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 tabRatio="822" activeTab="4"/>
  </bookViews>
  <sheets>
    <sheet name="Display ALL DP" sheetId="14" r:id="rId1"/>
    <sheet name="Display Absensi 630" sheetId="23" r:id="rId2"/>
    <sheet name="Display 730 &amp; 1200" sheetId="24" r:id="rId3"/>
    <sheet name="Display Ritase Keseluruhan" sheetId="25" r:id="rId4"/>
    <sheet name="Display Retur" sheetId="30" r:id="rId5"/>
    <sheet name="06.30" sheetId="22" state="hidden" r:id="rId6"/>
    <sheet name="RM Pencapaian Harian" sheetId="34" r:id="rId7"/>
    <sheet name="RM Pencapaian Mingguan" sheetId="35" r:id="rId8"/>
    <sheet name="RM Pencapaian Bulanan" sheetId="36" r:id="rId9"/>
    <sheet name="06.30, 07.30, &amp; 12.00" sheetId="19" r:id="rId10"/>
    <sheet name="R-2, TPTW, Persentase TTD" sheetId="20" r:id="rId11"/>
    <sheet name="Pickup &amp; Retur Non Ecom" sheetId="21" r:id="rId12"/>
    <sheet name="Fr&amp;Ag" sheetId="33" r:id="rId13"/>
    <sheet name="Helper RM 0730" sheetId="29" state="hidden" r:id="rId14"/>
  </sheets>
  <definedNames>
    <definedName name="_xlnm._FilterDatabase" localSheetId="0" hidden="1">'Display ALL DP'!$C$8:$AX$1688</definedName>
    <definedName name="_xlnm._FilterDatabase" localSheetId="5" hidden="1">'06.30'!$C$8:$N$1675</definedName>
    <definedName name="_xlnm._FilterDatabase" localSheetId="6" hidden="1">'RM Pencapaian Harian'!$A$4:$S$105</definedName>
    <definedName name="_xlnm._FilterDatabase" localSheetId="7" hidden="1">'RM Pencapaian Mingguan'!$A$4:$O$105</definedName>
    <definedName name="_xlnm._FilterDatabase" localSheetId="8" hidden="1">'RM Pencapaian Bulanan'!$A$4:$O$105</definedName>
    <definedName name="_xlnm._FilterDatabase" localSheetId="12" hidden="1">'Fr&amp;Ag'!$B$4:$F$1716</definedName>
    <definedName name="_xlnm._FilterDatabase" localSheetId="1" hidden="1">'Display Absensi 630'!$A$5:$AM$1717</definedName>
    <definedName name="_xlnm._FilterDatabase" localSheetId="2" hidden="1">'Display 730 &amp; 1200'!$A$5:$AN$1717</definedName>
    <definedName name="_xlnm._FilterDatabase" localSheetId="3" hidden="1">'Display Ritase Keseluruhan'!$A$5:$AH$1717</definedName>
    <definedName name="_xlnm._FilterDatabase" localSheetId="4" hidden="1">'Display Retur'!$A$6:$AR$1634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<sst xmlns="http://schemas.openxmlformats.org/spreadsheetml/2006/main" count="68688" uniqueCount="4286">
  <si>
    <t>Date</t>
  </si>
  <si>
    <t>report kualitas agent</t>
  </si>
  <si>
    <t>report ramadan</t>
  </si>
  <si>
    <t>定义:
 一派质量考核项
1. 快递员出勤准点率 = 当天当地时间06:30前打卡且当日有签收的快递员人数/ 当天已打卡且有签收的快递员人数
2. 0730出仓率 = 0730前出仓量/ 一班应签收量
3. 1200签收率 = 1200前签收量/ 一班应签收量
4. 一班：散货数量,按照散货班次第一班
目标：90%
质量达成
1. 交件准点率: 准点交件票数 / 应交件票数*100%
目标: 93%
2. 全天签收率 = 按规划时效网点当天签收票数/应签收票数 
目标：A92%，B90%，C90%
非平台质量
1. 非平台揽收及时率 = (实际揽收及时量 + 揽收失败及时量)/ 订单量
目标：98%
2. 非平台COD退件率 = (退件登记票数 - 退件作废票数) / 派件量</t>
  </si>
  <si>
    <t xml:space="preserve">Penjelasan: 
Penilaian Kualitas Delivery Ritase Pertama
1. Tingkat Ketepatan Waktu Kehadiran Spirnter = Jumlah sprinter yang melakukan absen sebelum 06.30 waktu setempat dan melakukan TTD/ jumlah sprinter yang melakukan absen dan melakukan TTD
2. Persentase Deliv 7.30 = Total delivery sebelum jam 7.30/ Total Seharusnya TTD Rit 1
3. Persentase TTD 12.00 = Total TTD sebelum  jam 1200/ Total seharusnya TTD Rit 1
4. Ritase Pertama: Jumlah penyebaran paket massal kargo Rit 1
Target : 90%
Pencapaian Kualitas 
1. TPTW = Total kirim tepat waktu / Total seharusnya kirim
Target: 93%
2. Persentase TTD = Jumlah TTD Hari H/Jumlah Seharusnya TTD 
Target: A92%, B90%, C90%
Kualitas Non Platform
1. % Pickup Non-ecommerce = (On Time Pick Up + On Time Gagal Pick Up) / Total Order  
Target : 98%
2. % Retur COD Non-Ecommerce =  (Jumlah regis retur - jumlah batal retur)/ jumlah delivery  </t>
  </si>
  <si>
    <t>代理区 
Agent</t>
  </si>
  <si>
    <t>Fungsi DP</t>
  </si>
  <si>
    <t>代理区编码 Kode Agent</t>
  </si>
  <si>
    <t>网点代码 Kode DP</t>
  </si>
  <si>
    <t>网点
Nama Drop point</t>
  </si>
  <si>
    <t>Nama agent</t>
  </si>
  <si>
    <t>一派质量达成
Penilaian Kualitas Delivery Ritase Pertama</t>
  </si>
  <si>
    <t>二派质量达成
Penilaian Kualitas Delivery Ritase Kedua</t>
  </si>
  <si>
    <t>全天收派质量达成
Pencapaian Kualitas Operasional Harian</t>
  </si>
  <si>
    <t xml:space="preserve">快递员出勤准点率
Tingkat Ketepatan Waktu Kehadiran Spirnter </t>
  </si>
  <si>
    <t>0730出仓率
Persenase Keluar Gudang 0730</t>
  </si>
  <si>
    <t>1200签收率
Persentase TTD 1200</t>
  </si>
  <si>
    <t>二派签收率
Persentase TTD Delivery Kedua</t>
  </si>
  <si>
    <t xml:space="preserve">交件准点率
TPTW  </t>
  </si>
  <si>
    <t>全天签收率
Persentase TTD</t>
  </si>
  <si>
    <t>非平台揽收及时率
% Pickup Non- Ecommerce</t>
  </si>
  <si>
    <t>非平台COD退件率
% Retur COD Non-Ecommerce</t>
  </si>
  <si>
    <t>Target</t>
  </si>
  <si>
    <t>月度达成
Pencapaian Bulanan</t>
  </si>
  <si>
    <t>目标
Target</t>
  </si>
  <si>
    <t>JAKARTA雅加达</t>
  </si>
  <si>
    <t>Pickup Delivery</t>
  </si>
  <si>
    <t>AGENT40</t>
  </si>
  <si>
    <t>JKT41W</t>
  </si>
  <si>
    <t>CP_PLUIT_PERMAI</t>
  </si>
  <si>
    <t>JKT43D</t>
  </si>
  <si>
    <t>CP_DANAUSUNTER_UTARA</t>
  </si>
  <si>
    <t>JKT08L</t>
  </si>
  <si>
    <t>KAMAL_MUARA</t>
  </si>
  <si>
    <t>JKT08I</t>
  </si>
  <si>
    <t>TELUK_GONG</t>
  </si>
  <si>
    <t>JKT41T</t>
  </si>
  <si>
    <t>CP_TELUK_GONG_RAYA</t>
  </si>
  <si>
    <t>JKT30A</t>
  </si>
  <si>
    <t>CP_PADEMANGAN_4</t>
  </si>
  <si>
    <t>-</t>
  </si>
  <si>
    <t>JKT43Q</t>
  </si>
  <si>
    <t>CP_ANCOL_SELATAN_1</t>
  </si>
  <si>
    <t>JKT08C</t>
  </si>
  <si>
    <t>KEPULAUAN_SERIBU</t>
  </si>
  <si>
    <t>JKT11</t>
  </si>
  <si>
    <t>TANAH_ABANG</t>
  </si>
  <si>
    <t>JKT12</t>
  </si>
  <si>
    <t>SENEN</t>
  </si>
  <si>
    <t>JKT45I</t>
  </si>
  <si>
    <t>CP_PINANGSIA_RAYA</t>
  </si>
  <si>
    <t>JKT13K</t>
  </si>
  <si>
    <t>JOHAR_BARU_01</t>
  </si>
  <si>
    <t>JKT45L</t>
  </si>
  <si>
    <t>CP_ZAINUL_ARIFIN</t>
  </si>
  <si>
    <t>JKT45B</t>
  </si>
  <si>
    <t>CP_MANGGA_BESAR_2</t>
  </si>
  <si>
    <t>JKT53C</t>
  </si>
  <si>
    <t>CP_CEGER</t>
  </si>
  <si>
    <t>JKT18N</t>
  </si>
  <si>
    <t>KAMPUNG_TENGAH</t>
  </si>
  <si>
    <t>JKT61C</t>
  </si>
  <si>
    <t>CP_CIJANTUNG</t>
  </si>
  <si>
    <t>JKT20J</t>
  </si>
  <si>
    <t>DC_MAKASAR</t>
  </si>
  <si>
    <t>JKT19K</t>
  </si>
  <si>
    <t>DC_CIRACAS</t>
  </si>
  <si>
    <t>JKT47C</t>
  </si>
  <si>
    <t>CP_RAYA_KELAPA</t>
  </si>
  <si>
    <t>JKT50K</t>
  </si>
  <si>
    <t>CP_PONDOK_BAMBU</t>
  </si>
  <si>
    <t>JKT17K</t>
  </si>
  <si>
    <t>DC_JATINEGARA</t>
  </si>
  <si>
    <t>JKT25Q</t>
  </si>
  <si>
    <t>SETIABUDI</t>
  </si>
  <si>
    <t>JKT20C</t>
  </si>
  <si>
    <t>KLENDER</t>
  </si>
  <si>
    <t>JKT52I</t>
  </si>
  <si>
    <t>CP_JATINEGARA_BARAT</t>
  </si>
  <si>
    <t>JKT25</t>
  </si>
  <si>
    <t>TEBET</t>
  </si>
  <si>
    <t>JKT50I</t>
  </si>
  <si>
    <t>CP_HAJI_NAMAN_1</t>
  </si>
  <si>
    <t>JKT16Q</t>
  </si>
  <si>
    <t>PULOGEBANG_01</t>
  </si>
  <si>
    <t>JKT16O</t>
  </si>
  <si>
    <t>DC_PULO_GADUNG</t>
  </si>
  <si>
    <t>JKT10B</t>
  </si>
  <si>
    <t>ROROTAN</t>
  </si>
  <si>
    <t>JKT16R</t>
  </si>
  <si>
    <t>DC_UJUNG_MENTENG</t>
  </si>
  <si>
    <t>JKT51G</t>
  </si>
  <si>
    <t>CP_UTAN_KAYU</t>
  </si>
  <si>
    <t>JKT10H</t>
  </si>
  <si>
    <t>KALIBARU_01</t>
  </si>
  <si>
    <t>JKT16P</t>
  </si>
  <si>
    <t>DC_CAKUNG</t>
  </si>
  <si>
    <t>JKT02S</t>
  </si>
  <si>
    <t>KEDOYA_UTARA</t>
  </si>
  <si>
    <t>JKT26I</t>
  </si>
  <si>
    <t>DC_GAMBIR</t>
  </si>
  <si>
    <t>JKT28D</t>
  </si>
  <si>
    <t>TAMBORA</t>
  </si>
  <si>
    <t>JKT33C</t>
  </si>
  <si>
    <t>CP_ANGGREK_2</t>
  </si>
  <si>
    <t>JKT33O</t>
  </si>
  <si>
    <t>CP_KEBON_JERUK_RAYA</t>
  </si>
  <si>
    <t>JKT36M</t>
  </si>
  <si>
    <t>CP_KEMBANGAN</t>
  </si>
  <si>
    <t>JKT28I</t>
  </si>
  <si>
    <t>CP_ANGKE_INDAH</t>
  </si>
  <si>
    <t>JKT21R</t>
  </si>
  <si>
    <t>DC_KEBAYORAN_BARU</t>
  </si>
  <si>
    <t>JKT23Q</t>
  </si>
  <si>
    <t>JATIPADANG_01</t>
  </si>
  <si>
    <t>JKT24K</t>
  </si>
  <si>
    <t>DC_KALIBATA_UTARA</t>
  </si>
  <si>
    <t>JKT71</t>
  </si>
  <si>
    <t>CP_BANGKA</t>
  </si>
  <si>
    <t>JKT62G</t>
  </si>
  <si>
    <t>CP_TANJUNG_BARAT</t>
  </si>
  <si>
    <t>JKT62</t>
  </si>
  <si>
    <t>CP_SRENGSENG_SAWAH</t>
  </si>
  <si>
    <t>JKT23P</t>
  </si>
  <si>
    <t>DC_PASAR_MINGGU</t>
  </si>
  <si>
    <t>JKT62C</t>
  </si>
  <si>
    <t>CP_CIGANJUR</t>
  </si>
  <si>
    <t>JKT71A</t>
  </si>
  <si>
    <t>CP_TEGAL_PARANG</t>
  </si>
  <si>
    <t>JKT03E</t>
  </si>
  <si>
    <t>DC_PALMERAH</t>
  </si>
  <si>
    <t>JKT31J</t>
  </si>
  <si>
    <t>CP_KEBAYORAN_2</t>
  </si>
  <si>
    <t>JKT31I</t>
  </si>
  <si>
    <t>CP_PONDOK_PINANG_2</t>
  </si>
  <si>
    <t>Delivery</t>
  </si>
  <si>
    <t>JKT11M</t>
  </si>
  <si>
    <t>DC_GELORA</t>
  </si>
  <si>
    <t>JKT21S</t>
  </si>
  <si>
    <t>DC_PESANGGRAHAN</t>
  </si>
  <si>
    <t>JKT34</t>
  </si>
  <si>
    <t>CP_LEBAK_BULUS</t>
  </si>
  <si>
    <t>JKT15L</t>
  </si>
  <si>
    <t>GUNUNG_SAHARI_01</t>
  </si>
  <si>
    <t>JKT33K</t>
  </si>
  <si>
    <t>CP_KEDOYA_RAYA_2</t>
  </si>
  <si>
    <t>JKT29</t>
  </si>
  <si>
    <t>GADING_GRIYA_L</t>
  </si>
  <si>
    <t>JKT07U</t>
  </si>
  <si>
    <t>DC_KELAPA_GADING</t>
  </si>
  <si>
    <t>JKT15K</t>
  </si>
  <si>
    <t>DC_KEMAYORAN</t>
  </si>
  <si>
    <t>JKT63B</t>
  </si>
  <si>
    <t>CP_KOJA_1</t>
  </si>
  <si>
    <t>JKT39O</t>
  </si>
  <si>
    <t>CP_TANJUNG_DUREN_2</t>
  </si>
  <si>
    <t>JKT32L</t>
  </si>
  <si>
    <t>CP_KOSAMBI_BARU_1</t>
  </si>
  <si>
    <t>JKT35E</t>
  </si>
  <si>
    <t>CP_RAWA_BUAYA_2</t>
  </si>
  <si>
    <t>JKT38</t>
  </si>
  <si>
    <t>CP_PERMATA_PALEM_1</t>
  </si>
  <si>
    <t>JKT35F</t>
  </si>
  <si>
    <t>CP_KALIDERES</t>
  </si>
  <si>
    <t>JKT35G</t>
  </si>
  <si>
    <t>CP_NEW_KAPUK</t>
  </si>
  <si>
    <t>JKT01J</t>
  </si>
  <si>
    <t>KAPUK_RAYA</t>
  </si>
  <si>
    <t>JKT01V</t>
  </si>
  <si>
    <t>DC_PEGADUNGAN</t>
  </si>
  <si>
    <t>JKT09A</t>
  </si>
  <si>
    <t>ANCOL</t>
  </si>
  <si>
    <t>JKT57G</t>
  </si>
  <si>
    <t>CP_PULO_GADUNG</t>
  </si>
  <si>
    <t>JKT17L</t>
  </si>
  <si>
    <t>DC_MATRAMAN</t>
  </si>
  <si>
    <t>JKT33P</t>
  </si>
  <si>
    <t>CP_KEDOYA_UTARA</t>
  </si>
  <si>
    <t>JKT02Q</t>
  </si>
  <si>
    <t>MERUYA_UTARA</t>
  </si>
  <si>
    <t>JKT21U</t>
  </si>
  <si>
    <t>DC_GANDARIA</t>
  </si>
  <si>
    <t>JKT23O</t>
  </si>
  <si>
    <t>DC_JAGAKARSA</t>
  </si>
  <si>
    <t>JKT10G</t>
  </si>
  <si>
    <t>DC_CILINCING</t>
  </si>
  <si>
    <t>TANGERANG唐格朗</t>
  </si>
  <si>
    <t>AGENT12</t>
  </si>
  <si>
    <t>SEG06C</t>
  </si>
  <si>
    <t>SERANG_JAYA</t>
  </si>
  <si>
    <t>SEG02B</t>
  </si>
  <si>
    <t>KASEMEN_JAYA</t>
  </si>
  <si>
    <t>SEG05B</t>
  </si>
  <si>
    <t>KALODRAN_CIRUAS</t>
  </si>
  <si>
    <t>SEG06B</t>
  </si>
  <si>
    <t>CIPOCOK_JAYA</t>
  </si>
  <si>
    <t>SEG05C</t>
  </si>
  <si>
    <t>PEJATEN_MAS</t>
  </si>
  <si>
    <t>CIL07A</t>
  </si>
  <si>
    <t>PELABUHAN_MERAK</t>
  </si>
  <si>
    <t>CIL01A</t>
  </si>
  <si>
    <t>PERUMNAS_RAYA</t>
  </si>
  <si>
    <t>SNG09C</t>
  </si>
  <si>
    <t>PALKA_CIOMAS</t>
  </si>
  <si>
    <t>CIL03A</t>
  </si>
  <si>
    <t>CITANGKIL</t>
  </si>
  <si>
    <t>CIL05A</t>
  </si>
  <si>
    <t>DP_PANGGUNGRAWI</t>
  </si>
  <si>
    <t>SNG15</t>
  </si>
  <si>
    <t>PONTANG_RAYA</t>
  </si>
  <si>
    <t>CIL05B</t>
  </si>
  <si>
    <t>SNG25</t>
  </si>
  <si>
    <t>PANTAI_ANYER</t>
  </si>
  <si>
    <t>CIL04A</t>
  </si>
  <si>
    <t>CIWANDAN</t>
  </si>
  <si>
    <t>SEG04A</t>
  </si>
  <si>
    <t>TAKTAKAN_JAYA</t>
  </si>
  <si>
    <t>SEG03C</t>
  </si>
  <si>
    <t>UNYUR_JAYA</t>
  </si>
  <si>
    <t>BAL12A</t>
  </si>
  <si>
    <t>SURADITA_CISAUK</t>
  </si>
  <si>
    <t>CIP07A</t>
  </si>
  <si>
    <t>BAKTI_JAYA</t>
  </si>
  <si>
    <t>CIP02D</t>
  </si>
  <si>
    <t>RODA_HIAS</t>
  </si>
  <si>
    <t>CIP02E</t>
  </si>
  <si>
    <t>TERAS_KOTA</t>
  </si>
  <si>
    <t>CIP05I</t>
  </si>
  <si>
    <t>PONDOK_PUCUNG</t>
  </si>
  <si>
    <t>CIP05H</t>
  </si>
  <si>
    <t>PONDOKJAYA</t>
  </si>
  <si>
    <t>TGR12D</t>
  </si>
  <si>
    <t>PAKOJAN</t>
  </si>
  <si>
    <t>TGR06C</t>
  </si>
  <si>
    <t>SENTRA_JATIUWUNG</t>
  </si>
  <si>
    <t>Pickup</t>
  </si>
  <si>
    <t>TGR54B</t>
  </si>
  <si>
    <t>TGR07B</t>
  </si>
  <si>
    <t>CIMONE_RAYA</t>
  </si>
  <si>
    <t>TGR70</t>
  </si>
  <si>
    <t>CIBODAS_RAYA</t>
  </si>
  <si>
    <t>TGR01D</t>
  </si>
  <si>
    <t>BUARAN_INDAH</t>
  </si>
  <si>
    <t>TGR01F</t>
  </si>
  <si>
    <t>MODERN_PARK</t>
  </si>
  <si>
    <t>TGR12F</t>
  </si>
  <si>
    <t>KAVLING_KENANGA</t>
  </si>
  <si>
    <t>TGR01E</t>
  </si>
  <si>
    <t>TANGCITY_MALL</t>
  </si>
  <si>
    <t>TGR08D</t>
  </si>
  <si>
    <t>ARCADIA_BATUCEPER</t>
  </si>
  <si>
    <t>BAL01C</t>
  </si>
  <si>
    <t>TGR04C</t>
  </si>
  <si>
    <t>HUSEIN_SASTRANEGARA</t>
  </si>
  <si>
    <t>BAL26C</t>
  </si>
  <si>
    <t>SALEMBARAN</t>
  </si>
  <si>
    <t>TGR12E</t>
  </si>
  <si>
    <t>PINANG_CIPONDOH</t>
  </si>
  <si>
    <t>RKS08B</t>
  </si>
  <si>
    <t>PGL08</t>
  </si>
  <si>
    <t>DC_LABUAN</t>
  </si>
  <si>
    <t>RKS03</t>
  </si>
  <si>
    <t>BAYAH</t>
  </si>
  <si>
    <t>PGL03</t>
  </si>
  <si>
    <t>PANIMBANG</t>
  </si>
  <si>
    <t>PGL04</t>
  </si>
  <si>
    <t>CIBALIUNG</t>
  </si>
  <si>
    <t>PGL03A</t>
  </si>
  <si>
    <t>CIKEUSIK</t>
  </si>
  <si>
    <t>RKS20</t>
  </si>
  <si>
    <t>CILANGKAHAN</t>
  </si>
  <si>
    <t>PGL06</t>
  </si>
  <si>
    <t>SUDIRMAN_LABUAN</t>
  </si>
  <si>
    <t>RKS11A</t>
  </si>
  <si>
    <t>GAJRUG</t>
  </si>
  <si>
    <t>RKS04B</t>
  </si>
  <si>
    <t>LEUWIDAMAR</t>
  </si>
  <si>
    <t>RKS07B</t>
  </si>
  <si>
    <t>SUKANAGARA_JAYA</t>
  </si>
  <si>
    <t>PGL05B</t>
  </si>
  <si>
    <t>MAJASARI_PANDEGLANG</t>
  </si>
  <si>
    <t>RKS26</t>
  </si>
  <si>
    <t>BANJAR_KENCANA</t>
  </si>
  <si>
    <t>RKS10C</t>
  </si>
  <si>
    <t>CIKULUR</t>
  </si>
  <si>
    <t>RKS16A</t>
  </si>
  <si>
    <t>CITRA_MAJA</t>
  </si>
  <si>
    <t>RKS21A</t>
  </si>
  <si>
    <t>CILELES_KENCANA</t>
  </si>
  <si>
    <t>RKS22</t>
  </si>
  <si>
    <t>WARUNG_BANTEN</t>
  </si>
  <si>
    <t>PGL28</t>
  </si>
  <si>
    <t>MUNJUL_FLAMBOYANT</t>
  </si>
  <si>
    <t>PGL06B</t>
  </si>
  <si>
    <t>CIGADUNG_INOVASI</t>
  </si>
  <si>
    <t>RKS01A</t>
  </si>
  <si>
    <t>MANDALA_RANGKAS</t>
  </si>
  <si>
    <t>PGL03B</t>
  </si>
  <si>
    <t>CIMANUK</t>
  </si>
  <si>
    <t>RKS18</t>
  </si>
  <si>
    <t>WANASALAM</t>
  </si>
  <si>
    <t>PGL21</t>
  </si>
  <si>
    <t>MENES</t>
  </si>
  <si>
    <t>BAL08G</t>
  </si>
  <si>
    <t>INFINITY_BIZPARK</t>
  </si>
  <si>
    <t>BAL07C</t>
  </si>
  <si>
    <t>WANAKERTA_SINJAY</t>
  </si>
  <si>
    <t>BAL10D</t>
  </si>
  <si>
    <t>PANGKALAN_TELUKNAGA</t>
  </si>
  <si>
    <t>BAL16</t>
  </si>
  <si>
    <t>DC_SEPATAN</t>
  </si>
  <si>
    <t>BAL02</t>
  </si>
  <si>
    <t>RAJEG</t>
  </si>
  <si>
    <t>BAL12</t>
  </si>
  <si>
    <t>MAUK_2</t>
  </si>
  <si>
    <t>BAL53</t>
  </si>
  <si>
    <t>PAKUHAJI</t>
  </si>
  <si>
    <t>BAL15E</t>
  </si>
  <si>
    <t>BAL15D</t>
  </si>
  <si>
    <t>TGR25</t>
  </si>
  <si>
    <t>SEPATAN</t>
  </si>
  <si>
    <t>TGR05D</t>
  </si>
  <si>
    <t>BAL10E</t>
  </si>
  <si>
    <t>PIK_2_RIVERSIDE</t>
  </si>
  <si>
    <t>TGR27</t>
  </si>
  <si>
    <t>PERIUK</t>
  </si>
  <si>
    <t>BAL24A</t>
  </si>
  <si>
    <t>TERITI_KUTABUMI</t>
  </si>
  <si>
    <t>BAL17</t>
  </si>
  <si>
    <t>CANGKUDU</t>
  </si>
  <si>
    <t>TGR30</t>
  </si>
  <si>
    <t>CISOKA</t>
  </si>
  <si>
    <t>BAL04E</t>
  </si>
  <si>
    <t>CIKUPA_RAYA</t>
  </si>
  <si>
    <t>BAL04H</t>
  </si>
  <si>
    <t>KATOMAS_RAYA</t>
  </si>
  <si>
    <t>SNG06B</t>
  </si>
  <si>
    <t>KIBIN_RAYA</t>
  </si>
  <si>
    <t>SNG01A</t>
  </si>
  <si>
    <t>CIKANDE_RAYA</t>
  </si>
  <si>
    <t>SNG05B</t>
  </si>
  <si>
    <t>HARENDONG</t>
  </si>
  <si>
    <t>BAL02A</t>
  </si>
  <si>
    <t>JAMBE_RAYA</t>
  </si>
  <si>
    <t>SNG21</t>
  </si>
  <si>
    <t>DP_PETIR</t>
  </si>
  <si>
    <t>SNG14</t>
  </si>
  <si>
    <t>KRAGILAN</t>
  </si>
  <si>
    <t>BAL04K</t>
  </si>
  <si>
    <t>DUKUH_RAYA</t>
  </si>
  <si>
    <t>BAL04I</t>
  </si>
  <si>
    <t>TALAGA_PASGAD</t>
  </si>
  <si>
    <t>BAL04J</t>
  </si>
  <si>
    <t>PANONGAN_RAYA</t>
  </si>
  <si>
    <t>SNG19</t>
  </si>
  <si>
    <t>TUNJUNG_TEJA</t>
  </si>
  <si>
    <t>BAL13A</t>
  </si>
  <si>
    <t>JAYANTI</t>
  </si>
  <si>
    <t>BAL05A</t>
  </si>
  <si>
    <t>MATAGARA</t>
  </si>
  <si>
    <t>CIP01D</t>
  </si>
  <si>
    <t>TANAH_TINGAL</t>
  </si>
  <si>
    <t>CIP03B</t>
  </si>
  <si>
    <t>ALAM_SEGAR</t>
  </si>
  <si>
    <t>CIP06A</t>
  </si>
  <si>
    <t>CIPUTAT_TIMUR</t>
  </si>
  <si>
    <t>CIP03G</t>
  </si>
  <si>
    <t>GAPLEK</t>
  </si>
  <si>
    <t>TGR02B</t>
  </si>
  <si>
    <t>DIAN_MANSION</t>
  </si>
  <si>
    <t>TGR57</t>
  </si>
  <si>
    <t>LARANGAN_2</t>
  </si>
  <si>
    <t>TGR10D</t>
  </si>
  <si>
    <t>RADEN_SALEH</t>
  </si>
  <si>
    <t>CIP01E</t>
  </si>
  <si>
    <t>SERUA_INDAH_CIPUTAT</t>
  </si>
  <si>
    <t>CIP05G</t>
  </si>
  <si>
    <t>PONDOK_BETUNG</t>
  </si>
  <si>
    <t>BAL20A</t>
  </si>
  <si>
    <t>CURUG_RAYA</t>
  </si>
  <si>
    <t>CIP04D</t>
  </si>
  <si>
    <t>GRAHA_SUTERA</t>
  </si>
  <si>
    <t>BAL01D</t>
  </si>
  <si>
    <t>GADING_KELAPA_DUA</t>
  </si>
  <si>
    <t>BAL18A</t>
  </si>
  <si>
    <t>EDISON</t>
  </si>
  <si>
    <t>BAL19E</t>
  </si>
  <si>
    <t>EAST_FORESTA</t>
  </si>
  <si>
    <t>CIP04E</t>
  </si>
  <si>
    <t>PRIMA_JAYA</t>
  </si>
  <si>
    <t>BAL20C</t>
  </si>
  <si>
    <t>KADU_JAYA</t>
  </si>
  <si>
    <t>BAL19D</t>
  </si>
  <si>
    <t>TUGU_LEGOK</t>
  </si>
  <si>
    <t>BAL18D</t>
  </si>
  <si>
    <t>GADING_CARTENZ</t>
  </si>
  <si>
    <t>TGR12H</t>
  </si>
  <si>
    <t>SP_ALAM_SUTERA</t>
  </si>
  <si>
    <t>BEKASI勿加西</t>
  </si>
  <si>
    <t>AGENT13</t>
  </si>
  <si>
    <t>BKI01</t>
  </si>
  <si>
    <t>BEKASI</t>
  </si>
  <si>
    <t>BKI01A</t>
  </si>
  <si>
    <t>DC_BEKASI_UTARA_01</t>
  </si>
  <si>
    <t>BKI01F</t>
  </si>
  <si>
    <t>KALIABANG_TENGAH_02</t>
  </si>
  <si>
    <t>BKI06</t>
  </si>
  <si>
    <t>HARAPAN_BARU</t>
  </si>
  <si>
    <t>BKI07</t>
  </si>
  <si>
    <t>JATI_SAMPURNA</t>
  </si>
  <si>
    <t>BKI07B</t>
  </si>
  <si>
    <t>PONDOK_GEDE_01</t>
  </si>
  <si>
    <t>BKI07C</t>
  </si>
  <si>
    <t>JATIBENING_01</t>
  </si>
  <si>
    <t>BKI07F</t>
  </si>
  <si>
    <t>JATIBENING_02</t>
  </si>
  <si>
    <t>BKI08C</t>
  </si>
  <si>
    <t>BEKASI_BARAT_01</t>
  </si>
  <si>
    <t>BKI08F</t>
  </si>
  <si>
    <t>BINTARA_JAYA_01</t>
  </si>
  <si>
    <t>BKI13</t>
  </si>
  <si>
    <t>BANTAR_GEBANG</t>
  </si>
  <si>
    <t>BKI13A</t>
  </si>
  <si>
    <t>MANGUNJAYA_01</t>
  </si>
  <si>
    <t>BKI13C</t>
  </si>
  <si>
    <t>TAMBUN_SELATAN_01</t>
  </si>
  <si>
    <t>BKI14B</t>
  </si>
  <si>
    <t>DC_CIBITUNG_01</t>
  </si>
  <si>
    <t>BKI14E</t>
  </si>
  <si>
    <t>CIBUNTU_01</t>
  </si>
  <si>
    <t>BKI14G</t>
  </si>
  <si>
    <t>DP_MUKTIWARI_01</t>
  </si>
  <si>
    <t>BKI17</t>
  </si>
  <si>
    <t>HARAPAN_INDAH</t>
  </si>
  <si>
    <t>BKI19</t>
  </si>
  <si>
    <t>TAMBUN_UTARA</t>
  </si>
  <si>
    <t>BKI19A</t>
  </si>
  <si>
    <t>DP_BABELAN_KOTA_01</t>
  </si>
  <si>
    <t>BKI20</t>
  </si>
  <si>
    <t>BABELAN</t>
  </si>
  <si>
    <t>BKI62</t>
  </si>
  <si>
    <t>DC_TAMBUN</t>
  </si>
  <si>
    <t>BKI63</t>
  </si>
  <si>
    <t>DC_JATIASIH</t>
  </si>
  <si>
    <t>BKI64</t>
  </si>
  <si>
    <t>DC_MUSTIKA_JAYA</t>
  </si>
  <si>
    <t>BKI65</t>
  </si>
  <si>
    <t>DC_PONDOK_MELATI</t>
  </si>
  <si>
    <t>BKI66</t>
  </si>
  <si>
    <t>DC_BEKASI_TIMUR</t>
  </si>
  <si>
    <t>BKI69</t>
  </si>
  <si>
    <t>DC_MEDAN_SATRIA</t>
  </si>
  <si>
    <t>BKI71</t>
  </si>
  <si>
    <t>DC_BEKASI_SELATAN</t>
  </si>
  <si>
    <t>BKI72</t>
  </si>
  <si>
    <t>TAMBUN_UTARA_02</t>
  </si>
  <si>
    <t>BKI73</t>
  </si>
  <si>
    <t>TARUMAJAYA_02</t>
  </si>
  <si>
    <t>BKI74</t>
  </si>
  <si>
    <t>BABELAN_02</t>
  </si>
  <si>
    <t>BKI75</t>
  </si>
  <si>
    <t>SETU_02</t>
  </si>
  <si>
    <t>BKI76</t>
  </si>
  <si>
    <t>RAWALUMBU_02</t>
  </si>
  <si>
    <t>CKR01</t>
  </si>
  <si>
    <t>CIKARANG</t>
  </si>
  <si>
    <t>CKR02</t>
  </si>
  <si>
    <t>DELTA_MAS</t>
  </si>
  <si>
    <t>CKR04</t>
  </si>
  <si>
    <t>SUKATANI</t>
  </si>
  <si>
    <t>CKR06</t>
  </si>
  <si>
    <t>KEDUNG_WARINGIN</t>
  </si>
  <si>
    <t>CKR06A</t>
  </si>
  <si>
    <t>SERANG_BARU_01</t>
  </si>
  <si>
    <t>CKR09</t>
  </si>
  <si>
    <t>CIBARUSAH_JAYA</t>
  </si>
  <si>
    <t>CKR13</t>
  </si>
  <si>
    <t>PASIR_GOMBONG</t>
  </si>
  <si>
    <t>CKR14</t>
  </si>
  <si>
    <t>TELAGA_MURNI</t>
  </si>
  <si>
    <t>CKR16</t>
  </si>
  <si>
    <t>KARANG_BAHAGIA</t>
  </si>
  <si>
    <t>CKR21</t>
  </si>
  <si>
    <t>DC_CIKARANG_SELATAN</t>
  </si>
  <si>
    <t>CKR22</t>
  </si>
  <si>
    <t>DC_CIKARANG_BARAT</t>
  </si>
  <si>
    <t>CKR23</t>
  </si>
  <si>
    <t>DC_CIKARANG_UTARA</t>
  </si>
  <si>
    <t>CKR24</t>
  </si>
  <si>
    <t>DC_CIBARUSAH</t>
  </si>
  <si>
    <t>CKR25</t>
  </si>
  <si>
    <t>DC_CIKARANG_PUSAT</t>
  </si>
  <si>
    <t>CKR27</t>
  </si>
  <si>
    <t>JATI_WANGI</t>
  </si>
  <si>
    <t>CKR28</t>
  </si>
  <si>
    <t>CABANG_BUNGIN</t>
  </si>
  <si>
    <t>BOGOR茂物</t>
  </si>
  <si>
    <t>AGENT14</t>
  </si>
  <si>
    <t>CIB11A</t>
  </si>
  <si>
    <t>CIB05</t>
  </si>
  <si>
    <t>CIBATOK</t>
  </si>
  <si>
    <t>CIB22A</t>
  </si>
  <si>
    <t>DC_CIGUDEG</t>
  </si>
  <si>
    <t>CIB17</t>
  </si>
  <si>
    <t>DC_DRAMAGA</t>
  </si>
  <si>
    <t>CIB19</t>
  </si>
  <si>
    <t>DC_JASINGA</t>
  </si>
  <si>
    <t>CIB51</t>
  </si>
  <si>
    <t>CIAMPEA</t>
  </si>
  <si>
    <t>CIB21A</t>
  </si>
  <si>
    <t>DC_NANGGUNG</t>
  </si>
  <si>
    <t>CIB08A</t>
  </si>
  <si>
    <t>DRAMAGA_2</t>
  </si>
  <si>
    <t>CIB32A</t>
  </si>
  <si>
    <t>CIBATOK_RAYA</t>
  </si>
  <si>
    <t>CIB36</t>
  </si>
  <si>
    <t>LEUWILIANG1</t>
  </si>
  <si>
    <t>CIB41</t>
  </si>
  <si>
    <t>CP_PAMIJAHAN</t>
  </si>
  <si>
    <t>CIB10B</t>
  </si>
  <si>
    <t>DRAMAGA_CANTIK</t>
  </si>
  <si>
    <t>CIB33A</t>
  </si>
  <si>
    <t>LEUWISADENG</t>
  </si>
  <si>
    <t>CIB40</t>
  </si>
  <si>
    <t>TENJOLAYA</t>
  </si>
  <si>
    <t>BGR06D</t>
  </si>
  <si>
    <t>BGR29</t>
  </si>
  <si>
    <t>DC_BOGOR_KOTA</t>
  </si>
  <si>
    <t>BGR01F</t>
  </si>
  <si>
    <t>BOGOR_UTARA</t>
  </si>
  <si>
    <t>BGR01</t>
  </si>
  <si>
    <t>BOGOR</t>
  </si>
  <si>
    <t>BGR32</t>
  </si>
  <si>
    <t>CILEBUT_RAYA</t>
  </si>
  <si>
    <t>BGR36</t>
  </si>
  <si>
    <t>AIR_MANCUR</t>
  </si>
  <si>
    <t>BGR28</t>
  </si>
  <si>
    <t>GUNUNG_BATU</t>
  </si>
  <si>
    <t>BGR33</t>
  </si>
  <si>
    <t>SAWOJAJAR</t>
  </si>
  <si>
    <t>BGR06C</t>
  </si>
  <si>
    <t>SEMPLAK_RAYA</t>
  </si>
  <si>
    <t>BGR22</t>
  </si>
  <si>
    <t>TAMAN_CIMANGGU</t>
  </si>
  <si>
    <t>BGR43</t>
  </si>
  <si>
    <t>CP_BCC</t>
  </si>
  <si>
    <t>BGR44</t>
  </si>
  <si>
    <t>MARGAJAYA</t>
  </si>
  <si>
    <t>BGR34</t>
  </si>
  <si>
    <t>SINDANG_BARANG</t>
  </si>
  <si>
    <t>BGR42</t>
  </si>
  <si>
    <t>YASMIN</t>
  </si>
  <si>
    <t>BGR10</t>
  </si>
  <si>
    <t>CIOMAS</t>
  </si>
  <si>
    <t>BGR30</t>
  </si>
  <si>
    <t>DC_CIOMAS</t>
  </si>
  <si>
    <t>BGR03A</t>
  </si>
  <si>
    <t>TAJUR_4</t>
  </si>
  <si>
    <t>BGR04B</t>
  </si>
  <si>
    <t>MUARASARI</t>
  </si>
  <si>
    <t>CIB05A</t>
  </si>
  <si>
    <t>CILEUNGSI_2</t>
  </si>
  <si>
    <t>CIB15</t>
  </si>
  <si>
    <t>DC_CILEUNGSI</t>
  </si>
  <si>
    <t>CIB16</t>
  </si>
  <si>
    <t>DC_JONGGOL</t>
  </si>
  <si>
    <t>CIB34C</t>
  </si>
  <si>
    <t>GUNUNG_PUTRI_4</t>
  </si>
  <si>
    <t>CIB05D</t>
  </si>
  <si>
    <t>PASAR_GANDOANG</t>
  </si>
  <si>
    <t>CIB16B</t>
  </si>
  <si>
    <t>CARIU_2</t>
  </si>
  <si>
    <t>BGR16</t>
  </si>
  <si>
    <t>GUNUNG_PUTRI</t>
  </si>
  <si>
    <t>CIB01</t>
  </si>
  <si>
    <t>BOJONG_KULUR</t>
  </si>
  <si>
    <t>BGR04</t>
  </si>
  <si>
    <t>CILEUNGSI</t>
  </si>
  <si>
    <t>CIB12</t>
  </si>
  <si>
    <t>JONGGOL</t>
  </si>
  <si>
    <t>CIB34D</t>
  </si>
  <si>
    <t>GUNUNG_PUTRI_RAYA</t>
  </si>
  <si>
    <t>CIB05E</t>
  </si>
  <si>
    <t>METLAND_TRANSYOGI</t>
  </si>
  <si>
    <t>BGR19</t>
  </si>
  <si>
    <t>CITEUREUP</t>
  </si>
  <si>
    <t>CIB38A</t>
  </si>
  <si>
    <t>PAKANSARI_2</t>
  </si>
  <si>
    <t>CIB29A</t>
  </si>
  <si>
    <t>DC_GUNUNG_SINDUR</t>
  </si>
  <si>
    <t>CIB18</t>
  </si>
  <si>
    <t>DC_KEMANG</t>
  </si>
  <si>
    <t>CIB03A</t>
  </si>
  <si>
    <t>DC_PARUNG</t>
  </si>
  <si>
    <t>CIB02A</t>
  </si>
  <si>
    <t>KEMANG_2</t>
  </si>
  <si>
    <t>CIB08</t>
  </si>
  <si>
    <t>PARUNG_PANJANG</t>
  </si>
  <si>
    <t>CIB04A</t>
  </si>
  <si>
    <t>SASAK_PANJANG</t>
  </si>
  <si>
    <t>BGR03</t>
  </si>
  <si>
    <t>PARUNG</t>
  </si>
  <si>
    <t>CIB09</t>
  </si>
  <si>
    <t>CISEENG</t>
  </si>
  <si>
    <t>CIB50</t>
  </si>
  <si>
    <t>CP_PEMBANGUNAN</t>
  </si>
  <si>
    <t>CIB24</t>
  </si>
  <si>
    <t>JAMPANG</t>
  </si>
  <si>
    <t>CIB35C</t>
  </si>
  <si>
    <t>KEMANG_TONJONG</t>
  </si>
  <si>
    <t>CIB49</t>
  </si>
  <si>
    <t>SALABENDA</t>
  </si>
  <si>
    <t>CIB23</t>
  </si>
  <si>
    <t>RUMPIN_1</t>
  </si>
  <si>
    <t>CIB22</t>
  </si>
  <si>
    <t>KEDUNG_HALANG</t>
  </si>
  <si>
    <t>CIB28A</t>
  </si>
  <si>
    <t>SUKARAJA_1</t>
  </si>
  <si>
    <t>CIB14</t>
  </si>
  <si>
    <t>DC_PAKANSARI</t>
  </si>
  <si>
    <t>CIB04</t>
  </si>
  <si>
    <t>GAPERI_BOJONG</t>
  </si>
  <si>
    <t>CIB01E</t>
  </si>
  <si>
    <t>KARADENAN_RAYA</t>
  </si>
  <si>
    <t>CIB10</t>
  </si>
  <si>
    <t>CITAYAM_PABUARAN</t>
  </si>
  <si>
    <t>CIB01F</t>
  </si>
  <si>
    <t>CIB32</t>
  </si>
  <si>
    <t>RAGAJAYA</t>
  </si>
  <si>
    <t>CIB25</t>
  </si>
  <si>
    <t>PABUARAN_ASRI</t>
  </si>
  <si>
    <t>CIB28B</t>
  </si>
  <si>
    <t>WON_CIMANDALA</t>
  </si>
  <si>
    <t>CIB37A</t>
  </si>
  <si>
    <t>PAKANSARI_3</t>
  </si>
  <si>
    <t>BGR18</t>
  </si>
  <si>
    <t>BABAKAN_MANDANG</t>
  </si>
  <si>
    <t>CIB28</t>
  </si>
  <si>
    <t>CP_MAYOR_OKING</t>
  </si>
  <si>
    <t>CIB01A</t>
  </si>
  <si>
    <t>PAKANSARI_4</t>
  </si>
  <si>
    <t>CIB40D</t>
  </si>
  <si>
    <t>DC_CISARUA</t>
  </si>
  <si>
    <t>BGR31</t>
  </si>
  <si>
    <t>DC_TAJUR</t>
  </si>
  <si>
    <t>CIB13A</t>
  </si>
  <si>
    <t>DC_CIAWI</t>
  </si>
  <si>
    <t>CIB39A</t>
  </si>
  <si>
    <t>DC_MEGAMENDUNG</t>
  </si>
  <si>
    <t>CIB02</t>
  </si>
  <si>
    <t>CIGOMBONG</t>
  </si>
  <si>
    <t>CIB44</t>
  </si>
  <si>
    <t>CP_CARINGIN_1</t>
  </si>
  <si>
    <t>CIB21</t>
  </si>
  <si>
    <t>MAYOR_KH</t>
  </si>
  <si>
    <t>CIB40C</t>
  </si>
  <si>
    <t>PUNCAK_CISARUA</t>
  </si>
  <si>
    <t>CIB37</t>
  </si>
  <si>
    <t>CIBEDUG</t>
  </si>
  <si>
    <t>CIB14B</t>
  </si>
  <si>
    <t>CIJERUK</t>
  </si>
  <si>
    <t>CIB26A</t>
  </si>
  <si>
    <t>BOGOR_SELATAN</t>
  </si>
  <si>
    <t>CIB26B</t>
  </si>
  <si>
    <t>CIAPUS_RAYA</t>
  </si>
  <si>
    <t>BGR45</t>
  </si>
  <si>
    <t>PAHLAWAN_SUKSES</t>
  </si>
  <si>
    <t>BGR25</t>
  </si>
  <si>
    <t>PAMOYANAN_BOGOR</t>
  </si>
  <si>
    <t>BGR40</t>
  </si>
  <si>
    <t>CP_BNR</t>
  </si>
  <si>
    <t>DEPOK德波</t>
  </si>
  <si>
    <t>AGENT15</t>
  </si>
  <si>
    <t>DPK01C</t>
  </si>
  <si>
    <t>MAMPANG_DEPOK</t>
  </si>
  <si>
    <t>DPK01D</t>
  </si>
  <si>
    <t>RANGKAPAN_JAYA</t>
  </si>
  <si>
    <t>DPK02A</t>
  </si>
  <si>
    <t>CISALAK_PASAR</t>
  </si>
  <si>
    <t>DPK02B</t>
  </si>
  <si>
    <t>TUGU_DEPOK</t>
  </si>
  <si>
    <t>DPK03A</t>
  </si>
  <si>
    <t>SAWANGAN_LAMA</t>
  </si>
  <si>
    <t>DPK04A</t>
  </si>
  <si>
    <t>ABADIJAYA</t>
  </si>
  <si>
    <t>DPK04B</t>
  </si>
  <si>
    <t>MEKARJAYA</t>
  </si>
  <si>
    <t>DPK05A</t>
  </si>
  <si>
    <t>GROGOL_DEPOK</t>
  </si>
  <si>
    <t>DPK06B</t>
  </si>
  <si>
    <t>TANAH_BARU</t>
  </si>
  <si>
    <t>DPK06D</t>
  </si>
  <si>
    <t>MARGONDA_RAYA_BARU</t>
  </si>
  <si>
    <t>DPK07B</t>
  </si>
  <si>
    <t>SUKAMAJU_BARU</t>
  </si>
  <si>
    <t>DPK08A</t>
  </si>
  <si>
    <t>CINERE_BARU</t>
  </si>
  <si>
    <t>DPK08B</t>
  </si>
  <si>
    <t>PANGKALAN_JATI_BARU</t>
  </si>
  <si>
    <t>DPK09A</t>
  </si>
  <si>
    <t>JATIMULYA</t>
  </si>
  <si>
    <t>DPK09B</t>
  </si>
  <si>
    <t>CILODONG_BARU</t>
  </si>
  <si>
    <t>DPK10A</t>
  </si>
  <si>
    <t>BOJONGSARI_LAMA</t>
  </si>
  <si>
    <t>DPK10B</t>
  </si>
  <si>
    <t>SERUA_DEPOK</t>
  </si>
  <si>
    <t>DPK11A</t>
  </si>
  <si>
    <t>PONDOK_JAYA_DEPOK</t>
  </si>
  <si>
    <t>DPK26</t>
  </si>
  <si>
    <t>CP_ARIF_RAHMAN_HAKIM</t>
  </si>
  <si>
    <t>DPK27</t>
  </si>
  <si>
    <t>CP_CINERE</t>
  </si>
  <si>
    <t>DPK28</t>
  </si>
  <si>
    <t>CP_CIPAYUNG_JAYA</t>
  </si>
  <si>
    <t>DPK29</t>
  </si>
  <si>
    <t>CP_PENGASINAN</t>
  </si>
  <si>
    <t>DPK888</t>
  </si>
  <si>
    <t>DEPOK_SALES</t>
  </si>
  <si>
    <t>BANDUNG万隆</t>
  </si>
  <si>
    <t>AGENT16</t>
  </si>
  <si>
    <t>MJA05A</t>
  </si>
  <si>
    <t>KADIPATEN_2</t>
  </si>
  <si>
    <t>MJA13C</t>
  </si>
  <si>
    <t>MJA20B</t>
  </si>
  <si>
    <t>MJA04B</t>
  </si>
  <si>
    <t>JATIWANGI_2</t>
  </si>
  <si>
    <t>MJA12A</t>
  </si>
  <si>
    <t>RAJAGALUH_2</t>
  </si>
  <si>
    <t>MJA22A</t>
  </si>
  <si>
    <t>MJA19A</t>
  </si>
  <si>
    <t>MJA07B</t>
  </si>
  <si>
    <t>MJA26</t>
  </si>
  <si>
    <t>TELAGA_2</t>
  </si>
  <si>
    <t>MJA09A</t>
  </si>
  <si>
    <t>MAJALENGKA_2</t>
  </si>
  <si>
    <t>MJA02B</t>
  </si>
  <si>
    <t>MJA03A</t>
  </si>
  <si>
    <t>JATITUJUH_2</t>
  </si>
  <si>
    <t>MJA14A</t>
  </si>
  <si>
    <t>BDO80A</t>
  </si>
  <si>
    <t>SARIJADI</t>
  </si>
  <si>
    <t>CIM05</t>
  </si>
  <si>
    <t>DC_CIMAHI_TENGAH</t>
  </si>
  <si>
    <t>BDO95</t>
  </si>
  <si>
    <t>DC_DUNGUS_CARIANG</t>
  </si>
  <si>
    <t>NGP06</t>
  </si>
  <si>
    <t>DC_SARIWANGI</t>
  </si>
  <si>
    <t>CIM08</t>
  </si>
  <si>
    <t>DC_CIMAHI_UTARA</t>
  </si>
  <si>
    <t>BDO90</t>
  </si>
  <si>
    <t>DC_CIDADAP</t>
  </si>
  <si>
    <t>CIM07</t>
  </si>
  <si>
    <t>DC_CIMAHI_SELATAN</t>
  </si>
  <si>
    <t>IDM11C</t>
  </si>
  <si>
    <t>IDM20D</t>
  </si>
  <si>
    <t>IDM07E</t>
  </si>
  <si>
    <t>IDM18</t>
  </si>
  <si>
    <t>IDM30B</t>
  </si>
  <si>
    <t>IDM13C</t>
  </si>
  <si>
    <t>IDM28B</t>
  </si>
  <si>
    <t>IDM06D</t>
  </si>
  <si>
    <t>IDM19C</t>
  </si>
  <si>
    <t>IDM15E</t>
  </si>
  <si>
    <t>IDM10C</t>
  </si>
  <si>
    <t>IDM04E</t>
  </si>
  <si>
    <t>BDO888</t>
  </si>
  <si>
    <t>BDO_SALES</t>
  </si>
  <si>
    <t>GRT40A</t>
  </si>
  <si>
    <t>GRT17B</t>
  </si>
  <si>
    <t>GRT27B</t>
  </si>
  <si>
    <t>GRT06C</t>
  </si>
  <si>
    <t>GRT10B</t>
  </si>
  <si>
    <t>GRT24B</t>
  </si>
  <si>
    <t>GRT11A</t>
  </si>
  <si>
    <t>GRT07C</t>
  </si>
  <si>
    <t>GRT19A</t>
  </si>
  <si>
    <t>GRT42</t>
  </si>
  <si>
    <t>GRT05C</t>
  </si>
  <si>
    <t>GRT36A</t>
  </si>
  <si>
    <t>GRT22C</t>
  </si>
  <si>
    <t>GRT26C</t>
  </si>
  <si>
    <t>GRT41A</t>
  </si>
  <si>
    <t>GRT16B</t>
  </si>
  <si>
    <t>GRT31B</t>
  </si>
  <si>
    <t>GRT03D</t>
  </si>
  <si>
    <t>GRT02A</t>
  </si>
  <si>
    <t>GRT37C</t>
  </si>
  <si>
    <t>GRT41C</t>
  </si>
  <si>
    <t>GRT25B</t>
  </si>
  <si>
    <t>GRT32A</t>
  </si>
  <si>
    <t>GRT33C</t>
  </si>
  <si>
    <t>SOG26A</t>
  </si>
  <si>
    <t>BDO08D</t>
  </si>
  <si>
    <t>BABAKAN_CIPARAY_2</t>
  </si>
  <si>
    <t>SOG52</t>
  </si>
  <si>
    <t>KUTAWARINGIN_2</t>
  </si>
  <si>
    <t>BDO96</t>
  </si>
  <si>
    <t>DC_HOLIS</t>
  </si>
  <si>
    <t>SOG39</t>
  </si>
  <si>
    <t>WARGALUYU</t>
  </si>
  <si>
    <t>SOG27A</t>
  </si>
  <si>
    <t>PENGALENGAN_CIPINANG</t>
  </si>
  <si>
    <t>SOG44</t>
  </si>
  <si>
    <t>CILUNCAT</t>
  </si>
  <si>
    <t>BDO94</t>
  </si>
  <si>
    <t>DC_BOJONGLOA_KALER</t>
  </si>
  <si>
    <t>SOG29</t>
  </si>
  <si>
    <t>DC_MARGAHAYU_SELATAN</t>
  </si>
  <si>
    <t>SOG19</t>
  </si>
  <si>
    <t>DC_BANDUNG_SELATAN</t>
  </si>
  <si>
    <t>SOG38</t>
  </si>
  <si>
    <t>WARNASARI</t>
  </si>
  <si>
    <t>SOG32</t>
  </si>
  <si>
    <t>DC_KATAPANG</t>
  </si>
  <si>
    <t>BDO02A</t>
  </si>
  <si>
    <t>DC_CIBADUYUT_RAYA</t>
  </si>
  <si>
    <t>SOG25C</t>
  </si>
  <si>
    <t>SOG05</t>
  </si>
  <si>
    <t>CIWIDEY</t>
  </si>
  <si>
    <t>SOG30</t>
  </si>
  <si>
    <t>DC_MARGAASIH</t>
  </si>
  <si>
    <t>SOG31E</t>
  </si>
  <si>
    <t>SOG21B</t>
  </si>
  <si>
    <t>CANGKUANG_3</t>
  </si>
  <si>
    <t>KRW23</t>
  </si>
  <si>
    <t>DC_KARAWANG_BARAT</t>
  </si>
  <si>
    <t>KRW36</t>
  </si>
  <si>
    <t>PANGKAL_PERJUANGAN</t>
  </si>
  <si>
    <t>KRW18</t>
  </si>
  <si>
    <t>TEMPURAN</t>
  </si>
  <si>
    <t>CKP03A</t>
  </si>
  <si>
    <t>PULOJAYA</t>
  </si>
  <si>
    <t>KRW23B</t>
  </si>
  <si>
    <t>KARAWANG_WETAN</t>
  </si>
  <si>
    <t>KRW21</t>
  </si>
  <si>
    <t>CIBUAYA</t>
  </si>
  <si>
    <t>KRW03A</t>
  </si>
  <si>
    <t>LOJI_2</t>
  </si>
  <si>
    <t>KRW24</t>
  </si>
  <si>
    <t>DC_KOSAMBI</t>
  </si>
  <si>
    <t>KRW12</t>
  </si>
  <si>
    <t>CIAMPEL</t>
  </si>
  <si>
    <t>KRW22C</t>
  </si>
  <si>
    <t>NAGASARI_3</t>
  </si>
  <si>
    <t>KRW38</t>
  </si>
  <si>
    <t>TELUK_JAMBE_BARAT</t>
  </si>
  <si>
    <t>KRW25</t>
  </si>
  <si>
    <t>DC_MAJA</t>
  </si>
  <si>
    <t>KRW20F</t>
  </si>
  <si>
    <t>KRW22</t>
  </si>
  <si>
    <t>DC_GALUH_MAS</t>
  </si>
  <si>
    <t>KRW02B</t>
  </si>
  <si>
    <t>SUKAHARJA_KRW</t>
  </si>
  <si>
    <t>KRW16</t>
  </si>
  <si>
    <t>BATUJAYA</t>
  </si>
  <si>
    <t>KRW17A</t>
  </si>
  <si>
    <t>KRW09</t>
  </si>
  <si>
    <t>TELAGASARI</t>
  </si>
  <si>
    <t>CKP02</t>
  </si>
  <si>
    <t>DAUWAN_T</t>
  </si>
  <si>
    <t>KRW11</t>
  </si>
  <si>
    <t>CKM_CITY</t>
  </si>
  <si>
    <t>NGP11</t>
  </si>
  <si>
    <t>DC_BATULAYANG</t>
  </si>
  <si>
    <t>NGP04</t>
  </si>
  <si>
    <t>CIKAMUNING</t>
  </si>
  <si>
    <t>NGP05B</t>
  </si>
  <si>
    <t>NGP09A</t>
  </si>
  <si>
    <t>NGP16</t>
  </si>
  <si>
    <t>CIPONGKOR</t>
  </si>
  <si>
    <t>NGP27</t>
  </si>
  <si>
    <t>SIRNAJAYA</t>
  </si>
  <si>
    <t>NGP08</t>
  </si>
  <si>
    <t>DC_LEMBANG</t>
  </si>
  <si>
    <t>NGP13</t>
  </si>
  <si>
    <t>DC_PADALARANG</t>
  </si>
  <si>
    <t>NGP10</t>
  </si>
  <si>
    <t>CISARUA</t>
  </si>
  <si>
    <t>NGP02E</t>
  </si>
  <si>
    <t>NGP07A</t>
  </si>
  <si>
    <t>BDO32</t>
  </si>
  <si>
    <t>CIPATAT</t>
  </si>
  <si>
    <t>NGP11B</t>
  </si>
  <si>
    <t>CITAPEN</t>
  </si>
  <si>
    <t>NGP16B</t>
  </si>
  <si>
    <t>NGP14</t>
  </si>
  <si>
    <t>DC_NGAMPRAH</t>
  </si>
  <si>
    <t>BJA02</t>
  </si>
  <si>
    <t>BANJAR_PATROMAN</t>
  </si>
  <si>
    <t>PGR01C</t>
  </si>
  <si>
    <t>BJA02B</t>
  </si>
  <si>
    <t>LANGENSARI_3</t>
  </si>
  <si>
    <t>PGR04B</t>
  </si>
  <si>
    <t>CMI01</t>
  </si>
  <si>
    <t>CIAMIS</t>
  </si>
  <si>
    <t>CMI01B</t>
  </si>
  <si>
    <t>BJA01C</t>
  </si>
  <si>
    <t>PARUNGLESANG_3</t>
  </si>
  <si>
    <t>CMI04</t>
  </si>
  <si>
    <t>PANUMBANGAN</t>
  </si>
  <si>
    <t>CMI02</t>
  </si>
  <si>
    <t>SINDANGKASIH</t>
  </si>
  <si>
    <t>CMI12</t>
  </si>
  <si>
    <t>WINDURAJA</t>
  </si>
  <si>
    <t>CMI13C</t>
  </si>
  <si>
    <t>BJA04A</t>
  </si>
  <si>
    <t>CMI05</t>
  </si>
  <si>
    <t>RANCAH</t>
  </si>
  <si>
    <t>PGR05B</t>
  </si>
  <si>
    <t>PGR10B</t>
  </si>
  <si>
    <t>CMI02A</t>
  </si>
  <si>
    <t>PGR08B</t>
  </si>
  <si>
    <t>SUM12C</t>
  </si>
  <si>
    <t>SUM17B</t>
  </si>
  <si>
    <t>SUM26B</t>
  </si>
  <si>
    <t>SUM04D</t>
  </si>
  <si>
    <t>SUM06D</t>
  </si>
  <si>
    <t>SUM08D</t>
  </si>
  <si>
    <t>SUM11D</t>
  </si>
  <si>
    <t>SUM10E</t>
  </si>
  <si>
    <t>SUM01B</t>
  </si>
  <si>
    <t>SUM02B</t>
  </si>
  <si>
    <t>SUM22</t>
  </si>
  <si>
    <t>SUM05C</t>
  </si>
  <si>
    <t>SMI03</t>
  </si>
  <si>
    <t>SUKARAJA</t>
  </si>
  <si>
    <t>SMI14</t>
  </si>
  <si>
    <t>DC_CITAMIANG</t>
  </si>
  <si>
    <t>SMI26</t>
  </si>
  <si>
    <t>DC_PONDOKASO_LANDEUH</t>
  </si>
  <si>
    <t>SMI17B</t>
  </si>
  <si>
    <t>SMI06</t>
  </si>
  <si>
    <t>CICANTAYAN</t>
  </si>
  <si>
    <t>SMI02A</t>
  </si>
  <si>
    <t>SMI02</t>
  </si>
  <si>
    <t>CIBADAK</t>
  </si>
  <si>
    <t>PER06C</t>
  </si>
  <si>
    <t>SMI29B</t>
  </si>
  <si>
    <t>SMI28</t>
  </si>
  <si>
    <t>DC_BOJONG_KEMBAR</t>
  </si>
  <si>
    <t>SMI09B</t>
  </si>
  <si>
    <t>SMI23</t>
  </si>
  <si>
    <t>DC_CIKOLE</t>
  </si>
  <si>
    <t>SMI15</t>
  </si>
  <si>
    <t>KALAPA_NUNGGAL</t>
  </si>
  <si>
    <t>SMI21A</t>
  </si>
  <si>
    <t>PER11</t>
  </si>
  <si>
    <t>PER10A</t>
  </si>
  <si>
    <t>SMI19A</t>
  </si>
  <si>
    <t>PER05B</t>
  </si>
  <si>
    <t>SMI16B</t>
  </si>
  <si>
    <t>PER17A</t>
  </si>
  <si>
    <t>PER08A</t>
  </si>
  <si>
    <t>PER04D</t>
  </si>
  <si>
    <t>PER15</t>
  </si>
  <si>
    <t>SMI27B</t>
  </si>
  <si>
    <t>SMI22B</t>
  </si>
  <si>
    <t>SMI19</t>
  </si>
  <si>
    <t>DC_CISAAT</t>
  </si>
  <si>
    <t>SMI35A</t>
  </si>
  <si>
    <t>SMI20A</t>
  </si>
  <si>
    <t>SBG27</t>
  </si>
  <si>
    <t>TANGGULUN_BARAT_2</t>
  </si>
  <si>
    <t>SBG16A</t>
  </si>
  <si>
    <t>SBG10A</t>
  </si>
  <si>
    <t>GEMBOR_4</t>
  </si>
  <si>
    <t>SBG03A</t>
  </si>
  <si>
    <t>SUKAMANDIJAYA_2</t>
  </si>
  <si>
    <t>SBG14B</t>
  </si>
  <si>
    <t>PUSAKARATU_4</t>
  </si>
  <si>
    <t>SBG30</t>
  </si>
  <si>
    <t>KALIANGSANA_2</t>
  </si>
  <si>
    <t>SBG01B</t>
  </si>
  <si>
    <t>SBG18B</t>
  </si>
  <si>
    <t>LENGKONGJAYA_2</t>
  </si>
  <si>
    <t>SBG21B</t>
  </si>
  <si>
    <t>SBG29A</t>
  </si>
  <si>
    <t>SBG08C</t>
  </si>
  <si>
    <t>SBG04A</t>
  </si>
  <si>
    <t>CIBOGO_SBG</t>
  </si>
  <si>
    <t>SBG15A</t>
  </si>
  <si>
    <t>SOKLAT_4</t>
  </si>
  <si>
    <t>SBG12B</t>
  </si>
  <si>
    <t>PATOKBEUSI_2</t>
  </si>
  <si>
    <t>SBG19A</t>
  </si>
  <si>
    <t>CISALAK_4</t>
  </si>
  <si>
    <t>SBG20A</t>
  </si>
  <si>
    <t>SUKARESMI_3</t>
  </si>
  <si>
    <t>SBG27A</t>
  </si>
  <si>
    <t>CJR28</t>
  </si>
  <si>
    <t>CIEUNDEUR</t>
  </si>
  <si>
    <t>CJR22A</t>
  </si>
  <si>
    <t>CJR16B</t>
  </si>
  <si>
    <t>CJR06</t>
  </si>
  <si>
    <t>CIRANJANG</t>
  </si>
  <si>
    <t>CJR26B</t>
  </si>
  <si>
    <t>CJR09B</t>
  </si>
  <si>
    <t>CJR13B</t>
  </si>
  <si>
    <t>CJR32A</t>
  </si>
  <si>
    <t>CILAKU</t>
  </si>
  <si>
    <t>CJR06A</t>
  </si>
  <si>
    <t>CJR04A</t>
  </si>
  <si>
    <t>CJR19</t>
  </si>
  <si>
    <t>DC_SOLOKPANDAN</t>
  </si>
  <si>
    <t>CJR17A</t>
  </si>
  <si>
    <t>CJR14B</t>
  </si>
  <si>
    <t>CJR11</t>
  </si>
  <si>
    <t>SADAMAYA</t>
  </si>
  <si>
    <t>CJR12</t>
  </si>
  <si>
    <t>MUKA</t>
  </si>
  <si>
    <t>CJR03</t>
  </si>
  <si>
    <t>CIPANAS</t>
  </si>
  <si>
    <t>CJR25B</t>
  </si>
  <si>
    <t>PACET_CJR_2</t>
  </si>
  <si>
    <t>CJR18C</t>
  </si>
  <si>
    <t>CJR07B</t>
  </si>
  <si>
    <t>PWK05B</t>
  </si>
  <si>
    <t>KRW37</t>
  </si>
  <si>
    <t>JATISARI_BARU</t>
  </si>
  <si>
    <t>PWK01B</t>
  </si>
  <si>
    <t>KRW39</t>
  </si>
  <si>
    <t>PASAR_PERMAI</t>
  </si>
  <si>
    <t>KRW14</t>
  </si>
  <si>
    <t>CILAMAYA</t>
  </si>
  <si>
    <t>PWK08A</t>
  </si>
  <si>
    <t>PWK03B</t>
  </si>
  <si>
    <t>PWK12A</t>
  </si>
  <si>
    <t>PWK04B</t>
  </si>
  <si>
    <t>PWK15K</t>
  </si>
  <si>
    <t>PWK10C</t>
  </si>
  <si>
    <t>PWK06B</t>
  </si>
  <si>
    <t>PWK15L</t>
  </si>
  <si>
    <t>PWK02D</t>
  </si>
  <si>
    <t>KRW20</t>
  </si>
  <si>
    <t>DC_KOTABARU</t>
  </si>
  <si>
    <t>KRW28B</t>
  </si>
  <si>
    <t>PWK07D</t>
  </si>
  <si>
    <t>PWK15M</t>
  </si>
  <si>
    <t>TSK05</t>
  </si>
  <si>
    <t>MANONJAYA</t>
  </si>
  <si>
    <t>SIN03A</t>
  </si>
  <si>
    <t>SIN07A</t>
  </si>
  <si>
    <t>SIN11A</t>
  </si>
  <si>
    <t>TARAJU_2</t>
  </si>
  <si>
    <t>TSK03E</t>
  </si>
  <si>
    <t>TSK08</t>
  </si>
  <si>
    <t>KAWALU</t>
  </si>
  <si>
    <t>SIN09</t>
  </si>
  <si>
    <t>DC_KAMASAN</t>
  </si>
  <si>
    <t>TSK15</t>
  </si>
  <si>
    <t>TAMANSARI</t>
  </si>
  <si>
    <t>SIN02</t>
  </si>
  <si>
    <t>CIKATOMAS</t>
  </si>
  <si>
    <t>TSK02</t>
  </si>
  <si>
    <t>SINGAPARNA</t>
  </si>
  <si>
    <t>SIN05A</t>
  </si>
  <si>
    <t>SALAWU_2</t>
  </si>
  <si>
    <t>TSK01</t>
  </si>
  <si>
    <t>TASIKMALAYA</t>
  </si>
  <si>
    <t>TSK19</t>
  </si>
  <si>
    <t>INDIHIANG_2</t>
  </si>
  <si>
    <t>SIN14</t>
  </si>
  <si>
    <t>SINDANGRERET</t>
  </si>
  <si>
    <t>TSK06C</t>
  </si>
  <si>
    <t>CIPEDES_4</t>
  </si>
  <si>
    <t>SIN31</t>
  </si>
  <si>
    <t>SIN29B</t>
  </si>
  <si>
    <t>SIN20</t>
  </si>
  <si>
    <t>TSK24</t>
  </si>
  <si>
    <t>CIBEUREUM_2</t>
  </si>
  <si>
    <t>SIN13</t>
  </si>
  <si>
    <t>SUKAMANTRI_CIAWI</t>
  </si>
  <si>
    <t>TSK13</t>
  </si>
  <si>
    <t>DC_ARGASARI</t>
  </si>
  <si>
    <t>SIN26A</t>
  </si>
  <si>
    <t>SOG49</t>
  </si>
  <si>
    <t>CIGANITRI</t>
  </si>
  <si>
    <t>SOG17D</t>
  </si>
  <si>
    <t>RANCAMANYAR_3</t>
  </si>
  <si>
    <t>BDO97</t>
  </si>
  <si>
    <t>DC_SAMOJA</t>
  </si>
  <si>
    <t>BDO24</t>
  </si>
  <si>
    <t>BEC</t>
  </si>
  <si>
    <t>BDO98</t>
  </si>
  <si>
    <t>DC_ANTAPANI_WETAN</t>
  </si>
  <si>
    <t>SOG07A</t>
  </si>
  <si>
    <t>SOG26</t>
  </si>
  <si>
    <t>DC_BALEENDAH</t>
  </si>
  <si>
    <t>SOG27</t>
  </si>
  <si>
    <t>DC_MAJALAYA</t>
  </si>
  <si>
    <t>SOG05A</t>
  </si>
  <si>
    <t>SOG22</t>
  </si>
  <si>
    <t>PACET</t>
  </si>
  <si>
    <t>BDO88</t>
  </si>
  <si>
    <t>DC_BURANGRANG</t>
  </si>
  <si>
    <t>SOG34</t>
  </si>
  <si>
    <t>DC_CIJAGRA</t>
  </si>
  <si>
    <t>BDO01A</t>
  </si>
  <si>
    <t>DC_BINONG</t>
  </si>
  <si>
    <t>BDO21A</t>
  </si>
  <si>
    <t>PARAKAN_SAAT</t>
  </si>
  <si>
    <t>SOG03A</t>
  </si>
  <si>
    <t>SERANGMEKAR_2</t>
  </si>
  <si>
    <t>KNG10</t>
  </si>
  <si>
    <t>CIRENDANG</t>
  </si>
  <si>
    <t>KNG28</t>
  </si>
  <si>
    <t>KOJENGKANG</t>
  </si>
  <si>
    <t>KNG04</t>
  </si>
  <si>
    <t>KADUGEDE</t>
  </si>
  <si>
    <t>KNG18</t>
  </si>
  <si>
    <t>KNG03A</t>
  </si>
  <si>
    <t>KNG11</t>
  </si>
  <si>
    <t>INDANGKERTA</t>
  </si>
  <si>
    <t>KNG26</t>
  </si>
  <si>
    <t>KNG07</t>
  </si>
  <si>
    <t>DC_PANAWUAN</t>
  </si>
  <si>
    <t>SOG12E</t>
  </si>
  <si>
    <t>BDO99</t>
  </si>
  <si>
    <t>DC_RANCASARI</t>
  </si>
  <si>
    <t>BDO89</t>
  </si>
  <si>
    <t>DC_CIBIRU</t>
  </si>
  <si>
    <t>SOG02C</t>
  </si>
  <si>
    <t>SOG13C</t>
  </si>
  <si>
    <t>BDO93</t>
  </si>
  <si>
    <t>DC_MARGACINTA</t>
  </si>
  <si>
    <t>SOG23</t>
  </si>
  <si>
    <t>DC_PANYAWANGAN</t>
  </si>
  <si>
    <t>SOG11E</t>
  </si>
  <si>
    <t>SOG33</t>
  </si>
  <si>
    <t>DC_PEUNDEUY</t>
  </si>
  <si>
    <t>BDO05A</t>
  </si>
  <si>
    <t>DC_CINAMBO</t>
  </si>
  <si>
    <t>SMB11B</t>
  </si>
  <si>
    <t>SMB08B</t>
  </si>
  <si>
    <t>SMB02B</t>
  </si>
  <si>
    <t>CRN03E</t>
  </si>
  <si>
    <t>SMB13C</t>
  </si>
  <si>
    <t>SMB10C</t>
  </si>
  <si>
    <t>SMB05D</t>
  </si>
  <si>
    <t>SMB14C</t>
  </si>
  <si>
    <t>SMB29B</t>
  </si>
  <si>
    <t>SMB37C</t>
  </si>
  <si>
    <t>CRN02C</t>
  </si>
  <si>
    <t>SMB40A</t>
  </si>
  <si>
    <t>SMB11</t>
  </si>
  <si>
    <t>DC_CIREBON_BARAT</t>
  </si>
  <si>
    <t>SMB03C</t>
  </si>
  <si>
    <t>SMB28C</t>
  </si>
  <si>
    <t>SOG04C</t>
  </si>
  <si>
    <t>Cibeet</t>
  </si>
  <si>
    <t>SMI15A</t>
  </si>
  <si>
    <t>PER16</t>
  </si>
  <si>
    <t>Cimanggu_Per</t>
  </si>
  <si>
    <t>PER03A</t>
  </si>
  <si>
    <t>Cikangkung</t>
  </si>
  <si>
    <t>CJR11A</t>
  </si>
  <si>
    <t>TAKOKAK</t>
  </si>
  <si>
    <t>SEMARANG三宝垄</t>
  </si>
  <si>
    <t>AGENT17</t>
  </si>
  <si>
    <t>BJN01</t>
  </si>
  <si>
    <t>BANJARNEGARA</t>
  </si>
  <si>
    <t>BJN02</t>
  </si>
  <si>
    <t>KLAMPOK</t>
  </si>
  <si>
    <t>BJN03</t>
  </si>
  <si>
    <t>KARANG_KOBAR</t>
  </si>
  <si>
    <t>BJN06</t>
  </si>
  <si>
    <t>BAWANG</t>
  </si>
  <si>
    <t>BJN07</t>
  </si>
  <si>
    <t>WANADADI</t>
  </si>
  <si>
    <t>BJN09</t>
  </si>
  <si>
    <t>SIGALUH</t>
  </si>
  <si>
    <t>BJN06B</t>
  </si>
  <si>
    <t>PUNGGELAN01</t>
  </si>
  <si>
    <t>BJN13A</t>
  </si>
  <si>
    <t>MANDIRAJA01</t>
  </si>
  <si>
    <t>BJN16</t>
  </si>
  <si>
    <t>PEJAWARAN</t>
  </si>
  <si>
    <t>PKL02</t>
  </si>
  <si>
    <t>KAJEN</t>
  </si>
  <si>
    <t>PKL06</t>
  </si>
  <si>
    <t>BOJONG</t>
  </si>
  <si>
    <t>PKL13</t>
  </si>
  <si>
    <t>KARANGSARI_KAJEN</t>
  </si>
  <si>
    <t>PKL14</t>
  </si>
  <si>
    <t>DORO</t>
  </si>
  <si>
    <t>PKL22</t>
  </si>
  <si>
    <t>PANINGGARAN</t>
  </si>
  <si>
    <t>KJN01</t>
  </si>
  <si>
    <t>TIRTO01</t>
  </si>
  <si>
    <t>KJN09</t>
  </si>
  <si>
    <t>KESESI01</t>
  </si>
  <si>
    <t>KJN10</t>
  </si>
  <si>
    <t>WONOPRINGGO01</t>
  </si>
  <si>
    <t>KJN11</t>
  </si>
  <si>
    <t>KEDUNGWUNI01</t>
  </si>
  <si>
    <t>KJN12</t>
  </si>
  <si>
    <t>KARANGDADAP01</t>
  </si>
  <si>
    <t>TNU01</t>
  </si>
  <si>
    <t>TEMANGGUNG</t>
  </si>
  <si>
    <t>TNU05</t>
  </si>
  <si>
    <t>NGADIREJO</t>
  </si>
  <si>
    <t>TNU09</t>
  </si>
  <si>
    <t>CANDIROTO</t>
  </si>
  <si>
    <t>TNU02</t>
  </si>
  <si>
    <t>PARAKAN</t>
  </si>
  <si>
    <t>TNU06</t>
  </si>
  <si>
    <t>KRANGGAN</t>
  </si>
  <si>
    <t>TNU07</t>
  </si>
  <si>
    <t>KEDU</t>
  </si>
  <si>
    <t>TNU08</t>
  </si>
  <si>
    <t>WADAS</t>
  </si>
  <si>
    <t>TNU11</t>
  </si>
  <si>
    <t>PRINGSURAT_TIMUR</t>
  </si>
  <si>
    <t>BLORA</t>
  </si>
  <si>
    <t>BOL02</t>
  </si>
  <si>
    <t>NGAWEN</t>
  </si>
  <si>
    <t>BOL04</t>
  </si>
  <si>
    <t>JEPON</t>
  </si>
  <si>
    <t>BOL05</t>
  </si>
  <si>
    <t>KUNDURAN</t>
  </si>
  <si>
    <t>CEU01</t>
  </si>
  <si>
    <t>CEPU</t>
  </si>
  <si>
    <t>CEU02</t>
  </si>
  <si>
    <t>RANDUBLATUNG</t>
  </si>
  <si>
    <t>BOL06</t>
  </si>
  <si>
    <t>KEDUNGTUBAN</t>
  </si>
  <si>
    <t>BOL07</t>
  </si>
  <si>
    <t>TUNJUNGAN</t>
  </si>
  <si>
    <t>BOL08</t>
  </si>
  <si>
    <t>JATI_BLORA</t>
  </si>
  <si>
    <t>BOL09</t>
  </si>
  <si>
    <t>SAMBONG</t>
  </si>
  <si>
    <t>UNG07</t>
  </si>
  <si>
    <t>SUMOWONO</t>
  </si>
  <si>
    <t>AMB01</t>
  </si>
  <si>
    <t>AMBARAWA</t>
  </si>
  <si>
    <t>UNG01</t>
  </si>
  <si>
    <t>UNGARAN</t>
  </si>
  <si>
    <t>UNG02</t>
  </si>
  <si>
    <t>BAWEN</t>
  </si>
  <si>
    <t>UNG05</t>
  </si>
  <si>
    <t>BERGAS</t>
  </si>
  <si>
    <t>UNG09</t>
  </si>
  <si>
    <t>BANYUBIRU</t>
  </si>
  <si>
    <t>UNG10</t>
  </si>
  <si>
    <t>CANDIREJO</t>
  </si>
  <si>
    <t>UNG11</t>
  </si>
  <si>
    <t>PRINGAPUS</t>
  </si>
  <si>
    <t>SLT01</t>
  </si>
  <si>
    <t>SALATIGA</t>
  </si>
  <si>
    <t>SLT02</t>
  </si>
  <si>
    <t>SURUH</t>
  </si>
  <si>
    <t>SLT03</t>
  </si>
  <si>
    <t>BRINGIN</t>
  </si>
  <si>
    <t>SLT05</t>
  </si>
  <si>
    <t>TINGKIR</t>
  </si>
  <si>
    <t>SLT06</t>
  </si>
  <si>
    <t>TENGARAN</t>
  </si>
  <si>
    <t>PWO02</t>
  </si>
  <si>
    <t>AJIBARANG</t>
  </si>
  <si>
    <t>PWO03</t>
  </si>
  <si>
    <t>BANYUMAS</t>
  </si>
  <si>
    <t>PWO04</t>
  </si>
  <si>
    <t>PATIKRAJA</t>
  </si>
  <si>
    <t>PWO05</t>
  </si>
  <si>
    <t>SUMPIUH</t>
  </si>
  <si>
    <t>PWO06</t>
  </si>
  <si>
    <t>WANGON</t>
  </si>
  <si>
    <t>PWO07</t>
  </si>
  <si>
    <t>KEMBARAN</t>
  </si>
  <si>
    <t>PWO08</t>
  </si>
  <si>
    <t>KARANGLEWAS</t>
  </si>
  <si>
    <t>PWO11</t>
  </si>
  <si>
    <t>CILONGOK</t>
  </si>
  <si>
    <t>PWO13</t>
  </si>
  <si>
    <t>RAWALO</t>
  </si>
  <si>
    <t>PWO14</t>
  </si>
  <si>
    <t>SOMAGEDE</t>
  </si>
  <si>
    <t>PWO16</t>
  </si>
  <si>
    <t>PURWOKERTO_UTARA</t>
  </si>
  <si>
    <t>PWO18</t>
  </si>
  <si>
    <t>PEKUNCEN</t>
  </si>
  <si>
    <t>PWO10B</t>
  </si>
  <si>
    <t>SUMBANG01</t>
  </si>
  <si>
    <t>PWO27A</t>
  </si>
  <si>
    <t>KEMRANJEN01</t>
  </si>
  <si>
    <t>PDD08</t>
  </si>
  <si>
    <t>KARANGRAYUNG</t>
  </si>
  <si>
    <t>PDD01</t>
  </si>
  <si>
    <t>PURWODADI</t>
  </si>
  <si>
    <t>PDD02</t>
  </si>
  <si>
    <t>GODONG</t>
  </si>
  <si>
    <t>PDD03</t>
  </si>
  <si>
    <t>WIROSARI</t>
  </si>
  <si>
    <t>PDD04</t>
  </si>
  <si>
    <t>GUBUG</t>
  </si>
  <si>
    <t>PDD06</t>
  </si>
  <si>
    <t>KRADENAN</t>
  </si>
  <si>
    <t>PDD09</t>
  </si>
  <si>
    <t>GROBOGAN</t>
  </si>
  <si>
    <t>PDD10</t>
  </si>
  <si>
    <t>TEGOWANU</t>
  </si>
  <si>
    <t>PDD11</t>
  </si>
  <si>
    <t>PULOKULON</t>
  </si>
  <si>
    <t>PDD12</t>
  </si>
  <si>
    <t>PENAWANGAN</t>
  </si>
  <si>
    <t>PDD09B</t>
  </si>
  <si>
    <t>TANGGUNGHARJO01</t>
  </si>
  <si>
    <t>PDD02A</t>
  </si>
  <si>
    <t>GEYER</t>
  </si>
  <si>
    <t>KNL08</t>
  </si>
  <si>
    <t>GEMUH</t>
  </si>
  <si>
    <t>KNL01</t>
  </si>
  <si>
    <t>KENDAL</t>
  </si>
  <si>
    <t>KNL02</t>
  </si>
  <si>
    <t>WELERI</t>
  </si>
  <si>
    <t>KNL03</t>
  </si>
  <si>
    <t>BOJA</t>
  </si>
  <si>
    <t>KNL04</t>
  </si>
  <si>
    <t>SUKOREJO</t>
  </si>
  <si>
    <t>KNL05</t>
  </si>
  <si>
    <t>KALIWUNGU</t>
  </si>
  <si>
    <t>KNL09</t>
  </si>
  <si>
    <t>BRANGSONG</t>
  </si>
  <si>
    <t>KNL10</t>
  </si>
  <si>
    <t>TAMPINGAN</t>
  </si>
  <si>
    <t>KNL11</t>
  </si>
  <si>
    <t>PAGERUYUNG</t>
  </si>
  <si>
    <t>KDS10</t>
  </si>
  <si>
    <t>MEJOBO</t>
  </si>
  <si>
    <t>KDS01</t>
  </si>
  <si>
    <t>KUDUS</t>
  </si>
  <si>
    <t>KDS02</t>
  </si>
  <si>
    <t>JEKULO</t>
  </si>
  <si>
    <t>KDS03</t>
  </si>
  <si>
    <t>JATI</t>
  </si>
  <si>
    <t>KDS05</t>
  </si>
  <si>
    <t>DAWE</t>
  </si>
  <si>
    <t>KDS06</t>
  </si>
  <si>
    <t>UNDAAN</t>
  </si>
  <si>
    <t>KDS11</t>
  </si>
  <si>
    <t>KALIWUNGU_KUDUS</t>
  </si>
  <si>
    <t>KDS12</t>
  </si>
  <si>
    <t>GEBOG</t>
  </si>
  <si>
    <t>KDS07A</t>
  </si>
  <si>
    <t>REJOSARI_KUDUS</t>
  </si>
  <si>
    <t>JPR11</t>
  </si>
  <si>
    <t>KEDUNG</t>
  </si>
  <si>
    <t>JPR01</t>
  </si>
  <si>
    <t>JEPARA</t>
  </si>
  <si>
    <t>JPR02</t>
  </si>
  <si>
    <t>BANGSRI</t>
  </si>
  <si>
    <t>JPR03</t>
  </si>
  <si>
    <t>PECANGAAN</t>
  </si>
  <si>
    <t>JPR04</t>
  </si>
  <si>
    <t>WONOREJO</t>
  </si>
  <si>
    <t>JPR05</t>
  </si>
  <si>
    <t>MAYONG</t>
  </si>
  <si>
    <t>JPR06</t>
  </si>
  <si>
    <t>TAHUNAN</t>
  </si>
  <si>
    <t>JPR07</t>
  </si>
  <si>
    <t>KELET</t>
  </si>
  <si>
    <t>JPR08</t>
  </si>
  <si>
    <t>WELAHAN</t>
  </si>
  <si>
    <t>JPR10</t>
  </si>
  <si>
    <t>KALINYAMATAN</t>
  </si>
  <si>
    <t>JPR12</t>
  </si>
  <si>
    <t>SENENAN</t>
  </si>
  <si>
    <t>JPR11A</t>
  </si>
  <si>
    <t>NALUMSARI</t>
  </si>
  <si>
    <t>BGG05</t>
  </si>
  <si>
    <t>TULIS</t>
  </si>
  <si>
    <t>BGG06</t>
  </si>
  <si>
    <t>WARUNGASEM</t>
  </si>
  <si>
    <t>BGG08</t>
  </si>
  <si>
    <t>REBAN</t>
  </si>
  <si>
    <t>BGG09</t>
  </si>
  <si>
    <t>GRINGSING_LAMA</t>
  </si>
  <si>
    <t>BGG10</t>
  </si>
  <si>
    <t>BATANG_UTARA</t>
  </si>
  <si>
    <t>BGG16</t>
  </si>
  <si>
    <t>BATANG01</t>
  </si>
  <si>
    <t>BGG17</t>
  </si>
  <si>
    <t>BANDAR01</t>
  </si>
  <si>
    <t>BGG18</t>
  </si>
  <si>
    <t>LIMPUNG01</t>
  </si>
  <si>
    <t>BGG19</t>
  </si>
  <si>
    <t>SUBAH01</t>
  </si>
  <si>
    <t>BGG06A</t>
  </si>
  <si>
    <t>TERSONO</t>
  </si>
  <si>
    <t>BGG12B</t>
  </si>
  <si>
    <t>BLADO01</t>
  </si>
  <si>
    <t>PKL01</t>
  </si>
  <si>
    <t>PEKALONGAN</t>
  </si>
  <si>
    <t>PKL04</t>
  </si>
  <si>
    <t>WIRADESA</t>
  </si>
  <si>
    <t>PKL05</t>
  </si>
  <si>
    <t>BUARAN</t>
  </si>
  <si>
    <t>PKL18</t>
  </si>
  <si>
    <t>JATILONDO</t>
  </si>
  <si>
    <t>PKL21</t>
  </si>
  <si>
    <t>WONOKERTO</t>
  </si>
  <si>
    <t>PKL07</t>
  </si>
  <si>
    <t>KLEGO</t>
  </si>
  <si>
    <t>PKL09</t>
  </si>
  <si>
    <t>MEDONO</t>
  </si>
  <si>
    <t>PKL11</t>
  </si>
  <si>
    <t>KURIPAN</t>
  </si>
  <si>
    <t>PKL03A</t>
  </si>
  <si>
    <t>PANJANG01</t>
  </si>
  <si>
    <t>SRG05</t>
  </si>
  <si>
    <t>GUNUNG_PATI</t>
  </si>
  <si>
    <t>SRG07</t>
  </si>
  <si>
    <t>TUGU</t>
  </si>
  <si>
    <t>SRG08</t>
  </si>
  <si>
    <t>MIJEN</t>
  </si>
  <si>
    <t>SRG27</t>
  </si>
  <si>
    <t>PLALANGAN</t>
  </si>
  <si>
    <t>SRG30</t>
  </si>
  <si>
    <t>BRINGIN_SEMARANG</t>
  </si>
  <si>
    <t>SRG56</t>
  </si>
  <si>
    <t>SILAYUR</t>
  </si>
  <si>
    <t>SRG12</t>
  </si>
  <si>
    <t>SEMARANG_TENGAH</t>
  </si>
  <si>
    <t>SRG11</t>
  </si>
  <si>
    <t>HASANUDIN</t>
  </si>
  <si>
    <t>SRG13</t>
  </si>
  <si>
    <t>ANJASMORO</t>
  </si>
  <si>
    <t>SRG59</t>
  </si>
  <si>
    <t>S_PARMAN</t>
  </si>
  <si>
    <t>SRG17</t>
  </si>
  <si>
    <t>SIMONGAN</t>
  </si>
  <si>
    <t>SRG03A</t>
  </si>
  <si>
    <t>GRAHAPADMA_01</t>
  </si>
  <si>
    <t>PTI01</t>
  </si>
  <si>
    <t>PATI</t>
  </si>
  <si>
    <t>PTI02</t>
  </si>
  <si>
    <t>JUWANA</t>
  </si>
  <si>
    <t>PTI03</t>
  </si>
  <si>
    <t>TAMBAKROMO</t>
  </si>
  <si>
    <t>PTI04</t>
  </si>
  <si>
    <t>MARGOYOSO</t>
  </si>
  <si>
    <t>PTI06</t>
  </si>
  <si>
    <t>TAYU</t>
  </si>
  <si>
    <t>PTI08</t>
  </si>
  <si>
    <t>JAKENAN</t>
  </si>
  <si>
    <t>PTI10</t>
  </si>
  <si>
    <t>KAYEN</t>
  </si>
  <si>
    <t>PTI11</t>
  </si>
  <si>
    <t>WEDARIJAKSA</t>
  </si>
  <si>
    <t>PTI12</t>
  </si>
  <si>
    <t>BATANGAN</t>
  </si>
  <si>
    <t>PTI13</t>
  </si>
  <si>
    <t>TLOGOWUNGU_PTI</t>
  </si>
  <si>
    <t>PTI14</t>
  </si>
  <si>
    <t>WINONG</t>
  </si>
  <si>
    <t>PTI15</t>
  </si>
  <si>
    <t>DUKUHSETI</t>
  </si>
  <si>
    <t>PTI16</t>
  </si>
  <si>
    <t>PATI_KIDUL</t>
  </si>
  <si>
    <t>PTI17</t>
  </si>
  <si>
    <t>SUKOLILO</t>
  </si>
  <si>
    <t>PTI18</t>
  </si>
  <si>
    <t>TRANGKIL</t>
  </si>
  <si>
    <t>PTI10A</t>
  </si>
  <si>
    <t>GABUS</t>
  </si>
  <si>
    <t>PTI14A</t>
  </si>
  <si>
    <t>CLUWAK</t>
  </si>
  <si>
    <t>PTI03A</t>
  </si>
  <si>
    <t>JUWANA_TIMUR</t>
  </si>
  <si>
    <t>RMB01</t>
  </si>
  <si>
    <t>REMBANG</t>
  </si>
  <si>
    <t>RMB02</t>
  </si>
  <si>
    <t>LASEM</t>
  </si>
  <si>
    <t>RMB03</t>
  </si>
  <si>
    <t>KRAGAN</t>
  </si>
  <si>
    <t>RMB06</t>
  </si>
  <si>
    <t>PAMOTAN</t>
  </si>
  <si>
    <t>RMB07</t>
  </si>
  <si>
    <t>SEDAN</t>
  </si>
  <si>
    <t>RMB08</t>
  </si>
  <si>
    <t>BULU</t>
  </si>
  <si>
    <t>RMB09</t>
  </si>
  <si>
    <t>SLUKE</t>
  </si>
  <si>
    <t>RMB10</t>
  </si>
  <si>
    <t>SARANG</t>
  </si>
  <si>
    <t>RMB08A</t>
  </si>
  <si>
    <t>PANCUR</t>
  </si>
  <si>
    <t>SRG02</t>
  </si>
  <si>
    <t>BANYUMANIK</t>
  </si>
  <si>
    <t>SRG01</t>
  </si>
  <si>
    <t>SEMARANG</t>
  </si>
  <si>
    <t>SRG23</t>
  </si>
  <si>
    <t>TENTARA_PELAJAR</t>
  </si>
  <si>
    <t>SRG26</t>
  </si>
  <si>
    <t>SENDANGMULYO</t>
  </si>
  <si>
    <t>SRG64</t>
  </si>
  <si>
    <t>KETILENG_RAYA</t>
  </si>
  <si>
    <t>SRG65</t>
  </si>
  <si>
    <t>SUPRIYADI_FNC</t>
  </si>
  <si>
    <t>SRG66</t>
  </si>
  <si>
    <t>TLOGOSARI_FNC</t>
  </si>
  <si>
    <t>SRG68</t>
  </si>
  <si>
    <t>WOLTER_FNC</t>
  </si>
  <si>
    <t>SRG16</t>
  </si>
  <si>
    <t>SIDODADI</t>
  </si>
  <si>
    <t>SRG18</t>
  </si>
  <si>
    <t>GENUK</t>
  </si>
  <si>
    <t>PUR01</t>
  </si>
  <si>
    <t>PURBALINGGA</t>
  </si>
  <si>
    <t>PUR02</t>
  </si>
  <si>
    <t>BOBOTSARI</t>
  </si>
  <si>
    <t>PUR03</t>
  </si>
  <si>
    <t>KALIGONDANG</t>
  </si>
  <si>
    <t>PUR06</t>
  </si>
  <si>
    <t>BOJONGSARI</t>
  </si>
  <si>
    <t>PUR07</t>
  </si>
  <si>
    <t>SUMAMPIR</t>
  </si>
  <si>
    <t>PUR09</t>
  </si>
  <si>
    <t>PURBALINGGA_LOR</t>
  </si>
  <si>
    <t>PUR01B</t>
  </si>
  <si>
    <t>KEMANGKON01</t>
  </si>
  <si>
    <t>PUR13A</t>
  </si>
  <si>
    <t>KARANGREJA01</t>
  </si>
  <si>
    <t>WNB03</t>
  </si>
  <si>
    <t>MOJOTENGAH</t>
  </si>
  <si>
    <t>WNB08</t>
  </si>
  <si>
    <t>KEJAJAR</t>
  </si>
  <si>
    <t>WNB09</t>
  </si>
  <si>
    <t>KALIWIRO</t>
  </si>
  <si>
    <t>WNB12</t>
  </si>
  <si>
    <t>MADUKORO_01</t>
  </si>
  <si>
    <t>WNB06A</t>
  </si>
  <si>
    <t>SELOMERTO_01</t>
  </si>
  <si>
    <t>WNB13</t>
  </si>
  <si>
    <t>SAPURAN_01</t>
  </si>
  <si>
    <t>WNB11A</t>
  </si>
  <si>
    <t>KALIKAJAR</t>
  </si>
  <si>
    <t>SWI01</t>
  </si>
  <si>
    <t>SLAWI</t>
  </si>
  <si>
    <t>SWI03</t>
  </si>
  <si>
    <t>SURADADI</t>
  </si>
  <si>
    <t>SWI04</t>
  </si>
  <si>
    <t>BUMIJAWA</t>
  </si>
  <si>
    <t>SWI05</t>
  </si>
  <si>
    <t>SLAWI_KULON</t>
  </si>
  <si>
    <t>SWI06</t>
  </si>
  <si>
    <t>MARGASARI</t>
  </si>
  <si>
    <t>SWI07</t>
  </si>
  <si>
    <t>KRAMAT_SLAWI</t>
  </si>
  <si>
    <t>SWI08</t>
  </si>
  <si>
    <t>BALAPULANG</t>
  </si>
  <si>
    <t>SWI10</t>
  </si>
  <si>
    <t>TALANG</t>
  </si>
  <si>
    <t>SWI11</t>
  </si>
  <si>
    <t>TARUB</t>
  </si>
  <si>
    <t>SWI12</t>
  </si>
  <si>
    <t>DUKUHWARU</t>
  </si>
  <si>
    <t>SWI13</t>
  </si>
  <si>
    <t>KEDUNGBANTENG</t>
  </si>
  <si>
    <t>SWI09A</t>
  </si>
  <si>
    <t>BANDARSARI</t>
  </si>
  <si>
    <t>DMK07</t>
  </si>
  <si>
    <t>WONOSALAM</t>
  </si>
  <si>
    <t>DMK01</t>
  </si>
  <si>
    <t>DEMAK</t>
  </si>
  <si>
    <t>DMK02</t>
  </si>
  <si>
    <t>MRANGGEN</t>
  </si>
  <si>
    <t>DMK03</t>
  </si>
  <si>
    <t>GAJAH</t>
  </si>
  <si>
    <t>DMK06</t>
  </si>
  <si>
    <t>WEDUNG</t>
  </si>
  <si>
    <t>DMK09</t>
  </si>
  <si>
    <t>DEMPET</t>
  </si>
  <si>
    <t>DMK10</t>
  </si>
  <si>
    <t>SAYUNG</t>
  </si>
  <si>
    <t>DMK11</t>
  </si>
  <si>
    <t>BATURSARI</t>
  </si>
  <si>
    <t>DMK12</t>
  </si>
  <si>
    <t>GUNTUR</t>
  </si>
  <si>
    <t>DMK13</t>
  </si>
  <si>
    <t>BONANG</t>
  </si>
  <si>
    <t>DMK14</t>
  </si>
  <si>
    <t>KARANGANYAR</t>
  </si>
  <si>
    <t>BRB01</t>
  </si>
  <si>
    <t>BREBES</t>
  </si>
  <si>
    <t>BRB02</t>
  </si>
  <si>
    <t>BUMIAYU</t>
  </si>
  <si>
    <t>BRB03</t>
  </si>
  <si>
    <t>KETANGGUNGAN</t>
  </si>
  <si>
    <t>BRB04</t>
  </si>
  <si>
    <t>LOSARI</t>
  </si>
  <si>
    <t>BRB05</t>
  </si>
  <si>
    <t>JATIBARANG_KIDUL</t>
  </si>
  <si>
    <t>BRB07</t>
  </si>
  <si>
    <t>BULAKAMBA</t>
  </si>
  <si>
    <t>BRB08</t>
  </si>
  <si>
    <t>LARANGAN_BREBES</t>
  </si>
  <si>
    <t>BRB09</t>
  </si>
  <si>
    <t>WANASARI_BREBES</t>
  </si>
  <si>
    <t>BRB10</t>
  </si>
  <si>
    <t>BANJARHARJO</t>
  </si>
  <si>
    <t>BRB11</t>
  </si>
  <si>
    <t>TONJONG</t>
  </si>
  <si>
    <t>BRB12</t>
  </si>
  <si>
    <t>SALEM</t>
  </si>
  <si>
    <t>BRB13</t>
  </si>
  <si>
    <t>BANTARKAWUNG</t>
  </si>
  <si>
    <t>BRB14</t>
  </si>
  <si>
    <t>PAGUYANGAN</t>
  </si>
  <si>
    <t>BRB06A</t>
  </si>
  <si>
    <t>TANJUNG_BREBES</t>
  </si>
  <si>
    <t>BRB11B</t>
  </si>
  <si>
    <t>SIRAMPOG01</t>
  </si>
  <si>
    <t>PML01</t>
  </si>
  <si>
    <t>PEMALANG</t>
  </si>
  <si>
    <t>PML02</t>
  </si>
  <si>
    <t>RANDUDONGKAL</t>
  </si>
  <si>
    <t>PML03</t>
  </si>
  <si>
    <t>COMAL</t>
  </si>
  <si>
    <t>PML07</t>
  </si>
  <si>
    <t>AMBOKULON</t>
  </si>
  <si>
    <t>PML08</t>
  </si>
  <si>
    <t>KEBANGGAN</t>
  </si>
  <si>
    <t>PML09</t>
  </si>
  <si>
    <t>BANJARDAWA</t>
  </si>
  <si>
    <t>PML10</t>
  </si>
  <si>
    <t>PETARUKAN</t>
  </si>
  <si>
    <t>PML11</t>
  </si>
  <si>
    <t>BODEH</t>
  </si>
  <si>
    <t>PML12</t>
  </si>
  <si>
    <t>BELIK</t>
  </si>
  <si>
    <t>PML13</t>
  </si>
  <si>
    <t>WATUKUMPUL</t>
  </si>
  <si>
    <t>PML05A</t>
  </si>
  <si>
    <t>BANTARBOLANG</t>
  </si>
  <si>
    <t>PML03B</t>
  </si>
  <si>
    <t>MULYOHARJO01</t>
  </si>
  <si>
    <t>TGL01</t>
  </si>
  <si>
    <t>TEGAL</t>
  </si>
  <si>
    <t>TGL02</t>
  </si>
  <si>
    <t>MARGADANA</t>
  </si>
  <si>
    <t>TGL05</t>
  </si>
  <si>
    <t>TEGAL_BARAT</t>
  </si>
  <si>
    <t>TGL06</t>
  </si>
  <si>
    <t>DUKUHTURI</t>
  </si>
  <si>
    <t>PWO01</t>
  </si>
  <si>
    <t>PURWOKERTO</t>
  </si>
  <si>
    <t>PWO15</t>
  </si>
  <si>
    <t>KEBASEN</t>
  </si>
  <si>
    <t>SRG888</t>
  </si>
  <si>
    <t>SRG_SALES</t>
  </si>
  <si>
    <t>KNL03A</t>
  </si>
  <si>
    <t>PROTOMULYO</t>
  </si>
  <si>
    <t>SRG03</t>
  </si>
  <si>
    <t>NGALIYAN</t>
  </si>
  <si>
    <t>SRG62</t>
  </si>
  <si>
    <t>BSB_SEMARANG</t>
  </si>
  <si>
    <t>SRG09</t>
  </si>
  <si>
    <t>GAJAHMUNGKUR</t>
  </si>
  <si>
    <t>SRG37</t>
  </si>
  <si>
    <t>PANGGUNG_LOR</t>
  </si>
  <si>
    <t>Tutup</t>
  </si>
  <si>
    <t>PUDAKPAYUNG</t>
  </si>
  <si>
    <t>TEMBALANG</t>
  </si>
  <si>
    <t>BUGANGAN</t>
  </si>
  <si>
    <t>TGL03</t>
  </si>
  <si>
    <t>DEBONG</t>
  </si>
  <si>
    <t>YOGYAKARTA日惹</t>
  </si>
  <si>
    <t>AGENT18</t>
  </si>
  <si>
    <t>BTL01</t>
  </si>
  <si>
    <t>BANTUL</t>
  </si>
  <si>
    <t>BTL03</t>
  </si>
  <si>
    <t>KASIHAN</t>
  </si>
  <si>
    <t>BTL04</t>
  </si>
  <si>
    <t>SEWON</t>
  </si>
  <si>
    <t>BTL06</t>
  </si>
  <si>
    <t>DIRO</t>
  </si>
  <si>
    <t>BTL08</t>
  </si>
  <si>
    <t>GOSE</t>
  </si>
  <si>
    <t>BTL10</t>
  </si>
  <si>
    <t>PERWITA</t>
  </si>
  <si>
    <t>BTL11A</t>
  </si>
  <si>
    <t>TAMANAN</t>
  </si>
  <si>
    <t>BTL11B</t>
  </si>
  <si>
    <t>WONOCATUR</t>
  </si>
  <si>
    <t>BTL12A</t>
  </si>
  <si>
    <t>SITIMULYO</t>
  </si>
  <si>
    <t>BYL01</t>
  </si>
  <si>
    <t>BOYOLALI</t>
  </si>
  <si>
    <t>BYL02</t>
  </si>
  <si>
    <t>TERAS</t>
  </si>
  <si>
    <t>BYL03</t>
  </si>
  <si>
    <t>AMPEL</t>
  </si>
  <si>
    <t>BYL03A</t>
  </si>
  <si>
    <t>BYL04</t>
  </si>
  <si>
    <t>SIMO</t>
  </si>
  <si>
    <t>BYL04A</t>
  </si>
  <si>
    <t>BYL05</t>
  </si>
  <si>
    <t>NGEMPLAK</t>
  </si>
  <si>
    <t>BYL06</t>
  </si>
  <si>
    <t>PULISEN</t>
  </si>
  <si>
    <t>BYL07</t>
  </si>
  <si>
    <t>ANDONG</t>
  </si>
  <si>
    <t>BYL08</t>
  </si>
  <si>
    <t>SAWIT</t>
  </si>
  <si>
    <t>BYL09</t>
  </si>
  <si>
    <t>KARANGGEDE</t>
  </si>
  <si>
    <t>BYL12</t>
  </si>
  <si>
    <t>CLP01</t>
  </si>
  <si>
    <t>CILACAP</t>
  </si>
  <si>
    <t>CLP02</t>
  </si>
  <si>
    <t>MAJENANG</t>
  </si>
  <si>
    <t>CLP03</t>
  </si>
  <si>
    <t>KROYA</t>
  </si>
  <si>
    <t>CLP03A</t>
  </si>
  <si>
    <t>CLP04</t>
  </si>
  <si>
    <t>SIDAREJA</t>
  </si>
  <si>
    <t>CLP05</t>
  </si>
  <si>
    <t>ADIPALA</t>
  </si>
  <si>
    <t>CLP06</t>
  </si>
  <si>
    <t>KAWUNGANTEN</t>
  </si>
  <si>
    <t>CLP08</t>
  </si>
  <si>
    <t>CIMANGGU</t>
  </si>
  <si>
    <t>CLP09</t>
  </si>
  <si>
    <t>MERTASINGA</t>
  </si>
  <si>
    <t>CLP11</t>
  </si>
  <si>
    <t>SALIWANGI</t>
  </si>
  <si>
    <t>CLP11A</t>
  </si>
  <si>
    <t>NUSAWUNGU</t>
  </si>
  <si>
    <t>CLP13A</t>
  </si>
  <si>
    <t>CLP14</t>
  </si>
  <si>
    <t>WANAREJA</t>
  </si>
  <si>
    <t>JOG01</t>
  </si>
  <si>
    <t>YOGYAKARTA</t>
  </si>
  <si>
    <t>JOG02</t>
  </si>
  <si>
    <t>UMBULHARJO</t>
  </si>
  <si>
    <t>JOG03</t>
  </si>
  <si>
    <t>KATAMSO</t>
  </si>
  <si>
    <t>JOG04</t>
  </si>
  <si>
    <t>SURYOWIJAYAN</t>
  </si>
  <si>
    <t>JOG05</t>
  </si>
  <si>
    <t>GEDONG_KUNING</t>
  </si>
  <si>
    <t>JOG07</t>
  </si>
  <si>
    <t>GIWANGAN</t>
  </si>
  <si>
    <t>KAA02</t>
  </si>
  <si>
    <t>COLOMADU</t>
  </si>
  <si>
    <t>KAA03</t>
  </si>
  <si>
    <t>TASIKMADU</t>
  </si>
  <si>
    <t>KAA04</t>
  </si>
  <si>
    <t>GONDANGREJO</t>
  </si>
  <si>
    <t>KAA05</t>
  </si>
  <si>
    <t>KARANG_PANDAN</t>
  </si>
  <si>
    <t>KAA06</t>
  </si>
  <si>
    <t>MATESI</t>
  </si>
  <si>
    <t>KAA08</t>
  </si>
  <si>
    <t>BEJEN</t>
  </si>
  <si>
    <t>KAA10</t>
  </si>
  <si>
    <t>NGRINGO</t>
  </si>
  <si>
    <t>KAA11</t>
  </si>
  <si>
    <t>MOJOGEDANG</t>
  </si>
  <si>
    <t>KAA12</t>
  </si>
  <si>
    <t>TUGU_BOTO</t>
  </si>
  <si>
    <t>KAA14</t>
  </si>
  <si>
    <t>JUMAPOLO</t>
  </si>
  <si>
    <t>KAA15</t>
  </si>
  <si>
    <t>KEBAKKRAMAT</t>
  </si>
  <si>
    <t>KBM02</t>
  </si>
  <si>
    <t>GOMBONG</t>
  </si>
  <si>
    <t>KBM02A</t>
  </si>
  <si>
    <t>KBM03</t>
  </si>
  <si>
    <t>PREMBUN</t>
  </si>
  <si>
    <t>KBM03A</t>
  </si>
  <si>
    <t>KEBUMEN_KOTA</t>
  </si>
  <si>
    <t>KBM04</t>
  </si>
  <si>
    <t>AYAH</t>
  </si>
  <si>
    <t>KBM05</t>
  </si>
  <si>
    <t>PETANAHAN</t>
  </si>
  <si>
    <t>KBM06</t>
  </si>
  <si>
    <t>KUTOWINANGUN</t>
  </si>
  <si>
    <t>KBM08</t>
  </si>
  <si>
    <t>CANDI_KEBUMEN</t>
  </si>
  <si>
    <t>KBM17</t>
  </si>
  <si>
    <t>KLP01</t>
  </si>
  <si>
    <t>WATES</t>
  </si>
  <si>
    <t>KLP02</t>
  </si>
  <si>
    <t>SENTOLO</t>
  </si>
  <si>
    <t>KLP03</t>
  </si>
  <si>
    <t>KULONPROGO</t>
  </si>
  <si>
    <t>KLP04</t>
  </si>
  <si>
    <t>NANGGULAN</t>
  </si>
  <si>
    <t>KLT02</t>
  </si>
  <si>
    <t>KLATEN_SELATAN</t>
  </si>
  <si>
    <t>KLT03</t>
  </si>
  <si>
    <t>PRAMBANAN</t>
  </si>
  <si>
    <t>KLT04</t>
  </si>
  <si>
    <t>DELANGGU</t>
  </si>
  <si>
    <t>KLT05</t>
  </si>
  <si>
    <t>BELANG_WETAN</t>
  </si>
  <si>
    <t>KLT06</t>
  </si>
  <si>
    <t>PEDAN</t>
  </si>
  <si>
    <t>KLT07</t>
  </si>
  <si>
    <t>KLATEN_TENGAH</t>
  </si>
  <si>
    <t>KLT08</t>
  </si>
  <si>
    <t>KARANGDOWO</t>
  </si>
  <si>
    <t>KLT09</t>
  </si>
  <si>
    <t>DC_KLATEN</t>
  </si>
  <si>
    <t>KLT10</t>
  </si>
  <si>
    <t>MOJAYAN</t>
  </si>
  <si>
    <t>KLT11</t>
  </si>
  <si>
    <t>MAYUNGAN</t>
  </si>
  <si>
    <t>KLT15</t>
  </si>
  <si>
    <t>TULUNG</t>
  </si>
  <si>
    <t>KLT26</t>
  </si>
  <si>
    <t>MGL01</t>
  </si>
  <si>
    <t>MAGELANG</t>
  </si>
  <si>
    <t>MGL02</t>
  </si>
  <si>
    <t>KUPATAN</t>
  </si>
  <si>
    <t>MUG01</t>
  </si>
  <si>
    <t>MUNGKID</t>
  </si>
  <si>
    <t>MUG02</t>
  </si>
  <si>
    <t>GRABAG</t>
  </si>
  <si>
    <t>MUG03</t>
  </si>
  <si>
    <t>SALAM</t>
  </si>
  <si>
    <t>MUG04</t>
  </si>
  <si>
    <t>SECANG</t>
  </si>
  <si>
    <t>MUG05</t>
  </si>
  <si>
    <t>MERTOYUDAN</t>
  </si>
  <si>
    <t>MUG06</t>
  </si>
  <si>
    <t>BOROBUDUR</t>
  </si>
  <si>
    <t>MUG08</t>
  </si>
  <si>
    <t>KEDUNGDOWO</t>
  </si>
  <si>
    <t>MUG15</t>
  </si>
  <si>
    <t>TEGALREJO</t>
  </si>
  <si>
    <t>MUG16</t>
  </si>
  <si>
    <t>TEMPURAN_MUNGKID</t>
  </si>
  <si>
    <t>PWJ01</t>
  </si>
  <si>
    <t>PURWOREJO</t>
  </si>
  <si>
    <t>PWJ03</t>
  </si>
  <si>
    <t>LOANO</t>
  </si>
  <si>
    <t>PWJ04</t>
  </si>
  <si>
    <t>BUTUH</t>
  </si>
  <si>
    <t>PWJ05</t>
  </si>
  <si>
    <t>BAGELEN</t>
  </si>
  <si>
    <t>PWJ06</t>
  </si>
  <si>
    <t>WIRUN</t>
  </si>
  <si>
    <t>PWJ07</t>
  </si>
  <si>
    <t>DC_BANYUURIP</t>
  </si>
  <si>
    <t>SLM01</t>
  </si>
  <si>
    <t>SLEMAN</t>
  </si>
  <si>
    <t>SLM02</t>
  </si>
  <si>
    <t>GODEAN</t>
  </si>
  <si>
    <t>SLM03</t>
  </si>
  <si>
    <t>NGAGLIK</t>
  </si>
  <si>
    <t>SLM03A</t>
  </si>
  <si>
    <t>SLM04</t>
  </si>
  <si>
    <t>DENGGUNG</t>
  </si>
  <si>
    <t>SLM05</t>
  </si>
  <si>
    <t>MAGUWOHARJO</t>
  </si>
  <si>
    <t>SLM06</t>
  </si>
  <si>
    <t>CATUR_TUNGGAL</t>
  </si>
  <si>
    <t>SLM09</t>
  </si>
  <si>
    <t>SETURAN</t>
  </si>
  <si>
    <t>SLM10</t>
  </si>
  <si>
    <t>KALASAN</t>
  </si>
  <si>
    <t>SLM10A</t>
  </si>
  <si>
    <t>SLM11</t>
  </si>
  <si>
    <t>BERJO</t>
  </si>
  <si>
    <t>SLM12</t>
  </si>
  <si>
    <t>GEJAYAN</t>
  </si>
  <si>
    <t>SLM15</t>
  </si>
  <si>
    <t>PALAGAN</t>
  </si>
  <si>
    <t>SLM17A</t>
  </si>
  <si>
    <t>SLM20</t>
  </si>
  <si>
    <t>JOMBOR</t>
  </si>
  <si>
    <t>SLM21</t>
  </si>
  <si>
    <t>TRIDADI</t>
  </si>
  <si>
    <t>SLM22</t>
  </si>
  <si>
    <t>GAMPING</t>
  </si>
  <si>
    <t>SLM23</t>
  </si>
  <si>
    <t>KENTUNGAN</t>
  </si>
  <si>
    <t>SOC01</t>
  </si>
  <si>
    <t>SOLO</t>
  </si>
  <si>
    <t>SOC04</t>
  </si>
  <si>
    <t>KARTASURA</t>
  </si>
  <si>
    <t>SOC06</t>
  </si>
  <si>
    <t>SERENGAN</t>
  </si>
  <si>
    <t>SOC09</t>
  </si>
  <si>
    <t>MOJOSONGO</t>
  </si>
  <si>
    <t>SOC10</t>
  </si>
  <si>
    <t>SUMBER_BANJARSARI</t>
  </si>
  <si>
    <t>SOC12</t>
  </si>
  <si>
    <t>TIPES</t>
  </si>
  <si>
    <t>SOC13</t>
  </si>
  <si>
    <t>JAGALAN</t>
  </si>
  <si>
    <t>SOC14</t>
  </si>
  <si>
    <t>BETENG</t>
  </si>
  <si>
    <t>SOC15</t>
  </si>
  <si>
    <t>TIMURAN</t>
  </si>
  <si>
    <t>SOC16</t>
  </si>
  <si>
    <t>SEMANGGI</t>
  </si>
  <si>
    <t>SOC17</t>
  </si>
  <si>
    <t>DANUKUSUMAN</t>
  </si>
  <si>
    <t>SOC18</t>
  </si>
  <si>
    <t>BUMI_LAWEYAN</t>
  </si>
  <si>
    <t>SOC21</t>
  </si>
  <si>
    <t>SEKIP_KADIPIRO</t>
  </si>
  <si>
    <t>SOC24</t>
  </si>
  <si>
    <t>DC_SOLO_BARAT</t>
  </si>
  <si>
    <t>SOC26</t>
  </si>
  <si>
    <t>IR_SUTAMI</t>
  </si>
  <si>
    <t>SOC27</t>
  </si>
  <si>
    <t>SAMPANGAN_SOLO</t>
  </si>
  <si>
    <t>SRN01</t>
  </si>
  <si>
    <t>SRAGEN</t>
  </si>
  <si>
    <t>SRN02</t>
  </si>
  <si>
    <t>GEMOLONG</t>
  </si>
  <si>
    <t>SRN03</t>
  </si>
  <si>
    <t>MASARAN</t>
  </si>
  <si>
    <t>SRN04</t>
  </si>
  <si>
    <t>GONDANG</t>
  </si>
  <si>
    <t>SRN05</t>
  </si>
  <si>
    <t>PILANGSARI</t>
  </si>
  <si>
    <t>SRN06</t>
  </si>
  <si>
    <t>TANON</t>
  </si>
  <si>
    <t>SRN08</t>
  </si>
  <si>
    <t>TUGU_GADING_MASARAN</t>
  </si>
  <si>
    <t>SRN10</t>
  </si>
  <si>
    <t>KARANGMALANG</t>
  </si>
  <si>
    <t>SUJ01</t>
  </si>
  <si>
    <t>LANGENHARJO</t>
  </si>
  <si>
    <t>SUJ02</t>
  </si>
  <si>
    <t>POLOKARTO</t>
  </si>
  <si>
    <t>SUJ03</t>
  </si>
  <si>
    <t>BAKI</t>
  </si>
  <si>
    <t>SUJ04</t>
  </si>
  <si>
    <t>TAWANGSARI</t>
  </si>
  <si>
    <t>SUJ06</t>
  </si>
  <si>
    <t>PUCANGAN</t>
  </si>
  <si>
    <t>SUJ07</t>
  </si>
  <si>
    <t>SLAMET_RIYADI_BARAT</t>
  </si>
  <si>
    <t>SUJ08</t>
  </si>
  <si>
    <t>MOJOLABAN</t>
  </si>
  <si>
    <t>SUJ09</t>
  </si>
  <si>
    <t>TELUKAN</t>
  </si>
  <si>
    <t>SUJ10</t>
  </si>
  <si>
    <t>JETIS</t>
  </si>
  <si>
    <t>WGI01</t>
  </si>
  <si>
    <t>WONOGIRI</t>
  </si>
  <si>
    <t>WGI03</t>
  </si>
  <si>
    <t>BATURETNO</t>
  </si>
  <si>
    <t>WGI04</t>
  </si>
  <si>
    <t>NGADIROJO</t>
  </si>
  <si>
    <t>WGI05</t>
  </si>
  <si>
    <t>WURYANTORO</t>
  </si>
  <si>
    <t>WGI06</t>
  </si>
  <si>
    <t>SLOGOHIMO</t>
  </si>
  <si>
    <t>WGI07</t>
  </si>
  <si>
    <t>SELOGIRI</t>
  </si>
  <si>
    <t>WGI08</t>
  </si>
  <si>
    <t>PURWANTORO</t>
  </si>
  <si>
    <t>WGI11</t>
  </si>
  <si>
    <t>NGUNTORONADI</t>
  </si>
  <si>
    <t>WGI14</t>
  </si>
  <si>
    <t>JATISRONO_WGI</t>
  </si>
  <si>
    <t>WNO01</t>
  </si>
  <si>
    <t>WONOSARI</t>
  </si>
  <si>
    <t>WNO02</t>
  </si>
  <si>
    <t>NGLIPAR</t>
  </si>
  <si>
    <t>WNO03</t>
  </si>
  <si>
    <t>KARANGMOJO</t>
  </si>
  <si>
    <t>SURABAYA泗水</t>
  </si>
  <si>
    <t>AGENT19</t>
  </si>
  <si>
    <t>BJE02</t>
  </si>
  <si>
    <t>PADANGAN</t>
  </si>
  <si>
    <t>BJE03</t>
  </si>
  <si>
    <t>KALITIDU</t>
  </si>
  <si>
    <t>BJE06</t>
  </si>
  <si>
    <t>SUMBEREJO</t>
  </si>
  <si>
    <t>BJE07</t>
  </si>
  <si>
    <t>DC_SRATU</t>
  </si>
  <si>
    <t>BJE08</t>
  </si>
  <si>
    <t>DC_KLANGON</t>
  </si>
  <si>
    <t>BJE09</t>
  </si>
  <si>
    <t>GAYAM</t>
  </si>
  <si>
    <t>BJE10</t>
  </si>
  <si>
    <t>NGRAHO</t>
  </si>
  <si>
    <t>BJE11</t>
  </si>
  <si>
    <t>DANDER</t>
  </si>
  <si>
    <t>BJE12</t>
  </si>
  <si>
    <t>BALEN_1</t>
  </si>
  <si>
    <t>BJE14</t>
  </si>
  <si>
    <t>KEDUNGADEM_1</t>
  </si>
  <si>
    <t>TBN01</t>
  </si>
  <si>
    <t>TUBAN</t>
  </si>
  <si>
    <t>TBN02</t>
  </si>
  <si>
    <t>JATIROGO</t>
  </si>
  <si>
    <t>TBN04</t>
  </si>
  <si>
    <t>KEREK</t>
  </si>
  <si>
    <t>TBN05</t>
  </si>
  <si>
    <t>PLUMPANG</t>
  </si>
  <si>
    <t>TBN06</t>
  </si>
  <si>
    <t>PARENGAN</t>
  </si>
  <si>
    <t>TBN07</t>
  </si>
  <si>
    <t>TAMBAKBOYO</t>
  </si>
  <si>
    <t>TBN08</t>
  </si>
  <si>
    <t>RENGEL_1</t>
  </si>
  <si>
    <t>TBN10</t>
  </si>
  <si>
    <t>MERAKURAK_1</t>
  </si>
  <si>
    <t>TBN12</t>
  </si>
  <si>
    <t>TUBAN_1</t>
  </si>
  <si>
    <t>TBN13</t>
  </si>
  <si>
    <t>PALANG_1</t>
  </si>
  <si>
    <t>GSK02</t>
  </si>
  <si>
    <t>DRIYOREJO</t>
  </si>
  <si>
    <t>GSK15A</t>
  </si>
  <si>
    <t>PANCENG</t>
  </si>
  <si>
    <t>GSK13A</t>
  </si>
  <si>
    <t>MANYAR_2</t>
  </si>
  <si>
    <t>GSK06</t>
  </si>
  <si>
    <t>BAWEAN</t>
  </si>
  <si>
    <t>GSK08</t>
  </si>
  <si>
    <t>CERME</t>
  </si>
  <si>
    <t>GSK09</t>
  </si>
  <si>
    <t>KEBON</t>
  </si>
  <si>
    <t>GSK10</t>
  </si>
  <si>
    <t>MENGANTI</t>
  </si>
  <si>
    <t>GSK12A</t>
  </si>
  <si>
    <t>KEDAMEAN</t>
  </si>
  <si>
    <t>GSK08A</t>
  </si>
  <si>
    <t>BUNGAH_1</t>
  </si>
  <si>
    <t>GSK10A</t>
  </si>
  <si>
    <t>DUKUN_2</t>
  </si>
  <si>
    <t>GSK15</t>
  </si>
  <si>
    <t>WRINGINANOM</t>
  </si>
  <si>
    <t>GSK17</t>
  </si>
  <si>
    <t>KEBOMAS_1</t>
  </si>
  <si>
    <t>GSK19</t>
  </si>
  <si>
    <t>BALONGPANGGANG_1</t>
  </si>
  <si>
    <t>GSK20</t>
  </si>
  <si>
    <t>DUDUKSAMPEYAN_1</t>
  </si>
  <si>
    <t>LMG02</t>
  </si>
  <si>
    <t>BABAT</t>
  </si>
  <si>
    <t>LMG24</t>
  </si>
  <si>
    <t>KEDUNGPRING_2</t>
  </si>
  <si>
    <t>LMG03</t>
  </si>
  <si>
    <t>PACIRAN</t>
  </si>
  <si>
    <t>LMG11A</t>
  </si>
  <si>
    <t>MANTUP_1</t>
  </si>
  <si>
    <t>LMG06</t>
  </si>
  <si>
    <t>KARANGGENENG</t>
  </si>
  <si>
    <t>LMG01A</t>
  </si>
  <si>
    <t>LAMONGAN_2</t>
  </si>
  <si>
    <t>LMG08</t>
  </si>
  <si>
    <t>RAYA_PACIRAN</t>
  </si>
  <si>
    <t>LMG09</t>
  </si>
  <si>
    <t>MOROPELANG</t>
  </si>
  <si>
    <t>LMG10</t>
  </si>
  <si>
    <t>SAMBENG</t>
  </si>
  <si>
    <t>LMG11</t>
  </si>
  <si>
    <t>SUGIO_1</t>
  </si>
  <si>
    <t>LMG06A</t>
  </si>
  <si>
    <t>GLAGAH_LMG_1</t>
  </si>
  <si>
    <t>LMG16A</t>
  </si>
  <si>
    <t>TIKUNG_2</t>
  </si>
  <si>
    <t>BWX01</t>
  </si>
  <si>
    <t>BANGKALAN</t>
  </si>
  <si>
    <t>BWX02</t>
  </si>
  <si>
    <t>BLEGA</t>
  </si>
  <si>
    <t>BWX03</t>
  </si>
  <si>
    <t>BANGKALAN_KOTA</t>
  </si>
  <si>
    <t>BWX04</t>
  </si>
  <si>
    <t>SEPULU</t>
  </si>
  <si>
    <t>BWX05</t>
  </si>
  <si>
    <t>TANAH_MERAH_1</t>
  </si>
  <si>
    <t>BWX06</t>
  </si>
  <si>
    <t>BURNEH_1</t>
  </si>
  <si>
    <t>BWX07</t>
  </si>
  <si>
    <t>TANJUNG_BUMI_1</t>
  </si>
  <si>
    <t>BWX08</t>
  </si>
  <si>
    <t>KAMAL_1</t>
  </si>
  <si>
    <t>BWX09</t>
  </si>
  <si>
    <t>AROSBAYA_1</t>
  </si>
  <si>
    <t>BWX17</t>
  </si>
  <si>
    <t>GALIS_1</t>
  </si>
  <si>
    <t>PKS01</t>
  </si>
  <si>
    <t>PAMEKASAN</t>
  </si>
  <si>
    <t>PKS07</t>
  </si>
  <si>
    <t>PROPPO</t>
  </si>
  <si>
    <t>PKS02</t>
  </si>
  <si>
    <t>PAKONG</t>
  </si>
  <si>
    <t>PKS04</t>
  </si>
  <si>
    <t>LARANGAN_PAMEKASAN</t>
  </si>
  <si>
    <t>PKS05</t>
  </si>
  <si>
    <t>PALENGAAN_1</t>
  </si>
  <si>
    <t>PKS12</t>
  </si>
  <si>
    <t>PEGANTENAN</t>
  </si>
  <si>
    <t>PKS11</t>
  </si>
  <si>
    <t>PASEAN_1</t>
  </si>
  <si>
    <t>SNX01</t>
  </si>
  <si>
    <t>SUMENEP</t>
  </si>
  <si>
    <t>SNX02</t>
  </si>
  <si>
    <t>ARJASA</t>
  </si>
  <si>
    <t>SNX05</t>
  </si>
  <si>
    <t>AMBUNTEN</t>
  </si>
  <si>
    <t>SNX06</t>
  </si>
  <si>
    <t>BATUAN_1</t>
  </si>
  <si>
    <t>SNX07</t>
  </si>
  <si>
    <t>KALIANGET_1</t>
  </si>
  <si>
    <t>SNX08</t>
  </si>
  <si>
    <t>BLUTO_1</t>
  </si>
  <si>
    <t>SNX09</t>
  </si>
  <si>
    <t>GAPURA_1</t>
  </si>
  <si>
    <t>SNX10</t>
  </si>
  <si>
    <t>PRAGAAN_1</t>
  </si>
  <si>
    <t>SNX11</t>
  </si>
  <si>
    <t>KOTA_SUMENEP_1</t>
  </si>
  <si>
    <t>SPG02</t>
  </si>
  <si>
    <t>GUNUNG_SEKAR</t>
  </si>
  <si>
    <t>SPG02A</t>
  </si>
  <si>
    <t>CAMPLONG</t>
  </si>
  <si>
    <t>SPG05B</t>
  </si>
  <si>
    <t>KEDUNGDUNG_1</t>
  </si>
  <si>
    <t>SPG03</t>
  </si>
  <si>
    <t>SAMPANG_UTARA</t>
  </si>
  <si>
    <t>SPG11</t>
  </si>
  <si>
    <t>SOKOBANAH</t>
  </si>
  <si>
    <t>SPG04</t>
  </si>
  <si>
    <t>TORJUN_RAYA</t>
  </si>
  <si>
    <t>SPG05</t>
  </si>
  <si>
    <t>KARANGPENANG_1</t>
  </si>
  <si>
    <t>SPG09A</t>
  </si>
  <si>
    <t>ROBATAL</t>
  </si>
  <si>
    <t>SPG06</t>
  </si>
  <si>
    <t>BANYUATES_1</t>
  </si>
  <si>
    <t>SPG08</t>
  </si>
  <si>
    <t>OMBEN_1</t>
  </si>
  <si>
    <t>SPG13</t>
  </si>
  <si>
    <t>TAMBELANGAN_1</t>
  </si>
  <si>
    <t>CAB02</t>
  </si>
  <si>
    <t>MADIUN_1</t>
  </si>
  <si>
    <t>MDN02</t>
  </si>
  <si>
    <t>MEJAYAN</t>
  </si>
  <si>
    <t>MDN03</t>
  </si>
  <si>
    <t>DOLOPO</t>
  </si>
  <si>
    <t>MDN04</t>
  </si>
  <si>
    <t>JIWAN</t>
  </si>
  <si>
    <t>MDN05</t>
  </si>
  <si>
    <t>TAMAN_PRAJA</t>
  </si>
  <si>
    <t>MDN06</t>
  </si>
  <si>
    <t>MUNENG</t>
  </si>
  <si>
    <t>MDN09</t>
  </si>
  <si>
    <t>DC_TUGU_PENDEKAR</t>
  </si>
  <si>
    <t>MTX08</t>
  </si>
  <si>
    <t>MAGETAN_2</t>
  </si>
  <si>
    <t>MTX09</t>
  </si>
  <si>
    <t>MAOSPATI_1</t>
  </si>
  <si>
    <t>MTX18</t>
  </si>
  <si>
    <t>TAKERAN_1</t>
  </si>
  <si>
    <t>MTX14</t>
  </si>
  <si>
    <t>PLAOSAN_2</t>
  </si>
  <si>
    <t>NIW01</t>
  </si>
  <si>
    <t>NGAWI</t>
  </si>
  <si>
    <t>NIW02</t>
  </si>
  <si>
    <t>WALIKUKUN</t>
  </si>
  <si>
    <t>NIW03</t>
  </si>
  <si>
    <t>DC_KARTONYONO</t>
  </si>
  <si>
    <t>NIW04</t>
  </si>
  <si>
    <t>PARON</t>
  </si>
  <si>
    <t>PCI01</t>
  </si>
  <si>
    <t>PACITAN</t>
  </si>
  <si>
    <t>PCI02</t>
  </si>
  <si>
    <t>BALEHARJO</t>
  </si>
  <si>
    <t>PCI03</t>
  </si>
  <si>
    <t>NGADIROJO_1</t>
  </si>
  <si>
    <t>PCI06</t>
  </si>
  <si>
    <t>ARJOSARI_2</t>
  </si>
  <si>
    <t>PNO01</t>
  </si>
  <si>
    <t>PONOROGO</t>
  </si>
  <si>
    <t>PNO02</t>
  </si>
  <si>
    <t>SUMOROTO</t>
  </si>
  <si>
    <t>PNO03</t>
  </si>
  <si>
    <t>BALONG</t>
  </si>
  <si>
    <t>PNO04</t>
  </si>
  <si>
    <t>BABADAN_RAYA</t>
  </si>
  <si>
    <t>PNO05</t>
  </si>
  <si>
    <t>SAMBIT_1</t>
  </si>
  <si>
    <t>KDR01</t>
  </si>
  <si>
    <t>KEDIRI</t>
  </si>
  <si>
    <t>KDR04</t>
  </si>
  <si>
    <t>GROGOL</t>
  </si>
  <si>
    <t>KDR05</t>
  </si>
  <si>
    <t>TOSAREN</t>
  </si>
  <si>
    <t>KDR07</t>
  </si>
  <si>
    <t>NGADILUWIH</t>
  </si>
  <si>
    <t>KDR08</t>
  </si>
  <si>
    <t>TIRTO_UDAN</t>
  </si>
  <si>
    <t>KDR09</t>
  </si>
  <si>
    <t>PLOSOKLATEN</t>
  </si>
  <si>
    <t>KDR10</t>
  </si>
  <si>
    <t>PAPAR</t>
  </si>
  <si>
    <t>KDR13</t>
  </si>
  <si>
    <t>DC_KEDIRI</t>
  </si>
  <si>
    <t>NGA17A</t>
  </si>
  <si>
    <t>KDR_NGASEM_2</t>
  </si>
  <si>
    <t>NGA15A</t>
  </si>
  <si>
    <t>MOJO</t>
  </si>
  <si>
    <t>NGA23A</t>
  </si>
  <si>
    <t>KEPUNG_2</t>
  </si>
  <si>
    <t>NGA01</t>
  </si>
  <si>
    <t>RINGINREJO</t>
  </si>
  <si>
    <t>NGA20A</t>
  </si>
  <si>
    <t>PARE_4</t>
  </si>
  <si>
    <t>NGA21A</t>
  </si>
  <si>
    <t>PLEMAHAN_3</t>
  </si>
  <si>
    <t>TLA01</t>
  </si>
  <si>
    <t>TULUNG_AGUNG</t>
  </si>
  <si>
    <t>TLA02</t>
  </si>
  <si>
    <t>CAMPUR_DARAT</t>
  </si>
  <si>
    <t>TLA03</t>
  </si>
  <si>
    <t>NGUNUT</t>
  </si>
  <si>
    <t>TLA04</t>
  </si>
  <si>
    <t>KAUMAN</t>
  </si>
  <si>
    <t>TLA05</t>
  </si>
  <si>
    <t>BOYOLANGU</t>
  </si>
  <si>
    <t>TLA06</t>
  </si>
  <si>
    <t>GONDANGRAYA</t>
  </si>
  <si>
    <t>TLA07</t>
  </si>
  <si>
    <t>DC_TULUNG_AGUNG</t>
  </si>
  <si>
    <t>TGK01</t>
  </si>
  <si>
    <t>TRENGGALEK</t>
  </si>
  <si>
    <t>TGK03A</t>
  </si>
  <si>
    <t>GANDUSARI_1</t>
  </si>
  <si>
    <t>TGK03</t>
  </si>
  <si>
    <t>POGALAN</t>
  </si>
  <si>
    <t>TGK02A</t>
  </si>
  <si>
    <t>KARANGAN_1</t>
  </si>
  <si>
    <t>JBG03A</t>
  </si>
  <si>
    <t>DIWEK_1</t>
  </si>
  <si>
    <t>JBG02</t>
  </si>
  <si>
    <t>MOJOAGUNG</t>
  </si>
  <si>
    <t>JBG03</t>
  </si>
  <si>
    <t>PERAK</t>
  </si>
  <si>
    <t>JBG01A</t>
  </si>
  <si>
    <t>JOMBANG_2</t>
  </si>
  <si>
    <t>JBG13A</t>
  </si>
  <si>
    <t>TEMBELANG_1</t>
  </si>
  <si>
    <t>JBG06</t>
  </si>
  <si>
    <t>KABUH</t>
  </si>
  <si>
    <t>JBG07</t>
  </si>
  <si>
    <t>MOJOWARNO</t>
  </si>
  <si>
    <t>NGK01A</t>
  </si>
  <si>
    <t>NGANJUK_3</t>
  </si>
  <si>
    <t>NGK02</t>
  </si>
  <si>
    <t>KERTOSONO</t>
  </si>
  <si>
    <t>NGK03</t>
  </si>
  <si>
    <t>LOCERET</t>
  </si>
  <si>
    <t>NGK04</t>
  </si>
  <si>
    <t>WARUJAYENG</t>
  </si>
  <si>
    <t>NGK05</t>
  </si>
  <si>
    <t>PRAMBON</t>
  </si>
  <si>
    <t>NGK06</t>
  </si>
  <si>
    <t>NGANJUK_1</t>
  </si>
  <si>
    <t>MJK02</t>
  </si>
  <si>
    <t>MOJOSARI</t>
  </si>
  <si>
    <t>MJK05</t>
  </si>
  <si>
    <t>DC_MAJAPAHIT</t>
  </si>
  <si>
    <t>MJK06</t>
  </si>
  <si>
    <t>BRANGKAL</t>
  </si>
  <si>
    <t>MJK07</t>
  </si>
  <si>
    <t>DLANGGU</t>
  </si>
  <si>
    <t>MJK08</t>
  </si>
  <si>
    <t>TROWULAN</t>
  </si>
  <si>
    <t>MJK09</t>
  </si>
  <si>
    <t>JETIS_1</t>
  </si>
  <si>
    <t>MJK11</t>
  </si>
  <si>
    <t>KEMLAGI_1</t>
  </si>
  <si>
    <t>MOJ01</t>
  </si>
  <si>
    <t>NGORO</t>
  </si>
  <si>
    <t>MOJ02</t>
  </si>
  <si>
    <t>BANGSAL</t>
  </si>
  <si>
    <t>MOJ03</t>
  </si>
  <si>
    <t>DC_GAJAH_MADA</t>
  </si>
  <si>
    <t>SUB30B</t>
  </si>
  <si>
    <t>TEGALSARI_4</t>
  </si>
  <si>
    <t>SUB22B</t>
  </si>
  <si>
    <t>BULAK_1</t>
  </si>
  <si>
    <t>SUB37A</t>
  </si>
  <si>
    <t>DC_KENJERAN</t>
  </si>
  <si>
    <t>SUB77</t>
  </si>
  <si>
    <t>DUKUH_SETRO_2</t>
  </si>
  <si>
    <t>SUB12C</t>
  </si>
  <si>
    <t>GUBENG_3</t>
  </si>
  <si>
    <t>SUB27B</t>
  </si>
  <si>
    <t>SUB_GENTENG</t>
  </si>
  <si>
    <t>SUB78</t>
  </si>
  <si>
    <t>KARANG_EMPAT_BESAR_2</t>
  </si>
  <si>
    <t>SUB12B</t>
  </si>
  <si>
    <t>GUBENG_2</t>
  </si>
  <si>
    <t>SUB31B</t>
  </si>
  <si>
    <t>TAMBAKSARI_2</t>
  </si>
  <si>
    <t>SUB83</t>
  </si>
  <si>
    <t>ARIEF_RAHMAN_HAKIM</t>
  </si>
  <si>
    <t>SUB23A</t>
  </si>
  <si>
    <t>DC_SUKOLILO</t>
  </si>
  <si>
    <t>SUB21B</t>
  </si>
  <si>
    <t>KENJERAN_3</t>
  </si>
  <si>
    <t>SUB65</t>
  </si>
  <si>
    <t>KEPUTIH_2</t>
  </si>
  <si>
    <t>SUB97</t>
  </si>
  <si>
    <t>MULYOREJO</t>
  </si>
  <si>
    <t>SUB39A</t>
  </si>
  <si>
    <t>MULYOREJO_1</t>
  </si>
  <si>
    <t>SUB59</t>
  </si>
  <si>
    <t>ABDUL_KARIM</t>
  </si>
  <si>
    <t>SUB32A</t>
  </si>
  <si>
    <t>DC_KARANGPILANG</t>
  </si>
  <si>
    <t>SUB26</t>
  </si>
  <si>
    <t>GUNUNG_ANYAR</t>
  </si>
  <si>
    <t>SUB94</t>
  </si>
  <si>
    <t>SURABAYA_KIDUL</t>
  </si>
  <si>
    <t>SUB67A</t>
  </si>
  <si>
    <t>WONOCOLO_2</t>
  </si>
  <si>
    <t>SUB29B</t>
  </si>
  <si>
    <t>DUKUH_PAKIS_1</t>
  </si>
  <si>
    <t>SUB72A</t>
  </si>
  <si>
    <t>DUKUH_PAKIS_2</t>
  </si>
  <si>
    <t>SUB24A</t>
  </si>
  <si>
    <t>DC_ARJUNO</t>
  </si>
  <si>
    <t>SUB31A</t>
  </si>
  <si>
    <t>DC_WIYUNG</t>
  </si>
  <si>
    <t>SUB37</t>
  </si>
  <si>
    <t>PETEMON_BARAT</t>
  </si>
  <si>
    <t>SUB57A</t>
  </si>
  <si>
    <t>WONOKROMO_2</t>
  </si>
  <si>
    <t>SUB73</t>
  </si>
  <si>
    <t>PANJANG_JIWO_2</t>
  </si>
  <si>
    <t>SUB57</t>
  </si>
  <si>
    <t>RAYA_TENGGILIS</t>
  </si>
  <si>
    <t>SUB19B</t>
  </si>
  <si>
    <t>RUNGKUT_2</t>
  </si>
  <si>
    <t>SUB42</t>
  </si>
  <si>
    <t>RUNGKUT_ALANG_ALANG</t>
  </si>
  <si>
    <t>SUB19E</t>
  </si>
  <si>
    <t>KALI_RUNGKUT_1</t>
  </si>
  <si>
    <t>SUB24C</t>
  </si>
  <si>
    <t>BUBUTAN_5</t>
  </si>
  <si>
    <t>SUB35A</t>
  </si>
  <si>
    <t>DC_MADE</t>
  </si>
  <si>
    <t>SUB16B</t>
  </si>
  <si>
    <t>LAKARSANTRI_2</t>
  </si>
  <si>
    <t>SUB34A</t>
  </si>
  <si>
    <t>DC_PAKAL</t>
  </si>
  <si>
    <t>SUB90</t>
  </si>
  <si>
    <t>MAYJEND_BARAT</t>
  </si>
  <si>
    <t>SUB10D</t>
  </si>
  <si>
    <t>PAKAL_2</t>
  </si>
  <si>
    <t>SUB09</t>
  </si>
  <si>
    <t>SAMBIKEREP</t>
  </si>
  <si>
    <t>SUB28B</t>
  </si>
  <si>
    <t>SUKOMANUNGGAL_2</t>
  </si>
  <si>
    <t>SUB03B</t>
  </si>
  <si>
    <t>TANDES_2</t>
  </si>
  <si>
    <t>SUB07C</t>
  </si>
  <si>
    <t>PABEAN_CANTIAN_4</t>
  </si>
  <si>
    <t>SUB07D</t>
  </si>
  <si>
    <t>PABEAN_CANTIAN_5</t>
  </si>
  <si>
    <t>SUB05C</t>
  </si>
  <si>
    <t>SIMOKERTO_2</t>
  </si>
  <si>
    <t>SUB06A</t>
  </si>
  <si>
    <t>SEMAMPIR_2</t>
  </si>
  <si>
    <t>SUB06B</t>
  </si>
  <si>
    <t>SEMAMPIR_3</t>
  </si>
  <si>
    <t>JBR02</t>
  </si>
  <si>
    <t>AMBULU</t>
  </si>
  <si>
    <t>JBR04</t>
  </si>
  <si>
    <t>TANGGUL</t>
  </si>
  <si>
    <t>JBR05</t>
  </si>
  <si>
    <t>RAMBIPUJI</t>
  </si>
  <si>
    <t>JBR07A</t>
  </si>
  <si>
    <t>PUGER_1</t>
  </si>
  <si>
    <t>JBR12</t>
  </si>
  <si>
    <t>BALUNG</t>
  </si>
  <si>
    <t>JBR17</t>
  </si>
  <si>
    <t>KENCONG</t>
  </si>
  <si>
    <t>JBR19</t>
  </si>
  <si>
    <t>WULUHAN</t>
  </si>
  <si>
    <t>JBR21</t>
  </si>
  <si>
    <t>SEMBORO</t>
  </si>
  <si>
    <t>JBR22</t>
  </si>
  <si>
    <t>BANGSALSARI</t>
  </si>
  <si>
    <t>JBR27</t>
  </si>
  <si>
    <t>GUMUKMAS_1</t>
  </si>
  <si>
    <t>JBR30</t>
  </si>
  <si>
    <t>SUMBERBARU_1</t>
  </si>
  <si>
    <t>LMJ02</t>
  </si>
  <si>
    <t>PASIRIAN</t>
  </si>
  <si>
    <t>LMJ03</t>
  </si>
  <si>
    <t>JATIROTO</t>
  </si>
  <si>
    <t>LMJ05</t>
  </si>
  <si>
    <t>MAHAKAM</t>
  </si>
  <si>
    <t>LMJ06</t>
  </si>
  <si>
    <t>SANDTOWN</t>
  </si>
  <si>
    <t>LMJ07</t>
  </si>
  <si>
    <t>CENTRAL_LUMAJANG</t>
  </si>
  <si>
    <t>LMJ08</t>
  </si>
  <si>
    <t>SENDURO</t>
  </si>
  <si>
    <t>LMJ09</t>
  </si>
  <si>
    <t>TEMPEH</t>
  </si>
  <si>
    <t>LMJ10</t>
  </si>
  <si>
    <t>YOSOWILANGUN_1</t>
  </si>
  <si>
    <t>LMJ13</t>
  </si>
  <si>
    <t>KLAKAH_1</t>
  </si>
  <si>
    <t>LMJ14</t>
  </si>
  <si>
    <t>RANDUAGUNG_1</t>
  </si>
  <si>
    <t>LMJ15</t>
  </si>
  <si>
    <t>PRONOJIWO_1</t>
  </si>
  <si>
    <t>LMJ16</t>
  </si>
  <si>
    <t>CANDIPURO_1</t>
  </si>
  <si>
    <t>PRO06</t>
  </si>
  <si>
    <t>MAYANGAN_1</t>
  </si>
  <si>
    <t>PRO09</t>
  </si>
  <si>
    <t>WONOASIH_2</t>
  </si>
  <si>
    <t>PTN01A</t>
  </si>
  <si>
    <t>BANTARAN_1</t>
  </si>
  <si>
    <t>PTN03</t>
  </si>
  <si>
    <t>MARON</t>
  </si>
  <si>
    <t>PTN04</t>
  </si>
  <si>
    <t>GENDING</t>
  </si>
  <si>
    <t>PTN05</t>
  </si>
  <si>
    <t>KRAKSAAN_2</t>
  </si>
  <si>
    <t>PTN07</t>
  </si>
  <si>
    <t>BESUK</t>
  </si>
  <si>
    <t>PTN08</t>
  </si>
  <si>
    <t>TONGAS_1</t>
  </si>
  <si>
    <t>PTN09</t>
  </si>
  <si>
    <t>KOTAANYAR_1</t>
  </si>
  <si>
    <t>PTN12</t>
  </si>
  <si>
    <t>LECES_1</t>
  </si>
  <si>
    <t>PTN14</t>
  </si>
  <si>
    <t>SUMBERASIH_1</t>
  </si>
  <si>
    <t>PTN19</t>
  </si>
  <si>
    <t>GADING_1</t>
  </si>
  <si>
    <t>JBR01</t>
  </si>
  <si>
    <t>JEMBER</t>
  </si>
  <si>
    <t>JBR06</t>
  </si>
  <si>
    <t>KALISAT</t>
  </si>
  <si>
    <t>JBR07</t>
  </si>
  <si>
    <t>PATRANG</t>
  </si>
  <si>
    <t>JBR13A</t>
  </si>
  <si>
    <t>KALIWATES_2</t>
  </si>
  <si>
    <t>JBR09</t>
  </si>
  <si>
    <t>SUMBERSARI</t>
  </si>
  <si>
    <t>JBR12A</t>
  </si>
  <si>
    <t>MUMBULSARI_1</t>
  </si>
  <si>
    <t>JBR16</t>
  </si>
  <si>
    <t>MAYANG</t>
  </si>
  <si>
    <t>JBR04A</t>
  </si>
  <si>
    <t>PAKUSARI</t>
  </si>
  <si>
    <t>JBR18</t>
  </si>
  <si>
    <t>JENGGAWAH</t>
  </si>
  <si>
    <t>JBR24</t>
  </si>
  <si>
    <t>JEMBER_LINTAS_UTARA</t>
  </si>
  <si>
    <t>JBR28</t>
  </si>
  <si>
    <t>SILO_1</t>
  </si>
  <si>
    <t>JBR29</t>
  </si>
  <si>
    <t>SUMBERSARI_1</t>
  </si>
  <si>
    <t>JBR31</t>
  </si>
  <si>
    <t>JBR_ARJASA_1</t>
  </si>
  <si>
    <t>BWS11</t>
  </si>
  <si>
    <t>BONDOWOSO_2</t>
  </si>
  <si>
    <t>BWS02</t>
  </si>
  <si>
    <t>PRAJEKAN</t>
  </si>
  <si>
    <t>BWS04A</t>
  </si>
  <si>
    <t>MAESAN_1</t>
  </si>
  <si>
    <t>BWS05</t>
  </si>
  <si>
    <t>JAVA_IJEN</t>
  </si>
  <si>
    <t>BWS06</t>
  </si>
  <si>
    <t>KAMPUNG_DURIAN</t>
  </si>
  <si>
    <t>BWS11A</t>
  </si>
  <si>
    <t>BONDOWOSO_3</t>
  </si>
  <si>
    <t>BWS02A</t>
  </si>
  <si>
    <t>WRINGIN</t>
  </si>
  <si>
    <t>BWS21</t>
  </si>
  <si>
    <t>SUMBERWRINGIN_1</t>
  </si>
  <si>
    <t>SBD01</t>
  </si>
  <si>
    <t>SITUBONDO</t>
  </si>
  <si>
    <t>SBD03</t>
  </si>
  <si>
    <t>ASEMBAGUS</t>
  </si>
  <si>
    <t>SBD04</t>
  </si>
  <si>
    <t>BESUKI_CITY</t>
  </si>
  <si>
    <t>SBD05</t>
  </si>
  <si>
    <t>PANARUKAN</t>
  </si>
  <si>
    <t>SBD06</t>
  </si>
  <si>
    <t>ARJASA_SBD</t>
  </si>
  <si>
    <t>SBD07</t>
  </si>
  <si>
    <t>DC_PANJI</t>
  </si>
  <si>
    <t>SBD08</t>
  </si>
  <si>
    <t>MLANDINGAN_1</t>
  </si>
  <si>
    <t>SBD12</t>
  </si>
  <si>
    <t>BANYUPUTIH_1</t>
  </si>
  <si>
    <t>BWI03</t>
  </si>
  <si>
    <t>PURWOHARJO</t>
  </si>
  <si>
    <t>BWI05</t>
  </si>
  <si>
    <t>JAJAG</t>
  </si>
  <si>
    <t>BWI07</t>
  </si>
  <si>
    <t>MOJOPANGGUNG</t>
  </si>
  <si>
    <t>BWI09</t>
  </si>
  <si>
    <t>GENTENG_2</t>
  </si>
  <si>
    <t>BWI09A</t>
  </si>
  <si>
    <t>GLENMORE_1</t>
  </si>
  <si>
    <t>BWI11A</t>
  </si>
  <si>
    <t>KALIBARU_1</t>
  </si>
  <si>
    <t>BWI12</t>
  </si>
  <si>
    <t>KALIPURO</t>
  </si>
  <si>
    <t>BWI13</t>
  </si>
  <si>
    <t>SUMBERAYU</t>
  </si>
  <si>
    <t>BWI13A</t>
  </si>
  <si>
    <t>BWI_TEGALSARI_2</t>
  </si>
  <si>
    <t>BWI14</t>
  </si>
  <si>
    <t>CLURING</t>
  </si>
  <si>
    <t>BWI15</t>
  </si>
  <si>
    <t>SRONO</t>
  </si>
  <si>
    <t>BWI18</t>
  </si>
  <si>
    <t>GLAGAH</t>
  </si>
  <si>
    <t>BWI20</t>
  </si>
  <si>
    <t>KABAT</t>
  </si>
  <si>
    <t>BWI21</t>
  </si>
  <si>
    <t>WONGSOREJO</t>
  </si>
  <si>
    <t>BWI24</t>
  </si>
  <si>
    <t>SEMPU_1</t>
  </si>
  <si>
    <t>BWI29</t>
  </si>
  <si>
    <t>BANGOREJO_1</t>
  </si>
  <si>
    <t>BWI30</t>
  </si>
  <si>
    <t>PESANGGARAN_1</t>
  </si>
  <si>
    <t>BWI10A</t>
  </si>
  <si>
    <t>GENTENG_BWI_1</t>
  </si>
  <si>
    <t>BWI10B</t>
  </si>
  <si>
    <t>BWI_GENTENG</t>
  </si>
  <si>
    <t>MLG01</t>
  </si>
  <si>
    <t>MALANG</t>
  </si>
  <si>
    <t>MLG06</t>
  </si>
  <si>
    <t>BLIMBING</t>
  </si>
  <si>
    <t>MLG07</t>
  </si>
  <si>
    <t>KLOJEN</t>
  </si>
  <si>
    <t>MLG10</t>
  </si>
  <si>
    <t>SOEHAT</t>
  </si>
  <si>
    <t>MLG13</t>
  </si>
  <si>
    <t>KALPATARU</t>
  </si>
  <si>
    <t>MLG15</t>
  </si>
  <si>
    <t>SUKUN_TANJUNG</t>
  </si>
  <si>
    <t>MLG21</t>
  </si>
  <si>
    <t>MALANG_HITS</t>
  </si>
  <si>
    <t>MLG22</t>
  </si>
  <si>
    <t>DC_SUDARMO</t>
  </si>
  <si>
    <t>MLG27</t>
  </si>
  <si>
    <t>OLD_CITY</t>
  </si>
  <si>
    <t>MLG30</t>
  </si>
  <si>
    <t>PARANG_ARGO</t>
  </si>
  <si>
    <t>MLG34</t>
  </si>
  <si>
    <t>KLOJEN_1</t>
  </si>
  <si>
    <t>MLG37</t>
  </si>
  <si>
    <t>LAWANG_1</t>
  </si>
  <si>
    <t>MLG46</t>
  </si>
  <si>
    <t>SINGOSARI_1</t>
  </si>
  <si>
    <t>MLG888</t>
  </si>
  <si>
    <t>MLG_SALES</t>
  </si>
  <si>
    <t>MLG42</t>
  </si>
  <si>
    <t>KARANG_PLOSO_1</t>
  </si>
  <si>
    <t>BAT01</t>
  </si>
  <si>
    <t>BATU</t>
  </si>
  <si>
    <t>BAT02</t>
  </si>
  <si>
    <t>PUJON</t>
  </si>
  <si>
    <t>BAT05</t>
  </si>
  <si>
    <t>NGANTANG</t>
  </si>
  <si>
    <t>BAT06</t>
  </si>
  <si>
    <t>BUMIAJI_1</t>
  </si>
  <si>
    <t>BAT07</t>
  </si>
  <si>
    <t>JUNREJO_1</t>
  </si>
  <si>
    <t>BAT09</t>
  </si>
  <si>
    <t>KASEMBON_1</t>
  </si>
  <si>
    <t>BAT11</t>
  </si>
  <si>
    <t>DAU_1</t>
  </si>
  <si>
    <t>BLT01</t>
  </si>
  <si>
    <t>BLITAR</t>
  </si>
  <si>
    <t>BLT02</t>
  </si>
  <si>
    <t>TALUN</t>
  </si>
  <si>
    <t>BLT03</t>
  </si>
  <si>
    <t>SRENGAT</t>
  </si>
  <si>
    <t>BLT05</t>
  </si>
  <si>
    <t>SUKOREJO_1</t>
  </si>
  <si>
    <t>WLG02</t>
  </si>
  <si>
    <t>KADEMANGAN</t>
  </si>
  <si>
    <t>WLG03</t>
  </si>
  <si>
    <t>PONGGOK</t>
  </si>
  <si>
    <t>WLG04</t>
  </si>
  <si>
    <t>KESAMBEN</t>
  </si>
  <si>
    <t>KPJ01</t>
  </si>
  <si>
    <t>KEPANJEN</t>
  </si>
  <si>
    <t>KPJ02</t>
  </si>
  <si>
    <t>TUREN</t>
  </si>
  <si>
    <t>KPJ03</t>
  </si>
  <si>
    <t>SUMBERPUCUNG</t>
  </si>
  <si>
    <t>KPJ04</t>
  </si>
  <si>
    <t>DAMPIT</t>
  </si>
  <si>
    <t>KPJ05</t>
  </si>
  <si>
    <t>PAKISAJI</t>
  </si>
  <si>
    <t>KPJ06</t>
  </si>
  <si>
    <t>SUPER_HERO</t>
  </si>
  <si>
    <t>KPJ07</t>
  </si>
  <si>
    <t>BULULAWANG</t>
  </si>
  <si>
    <t>KPJ08</t>
  </si>
  <si>
    <t>BANTUR</t>
  </si>
  <si>
    <t>KPJ09</t>
  </si>
  <si>
    <t>TALANGAGUNG_KPJ</t>
  </si>
  <si>
    <t>KPJ10</t>
  </si>
  <si>
    <t>TIRTOYUDO</t>
  </si>
  <si>
    <t>KPJ11</t>
  </si>
  <si>
    <t>SUMBERMANJINGWETAN_1</t>
  </si>
  <si>
    <t>KPJ13</t>
  </si>
  <si>
    <t>PAGAK_1</t>
  </si>
  <si>
    <t>MLG26</t>
  </si>
  <si>
    <t>RED_DEER</t>
  </si>
  <si>
    <t>MLG47</t>
  </si>
  <si>
    <t>TAJINAN_1</t>
  </si>
  <si>
    <t>MLG23</t>
  </si>
  <si>
    <t>BEAUTIFUL_BROMO</t>
  </si>
  <si>
    <t>MLG33</t>
  </si>
  <si>
    <t>KEDUNGKANDANG_1</t>
  </si>
  <si>
    <t>MLG38</t>
  </si>
  <si>
    <t>PAKIS_1</t>
  </si>
  <si>
    <t>PND01</t>
  </si>
  <si>
    <t>PANDAAN</t>
  </si>
  <si>
    <t>PND02</t>
  </si>
  <si>
    <t>SUKOREJO_PND</t>
  </si>
  <si>
    <t>PND03</t>
  </si>
  <si>
    <t>PURWOSARI_PND</t>
  </si>
  <si>
    <t>PND05</t>
  </si>
  <si>
    <t>PURWODADI_1</t>
  </si>
  <si>
    <t>PND06A</t>
  </si>
  <si>
    <t>TUTUR_1</t>
  </si>
  <si>
    <t>PND07</t>
  </si>
  <si>
    <t>PANDAAN_2</t>
  </si>
  <si>
    <t>PSR01</t>
  </si>
  <si>
    <t>PASURUAN</t>
  </si>
  <si>
    <t>PSR02</t>
  </si>
  <si>
    <t>BANGIL</t>
  </si>
  <si>
    <t>PSR03</t>
  </si>
  <si>
    <t>GEMPOL</t>
  </si>
  <si>
    <t>PSR04</t>
  </si>
  <si>
    <t>BUGULKIDUL</t>
  </si>
  <si>
    <t>PSR05</t>
  </si>
  <si>
    <t>WONOREJO_PSR</t>
  </si>
  <si>
    <t>PSR06</t>
  </si>
  <si>
    <t>GONDANGWETAN</t>
  </si>
  <si>
    <t>PSR07</t>
  </si>
  <si>
    <t>BEJI_PSR</t>
  </si>
  <si>
    <t>PSR09</t>
  </si>
  <si>
    <t>GRATI</t>
  </si>
  <si>
    <t>PSR14A</t>
  </si>
  <si>
    <t>PUSPO_2</t>
  </si>
  <si>
    <t>PSR16</t>
  </si>
  <si>
    <t>BANGIL_1</t>
  </si>
  <si>
    <t>PSR17</t>
  </si>
  <si>
    <t>KRATON_1</t>
  </si>
  <si>
    <t>SDA24</t>
  </si>
  <si>
    <t>DC_PORONG</t>
  </si>
  <si>
    <t>SDA31</t>
  </si>
  <si>
    <t>DC_TANGGULANGIN</t>
  </si>
  <si>
    <t>SDA09A</t>
  </si>
  <si>
    <t>WONOAYU_3</t>
  </si>
  <si>
    <t>SDA07A</t>
  </si>
  <si>
    <t>PRAMBON_1</t>
  </si>
  <si>
    <t>SDA05B</t>
  </si>
  <si>
    <t>BALONGBENDO_1</t>
  </si>
  <si>
    <t>SDA08A</t>
  </si>
  <si>
    <t>TARIK_2</t>
  </si>
  <si>
    <t>SDA40</t>
  </si>
  <si>
    <t>TULANGAN_1</t>
  </si>
  <si>
    <t>SDA38</t>
  </si>
  <si>
    <t>SUKODONO_1</t>
  </si>
  <si>
    <t>SDA23</t>
  </si>
  <si>
    <t>DC_SAFELOCK</t>
  </si>
  <si>
    <t>SDA11</t>
  </si>
  <si>
    <t>GELAM</t>
  </si>
  <si>
    <t>SDA07</t>
  </si>
  <si>
    <t>TAMAN</t>
  </si>
  <si>
    <t>SDA18A</t>
  </si>
  <si>
    <t>TAMAN_3</t>
  </si>
  <si>
    <t>SDA22</t>
  </si>
  <si>
    <t>DC_TAMAN</t>
  </si>
  <si>
    <t>SDA20</t>
  </si>
  <si>
    <t>SEDATI</t>
  </si>
  <si>
    <t>SDA04A</t>
  </si>
  <si>
    <t>GEDANGAN</t>
  </si>
  <si>
    <t>SDA12B</t>
  </si>
  <si>
    <t>WARU_6</t>
  </si>
  <si>
    <t>SDA42</t>
  </si>
  <si>
    <t>SEDATI_1</t>
  </si>
  <si>
    <t>SDA36</t>
  </si>
  <si>
    <t>BUDURAN_1</t>
  </si>
  <si>
    <t>SDA12C</t>
  </si>
  <si>
    <t>WARU_7</t>
  </si>
  <si>
    <t>TCSDA003</t>
  </si>
  <si>
    <t>TCSPG101</t>
  </si>
  <si>
    <t>BALI巴厘</t>
  </si>
  <si>
    <t>AGENT21</t>
  </si>
  <si>
    <t>DPS65</t>
  </si>
  <si>
    <t>CP_SESETAN</t>
  </si>
  <si>
    <t>DPS74</t>
  </si>
  <si>
    <t>CP_BULUH_INDAH</t>
  </si>
  <si>
    <t>SGA01</t>
  </si>
  <si>
    <t>SINGARAJA</t>
  </si>
  <si>
    <t>DPS67</t>
  </si>
  <si>
    <t>CP_LETDA_MADE_PUTRA</t>
  </si>
  <si>
    <t>DPS82</t>
  </si>
  <si>
    <t>BATUKARU</t>
  </si>
  <si>
    <t>DPS73</t>
  </si>
  <si>
    <t>CP_PATIH_NAMBI</t>
  </si>
  <si>
    <t>DPS71</t>
  </si>
  <si>
    <t>CP_PULAU_NIAS</t>
  </si>
  <si>
    <t>GIA15</t>
  </si>
  <si>
    <t>CP_BATUBULAN</t>
  </si>
  <si>
    <t>DPS61</t>
  </si>
  <si>
    <t>CP_NANGKA</t>
  </si>
  <si>
    <t>MGW39</t>
  </si>
  <si>
    <t>BLAMBANGAN</t>
  </si>
  <si>
    <t>DPS62</t>
  </si>
  <si>
    <t>CP_TANGKUBAN_PERAHU</t>
  </si>
  <si>
    <t>GIA16</t>
  </si>
  <si>
    <t>CP_MADE_LEBAH</t>
  </si>
  <si>
    <t>DPS69</t>
  </si>
  <si>
    <t>CP_WR_SUPRATMAN</t>
  </si>
  <si>
    <t>DPS54</t>
  </si>
  <si>
    <t>CP_BUANA_RAYA</t>
  </si>
  <si>
    <t>GIA18</t>
  </si>
  <si>
    <t>CP_SEBATU</t>
  </si>
  <si>
    <t>NRG05</t>
  </si>
  <si>
    <t>CP_UDAYANA</t>
  </si>
  <si>
    <t>DPS81</t>
  </si>
  <si>
    <t>SAELUS</t>
  </si>
  <si>
    <t>MGW33</t>
  </si>
  <si>
    <t>CP_DALUNG</t>
  </si>
  <si>
    <t>DPS79</t>
  </si>
  <si>
    <t>CP_GATSU_TENGAH</t>
  </si>
  <si>
    <t>PYW09</t>
  </si>
  <si>
    <t>CP_GANTI</t>
  </si>
  <si>
    <t>SGA13</t>
  </si>
  <si>
    <t>CP_KALIUNTU</t>
  </si>
  <si>
    <t>DPS59</t>
  </si>
  <si>
    <t>CP_TUKAD_YEH_AYA</t>
  </si>
  <si>
    <t>MGW32</t>
  </si>
  <si>
    <t>CP_ASEMAN</t>
  </si>
  <si>
    <t>MGW37</t>
  </si>
  <si>
    <t>CP_BUDUK_TENGAH</t>
  </si>
  <si>
    <t>SLO12</t>
  </si>
  <si>
    <t>CP_MASBAGIK_UTARA</t>
  </si>
  <si>
    <t>MGW30</t>
  </si>
  <si>
    <t>CP_KESAMBI_1</t>
  </si>
  <si>
    <t>AMI17</t>
  </si>
  <si>
    <t>CP_PANJITILAR_NEGARA</t>
  </si>
  <si>
    <t>DPS66</t>
  </si>
  <si>
    <t>CP_TUKAD_BARU</t>
  </si>
  <si>
    <t>GIA14</t>
  </si>
  <si>
    <t>CP_UDAYANA_1</t>
  </si>
  <si>
    <t>DPS68</t>
  </si>
  <si>
    <t>CP_KENYERI</t>
  </si>
  <si>
    <t>DPS53</t>
  </si>
  <si>
    <t>CP_SUBUR</t>
  </si>
  <si>
    <t>GIA09</t>
  </si>
  <si>
    <t>CP_BITERA</t>
  </si>
  <si>
    <t>GIA11</t>
  </si>
  <si>
    <t>GUWANG</t>
  </si>
  <si>
    <t>DPS52</t>
  </si>
  <si>
    <t>SATELIT</t>
  </si>
  <si>
    <t>DPS05</t>
  </si>
  <si>
    <t>GLOGOR_CARIK</t>
  </si>
  <si>
    <t>TAN03</t>
  </si>
  <si>
    <t>PEMENANG</t>
  </si>
  <si>
    <t>SLO02B</t>
  </si>
  <si>
    <t>MASBAGIK_1</t>
  </si>
  <si>
    <t>TCABU021</t>
  </si>
  <si>
    <t>LKA05</t>
  </si>
  <si>
    <t>ADONARA</t>
  </si>
  <si>
    <t>WHO13</t>
  </si>
  <si>
    <t>MADAPANGGA</t>
  </si>
  <si>
    <t>PYW07A</t>
  </si>
  <si>
    <t>PUJUT</t>
  </si>
  <si>
    <t>DPU07</t>
  </si>
  <si>
    <t>PEKAT</t>
  </si>
  <si>
    <t>SLO08A</t>
  </si>
  <si>
    <t>LABUAN_HAJI</t>
  </si>
  <si>
    <t>TAW05</t>
  </si>
  <si>
    <t>SEKONGKANG</t>
  </si>
  <si>
    <t>SWW10</t>
  </si>
  <si>
    <t>UTAN_RHEE</t>
  </si>
  <si>
    <t>GER05</t>
  </si>
  <si>
    <t>KEDIRI_1</t>
  </si>
  <si>
    <t>AMI15</t>
  </si>
  <si>
    <t>AMPENAN</t>
  </si>
  <si>
    <t>KOE11</t>
  </si>
  <si>
    <t>LASIANA</t>
  </si>
  <si>
    <t>ABU01</t>
  </si>
  <si>
    <t>ATAMBUA</t>
  </si>
  <si>
    <t>BOR01</t>
  </si>
  <si>
    <t>BORONG</t>
  </si>
  <si>
    <t>WHO01</t>
  </si>
  <si>
    <t>WOHA</t>
  </si>
  <si>
    <t>KEF01</t>
  </si>
  <si>
    <t>KEFAMENANU</t>
  </si>
  <si>
    <t>BET01</t>
  </si>
  <si>
    <t>BETUN</t>
  </si>
  <si>
    <t>ENE01</t>
  </si>
  <si>
    <t>ENDE</t>
  </si>
  <si>
    <t>SLO01</t>
  </si>
  <si>
    <t>SELONG</t>
  </si>
  <si>
    <t>OEL01</t>
  </si>
  <si>
    <t>OELAMASI</t>
  </si>
  <si>
    <t>KOE10</t>
  </si>
  <si>
    <t>ALAK</t>
  </si>
  <si>
    <t>KOE08</t>
  </si>
  <si>
    <t>OEBUFU</t>
  </si>
  <si>
    <t>AMI10</t>
  </si>
  <si>
    <t>CAKRANEGARA</t>
  </si>
  <si>
    <t>AMI06</t>
  </si>
  <si>
    <t>SERUNI</t>
  </si>
  <si>
    <t>AMI12</t>
  </si>
  <si>
    <t>KARANG_GENTENG</t>
  </si>
  <si>
    <t>BAA01</t>
  </si>
  <si>
    <t>BAA</t>
  </si>
  <si>
    <t>KOE03</t>
  </si>
  <si>
    <t>KELAPA_LIMA</t>
  </si>
  <si>
    <t>KOE01</t>
  </si>
  <si>
    <t>KUPANG</t>
  </si>
  <si>
    <t>AMI01</t>
  </si>
  <si>
    <t>MATARAM</t>
  </si>
  <si>
    <t>WBK01</t>
  </si>
  <si>
    <t>WAIKABUBAK</t>
  </si>
  <si>
    <t>MOF01</t>
  </si>
  <si>
    <t>MAUMERE</t>
  </si>
  <si>
    <t>SOE01</t>
  </si>
  <si>
    <t>SOE</t>
  </si>
  <si>
    <t>AMI888</t>
  </si>
  <si>
    <t>AMI_SALES</t>
  </si>
  <si>
    <t>KOE02</t>
  </si>
  <si>
    <t>MAULAFA</t>
  </si>
  <si>
    <t>DPU01</t>
  </si>
  <si>
    <t>DOMPU</t>
  </si>
  <si>
    <t>WGP01</t>
  </si>
  <si>
    <t>WAINGAPU</t>
  </si>
  <si>
    <t>KOE05</t>
  </si>
  <si>
    <t>KUANINO</t>
  </si>
  <si>
    <t>RTG01</t>
  </si>
  <si>
    <t>RUTENG</t>
  </si>
  <si>
    <t>MBY01</t>
  </si>
  <si>
    <t>MBAY</t>
  </si>
  <si>
    <t>LEW01</t>
  </si>
  <si>
    <t>LEWOLEBA</t>
  </si>
  <si>
    <t>TAM01</t>
  </si>
  <si>
    <t>TAMBOLAKA</t>
  </si>
  <si>
    <t>BJW01</t>
  </si>
  <si>
    <t>BAJAWA</t>
  </si>
  <si>
    <t>LKA01</t>
  </si>
  <si>
    <t>LARANTUKA</t>
  </si>
  <si>
    <t>KOE06</t>
  </si>
  <si>
    <t>TODE_KISAR</t>
  </si>
  <si>
    <t>BMU01</t>
  </si>
  <si>
    <t>BIMA</t>
  </si>
  <si>
    <t>KBH01</t>
  </si>
  <si>
    <t>KALABAHI</t>
  </si>
  <si>
    <t>LAB01</t>
  </si>
  <si>
    <t>LABUAN_BAJO</t>
  </si>
  <si>
    <t>AMI09</t>
  </si>
  <si>
    <t>DASAN_CERMEN</t>
  </si>
  <si>
    <t>GIA04A</t>
  </si>
  <si>
    <t>AMI04A</t>
  </si>
  <si>
    <t>MONJOK_1</t>
  </si>
  <si>
    <t>GIA01B</t>
  </si>
  <si>
    <t>KETEWEL</t>
  </si>
  <si>
    <t>TAN05</t>
  </si>
  <si>
    <t>BAYAN_1</t>
  </si>
  <si>
    <t>TAN02A</t>
  </si>
  <si>
    <t>KAYANGAN_1</t>
  </si>
  <si>
    <t>GIA07A</t>
  </si>
  <si>
    <t>GIANYAR_1</t>
  </si>
  <si>
    <t>KKL04A</t>
  </si>
  <si>
    <t>KLUMPU</t>
  </si>
  <si>
    <t>TNW03B</t>
  </si>
  <si>
    <t>MARGA</t>
  </si>
  <si>
    <t>KKL03A</t>
  </si>
  <si>
    <t>KLUNGKUNG_1</t>
  </si>
  <si>
    <t>NRG02A</t>
  </si>
  <si>
    <t>MELAYA_1</t>
  </si>
  <si>
    <t>GIA05B</t>
  </si>
  <si>
    <t>PELIATAN_1</t>
  </si>
  <si>
    <t>GIA02A</t>
  </si>
  <si>
    <t>PAYANGAN_1</t>
  </si>
  <si>
    <t>APU08</t>
  </si>
  <si>
    <t>MUNCAN_1</t>
  </si>
  <si>
    <t>APU06A</t>
  </si>
  <si>
    <t>MANGGIS_1</t>
  </si>
  <si>
    <t>APU04B</t>
  </si>
  <si>
    <t>ABANG_1</t>
  </si>
  <si>
    <t>APU03A</t>
  </si>
  <si>
    <t>AMLAPURA_1</t>
  </si>
  <si>
    <t>GIA03A</t>
  </si>
  <si>
    <t>UBUD_1</t>
  </si>
  <si>
    <t>NRG01A</t>
  </si>
  <si>
    <t>NEGARA_1</t>
  </si>
  <si>
    <t>GIA06B</t>
  </si>
  <si>
    <t>CELUK_1</t>
  </si>
  <si>
    <t>APU02A</t>
  </si>
  <si>
    <t>MERITA_1</t>
  </si>
  <si>
    <t>GIA06A</t>
  </si>
  <si>
    <t>SUKAWATI_1</t>
  </si>
  <si>
    <t>NRG05A</t>
  </si>
  <si>
    <t>PEKUTATAN_1</t>
  </si>
  <si>
    <t>NRG04A</t>
  </si>
  <si>
    <t>MENDOYO_1</t>
  </si>
  <si>
    <t>SGA03A</t>
  </si>
  <si>
    <t>BULELENG_1</t>
  </si>
  <si>
    <t>SGA03B</t>
  </si>
  <si>
    <t>ANTURAN_1</t>
  </si>
  <si>
    <t>TNW10A</t>
  </si>
  <si>
    <t>BATURITI_1</t>
  </si>
  <si>
    <t>SGA09A</t>
  </si>
  <si>
    <t>TEJAKULA_1</t>
  </si>
  <si>
    <t>TNW09</t>
  </si>
  <si>
    <t>SELEMADEG_1</t>
  </si>
  <si>
    <t>SGA10A</t>
  </si>
  <si>
    <t>SERIRIT_1</t>
  </si>
  <si>
    <t>SGA06A</t>
  </si>
  <si>
    <t>BUNGKULAN_1</t>
  </si>
  <si>
    <t>SGA05B</t>
  </si>
  <si>
    <t>GEROKGAK_1</t>
  </si>
  <si>
    <t>MGW06F</t>
  </si>
  <si>
    <t>BADUNG_SELATAN_1</t>
  </si>
  <si>
    <t>MGW04B</t>
  </si>
  <si>
    <t>CANGGU_1</t>
  </si>
  <si>
    <t>MGW06C</t>
  </si>
  <si>
    <t>JIMBARAN_1</t>
  </si>
  <si>
    <t>MGW05D</t>
  </si>
  <si>
    <t>KUTA_2</t>
  </si>
  <si>
    <t>MGW05C</t>
  </si>
  <si>
    <t>DC_KUTA_1</t>
  </si>
  <si>
    <t>MGW06D</t>
  </si>
  <si>
    <t>UNGASAN_1</t>
  </si>
  <si>
    <t>NRG03A</t>
  </si>
  <si>
    <t>JEMBRANA</t>
  </si>
  <si>
    <t>PYW11A</t>
  </si>
  <si>
    <t>PRAYA_TENGAH</t>
  </si>
  <si>
    <t>GIA05A</t>
  </si>
  <si>
    <t>KEDEWATAN</t>
  </si>
  <si>
    <t>SGA05A</t>
  </si>
  <si>
    <t>SUMBERKIMA</t>
  </si>
  <si>
    <t>SGA02A</t>
  </si>
  <si>
    <t>BANJAR_SGA</t>
  </si>
  <si>
    <t>KKL06</t>
  </si>
  <si>
    <t>LEMBONGAN</t>
  </si>
  <si>
    <t>SGA15</t>
  </si>
  <si>
    <t>SUKASADA</t>
  </si>
  <si>
    <t>CP_SANGSIT</t>
  </si>
  <si>
    <t>PYW06</t>
  </si>
  <si>
    <t>PENGADANG</t>
  </si>
  <si>
    <t>DPU03</t>
  </si>
  <si>
    <t>WOJA</t>
  </si>
  <si>
    <t>SLO06</t>
  </si>
  <si>
    <t>PRINGGABAYA</t>
  </si>
  <si>
    <t>SLO09</t>
  </si>
  <si>
    <t>KERUAK</t>
  </si>
  <si>
    <t>BNL04</t>
  </si>
  <si>
    <t>TEMBUKU</t>
  </si>
  <si>
    <t>SWW09</t>
  </si>
  <si>
    <t>MOYO</t>
  </si>
  <si>
    <t>WHO05</t>
  </si>
  <si>
    <t>MONTA</t>
  </si>
  <si>
    <t>SWW08</t>
  </si>
  <si>
    <t>LUNYUK</t>
  </si>
  <si>
    <t>TAW04</t>
  </si>
  <si>
    <t>BRANG_REA</t>
  </si>
  <si>
    <t>BMU03</t>
  </si>
  <si>
    <t>MPUNDA</t>
  </si>
  <si>
    <t>SLO05</t>
  </si>
  <si>
    <t>REMPUNG</t>
  </si>
  <si>
    <t>KKL04</t>
  </si>
  <si>
    <t>BANJARANGKAN</t>
  </si>
  <si>
    <t>TAW02</t>
  </si>
  <si>
    <t>MALUK</t>
  </si>
  <si>
    <t>WHO04</t>
  </si>
  <si>
    <t>BOLO</t>
  </si>
  <si>
    <t>KKL03</t>
  </si>
  <si>
    <t>NUSA_PENIDA</t>
  </si>
  <si>
    <t>SLO04</t>
  </si>
  <si>
    <t>SAKRA_BARAT</t>
  </si>
  <si>
    <t>BNL02</t>
  </si>
  <si>
    <t>KINTAMANI</t>
  </si>
  <si>
    <t>WHO02</t>
  </si>
  <si>
    <t>SAPE</t>
  </si>
  <si>
    <t>SWW07</t>
  </si>
  <si>
    <t>EMPANG_TARANO</t>
  </si>
  <si>
    <t>PYW03</t>
  </si>
  <si>
    <t>PUYUNG</t>
  </si>
  <si>
    <t>BMU02</t>
  </si>
  <si>
    <t>RABA_SASAMBO</t>
  </si>
  <si>
    <t>SWW05</t>
  </si>
  <si>
    <t>PLAMPANG</t>
  </si>
  <si>
    <t>TAW03</t>
  </si>
  <si>
    <t>SETELUK</t>
  </si>
  <si>
    <t>SWW04</t>
  </si>
  <si>
    <t>LAPE</t>
  </si>
  <si>
    <t>SWW02</t>
  </si>
  <si>
    <t>ALAS</t>
  </si>
  <si>
    <t>PYW02</t>
  </si>
  <si>
    <t>MANTANG</t>
  </si>
  <si>
    <t>GER03</t>
  </si>
  <si>
    <t>NARMADA</t>
  </si>
  <si>
    <t>GER04</t>
  </si>
  <si>
    <t>GUNUNG_SARI</t>
  </si>
  <si>
    <t>SLO03</t>
  </si>
  <si>
    <t>SIKUR</t>
  </si>
  <si>
    <t>PYW04</t>
  </si>
  <si>
    <t>TANAK_AWU</t>
  </si>
  <si>
    <t>AMI13</t>
  </si>
  <si>
    <t>SEGANTENG</t>
  </si>
  <si>
    <t>SWW03</t>
  </si>
  <si>
    <t>EMPANG</t>
  </si>
  <si>
    <t>BNL03</t>
  </si>
  <si>
    <t>SUSUT</t>
  </si>
  <si>
    <t>GER01</t>
  </si>
  <si>
    <t>GERUNG</t>
  </si>
  <si>
    <t>TAW01</t>
  </si>
  <si>
    <t>TALIWANG</t>
  </si>
  <si>
    <t>SWW01</t>
  </si>
  <si>
    <t>SUMBAWA</t>
  </si>
  <si>
    <t>KKL02</t>
  </si>
  <si>
    <t>SEMARAPURA</t>
  </si>
  <si>
    <t>BNL01</t>
  </si>
  <si>
    <t>BANGLI</t>
  </si>
  <si>
    <t>AMI02</t>
  </si>
  <si>
    <t>KESRA</t>
  </si>
  <si>
    <t>AMI04</t>
  </si>
  <si>
    <t>TAMAN_SARI</t>
  </si>
  <si>
    <t>SLO02</t>
  </si>
  <si>
    <t>LABUAN_LOMBOK</t>
  </si>
  <si>
    <t>TNW06A</t>
  </si>
  <si>
    <t>PUPUAN_1</t>
  </si>
  <si>
    <t>MGW06E</t>
  </si>
  <si>
    <t>TAMAN_GRIYA_1</t>
  </si>
  <si>
    <t>MGW04C</t>
  </si>
  <si>
    <t>SEMINYAK_1</t>
  </si>
  <si>
    <t>MGW05A</t>
  </si>
  <si>
    <t>KELAN_1</t>
  </si>
  <si>
    <t>MGW04D</t>
  </si>
  <si>
    <t>MERTANADI_1</t>
  </si>
  <si>
    <t>MGW05B</t>
  </si>
  <si>
    <t>SUNSET_ROAD_1</t>
  </si>
  <si>
    <t>MGW01D</t>
  </si>
  <si>
    <t>ABIANBASE_1</t>
  </si>
  <si>
    <t>MGW02B</t>
  </si>
  <si>
    <t>BLAHKIUH_1</t>
  </si>
  <si>
    <t>MGW01G</t>
  </si>
  <si>
    <t>CICA_1</t>
  </si>
  <si>
    <t>MGW01C</t>
  </si>
  <si>
    <t>MENGWI_1</t>
  </si>
  <si>
    <t>MGW01F</t>
  </si>
  <si>
    <t>DC_MENGWI_1</t>
  </si>
  <si>
    <t>DPS05L</t>
  </si>
  <si>
    <t>DC_DENPASAR_SELATAN1</t>
  </si>
  <si>
    <t>DPS06M</t>
  </si>
  <si>
    <t>NANGKA_SELATAN_1</t>
  </si>
  <si>
    <t>DPS06L</t>
  </si>
  <si>
    <t>PEMECUTAN_1</t>
  </si>
  <si>
    <t>DPS06O</t>
  </si>
  <si>
    <t>DENPASAR_UTARA_1</t>
  </si>
  <si>
    <t>DPS06K</t>
  </si>
  <si>
    <t>KEBO_IWA_UTARA_1</t>
  </si>
  <si>
    <t>DPS06H</t>
  </si>
  <si>
    <t>PEGUYANGAN_1</t>
  </si>
  <si>
    <t>DPS06J</t>
  </si>
  <si>
    <t>KEMUDA_1</t>
  </si>
  <si>
    <t>DPS06E</t>
  </si>
  <si>
    <t>AYANI_UTARA_1</t>
  </si>
  <si>
    <t>DPS05O</t>
  </si>
  <si>
    <t>SESETAN_2</t>
  </si>
  <si>
    <t>DPS05N</t>
  </si>
  <si>
    <t>GRIYA_ANYAR_1</t>
  </si>
  <si>
    <t>DPS05M</t>
  </si>
  <si>
    <t>PUPUTAN_RENON_1</t>
  </si>
  <si>
    <t>DPS06I</t>
  </si>
  <si>
    <t>WIBISANA_1</t>
  </si>
  <si>
    <t>DPS06F</t>
  </si>
  <si>
    <t>KEBO_IWA_1</t>
  </si>
  <si>
    <t>DPS05K</t>
  </si>
  <si>
    <t>DC_PULAU_MOYO_1</t>
  </si>
  <si>
    <t>DPS05J</t>
  </si>
  <si>
    <t>PULAU_BUNGIN_1</t>
  </si>
  <si>
    <t>DPS05I</t>
  </si>
  <si>
    <t>SIDAKARYA_1</t>
  </si>
  <si>
    <t>DPS05H</t>
  </si>
  <si>
    <t>PEMOGAN_1</t>
  </si>
  <si>
    <t>DPS01H</t>
  </si>
  <si>
    <t>DC_DENPASAR_BARAT_3</t>
  </si>
  <si>
    <t>DPS05F</t>
  </si>
  <si>
    <t>SANUR_KAUH_1</t>
  </si>
  <si>
    <t>DPS05G</t>
  </si>
  <si>
    <t>SANUR_1</t>
  </si>
  <si>
    <t>DPS01F</t>
  </si>
  <si>
    <t>KEBO_IWA_SELATAN_1</t>
  </si>
  <si>
    <t>DPS01E</t>
  </si>
  <si>
    <t>PADANG_SAMBIAN_1</t>
  </si>
  <si>
    <t>DPS07B</t>
  </si>
  <si>
    <t>HAYAM_WURUK_1</t>
  </si>
  <si>
    <t>DPS07C</t>
  </si>
  <si>
    <t>RENON_1</t>
  </si>
  <si>
    <t>DPS01D</t>
  </si>
  <si>
    <t>MAHENDRADATTA_1</t>
  </si>
  <si>
    <t>TNW10</t>
  </si>
  <si>
    <t>CANDIKUNING</t>
  </si>
  <si>
    <t>DPS05E</t>
  </si>
  <si>
    <t>SUWUNG_KAUH</t>
  </si>
  <si>
    <t>MGW01B</t>
  </si>
  <si>
    <t>PERANG</t>
  </si>
  <si>
    <t>MGW02A</t>
  </si>
  <si>
    <t>SEDANG</t>
  </si>
  <si>
    <t>MGW04A</t>
  </si>
  <si>
    <t>KEROBOKAN_1</t>
  </si>
  <si>
    <t>DPS01B</t>
  </si>
  <si>
    <t>PERMATA_HIJAU</t>
  </si>
  <si>
    <t>DPS01C</t>
  </si>
  <si>
    <t>PURA_DEMAK</t>
  </si>
  <si>
    <t>TNW01B</t>
  </si>
  <si>
    <t>PENEBEL</t>
  </si>
  <si>
    <t>TNW01A</t>
  </si>
  <si>
    <t>DAUH_PEKEN_05</t>
  </si>
  <si>
    <t>TNW05A</t>
  </si>
  <si>
    <t>KERAMBITAN_04</t>
  </si>
  <si>
    <t>DPS06C</t>
  </si>
  <si>
    <t>COKROAMINOTO</t>
  </si>
  <si>
    <t>DPS05D</t>
  </si>
  <si>
    <t>TUKAD_PETANU</t>
  </si>
  <si>
    <t>DPS05C</t>
  </si>
  <si>
    <t>PANJER</t>
  </si>
  <si>
    <t>TNW02A</t>
  </si>
  <si>
    <t>TABANANAN_01</t>
  </si>
  <si>
    <t>DPS07A</t>
  </si>
  <si>
    <t>BADAK_AGUNG</t>
  </si>
  <si>
    <t>DPS06A</t>
  </si>
  <si>
    <t>AYANI_UTARA2</t>
  </si>
  <si>
    <t>DPS06B</t>
  </si>
  <si>
    <t>KARYA_MAKMUR</t>
  </si>
  <si>
    <t>DPS05B</t>
  </si>
  <si>
    <t>DENPASAR_SELATAN_2</t>
  </si>
  <si>
    <t>DPS05A</t>
  </si>
  <si>
    <t>PULAU_MOYO_2</t>
  </si>
  <si>
    <t>MGW41</t>
  </si>
  <si>
    <t>RAYA_KUTA</t>
  </si>
  <si>
    <t>MGW42</t>
  </si>
  <si>
    <t>BATU_BOLONG</t>
  </si>
  <si>
    <t>DPS85</t>
  </si>
  <si>
    <t>KESIMAN</t>
  </si>
  <si>
    <t>DPS84</t>
  </si>
  <si>
    <t>PADANG_UDAYANA</t>
  </si>
  <si>
    <t>CP_PEMECUTAN_KAJA</t>
  </si>
  <si>
    <t>KALIMUTU</t>
  </si>
  <si>
    <t>MGW25</t>
  </si>
  <si>
    <t>CP_SEMER</t>
  </si>
  <si>
    <t>DPS31</t>
  </si>
  <si>
    <t>KARTINI</t>
  </si>
  <si>
    <t>DPS41</t>
  </si>
  <si>
    <t>DENPASAR_BARAT2</t>
  </si>
  <si>
    <t>MGW23</t>
  </si>
  <si>
    <t>ULUWATU1</t>
  </si>
  <si>
    <t>DPS42</t>
  </si>
  <si>
    <t>DC_DENPASAR_BARAT</t>
  </si>
  <si>
    <t>DPS37</t>
  </si>
  <si>
    <t>SOPUTAN</t>
  </si>
  <si>
    <t>DPS01</t>
  </si>
  <si>
    <t>DENPASAR</t>
  </si>
  <si>
    <t>MGW17</t>
  </si>
  <si>
    <t>KUTA_SELATAN</t>
  </si>
  <si>
    <t>DPS07</t>
  </si>
  <si>
    <t>SIULAN</t>
  </si>
  <si>
    <t>DPS11</t>
  </si>
  <si>
    <t>SANUR_KAJA</t>
  </si>
  <si>
    <t>DPS19</t>
  </si>
  <si>
    <t>NUSA_KAMBANGAN</t>
  </si>
  <si>
    <t>SWW20</t>
  </si>
  <si>
    <t>MOYO_HULU</t>
  </si>
  <si>
    <t>PYW01</t>
  </si>
  <si>
    <t>PRAYA</t>
  </si>
  <si>
    <t>TCWHO131</t>
  </si>
  <si>
    <t>TCWHO231</t>
  </si>
  <si>
    <t>DPS50</t>
  </si>
  <si>
    <t>PEDUNGAN_1</t>
  </si>
  <si>
    <t>DPS24</t>
  </si>
  <si>
    <t>TEMBAU</t>
  </si>
  <si>
    <t>DPS888</t>
  </si>
  <si>
    <t>DPS_SALES</t>
  </si>
  <si>
    <t>PYW03A</t>
  </si>
  <si>
    <t>WHO22</t>
  </si>
  <si>
    <t>APU07A</t>
  </si>
  <si>
    <t>TNW02B</t>
  </si>
  <si>
    <t>BNL02A</t>
  </si>
  <si>
    <t>TAW02B</t>
  </si>
  <si>
    <t>BMU01A</t>
  </si>
  <si>
    <t>GIA07B</t>
  </si>
  <si>
    <t>APU05A</t>
  </si>
  <si>
    <t>KOE17</t>
  </si>
  <si>
    <t>KUPANG_TIMUR</t>
  </si>
  <si>
    <t>合计 Total</t>
  </si>
  <si>
    <t>a</t>
  </si>
  <si>
    <r>
      <rPr>
        <sz val="11"/>
        <color indexed="8"/>
        <rFont val="Aptos"/>
        <charset val="134"/>
      </rPr>
      <t xml:space="preserve">定义:
</t>
    </r>
    <r>
      <rPr>
        <b/>
        <sz val="11"/>
        <color rgb="FF000000"/>
        <rFont val="Aptos"/>
        <charset val="134"/>
      </rPr>
      <t xml:space="preserve">
一派质量考核项</t>
    </r>
    <r>
      <rPr>
        <sz val="11"/>
        <color rgb="FF000000"/>
        <rFont val="Aptos"/>
        <charset val="134"/>
      </rPr>
      <t xml:space="preserve">
快递员出勤准点率 = 当天当地时间06:30前打卡且当日有签收的快递员人数/ 当天已打卡且有签收的快递员人数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0730出仓率 = 0730前出仓量/ 一班应签收量
1200签收率 = 1200前签收量/ 一班应签收量
一班：散货数量,按照散货班次第一班
目标：90%
</t>
    </r>
    <r>
      <rPr>
        <b/>
        <sz val="11"/>
        <color rgb="FF000000"/>
        <rFont val="Aptos"/>
        <charset val="134"/>
      </rPr>
      <t xml:space="preserve">非平台揽收及时率
</t>
    </r>
    <r>
      <rPr>
        <sz val="11"/>
        <color indexed="8"/>
        <rFont val="Aptos"/>
        <charset val="134"/>
      </rPr>
      <t xml:space="preserve">JMS - 经营指标 - 时效 - 订单收派件时效监控-DB-订单录入时间
未算订单来源 : 
SHOPEE, SHOPEECB, MAGELLAN, TOKOPEDIA, KURIRREKOMENDASI, LAZADA, BUKALAPAK, BUKASEND, BUKAEXPRESS, TTREVERSE, TOKOREVERSE
揽收操作及时率 = (实际揽收及时量 + 揽收失败及时量)/ 订单量*100%
目标：97%
</t>
    </r>
    <r>
      <rPr>
        <b/>
        <sz val="11"/>
        <color rgb="FF000000"/>
        <rFont val="Aptos"/>
        <charset val="134"/>
      </rPr>
      <t>交件准点率</t>
    </r>
    <r>
      <rPr>
        <sz val="11"/>
        <color indexed="8"/>
        <rFont val="Aptos"/>
        <charset val="134"/>
      </rPr>
      <t xml:space="preserve">
JMS - 经营指标 - 时效 - 交件准点率(新)
取值时间: 按规划到件日期统计 天-1
交件准点率: 准点交件票数 / 应交件票数*100%
目标: 93%
</t>
    </r>
    <r>
      <rPr>
        <b/>
        <sz val="11"/>
        <color rgb="FF000000"/>
        <rFont val="Aptos"/>
        <charset val="134"/>
      </rPr>
      <t>全天签收率</t>
    </r>
    <r>
      <rPr>
        <sz val="11"/>
        <color indexed="8"/>
        <rFont val="Aptos"/>
        <charset val="134"/>
      </rPr>
      <t xml:space="preserve">
JMS-经营指标-末端-实际签收(半截路由)
取值时间：T-1
如果退件 = Y，预测签收时间 + 7 天
全天签收率 = 按规划时效网点当天签收票数/应签收票数 
目标：A92%，B90%，C90%
</t>
    </r>
    <r>
      <rPr>
        <b/>
        <sz val="11"/>
        <color rgb="FF000000"/>
        <rFont val="Aptos"/>
        <charset val="134"/>
      </rPr>
      <t>非平台COD退件率</t>
    </r>
    <r>
      <rPr>
        <sz val="11"/>
        <color indexed="8"/>
        <rFont val="Aptos"/>
        <charset val="134"/>
      </rPr>
      <t xml:space="preserve">
JMS -操作平台-数据监控-退件量报表(新)
COD: Y
未算订单来源 : 
SHOPEE, SHOPEECB, MAGELLAN, TOKOPEDIA, KURIRREKOMENDASI, LAZADA, BUKALAPAK, BUKASEND, BUKAEXPRESS, TTREVERSE, TOKOREVERSE
退件量=退件登记票数-退件作废票数
退件率=退件量/派件量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</si>
  <si>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
Penilaian Kualitas Delivery Ritase Pertama
</t>
    </r>
    <r>
      <rPr>
        <sz val="11"/>
        <color rgb="FF000000"/>
        <rFont val="Aptos"/>
        <charset val="134"/>
      </rPr>
      <t>Tingkat Ketepatan Waktu Kehadiran Spirnter = Jumlah sprinter yang melakukan absen sebelum 06.30 waktu setempat dan melakukan TTD/ jumlah sprinter yang melakukan absen dan melakukan TTD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Persentase Deliv 7.30 = Total delivery sebelum jam 7.30/ Total Seharusnya TTD Rit 1
Persentase TTD 12.00 = Total TTD sebelum  jam 1200/ Total seharusnya TTD Rit 1
Ritase Pertama: Jumlah penyebaran paket massal kargo Rit 1
Target : 90%
</t>
    </r>
    <r>
      <rPr>
        <b/>
        <sz val="11"/>
        <color rgb="FF000000"/>
        <rFont val="Aptos"/>
        <charset val="134"/>
      </rPr>
      <t>PU Rate Non-ecomm</t>
    </r>
    <r>
      <rPr>
        <sz val="11"/>
        <color indexed="8"/>
        <rFont val="Aptos"/>
        <charset val="134"/>
      </rPr>
      <t xml:space="preserve">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</si>
  <si>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PU Rate Non-ecomm
</t>
    </r>
    <r>
      <rPr>
        <sz val="11"/>
        <color rgb="FF000000"/>
        <rFont val="Aptos"/>
        <charset val="134"/>
      </rPr>
      <t>JMS - Penilaian - SLA - SLA Order PU - Deliv (Refine)-</t>
    </r>
    <r>
      <rPr>
        <sz val="11"/>
        <color indexed="8"/>
        <rFont val="Aptos"/>
        <charset val="134"/>
      </rPr>
      <t xml:space="preserve">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Persentase TTD EZ 3 Hari 3 kali Delivery</t>
    </r>
    <r>
      <rPr>
        <sz val="11"/>
        <color indexed="8"/>
        <rFont val="Aptos"/>
        <charset val="134"/>
      </rPr>
      <t xml:space="preserve">
JMS-Penilaian-Incoming-TTD Aktual(Rute Statis)
Waktu Penarikan: T-3, Jenis Layanan: EZ, Status Retur: N
Persentase TTD EZ 3 Hari 3 kali Delivery = jumlah pesanan EZ yang ditandatangani dalam 3 hari / jumlah pesanan EZ yang seharusnya ditandatangani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
</t>
    </r>
  </si>
  <si>
    <t xml:space="preserve">RM </t>
  </si>
  <si>
    <t>网点名称
Nama DP</t>
  </si>
  <si>
    <t>总人数
Total Orang</t>
  </si>
  <si>
    <t>打卡人数
Jumlah yang Absensi</t>
  </si>
  <si>
    <t>目标值
Target</t>
  </si>
  <si>
    <t>28日打卡率
Persentase Absensi</t>
  </si>
  <si>
    <t>总人数
Total Orang
Bulanan</t>
  </si>
  <si>
    <t>准点打卡人数
Jumlah Absensi Tepat Waktu Bulanan</t>
  </si>
  <si>
    <t>准点打卡人数
Jumlah Absensi Tepat Waktu</t>
  </si>
  <si>
    <t>月累计
打卡准点率
Persentase Bulanan</t>
  </si>
  <si>
    <t>打卡准点率
Persentase Absensi Tepat Waktu</t>
  </si>
  <si>
    <t>对比昨天
Perbandingan H-1</t>
  </si>
  <si>
    <t>打卡准点周度率 
Persentase Mingguan
Absensi Tepat Waktu</t>
  </si>
  <si>
    <t>对比上周
Perbandingan Mingguan</t>
  </si>
  <si>
    <t>AGISTA PRIYANTONO</t>
  </si>
  <si>
    <t>JKT07T</t>
  </si>
  <si>
    <t>DC_SUNTER</t>
  </si>
  <si>
    <t>JKT08N</t>
  </si>
  <si>
    <t>PLUIT_PERMAI</t>
  </si>
  <si>
    <t>ANDI PRASETIYO</t>
  </si>
  <si>
    <t>JKT05L</t>
  </si>
  <si>
    <t>KOTA_TUA</t>
  </si>
  <si>
    <t>ARIS YULIANTO</t>
  </si>
  <si>
    <t>JKT19J</t>
  </si>
  <si>
    <t>DC_CIPAYUNG</t>
  </si>
  <si>
    <t>JKT19L</t>
  </si>
  <si>
    <t>KELAPA_DUA_01</t>
  </si>
  <si>
    <t>JKT20E</t>
  </si>
  <si>
    <t>PONDOK_BAMBU</t>
  </si>
  <si>
    <t>JKT18L</t>
  </si>
  <si>
    <t>DC_PEKAYON</t>
  </si>
  <si>
    <t>JHOSVANDO ANANG WINARTO</t>
  </si>
  <si>
    <t>JKT55E</t>
  </si>
  <si>
    <t>CP_MENTENG_PULO</t>
  </si>
  <si>
    <t>JKT20L</t>
  </si>
  <si>
    <t>PONDOK_KELAPA_01</t>
  </si>
  <si>
    <t>JKT52B</t>
  </si>
  <si>
    <t>CP_JATINEGARA</t>
  </si>
  <si>
    <t>JKT54D</t>
  </si>
  <si>
    <t>CP_DR_SATRIO</t>
  </si>
  <si>
    <t>DIFA HERDIANSAH MUNABARI</t>
  </si>
  <si>
    <t>JKT56</t>
  </si>
  <si>
    <t>CP_UJUNG_MENTENG</t>
  </si>
  <si>
    <t>CP_PISANGAN_TIMUR_2</t>
  </si>
  <si>
    <t>JKT56F</t>
  </si>
  <si>
    <t>CP_KAYU_TINGGI_1</t>
  </si>
  <si>
    <t>JKT56D</t>
  </si>
  <si>
    <t>CP_PENGGILINGAN_2</t>
  </si>
  <si>
    <t>JKT30E</t>
  </si>
  <si>
    <t>CP_ANCOL_BARAT_2</t>
  </si>
  <si>
    <t>I MADE DWI PU DJAWARDANA</t>
  </si>
  <si>
    <t>JKT02R</t>
  </si>
  <si>
    <t>DC_SRENGSENG</t>
  </si>
  <si>
    <t>JKT05K</t>
  </si>
  <si>
    <t>DC_TAMBORA</t>
  </si>
  <si>
    <t>JKT02T</t>
  </si>
  <si>
    <t>KEMBANGAN_SELATAN</t>
  </si>
  <si>
    <t>JKT33</t>
  </si>
  <si>
    <t>CP_TAMAN_RATU</t>
  </si>
  <si>
    <t>MUHAMMAD BANDI BANDANUJI</t>
  </si>
  <si>
    <t>JKT24M</t>
  </si>
  <si>
    <t>DC_MAMPANG_PRAPATAN</t>
  </si>
  <si>
    <t>JKT69A</t>
  </si>
  <si>
    <t>CP_PASAR_MAYESTIK</t>
  </si>
  <si>
    <t>JKT23R</t>
  </si>
  <si>
    <t>KHAFI_01</t>
  </si>
  <si>
    <t>BIMO WIRA ANGGORO</t>
  </si>
  <si>
    <t>JKT21T</t>
  </si>
  <si>
    <t>DC_PONDOK_PINANG</t>
  </si>
  <si>
    <t>JKT21Q</t>
  </si>
  <si>
    <t>DC_KEBAYORAN_LAMA</t>
  </si>
  <si>
    <t>JKT22I</t>
  </si>
  <si>
    <t>CILANDAK_2</t>
  </si>
  <si>
    <t>JKT65M</t>
  </si>
  <si>
    <t>CP_PESANGGRAHAN_2</t>
  </si>
  <si>
    <t>SAMSUL MAARIF</t>
  </si>
  <si>
    <t>JKT06F</t>
  </si>
  <si>
    <t>PLUMPANG_RAYA</t>
  </si>
  <si>
    <t>JKT04H</t>
  </si>
  <si>
    <t>DC_GROGOL</t>
  </si>
  <si>
    <t>JKT04I</t>
  </si>
  <si>
    <t>SUSILO_01</t>
  </si>
  <si>
    <t>JKT64N</t>
  </si>
  <si>
    <t>CP_SAWAH_BESAR_2</t>
  </si>
  <si>
    <t>SIDIQ HASPARI</t>
  </si>
  <si>
    <t>JKT01W</t>
  </si>
  <si>
    <t>DC_RAWA_BUAYA</t>
  </si>
  <si>
    <t>JKT01</t>
  </si>
  <si>
    <t>KALIDERES</t>
  </si>
  <si>
    <t>AMIR</t>
  </si>
  <si>
    <t>ARIES</t>
  </si>
  <si>
    <t>ARMAN</t>
  </si>
  <si>
    <t>JAYA</t>
  </si>
  <si>
    <t>JUMADI</t>
  </si>
  <si>
    <t>MOEL</t>
  </si>
  <si>
    <t>RAHMAN</t>
  </si>
  <si>
    <t>ANDREW</t>
  </si>
  <si>
    <t>SUTRISNA</t>
  </si>
  <si>
    <t>FIRMAN ARIANTO</t>
  </si>
  <si>
    <t>ADIT</t>
  </si>
  <si>
    <t>DENDEN</t>
  </si>
  <si>
    <t>ABDUL MALIK</t>
  </si>
  <si>
    <t>LUTHFI</t>
  </si>
  <si>
    <t>AHMAD TOFIK YULFIKAR</t>
  </si>
  <si>
    <t>FALDY FEDIANSYAH</t>
  </si>
  <si>
    <t>HERI SUSANTO</t>
  </si>
  <si>
    <t>NOVIAN</t>
  </si>
  <si>
    <t>M PAREZA NOVIK</t>
  </si>
  <si>
    <t>WIN KARYADI H P</t>
  </si>
  <si>
    <t>Steven Wijaya (Manager NM)</t>
  </si>
  <si>
    <t>Ade Adam</t>
  </si>
  <si>
    <t>Widdy</t>
  </si>
  <si>
    <t>Deden Ery Riswandi</t>
  </si>
  <si>
    <t>Dedy</t>
  </si>
  <si>
    <t>Didi</t>
  </si>
  <si>
    <t>Edo Rudiana</t>
  </si>
  <si>
    <t>Eki Rizqiana Pahlevi</t>
  </si>
  <si>
    <t>Feri Malik</t>
  </si>
  <si>
    <t>Hasby</t>
  </si>
  <si>
    <t>Hendri Eka</t>
  </si>
  <si>
    <t>Nanang</t>
  </si>
  <si>
    <t>Ryan</t>
  </si>
  <si>
    <t>Sandi Almanto</t>
  </si>
  <si>
    <t>Septian Nugraha</t>
  </si>
  <si>
    <t>Surya</t>
  </si>
  <si>
    <t>Ari TH</t>
  </si>
  <si>
    <t>Viky</t>
  </si>
  <si>
    <t>Yosep Kardi</t>
  </si>
  <si>
    <t>RENDI</t>
  </si>
  <si>
    <t>KUKUH SELATAN</t>
  </si>
  <si>
    <t>QOMAR</t>
  </si>
  <si>
    <t>EDDIE</t>
  </si>
  <si>
    <t>SINGGIH</t>
  </si>
  <si>
    <t>KUKUH BARAT</t>
  </si>
  <si>
    <t>AGUS SULAEMAN</t>
  </si>
  <si>
    <t>IMAM ARIEF BUDI SANTOSO</t>
  </si>
  <si>
    <t>RIHFA RAFSANJANI</t>
  </si>
  <si>
    <t>ARIF SAIFUDDIN</t>
  </si>
  <si>
    <t>HABIBI BAITULLAH</t>
  </si>
  <si>
    <t>FEBRIA AD ARISYA</t>
  </si>
  <si>
    <t>HASBUL SUBAHRI</t>
  </si>
  <si>
    <t>FERRY DIAN MARTIN</t>
  </si>
  <si>
    <t>ABDURROZAQ</t>
  </si>
  <si>
    <t>DHENI ULVA SUJATMIKO</t>
  </si>
  <si>
    <t>VINSA MUSTOFA ANWAR</t>
  </si>
  <si>
    <t>SUBAKTIYANTO</t>
  </si>
  <si>
    <t>YOSEPHINE SETYANA KUSUMAWARDHANI</t>
  </si>
  <si>
    <t>KHOMSUN MUBAROK</t>
  </si>
  <si>
    <t>AKHMAD HUSEIN SASTRA NEGARA</t>
  </si>
  <si>
    <t>DENNY SOFIAN WAHYUDI</t>
  </si>
  <si>
    <t>MAULADY PERMANA</t>
  </si>
  <si>
    <t>AGUNG ADITYA WIRAWAN</t>
  </si>
  <si>
    <t>ARISKA EFENDI</t>
  </si>
  <si>
    <t>EKO LUTFI MAHARDIKA</t>
  </si>
  <si>
    <t>HAMDI ALAYDRUS</t>
  </si>
  <si>
    <t>SRI OKYK WIDIAWATI</t>
  </si>
  <si>
    <t>Ika Elfiera Sinaga</t>
  </si>
  <si>
    <t>I Nyoman Andika Indrananta,S.E.,M.M</t>
  </si>
  <si>
    <t>Ida I Dewa Agung Santawya</t>
  </si>
  <si>
    <t>Komang Astra Putra Gunawan</t>
  </si>
  <si>
    <t>Blue</t>
  </si>
  <si>
    <t>Prisilia Nansiana Akong</t>
  </si>
  <si>
    <t>Hujjatul Islam</t>
  </si>
  <si>
    <t>RM</t>
  </si>
  <si>
    <t>网点名称
Kode DP</t>
  </si>
  <si>
    <t>Rit-1应签收
Seharusnya TTD Rit-1</t>
  </si>
  <si>
    <t>0730出仓率
Persentase Keluar Gudang 0730</t>
  </si>
  <si>
    <t>1200前已签收
TTD Sebelum
1200</t>
  </si>
  <si>
    <t>月累计签收率
Persentase Bulanan 0730</t>
  </si>
  <si>
    <t>0730出仓率
Persentase Keluar Gudang 0730 Bulanan</t>
  </si>
  <si>
    <t>28日0730出仓率
Persentase Keluar Gudang 0730</t>
  </si>
  <si>
    <t>Rit-1应签收
Seharusnya TTD Rit-1 Bulanan</t>
  </si>
  <si>
    <t>1200前已签收
TTD Sebelum
1200 Bulanan</t>
  </si>
  <si>
    <t>月累计签收率
Persentase Bulanan 1200</t>
  </si>
  <si>
    <t>1200前已签收周度率 
Persentase Mingguan TTD 1200</t>
  </si>
  <si>
    <t>data mingguan harus difix, ga boleh hanya patokan jakarta doang</t>
  </si>
  <si>
    <t>T-1应签收
Seharusnya TTD H-1</t>
  </si>
  <si>
    <t>2359前已签收
TTD Sebelum
2359</t>
  </si>
  <si>
    <t>未签收
Belum TTD</t>
  </si>
  <si>
    <t>累计应签收量
Seharusnya TTD Bulanan</t>
  </si>
  <si>
    <t>累计签收量
TTD Bulanan</t>
  </si>
  <si>
    <t>累计未签收
Belum TTD Bulanan</t>
  </si>
  <si>
    <t>月累计
签收率
Persentase Bulanan</t>
  </si>
  <si>
    <t>全天签收率
Persentase TTD All Ritase</t>
  </si>
  <si>
    <t>全天签收率周度率
Persentase Mingguan TTD All Ritase</t>
  </si>
  <si>
    <t>Cara Penarikan:
• %Retur:
JMS - Operasi - Monitor - Laporan Total Retur (Refine) - Sisi Deliver &amp; Retur
Logic:
Retur = Total Regis Retur - Total Void Retur 
Persentase Retur = Total Retur/Total Delivery
Retur Abnormal
JMS - Penilaian - Paket Abnormal - Persen Retur
Logic:
Paket Retur Abnormal : Scan paket bermasalah atau scan simpan gudang dengan alasan yang abnormal pada saat proses retur
%Retur Abnormal : Total Retur Abnormal / Retur
· Fake Retur
JMS - Operasi - Monitor - Monitor Call Bot - Detail - Respon Panggilan: "bersedia terima paket"
Logic:
Total Fake Retur = Total Retur (Respon Panggilan: "bersedia terima paket")
Persentase Fake Retur = Total Fake Retur/Total Retur</t>
  </si>
  <si>
    <t>取值路径:
·退件率:
JMS-操作平台-数据监控-退件量报表(新)
逻辑:
退件量=退件登记票数-退件作废票数
退件率=退件量/派件量
异常退件
JMS-经营指标-异常件-退件率监控
逻辑:
异常退件:退件流程中扫问题件或留仓件扫描(异常原因)
异常退件率:异常退件量/退件总票数
·虚假退件
JMS-操作平台-数据监控-机器人呼叫监控-机器人呼呼叫响。应:"愿意接受快件"
逻辑:
虚假退件量=退件量(机器人呼叫响应:"愿意接受快件")
虚假退件率=虚假退件量/退件量</t>
  </si>
  <si>
    <t>Total Delivery Bulanan</t>
  </si>
  <si>
    <t>退件量-退件登记票数
Jumlah Regist Retur Bulanan</t>
  </si>
  <si>
    <t>退件量-退件确认票数
Jumlah Konfirmasi Retur Bulanan</t>
  </si>
  <si>
    <t>退件量-退件作废票数
Jumlah Void Retur Bulanan</t>
  </si>
  <si>
    <t>退件量-退件签收票数
Jumlah TTD Retur Bulanan</t>
  </si>
  <si>
    <t>月累计
退件率
%Retur Bulanan</t>
  </si>
  <si>
    <t>退件率
%Retur</t>
  </si>
  <si>
    <t>周度率 
Persentase Mingguan</t>
  </si>
  <si>
    <t>代理区
Regional</t>
  </si>
  <si>
    <t>Jumlah
DP/CP</t>
  </si>
  <si>
    <t>RM打卡准点率
Absensi 6.30 Tepat Waktu</t>
  </si>
  <si>
    <t>0730出仓率
Keluar Gudang 0730</t>
  </si>
  <si>
    <t>1200前签收率
TTD Sebelum 1200</t>
  </si>
  <si>
    <t>全天签收率
TTD All Ritase</t>
  </si>
  <si>
    <t>对比昨天
vs H-1</t>
  </si>
  <si>
    <t>目标值 Target</t>
  </si>
  <si>
    <t>TOTAL JAWA-BALI</t>
  </si>
  <si>
    <t/>
  </si>
  <si>
    <t>Total Regional</t>
  </si>
  <si>
    <t>Catatan: Pencapaian RM = SUM(angka pencapaian DP/CP yang di-handle RM) / SUM(total DP/CP yang di-handle RM), berdasarkan kolom RM &amp; Regional di sheet Display. "-" = tidak ada data. Target diambil dari sheet Display.</t>
  </si>
  <si>
    <r>
      <rPr>
        <b/>
        <sz val="13"/>
        <color rgb="FFFFFFFF"/>
        <rFont val="SimSun"/>
        <charset val="134"/>
      </rPr>
      <t>网管</t>
    </r>
    <r>
      <rPr>
        <b/>
        <sz val="13"/>
        <color rgb="FFFFFFFF"/>
        <rFont val="Arial"/>
        <charset val="134"/>
      </rPr>
      <t>-RM</t>
    </r>
    <r>
      <rPr>
        <b/>
        <sz val="13"/>
        <color rgb="FFFFFFFF"/>
        <rFont val="SimSun"/>
        <charset val="134"/>
      </rPr>
      <t>达成率</t>
    </r>
    <r>
      <rPr>
        <b/>
        <sz val="13"/>
        <color rgb="FFFFFFFF"/>
        <rFont val="Arial"/>
        <charset val="134"/>
      </rPr>
      <t xml:space="preserve"> (</t>
    </r>
    <r>
      <rPr>
        <b/>
        <sz val="13"/>
        <color rgb="FFFFFFFF"/>
        <rFont val="SimSun"/>
        <charset val="134"/>
      </rPr>
      <t>周</t>
    </r>
    <r>
      <rPr>
        <b/>
        <sz val="13"/>
        <color rgb="FFFFFFFF"/>
        <rFont val="Arial"/>
        <charset val="134"/>
      </rPr>
      <t>)
NM-Pencapaian RM Mingguan berdasarkan DP/CP yang di-handle</t>
    </r>
  </si>
  <si>
    <t>RM打卡准点周度率
Absensi 6.30 Tepat Waktu</t>
  </si>
  <si>
    <t>0730出仓周度率
Keluar Gudang 0730</t>
  </si>
  <si>
    <t>1200前签收周度率
TTD Sebelum 1200</t>
  </si>
  <si>
    <t>全天签收周度率
TTD All Ritase</t>
  </si>
  <si>
    <t>退件周度率
%Retur</t>
  </si>
  <si>
    <t>对比上周
vs Minggu Lalu</t>
  </si>
  <si>
    <t>RM月累计打卡准点率
Absensi 6.30 Tepat Waktu</t>
  </si>
  <si>
    <t>0730出仓率 月累计
Keluar Gudang 0730</t>
  </si>
  <si>
    <t>1200前签收率 月累计
TTD Sebelum 1200</t>
  </si>
  <si>
    <t>全天签收率 月累计
TTD All Ritase</t>
  </si>
  <si>
    <t>退件率 月累计
%Retur</t>
  </si>
  <si>
    <t>准点打卡
Tepat Waktu</t>
  </si>
  <si>
    <t>月累计
Persentase</t>
  </si>
  <si>
    <t>Rit-1应签收
Seharusnya</t>
  </si>
  <si>
    <t>0730出仓
Keluar 0730</t>
  </si>
  <si>
    <t>1200前签收
TTD &lt;1200</t>
  </si>
  <si>
    <t>应签收
Seharusnya</t>
  </si>
  <si>
    <t>已签收
TTD</t>
  </si>
  <si>
    <t>派件量
Total Delivery</t>
  </si>
  <si>
    <t>退件量
Retur (Regist-Void)</t>
  </si>
  <si>
    <t>Area</t>
  </si>
  <si>
    <t>Agent</t>
  </si>
  <si>
    <t>Kode Agent</t>
  </si>
  <si>
    <t>Penilaian Kualitas Delivery Ritase Pertama</t>
  </si>
  <si>
    <t>06:30 ABSENSI</t>
  </si>
  <si>
    <t>Persentase Keluar Gudang 0730</t>
  </si>
  <si>
    <t>Persentase TTD 1200</t>
  </si>
  <si>
    <t>Pencapaian Bulanan</t>
  </si>
  <si>
    <t>Jawa - Bali</t>
  </si>
  <si>
    <t>TANGERANG</t>
  </si>
  <si>
    <t>DEPOK</t>
  </si>
  <si>
    <t>BANDUNG</t>
  </si>
  <si>
    <t>SURABAYA</t>
  </si>
  <si>
    <t>BALI</t>
  </si>
  <si>
    <t>JAKARTA</t>
  </si>
  <si>
    <t>G19: D5 (no agent</t>
  </si>
  <si>
    <t>AF11: F4 (tanggal h-1)</t>
  </si>
  <si>
    <t>AG11: C17 (tanggal 1 bulan ini)</t>
  </si>
  <si>
    <t>G35: D15 (kosong)</t>
  </si>
  <si>
    <t>Penilaian Kualitas Delivery Ritase Kedua</t>
  </si>
  <si>
    <t>Pencapaian Kualitas Operasional Harian</t>
  </si>
  <si>
    <t>Pencapaian TTD Delivery Kedua</t>
  </si>
  <si>
    <t xml:space="preserve">TPTW  </t>
  </si>
  <si>
    <t>Persentase TTD</t>
  </si>
  <si>
    <t>Nama Agent</t>
  </si>
  <si>
    <t>PICKUP NON-ECOMMERCE</t>
  </si>
  <si>
    <t>RETUR COD NON-ECOMMERCE</t>
  </si>
  <si>
    <t>TANGERANG-唐格朗</t>
  </si>
  <si>
    <t>BEKASI-勿加西</t>
  </si>
  <si>
    <t>BOGOR-茂物</t>
  </si>
  <si>
    <t>DEPOK-德波</t>
  </si>
  <si>
    <t>BANDUNG-万隆</t>
  </si>
  <si>
    <t>SEMARANG-三宝垄</t>
  </si>
  <si>
    <t>YOGYAKARTA-日惹</t>
  </si>
  <si>
    <t>SURABAYA-泗水</t>
  </si>
  <si>
    <t>BALI-巴厘</t>
  </si>
  <si>
    <t>JAKARTA-雅加达</t>
  </si>
  <si>
    <r>
      <rPr>
        <b/>
        <sz val="11"/>
        <color rgb="FFFFFFFF"/>
        <rFont val="SimSun"/>
        <charset val="134"/>
      </rPr>
      <t>区域经理</t>
    </r>
    <r>
      <rPr>
        <b/>
        <sz val="11"/>
        <color rgb="FFFFFFFF"/>
        <rFont val="Aptos"/>
        <charset val="134"/>
      </rPr>
      <t xml:space="preserve"> Regional Manager (RM)</t>
    </r>
  </si>
  <si>
    <r>
      <rPr>
        <b/>
        <sz val="11"/>
        <color rgb="FFFFFFFF"/>
        <rFont val="SimSun"/>
        <charset val="134"/>
      </rPr>
      <t>主管</t>
    </r>
    <r>
      <rPr>
        <b/>
        <sz val="11"/>
        <color rgb="FFFFFFFF"/>
        <rFont val="Aptos"/>
        <charset val="134"/>
      </rPr>
      <t xml:space="preserve"> Supervisor (SPV)</t>
    </r>
  </si>
  <si>
    <t>RIZKY ADITYAWARMAN</t>
  </si>
  <si>
    <t>APRI NUR YUSUP</t>
  </si>
  <si>
    <t>RUBBY ROCHMAN</t>
  </si>
  <si>
    <t>HENLY KURNIAWAN</t>
  </si>
  <si>
    <t>ARDY KRISNANTO</t>
  </si>
  <si>
    <t>RENGGA SAPUTRA</t>
  </si>
  <si>
    <t>EKA PRATAMA BAHARA</t>
  </si>
  <si>
    <t>PAZRI FIRDAUS</t>
  </si>
  <si>
    <t>AGUSMAN HULU</t>
  </si>
  <si>
    <t>NUGROHO HARI KUNCAHYO</t>
  </si>
  <si>
    <t>ARDY SASMOYO</t>
  </si>
  <si>
    <t>HENDRI ADITYA</t>
  </si>
  <si>
    <t>QORI SEKENAWAN OSADI</t>
  </si>
  <si>
    <t>AHMAD KAMAL</t>
  </si>
  <si>
    <t>RIO PERMANNA WIJAYA</t>
  </si>
  <si>
    <t>PAMUJI RYAN ANDRIANTO</t>
  </si>
  <si>
    <t>HUSEIN AL IDRUS ANHAR</t>
  </si>
  <si>
    <t>ROYMAN</t>
  </si>
  <si>
    <t>YODY EVANDER LODEWIJK N.</t>
  </si>
  <si>
    <t>NOVENDRA ALDI MUHAMMAD</t>
  </si>
  <si>
    <t>MUHAMAD FAISAL</t>
  </si>
  <si>
    <t>MUHAMMAD IQBAL</t>
  </si>
  <si>
    <t>MAHMUD H</t>
  </si>
  <si>
    <t>ARMAN SURYADI</t>
  </si>
  <si>
    <t>LILIS INDRA WATI</t>
  </si>
  <si>
    <t>TADIN SAPUTRA</t>
  </si>
  <si>
    <t>SATRIO KESIT WICAKSONO</t>
  </si>
  <si>
    <t>PAZRIN HIDAYAT</t>
  </si>
  <si>
    <t>NUR KHUSJANANTO</t>
  </si>
  <si>
    <t>SAMSU RIJAL</t>
  </si>
  <si>
    <t>LUKMAN NULHAKIM</t>
  </si>
  <si>
    <t>FIRMAN SYAHPUTRA</t>
  </si>
  <si>
    <t>RAKA FAHRIZKI</t>
  </si>
  <si>
    <t>RIDWAN ALDIANSYAH</t>
  </si>
  <si>
    <t>RAFLI FEBRIANSYAH</t>
  </si>
  <si>
    <t>DIRA CANA</t>
  </si>
  <si>
    <t>MUHAMMAD MUGHNIL LABIB</t>
  </si>
  <si>
    <t>RENDI ANDIRA</t>
  </si>
  <si>
    <t>MULFI NAZIER</t>
  </si>
  <si>
    <t>FAEROZ HAIQAL MUSTOFA</t>
  </si>
  <si>
    <t>REDIZKA ROMARIO</t>
  </si>
  <si>
    <t>PRAMU SINTO</t>
  </si>
  <si>
    <t>RANDI PRIHARTONO</t>
  </si>
  <si>
    <t>RIHYANUL AMIN</t>
  </si>
  <si>
    <t>NOTO IRAWAN</t>
  </si>
  <si>
    <t>FAJAR NUR MAULANA</t>
  </si>
  <si>
    <t>MIRZA NURUL FAJAR AHMAD</t>
  </si>
  <si>
    <t>DZULFIQAR SADDAM PRAKOSO</t>
  </si>
  <si>
    <t>DAYU CANDRA ISHAK</t>
  </si>
  <si>
    <t>VINNY LESTARI</t>
  </si>
  <si>
    <t>TRI ASMA INDRA SAPUTRA</t>
  </si>
  <si>
    <t>MOHAMAD IRVAN</t>
  </si>
  <si>
    <t>DWI PUTRO WARDOYO WIDODO</t>
  </si>
  <si>
    <t>ANJAR MAULANA</t>
  </si>
  <si>
    <t>BRIAN DANIEL</t>
  </si>
  <si>
    <t>REZA PRATAMA PUTRA</t>
  </si>
  <si>
    <t>IKHSAN ALIF AL MI' ROJ</t>
  </si>
  <si>
    <t>SALEH</t>
  </si>
  <si>
    <t>M SATIRI</t>
  </si>
  <si>
    <t>KUAT PRAYITNO</t>
  </si>
  <si>
    <t>MUHAMMAD SALISGIA</t>
  </si>
  <si>
    <t>OPI PAJAR IRAWAN</t>
  </si>
  <si>
    <t>AGUNG RESTU MUSTAQIM</t>
  </si>
  <si>
    <t>FADHILLAH NURRACHMAN S</t>
  </si>
  <si>
    <t>NIAMULLAH</t>
  </si>
  <si>
    <t>TEGUH ISWANTO</t>
  </si>
  <si>
    <t>RAMADANIALDI</t>
  </si>
  <si>
    <t>DEDE JUNA</t>
  </si>
  <si>
    <t>MOCH. JAJULI FAHMI</t>
  </si>
  <si>
    <t>ARIS HERMAWAN</t>
  </si>
  <si>
    <t>IBNU FADILLAH</t>
  </si>
  <si>
    <t>MOHAMAD JUNAEDI FIRMANSYAH</t>
  </si>
  <si>
    <t>HANDOKO</t>
  </si>
  <si>
    <t>MOHAMAD KAHIS</t>
  </si>
  <si>
    <t>CATUR MAY ANDRIAN</t>
  </si>
  <si>
    <t>NOVA ANDRIANTO</t>
  </si>
  <si>
    <t>MUHAMAD WILDAN</t>
  </si>
  <si>
    <t>MUHAMMAD LUTFI</t>
  </si>
  <si>
    <t>DHIAS WIKRAMA ATMAJA</t>
  </si>
  <si>
    <t>ANDI WIDIARTO</t>
  </si>
  <si>
    <t>SARYONO</t>
  </si>
  <si>
    <t>ANGGATIO</t>
  </si>
  <si>
    <t>MUHAMMAD RIFKI</t>
  </si>
  <si>
    <t>SUPYAN SAURI</t>
  </si>
  <si>
    <t>YUSTRIZA ENDISYA</t>
  </si>
  <si>
    <t>ARIF SETIANTO</t>
  </si>
  <si>
    <t>ALFAN AZIZ</t>
  </si>
  <si>
    <t>NUZUL</t>
  </si>
  <si>
    <t>KOMARUDIN</t>
  </si>
  <si>
    <t>TEGAR PRAKOSO</t>
  </si>
  <si>
    <t>ARIEF SOFYAN</t>
  </si>
  <si>
    <t>SYAHRUL RAMDANI</t>
  </si>
  <si>
    <t>ANDRI ATMAJA</t>
  </si>
  <si>
    <t>MUCHTAR NUR RAMDAN (AAM)</t>
  </si>
  <si>
    <t>MUHAMAD DEDENG</t>
  </si>
  <si>
    <t>DEDI KUMAEDI</t>
  </si>
  <si>
    <t>AMDI MUBAROK</t>
  </si>
  <si>
    <t>MOCH MATIN</t>
  </si>
  <si>
    <t>JUHANDI</t>
  </si>
  <si>
    <t>AZAT SUDRAJAT</t>
  </si>
  <si>
    <t>ROHMAN</t>
  </si>
  <si>
    <t>WAHYUDIN</t>
  </si>
  <si>
    <t>IRIYANTO</t>
  </si>
  <si>
    <t>ADIT PURNADILATA</t>
  </si>
  <si>
    <t>ROBI FARLI</t>
  </si>
  <si>
    <t>FAHRI PRATAMA</t>
  </si>
  <si>
    <t>HENDRA SAPUTRA</t>
  </si>
  <si>
    <t>AHMAD SUHENDI</t>
  </si>
  <si>
    <t>MUHAMMAD USUP</t>
  </si>
  <si>
    <t>ZAKARIA MAHMUD</t>
  </si>
  <si>
    <t>ADE MUKLIS</t>
  </si>
  <si>
    <t>WIDODO</t>
  </si>
  <si>
    <t>MUHAMAD HAMDAN</t>
  </si>
  <si>
    <t>MUHAMAD LUTFI SUHENDAR</t>
  </si>
  <si>
    <t>MELI ROMLI</t>
  </si>
  <si>
    <t>RIKIYANSAH</t>
  </si>
  <si>
    <t>SUHENDRIK</t>
  </si>
  <si>
    <t>MUHAMAD FICQIH</t>
  </si>
  <si>
    <t>MOHAMAD TOPAN BERI FIRMAN</t>
  </si>
  <si>
    <t>DIRGAHAYU</t>
  </si>
  <si>
    <t>MUHAMMAD BAGUS PRATAMA</t>
  </si>
  <si>
    <t>SYAMSURI</t>
  </si>
  <si>
    <t>FAUZUL HUSNAN</t>
  </si>
  <si>
    <t>NUR YOYO GUNARA</t>
  </si>
  <si>
    <t>SANDI IRAWAN</t>
  </si>
  <si>
    <t>AHMAD NURYAMAN</t>
  </si>
  <si>
    <t>AHMAD RONI SAFRONI</t>
  </si>
  <si>
    <t>DWI ADI SUTRISNO</t>
  </si>
  <si>
    <t>SAEPI</t>
  </si>
  <si>
    <t>EKO PURNAWAN SUHERI</t>
  </si>
  <si>
    <t>AZIS BACHTIAR</t>
  </si>
  <si>
    <t>NURDIN</t>
  </si>
  <si>
    <t>MULYADI</t>
  </si>
  <si>
    <t>ISHAK DISTANSYAH</t>
  </si>
  <si>
    <t>SOFYAN DWI SAPUTRA</t>
  </si>
  <si>
    <t>ADITYA</t>
  </si>
  <si>
    <t>ERIK</t>
  </si>
  <si>
    <t>DONI ANGGARA</t>
  </si>
  <si>
    <t>IQBAL PURWANDI</t>
  </si>
  <si>
    <t>ALIZHAR</t>
  </si>
  <si>
    <t>HERI LISTIANTO</t>
  </si>
  <si>
    <t>DEDEN</t>
  </si>
  <si>
    <t>JIDAN ALFARIZQI</t>
  </si>
  <si>
    <t>ADI IKUN</t>
  </si>
  <si>
    <t>LEGIYONO</t>
  </si>
  <si>
    <t>JALALUDIN</t>
  </si>
  <si>
    <t>SEPTIAN</t>
  </si>
  <si>
    <t>MUHAMMAD PRASETYA</t>
  </si>
  <si>
    <t>SANUSI</t>
  </si>
  <si>
    <t>ERLANGGA ISMADYA PUTRA</t>
  </si>
  <si>
    <t>RICHSON FAHMI</t>
  </si>
  <si>
    <t>TITO ASWIN KARIM</t>
  </si>
  <si>
    <t>AHMAD RIQBAL</t>
  </si>
  <si>
    <t>NURROHIM</t>
  </si>
  <si>
    <t>ACHMAD MAZIRI</t>
  </si>
  <si>
    <t>SUTISNA</t>
  </si>
  <si>
    <t>FAHMI AL JUFRY</t>
  </si>
  <si>
    <t>YOGA WARDANA</t>
  </si>
  <si>
    <t>ANGGA KUSUMA</t>
  </si>
  <si>
    <t>ALI IBRAHIM</t>
  </si>
  <si>
    <t>ACHMAD MAULANA PUTRA</t>
  </si>
  <si>
    <t>ANNISAA NURULHUDA WAHIDIN</t>
  </si>
  <si>
    <t>DIDIT JAMALUDIN</t>
  </si>
  <si>
    <t>RENDY DIRGANTARA</t>
  </si>
  <si>
    <t>FAUZI AKBAR</t>
  </si>
  <si>
    <t>FACHRUDIN</t>
  </si>
  <si>
    <t>FAJAR SAPUTRA NOVEBRYANTO</t>
  </si>
  <si>
    <t>KHOIRUL ANWAR</t>
  </si>
  <si>
    <t>DENI PERMANA</t>
  </si>
  <si>
    <t>AROFIQ WALHIDAYAT</t>
  </si>
  <si>
    <t>AAN SUPRATMAN</t>
  </si>
  <si>
    <t>JHENIS ATHA NANDA</t>
  </si>
  <si>
    <t>SELAMET DARSIYO</t>
  </si>
  <si>
    <t>NANDA ARIS WANDI</t>
  </si>
  <si>
    <t>IHWAN RAMADHAN</t>
  </si>
  <si>
    <t>APRIYANTO</t>
  </si>
  <si>
    <t>ANDI RACHMANSYAH</t>
  </si>
  <si>
    <t>ARI SABANDI</t>
  </si>
  <si>
    <t>FAHMI</t>
  </si>
  <si>
    <t>AGUNG HARTANTO</t>
  </si>
  <si>
    <t>SAFRIN PRIGIYANTO</t>
  </si>
  <si>
    <t>KHAIRUL WILDAN UMAM</t>
  </si>
  <si>
    <t>AEP BOIS</t>
  </si>
  <si>
    <t>FIRDAUS</t>
  </si>
  <si>
    <t>ZAKI RACHMADI NASUTION</t>
  </si>
  <si>
    <t>MUKHAMAD NOFANA ABDULLAH</t>
  </si>
  <si>
    <t>TIDAK ADA</t>
  </si>
  <si>
    <t>KIKIH RIJKI APNUR CAHYA</t>
  </si>
  <si>
    <t>HARRI SWANDI NAINGGOLAN</t>
  </si>
  <si>
    <t>IRFAN FAUZI</t>
  </si>
  <si>
    <t>M DAFIT SUHERLI</t>
  </si>
  <si>
    <t>DENI SETIAWAN</t>
  </si>
  <si>
    <t>IRZAN EFRIANSYAH</t>
  </si>
  <si>
    <t>FITRAH TEGAR RAMADHAN</t>
  </si>
  <si>
    <t>SARIFPUDIN</t>
  </si>
  <si>
    <t>Muhammad Rahman Akbar</t>
  </si>
  <si>
    <t>Dicky Ferdiantoro</t>
  </si>
  <si>
    <t>Ardhyansyah</t>
  </si>
  <si>
    <t>Arrizal Rabin Husein</t>
  </si>
  <si>
    <t>Fahri Paisal</t>
  </si>
  <si>
    <t>Rendy Krisnandy</t>
  </si>
  <si>
    <t>Fitriyani</t>
  </si>
  <si>
    <t>Muhammad Aditya</t>
  </si>
  <si>
    <t>Khafi Agist Virli</t>
  </si>
  <si>
    <t>Gugun Gunawan</t>
  </si>
  <si>
    <t>Budi Setiyadi Nugraha</t>
  </si>
  <si>
    <t>Syahroni</t>
  </si>
  <si>
    <t>Lucas</t>
  </si>
  <si>
    <t>Rheyfalina</t>
  </si>
  <si>
    <t>CP_CIPAYUNG JAYA</t>
  </si>
  <si>
    <t>Adam irfan k</t>
  </si>
  <si>
    <t>Surya Rahmadhani</t>
  </si>
  <si>
    <t>Adang Suhara</t>
  </si>
  <si>
    <t>Aries Yudie Ahmadi, S.Kesos</t>
  </si>
  <si>
    <t>Budi Mulyana</t>
  </si>
  <si>
    <t>Deni Fathurrohman</t>
  </si>
  <si>
    <t>Didi Supriadi</t>
  </si>
  <si>
    <t>Dudin Joharudin</t>
  </si>
  <si>
    <t>Hikmat Maulana</t>
  </si>
  <si>
    <t>Iqbal Permana</t>
  </si>
  <si>
    <t>Nana suryana</t>
  </si>
  <si>
    <t>Paryono</t>
  </si>
  <si>
    <t>Vichi Ramadhan</t>
  </si>
  <si>
    <t>Yandi Cahyadi, SE</t>
  </si>
  <si>
    <t>Bayu Triguna Putra</t>
  </si>
  <si>
    <t>Dadan Maulana</t>
  </si>
  <si>
    <t>Dandi Pardamean Nababan</t>
  </si>
  <si>
    <t>Danis</t>
  </si>
  <si>
    <t>Dicki Prayoga Irawan</t>
  </si>
  <si>
    <t>Eka Setiawan</t>
  </si>
  <si>
    <t>Riduan</t>
  </si>
  <si>
    <t>Ade Ahmad Sail</t>
  </si>
  <si>
    <t>Rifqy Aditya Nurul Halim</t>
  </si>
  <si>
    <t>Taufik Nugraha</t>
  </si>
  <si>
    <t>Febri Maulana</t>
  </si>
  <si>
    <t>Heri Kuswanto, S.Pd.</t>
  </si>
  <si>
    <t>Iqbal Aulia Rachman</t>
  </si>
  <si>
    <t>Muhamad Adit Nurcita</t>
  </si>
  <si>
    <t>Nur Fajar Abiyanto</t>
  </si>
  <si>
    <t>Romi Ajromi</t>
  </si>
  <si>
    <t>Sigit Prastio</t>
  </si>
  <si>
    <t>Yogi Faturahman</t>
  </si>
  <si>
    <t>Zaini Miftah</t>
  </si>
  <si>
    <t>Dian Wunandar</t>
  </si>
  <si>
    <t>Adam Supriatna</t>
  </si>
  <si>
    <t>Adi Firmansyah</t>
  </si>
  <si>
    <t>Andri Henriyana</t>
  </si>
  <si>
    <t>Dedi Martin</t>
  </si>
  <si>
    <t>Deni Jaelani</t>
  </si>
  <si>
    <t>Edwin Iskandar</t>
  </si>
  <si>
    <t>Hasan Bisri</t>
  </si>
  <si>
    <t>Ichsan Purnama</t>
  </si>
  <si>
    <t>Kemal Nurjaman</t>
  </si>
  <si>
    <t>Lyusi Fathan Mubiena</t>
  </si>
  <si>
    <t>Maulana Hisbulloh</t>
  </si>
  <si>
    <t>Muhamad Ikhsan</t>
  </si>
  <si>
    <t>Neri Hidayat</t>
  </si>
  <si>
    <t>Regi Firmansyah</t>
  </si>
  <si>
    <t>Rifki Shafik Fadillah</t>
  </si>
  <si>
    <t>Robi Ta'dim Nurdiansyah</t>
  </si>
  <si>
    <t>Rosi Riswanto</t>
  </si>
  <si>
    <t>Sayu Mulhasyim</t>
  </si>
  <si>
    <t>Undang Ramdani</t>
  </si>
  <si>
    <t>Usep kamaludin</t>
  </si>
  <si>
    <t>Ade Rahmat</t>
  </si>
  <si>
    <t>Dionofan Kurnia Pratama</t>
  </si>
  <si>
    <t>Andi Herdiansyah</t>
  </si>
  <si>
    <t>Andi Saeful Rahman</t>
  </si>
  <si>
    <t>Asep Romli</t>
  </si>
  <si>
    <t>Dani Alvin</t>
  </si>
  <si>
    <t>Sendi Moh Rahayu</t>
  </si>
  <si>
    <t>Faisal Maisandi</t>
  </si>
  <si>
    <t>Ilham Achmad Muhadzir</t>
  </si>
  <si>
    <t>Mario Aditya Firmansyah</t>
  </si>
  <si>
    <t>Muhammad Salim Riyadul Gupron</t>
  </si>
  <si>
    <t>Novi Septriani</t>
  </si>
  <si>
    <t>Rizky Zidan Haris Muharomi</t>
  </si>
  <si>
    <t>Soni</t>
  </si>
  <si>
    <t>Syifa Agustian</t>
  </si>
  <si>
    <t>Ansor Fauzi Fadillah</t>
  </si>
  <si>
    <t>Ari Budaeri Addawami</t>
  </si>
  <si>
    <t>Aril Ardiansyah</t>
  </si>
  <si>
    <t>Asep</t>
  </si>
  <si>
    <t>Dede Asikin</t>
  </si>
  <si>
    <t>Fauzi Alimashyar</t>
  </si>
  <si>
    <t>Indra Rukmana</t>
  </si>
  <si>
    <t>Januar Egy Panjayu</t>
  </si>
  <si>
    <t>Dodi Cahyadi</t>
  </si>
  <si>
    <t>Muhammad Agung Maulidia</t>
  </si>
  <si>
    <t>Muhammad Bagus Rifa'i</t>
  </si>
  <si>
    <t>Muhammad Rusdiyanto Dinata</t>
  </si>
  <si>
    <t>Nur Maulana Hasan</t>
  </si>
  <si>
    <t>Reza Zaqiyuddin</t>
  </si>
  <si>
    <t>Toni Anwar</t>
  </si>
  <si>
    <t>Yandi Sutardi</t>
  </si>
  <si>
    <t>Zezen Zaenul Arip</t>
  </si>
  <si>
    <t>A. Hafid Rasidi</t>
  </si>
  <si>
    <t>Danil Sutiarso</t>
  </si>
  <si>
    <t>Dindin Irawan</t>
  </si>
  <si>
    <t>Faiz Achmad Yasin</t>
  </si>
  <si>
    <t>Hari Pardian</t>
  </si>
  <si>
    <t>Herdi Kurniawan</t>
  </si>
  <si>
    <t>Ipan Pathurrahman</t>
  </si>
  <si>
    <t>Jamjam ramdani</t>
  </si>
  <si>
    <t>Muhammad Abdul Rozi</t>
  </si>
  <si>
    <t>Ridwan Ginanjar</t>
  </si>
  <si>
    <t>Sandi Mutakin</t>
  </si>
  <si>
    <t>Sandra Cahya Permana</t>
  </si>
  <si>
    <t>Tresha Oktariana</t>
  </si>
  <si>
    <t>Akbar Rizki Mulyana</t>
  </si>
  <si>
    <t>Deni Purnama</t>
  </si>
  <si>
    <t>Dicky Aditia</t>
  </si>
  <si>
    <t>Fikri Nurhidayat</t>
  </si>
  <si>
    <t>Irfan Abdur Rochim</t>
  </si>
  <si>
    <t>Iyan Diana</t>
  </si>
  <si>
    <t>Nunu Nugraha</t>
  </si>
  <si>
    <t>Nuralamsah</t>
  </si>
  <si>
    <t>Opie Gustriana</t>
  </si>
  <si>
    <t>Rachman Setyadi</t>
  </si>
  <si>
    <t>Redi Heriadi</t>
  </si>
  <si>
    <t>Rizki Kurniawan Akbar</t>
  </si>
  <si>
    <t>Septian Nuralamsyah</t>
  </si>
  <si>
    <t>Widodo Iqbal Baharudin</t>
  </si>
  <si>
    <t>Akhmad Wildan Heryanto</t>
  </si>
  <si>
    <t>Dwiyanto</t>
  </si>
  <si>
    <t>Endang Rudi Rohana</t>
  </si>
  <si>
    <t>Indra Nuryanto</t>
  </si>
  <si>
    <t>Mochamad Taofik</t>
  </si>
  <si>
    <t>Muhammad Iqbal</t>
  </si>
  <si>
    <t>Muhammad Ramdhan</t>
  </si>
  <si>
    <t>Rudi Hermawan</t>
  </si>
  <si>
    <t>Shevina Shevriyana</t>
  </si>
  <si>
    <t>Abdul Azid</t>
  </si>
  <si>
    <t>Agung Problema Huda</t>
  </si>
  <si>
    <t>Aris Sopiana</t>
  </si>
  <si>
    <t>Bambang Hermanto</t>
  </si>
  <si>
    <t>Dani Mardani</t>
  </si>
  <si>
    <t>Decky Verdian</t>
  </si>
  <si>
    <t>Dodi Rikiyandi</t>
  </si>
  <si>
    <t>Fadhlan Zazmi Hilman</t>
  </si>
  <si>
    <t>Fadillah Pratama Putra</t>
  </si>
  <si>
    <t>Herdiansyah</t>
  </si>
  <si>
    <t>Heriyanto</t>
  </si>
  <si>
    <t>Indra Gunawan</t>
  </si>
  <si>
    <t>Jamaludin</t>
  </si>
  <si>
    <t>Muhammad Mahfudin</t>
  </si>
  <si>
    <t>Nondi Rismaya</t>
  </si>
  <si>
    <t>Rahmat Fauzi</t>
  </si>
  <si>
    <t>Reja Suherlan</t>
  </si>
  <si>
    <t>Rendi Muhamad</t>
  </si>
  <si>
    <t>Restu Sanjaya</t>
  </si>
  <si>
    <t>Saepul Bahri</t>
  </si>
  <si>
    <t>Saepul Iman</t>
  </si>
  <si>
    <t>Sandi Purnama</t>
  </si>
  <si>
    <t>Yunus Abdul Lyi Sadjidin</t>
  </si>
  <si>
    <t>Yogi Iskandar</t>
  </si>
  <si>
    <t>Ramlan Hidayat</t>
  </si>
  <si>
    <t>Dhika Mulyadinata</t>
  </si>
  <si>
    <t>Ari Apriadi</t>
  </si>
  <si>
    <t>Argam Maulana</t>
  </si>
  <si>
    <t>Caswin Aprianto</t>
  </si>
  <si>
    <t>Dede Rino Mailudin</t>
  </si>
  <si>
    <t>Deden Maulana</t>
  </si>
  <si>
    <t>Ardi Rahman Suwandi</t>
  </si>
  <si>
    <t>Fikri Hidayatuloh</t>
  </si>
  <si>
    <t>Muhamad Ridho Rifaldi</t>
  </si>
  <si>
    <t>Ilyas Roya</t>
  </si>
  <si>
    <t>Muhamad Alimudin</t>
  </si>
  <si>
    <t>Deni Herdian</t>
  </si>
  <si>
    <t>Regy Permana</t>
  </si>
  <si>
    <t>Rijal</t>
  </si>
  <si>
    <t>Agustian Sholeh</t>
  </si>
  <si>
    <t>Billy Jenawi</t>
  </si>
  <si>
    <t>Budi Sunandar</t>
  </si>
  <si>
    <t>Dadan Darusman</t>
  </si>
  <si>
    <t>Dede Kurnia</t>
  </si>
  <si>
    <t>Faisal Malik</t>
  </si>
  <si>
    <t>Gilang Maulana Yusuf</t>
  </si>
  <si>
    <t>Harry Satria Rachman</t>
  </si>
  <si>
    <t>Iman Sulaeman</t>
  </si>
  <si>
    <t>Jamaludin Syah</t>
  </si>
  <si>
    <t>Muhammad Nurani Kholis</t>
  </si>
  <si>
    <t>Muhamad Hendar Ali</t>
  </si>
  <si>
    <t>Kamaludin</t>
  </si>
  <si>
    <t>Rahmat Efendi</t>
  </si>
  <si>
    <t>Ricky Nurdiansyah</t>
  </si>
  <si>
    <t>Tanto Taufik</t>
  </si>
  <si>
    <t>Ujang Andi</t>
  </si>
  <si>
    <t>Zam zam Mugni fadil</t>
  </si>
  <si>
    <t>Andy Risqi Pratama S</t>
  </si>
  <si>
    <t>Darwanto</t>
  </si>
  <si>
    <t>Bayu Dwi Septian</t>
  </si>
  <si>
    <t>Hafiz Muhammad Siddiq</t>
  </si>
  <si>
    <t>Haliman Apriyadi</t>
  </si>
  <si>
    <t>Jejen Jaenudin</t>
  </si>
  <si>
    <t>M. Sanusi</t>
  </si>
  <si>
    <t>Tri Santoso</t>
  </si>
  <si>
    <t>Muhamad Basir Gusfian</t>
  </si>
  <si>
    <t>Nanang Kosim</t>
  </si>
  <si>
    <t>Rahayu Akbar Permana</t>
  </si>
  <si>
    <t>Reza Cahya Jamaludin</t>
  </si>
  <si>
    <t>Rifki Satria Nasution</t>
  </si>
  <si>
    <t>Sarip Nurdin</t>
  </si>
  <si>
    <t>Suheri</t>
  </si>
  <si>
    <t>Yanuar Firmansyah</t>
  </si>
  <si>
    <t>Deden Ahmad Saepudin</t>
  </si>
  <si>
    <t>Raza Alfianzy</t>
  </si>
  <si>
    <t>Adi Viki, S.E</t>
  </si>
  <si>
    <t>Agung Maulana</t>
  </si>
  <si>
    <t>Arief Firmansyah</t>
  </si>
  <si>
    <t>Ervan Budi Nugraha, S.Kom</t>
  </si>
  <si>
    <t>Fahrul Rizal</t>
  </si>
  <si>
    <t>Haggi Hermawan, S.Pd</t>
  </si>
  <si>
    <t>Irfan Anwar Musyadad, S.Pd</t>
  </si>
  <si>
    <t>Jenal Yusuf</t>
  </si>
  <si>
    <t>Jujun Juandi</t>
  </si>
  <si>
    <t>Mahrus Ali</t>
  </si>
  <si>
    <t>Mochamad Alvin Viery Pratama</t>
  </si>
  <si>
    <t>Peri Rakasiwi, S.kom</t>
  </si>
  <si>
    <t>Ricki Wahyudi</t>
  </si>
  <si>
    <t>Ridwan Muhammad Abdul Baqi</t>
  </si>
  <si>
    <t>Rio Gilang Prakasa</t>
  </si>
  <si>
    <t>Rizki Harmawan</t>
  </si>
  <si>
    <t>Sansan Riswandi</t>
  </si>
  <si>
    <t>Soni Setiadi</t>
  </si>
  <si>
    <t>Soni Solehhudin</t>
  </si>
  <si>
    <t>Yopha Azizulindar</t>
  </si>
  <si>
    <t>Adam Muhammad Ramdan</t>
  </si>
  <si>
    <t>Adi Hapri Perdiansyah</t>
  </si>
  <si>
    <t>Kurnia Yogaswara</t>
  </si>
  <si>
    <t>Cecep Ramadhan Heryana</t>
  </si>
  <si>
    <t>Cucun Iryanto</t>
  </si>
  <si>
    <t>J. Hilmy Malik</t>
  </si>
  <si>
    <t>Mochamad Wildan Fahddino</t>
  </si>
  <si>
    <t>Muhammad Dwi Fawzi Hakim</t>
  </si>
  <si>
    <t>Gun Gun Nugraha</t>
  </si>
  <si>
    <t>Muhammad Fariz Arief Rachman</t>
  </si>
  <si>
    <t>Restu Fauzi</t>
  </si>
  <si>
    <t>Rifky Antar Ramadhan</t>
  </si>
  <si>
    <t>Rizki Gunawan</t>
  </si>
  <si>
    <t>Toni</t>
  </si>
  <si>
    <t>Adi Triandi</t>
  </si>
  <si>
    <t>Cahya Purnama</t>
  </si>
  <si>
    <t>Fani Grahamulya Gandamiharja</t>
  </si>
  <si>
    <t>Muhamad Iqbal Firdaus</t>
  </si>
  <si>
    <t>Muhamad Lukman Hakim</t>
  </si>
  <si>
    <t>Rachman Mulyawan</t>
  </si>
  <si>
    <t>Rizal Raetriansyah</t>
  </si>
  <si>
    <t>Rizki Ahmad Fauzi</t>
  </si>
  <si>
    <t>Aly Irsyad Robani</t>
  </si>
  <si>
    <t>Anggiardy Prayudha</t>
  </si>
  <si>
    <t>Azka Nujjiya Fauzan</t>
  </si>
  <si>
    <t>Dadan Firmansyah</t>
  </si>
  <si>
    <t>Deni Mardiana Ruswandi</t>
  </si>
  <si>
    <t>Kiptiah</t>
  </si>
  <si>
    <t>Krisna Aditya Putra</t>
  </si>
  <si>
    <t>Muchamad Yasir Komaeni</t>
  </si>
  <si>
    <t>Muhammad Farlan Dzulfikar</t>
  </si>
  <si>
    <t>Nezar Hikmatiar</t>
  </si>
  <si>
    <t>Ade Setiawan</t>
  </si>
  <si>
    <t>Adi Riyana</t>
  </si>
  <si>
    <t>Dadan Ramdan</t>
  </si>
  <si>
    <t>Dany Kurniawan</t>
  </si>
  <si>
    <t>Kiki Nugraha</t>
  </si>
  <si>
    <t>Kuswanto Hendriyana</t>
  </si>
  <si>
    <t>Muhammad Akbar Cokro Pamungkas</t>
  </si>
  <si>
    <t>Surya Purnama</t>
  </si>
  <si>
    <t>Muhandani Gifari Razoni</t>
  </si>
  <si>
    <t>Nasruloh Abdul Zalil</t>
  </si>
  <si>
    <t>Rama Dicky Montana</t>
  </si>
  <si>
    <t>Seftian Nuwaf Wahyudin</t>
  </si>
  <si>
    <t>Deni Sukmana</t>
  </si>
  <si>
    <t>Rizal Adilla</t>
  </si>
  <si>
    <t>Sugianto</t>
  </si>
  <si>
    <t>Idris Maulana Saleh</t>
  </si>
  <si>
    <t>Dede Supriatna</t>
  </si>
  <si>
    <t>AGUS</t>
  </si>
  <si>
    <t>AI RIFIAN</t>
  </si>
  <si>
    <t>BOWO</t>
  </si>
  <si>
    <t>DADANG</t>
  </si>
  <si>
    <t>DANIEL</t>
  </si>
  <si>
    <t>GERRY</t>
  </si>
  <si>
    <t>HERI</t>
  </si>
  <si>
    <t>RISWANTO</t>
  </si>
  <si>
    <t>KHABIB</t>
  </si>
  <si>
    <t>KHOLIK</t>
  </si>
  <si>
    <t>KHOLIL</t>
  </si>
  <si>
    <t>SUPRIYADI</t>
  </si>
  <si>
    <t>OKI</t>
  </si>
  <si>
    <t>RAGIL</t>
  </si>
  <si>
    <t>RENDRA</t>
  </si>
  <si>
    <t>ARIF WIBOWO</t>
  </si>
  <si>
    <t>RONY</t>
  </si>
  <si>
    <t>SULIS</t>
  </si>
  <si>
    <t>RIZKY</t>
  </si>
  <si>
    <t>WAWAN</t>
  </si>
  <si>
    <t>YANUAR</t>
  </si>
  <si>
    <t>YUDHA BRB</t>
  </si>
  <si>
    <t>ZAENAL</t>
  </si>
  <si>
    <t>DIAZ</t>
  </si>
  <si>
    <t>IRWAN</t>
  </si>
  <si>
    <t>BIMO WALGITO</t>
  </si>
  <si>
    <t>RIZKI NOFRIA WAHYUDI</t>
  </si>
  <si>
    <t>DIMAS DANU SOHIBAN</t>
  </si>
  <si>
    <t>IFAN SUTIONO</t>
  </si>
  <si>
    <t>SURYA DWI J</t>
  </si>
  <si>
    <t>OKI WILLYANTO</t>
  </si>
  <si>
    <t>FATAH MUSTOFA B</t>
  </si>
  <si>
    <t>LUTFI HARIYANTO</t>
  </si>
  <si>
    <t>RASTO ZANU MUBIARTO</t>
  </si>
  <si>
    <t>ADIMAS BAYU RADITYO</t>
  </si>
  <si>
    <t>MUHAMMAD DENI HENDRO SUSILO</t>
  </si>
  <si>
    <t>PAIMUN</t>
  </si>
  <si>
    <t>FARIS JAGAD SANTOSA</t>
  </si>
  <si>
    <t>MUHAMMAD CHAIRIL ANAM</t>
  </si>
  <si>
    <t>FAJAR MAFAZAKI</t>
  </si>
  <si>
    <t>FERY SAPUTRO</t>
  </si>
  <si>
    <t>JOKO NDARU FEBRIYANTO</t>
  </si>
  <si>
    <t>Fahmi Nur Muhamad</t>
  </si>
  <si>
    <t>Imam Khudori</t>
  </si>
  <si>
    <t>Dwi Murdianto</t>
  </si>
  <si>
    <t>Ali Subeki</t>
  </si>
  <si>
    <t>Mochamad Robi Hidayat</t>
  </si>
  <si>
    <t>Budianto</t>
  </si>
  <si>
    <t>Andy Kistiwantono</t>
  </si>
  <si>
    <t>M. Zen Asrofi</t>
  </si>
  <si>
    <t>Totok Suwiknyo</t>
  </si>
  <si>
    <t>Mokhammad Ali Mustofa</t>
  </si>
  <si>
    <t>Niza Ramadani</t>
  </si>
  <si>
    <t>Dian Putra Aris Firmansyah</t>
  </si>
  <si>
    <t>Mohammad Fa'Iq Al Abror</t>
  </si>
  <si>
    <t>Fariszulhazmi</t>
  </si>
  <si>
    <t>Fitra Romansyah</t>
  </si>
  <si>
    <t>Dede Rahadiansyah Ucky Pradana</t>
  </si>
  <si>
    <t>Ardyanita Wanti, S.Pd</t>
  </si>
  <si>
    <t>M. Faris Rahman</t>
  </si>
  <si>
    <t>Ali Said</t>
  </si>
  <si>
    <t>Siswa Maulana Malik</t>
  </si>
  <si>
    <t>Ahmad Andy Fajar Wijaya</t>
  </si>
  <si>
    <t>Moch Ali Muksin</t>
  </si>
  <si>
    <t>Faris Meilugianta Pratama</t>
  </si>
  <si>
    <t>Zainal Abidin</t>
  </si>
  <si>
    <t>Ega Chandra Dinata</t>
  </si>
  <si>
    <t>Fauzen Alfan</t>
  </si>
  <si>
    <t>Hilman Anshori</t>
  </si>
  <si>
    <t>Andi Wiranata Negara</t>
  </si>
  <si>
    <t>Moh. Hasan</t>
  </si>
  <si>
    <t>Farida</t>
  </si>
  <si>
    <t>Abdur Rahman</t>
  </si>
  <si>
    <t>Ahmad Khairul Zawawi</t>
  </si>
  <si>
    <t>Muhlis Riyadi</t>
  </si>
  <si>
    <t>Mohammad Irsyad</t>
  </si>
  <si>
    <t>Eka Satrio</t>
  </si>
  <si>
    <t>Hodaifah</t>
  </si>
  <si>
    <t>Syamsuddin</t>
  </si>
  <si>
    <t>Yusufil Hamdhani Akbar</t>
  </si>
  <si>
    <t>Moh. Adfar Istihar</t>
  </si>
  <si>
    <t>Abd. Ghoni</t>
  </si>
  <si>
    <t>Abd. Syakur</t>
  </si>
  <si>
    <t>Eko Junaidi</t>
  </si>
  <si>
    <t>Tika Vebrian Tiara Devi</t>
  </si>
  <si>
    <t>Eko Prasetianto Nugroho</t>
  </si>
  <si>
    <t>Boma Eka Kurniawan</t>
  </si>
  <si>
    <t>Galih Dewangga</t>
  </si>
  <si>
    <t>Riza Aji Nurcholis</t>
  </si>
  <si>
    <t>Hendrik Robi Saputra</t>
  </si>
  <si>
    <t>Rika Arif Aprianto</t>
  </si>
  <si>
    <t>Yacob Juan Firmansyah</t>
  </si>
  <si>
    <t>Rony Koco Abrianto</t>
  </si>
  <si>
    <t>Fathoni Yusuf</t>
  </si>
  <si>
    <t>Faizal Dwi Pramono</t>
  </si>
  <si>
    <t>Yudi Yiswoyo</t>
  </si>
  <si>
    <t>Irul Marwianto</t>
  </si>
  <si>
    <t>Fikto Nur Mansah</t>
  </si>
  <si>
    <t>Fanky Puguh Prasetyo</t>
  </si>
  <si>
    <t>Mohamad Ariz Zakariya</t>
  </si>
  <si>
    <t>Mohammad Putra Surya Mahendra</t>
  </si>
  <si>
    <t>Angga Widayanto</t>
  </si>
  <si>
    <t>Ruly Syaiful Ansor</t>
  </si>
  <si>
    <t>Prasetyo Istianto</t>
  </si>
  <si>
    <t>Widi Rumekso</t>
  </si>
  <si>
    <t>Mohammad Afreza Al Ayyubi</t>
  </si>
  <si>
    <t>Laga Pratama Nurjiwo</t>
  </si>
  <si>
    <t>Ali Zainal Abidin</t>
  </si>
  <si>
    <t>Dyah Ayu Larasati Tri Palupi</t>
  </si>
  <si>
    <t>Feri Setiawan</t>
  </si>
  <si>
    <t>M. Yanuar Rifa'I</t>
  </si>
  <si>
    <t>Muhammad Syaifullah</t>
  </si>
  <si>
    <t>Diky Satriawan</t>
  </si>
  <si>
    <t>Achmad Afandi</t>
  </si>
  <si>
    <t>Nanang Arifianto</t>
  </si>
  <si>
    <t>Rif'An Munawwir</t>
  </si>
  <si>
    <t>Shokibul Kafi</t>
  </si>
  <si>
    <t>Ahmad Fakhru Rozan</t>
  </si>
  <si>
    <t>Afan Fardianto</t>
  </si>
  <si>
    <t>Dwi Wahyu Wichaksono</t>
  </si>
  <si>
    <t>Hafiz Adam Adidarmawan</t>
  </si>
  <si>
    <t>Argo Lumaksana</t>
  </si>
  <si>
    <t>Rochma Ridho Permadi</t>
  </si>
  <si>
    <t>Mohammad Chandra Hermawan</t>
  </si>
  <si>
    <t>Setiyo Budi Iswanto</t>
  </si>
  <si>
    <t>Muhammad Alfan Fauzi</t>
  </si>
  <si>
    <t>Muhammad Ali Yusuf</t>
  </si>
  <si>
    <t>Ali Ghofar</t>
  </si>
  <si>
    <t>Muhammad Ghoniyyulloh</t>
  </si>
  <si>
    <t>Agung Hendi Alparista</t>
  </si>
  <si>
    <t>Muhammad Azam Khoirur Roziqin</t>
  </si>
  <si>
    <t>Didit Adi Saputro</t>
  </si>
  <si>
    <t>Ali Machtub</t>
  </si>
  <si>
    <t>Wanto Sugianto</t>
  </si>
  <si>
    <t>Dedi Wibowo</t>
  </si>
  <si>
    <t>Indra Kokasih</t>
  </si>
  <si>
    <t>Dwi Harioseno</t>
  </si>
  <si>
    <t>Harianto</t>
  </si>
  <si>
    <t>Mokhammad Arif Pratama Wijaya</t>
  </si>
  <si>
    <t>Abdul Rauf Nafik</t>
  </si>
  <si>
    <t>Ahmad Fariz Rohmatulloh</t>
  </si>
  <si>
    <t>Taufiq Hidayat</t>
  </si>
  <si>
    <t>Wahyu Hari Prayitno</t>
  </si>
  <si>
    <t>Achmad Findi Kurniawan</t>
  </si>
  <si>
    <t>Hartoyo Utomo</t>
  </si>
  <si>
    <t>Fani Putra Adi Pratama</t>
  </si>
  <si>
    <t>Tarmuji</t>
  </si>
  <si>
    <t>Ainun Yahya, S.Kom</t>
  </si>
  <si>
    <t>Roqi Andrianus Duka Djuma</t>
  </si>
  <si>
    <t>Ahmad Syihab Taqiyulloh</t>
  </si>
  <si>
    <t>Mochammad Nor Cholis</t>
  </si>
  <si>
    <t>Pradiska Julianda Vebyola</t>
  </si>
  <si>
    <t>Indra Bayu</t>
  </si>
  <si>
    <t>Bagus Hermawan</t>
  </si>
  <si>
    <t>Satrio Wahyu Nugroho</t>
  </si>
  <si>
    <t>Bintang Zaesar Ramadan</t>
  </si>
  <si>
    <t>Havid Rambu Sinaga</t>
  </si>
  <si>
    <t>Angga Yulistyawan</t>
  </si>
  <si>
    <t>Moch. Irsyad</t>
  </si>
  <si>
    <t>Alfiyatuz Zahra</t>
  </si>
  <si>
    <t>Impron Suryadi</t>
  </si>
  <si>
    <t>Wahyu Sujatmiko</t>
  </si>
  <si>
    <t>Bayu Dian Krisdianto</t>
  </si>
  <si>
    <t>Enggar Ida Ariawan</t>
  </si>
  <si>
    <t>Ghifar Zakatus Suaidah</t>
  </si>
  <si>
    <t>Agus Prianto</t>
  </si>
  <si>
    <t>Moch. Ragil Januar</t>
  </si>
  <si>
    <t>Hasan Mahmudi</t>
  </si>
  <si>
    <t>Dwi Novitasari</t>
  </si>
  <si>
    <t>Fanny Zubiatmoko</t>
  </si>
  <si>
    <t>Bonifacius Edo Prasetio</t>
  </si>
  <si>
    <t>Adha Mubarok</t>
  </si>
  <si>
    <t>Gilang Sabastian Vernando</t>
  </si>
  <si>
    <t>Legowo Herlambang</t>
  </si>
  <si>
    <t>Afid Mahardianto</t>
  </si>
  <si>
    <t>Yusky Ali</t>
  </si>
  <si>
    <t>Rofi Firmansyah</t>
  </si>
  <si>
    <t>Annur Rahman Hakim</t>
  </si>
  <si>
    <t>Rifki Maghrobi Putra Pamungkas</t>
  </si>
  <si>
    <t>Fajar Fir Rizky</t>
  </si>
  <si>
    <t>Aries Firman Widiansyah</t>
  </si>
  <si>
    <t>Moch Erfan</t>
  </si>
  <si>
    <t>Olivia Sukma Rini Widyananda</t>
  </si>
  <si>
    <t>Yusril Abdillah</t>
  </si>
  <si>
    <t>Vidya Putri Ramadhanti</t>
  </si>
  <si>
    <t>Erwin Purwanto</t>
  </si>
  <si>
    <t>Rendhy Bhaskara Putra</t>
  </si>
  <si>
    <t>Deby Alief Intan Permata</t>
  </si>
  <si>
    <t>Rizki Fajar Kurniawan</t>
  </si>
  <si>
    <t>Imam Safiudin Mustaqim</t>
  </si>
  <si>
    <t>Muhammad Yasin</t>
  </si>
  <si>
    <t>Mohammad Sholehhuddin</t>
  </si>
  <si>
    <t>Riki Yuhan Diantoro</t>
  </si>
  <si>
    <t>Miftahul Rahman</t>
  </si>
  <si>
    <t>Dwi Rahman Saleh</t>
  </si>
  <si>
    <t>Ilham Tri Cahyono</t>
  </si>
  <si>
    <t>Rizki Eki Prayoga</t>
  </si>
  <si>
    <t>Farid Amrullah</t>
  </si>
  <si>
    <t>Moh. Kusnadi</t>
  </si>
  <si>
    <t>Imro'Atul Azizah</t>
  </si>
  <si>
    <t>Muhammad Suhir</t>
  </si>
  <si>
    <t>Vigil Setya Sembada</t>
  </si>
  <si>
    <t>Putra Pratama Iwan Wahyudi</t>
  </si>
  <si>
    <t>Akhmad Taufikqul Hakim</t>
  </si>
  <si>
    <t>Hermanto</t>
  </si>
  <si>
    <t>Satrio Aji Pamungkas</t>
  </si>
  <si>
    <t>Moh. Ria Sholeh</t>
  </si>
  <si>
    <t>Agung Permana</t>
  </si>
  <si>
    <t>Mochammad Rifqi Riva</t>
  </si>
  <si>
    <t>Bingar Restu Wiyana</t>
  </si>
  <si>
    <t>Jefri Biantoro</t>
  </si>
  <si>
    <t>Mohammad Rizky Adhe Nugraha</t>
  </si>
  <si>
    <t>Nor Dwi Prakoso</t>
  </si>
  <si>
    <t>Muhammad Robit</t>
  </si>
  <si>
    <t>Tri Ari Febriyanto</t>
  </si>
  <si>
    <t>Lutfiyanto</t>
  </si>
  <si>
    <t>Rizka Azizi</t>
  </si>
  <si>
    <t>Galih Christian Kusworo</t>
  </si>
  <si>
    <t>Yohanes Tri Agung Laksono</t>
  </si>
  <si>
    <t>Hafid Arie Prastyo</t>
  </si>
  <si>
    <t>Mochamad Rizky Maulana</t>
  </si>
  <si>
    <t>Hervin Samsul Bakhri</t>
  </si>
  <si>
    <t>Tedy Eko Saputra</t>
  </si>
  <si>
    <t>Frendy Satria Nugraha</t>
  </si>
  <si>
    <t>Rizki Dio Reza Andriawan</t>
  </si>
  <si>
    <t>Wahyu Doniansyah</t>
  </si>
  <si>
    <t>Irfan Wahyu Bahtiar</t>
  </si>
  <si>
    <t>Umi Hanik</t>
  </si>
  <si>
    <t>Much Zainuri</t>
  </si>
  <si>
    <t>Wisnu Mahesa Murti</t>
  </si>
  <si>
    <t>Muhammad Angga Saputra</t>
  </si>
  <si>
    <t>Dading Tustiyan Pratama</t>
  </si>
  <si>
    <t>Doni Hadi Prasetyo</t>
  </si>
  <si>
    <t>Presma Havila Manggara</t>
  </si>
  <si>
    <t>Feri Ardiansyah</t>
  </si>
  <si>
    <t>Andrean Pradhana Putra Maulana</t>
  </si>
  <si>
    <t>Gayuh Triasa</t>
  </si>
  <si>
    <t>Wahyu Kristanto</t>
  </si>
  <si>
    <t>Bayu Indiarto Wisnu Barata</t>
  </si>
  <si>
    <t>Roffik Ari Wibowo</t>
  </si>
  <si>
    <t>Catur Budi Cahyono</t>
  </si>
  <si>
    <t>Andru Hindriyat Saputra</t>
  </si>
  <si>
    <t>Essa Abdiandiri</t>
  </si>
  <si>
    <t>Achmad Misbachul Munir</t>
  </si>
  <si>
    <t>Moh Abdul Rozaq</t>
  </si>
  <si>
    <t>Rifqi Auliaq Humaidi</t>
  </si>
  <si>
    <t>Novan Yogmaputra</t>
  </si>
  <si>
    <t>Rizky Kurniawan</t>
  </si>
  <si>
    <t>Nurul Hidayatullah</t>
  </si>
  <si>
    <t>Yudhy Indra Prasetya</t>
  </si>
  <si>
    <t>Ridwan Fatarudin</t>
  </si>
  <si>
    <t>Anang Prasetyo</t>
  </si>
  <si>
    <t>Imam Nawawi</t>
  </si>
  <si>
    <t>Fauzi Permana Putra</t>
  </si>
  <si>
    <t>Alif Septian Nur Alamsyah</t>
  </si>
  <si>
    <t>Lasio Efendi</t>
  </si>
  <si>
    <t>Ilham Ramadhan</t>
  </si>
  <si>
    <t>Muhammad Irsan Junud</t>
  </si>
  <si>
    <t>Leo Fajar Saputra</t>
  </si>
  <si>
    <t>Budi Achirianto</t>
  </si>
  <si>
    <t>Candra Robianto</t>
  </si>
  <si>
    <t>Moh. Sihabudin Zuhri, S.Pd</t>
  </si>
  <si>
    <t>Ahmad Luky Cahyono</t>
  </si>
  <si>
    <t>Achmad Subairi</t>
  </si>
  <si>
    <t>Joko Purnomo</t>
  </si>
  <si>
    <t>Mochamad Zaini</t>
  </si>
  <si>
    <t>Fery Hardianto Setiawan</t>
  </si>
  <si>
    <t>Alfi Abidin</t>
  </si>
  <si>
    <t>Vavan Aldi Zulkarnain</t>
  </si>
  <si>
    <t>Aldo Irwansyah</t>
  </si>
  <si>
    <t>Roni Nofendra Trimanto</t>
  </si>
  <si>
    <t>Tri Atmojo</t>
  </si>
  <si>
    <t>Luhur Setya Budi</t>
  </si>
  <si>
    <t>Rundi Atmoko</t>
  </si>
  <si>
    <t>Alvin Aviandika Aksanah Pu</t>
  </si>
  <si>
    <t>Muhammad Ikhwanul Masruri</t>
  </si>
  <si>
    <t>KADEK DWIPA ANGGARASTRA</t>
  </si>
  <si>
    <t>NI WAYAN ELSA SEPTIANA INDRIANI</t>
  </si>
  <si>
    <t>DEAR RAMOS DAMANIK</t>
  </si>
  <si>
    <t>DWIKY REZA ARDANI WINAHARA</t>
  </si>
  <si>
    <t>NI PUTU DEWI LASTINI</t>
  </si>
  <si>
    <t>GUSTI NGURAH ARY RAKA DARMAYASA, SE.MM</t>
  </si>
  <si>
    <t>AGUS PRADNYANA</t>
  </si>
  <si>
    <t>I Gd Andika Adi Prasetya Murya</t>
  </si>
  <si>
    <t>YUNAN FURQONA RAMADHANI</t>
  </si>
  <si>
    <t>I GEDE BAGUS ADI SURYAWAN , ST</t>
  </si>
  <si>
    <t>Suhardi</t>
  </si>
  <si>
    <t>Abi Hilmawan</t>
  </si>
  <si>
    <t>I KOMANG FERI INDRAJAYA</t>
  </si>
  <si>
    <t>MUHAMMAD JUMADIL</t>
  </si>
  <si>
    <t>MUHAMMAD TONY NUGRAHA</t>
  </si>
  <si>
    <t>CICI TRISNAWATI NGGILLI</t>
  </si>
  <si>
    <t>PETRUS TRIMULIA WANGGA DALA</t>
  </si>
  <si>
    <t>SYARIFUDDIN</t>
  </si>
  <si>
    <t>M. SALAHUDIN</t>
  </si>
  <si>
    <t>RITA HERMAWATI</t>
  </si>
  <si>
    <t>DENI SUSATYO</t>
  </si>
  <si>
    <t>EKAYASA EBENHAEZER SANDY KALLA</t>
  </si>
  <si>
    <t>ALOYSIUS RIWANTO</t>
  </si>
  <si>
    <t>CHINDY BIRE</t>
  </si>
  <si>
    <t>MANAHAN SIMATUPANG SIBURIAN</t>
  </si>
  <si>
    <t>ADRIAN ALFANDION BENU</t>
  </si>
  <si>
    <t>JUNEIDI ANDRI MANDALA</t>
  </si>
  <si>
    <t>FELIX DEMASIUS FOENAY</t>
  </si>
  <si>
    <t>ARMIYATI BULU</t>
  </si>
  <si>
    <t>PUTRY PRATIWY ELISABETH KAMEO</t>
  </si>
  <si>
    <t>ISMAIL ABDURAHMAN MARO</t>
  </si>
  <si>
    <t>FAHRURRAZI</t>
  </si>
  <si>
    <t>GEMAYA WANGSA</t>
  </si>
  <si>
    <t>AGUS KADE DIVA RAMANA</t>
  </si>
  <si>
    <t>AGUSTINUS DICKY PURWONO</t>
  </si>
  <si>
    <t>Rino Prasetya Wibowo</t>
  </si>
  <si>
    <t>I Kadek Sandiyasa</t>
  </si>
  <si>
    <t>Ari Ardiansyah</t>
  </si>
  <si>
    <t>Syamsul Bahri</t>
  </si>
  <si>
    <t>Muhammad Aqil Fadhilah</t>
  </si>
  <si>
    <t>ANTON IQRA ANUGRA</t>
  </si>
  <si>
    <t>Resi Marsila</t>
  </si>
  <si>
    <t>ADE HARYANTO</t>
  </si>
  <si>
    <t>NOFITA</t>
  </si>
  <si>
    <t>PANJI PRATAMA</t>
  </si>
  <si>
    <t>Panji Pratama</t>
  </si>
  <si>
    <t>Salvatris Siro</t>
  </si>
  <si>
    <t>Helper: jumlah Keluar Gudang 0730 mingguan per DP (dipakai sheet RM Pencapaian Mingguan). Jangan dihapus.</t>
  </si>
  <si>
    <t>代理区</t>
  </si>
  <si>
    <t>Nama DP</t>
  </si>
  <si>
    <t>0730 Minggu Ini</t>
  </si>
  <si>
    <t>0730 Minggu Lalu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</si>
</sst>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  <numFmt numFmtId="181" formatCode="###,###,###,###,###,##0.00%"/>
    <numFmt numFmtId="182" formatCode="\+0.00%;\-0.00%;0.00%"/>
    <numFmt numFmtId="183" formatCode="dd/mmm"/>
    <numFmt numFmtId="184" formatCode="[$-409]d/mmm;@"/>
    <numFmt numFmtId="185" formatCode="#,000_);[Red]\(#,000\)"/>
    <numFmt numFmtId="186" formatCode="[White]0.00%&quot;▲&quot;;[White]0.00%&quot;▼&quot;;0.00%"/>
    <numFmt numFmtId="187" formatCode="#,##0_ "/>
    <numFmt numFmtId="188" formatCode="[Red]0.00%&quot;▲&quot;;[Green]\-0.00%&quot;▼&quot;;0.00%"/>
    <numFmt numFmtId="189" formatCode="[Green]0.00%&quot;▲&quot;;[Red]0.00%&quot;▼&quot;;0.00%"/>
    <numFmt numFmtId="190" formatCode="0_ "/>
  </numFmts>
  <fonts count="74">
    <font>
      <sz val="11"/>
      <color indexed="8"/>
      <name val="Aptos Narrow"/>
      <charset val="134"/>
      <scheme val="minor"/>
    </font>
    <font>
      <i/>
      <sz val="11"/>
      <name val="Arial"/>
      <charset val="134"/>
    </font>
    <font>
      <b/>
      <sz val="11"/>
      <name val="Arial"/>
      <charset val="134"/>
    </font>
    <font>
      <sz val="11"/>
      <color theme="1"/>
      <name val="Aptos Narrow"/>
      <charset val="134"/>
      <scheme val="minor"/>
    </font>
    <font>
      <b/>
      <sz val="11"/>
      <color rgb="FFFFFFFF"/>
      <name val="Aptos"/>
      <charset val="134"/>
    </font>
    <font>
      <b/>
      <sz val="11"/>
      <color rgb="FFFFFFFF"/>
      <name val="SimSun"/>
      <charset val="134"/>
    </font>
    <font>
      <b/>
      <sz val="11"/>
      <color rgb="FFFFFFFF"/>
      <name val="Aptos Narrow"/>
      <charset val="134"/>
      <scheme val="minor"/>
    </font>
    <font>
      <sz val="11"/>
      <color indexed="8"/>
      <name val="Aptos"/>
      <charset val="134"/>
    </font>
    <font>
      <sz val="10"/>
      <color indexed="8"/>
      <name val="Aptos"/>
      <charset val="134"/>
    </font>
    <font>
      <b/>
      <sz val="11"/>
      <color theme="0"/>
      <name val="Aptos Narrow"/>
      <charset val="134"/>
      <scheme val="minor"/>
    </font>
    <font>
      <b/>
      <sz val="11"/>
      <color rgb="FFFFFFFF"/>
      <name val="Microsoft YaHei"/>
      <charset val="134"/>
    </font>
    <font>
      <sz val="11"/>
      <name val="Aptos Narrow"/>
      <charset val="134"/>
      <scheme val="minor"/>
    </font>
    <font>
      <b/>
      <sz val="13"/>
      <color rgb="FFFFFFFF"/>
      <name val="SimSun"/>
      <charset val="134"/>
    </font>
    <font>
      <b/>
      <sz val="13"/>
      <color rgb="FFFFFFFF"/>
      <name val="Arial"/>
      <charset val="134"/>
    </font>
    <font>
      <b/>
      <sz val="10"/>
      <color rgb="FFFFFFFF"/>
      <name val="Arial"/>
      <charset val="134"/>
    </font>
    <font>
      <b/>
      <sz val="10"/>
      <color rgb="FF000000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i/>
      <sz val="9"/>
      <color rgb="FF595959"/>
      <name val="Arial"/>
      <charset val="134"/>
    </font>
    <font>
      <sz val="11"/>
      <color rgb="FFFF0000"/>
      <name val="Aptos"/>
      <charset val="134"/>
    </font>
    <font>
      <b/>
      <sz val="22"/>
      <color rgb="FFFFFFFF"/>
      <name val="Aptos"/>
      <charset val="134"/>
    </font>
    <font>
      <sz val="11"/>
      <color theme="1"/>
      <name val="Aptos"/>
      <charset val="134"/>
    </font>
    <font>
      <sz val="11"/>
      <color theme="1"/>
      <name val="DengXian"/>
      <charset val="134"/>
    </font>
    <font>
      <sz val="11"/>
      <color rgb="FF000000"/>
      <name val="DengXian"/>
      <charset val="134"/>
    </font>
    <font>
      <sz val="11"/>
      <color rgb="FF000000"/>
      <name val="Aptos Narrow"/>
      <charset val="134"/>
      <scheme val="minor"/>
    </font>
    <font>
      <sz val="11"/>
      <color rgb="FF000000"/>
      <name val="Arial"/>
      <charset val="134"/>
    </font>
    <font>
      <sz val="11"/>
      <color rgb="FF000000"/>
      <name val="&quot;Aptos Narrow&quot;"/>
      <charset val="134"/>
    </font>
    <font>
      <sz val="11"/>
      <color theme="1"/>
      <name val="Arial"/>
      <charset val="134"/>
    </font>
    <font>
      <sz val="11"/>
      <color theme="1" tint="0.0499893185216834"/>
      <name val="Aptos Narrow"/>
      <charset val="134"/>
      <scheme val="minor"/>
    </font>
    <font>
      <sz val="11"/>
      <color indexed="8"/>
      <name val="Microsoft Yahei"/>
      <charset val="134"/>
    </font>
    <font>
      <b/>
      <sz val="16"/>
      <color theme="0"/>
      <name val="Microsoft YaHei"/>
      <charset val="134"/>
    </font>
    <font>
      <b/>
      <sz val="12"/>
      <color theme="1"/>
      <name val="Microsoft YaHei"/>
      <charset val="134"/>
    </font>
    <font>
      <b/>
      <sz val="12"/>
      <color theme="0"/>
      <name val="Microsoft YaHei"/>
      <charset val="134"/>
    </font>
    <font>
      <b/>
      <sz val="12"/>
      <name val="Microsoft YaHei"/>
      <charset val="134"/>
    </font>
    <font>
      <b/>
      <sz val="11"/>
      <name val="Microsoft YaHei"/>
      <charset val="0"/>
    </font>
    <font>
      <b/>
      <sz val="11"/>
      <name val="Microsoft YaHei"/>
      <charset val="134"/>
    </font>
    <font>
      <sz val="11"/>
      <name val="Microsoft Yahei"/>
      <charset val="134"/>
    </font>
    <font>
      <sz val="11"/>
      <color indexed="8"/>
      <name val="Microsoft YaHei"/>
      <charset val="134"/>
    </font>
    <font>
      <sz val="14"/>
      <color indexed="8"/>
      <name val="Microsoft YaHei"/>
      <charset val="134"/>
    </font>
    <font>
      <sz val="12"/>
      <color indexed="8"/>
      <name val="Microsoft YaHei"/>
      <charset val="134"/>
    </font>
    <font>
      <sz val="11"/>
      <color theme="1"/>
      <name val="Microsoft YaHei"/>
      <charset val="134"/>
    </font>
    <font>
      <i/>
      <sz val="11"/>
      <color theme="1"/>
      <name val="Microsoft YaHei"/>
      <charset val="134"/>
    </font>
    <font>
      <b/>
      <sz val="11"/>
      <color theme="1"/>
      <name val="Microsoft YaHei"/>
      <charset val="134"/>
    </font>
    <font>
      <sz val="11"/>
      <color indexed="8"/>
      <name val="Aptos Narrow"/>
      <charset val="0"/>
      <scheme val="minor"/>
    </font>
    <font>
      <sz val="14"/>
      <color indexed="8"/>
      <name val="Aptos Narrow"/>
      <charset val="134"/>
      <scheme val="minor"/>
    </font>
    <font>
      <sz val="11"/>
      <name val="Microsoft YaHei"/>
      <charset val="134"/>
    </font>
    <font>
      <sz val="11"/>
      <color theme="1"/>
      <name val="Microsoft YaHei UI"/>
      <charset val="134"/>
    </font>
    <font>
      <b/>
      <sz val="10"/>
      <name val="微软雅黑"/>
      <charset val="0"/>
    </font>
    <font>
      <sz val="11"/>
      <color rgb="FF000000"/>
      <name val="Microsoft YaHei"/>
      <charset val="134"/>
    </font>
    <font>
      <sz val="11"/>
      <color theme="1" tint="0.0499893185216834"/>
      <name val="Microsoft YaHei"/>
      <charset val="134"/>
    </font>
    <font>
      <b/>
      <sz val="10"/>
      <color theme="0"/>
      <name val="Microsoft YaHei"/>
      <charset val="134"/>
    </font>
    <font>
      <b/>
      <sz val="11"/>
      <color theme="0"/>
      <name val="Aptos"/>
      <charset val="134"/>
    </font>
    <font>
      <b/>
      <sz val="11"/>
      <name val="Aptos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1"/>
      <color rgb="FF000000"/>
      <name val="Aptos"/>
      <charset val="134"/>
    </font>
    <font>
      <sz val="11"/>
      <color rgb="FF000000"/>
      <name val="Aptos"/>
      <charset val="134"/>
    </font>
  </fonts>
  <fills count="49">
    <fill>
      <patternFill patternType="none"/>
    </fill>
    <fill>
      <patternFill patternType="gray125"/>
    </fill>
    <fill>
      <patternFill patternType="solid">
        <fgColor rgb="FFFF11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1C7C7"/>
        <bgColor indexed="64"/>
      </patternFill>
    </fill>
    <fill>
      <patternFill patternType="solid">
        <fgColor rgb="FFC4ECCC"/>
        <bgColor indexed="64"/>
      </patternFill>
    </fill>
    <fill>
      <patternFill patternType="solid">
        <fgColor rgb="FFFFF6D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3">
    <border>
      <left/>
      <right/>
      <top/>
      <bottom/>
      <diagonal/>
    </border>
    <border>
      <left style="medium">
        <color auto="1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auto="1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/>
      <diagonal/>
    </border>
    <border>
      <left style="medium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theme="9" tint="0.399945066682943"/>
      </left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45066682943"/>
      </top>
      <bottom/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medium">
        <color theme="9" tint="0.399945066682943"/>
      </bottom>
      <diagonal/>
    </border>
    <border>
      <left style="medium">
        <color theme="9" tint="0.399945066682943"/>
      </left>
      <right style="medium">
        <color theme="9" tint="0.399945066682943"/>
      </right>
      <top style="medium">
        <color theme="9" tint="0.399945066682943"/>
      </top>
      <bottom/>
      <diagonal/>
    </border>
    <border>
      <left style="thin">
        <color rgb="FFF1C7C7"/>
      </left>
      <right style="thin">
        <color rgb="FFF1C7C7"/>
      </right>
      <top style="medium">
        <color rgb="FFFF7C80"/>
      </top>
      <bottom style="thin">
        <color rgb="FFF1C7C7"/>
      </bottom>
      <diagonal/>
    </border>
    <border>
      <left style="medium">
        <color theme="9" tint="0.399945066682943"/>
      </left>
      <right style="medium">
        <color theme="9" tint="0.399945066682943"/>
      </right>
      <top style="medium">
        <color theme="9" tint="0.399945066682943"/>
      </top>
      <bottom style="medium">
        <color theme="9" tint="0.399945066682943"/>
      </bottom>
      <diagonal/>
    </border>
    <border>
      <left style="medium">
        <color theme="9" tint="0.399945066682943"/>
      </left>
      <right style="medium">
        <color theme="9" tint="0.399945066682943"/>
      </right>
      <top/>
      <bottom/>
      <diagonal/>
    </border>
    <border>
      <left style="thin">
        <color rgb="FFF1C7C7"/>
      </left>
      <right style="thin">
        <color rgb="FFF1C7C7"/>
      </right>
      <top style="thin">
        <color rgb="FFF1C7C7"/>
      </top>
      <bottom style="thin">
        <color rgb="FFF1C7C7"/>
      </bottom>
      <diagonal/>
    </border>
    <border>
      <left style="medium">
        <color theme="9" tint="0.399945066682943"/>
      </left>
      <right style="medium">
        <color theme="9" tint="0.399945066682943"/>
      </right>
      <top/>
      <bottom style="medium">
        <color theme="9" tint="0.399945066682943"/>
      </bottom>
      <diagonal/>
    </border>
    <border>
      <left style="thin">
        <color rgb="FFF1C7C7"/>
      </left>
      <right style="thin">
        <color rgb="FFF1C7C7"/>
      </right>
      <top style="thin">
        <color rgb="FFF1C7C7"/>
      </top>
      <bottom style="medium">
        <color rgb="FFFF7C80"/>
      </bottom>
      <diagonal/>
    </border>
    <border>
      <left style="medium">
        <color theme="9" tint="0.399945066682943"/>
      </left>
      <right/>
      <top/>
      <bottom style="medium">
        <color theme="9" tint="0.399945066682943"/>
      </bottom>
      <diagonal/>
    </border>
    <border>
      <left/>
      <right/>
      <top style="medium">
        <color rgb="FFFF7C80"/>
      </top>
      <bottom style="medium">
        <color theme="9" tint="0.399945066682943"/>
      </bottom>
      <diagonal/>
    </border>
    <border>
      <left/>
      <right/>
      <top/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 style="medium">
        <color rgb="FFFF7C8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/>
      <top style="medium">
        <color theme="9" tint="0.399945066682943"/>
      </top>
      <bottom style="thin">
        <color theme="0"/>
      </bottom>
      <diagonal/>
    </border>
    <border>
      <left/>
      <right/>
      <top style="medium">
        <color theme="9" tint="0.399945066682943"/>
      </top>
      <bottom style="thin">
        <color theme="0"/>
      </bottom>
      <diagonal/>
    </border>
    <border>
      <left/>
      <right style="medium">
        <color theme="9" tint="0.399945066682943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medium">
        <color theme="9" tint="0.399945066682943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medium">
        <color theme="9" tint="0.399945066682943"/>
      </right>
      <top/>
      <bottom style="medium">
        <color theme="9" tint="0.399945066682943"/>
      </bottom>
      <diagonal/>
    </border>
    <border>
      <left style="thin">
        <color theme="0"/>
      </left>
      <right/>
      <top/>
      <bottom style="medium">
        <color auto="1"/>
      </bottom>
      <diagonal/>
    </border>
    <border>
      <left style="thin">
        <color theme="0"/>
      </left>
      <right style="medium">
        <color theme="9" tint="0.399945066682943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 style="medium">
        <color rgb="FFFF7C80"/>
      </top>
      <bottom style="medium">
        <color theme="9" tint="0.39994506668294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rgb="FFF1C7C7"/>
      </bottom>
      <diagonal/>
    </border>
    <border>
      <left style="thin">
        <color theme="0"/>
      </left>
      <right style="thin">
        <color auto="1"/>
      </right>
      <top/>
      <bottom style="thin">
        <color rgb="FFF1C7C7"/>
      </bottom>
      <diagonal/>
    </border>
    <border>
      <left/>
      <right/>
      <top/>
      <bottom style="thin">
        <color rgb="FFF1C7C7"/>
      </bottom>
      <diagonal/>
    </border>
    <border>
      <left style="thin">
        <color auto="1"/>
      </left>
      <right style="thin">
        <color theme="0"/>
      </right>
      <top/>
      <bottom style="thin">
        <color rgb="FFF1C7C7"/>
      </bottom>
      <diagonal/>
    </border>
    <border>
      <left/>
      <right/>
      <top style="thin">
        <color rgb="FFFFCCCC"/>
      </top>
      <bottom/>
      <diagonal/>
    </border>
    <border>
      <left style="thin">
        <color rgb="FFFFCCCC"/>
      </left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/>
      <top style="thin">
        <color rgb="FFFFCCCC"/>
      </top>
      <bottom style="thin">
        <color rgb="FFFFCCCC"/>
      </bottom>
      <diagonal/>
    </border>
    <border>
      <left style="thin">
        <color rgb="FFF1C7C7"/>
      </left>
      <right/>
      <top style="thin">
        <color rgb="FFF1C7C7"/>
      </top>
      <bottom style="thin">
        <color rgb="FFF1C7C7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theme="0"/>
      </left>
      <right/>
      <top style="thin">
        <color rgb="FFF1C7C7"/>
      </top>
      <bottom style="thin">
        <color theme="0"/>
      </bottom>
      <diagonal/>
    </border>
    <border>
      <left/>
      <right/>
      <top style="thin">
        <color rgb="FFF1C7C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" fillId="20" borderId="95" applyNumberFormat="0" applyFon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96" applyNumberFormat="0" applyFill="0" applyAlignment="0" applyProtection="0">
      <alignment vertical="center"/>
    </xf>
    <xf numFmtId="0" fontId="59" fillId="0" borderId="96" applyNumberFormat="0" applyFill="0" applyAlignment="0" applyProtection="0">
      <alignment vertical="center"/>
    </xf>
    <xf numFmtId="0" fontId="60" fillId="0" borderId="97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21" borderId="98" applyNumberFormat="0" applyAlignment="0" applyProtection="0">
      <alignment vertical="center"/>
    </xf>
    <xf numFmtId="0" fontId="62" fillId="22" borderId="99" applyNumberFormat="0" applyAlignment="0" applyProtection="0">
      <alignment vertical="center"/>
    </xf>
    <xf numFmtId="0" fontId="63" fillId="22" borderId="98" applyNumberFormat="0" applyAlignment="0" applyProtection="0">
      <alignment vertical="center"/>
    </xf>
    <xf numFmtId="0" fontId="64" fillId="23" borderId="100" applyNumberFormat="0" applyAlignment="0" applyProtection="0">
      <alignment vertical="center"/>
    </xf>
    <xf numFmtId="0" fontId="65" fillId="0" borderId="101" applyNumberFormat="0" applyFill="0" applyAlignment="0" applyProtection="0">
      <alignment vertical="center"/>
    </xf>
    <xf numFmtId="0" fontId="66" fillId="0" borderId="102" applyNumberFormat="0" applyFill="0" applyAlignment="0" applyProtection="0">
      <alignment vertical="center"/>
    </xf>
    <xf numFmtId="0" fontId="67" fillId="1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9" fillId="25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4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1" fillId="38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1" fillId="42" borderId="0" applyNumberFormat="0" applyBorder="0" applyAlignment="0" applyProtection="0">
      <alignment vertical="center"/>
    </xf>
    <xf numFmtId="0" fontId="71" fillId="43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37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vertical="center"/>
    </xf>
    <xf numFmtId="0" fontId="3" fillId="0" borderId="11" xfId="0" applyFont="1" applyFill="1" applyBorder="1" applyAlignment="1">
      <alignment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vertical="center"/>
    </xf>
    <xf numFmtId="0" fontId="7" fillId="3" borderId="14" xfId="0" applyFont="1" applyFill="1" applyBorder="1" applyAlignment="1">
      <alignment vertical="center"/>
    </xf>
    <xf numFmtId="0" fontId="3" fillId="0" borderId="15" xfId="0" applyFont="1" applyFill="1" applyBorder="1" applyAlignment="1">
      <alignment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/>
    </xf>
    <xf numFmtId="10" fontId="7" fillId="3" borderId="14" xfId="0" applyNumberFormat="1" applyFont="1" applyFill="1" applyBorder="1" applyAlignment="1">
      <alignment vertical="center"/>
    </xf>
    <xf numFmtId="10" fontId="3" fillId="0" borderId="15" xfId="0" applyNumberFormat="1" applyFont="1" applyFill="1" applyBorder="1" applyAlignment="1">
      <alignment vertical="center"/>
    </xf>
    <xf numFmtId="10" fontId="3" fillId="0" borderId="15" xfId="0" applyNumberFormat="1" applyFont="1" applyFill="1" applyBorder="1" applyAlignment="1">
      <alignment horizontal="center" vertical="center"/>
    </xf>
    <xf numFmtId="10" fontId="3" fillId="0" borderId="16" xfId="0" applyNumberFormat="1" applyFont="1" applyFill="1" applyBorder="1" applyAlignment="1">
      <alignment horizontal="center" vertical="center"/>
    </xf>
    <xf numFmtId="10" fontId="7" fillId="3" borderId="17" xfId="0" applyNumberFormat="1" applyFont="1" applyFill="1" applyBorder="1" applyAlignment="1">
      <alignment vertical="center"/>
    </xf>
    <xf numFmtId="10" fontId="3" fillId="0" borderId="18" xfId="0" applyNumberFormat="1" applyFont="1" applyFill="1" applyBorder="1" applyAlignment="1">
      <alignment vertical="center"/>
    </xf>
    <xf numFmtId="10" fontId="3" fillId="0" borderId="18" xfId="0" applyNumberFormat="1" applyFont="1" applyFill="1" applyBorder="1" applyAlignment="1">
      <alignment horizontal="center" vertical="center"/>
    </xf>
    <xf numFmtId="10" fontId="3" fillId="0" borderId="19" xfId="0" applyNumberFormat="1" applyFont="1" applyFill="1" applyBorder="1" applyAlignment="1">
      <alignment horizontal="center" vertical="center"/>
    </xf>
    <xf numFmtId="0" fontId="3" fillId="0" borderId="0" xfId="51">
      <alignment vertical="center"/>
    </xf>
    <xf numFmtId="0" fontId="6" fillId="2" borderId="20" xfId="51" applyFont="1" applyFill="1" applyBorder="1" applyAlignment="1">
      <alignment horizontal="center" vertical="center" wrapText="1"/>
    </xf>
    <xf numFmtId="0" fontId="6" fillId="2" borderId="21" xfId="51" applyFont="1" applyFill="1" applyBorder="1" applyAlignment="1">
      <alignment horizontal="center" vertical="center" wrapText="1"/>
    </xf>
    <xf numFmtId="0" fontId="6" fillId="2" borderId="22" xfId="51" applyFont="1" applyFill="1" applyBorder="1" applyAlignment="1">
      <alignment horizontal="center" vertical="center" wrapText="1"/>
    </xf>
    <xf numFmtId="0" fontId="6" fillId="2" borderId="7" xfId="51" applyFont="1" applyFill="1" applyBorder="1" applyAlignment="1">
      <alignment horizontal="center" vertical="center" wrapText="1"/>
    </xf>
    <xf numFmtId="0" fontId="6" fillId="2" borderId="23" xfId="51" applyFont="1" applyFill="1" applyBorder="1" applyAlignment="1">
      <alignment horizontal="center" vertical="center" wrapText="1"/>
    </xf>
    <xf numFmtId="0" fontId="6" fillId="2" borderId="8" xfId="51" applyFont="1" applyFill="1" applyBorder="1" applyAlignment="1">
      <alignment horizontal="center" vertical="center" wrapText="1"/>
    </xf>
    <xf numFmtId="0" fontId="6" fillId="2" borderId="24" xfId="51" applyFont="1" applyFill="1" applyBorder="1" applyAlignment="1">
      <alignment horizontal="center" vertical="center" wrapText="1"/>
    </xf>
    <xf numFmtId="0" fontId="6" fillId="2" borderId="25" xfId="51" applyFont="1" applyFill="1" applyBorder="1" applyAlignment="1">
      <alignment horizontal="center" vertical="center" wrapText="1"/>
    </xf>
    <xf numFmtId="0" fontId="6" fillId="2" borderId="26" xfId="51" applyFont="1" applyFill="1" applyBorder="1" applyAlignment="1">
      <alignment horizontal="center" vertical="center" wrapText="1"/>
    </xf>
    <xf numFmtId="0" fontId="6" fillId="2" borderId="27" xfId="51" applyFont="1" applyFill="1" applyBorder="1" applyAlignment="1">
      <alignment horizontal="center" vertical="center" wrapText="1"/>
    </xf>
    <xf numFmtId="0" fontId="6" fillId="2" borderId="9" xfId="51" applyFont="1" applyFill="1" applyBorder="1" applyAlignment="1">
      <alignment horizontal="center" vertical="center" wrapText="1"/>
    </xf>
    <xf numFmtId="0" fontId="6" fillId="2" borderId="28" xfId="51" applyFont="1" applyFill="1" applyBorder="1" applyAlignment="1">
      <alignment horizontal="center" vertical="center" wrapText="1"/>
    </xf>
    <xf numFmtId="58" fontId="6" fillId="2" borderId="9" xfId="51" applyNumberFormat="1" applyFont="1" applyFill="1" applyBorder="1" applyAlignment="1">
      <alignment horizontal="center" vertical="center" wrapText="1"/>
    </xf>
    <xf numFmtId="180" fontId="6" fillId="2" borderId="9" xfId="51" applyNumberFormat="1" applyFont="1" applyFill="1" applyBorder="1" applyAlignment="1">
      <alignment horizontal="center" vertical="center" wrapText="1"/>
    </xf>
    <xf numFmtId="0" fontId="0" fillId="0" borderId="29" xfId="51" applyFont="1" applyBorder="1" applyAlignment="1">
      <alignment horizontal="center" vertical="center" wrapText="1"/>
    </xf>
    <xf numFmtId="0" fontId="0" fillId="0" borderId="30" xfId="0" applyFont="1" applyBorder="1" applyAlignment="1">
      <alignment horizontal="center" vertical="center"/>
    </xf>
    <xf numFmtId="0" fontId="0" fillId="0" borderId="30" xfId="0" applyFont="1" applyBorder="1" applyAlignment="1">
      <alignment horizontal="left" vertical="center"/>
    </xf>
    <xf numFmtId="0" fontId="0" fillId="0" borderId="31" xfId="51" applyFont="1" applyBorder="1" applyAlignment="1">
      <alignment horizontal="center" vertical="center"/>
    </xf>
    <xf numFmtId="10" fontId="0" fillId="4" borderId="31" xfId="52" applyNumberFormat="1" applyFont="1" applyFill="1" applyBorder="1" applyAlignment="1">
      <alignment horizontal="center"/>
    </xf>
    <xf numFmtId="10" fontId="0" fillId="0" borderId="31" xfId="52" applyNumberFormat="1" applyFont="1" applyFill="1" applyBorder="1" applyAlignment="1">
      <alignment horizontal="center"/>
    </xf>
    <xf numFmtId="181" fontId="0" fillId="4" borderId="31" xfId="51" applyNumberFormat="1" applyFont="1" applyFill="1" applyBorder="1" applyAlignment="1">
      <alignment horizontal="center" vertical="center"/>
    </xf>
    <xf numFmtId="10" fontId="0" fillId="0" borderId="31" xfId="52" applyNumberFormat="1" applyFont="1" applyBorder="1" applyAlignment="1">
      <alignment horizontal="center"/>
    </xf>
    <xf numFmtId="0" fontId="0" fillId="0" borderId="32" xfId="51" applyFont="1" applyBorder="1" applyAlignment="1">
      <alignment horizontal="center" vertical="center" wrapText="1"/>
    </xf>
    <xf numFmtId="0" fontId="0" fillId="0" borderId="33" xfId="0" applyFont="1" applyBorder="1" applyAlignment="1">
      <alignment horizontal="center" vertical="center"/>
    </xf>
    <xf numFmtId="0" fontId="0" fillId="0" borderId="33" xfId="0" applyFont="1" applyBorder="1" applyAlignment="1">
      <alignment horizontal="left"/>
    </xf>
    <xf numFmtId="0" fontId="0" fillId="0" borderId="34" xfId="51" applyFont="1" applyBorder="1" applyAlignment="1">
      <alignment horizontal="center" vertical="center" wrapText="1"/>
    </xf>
    <xf numFmtId="0" fontId="0" fillId="0" borderId="35" xfId="0" applyFont="1" applyBorder="1" applyAlignment="1">
      <alignment horizontal="center" vertical="center"/>
    </xf>
    <xf numFmtId="0" fontId="0" fillId="0" borderId="35" xfId="0" applyFont="1" applyBorder="1" applyAlignment="1">
      <alignment horizontal="left"/>
    </xf>
    <xf numFmtId="0" fontId="0" fillId="0" borderId="33" xfId="0" applyFont="1" applyBorder="1" applyAlignment="1">
      <alignment horizontal="left" vertical="center"/>
    </xf>
    <xf numFmtId="0" fontId="6" fillId="2" borderId="36" xfId="51" applyFont="1" applyFill="1" applyBorder="1" applyAlignment="1">
      <alignment horizontal="center" vertical="center" wrapText="1"/>
    </xf>
    <xf numFmtId="0" fontId="6" fillId="2" borderId="37" xfId="51" applyFont="1" applyFill="1" applyBorder="1" applyAlignment="1">
      <alignment horizontal="center" vertical="center" wrapText="1"/>
    </xf>
    <xf numFmtId="0" fontId="6" fillId="2" borderId="38" xfId="51" applyFont="1" applyFill="1" applyBorder="1" applyAlignment="1">
      <alignment horizontal="center" vertical="center" wrapText="1"/>
    </xf>
    <xf numFmtId="0" fontId="6" fillId="2" borderId="39" xfId="51" applyFont="1" applyFill="1" applyBorder="1" applyAlignment="1">
      <alignment horizontal="center" vertical="center" wrapText="1"/>
    </xf>
    <xf numFmtId="10" fontId="6" fillId="5" borderId="39" xfId="52" applyNumberFormat="1" applyFont="1" applyFill="1" applyBorder="1" applyAlignment="1">
      <alignment horizontal="center" vertical="center" wrapText="1"/>
    </xf>
    <xf numFmtId="10" fontId="9" fillId="5" borderId="39" xfId="52" applyNumberFormat="1" applyFont="1" applyFill="1" applyBorder="1" applyAlignment="1">
      <alignment horizontal="center" vertical="center" wrapText="1"/>
    </xf>
    <xf numFmtId="10" fontId="6" fillId="2" borderId="40" xfId="52" applyNumberFormat="1" applyFont="1" applyFill="1" applyBorder="1" applyAlignment="1">
      <alignment horizontal="center" vertical="center" wrapText="1"/>
    </xf>
    <xf numFmtId="58" fontId="3" fillId="0" borderId="0" xfId="51" applyNumberFormat="1">
      <alignment vertical="center"/>
    </xf>
    <xf numFmtId="0" fontId="4" fillId="2" borderId="41" xfId="51" applyFont="1" applyFill="1" applyBorder="1" applyAlignment="1">
      <alignment horizontal="center" vertical="center" wrapText="1"/>
    </xf>
    <xf numFmtId="0" fontId="5" fillId="2" borderId="42" xfId="51" applyFont="1" applyFill="1" applyBorder="1" applyAlignment="1">
      <alignment horizontal="center" vertical="center" wrapText="1"/>
    </xf>
    <xf numFmtId="0" fontId="5" fillId="2" borderId="43" xfId="51" applyFont="1" applyFill="1" applyBorder="1" applyAlignment="1">
      <alignment horizontal="center" vertical="center" wrapText="1"/>
    </xf>
    <xf numFmtId="0" fontId="6" fillId="2" borderId="44" xfId="51" applyFont="1" applyFill="1" applyBorder="1" applyAlignment="1">
      <alignment horizontal="center" vertical="center" wrapText="1"/>
    </xf>
    <xf numFmtId="0" fontId="6" fillId="2" borderId="45" xfId="51" applyFont="1" applyFill="1" applyBorder="1" applyAlignment="1">
      <alignment horizontal="center" vertical="center" wrapText="1"/>
    </xf>
    <xf numFmtId="0" fontId="6" fillId="2" borderId="46" xfId="51" applyFont="1" applyFill="1" applyBorder="1" applyAlignment="1">
      <alignment horizontal="center" vertical="center" wrapText="1"/>
    </xf>
    <xf numFmtId="0" fontId="4" fillId="2" borderId="24" xfId="50" applyFont="1" applyFill="1" applyBorder="1" applyAlignment="1">
      <alignment horizontal="center" vertical="center" wrapText="1"/>
    </xf>
    <xf numFmtId="0" fontId="10" fillId="2" borderId="25" xfId="50" applyFont="1" applyFill="1" applyBorder="1" applyAlignment="1">
      <alignment horizontal="center" vertical="center" wrapText="1"/>
    </xf>
    <xf numFmtId="0" fontId="10" fillId="2" borderId="47" xfId="50" applyFont="1" applyFill="1" applyBorder="1" applyAlignment="1">
      <alignment horizontal="center" vertical="center" wrapText="1"/>
    </xf>
    <xf numFmtId="0" fontId="6" fillId="2" borderId="48" xfId="51" applyFont="1" applyFill="1" applyBorder="1" applyAlignment="1">
      <alignment horizontal="center" vertical="center" wrapText="1"/>
    </xf>
    <xf numFmtId="58" fontId="6" fillId="2" borderId="49" xfId="51" applyNumberFormat="1" applyFont="1" applyFill="1" applyBorder="1" applyAlignment="1">
      <alignment horizontal="center" vertical="center" wrapText="1"/>
    </xf>
    <xf numFmtId="10" fontId="0" fillId="4" borderId="31" xfId="51" applyNumberFormat="1" applyFont="1" applyFill="1" applyBorder="1" applyAlignment="1">
      <alignment horizontal="center" vertical="center"/>
    </xf>
    <xf numFmtId="10" fontId="0" fillId="0" borderId="31" xfId="51" applyNumberFormat="1" applyFont="1" applyBorder="1" applyAlignment="1">
      <alignment horizontal="center" vertical="center"/>
    </xf>
    <xf numFmtId="181" fontId="0" fillId="0" borderId="31" xfId="51" applyNumberFormat="1" applyFont="1" applyBorder="1" applyAlignment="1">
      <alignment horizontal="center" vertical="center"/>
    </xf>
    <xf numFmtId="10" fontId="6" fillId="2" borderId="38" xfId="52" applyNumberFormat="1" applyFont="1" applyFill="1" applyBorder="1" applyAlignment="1">
      <alignment horizontal="center" vertical="center" wrapText="1"/>
    </xf>
    <xf numFmtId="10" fontId="6" fillId="2" borderId="28" xfId="52" applyNumberFormat="1" applyFont="1" applyFill="1" applyBorder="1" applyAlignment="1">
      <alignment horizontal="center" vertical="center" wrapText="1"/>
    </xf>
    <xf numFmtId="10" fontId="6" fillId="5" borderId="50" xfId="52" applyNumberFormat="1" applyFont="1" applyFill="1" applyBorder="1" applyAlignment="1">
      <alignment horizontal="center" vertical="center" wrapText="1"/>
    </xf>
    <xf numFmtId="10" fontId="6" fillId="5" borderId="51" xfId="52" applyNumberFormat="1" applyFont="1" applyFill="1" applyBorder="1" applyAlignment="1">
      <alignment horizontal="center" vertical="center" wrapText="1"/>
    </xf>
    <xf numFmtId="10" fontId="9" fillId="5" borderId="0" xfId="51" applyNumberFormat="1" applyFont="1" applyFill="1" applyAlignment="1">
      <alignment horizontal="center" vertical="center"/>
    </xf>
    <xf numFmtId="10" fontId="6" fillId="2" borderId="39" xfId="52" applyNumberFormat="1" applyFont="1" applyFill="1" applyBorder="1" applyAlignment="1">
      <alignment horizontal="center" vertical="center" wrapText="1"/>
    </xf>
    <xf numFmtId="10" fontId="3" fillId="0" borderId="0" xfId="51" applyNumberFormat="1">
      <alignment vertical="center"/>
    </xf>
    <xf numFmtId="0" fontId="3" fillId="0" borderId="0" xfId="51" applyFont="1" applyAlignment="1">
      <alignment horizontal="center" vertical="center"/>
    </xf>
    <xf numFmtId="0" fontId="3" fillId="0" borderId="0" xfId="51" applyAlignment="1">
      <alignment horizontal="center" vertical="center"/>
    </xf>
    <xf numFmtId="0" fontId="6" fillId="2" borderId="41" xfId="51" applyFont="1" applyFill="1" applyBorder="1" applyAlignment="1">
      <alignment horizontal="center" vertical="center" wrapText="1"/>
    </xf>
    <xf numFmtId="0" fontId="6" fillId="2" borderId="52" xfId="51" applyFont="1" applyFill="1" applyBorder="1" applyAlignment="1">
      <alignment horizontal="center" vertical="center" wrapText="1"/>
    </xf>
    <xf numFmtId="0" fontId="6" fillId="2" borderId="53" xfId="51" applyFont="1" applyFill="1" applyBorder="1" applyAlignment="1">
      <alignment horizontal="center" vertical="center" wrapText="1"/>
    </xf>
    <xf numFmtId="0" fontId="6" fillId="2" borderId="54" xfId="51" applyFont="1" applyFill="1" applyBorder="1" applyAlignment="1">
      <alignment horizontal="center" vertical="center" wrapText="1"/>
    </xf>
    <xf numFmtId="0" fontId="6" fillId="2" borderId="55" xfId="51" applyFont="1" applyFill="1" applyBorder="1" applyAlignment="1">
      <alignment horizontal="center" vertical="center" wrapText="1"/>
    </xf>
    <xf numFmtId="180" fontId="6" fillId="2" borderId="55" xfId="51" applyNumberFormat="1" applyFont="1" applyFill="1" applyBorder="1" applyAlignment="1">
      <alignment horizontal="center" vertical="center" wrapText="1"/>
    </xf>
    <xf numFmtId="58" fontId="6" fillId="2" borderId="55" xfId="51" applyNumberFormat="1" applyFont="1" applyFill="1" applyBorder="1" applyAlignment="1">
      <alignment horizontal="center" vertical="center" wrapText="1"/>
    </xf>
    <xf numFmtId="0" fontId="6" fillId="2" borderId="56" xfId="51" applyFont="1" applyFill="1" applyBorder="1" applyAlignment="1">
      <alignment horizontal="center" vertical="center" wrapText="1"/>
    </xf>
    <xf numFmtId="10" fontId="0" fillId="4" borderId="31" xfId="52" applyNumberFormat="1" applyFont="1" applyFill="1" applyBorder="1" applyAlignment="1">
      <alignment horizontal="center" vertical="center"/>
    </xf>
    <xf numFmtId="10" fontId="11" fillId="0" borderId="31" xfId="51" applyNumberFormat="1" applyFont="1" applyBorder="1" applyAlignment="1">
      <alignment horizontal="center" vertical="center"/>
    </xf>
    <xf numFmtId="10" fontId="6" fillId="2" borderId="57" xfId="52" applyNumberFormat="1" applyFont="1" applyFill="1" applyBorder="1" applyAlignment="1">
      <alignment horizontal="center" vertical="center" wrapText="1"/>
    </xf>
    <xf numFmtId="10" fontId="9" fillId="5" borderId="31" xfId="51" applyNumberFormat="1" applyFont="1" applyFill="1" applyBorder="1" applyAlignment="1">
      <alignment horizontal="center" vertical="center"/>
    </xf>
    <xf numFmtId="10" fontId="6" fillId="5" borderId="58" xfId="52" applyNumberFormat="1" applyFont="1" applyFill="1" applyBorder="1" applyAlignment="1">
      <alignment horizontal="center" vertical="center" wrapText="1"/>
    </xf>
    <xf numFmtId="180" fontId="3" fillId="0" borderId="0" xfId="51" applyNumberFormat="1">
      <alignment vertical="center"/>
    </xf>
    <xf numFmtId="0" fontId="12" fillId="5" borderId="59" xfId="0" applyFont="1" applyFill="1" applyBorder="1" applyAlignment="1">
      <alignment horizontal="center" vertical="center" wrapText="1"/>
    </xf>
    <xf numFmtId="0" fontId="13" fillId="5" borderId="59" xfId="0" applyFont="1" applyFill="1" applyBorder="1" applyAlignment="1">
      <alignment horizontal="center" vertical="center" wrapText="1"/>
    </xf>
    <xf numFmtId="0" fontId="14" fillId="5" borderId="59" xfId="0" applyFont="1" applyFill="1" applyBorder="1" applyAlignment="1">
      <alignment horizontal="center" vertical="center" wrapText="1"/>
    </xf>
    <xf numFmtId="0" fontId="3" fillId="0" borderId="59" xfId="0" applyFont="1" applyBorder="1"/>
    <xf numFmtId="58" fontId="0" fillId="0" borderId="0" xfId="0" applyNumberFormat="1"/>
    <xf numFmtId="180" fontId="0" fillId="0" borderId="0" xfId="0" applyNumberFormat="1"/>
    <xf numFmtId="0" fontId="15" fillId="6" borderId="59" xfId="0" applyFont="1" applyFill="1" applyBorder="1" applyAlignment="1">
      <alignment horizontal="center" vertical="center" wrapText="1"/>
    </xf>
    <xf numFmtId="0" fontId="2" fillId="6" borderId="59" xfId="0" applyFont="1" applyFill="1" applyBorder="1" applyAlignment="1">
      <alignment horizontal="center" vertical="center" wrapText="1"/>
    </xf>
    <xf numFmtId="9" fontId="2" fillId="6" borderId="59" xfId="0" applyNumberFormat="1" applyFont="1" applyFill="1" applyBorder="1" applyAlignment="1">
      <alignment horizontal="center" vertical="center" wrapText="1"/>
    </xf>
    <xf numFmtId="0" fontId="16" fillId="7" borderId="59" xfId="0" applyFont="1" applyFill="1" applyBorder="1" applyAlignment="1">
      <alignment horizontal="left" vertical="center"/>
    </xf>
    <xf numFmtId="3" fontId="16" fillId="7" borderId="59" xfId="0" applyNumberFormat="1" applyFont="1" applyFill="1" applyBorder="1" applyAlignment="1">
      <alignment horizontal="center" vertical="center"/>
    </xf>
    <xf numFmtId="10" fontId="16" fillId="7" borderId="59" xfId="0" applyNumberFormat="1" applyFont="1" applyFill="1" applyBorder="1" applyAlignment="1">
      <alignment horizontal="center" vertical="center"/>
    </xf>
    <xf numFmtId="0" fontId="2" fillId="8" borderId="59" xfId="0" applyFont="1" applyFill="1" applyBorder="1" applyAlignment="1">
      <alignment horizontal="left" vertical="center"/>
    </xf>
    <xf numFmtId="3" fontId="2" fillId="8" borderId="59" xfId="0" applyNumberFormat="1" applyFont="1" applyFill="1" applyBorder="1" applyAlignment="1">
      <alignment horizontal="center" vertical="center"/>
    </xf>
    <xf numFmtId="10" fontId="2" fillId="8" borderId="59" xfId="0" applyNumberFormat="1" applyFont="1" applyFill="1" applyBorder="1" applyAlignment="1">
      <alignment horizontal="center" vertical="center"/>
    </xf>
    <xf numFmtId="0" fontId="17" fillId="0" borderId="59" xfId="0" applyFont="1" applyBorder="1" applyAlignment="1">
      <alignment horizontal="left" vertical="center"/>
    </xf>
    <xf numFmtId="3" fontId="17" fillId="0" borderId="59" xfId="0" applyNumberFormat="1" applyFont="1" applyBorder="1" applyAlignment="1">
      <alignment horizontal="center" vertical="center"/>
    </xf>
    <xf numFmtId="10" fontId="17" fillId="0" borderId="59" xfId="0" applyNumberFormat="1" applyFont="1" applyBorder="1" applyAlignment="1">
      <alignment horizontal="center" vertical="center"/>
    </xf>
    <xf numFmtId="0" fontId="18" fillId="0" borderId="0" xfId="0" applyFont="1"/>
    <xf numFmtId="182" fontId="16" fillId="7" borderId="59" xfId="0" applyNumberFormat="1" applyFont="1" applyFill="1" applyBorder="1" applyAlignment="1">
      <alignment horizontal="center" vertical="center"/>
    </xf>
    <xf numFmtId="182" fontId="2" fillId="8" borderId="59" xfId="0" applyNumberFormat="1" applyFont="1" applyFill="1" applyBorder="1" applyAlignment="1">
      <alignment horizontal="center" vertical="center"/>
    </xf>
    <xf numFmtId="182" fontId="17" fillId="0" borderId="59" xfId="0" applyNumberFormat="1" applyFont="1" applyBorder="1" applyAlignment="1">
      <alignment horizontal="center" vertical="center"/>
    </xf>
    <xf numFmtId="183" fontId="14" fillId="5" borderId="59" xfId="0" applyNumberFormat="1" applyFont="1" applyFill="1" applyBorder="1" applyAlignment="1">
      <alignment horizontal="center" vertical="center" wrapText="1"/>
    </xf>
    <xf numFmtId="0" fontId="7" fillId="9" borderId="0" xfId="0" applyFont="1" applyFill="1"/>
    <xf numFmtId="0" fontId="7" fillId="10" borderId="0" xfId="0" applyFont="1" applyFill="1"/>
    <xf numFmtId="0" fontId="7" fillId="0" borderId="0" xfId="0" applyFont="1"/>
    <xf numFmtId="0" fontId="7" fillId="0" borderId="0" xfId="0" applyFont="1" applyAlignment="1">
      <alignment wrapText="1"/>
    </xf>
    <xf numFmtId="0" fontId="19" fillId="0" borderId="0" xfId="0" applyFont="1"/>
    <xf numFmtId="0" fontId="7" fillId="5" borderId="0" xfId="0" applyFont="1" applyFill="1"/>
    <xf numFmtId="0" fontId="20" fillId="5" borderId="0" xfId="0" applyFont="1" applyFill="1" applyAlignment="1">
      <alignment horizontal="center" vertical="center" wrapText="1"/>
    </xf>
    <xf numFmtId="0" fontId="19" fillId="5" borderId="0" xfId="0" applyFont="1" applyFill="1"/>
    <xf numFmtId="58" fontId="7" fillId="0" borderId="0" xfId="0" applyNumberFormat="1" applyFont="1"/>
    <xf numFmtId="0" fontId="7" fillId="3" borderId="0" xfId="0" applyFont="1" applyFill="1"/>
    <xf numFmtId="0" fontId="20" fillId="3" borderId="0" xfId="0" applyFont="1" applyFill="1" applyAlignment="1">
      <alignment horizontal="center" vertical="center" wrapText="1"/>
    </xf>
    <xf numFmtId="0" fontId="21" fillId="3" borderId="16" xfId="0" applyFont="1" applyFill="1" applyBorder="1" applyAlignment="1">
      <alignment horizontal="left" vertical="top" wrapText="1"/>
    </xf>
    <xf numFmtId="0" fontId="21" fillId="3" borderId="60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61" xfId="0" applyFont="1" applyFill="1" applyBorder="1" applyAlignment="1">
      <alignment horizontal="center" vertical="center" wrapText="1"/>
    </xf>
    <xf numFmtId="0" fontId="4" fillId="2" borderId="62" xfId="0" applyFont="1" applyFill="1" applyBorder="1" applyAlignment="1">
      <alignment horizontal="center" vertical="center" wrapText="1"/>
    </xf>
    <xf numFmtId="0" fontId="4" fillId="2" borderId="63" xfId="0" applyFont="1" applyFill="1" applyBorder="1" applyAlignment="1">
      <alignment horizontal="center" vertical="center" wrapText="1"/>
    </xf>
    <xf numFmtId="0" fontId="4" fillId="2" borderId="49" xfId="0" applyFont="1" applyFill="1" applyBorder="1" applyAlignment="1">
      <alignment horizontal="center" vertical="center" wrapText="1"/>
    </xf>
    <xf numFmtId="0" fontId="4" fillId="2" borderId="64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65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0" fontId="4" fillId="2" borderId="46" xfId="0" applyFont="1" applyFill="1" applyBorder="1" applyAlignment="1">
      <alignment horizontal="center" vertical="center" wrapText="1"/>
    </xf>
    <xf numFmtId="180" fontId="7" fillId="0" borderId="0" xfId="0" applyNumberFormat="1" applyFont="1"/>
    <xf numFmtId="0" fontId="4" fillId="2" borderId="66" xfId="0" applyFont="1" applyFill="1" applyBorder="1" applyAlignment="1">
      <alignment horizontal="center" vertical="center" wrapText="1"/>
    </xf>
    <xf numFmtId="0" fontId="4" fillId="2" borderId="67" xfId="0" applyFont="1" applyFill="1" applyBorder="1" applyAlignment="1">
      <alignment horizontal="center" vertical="center" wrapText="1"/>
    </xf>
    <xf numFmtId="0" fontId="4" fillId="2" borderId="68" xfId="0" applyFont="1" applyFill="1" applyBorder="1" applyAlignment="1">
      <alignment horizontal="center" vertical="center" wrapText="1"/>
    </xf>
    <xf numFmtId="0" fontId="4" fillId="2" borderId="69" xfId="0" applyFont="1" applyFill="1" applyBorder="1" applyAlignment="1">
      <alignment horizontal="center" vertical="center" wrapText="1"/>
    </xf>
    <xf numFmtId="58" fontId="4" fillId="2" borderId="9" xfId="0" applyNumberFormat="1" applyFont="1" applyFill="1" applyBorder="1" applyAlignment="1">
      <alignment horizontal="center" vertical="center" wrapText="1"/>
    </xf>
    <xf numFmtId="180" fontId="4" fillId="2" borderId="9" xfId="0" applyNumberFormat="1" applyFont="1" applyFill="1" applyBorder="1" applyAlignment="1">
      <alignment horizontal="center" vertical="center" wrapText="1"/>
    </xf>
    <xf numFmtId="0" fontId="7" fillId="11" borderId="70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0" fontId="7" fillId="12" borderId="71" xfId="3" applyNumberFormat="1" applyFont="1" applyFill="1" applyBorder="1" applyAlignment="1">
      <alignment horizontal="center"/>
    </xf>
    <xf numFmtId="181" fontId="7" fillId="0" borderId="71" xfId="0" applyNumberFormat="1" applyFont="1" applyBorder="1" applyAlignment="1">
      <alignment horizontal="center" vertical="center"/>
    </xf>
    <xf numFmtId="181" fontId="7" fillId="0" borderId="72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0" fillId="11" borderId="0" xfId="0" applyFill="1" applyAlignment="1">
      <alignment horizontal="left" vertical="center"/>
    </xf>
    <xf numFmtId="0" fontId="22" fillId="0" borderId="0" xfId="0" applyFont="1"/>
    <xf numFmtId="0" fontId="23" fillId="0" borderId="0" xfId="0" applyFont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0" applyFont="1"/>
    <xf numFmtId="0" fontId="22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0" fillId="11" borderId="73" xfId="0" applyFill="1" applyBorder="1" applyAlignment="1">
      <alignment horizontal="left" vertical="center"/>
    </xf>
    <xf numFmtId="0" fontId="24" fillId="0" borderId="74" xfId="0" applyFont="1" applyBorder="1" applyAlignment="1">
      <alignment horizontal="left" vertical="center"/>
    </xf>
    <xf numFmtId="0" fontId="24" fillId="0" borderId="75" xfId="0" applyFont="1" applyBorder="1" applyAlignment="1">
      <alignment horizontal="left" vertical="center"/>
    </xf>
    <xf numFmtId="0" fontId="24" fillId="0" borderId="74" xfId="0" applyFont="1" applyBorder="1" applyAlignment="1">
      <alignment horizontal="left"/>
    </xf>
    <xf numFmtId="0" fontId="24" fillId="0" borderId="75" xfId="0" applyFont="1" applyBorder="1" applyAlignment="1">
      <alignment horizontal="left"/>
    </xf>
    <xf numFmtId="0" fontId="24" fillId="0" borderId="74" xfId="0" applyFont="1" applyBorder="1"/>
    <xf numFmtId="0" fontId="24" fillId="0" borderId="75" xfId="0" applyFont="1" applyBorder="1"/>
    <xf numFmtId="0" fontId="24" fillId="14" borderId="74" xfId="0" applyFont="1" applyFill="1" applyBorder="1" applyAlignment="1">
      <alignment horizontal="left"/>
    </xf>
    <xf numFmtId="0" fontId="24" fillId="14" borderId="75" xfId="0" applyFont="1" applyFill="1" applyBorder="1" applyAlignment="1">
      <alignment horizontal="left"/>
    </xf>
    <xf numFmtId="0" fontId="0" fillId="14" borderId="74" xfId="0" applyFill="1" applyBorder="1" applyAlignment="1">
      <alignment vertical="center"/>
    </xf>
    <xf numFmtId="0" fontId="0" fillId="14" borderId="75" xfId="0" applyFill="1" applyBorder="1" applyAlignment="1">
      <alignment vertical="center"/>
    </xf>
    <xf numFmtId="0" fontId="24" fillId="14" borderId="74" xfId="0" applyFont="1" applyFill="1" applyBorder="1" applyAlignment="1">
      <alignment horizontal="left" vertical="center"/>
    </xf>
    <xf numFmtId="0" fontId="24" fillId="14" borderId="75" xfId="0" applyFont="1" applyFill="1" applyBorder="1" applyAlignment="1">
      <alignment horizontal="left" vertical="center"/>
    </xf>
    <xf numFmtId="0" fontId="25" fillId="0" borderId="0" xfId="0" applyFont="1" applyAlignment="1">
      <alignment horizontal="left" vertical="center" wrapText="1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/>
    </xf>
    <xf numFmtId="0" fontId="28" fillId="0" borderId="0" xfId="0" applyFont="1"/>
    <xf numFmtId="0" fontId="28" fillId="0" borderId="0" xfId="49" applyFont="1"/>
    <xf numFmtId="0" fontId="11" fillId="0" borderId="0" xfId="0" applyFont="1"/>
    <xf numFmtId="0" fontId="4" fillId="2" borderId="76" xfId="0" applyFont="1" applyFill="1" applyBorder="1" applyAlignment="1">
      <alignment horizontal="center" vertical="center" wrapText="1"/>
    </xf>
    <xf numFmtId="0" fontId="4" fillId="2" borderId="77" xfId="0" applyFont="1" applyFill="1" applyBorder="1" applyAlignment="1">
      <alignment horizontal="center" vertical="center" wrapText="1"/>
    </xf>
    <xf numFmtId="10" fontId="4" fillId="2" borderId="78" xfId="3" applyNumberFormat="1" applyFont="1" applyFill="1" applyBorder="1" applyAlignment="1">
      <alignment horizontal="center" vertical="center" wrapText="1"/>
    </xf>
    <xf numFmtId="10" fontId="4" fillId="15" borderId="78" xfId="3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0" fontId="4" fillId="3" borderId="0" xfId="3" applyNumberFormat="1" applyFont="1" applyFill="1" applyBorder="1" applyAlignment="1">
      <alignment horizontal="center" vertical="center" wrapText="1"/>
    </xf>
    <xf numFmtId="0" fontId="19" fillId="5" borderId="0" xfId="0" applyFont="1" applyFill="1" applyAlignment="1">
      <alignment wrapText="1"/>
    </xf>
    <xf numFmtId="0" fontId="19" fillId="5" borderId="0" xfId="0" applyFont="1" applyFill="1" applyAlignment="1">
      <alignment horizontal="center" vertical="center"/>
    </xf>
    <xf numFmtId="10" fontId="19" fillId="5" borderId="0" xfId="3" applyNumberFormat="1" applyFont="1" applyFill="1" applyBorder="1" applyAlignment="1">
      <alignment horizontal="center"/>
    </xf>
    <xf numFmtId="0" fontId="7" fillId="0" borderId="79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80" xfId="0" applyFont="1" applyBorder="1" applyAlignment="1">
      <alignment horizontal="left" vertical="top" wrapText="1"/>
    </xf>
    <xf numFmtId="0" fontId="7" fillId="0" borderId="81" xfId="0" applyFont="1" applyBorder="1" applyAlignment="1">
      <alignment horizontal="left" vertical="top" wrapText="1"/>
    </xf>
    <xf numFmtId="0" fontId="7" fillId="0" borderId="8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83" xfId="0" applyFont="1" applyBorder="1" applyAlignment="1">
      <alignment horizontal="left" vertical="top" wrapText="1"/>
    </xf>
    <xf numFmtId="0" fontId="7" fillId="0" borderId="84" xfId="0" applyFont="1" applyBorder="1" applyAlignment="1">
      <alignment horizontal="left" vertical="top" wrapText="1"/>
    </xf>
    <xf numFmtId="0" fontId="11" fillId="0" borderId="0" xfId="0" applyFont="1" applyFill="1" applyAlignment="1"/>
    <xf numFmtId="0" fontId="0" fillId="0" borderId="0" xfId="0" applyFont="1" applyFill="1" applyAlignment="1">
      <alignment horizontal="center" wrapText="1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29" fillId="0" borderId="0" xfId="0" applyFont="1" applyFill="1" applyAlignment="1"/>
    <xf numFmtId="0" fontId="29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30" fillId="5" borderId="15" xfId="53" applyFont="1" applyFill="1" applyBorder="1" applyAlignment="1">
      <alignment horizontal="center" vertical="center" wrapText="1"/>
    </xf>
    <xf numFmtId="0" fontId="31" fillId="3" borderId="79" xfId="53" applyFont="1" applyFill="1" applyBorder="1" applyAlignment="1">
      <alignment horizontal="left" vertical="top" wrapText="1"/>
    </xf>
    <xf numFmtId="0" fontId="31" fillId="3" borderId="0" xfId="53" applyFont="1" applyFill="1" applyBorder="1" applyAlignment="1">
      <alignment horizontal="left" vertical="top" wrapText="1"/>
    </xf>
    <xf numFmtId="0" fontId="31" fillId="3" borderId="0" xfId="53" applyFont="1" applyFill="1" applyAlignment="1">
      <alignment horizontal="left" vertical="top" wrapText="1"/>
    </xf>
    <xf numFmtId="0" fontId="32" fillId="5" borderId="85" xfId="53" applyFont="1" applyFill="1" applyBorder="1" applyAlignment="1">
      <alignment horizontal="center" vertical="center" wrapText="1"/>
    </xf>
    <xf numFmtId="0" fontId="32" fillId="5" borderId="85" xfId="53" applyFont="1" applyFill="1" applyBorder="1" applyAlignment="1">
      <alignment horizontal="center" vertical="center"/>
    </xf>
    <xf numFmtId="0" fontId="32" fillId="5" borderId="86" xfId="53" applyFont="1" applyFill="1" applyBorder="1" applyAlignment="1">
      <alignment horizontal="center" vertical="center" wrapText="1"/>
    </xf>
    <xf numFmtId="0" fontId="32" fillId="16" borderId="85" xfId="53" applyFont="1" applyFill="1" applyBorder="1" applyAlignment="1">
      <alignment horizontal="center" vertical="center" wrapText="1"/>
    </xf>
    <xf numFmtId="0" fontId="32" fillId="16" borderId="86" xfId="53" applyFont="1" applyFill="1" applyBorder="1" applyAlignment="1">
      <alignment horizontal="center" vertical="center" wrapText="1"/>
    </xf>
    <xf numFmtId="0" fontId="32" fillId="5" borderId="15" xfId="53" applyFont="1" applyFill="1" applyBorder="1" applyAlignment="1">
      <alignment horizontal="center" vertical="center"/>
    </xf>
    <xf numFmtId="0" fontId="32" fillId="5" borderId="15" xfId="53" applyFont="1" applyFill="1" applyBorder="1" applyAlignment="1">
      <alignment horizontal="center" vertical="center" wrapText="1"/>
    </xf>
    <xf numFmtId="0" fontId="32" fillId="16" borderId="15" xfId="53" applyFont="1" applyFill="1" applyBorder="1" applyAlignment="1">
      <alignment horizontal="center" vertical="center" wrapText="1"/>
    </xf>
    <xf numFmtId="184" fontId="33" fillId="17" borderId="15" xfId="52" applyNumberFormat="1" applyFont="1" applyFill="1" applyBorder="1" applyAlignment="1">
      <alignment horizontal="center" vertical="center"/>
    </xf>
    <xf numFmtId="0" fontId="34" fillId="17" borderId="15" xfId="0" applyFont="1" applyFill="1" applyBorder="1" applyAlignment="1">
      <alignment horizontal="center" vertical="center" wrapText="1"/>
    </xf>
    <xf numFmtId="0" fontId="32" fillId="18" borderId="15" xfId="53" applyFont="1" applyFill="1" applyBorder="1" applyAlignment="1">
      <alignment horizontal="center" vertical="center" wrapText="1"/>
    </xf>
    <xf numFmtId="3" fontId="32" fillId="18" borderId="15" xfId="53" applyNumberFormat="1" applyFont="1" applyFill="1" applyBorder="1" applyAlignment="1">
      <alignment horizontal="center" vertical="center"/>
    </xf>
    <xf numFmtId="185" fontId="32" fillId="18" borderId="15" xfId="53" applyNumberFormat="1" applyFont="1" applyFill="1" applyBorder="1" applyAlignment="1">
      <alignment horizontal="center" vertical="center"/>
    </xf>
    <xf numFmtId="0" fontId="32" fillId="18" borderId="15" xfId="53" applyNumberFormat="1" applyFont="1" applyFill="1" applyBorder="1" applyAlignment="1">
      <alignment horizontal="center" vertical="center"/>
    </xf>
    <xf numFmtId="10" fontId="32" fillId="18" borderId="15" xfId="53" applyNumberFormat="1" applyFont="1" applyFill="1" applyBorder="1" applyAlignment="1">
      <alignment horizontal="center" vertical="center"/>
    </xf>
    <xf numFmtId="185" fontId="32" fillId="18" borderId="15" xfId="52" applyNumberFormat="1" applyFont="1" applyFill="1" applyBorder="1" applyAlignment="1">
      <alignment horizontal="center" vertical="center"/>
    </xf>
    <xf numFmtId="10" fontId="32" fillId="18" borderId="15" xfId="52" applyNumberFormat="1" applyFont="1" applyFill="1" applyBorder="1" applyAlignment="1">
      <alignment horizontal="center" vertical="center"/>
    </xf>
    <xf numFmtId="186" fontId="32" fillId="18" borderId="15" xfId="53" applyNumberFormat="1" applyFont="1" applyFill="1" applyBorder="1" applyAlignment="1">
      <alignment horizontal="center" vertical="center"/>
    </xf>
    <xf numFmtId="187" fontId="29" fillId="0" borderId="0" xfId="0" applyNumberFormat="1" applyFont="1" applyFill="1" applyAlignment="1">
      <alignment horizontal="center" vertical="center"/>
    </xf>
    <xf numFmtId="0" fontId="33" fillId="0" borderId="86" xfId="53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/>
    </xf>
    <xf numFmtId="1" fontId="33" fillId="0" borderId="86" xfId="53" applyNumberFormat="1" applyFont="1" applyFill="1" applyBorder="1" applyAlignment="1">
      <alignment horizontal="center" vertical="center"/>
    </xf>
    <xf numFmtId="10" fontId="33" fillId="0" borderId="86" xfId="53" applyNumberFormat="1" applyFont="1" applyFill="1" applyBorder="1" applyAlignment="1">
      <alignment horizontal="center" vertical="center"/>
    </xf>
    <xf numFmtId="10" fontId="33" fillId="0" borderId="87" xfId="53" applyNumberFormat="1" applyFont="1" applyFill="1" applyBorder="1" applyAlignment="1">
      <alignment horizontal="center" vertical="center"/>
    </xf>
    <xf numFmtId="1" fontId="33" fillId="0" borderId="87" xfId="53" applyNumberFormat="1" applyFont="1" applyFill="1" applyBorder="1" applyAlignment="1">
      <alignment horizontal="center" vertical="center"/>
    </xf>
    <xf numFmtId="10" fontId="33" fillId="0" borderId="86" xfId="52" applyNumberFormat="1" applyFont="1" applyFill="1" applyBorder="1" applyAlignment="1">
      <alignment horizontal="center" vertical="center"/>
    </xf>
    <xf numFmtId="186" fontId="35" fillId="0" borderId="86" xfId="53" applyNumberFormat="1" applyFont="1" applyFill="1" applyBorder="1" applyAlignment="1">
      <alignment horizontal="center" vertical="center"/>
    </xf>
    <xf numFmtId="186" fontId="35" fillId="0" borderId="87" xfId="53" applyNumberFormat="1" applyFont="1" applyFill="1" applyBorder="1" applyAlignment="1">
      <alignment horizontal="center" vertical="center"/>
    </xf>
    <xf numFmtId="0" fontId="36" fillId="0" borderId="0" xfId="0" applyFont="1" applyFill="1" applyAlignment="1"/>
    <xf numFmtId="0" fontId="36" fillId="0" borderId="0" xfId="0" applyFont="1" applyFill="1" applyAlignment="1">
      <alignment horizontal="center" vertical="center"/>
    </xf>
    <xf numFmtId="0" fontId="37" fillId="0" borderId="15" xfId="0" applyFont="1" applyFill="1" applyBorder="1" applyAlignment="1"/>
    <xf numFmtId="0" fontId="38" fillId="0" borderId="15" xfId="0" applyFont="1" applyFill="1" applyBorder="1" applyAlignment="1">
      <alignment vertical="center"/>
    </xf>
    <xf numFmtId="0" fontId="39" fillId="0" borderId="15" xfId="0" applyFont="1" applyFill="1" applyBorder="1" applyAlignment="1">
      <alignment horizontal="center" vertical="center"/>
    </xf>
    <xf numFmtId="3" fontId="40" fillId="0" borderId="15" xfId="0" applyNumberFormat="1" applyFont="1" applyFill="1" applyBorder="1" applyAlignment="1">
      <alignment horizontal="center" vertical="center"/>
    </xf>
    <xf numFmtId="0" fontId="40" fillId="0" borderId="15" xfId="52" applyNumberFormat="1" applyFont="1" applyFill="1" applyBorder="1" applyAlignment="1">
      <alignment horizontal="center" vertical="center"/>
    </xf>
    <xf numFmtId="10" fontId="41" fillId="0" borderId="15" xfId="52" applyNumberFormat="1" applyFont="1" applyFill="1" applyBorder="1" applyAlignment="1">
      <alignment horizontal="center" vertical="center"/>
    </xf>
    <xf numFmtId="3" fontId="37" fillId="0" borderId="15" xfId="0" applyNumberFormat="1" applyFont="1" applyFill="1" applyBorder="1" applyAlignment="1">
      <alignment horizontal="center" vertical="center"/>
    </xf>
    <xf numFmtId="10" fontId="42" fillId="0" borderId="15" xfId="52" applyNumberFormat="1" applyFont="1" applyFill="1" applyBorder="1" applyAlignment="1">
      <alignment horizontal="center" vertical="center"/>
    </xf>
    <xf numFmtId="10" fontId="40" fillId="0" borderId="15" xfId="52" applyNumberFormat="1" applyFont="1" applyFill="1" applyBorder="1" applyAlignment="1">
      <alignment horizontal="center" vertical="center"/>
    </xf>
    <xf numFmtId="188" fontId="40" fillId="0" borderId="15" xfId="53" applyNumberFormat="1" applyFont="1" applyFill="1" applyBorder="1" applyAlignment="1">
      <alignment horizontal="center" vertical="center"/>
    </xf>
    <xf numFmtId="0" fontId="40" fillId="0" borderId="15" xfId="3" applyNumberFormat="1" applyFont="1" applyFill="1" applyBorder="1" applyAlignment="1" applyProtection="1">
      <alignment horizontal="center" vertical="center"/>
    </xf>
    <xf numFmtId="0" fontId="40" fillId="0" borderId="15" xfId="53" applyNumberFormat="1" applyFont="1" applyFill="1" applyBorder="1" applyAlignment="1">
      <alignment horizontal="center" vertical="center"/>
    </xf>
    <xf numFmtId="1" fontId="29" fillId="0" borderId="0" xfId="0" applyNumberFormat="1" applyFont="1" applyFill="1" applyAlignment="1"/>
    <xf numFmtId="0" fontId="29" fillId="0" borderId="0" xfId="0" applyNumberFormat="1" applyFont="1" applyFill="1" applyAlignment="1"/>
    <xf numFmtId="187" fontId="29" fillId="0" borderId="0" xfId="0" applyNumberFormat="1" applyFont="1" applyFill="1" applyAlignment="1"/>
    <xf numFmtId="184" fontId="33" fillId="19" borderId="15" xfId="52" applyNumberFormat="1" applyFont="1" applyFill="1" applyBorder="1" applyAlignment="1">
      <alignment horizontal="center" vertical="center"/>
    </xf>
    <xf numFmtId="0" fontId="43" fillId="0" borderId="0" xfId="0" applyFont="1" applyFill="1" applyAlignment="1">
      <alignment vertical="center"/>
    </xf>
    <xf numFmtId="180" fontId="0" fillId="0" borderId="0" xfId="0" applyNumberFormat="1" applyFont="1" applyFill="1" applyAlignment="1"/>
    <xf numFmtId="0" fontId="44" fillId="0" borderId="15" xfId="0" applyFont="1" applyFill="1" applyBorder="1" applyAlignment="1">
      <alignment vertical="center"/>
    </xf>
    <xf numFmtId="0" fontId="37" fillId="0" borderId="15" xfId="0" applyFont="1" applyFill="1" applyBorder="1" applyAlignment="1">
      <alignment horizontal="left" wrapText="1"/>
    </xf>
    <xf numFmtId="0" fontId="37" fillId="0" borderId="15" xfId="0" applyFont="1" applyFill="1" applyBorder="1" applyAlignment="1">
      <alignment horizontal="left"/>
    </xf>
    <xf numFmtId="0" fontId="45" fillId="0" borderId="15" xfId="0" applyFont="1" applyFill="1" applyBorder="1" applyAlignment="1">
      <alignment horizontal="left" vertical="center"/>
    </xf>
    <xf numFmtId="0" fontId="46" fillId="0" borderId="15" xfId="0" applyFont="1" applyBorder="1" applyAlignment="1">
      <alignment horizontal="left" vertical="center"/>
    </xf>
    <xf numFmtId="0" fontId="11" fillId="0" borderId="0" xfId="0" applyFont="1" applyFill="1"/>
    <xf numFmtId="0" fontId="0" fillId="0" borderId="0" xfId="0" applyAlignment="1">
      <alignment horizontal="center"/>
    </xf>
    <xf numFmtId="0" fontId="29" fillId="0" borderId="0" xfId="0" applyFont="1"/>
    <xf numFmtId="0" fontId="29" fillId="0" borderId="0" xfId="0" applyFont="1" applyAlignment="1">
      <alignment horizontal="center" vertical="center"/>
    </xf>
    <xf numFmtId="0" fontId="30" fillId="5" borderId="0" xfId="53" applyFont="1" applyFill="1" applyAlignment="1">
      <alignment horizontal="center" vertical="center" wrapText="1"/>
    </xf>
    <xf numFmtId="0" fontId="30" fillId="5" borderId="88" xfId="53" applyFont="1" applyFill="1" applyBorder="1" applyAlignment="1">
      <alignment horizontal="center" vertical="center" wrapText="1"/>
    </xf>
    <xf numFmtId="0" fontId="47" fillId="17" borderId="15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36" fillId="0" borderId="0" xfId="0" applyFont="1" applyFill="1"/>
    <xf numFmtId="0" fontId="0" fillId="0" borderId="15" xfId="0" applyBorder="1" applyAlignment="1">
      <alignment vertical="center"/>
    </xf>
    <xf numFmtId="0" fontId="45" fillId="0" borderId="15" xfId="0" applyFont="1" applyFill="1" applyBorder="1" applyAlignment="1">
      <alignment horizontal="center" vertical="center"/>
    </xf>
    <xf numFmtId="9" fontId="41" fillId="6" borderId="15" xfId="52" applyNumberFormat="1" applyFont="1" applyFill="1" applyBorder="1" applyAlignment="1">
      <alignment horizontal="center" vertical="center"/>
    </xf>
    <xf numFmtId="189" fontId="40" fillId="0" borderId="15" xfId="53" applyNumberFormat="1" applyFont="1" applyFill="1" applyBorder="1" applyAlignment="1">
      <alignment horizontal="center" vertical="center"/>
    </xf>
    <xf numFmtId="180" fontId="29" fillId="0" borderId="0" xfId="0" applyNumberFormat="1" applyFont="1" applyFill="1" applyAlignment="1"/>
    <xf numFmtId="0" fontId="0" fillId="0" borderId="15" xfId="0" applyBorder="1"/>
    <xf numFmtId="0" fontId="40" fillId="0" borderId="15" xfId="0" applyFont="1" applyBorder="1" applyAlignment="1">
      <alignment horizontal="center" vertical="center"/>
    </xf>
    <xf numFmtId="0" fontId="48" fillId="0" borderId="15" xfId="0" applyFont="1" applyBorder="1" applyAlignment="1">
      <alignment horizontal="center" vertical="center"/>
    </xf>
    <xf numFmtId="0" fontId="40" fillId="0" borderId="15" xfId="0" applyFont="1" applyFill="1" applyBorder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48" fillId="14" borderId="15" xfId="0" applyFont="1" applyFill="1" applyBorder="1" applyAlignment="1">
      <alignment horizontal="center" vertical="center"/>
    </xf>
    <xf numFmtId="0" fontId="37" fillId="14" borderId="15" xfId="0" applyFont="1" applyFill="1" applyBorder="1" applyAlignment="1">
      <alignment horizontal="center" vertical="center"/>
    </xf>
    <xf numFmtId="0" fontId="48" fillId="0" borderId="15" xfId="0" applyFont="1" applyBorder="1" applyAlignment="1">
      <alignment horizontal="center" vertical="center" wrapText="1"/>
    </xf>
    <xf numFmtId="0" fontId="40" fillId="0" borderId="15" xfId="0" applyFont="1" applyBorder="1" applyAlignment="1">
      <alignment horizontal="center" vertical="center" wrapText="1"/>
    </xf>
    <xf numFmtId="0" fontId="49" fillId="0" borderId="15" xfId="0" applyFont="1" applyBorder="1" applyAlignment="1">
      <alignment horizontal="center" vertical="center"/>
    </xf>
    <xf numFmtId="0" fontId="49" fillId="0" borderId="15" xfId="49" applyFont="1" applyBorder="1" applyAlignment="1">
      <alignment horizontal="center" vertical="center"/>
    </xf>
    <xf numFmtId="0" fontId="45" fillId="0" borderId="15" xfId="0" applyFont="1" applyBorder="1" applyAlignment="1">
      <alignment horizontal="center" vertical="center"/>
    </xf>
    <xf numFmtId="0" fontId="32" fillId="5" borderId="13" xfId="53" applyFont="1" applyFill="1" applyBorder="1" applyAlignment="1">
      <alignment horizontal="center" vertical="center" wrapText="1"/>
    </xf>
    <xf numFmtId="0" fontId="32" fillId="5" borderId="83" xfId="53" applyFont="1" applyFill="1" applyBorder="1" applyAlignment="1">
      <alignment horizontal="center" vertical="center" wrapText="1"/>
    </xf>
    <xf numFmtId="0" fontId="32" fillId="5" borderId="84" xfId="53" applyFont="1" applyFill="1" applyBorder="1" applyAlignment="1">
      <alignment horizontal="center" vertical="center" wrapText="1"/>
    </xf>
    <xf numFmtId="0" fontId="33" fillId="0" borderId="87" xfId="53" applyNumberFormat="1" applyFont="1" applyFill="1" applyBorder="1" applyAlignment="1">
      <alignment horizontal="center" vertical="center" wrapText="1"/>
    </xf>
    <xf numFmtId="190" fontId="33" fillId="0" borderId="86" xfId="53" applyNumberFormat="1" applyFont="1" applyFill="1" applyBorder="1" applyAlignment="1">
      <alignment horizontal="center" vertical="center" wrapText="1"/>
    </xf>
    <xf numFmtId="0" fontId="0" fillId="0" borderId="15" xfId="0" applyFont="1" applyFill="1" applyBorder="1" applyAlignment="1"/>
    <xf numFmtId="180" fontId="33" fillId="0" borderId="0" xfId="52" applyNumberFormat="1" applyFont="1" applyFill="1" applyBorder="1" applyAlignment="1">
      <alignment horizontal="center" vertical="center"/>
    </xf>
    <xf numFmtId="180" fontId="33" fillId="17" borderId="15" xfId="52" applyNumberFormat="1" applyFont="1" applyFill="1" applyBorder="1" applyAlignment="1">
      <alignment horizontal="center" vertical="center"/>
    </xf>
    <xf numFmtId="180" fontId="43" fillId="0" borderId="0" xfId="0" applyNumberFormat="1" applyFont="1" applyFill="1" applyAlignment="1">
      <alignment vertical="center"/>
    </xf>
    <xf numFmtId="180" fontId="33" fillId="17" borderId="85" xfId="52" applyNumberFormat="1" applyFont="1" applyFill="1" applyBorder="1" applyAlignment="1">
      <alignment horizontal="center" vertical="center"/>
    </xf>
    <xf numFmtId="180" fontId="0" fillId="0" borderId="0" xfId="0" applyNumberFormat="1" applyFont="1" applyFill="1" applyAlignment="1">
      <alignment horizontal="center"/>
    </xf>
    <xf numFmtId="0" fontId="37" fillId="0" borderId="15" xfId="0" applyFont="1" applyFill="1" applyBorder="1" applyAlignment="1">
      <alignment horizontal="center"/>
    </xf>
    <xf numFmtId="184" fontId="33" fillId="0" borderId="0" xfId="52" applyNumberFormat="1" applyFont="1" applyFill="1" applyBorder="1" applyAlignment="1">
      <alignment horizontal="center" vertical="center"/>
    </xf>
    <xf numFmtId="0" fontId="50" fillId="5" borderId="86" xfId="53" applyFont="1" applyFill="1" applyBorder="1" applyAlignment="1">
      <alignment horizontal="center" vertical="center" wrapText="1"/>
    </xf>
    <xf numFmtId="0" fontId="43" fillId="0" borderId="0" xfId="0" applyFont="1" applyFill="1" applyBorder="1" applyAlignment="1">
      <alignment vertical="center"/>
    </xf>
    <xf numFmtId="0" fontId="50" fillId="5" borderId="85" xfId="53" applyFont="1" applyFill="1" applyBorder="1" applyAlignment="1">
      <alignment horizontal="center" vertical="center" wrapText="1"/>
    </xf>
    <xf numFmtId="10" fontId="32" fillId="18" borderId="15" xfId="3" applyNumberFormat="1" applyFont="1" applyFill="1" applyBorder="1" applyAlignment="1" applyProtection="1">
      <alignment horizontal="center" vertical="center"/>
    </xf>
    <xf numFmtId="185" fontId="32" fillId="18" borderId="15" xfId="52" applyNumberFormat="1" applyFont="1" applyFill="1" applyBorder="1" applyAlignment="1">
      <alignment horizontal="center" vertical="center" wrapText="1"/>
    </xf>
    <xf numFmtId="10" fontId="32" fillId="18" borderId="15" xfId="52" applyNumberFormat="1" applyFont="1" applyFill="1" applyBorder="1" applyAlignment="1">
      <alignment horizontal="center" vertical="center" wrapText="1"/>
    </xf>
    <xf numFmtId="185" fontId="33" fillId="0" borderId="86" xfId="53" applyNumberFormat="1" applyFont="1" applyFill="1" applyBorder="1" applyAlignment="1">
      <alignment horizontal="center" vertical="center"/>
    </xf>
    <xf numFmtId="10" fontId="33" fillId="0" borderId="86" xfId="53" applyNumberFormat="1" applyFont="1" applyFill="1" applyBorder="1" applyAlignment="1">
      <alignment horizontal="center" vertical="center" wrapText="1"/>
    </xf>
    <xf numFmtId="180" fontId="11" fillId="0" borderId="0" xfId="0" applyNumberFormat="1" applyFont="1" applyFill="1" applyAlignment="1"/>
    <xf numFmtId="3" fontId="37" fillId="0" borderId="15" xfId="0" applyNumberFormat="1" applyFont="1" applyFill="1" applyBorder="1" applyAlignment="1">
      <alignment horizontal="center" vertical="center" wrapText="1"/>
    </xf>
    <xf numFmtId="0" fontId="40" fillId="0" borderId="15" xfId="52" applyNumberFormat="1" applyFont="1" applyFill="1" applyBorder="1" applyAlignment="1">
      <alignment horizontal="center" vertical="center" wrapText="1"/>
    </xf>
    <xf numFmtId="10" fontId="40" fillId="0" borderId="15" xfId="52" applyNumberFormat="1" applyFont="1" applyFill="1" applyBorder="1" applyAlignment="1">
      <alignment horizontal="center" vertical="center" wrapText="1"/>
    </xf>
    <xf numFmtId="58" fontId="0" fillId="0" borderId="0" xfId="0" applyNumberFormat="1" applyFont="1" applyFill="1" applyAlignment="1"/>
    <xf numFmtId="0" fontId="0" fillId="0" borderId="0" xfId="0" applyFont="1" applyFill="1" applyBorder="1" applyAlignment="1">
      <alignment horizontal="left" vertical="center"/>
    </xf>
    <xf numFmtId="180" fontId="0" fillId="0" borderId="0" xfId="0" applyNumberFormat="1" applyFont="1" applyFill="1" applyBorder="1" applyAlignment="1">
      <alignment horizontal="left" vertical="center"/>
    </xf>
    <xf numFmtId="0" fontId="45" fillId="0" borderId="87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21" fillId="3" borderId="89" xfId="0" applyFont="1" applyFill="1" applyBorder="1" applyAlignment="1">
      <alignment horizontal="left" vertical="top" wrapText="1"/>
    </xf>
    <xf numFmtId="0" fontId="5" fillId="2" borderId="9" xfId="0" applyFont="1" applyFill="1" applyBorder="1" applyAlignment="1">
      <alignment horizontal="center" vertical="center" wrapText="1"/>
    </xf>
    <xf numFmtId="0" fontId="4" fillId="2" borderId="9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9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91" xfId="0" applyFont="1" applyFill="1" applyBorder="1" applyAlignment="1">
      <alignment horizontal="center" vertical="center" wrapText="1"/>
    </xf>
    <xf numFmtId="0" fontId="4" fillId="2" borderId="92" xfId="0" applyFont="1" applyFill="1" applyBorder="1" applyAlignment="1">
      <alignment horizontal="center" vertical="center" wrapText="1"/>
    </xf>
    <xf numFmtId="0" fontId="4" fillId="2" borderId="93" xfId="0" applyFont="1" applyFill="1" applyBorder="1" applyAlignment="1">
      <alignment horizontal="center" vertical="center" wrapText="1"/>
    </xf>
    <xf numFmtId="0" fontId="10" fillId="2" borderId="7" xfId="5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10" fontId="0" fillId="12" borderId="0" xfId="3" applyNumberFormat="1" applyFont="1" applyFill="1" applyBorder="1" applyAlignment="1">
      <alignment horizontal="center" vertical="center"/>
    </xf>
    <xf numFmtId="181" fontId="7" fillId="0" borderId="94" xfId="0" applyNumberFormat="1" applyFont="1" applyBorder="1" applyAlignment="1">
      <alignment horizontal="center" vertical="center"/>
    </xf>
    <xf numFmtId="10" fontId="7" fillId="0" borderId="71" xfId="3" applyNumberFormat="1" applyFont="1" applyFill="1" applyBorder="1" applyAlignment="1">
      <alignment horizontal="center"/>
    </xf>
    <xf numFmtId="10" fontId="7" fillId="0" borderId="72" xfId="3" applyNumberFormat="1" applyFont="1" applyFill="1" applyBorder="1" applyAlignment="1">
      <alignment horizontal="center"/>
    </xf>
    <xf numFmtId="181" fontId="0" fillId="12" borderId="0" xfId="0" applyNumberFormat="1" applyFill="1" applyAlignment="1">
      <alignment horizontal="center" vertical="center"/>
    </xf>
    <xf numFmtId="10" fontId="7" fillId="0" borderId="94" xfId="3" applyNumberFormat="1" applyFont="1" applyBorder="1" applyAlignment="1">
      <alignment horizontal="center"/>
    </xf>
    <xf numFmtId="10" fontId="7" fillId="0" borderId="71" xfId="3" applyNumberFormat="1" applyFont="1" applyBorder="1" applyAlignment="1">
      <alignment horizontal="center"/>
    </xf>
    <xf numFmtId="0" fontId="21" fillId="0" borderId="0" xfId="0" applyFont="1"/>
    <xf numFmtId="181" fontId="7" fillId="12" borderId="71" xfId="0" applyNumberFormat="1" applyFont="1" applyFill="1" applyBorder="1" applyAlignment="1">
      <alignment horizontal="center" vertical="center"/>
    </xf>
    <xf numFmtId="181" fontId="51" fillId="15" borderId="71" xfId="0" applyNumberFormat="1" applyFont="1" applyFill="1" applyBorder="1" applyAlignment="1">
      <alignment horizontal="center" vertical="center"/>
    </xf>
    <xf numFmtId="10" fontId="51" fillId="15" borderId="78" xfId="3" applyNumberFormat="1" applyFont="1" applyFill="1" applyBorder="1" applyAlignment="1">
      <alignment horizontal="center" vertical="center" wrapText="1"/>
    </xf>
    <xf numFmtId="10" fontId="9" fillId="15" borderId="0" xfId="3" applyNumberFormat="1" applyFont="1" applyFill="1" applyBorder="1" applyAlignment="1">
      <alignment horizontal="center" vertical="center"/>
    </xf>
    <xf numFmtId="10" fontId="52" fillId="3" borderId="0" xfId="3" applyNumberFormat="1" applyFont="1" applyFill="1" applyBorder="1" applyAlignment="1">
      <alignment horizontal="center" vertical="center" wrapText="1"/>
    </xf>
    <xf numFmtId="181" fontId="19" fillId="5" borderId="0" xfId="0" applyNumberFormat="1" applyFont="1" applyFill="1" applyAlignment="1">
      <alignment horizontal="center" vertical="center"/>
    </xf>
    <xf numFmtId="0" fontId="3" fillId="0" borderId="13" xfId="0" applyFont="1" applyFill="1" applyBorder="1" applyAlignment="1" quotePrefix="1">
      <alignment vertical="center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Percent 2" xfId="52"/>
    <cellStyle name="Normal 2 2" xfId="53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6"/>
        </patternFill>
      </fill>
    </dxf>
    <dxf>
      <font>
        <b val="1"/>
        <i val="0"/>
        <color rgb="FFC00000"/>
      </font>
      <fill>
        <patternFill patternType="solid">
          <bgColor theme="5" tint="0.799981688894314"/>
        </patternFill>
      </fill>
    </dxf>
    <dxf>
      <fill>
        <patternFill patternType="solid">
          <bgColor theme="5" tint="0.8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C00000"/>
      </font>
    </dxf>
    <dxf>
      <font>
        <b val="1"/>
        <color rgb="FF008000"/>
      </font>
    </dxf>
  </dxfs>
  <tableStyles count="0" defaultTableStyle="TableStyleMedium2" defaultPivotStyle="PivotStyleLight16"/>
  <colors>
    <mruColors>
      <color rgb="00006100"/>
      <color rgb="00FF9999"/>
      <color rgb="00FF7C80"/>
      <color rgb="00ECBEBA"/>
      <color rgb="00C4ECCC"/>
      <color rgb="00FFF6DC"/>
      <color rgb="00C6EFCE"/>
      <color rgb="00F1C7C7"/>
      <color rgb="00FFCCCC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1:BV1692"/>
  <sheetViews>
    <sheetView zoomScale="90" zoomScaleNormal="90" topLeftCell="AO1" workbookViewId="0">
      <selection activeCell="L9" sqref="L9"/>
    </sheetView>
  </sheetViews>
  <sheetFormatPr defaultColWidth="9" defaultRowHeight="14"/>
  <cols>
    <col min="1" max="2" width="1.775" style="135" customWidth="1"/>
    <col min="3" max="3" width="21.6666666666667" style="136" customWidth="1"/>
    <col min="4" max="5" width="27.3333333333333" style="136" customWidth="1"/>
    <col min="6" max="6" width="17" style="136" customWidth="1"/>
    <col min="7" max="7" width="27.3333333333333" style="136" customWidth="1"/>
    <col min="8" max="8" width="27.775" style="136" customWidth="1"/>
    <col min="9" max="9" width="29.2166666666667" style="136" customWidth="1"/>
    <col min="10" max="10" width="28.2166666666667" style="135" customWidth="1"/>
    <col min="11" max="11" width="12.1083333333333" style="135" customWidth="1"/>
    <col min="12" max="12" width="14.8833333333333" style="135" customWidth="1"/>
    <col min="13" max="15" width="14.1083333333333" style="135" customWidth="1"/>
    <col min="16" max="16" width="14.6666666666667" style="135" customWidth="1"/>
    <col min="17" max="17" width="18.775" style="135" customWidth="1"/>
    <col min="18" max="18" width="17.6666666666667" style="135" customWidth="1"/>
    <col min="19" max="19" width="16.2166666666667" style="135" customWidth="1"/>
    <col min="20" max="21" width="12.1083333333333" style="135" customWidth="1"/>
    <col min="22" max="22" width="15.775" style="135" customWidth="1"/>
    <col min="23" max="23" width="16.4416666666667" style="135" customWidth="1"/>
    <col min="24" max="24" width="15.3333333333333" style="135" customWidth="1"/>
    <col min="25" max="25" width="18" style="135" customWidth="1"/>
    <col min="26" max="26" width="12" style="135" customWidth="1"/>
    <col min="27" max="27" width="15.8833333333333" style="135" customWidth="1"/>
    <col min="28" max="28" width="15.1083333333333" style="135" customWidth="1"/>
    <col min="29" max="29" width="14.3333333333333" style="135" customWidth="1"/>
    <col min="30" max="30" width="16.4416666666667" style="135" customWidth="1"/>
    <col min="31" max="31" width="12.1083333333333" style="135" customWidth="1"/>
    <col min="32" max="32" width="16" style="135" customWidth="1"/>
    <col min="33" max="33" width="17.3333333333333" style="135" customWidth="1"/>
    <col min="34" max="34" width="17.2166666666667" style="135" customWidth="1"/>
    <col min="35" max="35" width="20.8833333333333" style="135" customWidth="1"/>
    <col min="36" max="36" width="12.1083333333333" style="135" customWidth="1"/>
    <col min="37" max="37" width="14.6666666666667" style="135" customWidth="1"/>
    <col min="38" max="38" width="16.8833333333333" style="135" customWidth="1"/>
    <col min="39" max="39" width="16.1083333333333" style="135" customWidth="1"/>
    <col min="40" max="40" width="16.6666666666667" style="135" customWidth="1"/>
    <col min="41" max="41" width="11.8833333333333" style="135" customWidth="1"/>
    <col min="42" max="42" width="14.1083333333333" style="135" customWidth="1"/>
    <col min="43" max="45" width="14.775" style="135" customWidth="1"/>
    <col min="46" max="46" width="12.1083333333333" style="135" customWidth="1"/>
    <col min="47" max="47" width="16.2166666666667" style="135" customWidth="1"/>
    <col min="48" max="48" width="14.3333333333333" style="135" customWidth="1"/>
    <col min="49" max="49" width="15.775" style="135" customWidth="1"/>
    <col min="50" max="50" width="16.8833333333333" style="135" customWidth="1"/>
    <col min="51" max="51" width="9.10833333333333" style="135" customWidth="1"/>
    <col min="52" max="52" width="2.10833333333333" style="137" customWidth="1"/>
    <col min="53" max="54" width="12.6666666666667" style="135" customWidth="1"/>
    <col min="55" max="55" width="13.775" style="135" customWidth="1"/>
    <col min="56" max="16384" width="9" style="135"/>
  </cols>
  <sheetData>
    <row r="1" ht="12" customHeight="1" spans="1:61">
      <c r="A1" s="138"/>
      <c r="B1" s="139" t="str">
        <f>"网管-雅加达网点质量达成 "&amp;TEXT(BB2,"YYYY-MM-DD")&amp;"
"&amp;"NM - Pencapaian Kualitas DropPoint Jakarta "&amp;TEXT(BB2,"YYYY-MM-DD")</f>
        <v>网管-雅加达网点质量达成 2026-09-30
NM - Pencapaian Kualitas DropPoint Jakarta 2026-09-30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40"/>
      <c r="BB1" s="135" t="s">
        <v>0</v>
      </c>
    </row>
    <row r="2" ht="61.5" customHeight="1" spans="1:61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39"/>
      <c r="AW2" s="139"/>
      <c r="AX2" s="139"/>
      <c r="AY2" s="139"/>
      <c r="AZ2" s="140"/>
      <c r="BB2" s="141">
        <f>L8</f>
        <v>46295</v>
      </c>
      <c r="BC2" s="141">
        <f>EOMONTH(BB2,-1)+1</f>
        <v>46266</v>
      </c>
      <c r="BD2" s="135" t="s">
        <v>1</v>
      </c>
      <c r="BG2" s="135" t="e">
        <f>COUNTIFS(#REF!,J:J,#REF!,1,#REF!,"&lt;="&amp;#REF!)</f>
        <v>#REF!</v>
      </c>
      <c r="BH2" s="135" t="e">
        <f>COUNTIFS(#REF!,J:J,#REF!,1)</f>
        <v>#REF!</v>
      </c>
      <c r="BI2" s="135" t="e">
        <f>BG2/BH2</f>
        <v>#REF!</v>
      </c>
    </row>
    <row r="3" ht="36" customHeight="1" spans="1:61">
      <c r="A3" s="138"/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2"/>
      <c r="AZ3" s="140"/>
      <c r="BB3" s="141">
        <f>BB2-2</f>
        <v>46293</v>
      </c>
      <c r="BC3" s="141">
        <f>EOMONTH(BB3,-1)+1</f>
        <v>46266</v>
      </c>
      <c r="BD3" s="135" t="s">
        <v>2</v>
      </c>
    </row>
    <row r="4" ht="249" hidden="1" customHeight="1" spans="1:61">
      <c r="A4" s="138"/>
      <c r="B4" s="142"/>
      <c r="C4" s="144" t="s">
        <v>3</v>
      </c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341"/>
      <c r="U4" s="145"/>
      <c r="V4" s="145" t="s">
        <v>4</v>
      </c>
      <c r="W4" s="145"/>
      <c r="X4" s="145"/>
      <c r="Y4" s="145"/>
      <c r="Z4" s="145"/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5"/>
      <c r="AP4" s="145"/>
      <c r="AQ4" s="145"/>
      <c r="AR4" s="145"/>
      <c r="AS4" s="145"/>
      <c r="AT4" s="145"/>
      <c r="AU4" s="145"/>
      <c r="AV4" s="145"/>
      <c r="AW4" s="145"/>
      <c r="AX4" s="341"/>
      <c r="AY4" s="142"/>
      <c r="AZ4" s="140"/>
    </row>
    <row r="5" ht="9" customHeight="1" spans="1:61">
      <c r="A5" s="138"/>
      <c r="B5" s="142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2"/>
      <c r="AZ5" s="140"/>
    </row>
    <row r="6" ht="57" customHeight="1" spans="1:61">
      <c r="A6" s="138"/>
      <c r="B6" s="142"/>
      <c r="C6" s="342" t="s">
        <v>5</v>
      </c>
      <c r="D6" s="12" t="s">
        <v>6</v>
      </c>
      <c r="E6" s="10" t="s">
        <v>7</v>
      </c>
      <c r="F6" s="342" t="s">
        <v>8</v>
      </c>
      <c r="G6" s="146" t="s">
        <v>9</v>
      </c>
      <c r="H6" s="147" t="s">
        <v>10</v>
      </c>
      <c r="I6" s="148"/>
      <c r="J6" s="149" t="s">
        <v>7</v>
      </c>
      <c r="K6" s="153" t="s">
        <v>11</v>
      </c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6"/>
      <c r="W6" s="156"/>
      <c r="X6" s="153"/>
      <c r="Y6" s="343"/>
      <c r="Z6" s="344" t="s">
        <v>12</v>
      </c>
      <c r="AA6" s="344"/>
      <c r="AB6" s="344"/>
      <c r="AC6" s="344"/>
      <c r="AD6" s="345"/>
      <c r="AE6" s="346" t="s">
        <v>13</v>
      </c>
      <c r="AF6" s="153"/>
      <c r="AG6" s="153"/>
      <c r="AH6" s="153"/>
      <c r="AI6" s="153"/>
      <c r="AJ6" s="153"/>
      <c r="AK6" s="153"/>
      <c r="AL6" s="153"/>
      <c r="AM6" s="153"/>
      <c r="AN6" s="343"/>
      <c r="AO6" s="347"/>
      <c r="AP6" s="347"/>
      <c r="AQ6" s="347"/>
      <c r="AR6" s="347"/>
      <c r="AS6" s="347"/>
      <c r="AT6" s="347"/>
      <c r="AU6" s="347"/>
      <c r="AV6" s="347"/>
      <c r="AW6" s="347"/>
      <c r="AX6" s="348"/>
      <c r="AY6" s="142"/>
      <c r="AZ6" s="140"/>
    </row>
    <row r="7" ht="54.45" customHeight="1" spans="1:61">
      <c r="A7" s="138"/>
      <c r="B7" s="142"/>
      <c r="C7" s="11"/>
      <c r="D7" s="152"/>
      <c r="E7" s="10"/>
      <c r="F7" s="11"/>
      <c r="G7" s="11"/>
      <c r="H7" s="9"/>
      <c r="I7" s="153"/>
      <c r="J7" s="154"/>
      <c r="K7" s="349" t="s">
        <v>14</v>
      </c>
      <c r="L7" s="347"/>
      <c r="M7" s="347"/>
      <c r="N7" s="347"/>
      <c r="O7" s="348"/>
      <c r="P7" s="349" t="s">
        <v>15</v>
      </c>
      <c r="Q7" s="347"/>
      <c r="R7" s="347"/>
      <c r="S7" s="347"/>
      <c r="T7" s="348"/>
      <c r="U7" s="350" t="s">
        <v>16</v>
      </c>
      <c r="V7" s="351"/>
      <c r="W7" s="351"/>
      <c r="X7" s="351"/>
      <c r="Y7" s="352"/>
      <c r="Z7" s="353" t="s">
        <v>17</v>
      </c>
      <c r="AA7" s="353"/>
      <c r="AB7" s="353"/>
      <c r="AC7" s="353"/>
      <c r="AD7" s="353"/>
      <c r="AE7" s="354" t="s">
        <v>18</v>
      </c>
      <c r="AF7" s="354"/>
      <c r="AG7" s="354"/>
      <c r="AH7" s="354"/>
      <c r="AI7" s="354"/>
      <c r="AJ7" s="354" t="s">
        <v>19</v>
      </c>
      <c r="AK7" s="354"/>
      <c r="AL7" s="354"/>
      <c r="AM7" s="354"/>
      <c r="AN7" s="354"/>
      <c r="AO7" s="347" t="s">
        <v>20</v>
      </c>
      <c r="AP7" s="347"/>
      <c r="AQ7" s="347"/>
      <c r="AR7" s="347"/>
      <c r="AS7" s="348"/>
      <c r="AT7" s="349" t="s">
        <v>21</v>
      </c>
      <c r="AU7" s="347"/>
      <c r="AV7" s="347"/>
      <c r="AW7" s="347"/>
      <c r="AX7" s="348"/>
      <c r="AY7" s="142"/>
      <c r="AZ7" s="140"/>
      <c r="BB7" s="158">
        <f>BB2-1</f>
        <v>46294</v>
      </c>
    </row>
    <row r="8" ht="56.25" customHeight="1" spans="1:61">
      <c r="A8" s="138"/>
      <c r="B8" s="142"/>
      <c r="C8" s="159"/>
      <c r="D8" s="152"/>
      <c r="E8" s="12"/>
      <c r="F8" s="11"/>
      <c r="G8" s="159"/>
      <c r="H8" s="160"/>
      <c r="I8" s="161"/>
      <c r="J8" s="162"/>
      <c r="K8" s="146" t="s">
        <v>22</v>
      </c>
      <c r="L8" s="164">
        <v>46295</v>
      </c>
      <c r="M8" s="164">
        <f>L8-1</f>
        <v>46294</v>
      </c>
      <c r="N8" s="164">
        <f>L8-2</f>
        <v>46293</v>
      </c>
      <c r="O8" s="146" t="s">
        <v>23</v>
      </c>
      <c r="P8" s="146" t="s">
        <v>22</v>
      </c>
      <c r="Q8" s="163">
        <f>L8</f>
        <v>46295</v>
      </c>
      <c r="R8" s="164">
        <f>M8</f>
        <v>46294</v>
      </c>
      <c r="S8" s="164">
        <f>N8</f>
        <v>46293</v>
      </c>
      <c r="T8" s="146" t="s">
        <v>23</v>
      </c>
      <c r="U8" s="146" t="s">
        <v>22</v>
      </c>
      <c r="V8" s="163">
        <f>Q8</f>
        <v>46295</v>
      </c>
      <c r="W8" s="164">
        <f>R8</f>
        <v>46294</v>
      </c>
      <c r="X8" s="164">
        <f>S8</f>
        <v>46293</v>
      </c>
      <c r="Y8" s="146" t="s">
        <v>23</v>
      </c>
      <c r="Z8" s="146" t="s">
        <v>22</v>
      </c>
      <c r="AA8" s="163">
        <f>V8</f>
        <v>46295</v>
      </c>
      <c r="AB8" s="164">
        <f>W8</f>
        <v>46294</v>
      </c>
      <c r="AC8" s="164">
        <f>X8</f>
        <v>46293</v>
      </c>
      <c r="AD8" s="146" t="s">
        <v>23</v>
      </c>
      <c r="AE8" s="146" t="s">
        <v>22</v>
      </c>
      <c r="AF8" s="163">
        <f>AA8</f>
        <v>46295</v>
      </c>
      <c r="AG8" s="164">
        <f>AB8</f>
        <v>46294</v>
      </c>
      <c r="AH8" s="164">
        <f>AC8</f>
        <v>46293</v>
      </c>
      <c r="AI8" s="146" t="s">
        <v>23</v>
      </c>
      <c r="AJ8" s="146" t="s">
        <v>22</v>
      </c>
      <c r="AK8" s="163">
        <f>AF8</f>
        <v>46295</v>
      </c>
      <c r="AL8" s="164">
        <f>AG8</f>
        <v>46294</v>
      </c>
      <c r="AM8" s="164">
        <f>AH8</f>
        <v>46293</v>
      </c>
      <c r="AN8" s="146" t="s">
        <v>23</v>
      </c>
      <c r="AO8" s="355" t="s">
        <v>22</v>
      </c>
      <c r="AP8" s="163">
        <f>AK8</f>
        <v>46295</v>
      </c>
      <c r="AQ8" s="164">
        <f>AL8</f>
        <v>46294</v>
      </c>
      <c r="AR8" s="164">
        <f>AM8</f>
        <v>46293</v>
      </c>
      <c r="AS8" s="146" t="s">
        <v>23</v>
      </c>
      <c r="AT8" s="146" t="s">
        <v>24</v>
      </c>
      <c r="AU8" s="163">
        <f>AP8</f>
        <v>46295</v>
      </c>
      <c r="AV8" s="164">
        <f>AQ8</f>
        <v>46294</v>
      </c>
      <c r="AW8" s="164">
        <f>AR8</f>
        <v>46293</v>
      </c>
      <c r="AX8" s="146" t="s">
        <v>23</v>
      </c>
      <c r="AY8" s="142"/>
      <c r="AZ8" s="140"/>
    </row>
    <row r="9" spans="1:61">
      <c r="A9" s="138"/>
      <c r="B9" s="142"/>
      <c r="C9" s="165" t="s">
        <v>25</v>
      </c>
      <c r="D9" s="166" t="s">
        <v>26</v>
      </c>
      <c r="E9" s="166" t="s">
        <v>27</v>
      </c>
      <c r="F9" s="167" t="s">
        <v>28</v>
      </c>
      <c r="G9" s="167" t="s">
        <v>29</v>
      </c>
      <c r="H9" s="167" t="s">
        <v>29</v>
      </c>
      <c r="I9" s="167" t="s">
        <v>29</v>
      </c>
      <c r="J9" s="167" t="s">
        <v>29</v>
      </c>
      <c r="K9" s="168">
        <v>0.9</v>
      </c>
      <c r="L9" s="169">
        <v>0.894736842105263</v>
      </c>
      <c r="M9" s="169">
        <v>0.883333333333333</v>
      </c>
      <c r="N9" s="170">
        <v>0.877551020408163</v>
      </c>
      <c r="O9" s="170">
        <v>0.897822445561139</v>
      </c>
      <c r="P9" s="356">
        <v>0.9</v>
      </c>
      <c r="Q9" s="357">
        <v>0.988932806324111</v>
      </c>
      <c r="R9" s="169">
        <v>0.971240755957272</v>
      </c>
      <c r="S9" s="169">
        <v>0.991727398069726</v>
      </c>
      <c r="T9" s="169">
        <v>0.950886023699916</v>
      </c>
      <c r="U9" s="356">
        <v>0.9</v>
      </c>
      <c r="V9" s="169">
        <v>0.779973649538867</v>
      </c>
      <c r="W9" s="169">
        <v>0.802382908792112</v>
      </c>
      <c r="X9" s="169">
        <v>0.861335434311601</v>
      </c>
      <c r="Y9" s="169">
        <v>0.733648262063509</v>
      </c>
      <c r="Z9" s="356">
        <v>0.92</v>
      </c>
      <c r="AA9" s="356">
        <v>0.911545821815862</v>
      </c>
      <c r="AB9" s="356">
        <v>0.908221119773211</v>
      </c>
      <c r="AC9" s="356">
        <v>0.948324586192975</v>
      </c>
      <c r="AD9" s="356">
        <v>0.916445109831961</v>
      </c>
      <c r="AE9" s="356">
        <v>0.92</v>
      </c>
      <c r="AF9" s="169">
        <v>0.988210757021404</v>
      </c>
      <c r="AG9" s="169">
        <v>0.989817207984305</v>
      </c>
      <c r="AH9" s="169">
        <v>0.940169166104509</v>
      </c>
      <c r="AI9" s="169">
        <v>0.963670502877974</v>
      </c>
      <c r="AJ9" s="356">
        <v>0.92</v>
      </c>
      <c r="AK9" s="169">
        <v>0.934368900455433</v>
      </c>
      <c r="AL9" s="169">
        <v>0.933508379025407</v>
      </c>
      <c r="AM9" s="169">
        <v>0.957384859714134</v>
      </c>
      <c r="AN9" s="169">
        <v>0.9373512293785</v>
      </c>
      <c r="AO9" s="168">
        <v>0.99</v>
      </c>
      <c r="AP9" s="358">
        <v>1</v>
      </c>
      <c r="AQ9" s="358">
        <v>1</v>
      </c>
      <c r="AR9" s="358">
        <v>1</v>
      </c>
      <c r="AS9" s="359">
        <v>1</v>
      </c>
      <c r="AT9" s="360">
        <v>0.0872182100128262</v>
      </c>
      <c r="AU9" s="361">
        <v>0.147058823529412</v>
      </c>
      <c r="AV9" s="362">
        <v>0.0303030303030303</v>
      </c>
      <c r="AW9" s="362">
        <v>0</v>
      </c>
      <c r="AX9" s="362">
        <v>0.0525793650793651</v>
      </c>
      <c r="AY9" s="142"/>
      <c r="AZ9" s="140"/>
    </row>
    <row r="10" spans="1:61">
      <c r="A10" s="138"/>
      <c r="B10" s="142"/>
      <c r="C10" s="165" t="s">
        <v>25</v>
      </c>
      <c r="D10" s="166" t="s">
        <v>26</v>
      </c>
      <c r="E10" s="166" t="s">
        <v>27</v>
      </c>
      <c r="F10" s="167" t="s">
        <v>30</v>
      </c>
      <c r="G10" s="167" t="s">
        <v>31</v>
      </c>
      <c r="H10" s="167" t="s">
        <v>31</v>
      </c>
      <c r="I10" s="167" t="s">
        <v>31</v>
      </c>
      <c r="J10" s="167" t="s">
        <v>31</v>
      </c>
      <c r="K10" s="168">
        <v>0.9</v>
      </c>
      <c r="L10" s="169">
        <v>0.857142857142857</v>
      </c>
      <c r="M10" s="169">
        <v>0.92436974789916</v>
      </c>
      <c r="N10" s="170">
        <v>0.881188118811881</v>
      </c>
      <c r="O10" s="170">
        <v>0.882541533080734</v>
      </c>
      <c r="P10" s="356">
        <v>0.9</v>
      </c>
      <c r="Q10" s="357">
        <v>0.963465202286227</v>
      </c>
      <c r="R10" s="169">
        <v>0.974440052700922</v>
      </c>
      <c r="S10" s="169">
        <v>0.946077578709341</v>
      </c>
      <c r="T10" s="169">
        <v>0.981695914341543</v>
      </c>
      <c r="U10" s="356">
        <v>0.9</v>
      </c>
      <c r="V10" s="169">
        <v>0.852291830101984</v>
      </c>
      <c r="W10" s="169">
        <v>0.858498023715415</v>
      </c>
      <c r="X10" s="169">
        <v>0.847625674030266</v>
      </c>
      <c r="Y10" s="169">
        <v>0.80369625943768</v>
      </c>
      <c r="Z10" s="356">
        <v>0.92</v>
      </c>
      <c r="AA10" s="356">
        <v>0.951831644583009</v>
      </c>
      <c r="AB10" s="356">
        <v>0.960355321598947</v>
      </c>
      <c r="AC10" s="356">
        <v>0.955694011768778</v>
      </c>
      <c r="AD10" s="356">
        <v>0.961519299349696</v>
      </c>
      <c r="AE10" s="356">
        <v>0.92</v>
      </c>
      <c r="AF10" s="169">
        <v>0.996962025316456</v>
      </c>
      <c r="AG10" s="169">
        <v>0.996760384125882</v>
      </c>
      <c r="AH10" s="169">
        <v>0.972400695033741</v>
      </c>
      <c r="AI10" s="169">
        <v>0.992676283892197</v>
      </c>
      <c r="AJ10" s="356">
        <v>0.92</v>
      </c>
      <c r="AK10" s="169">
        <v>0.959126466753585</v>
      </c>
      <c r="AL10" s="169">
        <v>0.97051722876582</v>
      </c>
      <c r="AM10" s="169">
        <v>0.962379905081607</v>
      </c>
      <c r="AN10" s="169">
        <v>0.970101396448672</v>
      </c>
      <c r="AO10" s="168">
        <v>0.99</v>
      </c>
      <c r="AP10" s="358">
        <v>1</v>
      </c>
      <c r="AQ10" s="358">
        <v>1</v>
      </c>
      <c r="AR10" s="358">
        <v>1</v>
      </c>
      <c r="AS10" s="359">
        <v>1</v>
      </c>
      <c r="AT10" s="360">
        <v>0.0872182100128262</v>
      </c>
      <c r="AU10" s="361">
        <v>0.283018867924528</v>
      </c>
      <c r="AV10" s="362">
        <v>0.0208333333333333</v>
      </c>
      <c r="AW10" s="362">
        <v>0.0645161290322581</v>
      </c>
      <c r="AX10" s="362">
        <v>0.0647321428571429</v>
      </c>
      <c r="AY10" s="142"/>
      <c r="AZ10" s="140"/>
    </row>
    <row r="11" spans="1:61">
      <c r="A11" s="138"/>
      <c r="B11" s="142"/>
      <c r="C11" s="165" t="s">
        <v>25</v>
      </c>
      <c r="D11" s="166" t="s">
        <v>26</v>
      </c>
      <c r="E11" s="166" t="s">
        <v>27</v>
      </c>
      <c r="F11" s="167" t="s">
        <v>32</v>
      </c>
      <c r="G11" s="167" t="s">
        <v>33</v>
      </c>
      <c r="H11" s="167" t="s">
        <v>33</v>
      </c>
      <c r="I11" s="167" t="s">
        <v>33</v>
      </c>
      <c r="J11" s="167" t="s">
        <v>33</v>
      </c>
      <c r="K11" s="168">
        <v>0.9</v>
      </c>
      <c r="L11" s="169">
        <v>1</v>
      </c>
      <c r="M11" s="169">
        <v>0.903225806451613</v>
      </c>
      <c r="N11" s="170">
        <v>0.96</v>
      </c>
      <c r="O11" s="170">
        <v>0.930588235294118</v>
      </c>
      <c r="P11" s="356">
        <v>0.9</v>
      </c>
      <c r="Q11" s="357">
        <v>0.990757855822551</v>
      </c>
      <c r="R11" s="169">
        <v>0.989488437281009</v>
      </c>
      <c r="S11" s="169">
        <v>0.996034892942109</v>
      </c>
      <c r="T11" s="169">
        <v>0.946963238523341</v>
      </c>
      <c r="U11" s="356">
        <v>0.9</v>
      </c>
      <c r="V11" s="169">
        <v>0.868761552680222</v>
      </c>
      <c r="W11" s="169">
        <v>0.895585143658024</v>
      </c>
      <c r="X11" s="169">
        <v>0.910388580491673</v>
      </c>
      <c r="Y11" s="169">
        <v>0.884419644010437</v>
      </c>
      <c r="Z11" s="356">
        <v>0.92</v>
      </c>
      <c r="AA11" s="356">
        <v>0.92786636294609</v>
      </c>
      <c r="AB11" s="356">
        <v>0.929313929313929</v>
      </c>
      <c r="AC11" s="356">
        <v>0.935897435897436</v>
      </c>
      <c r="AD11" s="356">
        <v>0.947282627544827</v>
      </c>
      <c r="AE11" s="356">
        <v>0.92</v>
      </c>
      <c r="AF11" s="169">
        <v>0.997654050672505</v>
      </c>
      <c r="AG11" s="169">
        <v>0.995071116744121</v>
      </c>
      <c r="AH11" s="169">
        <v>0.96488368647207</v>
      </c>
      <c r="AI11" s="169">
        <v>0.951352111355861</v>
      </c>
      <c r="AJ11" s="356">
        <v>0.92</v>
      </c>
      <c r="AK11" s="169">
        <v>0.942517006802721</v>
      </c>
      <c r="AL11" s="169">
        <v>0.947386759581882</v>
      </c>
      <c r="AM11" s="169">
        <v>0.961827646038172</v>
      </c>
      <c r="AN11" s="169">
        <v>0.962450417382038</v>
      </c>
      <c r="AO11" s="168">
        <v>0.99</v>
      </c>
      <c r="AP11" s="358">
        <v>1</v>
      </c>
      <c r="AQ11" s="358">
        <v>1</v>
      </c>
      <c r="AR11" s="358">
        <v>1</v>
      </c>
      <c r="AS11" s="359">
        <v>1</v>
      </c>
      <c r="AT11" s="360">
        <v>0.0872182100128262</v>
      </c>
      <c r="AU11" s="361">
        <v>0.133333333333333</v>
      </c>
      <c r="AV11" s="362">
        <v>0.0909090909090909</v>
      </c>
      <c r="AW11" s="362">
        <v>0</v>
      </c>
      <c r="AX11" s="362">
        <v>0.0392749244712991</v>
      </c>
      <c r="AY11" s="142"/>
      <c r="AZ11" s="140"/>
    </row>
    <row r="12" spans="1:61">
      <c r="A12" s="138"/>
      <c r="B12" s="142"/>
      <c r="C12" s="165" t="s">
        <v>25</v>
      </c>
      <c r="D12" s="166" t="s">
        <v>26</v>
      </c>
      <c r="E12" s="166" t="s">
        <v>27</v>
      </c>
      <c r="F12" s="167" t="s">
        <v>34</v>
      </c>
      <c r="G12" s="167" t="s">
        <v>35</v>
      </c>
      <c r="H12" s="167" t="s">
        <v>35</v>
      </c>
      <c r="I12" s="167" t="s">
        <v>35</v>
      </c>
      <c r="J12" s="167" t="s">
        <v>35</v>
      </c>
      <c r="K12" s="168">
        <v>0.9</v>
      </c>
      <c r="L12" s="169">
        <v>0.944444444444444</v>
      </c>
      <c r="M12" s="169">
        <v>0.917355371900826</v>
      </c>
      <c r="N12" s="170">
        <v>0.943396226415094</v>
      </c>
      <c r="O12" s="170">
        <v>0.92147670670964</v>
      </c>
      <c r="P12" s="356">
        <v>0.9</v>
      </c>
      <c r="Q12" s="357">
        <v>0.943431756553179</v>
      </c>
      <c r="R12" s="169">
        <v>0.966449334419995</v>
      </c>
      <c r="S12" s="169">
        <v>0.850626118067978</v>
      </c>
      <c r="T12" s="169">
        <v>0.918427470655615</v>
      </c>
      <c r="U12" s="356">
        <v>0.9</v>
      </c>
      <c r="V12" s="169">
        <v>0.893416691774631</v>
      </c>
      <c r="W12" s="169">
        <v>0.894186362401521</v>
      </c>
      <c r="X12" s="169">
        <v>0.845974955277281</v>
      </c>
      <c r="Y12" s="169">
        <v>0.837235351054792</v>
      </c>
      <c r="Z12" s="356">
        <v>0.92</v>
      </c>
      <c r="AA12" s="356">
        <v>0.943889897156685</v>
      </c>
      <c r="AB12" s="356">
        <v>0.972901520158625</v>
      </c>
      <c r="AC12" s="356">
        <v>0.924040404040404</v>
      </c>
      <c r="AD12" s="356">
        <v>0.972563306796204</v>
      </c>
      <c r="AE12" s="356">
        <v>0.92</v>
      </c>
      <c r="AF12" s="169">
        <v>0.96398891966759</v>
      </c>
      <c r="AG12" s="169">
        <v>0.984991662034464</v>
      </c>
      <c r="AH12" s="169">
        <v>0.965333333333333</v>
      </c>
      <c r="AI12" s="169">
        <v>0.938349834983498</v>
      </c>
      <c r="AJ12" s="356">
        <v>0.92</v>
      </c>
      <c r="AK12" s="169">
        <v>0.954808223998391</v>
      </c>
      <c r="AL12" s="169">
        <v>0.981711425546251</v>
      </c>
      <c r="AM12" s="169">
        <v>0.94804711717297</v>
      </c>
      <c r="AN12" s="169">
        <v>0.977925411906868</v>
      </c>
      <c r="AO12" s="168">
        <v>0.99</v>
      </c>
      <c r="AP12" s="358">
        <v>1</v>
      </c>
      <c r="AQ12" s="358">
        <v>1</v>
      </c>
      <c r="AR12" s="358">
        <v>1</v>
      </c>
      <c r="AS12" s="359">
        <v>1</v>
      </c>
      <c r="AT12" s="360">
        <v>0.0872182100128262</v>
      </c>
      <c r="AU12" s="361">
        <v>0.227272727272727</v>
      </c>
      <c r="AV12" s="362">
        <v>0.0208333333333333</v>
      </c>
      <c r="AW12" s="362">
        <v>0.0697674418604651</v>
      </c>
      <c r="AX12" s="362">
        <v>0.073875083948959</v>
      </c>
      <c r="AY12" s="142"/>
      <c r="AZ12" s="140"/>
    </row>
    <row r="13" spans="1:61">
      <c r="A13" s="138"/>
      <c r="B13" s="142"/>
      <c r="C13" s="165" t="s">
        <v>25</v>
      </c>
      <c r="D13" s="166" t="s">
        <v>26</v>
      </c>
      <c r="E13" s="166" t="s">
        <v>27</v>
      </c>
      <c r="F13" s="167" t="s">
        <v>36</v>
      </c>
      <c r="G13" s="167" t="s">
        <v>37</v>
      </c>
      <c r="H13" s="167" t="s">
        <v>37</v>
      </c>
      <c r="I13" s="167" t="s">
        <v>37</v>
      </c>
      <c r="J13" s="167" t="s">
        <v>37</v>
      </c>
      <c r="K13" s="168">
        <v>0.9</v>
      </c>
      <c r="L13" s="169">
        <v>0.913793103448276</v>
      </c>
      <c r="M13" s="169">
        <v>0.884615384615385</v>
      </c>
      <c r="N13" s="170">
        <v>0.933333333333333</v>
      </c>
      <c r="O13" s="170">
        <v>0.8996138996139</v>
      </c>
      <c r="P13" s="356">
        <v>0.9</v>
      </c>
      <c r="Q13" s="357">
        <v>0.959852670349908</v>
      </c>
      <c r="R13" s="169">
        <v>0.965314736648926</v>
      </c>
      <c r="S13" s="169">
        <v>0.864477743499339</v>
      </c>
      <c r="T13" s="169">
        <v>0.958865433732345</v>
      </c>
      <c r="U13" s="356">
        <v>0.9</v>
      </c>
      <c r="V13" s="169">
        <v>0.948618784530387</v>
      </c>
      <c r="W13" s="169">
        <v>0.93760322995045</v>
      </c>
      <c r="X13" s="169">
        <v>0.947994711326576</v>
      </c>
      <c r="Y13" s="169">
        <v>0.936594147152045</v>
      </c>
      <c r="Z13" s="356">
        <v>0.92</v>
      </c>
      <c r="AA13" s="356">
        <v>0.975981253661394</v>
      </c>
      <c r="AB13" s="356">
        <v>0.985203452527744</v>
      </c>
      <c r="AC13" s="356">
        <v>0.987074030552291</v>
      </c>
      <c r="AD13" s="356">
        <v>0.960217944752433</v>
      </c>
      <c r="AE13" s="356">
        <v>0.92</v>
      </c>
      <c r="AF13" s="169">
        <v>0.991482581584279</v>
      </c>
      <c r="AG13" s="169">
        <v>0.881864686236101</v>
      </c>
      <c r="AH13" s="169">
        <v>0.902396974584283</v>
      </c>
      <c r="AI13" s="169">
        <v>0.965494822435135</v>
      </c>
      <c r="AJ13" s="356">
        <v>0.92</v>
      </c>
      <c r="AK13" s="169">
        <v>0.983382319692516</v>
      </c>
      <c r="AL13" s="169">
        <v>0.986111111111111</v>
      </c>
      <c r="AM13" s="169">
        <v>0.991989746876001</v>
      </c>
      <c r="AN13" s="169">
        <v>0.975194182239389</v>
      </c>
      <c r="AO13" s="168">
        <v>0.99</v>
      </c>
      <c r="AP13" s="358">
        <v>1</v>
      </c>
      <c r="AQ13" s="358">
        <v>1</v>
      </c>
      <c r="AR13" s="358">
        <v>1</v>
      </c>
      <c r="AS13" s="359">
        <v>1</v>
      </c>
      <c r="AT13" s="360">
        <v>0.0872182100128262</v>
      </c>
      <c r="AU13" s="361">
        <v>0.114285714285714</v>
      </c>
      <c r="AV13" s="362">
        <v>0</v>
      </c>
      <c r="AW13" s="362">
        <v>0</v>
      </c>
      <c r="AX13" s="362">
        <v>0.0420918367346939</v>
      </c>
      <c r="AY13" s="142"/>
      <c r="AZ13" s="140"/>
    </row>
    <row r="14" spans="1:61">
      <c r="A14" s="138"/>
      <c r="B14" s="142"/>
      <c r="C14" s="165" t="s">
        <v>25</v>
      </c>
      <c r="D14" s="166" t="s">
        <v>26</v>
      </c>
      <c r="E14" s="166" t="s">
        <v>27</v>
      </c>
      <c r="F14" s="167" t="s">
        <v>38</v>
      </c>
      <c r="G14" s="167" t="s">
        <v>39</v>
      </c>
      <c r="H14" s="167" t="s">
        <v>39</v>
      </c>
      <c r="I14" s="167" t="s">
        <v>39</v>
      </c>
      <c r="J14" s="167" t="s">
        <v>39</v>
      </c>
      <c r="K14" s="168">
        <v>0.9</v>
      </c>
      <c r="L14" s="169" t="s">
        <v>40</v>
      </c>
      <c r="M14" s="169" t="s">
        <v>40</v>
      </c>
      <c r="N14" s="170" t="s">
        <v>40</v>
      </c>
      <c r="O14" s="170" t="s">
        <v>40</v>
      </c>
      <c r="P14" s="356">
        <v>0.9</v>
      </c>
      <c r="Q14" s="357" t="s">
        <v>40</v>
      </c>
      <c r="R14" s="169" t="s">
        <v>40</v>
      </c>
      <c r="S14" s="169" t="s">
        <v>40</v>
      </c>
      <c r="T14" s="169">
        <v>0.411764705882353</v>
      </c>
      <c r="U14" s="356">
        <v>0.9</v>
      </c>
      <c r="V14" s="169" t="s">
        <v>40</v>
      </c>
      <c r="W14" s="169" t="s">
        <v>40</v>
      </c>
      <c r="X14" s="169" t="s">
        <v>40</v>
      </c>
      <c r="Y14" s="169">
        <v>0.941176470588235</v>
      </c>
      <c r="Z14" s="356">
        <v>0.92</v>
      </c>
      <c r="AA14" s="356" t="s">
        <v>40</v>
      </c>
      <c r="AB14" s="356" t="s">
        <v>40</v>
      </c>
      <c r="AC14" s="356" t="s">
        <v>40</v>
      </c>
      <c r="AD14" s="356">
        <v>1</v>
      </c>
      <c r="AE14" s="356">
        <v>0.92</v>
      </c>
      <c r="AF14" s="169" t="s">
        <v>40</v>
      </c>
      <c r="AG14" s="169" t="s">
        <v>40</v>
      </c>
      <c r="AH14" s="169" t="s">
        <v>40</v>
      </c>
      <c r="AI14" s="169">
        <v>0.996396172486641</v>
      </c>
      <c r="AJ14" s="356">
        <v>0.92</v>
      </c>
      <c r="AK14" s="169" t="s">
        <v>40</v>
      </c>
      <c r="AL14" s="169" t="s">
        <v>40</v>
      </c>
      <c r="AM14" s="169" t="s">
        <v>40</v>
      </c>
      <c r="AN14" s="169">
        <v>0.96551724137931</v>
      </c>
      <c r="AO14" s="168">
        <v>0.99</v>
      </c>
      <c r="AP14" s="358" t="s">
        <v>40</v>
      </c>
      <c r="AQ14" s="358" t="s">
        <v>40</v>
      </c>
      <c r="AR14" s="358" t="s">
        <v>40</v>
      </c>
      <c r="AS14" s="359">
        <v>1</v>
      </c>
      <c r="AT14" s="360">
        <v>0.0872182100128262</v>
      </c>
      <c r="AU14" s="361" t="s">
        <v>40</v>
      </c>
      <c r="AV14" s="362" t="s">
        <v>40</v>
      </c>
      <c r="AW14" s="362" t="s">
        <v>40</v>
      </c>
      <c r="AX14" s="362" t="s">
        <v>40</v>
      </c>
      <c r="AY14" s="142"/>
      <c r="AZ14" s="140"/>
    </row>
    <row r="15" spans="1:61">
      <c r="A15" s="138"/>
      <c r="B15" s="142"/>
      <c r="C15" s="165" t="s">
        <v>25</v>
      </c>
      <c r="D15" s="166" t="s">
        <v>26</v>
      </c>
      <c r="E15" s="166" t="s">
        <v>27</v>
      </c>
      <c r="F15" s="167" t="s">
        <v>41</v>
      </c>
      <c r="G15" s="171" t="s">
        <v>42</v>
      </c>
      <c r="H15" s="171" t="s">
        <v>42</v>
      </c>
      <c r="I15" s="171" t="s">
        <v>42</v>
      </c>
      <c r="J15" s="171" t="s">
        <v>42</v>
      </c>
      <c r="K15" s="168">
        <v>0.9</v>
      </c>
      <c r="L15" s="169">
        <v>0.992248062015504</v>
      </c>
      <c r="M15" s="169">
        <v>1</v>
      </c>
      <c r="N15" s="170">
        <v>0.991304347826087</v>
      </c>
      <c r="O15" s="170">
        <v>0.988502600602245</v>
      </c>
      <c r="P15" s="356">
        <v>0.9</v>
      </c>
      <c r="Q15" s="357">
        <v>0.989343989343989</v>
      </c>
      <c r="R15" s="169">
        <v>0.992923193055293</v>
      </c>
      <c r="S15" s="169">
        <v>0.986538207733932</v>
      </c>
      <c r="T15" s="169">
        <v>0.9834115585652</v>
      </c>
      <c r="U15" s="356">
        <v>0.9</v>
      </c>
      <c r="V15" s="169">
        <v>0.914418914418914</v>
      </c>
      <c r="W15" s="169">
        <v>0.931024721645593</v>
      </c>
      <c r="X15" s="169">
        <v>0.924112445558928</v>
      </c>
      <c r="Y15" s="169">
        <v>0.916646600999455</v>
      </c>
      <c r="Z15" s="356">
        <v>0.92</v>
      </c>
      <c r="AA15" s="356">
        <v>0.943932314686198</v>
      </c>
      <c r="AB15" s="356">
        <v>0.956560382179758</v>
      </c>
      <c r="AC15" s="356">
        <v>0.964377315474494</v>
      </c>
      <c r="AD15" s="356">
        <v>0.965277814839918</v>
      </c>
      <c r="AE15" s="356">
        <v>0.92</v>
      </c>
      <c r="AF15" s="169">
        <v>0.996942308990769</v>
      </c>
      <c r="AG15" s="169">
        <v>0.985222863885859</v>
      </c>
      <c r="AH15" s="169">
        <v>0.994330680091616</v>
      </c>
      <c r="AI15" s="169">
        <v>0.993179744067779</v>
      </c>
      <c r="AJ15" s="356">
        <v>0.92</v>
      </c>
      <c r="AK15" s="169">
        <v>0.959269662921348</v>
      </c>
      <c r="AL15" s="169">
        <v>0.970511708586297</v>
      </c>
      <c r="AM15" s="169">
        <v>0.977358830957965</v>
      </c>
      <c r="AN15" s="169">
        <v>0.977162071460897</v>
      </c>
      <c r="AO15" s="168">
        <v>0.99</v>
      </c>
      <c r="AP15" s="358">
        <v>1</v>
      </c>
      <c r="AQ15" s="358">
        <v>1</v>
      </c>
      <c r="AR15" s="358">
        <v>1</v>
      </c>
      <c r="AS15" s="359">
        <v>1</v>
      </c>
      <c r="AT15" s="360">
        <v>0.0872182100128262</v>
      </c>
      <c r="AU15" s="361">
        <v>0.157534246575342</v>
      </c>
      <c r="AV15" s="362">
        <v>0</v>
      </c>
      <c r="AW15" s="362">
        <v>0</v>
      </c>
      <c r="AX15" s="362">
        <v>0.0304512113803067</v>
      </c>
      <c r="AY15" s="142"/>
      <c r="AZ15" s="140"/>
    </row>
    <row r="16" spans="1:61">
      <c r="A16" s="138"/>
      <c r="B16" s="142"/>
      <c r="C16" s="165" t="s">
        <v>25</v>
      </c>
      <c r="D16" s="166" t="s">
        <v>26</v>
      </c>
      <c r="E16" s="166" t="s">
        <v>27</v>
      </c>
      <c r="F16" s="167" t="s">
        <v>43</v>
      </c>
      <c r="G16" s="171" t="s">
        <v>44</v>
      </c>
      <c r="H16" s="171" t="s">
        <v>44</v>
      </c>
      <c r="I16" s="171" t="s">
        <v>44</v>
      </c>
      <c r="J16" s="171" t="s">
        <v>44</v>
      </c>
      <c r="K16" s="168">
        <v>0.9</v>
      </c>
      <c r="L16" s="169">
        <v>0.96875</v>
      </c>
      <c r="M16" s="169">
        <v>0.941176470588235</v>
      </c>
      <c r="N16" s="170">
        <v>0.964285714285714</v>
      </c>
      <c r="O16" s="170">
        <v>0.961346633416459</v>
      </c>
      <c r="P16" s="356">
        <v>0.9</v>
      </c>
      <c r="Q16" s="357">
        <v>0.996616723054616</v>
      </c>
      <c r="R16" s="169">
        <v>0.998500749625187</v>
      </c>
      <c r="S16" s="169">
        <v>0.999198717948718</v>
      </c>
      <c r="T16" s="169">
        <v>0.96714082662757</v>
      </c>
      <c r="U16" s="356">
        <v>0.9</v>
      </c>
      <c r="V16" s="169">
        <v>0.978250362493958</v>
      </c>
      <c r="W16" s="169">
        <v>0.993253373313343</v>
      </c>
      <c r="X16" s="169">
        <v>0.991185897435897</v>
      </c>
      <c r="Y16" s="169">
        <v>0.959418473212387</v>
      </c>
      <c r="Z16" s="356">
        <v>0.92</v>
      </c>
      <c r="AA16" s="356" t="s">
        <v>40</v>
      </c>
      <c r="AB16" s="356">
        <v>0</v>
      </c>
      <c r="AC16" s="356" t="s">
        <v>40</v>
      </c>
      <c r="AD16" s="356">
        <v>0</v>
      </c>
      <c r="AE16" s="356">
        <v>0.92</v>
      </c>
      <c r="AF16" s="169">
        <v>0.681818181818182</v>
      </c>
      <c r="AG16" s="169">
        <v>0.333333333333333</v>
      </c>
      <c r="AH16" s="169">
        <v>0.6</v>
      </c>
      <c r="AI16" s="169">
        <v>0.515625</v>
      </c>
      <c r="AJ16" s="356">
        <v>0.92</v>
      </c>
      <c r="AK16" s="169">
        <v>0.988400193330111</v>
      </c>
      <c r="AL16" s="169">
        <v>0.997377294866991</v>
      </c>
      <c r="AM16" s="169">
        <v>0.997195512820513</v>
      </c>
      <c r="AN16" s="169">
        <v>0.994930220585767</v>
      </c>
      <c r="AO16" s="168">
        <v>0.99</v>
      </c>
      <c r="AP16" s="358">
        <v>1</v>
      </c>
      <c r="AQ16" s="358">
        <v>1</v>
      </c>
      <c r="AR16" s="358">
        <v>1</v>
      </c>
      <c r="AS16" s="359">
        <v>1</v>
      </c>
      <c r="AT16" s="360">
        <v>0.0872182100128262</v>
      </c>
      <c r="AU16" s="361">
        <v>0.125</v>
      </c>
      <c r="AV16" s="362">
        <v>0</v>
      </c>
      <c r="AW16" s="362">
        <v>0</v>
      </c>
      <c r="AX16" s="362">
        <v>0.06</v>
      </c>
      <c r="AY16" s="142"/>
      <c r="AZ16" s="140"/>
    </row>
    <row r="17" spans="1:52">
      <c r="A17" s="138"/>
      <c r="B17" s="142"/>
      <c r="C17" s="165" t="s">
        <v>25</v>
      </c>
      <c r="D17" s="166" t="s">
        <v>26</v>
      </c>
      <c r="E17" s="166" t="s">
        <v>27</v>
      </c>
      <c r="F17" s="167" t="s">
        <v>45</v>
      </c>
      <c r="G17" s="171" t="s">
        <v>46</v>
      </c>
      <c r="H17" s="171" t="s">
        <v>46</v>
      </c>
      <c r="I17" s="171" t="s">
        <v>46</v>
      </c>
      <c r="J17" s="171" t="s">
        <v>46</v>
      </c>
      <c r="K17" s="168">
        <v>0.9</v>
      </c>
      <c r="L17" s="169">
        <v>0.919540229885057</v>
      </c>
      <c r="M17" s="169">
        <v>0.956521739130435</v>
      </c>
      <c r="N17" s="170">
        <v>0.855555555555556</v>
      </c>
      <c r="O17" s="170">
        <v>0.888647866955893</v>
      </c>
      <c r="P17" s="356">
        <v>0.9</v>
      </c>
      <c r="Q17" s="357">
        <v>0.985986709043629</v>
      </c>
      <c r="R17" s="169">
        <v>0.993643031784841</v>
      </c>
      <c r="S17" s="169">
        <v>0.996060776589758</v>
      </c>
      <c r="T17" s="169">
        <v>0.993707347336701</v>
      </c>
      <c r="U17" s="356">
        <v>0.9</v>
      </c>
      <c r="V17" s="169">
        <v>0.710054897428489</v>
      </c>
      <c r="W17" s="169">
        <v>0.773920130399348</v>
      </c>
      <c r="X17" s="169">
        <v>0.736072031513787</v>
      </c>
      <c r="Y17" s="169">
        <v>0.723743685190109</v>
      </c>
      <c r="Z17" s="356">
        <v>0.92</v>
      </c>
      <c r="AA17" s="356">
        <v>0.864052766581165</v>
      </c>
      <c r="AB17" s="356">
        <v>0.850590687977762</v>
      </c>
      <c r="AC17" s="356">
        <v>0.902483343428225</v>
      </c>
      <c r="AD17" s="356">
        <v>0.874236153771541</v>
      </c>
      <c r="AE17" s="356">
        <v>0.92</v>
      </c>
      <c r="AF17" s="169">
        <v>0.992664092664093</v>
      </c>
      <c r="AG17" s="169">
        <v>0.997087732071351</v>
      </c>
      <c r="AH17" s="169">
        <v>0.991994663108739</v>
      </c>
      <c r="AI17" s="169">
        <v>0.986658003032272</v>
      </c>
      <c r="AJ17" s="356">
        <v>0.92</v>
      </c>
      <c r="AK17" s="169">
        <v>0.886761973992408</v>
      </c>
      <c r="AL17" s="169">
        <v>0.891094104785132</v>
      </c>
      <c r="AM17" s="169">
        <v>0.927569644572526</v>
      </c>
      <c r="AN17" s="169">
        <v>0.899573707042196</v>
      </c>
      <c r="AO17" s="168">
        <v>0.99</v>
      </c>
      <c r="AP17" s="358">
        <v>1</v>
      </c>
      <c r="AQ17" s="358">
        <v>1</v>
      </c>
      <c r="AR17" s="358">
        <v>1</v>
      </c>
      <c r="AS17" s="359">
        <v>1</v>
      </c>
      <c r="AT17" s="360">
        <v>0.0872182100128262</v>
      </c>
      <c r="AU17" s="361">
        <v>0.210526315789474</v>
      </c>
      <c r="AV17" s="362">
        <v>0.0416666666666667</v>
      </c>
      <c r="AW17" s="362">
        <v>0.0555555555555556</v>
      </c>
      <c r="AX17" s="362">
        <v>0.0520772381509655</v>
      </c>
      <c r="AY17" s="142"/>
      <c r="AZ17" s="140"/>
    </row>
    <row r="18" spans="1:52">
      <c r="A18" s="138"/>
      <c r="B18" s="142"/>
      <c r="C18" s="165" t="s">
        <v>25</v>
      </c>
      <c r="D18" s="166" t="s">
        <v>26</v>
      </c>
      <c r="E18" s="166" t="s">
        <v>27</v>
      </c>
      <c r="F18" s="167" t="s">
        <v>47</v>
      </c>
      <c r="G18" s="171" t="s">
        <v>48</v>
      </c>
      <c r="H18" s="171" t="s">
        <v>48</v>
      </c>
      <c r="I18" s="171" t="s">
        <v>48</v>
      </c>
      <c r="J18" s="171" t="s">
        <v>48</v>
      </c>
      <c r="K18" s="168">
        <v>0.9</v>
      </c>
      <c r="L18" s="169">
        <v>0.959349593495935</v>
      </c>
      <c r="M18" s="169">
        <v>0.958333333333333</v>
      </c>
      <c r="N18" s="170">
        <v>0.973214285714286</v>
      </c>
      <c r="O18" s="170">
        <v>0.977034306776297</v>
      </c>
      <c r="P18" s="356">
        <v>0.9</v>
      </c>
      <c r="Q18" s="357">
        <v>0.98389694041868</v>
      </c>
      <c r="R18" s="169">
        <v>0.984987593052109</v>
      </c>
      <c r="S18" s="169">
        <v>0.995692440232608</v>
      </c>
      <c r="T18" s="169">
        <v>0.992235628295826</v>
      </c>
      <c r="U18" s="356">
        <v>0.9</v>
      </c>
      <c r="V18" s="169">
        <v>0.846698872785829</v>
      </c>
      <c r="W18" s="169">
        <v>0.860669975186104</v>
      </c>
      <c r="X18" s="169">
        <v>0.870557828989877</v>
      </c>
      <c r="Y18" s="169">
        <v>0.882472591723081</v>
      </c>
      <c r="Z18" s="356">
        <v>0.92</v>
      </c>
      <c r="AA18" s="356">
        <v>0.920999422299249</v>
      </c>
      <c r="AB18" s="356">
        <v>0.934319211297629</v>
      </c>
      <c r="AC18" s="356">
        <v>0.925619834710744</v>
      </c>
      <c r="AD18" s="356">
        <v>0.935267956274307</v>
      </c>
      <c r="AE18" s="356">
        <v>0.92</v>
      </c>
      <c r="AF18" s="169">
        <v>0.988589211618257</v>
      </c>
      <c r="AG18" s="169">
        <v>0.995833333333333</v>
      </c>
      <c r="AH18" s="169">
        <v>0.981867633726201</v>
      </c>
      <c r="AI18" s="169">
        <v>0.981103794398504</v>
      </c>
      <c r="AJ18" s="356">
        <v>0.92</v>
      </c>
      <c r="AK18" s="169">
        <v>0.936576354679803</v>
      </c>
      <c r="AL18" s="169">
        <v>0.947446193382589</v>
      </c>
      <c r="AM18" s="169">
        <v>0.948285796600403</v>
      </c>
      <c r="AN18" s="169">
        <v>0.952819710269748</v>
      </c>
      <c r="AO18" s="168">
        <v>0.99</v>
      </c>
      <c r="AP18" s="358">
        <v>1</v>
      </c>
      <c r="AQ18" s="358">
        <v>1</v>
      </c>
      <c r="AR18" s="358">
        <v>1</v>
      </c>
      <c r="AS18" s="359">
        <v>1</v>
      </c>
      <c r="AT18" s="360">
        <v>0.0872182100128262</v>
      </c>
      <c r="AU18" s="361">
        <v>0.218390804597701</v>
      </c>
      <c r="AV18" s="362">
        <v>0.032258064516129</v>
      </c>
      <c r="AW18" s="362">
        <v>0.046875</v>
      </c>
      <c r="AX18" s="362">
        <v>0.064464141821112</v>
      </c>
      <c r="AY18" s="142"/>
      <c r="AZ18" s="140"/>
    </row>
    <row r="19" spans="1:52">
      <c r="A19" s="138"/>
      <c r="B19" s="142"/>
      <c r="C19" s="165" t="s">
        <v>25</v>
      </c>
      <c r="D19" s="166" t="s">
        <v>26</v>
      </c>
      <c r="E19" s="166" t="s">
        <v>27</v>
      </c>
      <c r="F19" s="167" t="s">
        <v>49</v>
      </c>
      <c r="G19" s="171" t="s">
        <v>50</v>
      </c>
      <c r="H19" s="171" t="s">
        <v>50</v>
      </c>
      <c r="I19" s="171" t="s">
        <v>50</v>
      </c>
      <c r="J19" s="171" t="s">
        <v>50</v>
      </c>
      <c r="K19" s="168">
        <v>0.9</v>
      </c>
      <c r="L19" s="169">
        <v>0.8125</v>
      </c>
      <c r="M19" s="169">
        <v>0.875</v>
      </c>
      <c r="N19" s="170">
        <v>0.8125</v>
      </c>
      <c r="O19" s="170">
        <v>0.806883365200765</v>
      </c>
      <c r="P19" s="356">
        <v>0.9</v>
      </c>
      <c r="Q19" s="357">
        <v>0.992016806722689</v>
      </c>
      <c r="R19" s="169">
        <v>0.970475669764899</v>
      </c>
      <c r="S19" s="169">
        <v>0.98482428115016</v>
      </c>
      <c r="T19" s="169">
        <v>0.908461816315279</v>
      </c>
      <c r="U19" s="356">
        <v>0.9</v>
      </c>
      <c r="V19" s="169">
        <v>0.716386554621849</v>
      </c>
      <c r="W19" s="169">
        <v>0.768726079825041</v>
      </c>
      <c r="X19" s="169">
        <v>0.666134185303514</v>
      </c>
      <c r="Y19" s="169">
        <v>0.644189273968175</v>
      </c>
      <c r="Z19" s="356">
        <v>0.92</v>
      </c>
      <c r="AA19" s="356">
        <v>0.787685774946921</v>
      </c>
      <c r="AB19" s="356">
        <v>0.903573836817262</v>
      </c>
      <c r="AC19" s="356">
        <v>0.939655172413793</v>
      </c>
      <c r="AD19" s="356">
        <v>0.809132228933676</v>
      </c>
      <c r="AE19" s="356">
        <v>0.92</v>
      </c>
      <c r="AF19" s="169">
        <v>0.977491961414791</v>
      </c>
      <c r="AG19" s="169">
        <v>0.994940399622674</v>
      </c>
      <c r="AH19" s="169">
        <v>0.99239977199316</v>
      </c>
      <c r="AI19" s="169">
        <v>0.993715152843872</v>
      </c>
      <c r="AJ19" s="356">
        <v>0.92</v>
      </c>
      <c r="AK19" s="169">
        <v>0.866596361718956</v>
      </c>
      <c r="AL19" s="169">
        <v>0.944444444444444</v>
      </c>
      <c r="AM19" s="169">
        <v>0.952797202797203</v>
      </c>
      <c r="AN19" s="169">
        <v>0.859096873076878</v>
      </c>
      <c r="AO19" s="168">
        <v>0.99</v>
      </c>
      <c r="AP19" s="358">
        <v>1</v>
      </c>
      <c r="AQ19" s="358">
        <v>1</v>
      </c>
      <c r="AR19" s="358">
        <v>1</v>
      </c>
      <c r="AS19" s="359">
        <v>1</v>
      </c>
      <c r="AT19" s="360">
        <v>0.0872182100128262</v>
      </c>
      <c r="AU19" s="361">
        <v>0.0833333333333333</v>
      </c>
      <c r="AV19" s="362">
        <v>0</v>
      </c>
      <c r="AW19" s="362">
        <v>0.1</v>
      </c>
      <c r="AX19" s="362">
        <v>0.0625</v>
      </c>
      <c r="AY19" s="142"/>
      <c r="AZ19" s="140"/>
    </row>
    <row r="20" spans="1:52">
      <c r="A20" s="138"/>
      <c r="B20" s="142"/>
      <c r="C20" s="165" t="s">
        <v>25</v>
      </c>
      <c r="D20" s="166" t="s">
        <v>26</v>
      </c>
      <c r="E20" s="166" t="s">
        <v>27</v>
      </c>
      <c r="F20" s="167" t="s">
        <v>51</v>
      </c>
      <c r="G20" s="171" t="s">
        <v>52</v>
      </c>
      <c r="H20" s="171" t="s">
        <v>52</v>
      </c>
      <c r="I20" s="171" t="s">
        <v>52</v>
      </c>
      <c r="J20" s="171" t="s">
        <v>52</v>
      </c>
      <c r="K20" s="168">
        <v>0.9</v>
      </c>
      <c r="L20" s="169">
        <v>0.933333333333333</v>
      </c>
      <c r="M20" s="169">
        <v>0.951612903225806</v>
      </c>
      <c r="N20" s="170">
        <v>0.964912280701754</v>
      </c>
      <c r="O20" s="170">
        <v>0.937087912087912</v>
      </c>
      <c r="P20" s="356">
        <v>0.9</v>
      </c>
      <c r="Q20" s="357">
        <v>0.994469026548673</v>
      </c>
      <c r="R20" s="169">
        <v>0.993429231042444</v>
      </c>
      <c r="S20" s="169">
        <v>0.997504159733777</v>
      </c>
      <c r="T20" s="169">
        <v>0.993207221592665</v>
      </c>
      <c r="U20" s="356">
        <v>0.9</v>
      </c>
      <c r="V20" s="169">
        <v>0.860619469026549</v>
      </c>
      <c r="W20" s="169">
        <v>0.875155389806429</v>
      </c>
      <c r="X20" s="169">
        <v>0.89351081530782</v>
      </c>
      <c r="Y20" s="169">
        <v>0.874420521273308</v>
      </c>
      <c r="Z20" s="356">
        <v>0.92</v>
      </c>
      <c r="AA20" s="356">
        <v>0.920750382848392</v>
      </c>
      <c r="AB20" s="356">
        <v>0.925224708357238</v>
      </c>
      <c r="AC20" s="356">
        <v>0.946051986267778</v>
      </c>
      <c r="AD20" s="356">
        <v>0.945160959255585</v>
      </c>
      <c r="AE20" s="356">
        <v>0.92</v>
      </c>
      <c r="AF20" s="169">
        <v>0.968111201962388</v>
      </c>
      <c r="AG20" s="169">
        <v>0.989477503628447</v>
      </c>
      <c r="AH20" s="169">
        <v>0.995302013422819</v>
      </c>
      <c r="AI20" s="169">
        <v>0.978616352201258</v>
      </c>
      <c r="AJ20" s="356">
        <v>0.92</v>
      </c>
      <c r="AK20" s="169">
        <v>0.94070804120142</v>
      </c>
      <c r="AL20" s="169">
        <v>0.944106813996317</v>
      </c>
      <c r="AM20" s="169">
        <v>0.962444641275465</v>
      </c>
      <c r="AN20" s="169">
        <v>0.962173360466056</v>
      </c>
      <c r="AO20" s="168">
        <v>0.99</v>
      </c>
      <c r="AP20" s="358">
        <v>1</v>
      </c>
      <c r="AQ20" s="358">
        <v>1</v>
      </c>
      <c r="AR20" s="358">
        <v>1</v>
      </c>
      <c r="AS20" s="359">
        <v>1</v>
      </c>
      <c r="AT20" s="360">
        <v>0.0872182100128262</v>
      </c>
      <c r="AU20" s="361">
        <v>0.185185185185185</v>
      </c>
      <c r="AV20" s="362">
        <v>0</v>
      </c>
      <c r="AW20" s="362">
        <v>0</v>
      </c>
      <c r="AX20" s="362">
        <v>0.0636973180076628</v>
      </c>
      <c r="AY20" s="142"/>
      <c r="AZ20" s="140"/>
    </row>
    <row r="21" spans="1:52">
      <c r="A21" s="138"/>
      <c r="B21" s="142"/>
      <c r="C21" s="165" t="s">
        <v>25</v>
      </c>
      <c r="D21" s="166" t="s">
        <v>26</v>
      </c>
      <c r="E21" s="166" t="s">
        <v>27</v>
      </c>
      <c r="F21" s="167" t="s">
        <v>53</v>
      </c>
      <c r="G21" s="171" t="s">
        <v>54</v>
      </c>
      <c r="H21" s="171" t="s">
        <v>54</v>
      </c>
      <c r="I21" s="171" t="s">
        <v>54</v>
      </c>
      <c r="J21" s="171" t="s">
        <v>54</v>
      </c>
      <c r="K21" s="168">
        <v>0.9</v>
      </c>
      <c r="L21" s="169">
        <v>0.75</v>
      </c>
      <c r="M21" s="169">
        <v>0.8125</v>
      </c>
      <c r="N21" s="170">
        <v>0.875</v>
      </c>
      <c r="O21" s="170">
        <v>0.884381338742394</v>
      </c>
      <c r="P21" s="356">
        <v>0.9</v>
      </c>
      <c r="Q21" s="357">
        <v>0.993449781659389</v>
      </c>
      <c r="R21" s="169">
        <v>0.952478283086357</v>
      </c>
      <c r="S21" s="169">
        <v>0.955965909090909</v>
      </c>
      <c r="T21" s="169">
        <v>0.972685494832683</v>
      </c>
      <c r="U21" s="356">
        <v>0.9</v>
      </c>
      <c r="V21" s="169">
        <v>0.850218340611354</v>
      </c>
      <c r="W21" s="169">
        <v>0.870720490546755</v>
      </c>
      <c r="X21" s="169">
        <v>0.906960227272727</v>
      </c>
      <c r="Y21" s="169">
        <v>0.849295561932296</v>
      </c>
      <c r="Z21" s="356">
        <v>0.92</v>
      </c>
      <c r="AA21" s="356">
        <v>0.840699815837937</v>
      </c>
      <c r="AB21" s="356">
        <v>0.859185132237312</v>
      </c>
      <c r="AC21" s="356">
        <v>0.953301127214171</v>
      </c>
      <c r="AD21" s="356">
        <v>0.910293679189028</v>
      </c>
      <c r="AE21" s="356">
        <v>0.92</v>
      </c>
      <c r="AF21" s="169">
        <v>0.99097519802623</v>
      </c>
      <c r="AG21" s="169">
        <v>0.988940339060886</v>
      </c>
      <c r="AH21" s="169">
        <v>0.985401950891356</v>
      </c>
      <c r="AI21" s="169">
        <v>0.973876255748495</v>
      </c>
      <c r="AJ21" s="356">
        <v>0.92</v>
      </c>
      <c r="AK21" s="169">
        <v>0.92239336492891</v>
      </c>
      <c r="AL21" s="169">
        <v>0.921954125707477</v>
      </c>
      <c r="AM21" s="169">
        <v>0.965007392804337</v>
      </c>
      <c r="AN21" s="169">
        <v>0.948916577861573</v>
      </c>
      <c r="AO21" s="168">
        <v>0.99</v>
      </c>
      <c r="AP21" s="358">
        <v>1</v>
      </c>
      <c r="AQ21" s="358">
        <v>1</v>
      </c>
      <c r="AR21" s="358">
        <v>1</v>
      </c>
      <c r="AS21" s="359">
        <v>1</v>
      </c>
      <c r="AT21" s="360">
        <v>0.0872182100128262</v>
      </c>
      <c r="AU21" s="361">
        <v>0</v>
      </c>
      <c r="AV21" s="362">
        <v>0.2</v>
      </c>
      <c r="AW21" s="362">
        <v>0</v>
      </c>
      <c r="AX21" s="362">
        <v>0.101604278074866</v>
      </c>
      <c r="AY21" s="142"/>
      <c r="AZ21" s="140"/>
    </row>
    <row r="22" spans="1:52">
      <c r="A22" s="138"/>
      <c r="B22" s="142"/>
      <c r="C22" s="165" t="s">
        <v>25</v>
      </c>
      <c r="D22" s="166" t="s">
        <v>26</v>
      </c>
      <c r="E22" s="166" t="s">
        <v>27</v>
      </c>
      <c r="F22" s="167" t="s">
        <v>55</v>
      </c>
      <c r="G22" s="171" t="s">
        <v>56</v>
      </c>
      <c r="H22" s="171" t="s">
        <v>56</v>
      </c>
      <c r="I22" s="171" t="s">
        <v>56</v>
      </c>
      <c r="J22" s="171" t="s">
        <v>56</v>
      </c>
      <c r="K22" s="168">
        <v>0.9</v>
      </c>
      <c r="L22" s="169">
        <v>0.869565217391304</v>
      </c>
      <c r="M22" s="169">
        <v>0.869565217391304</v>
      </c>
      <c r="N22" s="170">
        <v>0.886363636363636</v>
      </c>
      <c r="O22" s="170">
        <v>0.903178122690318</v>
      </c>
      <c r="P22" s="356">
        <v>0.9</v>
      </c>
      <c r="Q22" s="357">
        <v>0.978711562543481</v>
      </c>
      <c r="R22" s="169">
        <v>0.973151532190048</v>
      </c>
      <c r="S22" s="169">
        <v>0.849957191780822</v>
      </c>
      <c r="T22" s="169">
        <v>0.92854463615904</v>
      </c>
      <c r="U22" s="356">
        <v>0.9</v>
      </c>
      <c r="V22" s="169">
        <v>0.935299846945875</v>
      </c>
      <c r="W22" s="169">
        <v>0.945600224908631</v>
      </c>
      <c r="X22" s="169">
        <v>0.921446917808219</v>
      </c>
      <c r="Y22" s="169">
        <v>0.901462865716429</v>
      </c>
      <c r="Z22" s="356">
        <v>0.92</v>
      </c>
      <c r="AA22" s="356">
        <v>0.916572077185017</v>
      </c>
      <c r="AB22" s="356">
        <v>0.948093480934809</v>
      </c>
      <c r="AC22" s="356">
        <v>0.973074514715091</v>
      </c>
      <c r="AD22" s="356">
        <v>0.958012160674104</v>
      </c>
      <c r="AE22" s="356">
        <v>0.92</v>
      </c>
      <c r="AF22" s="169">
        <v>0.989007994186046</v>
      </c>
      <c r="AG22" s="169">
        <v>0.995382302405498</v>
      </c>
      <c r="AH22" s="169">
        <v>0.990728238365289</v>
      </c>
      <c r="AI22" s="169">
        <v>0.989458425105337</v>
      </c>
      <c r="AJ22" s="356">
        <v>0.92</v>
      </c>
      <c r="AK22" s="169">
        <v>0.956598842635804</v>
      </c>
      <c r="AL22" s="169">
        <v>0.973074514715091</v>
      </c>
      <c r="AM22" s="169">
        <v>0.98548412825012</v>
      </c>
      <c r="AN22" s="169">
        <v>0.975248985614165</v>
      </c>
      <c r="AO22" s="168">
        <v>0.99</v>
      </c>
      <c r="AP22" s="358">
        <v>1</v>
      </c>
      <c r="AQ22" s="358">
        <v>1</v>
      </c>
      <c r="AR22" s="358">
        <v>1</v>
      </c>
      <c r="AS22" s="359">
        <v>1</v>
      </c>
      <c r="AT22" s="360">
        <v>0.0872182100128262</v>
      </c>
      <c r="AU22" s="361">
        <v>0.28</v>
      </c>
      <c r="AV22" s="362">
        <v>0.0416666666666667</v>
      </c>
      <c r="AW22" s="362">
        <v>0.0833333333333333</v>
      </c>
      <c r="AX22" s="362">
        <v>0.101666666666667</v>
      </c>
      <c r="AY22" s="142"/>
      <c r="AZ22" s="140"/>
    </row>
    <row r="23" spans="1:52">
      <c r="A23" s="138"/>
      <c r="B23" s="142"/>
      <c r="C23" s="165" t="s">
        <v>25</v>
      </c>
      <c r="D23" s="166" t="s">
        <v>26</v>
      </c>
      <c r="E23" s="166" t="s">
        <v>27</v>
      </c>
      <c r="F23" s="167" t="s">
        <v>57</v>
      </c>
      <c r="G23" s="171" t="s">
        <v>58</v>
      </c>
      <c r="H23" s="171" t="s">
        <v>58</v>
      </c>
      <c r="I23" s="171" t="s">
        <v>58</v>
      </c>
      <c r="J23" s="171" t="s">
        <v>58</v>
      </c>
      <c r="K23" s="168">
        <v>0.9</v>
      </c>
      <c r="L23" s="169">
        <v>0.864705882352941</v>
      </c>
      <c r="M23" s="169">
        <v>0.898203592814371</v>
      </c>
      <c r="N23" s="170">
        <v>0.818181818181818</v>
      </c>
      <c r="O23" s="170">
        <v>0.881328751431844</v>
      </c>
      <c r="P23" s="356">
        <v>0.9</v>
      </c>
      <c r="Q23" s="357">
        <v>0.897355656391801</v>
      </c>
      <c r="R23" s="169">
        <v>0.829787234042553</v>
      </c>
      <c r="S23" s="169">
        <v>0.82323350491343</v>
      </c>
      <c r="T23" s="169">
        <v>0.838752210564467</v>
      </c>
      <c r="U23" s="356">
        <v>0.9</v>
      </c>
      <c r="V23" s="169">
        <v>0.756063213894539</v>
      </c>
      <c r="W23" s="169">
        <v>0.771848074556005</v>
      </c>
      <c r="X23" s="169">
        <v>0.756317267197005</v>
      </c>
      <c r="Y23" s="169">
        <v>0.690852168696532</v>
      </c>
      <c r="Z23" s="356">
        <v>0.92</v>
      </c>
      <c r="AA23" s="356">
        <v>0.99460542540074</v>
      </c>
      <c r="AB23" s="356">
        <v>0.991548595575441</v>
      </c>
      <c r="AC23" s="356">
        <v>0.992571959145775</v>
      </c>
      <c r="AD23" s="356">
        <v>0.964455265502386</v>
      </c>
      <c r="AE23" s="356">
        <v>0.92</v>
      </c>
      <c r="AF23" s="169">
        <v>0.927849506338728</v>
      </c>
      <c r="AG23" s="169">
        <v>0.675912526129603</v>
      </c>
      <c r="AH23" s="169">
        <v>0.716773602199817</v>
      </c>
      <c r="AI23" s="169">
        <v>0.770018600630064</v>
      </c>
      <c r="AJ23" s="356">
        <v>0.92</v>
      </c>
      <c r="AK23" s="169">
        <v>0.980021794406102</v>
      </c>
      <c r="AL23" s="169">
        <v>0.989598352214212</v>
      </c>
      <c r="AM23" s="169">
        <v>0.993739487946178</v>
      </c>
      <c r="AN23" s="169">
        <v>0.97233167280669</v>
      </c>
      <c r="AO23" s="168">
        <v>0.99</v>
      </c>
      <c r="AP23" s="358">
        <v>1</v>
      </c>
      <c r="AQ23" s="358">
        <v>1</v>
      </c>
      <c r="AR23" s="358">
        <v>1</v>
      </c>
      <c r="AS23" s="359">
        <v>1</v>
      </c>
      <c r="AT23" s="360">
        <v>0.0872182100128262</v>
      </c>
      <c r="AU23" s="361">
        <v>0.121951219512195</v>
      </c>
      <c r="AV23" s="362">
        <v>0.0686274509803922</v>
      </c>
      <c r="AW23" s="362">
        <v>0.0123456790123457</v>
      </c>
      <c r="AX23" s="362">
        <v>0.0554216867469879</v>
      </c>
      <c r="AY23" s="142"/>
      <c r="AZ23" s="140"/>
    </row>
    <row r="24" spans="1:52">
      <c r="A24" s="138"/>
      <c r="B24" s="142"/>
      <c r="C24" s="165" t="s">
        <v>25</v>
      </c>
      <c r="D24" s="166" t="s">
        <v>26</v>
      </c>
      <c r="E24" s="166" t="s">
        <v>27</v>
      </c>
      <c r="F24" s="167" t="s">
        <v>59</v>
      </c>
      <c r="G24" s="171" t="s">
        <v>60</v>
      </c>
      <c r="H24" s="171" t="s">
        <v>60</v>
      </c>
      <c r="I24" s="171" t="s">
        <v>60</v>
      </c>
      <c r="J24" s="171" t="s">
        <v>60</v>
      </c>
      <c r="K24" s="168">
        <v>0.9</v>
      </c>
      <c r="L24" s="169">
        <v>0.896103896103896</v>
      </c>
      <c r="M24" s="169">
        <v>0.884353741496599</v>
      </c>
      <c r="N24" s="170">
        <v>0.861788617886179</v>
      </c>
      <c r="O24" s="170">
        <v>0.888679689338668</v>
      </c>
      <c r="P24" s="356">
        <v>0.9</v>
      </c>
      <c r="Q24" s="357">
        <v>0.995416078984485</v>
      </c>
      <c r="R24" s="169">
        <v>0.996805999166782</v>
      </c>
      <c r="S24" s="169">
        <v>0.996844003606853</v>
      </c>
      <c r="T24" s="169">
        <v>0.976830394129483</v>
      </c>
      <c r="U24" s="356">
        <v>0.9</v>
      </c>
      <c r="V24" s="169">
        <v>0.74306535025858</v>
      </c>
      <c r="W24" s="169">
        <v>0.771142896819886</v>
      </c>
      <c r="X24" s="169">
        <v>0.737150586113616</v>
      </c>
      <c r="Y24" s="169">
        <v>0.706062255888271</v>
      </c>
      <c r="Z24" s="356">
        <v>0.92</v>
      </c>
      <c r="AA24" s="356">
        <v>0.888007186704597</v>
      </c>
      <c r="AB24" s="356">
        <v>0.894899103139013</v>
      </c>
      <c r="AC24" s="356">
        <v>0.878025628856194</v>
      </c>
      <c r="AD24" s="356">
        <v>0.892835629481375</v>
      </c>
      <c r="AE24" s="356">
        <v>0.92</v>
      </c>
      <c r="AF24" s="169">
        <v>0.999674054758801</v>
      </c>
      <c r="AG24" s="169">
        <v>0.93304450571091</v>
      </c>
      <c r="AH24" s="169">
        <v>0.998624168768631</v>
      </c>
      <c r="AI24" s="169">
        <v>0.974704890387858</v>
      </c>
      <c r="AJ24" s="356">
        <v>0.92</v>
      </c>
      <c r="AK24" s="169">
        <v>0.912365025019752</v>
      </c>
      <c r="AL24" s="169">
        <v>0.919723810852281</v>
      </c>
      <c r="AM24" s="169">
        <v>0.917163380712211</v>
      </c>
      <c r="AN24" s="169">
        <v>0.923819161447365</v>
      </c>
      <c r="AO24" s="168">
        <v>0.99</v>
      </c>
      <c r="AP24" s="358">
        <v>1</v>
      </c>
      <c r="AQ24" s="358">
        <v>1</v>
      </c>
      <c r="AR24" s="358">
        <v>1</v>
      </c>
      <c r="AS24" s="359">
        <v>1</v>
      </c>
      <c r="AT24" s="360">
        <v>0.0872182100128262</v>
      </c>
      <c r="AU24" s="361">
        <v>0.147826086956522</v>
      </c>
      <c r="AV24" s="362">
        <v>0.0857142857142857</v>
      </c>
      <c r="AW24" s="362">
        <v>0.0483870967741935</v>
      </c>
      <c r="AX24" s="362">
        <v>0.0673693858845096</v>
      </c>
      <c r="AY24" s="142"/>
      <c r="AZ24" s="140"/>
    </row>
    <row r="25" spans="1:52">
      <c r="A25" s="138"/>
      <c r="B25" s="142"/>
      <c r="C25" s="165" t="s">
        <v>25</v>
      </c>
      <c r="D25" s="166" t="s">
        <v>26</v>
      </c>
      <c r="E25" s="166" t="s">
        <v>27</v>
      </c>
      <c r="F25" s="167" t="s">
        <v>61</v>
      </c>
      <c r="G25" s="171" t="s">
        <v>62</v>
      </c>
      <c r="H25" s="171" t="s">
        <v>62</v>
      </c>
      <c r="I25" s="171" t="s">
        <v>62</v>
      </c>
      <c r="J25" s="171" t="s">
        <v>62</v>
      </c>
      <c r="K25" s="168">
        <v>0.9</v>
      </c>
      <c r="L25" s="169">
        <v>0.915094339622642</v>
      </c>
      <c r="M25" s="169">
        <v>0.917431192660551</v>
      </c>
      <c r="N25" s="170">
        <v>0.951219512195122</v>
      </c>
      <c r="O25" s="170">
        <v>0.939302481556003</v>
      </c>
      <c r="P25" s="356">
        <v>0.9</v>
      </c>
      <c r="Q25" s="357">
        <v>0.987711213517665</v>
      </c>
      <c r="R25" s="169">
        <v>0.93370539489261</v>
      </c>
      <c r="S25" s="169">
        <v>0.988913525498891</v>
      </c>
      <c r="T25" s="169">
        <v>0.982461110073109</v>
      </c>
      <c r="U25" s="356">
        <v>0.9</v>
      </c>
      <c r="V25" s="169">
        <v>0.819969278033794</v>
      </c>
      <c r="W25" s="169">
        <v>0.852020970742432</v>
      </c>
      <c r="X25" s="169">
        <v>0.837028824833703</v>
      </c>
      <c r="Y25" s="169">
        <v>0.82027760868386</v>
      </c>
      <c r="Z25" s="356">
        <v>0.92</v>
      </c>
      <c r="AA25" s="356">
        <v>0.905630763194036</v>
      </c>
      <c r="AB25" s="356">
        <v>0.912042818911686</v>
      </c>
      <c r="AC25" s="356">
        <v>0.901648664013644</v>
      </c>
      <c r="AD25" s="356">
        <v>0.922517861542252</v>
      </c>
      <c r="AE25" s="356">
        <v>0.92</v>
      </c>
      <c r="AF25" s="169">
        <v>0.999695894576787</v>
      </c>
      <c r="AG25" s="169">
        <v>0.998349242804852</v>
      </c>
      <c r="AH25" s="169">
        <v>0.99711260827719</v>
      </c>
      <c r="AI25" s="169">
        <v>0.991482270994085</v>
      </c>
      <c r="AJ25" s="356">
        <v>0.92</v>
      </c>
      <c r="AK25" s="169">
        <v>0.926774638180565</v>
      </c>
      <c r="AL25" s="169">
        <v>0.931845806563639</v>
      </c>
      <c r="AM25" s="169">
        <v>0.931246506428172</v>
      </c>
      <c r="AN25" s="169">
        <v>0.945422884015808</v>
      </c>
      <c r="AO25" s="168">
        <v>0.99</v>
      </c>
      <c r="AP25" s="358">
        <v>1</v>
      </c>
      <c r="AQ25" s="358">
        <v>1</v>
      </c>
      <c r="AR25" s="358">
        <v>1</v>
      </c>
      <c r="AS25" s="359">
        <v>1</v>
      </c>
      <c r="AT25" s="360">
        <v>0.0872182100128262</v>
      </c>
      <c r="AU25" s="361">
        <v>0.094017094017094</v>
      </c>
      <c r="AV25" s="362">
        <v>0.0574712643678161</v>
      </c>
      <c r="AW25" s="362">
        <v>0.0416666666666667</v>
      </c>
      <c r="AX25" s="362">
        <v>0.0450266066311912</v>
      </c>
      <c r="AY25" s="142"/>
      <c r="AZ25" s="140"/>
    </row>
    <row r="26" spans="1:52">
      <c r="A26" s="138"/>
      <c r="B26" s="142"/>
      <c r="C26" s="165" t="s">
        <v>25</v>
      </c>
      <c r="D26" s="166" t="s">
        <v>26</v>
      </c>
      <c r="E26" s="166" t="s">
        <v>27</v>
      </c>
      <c r="F26" s="167" t="s">
        <v>63</v>
      </c>
      <c r="G26" s="171" t="s">
        <v>64</v>
      </c>
      <c r="H26" s="171" t="s">
        <v>64</v>
      </c>
      <c r="I26" s="171" t="s">
        <v>64</v>
      </c>
      <c r="J26" s="171" t="s">
        <v>64</v>
      </c>
      <c r="K26" s="168">
        <v>0.9</v>
      </c>
      <c r="L26" s="169">
        <v>0.924528301886792</v>
      </c>
      <c r="M26" s="169">
        <v>0.923809523809524</v>
      </c>
      <c r="N26" s="170">
        <v>0.908045977011494</v>
      </c>
      <c r="O26" s="170">
        <v>0.930104031209363</v>
      </c>
      <c r="P26" s="356">
        <v>0.9</v>
      </c>
      <c r="Q26" s="357">
        <v>0.995571955719557</v>
      </c>
      <c r="R26" s="169">
        <v>0.991347342398022</v>
      </c>
      <c r="S26" s="169">
        <v>0.980327868852459</v>
      </c>
      <c r="T26" s="169">
        <v>0.906295922952671</v>
      </c>
      <c r="U26" s="356">
        <v>0.9</v>
      </c>
      <c r="V26" s="169">
        <v>0.719704797047971</v>
      </c>
      <c r="W26" s="169">
        <v>0.759668020483843</v>
      </c>
      <c r="X26" s="169">
        <v>0.788251366120219</v>
      </c>
      <c r="Y26" s="169">
        <v>0.714922454729836</v>
      </c>
      <c r="Z26" s="356">
        <v>0.92</v>
      </c>
      <c r="AA26" s="356">
        <v>0.88543169173707</v>
      </c>
      <c r="AB26" s="356">
        <v>0.905591200733272</v>
      </c>
      <c r="AC26" s="356">
        <v>0.884100174723355</v>
      </c>
      <c r="AD26" s="356">
        <v>0.913397316700993</v>
      </c>
      <c r="AE26" s="356">
        <v>0.92</v>
      </c>
      <c r="AF26" s="169">
        <v>0.989526764934057</v>
      </c>
      <c r="AG26" s="169">
        <v>0.99833206974981</v>
      </c>
      <c r="AH26" s="169">
        <v>0.998347107438017</v>
      </c>
      <c r="AI26" s="169">
        <v>0.997078925326069</v>
      </c>
      <c r="AJ26" s="356">
        <v>0.92</v>
      </c>
      <c r="AK26" s="169">
        <v>0.918042655658755</v>
      </c>
      <c r="AL26" s="169">
        <v>0.928237410071942</v>
      </c>
      <c r="AM26" s="169">
        <v>0.927282871489678</v>
      </c>
      <c r="AN26" s="169">
        <v>0.93834495067315</v>
      </c>
      <c r="AO26" s="168">
        <v>0.99</v>
      </c>
      <c r="AP26" s="358">
        <v>1</v>
      </c>
      <c r="AQ26" s="358">
        <v>1</v>
      </c>
      <c r="AR26" s="358">
        <v>1</v>
      </c>
      <c r="AS26" s="359">
        <v>1</v>
      </c>
      <c r="AT26" s="360">
        <v>0.0872182100128262</v>
      </c>
      <c r="AU26" s="361">
        <v>0.0869565217391304</v>
      </c>
      <c r="AV26" s="362">
        <v>0.05</v>
      </c>
      <c r="AW26" s="362">
        <v>0.0192307692307692</v>
      </c>
      <c r="AX26" s="362">
        <v>0.0424164524421594</v>
      </c>
      <c r="AY26" s="142"/>
      <c r="AZ26" s="140"/>
    </row>
    <row r="27" spans="1:52">
      <c r="A27" s="138"/>
      <c r="B27" s="142"/>
      <c r="C27" s="165" t="s">
        <v>25</v>
      </c>
      <c r="D27" s="166" t="s">
        <v>26</v>
      </c>
      <c r="E27" s="166" t="s">
        <v>27</v>
      </c>
      <c r="F27" s="167" t="s">
        <v>65</v>
      </c>
      <c r="G27" s="171" t="s">
        <v>66</v>
      </c>
      <c r="H27" s="171" t="s">
        <v>66</v>
      </c>
      <c r="I27" s="171" t="s">
        <v>66</v>
      </c>
      <c r="J27" s="171" t="s">
        <v>66</v>
      </c>
      <c r="K27" s="168">
        <v>0.9</v>
      </c>
      <c r="L27" s="169">
        <v>0.981308411214953</v>
      </c>
      <c r="M27" s="169">
        <v>0.952830188679245</v>
      </c>
      <c r="N27" s="170">
        <v>0.941860465116279</v>
      </c>
      <c r="O27" s="170">
        <v>0.951674145667932</v>
      </c>
      <c r="P27" s="356">
        <v>0.9</v>
      </c>
      <c r="Q27" s="357">
        <v>0.966169154228856</v>
      </c>
      <c r="R27" s="169">
        <v>0.964526268522676</v>
      </c>
      <c r="S27" s="169">
        <v>0.957581830327321</v>
      </c>
      <c r="T27" s="169">
        <v>0.956706551620028</v>
      </c>
      <c r="U27" s="356">
        <v>0.9</v>
      </c>
      <c r="V27" s="169">
        <v>0.885970149253731</v>
      </c>
      <c r="W27" s="169">
        <v>0.890435563538392</v>
      </c>
      <c r="X27" s="169">
        <v>0.876419505678023</v>
      </c>
      <c r="Y27" s="169">
        <v>0.884119114585816</v>
      </c>
      <c r="Z27" s="356">
        <v>0.92</v>
      </c>
      <c r="AA27" s="356">
        <v>0.930497155577541</v>
      </c>
      <c r="AB27" s="356">
        <v>0.936353340883352</v>
      </c>
      <c r="AC27" s="356">
        <v>0.916984006092917</v>
      </c>
      <c r="AD27" s="356">
        <v>0.94550216162288</v>
      </c>
      <c r="AE27" s="356">
        <v>0.92</v>
      </c>
      <c r="AF27" s="169">
        <v>0.988826815642458</v>
      </c>
      <c r="AG27" s="169">
        <v>0.964912280701754</v>
      </c>
      <c r="AH27" s="169">
        <v>0.625</v>
      </c>
      <c r="AI27" s="169">
        <v>0.899869960988297</v>
      </c>
      <c r="AJ27" s="356">
        <v>0.92</v>
      </c>
      <c r="AK27" s="169">
        <v>0.949944873208379</v>
      </c>
      <c r="AL27" s="169">
        <v>0.956482525366404</v>
      </c>
      <c r="AM27" s="169">
        <v>0.954735376044568</v>
      </c>
      <c r="AN27" s="169">
        <v>0.965062041889531</v>
      </c>
      <c r="AO27" s="168">
        <v>0.99</v>
      </c>
      <c r="AP27" s="358">
        <v>1</v>
      </c>
      <c r="AQ27" s="358">
        <v>1</v>
      </c>
      <c r="AR27" s="358">
        <v>1</v>
      </c>
      <c r="AS27" s="359">
        <v>1</v>
      </c>
      <c r="AT27" s="360">
        <v>0.0872182100128262</v>
      </c>
      <c r="AU27" s="361">
        <v>0.226666666666667</v>
      </c>
      <c r="AV27" s="362">
        <v>0.0333333333333333</v>
      </c>
      <c r="AW27" s="362">
        <v>0.0192307692307692</v>
      </c>
      <c r="AX27" s="362">
        <v>0.0714285714285714</v>
      </c>
      <c r="AY27" s="142"/>
      <c r="AZ27" s="140"/>
    </row>
    <row r="28" spans="1:52">
      <c r="A28" s="138"/>
      <c r="B28" s="142"/>
      <c r="C28" s="165" t="s">
        <v>25</v>
      </c>
      <c r="D28" s="166" t="s">
        <v>26</v>
      </c>
      <c r="E28" s="166" t="s">
        <v>27</v>
      </c>
      <c r="F28" s="167" t="s">
        <v>67</v>
      </c>
      <c r="G28" s="171" t="s">
        <v>68</v>
      </c>
      <c r="H28" s="171" t="s">
        <v>68</v>
      </c>
      <c r="I28" s="171" t="s">
        <v>68</v>
      </c>
      <c r="J28" s="171" t="s">
        <v>68</v>
      </c>
      <c r="K28" s="168">
        <v>0.9</v>
      </c>
      <c r="L28" s="169">
        <v>0.982456140350877</v>
      </c>
      <c r="M28" s="169">
        <v>1</v>
      </c>
      <c r="N28" s="170">
        <v>0.979166666666667</v>
      </c>
      <c r="O28" s="170">
        <v>0.982076637824475</v>
      </c>
      <c r="P28" s="356">
        <v>0.9</v>
      </c>
      <c r="Q28" s="357">
        <v>0.987676056338028</v>
      </c>
      <c r="R28" s="169">
        <v>0.781000532197978</v>
      </c>
      <c r="S28" s="169">
        <v>0.965204236006051</v>
      </c>
      <c r="T28" s="169">
        <v>0.964048903015368</v>
      </c>
      <c r="U28" s="356">
        <v>0.9</v>
      </c>
      <c r="V28" s="169">
        <v>0.883802816901408</v>
      </c>
      <c r="W28" s="169">
        <v>0.901809473124002</v>
      </c>
      <c r="X28" s="169">
        <v>0.87821482602118</v>
      </c>
      <c r="Y28" s="169">
        <v>0.895777531754818</v>
      </c>
      <c r="Z28" s="356">
        <v>0.92</v>
      </c>
      <c r="AA28" s="356">
        <v>0.948329621380846</v>
      </c>
      <c r="AB28" s="356">
        <v>0.951724137931034</v>
      </c>
      <c r="AC28" s="356">
        <v>0.966522678185745</v>
      </c>
      <c r="AD28" s="356">
        <v>0.960072054904646</v>
      </c>
      <c r="AE28" s="356">
        <v>0.92</v>
      </c>
      <c r="AF28" s="169">
        <v>0.849136199276818</v>
      </c>
      <c r="AG28" s="169">
        <v>0.996947230702137</v>
      </c>
      <c r="AH28" s="169">
        <v>0.987882653061224</v>
      </c>
      <c r="AI28" s="169">
        <v>0.98849889756272</v>
      </c>
      <c r="AJ28" s="356">
        <v>0.92</v>
      </c>
      <c r="AK28" s="169">
        <v>0.953341943816597</v>
      </c>
      <c r="AL28" s="169">
        <v>0.96402360051806</v>
      </c>
      <c r="AM28" s="169">
        <v>0.969750889679715</v>
      </c>
      <c r="AN28" s="169">
        <v>0.972064970107402</v>
      </c>
      <c r="AO28" s="168">
        <v>0.99</v>
      </c>
      <c r="AP28" s="358">
        <v>1</v>
      </c>
      <c r="AQ28" s="358">
        <v>1</v>
      </c>
      <c r="AR28" s="358">
        <v>1</v>
      </c>
      <c r="AS28" s="359">
        <v>1</v>
      </c>
      <c r="AT28" s="360">
        <v>0.0872182100128262</v>
      </c>
      <c r="AU28" s="361">
        <v>0.245283018867925</v>
      </c>
      <c r="AV28" s="362">
        <v>0.0357142857142857</v>
      </c>
      <c r="AW28" s="362">
        <v>0.121212121212121</v>
      </c>
      <c r="AX28" s="362">
        <v>0.075134168157424</v>
      </c>
      <c r="AY28" s="142"/>
      <c r="AZ28" s="140"/>
    </row>
    <row r="29" spans="1:52">
      <c r="A29" s="138"/>
      <c r="B29" s="142"/>
      <c r="C29" s="165" t="s">
        <v>25</v>
      </c>
      <c r="D29" s="166" t="s">
        <v>26</v>
      </c>
      <c r="E29" s="166" t="s">
        <v>27</v>
      </c>
      <c r="F29" s="167" t="s">
        <v>69</v>
      </c>
      <c r="G29" s="171" t="s">
        <v>70</v>
      </c>
      <c r="H29" s="171" t="s">
        <v>70</v>
      </c>
      <c r="I29" s="171" t="s">
        <v>70</v>
      </c>
      <c r="J29" s="171" t="s">
        <v>70</v>
      </c>
      <c r="K29" s="168">
        <v>0.9</v>
      </c>
      <c r="L29" s="169">
        <v>0.955223880597015</v>
      </c>
      <c r="M29" s="169">
        <v>0.850746268656716</v>
      </c>
      <c r="N29" s="170">
        <v>0.925925925925926</v>
      </c>
      <c r="O29" s="170">
        <v>0.913294797687861</v>
      </c>
      <c r="P29" s="356">
        <v>0.9</v>
      </c>
      <c r="Q29" s="357">
        <v>0.983097847616532</v>
      </c>
      <c r="R29" s="169">
        <v>0.980758347481607</v>
      </c>
      <c r="S29" s="169">
        <v>0.966325917017438</v>
      </c>
      <c r="T29" s="169">
        <v>0.965145293435762</v>
      </c>
      <c r="U29" s="356">
        <v>0.9</v>
      </c>
      <c r="V29" s="169">
        <v>0.886306615608081</v>
      </c>
      <c r="W29" s="169">
        <v>0.906762874929259</v>
      </c>
      <c r="X29" s="169">
        <v>0.94026859089998</v>
      </c>
      <c r="Y29" s="169">
        <v>0.900498392177666</v>
      </c>
      <c r="Z29" s="356">
        <v>0.92</v>
      </c>
      <c r="AA29" s="356">
        <v>0.94622641509434</v>
      </c>
      <c r="AB29" s="356">
        <v>0.959409594095941</v>
      </c>
      <c r="AC29" s="356">
        <v>0.988198269079465</v>
      </c>
      <c r="AD29" s="356">
        <v>0.972742276809672</v>
      </c>
      <c r="AE29" s="356">
        <v>0.92</v>
      </c>
      <c r="AF29" s="169">
        <v>0.994944542502887</v>
      </c>
      <c r="AG29" s="169">
        <v>0.910953342149834</v>
      </c>
      <c r="AH29" s="169">
        <v>0.92780521564063</v>
      </c>
      <c r="AI29" s="169">
        <v>0.960952362567097</v>
      </c>
      <c r="AJ29" s="356">
        <v>0.92</v>
      </c>
      <c r="AK29" s="169">
        <v>0.963354773188896</v>
      </c>
      <c r="AL29" s="169">
        <v>0.97253803042434</v>
      </c>
      <c r="AM29" s="169">
        <v>0.988980350504514</v>
      </c>
      <c r="AN29" s="169">
        <v>0.981024358632863</v>
      </c>
      <c r="AO29" s="168">
        <v>0.99</v>
      </c>
      <c r="AP29" s="358">
        <v>1</v>
      </c>
      <c r="AQ29" s="358">
        <v>1</v>
      </c>
      <c r="AR29" s="358">
        <v>1</v>
      </c>
      <c r="AS29" s="359">
        <v>1</v>
      </c>
      <c r="AT29" s="360">
        <v>0.0872182100128262</v>
      </c>
      <c r="AU29" s="361">
        <v>0.103825136612022</v>
      </c>
      <c r="AV29" s="362">
        <v>0.0135135135135135</v>
      </c>
      <c r="AW29" s="362">
        <v>0.0140845070422535</v>
      </c>
      <c r="AX29" s="362">
        <v>0.0230817217716781</v>
      </c>
      <c r="AY29" s="142"/>
      <c r="AZ29" s="140"/>
    </row>
    <row r="30" spans="1:52">
      <c r="A30" s="138"/>
      <c r="B30" s="142"/>
      <c r="C30" s="165" t="s">
        <v>25</v>
      </c>
      <c r="D30" s="166" t="s">
        <v>26</v>
      </c>
      <c r="E30" s="166" t="s">
        <v>27</v>
      </c>
      <c r="F30" s="167" t="s">
        <v>71</v>
      </c>
      <c r="G30" s="171" t="s">
        <v>72</v>
      </c>
      <c r="H30" s="171" t="s">
        <v>72</v>
      </c>
      <c r="I30" s="171" t="s">
        <v>72</v>
      </c>
      <c r="J30" s="171" t="s">
        <v>72</v>
      </c>
      <c r="K30" s="168">
        <v>0.9</v>
      </c>
      <c r="L30" s="169">
        <v>0.940298507462687</v>
      </c>
      <c r="M30" s="169">
        <v>0.84375</v>
      </c>
      <c r="N30" s="170">
        <v>0.88135593220339</v>
      </c>
      <c r="O30" s="170">
        <v>0.904616945712836</v>
      </c>
      <c r="P30" s="356">
        <v>0.9</v>
      </c>
      <c r="Q30" s="357">
        <v>0.968960165545784</v>
      </c>
      <c r="R30" s="169">
        <v>0.968705547652916</v>
      </c>
      <c r="S30" s="169">
        <v>0.980164489598452</v>
      </c>
      <c r="T30" s="169">
        <v>0.966293287378959</v>
      </c>
      <c r="U30" s="356">
        <v>0.9</v>
      </c>
      <c r="V30" s="169">
        <v>0.858768753233316</v>
      </c>
      <c r="W30" s="169">
        <v>0.865718349928876</v>
      </c>
      <c r="X30" s="169">
        <v>0.842767295597484</v>
      </c>
      <c r="Y30" s="169">
        <v>0.834256523879862</v>
      </c>
      <c r="Z30" s="356">
        <v>0.92</v>
      </c>
      <c r="AA30" s="356">
        <v>0.917515609595794</v>
      </c>
      <c r="AB30" s="356">
        <v>0.926920674578389</v>
      </c>
      <c r="AC30" s="356">
        <v>0.916129032258065</v>
      </c>
      <c r="AD30" s="356">
        <v>0.936025140188263</v>
      </c>
      <c r="AE30" s="356">
        <v>0.92</v>
      </c>
      <c r="AF30" s="169">
        <v>0.5</v>
      </c>
      <c r="AG30" s="169">
        <v>1</v>
      </c>
      <c r="AH30" s="169">
        <v>0.8</v>
      </c>
      <c r="AI30" s="169">
        <v>0.538461538461538</v>
      </c>
      <c r="AJ30" s="356">
        <v>0.92</v>
      </c>
      <c r="AK30" s="169">
        <v>0.933728838084214</v>
      </c>
      <c r="AL30" s="169">
        <v>0.944626376897886</v>
      </c>
      <c r="AM30" s="169">
        <v>0.93993993993994</v>
      </c>
      <c r="AN30" s="169">
        <v>0.954498343488081</v>
      </c>
      <c r="AO30" s="168">
        <v>0.99</v>
      </c>
      <c r="AP30" s="358">
        <v>1</v>
      </c>
      <c r="AQ30" s="358">
        <v>1</v>
      </c>
      <c r="AR30" s="358">
        <v>1</v>
      </c>
      <c r="AS30" s="359">
        <v>1</v>
      </c>
      <c r="AT30" s="360">
        <v>0.0872182100128262</v>
      </c>
      <c r="AU30" s="361">
        <v>0.0847457627118644</v>
      </c>
      <c r="AV30" s="362">
        <v>0.0192307692307692</v>
      </c>
      <c r="AW30" s="362">
        <v>0</v>
      </c>
      <c r="AX30" s="362">
        <v>0.0578661844484629</v>
      </c>
      <c r="AY30" s="142"/>
      <c r="AZ30" s="140"/>
    </row>
    <row r="31" spans="1:52">
      <c r="A31" s="138"/>
      <c r="B31" s="142"/>
      <c r="C31" s="165" t="s">
        <v>25</v>
      </c>
      <c r="D31" s="166" t="s">
        <v>26</v>
      </c>
      <c r="E31" s="166" t="s">
        <v>27</v>
      </c>
      <c r="F31" s="167" t="s">
        <v>73</v>
      </c>
      <c r="G31" s="171" t="s">
        <v>74</v>
      </c>
      <c r="H31" s="171" t="s">
        <v>74</v>
      </c>
      <c r="I31" s="171" t="s">
        <v>74</v>
      </c>
      <c r="J31" s="171" t="s">
        <v>74</v>
      </c>
      <c r="K31" s="168">
        <v>0.9</v>
      </c>
      <c r="L31" s="169">
        <v>0.947368421052632</v>
      </c>
      <c r="M31" s="169">
        <v>0.969387755102041</v>
      </c>
      <c r="N31" s="170">
        <v>1</v>
      </c>
      <c r="O31" s="170">
        <v>0.970839813374806</v>
      </c>
      <c r="P31" s="356">
        <v>0.9</v>
      </c>
      <c r="Q31" s="357">
        <v>0.991235632183908</v>
      </c>
      <c r="R31" s="169">
        <v>0.992901374414741</v>
      </c>
      <c r="S31" s="169">
        <v>0.998273381294964</v>
      </c>
      <c r="T31" s="169">
        <v>0.984590935022296</v>
      </c>
      <c r="U31" s="356">
        <v>0.9</v>
      </c>
      <c r="V31" s="169">
        <v>0.881752873563218</v>
      </c>
      <c r="W31" s="169">
        <v>0.929919951668932</v>
      </c>
      <c r="X31" s="169">
        <v>0.882302158273381</v>
      </c>
      <c r="Y31" s="169">
        <v>0.844943009162776</v>
      </c>
      <c r="Z31" s="356">
        <v>0.92</v>
      </c>
      <c r="AA31" s="356">
        <v>0.937712797917084</v>
      </c>
      <c r="AB31" s="356">
        <v>0.95005276116778</v>
      </c>
      <c r="AC31" s="356">
        <v>0.941648822269807</v>
      </c>
      <c r="AD31" s="356">
        <v>0.909075402341984</v>
      </c>
      <c r="AE31" s="356">
        <v>0.92</v>
      </c>
      <c r="AF31" s="169">
        <v>0.998160412067697</v>
      </c>
      <c r="AG31" s="169">
        <v>0.997051886792453</v>
      </c>
      <c r="AH31" s="169">
        <v>0.992719330178376</v>
      </c>
      <c r="AI31" s="169">
        <v>0.994959367861289</v>
      </c>
      <c r="AJ31" s="356">
        <v>0.92</v>
      </c>
      <c r="AK31" s="169">
        <v>0.957336456416262</v>
      </c>
      <c r="AL31" s="169">
        <v>0.96790444462501</v>
      </c>
      <c r="AM31" s="169">
        <v>0.96144488115291</v>
      </c>
      <c r="AN31" s="169">
        <v>0.929610550460303</v>
      </c>
      <c r="AO31" s="168">
        <v>0.99</v>
      </c>
      <c r="AP31" s="358">
        <v>1</v>
      </c>
      <c r="AQ31" s="358">
        <v>1</v>
      </c>
      <c r="AR31" s="358">
        <v>1</v>
      </c>
      <c r="AS31" s="359">
        <v>1</v>
      </c>
      <c r="AT31" s="360">
        <v>0.0872182100128262</v>
      </c>
      <c r="AU31" s="361">
        <v>0.142857142857143</v>
      </c>
      <c r="AV31" s="362">
        <v>0.0566037735849057</v>
      </c>
      <c r="AW31" s="362">
        <v>0</v>
      </c>
      <c r="AX31" s="362">
        <v>0.0700261780104712</v>
      </c>
      <c r="AY31" s="142"/>
      <c r="AZ31" s="140"/>
    </row>
    <row r="32" spans="1:52">
      <c r="A32" s="138"/>
      <c r="B32" s="142"/>
      <c r="C32" s="165" t="s">
        <v>25</v>
      </c>
      <c r="D32" s="166" t="s">
        <v>26</v>
      </c>
      <c r="E32" s="166" t="s">
        <v>27</v>
      </c>
      <c r="F32" s="167" t="s">
        <v>75</v>
      </c>
      <c r="G32" s="171" t="s">
        <v>76</v>
      </c>
      <c r="H32" s="171" t="s">
        <v>76</v>
      </c>
      <c r="I32" s="171" t="s">
        <v>76</v>
      </c>
      <c r="J32" s="171" t="s">
        <v>76</v>
      </c>
      <c r="K32" s="168">
        <v>0.9</v>
      </c>
      <c r="L32" s="169">
        <v>0.960526315789474</v>
      </c>
      <c r="M32" s="169">
        <v>0.957746478873239</v>
      </c>
      <c r="N32" s="170">
        <v>0.852459016393443</v>
      </c>
      <c r="O32" s="170">
        <v>0.937831325301205</v>
      </c>
      <c r="P32" s="356">
        <v>0.9</v>
      </c>
      <c r="Q32" s="357">
        <v>0.987562189054726</v>
      </c>
      <c r="R32" s="169">
        <v>0.969858628967725</v>
      </c>
      <c r="S32" s="169">
        <v>0.995410930329579</v>
      </c>
      <c r="T32" s="169">
        <v>0.98435934383678</v>
      </c>
      <c r="U32" s="356">
        <v>0.9</v>
      </c>
      <c r="V32" s="169">
        <v>0.895522388059702</v>
      </c>
      <c r="W32" s="169">
        <v>0.871965857562016</v>
      </c>
      <c r="X32" s="169">
        <v>0.883187317480184</v>
      </c>
      <c r="Y32" s="169">
        <v>0.890171865904515</v>
      </c>
      <c r="Z32" s="356">
        <v>0.92</v>
      </c>
      <c r="AA32" s="356">
        <v>0.941282204913122</v>
      </c>
      <c r="AB32" s="356">
        <v>0.951578384162654</v>
      </c>
      <c r="AC32" s="356">
        <v>0.948811700182815</v>
      </c>
      <c r="AD32" s="356">
        <v>0.955579296940365</v>
      </c>
      <c r="AE32" s="356">
        <v>0.92</v>
      </c>
      <c r="AF32" s="169">
        <v>0.997870830376153</v>
      </c>
      <c r="AG32" s="169">
        <v>0.99665489685932</v>
      </c>
      <c r="AH32" s="169">
        <v>0.990747879722436</v>
      </c>
      <c r="AI32" s="169">
        <v>0.990383663774618</v>
      </c>
      <c r="AJ32" s="356">
        <v>0.92</v>
      </c>
      <c r="AK32" s="169">
        <v>0.954135532079361</v>
      </c>
      <c r="AL32" s="169">
        <v>0.958862027514358</v>
      </c>
      <c r="AM32" s="169">
        <v>0.967917502148382</v>
      </c>
      <c r="AN32" s="169">
        <v>0.966482191780822</v>
      </c>
      <c r="AO32" s="168">
        <v>0.99</v>
      </c>
      <c r="AP32" s="358">
        <v>1</v>
      </c>
      <c r="AQ32" s="358">
        <v>1</v>
      </c>
      <c r="AR32" s="358">
        <v>1</v>
      </c>
      <c r="AS32" s="359">
        <v>1</v>
      </c>
      <c r="AT32" s="360">
        <v>0.0872182100128262</v>
      </c>
      <c r="AU32" s="361">
        <v>0.283783783783784</v>
      </c>
      <c r="AV32" s="362">
        <v>0.0161290322580645</v>
      </c>
      <c r="AW32" s="362">
        <v>0</v>
      </c>
      <c r="AX32" s="362">
        <v>0.0608628659476117</v>
      </c>
      <c r="AY32" s="142"/>
      <c r="AZ32" s="140"/>
    </row>
    <row r="33" spans="1:52">
      <c r="A33" s="138"/>
      <c r="B33" s="142"/>
      <c r="C33" s="165" t="s">
        <v>25</v>
      </c>
      <c r="D33" s="166" t="s">
        <v>26</v>
      </c>
      <c r="E33" s="166" t="s">
        <v>27</v>
      </c>
      <c r="F33" s="167" t="s">
        <v>77</v>
      </c>
      <c r="G33" s="171" t="s">
        <v>78</v>
      </c>
      <c r="H33" s="171" t="s">
        <v>78</v>
      </c>
      <c r="I33" s="171" t="s">
        <v>78</v>
      </c>
      <c r="J33" s="171" t="s">
        <v>78</v>
      </c>
      <c r="K33" s="168">
        <v>0.9</v>
      </c>
      <c r="L33" s="169">
        <v>0.945205479452055</v>
      </c>
      <c r="M33" s="169">
        <v>0.915492957746479</v>
      </c>
      <c r="N33" s="170">
        <v>0.916666666666667</v>
      </c>
      <c r="O33" s="170">
        <v>0.923682914820286</v>
      </c>
      <c r="P33" s="356">
        <v>0.9</v>
      </c>
      <c r="Q33" s="357">
        <v>0.921834625322997</v>
      </c>
      <c r="R33" s="169">
        <v>0.865615438926806</v>
      </c>
      <c r="S33" s="169">
        <v>0.808786346396966</v>
      </c>
      <c r="T33" s="169">
        <v>0.876426398257735</v>
      </c>
      <c r="U33" s="356">
        <v>0.9</v>
      </c>
      <c r="V33" s="169">
        <v>0.825581395348837</v>
      </c>
      <c r="W33" s="169">
        <v>0.815956695693104</v>
      </c>
      <c r="X33" s="169">
        <v>0.84007585335019</v>
      </c>
      <c r="Y33" s="169">
        <v>0.793864550281813</v>
      </c>
      <c r="Z33" s="356">
        <v>0.92</v>
      </c>
      <c r="AA33" s="356">
        <v>0.944303797468354</v>
      </c>
      <c r="AB33" s="356">
        <v>0.93803822726318</v>
      </c>
      <c r="AC33" s="356">
        <v>0.948419301164726</v>
      </c>
      <c r="AD33" s="356">
        <v>0.943550601913306</v>
      </c>
      <c r="AE33" s="356">
        <v>0.92</v>
      </c>
      <c r="AF33" s="169">
        <v>0.94832982052756</v>
      </c>
      <c r="AG33" s="169">
        <v>0.920339025805312</v>
      </c>
      <c r="AH33" s="169">
        <v>0.955284124811344</v>
      </c>
      <c r="AI33" s="169">
        <v>0.949895235492393</v>
      </c>
      <c r="AJ33" s="356">
        <v>0.92</v>
      </c>
      <c r="AK33" s="169">
        <v>0.947794587683784</v>
      </c>
      <c r="AL33" s="169">
        <v>0.946305746616375</v>
      </c>
      <c r="AM33" s="169">
        <v>0.956272893772894</v>
      </c>
      <c r="AN33" s="169">
        <v>0.956051856048523</v>
      </c>
      <c r="AO33" s="168">
        <v>0.99</v>
      </c>
      <c r="AP33" s="358">
        <v>1</v>
      </c>
      <c r="AQ33" s="358">
        <v>1</v>
      </c>
      <c r="AR33" s="358">
        <v>1</v>
      </c>
      <c r="AS33" s="359">
        <v>1</v>
      </c>
      <c r="AT33" s="360">
        <v>0.0872182100128262</v>
      </c>
      <c r="AU33" s="361">
        <v>0.242424242424242</v>
      </c>
      <c r="AV33" s="362">
        <v>0.024390243902439</v>
      </c>
      <c r="AW33" s="362">
        <v>0.0869565217391304</v>
      </c>
      <c r="AX33" s="362">
        <v>0.0778072502210433</v>
      </c>
      <c r="AY33" s="142"/>
      <c r="AZ33" s="140"/>
    </row>
    <row r="34" spans="1:52">
      <c r="A34" s="138"/>
      <c r="B34" s="142"/>
      <c r="C34" s="165" t="s">
        <v>25</v>
      </c>
      <c r="D34" s="166" t="s">
        <v>26</v>
      </c>
      <c r="E34" s="166" t="s">
        <v>27</v>
      </c>
      <c r="F34" s="167" t="s">
        <v>79</v>
      </c>
      <c r="G34" s="171" t="s">
        <v>80</v>
      </c>
      <c r="H34" s="171" t="s">
        <v>80</v>
      </c>
      <c r="I34" s="171" t="s">
        <v>80</v>
      </c>
      <c r="J34" s="171" t="s">
        <v>80</v>
      </c>
      <c r="K34" s="168">
        <v>0.9</v>
      </c>
      <c r="L34" s="169">
        <v>1</v>
      </c>
      <c r="M34" s="169">
        <v>0.983606557377049</v>
      </c>
      <c r="N34" s="170">
        <v>0.968085106382979</v>
      </c>
      <c r="O34" s="170">
        <v>0.979970972423803</v>
      </c>
      <c r="P34" s="356">
        <v>0.9</v>
      </c>
      <c r="Q34" s="357">
        <v>0.992087042532146</v>
      </c>
      <c r="R34" s="169">
        <v>0.994712385835603</v>
      </c>
      <c r="S34" s="169">
        <v>0.9969333705046</v>
      </c>
      <c r="T34" s="169">
        <v>0.994064267688995</v>
      </c>
      <c r="U34" s="356">
        <v>0.9</v>
      </c>
      <c r="V34" s="169">
        <v>0.898968489472941</v>
      </c>
      <c r="W34" s="169">
        <v>0.903861560647332</v>
      </c>
      <c r="X34" s="169">
        <v>0.894340674658489</v>
      </c>
      <c r="Y34" s="169">
        <v>0.884144986812648</v>
      </c>
      <c r="Z34" s="356">
        <v>0.92</v>
      </c>
      <c r="AA34" s="356">
        <v>0.926537026124533</v>
      </c>
      <c r="AB34" s="356">
        <v>0.935193060044225</v>
      </c>
      <c r="AC34" s="356">
        <v>0.926239419588875</v>
      </c>
      <c r="AD34" s="356">
        <v>0.935535615412175</v>
      </c>
      <c r="AE34" s="356">
        <v>0.92</v>
      </c>
      <c r="AF34" s="169">
        <v>0.985781990521327</v>
      </c>
      <c r="AG34" s="169">
        <v>0.989516598718695</v>
      </c>
      <c r="AH34" s="169">
        <v>0.980869565217391</v>
      </c>
      <c r="AI34" s="169">
        <v>0.98564288745344</v>
      </c>
      <c r="AJ34" s="356">
        <v>0.92</v>
      </c>
      <c r="AK34" s="169">
        <v>0.95226357735601</v>
      </c>
      <c r="AL34" s="169">
        <v>0.955610561056106</v>
      </c>
      <c r="AM34" s="169">
        <v>0.957077451354445</v>
      </c>
      <c r="AN34" s="169">
        <v>0.9579662107588</v>
      </c>
      <c r="AO34" s="168">
        <v>0.99</v>
      </c>
      <c r="AP34" s="358">
        <v>1</v>
      </c>
      <c r="AQ34" s="358">
        <v>1</v>
      </c>
      <c r="AR34" s="358">
        <v>1</v>
      </c>
      <c r="AS34" s="359">
        <v>1</v>
      </c>
      <c r="AT34" s="360">
        <v>0.0872182100128262</v>
      </c>
      <c r="AU34" s="361">
        <v>0.227722772277228</v>
      </c>
      <c r="AV34" s="362">
        <v>0.0348837209302326</v>
      </c>
      <c r="AW34" s="362">
        <v>0.0655737704918033</v>
      </c>
      <c r="AX34" s="362">
        <v>0.0731707317073171</v>
      </c>
      <c r="AY34" s="142"/>
      <c r="AZ34" s="140"/>
    </row>
    <row r="35" spans="1:52">
      <c r="A35" s="138"/>
      <c r="B35" s="142"/>
      <c r="C35" s="165" t="s">
        <v>25</v>
      </c>
      <c r="D35" s="166" t="s">
        <v>26</v>
      </c>
      <c r="E35" s="166" t="s">
        <v>27</v>
      </c>
      <c r="F35" s="167" t="s">
        <v>81</v>
      </c>
      <c r="G35" s="171" t="s">
        <v>82</v>
      </c>
      <c r="H35" s="171" t="s">
        <v>82</v>
      </c>
      <c r="I35" s="171" t="s">
        <v>82</v>
      </c>
      <c r="J35" s="171" t="s">
        <v>82</v>
      </c>
      <c r="K35" s="168">
        <v>0.9</v>
      </c>
      <c r="L35" s="169">
        <v>0.913978494623656</v>
      </c>
      <c r="M35" s="169">
        <v>0.933333333333333</v>
      </c>
      <c r="N35" s="170">
        <v>0.891566265060241</v>
      </c>
      <c r="O35" s="170">
        <v>0.912947251936555</v>
      </c>
      <c r="P35" s="356">
        <v>0.9</v>
      </c>
      <c r="Q35" s="357">
        <v>0.899148363962349</v>
      </c>
      <c r="R35" s="169">
        <v>0.921395900389632</v>
      </c>
      <c r="S35" s="169">
        <v>0.919213393568961</v>
      </c>
      <c r="T35" s="169">
        <v>0.901086897890933</v>
      </c>
      <c r="U35" s="356">
        <v>0.9</v>
      </c>
      <c r="V35" s="169">
        <v>0.823696399223069</v>
      </c>
      <c r="W35" s="169">
        <v>0.857021853294935</v>
      </c>
      <c r="X35" s="169">
        <v>0.869253255381345</v>
      </c>
      <c r="Y35" s="169">
        <v>0.847706186957225</v>
      </c>
      <c r="Z35" s="356">
        <v>0.92</v>
      </c>
      <c r="AA35" s="356">
        <v>0.91094751840418</v>
      </c>
      <c r="AB35" s="356">
        <v>0.964255136986301</v>
      </c>
      <c r="AC35" s="356">
        <v>0.967349197565025</v>
      </c>
      <c r="AD35" s="356">
        <v>0.948137139343002</v>
      </c>
      <c r="AE35" s="356">
        <v>0.92</v>
      </c>
      <c r="AF35" s="169">
        <v>0.99319830713422</v>
      </c>
      <c r="AG35" s="169">
        <v>0.989655371972569</v>
      </c>
      <c r="AH35" s="169">
        <v>0.910540511952613</v>
      </c>
      <c r="AI35" s="169">
        <v>0.969222723592025</v>
      </c>
      <c r="AJ35" s="356">
        <v>0.92</v>
      </c>
      <c r="AK35" s="169">
        <v>0.939591163259694</v>
      </c>
      <c r="AL35" s="169">
        <v>0.967958412098299</v>
      </c>
      <c r="AM35" s="169">
        <v>0.979174147217235</v>
      </c>
      <c r="AN35" s="169">
        <v>0.963614775296433</v>
      </c>
      <c r="AO35" s="168">
        <v>0.99</v>
      </c>
      <c r="AP35" s="358">
        <v>1</v>
      </c>
      <c r="AQ35" s="358">
        <v>1</v>
      </c>
      <c r="AR35" s="358">
        <v>1</v>
      </c>
      <c r="AS35" s="359">
        <v>0.99954572986069</v>
      </c>
      <c r="AT35" s="360">
        <v>0.0872182100128262</v>
      </c>
      <c r="AU35" s="361">
        <v>0.271739130434783</v>
      </c>
      <c r="AV35" s="362">
        <v>0.0144927536231884</v>
      </c>
      <c r="AW35" s="362">
        <v>0.0816326530612245</v>
      </c>
      <c r="AX35" s="362">
        <v>0.0792926411865374</v>
      </c>
      <c r="AY35" s="142"/>
      <c r="AZ35" s="140"/>
    </row>
    <row r="36" spans="1:52">
      <c r="A36" s="138"/>
      <c r="B36" s="142"/>
      <c r="C36" s="165" t="s">
        <v>25</v>
      </c>
      <c r="D36" s="166" t="s">
        <v>26</v>
      </c>
      <c r="E36" s="166" t="s">
        <v>27</v>
      </c>
      <c r="F36" s="167" t="s">
        <v>83</v>
      </c>
      <c r="G36" s="171" t="s">
        <v>84</v>
      </c>
      <c r="H36" s="171" t="s">
        <v>84</v>
      </c>
      <c r="I36" s="171" t="s">
        <v>84</v>
      </c>
      <c r="J36" s="171" t="s">
        <v>84</v>
      </c>
      <c r="K36" s="168">
        <v>0.9</v>
      </c>
      <c r="L36" s="169">
        <v>0.944444444444444</v>
      </c>
      <c r="M36" s="169">
        <v>0.943396226415094</v>
      </c>
      <c r="N36" s="170">
        <v>0.955882352941177</v>
      </c>
      <c r="O36" s="170">
        <v>0.948701298701299</v>
      </c>
      <c r="P36" s="356">
        <v>0.9</v>
      </c>
      <c r="Q36" s="357">
        <v>0.973366975049061</v>
      </c>
      <c r="R36" s="169">
        <v>0.9522076092062</v>
      </c>
      <c r="S36" s="169">
        <v>0.965827668565129</v>
      </c>
      <c r="T36" s="169">
        <v>0.965540396546802</v>
      </c>
      <c r="U36" s="356">
        <v>0.9</v>
      </c>
      <c r="V36" s="169">
        <v>0.84702364265022</v>
      </c>
      <c r="W36" s="169">
        <v>0.849224988257398</v>
      </c>
      <c r="X36" s="169">
        <v>0.819768510012861</v>
      </c>
      <c r="Y36" s="169">
        <v>0.825848321451405</v>
      </c>
      <c r="Z36" s="356">
        <v>0.92</v>
      </c>
      <c r="AA36" s="356">
        <v>0.930702217529039</v>
      </c>
      <c r="AB36" s="356">
        <v>0.942913144677202</v>
      </c>
      <c r="AC36" s="356">
        <v>0.930716860232279</v>
      </c>
      <c r="AD36" s="356">
        <v>0.939953970080552</v>
      </c>
      <c r="AE36" s="356">
        <v>0.92</v>
      </c>
      <c r="AF36" s="169">
        <v>0.926677067082683</v>
      </c>
      <c r="AG36" s="169">
        <v>0.987487969201155</v>
      </c>
      <c r="AH36" s="169">
        <v>0.987972508591065</v>
      </c>
      <c r="AI36" s="169">
        <v>0.959239577055826</v>
      </c>
      <c r="AJ36" s="356">
        <v>0.92</v>
      </c>
      <c r="AK36" s="169">
        <v>0.947915526862895</v>
      </c>
      <c r="AL36" s="169">
        <v>0.955325017989926</v>
      </c>
      <c r="AM36" s="169">
        <v>0.950377833753149</v>
      </c>
      <c r="AN36" s="169">
        <v>0.957742445471069</v>
      </c>
      <c r="AO36" s="168">
        <v>0.99</v>
      </c>
      <c r="AP36" s="358">
        <v>1</v>
      </c>
      <c r="AQ36" s="358">
        <v>1</v>
      </c>
      <c r="AR36" s="358">
        <v>1</v>
      </c>
      <c r="AS36" s="359">
        <v>1</v>
      </c>
      <c r="AT36" s="360">
        <v>0.0872182100128262</v>
      </c>
      <c r="AU36" s="361">
        <v>0.436619718309859</v>
      </c>
      <c r="AV36" s="362">
        <v>0.0112359550561798</v>
      </c>
      <c r="AW36" s="362">
        <v>0</v>
      </c>
      <c r="AX36" s="362">
        <v>0.0667929891046897</v>
      </c>
      <c r="AY36" s="142"/>
      <c r="AZ36" s="140"/>
    </row>
    <row r="37" spans="1:52">
      <c r="A37" s="138"/>
      <c r="B37" s="142"/>
      <c r="C37" s="165" t="s">
        <v>25</v>
      </c>
      <c r="D37" s="166" t="s">
        <v>26</v>
      </c>
      <c r="E37" s="166" t="s">
        <v>27</v>
      </c>
      <c r="F37" s="167" t="s">
        <v>85</v>
      </c>
      <c r="G37" s="171" t="s">
        <v>86</v>
      </c>
      <c r="H37" s="171" t="s">
        <v>86</v>
      </c>
      <c r="I37" s="171" t="s">
        <v>86</v>
      </c>
      <c r="J37" s="171" t="s">
        <v>86</v>
      </c>
      <c r="K37" s="168">
        <v>0.9</v>
      </c>
      <c r="L37" s="169" t="s">
        <v>40</v>
      </c>
      <c r="M37" s="169" t="s">
        <v>40</v>
      </c>
      <c r="N37" s="170" t="s">
        <v>40</v>
      </c>
      <c r="O37" s="170" t="s">
        <v>40</v>
      </c>
      <c r="P37" s="356">
        <v>0.9</v>
      </c>
      <c r="Q37" s="357" t="s">
        <v>40</v>
      </c>
      <c r="R37" s="169" t="s">
        <v>40</v>
      </c>
      <c r="S37" s="169" t="s">
        <v>40</v>
      </c>
      <c r="T37" s="169" t="s">
        <v>40</v>
      </c>
      <c r="U37" s="356">
        <v>0.9</v>
      </c>
      <c r="V37" s="169" t="s">
        <v>40</v>
      </c>
      <c r="W37" s="169" t="s">
        <v>40</v>
      </c>
      <c r="X37" s="169" t="s">
        <v>40</v>
      </c>
      <c r="Y37" s="169" t="s">
        <v>40</v>
      </c>
      <c r="Z37" s="356">
        <v>0.92</v>
      </c>
      <c r="AA37" s="356" t="s">
        <v>40</v>
      </c>
      <c r="AB37" s="356" t="s">
        <v>40</v>
      </c>
      <c r="AC37" s="356" t="s">
        <v>40</v>
      </c>
      <c r="AD37" s="356" t="s">
        <v>40</v>
      </c>
      <c r="AE37" s="356">
        <v>0.92</v>
      </c>
      <c r="AF37" s="169" t="s">
        <v>40</v>
      </c>
      <c r="AG37" s="169" t="s">
        <v>40</v>
      </c>
      <c r="AH37" s="169" t="s">
        <v>40</v>
      </c>
      <c r="AI37" s="169" t="s">
        <v>40</v>
      </c>
      <c r="AJ37" s="356">
        <v>0.92</v>
      </c>
      <c r="AK37" s="169" t="s">
        <v>40</v>
      </c>
      <c r="AL37" s="169" t="s">
        <v>40</v>
      </c>
      <c r="AM37" s="169" t="s">
        <v>40</v>
      </c>
      <c r="AN37" s="169" t="s">
        <v>40</v>
      </c>
      <c r="AO37" s="168">
        <v>0.99</v>
      </c>
      <c r="AP37" s="358" t="s">
        <v>40</v>
      </c>
      <c r="AQ37" s="358" t="s">
        <v>40</v>
      </c>
      <c r="AR37" s="358" t="s">
        <v>40</v>
      </c>
      <c r="AS37" s="359" t="s">
        <v>40</v>
      </c>
      <c r="AT37" s="360">
        <v>0.0872182100128262</v>
      </c>
      <c r="AU37" s="361" t="s">
        <v>40</v>
      </c>
      <c r="AV37" s="362" t="s">
        <v>40</v>
      </c>
      <c r="AW37" s="362" t="s">
        <v>40</v>
      </c>
      <c r="AX37" s="362" t="s">
        <v>40</v>
      </c>
      <c r="AY37" s="142"/>
      <c r="AZ37" s="140"/>
    </row>
    <row r="38" spans="1:52">
      <c r="A38" s="138"/>
      <c r="B38" s="142"/>
      <c r="C38" s="165" t="s">
        <v>25</v>
      </c>
      <c r="D38" s="166" t="s">
        <v>26</v>
      </c>
      <c r="E38" s="166" t="s">
        <v>27</v>
      </c>
      <c r="F38" s="167" t="s">
        <v>87</v>
      </c>
      <c r="G38" s="171" t="s">
        <v>88</v>
      </c>
      <c r="H38" s="171" t="s">
        <v>88</v>
      </c>
      <c r="I38" s="171" t="s">
        <v>88</v>
      </c>
      <c r="J38" s="171" t="s">
        <v>88</v>
      </c>
      <c r="K38" s="168">
        <v>0.9</v>
      </c>
      <c r="L38" s="169">
        <v>1</v>
      </c>
      <c r="M38" s="169">
        <v>0.951612903225806</v>
      </c>
      <c r="N38" s="170">
        <v>1</v>
      </c>
      <c r="O38" s="170">
        <v>0.978833247289623</v>
      </c>
      <c r="P38" s="356">
        <v>0.9</v>
      </c>
      <c r="Q38" s="357">
        <v>0.968388163940452</v>
      </c>
      <c r="R38" s="169">
        <v>0.962651933701657</v>
      </c>
      <c r="S38" s="169">
        <v>0.988855116514691</v>
      </c>
      <c r="T38" s="169">
        <v>0.983114999681265</v>
      </c>
      <c r="U38" s="356">
        <v>0.9</v>
      </c>
      <c r="V38" s="169">
        <v>0.880352876309502</v>
      </c>
      <c r="W38" s="169">
        <v>0.866077348066298</v>
      </c>
      <c r="X38" s="169">
        <v>0.874366767983789</v>
      </c>
      <c r="Y38" s="169">
        <v>0.857995473959329</v>
      </c>
      <c r="Z38" s="356">
        <v>0.92</v>
      </c>
      <c r="AA38" s="356">
        <v>0.921610169491525</v>
      </c>
      <c r="AB38" s="356">
        <v>0.925470332850941</v>
      </c>
      <c r="AC38" s="356">
        <v>0.935459377372817</v>
      </c>
      <c r="AD38" s="356">
        <v>0.935507503519958</v>
      </c>
      <c r="AE38" s="356">
        <v>0.92</v>
      </c>
      <c r="AF38" s="169">
        <v>0.997961956521739</v>
      </c>
      <c r="AG38" s="169">
        <v>0.935043105785393</v>
      </c>
      <c r="AH38" s="169">
        <v>0.994721189591078</v>
      </c>
      <c r="AI38" s="169">
        <v>0.992377549101266</v>
      </c>
      <c r="AJ38" s="356">
        <v>0.92</v>
      </c>
      <c r="AK38" s="169">
        <v>0.944673464959861</v>
      </c>
      <c r="AL38" s="169">
        <v>0.944643063083843</v>
      </c>
      <c r="AM38" s="169">
        <v>0.953950444132772</v>
      </c>
      <c r="AN38" s="169">
        <v>0.956157820573039</v>
      </c>
      <c r="AO38" s="168">
        <v>0.99</v>
      </c>
      <c r="AP38" s="358">
        <v>1</v>
      </c>
      <c r="AQ38" s="358">
        <v>1</v>
      </c>
      <c r="AR38" s="358">
        <v>1</v>
      </c>
      <c r="AS38" s="359">
        <v>1</v>
      </c>
      <c r="AT38" s="360">
        <v>0.0872182100128262</v>
      </c>
      <c r="AU38" s="361">
        <v>0.321428571428571</v>
      </c>
      <c r="AV38" s="362">
        <v>0</v>
      </c>
      <c r="AW38" s="362">
        <v>0.125</v>
      </c>
      <c r="AX38" s="362">
        <v>0.0737605804111245</v>
      </c>
      <c r="AY38" s="142"/>
      <c r="AZ38" s="140"/>
    </row>
    <row r="39" spans="1:52">
      <c r="A39" s="138"/>
      <c r="B39" s="142"/>
      <c r="C39" s="165" t="s">
        <v>25</v>
      </c>
      <c r="D39" s="166" t="s">
        <v>26</v>
      </c>
      <c r="E39" s="166" t="s">
        <v>27</v>
      </c>
      <c r="F39" s="167" t="s">
        <v>89</v>
      </c>
      <c r="G39" s="171" t="s">
        <v>90</v>
      </c>
      <c r="H39" s="171" t="s">
        <v>90</v>
      </c>
      <c r="I39" s="171" t="s">
        <v>90</v>
      </c>
      <c r="J39" s="171" t="s">
        <v>90</v>
      </c>
      <c r="K39" s="168">
        <v>0.9</v>
      </c>
      <c r="L39" s="169">
        <v>0.967213114754098</v>
      </c>
      <c r="M39" s="169">
        <v>0.982142857142857</v>
      </c>
      <c r="N39" s="170">
        <v>0.964285714285714</v>
      </c>
      <c r="O39" s="170">
        <v>0.936182336182336</v>
      </c>
      <c r="P39" s="356">
        <v>0.9</v>
      </c>
      <c r="Q39" s="357">
        <v>0.997203579418344</v>
      </c>
      <c r="R39" s="169">
        <v>0.996910401647786</v>
      </c>
      <c r="S39" s="169">
        <v>0.998449612403101</v>
      </c>
      <c r="T39" s="169">
        <v>0.997805174185112</v>
      </c>
      <c r="U39" s="356">
        <v>0.9</v>
      </c>
      <c r="V39" s="169">
        <v>0.91834451901566</v>
      </c>
      <c r="W39" s="169">
        <v>0.937178166838311</v>
      </c>
      <c r="X39" s="169">
        <v>0.940568475452196</v>
      </c>
      <c r="Y39" s="169">
        <v>0.89845428224526</v>
      </c>
      <c r="Z39" s="356">
        <v>0.92</v>
      </c>
      <c r="AA39" s="356">
        <v>0.951409495548961</v>
      </c>
      <c r="AB39" s="356">
        <v>0.956165359942979</v>
      </c>
      <c r="AC39" s="356">
        <v>0.965562913907285</v>
      </c>
      <c r="AD39" s="356">
        <v>0.959213147410359</v>
      </c>
      <c r="AE39" s="356">
        <v>0.92</v>
      </c>
      <c r="AF39" s="169">
        <v>0.997689196995956</v>
      </c>
      <c r="AG39" s="169">
        <v>0.996430392656808</v>
      </c>
      <c r="AH39" s="169">
        <v>0.933333333333333</v>
      </c>
      <c r="AI39" s="169">
        <v>0.991253209146815</v>
      </c>
      <c r="AJ39" s="356">
        <v>0.92</v>
      </c>
      <c r="AK39" s="169">
        <v>0.961593625498008</v>
      </c>
      <c r="AL39" s="169">
        <v>0.968525966077986</v>
      </c>
      <c r="AM39" s="169">
        <v>0.979925650557621</v>
      </c>
      <c r="AN39" s="169">
        <v>0.971946923277268</v>
      </c>
      <c r="AO39" s="168">
        <v>0.99</v>
      </c>
      <c r="AP39" s="358">
        <v>1</v>
      </c>
      <c r="AQ39" s="358">
        <v>1</v>
      </c>
      <c r="AR39" s="358">
        <v>1</v>
      </c>
      <c r="AS39" s="359">
        <v>1</v>
      </c>
      <c r="AT39" s="360">
        <v>0.0872182100128262</v>
      </c>
      <c r="AU39" s="361">
        <v>0.125</v>
      </c>
      <c r="AV39" s="362">
        <v>0</v>
      </c>
      <c r="AW39" s="362">
        <v>0</v>
      </c>
      <c r="AX39" s="362">
        <v>0.0446780551905388</v>
      </c>
      <c r="AY39" s="142"/>
      <c r="AZ39" s="140"/>
    </row>
    <row r="40" spans="1:52">
      <c r="A40" s="138"/>
      <c r="B40" s="142"/>
      <c r="C40" s="165" t="s">
        <v>25</v>
      </c>
      <c r="D40" s="166" t="s">
        <v>26</v>
      </c>
      <c r="E40" s="166" t="s">
        <v>27</v>
      </c>
      <c r="F40" s="167" t="s">
        <v>91</v>
      </c>
      <c r="G40" s="171" t="s">
        <v>92</v>
      </c>
      <c r="H40" s="171" t="s">
        <v>92</v>
      </c>
      <c r="I40" s="171" t="s">
        <v>92</v>
      </c>
      <c r="J40" s="171" t="s">
        <v>92</v>
      </c>
      <c r="K40" s="168">
        <v>0.9</v>
      </c>
      <c r="L40" s="169" t="s">
        <v>40</v>
      </c>
      <c r="M40" s="169" t="s">
        <v>40</v>
      </c>
      <c r="N40" s="170" t="s">
        <v>40</v>
      </c>
      <c r="O40" s="170" t="s">
        <v>40</v>
      </c>
      <c r="P40" s="356">
        <v>0.9</v>
      </c>
      <c r="Q40" s="357">
        <v>0</v>
      </c>
      <c r="R40" s="169">
        <v>0</v>
      </c>
      <c r="S40" s="169">
        <v>0</v>
      </c>
      <c r="T40" s="169">
        <v>0.09375</v>
      </c>
      <c r="U40" s="356">
        <v>0.9</v>
      </c>
      <c r="V40" s="169">
        <v>1</v>
      </c>
      <c r="W40" s="169">
        <v>1</v>
      </c>
      <c r="X40" s="169">
        <v>1</v>
      </c>
      <c r="Y40" s="169">
        <v>0.964285714285714</v>
      </c>
      <c r="Z40" s="356">
        <v>0.92</v>
      </c>
      <c r="AA40" s="356" t="s">
        <v>40</v>
      </c>
      <c r="AB40" s="356">
        <v>1</v>
      </c>
      <c r="AC40" s="356" t="s">
        <v>40</v>
      </c>
      <c r="AD40" s="356">
        <v>1</v>
      </c>
      <c r="AE40" s="356">
        <v>0.92</v>
      </c>
      <c r="AF40" s="169" t="s">
        <v>40</v>
      </c>
      <c r="AG40" s="169" t="s">
        <v>40</v>
      </c>
      <c r="AH40" s="169" t="s">
        <v>40</v>
      </c>
      <c r="AI40" s="169">
        <v>0.979897591503888</v>
      </c>
      <c r="AJ40" s="356">
        <v>0.92</v>
      </c>
      <c r="AK40" s="169">
        <v>1</v>
      </c>
      <c r="AL40" s="169">
        <v>1</v>
      </c>
      <c r="AM40" s="169">
        <v>1</v>
      </c>
      <c r="AN40" s="169">
        <v>0.977401129943503</v>
      </c>
      <c r="AO40" s="168">
        <v>0.99</v>
      </c>
      <c r="AP40" s="358" t="s">
        <v>40</v>
      </c>
      <c r="AQ40" s="358" t="s">
        <v>40</v>
      </c>
      <c r="AR40" s="358" t="s">
        <v>40</v>
      </c>
      <c r="AS40" s="359">
        <v>1</v>
      </c>
      <c r="AT40" s="360">
        <v>0.0872182100128262</v>
      </c>
      <c r="AU40" s="361" t="s">
        <v>40</v>
      </c>
      <c r="AV40" s="362" t="s">
        <v>40</v>
      </c>
      <c r="AW40" s="362" t="s">
        <v>40</v>
      </c>
      <c r="AX40" s="362">
        <v>11</v>
      </c>
      <c r="AY40" s="142"/>
      <c r="AZ40" s="140"/>
    </row>
    <row r="41" spans="1:52">
      <c r="A41" s="138"/>
      <c r="B41" s="142"/>
      <c r="C41" s="165" t="s">
        <v>25</v>
      </c>
      <c r="D41" s="166" t="s">
        <v>26</v>
      </c>
      <c r="E41" s="166" t="s">
        <v>27</v>
      </c>
      <c r="F41" s="167" t="s">
        <v>93</v>
      </c>
      <c r="G41" s="171" t="s">
        <v>94</v>
      </c>
      <c r="H41" s="171" t="s">
        <v>94</v>
      </c>
      <c r="I41" s="171" t="s">
        <v>94</v>
      </c>
      <c r="J41" s="171" t="s">
        <v>94</v>
      </c>
      <c r="K41" s="168">
        <v>0.9</v>
      </c>
      <c r="L41" s="169">
        <v>0.967213114754098</v>
      </c>
      <c r="M41" s="169">
        <v>0.963963963963964</v>
      </c>
      <c r="N41" s="170">
        <v>0.958762886597938</v>
      </c>
      <c r="O41" s="170">
        <v>0.961858330943504</v>
      </c>
      <c r="P41" s="356">
        <v>0.9</v>
      </c>
      <c r="Q41" s="357">
        <v>0.987454186636594</v>
      </c>
      <c r="R41" s="169">
        <v>0.989184549356223</v>
      </c>
      <c r="S41" s="169">
        <v>0.99493198186183</v>
      </c>
      <c r="T41" s="169">
        <v>0.991956327590388</v>
      </c>
      <c r="U41" s="356">
        <v>0.9</v>
      </c>
      <c r="V41" s="169">
        <v>0.891598533972371</v>
      </c>
      <c r="W41" s="169">
        <v>0.895793991416309</v>
      </c>
      <c r="X41" s="169">
        <v>0.883702320618832</v>
      </c>
      <c r="Y41" s="169">
        <v>0.896816243486695</v>
      </c>
      <c r="Z41" s="356">
        <v>0.92</v>
      </c>
      <c r="AA41" s="356">
        <v>0.945391837516766</v>
      </c>
      <c r="AB41" s="356">
        <v>0.953628318584071</v>
      </c>
      <c r="AC41" s="356">
        <v>0.952292441140025</v>
      </c>
      <c r="AD41" s="356">
        <v>0.95931901580143</v>
      </c>
      <c r="AE41" s="356">
        <v>0.92</v>
      </c>
      <c r="AF41" s="169">
        <v>0.993830787309048</v>
      </c>
      <c r="AG41" s="169">
        <v>0.997103248499897</v>
      </c>
      <c r="AH41" s="169">
        <v>0.994579945799458</v>
      </c>
      <c r="AI41" s="169">
        <v>0.991952615661528</v>
      </c>
      <c r="AJ41" s="356">
        <v>0.92</v>
      </c>
      <c r="AK41" s="169">
        <v>0.959473726955251</v>
      </c>
      <c r="AL41" s="169">
        <v>0.965838779956427</v>
      </c>
      <c r="AM41" s="169">
        <v>0.969612229679344</v>
      </c>
      <c r="AN41" s="169">
        <v>0.973418561719134</v>
      </c>
      <c r="AO41" s="168">
        <v>0.99</v>
      </c>
      <c r="AP41" s="358">
        <v>1</v>
      </c>
      <c r="AQ41" s="358">
        <v>1</v>
      </c>
      <c r="AR41" s="358">
        <v>1</v>
      </c>
      <c r="AS41" s="359">
        <v>1</v>
      </c>
      <c r="AT41" s="360">
        <v>0.0872182100128262</v>
      </c>
      <c r="AU41" s="361">
        <v>0.0754716981132075</v>
      </c>
      <c r="AV41" s="362">
        <v>0.04</v>
      </c>
      <c r="AW41" s="362">
        <v>0.0769230769230769</v>
      </c>
      <c r="AX41" s="362">
        <v>0.0438413361169102</v>
      </c>
      <c r="AY41" s="142"/>
      <c r="AZ41" s="140"/>
    </row>
    <row r="42" spans="1:52">
      <c r="A42" s="138"/>
      <c r="B42" s="142"/>
      <c r="C42" s="165" t="s">
        <v>25</v>
      </c>
      <c r="D42" s="166" t="s">
        <v>26</v>
      </c>
      <c r="E42" s="166" t="s">
        <v>27</v>
      </c>
      <c r="F42" s="167" t="s">
        <v>95</v>
      </c>
      <c r="G42" s="171" t="s">
        <v>96</v>
      </c>
      <c r="H42" s="171" t="s">
        <v>96</v>
      </c>
      <c r="I42" s="171" t="s">
        <v>96</v>
      </c>
      <c r="J42" s="171" t="s">
        <v>96</v>
      </c>
      <c r="K42" s="168">
        <v>0.9</v>
      </c>
      <c r="L42" s="169">
        <v>0.985507246376812</v>
      </c>
      <c r="M42" s="169">
        <v>0.985611510791367</v>
      </c>
      <c r="N42" s="170">
        <v>0.991150442477876</v>
      </c>
      <c r="O42" s="170">
        <v>0.977877206065126</v>
      </c>
      <c r="P42" s="356">
        <v>0.9</v>
      </c>
      <c r="Q42" s="357">
        <v>0.979280132607151</v>
      </c>
      <c r="R42" s="169">
        <v>0.995469823176969</v>
      </c>
      <c r="S42" s="169">
        <v>0.996781609195402</v>
      </c>
      <c r="T42" s="169">
        <v>0.99584264640143</v>
      </c>
      <c r="U42" s="356">
        <v>0.9</v>
      </c>
      <c r="V42" s="169">
        <v>0.90161022969453</v>
      </c>
      <c r="W42" s="169">
        <v>0.919625895075259</v>
      </c>
      <c r="X42" s="169">
        <v>0.916551724137931</v>
      </c>
      <c r="Y42" s="169">
        <v>0.920016887696816</v>
      </c>
      <c r="Z42" s="356">
        <v>0.92</v>
      </c>
      <c r="AA42" s="356">
        <v>0.931944899967202</v>
      </c>
      <c r="AB42" s="356">
        <v>0.942162744193201</v>
      </c>
      <c r="AC42" s="356">
        <v>0.945635910224439</v>
      </c>
      <c r="AD42" s="356">
        <v>0.954720781725453</v>
      </c>
      <c r="AE42" s="356">
        <v>0.92</v>
      </c>
      <c r="AF42" s="169">
        <v>0.982875935586301</v>
      </c>
      <c r="AG42" s="169">
        <v>0.97643219724438</v>
      </c>
      <c r="AH42" s="169">
        <v>0.961947983941351</v>
      </c>
      <c r="AI42" s="169">
        <v>0.974567250021846</v>
      </c>
      <c r="AJ42" s="356">
        <v>0.92</v>
      </c>
      <c r="AK42" s="169">
        <v>0.9496699669967</v>
      </c>
      <c r="AL42" s="169">
        <v>0.959385537654552</v>
      </c>
      <c r="AM42" s="169">
        <v>0.965072372561359</v>
      </c>
      <c r="AN42" s="169">
        <v>0.970622786382425</v>
      </c>
      <c r="AO42" s="168">
        <v>0.99</v>
      </c>
      <c r="AP42" s="358">
        <v>1</v>
      </c>
      <c r="AQ42" s="358">
        <v>1</v>
      </c>
      <c r="AR42" s="358">
        <v>1</v>
      </c>
      <c r="AS42" s="359">
        <v>1</v>
      </c>
      <c r="AT42" s="360">
        <v>0.0872182100128262</v>
      </c>
      <c r="AU42" s="361">
        <v>0.147540983606557</v>
      </c>
      <c r="AV42" s="362">
        <v>0.0307692307692308</v>
      </c>
      <c r="AW42" s="362">
        <v>0.0606060606060606</v>
      </c>
      <c r="AX42" s="362">
        <v>0.046449900464499</v>
      </c>
      <c r="AY42" s="142"/>
      <c r="AZ42" s="140"/>
    </row>
    <row r="43" spans="1:52">
      <c r="A43" s="138"/>
      <c r="B43" s="142"/>
      <c r="C43" s="165" t="s">
        <v>25</v>
      </c>
      <c r="D43" s="166" t="s">
        <v>26</v>
      </c>
      <c r="E43" s="166" t="s">
        <v>27</v>
      </c>
      <c r="F43" s="167" t="s">
        <v>97</v>
      </c>
      <c r="G43" s="171" t="s">
        <v>98</v>
      </c>
      <c r="H43" s="171" t="s">
        <v>98</v>
      </c>
      <c r="I43" s="171" t="s">
        <v>98</v>
      </c>
      <c r="J43" s="171" t="s">
        <v>98</v>
      </c>
      <c r="K43" s="168">
        <v>0.9</v>
      </c>
      <c r="L43" s="169" t="s">
        <v>40</v>
      </c>
      <c r="M43" s="169" t="s">
        <v>40</v>
      </c>
      <c r="N43" s="170" t="s">
        <v>40</v>
      </c>
      <c r="O43" s="170" t="s">
        <v>40</v>
      </c>
      <c r="P43" s="356">
        <v>0.9</v>
      </c>
      <c r="Q43" s="357" t="s">
        <v>40</v>
      </c>
      <c r="R43" s="169" t="s">
        <v>40</v>
      </c>
      <c r="S43" s="169" t="s">
        <v>40</v>
      </c>
      <c r="T43" s="169" t="s">
        <v>40</v>
      </c>
      <c r="U43" s="356">
        <v>0.9</v>
      </c>
      <c r="V43" s="169" t="s">
        <v>40</v>
      </c>
      <c r="W43" s="169" t="s">
        <v>40</v>
      </c>
      <c r="X43" s="169" t="s">
        <v>40</v>
      </c>
      <c r="Y43" s="169" t="s">
        <v>40</v>
      </c>
      <c r="Z43" s="356">
        <v>0.92</v>
      </c>
      <c r="AA43" s="356" t="s">
        <v>40</v>
      </c>
      <c r="AB43" s="356" t="s">
        <v>40</v>
      </c>
      <c r="AC43" s="356" t="s">
        <v>40</v>
      </c>
      <c r="AD43" s="356" t="s">
        <v>40</v>
      </c>
      <c r="AE43" s="356">
        <v>0.92</v>
      </c>
      <c r="AF43" s="169" t="s">
        <v>40</v>
      </c>
      <c r="AG43" s="169" t="s">
        <v>40</v>
      </c>
      <c r="AH43" s="169" t="s">
        <v>40</v>
      </c>
      <c r="AI43" s="169" t="s">
        <v>40</v>
      </c>
      <c r="AJ43" s="356">
        <v>0.92</v>
      </c>
      <c r="AK43" s="169" t="s">
        <v>40</v>
      </c>
      <c r="AL43" s="169" t="s">
        <v>40</v>
      </c>
      <c r="AM43" s="169" t="s">
        <v>40</v>
      </c>
      <c r="AN43" s="169" t="s">
        <v>40</v>
      </c>
      <c r="AO43" s="168">
        <v>0.99</v>
      </c>
      <c r="AP43" s="358" t="s">
        <v>40</v>
      </c>
      <c r="AQ43" s="358" t="s">
        <v>40</v>
      </c>
      <c r="AR43" s="358" t="s">
        <v>40</v>
      </c>
      <c r="AS43" s="359" t="s">
        <v>40</v>
      </c>
      <c r="AT43" s="360">
        <v>0.0872182100128262</v>
      </c>
      <c r="AU43" s="361" t="s">
        <v>40</v>
      </c>
      <c r="AV43" s="362" t="s">
        <v>40</v>
      </c>
      <c r="AW43" s="362" t="s">
        <v>40</v>
      </c>
      <c r="AX43" s="362" t="s">
        <v>40</v>
      </c>
      <c r="AY43" s="142"/>
      <c r="AZ43" s="140"/>
    </row>
    <row r="44" spans="1:52">
      <c r="A44" s="138"/>
      <c r="B44" s="142"/>
      <c r="C44" s="165" t="s">
        <v>25</v>
      </c>
      <c r="D44" s="166" t="s">
        <v>26</v>
      </c>
      <c r="E44" s="166" t="s">
        <v>27</v>
      </c>
      <c r="F44" s="167" t="s">
        <v>99</v>
      </c>
      <c r="G44" s="171" t="s">
        <v>100</v>
      </c>
      <c r="H44" s="171" t="s">
        <v>100</v>
      </c>
      <c r="I44" s="171" t="s">
        <v>100</v>
      </c>
      <c r="J44" s="171" t="s">
        <v>100</v>
      </c>
      <c r="K44" s="168">
        <v>0.9</v>
      </c>
      <c r="L44" s="169">
        <v>0.727272727272727</v>
      </c>
      <c r="M44" s="169">
        <v>0.84375</v>
      </c>
      <c r="N44" s="170">
        <v>0.836065573770492</v>
      </c>
      <c r="O44" s="170">
        <v>0.822687224669604</v>
      </c>
      <c r="P44" s="356">
        <v>0.9</v>
      </c>
      <c r="Q44" s="357">
        <v>0.994358251057828</v>
      </c>
      <c r="R44" s="169">
        <v>0.954488933101219</v>
      </c>
      <c r="S44" s="169">
        <v>0.987931034482759</v>
      </c>
      <c r="T44" s="169">
        <v>0.970468661264006</v>
      </c>
      <c r="U44" s="356">
        <v>0.9</v>
      </c>
      <c r="V44" s="169">
        <v>0.693464974141984</v>
      </c>
      <c r="W44" s="169">
        <v>0.723203183287739</v>
      </c>
      <c r="X44" s="169">
        <v>0.667241379310345</v>
      </c>
      <c r="Y44" s="169">
        <v>0.642504935411465</v>
      </c>
      <c r="Z44" s="356">
        <v>0.92</v>
      </c>
      <c r="AA44" s="356">
        <v>0.799940723177238</v>
      </c>
      <c r="AB44" s="356">
        <v>0.877056035684416</v>
      </c>
      <c r="AC44" s="356">
        <v>0.809399477806789</v>
      </c>
      <c r="AD44" s="356">
        <v>0.798067160530967</v>
      </c>
      <c r="AE44" s="356">
        <v>0.92</v>
      </c>
      <c r="AF44" s="169">
        <v>0.918367346938776</v>
      </c>
      <c r="AG44" s="169">
        <v>0.723684210526316</v>
      </c>
      <c r="AH44" s="169">
        <v>0.566666666666667</v>
      </c>
      <c r="AI44" s="169">
        <v>0.847352024922118</v>
      </c>
      <c r="AJ44" s="356">
        <v>0.92</v>
      </c>
      <c r="AK44" s="169">
        <v>0.870214997378081</v>
      </c>
      <c r="AL44" s="169">
        <v>0.902746747272966</v>
      </c>
      <c r="AM44" s="169">
        <v>0.88491491202769</v>
      </c>
      <c r="AN44" s="169">
        <v>0.859841751742147</v>
      </c>
      <c r="AO44" s="168">
        <v>0.99</v>
      </c>
      <c r="AP44" s="358">
        <v>1</v>
      </c>
      <c r="AQ44" s="358">
        <v>1</v>
      </c>
      <c r="AR44" s="358">
        <v>1</v>
      </c>
      <c r="AS44" s="359">
        <v>1</v>
      </c>
      <c r="AT44" s="360">
        <v>0.0872182100128262</v>
      </c>
      <c r="AU44" s="361">
        <v>0.282608695652174</v>
      </c>
      <c r="AV44" s="362">
        <v>0.0508474576271186</v>
      </c>
      <c r="AW44" s="362">
        <v>0</v>
      </c>
      <c r="AX44" s="362">
        <v>0.0569620253164557</v>
      </c>
      <c r="AY44" s="142"/>
      <c r="AZ44" s="140"/>
    </row>
    <row r="45" spans="1:52">
      <c r="A45" s="138"/>
      <c r="B45" s="142"/>
      <c r="C45" s="165" t="s">
        <v>25</v>
      </c>
      <c r="D45" s="166" t="s">
        <v>26</v>
      </c>
      <c r="E45" s="166" t="s">
        <v>27</v>
      </c>
      <c r="F45" s="167" t="s">
        <v>101</v>
      </c>
      <c r="G45" s="171" t="s">
        <v>102</v>
      </c>
      <c r="H45" s="171" t="s">
        <v>102</v>
      </c>
      <c r="I45" s="171" t="s">
        <v>102</v>
      </c>
      <c r="J45" s="171" t="s">
        <v>102</v>
      </c>
      <c r="K45" s="168">
        <v>0.9</v>
      </c>
      <c r="L45" s="169">
        <v>0.950819672131147</v>
      </c>
      <c r="M45" s="169">
        <v>0.904761904761905</v>
      </c>
      <c r="N45" s="170">
        <v>0.857142857142857</v>
      </c>
      <c r="O45" s="170">
        <v>0.902036323610347</v>
      </c>
      <c r="P45" s="356">
        <v>0.9</v>
      </c>
      <c r="Q45" s="357">
        <v>0.909000110975474</v>
      </c>
      <c r="R45" s="169">
        <v>0.918063784192613</v>
      </c>
      <c r="S45" s="169">
        <v>0.810199862164025</v>
      </c>
      <c r="T45" s="169">
        <v>0.888114211870404</v>
      </c>
      <c r="U45" s="356">
        <v>0.9</v>
      </c>
      <c r="V45" s="169">
        <v>0.82632338253246</v>
      </c>
      <c r="W45" s="169">
        <v>0.889953359384848</v>
      </c>
      <c r="X45" s="169">
        <v>0.868504479669194</v>
      </c>
      <c r="Y45" s="169">
        <v>0.818627119165564</v>
      </c>
      <c r="Z45" s="356">
        <v>0.92</v>
      </c>
      <c r="AA45" s="356">
        <v>0.945969884853853</v>
      </c>
      <c r="AB45" s="356">
        <v>0.975267003934795</v>
      </c>
      <c r="AC45" s="356">
        <v>0.983574501368792</v>
      </c>
      <c r="AD45" s="356">
        <v>0.973097758506969</v>
      </c>
      <c r="AE45" s="356">
        <v>0.92</v>
      </c>
      <c r="AF45" s="169">
        <v>0.999097613342876</v>
      </c>
      <c r="AG45" s="169">
        <v>0.991490615649651</v>
      </c>
      <c r="AH45" s="169">
        <v>0.990734499121033</v>
      </c>
      <c r="AI45" s="169">
        <v>0.996822673774065</v>
      </c>
      <c r="AJ45" s="356">
        <v>0.92</v>
      </c>
      <c r="AK45" s="169">
        <v>0.941280823132872</v>
      </c>
      <c r="AL45" s="169">
        <v>0.981768871478077</v>
      </c>
      <c r="AM45" s="169">
        <v>0.983392766174223</v>
      </c>
      <c r="AN45" s="169">
        <v>0.971376267625234</v>
      </c>
      <c r="AO45" s="168">
        <v>0.99</v>
      </c>
      <c r="AP45" s="358">
        <v>1</v>
      </c>
      <c r="AQ45" s="358">
        <v>1</v>
      </c>
      <c r="AR45" s="358">
        <v>1</v>
      </c>
      <c r="AS45" s="359">
        <v>1</v>
      </c>
      <c r="AT45" s="360">
        <v>0.0872182100128262</v>
      </c>
      <c r="AU45" s="361">
        <v>0.142857142857143</v>
      </c>
      <c r="AV45" s="362">
        <v>0.0555555555555556</v>
      </c>
      <c r="AW45" s="362">
        <v>0.0714285714285714</v>
      </c>
      <c r="AX45" s="362">
        <v>0.0538720538720539</v>
      </c>
      <c r="AY45" s="142"/>
      <c r="AZ45" s="140"/>
    </row>
    <row r="46" spans="1:52">
      <c r="A46" s="138"/>
      <c r="B46" s="142"/>
      <c r="C46" s="165" t="s">
        <v>25</v>
      </c>
      <c r="D46" s="166" t="s">
        <v>26</v>
      </c>
      <c r="E46" s="166" t="s">
        <v>27</v>
      </c>
      <c r="F46" s="167" t="s">
        <v>103</v>
      </c>
      <c r="G46" s="171" t="s">
        <v>104</v>
      </c>
      <c r="H46" s="171" t="s">
        <v>104</v>
      </c>
      <c r="I46" s="171" t="s">
        <v>104</v>
      </c>
      <c r="J46" s="171" t="s">
        <v>104</v>
      </c>
      <c r="K46" s="168">
        <v>0.9</v>
      </c>
      <c r="L46" s="169" t="s">
        <v>40</v>
      </c>
      <c r="M46" s="169" t="s">
        <v>40</v>
      </c>
      <c r="N46" s="170" t="s">
        <v>40</v>
      </c>
      <c r="O46" s="170" t="s">
        <v>40</v>
      </c>
      <c r="P46" s="356">
        <v>0.9</v>
      </c>
      <c r="Q46" s="357" t="s">
        <v>40</v>
      </c>
      <c r="R46" s="169" t="s">
        <v>40</v>
      </c>
      <c r="S46" s="169">
        <v>0</v>
      </c>
      <c r="T46" s="169">
        <v>0</v>
      </c>
      <c r="U46" s="356">
        <v>0.9</v>
      </c>
      <c r="V46" s="169" t="s">
        <v>40</v>
      </c>
      <c r="W46" s="169" t="s">
        <v>40</v>
      </c>
      <c r="X46" s="169">
        <v>0</v>
      </c>
      <c r="Y46" s="169">
        <v>0.142857142857143</v>
      </c>
      <c r="Z46" s="356">
        <v>0.92</v>
      </c>
      <c r="AA46" s="356" t="s">
        <v>40</v>
      </c>
      <c r="AB46" s="356" t="s">
        <v>40</v>
      </c>
      <c r="AC46" s="356">
        <v>0</v>
      </c>
      <c r="AD46" s="356">
        <v>0</v>
      </c>
      <c r="AE46" s="356">
        <v>0.92</v>
      </c>
      <c r="AF46" s="169" t="s">
        <v>40</v>
      </c>
      <c r="AG46" s="169" t="s">
        <v>40</v>
      </c>
      <c r="AH46" s="169" t="s">
        <v>40</v>
      </c>
      <c r="AI46" s="169" t="s">
        <v>40</v>
      </c>
      <c r="AJ46" s="356">
        <v>0.92</v>
      </c>
      <c r="AK46" s="169" t="s">
        <v>40</v>
      </c>
      <c r="AL46" s="169" t="s">
        <v>40</v>
      </c>
      <c r="AM46" s="169">
        <v>0</v>
      </c>
      <c r="AN46" s="169">
        <v>0.0833333333333333</v>
      </c>
      <c r="AO46" s="168">
        <v>0.99</v>
      </c>
      <c r="AP46" s="358" t="s">
        <v>40</v>
      </c>
      <c r="AQ46" s="358" t="s">
        <v>40</v>
      </c>
      <c r="AR46" s="358" t="s">
        <v>40</v>
      </c>
      <c r="AS46" s="359" t="s">
        <v>40</v>
      </c>
      <c r="AT46" s="360">
        <v>0.0872182100128262</v>
      </c>
      <c r="AU46" s="361" t="s">
        <v>40</v>
      </c>
      <c r="AV46" s="362" t="s">
        <v>40</v>
      </c>
      <c r="AW46" s="362" t="s">
        <v>40</v>
      </c>
      <c r="AX46" s="362" t="s">
        <v>40</v>
      </c>
      <c r="AY46" s="142"/>
      <c r="AZ46" s="140"/>
    </row>
    <row r="47" spans="1:52">
      <c r="A47" s="138"/>
      <c r="B47" s="142"/>
      <c r="C47" s="165" t="s">
        <v>25</v>
      </c>
      <c r="D47" s="166" t="s">
        <v>26</v>
      </c>
      <c r="E47" s="166" t="s">
        <v>27</v>
      </c>
      <c r="F47" s="167" t="s">
        <v>105</v>
      </c>
      <c r="G47" s="171" t="s">
        <v>106</v>
      </c>
      <c r="H47" s="171" t="s">
        <v>106</v>
      </c>
      <c r="I47" s="171" t="s">
        <v>106</v>
      </c>
      <c r="J47" s="171" t="s">
        <v>106</v>
      </c>
      <c r="K47" s="168">
        <v>0.9</v>
      </c>
      <c r="L47" s="169">
        <v>0.888</v>
      </c>
      <c r="M47" s="169">
        <v>0.901639344262295</v>
      </c>
      <c r="N47" s="170">
        <v>0.910891089108911</v>
      </c>
      <c r="O47" s="170">
        <v>0.868718238283456</v>
      </c>
      <c r="P47" s="356">
        <v>0.9</v>
      </c>
      <c r="Q47" s="357">
        <v>0.958196069521754</v>
      </c>
      <c r="R47" s="169">
        <v>0.960811953763744</v>
      </c>
      <c r="S47" s="169">
        <v>0.931955750365268</v>
      </c>
      <c r="T47" s="169">
        <v>0.955299705256506</v>
      </c>
      <c r="U47" s="356">
        <v>0.9</v>
      </c>
      <c r="V47" s="169">
        <v>0.84948313075088</v>
      </c>
      <c r="W47" s="169">
        <v>0.908937129968988</v>
      </c>
      <c r="X47" s="169">
        <v>0.925694009601336</v>
      </c>
      <c r="Y47" s="169">
        <v>0.855388078933986</v>
      </c>
      <c r="Z47" s="356">
        <v>0.92</v>
      </c>
      <c r="AA47" s="356">
        <v>0.916230366492147</v>
      </c>
      <c r="AB47" s="356">
        <v>0.970466321243523</v>
      </c>
      <c r="AC47" s="356">
        <v>0.984794728839331</v>
      </c>
      <c r="AD47" s="356">
        <v>0.959330536436794</v>
      </c>
      <c r="AE47" s="356">
        <v>0.92</v>
      </c>
      <c r="AF47" s="169">
        <v>0.990683485860335</v>
      </c>
      <c r="AG47" s="169">
        <v>0.978120809758969</v>
      </c>
      <c r="AH47" s="169">
        <v>0.980527013589659</v>
      </c>
      <c r="AI47" s="169">
        <v>0.988920274897689</v>
      </c>
      <c r="AJ47" s="356">
        <v>0.92</v>
      </c>
      <c r="AK47" s="169">
        <v>0.938966490057111</v>
      </c>
      <c r="AL47" s="169">
        <v>0.978578081341198</v>
      </c>
      <c r="AM47" s="169">
        <v>0.987876995860438</v>
      </c>
      <c r="AN47" s="169">
        <v>0.970739781060939</v>
      </c>
      <c r="AO47" s="168">
        <v>0.99</v>
      </c>
      <c r="AP47" s="358">
        <v>1</v>
      </c>
      <c r="AQ47" s="358">
        <v>1</v>
      </c>
      <c r="AR47" s="358">
        <v>1</v>
      </c>
      <c r="AS47" s="359">
        <v>1</v>
      </c>
      <c r="AT47" s="360">
        <v>0.0872182100128262</v>
      </c>
      <c r="AU47" s="361">
        <v>0.0641025641025641</v>
      </c>
      <c r="AV47" s="362">
        <v>0.0847457627118644</v>
      </c>
      <c r="AW47" s="362">
        <v>0</v>
      </c>
      <c r="AX47" s="362">
        <v>0.0482456140350877</v>
      </c>
      <c r="AY47" s="142"/>
      <c r="AZ47" s="140"/>
    </row>
    <row r="48" spans="1:52">
      <c r="A48" s="138"/>
      <c r="B48" s="142"/>
      <c r="C48" s="165" t="s">
        <v>25</v>
      </c>
      <c r="D48" s="166" t="s">
        <v>26</v>
      </c>
      <c r="E48" s="166" t="s">
        <v>27</v>
      </c>
      <c r="F48" s="167" t="s">
        <v>107</v>
      </c>
      <c r="G48" s="171" t="s">
        <v>108</v>
      </c>
      <c r="H48" s="171" t="s">
        <v>108</v>
      </c>
      <c r="I48" s="171" t="s">
        <v>108</v>
      </c>
      <c r="J48" s="171" t="s">
        <v>108</v>
      </c>
      <c r="K48" s="168">
        <v>0.9</v>
      </c>
      <c r="L48" s="169">
        <v>0.971014492753623</v>
      </c>
      <c r="M48" s="169">
        <v>0.970588235294118</v>
      </c>
      <c r="N48" s="170">
        <v>0.966666666666667</v>
      </c>
      <c r="O48" s="170">
        <v>0.945701357466063</v>
      </c>
      <c r="P48" s="356">
        <v>0.9</v>
      </c>
      <c r="Q48" s="357">
        <v>0.921395274071693</v>
      </c>
      <c r="R48" s="169">
        <v>0.943731671554252</v>
      </c>
      <c r="S48" s="169">
        <v>0.937988535695675</v>
      </c>
      <c r="T48" s="169">
        <v>0.931033996531254</v>
      </c>
      <c r="U48" s="356">
        <v>0.9</v>
      </c>
      <c r="V48" s="169">
        <v>0.85950811766597</v>
      </c>
      <c r="W48" s="169">
        <v>0.926869501466276</v>
      </c>
      <c r="X48" s="169">
        <v>0.902032308494007</v>
      </c>
      <c r="Y48" s="169">
        <v>0.882831117190034</v>
      </c>
      <c r="Z48" s="356">
        <v>0.92</v>
      </c>
      <c r="AA48" s="356">
        <v>0.926993722390142</v>
      </c>
      <c r="AB48" s="356">
        <v>0.956346541302888</v>
      </c>
      <c r="AC48" s="356">
        <v>0.949798038084247</v>
      </c>
      <c r="AD48" s="356">
        <v>0.961155632688479</v>
      </c>
      <c r="AE48" s="356">
        <v>0.92</v>
      </c>
      <c r="AF48" s="169">
        <v>0.994988767928115</v>
      </c>
      <c r="AG48" s="169">
        <v>0.983335694552667</v>
      </c>
      <c r="AH48" s="169">
        <v>0.920211377870564</v>
      </c>
      <c r="AI48" s="169">
        <v>0.977708878357397</v>
      </c>
      <c r="AJ48" s="356">
        <v>0.92</v>
      </c>
      <c r="AK48" s="169">
        <v>0.944212126972059</v>
      </c>
      <c r="AL48" s="169">
        <v>0.967754937525191</v>
      </c>
      <c r="AM48" s="169">
        <v>0.970746590093324</v>
      </c>
      <c r="AN48" s="169">
        <v>0.97260999366223</v>
      </c>
      <c r="AO48" s="168">
        <v>0.99</v>
      </c>
      <c r="AP48" s="358">
        <v>1</v>
      </c>
      <c r="AQ48" s="358">
        <v>1</v>
      </c>
      <c r="AR48" s="358">
        <v>1</v>
      </c>
      <c r="AS48" s="359">
        <v>1</v>
      </c>
      <c r="AT48" s="360">
        <v>0.0872182100128262</v>
      </c>
      <c r="AU48" s="361">
        <v>0.03125</v>
      </c>
      <c r="AV48" s="362">
        <v>0</v>
      </c>
      <c r="AW48" s="362">
        <v>0.0294117647058824</v>
      </c>
      <c r="AX48" s="362">
        <v>0.0482398956975228</v>
      </c>
      <c r="AY48" s="142"/>
      <c r="AZ48" s="140"/>
    </row>
    <row r="49" spans="1:52">
      <c r="A49" s="138"/>
      <c r="B49" s="142"/>
      <c r="C49" s="165" t="s">
        <v>25</v>
      </c>
      <c r="D49" s="166" t="s">
        <v>26</v>
      </c>
      <c r="E49" s="166" t="s">
        <v>27</v>
      </c>
      <c r="F49" s="167" t="s">
        <v>109</v>
      </c>
      <c r="G49" s="171" t="s">
        <v>110</v>
      </c>
      <c r="H49" s="171" t="s">
        <v>110</v>
      </c>
      <c r="I49" s="171" t="s">
        <v>110</v>
      </c>
      <c r="J49" s="171" t="s">
        <v>110</v>
      </c>
      <c r="K49" s="168">
        <v>0.9</v>
      </c>
      <c r="L49" s="169">
        <v>0.92156862745098</v>
      </c>
      <c r="M49" s="169">
        <v>0.924528301886792</v>
      </c>
      <c r="N49" s="170">
        <v>0.959183673469388</v>
      </c>
      <c r="O49" s="170">
        <v>0.959842001316656</v>
      </c>
      <c r="P49" s="356">
        <v>0.9</v>
      </c>
      <c r="Q49" s="357">
        <v>0.985364231067746</v>
      </c>
      <c r="R49" s="169">
        <v>0.904383614088821</v>
      </c>
      <c r="S49" s="169">
        <v>0.984736061055756</v>
      </c>
      <c r="T49" s="169">
        <v>0.945164500643953</v>
      </c>
      <c r="U49" s="356">
        <v>0.9</v>
      </c>
      <c r="V49" s="169">
        <v>0.928816942011309</v>
      </c>
      <c r="W49" s="169">
        <v>0.95874808575804</v>
      </c>
      <c r="X49" s="169">
        <v>0.968306126775493</v>
      </c>
      <c r="Y49" s="169">
        <v>0.924358974358974</v>
      </c>
      <c r="Z49" s="356">
        <v>0.92</v>
      </c>
      <c r="AA49" s="356">
        <v>0.942085832948777</v>
      </c>
      <c r="AB49" s="356">
        <v>0.965596682537245</v>
      </c>
      <c r="AC49" s="356">
        <v>0.983149171270718</v>
      </c>
      <c r="AD49" s="356">
        <v>0.967509713497222</v>
      </c>
      <c r="AE49" s="356">
        <v>0.92</v>
      </c>
      <c r="AF49" s="169">
        <v>0.992607579996733</v>
      </c>
      <c r="AG49" s="169">
        <v>0.979559451243523</v>
      </c>
      <c r="AH49" s="169">
        <v>0.973124388295778</v>
      </c>
      <c r="AI49" s="169">
        <v>0.985215488455901</v>
      </c>
      <c r="AJ49" s="356">
        <v>0.92</v>
      </c>
      <c r="AK49" s="169">
        <v>0.964210841569332</v>
      </c>
      <c r="AL49" s="169">
        <v>0.982183941950327</v>
      </c>
      <c r="AM49" s="169">
        <v>0.991727307545002</v>
      </c>
      <c r="AN49" s="169">
        <v>0.980499469784854</v>
      </c>
      <c r="AO49" s="168">
        <v>0.99</v>
      </c>
      <c r="AP49" s="358">
        <v>1</v>
      </c>
      <c r="AQ49" s="358">
        <v>1</v>
      </c>
      <c r="AR49" s="358">
        <v>1</v>
      </c>
      <c r="AS49" s="359">
        <v>1</v>
      </c>
      <c r="AT49" s="360">
        <v>0.0872182100128262</v>
      </c>
      <c r="AU49" s="361">
        <v>0.161290322580645</v>
      </c>
      <c r="AV49" s="362">
        <v>0</v>
      </c>
      <c r="AW49" s="362">
        <v>0.0666666666666667</v>
      </c>
      <c r="AX49" s="362">
        <v>0.0664010624169987</v>
      </c>
      <c r="AY49" s="142"/>
      <c r="AZ49" s="140"/>
    </row>
    <row r="50" spans="1:52">
      <c r="A50" s="138"/>
      <c r="B50" s="142"/>
      <c r="C50" s="165" t="s">
        <v>25</v>
      </c>
      <c r="D50" s="166" t="s">
        <v>26</v>
      </c>
      <c r="E50" s="166" t="s">
        <v>27</v>
      </c>
      <c r="F50" s="167" t="s">
        <v>111</v>
      </c>
      <c r="G50" s="171" t="s">
        <v>112</v>
      </c>
      <c r="H50" s="171" t="s">
        <v>112</v>
      </c>
      <c r="I50" s="171" t="s">
        <v>112</v>
      </c>
      <c r="J50" s="171" t="s">
        <v>112</v>
      </c>
      <c r="K50" s="168">
        <v>0.9</v>
      </c>
      <c r="L50" s="169">
        <v>0.855072463768116</v>
      </c>
      <c r="M50" s="169">
        <v>0.923076923076923</v>
      </c>
      <c r="N50" s="170">
        <v>0.910714285714286</v>
      </c>
      <c r="O50" s="170">
        <v>0.924971363115693</v>
      </c>
      <c r="P50" s="356">
        <v>0.9</v>
      </c>
      <c r="Q50" s="357">
        <v>0.896041506533436</v>
      </c>
      <c r="R50" s="169">
        <v>0.962750716332378</v>
      </c>
      <c r="S50" s="169">
        <v>0.908895573700043</v>
      </c>
      <c r="T50" s="169">
        <v>0.895117729086858</v>
      </c>
      <c r="U50" s="356">
        <v>0.9</v>
      </c>
      <c r="V50" s="169">
        <v>0.790353574173713</v>
      </c>
      <c r="W50" s="169">
        <v>0.840202777165528</v>
      </c>
      <c r="X50" s="169">
        <v>0.736140954018049</v>
      </c>
      <c r="Y50" s="169">
        <v>0.699177739665646</v>
      </c>
      <c r="Z50" s="356">
        <v>0.92</v>
      </c>
      <c r="AA50" s="356">
        <v>0.912821964336258</v>
      </c>
      <c r="AB50" s="356">
        <v>0.913336663336663</v>
      </c>
      <c r="AC50" s="356">
        <v>0.894409937888199</v>
      </c>
      <c r="AD50" s="356">
        <v>0.863261663975525</v>
      </c>
      <c r="AE50" s="356">
        <v>0.92</v>
      </c>
      <c r="AF50" s="169">
        <v>0.92</v>
      </c>
      <c r="AG50" s="169">
        <v>0.736111111111111</v>
      </c>
      <c r="AH50" s="169">
        <v>0.963414634146341</v>
      </c>
      <c r="AI50" s="169">
        <v>0.936486486486486</v>
      </c>
      <c r="AJ50" s="356">
        <v>0.92</v>
      </c>
      <c r="AK50" s="169">
        <v>0.940839913033528</v>
      </c>
      <c r="AL50" s="169">
        <v>0.948366701791359</v>
      </c>
      <c r="AM50" s="169">
        <v>0.942385639837869</v>
      </c>
      <c r="AN50" s="169">
        <v>0.905081130126739</v>
      </c>
      <c r="AO50" s="168">
        <v>0.99</v>
      </c>
      <c r="AP50" s="358">
        <v>1</v>
      </c>
      <c r="AQ50" s="358" t="s">
        <v>40</v>
      </c>
      <c r="AR50" s="358">
        <v>1</v>
      </c>
      <c r="AS50" s="359">
        <v>1</v>
      </c>
      <c r="AT50" s="360">
        <v>0.0872182100128262</v>
      </c>
      <c r="AU50" s="361">
        <v>0.125</v>
      </c>
      <c r="AV50" s="362">
        <v>0.0789473684210526</v>
      </c>
      <c r="AW50" s="362">
        <v>0.0526315789473684</v>
      </c>
      <c r="AX50" s="362">
        <v>0.0764444444444444</v>
      </c>
      <c r="AY50" s="142"/>
      <c r="AZ50" s="140"/>
    </row>
    <row r="51" spans="1:52">
      <c r="A51" s="138"/>
      <c r="B51" s="142"/>
      <c r="C51" s="165" t="s">
        <v>25</v>
      </c>
      <c r="D51" s="166" t="s">
        <v>26</v>
      </c>
      <c r="E51" s="166" t="s">
        <v>27</v>
      </c>
      <c r="F51" s="167" t="s">
        <v>113</v>
      </c>
      <c r="G51" s="171" t="s">
        <v>114</v>
      </c>
      <c r="H51" s="171" t="s">
        <v>114</v>
      </c>
      <c r="I51" s="171" t="s">
        <v>114</v>
      </c>
      <c r="J51" s="171" t="s">
        <v>114</v>
      </c>
      <c r="K51" s="168">
        <v>0.9</v>
      </c>
      <c r="L51" s="169">
        <v>0.980392156862745</v>
      </c>
      <c r="M51" s="169">
        <v>0.961538461538462</v>
      </c>
      <c r="N51" s="170">
        <v>0.819277108433735</v>
      </c>
      <c r="O51" s="170">
        <v>0.919378163412871</v>
      </c>
      <c r="P51" s="356">
        <v>0.9</v>
      </c>
      <c r="Q51" s="357">
        <v>0.956489234449761</v>
      </c>
      <c r="R51" s="169">
        <v>0.979010494752624</v>
      </c>
      <c r="S51" s="169">
        <v>0.948472775564409</v>
      </c>
      <c r="T51" s="169">
        <v>0.9503816569612</v>
      </c>
      <c r="U51" s="356">
        <v>0.9</v>
      </c>
      <c r="V51" s="169">
        <v>0.897129186602871</v>
      </c>
      <c r="W51" s="169">
        <v>0.920039980009995</v>
      </c>
      <c r="X51" s="169">
        <v>0.890305444887118</v>
      </c>
      <c r="Y51" s="169">
        <v>0.86963138812662</v>
      </c>
      <c r="Z51" s="356">
        <v>0.92</v>
      </c>
      <c r="AA51" s="356">
        <v>0.926040379068809</v>
      </c>
      <c r="AB51" s="356">
        <v>0.951140650260463</v>
      </c>
      <c r="AC51" s="356">
        <v>0.940845070422535</v>
      </c>
      <c r="AD51" s="356">
        <v>0.941363315518806</v>
      </c>
      <c r="AE51" s="356">
        <v>0.92</v>
      </c>
      <c r="AF51" s="169">
        <v>0.916666666666667</v>
      </c>
      <c r="AG51" s="169">
        <v>0.75</v>
      </c>
      <c r="AH51" s="169">
        <v>1</v>
      </c>
      <c r="AI51" s="169">
        <v>0.888524590163934</v>
      </c>
      <c r="AJ51" s="356">
        <v>0.92</v>
      </c>
      <c r="AK51" s="169">
        <v>0.949319934159231</v>
      </c>
      <c r="AL51" s="169">
        <v>0.967502160760588</v>
      </c>
      <c r="AM51" s="169">
        <v>0.967328519855596</v>
      </c>
      <c r="AN51" s="169">
        <v>0.963224869462983</v>
      </c>
      <c r="AO51" s="168">
        <v>0.99</v>
      </c>
      <c r="AP51" s="358">
        <v>1</v>
      </c>
      <c r="AQ51" s="358">
        <v>1</v>
      </c>
      <c r="AR51" s="358">
        <v>1</v>
      </c>
      <c r="AS51" s="359">
        <v>1</v>
      </c>
      <c r="AT51" s="360">
        <v>0.0872182100128262</v>
      </c>
      <c r="AU51" s="361">
        <v>0.133333333333333</v>
      </c>
      <c r="AV51" s="362">
        <v>0.0307692307692308</v>
      </c>
      <c r="AW51" s="362">
        <v>0.0256410256410256</v>
      </c>
      <c r="AX51" s="362">
        <v>0.0766488413547237</v>
      </c>
      <c r="AY51" s="142"/>
      <c r="AZ51" s="140"/>
    </row>
    <row r="52" spans="1:52">
      <c r="A52" s="138"/>
      <c r="B52" s="142"/>
      <c r="C52" s="165" t="s">
        <v>25</v>
      </c>
      <c r="D52" s="166" t="s">
        <v>26</v>
      </c>
      <c r="E52" s="166" t="s">
        <v>27</v>
      </c>
      <c r="F52" s="167" t="s">
        <v>115</v>
      </c>
      <c r="G52" s="171" t="s">
        <v>116</v>
      </c>
      <c r="H52" s="171" t="s">
        <v>116</v>
      </c>
      <c r="I52" s="171" t="s">
        <v>116</v>
      </c>
      <c r="J52" s="171" t="s">
        <v>116</v>
      </c>
      <c r="K52" s="168">
        <v>0.9</v>
      </c>
      <c r="L52" s="169">
        <v>0.954022988505747</v>
      </c>
      <c r="M52" s="169">
        <v>0.916666666666667</v>
      </c>
      <c r="N52" s="170">
        <v>0.92</v>
      </c>
      <c r="O52" s="170">
        <v>0.969084913437758</v>
      </c>
      <c r="P52" s="356">
        <v>0.9</v>
      </c>
      <c r="Q52" s="357">
        <v>0.988641526578828</v>
      </c>
      <c r="R52" s="169">
        <v>0.990060015003751</v>
      </c>
      <c r="S52" s="169">
        <v>0.996685449121644</v>
      </c>
      <c r="T52" s="169">
        <v>0.992138670119035</v>
      </c>
      <c r="U52" s="356">
        <v>0.9</v>
      </c>
      <c r="V52" s="169">
        <v>0.902544298046343</v>
      </c>
      <c r="W52" s="169">
        <v>0.929294823705927</v>
      </c>
      <c r="X52" s="169">
        <v>0.907524030493868</v>
      </c>
      <c r="Y52" s="169">
        <v>0.918157298521955</v>
      </c>
      <c r="Z52" s="356">
        <v>0.92</v>
      </c>
      <c r="AA52" s="356">
        <v>0.946247638674223</v>
      </c>
      <c r="AB52" s="356">
        <v>0.953958333333333</v>
      </c>
      <c r="AC52" s="356">
        <v>0.947712418300654</v>
      </c>
      <c r="AD52" s="356">
        <v>0.95185537583254</v>
      </c>
      <c r="AE52" s="356">
        <v>0.92</v>
      </c>
      <c r="AF52" s="169">
        <v>0.99061130815773</v>
      </c>
      <c r="AG52" s="169">
        <v>0.996924190338339</v>
      </c>
      <c r="AH52" s="169">
        <v>0.994944707740916</v>
      </c>
      <c r="AI52" s="169">
        <v>0.983633033633034</v>
      </c>
      <c r="AJ52" s="356">
        <v>0.92</v>
      </c>
      <c r="AK52" s="169">
        <v>0.951100244498778</v>
      </c>
      <c r="AL52" s="169">
        <v>0.966245558626135</v>
      </c>
      <c r="AM52" s="169">
        <v>0.967678100263852</v>
      </c>
      <c r="AN52" s="169">
        <v>0.967160755323558</v>
      </c>
      <c r="AO52" s="168">
        <v>0.99</v>
      </c>
      <c r="AP52" s="358">
        <v>1</v>
      </c>
      <c r="AQ52" s="358">
        <v>1</v>
      </c>
      <c r="AR52" s="358">
        <v>1</v>
      </c>
      <c r="AS52" s="359">
        <v>1</v>
      </c>
      <c r="AT52" s="360">
        <v>0.0872182100128262</v>
      </c>
      <c r="AU52" s="361">
        <v>0.104651162790698</v>
      </c>
      <c r="AV52" s="362">
        <v>0.0136986301369863</v>
      </c>
      <c r="AW52" s="362">
        <v>0.0363636363636364</v>
      </c>
      <c r="AX52" s="362">
        <v>0.0712166172106825</v>
      </c>
      <c r="AY52" s="142"/>
      <c r="AZ52" s="140"/>
    </row>
    <row r="53" spans="1:52">
      <c r="A53" s="138"/>
      <c r="B53" s="142"/>
      <c r="C53" s="165" t="s">
        <v>25</v>
      </c>
      <c r="D53" s="166" t="s">
        <v>26</v>
      </c>
      <c r="E53" s="166" t="s">
        <v>27</v>
      </c>
      <c r="F53" s="167" t="s">
        <v>117</v>
      </c>
      <c r="G53" s="171" t="s">
        <v>118</v>
      </c>
      <c r="H53" s="171" t="s">
        <v>118</v>
      </c>
      <c r="I53" s="171" t="s">
        <v>118</v>
      </c>
      <c r="J53" s="171" t="s">
        <v>118</v>
      </c>
      <c r="K53" s="168">
        <v>0.9</v>
      </c>
      <c r="L53" s="169">
        <v>0.941176470588235</v>
      </c>
      <c r="M53" s="169">
        <v>0.941176470588235</v>
      </c>
      <c r="N53" s="170">
        <v>0.878048780487805</v>
      </c>
      <c r="O53" s="170">
        <v>0.932638888888889</v>
      </c>
      <c r="P53" s="356">
        <v>0.9</v>
      </c>
      <c r="Q53" s="357">
        <v>0.984235952199339</v>
      </c>
      <c r="R53" s="169">
        <v>0.949814656401483</v>
      </c>
      <c r="S53" s="169">
        <v>0.979664463650229</v>
      </c>
      <c r="T53" s="169">
        <v>0.980391174023318</v>
      </c>
      <c r="U53" s="356">
        <v>0.9</v>
      </c>
      <c r="V53" s="169">
        <v>0.897025171624714</v>
      </c>
      <c r="W53" s="169">
        <v>0.920444824636441</v>
      </c>
      <c r="X53" s="169">
        <v>0.883070665988815</v>
      </c>
      <c r="Y53" s="169">
        <v>0.861354773385731</v>
      </c>
      <c r="Z53" s="356">
        <v>0.92</v>
      </c>
      <c r="AA53" s="356">
        <v>0.927374301675978</v>
      </c>
      <c r="AB53" s="356">
        <v>0.953071935782649</v>
      </c>
      <c r="AC53" s="356">
        <v>0.945454545454545</v>
      </c>
      <c r="AD53" s="356">
        <v>0.887287477345301</v>
      </c>
      <c r="AE53" s="356">
        <v>0.92</v>
      </c>
      <c r="AF53" s="169">
        <v>0.99703654922621</v>
      </c>
      <c r="AG53" s="169">
        <v>0.99412788168769</v>
      </c>
      <c r="AH53" s="169">
        <v>0.842127659574468</v>
      </c>
      <c r="AI53" s="169">
        <v>0.963361598188931</v>
      </c>
      <c r="AJ53" s="356">
        <v>0.92</v>
      </c>
      <c r="AK53" s="169">
        <v>0.953762466001813</v>
      </c>
      <c r="AL53" s="169">
        <v>0.966795137859472</v>
      </c>
      <c r="AM53" s="169">
        <v>0.958304617505169</v>
      </c>
      <c r="AN53" s="169">
        <v>0.935016451157488</v>
      </c>
      <c r="AO53" s="168">
        <v>0.99</v>
      </c>
      <c r="AP53" s="358">
        <v>1</v>
      </c>
      <c r="AQ53" s="358">
        <v>1</v>
      </c>
      <c r="AR53" s="358">
        <v>1</v>
      </c>
      <c r="AS53" s="359">
        <v>1</v>
      </c>
      <c r="AT53" s="360">
        <v>0.0872182100128262</v>
      </c>
      <c r="AU53" s="361">
        <v>0.196428571428571</v>
      </c>
      <c r="AV53" s="362">
        <v>0</v>
      </c>
      <c r="AW53" s="362">
        <v>0.0344827586206897</v>
      </c>
      <c r="AX53" s="362">
        <v>0.0694310511089682</v>
      </c>
      <c r="AY53" s="142"/>
      <c r="AZ53" s="140"/>
    </row>
    <row r="54" spans="1:52">
      <c r="A54" s="138"/>
      <c r="B54" s="142"/>
      <c r="C54" s="165" t="s">
        <v>25</v>
      </c>
      <c r="D54" s="166" t="s">
        <v>26</v>
      </c>
      <c r="E54" s="166" t="s">
        <v>27</v>
      </c>
      <c r="F54" s="167" t="s">
        <v>119</v>
      </c>
      <c r="G54" s="171" t="s">
        <v>120</v>
      </c>
      <c r="H54" s="171" t="s">
        <v>120</v>
      </c>
      <c r="I54" s="171" t="s">
        <v>120</v>
      </c>
      <c r="J54" s="171" t="s">
        <v>120</v>
      </c>
      <c r="K54" s="168">
        <v>0.9</v>
      </c>
      <c r="L54" s="169">
        <v>1</v>
      </c>
      <c r="M54" s="169">
        <v>1</v>
      </c>
      <c r="N54" s="170">
        <v>1</v>
      </c>
      <c r="O54" s="170">
        <v>0.941265060240964</v>
      </c>
      <c r="P54" s="356">
        <v>0.9</v>
      </c>
      <c r="Q54" s="357">
        <v>0.957055214723926</v>
      </c>
      <c r="R54" s="169">
        <v>0.966331658291457</v>
      </c>
      <c r="S54" s="169">
        <v>0.973637961335677</v>
      </c>
      <c r="T54" s="169">
        <v>0.961653253195562</v>
      </c>
      <c r="U54" s="356">
        <v>0.9</v>
      </c>
      <c r="V54" s="169">
        <v>0.916155419222904</v>
      </c>
      <c r="W54" s="169">
        <v>0.928643216080402</v>
      </c>
      <c r="X54" s="169">
        <v>0.909490333919156</v>
      </c>
      <c r="Y54" s="169">
        <v>0.909433340880555</v>
      </c>
      <c r="Z54" s="356">
        <v>0.92</v>
      </c>
      <c r="AA54" s="356">
        <v>0.932739059967585</v>
      </c>
      <c r="AB54" s="356">
        <v>0.956493506493507</v>
      </c>
      <c r="AC54" s="356">
        <v>0.918367346938776</v>
      </c>
      <c r="AD54" s="356">
        <v>0.938087499601695</v>
      </c>
      <c r="AE54" s="356">
        <v>0.92</v>
      </c>
      <c r="AF54" s="169">
        <v>0.998964803312629</v>
      </c>
      <c r="AG54" s="169">
        <v>0.96442089326268</v>
      </c>
      <c r="AH54" s="169">
        <v>0.938220757825371</v>
      </c>
      <c r="AI54" s="169">
        <v>0.927991828860013</v>
      </c>
      <c r="AJ54" s="356">
        <v>0.92</v>
      </c>
      <c r="AK54" s="169">
        <v>0.95705329153605</v>
      </c>
      <c r="AL54" s="169">
        <v>0.968271954674221</v>
      </c>
      <c r="AM54" s="169">
        <v>0.963398692810458</v>
      </c>
      <c r="AN54" s="169">
        <v>0.962226167850355</v>
      </c>
      <c r="AO54" s="168">
        <v>0.99</v>
      </c>
      <c r="AP54" s="358">
        <v>1</v>
      </c>
      <c r="AQ54" s="358">
        <v>1</v>
      </c>
      <c r="AR54" s="358">
        <v>1</v>
      </c>
      <c r="AS54" s="359">
        <v>1</v>
      </c>
      <c r="AT54" s="360">
        <v>0.0872182100128262</v>
      </c>
      <c r="AU54" s="361">
        <v>0.272727272727273</v>
      </c>
      <c r="AV54" s="362">
        <v>0</v>
      </c>
      <c r="AW54" s="362">
        <v>0</v>
      </c>
      <c r="AX54" s="362">
        <v>0.0810810810810811</v>
      </c>
      <c r="AY54" s="142"/>
      <c r="AZ54" s="140"/>
    </row>
    <row r="55" spans="1:52">
      <c r="A55" s="138"/>
      <c r="B55" s="142"/>
      <c r="C55" s="165" t="s">
        <v>25</v>
      </c>
      <c r="D55" s="166" t="s">
        <v>26</v>
      </c>
      <c r="E55" s="166" t="s">
        <v>27</v>
      </c>
      <c r="F55" s="167" t="s">
        <v>121</v>
      </c>
      <c r="G55" s="171" t="s">
        <v>122</v>
      </c>
      <c r="H55" s="171" t="s">
        <v>122</v>
      </c>
      <c r="I55" s="171" t="s">
        <v>122</v>
      </c>
      <c r="J55" s="171" t="s">
        <v>122</v>
      </c>
      <c r="K55" s="168">
        <v>0.9</v>
      </c>
      <c r="L55" s="169" t="s">
        <v>40</v>
      </c>
      <c r="M55" s="169" t="s">
        <v>40</v>
      </c>
      <c r="N55" s="170" t="s">
        <v>40</v>
      </c>
      <c r="O55" s="170" t="s">
        <v>40</v>
      </c>
      <c r="P55" s="356">
        <v>0.9</v>
      </c>
      <c r="Q55" s="357" t="s">
        <v>40</v>
      </c>
      <c r="R55" s="169" t="s">
        <v>40</v>
      </c>
      <c r="S55" s="169" t="s">
        <v>40</v>
      </c>
      <c r="T55" s="169" t="s">
        <v>40</v>
      </c>
      <c r="U55" s="356">
        <v>0.9</v>
      </c>
      <c r="V55" s="169" t="s">
        <v>40</v>
      </c>
      <c r="W55" s="169" t="s">
        <v>40</v>
      </c>
      <c r="X55" s="169" t="s">
        <v>40</v>
      </c>
      <c r="Y55" s="169" t="s">
        <v>40</v>
      </c>
      <c r="Z55" s="356">
        <v>0.92</v>
      </c>
      <c r="AA55" s="356" t="s">
        <v>40</v>
      </c>
      <c r="AB55" s="356" t="s">
        <v>40</v>
      </c>
      <c r="AC55" s="356" t="s">
        <v>40</v>
      </c>
      <c r="AD55" s="356">
        <v>1</v>
      </c>
      <c r="AE55" s="356">
        <v>0.92</v>
      </c>
      <c r="AF55" s="169" t="s">
        <v>40</v>
      </c>
      <c r="AG55" s="169" t="s">
        <v>40</v>
      </c>
      <c r="AH55" s="169" t="s">
        <v>40</v>
      </c>
      <c r="AI55" s="169">
        <v>1</v>
      </c>
      <c r="AJ55" s="356">
        <v>0.92</v>
      </c>
      <c r="AK55" s="169" t="s">
        <v>40</v>
      </c>
      <c r="AL55" s="169" t="s">
        <v>40</v>
      </c>
      <c r="AM55" s="169" t="s">
        <v>40</v>
      </c>
      <c r="AN55" s="169">
        <v>1</v>
      </c>
      <c r="AO55" s="168">
        <v>0.99</v>
      </c>
      <c r="AP55" s="358" t="s">
        <v>40</v>
      </c>
      <c r="AQ55" s="358" t="s">
        <v>40</v>
      </c>
      <c r="AR55" s="358" t="s">
        <v>40</v>
      </c>
      <c r="AS55" s="359">
        <v>1</v>
      </c>
      <c r="AT55" s="360">
        <v>0.0872182100128262</v>
      </c>
      <c r="AU55" s="361" t="s">
        <v>40</v>
      </c>
      <c r="AV55" s="362" t="s">
        <v>40</v>
      </c>
      <c r="AW55" s="362" t="s">
        <v>40</v>
      </c>
      <c r="AX55" s="362" t="s">
        <v>40</v>
      </c>
      <c r="AY55" s="142"/>
      <c r="AZ55" s="140"/>
    </row>
    <row r="56" spans="1:52">
      <c r="A56" s="138"/>
      <c r="B56" s="142"/>
      <c r="C56" s="165" t="s">
        <v>25</v>
      </c>
      <c r="D56" s="166" t="s">
        <v>26</v>
      </c>
      <c r="E56" s="166" t="s">
        <v>27</v>
      </c>
      <c r="F56" s="167" t="s">
        <v>123</v>
      </c>
      <c r="G56" s="171" t="s">
        <v>124</v>
      </c>
      <c r="H56" s="171" t="s">
        <v>124</v>
      </c>
      <c r="I56" s="171" t="s">
        <v>124</v>
      </c>
      <c r="J56" s="171" t="s">
        <v>124</v>
      </c>
      <c r="K56" s="168">
        <v>0.9</v>
      </c>
      <c r="L56" s="169">
        <v>1</v>
      </c>
      <c r="M56" s="169">
        <v>1</v>
      </c>
      <c r="N56" s="170">
        <v>1</v>
      </c>
      <c r="O56" s="170">
        <v>0.996224832214765</v>
      </c>
      <c r="P56" s="356">
        <v>0.9</v>
      </c>
      <c r="Q56" s="357">
        <v>0.980264230957429</v>
      </c>
      <c r="R56" s="169">
        <v>0.982924613987284</v>
      </c>
      <c r="S56" s="169">
        <v>0.985625</v>
      </c>
      <c r="T56" s="169">
        <v>0.978535386717826</v>
      </c>
      <c r="U56" s="356">
        <v>0.9</v>
      </c>
      <c r="V56" s="169">
        <v>0.928396672647203</v>
      </c>
      <c r="W56" s="169">
        <v>0.941689373297003</v>
      </c>
      <c r="X56" s="169">
        <v>0.9278125</v>
      </c>
      <c r="Y56" s="169">
        <v>0.918313579143781</v>
      </c>
      <c r="Z56" s="356">
        <v>0.92</v>
      </c>
      <c r="AA56" s="356">
        <v>0.932389937106918</v>
      </c>
      <c r="AB56" s="356">
        <v>0.956762092793682</v>
      </c>
      <c r="AC56" s="356">
        <v>0.907138344914719</v>
      </c>
      <c r="AD56" s="356">
        <v>0.942013169237542</v>
      </c>
      <c r="AE56" s="356">
        <v>0.92</v>
      </c>
      <c r="AF56" s="169">
        <v>0.998361998361998</v>
      </c>
      <c r="AG56" s="169">
        <v>0.99859392575928</v>
      </c>
      <c r="AH56" s="169">
        <v>0.993827160493827</v>
      </c>
      <c r="AI56" s="169">
        <v>0.997831958402999</v>
      </c>
      <c r="AJ56" s="356">
        <v>0.92</v>
      </c>
      <c r="AK56" s="169">
        <v>0.958148323098725</v>
      </c>
      <c r="AL56" s="169">
        <v>0.969533541489261</v>
      </c>
      <c r="AM56" s="169">
        <v>0.953376541919298</v>
      </c>
      <c r="AN56" s="169">
        <v>0.960817410741625</v>
      </c>
      <c r="AO56" s="168">
        <v>0.99</v>
      </c>
      <c r="AP56" s="358">
        <v>1</v>
      </c>
      <c r="AQ56" s="358">
        <v>1</v>
      </c>
      <c r="AR56" s="358">
        <v>1</v>
      </c>
      <c r="AS56" s="359">
        <v>1</v>
      </c>
      <c r="AT56" s="360">
        <v>0.0872182100128262</v>
      </c>
      <c r="AU56" s="361">
        <v>0.145454545454545</v>
      </c>
      <c r="AV56" s="362">
        <v>0.0615384615384615</v>
      </c>
      <c r="AW56" s="362">
        <v>0.027027027027027</v>
      </c>
      <c r="AX56" s="362">
        <v>0.0606060606060606</v>
      </c>
      <c r="AY56" s="142"/>
      <c r="AZ56" s="140"/>
    </row>
    <row r="57" spans="1:52">
      <c r="A57" s="138"/>
      <c r="B57" s="142"/>
      <c r="C57" s="165" t="s">
        <v>25</v>
      </c>
      <c r="D57" s="166" t="s">
        <v>26</v>
      </c>
      <c r="E57" s="166" t="s">
        <v>27</v>
      </c>
      <c r="F57" s="167" t="s">
        <v>125</v>
      </c>
      <c r="G57" s="171" t="s">
        <v>126</v>
      </c>
      <c r="H57" s="171" t="s">
        <v>126</v>
      </c>
      <c r="I57" s="171" t="s">
        <v>126</v>
      </c>
      <c r="J57" s="171" t="s">
        <v>126</v>
      </c>
      <c r="K57" s="168">
        <v>0.9</v>
      </c>
      <c r="L57" s="169">
        <v>1</v>
      </c>
      <c r="M57" s="169">
        <v>0.985294117647059</v>
      </c>
      <c r="N57" s="170">
        <v>0.981132075471698</v>
      </c>
      <c r="O57" s="170">
        <v>0.963035978314441</v>
      </c>
      <c r="P57" s="356">
        <v>0.9</v>
      </c>
      <c r="Q57" s="357">
        <v>0.967457157694305</v>
      </c>
      <c r="R57" s="169">
        <v>0.975472065407826</v>
      </c>
      <c r="S57" s="169">
        <v>0.977851239669421</v>
      </c>
      <c r="T57" s="169">
        <v>0.973208083115921</v>
      </c>
      <c r="U57" s="356">
        <v>0.9</v>
      </c>
      <c r="V57" s="169">
        <v>0.920720096936126</v>
      </c>
      <c r="W57" s="169">
        <v>0.936344169748881</v>
      </c>
      <c r="X57" s="169">
        <v>0.918677685950413</v>
      </c>
      <c r="Y57" s="169">
        <v>0.922318106735415</v>
      </c>
      <c r="Z57" s="356">
        <v>0.92</v>
      </c>
      <c r="AA57" s="356">
        <v>0.931053502482074</v>
      </c>
      <c r="AB57" s="356">
        <v>0.950034698126301</v>
      </c>
      <c r="AC57" s="356">
        <v>0.945816186556927</v>
      </c>
      <c r="AD57" s="356">
        <v>0.952920712158075</v>
      </c>
      <c r="AE57" s="356">
        <v>0.92</v>
      </c>
      <c r="AF57" s="169">
        <v>0.978071169537625</v>
      </c>
      <c r="AG57" s="169">
        <v>0.981701226577171</v>
      </c>
      <c r="AH57" s="169">
        <v>0.959052787370498</v>
      </c>
      <c r="AI57" s="169">
        <v>0.973206306054105</v>
      </c>
      <c r="AJ57" s="356">
        <v>0.92</v>
      </c>
      <c r="AK57" s="169">
        <v>0.960867715865589</v>
      </c>
      <c r="AL57" s="169">
        <v>0.967758985200846</v>
      </c>
      <c r="AM57" s="169">
        <v>0.966770740410348</v>
      </c>
      <c r="AN57" s="169">
        <v>0.970150694629607</v>
      </c>
      <c r="AO57" s="168">
        <v>0.99</v>
      </c>
      <c r="AP57" s="358">
        <v>1</v>
      </c>
      <c r="AQ57" s="358">
        <v>1</v>
      </c>
      <c r="AR57" s="358">
        <v>1</v>
      </c>
      <c r="AS57" s="359">
        <v>1</v>
      </c>
      <c r="AT57" s="360">
        <v>0.0872182100128262</v>
      </c>
      <c r="AU57" s="361">
        <v>0.195121951219512</v>
      </c>
      <c r="AV57" s="362">
        <v>0.0227272727272727</v>
      </c>
      <c r="AW57" s="362">
        <v>0</v>
      </c>
      <c r="AX57" s="362">
        <v>0.0574412532637076</v>
      </c>
      <c r="AY57" s="142"/>
      <c r="AZ57" s="140"/>
    </row>
    <row r="58" spans="1:52">
      <c r="A58" s="138"/>
      <c r="B58" s="142"/>
      <c r="C58" s="165" t="s">
        <v>25</v>
      </c>
      <c r="D58" s="166" t="s">
        <v>26</v>
      </c>
      <c r="E58" s="166" t="s">
        <v>27</v>
      </c>
      <c r="F58" s="167" t="s">
        <v>127</v>
      </c>
      <c r="G58" s="171" t="s">
        <v>128</v>
      </c>
      <c r="H58" s="171" t="s">
        <v>128</v>
      </c>
      <c r="I58" s="171" t="s">
        <v>128</v>
      </c>
      <c r="J58" s="171" t="s">
        <v>128</v>
      </c>
      <c r="K58" s="168">
        <v>0.9</v>
      </c>
      <c r="L58" s="169">
        <v>0.966666666666667</v>
      </c>
      <c r="M58" s="169">
        <v>0.966666666666667</v>
      </c>
      <c r="N58" s="170">
        <v>0.961538461538462</v>
      </c>
      <c r="O58" s="170">
        <v>0.987736900780379</v>
      </c>
      <c r="P58" s="356">
        <v>0.9</v>
      </c>
      <c r="Q58" s="357">
        <v>0.989799921537858</v>
      </c>
      <c r="R58" s="169">
        <v>0.988796882610813</v>
      </c>
      <c r="S58" s="169">
        <v>0.991742361684558</v>
      </c>
      <c r="T58" s="169">
        <v>0.960074310670752</v>
      </c>
      <c r="U58" s="356">
        <v>0.9</v>
      </c>
      <c r="V58" s="169">
        <v>0.938014907806983</v>
      </c>
      <c r="W58" s="169">
        <v>0.951777886020458</v>
      </c>
      <c r="X58" s="169">
        <v>0.965317919075145</v>
      </c>
      <c r="Y58" s="169">
        <v>0.929013753992569</v>
      </c>
      <c r="Z58" s="356">
        <v>0.92</v>
      </c>
      <c r="AA58" s="356">
        <v>0.968906163242643</v>
      </c>
      <c r="AB58" s="356">
        <v>0.967071935157041</v>
      </c>
      <c r="AC58" s="356">
        <v>0.976114649681529</v>
      </c>
      <c r="AD58" s="356">
        <v>0.969380292986719</v>
      </c>
      <c r="AE58" s="356">
        <v>0.92</v>
      </c>
      <c r="AF58" s="169">
        <v>0.998373322488817</v>
      </c>
      <c r="AG58" s="169">
        <v>0.992129083038174</v>
      </c>
      <c r="AH58" s="169">
        <v>0.980707395498392</v>
      </c>
      <c r="AI58" s="169">
        <v>0.987218600468865</v>
      </c>
      <c r="AJ58" s="356">
        <v>0.92</v>
      </c>
      <c r="AK58" s="169">
        <v>0.976781609195402</v>
      </c>
      <c r="AL58" s="169">
        <v>0.975664266203129</v>
      </c>
      <c r="AM58" s="169">
        <v>0.985861881457314</v>
      </c>
      <c r="AN58" s="169">
        <v>0.977179862770796</v>
      </c>
      <c r="AO58" s="168">
        <v>0.99</v>
      </c>
      <c r="AP58" s="358">
        <v>1</v>
      </c>
      <c r="AQ58" s="358">
        <v>1</v>
      </c>
      <c r="AR58" s="358">
        <v>1</v>
      </c>
      <c r="AS58" s="359">
        <v>1</v>
      </c>
      <c r="AT58" s="360">
        <v>0.0872182100128262</v>
      </c>
      <c r="AU58" s="361">
        <v>0.172413793103448</v>
      </c>
      <c r="AV58" s="362">
        <v>0.04</v>
      </c>
      <c r="AW58" s="362">
        <v>0.133333333333333</v>
      </c>
      <c r="AX58" s="362">
        <v>0.0609951845906902</v>
      </c>
      <c r="AY58" s="142"/>
      <c r="AZ58" s="140"/>
    </row>
    <row r="59" spans="1:52">
      <c r="A59" s="138"/>
      <c r="B59" s="142"/>
      <c r="C59" s="165" t="s">
        <v>25</v>
      </c>
      <c r="D59" s="166" t="s">
        <v>26</v>
      </c>
      <c r="E59" s="166" t="s">
        <v>27</v>
      </c>
      <c r="F59" s="167" t="s">
        <v>129</v>
      </c>
      <c r="G59" s="171" t="s">
        <v>130</v>
      </c>
      <c r="H59" s="171" t="s">
        <v>130</v>
      </c>
      <c r="I59" s="171" t="s">
        <v>130</v>
      </c>
      <c r="J59" s="171" t="s">
        <v>130</v>
      </c>
      <c r="K59" s="168">
        <v>0.9</v>
      </c>
      <c r="L59" s="169">
        <v>0.96039603960396</v>
      </c>
      <c r="M59" s="169">
        <v>0.97029702970297</v>
      </c>
      <c r="N59" s="170">
        <v>1</v>
      </c>
      <c r="O59" s="170">
        <v>0.954658165072618</v>
      </c>
      <c r="P59" s="356">
        <v>0.9</v>
      </c>
      <c r="Q59" s="357">
        <v>0.971741881062843</v>
      </c>
      <c r="R59" s="169">
        <v>0.962341126627962</v>
      </c>
      <c r="S59" s="169">
        <v>0.982327351821642</v>
      </c>
      <c r="T59" s="169">
        <v>0.951846379387965</v>
      </c>
      <c r="U59" s="356">
        <v>0.9</v>
      </c>
      <c r="V59" s="169">
        <v>0.726275832981864</v>
      </c>
      <c r="W59" s="169">
        <v>0.776871175270673</v>
      </c>
      <c r="X59" s="169">
        <v>0.724034801522567</v>
      </c>
      <c r="Y59" s="169">
        <v>0.750435766313821</v>
      </c>
      <c r="Z59" s="356">
        <v>0.92</v>
      </c>
      <c r="AA59" s="356">
        <v>0.897461129698878</v>
      </c>
      <c r="AB59" s="356">
        <v>0.941978329255505</v>
      </c>
      <c r="AC59" s="356">
        <v>0.915254237288136</v>
      </c>
      <c r="AD59" s="356">
        <v>0.923449164299399</v>
      </c>
      <c r="AE59" s="356">
        <v>0.92</v>
      </c>
      <c r="AF59" s="169">
        <v>0.994504376144922</v>
      </c>
      <c r="AG59" s="169">
        <v>0.582229898292074</v>
      </c>
      <c r="AH59" s="169">
        <v>0.992472590410735</v>
      </c>
      <c r="AI59" s="169">
        <v>0.96656446196525</v>
      </c>
      <c r="AJ59" s="356">
        <v>0.92</v>
      </c>
      <c r="AK59" s="169">
        <v>0.930960970810102</v>
      </c>
      <c r="AL59" s="169">
        <v>0.956758991318727</v>
      </c>
      <c r="AM59" s="169">
        <v>0.938260395859815</v>
      </c>
      <c r="AN59" s="169">
        <v>0.948913837321874</v>
      </c>
      <c r="AO59" s="168">
        <v>0.99</v>
      </c>
      <c r="AP59" s="358">
        <v>1</v>
      </c>
      <c r="AQ59" s="358">
        <v>1</v>
      </c>
      <c r="AR59" s="358">
        <v>1</v>
      </c>
      <c r="AS59" s="359">
        <v>1</v>
      </c>
      <c r="AT59" s="360">
        <v>0.0872182100128262</v>
      </c>
      <c r="AU59" s="361">
        <v>0.0857142857142857</v>
      </c>
      <c r="AV59" s="362">
        <v>0.0158730158730159</v>
      </c>
      <c r="AW59" s="362">
        <v>0.0540540540540541</v>
      </c>
      <c r="AX59" s="362">
        <v>0.0639891082368959</v>
      </c>
      <c r="AY59" s="142"/>
      <c r="AZ59" s="140"/>
    </row>
    <row r="60" spans="1:52">
      <c r="A60" s="138"/>
      <c r="B60" s="142"/>
      <c r="C60" s="165" t="s">
        <v>25</v>
      </c>
      <c r="D60" s="166" t="s">
        <v>26</v>
      </c>
      <c r="E60" s="166" t="s">
        <v>27</v>
      </c>
      <c r="F60" s="167" t="s">
        <v>131</v>
      </c>
      <c r="G60" s="171" t="s">
        <v>132</v>
      </c>
      <c r="H60" s="171" t="s">
        <v>132</v>
      </c>
      <c r="I60" s="171" t="s">
        <v>132</v>
      </c>
      <c r="J60" s="171" t="s">
        <v>132</v>
      </c>
      <c r="K60" s="168">
        <v>0.9</v>
      </c>
      <c r="L60" s="169">
        <v>0.929577464788732</v>
      </c>
      <c r="M60" s="169">
        <v>0.767123287671233</v>
      </c>
      <c r="N60" s="170">
        <v>0.923076923076923</v>
      </c>
      <c r="O60" s="170">
        <v>0.918405192396847</v>
      </c>
      <c r="P60" s="356">
        <v>0.9</v>
      </c>
      <c r="Q60" s="357">
        <v>0.943801222843762</v>
      </c>
      <c r="R60" s="169">
        <v>0.975739552355611</v>
      </c>
      <c r="S60" s="169">
        <v>0.912239089184061</v>
      </c>
      <c r="T60" s="169">
        <v>0.965017428015967</v>
      </c>
      <c r="U60" s="356">
        <v>0.9</v>
      </c>
      <c r="V60" s="169">
        <v>0.718876024456875</v>
      </c>
      <c r="W60" s="169">
        <v>0.829237752386915</v>
      </c>
      <c r="X60" s="169">
        <v>0.833254269449715</v>
      </c>
      <c r="Y60" s="169">
        <v>0.799474283610763</v>
      </c>
      <c r="Z60" s="356">
        <v>0.92</v>
      </c>
      <c r="AA60" s="356">
        <v>0.867596615595701</v>
      </c>
      <c r="AB60" s="356">
        <v>0.958901478778567</v>
      </c>
      <c r="AC60" s="356">
        <v>0.974444444444444</v>
      </c>
      <c r="AD60" s="356">
        <v>0.94919788403621</v>
      </c>
      <c r="AE60" s="356">
        <v>0.92</v>
      </c>
      <c r="AF60" s="169">
        <v>0.993903950042127</v>
      </c>
      <c r="AG60" s="169">
        <v>0.787975887689504</v>
      </c>
      <c r="AH60" s="169">
        <v>0.991649808462101</v>
      </c>
      <c r="AI60" s="169">
        <v>0.977361555460272</v>
      </c>
      <c r="AJ60" s="356">
        <v>0.92</v>
      </c>
      <c r="AK60" s="169">
        <v>0.89520809152711</v>
      </c>
      <c r="AL60" s="169">
        <v>0.968785030611365</v>
      </c>
      <c r="AM60" s="169">
        <v>0.977563569885325</v>
      </c>
      <c r="AN60" s="169">
        <v>0.963725527413783</v>
      </c>
      <c r="AO60" s="168">
        <v>0.99</v>
      </c>
      <c r="AP60" s="358">
        <v>1</v>
      </c>
      <c r="AQ60" s="358">
        <v>1</v>
      </c>
      <c r="AR60" s="358">
        <v>1</v>
      </c>
      <c r="AS60" s="359">
        <v>1</v>
      </c>
      <c r="AT60" s="360">
        <v>0.0872182100128262</v>
      </c>
      <c r="AU60" s="361">
        <v>0.218181818181818</v>
      </c>
      <c r="AV60" s="362">
        <v>0.0185185185185185</v>
      </c>
      <c r="AW60" s="362">
        <v>0.0227272727272727</v>
      </c>
      <c r="AX60" s="362">
        <v>0.0656370656370656</v>
      </c>
      <c r="AY60" s="142"/>
      <c r="AZ60" s="140"/>
    </row>
    <row r="61" spans="1:52">
      <c r="A61" s="138"/>
      <c r="B61" s="142"/>
      <c r="C61" s="165" t="s">
        <v>25</v>
      </c>
      <c r="D61" s="166" t="s">
        <v>26</v>
      </c>
      <c r="E61" s="166" t="s">
        <v>27</v>
      </c>
      <c r="F61" s="167" t="s">
        <v>133</v>
      </c>
      <c r="G61" s="171" t="s">
        <v>134</v>
      </c>
      <c r="H61" s="171" t="s">
        <v>134</v>
      </c>
      <c r="I61" s="171" t="s">
        <v>134</v>
      </c>
      <c r="J61" s="171" t="s">
        <v>134</v>
      </c>
      <c r="K61" s="168">
        <v>0.9</v>
      </c>
      <c r="L61" s="169">
        <v>0.989010989010989</v>
      </c>
      <c r="M61" s="169">
        <v>0.932584269662921</v>
      </c>
      <c r="N61" s="170">
        <v>0.898550724637681</v>
      </c>
      <c r="O61" s="170">
        <v>0.92976855546688</v>
      </c>
      <c r="P61" s="356">
        <v>0.9</v>
      </c>
      <c r="Q61" s="357">
        <v>0.978519417475728</v>
      </c>
      <c r="R61" s="169">
        <v>0.957997182737867</v>
      </c>
      <c r="S61" s="169">
        <v>0.915021293070074</v>
      </c>
      <c r="T61" s="169">
        <v>0.965308477319387</v>
      </c>
      <c r="U61" s="356">
        <v>0.9</v>
      </c>
      <c r="V61" s="169">
        <v>0.880582524271845</v>
      </c>
      <c r="W61" s="169">
        <v>0.860673581764631</v>
      </c>
      <c r="X61" s="169">
        <v>0.896438250096787</v>
      </c>
      <c r="Y61" s="169">
        <v>0.877128570929053</v>
      </c>
      <c r="Z61" s="356">
        <v>0.92</v>
      </c>
      <c r="AA61" s="356">
        <v>0.946428571428571</v>
      </c>
      <c r="AB61" s="356">
        <v>0.953634085213033</v>
      </c>
      <c r="AC61" s="356">
        <v>0.965895953757225</v>
      </c>
      <c r="AD61" s="356">
        <v>0.962038063484273</v>
      </c>
      <c r="AE61" s="356">
        <v>0.92</v>
      </c>
      <c r="AF61" s="169">
        <v>0.993960192175704</v>
      </c>
      <c r="AG61" s="169">
        <v>0.967815725077136</v>
      </c>
      <c r="AH61" s="169">
        <v>0.954906559733676</v>
      </c>
      <c r="AI61" s="169">
        <v>0.969347375636811</v>
      </c>
      <c r="AJ61" s="356">
        <v>0.92</v>
      </c>
      <c r="AK61" s="169">
        <v>0.961397058823529</v>
      </c>
      <c r="AL61" s="169">
        <v>0.964539007092199</v>
      </c>
      <c r="AM61" s="169">
        <v>0.973317865429234</v>
      </c>
      <c r="AN61" s="169">
        <v>0.972727301281186</v>
      </c>
      <c r="AO61" s="168">
        <v>0.99</v>
      </c>
      <c r="AP61" s="358">
        <v>1</v>
      </c>
      <c r="AQ61" s="358">
        <v>1</v>
      </c>
      <c r="AR61" s="358">
        <v>1</v>
      </c>
      <c r="AS61" s="359">
        <v>1</v>
      </c>
      <c r="AT61" s="360">
        <v>0.0872182100128262</v>
      </c>
      <c r="AU61" s="361">
        <v>0.146067415730337</v>
      </c>
      <c r="AV61" s="362">
        <v>0.0120481927710843</v>
      </c>
      <c r="AW61" s="362">
        <v>0.0338983050847458</v>
      </c>
      <c r="AX61" s="362">
        <v>0.0623501199040767</v>
      </c>
      <c r="AY61" s="142"/>
      <c r="AZ61" s="140"/>
    </row>
    <row r="62" spans="1:52">
      <c r="A62" s="138"/>
      <c r="B62" s="142"/>
      <c r="C62" s="165" t="s">
        <v>25</v>
      </c>
      <c r="D62" s="166" t="s">
        <v>135</v>
      </c>
      <c r="E62" s="166" t="s">
        <v>27</v>
      </c>
      <c r="F62" s="167" t="s">
        <v>136</v>
      </c>
      <c r="G62" s="171" t="s">
        <v>137</v>
      </c>
      <c r="H62" s="171" t="s">
        <v>137</v>
      </c>
      <c r="I62" s="171" t="s">
        <v>137</v>
      </c>
      <c r="J62" s="171" t="s">
        <v>137</v>
      </c>
      <c r="K62" s="168">
        <v>0.9</v>
      </c>
      <c r="L62" s="169">
        <v>0.934782608695652</v>
      </c>
      <c r="M62" s="169">
        <v>0.930232558139535</v>
      </c>
      <c r="N62" s="170">
        <v>0.928571428571429</v>
      </c>
      <c r="O62" s="170">
        <v>0.925626515763945</v>
      </c>
      <c r="P62" s="356">
        <v>0.9</v>
      </c>
      <c r="Q62" s="357">
        <v>0.961404526987812</v>
      </c>
      <c r="R62" s="169">
        <v>0.97753164556962</v>
      </c>
      <c r="S62" s="169">
        <v>0.973757677275265</v>
      </c>
      <c r="T62" s="169">
        <v>0.953479256745998</v>
      </c>
      <c r="U62" s="356">
        <v>0.9</v>
      </c>
      <c r="V62" s="169">
        <v>0.753337202553685</v>
      </c>
      <c r="W62" s="169">
        <v>0.780696202531646</v>
      </c>
      <c r="X62" s="169">
        <v>0.74036850921273</v>
      </c>
      <c r="Y62" s="169">
        <v>0.724047966095467</v>
      </c>
      <c r="Z62" s="356">
        <v>0.92</v>
      </c>
      <c r="AA62" s="356">
        <v>0.933130699088146</v>
      </c>
      <c r="AB62" s="356">
        <v>0.959723352318959</v>
      </c>
      <c r="AC62" s="356">
        <v>0.951482479784367</v>
      </c>
      <c r="AD62" s="356">
        <v>0.900080533824206</v>
      </c>
      <c r="AE62" s="356">
        <v>0.92</v>
      </c>
      <c r="AF62" s="169">
        <v>0.986046511627907</v>
      </c>
      <c r="AG62" s="169">
        <v>0.990740740740741</v>
      </c>
      <c r="AH62" s="169">
        <v>0.989130434782609</v>
      </c>
      <c r="AI62" s="169">
        <v>0.982895783611774</v>
      </c>
      <c r="AJ62" s="356">
        <v>0.92</v>
      </c>
      <c r="AK62" s="169">
        <v>0.956862062967473</v>
      </c>
      <c r="AL62" s="169">
        <v>0.971520113919544</v>
      </c>
      <c r="AM62" s="169">
        <v>0.967627319384129</v>
      </c>
      <c r="AN62" s="169">
        <v>0.920193723420952</v>
      </c>
      <c r="AO62" s="168">
        <v>0.99</v>
      </c>
      <c r="AP62" s="358">
        <v>1</v>
      </c>
      <c r="AQ62" s="358">
        <v>1</v>
      </c>
      <c r="AR62" s="358">
        <v>1</v>
      </c>
      <c r="AS62" s="359">
        <v>1</v>
      </c>
      <c r="AT62" s="360">
        <v>0.0872182100128262</v>
      </c>
      <c r="AU62" s="361">
        <v>0.138888888888889</v>
      </c>
      <c r="AV62" s="362">
        <v>0</v>
      </c>
      <c r="AW62" s="362">
        <v>0.0645161290322581</v>
      </c>
      <c r="AX62" s="362">
        <v>0.0651851851851852</v>
      </c>
      <c r="AY62" s="142"/>
      <c r="AZ62" s="140"/>
    </row>
    <row r="63" spans="1:52">
      <c r="A63" s="138"/>
      <c r="B63" s="142"/>
      <c r="C63" s="165" t="s">
        <v>25</v>
      </c>
      <c r="D63" s="166" t="s">
        <v>26</v>
      </c>
      <c r="E63" s="166" t="s">
        <v>27</v>
      </c>
      <c r="F63" s="167" t="s">
        <v>138</v>
      </c>
      <c r="G63" s="171" t="s">
        <v>139</v>
      </c>
      <c r="H63" s="171" t="s">
        <v>139</v>
      </c>
      <c r="I63" s="171" t="s">
        <v>139</v>
      </c>
      <c r="J63" s="171" t="s">
        <v>139</v>
      </c>
      <c r="K63" s="168">
        <v>0.9</v>
      </c>
      <c r="L63" s="169">
        <v>0.975609756097561</v>
      </c>
      <c r="M63" s="169">
        <v>1</v>
      </c>
      <c r="N63" s="170">
        <v>1</v>
      </c>
      <c r="O63" s="170">
        <v>0.972306525037936</v>
      </c>
      <c r="P63" s="356">
        <v>0.9</v>
      </c>
      <c r="Q63" s="357">
        <v>0.991900210594524</v>
      </c>
      <c r="R63" s="169">
        <v>0.973740621650589</v>
      </c>
      <c r="S63" s="169">
        <v>0.994646379261764</v>
      </c>
      <c r="T63" s="169">
        <v>0.989884579632307</v>
      </c>
      <c r="U63" s="356">
        <v>0.9</v>
      </c>
      <c r="V63" s="169">
        <v>0.903126518710514</v>
      </c>
      <c r="W63" s="169">
        <v>0.881028938906752</v>
      </c>
      <c r="X63" s="169">
        <v>0.832910679064525</v>
      </c>
      <c r="Y63" s="169">
        <v>0.885386542036769</v>
      </c>
      <c r="Z63" s="356">
        <v>0.92</v>
      </c>
      <c r="AA63" s="356">
        <v>0.894409937888199</v>
      </c>
      <c r="AB63" s="356">
        <v>0.93522339852862</v>
      </c>
      <c r="AC63" s="356">
        <v>0.8997150997151</v>
      </c>
      <c r="AD63" s="356">
        <v>0.934026803255683</v>
      </c>
      <c r="AE63" s="356">
        <v>0.92</v>
      </c>
      <c r="AF63" s="169">
        <v>0.984888304862024</v>
      </c>
      <c r="AG63" s="169">
        <v>0.958904109589041</v>
      </c>
      <c r="AH63" s="169">
        <v>0.950757575757576</v>
      </c>
      <c r="AI63" s="169">
        <v>0.959284312713002</v>
      </c>
      <c r="AJ63" s="356">
        <v>0.92</v>
      </c>
      <c r="AK63" s="169">
        <v>0.945407985100687</v>
      </c>
      <c r="AL63" s="169">
        <v>0.95766201217329</v>
      </c>
      <c r="AM63" s="169">
        <v>0.939102564102564</v>
      </c>
      <c r="AN63" s="169">
        <v>0.958095053952153</v>
      </c>
      <c r="AO63" s="168">
        <v>0.99</v>
      </c>
      <c r="AP63" s="358">
        <v>1</v>
      </c>
      <c r="AQ63" s="358">
        <v>1</v>
      </c>
      <c r="AR63" s="358">
        <v>1</v>
      </c>
      <c r="AS63" s="359">
        <v>1</v>
      </c>
      <c r="AT63" s="360">
        <v>0.0872182100128262</v>
      </c>
      <c r="AU63" s="361">
        <v>0.372549019607843</v>
      </c>
      <c r="AV63" s="362">
        <v>0.0461538461538462</v>
      </c>
      <c r="AW63" s="362">
        <v>0.02</v>
      </c>
      <c r="AX63" s="362">
        <v>0.0929124478856462</v>
      </c>
      <c r="AY63" s="142"/>
      <c r="AZ63" s="140"/>
    </row>
    <row r="64" spans="1:52">
      <c r="A64" s="138"/>
      <c r="B64" s="142"/>
      <c r="C64" s="165" t="s">
        <v>25</v>
      </c>
      <c r="D64" s="166" t="s">
        <v>26</v>
      </c>
      <c r="E64" s="166" t="s">
        <v>27</v>
      </c>
      <c r="F64" s="167" t="s">
        <v>140</v>
      </c>
      <c r="G64" s="171" t="s">
        <v>141</v>
      </c>
      <c r="H64" s="171" t="s">
        <v>141</v>
      </c>
      <c r="I64" s="171" t="s">
        <v>141</v>
      </c>
      <c r="J64" s="171" t="s">
        <v>141</v>
      </c>
      <c r="K64" s="168">
        <v>0.9</v>
      </c>
      <c r="L64" s="169">
        <v>0.957264957264957</v>
      </c>
      <c r="M64" s="169">
        <v>0.982758620689655</v>
      </c>
      <c r="N64" s="170">
        <v>0.941747572815534</v>
      </c>
      <c r="O64" s="170">
        <v>0.952437223042836</v>
      </c>
      <c r="P64" s="356">
        <v>0.9</v>
      </c>
      <c r="Q64" s="357">
        <v>0.986582880434783</v>
      </c>
      <c r="R64" s="169">
        <v>0.977237949502678</v>
      </c>
      <c r="S64" s="169">
        <v>0.988894332843377</v>
      </c>
      <c r="T64" s="169">
        <v>0.977206436781609</v>
      </c>
      <c r="U64" s="356">
        <v>0.9</v>
      </c>
      <c r="V64" s="169">
        <v>0.859035326086957</v>
      </c>
      <c r="W64" s="169">
        <v>0.900918133129304</v>
      </c>
      <c r="X64" s="169">
        <v>0.917524089498612</v>
      </c>
      <c r="Y64" s="169">
        <v>0.859428045977012</v>
      </c>
      <c r="Z64" s="356">
        <v>0.92</v>
      </c>
      <c r="AA64" s="356">
        <v>0.91062416998672</v>
      </c>
      <c r="AB64" s="356">
        <v>0.954418604651163</v>
      </c>
      <c r="AC64" s="356">
        <v>0.959859154929578</v>
      </c>
      <c r="AD64" s="356">
        <v>0.947079713890325</v>
      </c>
      <c r="AE64" s="356">
        <v>0.92</v>
      </c>
      <c r="AF64" s="169">
        <v>0.996872999458315</v>
      </c>
      <c r="AG64" s="169">
        <v>0.979545715081146</v>
      </c>
      <c r="AH64" s="169">
        <v>0.962434511202764</v>
      </c>
      <c r="AI64" s="169">
        <v>0.976167181300092</v>
      </c>
      <c r="AJ64" s="356">
        <v>0.92</v>
      </c>
      <c r="AK64" s="169">
        <v>0.949966333454188</v>
      </c>
      <c r="AL64" s="169">
        <v>0.970139071109945</v>
      </c>
      <c r="AM64" s="169">
        <v>0.97177599286033</v>
      </c>
      <c r="AN64" s="169">
        <v>0.964758216222198</v>
      </c>
      <c r="AO64" s="168">
        <v>0.99</v>
      </c>
      <c r="AP64" s="358">
        <v>1</v>
      </c>
      <c r="AQ64" s="358">
        <v>1</v>
      </c>
      <c r="AR64" s="358">
        <v>1</v>
      </c>
      <c r="AS64" s="359">
        <v>0.999805798307671</v>
      </c>
      <c r="AT64" s="360">
        <v>0.0872182100128262</v>
      </c>
      <c r="AU64" s="361">
        <v>0.232323232323232</v>
      </c>
      <c r="AV64" s="362">
        <v>0.0631578947368421</v>
      </c>
      <c r="AW64" s="362">
        <v>0.0454545454545455</v>
      </c>
      <c r="AX64" s="362">
        <v>0.0692821368948247</v>
      </c>
      <c r="AY64" s="142"/>
      <c r="AZ64" s="140"/>
    </row>
    <row r="65" spans="1:52">
      <c r="A65" s="138"/>
      <c r="B65" s="142"/>
      <c r="C65" s="165" t="s">
        <v>25</v>
      </c>
      <c r="D65" s="166" t="s">
        <v>26</v>
      </c>
      <c r="E65" s="166" t="s">
        <v>27</v>
      </c>
      <c r="F65" s="167" t="s">
        <v>142</v>
      </c>
      <c r="G65" s="171" t="s">
        <v>143</v>
      </c>
      <c r="H65" s="171" t="s">
        <v>143</v>
      </c>
      <c r="I65" s="171" t="s">
        <v>143</v>
      </c>
      <c r="J65" s="171" t="s">
        <v>143</v>
      </c>
      <c r="K65" s="168">
        <v>0.9</v>
      </c>
      <c r="L65" s="169">
        <v>0.846153846153846</v>
      </c>
      <c r="M65" s="169">
        <v>0.818181818181818</v>
      </c>
      <c r="N65" s="170">
        <v>0.875</v>
      </c>
      <c r="O65" s="170">
        <v>0.863057324840764</v>
      </c>
      <c r="P65" s="356">
        <v>0.9</v>
      </c>
      <c r="Q65" s="357">
        <v>0.989026548672566</v>
      </c>
      <c r="R65" s="169">
        <v>0.991522082018927</v>
      </c>
      <c r="S65" s="169">
        <v>0.991649269311065</v>
      </c>
      <c r="T65" s="169">
        <v>0.976785405199571</v>
      </c>
      <c r="U65" s="356">
        <v>0.9</v>
      </c>
      <c r="V65" s="169">
        <v>0.847079646017699</v>
      </c>
      <c r="W65" s="169">
        <v>0.860015772870662</v>
      </c>
      <c r="X65" s="169">
        <v>0.786708420320111</v>
      </c>
      <c r="Y65" s="169">
        <v>0.776522311074186</v>
      </c>
      <c r="Z65" s="356">
        <v>0.92</v>
      </c>
      <c r="AA65" s="356">
        <v>0.919990446620492</v>
      </c>
      <c r="AB65" s="356">
        <v>0.939295644114921</v>
      </c>
      <c r="AC65" s="356">
        <v>0.944875776397516</v>
      </c>
      <c r="AD65" s="356">
        <v>0.903911066195048</v>
      </c>
      <c r="AE65" s="356">
        <v>0.92</v>
      </c>
      <c r="AF65" s="169">
        <v>0.999158249158249</v>
      </c>
      <c r="AG65" s="169">
        <v>0.997743467933492</v>
      </c>
      <c r="AH65" s="169">
        <v>0.995091164095372</v>
      </c>
      <c r="AI65" s="169">
        <v>0.991098934397253</v>
      </c>
      <c r="AJ65" s="356">
        <v>0.92</v>
      </c>
      <c r="AK65" s="169">
        <v>0.943885330893565</v>
      </c>
      <c r="AL65" s="169">
        <v>0.955262036642522</v>
      </c>
      <c r="AM65" s="169">
        <v>0.96492071119654</v>
      </c>
      <c r="AN65" s="169">
        <v>0.925945384618542</v>
      </c>
      <c r="AO65" s="168">
        <v>0.99</v>
      </c>
      <c r="AP65" s="358">
        <v>1</v>
      </c>
      <c r="AQ65" s="358">
        <v>1</v>
      </c>
      <c r="AR65" s="358">
        <v>1</v>
      </c>
      <c r="AS65" s="359">
        <v>1</v>
      </c>
      <c r="AT65" s="360">
        <v>0.0872182100128262</v>
      </c>
      <c r="AU65" s="361">
        <v>0.181818181818182</v>
      </c>
      <c r="AV65" s="362">
        <v>0.0303030303030303</v>
      </c>
      <c r="AW65" s="362">
        <v>0.0588235294117647</v>
      </c>
      <c r="AX65" s="362">
        <v>0.0676552363299351</v>
      </c>
      <c r="AY65" s="142"/>
      <c r="AZ65" s="140"/>
    </row>
    <row r="66" spans="1:52">
      <c r="A66" s="138"/>
      <c r="B66" s="142"/>
      <c r="C66" s="165" t="s">
        <v>25</v>
      </c>
      <c r="D66" s="166" t="s">
        <v>26</v>
      </c>
      <c r="E66" s="166" t="s">
        <v>27</v>
      </c>
      <c r="F66" s="167" t="s">
        <v>144</v>
      </c>
      <c r="G66" s="171" t="s">
        <v>145</v>
      </c>
      <c r="H66" s="171" t="s">
        <v>145</v>
      </c>
      <c r="I66" s="171" t="s">
        <v>145</v>
      </c>
      <c r="J66" s="171" t="s">
        <v>145</v>
      </c>
      <c r="K66" s="168">
        <v>0.9</v>
      </c>
      <c r="L66" s="169">
        <v>0.983606557377049</v>
      </c>
      <c r="M66" s="169">
        <v>1</v>
      </c>
      <c r="N66" s="170">
        <v>0.82</v>
      </c>
      <c r="O66" s="170">
        <v>0.951020408163265</v>
      </c>
      <c r="P66" s="356">
        <v>0.9</v>
      </c>
      <c r="Q66" s="357">
        <v>0.961900425015179</v>
      </c>
      <c r="R66" s="169">
        <v>0.981305346015087</v>
      </c>
      <c r="S66" s="169">
        <v>0.984731227776616</v>
      </c>
      <c r="T66" s="169">
        <v>0.969964181529486</v>
      </c>
      <c r="U66" s="356">
        <v>0.9</v>
      </c>
      <c r="V66" s="169">
        <v>0.900425015179114</v>
      </c>
      <c r="W66" s="169">
        <v>0.923253525746146</v>
      </c>
      <c r="X66" s="169">
        <v>0.946663877849822</v>
      </c>
      <c r="Y66" s="169">
        <v>0.910749233780141</v>
      </c>
      <c r="Z66" s="356">
        <v>0.92</v>
      </c>
      <c r="AA66" s="356">
        <v>0.911261027503892</v>
      </c>
      <c r="AB66" s="356">
        <v>0.961200428724544</v>
      </c>
      <c r="AC66" s="356">
        <v>0.975080756806645</v>
      </c>
      <c r="AD66" s="356">
        <v>0.968913955928646</v>
      </c>
      <c r="AE66" s="356">
        <v>0.92</v>
      </c>
      <c r="AF66" s="169">
        <v>0.997409940720474</v>
      </c>
      <c r="AG66" s="169">
        <v>0.995033040605165</v>
      </c>
      <c r="AH66" s="169">
        <v>0.960501198455643</v>
      </c>
      <c r="AI66" s="169">
        <v>0.992570265298237</v>
      </c>
      <c r="AJ66" s="356">
        <v>0.92</v>
      </c>
      <c r="AK66" s="169">
        <v>0.933652465294399</v>
      </c>
      <c r="AL66" s="169">
        <v>0.968697752182798</v>
      </c>
      <c r="AM66" s="169">
        <v>0.98028209556707</v>
      </c>
      <c r="AN66" s="169">
        <v>0.976061837315682</v>
      </c>
      <c r="AO66" s="168">
        <v>0.99</v>
      </c>
      <c r="AP66" s="358">
        <v>1</v>
      </c>
      <c r="AQ66" s="358">
        <v>1</v>
      </c>
      <c r="AR66" s="358">
        <v>1</v>
      </c>
      <c r="AS66" s="359">
        <v>1</v>
      </c>
      <c r="AT66" s="360">
        <v>0.0872182100128262</v>
      </c>
      <c r="AU66" s="361">
        <v>0.0652173913043478</v>
      </c>
      <c r="AV66" s="362">
        <v>0.0256410256410256</v>
      </c>
      <c r="AW66" s="362">
        <v>0</v>
      </c>
      <c r="AX66" s="362">
        <v>0.0715648854961832</v>
      </c>
      <c r="AY66" s="142"/>
      <c r="AZ66" s="140"/>
    </row>
    <row r="67" spans="1:52">
      <c r="A67" s="138"/>
      <c r="B67" s="142"/>
      <c r="C67" s="165" t="s">
        <v>25</v>
      </c>
      <c r="D67" s="166" t="s">
        <v>26</v>
      </c>
      <c r="E67" s="166" t="s">
        <v>27</v>
      </c>
      <c r="F67" s="167" t="s">
        <v>146</v>
      </c>
      <c r="G67" s="171" t="s">
        <v>147</v>
      </c>
      <c r="H67" s="171" t="s">
        <v>147</v>
      </c>
      <c r="I67" s="171" t="s">
        <v>147</v>
      </c>
      <c r="J67" s="171" t="s">
        <v>147</v>
      </c>
      <c r="K67" s="168">
        <v>0.9</v>
      </c>
      <c r="L67" s="169" t="s">
        <v>40</v>
      </c>
      <c r="M67" s="169" t="s">
        <v>40</v>
      </c>
      <c r="N67" s="170" t="s">
        <v>40</v>
      </c>
      <c r="O67" s="170" t="s">
        <v>40</v>
      </c>
      <c r="P67" s="356">
        <v>0.9</v>
      </c>
      <c r="Q67" s="357" t="s">
        <v>40</v>
      </c>
      <c r="R67" s="169" t="s">
        <v>40</v>
      </c>
      <c r="S67" s="169" t="s">
        <v>40</v>
      </c>
      <c r="T67" s="169" t="s">
        <v>40</v>
      </c>
      <c r="U67" s="356">
        <v>0.9</v>
      </c>
      <c r="V67" s="169" t="s">
        <v>40</v>
      </c>
      <c r="W67" s="169" t="s">
        <v>40</v>
      </c>
      <c r="X67" s="169" t="s">
        <v>40</v>
      </c>
      <c r="Y67" s="169" t="s">
        <v>40</v>
      </c>
      <c r="Z67" s="356">
        <v>0.92</v>
      </c>
      <c r="AA67" s="356" t="s">
        <v>40</v>
      </c>
      <c r="AB67" s="356" t="s">
        <v>40</v>
      </c>
      <c r="AC67" s="356" t="s">
        <v>40</v>
      </c>
      <c r="AD67" s="356" t="s">
        <v>40</v>
      </c>
      <c r="AE67" s="356">
        <v>0.92</v>
      </c>
      <c r="AF67" s="169" t="s">
        <v>40</v>
      </c>
      <c r="AG67" s="169" t="s">
        <v>40</v>
      </c>
      <c r="AH67" s="169" t="s">
        <v>40</v>
      </c>
      <c r="AI67" s="169" t="s">
        <v>40</v>
      </c>
      <c r="AJ67" s="356">
        <v>0.92</v>
      </c>
      <c r="AK67" s="169" t="s">
        <v>40</v>
      </c>
      <c r="AL67" s="169" t="s">
        <v>40</v>
      </c>
      <c r="AM67" s="169" t="s">
        <v>40</v>
      </c>
      <c r="AN67" s="169" t="s">
        <v>40</v>
      </c>
      <c r="AO67" s="168">
        <v>0.99</v>
      </c>
      <c r="AP67" s="358" t="s">
        <v>40</v>
      </c>
      <c r="AQ67" s="358" t="s">
        <v>40</v>
      </c>
      <c r="AR67" s="358" t="s">
        <v>40</v>
      </c>
      <c r="AS67" s="359" t="s">
        <v>40</v>
      </c>
      <c r="AT67" s="360">
        <v>0.0872182100128262</v>
      </c>
      <c r="AU67" s="361" t="s">
        <v>40</v>
      </c>
      <c r="AV67" s="362" t="s">
        <v>40</v>
      </c>
      <c r="AW67" s="362" t="s">
        <v>40</v>
      </c>
      <c r="AX67" s="362" t="s">
        <v>40</v>
      </c>
      <c r="AY67" s="142"/>
      <c r="AZ67" s="140"/>
    </row>
    <row r="68" spans="1:52">
      <c r="A68" s="138"/>
      <c r="B68" s="142"/>
      <c r="C68" s="165" t="s">
        <v>25</v>
      </c>
      <c r="D68" s="166" t="s">
        <v>26</v>
      </c>
      <c r="E68" s="166" t="s">
        <v>27</v>
      </c>
      <c r="F68" s="167" t="s">
        <v>148</v>
      </c>
      <c r="G68" s="171" t="s">
        <v>149</v>
      </c>
      <c r="H68" s="171" t="s">
        <v>149</v>
      </c>
      <c r="I68" s="171" t="s">
        <v>149</v>
      </c>
      <c r="J68" s="171" t="s">
        <v>149</v>
      </c>
      <c r="K68" s="168">
        <v>0.9</v>
      </c>
      <c r="L68" s="169">
        <v>0.967032967032967</v>
      </c>
      <c r="M68" s="169">
        <v>0.954022988505747</v>
      </c>
      <c r="N68" s="170">
        <v>0.987012987012987</v>
      </c>
      <c r="O68" s="170">
        <v>0.951479289940828</v>
      </c>
      <c r="P68" s="356">
        <v>0.9</v>
      </c>
      <c r="Q68" s="357">
        <v>0.979548753133659</v>
      </c>
      <c r="R68" s="169">
        <v>0.98545788025678</v>
      </c>
      <c r="S68" s="169">
        <v>0.971053271710046</v>
      </c>
      <c r="T68" s="169">
        <v>0.978602904509419</v>
      </c>
      <c r="U68" s="356">
        <v>0.9</v>
      </c>
      <c r="V68" s="169">
        <v>0.850244095527114</v>
      </c>
      <c r="W68" s="169">
        <v>0.850124459583388</v>
      </c>
      <c r="X68" s="169">
        <v>0.826076380442715</v>
      </c>
      <c r="Y68" s="169">
        <v>0.809980561972705</v>
      </c>
      <c r="Z68" s="356">
        <v>0.92</v>
      </c>
      <c r="AA68" s="356">
        <v>0.93037761294673</v>
      </c>
      <c r="AB68" s="356">
        <v>0.933700834326579</v>
      </c>
      <c r="AC68" s="356">
        <v>0.933785192909281</v>
      </c>
      <c r="AD68" s="356">
        <v>0.932469443351835</v>
      </c>
      <c r="AE68" s="356">
        <v>0.92</v>
      </c>
      <c r="AF68" s="169">
        <v>0.99488188976378</v>
      </c>
      <c r="AG68" s="169">
        <v>0.994600431965443</v>
      </c>
      <c r="AH68" s="169">
        <v>0.956740442655936</v>
      </c>
      <c r="AI68" s="169">
        <v>0.991888829247927</v>
      </c>
      <c r="AJ68" s="356">
        <v>0.92</v>
      </c>
      <c r="AK68" s="169">
        <v>0.949522611205684</v>
      </c>
      <c r="AL68" s="169">
        <v>0.947438131753224</v>
      </c>
      <c r="AM68" s="169">
        <v>0.947254934483331</v>
      </c>
      <c r="AN68" s="169">
        <v>0.950812256794768</v>
      </c>
      <c r="AO68" s="168">
        <v>0.99</v>
      </c>
      <c r="AP68" s="358">
        <v>1</v>
      </c>
      <c r="AQ68" s="358">
        <v>1</v>
      </c>
      <c r="AR68" s="358">
        <v>1</v>
      </c>
      <c r="AS68" s="359">
        <v>1</v>
      </c>
      <c r="AT68" s="360">
        <v>0.0872182100128262</v>
      </c>
      <c r="AU68" s="361">
        <v>0.158536585365854</v>
      </c>
      <c r="AV68" s="362">
        <v>0.0434782608695652</v>
      </c>
      <c r="AW68" s="362">
        <v>0.0384615384615385</v>
      </c>
      <c r="AX68" s="362">
        <v>0.0653564899451554</v>
      </c>
      <c r="AY68" s="142"/>
      <c r="AZ68" s="140"/>
    </row>
    <row r="69" spans="1:52">
      <c r="A69" s="138"/>
      <c r="B69" s="142"/>
      <c r="C69" s="165" t="s">
        <v>25</v>
      </c>
      <c r="D69" s="166" t="s">
        <v>26</v>
      </c>
      <c r="E69" s="166" t="s">
        <v>27</v>
      </c>
      <c r="F69" s="167" t="s">
        <v>150</v>
      </c>
      <c r="G69" s="171" t="s">
        <v>151</v>
      </c>
      <c r="H69" s="171" t="s">
        <v>151</v>
      </c>
      <c r="I69" s="171" t="s">
        <v>151</v>
      </c>
      <c r="J69" s="171" t="s">
        <v>151</v>
      </c>
      <c r="K69" s="168">
        <v>0.9</v>
      </c>
      <c r="L69" s="169">
        <v>0.929133858267717</v>
      </c>
      <c r="M69" s="169">
        <v>0.959349593495935</v>
      </c>
      <c r="N69" s="170">
        <v>0.972222222222222</v>
      </c>
      <c r="O69" s="170">
        <v>0.951697892271663</v>
      </c>
      <c r="P69" s="356">
        <v>0.9</v>
      </c>
      <c r="Q69" s="357">
        <v>0.980967372638809</v>
      </c>
      <c r="R69" s="169">
        <v>0.986068111455108</v>
      </c>
      <c r="S69" s="169">
        <v>0.988432483474976</v>
      </c>
      <c r="T69" s="169">
        <v>0.982090087349529</v>
      </c>
      <c r="U69" s="356">
        <v>0.9</v>
      </c>
      <c r="V69" s="169">
        <v>0.883657698912421</v>
      </c>
      <c r="W69" s="169">
        <v>0.901547987616099</v>
      </c>
      <c r="X69" s="169">
        <v>0.874409820585458</v>
      </c>
      <c r="Y69" s="169">
        <v>0.858355786363044</v>
      </c>
      <c r="Z69" s="356">
        <v>0.92</v>
      </c>
      <c r="AA69" s="356">
        <v>0.935418082936778</v>
      </c>
      <c r="AB69" s="356">
        <v>0.934819369715603</v>
      </c>
      <c r="AC69" s="356">
        <v>0.947938144329897</v>
      </c>
      <c r="AD69" s="356">
        <v>0.925894298733451</v>
      </c>
      <c r="AE69" s="356">
        <v>0.92</v>
      </c>
      <c r="AF69" s="169">
        <v>0.994075049374589</v>
      </c>
      <c r="AG69" s="169">
        <v>0.96827379465401</v>
      </c>
      <c r="AH69" s="169">
        <v>0.917995444191344</v>
      </c>
      <c r="AI69" s="169">
        <v>0.983523286453538</v>
      </c>
      <c r="AJ69" s="356">
        <v>0.92</v>
      </c>
      <c r="AK69" s="169">
        <v>0.953387197016781</v>
      </c>
      <c r="AL69" s="169">
        <v>0.954110751195434</v>
      </c>
      <c r="AM69" s="169">
        <v>0.964216321243523</v>
      </c>
      <c r="AN69" s="169">
        <v>0.949032652985513</v>
      </c>
      <c r="AO69" s="168">
        <v>0.99</v>
      </c>
      <c r="AP69" s="358">
        <v>1</v>
      </c>
      <c r="AQ69" s="358">
        <v>1</v>
      </c>
      <c r="AR69" s="358">
        <v>1</v>
      </c>
      <c r="AS69" s="359">
        <v>1</v>
      </c>
      <c r="AT69" s="360">
        <v>0.0872182100128262</v>
      </c>
      <c r="AU69" s="361">
        <v>0.148514851485149</v>
      </c>
      <c r="AV69" s="362">
        <v>0.0319148936170213</v>
      </c>
      <c r="AW69" s="362">
        <v>0.0487804878048781</v>
      </c>
      <c r="AX69" s="362">
        <v>0.0619694397283531</v>
      </c>
      <c r="AY69" s="142"/>
      <c r="AZ69" s="140"/>
    </row>
    <row r="70" spans="1:52">
      <c r="A70" s="138"/>
      <c r="B70" s="142"/>
      <c r="C70" s="165" t="s">
        <v>25</v>
      </c>
      <c r="D70" s="166" t="s">
        <v>26</v>
      </c>
      <c r="E70" s="166" t="s">
        <v>27</v>
      </c>
      <c r="F70" s="167" t="s">
        <v>152</v>
      </c>
      <c r="G70" s="171" t="s">
        <v>153</v>
      </c>
      <c r="H70" s="171" t="s">
        <v>153</v>
      </c>
      <c r="I70" s="171" t="s">
        <v>153</v>
      </c>
      <c r="J70" s="171" t="s">
        <v>153</v>
      </c>
      <c r="K70" s="168">
        <v>0.9</v>
      </c>
      <c r="L70" s="169">
        <v>0.961038961038961</v>
      </c>
      <c r="M70" s="169">
        <v>0.974522292993631</v>
      </c>
      <c r="N70" s="170">
        <v>0.96078431372549</v>
      </c>
      <c r="O70" s="170">
        <v>0.942204301075269</v>
      </c>
      <c r="P70" s="356">
        <v>0.9</v>
      </c>
      <c r="Q70" s="357">
        <v>0.972391272079561</v>
      </c>
      <c r="R70" s="169">
        <v>0.97671931556433</v>
      </c>
      <c r="S70" s="169">
        <v>0.976538592315539</v>
      </c>
      <c r="T70" s="169">
        <v>0.974136086063235</v>
      </c>
      <c r="U70" s="356">
        <v>0.9</v>
      </c>
      <c r="V70" s="169">
        <v>0.849265251595666</v>
      </c>
      <c r="W70" s="169">
        <v>0.870845672918723</v>
      </c>
      <c r="X70" s="169">
        <v>0.868865465261249</v>
      </c>
      <c r="Y70" s="169">
        <v>0.836487701175665</v>
      </c>
      <c r="Z70" s="356">
        <v>0.92</v>
      </c>
      <c r="AA70" s="356">
        <v>0.924173947976298</v>
      </c>
      <c r="AB70" s="356">
        <v>0.941001025258645</v>
      </c>
      <c r="AC70" s="356">
        <v>0.956324582338902</v>
      </c>
      <c r="AD70" s="356">
        <v>0.94559902200489</v>
      </c>
      <c r="AE70" s="356">
        <v>0.92</v>
      </c>
      <c r="AF70" s="169">
        <v>0.988266622285096</v>
      </c>
      <c r="AG70" s="169">
        <v>0.768649905369443</v>
      </c>
      <c r="AH70" s="169">
        <v>0.967159726878395</v>
      </c>
      <c r="AI70" s="169">
        <v>0.969832638309703</v>
      </c>
      <c r="AJ70" s="356">
        <v>0.92</v>
      </c>
      <c r="AK70" s="169">
        <v>0.946831662043951</v>
      </c>
      <c r="AL70" s="169">
        <v>0.958750273104654</v>
      </c>
      <c r="AM70" s="169">
        <v>0.967271051014136</v>
      </c>
      <c r="AN70" s="169">
        <v>0.961484518066509</v>
      </c>
      <c r="AO70" s="168">
        <v>0.99</v>
      </c>
      <c r="AP70" s="358">
        <v>1</v>
      </c>
      <c r="AQ70" s="358">
        <v>1</v>
      </c>
      <c r="AR70" s="358">
        <v>1</v>
      </c>
      <c r="AS70" s="359">
        <v>1</v>
      </c>
      <c r="AT70" s="360">
        <v>0.0872182100128262</v>
      </c>
      <c r="AU70" s="361">
        <v>0.157142857142857</v>
      </c>
      <c r="AV70" s="362">
        <v>0.0305343511450382</v>
      </c>
      <c r="AW70" s="362">
        <v>0.0526315789473684</v>
      </c>
      <c r="AX70" s="362">
        <v>0.0628731998595012</v>
      </c>
      <c r="AY70" s="142"/>
      <c r="AZ70" s="140"/>
    </row>
    <row r="71" spans="1:52">
      <c r="A71" s="138"/>
      <c r="B71" s="142"/>
      <c r="C71" s="165" t="s">
        <v>25</v>
      </c>
      <c r="D71" s="166" t="s">
        <v>26</v>
      </c>
      <c r="E71" s="166" t="s">
        <v>27</v>
      </c>
      <c r="F71" s="167" t="s">
        <v>154</v>
      </c>
      <c r="G71" s="171" t="s">
        <v>155</v>
      </c>
      <c r="H71" s="171" t="s">
        <v>155</v>
      </c>
      <c r="I71" s="171" t="s">
        <v>155</v>
      </c>
      <c r="J71" s="171" t="s">
        <v>155</v>
      </c>
      <c r="K71" s="168">
        <v>0.9</v>
      </c>
      <c r="L71" s="169">
        <v>0.928571428571429</v>
      </c>
      <c r="M71" s="169">
        <v>0.954545454545455</v>
      </c>
      <c r="N71" s="170">
        <v>0.905660377358491</v>
      </c>
      <c r="O71" s="170">
        <v>0.931841831425598</v>
      </c>
      <c r="P71" s="356">
        <v>0.9</v>
      </c>
      <c r="Q71" s="357">
        <v>0.845399787409944</v>
      </c>
      <c r="R71" s="169">
        <v>0.956982695588594</v>
      </c>
      <c r="S71" s="169">
        <v>0.890856523310445</v>
      </c>
      <c r="T71" s="169">
        <v>0.928799875423739</v>
      </c>
      <c r="U71" s="356">
        <v>0.9</v>
      </c>
      <c r="V71" s="169">
        <v>0.916381244832881</v>
      </c>
      <c r="W71" s="169">
        <v>0.90945649524738</v>
      </c>
      <c r="X71" s="169">
        <v>0.879472352728587</v>
      </c>
      <c r="Y71" s="169">
        <v>0.880568498975839</v>
      </c>
      <c r="Z71" s="356">
        <v>0.92</v>
      </c>
      <c r="AA71" s="356">
        <v>0.953041362530414</v>
      </c>
      <c r="AB71" s="356">
        <v>0.969444444444444</v>
      </c>
      <c r="AC71" s="356">
        <v>0.987252747252747</v>
      </c>
      <c r="AD71" s="356">
        <v>0.961653791925651</v>
      </c>
      <c r="AE71" s="356">
        <v>0.92</v>
      </c>
      <c r="AF71" s="169">
        <v>0.992337340552446</v>
      </c>
      <c r="AG71" s="169">
        <v>0.97549036194859</v>
      </c>
      <c r="AH71" s="169">
        <v>0.975362002473987</v>
      </c>
      <c r="AI71" s="169">
        <v>0.977645072447097</v>
      </c>
      <c r="AJ71" s="356">
        <v>0.92</v>
      </c>
      <c r="AK71" s="169">
        <v>0.966454689984102</v>
      </c>
      <c r="AL71" s="169">
        <v>0.978099507606379</v>
      </c>
      <c r="AM71" s="169">
        <v>0.983736714047893</v>
      </c>
      <c r="AN71" s="169">
        <v>0.973857893616306</v>
      </c>
      <c r="AO71" s="168">
        <v>0.99</v>
      </c>
      <c r="AP71" s="358">
        <v>1</v>
      </c>
      <c r="AQ71" s="358">
        <v>1</v>
      </c>
      <c r="AR71" s="358">
        <v>1</v>
      </c>
      <c r="AS71" s="359">
        <v>1</v>
      </c>
      <c r="AT71" s="360">
        <v>0.0872182100128262</v>
      </c>
      <c r="AU71" s="361">
        <v>0.244444444444444</v>
      </c>
      <c r="AV71" s="362">
        <v>0.0208333333333333</v>
      </c>
      <c r="AW71" s="362">
        <v>0.0714285714285714</v>
      </c>
      <c r="AX71" s="362">
        <v>0.0847457627118644</v>
      </c>
      <c r="AY71" s="142"/>
      <c r="AZ71" s="140"/>
    </row>
    <row r="72" spans="1:52">
      <c r="A72" s="138"/>
      <c r="B72" s="142"/>
      <c r="C72" s="165" t="s">
        <v>25</v>
      </c>
      <c r="D72" s="166" t="s">
        <v>26</v>
      </c>
      <c r="E72" s="166" t="s">
        <v>27</v>
      </c>
      <c r="F72" s="167" t="s">
        <v>156</v>
      </c>
      <c r="G72" s="171" t="s">
        <v>157</v>
      </c>
      <c r="H72" s="171" t="s">
        <v>157</v>
      </c>
      <c r="I72" s="171" t="s">
        <v>157</v>
      </c>
      <c r="J72" s="171" t="s">
        <v>157</v>
      </c>
      <c r="K72" s="168">
        <v>0.9</v>
      </c>
      <c r="L72" s="169">
        <v>0.910891089108911</v>
      </c>
      <c r="M72" s="169">
        <v>0.935483870967742</v>
      </c>
      <c r="N72" s="170">
        <v>0.817073170731707</v>
      </c>
      <c r="O72" s="170">
        <v>0.838383838383838</v>
      </c>
      <c r="P72" s="356">
        <v>0.9</v>
      </c>
      <c r="Q72" s="357">
        <v>0.92205018686599</v>
      </c>
      <c r="R72" s="169">
        <v>0.920023237800155</v>
      </c>
      <c r="S72" s="169">
        <v>0.924639580602883</v>
      </c>
      <c r="T72" s="169">
        <v>0.855741524504731</v>
      </c>
      <c r="U72" s="356">
        <v>0.9</v>
      </c>
      <c r="V72" s="169">
        <v>0.732158747108026</v>
      </c>
      <c r="W72" s="169">
        <v>0.796088303640589</v>
      </c>
      <c r="X72" s="169">
        <v>0.818152031454784</v>
      </c>
      <c r="Y72" s="169">
        <v>0.731671799574908</v>
      </c>
      <c r="Z72" s="356">
        <v>0.92</v>
      </c>
      <c r="AA72" s="356">
        <v>0.907742058208103</v>
      </c>
      <c r="AB72" s="356">
        <v>0.903042163316136</v>
      </c>
      <c r="AC72" s="356">
        <v>0.909348441926346</v>
      </c>
      <c r="AD72" s="356">
        <v>0.886819380276239</v>
      </c>
      <c r="AE72" s="356">
        <v>0.92</v>
      </c>
      <c r="AF72" s="169">
        <v>0.997053330566508</v>
      </c>
      <c r="AG72" s="169">
        <v>0.989911892830238</v>
      </c>
      <c r="AH72" s="169">
        <v>0.988265423132788</v>
      </c>
      <c r="AI72" s="169">
        <v>0.962186761243861</v>
      </c>
      <c r="AJ72" s="356">
        <v>0.92</v>
      </c>
      <c r="AK72" s="169">
        <v>0.92553778268064</v>
      </c>
      <c r="AL72" s="169">
        <v>0.928147598739106</v>
      </c>
      <c r="AM72" s="169">
        <v>0.941597369947786</v>
      </c>
      <c r="AN72" s="169">
        <v>0.922297853557028</v>
      </c>
      <c r="AO72" s="168">
        <v>0.99</v>
      </c>
      <c r="AP72" s="358">
        <v>1</v>
      </c>
      <c r="AQ72" s="358">
        <v>1</v>
      </c>
      <c r="AR72" s="358">
        <v>1</v>
      </c>
      <c r="AS72" s="359">
        <v>1</v>
      </c>
      <c r="AT72" s="360">
        <v>0.0872182100128262</v>
      </c>
      <c r="AU72" s="361">
        <v>0.169491525423729</v>
      </c>
      <c r="AV72" s="362">
        <v>0.0526315789473684</v>
      </c>
      <c r="AW72" s="362">
        <v>0.024390243902439</v>
      </c>
      <c r="AX72" s="362">
        <v>0.0588652482269504</v>
      </c>
      <c r="AY72" s="142"/>
      <c r="AZ72" s="140"/>
    </row>
    <row r="73" spans="1:52">
      <c r="A73" s="138"/>
      <c r="B73" s="142"/>
      <c r="C73" s="165" t="s">
        <v>25</v>
      </c>
      <c r="D73" s="166" t="s">
        <v>26</v>
      </c>
      <c r="E73" s="166" t="s">
        <v>27</v>
      </c>
      <c r="F73" s="167" t="s">
        <v>158</v>
      </c>
      <c r="G73" s="171" t="s">
        <v>159</v>
      </c>
      <c r="H73" s="171" t="s">
        <v>159</v>
      </c>
      <c r="I73" s="171" t="s">
        <v>159</v>
      </c>
      <c r="J73" s="171" t="s">
        <v>159</v>
      </c>
      <c r="K73" s="168">
        <v>0.9</v>
      </c>
      <c r="L73" s="169">
        <v>0.961832061068702</v>
      </c>
      <c r="M73" s="169">
        <v>0.929133858267717</v>
      </c>
      <c r="N73" s="170">
        <v>0.929133858267717</v>
      </c>
      <c r="O73" s="170">
        <v>0.955103042198234</v>
      </c>
      <c r="P73" s="356">
        <v>0.9</v>
      </c>
      <c r="Q73" s="357">
        <v>0.93034749034749</v>
      </c>
      <c r="R73" s="169">
        <v>0.933979456593771</v>
      </c>
      <c r="S73" s="169">
        <v>0.95230578419213</v>
      </c>
      <c r="T73" s="169">
        <v>0.922724352553519</v>
      </c>
      <c r="U73" s="356">
        <v>0.9</v>
      </c>
      <c r="V73" s="169">
        <v>0.765637065637066</v>
      </c>
      <c r="W73" s="169">
        <v>0.84617296222664</v>
      </c>
      <c r="X73" s="169">
        <v>0.87292817679558</v>
      </c>
      <c r="Y73" s="169">
        <v>0.779467536145785</v>
      </c>
      <c r="Z73" s="356">
        <v>0.92</v>
      </c>
      <c r="AA73" s="356">
        <v>0.907990586125742</v>
      </c>
      <c r="AB73" s="356">
        <v>0.92954589748587</v>
      </c>
      <c r="AC73" s="356">
        <v>0.963933691756272</v>
      </c>
      <c r="AD73" s="356">
        <v>0.935870341490432</v>
      </c>
      <c r="AE73" s="356">
        <v>0.92</v>
      </c>
      <c r="AF73" s="169">
        <v>0.979946884576098</v>
      </c>
      <c r="AG73" s="169">
        <v>0.916991643454039</v>
      </c>
      <c r="AH73" s="169">
        <v>0.93216167340197</v>
      </c>
      <c r="AI73" s="169">
        <v>0.962003475511592</v>
      </c>
      <c r="AJ73" s="356">
        <v>0.92</v>
      </c>
      <c r="AK73" s="169">
        <v>0.933994153115293</v>
      </c>
      <c r="AL73" s="169">
        <v>0.951295939836161</v>
      </c>
      <c r="AM73" s="169">
        <v>0.971807752867961</v>
      </c>
      <c r="AN73" s="169">
        <v>0.951855178050676</v>
      </c>
      <c r="AO73" s="168">
        <v>0.99</v>
      </c>
      <c r="AP73" s="358">
        <v>1</v>
      </c>
      <c r="AQ73" s="358">
        <v>1</v>
      </c>
      <c r="AR73" s="358">
        <v>1</v>
      </c>
      <c r="AS73" s="359">
        <v>1</v>
      </c>
      <c r="AT73" s="360">
        <v>0.0872182100128262</v>
      </c>
      <c r="AU73" s="361">
        <v>0.193877551020408</v>
      </c>
      <c r="AV73" s="362">
        <v>0.0112359550561798</v>
      </c>
      <c r="AW73" s="362">
        <v>0</v>
      </c>
      <c r="AX73" s="362">
        <v>0.0600162206001622</v>
      </c>
      <c r="AY73" s="142"/>
      <c r="AZ73" s="140"/>
    </row>
    <row r="74" spans="1:52">
      <c r="A74" s="138"/>
      <c r="B74" s="142"/>
      <c r="C74" s="165" t="s">
        <v>25</v>
      </c>
      <c r="D74" s="166" t="s">
        <v>26</v>
      </c>
      <c r="E74" s="166" t="s">
        <v>27</v>
      </c>
      <c r="F74" s="167" t="s">
        <v>160</v>
      </c>
      <c r="G74" s="171" t="s">
        <v>161</v>
      </c>
      <c r="H74" s="171" t="s">
        <v>161</v>
      </c>
      <c r="I74" s="171" t="s">
        <v>161</v>
      </c>
      <c r="J74" s="171" t="s">
        <v>161</v>
      </c>
      <c r="K74" s="168">
        <v>0.9</v>
      </c>
      <c r="L74" s="169">
        <v>0.886792452830189</v>
      </c>
      <c r="M74" s="169">
        <v>0.935185185185185</v>
      </c>
      <c r="N74" s="170">
        <v>0.926315789473684</v>
      </c>
      <c r="O74" s="170">
        <v>0.887059598287784</v>
      </c>
      <c r="P74" s="356">
        <v>0.9</v>
      </c>
      <c r="Q74" s="357">
        <v>0.894624040007144</v>
      </c>
      <c r="R74" s="169">
        <v>0.977830647777658</v>
      </c>
      <c r="S74" s="169">
        <v>0.954077485776212</v>
      </c>
      <c r="T74" s="169">
        <v>0.931960330196438</v>
      </c>
      <c r="U74" s="356">
        <v>0.9</v>
      </c>
      <c r="V74" s="169">
        <v>0.783264868726558</v>
      </c>
      <c r="W74" s="169">
        <v>0.881258786633503</v>
      </c>
      <c r="X74" s="169">
        <v>0.886345163912219</v>
      </c>
      <c r="Y74" s="169">
        <v>0.77183195010602</v>
      </c>
      <c r="Z74" s="356">
        <v>0.92</v>
      </c>
      <c r="AA74" s="356">
        <v>0.905388854868341</v>
      </c>
      <c r="AB74" s="356">
        <v>0.950365331317712</v>
      </c>
      <c r="AC74" s="356">
        <v>0.957853329586963</v>
      </c>
      <c r="AD74" s="356">
        <v>0.888754488028723</v>
      </c>
      <c r="AE74" s="356">
        <v>0.92</v>
      </c>
      <c r="AF74" s="169">
        <v>0.999550739482811</v>
      </c>
      <c r="AG74" s="169">
        <v>0.969733425368964</v>
      </c>
      <c r="AH74" s="169">
        <v>0.984680525487537</v>
      </c>
      <c r="AI74" s="169">
        <v>0.990461409429524</v>
      </c>
      <c r="AJ74" s="356">
        <v>0.92</v>
      </c>
      <c r="AK74" s="169">
        <v>0.944413156116242</v>
      </c>
      <c r="AL74" s="169">
        <v>0.96721692629621</v>
      </c>
      <c r="AM74" s="169">
        <v>0.971923427529626</v>
      </c>
      <c r="AN74" s="169">
        <v>0.931530130199332</v>
      </c>
      <c r="AO74" s="168">
        <v>0.99</v>
      </c>
      <c r="AP74" s="358">
        <v>1</v>
      </c>
      <c r="AQ74" s="358">
        <v>1</v>
      </c>
      <c r="AR74" s="358">
        <v>1</v>
      </c>
      <c r="AS74" s="359">
        <v>1</v>
      </c>
      <c r="AT74" s="360">
        <v>0.0872182100128262</v>
      </c>
      <c r="AU74" s="361">
        <v>0.225806451612903</v>
      </c>
      <c r="AV74" s="362">
        <v>0.032258064516129</v>
      </c>
      <c r="AW74" s="362">
        <v>0</v>
      </c>
      <c r="AX74" s="362">
        <v>0.0619469026548673</v>
      </c>
      <c r="AY74" s="142"/>
      <c r="AZ74" s="140"/>
    </row>
    <row r="75" spans="1:52">
      <c r="A75" s="138"/>
      <c r="B75" s="142"/>
      <c r="C75" s="165" t="s">
        <v>25</v>
      </c>
      <c r="D75" s="166" t="s">
        <v>26</v>
      </c>
      <c r="E75" s="166" t="s">
        <v>27</v>
      </c>
      <c r="F75" s="167" t="s">
        <v>162</v>
      </c>
      <c r="G75" s="171" t="s">
        <v>163</v>
      </c>
      <c r="H75" s="171" t="s">
        <v>163</v>
      </c>
      <c r="I75" s="171" t="s">
        <v>163</v>
      </c>
      <c r="J75" s="171" t="s">
        <v>163</v>
      </c>
      <c r="K75" s="168">
        <v>0.9</v>
      </c>
      <c r="L75" s="169">
        <v>0.968085106382979</v>
      </c>
      <c r="M75" s="169">
        <v>0.923913043478261</v>
      </c>
      <c r="N75" s="170">
        <v>0.932584269662921</v>
      </c>
      <c r="O75" s="170">
        <v>0.947485207100592</v>
      </c>
      <c r="P75" s="356">
        <v>0.9</v>
      </c>
      <c r="Q75" s="357">
        <v>0.978208232445521</v>
      </c>
      <c r="R75" s="169">
        <v>0.982379767827529</v>
      </c>
      <c r="S75" s="169">
        <v>0.939655172413793</v>
      </c>
      <c r="T75" s="169">
        <v>0.974690005308361</v>
      </c>
      <c r="U75" s="356">
        <v>0.9</v>
      </c>
      <c r="V75" s="169">
        <v>0.895883777239709</v>
      </c>
      <c r="W75" s="169">
        <v>0.904228855721393</v>
      </c>
      <c r="X75" s="169">
        <v>0.89384236453202</v>
      </c>
      <c r="Y75" s="169">
        <v>0.887231349276566</v>
      </c>
      <c r="Z75" s="356">
        <v>0.92</v>
      </c>
      <c r="AA75" s="356">
        <v>0.925345190732506</v>
      </c>
      <c r="AB75" s="356">
        <v>0.933100893440837</v>
      </c>
      <c r="AC75" s="356">
        <v>0.937420178799489</v>
      </c>
      <c r="AD75" s="356">
        <v>0.949363717639003</v>
      </c>
      <c r="AE75" s="356">
        <v>0.92</v>
      </c>
      <c r="AF75" s="169">
        <v>0.999288071969452</v>
      </c>
      <c r="AG75" s="169">
        <v>0.768066070199587</v>
      </c>
      <c r="AH75" s="169">
        <v>0.999033963799065</v>
      </c>
      <c r="AI75" s="169">
        <v>0.98236205726249</v>
      </c>
      <c r="AJ75" s="356">
        <v>0.92</v>
      </c>
      <c r="AK75" s="169">
        <v>0.95041240186823</v>
      </c>
      <c r="AL75" s="169">
        <v>0.953271028037383</v>
      </c>
      <c r="AM75" s="169">
        <v>0.958955223880597</v>
      </c>
      <c r="AN75" s="169">
        <v>0.964782731052634</v>
      </c>
      <c r="AO75" s="168">
        <v>0.99</v>
      </c>
      <c r="AP75" s="358">
        <v>1</v>
      </c>
      <c r="AQ75" s="358">
        <v>1</v>
      </c>
      <c r="AR75" s="358">
        <v>1</v>
      </c>
      <c r="AS75" s="359">
        <v>1</v>
      </c>
      <c r="AT75" s="360">
        <v>0.0872182100128262</v>
      </c>
      <c r="AU75" s="361">
        <v>0.111111111111111</v>
      </c>
      <c r="AV75" s="362">
        <v>0.05</v>
      </c>
      <c r="AW75" s="362">
        <v>0</v>
      </c>
      <c r="AX75" s="362">
        <v>0.0564053537284895</v>
      </c>
      <c r="AY75" s="142"/>
      <c r="AZ75" s="140"/>
    </row>
    <row r="76" spans="1:52">
      <c r="A76" s="138"/>
      <c r="B76" s="142"/>
      <c r="C76" s="165" t="s">
        <v>25</v>
      </c>
      <c r="D76" s="166" t="s">
        <v>26</v>
      </c>
      <c r="E76" s="166" t="s">
        <v>27</v>
      </c>
      <c r="F76" s="167" t="s">
        <v>164</v>
      </c>
      <c r="G76" s="171" t="s">
        <v>165</v>
      </c>
      <c r="H76" s="171" t="s">
        <v>165</v>
      </c>
      <c r="I76" s="171" t="s">
        <v>165</v>
      </c>
      <c r="J76" s="171" t="s">
        <v>165</v>
      </c>
      <c r="K76" s="168">
        <v>0.9</v>
      </c>
      <c r="L76" s="169">
        <v>0.895833333333333</v>
      </c>
      <c r="M76" s="169">
        <v>0.884210526315789</v>
      </c>
      <c r="N76" s="170">
        <v>0.882978723404255</v>
      </c>
      <c r="O76" s="170">
        <v>0.885913426265591</v>
      </c>
      <c r="P76" s="356">
        <v>0.9</v>
      </c>
      <c r="Q76" s="357">
        <v>0.966441712119811</v>
      </c>
      <c r="R76" s="169">
        <v>0.984683458134786</v>
      </c>
      <c r="S76" s="169">
        <v>0.774358130348914</v>
      </c>
      <c r="T76" s="169">
        <v>0.90339024564483</v>
      </c>
      <c r="U76" s="356">
        <v>0.9</v>
      </c>
      <c r="V76" s="169">
        <v>0.829157807155404</v>
      </c>
      <c r="W76" s="169">
        <v>0.808202859087815</v>
      </c>
      <c r="X76" s="169">
        <v>0.812541145490454</v>
      </c>
      <c r="Y76" s="169">
        <v>0.76890812046496</v>
      </c>
      <c r="Z76" s="356">
        <v>0.92</v>
      </c>
      <c r="AA76" s="356">
        <v>0.904304517965137</v>
      </c>
      <c r="AB76" s="356">
        <v>0.930226067541167</v>
      </c>
      <c r="AC76" s="356">
        <v>0.933994823123382</v>
      </c>
      <c r="AD76" s="356">
        <v>0.933897137496885</v>
      </c>
      <c r="AE76" s="356">
        <v>0.92</v>
      </c>
      <c r="AF76" s="169">
        <v>0.992540494458653</v>
      </c>
      <c r="AG76" s="169">
        <v>0.99741241008125</v>
      </c>
      <c r="AH76" s="169">
        <v>0.983483212656858</v>
      </c>
      <c r="AI76" s="169">
        <v>0.982792294408319</v>
      </c>
      <c r="AJ76" s="356">
        <v>0.92</v>
      </c>
      <c r="AK76" s="169">
        <v>0.938841266946319</v>
      </c>
      <c r="AL76" s="169">
        <v>0.948636651870641</v>
      </c>
      <c r="AM76" s="169">
        <v>0.955817553888293</v>
      </c>
      <c r="AN76" s="169">
        <v>0.950644460884262</v>
      </c>
      <c r="AO76" s="168">
        <v>0.99</v>
      </c>
      <c r="AP76" s="358">
        <v>1</v>
      </c>
      <c r="AQ76" s="358">
        <v>1</v>
      </c>
      <c r="AR76" s="358">
        <v>1</v>
      </c>
      <c r="AS76" s="359">
        <v>1</v>
      </c>
      <c r="AT76" s="360">
        <v>0.0872182100128262</v>
      </c>
      <c r="AU76" s="361">
        <v>0.214285714285714</v>
      </c>
      <c r="AV76" s="362">
        <v>0.0869565217391304</v>
      </c>
      <c r="AW76" s="362">
        <v>0.0714285714285714</v>
      </c>
      <c r="AX76" s="362">
        <v>0.0764006791171477</v>
      </c>
      <c r="AY76" s="142"/>
      <c r="AZ76" s="140"/>
    </row>
    <row r="77" spans="1:52">
      <c r="A77" s="138"/>
      <c r="B77" s="142"/>
      <c r="C77" s="165" t="s">
        <v>25</v>
      </c>
      <c r="D77" s="166" t="s">
        <v>26</v>
      </c>
      <c r="E77" s="166" t="s">
        <v>27</v>
      </c>
      <c r="F77" s="167" t="s">
        <v>166</v>
      </c>
      <c r="G77" s="171" t="s">
        <v>167</v>
      </c>
      <c r="H77" s="171" t="s">
        <v>167</v>
      </c>
      <c r="I77" s="171" t="s">
        <v>167</v>
      </c>
      <c r="J77" s="171" t="s">
        <v>167</v>
      </c>
      <c r="K77" s="168">
        <v>0.9</v>
      </c>
      <c r="L77" s="169">
        <v>1</v>
      </c>
      <c r="M77" s="169">
        <v>1</v>
      </c>
      <c r="N77" s="170">
        <v>1</v>
      </c>
      <c r="O77" s="170">
        <v>0.945674044265594</v>
      </c>
      <c r="P77" s="356">
        <v>0.9</v>
      </c>
      <c r="Q77" s="357">
        <v>0.886939571150097</v>
      </c>
      <c r="R77" s="169">
        <v>0.868840030326005</v>
      </c>
      <c r="S77" s="169">
        <v>0.824639289678135</v>
      </c>
      <c r="T77" s="169">
        <v>0.941363562224759</v>
      </c>
      <c r="U77" s="356">
        <v>0.9</v>
      </c>
      <c r="V77" s="169">
        <v>0.797920727745289</v>
      </c>
      <c r="W77" s="169">
        <v>0.872630780894617</v>
      </c>
      <c r="X77" s="169">
        <v>0.871254162042175</v>
      </c>
      <c r="Y77" s="169">
        <v>0.856820529549285</v>
      </c>
      <c r="Z77" s="356">
        <v>0.92</v>
      </c>
      <c r="AA77" s="356">
        <v>0.915285451197053</v>
      </c>
      <c r="AB77" s="356">
        <v>0.956198347107438</v>
      </c>
      <c r="AC77" s="356">
        <v>0.904017857142857</v>
      </c>
      <c r="AD77" s="356">
        <v>0.947252586017167</v>
      </c>
      <c r="AE77" s="356">
        <v>0.92</v>
      </c>
      <c r="AF77" s="169">
        <v>0.998850706815309</v>
      </c>
      <c r="AG77" s="169">
        <v>0.99669435497542</v>
      </c>
      <c r="AH77" s="169">
        <v>0.999789739276703</v>
      </c>
      <c r="AI77" s="169">
        <v>0.984673385407683</v>
      </c>
      <c r="AJ77" s="356">
        <v>0.92</v>
      </c>
      <c r="AK77" s="169">
        <v>0.927238095238095</v>
      </c>
      <c r="AL77" s="169">
        <v>0.960869565217391</v>
      </c>
      <c r="AM77" s="169">
        <v>0.916975537435137</v>
      </c>
      <c r="AN77" s="169">
        <v>0.962500975723987</v>
      </c>
      <c r="AO77" s="168">
        <v>0.99</v>
      </c>
      <c r="AP77" s="358">
        <v>1</v>
      </c>
      <c r="AQ77" s="358">
        <v>1</v>
      </c>
      <c r="AR77" s="358">
        <v>1</v>
      </c>
      <c r="AS77" s="359">
        <v>1</v>
      </c>
      <c r="AT77" s="360">
        <v>0.0872182100128262</v>
      </c>
      <c r="AU77" s="361">
        <v>0.166666666666667</v>
      </c>
      <c r="AV77" s="362">
        <v>0</v>
      </c>
      <c r="AW77" s="362">
        <v>0</v>
      </c>
      <c r="AX77" s="362">
        <v>0.0481283422459893</v>
      </c>
      <c r="AY77" s="142"/>
      <c r="AZ77" s="140"/>
    </row>
    <row r="78" spans="1:52">
      <c r="A78" s="138"/>
      <c r="B78" s="142"/>
      <c r="C78" s="165" t="s">
        <v>25</v>
      </c>
      <c r="D78" s="166" t="s">
        <v>26</v>
      </c>
      <c r="E78" s="166" t="s">
        <v>27</v>
      </c>
      <c r="F78" s="167" t="s">
        <v>168</v>
      </c>
      <c r="G78" s="171" t="s">
        <v>169</v>
      </c>
      <c r="H78" s="171" t="s">
        <v>169</v>
      </c>
      <c r="I78" s="171" t="s">
        <v>169</v>
      </c>
      <c r="J78" s="171" t="s">
        <v>169</v>
      </c>
      <c r="K78" s="168">
        <v>0.9</v>
      </c>
      <c r="L78" s="169">
        <v>0.965116279069767</v>
      </c>
      <c r="M78" s="169">
        <v>0.963855421686747</v>
      </c>
      <c r="N78" s="170">
        <v>0.971830985915493</v>
      </c>
      <c r="O78" s="170">
        <v>0.94630021141649</v>
      </c>
      <c r="P78" s="356">
        <v>0.9</v>
      </c>
      <c r="Q78" s="357">
        <v>0.994497432134996</v>
      </c>
      <c r="R78" s="169">
        <v>0.995175438596491</v>
      </c>
      <c r="S78" s="169">
        <v>0.996732026143791</v>
      </c>
      <c r="T78" s="169">
        <v>0.991788226582747</v>
      </c>
      <c r="U78" s="356">
        <v>0.9</v>
      </c>
      <c r="V78" s="169">
        <v>0.879677182685253</v>
      </c>
      <c r="W78" s="169">
        <v>0.912719298245614</v>
      </c>
      <c r="X78" s="169">
        <v>0.883660130718954</v>
      </c>
      <c r="Y78" s="169">
        <v>0.874779711218067</v>
      </c>
      <c r="Z78" s="356">
        <v>0.92</v>
      </c>
      <c r="AA78" s="356">
        <v>0.944250058315839</v>
      </c>
      <c r="AB78" s="356">
        <v>0.941473038141166</v>
      </c>
      <c r="AC78" s="356">
        <v>0.949799196787149</v>
      </c>
      <c r="AD78" s="356">
        <v>0.951934909738113</v>
      </c>
      <c r="AE78" s="356">
        <v>0.92</v>
      </c>
      <c r="AF78" s="169">
        <v>0.99826130153999</v>
      </c>
      <c r="AG78" s="169">
        <v>0.91437467566165</v>
      </c>
      <c r="AH78" s="169">
        <v>0.998257460248312</v>
      </c>
      <c r="AI78" s="169">
        <v>0.954157259251988</v>
      </c>
      <c r="AJ78" s="356">
        <v>0.92</v>
      </c>
      <c r="AK78" s="169">
        <v>0.961597699969196</v>
      </c>
      <c r="AL78" s="169">
        <v>0.960206095154571</v>
      </c>
      <c r="AM78" s="169">
        <v>0.968159859464207</v>
      </c>
      <c r="AN78" s="169">
        <v>0.969171640480057</v>
      </c>
      <c r="AO78" s="168">
        <v>0.99</v>
      </c>
      <c r="AP78" s="358">
        <v>1</v>
      </c>
      <c r="AQ78" s="358">
        <v>1</v>
      </c>
      <c r="AR78" s="358">
        <v>1</v>
      </c>
      <c r="AS78" s="359">
        <v>1</v>
      </c>
      <c r="AT78" s="360">
        <v>0.0872182100128262</v>
      </c>
      <c r="AU78" s="361">
        <v>0.153846153846154</v>
      </c>
      <c r="AV78" s="362">
        <v>0.0303030303030303</v>
      </c>
      <c r="AW78" s="362">
        <v>0.0476190476190476</v>
      </c>
      <c r="AX78" s="362">
        <v>0.0877437325905292</v>
      </c>
      <c r="AY78" s="142"/>
      <c r="AZ78" s="140"/>
    </row>
    <row r="79" spans="1:52">
      <c r="A79" s="138"/>
      <c r="B79" s="142"/>
      <c r="C79" s="165" t="s">
        <v>25</v>
      </c>
      <c r="D79" s="166" t="s">
        <v>26</v>
      </c>
      <c r="E79" s="166" t="s">
        <v>27</v>
      </c>
      <c r="F79" s="167" t="s">
        <v>170</v>
      </c>
      <c r="G79" s="363" t="s">
        <v>171</v>
      </c>
      <c r="H79" s="363" t="s">
        <v>171</v>
      </c>
      <c r="I79" s="363" t="s">
        <v>171</v>
      </c>
      <c r="J79" s="363" t="s">
        <v>171</v>
      </c>
      <c r="K79" s="168">
        <v>0.9</v>
      </c>
      <c r="L79" s="169">
        <v>0.916666666666667</v>
      </c>
      <c r="M79" s="169">
        <v>0.917647058823529</v>
      </c>
      <c r="N79" s="170">
        <v>0.691358024691358</v>
      </c>
      <c r="O79" s="170">
        <v>0.919150673744385</v>
      </c>
      <c r="P79" s="356">
        <v>0.9</v>
      </c>
      <c r="Q79" s="357">
        <v>0.895257946847316</v>
      </c>
      <c r="R79" s="169">
        <v>0.923991966630619</v>
      </c>
      <c r="S79" s="169">
        <v>0.853223593964335</v>
      </c>
      <c r="T79" s="169">
        <v>0.914180353476747</v>
      </c>
      <c r="U79" s="356">
        <v>0.9</v>
      </c>
      <c r="V79" s="169">
        <v>0.857738405419489</v>
      </c>
      <c r="W79" s="169">
        <v>0.881816777382975</v>
      </c>
      <c r="X79" s="169">
        <v>0.879286694101509</v>
      </c>
      <c r="Y79" s="169">
        <v>0.903552619833973</v>
      </c>
      <c r="Z79" s="356">
        <v>0.92</v>
      </c>
      <c r="AA79" s="356">
        <v>0.936829317675643</v>
      </c>
      <c r="AB79" s="356">
        <v>0.976775431861804</v>
      </c>
      <c r="AC79" s="356">
        <v>0.968561064087062</v>
      </c>
      <c r="AD79" s="356">
        <v>0.975766815973636</v>
      </c>
      <c r="AE79" s="356">
        <v>0.92</v>
      </c>
      <c r="AF79" s="169">
        <v>0.98625879273679</v>
      </c>
      <c r="AG79" s="169">
        <v>0.996069118008353</v>
      </c>
      <c r="AH79" s="169">
        <v>0.99555737816964</v>
      </c>
      <c r="AI79" s="169">
        <v>0.984889969158155</v>
      </c>
      <c r="AJ79" s="356">
        <v>0.92</v>
      </c>
      <c r="AK79" s="169">
        <v>0.943008877615726</v>
      </c>
      <c r="AL79" s="169">
        <v>0.971929824561404</v>
      </c>
      <c r="AM79" s="169">
        <v>0.958709486458488</v>
      </c>
      <c r="AN79" s="169">
        <v>0.980930715870475</v>
      </c>
      <c r="AO79" s="168">
        <v>0.99</v>
      </c>
      <c r="AP79" s="358">
        <v>1</v>
      </c>
      <c r="AQ79" s="358">
        <v>1</v>
      </c>
      <c r="AR79" s="358">
        <v>1</v>
      </c>
      <c r="AS79" s="359">
        <v>1</v>
      </c>
      <c r="AT79" s="360">
        <v>0.0872182100128262</v>
      </c>
      <c r="AU79" s="361">
        <v>0.338983050847458</v>
      </c>
      <c r="AV79" s="362">
        <v>0</v>
      </c>
      <c r="AW79" s="362">
        <v>0.0588235294117647</v>
      </c>
      <c r="AX79" s="362">
        <v>0.0577200577200577</v>
      </c>
      <c r="AY79" s="142"/>
      <c r="AZ79" s="140"/>
    </row>
    <row r="80" spans="1:52">
      <c r="A80" s="138"/>
      <c r="B80" s="142"/>
      <c r="C80" s="165" t="s">
        <v>25</v>
      </c>
      <c r="D80" s="166" t="s">
        <v>26</v>
      </c>
      <c r="E80" s="166" t="s">
        <v>27</v>
      </c>
      <c r="F80" s="167" t="s">
        <v>172</v>
      </c>
      <c r="G80" s="363" t="s">
        <v>173</v>
      </c>
      <c r="H80" s="363" t="s">
        <v>173</v>
      </c>
      <c r="I80" s="363" t="s">
        <v>173</v>
      </c>
      <c r="J80" s="363" t="s">
        <v>173</v>
      </c>
      <c r="K80" s="168">
        <v>0.9</v>
      </c>
      <c r="L80" s="169">
        <v>0.959459459459459</v>
      </c>
      <c r="M80" s="169">
        <v>0.953020134228188</v>
      </c>
      <c r="N80" s="170">
        <v>0.955223880597015</v>
      </c>
      <c r="O80" s="170">
        <v>0.942092457420925</v>
      </c>
      <c r="P80" s="356">
        <v>0.9</v>
      </c>
      <c r="Q80" s="357">
        <v>0.980621852419531</v>
      </c>
      <c r="R80" s="169">
        <v>0.975662390600647</v>
      </c>
      <c r="S80" s="169">
        <v>0.973769313690262</v>
      </c>
      <c r="T80" s="169">
        <v>0.974200509653573</v>
      </c>
      <c r="U80" s="356">
        <v>0.9</v>
      </c>
      <c r="V80" s="169">
        <v>0.853733304138384</v>
      </c>
      <c r="W80" s="169">
        <v>0.889821364344803</v>
      </c>
      <c r="X80" s="169">
        <v>0.879266978081207</v>
      </c>
      <c r="Y80" s="169">
        <v>0.820748869349618</v>
      </c>
      <c r="Z80" s="356">
        <v>0.92</v>
      </c>
      <c r="AA80" s="356">
        <v>0.917464114832536</v>
      </c>
      <c r="AB80" s="356">
        <v>0.926978193146417</v>
      </c>
      <c r="AC80" s="356">
        <v>0.937998549673677</v>
      </c>
      <c r="AD80" s="356">
        <v>0.92918783470496</v>
      </c>
      <c r="AE80" s="356">
        <v>0.92</v>
      </c>
      <c r="AF80" s="169">
        <v>0.997652127086699</v>
      </c>
      <c r="AG80" s="169">
        <v>0.979050897467421</v>
      </c>
      <c r="AH80" s="169">
        <v>0.976313552116987</v>
      </c>
      <c r="AI80" s="169">
        <v>0.949394451256722</v>
      </c>
      <c r="AJ80" s="356">
        <v>0.92</v>
      </c>
      <c r="AK80" s="169">
        <v>0.940648505151381</v>
      </c>
      <c r="AL80" s="169">
        <v>0.949224000977637</v>
      </c>
      <c r="AM80" s="169">
        <v>0.955670350792888</v>
      </c>
      <c r="AN80" s="169">
        <v>0.950640710100513</v>
      </c>
      <c r="AO80" s="168">
        <v>0.99</v>
      </c>
      <c r="AP80" s="358">
        <v>1</v>
      </c>
      <c r="AQ80" s="358">
        <v>1</v>
      </c>
      <c r="AR80" s="358">
        <v>1</v>
      </c>
      <c r="AS80" s="359">
        <v>1</v>
      </c>
      <c r="AT80" s="360">
        <v>0.0872182100128262</v>
      </c>
      <c r="AU80" s="361">
        <v>0.104347826086957</v>
      </c>
      <c r="AV80" s="362">
        <v>0.0884955752212389</v>
      </c>
      <c r="AW80" s="362">
        <v>0.0111111111111111</v>
      </c>
      <c r="AX80" s="362">
        <v>0.0539741219963031</v>
      </c>
      <c r="AY80" s="142"/>
      <c r="AZ80" s="140"/>
    </row>
    <row r="81" spans="1:52">
      <c r="A81" s="138"/>
      <c r="B81" s="142"/>
      <c r="C81" s="165" t="s">
        <v>25</v>
      </c>
      <c r="D81" s="166" t="s">
        <v>26</v>
      </c>
      <c r="E81" s="166" t="s">
        <v>27</v>
      </c>
      <c r="F81" s="167" t="s">
        <v>174</v>
      </c>
      <c r="G81" s="363" t="s">
        <v>175</v>
      </c>
      <c r="H81" s="363" t="s">
        <v>175</v>
      </c>
      <c r="I81" s="363" t="s">
        <v>175</v>
      </c>
      <c r="J81" s="363" t="s">
        <v>175</v>
      </c>
      <c r="K81" s="168">
        <v>0.9</v>
      </c>
      <c r="L81" s="169">
        <v>0.931034482758621</v>
      </c>
      <c r="M81" s="169">
        <v>0.932584269662921</v>
      </c>
      <c r="N81" s="170">
        <v>0.893333333333333</v>
      </c>
      <c r="O81" s="170">
        <v>0.940749697702539</v>
      </c>
      <c r="P81" s="356">
        <v>0.9</v>
      </c>
      <c r="Q81" s="357">
        <v>0.994716981132076</v>
      </c>
      <c r="R81" s="169">
        <v>0.997614400346996</v>
      </c>
      <c r="S81" s="169">
        <v>0.997013934970139</v>
      </c>
      <c r="T81" s="169">
        <v>0.99359514447981</v>
      </c>
      <c r="U81" s="356">
        <v>0.9</v>
      </c>
      <c r="V81" s="169">
        <v>0.904716981132075</v>
      </c>
      <c r="W81" s="169">
        <v>0.91476903057905</v>
      </c>
      <c r="X81" s="169">
        <v>0.895819508958195</v>
      </c>
      <c r="Y81" s="169">
        <v>0.892077014291955</v>
      </c>
      <c r="Z81" s="356">
        <v>0.92</v>
      </c>
      <c r="AA81" s="356">
        <v>0.953680520781172</v>
      </c>
      <c r="AB81" s="356">
        <v>0.955623232542963</v>
      </c>
      <c r="AC81" s="356">
        <v>0.951321279554937</v>
      </c>
      <c r="AD81" s="356">
        <v>0.966222419196556</v>
      </c>
      <c r="AE81" s="356">
        <v>0.92</v>
      </c>
      <c r="AF81" s="169">
        <v>0.994910941475827</v>
      </c>
      <c r="AG81" s="169">
        <v>0.989071038251366</v>
      </c>
      <c r="AH81" s="169">
        <v>0.989501312335958</v>
      </c>
      <c r="AI81" s="169">
        <v>0.941300421432872</v>
      </c>
      <c r="AJ81" s="356">
        <v>0.92</v>
      </c>
      <c r="AK81" s="169">
        <v>0.962887263339071</v>
      </c>
      <c r="AL81" s="169">
        <v>0.96633727874905</v>
      </c>
      <c r="AM81" s="169">
        <v>0.968111385582753</v>
      </c>
      <c r="AN81" s="169">
        <v>0.976710080189441</v>
      </c>
      <c r="AO81" s="168">
        <v>0.99</v>
      </c>
      <c r="AP81" s="358">
        <v>1</v>
      </c>
      <c r="AQ81" s="358">
        <v>1</v>
      </c>
      <c r="AR81" s="358">
        <v>1</v>
      </c>
      <c r="AS81" s="359">
        <v>1</v>
      </c>
      <c r="AT81" s="360">
        <v>0.0872182100128262</v>
      </c>
      <c r="AU81" s="361">
        <v>0.426229508196721</v>
      </c>
      <c r="AV81" s="362">
        <v>0.0727272727272727</v>
      </c>
      <c r="AW81" s="362">
        <v>0</v>
      </c>
      <c r="AX81" s="362">
        <v>0.0557737627651218</v>
      </c>
      <c r="AY81" s="142"/>
      <c r="AZ81" s="140"/>
    </row>
    <row r="82" spans="1:52">
      <c r="A82" s="138"/>
      <c r="B82" s="142"/>
      <c r="C82" s="165" t="s">
        <v>25</v>
      </c>
      <c r="D82" s="166" t="s">
        <v>26</v>
      </c>
      <c r="E82" s="166" t="s">
        <v>27</v>
      </c>
      <c r="F82" s="167" t="s">
        <v>176</v>
      </c>
      <c r="G82" s="363" t="s">
        <v>177</v>
      </c>
      <c r="H82" s="363" t="s">
        <v>177</v>
      </c>
      <c r="I82" s="363" t="s">
        <v>177</v>
      </c>
      <c r="J82" s="363" t="s">
        <v>177</v>
      </c>
      <c r="K82" s="168">
        <v>0.9</v>
      </c>
      <c r="L82" s="169">
        <v>0.920454545454545</v>
      </c>
      <c r="M82" s="169">
        <v>0.938271604938272</v>
      </c>
      <c r="N82" s="170">
        <v>0.917808219178082</v>
      </c>
      <c r="O82" s="170">
        <v>0.883932096328464</v>
      </c>
      <c r="P82" s="356">
        <v>0.9</v>
      </c>
      <c r="Q82" s="357">
        <v>0.952085075875254</v>
      </c>
      <c r="R82" s="169">
        <v>0.905662873776131</v>
      </c>
      <c r="S82" s="169">
        <v>0.79498077312285</v>
      </c>
      <c r="T82" s="169">
        <v>0.871828461836741</v>
      </c>
      <c r="U82" s="356">
        <v>0.9</v>
      </c>
      <c r="V82" s="169">
        <v>0.825785637471621</v>
      </c>
      <c r="W82" s="169">
        <v>0.865572902884361</v>
      </c>
      <c r="X82" s="169">
        <v>0.8267557174661</v>
      </c>
      <c r="Y82" s="169">
        <v>0.842908645028768</v>
      </c>
      <c r="Z82" s="356">
        <v>0.92</v>
      </c>
      <c r="AA82" s="356">
        <v>0.890682746547364</v>
      </c>
      <c r="AB82" s="356">
        <v>0.924062049062049</v>
      </c>
      <c r="AC82" s="356">
        <v>0.925943396226415</v>
      </c>
      <c r="AD82" s="356">
        <v>0.911388946387911</v>
      </c>
      <c r="AE82" s="356">
        <v>0.92</v>
      </c>
      <c r="AF82" s="169">
        <v>0.992452528269682</v>
      </c>
      <c r="AG82" s="169">
        <v>0.914143777673782</v>
      </c>
      <c r="AH82" s="169">
        <v>0.910650635739746</v>
      </c>
      <c r="AI82" s="169">
        <v>0.936177815636832</v>
      </c>
      <c r="AJ82" s="356">
        <v>0.92</v>
      </c>
      <c r="AK82" s="169">
        <v>0.916826994228208</v>
      </c>
      <c r="AL82" s="169">
        <v>0.936365023653289</v>
      </c>
      <c r="AM82" s="169">
        <v>0.92961336921116</v>
      </c>
      <c r="AN82" s="169">
        <v>0.936082011133749</v>
      </c>
      <c r="AO82" s="168">
        <v>0.99</v>
      </c>
      <c r="AP82" s="358">
        <v>1</v>
      </c>
      <c r="AQ82" s="358">
        <v>1</v>
      </c>
      <c r="AR82" s="358">
        <v>1</v>
      </c>
      <c r="AS82" s="359">
        <v>1</v>
      </c>
      <c r="AT82" s="360">
        <v>0.0872182100128262</v>
      </c>
      <c r="AU82" s="361">
        <v>0.117647058823529</v>
      </c>
      <c r="AV82" s="362">
        <v>0.0338983050847458</v>
      </c>
      <c r="AW82" s="362">
        <v>0</v>
      </c>
      <c r="AX82" s="362">
        <v>0.0540701128936423</v>
      </c>
      <c r="AY82" s="142"/>
      <c r="AZ82" s="140"/>
    </row>
    <row r="83" spans="1:52">
      <c r="A83" s="138"/>
      <c r="B83" s="142"/>
      <c r="C83" s="165" t="s">
        <v>25</v>
      </c>
      <c r="D83" s="166" t="s">
        <v>26</v>
      </c>
      <c r="E83" s="166" t="s">
        <v>27</v>
      </c>
      <c r="F83" s="167" t="s">
        <v>178</v>
      </c>
      <c r="G83" s="363" t="s">
        <v>179</v>
      </c>
      <c r="H83" s="363" t="s">
        <v>179</v>
      </c>
      <c r="I83" s="363" t="s">
        <v>179</v>
      </c>
      <c r="J83" s="363" t="s">
        <v>179</v>
      </c>
      <c r="K83" s="168">
        <v>0.9</v>
      </c>
      <c r="L83" s="169">
        <v>0.9375</v>
      </c>
      <c r="M83" s="169">
        <v>0.916666666666667</v>
      </c>
      <c r="N83" s="170">
        <v>0.916666666666667</v>
      </c>
      <c r="O83" s="170">
        <v>0.92997542997543</v>
      </c>
      <c r="P83" s="356">
        <v>0.9</v>
      </c>
      <c r="Q83" s="357">
        <v>0.95251054565247</v>
      </c>
      <c r="R83" s="169">
        <v>0.951473520939508</v>
      </c>
      <c r="S83" s="169">
        <v>0.978330658105939</v>
      </c>
      <c r="T83" s="169">
        <v>0.959285605017592</v>
      </c>
      <c r="U83" s="356">
        <v>0.9</v>
      </c>
      <c r="V83" s="169">
        <v>0.910055789903388</v>
      </c>
      <c r="W83" s="169">
        <v>0.912918236206514</v>
      </c>
      <c r="X83" s="169">
        <v>0.875601926163724</v>
      </c>
      <c r="Y83" s="169">
        <v>0.841433379225945</v>
      </c>
      <c r="Z83" s="356">
        <v>0.92</v>
      </c>
      <c r="AA83" s="356">
        <v>0.928768636112645</v>
      </c>
      <c r="AB83" s="356">
        <v>0.964501004688547</v>
      </c>
      <c r="AC83" s="356">
        <v>0.942206654991243</v>
      </c>
      <c r="AD83" s="356">
        <v>0.899224447809152</v>
      </c>
      <c r="AE83" s="356">
        <v>0.92</v>
      </c>
      <c r="AF83" s="169">
        <v>0.989547038327526</v>
      </c>
      <c r="AG83" s="169">
        <v>1</v>
      </c>
      <c r="AH83" s="169">
        <v>0.954198473282443</v>
      </c>
      <c r="AI83" s="169">
        <v>0.969774508236047</v>
      </c>
      <c r="AJ83" s="356">
        <v>0.92</v>
      </c>
      <c r="AK83" s="169">
        <v>0.950236966824645</v>
      </c>
      <c r="AL83" s="169">
        <v>0.973026973026973</v>
      </c>
      <c r="AM83" s="169">
        <v>0.967253714914695</v>
      </c>
      <c r="AN83" s="169">
        <v>0.935448386324723</v>
      </c>
      <c r="AO83" s="168">
        <v>0.99</v>
      </c>
      <c r="AP83" s="358">
        <v>1</v>
      </c>
      <c r="AQ83" s="358">
        <v>1</v>
      </c>
      <c r="AR83" s="358">
        <v>1</v>
      </c>
      <c r="AS83" s="359">
        <v>1</v>
      </c>
      <c r="AT83" s="360">
        <v>0.0872182100128262</v>
      </c>
      <c r="AU83" s="361">
        <v>0.260869565217391</v>
      </c>
      <c r="AV83" s="362">
        <v>0.0263157894736842</v>
      </c>
      <c r="AW83" s="362">
        <v>0.0333333333333333</v>
      </c>
      <c r="AX83" s="362">
        <v>0.0820695807314897</v>
      </c>
      <c r="AY83" s="142"/>
      <c r="AZ83" s="140"/>
    </row>
    <row r="84" spans="1:52">
      <c r="A84" s="138"/>
      <c r="B84" s="142"/>
      <c r="C84" s="165" t="s">
        <v>25</v>
      </c>
      <c r="D84" s="166" t="s">
        <v>26</v>
      </c>
      <c r="E84" s="166" t="s">
        <v>27</v>
      </c>
      <c r="F84" s="167" t="s">
        <v>180</v>
      </c>
      <c r="G84" s="363" t="s">
        <v>181</v>
      </c>
      <c r="H84" s="363" t="s">
        <v>181</v>
      </c>
      <c r="I84" s="363" t="s">
        <v>181</v>
      </c>
      <c r="J84" s="363" t="s">
        <v>181</v>
      </c>
      <c r="K84" s="168">
        <v>0.9</v>
      </c>
      <c r="L84" s="169">
        <v>1</v>
      </c>
      <c r="M84" s="169">
        <v>1</v>
      </c>
      <c r="N84" s="170">
        <v>0.96</v>
      </c>
      <c r="O84" s="170">
        <v>0.974344355758267</v>
      </c>
      <c r="P84" s="356">
        <v>0.9</v>
      </c>
      <c r="Q84" s="357">
        <v>0.967081339712919</v>
      </c>
      <c r="R84" s="169">
        <v>0.97757136384232</v>
      </c>
      <c r="S84" s="169">
        <v>0.969683459652251</v>
      </c>
      <c r="T84" s="169">
        <v>0.844719985509394</v>
      </c>
      <c r="U84" s="356">
        <v>0.9</v>
      </c>
      <c r="V84" s="169">
        <v>0.825071770334928</v>
      </c>
      <c r="W84" s="169">
        <v>0.892387856819212</v>
      </c>
      <c r="X84" s="169">
        <v>0.878288007133304</v>
      </c>
      <c r="Y84" s="169">
        <v>0.805298951077739</v>
      </c>
      <c r="Z84" s="356">
        <v>0.92</v>
      </c>
      <c r="AA84" s="356">
        <v>0.911744266851981</v>
      </c>
      <c r="AB84" s="356">
        <v>0.956806282722513</v>
      </c>
      <c r="AC84" s="356">
        <v>0.970695970695971</v>
      </c>
      <c r="AD84" s="356">
        <v>0.92848913029716</v>
      </c>
      <c r="AE84" s="356">
        <v>0.92</v>
      </c>
      <c r="AF84" s="169">
        <v>0.627906976744186</v>
      </c>
      <c r="AG84" s="169">
        <v>0.958041958041958</v>
      </c>
      <c r="AH84" s="169">
        <v>0.967213114754098</v>
      </c>
      <c r="AI84" s="169">
        <v>0.952977099236641</v>
      </c>
      <c r="AJ84" s="356">
        <v>0.92</v>
      </c>
      <c r="AK84" s="169">
        <v>0.941344134413441</v>
      </c>
      <c r="AL84" s="169">
        <v>0.971216905513724</v>
      </c>
      <c r="AM84" s="169">
        <v>0.980209895052474</v>
      </c>
      <c r="AN84" s="169">
        <v>0.953583573501401</v>
      </c>
      <c r="AO84" s="168">
        <v>0.99</v>
      </c>
      <c r="AP84" s="358">
        <v>1</v>
      </c>
      <c r="AQ84" s="358">
        <v>1</v>
      </c>
      <c r="AR84" s="358">
        <v>1</v>
      </c>
      <c r="AS84" s="359">
        <v>1</v>
      </c>
      <c r="AT84" s="360">
        <v>0.0872182100128262</v>
      </c>
      <c r="AU84" s="361">
        <v>0.159090909090909</v>
      </c>
      <c r="AV84" s="362">
        <v>0.0227272727272727</v>
      </c>
      <c r="AW84" s="362">
        <v>0.0833333333333333</v>
      </c>
      <c r="AX84" s="362">
        <v>0.0598526703499079</v>
      </c>
      <c r="AY84" s="142"/>
      <c r="AZ84" s="140"/>
    </row>
    <row r="85" spans="1:52">
      <c r="A85" s="138"/>
      <c r="B85" s="142"/>
      <c r="C85" s="165" t="s">
        <v>25</v>
      </c>
      <c r="D85" s="166" t="s">
        <v>26</v>
      </c>
      <c r="E85" s="166" t="s">
        <v>27</v>
      </c>
      <c r="F85" s="167" t="s">
        <v>182</v>
      </c>
      <c r="G85" s="363" t="s">
        <v>183</v>
      </c>
      <c r="H85" s="363" t="s">
        <v>183</v>
      </c>
      <c r="I85" s="363" t="s">
        <v>183</v>
      </c>
      <c r="J85" s="363" t="s">
        <v>183</v>
      </c>
      <c r="K85" s="168">
        <v>0.9</v>
      </c>
      <c r="L85" s="169">
        <v>0.96</v>
      </c>
      <c r="M85" s="169">
        <v>0.956989247311828</v>
      </c>
      <c r="N85" s="170">
        <v>0.853333333333333</v>
      </c>
      <c r="O85" s="170">
        <v>0.944568452380952</v>
      </c>
      <c r="P85" s="356">
        <v>0.9</v>
      </c>
      <c r="Q85" s="357">
        <v>0.994732641660016</v>
      </c>
      <c r="R85" s="169">
        <v>0.993344425956739</v>
      </c>
      <c r="S85" s="169">
        <v>0.995786061588331</v>
      </c>
      <c r="T85" s="169">
        <v>0.974102421185715</v>
      </c>
      <c r="U85" s="356">
        <v>0.9</v>
      </c>
      <c r="V85" s="169">
        <v>0.917956903431764</v>
      </c>
      <c r="W85" s="169">
        <v>0.926234054353855</v>
      </c>
      <c r="X85" s="169">
        <v>0.922204213938412</v>
      </c>
      <c r="Y85" s="169">
        <v>0.917494800092443</v>
      </c>
      <c r="Z85" s="356">
        <v>0.92</v>
      </c>
      <c r="AA85" s="356">
        <v>0.937230908678903</v>
      </c>
      <c r="AB85" s="356">
        <v>0.943337760070828</v>
      </c>
      <c r="AC85" s="356">
        <v>0.91448275862069</v>
      </c>
      <c r="AD85" s="356">
        <v>0.945165593868986</v>
      </c>
      <c r="AE85" s="356">
        <v>0.92</v>
      </c>
      <c r="AF85" s="169">
        <v>0.992207792207792</v>
      </c>
      <c r="AG85" s="169">
        <v>0.998266897746967</v>
      </c>
      <c r="AH85" s="169">
        <v>0.99718785151856</v>
      </c>
      <c r="AI85" s="169">
        <v>0.983840384291252</v>
      </c>
      <c r="AJ85" s="356">
        <v>0.92</v>
      </c>
      <c r="AK85" s="169">
        <v>0.958419179621652</v>
      </c>
      <c r="AL85" s="169">
        <v>0.960112812248187</v>
      </c>
      <c r="AM85" s="169">
        <v>0.954355016538037</v>
      </c>
      <c r="AN85" s="169">
        <v>0.965431387147649</v>
      </c>
      <c r="AO85" s="168">
        <v>0.99</v>
      </c>
      <c r="AP85" s="358">
        <v>1</v>
      </c>
      <c r="AQ85" s="358">
        <v>1</v>
      </c>
      <c r="AR85" s="358">
        <v>1</v>
      </c>
      <c r="AS85" s="359">
        <v>1</v>
      </c>
      <c r="AT85" s="360">
        <v>0.0872182100128262</v>
      </c>
      <c r="AU85" s="361">
        <v>0.0891089108910891</v>
      </c>
      <c r="AV85" s="362">
        <v>0.0136986301369863</v>
      </c>
      <c r="AW85" s="362">
        <v>0.0545454545454545</v>
      </c>
      <c r="AX85" s="362">
        <v>0.060467769537935</v>
      </c>
      <c r="AY85" s="142"/>
      <c r="AZ85" s="140"/>
    </row>
    <row r="86" spans="1:52">
      <c r="A86" s="138"/>
      <c r="B86" s="142"/>
      <c r="C86" s="165" t="s">
        <v>25</v>
      </c>
      <c r="D86" s="166" t="s">
        <v>26</v>
      </c>
      <c r="E86" s="166" t="s">
        <v>27</v>
      </c>
      <c r="F86" s="167" t="s">
        <v>184</v>
      </c>
      <c r="G86" s="363" t="s">
        <v>185</v>
      </c>
      <c r="H86" s="363" t="s">
        <v>185</v>
      </c>
      <c r="I86" s="363" t="s">
        <v>185</v>
      </c>
      <c r="J86" s="363" t="s">
        <v>185</v>
      </c>
      <c r="K86" s="168">
        <v>0.9</v>
      </c>
      <c r="L86" s="169">
        <v>0.965909090909091</v>
      </c>
      <c r="M86" s="169">
        <v>0.941860465116279</v>
      </c>
      <c r="N86" s="170">
        <v>0.876712328767123</v>
      </c>
      <c r="O86" s="170">
        <v>0.939406099518459</v>
      </c>
      <c r="P86" s="356">
        <v>0.9</v>
      </c>
      <c r="Q86" s="357">
        <v>0.939902166317261</v>
      </c>
      <c r="R86" s="169">
        <v>0.985865724381625</v>
      </c>
      <c r="S86" s="169">
        <v>0.984924623115578</v>
      </c>
      <c r="T86" s="169">
        <v>0.97856694466864</v>
      </c>
      <c r="U86" s="356">
        <v>0.9</v>
      </c>
      <c r="V86" s="169">
        <v>0.768169112508735</v>
      </c>
      <c r="W86" s="169">
        <v>0.807316566202453</v>
      </c>
      <c r="X86" s="169">
        <v>0.75142378559464</v>
      </c>
      <c r="Y86" s="169">
        <v>0.781171747273442</v>
      </c>
      <c r="Z86" s="356">
        <v>0.92</v>
      </c>
      <c r="AA86" s="356">
        <v>0.927402135231317</v>
      </c>
      <c r="AB86" s="356">
        <v>0.94899299474606</v>
      </c>
      <c r="AC86" s="356">
        <v>0.93214019388516</v>
      </c>
      <c r="AD86" s="356">
        <v>0.935010358675268</v>
      </c>
      <c r="AE86" s="356">
        <v>0.92</v>
      </c>
      <c r="AF86" s="169">
        <v>0.968</v>
      </c>
      <c r="AG86" s="169">
        <v>0.987096774193548</v>
      </c>
      <c r="AH86" s="169">
        <v>0.863636363636364</v>
      </c>
      <c r="AI86" s="169">
        <v>0.967378309137489</v>
      </c>
      <c r="AJ86" s="356">
        <v>0.92</v>
      </c>
      <c r="AK86" s="169">
        <v>0.944964282120938</v>
      </c>
      <c r="AL86" s="169">
        <v>0.952660198315385</v>
      </c>
      <c r="AM86" s="169">
        <v>0.950993989828941</v>
      </c>
      <c r="AN86" s="169">
        <v>0.953536990519407</v>
      </c>
      <c r="AO86" s="168">
        <v>0.99</v>
      </c>
      <c r="AP86" s="358">
        <v>1</v>
      </c>
      <c r="AQ86" s="358">
        <v>1</v>
      </c>
      <c r="AR86" s="358">
        <v>1</v>
      </c>
      <c r="AS86" s="359">
        <v>1</v>
      </c>
      <c r="AT86" s="360">
        <v>0.0872182100128262</v>
      </c>
      <c r="AU86" s="361">
        <v>0.186440677966102</v>
      </c>
      <c r="AV86" s="362">
        <v>0.0178571428571429</v>
      </c>
      <c r="AW86" s="362">
        <v>0.133333333333333</v>
      </c>
      <c r="AX86" s="362">
        <v>0.0677671589921807</v>
      </c>
      <c r="AY86" s="142"/>
      <c r="AZ86" s="140"/>
    </row>
    <row r="87" spans="1:52">
      <c r="A87" s="138"/>
      <c r="B87" s="142"/>
      <c r="C87" s="172" t="s">
        <v>186</v>
      </c>
      <c r="D87" s="166" t="s">
        <v>26</v>
      </c>
      <c r="E87" s="166" t="s">
        <v>187</v>
      </c>
      <c r="F87" s="167" t="s">
        <v>188</v>
      </c>
      <c r="G87" s="173" t="s">
        <v>189</v>
      </c>
      <c r="H87" s="173" t="s">
        <v>189</v>
      </c>
      <c r="I87" s="173" t="s">
        <v>189</v>
      </c>
      <c r="J87" s="173" t="s">
        <v>189</v>
      </c>
      <c r="K87" s="168">
        <v>0.9</v>
      </c>
      <c r="L87" s="169">
        <v>0.945205479452055</v>
      </c>
      <c r="M87" s="169">
        <v>0.970588235294118</v>
      </c>
      <c r="N87" s="170">
        <v>0.926470588235294</v>
      </c>
      <c r="O87" s="170">
        <v>0.941374339259971</v>
      </c>
      <c r="P87" s="356">
        <v>0.9</v>
      </c>
      <c r="Q87" s="357">
        <v>0.972892315344442</v>
      </c>
      <c r="R87" s="169">
        <v>0.9612</v>
      </c>
      <c r="S87" s="169">
        <v>0.971371504660453</v>
      </c>
      <c r="T87" s="169">
        <v>0.966692471453455</v>
      </c>
      <c r="U87" s="356">
        <v>0.9</v>
      </c>
      <c r="V87" s="169">
        <v>0.881372792837603</v>
      </c>
      <c r="W87" s="169">
        <v>0.8924</v>
      </c>
      <c r="X87" s="169">
        <v>0.898468708388815</v>
      </c>
      <c r="Y87" s="169">
        <v>0.889161989549061</v>
      </c>
      <c r="Z87" s="356">
        <v>0.92</v>
      </c>
      <c r="AA87" s="356">
        <v>0.899802566633761</v>
      </c>
      <c r="AB87" s="356">
        <v>0.93284393692224</v>
      </c>
      <c r="AC87" s="356">
        <v>0.904147465437788</v>
      </c>
      <c r="AD87" s="356">
        <v>0.928463810755341</v>
      </c>
      <c r="AE87" s="356">
        <v>0.92</v>
      </c>
      <c r="AF87" s="169">
        <v>0.997884344146685</v>
      </c>
      <c r="AG87" s="169">
        <v>0.995061728395062</v>
      </c>
      <c r="AH87" s="169">
        <v>0.878403755868545</v>
      </c>
      <c r="AI87" s="169">
        <v>0.951895824692382</v>
      </c>
      <c r="AJ87" s="356">
        <v>0.92</v>
      </c>
      <c r="AK87" s="169">
        <v>0.929659442724458</v>
      </c>
      <c r="AL87" s="169">
        <v>0.949498219488508</v>
      </c>
      <c r="AM87" s="169">
        <v>0.956957691367082</v>
      </c>
      <c r="AN87" s="169">
        <v>0.955913777943567</v>
      </c>
      <c r="AO87" s="168">
        <v>0.99</v>
      </c>
      <c r="AP87" s="358">
        <v>1</v>
      </c>
      <c r="AQ87" s="358">
        <v>1</v>
      </c>
      <c r="AR87" s="358">
        <v>1</v>
      </c>
      <c r="AS87" s="359">
        <v>1</v>
      </c>
      <c r="AT87" s="360">
        <v>0.105261498981944</v>
      </c>
      <c r="AU87" s="361">
        <v>0.222222222222222</v>
      </c>
      <c r="AV87" s="362">
        <v>0</v>
      </c>
      <c r="AW87" s="362">
        <v>0</v>
      </c>
      <c r="AX87" s="362">
        <v>0.0949284785435631</v>
      </c>
      <c r="AY87" s="142"/>
      <c r="AZ87" s="140"/>
    </row>
    <row r="88" spans="1:52">
      <c r="A88" s="138"/>
      <c r="B88" s="142"/>
      <c r="C88" s="172" t="s">
        <v>186</v>
      </c>
      <c r="D88" s="166" t="s">
        <v>26</v>
      </c>
      <c r="E88" s="166" t="s">
        <v>187</v>
      </c>
      <c r="F88" s="167" t="s">
        <v>190</v>
      </c>
      <c r="G88" s="173" t="s">
        <v>191</v>
      </c>
      <c r="H88" s="173" t="s">
        <v>191</v>
      </c>
      <c r="I88" s="173" t="s">
        <v>191</v>
      </c>
      <c r="J88" s="173" t="s">
        <v>191</v>
      </c>
      <c r="K88" s="168">
        <v>0.9</v>
      </c>
      <c r="L88" s="169">
        <v>0.982758620689655</v>
      </c>
      <c r="M88" s="169">
        <v>0.888888888888889</v>
      </c>
      <c r="N88" s="170">
        <v>0.980392156862745</v>
      </c>
      <c r="O88" s="170">
        <v>0.917436845348121</v>
      </c>
      <c r="P88" s="356">
        <v>0.9</v>
      </c>
      <c r="Q88" s="357">
        <v>0.945255474452555</v>
      </c>
      <c r="R88" s="169">
        <v>0.944291230005516</v>
      </c>
      <c r="S88" s="169">
        <v>0.940763492759982</v>
      </c>
      <c r="T88" s="169">
        <v>0.943519647378786</v>
      </c>
      <c r="U88" s="356">
        <v>0.9</v>
      </c>
      <c r="V88" s="169">
        <v>0.858991373589914</v>
      </c>
      <c r="W88" s="169">
        <v>0.88030888030888</v>
      </c>
      <c r="X88" s="169">
        <v>0.893813075910487</v>
      </c>
      <c r="Y88" s="169">
        <v>0.878118259401669</v>
      </c>
      <c r="Z88" s="356">
        <v>0.92</v>
      </c>
      <c r="AA88" s="356">
        <v>0.935945485519591</v>
      </c>
      <c r="AB88" s="356">
        <v>0.950428624673873</v>
      </c>
      <c r="AC88" s="356">
        <v>0.902255639097744</v>
      </c>
      <c r="AD88" s="356">
        <v>0.943040249161476</v>
      </c>
      <c r="AE88" s="356">
        <v>0.92</v>
      </c>
      <c r="AF88" s="169">
        <v>0.989177489177489</v>
      </c>
      <c r="AG88" s="169">
        <v>0.966850828729282</v>
      </c>
      <c r="AH88" s="169">
        <v>0.864</v>
      </c>
      <c r="AI88" s="169">
        <v>0.983050847457627</v>
      </c>
      <c r="AJ88" s="356">
        <v>0.92</v>
      </c>
      <c r="AK88" s="169">
        <v>0.95276517061691</v>
      </c>
      <c r="AL88" s="169">
        <v>0.957962633451957</v>
      </c>
      <c r="AM88" s="169">
        <v>0.951901202469938</v>
      </c>
      <c r="AN88" s="169">
        <v>0.963732954620169</v>
      </c>
      <c r="AO88" s="168">
        <v>0.99</v>
      </c>
      <c r="AP88" s="358">
        <v>1</v>
      </c>
      <c r="AQ88" s="358">
        <v>1</v>
      </c>
      <c r="AR88" s="358">
        <v>1</v>
      </c>
      <c r="AS88" s="359">
        <v>1</v>
      </c>
      <c r="AT88" s="360">
        <v>0.105261498981944</v>
      </c>
      <c r="AU88" s="361">
        <v>0.5</v>
      </c>
      <c r="AV88" s="362">
        <v>0.0909090909090909</v>
      </c>
      <c r="AW88" s="362">
        <v>0</v>
      </c>
      <c r="AX88" s="362">
        <v>0.11271676300578</v>
      </c>
      <c r="AY88" s="142"/>
      <c r="AZ88" s="140"/>
    </row>
    <row r="89" spans="1:52">
      <c r="A89" s="138"/>
      <c r="B89" s="142"/>
      <c r="C89" s="172" t="s">
        <v>186</v>
      </c>
      <c r="D89" s="166" t="s">
        <v>26</v>
      </c>
      <c r="E89" s="166" t="s">
        <v>187</v>
      </c>
      <c r="F89" s="167" t="s">
        <v>192</v>
      </c>
      <c r="G89" s="173" t="s">
        <v>193</v>
      </c>
      <c r="H89" s="173" t="s">
        <v>193</v>
      </c>
      <c r="I89" s="173" t="s">
        <v>193</v>
      </c>
      <c r="J89" s="173" t="s">
        <v>193</v>
      </c>
      <c r="K89" s="168">
        <v>0.9</v>
      </c>
      <c r="L89" s="169">
        <v>0.953271028037383</v>
      </c>
      <c r="M89" s="169">
        <v>0.936842105263158</v>
      </c>
      <c r="N89" s="170">
        <v>0.948453608247423</v>
      </c>
      <c r="O89" s="170">
        <v>0.944204583194952</v>
      </c>
      <c r="P89" s="356">
        <v>0.9</v>
      </c>
      <c r="Q89" s="357">
        <v>0.990584966815867</v>
      </c>
      <c r="R89" s="169">
        <v>0.985714285714286</v>
      </c>
      <c r="S89" s="169">
        <v>0.988843217850851</v>
      </c>
      <c r="T89" s="169">
        <v>0.92712383158243</v>
      </c>
      <c r="U89" s="356">
        <v>0.9</v>
      </c>
      <c r="V89" s="169">
        <v>0.843185676801976</v>
      </c>
      <c r="W89" s="169">
        <v>0.826354679802956</v>
      </c>
      <c r="X89" s="169">
        <v>0.861029555686044</v>
      </c>
      <c r="Y89" s="169">
        <v>0.817332561281606</v>
      </c>
      <c r="Z89" s="356">
        <v>0.92</v>
      </c>
      <c r="AA89" s="356">
        <v>0.922228933856841</v>
      </c>
      <c r="AB89" s="356">
        <v>0.916946456971196</v>
      </c>
      <c r="AC89" s="356">
        <v>0.911439114391144</v>
      </c>
      <c r="AD89" s="356">
        <v>0.939184446939921</v>
      </c>
      <c r="AE89" s="356">
        <v>0.92</v>
      </c>
      <c r="AF89" s="169">
        <v>0.97112462006079</v>
      </c>
      <c r="AG89" s="169">
        <v>0.976150859678314</v>
      </c>
      <c r="AH89" s="169">
        <v>0.932297447280799</v>
      </c>
      <c r="AI89" s="169">
        <v>0.945192781776945</v>
      </c>
      <c r="AJ89" s="356">
        <v>0.92</v>
      </c>
      <c r="AK89" s="169">
        <v>0.945653003587512</v>
      </c>
      <c r="AL89" s="169">
        <v>0.937242798353909</v>
      </c>
      <c r="AM89" s="169">
        <v>0.961544172234595</v>
      </c>
      <c r="AN89" s="169">
        <v>0.959779023950395</v>
      </c>
      <c r="AO89" s="168">
        <v>0.99</v>
      </c>
      <c r="AP89" s="358">
        <v>1</v>
      </c>
      <c r="AQ89" s="358">
        <v>1</v>
      </c>
      <c r="AR89" s="358">
        <v>1</v>
      </c>
      <c r="AS89" s="359">
        <v>1</v>
      </c>
      <c r="AT89" s="360">
        <v>0.105261498981944</v>
      </c>
      <c r="AU89" s="361">
        <v>0.178571428571429</v>
      </c>
      <c r="AV89" s="362">
        <v>0.0434782608695652</v>
      </c>
      <c r="AW89" s="362">
        <v>0.0625</v>
      </c>
      <c r="AX89" s="362">
        <v>0.0949935815147625</v>
      </c>
      <c r="AY89" s="142"/>
      <c r="AZ89" s="140"/>
    </row>
    <row r="90" spans="1:52">
      <c r="A90" s="138"/>
      <c r="B90" s="142"/>
      <c r="C90" s="172" t="s">
        <v>186</v>
      </c>
      <c r="D90" s="166" t="s">
        <v>26</v>
      </c>
      <c r="E90" s="166" t="s">
        <v>187</v>
      </c>
      <c r="F90" s="167" t="s">
        <v>194</v>
      </c>
      <c r="G90" s="173" t="s">
        <v>195</v>
      </c>
      <c r="H90" s="173" t="s">
        <v>195</v>
      </c>
      <c r="I90" s="173" t="s">
        <v>195</v>
      </c>
      <c r="J90" s="173" t="s">
        <v>195</v>
      </c>
      <c r="K90" s="168">
        <v>0.9</v>
      </c>
      <c r="L90" s="169">
        <v>0.918367346938776</v>
      </c>
      <c r="M90" s="169">
        <v>0.883211678832117</v>
      </c>
      <c r="N90" s="170">
        <v>0.892561983471074</v>
      </c>
      <c r="O90" s="170">
        <v>0.904234367306745</v>
      </c>
      <c r="P90" s="356">
        <v>0.9</v>
      </c>
      <c r="Q90" s="357">
        <v>0.834663490172722</v>
      </c>
      <c r="R90" s="169">
        <v>0.874904361132364</v>
      </c>
      <c r="S90" s="169">
        <v>0.890086558876368</v>
      </c>
      <c r="T90" s="169">
        <v>0.797865034407423</v>
      </c>
      <c r="U90" s="356">
        <v>0.9</v>
      </c>
      <c r="V90" s="169">
        <v>0.834544371649792</v>
      </c>
      <c r="W90" s="169">
        <v>0.869357306809487</v>
      </c>
      <c r="X90" s="169">
        <v>0.85333986607872</v>
      </c>
      <c r="Y90" s="169">
        <v>0.837891030102462</v>
      </c>
      <c r="Z90" s="356">
        <v>0.92</v>
      </c>
      <c r="AA90" s="356">
        <v>0.904626334519573</v>
      </c>
      <c r="AB90" s="356">
        <v>0.923199787035805</v>
      </c>
      <c r="AC90" s="356">
        <v>0.898242368177613</v>
      </c>
      <c r="AD90" s="356">
        <v>0.926599543471874</v>
      </c>
      <c r="AE90" s="356">
        <v>0.92</v>
      </c>
      <c r="AF90" s="169">
        <v>0.990207715133531</v>
      </c>
      <c r="AG90" s="169">
        <v>0.98672385620915</v>
      </c>
      <c r="AH90" s="169">
        <v>0.99003449597547</v>
      </c>
      <c r="AI90" s="169">
        <v>0.987855560809297</v>
      </c>
      <c r="AJ90" s="356">
        <v>0.92</v>
      </c>
      <c r="AK90" s="169">
        <v>0.931657455280204</v>
      </c>
      <c r="AL90" s="169">
        <v>0.942783141040735</v>
      </c>
      <c r="AM90" s="169">
        <v>0.946288473144237</v>
      </c>
      <c r="AN90" s="169">
        <v>0.953989115977785</v>
      </c>
      <c r="AO90" s="168">
        <v>0.99</v>
      </c>
      <c r="AP90" s="358">
        <v>1</v>
      </c>
      <c r="AQ90" s="358">
        <v>1</v>
      </c>
      <c r="AR90" s="358">
        <v>1</v>
      </c>
      <c r="AS90" s="359">
        <v>1</v>
      </c>
      <c r="AT90" s="360">
        <v>0.105261498981944</v>
      </c>
      <c r="AU90" s="361">
        <v>0.303030303030303</v>
      </c>
      <c r="AV90" s="362">
        <v>0.147058823529412</v>
      </c>
      <c r="AW90" s="362">
        <v>0.0476190476190476</v>
      </c>
      <c r="AX90" s="362">
        <v>0.0761648745519713</v>
      </c>
      <c r="AY90" s="142"/>
      <c r="AZ90" s="140"/>
    </row>
    <row r="91" spans="1:52">
      <c r="A91" s="138"/>
      <c r="B91" s="142"/>
      <c r="C91" s="172" t="s">
        <v>186</v>
      </c>
      <c r="D91" s="166" t="s">
        <v>26</v>
      </c>
      <c r="E91" s="166" t="s">
        <v>187</v>
      </c>
      <c r="F91" s="167" t="s">
        <v>196</v>
      </c>
      <c r="G91" s="173" t="s">
        <v>197</v>
      </c>
      <c r="H91" s="173" t="s">
        <v>197</v>
      </c>
      <c r="I91" s="173" t="s">
        <v>197</v>
      </c>
      <c r="J91" s="173" t="s">
        <v>197</v>
      </c>
      <c r="K91" s="168">
        <v>0.9</v>
      </c>
      <c r="L91" s="169">
        <v>0.958333333333333</v>
      </c>
      <c r="M91" s="169">
        <v>0.96551724137931</v>
      </c>
      <c r="N91" s="170">
        <v>0.9375</v>
      </c>
      <c r="O91" s="170">
        <v>0.947896565032806</v>
      </c>
      <c r="P91" s="356">
        <v>0.9</v>
      </c>
      <c r="Q91" s="357">
        <v>0.927482269503546</v>
      </c>
      <c r="R91" s="169">
        <v>0.916231804449327</v>
      </c>
      <c r="S91" s="169">
        <v>0.877678786419456</v>
      </c>
      <c r="T91" s="169">
        <v>0.893295561850803</v>
      </c>
      <c r="U91" s="356">
        <v>0.9</v>
      </c>
      <c r="V91" s="169">
        <v>0.85354609929078</v>
      </c>
      <c r="W91" s="169">
        <v>0.84097775336446</v>
      </c>
      <c r="X91" s="169">
        <v>0.819889236696364</v>
      </c>
      <c r="Y91" s="169">
        <v>0.843522053892789</v>
      </c>
      <c r="Z91" s="356">
        <v>0.92</v>
      </c>
      <c r="AA91" s="356">
        <v>0.929340277777778</v>
      </c>
      <c r="AB91" s="356">
        <v>0.937837297621427</v>
      </c>
      <c r="AC91" s="356">
        <v>0.899366643209008</v>
      </c>
      <c r="AD91" s="356">
        <v>0.921054196145712</v>
      </c>
      <c r="AE91" s="356">
        <v>0.92</v>
      </c>
      <c r="AF91" s="169">
        <v>0.980229591836735</v>
      </c>
      <c r="AG91" s="169">
        <v>0.99224405377456</v>
      </c>
      <c r="AH91" s="169">
        <v>0.952380952380952</v>
      </c>
      <c r="AI91" s="169">
        <v>0.985050475776458</v>
      </c>
      <c r="AJ91" s="356">
        <v>0.92</v>
      </c>
      <c r="AK91" s="169">
        <v>0.951578947368421</v>
      </c>
      <c r="AL91" s="169">
        <v>0.954887218045113</v>
      </c>
      <c r="AM91" s="169">
        <v>0.942770003588088</v>
      </c>
      <c r="AN91" s="169">
        <v>0.950537520320428</v>
      </c>
      <c r="AO91" s="168">
        <v>0.99</v>
      </c>
      <c r="AP91" s="358">
        <v>1</v>
      </c>
      <c r="AQ91" s="358">
        <v>1</v>
      </c>
      <c r="AR91" s="358">
        <v>1</v>
      </c>
      <c r="AS91" s="359">
        <v>1</v>
      </c>
      <c r="AT91" s="360">
        <v>0.105261498981944</v>
      </c>
      <c r="AU91" s="361">
        <v>0.115384615384615</v>
      </c>
      <c r="AV91" s="362">
        <v>0</v>
      </c>
      <c r="AW91" s="362">
        <v>0.0256410256410256</v>
      </c>
      <c r="AX91" s="362">
        <v>0.0793269230769231</v>
      </c>
      <c r="AY91" s="142"/>
      <c r="AZ91" s="140"/>
    </row>
    <row r="92" spans="1:52">
      <c r="A92" s="138"/>
      <c r="B92" s="142"/>
      <c r="C92" s="172" t="s">
        <v>186</v>
      </c>
      <c r="D92" s="166" t="s">
        <v>26</v>
      </c>
      <c r="E92" s="166" t="s">
        <v>187</v>
      </c>
      <c r="F92" s="167" t="s">
        <v>198</v>
      </c>
      <c r="G92" s="173" t="s">
        <v>199</v>
      </c>
      <c r="H92" s="173" t="s">
        <v>199</v>
      </c>
      <c r="I92" s="173" t="s">
        <v>199</v>
      </c>
      <c r="J92" s="173" t="s">
        <v>199</v>
      </c>
      <c r="K92" s="168">
        <v>0.9</v>
      </c>
      <c r="L92" s="169">
        <v>0.9375</v>
      </c>
      <c r="M92" s="169">
        <v>0.947368421052632</v>
      </c>
      <c r="N92" s="170">
        <v>0.982456140350877</v>
      </c>
      <c r="O92" s="170">
        <v>0.942013129102845</v>
      </c>
      <c r="P92" s="356">
        <v>0.9</v>
      </c>
      <c r="Q92" s="357" t="s">
        <v>40</v>
      </c>
      <c r="R92" s="169">
        <v>1</v>
      </c>
      <c r="S92" s="169" t="s">
        <v>40</v>
      </c>
      <c r="T92" s="169">
        <v>0.555555555555556</v>
      </c>
      <c r="U92" s="356">
        <v>0.9</v>
      </c>
      <c r="V92" s="169" t="s">
        <v>40</v>
      </c>
      <c r="W92" s="169">
        <v>0</v>
      </c>
      <c r="X92" s="169" t="s">
        <v>40</v>
      </c>
      <c r="Y92" s="169">
        <v>0.444444444444444</v>
      </c>
      <c r="Z92" s="356">
        <v>0.92</v>
      </c>
      <c r="AA92" s="356">
        <v>0.947901591895803</v>
      </c>
      <c r="AB92" s="356">
        <v>0.934632561916362</v>
      </c>
      <c r="AC92" s="356">
        <v>0.957959641255605</v>
      </c>
      <c r="AD92" s="356">
        <v>0.954063687098438</v>
      </c>
      <c r="AE92" s="356">
        <v>0.92</v>
      </c>
      <c r="AF92" s="169">
        <v>1</v>
      </c>
      <c r="AG92" s="169">
        <v>0.902597402597403</v>
      </c>
      <c r="AH92" s="169">
        <v>0.948148148148148</v>
      </c>
      <c r="AI92" s="169">
        <v>0.867492096944152</v>
      </c>
      <c r="AJ92" s="356">
        <v>0.92</v>
      </c>
      <c r="AK92" s="169">
        <v>0.957619702462808</v>
      </c>
      <c r="AL92" s="169">
        <v>0.953352180936995</v>
      </c>
      <c r="AM92" s="169">
        <v>0.964852379995983</v>
      </c>
      <c r="AN92" s="169">
        <v>0.96523480254592</v>
      </c>
      <c r="AO92" s="168">
        <v>0.99</v>
      </c>
      <c r="AP92" s="358">
        <v>1</v>
      </c>
      <c r="AQ92" s="358">
        <v>1</v>
      </c>
      <c r="AR92" s="358">
        <v>1</v>
      </c>
      <c r="AS92" s="359">
        <v>1</v>
      </c>
      <c r="AT92" s="360">
        <v>0.105261498981944</v>
      </c>
      <c r="AU92" s="361">
        <v>0.176470588235294</v>
      </c>
      <c r="AV92" s="362">
        <v>0.0666666666666667</v>
      </c>
      <c r="AW92" s="362">
        <v>0.0769230769230769</v>
      </c>
      <c r="AX92" s="362">
        <v>0.0752688172043011</v>
      </c>
      <c r="AY92" s="142"/>
      <c r="AZ92" s="140"/>
    </row>
    <row r="93" spans="1:52">
      <c r="A93" s="138"/>
      <c r="B93" s="142"/>
      <c r="C93" s="172" t="s">
        <v>186</v>
      </c>
      <c r="D93" s="166" t="s">
        <v>26</v>
      </c>
      <c r="E93" s="166" t="s">
        <v>187</v>
      </c>
      <c r="F93" s="167" t="s">
        <v>200</v>
      </c>
      <c r="G93" s="173" t="s">
        <v>201</v>
      </c>
      <c r="H93" s="173" t="s">
        <v>201</v>
      </c>
      <c r="I93" s="173" t="s">
        <v>201</v>
      </c>
      <c r="J93" s="173" t="s">
        <v>201</v>
      </c>
      <c r="K93" s="168">
        <v>0.9</v>
      </c>
      <c r="L93" s="169">
        <v>0.925373134328358</v>
      </c>
      <c r="M93" s="169">
        <v>0.934426229508197</v>
      </c>
      <c r="N93" s="170">
        <v>0.932203389830508</v>
      </c>
      <c r="O93" s="170">
        <v>0.949001051524711</v>
      </c>
      <c r="P93" s="356">
        <v>0.9</v>
      </c>
      <c r="Q93" s="357">
        <v>0.939292543021032</v>
      </c>
      <c r="R93" s="169">
        <v>0.95059364228265</v>
      </c>
      <c r="S93" s="169">
        <v>0.955528480048736</v>
      </c>
      <c r="T93" s="169">
        <v>0.935264428351986</v>
      </c>
      <c r="U93" s="356">
        <v>0.9</v>
      </c>
      <c r="V93" s="169">
        <v>0.882409177820268</v>
      </c>
      <c r="W93" s="169">
        <v>0.876675603217158</v>
      </c>
      <c r="X93" s="169">
        <v>0.874505025890953</v>
      </c>
      <c r="Y93" s="169">
        <v>0.867307439104674</v>
      </c>
      <c r="Z93" s="356">
        <v>0.92</v>
      </c>
      <c r="AA93" s="356">
        <v>0.946976534296029</v>
      </c>
      <c r="AB93" s="356">
        <v>0.940839197289549</v>
      </c>
      <c r="AC93" s="356">
        <v>0.912554112554113</v>
      </c>
      <c r="AD93" s="356">
        <v>0.940219504817872</v>
      </c>
      <c r="AE93" s="356">
        <v>0.92</v>
      </c>
      <c r="AF93" s="169">
        <v>0.993893129770992</v>
      </c>
      <c r="AG93" s="169">
        <v>0.998509687034277</v>
      </c>
      <c r="AH93" s="169">
        <v>0.990366088631985</v>
      </c>
      <c r="AI93" s="169">
        <v>0.97185674671072</v>
      </c>
      <c r="AJ93" s="356">
        <v>0.92</v>
      </c>
      <c r="AK93" s="169">
        <v>0.956708449396472</v>
      </c>
      <c r="AL93" s="169">
        <v>0.95409429280397</v>
      </c>
      <c r="AM93" s="169">
        <v>0.961469130238846</v>
      </c>
      <c r="AN93" s="169">
        <v>0.959799724960778</v>
      </c>
      <c r="AO93" s="168">
        <v>0.99</v>
      </c>
      <c r="AP93" s="358">
        <v>1</v>
      </c>
      <c r="AQ93" s="358">
        <v>1</v>
      </c>
      <c r="AR93" s="358">
        <v>1</v>
      </c>
      <c r="AS93" s="359">
        <v>1</v>
      </c>
      <c r="AT93" s="360">
        <v>0.105261498981944</v>
      </c>
      <c r="AU93" s="361">
        <v>0.210526315789474</v>
      </c>
      <c r="AV93" s="362">
        <v>0.0416666666666667</v>
      </c>
      <c r="AW93" s="362">
        <v>0.04</v>
      </c>
      <c r="AX93" s="362">
        <v>0.0807600950118765</v>
      </c>
      <c r="AY93" s="142"/>
      <c r="AZ93" s="140"/>
    </row>
    <row r="94" spans="1:52">
      <c r="A94" s="138"/>
      <c r="B94" s="142"/>
      <c r="C94" s="172" t="s">
        <v>186</v>
      </c>
      <c r="D94" s="166" t="s">
        <v>26</v>
      </c>
      <c r="E94" s="166" t="s">
        <v>187</v>
      </c>
      <c r="F94" s="167" t="s">
        <v>202</v>
      </c>
      <c r="G94" s="173" t="s">
        <v>203</v>
      </c>
      <c r="H94" s="173" t="s">
        <v>203</v>
      </c>
      <c r="I94" s="173" t="s">
        <v>203</v>
      </c>
      <c r="J94" s="173" t="s">
        <v>203</v>
      </c>
      <c r="K94" s="168">
        <v>0.9</v>
      </c>
      <c r="L94" s="169">
        <v>0.943181818181818</v>
      </c>
      <c r="M94" s="169">
        <v>0.975609756097561</v>
      </c>
      <c r="N94" s="170">
        <v>0.886075949367089</v>
      </c>
      <c r="O94" s="170">
        <v>0.923886639676113</v>
      </c>
      <c r="P94" s="356">
        <v>0.9</v>
      </c>
      <c r="Q94" s="357">
        <v>0.5</v>
      </c>
      <c r="R94" s="169" t="s">
        <v>40</v>
      </c>
      <c r="S94" s="169" t="s">
        <v>40</v>
      </c>
      <c r="T94" s="169">
        <v>0.756756756756757</v>
      </c>
      <c r="U94" s="356">
        <v>0.9</v>
      </c>
      <c r="V94" s="169">
        <v>0</v>
      </c>
      <c r="W94" s="169" t="s">
        <v>40</v>
      </c>
      <c r="X94" s="169" t="s">
        <v>40</v>
      </c>
      <c r="Y94" s="169">
        <v>0.72972972972973</v>
      </c>
      <c r="Z94" s="356">
        <v>0.92</v>
      </c>
      <c r="AA94" s="356">
        <v>0.973679332715477</v>
      </c>
      <c r="AB94" s="356">
        <v>0.961315280464217</v>
      </c>
      <c r="AC94" s="356">
        <v>0.979321753515302</v>
      </c>
      <c r="AD94" s="356">
        <v>0.969808764429635</v>
      </c>
      <c r="AE94" s="356">
        <v>0.92</v>
      </c>
      <c r="AF94" s="169">
        <v>1</v>
      </c>
      <c r="AG94" s="169">
        <v>0.992897727272727</v>
      </c>
      <c r="AH94" s="169">
        <v>0.989637305699482</v>
      </c>
      <c r="AI94" s="169">
        <v>0.97549762801389</v>
      </c>
      <c r="AJ94" s="356">
        <v>0.92</v>
      </c>
      <c r="AK94" s="169">
        <v>0.974511384243401</v>
      </c>
      <c r="AL94" s="169">
        <v>0.972016978462506</v>
      </c>
      <c r="AM94" s="169">
        <v>0.981586402266289</v>
      </c>
      <c r="AN94" s="169">
        <v>0.977940845635003</v>
      </c>
      <c r="AO94" s="168">
        <v>0.99</v>
      </c>
      <c r="AP94" s="358">
        <v>1</v>
      </c>
      <c r="AQ94" s="358">
        <v>1</v>
      </c>
      <c r="AR94" s="358">
        <v>1</v>
      </c>
      <c r="AS94" s="359">
        <v>1</v>
      </c>
      <c r="AT94" s="360">
        <v>0.105261498981944</v>
      </c>
      <c r="AU94" s="361">
        <v>0.0625</v>
      </c>
      <c r="AV94" s="362">
        <v>0</v>
      </c>
      <c r="AW94" s="362">
        <v>0.0476190476190476</v>
      </c>
      <c r="AX94" s="362">
        <v>0.0483870967741935</v>
      </c>
      <c r="AY94" s="142"/>
      <c r="AZ94" s="140"/>
    </row>
    <row r="95" spans="1:52">
      <c r="A95" s="138"/>
      <c r="B95" s="142"/>
      <c r="C95" s="172" t="s">
        <v>186</v>
      </c>
      <c r="D95" s="166" t="s">
        <v>26</v>
      </c>
      <c r="E95" s="166" t="s">
        <v>187</v>
      </c>
      <c r="F95" s="167" t="s">
        <v>204</v>
      </c>
      <c r="G95" s="173" t="s">
        <v>205</v>
      </c>
      <c r="H95" s="173" t="s">
        <v>205</v>
      </c>
      <c r="I95" s="173" t="s">
        <v>205</v>
      </c>
      <c r="J95" s="173" t="s">
        <v>205</v>
      </c>
      <c r="K95" s="168">
        <v>0.9</v>
      </c>
      <c r="L95" s="169">
        <v>0.976190476190476</v>
      </c>
      <c r="M95" s="169">
        <v>0.975609756097561</v>
      </c>
      <c r="N95" s="170">
        <v>0.975</v>
      </c>
      <c r="O95" s="170">
        <v>0.968025579536371</v>
      </c>
      <c r="P95" s="356">
        <v>0.9</v>
      </c>
      <c r="Q95" s="357">
        <v>0.926260869565217</v>
      </c>
      <c r="R95" s="169">
        <v>0.9225768321513</v>
      </c>
      <c r="S95" s="169">
        <v>0.920268569030634</v>
      </c>
      <c r="T95" s="169">
        <v>0.923030334948388</v>
      </c>
      <c r="U95" s="356">
        <v>0.9</v>
      </c>
      <c r="V95" s="169">
        <v>0.901217391304348</v>
      </c>
      <c r="W95" s="169">
        <v>0.891252955082742</v>
      </c>
      <c r="X95" s="169">
        <v>0.874947545111204</v>
      </c>
      <c r="Y95" s="169">
        <v>0.895710448704445</v>
      </c>
      <c r="Z95" s="356">
        <v>0.92</v>
      </c>
      <c r="AA95" s="356">
        <v>0.953069865913903</v>
      </c>
      <c r="AB95" s="356">
        <v>0.965102286401925</v>
      </c>
      <c r="AC95" s="356">
        <v>0.953548387096774</v>
      </c>
      <c r="AD95" s="356">
        <v>0.958730688935282</v>
      </c>
      <c r="AE95" s="356">
        <v>0.92</v>
      </c>
      <c r="AF95" s="169">
        <v>0.955719557195572</v>
      </c>
      <c r="AG95" s="169">
        <v>0.989154013015184</v>
      </c>
      <c r="AH95" s="169">
        <v>0.822784810126582</v>
      </c>
      <c r="AI95" s="169">
        <v>0.97697873273405</v>
      </c>
      <c r="AJ95" s="356">
        <v>0.92</v>
      </c>
      <c r="AK95" s="169">
        <v>0.968470835522859</v>
      </c>
      <c r="AL95" s="169">
        <v>0.971804062126643</v>
      </c>
      <c r="AM95" s="169">
        <v>0.964873417721519</v>
      </c>
      <c r="AN95" s="169">
        <v>0.971605674448052</v>
      </c>
      <c r="AO95" s="168">
        <v>0.99</v>
      </c>
      <c r="AP95" s="358">
        <v>1</v>
      </c>
      <c r="AQ95" s="358">
        <v>1</v>
      </c>
      <c r="AR95" s="358">
        <v>1</v>
      </c>
      <c r="AS95" s="359">
        <v>1</v>
      </c>
      <c r="AT95" s="360">
        <v>0.105261498981944</v>
      </c>
      <c r="AU95" s="361">
        <v>0.428571428571429</v>
      </c>
      <c r="AV95" s="362">
        <v>0.0666666666666667</v>
      </c>
      <c r="AW95" s="362">
        <v>0</v>
      </c>
      <c r="AX95" s="362">
        <v>0.0765432098765432</v>
      </c>
      <c r="AY95" s="142"/>
      <c r="AZ95" s="140"/>
    </row>
    <row r="96" spans="1:52">
      <c r="A96" s="138"/>
      <c r="B96" s="142"/>
      <c r="C96" s="172" t="s">
        <v>186</v>
      </c>
      <c r="D96" s="166" t="s">
        <v>26</v>
      </c>
      <c r="E96" s="166" t="s">
        <v>187</v>
      </c>
      <c r="F96" s="167" t="s">
        <v>206</v>
      </c>
      <c r="G96" s="173" t="s">
        <v>207</v>
      </c>
      <c r="H96" s="173" t="s">
        <v>207</v>
      </c>
      <c r="I96" s="173" t="s">
        <v>207</v>
      </c>
      <c r="J96" s="173" t="s">
        <v>207</v>
      </c>
      <c r="K96" s="168">
        <v>0.9</v>
      </c>
      <c r="L96" s="169">
        <v>0.813559322033898</v>
      </c>
      <c r="M96" s="169">
        <v>0.847457627118644</v>
      </c>
      <c r="N96" s="170">
        <v>0.833333333333333</v>
      </c>
      <c r="O96" s="170">
        <v>0.83041958041958</v>
      </c>
      <c r="P96" s="356">
        <v>0.9</v>
      </c>
      <c r="Q96" s="357">
        <v>0.857142857142857</v>
      </c>
      <c r="R96" s="169">
        <v>0.75</v>
      </c>
      <c r="S96" s="169">
        <v>1</v>
      </c>
      <c r="T96" s="169">
        <v>0.625</v>
      </c>
      <c r="U96" s="356">
        <v>0.9</v>
      </c>
      <c r="V96" s="169">
        <v>0</v>
      </c>
      <c r="W96" s="169">
        <v>0.5</v>
      </c>
      <c r="X96" s="169">
        <v>0</v>
      </c>
      <c r="Y96" s="169">
        <v>0.215909090909091</v>
      </c>
      <c r="Z96" s="356">
        <v>0.92</v>
      </c>
      <c r="AA96" s="356">
        <v>0.927167257492749</v>
      </c>
      <c r="AB96" s="356">
        <v>0.902662993572084</v>
      </c>
      <c r="AC96" s="356">
        <v>0.863878326996198</v>
      </c>
      <c r="AD96" s="356">
        <v>0.889247094199965</v>
      </c>
      <c r="AE96" s="356">
        <v>0.92</v>
      </c>
      <c r="AF96" s="169">
        <v>0.943820224719101</v>
      </c>
      <c r="AG96" s="169">
        <v>0.946280991735537</v>
      </c>
      <c r="AH96" s="169">
        <v>0.869565217391304</v>
      </c>
      <c r="AI96" s="169">
        <v>0.865042536736272</v>
      </c>
      <c r="AJ96" s="356">
        <v>0.92</v>
      </c>
      <c r="AK96" s="169">
        <v>0.935243029102545</v>
      </c>
      <c r="AL96" s="169">
        <v>0.929691101890272</v>
      </c>
      <c r="AM96" s="169">
        <v>0.912519643792562</v>
      </c>
      <c r="AN96" s="169">
        <v>0.926874510418299</v>
      </c>
      <c r="AO96" s="168">
        <v>0.99</v>
      </c>
      <c r="AP96" s="358">
        <v>1</v>
      </c>
      <c r="AQ96" s="358">
        <v>1</v>
      </c>
      <c r="AR96" s="358">
        <v>1</v>
      </c>
      <c r="AS96" s="359">
        <v>1</v>
      </c>
      <c r="AT96" s="360">
        <v>0.105261498981944</v>
      </c>
      <c r="AU96" s="361">
        <v>0</v>
      </c>
      <c r="AV96" s="362">
        <v>0.181818181818182</v>
      </c>
      <c r="AW96" s="362">
        <v>0</v>
      </c>
      <c r="AX96" s="362">
        <v>0.0967078189300412</v>
      </c>
      <c r="AY96" s="142"/>
      <c r="AZ96" s="140"/>
    </row>
    <row r="97" spans="1:52">
      <c r="A97" s="138"/>
      <c r="B97" s="142"/>
      <c r="C97" s="172" t="s">
        <v>186</v>
      </c>
      <c r="D97" s="166" t="s">
        <v>26</v>
      </c>
      <c r="E97" s="166" t="s">
        <v>187</v>
      </c>
      <c r="F97" s="167" t="s">
        <v>208</v>
      </c>
      <c r="G97" s="173" t="s">
        <v>209</v>
      </c>
      <c r="H97" s="173" t="s">
        <v>209</v>
      </c>
      <c r="I97" s="173" t="s">
        <v>209</v>
      </c>
      <c r="J97" s="173" t="s">
        <v>209</v>
      </c>
      <c r="K97" s="168">
        <v>0.9</v>
      </c>
      <c r="L97" s="169">
        <v>0.984375</v>
      </c>
      <c r="M97" s="169">
        <v>1</v>
      </c>
      <c r="N97" s="170">
        <v>0.894736842105263</v>
      </c>
      <c r="O97" s="170">
        <v>0.938403856454205</v>
      </c>
      <c r="P97" s="356">
        <v>0.9</v>
      </c>
      <c r="Q97" s="357">
        <v>0</v>
      </c>
      <c r="R97" s="169">
        <v>1</v>
      </c>
      <c r="S97" s="169">
        <v>0.666666666666667</v>
      </c>
      <c r="T97" s="169">
        <v>0.58974358974359</v>
      </c>
      <c r="U97" s="356">
        <v>0.9</v>
      </c>
      <c r="V97" s="169">
        <v>0</v>
      </c>
      <c r="W97" s="169">
        <v>0</v>
      </c>
      <c r="X97" s="169">
        <v>0.666666666666667</v>
      </c>
      <c r="Y97" s="169">
        <v>0.512820512820513</v>
      </c>
      <c r="Z97" s="356">
        <v>0.92</v>
      </c>
      <c r="AA97" s="356">
        <v>0.969206680584551</v>
      </c>
      <c r="AB97" s="356">
        <v>0.964004964832437</v>
      </c>
      <c r="AC97" s="356">
        <v>0.981617647058823</v>
      </c>
      <c r="AD97" s="356">
        <v>0.972252747252747</v>
      </c>
      <c r="AE97" s="356">
        <v>0.92</v>
      </c>
      <c r="AF97" s="169">
        <v>0.993617021276596</v>
      </c>
      <c r="AG97" s="169">
        <v>0.98936170212766</v>
      </c>
      <c r="AH97" s="169">
        <v>0.957446808510638</v>
      </c>
      <c r="AI97" s="169">
        <v>0.981595995288575</v>
      </c>
      <c r="AJ97" s="356">
        <v>0.92</v>
      </c>
      <c r="AK97" s="169">
        <v>0.977511244377811</v>
      </c>
      <c r="AL97" s="169">
        <v>0.973055028462998</v>
      </c>
      <c r="AM97" s="169">
        <v>0.982418979029867</v>
      </c>
      <c r="AN97" s="169">
        <v>0.980193430769706</v>
      </c>
      <c r="AO97" s="168">
        <v>0.99</v>
      </c>
      <c r="AP97" s="358">
        <v>1</v>
      </c>
      <c r="AQ97" s="358">
        <v>1</v>
      </c>
      <c r="AR97" s="358">
        <v>1</v>
      </c>
      <c r="AS97" s="359">
        <v>1</v>
      </c>
      <c r="AT97" s="360">
        <v>0.105261498981944</v>
      </c>
      <c r="AU97" s="361">
        <v>0.157894736842105</v>
      </c>
      <c r="AV97" s="362">
        <v>0</v>
      </c>
      <c r="AW97" s="362">
        <v>0</v>
      </c>
      <c r="AX97" s="362">
        <v>0.103896103896104</v>
      </c>
      <c r="AY97" s="142"/>
      <c r="AZ97" s="140"/>
    </row>
    <row r="98" spans="1:52">
      <c r="A98" s="138"/>
      <c r="B98" s="142"/>
      <c r="C98" s="172" t="s">
        <v>186</v>
      </c>
      <c r="D98" s="166" t="s">
        <v>26</v>
      </c>
      <c r="E98" s="166" t="s">
        <v>187</v>
      </c>
      <c r="F98" s="167" t="s">
        <v>210</v>
      </c>
      <c r="G98" s="173" t="s">
        <v>210</v>
      </c>
      <c r="H98" s="173" t="s">
        <v>210</v>
      </c>
      <c r="I98" s="173" t="s">
        <v>210</v>
      </c>
      <c r="J98" s="173" t="s">
        <v>210</v>
      </c>
      <c r="K98" s="168">
        <v>0.9</v>
      </c>
      <c r="L98" s="169">
        <v>0.938461538461538</v>
      </c>
      <c r="M98" s="169">
        <v>0.932203389830508</v>
      </c>
      <c r="N98" s="170">
        <v>0.929824561403509</v>
      </c>
      <c r="O98" s="170">
        <v>0.942339373970346</v>
      </c>
      <c r="P98" s="356">
        <v>0.9</v>
      </c>
      <c r="Q98" s="357">
        <v>0.981766516694293</v>
      </c>
      <c r="R98" s="169">
        <v>0.960216299729625</v>
      </c>
      <c r="S98" s="169">
        <v>0.971584038694075</v>
      </c>
      <c r="T98" s="169">
        <v>0.959070339535353</v>
      </c>
      <c r="U98" s="356">
        <v>0.9</v>
      </c>
      <c r="V98" s="169">
        <v>0.885152735022496</v>
      </c>
      <c r="W98" s="169">
        <v>0.884511394360757</v>
      </c>
      <c r="X98" s="169">
        <v>0.8863361547763</v>
      </c>
      <c r="Y98" s="169">
        <v>0.854593686606758</v>
      </c>
      <c r="Z98" s="356">
        <v>0.92</v>
      </c>
      <c r="AA98" s="356">
        <v>0.939400868968671</v>
      </c>
      <c r="AB98" s="356">
        <v>0.93801985511135</v>
      </c>
      <c r="AC98" s="356">
        <v>0.943699731903485</v>
      </c>
      <c r="AD98" s="356">
        <v>0.936283463508107</v>
      </c>
      <c r="AE98" s="356">
        <v>0.92</v>
      </c>
      <c r="AF98" s="169">
        <v>0.961748633879781</v>
      </c>
      <c r="AG98" s="169">
        <v>0.854901960784314</v>
      </c>
      <c r="AH98" s="169">
        <v>0.723756906077348</v>
      </c>
      <c r="AI98" s="169">
        <v>0.951636258326093</v>
      </c>
      <c r="AJ98" s="356">
        <v>0.92</v>
      </c>
      <c r="AK98" s="169">
        <v>0.959292858804373</v>
      </c>
      <c r="AL98" s="169">
        <v>0.953609879670678</v>
      </c>
      <c r="AM98" s="169">
        <v>0.972673893405601</v>
      </c>
      <c r="AN98" s="169">
        <v>0.958611434827136</v>
      </c>
      <c r="AO98" s="168">
        <v>0.99</v>
      </c>
      <c r="AP98" s="358">
        <v>1</v>
      </c>
      <c r="AQ98" s="358">
        <v>1</v>
      </c>
      <c r="AR98" s="358">
        <v>1</v>
      </c>
      <c r="AS98" s="359">
        <v>1</v>
      </c>
      <c r="AT98" s="360">
        <v>0.105261498981944</v>
      </c>
      <c r="AU98" s="361">
        <v>0.333333333333333</v>
      </c>
      <c r="AV98" s="362">
        <v>0</v>
      </c>
      <c r="AW98" s="362">
        <v>0.0666666666666667</v>
      </c>
      <c r="AX98" s="362">
        <v>0.088455772113943</v>
      </c>
      <c r="AY98" s="142"/>
      <c r="AZ98" s="140"/>
    </row>
    <row r="99" spans="1:52">
      <c r="A99" s="138"/>
      <c r="B99" s="142"/>
      <c r="C99" s="172" t="s">
        <v>186</v>
      </c>
      <c r="D99" s="166" t="s">
        <v>26</v>
      </c>
      <c r="E99" s="166" t="s">
        <v>187</v>
      </c>
      <c r="F99" s="167" t="s">
        <v>211</v>
      </c>
      <c r="G99" s="173" t="s">
        <v>212</v>
      </c>
      <c r="H99" s="173" t="s">
        <v>212</v>
      </c>
      <c r="I99" s="173" t="s">
        <v>212</v>
      </c>
      <c r="J99" s="173" t="s">
        <v>212</v>
      </c>
      <c r="K99" s="168">
        <v>0.9</v>
      </c>
      <c r="L99" s="169">
        <v>0.927272727272727</v>
      </c>
      <c r="M99" s="169">
        <v>0.961538461538462</v>
      </c>
      <c r="N99" s="170">
        <v>0.979591836734694</v>
      </c>
      <c r="O99" s="170">
        <v>0.955176767676768</v>
      </c>
      <c r="P99" s="356">
        <v>0.9</v>
      </c>
      <c r="Q99" s="357">
        <v>0.333333333333333</v>
      </c>
      <c r="R99" s="169" t="s">
        <v>40</v>
      </c>
      <c r="S99" s="169" t="s">
        <v>40</v>
      </c>
      <c r="T99" s="169">
        <v>0.326530612244898</v>
      </c>
      <c r="U99" s="356">
        <v>0.9</v>
      </c>
      <c r="V99" s="169">
        <v>0</v>
      </c>
      <c r="W99" s="169" t="s">
        <v>40</v>
      </c>
      <c r="X99" s="169" t="s">
        <v>40</v>
      </c>
      <c r="Y99" s="169">
        <v>0.673469387755102</v>
      </c>
      <c r="Z99" s="356">
        <v>0.92</v>
      </c>
      <c r="AA99" s="356">
        <v>0.978871113794144</v>
      </c>
      <c r="AB99" s="356">
        <v>0.971271393643032</v>
      </c>
      <c r="AC99" s="356">
        <v>0.985008328706274</v>
      </c>
      <c r="AD99" s="356">
        <v>0.983694729094718</v>
      </c>
      <c r="AE99" s="356">
        <v>0.92</v>
      </c>
      <c r="AF99" s="169">
        <v>0.982456140350877</v>
      </c>
      <c r="AG99" s="169">
        <v>0.952702702702703</v>
      </c>
      <c r="AH99" s="169">
        <v>0.979166666666667</v>
      </c>
      <c r="AI99" s="169">
        <v>0.951763275233077</v>
      </c>
      <c r="AJ99" s="356">
        <v>0.92</v>
      </c>
      <c r="AK99" s="169">
        <v>0.980418335558522</v>
      </c>
      <c r="AL99" s="169">
        <v>0.98281697474616</v>
      </c>
      <c r="AM99" s="169">
        <v>0.986719478098788</v>
      </c>
      <c r="AN99" s="169">
        <v>0.987146224944182</v>
      </c>
      <c r="AO99" s="168">
        <v>0.99</v>
      </c>
      <c r="AP99" s="358">
        <v>1</v>
      </c>
      <c r="AQ99" s="358">
        <v>1</v>
      </c>
      <c r="AR99" s="358">
        <v>1</v>
      </c>
      <c r="AS99" s="359">
        <v>1</v>
      </c>
      <c r="AT99" s="360">
        <v>0.105261498981944</v>
      </c>
      <c r="AU99" s="361">
        <v>0.4</v>
      </c>
      <c r="AV99" s="362">
        <v>0.111111111111111</v>
      </c>
      <c r="AW99" s="362">
        <v>0</v>
      </c>
      <c r="AX99" s="362">
        <v>0.101036269430052</v>
      </c>
      <c r="AY99" s="142"/>
      <c r="AZ99" s="140"/>
    </row>
    <row r="100" spans="1:52">
      <c r="A100" s="138"/>
      <c r="B100" s="142"/>
      <c r="C100" s="172" t="s">
        <v>186</v>
      </c>
      <c r="D100" s="166" t="s">
        <v>26</v>
      </c>
      <c r="E100" s="166" t="s">
        <v>187</v>
      </c>
      <c r="F100" s="167" t="s">
        <v>213</v>
      </c>
      <c r="G100" s="173" t="s">
        <v>214</v>
      </c>
      <c r="H100" s="173" t="s">
        <v>214</v>
      </c>
      <c r="I100" s="173" t="s">
        <v>214</v>
      </c>
      <c r="J100" s="173" t="s">
        <v>214</v>
      </c>
      <c r="K100" s="168">
        <v>0.9</v>
      </c>
      <c r="L100" s="169">
        <v>0.964912280701754</v>
      </c>
      <c r="M100" s="169">
        <v>0.905660377358491</v>
      </c>
      <c r="N100" s="170">
        <v>0.957446808510638</v>
      </c>
      <c r="O100" s="170">
        <v>0.945912722802704</v>
      </c>
      <c r="P100" s="356">
        <v>0.9</v>
      </c>
      <c r="Q100" s="357">
        <v>0.986782902137233</v>
      </c>
      <c r="R100" s="169">
        <v>0.948998178506375</v>
      </c>
      <c r="S100" s="169">
        <v>0.98410896708286</v>
      </c>
      <c r="T100" s="169">
        <v>0.957223122636413</v>
      </c>
      <c r="U100" s="356">
        <v>0.9</v>
      </c>
      <c r="V100" s="169">
        <v>0.894544431946007</v>
      </c>
      <c r="W100" s="169">
        <v>0.870673952641166</v>
      </c>
      <c r="X100" s="169">
        <v>0.878547105561862</v>
      </c>
      <c r="Y100" s="169">
        <v>0.863565640194489</v>
      </c>
      <c r="Z100" s="356">
        <v>0.92</v>
      </c>
      <c r="AA100" s="356">
        <v>0.951393005334914</v>
      </c>
      <c r="AB100" s="356">
        <v>0.95558639833449</v>
      </c>
      <c r="AC100" s="356">
        <v>0.924418604651163</v>
      </c>
      <c r="AD100" s="356">
        <v>0.947526537152013</v>
      </c>
      <c r="AE100" s="356">
        <v>0.92</v>
      </c>
      <c r="AF100" s="169">
        <v>0.949860724233983</v>
      </c>
      <c r="AG100" s="169">
        <v>0.918819188191882</v>
      </c>
      <c r="AH100" s="169">
        <v>0.838235294117647</v>
      </c>
      <c r="AI100" s="169">
        <v>0.971593509099229</v>
      </c>
      <c r="AJ100" s="356">
        <v>0.92</v>
      </c>
      <c r="AK100" s="169">
        <v>0.963208772182946</v>
      </c>
      <c r="AL100" s="169">
        <v>0.969100570753789</v>
      </c>
      <c r="AM100" s="169">
        <v>0.964611872146119</v>
      </c>
      <c r="AN100" s="169">
        <v>0.968748269433112</v>
      </c>
      <c r="AO100" s="168">
        <v>0.99</v>
      </c>
      <c r="AP100" s="358">
        <v>1</v>
      </c>
      <c r="AQ100" s="358">
        <v>1</v>
      </c>
      <c r="AR100" s="358">
        <v>1</v>
      </c>
      <c r="AS100" s="359">
        <v>1</v>
      </c>
      <c r="AT100" s="360">
        <v>0.105261498981944</v>
      </c>
      <c r="AU100" s="361">
        <v>0.125</v>
      </c>
      <c r="AV100" s="362">
        <v>0.25</v>
      </c>
      <c r="AW100" s="362">
        <v>0</v>
      </c>
      <c r="AX100" s="362">
        <v>0.0936555891238671</v>
      </c>
      <c r="AY100" s="142"/>
      <c r="AZ100" s="140"/>
    </row>
    <row r="101" spans="1:52">
      <c r="A101" s="138"/>
      <c r="B101" s="142"/>
      <c r="C101" s="172" t="s">
        <v>186</v>
      </c>
      <c r="D101" s="166" t="s">
        <v>26</v>
      </c>
      <c r="E101" s="166" t="s">
        <v>187</v>
      </c>
      <c r="F101" s="167" t="s">
        <v>215</v>
      </c>
      <c r="G101" s="173" t="s">
        <v>216</v>
      </c>
      <c r="H101" s="173" t="s">
        <v>216</v>
      </c>
      <c r="I101" s="173" t="s">
        <v>216</v>
      </c>
      <c r="J101" s="173" t="s">
        <v>216</v>
      </c>
      <c r="K101" s="168">
        <v>0.9</v>
      </c>
      <c r="L101" s="169">
        <v>0.976470588235294</v>
      </c>
      <c r="M101" s="169">
        <v>0.985714285714286</v>
      </c>
      <c r="N101" s="170">
        <v>0.970588235294118</v>
      </c>
      <c r="O101" s="170">
        <v>0.943719045475011</v>
      </c>
      <c r="P101" s="356">
        <v>0.9</v>
      </c>
      <c r="Q101" s="357">
        <v>0.976184917114172</v>
      </c>
      <c r="R101" s="169">
        <v>0.979492915734526</v>
      </c>
      <c r="S101" s="169">
        <v>0.965290245362059</v>
      </c>
      <c r="T101" s="169">
        <v>0.943825686878771</v>
      </c>
      <c r="U101" s="356">
        <v>0.9</v>
      </c>
      <c r="V101" s="169">
        <v>0.901237450385244</v>
      </c>
      <c r="W101" s="169">
        <v>0.913870246085011</v>
      </c>
      <c r="X101" s="169">
        <v>0.912926391382406</v>
      </c>
      <c r="Y101" s="169">
        <v>0.911463171144581</v>
      </c>
      <c r="Z101" s="356">
        <v>0.92</v>
      </c>
      <c r="AA101" s="356">
        <v>0.947403169014085</v>
      </c>
      <c r="AB101" s="356">
        <v>0.94968387776607</v>
      </c>
      <c r="AC101" s="356">
        <v>0.939003436426117</v>
      </c>
      <c r="AD101" s="356">
        <v>0.952514504699309</v>
      </c>
      <c r="AE101" s="356">
        <v>0.92</v>
      </c>
      <c r="AF101" s="169">
        <v>0.837301587301587</v>
      </c>
      <c r="AG101" s="169">
        <v>0.663366336633663</v>
      </c>
      <c r="AH101" s="169">
        <v>0.720496894409938</v>
      </c>
      <c r="AI101" s="169">
        <v>0.915578295408644</v>
      </c>
      <c r="AJ101" s="356">
        <v>0.92</v>
      </c>
      <c r="AK101" s="169">
        <v>0.961041902604757</v>
      </c>
      <c r="AL101" s="169">
        <v>0.961876832844575</v>
      </c>
      <c r="AM101" s="169">
        <v>0.970927652019529</v>
      </c>
      <c r="AN101" s="169">
        <v>0.970871180347514</v>
      </c>
      <c r="AO101" s="168">
        <v>0.99</v>
      </c>
      <c r="AP101" s="358">
        <v>1</v>
      </c>
      <c r="AQ101" s="358">
        <v>1</v>
      </c>
      <c r="AR101" s="358">
        <v>1</v>
      </c>
      <c r="AS101" s="359">
        <v>1</v>
      </c>
      <c r="AT101" s="360">
        <v>0.105261498981944</v>
      </c>
      <c r="AU101" s="361">
        <v>0.176470588235294</v>
      </c>
      <c r="AV101" s="362">
        <v>0.0666666666666667</v>
      </c>
      <c r="AW101" s="362">
        <v>0.2</v>
      </c>
      <c r="AX101" s="362">
        <v>0.0702247191011236</v>
      </c>
      <c r="AY101" s="142"/>
      <c r="AZ101" s="140"/>
    </row>
    <row r="102" spans="1:52">
      <c r="A102" s="138"/>
      <c r="B102" s="142"/>
      <c r="C102" s="172" t="s">
        <v>186</v>
      </c>
      <c r="D102" s="166" t="s">
        <v>26</v>
      </c>
      <c r="E102" s="166" t="s">
        <v>187</v>
      </c>
      <c r="F102" s="167" t="s">
        <v>217</v>
      </c>
      <c r="G102" s="173" t="s">
        <v>218</v>
      </c>
      <c r="H102" s="173" t="s">
        <v>218</v>
      </c>
      <c r="I102" s="173" t="s">
        <v>218</v>
      </c>
      <c r="J102" s="173" t="s">
        <v>218</v>
      </c>
      <c r="K102" s="168">
        <v>0.9</v>
      </c>
      <c r="L102" s="169">
        <v>0.972602739726027</v>
      </c>
      <c r="M102" s="169">
        <v>0.984848484848485</v>
      </c>
      <c r="N102" s="170">
        <v>0.903225806451613</v>
      </c>
      <c r="O102" s="170">
        <v>0.946039603960396</v>
      </c>
      <c r="P102" s="356">
        <v>0.9</v>
      </c>
      <c r="Q102" s="357">
        <v>0.938539610938822</v>
      </c>
      <c r="R102" s="169">
        <v>0.919245647969052</v>
      </c>
      <c r="S102" s="169">
        <v>0.953781512605042</v>
      </c>
      <c r="T102" s="169">
        <v>0.932865119525388</v>
      </c>
      <c r="U102" s="356">
        <v>0.9</v>
      </c>
      <c r="V102" s="169">
        <v>0.885819001973499</v>
      </c>
      <c r="W102" s="169">
        <v>0.91972920696325</v>
      </c>
      <c r="X102" s="169">
        <v>0.891138273491215</v>
      </c>
      <c r="Y102" s="169">
        <v>0.891914587332054</v>
      </c>
      <c r="Z102" s="356">
        <v>0.92</v>
      </c>
      <c r="AA102" s="356">
        <v>0.936383928571429</v>
      </c>
      <c r="AB102" s="356">
        <v>0.963369963369963</v>
      </c>
      <c r="AC102" s="356">
        <v>0.938657407407407</v>
      </c>
      <c r="AD102" s="356">
        <v>0.951604540741145</v>
      </c>
      <c r="AE102" s="356">
        <v>0.92</v>
      </c>
      <c r="AF102" s="169">
        <v>0.985416666666667</v>
      </c>
      <c r="AG102" s="169">
        <v>0.939814814814815</v>
      </c>
      <c r="AH102" s="169">
        <v>0.829439252336449</v>
      </c>
      <c r="AI102" s="169">
        <v>0.983149777769845</v>
      </c>
      <c r="AJ102" s="356">
        <v>0.92</v>
      </c>
      <c r="AK102" s="169">
        <v>0.954424344411723</v>
      </c>
      <c r="AL102" s="169">
        <v>0.971406034312759</v>
      </c>
      <c r="AM102" s="169">
        <v>0.9710020097617</v>
      </c>
      <c r="AN102" s="169">
        <v>0.968538821917974</v>
      </c>
      <c r="AO102" s="168">
        <v>0.99</v>
      </c>
      <c r="AP102" s="358">
        <v>1</v>
      </c>
      <c r="AQ102" s="358">
        <v>1</v>
      </c>
      <c r="AR102" s="358">
        <v>1</v>
      </c>
      <c r="AS102" s="359">
        <v>1</v>
      </c>
      <c r="AT102" s="360">
        <v>0.105261498981944</v>
      </c>
      <c r="AU102" s="361">
        <v>0.263157894736842</v>
      </c>
      <c r="AV102" s="362">
        <v>0.0454545454545455</v>
      </c>
      <c r="AW102" s="362">
        <v>0</v>
      </c>
      <c r="AX102" s="362">
        <v>0.110019646365422</v>
      </c>
      <c r="AY102" s="142"/>
      <c r="AZ102" s="140"/>
    </row>
    <row r="103" spans="1:52">
      <c r="A103" s="138"/>
      <c r="B103" s="142"/>
      <c r="C103" s="172" t="s">
        <v>186</v>
      </c>
      <c r="D103" s="166" t="s">
        <v>26</v>
      </c>
      <c r="E103" s="166" t="s">
        <v>187</v>
      </c>
      <c r="F103" s="167" t="s">
        <v>219</v>
      </c>
      <c r="G103" s="173" t="s">
        <v>220</v>
      </c>
      <c r="H103" s="173" t="s">
        <v>220</v>
      </c>
      <c r="I103" s="173" t="s">
        <v>220</v>
      </c>
      <c r="J103" s="173" t="s">
        <v>220</v>
      </c>
      <c r="K103" s="168">
        <v>0.9</v>
      </c>
      <c r="L103" s="169" t="s">
        <v>40</v>
      </c>
      <c r="M103" s="169" t="s">
        <v>40</v>
      </c>
      <c r="N103" s="170" t="s">
        <v>40</v>
      </c>
      <c r="O103" s="170">
        <v>0.920353982300885</v>
      </c>
      <c r="P103" s="356">
        <v>0.9</v>
      </c>
      <c r="Q103" s="357">
        <v>0</v>
      </c>
      <c r="R103" s="169">
        <v>0</v>
      </c>
      <c r="S103" s="169">
        <v>0</v>
      </c>
      <c r="T103" s="169">
        <v>0.920757122542049</v>
      </c>
      <c r="U103" s="356">
        <v>0.9</v>
      </c>
      <c r="V103" s="169">
        <v>1</v>
      </c>
      <c r="W103" s="169">
        <v>1</v>
      </c>
      <c r="X103" s="169">
        <v>1</v>
      </c>
      <c r="Y103" s="169">
        <v>0.862501838866278</v>
      </c>
      <c r="Z103" s="356">
        <v>0.92</v>
      </c>
      <c r="AA103" s="356">
        <v>1</v>
      </c>
      <c r="AB103" s="356">
        <v>1</v>
      </c>
      <c r="AC103" s="356" t="s">
        <v>40</v>
      </c>
      <c r="AD103" s="356">
        <v>0.97468671679198</v>
      </c>
      <c r="AE103" s="356">
        <v>0.92</v>
      </c>
      <c r="AF103" s="169" t="s">
        <v>40</v>
      </c>
      <c r="AG103" s="169" t="s">
        <v>40</v>
      </c>
      <c r="AH103" s="169" t="s">
        <v>40</v>
      </c>
      <c r="AI103" s="169">
        <v>0.970424727596175</v>
      </c>
      <c r="AJ103" s="356">
        <v>0.92</v>
      </c>
      <c r="AK103" s="169">
        <v>1</v>
      </c>
      <c r="AL103" s="169">
        <v>1</v>
      </c>
      <c r="AM103" s="169">
        <v>1</v>
      </c>
      <c r="AN103" s="169">
        <v>0.985014676347907</v>
      </c>
      <c r="AO103" s="168">
        <v>0.99</v>
      </c>
      <c r="AP103" s="358" t="s">
        <v>40</v>
      </c>
      <c r="AQ103" s="358" t="s">
        <v>40</v>
      </c>
      <c r="AR103" s="358" t="s">
        <v>40</v>
      </c>
      <c r="AS103" s="359">
        <v>1</v>
      </c>
      <c r="AT103" s="360">
        <v>0.105261498981944</v>
      </c>
      <c r="AU103" s="361" t="s">
        <v>40</v>
      </c>
      <c r="AV103" s="362" t="s">
        <v>40</v>
      </c>
      <c r="AW103" s="362" t="s">
        <v>40</v>
      </c>
      <c r="AX103" s="362">
        <v>0.0449438202247191</v>
      </c>
      <c r="AY103" s="142"/>
      <c r="AZ103" s="140"/>
    </row>
    <row r="104" spans="1:52">
      <c r="A104" s="138"/>
      <c r="B104" s="142"/>
      <c r="C104" s="172" t="s">
        <v>186</v>
      </c>
      <c r="D104" s="166" t="s">
        <v>26</v>
      </c>
      <c r="E104" s="166" t="s">
        <v>187</v>
      </c>
      <c r="F104" s="167" t="s">
        <v>221</v>
      </c>
      <c r="G104" s="173" t="s">
        <v>222</v>
      </c>
      <c r="H104" s="173" t="s">
        <v>222</v>
      </c>
      <c r="I104" s="173" t="s">
        <v>222</v>
      </c>
      <c r="J104" s="173" t="s">
        <v>222</v>
      </c>
      <c r="K104" s="168">
        <v>0.9</v>
      </c>
      <c r="L104" s="169" t="s">
        <v>40</v>
      </c>
      <c r="M104" s="169" t="s">
        <v>40</v>
      </c>
      <c r="N104" s="170" t="s">
        <v>40</v>
      </c>
      <c r="O104" s="170" t="s">
        <v>40</v>
      </c>
      <c r="P104" s="356">
        <v>0.9</v>
      </c>
      <c r="Q104" s="357" t="s">
        <v>40</v>
      </c>
      <c r="R104" s="169" t="s">
        <v>40</v>
      </c>
      <c r="S104" s="169" t="s">
        <v>40</v>
      </c>
      <c r="T104" s="169">
        <v>1</v>
      </c>
      <c r="U104" s="356">
        <v>0.9</v>
      </c>
      <c r="V104" s="169" t="s">
        <v>40</v>
      </c>
      <c r="W104" s="169" t="s">
        <v>40</v>
      </c>
      <c r="X104" s="169" t="s">
        <v>40</v>
      </c>
      <c r="Y104" s="169">
        <v>1</v>
      </c>
      <c r="Z104" s="356">
        <v>0.92</v>
      </c>
      <c r="AA104" s="356" t="s">
        <v>40</v>
      </c>
      <c r="AB104" s="356" t="s">
        <v>40</v>
      </c>
      <c r="AC104" s="356" t="s">
        <v>40</v>
      </c>
      <c r="AD104" s="356" t="s">
        <v>40</v>
      </c>
      <c r="AE104" s="356">
        <v>0.92</v>
      </c>
      <c r="AF104" s="169" t="s">
        <v>40</v>
      </c>
      <c r="AG104" s="169" t="s">
        <v>40</v>
      </c>
      <c r="AH104" s="169" t="s">
        <v>40</v>
      </c>
      <c r="AI104" s="169" t="s">
        <v>40</v>
      </c>
      <c r="AJ104" s="356">
        <v>0.92</v>
      </c>
      <c r="AK104" s="169" t="s">
        <v>40</v>
      </c>
      <c r="AL104" s="169" t="s">
        <v>40</v>
      </c>
      <c r="AM104" s="169" t="s">
        <v>40</v>
      </c>
      <c r="AN104" s="169">
        <v>1</v>
      </c>
      <c r="AO104" s="168">
        <v>0.99</v>
      </c>
      <c r="AP104" s="358" t="s">
        <v>40</v>
      </c>
      <c r="AQ104" s="358" t="s">
        <v>40</v>
      </c>
      <c r="AR104" s="358" t="s">
        <v>40</v>
      </c>
      <c r="AS104" s="359" t="s">
        <v>40</v>
      </c>
      <c r="AT104" s="360">
        <v>0.105261498981944</v>
      </c>
      <c r="AU104" s="361" t="s">
        <v>40</v>
      </c>
      <c r="AV104" s="362" t="s">
        <v>40</v>
      </c>
      <c r="AW104" s="362" t="s">
        <v>40</v>
      </c>
      <c r="AX104" s="362" t="s">
        <v>40</v>
      </c>
      <c r="AY104" s="142"/>
      <c r="AZ104" s="140"/>
    </row>
    <row r="105" spans="1:52">
      <c r="A105" s="138"/>
      <c r="B105" s="142"/>
      <c r="C105" s="172" t="s">
        <v>186</v>
      </c>
      <c r="D105" s="166" t="s">
        <v>26</v>
      </c>
      <c r="E105" s="166" t="s">
        <v>187</v>
      </c>
      <c r="F105" s="167" t="s">
        <v>223</v>
      </c>
      <c r="G105" s="173" t="s">
        <v>224</v>
      </c>
      <c r="H105" s="173" t="s">
        <v>224</v>
      </c>
      <c r="I105" s="173" t="s">
        <v>224</v>
      </c>
      <c r="J105" s="173" t="s">
        <v>224</v>
      </c>
      <c r="K105" s="168">
        <v>0.9</v>
      </c>
      <c r="L105" s="169">
        <v>0.933333333333333</v>
      </c>
      <c r="M105" s="169">
        <v>0.954545454545455</v>
      </c>
      <c r="N105" s="170">
        <v>1</v>
      </c>
      <c r="O105" s="170">
        <v>0.941225165562914</v>
      </c>
      <c r="P105" s="356">
        <v>0.9</v>
      </c>
      <c r="Q105" s="357">
        <v>0.873073436083409</v>
      </c>
      <c r="R105" s="169">
        <v>0.946428571428571</v>
      </c>
      <c r="S105" s="169">
        <v>0.940422010757137</v>
      </c>
      <c r="T105" s="169">
        <v>0.914399173369532</v>
      </c>
      <c r="U105" s="356">
        <v>0.9</v>
      </c>
      <c r="V105" s="169">
        <v>0.853581142339075</v>
      </c>
      <c r="W105" s="169">
        <v>0.903869047619048</v>
      </c>
      <c r="X105" s="169">
        <v>0.913115432354158</v>
      </c>
      <c r="Y105" s="169">
        <v>0.86944101140669</v>
      </c>
      <c r="Z105" s="356">
        <v>0.92</v>
      </c>
      <c r="AA105" s="356">
        <v>0.945476096404583</v>
      </c>
      <c r="AB105" s="356">
        <v>0.963478799133395</v>
      </c>
      <c r="AC105" s="356">
        <v>0.968992248062015</v>
      </c>
      <c r="AD105" s="356">
        <v>0.951984583245615</v>
      </c>
      <c r="AE105" s="356">
        <v>0.92</v>
      </c>
      <c r="AF105" s="169">
        <v>0.989858012170385</v>
      </c>
      <c r="AG105" s="169">
        <v>0.995118974984747</v>
      </c>
      <c r="AH105" s="169">
        <v>0.972307692307692</v>
      </c>
      <c r="AI105" s="169">
        <v>0.970081097468546</v>
      </c>
      <c r="AJ105" s="356">
        <v>0.92</v>
      </c>
      <c r="AK105" s="169">
        <v>0.96889400921659</v>
      </c>
      <c r="AL105" s="169">
        <v>0.97557275072068</v>
      </c>
      <c r="AM105" s="169">
        <v>0.983734939759036</v>
      </c>
      <c r="AN105" s="169">
        <v>0.967414673056191</v>
      </c>
      <c r="AO105" s="168">
        <v>0.99</v>
      </c>
      <c r="AP105" s="358">
        <v>1</v>
      </c>
      <c r="AQ105" s="358">
        <v>1</v>
      </c>
      <c r="AR105" s="358">
        <v>1</v>
      </c>
      <c r="AS105" s="359">
        <v>1</v>
      </c>
      <c r="AT105" s="360">
        <v>0.105261498981944</v>
      </c>
      <c r="AU105" s="361">
        <v>0.290322580645161</v>
      </c>
      <c r="AV105" s="362">
        <v>0</v>
      </c>
      <c r="AW105" s="362">
        <v>0.04</v>
      </c>
      <c r="AX105" s="362">
        <v>0.104444444444444</v>
      </c>
      <c r="AY105" s="142"/>
      <c r="AZ105" s="140"/>
    </row>
    <row r="106" spans="1:52">
      <c r="A106" s="138"/>
      <c r="B106" s="142"/>
      <c r="C106" s="172" t="s">
        <v>186</v>
      </c>
      <c r="D106" s="166" t="s">
        <v>26</v>
      </c>
      <c r="E106" s="166" t="s">
        <v>187</v>
      </c>
      <c r="F106" s="167" t="s">
        <v>225</v>
      </c>
      <c r="G106" s="173" t="s">
        <v>226</v>
      </c>
      <c r="H106" s="173" t="s">
        <v>226</v>
      </c>
      <c r="I106" s="173" t="s">
        <v>226</v>
      </c>
      <c r="J106" s="173" t="s">
        <v>226</v>
      </c>
      <c r="K106" s="168">
        <v>0.9</v>
      </c>
      <c r="L106" s="169">
        <v>0.981132075471698</v>
      </c>
      <c r="M106" s="169">
        <v>1</v>
      </c>
      <c r="N106" s="170">
        <v>0.959183673469388</v>
      </c>
      <c r="O106" s="170">
        <v>0.929460580912863</v>
      </c>
      <c r="P106" s="356">
        <v>0.9</v>
      </c>
      <c r="Q106" s="357">
        <v>0.946975648075412</v>
      </c>
      <c r="R106" s="169">
        <v>0.957888980038283</v>
      </c>
      <c r="S106" s="169">
        <v>0.967595818815331</v>
      </c>
      <c r="T106" s="169">
        <v>0.920591486508526</v>
      </c>
      <c r="U106" s="356">
        <v>0.9</v>
      </c>
      <c r="V106" s="169">
        <v>0.873527101335428</v>
      </c>
      <c r="W106" s="169">
        <v>0.902378999179655</v>
      </c>
      <c r="X106" s="169">
        <v>0.907665505226481</v>
      </c>
      <c r="Y106" s="169">
        <v>0.871717739158799</v>
      </c>
      <c r="Z106" s="356">
        <v>0.92</v>
      </c>
      <c r="AA106" s="356">
        <v>0.906271072151045</v>
      </c>
      <c r="AB106" s="356">
        <v>0.935887412040657</v>
      </c>
      <c r="AC106" s="356">
        <v>0.909448818897638</v>
      </c>
      <c r="AD106" s="356">
        <v>0.931706893054791</v>
      </c>
      <c r="AE106" s="356">
        <v>0.92</v>
      </c>
      <c r="AF106" s="169">
        <v>0.995642068564788</v>
      </c>
      <c r="AG106" s="169">
        <v>0.991896819501654</v>
      </c>
      <c r="AH106" s="169">
        <v>0.758965517241379</v>
      </c>
      <c r="AI106" s="169">
        <v>0.969754705060088</v>
      </c>
      <c r="AJ106" s="356">
        <v>0.92</v>
      </c>
      <c r="AK106" s="169">
        <v>0.948380692393597</v>
      </c>
      <c r="AL106" s="169">
        <v>0.959973315543696</v>
      </c>
      <c r="AM106" s="169">
        <v>0.963458569222851</v>
      </c>
      <c r="AN106" s="169">
        <v>0.960410442769876</v>
      </c>
      <c r="AO106" s="168">
        <v>0.99</v>
      </c>
      <c r="AP106" s="358">
        <v>1</v>
      </c>
      <c r="AQ106" s="358">
        <v>1</v>
      </c>
      <c r="AR106" s="358">
        <v>1</v>
      </c>
      <c r="AS106" s="359">
        <v>1</v>
      </c>
      <c r="AT106" s="360">
        <v>0.105261498981944</v>
      </c>
      <c r="AU106" s="361">
        <v>0.171428571428571</v>
      </c>
      <c r="AV106" s="362">
        <v>0</v>
      </c>
      <c r="AW106" s="362">
        <v>0.0909090909090909</v>
      </c>
      <c r="AX106" s="362">
        <v>0.0876712328767123</v>
      </c>
      <c r="AY106" s="142"/>
      <c r="AZ106" s="140"/>
    </row>
    <row r="107" spans="1:52">
      <c r="A107" s="138"/>
      <c r="B107" s="142"/>
      <c r="C107" s="172" t="s">
        <v>186</v>
      </c>
      <c r="D107" s="166" t="s">
        <v>26</v>
      </c>
      <c r="E107" s="166" t="s">
        <v>187</v>
      </c>
      <c r="F107" s="167" t="s">
        <v>227</v>
      </c>
      <c r="G107" s="173" t="s">
        <v>228</v>
      </c>
      <c r="H107" s="173" t="s">
        <v>228</v>
      </c>
      <c r="I107" s="173" t="s">
        <v>228</v>
      </c>
      <c r="J107" s="173" t="s">
        <v>228</v>
      </c>
      <c r="K107" s="168">
        <v>0.9</v>
      </c>
      <c r="L107" s="169" t="s">
        <v>40</v>
      </c>
      <c r="M107" s="169" t="s">
        <v>40</v>
      </c>
      <c r="N107" s="170" t="s">
        <v>40</v>
      </c>
      <c r="O107" s="170">
        <v>0.954128440366973</v>
      </c>
      <c r="P107" s="356">
        <v>0.9</v>
      </c>
      <c r="Q107" s="357">
        <v>0</v>
      </c>
      <c r="R107" s="169">
        <v>0</v>
      </c>
      <c r="S107" s="169">
        <v>0</v>
      </c>
      <c r="T107" s="169">
        <v>0.942542943608542</v>
      </c>
      <c r="U107" s="356">
        <v>0.9</v>
      </c>
      <c r="V107" s="169">
        <v>1</v>
      </c>
      <c r="W107" s="169">
        <v>1</v>
      </c>
      <c r="X107" s="169">
        <v>1</v>
      </c>
      <c r="Y107" s="169">
        <v>0.919185030476109</v>
      </c>
      <c r="Z107" s="356">
        <v>0.92</v>
      </c>
      <c r="AA107" s="356" t="s">
        <v>40</v>
      </c>
      <c r="AB107" s="356">
        <v>1</v>
      </c>
      <c r="AC107" s="356">
        <v>1</v>
      </c>
      <c r="AD107" s="356">
        <v>0.971600513895463</v>
      </c>
      <c r="AE107" s="356">
        <v>0.92</v>
      </c>
      <c r="AF107" s="169" t="s">
        <v>40</v>
      </c>
      <c r="AG107" s="169" t="s">
        <v>40</v>
      </c>
      <c r="AH107" s="169" t="s">
        <v>40</v>
      </c>
      <c r="AI107" s="169">
        <v>0.988985813728082</v>
      </c>
      <c r="AJ107" s="356">
        <v>0.92</v>
      </c>
      <c r="AK107" s="169">
        <v>1</v>
      </c>
      <c r="AL107" s="169">
        <v>1</v>
      </c>
      <c r="AM107" s="169">
        <v>1</v>
      </c>
      <c r="AN107" s="169">
        <v>0.98138805384917</v>
      </c>
      <c r="AO107" s="168">
        <v>0.99</v>
      </c>
      <c r="AP107" s="358" t="s">
        <v>40</v>
      </c>
      <c r="AQ107" s="358" t="s">
        <v>40</v>
      </c>
      <c r="AR107" s="358" t="s">
        <v>40</v>
      </c>
      <c r="AS107" s="359">
        <v>1</v>
      </c>
      <c r="AT107" s="360">
        <v>0.105261498981944</v>
      </c>
      <c r="AU107" s="361" t="s">
        <v>40</v>
      </c>
      <c r="AV107" s="362" t="s">
        <v>40</v>
      </c>
      <c r="AW107" s="362" t="s">
        <v>40</v>
      </c>
      <c r="AX107" s="362">
        <v>0.0509554140127389</v>
      </c>
      <c r="AY107" s="142"/>
      <c r="AZ107" s="140"/>
    </row>
    <row r="108" spans="1:52">
      <c r="A108" s="138"/>
      <c r="B108" s="142"/>
      <c r="C108" s="172" t="s">
        <v>186</v>
      </c>
      <c r="D108" s="166" t="s">
        <v>26</v>
      </c>
      <c r="E108" s="166" t="s">
        <v>187</v>
      </c>
      <c r="F108" s="167" t="s">
        <v>229</v>
      </c>
      <c r="G108" s="173" t="s">
        <v>230</v>
      </c>
      <c r="H108" s="173" t="s">
        <v>230</v>
      </c>
      <c r="I108" s="173" t="s">
        <v>230</v>
      </c>
      <c r="J108" s="173" t="s">
        <v>230</v>
      </c>
      <c r="K108" s="168">
        <v>0.9</v>
      </c>
      <c r="L108" s="169" t="s">
        <v>40</v>
      </c>
      <c r="M108" s="169" t="s">
        <v>40</v>
      </c>
      <c r="N108" s="170" t="s">
        <v>40</v>
      </c>
      <c r="O108" s="170">
        <v>0.959935897435897</v>
      </c>
      <c r="P108" s="356">
        <v>0.9</v>
      </c>
      <c r="Q108" s="357">
        <v>0</v>
      </c>
      <c r="R108" s="169">
        <v>0</v>
      </c>
      <c r="S108" s="169">
        <v>0</v>
      </c>
      <c r="T108" s="169">
        <v>0.942568405855947</v>
      </c>
      <c r="U108" s="356">
        <v>0.9</v>
      </c>
      <c r="V108" s="169">
        <v>1</v>
      </c>
      <c r="W108" s="169">
        <v>1</v>
      </c>
      <c r="X108" s="169">
        <v>1</v>
      </c>
      <c r="Y108" s="169">
        <v>0.913401457219553</v>
      </c>
      <c r="Z108" s="356">
        <v>0.92</v>
      </c>
      <c r="AA108" s="356">
        <v>1</v>
      </c>
      <c r="AB108" s="356">
        <v>1</v>
      </c>
      <c r="AC108" s="356">
        <v>1</v>
      </c>
      <c r="AD108" s="356">
        <v>0.954555198285102</v>
      </c>
      <c r="AE108" s="356">
        <v>0.92</v>
      </c>
      <c r="AF108" s="169" t="s">
        <v>40</v>
      </c>
      <c r="AG108" s="169" t="s">
        <v>40</v>
      </c>
      <c r="AH108" s="169" t="s">
        <v>40</v>
      </c>
      <c r="AI108" s="169">
        <v>0.965666863257225</v>
      </c>
      <c r="AJ108" s="356">
        <v>0.92</v>
      </c>
      <c r="AK108" s="169">
        <v>1</v>
      </c>
      <c r="AL108" s="169">
        <v>1</v>
      </c>
      <c r="AM108" s="169">
        <v>1</v>
      </c>
      <c r="AN108" s="169">
        <v>0.972542513479884</v>
      </c>
      <c r="AO108" s="168">
        <v>0.99</v>
      </c>
      <c r="AP108" s="358" t="s">
        <v>40</v>
      </c>
      <c r="AQ108" s="358" t="s">
        <v>40</v>
      </c>
      <c r="AR108" s="358" t="s">
        <v>40</v>
      </c>
      <c r="AS108" s="359">
        <v>1</v>
      </c>
      <c r="AT108" s="360">
        <v>0.105261498981944</v>
      </c>
      <c r="AU108" s="361" t="s">
        <v>40</v>
      </c>
      <c r="AV108" s="362" t="s">
        <v>40</v>
      </c>
      <c r="AW108" s="362" t="s">
        <v>40</v>
      </c>
      <c r="AX108" s="362">
        <v>0.0844594594594595</v>
      </c>
      <c r="AY108" s="142"/>
      <c r="AZ108" s="140"/>
    </row>
    <row r="109" spans="1:52">
      <c r="A109" s="138"/>
      <c r="B109" s="142"/>
      <c r="C109" s="172" t="s">
        <v>186</v>
      </c>
      <c r="D109" s="166" t="s">
        <v>26</v>
      </c>
      <c r="E109" s="166" t="s">
        <v>187</v>
      </c>
      <c r="F109" s="167" t="s">
        <v>231</v>
      </c>
      <c r="G109" s="173" t="s">
        <v>232</v>
      </c>
      <c r="H109" s="173" t="s">
        <v>232</v>
      </c>
      <c r="I109" s="173" t="s">
        <v>232</v>
      </c>
      <c r="J109" s="173" t="s">
        <v>232</v>
      </c>
      <c r="K109" s="168">
        <v>0.9</v>
      </c>
      <c r="L109" s="169" t="s">
        <v>40</v>
      </c>
      <c r="M109" s="169" t="s">
        <v>40</v>
      </c>
      <c r="N109" s="170" t="s">
        <v>40</v>
      </c>
      <c r="O109" s="170" t="s">
        <v>40</v>
      </c>
      <c r="P109" s="356">
        <v>0.9</v>
      </c>
      <c r="Q109" s="357" t="s">
        <v>40</v>
      </c>
      <c r="R109" s="169" t="s">
        <v>40</v>
      </c>
      <c r="S109" s="169" t="s">
        <v>40</v>
      </c>
      <c r="T109" s="169" t="s">
        <v>40</v>
      </c>
      <c r="U109" s="356">
        <v>0.9</v>
      </c>
      <c r="V109" s="169" t="s">
        <v>40</v>
      </c>
      <c r="W109" s="169" t="s">
        <v>40</v>
      </c>
      <c r="X109" s="169" t="s">
        <v>40</v>
      </c>
      <c r="Y109" s="169" t="s">
        <v>40</v>
      </c>
      <c r="Z109" s="356">
        <v>0.92</v>
      </c>
      <c r="AA109" s="356" t="s">
        <v>40</v>
      </c>
      <c r="AB109" s="356" t="s">
        <v>40</v>
      </c>
      <c r="AC109" s="356" t="s">
        <v>40</v>
      </c>
      <c r="AD109" s="356" t="s">
        <v>40</v>
      </c>
      <c r="AE109" s="356">
        <v>0.92</v>
      </c>
      <c r="AF109" s="169" t="s">
        <v>40</v>
      </c>
      <c r="AG109" s="169" t="s">
        <v>40</v>
      </c>
      <c r="AH109" s="169" t="s">
        <v>40</v>
      </c>
      <c r="AI109" s="169" t="s">
        <v>40</v>
      </c>
      <c r="AJ109" s="356">
        <v>0.92</v>
      </c>
      <c r="AK109" s="169" t="s">
        <v>40</v>
      </c>
      <c r="AL109" s="169" t="s">
        <v>40</v>
      </c>
      <c r="AM109" s="169" t="s">
        <v>40</v>
      </c>
      <c r="AN109" s="169" t="s">
        <v>40</v>
      </c>
      <c r="AO109" s="168">
        <v>0.99</v>
      </c>
      <c r="AP109" s="358" t="s">
        <v>40</v>
      </c>
      <c r="AQ109" s="358" t="s">
        <v>40</v>
      </c>
      <c r="AR109" s="358" t="s">
        <v>40</v>
      </c>
      <c r="AS109" s="359" t="s">
        <v>40</v>
      </c>
      <c r="AT109" s="360">
        <v>0.105261498981944</v>
      </c>
      <c r="AU109" s="361" t="s">
        <v>40</v>
      </c>
      <c r="AV109" s="362" t="s">
        <v>40</v>
      </c>
      <c r="AW109" s="362" t="s">
        <v>40</v>
      </c>
      <c r="AX109" s="362" t="s">
        <v>40</v>
      </c>
      <c r="AY109" s="142"/>
      <c r="AZ109" s="140"/>
    </row>
    <row r="110" spans="1:52">
      <c r="A110" s="138"/>
      <c r="B110" s="142"/>
      <c r="C110" s="172" t="s">
        <v>186</v>
      </c>
      <c r="D110" s="166" t="s">
        <v>26</v>
      </c>
      <c r="E110" s="166" t="s">
        <v>187</v>
      </c>
      <c r="F110" s="167" t="s">
        <v>233</v>
      </c>
      <c r="G110" s="173" t="s">
        <v>234</v>
      </c>
      <c r="H110" s="173" t="s">
        <v>234</v>
      </c>
      <c r="I110" s="173" t="s">
        <v>234</v>
      </c>
      <c r="J110" s="173" t="s">
        <v>234</v>
      </c>
      <c r="K110" s="168">
        <v>0.9</v>
      </c>
      <c r="L110" s="169">
        <v>0.963855421686747</v>
      </c>
      <c r="M110" s="169">
        <v>0.975609756097561</v>
      </c>
      <c r="N110" s="170">
        <v>0.963414634146341</v>
      </c>
      <c r="O110" s="170">
        <v>0.957573354480571</v>
      </c>
      <c r="P110" s="356">
        <v>0.9</v>
      </c>
      <c r="Q110" s="357">
        <v>0.932228072140697</v>
      </c>
      <c r="R110" s="169">
        <v>0.948511075253044</v>
      </c>
      <c r="S110" s="169">
        <v>0.965807730426165</v>
      </c>
      <c r="T110" s="169">
        <v>0.923767183962728</v>
      </c>
      <c r="U110" s="356">
        <v>0.9</v>
      </c>
      <c r="V110" s="169">
        <v>0.889548560546656</v>
      </c>
      <c r="W110" s="169">
        <v>0.905970368197154</v>
      </c>
      <c r="X110" s="169">
        <v>0.925668979187314</v>
      </c>
      <c r="Y110" s="169">
        <v>0.901084899985783</v>
      </c>
      <c r="Z110" s="356">
        <v>0.92</v>
      </c>
      <c r="AA110" s="356">
        <v>0.893847705496722</v>
      </c>
      <c r="AB110" s="356">
        <v>0.941966048164232</v>
      </c>
      <c r="AC110" s="356">
        <v>0.913377192982456</v>
      </c>
      <c r="AD110" s="356">
        <v>0.924815823998385</v>
      </c>
      <c r="AE110" s="356">
        <v>0.92</v>
      </c>
      <c r="AF110" s="169">
        <v>0.940595832307451</v>
      </c>
      <c r="AG110" s="169">
        <v>0.916491370655448</v>
      </c>
      <c r="AH110" s="169">
        <v>0.83072151691272</v>
      </c>
      <c r="AI110" s="169">
        <v>0.925111849158422</v>
      </c>
      <c r="AJ110" s="356">
        <v>0.92</v>
      </c>
      <c r="AK110" s="169">
        <v>0.944254923243914</v>
      </c>
      <c r="AL110" s="169">
        <v>0.958284272497897</v>
      </c>
      <c r="AM110" s="169">
        <v>0.954585817582139</v>
      </c>
      <c r="AN110" s="169">
        <v>0.955044632890489</v>
      </c>
      <c r="AO110" s="168">
        <v>0.99</v>
      </c>
      <c r="AP110" s="358">
        <v>1</v>
      </c>
      <c r="AQ110" s="358">
        <v>1</v>
      </c>
      <c r="AR110" s="358">
        <v>1</v>
      </c>
      <c r="AS110" s="359">
        <v>1</v>
      </c>
      <c r="AT110" s="360">
        <v>0.105261498981944</v>
      </c>
      <c r="AU110" s="361">
        <v>0.125</v>
      </c>
      <c r="AV110" s="362">
        <v>0.1</v>
      </c>
      <c r="AW110" s="362">
        <v>0</v>
      </c>
      <c r="AX110" s="362">
        <v>0.073394495412844</v>
      </c>
      <c r="AY110" s="142"/>
      <c r="AZ110" s="140"/>
    </row>
    <row r="111" spans="1:52">
      <c r="A111" s="138"/>
      <c r="B111" s="142"/>
      <c r="C111" s="172" t="s">
        <v>186</v>
      </c>
      <c r="D111" s="166" t="s">
        <v>235</v>
      </c>
      <c r="E111" s="166" t="s">
        <v>187</v>
      </c>
      <c r="F111" s="167" t="s">
        <v>236</v>
      </c>
      <c r="G111" s="173" t="s">
        <v>236</v>
      </c>
      <c r="H111" s="173" t="s">
        <v>236</v>
      </c>
      <c r="I111" s="173" t="s">
        <v>236</v>
      </c>
      <c r="J111" s="173" t="s">
        <v>236</v>
      </c>
      <c r="K111" s="168">
        <v>0.9</v>
      </c>
      <c r="L111" s="169" t="s">
        <v>40</v>
      </c>
      <c r="M111" s="169" t="s">
        <v>40</v>
      </c>
      <c r="N111" s="170" t="s">
        <v>40</v>
      </c>
      <c r="O111" s="170" t="s">
        <v>40</v>
      </c>
      <c r="P111" s="356">
        <v>0.9</v>
      </c>
      <c r="Q111" s="357" t="s">
        <v>40</v>
      </c>
      <c r="R111" s="169" t="s">
        <v>40</v>
      </c>
      <c r="S111" s="169" t="s">
        <v>40</v>
      </c>
      <c r="T111" s="169" t="s">
        <v>40</v>
      </c>
      <c r="U111" s="356">
        <v>0.9</v>
      </c>
      <c r="V111" s="169" t="s">
        <v>40</v>
      </c>
      <c r="W111" s="169" t="s">
        <v>40</v>
      </c>
      <c r="X111" s="169" t="s">
        <v>40</v>
      </c>
      <c r="Y111" s="169" t="s">
        <v>40</v>
      </c>
      <c r="Z111" s="356">
        <v>0.92</v>
      </c>
      <c r="AA111" s="356" t="s">
        <v>40</v>
      </c>
      <c r="AB111" s="356" t="s">
        <v>40</v>
      </c>
      <c r="AC111" s="356" t="s">
        <v>40</v>
      </c>
      <c r="AD111" s="356" t="s">
        <v>40</v>
      </c>
      <c r="AE111" s="356">
        <v>0.92</v>
      </c>
      <c r="AF111" s="169">
        <v>0.992887624466572</v>
      </c>
      <c r="AG111" s="169">
        <v>0.948924731182796</v>
      </c>
      <c r="AH111" s="169">
        <v>0.991323210412148</v>
      </c>
      <c r="AI111" s="169">
        <v>0.899310111313328</v>
      </c>
      <c r="AJ111" s="356">
        <v>0.92</v>
      </c>
      <c r="AK111" s="169" t="s">
        <v>40</v>
      </c>
      <c r="AL111" s="169" t="s">
        <v>40</v>
      </c>
      <c r="AM111" s="169" t="s">
        <v>40</v>
      </c>
      <c r="AN111" s="169" t="s">
        <v>40</v>
      </c>
      <c r="AO111" s="168">
        <v>0.99</v>
      </c>
      <c r="AP111" s="358">
        <v>1</v>
      </c>
      <c r="AQ111" s="358" t="s">
        <v>40</v>
      </c>
      <c r="AR111" s="358" t="s">
        <v>40</v>
      </c>
      <c r="AS111" s="359">
        <v>1</v>
      </c>
      <c r="AT111" s="360">
        <v>0.105261498981944</v>
      </c>
      <c r="AU111" s="361" t="s">
        <v>40</v>
      </c>
      <c r="AV111" s="362" t="s">
        <v>40</v>
      </c>
      <c r="AW111" s="362" t="s">
        <v>40</v>
      </c>
      <c r="AX111" s="362" t="s">
        <v>40</v>
      </c>
      <c r="AY111" s="142"/>
      <c r="AZ111" s="140"/>
    </row>
    <row r="112" spans="1:52">
      <c r="A112" s="138"/>
      <c r="B112" s="142"/>
      <c r="C112" s="172" t="s">
        <v>186</v>
      </c>
      <c r="D112" s="166" t="s">
        <v>26</v>
      </c>
      <c r="E112" s="166" t="s">
        <v>187</v>
      </c>
      <c r="F112" s="167" t="s">
        <v>237</v>
      </c>
      <c r="G112" s="173" t="s">
        <v>238</v>
      </c>
      <c r="H112" s="173" t="s">
        <v>238</v>
      </c>
      <c r="I112" s="173" t="s">
        <v>238</v>
      </c>
      <c r="J112" s="173" t="s">
        <v>238</v>
      </c>
      <c r="K112" s="168">
        <v>0.9</v>
      </c>
      <c r="L112" s="169">
        <v>0.901098901098901</v>
      </c>
      <c r="M112" s="169">
        <v>0.831460674157303</v>
      </c>
      <c r="N112" s="170">
        <v>0.933333333333333</v>
      </c>
      <c r="O112" s="170">
        <v>0.896510705789056</v>
      </c>
      <c r="P112" s="356">
        <v>0.9</v>
      </c>
      <c r="Q112" s="357">
        <v>0.896422911478379</v>
      </c>
      <c r="R112" s="169">
        <v>0.97082432849645</v>
      </c>
      <c r="S112" s="169">
        <v>0.925523284114879</v>
      </c>
      <c r="T112" s="169">
        <v>0.928000849547498</v>
      </c>
      <c r="U112" s="356">
        <v>0.9</v>
      </c>
      <c r="V112" s="169">
        <v>0.845822956757981</v>
      </c>
      <c r="W112" s="169">
        <v>0.902902130287126</v>
      </c>
      <c r="X112" s="169">
        <v>0.902158039915625</v>
      </c>
      <c r="Y112" s="169">
        <v>0.860662411062996</v>
      </c>
      <c r="Z112" s="356">
        <v>0.92</v>
      </c>
      <c r="AA112" s="356">
        <v>0.909750786353738</v>
      </c>
      <c r="AB112" s="356">
        <v>0.8982661004954</v>
      </c>
      <c r="AC112" s="356">
        <v>0.903291139240506</v>
      </c>
      <c r="AD112" s="356">
        <v>0.905398963113044</v>
      </c>
      <c r="AE112" s="356">
        <v>0.92</v>
      </c>
      <c r="AF112" s="169">
        <v>0.976691377813397</v>
      </c>
      <c r="AG112" s="169">
        <v>0.982761660631214</v>
      </c>
      <c r="AH112" s="169">
        <v>0.908465157840359</v>
      </c>
      <c r="AI112" s="169">
        <v>0.96773953909675</v>
      </c>
      <c r="AJ112" s="356">
        <v>0.92</v>
      </c>
      <c r="AK112" s="169">
        <v>0.953210514144762</v>
      </c>
      <c r="AL112" s="169">
        <v>0.937360916508695</v>
      </c>
      <c r="AM112" s="169">
        <v>0.960334029227557</v>
      </c>
      <c r="AN112" s="169">
        <v>0.946873057684908</v>
      </c>
      <c r="AO112" s="168">
        <v>0.99</v>
      </c>
      <c r="AP112" s="358">
        <v>1</v>
      </c>
      <c r="AQ112" s="358">
        <v>1</v>
      </c>
      <c r="AR112" s="358">
        <v>1</v>
      </c>
      <c r="AS112" s="359">
        <v>1</v>
      </c>
      <c r="AT112" s="360">
        <v>0.105261498981944</v>
      </c>
      <c r="AU112" s="361">
        <v>0.258620689655172</v>
      </c>
      <c r="AV112" s="362">
        <v>0.025</v>
      </c>
      <c r="AW112" s="362">
        <v>0</v>
      </c>
      <c r="AX112" s="362">
        <v>0.0709630702389573</v>
      </c>
      <c r="AY112" s="142"/>
      <c r="AZ112" s="140"/>
    </row>
    <row r="113" spans="1:52">
      <c r="A113" s="138"/>
      <c r="B113" s="142"/>
      <c r="C113" s="172" t="s">
        <v>186</v>
      </c>
      <c r="D113" s="166" t="s">
        <v>26</v>
      </c>
      <c r="E113" s="166" t="s">
        <v>187</v>
      </c>
      <c r="F113" s="167" t="s">
        <v>239</v>
      </c>
      <c r="G113" s="173" t="s">
        <v>240</v>
      </c>
      <c r="H113" s="173" t="s">
        <v>240</v>
      </c>
      <c r="I113" s="173" t="s">
        <v>240</v>
      </c>
      <c r="J113" s="173" t="s">
        <v>240</v>
      </c>
      <c r="K113" s="168">
        <v>0.9</v>
      </c>
      <c r="L113" s="169" t="s">
        <v>40</v>
      </c>
      <c r="M113" s="169" t="s">
        <v>40</v>
      </c>
      <c r="N113" s="170" t="s">
        <v>40</v>
      </c>
      <c r="O113" s="170" t="s">
        <v>40</v>
      </c>
      <c r="P113" s="356">
        <v>0.9</v>
      </c>
      <c r="Q113" s="357" t="s">
        <v>40</v>
      </c>
      <c r="R113" s="169" t="s">
        <v>40</v>
      </c>
      <c r="S113" s="169" t="s">
        <v>40</v>
      </c>
      <c r="T113" s="169">
        <v>1</v>
      </c>
      <c r="U113" s="356">
        <v>0.9</v>
      </c>
      <c r="V113" s="169" t="s">
        <v>40</v>
      </c>
      <c r="W113" s="169" t="s">
        <v>40</v>
      </c>
      <c r="X113" s="169" t="s">
        <v>40</v>
      </c>
      <c r="Y113" s="169">
        <v>0.666666666666667</v>
      </c>
      <c r="Z113" s="356">
        <v>0.92</v>
      </c>
      <c r="AA113" s="356" t="s">
        <v>40</v>
      </c>
      <c r="AB113" s="356" t="s">
        <v>40</v>
      </c>
      <c r="AC113" s="356" t="s">
        <v>40</v>
      </c>
      <c r="AD113" s="356">
        <v>1</v>
      </c>
      <c r="AE113" s="356">
        <v>0.92</v>
      </c>
      <c r="AF113" s="169" t="s">
        <v>40</v>
      </c>
      <c r="AG113" s="169" t="s">
        <v>40</v>
      </c>
      <c r="AH113" s="169" t="s">
        <v>40</v>
      </c>
      <c r="AI113" s="169" t="s">
        <v>40</v>
      </c>
      <c r="AJ113" s="356">
        <v>0.92</v>
      </c>
      <c r="AK113" s="169" t="s">
        <v>40</v>
      </c>
      <c r="AL113" s="169" t="s">
        <v>40</v>
      </c>
      <c r="AM113" s="169" t="s">
        <v>40</v>
      </c>
      <c r="AN113" s="169">
        <v>0.777777777777778</v>
      </c>
      <c r="AO113" s="168">
        <v>0.99</v>
      </c>
      <c r="AP113" s="358" t="s">
        <v>40</v>
      </c>
      <c r="AQ113" s="358" t="s">
        <v>40</v>
      </c>
      <c r="AR113" s="358" t="s">
        <v>40</v>
      </c>
      <c r="AS113" s="359" t="s">
        <v>40</v>
      </c>
      <c r="AT113" s="360">
        <v>0.105261498981944</v>
      </c>
      <c r="AU113" s="361" t="s">
        <v>40</v>
      </c>
      <c r="AV113" s="362" t="s">
        <v>40</v>
      </c>
      <c r="AW113" s="362" t="s">
        <v>40</v>
      </c>
      <c r="AX113" s="362" t="s">
        <v>40</v>
      </c>
      <c r="AY113" s="142"/>
      <c r="AZ113" s="140"/>
    </row>
    <row r="114" spans="1:52">
      <c r="A114" s="138"/>
      <c r="B114" s="142"/>
      <c r="C114" s="172" t="s">
        <v>186</v>
      </c>
      <c r="D114" s="166" t="s">
        <v>26</v>
      </c>
      <c r="E114" s="166" t="s">
        <v>187</v>
      </c>
      <c r="F114" s="167" t="s">
        <v>241</v>
      </c>
      <c r="G114" s="173" t="s">
        <v>242</v>
      </c>
      <c r="H114" s="173" t="s">
        <v>242</v>
      </c>
      <c r="I114" s="173" t="s">
        <v>242</v>
      </c>
      <c r="J114" s="173" t="s">
        <v>242</v>
      </c>
      <c r="K114" s="168">
        <v>0.9</v>
      </c>
      <c r="L114" s="169">
        <v>1</v>
      </c>
      <c r="M114" s="169">
        <v>1</v>
      </c>
      <c r="N114" s="170">
        <v>0.977272727272727</v>
      </c>
      <c r="O114" s="170">
        <v>0.996780424983902</v>
      </c>
      <c r="P114" s="356">
        <v>0.9</v>
      </c>
      <c r="Q114" s="357">
        <v>0.970970206264324</v>
      </c>
      <c r="R114" s="169">
        <v>0.977426636568849</v>
      </c>
      <c r="S114" s="169">
        <v>0.962962962962963</v>
      </c>
      <c r="T114" s="169">
        <v>0.978130583259832</v>
      </c>
      <c r="U114" s="356">
        <v>0.9</v>
      </c>
      <c r="V114" s="169">
        <v>0.864782276546982</v>
      </c>
      <c r="W114" s="169">
        <v>0.884875846501129</v>
      </c>
      <c r="X114" s="169">
        <v>0.870833333333333</v>
      </c>
      <c r="Y114" s="169">
        <v>0.865639912250944</v>
      </c>
      <c r="Z114" s="356">
        <v>0.92</v>
      </c>
      <c r="AA114" s="356">
        <v>0.935662547933532</v>
      </c>
      <c r="AB114" s="356">
        <v>0.946797339866993</v>
      </c>
      <c r="AC114" s="356">
        <v>0.939759036144578</v>
      </c>
      <c r="AD114" s="356">
        <v>0.948914477202239</v>
      </c>
      <c r="AE114" s="356">
        <v>0.92</v>
      </c>
      <c r="AF114" s="169">
        <v>0.997492477432297</v>
      </c>
      <c r="AG114" s="169">
        <v>0.975565280816922</v>
      </c>
      <c r="AH114" s="169">
        <v>0.899912967798085</v>
      </c>
      <c r="AI114" s="169">
        <v>0.980436349140641</v>
      </c>
      <c r="AJ114" s="356">
        <v>0.92</v>
      </c>
      <c r="AK114" s="169">
        <v>0.961906279885241</v>
      </c>
      <c r="AL114" s="169">
        <v>0.960471441523119</v>
      </c>
      <c r="AM114" s="169">
        <v>0.973874183568237</v>
      </c>
      <c r="AN114" s="169">
        <v>0.970260454498288</v>
      </c>
      <c r="AO114" s="168">
        <v>0.99</v>
      </c>
      <c r="AP114" s="358">
        <v>1</v>
      </c>
      <c r="AQ114" s="358">
        <v>1</v>
      </c>
      <c r="AR114" s="358">
        <v>1</v>
      </c>
      <c r="AS114" s="359">
        <v>1</v>
      </c>
      <c r="AT114" s="360">
        <v>0.105261498981944</v>
      </c>
      <c r="AU114" s="361">
        <v>0.222222222222222</v>
      </c>
      <c r="AV114" s="362">
        <v>0</v>
      </c>
      <c r="AW114" s="362">
        <v>0.0769230769230769</v>
      </c>
      <c r="AX114" s="362">
        <v>0.099406528189911</v>
      </c>
      <c r="AY114" s="142"/>
      <c r="AZ114" s="140"/>
    </row>
    <row r="115" spans="1:52">
      <c r="A115" s="138"/>
      <c r="B115" s="142"/>
      <c r="C115" s="172" t="s">
        <v>186</v>
      </c>
      <c r="D115" s="166" t="s">
        <v>26</v>
      </c>
      <c r="E115" s="166" t="s">
        <v>187</v>
      </c>
      <c r="F115" s="167" t="s">
        <v>243</v>
      </c>
      <c r="G115" s="173" t="s">
        <v>244</v>
      </c>
      <c r="H115" s="173" t="s">
        <v>244</v>
      </c>
      <c r="I115" s="173" t="s">
        <v>244</v>
      </c>
      <c r="J115" s="173" t="s">
        <v>244</v>
      </c>
      <c r="K115" s="168">
        <v>0.9</v>
      </c>
      <c r="L115" s="169">
        <v>0.952380952380952</v>
      </c>
      <c r="M115" s="169">
        <v>0.930232558139535</v>
      </c>
      <c r="N115" s="170">
        <v>0.944444444444444</v>
      </c>
      <c r="O115" s="170">
        <v>0.946078431372549</v>
      </c>
      <c r="P115" s="356">
        <v>0.9</v>
      </c>
      <c r="Q115" s="357">
        <v>0.939490445859873</v>
      </c>
      <c r="R115" s="169">
        <v>0.968984492246123</v>
      </c>
      <c r="S115" s="169">
        <v>0.960153482880756</v>
      </c>
      <c r="T115" s="169">
        <v>0.936213712646797</v>
      </c>
      <c r="U115" s="356">
        <v>0.9</v>
      </c>
      <c r="V115" s="169">
        <v>0.880573248407643</v>
      </c>
      <c r="W115" s="169">
        <v>0.91895947973987</v>
      </c>
      <c r="X115" s="169">
        <v>0.885182998819362</v>
      </c>
      <c r="Y115" s="169">
        <v>0.877776055191659</v>
      </c>
      <c r="Z115" s="356">
        <v>0.92</v>
      </c>
      <c r="AA115" s="356">
        <v>0.873949579831933</v>
      </c>
      <c r="AB115" s="356">
        <v>0.910543130990415</v>
      </c>
      <c r="AC115" s="356">
        <v>0.904761904761905</v>
      </c>
      <c r="AD115" s="356">
        <v>0.905823437787864</v>
      </c>
      <c r="AE115" s="356">
        <v>0.92</v>
      </c>
      <c r="AF115" s="169">
        <v>0.996145731905226</v>
      </c>
      <c r="AG115" s="169">
        <v>0.824238248354004</v>
      </c>
      <c r="AH115" s="169">
        <v>0.651220859573528</v>
      </c>
      <c r="AI115" s="169">
        <v>0.90982929648498</v>
      </c>
      <c r="AJ115" s="356">
        <v>0.92</v>
      </c>
      <c r="AK115" s="169">
        <v>0.914384472214836</v>
      </c>
      <c r="AL115" s="169">
        <v>0.940061819647897</v>
      </c>
      <c r="AM115" s="169">
        <v>0.950685537372844</v>
      </c>
      <c r="AN115" s="169">
        <v>0.938644132285166</v>
      </c>
      <c r="AO115" s="168">
        <v>0.99</v>
      </c>
      <c r="AP115" s="358">
        <v>1</v>
      </c>
      <c r="AQ115" s="358">
        <v>1</v>
      </c>
      <c r="AR115" s="358">
        <v>1</v>
      </c>
      <c r="AS115" s="359">
        <v>0.999934640522876</v>
      </c>
      <c r="AT115" s="360">
        <v>0.105261498981944</v>
      </c>
      <c r="AU115" s="361">
        <v>0.384615384615385</v>
      </c>
      <c r="AV115" s="362">
        <v>0</v>
      </c>
      <c r="AW115" s="362">
        <v>0.266666666666667</v>
      </c>
      <c r="AX115" s="362">
        <v>0.0780730897009967</v>
      </c>
      <c r="AY115" s="142"/>
      <c r="AZ115" s="140"/>
    </row>
    <row r="116" spans="1:52">
      <c r="A116" s="138"/>
      <c r="B116" s="142"/>
      <c r="C116" s="172" t="s">
        <v>186</v>
      </c>
      <c r="D116" s="166" t="s">
        <v>26</v>
      </c>
      <c r="E116" s="166" t="s">
        <v>187</v>
      </c>
      <c r="F116" s="167" t="s">
        <v>245</v>
      </c>
      <c r="G116" s="173" t="s">
        <v>246</v>
      </c>
      <c r="H116" s="173" t="s">
        <v>246</v>
      </c>
      <c r="I116" s="173" t="s">
        <v>246</v>
      </c>
      <c r="J116" s="173" t="s">
        <v>246</v>
      </c>
      <c r="K116" s="168">
        <v>0.9</v>
      </c>
      <c r="L116" s="169">
        <v>1</v>
      </c>
      <c r="M116" s="169">
        <v>0.984375</v>
      </c>
      <c r="N116" s="170">
        <v>1</v>
      </c>
      <c r="O116" s="170">
        <v>0.990795885219275</v>
      </c>
      <c r="P116" s="356">
        <v>0.9</v>
      </c>
      <c r="Q116" s="357">
        <v>0.934688387386041</v>
      </c>
      <c r="R116" s="169">
        <v>0.932553191489362</v>
      </c>
      <c r="S116" s="169">
        <v>0.971611947667243</v>
      </c>
      <c r="T116" s="169">
        <v>0.946374188671566</v>
      </c>
      <c r="U116" s="356">
        <v>0.9</v>
      </c>
      <c r="V116" s="169">
        <v>0.895082947242565</v>
      </c>
      <c r="W116" s="169">
        <v>0.916808510638298</v>
      </c>
      <c r="X116" s="169">
        <v>0.932362379659343</v>
      </c>
      <c r="Y116" s="169">
        <v>0.899965838802759</v>
      </c>
      <c r="Z116" s="356">
        <v>0.92</v>
      </c>
      <c r="AA116" s="356">
        <v>0.925701069673316</v>
      </c>
      <c r="AB116" s="356">
        <v>0.940470588235294</v>
      </c>
      <c r="AC116" s="356">
        <v>0.934438583270535</v>
      </c>
      <c r="AD116" s="356">
        <v>0.936811594202899</v>
      </c>
      <c r="AE116" s="356">
        <v>0.92</v>
      </c>
      <c r="AF116" s="169">
        <v>0.990594165923831</v>
      </c>
      <c r="AG116" s="169">
        <v>0.918826918041372</v>
      </c>
      <c r="AH116" s="169">
        <v>0.660017294331634</v>
      </c>
      <c r="AI116" s="169">
        <v>0.971146918955964</v>
      </c>
      <c r="AJ116" s="356">
        <v>0.92</v>
      </c>
      <c r="AK116" s="169">
        <v>0.951231527093596</v>
      </c>
      <c r="AL116" s="169">
        <v>0.958221626452189</v>
      </c>
      <c r="AM116" s="169">
        <v>0.959836370397917</v>
      </c>
      <c r="AN116" s="169">
        <v>0.957287720333023</v>
      </c>
      <c r="AO116" s="168">
        <v>0.99</v>
      </c>
      <c r="AP116" s="358">
        <v>1</v>
      </c>
      <c r="AQ116" s="358">
        <v>1</v>
      </c>
      <c r="AR116" s="358">
        <v>1</v>
      </c>
      <c r="AS116" s="359">
        <v>1</v>
      </c>
      <c r="AT116" s="360">
        <v>0.105261498981944</v>
      </c>
      <c r="AU116" s="361">
        <v>0.326530612244898</v>
      </c>
      <c r="AV116" s="362">
        <v>0</v>
      </c>
      <c r="AW116" s="362">
        <v>0.0857142857142857</v>
      </c>
      <c r="AX116" s="362">
        <v>0.0508333333333333</v>
      </c>
      <c r="AY116" s="142"/>
      <c r="AZ116" s="140"/>
    </row>
    <row r="117" spans="1:52">
      <c r="A117" s="138"/>
      <c r="B117" s="142"/>
      <c r="C117" s="172" t="s">
        <v>186</v>
      </c>
      <c r="D117" s="166" t="s">
        <v>26</v>
      </c>
      <c r="E117" s="166" t="s">
        <v>187</v>
      </c>
      <c r="F117" s="167" t="s">
        <v>247</v>
      </c>
      <c r="G117" s="173" t="s">
        <v>248</v>
      </c>
      <c r="H117" s="173" t="s">
        <v>248</v>
      </c>
      <c r="I117" s="173" t="s">
        <v>248</v>
      </c>
      <c r="J117" s="173" t="s">
        <v>248</v>
      </c>
      <c r="K117" s="168">
        <v>0.9</v>
      </c>
      <c r="L117" s="169" t="s">
        <v>40</v>
      </c>
      <c r="M117" s="169" t="s">
        <v>40</v>
      </c>
      <c r="N117" s="170" t="s">
        <v>40</v>
      </c>
      <c r="O117" s="170" t="s">
        <v>40</v>
      </c>
      <c r="P117" s="356">
        <v>0.9</v>
      </c>
      <c r="Q117" s="357" t="s">
        <v>40</v>
      </c>
      <c r="R117" s="169" t="s">
        <v>40</v>
      </c>
      <c r="S117" s="169" t="s">
        <v>40</v>
      </c>
      <c r="T117" s="169" t="s">
        <v>40</v>
      </c>
      <c r="U117" s="356">
        <v>0.9</v>
      </c>
      <c r="V117" s="169" t="s">
        <v>40</v>
      </c>
      <c r="W117" s="169" t="s">
        <v>40</v>
      </c>
      <c r="X117" s="169" t="s">
        <v>40</v>
      </c>
      <c r="Y117" s="169" t="s">
        <v>40</v>
      </c>
      <c r="Z117" s="356">
        <v>0.92</v>
      </c>
      <c r="AA117" s="356" t="s">
        <v>40</v>
      </c>
      <c r="AB117" s="356" t="s">
        <v>40</v>
      </c>
      <c r="AC117" s="356" t="s">
        <v>40</v>
      </c>
      <c r="AD117" s="356" t="s">
        <v>40</v>
      </c>
      <c r="AE117" s="356">
        <v>0.92</v>
      </c>
      <c r="AF117" s="169">
        <v>0.990384615384615</v>
      </c>
      <c r="AG117" s="169">
        <v>0.99</v>
      </c>
      <c r="AH117" s="169">
        <v>0.947478991596639</v>
      </c>
      <c r="AI117" s="169">
        <v>0.954524920945641</v>
      </c>
      <c r="AJ117" s="356">
        <v>0.92</v>
      </c>
      <c r="AK117" s="169" t="s">
        <v>40</v>
      </c>
      <c r="AL117" s="169" t="s">
        <v>40</v>
      </c>
      <c r="AM117" s="169" t="s">
        <v>40</v>
      </c>
      <c r="AN117" s="169" t="s">
        <v>40</v>
      </c>
      <c r="AO117" s="168">
        <v>0.99</v>
      </c>
      <c r="AP117" s="358">
        <v>1</v>
      </c>
      <c r="AQ117" s="358">
        <v>1</v>
      </c>
      <c r="AR117" s="358">
        <v>1</v>
      </c>
      <c r="AS117" s="359">
        <v>1</v>
      </c>
      <c r="AT117" s="360">
        <v>0.105261498981944</v>
      </c>
      <c r="AU117" s="361" t="s">
        <v>40</v>
      </c>
      <c r="AV117" s="362" t="s">
        <v>40</v>
      </c>
      <c r="AW117" s="362" t="s">
        <v>40</v>
      </c>
      <c r="AX117" s="362" t="s">
        <v>40</v>
      </c>
      <c r="AY117" s="142"/>
      <c r="AZ117" s="140"/>
    </row>
    <row r="118" spans="1:52">
      <c r="A118" s="138"/>
      <c r="B118" s="142"/>
      <c r="C118" s="172" t="s">
        <v>186</v>
      </c>
      <c r="D118" s="166" t="s">
        <v>26</v>
      </c>
      <c r="E118" s="166" t="s">
        <v>187</v>
      </c>
      <c r="F118" s="167" t="s">
        <v>249</v>
      </c>
      <c r="G118" s="173" t="s">
        <v>250</v>
      </c>
      <c r="H118" s="173" t="s">
        <v>250</v>
      </c>
      <c r="I118" s="173" t="s">
        <v>250</v>
      </c>
      <c r="J118" s="173" t="s">
        <v>250</v>
      </c>
      <c r="K118" s="168">
        <v>0.9</v>
      </c>
      <c r="L118" s="169">
        <v>0.971153846153846</v>
      </c>
      <c r="M118" s="169">
        <v>0.979591836734694</v>
      </c>
      <c r="N118" s="170">
        <v>0.944444444444444</v>
      </c>
      <c r="O118" s="170">
        <v>0.921478873239437</v>
      </c>
      <c r="P118" s="356">
        <v>0.9</v>
      </c>
      <c r="Q118" s="357">
        <v>0.575892857142857</v>
      </c>
      <c r="R118" s="169">
        <v>0.893183415319747</v>
      </c>
      <c r="S118" s="169">
        <v>0.959115453844176</v>
      </c>
      <c r="T118" s="169">
        <v>0.894606796009602</v>
      </c>
      <c r="U118" s="356">
        <v>0.9</v>
      </c>
      <c r="V118" s="169">
        <v>0.609285714285714</v>
      </c>
      <c r="W118" s="169">
        <v>0.897516982899977</v>
      </c>
      <c r="X118" s="169">
        <v>0.910259706865518</v>
      </c>
      <c r="Y118" s="169">
        <v>0.849637737012486</v>
      </c>
      <c r="Z118" s="356">
        <v>0.92</v>
      </c>
      <c r="AA118" s="356">
        <v>0.933832937305794</v>
      </c>
      <c r="AB118" s="356">
        <v>0.947432762836186</v>
      </c>
      <c r="AC118" s="356">
        <v>0.922214182344428</v>
      </c>
      <c r="AD118" s="356">
        <v>0.901437433574288</v>
      </c>
      <c r="AE118" s="356">
        <v>0.92</v>
      </c>
      <c r="AF118" s="169">
        <v>0.961320011127596</v>
      </c>
      <c r="AG118" s="169">
        <v>0.979583663022985</v>
      </c>
      <c r="AH118" s="169">
        <v>0.937325420952851</v>
      </c>
      <c r="AI118" s="169">
        <v>0.968520091529083</v>
      </c>
      <c r="AJ118" s="356">
        <v>0.92</v>
      </c>
      <c r="AK118" s="169">
        <v>0.953403298350825</v>
      </c>
      <c r="AL118" s="169">
        <v>0.953288067395951</v>
      </c>
      <c r="AM118" s="169">
        <v>0.960940462646947</v>
      </c>
      <c r="AN118" s="169">
        <v>0.935050354594162</v>
      </c>
      <c r="AO118" s="168">
        <v>0.99</v>
      </c>
      <c r="AP118" s="358">
        <v>1</v>
      </c>
      <c r="AQ118" s="358">
        <v>1</v>
      </c>
      <c r="AR118" s="358">
        <v>1</v>
      </c>
      <c r="AS118" s="359">
        <v>1</v>
      </c>
      <c r="AT118" s="360">
        <v>0.105261498981944</v>
      </c>
      <c r="AU118" s="361">
        <v>0.0458015267175573</v>
      </c>
      <c r="AV118" s="362">
        <v>0.00549450549450549</v>
      </c>
      <c r="AW118" s="362">
        <v>0.0056657223796034</v>
      </c>
      <c r="AX118" s="362">
        <v>0.0212798766383963</v>
      </c>
      <c r="AY118" s="142"/>
      <c r="AZ118" s="140"/>
    </row>
    <row r="119" spans="1:52">
      <c r="A119" s="138"/>
      <c r="B119" s="142"/>
      <c r="C119" s="172" t="s">
        <v>186</v>
      </c>
      <c r="D119" s="166" t="s">
        <v>235</v>
      </c>
      <c r="E119" s="166" t="s">
        <v>187</v>
      </c>
      <c r="F119" s="167" t="s">
        <v>251</v>
      </c>
      <c r="G119" s="173" t="s">
        <v>251</v>
      </c>
      <c r="H119" s="173" t="s">
        <v>251</v>
      </c>
      <c r="I119" s="173" t="s">
        <v>251</v>
      </c>
      <c r="J119" s="173" t="s">
        <v>251</v>
      </c>
      <c r="K119" s="168">
        <v>0.9</v>
      </c>
      <c r="L119" s="169" t="s">
        <v>40</v>
      </c>
      <c r="M119" s="169" t="s">
        <v>40</v>
      </c>
      <c r="N119" s="170" t="s">
        <v>40</v>
      </c>
      <c r="O119" s="170" t="s">
        <v>40</v>
      </c>
      <c r="P119" s="356">
        <v>0.9</v>
      </c>
      <c r="Q119" s="357">
        <v>1</v>
      </c>
      <c r="R119" s="169">
        <v>0.5</v>
      </c>
      <c r="S119" s="169" t="s">
        <v>40</v>
      </c>
      <c r="T119" s="169">
        <v>0.542857142857143</v>
      </c>
      <c r="U119" s="356">
        <v>0.9</v>
      </c>
      <c r="V119" s="169">
        <v>1</v>
      </c>
      <c r="W119" s="169">
        <v>1</v>
      </c>
      <c r="X119" s="169" t="s">
        <v>40</v>
      </c>
      <c r="Y119" s="169">
        <v>1</v>
      </c>
      <c r="Z119" s="356">
        <v>0.92</v>
      </c>
      <c r="AA119" s="356" t="s">
        <v>40</v>
      </c>
      <c r="AB119" s="356" t="s">
        <v>40</v>
      </c>
      <c r="AC119" s="356" t="s">
        <v>40</v>
      </c>
      <c r="AD119" s="356">
        <v>1</v>
      </c>
      <c r="AE119" s="356">
        <v>0.92</v>
      </c>
      <c r="AF119" s="169">
        <v>0.999004597810115</v>
      </c>
      <c r="AG119" s="169">
        <v>0.974782577053237</v>
      </c>
      <c r="AH119" s="169">
        <v>0.856753329105897</v>
      </c>
      <c r="AI119" s="169">
        <v>0.97097990012966</v>
      </c>
      <c r="AJ119" s="356">
        <v>0.92</v>
      </c>
      <c r="AK119" s="169">
        <v>1</v>
      </c>
      <c r="AL119" s="169">
        <v>1</v>
      </c>
      <c r="AM119" s="169" t="s">
        <v>40</v>
      </c>
      <c r="AN119" s="169">
        <v>1</v>
      </c>
      <c r="AO119" s="168">
        <v>0.99</v>
      </c>
      <c r="AP119" s="358">
        <v>1</v>
      </c>
      <c r="AQ119" s="358">
        <v>1</v>
      </c>
      <c r="AR119" s="358" t="s">
        <v>40</v>
      </c>
      <c r="AS119" s="359">
        <v>1</v>
      </c>
      <c r="AT119" s="360">
        <v>0.105261498981944</v>
      </c>
      <c r="AU119" s="361" t="s">
        <v>40</v>
      </c>
      <c r="AV119" s="362" t="s">
        <v>40</v>
      </c>
      <c r="AW119" s="362" t="s">
        <v>40</v>
      </c>
      <c r="AX119" s="362" t="s">
        <v>40</v>
      </c>
      <c r="AY119" s="142"/>
      <c r="AZ119" s="140"/>
    </row>
    <row r="120" spans="1:52">
      <c r="A120" s="138"/>
      <c r="B120" s="142"/>
      <c r="C120" s="172" t="s">
        <v>186</v>
      </c>
      <c r="D120" s="166" t="s">
        <v>26</v>
      </c>
      <c r="E120" s="166" t="s">
        <v>187</v>
      </c>
      <c r="F120" s="167" t="s">
        <v>252</v>
      </c>
      <c r="G120" s="173" t="s">
        <v>253</v>
      </c>
      <c r="H120" s="173" t="s">
        <v>253</v>
      </c>
      <c r="I120" s="173" t="s">
        <v>253</v>
      </c>
      <c r="J120" s="173" t="s">
        <v>253</v>
      </c>
      <c r="K120" s="168">
        <v>0.9</v>
      </c>
      <c r="L120" s="169">
        <v>0.888888888888889</v>
      </c>
      <c r="M120" s="169">
        <v>0.9</v>
      </c>
      <c r="N120" s="170">
        <v>0.967741935483871</v>
      </c>
      <c r="O120" s="170">
        <v>0.958333333333333</v>
      </c>
      <c r="P120" s="356">
        <v>0.9</v>
      </c>
      <c r="Q120" s="357">
        <v>0.902476056996029</v>
      </c>
      <c r="R120" s="169">
        <v>0.964418087472202</v>
      </c>
      <c r="S120" s="169">
        <v>0.956849799575572</v>
      </c>
      <c r="T120" s="169">
        <v>0.929654738214892</v>
      </c>
      <c r="U120" s="356">
        <v>0.9</v>
      </c>
      <c r="V120" s="169">
        <v>0.81499649614576</v>
      </c>
      <c r="W120" s="169">
        <v>0.890474425500371</v>
      </c>
      <c r="X120" s="169">
        <v>0.886583352982787</v>
      </c>
      <c r="Y120" s="169">
        <v>0.869877567540221</v>
      </c>
      <c r="Z120" s="356">
        <v>0.92</v>
      </c>
      <c r="AA120" s="356">
        <v>0.86376575843839</v>
      </c>
      <c r="AB120" s="356">
        <v>0.902356902356902</v>
      </c>
      <c r="AC120" s="356">
        <v>0.910880458124553</v>
      </c>
      <c r="AD120" s="356">
        <v>0.893162356750309</v>
      </c>
      <c r="AE120" s="356">
        <v>0.92</v>
      </c>
      <c r="AF120" s="169">
        <v>0.993082304850248</v>
      </c>
      <c r="AG120" s="169">
        <v>0.987410450906026</v>
      </c>
      <c r="AH120" s="169">
        <v>0.982644257144282</v>
      </c>
      <c r="AI120" s="169">
        <v>0.964722704562058</v>
      </c>
      <c r="AJ120" s="356">
        <v>0.92</v>
      </c>
      <c r="AK120" s="169">
        <v>0.922717496106208</v>
      </c>
      <c r="AL120" s="169">
        <v>0.939301101005266</v>
      </c>
      <c r="AM120" s="169">
        <v>0.939604945289186</v>
      </c>
      <c r="AN120" s="169">
        <v>0.933157914342704</v>
      </c>
      <c r="AO120" s="168">
        <v>0.99</v>
      </c>
      <c r="AP120" s="358">
        <v>1</v>
      </c>
      <c r="AQ120" s="358">
        <v>1</v>
      </c>
      <c r="AR120" s="358">
        <v>1</v>
      </c>
      <c r="AS120" s="359">
        <v>1</v>
      </c>
      <c r="AT120" s="360">
        <v>0.105261498981944</v>
      </c>
      <c r="AU120" s="361">
        <v>0.181818181818182</v>
      </c>
      <c r="AV120" s="362">
        <v>0.111111111111111</v>
      </c>
      <c r="AW120" s="362">
        <v>0.0625</v>
      </c>
      <c r="AX120" s="362">
        <v>0.100313479623824</v>
      </c>
      <c r="AY120" s="142"/>
      <c r="AZ120" s="140"/>
    </row>
    <row r="121" spans="1:52">
      <c r="A121" s="138"/>
      <c r="B121" s="142"/>
      <c r="C121" s="172" t="s">
        <v>186</v>
      </c>
      <c r="D121" s="166" t="s">
        <v>26</v>
      </c>
      <c r="E121" s="166" t="s">
        <v>187</v>
      </c>
      <c r="F121" s="167" t="s">
        <v>254</v>
      </c>
      <c r="G121" s="173" t="s">
        <v>255</v>
      </c>
      <c r="H121" s="173" t="s">
        <v>255</v>
      </c>
      <c r="I121" s="173" t="s">
        <v>255</v>
      </c>
      <c r="J121" s="173" t="s">
        <v>255</v>
      </c>
      <c r="K121" s="168">
        <v>0.9</v>
      </c>
      <c r="L121" s="169">
        <v>0.948979591836735</v>
      </c>
      <c r="M121" s="169">
        <v>0.947368421052632</v>
      </c>
      <c r="N121" s="170">
        <v>0.91304347826087</v>
      </c>
      <c r="O121" s="170">
        <v>0.934566145092461</v>
      </c>
      <c r="P121" s="356">
        <v>0.9</v>
      </c>
      <c r="Q121" s="357">
        <v>0.900828231904933</v>
      </c>
      <c r="R121" s="169">
        <v>0.938683243854196</v>
      </c>
      <c r="S121" s="169">
        <v>0.926984126984127</v>
      </c>
      <c r="T121" s="169">
        <v>0.897775913580714</v>
      </c>
      <c r="U121" s="356">
        <v>0.9</v>
      </c>
      <c r="V121" s="169">
        <v>0.958300324090745</v>
      </c>
      <c r="W121" s="169">
        <v>0.968823584816803</v>
      </c>
      <c r="X121" s="169">
        <v>0.976430976430976</v>
      </c>
      <c r="Y121" s="169">
        <v>0.950512444088413</v>
      </c>
      <c r="Z121" s="356">
        <v>0.92</v>
      </c>
      <c r="AA121" s="356">
        <v>0.970470869912211</v>
      </c>
      <c r="AB121" s="356">
        <v>0.979350612361151</v>
      </c>
      <c r="AC121" s="356">
        <v>0.987023977433004</v>
      </c>
      <c r="AD121" s="356">
        <v>0.976108410476621</v>
      </c>
      <c r="AE121" s="356">
        <v>0.92</v>
      </c>
      <c r="AF121" s="169">
        <v>0.985617502855033</v>
      </c>
      <c r="AG121" s="169">
        <v>0.970748463814292</v>
      </c>
      <c r="AH121" s="169">
        <v>0.968028297892681</v>
      </c>
      <c r="AI121" s="169">
        <v>0.962556309924794</v>
      </c>
      <c r="AJ121" s="356">
        <v>0.92</v>
      </c>
      <c r="AK121" s="169">
        <v>0.980311446141639</v>
      </c>
      <c r="AL121" s="169">
        <v>0.987078492490791</v>
      </c>
      <c r="AM121" s="169">
        <v>0.991609896020079</v>
      </c>
      <c r="AN121" s="169">
        <v>0.98522365375903</v>
      </c>
      <c r="AO121" s="168">
        <v>0.99</v>
      </c>
      <c r="AP121" s="358">
        <v>1</v>
      </c>
      <c r="AQ121" s="358">
        <v>1</v>
      </c>
      <c r="AR121" s="358">
        <v>1</v>
      </c>
      <c r="AS121" s="359">
        <v>1</v>
      </c>
      <c r="AT121" s="360">
        <v>0.105261498981944</v>
      </c>
      <c r="AU121" s="361">
        <v>0.15625</v>
      </c>
      <c r="AV121" s="362">
        <v>0</v>
      </c>
      <c r="AW121" s="362">
        <v>0.115384615384615</v>
      </c>
      <c r="AX121" s="362">
        <v>0.0781426953567384</v>
      </c>
      <c r="AY121" s="142"/>
      <c r="AZ121" s="140"/>
    </row>
    <row r="122" spans="1:52">
      <c r="A122" s="138"/>
      <c r="B122" s="142"/>
      <c r="C122" s="172" t="s">
        <v>186</v>
      </c>
      <c r="D122" s="166" t="s">
        <v>26</v>
      </c>
      <c r="E122" s="166" t="s">
        <v>187</v>
      </c>
      <c r="F122" s="167" t="s">
        <v>256</v>
      </c>
      <c r="G122" s="173" t="s">
        <v>257</v>
      </c>
      <c r="H122" s="173" t="s">
        <v>257</v>
      </c>
      <c r="I122" s="173" t="s">
        <v>257</v>
      </c>
      <c r="J122" s="173" t="s">
        <v>257</v>
      </c>
      <c r="K122" s="168">
        <v>0.9</v>
      </c>
      <c r="L122" s="169">
        <v>0.931818181818182</v>
      </c>
      <c r="M122" s="169">
        <v>0.905882352941176</v>
      </c>
      <c r="N122" s="170">
        <v>0.905405405405405</v>
      </c>
      <c r="O122" s="170">
        <v>0.927882599580713</v>
      </c>
      <c r="P122" s="356">
        <v>0.9</v>
      </c>
      <c r="Q122" s="357">
        <v>0.913113083976132</v>
      </c>
      <c r="R122" s="169">
        <v>0.913858513724615</v>
      </c>
      <c r="S122" s="169">
        <v>0.940726577437858</v>
      </c>
      <c r="T122" s="169">
        <v>0.922140897804241</v>
      </c>
      <c r="U122" s="356">
        <v>0.9</v>
      </c>
      <c r="V122" s="169">
        <v>0.843254257022268</v>
      </c>
      <c r="W122" s="169">
        <v>0.888417763891988</v>
      </c>
      <c r="X122" s="169">
        <v>0.885823545479377</v>
      </c>
      <c r="Y122" s="169">
        <v>0.873246577657597</v>
      </c>
      <c r="Z122" s="356">
        <v>0.92</v>
      </c>
      <c r="AA122" s="356">
        <v>0.902712571726656</v>
      </c>
      <c r="AB122" s="356">
        <v>0.928257347836149</v>
      </c>
      <c r="AC122" s="356">
        <v>0.928399034593725</v>
      </c>
      <c r="AD122" s="356">
        <v>0.934283256264114</v>
      </c>
      <c r="AE122" s="356">
        <v>0.92</v>
      </c>
      <c r="AF122" s="169">
        <v>0.995520330806341</v>
      </c>
      <c r="AG122" s="169">
        <v>0.987415295256534</v>
      </c>
      <c r="AH122" s="169">
        <v>0.988833746898263</v>
      </c>
      <c r="AI122" s="169">
        <v>0.988214804063861</v>
      </c>
      <c r="AJ122" s="356">
        <v>0.92</v>
      </c>
      <c r="AK122" s="169">
        <v>0.936011209715086</v>
      </c>
      <c r="AL122" s="169">
        <v>0.938650306748466</v>
      </c>
      <c r="AM122" s="169">
        <v>0.96268352365416</v>
      </c>
      <c r="AN122" s="169">
        <v>0.958406592071041</v>
      </c>
      <c r="AO122" s="168">
        <v>0.99</v>
      </c>
      <c r="AP122" s="358">
        <v>1</v>
      </c>
      <c r="AQ122" s="358">
        <v>1</v>
      </c>
      <c r="AR122" s="358">
        <v>1</v>
      </c>
      <c r="AS122" s="359">
        <v>1</v>
      </c>
      <c r="AT122" s="360">
        <v>0.105261498981944</v>
      </c>
      <c r="AU122" s="361">
        <v>0.232558139534884</v>
      </c>
      <c r="AV122" s="362">
        <v>0.0645161290322581</v>
      </c>
      <c r="AW122" s="362">
        <v>0</v>
      </c>
      <c r="AX122" s="362">
        <v>0.0792270531400966</v>
      </c>
      <c r="AY122" s="142"/>
      <c r="AZ122" s="140"/>
    </row>
    <row r="123" spans="1:52">
      <c r="A123" s="138"/>
      <c r="B123" s="142"/>
      <c r="C123" s="172" t="s">
        <v>186</v>
      </c>
      <c r="D123" s="166" t="s">
        <v>26</v>
      </c>
      <c r="E123" s="166" t="s">
        <v>187</v>
      </c>
      <c r="F123" s="167" t="s">
        <v>258</v>
      </c>
      <c r="G123" s="173" t="s">
        <v>258</v>
      </c>
      <c r="H123" s="173" t="s">
        <v>258</v>
      </c>
      <c r="I123" s="173" t="s">
        <v>258</v>
      </c>
      <c r="J123" s="173" t="s">
        <v>258</v>
      </c>
      <c r="K123" s="168">
        <v>0.9</v>
      </c>
      <c r="L123" s="169">
        <v>0.970588235294118</v>
      </c>
      <c r="M123" s="169">
        <v>0.978021978021978</v>
      </c>
      <c r="N123" s="170">
        <v>1</v>
      </c>
      <c r="O123" s="170">
        <v>0.984143763213531</v>
      </c>
      <c r="P123" s="356">
        <v>0.9</v>
      </c>
      <c r="Q123" s="357">
        <v>0</v>
      </c>
      <c r="R123" s="169" t="s">
        <v>40</v>
      </c>
      <c r="S123" s="169" t="s">
        <v>40</v>
      </c>
      <c r="T123" s="169">
        <v>0.666666666666667</v>
      </c>
      <c r="U123" s="356">
        <v>0.9</v>
      </c>
      <c r="V123" s="169">
        <v>0</v>
      </c>
      <c r="W123" s="169" t="s">
        <v>40</v>
      </c>
      <c r="X123" s="169" t="s">
        <v>40</v>
      </c>
      <c r="Y123" s="169">
        <v>0.666666666666667</v>
      </c>
      <c r="Z123" s="356">
        <v>0.92</v>
      </c>
      <c r="AA123" s="356">
        <v>0</v>
      </c>
      <c r="AB123" s="356" t="s">
        <v>40</v>
      </c>
      <c r="AC123" s="356" t="s">
        <v>40</v>
      </c>
      <c r="AD123" s="356">
        <v>0.333333333333333</v>
      </c>
      <c r="AE123" s="356">
        <v>0.92</v>
      </c>
      <c r="AF123" s="169">
        <v>0.995759717314488</v>
      </c>
      <c r="AG123" s="169">
        <v>0.998348017621145</v>
      </c>
      <c r="AH123" s="169">
        <v>0.994039735099338</v>
      </c>
      <c r="AI123" s="169">
        <v>0.996401465584925</v>
      </c>
      <c r="AJ123" s="356">
        <v>0.92</v>
      </c>
      <c r="AK123" s="169">
        <v>0.961496863508544</v>
      </c>
      <c r="AL123" s="169">
        <v>0.95862389586239</v>
      </c>
      <c r="AM123" s="169">
        <v>0.969770253929867</v>
      </c>
      <c r="AN123" s="169">
        <v>0.97878589937145</v>
      </c>
      <c r="AO123" s="168">
        <v>0.99</v>
      </c>
      <c r="AP123" s="358">
        <v>1</v>
      </c>
      <c r="AQ123" s="358">
        <v>1</v>
      </c>
      <c r="AR123" s="358">
        <v>1</v>
      </c>
      <c r="AS123" s="359">
        <v>1</v>
      </c>
      <c r="AT123" s="360">
        <v>0.105261498981944</v>
      </c>
      <c r="AU123" s="361">
        <v>0.0810810810810811</v>
      </c>
      <c r="AV123" s="362">
        <v>0.130434782608696</v>
      </c>
      <c r="AW123" s="362">
        <v>0.037037037037037</v>
      </c>
      <c r="AX123" s="362">
        <v>0.0440414507772021</v>
      </c>
      <c r="AY123" s="142"/>
      <c r="AZ123" s="140"/>
    </row>
    <row r="124" spans="1:52">
      <c r="A124" s="138"/>
      <c r="B124" s="142"/>
      <c r="C124" s="172" t="s">
        <v>186</v>
      </c>
      <c r="D124" s="166" t="s">
        <v>26</v>
      </c>
      <c r="E124" s="166" t="s">
        <v>187</v>
      </c>
      <c r="F124" s="167" t="s">
        <v>259</v>
      </c>
      <c r="G124" s="173" t="s">
        <v>260</v>
      </c>
      <c r="H124" s="173" t="s">
        <v>260</v>
      </c>
      <c r="I124" s="173" t="s">
        <v>260</v>
      </c>
      <c r="J124" s="173" t="s">
        <v>260</v>
      </c>
      <c r="K124" s="168">
        <v>0.9</v>
      </c>
      <c r="L124" s="169">
        <v>0.916666666666667</v>
      </c>
      <c r="M124" s="169">
        <v>0.96</v>
      </c>
      <c r="N124" s="170">
        <v>0.934065934065934</v>
      </c>
      <c r="O124" s="170">
        <v>0.937086092715232</v>
      </c>
      <c r="P124" s="356">
        <v>0.9</v>
      </c>
      <c r="Q124" s="357">
        <v>0.5</v>
      </c>
      <c r="R124" s="169">
        <v>0</v>
      </c>
      <c r="S124" s="169">
        <v>0</v>
      </c>
      <c r="T124" s="169">
        <v>0.181818181818182</v>
      </c>
      <c r="U124" s="356">
        <v>0.9</v>
      </c>
      <c r="V124" s="169">
        <v>0</v>
      </c>
      <c r="W124" s="169">
        <v>0</v>
      </c>
      <c r="X124" s="169">
        <v>0</v>
      </c>
      <c r="Y124" s="169">
        <v>0</v>
      </c>
      <c r="Z124" s="356">
        <v>0.92</v>
      </c>
      <c r="AA124" s="356">
        <v>0</v>
      </c>
      <c r="AB124" s="356">
        <v>0</v>
      </c>
      <c r="AC124" s="356">
        <v>0</v>
      </c>
      <c r="AD124" s="356">
        <v>0</v>
      </c>
      <c r="AE124" s="356">
        <v>0.92</v>
      </c>
      <c r="AF124" s="169">
        <v>0.982658959537572</v>
      </c>
      <c r="AG124" s="169">
        <v>0.957894736842105</v>
      </c>
      <c r="AH124" s="169">
        <v>0.988</v>
      </c>
      <c r="AI124" s="169">
        <v>0.828352245485057</v>
      </c>
      <c r="AJ124" s="356">
        <v>0.92</v>
      </c>
      <c r="AK124" s="169">
        <v>0.959900317172633</v>
      </c>
      <c r="AL124" s="169">
        <v>0.963512833417212</v>
      </c>
      <c r="AM124" s="169">
        <v>0.979436506876753</v>
      </c>
      <c r="AN124" s="169">
        <v>0.97661274518537</v>
      </c>
      <c r="AO124" s="168">
        <v>0.99</v>
      </c>
      <c r="AP124" s="358">
        <v>1</v>
      </c>
      <c r="AQ124" s="358">
        <v>1</v>
      </c>
      <c r="AR124" s="358">
        <v>1</v>
      </c>
      <c r="AS124" s="359">
        <v>1</v>
      </c>
      <c r="AT124" s="360">
        <v>0.105261498981944</v>
      </c>
      <c r="AU124" s="361">
        <v>0.230769230769231</v>
      </c>
      <c r="AV124" s="362">
        <v>0.1</v>
      </c>
      <c r="AW124" s="362">
        <v>0</v>
      </c>
      <c r="AX124" s="362">
        <v>0.105145413870246</v>
      </c>
      <c r="AY124" s="142"/>
      <c r="AZ124" s="140"/>
    </row>
    <row r="125" spans="1:52">
      <c r="A125" s="138"/>
      <c r="B125" s="142"/>
      <c r="C125" s="172" t="s">
        <v>186</v>
      </c>
      <c r="D125" s="166" t="s">
        <v>26</v>
      </c>
      <c r="E125" s="166" t="s">
        <v>187</v>
      </c>
      <c r="F125" s="167" t="s">
        <v>261</v>
      </c>
      <c r="G125" s="173" t="s">
        <v>262</v>
      </c>
      <c r="H125" s="173" t="s">
        <v>262</v>
      </c>
      <c r="I125" s="173" t="s">
        <v>262</v>
      </c>
      <c r="J125" s="173" t="s">
        <v>262</v>
      </c>
      <c r="K125" s="168">
        <v>0.9</v>
      </c>
      <c r="L125" s="169">
        <v>0.9625</v>
      </c>
      <c r="M125" s="169">
        <v>0.958904109589041</v>
      </c>
      <c r="N125" s="170">
        <v>0.933333333333333</v>
      </c>
      <c r="O125" s="170">
        <v>0.966094420600858</v>
      </c>
      <c r="P125" s="356">
        <v>0.9</v>
      </c>
      <c r="Q125" s="357">
        <v>0</v>
      </c>
      <c r="R125" s="169" t="s">
        <v>40</v>
      </c>
      <c r="S125" s="169" t="s">
        <v>40</v>
      </c>
      <c r="T125" s="169">
        <v>0</v>
      </c>
      <c r="U125" s="356">
        <v>0.9</v>
      </c>
      <c r="V125" s="169">
        <v>0</v>
      </c>
      <c r="W125" s="169" t="s">
        <v>40</v>
      </c>
      <c r="X125" s="169" t="s">
        <v>40</v>
      </c>
      <c r="Y125" s="169">
        <v>0</v>
      </c>
      <c r="Z125" s="356">
        <v>0.92</v>
      </c>
      <c r="AA125" s="356">
        <v>0</v>
      </c>
      <c r="AB125" s="356">
        <v>0</v>
      </c>
      <c r="AC125" s="356" t="s">
        <v>40</v>
      </c>
      <c r="AD125" s="356">
        <v>0</v>
      </c>
      <c r="AE125" s="356">
        <v>0.92</v>
      </c>
      <c r="AF125" s="169">
        <v>0.992592592592593</v>
      </c>
      <c r="AG125" s="169">
        <v>0.988235294117647</v>
      </c>
      <c r="AH125" s="169">
        <v>1</v>
      </c>
      <c r="AI125" s="169">
        <v>0.991489361702128</v>
      </c>
      <c r="AJ125" s="356">
        <v>0.92</v>
      </c>
      <c r="AK125" s="169">
        <v>0.964710547184774</v>
      </c>
      <c r="AL125" s="169">
        <v>0.978569866608353</v>
      </c>
      <c r="AM125" s="169">
        <v>0.968458085648429</v>
      </c>
      <c r="AN125" s="169">
        <v>0.975788816624046</v>
      </c>
      <c r="AO125" s="168">
        <v>0.99</v>
      </c>
      <c r="AP125" s="358">
        <v>1</v>
      </c>
      <c r="AQ125" s="358">
        <v>1</v>
      </c>
      <c r="AR125" s="358">
        <v>1</v>
      </c>
      <c r="AS125" s="359">
        <v>1</v>
      </c>
      <c r="AT125" s="360">
        <v>0.105261498981944</v>
      </c>
      <c r="AU125" s="361">
        <v>0.272727272727273</v>
      </c>
      <c r="AV125" s="362">
        <v>0.0588235294117647</v>
      </c>
      <c r="AW125" s="362">
        <v>0.0555555555555556</v>
      </c>
      <c r="AX125" s="362">
        <v>0.0616197183098592</v>
      </c>
      <c r="AY125" s="142"/>
      <c r="AZ125" s="140"/>
    </row>
    <row r="126" spans="1:52">
      <c r="A126" s="138"/>
      <c r="B126" s="142"/>
      <c r="C126" s="172" t="s">
        <v>186</v>
      </c>
      <c r="D126" s="166" t="s">
        <v>26</v>
      </c>
      <c r="E126" s="166" t="s">
        <v>187</v>
      </c>
      <c r="F126" s="167" t="s">
        <v>263</v>
      </c>
      <c r="G126" s="173" t="s">
        <v>264</v>
      </c>
      <c r="H126" s="173" t="s">
        <v>264</v>
      </c>
      <c r="I126" s="173" t="s">
        <v>264</v>
      </c>
      <c r="J126" s="173" t="s">
        <v>264</v>
      </c>
      <c r="K126" s="168">
        <v>0.9</v>
      </c>
      <c r="L126" s="169">
        <v>0.947916666666667</v>
      </c>
      <c r="M126" s="169">
        <v>0.974025974025974</v>
      </c>
      <c r="N126" s="170">
        <v>0.966292134831461</v>
      </c>
      <c r="O126" s="170">
        <v>0.960240060015004</v>
      </c>
      <c r="P126" s="356">
        <v>0.9</v>
      </c>
      <c r="Q126" s="357">
        <v>1</v>
      </c>
      <c r="R126" s="169" t="s">
        <v>40</v>
      </c>
      <c r="S126" s="169" t="s">
        <v>40</v>
      </c>
      <c r="T126" s="169">
        <v>0.333333333333333</v>
      </c>
      <c r="U126" s="356">
        <v>0.9</v>
      </c>
      <c r="V126" s="169">
        <v>0</v>
      </c>
      <c r="W126" s="169" t="s">
        <v>40</v>
      </c>
      <c r="X126" s="169" t="s">
        <v>40</v>
      </c>
      <c r="Y126" s="169">
        <v>0</v>
      </c>
      <c r="Z126" s="356">
        <v>0.92</v>
      </c>
      <c r="AA126" s="356">
        <v>0</v>
      </c>
      <c r="AB126" s="356">
        <v>0</v>
      </c>
      <c r="AC126" s="356" t="s">
        <v>40</v>
      </c>
      <c r="AD126" s="356">
        <v>0.0789473684210526</v>
      </c>
      <c r="AE126" s="356">
        <v>0.92</v>
      </c>
      <c r="AF126" s="169">
        <v>0.981481481481482</v>
      </c>
      <c r="AG126" s="169">
        <v>0.868421052631579</v>
      </c>
      <c r="AH126" s="169">
        <v>0.944444444444444</v>
      </c>
      <c r="AI126" s="169">
        <v>0.94018743109151</v>
      </c>
      <c r="AJ126" s="356">
        <v>0.92</v>
      </c>
      <c r="AK126" s="169">
        <v>0.957932692307692</v>
      </c>
      <c r="AL126" s="169">
        <v>0.9529262086514</v>
      </c>
      <c r="AM126" s="169">
        <v>0.976841517857143</v>
      </c>
      <c r="AN126" s="169">
        <v>0.975132011009695</v>
      </c>
      <c r="AO126" s="168">
        <v>0.99</v>
      </c>
      <c r="AP126" s="358">
        <v>1</v>
      </c>
      <c r="AQ126" s="358">
        <v>1</v>
      </c>
      <c r="AR126" s="358">
        <v>1</v>
      </c>
      <c r="AS126" s="359">
        <v>0.998046875</v>
      </c>
      <c r="AT126" s="360">
        <v>0.105261498981944</v>
      </c>
      <c r="AU126" s="361">
        <v>0.272727272727273</v>
      </c>
      <c r="AV126" s="362">
        <v>0</v>
      </c>
      <c r="AW126" s="362">
        <v>0.133333333333333</v>
      </c>
      <c r="AX126" s="362">
        <v>0.0980861244019139</v>
      </c>
      <c r="AY126" s="142"/>
      <c r="AZ126" s="140"/>
    </row>
    <row r="127" spans="1:52">
      <c r="A127" s="138"/>
      <c r="B127" s="142"/>
      <c r="C127" s="172" t="s">
        <v>186</v>
      </c>
      <c r="D127" s="166" t="s">
        <v>26</v>
      </c>
      <c r="E127" s="166" t="s">
        <v>187</v>
      </c>
      <c r="F127" s="167" t="s">
        <v>265</v>
      </c>
      <c r="G127" s="173" t="s">
        <v>266</v>
      </c>
      <c r="H127" s="173" t="s">
        <v>266</v>
      </c>
      <c r="I127" s="173" t="s">
        <v>266</v>
      </c>
      <c r="J127" s="173" t="s">
        <v>266</v>
      </c>
      <c r="K127" s="168">
        <v>0.9</v>
      </c>
      <c r="L127" s="169">
        <v>0.871287128712871</v>
      </c>
      <c r="M127" s="169">
        <v>0.947368421052632</v>
      </c>
      <c r="N127" s="170">
        <v>0.903225806451613</v>
      </c>
      <c r="O127" s="170">
        <v>0.925625920471281</v>
      </c>
      <c r="P127" s="356">
        <v>0.9</v>
      </c>
      <c r="Q127" s="357">
        <v>0</v>
      </c>
      <c r="R127" s="169" t="s">
        <v>40</v>
      </c>
      <c r="S127" s="169" t="s">
        <v>40</v>
      </c>
      <c r="T127" s="169">
        <v>0</v>
      </c>
      <c r="U127" s="356">
        <v>0.9</v>
      </c>
      <c r="V127" s="169">
        <v>0</v>
      </c>
      <c r="W127" s="169" t="s">
        <v>40</v>
      </c>
      <c r="X127" s="169" t="s">
        <v>40</v>
      </c>
      <c r="Y127" s="169">
        <v>0</v>
      </c>
      <c r="Z127" s="356">
        <v>0.92</v>
      </c>
      <c r="AA127" s="356">
        <v>0</v>
      </c>
      <c r="AB127" s="356">
        <v>0</v>
      </c>
      <c r="AC127" s="356" t="s">
        <v>40</v>
      </c>
      <c r="AD127" s="356">
        <v>0</v>
      </c>
      <c r="AE127" s="356">
        <v>0.92</v>
      </c>
      <c r="AF127" s="169">
        <v>1</v>
      </c>
      <c r="AG127" s="169">
        <v>0.973684210526316</v>
      </c>
      <c r="AH127" s="169">
        <v>0.985915492957746</v>
      </c>
      <c r="AI127" s="169">
        <v>0.957651044607566</v>
      </c>
      <c r="AJ127" s="356">
        <v>0.92</v>
      </c>
      <c r="AK127" s="169">
        <v>0.942739639354635</v>
      </c>
      <c r="AL127" s="169">
        <v>0.917226487523992</v>
      </c>
      <c r="AM127" s="169">
        <v>0.954348415063668</v>
      </c>
      <c r="AN127" s="169">
        <v>0.955966519430074</v>
      </c>
      <c r="AO127" s="168">
        <v>0.99</v>
      </c>
      <c r="AP127" s="358">
        <v>1</v>
      </c>
      <c r="AQ127" s="358">
        <v>1</v>
      </c>
      <c r="AR127" s="358">
        <v>1</v>
      </c>
      <c r="AS127" s="359">
        <v>1</v>
      </c>
      <c r="AT127" s="360">
        <v>0.105261498981944</v>
      </c>
      <c r="AU127" s="361">
        <v>0.25</v>
      </c>
      <c r="AV127" s="362">
        <v>0.375</v>
      </c>
      <c r="AW127" s="362">
        <v>0</v>
      </c>
      <c r="AX127" s="362">
        <v>0.112980769230769</v>
      </c>
      <c r="AY127" s="142"/>
      <c r="AZ127" s="140"/>
    </row>
    <row r="128" spans="1:52">
      <c r="A128" s="138"/>
      <c r="B128" s="142"/>
      <c r="C128" s="172" t="s">
        <v>186</v>
      </c>
      <c r="D128" s="166" t="s">
        <v>26</v>
      </c>
      <c r="E128" s="166" t="s">
        <v>187</v>
      </c>
      <c r="F128" s="167" t="s">
        <v>267</v>
      </c>
      <c r="G128" s="173" t="s">
        <v>268</v>
      </c>
      <c r="H128" s="173" t="s">
        <v>268</v>
      </c>
      <c r="I128" s="173" t="s">
        <v>268</v>
      </c>
      <c r="J128" s="173" t="s">
        <v>268</v>
      </c>
      <c r="K128" s="168">
        <v>0.9</v>
      </c>
      <c r="L128" s="169">
        <v>0.96969696969697</v>
      </c>
      <c r="M128" s="169">
        <v>1</v>
      </c>
      <c r="N128" s="170">
        <v>0.966666666666667</v>
      </c>
      <c r="O128" s="170">
        <v>0.996666666666667</v>
      </c>
      <c r="P128" s="356">
        <v>0.9</v>
      </c>
      <c r="Q128" s="357">
        <v>0</v>
      </c>
      <c r="R128" s="169" t="s">
        <v>40</v>
      </c>
      <c r="S128" s="169">
        <v>0</v>
      </c>
      <c r="T128" s="169">
        <v>0.4</v>
      </c>
      <c r="U128" s="356">
        <v>0.9</v>
      </c>
      <c r="V128" s="169">
        <v>0</v>
      </c>
      <c r="W128" s="169" t="s">
        <v>40</v>
      </c>
      <c r="X128" s="169">
        <v>0</v>
      </c>
      <c r="Y128" s="169">
        <v>0.4</v>
      </c>
      <c r="Z128" s="356">
        <v>0.92</v>
      </c>
      <c r="AA128" s="356">
        <v>0</v>
      </c>
      <c r="AB128" s="356" t="s">
        <v>40</v>
      </c>
      <c r="AC128" s="356" t="s">
        <v>40</v>
      </c>
      <c r="AD128" s="356">
        <v>0</v>
      </c>
      <c r="AE128" s="356">
        <v>0.92</v>
      </c>
      <c r="AF128" s="169">
        <v>0.996309963099631</v>
      </c>
      <c r="AG128" s="169">
        <v>1</v>
      </c>
      <c r="AH128" s="169">
        <v>0.996951219512195</v>
      </c>
      <c r="AI128" s="169">
        <v>0.996278004437764</v>
      </c>
      <c r="AJ128" s="356">
        <v>0.92</v>
      </c>
      <c r="AK128" s="169">
        <v>0.964517124344338</v>
      </c>
      <c r="AL128" s="169">
        <v>0.970116618075802</v>
      </c>
      <c r="AM128" s="169">
        <v>0.969802555168409</v>
      </c>
      <c r="AN128" s="169">
        <v>0.976513064372067</v>
      </c>
      <c r="AO128" s="168">
        <v>0.99</v>
      </c>
      <c r="AP128" s="358">
        <v>1</v>
      </c>
      <c r="AQ128" s="358">
        <v>1</v>
      </c>
      <c r="AR128" s="358">
        <v>1</v>
      </c>
      <c r="AS128" s="359">
        <v>1</v>
      </c>
      <c r="AT128" s="360">
        <v>0.105261498981944</v>
      </c>
      <c r="AU128" s="361">
        <v>0</v>
      </c>
      <c r="AV128" s="362">
        <v>0</v>
      </c>
      <c r="AW128" s="362">
        <v>0</v>
      </c>
      <c r="AX128" s="362">
        <v>0.0683760683760684</v>
      </c>
      <c r="AY128" s="142"/>
      <c r="AZ128" s="140"/>
    </row>
    <row r="129" spans="1:52">
      <c r="A129" s="138"/>
      <c r="B129" s="142"/>
      <c r="C129" s="172" t="s">
        <v>186</v>
      </c>
      <c r="D129" s="166" t="s">
        <v>26</v>
      </c>
      <c r="E129" s="166" t="s">
        <v>187</v>
      </c>
      <c r="F129" s="167" t="s">
        <v>269</v>
      </c>
      <c r="G129" s="173" t="s">
        <v>270</v>
      </c>
      <c r="H129" s="173" t="s">
        <v>270</v>
      </c>
      <c r="I129" s="173" t="s">
        <v>270</v>
      </c>
      <c r="J129" s="173" t="s">
        <v>270</v>
      </c>
      <c r="K129" s="168">
        <v>0.9</v>
      </c>
      <c r="L129" s="169">
        <v>0.971014492753623</v>
      </c>
      <c r="M129" s="169">
        <v>0.983606557377049</v>
      </c>
      <c r="N129" s="170">
        <v>1</v>
      </c>
      <c r="O129" s="170">
        <v>0.993621197252208</v>
      </c>
      <c r="P129" s="356">
        <v>0.9</v>
      </c>
      <c r="Q129" s="357" t="s">
        <v>40</v>
      </c>
      <c r="R129" s="169" t="s">
        <v>40</v>
      </c>
      <c r="S129" s="169" t="s">
        <v>40</v>
      </c>
      <c r="T129" s="169" t="s">
        <v>40</v>
      </c>
      <c r="U129" s="356">
        <v>0.9</v>
      </c>
      <c r="V129" s="169" t="s">
        <v>40</v>
      </c>
      <c r="W129" s="169" t="s">
        <v>40</v>
      </c>
      <c r="X129" s="169" t="s">
        <v>40</v>
      </c>
      <c r="Y129" s="169" t="s">
        <v>40</v>
      </c>
      <c r="Z129" s="356">
        <v>0.92</v>
      </c>
      <c r="AA129" s="356">
        <v>0</v>
      </c>
      <c r="AB129" s="356" t="s">
        <v>40</v>
      </c>
      <c r="AC129" s="356" t="s">
        <v>40</v>
      </c>
      <c r="AD129" s="356">
        <v>0.5</v>
      </c>
      <c r="AE129" s="356">
        <v>0.92</v>
      </c>
      <c r="AF129" s="169">
        <v>0.988095238095238</v>
      </c>
      <c r="AG129" s="169">
        <v>0.986206896551724</v>
      </c>
      <c r="AH129" s="169">
        <v>0.988095238095238</v>
      </c>
      <c r="AI129" s="169">
        <v>0.985058309037901</v>
      </c>
      <c r="AJ129" s="356">
        <v>0.92</v>
      </c>
      <c r="AK129" s="169">
        <v>0.971172082437729</v>
      </c>
      <c r="AL129" s="169">
        <v>0.983190799174285</v>
      </c>
      <c r="AM129" s="169">
        <v>0.989713216957606</v>
      </c>
      <c r="AN129" s="169">
        <v>0.988944001955552</v>
      </c>
      <c r="AO129" s="168">
        <v>0.99</v>
      </c>
      <c r="AP129" s="358">
        <v>1</v>
      </c>
      <c r="AQ129" s="358">
        <v>1</v>
      </c>
      <c r="AR129" s="358">
        <v>1</v>
      </c>
      <c r="AS129" s="359">
        <v>1</v>
      </c>
      <c r="AT129" s="360">
        <v>0.105261498981944</v>
      </c>
      <c r="AU129" s="361">
        <v>0.222222222222222</v>
      </c>
      <c r="AV129" s="362">
        <v>0</v>
      </c>
      <c r="AW129" s="362">
        <v>0.333333333333333</v>
      </c>
      <c r="AX129" s="362">
        <v>0.106666666666667</v>
      </c>
      <c r="AY129" s="142"/>
      <c r="AZ129" s="140"/>
    </row>
    <row r="130" spans="1:52">
      <c r="A130" s="138"/>
      <c r="B130" s="142"/>
      <c r="C130" s="172" t="s">
        <v>186</v>
      </c>
      <c r="D130" s="166" t="s">
        <v>26</v>
      </c>
      <c r="E130" s="166" t="s">
        <v>187</v>
      </c>
      <c r="F130" s="167" t="s">
        <v>271</v>
      </c>
      <c r="G130" s="173" t="s">
        <v>272</v>
      </c>
      <c r="H130" s="173" t="s">
        <v>272</v>
      </c>
      <c r="I130" s="173" t="s">
        <v>272</v>
      </c>
      <c r="J130" s="173" t="s">
        <v>272</v>
      </c>
      <c r="K130" s="168">
        <v>0.9</v>
      </c>
      <c r="L130" s="169">
        <v>0.961538461538462</v>
      </c>
      <c r="M130" s="169">
        <v>1</v>
      </c>
      <c r="N130" s="170">
        <v>0.986111111111111</v>
      </c>
      <c r="O130" s="170">
        <v>0.982228001733853</v>
      </c>
      <c r="P130" s="356">
        <v>0.9</v>
      </c>
      <c r="Q130" s="357" t="s">
        <v>40</v>
      </c>
      <c r="R130" s="169">
        <v>1</v>
      </c>
      <c r="S130" s="169" t="s">
        <v>40</v>
      </c>
      <c r="T130" s="169">
        <v>1</v>
      </c>
      <c r="U130" s="356">
        <v>0.9</v>
      </c>
      <c r="V130" s="169" t="s">
        <v>40</v>
      </c>
      <c r="W130" s="169">
        <v>0</v>
      </c>
      <c r="X130" s="169" t="s">
        <v>40</v>
      </c>
      <c r="Y130" s="169">
        <v>0.6</v>
      </c>
      <c r="Z130" s="356">
        <v>0.92</v>
      </c>
      <c r="AA130" s="356">
        <v>0</v>
      </c>
      <c r="AB130" s="356">
        <v>0</v>
      </c>
      <c r="AC130" s="356" t="s">
        <v>40</v>
      </c>
      <c r="AD130" s="356">
        <v>0</v>
      </c>
      <c r="AE130" s="356">
        <v>0.92</v>
      </c>
      <c r="AF130" s="169">
        <v>0.991397849462366</v>
      </c>
      <c r="AG130" s="169">
        <v>0.973262032085562</v>
      </c>
      <c r="AH130" s="169">
        <v>0.987381703470032</v>
      </c>
      <c r="AI130" s="169">
        <v>0.986572559820967</v>
      </c>
      <c r="AJ130" s="356">
        <v>0.92</v>
      </c>
      <c r="AK130" s="169">
        <v>0.969705353437543</v>
      </c>
      <c r="AL130" s="169">
        <v>0.967188440698375</v>
      </c>
      <c r="AM130" s="169">
        <v>0.977195371000681</v>
      </c>
      <c r="AN130" s="169">
        <v>0.983406640605886</v>
      </c>
      <c r="AO130" s="168">
        <v>0.99</v>
      </c>
      <c r="AP130" s="358">
        <v>1</v>
      </c>
      <c r="AQ130" s="358">
        <v>1</v>
      </c>
      <c r="AR130" s="358">
        <v>1</v>
      </c>
      <c r="AS130" s="359">
        <v>1</v>
      </c>
      <c r="AT130" s="360">
        <v>0.105261498981944</v>
      </c>
      <c r="AU130" s="361">
        <v>0.2</v>
      </c>
      <c r="AV130" s="362">
        <v>0</v>
      </c>
      <c r="AW130" s="362">
        <v>0</v>
      </c>
      <c r="AX130" s="362">
        <v>0.0638297872340425</v>
      </c>
      <c r="AY130" s="142"/>
      <c r="AZ130" s="140"/>
    </row>
    <row r="131" spans="1:52">
      <c r="A131" s="138"/>
      <c r="B131" s="142"/>
      <c r="C131" s="172" t="s">
        <v>186</v>
      </c>
      <c r="D131" s="166" t="s">
        <v>26</v>
      </c>
      <c r="E131" s="166" t="s">
        <v>187</v>
      </c>
      <c r="F131" s="167" t="s">
        <v>273</v>
      </c>
      <c r="G131" s="173" t="s">
        <v>274</v>
      </c>
      <c r="H131" s="173" t="s">
        <v>274</v>
      </c>
      <c r="I131" s="173" t="s">
        <v>274</v>
      </c>
      <c r="J131" s="173" t="s">
        <v>274</v>
      </c>
      <c r="K131" s="168">
        <v>0.9</v>
      </c>
      <c r="L131" s="169">
        <v>0.986486486486487</v>
      </c>
      <c r="M131" s="169">
        <v>1</v>
      </c>
      <c r="N131" s="170">
        <v>1</v>
      </c>
      <c r="O131" s="170">
        <v>0.993823983530623</v>
      </c>
      <c r="P131" s="356">
        <v>0.9</v>
      </c>
      <c r="Q131" s="357">
        <v>0.25</v>
      </c>
      <c r="R131" s="169">
        <v>0</v>
      </c>
      <c r="S131" s="169">
        <v>0</v>
      </c>
      <c r="T131" s="169">
        <v>0.125</v>
      </c>
      <c r="U131" s="356">
        <v>0.9</v>
      </c>
      <c r="V131" s="169">
        <v>0.25</v>
      </c>
      <c r="W131" s="169">
        <v>1</v>
      </c>
      <c r="X131" s="169">
        <v>0</v>
      </c>
      <c r="Y131" s="169">
        <v>0.3125</v>
      </c>
      <c r="Z131" s="356">
        <v>0.92</v>
      </c>
      <c r="AA131" s="356">
        <v>0</v>
      </c>
      <c r="AB131" s="356">
        <v>0</v>
      </c>
      <c r="AC131" s="356" t="s">
        <v>40</v>
      </c>
      <c r="AD131" s="356">
        <v>0</v>
      </c>
      <c r="AE131" s="356">
        <v>0.92</v>
      </c>
      <c r="AF131" s="169">
        <v>0.988066825775656</v>
      </c>
      <c r="AG131" s="169">
        <v>0.993846153846154</v>
      </c>
      <c r="AH131" s="169">
        <v>0.99236641221374</v>
      </c>
      <c r="AI131" s="169">
        <v>0.940349494153199</v>
      </c>
      <c r="AJ131" s="356">
        <v>0.92</v>
      </c>
      <c r="AK131" s="169">
        <v>0.943261581656528</v>
      </c>
      <c r="AL131" s="169">
        <v>0.931765908510095</v>
      </c>
      <c r="AM131" s="169">
        <v>0.949699054170249</v>
      </c>
      <c r="AN131" s="169">
        <v>0.95574704591098</v>
      </c>
      <c r="AO131" s="168">
        <v>0.99</v>
      </c>
      <c r="AP131" s="358">
        <v>1</v>
      </c>
      <c r="AQ131" s="358">
        <v>1</v>
      </c>
      <c r="AR131" s="358">
        <v>1</v>
      </c>
      <c r="AS131" s="359">
        <v>1</v>
      </c>
      <c r="AT131" s="360">
        <v>0.105261498981944</v>
      </c>
      <c r="AU131" s="361">
        <v>0.0909090909090909</v>
      </c>
      <c r="AV131" s="362">
        <v>0.333333333333333</v>
      </c>
      <c r="AW131" s="362">
        <v>0.25</v>
      </c>
      <c r="AX131" s="362">
        <v>0.061503416856492</v>
      </c>
      <c r="AY131" s="142"/>
      <c r="AZ131" s="140"/>
    </row>
    <row r="132" spans="1:52">
      <c r="A132" s="138"/>
      <c r="B132" s="142"/>
      <c r="C132" s="172" t="s">
        <v>186</v>
      </c>
      <c r="D132" s="166" t="s">
        <v>26</v>
      </c>
      <c r="E132" s="166" t="s">
        <v>187</v>
      </c>
      <c r="F132" s="167" t="s">
        <v>275</v>
      </c>
      <c r="G132" s="173" t="s">
        <v>276</v>
      </c>
      <c r="H132" s="173" t="s">
        <v>276</v>
      </c>
      <c r="I132" s="173" t="s">
        <v>276</v>
      </c>
      <c r="J132" s="173" t="s">
        <v>276</v>
      </c>
      <c r="K132" s="168">
        <v>0.9</v>
      </c>
      <c r="L132" s="169">
        <v>1</v>
      </c>
      <c r="M132" s="169">
        <v>1</v>
      </c>
      <c r="N132" s="170">
        <v>0.982758620689655</v>
      </c>
      <c r="O132" s="170">
        <v>0.984365952518819</v>
      </c>
      <c r="P132" s="356">
        <v>0.9</v>
      </c>
      <c r="Q132" s="357" t="s">
        <v>40</v>
      </c>
      <c r="R132" s="169" t="s">
        <v>40</v>
      </c>
      <c r="S132" s="169" t="s">
        <v>40</v>
      </c>
      <c r="T132" s="169">
        <v>1</v>
      </c>
      <c r="U132" s="356">
        <v>0.9</v>
      </c>
      <c r="V132" s="169" t="s">
        <v>40</v>
      </c>
      <c r="W132" s="169" t="s">
        <v>40</v>
      </c>
      <c r="X132" s="169" t="s">
        <v>40</v>
      </c>
      <c r="Y132" s="169">
        <v>0</v>
      </c>
      <c r="Z132" s="356">
        <v>0.92</v>
      </c>
      <c r="AA132" s="356">
        <v>1</v>
      </c>
      <c r="AB132" s="356" t="s">
        <v>40</v>
      </c>
      <c r="AC132" s="356" t="s">
        <v>40</v>
      </c>
      <c r="AD132" s="356">
        <v>1</v>
      </c>
      <c r="AE132" s="356">
        <v>0.92</v>
      </c>
      <c r="AF132" s="169">
        <v>0.991150442477876</v>
      </c>
      <c r="AG132" s="169">
        <v>0.985507246376812</v>
      </c>
      <c r="AH132" s="169">
        <v>1</v>
      </c>
      <c r="AI132" s="169">
        <v>0.993253373313343</v>
      </c>
      <c r="AJ132" s="356">
        <v>0.92</v>
      </c>
      <c r="AK132" s="169">
        <v>0.968429003021148</v>
      </c>
      <c r="AL132" s="169">
        <v>0.968501211491866</v>
      </c>
      <c r="AM132" s="169">
        <v>0.975272585669782</v>
      </c>
      <c r="AN132" s="169">
        <v>0.979622210183537</v>
      </c>
      <c r="AO132" s="168">
        <v>0.99</v>
      </c>
      <c r="AP132" s="358">
        <v>1</v>
      </c>
      <c r="AQ132" s="358">
        <v>1</v>
      </c>
      <c r="AR132" s="358">
        <v>1</v>
      </c>
      <c r="AS132" s="359">
        <v>1</v>
      </c>
      <c r="AT132" s="360">
        <v>0.105261498981944</v>
      </c>
      <c r="AU132" s="361">
        <v>0.166666666666667</v>
      </c>
      <c r="AV132" s="362">
        <v>0</v>
      </c>
      <c r="AW132" s="362">
        <v>0</v>
      </c>
      <c r="AX132" s="362">
        <v>0.0518134715025907</v>
      </c>
      <c r="AY132" s="142"/>
      <c r="AZ132" s="140"/>
    </row>
    <row r="133" spans="1:52">
      <c r="A133" s="138"/>
      <c r="B133" s="142"/>
      <c r="C133" s="172" t="s">
        <v>186</v>
      </c>
      <c r="D133" s="166" t="s">
        <v>26</v>
      </c>
      <c r="E133" s="166" t="s">
        <v>187</v>
      </c>
      <c r="F133" s="167" t="s">
        <v>277</v>
      </c>
      <c r="G133" s="173" t="s">
        <v>278</v>
      </c>
      <c r="H133" s="173" t="s">
        <v>278</v>
      </c>
      <c r="I133" s="173" t="s">
        <v>278</v>
      </c>
      <c r="J133" s="173" t="s">
        <v>278</v>
      </c>
      <c r="K133" s="168">
        <v>0.9</v>
      </c>
      <c r="L133" s="169">
        <v>0.972222222222222</v>
      </c>
      <c r="M133" s="169">
        <v>1</v>
      </c>
      <c r="N133" s="170">
        <v>1</v>
      </c>
      <c r="O133" s="170">
        <v>0.99165120593692</v>
      </c>
      <c r="P133" s="356">
        <v>0.9</v>
      </c>
      <c r="Q133" s="357">
        <v>0</v>
      </c>
      <c r="R133" s="169" t="s">
        <v>40</v>
      </c>
      <c r="S133" s="169" t="s">
        <v>40</v>
      </c>
      <c r="T133" s="169">
        <v>0</v>
      </c>
      <c r="U133" s="356">
        <v>0.9</v>
      </c>
      <c r="V133" s="169">
        <v>0</v>
      </c>
      <c r="W133" s="169" t="s">
        <v>40</v>
      </c>
      <c r="X133" s="169" t="s">
        <v>40</v>
      </c>
      <c r="Y133" s="169">
        <v>0</v>
      </c>
      <c r="Z133" s="356">
        <v>0.92</v>
      </c>
      <c r="AA133" s="356" t="s">
        <v>40</v>
      </c>
      <c r="AB133" s="356" t="s">
        <v>40</v>
      </c>
      <c r="AC133" s="356">
        <v>0</v>
      </c>
      <c r="AD133" s="356">
        <v>0</v>
      </c>
      <c r="AE133" s="356">
        <v>0.92</v>
      </c>
      <c r="AF133" s="169">
        <v>1</v>
      </c>
      <c r="AG133" s="169">
        <v>1</v>
      </c>
      <c r="AH133" s="169">
        <v>1</v>
      </c>
      <c r="AI133" s="169">
        <v>0.994987468671679</v>
      </c>
      <c r="AJ133" s="356">
        <v>0.92</v>
      </c>
      <c r="AK133" s="169">
        <v>0.980225988700565</v>
      </c>
      <c r="AL133" s="169">
        <v>0.981402763018066</v>
      </c>
      <c r="AM133" s="169">
        <v>0.986571172784244</v>
      </c>
      <c r="AN133" s="169">
        <v>0.987505147773971</v>
      </c>
      <c r="AO133" s="168">
        <v>0.99</v>
      </c>
      <c r="AP133" s="358">
        <v>1</v>
      </c>
      <c r="AQ133" s="358">
        <v>1</v>
      </c>
      <c r="AR133" s="358">
        <v>1</v>
      </c>
      <c r="AS133" s="359">
        <v>1</v>
      </c>
      <c r="AT133" s="360">
        <v>0.105261498981944</v>
      </c>
      <c r="AU133" s="361">
        <v>0.25</v>
      </c>
      <c r="AV133" s="362">
        <v>0</v>
      </c>
      <c r="AW133" s="362">
        <v>0</v>
      </c>
      <c r="AX133" s="362">
        <v>0.0709219858156028</v>
      </c>
      <c r="AY133" s="142"/>
      <c r="AZ133" s="140"/>
    </row>
    <row r="134" spans="1:52">
      <c r="A134" s="138"/>
      <c r="B134" s="142"/>
      <c r="C134" s="172" t="s">
        <v>186</v>
      </c>
      <c r="D134" s="166" t="s">
        <v>26</v>
      </c>
      <c r="E134" s="166" t="s">
        <v>187</v>
      </c>
      <c r="F134" s="167" t="s">
        <v>279</v>
      </c>
      <c r="G134" s="173" t="s">
        <v>280</v>
      </c>
      <c r="H134" s="173" t="s">
        <v>280</v>
      </c>
      <c r="I134" s="173" t="s">
        <v>280</v>
      </c>
      <c r="J134" s="173" t="s">
        <v>280</v>
      </c>
      <c r="K134" s="168">
        <v>0.9</v>
      </c>
      <c r="L134" s="169">
        <v>0.971153846153846</v>
      </c>
      <c r="M134" s="169">
        <v>0.967741935483871</v>
      </c>
      <c r="N134" s="170">
        <v>0.971153846153846</v>
      </c>
      <c r="O134" s="170">
        <v>0.982995421844343</v>
      </c>
      <c r="P134" s="356">
        <v>0.9</v>
      </c>
      <c r="Q134" s="357">
        <v>1</v>
      </c>
      <c r="R134" s="169">
        <v>1</v>
      </c>
      <c r="S134" s="169" t="s">
        <v>40</v>
      </c>
      <c r="T134" s="169">
        <v>0.777777777777778</v>
      </c>
      <c r="U134" s="356">
        <v>0.9</v>
      </c>
      <c r="V134" s="169">
        <v>0</v>
      </c>
      <c r="W134" s="169">
        <v>1</v>
      </c>
      <c r="X134" s="169" t="s">
        <v>40</v>
      </c>
      <c r="Y134" s="169">
        <v>0.777777777777778</v>
      </c>
      <c r="Z134" s="356">
        <v>0.92</v>
      </c>
      <c r="AA134" s="356">
        <v>0</v>
      </c>
      <c r="AB134" s="356" t="s">
        <v>40</v>
      </c>
      <c r="AC134" s="356" t="s">
        <v>40</v>
      </c>
      <c r="AD134" s="356">
        <v>0.181818181818182</v>
      </c>
      <c r="AE134" s="356">
        <v>0.92</v>
      </c>
      <c r="AF134" s="169">
        <v>0.994979919678715</v>
      </c>
      <c r="AG134" s="169">
        <v>0.986440677966102</v>
      </c>
      <c r="AH134" s="169">
        <v>0.993557623478883</v>
      </c>
      <c r="AI134" s="169">
        <v>0.989587194608256</v>
      </c>
      <c r="AJ134" s="356">
        <v>0.92</v>
      </c>
      <c r="AK134" s="169">
        <v>0.973647011308562</v>
      </c>
      <c r="AL134" s="169">
        <v>0.970626918018413</v>
      </c>
      <c r="AM134" s="169">
        <v>0.980993979459332</v>
      </c>
      <c r="AN134" s="169">
        <v>0.984813338730267</v>
      </c>
      <c r="AO134" s="168">
        <v>0.99</v>
      </c>
      <c r="AP134" s="358">
        <v>1</v>
      </c>
      <c r="AQ134" s="358">
        <v>1</v>
      </c>
      <c r="AR134" s="358">
        <v>1</v>
      </c>
      <c r="AS134" s="359">
        <v>1</v>
      </c>
      <c r="AT134" s="360">
        <v>0.105261498981944</v>
      </c>
      <c r="AU134" s="361">
        <v>0.266666666666667</v>
      </c>
      <c r="AV134" s="362">
        <v>0</v>
      </c>
      <c r="AW134" s="362">
        <v>0</v>
      </c>
      <c r="AX134" s="362">
        <v>0.0753424657534247</v>
      </c>
      <c r="AY134" s="142"/>
      <c r="AZ134" s="140"/>
    </row>
    <row r="135" spans="1:52">
      <c r="A135" s="138"/>
      <c r="B135" s="142"/>
      <c r="C135" s="172" t="s">
        <v>186</v>
      </c>
      <c r="D135" s="166" t="s">
        <v>26</v>
      </c>
      <c r="E135" s="166" t="s">
        <v>187</v>
      </c>
      <c r="F135" s="167" t="s">
        <v>281</v>
      </c>
      <c r="G135" s="173" t="s">
        <v>282</v>
      </c>
      <c r="H135" s="173" t="s">
        <v>282</v>
      </c>
      <c r="I135" s="173" t="s">
        <v>282</v>
      </c>
      <c r="J135" s="173" t="s">
        <v>282</v>
      </c>
      <c r="K135" s="168">
        <v>0.9</v>
      </c>
      <c r="L135" s="169">
        <v>1</v>
      </c>
      <c r="M135" s="169">
        <v>0.980392156862745</v>
      </c>
      <c r="N135" s="170">
        <v>1</v>
      </c>
      <c r="O135" s="170">
        <v>0.99734395750332</v>
      </c>
      <c r="P135" s="356">
        <v>0.9</v>
      </c>
      <c r="Q135" s="357" t="s">
        <v>40</v>
      </c>
      <c r="R135" s="169" t="s">
        <v>40</v>
      </c>
      <c r="S135" s="169" t="s">
        <v>40</v>
      </c>
      <c r="T135" s="169">
        <v>0</v>
      </c>
      <c r="U135" s="356">
        <v>0.9</v>
      </c>
      <c r="V135" s="169" t="s">
        <v>40</v>
      </c>
      <c r="W135" s="169" t="s">
        <v>40</v>
      </c>
      <c r="X135" s="169" t="s">
        <v>40</v>
      </c>
      <c r="Y135" s="169">
        <v>0</v>
      </c>
      <c r="Z135" s="356">
        <v>0.92</v>
      </c>
      <c r="AA135" s="356">
        <v>0</v>
      </c>
      <c r="AB135" s="356">
        <v>0</v>
      </c>
      <c r="AC135" s="356" t="s">
        <v>40</v>
      </c>
      <c r="AD135" s="356">
        <v>0</v>
      </c>
      <c r="AE135" s="356">
        <v>0.92</v>
      </c>
      <c r="AF135" s="169">
        <v>0.99250936329588</v>
      </c>
      <c r="AG135" s="169">
        <v>0.991071428571429</v>
      </c>
      <c r="AH135" s="169">
        <v>0.98</v>
      </c>
      <c r="AI135" s="169">
        <v>0.98179075530654</v>
      </c>
      <c r="AJ135" s="356">
        <v>0.92</v>
      </c>
      <c r="AK135" s="169">
        <v>0.950597749648383</v>
      </c>
      <c r="AL135" s="169">
        <v>0.960292983808789</v>
      </c>
      <c r="AM135" s="169">
        <v>0.97699814126394</v>
      </c>
      <c r="AN135" s="169">
        <v>0.966316482039033</v>
      </c>
      <c r="AO135" s="168">
        <v>0.99</v>
      </c>
      <c r="AP135" s="358">
        <v>1</v>
      </c>
      <c r="AQ135" s="358">
        <v>1</v>
      </c>
      <c r="AR135" s="358">
        <v>1</v>
      </c>
      <c r="AS135" s="359">
        <v>1</v>
      </c>
      <c r="AT135" s="360">
        <v>0.105261498981944</v>
      </c>
      <c r="AU135" s="361">
        <v>0</v>
      </c>
      <c r="AV135" s="362">
        <v>0.0909090909090909</v>
      </c>
      <c r="AW135" s="362">
        <v>0.166666666666667</v>
      </c>
      <c r="AX135" s="362">
        <v>0.0967741935483871</v>
      </c>
      <c r="AY135" s="142"/>
      <c r="AZ135" s="140"/>
    </row>
    <row r="136" spans="1:52">
      <c r="A136" s="138"/>
      <c r="B136" s="142"/>
      <c r="C136" s="172" t="s">
        <v>186</v>
      </c>
      <c r="D136" s="166" t="s">
        <v>26</v>
      </c>
      <c r="E136" s="166" t="s">
        <v>187</v>
      </c>
      <c r="F136" s="167" t="s">
        <v>283</v>
      </c>
      <c r="G136" s="173" t="s">
        <v>284</v>
      </c>
      <c r="H136" s="173" t="s">
        <v>284</v>
      </c>
      <c r="I136" s="173" t="s">
        <v>284</v>
      </c>
      <c r="J136" s="173" t="s">
        <v>284</v>
      </c>
      <c r="K136" s="168">
        <v>0.9</v>
      </c>
      <c r="L136" s="169">
        <v>0.982456140350877</v>
      </c>
      <c r="M136" s="169">
        <v>1</v>
      </c>
      <c r="N136" s="170">
        <v>0.981132075471698</v>
      </c>
      <c r="O136" s="170">
        <v>0.989090909090909</v>
      </c>
      <c r="P136" s="356">
        <v>0.9</v>
      </c>
      <c r="Q136" s="357" t="s">
        <v>40</v>
      </c>
      <c r="R136" s="169" t="s">
        <v>40</v>
      </c>
      <c r="S136" s="169" t="s">
        <v>40</v>
      </c>
      <c r="T136" s="169" t="s">
        <v>40</v>
      </c>
      <c r="U136" s="356">
        <v>0.9</v>
      </c>
      <c r="V136" s="169" t="s">
        <v>40</v>
      </c>
      <c r="W136" s="169" t="s">
        <v>40</v>
      </c>
      <c r="X136" s="169" t="s">
        <v>40</v>
      </c>
      <c r="Y136" s="169" t="s">
        <v>40</v>
      </c>
      <c r="Z136" s="356">
        <v>0.92</v>
      </c>
      <c r="AA136" s="356" t="s">
        <v>40</v>
      </c>
      <c r="AB136" s="356" t="s">
        <v>40</v>
      </c>
      <c r="AC136" s="356" t="s">
        <v>40</v>
      </c>
      <c r="AD136" s="356" t="s">
        <v>40</v>
      </c>
      <c r="AE136" s="356">
        <v>0.92</v>
      </c>
      <c r="AF136" s="169">
        <v>1</v>
      </c>
      <c r="AG136" s="169">
        <v>0.993252361673414</v>
      </c>
      <c r="AH136" s="169">
        <v>0.995201535508637</v>
      </c>
      <c r="AI136" s="169">
        <v>0.994545381622749</v>
      </c>
      <c r="AJ136" s="356">
        <v>0.92</v>
      </c>
      <c r="AK136" s="169">
        <v>0.978391528334287</v>
      </c>
      <c r="AL136" s="169">
        <v>0.979064442263657</v>
      </c>
      <c r="AM136" s="169">
        <v>0.977560622511763</v>
      </c>
      <c r="AN136" s="169">
        <v>0.982876167467075</v>
      </c>
      <c r="AO136" s="168">
        <v>0.99</v>
      </c>
      <c r="AP136" s="358">
        <v>1</v>
      </c>
      <c r="AQ136" s="358">
        <v>1</v>
      </c>
      <c r="AR136" s="358">
        <v>1</v>
      </c>
      <c r="AS136" s="359">
        <v>1</v>
      </c>
      <c r="AT136" s="360">
        <v>0.105261498981944</v>
      </c>
      <c r="AU136" s="361">
        <v>0.25</v>
      </c>
      <c r="AV136" s="362">
        <v>0.0909090909090909</v>
      </c>
      <c r="AW136" s="362">
        <v>0</v>
      </c>
      <c r="AX136" s="362">
        <v>0.0872727272727273</v>
      </c>
      <c r="AY136" s="142"/>
      <c r="AZ136" s="140"/>
    </row>
    <row r="137" spans="1:52">
      <c r="A137" s="138"/>
      <c r="B137" s="142"/>
      <c r="C137" s="172" t="s">
        <v>186</v>
      </c>
      <c r="D137" s="166" t="s">
        <v>26</v>
      </c>
      <c r="E137" s="166" t="s">
        <v>187</v>
      </c>
      <c r="F137" s="167" t="s">
        <v>285</v>
      </c>
      <c r="G137" s="173" t="s">
        <v>286</v>
      </c>
      <c r="H137" s="173" t="s">
        <v>286</v>
      </c>
      <c r="I137" s="173" t="s">
        <v>286</v>
      </c>
      <c r="J137" s="173" t="s">
        <v>286</v>
      </c>
      <c r="K137" s="168">
        <v>0.9</v>
      </c>
      <c r="L137" s="169">
        <v>1</v>
      </c>
      <c r="M137" s="169">
        <v>1</v>
      </c>
      <c r="N137" s="170">
        <v>0.983333333333333</v>
      </c>
      <c r="O137" s="170">
        <v>0.992266508030934</v>
      </c>
      <c r="P137" s="356">
        <v>0.9</v>
      </c>
      <c r="Q137" s="357">
        <v>0.5</v>
      </c>
      <c r="R137" s="169" t="s">
        <v>40</v>
      </c>
      <c r="S137" s="169" t="s">
        <v>40</v>
      </c>
      <c r="T137" s="169">
        <v>0.25</v>
      </c>
      <c r="U137" s="356">
        <v>0.9</v>
      </c>
      <c r="V137" s="169">
        <v>0</v>
      </c>
      <c r="W137" s="169" t="s">
        <v>40</v>
      </c>
      <c r="X137" s="169" t="s">
        <v>40</v>
      </c>
      <c r="Y137" s="169">
        <v>0.25</v>
      </c>
      <c r="Z137" s="356">
        <v>0.92</v>
      </c>
      <c r="AA137" s="356" t="s">
        <v>40</v>
      </c>
      <c r="AB137" s="356">
        <v>0</v>
      </c>
      <c r="AC137" s="356" t="s">
        <v>40</v>
      </c>
      <c r="AD137" s="356">
        <v>0.333333333333333</v>
      </c>
      <c r="AE137" s="356">
        <v>0.92</v>
      </c>
      <c r="AF137" s="169">
        <v>0.997587454764777</v>
      </c>
      <c r="AG137" s="169">
        <v>0.996662958843159</v>
      </c>
      <c r="AH137" s="169">
        <v>0.908916586768936</v>
      </c>
      <c r="AI137" s="169">
        <v>0.981079404466501</v>
      </c>
      <c r="AJ137" s="356">
        <v>0.92</v>
      </c>
      <c r="AK137" s="169">
        <v>0.969926075268817</v>
      </c>
      <c r="AL137" s="169">
        <v>0.968224299065421</v>
      </c>
      <c r="AM137" s="169">
        <v>0.979470899470899</v>
      </c>
      <c r="AN137" s="169">
        <v>0.983443528788846</v>
      </c>
      <c r="AO137" s="168">
        <v>0.99</v>
      </c>
      <c r="AP137" s="358">
        <v>1</v>
      </c>
      <c r="AQ137" s="358">
        <v>1</v>
      </c>
      <c r="AR137" s="358">
        <v>1</v>
      </c>
      <c r="AS137" s="359">
        <v>1</v>
      </c>
      <c r="AT137" s="360">
        <v>0.105261498981944</v>
      </c>
      <c r="AU137" s="361">
        <v>0</v>
      </c>
      <c r="AV137" s="362">
        <v>0.2</v>
      </c>
      <c r="AW137" s="362">
        <v>0.2</v>
      </c>
      <c r="AX137" s="362">
        <v>0.0833333333333333</v>
      </c>
      <c r="AY137" s="142"/>
      <c r="AZ137" s="140"/>
    </row>
    <row r="138" spans="1:52">
      <c r="A138" s="138"/>
      <c r="B138" s="142"/>
      <c r="C138" s="172" t="s">
        <v>186</v>
      </c>
      <c r="D138" s="166" t="s">
        <v>26</v>
      </c>
      <c r="E138" s="166" t="s">
        <v>187</v>
      </c>
      <c r="F138" s="167" t="s">
        <v>287</v>
      </c>
      <c r="G138" s="173" t="s">
        <v>288</v>
      </c>
      <c r="H138" s="173" t="s">
        <v>288</v>
      </c>
      <c r="I138" s="173" t="s">
        <v>288</v>
      </c>
      <c r="J138" s="173" t="s">
        <v>288</v>
      </c>
      <c r="K138" s="168">
        <v>0.9</v>
      </c>
      <c r="L138" s="169">
        <v>1</v>
      </c>
      <c r="M138" s="169">
        <v>1</v>
      </c>
      <c r="N138" s="170">
        <v>1</v>
      </c>
      <c r="O138" s="170">
        <v>0.989253731343284</v>
      </c>
      <c r="P138" s="356">
        <v>0.9</v>
      </c>
      <c r="Q138" s="357" t="s">
        <v>40</v>
      </c>
      <c r="R138" s="169" t="s">
        <v>40</v>
      </c>
      <c r="S138" s="169" t="s">
        <v>40</v>
      </c>
      <c r="T138" s="169">
        <v>1</v>
      </c>
      <c r="U138" s="356">
        <v>0.9</v>
      </c>
      <c r="V138" s="169" t="s">
        <v>40</v>
      </c>
      <c r="W138" s="169" t="s">
        <v>40</v>
      </c>
      <c r="X138" s="169" t="s">
        <v>40</v>
      </c>
      <c r="Y138" s="169">
        <v>1</v>
      </c>
      <c r="Z138" s="356">
        <v>0.92</v>
      </c>
      <c r="AA138" s="356" t="s">
        <v>40</v>
      </c>
      <c r="AB138" s="356" t="s">
        <v>40</v>
      </c>
      <c r="AC138" s="356" t="s">
        <v>40</v>
      </c>
      <c r="AD138" s="356">
        <v>0.5</v>
      </c>
      <c r="AE138" s="356">
        <v>0.92</v>
      </c>
      <c r="AF138" s="169">
        <v>0.995121951219512</v>
      </c>
      <c r="AG138" s="169">
        <v>1</v>
      </c>
      <c r="AH138" s="169">
        <v>0.971698113207547</v>
      </c>
      <c r="AI138" s="169">
        <v>0.950253073029646</v>
      </c>
      <c r="AJ138" s="356">
        <v>0.92</v>
      </c>
      <c r="AK138" s="169">
        <v>0.962273641851107</v>
      </c>
      <c r="AL138" s="169">
        <v>0.946760214609988</v>
      </c>
      <c r="AM138" s="169">
        <v>0.97530024926354</v>
      </c>
      <c r="AN138" s="169">
        <v>0.966960352422907</v>
      </c>
      <c r="AO138" s="168">
        <v>0.99</v>
      </c>
      <c r="AP138" s="358">
        <v>1</v>
      </c>
      <c r="AQ138" s="358">
        <v>1</v>
      </c>
      <c r="AR138" s="358">
        <v>1</v>
      </c>
      <c r="AS138" s="359">
        <v>1</v>
      </c>
      <c r="AT138" s="360">
        <v>0.105261498981944</v>
      </c>
      <c r="AU138" s="361">
        <v>0.666666666666667</v>
      </c>
      <c r="AV138" s="362">
        <v>0</v>
      </c>
      <c r="AW138" s="362">
        <v>0</v>
      </c>
      <c r="AX138" s="362">
        <v>0.0701754385964912</v>
      </c>
      <c r="AY138" s="142"/>
      <c r="AZ138" s="140"/>
    </row>
    <row r="139" spans="1:52">
      <c r="A139" s="138"/>
      <c r="B139" s="142"/>
      <c r="C139" s="172" t="s">
        <v>186</v>
      </c>
      <c r="D139" s="166" t="s">
        <v>26</v>
      </c>
      <c r="E139" s="166" t="s">
        <v>187</v>
      </c>
      <c r="F139" s="167" t="s">
        <v>289</v>
      </c>
      <c r="G139" s="173" t="s">
        <v>290</v>
      </c>
      <c r="H139" s="173" t="s">
        <v>290</v>
      </c>
      <c r="I139" s="173" t="s">
        <v>290</v>
      </c>
      <c r="J139" s="173" t="s">
        <v>290</v>
      </c>
      <c r="K139" s="168">
        <v>0.9</v>
      </c>
      <c r="L139" s="169">
        <v>0.971428571428571</v>
      </c>
      <c r="M139" s="169">
        <v>0.962962962962963</v>
      </c>
      <c r="N139" s="170">
        <v>0.971428571428571</v>
      </c>
      <c r="O139" s="170">
        <v>0.978894472361809</v>
      </c>
      <c r="P139" s="356">
        <v>0.9</v>
      </c>
      <c r="Q139" s="357">
        <v>0</v>
      </c>
      <c r="R139" s="169" t="s">
        <v>40</v>
      </c>
      <c r="S139" s="169" t="s">
        <v>40</v>
      </c>
      <c r="T139" s="169">
        <v>0</v>
      </c>
      <c r="U139" s="356">
        <v>0.9</v>
      </c>
      <c r="V139" s="169">
        <v>0</v>
      </c>
      <c r="W139" s="169" t="s">
        <v>40</v>
      </c>
      <c r="X139" s="169" t="s">
        <v>40</v>
      </c>
      <c r="Y139" s="169">
        <v>0</v>
      </c>
      <c r="Z139" s="356">
        <v>0.92</v>
      </c>
      <c r="AA139" s="356">
        <v>0</v>
      </c>
      <c r="AB139" s="356" t="s">
        <v>40</v>
      </c>
      <c r="AC139" s="356" t="s">
        <v>40</v>
      </c>
      <c r="AD139" s="356">
        <v>0</v>
      </c>
      <c r="AE139" s="356">
        <v>0.92</v>
      </c>
      <c r="AF139" s="169">
        <v>1</v>
      </c>
      <c r="AG139" s="169">
        <v>1</v>
      </c>
      <c r="AH139" s="169">
        <v>1</v>
      </c>
      <c r="AI139" s="169">
        <v>0.995203836930456</v>
      </c>
      <c r="AJ139" s="356">
        <v>0.92</v>
      </c>
      <c r="AK139" s="169">
        <v>0.965086105213494</v>
      </c>
      <c r="AL139" s="169">
        <v>0.978319783197832</v>
      </c>
      <c r="AM139" s="169">
        <v>0.984049479166667</v>
      </c>
      <c r="AN139" s="169">
        <v>0.985132946670684</v>
      </c>
      <c r="AO139" s="168">
        <v>0.99</v>
      </c>
      <c r="AP139" s="358" t="s">
        <v>40</v>
      </c>
      <c r="AQ139" s="358" t="s">
        <v>40</v>
      </c>
      <c r="AR139" s="358" t="s">
        <v>40</v>
      </c>
      <c r="AS139" s="359">
        <v>1</v>
      </c>
      <c r="AT139" s="360">
        <v>0.105261498981944</v>
      </c>
      <c r="AU139" s="361">
        <v>1</v>
      </c>
      <c r="AV139" s="362">
        <v>0</v>
      </c>
      <c r="AW139" s="362">
        <v>0</v>
      </c>
      <c r="AX139" s="362">
        <v>0.0680628272251309</v>
      </c>
      <c r="AY139" s="142"/>
      <c r="AZ139" s="140"/>
    </row>
    <row r="140" spans="1:52">
      <c r="A140" s="138"/>
      <c r="B140" s="142"/>
      <c r="C140" s="172" t="s">
        <v>186</v>
      </c>
      <c r="D140" s="166" t="s">
        <v>26</v>
      </c>
      <c r="E140" s="166" t="s">
        <v>187</v>
      </c>
      <c r="F140" s="167" t="s">
        <v>291</v>
      </c>
      <c r="G140" s="173" t="s">
        <v>292</v>
      </c>
      <c r="H140" s="173" t="s">
        <v>292</v>
      </c>
      <c r="I140" s="173" t="s">
        <v>292</v>
      </c>
      <c r="J140" s="173" t="s">
        <v>292</v>
      </c>
      <c r="K140" s="168">
        <v>0.9</v>
      </c>
      <c r="L140" s="169">
        <v>0.954545454545455</v>
      </c>
      <c r="M140" s="169">
        <v>0.944444444444444</v>
      </c>
      <c r="N140" s="170">
        <v>0.952380952380952</v>
      </c>
      <c r="O140" s="170">
        <v>0.982371794871795</v>
      </c>
      <c r="P140" s="356">
        <v>0.9</v>
      </c>
      <c r="Q140" s="357" t="s">
        <v>40</v>
      </c>
      <c r="R140" s="169" t="s">
        <v>40</v>
      </c>
      <c r="S140" s="169" t="s">
        <v>40</v>
      </c>
      <c r="T140" s="169" t="s">
        <v>40</v>
      </c>
      <c r="U140" s="356">
        <v>0.9</v>
      </c>
      <c r="V140" s="169" t="s">
        <v>40</v>
      </c>
      <c r="W140" s="169" t="s">
        <v>40</v>
      </c>
      <c r="X140" s="169" t="s">
        <v>40</v>
      </c>
      <c r="Y140" s="169" t="s">
        <v>40</v>
      </c>
      <c r="Z140" s="356">
        <v>0.92</v>
      </c>
      <c r="AA140" s="356">
        <v>0</v>
      </c>
      <c r="AB140" s="356">
        <v>0</v>
      </c>
      <c r="AC140" s="356" t="s">
        <v>40</v>
      </c>
      <c r="AD140" s="356">
        <v>0.166666666666667</v>
      </c>
      <c r="AE140" s="356">
        <v>0.92</v>
      </c>
      <c r="AF140" s="169">
        <v>0.988372093023256</v>
      </c>
      <c r="AG140" s="169">
        <v>0.990566037735849</v>
      </c>
      <c r="AH140" s="169">
        <v>0.986486486486487</v>
      </c>
      <c r="AI140" s="169">
        <v>0.969198088157196</v>
      </c>
      <c r="AJ140" s="356">
        <v>0.92</v>
      </c>
      <c r="AK140" s="169">
        <v>0.97907444668008</v>
      </c>
      <c r="AL140" s="169">
        <v>0.978609625668449</v>
      </c>
      <c r="AM140" s="169">
        <v>0.986921999065857</v>
      </c>
      <c r="AN140" s="169">
        <v>0.989846860643185</v>
      </c>
      <c r="AO140" s="168">
        <v>0.99</v>
      </c>
      <c r="AP140" s="358">
        <v>1</v>
      </c>
      <c r="AQ140" s="358">
        <v>1</v>
      </c>
      <c r="AR140" s="358">
        <v>1</v>
      </c>
      <c r="AS140" s="359">
        <v>1</v>
      </c>
      <c r="AT140" s="360">
        <v>0.105261498981944</v>
      </c>
      <c r="AU140" s="361">
        <v>0.666666666666667</v>
      </c>
      <c r="AV140" s="362">
        <v>0.25</v>
      </c>
      <c r="AW140" s="362">
        <v>0</v>
      </c>
      <c r="AX140" s="362">
        <v>0.0747663551401869</v>
      </c>
      <c r="AY140" s="142"/>
      <c r="AZ140" s="140"/>
    </row>
    <row r="141" spans="1:52">
      <c r="A141" s="138"/>
      <c r="B141" s="142"/>
      <c r="C141" s="172" t="s">
        <v>186</v>
      </c>
      <c r="D141" s="166" t="s">
        <v>26</v>
      </c>
      <c r="E141" s="166" t="s">
        <v>187</v>
      </c>
      <c r="F141" s="167" t="s">
        <v>293</v>
      </c>
      <c r="G141" s="173" t="s">
        <v>294</v>
      </c>
      <c r="H141" s="173" t="s">
        <v>294</v>
      </c>
      <c r="I141" s="173" t="s">
        <v>294</v>
      </c>
      <c r="J141" s="173" t="s">
        <v>294</v>
      </c>
      <c r="K141" s="168">
        <v>0.9</v>
      </c>
      <c r="L141" s="169">
        <v>0.987654320987654</v>
      </c>
      <c r="M141" s="169">
        <v>0.971014492753623</v>
      </c>
      <c r="N141" s="170">
        <v>0.957746478873239</v>
      </c>
      <c r="O141" s="170">
        <v>0.953923357664234</v>
      </c>
      <c r="P141" s="356">
        <v>0.9</v>
      </c>
      <c r="Q141" s="357" t="s">
        <v>40</v>
      </c>
      <c r="R141" s="169" t="s">
        <v>40</v>
      </c>
      <c r="S141" s="169" t="s">
        <v>40</v>
      </c>
      <c r="T141" s="169">
        <v>0.333333333333333</v>
      </c>
      <c r="U141" s="356">
        <v>0.9</v>
      </c>
      <c r="V141" s="169" t="s">
        <v>40</v>
      </c>
      <c r="W141" s="169" t="s">
        <v>40</v>
      </c>
      <c r="X141" s="169" t="s">
        <v>40</v>
      </c>
      <c r="Y141" s="169">
        <v>0.333333333333333</v>
      </c>
      <c r="Z141" s="356">
        <v>0.92</v>
      </c>
      <c r="AA141" s="356">
        <v>0</v>
      </c>
      <c r="AB141" s="356" t="s">
        <v>40</v>
      </c>
      <c r="AC141" s="356" t="s">
        <v>40</v>
      </c>
      <c r="AD141" s="356">
        <v>0</v>
      </c>
      <c r="AE141" s="356">
        <v>0.92</v>
      </c>
      <c r="AF141" s="169">
        <v>0.997982515131137</v>
      </c>
      <c r="AG141" s="169">
        <v>0.992202729044834</v>
      </c>
      <c r="AH141" s="169">
        <v>0.995145631067961</v>
      </c>
      <c r="AI141" s="169">
        <v>0.987772782103301</v>
      </c>
      <c r="AJ141" s="356">
        <v>0.92</v>
      </c>
      <c r="AK141" s="169">
        <v>0.976982420639939</v>
      </c>
      <c r="AL141" s="169">
        <v>0.981246552675124</v>
      </c>
      <c r="AM141" s="169">
        <v>0.985325588505044</v>
      </c>
      <c r="AN141" s="169">
        <v>0.986572452189792</v>
      </c>
      <c r="AO141" s="168">
        <v>0.99</v>
      </c>
      <c r="AP141" s="358">
        <v>1</v>
      </c>
      <c r="AQ141" s="358">
        <v>1</v>
      </c>
      <c r="AR141" s="358">
        <v>1</v>
      </c>
      <c r="AS141" s="359">
        <v>1</v>
      </c>
      <c r="AT141" s="360">
        <v>0.105261498981944</v>
      </c>
      <c r="AU141" s="361">
        <v>0.416666666666667</v>
      </c>
      <c r="AV141" s="362">
        <v>0.0714285714285714</v>
      </c>
      <c r="AW141" s="362">
        <v>0.230769230769231</v>
      </c>
      <c r="AX141" s="362">
        <v>0.0894117647058824</v>
      </c>
      <c r="AY141" s="142"/>
      <c r="AZ141" s="140"/>
    </row>
    <row r="142" spans="1:52">
      <c r="A142" s="138"/>
      <c r="B142" s="142"/>
      <c r="C142" s="172" t="s">
        <v>186</v>
      </c>
      <c r="D142" s="166" t="s">
        <v>26</v>
      </c>
      <c r="E142" s="166" t="s">
        <v>187</v>
      </c>
      <c r="F142" s="167" t="s">
        <v>295</v>
      </c>
      <c r="G142" s="173" t="s">
        <v>296</v>
      </c>
      <c r="H142" s="173" t="s">
        <v>296</v>
      </c>
      <c r="I142" s="173" t="s">
        <v>296</v>
      </c>
      <c r="J142" s="173" t="s">
        <v>296</v>
      </c>
      <c r="K142" s="168">
        <v>0.9</v>
      </c>
      <c r="L142" s="169">
        <v>0.918918918918919</v>
      </c>
      <c r="M142" s="169">
        <v>0.9375</v>
      </c>
      <c r="N142" s="170">
        <v>0.9375</v>
      </c>
      <c r="O142" s="170">
        <v>0.948901623686724</v>
      </c>
      <c r="P142" s="356">
        <v>0.9</v>
      </c>
      <c r="Q142" s="357" t="s">
        <v>40</v>
      </c>
      <c r="R142" s="169" t="s">
        <v>40</v>
      </c>
      <c r="S142" s="169" t="s">
        <v>40</v>
      </c>
      <c r="T142" s="169">
        <v>0.5</v>
      </c>
      <c r="U142" s="356">
        <v>0.9</v>
      </c>
      <c r="V142" s="169" t="s">
        <v>40</v>
      </c>
      <c r="W142" s="169" t="s">
        <v>40</v>
      </c>
      <c r="X142" s="169" t="s">
        <v>40</v>
      </c>
      <c r="Y142" s="169">
        <v>0.5</v>
      </c>
      <c r="Z142" s="356">
        <v>0.92</v>
      </c>
      <c r="AA142" s="356" t="s">
        <v>40</v>
      </c>
      <c r="AB142" s="356" t="s">
        <v>40</v>
      </c>
      <c r="AC142" s="356" t="s">
        <v>40</v>
      </c>
      <c r="AD142" s="356">
        <v>1</v>
      </c>
      <c r="AE142" s="356">
        <v>0.92</v>
      </c>
      <c r="AF142" s="169">
        <v>0.99548532731377</v>
      </c>
      <c r="AG142" s="169">
        <v>0.995983935742972</v>
      </c>
      <c r="AH142" s="169">
        <v>0.99375</v>
      </c>
      <c r="AI142" s="169">
        <v>0.994373212803247</v>
      </c>
      <c r="AJ142" s="356">
        <v>0.92</v>
      </c>
      <c r="AK142" s="169">
        <v>0.981978085351788</v>
      </c>
      <c r="AL142" s="169">
        <v>0.981234096692112</v>
      </c>
      <c r="AM142" s="169">
        <v>0.990040513166779</v>
      </c>
      <c r="AN142" s="169">
        <v>0.98915065983454</v>
      </c>
      <c r="AO142" s="168">
        <v>0.99</v>
      </c>
      <c r="AP142" s="358">
        <v>1</v>
      </c>
      <c r="AQ142" s="358">
        <v>1</v>
      </c>
      <c r="AR142" s="358">
        <v>1</v>
      </c>
      <c r="AS142" s="359">
        <v>1</v>
      </c>
      <c r="AT142" s="360">
        <v>0.105261498981944</v>
      </c>
      <c r="AU142" s="361">
        <v>0.0714285714285714</v>
      </c>
      <c r="AV142" s="362">
        <v>0</v>
      </c>
      <c r="AW142" s="362">
        <v>0.0666666666666667</v>
      </c>
      <c r="AX142" s="362">
        <v>0.013136288998358</v>
      </c>
      <c r="AY142" s="142"/>
      <c r="AZ142" s="140"/>
    </row>
    <row r="143" spans="1:52">
      <c r="A143" s="138"/>
      <c r="B143" s="142"/>
      <c r="C143" s="172" t="s">
        <v>186</v>
      </c>
      <c r="D143" s="166" t="s">
        <v>26</v>
      </c>
      <c r="E143" s="166" t="s">
        <v>187</v>
      </c>
      <c r="F143" s="167" t="s">
        <v>297</v>
      </c>
      <c r="G143" s="173" t="s">
        <v>298</v>
      </c>
      <c r="H143" s="173" t="s">
        <v>298</v>
      </c>
      <c r="I143" s="173" t="s">
        <v>298</v>
      </c>
      <c r="J143" s="173" t="s">
        <v>298</v>
      </c>
      <c r="K143" s="168">
        <v>0.9</v>
      </c>
      <c r="L143" s="169">
        <v>0.958333333333333</v>
      </c>
      <c r="M143" s="169">
        <v>1</v>
      </c>
      <c r="N143" s="170">
        <v>1</v>
      </c>
      <c r="O143" s="170">
        <v>0.982797307404637</v>
      </c>
      <c r="P143" s="356">
        <v>0.9</v>
      </c>
      <c r="Q143" s="357">
        <v>0</v>
      </c>
      <c r="R143" s="169" t="s">
        <v>40</v>
      </c>
      <c r="S143" s="169" t="s">
        <v>40</v>
      </c>
      <c r="T143" s="169">
        <v>0</v>
      </c>
      <c r="U143" s="356">
        <v>0.9</v>
      </c>
      <c r="V143" s="169">
        <v>0</v>
      </c>
      <c r="W143" s="169" t="s">
        <v>40</v>
      </c>
      <c r="X143" s="169" t="s">
        <v>40</v>
      </c>
      <c r="Y143" s="169">
        <v>0</v>
      </c>
      <c r="Z143" s="356">
        <v>0.92</v>
      </c>
      <c r="AA143" s="356">
        <v>0</v>
      </c>
      <c r="AB143" s="356" t="s">
        <v>40</v>
      </c>
      <c r="AC143" s="356" t="s">
        <v>40</v>
      </c>
      <c r="AD143" s="356">
        <v>0</v>
      </c>
      <c r="AE143" s="356">
        <v>0.92</v>
      </c>
      <c r="AF143" s="169">
        <v>0.984375</v>
      </c>
      <c r="AG143" s="169">
        <v>1</v>
      </c>
      <c r="AH143" s="169">
        <v>1</v>
      </c>
      <c r="AI143" s="169">
        <v>0.992846270928463</v>
      </c>
      <c r="AJ143" s="356">
        <v>0.92</v>
      </c>
      <c r="AK143" s="169">
        <v>0.98811358133392</v>
      </c>
      <c r="AL143" s="169">
        <v>0.986570743405276</v>
      </c>
      <c r="AM143" s="169">
        <v>0.990117035110533</v>
      </c>
      <c r="AN143" s="169">
        <v>0.992283628779979</v>
      </c>
      <c r="AO143" s="168">
        <v>0.99</v>
      </c>
      <c r="AP143" s="358">
        <v>1</v>
      </c>
      <c r="AQ143" s="358">
        <v>1</v>
      </c>
      <c r="AR143" s="358">
        <v>1</v>
      </c>
      <c r="AS143" s="359">
        <v>1</v>
      </c>
      <c r="AT143" s="360">
        <v>0.105261498981944</v>
      </c>
      <c r="AU143" s="361">
        <v>0.25</v>
      </c>
      <c r="AV143" s="362">
        <v>-0.2</v>
      </c>
      <c r="AW143" s="362">
        <v>0</v>
      </c>
      <c r="AX143" s="362">
        <v>0.0782122905027933</v>
      </c>
      <c r="AY143" s="142"/>
      <c r="AZ143" s="140"/>
    </row>
    <row r="144" spans="1:52">
      <c r="A144" s="138"/>
      <c r="B144" s="142"/>
      <c r="C144" s="172" t="s">
        <v>186</v>
      </c>
      <c r="D144" s="166" t="s">
        <v>26</v>
      </c>
      <c r="E144" s="166" t="s">
        <v>187</v>
      </c>
      <c r="F144" s="167" t="s">
        <v>299</v>
      </c>
      <c r="G144" s="173" t="s">
        <v>300</v>
      </c>
      <c r="H144" s="173" t="s">
        <v>300</v>
      </c>
      <c r="I144" s="173" t="s">
        <v>300</v>
      </c>
      <c r="J144" s="173" t="s">
        <v>300</v>
      </c>
      <c r="K144" s="168">
        <v>0.9</v>
      </c>
      <c r="L144" s="169">
        <v>1</v>
      </c>
      <c r="M144" s="169">
        <v>1</v>
      </c>
      <c r="N144" s="170">
        <v>1</v>
      </c>
      <c r="O144" s="170">
        <v>0.992529348986126</v>
      </c>
      <c r="P144" s="356">
        <v>0.9</v>
      </c>
      <c r="Q144" s="357" t="s">
        <v>40</v>
      </c>
      <c r="R144" s="169" t="s">
        <v>40</v>
      </c>
      <c r="S144" s="169">
        <v>0</v>
      </c>
      <c r="T144" s="169">
        <v>0</v>
      </c>
      <c r="U144" s="356">
        <v>0.9</v>
      </c>
      <c r="V144" s="169" t="s">
        <v>40</v>
      </c>
      <c r="W144" s="169" t="s">
        <v>40</v>
      </c>
      <c r="X144" s="169">
        <v>1</v>
      </c>
      <c r="Y144" s="169">
        <v>1</v>
      </c>
      <c r="Z144" s="356">
        <v>0.92</v>
      </c>
      <c r="AA144" s="356" t="s">
        <v>40</v>
      </c>
      <c r="AB144" s="356" t="s">
        <v>40</v>
      </c>
      <c r="AC144" s="356" t="s">
        <v>40</v>
      </c>
      <c r="AD144" s="356" t="s">
        <v>40</v>
      </c>
      <c r="AE144" s="356">
        <v>0.92</v>
      </c>
      <c r="AF144" s="169">
        <v>0.992957746478873</v>
      </c>
      <c r="AG144" s="169">
        <v>1</v>
      </c>
      <c r="AH144" s="169">
        <v>1</v>
      </c>
      <c r="AI144" s="169">
        <v>0.997689345314506</v>
      </c>
      <c r="AJ144" s="356">
        <v>0.92</v>
      </c>
      <c r="AK144" s="169">
        <v>0.971582836032964</v>
      </c>
      <c r="AL144" s="169">
        <v>0.985870263326911</v>
      </c>
      <c r="AM144" s="169">
        <v>0.991319444444444</v>
      </c>
      <c r="AN144" s="169">
        <v>0.986861150070126</v>
      </c>
      <c r="AO144" s="168">
        <v>0.99</v>
      </c>
      <c r="AP144" s="358">
        <v>1</v>
      </c>
      <c r="AQ144" s="358">
        <v>1</v>
      </c>
      <c r="AR144" s="358">
        <v>1</v>
      </c>
      <c r="AS144" s="359">
        <v>1</v>
      </c>
      <c r="AT144" s="360">
        <v>0.105261498981944</v>
      </c>
      <c r="AU144" s="361">
        <v>0.25</v>
      </c>
      <c r="AV144" s="362">
        <v>0.5</v>
      </c>
      <c r="AW144" s="362">
        <v>0</v>
      </c>
      <c r="AX144" s="362">
        <v>0.163265306122449</v>
      </c>
      <c r="AY144" s="142"/>
      <c r="AZ144" s="140"/>
    </row>
    <row r="145" spans="1:52">
      <c r="A145" s="138"/>
      <c r="B145" s="142"/>
      <c r="C145" s="172" t="s">
        <v>186</v>
      </c>
      <c r="D145" s="166" t="s">
        <v>26</v>
      </c>
      <c r="E145" s="166" t="s">
        <v>187</v>
      </c>
      <c r="F145" s="167" t="s">
        <v>301</v>
      </c>
      <c r="G145" s="173" t="s">
        <v>302</v>
      </c>
      <c r="H145" s="173" t="s">
        <v>302</v>
      </c>
      <c r="I145" s="173" t="s">
        <v>302</v>
      </c>
      <c r="J145" s="173" t="s">
        <v>302</v>
      </c>
      <c r="K145" s="168">
        <v>0.9</v>
      </c>
      <c r="L145" s="169">
        <v>0.971830985915493</v>
      </c>
      <c r="M145" s="169">
        <v>1</v>
      </c>
      <c r="N145" s="170">
        <v>0.985714285714286</v>
      </c>
      <c r="O145" s="170">
        <v>0.974221789883268</v>
      </c>
      <c r="P145" s="356">
        <v>0.9</v>
      </c>
      <c r="Q145" s="357">
        <v>0</v>
      </c>
      <c r="R145" s="169">
        <v>0.333333333333333</v>
      </c>
      <c r="S145" s="169" t="s">
        <v>40</v>
      </c>
      <c r="T145" s="169">
        <v>0.133333333333333</v>
      </c>
      <c r="U145" s="356">
        <v>0.9</v>
      </c>
      <c r="V145" s="169">
        <v>0</v>
      </c>
      <c r="W145" s="169">
        <v>0</v>
      </c>
      <c r="X145" s="169" t="s">
        <v>40</v>
      </c>
      <c r="Y145" s="169">
        <v>0.0666666666666667</v>
      </c>
      <c r="Z145" s="356">
        <v>0.92</v>
      </c>
      <c r="AA145" s="356">
        <v>0</v>
      </c>
      <c r="AB145" s="356">
        <v>0</v>
      </c>
      <c r="AC145" s="356" t="s">
        <v>40</v>
      </c>
      <c r="AD145" s="356">
        <v>0.0833333333333333</v>
      </c>
      <c r="AE145" s="356">
        <v>0.92</v>
      </c>
      <c r="AF145" s="169">
        <v>0.998313659359191</v>
      </c>
      <c r="AG145" s="169">
        <v>0.995468277945619</v>
      </c>
      <c r="AH145" s="169">
        <v>0.990723562152134</v>
      </c>
      <c r="AI145" s="169">
        <v>0.871136590229312</v>
      </c>
      <c r="AJ145" s="356">
        <v>0.92</v>
      </c>
      <c r="AK145" s="169">
        <v>0.979259731971921</v>
      </c>
      <c r="AL145" s="169">
        <v>0.982117310443491</v>
      </c>
      <c r="AM145" s="169">
        <v>0.988011417697431</v>
      </c>
      <c r="AN145" s="169">
        <v>0.986664073918416</v>
      </c>
      <c r="AO145" s="168">
        <v>0.99</v>
      </c>
      <c r="AP145" s="358">
        <v>1</v>
      </c>
      <c r="AQ145" s="358">
        <v>1</v>
      </c>
      <c r="AR145" s="358">
        <v>1</v>
      </c>
      <c r="AS145" s="359">
        <v>1</v>
      </c>
      <c r="AT145" s="360">
        <v>0.105261498981944</v>
      </c>
      <c r="AU145" s="361">
        <v>0</v>
      </c>
      <c r="AV145" s="362">
        <v>0.2</v>
      </c>
      <c r="AW145" s="362">
        <v>0.0769230769230769</v>
      </c>
      <c r="AX145" s="362">
        <v>0.0895953757225433</v>
      </c>
      <c r="AY145" s="142"/>
      <c r="AZ145" s="140"/>
    </row>
    <row r="146" spans="1:52">
      <c r="A146" s="138"/>
      <c r="B146" s="142"/>
      <c r="C146" s="172" t="s">
        <v>186</v>
      </c>
      <c r="D146" s="166" t="s">
        <v>26</v>
      </c>
      <c r="E146" s="166" t="s">
        <v>187</v>
      </c>
      <c r="F146" s="167" t="s">
        <v>303</v>
      </c>
      <c r="G146" s="173" t="s">
        <v>304</v>
      </c>
      <c r="H146" s="173" t="s">
        <v>304</v>
      </c>
      <c r="I146" s="173" t="s">
        <v>304</v>
      </c>
      <c r="J146" s="173" t="s">
        <v>304</v>
      </c>
      <c r="K146" s="168">
        <v>0.9</v>
      </c>
      <c r="L146" s="169">
        <v>0.971428571428571</v>
      </c>
      <c r="M146" s="169">
        <v>0.945054945054945</v>
      </c>
      <c r="N146" s="170">
        <v>0.962962962962963</v>
      </c>
      <c r="O146" s="170">
        <v>0.971563981042654</v>
      </c>
      <c r="P146" s="356">
        <v>0.9</v>
      </c>
      <c r="Q146" s="357">
        <v>0.941805450416351</v>
      </c>
      <c r="R146" s="169">
        <v>0.935411733754275</v>
      </c>
      <c r="S146" s="169">
        <v>0.954128440366973</v>
      </c>
      <c r="T146" s="169">
        <v>0.937667227359485</v>
      </c>
      <c r="U146" s="356">
        <v>0.9</v>
      </c>
      <c r="V146" s="169">
        <v>0.943981831945496</v>
      </c>
      <c r="W146" s="169">
        <v>0.941331228624046</v>
      </c>
      <c r="X146" s="169">
        <v>0.937361594432142</v>
      </c>
      <c r="Y146" s="169">
        <v>0.92962724095556</v>
      </c>
      <c r="Z146" s="356">
        <v>0.92</v>
      </c>
      <c r="AA146" s="356">
        <v>0.964874411302983</v>
      </c>
      <c r="AB146" s="356">
        <v>0.978790389395195</v>
      </c>
      <c r="AC146" s="356">
        <v>0.968211206896552</v>
      </c>
      <c r="AD146" s="356">
        <v>0.970816277389839</v>
      </c>
      <c r="AE146" s="356">
        <v>0.92</v>
      </c>
      <c r="AF146" s="169">
        <v>0.8802343537106</v>
      </c>
      <c r="AG146" s="169">
        <v>0.984885368600807</v>
      </c>
      <c r="AH146" s="169">
        <v>0.899669433112955</v>
      </c>
      <c r="AI146" s="169">
        <v>0.959941727850934</v>
      </c>
      <c r="AJ146" s="356">
        <v>0.92</v>
      </c>
      <c r="AK146" s="169">
        <v>0.976576461577738</v>
      </c>
      <c r="AL146" s="169">
        <v>0.986433966414901</v>
      </c>
      <c r="AM146" s="169">
        <v>0.986189195795649</v>
      </c>
      <c r="AN146" s="169">
        <v>0.982780869766562</v>
      </c>
      <c r="AO146" s="168">
        <v>0.99</v>
      </c>
      <c r="AP146" s="358">
        <v>1</v>
      </c>
      <c r="AQ146" s="358">
        <v>1</v>
      </c>
      <c r="AR146" s="358">
        <v>1</v>
      </c>
      <c r="AS146" s="359">
        <v>0.999849533554017</v>
      </c>
      <c r="AT146" s="360">
        <v>0.105261498981944</v>
      </c>
      <c r="AU146" s="361">
        <v>0.290322580645161</v>
      </c>
      <c r="AV146" s="362">
        <v>0</v>
      </c>
      <c r="AW146" s="362">
        <v>0</v>
      </c>
      <c r="AX146" s="362">
        <v>0.0907079646017699</v>
      </c>
      <c r="AY146" s="142"/>
      <c r="AZ146" s="140"/>
    </row>
    <row r="147" spans="1:52">
      <c r="A147" s="138"/>
      <c r="B147" s="142"/>
      <c r="C147" s="172" t="s">
        <v>186</v>
      </c>
      <c r="D147" s="166" t="s">
        <v>26</v>
      </c>
      <c r="E147" s="166" t="s">
        <v>187</v>
      </c>
      <c r="F147" s="167" t="s">
        <v>305</v>
      </c>
      <c r="G147" s="173" t="s">
        <v>306</v>
      </c>
      <c r="H147" s="173" t="s">
        <v>306</v>
      </c>
      <c r="I147" s="173" t="s">
        <v>306</v>
      </c>
      <c r="J147" s="173" t="s">
        <v>306</v>
      </c>
      <c r="K147" s="168">
        <v>0.9</v>
      </c>
      <c r="L147" s="169">
        <v>1</v>
      </c>
      <c r="M147" s="169">
        <v>1</v>
      </c>
      <c r="N147" s="170">
        <v>1</v>
      </c>
      <c r="O147" s="170">
        <v>0.991464510332435</v>
      </c>
      <c r="P147" s="356">
        <v>0.9</v>
      </c>
      <c r="Q147" s="357">
        <v>0.963724155008048</v>
      </c>
      <c r="R147" s="169">
        <v>0.973253833049404</v>
      </c>
      <c r="S147" s="169">
        <v>0.975267930750206</v>
      </c>
      <c r="T147" s="169">
        <v>0.970220027144378</v>
      </c>
      <c r="U147" s="356">
        <v>0.9</v>
      </c>
      <c r="V147" s="169">
        <v>0.921505509471338</v>
      </c>
      <c r="W147" s="169">
        <v>0.925212947189097</v>
      </c>
      <c r="X147" s="169">
        <v>0.942497938994229</v>
      </c>
      <c r="Y147" s="169">
        <v>0.928489770173848</v>
      </c>
      <c r="Z147" s="356">
        <v>0.92</v>
      </c>
      <c r="AA147" s="356">
        <v>0.948547513540128</v>
      </c>
      <c r="AB147" s="356">
        <v>0.961443298969072</v>
      </c>
      <c r="AC147" s="356">
        <v>0.956060606060606</v>
      </c>
      <c r="AD147" s="356">
        <v>0.965246339523328</v>
      </c>
      <c r="AE147" s="356">
        <v>0.92</v>
      </c>
      <c r="AF147" s="169">
        <v>0.995869719140902</v>
      </c>
      <c r="AG147" s="169">
        <v>0.994196953400535</v>
      </c>
      <c r="AH147" s="169">
        <v>0.981210855949896</v>
      </c>
      <c r="AI147" s="169">
        <v>0.981825835116512</v>
      </c>
      <c r="AJ147" s="356">
        <v>0.92</v>
      </c>
      <c r="AK147" s="169">
        <v>0.971167311969685</v>
      </c>
      <c r="AL147" s="169">
        <v>0.974909056990952</v>
      </c>
      <c r="AM147" s="169">
        <v>0.980401684483317</v>
      </c>
      <c r="AN147" s="169">
        <v>0.980034712902822</v>
      </c>
      <c r="AO147" s="168">
        <v>0.99</v>
      </c>
      <c r="AP147" s="358">
        <v>1</v>
      </c>
      <c r="AQ147" s="358">
        <v>1</v>
      </c>
      <c r="AR147" s="358">
        <v>1</v>
      </c>
      <c r="AS147" s="359">
        <v>1</v>
      </c>
      <c r="AT147" s="360">
        <v>0.105261498981944</v>
      </c>
      <c r="AU147" s="361">
        <v>0.166666666666667</v>
      </c>
      <c r="AV147" s="362">
        <v>0.0476190476190476</v>
      </c>
      <c r="AW147" s="362">
        <v>0</v>
      </c>
      <c r="AX147" s="362">
        <v>0.0547588005215124</v>
      </c>
      <c r="AY147" s="142"/>
      <c r="AZ147" s="140"/>
    </row>
    <row r="148" spans="1:52">
      <c r="A148" s="138"/>
      <c r="B148" s="142"/>
      <c r="C148" s="172" t="s">
        <v>186</v>
      </c>
      <c r="D148" s="166" t="s">
        <v>26</v>
      </c>
      <c r="E148" s="166" t="s">
        <v>187</v>
      </c>
      <c r="F148" s="167" t="s">
        <v>307</v>
      </c>
      <c r="G148" s="173" t="s">
        <v>308</v>
      </c>
      <c r="H148" s="173" t="s">
        <v>308</v>
      </c>
      <c r="I148" s="173" t="s">
        <v>308</v>
      </c>
      <c r="J148" s="173" t="s">
        <v>308</v>
      </c>
      <c r="K148" s="168">
        <v>0.9</v>
      </c>
      <c r="L148" s="169">
        <v>0.964285714285714</v>
      </c>
      <c r="M148" s="169">
        <v>0.981981981981982</v>
      </c>
      <c r="N148" s="170">
        <v>0.912621359223301</v>
      </c>
      <c r="O148" s="170">
        <v>0.967351874244256</v>
      </c>
      <c r="P148" s="356">
        <v>0.9</v>
      </c>
      <c r="Q148" s="357">
        <v>0.972698801742919</v>
      </c>
      <c r="R148" s="169">
        <v>0.980253623188406</v>
      </c>
      <c r="S148" s="169">
        <v>0.976366184026156</v>
      </c>
      <c r="T148" s="169">
        <v>0.965177062735934</v>
      </c>
      <c r="U148" s="356">
        <v>0.9</v>
      </c>
      <c r="V148" s="169">
        <v>0.887527233115468</v>
      </c>
      <c r="W148" s="169">
        <v>0.920471014492754</v>
      </c>
      <c r="X148" s="169">
        <v>0.93218122372723</v>
      </c>
      <c r="Y148" s="169">
        <v>0.895110551860507</v>
      </c>
      <c r="Z148" s="356">
        <v>0.92</v>
      </c>
      <c r="AA148" s="356">
        <v>0.841186440677966</v>
      </c>
      <c r="AB148" s="356">
        <v>0.897753491196114</v>
      </c>
      <c r="AC148" s="356">
        <v>0.927119174225837</v>
      </c>
      <c r="AD148" s="356">
        <v>0.899061174436604</v>
      </c>
      <c r="AE148" s="356">
        <v>0.92</v>
      </c>
      <c r="AF148" s="169">
        <v>0.991045797449763</v>
      </c>
      <c r="AG148" s="169">
        <v>0.989882937989328</v>
      </c>
      <c r="AH148" s="169">
        <v>0.971321669985599</v>
      </c>
      <c r="AI148" s="169">
        <v>0.986826187837335</v>
      </c>
      <c r="AJ148" s="356">
        <v>0.92</v>
      </c>
      <c r="AK148" s="169">
        <v>0.919393998251918</v>
      </c>
      <c r="AL148" s="169">
        <v>0.934961879570562</v>
      </c>
      <c r="AM148" s="169">
        <v>0.957784969435455</v>
      </c>
      <c r="AN148" s="169">
        <v>0.942641145773638</v>
      </c>
      <c r="AO148" s="168">
        <v>0.99</v>
      </c>
      <c r="AP148" s="358">
        <v>1</v>
      </c>
      <c r="AQ148" s="358">
        <v>1</v>
      </c>
      <c r="AR148" s="358">
        <v>1</v>
      </c>
      <c r="AS148" s="359">
        <v>1</v>
      </c>
      <c r="AT148" s="360">
        <v>0.105261498981944</v>
      </c>
      <c r="AU148" s="361">
        <v>0.0909090909090909</v>
      </c>
      <c r="AV148" s="362">
        <v>0.0285714285714286</v>
      </c>
      <c r="AW148" s="362">
        <v>0.027027027027027</v>
      </c>
      <c r="AX148" s="362">
        <v>0.0645161290322581</v>
      </c>
      <c r="AY148" s="142"/>
      <c r="AZ148" s="140"/>
    </row>
    <row r="149" spans="1:52">
      <c r="A149" s="138"/>
      <c r="B149" s="142"/>
      <c r="C149" s="172" t="s">
        <v>186</v>
      </c>
      <c r="D149" s="166" t="s">
        <v>135</v>
      </c>
      <c r="E149" s="166" t="s">
        <v>187</v>
      </c>
      <c r="F149" s="167" t="s">
        <v>309</v>
      </c>
      <c r="G149" s="173" t="s">
        <v>310</v>
      </c>
      <c r="H149" s="173" t="s">
        <v>310</v>
      </c>
      <c r="I149" s="173" t="s">
        <v>310</v>
      </c>
      <c r="J149" s="173" t="s">
        <v>310</v>
      </c>
      <c r="K149" s="168">
        <v>0.9</v>
      </c>
      <c r="L149" s="169">
        <v>0.980392156862745</v>
      </c>
      <c r="M149" s="169">
        <v>0.989247311827957</v>
      </c>
      <c r="N149" s="170">
        <v>0.988636363636364</v>
      </c>
      <c r="O149" s="170">
        <v>0.98491921005386</v>
      </c>
      <c r="P149" s="356">
        <v>0.9</v>
      </c>
      <c r="Q149" s="357">
        <v>0.958631596470784</v>
      </c>
      <c r="R149" s="169">
        <v>0.974906324514591</v>
      </c>
      <c r="S149" s="169">
        <v>0.971518588531821</v>
      </c>
      <c r="T149" s="169">
        <v>0.956643306579272</v>
      </c>
      <c r="U149" s="356">
        <v>0.9</v>
      </c>
      <c r="V149" s="169">
        <v>0.941817879141002</v>
      </c>
      <c r="W149" s="169">
        <v>0.965141364823436</v>
      </c>
      <c r="X149" s="169">
        <v>0.956773787019534</v>
      </c>
      <c r="Y149" s="169">
        <v>0.937078901943315</v>
      </c>
      <c r="Z149" s="356">
        <v>0.92</v>
      </c>
      <c r="AA149" s="356">
        <v>0.953956834532374</v>
      </c>
      <c r="AB149" s="356">
        <v>0.955669348939283</v>
      </c>
      <c r="AC149" s="356">
        <v>0.95364238410596</v>
      </c>
      <c r="AD149" s="356">
        <v>0.949432574380698</v>
      </c>
      <c r="AE149" s="356">
        <v>0.92</v>
      </c>
      <c r="AF149" s="169">
        <v>0.947231475496777</v>
      </c>
      <c r="AG149" s="169">
        <v>0.946367611522381</v>
      </c>
      <c r="AH149" s="169">
        <v>0.590359129886911</v>
      </c>
      <c r="AI149" s="169">
        <v>0.933741535347128</v>
      </c>
      <c r="AJ149" s="356">
        <v>0.92</v>
      </c>
      <c r="AK149" s="169">
        <v>0.975201911045387</v>
      </c>
      <c r="AL149" s="169">
        <v>0.976412682178471</v>
      </c>
      <c r="AM149" s="169">
        <v>0.979607843137255</v>
      </c>
      <c r="AN149" s="169">
        <v>0.974037060702875</v>
      </c>
      <c r="AO149" s="168">
        <v>0.99</v>
      </c>
      <c r="AP149" s="358">
        <v>1</v>
      </c>
      <c r="AQ149" s="358">
        <v>1</v>
      </c>
      <c r="AR149" s="358">
        <v>1</v>
      </c>
      <c r="AS149" s="359">
        <v>0.994340290060134</v>
      </c>
      <c r="AT149" s="360">
        <v>0.105261498981944</v>
      </c>
      <c r="AU149" s="361">
        <v>0.21875</v>
      </c>
      <c r="AV149" s="362">
        <v>0.0666666666666667</v>
      </c>
      <c r="AW149" s="362">
        <v>0</v>
      </c>
      <c r="AX149" s="362">
        <v>0.0843195266272189</v>
      </c>
      <c r="AY149" s="142"/>
      <c r="AZ149" s="140"/>
    </row>
    <row r="150" spans="1:52">
      <c r="A150" s="138"/>
      <c r="B150" s="142"/>
      <c r="C150" s="172" t="s">
        <v>186</v>
      </c>
      <c r="D150" s="166" t="s">
        <v>26</v>
      </c>
      <c r="E150" s="166" t="s">
        <v>187</v>
      </c>
      <c r="F150" s="167" t="s">
        <v>311</v>
      </c>
      <c r="G150" s="173" t="s">
        <v>312</v>
      </c>
      <c r="H150" s="173" t="s">
        <v>312</v>
      </c>
      <c r="I150" s="173" t="s">
        <v>312</v>
      </c>
      <c r="J150" s="173" t="s">
        <v>312</v>
      </c>
      <c r="K150" s="168">
        <v>0.9</v>
      </c>
      <c r="L150" s="169">
        <v>1</v>
      </c>
      <c r="M150" s="169">
        <v>1</v>
      </c>
      <c r="N150" s="170">
        <v>1</v>
      </c>
      <c r="O150" s="170">
        <v>0.999582114500627</v>
      </c>
      <c r="P150" s="356">
        <v>0.9</v>
      </c>
      <c r="Q150" s="357">
        <v>0.962260066387646</v>
      </c>
      <c r="R150" s="169">
        <v>0.963742904229995</v>
      </c>
      <c r="S150" s="169">
        <v>0.979115479115479</v>
      </c>
      <c r="T150" s="169">
        <v>0.969167698019802</v>
      </c>
      <c r="U150" s="356">
        <v>0.9</v>
      </c>
      <c r="V150" s="169">
        <v>0.867008226295281</v>
      </c>
      <c r="W150" s="169">
        <v>0.911829335286578</v>
      </c>
      <c r="X150" s="169">
        <v>0.912264537264537</v>
      </c>
      <c r="Y150" s="169">
        <v>0.952831064356436</v>
      </c>
      <c r="Z150" s="356">
        <v>0.92</v>
      </c>
      <c r="AA150" s="356">
        <v>0.818285280728376</v>
      </c>
      <c r="AB150" s="356">
        <v>0.894767273778549</v>
      </c>
      <c r="AC150" s="356">
        <v>0.959622641509434</v>
      </c>
      <c r="AD150" s="356">
        <v>0.942933370560816</v>
      </c>
      <c r="AE150" s="356">
        <v>0.92</v>
      </c>
      <c r="AF150" s="169">
        <v>0.968592631857938</v>
      </c>
      <c r="AG150" s="169">
        <v>0.957760715596203</v>
      </c>
      <c r="AH150" s="169">
        <v>0.937799412168573</v>
      </c>
      <c r="AI150" s="169">
        <v>0.980662851334569</v>
      </c>
      <c r="AJ150" s="356">
        <v>0.92</v>
      </c>
      <c r="AK150" s="169">
        <v>0.921682340647858</v>
      </c>
      <c r="AL150" s="169">
        <v>0.942327093375182</v>
      </c>
      <c r="AM150" s="169">
        <v>0.971417069243156</v>
      </c>
      <c r="AN150" s="169">
        <v>0.972502766749476</v>
      </c>
      <c r="AO150" s="168">
        <v>0.99</v>
      </c>
      <c r="AP150" s="358">
        <v>1</v>
      </c>
      <c r="AQ150" s="358">
        <v>1</v>
      </c>
      <c r="AR150" s="358">
        <v>1</v>
      </c>
      <c r="AS150" s="359">
        <v>1</v>
      </c>
      <c r="AT150" s="360">
        <v>0.105261498981944</v>
      </c>
      <c r="AU150" s="361">
        <v>0.189189189189189</v>
      </c>
      <c r="AV150" s="362">
        <v>0.0689655172413793</v>
      </c>
      <c r="AW150" s="362">
        <v>0.037037037037037</v>
      </c>
      <c r="AX150" s="362">
        <v>0.0546341463414634</v>
      </c>
      <c r="AY150" s="142"/>
      <c r="AZ150" s="140"/>
    </row>
    <row r="151" spans="1:52">
      <c r="A151" s="138"/>
      <c r="B151" s="142"/>
      <c r="C151" s="172" t="s">
        <v>186</v>
      </c>
      <c r="D151" s="166" t="s">
        <v>26</v>
      </c>
      <c r="E151" s="166" t="s">
        <v>187</v>
      </c>
      <c r="F151" s="167" t="s">
        <v>313</v>
      </c>
      <c r="G151" s="173" t="s">
        <v>314</v>
      </c>
      <c r="H151" s="173" t="s">
        <v>314</v>
      </c>
      <c r="I151" s="173" t="s">
        <v>314</v>
      </c>
      <c r="J151" s="173" t="s">
        <v>314</v>
      </c>
      <c r="K151" s="168">
        <v>0.9</v>
      </c>
      <c r="L151" s="169">
        <v>1</v>
      </c>
      <c r="M151" s="169">
        <v>1</v>
      </c>
      <c r="N151" s="170">
        <v>1</v>
      </c>
      <c r="O151" s="170">
        <v>1</v>
      </c>
      <c r="P151" s="356">
        <v>0.9</v>
      </c>
      <c r="Q151" s="357">
        <v>0.964905439656853</v>
      </c>
      <c r="R151" s="169">
        <v>0.964884696016772</v>
      </c>
      <c r="S151" s="169">
        <v>0.968085106382979</v>
      </c>
      <c r="T151" s="169">
        <v>0.965893906689466</v>
      </c>
      <c r="U151" s="356">
        <v>0.9</v>
      </c>
      <c r="V151" s="169">
        <v>0.952037434197699</v>
      </c>
      <c r="W151" s="169">
        <v>0.961477987421384</v>
      </c>
      <c r="X151" s="169">
        <v>0.95774231678487</v>
      </c>
      <c r="Y151" s="169">
        <v>0.949354787467646</v>
      </c>
      <c r="Z151" s="356">
        <v>0.92</v>
      </c>
      <c r="AA151" s="356">
        <v>0.956503554997909</v>
      </c>
      <c r="AB151" s="356">
        <v>0.959882583170254</v>
      </c>
      <c r="AC151" s="356">
        <v>0.955736224028907</v>
      </c>
      <c r="AD151" s="356">
        <v>0.954844527570889</v>
      </c>
      <c r="AE151" s="356">
        <v>0.92</v>
      </c>
      <c r="AF151" s="169">
        <v>0.950569186560566</v>
      </c>
      <c r="AG151" s="169">
        <v>0.876315873167319</v>
      </c>
      <c r="AH151" s="169">
        <v>0.976187069476524</v>
      </c>
      <c r="AI151" s="169">
        <v>0.960721788600901</v>
      </c>
      <c r="AJ151" s="356">
        <v>0.92</v>
      </c>
      <c r="AK151" s="169">
        <v>0.977928466959181</v>
      </c>
      <c r="AL151" s="169">
        <v>0.977484020918071</v>
      </c>
      <c r="AM151" s="169">
        <v>0.980191408858224</v>
      </c>
      <c r="AN151" s="169">
        <v>0.976522869240766</v>
      </c>
      <c r="AO151" s="168">
        <v>0.99</v>
      </c>
      <c r="AP151" s="358">
        <v>1</v>
      </c>
      <c r="AQ151" s="358">
        <v>1</v>
      </c>
      <c r="AR151" s="358">
        <v>1</v>
      </c>
      <c r="AS151" s="359">
        <v>1</v>
      </c>
      <c r="AT151" s="360">
        <v>0.105261498981944</v>
      </c>
      <c r="AU151" s="361">
        <v>0.444444444444444</v>
      </c>
      <c r="AV151" s="362">
        <v>0.111111111111111</v>
      </c>
      <c r="AW151" s="362">
        <v>0</v>
      </c>
      <c r="AX151" s="362">
        <v>0.069204152249135</v>
      </c>
      <c r="AY151" s="142"/>
      <c r="AZ151" s="140"/>
    </row>
    <row r="152" spans="1:52">
      <c r="A152" s="138"/>
      <c r="B152" s="142"/>
      <c r="C152" s="172" t="s">
        <v>186</v>
      </c>
      <c r="D152" s="166" t="s">
        <v>26</v>
      </c>
      <c r="E152" s="166" t="s">
        <v>187</v>
      </c>
      <c r="F152" s="167" t="s">
        <v>315</v>
      </c>
      <c r="G152" s="173" t="s">
        <v>316</v>
      </c>
      <c r="H152" s="173" t="s">
        <v>316</v>
      </c>
      <c r="I152" s="173" t="s">
        <v>316</v>
      </c>
      <c r="J152" s="173" t="s">
        <v>316</v>
      </c>
      <c r="K152" s="168">
        <v>0.9</v>
      </c>
      <c r="L152" s="169">
        <v>0.952941176470588</v>
      </c>
      <c r="M152" s="169">
        <v>1</v>
      </c>
      <c r="N152" s="170">
        <v>0.985915492957746</v>
      </c>
      <c r="O152" s="170">
        <v>0.972408026755853</v>
      </c>
      <c r="P152" s="356">
        <v>0.9</v>
      </c>
      <c r="Q152" s="357">
        <v>0.983244293346285</v>
      </c>
      <c r="R152" s="169">
        <v>0.974930638129211</v>
      </c>
      <c r="S152" s="169">
        <v>0.992351816443595</v>
      </c>
      <c r="T152" s="169">
        <v>0.974275935363476</v>
      </c>
      <c r="U152" s="356">
        <v>0.9</v>
      </c>
      <c r="V152" s="169">
        <v>0.95110895256597</v>
      </c>
      <c r="W152" s="169">
        <v>0.965219976218787</v>
      </c>
      <c r="X152" s="169">
        <v>0.97100063734863</v>
      </c>
      <c r="Y152" s="169">
        <v>0.937212863705972</v>
      </c>
      <c r="Z152" s="356">
        <v>0.92</v>
      </c>
      <c r="AA152" s="356">
        <v>0.92518756698821</v>
      </c>
      <c r="AB152" s="356">
        <v>0.939215404512143</v>
      </c>
      <c r="AC152" s="356">
        <v>0.951702571230021</v>
      </c>
      <c r="AD152" s="356">
        <v>0.937733730726049</v>
      </c>
      <c r="AE152" s="356">
        <v>0.92</v>
      </c>
      <c r="AF152" s="169">
        <v>0.967934389069043</v>
      </c>
      <c r="AG152" s="169">
        <v>0.996903636135403</v>
      </c>
      <c r="AH152" s="169">
        <v>0.903765971110621</v>
      </c>
      <c r="AI152" s="169">
        <v>0.959827993257819</v>
      </c>
      <c r="AJ152" s="356">
        <v>0.92</v>
      </c>
      <c r="AK152" s="169">
        <v>0.966527688061542</v>
      </c>
      <c r="AL152" s="169">
        <v>0.9688013136289</v>
      </c>
      <c r="AM152" s="169">
        <v>0.982349113388645</v>
      </c>
      <c r="AN152" s="169">
        <v>0.969527971498086</v>
      </c>
      <c r="AO152" s="168">
        <v>0.99</v>
      </c>
      <c r="AP152" s="358">
        <v>1</v>
      </c>
      <c r="AQ152" s="358">
        <v>1</v>
      </c>
      <c r="AR152" s="358">
        <v>1</v>
      </c>
      <c r="AS152" s="359">
        <v>1</v>
      </c>
      <c r="AT152" s="360">
        <v>0.105261498981944</v>
      </c>
      <c r="AU152" s="361">
        <v>0.15</v>
      </c>
      <c r="AV152" s="362">
        <v>-0.0769230769230769</v>
      </c>
      <c r="AW152" s="362">
        <v>0.0909090909090909</v>
      </c>
      <c r="AX152" s="362">
        <v>0.0735849056603774</v>
      </c>
      <c r="AY152" s="142"/>
      <c r="AZ152" s="140"/>
    </row>
    <row r="153" spans="1:52">
      <c r="A153" s="138"/>
      <c r="B153" s="142"/>
      <c r="C153" s="172" t="s">
        <v>186</v>
      </c>
      <c r="D153" s="166" t="s">
        <v>26</v>
      </c>
      <c r="E153" s="166" t="s">
        <v>187</v>
      </c>
      <c r="F153" s="167" t="s">
        <v>317</v>
      </c>
      <c r="G153" s="173" t="s">
        <v>317</v>
      </c>
      <c r="H153" s="173" t="s">
        <v>317</v>
      </c>
      <c r="I153" s="173" t="s">
        <v>317</v>
      </c>
      <c r="J153" s="173" t="s">
        <v>317</v>
      </c>
      <c r="K153" s="168">
        <v>0.9</v>
      </c>
      <c r="L153" s="169">
        <v>0.938053097345133</v>
      </c>
      <c r="M153" s="169">
        <v>0.84</v>
      </c>
      <c r="N153" s="170">
        <v>0.880434782608696</v>
      </c>
      <c r="O153" s="170">
        <v>0.9351909830933</v>
      </c>
      <c r="P153" s="356">
        <v>0.9</v>
      </c>
      <c r="Q153" s="357">
        <v>0.961696158826068</v>
      </c>
      <c r="R153" s="169">
        <v>0.978088962108731</v>
      </c>
      <c r="S153" s="169">
        <v>0.900474871388999</v>
      </c>
      <c r="T153" s="169">
        <v>0.971797119476589</v>
      </c>
      <c r="U153" s="356">
        <v>0.9</v>
      </c>
      <c r="V153" s="169">
        <v>0.91573154941735</v>
      </c>
      <c r="W153" s="169">
        <v>0.907413509060956</v>
      </c>
      <c r="X153" s="169">
        <v>0.923031262366442</v>
      </c>
      <c r="Y153" s="169">
        <v>0.932041782770729</v>
      </c>
      <c r="Z153" s="356">
        <v>0.92</v>
      </c>
      <c r="AA153" s="356">
        <v>0.932992980216975</v>
      </c>
      <c r="AB153" s="356">
        <v>0.923062662217279</v>
      </c>
      <c r="AC153" s="356">
        <v>0.919185282522996</v>
      </c>
      <c r="AD153" s="356">
        <v>0.943223019362802</v>
      </c>
      <c r="AE153" s="356">
        <v>0.92</v>
      </c>
      <c r="AF153" s="169">
        <v>0.96502232016726</v>
      </c>
      <c r="AG153" s="169">
        <v>0.973794212218649</v>
      </c>
      <c r="AH153" s="169">
        <v>0.750355618776671</v>
      </c>
      <c r="AI153" s="169">
        <v>0.974593268106775</v>
      </c>
      <c r="AJ153" s="356">
        <v>0.92</v>
      </c>
      <c r="AK153" s="169">
        <v>0.96048958557011</v>
      </c>
      <c r="AL153" s="169">
        <v>0.95290013083297</v>
      </c>
      <c r="AM153" s="169">
        <v>0.965029648776038</v>
      </c>
      <c r="AN153" s="169">
        <v>0.97057045453129</v>
      </c>
      <c r="AO153" s="168">
        <v>0.99</v>
      </c>
      <c r="AP153" s="358">
        <v>1</v>
      </c>
      <c r="AQ153" s="358">
        <v>1</v>
      </c>
      <c r="AR153" s="358">
        <v>1</v>
      </c>
      <c r="AS153" s="359">
        <v>0.999629148896718</v>
      </c>
      <c r="AT153" s="360">
        <v>0.105261498981944</v>
      </c>
      <c r="AU153" s="361">
        <v>0.227272727272727</v>
      </c>
      <c r="AV153" s="362">
        <v>0.125</v>
      </c>
      <c r="AW153" s="362">
        <v>0.125</v>
      </c>
      <c r="AX153" s="362">
        <v>0.101785714285714</v>
      </c>
      <c r="AY153" s="142"/>
      <c r="AZ153" s="140"/>
    </row>
    <row r="154" spans="1:52">
      <c r="A154" s="138"/>
      <c r="B154" s="142"/>
      <c r="C154" s="172" t="s">
        <v>186</v>
      </c>
      <c r="D154" s="166" t="s">
        <v>26</v>
      </c>
      <c r="E154" s="166" t="s">
        <v>187</v>
      </c>
      <c r="F154" s="167" t="s">
        <v>318</v>
      </c>
      <c r="G154" s="173" t="s">
        <v>318</v>
      </c>
      <c r="H154" s="173" t="s">
        <v>318</v>
      </c>
      <c r="I154" s="173" t="s">
        <v>318</v>
      </c>
      <c r="J154" s="173" t="s">
        <v>318</v>
      </c>
      <c r="K154" s="168">
        <v>0.9</v>
      </c>
      <c r="L154" s="169">
        <v>0.934065934065934</v>
      </c>
      <c r="M154" s="169">
        <v>0.96551724137931</v>
      </c>
      <c r="N154" s="170">
        <v>0.92</v>
      </c>
      <c r="O154" s="170">
        <v>0.943793911007026</v>
      </c>
      <c r="P154" s="356">
        <v>0.9</v>
      </c>
      <c r="Q154" s="357">
        <v>0.963089430894309</v>
      </c>
      <c r="R154" s="169">
        <v>0.98328488372093</v>
      </c>
      <c r="S154" s="169">
        <v>0.984977324263039</v>
      </c>
      <c r="T154" s="169">
        <v>0.977171155936707</v>
      </c>
      <c r="U154" s="356">
        <v>0.9</v>
      </c>
      <c r="V154" s="169">
        <v>0.926016260162602</v>
      </c>
      <c r="W154" s="169">
        <v>0.936773255813954</v>
      </c>
      <c r="X154" s="169">
        <v>0.941893424036281</v>
      </c>
      <c r="Y154" s="169">
        <v>0.941831266171226</v>
      </c>
      <c r="Z154" s="356">
        <v>0.92</v>
      </c>
      <c r="AA154" s="356">
        <v>0.921948519236092</v>
      </c>
      <c r="AB154" s="356">
        <v>0.938625592417062</v>
      </c>
      <c r="AC154" s="356">
        <v>0.933206106870229</v>
      </c>
      <c r="AD154" s="356">
        <v>0.942377640227171</v>
      </c>
      <c r="AE154" s="356">
        <v>0.92</v>
      </c>
      <c r="AF154" s="169">
        <v>0.993558776167472</v>
      </c>
      <c r="AG154" s="169">
        <v>0.910913140311804</v>
      </c>
      <c r="AH154" s="169">
        <v>0.832172701949861</v>
      </c>
      <c r="AI154" s="169">
        <v>0.899124242920282</v>
      </c>
      <c r="AJ154" s="356">
        <v>0.92</v>
      </c>
      <c r="AK154" s="169">
        <v>0.951142066987606</v>
      </c>
      <c r="AL154" s="169">
        <v>0.962026832774317</v>
      </c>
      <c r="AM154" s="169">
        <v>0.971590909090909</v>
      </c>
      <c r="AN154" s="169">
        <v>0.9714474401359</v>
      </c>
      <c r="AO154" s="168">
        <v>0.99</v>
      </c>
      <c r="AP154" s="358">
        <v>1</v>
      </c>
      <c r="AQ154" s="358">
        <v>1</v>
      </c>
      <c r="AR154" s="358">
        <v>1</v>
      </c>
      <c r="AS154" s="359">
        <v>1</v>
      </c>
      <c r="AT154" s="360">
        <v>0.105261498981944</v>
      </c>
      <c r="AU154" s="361">
        <v>0.5</v>
      </c>
      <c r="AV154" s="362">
        <v>0</v>
      </c>
      <c r="AW154" s="362">
        <v>0</v>
      </c>
      <c r="AX154" s="362">
        <v>0.0882352941176471</v>
      </c>
      <c r="AY154" s="142"/>
      <c r="AZ154" s="140"/>
    </row>
    <row r="155" spans="1:52">
      <c r="A155" s="138"/>
      <c r="B155" s="142"/>
      <c r="C155" s="172" t="s">
        <v>186</v>
      </c>
      <c r="D155" s="166" t="s">
        <v>26</v>
      </c>
      <c r="E155" s="166" t="s">
        <v>187</v>
      </c>
      <c r="F155" s="167" t="s">
        <v>319</v>
      </c>
      <c r="G155" s="173" t="s">
        <v>320</v>
      </c>
      <c r="H155" s="173" t="s">
        <v>320</v>
      </c>
      <c r="I155" s="173" t="s">
        <v>320</v>
      </c>
      <c r="J155" s="173" t="s">
        <v>320</v>
      </c>
      <c r="K155" s="168">
        <v>0.9</v>
      </c>
      <c r="L155" s="169">
        <v>1</v>
      </c>
      <c r="M155" s="169">
        <v>1</v>
      </c>
      <c r="N155" s="170">
        <v>1</v>
      </c>
      <c r="O155" s="170">
        <v>0.985538068906848</v>
      </c>
      <c r="P155" s="356">
        <v>0.9</v>
      </c>
      <c r="Q155" s="357">
        <v>0.95242214532872</v>
      </c>
      <c r="R155" s="169">
        <v>0.956705385427666</v>
      </c>
      <c r="S155" s="169">
        <v>0.953791960215499</v>
      </c>
      <c r="T155" s="169">
        <v>0.926492167675837</v>
      </c>
      <c r="U155" s="356">
        <v>0.9</v>
      </c>
      <c r="V155" s="169">
        <v>0.945501730103806</v>
      </c>
      <c r="W155" s="169">
        <v>0.945441745864132</v>
      </c>
      <c r="X155" s="169">
        <v>0.941152092830501</v>
      </c>
      <c r="Y155" s="169">
        <v>0.927202029994332</v>
      </c>
      <c r="Z155" s="356">
        <v>0.92</v>
      </c>
      <c r="AA155" s="356">
        <v>0.978234872040182</v>
      </c>
      <c r="AB155" s="356">
        <v>0.970610119047619</v>
      </c>
      <c r="AC155" s="356">
        <v>0.958104395604396</v>
      </c>
      <c r="AD155" s="356">
        <v>0.949253429257477</v>
      </c>
      <c r="AE155" s="356">
        <v>0.92</v>
      </c>
      <c r="AF155" s="169">
        <v>0.995121308016878</v>
      </c>
      <c r="AG155" s="169">
        <v>0.982277843104317</v>
      </c>
      <c r="AH155" s="169">
        <v>0.905788023051867</v>
      </c>
      <c r="AI155" s="169">
        <v>0.954004525411032</v>
      </c>
      <c r="AJ155" s="356">
        <v>0.92</v>
      </c>
      <c r="AK155" s="169">
        <v>0.983868339579599</v>
      </c>
      <c r="AL155" s="169">
        <v>0.979379578547526</v>
      </c>
      <c r="AM155" s="169">
        <v>0.978828398599172</v>
      </c>
      <c r="AN155" s="169">
        <v>0.973885450945724</v>
      </c>
      <c r="AO155" s="168">
        <v>0.99</v>
      </c>
      <c r="AP155" s="358">
        <v>1</v>
      </c>
      <c r="AQ155" s="358">
        <v>1</v>
      </c>
      <c r="AR155" s="358">
        <v>1</v>
      </c>
      <c r="AS155" s="359">
        <v>1</v>
      </c>
      <c r="AT155" s="360">
        <v>0.105261498981944</v>
      </c>
      <c r="AU155" s="361">
        <v>0.108108108108108</v>
      </c>
      <c r="AV155" s="362">
        <v>0.0384615384615385</v>
      </c>
      <c r="AW155" s="362">
        <v>0.107142857142857</v>
      </c>
      <c r="AX155" s="362">
        <v>0.0658263305322129</v>
      </c>
      <c r="AY155" s="142"/>
      <c r="AZ155" s="140"/>
    </row>
    <row r="156" spans="1:52">
      <c r="A156" s="138"/>
      <c r="B156" s="142"/>
      <c r="C156" s="172" t="s">
        <v>186</v>
      </c>
      <c r="D156" s="166" t="s">
        <v>26</v>
      </c>
      <c r="E156" s="166" t="s">
        <v>187</v>
      </c>
      <c r="F156" s="167" t="s">
        <v>321</v>
      </c>
      <c r="G156" s="173" t="s">
        <v>321</v>
      </c>
      <c r="H156" s="173" t="s">
        <v>321</v>
      </c>
      <c r="I156" s="173" t="s">
        <v>321</v>
      </c>
      <c r="J156" s="173" t="s">
        <v>321</v>
      </c>
      <c r="K156" s="168">
        <v>0.9</v>
      </c>
      <c r="L156" s="169">
        <v>1</v>
      </c>
      <c r="M156" s="169">
        <v>1</v>
      </c>
      <c r="N156" s="170">
        <v>1</v>
      </c>
      <c r="O156" s="170">
        <v>0.952730236348818</v>
      </c>
      <c r="P156" s="356">
        <v>0.9</v>
      </c>
      <c r="Q156" s="357">
        <v>0.955179168106925</v>
      </c>
      <c r="R156" s="169">
        <v>0.954022988505747</v>
      </c>
      <c r="S156" s="169">
        <v>0.968819188191882</v>
      </c>
      <c r="T156" s="169">
        <v>0.943877878263101</v>
      </c>
      <c r="U156" s="356">
        <v>0.9</v>
      </c>
      <c r="V156" s="169">
        <v>0.904021200599147</v>
      </c>
      <c r="W156" s="169">
        <v>0.917088122605364</v>
      </c>
      <c r="X156" s="169">
        <v>0.929151291512915</v>
      </c>
      <c r="Y156" s="169">
        <v>0.89630769888611</v>
      </c>
      <c r="Z156" s="356">
        <v>0.92</v>
      </c>
      <c r="AA156" s="356">
        <v>0.931539754984386</v>
      </c>
      <c r="AB156" s="356">
        <v>0.935858393604872</v>
      </c>
      <c r="AC156" s="356">
        <v>0.947556615017878</v>
      </c>
      <c r="AD156" s="356">
        <v>0.921522282083425</v>
      </c>
      <c r="AE156" s="356">
        <v>0.92</v>
      </c>
      <c r="AF156" s="169">
        <v>0.991124331326313</v>
      </c>
      <c r="AG156" s="169">
        <v>0.99294235030006</v>
      </c>
      <c r="AH156" s="169">
        <v>0.99425140928055</v>
      </c>
      <c r="AI156" s="169">
        <v>0.962153430062331</v>
      </c>
      <c r="AJ156" s="356">
        <v>0.92</v>
      </c>
      <c r="AK156" s="169">
        <v>0.962011521096061</v>
      </c>
      <c r="AL156" s="169">
        <v>0.959090137497878</v>
      </c>
      <c r="AM156" s="169">
        <v>0.977320749401324</v>
      </c>
      <c r="AN156" s="169">
        <v>0.956047987547101</v>
      </c>
      <c r="AO156" s="168">
        <v>0.99</v>
      </c>
      <c r="AP156" s="358">
        <v>1</v>
      </c>
      <c r="AQ156" s="358">
        <v>1</v>
      </c>
      <c r="AR156" s="358">
        <v>1</v>
      </c>
      <c r="AS156" s="359">
        <v>1</v>
      </c>
      <c r="AT156" s="360">
        <v>0.105261498981944</v>
      </c>
      <c r="AU156" s="361">
        <v>0.0754716981132075</v>
      </c>
      <c r="AV156" s="362">
        <v>0.0434782608695652</v>
      </c>
      <c r="AW156" s="362">
        <v>0.02</v>
      </c>
      <c r="AX156" s="362">
        <v>0.043171114599686</v>
      </c>
      <c r="AY156" s="142"/>
      <c r="AZ156" s="140"/>
    </row>
    <row r="157" spans="1:52">
      <c r="A157" s="138"/>
      <c r="B157" s="142"/>
      <c r="C157" s="172" t="s">
        <v>186</v>
      </c>
      <c r="D157" s="166" t="s">
        <v>26</v>
      </c>
      <c r="E157" s="166" t="s">
        <v>187</v>
      </c>
      <c r="F157" s="167" t="s">
        <v>322</v>
      </c>
      <c r="G157" s="173" t="s">
        <v>323</v>
      </c>
      <c r="H157" s="173" t="s">
        <v>323</v>
      </c>
      <c r="I157" s="173" t="s">
        <v>323</v>
      </c>
      <c r="J157" s="173" t="s">
        <v>323</v>
      </c>
      <c r="K157" s="168">
        <v>0.9</v>
      </c>
      <c r="L157" s="169">
        <v>0.6</v>
      </c>
      <c r="M157" s="169">
        <v>0.714285714285714</v>
      </c>
      <c r="N157" s="170">
        <v>0.772727272727273</v>
      </c>
      <c r="O157" s="170">
        <v>0.851851851851852</v>
      </c>
      <c r="P157" s="356">
        <v>0.9</v>
      </c>
      <c r="Q157" s="357">
        <v>0.943863839952225</v>
      </c>
      <c r="R157" s="169">
        <v>0.889632107023411</v>
      </c>
      <c r="S157" s="169">
        <v>0.957772621809745</v>
      </c>
      <c r="T157" s="169">
        <v>0.898709219858156</v>
      </c>
      <c r="U157" s="356">
        <v>0.9</v>
      </c>
      <c r="V157" s="169">
        <v>0.829501343684682</v>
      </c>
      <c r="W157" s="169">
        <v>0.864734299516908</v>
      </c>
      <c r="X157" s="169">
        <v>0.88445475638051</v>
      </c>
      <c r="Y157" s="169">
        <v>0.797446808510638</v>
      </c>
      <c r="Z157" s="356">
        <v>0.92</v>
      </c>
      <c r="AA157" s="356">
        <v>0.88494983277592</v>
      </c>
      <c r="AB157" s="356">
        <v>0.94351991931417</v>
      </c>
      <c r="AC157" s="356">
        <v>0.923205342237062</v>
      </c>
      <c r="AD157" s="356">
        <v>0.936156469615544</v>
      </c>
      <c r="AE157" s="356">
        <v>0.92</v>
      </c>
      <c r="AF157" s="169">
        <v>0.992357062368331</v>
      </c>
      <c r="AG157" s="169">
        <v>0.983883751651255</v>
      </c>
      <c r="AH157" s="169">
        <v>0.963692056361037</v>
      </c>
      <c r="AI157" s="169">
        <v>0.97735193474742</v>
      </c>
      <c r="AJ157" s="356">
        <v>0.92</v>
      </c>
      <c r="AK157" s="169">
        <v>0.931062951496388</v>
      </c>
      <c r="AL157" s="169">
        <v>0.957210098416774</v>
      </c>
      <c r="AM157" s="169">
        <v>0.954264972776769</v>
      </c>
      <c r="AN157" s="169">
        <v>0.954617032574662</v>
      </c>
      <c r="AO157" s="168">
        <v>0.99</v>
      </c>
      <c r="AP157" s="358">
        <v>1</v>
      </c>
      <c r="AQ157" s="358">
        <v>1</v>
      </c>
      <c r="AR157" s="358">
        <v>1</v>
      </c>
      <c r="AS157" s="359">
        <v>1</v>
      </c>
      <c r="AT157" s="360">
        <v>0.105261498981944</v>
      </c>
      <c r="AU157" s="361">
        <v>0.153846153846154</v>
      </c>
      <c r="AV157" s="362">
        <v>0</v>
      </c>
      <c r="AW157" s="362">
        <v>0</v>
      </c>
      <c r="AX157" s="362">
        <v>0.0487804878048781</v>
      </c>
      <c r="AY157" s="142"/>
      <c r="AZ157" s="140"/>
    </row>
    <row r="158" spans="1:52">
      <c r="A158" s="138"/>
      <c r="B158" s="142"/>
      <c r="C158" s="172" t="s">
        <v>186</v>
      </c>
      <c r="D158" s="166" t="s">
        <v>26</v>
      </c>
      <c r="E158" s="166" t="s">
        <v>187</v>
      </c>
      <c r="F158" s="167" t="s">
        <v>324</v>
      </c>
      <c r="G158" s="173" t="s">
        <v>325</v>
      </c>
      <c r="H158" s="173" t="s">
        <v>325</v>
      </c>
      <c r="I158" s="173" t="s">
        <v>325</v>
      </c>
      <c r="J158" s="173" t="s">
        <v>325</v>
      </c>
      <c r="K158" s="168">
        <v>0.9</v>
      </c>
      <c r="L158" s="169">
        <v>0.984848484848485</v>
      </c>
      <c r="M158" s="169">
        <v>0.984615384615385</v>
      </c>
      <c r="N158" s="170">
        <v>1</v>
      </c>
      <c r="O158" s="170">
        <v>0.994708994708995</v>
      </c>
      <c r="P158" s="356">
        <v>0.9</v>
      </c>
      <c r="Q158" s="357">
        <v>0.985755417487498</v>
      </c>
      <c r="R158" s="169">
        <v>0.976366913679151</v>
      </c>
      <c r="S158" s="169">
        <v>0.91544905513345</v>
      </c>
      <c r="T158" s="169">
        <v>0.961173612618226</v>
      </c>
      <c r="U158" s="356">
        <v>0.9</v>
      </c>
      <c r="V158" s="169">
        <v>0.958933171692681</v>
      </c>
      <c r="W158" s="169">
        <v>0.962347286200681</v>
      </c>
      <c r="X158" s="169">
        <v>0.948568088836937</v>
      </c>
      <c r="Y158" s="169">
        <v>0.93955516973418</v>
      </c>
      <c r="Z158" s="356">
        <v>0.92</v>
      </c>
      <c r="AA158" s="356">
        <v>0.94650864830237</v>
      </c>
      <c r="AB158" s="356">
        <v>0.93469387755102</v>
      </c>
      <c r="AC158" s="356">
        <v>0.935403726708074</v>
      </c>
      <c r="AD158" s="356">
        <v>0.933838531040513</v>
      </c>
      <c r="AE158" s="356">
        <v>0.92</v>
      </c>
      <c r="AF158" s="169">
        <v>0.998616569721742</v>
      </c>
      <c r="AG158" s="169">
        <v>0.986809056576498</v>
      </c>
      <c r="AH158" s="169">
        <v>0.924043308105803</v>
      </c>
      <c r="AI158" s="169">
        <v>0.959235842127235</v>
      </c>
      <c r="AJ158" s="356">
        <v>0.92</v>
      </c>
      <c r="AK158" s="169">
        <v>0.974604153814518</v>
      </c>
      <c r="AL158" s="169">
        <v>0.961943233762092</v>
      </c>
      <c r="AM158" s="169">
        <v>0.966197183098592</v>
      </c>
      <c r="AN158" s="169">
        <v>0.9666305612032</v>
      </c>
      <c r="AO158" s="168">
        <v>0.99</v>
      </c>
      <c r="AP158" s="358">
        <v>1</v>
      </c>
      <c r="AQ158" s="358">
        <v>1</v>
      </c>
      <c r="AR158" s="358">
        <v>1</v>
      </c>
      <c r="AS158" s="359">
        <v>1</v>
      </c>
      <c r="AT158" s="360">
        <v>0.105261498981944</v>
      </c>
      <c r="AU158" s="361">
        <v>0.225</v>
      </c>
      <c r="AV158" s="362">
        <v>0.0606060606060606</v>
      </c>
      <c r="AW158" s="362">
        <v>0.0769230769230769</v>
      </c>
      <c r="AX158" s="362">
        <v>0.0576271186440678</v>
      </c>
      <c r="AY158" s="142"/>
      <c r="AZ158" s="140"/>
    </row>
    <row r="159" spans="1:52">
      <c r="A159" s="138"/>
      <c r="B159" s="142"/>
      <c r="C159" s="172" t="s">
        <v>186</v>
      </c>
      <c r="D159" s="166" t="s">
        <v>26</v>
      </c>
      <c r="E159" s="166" t="s">
        <v>187</v>
      </c>
      <c r="F159" s="167" t="s">
        <v>326</v>
      </c>
      <c r="G159" s="173" t="s">
        <v>327</v>
      </c>
      <c r="H159" s="173" t="s">
        <v>327</v>
      </c>
      <c r="I159" s="173" t="s">
        <v>327</v>
      </c>
      <c r="J159" s="173" t="s">
        <v>327</v>
      </c>
      <c r="K159" s="168">
        <v>0.9</v>
      </c>
      <c r="L159" s="169" t="s">
        <v>40</v>
      </c>
      <c r="M159" s="169" t="s">
        <v>40</v>
      </c>
      <c r="N159" s="170" t="s">
        <v>40</v>
      </c>
      <c r="O159" s="170" t="s">
        <v>40</v>
      </c>
      <c r="P159" s="356">
        <v>0.9</v>
      </c>
      <c r="Q159" s="357" t="s">
        <v>40</v>
      </c>
      <c r="R159" s="169" t="s">
        <v>40</v>
      </c>
      <c r="S159" s="169" t="s">
        <v>40</v>
      </c>
      <c r="T159" s="169" t="s">
        <v>40</v>
      </c>
      <c r="U159" s="356">
        <v>0.9</v>
      </c>
      <c r="V159" s="169" t="s">
        <v>40</v>
      </c>
      <c r="W159" s="169" t="s">
        <v>40</v>
      </c>
      <c r="X159" s="169" t="s">
        <v>40</v>
      </c>
      <c r="Y159" s="169" t="s">
        <v>40</v>
      </c>
      <c r="Z159" s="356">
        <v>0.92</v>
      </c>
      <c r="AA159" s="356" t="s">
        <v>40</v>
      </c>
      <c r="AB159" s="356" t="s">
        <v>40</v>
      </c>
      <c r="AC159" s="356" t="s">
        <v>40</v>
      </c>
      <c r="AD159" s="356" t="s">
        <v>40</v>
      </c>
      <c r="AE159" s="356">
        <v>0.92</v>
      </c>
      <c r="AF159" s="169" t="s">
        <v>40</v>
      </c>
      <c r="AG159" s="169" t="s">
        <v>40</v>
      </c>
      <c r="AH159" s="169" t="s">
        <v>40</v>
      </c>
      <c r="AI159" s="169" t="s">
        <v>40</v>
      </c>
      <c r="AJ159" s="356">
        <v>0.92</v>
      </c>
      <c r="AK159" s="169" t="s">
        <v>40</v>
      </c>
      <c r="AL159" s="169" t="s">
        <v>40</v>
      </c>
      <c r="AM159" s="169" t="s">
        <v>40</v>
      </c>
      <c r="AN159" s="169" t="s">
        <v>40</v>
      </c>
      <c r="AO159" s="168">
        <v>0.99</v>
      </c>
      <c r="AP159" s="358" t="s">
        <v>40</v>
      </c>
      <c r="AQ159" s="358" t="s">
        <v>40</v>
      </c>
      <c r="AR159" s="358" t="s">
        <v>40</v>
      </c>
      <c r="AS159" s="359" t="s">
        <v>40</v>
      </c>
      <c r="AT159" s="360">
        <v>0.105261498981944</v>
      </c>
      <c r="AU159" s="361" t="s">
        <v>40</v>
      </c>
      <c r="AV159" s="362" t="s">
        <v>40</v>
      </c>
      <c r="AW159" s="362" t="s">
        <v>40</v>
      </c>
      <c r="AX159" s="362" t="s">
        <v>40</v>
      </c>
      <c r="AY159" s="142"/>
      <c r="AZ159" s="140"/>
    </row>
    <row r="160" spans="1:52">
      <c r="A160" s="138"/>
      <c r="B160" s="142"/>
      <c r="C160" s="172" t="s">
        <v>186</v>
      </c>
      <c r="D160" s="166" t="s">
        <v>26</v>
      </c>
      <c r="E160" s="166" t="s">
        <v>187</v>
      </c>
      <c r="F160" s="167" t="s">
        <v>328</v>
      </c>
      <c r="G160" s="173" t="s">
        <v>329</v>
      </c>
      <c r="H160" s="173" t="s">
        <v>329</v>
      </c>
      <c r="I160" s="173" t="s">
        <v>329</v>
      </c>
      <c r="J160" s="173" t="s">
        <v>329</v>
      </c>
      <c r="K160" s="168">
        <v>0.9</v>
      </c>
      <c r="L160" s="169">
        <v>1</v>
      </c>
      <c r="M160" s="169">
        <v>1</v>
      </c>
      <c r="N160" s="170">
        <v>1</v>
      </c>
      <c r="O160" s="170">
        <v>0.976781425140112</v>
      </c>
      <c r="P160" s="356">
        <v>0.9</v>
      </c>
      <c r="Q160" s="357">
        <v>0.954454180357795</v>
      </c>
      <c r="R160" s="169">
        <v>0.966433228688723</v>
      </c>
      <c r="S160" s="169">
        <v>0.970479704797048</v>
      </c>
      <c r="T160" s="169">
        <v>0.944219789015203</v>
      </c>
      <c r="U160" s="356">
        <v>0.9</v>
      </c>
      <c r="V160" s="169">
        <v>0.942862358525009</v>
      </c>
      <c r="W160" s="169">
        <v>0.951581743540208</v>
      </c>
      <c r="X160" s="169">
        <v>0.96244069583553</v>
      </c>
      <c r="Y160" s="169">
        <v>0.940804199221022</v>
      </c>
      <c r="Z160" s="356">
        <v>0.92</v>
      </c>
      <c r="AA160" s="356">
        <v>0.953866146848603</v>
      </c>
      <c r="AB160" s="356">
        <v>0.969598439278166</v>
      </c>
      <c r="AC160" s="356">
        <v>0.957058017359525</v>
      </c>
      <c r="AD160" s="356">
        <v>0.964326742850233</v>
      </c>
      <c r="AE160" s="356">
        <v>0.92</v>
      </c>
      <c r="AF160" s="169">
        <v>0.992368765256221</v>
      </c>
      <c r="AG160" s="169">
        <v>0.985415218341707</v>
      </c>
      <c r="AH160" s="169">
        <v>0.83985022156971</v>
      </c>
      <c r="AI160" s="169">
        <v>0.975132179748151</v>
      </c>
      <c r="AJ160" s="356">
        <v>0.92</v>
      </c>
      <c r="AK160" s="169">
        <v>0.972971237801746</v>
      </c>
      <c r="AL160" s="169">
        <v>0.978595178719867</v>
      </c>
      <c r="AM160" s="169">
        <v>0.979856850715746</v>
      </c>
      <c r="AN160" s="169">
        <v>0.979002799223714</v>
      </c>
      <c r="AO160" s="168">
        <v>0.99</v>
      </c>
      <c r="AP160" s="358">
        <v>1</v>
      </c>
      <c r="AQ160" s="358">
        <v>1</v>
      </c>
      <c r="AR160" s="358">
        <v>1</v>
      </c>
      <c r="AS160" s="359">
        <v>1</v>
      </c>
      <c r="AT160" s="360">
        <v>0.105261498981944</v>
      </c>
      <c r="AU160" s="361">
        <v>0.225806451612903</v>
      </c>
      <c r="AV160" s="362">
        <v>0.0555555555555556</v>
      </c>
      <c r="AW160" s="362">
        <v>0</v>
      </c>
      <c r="AX160" s="362">
        <v>0.0664010624169987</v>
      </c>
      <c r="AY160" s="142"/>
      <c r="AZ160" s="140"/>
    </row>
    <row r="161" spans="1:52">
      <c r="A161" s="138"/>
      <c r="B161" s="142"/>
      <c r="C161" s="172" t="s">
        <v>186</v>
      </c>
      <c r="D161" s="166" t="s">
        <v>26</v>
      </c>
      <c r="E161" s="166" t="s">
        <v>187</v>
      </c>
      <c r="F161" s="167" t="s">
        <v>330</v>
      </c>
      <c r="G161" s="173" t="s">
        <v>331</v>
      </c>
      <c r="H161" s="173" t="s">
        <v>331</v>
      </c>
      <c r="I161" s="173" t="s">
        <v>331</v>
      </c>
      <c r="J161" s="173" t="s">
        <v>331</v>
      </c>
      <c r="K161" s="168">
        <v>0.9</v>
      </c>
      <c r="L161" s="169">
        <v>0.9921875</v>
      </c>
      <c r="M161" s="169">
        <v>0.965811965811966</v>
      </c>
      <c r="N161" s="170">
        <v>0.965217391304348</v>
      </c>
      <c r="O161" s="170">
        <v>0.969140950792327</v>
      </c>
      <c r="P161" s="356">
        <v>0.9</v>
      </c>
      <c r="Q161" s="357">
        <v>0.94463413001272</v>
      </c>
      <c r="R161" s="169">
        <v>0.931688125894135</v>
      </c>
      <c r="S161" s="169">
        <v>0.930415617128463</v>
      </c>
      <c r="T161" s="169">
        <v>0.948516923156406</v>
      </c>
      <c r="U161" s="356">
        <v>0.9</v>
      </c>
      <c r="V161" s="169">
        <v>0.940818102697998</v>
      </c>
      <c r="W161" s="169">
        <v>0.947156652360515</v>
      </c>
      <c r="X161" s="169">
        <v>0.961691855583543</v>
      </c>
      <c r="Y161" s="169">
        <v>0.944073827713808</v>
      </c>
      <c r="Z161" s="356">
        <v>0.92</v>
      </c>
      <c r="AA161" s="356">
        <v>0.935088707406364</v>
      </c>
      <c r="AB161" s="356">
        <v>0.953522230932915</v>
      </c>
      <c r="AC161" s="356">
        <v>0.954176947479732</v>
      </c>
      <c r="AD161" s="356">
        <v>0.953488098598175</v>
      </c>
      <c r="AE161" s="356">
        <v>0.92</v>
      </c>
      <c r="AF161" s="169">
        <v>0.976649181990133</v>
      </c>
      <c r="AG161" s="169">
        <v>0.793963680999314</v>
      </c>
      <c r="AH161" s="169">
        <v>0.827733963334839</v>
      </c>
      <c r="AI161" s="169">
        <v>0.910178797114822</v>
      </c>
      <c r="AJ161" s="356">
        <v>0.92</v>
      </c>
      <c r="AK161" s="169">
        <v>0.962081008754025</v>
      </c>
      <c r="AL161" s="169">
        <v>0.972559156890038</v>
      </c>
      <c r="AM161" s="169">
        <v>0.980024262029923</v>
      </c>
      <c r="AN161" s="169">
        <v>0.975420887348686</v>
      </c>
      <c r="AO161" s="168">
        <v>0.99</v>
      </c>
      <c r="AP161" s="358">
        <v>1</v>
      </c>
      <c r="AQ161" s="358">
        <v>1</v>
      </c>
      <c r="AR161" s="358">
        <v>1</v>
      </c>
      <c r="AS161" s="359">
        <v>1</v>
      </c>
      <c r="AT161" s="360">
        <v>0.105261498981944</v>
      </c>
      <c r="AU161" s="361">
        <v>0.0941176470588235</v>
      </c>
      <c r="AV161" s="362">
        <v>0</v>
      </c>
      <c r="AW161" s="362">
        <v>0.0202020202020202</v>
      </c>
      <c r="AX161" s="362">
        <v>0.0272401433691756</v>
      </c>
      <c r="AY161" s="142"/>
      <c r="AZ161" s="140"/>
    </row>
    <row r="162" spans="1:52">
      <c r="A162" s="138"/>
      <c r="B162" s="142"/>
      <c r="C162" s="172" t="s">
        <v>186</v>
      </c>
      <c r="D162" s="166" t="s">
        <v>26</v>
      </c>
      <c r="E162" s="166" t="s">
        <v>187</v>
      </c>
      <c r="F162" s="167" t="s">
        <v>332</v>
      </c>
      <c r="G162" s="173" t="s">
        <v>333</v>
      </c>
      <c r="H162" s="173" t="s">
        <v>333</v>
      </c>
      <c r="I162" s="173" t="s">
        <v>333</v>
      </c>
      <c r="J162" s="173" t="s">
        <v>333</v>
      </c>
      <c r="K162" s="168">
        <v>0.9</v>
      </c>
      <c r="L162" s="169">
        <v>0.971428571428571</v>
      </c>
      <c r="M162" s="169">
        <v>0.985074626865672</v>
      </c>
      <c r="N162" s="170">
        <v>0.949152542372881</v>
      </c>
      <c r="O162" s="170">
        <v>0.963402571711177</v>
      </c>
      <c r="P162" s="356">
        <v>0.9</v>
      </c>
      <c r="Q162" s="357">
        <v>0.912515964240102</v>
      </c>
      <c r="R162" s="169">
        <v>0.923270153002969</v>
      </c>
      <c r="S162" s="169">
        <v>0.91581706961841</v>
      </c>
      <c r="T162" s="169">
        <v>0.911562447890612</v>
      </c>
      <c r="U162" s="356">
        <v>0.9</v>
      </c>
      <c r="V162" s="169">
        <v>0.885057471264368</v>
      </c>
      <c r="W162" s="169">
        <v>0.892441196620233</v>
      </c>
      <c r="X162" s="169">
        <v>0.901835129624235</v>
      </c>
      <c r="Y162" s="169">
        <v>0.891172252793063</v>
      </c>
      <c r="Z162" s="356">
        <v>0.92</v>
      </c>
      <c r="AA162" s="356">
        <v>0.948048301039034</v>
      </c>
      <c r="AB162" s="356">
        <v>0.96489898989899</v>
      </c>
      <c r="AC162" s="356">
        <v>0.945017182130584</v>
      </c>
      <c r="AD162" s="356">
        <v>0.957676488816271</v>
      </c>
      <c r="AE162" s="356">
        <v>0.92</v>
      </c>
      <c r="AF162" s="169">
        <v>0.997274143302181</v>
      </c>
      <c r="AG162" s="169">
        <v>0.991721451180911</v>
      </c>
      <c r="AH162" s="169">
        <v>0.9923273657289</v>
      </c>
      <c r="AI162" s="169">
        <v>0.996542103815474</v>
      </c>
      <c r="AJ162" s="356">
        <v>0.92</v>
      </c>
      <c r="AK162" s="169">
        <v>0.963562340966921</v>
      </c>
      <c r="AL162" s="169">
        <v>0.974220623501199</v>
      </c>
      <c r="AM162" s="169">
        <v>0.969558599695586</v>
      </c>
      <c r="AN162" s="169">
        <v>0.97250162334262</v>
      </c>
      <c r="AO162" s="168">
        <v>0.99</v>
      </c>
      <c r="AP162" s="358">
        <v>1</v>
      </c>
      <c r="AQ162" s="358">
        <v>1</v>
      </c>
      <c r="AR162" s="358">
        <v>1</v>
      </c>
      <c r="AS162" s="359">
        <v>1</v>
      </c>
      <c r="AT162" s="360">
        <v>0.105261498981944</v>
      </c>
      <c r="AU162" s="361">
        <v>0.35</v>
      </c>
      <c r="AV162" s="362">
        <v>0.0869565217391304</v>
      </c>
      <c r="AW162" s="362">
        <v>0.125</v>
      </c>
      <c r="AX162" s="362">
        <v>0.0978915662650602</v>
      </c>
      <c r="AY162" s="142"/>
      <c r="AZ162" s="140"/>
    </row>
    <row r="163" spans="1:52">
      <c r="A163" s="138"/>
      <c r="B163" s="142"/>
      <c r="C163" s="172" t="s">
        <v>186</v>
      </c>
      <c r="D163" s="166" t="s">
        <v>26</v>
      </c>
      <c r="E163" s="166" t="s">
        <v>187</v>
      </c>
      <c r="F163" s="167" t="s">
        <v>334</v>
      </c>
      <c r="G163" s="173" t="s">
        <v>335</v>
      </c>
      <c r="H163" s="173" t="s">
        <v>335</v>
      </c>
      <c r="I163" s="173" t="s">
        <v>335</v>
      </c>
      <c r="J163" s="173" t="s">
        <v>335</v>
      </c>
      <c r="K163" s="168">
        <v>0.9</v>
      </c>
      <c r="L163" s="169">
        <v>0.966666666666667</v>
      </c>
      <c r="M163" s="169">
        <v>0.964285714285714</v>
      </c>
      <c r="N163" s="170">
        <v>0.925925925925926</v>
      </c>
      <c r="O163" s="170">
        <v>0.966325917017438</v>
      </c>
      <c r="P163" s="356">
        <v>0.9</v>
      </c>
      <c r="Q163" s="357">
        <v>0.939829954218443</v>
      </c>
      <c r="R163" s="169">
        <v>0.954382612849295</v>
      </c>
      <c r="S163" s="169">
        <v>0.95337528604119</v>
      </c>
      <c r="T163" s="169">
        <v>0.94094431584547</v>
      </c>
      <c r="U163" s="356">
        <v>0.9</v>
      </c>
      <c r="V163" s="169">
        <v>0.921844342707652</v>
      </c>
      <c r="W163" s="169">
        <v>0.941963219488894</v>
      </c>
      <c r="X163" s="169">
        <v>0.935926773455378</v>
      </c>
      <c r="Y163" s="169">
        <v>0.938593590499331</v>
      </c>
      <c r="Z163" s="356">
        <v>0.92</v>
      </c>
      <c r="AA163" s="356">
        <v>0.957367933271548</v>
      </c>
      <c r="AB163" s="356">
        <v>0.967397113842865</v>
      </c>
      <c r="AC163" s="356">
        <v>0.956745623069001</v>
      </c>
      <c r="AD163" s="356">
        <v>0.970742732251295</v>
      </c>
      <c r="AE163" s="356">
        <v>0.92</v>
      </c>
      <c r="AF163" s="169">
        <v>0.996475519146504</v>
      </c>
      <c r="AG163" s="169">
        <v>0.986787668490591</v>
      </c>
      <c r="AH163" s="169">
        <v>0.973107278573517</v>
      </c>
      <c r="AI163" s="169">
        <v>0.978026066433363</v>
      </c>
      <c r="AJ163" s="356">
        <v>0.92</v>
      </c>
      <c r="AK163" s="169">
        <v>0.970600812486637</v>
      </c>
      <c r="AL163" s="169">
        <v>0.977298524404086</v>
      </c>
      <c r="AM163" s="169">
        <v>0.978076062639821</v>
      </c>
      <c r="AN163" s="169">
        <v>0.981959713212701</v>
      </c>
      <c r="AO163" s="168">
        <v>0.99</v>
      </c>
      <c r="AP163" s="358">
        <v>1</v>
      </c>
      <c r="AQ163" s="358">
        <v>1</v>
      </c>
      <c r="AR163" s="358">
        <v>1</v>
      </c>
      <c r="AS163" s="359">
        <v>1</v>
      </c>
      <c r="AT163" s="360">
        <v>0.105261498981944</v>
      </c>
      <c r="AU163" s="361">
        <v>0.148148148148148</v>
      </c>
      <c r="AV163" s="362">
        <v>0</v>
      </c>
      <c r="AW163" s="362">
        <v>0</v>
      </c>
      <c r="AX163" s="362">
        <v>0.0517006802721088</v>
      </c>
      <c r="AY163" s="142"/>
      <c r="AZ163" s="140"/>
    </row>
    <row r="164" spans="1:52">
      <c r="A164" s="138"/>
      <c r="B164" s="142"/>
      <c r="C164" s="172" t="s">
        <v>186</v>
      </c>
      <c r="D164" s="166" t="s">
        <v>26</v>
      </c>
      <c r="E164" s="166" t="s">
        <v>187</v>
      </c>
      <c r="F164" s="167" t="s">
        <v>336</v>
      </c>
      <c r="G164" s="173" t="s">
        <v>337</v>
      </c>
      <c r="H164" s="173" t="s">
        <v>337</v>
      </c>
      <c r="I164" s="173" t="s">
        <v>337</v>
      </c>
      <c r="J164" s="173" t="s">
        <v>337</v>
      </c>
      <c r="K164" s="168">
        <v>0.9</v>
      </c>
      <c r="L164" s="169">
        <v>0.964285714285714</v>
      </c>
      <c r="M164" s="169">
        <v>0.945945945945946</v>
      </c>
      <c r="N164" s="170">
        <v>0.927083333333333</v>
      </c>
      <c r="O164" s="170">
        <v>0.945894935514313</v>
      </c>
      <c r="P164" s="356">
        <v>0.9</v>
      </c>
      <c r="Q164" s="357">
        <v>0.954583402905326</v>
      </c>
      <c r="R164" s="169">
        <v>0.949500405076965</v>
      </c>
      <c r="S164" s="169">
        <v>0.950555681560445</v>
      </c>
      <c r="T164" s="169">
        <v>0.95068332796816</v>
      </c>
      <c r="U164" s="356">
        <v>0.9</v>
      </c>
      <c r="V164" s="169">
        <v>0.87410252128903</v>
      </c>
      <c r="W164" s="169">
        <v>0.882797731568998</v>
      </c>
      <c r="X164" s="169">
        <v>0.851440235881152</v>
      </c>
      <c r="Y164" s="169">
        <v>0.886008603786837</v>
      </c>
      <c r="Z164" s="356">
        <v>0.92</v>
      </c>
      <c r="AA164" s="356">
        <v>0.93635025754231</v>
      </c>
      <c r="AB164" s="356">
        <v>0.943035426731079</v>
      </c>
      <c r="AC164" s="356">
        <v>0.931958762886598</v>
      </c>
      <c r="AD164" s="356">
        <v>0.940368544146345</v>
      </c>
      <c r="AE164" s="356">
        <v>0.92</v>
      </c>
      <c r="AF164" s="169">
        <v>0.964928909952607</v>
      </c>
      <c r="AG164" s="169">
        <v>0.981700118063754</v>
      </c>
      <c r="AH164" s="169">
        <v>0.953968253968254</v>
      </c>
      <c r="AI164" s="169">
        <v>0.96484843637527</v>
      </c>
      <c r="AJ164" s="356">
        <v>0.92</v>
      </c>
      <c r="AK164" s="169">
        <v>0.955324357405141</v>
      </c>
      <c r="AL164" s="169">
        <v>0.957795202952029</v>
      </c>
      <c r="AM164" s="169">
        <v>0.955669224211424</v>
      </c>
      <c r="AN164" s="169">
        <v>0.963354405697076</v>
      </c>
      <c r="AO164" s="168">
        <v>0.99</v>
      </c>
      <c r="AP164" s="358">
        <v>1</v>
      </c>
      <c r="AQ164" s="358">
        <v>1</v>
      </c>
      <c r="AR164" s="358">
        <v>1</v>
      </c>
      <c r="AS164" s="359">
        <v>1</v>
      </c>
      <c r="AT164" s="360">
        <v>0.105261498981944</v>
      </c>
      <c r="AU164" s="361">
        <v>0.375</v>
      </c>
      <c r="AV164" s="362">
        <v>0.1875</v>
      </c>
      <c r="AW164" s="362">
        <v>0.111111111111111</v>
      </c>
      <c r="AX164" s="362">
        <v>0.073345259391771</v>
      </c>
      <c r="AY164" s="142"/>
      <c r="AZ164" s="140"/>
    </row>
    <row r="165" spans="1:52">
      <c r="A165" s="138"/>
      <c r="B165" s="142"/>
      <c r="C165" s="172" t="s">
        <v>186</v>
      </c>
      <c r="D165" s="166" t="s">
        <v>26</v>
      </c>
      <c r="E165" s="166" t="s">
        <v>187</v>
      </c>
      <c r="F165" s="167" t="s">
        <v>338</v>
      </c>
      <c r="G165" s="173" t="s">
        <v>339</v>
      </c>
      <c r="H165" s="173" t="s">
        <v>339</v>
      </c>
      <c r="I165" s="173" t="s">
        <v>339</v>
      </c>
      <c r="J165" s="173" t="s">
        <v>339</v>
      </c>
      <c r="K165" s="168">
        <v>0.9</v>
      </c>
      <c r="L165" s="169" t="s">
        <v>40</v>
      </c>
      <c r="M165" s="169" t="s">
        <v>40</v>
      </c>
      <c r="N165" s="170" t="s">
        <v>40</v>
      </c>
      <c r="O165" s="170">
        <v>0.973895582329317</v>
      </c>
      <c r="P165" s="356">
        <v>0.9</v>
      </c>
      <c r="Q165" s="357" t="s">
        <v>40</v>
      </c>
      <c r="R165" s="169" t="s">
        <v>40</v>
      </c>
      <c r="S165" s="169" t="s">
        <v>40</v>
      </c>
      <c r="T165" s="169">
        <v>0.951652260225816</v>
      </c>
      <c r="U165" s="356">
        <v>0.9</v>
      </c>
      <c r="V165" s="169" t="s">
        <v>40</v>
      </c>
      <c r="W165" s="169" t="s">
        <v>40</v>
      </c>
      <c r="X165" s="169" t="s">
        <v>40</v>
      </c>
      <c r="Y165" s="169">
        <v>0.945138343190372</v>
      </c>
      <c r="Z165" s="356">
        <v>0.92</v>
      </c>
      <c r="AA165" s="356" t="s">
        <v>40</v>
      </c>
      <c r="AB165" s="356" t="s">
        <v>40</v>
      </c>
      <c r="AC165" s="356" t="s">
        <v>40</v>
      </c>
      <c r="AD165" s="356">
        <v>0.9635285761119</v>
      </c>
      <c r="AE165" s="356">
        <v>0.92</v>
      </c>
      <c r="AF165" s="169" t="s">
        <v>40</v>
      </c>
      <c r="AG165" s="169" t="s">
        <v>40</v>
      </c>
      <c r="AH165" s="169" t="s">
        <v>40</v>
      </c>
      <c r="AI165" s="169">
        <v>0.990132190574006</v>
      </c>
      <c r="AJ165" s="356">
        <v>0.92</v>
      </c>
      <c r="AK165" s="169" t="s">
        <v>40</v>
      </c>
      <c r="AL165" s="169" t="s">
        <v>40</v>
      </c>
      <c r="AM165" s="169" t="s">
        <v>40</v>
      </c>
      <c r="AN165" s="169">
        <v>0.977474667827847</v>
      </c>
      <c r="AO165" s="168">
        <v>0.99</v>
      </c>
      <c r="AP165" s="358" t="s">
        <v>40</v>
      </c>
      <c r="AQ165" s="358" t="s">
        <v>40</v>
      </c>
      <c r="AR165" s="358" t="s">
        <v>40</v>
      </c>
      <c r="AS165" s="359">
        <v>1</v>
      </c>
      <c r="AT165" s="360">
        <v>0.105261498981944</v>
      </c>
      <c r="AU165" s="361" t="s">
        <v>40</v>
      </c>
      <c r="AV165" s="362" t="s">
        <v>40</v>
      </c>
      <c r="AW165" s="362" t="s">
        <v>40</v>
      </c>
      <c r="AX165" s="362">
        <v>0.050531914893617</v>
      </c>
      <c r="AY165" s="142"/>
      <c r="AZ165" s="140"/>
    </row>
    <row r="166" spans="1:52">
      <c r="A166" s="138"/>
      <c r="B166" s="142"/>
      <c r="C166" s="172" t="s">
        <v>186</v>
      </c>
      <c r="D166" s="166" t="s">
        <v>26</v>
      </c>
      <c r="E166" s="166" t="s">
        <v>187</v>
      </c>
      <c r="F166" s="167" t="s">
        <v>340</v>
      </c>
      <c r="G166" s="173" t="s">
        <v>341</v>
      </c>
      <c r="H166" s="173" t="s">
        <v>341</v>
      </c>
      <c r="I166" s="173" t="s">
        <v>341</v>
      </c>
      <c r="J166" s="173" t="s">
        <v>341</v>
      </c>
      <c r="K166" s="168">
        <v>0.9</v>
      </c>
      <c r="L166" s="169">
        <v>0.986666666666667</v>
      </c>
      <c r="M166" s="169">
        <v>0.985294117647059</v>
      </c>
      <c r="N166" s="170">
        <v>0.952380952380952</v>
      </c>
      <c r="O166" s="170">
        <v>0.973968565815324</v>
      </c>
      <c r="P166" s="356">
        <v>0.9</v>
      </c>
      <c r="Q166" s="357">
        <v>0.5</v>
      </c>
      <c r="R166" s="169">
        <v>0</v>
      </c>
      <c r="S166" s="169">
        <v>0</v>
      </c>
      <c r="T166" s="169">
        <v>0.25</v>
      </c>
      <c r="U166" s="356">
        <v>0.9</v>
      </c>
      <c r="V166" s="169">
        <v>0</v>
      </c>
      <c r="W166" s="169">
        <v>0.25</v>
      </c>
      <c r="X166" s="169">
        <v>0</v>
      </c>
      <c r="Y166" s="169">
        <v>0.3125</v>
      </c>
      <c r="Z166" s="356">
        <v>0.92</v>
      </c>
      <c r="AA166" s="356">
        <v>0.960339943342776</v>
      </c>
      <c r="AB166" s="356">
        <v>0.963757396449704</v>
      </c>
      <c r="AC166" s="356">
        <v>0.968238213399504</v>
      </c>
      <c r="AD166" s="356">
        <v>0.972095790880241</v>
      </c>
      <c r="AE166" s="356">
        <v>0.92</v>
      </c>
      <c r="AF166" s="169">
        <v>0.993055555555556</v>
      </c>
      <c r="AG166" s="169">
        <v>0.993377483443709</v>
      </c>
      <c r="AH166" s="169">
        <v>0.975609756097561</v>
      </c>
      <c r="AI166" s="169">
        <v>0.988372093023256</v>
      </c>
      <c r="AJ166" s="356">
        <v>0.92</v>
      </c>
      <c r="AK166" s="169">
        <v>0.970034246575342</v>
      </c>
      <c r="AL166" s="169">
        <v>0.973490168539326</v>
      </c>
      <c r="AM166" s="169">
        <v>0.976836056742683</v>
      </c>
      <c r="AN166" s="169">
        <v>0.981713759997085</v>
      </c>
      <c r="AO166" s="168">
        <v>0.99</v>
      </c>
      <c r="AP166" s="358">
        <v>1</v>
      </c>
      <c r="AQ166" s="358">
        <v>1</v>
      </c>
      <c r="AR166" s="358">
        <v>1</v>
      </c>
      <c r="AS166" s="359">
        <v>1</v>
      </c>
      <c r="AT166" s="360">
        <v>0.105261498981944</v>
      </c>
      <c r="AU166" s="361">
        <v>0.428571428571429</v>
      </c>
      <c r="AV166" s="362">
        <v>0.153846153846154</v>
      </c>
      <c r="AW166" s="362">
        <v>0.1</v>
      </c>
      <c r="AX166" s="362">
        <v>0.0940594059405941</v>
      </c>
      <c r="AY166" s="142"/>
      <c r="AZ166" s="140"/>
    </row>
    <row r="167" spans="1:52">
      <c r="A167" s="138"/>
      <c r="B167" s="142"/>
      <c r="C167" s="172" t="s">
        <v>186</v>
      </c>
      <c r="D167" s="166" t="s">
        <v>26</v>
      </c>
      <c r="E167" s="166" t="s">
        <v>187</v>
      </c>
      <c r="F167" s="167" t="s">
        <v>342</v>
      </c>
      <c r="G167" s="173" t="s">
        <v>343</v>
      </c>
      <c r="H167" s="173" t="s">
        <v>343</v>
      </c>
      <c r="I167" s="173" t="s">
        <v>343</v>
      </c>
      <c r="J167" s="173" t="s">
        <v>343</v>
      </c>
      <c r="K167" s="168">
        <v>0.9</v>
      </c>
      <c r="L167" s="169">
        <v>0.972972972972973</v>
      </c>
      <c r="M167" s="169">
        <v>1</v>
      </c>
      <c r="N167" s="170">
        <v>0.967741935483871</v>
      </c>
      <c r="O167" s="170">
        <v>0.96504854368932</v>
      </c>
      <c r="P167" s="356">
        <v>0.9</v>
      </c>
      <c r="Q167" s="357">
        <v>0.951258362535839</v>
      </c>
      <c r="R167" s="169">
        <v>0.952995867768595</v>
      </c>
      <c r="S167" s="169">
        <v>0.957446808510638</v>
      </c>
      <c r="T167" s="169">
        <v>0.950263135191097</v>
      </c>
      <c r="U167" s="356">
        <v>0.9</v>
      </c>
      <c r="V167" s="169">
        <v>0.942338324307104</v>
      </c>
      <c r="W167" s="169">
        <v>0.940082644628099</v>
      </c>
      <c r="X167" s="169">
        <v>0.9464861379755</v>
      </c>
      <c r="Y167" s="169">
        <v>0.943044891151181</v>
      </c>
      <c r="Z167" s="356">
        <v>0.92</v>
      </c>
      <c r="AA167" s="356">
        <v>0.978085351787774</v>
      </c>
      <c r="AB167" s="356">
        <v>0.982821447162936</v>
      </c>
      <c r="AC167" s="356">
        <v>0.975903614457831</v>
      </c>
      <c r="AD167" s="356">
        <v>0.97871481173536</v>
      </c>
      <c r="AE167" s="356">
        <v>0.92</v>
      </c>
      <c r="AF167" s="169">
        <v>0.991853360488798</v>
      </c>
      <c r="AG167" s="169">
        <v>0.983050847457627</v>
      </c>
      <c r="AH167" s="169">
        <v>0.990740740740741</v>
      </c>
      <c r="AI167" s="169">
        <v>0.9880933481505</v>
      </c>
      <c r="AJ167" s="356">
        <v>0.92</v>
      </c>
      <c r="AK167" s="169">
        <v>0.985224707572337</v>
      </c>
      <c r="AL167" s="169">
        <v>0.987561544441565</v>
      </c>
      <c r="AM167" s="169">
        <v>0.98880976602238</v>
      </c>
      <c r="AN167" s="169">
        <v>0.987765885988088</v>
      </c>
      <c r="AO167" s="168">
        <v>0.99</v>
      </c>
      <c r="AP167" s="358">
        <v>1</v>
      </c>
      <c r="AQ167" s="358">
        <v>1</v>
      </c>
      <c r="AR167" s="358">
        <v>1</v>
      </c>
      <c r="AS167" s="359">
        <v>1</v>
      </c>
      <c r="AT167" s="360">
        <v>0.105261498981944</v>
      </c>
      <c r="AU167" s="361">
        <v>0.3</v>
      </c>
      <c r="AV167" s="362">
        <v>0</v>
      </c>
      <c r="AW167" s="362">
        <v>-0.166666666666667</v>
      </c>
      <c r="AX167" s="362">
        <v>0.0673758865248227</v>
      </c>
      <c r="AY167" s="142"/>
      <c r="AZ167" s="140"/>
    </row>
    <row r="168" spans="1:52">
      <c r="A168" s="138"/>
      <c r="B168" s="142"/>
      <c r="C168" s="172" t="s">
        <v>186</v>
      </c>
      <c r="D168" s="166" t="s">
        <v>26</v>
      </c>
      <c r="E168" s="166" t="s">
        <v>187</v>
      </c>
      <c r="F168" s="167" t="s">
        <v>344</v>
      </c>
      <c r="G168" s="173" t="s">
        <v>345</v>
      </c>
      <c r="H168" s="173" t="s">
        <v>345</v>
      </c>
      <c r="I168" s="173" t="s">
        <v>345</v>
      </c>
      <c r="J168" s="173" t="s">
        <v>345</v>
      </c>
      <c r="K168" s="168">
        <v>0.9</v>
      </c>
      <c r="L168" s="169">
        <v>0.963963963963964</v>
      </c>
      <c r="M168" s="169">
        <v>0.980769230769231</v>
      </c>
      <c r="N168" s="170">
        <v>0.968421052631579</v>
      </c>
      <c r="O168" s="170">
        <v>0.965781899584266</v>
      </c>
      <c r="P168" s="356">
        <v>0.9</v>
      </c>
      <c r="Q168" s="357">
        <v>0.333333333333333</v>
      </c>
      <c r="R168" s="169">
        <v>0.333333333333333</v>
      </c>
      <c r="S168" s="169">
        <v>1</v>
      </c>
      <c r="T168" s="169">
        <v>0.358974358974359</v>
      </c>
      <c r="U168" s="356">
        <v>0.9</v>
      </c>
      <c r="V168" s="169">
        <v>0.166666666666667</v>
      </c>
      <c r="W168" s="169">
        <v>0.333333333333333</v>
      </c>
      <c r="X168" s="169">
        <v>0</v>
      </c>
      <c r="Y168" s="169">
        <v>0.384615384615385</v>
      </c>
      <c r="Z168" s="356">
        <v>0.92</v>
      </c>
      <c r="AA168" s="356">
        <v>0.944315958014588</v>
      </c>
      <c r="AB168" s="356">
        <v>0.946980049193769</v>
      </c>
      <c r="AC168" s="356">
        <v>0.949878738884398</v>
      </c>
      <c r="AD168" s="356">
        <v>0.951758164940744</v>
      </c>
      <c r="AE168" s="356">
        <v>0.92</v>
      </c>
      <c r="AF168" s="169">
        <v>0.891920813269128</v>
      </c>
      <c r="AG168" s="169">
        <v>0.941902109033028</v>
      </c>
      <c r="AH168" s="169">
        <v>0.892023346303502</v>
      </c>
      <c r="AI168" s="169">
        <v>0.9623420564678</v>
      </c>
      <c r="AJ168" s="356">
        <v>0.92</v>
      </c>
      <c r="AK168" s="169">
        <v>0.956068761937836</v>
      </c>
      <c r="AL168" s="169">
        <v>0.959702501690331</v>
      </c>
      <c r="AM168" s="169">
        <v>0.963191083736618</v>
      </c>
      <c r="AN168" s="169">
        <v>0.965438729849119</v>
      </c>
      <c r="AO168" s="168">
        <v>0.99</v>
      </c>
      <c r="AP168" s="358">
        <v>1</v>
      </c>
      <c r="AQ168" s="358">
        <v>1</v>
      </c>
      <c r="AR168" s="358">
        <v>1</v>
      </c>
      <c r="AS168" s="359">
        <v>1</v>
      </c>
      <c r="AT168" s="360">
        <v>0.105261498981944</v>
      </c>
      <c r="AU168" s="361">
        <v>1</v>
      </c>
      <c r="AV168" s="362">
        <v>0.142857142857143</v>
      </c>
      <c r="AW168" s="362">
        <v>0.111111111111111</v>
      </c>
      <c r="AX168" s="362">
        <v>0.0680628272251309</v>
      </c>
      <c r="AY168" s="142"/>
      <c r="AZ168" s="140"/>
    </row>
    <row r="169" spans="1:52">
      <c r="A169" s="138"/>
      <c r="B169" s="142"/>
      <c r="C169" s="172" t="s">
        <v>186</v>
      </c>
      <c r="D169" s="166" t="s">
        <v>26</v>
      </c>
      <c r="E169" s="166" t="s">
        <v>187</v>
      </c>
      <c r="F169" s="167" t="s">
        <v>346</v>
      </c>
      <c r="G169" s="173" t="s">
        <v>347</v>
      </c>
      <c r="H169" s="173" t="s">
        <v>347</v>
      </c>
      <c r="I169" s="173" t="s">
        <v>347</v>
      </c>
      <c r="J169" s="173" t="s">
        <v>347</v>
      </c>
      <c r="K169" s="168">
        <v>0.9</v>
      </c>
      <c r="L169" s="169">
        <v>0.967741935483871</v>
      </c>
      <c r="M169" s="169">
        <v>0.944444444444444</v>
      </c>
      <c r="N169" s="170">
        <v>0.942307692307692</v>
      </c>
      <c r="O169" s="170">
        <v>0.938606847697757</v>
      </c>
      <c r="P169" s="356">
        <v>0.9</v>
      </c>
      <c r="Q169" s="357">
        <v>0.983328778354742</v>
      </c>
      <c r="R169" s="169">
        <v>0.955161139654367</v>
      </c>
      <c r="S169" s="169">
        <v>0.96716630977873</v>
      </c>
      <c r="T169" s="169">
        <v>0.965570692726135</v>
      </c>
      <c r="U169" s="356">
        <v>0.9</v>
      </c>
      <c r="V169" s="169">
        <v>0.909538125170812</v>
      </c>
      <c r="W169" s="169">
        <v>0.921999065857076</v>
      </c>
      <c r="X169" s="169">
        <v>0.910064239828694</v>
      </c>
      <c r="Y169" s="169">
        <v>0.899484908294421</v>
      </c>
      <c r="Z169" s="356">
        <v>0.92</v>
      </c>
      <c r="AA169" s="356">
        <v>0.92770105605199</v>
      </c>
      <c r="AB169" s="356">
        <v>0.938993710691824</v>
      </c>
      <c r="AC169" s="356">
        <v>0.945454545454545</v>
      </c>
      <c r="AD169" s="356">
        <v>0.951038702507297</v>
      </c>
      <c r="AE169" s="356">
        <v>0.92</v>
      </c>
      <c r="AF169" s="169">
        <v>0.914728682170543</v>
      </c>
      <c r="AG169" s="169">
        <v>0.964454976303318</v>
      </c>
      <c r="AH169" s="169">
        <v>0.954177897574124</v>
      </c>
      <c r="AI169" s="169">
        <v>0.955734243014945</v>
      </c>
      <c r="AJ169" s="356">
        <v>0.92</v>
      </c>
      <c r="AK169" s="169">
        <v>0.950271739130435</v>
      </c>
      <c r="AL169" s="169">
        <v>0.955851963178659</v>
      </c>
      <c r="AM169" s="169">
        <v>0.974310944607974</v>
      </c>
      <c r="AN169" s="169">
        <v>0.97005372350161</v>
      </c>
      <c r="AO169" s="168">
        <v>0.99</v>
      </c>
      <c r="AP169" s="358">
        <v>1</v>
      </c>
      <c r="AQ169" s="358">
        <v>1</v>
      </c>
      <c r="AR169" s="358">
        <v>1</v>
      </c>
      <c r="AS169" s="359">
        <v>1</v>
      </c>
      <c r="AT169" s="360">
        <v>0.105261498981944</v>
      </c>
      <c r="AU169" s="361">
        <v>1</v>
      </c>
      <c r="AV169" s="362">
        <v>0.157894736842105</v>
      </c>
      <c r="AW169" s="362">
        <v>0.125</v>
      </c>
      <c r="AX169" s="362">
        <v>0.0888382687927107</v>
      </c>
      <c r="AY169" s="142"/>
      <c r="AZ169" s="140"/>
    </row>
    <row r="170" spans="1:52">
      <c r="A170" s="138"/>
      <c r="B170" s="142"/>
      <c r="C170" s="172" t="s">
        <v>186</v>
      </c>
      <c r="D170" s="166" t="s">
        <v>26</v>
      </c>
      <c r="E170" s="166" t="s">
        <v>187</v>
      </c>
      <c r="F170" s="167" t="s">
        <v>348</v>
      </c>
      <c r="G170" s="173" t="s">
        <v>349</v>
      </c>
      <c r="H170" s="173" t="s">
        <v>349</v>
      </c>
      <c r="I170" s="173" t="s">
        <v>349</v>
      </c>
      <c r="J170" s="173" t="s">
        <v>349</v>
      </c>
      <c r="K170" s="168">
        <v>0.9</v>
      </c>
      <c r="L170" s="169">
        <v>0.981481481481482</v>
      </c>
      <c r="M170" s="169">
        <v>0.96078431372549</v>
      </c>
      <c r="N170" s="170">
        <v>0.909090909090909</v>
      </c>
      <c r="O170" s="170">
        <v>0.961267605633803</v>
      </c>
      <c r="P170" s="356">
        <v>0.9</v>
      </c>
      <c r="Q170" s="357">
        <v>0.953994660094475</v>
      </c>
      <c r="R170" s="169">
        <v>0.965770171149144</v>
      </c>
      <c r="S170" s="169">
        <v>0.963855421686747</v>
      </c>
      <c r="T170" s="169">
        <v>0.941053890479469</v>
      </c>
      <c r="U170" s="356">
        <v>0.9</v>
      </c>
      <c r="V170" s="169">
        <v>0.926268227562128</v>
      </c>
      <c r="W170" s="169">
        <v>0.936735941320293</v>
      </c>
      <c r="X170" s="169">
        <v>0.932530120481928</v>
      </c>
      <c r="Y170" s="169">
        <v>0.918049867720074</v>
      </c>
      <c r="Z170" s="356">
        <v>0.92</v>
      </c>
      <c r="AA170" s="356">
        <v>0.937694704049844</v>
      </c>
      <c r="AB170" s="356">
        <v>0.957053187974893</v>
      </c>
      <c r="AC170" s="356">
        <v>0.961496149614962</v>
      </c>
      <c r="AD170" s="356">
        <v>0.963795177898964</v>
      </c>
      <c r="AE170" s="356">
        <v>0.92</v>
      </c>
      <c r="AF170" s="169">
        <v>0.996870910849405</v>
      </c>
      <c r="AG170" s="169">
        <v>0.90198142647667</v>
      </c>
      <c r="AH170" s="169">
        <v>0.991589288117346</v>
      </c>
      <c r="AI170" s="169">
        <v>0.977702609022656</v>
      </c>
      <c r="AJ170" s="356">
        <v>0.92</v>
      </c>
      <c r="AK170" s="169">
        <v>0.962494958999866</v>
      </c>
      <c r="AL170" s="169">
        <v>0.968253968253968</v>
      </c>
      <c r="AM170" s="169">
        <v>0.971181556195965</v>
      </c>
      <c r="AN170" s="169">
        <v>0.976094635198055</v>
      </c>
      <c r="AO170" s="168">
        <v>0.99</v>
      </c>
      <c r="AP170" s="358">
        <v>1</v>
      </c>
      <c r="AQ170" s="358">
        <v>1</v>
      </c>
      <c r="AR170" s="358">
        <v>1</v>
      </c>
      <c r="AS170" s="359">
        <v>1</v>
      </c>
      <c r="AT170" s="360">
        <v>0.105261498981944</v>
      </c>
      <c r="AU170" s="361">
        <v>0</v>
      </c>
      <c r="AV170" s="362">
        <v>0.1</v>
      </c>
      <c r="AW170" s="362">
        <v>0.111111111111111</v>
      </c>
      <c r="AX170" s="362">
        <v>0.0665137614678899</v>
      </c>
      <c r="AY170" s="142"/>
      <c r="AZ170" s="140"/>
    </row>
    <row r="171" spans="1:52">
      <c r="A171" s="138"/>
      <c r="B171" s="142"/>
      <c r="C171" s="172" t="s">
        <v>186</v>
      </c>
      <c r="D171" s="166" t="s">
        <v>26</v>
      </c>
      <c r="E171" s="166" t="s">
        <v>187</v>
      </c>
      <c r="F171" s="167" t="s">
        <v>350</v>
      </c>
      <c r="G171" s="173" t="s">
        <v>351</v>
      </c>
      <c r="H171" s="173" t="s">
        <v>351</v>
      </c>
      <c r="I171" s="173" t="s">
        <v>351</v>
      </c>
      <c r="J171" s="173" t="s">
        <v>351</v>
      </c>
      <c r="K171" s="168">
        <v>0.9</v>
      </c>
      <c r="L171" s="169">
        <v>1</v>
      </c>
      <c r="M171" s="169">
        <v>1</v>
      </c>
      <c r="N171" s="170">
        <v>0.978260869565217</v>
      </c>
      <c r="O171" s="170">
        <v>0.987534626038781</v>
      </c>
      <c r="P171" s="356">
        <v>0.9</v>
      </c>
      <c r="Q171" s="357">
        <v>0.970146048109966</v>
      </c>
      <c r="R171" s="169">
        <v>0.984600577478345</v>
      </c>
      <c r="S171" s="169">
        <v>0.98252427184466</v>
      </c>
      <c r="T171" s="169">
        <v>0.981716457864868</v>
      </c>
      <c r="U171" s="356">
        <v>0.9</v>
      </c>
      <c r="V171" s="169">
        <v>0.939218213058419</v>
      </c>
      <c r="W171" s="169">
        <v>0.963426371511068</v>
      </c>
      <c r="X171" s="169">
        <v>0.966990291262136</v>
      </c>
      <c r="Y171" s="169">
        <v>0.956446086304744</v>
      </c>
      <c r="Z171" s="356">
        <v>0.92</v>
      </c>
      <c r="AA171" s="356">
        <v>0.954128440366973</v>
      </c>
      <c r="AB171" s="356">
        <v>0.970675453047776</v>
      </c>
      <c r="AC171" s="356">
        <v>0.970360824742268</v>
      </c>
      <c r="AD171" s="356">
        <v>0.972263375742673</v>
      </c>
      <c r="AE171" s="356">
        <v>0.92</v>
      </c>
      <c r="AF171" s="169">
        <v>0.994535519125683</v>
      </c>
      <c r="AG171" s="169">
        <v>0.993548387096774</v>
      </c>
      <c r="AH171" s="169">
        <v>0.495283018867925</v>
      </c>
      <c r="AI171" s="169">
        <v>0.987956611899825</v>
      </c>
      <c r="AJ171" s="356">
        <v>0.92</v>
      </c>
      <c r="AK171" s="169">
        <v>0.968026012735402</v>
      </c>
      <c r="AL171" s="169">
        <v>0.979193758127438</v>
      </c>
      <c r="AM171" s="169">
        <v>0.98239331542823</v>
      </c>
      <c r="AN171" s="169">
        <v>0.98303089694635</v>
      </c>
      <c r="AO171" s="168">
        <v>0.99</v>
      </c>
      <c r="AP171" s="358">
        <v>1</v>
      </c>
      <c r="AQ171" s="358">
        <v>1</v>
      </c>
      <c r="AR171" s="358">
        <v>1</v>
      </c>
      <c r="AS171" s="359">
        <v>1</v>
      </c>
      <c r="AT171" s="360">
        <v>0.105261498981944</v>
      </c>
      <c r="AU171" s="361">
        <v>0.263157894736842</v>
      </c>
      <c r="AV171" s="362">
        <v>0.0833333333333333</v>
      </c>
      <c r="AW171" s="362">
        <v>0</v>
      </c>
      <c r="AX171" s="362">
        <v>0.0635964912280702</v>
      </c>
      <c r="AY171" s="142"/>
      <c r="AZ171" s="140"/>
    </row>
    <row r="172" spans="1:52">
      <c r="A172" s="138"/>
      <c r="B172" s="142"/>
      <c r="C172" s="172" t="s">
        <v>186</v>
      </c>
      <c r="D172" s="166" t="s">
        <v>26</v>
      </c>
      <c r="E172" s="166" t="s">
        <v>187</v>
      </c>
      <c r="F172" s="167" t="s">
        <v>352</v>
      </c>
      <c r="G172" s="173" t="s">
        <v>353</v>
      </c>
      <c r="H172" s="173" t="s">
        <v>353</v>
      </c>
      <c r="I172" s="173" t="s">
        <v>353</v>
      </c>
      <c r="J172" s="173" t="s">
        <v>353</v>
      </c>
      <c r="K172" s="168">
        <v>0.9</v>
      </c>
      <c r="L172" s="169">
        <v>0.964285714285714</v>
      </c>
      <c r="M172" s="169">
        <v>0.940594059405941</v>
      </c>
      <c r="N172" s="170">
        <v>0.968085106382979</v>
      </c>
      <c r="O172" s="170">
        <v>0.966721044045677</v>
      </c>
      <c r="P172" s="356">
        <v>0.9</v>
      </c>
      <c r="Q172" s="357">
        <v>0.970152146525826</v>
      </c>
      <c r="R172" s="169">
        <v>0.979361846571623</v>
      </c>
      <c r="S172" s="169">
        <v>0.979045401629802</v>
      </c>
      <c r="T172" s="169">
        <v>0.97294783857771</v>
      </c>
      <c r="U172" s="356">
        <v>0.9</v>
      </c>
      <c r="V172" s="169">
        <v>0.953386956100397</v>
      </c>
      <c r="W172" s="169">
        <v>0.9663272233537</v>
      </c>
      <c r="X172" s="169">
        <v>0.961583236321304</v>
      </c>
      <c r="Y172" s="169">
        <v>0.956417902627937</v>
      </c>
      <c r="Z172" s="356">
        <v>0.92</v>
      </c>
      <c r="AA172" s="356">
        <v>0.952173913043478</v>
      </c>
      <c r="AB172" s="356">
        <v>0.947659709044908</v>
      </c>
      <c r="AC172" s="356">
        <v>0.881750994883457</v>
      </c>
      <c r="AD172" s="356">
        <v>0.948718545048607</v>
      </c>
      <c r="AE172" s="356">
        <v>0.92</v>
      </c>
      <c r="AF172" s="169">
        <v>0.992401110340042</v>
      </c>
      <c r="AG172" s="169">
        <v>0.881769844879778</v>
      </c>
      <c r="AH172" s="169">
        <v>0.992234169653525</v>
      </c>
      <c r="AI172" s="169">
        <v>0.989290890513635</v>
      </c>
      <c r="AJ172" s="356">
        <v>0.92</v>
      </c>
      <c r="AK172" s="169">
        <v>0.973222293401666</v>
      </c>
      <c r="AL172" s="169">
        <v>0.967859751643535</v>
      </c>
      <c r="AM172" s="169">
        <v>0.958703203396372</v>
      </c>
      <c r="AN172" s="169">
        <v>0.972925498343973</v>
      </c>
      <c r="AO172" s="168">
        <v>0.99</v>
      </c>
      <c r="AP172" s="358">
        <v>1</v>
      </c>
      <c r="AQ172" s="358">
        <v>1</v>
      </c>
      <c r="AR172" s="358">
        <v>1</v>
      </c>
      <c r="AS172" s="359">
        <v>0.999930366966089</v>
      </c>
      <c r="AT172" s="360">
        <v>0.105261498981944</v>
      </c>
      <c r="AU172" s="361">
        <v>0.155555555555556</v>
      </c>
      <c r="AV172" s="362">
        <v>0.0555555555555556</v>
      </c>
      <c r="AW172" s="362">
        <v>0.1</v>
      </c>
      <c r="AX172" s="362">
        <v>0.0658135283363803</v>
      </c>
      <c r="AY172" s="142"/>
      <c r="AZ172" s="140"/>
    </row>
    <row r="173" spans="1:52">
      <c r="A173" s="138"/>
      <c r="B173" s="142"/>
      <c r="C173" s="172" t="s">
        <v>186</v>
      </c>
      <c r="D173" s="166" t="s">
        <v>26</v>
      </c>
      <c r="E173" s="166" t="s">
        <v>187</v>
      </c>
      <c r="F173" s="167" t="s">
        <v>354</v>
      </c>
      <c r="G173" s="173" t="s">
        <v>355</v>
      </c>
      <c r="H173" s="173" t="s">
        <v>355</v>
      </c>
      <c r="I173" s="173" t="s">
        <v>355</v>
      </c>
      <c r="J173" s="173" t="s">
        <v>355</v>
      </c>
      <c r="K173" s="168">
        <v>0.9</v>
      </c>
      <c r="L173" s="169">
        <v>0.942307692307692</v>
      </c>
      <c r="M173" s="169">
        <v>0.9375</v>
      </c>
      <c r="N173" s="170">
        <v>0.98</v>
      </c>
      <c r="O173" s="170">
        <v>0.96319018404908</v>
      </c>
      <c r="P173" s="356">
        <v>0.9</v>
      </c>
      <c r="Q173" s="357">
        <v>1</v>
      </c>
      <c r="R173" s="169" t="s">
        <v>40</v>
      </c>
      <c r="S173" s="169" t="s">
        <v>40</v>
      </c>
      <c r="T173" s="169">
        <v>0.636363636363636</v>
      </c>
      <c r="U173" s="356">
        <v>0.9</v>
      </c>
      <c r="V173" s="169">
        <v>0.5</v>
      </c>
      <c r="W173" s="169" t="s">
        <v>40</v>
      </c>
      <c r="X173" s="169" t="s">
        <v>40</v>
      </c>
      <c r="Y173" s="169">
        <v>0.545454545454545</v>
      </c>
      <c r="Z173" s="356">
        <v>0.92</v>
      </c>
      <c r="AA173" s="356">
        <v>0.965630114566285</v>
      </c>
      <c r="AB173" s="356">
        <v>0.955460646735815</v>
      </c>
      <c r="AC173" s="356">
        <v>0.975955610357583</v>
      </c>
      <c r="AD173" s="356">
        <v>0.976786395180355</v>
      </c>
      <c r="AE173" s="356">
        <v>0.92</v>
      </c>
      <c r="AF173" s="169">
        <v>0.997645211930926</v>
      </c>
      <c r="AG173" s="169">
        <v>0.99725425590335</v>
      </c>
      <c r="AH173" s="169">
        <v>0.988349514563107</v>
      </c>
      <c r="AI173" s="169">
        <v>0.991414357547876</v>
      </c>
      <c r="AJ173" s="356">
        <v>0.92</v>
      </c>
      <c r="AK173" s="169">
        <v>0.970125786163522</v>
      </c>
      <c r="AL173" s="169">
        <v>0.970565251367544</v>
      </c>
      <c r="AM173" s="169">
        <v>0.978319123020706</v>
      </c>
      <c r="AN173" s="169">
        <v>0.981999934234323</v>
      </c>
      <c r="AO173" s="168">
        <v>0.99</v>
      </c>
      <c r="AP173" s="358">
        <v>1</v>
      </c>
      <c r="AQ173" s="358">
        <v>1</v>
      </c>
      <c r="AR173" s="358">
        <v>1</v>
      </c>
      <c r="AS173" s="359">
        <v>0.999468650371945</v>
      </c>
      <c r="AT173" s="360">
        <v>0.105261498981944</v>
      </c>
      <c r="AU173" s="361">
        <v>0.428571428571429</v>
      </c>
      <c r="AV173" s="362">
        <v>0</v>
      </c>
      <c r="AW173" s="362">
        <v>0.285714285714286</v>
      </c>
      <c r="AX173" s="362">
        <v>0.087962962962963</v>
      </c>
      <c r="AY173" s="142"/>
      <c r="AZ173" s="140"/>
    </row>
    <row r="174" spans="1:52">
      <c r="A174" s="138"/>
      <c r="B174" s="142"/>
      <c r="C174" s="172" t="s">
        <v>186</v>
      </c>
      <c r="D174" s="166" t="s">
        <v>26</v>
      </c>
      <c r="E174" s="166" t="s">
        <v>187</v>
      </c>
      <c r="F174" s="167" t="s">
        <v>356</v>
      </c>
      <c r="G174" s="173" t="s">
        <v>357</v>
      </c>
      <c r="H174" s="173" t="s">
        <v>357</v>
      </c>
      <c r="I174" s="173" t="s">
        <v>357</v>
      </c>
      <c r="J174" s="173" t="s">
        <v>357</v>
      </c>
      <c r="K174" s="168">
        <v>0.9</v>
      </c>
      <c r="L174" s="169">
        <v>0.980392156862745</v>
      </c>
      <c r="M174" s="169">
        <v>0.981132075471698</v>
      </c>
      <c r="N174" s="170">
        <v>0.957446808510638</v>
      </c>
      <c r="O174" s="170">
        <v>0.979785217940619</v>
      </c>
      <c r="P174" s="356">
        <v>0.9</v>
      </c>
      <c r="Q174" s="357">
        <v>0.966732283464567</v>
      </c>
      <c r="R174" s="169">
        <v>0.978854625550661</v>
      </c>
      <c r="S174" s="169">
        <v>0.985750822067958</v>
      </c>
      <c r="T174" s="169">
        <v>0.977483068567097</v>
      </c>
      <c r="U174" s="356">
        <v>0.9</v>
      </c>
      <c r="V174" s="169">
        <v>0.920669291338583</v>
      </c>
      <c r="W174" s="169">
        <v>0.953010279001468</v>
      </c>
      <c r="X174" s="169">
        <v>0.949214468396054</v>
      </c>
      <c r="Y174" s="169">
        <v>0.946769074415001</v>
      </c>
      <c r="Z174" s="356">
        <v>0.92</v>
      </c>
      <c r="AA174" s="356">
        <v>0.954051210101719</v>
      </c>
      <c r="AB174" s="356">
        <v>0.953577106518283</v>
      </c>
      <c r="AC174" s="356">
        <v>0.963885429638854</v>
      </c>
      <c r="AD174" s="356">
        <v>0.96626114018956</v>
      </c>
      <c r="AE174" s="356">
        <v>0.92</v>
      </c>
      <c r="AF174" s="169">
        <v>0.998212512413108</v>
      </c>
      <c r="AG174" s="169">
        <v>0.998955691481426</v>
      </c>
      <c r="AH174" s="169">
        <v>0.968003820439351</v>
      </c>
      <c r="AI174" s="169">
        <v>0.974205170714514</v>
      </c>
      <c r="AJ174" s="356">
        <v>0.92</v>
      </c>
      <c r="AK174" s="169">
        <v>0.96899029370982</v>
      </c>
      <c r="AL174" s="169">
        <v>0.970844145931919</v>
      </c>
      <c r="AM174" s="169">
        <v>0.982768361581921</v>
      </c>
      <c r="AN174" s="169">
        <v>0.981012193715466</v>
      </c>
      <c r="AO174" s="168">
        <v>0.99</v>
      </c>
      <c r="AP174" s="358">
        <v>1</v>
      </c>
      <c r="AQ174" s="358">
        <v>1</v>
      </c>
      <c r="AR174" s="358">
        <v>1</v>
      </c>
      <c r="AS174" s="359">
        <v>1</v>
      </c>
      <c r="AT174" s="360">
        <v>0.105261498981944</v>
      </c>
      <c r="AU174" s="361">
        <v>0.0666666666666667</v>
      </c>
      <c r="AV174" s="362">
        <v>0</v>
      </c>
      <c r="AW174" s="362">
        <v>0</v>
      </c>
      <c r="AX174" s="362">
        <v>0.0852272727272727</v>
      </c>
      <c r="AY174" s="142"/>
      <c r="AZ174" s="140"/>
    </row>
    <row r="175" spans="1:52">
      <c r="A175" s="138"/>
      <c r="B175" s="142"/>
      <c r="C175" s="172" t="s">
        <v>186</v>
      </c>
      <c r="D175" s="166" t="s">
        <v>26</v>
      </c>
      <c r="E175" s="166" t="s">
        <v>187</v>
      </c>
      <c r="F175" s="167" t="s">
        <v>358</v>
      </c>
      <c r="G175" s="173" t="s">
        <v>359</v>
      </c>
      <c r="H175" s="173" t="s">
        <v>359</v>
      </c>
      <c r="I175" s="173" t="s">
        <v>359</v>
      </c>
      <c r="J175" s="173" t="s">
        <v>359</v>
      </c>
      <c r="K175" s="168">
        <v>0.9</v>
      </c>
      <c r="L175" s="169">
        <v>0.956521739130435</v>
      </c>
      <c r="M175" s="169">
        <v>0.91304347826087</v>
      </c>
      <c r="N175" s="170">
        <v>0.880952380952381</v>
      </c>
      <c r="O175" s="170">
        <v>0.9421875</v>
      </c>
      <c r="P175" s="356">
        <v>0.9</v>
      </c>
      <c r="Q175" s="357">
        <v>0.925889082317831</v>
      </c>
      <c r="R175" s="169">
        <v>0.955876900259548</v>
      </c>
      <c r="S175" s="169">
        <v>0.942703670546106</v>
      </c>
      <c r="T175" s="169">
        <v>0.94301884103702</v>
      </c>
      <c r="U175" s="356">
        <v>0.9</v>
      </c>
      <c r="V175" s="169">
        <v>0.878139766227307</v>
      </c>
      <c r="W175" s="169">
        <v>0.913607712272896</v>
      </c>
      <c r="X175" s="169">
        <v>0.896150402864817</v>
      </c>
      <c r="Y175" s="169">
        <v>0.916706533798846</v>
      </c>
      <c r="Z175" s="356">
        <v>0.92</v>
      </c>
      <c r="AA175" s="356">
        <v>0.909131010145567</v>
      </c>
      <c r="AB175" s="356">
        <v>0.939358825801468</v>
      </c>
      <c r="AC175" s="356">
        <v>0.882621951219512</v>
      </c>
      <c r="AD175" s="356">
        <v>0.950081888904054</v>
      </c>
      <c r="AE175" s="356">
        <v>0.92</v>
      </c>
      <c r="AF175" s="169">
        <v>0.997260273972603</v>
      </c>
      <c r="AG175" s="169">
        <v>0.923423423423423</v>
      </c>
      <c r="AH175" s="169">
        <v>0.98936170212766</v>
      </c>
      <c r="AI175" s="169">
        <v>0.944552800222903</v>
      </c>
      <c r="AJ175" s="356">
        <v>0.92</v>
      </c>
      <c r="AK175" s="169">
        <v>0.942270992366412</v>
      </c>
      <c r="AL175" s="169">
        <v>0.951381006432085</v>
      </c>
      <c r="AM175" s="169">
        <v>0.934602076124567</v>
      </c>
      <c r="AN175" s="169">
        <v>0.965603187250996</v>
      </c>
      <c r="AO175" s="168">
        <v>0.99</v>
      </c>
      <c r="AP175" s="358">
        <v>1</v>
      </c>
      <c r="AQ175" s="358">
        <v>1</v>
      </c>
      <c r="AR175" s="358">
        <v>1</v>
      </c>
      <c r="AS175" s="359">
        <v>1</v>
      </c>
      <c r="AT175" s="360">
        <v>0.105261498981944</v>
      </c>
      <c r="AU175" s="361">
        <v>0.4</v>
      </c>
      <c r="AV175" s="362">
        <v>0.0714285714285714</v>
      </c>
      <c r="AW175" s="362">
        <v>0</v>
      </c>
      <c r="AX175" s="362">
        <v>0.0938271604938272</v>
      </c>
      <c r="AY175" s="142"/>
      <c r="AZ175" s="140"/>
    </row>
    <row r="176" spans="1:52">
      <c r="A176" s="138"/>
      <c r="B176" s="142"/>
      <c r="C176" s="172" t="s">
        <v>186</v>
      </c>
      <c r="D176" s="166" t="s">
        <v>26</v>
      </c>
      <c r="E176" s="166" t="s">
        <v>187</v>
      </c>
      <c r="F176" s="167" t="s">
        <v>360</v>
      </c>
      <c r="G176" s="173" t="s">
        <v>361</v>
      </c>
      <c r="H176" s="173" t="s">
        <v>361</v>
      </c>
      <c r="I176" s="173" t="s">
        <v>361</v>
      </c>
      <c r="J176" s="173" t="s">
        <v>361</v>
      </c>
      <c r="K176" s="168">
        <v>0.9</v>
      </c>
      <c r="L176" s="169">
        <v>0.986301369863014</v>
      </c>
      <c r="M176" s="169">
        <v>1</v>
      </c>
      <c r="N176" s="170">
        <v>0.985074626865672</v>
      </c>
      <c r="O176" s="170">
        <v>0.971665852467025</v>
      </c>
      <c r="P176" s="356">
        <v>0.9</v>
      </c>
      <c r="Q176" s="357">
        <v>0.914609053497942</v>
      </c>
      <c r="R176" s="169">
        <v>0.953775360803179</v>
      </c>
      <c r="S176" s="169">
        <v>0.950288382312552</v>
      </c>
      <c r="T176" s="169">
        <v>0.943225139460251</v>
      </c>
      <c r="U176" s="356">
        <v>0.9</v>
      </c>
      <c r="V176" s="169">
        <v>0.874338624338624</v>
      </c>
      <c r="W176" s="169">
        <v>0.910269818029701</v>
      </c>
      <c r="X176" s="169">
        <v>0.908816259269431</v>
      </c>
      <c r="Y176" s="169">
        <v>0.897686072641381</v>
      </c>
      <c r="Z176" s="356">
        <v>0.92</v>
      </c>
      <c r="AA176" s="356">
        <v>0.921267640505075</v>
      </c>
      <c r="AB176" s="356">
        <v>0.975232198142415</v>
      </c>
      <c r="AC176" s="356">
        <v>0.952380952380952</v>
      </c>
      <c r="AD176" s="356">
        <v>0.948816642610031</v>
      </c>
      <c r="AE176" s="356">
        <v>0.92</v>
      </c>
      <c r="AF176" s="169">
        <v>0.990866316080819</v>
      </c>
      <c r="AG176" s="169">
        <v>0.982565379825654</v>
      </c>
      <c r="AH176" s="169">
        <v>0.941030415890751</v>
      </c>
      <c r="AI176" s="169">
        <v>0.981766401862155</v>
      </c>
      <c r="AJ176" s="356">
        <v>0.92</v>
      </c>
      <c r="AK176" s="169">
        <v>0.942266900304344</v>
      </c>
      <c r="AL176" s="169">
        <v>0.97974236442967</v>
      </c>
      <c r="AM176" s="169">
        <v>0.97172131147541</v>
      </c>
      <c r="AN176" s="169">
        <v>0.968780892529304</v>
      </c>
      <c r="AO176" s="168">
        <v>0.99</v>
      </c>
      <c r="AP176" s="358">
        <v>1</v>
      </c>
      <c r="AQ176" s="358">
        <v>1</v>
      </c>
      <c r="AR176" s="358">
        <v>1</v>
      </c>
      <c r="AS176" s="359">
        <v>1</v>
      </c>
      <c r="AT176" s="360">
        <v>0.105261498981944</v>
      </c>
      <c r="AU176" s="361">
        <v>0.361702127659574</v>
      </c>
      <c r="AV176" s="362">
        <v>0.0714285714285714</v>
      </c>
      <c r="AW176" s="362">
        <v>0.0697674418604651</v>
      </c>
      <c r="AX176" s="362">
        <v>0.0876216968011127</v>
      </c>
      <c r="AY176" s="142"/>
      <c r="AZ176" s="140"/>
    </row>
    <row r="177" spans="1:52">
      <c r="A177" s="138"/>
      <c r="B177" s="142"/>
      <c r="C177" s="172" t="s">
        <v>186</v>
      </c>
      <c r="D177" s="166" t="s">
        <v>26</v>
      </c>
      <c r="E177" s="166" t="s">
        <v>187</v>
      </c>
      <c r="F177" s="167" t="s">
        <v>362</v>
      </c>
      <c r="G177" s="173" t="s">
        <v>363</v>
      </c>
      <c r="H177" s="173" t="s">
        <v>363</v>
      </c>
      <c r="I177" s="173" t="s">
        <v>363</v>
      </c>
      <c r="J177" s="173" t="s">
        <v>363</v>
      </c>
      <c r="K177" s="168">
        <v>0.9</v>
      </c>
      <c r="L177" s="169">
        <v>0.97752808988764</v>
      </c>
      <c r="M177" s="169">
        <v>0.976744186046512</v>
      </c>
      <c r="N177" s="170">
        <v>1</v>
      </c>
      <c r="O177" s="170">
        <v>0.964064436183395</v>
      </c>
      <c r="P177" s="356">
        <v>0.9</v>
      </c>
      <c r="Q177" s="357">
        <v>0.94330031282586</v>
      </c>
      <c r="R177" s="169">
        <v>0.957041870581838</v>
      </c>
      <c r="S177" s="169">
        <v>0.969377990430622</v>
      </c>
      <c r="T177" s="169">
        <v>0.953635644012213</v>
      </c>
      <c r="U177" s="356">
        <v>0.9</v>
      </c>
      <c r="V177" s="169">
        <v>0.888425443169969</v>
      </c>
      <c r="W177" s="169">
        <v>0.923146637665398</v>
      </c>
      <c r="X177" s="169">
        <v>0.922966507177034</v>
      </c>
      <c r="Y177" s="169">
        <v>0.909181147674872</v>
      </c>
      <c r="Z177" s="356">
        <v>0.92</v>
      </c>
      <c r="AA177" s="356">
        <v>0.937738817711845</v>
      </c>
      <c r="AB177" s="356">
        <v>0.932770212032408</v>
      </c>
      <c r="AC177" s="356">
        <v>0.940594059405941</v>
      </c>
      <c r="AD177" s="356">
        <v>0.938828688863104</v>
      </c>
      <c r="AE177" s="356">
        <v>0.92</v>
      </c>
      <c r="AF177" s="169">
        <v>0.996589358799454</v>
      </c>
      <c r="AG177" s="169">
        <v>0.990795415074679</v>
      </c>
      <c r="AH177" s="169">
        <v>0.994601184256357</v>
      </c>
      <c r="AI177" s="169">
        <v>0.986125587287334</v>
      </c>
      <c r="AJ177" s="356">
        <v>0.92</v>
      </c>
      <c r="AK177" s="169">
        <v>0.957353790315928</v>
      </c>
      <c r="AL177" s="169">
        <v>0.951766784452297</v>
      </c>
      <c r="AM177" s="169">
        <v>0.968925561797753</v>
      </c>
      <c r="AN177" s="169">
        <v>0.964025219907629</v>
      </c>
      <c r="AO177" s="168">
        <v>0.99</v>
      </c>
      <c r="AP177" s="358">
        <v>1</v>
      </c>
      <c r="AQ177" s="358">
        <v>1</v>
      </c>
      <c r="AR177" s="358">
        <v>1</v>
      </c>
      <c r="AS177" s="359">
        <v>1</v>
      </c>
      <c r="AT177" s="360">
        <v>0.105261498981944</v>
      </c>
      <c r="AU177" s="361">
        <v>0.152777777777778</v>
      </c>
      <c r="AV177" s="362">
        <v>-0.0144927536231884</v>
      </c>
      <c r="AW177" s="362">
        <v>0.0392156862745098</v>
      </c>
      <c r="AX177" s="362">
        <v>0.0628491620111732</v>
      </c>
      <c r="AY177" s="142"/>
      <c r="AZ177" s="140"/>
    </row>
    <row r="178" spans="1:52">
      <c r="A178" s="138"/>
      <c r="B178" s="142"/>
      <c r="C178" s="172" t="s">
        <v>186</v>
      </c>
      <c r="D178" s="166" t="s">
        <v>26</v>
      </c>
      <c r="E178" s="166" t="s">
        <v>187</v>
      </c>
      <c r="F178" s="167" t="s">
        <v>364</v>
      </c>
      <c r="G178" s="173" t="s">
        <v>365</v>
      </c>
      <c r="H178" s="173" t="s">
        <v>365</v>
      </c>
      <c r="I178" s="173" t="s">
        <v>365</v>
      </c>
      <c r="J178" s="173" t="s">
        <v>365</v>
      </c>
      <c r="K178" s="168">
        <v>0.9</v>
      </c>
      <c r="L178" s="169">
        <v>0.950617283950617</v>
      </c>
      <c r="M178" s="169">
        <v>0.956521739130435</v>
      </c>
      <c r="N178" s="170">
        <v>0.955223880597015</v>
      </c>
      <c r="O178" s="170">
        <v>0.934682612695492</v>
      </c>
      <c r="P178" s="356">
        <v>0.9</v>
      </c>
      <c r="Q178" s="357">
        <v>0.924647490129724</v>
      </c>
      <c r="R178" s="169">
        <v>0.930700559842639</v>
      </c>
      <c r="S178" s="169">
        <v>0.96</v>
      </c>
      <c r="T178" s="169">
        <v>0.937217116630097</v>
      </c>
      <c r="U178" s="356">
        <v>0.9</v>
      </c>
      <c r="V178" s="169">
        <v>0.882910321489002</v>
      </c>
      <c r="W178" s="169">
        <v>0.884853986987441</v>
      </c>
      <c r="X178" s="169">
        <v>0.925027322404372</v>
      </c>
      <c r="Y178" s="169">
        <v>0.899969260448797</v>
      </c>
      <c r="Z178" s="356">
        <v>0.92</v>
      </c>
      <c r="AA178" s="356">
        <v>0.922836491502247</v>
      </c>
      <c r="AB178" s="356">
        <v>0.912920908379013</v>
      </c>
      <c r="AC178" s="356">
        <v>0.930687203791469</v>
      </c>
      <c r="AD178" s="356">
        <v>0.930531440297082</v>
      </c>
      <c r="AE178" s="356">
        <v>0.92</v>
      </c>
      <c r="AF178" s="169">
        <v>0.994867149758454</v>
      </c>
      <c r="AG178" s="169">
        <v>0.98498040922943</v>
      </c>
      <c r="AH178" s="169">
        <v>0.958740499457112</v>
      </c>
      <c r="AI178" s="169">
        <v>0.982831281149223</v>
      </c>
      <c r="AJ178" s="356">
        <v>0.92</v>
      </c>
      <c r="AK178" s="169">
        <v>0.948655606407323</v>
      </c>
      <c r="AL178" s="169">
        <v>0.938356164383562</v>
      </c>
      <c r="AM178" s="169">
        <v>0.963116717228165</v>
      </c>
      <c r="AN178" s="169">
        <v>0.954796940518714</v>
      </c>
      <c r="AO178" s="168">
        <v>0.99</v>
      </c>
      <c r="AP178" s="358">
        <v>1</v>
      </c>
      <c r="AQ178" s="358">
        <v>1</v>
      </c>
      <c r="AR178" s="358">
        <v>1</v>
      </c>
      <c r="AS178" s="359">
        <v>1</v>
      </c>
      <c r="AT178" s="360">
        <v>0.105261498981944</v>
      </c>
      <c r="AU178" s="361">
        <v>0.325581395348837</v>
      </c>
      <c r="AV178" s="362">
        <v>0.0714285714285714</v>
      </c>
      <c r="AW178" s="362">
        <v>0.0153846153846154</v>
      </c>
      <c r="AX178" s="362">
        <v>0.0857011915673694</v>
      </c>
      <c r="AY178" s="142"/>
      <c r="AZ178" s="140"/>
    </row>
    <row r="179" spans="1:52">
      <c r="A179" s="138"/>
      <c r="B179" s="142"/>
      <c r="C179" s="172" t="s">
        <v>186</v>
      </c>
      <c r="D179" s="166" t="s">
        <v>26</v>
      </c>
      <c r="E179" s="166" t="s">
        <v>187</v>
      </c>
      <c r="F179" s="167" t="s">
        <v>366</v>
      </c>
      <c r="G179" s="173" t="s">
        <v>367</v>
      </c>
      <c r="H179" s="173" t="s">
        <v>367</v>
      </c>
      <c r="I179" s="173" t="s">
        <v>367</v>
      </c>
      <c r="J179" s="173" t="s">
        <v>367</v>
      </c>
      <c r="K179" s="168">
        <v>0.9</v>
      </c>
      <c r="L179" s="169">
        <v>0.925925925925926</v>
      </c>
      <c r="M179" s="169">
        <v>0.941176470588235</v>
      </c>
      <c r="N179" s="170">
        <v>0.928571428571429</v>
      </c>
      <c r="O179" s="170">
        <v>0.969676994067238</v>
      </c>
      <c r="P179" s="356">
        <v>0.9</v>
      </c>
      <c r="Q179" s="357">
        <v>0.939865003068112</v>
      </c>
      <c r="R179" s="169">
        <v>0.936942124964008</v>
      </c>
      <c r="S179" s="169">
        <v>0.930727554179567</v>
      </c>
      <c r="T179" s="169">
        <v>0.951515885511283</v>
      </c>
      <c r="U179" s="356">
        <v>0.9</v>
      </c>
      <c r="V179" s="169">
        <v>0.907138474125588</v>
      </c>
      <c r="W179" s="169">
        <v>0.916498704290239</v>
      </c>
      <c r="X179" s="169">
        <v>0.894736842105263</v>
      </c>
      <c r="Y179" s="169">
        <v>0.919704493157321</v>
      </c>
      <c r="Z179" s="356">
        <v>0.92</v>
      </c>
      <c r="AA179" s="356">
        <v>0.948537187169545</v>
      </c>
      <c r="AB179" s="356">
        <v>0.960011425307055</v>
      </c>
      <c r="AC179" s="356">
        <v>0.929203539823009</v>
      </c>
      <c r="AD179" s="356">
        <v>0.963356280677924</v>
      </c>
      <c r="AE179" s="356">
        <v>0.92</v>
      </c>
      <c r="AF179" s="169">
        <v>0.997159763313609</v>
      </c>
      <c r="AG179" s="169">
        <v>0.976744186046512</v>
      </c>
      <c r="AH179" s="169">
        <v>0.956959195081051</v>
      </c>
      <c r="AI179" s="169">
        <v>0.979547053031369</v>
      </c>
      <c r="AJ179" s="356">
        <v>0.92</v>
      </c>
      <c r="AK179" s="169">
        <v>0.964276469065493</v>
      </c>
      <c r="AL179" s="169">
        <v>0.973903068540293</v>
      </c>
      <c r="AM179" s="169">
        <v>0.964162844036697</v>
      </c>
      <c r="AN179" s="169">
        <v>0.977318354619623</v>
      </c>
      <c r="AO179" s="168">
        <v>0.99</v>
      </c>
      <c r="AP179" s="358">
        <v>1</v>
      </c>
      <c r="AQ179" s="358">
        <v>1</v>
      </c>
      <c r="AR179" s="358">
        <v>1</v>
      </c>
      <c r="AS179" s="359">
        <v>1</v>
      </c>
      <c r="AT179" s="360">
        <v>0.105261498981944</v>
      </c>
      <c r="AU179" s="361">
        <v>0.363636363636364</v>
      </c>
      <c r="AV179" s="362">
        <v>0.0416666666666667</v>
      </c>
      <c r="AW179" s="362">
        <v>0.0967741935483871</v>
      </c>
      <c r="AX179" s="362">
        <v>0.0773751224289912</v>
      </c>
      <c r="AY179" s="142"/>
      <c r="AZ179" s="140"/>
    </row>
    <row r="180" spans="1:52">
      <c r="A180" s="138"/>
      <c r="B180" s="142"/>
      <c r="C180" s="172" t="s">
        <v>186</v>
      </c>
      <c r="D180" s="166" t="s">
        <v>26</v>
      </c>
      <c r="E180" s="166" t="s">
        <v>187</v>
      </c>
      <c r="F180" s="167" t="s">
        <v>368</v>
      </c>
      <c r="G180" s="173" t="s">
        <v>369</v>
      </c>
      <c r="H180" s="173" t="s">
        <v>369</v>
      </c>
      <c r="I180" s="173" t="s">
        <v>369</v>
      </c>
      <c r="J180" s="173" t="s">
        <v>369</v>
      </c>
      <c r="K180" s="168">
        <v>0.9</v>
      </c>
      <c r="L180" s="169">
        <v>0.923076923076923</v>
      </c>
      <c r="M180" s="169">
        <v>0.932432432432432</v>
      </c>
      <c r="N180" s="170">
        <v>0.918032786885246</v>
      </c>
      <c r="O180" s="170">
        <v>0.933333333333333</v>
      </c>
      <c r="P180" s="356">
        <v>0.9</v>
      </c>
      <c r="Q180" s="357">
        <v>0.953549353811575</v>
      </c>
      <c r="R180" s="169">
        <v>0.965347814843548</v>
      </c>
      <c r="S180" s="169">
        <v>0.971941272430669</v>
      </c>
      <c r="T180" s="169">
        <v>0.974510516829247</v>
      </c>
      <c r="U180" s="356">
        <v>0.9</v>
      </c>
      <c r="V180" s="169">
        <v>0.900730473871512</v>
      </c>
      <c r="W180" s="169">
        <v>0.908456167571761</v>
      </c>
      <c r="X180" s="169">
        <v>0.891680261011419</v>
      </c>
      <c r="Y180" s="169">
        <v>0.905630893717751</v>
      </c>
      <c r="Z180" s="356">
        <v>0.92</v>
      </c>
      <c r="AA180" s="356">
        <v>0.940287032291133</v>
      </c>
      <c r="AB180" s="356">
        <v>0.953918128654971</v>
      </c>
      <c r="AC180" s="356">
        <v>0.937086092715232</v>
      </c>
      <c r="AD180" s="356">
        <v>0.945225559060474</v>
      </c>
      <c r="AE180" s="356">
        <v>0.92</v>
      </c>
      <c r="AF180" s="169">
        <v>0.982758620689655</v>
      </c>
      <c r="AG180" s="169">
        <v>0.539947974730583</v>
      </c>
      <c r="AH180" s="169">
        <v>0.406720557933111</v>
      </c>
      <c r="AI180" s="169">
        <v>0.667282889880085</v>
      </c>
      <c r="AJ180" s="356">
        <v>0.92</v>
      </c>
      <c r="AK180" s="169">
        <v>0.955632507304404</v>
      </c>
      <c r="AL180" s="169">
        <v>0.966470154753132</v>
      </c>
      <c r="AM180" s="169">
        <v>0.951333645297145</v>
      </c>
      <c r="AN180" s="169">
        <v>0.965478348814556</v>
      </c>
      <c r="AO180" s="168">
        <v>0.99</v>
      </c>
      <c r="AP180" s="358">
        <v>1</v>
      </c>
      <c r="AQ180" s="358">
        <v>1</v>
      </c>
      <c r="AR180" s="358">
        <v>1</v>
      </c>
      <c r="AS180" s="359">
        <v>1</v>
      </c>
      <c r="AT180" s="360">
        <v>0.105261498981944</v>
      </c>
      <c r="AU180" s="361">
        <v>0.444444444444444</v>
      </c>
      <c r="AV180" s="362">
        <v>0.0689655172413793</v>
      </c>
      <c r="AW180" s="362">
        <v>0.0606060606060606</v>
      </c>
      <c r="AX180" s="362">
        <v>0.111013986013986</v>
      </c>
      <c r="AY180" s="142"/>
      <c r="AZ180" s="140"/>
    </row>
    <row r="181" spans="1:52">
      <c r="A181" s="138"/>
      <c r="B181" s="142"/>
      <c r="C181" s="172" t="s">
        <v>186</v>
      </c>
      <c r="D181" s="166" t="s">
        <v>26</v>
      </c>
      <c r="E181" s="166" t="s">
        <v>187</v>
      </c>
      <c r="F181" s="167" t="s">
        <v>370</v>
      </c>
      <c r="G181" s="173" t="s">
        <v>371</v>
      </c>
      <c r="H181" s="173" t="s">
        <v>371</v>
      </c>
      <c r="I181" s="173" t="s">
        <v>371</v>
      </c>
      <c r="J181" s="173" t="s">
        <v>371</v>
      </c>
      <c r="K181" s="168">
        <v>0.9</v>
      </c>
      <c r="L181" s="169">
        <v>0.915492957746479</v>
      </c>
      <c r="M181" s="169">
        <v>0.902777777777778</v>
      </c>
      <c r="N181" s="170">
        <v>0.942857142857143</v>
      </c>
      <c r="O181" s="170">
        <v>0.921680993314231</v>
      </c>
      <c r="P181" s="356">
        <v>0.9</v>
      </c>
      <c r="Q181" s="357">
        <v>0.903624856156502</v>
      </c>
      <c r="R181" s="169">
        <v>0.945719802617464</v>
      </c>
      <c r="S181" s="169">
        <v>0.93415122684026</v>
      </c>
      <c r="T181" s="169">
        <v>0.92916304583967</v>
      </c>
      <c r="U181" s="356">
        <v>0.9</v>
      </c>
      <c r="V181" s="169">
        <v>0.888233601841197</v>
      </c>
      <c r="W181" s="169">
        <v>0.905599656726024</v>
      </c>
      <c r="X181" s="169">
        <v>0.907611417125688</v>
      </c>
      <c r="Y181" s="169">
        <v>0.885726699978275</v>
      </c>
      <c r="Z181" s="356">
        <v>0.92</v>
      </c>
      <c r="AA181" s="356">
        <v>0.898946840521565</v>
      </c>
      <c r="AB181" s="356">
        <v>0.914517766497462</v>
      </c>
      <c r="AC181" s="356">
        <v>0.886168100595632</v>
      </c>
      <c r="AD181" s="356">
        <v>0.902098350837415</v>
      </c>
      <c r="AE181" s="356">
        <v>0.92</v>
      </c>
      <c r="AF181" s="169">
        <v>0.995463744853095</v>
      </c>
      <c r="AG181" s="169">
        <v>0.812192848669717</v>
      </c>
      <c r="AH181" s="169">
        <v>0.899663971437572</v>
      </c>
      <c r="AI181" s="169">
        <v>0.96952221940469</v>
      </c>
      <c r="AJ181" s="356">
        <v>0.92</v>
      </c>
      <c r="AK181" s="169">
        <v>0.932638698473631</v>
      </c>
      <c r="AL181" s="169">
        <v>0.936893710232607</v>
      </c>
      <c r="AM181" s="169">
        <v>0.945513984743916</v>
      </c>
      <c r="AN181" s="169">
        <v>0.940564333617092</v>
      </c>
      <c r="AO181" s="168">
        <v>0.99</v>
      </c>
      <c r="AP181" s="358">
        <v>1</v>
      </c>
      <c r="AQ181" s="358">
        <v>1</v>
      </c>
      <c r="AR181" s="358">
        <v>1</v>
      </c>
      <c r="AS181" s="359">
        <v>1</v>
      </c>
      <c r="AT181" s="360">
        <v>0.105261498981944</v>
      </c>
      <c r="AU181" s="361">
        <v>0.3</v>
      </c>
      <c r="AV181" s="362">
        <v>0.0238095238095238</v>
      </c>
      <c r="AW181" s="362">
        <v>0.166666666666667</v>
      </c>
      <c r="AX181" s="362">
        <v>0.079734219269103</v>
      </c>
      <c r="AY181" s="142"/>
      <c r="AZ181" s="140"/>
    </row>
    <row r="182" spans="1:52">
      <c r="A182" s="138"/>
      <c r="B182" s="142"/>
      <c r="C182" s="172" t="s">
        <v>186</v>
      </c>
      <c r="D182" s="166" t="s">
        <v>26</v>
      </c>
      <c r="E182" s="166" t="s">
        <v>187</v>
      </c>
      <c r="F182" s="167" t="s">
        <v>372</v>
      </c>
      <c r="G182" s="173" t="s">
        <v>373</v>
      </c>
      <c r="H182" s="173" t="s">
        <v>373</v>
      </c>
      <c r="I182" s="173" t="s">
        <v>373</v>
      </c>
      <c r="J182" s="173" t="s">
        <v>373</v>
      </c>
      <c r="K182" s="168">
        <v>0.9</v>
      </c>
      <c r="L182" s="169">
        <v>0.951807228915663</v>
      </c>
      <c r="M182" s="169">
        <v>0.962962962962963</v>
      </c>
      <c r="N182" s="170">
        <v>0.91025641025641</v>
      </c>
      <c r="O182" s="170">
        <v>0.927371956339211</v>
      </c>
      <c r="P182" s="356">
        <v>0.9</v>
      </c>
      <c r="Q182" s="357">
        <v>0.919364419364419</v>
      </c>
      <c r="R182" s="169">
        <v>0.946483771251932</v>
      </c>
      <c r="S182" s="169">
        <v>0.94486560992419</v>
      </c>
      <c r="T182" s="169">
        <v>0.913689533119838</v>
      </c>
      <c r="U182" s="356">
        <v>0.9</v>
      </c>
      <c r="V182" s="169">
        <v>0.872883872883873</v>
      </c>
      <c r="W182" s="169">
        <v>0.915958268933539</v>
      </c>
      <c r="X182" s="169">
        <v>0.913393062255915</v>
      </c>
      <c r="Y182" s="169">
        <v>0.885272206303725</v>
      </c>
      <c r="Z182" s="356">
        <v>0.92</v>
      </c>
      <c r="AA182" s="356">
        <v>0.937192474674385</v>
      </c>
      <c r="AB182" s="356">
        <v>0.951948627103631</v>
      </c>
      <c r="AC182" s="356">
        <v>0.962492053401144</v>
      </c>
      <c r="AD182" s="356">
        <v>0.949998286830293</v>
      </c>
      <c r="AE182" s="356">
        <v>0.92</v>
      </c>
      <c r="AF182" s="169">
        <v>0.993871007021959</v>
      </c>
      <c r="AG182" s="169">
        <v>0.974548736462094</v>
      </c>
      <c r="AH182" s="169">
        <v>0.841549966009517</v>
      </c>
      <c r="AI182" s="169">
        <v>0.973232329733417</v>
      </c>
      <c r="AJ182" s="356">
        <v>0.92</v>
      </c>
      <c r="AK182" s="169">
        <v>0.965747374619688</v>
      </c>
      <c r="AL182" s="169">
        <v>0.971319508923966</v>
      </c>
      <c r="AM182" s="169">
        <v>0.979588394062078</v>
      </c>
      <c r="AN182" s="169">
        <v>0.971684956997588</v>
      </c>
      <c r="AO182" s="168">
        <v>0.99</v>
      </c>
      <c r="AP182" s="358">
        <v>1</v>
      </c>
      <c r="AQ182" s="358">
        <v>1</v>
      </c>
      <c r="AR182" s="358">
        <v>1</v>
      </c>
      <c r="AS182" s="359">
        <v>0.99990136121523</v>
      </c>
      <c r="AT182" s="360">
        <v>0.105261498981944</v>
      </c>
      <c r="AU182" s="361">
        <v>0.432432432432432</v>
      </c>
      <c r="AV182" s="362">
        <v>0.0105263157894737</v>
      </c>
      <c r="AW182" s="362">
        <v>0</v>
      </c>
      <c r="AX182" s="362">
        <v>0.0305503243356351</v>
      </c>
      <c r="AY182" s="142"/>
      <c r="AZ182" s="140"/>
    </row>
    <row r="183" spans="1:52">
      <c r="A183" s="138"/>
      <c r="B183" s="142"/>
      <c r="C183" s="172" t="s">
        <v>186</v>
      </c>
      <c r="D183" s="166" t="s">
        <v>26</v>
      </c>
      <c r="E183" s="166" t="s">
        <v>187</v>
      </c>
      <c r="F183" s="167" t="s">
        <v>374</v>
      </c>
      <c r="G183" s="173" t="s">
        <v>375</v>
      </c>
      <c r="H183" s="173" t="s">
        <v>375</v>
      </c>
      <c r="I183" s="173" t="s">
        <v>375</v>
      </c>
      <c r="J183" s="173" t="s">
        <v>375</v>
      </c>
      <c r="K183" s="168">
        <v>0.9</v>
      </c>
      <c r="L183" s="169">
        <v>0.958333333333333</v>
      </c>
      <c r="M183" s="169">
        <v>0.909090909090909</v>
      </c>
      <c r="N183" s="170">
        <v>1</v>
      </c>
      <c r="O183" s="170">
        <v>0.944905660377358</v>
      </c>
      <c r="P183" s="356">
        <v>0.9</v>
      </c>
      <c r="Q183" s="357">
        <v>0.94342928660826</v>
      </c>
      <c r="R183" s="169">
        <v>0.963649073750437</v>
      </c>
      <c r="S183" s="169">
        <v>0.95938583457157</v>
      </c>
      <c r="T183" s="169">
        <v>0.964053138838239</v>
      </c>
      <c r="U183" s="356">
        <v>0.9</v>
      </c>
      <c r="V183" s="169">
        <v>0.919649561952441</v>
      </c>
      <c r="W183" s="169">
        <v>0.93673540720028</v>
      </c>
      <c r="X183" s="169">
        <v>0.919762258543834</v>
      </c>
      <c r="Y183" s="169">
        <v>0.930301789900644</v>
      </c>
      <c r="Z183" s="356">
        <v>0.92</v>
      </c>
      <c r="AA183" s="356">
        <v>0.953867028493894</v>
      </c>
      <c r="AB183" s="356">
        <v>0.969619326500732</v>
      </c>
      <c r="AC183" s="356">
        <v>0.952380952380952</v>
      </c>
      <c r="AD183" s="356">
        <v>0.966123056945346</v>
      </c>
      <c r="AE183" s="356">
        <v>0.92</v>
      </c>
      <c r="AF183" s="169">
        <v>0.988612099644128</v>
      </c>
      <c r="AG183" s="169">
        <v>0.964510332434861</v>
      </c>
      <c r="AH183" s="169">
        <v>0.923620933521924</v>
      </c>
      <c r="AI183" s="169">
        <v>0.981552825998278</v>
      </c>
      <c r="AJ183" s="356">
        <v>0.92</v>
      </c>
      <c r="AK183" s="169">
        <v>0.958266194005801</v>
      </c>
      <c r="AL183" s="169">
        <v>0.977114249955301</v>
      </c>
      <c r="AM183" s="169">
        <v>0.975462438656097</v>
      </c>
      <c r="AN183" s="169">
        <v>0.978089401857213</v>
      </c>
      <c r="AO183" s="168">
        <v>0.99</v>
      </c>
      <c r="AP183" s="358">
        <v>1</v>
      </c>
      <c r="AQ183" s="358">
        <v>1</v>
      </c>
      <c r="AR183" s="358">
        <v>1</v>
      </c>
      <c r="AS183" s="359">
        <v>1</v>
      </c>
      <c r="AT183" s="360">
        <v>0.105261498981944</v>
      </c>
      <c r="AU183" s="361">
        <v>0.5</v>
      </c>
      <c r="AV183" s="362">
        <v>0.0476190476190476</v>
      </c>
      <c r="AW183" s="362">
        <v>0.1</v>
      </c>
      <c r="AX183" s="362">
        <v>0.0933852140077821</v>
      </c>
      <c r="AY183" s="142"/>
      <c r="AZ183" s="140"/>
    </row>
    <row r="184" spans="1:52">
      <c r="A184" s="138"/>
      <c r="B184" s="142"/>
      <c r="C184" s="172" t="s">
        <v>186</v>
      </c>
      <c r="D184" s="166" t="s">
        <v>26</v>
      </c>
      <c r="E184" s="166" t="s">
        <v>187</v>
      </c>
      <c r="F184" s="167" t="s">
        <v>376</v>
      </c>
      <c r="G184" s="173" t="s">
        <v>377</v>
      </c>
      <c r="H184" s="173" t="s">
        <v>377</v>
      </c>
      <c r="I184" s="173" t="s">
        <v>377</v>
      </c>
      <c r="J184" s="173" t="s">
        <v>377</v>
      </c>
      <c r="K184" s="168">
        <v>0.9</v>
      </c>
      <c r="L184" s="169">
        <v>0.963855421686747</v>
      </c>
      <c r="M184" s="169">
        <v>0.963414634146341</v>
      </c>
      <c r="N184" s="170">
        <v>0.971014492753623</v>
      </c>
      <c r="O184" s="170">
        <v>0.975195222783647</v>
      </c>
      <c r="P184" s="356">
        <v>0.9</v>
      </c>
      <c r="Q184" s="357">
        <v>0.86737400530504</v>
      </c>
      <c r="R184" s="169">
        <v>0.968382861091914</v>
      </c>
      <c r="S184" s="169">
        <v>0.921097405359422</v>
      </c>
      <c r="T184" s="169">
        <v>0.919726982246283</v>
      </c>
      <c r="U184" s="356">
        <v>0.9</v>
      </c>
      <c r="V184" s="169">
        <v>0.87128962991032</v>
      </c>
      <c r="W184" s="169">
        <v>0.942812715964064</v>
      </c>
      <c r="X184" s="169">
        <v>0.932794555508294</v>
      </c>
      <c r="Y184" s="169">
        <v>0.922348759382622</v>
      </c>
      <c r="Z184" s="356">
        <v>0.92</v>
      </c>
      <c r="AA184" s="356">
        <v>0.973540856031128</v>
      </c>
      <c r="AB184" s="356">
        <v>0.993251060547628</v>
      </c>
      <c r="AC184" s="356">
        <v>0.993002099370189</v>
      </c>
      <c r="AD184" s="356">
        <v>0.990050851204953</v>
      </c>
      <c r="AE184" s="356">
        <v>0.92</v>
      </c>
      <c r="AF184" s="169">
        <v>0.983412322274882</v>
      </c>
      <c r="AG184" s="169">
        <v>0.9694382256469</v>
      </c>
      <c r="AH184" s="169">
        <v>0.979080471659082</v>
      </c>
      <c r="AI184" s="169">
        <v>0.959702721496828</v>
      </c>
      <c r="AJ184" s="356">
        <v>0.92</v>
      </c>
      <c r="AK184" s="169">
        <v>0.977405928820182</v>
      </c>
      <c r="AL184" s="169">
        <v>0.995535307517084</v>
      </c>
      <c r="AM184" s="169">
        <v>0.996575342465753</v>
      </c>
      <c r="AN184" s="169">
        <v>0.992502542513186</v>
      </c>
      <c r="AO184" s="168">
        <v>0.99</v>
      </c>
      <c r="AP184" s="358">
        <v>1</v>
      </c>
      <c r="AQ184" s="358">
        <v>1</v>
      </c>
      <c r="AR184" s="358">
        <v>1</v>
      </c>
      <c r="AS184" s="359">
        <v>1</v>
      </c>
      <c r="AT184" s="360">
        <v>0.105261498981944</v>
      </c>
      <c r="AU184" s="361">
        <v>0.454545454545455</v>
      </c>
      <c r="AV184" s="362">
        <v>0.00714285714285714</v>
      </c>
      <c r="AW184" s="362">
        <v>0.00558659217877095</v>
      </c>
      <c r="AX184" s="362">
        <v>0.0323432343234323</v>
      </c>
      <c r="AY184" s="142"/>
      <c r="AZ184" s="140"/>
    </row>
    <row r="185" spans="1:52">
      <c r="A185" s="138"/>
      <c r="B185" s="142"/>
      <c r="C185" s="172" t="s">
        <v>186</v>
      </c>
      <c r="D185" s="166" t="s">
        <v>26</v>
      </c>
      <c r="E185" s="166" t="s">
        <v>187</v>
      </c>
      <c r="F185" s="167" t="s">
        <v>378</v>
      </c>
      <c r="G185" s="173" t="s">
        <v>379</v>
      </c>
      <c r="H185" s="173" t="s">
        <v>379</v>
      </c>
      <c r="I185" s="173" t="s">
        <v>379</v>
      </c>
      <c r="J185" s="173" t="s">
        <v>379</v>
      </c>
      <c r="K185" s="168">
        <v>0.9</v>
      </c>
      <c r="L185" s="169" t="s">
        <v>40</v>
      </c>
      <c r="M185" s="169" t="s">
        <v>40</v>
      </c>
      <c r="N185" s="170" t="s">
        <v>40</v>
      </c>
      <c r="O185" s="170" t="s">
        <v>40</v>
      </c>
      <c r="P185" s="356">
        <v>0.9</v>
      </c>
      <c r="Q185" s="357" t="s">
        <v>40</v>
      </c>
      <c r="R185" s="169" t="s">
        <v>40</v>
      </c>
      <c r="S185" s="169" t="s">
        <v>40</v>
      </c>
      <c r="T185" s="169">
        <v>1</v>
      </c>
      <c r="U185" s="356">
        <v>0.9</v>
      </c>
      <c r="V185" s="169" t="s">
        <v>40</v>
      </c>
      <c r="W185" s="169" t="s">
        <v>40</v>
      </c>
      <c r="X185" s="169" t="s">
        <v>40</v>
      </c>
      <c r="Y185" s="169">
        <v>1</v>
      </c>
      <c r="Z185" s="356">
        <v>0.92</v>
      </c>
      <c r="AA185" s="356" t="s">
        <v>40</v>
      </c>
      <c r="AB185" s="356" t="s">
        <v>40</v>
      </c>
      <c r="AC185" s="356" t="s">
        <v>40</v>
      </c>
      <c r="AD185" s="356">
        <v>1</v>
      </c>
      <c r="AE185" s="356">
        <v>0.92</v>
      </c>
      <c r="AF185" s="169" t="s">
        <v>40</v>
      </c>
      <c r="AG185" s="169" t="s">
        <v>40</v>
      </c>
      <c r="AH185" s="169" t="s">
        <v>40</v>
      </c>
      <c r="AI185" s="169" t="s">
        <v>40</v>
      </c>
      <c r="AJ185" s="356">
        <v>0.92</v>
      </c>
      <c r="AK185" s="169" t="s">
        <v>40</v>
      </c>
      <c r="AL185" s="169" t="s">
        <v>40</v>
      </c>
      <c r="AM185" s="169" t="s">
        <v>40</v>
      </c>
      <c r="AN185" s="169">
        <v>1</v>
      </c>
      <c r="AO185" s="168">
        <v>0.99</v>
      </c>
      <c r="AP185" s="358" t="s">
        <v>40</v>
      </c>
      <c r="AQ185" s="358" t="s">
        <v>40</v>
      </c>
      <c r="AR185" s="358" t="s">
        <v>40</v>
      </c>
      <c r="AS185" s="359" t="s">
        <v>40</v>
      </c>
      <c r="AT185" s="360">
        <v>0.105261498981944</v>
      </c>
      <c r="AU185" s="361" t="s">
        <v>40</v>
      </c>
      <c r="AV185" s="362" t="s">
        <v>40</v>
      </c>
      <c r="AW185" s="362" t="s">
        <v>40</v>
      </c>
      <c r="AX185" s="362" t="s">
        <v>40</v>
      </c>
      <c r="AY185" s="142"/>
      <c r="AZ185" s="140"/>
    </row>
    <row r="186" spans="1:52">
      <c r="A186" s="138"/>
      <c r="B186" s="142"/>
      <c r="C186" s="172" t="s">
        <v>186</v>
      </c>
      <c r="D186" s="166" t="s">
        <v>26</v>
      </c>
      <c r="E186" s="166" t="s">
        <v>187</v>
      </c>
      <c r="F186" s="167" t="s">
        <v>380</v>
      </c>
      <c r="G186" s="173" t="s">
        <v>381</v>
      </c>
      <c r="H186" s="173" t="s">
        <v>381</v>
      </c>
      <c r="I186" s="173" t="s">
        <v>381</v>
      </c>
      <c r="J186" s="173" t="s">
        <v>381</v>
      </c>
      <c r="K186" s="168">
        <v>0.9</v>
      </c>
      <c r="L186" s="169">
        <v>0.9</v>
      </c>
      <c r="M186" s="169">
        <v>0.9</v>
      </c>
      <c r="N186" s="170">
        <v>0.930555555555556</v>
      </c>
      <c r="O186" s="170">
        <v>0.927964205816555</v>
      </c>
      <c r="P186" s="356">
        <v>0.9</v>
      </c>
      <c r="Q186" s="357">
        <v>0.945025863105979</v>
      </c>
      <c r="R186" s="169">
        <v>0.970323264440912</v>
      </c>
      <c r="S186" s="169">
        <v>0.949019607843137</v>
      </c>
      <c r="T186" s="169">
        <v>0.951033052983721</v>
      </c>
      <c r="U186" s="356">
        <v>0.9</v>
      </c>
      <c r="V186" s="169">
        <v>0.915433658125827</v>
      </c>
      <c r="W186" s="169">
        <v>0.942766295707472</v>
      </c>
      <c r="X186" s="169">
        <v>0.925980392156863</v>
      </c>
      <c r="Y186" s="169">
        <v>0.924935802294626</v>
      </c>
      <c r="Z186" s="356">
        <v>0.92</v>
      </c>
      <c r="AA186" s="356">
        <v>0.886317395727365</v>
      </c>
      <c r="AB186" s="356">
        <v>0.923243456012596</v>
      </c>
      <c r="AC186" s="356">
        <v>0.870024370430544</v>
      </c>
      <c r="AD186" s="356">
        <v>0.9104990136626</v>
      </c>
      <c r="AE186" s="356">
        <v>0.92</v>
      </c>
      <c r="AF186" s="169">
        <v>0.996964440589766</v>
      </c>
      <c r="AG186" s="169">
        <v>0.992018010642652</v>
      </c>
      <c r="AH186" s="169">
        <v>0.995684003496504</v>
      </c>
      <c r="AI186" s="169">
        <v>0.982321107540082</v>
      </c>
      <c r="AJ186" s="356">
        <v>0.92</v>
      </c>
      <c r="AK186" s="169">
        <v>0.934912209064924</v>
      </c>
      <c r="AL186" s="169">
        <v>0.95056786445727</v>
      </c>
      <c r="AM186" s="169">
        <v>0.942195443419318</v>
      </c>
      <c r="AN186" s="169">
        <v>0.952539055147751</v>
      </c>
      <c r="AO186" s="168">
        <v>0.99</v>
      </c>
      <c r="AP186" s="358">
        <v>1</v>
      </c>
      <c r="AQ186" s="358">
        <v>1</v>
      </c>
      <c r="AR186" s="358">
        <v>1</v>
      </c>
      <c r="AS186" s="359">
        <v>1</v>
      </c>
      <c r="AT186" s="360">
        <v>0.105261498981944</v>
      </c>
      <c r="AU186" s="361">
        <v>0.1875</v>
      </c>
      <c r="AV186" s="362">
        <v>0</v>
      </c>
      <c r="AW186" s="362">
        <v>0.0967741935483871</v>
      </c>
      <c r="AX186" s="362">
        <v>0.0723404255319149</v>
      </c>
      <c r="AY186" s="142"/>
      <c r="AZ186" s="140"/>
    </row>
    <row r="187" spans="1:52">
      <c r="A187" s="138"/>
      <c r="B187" s="142"/>
      <c r="C187" s="172" t="s">
        <v>186</v>
      </c>
      <c r="D187" s="166" t="s">
        <v>26</v>
      </c>
      <c r="E187" s="166" t="s">
        <v>187</v>
      </c>
      <c r="F187" s="167" t="s">
        <v>382</v>
      </c>
      <c r="G187" s="173" t="s">
        <v>383</v>
      </c>
      <c r="H187" s="173" t="s">
        <v>383</v>
      </c>
      <c r="I187" s="173" t="s">
        <v>383</v>
      </c>
      <c r="J187" s="173" t="s">
        <v>383</v>
      </c>
      <c r="K187" s="168">
        <v>0.9</v>
      </c>
      <c r="L187" s="169" t="s">
        <v>40</v>
      </c>
      <c r="M187" s="169" t="s">
        <v>40</v>
      </c>
      <c r="N187" s="170" t="s">
        <v>40</v>
      </c>
      <c r="O187" s="170" t="s">
        <v>40</v>
      </c>
      <c r="P187" s="356">
        <v>0.9</v>
      </c>
      <c r="Q187" s="357" t="s">
        <v>40</v>
      </c>
      <c r="R187" s="169" t="s">
        <v>40</v>
      </c>
      <c r="S187" s="169" t="s">
        <v>40</v>
      </c>
      <c r="T187" s="169" t="s">
        <v>40</v>
      </c>
      <c r="U187" s="356">
        <v>0.9</v>
      </c>
      <c r="V187" s="169" t="s">
        <v>40</v>
      </c>
      <c r="W187" s="169" t="s">
        <v>40</v>
      </c>
      <c r="X187" s="169" t="s">
        <v>40</v>
      </c>
      <c r="Y187" s="169" t="s">
        <v>40</v>
      </c>
      <c r="Z187" s="356">
        <v>0.92</v>
      </c>
      <c r="AA187" s="356" t="s">
        <v>40</v>
      </c>
      <c r="AB187" s="356" t="s">
        <v>40</v>
      </c>
      <c r="AC187" s="356" t="s">
        <v>40</v>
      </c>
      <c r="AD187" s="356" t="s">
        <v>40</v>
      </c>
      <c r="AE187" s="356">
        <v>0.92</v>
      </c>
      <c r="AF187" s="169" t="s">
        <v>40</v>
      </c>
      <c r="AG187" s="169" t="s">
        <v>40</v>
      </c>
      <c r="AH187" s="169" t="s">
        <v>40</v>
      </c>
      <c r="AI187" s="169" t="s">
        <v>40</v>
      </c>
      <c r="AJ187" s="356">
        <v>0.92</v>
      </c>
      <c r="AK187" s="169" t="s">
        <v>40</v>
      </c>
      <c r="AL187" s="169" t="s">
        <v>40</v>
      </c>
      <c r="AM187" s="169" t="s">
        <v>40</v>
      </c>
      <c r="AN187" s="169" t="s">
        <v>40</v>
      </c>
      <c r="AO187" s="168">
        <v>0.99</v>
      </c>
      <c r="AP187" s="358" t="s">
        <v>40</v>
      </c>
      <c r="AQ187" s="358" t="s">
        <v>40</v>
      </c>
      <c r="AR187" s="358" t="s">
        <v>40</v>
      </c>
      <c r="AS187" s="359" t="s">
        <v>40</v>
      </c>
      <c r="AT187" s="360">
        <v>0.105261498981944</v>
      </c>
      <c r="AU187" s="361" t="s">
        <v>40</v>
      </c>
      <c r="AV187" s="362" t="s">
        <v>40</v>
      </c>
      <c r="AW187" s="362" t="s">
        <v>40</v>
      </c>
      <c r="AX187" s="362" t="s">
        <v>40</v>
      </c>
      <c r="AY187" s="142"/>
      <c r="AZ187" s="140"/>
    </row>
    <row r="188" spans="1:52">
      <c r="A188" s="138"/>
      <c r="B188" s="142"/>
      <c r="C188" s="172" t="s">
        <v>186</v>
      </c>
      <c r="D188" s="166" t="s">
        <v>26</v>
      </c>
      <c r="E188" s="166" t="s">
        <v>187</v>
      </c>
      <c r="F188" s="167" t="s">
        <v>384</v>
      </c>
      <c r="G188" s="173" t="s">
        <v>385</v>
      </c>
      <c r="H188" s="173" t="s">
        <v>385</v>
      </c>
      <c r="I188" s="173" t="s">
        <v>385</v>
      </c>
      <c r="J188" s="173" t="s">
        <v>385</v>
      </c>
      <c r="K188" s="168">
        <v>0.9</v>
      </c>
      <c r="L188" s="169">
        <v>0.985074626865672</v>
      </c>
      <c r="M188" s="169">
        <v>0.983606557377049</v>
      </c>
      <c r="N188" s="170">
        <v>1</v>
      </c>
      <c r="O188" s="170">
        <v>0.987762237762238</v>
      </c>
      <c r="P188" s="356">
        <v>0.9</v>
      </c>
      <c r="Q188" s="357">
        <v>0.940720419847328</v>
      </c>
      <c r="R188" s="169">
        <v>0.956307784073964</v>
      </c>
      <c r="S188" s="169">
        <v>0.960424162090513</v>
      </c>
      <c r="T188" s="169">
        <v>0.935756493060327</v>
      </c>
      <c r="U188" s="356">
        <v>0.9</v>
      </c>
      <c r="V188" s="169">
        <v>0.921159351145038</v>
      </c>
      <c r="W188" s="169">
        <v>0.941992245750075</v>
      </c>
      <c r="X188" s="169">
        <v>0.945275516000757</v>
      </c>
      <c r="Y188" s="169">
        <v>0.925764967248408</v>
      </c>
      <c r="Z188" s="356">
        <v>0.92</v>
      </c>
      <c r="AA188" s="356">
        <v>0.925982644206228</v>
      </c>
      <c r="AB188" s="356">
        <v>0.941975079040357</v>
      </c>
      <c r="AC188" s="356">
        <v>0.944183313748531</v>
      </c>
      <c r="AD188" s="356">
        <v>0.946245003574269</v>
      </c>
      <c r="AE188" s="356">
        <v>0.92</v>
      </c>
      <c r="AF188" s="169">
        <v>0.996733072833259</v>
      </c>
      <c r="AG188" s="169">
        <v>0.994336107315861</v>
      </c>
      <c r="AH188" s="169">
        <v>0.929783342900242</v>
      </c>
      <c r="AI188" s="169">
        <v>0.986083116825407</v>
      </c>
      <c r="AJ188" s="356">
        <v>0.92</v>
      </c>
      <c r="AK188" s="169">
        <v>0.957906712172924</v>
      </c>
      <c r="AL188" s="169">
        <v>0.965508684863524</v>
      </c>
      <c r="AM188" s="169">
        <v>0.972659604924134</v>
      </c>
      <c r="AN188" s="169">
        <v>0.968629496809687</v>
      </c>
      <c r="AO188" s="168">
        <v>0.99</v>
      </c>
      <c r="AP188" s="358">
        <v>0.988668555240793</v>
      </c>
      <c r="AQ188" s="358">
        <v>1</v>
      </c>
      <c r="AR188" s="358">
        <v>1</v>
      </c>
      <c r="AS188" s="359">
        <v>0.999476827832759</v>
      </c>
      <c r="AT188" s="360">
        <v>0.105261498981944</v>
      </c>
      <c r="AU188" s="361">
        <v>0.145833333333333</v>
      </c>
      <c r="AV188" s="362">
        <v>0.1</v>
      </c>
      <c r="AW188" s="362">
        <v>0.0285714285714286</v>
      </c>
      <c r="AX188" s="362">
        <v>0.0711436170212766</v>
      </c>
      <c r="AY188" s="142"/>
      <c r="AZ188" s="140"/>
    </row>
    <row r="189" spans="1:52">
      <c r="A189" s="138"/>
      <c r="B189" s="142"/>
      <c r="C189" s="172" t="s">
        <v>186</v>
      </c>
      <c r="D189" s="166" t="s">
        <v>26</v>
      </c>
      <c r="E189" s="166" t="s">
        <v>187</v>
      </c>
      <c r="F189" s="167" t="s">
        <v>386</v>
      </c>
      <c r="G189" s="173" t="s">
        <v>387</v>
      </c>
      <c r="H189" s="173" t="s">
        <v>387</v>
      </c>
      <c r="I189" s="173" t="s">
        <v>387</v>
      </c>
      <c r="J189" s="173" t="s">
        <v>387</v>
      </c>
      <c r="K189" s="168">
        <v>0.9</v>
      </c>
      <c r="L189" s="169">
        <v>0.980392156862745</v>
      </c>
      <c r="M189" s="169">
        <v>0.980769230769231</v>
      </c>
      <c r="N189" s="170">
        <v>0.936170212765957</v>
      </c>
      <c r="O189" s="170">
        <v>0.941419710544452</v>
      </c>
      <c r="P189" s="356">
        <v>0.9</v>
      </c>
      <c r="Q189" s="357">
        <v>0.936315625970798</v>
      </c>
      <c r="R189" s="169">
        <v>0.953753753753754</v>
      </c>
      <c r="S189" s="169">
        <v>0.933888888888889</v>
      </c>
      <c r="T189" s="169">
        <v>0.928760755480966</v>
      </c>
      <c r="U189" s="356">
        <v>0.9</v>
      </c>
      <c r="V189" s="169">
        <v>0.893755824790308</v>
      </c>
      <c r="W189" s="169">
        <v>0.941741741741742</v>
      </c>
      <c r="X189" s="169">
        <v>0.945833333333333</v>
      </c>
      <c r="Y189" s="169">
        <v>0.920136391486188</v>
      </c>
      <c r="Z189" s="356">
        <v>0.92</v>
      </c>
      <c r="AA189" s="356">
        <v>0.932398316970547</v>
      </c>
      <c r="AB189" s="356">
        <v>0.945220669771568</v>
      </c>
      <c r="AC189" s="356">
        <v>0.914380714879468</v>
      </c>
      <c r="AD189" s="356">
        <v>0.942920364234574</v>
      </c>
      <c r="AE189" s="356">
        <v>0.92</v>
      </c>
      <c r="AF189" s="169">
        <v>0.984595397178916</v>
      </c>
      <c r="AG189" s="169">
        <v>0.981596716536476</v>
      </c>
      <c r="AH189" s="169">
        <v>0.612855884942765</v>
      </c>
      <c r="AI189" s="169">
        <v>0.922204205207217</v>
      </c>
      <c r="AJ189" s="356">
        <v>0.92</v>
      </c>
      <c r="AK189" s="169">
        <v>0.955713286014196</v>
      </c>
      <c r="AL189" s="169">
        <v>0.963387690689111</v>
      </c>
      <c r="AM189" s="169">
        <v>0.959608577972101</v>
      </c>
      <c r="AN189" s="169">
        <v>0.967374207188161</v>
      </c>
      <c r="AO189" s="168">
        <v>0.99</v>
      </c>
      <c r="AP189" s="358">
        <v>1</v>
      </c>
      <c r="AQ189" s="358">
        <v>1</v>
      </c>
      <c r="AR189" s="358">
        <v>1</v>
      </c>
      <c r="AS189" s="359">
        <v>1</v>
      </c>
      <c r="AT189" s="360">
        <v>0.105261498981944</v>
      </c>
      <c r="AU189" s="361">
        <v>0.1</v>
      </c>
      <c r="AV189" s="362">
        <v>0.0476190476190476</v>
      </c>
      <c r="AW189" s="362">
        <v>0.130434782608696</v>
      </c>
      <c r="AX189" s="362">
        <v>0.0512483574244415</v>
      </c>
      <c r="AY189" s="142"/>
      <c r="AZ189" s="140"/>
    </row>
    <row r="190" spans="1:52">
      <c r="A190" s="138"/>
      <c r="B190" s="142"/>
      <c r="C190" s="172" t="s">
        <v>186</v>
      </c>
      <c r="D190" s="166" t="s">
        <v>26</v>
      </c>
      <c r="E190" s="166" t="s">
        <v>187</v>
      </c>
      <c r="F190" s="167" t="s">
        <v>388</v>
      </c>
      <c r="G190" s="173" t="s">
        <v>389</v>
      </c>
      <c r="H190" s="173" t="s">
        <v>389</v>
      </c>
      <c r="I190" s="173" t="s">
        <v>389</v>
      </c>
      <c r="J190" s="173" t="s">
        <v>389</v>
      </c>
      <c r="K190" s="168">
        <v>0.9</v>
      </c>
      <c r="L190" s="169">
        <v>0.977777777777778</v>
      </c>
      <c r="M190" s="169">
        <v>0.977272727272727</v>
      </c>
      <c r="N190" s="170">
        <v>0.953488372093023</v>
      </c>
      <c r="O190" s="170">
        <v>0.96269202633504</v>
      </c>
      <c r="P190" s="356">
        <v>0.9</v>
      </c>
      <c r="Q190" s="357">
        <v>0.92184331797235</v>
      </c>
      <c r="R190" s="169">
        <v>0.950769230769231</v>
      </c>
      <c r="S190" s="169">
        <v>0.938560760353021</v>
      </c>
      <c r="T190" s="169">
        <v>0.919448247643328</v>
      </c>
      <c r="U190" s="356">
        <v>0.9</v>
      </c>
      <c r="V190" s="169">
        <v>0.888847926267281</v>
      </c>
      <c r="W190" s="169">
        <v>0.928047337278107</v>
      </c>
      <c r="X190" s="169">
        <v>0.922946367956551</v>
      </c>
      <c r="Y190" s="169">
        <v>0.911280550178619</v>
      </c>
      <c r="Z190" s="356">
        <v>0.92</v>
      </c>
      <c r="AA190" s="356">
        <v>0.9131633356306</v>
      </c>
      <c r="AB190" s="356">
        <v>0.946799667497922</v>
      </c>
      <c r="AC190" s="356">
        <v>0.951807228915663</v>
      </c>
      <c r="AD190" s="356">
        <v>0.948778936305556</v>
      </c>
      <c r="AE190" s="356">
        <v>0.92</v>
      </c>
      <c r="AF190" s="169">
        <v>0.980098978624829</v>
      </c>
      <c r="AG190" s="169">
        <v>0.98672451754954</v>
      </c>
      <c r="AH190" s="169">
        <v>0.749602313810557</v>
      </c>
      <c r="AI190" s="169">
        <v>0.968434395580307</v>
      </c>
      <c r="AJ190" s="356">
        <v>0.92</v>
      </c>
      <c r="AK190" s="169">
        <v>0.951128722382325</v>
      </c>
      <c r="AL190" s="169">
        <v>0.964518187619655</v>
      </c>
      <c r="AM190" s="169">
        <v>0.972531743975123</v>
      </c>
      <c r="AN190" s="169">
        <v>0.96718968603794</v>
      </c>
      <c r="AO190" s="168">
        <v>0.99</v>
      </c>
      <c r="AP190" s="358">
        <v>1</v>
      </c>
      <c r="AQ190" s="358">
        <v>1</v>
      </c>
      <c r="AR190" s="358">
        <v>1</v>
      </c>
      <c r="AS190" s="359">
        <v>1</v>
      </c>
      <c r="AT190" s="360">
        <v>0.105261498981944</v>
      </c>
      <c r="AU190" s="361">
        <v>0.258064516129032</v>
      </c>
      <c r="AV190" s="362">
        <v>0</v>
      </c>
      <c r="AW190" s="362">
        <v>0.0434782608695652</v>
      </c>
      <c r="AX190" s="362">
        <v>0.0859671302149178</v>
      </c>
      <c r="AY190" s="142"/>
      <c r="AZ190" s="140"/>
    </row>
    <row r="191" spans="1:52">
      <c r="A191" s="138"/>
      <c r="B191" s="142"/>
      <c r="C191" s="172" t="s">
        <v>186</v>
      </c>
      <c r="D191" s="166" t="s">
        <v>26</v>
      </c>
      <c r="E191" s="166" t="s">
        <v>187</v>
      </c>
      <c r="F191" s="167" t="s">
        <v>390</v>
      </c>
      <c r="G191" s="173" t="s">
        <v>391</v>
      </c>
      <c r="H191" s="173" t="s">
        <v>391</v>
      </c>
      <c r="I191" s="173" t="s">
        <v>391</v>
      </c>
      <c r="J191" s="173" t="s">
        <v>391</v>
      </c>
      <c r="K191" s="168">
        <v>0.9</v>
      </c>
      <c r="L191" s="169" t="s">
        <v>40</v>
      </c>
      <c r="M191" s="169" t="s">
        <v>40</v>
      </c>
      <c r="N191" s="170" t="s">
        <v>40</v>
      </c>
      <c r="O191" s="170" t="s">
        <v>40</v>
      </c>
      <c r="P191" s="356">
        <v>0.9</v>
      </c>
      <c r="Q191" s="357" t="s">
        <v>40</v>
      </c>
      <c r="R191" s="169" t="s">
        <v>40</v>
      </c>
      <c r="S191" s="169" t="s">
        <v>40</v>
      </c>
      <c r="T191" s="169">
        <v>1</v>
      </c>
      <c r="U191" s="356">
        <v>0.9</v>
      </c>
      <c r="V191" s="169" t="s">
        <v>40</v>
      </c>
      <c r="W191" s="169" t="s">
        <v>40</v>
      </c>
      <c r="X191" s="169" t="s">
        <v>40</v>
      </c>
      <c r="Y191" s="169">
        <v>1</v>
      </c>
      <c r="Z191" s="356">
        <v>0.92</v>
      </c>
      <c r="AA191" s="356" t="s">
        <v>40</v>
      </c>
      <c r="AB191" s="356" t="s">
        <v>40</v>
      </c>
      <c r="AC191" s="356" t="s">
        <v>40</v>
      </c>
      <c r="AD191" s="356" t="s">
        <v>40</v>
      </c>
      <c r="AE191" s="356">
        <v>0.92</v>
      </c>
      <c r="AF191" s="169" t="s">
        <v>40</v>
      </c>
      <c r="AG191" s="169" t="s">
        <v>40</v>
      </c>
      <c r="AH191" s="169" t="s">
        <v>40</v>
      </c>
      <c r="AI191" s="169" t="s">
        <v>40</v>
      </c>
      <c r="AJ191" s="356">
        <v>0.92</v>
      </c>
      <c r="AK191" s="169" t="s">
        <v>40</v>
      </c>
      <c r="AL191" s="169" t="s">
        <v>40</v>
      </c>
      <c r="AM191" s="169" t="s">
        <v>40</v>
      </c>
      <c r="AN191" s="169">
        <v>1</v>
      </c>
      <c r="AO191" s="168">
        <v>0.99</v>
      </c>
      <c r="AP191" s="358" t="s">
        <v>40</v>
      </c>
      <c r="AQ191" s="358" t="s">
        <v>40</v>
      </c>
      <c r="AR191" s="358" t="s">
        <v>40</v>
      </c>
      <c r="AS191" s="359" t="s">
        <v>40</v>
      </c>
      <c r="AT191" s="360">
        <v>0.105261498981944</v>
      </c>
      <c r="AU191" s="361" t="s">
        <v>40</v>
      </c>
      <c r="AV191" s="362" t="s">
        <v>40</v>
      </c>
      <c r="AW191" s="362" t="s">
        <v>40</v>
      </c>
      <c r="AX191" s="362" t="s">
        <v>40</v>
      </c>
      <c r="AY191" s="142"/>
      <c r="AZ191" s="140"/>
    </row>
    <row r="192" spans="1:52">
      <c r="A192" s="138"/>
      <c r="B192" s="142"/>
      <c r="C192" s="172" t="s">
        <v>186</v>
      </c>
      <c r="D192" s="166" t="s">
        <v>26</v>
      </c>
      <c r="E192" s="166" t="s">
        <v>187</v>
      </c>
      <c r="F192" s="167" t="s">
        <v>392</v>
      </c>
      <c r="G192" s="173" t="s">
        <v>393</v>
      </c>
      <c r="H192" s="173" t="s">
        <v>393</v>
      </c>
      <c r="I192" s="173" t="s">
        <v>393</v>
      </c>
      <c r="J192" s="173" t="s">
        <v>393</v>
      </c>
      <c r="K192" s="168">
        <v>0.9</v>
      </c>
      <c r="L192" s="169" t="s">
        <v>40</v>
      </c>
      <c r="M192" s="169" t="s">
        <v>40</v>
      </c>
      <c r="N192" s="170" t="s">
        <v>40</v>
      </c>
      <c r="O192" s="170" t="s">
        <v>40</v>
      </c>
      <c r="P192" s="356">
        <v>0.9</v>
      </c>
      <c r="Q192" s="357" t="s">
        <v>40</v>
      </c>
      <c r="R192" s="169" t="s">
        <v>40</v>
      </c>
      <c r="S192" s="169" t="s">
        <v>40</v>
      </c>
      <c r="T192" s="169">
        <v>1</v>
      </c>
      <c r="U192" s="356">
        <v>0.9</v>
      </c>
      <c r="V192" s="169" t="s">
        <v>40</v>
      </c>
      <c r="W192" s="169" t="s">
        <v>40</v>
      </c>
      <c r="X192" s="169" t="s">
        <v>40</v>
      </c>
      <c r="Y192" s="169">
        <v>1</v>
      </c>
      <c r="Z192" s="356">
        <v>0.92</v>
      </c>
      <c r="AA192" s="356" t="s">
        <v>40</v>
      </c>
      <c r="AB192" s="356" t="s">
        <v>40</v>
      </c>
      <c r="AC192" s="356" t="s">
        <v>40</v>
      </c>
      <c r="AD192" s="356" t="s">
        <v>40</v>
      </c>
      <c r="AE192" s="356">
        <v>0.92</v>
      </c>
      <c r="AF192" s="169" t="s">
        <v>40</v>
      </c>
      <c r="AG192" s="169" t="s">
        <v>40</v>
      </c>
      <c r="AH192" s="169" t="s">
        <v>40</v>
      </c>
      <c r="AI192" s="169" t="s">
        <v>40</v>
      </c>
      <c r="AJ192" s="356">
        <v>0.92</v>
      </c>
      <c r="AK192" s="169" t="s">
        <v>40</v>
      </c>
      <c r="AL192" s="169" t="s">
        <v>40</v>
      </c>
      <c r="AM192" s="169" t="s">
        <v>40</v>
      </c>
      <c r="AN192" s="169">
        <v>1</v>
      </c>
      <c r="AO192" s="168">
        <v>0.99</v>
      </c>
      <c r="AP192" s="358" t="s">
        <v>40</v>
      </c>
      <c r="AQ192" s="358" t="s">
        <v>40</v>
      </c>
      <c r="AR192" s="358" t="s">
        <v>40</v>
      </c>
      <c r="AS192" s="359" t="s">
        <v>40</v>
      </c>
      <c r="AT192" s="360">
        <v>0.105261498981944</v>
      </c>
      <c r="AU192" s="361" t="s">
        <v>40</v>
      </c>
      <c r="AV192" s="362" t="s">
        <v>40</v>
      </c>
      <c r="AW192" s="362" t="s">
        <v>40</v>
      </c>
      <c r="AX192" s="362" t="s">
        <v>40</v>
      </c>
      <c r="AY192" s="142"/>
      <c r="AZ192" s="140"/>
    </row>
    <row r="193" spans="1:52">
      <c r="A193" s="138"/>
      <c r="B193" s="142"/>
      <c r="C193" s="172" t="s">
        <v>186</v>
      </c>
      <c r="D193" s="166" t="s">
        <v>26</v>
      </c>
      <c r="E193" s="166" t="s">
        <v>187</v>
      </c>
      <c r="F193" s="167" t="s">
        <v>394</v>
      </c>
      <c r="G193" s="173" t="s">
        <v>395</v>
      </c>
      <c r="H193" s="173" t="s">
        <v>395</v>
      </c>
      <c r="I193" s="173" t="s">
        <v>395</v>
      </c>
      <c r="J193" s="173" t="s">
        <v>395</v>
      </c>
      <c r="K193" s="168">
        <v>0.9</v>
      </c>
      <c r="L193" s="169" t="s">
        <v>40</v>
      </c>
      <c r="M193" s="169" t="s">
        <v>40</v>
      </c>
      <c r="N193" s="170" t="s">
        <v>40</v>
      </c>
      <c r="O193" s="170" t="s">
        <v>40</v>
      </c>
      <c r="P193" s="356">
        <v>0.9</v>
      </c>
      <c r="Q193" s="357" t="s">
        <v>40</v>
      </c>
      <c r="R193" s="169" t="s">
        <v>40</v>
      </c>
      <c r="S193" s="169" t="s">
        <v>40</v>
      </c>
      <c r="T193" s="169" t="s">
        <v>40</v>
      </c>
      <c r="U193" s="356">
        <v>0.9</v>
      </c>
      <c r="V193" s="169" t="s">
        <v>40</v>
      </c>
      <c r="W193" s="169" t="s">
        <v>40</v>
      </c>
      <c r="X193" s="169" t="s">
        <v>40</v>
      </c>
      <c r="Y193" s="169" t="s">
        <v>40</v>
      </c>
      <c r="Z193" s="356">
        <v>0.92</v>
      </c>
      <c r="AA193" s="356" t="s">
        <v>40</v>
      </c>
      <c r="AB193" s="356" t="s">
        <v>40</v>
      </c>
      <c r="AC193" s="356" t="s">
        <v>40</v>
      </c>
      <c r="AD193" s="356" t="s">
        <v>40</v>
      </c>
      <c r="AE193" s="356">
        <v>0.92</v>
      </c>
      <c r="AF193" s="169" t="s">
        <v>40</v>
      </c>
      <c r="AG193" s="169" t="s">
        <v>40</v>
      </c>
      <c r="AH193" s="169" t="s">
        <v>40</v>
      </c>
      <c r="AI193" s="169" t="s">
        <v>40</v>
      </c>
      <c r="AJ193" s="356">
        <v>0.92</v>
      </c>
      <c r="AK193" s="169" t="s">
        <v>40</v>
      </c>
      <c r="AL193" s="169" t="s">
        <v>40</v>
      </c>
      <c r="AM193" s="169" t="s">
        <v>40</v>
      </c>
      <c r="AN193" s="169" t="s">
        <v>40</v>
      </c>
      <c r="AO193" s="168">
        <v>0.99</v>
      </c>
      <c r="AP193" s="358" t="s">
        <v>40</v>
      </c>
      <c r="AQ193" s="358" t="s">
        <v>40</v>
      </c>
      <c r="AR193" s="358" t="s">
        <v>40</v>
      </c>
      <c r="AS193" s="359" t="s">
        <v>40</v>
      </c>
      <c r="AT193" s="360">
        <v>0.105261498981944</v>
      </c>
      <c r="AU193" s="361" t="s">
        <v>40</v>
      </c>
      <c r="AV193" s="362" t="s">
        <v>40</v>
      </c>
      <c r="AW193" s="362" t="s">
        <v>40</v>
      </c>
      <c r="AX193" s="362" t="s">
        <v>40</v>
      </c>
      <c r="AY193" s="142"/>
      <c r="AZ193" s="140"/>
    </row>
    <row r="194" spans="1:52">
      <c r="A194" s="138"/>
      <c r="B194" s="142"/>
      <c r="C194" s="172" t="s">
        <v>186</v>
      </c>
      <c r="D194" s="166" t="s">
        <v>26</v>
      </c>
      <c r="E194" s="166" t="s">
        <v>187</v>
      </c>
      <c r="F194" s="167" t="s">
        <v>396</v>
      </c>
      <c r="G194" s="173" t="s">
        <v>397</v>
      </c>
      <c r="H194" s="173" t="s">
        <v>397</v>
      </c>
      <c r="I194" s="173" t="s">
        <v>397</v>
      </c>
      <c r="J194" s="173" t="s">
        <v>397</v>
      </c>
      <c r="K194" s="168">
        <v>0.9</v>
      </c>
      <c r="L194" s="169" t="s">
        <v>40</v>
      </c>
      <c r="M194" s="169" t="s">
        <v>40</v>
      </c>
      <c r="N194" s="170" t="s">
        <v>40</v>
      </c>
      <c r="O194" s="170" t="s">
        <v>40</v>
      </c>
      <c r="P194" s="356">
        <v>0.9</v>
      </c>
      <c r="Q194" s="357" t="s">
        <v>40</v>
      </c>
      <c r="R194" s="169" t="s">
        <v>40</v>
      </c>
      <c r="S194" s="169" t="s">
        <v>40</v>
      </c>
      <c r="T194" s="169" t="s">
        <v>40</v>
      </c>
      <c r="U194" s="356">
        <v>0.9</v>
      </c>
      <c r="V194" s="169" t="s">
        <v>40</v>
      </c>
      <c r="W194" s="169" t="s">
        <v>40</v>
      </c>
      <c r="X194" s="169" t="s">
        <v>40</v>
      </c>
      <c r="Y194" s="169" t="s">
        <v>40</v>
      </c>
      <c r="Z194" s="356">
        <v>0.92</v>
      </c>
      <c r="AA194" s="356" t="s">
        <v>40</v>
      </c>
      <c r="AB194" s="356" t="s">
        <v>40</v>
      </c>
      <c r="AC194" s="356" t="s">
        <v>40</v>
      </c>
      <c r="AD194" s="356" t="s">
        <v>40</v>
      </c>
      <c r="AE194" s="356">
        <v>0.92</v>
      </c>
      <c r="AF194" s="169">
        <v>0.598870056497175</v>
      </c>
      <c r="AG194" s="169">
        <v>0.564748201438849</v>
      </c>
      <c r="AH194" s="169">
        <v>0.156756756756757</v>
      </c>
      <c r="AI194" s="169">
        <v>0.630485762144054</v>
      </c>
      <c r="AJ194" s="356">
        <v>0.92</v>
      </c>
      <c r="AK194" s="169" t="s">
        <v>40</v>
      </c>
      <c r="AL194" s="169" t="s">
        <v>40</v>
      </c>
      <c r="AM194" s="169" t="s">
        <v>40</v>
      </c>
      <c r="AN194" s="169" t="s">
        <v>40</v>
      </c>
      <c r="AO194" s="168">
        <v>0.99</v>
      </c>
      <c r="AP194" s="358">
        <v>1</v>
      </c>
      <c r="AQ194" s="358">
        <v>1</v>
      </c>
      <c r="AR194" s="358">
        <v>1</v>
      </c>
      <c r="AS194" s="359">
        <v>1</v>
      </c>
      <c r="AT194" s="360">
        <v>0.105261498981944</v>
      </c>
      <c r="AU194" s="361" t="s">
        <v>40</v>
      </c>
      <c r="AV194" s="362" t="s">
        <v>40</v>
      </c>
      <c r="AW194" s="362" t="s">
        <v>40</v>
      </c>
      <c r="AX194" s="362" t="s">
        <v>40</v>
      </c>
      <c r="AY194" s="142"/>
      <c r="AZ194" s="140"/>
    </row>
    <row r="195" spans="1:52">
      <c r="A195" s="138"/>
      <c r="B195" s="142"/>
      <c r="C195" s="172" t="s">
        <v>398</v>
      </c>
      <c r="D195" s="166" t="s">
        <v>235</v>
      </c>
      <c r="E195" s="166" t="s">
        <v>399</v>
      </c>
      <c r="F195" s="167" t="s">
        <v>400</v>
      </c>
      <c r="G195" s="174" t="s">
        <v>401</v>
      </c>
      <c r="H195" s="174" t="s">
        <v>401</v>
      </c>
      <c r="I195" s="174" t="s">
        <v>401</v>
      </c>
      <c r="J195" s="174" t="s">
        <v>401</v>
      </c>
      <c r="K195" s="168">
        <v>0.9</v>
      </c>
      <c r="L195" s="169" t="s">
        <v>40</v>
      </c>
      <c r="M195" s="169" t="s">
        <v>40</v>
      </c>
      <c r="N195" s="170" t="s">
        <v>40</v>
      </c>
      <c r="O195" s="170" t="s">
        <v>40</v>
      </c>
      <c r="P195" s="356">
        <v>0.9</v>
      </c>
      <c r="Q195" s="357" t="s">
        <v>40</v>
      </c>
      <c r="R195" s="169" t="s">
        <v>40</v>
      </c>
      <c r="S195" s="169" t="s">
        <v>40</v>
      </c>
      <c r="T195" s="169">
        <v>0</v>
      </c>
      <c r="U195" s="356">
        <v>0.9</v>
      </c>
      <c r="V195" s="169" t="s">
        <v>40</v>
      </c>
      <c r="W195" s="169" t="s">
        <v>40</v>
      </c>
      <c r="X195" s="169" t="s">
        <v>40</v>
      </c>
      <c r="Y195" s="169">
        <v>1</v>
      </c>
      <c r="Z195" s="356">
        <v>0.92</v>
      </c>
      <c r="AA195" s="356" t="s">
        <v>40</v>
      </c>
      <c r="AB195" s="356" t="s">
        <v>40</v>
      </c>
      <c r="AC195" s="356" t="s">
        <v>40</v>
      </c>
      <c r="AD195" s="356" t="s">
        <v>40</v>
      </c>
      <c r="AE195" s="356">
        <v>0.92</v>
      </c>
      <c r="AF195" s="169">
        <v>1</v>
      </c>
      <c r="AG195" s="169">
        <v>1</v>
      </c>
      <c r="AH195" s="169">
        <v>1</v>
      </c>
      <c r="AI195" s="169">
        <v>0.998127633016071</v>
      </c>
      <c r="AJ195" s="356">
        <v>0.92</v>
      </c>
      <c r="AK195" s="169" t="s">
        <v>40</v>
      </c>
      <c r="AL195" s="169" t="s">
        <v>40</v>
      </c>
      <c r="AM195" s="169" t="s">
        <v>40</v>
      </c>
      <c r="AN195" s="169">
        <v>1</v>
      </c>
      <c r="AO195" s="168">
        <v>0.99</v>
      </c>
      <c r="AP195" s="358">
        <v>1</v>
      </c>
      <c r="AQ195" s="358">
        <v>1</v>
      </c>
      <c r="AR195" s="358">
        <v>1</v>
      </c>
      <c r="AS195" s="359">
        <v>1</v>
      </c>
      <c r="AT195" s="364">
        <v>0.0719793575775068</v>
      </c>
      <c r="AU195" s="361" t="s">
        <v>40</v>
      </c>
      <c r="AV195" s="362" t="s">
        <v>40</v>
      </c>
      <c r="AW195" s="362" t="s">
        <v>40</v>
      </c>
      <c r="AX195" s="362" t="s">
        <v>40</v>
      </c>
      <c r="AY195" s="142"/>
      <c r="AZ195" s="140"/>
    </row>
    <row r="196" spans="1:52">
      <c r="A196" s="138"/>
      <c r="B196" s="142"/>
      <c r="C196" s="172" t="s">
        <v>398</v>
      </c>
      <c r="D196" s="166" t="s">
        <v>26</v>
      </c>
      <c r="E196" s="166" t="s">
        <v>399</v>
      </c>
      <c r="F196" s="167" t="s">
        <v>402</v>
      </c>
      <c r="G196" s="174" t="s">
        <v>403</v>
      </c>
      <c r="H196" s="174" t="s">
        <v>403</v>
      </c>
      <c r="I196" s="174" t="s">
        <v>403</v>
      </c>
      <c r="J196" s="174" t="s">
        <v>403</v>
      </c>
      <c r="K196" s="168">
        <v>0.9</v>
      </c>
      <c r="L196" s="169">
        <v>1</v>
      </c>
      <c r="M196" s="169">
        <v>1</v>
      </c>
      <c r="N196" s="170">
        <v>1</v>
      </c>
      <c r="O196" s="170">
        <v>0.987566607460036</v>
      </c>
      <c r="P196" s="356">
        <v>0.9</v>
      </c>
      <c r="Q196" s="357">
        <v>0.952117047217912</v>
      </c>
      <c r="R196" s="169">
        <v>0.977777777777778</v>
      </c>
      <c r="S196" s="169">
        <v>0.967602591792657</v>
      </c>
      <c r="T196" s="169">
        <v>0.958858455161598</v>
      </c>
      <c r="U196" s="356">
        <v>0.9</v>
      </c>
      <c r="V196" s="169">
        <v>0.898248725338063</v>
      </c>
      <c r="W196" s="169">
        <v>0.914705882352941</v>
      </c>
      <c r="X196" s="169">
        <v>0.937005039596832</v>
      </c>
      <c r="Y196" s="169">
        <v>0.918603782744263</v>
      </c>
      <c r="Z196" s="356">
        <v>0.92</v>
      </c>
      <c r="AA196" s="356">
        <v>0.919375398342894</v>
      </c>
      <c r="AB196" s="356">
        <v>0.94163783160323</v>
      </c>
      <c r="AC196" s="356">
        <v>0.913812154696133</v>
      </c>
      <c r="AD196" s="356">
        <v>0.952940292526548</v>
      </c>
      <c r="AE196" s="356">
        <v>0.92</v>
      </c>
      <c r="AF196" s="169">
        <v>0.997130242825607</v>
      </c>
      <c r="AG196" s="169">
        <v>0.999183140009802</v>
      </c>
      <c r="AH196" s="169">
        <v>0.993092105263158</v>
      </c>
      <c r="AI196" s="169">
        <v>0.994504179814264</v>
      </c>
      <c r="AJ196" s="356">
        <v>0.92</v>
      </c>
      <c r="AK196" s="169">
        <v>0.946921166165512</v>
      </c>
      <c r="AL196" s="169">
        <v>0.956457065584855</v>
      </c>
      <c r="AM196" s="169">
        <v>0.963888134672821</v>
      </c>
      <c r="AN196" s="169">
        <v>0.968814512937351</v>
      </c>
      <c r="AO196" s="168">
        <v>0.99</v>
      </c>
      <c r="AP196" s="358">
        <v>1</v>
      </c>
      <c r="AQ196" s="358">
        <v>1</v>
      </c>
      <c r="AR196" s="358">
        <v>1</v>
      </c>
      <c r="AS196" s="359">
        <v>1</v>
      </c>
      <c r="AT196" s="364">
        <v>0.0719793575775068</v>
      </c>
      <c r="AU196" s="361">
        <v>0.0689655172413793</v>
      </c>
      <c r="AV196" s="362">
        <v>0</v>
      </c>
      <c r="AW196" s="362">
        <v>0.032258064516129</v>
      </c>
      <c r="AX196" s="362">
        <v>0.0687186828919112</v>
      </c>
      <c r="AY196" s="142"/>
      <c r="AZ196" s="140"/>
    </row>
    <row r="197" spans="1:52">
      <c r="A197" s="138"/>
      <c r="B197" s="142"/>
      <c r="C197" s="172" t="s">
        <v>398</v>
      </c>
      <c r="D197" s="166" t="s">
        <v>26</v>
      </c>
      <c r="E197" s="166" t="s">
        <v>399</v>
      </c>
      <c r="F197" s="167" t="s">
        <v>404</v>
      </c>
      <c r="G197" s="174" t="s">
        <v>405</v>
      </c>
      <c r="H197" s="174" t="s">
        <v>405</v>
      </c>
      <c r="I197" s="174" t="s">
        <v>405</v>
      </c>
      <c r="J197" s="174" t="s">
        <v>405</v>
      </c>
      <c r="K197" s="168">
        <v>0.9</v>
      </c>
      <c r="L197" s="169">
        <v>0.973333333333333</v>
      </c>
      <c r="M197" s="169">
        <v>0.985714285714286</v>
      </c>
      <c r="N197" s="170">
        <v>1</v>
      </c>
      <c r="O197" s="170">
        <v>0.985812356979405</v>
      </c>
      <c r="P197" s="356">
        <v>0.9</v>
      </c>
      <c r="Q197" s="357">
        <v>0.949949545913219</v>
      </c>
      <c r="R197" s="169">
        <v>0.945344129554656</v>
      </c>
      <c r="S197" s="169">
        <v>0.960683209796971</v>
      </c>
      <c r="T197" s="169">
        <v>0.957385983683295</v>
      </c>
      <c r="U197" s="356">
        <v>0.9</v>
      </c>
      <c r="V197" s="169">
        <v>0.905348133198789</v>
      </c>
      <c r="W197" s="169">
        <v>0.910641989589358</v>
      </c>
      <c r="X197" s="169">
        <v>0.922333225910409</v>
      </c>
      <c r="Y197" s="169">
        <v>0.925020061522001</v>
      </c>
      <c r="Z197" s="356">
        <v>0.92</v>
      </c>
      <c r="AA197" s="356">
        <v>0.934973637961336</v>
      </c>
      <c r="AB197" s="356">
        <v>0.951571792693288</v>
      </c>
      <c r="AC197" s="356">
        <v>0.946938775510204</v>
      </c>
      <c r="AD197" s="356">
        <v>0.956993751527211</v>
      </c>
      <c r="AE197" s="356">
        <v>0.92</v>
      </c>
      <c r="AF197" s="169">
        <v>0.994190871369295</v>
      </c>
      <c r="AG197" s="169">
        <v>0.996406755300036</v>
      </c>
      <c r="AH197" s="169">
        <v>0.987246811702926</v>
      </c>
      <c r="AI197" s="169">
        <v>0.994961171379453</v>
      </c>
      <c r="AJ197" s="356">
        <v>0.92</v>
      </c>
      <c r="AK197" s="169">
        <v>0.954719235364397</v>
      </c>
      <c r="AL197" s="169">
        <v>0.96313984815087</v>
      </c>
      <c r="AM197" s="169">
        <v>0.972569189321577</v>
      </c>
      <c r="AN197" s="169">
        <v>0.973236826360413</v>
      </c>
      <c r="AO197" s="168">
        <v>0.99</v>
      </c>
      <c r="AP197" s="358">
        <v>1</v>
      </c>
      <c r="AQ197" s="358">
        <v>1</v>
      </c>
      <c r="AR197" s="358">
        <v>1</v>
      </c>
      <c r="AS197" s="359">
        <v>1</v>
      </c>
      <c r="AT197" s="364">
        <v>0.0719793575775068</v>
      </c>
      <c r="AU197" s="361">
        <v>0.198019801980198</v>
      </c>
      <c r="AV197" s="362">
        <v>0.0119047619047619</v>
      </c>
      <c r="AW197" s="362">
        <v>0.038961038961039</v>
      </c>
      <c r="AX197" s="362">
        <v>0.0536529680365297</v>
      </c>
      <c r="AY197" s="142"/>
      <c r="AZ197" s="140"/>
    </row>
    <row r="198" spans="1:52">
      <c r="A198" s="138"/>
      <c r="B198" s="142"/>
      <c r="C198" s="172" t="s">
        <v>398</v>
      </c>
      <c r="D198" s="166" t="s">
        <v>235</v>
      </c>
      <c r="E198" s="166" t="s">
        <v>399</v>
      </c>
      <c r="F198" s="167" t="s">
        <v>406</v>
      </c>
      <c r="G198" s="174" t="s">
        <v>407</v>
      </c>
      <c r="H198" s="174" t="s">
        <v>407</v>
      </c>
      <c r="I198" s="174" t="s">
        <v>407</v>
      </c>
      <c r="J198" s="174" t="s">
        <v>407</v>
      </c>
      <c r="K198" s="168">
        <v>0.9</v>
      </c>
      <c r="L198" s="169" t="s">
        <v>40</v>
      </c>
      <c r="M198" s="169" t="s">
        <v>40</v>
      </c>
      <c r="N198" s="170" t="s">
        <v>40</v>
      </c>
      <c r="O198" s="170" t="s">
        <v>40</v>
      </c>
      <c r="P198" s="356">
        <v>0.9</v>
      </c>
      <c r="Q198" s="357">
        <v>0</v>
      </c>
      <c r="R198" s="169">
        <v>0</v>
      </c>
      <c r="S198" s="169">
        <v>0</v>
      </c>
      <c r="T198" s="169">
        <v>0</v>
      </c>
      <c r="U198" s="356">
        <v>0.9</v>
      </c>
      <c r="V198" s="169">
        <v>0.692307692307692</v>
      </c>
      <c r="W198" s="169">
        <v>0.894736842105263</v>
      </c>
      <c r="X198" s="169">
        <v>1</v>
      </c>
      <c r="Y198" s="169">
        <v>0.882217090069284</v>
      </c>
      <c r="Z198" s="356">
        <v>0.92</v>
      </c>
      <c r="AA198" s="356">
        <v>0</v>
      </c>
      <c r="AB198" s="356" t="s">
        <v>40</v>
      </c>
      <c r="AC198" s="356">
        <v>1</v>
      </c>
      <c r="AD198" s="356">
        <v>0.844827586206897</v>
      </c>
      <c r="AE198" s="356">
        <v>0.92</v>
      </c>
      <c r="AF198" s="169">
        <v>0.994492356079592</v>
      </c>
      <c r="AG198" s="169">
        <v>0.83591149533396</v>
      </c>
      <c r="AH198" s="169">
        <v>0.967684319833853</v>
      </c>
      <c r="AI198" s="169">
        <v>0.975325579007133</v>
      </c>
      <c r="AJ198" s="356">
        <v>0.92</v>
      </c>
      <c r="AK198" s="169">
        <v>0.6875</v>
      </c>
      <c r="AL198" s="169">
        <v>0.9</v>
      </c>
      <c r="AM198" s="169">
        <v>1</v>
      </c>
      <c r="AN198" s="169">
        <v>0.907467532467532</v>
      </c>
      <c r="AO198" s="168">
        <v>0.99</v>
      </c>
      <c r="AP198" s="358">
        <v>1</v>
      </c>
      <c r="AQ198" s="358">
        <v>1</v>
      </c>
      <c r="AR198" s="358">
        <v>1</v>
      </c>
      <c r="AS198" s="359">
        <v>0.99986380660538</v>
      </c>
      <c r="AT198" s="364">
        <v>0.0719793575775068</v>
      </c>
      <c r="AU198" s="361" t="s">
        <v>40</v>
      </c>
      <c r="AV198" s="362" t="s">
        <v>40</v>
      </c>
      <c r="AW198" s="362" t="s">
        <v>40</v>
      </c>
      <c r="AX198" s="362" t="s">
        <v>40</v>
      </c>
      <c r="AY198" s="142"/>
      <c r="AZ198" s="140"/>
    </row>
    <row r="199" s="133" customFormat="1" spans="1:52">
      <c r="A199" s="138"/>
      <c r="C199" s="172" t="s">
        <v>398</v>
      </c>
      <c r="D199" s="166" t="s">
        <v>26</v>
      </c>
      <c r="E199" s="166" t="s">
        <v>399</v>
      </c>
      <c r="F199" s="167" t="s">
        <v>408</v>
      </c>
      <c r="G199" s="174" t="s">
        <v>409</v>
      </c>
      <c r="H199" s="174" t="s">
        <v>409</v>
      </c>
      <c r="I199" s="174" t="s">
        <v>409</v>
      </c>
      <c r="J199" s="174" t="s">
        <v>409</v>
      </c>
      <c r="K199" s="168">
        <v>0.9</v>
      </c>
      <c r="L199" s="169">
        <v>0.916030534351145</v>
      </c>
      <c r="M199" s="169">
        <v>0.89344262295082</v>
      </c>
      <c r="N199" s="170">
        <v>0.928571428571429</v>
      </c>
      <c r="O199" s="170">
        <v>0.930149253731343</v>
      </c>
      <c r="P199" s="356">
        <v>0.9</v>
      </c>
      <c r="Q199" s="357">
        <v>0.993803622497617</v>
      </c>
      <c r="R199" s="169">
        <v>0.995893561103811</v>
      </c>
      <c r="S199" s="169">
        <v>0.991993075091971</v>
      </c>
      <c r="T199" s="169">
        <v>0.99195391425143</v>
      </c>
      <c r="U199" s="356">
        <v>0.9</v>
      </c>
      <c r="V199" s="169">
        <v>0.941730219256435</v>
      </c>
      <c r="W199" s="169">
        <v>0.951544021024967</v>
      </c>
      <c r="X199" s="169">
        <v>0.939839861501839</v>
      </c>
      <c r="Y199" s="169">
        <v>0.938763113476696</v>
      </c>
      <c r="Z199" s="356">
        <v>0.92</v>
      </c>
      <c r="AA199" s="356">
        <v>0.967025998731769</v>
      </c>
      <c r="AB199" s="356">
        <v>0.968857720194936</v>
      </c>
      <c r="AC199" s="356">
        <v>0.962600690448792</v>
      </c>
      <c r="AD199" s="356">
        <v>0.967633332260453</v>
      </c>
      <c r="AE199" s="356">
        <v>0.92</v>
      </c>
      <c r="AF199" s="169">
        <v>0.991146826477799</v>
      </c>
      <c r="AG199" s="169">
        <v>0.991547619047619</v>
      </c>
      <c r="AH199" s="169">
        <v>0.995696961794237</v>
      </c>
      <c r="AI199" s="169">
        <v>0.992030538752319</v>
      </c>
      <c r="AJ199" s="356">
        <v>0.92</v>
      </c>
      <c r="AK199" s="169">
        <v>0.977482993197279</v>
      </c>
      <c r="AL199" s="169">
        <v>0.977932556375422</v>
      </c>
      <c r="AM199" s="169">
        <v>0.980657336059129</v>
      </c>
      <c r="AN199" s="169">
        <v>0.98002829839081</v>
      </c>
      <c r="AO199" s="168">
        <v>0.99</v>
      </c>
      <c r="AP199" s="358">
        <v>1</v>
      </c>
      <c r="AQ199" s="358">
        <v>1</v>
      </c>
      <c r="AR199" s="358">
        <v>1</v>
      </c>
      <c r="AS199" s="359">
        <v>1</v>
      </c>
      <c r="AT199" s="364">
        <v>0.0719793575775068</v>
      </c>
      <c r="AU199" s="361">
        <v>0.271186440677966</v>
      </c>
      <c r="AV199" s="362">
        <v>0</v>
      </c>
      <c r="AW199" s="362">
        <v>0.032258064516129</v>
      </c>
      <c r="AX199" s="362">
        <v>0.0763411279229711</v>
      </c>
      <c r="AY199" s="135"/>
      <c r="AZ199" s="140"/>
    </row>
    <row r="200" spans="1:52">
      <c r="A200" s="138"/>
      <c r="B200" s="142"/>
      <c r="C200" s="172" t="s">
        <v>398</v>
      </c>
      <c r="D200" s="166" t="s">
        <v>26</v>
      </c>
      <c r="E200" s="166" t="s">
        <v>399</v>
      </c>
      <c r="F200" s="167" t="s">
        <v>410</v>
      </c>
      <c r="G200" s="174" t="s">
        <v>411</v>
      </c>
      <c r="H200" s="174" t="s">
        <v>411</v>
      </c>
      <c r="I200" s="174" t="s">
        <v>411</v>
      </c>
      <c r="J200" s="174" t="s">
        <v>411</v>
      </c>
      <c r="K200" s="168">
        <v>0.9</v>
      </c>
      <c r="L200" s="169">
        <v>0.94047619047619</v>
      </c>
      <c r="M200" s="169">
        <v>0.891566265060241</v>
      </c>
      <c r="N200" s="170">
        <v>0.902777777777778</v>
      </c>
      <c r="O200" s="170">
        <v>0.938318546683566</v>
      </c>
      <c r="P200" s="356">
        <v>0.9</v>
      </c>
      <c r="Q200" s="357">
        <v>0.907799018778549</v>
      </c>
      <c r="R200" s="169">
        <v>0.966480446927374</v>
      </c>
      <c r="S200" s="169">
        <v>0.972339146121467</v>
      </c>
      <c r="T200" s="169">
        <v>0.932111433826401</v>
      </c>
      <c r="U200" s="356">
        <v>0.9</v>
      </c>
      <c r="V200" s="169">
        <v>0.915919472170529</v>
      </c>
      <c r="W200" s="169">
        <v>0.917830540037244</v>
      </c>
      <c r="X200" s="169">
        <v>0.918220084185208</v>
      </c>
      <c r="Y200" s="169">
        <v>0.917028241927581</v>
      </c>
      <c r="Z200" s="356">
        <v>0.92</v>
      </c>
      <c r="AA200" s="356">
        <v>0.915334207077326</v>
      </c>
      <c r="AB200" s="356">
        <v>0.892857142857143</v>
      </c>
      <c r="AC200" s="356">
        <v>0.902033271719039</v>
      </c>
      <c r="AD200" s="356">
        <v>0.928120496112701</v>
      </c>
      <c r="AE200" s="356">
        <v>0.92</v>
      </c>
      <c r="AF200" s="169">
        <v>0.980568011958146</v>
      </c>
      <c r="AG200" s="169">
        <v>0.965178571428571</v>
      </c>
      <c r="AH200" s="169">
        <v>0.979493365500603</v>
      </c>
      <c r="AI200" s="169">
        <v>0.979743059231102</v>
      </c>
      <c r="AJ200" s="356">
        <v>0.92</v>
      </c>
      <c r="AK200" s="169">
        <v>0.945929276315789</v>
      </c>
      <c r="AL200" s="169">
        <v>0.927208627125674</v>
      </c>
      <c r="AM200" s="169">
        <v>0.948956442831216</v>
      </c>
      <c r="AN200" s="169">
        <v>0.954549062697143</v>
      </c>
      <c r="AO200" s="168">
        <v>0.99</v>
      </c>
      <c r="AP200" s="358">
        <v>1</v>
      </c>
      <c r="AQ200" s="358">
        <v>1</v>
      </c>
      <c r="AR200" s="358">
        <v>1</v>
      </c>
      <c r="AS200" s="359">
        <v>1</v>
      </c>
      <c r="AT200" s="364">
        <v>0.0719793575775068</v>
      </c>
      <c r="AU200" s="361">
        <v>0.166666666666667</v>
      </c>
      <c r="AV200" s="362">
        <v>0.0363636363636364</v>
      </c>
      <c r="AW200" s="362">
        <v>0.02</v>
      </c>
      <c r="AX200" s="362">
        <v>0.0778258184064237</v>
      </c>
      <c r="AY200" s="142"/>
      <c r="AZ200" s="140"/>
    </row>
    <row r="201" spans="1:52">
      <c r="A201" s="138"/>
      <c r="B201" s="142"/>
      <c r="C201" s="172" t="s">
        <v>398</v>
      </c>
      <c r="D201" s="166" t="s">
        <v>26</v>
      </c>
      <c r="E201" s="166" t="s">
        <v>399</v>
      </c>
      <c r="F201" s="167" t="s">
        <v>412</v>
      </c>
      <c r="G201" s="174" t="s">
        <v>413</v>
      </c>
      <c r="H201" s="174" t="s">
        <v>413</v>
      </c>
      <c r="I201" s="174" t="s">
        <v>413</v>
      </c>
      <c r="J201" s="174" t="s">
        <v>413</v>
      </c>
      <c r="K201" s="168">
        <v>0.9</v>
      </c>
      <c r="L201" s="169">
        <v>0.952380952380952</v>
      </c>
      <c r="M201" s="169">
        <v>0.948717948717949</v>
      </c>
      <c r="N201" s="170">
        <v>1</v>
      </c>
      <c r="O201" s="170">
        <v>0.950135992747054</v>
      </c>
      <c r="P201" s="356">
        <v>0.9</v>
      </c>
      <c r="Q201" s="357">
        <v>0.937959183673469</v>
      </c>
      <c r="R201" s="169">
        <v>0.966144731273805</v>
      </c>
      <c r="S201" s="169">
        <v>0.9662100456621</v>
      </c>
      <c r="T201" s="169">
        <v>0.9489311596402</v>
      </c>
      <c r="U201" s="356">
        <v>0.9</v>
      </c>
      <c r="V201" s="169">
        <v>0.918095238095238</v>
      </c>
      <c r="W201" s="169">
        <v>0.933982225983919</v>
      </c>
      <c r="X201" s="169">
        <v>0.924657534246575</v>
      </c>
      <c r="Y201" s="169">
        <v>0.908787433690625</v>
      </c>
      <c r="Z201" s="356">
        <v>0.92</v>
      </c>
      <c r="AA201" s="356">
        <v>0.932355723746452</v>
      </c>
      <c r="AB201" s="356">
        <v>0.948863636363636</v>
      </c>
      <c r="AC201" s="356">
        <v>0.921383647798742</v>
      </c>
      <c r="AD201" s="356">
        <v>0.942578365950765</v>
      </c>
      <c r="AE201" s="356">
        <v>0.92</v>
      </c>
      <c r="AF201" s="169">
        <v>0.961038961038961</v>
      </c>
      <c r="AG201" s="169">
        <v>0.851926977687627</v>
      </c>
      <c r="AH201" s="169">
        <v>0.987075928917609</v>
      </c>
      <c r="AI201" s="169">
        <v>0.958612012449507</v>
      </c>
      <c r="AJ201" s="356">
        <v>0.92</v>
      </c>
      <c r="AK201" s="169">
        <v>0.948523060977716</v>
      </c>
      <c r="AL201" s="169">
        <v>0.962734118555706</v>
      </c>
      <c r="AM201" s="169">
        <v>0.961783439490446</v>
      </c>
      <c r="AN201" s="169">
        <v>0.962409666926689</v>
      </c>
      <c r="AO201" s="168">
        <v>0.99</v>
      </c>
      <c r="AP201" s="358">
        <v>1</v>
      </c>
      <c r="AQ201" s="358">
        <v>1</v>
      </c>
      <c r="AR201" s="358">
        <v>1</v>
      </c>
      <c r="AS201" s="359">
        <v>1</v>
      </c>
      <c r="AT201" s="364">
        <v>0.0719793575775068</v>
      </c>
      <c r="AU201" s="361">
        <v>0.216216216216216</v>
      </c>
      <c r="AV201" s="362">
        <v>0</v>
      </c>
      <c r="AW201" s="362">
        <v>0.0714285714285714</v>
      </c>
      <c r="AX201" s="362">
        <v>0.0954879328436516</v>
      </c>
      <c r="AY201" s="142"/>
      <c r="AZ201" s="140"/>
    </row>
    <row r="202" spans="1:52">
      <c r="A202" s="138"/>
      <c r="B202" s="142"/>
      <c r="C202" s="172" t="s">
        <v>398</v>
      </c>
      <c r="D202" s="166" t="s">
        <v>235</v>
      </c>
      <c r="E202" s="166" t="s">
        <v>399</v>
      </c>
      <c r="F202" s="167" t="s">
        <v>414</v>
      </c>
      <c r="G202" s="174" t="s">
        <v>415</v>
      </c>
      <c r="H202" s="174" t="s">
        <v>415</v>
      </c>
      <c r="I202" s="174" t="s">
        <v>415</v>
      </c>
      <c r="J202" s="174" t="s">
        <v>415</v>
      </c>
      <c r="K202" s="168">
        <v>0.9</v>
      </c>
      <c r="L202" s="169" t="s">
        <v>40</v>
      </c>
      <c r="M202" s="169" t="s">
        <v>40</v>
      </c>
      <c r="N202" s="170" t="s">
        <v>40</v>
      </c>
      <c r="O202" s="170" t="s">
        <v>40</v>
      </c>
      <c r="P202" s="356">
        <v>0.9</v>
      </c>
      <c r="Q202" s="357">
        <v>0</v>
      </c>
      <c r="R202" s="169">
        <v>0</v>
      </c>
      <c r="S202" s="169">
        <v>0</v>
      </c>
      <c r="T202" s="169">
        <v>0</v>
      </c>
      <c r="U202" s="356">
        <v>0.9</v>
      </c>
      <c r="V202" s="169">
        <v>1</v>
      </c>
      <c r="W202" s="169">
        <v>1</v>
      </c>
      <c r="X202" s="169">
        <v>1</v>
      </c>
      <c r="Y202" s="169">
        <v>0.980392156862745</v>
      </c>
      <c r="Z202" s="356">
        <v>0.92</v>
      </c>
      <c r="AA202" s="356">
        <v>1</v>
      </c>
      <c r="AB202" s="356">
        <v>1</v>
      </c>
      <c r="AC202" s="356" t="s">
        <v>40</v>
      </c>
      <c r="AD202" s="356">
        <v>0.947368421052632</v>
      </c>
      <c r="AE202" s="356">
        <v>0.92</v>
      </c>
      <c r="AF202" s="169">
        <v>0.996279934898861</v>
      </c>
      <c r="AG202" s="169">
        <v>0.992237924488505</v>
      </c>
      <c r="AH202" s="169">
        <v>0.94067237969677</v>
      </c>
      <c r="AI202" s="169">
        <v>0.990451240931087</v>
      </c>
      <c r="AJ202" s="356">
        <v>0.92</v>
      </c>
      <c r="AK202" s="169">
        <v>1</v>
      </c>
      <c r="AL202" s="169">
        <v>1</v>
      </c>
      <c r="AM202" s="169">
        <v>1</v>
      </c>
      <c r="AN202" s="169">
        <v>0.969465648854962</v>
      </c>
      <c r="AO202" s="168">
        <v>0.99</v>
      </c>
      <c r="AP202" s="358">
        <v>1</v>
      </c>
      <c r="AQ202" s="358">
        <v>1</v>
      </c>
      <c r="AR202" s="358">
        <v>1</v>
      </c>
      <c r="AS202" s="359">
        <v>0.999861935662019</v>
      </c>
      <c r="AT202" s="364">
        <v>0.0719793575775068</v>
      </c>
      <c r="AU202" s="361" t="s">
        <v>40</v>
      </c>
      <c r="AV202" s="362" t="s">
        <v>40</v>
      </c>
      <c r="AW202" s="362" t="s">
        <v>40</v>
      </c>
      <c r="AX202" s="362" t="s">
        <v>40</v>
      </c>
      <c r="AY202" s="142"/>
      <c r="AZ202" s="140"/>
    </row>
    <row r="203" spans="1:52">
      <c r="A203" s="138"/>
      <c r="B203" s="142"/>
      <c r="C203" s="172" t="s">
        <v>398</v>
      </c>
      <c r="D203" s="166" t="s">
        <v>26</v>
      </c>
      <c r="E203" s="166" t="s">
        <v>399</v>
      </c>
      <c r="F203" s="167" t="s">
        <v>416</v>
      </c>
      <c r="G203" s="174" t="s">
        <v>417</v>
      </c>
      <c r="H203" s="174" t="s">
        <v>417</v>
      </c>
      <c r="I203" s="174" t="s">
        <v>417</v>
      </c>
      <c r="J203" s="174" t="s">
        <v>417</v>
      </c>
      <c r="K203" s="168">
        <v>0.9</v>
      </c>
      <c r="L203" s="169">
        <v>0.884615384615385</v>
      </c>
      <c r="M203" s="169">
        <v>0.92</v>
      </c>
      <c r="N203" s="170">
        <v>0.901639344262295</v>
      </c>
      <c r="O203" s="170">
        <v>0.908353221957041</v>
      </c>
      <c r="P203" s="356">
        <v>0.9</v>
      </c>
      <c r="Q203" s="357">
        <v>0.895619922288944</v>
      </c>
      <c r="R203" s="169">
        <v>0.961042311661507</v>
      </c>
      <c r="S203" s="169">
        <v>0.948226544622426</v>
      </c>
      <c r="T203" s="169">
        <v>0.943623800383877</v>
      </c>
      <c r="U203" s="356">
        <v>0.9</v>
      </c>
      <c r="V203" s="169">
        <v>0.912045213705404</v>
      </c>
      <c r="W203" s="169">
        <v>0.920794633642931</v>
      </c>
      <c r="X203" s="169">
        <v>0.909038901601831</v>
      </c>
      <c r="Y203" s="169">
        <v>0.908406909788868</v>
      </c>
      <c r="Z203" s="356">
        <v>0.92</v>
      </c>
      <c r="AA203" s="356">
        <v>0.918835351713476</v>
      </c>
      <c r="AB203" s="356">
        <v>0.924705882352941</v>
      </c>
      <c r="AC203" s="356">
        <v>0.927024859663192</v>
      </c>
      <c r="AD203" s="356">
        <v>0.934117335344292</v>
      </c>
      <c r="AE203" s="356">
        <v>0.92</v>
      </c>
      <c r="AF203" s="169">
        <v>0.984594114161564</v>
      </c>
      <c r="AG203" s="169">
        <v>0.980332474830251</v>
      </c>
      <c r="AH203" s="169">
        <v>0.88030303030303</v>
      </c>
      <c r="AI203" s="169">
        <v>0.976101577417511</v>
      </c>
      <c r="AJ203" s="356">
        <v>0.92</v>
      </c>
      <c r="AK203" s="169">
        <v>0.947506286672255</v>
      </c>
      <c r="AL203" s="169">
        <v>0.940750983937879</v>
      </c>
      <c r="AM203" s="169">
        <v>0.955513388150959</v>
      </c>
      <c r="AN203" s="169">
        <v>0.955370981724564</v>
      </c>
      <c r="AO203" s="168">
        <v>0.99</v>
      </c>
      <c r="AP203" s="358">
        <v>1</v>
      </c>
      <c r="AQ203" s="358">
        <v>1</v>
      </c>
      <c r="AR203" s="358">
        <v>1</v>
      </c>
      <c r="AS203" s="359">
        <v>0.999812136013526</v>
      </c>
      <c r="AT203" s="364">
        <v>0.0719793575775068</v>
      </c>
      <c r="AU203" s="361">
        <v>0.242105263157895</v>
      </c>
      <c r="AV203" s="362">
        <v>0</v>
      </c>
      <c r="AW203" s="362">
        <v>0.0384615384615385</v>
      </c>
      <c r="AX203" s="362">
        <v>0.0649078726968174</v>
      </c>
      <c r="AY203" s="142"/>
      <c r="AZ203" s="140"/>
    </row>
    <row r="204" s="134" customFormat="1" spans="1:52">
      <c r="A204" s="138"/>
      <c r="C204" s="172" t="s">
        <v>398</v>
      </c>
      <c r="D204" s="166" t="s">
        <v>26</v>
      </c>
      <c r="E204" s="166" t="s">
        <v>399</v>
      </c>
      <c r="F204" s="167" t="s">
        <v>418</v>
      </c>
      <c r="G204" s="174" t="s">
        <v>419</v>
      </c>
      <c r="H204" s="174" t="s">
        <v>419</v>
      </c>
      <c r="I204" s="174" t="s">
        <v>419</v>
      </c>
      <c r="J204" s="174" t="s">
        <v>419</v>
      </c>
      <c r="K204" s="168">
        <v>0.9</v>
      </c>
      <c r="L204" s="169">
        <v>0.977777777777778</v>
      </c>
      <c r="M204" s="169">
        <v>0.925</v>
      </c>
      <c r="N204" s="170">
        <v>0.941176470588235</v>
      </c>
      <c r="O204" s="170">
        <v>0.945137157107232</v>
      </c>
      <c r="P204" s="356">
        <v>0.9</v>
      </c>
      <c r="Q204" s="357">
        <v>0.972447898269163</v>
      </c>
      <c r="R204" s="169">
        <v>0.973736372646184</v>
      </c>
      <c r="S204" s="169">
        <v>0.97609561752988</v>
      </c>
      <c r="T204" s="169">
        <v>0.97619640529099</v>
      </c>
      <c r="U204" s="356">
        <v>0.9</v>
      </c>
      <c r="V204" s="169">
        <v>0.914164606146238</v>
      </c>
      <c r="W204" s="169">
        <v>0.917740336967294</v>
      </c>
      <c r="X204" s="169">
        <v>0.918042117245304</v>
      </c>
      <c r="Y204" s="169">
        <v>0.913882256434295</v>
      </c>
      <c r="Z204" s="356">
        <v>0.92</v>
      </c>
      <c r="AA204" s="356">
        <v>0.921975308641975</v>
      </c>
      <c r="AB204" s="356">
        <v>0.923229649238915</v>
      </c>
      <c r="AC204" s="356">
        <v>0.91768826619965</v>
      </c>
      <c r="AD204" s="356">
        <v>0.923852680293097</v>
      </c>
      <c r="AE204" s="356">
        <v>0.92</v>
      </c>
      <c r="AF204" s="169">
        <v>0.985074626865672</v>
      </c>
      <c r="AG204" s="169">
        <v>1</v>
      </c>
      <c r="AH204" s="169">
        <v>0.991803278688525</v>
      </c>
      <c r="AI204" s="169">
        <v>0.96863886194633</v>
      </c>
      <c r="AJ204" s="356">
        <v>0.92</v>
      </c>
      <c r="AK204" s="169">
        <v>0.946046128500824</v>
      </c>
      <c r="AL204" s="169">
        <v>0.939880952380952</v>
      </c>
      <c r="AM204" s="169">
        <v>0.958333333333333</v>
      </c>
      <c r="AN204" s="169">
        <v>0.951071710991801</v>
      </c>
      <c r="AO204" s="168">
        <v>0.99</v>
      </c>
      <c r="AP204" s="358">
        <v>1</v>
      </c>
      <c r="AQ204" s="358">
        <v>1</v>
      </c>
      <c r="AR204" s="358">
        <v>1</v>
      </c>
      <c r="AS204" s="359">
        <v>1</v>
      </c>
      <c r="AT204" s="364">
        <v>0.0719793575775068</v>
      </c>
      <c r="AU204" s="361">
        <v>0.175438596491228</v>
      </c>
      <c r="AV204" s="362">
        <v>0</v>
      </c>
      <c r="AW204" s="362">
        <v>0.0555555555555556</v>
      </c>
      <c r="AX204" s="362">
        <v>0.0698818897637795</v>
      </c>
      <c r="AY204" s="135"/>
      <c r="AZ204" s="140"/>
    </row>
    <row r="205" spans="1:52">
      <c r="A205" s="138"/>
      <c r="B205" s="142"/>
      <c r="C205" s="172" t="s">
        <v>398</v>
      </c>
      <c r="D205" s="166" t="s">
        <v>26</v>
      </c>
      <c r="E205" s="166" t="s">
        <v>399</v>
      </c>
      <c r="F205" s="167" t="s">
        <v>420</v>
      </c>
      <c r="G205" s="174" t="s">
        <v>421</v>
      </c>
      <c r="H205" s="174" t="s">
        <v>421</v>
      </c>
      <c r="I205" s="174" t="s">
        <v>421</v>
      </c>
      <c r="J205" s="174" t="s">
        <v>421</v>
      </c>
      <c r="K205" s="168">
        <v>0.9</v>
      </c>
      <c r="L205" s="169">
        <v>0.95</v>
      </c>
      <c r="M205" s="169">
        <v>1</v>
      </c>
      <c r="N205" s="170">
        <v>1</v>
      </c>
      <c r="O205" s="170">
        <v>0.974031890660592</v>
      </c>
      <c r="P205" s="356">
        <v>0.9</v>
      </c>
      <c r="Q205" s="357">
        <v>0.93682839465972</v>
      </c>
      <c r="R205" s="169">
        <v>0.952056404230317</v>
      </c>
      <c r="S205" s="169">
        <v>0.943479540771269</v>
      </c>
      <c r="T205" s="169">
        <v>0.959691356357843</v>
      </c>
      <c r="U205" s="356">
        <v>0.9</v>
      </c>
      <c r="V205" s="169">
        <v>0.925431455551938</v>
      </c>
      <c r="W205" s="169">
        <v>0.947121034077556</v>
      </c>
      <c r="X205" s="169">
        <v>0.916102443332352</v>
      </c>
      <c r="Y205" s="169">
        <v>0.931885075473227</v>
      </c>
      <c r="Z205" s="356">
        <v>0.92</v>
      </c>
      <c r="AA205" s="356">
        <v>0.939800879833295</v>
      </c>
      <c r="AB205" s="356">
        <v>0.956356078974714</v>
      </c>
      <c r="AC205" s="356">
        <v>0.942703670546106</v>
      </c>
      <c r="AD205" s="356">
        <v>0.960002882026064</v>
      </c>
      <c r="AE205" s="356">
        <v>0.92</v>
      </c>
      <c r="AF205" s="169">
        <v>0.997358543027944</v>
      </c>
      <c r="AG205" s="169">
        <v>0.993021710234825</v>
      </c>
      <c r="AH205" s="169">
        <v>0.977617328519856</v>
      </c>
      <c r="AI205" s="169">
        <v>0.994962937230842</v>
      </c>
      <c r="AJ205" s="356">
        <v>0.92</v>
      </c>
      <c r="AK205" s="169">
        <v>0.962336296721155</v>
      </c>
      <c r="AL205" s="169">
        <v>0.968491375012464</v>
      </c>
      <c r="AM205" s="169">
        <v>0.971865307930882</v>
      </c>
      <c r="AN205" s="169">
        <v>0.974771208543605</v>
      </c>
      <c r="AO205" s="168">
        <v>0.99</v>
      </c>
      <c r="AP205" s="358">
        <v>1</v>
      </c>
      <c r="AQ205" s="358">
        <v>1</v>
      </c>
      <c r="AR205" s="358">
        <v>1</v>
      </c>
      <c r="AS205" s="359">
        <v>1</v>
      </c>
      <c r="AT205" s="364">
        <v>0.0719793575775068</v>
      </c>
      <c r="AU205" s="361">
        <v>0.333333333333333</v>
      </c>
      <c r="AV205" s="362">
        <v>0.117647058823529</v>
      </c>
      <c r="AW205" s="362">
        <v>0.1</v>
      </c>
      <c r="AX205" s="362">
        <v>0.0654362416107383</v>
      </c>
      <c r="AY205" s="142"/>
      <c r="AZ205" s="140"/>
    </row>
    <row r="206" spans="1:52">
      <c r="A206" s="138"/>
      <c r="B206" s="142"/>
      <c r="C206" s="172" t="s">
        <v>398</v>
      </c>
      <c r="D206" s="166" t="s">
        <v>26</v>
      </c>
      <c r="E206" s="166" t="s">
        <v>399</v>
      </c>
      <c r="F206" s="167" t="s">
        <v>422</v>
      </c>
      <c r="G206" s="174" t="s">
        <v>423</v>
      </c>
      <c r="H206" s="174" t="s">
        <v>423</v>
      </c>
      <c r="I206" s="174" t="s">
        <v>423</v>
      </c>
      <c r="J206" s="174" t="s">
        <v>423</v>
      </c>
      <c r="K206" s="168">
        <v>0.9</v>
      </c>
      <c r="L206" s="169">
        <v>0.97752808988764</v>
      </c>
      <c r="M206" s="169">
        <v>0.988235294117647</v>
      </c>
      <c r="N206" s="170">
        <v>0.946666666666667</v>
      </c>
      <c r="O206" s="170">
        <v>0.964870259481038</v>
      </c>
      <c r="P206" s="356">
        <v>0.9</v>
      </c>
      <c r="Q206" s="357">
        <v>0.975715839072128</v>
      </c>
      <c r="R206" s="169">
        <v>0.985359477124183</v>
      </c>
      <c r="S206" s="169">
        <v>0.988875154511743</v>
      </c>
      <c r="T206" s="169">
        <v>0.984600083669458</v>
      </c>
      <c r="U206" s="356">
        <v>0.9</v>
      </c>
      <c r="V206" s="169">
        <v>0.941826748822037</v>
      </c>
      <c r="W206" s="169">
        <v>0.951895424836601</v>
      </c>
      <c r="X206" s="169">
        <v>0.951174289245983</v>
      </c>
      <c r="Y206" s="169">
        <v>0.95591566750073</v>
      </c>
      <c r="Z206" s="356">
        <v>0.92</v>
      </c>
      <c r="AA206" s="356">
        <v>0.958082329317269</v>
      </c>
      <c r="AB206" s="356">
        <v>0.95472114853672</v>
      </c>
      <c r="AC206" s="356">
        <v>0.959866220735786</v>
      </c>
      <c r="AD206" s="356">
        <v>0.96845152817574</v>
      </c>
      <c r="AE206" s="356">
        <v>0.92</v>
      </c>
      <c r="AF206" s="169">
        <v>0.997036778804253</v>
      </c>
      <c r="AG206" s="169">
        <v>0.992771929824561</v>
      </c>
      <c r="AH206" s="169">
        <v>0.991391941391941</v>
      </c>
      <c r="AI206" s="169">
        <v>0.991886170197445</v>
      </c>
      <c r="AJ206" s="356">
        <v>0.92</v>
      </c>
      <c r="AK206" s="169">
        <v>0.969901073458219</v>
      </c>
      <c r="AL206" s="169">
        <v>0.96651544610067</v>
      </c>
      <c r="AM206" s="169">
        <v>0.979918772563177</v>
      </c>
      <c r="AN206" s="169">
        <v>0.980098495284285</v>
      </c>
      <c r="AO206" s="168">
        <v>0.99</v>
      </c>
      <c r="AP206" s="358">
        <v>1</v>
      </c>
      <c r="AQ206" s="358">
        <v>1</v>
      </c>
      <c r="AR206" s="358">
        <v>1</v>
      </c>
      <c r="AS206" s="359">
        <v>1</v>
      </c>
      <c r="AT206" s="364">
        <v>0.0719793575775068</v>
      </c>
      <c r="AU206" s="361">
        <v>0.219512195121951</v>
      </c>
      <c r="AV206" s="362">
        <v>0</v>
      </c>
      <c r="AW206" s="362">
        <v>0.0392156862745098</v>
      </c>
      <c r="AX206" s="362">
        <v>0.0842332613390929</v>
      </c>
      <c r="AY206" s="142"/>
      <c r="AZ206" s="140"/>
    </row>
    <row r="207" spans="1:52">
      <c r="A207" s="138"/>
      <c r="B207" s="142"/>
      <c r="C207" s="172" t="s">
        <v>398</v>
      </c>
      <c r="D207" s="166" t="s">
        <v>235</v>
      </c>
      <c r="E207" s="166" t="s">
        <v>399</v>
      </c>
      <c r="F207" s="167" t="s">
        <v>424</v>
      </c>
      <c r="G207" s="174" t="s">
        <v>425</v>
      </c>
      <c r="H207" s="174" t="s">
        <v>425</v>
      </c>
      <c r="I207" s="174" t="s">
        <v>425</v>
      </c>
      <c r="J207" s="174" t="s">
        <v>425</v>
      </c>
      <c r="K207" s="168">
        <v>0.9</v>
      </c>
      <c r="L207" s="169" t="s">
        <v>40</v>
      </c>
      <c r="M207" s="169" t="s">
        <v>40</v>
      </c>
      <c r="N207" s="170" t="s">
        <v>40</v>
      </c>
      <c r="O207" s="170" t="s">
        <v>40</v>
      </c>
      <c r="P207" s="356">
        <v>0.9</v>
      </c>
      <c r="Q207" s="357" t="s">
        <v>40</v>
      </c>
      <c r="R207" s="169" t="s">
        <v>40</v>
      </c>
      <c r="S207" s="169" t="s">
        <v>40</v>
      </c>
      <c r="T207" s="169">
        <v>0</v>
      </c>
      <c r="U207" s="356">
        <v>0.9</v>
      </c>
      <c r="V207" s="169" t="s">
        <v>40</v>
      </c>
      <c r="W207" s="169" t="s">
        <v>40</v>
      </c>
      <c r="X207" s="169" t="s">
        <v>40</v>
      </c>
      <c r="Y207" s="169">
        <v>0</v>
      </c>
      <c r="Z207" s="356">
        <v>0.92</v>
      </c>
      <c r="AA207" s="356" t="s">
        <v>40</v>
      </c>
      <c r="AB207" s="356" t="s">
        <v>40</v>
      </c>
      <c r="AC207" s="356" t="s">
        <v>40</v>
      </c>
      <c r="AD207" s="356" t="s">
        <v>40</v>
      </c>
      <c r="AE207" s="356">
        <v>0.92</v>
      </c>
      <c r="AF207" s="169">
        <v>1</v>
      </c>
      <c r="AG207" s="169">
        <v>0.978082191780822</v>
      </c>
      <c r="AH207" s="169">
        <v>0.964968152866242</v>
      </c>
      <c r="AI207" s="169">
        <v>0.994332493702771</v>
      </c>
      <c r="AJ207" s="356">
        <v>0.92</v>
      </c>
      <c r="AK207" s="169" t="s">
        <v>40</v>
      </c>
      <c r="AL207" s="169" t="s">
        <v>40</v>
      </c>
      <c r="AM207" s="169" t="s">
        <v>40</v>
      </c>
      <c r="AN207" s="169">
        <v>0</v>
      </c>
      <c r="AO207" s="168">
        <v>0.99</v>
      </c>
      <c r="AP207" s="358">
        <v>1</v>
      </c>
      <c r="AQ207" s="358">
        <v>1</v>
      </c>
      <c r="AR207" s="358">
        <v>1</v>
      </c>
      <c r="AS207" s="359">
        <v>1</v>
      </c>
      <c r="AT207" s="364">
        <v>0.0719793575775068</v>
      </c>
      <c r="AU207" s="361" t="s">
        <v>40</v>
      </c>
      <c r="AV207" s="362" t="s">
        <v>40</v>
      </c>
      <c r="AW207" s="362" t="s">
        <v>40</v>
      </c>
      <c r="AX207" s="362" t="s">
        <v>40</v>
      </c>
      <c r="AY207" s="142"/>
      <c r="AZ207" s="140"/>
    </row>
    <row r="208" spans="1:52">
      <c r="A208" s="138"/>
      <c r="B208" s="142"/>
      <c r="C208" s="172" t="s">
        <v>398</v>
      </c>
      <c r="D208" s="166" t="s">
        <v>26</v>
      </c>
      <c r="E208" s="166" t="s">
        <v>399</v>
      </c>
      <c r="F208" s="167" t="s">
        <v>426</v>
      </c>
      <c r="G208" s="174" t="s">
        <v>427</v>
      </c>
      <c r="H208" s="174" t="s">
        <v>427</v>
      </c>
      <c r="I208" s="174" t="s">
        <v>427</v>
      </c>
      <c r="J208" s="174" t="s">
        <v>427</v>
      </c>
      <c r="K208" s="168">
        <v>0.9</v>
      </c>
      <c r="L208" s="169">
        <v>0.9921875</v>
      </c>
      <c r="M208" s="169">
        <v>0.966942148760331</v>
      </c>
      <c r="N208" s="170">
        <v>1</v>
      </c>
      <c r="O208" s="170">
        <v>0.975434722605576</v>
      </c>
      <c r="P208" s="356">
        <v>0.9</v>
      </c>
      <c r="Q208" s="357">
        <v>0.937455723104949</v>
      </c>
      <c r="R208" s="169">
        <v>0.95144596651446</v>
      </c>
      <c r="S208" s="169">
        <v>0.952796579978625</v>
      </c>
      <c r="T208" s="169">
        <v>0.945232981393141</v>
      </c>
      <c r="U208" s="356">
        <v>0.9</v>
      </c>
      <c r="V208" s="169">
        <v>0.822183989474749</v>
      </c>
      <c r="W208" s="169">
        <v>0.862100456621005</v>
      </c>
      <c r="X208" s="169">
        <v>0.867474171713573</v>
      </c>
      <c r="Y208" s="169">
        <v>0.857823698311139</v>
      </c>
      <c r="Z208" s="356">
        <v>0.92</v>
      </c>
      <c r="AA208" s="356">
        <v>0.919090786091192</v>
      </c>
      <c r="AB208" s="356">
        <v>0.89834003505516</v>
      </c>
      <c r="AC208" s="356">
        <v>0.883620689655172</v>
      </c>
      <c r="AD208" s="356">
        <v>0.927982201499647</v>
      </c>
      <c r="AE208" s="356">
        <v>0.92</v>
      </c>
      <c r="AF208" s="169">
        <v>0.990992856403354</v>
      </c>
      <c r="AG208" s="169">
        <v>0.994404029099049</v>
      </c>
      <c r="AH208" s="169">
        <v>0.987747226242161</v>
      </c>
      <c r="AI208" s="169">
        <v>0.986190152609077</v>
      </c>
      <c r="AJ208" s="356">
        <v>0.92</v>
      </c>
      <c r="AK208" s="169">
        <v>0.941186685962373</v>
      </c>
      <c r="AL208" s="169">
        <v>0.923422039210866</v>
      </c>
      <c r="AM208" s="169">
        <v>0.931325457613917</v>
      </c>
      <c r="AN208" s="169">
        <v>0.950789031869031</v>
      </c>
      <c r="AO208" s="168">
        <v>0.99</v>
      </c>
      <c r="AP208" s="358">
        <v>1</v>
      </c>
      <c r="AQ208" s="358">
        <v>1</v>
      </c>
      <c r="AR208" s="358">
        <v>1</v>
      </c>
      <c r="AS208" s="359">
        <v>1</v>
      </c>
      <c r="AT208" s="364">
        <v>0.0719793575775068</v>
      </c>
      <c r="AU208" s="361">
        <v>0.0860215053763441</v>
      </c>
      <c r="AV208" s="362">
        <v>0.0172413793103448</v>
      </c>
      <c r="AW208" s="362">
        <v>0.176470588235294</v>
      </c>
      <c r="AX208" s="362">
        <v>0.061114842175957</v>
      </c>
      <c r="AY208" s="142"/>
      <c r="AZ208" s="140"/>
    </row>
    <row r="209" spans="1:52">
      <c r="A209" s="138"/>
      <c r="B209" s="142"/>
      <c r="C209" s="172" t="s">
        <v>398</v>
      </c>
      <c r="D209" s="166" t="s">
        <v>235</v>
      </c>
      <c r="E209" s="166" t="s">
        <v>399</v>
      </c>
      <c r="F209" s="167" t="s">
        <v>428</v>
      </c>
      <c r="G209" s="174" t="s">
        <v>429</v>
      </c>
      <c r="H209" s="174" t="s">
        <v>429</v>
      </c>
      <c r="I209" s="174" t="s">
        <v>429</v>
      </c>
      <c r="J209" s="174" t="s">
        <v>429</v>
      </c>
      <c r="K209" s="168">
        <v>0.9</v>
      </c>
      <c r="L209" s="169" t="s">
        <v>40</v>
      </c>
      <c r="M209" s="169" t="s">
        <v>40</v>
      </c>
      <c r="N209" s="170" t="s">
        <v>40</v>
      </c>
      <c r="O209" s="170" t="s">
        <v>40</v>
      </c>
      <c r="P209" s="356">
        <v>0.9</v>
      </c>
      <c r="Q209" s="357">
        <v>0</v>
      </c>
      <c r="R209" s="169">
        <v>0</v>
      </c>
      <c r="S209" s="169" t="s">
        <v>40</v>
      </c>
      <c r="T209" s="169">
        <v>0</v>
      </c>
      <c r="U209" s="356">
        <v>0.9</v>
      </c>
      <c r="V209" s="169">
        <v>0</v>
      </c>
      <c r="W209" s="169">
        <v>0</v>
      </c>
      <c r="X209" s="169" t="s">
        <v>40</v>
      </c>
      <c r="Y209" s="169">
        <v>0.6</v>
      </c>
      <c r="Z209" s="356">
        <v>0.92</v>
      </c>
      <c r="AA209" s="356" t="s">
        <v>40</v>
      </c>
      <c r="AB209" s="356" t="s">
        <v>40</v>
      </c>
      <c r="AC209" s="356" t="s">
        <v>40</v>
      </c>
      <c r="AD209" s="356">
        <v>0.2</v>
      </c>
      <c r="AE209" s="356">
        <v>0.92</v>
      </c>
      <c r="AF209" s="169">
        <v>0.993888198757764</v>
      </c>
      <c r="AG209" s="169">
        <v>0.998421645997745</v>
      </c>
      <c r="AH209" s="169">
        <v>0.997984934990165</v>
      </c>
      <c r="AI209" s="169">
        <v>0.994262927133917</v>
      </c>
      <c r="AJ209" s="356">
        <v>0.92</v>
      </c>
      <c r="AK209" s="169">
        <v>0</v>
      </c>
      <c r="AL209" s="169">
        <v>0</v>
      </c>
      <c r="AM209" s="169" t="s">
        <v>40</v>
      </c>
      <c r="AN209" s="169">
        <v>0.723076923076923</v>
      </c>
      <c r="AO209" s="168">
        <v>0.99</v>
      </c>
      <c r="AP209" s="358">
        <v>1</v>
      </c>
      <c r="AQ209" s="358">
        <v>1</v>
      </c>
      <c r="AR209" s="358">
        <v>1</v>
      </c>
      <c r="AS209" s="359">
        <v>1</v>
      </c>
      <c r="AT209" s="364">
        <v>0.0719793575775068</v>
      </c>
      <c r="AU209" s="361" t="s">
        <v>40</v>
      </c>
      <c r="AV209" s="362" t="s">
        <v>40</v>
      </c>
      <c r="AW209" s="362" t="s">
        <v>40</v>
      </c>
      <c r="AX209" s="362" t="s">
        <v>40</v>
      </c>
      <c r="AY209" s="142"/>
      <c r="AZ209" s="140"/>
    </row>
    <row r="210" spans="1:52">
      <c r="A210" s="138"/>
      <c r="B210" s="142"/>
      <c r="C210" s="172" t="s">
        <v>398</v>
      </c>
      <c r="D210" s="166" t="s">
        <v>26</v>
      </c>
      <c r="E210" s="166" t="s">
        <v>399</v>
      </c>
      <c r="F210" s="167" t="s">
        <v>430</v>
      </c>
      <c r="G210" s="174" t="s">
        <v>431</v>
      </c>
      <c r="H210" s="174" t="s">
        <v>431</v>
      </c>
      <c r="I210" s="174" t="s">
        <v>431</v>
      </c>
      <c r="J210" s="174" t="s">
        <v>431</v>
      </c>
      <c r="K210" s="168">
        <v>0.9</v>
      </c>
      <c r="L210" s="169">
        <v>0.922077922077922</v>
      </c>
      <c r="M210" s="169">
        <v>0.930555555555556</v>
      </c>
      <c r="N210" s="170">
        <v>0.964285714285714</v>
      </c>
      <c r="O210" s="170">
        <v>0.928903345724907</v>
      </c>
      <c r="P210" s="356">
        <v>0.9</v>
      </c>
      <c r="Q210" s="357">
        <v>0.930735095504534</v>
      </c>
      <c r="R210" s="169">
        <v>0.948553054662379</v>
      </c>
      <c r="S210" s="169">
        <v>0.946353999357533</v>
      </c>
      <c r="T210" s="169">
        <v>0.948539250211376</v>
      </c>
      <c r="U210" s="356">
        <v>0.9</v>
      </c>
      <c r="V210" s="169">
        <v>0.903916650588462</v>
      </c>
      <c r="W210" s="169">
        <v>0.917275650394621</v>
      </c>
      <c r="X210" s="169">
        <v>0.907163507870222</v>
      </c>
      <c r="Y210" s="169">
        <v>0.9195376823372</v>
      </c>
      <c r="Z210" s="356">
        <v>0.92</v>
      </c>
      <c r="AA210" s="356">
        <v>0.943754565376187</v>
      </c>
      <c r="AB210" s="356">
        <v>0.954536390827517</v>
      </c>
      <c r="AC210" s="356">
        <v>0.931439764936337</v>
      </c>
      <c r="AD210" s="356">
        <v>0.948800167662161</v>
      </c>
      <c r="AE210" s="356">
        <v>0.92</v>
      </c>
      <c r="AF210" s="169">
        <v>0.997652081109925</v>
      </c>
      <c r="AG210" s="169">
        <v>0.997853014037985</v>
      </c>
      <c r="AH210" s="169">
        <v>0.999009900990099</v>
      </c>
      <c r="AI210" s="169">
        <v>0.998375212292221</v>
      </c>
      <c r="AJ210" s="356">
        <v>0.92</v>
      </c>
      <c r="AK210" s="169">
        <v>0.960068883866107</v>
      </c>
      <c r="AL210" s="169">
        <v>0.964793741109531</v>
      </c>
      <c r="AM210" s="169">
        <v>0.964683115626512</v>
      </c>
      <c r="AN210" s="169">
        <v>0.967810378552526</v>
      </c>
      <c r="AO210" s="168">
        <v>0.99</v>
      </c>
      <c r="AP210" s="358">
        <v>1</v>
      </c>
      <c r="AQ210" s="358">
        <v>1</v>
      </c>
      <c r="AR210" s="358">
        <v>1</v>
      </c>
      <c r="AS210" s="359">
        <v>1</v>
      </c>
      <c r="AT210" s="364">
        <v>0.0719793575775068</v>
      </c>
      <c r="AU210" s="361">
        <v>0.0263157894736842</v>
      </c>
      <c r="AV210" s="362">
        <v>0.0416666666666667</v>
      </c>
      <c r="AW210" s="362">
        <v>0</v>
      </c>
      <c r="AX210" s="362">
        <v>0.0467914438502674</v>
      </c>
      <c r="AY210" s="142"/>
      <c r="AZ210" s="140"/>
    </row>
    <row r="211" spans="1:52">
      <c r="A211" s="138"/>
      <c r="B211" s="142"/>
      <c r="C211" s="172" t="s">
        <v>398</v>
      </c>
      <c r="D211" s="166" t="s">
        <v>235</v>
      </c>
      <c r="E211" s="166" t="s">
        <v>399</v>
      </c>
      <c r="F211" s="167" t="s">
        <v>432</v>
      </c>
      <c r="G211" s="174" t="s">
        <v>433</v>
      </c>
      <c r="H211" s="174" t="s">
        <v>433</v>
      </c>
      <c r="I211" s="174" t="s">
        <v>433</v>
      </c>
      <c r="J211" s="174" t="s">
        <v>433</v>
      </c>
      <c r="K211" s="168">
        <v>0.9</v>
      </c>
      <c r="L211" s="169" t="s">
        <v>40</v>
      </c>
      <c r="M211" s="169" t="s">
        <v>40</v>
      </c>
      <c r="N211" s="170" t="s">
        <v>40</v>
      </c>
      <c r="O211" s="170" t="s">
        <v>40</v>
      </c>
      <c r="P211" s="356">
        <v>0.9</v>
      </c>
      <c r="Q211" s="357">
        <v>0</v>
      </c>
      <c r="R211" s="169" t="s">
        <v>40</v>
      </c>
      <c r="S211" s="169">
        <v>0</v>
      </c>
      <c r="T211" s="169">
        <v>0</v>
      </c>
      <c r="U211" s="356">
        <v>0.9</v>
      </c>
      <c r="V211" s="169">
        <v>0.75</v>
      </c>
      <c r="W211" s="169" t="s">
        <v>40</v>
      </c>
      <c r="X211" s="169">
        <v>1</v>
      </c>
      <c r="Y211" s="169">
        <v>0.945945945945946</v>
      </c>
      <c r="Z211" s="356">
        <v>0.92</v>
      </c>
      <c r="AA211" s="356" t="s">
        <v>40</v>
      </c>
      <c r="AB211" s="356" t="s">
        <v>40</v>
      </c>
      <c r="AC211" s="356" t="s">
        <v>40</v>
      </c>
      <c r="AD211" s="356">
        <v>0.5</v>
      </c>
      <c r="AE211" s="356">
        <v>0.92</v>
      </c>
      <c r="AF211" s="169">
        <v>0.999073645206114</v>
      </c>
      <c r="AG211" s="169">
        <v>0.95807560137457</v>
      </c>
      <c r="AH211" s="169">
        <v>0.386011745862253</v>
      </c>
      <c r="AI211" s="169">
        <v>0.939220231382868</v>
      </c>
      <c r="AJ211" s="356">
        <v>0.92</v>
      </c>
      <c r="AK211" s="169">
        <v>1</v>
      </c>
      <c r="AL211" s="169" t="s">
        <v>40</v>
      </c>
      <c r="AM211" s="169">
        <v>1</v>
      </c>
      <c r="AN211" s="169">
        <v>0.955555555555556</v>
      </c>
      <c r="AO211" s="168">
        <v>0.99</v>
      </c>
      <c r="AP211" s="358">
        <v>1</v>
      </c>
      <c r="AQ211" s="358">
        <v>1</v>
      </c>
      <c r="AR211" s="358">
        <v>1</v>
      </c>
      <c r="AS211" s="359">
        <v>1</v>
      </c>
      <c r="AT211" s="364">
        <v>0.0719793575775068</v>
      </c>
      <c r="AU211" s="361" t="s">
        <v>40</v>
      </c>
      <c r="AV211" s="362" t="s">
        <v>40</v>
      </c>
      <c r="AW211" s="362" t="s">
        <v>40</v>
      </c>
      <c r="AX211" s="362" t="s">
        <v>40</v>
      </c>
      <c r="AY211" s="142"/>
      <c r="AZ211" s="140"/>
    </row>
    <row r="212" spans="1:52">
      <c r="A212" s="138"/>
      <c r="B212" s="142"/>
      <c r="C212" s="172" t="s">
        <v>398</v>
      </c>
      <c r="D212" s="166" t="s">
        <v>26</v>
      </c>
      <c r="E212" s="166" t="s">
        <v>399</v>
      </c>
      <c r="F212" s="167" t="s">
        <v>434</v>
      </c>
      <c r="G212" s="174" t="s">
        <v>435</v>
      </c>
      <c r="H212" s="174" t="s">
        <v>435</v>
      </c>
      <c r="I212" s="174" t="s">
        <v>435</v>
      </c>
      <c r="J212" s="174" t="s">
        <v>435</v>
      </c>
      <c r="K212" s="168">
        <v>0.9</v>
      </c>
      <c r="L212" s="169">
        <v>0.964912280701754</v>
      </c>
      <c r="M212" s="169">
        <v>1</v>
      </c>
      <c r="N212" s="170">
        <v>1</v>
      </c>
      <c r="O212" s="170">
        <v>0.972170686456401</v>
      </c>
      <c r="P212" s="356">
        <v>0.9</v>
      </c>
      <c r="Q212" s="357">
        <v>0.992378048780488</v>
      </c>
      <c r="R212" s="169">
        <v>0.994600431965443</v>
      </c>
      <c r="S212" s="169">
        <v>0.994422994422994</v>
      </c>
      <c r="T212" s="169">
        <v>0.993198713555122</v>
      </c>
      <c r="U212" s="356">
        <v>0.9</v>
      </c>
      <c r="V212" s="169">
        <v>0.909298780487805</v>
      </c>
      <c r="W212" s="169">
        <v>0.924406047516199</v>
      </c>
      <c r="X212" s="169">
        <v>0.903045903045903</v>
      </c>
      <c r="Y212" s="169">
        <v>0.899288237465071</v>
      </c>
      <c r="Z212" s="356">
        <v>0.92</v>
      </c>
      <c r="AA212" s="356">
        <v>0.931439764936337</v>
      </c>
      <c r="AB212" s="356">
        <v>0.940611138491868</v>
      </c>
      <c r="AC212" s="356">
        <v>0.929761904761905</v>
      </c>
      <c r="AD212" s="356">
        <v>0.950042125217208</v>
      </c>
      <c r="AE212" s="356">
        <v>0.92</v>
      </c>
      <c r="AF212" s="169">
        <v>0.998689956331878</v>
      </c>
      <c r="AG212" s="169">
        <v>0.999232834675873</v>
      </c>
      <c r="AH212" s="169">
        <v>0.998744507219083</v>
      </c>
      <c r="AI212" s="169">
        <v>0.999098110541585</v>
      </c>
      <c r="AJ212" s="356">
        <v>0.92</v>
      </c>
      <c r="AK212" s="169">
        <v>0.956422346049436</v>
      </c>
      <c r="AL212" s="169">
        <v>0.958601521357519</v>
      </c>
      <c r="AM212" s="169">
        <v>0.95679596341848</v>
      </c>
      <c r="AN212" s="169">
        <v>0.968334533448076</v>
      </c>
      <c r="AO212" s="168">
        <v>0.99</v>
      </c>
      <c r="AP212" s="358">
        <v>1</v>
      </c>
      <c r="AQ212" s="358">
        <v>1</v>
      </c>
      <c r="AR212" s="358">
        <v>1</v>
      </c>
      <c r="AS212" s="359">
        <v>1</v>
      </c>
      <c r="AT212" s="364">
        <v>0.0719793575775068</v>
      </c>
      <c r="AU212" s="361">
        <v>0</v>
      </c>
      <c r="AV212" s="362">
        <v>0</v>
      </c>
      <c r="AW212" s="362">
        <v>0.0526315789473684</v>
      </c>
      <c r="AX212" s="362">
        <v>0.0408560311284047</v>
      </c>
      <c r="AY212" s="142"/>
      <c r="AZ212" s="140"/>
    </row>
    <row r="213" spans="1:52">
      <c r="A213" s="138"/>
      <c r="B213" s="142"/>
      <c r="C213" s="172" t="s">
        <v>398</v>
      </c>
      <c r="D213" s="166" t="s">
        <v>26</v>
      </c>
      <c r="E213" s="166" t="s">
        <v>399</v>
      </c>
      <c r="F213" s="167" t="s">
        <v>436</v>
      </c>
      <c r="G213" s="174" t="s">
        <v>437</v>
      </c>
      <c r="H213" s="174" t="s">
        <v>437</v>
      </c>
      <c r="I213" s="174" t="s">
        <v>437</v>
      </c>
      <c r="J213" s="174" t="s">
        <v>437</v>
      </c>
      <c r="K213" s="168">
        <v>0.9</v>
      </c>
      <c r="L213" s="169">
        <v>0.889908256880734</v>
      </c>
      <c r="M213" s="169">
        <v>0.923076923076923</v>
      </c>
      <c r="N213" s="170">
        <v>0.916666666666667</v>
      </c>
      <c r="O213" s="170">
        <v>0.908784920902053</v>
      </c>
      <c r="P213" s="356">
        <v>0.9</v>
      </c>
      <c r="Q213" s="357">
        <v>0.947696800743396</v>
      </c>
      <c r="R213" s="169">
        <v>0.971476160732875</v>
      </c>
      <c r="S213" s="169">
        <v>0.97081755402094</v>
      </c>
      <c r="T213" s="169">
        <v>0.963512808906358</v>
      </c>
      <c r="U213" s="356">
        <v>0.9</v>
      </c>
      <c r="V213" s="169">
        <v>0.893004115226337</v>
      </c>
      <c r="W213" s="169">
        <v>0.92317301686446</v>
      </c>
      <c r="X213" s="169">
        <v>0.876809979950991</v>
      </c>
      <c r="Y213" s="169">
        <v>0.882677178889226</v>
      </c>
      <c r="Z213" s="356">
        <v>0.92</v>
      </c>
      <c r="AA213" s="356">
        <v>0.886998567335244</v>
      </c>
      <c r="AB213" s="356">
        <v>0.905074545205854</v>
      </c>
      <c r="AC213" s="356">
        <v>0.840522875816993</v>
      </c>
      <c r="AD213" s="356">
        <v>0.906583843694701</v>
      </c>
      <c r="AE213" s="356">
        <v>0.92</v>
      </c>
      <c r="AF213" s="169">
        <v>0.994324228449805</v>
      </c>
      <c r="AG213" s="169">
        <v>0.987241846742684</v>
      </c>
      <c r="AH213" s="169">
        <v>0.785653578106408</v>
      </c>
      <c r="AI213" s="169">
        <v>0.981254534148616</v>
      </c>
      <c r="AJ213" s="356">
        <v>0.92</v>
      </c>
      <c r="AK213" s="169">
        <v>0.930166958908287</v>
      </c>
      <c r="AL213" s="169">
        <v>0.931831311380705</v>
      </c>
      <c r="AM213" s="169">
        <v>0.931550091377305</v>
      </c>
      <c r="AN213" s="169">
        <v>0.938866392867105</v>
      </c>
      <c r="AO213" s="168">
        <v>0.99</v>
      </c>
      <c r="AP213" s="358">
        <v>1</v>
      </c>
      <c r="AQ213" s="358">
        <v>1</v>
      </c>
      <c r="AR213" s="358">
        <v>1</v>
      </c>
      <c r="AS213" s="359">
        <v>1</v>
      </c>
      <c r="AT213" s="364">
        <v>0.0719793575775068</v>
      </c>
      <c r="AU213" s="361">
        <v>0.27906976744186</v>
      </c>
      <c r="AV213" s="362">
        <v>0.0227272727272727</v>
      </c>
      <c r="AW213" s="362">
        <v>0.0196078431372549</v>
      </c>
      <c r="AX213" s="362">
        <v>0.0624465355004277</v>
      </c>
      <c r="AY213" s="142"/>
      <c r="AZ213" s="140"/>
    </row>
    <row r="214" spans="1:52">
      <c r="A214" s="138"/>
      <c r="B214" s="142"/>
      <c r="C214" s="172" t="s">
        <v>398</v>
      </c>
      <c r="D214" s="166" t="s">
        <v>235</v>
      </c>
      <c r="E214" s="166" t="s">
        <v>399</v>
      </c>
      <c r="F214" s="167" t="s">
        <v>438</v>
      </c>
      <c r="G214" s="174" t="s">
        <v>439</v>
      </c>
      <c r="H214" s="174" t="s">
        <v>439</v>
      </c>
      <c r="I214" s="174" t="s">
        <v>439</v>
      </c>
      <c r="J214" s="174" t="s">
        <v>439</v>
      </c>
      <c r="K214" s="168">
        <v>0.9</v>
      </c>
      <c r="L214" s="169" t="s">
        <v>40</v>
      </c>
      <c r="M214" s="169" t="s">
        <v>40</v>
      </c>
      <c r="N214" s="170" t="s">
        <v>40</v>
      </c>
      <c r="O214" s="170" t="s">
        <v>40</v>
      </c>
      <c r="P214" s="356">
        <v>0.9</v>
      </c>
      <c r="Q214" s="357">
        <v>0</v>
      </c>
      <c r="R214" s="169">
        <v>0</v>
      </c>
      <c r="S214" s="169">
        <v>0</v>
      </c>
      <c r="T214" s="169">
        <v>0</v>
      </c>
      <c r="U214" s="356">
        <v>0.9</v>
      </c>
      <c r="V214" s="169">
        <v>1</v>
      </c>
      <c r="W214" s="169">
        <v>0.88</v>
      </c>
      <c r="X214" s="169">
        <v>0.25</v>
      </c>
      <c r="Y214" s="169">
        <v>0.896825396825397</v>
      </c>
      <c r="Z214" s="356">
        <v>0.92</v>
      </c>
      <c r="AA214" s="356">
        <v>1</v>
      </c>
      <c r="AB214" s="356">
        <v>1</v>
      </c>
      <c r="AC214" s="356">
        <v>1</v>
      </c>
      <c r="AD214" s="356">
        <v>0.72</v>
      </c>
      <c r="AE214" s="356">
        <v>0.92</v>
      </c>
      <c r="AF214" s="169">
        <v>0.999003322259136</v>
      </c>
      <c r="AG214" s="169">
        <v>0.989566634968075</v>
      </c>
      <c r="AH214" s="169">
        <v>0.959781572332496</v>
      </c>
      <c r="AI214" s="169">
        <v>0.942497391446209</v>
      </c>
      <c r="AJ214" s="356">
        <v>0.92</v>
      </c>
      <c r="AK214" s="169">
        <v>0.875</v>
      </c>
      <c r="AL214" s="169">
        <v>0.857142857142857</v>
      </c>
      <c r="AM214" s="169">
        <v>0.75</v>
      </c>
      <c r="AN214" s="169">
        <v>0.795755968169761</v>
      </c>
      <c r="AO214" s="168">
        <v>0.99</v>
      </c>
      <c r="AP214" s="358">
        <v>1</v>
      </c>
      <c r="AQ214" s="358">
        <v>1</v>
      </c>
      <c r="AR214" s="358" t="s">
        <v>40</v>
      </c>
      <c r="AS214" s="359">
        <v>1</v>
      </c>
      <c r="AT214" s="364">
        <v>0.0719793575775068</v>
      </c>
      <c r="AU214" s="361" t="s">
        <v>40</v>
      </c>
      <c r="AV214" s="362" t="s">
        <v>40</v>
      </c>
      <c r="AW214" s="362" t="s">
        <v>40</v>
      </c>
      <c r="AX214" s="362" t="s">
        <v>40</v>
      </c>
      <c r="AY214" s="142"/>
      <c r="AZ214" s="140"/>
    </row>
    <row r="215" spans="1:52">
      <c r="A215" s="138"/>
      <c r="C215" s="172" t="s">
        <v>398</v>
      </c>
      <c r="D215" s="166" t="s">
        <v>26</v>
      </c>
      <c r="E215" s="166" t="s">
        <v>399</v>
      </c>
      <c r="F215" s="167" t="s">
        <v>440</v>
      </c>
      <c r="G215" s="174" t="s">
        <v>441</v>
      </c>
      <c r="H215" s="174" t="s">
        <v>441</v>
      </c>
      <c r="I215" s="174" t="s">
        <v>441</v>
      </c>
      <c r="J215" s="174" t="s">
        <v>441</v>
      </c>
      <c r="K215" s="168">
        <v>0.9</v>
      </c>
      <c r="L215" s="169">
        <v>0.941176470588235</v>
      </c>
      <c r="M215" s="169">
        <v>0.94475138121547</v>
      </c>
      <c r="N215" s="170">
        <v>0.96</v>
      </c>
      <c r="O215" s="170">
        <v>0.94574807584006</v>
      </c>
      <c r="P215" s="356">
        <v>0.9</v>
      </c>
      <c r="Q215" s="357">
        <v>0.977895024106249</v>
      </c>
      <c r="R215" s="169">
        <v>0.972257734594733</v>
      </c>
      <c r="S215" s="169">
        <v>0.985682468978683</v>
      </c>
      <c r="T215" s="169">
        <v>0.961532751467038</v>
      </c>
      <c r="U215" s="356">
        <v>0.9</v>
      </c>
      <c r="V215" s="169">
        <v>0.924861275357045</v>
      </c>
      <c r="W215" s="169">
        <v>0.938762464842751</v>
      </c>
      <c r="X215" s="169">
        <v>0.928094177537385</v>
      </c>
      <c r="Y215" s="169">
        <v>0.921846552950093</v>
      </c>
      <c r="Z215" s="356">
        <v>0.92</v>
      </c>
      <c r="AA215" s="356">
        <v>0.933597502401537</v>
      </c>
      <c r="AB215" s="356">
        <v>0.942149507366899</v>
      </c>
      <c r="AC215" s="356">
        <v>0.938432835820896</v>
      </c>
      <c r="AD215" s="356">
        <v>0.94193491411666</v>
      </c>
      <c r="AE215" s="356">
        <v>0.92</v>
      </c>
      <c r="AF215" s="169">
        <v>0.998536728124085</v>
      </c>
      <c r="AG215" s="169">
        <v>0.978489142624121</v>
      </c>
      <c r="AH215" s="169">
        <v>0.989870568373663</v>
      </c>
      <c r="AI215" s="169">
        <v>0.992474505289827</v>
      </c>
      <c r="AJ215" s="356">
        <v>0.92</v>
      </c>
      <c r="AK215" s="169">
        <v>0.955084087968952</v>
      </c>
      <c r="AL215" s="169">
        <v>0.957320624834525</v>
      </c>
      <c r="AM215" s="169">
        <v>0.966670620329735</v>
      </c>
      <c r="AN215" s="169">
        <v>0.96228171078296</v>
      </c>
      <c r="AO215" s="168">
        <v>0.99</v>
      </c>
      <c r="AP215" s="358">
        <v>1</v>
      </c>
      <c r="AQ215" s="358">
        <v>1</v>
      </c>
      <c r="AR215" s="358">
        <v>1</v>
      </c>
      <c r="AS215" s="359">
        <v>1</v>
      </c>
      <c r="AT215" s="364">
        <v>0.0719793575775068</v>
      </c>
      <c r="AU215" s="361">
        <v>0.151515151515152</v>
      </c>
      <c r="AV215" s="362">
        <v>0.0166666666666667</v>
      </c>
      <c r="AW215" s="362">
        <v>0.0377358490566038</v>
      </c>
      <c r="AX215" s="362">
        <v>0.0610446821900566</v>
      </c>
      <c r="AY215" s="142"/>
      <c r="AZ215" s="140"/>
    </row>
    <row r="216" spans="1:52">
      <c r="A216" s="138"/>
      <c r="C216" s="172" t="s">
        <v>398</v>
      </c>
      <c r="D216" s="166" t="s">
        <v>26</v>
      </c>
      <c r="E216" s="166" t="s">
        <v>399</v>
      </c>
      <c r="F216" s="167" t="s">
        <v>442</v>
      </c>
      <c r="G216" s="174" t="s">
        <v>443</v>
      </c>
      <c r="H216" s="174" t="s">
        <v>443</v>
      </c>
      <c r="I216" s="174" t="s">
        <v>443</v>
      </c>
      <c r="J216" s="174" t="s">
        <v>443</v>
      </c>
      <c r="K216" s="168">
        <v>0.9</v>
      </c>
      <c r="L216" s="169">
        <v>0.927536231884058</v>
      </c>
      <c r="M216" s="169">
        <v>0.936507936507937</v>
      </c>
      <c r="N216" s="170">
        <v>0.946902654867257</v>
      </c>
      <c r="O216" s="170">
        <v>0.940599310527712</v>
      </c>
      <c r="P216" s="356">
        <v>0.9</v>
      </c>
      <c r="Q216" s="357">
        <v>0.961505560307956</v>
      </c>
      <c r="R216" s="169">
        <v>0.968433956481765</v>
      </c>
      <c r="S216" s="169">
        <v>0.971428571428571</v>
      </c>
      <c r="T216" s="169">
        <v>0.959924471790865</v>
      </c>
      <c r="U216" s="356">
        <v>0.9</v>
      </c>
      <c r="V216" s="169">
        <v>0.903443113772455</v>
      </c>
      <c r="W216" s="169">
        <v>0.91756052712228</v>
      </c>
      <c r="X216" s="169">
        <v>0.903597122302158</v>
      </c>
      <c r="Y216" s="169">
        <v>0.91164966816886</v>
      </c>
      <c r="Z216" s="356">
        <v>0.92</v>
      </c>
      <c r="AA216" s="356">
        <v>0.934994225375351</v>
      </c>
      <c r="AB216" s="356">
        <v>0.925564803804994</v>
      </c>
      <c r="AC216" s="356">
        <v>0.920043219881145</v>
      </c>
      <c r="AD216" s="356">
        <v>0.946798100258344</v>
      </c>
      <c r="AE216" s="356">
        <v>0.92</v>
      </c>
      <c r="AF216" s="169">
        <v>0.983633841886269</v>
      </c>
      <c r="AG216" s="169">
        <v>0.996718083360683</v>
      </c>
      <c r="AH216" s="169">
        <v>0.938546749307662</v>
      </c>
      <c r="AI216" s="169">
        <v>0.982549555767164</v>
      </c>
      <c r="AJ216" s="356">
        <v>0.92</v>
      </c>
      <c r="AK216" s="169">
        <v>0.956600713590658</v>
      </c>
      <c r="AL216" s="169">
        <v>0.946776461136774</v>
      </c>
      <c r="AM216" s="169">
        <v>0.954443948191157</v>
      </c>
      <c r="AN216" s="169">
        <v>0.964678125687229</v>
      </c>
      <c r="AO216" s="168">
        <v>0.99</v>
      </c>
      <c r="AP216" s="358">
        <v>1</v>
      </c>
      <c r="AQ216" s="358">
        <v>1</v>
      </c>
      <c r="AR216" s="358">
        <v>1</v>
      </c>
      <c r="AS216" s="359">
        <v>1</v>
      </c>
      <c r="AT216" s="364">
        <v>0.0719793575775068</v>
      </c>
      <c r="AU216" s="361">
        <v>0.107438016528926</v>
      </c>
      <c r="AV216" s="362">
        <v>0</v>
      </c>
      <c r="AW216" s="362">
        <v>0.0194174757281553</v>
      </c>
      <c r="AX216" s="362">
        <v>0.0609217171717172</v>
      </c>
      <c r="AY216" s="142"/>
      <c r="AZ216" s="140"/>
    </row>
    <row r="217" spans="1:52">
      <c r="A217" s="138"/>
      <c r="C217" s="172" t="s">
        <v>398</v>
      </c>
      <c r="D217" s="166" t="s">
        <v>26</v>
      </c>
      <c r="E217" s="166" t="s">
        <v>399</v>
      </c>
      <c r="F217" s="167" t="s">
        <v>444</v>
      </c>
      <c r="G217" s="174" t="s">
        <v>445</v>
      </c>
      <c r="H217" s="174" t="s">
        <v>445</v>
      </c>
      <c r="I217" s="174" t="s">
        <v>445</v>
      </c>
      <c r="J217" s="174" t="s">
        <v>445</v>
      </c>
      <c r="K217" s="168">
        <v>0.9</v>
      </c>
      <c r="L217" s="169">
        <v>0.906666666666667</v>
      </c>
      <c r="M217" s="169">
        <v>0.909090909090909</v>
      </c>
      <c r="N217" s="170">
        <v>0.922413793103448</v>
      </c>
      <c r="O217" s="170">
        <v>0.935803095661</v>
      </c>
      <c r="P217" s="356">
        <v>0.9</v>
      </c>
      <c r="Q217" s="357">
        <v>0.936055090998524</v>
      </c>
      <c r="R217" s="169">
        <v>0.944522079373952</v>
      </c>
      <c r="S217" s="169">
        <v>0.94323374340949</v>
      </c>
      <c r="T217" s="169">
        <v>0.934419958773402</v>
      </c>
      <c r="U217" s="356">
        <v>0.9</v>
      </c>
      <c r="V217" s="169">
        <v>0.914018691588785</v>
      </c>
      <c r="W217" s="169">
        <v>0.925097820011179</v>
      </c>
      <c r="X217" s="169">
        <v>0.916520210896309</v>
      </c>
      <c r="Y217" s="169">
        <v>0.911375565803175</v>
      </c>
      <c r="Z217" s="356">
        <v>0.92</v>
      </c>
      <c r="AA217" s="356">
        <v>0.933699382292382</v>
      </c>
      <c r="AB217" s="356">
        <v>0.950730859654503</v>
      </c>
      <c r="AC217" s="356">
        <v>0.926086956521739</v>
      </c>
      <c r="AD217" s="356">
        <v>0.949594875725391</v>
      </c>
      <c r="AE217" s="356">
        <v>0.92</v>
      </c>
      <c r="AF217" s="169">
        <v>0.9976542764345</v>
      </c>
      <c r="AG217" s="169">
        <v>0.991304962533578</v>
      </c>
      <c r="AH217" s="169">
        <v>0.985326086956522</v>
      </c>
      <c r="AI217" s="169">
        <v>0.98559968233681</v>
      </c>
      <c r="AJ217" s="356">
        <v>0.92</v>
      </c>
      <c r="AK217" s="169">
        <v>0.955724841056189</v>
      </c>
      <c r="AL217" s="169">
        <v>0.962866757187555</v>
      </c>
      <c r="AM217" s="169">
        <v>0.959278350515464</v>
      </c>
      <c r="AN217" s="169">
        <v>0.96614974592572</v>
      </c>
      <c r="AO217" s="168">
        <v>0.99</v>
      </c>
      <c r="AP217" s="358">
        <v>1</v>
      </c>
      <c r="AQ217" s="358">
        <v>1</v>
      </c>
      <c r="AR217" s="358">
        <v>1</v>
      </c>
      <c r="AS217" s="359">
        <v>1</v>
      </c>
      <c r="AT217" s="364">
        <v>0.0719793575775068</v>
      </c>
      <c r="AU217" s="361">
        <v>0.218181818181818</v>
      </c>
      <c r="AV217" s="362">
        <v>0</v>
      </c>
      <c r="AW217" s="362">
        <v>0</v>
      </c>
      <c r="AX217" s="362">
        <v>0.0815253122945431</v>
      </c>
      <c r="AY217" s="142"/>
      <c r="AZ217" s="140"/>
    </row>
    <row r="218" spans="1:52">
      <c r="A218" s="138"/>
      <c r="C218" s="172" t="s">
        <v>398</v>
      </c>
      <c r="D218" s="166" t="s">
        <v>26</v>
      </c>
      <c r="E218" s="166" t="s">
        <v>399</v>
      </c>
      <c r="F218" s="167" t="s">
        <v>446</v>
      </c>
      <c r="G218" s="174" t="s">
        <v>447</v>
      </c>
      <c r="H218" s="174" t="s">
        <v>447</v>
      </c>
      <c r="I218" s="174" t="s">
        <v>447</v>
      </c>
      <c r="J218" s="174" t="s">
        <v>447</v>
      </c>
      <c r="K218" s="168">
        <v>0.9</v>
      </c>
      <c r="L218" s="169">
        <v>0.959459459459459</v>
      </c>
      <c r="M218" s="169">
        <v>0.971014492753623</v>
      </c>
      <c r="N218" s="170">
        <v>0.928571428571429</v>
      </c>
      <c r="O218" s="170">
        <v>0.94218200100553</v>
      </c>
      <c r="P218" s="356">
        <v>0.9</v>
      </c>
      <c r="Q218" s="357">
        <v>0.976545842217484</v>
      </c>
      <c r="R218" s="169">
        <v>0.984551396316102</v>
      </c>
      <c r="S218" s="169">
        <v>0.99033629686896</v>
      </c>
      <c r="T218" s="169">
        <v>0.98057312988463</v>
      </c>
      <c r="U218" s="356">
        <v>0.9</v>
      </c>
      <c r="V218" s="169">
        <v>0.922814498933902</v>
      </c>
      <c r="W218" s="169">
        <v>0.929590017825312</v>
      </c>
      <c r="X218" s="169">
        <v>0.91998453807499</v>
      </c>
      <c r="Y218" s="169">
        <v>0.928147872472398</v>
      </c>
      <c r="Z218" s="356">
        <v>0.92</v>
      </c>
      <c r="AA218" s="356">
        <v>0.94873417721519</v>
      </c>
      <c r="AB218" s="356">
        <v>0.970456156936894</v>
      </c>
      <c r="AC218" s="356">
        <v>0.960970464135021</v>
      </c>
      <c r="AD218" s="356">
        <v>0.967849377223081</v>
      </c>
      <c r="AE218" s="356">
        <v>0.92</v>
      </c>
      <c r="AF218" s="169">
        <v>0.997709923664122</v>
      </c>
      <c r="AG218" s="169">
        <v>0.998955940697432</v>
      </c>
      <c r="AH218" s="169">
        <v>0.998349834983498</v>
      </c>
      <c r="AI218" s="169">
        <v>0.996957513854178</v>
      </c>
      <c r="AJ218" s="356">
        <v>0.92</v>
      </c>
      <c r="AK218" s="169">
        <v>0.965991593427589</v>
      </c>
      <c r="AL218" s="169">
        <v>0.977622745820719</v>
      </c>
      <c r="AM218" s="169">
        <v>0.973125884016973</v>
      </c>
      <c r="AN218" s="169">
        <v>0.97985530681675</v>
      </c>
      <c r="AO218" s="168">
        <v>0.99</v>
      </c>
      <c r="AP218" s="358">
        <v>1</v>
      </c>
      <c r="AQ218" s="358">
        <v>1</v>
      </c>
      <c r="AR218" s="358">
        <v>1</v>
      </c>
      <c r="AS218" s="359">
        <v>1</v>
      </c>
      <c r="AT218" s="364">
        <v>0.0719793575775068</v>
      </c>
      <c r="AU218" s="361">
        <v>0.204545454545455</v>
      </c>
      <c r="AV218" s="362">
        <v>0.1</v>
      </c>
      <c r="AW218" s="362">
        <v>0.114285714285714</v>
      </c>
      <c r="AX218" s="362">
        <v>0.0767888307155323</v>
      </c>
      <c r="AY218" s="142"/>
      <c r="AZ218" s="140"/>
    </row>
    <row r="219" spans="1:52">
      <c r="A219" s="138"/>
      <c r="C219" s="172" t="s">
        <v>398</v>
      </c>
      <c r="D219" s="166" t="s">
        <v>26</v>
      </c>
      <c r="E219" s="166" t="s">
        <v>399</v>
      </c>
      <c r="F219" s="167" t="s">
        <v>448</v>
      </c>
      <c r="G219" s="174" t="s">
        <v>449</v>
      </c>
      <c r="H219" s="174" t="s">
        <v>449</v>
      </c>
      <c r="I219" s="174" t="s">
        <v>449</v>
      </c>
      <c r="J219" s="174" t="s">
        <v>449</v>
      </c>
      <c r="K219" s="168">
        <v>0.9</v>
      </c>
      <c r="L219" s="169">
        <v>0.933333333333333</v>
      </c>
      <c r="M219" s="169">
        <v>0.926605504587156</v>
      </c>
      <c r="N219" s="170">
        <v>0.940594059405941</v>
      </c>
      <c r="O219" s="170">
        <v>0.947842285004657</v>
      </c>
      <c r="P219" s="356">
        <v>0.9</v>
      </c>
      <c r="Q219" s="357">
        <v>0.970367390721373</v>
      </c>
      <c r="R219" s="169">
        <v>0.965868968222833</v>
      </c>
      <c r="S219" s="169">
        <v>0.969948186528497</v>
      </c>
      <c r="T219" s="169">
        <v>0.970340028340476</v>
      </c>
      <c r="U219" s="356">
        <v>0.9</v>
      </c>
      <c r="V219" s="169">
        <v>0.918744971842317</v>
      </c>
      <c r="W219" s="169">
        <v>0.936445664966654</v>
      </c>
      <c r="X219" s="169">
        <v>0.932901554404145</v>
      </c>
      <c r="Y219" s="169">
        <v>0.924633839904996</v>
      </c>
      <c r="Z219" s="356">
        <v>0.92</v>
      </c>
      <c r="AA219" s="356">
        <v>0.933100893440837</v>
      </c>
      <c r="AB219" s="356">
        <v>0.951074531321445</v>
      </c>
      <c r="AC219" s="356">
        <v>0.943600867678959</v>
      </c>
      <c r="AD219" s="356">
        <v>0.951370461325466</v>
      </c>
      <c r="AE219" s="356">
        <v>0.92</v>
      </c>
      <c r="AF219" s="169">
        <v>0.994464944649446</v>
      </c>
      <c r="AG219" s="169">
        <v>0.996478334098913</v>
      </c>
      <c r="AH219" s="169">
        <v>0.9953178040501</v>
      </c>
      <c r="AI219" s="169">
        <v>0.994957348748634</v>
      </c>
      <c r="AJ219" s="356">
        <v>0.92</v>
      </c>
      <c r="AK219" s="169">
        <v>0.959917012448133</v>
      </c>
      <c r="AL219" s="169">
        <v>0.966040648314896</v>
      </c>
      <c r="AM219" s="169">
        <v>0.971199694831203</v>
      </c>
      <c r="AN219" s="169">
        <v>0.970362929818687</v>
      </c>
      <c r="AO219" s="168">
        <v>0.99</v>
      </c>
      <c r="AP219" s="358">
        <v>1</v>
      </c>
      <c r="AQ219" s="358">
        <v>1</v>
      </c>
      <c r="AR219" s="358">
        <v>1</v>
      </c>
      <c r="AS219" s="359">
        <v>1</v>
      </c>
      <c r="AT219" s="364">
        <v>0.0719793575775068</v>
      </c>
      <c r="AU219" s="361">
        <v>0.466666666666667</v>
      </c>
      <c r="AV219" s="362">
        <v>0.0147058823529412</v>
      </c>
      <c r="AW219" s="362">
        <v>0</v>
      </c>
      <c r="AX219" s="362">
        <v>0.110449377368706</v>
      </c>
      <c r="AY219" s="142"/>
      <c r="AZ219" s="140"/>
    </row>
    <row r="220" spans="1:52">
      <c r="A220" s="138"/>
      <c r="C220" s="172" t="s">
        <v>398</v>
      </c>
      <c r="D220" s="166" t="s">
        <v>26</v>
      </c>
      <c r="E220" s="166" t="s">
        <v>399</v>
      </c>
      <c r="F220" s="167" t="s">
        <v>450</v>
      </c>
      <c r="G220" s="174" t="s">
        <v>451</v>
      </c>
      <c r="H220" s="174" t="s">
        <v>451</v>
      </c>
      <c r="I220" s="174" t="s">
        <v>451</v>
      </c>
      <c r="J220" s="174" t="s">
        <v>451</v>
      </c>
      <c r="K220" s="168">
        <v>0.9</v>
      </c>
      <c r="L220" s="169">
        <v>0.91566265060241</v>
      </c>
      <c r="M220" s="169">
        <v>0.91358024691358</v>
      </c>
      <c r="N220" s="170">
        <v>0.878787878787879</v>
      </c>
      <c r="O220" s="170">
        <v>0.936418685121107</v>
      </c>
      <c r="P220" s="356">
        <v>0.9</v>
      </c>
      <c r="Q220" s="357">
        <v>0.951338199513382</v>
      </c>
      <c r="R220" s="169">
        <v>0.963963963963964</v>
      </c>
      <c r="S220" s="169">
        <v>0.956809674632882</v>
      </c>
      <c r="T220" s="169">
        <v>0.938424367194927</v>
      </c>
      <c r="U220" s="356">
        <v>0.9</v>
      </c>
      <c r="V220" s="169">
        <v>0.916058394160584</v>
      </c>
      <c r="W220" s="169">
        <v>0.932310689067446</v>
      </c>
      <c r="X220" s="169">
        <v>0.915634897782897</v>
      </c>
      <c r="Y220" s="169">
        <v>0.932183883396596</v>
      </c>
      <c r="Z220" s="356">
        <v>0.92</v>
      </c>
      <c r="AA220" s="356">
        <v>0.935600578871201</v>
      </c>
      <c r="AB220" s="356">
        <v>0.944048653344917</v>
      </c>
      <c r="AC220" s="356">
        <v>0.933061224489796</v>
      </c>
      <c r="AD220" s="356">
        <v>0.958630541312697</v>
      </c>
      <c r="AE220" s="356">
        <v>0.92</v>
      </c>
      <c r="AF220" s="169">
        <v>0.998351389543099</v>
      </c>
      <c r="AG220" s="169">
        <v>0.999394673123487</v>
      </c>
      <c r="AH220" s="169">
        <v>0.997596153846154</v>
      </c>
      <c r="AI220" s="169">
        <v>0.998060914346528</v>
      </c>
      <c r="AJ220" s="356">
        <v>0.92</v>
      </c>
      <c r="AK220" s="169">
        <v>0.953241769339527</v>
      </c>
      <c r="AL220" s="169">
        <v>0.957006692354492</v>
      </c>
      <c r="AM220" s="169">
        <v>0.95810293492131</v>
      </c>
      <c r="AN220" s="169">
        <v>0.973073650527413</v>
      </c>
      <c r="AO220" s="168">
        <v>0.99</v>
      </c>
      <c r="AP220" s="358">
        <v>1</v>
      </c>
      <c r="AQ220" s="358">
        <v>1</v>
      </c>
      <c r="AR220" s="358">
        <v>1</v>
      </c>
      <c r="AS220" s="359">
        <v>1</v>
      </c>
      <c r="AT220" s="364">
        <v>0.0719793575775068</v>
      </c>
      <c r="AU220" s="361">
        <v>0.125</v>
      </c>
      <c r="AV220" s="362">
        <v>0</v>
      </c>
      <c r="AW220" s="362">
        <v>0.0263157894736842</v>
      </c>
      <c r="AX220" s="362">
        <v>0.0629370629370629</v>
      </c>
      <c r="AY220" s="142"/>
      <c r="AZ220" s="140"/>
    </row>
    <row r="221" s="134" customFormat="1" spans="1:52">
      <c r="A221" s="138"/>
      <c r="B221" s="135"/>
      <c r="C221" s="172" t="s">
        <v>398</v>
      </c>
      <c r="D221" s="166" t="s">
        <v>26</v>
      </c>
      <c r="E221" s="166" t="s">
        <v>399</v>
      </c>
      <c r="F221" s="167" t="s">
        <v>452</v>
      </c>
      <c r="G221" s="174" t="s">
        <v>453</v>
      </c>
      <c r="H221" s="174" t="s">
        <v>453</v>
      </c>
      <c r="I221" s="174" t="s">
        <v>453</v>
      </c>
      <c r="J221" s="174" t="s">
        <v>453</v>
      </c>
      <c r="K221" s="168">
        <v>0.9</v>
      </c>
      <c r="L221" s="169">
        <v>0.95049504950495</v>
      </c>
      <c r="M221" s="169">
        <v>0.948453608247423</v>
      </c>
      <c r="N221" s="170">
        <v>0.952380952380952</v>
      </c>
      <c r="O221" s="170">
        <v>0.937696884844242</v>
      </c>
      <c r="P221" s="356">
        <v>0.9</v>
      </c>
      <c r="Q221" s="357">
        <v>0.905634505110945</v>
      </c>
      <c r="R221" s="169">
        <v>0.960418482999128</v>
      </c>
      <c r="S221" s="169">
        <v>0.962511715089035</v>
      </c>
      <c r="T221" s="169">
        <v>0.952982467578331</v>
      </c>
      <c r="U221" s="356">
        <v>0.9</v>
      </c>
      <c r="V221" s="169">
        <v>0.87197706307654</v>
      </c>
      <c r="W221" s="169">
        <v>0.909154315605929</v>
      </c>
      <c r="X221" s="169">
        <v>0.909090909090909</v>
      </c>
      <c r="Y221" s="169">
        <v>0.893224455201865</v>
      </c>
      <c r="Z221" s="356">
        <v>0.92</v>
      </c>
      <c r="AA221" s="356">
        <v>0.90537182183139</v>
      </c>
      <c r="AB221" s="356">
        <v>0.93402871850447</v>
      </c>
      <c r="AC221" s="356">
        <v>0.925925925925926</v>
      </c>
      <c r="AD221" s="356">
        <v>0.936778069274932</v>
      </c>
      <c r="AE221" s="356">
        <v>0.92</v>
      </c>
      <c r="AF221" s="169">
        <v>0.994226424566982</v>
      </c>
      <c r="AG221" s="169">
        <v>0.99163050216987</v>
      </c>
      <c r="AH221" s="169">
        <v>0.949689802248934</v>
      </c>
      <c r="AI221" s="169">
        <v>0.981033747476758</v>
      </c>
      <c r="AJ221" s="356">
        <v>0.92</v>
      </c>
      <c r="AK221" s="169">
        <v>0.938579944163586</v>
      </c>
      <c r="AL221" s="169">
        <v>0.949538836801585</v>
      </c>
      <c r="AM221" s="169">
        <v>0.957128099173554</v>
      </c>
      <c r="AN221" s="169">
        <v>0.95561061543141</v>
      </c>
      <c r="AO221" s="168">
        <v>0.99</v>
      </c>
      <c r="AP221" s="358">
        <v>1</v>
      </c>
      <c r="AQ221" s="358">
        <v>1</v>
      </c>
      <c r="AR221" s="358">
        <v>1</v>
      </c>
      <c r="AS221" s="359">
        <v>1</v>
      </c>
      <c r="AT221" s="364">
        <v>0.0719793575775068</v>
      </c>
      <c r="AU221" s="361">
        <v>0.237704918032787</v>
      </c>
      <c r="AV221" s="362">
        <v>0.0208333333333333</v>
      </c>
      <c r="AW221" s="362">
        <v>0.0459770114942529</v>
      </c>
      <c r="AX221" s="362">
        <v>0.0626631853785901</v>
      </c>
      <c r="AY221" s="135"/>
      <c r="AZ221" s="140"/>
    </row>
    <row r="222" s="134" customFormat="1" spans="1:52">
      <c r="A222" s="138"/>
      <c r="B222" s="135"/>
      <c r="C222" s="172" t="s">
        <v>398</v>
      </c>
      <c r="D222" s="166" t="s">
        <v>26</v>
      </c>
      <c r="E222" s="166" t="s">
        <v>399</v>
      </c>
      <c r="F222" s="167" t="s">
        <v>454</v>
      </c>
      <c r="G222" s="174" t="s">
        <v>455</v>
      </c>
      <c r="H222" s="174" t="s">
        <v>455</v>
      </c>
      <c r="I222" s="174" t="s">
        <v>455</v>
      </c>
      <c r="J222" s="174" t="s">
        <v>455</v>
      </c>
      <c r="K222" s="168">
        <v>0.9</v>
      </c>
      <c r="L222" s="169">
        <v>0.958904109589041</v>
      </c>
      <c r="M222" s="169">
        <v>0.957142857142857</v>
      </c>
      <c r="N222" s="170">
        <v>0.945454545454545</v>
      </c>
      <c r="O222" s="170">
        <v>0.94056974459725</v>
      </c>
      <c r="P222" s="356">
        <v>0.9</v>
      </c>
      <c r="Q222" s="357">
        <v>0.946578631452581</v>
      </c>
      <c r="R222" s="169">
        <v>0.943347639484979</v>
      </c>
      <c r="S222" s="169">
        <v>0.957089084065245</v>
      </c>
      <c r="T222" s="169">
        <v>0.946333881294895</v>
      </c>
      <c r="U222" s="356">
        <v>0.9</v>
      </c>
      <c r="V222" s="169">
        <v>0.915666266506603</v>
      </c>
      <c r="W222" s="169">
        <v>0.913519313304721</v>
      </c>
      <c r="X222" s="169">
        <v>0.898870765370138</v>
      </c>
      <c r="Y222" s="169">
        <v>0.912445550317583</v>
      </c>
      <c r="Z222" s="356">
        <v>0.92</v>
      </c>
      <c r="AA222" s="356">
        <v>0.92949110974862</v>
      </c>
      <c r="AB222" s="356">
        <v>0.947336834208552</v>
      </c>
      <c r="AC222" s="356">
        <v>0.936896807720861</v>
      </c>
      <c r="AD222" s="356">
        <v>0.942831427446379</v>
      </c>
      <c r="AE222" s="356">
        <v>0.92</v>
      </c>
      <c r="AF222" s="169">
        <v>0.995651123459773</v>
      </c>
      <c r="AG222" s="169">
        <v>0.992502585315408</v>
      </c>
      <c r="AH222" s="169">
        <v>0.997449571064224</v>
      </c>
      <c r="AI222" s="169">
        <v>0.994572668031324</v>
      </c>
      <c r="AJ222" s="356">
        <v>0.92</v>
      </c>
      <c r="AK222" s="169">
        <v>0.955622837370242</v>
      </c>
      <c r="AL222" s="169">
        <v>0.96009182412149</v>
      </c>
      <c r="AM222" s="169">
        <v>0.961927981995499</v>
      </c>
      <c r="AN222" s="169">
        <v>0.962885144086267</v>
      </c>
      <c r="AO222" s="168">
        <v>0.99</v>
      </c>
      <c r="AP222" s="358">
        <v>1</v>
      </c>
      <c r="AQ222" s="358">
        <v>1</v>
      </c>
      <c r="AR222" s="358">
        <v>1</v>
      </c>
      <c r="AS222" s="359">
        <v>1</v>
      </c>
      <c r="AT222" s="364">
        <v>0.0719793575775068</v>
      </c>
      <c r="AU222" s="361">
        <v>0.0151515151515152</v>
      </c>
      <c r="AV222" s="362">
        <v>0</v>
      </c>
      <c r="AW222" s="362">
        <v>0</v>
      </c>
      <c r="AX222" s="362">
        <v>0.0749601275917065</v>
      </c>
      <c r="AY222" s="135"/>
      <c r="AZ222" s="140"/>
    </row>
    <row r="223" s="134" customFormat="1" spans="1:52">
      <c r="A223" s="138"/>
      <c r="B223" s="135"/>
      <c r="C223" s="172" t="s">
        <v>398</v>
      </c>
      <c r="D223" s="166" t="s">
        <v>26</v>
      </c>
      <c r="E223" s="166" t="s">
        <v>399</v>
      </c>
      <c r="F223" s="167" t="s">
        <v>456</v>
      </c>
      <c r="G223" s="174" t="s">
        <v>457</v>
      </c>
      <c r="H223" s="174" t="s">
        <v>457</v>
      </c>
      <c r="I223" s="174" t="s">
        <v>457</v>
      </c>
      <c r="J223" s="174" t="s">
        <v>457</v>
      </c>
      <c r="K223" s="168">
        <v>0.9</v>
      </c>
      <c r="L223" s="169">
        <v>0.852713178294574</v>
      </c>
      <c r="M223" s="169">
        <v>0.931034482758621</v>
      </c>
      <c r="N223" s="170">
        <v>0.898989898989899</v>
      </c>
      <c r="O223" s="170">
        <v>0.927635327635328</v>
      </c>
      <c r="P223" s="356">
        <v>0.9</v>
      </c>
      <c r="Q223" s="357">
        <v>0.683635344666542</v>
      </c>
      <c r="R223" s="169">
        <v>0.971544184832267</v>
      </c>
      <c r="S223" s="169">
        <v>0.967688207861426</v>
      </c>
      <c r="T223" s="169">
        <v>0.951713141561524</v>
      </c>
      <c r="U223" s="356">
        <v>0.9</v>
      </c>
      <c r="V223" s="169">
        <v>0.89781430973286</v>
      </c>
      <c r="W223" s="169">
        <v>0.928860462080668</v>
      </c>
      <c r="X223" s="169">
        <v>0.908061292471686</v>
      </c>
      <c r="Y223" s="169">
        <v>0.895894332482404</v>
      </c>
      <c r="Z223" s="356">
        <v>0.92</v>
      </c>
      <c r="AA223" s="356">
        <v>0.913263215407731</v>
      </c>
      <c r="AB223" s="356">
        <v>0.94976419930285</v>
      </c>
      <c r="AC223" s="356">
        <v>0.941539923954373</v>
      </c>
      <c r="AD223" s="356">
        <v>0.921215485402744</v>
      </c>
      <c r="AE223" s="356">
        <v>0.92</v>
      </c>
      <c r="AF223" s="169">
        <v>0.996201380343481</v>
      </c>
      <c r="AG223" s="169">
        <v>0.997021773252304</v>
      </c>
      <c r="AH223" s="169">
        <v>0.995667285625863</v>
      </c>
      <c r="AI223" s="169">
        <v>0.992697840144284</v>
      </c>
      <c r="AJ223" s="356">
        <v>0.92</v>
      </c>
      <c r="AK223" s="169">
        <v>0.947526070556912</v>
      </c>
      <c r="AL223" s="169">
        <v>0.964291865204662</v>
      </c>
      <c r="AM223" s="169">
        <v>0.966954377311961</v>
      </c>
      <c r="AN223" s="169">
        <v>0.947416959054746</v>
      </c>
      <c r="AO223" s="168">
        <v>0.99</v>
      </c>
      <c r="AP223" s="358">
        <v>1</v>
      </c>
      <c r="AQ223" s="358">
        <v>1</v>
      </c>
      <c r="AR223" s="358">
        <v>1</v>
      </c>
      <c r="AS223" s="359">
        <v>1</v>
      </c>
      <c r="AT223" s="364">
        <v>0.0719793575775068</v>
      </c>
      <c r="AU223" s="361">
        <v>0.255813953488372</v>
      </c>
      <c r="AV223" s="362">
        <v>0.0238095238095238</v>
      </c>
      <c r="AW223" s="362">
        <v>0.0408163265306122</v>
      </c>
      <c r="AX223" s="362">
        <v>0.0711297071129707</v>
      </c>
      <c r="AY223" s="135"/>
      <c r="AZ223" s="140"/>
    </row>
    <row r="224" s="134" customFormat="1" spans="1:52">
      <c r="A224" s="138"/>
      <c r="B224" s="135"/>
      <c r="C224" s="172" t="s">
        <v>398</v>
      </c>
      <c r="D224" s="166" t="s">
        <v>26</v>
      </c>
      <c r="E224" s="166" t="s">
        <v>399</v>
      </c>
      <c r="F224" s="167" t="s">
        <v>458</v>
      </c>
      <c r="G224" s="174" t="s">
        <v>459</v>
      </c>
      <c r="H224" s="174" t="s">
        <v>459</v>
      </c>
      <c r="I224" s="174" t="s">
        <v>459</v>
      </c>
      <c r="J224" s="174" t="s">
        <v>459</v>
      </c>
      <c r="K224" s="168">
        <v>0.9</v>
      </c>
      <c r="L224" s="169">
        <v>0.907216494845361</v>
      </c>
      <c r="M224" s="169">
        <v>0.955555555555556</v>
      </c>
      <c r="N224" s="170">
        <v>0.985294117647059</v>
      </c>
      <c r="O224" s="170">
        <v>0.965821389195149</v>
      </c>
      <c r="P224" s="356">
        <v>0.9</v>
      </c>
      <c r="Q224" s="357">
        <v>0.923471768548763</v>
      </c>
      <c r="R224" s="169">
        <v>0.957046332046332</v>
      </c>
      <c r="S224" s="169">
        <v>0.955581994844339</v>
      </c>
      <c r="T224" s="169">
        <v>0.955106615839312</v>
      </c>
      <c r="U224" s="356">
        <v>0.9</v>
      </c>
      <c r="V224" s="169">
        <v>0.882407839477368</v>
      </c>
      <c r="W224" s="169">
        <v>0.920045045045045</v>
      </c>
      <c r="X224" s="169">
        <v>0.917906008328376</v>
      </c>
      <c r="Y224" s="169">
        <v>0.916573700545108</v>
      </c>
      <c r="Z224" s="356">
        <v>0.92</v>
      </c>
      <c r="AA224" s="356">
        <v>0.937615916371607</v>
      </c>
      <c r="AB224" s="356">
        <v>0.944139778089529</v>
      </c>
      <c r="AC224" s="356">
        <v>0.957259953161593</v>
      </c>
      <c r="AD224" s="356">
        <v>0.95621135698015</v>
      </c>
      <c r="AE224" s="356">
        <v>0.92</v>
      </c>
      <c r="AF224" s="169">
        <v>0.999152003391986</v>
      </c>
      <c r="AG224" s="169">
        <v>0.943372136687946</v>
      </c>
      <c r="AH224" s="169">
        <v>0.991330343796711</v>
      </c>
      <c r="AI224" s="169">
        <v>0.984770262569095</v>
      </c>
      <c r="AJ224" s="356">
        <v>0.92</v>
      </c>
      <c r="AK224" s="169">
        <v>0.958976833976834</v>
      </c>
      <c r="AL224" s="169">
        <v>0.961087002916696</v>
      </c>
      <c r="AM224" s="169">
        <v>0.974081753554502</v>
      </c>
      <c r="AN224" s="169">
        <v>0.971729244697377</v>
      </c>
      <c r="AO224" s="168">
        <v>0.99</v>
      </c>
      <c r="AP224" s="358">
        <v>1</v>
      </c>
      <c r="AQ224" s="358">
        <v>1</v>
      </c>
      <c r="AR224" s="358">
        <v>1</v>
      </c>
      <c r="AS224" s="359">
        <v>1</v>
      </c>
      <c r="AT224" s="364">
        <v>0.0719793575775068</v>
      </c>
      <c r="AU224" s="361">
        <v>0.102040816326531</v>
      </c>
      <c r="AV224" s="362">
        <v>0.05</v>
      </c>
      <c r="AW224" s="362">
        <v>0.0384615384615385</v>
      </c>
      <c r="AX224" s="362">
        <v>0.0905982905982906</v>
      </c>
      <c r="AY224" s="135"/>
      <c r="AZ224" s="140"/>
    </row>
    <row r="225" s="134" customFormat="1" spans="1:52">
      <c r="A225" s="138"/>
      <c r="B225" s="135"/>
      <c r="C225" s="172" t="s">
        <v>398</v>
      </c>
      <c r="D225" s="166" t="s">
        <v>26</v>
      </c>
      <c r="E225" s="166" t="s">
        <v>399</v>
      </c>
      <c r="F225" s="167" t="s">
        <v>460</v>
      </c>
      <c r="G225" s="174" t="s">
        <v>461</v>
      </c>
      <c r="H225" s="174" t="s">
        <v>461</v>
      </c>
      <c r="I225" s="174" t="s">
        <v>461</v>
      </c>
      <c r="J225" s="174" t="s">
        <v>461</v>
      </c>
      <c r="K225" s="168">
        <v>0.9</v>
      </c>
      <c r="L225" s="169">
        <v>0.890173410404624</v>
      </c>
      <c r="M225" s="169">
        <v>0.957317073170732</v>
      </c>
      <c r="N225" s="170">
        <v>0.945205479452055</v>
      </c>
      <c r="O225" s="170">
        <v>0.936728060671723</v>
      </c>
      <c r="P225" s="356">
        <v>0.9</v>
      </c>
      <c r="Q225" s="357">
        <v>0.95409058988764</v>
      </c>
      <c r="R225" s="169">
        <v>0.963931129822797</v>
      </c>
      <c r="S225" s="169">
        <v>0.950202489875506</v>
      </c>
      <c r="T225" s="169">
        <v>0.935932423651722</v>
      </c>
      <c r="U225" s="356">
        <v>0.9</v>
      </c>
      <c r="V225" s="169">
        <v>0.93969452247191</v>
      </c>
      <c r="W225" s="169">
        <v>0.937539273595576</v>
      </c>
      <c r="X225" s="169">
        <v>0.931453427328634</v>
      </c>
      <c r="Y225" s="169">
        <v>0.905717998700455</v>
      </c>
      <c r="Z225" s="356">
        <v>0.92</v>
      </c>
      <c r="AA225" s="356">
        <v>0.957933090427294</v>
      </c>
      <c r="AB225" s="356">
        <v>0.961070973225669</v>
      </c>
      <c r="AC225" s="356">
        <v>0.911245152951314</v>
      </c>
      <c r="AD225" s="356">
        <v>0.93330388891643</v>
      </c>
      <c r="AE225" s="356">
        <v>0.92</v>
      </c>
      <c r="AF225" s="169">
        <v>0.993015612161052</v>
      </c>
      <c r="AG225" s="169">
        <v>0.986170045575986</v>
      </c>
      <c r="AH225" s="169">
        <v>0.967327625056332</v>
      </c>
      <c r="AI225" s="169">
        <v>0.959577516222366</v>
      </c>
      <c r="AJ225" s="356">
        <v>0.92</v>
      </c>
      <c r="AK225" s="169">
        <v>0.972523711743424</v>
      </c>
      <c r="AL225" s="169">
        <v>0.971201135729859</v>
      </c>
      <c r="AM225" s="169">
        <v>0.958166444147753</v>
      </c>
      <c r="AN225" s="169">
        <v>0.956359249662845</v>
      </c>
      <c r="AO225" s="168">
        <v>0.99</v>
      </c>
      <c r="AP225" s="358">
        <v>1</v>
      </c>
      <c r="AQ225" s="358">
        <v>1</v>
      </c>
      <c r="AR225" s="358">
        <v>1</v>
      </c>
      <c r="AS225" s="359">
        <v>1</v>
      </c>
      <c r="AT225" s="364">
        <v>0.0719793575775068</v>
      </c>
      <c r="AU225" s="361">
        <v>0.283582089552239</v>
      </c>
      <c r="AV225" s="362">
        <v>0</v>
      </c>
      <c r="AW225" s="362">
        <v>0</v>
      </c>
      <c r="AX225" s="362">
        <v>0.0713765477057538</v>
      </c>
      <c r="AY225" s="135"/>
      <c r="AZ225" s="140"/>
    </row>
    <row r="226" s="134" customFormat="1" spans="1:52">
      <c r="A226" s="138"/>
      <c r="B226" s="135"/>
      <c r="C226" s="172" t="s">
        <v>398</v>
      </c>
      <c r="D226" s="166" t="s">
        <v>26</v>
      </c>
      <c r="E226" s="166" t="s">
        <v>399</v>
      </c>
      <c r="F226" s="167" t="s">
        <v>462</v>
      </c>
      <c r="G226" s="174" t="s">
        <v>463</v>
      </c>
      <c r="H226" s="174" t="s">
        <v>463</v>
      </c>
      <c r="I226" s="174" t="s">
        <v>463</v>
      </c>
      <c r="J226" s="174" t="s">
        <v>463</v>
      </c>
      <c r="K226" s="168">
        <v>0.9</v>
      </c>
      <c r="L226" s="169">
        <v>0.913793103448276</v>
      </c>
      <c r="M226" s="169">
        <v>0.902654867256637</v>
      </c>
      <c r="N226" s="170">
        <v>0.931372549019608</v>
      </c>
      <c r="O226" s="170">
        <v>0.924278846153846</v>
      </c>
      <c r="P226" s="356">
        <v>0.9</v>
      </c>
      <c r="Q226" s="357">
        <v>0.963847012841988</v>
      </c>
      <c r="R226" s="169">
        <v>0.968250674413779</v>
      </c>
      <c r="S226" s="169">
        <v>0.969851814001022</v>
      </c>
      <c r="T226" s="169">
        <v>0.962207255831417</v>
      </c>
      <c r="U226" s="356">
        <v>0.9</v>
      </c>
      <c r="V226" s="169">
        <v>0.89893914014517</v>
      </c>
      <c r="W226" s="169">
        <v>0.926540776094625</v>
      </c>
      <c r="X226" s="169">
        <v>0.910321921308125</v>
      </c>
      <c r="Y226" s="169">
        <v>0.907747453888394</v>
      </c>
      <c r="Z226" s="356">
        <v>0.92</v>
      </c>
      <c r="AA226" s="356">
        <v>0.933841668535546</v>
      </c>
      <c r="AB226" s="356">
        <v>0.935316336166194</v>
      </c>
      <c r="AC226" s="356">
        <v>0.921364985163205</v>
      </c>
      <c r="AD226" s="356">
        <v>0.940865734914221</v>
      </c>
      <c r="AE226" s="356">
        <v>0.92</v>
      </c>
      <c r="AF226" s="169">
        <v>0.995309050772627</v>
      </c>
      <c r="AG226" s="169">
        <v>0.994007754670426</v>
      </c>
      <c r="AH226" s="169">
        <v>0.985614307931571</v>
      </c>
      <c r="AI226" s="169">
        <v>0.989500469850485</v>
      </c>
      <c r="AJ226" s="356">
        <v>0.92</v>
      </c>
      <c r="AK226" s="169">
        <v>0.955788749354894</v>
      </c>
      <c r="AL226" s="169">
        <v>0.951937706972165</v>
      </c>
      <c r="AM226" s="169">
        <v>0.958768763062892</v>
      </c>
      <c r="AN226" s="169">
        <v>0.961194747231997</v>
      </c>
      <c r="AO226" s="168">
        <v>0.99</v>
      </c>
      <c r="AP226" s="358">
        <v>1</v>
      </c>
      <c r="AQ226" s="358">
        <v>1</v>
      </c>
      <c r="AR226" s="358">
        <v>1</v>
      </c>
      <c r="AS226" s="359">
        <v>1</v>
      </c>
      <c r="AT226" s="364">
        <v>0.0719793575775068</v>
      </c>
      <c r="AU226" s="361">
        <v>0.304347826086957</v>
      </c>
      <c r="AV226" s="362">
        <v>0.051948051948052</v>
      </c>
      <c r="AW226" s="362">
        <v>0.0175438596491228</v>
      </c>
      <c r="AX226" s="362">
        <v>0.112107623318386</v>
      </c>
      <c r="AY226" s="135"/>
      <c r="AZ226" s="140"/>
    </row>
    <row r="227" s="134" customFormat="1" spans="1:52">
      <c r="A227" s="138"/>
      <c r="B227" s="135"/>
      <c r="C227" s="172" t="s">
        <v>398</v>
      </c>
      <c r="D227" s="166" t="s">
        <v>26</v>
      </c>
      <c r="E227" s="166" t="s">
        <v>399</v>
      </c>
      <c r="F227" s="167" t="s">
        <v>464</v>
      </c>
      <c r="G227" s="174" t="s">
        <v>465</v>
      </c>
      <c r="H227" s="174" t="s">
        <v>465</v>
      </c>
      <c r="I227" s="174" t="s">
        <v>465</v>
      </c>
      <c r="J227" s="174" t="s">
        <v>465</v>
      </c>
      <c r="K227" s="168">
        <v>0.9</v>
      </c>
      <c r="L227" s="169">
        <v>0.973684210526316</v>
      </c>
      <c r="M227" s="169">
        <v>1</v>
      </c>
      <c r="N227" s="170">
        <v>1</v>
      </c>
      <c r="O227" s="170">
        <v>0.983382209188661</v>
      </c>
      <c r="P227" s="356">
        <v>0.9</v>
      </c>
      <c r="Q227" s="357">
        <v>0.974116881002767</v>
      </c>
      <c r="R227" s="169">
        <v>0.972366148531952</v>
      </c>
      <c r="S227" s="169">
        <v>0.975437519189438</v>
      </c>
      <c r="T227" s="169">
        <v>0.972735238147393</v>
      </c>
      <c r="U227" s="356">
        <v>0.9</v>
      </c>
      <c r="V227" s="169">
        <v>0.929838840957187</v>
      </c>
      <c r="W227" s="169">
        <v>0.928941524796447</v>
      </c>
      <c r="X227" s="169">
        <v>0.928768805649371</v>
      </c>
      <c r="Y227" s="169">
        <v>0.926823925632846</v>
      </c>
      <c r="Z227" s="356">
        <v>0.92</v>
      </c>
      <c r="AA227" s="356">
        <v>0.945506692160612</v>
      </c>
      <c r="AB227" s="356">
        <v>0.941146013117018</v>
      </c>
      <c r="AC227" s="356">
        <v>0.923893805309735</v>
      </c>
      <c r="AD227" s="356">
        <v>0.941896080553161</v>
      </c>
      <c r="AE227" s="356">
        <v>0.92</v>
      </c>
      <c r="AF227" s="169">
        <v>0.993804852865256</v>
      </c>
      <c r="AG227" s="169">
        <v>0.989139515455305</v>
      </c>
      <c r="AH227" s="169">
        <v>0.981707317073171</v>
      </c>
      <c r="AI227" s="169">
        <v>0.988559078381219</v>
      </c>
      <c r="AJ227" s="356">
        <v>0.92</v>
      </c>
      <c r="AK227" s="169">
        <v>0.96282311937264</v>
      </c>
      <c r="AL227" s="169">
        <v>0.953183710774855</v>
      </c>
      <c r="AM227" s="169">
        <v>0.954410759060862</v>
      </c>
      <c r="AN227" s="169">
        <v>0.961333458746806</v>
      </c>
      <c r="AO227" s="168">
        <v>0.99</v>
      </c>
      <c r="AP227" s="358">
        <v>1</v>
      </c>
      <c r="AQ227" s="358">
        <v>1</v>
      </c>
      <c r="AR227" s="358">
        <v>1</v>
      </c>
      <c r="AS227" s="359">
        <v>1</v>
      </c>
      <c r="AT227" s="364">
        <v>0.0719793575775068</v>
      </c>
      <c r="AU227" s="361">
        <v>0.121212121212121</v>
      </c>
      <c r="AV227" s="362">
        <v>0.108108108108108</v>
      </c>
      <c r="AW227" s="362">
        <v>0</v>
      </c>
      <c r="AX227" s="362">
        <v>0.0618811881188119</v>
      </c>
      <c r="AY227" s="135"/>
      <c r="AZ227" s="140"/>
    </row>
    <row r="228" s="134" customFormat="1" spans="1:52">
      <c r="A228" s="138"/>
      <c r="B228" s="135"/>
      <c r="C228" s="172" t="s">
        <v>398</v>
      </c>
      <c r="D228" s="166" t="s">
        <v>26</v>
      </c>
      <c r="E228" s="166" t="s">
        <v>399</v>
      </c>
      <c r="F228" s="167" t="s">
        <v>466</v>
      </c>
      <c r="G228" s="174" t="s">
        <v>467</v>
      </c>
      <c r="H228" s="174" t="s">
        <v>467</v>
      </c>
      <c r="I228" s="174" t="s">
        <v>467</v>
      </c>
      <c r="J228" s="174" t="s">
        <v>467</v>
      </c>
      <c r="K228" s="168">
        <v>0.9</v>
      </c>
      <c r="L228" s="169">
        <v>0.933333333333333</v>
      </c>
      <c r="M228" s="169">
        <v>0.947368421052632</v>
      </c>
      <c r="N228" s="170">
        <v>0.94047619047619</v>
      </c>
      <c r="O228" s="170">
        <v>0.938963804116395</v>
      </c>
      <c r="P228" s="356">
        <v>0.9</v>
      </c>
      <c r="Q228" s="357">
        <v>0.908694070571117</v>
      </c>
      <c r="R228" s="169">
        <v>0.900181189260418</v>
      </c>
      <c r="S228" s="169">
        <v>0.886368499893002</v>
      </c>
      <c r="T228" s="169">
        <v>0.876790385011221</v>
      </c>
      <c r="U228" s="356">
        <v>0.9</v>
      </c>
      <c r="V228" s="169">
        <v>0.890020613556445</v>
      </c>
      <c r="W228" s="169">
        <v>0.908911217262395</v>
      </c>
      <c r="X228" s="169">
        <v>0.888080462229831</v>
      </c>
      <c r="Y228" s="169">
        <v>0.868918464373033</v>
      </c>
      <c r="Z228" s="356">
        <v>0.92</v>
      </c>
      <c r="AA228" s="356">
        <v>0.911107459743674</v>
      </c>
      <c r="AB228" s="356">
        <v>0.945774910038466</v>
      </c>
      <c r="AC228" s="356">
        <v>0.929378531073446</v>
      </c>
      <c r="AD228" s="356">
        <v>0.937217260777658</v>
      </c>
      <c r="AE228" s="356">
        <v>0.92</v>
      </c>
      <c r="AF228" s="169">
        <v>0.985098039215686</v>
      </c>
      <c r="AG228" s="169">
        <v>0.989795918367347</v>
      </c>
      <c r="AH228" s="169">
        <v>0.95159386068477</v>
      </c>
      <c r="AI228" s="169">
        <v>0.964615180114316</v>
      </c>
      <c r="AJ228" s="356">
        <v>0.92</v>
      </c>
      <c r="AK228" s="169">
        <v>0.936928765785251</v>
      </c>
      <c r="AL228" s="169">
        <v>0.954992569527988</v>
      </c>
      <c r="AM228" s="169">
        <v>0.953358515355559</v>
      </c>
      <c r="AN228" s="169">
        <v>0.954763439174635</v>
      </c>
      <c r="AO228" s="168">
        <v>0.99</v>
      </c>
      <c r="AP228" s="358">
        <v>1</v>
      </c>
      <c r="AQ228" s="358">
        <v>1</v>
      </c>
      <c r="AR228" s="358">
        <v>1</v>
      </c>
      <c r="AS228" s="359">
        <v>1</v>
      </c>
      <c r="AT228" s="364">
        <v>0.0719793575775068</v>
      </c>
      <c r="AU228" s="361">
        <v>0.25</v>
      </c>
      <c r="AV228" s="362">
        <v>0.0434782608695652</v>
      </c>
      <c r="AW228" s="362">
        <v>0</v>
      </c>
      <c r="AX228" s="362">
        <v>0.0835680751173709</v>
      </c>
      <c r="AY228" s="135"/>
      <c r="AZ228" s="140"/>
    </row>
    <row r="229" spans="1:52">
      <c r="A229" s="138"/>
      <c r="C229" s="172" t="s">
        <v>398</v>
      </c>
      <c r="D229" s="166" t="s">
        <v>26</v>
      </c>
      <c r="E229" s="166" t="s">
        <v>399</v>
      </c>
      <c r="F229" s="167" t="s">
        <v>468</v>
      </c>
      <c r="G229" s="174" t="s">
        <v>469</v>
      </c>
      <c r="H229" s="174" t="s">
        <v>469</v>
      </c>
      <c r="I229" s="174" t="s">
        <v>469</v>
      </c>
      <c r="J229" s="174" t="s">
        <v>469</v>
      </c>
      <c r="K229" s="168">
        <v>0.9</v>
      </c>
      <c r="L229" s="169">
        <v>0.92</v>
      </c>
      <c r="M229" s="169">
        <v>0.903225806451613</v>
      </c>
      <c r="N229" s="170">
        <v>0.939024390243902</v>
      </c>
      <c r="O229" s="170">
        <v>0.925925925925926</v>
      </c>
      <c r="P229" s="356">
        <v>0.9</v>
      </c>
      <c r="Q229" s="357">
        <v>0.961645530467058</v>
      </c>
      <c r="R229" s="169">
        <v>0.969223907225691</v>
      </c>
      <c r="S229" s="169">
        <v>0.979947229551451</v>
      </c>
      <c r="T229" s="169">
        <v>0.975540371680004</v>
      </c>
      <c r="U229" s="356">
        <v>0.9</v>
      </c>
      <c r="V229" s="169">
        <v>0.943396226415094</v>
      </c>
      <c r="W229" s="169">
        <v>0.944246208742194</v>
      </c>
      <c r="X229" s="169">
        <v>0.937994722955145</v>
      </c>
      <c r="Y229" s="169">
        <v>0.931160768883099</v>
      </c>
      <c r="Z229" s="356">
        <v>0.92</v>
      </c>
      <c r="AA229" s="356">
        <v>0.949837837837838</v>
      </c>
      <c r="AB229" s="356">
        <v>0.954659109851642</v>
      </c>
      <c r="AC229" s="356">
        <v>0.936790923824959</v>
      </c>
      <c r="AD229" s="356">
        <v>0.953483069205336</v>
      </c>
      <c r="AE229" s="356">
        <v>0.92</v>
      </c>
      <c r="AF229" s="169">
        <v>0.991111111111111</v>
      </c>
      <c r="AG229" s="169">
        <v>0.997248211337369</v>
      </c>
      <c r="AH229" s="169">
        <v>0.990654205607477</v>
      </c>
      <c r="AI229" s="169">
        <v>0.992573181990985</v>
      </c>
      <c r="AJ229" s="356">
        <v>0.92</v>
      </c>
      <c r="AK229" s="169">
        <v>0.969798052650559</v>
      </c>
      <c r="AL229" s="169">
        <v>0.968332697443724</v>
      </c>
      <c r="AM229" s="169">
        <v>0.971741293532338</v>
      </c>
      <c r="AN229" s="169">
        <v>0.972422502088918</v>
      </c>
      <c r="AO229" s="168">
        <v>0.99</v>
      </c>
      <c r="AP229" s="358">
        <v>1</v>
      </c>
      <c r="AQ229" s="358">
        <v>1</v>
      </c>
      <c r="AR229" s="358">
        <v>1</v>
      </c>
      <c r="AS229" s="359">
        <v>1</v>
      </c>
      <c r="AT229" s="364">
        <v>0.0719793575775068</v>
      </c>
      <c r="AU229" s="361">
        <v>0.25</v>
      </c>
      <c r="AV229" s="362">
        <v>0</v>
      </c>
      <c r="AW229" s="362">
        <v>0.0416666666666667</v>
      </c>
      <c r="AX229" s="362">
        <v>0.0746268656716418</v>
      </c>
      <c r="AY229" s="142"/>
      <c r="AZ229" s="140"/>
    </row>
    <row r="230" spans="1:52">
      <c r="A230" s="138"/>
      <c r="C230" s="172" t="s">
        <v>398</v>
      </c>
      <c r="D230" s="166" t="s">
        <v>26</v>
      </c>
      <c r="E230" s="166" t="s">
        <v>399</v>
      </c>
      <c r="F230" s="167" t="s">
        <v>470</v>
      </c>
      <c r="G230" s="174" t="s">
        <v>471</v>
      </c>
      <c r="H230" s="174" t="s">
        <v>471</v>
      </c>
      <c r="I230" s="174" t="s">
        <v>471</v>
      </c>
      <c r="J230" s="174" t="s">
        <v>471</v>
      </c>
      <c r="K230" s="168">
        <v>0.9</v>
      </c>
      <c r="L230" s="169">
        <v>0.930693069306931</v>
      </c>
      <c r="M230" s="169">
        <v>0.934782608695652</v>
      </c>
      <c r="N230" s="170">
        <v>0.938271604938272</v>
      </c>
      <c r="O230" s="170">
        <v>0.927017543859649</v>
      </c>
      <c r="P230" s="356">
        <v>0.9</v>
      </c>
      <c r="Q230" s="357">
        <v>0.941741593792339</v>
      </c>
      <c r="R230" s="169">
        <v>0.961073586917881</v>
      </c>
      <c r="S230" s="169">
        <v>0.971099571009257</v>
      </c>
      <c r="T230" s="169">
        <v>0.95663325282664</v>
      </c>
      <c r="U230" s="356">
        <v>0.9</v>
      </c>
      <c r="V230" s="169">
        <v>0.906761916492179</v>
      </c>
      <c r="W230" s="169">
        <v>0.913970849626733</v>
      </c>
      <c r="X230" s="169">
        <v>0.893429668096636</v>
      </c>
      <c r="Y230" s="169">
        <v>0.904647658537628</v>
      </c>
      <c r="Z230" s="356">
        <v>0.92</v>
      </c>
      <c r="AA230" s="356">
        <v>0.936078782452999</v>
      </c>
      <c r="AB230" s="356">
        <v>0.923514622204579</v>
      </c>
      <c r="AC230" s="356">
        <v>0.92166549047283</v>
      </c>
      <c r="AD230" s="356">
        <v>0.940824962962438</v>
      </c>
      <c r="AE230" s="356">
        <v>0.92</v>
      </c>
      <c r="AF230" s="169">
        <v>0.991573033707865</v>
      </c>
      <c r="AG230" s="169">
        <v>0.98993288590604</v>
      </c>
      <c r="AH230" s="169">
        <v>0.969187675070028</v>
      </c>
      <c r="AI230" s="169">
        <v>0.988400074042081</v>
      </c>
      <c r="AJ230" s="356">
        <v>0.92</v>
      </c>
      <c r="AK230" s="169">
        <v>0.957752645020066</v>
      </c>
      <c r="AL230" s="169">
        <v>0.947432299173178</v>
      </c>
      <c r="AM230" s="169">
        <v>0.95740677386247</v>
      </c>
      <c r="AN230" s="169">
        <v>0.962566030378544</v>
      </c>
      <c r="AO230" s="168">
        <v>0.99</v>
      </c>
      <c r="AP230" s="358">
        <v>1</v>
      </c>
      <c r="AQ230" s="358">
        <v>1</v>
      </c>
      <c r="AR230" s="358">
        <v>1</v>
      </c>
      <c r="AS230" s="359">
        <v>1</v>
      </c>
      <c r="AT230" s="364">
        <v>0.0719793575775068</v>
      </c>
      <c r="AU230" s="361">
        <v>0.258064516129032</v>
      </c>
      <c r="AV230" s="362">
        <v>0</v>
      </c>
      <c r="AW230" s="362">
        <v>0</v>
      </c>
      <c r="AX230" s="362">
        <v>0.0850785340314136</v>
      </c>
      <c r="AY230" s="142"/>
      <c r="AZ230" s="140"/>
    </row>
    <row r="231" spans="1:52">
      <c r="A231" s="138"/>
      <c r="C231" s="172" t="s">
        <v>398</v>
      </c>
      <c r="D231" s="166" t="s">
        <v>26</v>
      </c>
      <c r="E231" s="166" t="s">
        <v>399</v>
      </c>
      <c r="F231" s="167" t="s">
        <v>472</v>
      </c>
      <c r="G231" s="174" t="s">
        <v>473</v>
      </c>
      <c r="H231" s="174" t="s">
        <v>473</v>
      </c>
      <c r="I231" s="174" t="s">
        <v>473</v>
      </c>
      <c r="J231" s="174" t="s">
        <v>473</v>
      </c>
      <c r="K231" s="168">
        <v>0.9</v>
      </c>
      <c r="L231" s="169">
        <v>0.915492957746479</v>
      </c>
      <c r="M231" s="169">
        <v>0.911764705882353</v>
      </c>
      <c r="N231" s="170">
        <v>0.945945945945946</v>
      </c>
      <c r="O231" s="170">
        <v>0.936778725539388</v>
      </c>
      <c r="P231" s="356">
        <v>0.9</v>
      </c>
      <c r="Q231" s="357">
        <v>0.892513046969089</v>
      </c>
      <c r="R231" s="169">
        <v>0.934409831380394</v>
      </c>
      <c r="S231" s="169">
        <v>0.949082403742353</v>
      </c>
      <c r="T231" s="169">
        <v>0.939170909726623</v>
      </c>
      <c r="U231" s="356">
        <v>0.9</v>
      </c>
      <c r="V231" s="169">
        <v>0.872741870734645</v>
      </c>
      <c r="W231" s="169">
        <v>0.907116318948271</v>
      </c>
      <c r="X231" s="169">
        <v>0.896725440806045</v>
      </c>
      <c r="Y231" s="169">
        <v>0.897314306942593</v>
      </c>
      <c r="Z231" s="356">
        <v>0.92</v>
      </c>
      <c r="AA231" s="356">
        <v>0.91674387822634</v>
      </c>
      <c r="AB231" s="356">
        <v>0.925502602306358</v>
      </c>
      <c r="AC231" s="356">
        <v>0.885343968095713</v>
      </c>
      <c r="AD231" s="356">
        <v>0.929709538941852</v>
      </c>
      <c r="AE231" s="356">
        <v>0.92</v>
      </c>
      <c r="AF231" s="169">
        <v>0.99597855227882</v>
      </c>
      <c r="AG231" s="169">
        <v>1</v>
      </c>
      <c r="AH231" s="169">
        <v>0.978082191780822</v>
      </c>
      <c r="AI231" s="169">
        <v>0.994855056428413</v>
      </c>
      <c r="AJ231" s="356">
        <v>0.92</v>
      </c>
      <c r="AK231" s="169">
        <v>0.941438356164384</v>
      </c>
      <c r="AL231" s="169">
        <v>0.942556104530032</v>
      </c>
      <c r="AM231" s="169">
        <v>0.938127974616605</v>
      </c>
      <c r="AN231" s="169">
        <v>0.953043891516887</v>
      </c>
      <c r="AO231" s="168">
        <v>0.99</v>
      </c>
      <c r="AP231" s="358">
        <v>1</v>
      </c>
      <c r="AQ231" s="358">
        <v>1</v>
      </c>
      <c r="AR231" s="358">
        <v>1</v>
      </c>
      <c r="AS231" s="359">
        <v>1</v>
      </c>
      <c r="AT231" s="364">
        <v>0.0719793575775068</v>
      </c>
      <c r="AU231" s="361">
        <v>0.153846153846154</v>
      </c>
      <c r="AV231" s="362">
        <v>0.0363636363636364</v>
      </c>
      <c r="AW231" s="362">
        <v>0</v>
      </c>
      <c r="AX231" s="362">
        <v>0.0675883256528418</v>
      </c>
      <c r="AY231" s="142"/>
      <c r="AZ231" s="140"/>
    </row>
    <row r="232" spans="1:52">
      <c r="A232" s="138"/>
      <c r="C232" s="172" t="s">
        <v>398</v>
      </c>
      <c r="D232" s="166" t="s">
        <v>26</v>
      </c>
      <c r="E232" s="166" t="s">
        <v>399</v>
      </c>
      <c r="F232" s="167" t="s">
        <v>474</v>
      </c>
      <c r="G232" s="174" t="s">
        <v>475</v>
      </c>
      <c r="H232" s="174" t="s">
        <v>475</v>
      </c>
      <c r="I232" s="174" t="s">
        <v>475</v>
      </c>
      <c r="J232" s="174" t="s">
        <v>475</v>
      </c>
      <c r="K232" s="168">
        <v>0.9</v>
      </c>
      <c r="L232" s="169">
        <v>1</v>
      </c>
      <c r="M232" s="169">
        <v>0.947368421052632</v>
      </c>
      <c r="N232" s="170">
        <v>1</v>
      </c>
      <c r="O232" s="170">
        <v>0.964879852125693</v>
      </c>
      <c r="P232" s="356">
        <v>0.9</v>
      </c>
      <c r="Q232" s="357">
        <v>0.982175783650891</v>
      </c>
      <c r="R232" s="169">
        <v>0.991913746630728</v>
      </c>
      <c r="S232" s="169">
        <v>0.982758620689655</v>
      </c>
      <c r="T232" s="169">
        <v>0.986761515886181</v>
      </c>
      <c r="U232" s="356">
        <v>0.9</v>
      </c>
      <c r="V232" s="169">
        <v>0.955746773202213</v>
      </c>
      <c r="W232" s="169">
        <v>0.966756513926325</v>
      </c>
      <c r="X232" s="169">
        <v>0.960129310344828</v>
      </c>
      <c r="Y232" s="169">
        <v>0.913264004083195</v>
      </c>
      <c r="Z232" s="356">
        <v>0.92</v>
      </c>
      <c r="AA232" s="356">
        <v>0.966156325543916</v>
      </c>
      <c r="AB232" s="356">
        <v>0.970771144278607</v>
      </c>
      <c r="AC232" s="356">
        <v>0.963898916967509</v>
      </c>
      <c r="AD232" s="356">
        <v>0.944146388196973</v>
      </c>
      <c r="AE232" s="356">
        <v>0.92</v>
      </c>
      <c r="AF232" s="169">
        <v>1</v>
      </c>
      <c r="AG232" s="169">
        <v>1</v>
      </c>
      <c r="AH232" s="169">
        <v>1</v>
      </c>
      <c r="AI232" s="169">
        <v>0.989583333333333</v>
      </c>
      <c r="AJ232" s="356">
        <v>0.92</v>
      </c>
      <c r="AK232" s="169">
        <v>0.97907949790795</v>
      </c>
      <c r="AL232" s="169">
        <v>0.979051819184123</v>
      </c>
      <c r="AM232" s="169">
        <v>0.980082987551867</v>
      </c>
      <c r="AN232" s="169">
        <v>0.96557471183877</v>
      </c>
      <c r="AO232" s="168">
        <v>0.99</v>
      </c>
      <c r="AP232" s="358">
        <v>1</v>
      </c>
      <c r="AQ232" s="358">
        <v>1</v>
      </c>
      <c r="AR232" s="358">
        <v>1</v>
      </c>
      <c r="AS232" s="359">
        <v>1</v>
      </c>
      <c r="AT232" s="364">
        <v>0.0719793575775068</v>
      </c>
      <c r="AU232" s="361">
        <v>0</v>
      </c>
      <c r="AV232" s="362">
        <v>0</v>
      </c>
      <c r="AW232" s="362">
        <v>0.2</v>
      </c>
      <c r="AX232" s="362">
        <v>0.0427350427350427</v>
      </c>
      <c r="AY232" s="142"/>
      <c r="AZ232" s="140"/>
    </row>
    <row r="233" spans="1:52">
      <c r="A233" s="138"/>
      <c r="C233" s="172" t="s">
        <v>398</v>
      </c>
      <c r="D233" s="166" t="s">
        <v>26</v>
      </c>
      <c r="E233" s="166" t="s">
        <v>399</v>
      </c>
      <c r="F233" s="167" t="s">
        <v>476</v>
      </c>
      <c r="G233" s="174" t="s">
        <v>477</v>
      </c>
      <c r="H233" s="174" t="s">
        <v>477</v>
      </c>
      <c r="I233" s="174" t="s">
        <v>477</v>
      </c>
      <c r="J233" s="174" t="s">
        <v>477</v>
      </c>
      <c r="K233" s="168">
        <v>0.9</v>
      </c>
      <c r="L233" s="169">
        <v>0.964285714285714</v>
      </c>
      <c r="M233" s="169">
        <v>0.98780487804878</v>
      </c>
      <c r="N233" s="170">
        <v>0.971428571428571</v>
      </c>
      <c r="O233" s="170">
        <v>0.953293413173653</v>
      </c>
      <c r="P233" s="356">
        <v>0.9</v>
      </c>
      <c r="Q233" s="357">
        <v>0.959554334554335</v>
      </c>
      <c r="R233" s="169">
        <v>0.961147503953016</v>
      </c>
      <c r="S233" s="169">
        <v>0.908925318761384</v>
      </c>
      <c r="T233" s="169">
        <v>0.936020062988452</v>
      </c>
      <c r="U233" s="356">
        <v>0.9</v>
      </c>
      <c r="V233" s="169">
        <v>0.852869352869353</v>
      </c>
      <c r="W233" s="169">
        <v>0.931330472103004</v>
      </c>
      <c r="X233" s="169">
        <v>0.900598490762425</v>
      </c>
      <c r="Y233" s="169">
        <v>0.897222546236894</v>
      </c>
      <c r="Z233" s="356">
        <v>0.92</v>
      </c>
      <c r="AA233" s="356">
        <v>0.900375939849624</v>
      </c>
      <c r="AB233" s="356">
        <v>0.92729676140119</v>
      </c>
      <c r="AC233" s="356">
        <v>0.909295352323838</v>
      </c>
      <c r="AD233" s="356">
        <v>0.938983474319163</v>
      </c>
      <c r="AE233" s="356">
        <v>0.92</v>
      </c>
      <c r="AF233" s="169">
        <v>0.994781653391925</v>
      </c>
      <c r="AG233" s="169">
        <v>0.999524036173251</v>
      </c>
      <c r="AH233" s="169">
        <v>0.999295526593871</v>
      </c>
      <c r="AI233" s="169">
        <v>0.996698414798157</v>
      </c>
      <c r="AJ233" s="356">
        <v>0.92</v>
      </c>
      <c r="AK233" s="169">
        <v>0.930952380952381</v>
      </c>
      <c r="AL233" s="169">
        <v>0.947991220536311</v>
      </c>
      <c r="AM233" s="169">
        <v>0.955774430281962</v>
      </c>
      <c r="AN233" s="169">
        <v>0.961096972290414</v>
      </c>
      <c r="AO233" s="168">
        <v>0.99</v>
      </c>
      <c r="AP233" s="358">
        <v>1</v>
      </c>
      <c r="AQ233" s="358">
        <v>1</v>
      </c>
      <c r="AR233" s="358">
        <v>1</v>
      </c>
      <c r="AS233" s="359">
        <v>1</v>
      </c>
      <c r="AT233" s="364">
        <v>0.0719793575775068</v>
      </c>
      <c r="AU233" s="361">
        <v>0.0714285714285714</v>
      </c>
      <c r="AV233" s="362">
        <v>0.0526315789473684</v>
      </c>
      <c r="AW233" s="362">
        <v>0.1</v>
      </c>
      <c r="AX233" s="362">
        <v>0.0720961281708945</v>
      </c>
      <c r="AY233" s="142"/>
      <c r="AZ233" s="140"/>
    </row>
    <row r="234" spans="1:52">
      <c r="A234" s="138"/>
      <c r="C234" s="172" t="s">
        <v>398</v>
      </c>
      <c r="D234" s="166" t="s">
        <v>235</v>
      </c>
      <c r="E234" s="166" t="s">
        <v>399</v>
      </c>
      <c r="F234" s="167" t="s">
        <v>478</v>
      </c>
      <c r="G234" s="174" t="s">
        <v>479</v>
      </c>
      <c r="H234" s="174" t="s">
        <v>479</v>
      </c>
      <c r="I234" s="174" t="s">
        <v>479</v>
      </c>
      <c r="J234" s="174" t="s">
        <v>479</v>
      </c>
      <c r="K234" s="168">
        <v>0.9</v>
      </c>
      <c r="L234" s="169" t="s">
        <v>40</v>
      </c>
      <c r="M234" s="169" t="s">
        <v>40</v>
      </c>
      <c r="N234" s="170" t="s">
        <v>40</v>
      </c>
      <c r="O234" s="170" t="s">
        <v>40</v>
      </c>
      <c r="P234" s="356">
        <v>0.9</v>
      </c>
      <c r="Q234" s="357" t="s">
        <v>40</v>
      </c>
      <c r="R234" s="169" t="s">
        <v>40</v>
      </c>
      <c r="S234" s="169" t="s">
        <v>40</v>
      </c>
      <c r="T234" s="169" t="s">
        <v>40</v>
      </c>
      <c r="U234" s="356">
        <v>0.9</v>
      </c>
      <c r="V234" s="169" t="s">
        <v>40</v>
      </c>
      <c r="W234" s="169" t="s">
        <v>40</v>
      </c>
      <c r="X234" s="169" t="s">
        <v>40</v>
      </c>
      <c r="Y234" s="169" t="s">
        <v>40</v>
      </c>
      <c r="Z234" s="356">
        <v>0.92</v>
      </c>
      <c r="AA234" s="356" t="s">
        <v>40</v>
      </c>
      <c r="AB234" s="356" t="s">
        <v>40</v>
      </c>
      <c r="AC234" s="356" t="s">
        <v>40</v>
      </c>
      <c r="AD234" s="356" t="s">
        <v>40</v>
      </c>
      <c r="AE234" s="356">
        <v>0.92</v>
      </c>
      <c r="AF234" s="169">
        <v>0.977011494252874</v>
      </c>
      <c r="AG234" s="169">
        <v>0.919354838709677</v>
      </c>
      <c r="AH234" s="169">
        <v>0.739130434782609</v>
      </c>
      <c r="AI234" s="169">
        <v>0.978209784234138</v>
      </c>
      <c r="AJ234" s="356">
        <v>0.92</v>
      </c>
      <c r="AK234" s="169" t="s">
        <v>40</v>
      </c>
      <c r="AL234" s="169" t="s">
        <v>40</v>
      </c>
      <c r="AM234" s="169" t="s">
        <v>40</v>
      </c>
      <c r="AN234" s="169" t="s">
        <v>40</v>
      </c>
      <c r="AO234" s="168">
        <v>0.99</v>
      </c>
      <c r="AP234" s="358" t="s">
        <v>40</v>
      </c>
      <c r="AQ234" s="358" t="s">
        <v>40</v>
      </c>
      <c r="AR234" s="358" t="s">
        <v>40</v>
      </c>
      <c r="AS234" s="359">
        <v>1</v>
      </c>
      <c r="AT234" s="364">
        <v>0.0719793575775068</v>
      </c>
      <c r="AU234" s="361" t="s">
        <v>40</v>
      </c>
      <c r="AV234" s="362" t="s">
        <v>40</v>
      </c>
      <c r="AW234" s="362" t="s">
        <v>40</v>
      </c>
      <c r="AX234" s="362" t="s">
        <v>40</v>
      </c>
      <c r="AY234" s="142"/>
      <c r="AZ234" s="140"/>
    </row>
    <row r="235" spans="1:52">
      <c r="A235" s="138"/>
      <c r="C235" s="172" t="s">
        <v>398</v>
      </c>
      <c r="D235" s="166" t="s">
        <v>26</v>
      </c>
      <c r="E235" s="166" t="s">
        <v>399</v>
      </c>
      <c r="F235" s="167" t="s">
        <v>480</v>
      </c>
      <c r="G235" s="174" t="s">
        <v>481</v>
      </c>
      <c r="H235" s="174" t="s">
        <v>481</v>
      </c>
      <c r="I235" s="174" t="s">
        <v>481</v>
      </c>
      <c r="J235" s="174" t="s">
        <v>481</v>
      </c>
      <c r="K235" s="168">
        <v>0.9</v>
      </c>
      <c r="L235" s="169">
        <v>0.97037037037037</v>
      </c>
      <c r="M235" s="169">
        <v>0.976923076923077</v>
      </c>
      <c r="N235" s="170">
        <v>0.956896551724138</v>
      </c>
      <c r="O235" s="170">
        <v>0.96685378241112</v>
      </c>
      <c r="P235" s="356">
        <v>0.9</v>
      </c>
      <c r="Q235" s="357">
        <v>0.951005356045307</v>
      </c>
      <c r="R235" s="169">
        <v>0.960334289634527</v>
      </c>
      <c r="S235" s="169">
        <v>0.968639053254438</v>
      </c>
      <c r="T235" s="169">
        <v>0.952019469238835</v>
      </c>
      <c r="U235" s="356">
        <v>0.9</v>
      </c>
      <c r="V235" s="169">
        <v>0.926771446132233</v>
      </c>
      <c r="W235" s="169">
        <v>0.934763627292004</v>
      </c>
      <c r="X235" s="169">
        <v>0.913609467455621</v>
      </c>
      <c r="Y235" s="169">
        <v>0.90418983281681</v>
      </c>
      <c r="Z235" s="356">
        <v>0.92</v>
      </c>
      <c r="AA235" s="356">
        <v>0.953750633552965</v>
      </c>
      <c r="AB235" s="356">
        <v>0.94995413311589</v>
      </c>
      <c r="AC235" s="356">
        <v>0.937709631049353</v>
      </c>
      <c r="AD235" s="356">
        <v>0.94227814262861</v>
      </c>
      <c r="AE235" s="356">
        <v>0.92</v>
      </c>
      <c r="AF235" s="169">
        <v>0.99879190576865</v>
      </c>
      <c r="AG235" s="169">
        <v>0.997764006899636</v>
      </c>
      <c r="AH235" s="169">
        <v>0.996792815907633</v>
      </c>
      <c r="AI235" s="169">
        <v>0.993310377708322</v>
      </c>
      <c r="AJ235" s="356">
        <v>0.92</v>
      </c>
      <c r="AK235" s="169">
        <v>0.970180988435409</v>
      </c>
      <c r="AL235" s="169">
        <v>0.963154057540239</v>
      </c>
      <c r="AM235" s="169">
        <v>0.964624773960217</v>
      </c>
      <c r="AN235" s="169">
        <v>0.963165838444235</v>
      </c>
      <c r="AO235" s="168">
        <v>0.99</v>
      </c>
      <c r="AP235" s="358">
        <v>1</v>
      </c>
      <c r="AQ235" s="358">
        <v>1</v>
      </c>
      <c r="AR235" s="358">
        <v>1</v>
      </c>
      <c r="AS235" s="359">
        <v>1</v>
      </c>
      <c r="AT235" s="364">
        <v>0.0719793575775068</v>
      </c>
      <c r="AU235" s="361">
        <v>0.150943396226415</v>
      </c>
      <c r="AV235" s="362">
        <v>0.0285714285714286</v>
      </c>
      <c r="AW235" s="362">
        <v>0</v>
      </c>
      <c r="AX235" s="362">
        <v>0.0686274509803922</v>
      </c>
      <c r="AY235" s="142"/>
      <c r="AZ235" s="140"/>
    </row>
    <row r="236" spans="1:52">
      <c r="A236" s="138"/>
      <c r="C236" s="172" t="s">
        <v>398</v>
      </c>
      <c r="D236" s="166" t="s">
        <v>26</v>
      </c>
      <c r="E236" s="166" t="s">
        <v>399</v>
      </c>
      <c r="F236" s="167" t="s">
        <v>482</v>
      </c>
      <c r="G236" s="174" t="s">
        <v>483</v>
      </c>
      <c r="H236" s="174" t="s">
        <v>483</v>
      </c>
      <c r="I236" s="174" t="s">
        <v>483</v>
      </c>
      <c r="J236" s="174" t="s">
        <v>483</v>
      </c>
      <c r="K236" s="168">
        <v>0.9</v>
      </c>
      <c r="L236" s="169">
        <v>0.93859649122807</v>
      </c>
      <c r="M236" s="169">
        <v>0.94017094017094</v>
      </c>
      <c r="N236" s="170">
        <v>0.94949494949495</v>
      </c>
      <c r="O236" s="170">
        <v>0.937034739454094</v>
      </c>
      <c r="P236" s="356">
        <v>0.9</v>
      </c>
      <c r="Q236" s="357">
        <v>0.97371116421987</v>
      </c>
      <c r="R236" s="169">
        <v>0.970782889426957</v>
      </c>
      <c r="S236" s="169">
        <v>0.983231083844581</v>
      </c>
      <c r="T236" s="169">
        <v>0.972612656089763</v>
      </c>
      <c r="U236" s="356">
        <v>0.9</v>
      </c>
      <c r="V236" s="169">
        <v>0.914305223625811</v>
      </c>
      <c r="W236" s="169">
        <v>0.923486682808717</v>
      </c>
      <c r="X236" s="169">
        <v>0.926584867075665</v>
      </c>
      <c r="Y236" s="169">
        <v>0.924247451287929</v>
      </c>
      <c r="Z236" s="356">
        <v>0.92</v>
      </c>
      <c r="AA236" s="356">
        <v>0.930314120158585</v>
      </c>
      <c r="AB236" s="356">
        <v>0.941504826142575</v>
      </c>
      <c r="AC236" s="356">
        <v>0.911407766990291</v>
      </c>
      <c r="AD236" s="356">
        <v>0.937209884627978</v>
      </c>
      <c r="AE236" s="356">
        <v>0.92</v>
      </c>
      <c r="AF236" s="169">
        <v>0.995231958762887</v>
      </c>
      <c r="AG236" s="169">
        <v>0.998833819241983</v>
      </c>
      <c r="AH236" s="169">
        <v>0.989910313901345</v>
      </c>
      <c r="AI236" s="169">
        <v>0.986357690151374</v>
      </c>
      <c r="AJ236" s="356">
        <v>0.92</v>
      </c>
      <c r="AK236" s="169">
        <v>0.954580998305747</v>
      </c>
      <c r="AL236" s="169">
        <v>0.958702264278472</v>
      </c>
      <c r="AM236" s="169">
        <v>0.954573263995106</v>
      </c>
      <c r="AN236" s="169">
        <v>0.960825218906286</v>
      </c>
      <c r="AO236" s="168">
        <v>0.99</v>
      </c>
      <c r="AP236" s="358">
        <v>1</v>
      </c>
      <c r="AQ236" s="358">
        <v>1</v>
      </c>
      <c r="AR236" s="358">
        <v>1</v>
      </c>
      <c r="AS236" s="359">
        <v>1</v>
      </c>
      <c r="AT236" s="364">
        <v>0.0719793575775068</v>
      </c>
      <c r="AU236" s="361">
        <v>0.36986301369863</v>
      </c>
      <c r="AV236" s="362">
        <v>0.0232558139534884</v>
      </c>
      <c r="AW236" s="362">
        <v>0.0384615384615385</v>
      </c>
      <c r="AX236" s="362">
        <v>0.0877828054298642</v>
      </c>
      <c r="AY236" s="142"/>
      <c r="AZ236" s="140"/>
    </row>
    <row r="237" s="134" customFormat="1" spans="1:52">
      <c r="A237" s="138"/>
      <c r="B237" s="135"/>
      <c r="C237" s="172" t="s">
        <v>398</v>
      </c>
      <c r="D237" s="166" t="s">
        <v>26</v>
      </c>
      <c r="E237" s="166" t="s">
        <v>399</v>
      </c>
      <c r="F237" s="167" t="s">
        <v>484</v>
      </c>
      <c r="G237" s="174" t="s">
        <v>485</v>
      </c>
      <c r="H237" s="174" t="s">
        <v>485</v>
      </c>
      <c r="I237" s="174" t="s">
        <v>485</v>
      </c>
      <c r="J237" s="174" t="s">
        <v>485</v>
      </c>
      <c r="K237" s="168">
        <v>0.9</v>
      </c>
      <c r="L237" s="169">
        <v>0.99009900990099</v>
      </c>
      <c r="M237" s="169">
        <v>0.978723404255319</v>
      </c>
      <c r="N237" s="170">
        <v>0.963414634146341</v>
      </c>
      <c r="O237" s="170">
        <v>0.986418870621873</v>
      </c>
      <c r="P237" s="356">
        <v>0.9</v>
      </c>
      <c r="Q237" s="357">
        <v>0.926181545386347</v>
      </c>
      <c r="R237" s="169">
        <v>0.949685534591195</v>
      </c>
      <c r="S237" s="169">
        <v>0.934944715865261</v>
      </c>
      <c r="T237" s="169">
        <v>0.934544265533142</v>
      </c>
      <c r="U237" s="356">
        <v>0.9</v>
      </c>
      <c r="V237" s="169">
        <v>0.890622655663916</v>
      </c>
      <c r="W237" s="169">
        <v>0.930143755615454</v>
      </c>
      <c r="X237" s="169">
        <v>0.920545127282078</v>
      </c>
      <c r="Y237" s="169">
        <v>0.913517553400909</v>
      </c>
      <c r="Z237" s="356">
        <v>0.92</v>
      </c>
      <c r="AA237" s="356">
        <v>0.916522408155415</v>
      </c>
      <c r="AB237" s="356">
        <v>0.940653760710885</v>
      </c>
      <c r="AC237" s="356">
        <v>0.927811550151976</v>
      </c>
      <c r="AD237" s="356">
        <v>0.951201857075107</v>
      </c>
      <c r="AE237" s="356">
        <v>0.92</v>
      </c>
      <c r="AF237" s="169">
        <v>0.98489010989011</v>
      </c>
      <c r="AG237" s="169">
        <v>0.997267992828481</v>
      </c>
      <c r="AH237" s="169">
        <v>0.995277156350982</v>
      </c>
      <c r="AI237" s="169">
        <v>0.987530932746554</v>
      </c>
      <c r="AJ237" s="356">
        <v>0.92</v>
      </c>
      <c r="AK237" s="169">
        <v>0.942370882129918</v>
      </c>
      <c r="AL237" s="169">
        <v>0.95667534399405</v>
      </c>
      <c r="AM237" s="169">
        <v>0.96139070303496</v>
      </c>
      <c r="AN237" s="169">
        <v>0.966696409728573</v>
      </c>
      <c r="AO237" s="168">
        <v>0.99</v>
      </c>
      <c r="AP237" s="358">
        <v>1</v>
      </c>
      <c r="AQ237" s="358">
        <v>1</v>
      </c>
      <c r="AR237" s="358">
        <v>1</v>
      </c>
      <c r="AS237" s="359">
        <v>1</v>
      </c>
      <c r="AT237" s="364">
        <v>0.0719793575775068</v>
      </c>
      <c r="AU237" s="361">
        <v>0.229508196721311</v>
      </c>
      <c r="AV237" s="362">
        <v>0.02</v>
      </c>
      <c r="AW237" s="362">
        <v>0</v>
      </c>
      <c r="AX237" s="362">
        <v>0.0711835334476844</v>
      </c>
      <c r="AY237" s="135"/>
      <c r="AZ237" s="140"/>
    </row>
    <row r="238" spans="1:52">
      <c r="A238" s="138"/>
      <c r="C238" s="172" t="s">
        <v>398</v>
      </c>
      <c r="D238" s="166" t="s">
        <v>26</v>
      </c>
      <c r="E238" s="166" t="s">
        <v>399</v>
      </c>
      <c r="F238" s="167" t="s">
        <v>486</v>
      </c>
      <c r="G238" s="174" t="s">
        <v>487</v>
      </c>
      <c r="H238" s="174" t="s">
        <v>487</v>
      </c>
      <c r="I238" s="174" t="s">
        <v>487</v>
      </c>
      <c r="J238" s="174" t="s">
        <v>487</v>
      </c>
      <c r="K238" s="168">
        <v>0.9</v>
      </c>
      <c r="L238" s="169">
        <v>0.866197183098592</v>
      </c>
      <c r="M238" s="169">
        <v>0.885496183206107</v>
      </c>
      <c r="N238" s="170">
        <v>0.944954128440367</v>
      </c>
      <c r="O238" s="170">
        <v>0.913548387096774</v>
      </c>
      <c r="P238" s="356">
        <v>0.9</v>
      </c>
      <c r="Q238" s="357">
        <v>0.881093935790725</v>
      </c>
      <c r="R238" s="169">
        <v>0.943951915852742</v>
      </c>
      <c r="S238" s="169">
        <v>0.864434097421203</v>
      </c>
      <c r="T238" s="169">
        <v>0.91983113007153</v>
      </c>
      <c r="U238" s="356">
        <v>0.9</v>
      </c>
      <c r="V238" s="169">
        <v>0.854240982956798</v>
      </c>
      <c r="W238" s="169">
        <v>0.890909090909091</v>
      </c>
      <c r="X238" s="169">
        <v>0.886640401146132</v>
      </c>
      <c r="Y238" s="169">
        <v>0.882243380236719</v>
      </c>
      <c r="Z238" s="356">
        <v>0.92</v>
      </c>
      <c r="AA238" s="356">
        <v>0.885220846706404</v>
      </c>
      <c r="AB238" s="356">
        <v>0.93078093306288</v>
      </c>
      <c r="AC238" s="356">
        <v>0.899320568252007</v>
      </c>
      <c r="AD238" s="356">
        <v>0.928161722195878</v>
      </c>
      <c r="AE238" s="356">
        <v>0.92</v>
      </c>
      <c r="AF238" s="169">
        <v>0.997463414634146</v>
      </c>
      <c r="AG238" s="169">
        <v>0.977096693595403</v>
      </c>
      <c r="AH238" s="169">
        <v>0.992053989332753</v>
      </c>
      <c r="AI238" s="169">
        <v>0.97051018025095</v>
      </c>
      <c r="AJ238" s="356">
        <v>0.92</v>
      </c>
      <c r="AK238" s="169">
        <v>0.923007573025604</v>
      </c>
      <c r="AL238" s="169">
        <v>0.948982398239824</v>
      </c>
      <c r="AM238" s="169">
        <v>0.948216021102319</v>
      </c>
      <c r="AN238" s="169">
        <v>0.9538268969788</v>
      </c>
      <c r="AO238" s="168">
        <v>0.99</v>
      </c>
      <c r="AP238" s="358">
        <v>1</v>
      </c>
      <c r="AQ238" s="358">
        <v>1</v>
      </c>
      <c r="AR238" s="358">
        <v>1</v>
      </c>
      <c r="AS238" s="359">
        <v>1</v>
      </c>
      <c r="AT238" s="364">
        <v>0.0719793575775068</v>
      </c>
      <c r="AU238" s="361">
        <v>0.171052631578947</v>
      </c>
      <c r="AV238" s="362">
        <v>0.0185185185185185</v>
      </c>
      <c r="AW238" s="362">
        <v>0.0487804878048781</v>
      </c>
      <c r="AX238" s="362">
        <v>0.0751295336787565</v>
      </c>
      <c r="AY238" s="142"/>
      <c r="AZ238" s="140"/>
    </row>
    <row r="239" spans="1:52">
      <c r="A239" s="138"/>
      <c r="C239" s="172" t="s">
        <v>398</v>
      </c>
      <c r="D239" s="166" t="s">
        <v>26</v>
      </c>
      <c r="E239" s="166" t="s">
        <v>399</v>
      </c>
      <c r="F239" s="167" t="s">
        <v>488</v>
      </c>
      <c r="G239" s="174" t="s">
        <v>489</v>
      </c>
      <c r="H239" s="174" t="s">
        <v>489</v>
      </c>
      <c r="I239" s="174" t="s">
        <v>489</v>
      </c>
      <c r="J239" s="174" t="s">
        <v>489</v>
      </c>
      <c r="K239" s="168">
        <v>0.9</v>
      </c>
      <c r="L239" s="169">
        <v>0.983606557377049</v>
      </c>
      <c r="M239" s="169">
        <v>0.927272727272727</v>
      </c>
      <c r="N239" s="170">
        <v>0.94</v>
      </c>
      <c r="O239" s="170">
        <v>0.959672706019871</v>
      </c>
      <c r="P239" s="356">
        <v>0.9</v>
      </c>
      <c r="Q239" s="357">
        <v>0.923624189160912</v>
      </c>
      <c r="R239" s="169">
        <v>0.923076923076923</v>
      </c>
      <c r="S239" s="169">
        <v>0.912328767123288</v>
      </c>
      <c r="T239" s="169">
        <v>0.941356465105833</v>
      </c>
      <c r="U239" s="356">
        <v>0.9</v>
      </c>
      <c r="V239" s="169">
        <v>0.912115505335844</v>
      </c>
      <c r="W239" s="169">
        <v>0.907512720742293</v>
      </c>
      <c r="X239" s="169">
        <v>0.908219178082192</v>
      </c>
      <c r="Y239" s="169">
        <v>0.90944734527352</v>
      </c>
      <c r="Z239" s="356">
        <v>0.92</v>
      </c>
      <c r="AA239" s="356">
        <v>0.939359591952394</v>
      </c>
      <c r="AB239" s="356">
        <v>0.972067039106145</v>
      </c>
      <c r="AC239" s="356">
        <v>0.932692307692308</v>
      </c>
      <c r="AD239" s="356">
        <v>0.939718166012134</v>
      </c>
      <c r="AE239" s="356">
        <v>0.92</v>
      </c>
      <c r="AF239" s="169">
        <v>0.997031760166221</v>
      </c>
      <c r="AG239" s="169">
        <v>0.997850694941969</v>
      </c>
      <c r="AH239" s="169">
        <v>0.993272886809008</v>
      </c>
      <c r="AI239" s="169">
        <v>0.996529080150257</v>
      </c>
      <c r="AJ239" s="356">
        <v>0.92</v>
      </c>
      <c r="AK239" s="169">
        <v>0.958478757973282</v>
      </c>
      <c r="AL239" s="169">
        <v>0.977085242896425</v>
      </c>
      <c r="AM239" s="169">
        <v>0.96455223880597</v>
      </c>
      <c r="AN239" s="169">
        <v>0.961402822352524</v>
      </c>
      <c r="AO239" s="168">
        <v>0.99</v>
      </c>
      <c r="AP239" s="358">
        <v>1</v>
      </c>
      <c r="AQ239" s="358">
        <v>1</v>
      </c>
      <c r="AR239" s="358">
        <v>1</v>
      </c>
      <c r="AS239" s="359">
        <v>1</v>
      </c>
      <c r="AT239" s="364">
        <v>0.0719793575775068</v>
      </c>
      <c r="AU239" s="361">
        <v>0.0555555555555556</v>
      </c>
      <c r="AV239" s="362">
        <v>0</v>
      </c>
      <c r="AW239" s="362">
        <v>0</v>
      </c>
      <c r="AX239" s="362">
        <v>0.0799220272904483</v>
      </c>
      <c r="AY239" s="142"/>
      <c r="AZ239" s="140"/>
    </row>
    <row r="240" s="134" customFormat="1" spans="1:52">
      <c r="A240" s="138"/>
      <c r="B240" s="135"/>
      <c r="C240" s="172" t="s">
        <v>398</v>
      </c>
      <c r="D240" s="166" t="s">
        <v>26</v>
      </c>
      <c r="E240" s="166" t="s">
        <v>399</v>
      </c>
      <c r="F240" s="167" t="s">
        <v>490</v>
      </c>
      <c r="G240" s="174" t="s">
        <v>491</v>
      </c>
      <c r="H240" s="174" t="s">
        <v>491</v>
      </c>
      <c r="I240" s="174" t="s">
        <v>491</v>
      </c>
      <c r="J240" s="174" t="s">
        <v>491</v>
      </c>
      <c r="K240" s="168">
        <v>0.9</v>
      </c>
      <c r="L240" s="169">
        <v>0.917525773195876</v>
      </c>
      <c r="M240" s="169">
        <v>0.955056179775281</v>
      </c>
      <c r="N240" s="170">
        <v>0.962025316455696</v>
      </c>
      <c r="O240" s="170">
        <v>0.949427833148763</v>
      </c>
      <c r="P240" s="356">
        <v>0.9</v>
      </c>
      <c r="Q240" s="357">
        <v>0.882167352537723</v>
      </c>
      <c r="R240" s="169">
        <v>0.973813420621931</v>
      </c>
      <c r="S240" s="169">
        <v>0.875</v>
      </c>
      <c r="T240" s="169">
        <v>0.932459671460576</v>
      </c>
      <c r="U240" s="356">
        <v>0.9</v>
      </c>
      <c r="V240" s="169">
        <v>0.880658436213992</v>
      </c>
      <c r="W240" s="169">
        <v>0.941080196399345</v>
      </c>
      <c r="X240" s="169">
        <v>0.884099616858238</v>
      </c>
      <c r="Y240" s="169">
        <v>0.909731458329639</v>
      </c>
      <c r="Z240" s="356">
        <v>0.92</v>
      </c>
      <c r="AA240" s="356">
        <v>0.900055422131905</v>
      </c>
      <c r="AB240" s="356">
        <v>0.934165038328574</v>
      </c>
      <c r="AC240" s="356">
        <v>0.866192170818505</v>
      </c>
      <c r="AD240" s="356">
        <v>0.940841704790203</v>
      </c>
      <c r="AE240" s="356">
        <v>0.92</v>
      </c>
      <c r="AF240" s="169">
        <v>0.991176470588235</v>
      </c>
      <c r="AG240" s="169">
        <v>0.977013918177984</v>
      </c>
      <c r="AH240" s="169">
        <v>0.934879571810883</v>
      </c>
      <c r="AI240" s="169">
        <v>0.975216149476793</v>
      </c>
      <c r="AJ240" s="356">
        <v>0.92</v>
      </c>
      <c r="AK240" s="169">
        <v>0.932861078315624</v>
      </c>
      <c r="AL240" s="169">
        <v>0.955557480724249</v>
      </c>
      <c r="AM240" s="169">
        <v>0.943747760659262</v>
      </c>
      <c r="AN240" s="169">
        <v>0.962644221037717</v>
      </c>
      <c r="AO240" s="168">
        <v>0.99</v>
      </c>
      <c r="AP240" s="358">
        <v>1</v>
      </c>
      <c r="AQ240" s="358">
        <v>1</v>
      </c>
      <c r="AR240" s="358">
        <v>1</v>
      </c>
      <c r="AS240" s="359">
        <v>1</v>
      </c>
      <c r="AT240" s="364">
        <v>0.0719793575775068</v>
      </c>
      <c r="AU240" s="361">
        <v>0.0338983050847458</v>
      </c>
      <c r="AV240" s="362">
        <v>0.0277777777777778</v>
      </c>
      <c r="AW240" s="362">
        <v>0.08</v>
      </c>
      <c r="AX240" s="362">
        <v>0.064030131826742</v>
      </c>
      <c r="AY240" s="135"/>
      <c r="AZ240" s="140"/>
    </row>
    <row r="241" s="134" customFormat="1" spans="1:52">
      <c r="A241" s="138"/>
      <c r="B241" s="135"/>
      <c r="C241" s="172" t="s">
        <v>398</v>
      </c>
      <c r="D241" s="166" t="s">
        <v>26</v>
      </c>
      <c r="E241" s="166" t="s">
        <v>399</v>
      </c>
      <c r="F241" s="167" t="s">
        <v>492</v>
      </c>
      <c r="G241" s="174" t="s">
        <v>493</v>
      </c>
      <c r="H241" s="174" t="s">
        <v>493</v>
      </c>
      <c r="I241" s="174" t="s">
        <v>493</v>
      </c>
      <c r="J241" s="174" t="s">
        <v>493</v>
      </c>
      <c r="K241" s="168">
        <v>0.9</v>
      </c>
      <c r="L241" s="169">
        <v>0.938461538461538</v>
      </c>
      <c r="M241" s="169">
        <v>0.931034482758621</v>
      </c>
      <c r="N241" s="170">
        <v>0.923076923076923</v>
      </c>
      <c r="O241" s="170">
        <v>0.936241610738255</v>
      </c>
      <c r="P241" s="356">
        <v>0.9</v>
      </c>
      <c r="Q241" s="357">
        <v>0.96305550597894</v>
      </c>
      <c r="R241" s="169">
        <v>0.959266802443992</v>
      </c>
      <c r="S241" s="169">
        <v>0.929829984544049</v>
      </c>
      <c r="T241" s="169">
        <v>0.950501960784314</v>
      </c>
      <c r="U241" s="356">
        <v>0.9</v>
      </c>
      <c r="V241" s="169">
        <v>0.885775477422809</v>
      </c>
      <c r="W241" s="169">
        <v>0.909114052953157</v>
      </c>
      <c r="X241" s="169">
        <v>0.869860896445131</v>
      </c>
      <c r="Y241" s="169">
        <v>0.906760784313726</v>
      </c>
      <c r="Z241" s="356">
        <v>0.92</v>
      </c>
      <c r="AA241" s="356">
        <v>0.911912368781378</v>
      </c>
      <c r="AB241" s="356">
        <v>0.937121906507791</v>
      </c>
      <c r="AC241" s="356">
        <v>0.913165266106443</v>
      </c>
      <c r="AD241" s="356">
        <v>0.946398211212892</v>
      </c>
      <c r="AE241" s="356">
        <v>0.92</v>
      </c>
      <c r="AF241" s="169">
        <v>1</v>
      </c>
      <c r="AG241" s="169">
        <v>0.994082840236686</v>
      </c>
      <c r="AH241" s="169">
        <v>0.98876404494382</v>
      </c>
      <c r="AI241" s="169">
        <v>0.956989247311828</v>
      </c>
      <c r="AJ241" s="356">
        <v>0.92</v>
      </c>
      <c r="AK241" s="169">
        <v>0.941930316379656</v>
      </c>
      <c r="AL241" s="169">
        <v>0.953218243819267</v>
      </c>
      <c r="AM241" s="169">
        <v>0.955653587183655</v>
      </c>
      <c r="AN241" s="169">
        <v>0.965163761049139</v>
      </c>
      <c r="AO241" s="168">
        <v>0.99</v>
      </c>
      <c r="AP241" s="358">
        <v>1</v>
      </c>
      <c r="AQ241" s="358">
        <v>1</v>
      </c>
      <c r="AR241" s="358">
        <v>1</v>
      </c>
      <c r="AS241" s="359">
        <v>1</v>
      </c>
      <c r="AT241" s="364">
        <v>0.0719793575775068</v>
      </c>
      <c r="AU241" s="361">
        <v>0.0606060606060606</v>
      </c>
      <c r="AV241" s="362">
        <v>0</v>
      </c>
      <c r="AW241" s="362">
        <v>0.0666666666666667</v>
      </c>
      <c r="AX241" s="362">
        <v>0.0568862275449102</v>
      </c>
      <c r="AY241" s="135"/>
      <c r="AZ241" s="140"/>
    </row>
    <row r="242" s="134" customFormat="1" spans="1:52">
      <c r="A242" s="138"/>
      <c r="B242" s="135"/>
      <c r="C242" s="172" t="s">
        <v>398</v>
      </c>
      <c r="D242" s="166" t="s">
        <v>26</v>
      </c>
      <c r="E242" s="166" t="s">
        <v>399</v>
      </c>
      <c r="F242" s="167" t="s">
        <v>494</v>
      </c>
      <c r="G242" s="174" t="s">
        <v>495</v>
      </c>
      <c r="H242" s="174" t="s">
        <v>495</v>
      </c>
      <c r="I242" s="174" t="s">
        <v>495</v>
      </c>
      <c r="J242" s="174" t="s">
        <v>495</v>
      </c>
      <c r="K242" s="168">
        <v>0.9</v>
      </c>
      <c r="L242" s="169">
        <v>0.961538461538462</v>
      </c>
      <c r="M242" s="169">
        <v>0.978260869565217</v>
      </c>
      <c r="N242" s="170">
        <v>1</v>
      </c>
      <c r="O242" s="170">
        <v>0.961990324809952</v>
      </c>
      <c r="P242" s="356">
        <v>0.9</v>
      </c>
      <c r="Q242" s="357">
        <v>0.91503708698584</v>
      </c>
      <c r="R242" s="169">
        <v>0.980753809141941</v>
      </c>
      <c r="S242" s="169">
        <v>0.984860883797054</v>
      </c>
      <c r="T242" s="169">
        <v>0.969954571755697</v>
      </c>
      <c r="U242" s="356">
        <v>0.9</v>
      </c>
      <c r="V242" s="169">
        <v>0.945650708024275</v>
      </c>
      <c r="W242" s="169">
        <v>0.947607591553061</v>
      </c>
      <c r="X242" s="169">
        <v>0.948036006546645</v>
      </c>
      <c r="Y242" s="169">
        <v>0.949684218301796</v>
      </c>
      <c r="Z242" s="356">
        <v>0.92</v>
      </c>
      <c r="AA242" s="356">
        <v>0.133333333333333</v>
      </c>
      <c r="AB242" s="356">
        <v>1</v>
      </c>
      <c r="AC242" s="356">
        <v>1</v>
      </c>
      <c r="AD242" s="356">
        <v>0.784615384615385</v>
      </c>
      <c r="AE242" s="356">
        <v>0.92</v>
      </c>
      <c r="AF242" s="169">
        <v>0.979919678714859</v>
      </c>
      <c r="AG242" s="169">
        <v>0.97887323943662</v>
      </c>
      <c r="AH242" s="169">
        <v>0.983240223463687</v>
      </c>
      <c r="AI242" s="169">
        <v>0.986768802228412</v>
      </c>
      <c r="AJ242" s="356">
        <v>0.92</v>
      </c>
      <c r="AK242" s="169">
        <v>0.983176312247645</v>
      </c>
      <c r="AL242" s="169">
        <v>0.980774365821095</v>
      </c>
      <c r="AM242" s="169">
        <v>0.979750460216813</v>
      </c>
      <c r="AN242" s="169">
        <v>0.987404627122816</v>
      </c>
      <c r="AO242" s="168">
        <v>0.99</v>
      </c>
      <c r="AP242" s="358">
        <v>1</v>
      </c>
      <c r="AQ242" s="358">
        <v>1</v>
      </c>
      <c r="AR242" s="358">
        <v>1</v>
      </c>
      <c r="AS242" s="359">
        <v>1</v>
      </c>
      <c r="AT242" s="364">
        <v>0.0719793575775068</v>
      </c>
      <c r="AU242" s="361">
        <v>0.142857142857143</v>
      </c>
      <c r="AV242" s="362">
        <v>0.0909090909090909</v>
      </c>
      <c r="AW242" s="362">
        <v>0</v>
      </c>
      <c r="AX242" s="362">
        <v>0.0474137931034483</v>
      </c>
      <c r="AY242" s="135"/>
      <c r="AZ242" s="140"/>
    </row>
    <row r="243" spans="1:52">
      <c r="A243" s="138"/>
      <c r="B243" s="142"/>
      <c r="C243" s="175" t="s">
        <v>496</v>
      </c>
      <c r="D243" s="166" t="s">
        <v>26</v>
      </c>
      <c r="E243" s="166" t="s">
        <v>497</v>
      </c>
      <c r="F243" s="167" t="s">
        <v>498</v>
      </c>
      <c r="G243" s="176" t="s">
        <v>498</v>
      </c>
      <c r="H243" s="176" t="s">
        <v>498</v>
      </c>
      <c r="I243" s="176" t="s">
        <v>498</v>
      </c>
      <c r="J243" s="176" t="s">
        <v>498</v>
      </c>
      <c r="K243" s="168">
        <v>0.9</v>
      </c>
      <c r="L243" s="169">
        <v>0.978494623655914</v>
      </c>
      <c r="M243" s="169">
        <v>0.978494623655914</v>
      </c>
      <c r="N243" s="170">
        <v>0.971830985915493</v>
      </c>
      <c r="O243" s="170">
        <v>0.97680608365019</v>
      </c>
      <c r="P243" s="356">
        <v>0.9</v>
      </c>
      <c r="Q243" s="357">
        <v>0.958661417322835</v>
      </c>
      <c r="R243" s="169">
        <v>0.973684210526316</v>
      </c>
      <c r="S243" s="169">
        <v>0.989322655989323</v>
      </c>
      <c r="T243" s="169">
        <v>0.971187733311926</v>
      </c>
      <c r="U243" s="356">
        <v>0.9</v>
      </c>
      <c r="V243" s="169">
        <v>0.918416447944007</v>
      </c>
      <c r="W243" s="169">
        <v>0.907894736842105</v>
      </c>
      <c r="X243" s="169">
        <v>0.910577243910577</v>
      </c>
      <c r="Y243" s="169">
        <v>0.908489543611769</v>
      </c>
      <c r="Z243" s="356">
        <v>0.92</v>
      </c>
      <c r="AA243" s="356">
        <v>0.95410432672867</v>
      </c>
      <c r="AB243" s="356">
        <v>0.943691588785047</v>
      </c>
      <c r="AC243" s="356">
        <v>0.918562874251497</v>
      </c>
      <c r="AD243" s="356">
        <v>0.948941306361518</v>
      </c>
      <c r="AE243" s="356">
        <v>0.92</v>
      </c>
      <c r="AF243" s="169">
        <v>0.95987606506584</v>
      </c>
      <c r="AG243" s="169">
        <v>0.952776563183209</v>
      </c>
      <c r="AH243" s="169">
        <v>0.832526621490803</v>
      </c>
      <c r="AI243" s="169">
        <v>0.893792543558359</v>
      </c>
      <c r="AJ243" s="356">
        <v>0.92</v>
      </c>
      <c r="AK243" s="169">
        <v>0.964912280701754</v>
      </c>
      <c r="AL243" s="169">
        <v>0.959072847682119</v>
      </c>
      <c r="AM243" s="169">
        <v>0.952860509963574</v>
      </c>
      <c r="AN243" s="169">
        <v>0.967143492856248</v>
      </c>
      <c r="AO243" s="168">
        <v>0.99</v>
      </c>
      <c r="AP243" s="358">
        <v>1</v>
      </c>
      <c r="AQ243" s="358">
        <v>1</v>
      </c>
      <c r="AR243" s="358">
        <v>1</v>
      </c>
      <c r="AS243" s="359">
        <v>1</v>
      </c>
      <c r="AT243" s="364">
        <v>0.0922287257019438</v>
      </c>
      <c r="AU243" s="361">
        <v>0.1875</v>
      </c>
      <c r="AV243" s="362">
        <v>0.0909090909090909</v>
      </c>
      <c r="AW243" s="362">
        <v>0</v>
      </c>
      <c r="AX243" s="362">
        <v>0.0558252427184466</v>
      </c>
      <c r="AY243" s="142"/>
      <c r="AZ243" s="140"/>
    </row>
    <row r="244" spans="1:52">
      <c r="A244" s="138"/>
      <c r="B244" s="142"/>
      <c r="C244" s="175" t="s">
        <v>496</v>
      </c>
      <c r="D244" s="166" t="s">
        <v>26</v>
      </c>
      <c r="E244" s="166" t="s">
        <v>497</v>
      </c>
      <c r="F244" s="167" t="s">
        <v>499</v>
      </c>
      <c r="G244" s="176" t="s">
        <v>500</v>
      </c>
      <c r="H244" s="176" t="s">
        <v>500</v>
      </c>
      <c r="I244" s="176" t="s">
        <v>500</v>
      </c>
      <c r="J244" s="176" t="s">
        <v>500</v>
      </c>
      <c r="K244" s="168">
        <v>0.9</v>
      </c>
      <c r="L244" s="169">
        <v>0.859375</v>
      </c>
      <c r="M244" s="169">
        <v>0.836065573770492</v>
      </c>
      <c r="N244" s="170">
        <v>0.859649122807018</v>
      </c>
      <c r="O244" s="170">
        <v>0.862603878116344</v>
      </c>
      <c r="P244" s="356">
        <v>0.9</v>
      </c>
      <c r="Q244" s="357">
        <v>0.96150234741784</v>
      </c>
      <c r="R244" s="169">
        <v>0.969658659924147</v>
      </c>
      <c r="S244" s="169">
        <v>0.978883861236802</v>
      </c>
      <c r="T244" s="169">
        <v>0.95941972832528</v>
      </c>
      <c r="U244" s="356">
        <v>0.9</v>
      </c>
      <c r="V244" s="169">
        <v>0.919561815336463</v>
      </c>
      <c r="W244" s="169">
        <v>0.93173198482933</v>
      </c>
      <c r="X244" s="169">
        <v>0.923579688285571</v>
      </c>
      <c r="Y244" s="169">
        <v>0.940582550825052</v>
      </c>
      <c r="Z244" s="356">
        <v>0.92</v>
      </c>
      <c r="AA244" s="356">
        <v>0.914812460267006</v>
      </c>
      <c r="AB244" s="356">
        <v>0.97681236673774</v>
      </c>
      <c r="AC244" s="356">
        <v>0.947187141216992</v>
      </c>
      <c r="AD244" s="356">
        <v>0.971698614134763</v>
      </c>
      <c r="AE244" s="356">
        <v>0.92</v>
      </c>
      <c r="AF244" s="169">
        <v>0.998988536749831</v>
      </c>
      <c r="AG244" s="169">
        <v>0.997683576557795</v>
      </c>
      <c r="AH244" s="169">
        <v>0.9739336492891</v>
      </c>
      <c r="AI244" s="169">
        <v>0.991993920807664</v>
      </c>
      <c r="AJ244" s="356">
        <v>0.92</v>
      </c>
      <c r="AK244" s="169">
        <v>0.951938228805547</v>
      </c>
      <c r="AL244" s="169">
        <v>0.98253631467276</v>
      </c>
      <c r="AM244" s="169">
        <v>0.976223776223776</v>
      </c>
      <c r="AN244" s="169">
        <v>0.983360309986266</v>
      </c>
      <c r="AO244" s="168">
        <v>0.99</v>
      </c>
      <c r="AP244" s="358">
        <v>1</v>
      </c>
      <c r="AQ244" s="358">
        <v>1</v>
      </c>
      <c r="AR244" s="358">
        <v>1</v>
      </c>
      <c r="AS244" s="359">
        <v>1</v>
      </c>
      <c r="AT244" s="364">
        <v>0.0922287257019438</v>
      </c>
      <c r="AU244" s="361">
        <v>0</v>
      </c>
      <c r="AV244" s="362">
        <v>0</v>
      </c>
      <c r="AW244" s="362">
        <v>0</v>
      </c>
      <c r="AX244" s="362">
        <v>0.0840336134453782</v>
      </c>
      <c r="AY244" s="142"/>
      <c r="AZ244" s="140"/>
    </row>
    <row r="245" spans="1:52">
      <c r="A245" s="138"/>
      <c r="B245" s="142"/>
      <c r="C245" s="175" t="s">
        <v>496</v>
      </c>
      <c r="D245" s="166" t="s">
        <v>26</v>
      </c>
      <c r="E245" s="166" t="s">
        <v>497</v>
      </c>
      <c r="F245" s="167" t="s">
        <v>501</v>
      </c>
      <c r="G245" s="176" t="s">
        <v>502</v>
      </c>
      <c r="H245" s="176" t="s">
        <v>502</v>
      </c>
      <c r="I245" s="176" t="s">
        <v>502</v>
      </c>
      <c r="J245" s="176" t="s">
        <v>502</v>
      </c>
      <c r="K245" s="168">
        <v>0.9</v>
      </c>
      <c r="L245" s="169">
        <v>0.988235294117647</v>
      </c>
      <c r="M245" s="169">
        <v>0.951219512195122</v>
      </c>
      <c r="N245" s="170">
        <v>0.947368421052632</v>
      </c>
      <c r="O245" s="170">
        <v>0.961506622516556</v>
      </c>
      <c r="P245" s="356">
        <v>0.9</v>
      </c>
      <c r="Q245" s="357">
        <v>0.959343472368619</v>
      </c>
      <c r="R245" s="169">
        <v>0.974041438437723</v>
      </c>
      <c r="S245" s="169">
        <v>0.976727618142959</v>
      </c>
      <c r="T245" s="169">
        <v>0.95585262060631</v>
      </c>
      <c r="U245" s="356">
        <v>0.9</v>
      </c>
      <c r="V245" s="169">
        <v>0.946393615419365</v>
      </c>
      <c r="W245" s="169">
        <v>0.959514170040486</v>
      </c>
      <c r="X245" s="169">
        <v>0.947043457611019</v>
      </c>
      <c r="Y245" s="169">
        <v>0.957759869871762</v>
      </c>
      <c r="Z245" s="356">
        <v>0.92</v>
      </c>
      <c r="AA245" s="356">
        <v>0.961596385542169</v>
      </c>
      <c r="AB245" s="356">
        <v>0.960713206406769</v>
      </c>
      <c r="AC245" s="356">
        <v>0.919512195121951</v>
      </c>
      <c r="AD245" s="356">
        <v>0.965246995769639</v>
      </c>
      <c r="AE245" s="356">
        <v>0.92</v>
      </c>
      <c r="AF245" s="169">
        <v>0.994084899095337</v>
      </c>
      <c r="AG245" s="169">
        <v>0.989883851629824</v>
      </c>
      <c r="AH245" s="169">
        <v>0.98421926910299</v>
      </c>
      <c r="AI245" s="169">
        <v>0.950844246767153</v>
      </c>
      <c r="AJ245" s="356">
        <v>0.92</v>
      </c>
      <c r="AK245" s="169">
        <v>0.974295547429555</v>
      </c>
      <c r="AL245" s="169">
        <v>0.97522642514651</v>
      </c>
      <c r="AM245" s="169">
        <v>0.978359662410734</v>
      </c>
      <c r="AN245" s="169">
        <v>0.983722391543167</v>
      </c>
      <c r="AO245" s="168">
        <v>0.99</v>
      </c>
      <c r="AP245" s="358">
        <v>1</v>
      </c>
      <c r="AQ245" s="358">
        <v>1</v>
      </c>
      <c r="AR245" s="358">
        <v>1</v>
      </c>
      <c r="AS245" s="359">
        <v>1</v>
      </c>
      <c r="AT245" s="364">
        <v>0.0922287257019438</v>
      </c>
      <c r="AU245" s="361">
        <v>0.571428571428571</v>
      </c>
      <c r="AV245" s="362">
        <v>0.0909090909090909</v>
      </c>
      <c r="AW245" s="362">
        <v>0</v>
      </c>
      <c r="AX245" s="362">
        <v>0.130872483221477</v>
      </c>
      <c r="AY245" s="142"/>
      <c r="AZ245" s="140"/>
    </row>
    <row r="246" spans="1:52">
      <c r="A246" s="138"/>
      <c r="B246" s="142"/>
      <c r="C246" s="175" t="s">
        <v>496</v>
      </c>
      <c r="D246" s="166" t="s">
        <v>26</v>
      </c>
      <c r="E246" s="166" t="s">
        <v>497</v>
      </c>
      <c r="F246" s="167" t="s">
        <v>503</v>
      </c>
      <c r="G246" s="176" t="s">
        <v>504</v>
      </c>
      <c r="H246" s="176" t="s">
        <v>504</v>
      </c>
      <c r="I246" s="176" t="s">
        <v>504</v>
      </c>
      <c r="J246" s="176" t="s">
        <v>504</v>
      </c>
      <c r="K246" s="168">
        <v>0.9</v>
      </c>
      <c r="L246" s="169">
        <v>0.972972972972973</v>
      </c>
      <c r="M246" s="169">
        <v>0.964285714285714</v>
      </c>
      <c r="N246" s="170">
        <v>0.990990990990991</v>
      </c>
      <c r="O246" s="170">
        <v>0.989645353352317</v>
      </c>
      <c r="P246" s="356">
        <v>0.9</v>
      </c>
      <c r="Q246" s="357">
        <v>0.938789934973141</v>
      </c>
      <c r="R246" s="169">
        <v>0.964545991727398</v>
      </c>
      <c r="S246" s="169">
        <v>0.964349775784753</v>
      </c>
      <c r="T246" s="169">
        <v>0.947756684903215</v>
      </c>
      <c r="U246" s="356">
        <v>0.9</v>
      </c>
      <c r="V246" s="169">
        <v>0.934266327396098</v>
      </c>
      <c r="W246" s="169">
        <v>0.931849517431554</v>
      </c>
      <c r="X246" s="169">
        <v>0.923542600896861</v>
      </c>
      <c r="Y246" s="169">
        <v>0.937572781403116</v>
      </c>
      <c r="Z246" s="356">
        <v>0.92</v>
      </c>
      <c r="AA246" s="356">
        <v>0.96354086204233</v>
      </c>
      <c r="AB246" s="356">
        <v>0.968251841929002</v>
      </c>
      <c r="AC246" s="356">
        <v>0.955198161975876</v>
      </c>
      <c r="AD246" s="356">
        <v>0.972714626391097</v>
      </c>
      <c r="AE246" s="356">
        <v>0.92</v>
      </c>
      <c r="AF246" s="169">
        <v>0.993484493093563</v>
      </c>
      <c r="AG246" s="169">
        <v>0.988656823910695</v>
      </c>
      <c r="AH246" s="169">
        <v>0.720522625876354</v>
      </c>
      <c r="AI246" s="169">
        <v>0.983406847300987</v>
      </c>
      <c r="AJ246" s="356">
        <v>0.92</v>
      </c>
      <c r="AK246" s="169">
        <v>0.973427812223206</v>
      </c>
      <c r="AL246" s="169">
        <v>0.976000637856801</v>
      </c>
      <c r="AM246" s="169">
        <v>0.977100467666505</v>
      </c>
      <c r="AN246" s="169">
        <v>0.983101069354965</v>
      </c>
      <c r="AO246" s="168">
        <v>0.99</v>
      </c>
      <c r="AP246" s="358">
        <v>1</v>
      </c>
      <c r="AQ246" s="358">
        <v>1</v>
      </c>
      <c r="AR246" s="358">
        <v>1</v>
      </c>
      <c r="AS246" s="359">
        <v>1</v>
      </c>
      <c r="AT246" s="364">
        <v>0.0922287257019438</v>
      </c>
      <c r="AU246" s="361">
        <v>0.217391304347826</v>
      </c>
      <c r="AV246" s="362">
        <v>0.0357142857142857</v>
      </c>
      <c r="AW246" s="362">
        <v>0.0714285714285714</v>
      </c>
      <c r="AX246" s="362">
        <v>0.0553571428571429</v>
      </c>
      <c r="AY246" s="142"/>
      <c r="AZ246" s="140"/>
    </row>
    <row r="247" spans="1:52">
      <c r="A247" s="138"/>
      <c r="B247" s="142"/>
      <c r="C247" s="175" t="s">
        <v>496</v>
      </c>
      <c r="D247" s="166" t="s">
        <v>26</v>
      </c>
      <c r="E247" s="166" t="s">
        <v>497</v>
      </c>
      <c r="F247" s="167" t="s">
        <v>505</v>
      </c>
      <c r="G247" s="176" t="s">
        <v>506</v>
      </c>
      <c r="H247" s="176" t="s">
        <v>506</v>
      </c>
      <c r="I247" s="176" t="s">
        <v>506</v>
      </c>
      <c r="J247" s="176" t="s">
        <v>506</v>
      </c>
      <c r="K247" s="168">
        <v>0.9</v>
      </c>
      <c r="L247" s="169">
        <v>0.991071428571429</v>
      </c>
      <c r="M247" s="169">
        <v>0.981651376146789</v>
      </c>
      <c r="N247" s="170">
        <v>0.989690721649485</v>
      </c>
      <c r="O247" s="170">
        <v>0.989569752281617</v>
      </c>
      <c r="P247" s="356">
        <v>0.9</v>
      </c>
      <c r="Q247" s="357">
        <v>0.971571309622933</v>
      </c>
      <c r="R247" s="169">
        <v>0.958187511512249</v>
      </c>
      <c r="S247" s="169">
        <v>0.978719662328526</v>
      </c>
      <c r="T247" s="169">
        <v>0.953344380701928</v>
      </c>
      <c r="U247" s="356">
        <v>0.9</v>
      </c>
      <c r="V247" s="169">
        <v>0.961579636017604</v>
      </c>
      <c r="W247" s="169">
        <v>0.939215325105913</v>
      </c>
      <c r="X247" s="169">
        <v>0.961484347520225</v>
      </c>
      <c r="Y247" s="169">
        <v>0.961130073759197</v>
      </c>
      <c r="Z247" s="356">
        <v>0.92</v>
      </c>
      <c r="AA247" s="356">
        <v>0.969226172691963</v>
      </c>
      <c r="AB247" s="356">
        <v>0.943199818963566</v>
      </c>
      <c r="AC247" s="356">
        <v>0.942947702060222</v>
      </c>
      <c r="AD247" s="356">
        <v>0.970896023377957</v>
      </c>
      <c r="AE247" s="356">
        <v>0.92</v>
      </c>
      <c r="AF247" s="169">
        <v>0.991849091755938</v>
      </c>
      <c r="AG247" s="169">
        <v>0.990592768899467</v>
      </c>
      <c r="AH247" s="169">
        <v>0.909246575342466</v>
      </c>
      <c r="AI247" s="169">
        <v>0.977794919830294</v>
      </c>
      <c r="AJ247" s="356">
        <v>0.92</v>
      </c>
      <c r="AK247" s="169">
        <v>0.98111281265952</v>
      </c>
      <c r="AL247" s="169">
        <v>0.960296506904955</v>
      </c>
      <c r="AM247" s="169">
        <v>0.981478549944594</v>
      </c>
      <c r="AN247" s="169">
        <v>0.984966265521048</v>
      </c>
      <c r="AO247" s="168">
        <v>0.99</v>
      </c>
      <c r="AP247" s="358">
        <v>1</v>
      </c>
      <c r="AQ247" s="358">
        <v>1</v>
      </c>
      <c r="AR247" s="358">
        <v>1</v>
      </c>
      <c r="AS247" s="359">
        <v>1</v>
      </c>
      <c r="AT247" s="364">
        <v>0.0922287257019438</v>
      </c>
      <c r="AU247" s="361">
        <v>0.25</v>
      </c>
      <c r="AV247" s="362">
        <v>0</v>
      </c>
      <c r="AW247" s="362">
        <v>0.0833333333333333</v>
      </c>
      <c r="AX247" s="362">
        <v>0.084070796460177</v>
      </c>
      <c r="AY247" s="142"/>
      <c r="AZ247" s="140"/>
    </row>
    <row r="248" spans="1:52">
      <c r="A248" s="138"/>
      <c r="B248" s="142"/>
      <c r="C248" s="175" t="s">
        <v>496</v>
      </c>
      <c r="D248" s="166" t="s">
        <v>26</v>
      </c>
      <c r="E248" s="166" t="s">
        <v>497</v>
      </c>
      <c r="F248" s="167" t="s">
        <v>507</v>
      </c>
      <c r="G248" s="176" t="s">
        <v>508</v>
      </c>
      <c r="H248" s="176" t="s">
        <v>508</v>
      </c>
      <c r="I248" s="176" t="s">
        <v>508</v>
      </c>
      <c r="J248" s="176" t="s">
        <v>508</v>
      </c>
      <c r="K248" s="168">
        <v>0.9</v>
      </c>
      <c r="L248" s="169">
        <v>0.954128440366973</v>
      </c>
      <c r="M248" s="169">
        <v>0.97</v>
      </c>
      <c r="N248" s="170">
        <v>0.9125</v>
      </c>
      <c r="O248" s="170">
        <v>0.954279821244414</v>
      </c>
      <c r="P248" s="356">
        <v>0.9</v>
      </c>
      <c r="Q248" s="357">
        <v>0.952045133991537</v>
      </c>
      <c r="R248" s="169">
        <v>0.94188250157928</v>
      </c>
      <c r="S248" s="169">
        <v>0.949358059914408</v>
      </c>
      <c r="T248" s="169">
        <v>0.939637265540226</v>
      </c>
      <c r="U248" s="356">
        <v>0.9</v>
      </c>
      <c r="V248" s="169">
        <v>0.924306535025858</v>
      </c>
      <c r="W248" s="169">
        <v>0.913876605601179</v>
      </c>
      <c r="X248" s="169">
        <v>0.917261055634807</v>
      </c>
      <c r="Y248" s="169">
        <v>0.928879243528135</v>
      </c>
      <c r="Z248" s="356">
        <v>0.92</v>
      </c>
      <c r="AA248" s="356">
        <v>0.951644795973396</v>
      </c>
      <c r="AB248" s="356">
        <v>0.953090096798213</v>
      </c>
      <c r="AC248" s="356">
        <v>0.94971098265896</v>
      </c>
      <c r="AD248" s="356">
        <v>0.954220871569934</v>
      </c>
      <c r="AE248" s="356">
        <v>0.92</v>
      </c>
      <c r="AF248" s="169">
        <v>0.988046000201755</v>
      </c>
      <c r="AG248" s="169">
        <v>0.981681525346522</v>
      </c>
      <c r="AH248" s="169">
        <v>0.943302622253721</v>
      </c>
      <c r="AI248" s="169">
        <v>0.99130742738076</v>
      </c>
      <c r="AJ248" s="356">
        <v>0.92</v>
      </c>
      <c r="AK248" s="169">
        <v>0.962662201758058</v>
      </c>
      <c r="AL248" s="169">
        <v>0.962404047452896</v>
      </c>
      <c r="AM248" s="169">
        <v>0.965633423180593</v>
      </c>
      <c r="AN248" s="169">
        <v>0.969176618990458</v>
      </c>
      <c r="AO248" s="168">
        <v>0.99</v>
      </c>
      <c r="AP248" s="358">
        <v>1</v>
      </c>
      <c r="AQ248" s="358">
        <v>1</v>
      </c>
      <c r="AR248" s="358">
        <v>1</v>
      </c>
      <c r="AS248" s="359">
        <v>1</v>
      </c>
      <c r="AT248" s="364">
        <v>0.0922287257019438</v>
      </c>
      <c r="AU248" s="361">
        <v>0.526315789473684</v>
      </c>
      <c r="AV248" s="362">
        <v>0.0434782608695652</v>
      </c>
      <c r="AW248" s="362">
        <v>0</v>
      </c>
      <c r="AX248" s="362">
        <v>0.104201680672269</v>
      </c>
      <c r="AY248" s="142"/>
      <c r="AZ248" s="140"/>
    </row>
    <row r="249" spans="1:52">
      <c r="A249" s="138"/>
      <c r="B249" s="142"/>
      <c r="C249" s="175" t="s">
        <v>496</v>
      </c>
      <c r="D249" s="166" t="s">
        <v>26</v>
      </c>
      <c r="E249" s="166" t="s">
        <v>497</v>
      </c>
      <c r="F249" s="167" t="s">
        <v>509</v>
      </c>
      <c r="G249" s="176" t="s">
        <v>510</v>
      </c>
      <c r="H249" s="176" t="s">
        <v>510</v>
      </c>
      <c r="I249" s="176" t="s">
        <v>510</v>
      </c>
      <c r="J249" s="176" t="s">
        <v>510</v>
      </c>
      <c r="K249" s="168">
        <v>0.9</v>
      </c>
      <c r="L249" s="169">
        <v>0.954128440366973</v>
      </c>
      <c r="M249" s="169">
        <v>0.953703703703704</v>
      </c>
      <c r="N249" s="170">
        <v>0.966666666666667</v>
      </c>
      <c r="O249" s="170">
        <v>0.950233800935204</v>
      </c>
      <c r="P249" s="356">
        <v>0.9</v>
      </c>
      <c r="Q249" s="357">
        <v>0.96702025072324</v>
      </c>
      <c r="R249" s="169">
        <v>0.97554936552151</v>
      </c>
      <c r="S249" s="169">
        <v>0.975321725965178</v>
      </c>
      <c r="T249" s="169">
        <v>0.954651802660098</v>
      </c>
      <c r="U249" s="356">
        <v>0.9</v>
      </c>
      <c r="V249" s="169">
        <v>0.937994214079074</v>
      </c>
      <c r="W249" s="169">
        <v>0.947539461467038</v>
      </c>
      <c r="X249" s="169">
        <v>0.949432248296745</v>
      </c>
      <c r="Y249" s="169">
        <v>0.937589140989694</v>
      </c>
      <c r="Z249" s="356">
        <v>0.92</v>
      </c>
      <c r="AA249" s="356">
        <v>0.971373119844736</v>
      </c>
      <c r="AB249" s="356">
        <v>0.96742209631728</v>
      </c>
      <c r="AC249" s="356">
        <v>0.964473684210526</v>
      </c>
      <c r="AD249" s="356">
        <v>0.972404185631035</v>
      </c>
      <c r="AE249" s="356">
        <v>0.92</v>
      </c>
      <c r="AF249" s="169">
        <v>0.964096527369041</v>
      </c>
      <c r="AG249" s="169">
        <v>0.957859249894648</v>
      </c>
      <c r="AH249" s="169">
        <v>0.776521739130435</v>
      </c>
      <c r="AI249" s="169">
        <v>0.912287270251872</v>
      </c>
      <c r="AJ249" s="356">
        <v>0.92</v>
      </c>
      <c r="AK249" s="169">
        <v>0.979855122456019</v>
      </c>
      <c r="AL249" s="169">
        <v>0.976799867899604</v>
      </c>
      <c r="AM249" s="169">
        <v>0.982082258721325</v>
      </c>
      <c r="AN249" s="169">
        <v>0.983336148017309</v>
      </c>
      <c r="AO249" s="168">
        <v>0.99</v>
      </c>
      <c r="AP249" s="358">
        <v>1</v>
      </c>
      <c r="AQ249" s="358">
        <v>1</v>
      </c>
      <c r="AR249" s="358">
        <v>1</v>
      </c>
      <c r="AS249" s="359">
        <v>1</v>
      </c>
      <c r="AT249" s="364">
        <v>0.0922287257019438</v>
      </c>
      <c r="AU249" s="361">
        <v>0.304347826086957</v>
      </c>
      <c r="AV249" s="362">
        <v>0</v>
      </c>
      <c r="AW249" s="362">
        <v>0</v>
      </c>
      <c r="AX249" s="362">
        <v>0.0729166666666667</v>
      </c>
      <c r="AY249" s="142"/>
      <c r="AZ249" s="140"/>
    </row>
    <row r="250" spans="1:52">
      <c r="A250" s="138"/>
      <c r="B250" s="142"/>
      <c r="C250" s="175" t="s">
        <v>496</v>
      </c>
      <c r="D250" s="166" t="s">
        <v>26</v>
      </c>
      <c r="E250" s="166" t="s">
        <v>497</v>
      </c>
      <c r="F250" s="167" t="s">
        <v>511</v>
      </c>
      <c r="G250" s="176" t="s">
        <v>512</v>
      </c>
      <c r="H250" s="176" t="s">
        <v>512</v>
      </c>
      <c r="I250" s="176" t="s">
        <v>512</v>
      </c>
      <c r="J250" s="176" t="s">
        <v>512</v>
      </c>
      <c r="K250" s="168">
        <v>0.9</v>
      </c>
      <c r="L250" s="169">
        <v>0.886792452830189</v>
      </c>
      <c r="M250" s="169">
        <v>0.883495145631068</v>
      </c>
      <c r="N250" s="170">
        <v>0.952380952380952</v>
      </c>
      <c r="O250" s="170">
        <v>0.955739474631162</v>
      </c>
      <c r="P250" s="356">
        <v>0.9</v>
      </c>
      <c r="Q250" s="357">
        <v>0.88704200178731</v>
      </c>
      <c r="R250" s="169">
        <v>0.849647266313933</v>
      </c>
      <c r="S250" s="169">
        <v>0.967542047801711</v>
      </c>
      <c r="T250" s="169">
        <v>0.95346945764308</v>
      </c>
      <c r="U250" s="356">
        <v>0.9</v>
      </c>
      <c r="V250" s="169">
        <v>0.907059874888293</v>
      </c>
      <c r="W250" s="169">
        <v>0.885361552028219</v>
      </c>
      <c r="X250" s="169">
        <v>0.924461493065801</v>
      </c>
      <c r="Y250" s="169">
        <v>0.92214945136481</v>
      </c>
      <c r="Z250" s="356">
        <v>0.92</v>
      </c>
      <c r="AA250" s="356">
        <v>0.965839772265148</v>
      </c>
      <c r="AB250" s="356">
        <v>0.966654966654967</v>
      </c>
      <c r="AC250" s="356">
        <v>0.965020576131687</v>
      </c>
      <c r="AD250" s="356">
        <v>0.973245576545004</v>
      </c>
      <c r="AE250" s="356">
        <v>0.92</v>
      </c>
      <c r="AF250" s="169">
        <v>0.990678744912695</v>
      </c>
      <c r="AG250" s="169">
        <v>0.972860582184285</v>
      </c>
      <c r="AH250" s="169">
        <v>0.839244851258581</v>
      </c>
      <c r="AI250" s="169">
        <v>0.965343123411466</v>
      </c>
      <c r="AJ250" s="356">
        <v>0.92</v>
      </c>
      <c r="AK250" s="169">
        <v>0.978407685722439</v>
      </c>
      <c r="AL250" s="169">
        <v>0.978405315614618</v>
      </c>
      <c r="AM250" s="169">
        <v>0.983498349834984</v>
      </c>
      <c r="AN250" s="169">
        <v>0.983230296667833</v>
      </c>
      <c r="AO250" s="168">
        <v>0.99</v>
      </c>
      <c r="AP250" s="358">
        <v>1</v>
      </c>
      <c r="AQ250" s="358">
        <v>1</v>
      </c>
      <c r="AR250" s="358">
        <v>1</v>
      </c>
      <c r="AS250" s="359">
        <v>1</v>
      </c>
      <c r="AT250" s="364">
        <v>0.0922287257019438</v>
      </c>
      <c r="AU250" s="361">
        <v>0.176470588235294</v>
      </c>
      <c r="AV250" s="362">
        <v>0</v>
      </c>
      <c r="AW250" s="362">
        <v>0</v>
      </c>
      <c r="AX250" s="362">
        <v>0.0675422138836773</v>
      </c>
      <c r="AY250" s="142"/>
      <c r="AZ250" s="140"/>
    </row>
    <row r="251" spans="1:52">
      <c r="A251" s="138"/>
      <c r="B251" s="142"/>
      <c r="C251" s="175" t="s">
        <v>496</v>
      </c>
      <c r="D251" s="166" t="s">
        <v>235</v>
      </c>
      <c r="E251" s="166" t="s">
        <v>497</v>
      </c>
      <c r="F251" s="167" t="s">
        <v>513</v>
      </c>
      <c r="G251" s="176" t="s">
        <v>514</v>
      </c>
      <c r="H251" s="176" t="s">
        <v>514</v>
      </c>
      <c r="I251" s="176" t="s">
        <v>514</v>
      </c>
      <c r="J251" s="176" t="s">
        <v>514</v>
      </c>
      <c r="K251" s="168">
        <v>0.9</v>
      </c>
      <c r="L251" s="169" t="s">
        <v>40</v>
      </c>
      <c r="M251" s="169" t="s">
        <v>40</v>
      </c>
      <c r="N251" s="170" t="s">
        <v>40</v>
      </c>
      <c r="O251" s="170" t="s">
        <v>40</v>
      </c>
      <c r="P251" s="356">
        <v>0.9</v>
      </c>
      <c r="Q251" s="357" t="s">
        <v>40</v>
      </c>
      <c r="R251" s="169" t="s">
        <v>40</v>
      </c>
      <c r="S251" s="169" t="s">
        <v>40</v>
      </c>
      <c r="T251" s="169" t="s">
        <v>40</v>
      </c>
      <c r="U251" s="356">
        <v>0.9</v>
      </c>
      <c r="V251" s="169" t="s">
        <v>40</v>
      </c>
      <c r="W251" s="169" t="s">
        <v>40</v>
      </c>
      <c r="X251" s="169" t="s">
        <v>40</v>
      </c>
      <c r="Y251" s="169" t="s">
        <v>40</v>
      </c>
      <c r="Z251" s="356">
        <v>0.92</v>
      </c>
      <c r="AA251" s="356" t="s">
        <v>40</v>
      </c>
      <c r="AB251" s="356" t="s">
        <v>40</v>
      </c>
      <c r="AC251" s="356" t="s">
        <v>40</v>
      </c>
      <c r="AD251" s="356" t="s">
        <v>40</v>
      </c>
      <c r="AE251" s="356">
        <v>0.92</v>
      </c>
      <c r="AF251" s="169">
        <v>1</v>
      </c>
      <c r="AG251" s="169">
        <v>1</v>
      </c>
      <c r="AH251" s="169">
        <v>0.983050847457627</v>
      </c>
      <c r="AI251" s="169">
        <v>0.972977269114608</v>
      </c>
      <c r="AJ251" s="356">
        <v>0.92</v>
      </c>
      <c r="AK251" s="169" t="s">
        <v>40</v>
      </c>
      <c r="AL251" s="169" t="s">
        <v>40</v>
      </c>
      <c r="AM251" s="169" t="s">
        <v>40</v>
      </c>
      <c r="AN251" s="169" t="s">
        <v>40</v>
      </c>
      <c r="AO251" s="168">
        <v>0.99</v>
      </c>
      <c r="AP251" s="358" t="s">
        <v>40</v>
      </c>
      <c r="AQ251" s="358">
        <v>1</v>
      </c>
      <c r="AR251" s="358">
        <v>1</v>
      </c>
      <c r="AS251" s="359">
        <v>1</v>
      </c>
      <c r="AT251" s="364">
        <v>0.0922287257019438</v>
      </c>
      <c r="AU251" s="361" t="s">
        <v>40</v>
      </c>
      <c r="AV251" s="362" t="s">
        <v>40</v>
      </c>
      <c r="AW251" s="362" t="s">
        <v>40</v>
      </c>
      <c r="AX251" s="362" t="s">
        <v>40</v>
      </c>
      <c r="AY251" s="142"/>
      <c r="AZ251" s="140"/>
    </row>
    <row r="252" spans="1:52">
      <c r="A252" s="138"/>
      <c r="B252" s="142"/>
      <c r="C252" s="175" t="s">
        <v>496</v>
      </c>
      <c r="D252" s="166" t="s">
        <v>26</v>
      </c>
      <c r="E252" s="166" t="s">
        <v>497</v>
      </c>
      <c r="F252" s="167" t="s">
        <v>515</v>
      </c>
      <c r="G252" s="176" t="s">
        <v>516</v>
      </c>
      <c r="H252" s="176" t="s">
        <v>516</v>
      </c>
      <c r="I252" s="176" t="s">
        <v>516</v>
      </c>
      <c r="J252" s="176" t="s">
        <v>516</v>
      </c>
      <c r="K252" s="168">
        <v>0.9</v>
      </c>
      <c r="L252" s="169">
        <v>0.941176470588235</v>
      </c>
      <c r="M252" s="169">
        <v>0.8125</v>
      </c>
      <c r="N252" s="170">
        <v>0.764705882352941</v>
      </c>
      <c r="O252" s="170">
        <v>0.902173913043478</v>
      </c>
      <c r="P252" s="356">
        <v>0.9</v>
      </c>
      <c r="Q252" s="357">
        <v>0.959383753501401</v>
      </c>
      <c r="R252" s="169">
        <v>0.991659716430359</v>
      </c>
      <c r="S252" s="169">
        <v>0.980877390326209</v>
      </c>
      <c r="T252" s="169">
        <v>0.978267580416126</v>
      </c>
      <c r="U252" s="356">
        <v>0.9</v>
      </c>
      <c r="V252" s="169">
        <v>0.906162464985994</v>
      </c>
      <c r="W252" s="169">
        <v>0.946622185154295</v>
      </c>
      <c r="X252" s="169">
        <v>0.934758155230596</v>
      </c>
      <c r="Y252" s="169">
        <v>0.938661480521084</v>
      </c>
      <c r="Z252" s="356">
        <v>0.92</v>
      </c>
      <c r="AA252" s="356">
        <v>0.936170212765957</v>
      </c>
      <c r="AB252" s="356">
        <v>0.959449674149167</v>
      </c>
      <c r="AC252" s="356">
        <v>0.969483568075117</v>
      </c>
      <c r="AD252" s="356">
        <v>0.951658696951584</v>
      </c>
      <c r="AE252" s="356">
        <v>0.92</v>
      </c>
      <c r="AF252" s="169">
        <v>0.998666853774909</v>
      </c>
      <c r="AG252" s="169">
        <v>0.998426229508197</v>
      </c>
      <c r="AH252" s="169">
        <v>0.997943595769683</v>
      </c>
      <c r="AI252" s="169">
        <v>0.996353534958332</v>
      </c>
      <c r="AJ252" s="356">
        <v>0.92</v>
      </c>
      <c r="AK252" s="169">
        <v>0.943910872070688</v>
      </c>
      <c r="AL252" s="169">
        <v>0.971716388996513</v>
      </c>
      <c r="AM252" s="169">
        <v>0.976425855513308</v>
      </c>
      <c r="AN252" s="169">
        <v>0.968705114990115</v>
      </c>
      <c r="AO252" s="168">
        <v>0.99</v>
      </c>
      <c r="AP252" s="358">
        <v>1</v>
      </c>
      <c r="AQ252" s="358">
        <v>1</v>
      </c>
      <c r="AR252" s="358">
        <v>1</v>
      </c>
      <c r="AS252" s="359">
        <v>1</v>
      </c>
      <c r="AT252" s="364">
        <v>0.0922287257019438</v>
      </c>
      <c r="AU252" s="361">
        <v>0.166666666666667</v>
      </c>
      <c r="AV252" s="362">
        <v>0</v>
      </c>
      <c r="AW252" s="362">
        <v>0.166666666666667</v>
      </c>
      <c r="AX252" s="362">
        <v>0.107954545454545</v>
      </c>
      <c r="AY252" s="142"/>
      <c r="AZ252" s="140"/>
    </row>
    <row r="253" spans="1:52">
      <c r="A253" s="138"/>
      <c r="B253" s="142"/>
      <c r="C253" s="175" t="s">
        <v>496</v>
      </c>
      <c r="D253" s="166" t="s">
        <v>235</v>
      </c>
      <c r="E253" s="166" t="s">
        <v>497</v>
      </c>
      <c r="F253" s="167" t="s">
        <v>517</v>
      </c>
      <c r="G253" s="176" t="s">
        <v>518</v>
      </c>
      <c r="H253" s="176" t="s">
        <v>518</v>
      </c>
      <c r="I253" s="176" t="s">
        <v>518</v>
      </c>
      <c r="J253" s="176" t="s">
        <v>518</v>
      </c>
      <c r="K253" s="168">
        <v>0.9</v>
      </c>
      <c r="L253" s="169" t="s">
        <v>40</v>
      </c>
      <c r="M253" s="169" t="s">
        <v>40</v>
      </c>
      <c r="N253" s="170" t="s">
        <v>40</v>
      </c>
      <c r="O253" s="170" t="s">
        <v>40</v>
      </c>
      <c r="P253" s="356">
        <v>0.9</v>
      </c>
      <c r="Q253" s="357">
        <v>0</v>
      </c>
      <c r="R253" s="169">
        <v>0</v>
      </c>
      <c r="S253" s="169">
        <v>0</v>
      </c>
      <c r="T253" s="169">
        <v>0.0666666666666667</v>
      </c>
      <c r="U253" s="356">
        <v>0.9</v>
      </c>
      <c r="V253" s="169">
        <v>0</v>
      </c>
      <c r="W253" s="169">
        <v>0</v>
      </c>
      <c r="X253" s="169">
        <v>0</v>
      </c>
      <c r="Y253" s="169">
        <v>0.6</v>
      </c>
      <c r="Z253" s="356">
        <v>0.92</v>
      </c>
      <c r="AA253" s="356">
        <v>0</v>
      </c>
      <c r="AB253" s="356" t="s">
        <v>40</v>
      </c>
      <c r="AC253" s="356" t="s">
        <v>40</v>
      </c>
      <c r="AD253" s="356">
        <v>0.4</v>
      </c>
      <c r="AE253" s="356">
        <v>0.92</v>
      </c>
      <c r="AF253" s="169">
        <v>0.993402851670568</v>
      </c>
      <c r="AG253" s="169">
        <v>0.834168191889028</v>
      </c>
      <c r="AH253" s="169">
        <v>0.213649851632047</v>
      </c>
      <c r="AI253" s="169">
        <v>0.967521754323654</v>
      </c>
      <c r="AJ253" s="356">
        <v>0.92</v>
      </c>
      <c r="AK253" s="169">
        <v>0</v>
      </c>
      <c r="AL253" s="169">
        <v>0</v>
      </c>
      <c r="AM253" s="169">
        <v>0</v>
      </c>
      <c r="AN253" s="169">
        <v>0.648648648648649</v>
      </c>
      <c r="AO253" s="168">
        <v>0.99</v>
      </c>
      <c r="AP253" s="358">
        <v>1</v>
      </c>
      <c r="AQ253" s="358">
        <v>1</v>
      </c>
      <c r="AR253" s="358" t="s">
        <v>40</v>
      </c>
      <c r="AS253" s="359">
        <v>1</v>
      </c>
      <c r="AT253" s="364">
        <v>0.0922287257019438</v>
      </c>
      <c r="AU253" s="361">
        <v>0</v>
      </c>
      <c r="AV253" s="362" t="s">
        <v>40</v>
      </c>
      <c r="AW253" s="362" t="s">
        <v>40</v>
      </c>
      <c r="AX253" s="362">
        <v>0</v>
      </c>
      <c r="AY253" s="142"/>
      <c r="AZ253" s="140"/>
    </row>
    <row r="254" spans="1:52">
      <c r="A254" s="138"/>
      <c r="B254" s="142"/>
      <c r="C254" s="175" t="s">
        <v>496</v>
      </c>
      <c r="D254" s="166" t="s">
        <v>235</v>
      </c>
      <c r="E254" s="166" t="s">
        <v>497</v>
      </c>
      <c r="F254" s="167" t="s">
        <v>519</v>
      </c>
      <c r="G254" s="176" t="s">
        <v>520</v>
      </c>
      <c r="H254" s="176" t="s">
        <v>520</v>
      </c>
      <c r="I254" s="176" t="s">
        <v>520</v>
      </c>
      <c r="J254" s="176" t="s">
        <v>520</v>
      </c>
      <c r="K254" s="168">
        <v>0.9</v>
      </c>
      <c r="L254" s="169" t="s">
        <v>40</v>
      </c>
      <c r="M254" s="169" t="s">
        <v>40</v>
      </c>
      <c r="N254" s="170" t="s">
        <v>40</v>
      </c>
      <c r="O254" s="170" t="s">
        <v>40</v>
      </c>
      <c r="P254" s="356">
        <v>0.9</v>
      </c>
      <c r="Q254" s="357" t="s">
        <v>40</v>
      </c>
      <c r="R254" s="169" t="s">
        <v>40</v>
      </c>
      <c r="S254" s="169" t="s">
        <v>40</v>
      </c>
      <c r="T254" s="169">
        <v>0.4</v>
      </c>
      <c r="U254" s="356">
        <v>0.9</v>
      </c>
      <c r="V254" s="169" t="s">
        <v>40</v>
      </c>
      <c r="W254" s="169" t="s">
        <v>40</v>
      </c>
      <c r="X254" s="169" t="s">
        <v>40</v>
      </c>
      <c r="Y254" s="169">
        <v>0.4</v>
      </c>
      <c r="Z254" s="356">
        <v>0.92</v>
      </c>
      <c r="AA254" s="356" t="s">
        <v>40</v>
      </c>
      <c r="AB254" s="356" t="s">
        <v>40</v>
      </c>
      <c r="AC254" s="356" t="s">
        <v>40</v>
      </c>
      <c r="AD254" s="356" t="s">
        <v>40</v>
      </c>
      <c r="AE254" s="356">
        <v>0.92</v>
      </c>
      <c r="AF254" s="169">
        <v>0.997862105825762</v>
      </c>
      <c r="AG254" s="169">
        <v>0.998805256869773</v>
      </c>
      <c r="AH254" s="169">
        <v>0.998387096774194</v>
      </c>
      <c r="AI254" s="169">
        <v>0.99961663471956</v>
      </c>
      <c r="AJ254" s="356">
        <v>0.92</v>
      </c>
      <c r="AK254" s="169">
        <v>0</v>
      </c>
      <c r="AL254" s="169" t="s">
        <v>40</v>
      </c>
      <c r="AM254" s="169" t="s">
        <v>40</v>
      </c>
      <c r="AN254" s="169">
        <v>0.333333333333333</v>
      </c>
      <c r="AO254" s="168">
        <v>0.99</v>
      </c>
      <c r="AP254" s="358">
        <v>1</v>
      </c>
      <c r="AQ254" s="358">
        <v>1</v>
      </c>
      <c r="AR254" s="358">
        <v>1</v>
      </c>
      <c r="AS254" s="359">
        <v>1</v>
      </c>
      <c r="AT254" s="364">
        <v>0.0922287257019438</v>
      </c>
      <c r="AU254" s="361" t="s">
        <v>40</v>
      </c>
      <c r="AV254" s="362" t="s">
        <v>40</v>
      </c>
      <c r="AW254" s="362" t="s">
        <v>40</v>
      </c>
      <c r="AX254" s="362">
        <v>0</v>
      </c>
      <c r="AY254" s="142"/>
      <c r="AZ254" s="140"/>
    </row>
    <row r="255" spans="1:52">
      <c r="A255" s="138"/>
      <c r="B255" s="142"/>
      <c r="C255" s="175" t="s">
        <v>496</v>
      </c>
      <c r="D255" s="166" t="s">
        <v>235</v>
      </c>
      <c r="E255" s="166" t="s">
        <v>497</v>
      </c>
      <c r="F255" s="167" t="s">
        <v>521</v>
      </c>
      <c r="G255" s="176" t="s">
        <v>522</v>
      </c>
      <c r="H255" s="176" t="s">
        <v>522</v>
      </c>
      <c r="I255" s="176" t="s">
        <v>522</v>
      </c>
      <c r="J255" s="176" t="s">
        <v>522</v>
      </c>
      <c r="K255" s="168">
        <v>0.9</v>
      </c>
      <c r="L255" s="169" t="s">
        <v>40</v>
      </c>
      <c r="M255" s="169" t="s">
        <v>40</v>
      </c>
      <c r="N255" s="170" t="s">
        <v>40</v>
      </c>
      <c r="O255" s="170" t="s">
        <v>40</v>
      </c>
      <c r="P255" s="356">
        <v>0.9</v>
      </c>
      <c r="Q255" s="357">
        <v>0</v>
      </c>
      <c r="R255" s="169">
        <v>0</v>
      </c>
      <c r="S255" s="169">
        <v>0</v>
      </c>
      <c r="T255" s="169">
        <v>0</v>
      </c>
      <c r="U255" s="356">
        <v>0.9</v>
      </c>
      <c r="V255" s="169">
        <v>0.6</v>
      </c>
      <c r="W255" s="169">
        <v>1</v>
      </c>
      <c r="X255" s="169">
        <v>1</v>
      </c>
      <c r="Y255" s="169">
        <v>0.891385767790262</v>
      </c>
      <c r="Z255" s="356">
        <v>0.92</v>
      </c>
      <c r="AA255" s="356">
        <v>1</v>
      </c>
      <c r="AB255" s="356" t="s">
        <v>40</v>
      </c>
      <c r="AC255" s="356">
        <v>1</v>
      </c>
      <c r="AD255" s="356">
        <v>0.926829268292683</v>
      </c>
      <c r="AE255" s="356">
        <v>0.92</v>
      </c>
      <c r="AF255" s="169">
        <v>0.996210070384407</v>
      </c>
      <c r="AG255" s="169">
        <v>0.610822976807907</v>
      </c>
      <c r="AH255" s="169">
        <v>0.991797346200241</v>
      </c>
      <c r="AI255" s="169">
        <v>0.94120506069434</v>
      </c>
      <c r="AJ255" s="356">
        <v>0.92</v>
      </c>
      <c r="AK255" s="169">
        <v>0.6</v>
      </c>
      <c r="AL255" s="169">
        <v>1</v>
      </c>
      <c r="AM255" s="169">
        <v>1</v>
      </c>
      <c r="AN255" s="169">
        <v>0.908309455587393</v>
      </c>
      <c r="AO255" s="168">
        <v>0.99</v>
      </c>
      <c r="AP255" s="358">
        <v>1</v>
      </c>
      <c r="AQ255" s="358">
        <v>1</v>
      </c>
      <c r="AR255" s="358">
        <v>1</v>
      </c>
      <c r="AS255" s="359">
        <v>1</v>
      </c>
      <c r="AT255" s="364">
        <v>0.0922287257019438</v>
      </c>
      <c r="AU255" s="361" t="s">
        <v>40</v>
      </c>
      <c r="AV255" s="362" t="s">
        <v>40</v>
      </c>
      <c r="AW255" s="362" t="s">
        <v>40</v>
      </c>
      <c r="AX255" s="362" t="s">
        <v>40</v>
      </c>
      <c r="AY255" s="142"/>
      <c r="AZ255" s="140"/>
    </row>
    <row r="256" spans="1:52">
      <c r="A256" s="138"/>
      <c r="B256" s="142"/>
      <c r="C256" s="175" t="s">
        <v>496</v>
      </c>
      <c r="D256" s="166" t="s">
        <v>235</v>
      </c>
      <c r="E256" s="166" t="s">
        <v>497</v>
      </c>
      <c r="F256" s="167" t="s">
        <v>523</v>
      </c>
      <c r="G256" s="176" t="s">
        <v>524</v>
      </c>
      <c r="H256" s="176" t="s">
        <v>524</v>
      </c>
      <c r="I256" s="176" t="s">
        <v>524</v>
      </c>
      <c r="J256" s="176" t="s">
        <v>524</v>
      </c>
      <c r="K256" s="168">
        <v>0.9</v>
      </c>
      <c r="L256" s="169" t="s">
        <v>40</v>
      </c>
      <c r="M256" s="169" t="s">
        <v>40</v>
      </c>
      <c r="N256" s="170" t="s">
        <v>40</v>
      </c>
      <c r="O256" s="170" t="s">
        <v>40</v>
      </c>
      <c r="P256" s="356">
        <v>0.9</v>
      </c>
      <c r="Q256" s="357" t="s">
        <v>40</v>
      </c>
      <c r="R256" s="169" t="s">
        <v>40</v>
      </c>
      <c r="S256" s="169">
        <v>1</v>
      </c>
      <c r="T256" s="169">
        <v>1</v>
      </c>
      <c r="U256" s="356">
        <v>0.9</v>
      </c>
      <c r="V256" s="169" t="s">
        <v>40</v>
      </c>
      <c r="W256" s="169" t="s">
        <v>40</v>
      </c>
      <c r="X256" s="169">
        <v>1</v>
      </c>
      <c r="Y256" s="169">
        <v>0.5</v>
      </c>
      <c r="Z256" s="356">
        <v>0.92</v>
      </c>
      <c r="AA256" s="356" t="s">
        <v>40</v>
      </c>
      <c r="AB256" s="356" t="s">
        <v>40</v>
      </c>
      <c r="AC256" s="356">
        <v>1</v>
      </c>
      <c r="AD256" s="356">
        <v>0.4</v>
      </c>
      <c r="AE256" s="356">
        <v>0.92</v>
      </c>
      <c r="AF256" s="169">
        <v>0.998968008255934</v>
      </c>
      <c r="AG256" s="169">
        <v>0.999445573831085</v>
      </c>
      <c r="AH256" s="169">
        <v>0.998013902681231</v>
      </c>
      <c r="AI256" s="169">
        <v>0.994562776519604</v>
      </c>
      <c r="AJ256" s="356">
        <v>0.92</v>
      </c>
      <c r="AK256" s="169" t="s">
        <v>40</v>
      </c>
      <c r="AL256" s="169" t="s">
        <v>40</v>
      </c>
      <c r="AM256" s="169">
        <v>1</v>
      </c>
      <c r="AN256" s="169">
        <v>0.5</v>
      </c>
      <c r="AO256" s="168">
        <v>0.99</v>
      </c>
      <c r="AP256" s="358" t="s">
        <v>40</v>
      </c>
      <c r="AQ256" s="358">
        <v>1</v>
      </c>
      <c r="AR256" s="358">
        <v>1</v>
      </c>
      <c r="AS256" s="359">
        <v>1</v>
      </c>
      <c r="AT256" s="364">
        <v>0.0922287257019438</v>
      </c>
      <c r="AU256" s="361" t="s">
        <v>40</v>
      </c>
      <c r="AV256" s="362" t="s">
        <v>40</v>
      </c>
      <c r="AW256" s="362" t="s">
        <v>40</v>
      </c>
      <c r="AX256" s="362">
        <v>0.5</v>
      </c>
      <c r="AY256" s="142"/>
      <c r="AZ256" s="140"/>
    </row>
    <row r="257" spans="1:52">
      <c r="A257" s="138"/>
      <c r="B257" s="142"/>
      <c r="C257" s="175" t="s">
        <v>496</v>
      </c>
      <c r="D257" s="166" t="s">
        <v>26</v>
      </c>
      <c r="E257" s="166" t="s">
        <v>497</v>
      </c>
      <c r="F257" s="167" t="s">
        <v>525</v>
      </c>
      <c r="G257" s="176" t="s">
        <v>525</v>
      </c>
      <c r="H257" s="176" t="s">
        <v>525</v>
      </c>
      <c r="I257" s="176" t="s">
        <v>525</v>
      </c>
      <c r="J257" s="176" t="s">
        <v>525</v>
      </c>
      <c r="K257" s="168">
        <v>0.9</v>
      </c>
      <c r="L257" s="169">
        <v>0.964285714285714</v>
      </c>
      <c r="M257" s="169">
        <v>0.929411764705882</v>
      </c>
      <c r="N257" s="170">
        <v>0.951612903225806</v>
      </c>
      <c r="O257" s="170">
        <v>0.903697334479794</v>
      </c>
      <c r="P257" s="356">
        <v>0.9</v>
      </c>
      <c r="Q257" s="357">
        <v>0.928441846401935</v>
      </c>
      <c r="R257" s="169">
        <v>0.941851368970013</v>
      </c>
      <c r="S257" s="169">
        <v>0.942482341069627</v>
      </c>
      <c r="T257" s="169">
        <v>0.927419927561963</v>
      </c>
      <c r="U257" s="356">
        <v>0.9</v>
      </c>
      <c r="V257" s="169">
        <v>0.918161660955452</v>
      </c>
      <c r="W257" s="169">
        <v>0.930378096479791</v>
      </c>
      <c r="X257" s="169">
        <v>0.918937100571813</v>
      </c>
      <c r="Y257" s="169">
        <v>0.930513142216856</v>
      </c>
      <c r="Z257" s="356">
        <v>0.92</v>
      </c>
      <c r="AA257" s="356">
        <v>0.965604026845638</v>
      </c>
      <c r="AB257" s="356">
        <v>0.987442518570923</v>
      </c>
      <c r="AC257" s="356">
        <v>0.982244318181818</v>
      </c>
      <c r="AD257" s="356">
        <v>0.987879992052454</v>
      </c>
      <c r="AE257" s="356">
        <v>0.92</v>
      </c>
      <c r="AF257" s="169">
        <v>0.980072463768116</v>
      </c>
      <c r="AG257" s="169">
        <v>0.890632429862102</v>
      </c>
      <c r="AH257" s="169">
        <v>0.295275590551181</v>
      </c>
      <c r="AI257" s="169">
        <v>0.958807644370586</v>
      </c>
      <c r="AJ257" s="356">
        <v>0.92</v>
      </c>
      <c r="AK257" s="169">
        <v>0.977800616649538</v>
      </c>
      <c r="AL257" s="169">
        <v>0.989673340358272</v>
      </c>
      <c r="AM257" s="169">
        <v>0.987674047021228</v>
      </c>
      <c r="AN257" s="169">
        <v>0.991700074114001</v>
      </c>
      <c r="AO257" s="168">
        <v>0.99</v>
      </c>
      <c r="AP257" s="358">
        <v>1</v>
      </c>
      <c r="AQ257" s="358">
        <v>1</v>
      </c>
      <c r="AR257" s="358">
        <v>1</v>
      </c>
      <c r="AS257" s="359">
        <v>1</v>
      </c>
      <c r="AT257" s="364">
        <v>0.0922287257019438</v>
      </c>
      <c r="AU257" s="361">
        <v>0.51219512195122</v>
      </c>
      <c r="AV257" s="362">
        <v>0.0967741935483871</v>
      </c>
      <c r="AW257" s="362">
        <v>0.115384615384615</v>
      </c>
      <c r="AX257" s="362">
        <v>0.132300357568534</v>
      </c>
      <c r="AY257" s="142"/>
      <c r="AZ257" s="140"/>
    </row>
    <row r="258" spans="1:52">
      <c r="A258" s="138"/>
      <c r="B258" s="142"/>
      <c r="C258" s="175" t="s">
        <v>496</v>
      </c>
      <c r="D258" s="166" t="s">
        <v>26</v>
      </c>
      <c r="E258" s="166" t="s">
        <v>497</v>
      </c>
      <c r="F258" s="167" t="s">
        <v>526</v>
      </c>
      <c r="G258" s="176" t="s">
        <v>527</v>
      </c>
      <c r="H258" s="176" t="s">
        <v>527</v>
      </c>
      <c r="I258" s="176" t="s">
        <v>527</v>
      </c>
      <c r="J258" s="176" t="s">
        <v>527</v>
      </c>
      <c r="K258" s="168">
        <v>0.9</v>
      </c>
      <c r="L258" s="169">
        <v>0.970149253731343</v>
      </c>
      <c r="M258" s="169">
        <v>0.96969696969697</v>
      </c>
      <c r="N258" s="170">
        <v>0.973684210526316</v>
      </c>
      <c r="O258" s="170">
        <v>0.91949380721594</v>
      </c>
      <c r="P258" s="356">
        <v>0.9</v>
      </c>
      <c r="Q258" s="357">
        <v>0.970079476390837</v>
      </c>
      <c r="R258" s="169">
        <v>0.981514609421586</v>
      </c>
      <c r="S258" s="169">
        <v>0.981804949053857</v>
      </c>
      <c r="T258" s="169">
        <v>0.923353249737116</v>
      </c>
      <c r="U258" s="356">
        <v>0.9</v>
      </c>
      <c r="V258" s="169">
        <v>0.895901511609786</v>
      </c>
      <c r="W258" s="169">
        <v>0.913536076326774</v>
      </c>
      <c r="X258" s="169">
        <v>0.905143134400776</v>
      </c>
      <c r="Y258" s="169">
        <v>0.910619313036026</v>
      </c>
      <c r="Z258" s="356">
        <v>0.92</v>
      </c>
      <c r="AA258" s="356">
        <v>0.928038467915768</v>
      </c>
      <c r="AB258" s="356">
        <v>0.949256110520723</v>
      </c>
      <c r="AC258" s="356">
        <v>0.935834692767809</v>
      </c>
      <c r="AD258" s="356">
        <v>0.950520776786167</v>
      </c>
      <c r="AE258" s="356">
        <v>0.92</v>
      </c>
      <c r="AF258" s="169">
        <v>0.997558339670976</v>
      </c>
      <c r="AG258" s="169">
        <v>0.994153777843558</v>
      </c>
      <c r="AH258" s="169">
        <v>0.42737003058104</v>
      </c>
      <c r="AI258" s="169">
        <v>0.964157729603271</v>
      </c>
      <c r="AJ258" s="356">
        <v>0.92</v>
      </c>
      <c r="AK258" s="169">
        <v>0.950514138817481</v>
      </c>
      <c r="AL258" s="169">
        <v>0.960843613211301</v>
      </c>
      <c r="AM258" s="169">
        <v>0.960577084381815</v>
      </c>
      <c r="AN258" s="169">
        <v>0.966271683079352</v>
      </c>
      <c r="AO258" s="168">
        <v>0.99</v>
      </c>
      <c r="AP258" s="358">
        <v>1</v>
      </c>
      <c r="AQ258" s="358">
        <v>1</v>
      </c>
      <c r="AR258" s="358">
        <v>1</v>
      </c>
      <c r="AS258" s="359">
        <v>1</v>
      </c>
      <c r="AT258" s="364">
        <v>0.0922287257019438</v>
      </c>
      <c r="AU258" s="361">
        <v>0.212121212121212</v>
      </c>
      <c r="AV258" s="362">
        <v>0.0181818181818182</v>
      </c>
      <c r="AW258" s="362">
        <v>0.0425531914893617</v>
      </c>
      <c r="AX258" s="362">
        <v>0.0697831978319783</v>
      </c>
      <c r="AY258" s="142"/>
      <c r="AZ258" s="140"/>
    </row>
    <row r="259" spans="1:52">
      <c r="A259" s="138"/>
      <c r="B259" s="142"/>
      <c r="C259" s="175" t="s">
        <v>496</v>
      </c>
      <c r="D259" s="166" t="s">
        <v>26</v>
      </c>
      <c r="E259" s="166" t="s">
        <v>497</v>
      </c>
      <c r="F259" s="167" t="s">
        <v>528</v>
      </c>
      <c r="G259" s="176" t="s">
        <v>529</v>
      </c>
      <c r="H259" s="176" t="s">
        <v>529</v>
      </c>
      <c r="I259" s="176" t="s">
        <v>529</v>
      </c>
      <c r="J259" s="176" t="s">
        <v>529</v>
      </c>
      <c r="K259" s="168">
        <v>0.9</v>
      </c>
      <c r="L259" s="169">
        <v>0.981481481481482</v>
      </c>
      <c r="M259" s="169">
        <v>0.945945945945946</v>
      </c>
      <c r="N259" s="170">
        <v>0.963855421686747</v>
      </c>
      <c r="O259" s="170">
        <v>0.93194582094483</v>
      </c>
      <c r="P259" s="356">
        <v>0.9</v>
      </c>
      <c r="Q259" s="357">
        <v>0.950578142484148</v>
      </c>
      <c r="R259" s="169">
        <v>0.956095282578235</v>
      </c>
      <c r="S259" s="169">
        <v>0.971572962728996</v>
      </c>
      <c r="T259" s="169">
        <v>0.955443626501356</v>
      </c>
      <c r="U259" s="356">
        <v>0.9</v>
      </c>
      <c r="V259" s="169">
        <v>0.936031331592689</v>
      </c>
      <c r="W259" s="169">
        <v>0.937412424100887</v>
      </c>
      <c r="X259" s="169">
        <v>0.945988629185092</v>
      </c>
      <c r="Y259" s="169">
        <v>0.941947565543071</v>
      </c>
      <c r="Z259" s="356">
        <v>0.92</v>
      </c>
      <c r="AA259" s="356">
        <v>0.979918032786885</v>
      </c>
      <c r="AB259" s="356">
        <v>0.993989603638726</v>
      </c>
      <c r="AC259" s="356">
        <v>0.987564008778347</v>
      </c>
      <c r="AD259" s="356">
        <v>0.984680582243163</v>
      </c>
      <c r="AE259" s="356">
        <v>0.92</v>
      </c>
      <c r="AF259" s="169">
        <v>0.97218045112782</v>
      </c>
      <c r="AG259" s="169">
        <v>0.982338308457711</v>
      </c>
      <c r="AH259" s="169">
        <v>0.968274663189917</v>
      </c>
      <c r="AI259" s="169">
        <v>0.975239089539156</v>
      </c>
      <c r="AJ259" s="356">
        <v>0.92</v>
      </c>
      <c r="AK259" s="169">
        <v>0.986920448999512</v>
      </c>
      <c r="AL259" s="169">
        <v>0.994635501484817</v>
      </c>
      <c r="AM259" s="169">
        <v>0.993383325981473</v>
      </c>
      <c r="AN259" s="169">
        <v>0.989875954800833</v>
      </c>
      <c r="AO259" s="168">
        <v>0.99</v>
      </c>
      <c r="AP259" s="358">
        <v>1</v>
      </c>
      <c r="AQ259" s="358">
        <v>1</v>
      </c>
      <c r="AR259" s="358">
        <v>1</v>
      </c>
      <c r="AS259" s="359">
        <v>1</v>
      </c>
      <c r="AT259" s="364">
        <v>0.0922287257019438</v>
      </c>
      <c r="AU259" s="361">
        <v>0.372881355932203</v>
      </c>
      <c r="AV259" s="362">
        <v>0.0588235294117647</v>
      </c>
      <c r="AW259" s="362">
        <v>0.111111111111111</v>
      </c>
      <c r="AX259" s="362">
        <v>0.144942648592284</v>
      </c>
      <c r="AY259" s="142"/>
      <c r="AZ259" s="140"/>
    </row>
    <row r="260" spans="1:52">
      <c r="A260" s="138"/>
      <c r="B260" s="142"/>
      <c r="C260" s="175" t="s">
        <v>496</v>
      </c>
      <c r="D260" s="166" t="s">
        <v>235</v>
      </c>
      <c r="E260" s="166" t="s">
        <v>497</v>
      </c>
      <c r="F260" s="167" t="s">
        <v>530</v>
      </c>
      <c r="G260" s="176" t="s">
        <v>531</v>
      </c>
      <c r="H260" s="176" t="s">
        <v>531</v>
      </c>
      <c r="I260" s="176" t="s">
        <v>531</v>
      </c>
      <c r="J260" s="176" t="s">
        <v>531</v>
      </c>
      <c r="K260" s="168">
        <v>0.9</v>
      </c>
      <c r="L260" s="169" t="s">
        <v>40</v>
      </c>
      <c r="M260" s="169" t="s">
        <v>40</v>
      </c>
      <c r="N260" s="170" t="s">
        <v>40</v>
      </c>
      <c r="O260" s="170" t="s">
        <v>40</v>
      </c>
      <c r="P260" s="356">
        <v>0.9</v>
      </c>
      <c r="Q260" s="357" t="s">
        <v>40</v>
      </c>
      <c r="R260" s="169" t="s">
        <v>40</v>
      </c>
      <c r="S260" s="169">
        <v>0</v>
      </c>
      <c r="T260" s="169">
        <v>0</v>
      </c>
      <c r="U260" s="356">
        <v>0.9</v>
      </c>
      <c r="V260" s="169" t="s">
        <v>40</v>
      </c>
      <c r="W260" s="169" t="s">
        <v>40</v>
      </c>
      <c r="X260" s="169">
        <v>1</v>
      </c>
      <c r="Y260" s="169">
        <v>1</v>
      </c>
      <c r="Z260" s="356">
        <v>0.92</v>
      </c>
      <c r="AA260" s="356" t="s">
        <v>40</v>
      </c>
      <c r="AB260" s="356" t="s">
        <v>40</v>
      </c>
      <c r="AC260" s="356" t="s">
        <v>40</v>
      </c>
      <c r="AD260" s="356" t="s">
        <v>40</v>
      </c>
      <c r="AE260" s="356">
        <v>0.92</v>
      </c>
      <c r="AF260" s="169">
        <v>0.998579545454545</v>
      </c>
      <c r="AG260" s="169">
        <v>1</v>
      </c>
      <c r="AH260" s="169">
        <v>1</v>
      </c>
      <c r="AI260" s="169">
        <v>0.999340717299578</v>
      </c>
      <c r="AJ260" s="356">
        <v>0.92</v>
      </c>
      <c r="AK260" s="169" t="s">
        <v>40</v>
      </c>
      <c r="AL260" s="169" t="s">
        <v>40</v>
      </c>
      <c r="AM260" s="169">
        <v>1</v>
      </c>
      <c r="AN260" s="169">
        <v>1</v>
      </c>
      <c r="AO260" s="168">
        <v>0.99</v>
      </c>
      <c r="AP260" s="358">
        <v>1</v>
      </c>
      <c r="AQ260" s="358" t="s">
        <v>40</v>
      </c>
      <c r="AR260" s="358">
        <v>1</v>
      </c>
      <c r="AS260" s="359">
        <v>1</v>
      </c>
      <c r="AT260" s="364">
        <v>0.0922287257019438</v>
      </c>
      <c r="AU260" s="361" t="s">
        <v>40</v>
      </c>
      <c r="AV260" s="362" t="s">
        <v>40</v>
      </c>
      <c r="AW260" s="362" t="s">
        <v>40</v>
      </c>
      <c r="AX260" s="362" t="s">
        <v>40</v>
      </c>
      <c r="AY260" s="142"/>
      <c r="AZ260" s="140"/>
    </row>
    <row r="261" spans="1:52">
      <c r="A261" s="138"/>
      <c r="B261" s="142"/>
      <c r="C261" s="175" t="s">
        <v>496</v>
      </c>
      <c r="D261" s="166" t="s">
        <v>235</v>
      </c>
      <c r="E261" s="166" t="s">
        <v>497</v>
      </c>
      <c r="F261" s="167" t="s">
        <v>532</v>
      </c>
      <c r="G261" s="176" t="s">
        <v>533</v>
      </c>
      <c r="H261" s="176" t="s">
        <v>533</v>
      </c>
      <c r="I261" s="176" t="s">
        <v>533</v>
      </c>
      <c r="J261" s="176" t="s">
        <v>533</v>
      </c>
      <c r="K261" s="168">
        <v>0.9</v>
      </c>
      <c r="L261" s="169" t="s">
        <v>40</v>
      </c>
      <c r="M261" s="169" t="s">
        <v>40</v>
      </c>
      <c r="N261" s="170" t="s">
        <v>40</v>
      </c>
      <c r="O261" s="170" t="s">
        <v>40</v>
      </c>
      <c r="P261" s="356">
        <v>0.9</v>
      </c>
      <c r="Q261" s="357" t="s">
        <v>40</v>
      </c>
      <c r="R261" s="169" t="s">
        <v>40</v>
      </c>
      <c r="S261" s="169" t="s">
        <v>40</v>
      </c>
      <c r="T261" s="169" t="s">
        <v>40</v>
      </c>
      <c r="U261" s="356">
        <v>0.9</v>
      </c>
      <c r="V261" s="169" t="s">
        <v>40</v>
      </c>
      <c r="W261" s="169" t="s">
        <v>40</v>
      </c>
      <c r="X261" s="169" t="s">
        <v>40</v>
      </c>
      <c r="Y261" s="169" t="s">
        <v>40</v>
      </c>
      <c r="Z261" s="356">
        <v>0.92</v>
      </c>
      <c r="AA261" s="356" t="s">
        <v>40</v>
      </c>
      <c r="AB261" s="356" t="s">
        <v>40</v>
      </c>
      <c r="AC261" s="356" t="s">
        <v>40</v>
      </c>
      <c r="AD261" s="356" t="s">
        <v>40</v>
      </c>
      <c r="AE261" s="356">
        <v>0.92</v>
      </c>
      <c r="AF261" s="169">
        <v>1</v>
      </c>
      <c r="AG261" s="169">
        <v>0.98780487804878</v>
      </c>
      <c r="AH261" s="169">
        <v>0.979591836734694</v>
      </c>
      <c r="AI261" s="169">
        <v>0.995296331138288</v>
      </c>
      <c r="AJ261" s="356">
        <v>0.92</v>
      </c>
      <c r="AK261" s="169" t="s">
        <v>40</v>
      </c>
      <c r="AL261" s="169" t="s">
        <v>40</v>
      </c>
      <c r="AM261" s="169" t="s">
        <v>40</v>
      </c>
      <c r="AN261" s="169" t="s">
        <v>40</v>
      </c>
      <c r="AO261" s="168">
        <v>0.99</v>
      </c>
      <c r="AP261" s="358" t="s">
        <v>40</v>
      </c>
      <c r="AQ261" s="358" t="s">
        <v>40</v>
      </c>
      <c r="AR261" s="358">
        <v>1</v>
      </c>
      <c r="AS261" s="359">
        <v>1</v>
      </c>
      <c r="AT261" s="364">
        <v>0.0922287257019438</v>
      </c>
      <c r="AU261" s="361" t="s">
        <v>40</v>
      </c>
      <c r="AV261" s="362" t="s">
        <v>40</v>
      </c>
      <c r="AW261" s="362" t="s">
        <v>40</v>
      </c>
      <c r="AX261" s="362" t="s">
        <v>40</v>
      </c>
      <c r="AY261" s="142"/>
      <c r="AZ261" s="140"/>
    </row>
    <row r="262" spans="1:52">
      <c r="A262" s="138"/>
      <c r="B262" s="142"/>
      <c r="C262" s="175" t="s">
        <v>496</v>
      </c>
      <c r="D262" s="166" t="s">
        <v>26</v>
      </c>
      <c r="E262" s="166" t="s">
        <v>497</v>
      </c>
      <c r="F262" s="167" t="s">
        <v>534</v>
      </c>
      <c r="G262" s="176" t="s">
        <v>535</v>
      </c>
      <c r="H262" s="176" t="s">
        <v>535</v>
      </c>
      <c r="I262" s="176" t="s">
        <v>535</v>
      </c>
      <c r="J262" s="176" t="s">
        <v>535</v>
      </c>
      <c r="K262" s="168">
        <v>0.9</v>
      </c>
      <c r="L262" s="169">
        <v>0.918918918918919</v>
      </c>
      <c r="M262" s="169">
        <v>1</v>
      </c>
      <c r="N262" s="170">
        <v>0.967741935483871</v>
      </c>
      <c r="O262" s="170">
        <v>0.854743083003953</v>
      </c>
      <c r="P262" s="356">
        <v>0.9</v>
      </c>
      <c r="Q262" s="357">
        <v>0.961192810457516</v>
      </c>
      <c r="R262" s="169">
        <v>0.940229885057471</v>
      </c>
      <c r="S262" s="169">
        <v>0.963490099009901</v>
      </c>
      <c r="T262" s="169">
        <v>0.954223615612231</v>
      </c>
      <c r="U262" s="356">
        <v>0.9</v>
      </c>
      <c r="V262" s="169">
        <v>0.925653594771242</v>
      </c>
      <c r="W262" s="169">
        <v>0.936206896551724</v>
      </c>
      <c r="X262" s="169">
        <v>0.946782178217822</v>
      </c>
      <c r="Y262" s="169">
        <v>0.939745667183317</v>
      </c>
      <c r="Z262" s="356">
        <v>0.92</v>
      </c>
      <c r="AA262" s="356">
        <v>0.920849420849421</v>
      </c>
      <c r="AB262" s="356">
        <v>0.925301204819277</v>
      </c>
      <c r="AC262" s="356">
        <v>0.930397727272727</v>
      </c>
      <c r="AD262" s="356">
        <v>0.953031964059242</v>
      </c>
      <c r="AE262" s="356">
        <v>0.92</v>
      </c>
      <c r="AF262" s="169">
        <v>0.997872778425856</v>
      </c>
      <c r="AG262" s="169">
        <v>0.999249556556147</v>
      </c>
      <c r="AH262" s="169">
        <v>0.9995730310911</v>
      </c>
      <c r="AI262" s="169">
        <v>0.995534691103366</v>
      </c>
      <c r="AJ262" s="356">
        <v>0.92</v>
      </c>
      <c r="AK262" s="169">
        <v>0.952959363957597</v>
      </c>
      <c r="AL262" s="169">
        <v>0.943971631205674</v>
      </c>
      <c r="AM262" s="169">
        <v>0.962516156828953</v>
      </c>
      <c r="AN262" s="169">
        <v>0.969850656703994</v>
      </c>
      <c r="AO262" s="168">
        <v>0.99</v>
      </c>
      <c r="AP262" s="358">
        <v>1</v>
      </c>
      <c r="AQ262" s="358">
        <v>1</v>
      </c>
      <c r="AR262" s="358">
        <v>1</v>
      </c>
      <c r="AS262" s="359">
        <v>1</v>
      </c>
      <c r="AT262" s="364">
        <v>0.0922287257019438</v>
      </c>
      <c r="AU262" s="361">
        <v>0.24</v>
      </c>
      <c r="AV262" s="362">
        <v>0</v>
      </c>
      <c r="AW262" s="362">
        <v>0</v>
      </c>
      <c r="AX262" s="362">
        <v>0.0782442748091603</v>
      </c>
      <c r="AY262" s="142"/>
      <c r="AZ262" s="140"/>
    </row>
    <row r="263" spans="1:52">
      <c r="A263" s="138"/>
      <c r="B263" s="142"/>
      <c r="C263" s="175" t="s">
        <v>496</v>
      </c>
      <c r="D263" s="166" t="s">
        <v>26</v>
      </c>
      <c r="E263" s="166" t="s">
        <v>497</v>
      </c>
      <c r="F263" s="167" t="s">
        <v>536</v>
      </c>
      <c r="G263" s="176" t="s">
        <v>537</v>
      </c>
      <c r="H263" s="176" t="s">
        <v>537</v>
      </c>
      <c r="I263" s="176" t="s">
        <v>537</v>
      </c>
      <c r="J263" s="176" t="s">
        <v>537</v>
      </c>
      <c r="K263" s="168">
        <v>0.9</v>
      </c>
      <c r="L263" s="169">
        <v>0.956521739130435</v>
      </c>
      <c r="M263" s="169">
        <v>1</v>
      </c>
      <c r="N263" s="170">
        <v>0.975609756097561</v>
      </c>
      <c r="O263" s="170">
        <v>0.977865612648221</v>
      </c>
      <c r="P263" s="356">
        <v>0.9</v>
      </c>
      <c r="Q263" s="357">
        <v>0.967854376452362</v>
      </c>
      <c r="R263" s="169">
        <v>0.964576352321685</v>
      </c>
      <c r="S263" s="169">
        <v>0.972546728971963</v>
      </c>
      <c r="T263" s="169">
        <v>0.968903959613162</v>
      </c>
      <c r="U263" s="356">
        <v>0.9</v>
      </c>
      <c r="V263" s="169">
        <v>0.919054996127033</v>
      </c>
      <c r="W263" s="169">
        <v>0.921972235519387</v>
      </c>
      <c r="X263" s="169">
        <v>0.925817757009346</v>
      </c>
      <c r="Y263" s="169">
        <v>0.933717535429718</v>
      </c>
      <c r="Z263" s="356">
        <v>0.92</v>
      </c>
      <c r="AA263" s="356">
        <v>0.930656934306569</v>
      </c>
      <c r="AB263" s="356">
        <v>0.952558454761098</v>
      </c>
      <c r="AC263" s="356">
        <v>0.938395415472779</v>
      </c>
      <c r="AD263" s="356">
        <v>0.955546578614585</v>
      </c>
      <c r="AE263" s="356">
        <v>0.92</v>
      </c>
      <c r="AF263" s="169">
        <v>0.998663697104677</v>
      </c>
      <c r="AG263" s="169">
        <v>0.995107033639144</v>
      </c>
      <c r="AH263" s="169">
        <v>0.96</v>
      </c>
      <c r="AI263" s="169">
        <v>0.986723068446403</v>
      </c>
      <c r="AJ263" s="356">
        <v>0.92</v>
      </c>
      <c r="AK263" s="169">
        <v>0.952258320126783</v>
      </c>
      <c r="AL263" s="169">
        <v>0.962103174603175</v>
      </c>
      <c r="AM263" s="169">
        <v>0.968892575694733</v>
      </c>
      <c r="AN263" s="169">
        <v>0.970701104004563</v>
      </c>
      <c r="AO263" s="168">
        <v>0.99</v>
      </c>
      <c r="AP263" s="358">
        <v>1</v>
      </c>
      <c r="AQ263" s="358">
        <v>1</v>
      </c>
      <c r="AR263" s="358">
        <v>1</v>
      </c>
      <c r="AS263" s="359">
        <v>1</v>
      </c>
      <c r="AT263" s="364">
        <v>0.0922287257019438</v>
      </c>
      <c r="AU263" s="361">
        <v>0.269230769230769</v>
      </c>
      <c r="AV263" s="362">
        <v>0.0769230769230769</v>
      </c>
      <c r="AW263" s="362">
        <v>0.375</v>
      </c>
      <c r="AX263" s="362">
        <v>0.0977443609022556</v>
      </c>
      <c r="AY263" s="142"/>
      <c r="AZ263" s="140"/>
    </row>
    <row r="264" spans="1:52">
      <c r="A264" s="138"/>
      <c r="B264" s="142"/>
      <c r="C264" s="175" t="s">
        <v>496</v>
      </c>
      <c r="D264" s="166" t="s">
        <v>235</v>
      </c>
      <c r="E264" s="166" t="s">
        <v>497</v>
      </c>
      <c r="F264" s="167" t="s">
        <v>538</v>
      </c>
      <c r="G264" s="176" t="s">
        <v>539</v>
      </c>
      <c r="H264" s="176" t="s">
        <v>539</v>
      </c>
      <c r="I264" s="176" t="s">
        <v>539</v>
      </c>
      <c r="J264" s="176" t="s">
        <v>539</v>
      </c>
      <c r="K264" s="168">
        <v>0.9</v>
      </c>
      <c r="L264" s="169" t="s">
        <v>40</v>
      </c>
      <c r="M264" s="169" t="s">
        <v>40</v>
      </c>
      <c r="N264" s="170" t="s">
        <v>40</v>
      </c>
      <c r="O264" s="170" t="s">
        <v>40</v>
      </c>
      <c r="P264" s="356">
        <v>0.9</v>
      </c>
      <c r="Q264" s="357">
        <v>0.91044776119403</v>
      </c>
      <c r="R264" s="169">
        <v>0.946564885496183</v>
      </c>
      <c r="S264" s="169">
        <v>1</v>
      </c>
      <c r="T264" s="169">
        <v>0.981335952848723</v>
      </c>
      <c r="U264" s="356">
        <v>0.9</v>
      </c>
      <c r="V264" s="169">
        <v>0.992537313432836</v>
      </c>
      <c r="W264" s="169">
        <v>1</v>
      </c>
      <c r="X264" s="169">
        <v>0.993150684931507</v>
      </c>
      <c r="Y264" s="169">
        <v>0.992141453831041</v>
      </c>
      <c r="Z264" s="356">
        <v>0.92</v>
      </c>
      <c r="AA264" s="356">
        <v>0.886363636363636</v>
      </c>
      <c r="AB264" s="356">
        <v>0.9875</v>
      </c>
      <c r="AC264" s="356">
        <v>1</v>
      </c>
      <c r="AD264" s="356">
        <v>0.982758620689655</v>
      </c>
      <c r="AE264" s="356">
        <v>0.92</v>
      </c>
      <c r="AF264" s="169">
        <v>0.999063294526964</v>
      </c>
      <c r="AG264" s="169">
        <v>0.998725248576528</v>
      </c>
      <c r="AH264" s="169">
        <v>0.973350253807107</v>
      </c>
      <c r="AI264" s="169">
        <v>0.997210656307213</v>
      </c>
      <c r="AJ264" s="356">
        <v>0.92</v>
      </c>
      <c r="AK264" s="169">
        <v>0.966292134831461</v>
      </c>
      <c r="AL264" s="169">
        <v>0.995260663507109</v>
      </c>
      <c r="AM264" s="169">
        <v>0.994818652849741</v>
      </c>
      <c r="AN264" s="169">
        <v>0.989442428241504</v>
      </c>
      <c r="AO264" s="168">
        <v>0.99</v>
      </c>
      <c r="AP264" s="358">
        <v>1</v>
      </c>
      <c r="AQ264" s="358">
        <v>1</v>
      </c>
      <c r="AR264" s="358">
        <v>1</v>
      </c>
      <c r="AS264" s="359">
        <v>1</v>
      </c>
      <c r="AT264" s="364">
        <v>0.0922287257019438</v>
      </c>
      <c r="AU264" s="361" t="s">
        <v>40</v>
      </c>
      <c r="AV264" s="362" t="s">
        <v>40</v>
      </c>
      <c r="AW264" s="362" t="s">
        <v>40</v>
      </c>
      <c r="AX264" s="362" t="s">
        <v>40</v>
      </c>
      <c r="AY264" s="142"/>
      <c r="AZ264" s="140"/>
    </row>
    <row r="265" spans="1:52">
      <c r="A265" s="138"/>
      <c r="B265" s="142"/>
      <c r="C265" s="175" t="s">
        <v>496</v>
      </c>
      <c r="D265" s="166" t="s">
        <v>235</v>
      </c>
      <c r="E265" s="166" t="s">
        <v>497</v>
      </c>
      <c r="F265" s="167" t="s">
        <v>540</v>
      </c>
      <c r="G265" s="176" t="s">
        <v>541</v>
      </c>
      <c r="H265" s="176" t="s">
        <v>541</v>
      </c>
      <c r="I265" s="176" t="s">
        <v>541</v>
      </c>
      <c r="J265" s="176" t="s">
        <v>541</v>
      </c>
      <c r="K265" s="168">
        <v>0.9</v>
      </c>
      <c r="L265" s="169" t="s">
        <v>40</v>
      </c>
      <c r="M265" s="169" t="s">
        <v>40</v>
      </c>
      <c r="N265" s="170" t="s">
        <v>40</v>
      </c>
      <c r="O265" s="170" t="s">
        <v>40</v>
      </c>
      <c r="P265" s="356">
        <v>0.9</v>
      </c>
      <c r="Q265" s="357" t="s">
        <v>40</v>
      </c>
      <c r="R265" s="169" t="s">
        <v>40</v>
      </c>
      <c r="S265" s="169" t="s">
        <v>40</v>
      </c>
      <c r="T265" s="169">
        <v>0</v>
      </c>
      <c r="U265" s="356">
        <v>0.9</v>
      </c>
      <c r="V265" s="169" t="s">
        <v>40</v>
      </c>
      <c r="W265" s="169" t="s">
        <v>40</v>
      </c>
      <c r="X265" s="169" t="s">
        <v>40</v>
      </c>
      <c r="Y265" s="169">
        <v>1</v>
      </c>
      <c r="Z265" s="356">
        <v>0.92</v>
      </c>
      <c r="AA265" s="356" t="s">
        <v>40</v>
      </c>
      <c r="AB265" s="356" t="s">
        <v>40</v>
      </c>
      <c r="AC265" s="356">
        <v>0</v>
      </c>
      <c r="AD265" s="356">
        <v>0</v>
      </c>
      <c r="AE265" s="356">
        <v>0.92</v>
      </c>
      <c r="AF265" s="169">
        <v>1</v>
      </c>
      <c r="AG265" s="169">
        <v>1</v>
      </c>
      <c r="AH265" s="169">
        <v>1</v>
      </c>
      <c r="AI265" s="169">
        <v>0.999870600414079</v>
      </c>
      <c r="AJ265" s="356">
        <v>0.92</v>
      </c>
      <c r="AK265" s="169" t="s">
        <v>40</v>
      </c>
      <c r="AL265" s="169" t="s">
        <v>40</v>
      </c>
      <c r="AM265" s="169">
        <v>0</v>
      </c>
      <c r="AN265" s="169">
        <v>0.5</v>
      </c>
      <c r="AO265" s="168">
        <v>0.99</v>
      </c>
      <c r="AP265" s="358">
        <v>1</v>
      </c>
      <c r="AQ265" s="358">
        <v>1</v>
      </c>
      <c r="AR265" s="358">
        <v>1</v>
      </c>
      <c r="AS265" s="359">
        <v>1</v>
      </c>
      <c r="AT265" s="364">
        <v>0.0922287257019438</v>
      </c>
      <c r="AU265" s="361">
        <v>0</v>
      </c>
      <c r="AV265" s="362">
        <v>0</v>
      </c>
      <c r="AW265" s="362" t="s">
        <v>40</v>
      </c>
      <c r="AX265" s="362">
        <v>0</v>
      </c>
      <c r="AY265" s="142"/>
      <c r="AZ265" s="140"/>
    </row>
    <row r="266" spans="1:52">
      <c r="A266" s="138"/>
      <c r="B266" s="142"/>
      <c r="C266" s="175" t="s">
        <v>496</v>
      </c>
      <c r="D266" s="166" t="s">
        <v>235</v>
      </c>
      <c r="E266" s="166" t="s">
        <v>497</v>
      </c>
      <c r="F266" s="167" t="s">
        <v>542</v>
      </c>
      <c r="G266" s="176" t="s">
        <v>543</v>
      </c>
      <c r="H266" s="176" t="s">
        <v>543</v>
      </c>
      <c r="I266" s="176" t="s">
        <v>543</v>
      </c>
      <c r="J266" s="176" t="s">
        <v>543</v>
      </c>
      <c r="K266" s="168">
        <v>0.9</v>
      </c>
      <c r="L266" s="169" t="s">
        <v>40</v>
      </c>
      <c r="M266" s="169" t="s">
        <v>40</v>
      </c>
      <c r="N266" s="170" t="s">
        <v>40</v>
      </c>
      <c r="O266" s="170" t="s">
        <v>40</v>
      </c>
      <c r="P266" s="356">
        <v>0.9</v>
      </c>
      <c r="Q266" s="357">
        <v>0.6</v>
      </c>
      <c r="R266" s="169">
        <v>0.4</v>
      </c>
      <c r="S266" s="169">
        <v>0.75</v>
      </c>
      <c r="T266" s="169">
        <v>0.692307692307692</v>
      </c>
      <c r="U266" s="356">
        <v>0.9</v>
      </c>
      <c r="V266" s="169">
        <v>0.6</v>
      </c>
      <c r="W266" s="169">
        <v>0.9</v>
      </c>
      <c r="X266" s="169">
        <v>1</v>
      </c>
      <c r="Y266" s="169">
        <v>0.826923076923077</v>
      </c>
      <c r="Z266" s="356">
        <v>0.92</v>
      </c>
      <c r="AA266" s="356">
        <v>0</v>
      </c>
      <c r="AB266" s="356" t="s">
        <v>40</v>
      </c>
      <c r="AC266" s="356" t="s">
        <v>40</v>
      </c>
      <c r="AD266" s="356">
        <v>0.4</v>
      </c>
      <c r="AE266" s="356">
        <v>0.92</v>
      </c>
      <c r="AF266" s="169">
        <v>0.572989739918874</v>
      </c>
      <c r="AG266" s="169">
        <v>0.998980127047031</v>
      </c>
      <c r="AH266" s="169">
        <v>0.967598475222363</v>
      </c>
      <c r="AI266" s="169">
        <v>0.962774954946749</v>
      </c>
      <c r="AJ266" s="356">
        <v>0.92</v>
      </c>
      <c r="AK266" s="169">
        <v>0.375</v>
      </c>
      <c r="AL266" s="169">
        <v>1</v>
      </c>
      <c r="AM266" s="169">
        <v>1</v>
      </c>
      <c r="AN266" s="169">
        <v>0.788321167883212</v>
      </c>
      <c r="AO266" s="168">
        <v>0.99</v>
      </c>
      <c r="AP266" s="358">
        <v>1</v>
      </c>
      <c r="AQ266" s="358">
        <v>1</v>
      </c>
      <c r="AR266" s="358">
        <v>1</v>
      </c>
      <c r="AS266" s="359">
        <v>1</v>
      </c>
      <c r="AT266" s="364">
        <v>0.0922287257019438</v>
      </c>
      <c r="AU266" s="361" t="s">
        <v>40</v>
      </c>
      <c r="AV266" s="362">
        <v>0</v>
      </c>
      <c r="AW266" s="362" t="s">
        <v>40</v>
      </c>
      <c r="AX266" s="362">
        <v>0</v>
      </c>
      <c r="AY266" s="142"/>
      <c r="AZ266" s="140"/>
    </row>
    <row r="267" spans="1:52">
      <c r="A267" s="138"/>
      <c r="B267" s="142"/>
      <c r="C267" s="175" t="s">
        <v>496</v>
      </c>
      <c r="D267" s="166" t="s">
        <v>235</v>
      </c>
      <c r="E267" s="166" t="s">
        <v>497</v>
      </c>
      <c r="F267" s="167" t="s">
        <v>544</v>
      </c>
      <c r="G267" s="176" t="s">
        <v>545</v>
      </c>
      <c r="H267" s="176" t="s">
        <v>545</v>
      </c>
      <c r="I267" s="176" t="s">
        <v>545</v>
      </c>
      <c r="J267" s="176" t="s">
        <v>545</v>
      </c>
      <c r="K267" s="168">
        <v>0.9</v>
      </c>
      <c r="L267" s="169" t="s">
        <v>40</v>
      </c>
      <c r="M267" s="169" t="s">
        <v>40</v>
      </c>
      <c r="N267" s="170" t="s">
        <v>40</v>
      </c>
      <c r="O267" s="170" t="s">
        <v>40</v>
      </c>
      <c r="P267" s="356">
        <v>0.9</v>
      </c>
      <c r="Q267" s="357" t="s">
        <v>40</v>
      </c>
      <c r="R267" s="169" t="s">
        <v>40</v>
      </c>
      <c r="S267" s="169" t="s">
        <v>40</v>
      </c>
      <c r="T267" s="169" t="s">
        <v>40</v>
      </c>
      <c r="U267" s="356">
        <v>0.9</v>
      </c>
      <c r="V267" s="169" t="s">
        <v>40</v>
      </c>
      <c r="W267" s="169" t="s">
        <v>40</v>
      </c>
      <c r="X267" s="169" t="s">
        <v>40</v>
      </c>
      <c r="Y267" s="169" t="s">
        <v>40</v>
      </c>
      <c r="Z267" s="356">
        <v>0.92</v>
      </c>
      <c r="AA267" s="356" t="s">
        <v>40</v>
      </c>
      <c r="AB267" s="356" t="s">
        <v>40</v>
      </c>
      <c r="AC267" s="356" t="s">
        <v>40</v>
      </c>
      <c r="AD267" s="356" t="s">
        <v>40</v>
      </c>
      <c r="AE267" s="356">
        <v>0.92</v>
      </c>
      <c r="AF267" s="169">
        <v>0.827586206896552</v>
      </c>
      <c r="AG267" s="169">
        <v>0.764842840512224</v>
      </c>
      <c r="AH267" s="169">
        <v>0.168888888888889</v>
      </c>
      <c r="AI267" s="169">
        <v>0.923798295911259</v>
      </c>
      <c r="AJ267" s="356">
        <v>0.92</v>
      </c>
      <c r="AK267" s="169" t="s">
        <v>40</v>
      </c>
      <c r="AL267" s="169" t="s">
        <v>40</v>
      </c>
      <c r="AM267" s="169" t="s">
        <v>40</v>
      </c>
      <c r="AN267" s="169">
        <v>1</v>
      </c>
      <c r="AO267" s="168">
        <v>0.99</v>
      </c>
      <c r="AP267" s="358">
        <v>1</v>
      </c>
      <c r="AQ267" s="358">
        <v>1</v>
      </c>
      <c r="AR267" s="358">
        <v>1</v>
      </c>
      <c r="AS267" s="359">
        <v>1</v>
      </c>
      <c r="AT267" s="364">
        <v>0.0922287257019438</v>
      </c>
      <c r="AU267" s="361" t="s">
        <v>40</v>
      </c>
      <c r="AV267" s="362" t="s">
        <v>40</v>
      </c>
      <c r="AW267" s="362" t="s">
        <v>40</v>
      </c>
      <c r="AX267" s="362">
        <v>0</v>
      </c>
      <c r="AY267" s="142"/>
      <c r="AZ267" s="140"/>
    </row>
    <row r="268" spans="1:52">
      <c r="A268" s="138"/>
      <c r="B268" s="142"/>
      <c r="C268" s="175" t="s">
        <v>496</v>
      </c>
      <c r="D268" s="166" t="s">
        <v>235</v>
      </c>
      <c r="E268" s="166" t="s">
        <v>497</v>
      </c>
      <c r="F268" s="167" t="s">
        <v>546</v>
      </c>
      <c r="G268" s="176" t="s">
        <v>547</v>
      </c>
      <c r="H268" s="176" t="s">
        <v>547</v>
      </c>
      <c r="I268" s="176" t="s">
        <v>547</v>
      </c>
      <c r="J268" s="176" t="s">
        <v>547</v>
      </c>
      <c r="K268" s="168">
        <v>0.9</v>
      </c>
      <c r="L268" s="169" t="s">
        <v>40</v>
      </c>
      <c r="M268" s="169" t="s">
        <v>40</v>
      </c>
      <c r="N268" s="170" t="s">
        <v>40</v>
      </c>
      <c r="O268" s="170" t="s">
        <v>40</v>
      </c>
      <c r="P268" s="356">
        <v>0.9</v>
      </c>
      <c r="Q268" s="357" t="s">
        <v>40</v>
      </c>
      <c r="R268" s="169" t="s">
        <v>40</v>
      </c>
      <c r="S268" s="169">
        <v>1</v>
      </c>
      <c r="T268" s="169">
        <v>1</v>
      </c>
      <c r="U268" s="356">
        <v>0.9</v>
      </c>
      <c r="V268" s="169" t="s">
        <v>40</v>
      </c>
      <c r="W268" s="169" t="s">
        <v>40</v>
      </c>
      <c r="X268" s="169">
        <v>1</v>
      </c>
      <c r="Y268" s="169">
        <v>1</v>
      </c>
      <c r="Z268" s="356">
        <v>0.92</v>
      </c>
      <c r="AA268" s="356" t="s">
        <v>40</v>
      </c>
      <c r="AB268" s="356" t="s">
        <v>40</v>
      </c>
      <c r="AC268" s="356" t="s">
        <v>40</v>
      </c>
      <c r="AD268" s="356" t="s">
        <v>40</v>
      </c>
      <c r="AE268" s="356">
        <v>0.92</v>
      </c>
      <c r="AF268" s="169">
        <v>0.995224450811843</v>
      </c>
      <c r="AG268" s="169">
        <v>0.999486389316898</v>
      </c>
      <c r="AH268" s="169">
        <v>0.993827160493827</v>
      </c>
      <c r="AI268" s="169">
        <v>0.979829912284607</v>
      </c>
      <c r="AJ268" s="356">
        <v>0.92</v>
      </c>
      <c r="AK268" s="169" t="s">
        <v>40</v>
      </c>
      <c r="AL268" s="169" t="s">
        <v>40</v>
      </c>
      <c r="AM268" s="169">
        <v>1</v>
      </c>
      <c r="AN268" s="169">
        <v>1</v>
      </c>
      <c r="AO268" s="168">
        <v>0.99</v>
      </c>
      <c r="AP268" s="358">
        <v>1</v>
      </c>
      <c r="AQ268" s="358">
        <v>1</v>
      </c>
      <c r="AR268" s="358">
        <v>1</v>
      </c>
      <c r="AS268" s="359">
        <v>1</v>
      </c>
      <c r="AT268" s="364">
        <v>0.0922287257019438</v>
      </c>
      <c r="AU268" s="361" t="s">
        <v>40</v>
      </c>
      <c r="AV268" s="362">
        <v>0</v>
      </c>
      <c r="AW268" s="362">
        <v>0</v>
      </c>
      <c r="AX268" s="362">
        <v>0</v>
      </c>
      <c r="AY268" s="142"/>
      <c r="AZ268" s="140"/>
    </row>
    <row r="269" spans="1:52">
      <c r="A269" s="138"/>
      <c r="B269" s="142"/>
      <c r="C269" s="175" t="s">
        <v>496</v>
      </c>
      <c r="D269" s="166" t="s">
        <v>235</v>
      </c>
      <c r="E269" s="166" t="s">
        <v>497</v>
      </c>
      <c r="F269" s="167" t="s">
        <v>548</v>
      </c>
      <c r="G269" s="176" t="s">
        <v>549</v>
      </c>
      <c r="H269" s="176" t="s">
        <v>549</v>
      </c>
      <c r="I269" s="176" t="s">
        <v>549</v>
      </c>
      <c r="J269" s="176" t="s">
        <v>549</v>
      </c>
      <c r="K269" s="168">
        <v>0.9</v>
      </c>
      <c r="L269" s="169" t="s">
        <v>40</v>
      </c>
      <c r="M269" s="169" t="s">
        <v>40</v>
      </c>
      <c r="N269" s="170" t="s">
        <v>40</v>
      </c>
      <c r="O269" s="170" t="s">
        <v>40</v>
      </c>
      <c r="P269" s="356">
        <v>0.9</v>
      </c>
      <c r="Q269" s="357">
        <v>0</v>
      </c>
      <c r="R269" s="169" t="s">
        <v>40</v>
      </c>
      <c r="S269" s="169">
        <v>1</v>
      </c>
      <c r="T269" s="169">
        <v>0.113636363636364</v>
      </c>
      <c r="U269" s="356">
        <v>0.9</v>
      </c>
      <c r="V269" s="169">
        <v>1</v>
      </c>
      <c r="W269" s="169" t="s">
        <v>40</v>
      </c>
      <c r="X269" s="169">
        <v>1</v>
      </c>
      <c r="Y269" s="169">
        <v>0.863636363636364</v>
      </c>
      <c r="Z269" s="356">
        <v>0.92</v>
      </c>
      <c r="AA269" s="356">
        <v>0.333333333333333</v>
      </c>
      <c r="AB269" s="356" t="s">
        <v>40</v>
      </c>
      <c r="AC269" s="356" t="s">
        <v>40</v>
      </c>
      <c r="AD269" s="356">
        <v>0.333333333333333</v>
      </c>
      <c r="AE269" s="356">
        <v>0.92</v>
      </c>
      <c r="AF269" s="169">
        <v>0.995318049725541</v>
      </c>
      <c r="AG269" s="169">
        <v>0.99482936918304</v>
      </c>
      <c r="AH269" s="169">
        <v>0.41131498470948</v>
      </c>
      <c r="AI269" s="169">
        <v>0.975248046561719</v>
      </c>
      <c r="AJ269" s="356">
        <v>0.92</v>
      </c>
      <c r="AK269" s="169">
        <v>0.6</v>
      </c>
      <c r="AL269" s="169" t="s">
        <v>40</v>
      </c>
      <c r="AM269" s="169">
        <v>1</v>
      </c>
      <c r="AN269" s="169">
        <v>0.886792452830189</v>
      </c>
      <c r="AO269" s="168">
        <v>0.99</v>
      </c>
      <c r="AP269" s="358">
        <v>1</v>
      </c>
      <c r="AQ269" s="358">
        <v>1</v>
      </c>
      <c r="AR269" s="358">
        <v>1</v>
      </c>
      <c r="AS269" s="359">
        <v>1</v>
      </c>
      <c r="AT269" s="364">
        <v>0.0922287257019438</v>
      </c>
      <c r="AU269" s="361" t="s">
        <v>40</v>
      </c>
      <c r="AV269" s="362" t="s">
        <v>40</v>
      </c>
      <c r="AW269" s="362" t="s">
        <v>40</v>
      </c>
      <c r="AX269" s="362">
        <v>0</v>
      </c>
      <c r="AY269" s="142"/>
      <c r="AZ269" s="140"/>
    </row>
    <row r="270" spans="1:52">
      <c r="A270" s="138"/>
      <c r="B270" s="142"/>
      <c r="C270" s="175" t="s">
        <v>496</v>
      </c>
      <c r="D270" s="166" t="s">
        <v>235</v>
      </c>
      <c r="E270" s="166" t="s">
        <v>497</v>
      </c>
      <c r="F270" s="167" t="s">
        <v>550</v>
      </c>
      <c r="G270" s="176" t="s">
        <v>551</v>
      </c>
      <c r="H270" s="176" t="s">
        <v>551</v>
      </c>
      <c r="I270" s="176" t="s">
        <v>551</v>
      </c>
      <c r="J270" s="176" t="s">
        <v>551</v>
      </c>
      <c r="K270" s="168">
        <v>0.9</v>
      </c>
      <c r="L270" s="169" t="s">
        <v>40</v>
      </c>
      <c r="M270" s="169" t="s">
        <v>40</v>
      </c>
      <c r="N270" s="170" t="s">
        <v>40</v>
      </c>
      <c r="O270" s="170" t="s">
        <v>40</v>
      </c>
      <c r="P270" s="356">
        <v>0.9</v>
      </c>
      <c r="Q270" s="357">
        <v>0.272727272727273</v>
      </c>
      <c r="R270" s="169">
        <v>1</v>
      </c>
      <c r="S270" s="169">
        <v>0.75</v>
      </c>
      <c r="T270" s="169">
        <v>0.628205128205128</v>
      </c>
      <c r="U270" s="356">
        <v>0.9</v>
      </c>
      <c r="V270" s="169">
        <v>0.272727272727273</v>
      </c>
      <c r="W270" s="169">
        <v>1</v>
      </c>
      <c r="X270" s="169">
        <v>0.75</v>
      </c>
      <c r="Y270" s="169">
        <v>0.67948717948718</v>
      </c>
      <c r="Z270" s="356">
        <v>0.92</v>
      </c>
      <c r="AA270" s="356" t="s">
        <v>40</v>
      </c>
      <c r="AB270" s="356" t="s">
        <v>40</v>
      </c>
      <c r="AC270" s="356">
        <v>1</v>
      </c>
      <c r="AD270" s="356">
        <v>0.375</v>
      </c>
      <c r="AE270" s="356">
        <v>0.92</v>
      </c>
      <c r="AF270" s="169">
        <v>0.997993680092291</v>
      </c>
      <c r="AG270" s="169">
        <v>0.855366605479167</v>
      </c>
      <c r="AH270" s="169">
        <v>0.708280042262136</v>
      </c>
      <c r="AI270" s="169">
        <v>0.97916702982973</v>
      </c>
      <c r="AJ270" s="356">
        <v>0.92</v>
      </c>
      <c r="AK270" s="169">
        <v>0.272727272727273</v>
      </c>
      <c r="AL270" s="169">
        <v>1</v>
      </c>
      <c r="AM270" s="169">
        <v>1</v>
      </c>
      <c r="AN270" s="169">
        <v>0.715596330275229</v>
      </c>
      <c r="AO270" s="168">
        <v>0.99</v>
      </c>
      <c r="AP270" s="358">
        <v>1</v>
      </c>
      <c r="AQ270" s="358">
        <v>1</v>
      </c>
      <c r="AR270" s="358">
        <v>1</v>
      </c>
      <c r="AS270" s="359">
        <v>1</v>
      </c>
      <c r="AT270" s="364">
        <v>0.0922287257019438</v>
      </c>
      <c r="AU270" s="361" t="s">
        <v>40</v>
      </c>
      <c r="AV270" s="362">
        <v>0</v>
      </c>
      <c r="AW270" s="362" t="s">
        <v>40</v>
      </c>
      <c r="AX270" s="362">
        <v>0</v>
      </c>
      <c r="AY270" s="142"/>
      <c r="AZ270" s="140"/>
    </row>
    <row r="271" spans="1:52">
      <c r="A271" s="138"/>
      <c r="B271" s="142"/>
      <c r="C271" s="175" t="s">
        <v>496</v>
      </c>
      <c r="D271" s="166" t="s">
        <v>235</v>
      </c>
      <c r="E271" s="166" t="s">
        <v>497</v>
      </c>
      <c r="F271" s="167" t="s">
        <v>552</v>
      </c>
      <c r="G271" s="176" t="s">
        <v>553</v>
      </c>
      <c r="H271" s="176" t="s">
        <v>553</v>
      </c>
      <c r="I271" s="176" t="s">
        <v>553</v>
      </c>
      <c r="J271" s="176" t="s">
        <v>553</v>
      </c>
      <c r="K271" s="168">
        <v>0.9</v>
      </c>
      <c r="L271" s="169" t="s">
        <v>40</v>
      </c>
      <c r="M271" s="169" t="s">
        <v>40</v>
      </c>
      <c r="N271" s="170" t="s">
        <v>40</v>
      </c>
      <c r="O271" s="170" t="s">
        <v>40</v>
      </c>
      <c r="P271" s="356">
        <v>0.9</v>
      </c>
      <c r="Q271" s="357" t="s">
        <v>40</v>
      </c>
      <c r="R271" s="169" t="s">
        <v>40</v>
      </c>
      <c r="S271" s="169" t="s">
        <v>40</v>
      </c>
      <c r="T271" s="169" t="s">
        <v>40</v>
      </c>
      <c r="U271" s="356">
        <v>0.9</v>
      </c>
      <c r="V271" s="169" t="s">
        <v>40</v>
      </c>
      <c r="W271" s="169" t="s">
        <v>40</v>
      </c>
      <c r="X271" s="169" t="s">
        <v>40</v>
      </c>
      <c r="Y271" s="169" t="s">
        <v>40</v>
      </c>
      <c r="Z271" s="356">
        <v>0.92</v>
      </c>
      <c r="AA271" s="356" t="s">
        <v>40</v>
      </c>
      <c r="AB271" s="356" t="s">
        <v>40</v>
      </c>
      <c r="AC271" s="356" t="s">
        <v>40</v>
      </c>
      <c r="AD271" s="356" t="s">
        <v>40</v>
      </c>
      <c r="AE271" s="356">
        <v>0.92</v>
      </c>
      <c r="AF271" s="169">
        <v>1</v>
      </c>
      <c r="AG271" s="169">
        <v>0.997402597402597</v>
      </c>
      <c r="AH271" s="169">
        <v>1</v>
      </c>
      <c r="AI271" s="169">
        <v>0.998963339930261</v>
      </c>
      <c r="AJ271" s="356">
        <v>0.92</v>
      </c>
      <c r="AK271" s="169" t="s">
        <v>40</v>
      </c>
      <c r="AL271" s="169" t="s">
        <v>40</v>
      </c>
      <c r="AM271" s="169" t="s">
        <v>40</v>
      </c>
      <c r="AN271" s="169" t="s">
        <v>40</v>
      </c>
      <c r="AO271" s="168">
        <v>0.99</v>
      </c>
      <c r="AP271" s="358" t="s">
        <v>40</v>
      </c>
      <c r="AQ271" s="358" t="s">
        <v>40</v>
      </c>
      <c r="AR271" s="358" t="s">
        <v>40</v>
      </c>
      <c r="AS271" s="359">
        <v>1</v>
      </c>
      <c r="AT271" s="364">
        <v>0.0922287257019438</v>
      </c>
      <c r="AU271" s="361" t="s">
        <v>40</v>
      </c>
      <c r="AV271" s="362" t="s">
        <v>40</v>
      </c>
      <c r="AW271" s="362" t="s">
        <v>40</v>
      </c>
      <c r="AX271" s="362" t="s">
        <v>40</v>
      </c>
      <c r="AY271" s="142"/>
      <c r="AZ271" s="140"/>
    </row>
    <row r="272" spans="1:52">
      <c r="A272" s="138"/>
      <c r="B272" s="142"/>
      <c r="C272" s="175" t="s">
        <v>496</v>
      </c>
      <c r="D272" s="166" t="s">
        <v>26</v>
      </c>
      <c r="E272" s="166" t="s">
        <v>497</v>
      </c>
      <c r="F272" s="167" t="s">
        <v>554</v>
      </c>
      <c r="G272" s="176" t="s">
        <v>555</v>
      </c>
      <c r="H272" s="176" t="s">
        <v>555</v>
      </c>
      <c r="I272" s="176" t="s">
        <v>555</v>
      </c>
      <c r="J272" s="176" t="s">
        <v>555</v>
      </c>
      <c r="K272" s="168">
        <v>0.9</v>
      </c>
      <c r="L272" s="169">
        <v>0.955752212389381</v>
      </c>
      <c r="M272" s="169">
        <v>0.964912280701754</v>
      </c>
      <c r="N272" s="170">
        <v>0.958333333333333</v>
      </c>
      <c r="O272" s="170">
        <v>0.954887218045113</v>
      </c>
      <c r="P272" s="356">
        <v>0.9</v>
      </c>
      <c r="Q272" s="357">
        <v>0.974610697359513</v>
      </c>
      <c r="R272" s="169">
        <v>0.96501590186279</v>
      </c>
      <c r="S272" s="169">
        <v>0.97070467141726</v>
      </c>
      <c r="T272" s="169">
        <v>0.97501731100157</v>
      </c>
      <c r="U272" s="356">
        <v>0.9</v>
      </c>
      <c r="V272" s="169">
        <v>0.924170616113744</v>
      </c>
      <c r="W272" s="169">
        <v>0.933212176283507</v>
      </c>
      <c r="X272" s="169">
        <v>0.941145420955397</v>
      </c>
      <c r="Y272" s="169">
        <v>0.937947772194075</v>
      </c>
      <c r="Z272" s="356">
        <v>0.92</v>
      </c>
      <c r="AA272" s="356">
        <v>0.960086939340051</v>
      </c>
      <c r="AB272" s="356">
        <v>0.975582508777529</v>
      </c>
      <c r="AC272" s="356">
        <v>0.963335304553519</v>
      </c>
      <c r="AD272" s="356">
        <v>0.972697131091061</v>
      </c>
      <c r="AE272" s="356">
        <v>0.92</v>
      </c>
      <c r="AF272" s="169">
        <v>0.983472668810289</v>
      </c>
      <c r="AG272" s="169">
        <v>0.982643804729694</v>
      </c>
      <c r="AH272" s="169">
        <v>0.881354342524855</v>
      </c>
      <c r="AI272" s="169">
        <v>0.97768478768869</v>
      </c>
      <c r="AJ272" s="356">
        <v>0.92</v>
      </c>
      <c r="AK272" s="169">
        <v>0.974291184246513</v>
      </c>
      <c r="AL272" s="169">
        <v>0.980877390326209</v>
      </c>
      <c r="AM272" s="169">
        <v>0.98029197080292</v>
      </c>
      <c r="AN272" s="169">
        <v>0.982387003079117</v>
      </c>
      <c r="AO272" s="168">
        <v>0.99</v>
      </c>
      <c r="AP272" s="358">
        <v>1</v>
      </c>
      <c r="AQ272" s="358">
        <v>1</v>
      </c>
      <c r="AR272" s="358">
        <v>1</v>
      </c>
      <c r="AS272" s="359">
        <v>1</v>
      </c>
      <c r="AT272" s="364">
        <v>0.0922287257019438</v>
      </c>
      <c r="AU272" s="361">
        <v>0.214285714285714</v>
      </c>
      <c r="AV272" s="362">
        <v>0</v>
      </c>
      <c r="AW272" s="362">
        <v>0.0357142857142857</v>
      </c>
      <c r="AX272" s="362">
        <v>0.0772058823529412</v>
      </c>
      <c r="AY272" s="142"/>
      <c r="AZ272" s="140"/>
    </row>
    <row r="273" spans="1:52">
      <c r="A273" s="138"/>
      <c r="B273" s="142"/>
      <c r="C273" s="175" t="s">
        <v>496</v>
      </c>
      <c r="D273" s="166" t="s">
        <v>26</v>
      </c>
      <c r="E273" s="166" t="s">
        <v>497</v>
      </c>
      <c r="F273" s="167" t="s">
        <v>556</v>
      </c>
      <c r="G273" s="176" t="s">
        <v>557</v>
      </c>
      <c r="H273" s="176" t="s">
        <v>557</v>
      </c>
      <c r="I273" s="176" t="s">
        <v>557</v>
      </c>
      <c r="J273" s="176" t="s">
        <v>557</v>
      </c>
      <c r="K273" s="168">
        <v>0.9</v>
      </c>
      <c r="L273" s="169">
        <v>0.94392523364486</v>
      </c>
      <c r="M273" s="169">
        <v>0.904761904761905</v>
      </c>
      <c r="N273" s="170">
        <v>0.906976744186046</v>
      </c>
      <c r="O273" s="170">
        <v>0.923129718599863</v>
      </c>
      <c r="P273" s="356">
        <v>0.9</v>
      </c>
      <c r="Q273" s="357">
        <v>0.991848768643774</v>
      </c>
      <c r="R273" s="169">
        <v>0.990073868882733</v>
      </c>
      <c r="S273" s="169">
        <v>0.992419825072886</v>
      </c>
      <c r="T273" s="169">
        <v>0.990462100655858</v>
      </c>
      <c r="U273" s="356">
        <v>0.9</v>
      </c>
      <c r="V273" s="169">
        <v>0.936871314602844</v>
      </c>
      <c r="W273" s="169">
        <v>0.954062788550323</v>
      </c>
      <c r="X273" s="169">
        <v>0.93469387755102</v>
      </c>
      <c r="Y273" s="169">
        <v>0.949297099769563</v>
      </c>
      <c r="Z273" s="356">
        <v>0.92</v>
      </c>
      <c r="AA273" s="356">
        <v>0.952460229374769</v>
      </c>
      <c r="AB273" s="356">
        <v>0.966283283440996</v>
      </c>
      <c r="AC273" s="356">
        <v>0.956603773584906</v>
      </c>
      <c r="AD273" s="356">
        <v>0.966211184146618</v>
      </c>
      <c r="AE273" s="356">
        <v>0.92</v>
      </c>
      <c r="AF273" s="169">
        <v>0.961313012895662</v>
      </c>
      <c r="AG273" s="169">
        <v>0.943032672437866</v>
      </c>
      <c r="AH273" s="169">
        <v>0.971025260029718</v>
      </c>
      <c r="AI273" s="169">
        <v>0.972583157310802</v>
      </c>
      <c r="AJ273" s="356">
        <v>0.92</v>
      </c>
      <c r="AK273" s="169">
        <v>0.96957222122785</v>
      </c>
      <c r="AL273" s="169">
        <v>0.97658956831164</v>
      </c>
      <c r="AM273" s="169">
        <v>0.972913762198765</v>
      </c>
      <c r="AN273" s="169">
        <v>0.978958664841061</v>
      </c>
      <c r="AO273" s="168">
        <v>0.99</v>
      </c>
      <c r="AP273" s="358">
        <v>1</v>
      </c>
      <c r="AQ273" s="358">
        <v>1</v>
      </c>
      <c r="AR273" s="358">
        <v>1</v>
      </c>
      <c r="AS273" s="359">
        <v>1</v>
      </c>
      <c r="AT273" s="364">
        <v>0.0922287257019438</v>
      </c>
      <c r="AU273" s="361">
        <v>0.341463414634146</v>
      </c>
      <c r="AV273" s="362">
        <v>0</v>
      </c>
      <c r="AW273" s="362">
        <v>0</v>
      </c>
      <c r="AX273" s="362">
        <v>0.108045977011494</v>
      </c>
      <c r="AY273" s="142"/>
      <c r="AZ273" s="140"/>
    </row>
    <row r="274" spans="1:52">
      <c r="A274" s="138"/>
      <c r="B274" s="142"/>
      <c r="C274" s="175" t="s">
        <v>496</v>
      </c>
      <c r="D274" s="166" t="s">
        <v>235</v>
      </c>
      <c r="E274" s="166" t="s">
        <v>497</v>
      </c>
      <c r="F274" s="167" t="s">
        <v>558</v>
      </c>
      <c r="G274" s="176" t="s">
        <v>559</v>
      </c>
      <c r="H274" s="176" t="s">
        <v>559</v>
      </c>
      <c r="I274" s="176" t="s">
        <v>559</v>
      </c>
      <c r="J274" s="176" t="s">
        <v>559</v>
      </c>
      <c r="K274" s="168">
        <v>0.9</v>
      </c>
      <c r="L274" s="169" t="s">
        <v>40</v>
      </c>
      <c r="M274" s="169" t="s">
        <v>40</v>
      </c>
      <c r="N274" s="170" t="s">
        <v>40</v>
      </c>
      <c r="O274" s="170" t="s">
        <v>40</v>
      </c>
      <c r="P274" s="356">
        <v>0.9</v>
      </c>
      <c r="Q274" s="357">
        <v>1</v>
      </c>
      <c r="R274" s="169">
        <v>0</v>
      </c>
      <c r="S274" s="169">
        <v>0</v>
      </c>
      <c r="T274" s="169">
        <v>0.125925925925926</v>
      </c>
      <c r="U274" s="356">
        <v>0.9</v>
      </c>
      <c r="V274" s="169">
        <v>1</v>
      </c>
      <c r="W274" s="169">
        <v>1</v>
      </c>
      <c r="X274" s="169">
        <v>1</v>
      </c>
      <c r="Y274" s="169">
        <v>0.866666666666667</v>
      </c>
      <c r="Z274" s="356">
        <v>0.92</v>
      </c>
      <c r="AA274" s="356" t="s">
        <v>40</v>
      </c>
      <c r="AB274" s="356" t="s">
        <v>40</v>
      </c>
      <c r="AC274" s="356">
        <v>0</v>
      </c>
      <c r="AD274" s="356">
        <v>0.5</v>
      </c>
      <c r="AE274" s="356">
        <v>0.92</v>
      </c>
      <c r="AF274" s="169">
        <v>0.996452317157884</v>
      </c>
      <c r="AG274" s="169">
        <v>0.997168047021106</v>
      </c>
      <c r="AH274" s="169">
        <v>0.994867024941436</v>
      </c>
      <c r="AI274" s="169">
        <v>0.996920041476775</v>
      </c>
      <c r="AJ274" s="356">
        <v>0.92</v>
      </c>
      <c r="AK274" s="169">
        <v>1</v>
      </c>
      <c r="AL274" s="169">
        <v>1</v>
      </c>
      <c r="AM274" s="169">
        <v>0.5</v>
      </c>
      <c r="AN274" s="169">
        <v>0.871165644171779</v>
      </c>
      <c r="AO274" s="168">
        <v>0.99</v>
      </c>
      <c r="AP274" s="358">
        <v>1</v>
      </c>
      <c r="AQ274" s="358">
        <v>1</v>
      </c>
      <c r="AR274" s="358">
        <v>1</v>
      </c>
      <c r="AS274" s="359">
        <v>1</v>
      </c>
      <c r="AT274" s="364">
        <v>0.0922287257019438</v>
      </c>
      <c r="AU274" s="361" t="s">
        <v>40</v>
      </c>
      <c r="AV274" s="362" t="s">
        <v>40</v>
      </c>
      <c r="AW274" s="362" t="s">
        <v>40</v>
      </c>
      <c r="AX274" s="362">
        <v>0</v>
      </c>
      <c r="AY274" s="142"/>
      <c r="AZ274" s="140"/>
    </row>
    <row r="275" spans="1:52">
      <c r="A275" s="138"/>
      <c r="B275" s="142"/>
      <c r="C275" s="175" t="s">
        <v>496</v>
      </c>
      <c r="D275" s="166" t="s">
        <v>26</v>
      </c>
      <c r="E275" s="166" t="s">
        <v>497</v>
      </c>
      <c r="F275" s="167" t="s">
        <v>560</v>
      </c>
      <c r="G275" s="176" t="s">
        <v>561</v>
      </c>
      <c r="H275" s="176" t="s">
        <v>561</v>
      </c>
      <c r="I275" s="176" t="s">
        <v>561</v>
      </c>
      <c r="J275" s="176" t="s">
        <v>561</v>
      </c>
      <c r="K275" s="168">
        <v>0.9</v>
      </c>
      <c r="L275" s="169">
        <v>0.864406779661017</v>
      </c>
      <c r="M275" s="169">
        <v>0.826086956521739</v>
      </c>
      <c r="N275" s="170">
        <v>0.83</v>
      </c>
      <c r="O275" s="170">
        <v>0.880259813611974</v>
      </c>
      <c r="P275" s="356">
        <v>0.9</v>
      </c>
      <c r="Q275" s="357">
        <v>0.94570596797671</v>
      </c>
      <c r="R275" s="169">
        <v>0.965220949263502</v>
      </c>
      <c r="S275" s="169">
        <v>0.930151628138205</v>
      </c>
      <c r="T275" s="169">
        <v>0.960689887503935</v>
      </c>
      <c r="U275" s="356">
        <v>0.9</v>
      </c>
      <c r="V275" s="169">
        <v>0.912081513828239</v>
      </c>
      <c r="W275" s="169">
        <v>0.901595744680851</v>
      </c>
      <c r="X275" s="169">
        <v>0.917723092219736</v>
      </c>
      <c r="Y275" s="169">
        <v>0.934203332357668</v>
      </c>
      <c r="Z275" s="356">
        <v>0.92</v>
      </c>
      <c r="AA275" s="356">
        <v>0.962893377172381</v>
      </c>
      <c r="AB275" s="356">
        <v>0.964404432132964</v>
      </c>
      <c r="AC275" s="356">
        <v>0.959709009513151</v>
      </c>
      <c r="AD275" s="356">
        <v>0.969389814092389</v>
      </c>
      <c r="AE275" s="356">
        <v>0.92</v>
      </c>
      <c r="AF275" s="169">
        <v>0.994372142103412</v>
      </c>
      <c r="AG275" s="169">
        <v>0.987899472541111</v>
      </c>
      <c r="AH275" s="169">
        <v>0.98644251626898</v>
      </c>
      <c r="AI275" s="169">
        <v>0.971175359581578</v>
      </c>
      <c r="AJ275" s="356">
        <v>0.92</v>
      </c>
      <c r="AK275" s="169">
        <v>0.974656810982049</v>
      </c>
      <c r="AL275" s="169">
        <v>0.974068874390949</v>
      </c>
      <c r="AM275" s="169">
        <v>0.978141135972461</v>
      </c>
      <c r="AN275" s="169">
        <v>0.980201772713076</v>
      </c>
      <c r="AO275" s="168">
        <v>0.99</v>
      </c>
      <c r="AP275" s="358">
        <v>1</v>
      </c>
      <c r="AQ275" s="358">
        <v>1</v>
      </c>
      <c r="AR275" s="358">
        <v>1</v>
      </c>
      <c r="AS275" s="359">
        <v>1</v>
      </c>
      <c r="AT275" s="364">
        <v>0.0922287257019438</v>
      </c>
      <c r="AU275" s="361">
        <v>0.354838709677419</v>
      </c>
      <c r="AV275" s="362">
        <v>0</v>
      </c>
      <c r="AW275" s="362">
        <v>0.111111111111111</v>
      </c>
      <c r="AX275" s="362">
        <v>0.109656301145663</v>
      </c>
      <c r="AY275" s="142"/>
      <c r="AZ275" s="140"/>
    </row>
    <row r="276" spans="1:52">
      <c r="A276" s="138"/>
      <c r="B276" s="142"/>
      <c r="C276" s="175" t="s">
        <v>496</v>
      </c>
      <c r="D276" s="166" t="s">
        <v>26</v>
      </c>
      <c r="E276" s="166" t="s">
        <v>497</v>
      </c>
      <c r="F276" s="167" t="s">
        <v>562</v>
      </c>
      <c r="G276" s="176" t="s">
        <v>563</v>
      </c>
      <c r="H276" s="176" t="s">
        <v>563</v>
      </c>
      <c r="I276" s="176" t="s">
        <v>563</v>
      </c>
      <c r="J276" s="176" t="s">
        <v>563</v>
      </c>
      <c r="K276" s="168">
        <v>0.9</v>
      </c>
      <c r="L276" s="169">
        <v>0.972602739726027</v>
      </c>
      <c r="M276" s="169">
        <v>1</v>
      </c>
      <c r="N276" s="170">
        <v>0.968253968253968</v>
      </c>
      <c r="O276" s="170">
        <v>0.975243810952738</v>
      </c>
      <c r="P276" s="356">
        <v>0.9</v>
      </c>
      <c r="Q276" s="357">
        <v>0.983451266834056</v>
      </c>
      <c r="R276" s="169">
        <v>0.985977627225461</v>
      </c>
      <c r="S276" s="169">
        <v>0.98674096848578</v>
      </c>
      <c r="T276" s="169">
        <v>0.980338992166072</v>
      </c>
      <c r="U276" s="356">
        <v>0.9</v>
      </c>
      <c r="V276" s="169">
        <v>0.953549417941109</v>
      </c>
      <c r="W276" s="169">
        <v>0.96281707893493</v>
      </c>
      <c r="X276" s="169">
        <v>0.965603382013836</v>
      </c>
      <c r="Y276" s="169">
        <v>0.956586235950021</v>
      </c>
      <c r="Z276" s="356">
        <v>0.92</v>
      </c>
      <c r="AA276" s="356">
        <v>0.984654407102093</v>
      </c>
      <c r="AB276" s="356">
        <v>0.989532670754916</v>
      </c>
      <c r="AC276" s="356">
        <v>0.98719590268886</v>
      </c>
      <c r="AD276" s="356">
        <v>0.991533747571157</v>
      </c>
      <c r="AE276" s="356">
        <v>0.92</v>
      </c>
      <c r="AF276" s="169">
        <v>0.997900419916017</v>
      </c>
      <c r="AG276" s="169">
        <v>0.998766650222003</v>
      </c>
      <c r="AH276" s="169">
        <v>0.99761620977354</v>
      </c>
      <c r="AI276" s="169">
        <v>0.990187741843023</v>
      </c>
      <c r="AJ276" s="356">
        <v>0.92</v>
      </c>
      <c r="AK276" s="169">
        <v>0.989129129129129</v>
      </c>
      <c r="AL276" s="169">
        <v>0.992280923758304</v>
      </c>
      <c r="AM276" s="169">
        <v>0.994302371803366</v>
      </c>
      <c r="AN276" s="169">
        <v>0.994399321779549</v>
      </c>
      <c r="AO276" s="168">
        <v>0.99</v>
      </c>
      <c r="AP276" s="358">
        <v>1</v>
      </c>
      <c r="AQ276" s="358">
        <v>1</v>
      </c>
      <c r="AR276" s="358">
        <v>1</v>
      </c>
      <c r="AS276" s="359">
        <v>1</v>
      </c>
      <c r="AT276" s="364">
        <v>0.0922287257019438</v>
      </c>
      <c r="AU276" s="361">
        <v>0.372093023255814</v>
      </c>
      <c r="AV276" s="362">
        <v>0.0555555555555556</v>
      </c>
      <c r="AW276" s="362">
        <v>0</v>
      </c>
      <c r="AX276" s="362">
        <v>0.127151051625239</v>
      </c>
      <c r="AY276" s="142"/>
      <c r="AZ276" s="140"/>
    </row>
    <row r="277" spans="1:52">
      <c r="A277" s="138"/>
      <c r="B277" s="142"/>
      <c r="C277" s="175" t="s">
        <v>496</v>
      </c>
      <c r="D277" s="166" t="s">
        <v>26</v>
      </c>
      <c r="E277" s="166" t="s">
        <v>497</v>
      </c>
      <c r="F277" s="167" t="s">
        <v>564</v>
      </c>
      <c r="G277" s="176" t="s">
        <v>565</v>
      </c>
      <c r="H277" s="176" t="s">
        <v>565</v>
      </c>
      <c r="I277" s="176" t="s">
        <v>565</v>
      </c>
      <c r="J277" s="176" t="s">
        <v>565</v>
      </c>
      <c r="K277" s="168">
        <v>0.9</v>
      </c>
      <c r="L277" s="169">
        <v>0.928571428571429</v>
      </c>
      <c r="M277" s="169">
        <v>1</v>
      </c>
      <c r="N277" s="170">
        <v>0.912751677852349</v>
      </c>
      <c r="O277" s="170">
        <v>0.946542601715015</v>
      </c>
      <c r="P277" s="356">
        <v>0.9</v>
      </c>
      <c r="Q277" s="357">
        <v>0.974309504467912</v>
      </c>
      <c r="R277" s="169">
        <v>0.963847473281435</v>
      </c>
      <c r="S277" s="169">
        <v>0.977264525442079</v>
      </c>
      <c r="T277" s="169">
        <v>0.975851329526323</v>
      </c>
      <c r="U277" s="356">
        <v>0.9</v>
      </c>
      <c r="V277" s="169">
        <v>0.967201462225833</v>
      </c>
      <c r="W277" s="169">
        <v>0.974534899063201</v>
      </c>
      <c r="X277" s="169">
        <v>0.970768675568387</v>
      </c>
      <c r="Y277" s="169">
        <v>0.959799339413698</v>
      </c>
      <c r="Z277" s="356">
        <v>0.92</v>
      </c>
      <c r="AA277" s="356">
        <v>0.986994407595266</v>
      </c>
      <c r="AB277" s="356">
        <v>0.990557939914163</v>
      </c>
      <c r="AC277" s="356">
        <v>0.992307692307692</v>
      </c>
      <c r="AD277" s="356">
        <v>0.992108288909794</v>
      </c>
      <c r="AE277" s="356">
        <v>0.92</v>
      </c>
      <c r="AF277" s="169">
        <v>0.998737373737374</v>
      </c>
      <c r="AG277" s="169">
        <v>0.999565783760313</v>
      </c>
      <c r="AH277" s="169">
        <v>0.997777777777778</v>
      </c>
      <c r="AI277" s="169">
        <v>0.996381831297159</v>
      </c>
      <c r="AJ277" s="356">
        <v>0.92</v>
      </c>
      <c r="AK277" s="169">
        <v>0.991390124301517</v>
      </c>
      <c r="AL277" s="169">
        <v>0.993845789691698</v>
      </c>
      <c r="AM277" s="169">
        <v>0.995940116721644</v>
      </c>
      <c r="AN277" s="169">
        <v>0.99544963406395</v>
      </c>
      <c r="AO277" s="168">
        <v>0.99</v>
      </c>
      <c r="AP277" s="358">
        <v>1</v>
      </c>
      <c r="AQ277" s="358">
        <v>1</v>
      </c>
      <c r="AR277" s="358">
        <v>1</v>
      </c>
      <c r="AS277" s="359">
        <v>1</v>
      </c>
      <c r="AT277" s="364">
        <v>0.0922287257019438</v>
      </c>
      <c r="AU277" s="361">
        <v>0.3</v>
      </c>
      <c r="AV277" s="362">
        <v>0</v>
      </c>
      <c r="AW277" s="362">
        <v>0</v>
      </c>
      <c r="AX277" s="362">
        <v>0.118214716525935</v>
      </c>
      <c r="AY277" s="142"/>
      <c r="AZ277" s="140"/>
    </row>
    <row r="278" spans="1:52">
      <c r="A278" s="138"/>
      <c r="B278" s="142"/>
      <c r="C278" s="175" t="s">
        <v>496</v>
      </c>
      <c r="D278" s="166" t="s">
        <v>26</v>
      </c>
      <c r="E278" s="166" t="s">
        <v>497</v>
      </c>
      <c r="F278" s="167" t="s">
        <v>566</v>
      </c>
      <c r="G278" s="176" t="s">
        <v>567</v>
      </c>
      <c r="H278" s="176" t="s">
        <v>567</v>
      </c>
      <c r="I278" s="176" t="s">
        <v>567</v>
      </c>
      <c r="J278" s="176" t="s">
        <v>567</v>
      </c>
      <c r="K278" s="168">
        <v>0.9</v>
      </c>
      <c r="L278" s="169">
        <v>0.956896551724138</v>
      </c>
      <c r="M278" s="169">
        <v>0.935185185185185</v>
      </c>
      <c r="N278" s="170">
        <v>0.978021978021978</v>
      </c>
      <c r="O278" s="170">
        <v>0.951447245564893</v>
      </c>
      <c r="P278" s="356">
        <v>0.9</v>
      </c>
      <c r="Q278" s="357">
        <v>0.978449444293847</v>
      </c>
      <c r="R278" s="169">
        <v>0.986731843575419</v>
      </c>
      <c r="S278" s="169">
        <v>0.98619957537155</v>
      </c>
      <c r="T278" s="169">
        <v>0.983087063595538</v>
      </c>
      <c r="U278" s="356">
        <v>0.9</v>
      </c>
      <c r="V278" s="169">
        <v>0.972214692328544</v>
      </c>
      <c r="W278" s="169">
        <v>0.976780726256983</v>
      </c>
      <c r="X278" s="169">
        <v>0.974097664543524</v>
      </c>
      <c r="Y278" s="169">
        <v>0.976847540406862</v>
      </c>
      <c r="Z278" s="356">
        <v>0.92</v>
      </c>
      <c r="AA278" s="356">
        <v>0.990637539010254</v>
      </c>
      <c r="AB278" s="356">
        <v>0.997794658172017</v>
      </c>
      <c r="AC278" s="356">
        <v>0.99803536345776</v>
      </c>
      <c r="AD278" s="356">
        <v>0.995673451575699</v>
      </c>
      <c r="AE278" s="356">
        <v>0.92</v>
      </c>
      <c r="AF278" s="169">
        <v>0.994552882433046</v>
      </c>
      <c r="AG278" s="169">
        <v>0.995822200631528</v>
      </c>
      <c r="AH278" s="169">
        <v>0.992521918514698</v>
      </c>
      <c r="AI278" s="169">
        <v>0.994511006948708</v>
      </c>
      <c r="AJ278" s="356">
        <v>0.92</v>
      </c>
      <c r="AK278" s="169">
        <v>0.991494187694925</v>
      </c>
      <c r="AL278" s="169">
        <v>0.998416240731409</v>
      </c>
      <c r="AM278" s="169">
        <v>0.997925003705351</v>
      </c>
      <c r="AN278" s="169">
        <v>0.996881564476411</v>
      </c>
      <c r="AO278" s="168">
        <v>0.99</v>
      </c>
      <c r="AP278" s="358">
        <v>1</v>
      </c>
      <c r="AQ278" s="358">
        <v>1</v>
      </c>
      <c r="AR278" s="358">
        <v>1</v>
      </c>
      <c r="AS278" s="359">
        <v>1</v>
      </c>
      <c r="AT278" s="364">
        <v>0.0922287257019438</v>
      </c>
      <c r="AU278" s="361">
        <v>0.5</v>
      </c>
      <c r="AV278" s="362">
        <v>0.0384615384615385</v>
      </c>
      <c r="AW278" s="362">
        <v>0</v>
      </c>
      <c r="AX278" s="362">
        <v>0.0964467005076142</v>
      </c>
      <c r="AY278" s="142"/>
      <c r="AZ278" s="140"/>
    </row>
    <row r="279" spans="1:52">
      <c r="A279" s="138"/>
      <c r="B279" s="142"/>
      <c r="C279" s="175" t="s">
        <v>496</v>
      </c>
      <c r="D279" s="166" t="s">
        <v>26</v>
      </c>
      <c r="E279" s="166" t="s">
        <v>497</v>
      </c>
      <c r="F279" s="167" t="s">
        <v>568</v>
      </c>
      <c r="G279" s="176" t="s">
        <v>569</v>
      </c>
      <c r="H279" s="176" t="s">
        <v>569</v>
      </c>
      <c r="I279" s="176" t="s">
        <v>569</v>
      </c>
      <c r="J279" s="176" t="s">
        <v>569</v>
      </c>
      <c r="K279" s="168">
        <v>0.9</v>
      </c>
      <c r="L279" s="169">
        <v>1</v>
      </c>
      <c r="M279" s="169">
        <v>0.99009900990099</v>
      </c>
      <c r="N279" s="170">
        <v>1</v>
      </c>
      <c r="O279" s="170">
        <v>0.996414485478666</v>
      </c>
      <c r="P279" s="356">
        <v>0.9</v>
      </c>
      <c r="Q279" s="357">
        <v>0.985107155830004</v>
      </c>
      <c r="R279" s="169">
        <v>0.985361171106311</v>
      </c>
      <c r="S279" s="169">
        <v>0.985633043998803</v>
      </c>
      <c r="T279" s="169">
        <v>0.983239868348566</v>
      </c>
      <c r="U279" s="356">
        <v>0.9</v>
      </c>
      <c r="V279" s="169">
        <v>0.958227388303669</v>
      </c>
      <c r="W279" s="169">
        <v>0.964002879769618</v>
      </c>
      <c r="X279" s="169">
        <v>0.970966776414247</v>
      </c>
      <c r="Y279" s="169">
        <v>0.963541593095363</v>
      </c>
      <c r="Z279" s="356">
        <v>0.92</v>
      </c>
      <c r="AA279" s="356">
        <v>0.986011191047162</v>
      </c>
      <c r="AB279" s="356">
        <v>0.993551587301587</v>
      </c>
      <c r="AC279" s="356">
        <v>0.989788972089857</v>
      </c>
      <c r="AD279" s="356">
        <v>0.991969659352607</v>
      </c>
      <c r="AE279" s="356">
        <v>0.92</v>
      </c>
      <c r="AF279" s="169">
        <v>0.99727002967359</v>
      </c>
      <c r="AG279" s="169">
        <v>0.996803409696324</v>
      </c>
      <c r="AH279" s="169">
        <v>0.996619545175169</v>
      </c>
      <c r="AI279" s="169">
        <v>0.963081562543719</v>
      </c>
      <c r="AJ279" s="356">
        <v>0.92</v>
      </c>
      <c r="AK279" s="169">
        <v>0.988013698630137</v>
      </c>
      <c r="AL279" s="169">
        <v>0.994322075379344</v>
      </c>
      <c r="AM279" s="169">
        <v>0.993556433173976</v>
      </c>
      <c r="AN279" s="169">
        <v>0.994129779470094</v>
      </c>
      <c r="AO279" s="168">
        <v>0.99</v>
      </c>
      <c r="AP279" s="358">
        <v>1</v>
      </c>
      <c r="AQ279" s="358">
        <v>1</v>
      </c>
      <c r="AR279" s="358">
        <v>1</v>
      </c>
      <c r="AS279" s="359">
        <v>1</v>
      </c>
      <c r="AT279" s="364">
        <v>0.0922287257019438</v>
      </c>
      <c r="AU279" s="361">
        <v>0.5</v>
      </c>
      <c r="AV279" s="362">
        <v>0.0476190476190476</v>
      </c>
      <c r="AW279" s="362">
        <v>0.0833333333333333</v>
      </c>
      <c r="AX279" s="362">
        <v>0.125514403292181</v>
      </c>
      <c r="AY279" s="142"/>
      <c r="AZ279" s="140"/>
    </row>
    <row r="280" spans="1:52">
      <c r="A280" s="138"/>
      <c r="B280" s="142"/>
      <c r="C280" s="175" t="s">
        <v>496</v>
      </c>
      <c r="D280" s="166" t="s">
        <v>26</v>
      </c>
      <c r="E280" s="166" t="s">
        <v>497</v>
      </c>
      <c r="F280" s="167" t="s">
        <v>570</v>
      </c>
      <c r="G280" s="176" t="s">
        <v>571</v>
      </c>
      <c r="H280" s="176" t="s">
        <v>571</v>
      </c>
      <c r="I280" s="176" t="s">
        <v>571</v>
      </c>
      <c r="J280" s="176" t="s">
        <v>571</v>
      </c>
      <c r="K280" s="168">
        <v>0.9</v>
      </c>
      <c r="L280" s="169">
        <v>0.930232558139535</v>
      </c>
      <c r="M280" s="169">
        <v>0.941860465116279</v>
      </c>
      <c r="N280" s="170">
        <v>0.96</v>
      </c>
      <c r="O280" s="170">
        <v>0.956931911402789</v>
      </c>
      <c r="P280" s="356">
        <v>0.9</v>
      </c>
      <c r="Q280" s="357">
        <v>0.971267454350161</v>
      </c>
      <c r="R280" s="169">
        <v>0.988414192614048</v>
      </c>
      <c r="S280" s="169">
        <v>0.979354838709677</v>
      </c>
      <c r="T280" s="169">
        <v>0.958010878010878</v>
      </c>
      <c r="U280" s="356">
        <v>0.9</v>
      </c>
      <c r="V280" s="169">
        <v>0.956766917293233</v>
      </c>
      <c r="W280" s="169">
        <v>0.949312092686459</v>
      </c>
      <c r="X280" s="169">
        <v>0.961720430107527</v>
      </c>
      <c r="Y280" s="169">
        <v>0.963822843822844</v>
      </c>
      <c r="Z280" s="356">
        <v>0.92</v>
      </c>
      <c r="AA280" s="356">
        <v>0.98200290275762</v>
      </c>
      <c r="AB280" s="356">
        <v>0.99377645008713</v>
      </c>
      <c r="AC280" s="356">
        <v>0.989304812834225</v>
      </c>
      <c r="AD280" s="356">
        <v>0.991412317466453</v>
      </c>
      <c r="AE280" s="356">
        <v>0.92</v>
      </c>
      <c r="AF280" s="169">
        <v>0.998211091234347</v>
      </c>
      <c r="AG280" s="169">
        <v>0.992966002344666</v>
      </c>
      <c r="AH280" s="169">
        <v>0.99249530956848</v>
      </c>
      <c r="AI280" s="169">
        <v>0.993611331220285</v>
      </c>
      <c r="AJ280" s="356">
        <v>0.92</v>
      </c>
      <c r="AK280" s="169">
        <v>0.987306458362394</v>
      </c>
      <c r="AL280" s="169">
        <v>0.994100294985251</v>
      </c>
      <c r="AM280" s="169">
        <v>0.993558282208589</v>
      </c>
      <c r="AN280" s="169">
        <v>0.994641134451204</v>
      </c>
      <c r="AO280" s="168">
        <v>0.99</v>
      </c>
      <c r="AP280" s="358">
        <v>1</v>
      </c>
      <c r="AQ280" s="358">
        <v>1</v>
      </c>
      <c r="AR280" s="358">
        <v>1</v>
      </c>
      <c r="AS280" s="359">
        <v>1</v>
      </c>
      <c r="AT280" s="364">
        <v>0.0922287257019438</v>
      </c>
      <c r="AU280" s="361">
        <v>0.333333333333333</v>
      </c>
      <c r="AV280" s="362">
        <v>0</v>
      </c>
      <c r="AW280" s="362">
        <v>0</v>
      </c>
      <c r="AX280" s="362">
        <v>0.0912280701754386</v>
      </c>
      <c r="AY280" s="142"/>
      <c r="AZ280" s="140"/>
    </row>
    <row r="281" spans="1:52">
      <c r="A281" s="138"/>
      <c r="B281" s="142"/>
      <c r="C281" s="175" t="s">
        <v>496</v>
      </c>
      <c r="D281" s="166" t="s">
        <v>26</v>
      </c>
      <c r="E281" s="166" t="s">
        <v>497</v>
      </c>
      <c r="F281" s="167" t="s">
        <v>572</v>
      </c>
      <c r="G281" s="176" t="s">
        <v>573</v>
      </c>
      <c r="H281" s="176" t="s">
        <v>573</v>
      </c>
      <c r="I281" s="176" t="s">
        <v>573</v>
      </c>
      <c r="J281" s="176" t="s">
        <v>573</v>
      </c>
      <c r="K281" s="168">
        <v>0.9</v>
      </c>
      <c r="L281" s="169">
        <v>0.897435897435897</v>
      </c>
      <c r="M281" s="169">
        <v>0.89171974522293</v>
      </c>
      <c r="N281" s="170">
        <v>0.859375</v>
      </c>
      <c r="O281" s="170">
        <v>0.89628447686346</v>
      </c>
      <c r="P281" s="356">
        <v>0.9</v>
      </c>
      <c r="Q281" s="357">
        <v>0.973781616286243</v>
      </c>
      <c r="R281" s="169">
        <v>0.9796331265174</v>
      </c>
      <c r="S281" s="169">
        <v>0.972779619612633</v>
      </c>
      <c r="T281" s="169">
        <v>0.97119987319702</v>
      </c>
      <c r="U281" s="356">
        <v>0.9</v>
      </c>
      <c r="V281" s="169">
        <v>0.945712523133868</v>
      </c>
      <c r="W281" s="169">
        <v>0.952522255192878</v>
      </c>
      <c r="X281" s="169">
        <v>0.941894957250044</v>
      </c>
      <c r="Y281" s="169">
        <v>0.94784831193533</v>
      </c>
      <c r="Z281" s="356">
        <v>0.92</v>
      </c>
      <c r="AA281" s="356">
        <v>0.977221470455571</v>
      </c>
      <c r="AB281" s="356">
        <v>0.98257562356271</v>
      </c>
      <c r="AC281" s="356">
        <v>0.987037743042318</v>
      </c>
      <c r="AD281" s="356">
        <v>0.985100760438708</v>
      </c>
      <c r="AE281" s="356">
        <v>0.92</v>
      </c>
      <c r="AF281" s="169">
        <v>0.982557182820471</v>
      </c>
      <c r="AG281" s="169">
        <v>0.976818239714686</v>
      </c>
      <c r="AH281" s="169">
        <v>0.941627358490566</v>
      </c>
      <c r="AI281" s="169">
        <v>0.977301610384355</v>
      </c>
      <c r="AJ281" s="356">
        <v>0.92</v>
      </c>
      <c r="AK281" s="169">
        <v>0.983329748332975</v>
      </c>
      <c r="AL281" s="169">
        <v>0.986859676299343</v>
      </c>
      <c r="AM281" s="169">
        <v>0.990663155374671</v>
      </c>
      <c r="AN281" s="169">
        <v>0.990101438394731</v>
      </c>
      <c r="AO281" s="168">
        <v>0.99</v>
      </c>
      <c r="AP281" s="358">
        <v>1</v>
      </c>
      <c r="AQ281" s="358">
        <v>1</v>
      </c>
      <c r="AR281" s="358">
        <v>1</v>
      </c>
      <c r="AS281" s="359">
        <v>1</v>
      </c>
      <c r="AT281" s="364">
        <v>0.0922287257019438</v>
      </c>
      <c r="AU281" s="361">
        <v>0.352941176470588</v>
      </c>
      <c r="AV281" s="362">
        <v>0.027027027027027</v>
      </c>
      <c r="AW281" s="362">
        <v>0</v>
      </c>
      <c r="AX281" s="362">
        <v>0.0910394265232975</v>
      </c>
      <c r="AY281" s="142"/>
      <c r="AZ281" s="140"/>
    </row>
    <row r="282" spans="1:52">
      <c r="A282" s="138"/>
      <c r="B282" s="142"/>
      <c r="C282" s="175" t="s">
        <v>496</v>
      </c>
      <c r="D282" s="166" t="s">
        <v>235</v>
      </c>
      <c r="E282" s="166" t="s">
        <v>497</v>
      </c>
      <c r="F282" s="167" t="s">
        <v>574</v>
      </c>
      <c r="G282" s="176" t="s">
        <v>575</v>
      </c>
      <c r="H282" s="176" t="s">
        <v>575</v>
      </c>
      <c r="I282" s="176" t="s">
        <v>575</v>
      </c>
      <c r="J282" s="176" t="s">
        <v>575</v>
      </c>
      <c r="K282" s="168">
        <v>0.9</v>
      </c>
      <c r="L282" s="169" t="s">
        <v>40</v>
      </c>
      <c r="M282" s="169" t="s">
        <v>40</v>
      </c>
      <c r="N282" s="170" t="s">
        <v>40</v>
      </c>
      <c r="O282" s="170" t="s">
        <v>40</v>
      </c>
      <c r="P282" s="356">
        <v>0.9</v>
      </c>
      <c r="Q282" s="357" t="s">
        <v>40</v>
      </c>
      <c r="R282" s="169" t="s">
        <v>40</v>
      </c>
      <c r="S282" s="169" t="s">
        <v>40</v>
      </c>
      <c r="T282" s="169">
        <v>0</v>
      </c>
      <c r="U282" s="356">
        <v>0.9</v>
      </c>
      <c r="V282" s="169" t="s">
        <v>40</v>
      </c>
      <c r="W282" s="169" t="s">
        <v>40</v>
      </c>
      <c r="X282" s="169" t="s">
        <v>40</v>
      </c>
      <c r="Y282" s="169">
        <v>0.363636363636364</v>
      </c>
      <c r="Z282" s="356">
        <v>0.92</v>
      </c>
      <c r="AA282" s="356" t="s">
        <v>40</v>
      </c>
      <c r="AB282" s="356" t="s">
        <v>40</v>
      </c>
      <c r="AC282" s="356" t="s">
        <v>40</v>
      </c>
      <c r="AD282" s="356">
        <v>1</v>
      </c>
      <c r="AE282" s="356">
        <v>0.92</v>
      </c>
      <c r="AF282" s="169">
        <v>0.995348837209302</v>
      </c>
      <c r="AG282" s="169">
        <v>0.996966632962588</v>
      </c>
      <c r="AH282" s="169">
        <v>1</v>
      </c>
      <c r="AI282" s="169">
        <v>0.993427922117806</v>
      </c>
      <c r="AJ282" s="356">
        <v>0.92</v>
      </c>
      <c r="AK282" s="169" t="s">
        <v>40</v>
      </c>
      <c r="AL282" s="169" t="s">
        <v>40</v>
      </c>
      <c r="AM282" s="169" t="s">
        <v>40</v>
      </c>
      <c r="AN282" s="169">
        <v>0.5</v>
      </c>
      <c r="AO282" s="168">
        <v>0.99</v>
      </c>
      <c r="AP282" s="358">
        <v>1</v>
      </c>
      <c r="AQ282" s="358">
        <v>1</v>
      </c>
      <c r="AR282" s="358">
        <v>1</v>
      </c>
      <c r="AS282" s="359">
        <v>1</v>
      </c>
      <c r="AT282" s="364">
        <v>0.0922287257019438</v>
      </c>
      <c r="AU282" s="361" t="s">
        <v>40</v>
      </c>
      <c r="AV282" s="362" t="s">
        <v>40</v>
      </c>
      <c r="AW282" s="362" t="s">
        <v>40</v>
      </c>
      <c r="AX282" s="362" t="s">
        <v>40</v>
      </c>
      <c r="AY282" s="142"/>
      <c r="AZ282" s="140"/>
    </row>
    <row r="283" spans="1:52">
      <c r="A283" s="138"/>
      <c r="B283" s="142"/>
      <c r="C283" s="175" t="s">
        <v>496</v>
      </c>
      <c r="D283" s="166" t="s">
        <v>235</v>
      </c>
      <c r="E283" s="166" t="s">
        <v>497</v>
      </c>
      <c r="F283" s="167" t="s">
        <v>576</v>
      </c>
      <c r="G283" s="176" t="s">
        <v>577</v>
      </c>
      <c r="H283" s="176" t="s">
        <v>577</v>
      </c>
      <c r="I283" s="176" t="s">
        <v>577</v>
      </c>
      <c r="J283" s="176" t="s">
        <v>577</v>
      </c>
      <c r="K283" s="168">
        <v>0.9</v>
      </c>
      <c r="L283" s="169" t="s">
        <v>40</v>
      </c>
      <c r="M283" s="169" t="s">
        <v>40</v>
      </c>
      <c r="N283" s="170" t="s">
        <v>40</v>
      </c>
      <c r="O283" s="170" t="s">
        <v>40</v>
      </c>
      <c r="P283" s="356">
        <v>0.9</v>
      </c>
      <c r="Q283" s="357">
        <v>0</v>
      </c>
      <c r="R283" s="169">
        <v>0</v>
      </c>
      <c r="S283" s="169" t="s">
        <v>40</v>
      </c>
      <c r="T283" s="169">
        <v>0</v>
      </c>
      <c r="U283" s="356">
        <v>0.9</v>
      </c>
      <c r="V283" s="169">
        <v>1</v>
      </c>
      <c r="W283" s="169">
        <v>1</v>
      </c>
      <c r="X283" s="169" t="s">
        <v>40</v>
      </c>
      <c r="Y283" s="169">
        <v>1</v>
      </c>
      <c r="Z283" s="356">
        <v>0.92</v>
      </c>
      <c r="AA283" s="356" t="s">
        <v>40</v>
      </c>
      <c r="AB283" s="356" t="s">
        <v>40</v>
      </c>
      <c r="AC283" s="356" t="s">
        <v>40</v>
      </c>
      <c r="AD283" s="356" t="s">
        <v>40</v>
      </c>
      <c r="AE283" s="356">
        <v>0.92</v>
      </c>
      <c r="AF283" s="169">
        <v>0.998233215547703</v>
      </c>
      <c r="AG283" s="169">
        <v>0.998281786941581</v>
      </c>
      <c r="AH283" s="169">
        <v>1</v>
      </c>
      <c r="AI283" s="169">
        <v>0.996404988994864</v>
      </c>
      <c r="AJ283" s="356">
        <v>0.92</v>
      </c>
      <c r="AK283" s="169">
        <v>1</v>
      </c>
      <c r="AL283" s="169">
        <v>1</v>
      </c>
      <c r="AM283" s="169" t="s">
        <v>40</v>
      </c>
      <c r="AN283" s="169">
        <v>1</v>
      </c>
      <c r="AO283" s="168">
        <v>0.99</v>
      </c>
      <c r="AP283" s="358" t="s">
        <v>40</v>
      </c>
      <c r="AQ283" s="358">
        <v>1</v>
      </c>
      <c r="AR283" s="358" t="s">
        <v>40</v>
      </c>
      <c r="AS283" s="359">
        <v>1</v>
      </c>
      <c r="AT283" s="364">
        <v>0.0922287257019438</v>
      </c>
      <c r="AU283" s="361" t="s">
        <v>40</v>
      </c>
      <c r="AV283" s="362" t="s">
        <v>40</v>
      </c>
      <c r="AW283" s="362" t="s">
        <v>40</v>
      </c>
      <c r="AX283" s="362" t="s">
        <v>40</v>
      </c>
      <c r="AY283" s="142"/>
      <c r="AZ283" s="140"/>
    </row>
    <row r="284" spans="1:52">
      <c r="A284" s="138"/>
      <c r="B284" s="142"/>
      <c r="C284" s="175" t="s">
        <v>496</v>
      </c>
      <c r="D284" s="166" t="s">
        <v>235</v>
      </c>
      <c r="E284" s="166" t="s">
        <v>497</v>
      </c>
      <c r="F284" s="167" t="s">
        <v>578</v>
      </c>
      <c r="G284" s="176" t="s">
        <v>579</v>
      </c>
      <c r="H284" s="176" t="s">
        <v>579</v>
      </c>
      <c r="I284" s="176" t="s">
        <v>579</v>
      </c>
      <c r="J284" s="176" t="s">
        <v>579</v>
      </c>
      <c r="K284" s="168">
        <v>0.9</v>
      </c>
      <c r="L284" s="169" t="s">
        <v>40</v>
      </c>
      <c r="M284" s="169" t="s">
        <v>40</v>
      </c>
      <c r="N284" s="170" t="s">
        <v>40</v>
      </c>
      <c r="O284" s="170" t="s">
        <v>40</v>
      </c>
      <c r="P284" s="356">
        <v>0.9</v>
      </c>
      <c r="Q284" s="357">
        <v>0</v>
      </c>
      <c r="R284" s="169" t="s">
        <v>40</v>
      </c>
      <c r="S284" s="169" t="s">
        <v>40</v>
      </c>
      <c r="T284" s="169">
        <v>0</v>
      </c>
      <c r="U284" s="356">
        <v>0.9</v>
      </c>
      <c r="V284" s="169">
        <v>0</v>
      </c>
      <c r="W284" s="169" t="s">
        <v>40</v>
      </c>
      <c r="X284" s="169" t="s">
        <v>40</v>
      </c>
      <c r="Y284" s="169">
        <v>0.5</v>
      </c>
      <c r="Z284" s="356">
        <v>0.92</v>
      </c>
      <c r="AA284" s="356" t="s">
        <v>40</v>
      </c>
      <c r="AB284" s="356" t="s">
        <v>40</v>
      </c>
      <c r="AC284" s="356" t="s">
        <v>40</v>
      </c>
      <c r="AD284" s="356" t="s">
        <v>40</v>
      </c>
      <c r="AE284" s="356">
        <v>0.92</v>
      </c>
      <c r="AF284" s="169">
        <v>0.996974281391831</v>
      </c>
      <c r="AG284" s="169">
        <v>1</v>
      </c>
      <c r="AH284" s="169">
        <v>0.995327102803738</v>
      </c>
      <c r="AI284" s="169">
        <v>0.992101579684063</v>
      </c>
      <c r="AJ284" s="356">
        <v>0.92</v>
      </c>
      <c r="AK284" s="169">
        <v>0</v>
      </c>
      <c r="AL284" s="169" t="s">
        <v>40</v>
      </c>
      <c r="AM284" s="169" t="s">
        <v>40</v>
      </c>
      <c r="AN284" s="169">
        <v>0.5</v>
      </c>
      <c r="AO284" s="168">
        <v>0.99</v>
      </c>
      <c r="AP284" s="358">
        <v>1</v>
      </c>
      <c r="AQ284" s="358" t="s">
        <v>40</v>
      </c>
      <c r="AR284" s="358" t="s">
        <v>40</v>
      </c>
      <c r="AS284" s="359">
        <v>1</v>
      </c>
      <c r="AT284" s="364">
        <v>0.0922287257019438</v>
      </c>
      <c r="AU284" s="361" t="s">
        <v>40</v>
      </c>
      <c r="AV284" s="362" t="s">
        <v>40</v>
      </c>
      <c r="AW284" s="362" t="s">
        <v>40</v>
      </c>
      <c r="AX284" s="362" t="s">
        <v>40</v>
      </c>
      <c r="AY284" s="142"/>
      <c r="AZ284" s="140"/>
    </row>
    <row r="285" spans="1:52">
      <c r="A285" s="138"/>
      <c r="B285" s="142"/>
      <c r="C285" s="175" t="s">
        <v>496</v>
      </c>
      <c r="D285" s="166" t="s">
        <v>235</v>
      </c>
      <c r="E285" s="166" t="s">
        <v>497</v>
      </c>
      <c r="F285" s="167" t="s">
        <v>580</v>
      </c>
      <c r="G285" s="176" t="s">
        <v>581</v>
      </c>
      <c r="H285" s="176" t="s">
        <v>581</v>
      </c>
      <c r="I285" s="176" t="s">
        <v>581</v>
      </c>
      <c r="J285" s="176" t="s">
        <v>581</v>
      </c>
      <c r="K285" s="168">
        <v>0.9</v>
      </c>
      <c r="L285" s="169" t="s">
        <v>40</v>
      </c>
      <c r="M285" s="169" t="s">
        <v>40</v>
      </c>
      <c r="N285" s="170" t="s">
        <v>40</v>
      </c>
      <c r="O285" s="170" t="s">
        <v>40</v>
      </c>
      <c r="P285" s="356">
        <v>0.9</v>
      </c>
      <c r="Q285" s="357" t="s">
        <v>40</v>
      </c>
      <c r="R285" s="169" t="s">
        <v>40</v>
      </c>
      <c r="S285" s="169" t="s">
        <v>40</v>
      </c>
      <c r="T285" s="169">
        <v>0</v>
      </c>
      <c r="U285" s="356">
        <v>0.9</v>
      </c>
      <c r="V285" s="169" t="s">
        <v>40</v>
      </c>
      <c r="W285" s="169" t="s">
        <v>40</v>
      </c>
      <c r="X285" s="169" t="s">
        <v>40</v>
      </c>
      <c r="Y285" s="169">
        <v>0</v>
      </c>
      <c r="Z285" s="356">
        <v>0.92</v>
      </c>
      <c r="AA285" s="356" t="s">
        <v>40</v>
      </c>
      <c r="AB285" s="356" t="s">
        <v>40</v>
      </c>
      <c r="AC285" s="356" t="s">
        <v>40</v>
      </c>
      <c r="AD285" s="356" t="s">
        <v>40</v>
      </c>
      <c r="AE285" s="356">
        <v>0.92</v>
      </c>
      <c r="AF285" s="169">
        <v>1</v>
      </c>
      <c r="AG285" s="169">
        <v>1</v>
      </c>
      <c r="AH285" s="169">
        <v>1</v>
      </c>
      <c r="AI285" s="169">
        <v>0.997497725204732</v>
      </c>
      <c r="AJ285" s="356">
        <v>0.92</v>
      </c>
      <c r="AK285" s="169" t="s">
        <v>40</v>
      </c>
      <c r="AL285" s="169" t="s">
        <v>40</v>
      </c>
      <c r="AM285" s="169" t="s">
        <v>40</v>
      </c>
      <c r="AN285" s="169">
        <v>0</v>
      </c>
      <c r="AO285" s="168">
        <v>0.99</v>
      </c>
      <c r="AP285" s="358" t="s">
        <v>40</v>
      </c>
      <c r="AQ285" s="358" t="s">
        <v>40</v>
      </c>
      <c r="AR285" s="358" t="s">
        <v>40</v>
      </c>
      <c r="AS285" s="359">
        <v>1</v>
      </c>
      <c r="AT285" s="364">
        <v>0.0922287257019438</v>
      </c>
      <c r="AU285" s="361" t="s">
        <v>40</v>
      </c>
      <c r="AV285" s="362" t="s">
        <v>40</v>
      </c>
      <c r="AW285" s="362" t="s">
        <v>40</v>
      </c>
      <c r="AX285" s="362" t="s">
        <v>40</v>
      </c>
      <c r="AY285" s="142"/>
      <c r="AZ285" s="140"/>
    </row>
    <row r="286" spans="1:52">
      <c r="A286" s="138"/>
      <c r="B286" s="142"/>
      <c r="C286" s="175" t="s">
        <v>496</v>
      </c>
      <c r="D286" s="166" t="s">
        <v>26</v>
      </c>
      <c r="E286" s="166" t="s">
        <v>497</v>
      </c>
      <c r="F286" s="167" t="s">
        <v>582</v>
      </c>
      <c r="G286" s="176" t="s">
        <v>583</v>
      </c>
      <c r="H286" s="176" t="s">
        <v>583</v>
      </c>
      <c r="I286" s="176" t="s">
        <v>583</v>
      </c>
      <c r="J286" s="176" t="s">
        <v>583</v>
      </c>
      <c r="K286" s="168">
        <v>0.9</v>
      </c>
      <c r="L286" s="169">
        <v>0.941176470588235</v>
      </c>
      <c r="M286" s="169">
        <v>1</v>
      </c>
      <c r="N286" s="170">
        <v>0.9375</v>
      </c>
      <c r="O286" s="170">
        <v>0.945121951219512</v>
      </c>
      <c r="P286" s="356">
        <v>0.9</v>
      </c>
      <c r="Q286" s="357">
        <v>0.966550522648084</v>
      </c>
      <c r="R286" s="169">
        <v>0.994006849315068</v>
      </c>
      <c r="S286" s="169">
        <v>0.988011988011988</v>
      </c>
      <c r="T286" s="169">
        <v>0.983066622631879</v>
      </c>
      <c r="U286" s="356">
        <v>0.9</v>
      </c>
      <c r="V286" s="169">
        <v>0.896864111498258</v>
      </c>
      <c r="W286" s="169">
        <v>0.926369863013699</v>
      </c>
      <c r="X286" s="169">
        <v>0.931068931068931</v>
      </c>
      <c r="Y286" s="169">
        <v>0.914132164409884</v>
      </c>
      <c r="Z286" s="356">
        <v>0.92</v>
      </c>
      <c r="AA286" s="356">
        <v>0.977195945945946</v>
      </c>
      <c r="AB286" s="356">
        <v>0.979250334672021</v>
      </c>
      <c r="AC286" s="356">
        <v>0.962962962962963</v>
      </c>
      <c r="AD286" s="356">
        <v>0.981724099966971</v>
      </c>
      <c r="AE286" s="356">
        <v>0.92</v>
      </c>
      <c r="AF286" s="169">
        <v>0.779345372460497</v>
      </c>
      <c r="AG286" s="169">
        <v>0.846159930396267</v>
      </c>
      <c r="AH286" s="169">
        <v>0.977417686605758</v>
      </c>
      <c r="AI286" s="169">
        <v>0.945691185170578</v>
      </c>
      <c r="AJ286" s="356">
        <v>0.92</v>
      </c>
      <c r="AK286" s="169">
        <v>0.982817869415808</v>
      </c>
      <c r="AL286" s="169">
        <v>0.98684704998121</v>
      </c>
      <c r="AM286" s="169">
        <v>0.983251919050942</v>
      </c>
      <c r="AN286" s="169">
        <v>0.98753343680856</v>
      </c>
      <c r="AO286" s="168">
        <v>0.99</v>
      </c>
      <c r="AP286" s="358">
        <v>1</v>
      </c>
      <c r="AQ286" s="358">
        <v>1</v>
      </c>
      <c r="AR286" s="358">
        <v>1</v>
      </c>
      <c r="AS286" s="359">
        <v>1</v>
      </c>
      <c r="AT286" s="364">
        <v>0.0922287257019438</v>
      </c>
      <c r="AU286" s="361">
        <v>0.2</v>
      </c>
      <c r="AV286" s="362">
        <v>0</v>
      </c>
      <c r="AW286" s="362">
        <v>0</v>
      </c>
      <c r="AX286" s="362">
        <v>0.0344827586206897</v>
      </c>
      <c r="AY286" s="142"/>
      <c r="AZ286" s="140"/>
    </row>
    <row r="287" spans="1:52">
      <c r="A287" s="138"/>
      <c r="B287" s="142"/>
      <c r="C287" s="175" t="s">
        <v>496</v>
      </c>
      <c r="D287" s="166" t="s">
        <v>235</v>
      </c>
      <c r="E287" s="166" t="s">
        <v>497</v>
      </c>
      <c r="F287" s="167" t="s">
        <v>584</v>
      </c>
      <c r="G287" s="176" t="s">
        <v>585</v>
      </c>
      <c r="H287" s="176" t="s">
        <v>585</v>
      </c>
      <c r="I287" s="176" t="s">
        <v>585</v>
      </c>
      <c r="J287" s="176" t="s">
        <v>585</v>
      </c>
      <c r="K287" s="168">
        <v>0.9</v>
      </c>
      <c r="L287" s="169" t="s">
        <v>40</v>
      </c>
      <c r="M287" s="169" t="s">
        <v>40</v>
      </c>
      <c r="N287" s="170" t="s">
        <v>40</v>
      </c>
      <c r="O287" s="170" t="s">
        <v>40</v>
      </c>
      <c r="P287" s="356">
        <v>0.9</v>
      </c>
      <c r="Q287" s="357">
        <v>1</v>
      </c>
      <c r="R287" s="169">
        <v>0</v>
      </c>
      <c r="S287" s="169">
        <v>0</v>
      </c>
      <c r="T287" s="169">
        <v>0.0208333333333333</v>
      </c>
      <c r="U287" s="356">
        <v>0.9</v>
      </c>
      <c r="V287" s="169">
        <v>1</v>
      </c>
      <c r="W287" s="169">
        <v>0.833333333333333</v>
      </c>
      <c r="X287" s="169">
        <v>1</v>
      </c>
      <c r="Y287" s="169">
        <v>0.854166666666667</v>
      </c>
      <c r="Z287" s="356">
        <v>0.92</v>
      </c>
      <c r="AA287" s="356">
        <v>0</v>
      </c>
      <c r="AB287" s="356" t="s">
        <v>40</v>
      </c>
      <c r="AC287" s="356" t="s">
        <v>40</v>
      </c>
      <c r="AD287" s="356">
        <v>0.25</v>
      </c>
      <c r="AE287" s="356">
        <v>0.92</v>
      </c>
      <c r="AF287" s="169">
        <v>0.99919011945738</v>
      </c>
      <c r="AG287" s="169">
        <v>0.999542613203232</v>
      </c>
      <c r="AH287" s="169">
        <v>0.99964234620887</v>
      </c>
      <c r="AI287" s="169">
        <v>0.998561590880486</v>
      </c>
      <c r="AJ287" s="356">
        <v>0.92</v>
      </c>
      <c r="AK287" s="169">
        <v>0.5</v>
      </c>
      <c r="AL287" s="169">
        <v>0.833333333333333</v>
      </c>
      <c r="AM287" s="169">
        <v>1</v>
      </c>
      <c r="AN287" s="169">
        <v>0.867924528301887</v>
      </c>
      <c r="AO287" s="168">
        <v>0.99</v>
      </c>
      <c r="AP287" s="358">
        <v>1</v>
      </c>
      <c r="AQ287" s="358">
        <v>1</v>
      </c>
      <c r="AR287" s="358">
        <v>1</v>
      </c>
      <c r="AS287" s="359">
        <v>1</v>
      </c>
      <c r="AT287" s="364">
        <v>0.0922287257019438</v>
      </c>
      <c r="AU287" s="361" t="s">
        <v>40</v>
      </c>
      <c r="AV287" s="362" t="s">
        <v>40</v>
      </c>
      <c r="AW287" s="362" t="s">
        <v>40</v>
      </c>
      <c r="AX287" s="362" t="s">
        <v>40</v>
      </c>
      <c r="AY287" s="142"/>
      <c r="AZ287" s="140"/>
    </row>
    <row r="288" s="134" customFormat="1" spans="1:52">
      <c r="A288" s="138"/>
      <c r="B288" s="135"/>
      <c r="C288" s="175" t="s">
        <v>496</v>
      </c>
      <c r="D288" s="166" t="s">
        <v>26</v>
      </c>
      <c r="E288" s="166" t="s">
        <v>497</v>
      </c>
      <c r="F288" s="167" t="s">
        <v>586</v>
      </c>
      <c r="G288" s="176" t="s">
        <v>587</v>
      </c>
      <c r="H288" s="176" t="s">
        <v>587</v>
      </c>
      <c r="I288" s="176" t="s">
        <v>587</v>
      </c>
      <c r="J288" s="176" t="s">
        <v>587</v>
      </c>
      <c r="K288" s="168">
        <v>0.9</v>
      </c>
      <c r="L288" s="169">
        <v>0.98780487804878</v>
      </c>
      <c r="M288" s="169">
        <v>0.974842767295597</v>
      </c>
      <c r="N288" s="170">
        <v>0.933333333333333</v>
      </c>
      <c r="O288" s="170">
        <v>0.969437115215479</v>
      </c>
      <c r="P288" s="356">
        <v>0.9</v>
      </c>
      <c r="Q288" s="357">
        <v>0.92300430084968</v>
      </c>
      <c r="R288" s="169">
        <v>0.980272297860517</v>
      </c>
      <c r="S288" s="169">
        <v>0.959452857840743</v>
      </c>
      <c r="T288" s="169">
        <v>0.967921951731926</v>
      </c>
      <c r="U288" s="356">
        <v>0.9</v>
      </c>
      <c r="V288" s="169">
        <v>0.916815273261303</v>
      </c>
      <c r="W288" s="169">
        <v>0.929841622672965</v>
      </c>
      <c r="X288" s="169">
        <v>0.908809640123758</v>
      </c>
      <c r="Y288" s="169">
        <v>0.915010023022313</v>
      </c>
      <c r="Z288" s="356">
        <v>0.92</v>
      </c>
      <c r="AA288" s="356">
        <v>0.980344607530313</v>
      </c>
      <c r="AB288" s="356">
        <v>0.982075949367089</v>
      </c>
      <c r="AC288" s="356">
        <v>0.975971165398478</v>
      </c>
      <c r="AD288" s="356">
        <v>0.981206558072903</v>
      </c>
      <c r="AE288" s="356">
        <v>0.92</v>
      </c>
      <c r="AF288" s="169">
        <v>0.977844882390337</v>
      </c>
      <c r="AG288" s="169">
        <v>0.883578331844392</v>
      </c>
      <c r="AH288" s="169">
        <v>0.928757082705204</v>
      </c>
      <c r="AI288" s="169">
        <v>0.977375131630971</v>
      </c>
      <c r="AJ288" s="356">
        <v>0.92</v>
      </c>
      <c r="AK288" s="169">
        <v>0.987910885959357</v>
      </c>
      <c r="AL288" s="169">
        <v>0.987290617312873</v>
      </c>
      <c r="AM288" s="169">
        <v>0.987615740740741</v>
      </c>
      <c r="AN288" s="169">
        <v>0.98820028582116</v>
      </c>
      <c r="AO288" s="168">
        <v>0.99</v>
      </c>
      <c r="AP288" s="358">
        <v>1</v>
      </c>
      <c r="AQ288" s="358">
        <v>1</v>
      </c>
      <c r="AR288" s="358">
        <v>1</v>
      </c>
      <c r="AS288" s="359">
        <v>1</v>
      </c>
      <c r="AT288" s="364">
        <v>0.0922287257019438</v>
      </c>
      <c r="AU288" s="361">
        <v>0.194444444444444</v>
      </c>
      <c r="AV288" s="362">
        <v>0</v>
      </c>
      <c r="AW288" s="362">
        <v>0.0384615384615385</v>
      </c>
      <c r="AX288" s="362">
        <v>0.0819512195121951</v>
      </c>
      <c r="AY288" s="135"/>
      <c r="AZ288" s="140"/>
    </row>
    <row r="289" s="134" customFormat="1" spans="1:52">
      <c r="A289" s="138"/>
      <c r="B289" s="135"/>
      <c r="C289" s="175" t="s">
        <v>496</v>
      </c>
      <c r="D289" s="166" t="s">
        <v>26</v>
      </c>
      <c r="E289" s="166" t="s">
        <v>497</v>
      </c>
      <c r="F289" s="167" t="s">
        <v>588</v>
      </c>
      <c r="G289" s="176" t="s">
        <v>589</v>
      </c>
      <c r="H289" s="176" t="s">
        <v>589</v>
      </c>
      <c r="I289" s="176" t="s">
        <v>589</v>
      </c>
      <c r="J289" s="176" t="s">
        <v>589</v>
      </c>
      <c r="K289" s="168">
        <v>0.9</v>
      </c>
      <c r="L289" s="169">
        <v>0.926470588235294</v>
      </c>
      <c r="M289" s="169">
        <v>0.91304347826087</v>
      </c>
      <c r="N289" s="170">
        <v>0.830188679245283</v>
      </c>
      <c r="O289" s="170">
        <v>0.915882967607106</v>
      </c>
      <c r="P289" s="356">
        <v>0.9</v>
      </c>
      <c r="Q289" s="357">
        <v>0.968190854870775</v>
      </c>
      <c r="R289" s="169">
        <v>0.970490593876798</v>
      </c>
      <c r="S289" s="169">
        <v>0.970176231360145</v>
      </c>
      <c r="T289" s="169">
        <v>0.957879703378193</v>
      </c>
      <c r="U289" s="356">
        <v>0.9</v>
      </c>
      <c r="V289" s="169">
        <v>0.927009372337404</v>
      </c>
      <c r="W289" s="169">
        <v>0.937292511988196</v>
      </c>
      <c r="X289" s="169">
        <v>0.933574333483958</v>
      </c>
      <c r="Y289" s="169">
        <v>0.930447679209009</v>
      </c>
      <c r="Z289" s="356">
        <v>0.92</v>
      </c>
      <c r="AA289" s="356">
        <v>0.965488907148726</v>
      </c>
      <c r="AB289" s="356">
        <v>0.991891247316957</v>
      </c>
      <c r="AC289" s="356">
        <v>0.981115107913669</v>
      </c>
      <c r="AD289" s="356">
        <v>0.991409239502293</v>
      </c>
      <c r="AE289" s="356">
        <v>0.92</v>
      </c>
      <c r="AF289" s="169">
        <v>0.97765617875057</v>
      </c>
      <c r="AG289" s="169">
        <v>0.975920971393291</v>
      </c>
      <c r="AH289" s="169">
        <v>0.971854304635762</v>
      </c>
      <c r="AI289" s="169">
        <v>0.986196845647314</v>
      </c>
      <c r="AJ289" s="356">
        <v>0.92</v>
      </c>
      <c r="AK289" s="169">
        <v>0.977830451756832</v>
      </c>
      <c r="AL289" s="169">
        <v>0.993917451122375</v>
      </c>
      <c r="AM289" s="169">
        <v>0.991278195488722</v>
      </c>
      <c r="AN289" s="169">
        <v>0.993827959519887</v>
      </c>
      <c r="AO289" s="168">
        <v>0.99</v>
      </c>
      <c r="AP289" s="358">
        <v>1</v>
      </c>
      <c r="AQ289" s="358">
        <v>1</v>
      </c>
      <c r="AR289" s="358">
        <v>1</v>
      </c>
      <c r="AS289" s="359">
        <v>1</v>
      </c>
      <c r="AT289" s="364">
        <v>0.0922287257019438</v>
      </c>
      <c r="AU289" s="361">
        <v>0.1875</v>
      </c>
      <c r="AV289" s="362">
        <v>0</v>
      </c>
      <c r="AW289" s="362">
        <v>0</v>
      </c>
      <c r="AX289" s="362">
        <v>0.0594315245478036</v>
      </c>
      <c r="AY289" s="135"/>
      <c r="AZ289" s="140"/>
    </row>
    <row r="290" s="134" customFormat="1" spans="1:52">
      <c r="A290" s="138"/>
      <c r="B290" s="135"/>
      <c r="C290" s="175" t="s">
        <v>496</v>
      </c>
      <c r="D290" s="166" t="s">
        <v>26</v>
      </c>
      <c r="E290" s="166" t="s">
        <v>497</v>
      </c>
      <c r="F290" s="167" t="s">
        <v>590</v>
      </c>
      <c r="G290" s="176" t="s">
        <v>591</v>
      </c>
      <c r="H290" s="176" t="s">
        <v>591</v>
      </c>
      <c r="I290" s="176" t="s">
        <v>591</v>
      </c>
      <c r="J290" s="176" t="s">
        <v>591</v>
      </c>
      <c r="K290" s="168">
        <v>0.9</v>
      </c>
      <c r="L290" s="169">
        <v>0.905511811023622</v>
      </c>
      <c r="M290" s="169">
        <v>0.864</v>
      </c>
      <c r="N290" s="170">
        <v>0.866666666666667</v>
      </c>
      <c r="O290" s="170">
        <v>0.929997021149836</v>
      </c>
      <c r="P290" s="356">
        <v>0.9</v>
      </c>
      <c r="Q290" s="357">
        <v>0.92046875</v>
      </c>
      <c r="R290" s="169">
        <v>0.972816780821918</v>
      </c>
      <c r="S290" s="169">
        <v>0.966666666666667</v>
      </c>
      <c r="T290" s="169">
        <v>0.952325085324232</v>
      </c>
      <c r="U290" s="356">
        <v>0.9</v>
      </c>
      <c r="V290" s="169">
        <v>0.9340625</v>
      </c>
      <c r="W290" s="169">
        <v>0.924015410958904</v>
      </c>
      <c r="X290" s="169">
        <v>0.917948717948718</v>
      </c>
      <c r="Y290" s="169">
        <v>0.930743073679984</v>
      </c>
      <c r="Z290" s="356">
        <v>0.92</v>
      </c>
      <c r="AA290" s="356">
        <v>0.966422872340426</v>
      </c>
      <c r="AB290" s="356">
        <v>0.982005858557679</v>
      </c>
      <c r="AC290" s="356">
        <v>0.97736748064324</v>
      </c>
      <c r="AD290" s="356">
        <v>0.982916588511983</v>
      </c>
      <c r="AE290" s="356">
        <v>0.92</v>
      </c>
      <c r="AF290" s="169">
        <v>0.996398018910401</v>
      </c>
      <c r="AG290" s="169">
        <v>0.968235633843488</v>
      </c>
      <c r="AH290" s="169">
        <v>0.789577187807276</v>
      </c>
      <c r="AI290" s="169">
        <v>0.943354595986026</v>
      </c>
      <c r="AJ290" s="356">
        <v>0.92</v>
      </c>
      <c r="AK290" s="169">
        <v>0.978899895304824</v>
      </c>
      <c r="AL290" s="169">
        <v>0.986488768789056</v>
      </c>
      <c r="AM290" s="169">
        <v>0.990503493997491</v>
      </c>
      <c r="AN290" s="169">
        <v>0.98846810695101</v>
      </c>
      <c r="AO290" s="168">
        <v>0.99</v>
      </c>
      <c r="AP290" s="358">
        <v>1</v>
      </c>
      <c r="AQ290" s="358">
        <v>1</v>
      </c>
      <c r="AR290" s="358">
        <v>1</v>
      </c>
      <c r="AS290" s="359">
        <v>1</v>
      </c>
      <c r="AT290" s="364">
        <v>0.0922287257019438</v>
      </c>
      <c r="AU290" s="361">
        <v>0.55</v>
      </c>
      <c r="AV290" s="362">
        <v>0</v>
      </c>
      <c r="AW290" s="362">
        <v>0</v>
      </c>
      <c r="AX290" s="362">
        <v>0.101374570446735</v>
      </c>
      <c r="AY290" s="135"/>
      <c r="AZ290" s="140"/>
    </row>
    <row r="291" s="134" customFormat="1" spans="1:52">
      <c r="A291" s="138"/>
      <c r="B291" s="135"/>
      <c r="C291" s="175" t="s">
        <v>496</v>
      </c>
      <c r="D291" s="166" t="s">
        <v>26</v>
      </c>
      <c r="E291" s="166" t="s">
        <v>497</v>
      </c>
      <c r="F291" s="167" t="s">
        <v>592</v>
      </c>
      <c r="G291" s="176" t="s">
        <v>593</v>
      </c>
      <c r="H291" s="176" t="s">
        <v>593</v>
      </c>
      <c r="I291" s="176" t="s">
        <v>593</v>
      </c>
      <c r="J291" s="176" t="s">
        <v>593</v>
      </c>
      <c r="K291" s="168">
        <v>0.9</v>
      </c>
      <c r="L291" s="169">
        <v>0.88785046728972</v>
      </c>
      <c r="M291" s="169">
        <v>0.877358490566038</v>
      </c>
      <c r="N291" s="170">
        <v>0.862068965517241</v>
      </c>
      <c r="O291" s="170">
        <v>0.901226383824992</v>
      </c>
      <c r="P291" s="356">
        <v>0.9</v>
      </c>
      <c r="Q291" s="357">
        <v>0.944252077562327</v>
      </c>
      <c r="R291" s="169">
        <v>0.960046457607433</v>
      </c>
      <c r="S291" s="169">
        <v>0.942146369684698</v>
      </c>
      <c r="T291" s="169">
        <v>0.936705270294578</v>
      </c>
      <c r="U291" s="356">
        <v>0.9</v>
      </c>
      <c r="V291" s="169">
        <v>0.922783933518006</v>
      </c>
      <c r="W291" s="169">
        <v>0.942857142857143</v>
      </c>
      <c r="X291" s="169">
        <v>0.93115417992479</v>
      </c>
      <c r="Y291" s="169">
        <v>0.932651197542651</v>
      </c>
      <c r="Z291" s="356">
        <v>0.92</v>
      </c>
      <c r="AA291" s="356">
        <v>0.950576923076923</v>
      </c>
      <c r="AB291" s="356">
        <v>0.968035799904107</v>
      </c>
      <c r="AC291" s="356">
        <v>0.955842391304348</v>
      </c>
      <c r="AD291" s="356">
        <v>0.967192070198245</v>
      </c>
      <c r="AE291" s="356">
        <v>0.92</v>
      </c>
      <c r="AF291" s="169">
        <v>0.995877988458368</v>
      </c>
      <c r="AG291" s="169">
        <v>0.982832618025751</v>
      </c>
      <c r="AH291" s="169">
        <v>0.693045563549161</v>
      </c>
      <c r="AI291" s="169">
        <v>0.984115541413941</v>
      </c>
      <c r="AJ291" s="356">
        <v>0.92</v>
      </c>
      <c r="AK291" s="169">
        <v>0.967656705539359</v>
      </c>
      <c r="AL291" s="169">
        <v>0.977182351827305</v>
      </c>
      <c r="AM291" s="169">
        <v>0.977480219111382</v>
      </c>
      <c r="AN291" s="169">
        <v>0.979237707520215</v>
      </c>
      <c r="AO291" s="168">
        <v>0.99</v>
      </c>
      <c r="AP291" s="358">
        <v>1</v>
      </c>
      <c r="AQ291" s="358">
        <v>1</v>
      </c>
      <c r="AR291" s="358">
        <v>1</v>
      </c>
      <c r="AS291" s="359">
        <v>1</v>
      </c>
      <c r="AT291" s="364">
        <v>0.0922287257019438</v>
      </c>
      <c r="AU291" s="361">
        <v>0.323529411764706</v>
      </c>
      <c r="AV291" s="362">
        <v>0.04</v>
      </c>
      <c r="AW291" s="362">
        <v>0.0555555555555556</v>
      </c>
      <c r="AX291" s="362">
        <v>0.108333333333333</v>
      </c>
      <c r="AY291" s="135"/>
      <c r="AZ291" s="140"/>
    </row>
    <row r="292" s="134" customFormat="1" spans="1:52">
      <c r="A292" s="138"/>
      <c r="B292" s="135"/>
      <c r="C292" s="175" t="s">
        <v>496</v>
      </c>
      <c r="D292" s="166" t="s">
        <v>26</v>
      </c>
      <c r="E292" s="166" t="s">
        <v>497</v>
      </c>
      <c r="F292" s="167" t="s">
        <v>594</v>
      </c>
      <c r="G292" s="176" t="s">
        <v>595</v>
      </c>
      <c r="H292" s="176" t="s">
        <v>595</v>
      </c>
      <c r="I292" s="176" t="s">
        <v>595</v>
      </c>
      <c r="J292" s="176" t="s">
        <v>595</v>
      </c>
      <c r="K292" s="168">
        <v>0.9</v>
      </c>
      <c r="L292" s="169">
        <v>0.956140350877193</v>
      </c>
      <c r="M292" s="169">
        <v>0.927927927927928</v>
      </c>
      <c r="N292" s="170">
        <v>0.936842105263158</v>
      </c>
      <c r="O292" s="170">
        <v>0.934579439252336</v>
      </c>
      <c r="P292" s="356">
        <v>0.9</v>
      </c>
      <c r="Q292" s="357">
        <v>0.964753097190717</v>
      </c>
      <c r="R292" s="169">
        <v>0.973212258796822</v>
      </c>
      <c r="S292" s="169">
        <v>0.970149253731343</v>
      </c>
      <c r="T292" s="169">
        <v>0.967828275430443</v>
      </c>
      <c r="U292" s="356">
        <v>0.9</v>
      </c>
      <c r="V292" s="169">
        <v>0.935787820624673</v>
      </c>
      <c r="W292" s="169">
        <v>0.933030646992055</v>
      </c>
      <c r="X292" s="169">
        <v>0.927382319173364</v>
      </c>
      <c r="Y292" s="169">
        <v>0.933106515573192</v>
      </c>
      <c r="Z292" s="356">
        <v>0.92</v>
      </c>
      <c r="AA292" s="356">
        <v>0.953176643408006</v>
      </c>
      <c r="AB292" s="356">
        <v>0.964056286326094</v>
      </c>
      <c r="AC292" s="356">
        <v>0.942837928715535</v>
      </c>
      <c r="AD292" s="356">
        <v>0.966755561182904</v>
      </c>
      <c r="AE292" s="356">
        <v>0.92</v>
      </c>
      <c r="AF292" s="169">
        <v>0.964501242456514</v>
      </c>
      <c r="AG292" s="169">
        <v>0.982712765957447</v>
      </c>
      <c r="AH292" s="169">
        <v>0.843797856049005</v>
      </c>
      <c r="AI292" s="169">
        <v>0.971235949161212</v>
      </c>
      <c r="AJ292" s="356">
        <v>0.92</v>
      </c>
      <c r="AK292" s="169">
        <v>0.970659271849003</v>
      </c>
      <c r="AL292" s="169">
        <v>0.97468932748538</v>
      </c>
      <c r="AM292" s="169">
        <v>0.972037819352243</v>
      </c>
      <c r="AN292" s="169">
        <v>0.979257882691522</v>
      </c>
      <c r="AO292" s="168">
        <v>0.99</v>
      </c>
      <c r="AP292" s="358">
        <v>1</v>
      </c>
      <c r="AQ292" s="358">
        <v>1</v>
      </c>
      <c r="AR292" s="358">
        <v>1</v>
      </c>
      <c r="AS292" s="359">
        <v>1</v>
      </c>
      <c r="AT292" s="364">
        <v>0.0922287257019438</v>
      </c>
      <c r="AU292" s="361">
        <v>0.344827586206897</v>
      </c>
      <c r="AV292" s="362">
        <v>0</v>
      </c>
      <c r="AW292" s="362">
        <v>0.0588235294117647</v>
      </c>
      <c r="AX292" s="362">
        <v>0.0897009966777409</v>
      </c>
      <c r="AY292" s="135"/>
      <c r="AZ292" s="140"/>
    </row>
    <row r="293" s="134" customFormat="1" spans="1:52">
      <c r="A293" s="138"/>
      <c r="B293" s="135"/>
      <c r="C293" s="175" t="s">
        <v>496</v>
      </c>
      <c r="D293" s="166" t="s">
        <v>26</v>
      </c>
      <c r="E293" s="166" t="s">
        <v>497</v>
      </c>
      <c r="F293" s="167" t="s">
        <v>596</v>
      </c>
      <c r="G293" s="176" t="s">
        <v>597</v>
      </c>
      <c r="H293" s="176" t="s">
        <v>597</v>
      </c>
      <c r="I293" s="176" t="s">
        <v>597</v>
      </c>
      <c r="J293" s="176" t="s">
        <v>597</v>
      </c>
      <c r="K293" s="168">
        <v>0.9</v>
      </c>
      <c r="L293" s="169">
        <v>0.94017094017094</v>
      </c>
      <c r="M293" s="169">
        <v>0.921052631578947</v>
      </c>
      <c r="N293" s="170">
        <v>0.932038834951456</v>
      </c>
      <c r="O293" s="170">
        <v>0.890363349131122</v>
      </c>
      <c r="P293" s="356">
        <v>0.9</v>
      </c>
      <c r="Q293" s="357">
        <v>0.946323529411765</v>
      </c>
      <c r="R293" s="169">
        <v>0.976906231335855</v>
      </c>
      <c r="S293" s="169">
        <v>0.988200589970501</v>
      </c>
      <c r="T293" s="169">
        <v>0.950506175638511</v>
      </c>
      <c r="U293" s="356">
        <v>0.9</v>
      </c>
      <c r="V293" s="169">
        <v>0.945833333333333</v>
      </c>
      <c r="W293" s="169">
        <v>0.958391399562015</v>
      </c>
      <c r="X293" s="169">
        <v>0.961455260570305</v>
      </c>
      <c r="Y293" s="169">
        <v>0.949875304346112</v>
      </c>
      <c r="Z293" s="356">
        <v>0.92</v>
      </c>
      <c r="AA293" s="356">
        <v>0.955633391710449</v>
      </c>
      <c r="AB293" s="356">
        <v>0.963758079409049</v>
      </c>
      <c r="AC293" s="356">
        <v>0.952153110047847</v>
      </c>
      <c r="AD293" s="356">
        <v>0.969787440717673</v>
      </c>
      <c r="AE293" s="356">
        <v>0.92</v>
      </c>
      <c r="AF293" s="169">
        <v>0.99359544565024</v>
      </c>
      <c r="AG293" s="169">
        <v>0.982022762545266</v>
      </c>
      <c r="AH293" s="169">
        <v>0.942196531791908</v>
      </c>
      <c r="AI293" s="169">
        <v>0.97827342971245</v>
      </c>
      <c r="AJ293" s="356">
        <v>0.92</v>
      </c>
      <c r="AK293" s="169">
        <v>0.972553081305023</v>
      </c>
      <c r="AL293" s="169">
        <v>0.97392047883711</v>
      </c>
      <c r="AM293" s="169">
        <v>0.981967787114846</v>
      </c>
      <c r="AN293" s="169">
        <v>0.982884592835786</v>
      </c>
      <c r="AO293" s="168">
        <v>0.99</v>
      </c>
      <c r="AP293" s="358">
        <v>1</v>
      </c>
      <c r="AQ293" s="358">
        <v>1</v>
      </c>
      <c r="AR293" s="358">
        <v>1</v>
      </c>
      <c r="AS293" s="359">
        <v>1</v>
      </c>
      <c r="AT293" s="364">
        <v>0.0922287257019438</v>
      </c>
      <c r="AU293" s="361">
        <v>0.296296296296296</v>
      </c>
      <c r="AV293" s="362">
        <v>0</v>
      </c>
      <c r="AW293" s="362">
        <v>0</v>
      </c>
      <c r="AX293" s="362">
        <v>0.0570342205323194</v>
      </c>
      <c r="AY293" s="135"/>
      <c r="AZ293" s="140"/>
    </row>
    <row r="294" s="134" customFormat="1" spans="1:52">
      <c r="A294" s="138"/>
      <c r="B294" s="135"/>
      <c r="C294" s="175" t="s">
        <v>496</v>
      </c>
      <c r="D294" s="166" t="s">
        <v>26</v>
      </c>
      <c r="E294" s="166" t="s">
        <v>497</v>
      </c>
      <c r="F294" s="167" t="s">
        <v>598</v>
      </c>
      <c r="G294" s="176" t="s">
        <v>599</v>
      </c>
      <c r="H294" s="176" t="s">
        <v>599</v>
      </c>
      <c r="I294" s="176" t="s">
        <v>599</v>
      </c>
      <c r="J294" s="176" t="s">
        <v>599</v>
      </c>
      <c r="K294" s="168">
        <v>0.9</v>
      </c>
      <c r="L294" s="169">
        <v>0.973214285714286</v>
      </c>
      <c r="M294" s="169">
        <v>0.962962962962963</v>
      </c>
      <c r="N294" s="170">
        <v>0.919540229885057</v>
      </c>
      <c r="O294" s="170">
        <v>0.94817592908285</v>
      </c>
      <c r="P294" s="356">
        <v>0.9</v>
      </c>
      <c r="Q294" s="357">
        <v>0.954730576441103</v>
      </c>
      <c r="R294" s="169">
        <v>0.97798204360838</v>
      </c>
      <c r="S294" s="169">
        <v>0.964647777488952</v>
      </c>
      <c r="T294" s="169">
        <v>0.964053987122338</v>
      </c>
      <c r="U294" s="356">
        <v>0.9</v>
      </c>
      <c r="V294" s="169">
        <v>0.942512531328321</v>
      </c>
      <c r="W294" s="169">
        <v>0.933946130825139</v>
      </c>
      <c r="X294" s="169">
        <v>0.922537041850793</v>
      </c>
      <c r="Y294" s="169">
        <v>0.941004210004953</v>
      </c>
      <c r="Z294" s="356">
        <v>0.92</v>
      </c>
      <c r="AA294" s="356">
        <v>0.970557672324212</v>
      </c>
      <c r="AB294" s="356">
        <v>0.980200820251732</v>
      </c>
      <c r="AC294" s="356">
        <v>0.974223784417106</v>
      </c>
      <c r="AD294" s="356">
        <v>0.981044541639315</v>
      </c>
      <c r="AE294" s="356">
        <v>0.92</v>
      </c>
      <c r="AF294" s="169">
        <v>0.997600590623846</v>
      </c>
      <c r="AG294" s="169">
        <v>0.991470935572759</v>
      </c>
      <c r="AH294" s="169">
        <v>0.987742594484168</v>
      </c>
      <c r="AI294" s="169">
        <v>0.995773562583186</v>
      </c>
      <c r="AJ294" s="356">
        <v>0.92</v>
      </c>
      <c r="AK294" s="169">
        <v>0.980508265482359</v>
      </c>
      <c r="AL294" s="169">
        <v>0.983660965024253</v>
      </c>
      <c r="AM294" s="169">
        <v>0.983795462729564</v>
      </c>
      <c r="AN294" s="169">
        <v>0.987183629509962</v>
      </c>
      <c r="AO294" s="168">
        <v>0.99</v>
      </c>
      <c r="AP294" s="358">
        <v>1</v>
      </c>
      <c r="AQ294" s="358">
        <v>1</v>
      </c>
      <c r="AR294" s="358">
        <v>1</v>
      </c>
      <c r="AS294" s="359">
        <v>1</v>
      </c>
      <c r="AT294" s="364">
        <v>0.0922287257019438</v>
      </c>
      <c r="AU294" s="361">
        <v>0.538461538461538</v>
      </c>
      <c r="AV294" s="362">
        <v>0.0689655172413793</v>
      </c>
      <c r="AW294" s="362">
        <v>0</v>
      </c>
      <c r="AX294" s="362">
        <v>0.127397260273973</v>
      </c>
      <c r="AY294" s="135"/>
      <c r="AZ294" s="140"/>
    </row>
    <row r="295" s="134" customFormat="1" spans="1:52">
      <c r="A295" s="138"/>
      <c r="B295" s="135"/>
      <c r="C295" s="175" t="s">
        <v>496</v>
      </c>
      <c r="D295" s="166" t="s">
        <v>235</v>
      </c>
      <c r="E295" s="166" t="s">
        <v>497</v>
      </c>
      <c r="F295" s="167" t="s">
        <v>600</v>
      </c>
      <c r="G295" s="176" t="s">
        <v>601</v>
      </c>
      <c r="H295" s="176" t="s">
        <v>601</v>
      </c>
      <c r="I295" s="176" t="s">
        <v>601</v>
      </c>
      <c r="J295" s="176" t="s">
        <v>601</v>
      </c>
      <c r="K295" s="168">
        <v>0.9</v>
      </c>
      <c r="L295" s="169" t="s">
        <v>40</v>
      </c>
      <c r="M295" s="169" t="s">
        <v>40</v>
      </c>
      <c r="N295" s="170" t="s">
        <v>40</v>
      </c>
      <c r="O295" s="170" t="s">
        <v>40</v>
      </c>
      <c r="P295" s="356">
        <v>0.9</v>
      </c>
      <c r="Q295" s="357" t="s">
        <v>40</v>
      </c>
      <c r="R295" s="169" t="s">
        <v>40</v>
      </c>
      <c r="S295" s="169">
        <v>0</v>
      </c>
      <c r="T295" s="169">
        <v>0</v>
      </c>
      <c r="U295" s="356">
        <v>0.9</v>
      </c>
      <c r="V295" s="169" t="s">
        <v>40</v>
      </c>
      <c r="W295" s="169" t="s">
        <v>40</v>
      </c>
      <c r="X295" s="169">
        <v>0.5</v>
      </c>
      <c r="Y295" s="169">
        <v>0.454545454545455</v>
      </c>
      <c r="Z295" s="356">
        <v>0.92</v>
      </c>
      <c r="AA295" s="356" t="s">
        <v>40</v>
      </c>
      <c r="AB295" s="356" t="s">
        <v>40</v>
      </c>
      <c r="AC295" s="356" t="s">
        <v>40</v>
      </c>
      <c r="AD295" s="356">
        <v>0</v>
      </c>
      <c r="AE295" s="356">
        <v>0.92</v>
      </c>
      <c r="AF295" s="169">
        <v>0.992603550295858</v>
      </c>
      <c r="AG295" s="169">
        <v>0.996728462377317</v>
      </c>
      <c r="AH295" s="169">
        <v>0.988071570576541</v>
      </c>
      <c r="AI295" s="169">
        <v>0.993761255466941</v>
      </c>
      <c r="AJ295" s="356">
        <v>0.92</v>
      </c>
      <c r="AK295" s="169" t="s">
        <v>40</v>
      </c>
      <c r="AL295" s="169" t="s">
        <v>40</v>
      </c>
      <c r="AM295" s="169">
        <v>0.5</v>
      </c>
      <c r="AN295" s="169">
        <v>0.461538461538462</v>
      </c>
      <c r="AO295" s="168">
        <v>0.99</v>
      </c>
      <c r="AP295" s="358">
        <v>1</v>
      </c>
      <c r="AQ295" s="358">
        <v>1</v>
      </c>
      <c r="AR295" s="358">
        <v>1</v>
      </c>
      <c r="AS295" s="359">
        <v>1</v>
      </c>
      <c r="AT295" s="364">
        <v>0.0922287257019438</v>
      </c>
      <c r="AU295" s="361" t="s">
        <v>40</v>
      </c>
      <c r="AV295" s="362" t="s">
        <v>40</v>
      </c>
      <c r="AW295" s="362" t="s">
        <v>40</v>
      </c>
      <c r="AX295" s="362" t="s">
        <v>40</v>
      </c>
      <c r="AY295" s="135"/>
      <c r="AZ295" s="140"/>
    </row>
    <row r="296" s="134" customFormat="1" spans="1:52">
      <c r="A296" s="138"/>
      <c r="B296" s="135"/>
      <c r="C296" s="175" t="s">
        <v>496</v>
      </c>
      <c r="D296" s="166" t="s">
        <v>235</v>
      </c>
      <c r="E296" s="166" t="s">
        <v>497</v>
      </c>
      <c r="F296" s="167" t="s">
        <v>602</v>
      </c>
      <c r="G296" s="176" t="s">
        <v>603</v>
      </c>
      <c r="H296" s="176" t="s">
        <v>603</v>
      </c>
      <c r="I296" s="176" t="s">
        <v>603</v>
      </c>
      <c r="J296" s="176" t="s">
        <v>603</v>
      </c>
      <c r="K296" s="168">
        <v>0.9</v>
      </c>
      <c r="L296" s="169" t="s">
        <v>40</v>
      </c>
      <c r="M296" s="169" t="s">
        <v>40</v>
      </c>
      <c r="N296" s="170" t="s">
        <v>40</v>
      </c>
      <c r="O296" s="170" t="s">
        <v>40</v>
      </c>
      <c r="P296" s="356">
        <v>0.9</v>
      </c>
      <c r="Q296" s="357" t="s">
        <v>40</v>
      </c>
      <c r="R296" s="169" t="s">
        <v>40</v>
      </c>
      <c r="S296" s="169" t="s">
        <v>40</v>
      </c>
      <c r="T296" s="169">
        <v>0.333333333333333</v>
      </c>
      <c r="U296" s="356">
        <v>0.9</v>
      </c>
      <c r="V296" s="169" t="s">
        <v>40</v>
      </c>
      <c r="W296" s="169" t="s">
        <v>40</v>
      </c>
      <c r="X296" s="169" t="s">
        <v>40</v>
      </c>
      <c r="Y296" s="169">
        <v>0.333333333333333</v>
      </c>
      <c r="Z296" s="356">
        <v>0.92</v>
      </c>
      <c r="AA296" s="356" t="s">
        <v>40</v>
      </c>
      <c r="AB296" s="356" t="s">
        <v>40</v>
      </c>
      <c r="AC296" s="356" t="s">
        <v>40</v>
      </c>
      <c r="AD296" s="356">
        <v>0</v>
      </c>
      <c r="AE296" s="356">
        <v>0.92</v>
      </c>
      <c r="AF296" s="169">
        <v>0.994742376445847</v>
      </c>
      <c r="AG296" s="169">
        <v>0.997854844476225</v>
      </c>
      <c r="AH296" s="169">
        <v>0</v>
      </c>
      <c r="AI296" s="169">
        <v>0.996143299425033</v>
      </c>
      <c r="AJ296" s="356">
        <v>0.92</v>
      </c>
      <c r="AK296" s="169" t="s">
        <v>40</v>
      </c>
      <c r="AL296" s="169" t="s">
        <v>40</v>
      </c>
      <c r="AM296" s="169" t="s">
        <v>40</v>
      </c>
      <c r="AN296" s="169">
        <v>0.25</v>
      </c>
      <c r="AO296" s="168">
        <v>0.99</v>
      </c>
      <c r="AP296" s="358" t="s">
        <v>40</v>
      </c>
      <c r="AQ296" s="358" t="s">
        <v>40</v>
      </c>
      <c r="AR296" s="358" t="s">
        <v>40</v>
      </c>
      <c r="AS296" s="359">
        <v>1</v>
      </c>
      <c r="AT296" s="364">
        <v>0.0922287257019438</v>
      </c>
      <c r="AU296" s="361" t="s">
        <v>40</v>
      </c>
      <c r="AV296" s="362" t="s">
        <v>40</v>
      </c>
      <c r="AW296" s="362" t="s">
        <v>40</v>
      </c>
      <c r="AX296" s="362" t="s">
        <v>40</v>
      </c>
      <c r="AY296" s="135"/>
      <c r="AZ296" s="140"/>
    </row>
    <row r="297" s="134" customFormat="1" spans="1:52">
      <c r="A297" s="138"/>
      <c r="B297" s="135"/>
      <c r="C297" s="175" t="s">
        <v>496</v>
      </c>
      <c r="D297" s="166" t="s">
        <v>235</v>
      </c>
      <c r="E297" s="166" t="s">
        <v>497</v>
      </c>
      <c r="F297" s="167" t="s">
        <v>604</v>
      </c>
      <c r="G297" s="176" t="s">
        <v>605</v>
      </c>
      <c r="H297" s="176" t="s">
        <v>605</v>
      </c>
      <c r="I297" s="176" t="s">
        <v>605</v>
      </c>
      <c r="J297" s="176" t="s">
        <v>605</v>
      </c>
      <c r="K297" s="168">
        <v>0.9</v>
      </c>
      <c r="L297" s="169" t="s">
        <v>40</v>
      </c>
      <c r="M297" s="169" t="s">
        <v>40</v>
      </c>
      <c r="N297" s="170" t="s">
        <v>40</v>
      </c>
      <c r="O297" s="170" t="s">
        <v>40</v>
      </c>
      <c r="P297" s="356">
        <v>0.9</v>
      </c>
      <c r="Q297" s="357">
        <v>0.333333333333333</v>
      </c>
      <c r="R297" s="169">
        <v>0.6</v>
      </c>
      <c r="S297" s="169">
        <v>1</v>
      </c>
      <c r="T297" s="169">
        <v>0.639344262295082</v>
      </c>
      <c r="U297" s="356">
        <v>0.9</v>
      </c>
      <c r="V297" s="169">
        <v>0.666666666666667</v>
      </c>
      <c r="W297" s="169">
        <v>1</v>
      </c>
      <c r="X297" s="169">
        <v>1</v>
      </c>
      <c r="Y297" s="169">
        <v>0.786885245901639</v>
      </c>
      <c r="Z297" s="356">
        <v>0.92</v>
      </c>
      <c r="AA297" s="356" t="s">
        <v>40</v>
      </c>
      <c r="AB297" s="356" t="s">
        <v>40</v>
      </c>
      <c r="AC297" s="356" t="s">
        <v>40</v>
      </c>
      <c r="AD297" s="356">
        <v>0.333333333333333</v>
      </c>
      <c r="AE297" s="356">
        <v>0.92</v>
      </c>
      <c r="AF297" s="169">
        <v>0.983335326715305</v>
      </c>
      <c r="AG297" s="169">
        <v>0.975186014592213</v>
      </c>
      <c r="AH297" s="169">
        <v>0.880752373995617</v>
      </c>
      <c r="AI297" s="169">
        <v>0.951838167989748</v>
      </c>
      <c r="AJ297" s="356">
        <v>0.92</v>
      </c>
      <c r="AK297" s="169">
        <v>0.75</v>
      </c>
      <c r="AL297" s="169">
        <v>1</v>
      </c>
      <c r="AM297" s="169">
        <v>1</v>
      </c>
      <c r="AN297" s="169">
        <v>0.824324324324324</v>
      </c>
      <c r="AO297" s="168">
        <v>0.99</v>
      </c>
      <c r="AP297" s="358">
        <v>1</v>
      </c>
      <c r="AQ297" s="358" t="s">
        <v>40</v>
      </c>
      <c r="AR297" s="358" t="s">
        <v>40</v>
      </c>
      <c r="AS297" s="359">
        <v>1</v>
      </c>
      <c r="AT297" s="364">
        <v>0.0922287257019438</v>
      </c>
      <c r="AU297" s="361" t="s">
        <v>40</v>
      </c>
      <c r="AV297" s="362" t="s">
        <v>40</v>
      </c>
      <c r="AW297" s="362" t="s">
        <v>40</v>
      </c>
      <c r="AX297" s="362" t="s">
        <v>40</v>
      </c>
      <c r="AY297" s="135"/>
      <c r="AZ297" s="140"/>
    </row>
    <row r="298" s="134" customFormat="1" spans="1:52">
      <c r="A298" s="138"/>
      <c r="B298" s="135"/>
      <c r="C298" s="175" t="s">
        <v>496</v>
      </c>
      <c r="D298" s="166" t="s">
        <v>235</v>
      </c>
      <c r="E298" s="166" t="s">
        <v>497</v>
      </c>
      <c r="F298" s="167" t="s">
        <v>606</v>
      </c>
      <c r="G298" s="176" t="s">
        <v>607</v>
      </c>
      <c r="H298" s="176" t="s">
        <v>607</v>
      </c>
      <c r="I298" s="176" t="s">
        <v>607</v>
      </c>
      <c r="J298" s="176" t="s">
        <v>607</v>
      </c>
      <c r="K298" s="168">
        <v>0.9</v>
      </c>
      <c r="L298" s="169" t="s">
        <v>40</v>
      </c>
      <c r="M298" s="169" t="s">
        <v>40</v>
      </c>
      <c r="N298" s="170" t="s">
        <v>40</v>
      </c>
      <c r="O298" s="170" t="s">
        <v>40</v>
      </c>
      <c r="P298" s="356">
        <v>0.9</v>
      </c>
      <c r="Q298" s="357" t="s">
        <v>40</v>
      </c>
      <c r="R298" s="169" t="s">
        <v>40</v>
      </c>
      <c r="S298" s="169" t="s">
        <v>40</v>
      </c>
      <c r="T298" s="169" t="s">
        <v>40</v>
      </c>
      <c r="U298" s="356">
        <v>0.9</v>
      </c>
      <c r="V298" s="169" t="s">
        <v>40</v>
      </c>
      <c r="W298" s="169" t="s">
        <v>40</v>
      </c>
      <c r="X298" s="169" t="s">
        <v>40</v>
      </c>
      <c r="Y298" s="169" t="s">
        <v>40</v>
      </c>
      <c r="Z298" s="356">
        <v>0.92</v>
      </c>
      <c r="AA298" s="356" t="s">
        <v>40</v>
      </c>
      <c r="AB298" s="356" t="s">
        <v>40</v>
      </c>
      <c r="AC298" s="356" t="s">
        <v>40</v>
      </c>
      <c r="AD298" s="356">
        <v>0</v>
      </c>
      <c r="AE298" s="356">
        <v>0.92</v>
      </c>
      <c r="AF298" s="169">
        <v>0.993492407809111</v>
      </c>
      <c r="AG298" s="169">
        <v>0.999179655455291</v>
      </c>
      <c r="AH298" s="169">
        <v>0.809128630705394</v>
      </c>
      <c r="AI298" s="169">
        <v>0.979173269343958</v>
      </c>
      <c r="AJ298" s="356">
        <v>0.92</v>
      </c>
      <c r="AK298" s="169" t="s">
        <v>40</v>
      </c>
      <c r="AL298" s="169" t="s">
        <v>40</v>
      </c>
      <c r="AM298" s="169" t="s">
        <v>40</v>
      </c>
      <c r="AN298" s="169">
        <v>0</v>
      </c>
      <c r="AO298" s="168">
        <v>0.99</v>
      </c>
      <c r="AP298" s="358" t="s">
        <v>40</v>
      </c>
      <c r="AQ298" s="358">
        <v>1</v>
      </c>
      <c r="AR298" s="358" t="s">
        <v>40</v>
      </c>
      <c r="AS298" s="359">
        <v>1</v>
      </c>
      <c r="AT298" s="364">
        <v>0.0922287257019438</v>
      </c>
      <c r="AU298" s="361" t="s">
        <v>40</v>
      </c>
      <c r="AV298" s="362" t="s">
        <v>40</v>
      </c>
      <c r="AW298" s="362" t="s">
        <v>40</v>
      </c>
      <c r="AX298" s="362" t="s">
        <v>40</v>
      </c>
      <c r="AY298" s="135"/>
      <c r="AZ298" s="140"/>
    </row>
    <row r="299" s="134" customFormat="1" spans="1:52">
      <c r="A299" s="138"/>
      <c r="B299" s="135"/>
      <c r="C299" s="175" t="s">
        <v>496</v>
      </c>
      <c r="D299" s="166" t="s">
        <v>235</v>
      </c>
      <c r="E299" s="166" t="s">
        <v>497</v>
      </c>
      <c r="F299" s="167" t="s">
        <v>608</v>
      </c>
      <c r="G299" s="176" t="s">
        <v>609</v>
      </c>
      <c r="H299" s="176" t="s">
        <v>609</v>
      </c>
      <c r="I299" s="176" t="s">
        <v>609</v>
      </c>
      <c r="J299" s="176" t="s">
        <v>609</v>
      </c>
      <c r="K299" s="168">
        <v>0.9</v>
      </c>
      <c r="L299" s="169" t="s">
        <v>40</v>
      </c>
      <c r="M299" s="169" t="s">
        <v>40</v>
      </c>
      <c r="N299" s="170" t="s">
        <v>40</v>
      </c>
      <c r="O299" s="170" t="s">
        <v>40</v>
      </c>
      <c r="P299" s="356">
        <v>0.9</v>
      </c>
      <c r="Q299" s="357">
        <v>0</v>
      </c>
      <c r="R299" s="169" t="s">
        <v>40</v>
      </c>
      <c r="S299" s="169" t="s">
        <v>40</v>
      </c>
      <c r="T299" s="169">
        <v>0</v>
      </c>
      <c r="U299" s="356">
        <v>0.9</v>
      </c>
      <c r="V299" s="169">
        <v>0</v>
      </c>
      <c r="W299" s="169" t="s">
        <v>40</v>
      </c>
      <c r="X299" s="169" t="s">
        <v>40</v>
      </c>
      <c r="Y299" s="169">
        <v>0</v>
      </c>
      <c r="Z299" s="356">
        <v>0.92</v>
      </c>
      <c r="AA299" s="356" t="s">
        <v>40</v>
      </c>
      <c r="AB299" s="356" t="s">
        <v>40</v>
      </c>
      <c r="AC299" s="356" t="s">
        <v>40</v>
      </c>
      <c r="AD299" s="356" t="s">
        <v>40</v>
      </c>
      <c r="AE299" s="356">
        <v>0.92</v>
      </c>
      <c r="AF299" s="169">
        <v>1</v>
      </c>
      <c r="AG299" s="169">
        <v>0.988416988416988</v>
      </c>
      <c r="AH299" s="169">
        <v>1</v>
      </c>
      <c r="AI299" s="169">
        <v>0.991590214067278</v>
      </c>
      <c r="AJ299" s="356">
        <v>0.92</v>
      </c>
      <c r="AK299" s="169">
        <v>0</v>
      </c>
      <c r="AL299" s="169" t="s">
        <v>40</v>
      </c>
      <c r="AM299" s="169" t="s">
        <v>40</v>
      </c>
      <c r="AN299" s="169">
        <v>0.142857142857143</v>
      </c>
      <c r="AO299" s="168">
        <v>0.99</v>
      </c>
      <c r="AP299" s="358" t="s">
        <v>40</v>
      </c>
      <c r="AQ299" s="358">
        <v>1</v>
      </c>
      <c r="AR299" s="358" t="s">
        <v>40</v>
      </c>
      <c r="AS299" s="359">
        <v>1</v>
      </c>
      <c r="AT299" s="364">
        <v>0.0922287257019438</v>
      </c>
      <c r="AU299" s="361" t="s">
        <v>40</v>
      </c>
      <c r="AV299" s="362" t="s">
        <v>40</v>
      </c>
      <c r="AW299" s="362" t="s">
        <v>40</v>
      </c>
      <c r="AX299" s="362" t="s">
        <v>40</v>
      </c>
      <c r="AY299" s="135"/>
      <c r="AZ299" s="140"/>
    </row>
    <row r="300" s="134" customFormat="1" spans="1:52">
      <c r="A300" s="138"/>
      <c r="B300" s="135"/>
      <c r="C300" s="175" t="s">
        <v>496</v>
      </c>
      <c r="D300" s="166" t="s">
        <v>235</v>
      </c>
      <c r="E300" s="166" t="s">
        <v>497</v>
      </c>
      <c r="F300" s="167" t="s">
        <v>610</v>
      </c>
      <c r="G300" s="176" t="s">
        <v>611</v>
      </c>
      <c r="H300" s="176" t="s">
        <v>611</v>
      </c>
      <c r="I300" s="176" t="s">
        <v>611</v>
      </c>
      <c r="J300" s="176" t="s">
        <v>611</v>
      </c>
      <c r="K300" s="168">
        <v>0.9</v>
      </c>
      <c r="L300" s="169" t="s">
        <v>40</v>
      </c>
      <c r="M300" s="169" t="s">
        <v>40</v>
      </c>
      <c r="N300" s="170" t="s">
        <v>40</v>
      </c>
      <c r="O300" s="170" t="s">
        <v>40</v>
      </c>
      <c r="P300" s="356">
        <v>0.9</v>
      </c>
      <c r="Q300" s="357">
        <v>1</v>
      </c>
      <c r="R300" s="169" t="s">
        <v>40</v>
      </c>
      <c r="S300" s="169" t="s">
        <v>40</v>
      </c>
      <c r="T300" s="169">
        <v>1</v>
      </c>
      <c r="U300" s="356">
        <v>0.9</v>
      </c>
      <c r="V300" s="169">
        <v>1</v>
      </c>
      <c r="W300" s="169" t="s">
        <v>40</v>
      </c>
      <c r="X300" s="169" t="s">
        <v>40</v>
      </c>
      <c r="Y300" s="169">
        <v>0.625</v>
      </c>
      <c r="Z300" s="356">
        <v>0.92</v>
      </c>
      <c r="AA300" s="356" t="s">
        <v>40</v>
      </c>
      <c r="AB300" s="356">
        <v>0</v>
      </c>
      <c r="AC300" s="356" t="s">
        <v>40</v>
      </c>
      <c r="AD300" s="356">
        <v>0</v>
      </c>
      <c r="AE300" s="356">
        <v>0.92</v>
      </c>
      <c r="AF300" s="169">
        <v>0.999432624113475</v>
      </c>
      <c r="AG300" s="169">
        <v>0.997303543913713</v>
      </c>
      <c r="AH300" s="169">
        <v>0.966508918820531</v>
      </c>
      <c r="AI300" s="169">
        <v>0.991706218325155</v>
      </c>
      <c r="AJ300" s="356">
        <v>0.92</v>
      </c>
      <c r="AK300" s="169">
        <v>1</v>
      </c>
      <c r="AL300" s="169">
        <v>0</v>
      </c>
      <c r="AM300" s="169" t="s">
        <v>40</v>
      </c>
      <c r="AN300" s="169">
        <v>0.583333333333333</v>
      </c>
      <c r="AO300" s="168">
        <v>0.99</v>
      </c>
      <c r="AP300" s="358" t="s">
        <v>40</v>
      </c>
      <c r="AQ300" s="358">
        <v>1</v>
      </c>
      <c r="AR300" s="358" t="s">
        <v>40</v>
      </c>
      <c r="AS300" s="359">
        <v>1</v>
      </c>
      <c r="AT300" s="364">
        <v>0.0922287257019438</v>
      </c>
      <c r="AU300" s="361" t="s">
        <v>40</v>
      </c>
      <c r="AV300" s="362" t="s">
        <v>40</v>
      </c>
      <c r="AW300" s="362" t="s">
        <v>40</v>
      </c>
      <c r="AX300" s="362" t="s">
        <v>40</v>
      </c>
      <c r="AY300" s="135"/>
      <c r="AZ300" s="140"/>
    </row>
    <row r="301" s="134" customFormat="1" spans="1:52">
      <c r="A301" s="138"/>
      <c r="B301" s="135"/>
      <c r="C301" s="175" t="s">
        <v>496</v>
      </c>
      <c r="D301" s="166" t="s">
        <v>26</v>
      </c>
      <c r="E301" s="166" t="s">
        <v>497</v>
      </c>
      <c r="F301" s="167" t="s">
        <v>612</v>
      </c>
      <c r="G301" s="176" t="s">
        <v>613</v>
      </c>
      <c r="H301" s="176" t="s">
        <v>613</v>
      </c>
      <c r="I301" s="176" t="s">
        <v>613</v>
      </c>
      <c r="J301" s="176" t="s">
        <v>613</v>
      </c>
      <c r="K301" s="168">
        <v>0.9</v>
      </c>
      <c r="L301" s="169">
        <v>0.92</v>
      </c>
      <c r="M301" s="169">
        <v>0.916666666666667</v>
      </c>
      <c r="N301" s="170">
        <v>0.863636363636364</v>
      </c>
      <c r="O301" s="170">
        <v>0.925417661097852</v>
      </c>
      <c r="P301" s="356">
        <v>0.9</v>
      </c>
      <c r="Q301" s="357">
        <v>0.962004175365344</v>
      </c>
      <c r="R301" s="169">
        <v>0.974416517055655</v>
      </c>
      <c r="S301" s="169">
        <v>0.9800796812749</v>
      </c>
      <c r="T301" s="169">
        <v>0.961229458960827</v>
      </c>
      <c r="U301" s="356">
        <v>0.9</v>
      </c>
      <c r="V301" s="169">
        <v>0.90062630480167</v>
      </c>
      <c r="W301" s="169">
        <v>0.933572710951526</v>
      </c>
      <c r="X301" s="169">
        <v>0.922753430721558</v>
      </c>
      <c r="Y301" s="169">
        <v>0.91704209035912</v>
      </c>
      <c r="Z301" s="356">
        <v>0.92</v>
      </c>
      <c r="AA301" s="356">
        <v>0.928336620644313</v>
      </c>
      <c r="AB301" s="356">
        <v>0.948929584730462</v>
      </c>
      <c r="AC301" s="356">
        <v>0.844529750479846</v>
      </c>
      <c r="AD301" s="356">
        <v>0.947702353086116</v>
      </c>
      <c r="AE301" s="356">
        <v>0.92</v>
      </c>
      <c r="AF301" s="169">
        <v>0.998635743519782</v>
      </c>
      <c r="AG301" s="169">
        <v>0.997607655502392</v>
      </c>
      <c r="AH301" s="169">
        <v>0.998871331828442</v>
      </c>
      <c r="AI301" s="169">
        <v>0.994200861084263</v>
      </c>
      <c r="AJ301" s="356">
        <v>0.92</v>
      </c>
      <c r="AK301" s="169">
        <v>0.957669371395053</v>
      </c>
      <c r="AL301" s="169">
        <v>0.965442764578834</v>
      </c>
      <c r="AM301" s="169">
        <v>0.961897201825759</v>
      </c>
      <c r="AN301" s="169">
        <v>0.974522875713001</v>
      </c>
      <c r="AO301" s="168">
        <v>0.99</v>
      </c>
      <c r="AP301" s="358">
        <v>1</v>
      </c>
      <c r="AQ301" s="358">
        <v>1</v>
      </c>
      <c r="AR301" s="358">
        <v>1</v>
      </c>
      <c r="AS301" s="359">
        <v>1</v>
      </c>
      <c r="AT301" s="364">
        <v>0.0922287257019438</v>
      </c>
      <c r="AU301" s="361">
        <v>0.133333333333333</v>
      </c>
      <c r="AV301" s="362">
        <v>0.0952380952380952</v>
      </c>
      <c r="AW301" s="362">
        <v>0.0625</v>
      </c>
      <c r="AX301" s="362">
        <v>0.0492957746478873</v>
      </c>
      <c r="AY301" s="135"/>
      <c r="AZ301" s="140"/>
    </row>
    <row r="302" s="134" customFormat="1" spans="1:52">
      <c r="A302" s="138"/>
      <c r="B302" s="135"/>
      <c r="C302" s="175" t="s">
        <v>496</v>
      </c>
      <c r="D302" s="166" t="s">
        <v>26</v>
      </c>
      <c r="E302" s="166" t="s">
        <v>497</v>
      </c>
      <c r="F302" s="167" t="s">
        <v>614</v>
      </c>
      <c r="G302" s="177" t="s">
        <v>615</v>
      </c>
      <c r="H302" s="177" t="s">
        <v>615</v>
      </c>
      <c r="I302" s="177" t="s">
        <v>615</v>
      </c>
      <c r="J302" s="177" t="s">
        <v>615</v>
      </c>
      <c r="K302" s="168">
        <v>0.9</v>
      </c>
      <c r="L302" s="169" t="s">
        <v>40</v>
      </c>
      <c r="M302" s="169" t="s">
        <v>40</v>
      </c>
      <c r="N302" s="170" t="s">
        <v>40</v>
      </c>
      <c r="O302" s="170" t="s">
        <v>40</v>
      </c>
      <c r="P302" s="356">
        <v>0.9</v>
      </c>
      <c r="Q302" s="357" t="s">
        <v>40</v>
      </c>
      <c r="R302" s="169" t="s">
        <v>40</v>
      </c>
      <c r="S302" s="169" t="s">
        <v>40</v>
      </c>
      <c r="T302" s="169" t="s">
        <v>40</v>
      </c>
      <c r="U302" s="356">
        <v>0.9</v>
      </c>
      <c r="V302" s="169" t="s">
        <v>40</v>
      </c>
      <c r="W302" s="169" t="s">
        <v>40</v>
      </c>
      <c r="X302" s="169" t="s">
        <v>40</v>
      </c>
      <c r="Y302" s="169" t="s">
        <v>40</v>
      </c>
      <c r="Z302" s="356">
        <v>0.92</v>
      </c>
      <c r="AA302" s="356" t="s">
        <v>40</v>
      </c>
      <c r="AB302" s="356" t="s">
        <v>40</v>
      </c>
      <c r="AC302" s="356" t="s">
        <v>40</v>
      </c>
      <c r="AD302" s="356" t="s">
        <v>40</v>
      </c>
      <c r="AE302" s="356">
        <v>0.92</v>
      </c>
      <c r="AF302" s="169" t="s">
        <v>40</v>
      </c>
      <c r="AG302" s="169" t="s">
        <v>40</v>
      </c>
      <c r="AH302" s="169" t="s">
        <v>40</v>
      </c>
      <c r="AI302" s="169" t="s">
        <v>40</v>
      </c>
      <c r="AJ302" s="356">
        <v>0.92</v>
      </c>
      <c r="AK302" s="169" t="s">
        <v>40</v>
      </c>
      <c r="AL302" s="169" t="s">
        <v>40</v>
      </c>
      <c r="AM302" s="169" t="s">
        <v>40</v>
      </c>
      <c r="AN302" s="169" t="s">
        <v>40</v>
      </c>
      <c r="AO302" s="168">
        <v>0.99</v>
      </c>
      <c r="AP302" s="358" t="s">
        <v>40</v>
      </c>
      <c r="AQ302" s="358" t="s">
        <v>40</v>
      </c>
      <c r="AR302" s="358" t="s">
        <v>40</v>
      </c>
      <c r="AS302" s="359" t="s">
        <v>40</v>
      </c>
      <c r="AT302" s="364">
        <v>0.0922287257019438</v>
      </c>
      <c r="AU302" s="361" t="s">
        <v>40</v>
      </c>
      <c r="AV302" s="362" t="s">
        <v>40</v>
      </c>
      <c r="AW302" s="362" t="s">
        <v>40</v>
      </c>
      <c r="AX302" s="362" t="s">
        <v>40</v>
      </c>
      <c r="AY302" s="135"/>
      <c r="AZ302" s="140"/>
    </row>
    <row r="303" s="134" customFormat="1" spans="1:52">
      <c r="A303" s="138"/>
      <c r="B303" s="135"/>
      <c r="C303" s="175" t="s">
        <v>496</v>
      </c>
      <c r="D303" s="166" t="s">
        <v>26</v>
      </c>
      <c r="E303" s="166" t="s">
        <v>497</v>
      </c>
      <c r="F303" s="167" t="s">
        <v>616</v>
      </c>
      <c r="G303" s="176" t="s">
        <v>617</v>
      </c>
      <c r="H303" s="176" t="s">
        <v>617</v>
      </c>
      <c r="I303" s="176" t="s">
        <v>617</v>
      </c>
      <c r="J303" s="176" t="s">
        <v>617</v>
      </c>
      <c r="K303" s="168">
        <v>0.9</v>
      </c>
      <c r="L303" s="169">
        <v>0.99290780141844</v>
      </c>
      <c r="M303" s="169">
        <v>0.985401459854015</v>
      </c>
      <c r="N303" s="170">
        <v>0.965811965811966</v>
      </c>
      <c r="O303" s="170">
        <v>0.982879377431907</v>
      </c>
      <c r="P303" s="356">
        <v>0.9</v>
      </c>
      <c r="Q303" s="357">
        <v>0.950606021112994</v>
      </c>
      <c r="R303" s="169">
        <v>0.968215581274832</v>
      </c>
      <c r="S303" s="169">
        <v>0.964810017271157</v>
      </c>
      <c r="T303" s="169">
        <v>0.96379330768478</v>
      </c>
      <c r="U303" s="356">
        <v>0.9</v>
      </c>
      <c r="V303" s="169">
        <v>0.921673400234589</v>
      </c>
      <c r="W303" s="169">
        <v>0.94316807738815</v>
      </c>
      <c r="X303" s="169">
        <v>0.938903281519862</v>
      </c>
      <c r="Y303" s="169">
        <v>0.935590199986609</v>
      </c>
      <c r="Z303" s="356">
        <v>0.92</v>
      </c>
      <c r="AA303" s="356">
        <v>0.971815107102593</v>
      </c>
      <c r="AB303" s="356">
        <v>0.989583333333333</v>
      </c>
      <c r="AC303" s="356">
        <v>0.987595419847328</v>
      </c>
      <c r="AD303" s="356">
        <v>0.989438499429764</v>
      </c>
      <c r="AE303" s="356">
        <v>0.92</v>
      </c>
      <c r="AF303" s="169">
        <v>0.987196765498652</v>
      </c>
      <c r="AG303" s="169">
        <v>0.994306984891614</v>
      </c>
      <c r="AH303" s="169">
        <v>0.980758017492711</v>
      </c>
      <c r="AI303" s="169">
        <v>0.983077541355752</v>
      </c>
      <c r="AJ303" s="356">
        <v>0.92</v>
      </c>
      <c r="AK303" s="169">
        <v>0.981451394530192</v>
      </c>
      <c r="AL303" s="169">
        <v>0.992188589761473</v>
      </c>
      <c r="AM303" s="169">
        <v>0.992272254421162</v>
      </c>
      <c r="AN303" s="169">
        <v>0.992733481133232</v>
      </c>
      <c r="AO303" s="168">
        <v>0.99</v>
      </c>
      <c r="AP303" s="358">
        <v>1</v>
      </c>
      <c r="AQ303" s="358">
        <v>1</v>
      </c>
      <c r="AR303" s="358">
        <v>1</v>
      </c>
      <c r="AS303" s="359">
        <v>1</v>
      </c>
      <c r="AT303" s="364">
        <v>0.0922287257019438</v>
      </c>
      <c r="AU303" s="361">
        <v>0.363636363636364</v>
      </c>
      <c r="AV303" s="362">
        <v>0</v>
      </c>
      <c r="AW303" s="362">
        <v>0.0434782608695652</v>
      </c>
      <c r="AX303" s="362">
        <v>0.0872549019607843</v>
      </c>
      <c r="AY303" s="135"/>
      <c r="AZ303" s="140"/>
    </row>
    <row r="304" s="134" customFormat="1" spans="1:52">
      <c r="A304" s="138"/>
      <c r="B304" s="135"/>
      <c r="C304" s="175" t="s">
        <v>496</v>
      </c>
      <c r="D304" s="166" t="s">
        <v>26</v>
      </c>
      <c r="E304" s="166" t="s">
        <v>497</v>
      </c>
      <c r="F304" s="167" t="s">
        <v>618</v>
      </c>
      <c r="G304" s="176" t="s">
        <v>619</v>
      </c>
      <c r="H304" s="176" t="s">
        <v>619</v>
      </c>
      <c r="I304" s="176" t="s">
        <v>619</v>
      </c>
      <c r="J304" s="176" t="s">
        <v>619</v>
      </c>
      <c r="K304" s="168">
        <v>0.9</v>
      </c>
      <c r="L304" s="169">
        <v>0.946078431372549</v>
      </c>
      <c r="M304" s="169">
        <v>0.895</v>
      </c>
      <c r="N304" s="170">
        <v>0.975460122699387</v>
      </c>
      <c r="O304" s="170">
        <v>0.926952141057935</v>
      </c>
      <c r="P304" s="356">
        <v>0.9</v>
      </c>
      <c r="Q304" s="357">
        <v>0.918702150929639</v>
      </c>
      <c r="R304" s="169">
        <v>0.947163120567376</v>
      </c>
      <c r="S304" s="169">
        <v>0.949087823504455</v>
      </c>
      <c r="T304" s="169">
        <v>0.936501946668892</v>
      </c>
      <c r="U304" s="356">
        <v>0.9</v>
      </c>
      <c r="V304" s="169">
        <v>0.907400656215822</v>
      </c>
      <c r="W304" s="169">
        <v>0.933451536643026</v>
      </c>
      <c r="X304" s="169">
        <v>0.919530476594541</v>
      </c>
      <c r="Y304" s="169">
        <v>0.920983022434769</v>
      </c>
      <c r="Z304" s="356">
        <v>0.92</v>
      </c>
      <c r="AA304" s="356">
        <v>0.969303542673108</v>
      </c>
      <c r="AB304" s="356">
        <v>0.988186997319035</v>
      </c>
      <c r="AC304" s="356">
        <v>0.982719269644604</v>
      </c>
      <c r="AD304" s="356">
        <v>0.980159950099133</v>
      </c>
      <c r="AE304" s="356">
        <v>0.92</v>
      </c>
      <c r="AF304" s="169">
        <v>0.983239171374765</v>
      </c>
      <c r="AG304" s="169">
        <v>0.988716271463614</v>
      </c>
      <c r="AH304" s="169">
        <v>0.964507042253521</v>
      </c>
      <c r="AI304" s="169">
        <v>0.98734446369507</v>
      </c>
      <c r="AJ304" s="356">
        <v>0.92</v>
      </c>
      <c r="AK304" s="169">
        <v>0.978812951360658</v>
      </c>
      <c r="AL304" s="169">
        <v>0.990390743736824</v>
      </c>
      <c r="AM304" s="169">
        <v>0.990629315446834</v>
      </c>
      <c r="AN304" s="169">
        <v>0.986360646034669</v>
      </c>
      <c r="AO304" s="168">
        <v>0.99</v>
      </c>
      <c r="AP304" s="358">
        <v>1</v>
      </c>
      <c r="AQ304" s="358">
        <v>1</v>
      </c>
      <c r="AR304" s="358">
        <v>1</v>
      </c>
      <c r="AS304" s="359">
        <v>1</v>
      </c>
      <c r="AT304" s="364">
        <v>0.0922287257019438</v>
      </c>
      <c r="AU304" s="361">
        <v>0.223300970873786</v>
      </c>
      <c r="AV304" s="362">
        <v>0.0392156862745098</v>
      </c>
      <c r="AW304" s="362">
        <v>0.0204081632653061</v>
      </c>
      <c r="AX304" s="362">
        <v>0.107907383136741</v>
      </c>
      <c r="AY304" s="135"/>
      <c r="AZ304" s="140"/>
    </row>
    <row r="305" s="134" customFormat="1" spans="1:52">
      <c r="A305" s="138"/>
      <c r="B305" s="135"/>
      <c r="C305" s="175" t="s">
        <v>496</v>
      </c>
      <c r="D305" s="166" t="s">
        <v>235</v>
      </c>
      <c r="E305" s="166" t="s">
        <v>497</v>
      </c>
      <c r="F305" s="167" t="s">
        <v>620</v>
      </c>
      <c r="G305" s="176" t="s">
        <v>621</v>
      </c>
      <c r="H305" s="176" t="s">
        <v>621</v>
      </c>
      <c r="I305" s="176" t="s">
        <v>621</v>
      </c>
      <c r="J305" s="176" t="s">
        <v>621</v>
      </c>
      <c r="K305" s="168">
        <v>0.9</v>
      </c>
      <c r="L305" s="169" t="s">
        <v>40</v>
      </c>
      <c r="M305" s="169" t="s">
        <v>40</v>
      </c>
      <c r="N305" s="170" t="s">
        <v>40</v>
      </c>
      <c r="O305" s="170" t="s">
        <v>40</v>
      </c>
      <c r="P305" s="356">
        <v>0.9</v>
      </c>
      <c r="Q305" s="357">
        <v>0</v>
      </c>
      <c r="R305" s="169" t="s">
        <v>40</v>
      </c>
      <c r="S305" s="169" t="s">
        <v>40</v>
      </c>
      <c r="T305" s="169">
        <v>0</v>
      </c>
      <c r="U305" s="356">
        <v>0.9</v>
      </c>
      <c r="V305" s="169">
        <v>1</v>
      </c>
      <c r="W305" s="169" t="s">
        <v>40</v>
      </c>
      <c r="X305" s="169" t="s">
        <v>40</v>
      </c>
      <c r="Y305" s="169">
        <v>1</v>
      </c>
      <c r="Z305" s="356">
        <v>0.92</v>
      </c>
      <c r="AA305" s="356" t="s">
        <v>40</v>
      </c>
      <c r="AB305" s="356" t="s">
        <v>40</v>
      </c>
      <c r="AC305" s="356" t="s">
        <v>40</v>
      </c>
      <c r="AD305" s="356" t="s">
        <v>40</v>
      </c>
      <c r="AE305" s="356">
        <v>0.92</v>
      </c>
      <c r="AF305" s="169">
        <v>0.998885172798216</v>
      </c>
      <c r="AG305" s="169">
        <v>0.985587583148559</v>
      </c>
      <c r="AH305" s="169">
        <v>0.991349480968858</v>
      </c>
      <c r="AI305" s="169">
        <v>0.989154616240267</v>
      </c>
      <c r="AJ305" s="356">
        <v>0.92</v>
      </c>
      <c r="AK305" s="169">
        <v>1</v>
      </c>
      <c r="AL305" s="169" t="s">
        <v>40</v>
      </c>
      <c r="AM305" s="169" t="s">
        <v>40</v>
      </c>
      <c r="AN305" s="169">
        <v>1</v>
      </c>
      <c r="AO305" s="168">
        <v>0.99</v>
      </c>
      <c r="AP305" s="358" t="s">
        <v>40</v>
      </c>
      <c r="AQ305" s="358" t="s">
        <v>40</v>
      </c>
      <c r="AR305" s="358" t="s">
        <v>40</v>
      </c>
      <c r="AS305" s="359">
        <v>1</v>
      </c>
      <c r="AT305" s="364">
        <v>0.0922287257019438</v>
      </c>
      <c r="AU305" s="361" t="s">
        <v>40</v>
      </c>
      <c r="AV305" s="362" t="s">
        <v>40</v>
      </c>
      <c r="AW305" s="362" t="s">
        <v>40</v>
      </c>
      <c r="AX305" s="362" t="s">
        <v>40</v>
      </c>
      <c r="AY305" s="135"/>
      <c r="AZ305" s="140"/>
    </row>
    <row r="306" s="134" customFormat="1" spans="1:52">
      <c r="A306" s="138"/>
      <c r="B306" s="135"/>
      <c r="C306" s="175" t="s">
        <v>496</v>
      </c>
      <c r="D306" s="166" t="s">
        <v>235</v>
      </c>
      <c r="E306" s="166" t="s">
        <v>497</v>
      </c>
      <c r="F306" s="167" t="s">
        <v>622</v>
      </c>
      <c r="G306" s="176" t="s">
        <v>623</v>
      </c>
      <c r="H306" s="176" t="s">
        <v>623</v>
      </c>
      <c r="I306" s="176" t="s">
        <v>623</v>
      </c>
      <c r="J306" s="176" t="s">
        <v>623</v>
      </c>
      <c r="K306" s="168">
        <v>0.9</v>
      </c>
      <c r="L306" s="169" t="s">
        <v>40</v>
      </c>
      <c r="M306" s="169" t="s">
        <v>40</v>
      </c>
      <c r="N306" s="170" t="s">
        <v>40</v>
      </c>
      <c r="O306" s="170" t="s">
        <v>40</v>
      </c>
      <c r="P306" s="356">
        <v>0.9</v>
      </c>
      <c r="Q306" s="357" t="s">
        <v>40</v>
      </c>
      <c r="R306" s="169" t="s">
        <v>40</v>
      </c>
      <c r="S306" s="169" t="s">
        <v>40</v>
      </c>
      <c r="T306" s="169" t="s">
        <v>40</v>
      </c>
      <c r="U306" s="356">
        <v>0.9</v>
      </c>
      <c r="V306" s="169" t="s">
        <v>40</v>
      </c>
      <c r="W306" s="169" t="s">
        <v>40</v>
      </c>
      <c r="X306" s="169" t="s">
        <v>40</v>
      </c>
      <c r="Y306" s="169" t="s">
        <v>40</v>
      </c>
      <c r="Z306" s="356">
        <v>0.92</v>
      </c>
      <c r="AA306" s="356" t="s">
        <v>40</v>
      </c>
      <c r="AB306" s="356" t="s">
        <v>40</v>
      </c>
      <c r="AC306" s="356" t="s">
        <v>40</v>
      </c>
      <c r="AD306" s="356" t="s">
        <v>40</v>
      </c>
      <c r="AE306" s="356">
        <v>0.92</v>
      </c>
      <c r="AF306" s="169">
        <v>0.995967741935484</v>
      </c>
      <c r="AG306" s="169">
        <v>0.994285714285714</v>
      </c>
      <c r="AH306" s="169">
        <v>1</v>
      </c>
      <c r="AI306" s="169">
        <v>0.993690851735016</v>
      </c>
      <c r="AJ306" s="356">
        <v>0.92</v>
      </c>
      <c r="AK306" s="169" t="s">
        <v>40</v>
      </c>
      <c r="AL306" s="169" t="s">
        <v>40</v>
      </c>
      <c r="AM306" s="169" t="s">
        <v>40</v>
      </c>
      <c r="AN306" s="169" t="s">
        <v>40</v>
      </c>
      <c r="AO306" s="168">
        <v>0.99</v>
      </c>
      <c r="AP306" s="358" t="s">
        <v>40</v>
      </c>
      <c r="AQ306" s="358">
        <v>1</v>
      </c>
      <c r="AR306" s="358">
        <v>1</v>
      </c>
      <c r="AS306" s="359">
        <v>1</v>
      </c>
      <c r="AT306" s="364">
        <v>0.0922287257019438</v>
      </c>
      <c r="AU306" s="361" t="s">
        <v>40</v>
      </c>
      <c r="AV306" s="362" t="s">
        <v>40</v>
      </c>
      <c r="AW306" s="362" t="s">
        <v>40</v>
      </c>
      <c r="AX306" s="362" t="s">
        <v>40</v>
      </c>
      <c r="AY306" s="135"/>
      <c r="AZ306" s="140"/>
    </row>
    <row r="307" s="134" customFormat="1" spans="1:52">
      <c r="A307" s="138"/>
      <c r="B307" s="135"/>
      <c r="C307" s="175" t="s">
        <v>496</v>
      </c>
      <c r="D307" s="166" t="s">
        <v>235</v>
      </c>
      <c r="E307" s="166" t="s">
        <v>497</v>
      </c>
      <c r="F307" s="167" t="s">
        <v>624</v>
      </c>
      <c r="G307" s="176" t="s">
        <v>625</v>
      </c>
      <c r="H307" s="176" t="s">
        <v>625</v>
      </c>
      <c r="I307" s="176" t="s">
        <v>625</v>
      </c>
      <c r="J307" s="176" t="s">
        <v>625</v>
      </c>
      <c r="K307" s="168">
        <v>0.9</v>
      </c>
      <c r="L307" s="169" t="s">
        <v>40</v>
      </c>
      <c r="M307" s="169" t="s">
        <v>40</v>
      </c>
      <c r="N307" s="170" t="s">
        <v>40</v>
      </c>
      <c r="O307" s="170" t="s">
        <v>40</v>
      </c>
      <c r="P307" s="356">
        <v>0.9</v>
      </c>
      <c r="Q307" s="357">
        <v>0.846153846153846</v>
      </c>
      <c r="R307" s="169">
        <v>0.675</v>
      </c>
      <c r="S307" s="169">
        <v>0.91304347826087</v>
      </c>
      <c r="T307" s="169">
        <v>0.909594095940959</v>
      </c>
      <c r="U307" s="356">
        <v>0.9</v>
      </c>
      <c r="V307" s="169">
        <v>0.897435897435897</v>
      </c>
      <c r="W307" s="169">
        <v>0.675</v>
      </c>
      <c r="X307" s="169">
        <v>0.91304347826087</v>
      </c>
      <c r="Y307" s="169">
        <v>0.929889298892989</v>
      </c>
      <c r="Z307" s="356">
        <v>0.92</v>
      </c>
      <c r="AA307" s="356">
        <v>0.523809523809524</v>
      </c>
      <c r="AB307" s="356">
        <v>0.75</v>
      </c>
      <c r="AC307" s="356">
        <v>0.818181818181818</v>
      </c>
      <c r="AD307" s="356">
        <v>0.923664122137405</v>
      </c>
      <c r="AE307" s="356">
        <v>0.92</v>
      </c>
      <c r="AF307" s="169">
        <v>0.999095840867993</v>
      </c>
      <c r="AG307" s="169">
        <v>0.99488105992171</v>
      </c>
      <c r="AH307" s="169">
        <v>0.731843575418994</v>
      </c>
      <c r="AI307" s="169">
        <v>0.938347429677079</v>
      </c>
      <c r="AJ307" s="356">
        <v>0.92</v>
      </c>
      <c r="AK307" s="169">
        <v>0.766666666666667</v>
      </c>
      <c r="AL307" s="169">
        <v>0.692307692307692</v>
      </c>
      <c r="AM307" s="169">
        <v>0.882352941176471</v>
      </c>
      <c r="AN307" s="169">
        <v>0.929280397022333</v>
      </c>
      <c r="AO307" s="168">
        <v>0.99</v>
      </c>
      <c r="AP307" s="358">
        <v>1</v>
      </c>
      <c r="AQ307" s="358">
        <v>1</v>
      </c>
      <c r="AR307" s="358">
        <v>1</v>
      </c>
      <c r="AS307" s="359">
        <v>1</v>
      </c>
      <c r="AT307" s="364">
        <v>0.0922287257019438</v>
      </c>
      <c r="AU307" s="361">
        <v>0</v>
      </c>
      <c r="AV307" s="362" t="s">
        <v>40</v>
      </c>
      <c r="AW307" s="362">
        <v>0</v>
      </c>
      <c r="AX307" s="362">
        <v>0</v>
      </c>
      <c r="AY307" s="135"/>
      <c r="AZ307" s="140"/>
    </row>
    <row r="308" s="134" customFormat="1" spans="1:52">
      <c r="A308" s="138"/>
      <c r="B308" s="135"/>
      <c r="C308" s="175" t="s">
        <v>496</v>
      </c>
      <c r="D308" s="166" t="s">
        <v>235</v>
      </c>
      <c r="E308" s="166" t="s">
        <v>497</v>
      </c>
      <c r="F308" s="167" t="s">
        <v>626</v>
      </c>
      <c r="G308" s="176" t="s">
        <v>626</v>
      </c>
      <c r="H308" s="176" t="s">
        <v>626</v>
      </c>
      <c r="I308" s="176" t="s">
        <v>626</v>
      </c>
      <c r="J308" s="176" t="s">
        <v>626</v>
      </c>
      <c r="K308" s="168">
        <v>0.9</v>
      </c>
      <c r="L308" s="169" t="s">
        <v>40</v>
      </c>
      <c r="M308" s="169" t="s">
        <v>40</v>
      </c>
      <c r="N308" s="170" t="s">
        <v>40</v>
      </c>
      <c r="O308" s="170" t="s">
        <v>40</v>
      </c>
      <c r="P308" s="356">
        <v>0.9</v>
      </c>
      <c r="Q308" s="357">
        <v>0</v>
      </c>
      <c r="R308" s="169">
        <v>1</v>
      </c>
      <c r="S308" s="169">
        <v>0</v>
      </c>
      <c r="T308" s="169">
        <v>0.173913043478261</v>
      </c>
      <c r="U308" s="356">
        <v>0.9</v>
      </c>
      <c r="V308" s="169">
        <v>0</v>
      </c>
      <c r="W308" s="169">
        <v>1</v>
      </c>
      <c r="X308" s="169">
        <v>0.857142857142857</v>
      </c>
      <c r="Y308" s="169">
        <v>0.91304347826087</v>
      </c>
      <c r="Z308" s="356">
        <v>0.92</v>
      </c>
      <c r="AA308" s="356">
        <v>0</v>
      </c>
      <c r="AB308" s="356" t="s">
        <v>40</v>
      </c>
      <c r="AC308" s="356" t="s">
        <v>40</v>
      </c>
      <c r="AD308" s="356">
        <v>0</v>
      </c>
      <c r="AE308" s="356">
        <v>0.92</v>
      </c>
      <c r="AF308" s="169">
        <v>0.996100022941041</v>
      </c>
      <c r="AG308" s="169">
        <v>0.986357999173212</v>
      </c>
      <c r="AH308" s="169">
        <v>0.997537878787879</v>
      </c>
      <c r="AI308" s="169">
        <v>0.985315661689352</v>
      </c>
      <c r="AJ308" s="356">
        <v>0.92</v>
      </c>
      <c r="AK308" s="169">
        <v>0</v>
      </c>
      <c r="AL308" s="169">
        <v>1</v>
      </c>
      <c r="AM308" s="169">
        <v>1</v>
      </c>
      <c r="AN308" s="169">
        <v>0.88</v>
      </c>
      <c r="AO308" s="168">
        <v>0.99</v>
      </c>
      <c r="AP308" s="358">
        <v>1</v>
      </c>
      <c r="AQ308" s="358">
        <v>1</v>
      </c>
      <c r="AR308" s="358">
        <v>1</v>
      </c>
      <c r="AS308" s="359">
        <v>1</v>
      </c>
      <c r="AT308" s="364">
        <v>0.0922287257019438</v>
      </c>
      <c r="AU308" s="361" t="s">
        <v>40</v>
      </c>
      <c r="AV308" s="362" t="s">
        <v>40</v>
      </c>
      <c r="AW308" s="362" t="s">
        <v>40</v>
      </c>
      <c r="AX308" s="362">
        <v>0</v>
      </c>
      <c r="AY308" s="135"/>
      <c r="AZ308" s="140"/>
    </row>
    <row r="309" s="134" customFormat="1" spans="1:52">
      <c r="A309" s="138"/>
      <c r="B309" s="135"/>
      <c r="C309" s="175" t="s">
        <v>496</v>
      </c>
      <c r="D309" s="166" t="s">
        <v>235</v>
      </c>
      <c r="E309" s="166" t="s">
        <v>497</v>
      </c>
      <c r="F309" s="167" t="s">
        <v>627</v>
      </c>
      <c r="G309" s="176" t="s">
        <v>628</v>
      </c>
      <c r="H309" s="176" t="s">
        <v>628</v>
      </c>
      <c r="I309" s="176" t="s">
        <v>628</v>
      </c>
      <c r="J309" s="176" t="s">
        <v>628</v>
      </c>
      <c r="K309" s="168">
        <v>0.9</v>
      </c>
      <c r="L309" s="169" t="s">
        <v>40</v>
      </c>
      <c r="M309" s="169" t="s">
        <v>40</v>
      </c>
      <c r="N309" s="170" t="s">
        <v>40</v>
      </c>
      <c r="O309" s="170" t="s">
        <v>40</v>
      </c>
      <c r="P309" s="356">
        <v>0.9</v>
      </c>
      <c r="Q309" s="357">
        <v>0</v>
      </c>
      <c r="R309" s="169">
        <v>1</v>
      </c>
      <c r="S309" s="169" t="s">
        <v>40</v>
      </c>
      <c r="T309" s="169">
        <v>0.0540540540540541</v>
      </c>
      <c r="U309" s="356">
        <v>0.9</v>
      </c>
      <c r="V309" s="169">
        <v>0</v>
      </c>
      <c r="W309" s="169">
        <v>0</v>
      </c>
      <c r="X309" s="169" t="s">
        <v>40</v>
      </c>
      <c r="Y309" s="169">
        <v>0.702702702702703</v>
      </c>
      <c r="Z309" s="356">
        <v>0.92</v>
      </c>
      <c r="AA309" s="356">
        <v>0</v>
      </c>
      <c r="AB309" s="356">
        <v>0</v>
      </c>
      <c r="AC309" s="356" t="s">
        <v>40</v>
      </c>
      <c r="AD309" s="356">
        <v>0</v>
      </c>
      <c r="AE309" s="356">
        <v>0.92</v>
      </c>
      <c r="AF309" s="169">
        <v>0.973544973544973</v>
      </c>
      <c r="AG309" s="169">
        <v>0.998265510340227</v>
      </c>
      <c r="AH309" s="169">
        <v>0.99648382559775</v>
      </c>
      <c r="AI309" s="169">
        <v>0.96147566884348</v>
      </c>
      <c r="AJ309" s="356">
        <v>0.92</v>
      </c>
      <c r="AK309" s="169">
        <v>0</v>
      </c>
      <c r="AL309" s="169">
        <v>0.5</v>
      </c>
      <c r="AM309" s="169" t="s">
        <v>40</v>
      </c>
      <c r="AN309" s="169">
        <v>0.674418604651163</v>
      </c>
      <c r="AO309" s="168">
        <v>0.99</v>
      </c>
      <c r="AP309" s="358">
        <v>1</v>
      </c>
      <c r="AQ309" s="358">
        <v>1</v>
      </c>
      <c r="AR309" s="358">
        <v>1</v>
      </c>
      <c r="AS309" s="359">
        <v>1</v>
      </c>
      <c r="AT309" s="364">
        <v>0.0922287257019438</v>
      </c>
      <c r="AU309" s="361" t="s">
        <v>40</v>
      </c>
      <c r="AV309" s="362" t="s">
        <v>40</v>
      </c>
      <c r="AW309" s="362" t="s">
        <v>40</v>
      </c>
      <c r="AX309" s="362">
        <v>0</v>
      </c>
      <c r="AY309" s="135"/>
      <c r="AZ309" s="140"/>
    </row>
    <row r="310" s="134" customFormat="1" spans="1:52">
      <c r="A310" s="138"/>
      <c r="B310" s="135"/>
      <c r="C310" s="175" t="s">
        <v>496</v>
      </c>
      <c r="D310" s="166" t="s">
        <v>235</v>
      </c>
      <c r="E310" s="166" t="s">
        <v>497</v>
      </c>
      <c r="F310" s="167" t="s">
        <v>629</v>
      </c>
      <c r="G310" s="176" t="s">
        <v>630</v>
      </c>
      <c r="H310" s="176" t="s">
        <v>630</v>
      </c>
      <c r="I310" s="176" t="s">
        <v>630</v>
      </c>
      <c r="J310" s="176" t="s">
        <v>630</v>
      </c>
      <c r="K310" s="168">
        <v>0.9</v>
      </c>
      <c r="L310" s="169" t="s">
        <v>40</v>
      </c>
      <c r="M310" s="169" t="s">
        <v>40</v>
      </c>
      <c r="N310" s="170" t="s">
        <v>40</v>
      </c>
      <c r="O310" s="170" t="s">
        <v>40</v>
      </c>
      <c r="P310" s="356">
        <v>0.9</v>
      </c>
      <c r="Q310" s="357" t="s">
        <v>40</v>
      </c>
      <c r="R310" s="169" t="s">
        <v>40</v>
      </c>
      <c r="S310" s="169" t="s">
        <v>40</v>
      </c>
      <c r="T310" s="169">
        <v>0.666666666666667</v>
      </c>
      <c r="U310" s="356">
        <v>0.9</v>
      </c>
      <c r="V310" s="169" t="s">
        <v>40</v>
      </c>
      <c r="W310" s="169" t="s">
        <v>40</v>
      </c>
      <c r="X310" s="169" t="s">
        <v>40</v>
      </c>
      <c r="Y310" s="169">
        <v>0.666666666666667</v>
      </c>
      <c r="Z310" s="356">
        <v>0.92</v>
      </c>
      <c r="AA310" s="356" t="s">
        <v>40</v>
      </c>
      <c r="AB310" s="356">
        <v>1</v>
      </c>
      <c r="AC310" s="356" t="s">
        <v>40</v>
      </c>
      <c r="AD310" s="356">
        <v>1</v>
      </c>
      <c r="AE310" s="356">
        <v>0.92</v>
      </c>
      <c r="AF310" s="169">
        <v>0.999715424018213</v>
      </c>
      <c r="AG310" s="169">
        <v>0.998844097673747</v>
      </c>
      <c r="AH310" s="169">
        <v>0.985272884781981</v>
      </c>
      <c r="AI310" s="169">
        <v>0.997148490329309</v>
      </c>
      <c r="AJ310" s="356">
        <v>0.92</v>
      </c>
      <c r="AK310" s="169" t="s">
        <v>40</v>
      </c>
      <c r="AL310" s="169">
        <v>1</v>
      </c>
      <c r="AM310" s="169" t="s">
        <v>40</v>
      </c>
      <c r="AN310" s="169">
        <v>0.875</v>
      </c>
      <c r="AO310" s="168">
        <v>0.99</v>
      </c>
      <c r="AP310" s="358" t="s">
        <v>40</v>
      </c>
      <c r="AQ310" s="358">
        <v>1</v>
      </c>
      <c r="AR310" s="358">
        <v>1</v>
      </c>
      <c r="AS310" s="359">
        <v>1</v>
      </c>
      <c r="AT310" s="364">
        <v>0.0922287257019438</v>
      </c>
      <c r="AU310" s="361" t="s">
        <v>40</v>
      </c>
      <c r="AV310" s="362" t="s">
        <v>40</v>
      </c>
      <c r="AW310" s="362" t="s">
        <v>40</v>
      </c>
      <c r="AX310" s="362" t="s">
        <v>40</v>
      </c>
      <c r="AY310" s="135"/>
      <c r="AZ310" s="140"/>
    </row>
    <row r="311" s="134" customFormat="1" spans="1:52">
      <c r="A311" s="138"/>
      <c r="B311" s="135"/>
      <c r="C311" s="175" t="s">
        <v>496</v>
      </c>
      <c r="D311" s="166" t="s">
        <v>235</v>
      </c>
      <c r="E311" s="166" t="s">
        <v>497</v>
      </c>
      <c r="F311" s="167" t="s">
        <v>631</v>
      </c>
      <c r="G311" s="176" t="s">
        <v>632</v>
      </c>
      <c r="H311" s="176" t="s">
        <v>632</v>
      </c>
      <c r="I311" s="176" t="s">
        <v>632</v>
      </c>
      <c r="J311" s="176" t="s">
        <v>632</v>
      </c>
      <c r="K311" s="168">
        <v>0.9</v>
      </c>
      <c r="L311" s="169" t="s">
        <v>40</v>
      </c>
      <c r="M311" s="169" t="s">
        <v>40</v>
      </c>
      <c r="N311" s="170" t="s">
        <v>40</v>
      </c>
      <c r="O311" s="170" t="s">
        <v>40</v>
      </c>
      <c r="P311" s="356">
        <v>0.9</v>
      </c>
      <c r="Q311" s="357" t="s">
        <v>40</v>
      </c>
      <c r="R311" s="169" t="s">
        <v>40</v>
      </c>
      <c r="S311" s="169">
        <v>0</v>
      </c>
      <c r="T311" s="169">
        <v>0.5</v>
      </c>
      <c r="U311" s="356">
        <v>0.9</v>
      </c>
      <c r="V311" s="169" t="s">
        <v>40</v>
      </c>
      <c r="W311" s="169" t="s">
        <v>40</v>
      </c>
      <c r="X311" s="169">
        <v>1</v>
      </c>
      <c r="Y311" s="169">
        <v>1</v>
      </c>
      <c r="Z311" s="356">
        <v>0.92</v>
      </c>
      <c r="AA311" s="356" t="s">
        <v>40</v>
      </c>
      <c r="AB311" s="356" t="s">
        <v>40</v>
      </c>
      <c r="AC311" s="356" t="s">
        <v>40</v>
      </c>
      <c r="AD311" s="356" t="s">
        <v>40</v>
      </c>
      <c r="AE311" s="356">
        <v>0.92</v>
      </c>
      <c r="AF311" s="169">
        <v>1</v>
      </c>
      <c r="AG311" s="169">
        <v>0.976424361493124</v>
      </c>
      <c r="AH311" s="169">
        <v>0.961923847695391</v>
      </c>
      <c r="AI311" s="169">
        <v>0.961783854166667</v>
      </c>
      <c r="AJ311" s="356">
        <v>0.92</v>
      </c>
      <c r="AK311" s="169" t="s">
        <v>40</v>
      </c>
      <c r="AL311" s="169" t="s">
        <v>40</v>
      </c>
      <c r="AM311" s="169">
        <v>1</v>
      </c>
      <c r="AN311" s="169">
        <v>1</v>
      </c>
      <c r="AO311" s="168">
        <v>0.99</v>
      </c>
      <c r="AP311" s="358" t="s">
        <v>40</v>
      </c>
      <c r="AQ311" s="358">
        <v>1</v>
      </c>
      <c r="AR311" s="358">
        <v>1</v>
      </c>
      <c r="AS311" s="359">
        <v>1</v>
      </c>
      <c r="AT311" s="364">
        <v>0.0922287257019438</v>
      </c>
      <c r="AU311" s="361" t="s">
        <v>40</v>
      </c>
      <c r="AV311" s="362" t="s">
        <v>40</v>
      </c>
      <c r="AW311" s="362" t="s">
        <v>40</v>
      </c>
      <c r="AX311" s="362" t="s">
        <v>40</v>
      </c>
      <c r="AY311" s="135"/>
      <c r="AZ311" s="140"/>
    </row>
    <row r="312" s="134" customFormat="1" spans="1:52">
      <c r="A312" s="138"/>
      <c r="B312" s="135"/>
      <c r="C312" s="175" t="s">
        <v>496</v>
      </c>
      <c r="D312" s="166" t="s">
        <v>26</v>
      </c>
      <c r="E312" s="166" t="s">
        <v>497</v>
      </c>
      <c r="F312" s="167" t="s">
        <v>633</v>
      </c>
      <c r="G312" s="176" t="s">
        <v>634</v>
      </c>
      <c r="H312" s="176" t="s">
        <v>634</v>
      </c>
      <c r="I312" s="176" t="s">
        <v>634</v>
      </c>
      <c r="J312" s="176" t="s">
        <v>634</v>
      </c>
      <c r="K312" s="168">
        <v>0.9</v>
      </c>
      <c r="L312" s="169">
        <v>0.942148760330578</v>
      </c>
      <c r="M312" s="169">
        <v>0.958333333333333</v>
      </c>
      <c r="N312" s="170">
        <v>0.989130434782609</v>
      </c>
      <c r="O312" s="170">
        <v>0.967394647800677</v>
      </c>
      <c r="P312" s="356">
        <v>0.9</v>
      </c>
      <c r="Q312" s="357">
        <v>0.965073821241467</v>
      </c>
      <c r="R312" s="169">
        <v>0.969191270860077</v>
      </c>
      <c r="S312" s="169">
        <v>0.959768531275834</v>
      </c>
      <c r="T312" s="169">
        <v>0.963797269852695</v>
      </c>
      <c r="U312" s="356">
        <v>0.9</v>
      </c>
      <c r="V312" s="169">
        <v>0.934592792506747</v>
      </c>
      <c r="W312" s="169">
        <v>0.939452289259735</v>
      </c>
      <c r="X312" s="169">
        <v>0.931110498759989</v>
      </c>
      <c r="Y312" s="169">
        <v>0.93823105992442</v>
      </c>
      <c r="Z312" s="356">
        <v>0.92</v>
      </c>
      <c r="AA312" s="356">
        <v>0.989890619821014</v>
      </c>
      <c r="AB312" s="356">
        <v>0.984955005624297</v>
      </c>
      <c r="AC312" s="356">
        <v>0.989216799091941</v>
      </c>
      <c r="AD312" s="356">
        <v>0.985039435325313</v>
      </c>
      <c r="AE312" s="356">
        <v>0.92</v>
      </c>
      <c r="AF312" s="169">
        <v>0.964757709251101</v>
      </c>
      <c r="AG312" s="169">
        <v>0.98546764377096</v>
      </c>
      <c r="AH312" s="169">
        <v>0.986909770920991</v>
      </c>
      <c r="AI312" s="169">
        <v>0.983589800921526</v>
      </c>
      <c r="AJ312" s="356">
        <v>0.92</v>
      </c>
      <c r="AK312" s="169">
        <v>0.992379408188083</v>
      </c>
      <c r="AL312" s="169">
        <v>0.989054810792466</v>
      </c>
      <c r="AM312" s="169">
        <v>0.993322203672788</v>
      </c>
      <c r="AN312" s="169">
        <v>0.990414825809226</v>
      </c>
      <c r="AO312" s="168">
        <v>0.99</v>
      </c>
      <c r="AP312" s="358">
        <v>1</v>
      </c>
      <c r="AQ312" s="358">
        <v>1</v>
      </c>
      <c r="AR312" s="358">
        <v>1</v>
      </c>
      <c r="AS312" s="359">
        <v>1</v>
      </c>
      <c r="AT312" s="364">
        <v>0.0922287257019438</v>
      </c>
      <c r="AU312" s="361">
        <v>0.25</v>
      </c>
      <c r="AV312" s="362">
        <v>0.08</v>
      </c>
      <c r="AW312" s="362">
        <v>0.0434782608695652</v>
      </c>
      <c r="AX312" s="362">
        <v>0.0801781737193764</v>
      </c>
      <c r="AY312" s="135"/>
      <c r="AZ312" s="140"/>
    </row>
    <row r="313" s="134" customFormat="1" spans="1:52">
      <c r="A313" s="138"/>
      <c r="B313" s="135"/>
      <c r="C313" s="175" t="s">
        <v>496</v>
      </c>
      <c r="D313" s="166" t="s">
        <v>235</v>
      </c>
      <c r="E313" s="166" t="s">
        <v>497</v>
      </c>
      <c r="F313" s="167" t="s">
        <v>635</v>
      </c>
      <c r="G313" s="176" t="s">
        <v>636</v>
      </c>
      <c r="H313" s="176" t="s">
        <v>636</v>
      </c>
      <c r="I313" s="176" t="s">
        <v>636</v>
      </c>
      <c r="J313" s="176" t="s">
        <v>636</v>
      </c>
      <c r="K313" s="168">
        <v>0.9</v>
      </c>
      <c r="L313" s="169" t="s">
        <v>40</v>
      </c>
      <c r="M313" s="169" t="s">
        <v>40</v>
      </c>
      <c r="N313" s="170" t="s">
        <v>40</v>
      </c>
      <c r="O313" s="170" t="s">
        <v>40</v>
      </c>
      <c r="P313" s="356">
        <v>0.9</v>
      </c>
      <c r="Q313" s="357" t="s">
        <v>40</v>
      </c>
      <c r="R313" s="169" t="s">
        <v>40</v>
      </c>
      <c r="S313" s="169" t="s">
        <v>40</v>
      </c>
      <c r="T313" s="169" t="s">
        <v>40</v>
      </c>
      <c r="U313" s="356">
        <v>0.9</v>
      </c>
      <c r="V313" s="169" t="s">
        <v>40</v>
      </c>
      <c r="W313" s="169" t="s">
        <v>40</v>
      </c>
      <c r="X313" s="169" t="s">
        <v>40</v>
      </c>
      <c r="Y313" s="169" t="s">
        <v>40</v>
      </c>
      <c r="Z313" s="356">
        <v>0.92</v>
      </c>
      <c r="AA313" s="356" t="s">
        <v>40</v>
      </c>
      <c r="AB313" s="356" t="s">
        <v>40</v>
      </c>
      <c r="AC313" s="356" t="s">
        <v>40</v>
      </c>
      <c r="AD313" s="356" t="s">
        <v>40</v>
      </c>
      <c r="AE313" s="356">
        <v>0.92</v>
      </c>
      <c r="AF313" s="169">
        <v>1</v>
      </c>
      <c r="AG313" s="169">
        <v>1</v>
      </c>
      <c r="AH313" s="169">
        <v>0.987654320987654</v>
      </c>
      <c r="AI313" s="169">
        <v>0.995063191153239</v>
      </c>
      <c r="AJ313" s="356">
        <v>0.92</v>
      </c>
      <c r="AK313" s="169" t="s">
        <v>40</v>
      </c>
      <c r="AL313" s="169" t="s">
        <v>40</v>
      </c>
      <c r="AM313" s="169" t="s">
        <v>40</v>
      </c>
      <c r="AN313" s="169" t="s">
        <v>40</v>
      </c>
      <c r="AO313" s="168">
        <v>0.99</v>
      </c>
      <c r="AP313" s="358">
        <v>1</v>
      </c>
      <c r="AQ313" s="358">
        <v>1</v>
      </c>
      <c r="AR313" s="358" t="s">
        <v>40</v>
      </c>
      <c r="AS313" s="359">
        <v>1</v>
      </c>
      <c r="AT313" s="364">
        <v>0.0922287257019438</v>
      </c>
      <c r="AU313" s="361" t="s">
        <v>40</v>
      </c>
      <c r="AV313" s="362" t="s">
        <v>40</v>
      </c>
      <c r="AW313" s="362" t="s">
        <v>40</v>
      </c>
      <c r="AX313" s="362" t="s">
        <v>40</v>
      </c>
      <c r="AY313" s="135"/>
      <c r="AZ313" s="140"/>
    </row>
    <row r="314" s="134" customFormat="1" spans="1:52">
      <c r="A314" s="138"/>
      <c r="B314" s="135"/>
      <c r="C314" s="175" t="s">
        <v>496</v>
      </c>
      <c r="D314" s="166" t="s">
        <v>235</v>
      </c>
      <c r="E314" s="166" t="s">
        <v>497</v>
      </c>
      <c r="F314" s="167" t="s">
        <v>637</v>
      </c>
      <c r="G314" s="176" t="s">
        <v>638</v>
      </c>
      <c r="H314" s="176" t="s">
        <v>638</v>
      </c>
      <c r="I314" s="176" t="s">
        <v>638</v>
      </c>
      <c r="J314" s="176" t="s">
        <v>638</v>
      </c>
      <c r="K314" s="168">
        <v>0.9</v>
      </c>
      <c r="L314" s="169" t="s">
        <v>40</v>
      </c>
      <c r="M314" s="169" t="s">
        <v>40</v>
      </c>
      <c r="N314" s="170" t="s">
        <v>40</v>
      </c>
      <c r="O314" s="170" t="s">
        <v>40</v>
      </c>
      <c r="P314" s="356">
        <v>0.9</v>
      </c>
      <c r="Q314" s="357">
        <v>0</v>
      </c>
      <c r="R314" s="169">
        <v>0</v>
      </c>
      <c r="S314" s="169">
        <v>1</v>
      </c>
      <c r="T314" s="169">
        <v>0.625</v>
      </c>
      <c r="U314" s="356">
        <v>0.9</v>
      </c>
      <c r="V314" s="169">
        <v>0</v>
      </c>
      <c r="W314" s="169">
        <v>0</v>
      </c>
      <c r="X314" s="169">
        <v>1</v>
      </c>
      <c r="Y314" s="169">
        <v>0.75</v>
      </c>
      <c r="Z314" s="356">
        <v>0.92</v>
      </c>
      <c r="AA314" s="356" t="s">
        <v>40</v>
      </c>
      <c r="AB314" s="356" t="s">
        <v>40</v>
      </c>
      <c r="AC314" s="356">
        <v>1</v>
      </c>
      <c r="AD314" s="356">
        <v>0.8</v>
      </c>
      <c r="AE314" s="356">
        <v>0.92</v>
      </c>
      <c r="AF314" s="169">
        <v>0.980369515011547</v>
      </c>
      <c r="AG314" s="169">
        <v>0.996169316222946</v>
      </c>
      <c r="AH314" s="169">
        <v>0.984098486791485</v>
      </c>
      <c r="AI314" s="169">
        <v>0.98430842282354</v>
      </c>
      <c r="AJ314" s="356">
        <v>0.92</v>
      </c>
      <c r="AK314" s="169">
        <v>0.666666666666667</v>
      </c>
      <c r="AL314" s="169">
        <v>0.5</v>
      </c>
      <c r="AM314" s="169">
        <v>1</v>
      </c>
      <c r="AN314" s="169">
        <v>0.890909090909091</v>
      </c>
      <c r="AO314" s="168">
        <v>0.99</v>
      </c>
      <c r="AP314" s="358">
        <v>1</v>
      </c>
      <c r="AQ314" s="358">
        <v>1</v>
      </c>
      <c r="AR314" s="358">
        <v>1</v>
      </c>
      <c r="AS314" s="359">
        <v>1</v>
      </c>
      <c r="AT314" s="364">
        <v>0.0922287257019438</v>
      </c>
      <c r="AU314" s="361" t="s">
        <v>40</v>
      </c>
      <c r="AV314" s="362" t="s">
        <v>40</v>
      </c>
      <c r="AW314" s="362" t="s">
        <v>40</v>
      </c>
      <c r="AX314" s="362">
        <v>0</v>
      </c>
      <c r="AY314" s="135"/>
      <c r="AZ314" s="140"/>
    </row>
    <row r="315" s="134" customFormat="1" spans="1:52">
      <c r="A315" s="138"/>
      <c r="B315" s="135"/>
      <c r="C315" s="175" t="s">
        <v>496</v>
      </c>
      <c r="D315" s="166" t="s">
        <v>26</v>
      </c>
      <c r="E315" s="166" t="s">
        <v>497</v>
      </c>
      <c r="F315" s="167" t="s">
        <v>639</v>
      </c>
      <c r="G315" s="176" t="s">
        <v>640</v>
      </c>
      <c r="H315" s="176" t="s">
        <v>640</v>
      </c>
      <c r="I315" s="176" t="s">
        <v>640</v>
      </c>
      <c r="J315" s="176" t="s">
        <v>640</v>
      </c>
      <c r="K315" s="168">
        <v>0.9</v>
      </c>
      <c r="L315" s="169">
        <v>0.955555555555556</v>
      </c>
      <c r="M315" s="169">
        <v>0.943181818181818</v>
      </c>
      <c r="N315" s="170">
        <v>0.986301369863014</v>
      </c>
      <c r="O315" s="170">
        <v>0.951792336217553</v>
      </c>
      <c r="P315" s="356">
        <v>0.9</v>
      </c>
      <c r="Q315" s="357">
        <v>0.980088923255364</v>
      </c>
      <c r="R315" s="169">
        <v>0.980872976949485</v>
      </c>
      <c r="S315" s="169">
        <v>0.979749851101846</v>
      </c>
      <c r="T315" s="169">
        <v>0.974670790571254</v>
      </c>
      <c r="U315" s="356">
        <v>0.9</v>
      </c>
      <c r="V315" s="169">
        <v>0.930601198530833</v>
      </c>
      <c r="W315" s="169">
        <v>0.939676311917607</v>
      </c>
      <c r="X315" s="169">
        <v>0.92078618225134</v>
      </c>
      <c r="Y315" s="169">
        <v>0.935579611665651</v>
      </c>
      <c r="Z315" s="356">
        <v>0.92</v>
      </c>
      <c r="AA315" s="356">
        <v>0.987440450411433</v>
      </c>
      <c r="AB315" s="356">
        <v>0.997616428309498</v>
      </c>
      <c r="AC315" s="356">
        <v>0.997931034482759</v>
      </c>
      <c r="AD315" s="356">
        <v>0.991909562240643</v>
      </c>
      <c r="AE315" s="356">
        <v>0.92</v>
      </c>
      <c r="AF315" s="169">
        <v>0.969161184210526</v>
      </c>
      <c r="AG315" s="169">
        <v>0.986259070557357</v>
      </c>
      <c r="AH315" s="169">
        <v>0.981046153846154</v>
      </c>
      <c r="AI315" s="169">
        <v>0.965938568655843</v>
      </c>
      <c r="AJ315" s="356">
        <v>0.92</v>
      </c>
      <c r="AK315" s="169">
        <v>0.992136437908497</v>
      </c>
      <c r="AL315" s="169">
        <v>0.998111425873466</v>
      </c>
      <c r="AM315" s="169">
        <v>0.997920565606155</v>
      </c>
      <c r="AN315" s="169">
        <v>0.994950445227208</v>
      </c>
      <c r="AO315" s="168">
        <v>0.99</v>
      </c>
      <c r="AP315" s="358">
        <v>1</v>
      </c>
      <c r="AQ315" s="358">
        <v>1</v>
      </c>
      <c r="AR315" s="358">
        <v>1</v>
      </c>
      <c r="AS315" s="359">
        <v>1</v>
      </c>
      <c r="AT315" s="364">
        <v>0.0922287257019438</v>
      </c>
      <c r="AU315" s="361">
        <v>0.219178082191781</v>
      </c>
      <c r="AV315" s="362">
        <v>0.0816326530612245</v>
      </c>
      <c r="AW315" s="362">
        <v>0</v>
      </c>
      <c r="AX315" s="362">
        <v>0.106413994169096</v>
      </c>
      <c r="AY315" s="135"/>
      <c r="AZ315" s="140"/>
    </row>
    <row r="316" s="134" customFormat="1" spans="1:52">
      <c r="A316" s="138"/>
      <c r="B316" s="135"/>
      <c r="C316" s="175" t="s">
        <v>496</v>
      </c>
      <c r="D316" s="166" t="s">
        <v>26</v>
      </c>
      <c r="E316" s="166" t="s">
        <v>497</v>
      </c>
      <c r="F316" s="167" t="s">
        <v>641</v>
      </c>
      <c r="G316" s="176" t="s">
        <v>642</v>
      </c>
      <c r="H316" s="176" t="s">
        <v>642</v>
      </c>
      <c r="I316" s="176" t="s">
        <v>642</v>
      </c>
      <c r="J316" s="176" t="s">
        <v>642</v>
      </c>
      <c r="K316" s="168">
        <v>0.9</v>
      </c>
      <c r="L316" s="169">
        <v>0.97029702970297</v>
      </c>
      <c r="M316" s="169">
        <v>0.979591836734694</v>
      </c>
      <c r="N316" s="170">
        <v>0.965909090909091</v>
      </c>
      <c r="O316" s="170">
        <v>0.969760900140647</v>
      </c>
      <c r="P316" s="356">
        <v>0.9</v>
      </c>
      <c r="Q316" s="357">
        <v>0.970571748878924</v>
      </c>
      <c r="R316" s="169">
        <v>0.971086956521739</v>
      </c>
      <c r="S316" s="169">
        <v>0.967012687427912</v>
      </c>
      <c r="T316" s="169">
        <v>0.967732142082665</v>
      </c>
      <c r="U316" s="356">
        <v>0.9</v>
      </c>
      <c r="V316" s="169">
        <v>0.929232062780269</v>
      </c>
      <c r="W316" s="169">
        <v>0.929130434782609</v>
      </c>
      <c r="X316" s="169">
        <v>0.916724336793541</v>
      </c>
      <c r="Y316" s="169">
        <v>0.933312009368088</v>
      </c>
      <c r="Z316" s="356">
        <v>0.92</v>
      </c>
      <c r="AA316" s="356">
        <v>0.93573614416865</v>
      </c>
      <c r="AB316" s="356">
        <v>0.953854086104666</v>
      </c>
      <c r="AC316" s="356">
        <v>0.923507462686567</v>
      </c>
      <c r="AD316" s="356">
        <v>0.948079669528095</v>
      </c>
      <c r="AE316" s="356">
        <v>0.92</v>
      </c>
      <c r="AF316" s="169">
        <v>0.985052316890882</v>
      </c>
      <c r="AG316" s="169">
        <v>0.994830557151063</v>
      </c>
      <c r="AH316" s="169">
        <v>0.983505154639175</v>
      </c>
      <c r="AI316" s="169">
        <v>0.989125392980467</v>
      </c>
      <c r="AJ316" s="356">
        <v>0.92</v>
      </c>
      <c r="AK316" s="169">
        <v>0.963778902451126</v>
      </c>
      <c r="AL316" s="169">
        <v>0.965919811320755</v>
      </c>
      <c r="AM316" s="169">
        <v>0.967775041050903</v>
      </c>
      <c r="AN316" s="169">
        <v>0.970992195137587</v>
      </c>
      <c r="AO316" s="168">
        <v>0.99</v>
      </c>
      <c r="AP316" s="358">
        <v>1</v>
      </c>
      <c r="AQ316" s="358">
        <v>1</v>
      </c>
      <c r="AR316" s="358">
        <v>1</v>
      </c>
      <c r="AS316" s="359">
        <v>1</v>
      </c>
      <c r="AT316" s="364">
        <v>0.0922287257019438</v>
      </c>
      <c r="AU316" s="361">
        <v>0</v>
      </c>
      <c r="AV316" s="362">
        <v>0</v>
      </c>
      <c r="AW316" s="362">
        <v>0.166666666666667</v>
      </c>
      <c r="AX316" s="362">
        <v>0.0474308300395257</v>
      </c>
      <c r="AY316" s="135"/>
      <c r="AZ316" s="140"/>
    </row>
    <row r="317" s="134" customFormat="1" spans="1:52">
      <c r="A317" s="138"/>
      <c r="B317" s="135"/>
      <c r="C317" s="175" t="s">
        <v>496</v>
      </c>
      <c r="D317" s="166" t="s">
        <v>26</v>
      </c>
      <c r="E317" s="166" t="s">
        <v>497</v>
      </c>
      <c r="F317" s="167" t="s">
        <v>643</v>
      </c>
      <c r="G317" s="176" t="s">
        <v>644</v>
      </c>
      <c r="H317" s="176" t="s">
        <v>644</v>
      </c>
      <c r="I317" s="176" t="s">
        <v>644</v>
      </c>
      <c r="J317" s="176" t="s">
        <v>644</v>
      </c>
      <c r="K317" s="168">
        <v>0.9</v>
      </c>
      <c r="L317" s="169">
        <v>0.945</v>
      </c>
      <c r="M317" s="169">
        <v>0.947368421052632</v>
      </c>
      <c r="N317" s="170">
        <v>0.949685534591195</v>
      </c>
      <c r="O317" s="170">
        <v>0.94832772960538</v>
      </c>
      <c r="P317" s="356">
        <v>0.9</v>
      </c>
      <c r="Q317" s="357">
        <v>0.951743462017435</v>
      </c>
      <c r="R317" s="169">
        <v>0.969219547775346</v>
      </c>
      <c r="S317" s="169">
        <v>0.96502900034118</v>
      </c>
      <c r="T317" s="169">
        <v>0.968472003169892</v>
      </c>
      <c r="U317" s="356">
        <v>0.9</v>
      </c>
      <c r="V317" s="169">
        <v>0.947384806973848</v>
      </c>
      <c r="W317" s="169">
        <v>0.944566010211524</v>
      </c>
      <c r="X317" s="169">
        <v>0.94762879563289</v>
      </c>
      <c r="Y317" s="169">
        <v>0.954141448671831</v>
      </c>
      <c r="Z317" s="356">
        <v>0.92</v>
      </c>
      <c r="AA317" s="356">
        <v>0.967167948570773</v>
      </c>
      <c r="AB317" s="356">
        <v>0.973894262372054</v>
      </c>
      <c r="AC317" s="356">
        <v>0.951742627345844</v>
      </c>
      <c r="AD317" s="356">
        <v>0.974848528529646</v>
      </c>
      <c r="AE317" s="356">
        <v>0.92</v>
      </c>
      <c r="AF317" s="169">
        <v>0.989704417137164</v>
      </c>
      <c r="AG317" s="169">
        <v>0.991600353669319</v>
      </c>
      <c r="AH317" s="169">
        <v>0.952864689150752</v>
      </c>
      <c r="AI317" s="169">
        <v>0.983184136900088</v>
      </c>
      <c r="AJ317" s="356">
        <v>0.92</v>
      </c>
      <c r="AK317" s="169">
        <v>0.979616306954436</v>
      </c>
      <c r="AL317" s="169">
        <v>0.980863703872958</v>
      </c>
      <c r="AM317" s="169">
        <v>0.976044371017229</v>
      </c>
      <c r="AN317" s="169">
        <v>0.984701047160308</v>
      </c>
      <c r="AO317" s="168">
        <v>0.99</v>
      </c>
      <c r="AP317" s="358">
        <v>1</v>
      </c>
      <c r="AQ317" s="358">
        <v>1</v>
      </c>
      <c r="AR317" s="358">
        <v>1</v>
      </c>
      <c r="AS317" s="359">
        <v>1</v>
      </c>
      <c r="AT317" s="364">
        <v>0.0922287257019438</v>
      </c>
      <c r="AU317" s="361">
        <v>0.0645161290322581</v>
      </c>
      <c r="AV317" s="362">
        <v>0</v>
      </c>
      <c r="AW317" s="362">
        <v>0</v>
      </c>
      <c r="AX317" s="362">
        <v>0.0488636363636364</v>
      </c>
      <c r="AY317" s="135"/>
      <c r="AZ317" s="140"/>
    </row>
    <row r="318" s="134" customFormat="1" spans="1:52">
      <c r="A318" s="138"/>
      <c r="B318" s="135"/>
      <c r="C318" s="175" t="s">
        <v>496</v>
      </c>
      <c r="D318" s="166" t="s">
        <v>26</v>
      </c>
      <c r="E318" s="166" t="s">
        <v>497</v>
      </c>
      <c r="F318" s="167" t="s">
        <v>645</v>
      </c>
      <c r="G318" s="176" t="s">
        <v>646</v>
      </c>
      <c r="H318" s="176" t="s">
        <v>646</v>
      </c>
      <c r="I318" s="176" t="s">
        <v>646</v>
      </c>
      <c r="J318" s="176" t="s">
        <v>646</v>
      </c>
      <c r="K318" s="168">
        <v>0.9</v>
      </c>
      <c r="L318" s="169">
        <v>0.981651376146789</v>
      </c>
      <c r="M318" s="169">
        <v>0.990909090909091</v>
      </c>
      <c r="N318" s="170">
        <v>1</v>
      </c>
      <c r="O318" s="170">
        <v>0.979638752052545</v>
      </c>
      <c r="P318" s="356">
        <v>0.9</v>
      </c>
      <c r="Q318" s="357">
        <v>0.980540961276513</v>
      </c>
      <c r="R318" s="169">
        <v>0.980999479437793</v>
      </c>
      <c r="S318" s="169">
        <v>0.979365079365079</v>
      </c>
      <c r="T318" s="169">
        <v>0.976183532613979</v>
      </c>
      <c r="U318" s="356">
        <v>0.9</v>
      </c>
      <c r="V318" s="169">
        <v>0.953687487838101</v>
      </c>
      <c r="W318" s="169">
        <v>0.954971369078605</v>
      </c>
      <c r="X318" s="169">
        <v>0.946031746031746</v>
      </c>
      <c r="Y318" s="169">
        <v>0.957608931362212</v>
      </c>
      <c r="Z318" s="356">
        <v>0.92</v>
      </c>
      <c r="AA318" s="356">
        <v>0.969956186104736</v>
      </c>
      <c r="AB318" s="356">
        <v>0.980570183402942</v>
      </c>
      <c r="AC318" s="356">
        <v>0.964054636951833</v>
      </c>
      <c r="AD318" s="356">
        <v>0.978763648098679</v>
      </c>
      <c r="AE318" s="356">
        <v>0.92</v>
      </c>
      <c r="AF318" s="169">
        <v>0.997752087347463</v>
      </c>
      <c r="AG318" s="169">
        <v>0.99848828420257</v>
      </c>
      <c r="AH318" s="169">
        <v>1</v>
      </c>
      <c r="AI318" s="169">
        <v>0.9972554106643</v>
      </c>
      <c r="AJ318" s="356">
        <v>0.92</v>
      </c>
      <c r="AK318" s="169">
        <v>0.980869915424889</v>
      </c>
      <c r="AL318" s="169">
        <v>0.985559952936143</v>
      </c>
      <c r="AM318" s="169">
        <v>0.978639066284959</v>
      </c>
      <c r="AN318" s="169">
        <v>0.987137883519369</v>
      </c>
      <c r="AO318" s="168">
        <v>0.99</v>
      </c>
      <c r="AP318" s="358">
        <v>1</v>
      </c>
      <c r="AQ318" s="358">
        <v>1</v>
      </c>
      <c r="AR318" s="358">
        <v>1</v>
      </c>
      <c r="AS318" s="359">
        <v>1</v>
      </c>
      <c r="AT318" s="364">
        <v>0.0922287257019438</v>
      </c>
      <c r="AU318" s="361">
        <v>0.384615384615385</v>
      </c>
      <c r="AV318" s="362">
        <v>0.0454545454545455</v>
      </c>
      <c r="AW318" s="362">
        <v>0</v>
      </c>
      <c r="AX318" s="362">
        <v>0.0572450805008945</v>
      </c>
      <c r="AY318" s="135"/>
      <c r="AZ318" s="140"/>
    </row>
    <row r="319" s="134" customFormat="1" spans="1:52">
      <c r="A319" s="138"/>
      <c r="B319" s="135"/>
      <c r="C319" s="175" t="s">
        <v>496</v>
      </c>
      <c r="D319" s="166" t="s">
        <v>26</v>
      </c>
      <c r="E319" s="166" t="s">
        <v>497</v>
      </c>
      <c r="F319" s="167" t="s">
        <v>647</v>
      </c>
      <c r="G319" s="176" t="s">
        <v>648</v>
      </c>
      <c r="H319" s="176" t="s">
        <v>648</v>
      </c>
      <c r="I319" s="176" t="s">
        <v>648</v>
      </c>
      <c r="J319" s="176" t="s">
        <v>648</v>
      </c>
      <c r="K319" s="168">
        <v>0.9</v>
      </c>
      <c r="L319" s="169">
        <v>0.989010989010989</v>
      </c>
      <c r="M319" s="169">
        <v>0.988235294117647</v>
      </c>
      <c r="N319" s="170">
        <v>1</v>
      </c>
      <c r="O319" s="170">
        <v>0.993309720582448</v>
      </c>
      <c r="P319" s="356">
        <v>0.9</v>
      </c>
      <c r="Q319" s="357">
        <v>0.993534980374048</v>
      </c>
      <c r="R319" s="169">
        <v>0.990791896869245</v>
      </c>
      <c r="S319" s="169">
        <v>0.991462407050399</v>
      </c>
      <c r="T319" s="169">
        <v>0.989377594730891</v>
      </c>
      <c r="U319" s="356">
        <v>0.9</v>
      </c>
      <c r="V319" s="169">
        <v>0.986377280073886</v>
      </c>
      <c r="W319" s="169">
        <v>0.98219766728054</v>
      </c>
      <c r="X319" s="169">
        <v>0.976865877168824</v>
      </c>
      <c r="Y319" s="169">
        <v>0.981734745252107</v>
      </c>
      <c r="Z319" s="356">
        <v>0.92</v>
      </c>
      <c r="AA319" s="356">
        <v>0.97615928739848</v>
      </c>
      <c r="AB319" s="356">
        <v>0.986721611721612</v>
      </c>
      <c r="AC319" s="356">
        <v>0.977112676056338</v>
      </c>
      <c r="AD319" s="356">
        <v>0.98452656747482</v>
      </c>
      <c r="AE319" s="356">
        <v>0.92</v>
      </c>
      <c r="AF319" s="169">
        <v>0.98114824335904</v>
      </c>
      <c r="AG319" s="169">
        <v>0.988267770876467</v>
      </c>
      <c r="AH319" s="169">
        <v>0.966386554621849</v>
      </c>
      <c r="AI319" s="169">
        <v>0.984138077729496</v>
      </c>
      <c r="AJ319" s="356">
        <v>0.92</v>
      </c>
      <c r="AK319" s="169">
        <v>0.98637869677261</v>
      </c>
      <c r="AL319" s="169">
        <v>0.990296354576449</v>
      </c>
      <c r="AM319" s="169">
        <v>0.991818753933291</v>
      </c>
      <c r="AN319" s="169">
        <v>0.991406211303185</v>
      </c>
      <c r="AO319" s="168">
        <v>0.99</v>
      </c>
      <c r="AP319" s="358">
        <v>1</v>
      </c>
      <c r="AQ319" s="358">
        <v>1</v>
      </c>
      <c r="AR319" s="358">
        <v>1</v>
      </c>
      <c r="AS319" s="359">
        <v>1</v>
      </c>
      <c r="AT319" s="364">
        <v>0.0922287257019438</v>
      </c>
      <c r="AU319" s="361">
        <v>0.166666666666667</v>
      </c>
      <c r="AV319" s="362">
        <v>0.181818181818182</v>
      </c>
      <c r="AW319" s="362">
        <v>0.142857142857143</v>
      </c>
      <c r="AX319" s="362">
        <v>0.0588235294117647</v>
      </c>
      <c r="AY319" s="135"/>
      <c r="AZ319" s="140"/>
    </row>
    <row r="320" s="134" customFormat="1" spans="1:52">
      <c r="A320" s="138"/>
      <c r="B320" s="135"/>
      <c r="C320" s="175" t="s">
        <v>496</v>
      </c>
      <c r="D320" s="166" t="s">
        <v>235</v>
      </c>
      <c r="E320" s="166" t="s">
        <v>497</v>
      </c>
      <c r="F320" s="167" t="s">
        <v>649</v>
      </c>
      <c r="G320" s="176" t="s">
        <v>650</v>
      </c>
      <c r="H320" s="176" t="s">
        <v>650</v>
      </c>
      <c r="I320" s="176" t="s">
        <v>650</v>
      </c>
      <c r="J320" s="176" t="s">
        <v>650</v>
      </c>
      <c r="K320" s="168">
        <v>0.9</v>
      </c>
      <c r="L320" s="169" t="s">
        <v>40</v>
      </c>
      <c r="M320" s="169" t="s">
        <v>40</v>
      </c>
      <c r="N320" s="170" t="s">
        <v>40</v>
      </c>
      <c r="O320" s="170" t="s">
        <v>40</v>
      </c>
      <c r="P320" s="356">
        <v>0.9</v>
      </c>
      <c r="Q320" s="357" t="s">
        <v>40</v>
      </c>
      <c r="R320" s="169" t="s">
        <v>40</v>
      </c>
      <c r="S320" s="169" t="s">
        <v>40</v>
      </c>
      <c r="T320" s="169" t="s">
        <v>40</v>
      </c>
      <c r="U320" s="356">
        <v>0.9</v>
      </c>
      <c r="V320" s="169" t="s">
        <v>40</v>
      </c>
      <c r="W320" s="169" t="s">
        <v>40</v>
      </c>
      <c r="X320" s="169" t="s">
        <v>40</v>
      </c>
      <c r="Y320" s="169" t="s">
        <v>40</v>
      </c>
      <c r="Z320" s="356">
        <v>0.92</v>
      </c>
      <c r="AA320" s="356" t="s">
        <v>40</v>
      </c>
      <c r="AB320" s="356" t="s">
        <v>40</v>
      </c>
      <c r="AC320" s="356" t="s">
        <v>40</v>
      </c>
      <c r="AD320" s="356" t="s">
        <v>40</v>
      </c>
      <c r="AE320" s="356">
        <v>0.92</v>
      </c>
      <c r="AF320" s="169">
        <v>0.996509598603839</v>
      </c>
      <c r="AG320" s="169">
        <v>0.998452012383901</v>
      </c>
      <c r="AH320" s="169">
        <v>0.992753623188406</v>
      </c>
      <c r="AI320" s="169">
        <v>0.998632723484602</v>
      </c>
      <c r="AJ320" s="356">
        <v>0.92</v>
      </c>
      <c r="AK320" s="169" t="s">
        <v>40</v>
      </c>
      <c r="AL320" s="169" t="s">
        <v>40</v>
      </c>
      <c r="AM320" s="169" t="s">
        <v>40</v>
      </c>
      <c r="AN320" s="169" t="s">
        <v>40</v>
      </c>
      <c r="AO320" s="168">
        <v>0.99</v>
      </c>
      <c r="AP320" s="358" t="s">
        <v>40</v>
      </c>
      <c r="AQ320" s="358" t="s">
        <v>40</v>
      </c>
      <c r="AR320" s="358" t="s">
        <v>40</v>
      </c>
      <c r="AS320" s="359">
        <v>1</v>
      </c>
      <c r="AT320" s="364">
        <v>0.0922287257019438</v>
      </c>
      <c r="AU320" s="361" t="s">
        <v>40</v>
      </c>
      <c r="AV320" s="362" t="s">
        <v>40</v>
      </c>
      <c r="AW320" s="362" t="s">
        <v>40</v>
      </c>
      <c r="AX320" s="362" t="s">
        <v>40</v>
      </c>
      <c r="AY320" s="135"/>
      <c r="AZ320" s="140"/>
    </row>
    <row r="321" s="134" customFormat="1" spans="1:52">
      <c r="A321" s="138"/>
      <c r="B321" s="135"/>
      <c r="C321" s="175" t="s">
        <v>496</v>
      </c>
      <c r="D321" s="166" t="s">
        <v>235</v>
      </c>
      <c r="E321" s="166" t="s">
        <v>497</v>
      </c>
      <c r="F321" s="167" t="s">
        <v>651</v>
      </c>
      <c r="G321" s="176" t="s">
        <v>652</v>
      </c>
      <c r="H321" s="176" t="s">
        <v>652</v>
      </c>
      <c r="I321" s="176" t="s">
        <v>652</v>
      </c>
      <c r="J321" s="176" t="s">
        <v>652</v>
      </c>
      <c r="K321" s="168">
        <v>0.9</v>
      </c>
      <c r="L321" s="169" t="s">
        <v>40</v>
      </c>
      <c r="M321" s="169" t="s">
        <v>40</v>
      </c>
      <c r="N321" s="170" t="s">
        <v>40</v>
      </c>
      <c r="O321" s="170" t="s">
        <v>40</v>
      </c>
      <c r="P321" s="356">
        <v>0.9</v>
      </c>
      <c r="Q321" s="357">
        <v>0</v>
      </c>
      <c r="R321" s="169" t="s">
        <v>40</v>
      </c>
      <c r="S321" s="169">
        <v>0</v>
      </c>
      <c r="T321" s="169">
        <v>0.11864406779661</v>
      </c>
      <c r="U321" s="356">
        <v>0.9</v>
      </c>
      <c r="V321" s="169">
        <v>1</v>
      </c>
      <c r="W321" s="169" t="s">
        <v>40</v>
      </c>
      <c r="X321" s="169">
        <v>0</v>
      </c>
      <c r="Y321" s="169">
        <v>0.847457627118644</v>
      </c>
      <c r="Z321" s="356">
        <v>0.92</v>
      </c>
      <c r="AA321" s="356" t="s">
        <v>40</v>
      </c>
      <c r="AB321" s="356" t="s">
        <v>40</v>
      </c>
      <c r="AC321" s="356">
        <v>1</v>
      </c>
      <c r="AD321" s="356">
        <v>0.5</v>
      </c>
      <c r="AE321" s="356">
        <v>0.92</v>
      </c>
      <c r="AF321" s="169">
        <v>0.998438341410878</v>
      </c>
      <c r="AG321" s="169">
        <v>0.755925048141016</v>
      </c>
      <c r="AH321" s="169">
        <v>0.999745773484174</v>
      </c>
      <c r="AI321" s="169">
        <v>0.985744397144324</v>
      </c>
      <c r="AJ321" s="356">
        <v>0.92</v>
      </c>
      <c r="AK321" s="169">
        <v>1</v>
      </c>
      <c r="AL321" s="169">
        <v>1</v>
      </c>
      <c r="AM321" s="169">
        <v>0.5</v>
      </c>
      <c r="AN321" s="169">
        <v>0.861111111111111</v>
      </c>
      <c r="AO321" s="168">
        <v>0.99</v>
      </c>
      <c r="AP321" s="358" t="s">
        <v>40</v>
      </c>
      <c r="AQ321" s="358">
        <v>1</v>
      </c>
      <c r="AR321" s="358">
        <v>1</v>
      </c>
      <c r="AS321" s="359">
        <v>1</v>
      </c>
      <c r="AT321" s="364">
        <v>0.0922287257019438</v>
      </c>
      <c r="AU321" s="361">
        <v>0</v>
      </c>
      <c r="AV321" s="362" t="s">
        <v>40</v>
      </c>
      <c r="AW321" s="362" t="s">
        <v>40</v>
      </c>
      <c r="AX321" s="362">
        <v>0</v>
      </c>
      <c r="AY321" s="135"/>
      <c r="AZ321" s="140"/>
    </row>
    <row r="322" s="134" customFormat="1" spans="1:52">
      <c r="A322" s="138"/>
      <c r="B322" s="135"/>
      <c r="C322" s="175" t="s">
        <v>496</v>
      </c>
      <c r="D322" s="166" t="s">
        <v>235</v>
      </c>
      <c r="E322" s="166" t="s">
        <v>497</v>
      </c>
      <c r="F322" s="167" t="s">
        <v>653</v>
      </c>
      <c r="G322" s="176" t="s">
        <v>654</v>
      </c>
      <c r="H322" s="176" t="s">
        <v>654</v>
      </c>
      <c r="I322" s="176" t="s">
        <v>654</v>
      </c>
      <c r="J322" s="176" t="s">
        <v>654</v>
      </c>
      <c r="K322" s="168">
        <v>0.9</v>
      </c>
      <c r="L322" s="169" t="s">
        <v>40</v>
      </c>
      <c r="M322" s="169" t="s">
        <v>40</v>
      </c>
      <c r="N322" s="170" t="s">
        <v>40</v>
      </c>
      <c r="O322" s="170" t="s">
        <v>40</v>
      </c>
      <c r="P322" s="356">
        <v>0.9</v>
      </c>
      <c r="Q322" s="357" t="s">
        <v>40</v>
      </c>
      <c r="R322" s="169" t="s">
        <v>40</v>
      </c>
      <c r="S322" s="169">
        <v>1</v>
      </c>
      <c r="T322" s="169">
        <v>0.666666666666667</v>
      </c>
      <c r="U322" s="356">
        <v>0.9</v>
      </c>
      <c r="V322" s="169" t="s">
        <v>40</v>
      </c>
      <c r="W322" s="169" t="s">
        <v>40</v>
      </c>
      <c r="X322" s="169">
        <v>1</v>
      </c>
      <c r="Y322" s="169">
        <v>0.666666666666667</v>
      </c>
      <c r="Z322" s="356">
        <v>0.92</v>
      </c>
      <c r="AA322" s="356" t="s">
        <v>40</v>
      </c>
      <c r="AB322" s="356" t="s">
        <v>40</v>
      </c>
      <c r="AC322" s="356" t="s">
        <v>40</v>
      </c>
      <c r="AD322" s="356">
        <v>0.5</v>
      </c>
      <c r="AE322" s="356">
        <v>0.92</v>
      </c>
      <c r="AF322" s="169">
        <v>0.996674518497991</v>
      </c>
      <c r="AG322" s="169">
        <v>0.998902583150431</v>
      </c>
      <c r="AH322" s="169">
        <v>0.991735537190083</v>
      </c>
      <c r="AI322" s="169">
        <v>0.997755435432245</v>
      </c>
      <c r="AJ322" s="356">
        <v>0.92</v>
      </c>
      <c r="AK322" s="169" t="s">
        <v>40</v>
      </c>
      <c r="AL322" s="169" t="s">
        <v>40</v>
      </c>
      <c r="AM322" s="169">
        <v>1</v>
      </c>
      <c r="AN322" s="169">
        <v>0.714285714285714</v>
      </c>
      <c r="AO322" s="168">
        <v>0.99</v>
      </c>
      <c r="AP322" s="358">
        <v>1</v>
      </c>
      <c r="AQ322" s="358">
        <v>1</v>
      </c>
      <c r="AR322" s="358">
        <v>1</v>
      </c>
      <c r="AS322" s="359">
        <v>1</v>
      </c>
      <c r="AT322" s="364">
        <v>0.0922287257019438</v>
      </c>
      <c r="AU322" s="361" t="s">
        <v>40</v>
      </c>
      <c r="AV322" s="362" t="s">
        <v>40</v>
      </c>
      <c r="AW322" s="362" t="s">
        <v>40</v>
      </c>
      <c r="AX322" s="362">
        <v>0</v>
      </c>
      <c r="AY322" s="135"/>
      <c r="AZ322" s="140"/>
    </row>
    <row r="323" s="134" customFormat="1" spans="1:52">
      <c r="A323" s="138"/>
      <c r="B323" s="135"/>
      <c r="C323" s="175" t="s">
        <v>496</v>
      </c>
      <c r="D323" s="166" t="s">
        <v>235</v>
      </c>
      <c r="E323" s="166" t="s">
        <v>497</v>
      </c>
      <c r="F323" s="167" t="s">
        <v>655</v>
      </c>
      <c r="G323" s="176" t="s">
        <v>656</v>
      </c>
      <c r="H323" s="176" t="s">
        <v>656</v>
      </c>
      <c r="I323" s="176" t="s">
        <v>656</v>
      </c>
      <c r="J323" s="176" t="s">
        <v>656</v>
      </c>
      <c r="K323" s="168">
        <v>0.9</v>
      </c>
      <c r="L323" s="169" t="s">
        <v>40</v>
      </c>
      <c r="M323" s="169" t="s">
        <v>40</v>
      </c>
      <c r="N323" s="170" t="s">
        <v>40</v>
      </c>
      <c r="O323" s="170" t="s">
        <v>40</v>
      </c>
      <c r="P323" s="356">
        <v>0.9</v>
      </c>
      <c r="Q323" s="357">
        <v>0</v>
      </c>
      <c r="R323" s="169">
        <v>0</v>
      </c>
      <c r="S323" s="169" t="s">
        <v>40</v>
      </c>
      <c r="T323" s="169">
        <v>0.0454545454545455</v>
      </c>
      <c r="U323" s="356">
        <v>0.9</v>
      </c>
      <c r="V323" s="169">
        <v>0</v>
      </c>
      <c r="W323" s="169">
        <v>0</v>
      </c>
      <c r="X323" s="169" t="s">
        <v>40</v>
      </c>
      <c r="Y323" s="169">
        <v>0.272727272727273</v>
      </c>
      <c r="Z323" s="356">
        <v>0.92</v>
      </c>
      <c r="AA323" s="356" t="s">
        <v>40</v>
      </c>
      <c r="AB323" s="356">
        <v>0</v>
      </c>
      <c r="AC323" s="356" t="s">
        <v>40</v>
      </c>
      <c r="AD323" s="356">
        <v>0</v>
      </c>
      <c r="AE323" s="356">
        <v>0.92</v>
      </c>
      <c r="AF323" s="169">
        <v>0.914853767468664</v>
      </c>
      <c r="AG323" s="169">
        <v>0.695117826135979</v>
      </c>
      <c r="AH323" s="169">
        <v>0.911680911680912</v>
      </c>
      <c r="AI323" s="169">
        <v>0.946035632391049</v>
      </c>
      <c r="AJ323" s="356">
        <v>0.92</v>
      </c>
      <c r="AK323" s="169">
        <v>0</v>
      </c>
      <c r="AL323" s="169">
        <v>0</v>
      </c>
      <c r="AM323" s="169" t="s">
        <v>40</v>
      </c>
      <c r="AN323" s="169">
        <v>0.230769230769231</v>
      </c>
      <c r="AO323" s="168">
        <v>0.99</v>
      </c>
      <c r="AP323" s="358">
        <v>1</v>
      </c>
      <c r="AQ323" s="358">
        <v>1</v>
      </c>
      <c r="AR323" s="358">
        <v>1</v>
      </c>
      <c r="AS323" s="359">
        <v>1</v>
      </c>
      <c r="AT323" s="364">
        <v>0.0922287257019438</v>
      </c>
      <c r="AU323" s="361" t="s">
        <v>40</v>
      </c>
      <c r="AV323" s="362" t="s">
        <v>40</v>
      </c>
      <c r="AW323" s="362" t="s">
        <v>40</v>
      </c>
      <c r="AX323" s="362" t="s">
        <v>40</v>
      </c>
      <c r="AY323" s="135"/>
      <c r="AZ323" s="140"/>
    </row>
    <row r="324" s="134" customFormat="1" spans="1:52">
      <c r="A324" s="138"/>
      <c r="B324" s="135"/>
      <c r="C324" s="175" t="s">
        <v>496</v>
      </c>
      <c r="D324" s="166" t="s">
        <v>235</v>
      </c>
      <c r="E324" s="166" t="s">
        <v>497</v>
      </c>
      <c r="F324" s="167" t="s">
        <v>657</v>
      </c>
      <c r="G324" s="176" t="s">
        <v>658</v>
      </c>
      <c r="H324" s="176" t="s">
        <v>658</v>
      </c>
      <c r="I324" s="176" t="s">
        <v>658</v>
      </c>
      <c r="J324" s="176" t="s">
        <v>658</v>
      </c>
      <c r="K324" s="168">
        <v>0.9</v>
      </c>
      <c r="L324" s="169" t="s">
        <v>40</v>
      </c>
      <c r="M324" s="169" t="s">
        <v>40</v>
      </c>
      <c r="N324" s="170" t="s">
        <v>40</v>
      </c>
      <c r="O324" s="170" t="s">
        <v>40</v>
      </c>
      <c r="P324" s="356">
        <v>0.9</v>
      </c>
      <c r="Q324" s="357" t="s">
        <v>40</v>
      </c>
      <c r="R324" s="169" t="s">
        <v>40</v>
      </c>
      <c r="S324" s="169">
        <v>1</v>
      </c>
      <c r="T324" s="169">
        <v>0.75</v>
      </c>
      <c r="U324" s="356">
        <v>0.9</v>
      </c>
      <c r="V324" s="169" t="s">
        <v>40</v>
      </c>
      <c r="W324" s="169" t="s">
        <v>40</v>
      </c>
      <c r="X324" s="169">
        <v>1</v>
      </c>
      <c r="Y324" s="169">
        <v>0.875</v>
      </c>
      <c r="Z324" s="356">
        <v>0.92</v>
      </c>
      <c r="AA324" s="356" t="s">
        <v>40</v>
      </c>
      <c r="AB324" s="356" t="s">
        <v>40</v>
      </c>
      <c r="AC324" s="356" t="s">
        <v>40</v>
      </c>
      <c r="AD324" s="356">
        <v>1</v>
      </c>
      <c r="AE324" s="356">
        <v>0.92</v>
      </c>
      <c r="AF324" s="169">
        <v>0.998708010335917</v>
      </c>
      <c r="AG324" s="169">
        <v>0.99719919336769</v>
      </c>
      <c r="AH324" s="169">
        <v>0.992951271835734</v>
      </c>
      <c r="AI324" s="169">
        <v>0.998093287281681</v>
      </c>
      <c r="AJ324" s="356">
        <v>0.92</v>
      </c>
      <c r="AK324" s="169" t="s">
        <v>40</v>
      </c>
      <c r="AL324" s="169" t="s">
        <v>40</v>
      </c>
      <c r="AM324" s="169">
        <v>1</v>
      </c>
      <c r="AN324" s="169">
        <v>0.923076923076923</v>
      </c>
      <c r="AO324" s="168">
        <v>0.99</v>
      </c>
      <c r="AP324" s="358">
        <v>1</v>
      </c>
      <c r="AQ324" s="358">
        <v>1</v>
      </c>
      <c r="AR324" s="358">
        <v>1</v>
      </c>
      <c r="AS324" s="359">
        <v>1</v>
      </c>
      <c r="AT324" s="364">
        <v>0.0922287257019438</v>
      </c>
      <c r="AU324" s="361" t="s">
        <v>40</v>
      </c>
      <c r="AV324" s="362" t="s">
        <v>40</v>
      </c>
      <c r="AW324" s="362" t="s">
        <v>40</v>
      </c>
      <c r="AX324" s="362" t="s">
        <v>40</v>
      </c>
      <c r="AY324" s="135"/>
      <c r="AZ324" s="140"/>
    </row>
    <row r="325" s="134" customFormat="1" spans="1:52">
      <c r="A325" s="138"/>
      <c r="B325" s="135"/>
      <c r="C325" s="175" t="s">
        <v>496</v>
      </c>
      <c r="D325" s="166" t="s">
        <v>235</v>
      </c>
      <c r="E325" s="166" t="s">
        <v>497</v>
      </c>
      <c r="F325" s="167" t="s">
        <v>659</v>
      </c>
      <c r="G325" s="176" t="s">
        <v>660</v>
      </c>
      <c r="H325" s="176" t="s">
        <v>660</v>
      </c>
      <c r="I325" s="176" t="s">
        <v>660</v>
      </c>
      <c r="J325" s="176" t="s">
        <v>660</v>
      </c>
      <c r="K325" s="168">
        <v>0.9</v>
      </c>
      <c r="L325" s="169" t="s">
        <v>40</v>
      </c>
      <c r="M325" s="169" t="s">
        <v>40</v>
      </c>
      <c r="N325" s="170" t="s">
        <v>40</v>
      </c>
      <c r="O325" s="170" t="s">
        <v>40</v>
      </c>
      <c r="P325" s="356">
        <v>0.9</v>
      </c>
      <c r="Q325" s="357" t="s">
        <v>40</v>
      </c>
      <c r="R325" s="169">
        <v>0</v>
      </c>
      <c r="S325" s="169" t="s">
        <v>40</v>
      </c>
      <c r="T325" s="169">
        <v>0.695652173913043</v>
      </c>
      <c r="U325" s="356">
        <v>0.9</v>
      </c>
      <c r="V325" s="169" t="s">
        <v>40</v>
      </c>
      <c r="W325" s="169">
        <v>0</v>
      </c>
      <c r="X325" s="169" t="s">
        <v>40</v>
      </c>
      <c r="Y325" s="169">
        <v>0.956521739130435</v>
      </c>
      <c r="Z325" s="356">
        <v>0.92</v>
      </c>
      <c r="AA325" s="356" t="s">
        <v>40</v>
      </c>
      <c r="AB325" s="356" t="s">
        <v>40</v>
      </c>
      <c r="AC325" s="356" t="s">
        <v>40</v>
      </c>
      <c r="AD325" s="356">
        <v>1</v>
      </c>
      <c r="AE325" s="356">
        <v>0.92</v>
      </c>
      <c r="AF325" s="169">
        <v>0.969208736126029</v>
      </c>
      <c r="AG325" s="169">
        <v>0.715955242436801</v>
      </c>
      <c r="AH325" s="169">
        <v>0.997604790419162</v>
      </c>
      <c r="AI325" s="169">
        <v>0.946881433706616</v>
      </c>
      <c r="AJ325" s="356">
        <v>0.92</v>
      </c>
      <c r="AK325" s="169" t="s">
        <v>40</v>
      </c>
      <c r="AL325" s="169">
        <v>0</v>
      </c>
      <c r="AM325" s="169" t="s">
        <v>40</v>
      </c>
      <c r="AN325" s="169">
        <v>0.933333333333333</v>
      </c>
      <c r="AO325" s="168">
        <v>0.99</v>
      </c>
      <c r="AP325" s="358" t="s">
        <v>40</v>
      </c>
      <c r="AQ325" s="358" t="s">
        <v>40</v>
      </c>
      <c r="AR325" s="358" t="s">
        <v>40</v>
      </c>
      <c r="AS325" s="359">
        <v>1</v>
      </c>
      <c r="AT325" s="364">
        <v>0.0922287257019438</v>
      </c>
      <c r="AU325" s="361" t="s">
        <v>40</v>
      </c>
      <c r="AV325" s="362" t="s">
        <v>40</v>
      </c>
      <c r="AW325" s="362" t="s">
        <v>40</v>
      </c>
      <c r="AX325" s="362" t="s">
        <v>40</v>
      </c>
      <c r="AY325" s="135"/>
      <c r="AZ325" s="140"/>
    </row>
    <row r="326" s="134" customFormat="1" spans="1:52">
      <c r="A326" s="138"/>
      <c r="B326" s="135"/>
      <c r="C326" s="175" t="s">
        <v>496</v>
      </c>
      <c r="D326" s="166" t="s">
        <v>26</v>
      </c>
      <c r="E326" s="166" t="s">
        <v>497</v>
      </c>
      <c r="F326" s="167" t="s">
        <v>661</v>
      </c>
      <c r="G326" s="176" t="s">
        <v>662</v>
      </c>
      <c r="H326" s="176" t="s">
        <v>662</v>
      </c>
      <c r="I326" s="176" t="s">
        <v>662</v>
      </c>
      <c r="J326" s="176" t="s">
        <v>662</v>
      </c>
      <c r="K326" s="168">
        <v>0.9</v>
      </c>
      <c r="L326" s="169">
        <v>0.976744186046512</v>
      </c>
      <c r="M326" s="169">
        <v>0.957983193277311</v>
      </c>
      <c r="N326" s="170">
        <v>0.989247311827957</v>
      </c>
      <c r="O326" s="170">
        <v>0.991160872127283</v>
      </c>
      <c r="P326" s="356">
        <v>0.9</v>
      </c>
      <c r="Q326" s="357">
        <v>0.970889063729347</v>
      </c>
      <c r="R326" s="169">
        <v>0.977333608077478</v>
      </c>
      <c r="S326" s="169">
        <v>0.977924442421484</v>
      </c>
      <c r="T326" s="169">
        <v>0.973624301372752</v>
      </c>
      <c r="U326" s="356">
        <v>0.9</v>
      </c>
      <c r="V326" s="169">
        <v>0.948072383949646</v>
      </c>
      <c r="W326" s="169">
        <v>0.957758087780754</v>
      </c>
      <c r="X326" s="169">
        <v>0.947200728265817</v>
      </c>
      <c r="Y326" s="169">
        <v>0.957657450886737</v>
      </c>
      <c r="Z326" s="356">
        <v>0.92</v>
      </c>
      <c r="AA326" s="356">
        <v>0.960399636693915</v>
      </c>
      <c r="AB326" s="356">
        <v>0.977352181182551</v>
      </c>
      <c r="AC326" s="356">
        <v>0.969565217391304</v>
      </c>
      <c r="AD326" s="356">
        <v>0.977913124455526</v>
      </c>
      <c r="AE326" s="356">
        <v>0.92</v>
      </c>
      <c r="AF326" s="169">
        <v>0.981042859621725</v>
      </c>
      <c r="AG326" s="169">
        <v>0.932973459289249</v>
      </c>
      <c r="AH326" s="169">
        <v>0.851535613156175</v>
      </c>
      <c r="AI326" s="169">
        <v>0.904898041795274</v>
      </c>
      <c r="AJ326" s="356">
        <v>0.92</v>
      </c>
      <c r="AK326" s="169">
        <v>0.974629130141605</v>
      </c>
      <c r="AL326" s="169">
        <v>0.983642407277817</v>
      </c>
      <c r="AM326" s="169">
        <v>0.984923817161187</v>
      </c>
      <c r="AN326" s="169">
        <v>0.986535143140532</v>
      </c>
      <c r="AO326" s="168">
        <v>0.99</v>
      </c>
      <c r="AP326" s="358">
        <v>1</v>
      </c>
      <c r="AQ326" s="358">
        <v>1</v>
      </c>
      <c r="AR326" s="358">
        <v>1</v>
      </c>
      <c r="AS326" s="359">
        <v>1</v>
      </c>
      <c r="AT326" s="364">
        <v>0.0922287257019438</v>
      </c>
      <c r="AU326" s="361">
        <v>0</v>
      </c>
      <c r="AV326" s="362">
        <v>0</v>
      </c>
      <c r="AW326" s="362">
        <v>0.0625</v>
      </c>
      <c r="AX326" s="362">
        <v>0.0464135021097046</v>
      </c>
      <c r="AY326" s="135"/>
      <c r="AZ326" s="140"/>
    </row>
    <row r="327" s="134" customFormat="1" spans="1:52">
      <c r="A327" s="138"/>
      <c r="B327" s="135"/>
      <c r="C327" s="175" t="s">
        <v>496</v>
      </c>
      <c r="D327" s="166" t="s">
        <v>235</v>
      </c>
      <c r="E327" s="166" t="s">
        <v>497</v>
      </c>
      <c r="F327" s="167" t="s">
        <v>663</v>
      </c>
      <c r="G327" s="176" t="s">
        <v>664</v>
      </c>
      <c r="H327" s="176" t="s">
        <v>664</v>
      </c>
      <c r="I327" s="176" t="s">
        <v>664</v>
      </c>
      <c r="J327" s="176" t="s">
        <v>664</v>
      </c>
      <c r="K327" s="168">
        <v>0.9</v>
      </c>
      <c r="L327" s="169" t="s">
        <v>40</v>
      </c>
      <c r="M327" s="169" t="s">
        <v>40</v>
      </c>
      <c r="N327" s="170" t="s">
        <v>40</v>
      </c>
      <c r="O327" s="170" t="s">
        <v>40</v>
      </c>
      <c r="P327" s="356">
        <v>0.9</v>
      </c>
      <c r="Q327" s="357">
        <v>0</v>
      </c>
      <c r="R327" s="169" t="s">
        <v>40</v>
      </c>
      <c r="S327" s="169" t="s">
        <v>40</v>
      </c>
      <c r="T327" s="169">
        <v>0</v>
      </c>
      <c r="U327" s="356">
        <v>0.9</v>
      </c>
      <c r="V327" s="169">
        <v>1</v>
      </c>
      <c r="W327" s="169" t="s">
        <v>40</v>
      </c>
      <c r="X327" s="169" t="s">
        <v>40</v>
      </c>
      <c r="Y327" s="169">
        <v>0.642857142857143</v>
      </c>
      <c r="Z327" s="356">
        <v>0.92</v>
      </c>
      <c r="AA327" s="356" t="s">
        <v>40</v>
      </c>
      <c r="AB327" s="356">
        <v>0</v>
      </c>
      <c r="AC327" s="356" t="s">
        <v>40</v>
      </c>
      <c r="AD327" s="356">
        <v>0</v>
      </c>
      <c r="AE327" s="356">
        <v>0.92</v>
      </c>
      <c r="AF327" s="169">
        <v>0.988828089375285</v>
      </c>
      <c r="AG327" s="169">
        <v>0.640980735551664</v>
      </c>
      <c r="AH327" s="169">
        <v>0.990727532097004</v>
      </c>
      <c r="AI327" s="169">
        <v>0.968501818371191</v>
      </c>
      <c r="AJ327" s="356">
        <v>0.92</v>
      </c>
      <c r="AK327" s="169">
        <v>1</v>
      </c>
      <c r="AL327" s="169">
        <v>0</v>
      </c>
      <c r="AM327" s="169" t="s">
        <v>40</v>
      </c>
      <c r="AN327" s="169">
        <v>0.611111111111111</v>
      </c>
      <c r="AO327" s="168">
        <v>0.99</v>
      </c>
      <c r="AP327" s="358">
        <v>1</v>
      </c>
      <c r="AQ327" s="358">
        <v>1</v>
      </c>
      <c r="AR327" s="358">
        <v>1</v>
      </c>
      <c r="AS327" s="359">
        <v>1</v>
      </c>
      <c r="AT327" s="364">
        <v>0.0922287257019438</v>
      </c>
      <c r="AU327" s="361" t="s">
        <v>40</v>
      </c>
      <c r="AV327" s="362" t="s">
        <v>40</v>
      </c>
      <c r="AW327" s="362" t="s">
        <v>40</v>
      </c>
      <c r="AX327" s="362" t="s">
        <v>40</v>
      </c>
      <c r="AY327" s="135"/>
      <c r="AZ327" s="140"/>
    </row>
    <row r="328" s="134" customFormat="1" spans="1:52">
      <c r="A328" s="138"/>
      <c r="B328" s="135"/>
      <c r="C328" s="175" t="s">
        <v>496</v>
      </c>
      <c r="D328" s="166" t="s">
        <v>26</v>
      </c>
      <c r="E328" s="166" t="s">
        <v>497</v>
      </c>
      <c r="F328" s="167" t="s">
        <v>665</v>
      </c>
      <c r="G328" s="176" t="s">
        <v>666</v>
      </c>
      <c r="H328" s="176" t="s">
        <v>666</v>
      </c>
      <c r="I328" s="176" t="s">
        <v>666</v>
      </c>
      <c r="J328" s="176" t="s">
        <v>666</v>
      </c>
      <c r="K328" s="168">
        <v>0.9</v>
      </c>
      <c r="L328" s="169">
        <v>0.764705882352941</v>
      </c>
      <c r="M328" s="169">
        <v>0.84375</v>
      </c>
      <c r="N328" s="170">
        <v>0.875</v>
      </c>
      <c r="O328" s="170">
        <v>0.902031063321386</v>
      </c>
      <c r="P328" s="356">
        <v>0.9</v>
      </c>
      <c r="Q328" s="357">
        <v>0.963266901133255</v>
      </c>
      <c r="R328" s="169">
        <v>0.972318339100346</v>
      </c>
      <c r="S328" s="169">
        <v>0.983485193621868</v>
      </c>
      <c r="T328" s="169">
        <v>0.957653761311726</v>
      </c>
      <c r="U328" s="356">
        <v>0.9</v>
      </c>
      <c r="V328" s="169">
        <v>0.906213364595545</v>
      </c>
      <c r="W328" s="169">
        <v>0.934256055363322</v>
      </c>
      <c r="X328" s="169">
        <v>0.939635535307517</v>
      </c>
      <c r="Y328" s="169">
        <v>0.913327427787331</v>
      </c>
      <c r="Z328" s="356">
        <v>0.92</v>
      </c>
      <c r="AA328" s="356">
        <v>0.917293233082707</v>
      </c>
      <c r="AB328" s="356">
        <v>0.935444579780755</v>
      </c>
      <c r="AC328" s="356">
        <v>0.931972789115646</v>
      </c>
      <c r="AD328" s="356">
        <v>0.936838780988473</v>
      </c>
      <c r="AE328" s="356">
        <v>0.92</v>
      </c>
      <c r="AF328" s="169">
        <v>0.999676846017127</v>
      </c>
      <c r="AG328" s="169">
        <v>0.999913606911447</v>
      </c>
      <c r="AH328" s="169">
        <v>1</v>
      </c>
      <c r="AI328" s="169">
        <v>0.999958906003086</v>
      </c>
      <c r="AJ328" s="356">
        <v>0.92</v>
      </c>
      <c r="AK328" s="169">
        <v>0.945103205972771</v>
      </c>
      <c r="AL328" s="169">
        <v>0.956085599643335</v>
      </c>
      <c r="AM328" s="169">
        <v>0.964672822159775</v>
      </c>
      <c r="AN328" s="169">
        <v>0.960881083202512</v>
      </c>
      <c r="AO328" s="168">
        <v>0.99</v>
      </c>
      <c r="AP328" s="358">
        <v>1</v>
      </c>
      <c r="AQ328" s="358">
        <v>1</v>
      </c>
      <c r="AR328" s="358">
        <v>1</v>
      </c>
      <c r="AS328" s="359">
        <v>1</v>
      </c>
      <c r="AT328" s="364">
        <v>0.0922287257019438</v>
      </c>
      <c r="AU328" s="361">
        <v>0.333333333333333</v>
      </c>
      <c r="AV328" s="362">
        <v>0</v>
      </c>
      <c r="AW328" s="362">
        <v>0</v>
      </c>
      <c r="AX328" s="362">
        <v>0.083969465648855</v>
      </c>
      <c r="AY328" s="135"/>
      <c r="AZ328" s="140"/>
    </row>
    <row r="329" s="134" customFormat="1" spans="1:52">
      <c r="A329" s="138"/>
      <c r="B329" s="135"/>
      <c r="C329" s="175" t="s">
        <v>496</v>
      </c>
      <c r="D329" s="166" t="s">
        <v>26</v>
      </c>
      <c r="E329" s="166" t="s">
        <v>497</v>
      </c>
      <c r="F329" s="167" t="s">
        <v>667</v>
      </c>
      <c r="G329" s="176" t="s">
        <v>668</v>
      </c>
      <c r="H329" s="176" t="s">
        <v>668</v>
      </c>
      <c r="I329" s="176" t="s">
        <v>668</v>
      </c>
      <c r="J329" s="176" t="s">
        <v>668</v>
      </c>
      <c r="K329" s="168">
        <v>0.9</v>
      </c>
      <c r="L329" s="169">
        <v>0.933333333333333</v>
      </c>
      <c r="M329" s="169">
        <v>1</v>
      </c>
      <c r="N329" s="170">
        <v>0.96</v>
      </c>
      <c r="O329" s="170">
        <v>0.959254947613504</v>
      </c>
      <c r="P329" s="356">
        <v>0.9</v>
      </c>
      <c r="Q329" s="357">
        <v>0.929570170895909</v>
      </c>
      <c r="R329" s="169">
        <v>0.988205560235889</v>
      </c>
      <c r="S329" s="169">
        <v>0.976670201484624</v>
      </c>
      <c r="T329" s="169">
        <v>0.980570562032035</v>
      </c>
      <c r="U329" s="356">
        <v>0.9</v>
      </c>
      <c r="V329" s="169">
        <v>0.921284308648369</v>
      </c>
      <c r="W329" s="169">
        <v>0.927548441449031</v>
      </c>
      <c r="X329" s="169">
        <v>0.91304347826087</v>
      </c>
      <c r="Y329" s="169">
        <v>0.929390579092029</v>
      </c>
      <c r="Z329" s="356">
        <v>0.92</v>
      </c>
      <c r="AA329" s="356">
        <v>0.941626129256428</v>
      </c>
      <c r="AB329" s="356">
        <v>0.964145658263305</v>
      </c>
      <c r="AC329" s="356">
        <v>0.958333333333333</v>
      </c>
      <c r="AD329" s="356">
        <v>0.960615914839212</v>
      </c>
      <c r="AE329" s="356">
        <v>0.92</v>
      </c>
      <c r="AF329" s="169">
        <v>0.988077496274218</v>
      </c>
      <c r="AG329" s="169">
        <v>0.997432605905006</v>
      </c>
      <c r="AH329" s="169">
        <v>0.998496240601504</v>
      </c>
      <c r="AI329" s="169">
        <v>0.993612918775609</v>
      </c>
      <c r="AJ329" s="356">
        <v>0.92</v>
      </c>
      <c r="AK329" s="169">
        <v>0.968842729970326</v>
      </c>
      <c r="AL329" s="169">
        <v>0.972409152086137</v>
      </c>
      <c r="AM329" s="169">
        <v>0.971685082872928</v>
      </c>
      <c r="AN329" s="169">
        <v>0.974754127712908</v>
      </c>
      <c r="AO329" s="168">
        <v>0.99</v>
      </c>
      <c r="AP329" s="358">
        <v>1</v>
      </c>
      <c r="AQ329" s="358">
        <v>1</v>
      </c>
      <c r="AR329" s="358">
        <v>1</v>
      </c>
      <c r="AS329" s="359">
        <v>1</v>
      </c>
      <c r="AT329" s="364">
        <v>0.0922287257019438</v>
      </c>
      <c r="AU329" s="361">
        <v>0.214285714285714</v>
      </c>
      <c r="AV329" s="362">
        <v>0</v>
      </c>
      <c r="AW329" s="362">
        <v>0</v>
      </c>
      <c r="AX329" s="362">
        <v>0.0918918918918919</v>
      </c>
      <c r="AY329" s="135"/>
      <c r="AZ329" s="140"/>
    </row>
    <row r="330" s="134" customFormat="1" spans="1:52">
      <c r="A330" s="138"/>
      <c r="B330" s="135"/>
      <c r="C330" s="175" t="s">
        <v>496</v>
      </c>
      <c r="D330" s="166" t="s">
        <v>235</v>
      </c>
      <c r="E330" s="166" t="s">
        <v>497</v>
      </c>
      <c r="F330" s="167" t="s">
        <v>669</v>
      </c>
      <c r="G330" s="176" t="s">
        <v>670</v>
      </c>
      <c r="H330" s="176" t="s">
        <v>670</v>
      </c>
      <c r="I330" s="176" t="s">
        <v>670</v>
      </c>
      <c r="J330" s="176" t="s">
        <v>670</v>
      </c>
      <c r="K330" s="168">
        <v>0.9</v>
      </c>
      <c r="L330" s="169" t="s">
        <v>40</v>
      </c>
      <c r="M330" s="169" t="s">
        <v>40</v>
      </c>
      <c r="N330" s="170" t="s">
        <v>40</v>
      </c>
      <c r="O330" s="170" t="s">
        <v>40</v>
      </c>
      <c r="P330" s="356">
        <v>0.9</v>
      </c>
      <c r="Q330" s="357" t="s">
        <v>40</v>
      </c>
      <c r="R330" s="169">
        <v>1</v>
      </c>
      <c r="S330" s="169" t="s">
        <v>40</v>
      </c>
      <c r="T330" s="169">
        <v>0.666666666666667</v>
      </c>
      <c r="U330" s="356">
        <v>0.9</v>
      </c>
      <c r="V330" s="169" t="s">
        <v>40</v>
      </c>
      <c r="W330" s="169">
        <v>1</v>
      </c>
      <c r="X330" s="169" t="s">
        <v>40</v>
      </c>
      <c r="Y330" s="169">
        <v>0.666666666666667</v>
      </c>
      <c r="Z330" s="356">
        <v>0.92</v>
      </c>
      <c r="AA330" s="356" t="s">
        <v>40</v>
      </c>
      <c r="AB330" s="356" t="s">
        <v>40</v>
      </c>
      <c r="AC330" s="356" t="s">
        <v>40</v>
      </c>
      <c r="AD330" s="356" t="s">
        <v>40</v>
      </c>
      <c r="AE330" s="356">
        <v>0.92</v>
      </c>
      <c r="AF330" s="169">
        <v>0.99990574929312</v>
      </c>
      <c r="AG330" s="169">
        <v>0.99992704989787</v>
      </c>
      <c r="AH330" s="169">
        <v>0.999911355376296</v>
      </c>
      <c r="AI330" s="169">
        <v>0.995699545784142</v>
      </c>
      <c r="AJ330" s="356">
        <v>0.92</v>
      </c>
      <c r="AK330" s="169" t="s">
        <v>40</v>
      </c>
      <c r="AL330" s="169">
        <v>1</v>
      </c>
      <c r="AM330" s="169" t="s">
        <v>40</v>
      </c>
      <c r="AN330" s="169">
        <v>0.777777777777778</v>
      </c>
      <c r="AO330" s="168">
        <v>0.99</v>
      </c>
      <c r="AP330" s="358">
        <v>1</v>
      </c>
      <c r="AQ330" s="358">
        <v>1</v>
      </c>
      <c r="AR330" s="358">
        <v>1</v>
      </c>
      <c r="AS330" s="359">
        <v>1</v>
      </c>
      <c r="AT330" s="364">
        <v>0.0922287257019438</v>
      </c>
      <c r="AU330" s="361" t="s">
        <v>40</v>
      </c>
      <c r="AV330" s="362" t="s">
        <v>40</v>
      </c>
      <c r="AW330" s="362" t="s">
        <v>40</v>
      </c>
      <c r="AX330" s="362">
        <v>0</v>
      </c>
      <c r="AY330" s="135"/>
      <c r="AZ330" s="140"/>
    </row>
    <row r="331" spans="1:52">
      <c r="A331" s="138"/>
      <c r="B331" s="142"/>
      <c r="C331" s="175" t="s">
        <v>671</v>
      </c>
      <c r="D331" s="166" t="s">
        <v>26</v>
      </c>
      <c r="E331" s="166" t="s">
        <v>672</v>
      </c>
      <c r="F331" s="167" t="s">
        <v>673</v>
      </c>
      <c r="G331" s="178" t="s">
        <v>674</v>
      </c>
      <c r="H331" s="178" t="s">
        <v>674</v>
      </c>
      <c r="I331" s="178" t="s">
        <v>674</v>
      </c>
      <c r="J331" s="178" t="s">
        <v>674</v>
      </c>
      <c r="K331" s="168">
        <v>0.9</v>
      </c>
      <c r="L331" s="169">
        <v>0.920792079207921</v>
      </c>
      <c r="M331" s="169">
        <v>0.908163265306122</v>
      </c>
      <c r="N331" s="170">
        <v>0.888888888888889</v>
      </c>
      <c r="O331" s="170">
        <v>0.911373707533235</v>
      </c>
      <c r="P331" s="356">
        <v>0.9</v>
      </c>
      <c r="Q331" s="357">
        <v>0.942401608733123</v>
      </c>
      <c r="R331" s="169">
        <v>0.9666</v>
      </c>
      <c r="S331" s="169">
        <v>0.958789625360231</v>
      </c>
      <c r="T331" s="169">
        <v>0.962118017203869</v>
      </c>
      <c r="U331" s="356">
        <v>0.9</v>
      </c>
      <c r="V331" s="169">
        <v>0.916690606147659</v>
      </c>
      <c r="W331" s="169">
        <v>0.9266</v>
      </c>
      <c r="X331" s="169">
        <v>0.918155619596542</v>
      </c>
      <c r="Y331" s="169">
        <v>0.92327877631623</v>
      </c>
      <c r="Z331" s="356">
        <v>0.92</v>
      </c>
      <c r="AA331" s="356">
        <v>0.929054054054054</v>
      </c>
      <c r="AB331" s="356">
        <v>0.946087869770698</v>
      </c>
      <c r="AC331" s="356">
        <v>0.922169811320755</v>
      </c>
      <c r="AD331" s="356">
        <v>0.941149935010322</v>
      </c>
      <c r="AE331" s="356">
        <v>0.92</v>
      </c>
      <c r="AF331" s="169">
        <v>0.99293059125964</v>
      </c>
      <c r="AG331" s="169">
        <v>0.991117133393556</v>
      </c>
      <c r="AH331" s="169">
        <v>0.86040456639295</v>
      </c>
      <c r="AI331" s="169">
        <v>0.983908905058143</v>
      </c>
      <c r="AJ331" s="356">
        <v>0.92</v>
      </c>
      <c r="AK331" s="169">
        <v>0.948793267704033</v>
      </c>
      <c r="AL331" s="169">
        <v>0.959402706486234</v>
      </c>
      <c r="AM331" s="169">
        <v>0.952951699463327</v>
      </c>
      <c r="AN331" s="169">
        <v>0.960316327913762</v>
      </c>
      <c r="AO331" s="168">
        <v>0.99</v>
      </c>
      <c r="AP331" s="358">
        <v>1</v>
      </c>
      <c r="AQ331" s="358">
        <v>1</v>
      </c>
      <c r="AR331" s="358">
        <v>1</v>
      </c>
      <c r="AS331" s="359">
        <v>1</v>
      </c>
      <c r="AT331" s="364">
        <v>0.0739852556983447</v>
      </c>
      <c r="AU331" s="361">
        <v>0.305084745762712</v>
      </c>
      <c r="AV331" s="362">
        <v>0.0133333333333333</v>
      </c>
      <c r="AW331" s="362">
        <v>0.0833333333333333</v>
      </c>
      <c r="AX331" s="362">
        <v>0.0711297071129707</v>
      </c>
      <c r="AY331" s="142"/>
      <c r="AZ331" s="140"/>
    </row>
    <row r="332" spans="1:52">
      <c r="A332" s="138"/>
      <c r="B332" s="142"/>
      <c r="C332" s="175" t="s">
        <v>671</v>
      </c>
      <c r="D332" s="166" t="s">
        <v>235</v>
      </c>
      <c r="E332" s="166" t="s">
        <v>672</v>
      </c>
      <c r="F332" s="167" t="s">
        <v>675</v>
      </c>
      <c r="G332" s="178" t="s">
        <v>676</v>
      </c>
      <c r="H332" s="178" t="s">
        <v>676</v>
      </c>
      <c r="I332" s="178" t="s">
        <v>676</v>
      </c>
      <c r="J332" s="178" t="s">
        <v>676</v>
      </c>
      <c r="K332" s="168">
        <v>0.9</v>
      </c>
      <c r="L332" s="169" t="s">
        <v>40</v>
      </c>
      <c r="M332" s="169" t="s">
        <v>40</v>
      </c>
      <c r="N332" s="170" t="s">
        <v>40</v>
      </c>
      <c r="O332" s="170" t="s">
        <v>40</v>
      </c>
      <c r="P332" s="356">
        <v>0.9</v>
      </c>
      <c r="Q332" s="357" t="s">
        <v>40</v>
      </c>
      <c r="R332" s="169" t="s">
        <v>40</v>
      </c>
      <c r="S332" s="169" t="s">
        <v>40</v>
      </c>
      <c r="T332" s="169">
        <v>0</v>
      </c>
      <c r="U332" s="356">
        <v>0.9</v>
      </c>
      <c r="V332" s="169" t="s">
        <v>40</v>
      </c>
      <c r="W332" s="169" t="s">
        <v>40</v>
      </c>
      <c r="X332" s="169" t="s">
        <v>40</v>
      </c>
      <c r="Y332" s="169">
        <v>1</v>
      </c>
      <c r="Z332" s="356">
        <v>0.92</v>
      </c>
      <c r="AA332" s="356" t="s">
        <v>40</v>
      </c>
      <c r="AB332" s="356" t="s">
        <v>40</v>
      </c>
      <c r="AC332" s="356" t="s">
        <v>40</v>
      </c>
      <c r="AD332" s="356">
        <v>1</v>
      </c>
      <c r="AE332" s="356">
        <v>0.92</v>
      </c>
      <c r="AF332" s="169">
        <v>0.992685900040634</v>
      </c>
      <c r="AG332" s="169">
        <v>0.992559523809524</v>
      </c>
      <c r="AH332" s="169">
        <v>0.989067055393586</v>
      </c>
      <c r="AI332" s="169">
        <v>0.977663427815788</v>
      </c>
      <c r="AJ332" s="356">
        <v>0.92</v>
      </c>
      <c r="AK332" s="169" t="s">
        <v>40</v>
      </c>
      <c r="AL332" s="169" t="s">
        <v>40</v>
      </c>
      <c r="AM332" s="169" t="s">
        <v>40</v>
      </c>
      <c r="AN332" s="169">
        <v>1</v>
      </c>
      <c r="AO332" s="168">
        <v>0.99</v>
      </c>
      <c r="AP332" s="358">
        <v>1</v>
      </c>
      <c r="AQ332" s="358">
        <v>1</v>
      </c>
      <c r="AR332" s="358">
        <v>1</v>
      </c>
      <c r="AS332" s="359">
        <v>1</v>
      </c>
      <c r="AT332" s="364">
        <v>0.0739852556983447</v>
      </c>
      <c r="AU332" s="361" t="s">
        <v>40</v>
      </c>
      <c r="AV332" s="362" t="s">
        <v>40</v>
      </c>
      <c r="AW332" s="362" t="s">
        <v>40</v>
      </c>
      <c r="AX332" s="362" t="s">
        <v>40</v>
      </c>
      <c r="AY332" s="142"/>
      <c r="AZ332" s="140"/>
    </row>
    <row r="333" spans="1:52">
      <c r="A333" s="138"/>
      <c r="B333" s="142"/>
      <c r="C333" s="175" t="s">
        <v>671</v>
      </c>
      <c r="D333" s="166" t="s">
        <v>26</v>
      </c>
      <c r="E333" s="166" t="s">
        <v>672</v>
      </c>
      <c r="F333" s="167" t="s">
        <v>677</v>
      </c>
      <c r="G333" s="178" t="s">
        <v>678</v>
      </c>
      <c r="H333" s="178" t="s">
        <v>678</v>
      </c>
      <c r="I333" s="178" t="s">
        <v>678</v>
      </c>
      <c r="J333" s="178" t="s">
        <v>678</v>
      </c>
      <c r="K333" s="168">
        <v>0.9</v>
      </c>
      <c r="L333" s="169">
        <v>0.932773109243697</v>
      </c>
      <c r="M333" s="169">
        <v>0.914285714285714</v>
      </c>
      <c r="N333" s="170">
        <v>0.903225806451613</v>
      </c>
      <c r="O333" s="170">
        <v>0.944181646168401</v>
      </c>
      <c r="P333" s="356">
        <v>0.9</v>
      </c>
      <c r="Q333" s="357">
        <v>0.930597014925373</v>
      </c>
      <c r="R333" s="169">
        <v>0.942241379310345</v>
      </c>
      <c r="S333" s="169">
        <v>0.943343386471349</v>
      </c>
      <c r="T333" s="169">
        <v>0.93356184815584</v>
      </c>
      <c r="U333" s="356">
        <v>0.9</v>
      </c>
      <c r="V333" s="169">
        <v>0.875248756218906</v>
      </c>
      <c r="W333" s="169">
        <v>0.891034482758621</v>
      </c>
      <c r="X333" s="169">
        <v>0.874192158552348</v>
      </c>
      <c r="Y333" s="169">
        <v>0.87805413437347</v>
      </c>
      <c r="Z333" s="356">
        <v>0.92</v>
      </c>
      <c r="AA333" s="356">
        <v>0.92872205820329</v>
      </c>
      <c r="AB333" s="356">
        <v>0.938920267962695</v>
      </c>
      <c r="AC333" s="356">
        <v>0.937523105360444</v>
      </c>
      <c r="AD333" s="356">
        <v>0.948508217081131</v>
      </c>
      <c r="AE333" s="356">
        <v>0.92</v>
      </c>
      <c r="AF333" s="169">
        <v>0.991696938245978</v>
      </c>
      <c r="AG333" s="169">
        <v>0.988244059938737</v>
      </c>
      <c r="AH333" s="169">
        <v>0.973896204492641</v>
      </c>
      <c r="AI333" s="169">
        <v>0.982834342210087</v>
      </c>
      <c r="AJ333" s="356">
        <v>0.92</v>
      </c>
      <c r="AK333" s="169">
        <v>0.947160102909163</v>
      </c>
      <c r="AL333" s="169">
        <v>0.951575653728675</v>
      </c>
      <c r="AM333" s="169">
        <v>0.95702434380525</v>
      </c>
      <c r="AN333" s="169">
        <v>0.961368634556</v>
      </c>
      <c r="AO333" s="168">
        <v>0.99</v>
      </c>
      <c r="AP333" s="358">
        <v>1</v>
      </c>
      <c r="AQ333" s="358">
        <v>1</v>
      </c>
      <c r="AR333" s="358">
        <v>1</v>
      </c>
      <c r="AS333" s="359">
        <v>1</v>
      </c>
      <c r="AT333" s="364">
        <v>0.0739852556983447</v>
      </c>
      <c r="AU333" s="361">
        <v>0.24025974025974</v>
      </c>
      <c r="AV333" s="362">
        <v>0.0185185185185185</v>
      </c>
      <c r="AW333" s="362">
        <v>0.0337078651685393</v>
      </c>
      <c r="AX333" s="362">
        <v>0.0848601735776278</v>
      </c>
      <c r="AY333" s="142"/>
      <c r="AZ333" s="140"/>
    </row>
    <row r="334" spans="1:52">
      <c r="A334" s="138"/>
      <c r="B334" s="142"/>
      <c r="C334" s="175" t="s">
        <v>671</v>
      </c>
      <c r="D334" s="166" t="s">
        <v>235</v>
      </c>
      <c r="E334" s="166" t="s">
        <v>672</v>
      </c>
      <c r="F334" s="167" t="s">
        <v>679</v>
      </c>
      <c r="G334" s="178" t="s">
        <v>680</v>
      </c>
      <c r="H334" s="178" t="s">
        <v>680</v>
      </c>
      <c r="I334" s="178" t="s">
        <v>680</v>
      </c>
      <c r="J334" s="178" t="s">
        <v>680</v>
      </c>
      <c r="K334" s="168">
        <v>0.9</v>
      </c>
      <c r="L334" s="169" t="s">
        <v>40</v>
      </c>
      <c r="M334" s="169" t="s">
        <v>40</v>
      </c>
      <c r="N334" s="170" t="s">
        <v>40</v>
      </c>
      <c r="O334" s="170" t="s">
        <v>40</v>
      </c>
      <c r="P334" s="356">
        <v>0.9</v>
      </c>
      <c r="Q334" s="357" t="s">
        <v>40</v>
      </c>
      <c r="R334" s="169" t="s">
        <v>40</v>
      </c>
      <c r="S334" s="169" t="s">
        <v>40</v>
      </c>
      <c r="T334" s="169" t="s">
        <v>40</v>
      </c>
      <c r="U334" s="356">
        <v>0.9</v>
      </c>
      <c r="V334" s="169" t="s">
        <v>40</v>
      </c>
      <c r="W334" s="169" t="s">
        <v>40</v>
      </c>
      <c r="X334" s="169" t="s">
        <v>40</v>
      </c>
      <c r="Y334" s="169" t="s">
        <v>40</v>
      </c>
      <c r="Z334" s="356">
        <v>0.92</v>
      </c>
      <c r="AA334" s="356" t="s">
        <v>40</v>
      </c>
      <c r="AB334" s="356" t="s">
        <v>40</v>
      </c>
      <c r="AC334" s="356" t="s">
        <v>40</v>
      </c>
      <c r="AD334" s="356">
        <v>1</v>
      </c>
      <c r="AE334" s="356">
        <v>0.92</v>
      </c>
      <c r="AF334" s="169">
        <v>1</v>
      </c>
      <c r="AG334" s="169">
        <v>0.995049504950495</v>
      </c>
      <c r="AH334" s="169">
        <v>1</v>
      </c>
      <c r="AI334" s="169">
        <v>0.998867753623188</v>
      </c>
      <c r="AJ334" s="356">
        <v>0.92</v>
      </c>
      <c r="AK334" s="169" t="s">
        <v>40</v>
      </c>
      <c r="AL334" s="169" t="s">
        <v>40</v>
      </c>
      <c r="AM334" s="169" t="s">
        <v>40</v>
      </c>
      <c r="AN334" s="169">
        <v>1</v>
      </c>
      <c r="AO334" s="168">
        <v>0.99</v>
      </c>
      <c r="AP334" s="358">
        <v>1</v>
      </c>
      <c r="AQ334" s="358">
        <v>1</v>
      </c>
      <c r="AR334" s="358">
        <v>1</v>
      </c>
      <c r="AS334" s="359">
        <v>1</v>
      </c>
      <c r="AT334" s="364">
        <v>0.0739852556983447</v>
      </c>
      <c r="AU334" s="361" t="s">
        <v>40</v>
      </c>
      <c r="AV334" s="362" t="s">
        <v>40</v>
      </c>
      <c r="AW334" s="362" t="s">
        <v>40</v>
      </c>
      <c r="AX334" s="362" t="s">
        <v>40</v>
      </c>
      <c r="AY334" s="142"/>
      <c r="AZ334" s="140"/>
    </row>
    <row r="335" spans="1:52">
      <c r="A335" s="138"/>
      <c r="B335" s="142"/>
      <c r="C335" s="175" t="s">
        <v>671</v>
      </c>
      <c r="D335" s="166" t="s">
        <v>26</v>
      </c>
      <c r="E335" s="166" t="s">
        <v>672</v>
      </c>
      <c r="F335" s="167" t="s">
        <v>681</v>
      </c>
      <c r="G335" s="178" t="s">
        <v>682</v>
      </c>
      <c r="H335" s="178" t="s">
        <v>682</v>
      </c>
      <c r="I335" s="178" t="s">
        <v>682</v>
      </c>
      <c r="J335" s="178" t="s">
        <v>682</v>
      </c>
      <c r="K335" s="168">
        <v>0.9</v>
      </c>
      <c r="L335" s="169">
        <v>0.95</v>
      </c>
      <c r="M335" s="169">
        <v>0.917647058823529</v>
      </c>
      <c r="N335" s="170">
        <v>0.886075949367089</v>
      </c>
      <c r="O335" s="170">
        <v>0.945742275810098</v>
      </c>
      <c r="P335" s="356">
        <v>0.9</v>
      </c>
      <c r="Q335" s="357">
        <v>0.941980514759343</v>
      </c>
      <c r="R335" s="169">
        <v>0.961554026709834</v>
      </c>
      <c r="S335" s="169">
        <v>0.944163860830528</v>
      </c>
      <c r="T335" s="169">
        <v>0.949371079730319</v>
      </c>
      <c r="U335" s="356">
        <v>0.9</v>
      </c>
      <c r="V335" s="169">
        <v>0.908099461974698</v>
      </c>
      <c r="W335" s="169">
        <v>0.928976123027115</v>
      </c>
      <c r="X335" s="169">
        <v>0.913860830527497</v>
      </c>
      <c r="Y335" s="169">
        <v>0.922490188843793</v>
      </c>
      <c r="Z335" s="356">
        <v>0.92</v>
      </c>
      <c r="AA335" s="356">
        <v>0.941176470588235</v>
      </c>
      <c r="AB335" s="356">
        <v>0.947165850244926</v>
      </c>
      <c r="AC335" s="356">
        <v>0.912723449001052</v>
      </c>
      <c r="AD335" s="356">
        <v>0.947078228816578</v>
      </c>
      <c r="AE335" s="356">
        <v>0.92</v>
      </c>
      <c r="AF335" s="169">
        <v>0.976542075884971</v>
      </c>
      <c r="AG335" s="169">
        <v>0.975242820945946</v>
      </c>
      <c r="AH335" s="169">
        <v>0.935350529100529</v>
      </c>
      <c r="AI335" s="169">
        <v>0.965015598715006</v>
      </c>
      <c r="AJ335" s="356">
        <v>0.92</v>
      </c>
      <c r="AK335" s="169">
        <v>0.95635173954676</v>
      </c>
      <c r="AL335" s="169">
        <v>0.96134359166823</v>
      </c>
      <c r="AM335" s="169">
        <v>0.949688986461764</v>
      </c>
      <c r="AN335" s="169">
        <v>0.962793288060077</v>
      </c>
      <c r="AO335" s="168">
        <v>0.99</v>
      </c>
      <c r="AP335" s="358">
        <v>1</v>
      </c>
      <c r="AQ335" s="358">
        <v>1</v>
      </c>
      <c r="AR335" s="358">
        <v>1</v>
      </c>
      <c r="AS335" s="359">
        <v>1</v>
      </c>
      <c r="AT335" s="364">
        <v>0.0739852556983447</v>
      </c>
      <c r="AU335" s="361">
        <v>0.219512195121951</v>
      </c>
      <c r="AV335" s="362">
        <v>0</v>
      </c>
      <c r="AW335" s="362">
        <v>0.0175438596491228</v>
      </c>
      <c r="AX335" s="362">
        <v>0.0732984293193717</v>
      </c>
      <c r="AY335" s="142"/>
      <c r="AZ335" s="140"/>
    </row>
    <row r="336" spans="1:52">
      <c r="A336" s="138"/>
      <c r="B336" s="142"/>
      <c r="C336" s="175" t="s">
        <v>671</v>
      </c>
      <c r="D336" s="166" t="s">
        <v>26</v>
      </c>
      <c r="E336" s="166" t="s">
        <v>672</v>
      </c>
      <c r="F336" s="167" t="s">
        <v>683</v>
      </c>
      <c r="G336" s="178" t="s">
        <v>684</v>
      </c>
      <c r="H336" s="178" t="s">
        <v>684</v>
      </c>
      <c r="I336" s="178" t="s">
        <v>684</v>
      </c>
      <c r="J336" s="178" t="s">
        <v>684</v>
      </c>
      <c r="K336" s="168">
        <v>0.9</v>
      </c>
      <c r="L336" s="169">
        <v>0.978260869565217</v>
      </c>
      <c r="M336" s="169">
        <v>0.975609756097561</v>
      </c>
      <c r="N336" s="170">
        <v>0.975</v>
      </c>
      <c r="O336" s="170">
        <v>0.973170731707317</v>
      </c>
      <c r="P336" s="356">
        <v>0.9</v>
      </c>
      <c r="Q336" s="357">
        <v>0.955474229948155</v>
      </c>
      <c r="R336" s="169">
        <v>0.967741935483871</v>
      </c>
      <c r="S336" s="169">
        <v>0.955032119914347</v>
      </c>
      <c r="T336" s="169">
        <v>0.939111001425908</v>
      </c>
      <c r="U336" s="356">
        <v>0.9</v>
      </c>
      <c r="V336" s="169">
        <v>0.931076547727966</v>
      </c>
      <c r="W336" s="169">
        <v>0.942254082039028</v>
      </c>
      <c r="X336" s="169">
        <v>0.943254817987152</v>
      </c>
      <c r="Y336" s="169">
        <v>0.929157069211363</v>
      </c>
      <c r="Z336" s="356">
        <v>0.92</v>
      </c>
      <c r="AA336" s="356">
        <v>0.955696202531646</v>
      </c>
      <c r="AB336" s="356">
        <v>0.971383647798742</v>
      </c>
      <c r="AC336" s="356">
        <v>0.971663619744058</v>
      </c>
      <c r="AD336" s="356">
        <v>0.973423945293735</v>
      </c>
      <c r="AE336" s="356">
        <v>0.92</v>
      </c>
      <c r="AF336" s="169">
        <v>0.990825688073395</v>
      </c>
      <c r="AG336" s="169">
        <v>0.983786610878661</v>
      </c>
      <c r="AH336" s="169">
        <v>0.895175594182334</v>
      </c>
      <c r="AI336" s="169">
        <v>0.982395269764557</v>
      </c>
      <c r="AJ336" s="356">
        <v>0.92</v>
      </c>
      <c r="AK336" s="169">
        <v>0.966098997294286</v>
      </c>
      <c r="AL336" s="169">
        <v>0.978211210683535</v>
      </c>
      <c r="AM336" s="169">
        <v>0.98110661268556</v>
      </c>
      <c r="AN336" s="169">
        <v>0.97959779706275</v>
      </c>
      <c r="AO336" s="168">
        <v>0.99</v>
      </c>
      <c r="AP336" s="358">
        <v>1</v>
      </c>
      <c r="AQ336" s="358">
        <v>1</v>
      </c>
      <c r="AR336" s="358">
        <v>1</v>
      </c>
      <c r="AS336" s="359">
        <v>1</v>
      </c>
      <c r="AT336" s="364">
        <v>0.0739852556983447</v>
      </c>
      <c r="AU336" s="361">
        <v>0.537313432835821</v>
      </c>
      <c r="AV336" s="362">
        <v>0.0175438596491228</v>
      </c>
      <c r="AW336" s="362">
        <v>0</v>
      </c>
      <c r="AX336" s="362">
        <v>0.089678510998308</v>
      </c>
      <c r="AY336" s="142"/>
      <c r="AZ336" s="140"/>
    </row>
    <row r="337" spans="1:52">
      <c r="A337" s="138"/>
      <c r="B337" s="142"/>
      <c r="C337" s="175" t="s">
        <v>671</v>
      </c>
      <c r="D337" s="166" t="s">
        <v>26</v>
      </c>
      <c r="E337" s="166" t="s">
        <v>672</v>
      </c>
      <c r="F337" s="167" t="s">
        <v>685</v>
      </c>
      <c r="G337" s="178" t="s">
        <v>686</v>
      </c>
      <c r="H337" s="178" t="s">
        <v>686</v>
      </c>
      <c r="I337" s="178" t="s">
        <v>686</v>
      </c>
      <c r="J337" s="178" t="s">
        <v>686</v>
      </c>
      <c r="K337" s="168">
        <v>0.9</v>
      </c>
      <c r="L337" s="169">
        <v>0.976190476190476</v>
      </c>
      <c r="M337" s="169">
        <v>0.9375</v>
      </c>
      <c r="N337" s="170">
        <v>0.96875</v>
      </c>
      <c r="O337" s="170">
        <v>0.96551724137931</v>
      </c>
      <c r="P337" s="356">
        <v>0.9</v>
      </c>
      <c r="Q337" s="357">
        <v>0.948428117273048</v>
      </c>
      <c r="R337" s="169">
        <v>0.964576352321685</v>
      </c>
      <c r="S337" s="169">
        <v>0.953475014359563</v>
      </c>
      <c r="T337" s="169">
        <v>0.960870561282932</v>
      </c>
      <c r="U337" s="356">
        <v>0.9</v>
      </c>
      <c r="V337" s="169">
        <v>0.922642175909573</v>
      </c>
      <c r="W337" s="169">
        <v>0.881761608425084</v>
      </c>
      <c r="X337" s="169">
        <v>0.931074095347501</v>
      </c>
      <c r="Y337" s="169">
        <v>0.922520045819015</v>
      </c>
      <c r="Z337" s="356">
        <v>0.92</v>
      </c>
      <c r="AA337" s="356">
        <v>0.947368421052632</v>
      </c>
      <c r="AB337" s="356">
        <v>0.950266429840142</v>
      </c>
      <c r="AC337" s="356">
        <v>0.954498448810755</v>
      </c>
      <c r="AD337" s="356">
        <v>0.962964712551372</v>
      </c>
      <c r="AE337" s="356">
        <v>0.92</v>
      </c>
      <c r="AF337" s="169">
        <v>1</v>
      </c>
      <c r="AG337" s="169">
        <v>0.99880810488677</v>
      </c>
      <c r="AH337" s="169">
        <v>1</v>
      </c>
      <c r="AI337" s="169">
        <v>0.99693213891275</v>
      </c>
      <c r="AJ337" s="356">
        <v>0.92</v>
      </c>
      <c r="AK337" s="169">
        <v>0.959766976151466</v>
      </c>
      <c r="AL337" s="169">
        <v>0.962275693311582</v>
      </c>
      <c r="AM337" s="169">
        <v>0.969350073855244</v>
      </c>
      <c r="AN337" s="169">
        <v>0.972368543364422</v>
      </c>
      <c r="AO337" s="168">
        <v>0.99</v>
      </c>
      <c r="AP337" s="358">
        <v>1</v>
      </c>
      <c r="AQ337" s="358">
        <v>1</v>
      </c>
      <c r="AR337" s="358">
        <v>1</v>
      </c>
      <c r="AS337" s="359">
        <v>1</v>
      </c>
      <c r="AT337" s="364">
        <v>0.0739852556983447</v>
      </c>
      <c r="AU337" s="361">
        <v>0.4</v>
      </c>
      <c r="AV337" s="362">
        <v>0.05</v>
      </c>
      <c r="AW337" s="362">
        <v>0.0909090909090909</v>
      </c>
      <c r="AX337" s="362">
        <v>0.0956388676358072</v>
      </c>
      <c r="AY337" s="142"/>
      <c r="AZ337" s="140"/>
    </row>
    <row r="338" spans="1:52">
      <c r="A338" s="138"/>
      <c r="B338" s="142"/>
      <c r="C338" s="175" t="s">
        <v>671</v>
      </c>
      <c r="D338" s="166" t="s">
        <v>26</v>
      </c>
      <c r="E338" s="166" t="s">
        <v>672</v>
      </c>
      <c r="F338" s="167" t="s">
        <v>687</v>
      </c>
      <c r="G338" s="178" t="s">
        <v>688</v>
      </c>
      <c r="H338" s="178" t="s">
        <v>688</v>
      </c>
      <c r="I338" s="178" t="s">
        <v>688</v>
      </c>
      <c r="J338" s="178" t="s">
        <v>688</v>
      </c>
      <c r="K338" s="168">
        <v>0.9</v>
      </c>
      <c r="L338" s="169">
        <v>0.964912280701754</v>
      </c>
      <c r="M338" s="169">
        <v>0.964285714285714</v>
      </c>
      <c r="N338" s="170">
        <v>0.9375</v>
      </c>
      <c r="O338" s="170">
        <v>0.949048496009822</v>
      </c>
      <c r="P338" s="356">
        <v>0.9</v>
      </c>
      <c r="Q338" s="357">
        <v>0.973827160493827</v>
      </c>
      <c r="R338" s="169">
        <v>0.984833164812942</v>
      </c>
      <c r="S338" s="169">
        <v>0.968967114404817</v>
      </c>
      <c r="T338" s="169">
        <v>0.964659066465907</v>
      </c>
      <c r="U338" s="356">
        <v>0.9</v>
      </c>
      <c r="V338" s="169">
        <v>0.910617283950617</v>
      </c>
      <c r="W338" s="169">
        <v>0.911358274351197</v>
      </c>
      <c r="X338" s="169">
        <v>0.891616489115331</v>
      </c>
      <c r="Y338" s="169">
        <v>0.897859754785975</v>
      </c>
      <c r="Z338" s="356">
        <v>0.92</v>
      </c>
      <c r="AA338" s="356">
        <v>0.939446870451237</v>
      </c>
      <c r="AB338" s="356">
        <v>0.940851299060254</v>
      </c>
      <c r="AC338" s="356">
        <v>0.936115843270869</v>
      </c>
      <c r="AD338" s="356">
        <v>0.954929105994309</v>
      </c>
      <c r="AE338" s="356">
        <v>0.92</v>
      </c>
      <c r="AF338" s="169">
        <v>0.993605115907274</v>
      </c>
      <c r="AG338" s="169">
        <v>0.997723577235772</v>
      </c>
      <c r="AH338" s="169">
        <v>0.986541049798116</v>
      </c>
      <c r="AI338" s="169">
        <v>0.990127572280274</v>
      </c>
      <c r="AJ338" s="356">
        <v>0.92</v>
      </c>
      <c r="AK338" s="169">
        <v>0.950080085424453</v>
      </c>
      <c r="AL338" s="169">
        <v>0.954441913439636</v>
      </c>
      <c r="AM338" s="169">
        <v>0.952052741983818</v>
      </c>
      <c r="AN338" s="169">
        <v>0.962155158757101</v>
      </c>
      <c r="AO338" s="168">
        <v>0.99</v>
      </c>
      <c r="AP338" s="358">
        <v>1</v>
      </c>
      <c r="AQ338" s="358">
        <v>1</v>
      </c>
      <c r="AR338" s="358">
        <v>1</v>
      </c>
      <c r="AS338" s="359">
        <v>1</v>
      </c>
      <c r="AT338" s="364">
        <v>0.0739852556983447</v>
      </c>
      <c r="AU338" s="361">
        <v>0.232558139534884</v>
      </c>
      <c r="AV338" s="362">
        <v>0.0285714285714286</v>
      </c>
      <c r="AW338" s="362">
        <v>0.0857142857142857</v>
      </c>
      <c r="AX338" s="362">
        <v>0.077116512992456</v>
      </c>
      <c r="AY338" s="142"/>
      <c r="AZ338" s="140"/>
    </row>
    <row r="339" spans="1:52">
      <c r="A339" s="138"/>
      <c r="B339" s="142"/>
      <c r="C339" s="175" t="s">
        <v>671</v>
      </c>
      <c r="D339" s="166" t="s">
        <v>26</v>
      </c>
      <c r="E339" s="166" t="s">
        <v>672</v>
      </c>
      <c r="F339" s="167" t="s">
        <v>689</v>
      </c>
      <c r="G339" s="178" t="s">
        <v>690</v>
      </c>
      <c r="H339" s="178" t="s">
        <v>690</v>
      </c>
      <c r="I339" s="178" t="s">
        <v>690</v>
      </c>
      <c r="J339" s="178" t="s">
        <v>690</v>
      </c>
      <c r="K339" s="168">
        <v>0.9</v>
      </c>
      <c r="L339" s="169">
        <v>0.944444444444444</v>
      </c>
      <c r="M339" s="169">
        <v>0.952380952380952</v>
      </c>
      <c r="N339" s="170">
        <v>0.970588235294118</v>
      </c>
      <c r="O339" s="170">
        <v>0.958333333333333</v>
      </c>
      <c r="P339" s="356">
        <v>0.9</v>
      </c>
      <c r="Q339" s="357">
        <v>0.978994865411545</v>
      </c>
      <c r="R339" s="169">
        <v>0.982164572355087</v>
      </c>
      <c r="S339" s="169">
        <v>0.970908102229473</v>
      </c>
      <c r="T339" s="169">
        <v>0.980028899111387</v>
      </c>
      <c r="U339" s="356">
        <v>0.9</v>
      </c>
      <c r="V339" s="169">
        <v>0.922358798817489</v>
      </c>
      <c r="W339" s="169">
        <v>0.935346574787191</v>
      </c>
      <c r="X339" s="169">
        <v>0.924143556280587</v>
      </c>
      <c r="Y339" s="169">
        <v>0.920255205679304</v>
      </c>
      <c r="Z339" s="356">
        <v>0.92</v>
      </c>
      <c r="AA339" s="356">
        <v>0.959148774463234</v>
      </c>
      <c r="AB339" s="356">
        <v>0.968163538873995</v>
      </c>
      <c r="AC339" s="356">
        <v>0.955977988994497</v>
      </c>
      <c r="AD339" s="356">
        <v>0.968831815541086</v>
      </c>
      <c r="AE339" s="356">
        <v>0.92</v>
      </c>
      <c r="AF339" s="169">
        <v>0.981808501197977</v>
      </c>
      <c r="AG339" s="169">
        <v>0.990719578918208</v>
      </c>
      <c r="AH339" s="169">
        <v>0.936334144363341</v>
      </c>
      <c r="AI339" s="169">
        <v>0.963118650311069</v>
      </c>
      <c r="AJ339" s="356">
        <v>0.92</v>
      </c>
      <c r="AK339" s="169">
        <v>0.969383391772856</v>
      </c>
      <c r="AL339" s="169">
        <v>0.97378311485929</v>
      </c>
      <c r="AM339" s="169">
        <v>0.973448215227712</v>
      </c>
      <c r="AN339" s="169">
        <v>0.975503978203214</v>
      </c>
      <c r="AO339" s="168">
        <v>0.99</v>
      </c>
      <c r="AP339" s="358">
        <v>1</v>
      </c>
      <c r="AQ339" s="358">
        <v>1</v>
      </c>
      <c r="AR339" s="358">
        <v>1</v>
      </c>
      <c r="AS339" s="359">
        <v>1</v>
      </c>
      <c r="AT339" s="364">
        <v>0.0739852556983447</v>
      </c>
      <c r="AU339" s="361">
        <v>0.204081632653061</v>
      </c>
      <c r="AV339" s="362">
        <v>0.027027027027027</v>
      </c>
      <c r="AW339" s="362">
        <v>0.027027027027027</v>
      </c>
      <c r="AX339" s="362">
        <v>0.0646639511201629</v>
      </c>
      <c r="AY339" s="142"/>
      <c r="AZ339" s="140"/>
    </row>
    <row r="340" spans="1:52">
      <c r="A340" s="138"/>
      <c r="B340" s="142"/>
      <c r="C340" s="175" t="s">
        <v>671</v>
      </c>
      <c r="D340" s="166" t="s">
        <v>235</v>
      </c>
      <c r="E340" s="166" t="s">
        <v>672</v>
      </c>
      <c r="F340" s="167" t="s">
        <v>691</v>
      </c>
      <c r="G340" s="178" t="s">
        <v>692</v>
      </c>
      <c r="H340" s="178" t="s">
        <v>692</v>
      </c>
      <c r="I340" s="178" t="s">
        <v>692</v>
      </c>
      <c r="J340" s="178" t="s">
        <v>692</v>
      </c>
      <c r="K340" s="168">
        <v>0.9</v>
      </c>
      <c r="L340" s="169" t="s">
        <v>40</v>
      </c>
      <c r="M340" s="169" t="s">
        <v>40</v>
      </c>
      <c r="N340" s="170" t="s">
        <v>40</v>
      </c>
      <c r="O340" s="170" t="s">
        <v>40</v>
      </c>
      <c r="P340" s="356">
        <v>0.9</v>
      </c>
      <c r="Q340" s="357" t="s">
        <v>40</v>
      </c>
      <c r="R340" s="169" t="s">
        <v>40</v>
      </c>
      <c r="S340" s="169" t="s">
        <v>40</v>
      </c>
      <c r="T340" s="169">
        <v>0</v>
      </c>
      <c r="U340" s="356">
        <v>0.9</v>
      </c>
      <c r="V340" s="169" t="s">
        <v>40</v>
      </c>
      <c r="W340" s="169" t="s">
        <v>40</v>
      </c>
      <c r="X340" s="169" t="s">
        <v>40</v>
      </c>
      <c r="Y340" s="169">
        <v>1</v>
      </c>
      <c r="Z340" s="356">
        <v>0.92</v>
      </c>
      <c r="AA340" s="356" t="s">
        <v>40</v>
      </c>
      <c r="AB340" s="356" t="s">
        <v>40</v>
      </c>
      <c r="AC340" s="356" t="s">
        <v>40</v>
      </c>
      <c r="AD340" s="356" t="s">
        <v>40</v>
      </c>
      <c r="AE340" s="356">
        <v>0.92</v>
      </c>
      <c r="AF340" s="169">
        <v>1</v>
      </c>
      <c r="AG340" s="169">
        <v>1</v>
      </c>
      <c r="AH340" s="169">
        <v>1</v>
      </c>
      <c r="AI340" s="169">
        <v>0.977574898067718</v>
      </c>
      <c r="AJ340" s="356">
        <v>0.92</v>
      </c>
      <c r="AK340" s="169" t="s">
        <v>40</v>
      </c>
      <c r="AL340" s="169" t="s">
        <v>40</v>
      </c>
      <c r="AM340" s="169" t="s">
        <v>40</v>
      </c>
      <c r="AN340" s="169">
        <v>1</v>
      </c>
      <c r="AO340" s="168">
        <v>0.99</v>
      </c>
      <c r="AP340" s="358" t="s">
        <v>40</v>
      </c>
      <c r="AQ340" s="358" t="s">
        <v>40</v>
      </c>
      <c r="AR340" s="358" t="s">
        <v>40</v>
      </c>
      <c r="AS340" s="359">
        <v>1</v>
      </c>
      <c r="AT340" s="364">
        <v>0.0739852556983447</v>
      </c>
      <c r="AU340" s="361" t="s">
        <v>40</v>
      </c>
      <c r="AV340" s="362" t="s">
        <v>40</v>
      </c>
      <c r="AW340" s="362" t="s">
        <v>40</v>
      </c>
      <c r="AX340" s="362" t="s">
        <v>40</v>
      </c>
      <c r="AY340" s="142"/>
      <c r="AZ340" s="140"/>
    </row>
    <row r="341" spans="1:52">
      <c r="A341" s="138"/>
      <c r="B341" s="142"/>
      <c r="C341" s="175" t="s">
        <v>671</v>
      </c>
      <c r="D341" s="166" t="s">
        <v>26</v>
      </c>
      <c r="E341" s="166" t="s">
        <v>672</v>
      </c>
      <c r="F341" s="167" t="s">
        <v>693</v>
      </c>
      <c r="G341" s="178" t="s">
        <v>694</v>
      </c>
      <c r="H341" s="178" t="s">
        <v>694</v>
      </c>
      <c r="I341" s="178" t="s">
        <v>694</v>
      </c>
      <c r="J341" s="178" t="s">
        <v>694</v>
      </c>
      <c r="K341" s="168">
        <v>0.9</v>
      </c>
      <c r="L341" s="169">
        <v>0.920863309352518</v>
      </c>
      <c r="M341" s="169">
        <v>0.921875</v>
      </c>
      <c r="N341" s="170">
        <v>0.884955752212389</v>
      </c>
      <c r="O341" s="170">
        <v>0.901162790697674</v>
      </c>
      <c r="P341" s="356">
        <v>0.9</v>
      </c>
      <c r="Q341" s="357">
        <v>0.947337509788567</v>
      </c>
      <c r="R341" s="169">
        <v>0.969051446945338</v>
      </c>
      <c r="S341" s="169">
        <v>0.965499031860588</v>
      </c>
      <c r="T341" s="169">
        <v>0.95393439844426</v>
      </c>
      <c r="U341" s="356">
        <v>0.9</v>
      </c>
      <c r="V341" s="169">
        <v>0.908476898981989</v>
      </c>
      <c r="W341" s="169">
        <v>0.928456591639871</v>
      </c>
      <c r="X341" s="169">
        <v>0.898609399753564</v>
      </c>
      <c r="Y341" s="169">
        <v>0.909345144111114</v>
      </c>
      <c r="Z341" s="356">
        <v>0.92</v>
      </c>
      <c r="AA341" s="356">
        <v>0.943497666869548</v>
      </c>
      <c r="AB341" s="356">
        <v>0.953867568104991</v>
      </c>
      <c r="AC341" s="356">
        <v>0.920922089290925</v>
      </c>
      <c r="AD341" s="356">
        <v>0.951424043197615</v>
      </c>
      <c r="AE341" s="356">
        <v>0.92</v>
      </c>
      <c r="AF341" s="169">
        <v>0.994376493743849</v>
      </c>
      <c r="AG341" s="169">
        <v>0.989663658736669</v>
      </c>
      <c r="AH341" s="169">
        <v>0.679673524150268</v>
      </c>
      <c r="AI341" s="169">
        <v>0.95104228971445</v>
      </c>
      <c r="AJ341" s="356">
        <v>0.92</v>
      </c>
      <c r="AK341" s="169">
        <v>0.95917554515583</v>
      </c>
      <c r="AL341" s="169">
        <v>0.965609672636021</v>
      </c>
      <c r="AM341" s="169">
        <v>0.95023021267266</v>
      </c>
      <c r="AN341" s="169">
        <v>0.965162705603492</v>
      </c>
      <c r="AO341" s="168">
        <v>0.99</v>
      </c>
      <c r="AP341" s="358">
        <v>1</v>
      </c>
      <c r="AQ341" s="358">
        <v>1</v>
      </c>
      <c r="AR341" s="358">
        <v>1</v>
      </c>
      <c r="AS341" s="359">
        <v>1</v>
      </c>
      <c r="AT341" s="364">
        <v>0.0739852556983447</v>
      </c>
      <c r="AU341" s="361">
        <v>0.276785714285714</v>
      </c>
      <c r="AV341" s="362">
        <v>0.0697674418604651</v>
      </c>
      <c r="AW341" s="362">
        <v>0.0212765957446809</v>
      </c>
      <c r="AX341" s="362">
        <v>0.0851293103448276</v>
      </c>
      <c r="AY341" s="142"/>
      <c r="AZ341" s="140"/>
    </row>
    <row r="342" spans="1:52">
      <c r="A342" s="138"/>
      <c r="B342" s="142"/>
      <c r="C342" s="175" t="s">
        <v>671</v>
      </c>
      <c r="D342" s="166" t="s">
        <v>26</v>
      </c>
      <c r="E342" s="166" t="s">
        <v>672</v>
      </c>
      <c r="F342" s="167" t="s">
        <v>695</v>
      </c>
      <c r="G342" s="178" t="s">
        <v>696</v>
      </c>
      <c r="H342" s="178" t="s">
        <v>696</v>
      </c>
      <c r="I342" s="178" t="s">
        <v>696</v>
      </c>
      <c r="J342" s="178" t="s">
        <v>696</v>
      </c>
      <c r="K342" s="168">
        <v>0.9</v>
      </c>
      <c r="L342" s="169">
        <v>0.984126984126984</v>
      </c>
      <c r="M342" s="169">
        <v>1</v>
      </c>
      <c r="N342" s="170">
        <v>0.979591836734694</v>
      </c>
      <c r="O342" s="170">
        <v>0.96453488372093</v>
      </c>
      <c r="P342" s="356">
        <v>0.9</v>
      </c>
      <c r="Q342" s="357">
        <v>0.94462927756654</v>
      </c>
      <c r="R342" s="169">
        <v>0.952014764687788</v>
      </c>
      <c r="S342" s="169">
        <v>0.946485260770975</v>
      </c>
      <c r="T342" s="169">
        <v>0.954227537100727</v>
      </c>
      <c r="U342" s="356">
        <v>0.9</v>
      </c>
      <c r="V342" s="169">
        <v>0.909933460076046</v>
      </c>
      <c r="W342" s="169">
        <v>0.924023377422332</v>
      </c>
      <c r="X342" s="169">
        <v>0.918367346938776</v>
      </c>
      <c r="Y342" s="169">
        <v>0.920034918331072</v>
      </c>
      <c r="Z342" s="356">
        <v>0.92</v>
      </c>
      <c r="AA342" s="356">
        <v>0.956959195081051</v>
      </c>
      <c r="AB342" s="356">
        <v>0.966034755134281</v>
      </c>
      <c r="AC342" s="356">
        <v>0.932123125493291</v>
      </c>
      <c r="AD342" s="356">
        <v>0.961970554146633</v>
      </c>
      <c r="AE342" s="356">
        <v>0.92</v>
      </c>
      <c r="AF342" s="169">
        <v>0.999179924553059</v>
      </c>
      <c r="AG342" s="169">
        <v>0.995054586171503</v>
      </c>
      <c r="AH342" s="169">
        <v>0.990056818181818</v>
      </c>
      <c r="AI342" s="169">
        <v>0.991829927821384</v>
      </c>
      <c r="AJ342" s="356">
        <v>0.92</v>
      </c>
      <c r="AK342" s="169">
        <v>0.964817668207499</v>
      </c>
      <c r="AL342" s="169">
        <v>0.972194637537239</v>
      </c>
      <c r="AM342" s="169">
        <v>0.956271576524741</v>
      </c>
      <c r="AN342" s="169">
        <v>0.972048531121789</v>
      </c>
      <c r="AO342" s="168">
        <v>0.99</v>
      </c>
      <c r="AP342" s="358">
        <v>1</v>
      </c>
      <c r="AQ342" s="358">
        <v>1</v>
      </c>
      <c r="AR342" s="358">
        <v>1</v>
      </c>
      <c r="AS342" s="359">
        <v>1</v>
      </c>
      <c r="AT342" s="364">
        <v>0.0739852556983447</v>
      </c>
      <c r="AU342" s="361">
        <v>0.155555555555556</v>
      </c>
      <c r="AV342" s="362">
        <v>0.0784313725490196</v>
      </c>
      <c r="AW342" s="362">
        <v>0.0454545454545455</v>
      </c>
      <c r="AX342" s="362">
        <v>0.0803858520900322</v>
      </c>
      <c r="AY342" s="142"/>
      <c r="AZ342" s="140"/>
    </row>
    <row r="343" spans="1:52">
      <c r="A343" s="138"/>
      <c r="B343" s="142"/>
      <c r="C343" s="175" t="s">
        <v>671</v>
      </c>
      <c r="D343" s="166" t="s">
        <v>235</v>
      </c>
      <c r="E343" s="166" t="s">
        <v>672</v>
      </c>
      <c r="F343" s="167" t="s">
        <v>697</v>
      </c>
      <c r="G343" s="178" t="s">
        <v>698</v>
      </c>
      <c r="H343" s="178" t="s">
        <v>698</v>
      </c>
      <c r="I343" s="178" t="s">
        <v>698</v>
      </c>
      <c r="J343" s="178" t="s">
        <v>698</v>
      </c>
      <c r="K343" s="168">
        <v>0.9</v>
      </c>
      <c r="L343" s="169" t="s">
        <v>40</v>
      </c>
      <c r="M343" s="169" t="s">
        <v>40</v>
      </c>
      <c r="N343" s="170" t="s">
        <v>40</v>
      </c>
      <c r="O343" s="170" t="s">
        <v>40</v>
      </c>
      <c r="P343" s="356">
        <v>0.9</v>
      </c>
      <c r="Q343" s="357" t="s">
        <v>40</v>
      </c>
      <c r="R343" s="169" t="s">
        <v>40</v>
      </c>
      <c r="S343" s="169" t="s">
        <v>40</v>
      </c>
      <c r="T343" s="169">
        <v>1</v>
      </c>
      <c r="U343" s="356">
        <v>0.9</v>
      </c>
      <c r="V343" s="169" t="s">
        <v>40</v>
      </c>
      <c r="W343" s="169" t="s">
        <v>40</v>
      </c>
      <c r="X343" s="169" t="s">
        <v>40</v>
      </c>
      <c r="Y343" s="169">
        <v>1</v>
      </c>
      <c r="Z343" s="356">
        <v>0.92</v>
      </c>
      <c r="AA343" s="356" t="s">
        <v>40</v>
      </c>
      <c r="AB343" s="356" t="s">
        <v>40</v>
      </c>
      <c r="AC343" s="356" t="s">
        <v>40</v>
      </c>
      <c r="AD343" s="356" t="s">
        <v>40</v>
      </c>
      <c r="AE343" s="356">
        <v>0.92</v>
      </c>
      <c r="AF343" s="169">
        <v>1</v>
      </c>
      <c r="AG343" s="169">
        <v>0.935483870967742</v>
      </c>
      <c r="AH343" s="169">
        <v>1</v>
      </c>
      <c r="AI343" s="169">
        <v>0.993905535804977</v>
      </c>
      <c r="AJ343" s="356">
        <v>0.92</v>
      </c>
      <c r="AK343" s="169" t="s">
        <v>40</v>
      </c>
      <c r="AL343" s="169" t="s">
        <v>40</v>
      </c>
      <c r="AM343" s="169" t="s">
        <v>40</v>
      </c>
      <c r="AN343" s="169">
        <v>1</v>
      </c>
      <c r="AO343" s="168">
        <v>0.99</v>
      </c>
      <c r="AP343" s="358">
        <v>1</v>
      </c>
      <c r="AQ343" s="358" t="s">
        <v>40</v>
      </c>
      <c r="AR343" s="358">
        <v>1</v>
      </c>
      <c r="AS343" s="359">
        <v>1</v>
      </c>
      <c r="AT343" s="364">
        <v>0.0739852556983447</v>
      </c>
      <c r="AU343" s="361" t="s">
        <v>40</v>
      </c>
      <c r="AV343" s="362" t="s">
        <v>40</v>
      </c>
      <c r="AW343" s="362" t="s">
        <v>40</v>
      </c>
      <c r="AX343" s="362" t="s">
        <v>40</v>
      </c>
      <c r="AY343" s="142"/>
      <c r="AZ343" s="140"/>
    </row>
    <row r="344" spans="1:52">
      <c r="A344" s="138"/>
      <c r="B344" s="142"/>
      <c r="C344" s="175" t="s">
        <v>671</v>
      </c>
      <c r="D344" s="166" t="s">
        <v>26</v>
      </c>
      <c r="E344" s="166" t="s">
        <v>672</v>
      </c>
      <c r="F344" s="167" t="s">
        <v>699</v>
      </c>
      <c r="G344" s="178" t="s">
        <v>700</v>
      </c>
      <c r="H344" s="178" t="s">
        <v>700</v>
      </c>
      <c r="I344" s="178" t="s">
        <v>700</v>
      </c>
      <c r="J344" s="178" t="s">
        <v>700</v>
      </c>
      <c r="K344" s="168">
        <v>0.9</v>
      </c>
      <c r="L344" s="169">
        <v>0.97029702970297</v>
      </c>
      <c r="M344" s="169">
        <v>0.967741935483871</v>
      </c>
      <c r="N344" s="170">
        <v>0.976470588235294</v>
      </c>
      <c r="O344" s="170">
        <v>0.971994025392084</v>
      </c>
      <c r="P344" s="356">
        <v>0.9</v>
      </c>
      <c r="Q344" s="357">
        <v>0.956839492553778</v>
      </c>
      <c r="R344" s="169">
        <v>0.97909474491753</v>
      </c>
      <c r="S344" s="169">
        <v>0.974549048678033</v>
      </c>
      <c r="T344" s="169">
        <v>0.971578013060293</v>
      </c>
      <c r="U344" s="356">
        <v>0.9</v>
      </c>
      <c r="V344" s="169">
        <v>0.929674572531715</v>
      </c>
      <c r="W344" s="169">
        <v>0.943805140007672</v>
      </c>
      <c r="X344" s="169">
        <v>0.94267358537188</v>
      </c>
      <c r="Y344" s="169">
        <v>0.937304254105116</v>
      </c>
      <c r="Z344" s="356">
        <v>0.92</v>
      </c>
      <c r="AA344" s="356">
        <v>0.954301875558202</v>
      </c>
      <c r="AB344" s="356">
        <v>0.970942177869093</v>
      </c>
      <c r="AC344" s="356">
        <v>0.960647135986008</v>
      </c>
      <c r="AD344" s="356">
        <v>0.96905236954523</v>
      </c>
      <c r="AE344" s="356">
        <v>0.92</v>
      </c>
      <c r="AF344" s="169">
        <v>0.999632150082766</v>
      </c>
      <c r="AG344" s="169">
        <v>0.997580366401659</v>
      </c>
      <c r="AH344" s="169">
        <v>0.998973873233878</v>
      </c>
      <c r="AI344" s="169">
        <v>0.996012867063355</v>
      </c>
      <c r="AJ344" s="356">
        <v>0.92</v>
      </c>
      <c r="AK344" s="169">
        <v>0.96393301846286</v>
      </c>
      <c r="AL344" s="169">
        <v>0.975806451612903</v>
      </c>
      <c r="AM344" s="169">
        <v>0.972217837411208</v>
      </c>
      <c r="AN344" s="169">
        <v>0.976333576679086</v>
      </c>
      <c r="AO344" s="168">
        <v>0.99</v>
      </c>
      <c r="AP344" s="358">
        <v>1</v>
      </c>
      <c r="AQ344" s="358">
        <v>1</v>
      </c>
      <c r="AR344" s="358">
        <v>1</v>
      </c>
      <c r="AS344" s="359">
        <v>1</v>
      </c>
      <c r="AT344" s="364">
        <v>0.0739852556983447</v>
      </c>
      <c r="AU344" s="361">
        <v>0.276190476190476</v>
      </c>
      <c r="AV344" s="362">
        <v>0</v>
      </c>
      <c r="AW344" s="362">
        <v>0.125</v>
      </c>
      <c r="AX344" s="362">
        <v>0.0919753086419753</v>
      </c>
      <c r="AY344" s="142"/>
      <c r="AZ344" s="140"/>
    </row>
    <row r="345" spans="1:52">
      <c r="A345" s="138"/>
      <c r="B345" s="142"/>
      <c r="C345" s="175" t="s">
        <v>671</v>
      </c>
      <c r="D345" s="166" t="s">
        <v>235</v>
      </c>
      <c r="E345" s="166" t="s">
        <v>672</v>
      </c>
      <c r="F345" s="167" t="s">
        <v>701</v>
      </c>
      <c r="G345" s="178" t="s">
        <v>702</v>
      </c>
      <c r="H345" s="178" t="s">
        <v>702</v>
      </c>
      <c r="I345" s="178" t="s">
        <v>702</v>
      </c>
      <c r="J345" s="178" t="s">
        <v>702</v>
      </c>
      <c r="K345" s="168">
        <v>0.9</v>
      </c>
      <c r="L345" s="169" t="s">
        <v>40</v>
      </c>
      <c r="M345" s="169" t="s">
        <v>40</v>
      </c>
      <c r="N345" s="170" t="s">
        <v>40</v>
      </c>
      <c r="O345" s="170" t="s">
        <v>40</v>
      </c>
      <c r="P345" s="356">
        <v>0.9</v>
      </c>
      <c r="Q345" s="357" t="s">
        <v>40</v>
      </c>
      <c r="R345" s="169" t="s">
        <v>40</v>
      </c>
      <c r="S345" s="169" t="s">
        <v>40</v>
      </c>
      <c r="T345" s="169" t="s">
        <v>40</v>
      </c>
      <c r="U345" s="356">
        <v>0.9</v>
      </c>
      <c r="V345" s="169" t="s">
        <v>40</v>
      </c>
      <c r="W345" s="169" t="s">
        <v>40</v>
      </c>
      <c r="X345" s="169" t="s">
        <v>40</v>
      </c>
      <c r="Y345" s="169" t="s">
        <v>40</v>
      </c>
      <c r="Z345" s="356">
        <v>0.92</v>
      </c>
      <c r="AA345" s="356" t="s">
        <v>40</v>
      </c>
      <c r="AB345" s="356" t="s">
        <v>40</v>
      </c>
      <c r="AC345" s="356" t="s">
        <v>40</v>
      </c>
      <c r="AD345" s="356" t="s">
        <v>40</v>
      </c>
      <c r="AE345" s="356">
        <v>0.92</v>
      </c>
      <c r="AF345" s="169">
        <v>1</v>
      </c>
      <c r="AG345" s="169">
        <v>0.991228070175439</v>
      </c>
      <c r="AH345" s="169">
        <v>0.955056179775281</v>
      </c>
      <c r="AI345" s="169">
        <v>0.968006452480172</v>
      </c>
      <c r="AJ345" s="356">
        <v>0.92</v>
      </c>
      <c r="AK345" s="169" t="s">
        <v>40</v>
      </c>
      <c r="AL345" s="169" t="s">
        <v>40</v>
      </c>
      <c r="AM345" s="169" t="s">
        <v>40</v>
      </c>
      <c r="AN345" s="169" t="s">
        <v>40</v>
      </c>
      <c r="AO345" s="168">
        <v>0.99</v>
      </c>
      <c r="AP345" s="358" t="s">
        <v>40</v>
      </c>
      <c r="AQ345" s="358" t="s">
        <v>40</v>
      </c>
      <c r="AR345" s="358" t="s">
        <v>40</v>
      </c>
      <c r="AS345" s="359">
        <v>1</v>
      </c>
      <c r="AT345" s="364">
        <v>0.0739852556983447</v>
      </c>
      <c r="AU345" s="361" t="s">
        <v>40</v>
      </c>
      <c r="AV345" s="362" t="s">
        <v>40</v>
      </c>
      <c r="AW345" s="362" t="s">
        <v>40</v>
      </c>
      <c r="AX345" s="362" t="s">
        <v>40</v>
      </c>
      <c r="AY345" s="142"/>
      <c r="AZ345" s="140"/>
    </row>
    <row r="346" spans="1:52">
      <c r="A346" s="138"/>
      <c r="B346" s="142"/>
      <c r="C346" s="175" t="s">
        <v>671</v>
      </c>
      <c r="D346" s="166" t="s">
        <v>26</v>
      </c>
      <c r="E346" s="166" t="s">
        <v>672</v>
      </c>
      <c r="F346" s="167" t="s">
        <v>703</v>
      </c>
      <c r="G346" s="178" t="s">
        <v>704</v>
      </c>
      <c r="H346" s="178" t="s">
        <v>704</v>
      </c>
      <c r="I346" s="178" t="s">
        <v>704</v>
      </c>
      <c r="J346" s="178" t="s">
        <v>704</v>
      </c>
      <c r="K346" s="168">
        <v>0.9</v>
      </c>
      <c r="L346" s="169">
        <v>0.933333333333333</v>
      </c>
      <c r="M346" s="169">
        <v>0.885245901639344</v>
      </c>
      <c r="N346" s="170">
        <v>0.905660377358491</v>
      </c>
      <c r="O346" s="170">
        <v>0.937099592312172</v>
      </c>
      <c r="P346" s="356">
        <v>0.9</v>
      </c>
      <c r="Q346" s="357">
        <v>0.90503120124805</v>
      </c>
      <c r="R346" s="169">
        <v>0.923262032085561</v>
      </c>
      <c r="S346" s="169">
        <v>0.919814682822523</v>
      </c>
      <c r="T346" s="169">
        <v>0.917281182673276</v>
      </c>
      <c r="U346" s="356">
        <v>0.9</v>
      </c>
      <c r="V346" s="169">
        <v>0.892550702028081</v>
      </c>
      <c r="W346" s="169">
        <v>0.911229946524064</v>
      </c>
      <c r="X346" s="169">
        <v>0.909479686386315</v>
      </c>
      <c r="Y346" s="169">
        <v>0.905449195144594</v>
      </c>
      <c r="Z346" s="356">
        <v>0.92</v>
      </c>
      <c r="AA346" s="356">
        <v>0.934930702372563</v>
      </c>
      <c r="AB346" s="356">
        <v>0.950635593220339</v>
      </c>
      <c r="AC346" s="356">
        <v>0.926980198019802</v>
      </c>
      <c r="AD346" s="356">
        <v>0.946700408418502</v>
      </c>
      <c r="AE346" s="356">
        <v>0.92</v>
      </c>
      <c r="AF346" s="169">
        <v>0.970932358318099</v>
      </c>
      <c r="AG346" s="169">
        <v>0.959660297239915</v>
      </c>
      <c r="AH346" s="169">
        <v>0.992162451015319</v>
      </c>
      <c r="AI346" s="169">
        <v>0.984995913283774</v>
      </c>
      <c r="AJ346" s="356">
        <v>0.92</v>
      </c>
      <c r="AK346" s="169">
        <v>0.949089359889232</v>
      </c>
      <c r="AL346" s="169">
        <v>0.959101654846336</v>
      </c>
      <c r="AM346" s="169">
        <v>0.948665762098598</v>
      </c>
      <c r="AN346" s="169">
        <v>0.959783963439967</v>
      </c>
      <c r="AO346" s="168">
        <v>0.99</v>
      </c>
      <c r="AP346" s="358">
        <v>1</v>
      </c>
      <c r="AQ346" s="358">
        <v>1</v>
      </c>
      <c r="AR346" s="358">
        <v>1</v>
      </c>
      <c r="AS346" s="359">
        <v>1</v>
      </c>
      <c r="AT346" s="364">
        <v>0.0739852556983447</v>
      </c>
      <c r="AU346" s="361">
        <v>0.170212765957447</v>
      </c>
      <c r="AV346" s="362">
        <v>0.0714285714285714</v>
      </c>
      <c r="AW346" s="362">
        <v>0.0333333333333333</v>
      </c>
      <c r="AX346" s="362">
        <v>0.052007299270073</v>
      </c>
      <c r="AY346" s="142"/>
      <c r="AZ346" s="140"/>
    </row>
    <row r="347" spans="1:52">
      <c r="A347" s="138"/>
      <c r="B347" s="142"/>
      <c r="C347" s="175" t="s">
        <v>671</v>
      </c>
      <c r="D347" s="166" t="s">
        <v>235</v>
      </c>
      <c r="E347" s="166" t="s">
        <v>672</v>
      </c>
      <c r="F347" s="167" t="s">
        <v>705</v>
      </c>
      <c r="G347" s="178" t="s">
        <v>706</v>
      </c>
      <c r="H347" s="178" t="s">
        <v>706</v>
      </c>
      <c r="I347" s="178" t="s">
        <v>706</v>
      </c>
      <c r="J347" s="178" t="s">
        <v>706</v>
      </c>
      <c r="K347" s="168">
        <v>0.9</v>
      </c>
      <c r="L347" s="169" t="s">
        <v>40</v>
      </c>
      <c r="M347" s="169" t="s">
        <v>40</v>
      </c>
      <c r="N347" s="170" t="s">
        <v>40</v>
      </c>
      <c r="O347" s="170" t="s">
        <v>40</v>
      </c>
      <c r="P347" s="356">
        <v>0.9</v>
      </c>
      <c r="Q347" s="357" t="s">
        <v>40</v>
      </c>
      <c r="R347" s="169" t="s">
        <v>40</v>
      </c>
      <c r="S347" s="169" t="s">
        <v>40</v>
      </c>
      <c r="T347" s="169">
        <v>0</v>
      </c>
      <c r="U347" s="356">
        <v>0.9</v>
      </c>
      <c r="V347" s="169" t="s">
        <v>40</v>
      </c>
      <c r="W347" s="169" t="s">
        <v>40</v>
      </c>
      <c r="X347" s="169" t="s">
        <v>40</v>
      </c>
      <c r="Y347" s="169">
        <v>0</v>
      </c>
      <c r="Z347" s="356">
        <v>0.92</v>
      </c>
      <c r="AA347" s="356" t="s">
        <v>40</v>
      </c>
      <c r="AB347" s="356" t="s">
        <v>40</v>
      </c>
      <c r="AC347" s="356" t="s">
        <v>40</v>
      </c>
      <c r="AD347" s="356" t="s">
        <v>40</v>
      </c>
      <c r="AE347" s="356">
        <v>0.92</v>
      </c>
      <c r="AF347" s="169">
        <v>1</v>
      </c>
      <c r="AG347" s="169">
        <v>0.997311827956989</v>
      </c>
      <c r="AH347" s="169">
        <v>1</v>
      </c>
      <c r="AI347" s="169">
        <v>0.999228791773779</v>
      </c>
      <c r="AJ347" s="356">
        <v>0.92</v>
      </c>
      <c r="AK347" s="169" t="s">
        <v>40</v>
      </c>
      <c r="AL347" s="169" t="s">
        <v>40</v>
      </c>
      <c r="AM347" s="169" t="s">
        <v>40</v>
      </c>
      <c r="AN347" s="169">
        <v>0</v>
      </c>
      <c r="AO347" s="168">
        <v>0.99</v>
      </c>
      <c r="AP347" s="358">
        <v>1</v>
      </c>
      <c r="AQ347" s="358">
        <v>1</v>
      </c>
      <c r="AR347" s="358" t="s">
        <v>40</v>
      </c>
      <c r="AS347" s="359">
        <v>1</v>
      </c>
      <c r="AT347" s="364">
        <v>0.0739852556983447</v>
      </c>
      <c r="AU347" s="361" t="s">
        <v>40</v>
      </c>
      <c r="AV347" s="362" t="s">
        <v>40</v>
      </c>
      <c r="AW347" s="362" t="s">
        <v>40</v>
      </c>
      <c r="AX347" s="362" t="s">
        <v>40</v>
      </c>
      <c r="AY347" s="142"/>
      <c r="AZ347" s="140"/>
    </row>
    <row r="348" spans="1:52">
      <c r="A348" s="138"/>
      <c r="B348" s="142"/>
      <c r="C348" s="175" t="s">
        <v>671</v>
      </c>
      <c r="D348" s="166" t="s">
        <v>26</v>
      </c>
      <c r="E348" s="166" t="s">
        <v>672</v>
      </c>
      <c r="F348" s="167" t="s">
        <v>707</v>
      </c>
      <c r="G348" s="178" t="s">
        <v>708</v>
      </c>
      <c r="H348" s="178" t="s">
        <v>708</v>
      </c>
      <c r="I348" s="178" t="s">
        <v>708</v>
      </c>
      <c r="J348" s="178" t="s">
        <v>708</v>
      </c>
      <c r="K348" s="168">
        <v>0.9</v>
      </c>
      <c r="L348" s="169">
        <v>0.952941176470588</v>
      </c>
      <c r="M348" s="169">
        <v>0.922077922077922</v>
      </c>
      <c r="N348" s="170">
        <v>0.931034482758621</v>
      </c>
      <c r="O348" s="170">
        <v>0.92997438087105</v>
      </c>
      <c r="P348" s="356">
        <v>0.9</v>
      </c>
      <c r="Q348" s="357">
        <v>0.946475577654285</v>
      </c>
      <c r="R348" s="169">
        <v>0.959425190194421</v>
      </c>
      <c r="S348" s="169">
        <v>0.950776520136878</v>
      </c>
      <c r="T348" s="169">
        <v>0.943028968776009</v>
      </c>
      <c r="U348" s="356">
        <v>0.9</v>
      </c>
      <c r="V348" s="169">
        <v>0.931558935361217</v>
      </c>
      <c r="W348" s="169">
        <v>0.928571428571429</v>
      </c>
      <c r="X348" s="169">
        <v>0.926033166622795</v>
      </c>
      <c r="Y348" s="169">
        <v>0.924423443498805</v>
      </c>
      <c r="Z348" s="356">
        <v>0.92</v>
      </c>
      <c r="AA348" s="356">
        <v>0.948001299967501</v>
      </c>
      <c r="AB348" s="356">
        <v>0.950993161836535</v>
      </c>
      <c r="AC348" s="356">
        <v>0.941520467836257</v>
      </c>
      <c r="AD348" s="356">
        <v>0.958129524554882</v>
      </c>
      <c r="AE348" s="356">
        <v>0.92</v>
      </c>
      <c r="AF348" s="169">
        <v>0.992964724534285</v>
      </c>
      <c r="AG348" s="169">
        <v>0.977608598298253</v>
      </c>
      <c r="AH348" s="169">
        <v>0.991750147318798</v>
      </c>
      <c r="AI348" s="169">
        <v>0.986347587781185</v>
      </c>
      <c r="AJ348" s="356">
        <v>0.92</v>
      </c>
      <c r="AK348" s="169">
        <v>0.962603878116344</v>
      </c>
      <c r="AL348" s="169">
        <v>0.962114942528736</v>
      </c>
      <c r="AM348" s="169">
        <v>0.963418803418803</v>
      </c>
      <c r="AN348" s="169">
        <v>0.970547675671976</v>
      </c>
      <c r="AO348" s="168">
        <v>0.99</v>
      </c>
      <c r="AP348" s="358">
        <v>1</v>
      </c>
      <c r="AQ348" s="358">
        <v>1</v>
      </c>
      <c r="AR348" s="358">
        <v>1</v>
      </c>
      <c r="AS348" s="359">
        <v>1</v>
      </c>
      <c r="AT348" s="364">
        <v>0.0739852556983447</v>
      </c>
      <c r="AU348" s="361">
        <v>0.203125</v>
      </c>
      <c r="AV348" s="362">
        <v>0</v>
      </c>
      <c r="AW348" s="362">
        <v>0.0333333333333333</v>
      </c>
      <c r="AX348" s="362">
        <v>0.0598911070780399</v>
      </c>
      <c r="AY348" s="142"/>
      <c r="AZ348" s="140"/>
    </row>
    <row r="349" spans="1:52">
      <c r="A349" s="138"/>
      <c r="B349" s="142"/>
      <c r="C349" s="175" t="s">
        <v>671</v>
      </c>
      <c r="D349" s="166" t="s">
        <v>235</v>
      </c>
      <c r="E349" s="166" t="s">
        <v>672</v>
      </c>
      <c r="F349" s="167" t="s">
        <v>709</v>
      </c>
      <c r="G349" s="178" t="s">
        <v>710</v>
      </c>
      <c r="H349" s="178" t="s">
        <v>710</v>
      </c>
      <c r="I349" s="178" t="s">
        <v>710</v>
      </c>
      <c r="J349" s="178" t="s">
        <v>710</v>
      </c>
      <c r="K349" s="168">
        <v>0.9</v>
      </c>
      <c r="L349" s="169" t="s">
        <v>40</v>
      </c>
      <c r="M349" s="169" t="s">
        <v>40</v>
      </c>
      <c r="N349" s="170" t="s">
        <v>40</v>
      </c>
      <c r="O349" s="170" t="s">
        <v>40</v>
      </c>
      <c r="P349" s="356">
        <v>0.9</v>
      </c>
      <c r="Q349" s="357">
        <v>1</v>
      </c>
      <c r="R349" s="169" t="s">
        <v>40</v>
      </c>
      <c r="S349" s="169">
        <v>1</v>
      </c>
      <c r="T349" s="169">
        <v>0.872340425531915</v>
      </c>
      <c r="U349" s="356">
        <v>0.9</v>
      </c>
      <c r="V349" s="169">
        <v>1</v>
      </c>
      <c r="W349" s="169" t="s">
        <v>40</v>
      </c>
      <c r="X349" s="169">
        <v>1</v>
      </c>
      <c r="Y349" s="169">
        <v>0.914893617021277</v>
      </c>
      <c r="Z349" s="356">
        <v>0.92</v>
      </c>
      <c r="AA349" s="356">
        <v>1</v>
      </c>
      <c r="AB349" s="356" t="s">
        <v>40</v>
      </c>
      <c r="AC349" s="356" t="s">
        <v>40</v>
      </c>
      <c r="AD349" s="356">
        <v>0.8</v>
      </c>
      <c r="AE349" s="356">
        <v>0.92</v>
      </c>
      <c r="AF349" s="169">
        <v>0.997133027522936</v>
      </c>
      <c r="AG349" s="169">
        <v>0.99812030075188</v>
      </c>
      <c r="AH349" s="169">
        <v>0.905880472994567</v>
      </c>
      <c r="AI349" s="169">
        <v>0.966023131559149</v>
      </c>
      <c r="AJ349" s="356">
        <v>0.92</v>
      </c>
      <c r="AK349" s="169">
        <v>1</v>
      </c>
      <c r="AL349" s="169">
        <v>1</v>
      </c>
      <c r="AM349" s="169">
        <v>1</v>
      </c>
      <c r="AN349" s="169">
        <v>0.943661971830986</v>
      </c>
      <c r="AO349" s="168">
        <v>0.99</v>
      </c>
      <c r="AP349" s="358">
        <v>1</v>
      </c>
      <c r="AQ349" s="358">
        <v>1</v>
      </c>
      <c r="AR349" s="358">
        <v>1</v>
      </c>
      <c r="AS349" s="359">
        <v>1</v>
      </c>
      <c r="AT349" s="364">
        <v>0.0739852556983447</v>
      </c>
      <c r="AU349" s="361" t="s">
        <v>40</v>
      </c>
      <c r="AV349" s="362" t="s">
        <v>40</v>
      </c>
      <c r="AW349" s="362" t="s">
        <v>40</v>
      </c>
      <c r="AX349" s="362">
        <v>0</v>
      </c>
      <c r="AY349" s="142"/>
      <c r="AZ349" s="140"/>
    </row>
    <row r="350" spans="1:52">
      <c r="A350" s="138"/>
      <c r="B350" s="142"/>
      <c r="C350" s="175" t="s">
        <v>671</v>
      </c>
      <c r="D350" s="166" t="s">
        <v>235</v>
      </c>
      <c r="E350" s="166" t="s">
        <v>672</v>
      </c>
      <c r="F350" s="167" t="s">
        <v>711</v>
      </c>
      <c r="G350" s="178" t="s">
        <v>712</v>
      </c>
      <c r="H350" s="178" t="s">
        <v>712</v>
      </c>
      <c r="I350" s="178" t="s">
        <v>712</v>
      </c>
      <c r="J350" s="178" t="s">
        <v>712</v>
      </c>
      <c r="K350" s="168">
        <v>0.9</v>
      </c>
      <c r="L350" s="169" t="s">
        <v>40</v>
      </c>
      <c r="M350" s="169" t="s">
        <v>40</v>
      </c>
      <c r="N350" s="170" t="s">
        <v>40</v>
      </c>
      <c r="O350" s="170" t="s">
        <v>40</v>
      </c>
      <c r="P350" s="356">
        <v>0.9</v>
      </c>
      <c r="Q350" s="357">
        <v>0</v>
      </c>
      <c r="R350" s="169" t="s">
        <v>40</v>
      </c>
      <c r="S350" s="169">
        <v>0</v>
      </c>
      <c r="T350" s="169">
        <v>0.285714285714286</v>
      </c>
      <c r="U350" s="356">
        <v>0.9</v>
      </c>
      <c r="V350" s="169">
        <v>1</v>
      </c>
      <c r="W350" s="169" t="s">
        <v>40</v>
      </c>
      <c r="X350" s="169">
        <v>1</v>
      </c>
      <c r="Y350" s="169">
        <v>0.857142857142857</v>
      </c>
      <c r="Z350" s="356">
        <v>0.92</v>
      </c>
      <c r="AA350" s="356" t="s">
        <v>40</v>
      </c>
      <c r="AB350" s="356" t="s">
        <v>40</v>
      </c>
      <c r="AC350" s="356" t="s">
        <v>40</v>
      </c>
      <c r="AD350" s="356">
        <v>1</v>
      </c>
      <c r="AE350" s="356">
        <v>0.92</v>
      </c>
      <c r="AF350" s="169">
        <v>0.995575221238938</v>
      </c>
      <c r="AG350" s="169">
        <v>0.991761071060762</v>
      </c>
      <c r="AH350" s="169">
        <v>0.985743380855397</v>
      </c>
      <c r="AI350" s="169">
        <v>0.955190513219285</v>
      </c>
      <c r="AJ350" s="356">
        <v>0.92</v>
      </c>
      <c r="AK350" s="169">
        <v>1</v>
      </c>
      <c r="AL350" s="169" t="s">
        <v>40</v>
      </c>
      <c r="AM350" s="169">
        <v>1</v>
      </c>
      <c r="AN350" s="169">
        <v>0.9</v>
      </c>
      <c r="AO350" s="168">
        <v>0.99</v>
      </c>
      <c r="AP350" s="358">
        <v>1</v>
      </c>
      <c r="AQ350" s="358">
        <v>1</v>
      </c>
      <c r="AR350" s="358">
        <v>1</v>
      </c>
      <c r="AS350" s="359">
        <v>1</v>
      </c>
      <c r="AT350" s="364">
        <v>0.0739852556983447</v>
      </c>
      <c r="AU350" s="361" t="s">
        <v>40</v>
      </c>
      <c r="AV350" s="362" t="s">
        <v>40</v>
      </c>
      <c r="AW350" s="362" t="s">
        <v>40</v>
      </c>
      <c r="AX350" s="362" t="s">
        <v>40</v>
      </c>
      <c r="AY350" s="142"/>
      <c r="AZ350" s="140"/>
    </row>
    <row r="351" spans="1:52">
      <c r="A351" s="138"/>
      <c r="B351" s="142"/>
      <c r="C351" s="175" t="s">
        <v>671</v>
      </c>
      <c r="D351" s="166" t="s">
        <v>235</v>
      </c>
      <c r="E351" s="166" t="s">
        <v>672</v>
      </c>
      <c r="F351" s="167" t="s">
        <v>713</v>
      </c>
      <c r="G351" s="178" t="s">
        <v>714</v>
      </c>
      <c r="H351" s="178" t="s">
        <v>714</v>
      </c>
      <c r="I351" s="178" t="s">
        <v>714</v>
      </c>
      <c r="J351" s="178" t="s">
        <v>714</v>
      </c>
      <c r="K351" s="168">
        <v>0.9</v>
      </c>
      <c r="L351" s="169" t="s">
        <v>40</v>
      </c>
      <c r="M351" s="169" t="s">
        <v>40</v>
      </c>
      <c r="N351" s="170" t="s">
        <v>40</v>
      </c>
      <c r="O351" s="170" t="s">
        <v>40</v>
      </c>
      <c r="P351" s="356">
        <v>0.9</v>
      </c>
      <c r="Q351" s="357" t="s">
        <v>40</v>
      </c>
      <c r="R351" s="169" t="s">
        <v>40</v>
      </c>
      <c r="S351" s="169" t="s">
        <v>40</v>
      </c>
      <c r="T351" s="169">
        <v>0.333333333333333</v>
      </c>
      <c r="U351" s="356">
        <v>0.9</v>
      </c>
      <c r="V351" s="169" t="s">
        <v>40</v>
      </c>
      <c r="W351" s="169" t="s">
        <v>40</v>
      </c>
      <c r="X351" s="169" t="s">
        <v>40</v>
      </c>
      <c r="Y351" s="169">
        <v>0</v>
      </c>
      <c r="Z351" s="356">
        <v>0.92</v>
      </c>
      <c r="AA351" s="356" t="s">
        <v>40</v>
      </c>
      <c r="AB351" s="356" t="s">
        <v>40</v>
      </c>
      <c r="AC351" s="356" t="s">
        <v>40</v>
      </c>
      <c r="AD351" s="356" t="s">
        <v>40</v>
      </c>
      <c r="AE351" s="356">
        <v>0.92</v>
      </c>
      <c r="AF351" s="169">
        <v>0.998734977862113</v>
      </c>
      <c r="AG351" s="169">
        <v>0.994073611977542</v>
      </c>
      <c r="AH351" s="169">
        <v>0.996241778891325</v>
      </c>
      <c r="AI351" s="169">
        <v>0.963273412286978</v>
      </c>
      <c r="AJ351" s="356">
        <v>0.92</v>
      </c>
      <c r="AK351" s="169" t="s">
        <v>40</v>
      </c>
      <c r="AL351" s="169" t="s">
        <v>40</v>
      </c>
      <c r="AM351" s="169" t="s">
        <v>40</v>
      </c>
      <c r="AN351" s="169">
        <v>0</v>
      </c>
      <c r="AO351" s="168">
        <v>0.99</v>
      </c>
      <c r="AP351" s="358">
        <v>1</v>
      </c>
      <c r="AQ351" s="358">
        <v>1</v>
      </c>
      <c r="AR351" s="358" t="s">
        <v>40</v>
      </c>
      <c r="AS351" s="359">
        <v>1</v>
      </c>
      <c r="AT351" s="364">
        <v>0.0739852556983447</v>
      </c>
      <c r="AU351" s="361" t="s">
        <v>40</v>
      </c>
      <c r="AV351" s="362" t="s">
        <v>40</v>
      </c>
      <c r="AW351" s="362">
        <v>0</v>
      </c>
      <c r="AX351" s="362">
        <v>0</v>
      </c>
      <c r="AY351" s="142"/>
      <c r="AZ351" s="140"/>
    </row>
    <row r="352" spans="1:52">
      <c r="A352" s="138"/>
      <c r="B352" s="142"/>
      <c r="C352" s="175" t="s">
        <v>671</v>
      </c>
      <c r="D352" s="166" t="s">
        <v>235</v>
      </c>
      <c r="E352" s="166" t="s">
        <v>672</v>
      </c>
      <c r="F352" s="167" t="s">
        <v>715</v>
      </c>
      <c r="G352" s="178" t="s">
        <v>716</v>
      </c>
      <c r="H352" s="178" t="s">
        <v>716</v>
      </c>
      <c r="I352" s="178" t="s">
        <v>716</v>
      </c>
      <c r="J352" s="178" t="s">
        <v>716</v>
      </c>
      <c r="K352" s="168">
        <v>0.9</v>
      </c>
      <c r="L352" s="169" t="s">
        <v>40</v>
      </c>
      <c r="M352" s="169" t="s">
        <v>40</v>
      </c>
      <c r="N352" s="170" t="s">
        <v>40</v>
      </c>
      <c r="O352" s="170" t="s">
        <v>40</v>
      </c>
      <c r="P352" s="356">
        <v>0.9</v>
      </c>
      <c r="Q352" s="357">
        <v>0.666666666666667</v>
      </c>
      <c r="R352" s="169" t="s">
        <v>40</v>
      </c>
      <c r="S352" s="169">
        <v>1</v>
      </c>
      <c r="T352" s="169">
        <v>0.911111111111111</v>
      </c>
      <c r="U352" s="356">
        <v>0.9</v>
      </c>
      <c r="V352" s="169">
        <v>1</v>
      </c>
      <c r="W352" s="169" t="s">
        <v>40</v>
      </c>
      <c r="X352" s="169">
        <v>1</v>
      </c>
      <c r="Y352" s="169">
        <v>0.955555555555556</v>
      </c>
      <c r="Z352" s="356">
        <v>0.92</v>
      </c>
      <c r="AA352" s="356">
        <v>0</v>
      </c>
      <c r="AB352" s="356" t="s">
        <v>40</v>
      </c>
      <c r="AC352" s="356" t="s">
        <v>40</v>
      </c>
      <c r="AD352" s="356">
        <v>0.857142857142857</v>
      </c>
      <c r="AE352" s="356">
        <v>0.92</v>
      </c>
      <c r="AF352" s="169">
        <v>0.217249796582587</v>
      </c>
      <c r="AG352" s="169">
        <v>0.995880946053681</v>
      </c>
      <c r="AH352" s="169">
        <v>0.99553187832961</v>
      </c>
      <c r="AI352" s="169">
        <v>0.928167130248853</v>
      </c>
      <c r="AJ352" s="356">
        <v>0.92</v>
      </c>
      <c r="AK352" s="169">
        <v>0.8</v>
      </c>
      <c r="AL352" s="169">
        <v>1</v>
      </c>
      <c r="AM352" s="169">
        <v>1</v>
      </c>
      <c r="AN352" s="169">
        <v>0.936507936507937</v>
      </c>
      <c r="AO352" s="168">
        <v>0.99</v>
      </c>
      <c r="AP352" s="358">
        <v>1</v>
      </c>
      <c r="AQ352" s="358">
        <v>1</v>
      </c>
      <c r="AR352" s="358">
        <v>1</v>
      </c>
      <c r="AS352" s="359">
        <v>1</v>
      </c>
      <c r="AT352" s="364">
        <v>0.0739852556983447</v>
      </c>
      <c r="AU352" s="361" t="s">
        <v>40</v>
      </c>
      <c r="AV352" s="362" t="s">
        <v>40</v>
      </c>
      <c r="AW352" s="362" t="s">
        <v>40</v>
      </c>
      <c r="AX352" s="362">
        <v>0</v>
      </c>
      <c r="AY352" s="142"/>
      <c r="AZ352" s="140"/>
    </row>
    <row r="353" spans="1:52">
      <c r="A353" s="138"/>
      <c r="B353" s="142"/>
      <c r="C353" s="175" t="s">
        <v>671</v>
      </c>
      <c r="D353" s="166" t="s">
        <v>235</v>
      </c>
      <c r="E353" s="166" t="s">
        <v>672</v>
      </c>
      <c r="F353" s="167" t="s">
        <v>717</v>
      </c>
      <c r="G353" s="178" t="s">
        <v>718</v>
      </c>
      <c r="H353" s="178" t="s">
        <v>718</v>
      </c>
      <c r="I353" s="178" t="s">
        <v>718</v>
      </c>
      <c r="J353" s="178" t="s">
        <v>718</v>
      </c>
      <c r="K353" s="168">
        <v>0.9</v>
      </c>
      <c r="L353" s="169" t="s">
        <v>40</v>
      </c>
      <c r="M353" s="169" t="s">
        <v>40</v>
      </c>
      <c r="N353" s="170" t="s">
        <v>40</v>
      </c>
      <c r="O353" s="170" t="s">
        <v>40</v>
      </c>
      <c r="P353" s="356">
        <v>0.9</v>
      </c>
      <c r="Q353" s="357">
        <v>0.0508474576271186</v>
      </c>
      <c r="R353" s="169">
        <v>0.03125</v>
      </c>
      <c r="S353" s="169">
        <v>0</v>
      </c>
      <c r="T353" s="169">
        <v>0.0179514255543823</v>
      </c>
      <c r="U353" s="356">
        <v>0.9</v>
      </c>
      <c r="V353" s="169">
        <v>0.0508474576271186</v>
      </c>
      <c r="W353" s="169">
        <v>0.015625</v>
      </c>
      <c r="X353" s="169">
        <v>0</v>
      </c>
      <c r="Y353" s="169">
        <v>0.0158394931362196</v>
      </c>
      <c r="Z353" s="356">
        <v>0.92</v>
      </c>
      <c r="AA353" s="356" t="s">
        <v>40</v>
      </c>
      <c r="AB353" s="356" t="s">
        <v>40</v>
      </c>
      <c r="AC353" s="356" t="s">
        <v>40</v>
      </c>
      <c r="AD353" s="356">
        <v>0.75</v>
      </c>
      <c r="AE353" s="356">
        <v>0.92</v>
      </c>
      <c r="AF353" s="169">
        <v>0.99946008484381</v>
      </c>
      <c r="AG353" s="169">
        <v>0.998290799787823</v>
      </c>
      <c r="AH353" s="169">
        <v>0.995960698689956</v>
      </c>
      <c r="AI353" s="169">
        <v>0.898930845780833</v>
      </c>
      <c r="AJ353" s="356">
        <v>0.92</v>
      </c>
      <c r="AK353" s="169">
        <v>1</v>
      </c>
      <c r="AL353" s="169">
        <v>0.203125</v>
      </c>
      <c r="AM353" s="169">
        <v>0.907407407407407</v>
      </c>
      <c r="AN353" s="169">
        <v>0.732912723449001</v>
      </c>
      <c r="AO353" s="168">
        <v>0.99</v>
      </c>
      <c r="AP353" s="358">
        <v>1</v>
      </c>
      <c r="AQ353" s="358">
        <v>1</v>
      </c>
      <c r="AR353" s="358">
        <v>1</v>
      </c>
      <c r="AS353" s="359">
        <v>1</v>
      </c>
      <c r="AT353" s="364">
        <v>0.0739852556983447</v>
      </c>
      <c r="AU353" s="361">
        <v>0</v>
      </c>
      <c r="AV353" s="362" t="s">
        <v>40</v>
      </c>
      <c r="AW353" s="362">
        <v>0</v>
      </c>
      <c r="AX353" s="362">
        <v>0</v>
      </c>
      <c r="AY353" s="142"/>
      <c r="AZ353" s="140"/>
    </row>
    <row r="354" spans="1:52">
      <c r="A354" s="138"/>
      <c r="B354" s="142"/>
      <c r="C354" s="172" t="s">
        <v>719</v>
      </c>
      <c r="D354" s="166" t="s">
        <v>26</v>
      </c>
      <c r="E354" s="166" t="s">
        <v>720</v>
      </c>
      <c r="F354" s="167" t="s">
        <v>721</v>
      </c>
      <c r="G354" s="173" t="s">
        <v>722</v>
      </c>
      <c r="H354" s="173" t="s">
        <v>722</v>
      </c>
      <c r="I354" s="173" t="s">
        <v>722</v>
      </c>
      <c r="J354" s="173" t="s">
        <v>722</v>
      </c>
      <c r="K354" s="168">
        <v>0.9</v>
      </c>
      <c r="L354" s="169">
        <v>0.954545454545455</v>
      </c>
      <c r="M354" s="169">
        <v>0.888888888888889</v>
      </c>
      <c r="N354" s="170">
        <v>0.909090909090909</v>
      </c>
      <c r="O354" s="170">
        <v>0.930677290836653</v>
      </c>
      <c r="P354" s="356">
        <v>0.9</v>
      </c>
      <c r="Q354" s="357">
        <v>0.984206748025844</v>
      </c>
      <c r="R354" s="169">
        <v>0.985660377358491</v>
      </c>
      <c r="S354" s="169">
        <v>0.987027851964899</v>
      </c>
      <c r="T354" s="169">
        <v>0.981503277023908</v>
      </c>
      <c r="U354" s="356">
        <v>0.9</v>
      </c>
      <c r="V354" s="169">
        <v>0.797319932998325</v>
      </c>
      <c r="W354" s="169">
        <v>0.868679245283019</v>
      </c>
      <c r="X354" s="169">
        <v>0.848531095001908</v>
      </c>
      <c r="Y354" s="169">
        <v>0.848345333702575</v>
      </c>
      <c r="Z354" s="356">
        <v>0.92</v>
      </c>
      <c r="AA354" s="356">
        <v>0.865298840321142</v>
      </c>
      <c r="AB354" s="356">
        <v>0.855289421157685</v>
      </c>
      <c r="AC354" s="356">
        <v>0.825136612021858</v>
      </c>
      <c r="AD354" s="356">
        <v>0.881206890915629</v>
      </c>
      <c r="AE354" s="356">
        <v>0.92</v>
      </c>
      <c r="AF354" s="169">
        <v>0.984934086629002</v>
      </c>
      <c r="AG354" s="169">
        <v>0.970937912813738</v>
      </c>
      <c r="AH354" s="169">
        <v>0.954106280193237</v>
      </c>
      <c r="AI354" s="169">
        <v>0.981092636579572</v>
      </c>
      <c r="AJ354" s="356">
        <v>0.92</v>
      </c>
      <c r="AK354" s="169">
        <v>0.939291101055807</v>
      </c>
      <c r="AL354" s="169">
        <v>0.91104426299957</v>
      </c>
      <c r="AM354" s="169">
        <v>0.950117174422497</v>
      </c>
      <c r="AN354" s="169">
        <v>0.947137277642283</v>
      </c>
      <c r="AO354" s="168">
        <v>0.99</v>
      </c>
      <c r="AP354" s="358">
        <v>1</v>
      </c>
      <c r="AQ354" s="358">
        <v>1</v>
      </c>
      <c r="AR354" s="358">
        <v>1</v>
      </c>
      <c r="AS354" s="359">
        <v>1</v>
      </c>
      <c r="AT354" s="364">
        <v>0.05</v>
      </c>
      <c r="AU354" s="361">
        <v>0.428571428571429</v>
      </c>
      <c r="AV354" s="362">
        <v>0</v>
      </c>
      <c r="AW354" s="362">
        <v>0</v>
      </c>
      <c r="AX354" s="362">
        <v>0.100817438692098</v>
      </c>
      <c r="AY354" s="142"/>
      <c r="AZ354" s="140"/>
    </row>
    <row r="355" spans="1:52">
      <c r="A355" s="138"/>
      <c r="B355" s="142"/>
      <c r="C355" s="172" t="s">
        <v>719</v>
      </c>
      <c r="D355" s="166" t="s">
        <v>26</v>
      </c>
      <c r="E355" s="166" t="s">
        <v>720</v>
      </c>
      <c r="F355" s="167" t="s">
        <v>723</v>
      </c>
      <c r="G355" s="173" t="s">
        <v>723</v>
      </c>
      <c r="H355" s="173" t="s">
        <v>723</v>
      </c>
      <c r="I355" s="173" t="s">
        <v>723</v>
      </c>
      <c r="J355" s="173" t="s">
        <v>723</v>
      </c>
      <c r="K355" s="168">
        <v>0.9</v>
      </c>
      <c r="L355" s="169">
        <v>1</v>
      </c>
      <c r="M355" s="169">
        <v>1</v>
      </c>
      <c r="N355" s="170">
        <v>1</v>
      </c>
      <c r="O355" s="170">
        <v>0.986859395532194</v>
      </c>
      <c r="P355" s="356">
        <v>0.9</v>
      </c>
      <c r="Q355" s="357">
        <v>0.993548387096774</v>
      </c>
      <c r="R355" s="169">
        <v>0.992125984251969</v>
      </c>
      <c r="S355" s="169">
        <v>0.995540691192865</v>
      </c>
      <c r="T355" s="169">
        <v>0.993167430338552</v>
      </c>
      <c r="U355" s="356">
        <v>0.9</v>
      </c>
      <c r="V355" s="169">
        <v>0.85195246179966</v>
      </c>
      <c r="W355" s="169">
        <v>0.895669291338583</v>
      </c>
      <c r="X355" s="169">
        <v>0.859531772575251</v>
      </c>
      <c r="Y355" s="169">
        <v>0.857066528504121</v>
      </c>
      <c r="Z355" s="356">
        <v>0.92</v>
      </c>
      <c r="AA355" s="356">
        <v>0.902569593147752</v>
      </c>
      <c r="AB355" s="356">
        <v>0.927810650887574</v>
      </c>
      <c r="AC355" s="356">
        <v>0.940625</v>
      </c>
      <c r="AD355" s="356">
        <v>0.934639485999841</v>
      </c>
      <c r="AE355" s="356">
        <v>0.92</v>
      </c>
      <c r="AF355" s="169">
        <v>1</v>
      </c>
      <c r="AG355" s="169">
        <v>0.840548451702357</v>
      </c>
      <c r="AH355" s="169">
        <v>0.99505766062603</v>
      </c>
      <c r="AI355" s="169">
        <v>0.97237789566461</v>
      </c>
      <c r="AJ355" s="356">
        <v>0.92</v>
      </c>
      <c r="AK355" s="169">
        <v>0.950760505284867</v>
      </c>
      <c r="AL355" s="169">
        <v>0.954350161117078</v>
      </c>
      <c r="AM355" s="169">
        <v>0.971144749290445</v>
      </c>
      <c r="AN355" s="169">
        <v>0.96805453375023</v>
      </c>
      <c r="AO355" s="168">
        <v>0.99</v>
      </c>
      <c r="AP355" s="358">
        <v>1</v>
      </c>
      <c r="AQ355" s="358">
        <v>1</v>
      </c>
      <c r="AR355" s="358">
        <v>1</v>
      </c>
      <c r="AS355" s="359">
        <v>1</v>
      </c>
      <c r="AT355" s="364">
        <v>0.05</v>
      </c>
      <c r="AU355" s="361">
        <v>0.571428571428571</v>
      </c>
      <c r="AV355" s="362">
        <v>0</v>
      </c>
      <c r="AW355" s="362">
        <v>0</v>
      </c>
      <c r="AX355" s="362">
        <v>0.0798479087452472</v>
      </c>
      <c r="AY355" s="142"/>
      <c r="AZ355" s="140"/>
    </row>
    <row r="356" spans="1:52">
      <c r="A356" s="138"/>
      <c r="B356" s="142"/>
      <c r="C356" s="172" t="s">
        <v>719</v>
      </c>
      <c r="D356" s="166" t="s">
        <v>26</v>
      </c>
      <c r="E356" s="166" t="s">
        <v>720</v>
      </c>
      <c r="F356" s="167" t="s">
        <v>724</v>
      </c>
      <c r="G356" s="173" t="s">
        <v>724</v>
      </c>
      <c r="H356" s="173" t="s">
        <v>724</v>
      </c>
      <c r="I356" s="173" t="s">
        <v>724</v>
      </c>
      <c r="J356" s="173" t="s">
        <v>724</v>
      </c>
      <c r="K356" s="168">
        <v>0.9</v>
      </c>
      <c r="L356" s="169">
        <v>0.961538461538462</v>
      </c>
      <c r="M356" s="169">
        <v>0.973684210526316</v>
      </c>
      <c r="N356" s="170">
        <v>0.958333333333333</v>
      </c>
      <c r="O356" s="170">
        <v>0.954612005856515</v>
      </c>
      <c r="P356" s="356">
        <v>0.9</v>
      </c>
      <c r="Q356" s="357">
        <v>0.97933350555412</v>
      </c>
      <c r="R356" s="169">
        <v>0.991283676703645</v>
      </c>
      <c r="S356" s="169">
        <v>0.985245901639344</v>
      </c>
      <c r="T356" s="169">
        <v>0.970654365017832</v>
      </c>
      <c r="U356" s="356">
        <v>0.9</v>
      </c>
      <c r="V356" s="169">
        <v>0.777060191165074</v>
      </c>
      <c r="W356" s="169">
        <v>0.834389857369255</v>
      </c>
      <c r="X356" s="169">
        <v>0.859016393442623</v>
      </c>
      <c r="Y356" s="169">
        <v>0.815862924484416</v>
      </c>
      <c r="Z356" s="356">
        <v>0.92</v>
      </c>
      <c r="AA356" s="356">
        <v>0.933706816059757</v>
      </c>
      <c r="AB356" s="356">
        <v>0.931034482758621</v>
      </c>
      <c r="AC356" s="356">
        <v>0.83578431372549</v>
      </c>
      <c r="AD356" s="356">
        <v>0.909124792464338</v>
      </c>
      <c r="AE356" s="356">
        <v>0.92</v>
      </c>
      <c r="AF356" s="169">
        <v>0.999543587403012</v>
      </c>
      <c r="AG356" s="169">
        <v>0.997354497354497</v>
      </c>
      <c r="AH356" s="169">
        <v>0.998630605956864</v>
      </c>
      <c r="AI356" s="169">
        <v>0.986655050885043</v>
      </c>
      <c r="AJ356" s="356">
        <v>0.92</v>
      </c>
      <c r="AK356" s="169">
        <v>0.966417155573538</v>
      </c>
      <c r="AL356" s="169">
        <v>0.954765041721564</v>
      </c>
      <c r="AM356" s="169">
        <v>0.955056179775281</v>
      </c>
      <c r="AN356" s="169">
        <v>0.958981890294096</v>
      </c>
      <c r="AO356" s="168">
        <v>0.99</v>
      </c>
      <c r="AP356" s="358">
        <v>1</v>
      </c>
      <c r="AQ356" s="358">
        <v>1</v>
      </c>
      <c r="AR356" s="358">
        <v>1</v>
      </c>
      <c r="AS356" s="359">
        <v>1</v>
      </c>
      <c r="AT356" s="364">
        <v>0.05</v>
      </c>
      <c r="AU356" s="361">
        <v>0</v>
      </c>
      <c r="AV356" s="362">
        <v>0</v>
      </c>
      <c r="AW356" s="362">
        <v>0</v>
      </c>
      <c r="AX356" s="362">
        <v>0.0650406504065041</v>
      </c>
      <c r="AY356" s="142"/>
      <c r="AZ356" s="140"/>
    </row>
    <row r="357" spans="1:52">
      <c r="A357" s="138"/>
      <c r="B357" s="142"/>
      <c r="C357" s="172" t="s">
        <v>719</v>
      </c>
      <c r="D357" s="166" t="s">
        <v>26</v>
      </c>
      <c r="E357" s="166" t="s">
        <v>720</v>
      </c>
      <c r="F357" s="167" t="s">
        <v>725</v>
      </c>
      <c r="G357" s="173" t="s">
        <v>726</v>
      </c>
      <c r="H357" s="173" t="s">
        <v>726</v>
      </c>
      <c r="I357" s="173" t="s">
        <v>726</v>
      </c>
      <c r="J357" s="173" t="s">
        <v>726</v>
      </c>
      <c r="K357" s="168">
        <v>0.9</v>
      </c>
      <c r="L357" s="169">
        <v>0.962962962962963</v>
      </c>
      <c r="M357" s="169">
        <v>0.951219512195122</v>
      </c>
      <c r="N357" s="170">
        <v>0.92</v>
      </c>
      <c r="O357" s="170">
        <v>0.946002805049088</v>
      </c>
      <c r="P357" s="356">
        <v>0.9</v>
      </c>
      <c r="Q357" s="357">
        <v>0.959975864843121</v>
      </c>
      <c r="R357" s="169">
        <v>0.907602339181287</v>
      </c>
      <c r="S357" s="169">
        <v>0.904450261780105</v>
      </c>
      <c r="T357" s="169">
        <v>0.939027731846743</v>
      </c>
      <c r="U357" s="356">
        <v>0.9</v>
      </c>
      <c r="V357" s="169">
        <v>0.706154465004023</v>
      </c>
      <c r="W357" s="169">
        <v>0.840350877192982</v>
      </c>
      <c r="X357" s="169">
        <v>0.792539267015707</v>
      </c>
      <c r="Y357" s="169">
        <v>0.744347333112864</v>
      </c>
      <c r="Z357" s="356">
        <v>0.92</v>
      </c>
      <c r="AA357" s="356">
        <v>0.921130952380952</v>
      </c>
      <c r="AB357" s="356">
        <v>0.913675213675214</v>
      </c>
      <c r="AC357" s="356">
        <v>0.856837606837607</v>
      </c>
      <c r="AD357" s="356">
        <v>0.874242936237686</v>
      </c>
      <c r="AE357" s="356">
        <v>0.92</v>
      </c>
      <c r="AF357" s="169">
        <v>0.998544395924309</v>
      </c>
      <c r="AG357" s="169">
        <v>0.991967871485944</v>
      </c>
      <c r="AH357" s="169">
        <v>0.921465968586387</v>
      </c>
      <c r="AI357" s="169">
        <v>0.968807887660592</v>
      </c>
      <c r="AJ357" s="356">
        <v>0.92</v>
      </c>
      <c r="AK357" s="169">
        <v>0.950918302723243</v>
      </c>
      <c r="AL357" s="169">
        <v>0.945157931273863</v>
      </c>
      <c r="AM357" s="169">
        <v>0.943246311010216</v>
      </c>
      <c r="AN357" s="169">
        <v>0.943041658582555</v>
      </c>
      <c r="AO357" s="168">
        <v>0.99</v>
      </c>
      <c r="AP357" s="358">
        <v>1</v>
      </c>
      <c r="AQ357" s="358">
        <v>1</v>
      </c>
      <c r="AR357" s="358">
        <v>1</v>
      </c>
      <c r="AS357" s="359">
        <v>1</v>
      </c>
      <c r="AT357" s="364">
        <v>0.05</v>
      </c>
      <c r="AU357" s="361">
        <v>0.166666666666667</v>
      </c>
      <c r="AV357" s="362">
        <v>0</v>
      </c>
      <c r="AW357" s="362">
        <v>0</v>
      </c>
      <c r="AX357" s="362">
        <v>0.0626631853785901</v>
      </c>
      <c r="AY357" s="142"/>
      <c r="AZ357" s="140"/>
    </row>
    <row r="358" spans="1:52">
      <c r="A358" s="138"/>
      <c r="B358" s="142"/>
      <c r="C358" s="172" t="s">
        <v>719</v>
      </c>
      <c r="D358" s="166" t="s">
        <v>26</v>
      </c>
      <c r="E358" s="166" t="s">
        <v>720</v>
      </c>
      <c r="F358" s="167" t="s">
        <v>727</v>
      </c>
      <c r="G358" s="173" t="s">
        <v>728</v>
      </c>
      <c r="H358" s="173" t="s">
        <v>728</v>
      </c>
      <c r="I358" s="173" t="s">
        <v>728</v>
      </c>
      <c r="J358" s="173" t="s">
        <v>728</v>
      </c>
      <c r="K358" s="168">
        <v>0.9</v>
      </c>
      <c r="L358" s="169">
        <v>0.935483870967742</v>
      </c>
      <c r="M358" s="169">
        <v>0.925925925925926</v>
      </c>
      <c r="N358" s="170">
        <v>0.931034482758621</v>
      </c>
      <c r="O358" s="170">
        <v>0.967555040556199</v>
      </c>
      <c r="P358" s="356">
        <v>0.9</v>
      </c>
      <c r="Q358" s="357">
        <v>0.989540412044374</v>
      </c>
      <c r="R358" s="169">
        <v>0.992687385740402</v>
      </c>
      <c r="S358" s="169">
        <v>0.992027902341804</v>
      </c>
      <c r="T358" s="169">
        <v>0.98516301976186</v>
      </c>
      <c r="U358" s="356">
        <v>0.9</v>
      </c>
      <c r="V358" s="169">
        <v>0.792076069730586</v>
      </c>
      <c r="W358" s="169">
        <v>0.879341864716636</v>
      </c>
      <c r="X358" s="169">
        <v>0.888390632785252</v>
      </c>
      <c r="Y358" s="169">
        <v>0.866264572034162</v>
      </c>
      <c r="Z358" s="356">
        <v>0.92</v>
      </c>
      <c r="AA358" s="356">
        <v>0.909663865546218</v>
      </c>
      <c r="AB358" s="356">
        <v>0.935869565217391</v>
      </c>
      <c r="AC358" s="356">
        <v>0.858552631578947</v>
      </c>
      <c r="AD358" s="356">
        <v>0.892732769507481</v>
      </c>
      <c r="AE358" s="356">
        <v>0.92</v>
      </c>
      <c r="AF358" s="169">
        <v>1</v>
      </c>
      <c r="AG358" s="169">
        <v>0.998915401301518</v>
      </c>
      <c r="AH358" s="169">
        <v>1</v>
      </c>
      <c r="AI358" s="169">
        <v>0.99562646513418</v>
      </c>
      <c r="AJ358" s="356">
        <v>0.92</v>
      </c>
      <c r="AK358" s="169">
        <v>0.959347614410906</v>
      </c>
      <c r="AL358" s="169">
        <v>0.958291956305859</v>
      </c>
      <c r="AM358" s="169">
        <v>0.959757680657724</v>
      </c>
      <c r="AN358" s="169">
        <v>0.95640088593577</v>
      </c>
      <c r="AO358" s="168">
        <v>0.99</v>
      </c>
      <c r="AP358" s="358">
        <v>1</v>
      </c>
      <c r="AQ358" s="358">
        <v>1</v>
      </c>
      <c r="AR358" s="358">
        <v>1</v>
      </c>
      <c r="AS358" s="359">
        <v>1</v>
      </c>
      <c r="AT358" s="364">
        <v>0.05</v>
      </c>
      <c r="AU358" s="361">
        <v>0.333333333333333</v>
      </c>
      <c r="AV358" s="362">
        <v>0.142857142857143</v>
      </c>
      <c r="AW358" s="362">
        <v>0</v>
      </c>
      <c r="AX358" s="362">
        <v>0.0578512396694215</v>
      </c>
      <c r="AY358" s="142"/>
      <c r="AZ358" s="140"/>
    </row>
    <row r="359" spans="1:52">
      <c r="A359" s="138"/>
      <c r="B359" s="142"/>
      <c r="C359" s="172" t="s">
        <v>719</v>
      </c>
      <c r="D359" s="166" t="s">
        <v>26</v>
      </c>
      <c r="E359" s="166" t="s">
        <v>720</v>
      </c>
      <c r="F359" s="167" t="s">
        <v>729</v>
      </c>
      <c r="G359" s="173" t="s">
        <v>729</v>
      </c>
      <c r="H359" s="173" t="s">
        <v>729</v>
      </c>
      <c r="I359" s="173" t="s">
        <v>729</v>
      </c>
      <c r="J359" s="173" t="s">
        <v>729</v>
      </c>
      <c r="K359" s="168">
        <v>0.9</v>
      </c>
      <c r="L359" s="169">
        <v>0.980392156862745</v>
      </c>
      <c r="M359" s="169">
        <v>0.977272727272727</v>
      </c>
      <c r="N359" s="170">
        <v>0.958333333333333</v>
      </c>
      <c r="O359" s="170">
        <v>0.964864864864865</v>
      </c>
      <c r="P359" s="356">
        <v>0.9</v>
      </c>
      <c r="Q359" s="357">
        <v>0.98009828009828</v>
      </c>
      <c r="R359" s="169">
        <v>0.993060909791827</v>
      </c>
      <c r="S359" s="169">
        <v>0.9718420023465</v>
      </c>
      <c r="T359" s="169">
        <v>0.985861514083209</v>
      </c>
      <c r="U359" s="356">
        <v>0.9</v>
      </c>
      <c r="V359" s="169">
        <v>0.933169533169533</v>
      </c>
      <c r="W359" s="169">
        <v>0.920585967617579</v>
      </c>
      <c r="X359" s="169">
        <v>0.894798592100117</v>
      </c>
      <c r="Y359" s="169">
        <v>0.930732474296454</v>
      </c>
      <c r="Z359" s="356">
        <v>0.92</v>
      </c>
      <c r="AA359" s="356">
        <v>0.937751004016064</v>
      </c>
      <c r="AB359" s="356">
        <v>0.912909203211859</v>
      </c>
      <c r="AC359" s="356">
        <v>0.873737373737374</v>
      </c>
      <c r="AD359" s="356">
        <v>0.910851780558229</v>
      </c>
      <c r="AE359" s="356">
        <v>0.92</v>
      </c>
      <c r="AF359" s="169">
        <v>0.994623655913978</v>
      </c>
      <c r="AG359" s="169">
        <v>0.996309963099631</v>
      </c>
      <c r="AH359" s="169">
        <v>1</v>
      </c>
      <c r="AI359" s="169">
        <v>0.983849803169476</v>
      </c>
      <c r="AJ359" s="356">
        <v>0.92</v>
      </c>
      <c r="AK359" s="169">
        <v>0.966594827586207</v>
      </c>
      <c r="AL359" s="169">
        <v>0.946844993141289</v>
      </c>
      <c r="AM359" s="169">
        <v>0.955887019993653</v>
      </c>
      <c r="AN359" s="169">
        <v>0.96039064532917</v>
      </c>
      <c r="AO359" s="168">
        <v>0.99</v>
      </c>
      <c r="AP359" s="358">
        <v>1</v>
      </c>
      <c r="AQ359" s="358">
        <v>1</v>
      </c>
      <c r="AR359" s="358">
        <v>1</v>
      </c>
      <c r="AS359" s="359">
        <v>1</v>
      </c>
      <c r="AT359" s="364">
        <v>0.05</v>
      </c>
      <c r="AU359" s="361">
        <v>0.125</v>
      </c>
      <c r="AV359" s="362">
        <v>0</v>
      </c>
      <c r="AW359" s="362">
        <v>0</v>
      </c>
      <c r="AX359" s="362">
        <v>0.0674157303370786</v>
      </c>
      <c r="AY359" s="142"/>
      <c r="AZ359" s="140"/>
    </row>
    <row r="360" spans="1:52">
      <c r="A360" s="138"/>
      <c r="B360" s="142"/>
      <c r="C360" s="172" t="s">
        <v>719</v>
      </c>
      <c r="D360" s="166" t="s">
        <v>26</v>
      </c>
      <c r="E360" s="166" t="s">
        <v>720</v>
      </c>
      <c r="F360" s="167" t="s">
        <v>730</v>
      </c>
      <c r="G360" s="173" t="s">
        <v>730</v>
      </c>
      <c r="H360" s="173" t="s">
        <v>730</v>
      </c>
      <c r="I360" s="173" t="s">
        <v>730</v>
      </c>
      <c r="J360" s="173" t="s">
        <v>730</v>
      </c>
      <c r="K360" s="168">
        <v>0.9</v>
      </c>
      <c r="L360" s="169">
        <v>1</v>
      </c>
      <c r="M360" s="169">
        <v>1</v>
      </c>
      <c r="N360" s="170">
        <v>0.923076923076923</v>
      </c>
      <c r="O360" s="170">
        <v>0.965591397849462</v>
      </c>
      <c r="P360" s="356">
        <v>0.9</v>
      </c>
      <c r="Q360" s="357">
        <v>0.983638928067701</v>
      </c>
      <c r="R360" s="169">
        <v>0.962641181581234</v>
      </c>
      <c r="S360" s="169">
        <v>0.964119291705499</v>
      </c>
      <c r="T360" s="169">
        <v>0.980643776824034</v>
      </c>
      <c r="U360" s="356">
        <v>0.9</v>
      </c>
      <c r="V360" s="169">
        <v>0.854442877291961</v>
      </c>
      <c r="W360" s="169">
        <v>0.862728062554301</v>
      </c>
      <c r="X360" s="169">
        <v>0.92497670083877</v>
      </c>
      <c r="Y360" s="169">
        <v>0.928154506437768</v>
      </c>
      <c r="Z360" s="356">
        <v>0.92</v>
      </c>
      <c r="AA360" s="356">
        <v>0.893289328932893</v>
      </c>
      <c r="AB360" s="356">
        <v>0.911111111111111</v>
      </c>
      <c r="AC360" s="356">
        <v>0.874524714828897</v>
      </c>
      <c r="AD360" s="356">
        <v>0.927574830067178</v>
      </c>
      <c r="AE360" s="356">
        <v>0.92</v>
      </c>
      <c r="AF360" s="169">
        <v>1</v>
      </c>
      <c r="AG360" s="169">
        <v>1</v>
      </c>
      <c r="AH360" s="169">
        <v>1</v>
      </c>
      <c r="AI360" s="169">
        <v>0.996679579413392</v>
      </c>
      <c r="AJ360" s="356">
        <v>0.92</v>
      </c>
      <c r="AK360" s="169">
        <v>0.95374943870678</v>
      </c>
      <c r="AL360" s="169">
        <v>0.949005609382968</v>
      </c>
      <c r="AM360" s="169">
        <v>0.948526359485264</v>
      </c>
      <c r="AN360" s="169">
        <v>0.963645926471362</v>
      </c>
      <c r="AO360" s="168">
        <v>0.99</v>
      </c>
      <c r="AP360" s="358">
        <v>1</v>
      </c>
      <c r="AQ360" s="358">
        <v>1</v>
      </c>
      <c r="AR360" s="358">
        <v>1</v>
      </c>
      <c r="AS360" s="359">
        <v>1</v>
      </c>
      <c r="AT360" s="364">
        <v>0.05</v>
      </c>
      <c r="AU360" s="361">
        <v>0.25</v>
      </c>
      <c r="AV360" s="362">
        <v>0</v>
      </c>
      <c r="AW360" s="362">
        <v>0.1</v>
      </c>
      <c r="AX360" s="362">
        <v>0.0646551724137931</v>
      </c>
      <c r="AY360" s="142"/>
      <c r="AZ360" s="140"/>
    </row>
    <row r="361" spans="1:52">
      <c r="A361" s="138"/>
      <c r="B361" s="142"/>
      <c r="C361" s="172" t="s">
        <v>719</v>
      </c>
      <c r="D361" s="166" t="s">
        <v>26</v>
      </c>
      <c r="E361" s="166" t="s">
        <v>720</v>
      </c>
      <c r="F361" s="167" t="s">
        <v>731</v>
      </c>
      <c r="G361" s="179" t="s">
        <v>731</v>
      </c>
      <c r="H361" s="179" t="s">
        <v>731</v>
      </c>
      <c r="I361" s="179" t="s">
        <v>731</v>
      </c>
      <c r="J361" s="179" t="s">
        <v>731</v>
      </c>
      <c r="K361" s="168">
        <v>0.9</v>
      </c>
      <c r="L361" s="169">
        <v>0.904761904761905</v>
      </c>
      <c r="M361" s="169">
        <v>0.9375</v>
      </c>
      <c r="N361" s="170">
        <v>0.888888888888889</v>
      </c>
      <c r="O361" s="170">
        <v>0.96643109540636</v>
      </c>
      <c r="P361" s="356">
        <v>0.9</v>
      </c>
      <c r="Q361" s="357">
        <v>0.979024167806658</v>
      </c>
      <c r="R361" s="169">
        <v>0.908529048207664</v>
      </c>
      <c r="S361" s="169">
        <v>0.897080291970803</v>
      </c>
      <c r="T361" s="169">
        <v>0.973782345718314</v>
      </c>
      <c r="U361" s="356">
        <v>0.9</v>
      </c>
      <c r="V361" s="169">
        <v>0.817145462836297</v>
      </c>
      <c r="W361" s="169">
        <v>0.84672435105068</v>
      </c>
      <c r="X361" s="169">
        <v>0.763503649635036</v>
      </c>
      <c r="Y361" s="169">
        <v>0.877597889854018</v>
      </c>
      <c r="Z361" s="356">
        <v>0.92</v>
      </c>
      <c r="AA361" s="356">
        <v>0.835355285961872</v>
      </c>
      <c r="AB361" s="356">
        <v>0.826359832635983</v>
      </c>
      <c r="AC361" s="356">
        <v>0.723076923076923</v>
      </c>
      <c r="AD361" s="356">
        <v>0.897938961553706</v>
      </c>
      <c r="AE361" s="356">
        <v>0.92</v>
      </c>
      <c r="AF361" s="169">
        <v>0.990506329113924</v>
      </c>
      <c r="AG361" s="169">
        <v>1</v>
      </c>
      <c r="AH361" s="169">
        <v>0.779661016949153</v>
      </c>
      <c r="AI361" s="169">
        <v>0.975081256771398</v>
      </c>
      <c r="AJ361" s="356">
        <v>0.92</v>
      </c>
      <c r="AK361" s="169">
        <v>0.93826714801444</v>
      </c>
      <c r="AL361" s="169">
        <v>0.868686868686869</v>
      </c>
      <c r="AM361" s="169">
        <v>0.864536741214058</v>
      </c>
      <c r="AN361" s="169">
        <v>0.949440102845157</v>
      </c>
      <c r="AO361" s="168">
        <v>0.99</v>
      </c>
      <c r="AP361" s="358">
        <v>1</v>
      </c>
      <c r="AQ361" s="358">
        <v>1</v>
      </c>
      <c r="AR361" s="358">
        <v>1</v>
      </c>
      <c r="AS361" s="359">
        <v>1</v>
      </c>
      <c r="AT361" s="364">
        <v>0.05</v>
      </c>
      <c r="AU361" s="361">
        <v>0.2</v>
      </c>
      <c r="AV361" s="362">
        <v>0.111111111111111</v>
      </c>
      <c r="AW361" s="362">
        <v>0</v>
      </c>
      <c r="AX361" s="362">
        <v>0.0837988826815642</v>
      </c>
      <c r="AY361" s="142"/>
      <c r="AZ361" s="140"/>
    </row>
    <row r="362" spans="1:52">
      <c r="A362" s="138"/>
      <c r="B362" s="142"/>
      <c r="C362" s="172" t="s">
        <v>719</v>
      </c>
      <c r="D362" s="166" t="s">
        <v>26</v>
      </c>
      <c r="E362" s="166" t="s">
        <v>720</v>
      </c>
      <c r="F362" s="167" t="s">
        <v>732</v>
      </c>
      <c r="G362" s="173" t="s">
        <v>733</v>
      </c>
      <c r="H362" s="173" t="s">
        <v>733</v>
      </c>
      <c r="I362" s="173" t="s">
        <v>733</v>
      </c>
      <c r="J362" s="173" t="s">
        <v>733</v>
      </c>
      <c r="K362" s="168">
        <v>0.9</v>
      </c>
      <c r="L362" s="169">
        <v>0.96551724137931</v>
      </c>
      <c r="M362" s="169">
        <v>0.96</v>
      </c>
      <c r="N362" s="170">
        <v>0.962962962962963</v>
      </c>
      <c r="O362" s="170">
        <v>0.965260545905707</v>
      </c>
      <c r="P362" s="356">
        <v>0.9</v>
      </c>
      <c r="Q362" s="357">
        <v>0</v>
      </c>
      <c r="R362" s="169" t="s">
        <v>40</v>
      </c>
      <c r="S362" s="169" t="s">
        <v>40</v>
      </c>
      <c r="T362" s="169">
        <v>0</v>
      </c>
      <c r="U362" s="356">
        <v>0.9</v>
      </c>
      <c r="V362" s="169">
        <v>0</v>
      </c>
      <c r="W362" s="169" t="s">
        <v>40</v>
      </c>
      <c r="X362" s="169" t="s">
        <v>40</v>
      </c>
      <c r="Y362" s="169">
        <v>0.923076923076923</v>
      </c>
      <c r="Z362" s="356">
        <v>0.92</v>
      </c>
      <c r="AA362" s="356">
        <v>0.142857142857143</v>
      </c>
      <c r="AB362" s="356">
        <v>0</v>
      </c>
      <c r="AC362" s="356" t="s">
        <v>40</v>
      </c>
      <c r="AD362" s="356">
        <v>0.4</v>
      </c>
      <c r="AE362" s="356">
        <v>0.92</v>
      </c>
      <c r="AF362" s="169">
        <v>0.994858611825193</v>
      </c>
      <c r="AG362" s="169">
        <v>0.993710691823899</v>
      </c>
      <c r="AH362" s="169">
        <v>1</v>
      </c>
      <c r="AI362" s="169">
        <v>0.995043949878436</v>
      </c>
      <c r="AJ362" s="356">
        <v>0.92</v>
      </c>
      <c r="AK362" s="169">
        <v>0.962447152449639</v>
      </c>
      <c r="AL362" s="169">
        <v>0.974230493915533</v>
      </c>
      <c r="AM362" s="169">
        <v>0.976355038195708</v>
      </c>
      <c r="AN362" s="169">
        <v>0.982095593959209</v>
      </c>
      <c r="AO362" s="168">
        <v>0.99</v>
      </c>
      <c r="AP362" s="358">
        <v>1</v>
      </c>
      <c r="AQ362" s="358">
        <v>1</v>
      </c>
      <c r="AR362" s="358">
        <v>1</v>
      </c>
      <c r="AS362" s="359">
        <v>1</v>
      </c>
      <c r="AT362" s="364">
        <v>0.05</v>
      </c>
      <c r="AU362" s="361">
        <v>0.166666666666667</v>
      </c>
      <c r="AV362" s="362">
        <v>0.0769230769230769</v>
      </c>
      <c r="AW362" s="362">
        <v>0</v>
      </c>
      <c r="AX362" s="362">
        <v>0.0775193798449612</v>
      </c>
      <c r="AY362" s="142"/>
      <c r="AZ362" s="140"/>
    </row>
    <row r="363" spans="1:52">
      <c r="A363" s="138"/>
      <c r="B363" s="142"/>
      <c r="C363" s="172" t="s">
        <v>719</v>
      </c>
      <c r="D363" s="166" t="s">
        <v>26</v>
      </c>
      <c r="E363" s="166" t="s">
        <v>720</v>
      </c>
      <c r="F363" s="167" t="s">
        <v>734</v>
      </c>
      <c r="G363" s="173" t="s">
        <v>735</v>
      </c>
      <c r="H363" s="173" t="s">
        <v>735</v>
      </c>
      <c r="I363" s="173" t="s">
        <v>735</v>
      </c>
      <c r="J363" s="173" t="s">
        <v>735</v>
      </c>
      <c r="K363" s="168">
        <v>0.9</v>
      </c>
      <c r="L363" s="169">
        <v>0.959183673469388</v>
      </c>
      <c r="M363" s="169">
        <v>0.952380952380952</v>
      </c>
      <c r="N363" s="170">
        <v>0.954545454545455</v>
      </c>
      <c r="O363" s="170">
        <v>0.979880774962742</v>
      </c>
      <c r="P363" s="356">
        <v>0.9</v>
      </c>
      <c r="Q363" s="357">
        <v>0.977031050616759</v>
      </c>
      <c r="R363" s="169">
        <v>0.979387514723204</v>
      </c>
      <c r="S363" s="169">
        <v>0.965861513687601</v>
      </c>
      <c r="T363" s="169">
        <v>0.97403177704114</v>
      </c>
      <c r="U363" s="356">
        <v>0.9</v>
      </c>
      <c r="V363" s="169">
        <v>0.819863887707359</v>
      </c>
      <c r="W363" s="169">
        <v>0.895170789163722</v>
      </c>
      <c r="X363" s="169">
        <v>0.892753623188406</v>
      </c>
      <c r="Y363" s="169">
        <v>0.887512599627986</v>
      </c>
      <c r="Z363" s="356">
        <v>0.92</v>
      </c>
      <c r="AA363" s="356">
        <v>0.864346590909091</v>
      </c>
      <c r="AB363" s="356">
        <v>0.880297397769517</v>
      </c>
      <c r="AC363" s="356">
        <v>0.895522388059702</v>
      </c>
      <c r="AD363" s="356">
        <v>0.872886054893263</v>
      </c>
      <c r="AE363" s="356">
        <v>0.92</v>
      </c>
      <c r="AF363" s="169">
        <v>0.997972516332507</v>
      </c>
      <c r="AG363" s="169">
        <v>0.996459480723839</v>
      </c>
      <c r="AH363" s="169">
        <v>0.991565452091768</v>
      </c>
      <c r="AI363" s="169">
        <v>0.997021538626294</v>
      </c>
      <c r="AJ363" s="356">
        <v>0.92</v>
      </c>
      <c r="AK363" s="169">
        <v>0.930453280968745</v>
      </c>
      <c r="AL363" s="169">
        <v>0.927445830597505</v>
      </c>
      <c r="AM363" s="169">
        <v>0.950315673895141</v>
      </c>
      <c r="AN363" s="169">
        <v>0.941832356318366</v>
      </c>
      <c r="AO363" s="168">
        <v>0.99</v>
      </c>
      <c r="AP363" s="358">
        <v>1</v>
      </c>
      <c r="AQ363" s="358">
        <v>1</v>
      </c>
      <c r="AR363" s="358">
        <v>1</v>
      </c>
      <c r="AS363" s="359">
        <v>1</v>
      </c>
      <c r="AT363" s="364">
        <v>0.05</v>
      </c>
      <c r="AU363" s="361">
        <v>0.0487804878048781</v>
      </c>
      <c r="AV363" s="362">
        <v>0</v>
      </c>
      <c r="AW363" s="362">
        <v>0.00925925925925926</v>
      </c>
      <c r="AX363" s="362">
        <v>0.00896212778259613</v>
      </c>
      <c r="AY363" s="142"/>
      <c r="AZ363" s="140"/>
    </row>
    <row r="364" spans="1:52">
      <c r="A364" s="138"/>
      <c r="B364" s="142"/>
      <c r="C364" s="172" t="s">
        <v>719</v>
      </c>
      <c r="D364" s="166" t="s">
        <v>26</v>
      </c>
      <c r="E364" s="166" t="s">
        <v>720</v>
      </c>
      <c r="F364" s="167" t="s">
        <v>736</v>
      </c>
      <c r="G364" s="173" t="s">
        <v>736</v>
      </c>
      <c r="H364" s="173" t="s">
        <v>736</v>
      </c>
      <c r="I364" s="173" t="s">
        <v>736</v>
      </c>
      <c r="J364" s="173" t="s">
        <v>736</v>
      </c>
      <c r="K364" s="168">
        <v>0.9</v>
      </c>
      <c r="L364" s="169">
        <v>1</v>
      </c>
      <c r="M364" s="169">
        <v>0.886363636363636</v>
      </c>
      <c r="N364" s="170">
        <v>0.958333333333333</v>
      </c>
      <c r="O364" s="170">
        <v>0.904109589041096</v>
      </c>
      <c r="P364" s="356">
        <v>0.9</v>
      </c>
      <c r="Q364" s="357">
        <v>0.96544677689021</v>
      </c>
      <c r="R364" s="169">
        <v>0.930804715530497</v>
      </c>
      <c r="S364" s="169">
        <v>0.907012195121951</v>
      </c>
      <c r="T364" s="169">
        <v>0.947760874956175</v>
      </c>
      <c r="U364" s="356">
        <v>0.9</v>
      </c>
      <c r="V364" s="169">
        <v>0.750882407579417</v>
      </c>
      <c r="W364" s="169">
        <v>0.829830855971297</v>
      </c>
      <c r="X364" s="169">
        <v>0.826829268292683</v>
      </c>
      <c r="Y364" s="169">
        <v>0.771367247291415</v>
      </c>
      <c r="Z364" s="356">
        <v>0.92</v>
      </c>
      <c r="AA364" s="356">
        <v>0.895161290322581</v>
      </c>
      <c r="AB364" s="356">
        <v>0.906432748538012</v>
      </c>
      <c r="AC364" s="356">
        <v>0.89010989010989</v>
      </c>
      <c r="AD364" s="356">
        <v>0.882852213916044</v>
      </c>
      <c r="AE364" s="356">
        <v>0.92</v>
      </c>
      <c r="AF364" s="169">
        <v>0.993006993006993</v>
      </c>
      <c r="AG364" s="169">
        <v>0.991017964071856</v>
      </c>
      <c r="AH364" s="169">
        <v>0.982558139534884</v>
      </c>
      <c r="AI364" s="169">
        <v>0.952624055544211</v>
      </c>
      <c r="AJ364" s="356">
        <v>0.92</v>
      </c>
      <c r="AK364" s="169">
        <v>0.940483119906869</v>
      </c>
      <c r="AL364" s="169">
        <v>0.934016269960832</v>
      </c>
      <c r="AM364" s="169">
        <v>0.9511238891793</v>
      </c>
      <c r="AN364" s="169">
        <v>0.947241458838489</v>
      </c>
      <c r="AO364" s="168">
        <v>0.99</v>
      </c>
      <c r="AP364" s="358">
        <v>1</v>
      </c>
      <c r="AQ364" s="358">
        <v>1</v>
      </c>
      <c r="AR364" s="358">
        <v>1</v>
      </c>
      <c r="AS364" s="359">
        <v>1</v>
      </c>
      <c r="AT364" s="364">
        <v>0.05</v>
      </c>
      <c r="AU364" s="361">
        <v>0.222222222222222</v>
      </c>
      <c r="AV364" s="362">
        <v>0</v>
      </c>
      <c r="AW364" s="362">
        <v>0</v>
      </c>
      <c r="AX364" s="362">
        <v>0.0802292263610315</v>
      </c>
      <c r="AY364" s="142"/>
      <c r="AZ364" s="140"/>
    </row>
    <row r="365" spans="1:52">
      <c r="A365" s="138"/>
      <c r="B365" s="142"/>
      <c r="C365" s="172" t="s">
        <v>719</v>
      </c>
      <c r="D365" s="166" t="s">
        <v>26</v>
      </c>
      <c r="E365" s="166" t="s">
        <v>720</v>
      </c>
      <c r="F365" s="167" t="s">
        <v>737</v>
      </c>
      <c r="G365" s="173" t="s">
        <v>738</v>
      </c>
      <c r="H365" s="173" t="s">
        <v>738</v>
      </c>
      <c r="I365" s="173" t="s">
        <v>738</v>
      </c>
      <c r="J365" s="173" t="s">
        <v>738</v>
      </c>
      <c r="K365" s="168">
        <v>0.9</v>
      </c>
      <c r="L365" s="169">
        <v>0.979166666666667</v>
      </c>
      <c r="M365" s="169">
        <v>1</v>
      </c>
      <c r="N365" s="170">
        <v>0.978260869565217</v>
      </c>
      <c r="O365" s="170">
        <v>0.991672975018925</v>
      </c>
      <c r="P365" s="356">
        <v>0.9</v>
      </c>
      <c r="Q365" s="357">
        <v>0.1</v>
      </c>
      <c r="R365" s="169">
        <v>0</v>
      </c>
      <c r="S365" s="169" t="s">
        <v>40</v>
      </c>
      <c r="T365" s="169">
        <v>0.294117647058824</v>
      </c>
      <c r="U365" s="356">
        <v>0.9</v>
      </c>
      <c r="V365" s="169">
        <v>0</v>
      </c>
      <c r="W365" s="169">
        <v>0</v>
      </c>
      <c r="X365" s="169" t="s">
        <v>40</v>
      </c>
      <c r="Y365" s="169">
        <v>0.235294117647059</v>
      </c>
      <c r="Z365" s="356">
        <v>0.92</v>
      </c>
      <c r="AA365" s="356">
        <v>0.333333333333333</v>
      </c>
      <c r="AB365" s="356">
        <v>1</v>
      </c>
      <c r="AC365" s="356" t="s">
        <v>40</v>
      </c>
      <c r="AD365" s="356">
        <v>0.5</v>
      </c>
      <c r="AE365" s="356">
        <v>0.92</v>
      </c>
      <c r="AF365" s="169">
        <v>0.989873417721519</v>
      </c>
      <c r="AG365" s="169">
        <v>0.994413407821229</v>
      </c>
      <c r="AH365" s="169">
        <v>0.997252747252747</v>
      </c>
      <c r="AI365" s="169">
        <v>0.986426735218509</v>
      </c>
      <c r="AJ365" s="356">
        <v>0.92</v>
      </c>
      <c r="AK365" s="169">
        <v>0.971185926599939</v>
      </c>
      <c r="AL365" s="169">
        <v>0.98173719376392</v>
      </c>
      <c r="AM365" s="169">
        <v>0.982000837170364</v>
      </c>
      <c r="AN365" s="169">
        <v>0.979768862560495</v>
      </c>
      <c r="AO365" s="168">
        <v>0.99</v>
      </c>
      <c r="AP365" s="358">
        <v>1</v>
      </c>
      <c r="AQ365" s="358">
        <v>1</v>
      </c>
      <c r="AR365" s="358">
        <v>1</v>
      </c>
      <c r="AS365" s="359">
        <v>1</v>
      </c>
      <c r="AT365" s="364">
        <v>0.05</v>
      </c>
      <c r="AU365" s="361">
        <v>0.142857142857143</v>
      </c>
      <c r="AV365" s="362">
        <v>0</v>
      </c>
      <c r="AW365" s="362">
        <v>0</v>
      </c>
      <c r="AX365" s="362">
        <v>0.088</v>
      </c>
      <c r="AY365" s="142"/>
      <c r="AZ365" s="140"/>
    </row>
    <row r="366" spans="1:52">
      <c r="A366" s="138"/>
      <c r="B366" s="142"/>
      <c r="C366" s="172" t="s">
        <v>719</v>
      </c>
      <c r="D366" s="166" t="s">
        <v>26</v>
      </c>
      <c r="E366" s="166" t="s">
        <v>720</v>
      </c>
      <c r="F366" s="167" t="s">
        <v>739</v>
      </c>
      <c r="G366" s="173" t="s">
        <v>739</v>
      </c>
      <c r="H366" s="173" t="s">
        <v>739</v>
      </c>
      <c r="I366" s="173" t="s">
        <v>739</v>
      </c>
      <c r="J366" s="173" t="s">
        <v>739</v>
      </c>
      <c r="K366" s="168">
        <v>0.9</v>
      </c>
      <c r="L366" s="169">
        <v>0.964285714285714</v>
      </c>
      <c r="M366" s="169">
        <v>0.976190476190476</v>
      </c>
      <c r="N366" s="170">
        <v>0.98</v>
      </c>
      <c r="O366" s="170">
        <v>0.974493132766514</v>
      </c>
      <c r="P366" s="356">
        <v>0.9</v>
      </c>
      <c r="Q366" s="357">
        <v>0.997318481848185</v>
      </c>
      <c r="R366" s="169">
        <v>0.982850384387936</v>
      </c>
      <c r="S366" s="169">
        <v>0.996145197558625</v>
      </c>
      <c r="T366" s="169">
        <v>0.988700173310225</v>
      </c>
      <c r="U366" s="356">
        <v>0.9</v>
      </c>
      <c r="V366" s="169">
        <v>0.78197194719472</v>
      </c>
      <c r="W366" s="169">
        <v>0.841513897102306</v>
      </c>
      <c r="X366" s="169">
        <v>0.845807902345005</v>
      </c>
      <c r="Y366" s="169">
        <v>0.823788066353058</v>
      </c>
      <c r="Z366" s="356">
        <v>0.92</v>
      </c>
      <c r="AA366" s="356">
        <v>0.921052631578947</v>
      </c>
      <c r="AB366" s="356">
        <v>0.889837745516652</v>
      </c>
      <c r="AC366" s="356">
        <v>0.890466531440162</v>
      </c>
      <c r="AD366" s="356">
        <v>0.894689737470167</v>
      </c>
      <c r="AE366" s="356">
        <v>0.92</v>
      </c>
      <c r="AF366" s="169">
        <v>0.998904109589041</v>
      </c>
      <c r="AG366" s="169">
        <v>0.998426023084995</v>
      </c>
      <c r="AH366" s="169">
        <v>0.99788508988368</v>
      </c>
      <c r="AI366" s="169">
        <v>0.997561140844116</v>
      </c>
      <c r="AJ366" s="356">
        <v>0.92</v>
      </c>
      <c r="AK366" s="169">
        <v>0.964389770152153</v>
      </c>
      <c r="AL366" s="169">
        <v>0.929444638491093</v>
      </c>
      <c r="AM366" s="169">
        <v>0.962007764836384</v>
      </c>
      <c r="AN366" s="169">
        <v>0.954590955911155</v>
      </c>
      <c r="AO366" s="168">
        <v>0.99</v>
      </c>
      <c r="AP366" s="358">
        <v>1</v>
      </c>
      <c r="AQ366" s="358">
        <v>1</v>
      </c>
      <c r="AR366" s="358">
        <v>1</v>
      </c>
      <c r="AS366" s="359">
        <v>1</v>
      </c>
      <c r="AT366" s="364">
        <v>0.05</v>
      </c>
      <c r="AU366" s="361">
        <v>0.230769230769231</v>
      </c>
      <c r="AV366" s="362">
        <v>0</v>
      </c>
      <c r="AW366" s="362">
        <v>0.0588235294117647</v>
      </c>
      <c r="AX366" s="362">
        <v>0.0560420315236427</v>
      </c>
      <c r="AY366" s="142"/>
      <c r="AZ366" s="140"/>
    </row>
    <row r="367" spans="1:52">
      <c r="A367" s="138"/>
      <c r="B367" s="142"/>
      <c r="C367" s="172" t="s">
        <v>719</v>
      </c>
      <c r="D367" s="166" t="s">
        <v>26</v>
      </c>
      <c r="E367" s="166" t="s">
        <v>720</v>
      </c>
      <c r="F367" s="167" t="s">
        <v>740</v>
      </c>
      <c r="G367" s="173" t="s">
        <v>741</v>
      </c>
      <c r="H367" s="173" t="s">
        <v>741</v>
      </c>
      <c r="I367" s="173" t="s">
        <v>741</v>
      </c>
      <c r="J367" s="173" t="s">
        <v>741</v>
      </c>
      <c r="K367" s="168">
        <v>0.9</v>
      </c>
      <c r="L367" s="169">
        <v>0.863636363636364</v>
      </c>
      <c r="M367" s="169">
        <v>0.816666666666667</v>
      </c>
      <c r="N367" s="170">
        <v>0.87719298245614</v>
      </c>
      <c r="O367" s="170">
        <v>0.855591748099891</v>
      </c>
      <c r="P367" s="356">
        <v>0.9</v>
      </c>
      <c r="Q367" s="357">
        <v>0.964795213989876</v>
      </c>
      <c r="R367" s="169">
        <v>0.957069846678024</v>
      </c>
      <c r="S367" s="169">
        <v>0.975260919984538</v>
      </c>
      <c r="T367" s="169">
        <v>0.961321458779044</v>
      </c>
      <c r="U367" s="356">
        <v>0.9</v>
      </c>
      <c r="V367" s="169">
        <v>0.753106304647952</v>
      </c>
      <c r="W367" s="169">
        <v>0.789778534923339</v>
      </c>
      <c r="X367" s="169">
        <v>0.751063007344414</v>
      </c>
      <c r="Y367" s="169">
        <v>0.805870938852679</v>
      </c>
      <c r="Z367" s="356">
        <v>0.92</v>
      </c>
      <c r="AA367" s="356">
        <v>0.903162827020695</v>
      </c>
      <c r="AB367" s="356">
        <v>0.886801779535344</v>
      </c>
      <c r="AC367" s="356">
        <v>0.867822318526544</v>
      </c>
      <c r="AD367" s="356">
        <v>0.927240503524832</v>
      </c>
      <c r="AE367" s="356">
        <v>0.92</v>
      </c>
      <c r="AF367" s="169">
        <v>0.99660210669385</v>
      </c>
      <c r="AG367" s="169">
        <v>0.976161778492032</v>
      </c>
      <c r="AH367" s="169">
        <v>0.919232099619509</v>
      </c>
      <c r="AI367" s="169">
        <v>0.932674370040373</v>
      </c>
      <c r="AJ367" s="356">
        <v>0.92</v>
      </c>
      <c r="AK367" s="169">
        <v>0.930087654451368</v>
      </c>
      <c r="AL367" s="169">
        <v>0.911049416990561</v>
      </c>
      <c r="AM367" s="169">
        <v>0.915877311682454</v>
      </c>
      <c r="AN367" s="169">
        <v>0.947243188938387</v>
      </c>
      <c r="AO367" s="168">
        <v>0.99</v>
      </c>
      <c r="AP367" s="358">
        <v>1</v>
      </c>
      <c r="AQ367" s="358">
        <v>1</v>
      </c>
      <c r="AR367" s="358">
        <v>1</v>
      </c>
      <c r="AS367" s="359">
        <v>1</v>
      </c>
      <c r="AT367" s="364">
        <v>0.05</v>
      </c>
      <c r="AU367" s="361">
        <v>0.21875</v>
      </c>
      <c r="AV367" s="362">
        <v>0.032258064516129</v>
      </c>
      <c r="AW367" s="362">
        <v>0.03125</v>
      </c>
      <c r="AX367" s="362">
        <v>0.0649013499480789</v>
      </c>
      <c r="AY367" s="142"/>
      <c r="AZ367" s="140"/>
    </row>
    <row r="368" spans="1:52">
      <c r="A368" s="138"/>
      <c r="B368" s="142"/>
      <c r="C368" s="172" t="s">
        <v>719</v>
      </c>
      <c r="D368" s="166" t="s">
        <v>26</v>
      </c>
      <c r="E368" s="166" t="s">
        <v>720</v>
      </c>
      <c r="F368" s="167" t="s">
        <v>742</v>
      </c>
      <c r="G368" s="173" t="s">
        <v>743</v>
      </c>
      <c r="H368" s="173" t="s">
        <v>743</v>
      </c>
      <c r="I368" s="173" t="s">
        <v>743</v>
      </c>
      <c r="J368" s="173" t="s">
        <v>743</v>
      </c>
      <c r="K368" s="168">
        <v>0.9</v>
      </c>
      <c r="L368" s="169">
        <v>0.816326530612245</v>
      </c>
      <c r="M368" s="169">
        <v>0.74</v>
      </c>
      <c r="N368" s="170">
        <v>0.636363636363636</v>
      </c>
      <c r="O368" s="170">
        <v>0.765582655826558</v>
      </c>
      <c r="P368" s="356">
        <v>0.9</v>
      </c>
      <c r="Q368" s="357">
        <v>0.766638346077598</v>
      </c>
      <c r="R368" s="169">
        <v>0.930869565217391</v>
      </c>
      <c r="S368" s="169">
        <v>0.693464974141984</v>
      </c>
      <c r="T368" s="169">
        <v>0.830837977349187</v>
      </c>
      <c r="U368" s="356">
        <v>0.9</v>
      </c>
      <c r="V368" s="169">
        <v>0.737751345227981</v>
      </c>
      <c r="W368" s="169">
        <v>0.766521739130435</v>
      </c>
      <c r="X368" s="169">
        <v>0.796426892336624</v>
      </c>
      <c r="Y368" s="169">
        <v>0.776175556639873</v>
      </c>
      <c r="Z368" s="356">
        <v>0.92</v>
      </c>
      <c r="AA368" s="356">
        <v>0.905746427485558</v>
      </c>
      <c r="AB368" s="356">
        <v>0.924158714213963</v>
      </c>
      <c r="AC368" s="356">
        <v>0.910216718266254</v>
      </c>
      <c r="AD368" s="356">
        <v>0.941468327069978</v>
      </c>
      <c r="AE368" s="356">
        <v>0.92</v>
      </c>
      <c r="AF368" s="169">
        <v>0.989489697137325</v>
      </c>
      <c r="AG368" s="169">
        <v>0.957556824302488</v>
      </c>
      <c r="AH368" s="169">
        <v>0.974552512400259</v>
      </c>
      <c r="AI368" s="169">
        <v>0.969803446287373</v>
      </c>
      <c r="AJ368" s="356">
        <v>0.92</v>
      </c>
      <c r="AK368" s="169">
        <v>0.933010847258868</v>
      </c>
      <c r="AL368" s="169">
        <v>0.938743038981702</v>
      </c>
      <c r="AM368" s="169">
        <v>0.945321637426901</v>
      </c>
      <c r="AN368" s="169">
        <v>0.959006156607527</v>
      </c>
      <c r="AO368" s="168">
        <v>0.99</v>
      </c>
      <c r="AP368" s="358">
        <v>1</v>
      </c>
      <c r="AQ368" s="358">
        <v>1</v>
      </c>
      <c r="AR368" s="358">
        <v>1</v>
      </c>
      <c r="AS368" s="359">
        <v>1</v>
      </c>
      <c r="AT368" s="364">
        <v>0.05</v>
      </c>
      <c r="AU368" s="361">
        <v>0.214285714285714</v>
      </c>
      <c r="AV368" s="362">
        <v>0.037037037037037</v>
      </c>
      <c r="AW368" s="362">
        <v>0</v>
      </c>
      <c r="AX368" s="362">
        <v>0.077319587628866</v>
      </c>
      <c r="AY368" s="142"/>
      <c r="AZ368" s="140"/>
    </row>
    <row r="369" spans="1:52">
      <c r="A369" s="138"/>
      <c r="B369" s="142"/>
      <c r="C369" s="172" t="s">
        <v>719</v>
      </c>
      <c r="D369" s="166" t="s">
        <v>26</v>
      </c>
      <c r="E369" s="166" t="s">
        <v>720</v>
      </c>
      <c r="F369" s="167" t="s">
        <v>744</v>
      </c>
      <c r="G369" s="173" t="s">
        <v>745</v>
      </c>
      <c r="H369" s="173" t="s">
        <v>745</v>
      </c>
      <c r="I369" s="173" t="s">
        <v>745</v>
      </c>
      <c r="J369" s="173" t="s">
        <v>745</v>
      </c>
      <c r="K369" s="168">
        <v>0.9</v>
      </c>
      <c r="L369" s="169">
        <v>0.788732394366197</v>
      </c>
      <c r="M369" s="169">
        <v>0.739130434782609</v>
      </c>
      <c r="N369" s="170">
        <v>0.566666666666667</v>
      </c>
      <c r="O369" s="170">
        <v>0.686552567237164</v>
      </c>
      <c r="P369" s="356">
        <v>0.9</v>
      </c>
      <c r="Q369" s="357">
        <v>0.967888863584605</v>
      </c>
      <c r="R369" s="169">
        <v>0.922991071428571</v>
      </c>
      <c r="S369" s="169">
        <v>0.901271186440678</v>
      </c>
      <c r="T369" s="169">
        <v>0.919695283221175</v>
      </c>
      <c r="U369" s="356">
        <v>0.9</v>
      </c>
      <c r="V369" s="169">
        <v>0.721020268731496</v>
      </c>
      <c r="W369" s="169">
        <v>0.748139880952381</v>
      </c>
      <c r="X369" s="169">
        <v>0.666101694915254</v>
      </c>
      <c r="Y369" s="169">
        <v>0.709804241935319</v>
      </c>
      <c r="Z369" s="356">
        <v>0.92</v>
      </c>
      <c r="AA369" s="356">
        <v>0.924554565701559</v>
      </c>
      <c r="AB369" s="356">
        <v>0.907552083333333</v>
      </c>
      <c r="AC369" s="356">
        <v>0.880988023952096</v>
      </c>
      <c r="AD369" s="356">
        <v>0.911527069586083</v>
      </c>
      <c r="AE369" s="356">
        <v>0.92</v>
      </c>
      <c r="AF369" s="169">
        <v>0.996021958787493</v>
      </c>
      <c r="AG369" s="169">
        <v>0.96082760360815</v>
      </c>
      <c r="AH369" s="169">
        <v>0.981090815538976</v>
      </c>
      <c r="AI369" s="169">
        <v>0.979586138060921</v>
      </c>
      <c r="AJ369" s="356">
        <v>0.92</v>
      </c>
      <c r="AK369" s="169">
        <v>0.938384470882905</v>
      </c>
      <c r="AL369" s="169">
        <v>0.927473344904538</v>
      </c>
      <c r="AM369" s="169">
        <v>0.93262987012987</v>
      </c>
      <c r="AN369" s="169">
        <v>0.932277924362357</v>
      </c>
      <c r="AO369" s="168">
        <v>0.99</v>
      </c>
      <c r="AP369" s="358">
        <v>1</v>
      </c>
      <c r="AQ369" s="358">
        <v>1</v>
      </c>
      <c r="AR369" s="358">
        <v>1</v>
      </c>
      <c r="AS369" s="359">
        <v>1</v>
      </c>
      <c r="AT369" s="364">
        <v>0.05</v>
      </c>
      <c r="AU369" s="361">
        <v>0.208955223880597</v>
      </c>
      <c r="AV369" s="362">
        <v>0.0491803278688525</v>
      </c>
      <c r="AW369" s="362">
        <v>0.0697674418604651</v>
      </c>
      <c r="AX369" s="362">
        <v>0.0810092961487384</v>
      </c>
      <c r="AY369" s="142"/>
      <c r="AZ369" s="140"/>
    </row>
    <row r="370" spans="1:52">
      <c r="A370" s="138"/>
      <c r="B370" s="142"/>
      <c r="C370" s="172" t="s">
        <v>719</v>
      </c>
      <c r="D370" s="166" t="s">
        <v>26</v>
      </c>
      <c r="E370" s="166" t="s">
        <v>720</v>
      </c>
      <c r="F370" s="167" t="s">
        <v>746</v>
      </c>
      <c r="G370" s="173" t="s">
        <v>747</v>
      </c>
      <c r="H370" s="173" t="s">
        <v>747</v>
      </c>
      <c r="I370" s="173" t="s">
        <v>747</v>
      </c>
      <c r="J370" s="173" t="s">
        <v>747</v>
      </c>
      <c r="K370" s="168">
        <v>0.9</v>
      </c>
      <c r="L370" s="169">
        <v>0.811594202898551</v>
      </c>
      <c r="M370" s="169">
        <v>0.887096774193548</v>
      </c>
      <c r="N370" s="170">
        <v>0.795454545454545</v>
      </c>
      <c r="O370" s="170">
        <v>0.888888888888889</v>
      </c>
      <c r="P370" s="356">
        <v>0.9</v>
      </c>
      <c r="Q370" s="357">
        <v>0.968253968253968</v>
      </c>
      <c r="R370" s="169">
        <v>0.990521327014218</v>
      </c>
      <c r="S370" s="169">
        <v>0.902975420439845</v>
      </c>
      <c r="T370" s="169">
        <v>0.948814929611046</v>
      </c>
      <c r="U370" s="356">
        <v>0.9</v>
      </c>
      <c r="V370" s="169">
        <v>0.879175550817342</v>
      </c>
      <c r="W370" s="169">
        <v>0.914296998420221</v>
      </c>
      <c r="X370" s="169">
        <v>0.830099180681328</v>
      </c>
      <c r="Y370" s="169">
        <v>0.828768979007944</v>
      </c>
      <c r="Z370" s="356">
        <v>0.92</v>
      </c>
      <c r="AA370" s="356">
        <v>0.971958762886598</v>
      </c>
      <c r="AB370" s="356">
        <v>0.944181147972617</v>
      </c>
      <c r="AC370" s="356">
        <v>0.92298213185459</v>
      </c>
      <c r="AD370" s="356">
        <v>0.841440464156867</v>
      </c>
      <c r="AE370" s="356">
        <v>0.92</v>
      </c>
      <c r="AF370" s="169">
        <v>0.993918219461698</v>
      </c>
      <c r="AG370" s="169">
        <v>0.955591368967678</v>
      </c>
      <c r="AH370" s="169">
        <v>0.658989598811293</v>
      </c>
      <c r="AI370" s="169">
        <v>0.958314058287738</v>
      </c>
      <c r="AJ370" s="356">
        <v>0.92</v>
      </c>
      <c r="AK370" s="169">
        <v>0.975416161393452</v>
      </c>
      <c r="AL370" s="169">
        <v>0.95710292866691</v>
      </c>
      <c r="AM370" s="169">
        <v>0.946727549467275</v>
      </c>
      <c r="AN370" s="169">
        <v>0.892069321595948</v>
      </c>
      <c r="AO370" s="168">
        <v>0.99</v>
      </c>
      <c r="AP370" s="358">
        <v>1</v>
      </c>
      <c r="AQ370" s="358">
        <v>1</v>
      </c>
      <c r="AR370" s="358">
        <v>0.972972972972973</v>
      </c>
      <c r="AS370" s="359">
        <v>0.999177631578947</v>
      </c>
      <c r="AT370" s="364">
        <v>0.05</v>
      </c>
      <c r="AU370" s="361">
        <v>0.214285714285714</v>
      </c>
      <c r="AV370" s="362">
        <v>0.138888888888889</v>
      </c>
      <c r="AW370" s="362">
        <v>0.04</v>
      </c>
      <c r="AX370" s="362">
        <v>0.0684931506849315</v>
      </c>
      <c r="AY370" s="142"/>
      <c r="AZ370" s="140"/>
    </row>
    <row r="371" spans="1:52">
      <c r="A371" s="138"/>
      <c r="B371" s="142"/>
      <c r="C371" s="172" t="s">
        <v>719</v>
      </c>
      <c r="D371" s="166" t="s">
        <v>26</v>
      </c>
      <c r="E371" s="166" t="s">
        <v>720</v>
      </c>
      <c r="F371" s="167" t="s">
        <v>748</v>
      </c>
      <c r="G371" s="173" t="s">
        <v>749</v>
      </c>
      <c r="H371" s="173" t="s">
        <v>749</v>
      </c>
      <c r="I371" s="173" t="s">
        <v>749</v>
      </c>
      <c r="J371" s="173" t="s">
        <v>749</v>
      </c>
      <c r="K371" s="168">
        <v>0.9</v>
      </c>
      <c r="L371" s="169">
        <v>0.898305084745763</v>
      </c>
      <c r="M371" s="169">
        <v>0.859649122807018</v>
      </c>
      <c r="N371" s="170">
        <v>0.829787234042553</v>
      </c>
      <c r="O371" s="170">
        <v>0.845036319612591</v>
      </c>
      <c r="P371" s="356">
        <v>0.9</v>
      </c>
      <c r="Q371" s="357">
        <v>0.985499604534669</v>
      </c>
      <c r="R371" s="169">
        <v>0.978139904610493</v>
      </c>
      <c r="S371" s="169">
        <v>0.988421955403088</v>
      </c>
      <c r="T371" s="169">
        <v>0.941825664047886</v>
      </c>
      <c r="U371" s="356">
        <v>0.9</v>
      </c>
      <c r="V371" s="169">
        <v>0.771421038755602</v>
      </c>
      <c r="W371" s="169">
        <v>0.833068362480127</v>
      </c>
      <c r="X371" s="169">
        <v>0.752572898799314</v>
      </c>
      <c r="Y371" s="169">
        <v>0.809869528619529</v>
      </c>
      <c r="Z371" s="356">
        <v>0.92</v>
      </c>
      <c r="AA371" s="356">
        <v>0.935465448315248</v>
      </c>
      <c r="AB371" s="356">
        <v>0.955388692579505</v>
      </c>
      <c r="AC371" s="356">
        <v>0.893283582089552</v>
      </c>
      <c r="AD371" s="356">
        <v>0.955511302711338</v>
      </c>
      <c r="AE371" s="356">
        <v>0.92</v>
      </c>
      <c r="AF371" s="169">
        <v>0.993049959709911</v>
      </c>
      <c r="AG371" s="169">
        <v>0.988756257219869</v>
      </c>
      <c r="AH371" s="169">
        <v>0.986277575125934</v>
      </c>
      <c r="AI371" s="169">
        <v>0.989786859026667</v>
      </c>
      <c r="AJ371" s="356">
        <v>0.92</v>
      </c>
      <c r="AK371" s="169">
        <v>0.951623955050021</v>
      </c>
      <c r="AL371" s="169">
        <v>0.96351504826803</v>
      </c>
      <c r="AM371" s="169">
        <v>0.931917211328976</v>
      </c>
      <c r="AN371" s="169">
        <v>0.966584361209834</v>
      </c>
      <c r="AO371" s="168">
        <v>0.99</v>
      </c>
      <c r="AP371" s="358">
        <v>1</v>
      </c>
      <c r="AQ371" s="358">
        <v>1</v>
      </c>
      <c r="AR371" s="358">
        <v>1</v>
      </c>
      <c r="AS371" s="359">
        <v>1</v>
      </c>
      <c r="AT371" s="364">
        <v>0.05</v>
      </c>
      <c r="AU371" s="361">
        <v>0.163934426229508</v>
      </c>
      <c r="AV371" s="362">
        <v>0</v>
      </c>
      <c r="AW371" s="362">
        <v>0.024390243902439</v>
      </c>
      <c r="AX371" s="362">
        <v>0.0558079169370539</v>
      </c>
      <c r="AY371" s="142"/>
      <c r="AZ371" s="140"/>
    </row>
    <row r="372" spans="1:52">
      <c r="A372" s="138"/>
      <c r="B372" s="142"/>
      <c r="C372" s="172" t="s">
        <v>719</v>
      </c>
      <c r="D372" s="166" t="s">
        <v>26</v>
      </c>
      <c r="E372" s="166" t="s">
        <v>720</v>
      </c>
      <c r="F372" s="167" t="s">
        <v>750</v>
      </c>
      <c r="G372" s="173" t="s">
        <v>751</v>
      </c>
      <c r="H372" s="173" t="s">
        <v>751</v>
      </c>
      <c r="I372" s="173" t="s">
        <v>751</v>
      </c>
      <c r="J372" s="173" t="s">
        <v>751</v>
      </c>
      <c r="K372" s="168">
        <v>0.9</v>
      </c>
      <c r="L372" s="169">
        <v>0.8</v>
      </c>
      <c r="M372" s="169">
        <v>0.754716981132076</v>
      </c>
      <c r="N372" s="170">
        <v>0.755102040816326</v>
      </c>
      <c r="O372" s="170">
        <v>0.75890868596882</v>
      </c>
      <c r="P372" s="356">
        <v>0.9</v>
      </c>
      <c r="Q372" s="357">
        <v>0.949222797927461</v>
      </c>
      <c r="R372" s="169">
        <v>0.910572503134141</v>
      </c>
      <c r="S372" s="169">
        <v>0.861857614332862</v>
      </c>
      <c r="T372" s="169">
        <v>0.899846204035979</v>
      </c>
      <c r="U372" s="356">
        <v>0.9</v>
      </c>
      <c r="V372" s="169">
        <v>0.541968911917098</v>
      </c>
      <c r="W372" s="169">
        <v>0.515670706226494</v>
      </c>
      <c r="X372" s="169">
        <v>0.532296086751532</v>
      </c>
      <c r="Y372" s="169">
        <v>0.6477023815072</v>
      </c>
      <c r="Z372" s="356">
        <v>0.92</v>
      </c>
      <c r="AA372" s="356">
        <v>0.781685154590512</v>
      </c>
      <c r="AB372" s="356">
        <v>0.78864112826377</v>
      </c>
      <c r="AC372" s="356">
        <v>0.817528735632184</v>
      </c>
      <c r="AD372" s="356">
        <v>0.866458066657185</v>
      </c>
      <c r="AE372" s="356">
        <v>0.92</v>
      </c>
      <c r="AF372" s="169">
        <v>0.995952782462057</v>
      </c>
      <c r="AG372" s="169">
        <v>0.995589856670342</v>
      </c>
      <c r="AH372" s="169">
        <v>0.918622066899651</v>
      </c>
      <c r="AI372" s="169">
        <v>0.983079905426756</v>
      </c>
      <c r="AJ372" s="356">
        <v>0.92</v>
      </c>
      <c r="AK372" s="169">
        <v>0.833786120029637</v>
      </c>
      <c r="AL372" s="169">
        <v>0.818764721277153</v>
      </c>
      <c r="AM372" s="169">
        <v>0.883005977796755</v>
      </c>
      <c r="AN372" s="169">
        <v>0.895341483428894</v>
      </c>
      <c r="AO372" s="168">
        <v>0.99</v>
      </c>
      <c r="AP372" s="358">
        <v>1</v>
      </c>
      <c r="AQ372" s="358">
        <v>1</v>
      </c>
      <c r="AR372" s="358">
        <v>1</v>
      </c>
      <c r="AS372" s="359">
        <v>1</v>
      </c>
      <c r="AT372" s="364">
        <v>0.05</v>
      </c>
      <c r="AU372" s="361">
        <v>0.30379746835443</v>
      </c>
      <c r="AV372" s="362">
        <v>0</v>
      </c>
      <c r="AW372" s="362">
        <v>0.0961538461538462</v>
      </c>
      <c r="AX372" s="362">
        <v>0.0738880918220947</v>
      </c>
      <c r="AY372" s="142"/>
      <c r="AZ372" s="140"/>
    </row>
    <row r="373" spans="1:52">
      <c r="A373" s="138"/>
      <c r="B373" s="142"/>
      <c r="C373" s="172" t="s">
        <v>719</v>
      </c>
      <c r="D373" s="166" t="s">
        <v>26</v>
      </c>
      <c r="E373" s="166" t="s">
        <v>720</v>
      </c>
      <c r="F373" s="167" t="s">
        <v>752</v>
      </c>
      <c r="G373" s="173" t="s">
        <v>753</v>
      </c>
      <c r="H373" s="173" t="s">
        <v>753</v>
      </c>
      <c r="I373" s="173" t="s">
        <v>753</v>
      </c>
      <c r="J373" s="173" t="s">
        <v>753</v>
      </c>
      <c r="K373" s="168">
        <v>0.9</v>
      </c>
      <c r="L373" s="169">
        <v>0.75</v>
      </c>
      <c r="M373" s="169">
        <v>0.621951219512195</v>
      </c>
      <c r="N373" s="170">
        <v>0.607594936708861</v>
      </c>
      <c r="O373" s="170">
        <v>0.694928684627575</v>
      </c>
      <c r="P373" s="356">
        <v>0.9</v>
      </c>
      <c r="Q373" s="357">
        <v>0.947432950191571</v>
      </c>
      <c r="R373" s="169">
        <v>0.938406445837064</v>
      </c>
      <c r="S373" s="169">
        <v>0.913436433018678</v>
      </c>
      <c r="T373" s="169">
        <v>0.914500860903172</v>
      </c>
      <c r="U373" s="356">
        <v>0.9</v>
      </c>
      <c r="V373" s="169">
        <v>0.880153256704981</v>
      </c>
      <c r="W373" s="169">
        <v>0.903849597135184</v>
      </c>
      <c r="X373" s="169">
        <v>0.872062663185379</v>
      </c>
      <c r="Y373" s="169">
        <v>0.853047892819403</v>
      </c>
      <c r="Z373" s="356">
        <v>0.92</v>
      </c>
      <c r="AA373" s="356">
        <v>0.915921595598349</v>
      </c>
      <c r="AB373" s="356">
        <v>0.904126984126984</v>
      </c>
      <c r="AC373" s="356">
        <v>0.905928853754941</v>
      </c>
      <c r="AD373" s="356">
        <v>0.900078758761912</v>
      </c>
      <c r="AE373" s="356">
        <v>0.92</v>
      </c>
      <c r="AF373" s="169">
        <v>0.998790916485304</v>
      </c>
      <c r="AG373" s="169">
        <v>0.991902899440799</v>
      </c>
      <c r="AH373" s="169">
        <v>0.963838769663768</v>
      </c>
      <c r="AI373" s="169">
        <v>0.985113257888302</v>
      </c>
      <c r="AJ373" s="356">
        <v>0.92</v>
      </c>
      <c r="AK373" s="169">
        <v>0.941834089436163</v>
      </c>
      <c r="AL373" s="169">
        <v>0.939592798250042</v>
      </c>
      <c r="AM373" s="169">
        <v>0.948489285238919</v>
      </c>
      <c r="AN373" s="169">
        <v>0.932876211094425</v>
      </c>
      <c r="AO373" s="168">
        <v>0.99</v>
      </c>
      <c r="AP373" s="358">
        <v>1</v>
      </c>
      <c r="AQ373" s="358">
        <v>1</v>
      </c>
      <c r="AR373" s="358">
        <v>1</v>
      </c>
      <c r="AS373" s="359">
        <v>1</v>
      </c>
      <c r="AT373" s="364">
        <v>0.05</v>
      </c>
      <c r="AU373" s="361">
        <v>0.117647058823529</v>
      </c>
      <c r="AV373" s="362">
        <v>0.0147058823529412</v>
      </c>
      <c r="AW373" s="362">
        <v>0.0188679245283019</v>
      </c>
      <c r="AX373" s="362">
        <v>0.0477467811158798</v>
      </c>
      <c r="AY373" s="142"/>
      <c r="AZ373" s="140"/>
    </row>
    <row r="374" spans="1:52">
      <c r="A374" s="138"/>
      <c r="B374" s="142"/>
      <c r="C374" s="172" t="s">
        <v>719</v>
      </c>
      <c r="D374" s="166" t="s">
        <v>26</v>
      </c>
      <c r="E374" s="166" t="s">
        <v>720</v>
      </c>
      <c r="F374" s="167" t="s">
        <v>754</v>
      </c>
      <c r="G374" s="173" t="s">
        <v>754</v>
      </c>
      <c r="H374" s="173" t="s">
        <v>754</v>
      </c>
      <c r="I374" s="173" t="s">
        <v>754</v>
      </c>
      <c r="J374" s="173" t="s">
        <v>754</v>
      </c>
      <c r="K374" s="168">
        <v>0.9</v>
      </c>
      <c r="L374" s="169">
        <v>1</v>
      </c>
      <c r="M374" s="169">
        <v>0.957446808510638</v>
      </c>
      <c r="N374" s="170">
        <v>1</v>
      </c>
      <c r="O374" s="170">
        <v>0.973806752037253</v>
      </c>
      <c r="P374" s="356">
        <v>0.9</v>
      </c>
      <c r="Q374" s="357">
        <v>0.9548828125</v>
      </c>
      <c r="R374" s="169">
        <v>0.963655799037948</v>
      </c>
      <c r="S374" s="169">
        <v>0.96032956972841</v>
      </c>
      <c r="T374" s="169">
        <v>0.956484509599612</v>
      </c>
      <c r="U374" s="356">
        <v>0.9</v>
      </c>
      <c r="V374" s="169">
        <v>0.8982421875</v>
      </c>
      <c r="W374" s="169">
        <v>0.90753607696419</v>
      </c>
      <c r="X374" s="169">
        <v>0.907537381751602</v>
      </c>
      <c r="Y374" s="169">
        <v>0.908409074496291</v>
      </c>
      <c r="Z374" s="356">
        <v>0.92</v>
      </c>
      <c r="AA374" s="356">
        <v>0.927437641723356</v>
      </c>
      <c r="AB374" s="356">
        <v>0.920617420066152</v>
      </c>
      <c r="AC374" s="356">
        <v>0.941690962099125</v>
      </c>
      <c r="AD374" s="356">
        <v>0.947403658704685</v>
      </c>
      <c r="AE374" s="356">
        <v>0.92</v>
      </c>
      <c r="AF374" s="169">
        <v>0.997275204359673</v>
      </c>
      <c r="AG374" s="169">
        <v>0.997206703910614</v>
      </c>
      <c r="AH374" s="169">
        <v>0.997787610619469</v>
      </c>
      <c r="AI374" s="169">
        <v>0.991690859945941</v>
      </c>
      <c r="AJ374" s="356">
        <v>0.92</v>
      </c>
      <c r="AK374" s="169">
        <v>0.964705882352941</v>
      </c>
      <c r="AL374" s="169">
        <v>0.951153324287653</v>
      </c>
      <c r="AM374" s="169">
        <v>0.973504920514762</v>
      </c>
      <c r="AN374" s="169">
        <v>0.971500714174502</v>
      </c>
      <c r="AO374" s="168">
        <v>0.99</v>
      </c>
      <c r="AP374" s="358">
        <v>1</v>
      </c>
      <c r="AQ374" s="358">
        <v>1</v>
      </c>
      <c r="AR374" s="358">
        <v>1</v>
      </c>
      <c r="AS374" s="359">
        <v>1</v>
      </c>
      <c r="AT374" s="364">
        <v>0.05</v>
      </c>
      <c r="AU374" s="361">
        <v>0</v>
      </c>
      <c r="AV374" s="362">
        <v>0.0769230769230769</v>
      </c>
      <c r="AW374" s="362">
        <v>0</v>
      </c>
      <c r="AX374" s="362">
        <v>0.0489236790606654</v>
      </c>
      <c r="AY374" s="142"/>
      <c r="AZ374" s="140"/>
    </row>
    <row r="375" spans="1:52">
      <c r="A375" s="138"/>
      <c r="B375" s="142"/>
      <c r="C375" s="172" t="s">
        <v>719</v>
      </c>
      <c r="D375" s="166" t="s">
        <v>26</v>
      </c>
      <c r="E375" s="166" t="s">
        <v>720</v>
      </c>
      <c r="F375" s="167" t="s">
        <v>755</v>
      </c>
      <c r="G375" s="173" t="s">
        <v>755</v>
      </c>
      <c r="H375" s="173" t="s">
        <v>755</v>
      </c>
      <c r="I375" s="173" t="s">
        <v>755</v>
      </c>
      <c r="J375" s="173" t="s">
        <v>755</v>
      </c>
      <c r="K375" s="168">
        <v>0.9</v>
      </c>
      <c r="L375" s="169">
        <v>0.858695652173913</v>
      </c>
      <c r="M375" s="169">
        <v>0.77027027027027</v>
      </c>
      <c r="N375" s="170">
        <v>0.815789473684211</v>
      </c>
      <c r="O375" s="170">
        <v>0.812200956937799</v>
      </c>
      <c r="P375" s="356">
        <v>0.9</v>
      </c>
      <c r="Q375" s="357">
        <v>0.924632352941177</v>
      </c>
      <c r="R375" s="169">
        <v>0.903010033444816</v>
      </c>
      <c r="S375" s="169">
        <v>0.906824424255229</v>
      </c>
      <c r="T375" s="169">
        <v>0.931287251237499</v>
      </c>
      <c r="U375" s="356">
        <v>0.9</v>
      </c>
      <c r="V375" s="169">
        <v>0.372058823529412</v>
      </c>
      <c r="W375" s="169">
        <v>0.429951690821256</v>
      </c>
      <c r="X375" s="169">
        <v>0.340587365307416</v>
      </c>
      <c r="Y375" s="169">
        <v>0.401258965552076</v>
      </c>
      <c r="Z375" s="356">
        <v>0.92</v>
      </c>
      <c r="AA375" s="356">
        <v>0.463317384370016</v>
      </c>
      <c r="AB375" s="356">
        <v>0.459991793188346</v>
      </c>
      <c r="AC375" s="356">
        <v>0.370986920332937</v>
      </c>
      <c r="AD375" s="356">
        <v>0.42777192227187</v>
      </c>
      <c r="AE375" s="356">
        <v>0.92</v>
      </c>
      <c r="AF375" s="169">
        <v>0.980788177339901</v>
      </c>
      <c r="AG375" s="169">
        <v>0.774480712166172</v>
      </c>
      <c r="AH375" s="169">
        <v>0.947016706443914</v>
      </c>
      <c r="AI375" s="169">
        <v>0.973667433009409</v>
      </c>
      <c r="AJ375" s="356">
        <v>0.92</v>
      </c>
      <c r="AK375" s="169">
        <v>0.766238635298528</v>
      </c>
      <c r="AL375" s="169">
        <v>0.651589003704426</v>
      </c>
      <c r="AM375" s="169">
        <v>0.724663677130045</v>
      </c>
      <c r="AN375" s="169">
        <v>0.724407495825564</v>
      </c>
      <c r="AO375" s="168">
        <v>0.99</v>
      </c>
      <c r="AP375" s="358">
        <v>1</v>
      </c>
      <c r="AQ375" s="358">
        <v>1</v>
      </c>
      <c r="AR375" s="358">
        <v>1</v>
      </c>
      <c r="AS375" s="359">
        <v>1</v>
      </c>
      <c r="AT375" s="364">
        <v>0.05</v>
      </c>
      <c r="AU375" s="361">
        <v>0.153846153846154</v>
      </c>
      <c r="AV375" s="362">
        <v>0</v>
      </c>
      <c r="AW375" s="362">
        <v>0.153846153846154</v>
      </c>
      <c r="AX375" s="362">
        <v>0.0881017257039055</v>
      </c>
      <c r="AY375" s="142"/>
      <c r="AZ375" s="140"/>
    </row>
    <row r="376" spans="1:52">
      <c r="A376" s="138"/>
      <c r="B376" s="142"/>
      <c r="C376" s="172" t="s">
        <v>719</v>
      </c>
      <c r="D376" s="166" t="s">
        <v>26</v>
      </c>
      <c r="E376" s="166" t="s">
        <v>720</v>
      </c>
      <c r="F376" s="167" t="s">
        <v>756</v>
      </c>
      <c r="G376" s="173" t="s">
        <v>756</v>
      </c>
      <c r="H376" s="173" t="s">
        <v>756</v>
      </c>
      <c r="I376" s="173" t="s">
        <v>756</v>
      </c>
      <c r="J376" s="173" t="s">
        <v>756</v>
      </c>
      <c r="K376" s="168">
        <v>0.9</v>
      </c>
      <c r="L376" s="169">
        <v>0.674418604651163</v>
      </c>
      <c r="M376" s="169">
        <v>0.485714285714286</v>
      </c>
      <c r="N376" s="170">
        <v>0.588235294117647</v>
      </c>
      <c r="O376" s="170">
        <v>0.606986899563319</v>
      </c>
      <c r="P376" s="356">
        <v>0.9</v>
      </c>
      <c r="Q376" s="357">
        <v>0.899077277970012</v>
      </c>
      <c r="R376" s="169">
        <v>0.968028419182948</v>
      </c>
      <c r="S376" s="169">
        <v>0.944254278728606</v>
      </c>
      <c r="T376" s="169">
        <v>0.793457391818048</v>
      </c>
      <c r="U376" s="356">
        <v>0.9</v>
      </c>
      <c r="V376" s="169">
        <v>0.520184544405998</v>
      </c>
      <c r="W376" s="169">
        <v>0.551509769094139</v>
      </c>
      <c r="X376" s="169">
        <v>0.459657701711491</v>
      </c>
      <c r="Y376" s="169">
        <v>0.580918623541574</v>
      </c>
      <c r="Z376" s="356">
        <v>0.92</v>
      </c>
      <c r="AA376" s="356">
        <v>0.486547085201794</v>
      </c>
      <c r="AB376" s="356">
        <v>0.393681652490887</v>
      </c>
      <c r="AC376" s="356">
        <v>0.272493573264781</v>
      </c>
      <c r="AD376" s="356">
        <v>0.489610880241783</v>
      </c>
      <c r="AE376" s="356">
        <v>0.92</v>
      </c>
      <c r="AF376" s="169">
        <v>0.951219512195122</v>
      </c>
      <c r="AG376" s="169">
        <v>0.712574850299401</v>
      </c>
      <c r="AH376" s="169">
        <v>0.873417721518987</v>
      </c>
      <c r="AI376" s="169">
        <v>0.91986531986532</v>
      </c>
      <c r="AJ376" s="356">
        <v>0.92</v>
      </c>
      <c r="AK376" s="169">
        <v>0.796882164144888</v>
      </c>
      <c r="AL376" s="169">
        <v>0.626475115443817</v>
      </c>
      <c r="AM376" s="169">
        <v>0.632292522596549</v>
      </c>
      <c r="AN376" s="169">
        <v>0.75961464943803</v>
      </c>
      <c r="AO376" s="168">
        <v>0.99</v>
      </c>
      <c r="AP376" s="358">
        <v>1</v>
      </c>
      <c r="AQ376" s="358">
        <v>1</v>
      </c>
      <c r="AR376" s="358">
        <v>1</v>
      </c>
      <c r="AS376" s="359">
        <v>1</v>
      </c>
      <c r="AT376" s="364">
        <v>0.05</v>
      </c>
      <c r="AU376" s="361">
        <v>0.666666666666667</v>
      </c>
      <c r="AV376" s="362">
        <v>0</v>
      </c>
      <c r="AW376" s="362">
        <v>0</v>
      </c>
      <c r="AX376" s="362">
        <v>0.0922619047619048</v>
      </c>
      <c r="AY376" s="142"/>
      <c r="AZ376" s="140"/>
    </row>
    <row r="377" spans="1:52">
      <c r="A377" s="138"/>
      <c r="B377" s="142"/>
      <c r="C377" s="172" t="s">
        <v>719</v>
      </c>
      <c r="D377" s="166" t="s">
        <v>26</v>
      </c>
      <c r="E377" s="166" t="s">
        <v>720</v>
      </c>
      <c r="F377" s="167" t="s">
        <v>757</v>
      </c>
      <c r="G377" s="173" t="s">
        <v>757</v>
      </c>
      <c r="H377" s="173" t="s">
        <v>757</v>
      </c>
      <c r="I377" s="173" t="s">
        <v>757</v>
      </c>
      <c r="J377" s="173" t="s">
        <v>757</v>
      </c>
      <c r="K377" s="168">
        <v>0.9</v>
      </c>
      <c r="L377" s="169">
        <v>0.910714285714286</v>
      </c>
      <c r="M377" s="169">
        <v>0.934782608695652</v>
      </c>
      <c r="N377" s="170">
        <v>0.962962962962963</v>
      </c>
      <c r="O377" s="170">
        <v>0.931472081218274</v>
      </c>
      <c r="P377" s="356">
        <v>0.9</v>
      </c>
      <c r="Q377" s="357">
        <v>0</v>
      </c>
      <c r="R377" s="169" t="s">
        <v>40</v>
      </c>
      <c r="S377" s="169">
        <v>0</v>
      </c>
      <c r="T377" s="169">
        <v>0.1</v>
      </c>
      <c r="U377" s="356">
        <v>0.9</v>
      </c>
      <c r="V377" s="169">
        <v>0</v>
      </c>
      <c r="W377" s="169" t="s">
        <v>40</v>
      </c>
      <c r="X377" s="169">
        <v>0</v>
      </c>
      <c r="Y377" s="169">
        <v>0.6</v>
      </c>
      <c r="Z377" s="356">
        <v>0.92</v>
      </c>
      <c r="AA377" s="356">
        <v>0.5</v>
      </c>
      <c r="AB377" s="356">
        <v>1</v>
      </c>
      <c r="AC377" s="356">
        <v>0</v>
      </c>
      <c r="AD377" s="356">
        <v>0.65</v>
      </c>
      <c r="AE377" s="356">
        <v>0.92</v>
      </c>
      <c r="AF377" s="169">
        <v>0.996835443037975</v>
      </c>
      <c r="AG377" s="169">
        <v>0.988938053097345</v>
      </c>
      <c r="AH377" s="169">
        <v>0.990990990990991</v>
      </c>
      <c r="AI377" s="169">
        <v>0.988943808532778</v>
      </c>
      <c r="AJ377" s="356">
        <v>0.92</v>
      </c>
      <c r="AK377" s="169">
        <v>0.928421731420281</v>
      </c>
      <c r="AL377" s="169">
        <v>0.932374100719425</v>
      </c>
      <c r="AM377" s="169">
        <v>0.955974842767296</v>
      </c>
      <c r="AN377" s="169">
        <v>0.954755717453761</v>
      </c>
      <c r="AO377" s="168">
        <v>0.99</v>
      </c>
      <c r="AP377" s="358">
        <v>1</v>
      </c>
      <c r="AQ377" s="358">
        <v>1</v>
      </c>
      <c r="AR377" s="358">
        <v>1</v>
      </c>
      <c r="AS377" s="359">
        <v>1</v>
      </c>
      <c r="AT377" s="364">
        <v>0.05</v>
      </c>
      <c r="AU377" s="361">
        <v>0.142857142857143</v>
      </c>
      <c r="AV377" s="362">
        <v>0.222222222222222</v>
      </c>
      <c r="AW377" s="362">
        <v>0.0625</v>
      </c>
      <c r="AX377" s="362">
        <v>0.0806045340050378</v>
      </c>
      <c r="AY377" s="142"/>
      <c r="AZ377" s="140"/>
    </row>
    <row r="378" spans="1:52">
      <c r="A378" s="138"/>
      <c r="B378" s="142"/>
      <c r="C378" s="172" t="s">
        <v>719</v>
      </c>
      <c r="D378" s="166" t="s">
        <v>26</v>
      </c>
      <c r="E378" s="166" t="s">
        <v>720</v>
      </c>
      <c r="F378" s="167" t="s">
        <v>758</v>
      </c>
      <c r="G378" s="173" t="s">
        <v>758</v>
      </c>
      <c r="H378" s="173" t="s">
        <v>758</v>
      </c>
      <c r="I378" s="173" t="s">
        <v>758</v>
      </c>
      <c r="J378" s="173" t="s">
        <v>758</v>
      </c>
      <c r="K378" s="168">
        <v>0.9</v>
      </c>
      <c r="L378" s="169">
        <v>0.920634920634921</v>
      </c>
      <c r="M378" s="169">
        <v>0.923076923076923</v>
      </c>
      <c r="N378" s="170">
        <v>0.980392156862745</v>
      </c>
      <c r="O378" s="170">
        <v>0.886363636363636</v>
      </c>
      <c r="P378" s="356">
        <v>0.9</v>
      </c>
      <c r="Q378" s="357">
        <v>0.75</v>
      </c>
      <c r="R378" s="169">
        <v>1</v>
      </c>
      <c r="S378" s="169" t="s">
        <v>40</v>
      </c>
      <c r="T378" s="169">
        <v>0.65</v>
      </c>
      <c r="U378" s="356">
        <v>0.9</v>
      </c>
      <c r="V378" s="169">
        <v>0.25</v>
      </c>
      <c r="W378" s="169">
        <v>0</v>
      </c>
      <c r="X378" s="169" t="s">
        <v>40</v>
      </c>
      <c r="Y378" s="169">
        <v>0.3</v>
      </c>
      <c r="Z378" s="356">
        <v>0.92</v>
      </c>
      <c r="AA378" s="356">
        <v>0</v>
      </c>
      <c r="AB378" s="356" t="s">
        <v>40</v>
      </c>
      <c r="AC378" s="356" t="s">
        <v>40</v>
      </c>
      <c r="AD378" s="356">
        <v>0.75</v>
      </c>
      <c r="AE378" s="356">
        <v>0.92</v>
      </c>
      <c r="AF378" s="169">
        <v>0.996070726915521</v>
      </c>
      <c r="AG378" s="169">
        <v>0.940594059405941</v>
      </c>
      <c r="AH378" s="169">
        <v>0.983333333333333</v>
      </c>
      <c r="AI378" s="169">
        <v>0.978979957634023</v>
      </c>
      <c r="AJ378" s="356">
        <v>0.92</v>
      </c>
      <c r="AK378" s="169">
        <v>0.922897196261682</v>
      </c>
      <c r="AL378" s="169">
        <v>0.878486816965992</v>
      </c>
      <c r="AM378" s="169">
        <v>0.881669620003938</v>
      </c>
      <c r="AN378" s="169">
        <v>0.926313575573124</v>
      </c>
      <c r="AO378" s="168">
        <v>0.99</v>
      </c>
      <c r="AP378" s="358">
        <v>1</v>
      </c>
      <c r="AQ378" s="358">
        <v>1</v>
      </c>
      <c r="AR378" s="358">
        <v>1</v>
      </c>
      <c r="AS378" s="359">
        <v>1</v>
      </c>
      <c r="AT378" s="364">
        <v>0.05</v>
      </c>
      <c r="AU378" s="361">
        <v>0.2</v>
      </c>
      <c r="AV378" s="362">
        <v>0.032258064516129</v>
      </c>
      <c r="AW378" s="362">
        <v>0.136363636363636</v>
      </c>
      <c r="AX378" s="362">
        <v>0.0968622100954979</v>
      </c>
      <c r="AY378" s="142"/>
      <c r="AZ378" s="140"/>
    </row>
    <row r="379" spans="1:52">
      <c r="A379" s="138"/>
      <c r="B379" s="142"/>
      <c r="C379" s="172" t="s">
        <v>719</v>
      </c>
      <c r="D379" s="166" t="s">
        <v>26</v>
      </c>
      <c r="E379" s="166" t="s">
        <v>720</v>
      </c>
      <c r="F379" s="167" t="s">
        <v>759</v>
      </c>
      <c r="G379" s="173" t="s">
        <v>759</v>
      </c>
      <c r="H379" s="173" t="s">
        <v>759</v>
      </c>
      <c r="I379" s="173" t="s">
        <v>759</v>
      </c>
      <c r="J379" s="173" t="s">
        <v>759</v>
      </c>
      <c r="K379" s="168">
        <v>0.9</v>
      </c>
      <c r="L379" s="169">
        <v>1</v>
      </c>
      <c r="M379" s="169">
        <v>1</v>
      </c>
      <c r="N379" s="170">
        <v>1</v>
      </c>
      <c r="O379" s="170">
        <v>0.995538204127161</v>
      </c>
      <c r="P379" s="356">
        <v>0.9</v>
      </c>
      <c r="Q379" s="357">
        <v>0.992631939684716</v>
      </c>
      <c r="R379" s="169">
        <v>0.991440080563948</v>
      </c>
      <c r="S379" s="169">
        <v>0.991809991809992</v>
      </c>
      <c r="T379" s="169">
        <v>0.983159823436329</v>
      </c>
      <c r="U379" s="356">
        <v>0.9</v>
      </c>
      <c r="V379" s="169">
        <v>0.899760109664154</v>
      </c>
      <c r="W379" s="169">
        <v>0.9269889224572</v>
      </c>
      <c r="X379" s="169">
        <v>0.905814905814906</v>
      </c>
      <c r="Y379" s="169">
        <v>0.911926376280503</v>
      </c>
      <c r="Z379" s="356">
        <v>0.92</v>
      </c>
      <c r="AA379" s="356">
        <v>0.935727788279773</v>
      </c>
      <c r="AB379" s="356">
        <v>0.932730923694779</v>
      </c>
      <c r="AC379" s="356">
        <v>0.951248513674197</v>
      </c>
      <c r="AD379" s="356">
        <v>0.945575304988213</v>
      </c>
      <c r="AE379" s="356">
        <v>0.92</v>
      </c>
      <c r="AF379" s="169">
        <v>0.998344370860927</v>
      </c>
      <c r="AG379" s="169">
        <v>0.99647266313933</v>
      </c>
      <c r="AH379" s="169">
        <v>0.997503121098627</v>
      </c>
      <c r="AI379" s="169">
        <v>0.991007083461657</v>
      </c>
      <c r="AJ379" s="356">
        <v>0.92</v>
      </c>
      <c r="AK379" s="169">
        <v>0.9678432357744</v>
      </c>
      <c r="AL379" s="169">
        <v>0.957264957264957</v>
      </c>
      <c r="AM379" s="169">
        <v>0.976021314387211</v>
      </c>
      <c r="AN379" s="169">
        <v>0.973267343400165</v>
      </c>
      <c r="AO379" s="168">
        <v>0.99</v>
      </c>
      <c r="AP379" s="358">
        <v>1</v>
      </c>
      <c r="AQ379" s="358">
        <v>1</v>
      </c>
      <c r="AR379" s="358">
        <v>1</v>
      </c>
      <c r="AS379" s="359">
        <v>1</v>
      </c>
      <c r="AT379" s="364">
        <v>0.05</v>
      </c>
      <c r="AU379" s="361">
        <v>0.214285714285714</v>
      </c>
      <c r="AV379" s="362">
        <v>0</v>
      </c>
      <c r="AW379" s="362">
        <v>0.0833333333333333</v>
      </c>
      <c r="AX379" s="362">
        <v>0.0774410774410774</v>
      </c>
      <c r="AY379" s="142"/>
      <c r="AZ379" s="140"/>
    </row>
    <row r="380" spans="1:52">
      <c r="A380" s="138"/>
      <c r="B380" s="142"/>
      <c r="C380" s="172" t="s">
        <v>719</v>
      </c>
      <c r="D380" s="166" t="s">
        <v>26</v>
      </c>
      <c r="E380" s="166" t="s">
        <v>720</v>
      </c>
      <c r="F380" s="167" t="s">
        <v>760</v>
      </c>
      <c r="G380" s="173" t="s">
        <v>760</v>
      </c>
      <c r="H380" s="173" t="s">
        <v>760</v>
      </c>
      <c r="I380" s="173" t="s">
        <v>760</v>
      </c>
      <c r="J380" s="173" t="s">
        <v>760</v>
      </c>
      <c r="K380" s="168">
        <v>0.9</v>
      </c>
      <c r="L380" s="169">
        <v>0.975609756097561</v>
      </c>
      <c r="M380" s="169">
        <v>0.923076923076923</v>
      </c>
      <c r="N380" s="170">
        <v>0.902777777777778</v>
      </c>
      <c r="O380" s="170">
        <v>0.921916592724046</v>
      </c>
      <c r="P380" s="356">
        <v>0.9</v>
      </c>
      <c r="Q380" s="357">
        <v>0.963279248505551</v>
      </c>
      <c r="R380" s="169">
        <v>0.96411988180667</v>
      </c>
      <c r="S380" s="169">
        <v>0.948517940717629</v>
      </c>
      <c r="T380" s="169">
        <v>0.957602461882781</v>
      </c>
      <c r="U380" s="356">
        <v>0.9</v>
      </c>
      <c r="V380" s="169">
        <v>0.706945630515229</v>
      </c>
      <c r="W380" s="169">
        <v>0.758547910510764</v>
      </c>
      <c r="X380" s="169">
        <v>0.739692444840651</v>
      </c>
      <c r="Y380" s="169">
        <v>0.75688907539516</v>
      </c>
      <c r="Z380" s="356">
        <v>0.92</v>
      </c>
      <c r="AA380" s="356">
        <v>0.809210526315789</v>
      </c>
      <c r="AB380" s="356">
        <v>0.776435045317221</v>
      </c>
      <c r="AC380" s="356">
        <v>0.719492868462758</v>
      </c>
      <c r="AD380" s="356">
        <v>0.819175957343674</v>
      </c>
      <c r="AE380" s="356">
        <v>0.92</v>
      </c>
      <c r="AF380" s="169">
        <v>0.99566630552546</v>
      </c>
      <c r="AG380" s="169">
        <v>0.991935483870968</v>
      </c>
      <c r="AH380" s="169">
        <v>0.969879518072289</v>
      </c>
      <c r="AI380" s="169">
        <v>0.975144705481784</v>
      </c>
      <c r="AJ380" s="356">
        <v>0.92</v>
      </c>
      <c r="AK380" s="169">
        <v>0.920812972012439</v>
      </c>
      <c r="AL380" s="169">
        <v>0.86903578528827</v>
      </c>
      <c r="AM380" s="169">
        <v>0.922039859320047</v>
      </c>
      <c r="AN380" s="169">
        <v>0.925199157115691</v>
      </c>
      <c r="AO380" s="168">
        <v>0.99</v>
      </c>
      <c r="AP380" s="358">
        <v>1</v>
      </c>
      <c r="AQ380" s="358">
        <v>1</v>
      </c>
      <c r="AR380" s="358">
        <v>1</v>
      </c>
      <c r="AS380" s="359">
        <v>1</v>
      </c>
      <c r="AT380" s="364">
        <v>0.05</v>
      </c>
      <c r="AU380" s="361">
        <v>0.0833333333333333</v>
      </c>
      <c r="AV380" s="362">
        <v>0</v>
      </c>
      <c r="AW380" s="362">
        <v>0.1</v>
      </c>
      <c r="AX380" s="362">
        <v>0.0716845878136201</v>
      </c>
      <c r="AY380" s="142"/>
      <c r="AZ380" s="140"/>
    </row>
    <row r="381" spans="1:52">
      <c r="A381" s="138"/>
      <c r="B381" s="142"/>
      <c r="C381" s="172" t="s">
        <v>719</v>
      </c>
      <c r="D381" s="166" t="s">
        <v>26</v>
      </c>
      <c r="E381" s="166" t="s">
        <v>720</v>
      </c>
      <c r="F381" s="167" t="s">
        <v>761</v>
      </c>
      <c r="G381" s="173" t="s">
        <v>761</v>
      </c>
      <c r="H381" s="173" t="s">
        <v>761</v>
      </c>
      <c r="I381" s="173" t="s">
        <v>761</v>
      </c>
      <c r="J381" s="173" t="s">
        <v>761</v>
      </c>
      <c r="K381" s="168">
        <v>0.9</v>
      </c>
      <c r="L381" s="169">
        <v>0.99</v>
      </c>
      <c r="M381" s="169">
        <v>0.918918918918919</v>
      </c>
      <c r="N381" s="170">
        <v>0.962025316455696</v>
      </c>
      <c r="O381" s="170">
        <v>0.950359984842743</v>
      </c>
      <c r="P381" s="356">
        <v>0.9</v>
      </c>
      <c r="Q381" s="357">
        <v>0.928196347031964</v>
      </c>
      <c r="R381" s="169">
        <v>0.9161820047896</v>
      </c>
      <c r="S381" s="169">
        <v>0.93010752688172</v>
      </c>
      <c r="T381" s="169">
        <v>0.940328405371854</v>
      </c>
      <c r="U381" s="356">
        <v>0.9</v>
      </c>
      <c r="V381" s="169">
        <v>0.849885844748858</v>
      </c>
      <c r="W381" s="169">
        <v>0.853917208347588</v>
      </c>
      <c r="X381" s="169">
        <v>0.835187245087134</v>
      </c>
      <c r="Y381" s="169">
        <v>0.845796185532107</v>
      </c>
      <c r="Z381" s="356">
        <v>0.92</v>
      </c>
      <c r="AA381" s="356">
        <v>0.919188323246707</v>
      </c>
      <c r="AB381" s="356">
        <v>0.885220729366603</v>
      </c>
      <c r="AC381" s="356">
        <v>0.838364167478092</v>
      </c>
      <c r="AD381" s="356">
        <v>0.900570572149769</v>
      </c>
      <c r="AE381" s="356">
        <v>0.92</v>
      </c>
      <c r="AF381" s="169">
        <v>0.977853492333901</v>
      </c>
      <c r="AG381" s="169">
        <v>0.98</v>
      </c>
      <c r="AH381" s="169">
        <v>0.994631527574427</v>
      </c>
      <c r="AI381" s="169">
        <v>0.987666730053517</v>
      </c>
      <c r="AJ381" s="356">
        <v>0.92</v>
      </c>
      <c r="AK381" s="169">
        <v>0.955398046503587</v>
      </c>
      <c r="AL381" s="169">
        <v>0.918234442836469</v>
      </c>
      <c r="AM381" s="169">
        <v>0.942688054820122</v>
      </c>
      <c r="AN381" s="169">
        <v>0.947630440275409</v>
      </c>
      <c r="AO381" s="168">
        <v>0.99</v>
      </c>
      <c r="AP381" s="358">
        <v>1</v>
      </c>
      <c r="AQ381" s="358">
        <v>1</v>
      </c>
      <c r="AR381" s="358">
        <v>1</v>
      </c>
      <c r="AS381" s="359">
        <v>1</v>
      </c>
      <c r="AT381" s="364">
        <v>0.05</v>
      </c>
      <c r="AU381" s="361">
        <v>0.243243243243243</v>
      </c>
      <c r="AV381" s="362">
        <v>0.107142857142857</v>
      </c>
      <c r="AW381" s="362">
        <v>0.0909090909090909</v>
      </c>
      <c r="AX381" s="362">
        <v>0.0624426078971533</v>
      </c>
      <c r="AY381" s="142"/>
      <c r="AZ381" s="140"/>
    </row>
    <row r="382" spans="1:52">
      <c r="A382" s="138"/>
      <c r="B382" s="142"/>
      <c r="C382" s="172" t="s">
        <v>719</v>
      </c>
      <c r="D382" s="166" t="s">
        <v>26</v>
      </c>
      <c r="E382" s="166" t="s">
        <v>720</v>
      </c>
      <c r="F382" s="167" t="s">
        <v>762</v>
      </c>
      <c r="G382" s="173" t="s">
        <v>762</v>
      </c>
      <c r="H382" s="173" t="s">
        <v>762</v>
      </c>
      <c r="I382" s="173" t="s">
        <v>762</v>
      </c>
      <c r="J382" s="173" t="s">
        <v>762</v>
      </c>
      <c r="K382" s="168">
        <v>0.9</v>
      </c>
      <c r="L382" s="169">
        <v>0.945945945945946</v>
      </c>
      <c r="M382" s="169">
        <v>0.939393939393939</v>
      </c>
      <c r="N382" s="170">
        <v>0.942857142857143</v>
      </c>
      <c r="O382" s="170">
        <v>0.885964912280702</v>
      </c>
      <c r="P382" s="356">
        <v>0.9</v>
      </c>
      <c r="Q382" s="357">
        <v>0</v>
      </c>
      <c r="R382" s="169" t="s">
        <v>40</v>
      </c>
      <c r="S382" s="169" t="s">
        <v>40</v>
      </c>
      <c r="T382" s="169">
        <v>0.615384615384615</v>
      </c>
      <c r="U382" s="356">
        <v>0.9</v>
      </c>
      <c r="V382" s="169">
        <v>0</v>
      </c>
      <c r="W382" s="169" t="s">
        <v>40</v>
      </c>
      <c r="X382" s="169" t="s">
        <v>40</v>
      </c>
      <c r="Y382" s="169">
        <v>0.615384615384615</v>
      </c>
      <c r="Z382" s="356">
        <v>0.92</v>
      </c>
      <c r="AA382" s="356" t="s">
        <v>40</v>
      </c>
      <c r="AB382" s="356">
        <v>0.333333333333333</v>
      </c>
      <c r="AC382" s="356" t="s">
        <v>40</v>
      </c>
      <c r="AD382" s="356">
        <v>0.764705882352941</v>
      </c>
      <c r="AE382" s="356">
        <v>0.92</v>
      </c>
      <c r="AF382" s="169">
        <v>0.990521327014218</v>
      </c>
      <c r="AG382" s="169">
        <v>1</v>
      </c>
      <c r="AH382" s="169">
        <v>0.990338164251208</v>
      </c>
      <c r="AI382" s="169">
        <v>0.989632701421801</v>
      </c>
      <c r="AJ382" s="356">
        <v>0.92</v>
      </c>
      <c r="AK382" s="169">
        <v>0.965586637150332</v>
      </c>
      <c r="AL382" s="169">
        <v>0.912936848559166</v>
      </c>
      <c r="AM382" s="169">
        <v>0.929860302677532</v>
      </c>
      <c r="AN382" s="169">
        <v>0.930776252305285</v>
      </c>
      <c r="AO382" s="168">
        <v>0.99</v>
      </c>
      <c r="AP382" s="358">
        <v>1</v>
      </c>
      <c r="AQ382" s="358">
        <v>1</v>
      </c>
      <c r="AR382" s="358">
        <v>1</v>
      </c>
      <c r="AS382" s="359">
        <v>1</v>
      </c>
      <c r="AT382" s="364">
        <v>0.05</v>
      </c>
      <c r="AU382" s="361">
        <v>0.375</v>
      </c>
      <c r="AV382" s="362">
        <v>0</v>
      </c>
      <c r="AW382" s="362">
        <v>0</v>
      </c>
      <c r="AX382" s="362">
        <v>0.0993788819875776</v>
      </c>
      <c r="AY382" s="142"/>
      <c r="AZ382" s="140"/>
    </row>
    <row r="383" spans="1:52">
      <c r="A383" s="138"/>
      <c r="B383" s="142"/>
      <c r="C383" s="172" t="s">
        <v>719</v>
      </c>
      <c r="D383" s="166" t="s">
        <v>26</v>
      </c>
      <c r="E383" s="166" t="s">
        <v>720</v>
      </c>
      <c r="F383" s="167" t="s">
        <v>763</v>
      </c>
      <c r="G383" s="173" t="s">
        <v>763</v>
      </c>
      <c r="H383" s="173" t="s">
        <v>763</v>
      </c>
      <c r="I383" s="173" t="s">
        <v>763</v>
      </c>
      <c r="J383" s="173" t="s">
        <v>763</v>
      </c>
      <c r="K383" s="168">
        <v>0.9</v>
      </c>
      <c r="L383" s="169">
        <v>0.981818181818182</v>
      </c>
      <c r="M383" s="169">
        <v>0.957446808510638</v>
      </c>
      <c r="N383" s="170">
        <v>0.978260869565217</v>
      </c>
      <c r="O383" s="170">
        <v>0.976076555023923</v>
      </c>
      <c r="P383" s="356">
        <v>0.9</v>
      </c>
      <c r="Q383" s="357">
        <v>0.973396998635743</v>
      </c>
      <c r="R383" s="169">
        <v>0.968553459119497</v>
      </c>
      <c r="S383" s="169">
        <v>0.970121028744327</v>
      </c>
      <c r="T383" s="169">
        <v>0.961736345361</v>
      </c>
      <c r="U383" s="356">
        <v>0.9</v>
      </c>
      <c r="V383" s="169">
        <v>0.869031377899045</v>
      </c>
      <c r="W383" s="169">
        <v>0.855345911949686</v>
      </c>
      <c r="X383" s="169">
        <v>0.867624810892587</v>
      </c>
      <c r="Y383" s="169">
        <v>0.885299896646109</v>
      </c>
      <c r="Z383" s="356">
        <v>0.92</v>
      </c>
      <c r="AA383" s="356">
        <v>0.894862604540024</v>
      </c>
      <c r="AB383" s="356">
        <v>0.900816070307596</v>
      </c>
      <c r="AC383" s="356">
        <v>0.915254237288136</v>
      </c>
      <c r="AD383" s="356">
        <v>0.923373177089449</v>
      </c>
      <c r="AE383" s="356">
        <v>0.92</v>
      </c>
      <c r="AF383" s="169">
        <v>0.979452054794521</v>
      </c>
      <c r="AG383" s="169">
        <v>0.976744186046512</v>
      </c>
      <c r="AH383" s="169">
        <v>0.993377483443709</v>
      </c>
      <c r="AI383" s="169">
        <v>0.981313262392941</v>
      </c>
      <c r="AJ383" s="356">
        <v>0.92</v>
      </c>
      <c r="AK383" s="169">
        <v>0.936615080671716</v>
      </c>
      <c r="AL383" s="169">
        <v>0.928369462770971</v>
      </c>
      <c r="AM383" s="169">
        <v>0.961272040302267</v>
      </c>
      <c r="AN383" s="169">
        <v>0.957279219834812</v>
      </c>
      <c r="AO383" s="168">
        <v>0.99</v>
      </c>
      <c r="AP383" s="358">
        <v>1</v>
      </c>
      <c r="AQ383" s="358">
        <v>1</v>
      </c>
      <c r="AR383" s="358">
        <v>1</v>
      </c>
      <c r="AS383" s="359">
        <v>1</v>
      </c>
      <c r="AT383" s="364">
        <v>0.05</v>
      </c>
      <c r="AU383" s="361">
        <v>0</v>
      </c>
      <c r="AV383" s="362">
        <v>0.166666666666667</v>
      </c>
      <c r="AW383" s="362">
        <v>0.2</v>
      </c>
      <c r="AX383" s="362">
        <v>0.0476190476190476</v>
      </c>
      <c r="AY383" s="142"/>
      <c r="AZ383" s="140"/>
    </row>
    <row r="384" spans="1:52">
      <c r="A384" s="138"/>
      <c r="B384" s="142"/>
      <c r="C384" s="172" t="s">
        <v>719</v>
      </c>
      <c r="D384" s="166" t="s">
        <v>26</v>
      </c>
      <c r="E384" s="166" t="s">
        <v>720</v>
      </c>
      <c r="F384" s="167" t="s">
        <v>764</v>
      </c>
      <c r="G384" s="173" t="s">
        <v>764</v>
      </c>
      <c r="H384" s="173" t="s">
        <v>764</v>
      </c>
      <c r="I384" s="173" t="s">
        <v>764</v>
      </c>
      <c r="J384" s="173" t="s">
        <v>764</v>
      </c>
      <c r="K384" s="168">
        <v>0.9</v>
      </c>
      <c r="L384" s="169">
        <v>0.9</v>
      </c>
      <c r="M384" s="169">
        <v>0.918918918918919</v>
      </c>
      <c r="N384" s="170">
        <v>0.886363636363636</v>
      </c>
      <c r="O384" s="170">
        <v>0.899926416482708</v>
      </c>
      <c r="P384" s="356">
        <v>0.9</v>
      </c>
      <c r="Q384" s="357">
        <v>0.777777777777778</v>
      </c>
      <c r="R384" s="169" t="s">
        <v>40</v>
      </c>
      <c r="S384" s="169" t="s">
        <v>40</v>
      </c>
      <c r="T384" s="169">
        <v>0.769230769230769</v>
      </c>
      <c r="U384" s="356">
        <v>0.9</v>
      </c>
      <c r="V384" s="169">
        <v>0.111111111111111</v>
      </c>
      <c r="W384" s="169" t="s">
        <v>40</v>
      </c>
      <c r="X384" s="169" t="s">
        <v>40</v>
      </c>
      <c r="Y384" s="169">
        <v>0.153846153846154</v>
      </c>
      <c r="Z384" s="356">
        <v>0.92</v>
      </c>
      <c r="AA384" s="356">
        <v>0.166666666666667</v>
      </c>
      <c r="AB384" s="356">
        <v>0</v>
      </c>
      <c r="AC384" s="356" t="s">
        <v>40</v>
      </c>
      <c r="AD384" s="356">
        <v>0.441558441558442</v>
      </c>
      <c r="AE384" s="356">
        <v>0.92</v>
      </c>
      <c r="AF384" s="169">
        <v>0.977011494252874</v>
      </c>
      <c r="AG384" s="169">
        <v>1</v>
      </c>
      <c r="AH384" s="169">
        <v>0.90625</v>
      </c>
      <c r="AI384" s="169">
        <v>0.96031746031746</v>
      </c>
      <c r="AJ384" s="356">
        <v>0.92</v>
      </c>
      <c r="AK384" s="169">
        <v>0.884194580037031</v>
      </c>
      <c r="AL384" s="169">
        <v>0.769230769230769</v>
      </c>
      <c r="AM384" s="169">
        <v>0.784181959162574</v>
      </c>
      <c r="AN384" s="169">
        <v>0.867839355021405</v>
      </c>
      <c r="AO384" s="168">
        <v>0.99</v>
      </c>
      <c r="AP384" s="358">
        <v>1</v>
      </c>
      <c r="AQ384" s="358">
        <v>1</v>
      </c>
      <c r="AR384" s="358">
        <v>1</v>
      </c>
      <c r="AS384" s="359">
        <v>1</v>
      </c>
      <c r="AT384" s="364">
        <v>0.05</v>
      </c>
      <c r="AU384" s="361">
        <v>0.285714285714286</v>
      </c>
      <c r="AV384" s="362">
        <v>0</v>
      </c>
      <c r="AW384" s="362">
        <v>0.222222222222222</v>
      </c>
      <c r="AX384" s="362">
        <v>0.0736196319018405</v>
      </c>
      <c r="AY384" s="142"/>
      <c r="AZ384" s="140"/>
    </row>
    <row r="385" spans="1:52">
      <c r="A385" s="138"/>
      <c r="B385" s="142"/>
      <c r="C385" s="172" t="s">
        <v>719</v>
      </c>
      <c r="D385" s="166" t="s">
        <v>26</v>
      </c>
      <c r="E385" s="166" t="s">
        <v>720</v>
      </c>
      <c r="F385" s="167" t="s">
        <v>765</v>
      </c>
      <c r="G385" s="173" t="s">
        <v>765</v>
      </c>
      <c r="H385" s="173" t="s">
        <v>765</v>
      </c>
      <c r="I385" s="173" t="s">
        <v>765</v>
      </c>
      <c r="J385" s="173" t="s">
        <v>765</v>
      </c>
      <c r="K385" s="168">
        <v>0.9</v>
      </c>
      <c r="L385" s="169">
        <v>0.736842105263158</v>
      </c>
      <c r="M385" s="169">
        <v>0.73134328358209</v>
      </c>
      <c r="N385" s="170">
        <v>0.735294117647059</v>
      </c>
      <c r="O385" s="170">
        <v>0.807414540202215</v>
      </c>
      <c r="P385" s="356">
        <v>0.9</v>
      </c>
      <c r="Q385" s="357">
        <v>0.958483290488432</v>
      </c>
      <c r="R385" s="169">
        <v>0.968799368088468</v>
      </c>
      <c r="S385" s="169">
        <v>0.941972076788831</v>
      </c>
      <c r="T385" s="169">
        <v>0.947175281427116</v>
      </c>
      <c r="U385" s="356">
        <v>0.9</v>
      </c>
      <c r="V385" s="169">
        <v>0.532776349614396</v>
      </c>
      <c r="W385" s="169">
        <v>0.742496050552923</v>
      </c>
      <c r="X385" s="169">
        <v>0.616492146596859</v>
      </c>
      <c r="Y385" s="169">
        <v>0.676998720192232</v>
      </c>
      <c r="Z385" s="356">
        <v>0.92</v>
      </c>
      <c r="AA385" s="356">
        <v>0.857772877618523</v>
      </c>
      <c r="AB385" s="356">
        <v>0.824253075571178</v>
      </c>
      <c r="AC385" s="356">
        <v>0.723145071982281</v>
      </c>
      <c r="AD385" s="356">
        <v>0.849333353107805</v>
      </c>
      <c r="AE385" s="356">
        <v>0.92</v>
      </c>
      <c r="AF385" s="169">
        <v>0.988998899889989</v>
      </c>
      <c r="AG385" s="169">
        <v>0.996195652173913</v>
      </c>
      <c r="AH385" s="169">
        <v>0.996131528046422</v>
      </c>
      <c r="AI385" s="169">
        <v>0.994061932571036</v>
      </c>
      <c r="AJ385" s="356">
        <v>0.92</v>
      </c>
      <c r="AK385" s="169">
        <v>0.911151318922007</v>
      </c>
      <c r="AL385" s="169">
        <v>0.880848409232689</v>
      </c>
      <c r="AM385" s="169">
        <v>0.866047020229634</v>
      </c>
      <c r="AN385" s="169">
        <v>0.913180452116207</v>
      </c>
      <c r="AO385" s="168">
        <v>0.99</v>
      </c>
      <c r="AP385" s="358">
        <v>1</v>
      </c>
      <c r="AQ385" s="358">
        <v>1</v>
      </c>
      <c r="AR385" s="358">
        <v>1</v>
      </c>
      <c r="AS385" s="359">
        <v>1</v>
      </c>
      <c r="AT385" s="364">
        <v>0.05</v>
      </c>
      <c r="AU385" s="361">
        <v>0.254545454545455</v>
      </c>
      <c r="AV385" s="362">
        <v>0.0294117647058824</v>
      </c>
      <c r="AW385" s="362">
        <v>0.0555555555555556</v>
      </c>
      <c r="AX385" s="362">
        <v>0.102654867256637</v>
      </c>
      <c r="AY385" s="142"/>
      <c r="AZ385" s="140"/>
    </row>
    <row r="386" spans="1:52">
      <c r="A386" s="138"/>
      <c r="B386" s="142"/>
      <c r="C386" s="172" t="s">
        <v>719</v>
      </c>
      <c r="D386" s="166" t="s">
        <v>235</v>
      </c>
      <c r="E386" s="166" t="s">
        <v>720</v>
      </c>
      <c r="F386" s="167" t="s">
        <v>766</v>
      </c>
      <c r="G386" s="173" t="s">
        <v>767</v>
      </c>
      <c r="H386" s="173" t="s">
        <v>767</v>
      </c>
      <c r="I386" s="173" t="s">
        <v>767</v>
      </c>
      <c r="J386" s="173" t="s">
        <v>767</v>
      </c>
      <c r="K386" s="168">
        <v>0.9</v>
      </c>
      <c r="L386" s="169" t="s">
        <v>40</v>
      </c>
      <c r="M386" s="169" t="s">
        <v>40</v>
      </c>
      <c r="N386" s="170" t="s">
        <v>40</v>
      </c>
      <c r="O386" s="170" t="s">
        <v>40</v>
      </c>
      <c r="P386" s="356">
        <v>0.9</v>
      </c>
      <c r="Q386" s="357">
        <v>1</v>
      </c>
      <c r="R386" s="169">
        <v>1</v>
      </c>
      <c r="S386" s="169" t="s">
        <v>40</v>
      </c>
      <c r="T386" s="169">
        <v>1</v>
      </c>
      <c r="U386" s="356">
        <v>0.9</v>
      </c>
      <c r="V386" s="169">
        <v>1</v>
      </c>
      <c r="W386" s="169">
        <v>1</v>
      </c>
      <c r="X386" s="169" t="s">
        <v>40</v>
      </c>
      <c r="Y386" s="169">
        <v>0.99002493765586</v>
      </c>
      <c r="Z386" s="356">
        <v>0.92</v>
      </c>
      <c r="AA386" s="356" t="s">
        <v>40</v>
      </c>
      <c r="AB386" s="356" t="s">
        <v>40</v>
      </c>
      <c r="AC386" s="356" t="s">
        <v>40</v>
      </c>
      <c r="AD386" s="356" t="s">
        <v>40</v>
      </c>
      <c r="AE386" s="356">
        <v>0.92</v>
      </c>
      <c r="AF386" s="169">
        <v>1</v>
      </c>
      <c r="AG386" s="169">
        <v>1</v>
      </c>
      <c r="AH386" s="169">
        <v>1</v>
      </c>
      <c r="AI386" s="169">
        <v>0.999311136624569</v>
      </c>
      <c r="AJ386" s="356">
        <v>0.92</v>
      </c>
      <c r="AK386" s="169">
        <v>1</v>
      </c>
      <c r="AL386" s="169">
        <v>1</v>
      </c>
      <c r="AM386" s="169" t="s">
        <v>40</v>
      </c>
      <c r="AN386" s="169">
        <v>0.997816593886463</v>
      </c>
      <c r="AO386" s="168">
        <v>0.99</v>
      </c>
      <c r="AP386" s="358">
        <v>1</v>
      </c>
      <c r="AQ386" s="358">
        <v>1</v>
      </c>
      <c r="AR386" s="358">
        <v>1</v>
      </c>
      <c r="AS386" s="359">
        <v>1</v>
      </c>
      <c r="AT386" s="364">
        <v>0.05</v>
      </c>
      <c r="AU386" s="361" t="s">
        <v>40</v>
      </c>
      <c r="AV386" s="362" t="s">
        <v>40</v>
      </c>
      <c r="AW386" s="362" t="s">
        <v>40</v>
      </c>
      <c r="AX386" s="362" t="s">
        <v>40</v>
      </c>
      <c r="AY386" s="142"/>
      <c r="AZ386" s="140"/>
    </row>
    <row r="387" spans="1:52">
      <c r="A387" s="138"/>
      <c r="B387" s="142"/>
      <c r="C387" s="172" t="s">
        <v>719</v>
      </c>
      <c r="D387" s="166" t="s">
        <v>26</v>
      </c>
      <c r="E387" s="166" t="s">
        <v>720</v>
      </c>
      <c r="F387" s="167" t="s">
        <v>768</v>
      </c>
      <c r="G387" s="173" t="s">
        <v>768</v>
      </c>
      <c r="H387" s="173" t="s">
        <v>768</v>
      </c>
      <c r="I387" s="173" t="s">
        <v>768</v>
      </c>
      <c r="J387" s="173" t="s">
        <v>768</v>
      </c>
      <c r="K387" s="168">
        <v>0.9</v>
      </c>
      <c r="L387" s="169">
        <v>0.921052631578947</v>
      </c>
      <c r="M387" s="169">
        <v>0.878787878787879</v>
      </c>
      <c r="N387" s="170">
        <v>0.921052631578947</v>
      </c>
      <c r="O387" s="170">
        <v>0.929971988795518</v>
      </c>
      <c r="P387" s="356">
        <v>0.9</v>
      </c>
      <c r="Q387" s="357">
        <v>0.988313413014608</v>
      </c>
      <c r="R387" s="169">
        <v>0.968365553602812</v>
      </c>
      <c r="S387" s="169">
        <v>0.978351955307263</v>
      </c>
      <c r="T387" s="169">
        <v>0.975469676721043</v>
      </c>
      <c r="U387" s="356">
        <v>0.9</v>
      </c>
      <c r="V387" s="169">
        <v>0.838512616201859</v>
      </c>
      <c r="W387" s="169">
        <v>0.895723491505565</v>
      </c>
      <c r="X387" s="169">
        <v>0.92213687150838</v>
      </c>
      <c r="Y387" s="169">
        <v>0.895826200284954</v>
      </c>
      <c r="Z387" s="356">
        <v>0.92</v>
      </c>
      <c r="AA387" s="356" t="s">
        <v>40</v>
      </c>
      <c r="AB387" s="356" t="s">
        <v>40</v>
      </c>
      <c r="AC387" s="356">
        <v>0</v>
      </c>
      <c r="AD387" s="356">
        <v>0</v>
      </c>
      <c r="AE387" s="356">
        <v>0.92</v>
      </c>
      <c r="AF387" s="169">
        <v>0.993576254291727</v>
      </c>
      <c r="AG387" s="169">
        <v>0.972658522396742</v>
      </c>
      <c r="AH387" s="169">
        <v>0.99756216479766</v>
      </c>
      <c r="AI387" s="169">
        <v>0.965192947737699</v>
      </c>
      <c r="AJ387" s="356">
        <v>0.92</v>
      </c>
      <c r="AK387" s="169">
        <v>0.953050397877984</v>
      </c>
      <c r="AL387" s="169">
        <v>0.956649091974224</v>
      </c>
      <c r="AM387" s="169">
        <v>0.968259504708755</v>
      </c>
      <c r="AN387" s="169">
        <v>0.962457375547635</v>
      </c>
      <c r="AO387" s="168">
        <v>0.99</v>
      </c>
      <c r="AP387" s="358">
        <v>1</v>
      </c>
      <c r="AQ387" s="358">
        <v>1</v>
      </c>
      <c r="AR387" s="358">
        <v>1</v>
      </c>
      <c r="AS387" s="359">
        <v>1</v>
      </c>
      <c r="AT387" s="364">
        <v>0.05</v>
      </c>
      <c r="AU387" s="361">
        <v>0.166666666666667</v>
      </c>
      <c r="AV387" s="362">
        <v>0</v>
      </c>
      <c r="AW387" s="362">
        <v>0</v>
      </c>
      <c r="AX387" s="362">
        <v>0.0350877192982456</v>
      </c>
      <c r="AY387" s="142"/>
      <c r="AZ387" s="140"/>
    </row>
    <row r="388" spans="1:52">
      <c r="A388" s="138"/>
      <c r="B388" s="142"/>
      <c r="C388" s="172" t="s">
        <v>719</v>
      </c>
      <c r="D388" s="166" t="s">
        <v>26</v>
      </c>
      <c r="E388" s="166" t="s">
        <v>720</v>
      </c>
      <c r="F388" s="167" t="s">
        <v>769</v>
      </c>
      <c r="G388" s="173" t="s">
        <v>769</v>
      </c>
      <c r="H388" s="173" t="s">
        <v>769</v>
      </c>
      <c r="I388" s="173" t="s">
        <v>769</v>
      </c>
      <c r="J388" s="173" t="s">
        <v>769</v>
      </c>
      <c r="K388" s="168">
        <v>0.9</v>
      </c>
      <c r="L388" s="169">
        <v>1</v>
      </c>
      <c r="M388" s="169">
        <v>0.888888888888889</v>
      </c>
      <c r="N388" s="170">
        <v>1</v>
      </c>
      <c r="O388" s="170">
        <v>0.946488294314381</v>
      </c>
      <c r="P388" s="356">
        <v>0.9</v>
      </c>
      <c r="Q388" s="357">
        <v>0</v>
      </c>
      <c r="R388" s="169" t="s">
        <v>40</v>
      </c>
      <c r="S388" s="169" t="s">
        <v>40</v>
      </c>
      <c r="T388" s="169">
        <v>0.333333333333333</v>
      </c>
      <c r="U388" s="356">
        <v>0.9</v>
      </c>
      <c r="V388" s="169">
        <v>0</v>
      </c>
      <c r="W388" s="169" t="s">
        <v>40</v>
      </c>
      <c r="X388" s="169" t="s">
        <v>40</v>
      </c>
      <c r="Y388" s="169">
        <v>0.333333333333333</v>
      </c>
      <c r="Z388" s="356">
        <v>0.92</v>
      </c>
      <c r="AA388" s="356" t="s">
        <v>40</v>
      </c>
      <c r="AB388" s="356">
        <v>1</v>
      </c>
      <c r="AC388" s="356" t="s">
        <v>40</v>
      </c>
      <c r="AD388" s="356">
        <v>1</v>
      </c>
      <c r="AE388" s="356">
        <v>0.92</v>
      </c>
      <c r="AF388" s="169">
        <v>0.998895027624309</v>
      </c>
      <c r="AG388" s="169">
        <v>0.995031055900621</v>
      </c>
      <c r="AH388" s="169">
        <v>0.998324958123953</v>
      </c>
      <c r="AI388" s="169">
        <v>0.998084407686694</v>
      </c>
      <c r="AJ388" s="356">
        <v>0.92</v>
      </c>
      <c r="AK388" s="169">
        <v>0.957828149710069</v>
      </c>
      <c r="AL388" s="169">
        <v>0.961067051189618</v>
      </c>
      <c r="AM388" s="169">
        <v>0.963816956367506</v>
      </c>
      <c r="AN388" s="169">
        <v>0.964907096994147</v>
      </c>
      <c r="AO388" s="168">
        <v>0.99</v>
      </c>
      <c r="AP388" s="358">
        <v>1</v>
      </c>
      <c r="AQ388" s="358">
        <v>1</v>
      </c>
      <c r="AR388" s="358">
        <v>1</v>
      </c>
      <c r="AS388" s="359">
        <v>1</v>
      </c>
      <c r="AT388" s="364">
        <v>0.05</v>
      </c>
      <c r="AU388" s="361">
        <v>0.181818181818182</v>
      </c>
      <c r="AV388" s="362">
        <v>0</v>
      </c>
      <c r="AW388" s="362">
        <v>0</v>
      </c>
      <c r="AX388" s="362">
        <v>0.0650684931506849</v>
      </c>
      <c r="AY388" s="142"/>
      <c r="AZ388" s="140"/>
    </row>
    <row r="389" spans="1:52">
      <c r="A389" s="138"/>
      <c r="B389" s="142"/>
      <c r="C389" s="172" t="s">
        <v>719</v>
      </c>
      <c r="D389" s="166" t="s">
        <v>26</v>
      </c>
      <c r="E389" s="166" t="s">
        <v>720</v>
      </c>
      <c r="F389" s="167" t="s">
        <v>770</v>
      </c>
      <c r="G389" s="173" t="s">
        <v>770</v>
      </c>
      <c r="H389" s="173" t="s">
        <v>770</v>
      </c>
      <c r="I389" s="173" t="s">
        <v>770</v>
      </c>
      <c r="J389" s="173" t="s">
        <v>770</v>
      </c>
      <c r="K389" s="168">
        <v>0.9</v>
      </c>
      <c r="L389" s="169">
        <v>0.866666666666667</v>
      </c>
      <c r="M389" s="169">
        <v>0.75</v>
      </c>
      <c r="N389" s="170">
        <v>0.807692307692308</v>
      </c>
      <c r="O389" s="170">
        <v>0.873684210526316</v>
      </c>
      <c r="P389" s="356">
        <v>0.9</v>
      </c>
      <c r="Q389" s="357">
        <v>0</v>
      </c>
      <c r="R389" s="169" t="s">
        <v>40</v>
      </c>
      <c r="S389" s="169" t="s">
        <v>40</v>
      </c>
      <c r="T389" s="169">
        <v>0.5</v>
      </c>
      <c r="U389" s="356">
        <v>0.9</v>
      </c>
      <c r="V389" s="169">
        <v>0</v>
      </c>
      <c r="W389" s="169" t="s">
        <v>40</v>
      </c>
      <c r="X389" s="169" t="s">
        <v>40</v>
      </c>
      <c r="Y389" s="169">
        <v>0.5</v>
      </c>
      <c r="Z389" s="356">
        <v>0.92</v>
      </c>
      <c r="AA389" s="356" t="s">
        <v>40</v>
      </c>
      <c r="AB389" s="356" t="s">
        <v>40</v>
      </c>
      <c r="AC389" s="356" t="s">
        <v>40</v>
      </c>
      <c r="AD389" s="356" t="s">
        <v>40</v>
      </c>
      <c r="AE389" s="356">
        <v>0.92</v>
      </c>
      <c r="AF389" s="169">
        <v>0.970588235294118</v>
      </c>
      <c r="AG389" s="169">
        <v>0.981818181818182</v>
      </c>
      <c r="AH389" s="169">
        <v>1</v>
      </c>
      <c r="AI389" s="169">
        <v>0.981395348837209</v>
      </c>
      <c r="AJ389" s="356">
        <v>0.92</v>
      </c>
      <c r="AK389" s="169">
        <v>0.919186911254338</v>
      </c>
      <c r="AL389" s="169">
        <v>0.927835051546392</v>
      </c>
      <c r="AM389" s="169">
        <v>0.882874015748031</v>
      </c>
      <c r="AN389" s="169">
        <v>0.897464635143731</v>
      </c>
      <c r="AO389" s="168">
        <v>0.99</v>
      </c>
      <c r="AP389" s="358">
        <v>1</v>
      </c>
      <c r="AQ389" s="358">
        <v>1</v>
      </c>
      <c r="AR389" s="358">
        <v>1</v>
      </c>
      <c r="AS389" s="359">
        <v>1</v>
      </c>
      <c r="AT389" s="364">
        <v>0.05</v>
      </c>
      <c r="AU389" s="361">
        <v>0</v>
      </c>
      <c r="AV389" s="362">
        <v>0</v>
      </c>
      <c r="AW389" s="362">
        <v>0</v>
      </c>
      <c r="AX389" s="362">
        <v>0.0289855072463768</v>
      </c>
      <c r="AY389" s="142"/>
      <c r="AZ389" s="140"/>
    </row>
    <row r="390" spans="1:52">
      <c r="A390" s="138"/>
      <c r="B390" s="142"/>
      <c r="C390" s="172" t="s">
        <v>719</v>
      </c>
      <c r="D390" s="166" t="s">
        <v>26</v>
      </c>
      <c r="E390" s="166" t="s">
        <v>720</v>
      </c>
      <c r="F390" s="167" t="s">
        <v>771</v>
      </c>
      <c r="G390" s="173" t="s">
        <v>771</v>
      </c>
      <c r="H390" s="173" t="s">
        <v>771</v>
      </c>
      <c r="I390" s="173" t="s">
        <v>771</v>
      </c>
      <c r="J390" s="173" t="s">
        <v>771</v>
      </c>
      <c r="K390" s="168">
        <v>0.9</v>
      </c>
      <c r="L390" s="169">
        <v>1</v>
      </c>
      <c r="M390" s="169">
        <v>0.857142857142857</v>
      </c>
      <c r="N390" s="170">
        <v>0.951219512195122</v>
      </c>
      <c r="O390" s="170">
        <v>0.964686998394864</v>
      </c>
      <c r="P390" s="356">
        <v>0.9</v>
      </c>
      <c r="Q390" s="357">
        <v>0.2</v>
      </c>
      <c r="R390" s="169">
        <v>0</v>
      </c>
      <c r="S390" s="169" t="s">
        <v>40</v>
      </c>
      <c r="T390" s="169">
        <v>0.470588235294118</v>
      </c>
      <c r="U390" s="356">
        <v>0.9</v>
      </c>
      <c r="V390" s="169">
        <v>0</v>
      </c>
      <c r="W390" s="169">
        <v>0</v>
      </c>
      <c r="X390" s="169" t="s">
        <v>40</v>
      </c>
      <c r="Y390" s="169">
        <v>0.411764705882353</v>
      </c>
      <c r="Z390" s="356">
        <v>0.92</v>
      </c>
      <c r="AA390" s="356" t="s">
        <v>40</v>
      </c>
      <c r="AB390" s="356">
        <v>0</v>
      </c>
      <c r="AC390" s="356">
        <v>1</v>
      </c>
      <c r="AD390" s="356">
        <v>0.333333333333333</v>
      </c>
      <c r="AE390" s="356">
        <v>0.92</v>
      </c>
      <c r="AF390" s="169">
        <v>0.992604126119113</v>
      </c>
      <c r="AG390" s="169">
        <v>0.994866529774127</v>
      </c>
      <c r="AH390" s="169">
        <v>0.998439937597504</v>
      </c>
      <c r="AI390" s="169">
        <v>0.998262149618695</v>
      </c>
      <c r="AJ390" s="356">
        <v>0.92</v>
      </c>
      <c r="AK390" s="169">
        <v>0.918924922256775</v>
      </c>
      <c r="AL390" s="169">
        <v>0.920879120879121</v>
      </c>
      <c r="AM390" s="169">
        <v>0.919174041297935</v>
      </c>
      <c r="AN390" s="169">
        <v>0.932774315825747</v>
      </c>
      <c r="AO390" s="168">
        <v>0.99</v>
      </c>
      <c r="AP390" s="358">
        <v>1</v>
      </c>
      <c r="AQ390" s="358">
        <v>1</v>
      </c>
      <c r="AR390" s="358">
        <v>1</v>
      </c>
      <c r="AS390" s="359">
        <v>1</v>
      </c>
      <c r="AT390" s="364">
        <v>0.05</v>
      </c>
      <c r="AU390" s="361">
        <v>0.0666666666666667</v>
      </c>
      <c r="AV390" s="362">
        <v>0</v>
      </c>
      <c r="AW390" s="362">
        <v>0</v>
      </c>
      <c r="AX390" s="362">
        <v>0.0568181818181818</v>
      </c>
      <c r="AY390" s="142"/>
      <c r="AZ390" s="140"/>
    </row>
    <row r="391" spans="1:52">
      <c r="A391" s="138"/>
      <c r="B391" s="142"/>
      <c r="C391" s="172" t="s">
        <v>719</v>
      </c>
      <c r="D391" s="166" t="s">
        <v>26</v>
      </c>
      <c r="E391" s="166" t="s">
        <v>720</v>
      </c>
      <c r="F391" s="167" t="s">
        <v>772</v>
      </c>
      <c r="G391" s="173" t="s">
        <v>772</v>
      </c>
      <c r="H391" s="173" t="s">
        <v>772</v>
      </c>
      <c r="I391" s="173" t="s">
        <v>772</v>
      </c>
      <c r="J391" s="173" t="s">
        <v>772</v>
      </c>
      <c r="K391" s="168">
        <v>0.9</v>
      </c>
      <c r="L391" s="169">
        <v>0.951612903225806</v>
      </c>
      <c r="M391" s="169">
        <v>0.981132075471698</v>
      </c>
      <c r="N391" s="170">
        <v>0.966666666666667</v>
      </c>
      <c r="O391" s="170">
        <v>0.971170152628604</v>
      </c>
      <c r="P391" s="356">
        <v>0.9</v>
      </c>
      <c r="Q391" s="357">
        <v>0</v>
      </c>
      <c r="R391" s="169">
        <v>0</v>
      </c>
      <c r="S391" s="169" t="s">
        <v>40</v>
      </c>
      <c r="T391" s="169">
        <v>0.09375</v>
      </c>
      <c r="U391" s="356">
        <v>0.9</v>
      </c>
      <c r="V391" s="169">
        <v>0</v>
      </c>
      <c r="W391" s="169">
        <v>0.25</v>
      </c>
      <c r="X391" s="169" t="s">
        <v>40</v>
      </c>
      <c r="Y391" s="169">
        <v>0.3125</v>
      </c>
      <c r="Z391" s="356">
        <v>0.92</v>
      </c>
      <c r="AA391" s="356">
        <v>0</v>
      </c>
      <c r="AB391" s="356" t="s">
        <v>40</v>
      </c>
      <c r="AC391" s="356" t="s">
        <v>40</v>
      </c>
      <c r="AD391" s="356">
        <v>0.2</v>
      </c>
      <c r="AE391" s="356">
        <v>0.92</v>
      </c>
      <c r="AF391" s="169">
        <v>0.994353472614342</v>
      </c>
      <c r="AG391" s="169">
        <v>0.993150684931507</v>
      </c>
      <c r="AH391" s="169">
        <v>0.998964803312629</v>
      </c>
      <c r="AI391" s="169">
        <v>0.996277095438572</v>
      </c>
      <c r="AJ391" s="356">
        <v>0.92</v>
      </c>
      <c r="AK391" s="169">
        <v>0.957829181494662</v>
      </c>
      <c r="AL391" s="169">
        <v>0.95994599459946</v>
      </c>
      <c r="AM391" s="169">
        <v>0.965146198830409</v>
      </c>
      <c r="AN391" s="169">
        <v>0.961308594621114</v>
      </c>
      <c r="AO391" s="168">
        <v>0.99</v>
      </c>
      <c r="AP391" s="358">
        <v>1</v>
      </c>
      <c r="AQ391" s="358">
        <v>1</v>
      </c>
      <c r="AR391" s="358">
        <v>1</v>
      </c>
      <c r="AS391" s="359">
        <v>1</v>
      </c>
      <c r="AT391" s="364">
        <v>0.05</v>
      </c>
      <c r="AU391" s="361">
        <v>0.136363636363636</v>
      </c>
      <c r="AV391" s="362">
        <v>0.125</v>
      </c>
      <c r="AW391" s="362">
        <v>0.111111111111111</v>
      </c>
      <c r="AX391" s="362">
        <v>0.0602409638554217</v>
      </c>
      <c r="AY391" s="142"/>
      <c r="AZ391" s="140"/>
    </row>
    <row r="392" spans="1:52">
      <c r="A392" s="138"/>
      <c r="B392" s="142"/>
      <c r="C392" s="172" t="s">
        <v>719</v>
      </c>
      <c r="D392" s="166" t="s">
        <v>26</v>
      </c>
      <c r="E392" s="166" t="s">
        <v>720</v>
      </c>
      <c r="F392" s="167" t="s">
        <v>773</v>
      </c>
      <c r="G392" s="173" t="s">
        <v>773</v>
      </c>
      <c r="H392" s="173" t="s">
        <v>773</v>
      </c>
      <c r="I392" s="173" t="s">
        <v>773</v>
      </c>
      <c r="J392" s="173" t="s">
        <v>773</v>
      </c>
      <c r="K392" s="168">
        <v>0.9</v>
      </c>
      <c r="L392" s="169">
        <v>0.979166666666667</v>
      </c>
      <c r="M392" s="169">
        <v>1</v>
      </c>
      <c r="N392" s="170">
        <v>0.977777777777778</v>
      </c>
      <c r="O392" s="170">
        <v>0.983520599250936</v>
      </c>
      <c r="P392" s="356">
        <v>0.9</v>
      </c>
      <c r="Q392" s="357" t="s">
        <v>40</v>
      </c>
      <c r="R392" s="169" t="s">
        <v>40</v>
      </c>
      <c r="S392" s="169">
        <v>1</v>
      </c>
      <c r="T392" s="169">
        <v>0.769230769230769</v>
      </c>
      <c r="U392" s="356">
        <v>0.9</v>
      </c>
      <c r="V392" s="169" t="s">
        <v>40</v>
      </c>
      <c r="W392" s="169" t="s">
        <v>40</v>
      </c>
      <c r="X392" s="169">
        <v>0</v>
      </c>
      <c r="Y392" s="169">
        <v>0.615384615384615</v>
      </c>
      <c r="Z392" s="356">
        <v>0.92</v>
      </c>
      <c r="AA392" s="356" t="s">
        <v>40</v>
      </c>
      <c r="AB392" s="356" t="s">
        <v>40</v>
      </c>
      <c r="AC392" s="356">
        <v>1</v>
      </c>
      <c r="AD392" s="356">
        <v>1</v>
      </c>
      <c r="AE392" s="356">
        <v>0.92</v>
      </c>
      <c r="AF392" s="169">
        <v>0.97165991902834</v>
      </c>
      <c r="AG392" s="169">
        <v>0.978142076502732</v>
      </c>
      <c r="AH392" s="169">
        <v>0.99375</v>
      </c>
      <c r="AI392" s="169">
        <v>0.988937543212722</v>
      </c>
      <c r="AJ392" s="356">
        <v>0.92</v>
      </c>
      <c r="AK392" s="169">
        <v>0.899928859378705</v>
      </c>
      <c r="AL392" s="169">
        <v>0.85</v>
      </c>
      <c r="AM392" s="169">
        <v>0.9136109384711</v>
      </c>
      <c r="AN392" s="169">
        <v>0.919647941496748</v>
      </c>
      <c r="AO392" s="168">
        <v>0.99</v>
      </c>
      <c r="AP392" s="358">
        <v>1</v>
      </c>
      <c r="AQ392" s="358">
        <v>1</v>
      </c>
      <c r="AR392" s="358">
        <v>1</v>
      </c>
      <c r="AS392" s="359">
        <v>1</v>
      </c>
      <c r="AT392" s="364">
        <v>0.05</v>
      </c>
      <c r="AU392" s="361">
        <v>0</v>
      </c>
      <c r="AV392" s="362">
        <v>0</v>
      </c>
      <c r="AW392" s="362">
        <v>0</v>
      </c>
      <c r="AX392" s="362">
        <v>0.038781163434903</v>
      </c>
      <c r="AY392" s="142"/>
      <c r="AZ392" s="140"/>
    </row>
    <row r="393" spans="1:52">
      <c r="A393" s="138"/>
      <c r="B393" s="142"/>
      <c r="C393" s="172" t="s">
        <v>719</v>
      </c>
      <c r="D393" s="166" t="s">
        <v>26</v>
      </c>
      <c r="E393" s="166" t="s">
        <v>720</v>
      </c>
      <c r="F393" s="167" t="s">
        <v>774</v>
      </c>
      <c r="G393" s="173" t="s">
        <v>774</v>
      </c>
      <c r="H393" s="173" t="s">
        <v>774</v>
      </c>
      <c r="I393" s="173" t="s">
        <v>774</v>
      </c>
      <c r="J393" s="173" t="s">
        <v>774</v>
      </c>
      <c r="K393" s="168">
        <v>0.9</v>
      </c>
      <c r="L393" s="169">
        <v>0.976744186046512</v>
      </c>
      <c r="M393" s="169">
        <v>1</v>
      </c>
      <c r="N393" s="170">
        <v>0.975</v>
      </c>
      <c r="O393" s="170">
        <v>0.983091787439614</v>
      </c>
      <c r="P393" s="356">
        <v>0.9</v>
      </c>
      <c r="Q393" s="357">
        <v>0.333333333333333</v>
      </c>
      <c r="R393" s="169">
        <v>0.5</v>
      </c>
      <c r="S393" s="169" t="s">
        <v>40</v>
      </c>
      <c r="T393" s="169">
        <v>0.8</v>
      </c>
      <c r="U393" s="356">
        <v>0.9</v>
      </c>
      <c r="V393" s="169">
        <v>0</v>
      </c>
      <c r="W393" s="169">
        <v>0.5</v>
      </c>
      <c r="X393" s="169" t="s">
        <v>40</v>
      </c>
      <c r="Y393" s="169">
        <v>0.733333333333333</v>
      </c>
      <c r="Z393" s="356">
        <v>0.92</v>
      </c>
      <c r="AA393" s="356" t="s">
        <v>40</v>
      </c>
      <c r="AB393" s="356">
        <v>1</v>
      </c>
      <c r="AC393" s="356" t="s">
        <v>40</v>
      </c>
      <c r="AD393" s="356">
        <v>0.4</v>
      </c>
      <c r="AE393" s="356">
        <v>0.92</v>
      </c>
      <c r="AF393" s="169">
        <v>0.99774866966844</v>
      </c>
      <c r="AG393" s="169">
        <v>0.995628782784129</v>
      </c>
      <c r="AH393" s="169">
        <v>0.998745819397993</v>
      </c>
      <c r="AI393" s="169">
        <v>0.998879833311821</v>
      </c>
      <c r="AJ393" s="356">
        <v>0.92</v>
      </c>
      <c r="AK393" s="169">
        <v>0.92871830020562</v>
      </c>
      <c r="AL393" s="169">
        <v>0.886697440201427</v>
      </c>
      <c r="AM393" s="169">
        <v>0.927361853832442</v>
      </c>
      <c r="AN393" s="169">
        <v>0.947862325801351</v>
      </c>
      <c r="AO393" s="168">
        <v>0.99</v>
      </c>
      <c r="AP393" s="358">
        <v>1</v>
      </c>
      <c r="AQ393" s="358">
        <v>1</v>
      </c>
      <c r="AR393" s="358">
        <v>1</v>
      </c>
      <c r="AS393" s="359">
        <v>1</v>
      </c>
      <c r="AT393" s="364">
        <v>0.05</v>
      </c>
      <c r="AU393" s="361">
        <v>0.0666666666666667</v>
      </c>
      <c r="AV393" s="362">
        <v>0.133333333333333</v>
      </c>
      <c r="AW393" s="362">
        <v>0</v>
      </c>
      <c r="AX393" s="362">
        <v>0.0812324929971989</v>
      </c>
      <c r="AY393" s="142"/>
      <c r="AZ393" s="140"/>
    </row>
    <row r="394" spans="1:52">
      <c r="A394" s="138"/>
      <c r="B394" s="142"/>
      <c r="C394" s="172" t="s">
        <v>719</v>
      </c>
      <c r="D394" s="166" t="s">
        <v>26</v>
      </c>
      <c r="E394" s="166" t="s">
        <v>720</v>
      </c>
      <c r="F394" s="167" t="s">
        <v>775</v>
      </c>
      <c r="G394" s="173" t="s">
        <v>775</v>
      </c>
      <c r="H394" s="173" t="s">
        <v>775</v>
      </c>
      <c r="I394" s="173" t="s">
        <v>775</v>
      </c>
      <c r="J394" s="173" t="s">
        <v>775</v>
      </c>
      <c r="K394" s="168">
        <v>0.9</v>
      </c>
      <c r="L394" s="169">
        <v>1</v>
      </c>
      <c r="M394" s="169">
        <v>0.977777777777778</v>
      </c>
      <c r="N394" s="170">
        <v>0.914893617021277</v>
      </c>
      <c r="O394" s="170">
        <v>0.95171909290417</v>
      </c>
      <c r="P394" s="356">
        <v>0.9</v>
      </c>
      <c r="Q394" s="357">
        <v>0.983279498384952</v>
      </c>
      <c r="R394" s="169">
        <v>0.982318271119843</v>
      </c>
      <c r="S394" s="169">
        <v>0.975883069427527</v>
      </c>
      <c r="T394" s="169">
        <v>0.960270598555908</v>
      </c>
      <c r="U394" s="356">
        <v>0.9</v>
      </c>
      <c r="V394" s="169">
        <v>0.887136614098423</v>
      </c>
      <c r="W394" s="169">
        <v>0.87328094302554</v>
      </c>
      <c r="X394" s="169">
        <v>0.879415347137637</v>
      </c>
      <c r="Y394" s="169">
        <v>0.87588568729334</v>
      </c>
      <c r="Z394" s="356">
        <v>0.92</v>
      </c>
      <c r="AA394" s="356" t="s">
        <v>40</v>
      </c>
      <c r="AB394" s="356" t="s">
        <v>40</v>
      </c>
      <c r="AC394" s="356" t="s">
        <v>40</v>
      </c>
      <c r="AD394" s="356">
        <v>1</v>
      </c>
      <c r="AE394" s="356">
        <v>0.92</v>
      </c>
      <c r="AF394" s="169">
        <v>0.991140642303433</v>
      </c>
      <c r="AG394" s="169">
        <v>0.99348675640469</v>
      </c>
      <c r="AH394" s="169">
        <v>0.999731471535983</v>
      </c>
      <c r="AI394" s="169">
        <v>0.996325165439329</v>
      </c>
      <c r="AJ394" s="356">
        <v>0.92</v>
      </c>
      <c r="AK394" s="169">
        <v>0.96206373292868</v>
      </c>
      <c r="AL394" s="169">
        <v>0.954835542464408</v>
      </c>
      <c r="AM394" s="169">
        <v>0.967851924013639</v>
      </c>
      <c r="AN394" s="169">
        <v>0.962707461880988</v>
      </c>
      <c r="AO394" s="168">
        <v>0.99</v>
      </c>
      <c r="AP394" s="358">
        <v>1</v>
      </c>
      <c r="AQ394" s="358">
        <v>1</v>
      </c>
      <c r="AR394" s="358">
        <v>1</v>
      </c>
      <c r="AS394" s="359">
        <v>1</v>
      </c>
      <c r="AT394" s="364">
        <v>0.05</v>
      </c>
      <c r="AU394" s="361">
        <v>0.3125</v>
      </c>
      <c r="AV394" s="362">
        <v>0</v>
      </c>
      <c r="AW394" s="362">
        <v>0.04</v>
      </c>
      <c r="AX394" s="362">
        <v>0.0598006644518272</v>
      </c>
      <c r="AY394" s="142"/>
      <c r="AZ394" s="140"/>
    </row>
    <row r="395" spans="1:52">
      <c r="A395" s="138"/>
      <c r="B395" s="142"/>
      <c r="C395" s="172" t="s">
        <v>719</v>
      </c>
      <c r="D395" s="166" t="s">
        <v>26</v>
      </c>
      <c r="E395" s="166" t="s">
        <v>720</v>
      </c>
      <c r="F395" s="167" t="s">
        <v>776</v>
      </c>
      <c r="G395" s="173" t="s">
        <v>776</v>
      </c>
      <c r="H395" s="173" t="s">
        <v>776</v>
      </c>
      <c r="I395" s="173" t="s">
        <v>776</v>
      </c>
      <c r="J395" s="173" t="s">
        <v>776</v>
      </c>
      <c r="K395" s="168">
        <v>0.9</v>
      </c>
      <c r="L395" s="169">
        <v>0.956521739130435</v>
      </c>
      <c r="M395" s="169">
        <v>0.705882352941177</v>
      </c>
      <c r="N395" s="170">
        <v>0.902439024390244</v>
      </c>
      <c r="O395" s="170">
        <v>0.918189038919778</v>
      </c>
      <c r="P395" s="356">
        <v>0.9</v>
      </c>
      <c r="Q395" s="357">
        <v>1</v>
      </c>
      <c r="R395" s="169" t="s">
        <v>40</v>
      </c>
      <c r="S395" s="169" t="s">
        <v>40</v>
      </c>
      <c r="T395" s="169">
        <v>0.666666666666667</v>
      </c>
      <c r="U395" s="356">
        <v>0.9</v>
      </c>
      <c r="V395" s="169">
        <v>0</v>
      </c>
      <c r="W395" s="169" t="s">
        <v>40</v>
      </c>
      <c r="X395" s="169" t="s">
        <v>40</v>
      </c>
      <c r="Y395" s="169">
        <v>0</v>
      </c>
      <c r="Z395" s="356">
        <v>0.92</v>
      </c>
      <c r="AA395" s="356" t="s">
        <v>40</v>
      </c>
      <c r="AB395" s="356">
        <v>0</v>
      </c>
      <c r="AC395" s="356" t="s">
        <v>40</v>
      </c>
      <c r="AD395" s="356">
        <v>0</v>
      </c>
      <c r="AE395" s="356">
        <v>0.92</v>
      </c>
      <c r="AF395" s="169">
        <v>1</v>
      </c>
      <c r="AG395" s="169">
        <v>1</v>
      </c>
      <c r="AH395" s="169">
        <v>0.8828125</v>
      </c>
      <c r="AI395" s="169">
        <v>0.978890728476821</v>
      </c>
      <c r="AJ395" s="356">
        <v>0.92</v>
      </c>
      <c r="AK395" s="169">
        <v>0.91836262719704</v>
      </c>
      <c r="AL395" s="169">
        <v>0.886243386243386</v>
      </c>
      <c r="AM395" s="169">
        <v>0.94606365159129</v>
      </c>
      <c r="AN395" s="169">
        <v>0.929418893921031</v>
      </c>
      <c r="AO395" s="168">
        <v>0.99</v>
      </c>
      <c r="AP395" s="358">
        <v>1</v>
      </c>
      <c r="AQ395" s="358">
        <v>1</v>
      </c>
      <c r="AR395" s="358">
        <v>1</v>
      </c>
      <c r="AS395" s="359">
        <v>1</v>
      </c>
      <c r="AT395" s="364">
        <v>0.05</v>
      </c>
      <c r="AU395" s="361">
        <v>0.1</v>
      </c>
      <c r="AV395" s="362">
        <v>0</v>
      </c>
      <c r="AW395" s="362">
        <v>0</v>
      </c>
      <c r="AX395" s="362">
        <v>0.0390625</v>
      </c>
      <c r="AY395" s="142"/>
      <c r="AZ395" s="140"/>
    </row>
    <row r="396" spans="1:52">
      <c r="A396" s="138"/>
      <c r="B396" s="142"/>
      <c r="C396" s="172" t="s">
        <v>719</v>
      </c>
      <c r="D396" s="166" t="s">
        <v>26</v>
      </c>
      <c r="E396" s="166" t="s">
        <v>720</v>
      </c>
      <c r="F396" s="167" t="s">
        <v>777</v>
      </c>
      <c r="G396" s="173" t="s">
        <v>777</v>
      </c>
      <c r="H396" s="173" t="s">
        <v>777</v>
      </c>
      <c r="I396" s="173" t="s">
        <v>777</v>
      </c>
      <c r="J396" s="173" t="s">
        <v>777</v>
      </c>
      <c r="K396" s="168">
        <v>0.9</v>
      </c>
      <c r="L396" s="169">
        <v>1</v>
      </c>
      <c r="M396" s="169">
        <v>1</v>
      </c>
      <c r="N396" s="170">
        <v>1</v>
      </c>
      <c r="O396" s="170">
        <v>0.990719257540603</v>
      </c>
      <c r="P396" s="356">
        <v>0.9</v>
      </c>
      <c r="Q396" s="357">
        <v>0.333333333333333</v>
      </c>
      <c r="R396" s="169">
        <v>0</v>
      </c>
      <c r="S396" s="169">
        <v>0</v>
      </c>
      <c r="T396" s="169">
        <v>0.168674698795181</v>
      </c>
      <c r="U396" s="356">
        <v>0.9</v>
      </c>
      <c r="V396" s="169">
        <v>0.0833333333333333</v>
      </c>
      <c r="W396" s="169">
        <v>0</v>
      </c>
      <c r="X396" s="169">
        <v>0.4</v>
      </c>
      <c r="Y396" s="169">
        <v>0.132530120481928</v>
      </c>
      <c r="Z396" s="356">
        <v>0.92</v>
      </c>
      <c r="AA396" s="356" t="s">
        <v>40</v>
      </c>
      <c r="AB396" s="356" t="s">
        <v>40</v>
      </c>
      <c r="AC396" s="356">
        <v>1</v>
      </c>
      <c r="AD396" s="356">
        <v>0.8</v>
      </c>
      <c r="AE396" s="356">
        <v>0.92</v>
      </c>
      <c r="AF396" s="169">
        <v>0.991769547325103</v>
      </c>
      <c r="AG396" s="169">
        <v>0.996186844613918</v>
      </c>
      <c r="AH396" s="169">
        <v>0.998744244453746</v>
      </c>
      <c r="AI396" s="169">
        <v>0.99762864767651</v>
      </c>
      <c r="AJ396" s="356">
        <v>0.92</v>
      </c>
      <c r="AK396" s="169">
        <v>0.957648026315789</v>
      </c>
      <c r="AL396" s="169">
        <v>0.940963231486277</v>
      </c>
      <c r="AM396" s="169">
        <v>0.969128996692392</v>
      </c>
      <c r="AN396" s="169">
        <v>0.966600726478965</v>
      </c>
      <c r="AO396" s="168">
        <v>0.99</v>
      </c>
      <c r="AP396" s="358">
        <v>1</v>
      </c>
      <c r="AQ396" s="358">
        <v>1</v>
      </c>
      <c r="AR396" s="358">
        <v>1</v>
      </c>
      <c r="AS396" s="359">
        <v>1</v>
      </c>
      <c r="AT396" s="364">
        <v>0.05</v>
      </c>
      <c r="AU396" s="361">
        <v>0.0769230769230769</v>
      </c>
      <c r="AV396" s="362">
        <v>0</v>
      </c>
      <c r="AW396" s="362">
        <v>0</v>
      </c>
      <c r="AX396" s="362">
        <v>0.0412979351032448</v>
      </c>
      <c r="AY396" s="142"/>
      <c r="AZ396" s="140"/>
    </row>
    <row r="397" spans="1:52">
      <c r="A397" s="138"/>
      <c r="B397" s="142"/>
      <c r="C397" s="172" t="s">
        <v>719</v>
      </c>
      <c r="D397" s="166" t="s">
        <v>26</v>
      </c>
      <c r="E397" s="166" t="s">
        <v>720</v>
      </c>
      <c r="F397" s="167" t="s">
        <v>778</v>
      </c>
      <c r="G397" s="173" t="s">
        <v>778</v>
      </c>
      <c r="H397" s="173" t="s">
        <v>778</v>
      </c>
      <c r="I397" s="173" t="s">
        <v>778</v>
      </c>
      <c r="J397" s="173" t="s">
        <v>778</v>
      </c>
      <c r="K397" s="168">
        <v>0.9</v>
      </c>
      <c r="L397" s="169">
        <v>0.977272727272727</v>
      </c>
      <c r="M397" s="169">
        <v>1</v>
      </c>
      <c r="N397" s="170">
        <v>0.926829268292683</v>
      </c>
      <c r="O397" s="170">
        <v>0.978411053540587</v>
      </c>
      <c r="P397" s="356">
        <v>0.9</v>
      </c>
      <c r="Q397" s="357">
        <v>0.97672901261418</v>
      </c>
      <c r="R397" s="169">
        <v>0.973893303064699</v>
      </c>
      <c r="S397" s="169">
        <v>0.976210705182668</v>
      </c>
      <c r="T397" s="169">
        <v>0.974673210369934</v>
      </c>
      <c r="U397" s="356">
        <v>0.9</v>
      </c>
      <c r="V397" s="169">
        <v>0.942148760330578</v>
      </c>
      <c r="W397" s="169">
        <v>0.943246311010216</v>
      </c>
      <c r="X397" s="169">
        <v>0.942509204191447</v>
      </c>
      <c r="Y397" s="169">
        <v>0.924408835897971</v>
      </c>
      <c r="Z397" s="356">
        <v>0.92</v>
      </c>
      <c r="AA397" s="356">
        <v>1</v>
      </c>
      <c r="AB397" s="356" t="s">
        <v>40</v>
      </c>
      <c r="AC397" s="356" t="s">
        <v>40</v>
      </c>
      <c r="AD397" s="356">
        <v>1</v>
      </c>
      <c r="AE397" s="356">
        <v>0.92</v>
      </c>
      <c r="AF397" s="169">
        <v>0.997887978372899</v>
      </c>
      <c r="AG397" s="169">
        <v>0.993633952254642</v>
      </c>
      <c r="AH397" s="169">
        <v>0.9992834965369</v>
      </c>
      <c r="AI397" s="169">
        <v>0.998502630352798</v>
      </c>
      <c r="AJ397" s="356">
        <v>0.92</v>
      </c>
      <c r="AK397" s="169">
        <v>0.962264150943396</v>
      </c>
      <c r="AL397" s="169">
        <v>0.962542565266742</v>
      </c>
      <c r="AM397" s="169">
        <v>0.974518686296716</v>
      </c>
      <c r="AN397" s="169">
        <v>0.961884790921426</v>
      </c>
      <c r="AO397" s="168">
        <v>0.99</v>
      </c>
      <c r="AP397" s="358">
        <v>1</v>
      </c>
      <c r="AQ397" s="358">
        <v>1</v>
      </c>
      <c r="AR397" s="358">
        <v>1</v>
      </c>
      <c r="AS397" s="359">
        <v>1</v>
      </c>
      <c r="AT397" s="364">
        <v>0.05</v>
      </c>
      <c r="AU397" s="361">
        <v>0</v>
      </c>
      <c r="AV397" s="362">
        <v>0.0476190476190476</v>
      </c>
      <c r="AW397" s="362">
        <v>0</v>
      </c>
      <c r="AX397" s="362">
        <v>0.0260047281323877</v>
      </c>
      <c r="AY397" s="142"/>
      <c r="AZ397" s="140"/>
    </row>
    <row r="398" spans="1:52">
      <c r="A398" s="138"/>
      <c r="B398" s="142"/>
      <c r="C398" s="172" t="s">
        <v>719</v>
      </c>
      <c r="D398" s="166" t="s">
        <v>26</v>
      </c>
      <c r="E398" s="166" t="s">
        <v>720</v>
      </c>
      <c r="F398" s="167" t="s">
        <v>779</v>
      </c>
      <c r="G398" s="173" t="s">
        <v>779</v>
      </c>
      <c r="H398" s="173" t="s">
        <v>779</v>
      </c>
      <c r="I398" s="173" t="s">
        <v>779</v>
      </c>
      <c r="J398" s="173" t="s">
        <v>779</v>
      </c>
      <c r="K398" s="168">
        <v>0.9</v>
      </c>
      <c r="L398" s="169">
        <v>0.909090909090909</v>
      </c>
      <c r="M398" s="169">
        <v>0.92</v>
      </c>
      <c r="N398" s="170">
        <v>0.935483870967742</v>
      </c>
      <c r="O398" s="170">
        <v>0.949132947976879</v>
      </c>
      <c r="P398" s="356">
        <v>0.9</v>
      </c>
      <c r="Q398" s="357">
        <v>0.5</v>
      </c>
      <c r="R398" s="169" t="s">
        <v>40</v>
      </c>
      <c r="S398" s="169" t="s">
        <v>40</v>
      </c>
      <c r="T398" s="169">
        <v>0.4</v>
      </c>
      <c r="U398" s="356">
        <v>0.9</v>
      </c>
      <c r="V398" s="169">
        <v>0.5</v>
      </c>
      <c r="W398" s="169" t="s">
        <v>40</v>
      </c>
      <c r="X398" s="169" t="s">
        <v>40</v>
      </c>
      <c r="Y398" s="169">
        <v>0.2</v>
      </c>
      <c r="Z398" s="356">
        <v>0.92</v>
      </c>
      <c r="AA398" s="356" t="s">
        <v>40</v>
      </c>
      <c r="AB398" s="356" t="s">
        <v>40</v>
      </c>
      <c r="AC398" s="356" t="s">
        <v>40</v>
      </c>
      <c r="AD398" s="356">
        <v>0</v>
      </c>
      <c r="AE398" s="356">
        <v>0.92</v>
      </c>
      <c r="AF398" s="169">
        <v>0.975926817525277</v>
      </c>
      <c r="AG398" s="169">
        <v>0.9734194038352</v>
      </c>
      <c r="AH398" s="169">
        <v>0.999454446262957</v>
      </c>
      <c r="AI398" s="169">
        <v>0.99609919917334</v>
      </c>
      <c r="AJ398" s="356">
        <v>0.92</v>
      </c>
      <c r="AK398" s="169">
        <v>0.949067631505705</v>
      </c>
      <c r="AL398" s="169">
        <v>0.948843728100911</v>
      </c>
      <c r="AM398" s="169">
        <v>0.954686289697909</v>
      </c>
      <c r="AN398" s="169">
        <v>0.959672055818228</v>
      </c>
      <c r="AO398" s="168">
        <v>0.99</v>
      </c>
      <c r="AP398" s="358">
        <v>1</v>
      </c>
      <c r="AQ398" s="358">
        <v>1</v>
      </c>
      <c r="AR398" s="358">
        <v>1</v>
      </c>
      <c r="AS398" s="359">
        <v>1</v>
      </c>
      <c r="AT398" s="364">
        <v>0.05</v>
      </c>
      <c r="AU398" s="361">
        <v>0</v>
      </c>
      <c r="AV398" s="362">
        <v>0</v>
      </c>
      <c r="AW398" s="362">
        <v>0</v>
      </c>
      <c r="AX398" s="362">
        <v>0.0401069518716578</v>
      </c>
      <c r="AY398" s="142"/>
      <c r="AZ398" s="140"/>
    </row>
    <row r="399" spans="1:52">
      <c r="A399" s="138"/>
      <c r="B399" s="142"/>
      <c r="C399" s="172" t="s">
        <v>719</v>
      </c>
      <c r="D399" s="166" t="s">
        <v>26</v>
      </c>
      <c r="E399" s="166" t="s">
        <v>720</v>
      </c>
      <c r="F399" s="167" t="s">
        <v>780</v>
      </c>
      <c r="G399" s="173" t="s">
        <v>780</v>
      </c>
      <c r="H399" s="173" t="s">
        <v>780</v>
      </c>
      <c r="I399" s="173" t="s">
        <v>780</v>
      </c>
      <c r="J399" s="173" t="s">
        <v>780</v>
      </c>
      <c r="K399" s="168">
        <v>0.9</v>
      </c>
      <c r="L399" s="169">
        <v>0.979166666666667</v>
      </c>
      <c r="M399" s="169">
        <v>0.95</v>
      </c>
      <c r="N399" s="170">
        <v>0.954545454545455</v>
      </c>
      <c r="O399" s="170">
        <v>0.977661950856292</v>
      </c>
      <c r="P399" s="356">
        <v>0.9</v>
      </c>
      <c r="Q399" s="357">
        <v>0</v>
      </c>
      <c r="R399" s="169" t="s">
        <v>40</v>
      </c>
      <c r="S399" s="169" t="s">
        <v>40</v>
      </c>
      <c r="T399" s="169">
        <v>0.347826086956522</v>
      </c>
      <c r="U399" s="356">
        <v>0.9</v>
      </c>
      <c r="V399" s="169">
        <v>0</v>
      </c>
      <c r="W399" s="169" t="s">
        <v>40</v>
      </c>
      <c r="X399" s="169" t="s">
        <v>40</v>
      </c>
      <c r="Y399" s="169">
        <v>0.391304347826087</v>
      </c>
      <c r="Z399" s="356">
        <v>0.92</v>
      </c>
      <c r="AA399" s="356" t="s">
        <v>40</v>
      </c>
      <c r="AB399" s="356" t="s">
        <v>40</v>
      </c>
      <c r="AC399" s="356" t="s">
        <v>40</v>
      </c>
      <c r="AD399" s="356" t="s">
        <v>40</v>
      </c>
      <c r="AE399" s="356">
        <v>0.92</v>
      </c>
      <c r="AF399" s="169">
        <v>0.99236641221374</v>
      </c>
      <c r="AG399" s="169">
        <v>0.974777448071217</v>
      </c>
      <c r="AH399" s="169">
        <v>0.996594778660613</v>
      </c>
      <c r="AI399" s="169">
        <v>0.993370898243288</v>
      </c>
      <c r="AJ399" s="356">
        <v>0.92</v>
      </c>
      <c r="AK399" s="169">
        <v>0.939285714285714</v>
      </c>
      <c r="AL399" s="169">
        <v>0.915531335149864</v>
      </c>
      <c r="AM399" s="169">
        <v>0.952569169960474</v>
      </c>
      <c r="AN399" s="169">
        <v>0.939802848106346</v>
      </c>
      <c r="AO399" s="168">
        <v>0.99</v>
      </c>
      <c r="AP399" s="358">
        <v>1</v>
      </c>
      <c r="AQ399" s="358">
        <v>1</v>
      </c>
      <c r="AR399" s="358">
        <v>1</v>
      </c>
      <c r="AS399" s="359">
        <v>1</v>
      </c>
      <c r="AT399" s="364">
        <v>0.05</v>
      </c>
      <c r="AU399" s="361">
        <v>0.105263157894737</v>
      </c>
      <c r="AV399" s="362">
        <v>0</v>
      </c>
      <c r="AW399" s="362">
        <v>0.0714285714285714</v>
      </c>
      <c r="AX399" s="362">
        <v>0.0748987854251012</v>
      </c>
      <c r="AY399" s="142"/>
      <c r="AZ399" s="140"/>
    </row>
    <row r="400" spans="1:52">
      <c r="A400" s="138"/>
      <c r="B400" s="142"/>
      <c r="C400" s="172" t="s">
        <v>719</v>
      </c>
      <c r="D400" s="166" t="s">
        <v>26</v>
      </c>
      <c r="E400" s="166" t="s">
        <v>720</v>
      </c>
      <c r="F400" s="167" t="s">
        <v>781</v>
      </c>
      <c r="G400" s="173" t="s">
        <v>781</v>
      </c>
      <c r="H400" s="173" t="s">
        <v>781</v>
      </c>
      <c r="I400" s="173" t="s">
        <v>781</v>
      </c>
      <c r="J400" s="173" t="s">
        <v>781</v>
      </c>
      <c r="K400" s="168">
        <v>0.9</v>
      </c>
      <c r="L400" s="169">
        <v>1</v>
      </c>
      <c r="M400" s="169">
        <v>1</v>
      </c>
      <c r="N400" s="170">
        <v>1</v>
      </c>
      <c r="O400" s="170">
        <v>0.946666666666667</v>
      </c>
      <c r="P400" s="356">
        <v>0.9</v>
      </c>
      <c r="Q400" s="357">
        <v>0.990250243743906</v>
      </c>
      <c r="R400" s="169">
        <v>0.986876640419947</v>
      </c>
      <c r="S400" s="169">
        <v>0.988773388773389</v>
      </c>
      <c r="T400" s="169">
        <v>0.986721202050758</v>
      </c>
      <c r="U400" s="356">
        <v>0.9</v>
      </c>
      <c r="V400" s="169">
        <v>0.830029249268768</v>
      </c>
      <c r="W400" s="169">
        <v>0.913385826771654</v>
      </c>
      <c r="X400" s="169">
        <v>0.824116424116424</v>
      </c>
      <c r="Y400" s="169">
        <v>0.887052106855268</v>
      </c>
      <c r="Z400" s="356">
        <v>0.92</v>
      </c>
      <c r="AA400" s="356" t="s">
        <v>40</v>
      </c>
      <c r="AB400" s="356" t="s">
        <v>40</v>
      </c>
      <c r="AC400" s="356" t="s">
        <v>40</v>
      </c>
      <c r="AD400" s="356" t="s">
        <v>40</v>
      </c>
      <c r="AE400" s="356">
        <v>0.92</v>
      </c>
      <c r="AF400" s="169">
        <v>0.995700245700246</v>
      </c>
      <c r="AG400" s="169">
        <v>0.985739750445633</v>
      </c>
      <c r="AH400" s="169">
        <v>0.997262149212868</v>
      </c>
      <c r="AI400" s="169">
        <v>0.994416862488737</v>
      </c>
      <c r="AJ400" s="356">
        <v>0.92</v>
      </c>
      <c r="AK400" s="169">
        <v>0.966090850927703</v>
      </c>
      <c r="AL400" s="169">
        <v>0.980769230769231</v>
      </c>
      <c r="AM400" s="169">
        <v>0.973815461346633</v>
      </c>
      <c r="AN400" s="169">
        <v>0.982420295407143</v>
      </c>
      <c r="AO400" s="168">
        <v>0.99</v>
      </c>
      <c r="AP400" s="358">
        <v>1</v>
      </c>
      <c r="AQ400" s="358">
        <v>1</v>
      </c>
      <c r="AR400" s="358">
        <v>1</v>
      </c>
      <c r="AS400" s="359">
        <v>1</v>
      </c>
      <c r="AT400" s="364">
        <v>0.05</v>
      </c>
      <c r="AU400" s="361">
        <v>0</v>
      </c>
      <c r="AV400" s="362">
        <v>0</v>
      </c>
      <c r="AW400" s="362">
        <v>0</v>
      </c>
      <c r="AX400" s="362">
        <v>0.0672645739910314</v>
      </c>
      <c r="AY400" s="142"/>
      <c r="AZ400" s="140"/>
    </row>
    <row r="401" spans="1:52">
      <c r="A401" s="138"/>
      <c r="B401" s="142"/>
      <c r="C401" s="172" t="s">
        <v>719</v>
      </c>
      <c r="D401" s="166" t="s">
        <v>26</v>
      </c>
      <c r="E401" s="166" t="s">
        <v>720</v>
      </c>
      <c r="F401" s="167" t="s">
        <v>782</v>
      </c>
      <c r="G401" s="173" t="s">
        <v>782</v>
      </c>
      <c r="H401" s="173" t="s">
        <v>782</v>
      </c>
      <c r="I401" s="173" t="s">
        <v>782</v>
      </c>
      <c r="J401" s="173" t="s">
        <v>782</v>
      </c>
      <c r="K401" s="168">
        <v>0.9</v>
      </c>
      <c r="L401" s="169">
        <v>0.952380952380952</v>
      </c>
      <c r="M401" s="169">
        <v>0.823529411764706</v>
      </c>
      <c r="N401" s="170">
        <v>0.976190476190476</v>
      </c>
      <c r="O401" s="170">
        <v>0.944995491433724</v>
      </c>
      <c r="P401" s="356">
        <v>0.9</v>
      </c>
      <c r="Q401" s="357" t="s">
        <v>40</v>
      </c>
      <c r="R401" s="169" t="s">
        <v>40</v>
      </c>
      <c r="S401" s="169">
        <v>0</v>
      </c>
      <c r="T401" s="169">
        <v>0.25</v>
      </c>
      <c r="U401" s="356">
        <v>0.9</v>
      </c>
      <c r="V401" s="169" t="s">
        <v>40</v>
      </c>
      <c r="W401" s="169" t="s">
        <v>40</v>
      </c>
      <c r="X401" s="169">
        <v>1</v>
      </c>
      <c r="Y401" s="169">
        <v>0.8</v>
      </c>
      <c r="Z401" s="356">
        <v>0.92</v>
      </c>
      <c r="AA401" s="356" t="s">
        <v>40</v>
      </c>
      <c r="AB401" s="356">
        <v>1</v>
      </c>
      <c r="AC401" s="356" t="s">
        <v>40</v>
      </c>
      <c r="AD401" s="356">
        <v>1</v>
      </c>
      <c r="AE401" s="356">
        <v>0.92</v>
      </c>
      <c r="AF401" s="169">
        <v>0.987327618337682</v>
      </c>
      <c r="AG401" s="169">
        <v>0.994656692492653</v>
      </c>
      <c r="AH401" s="169">
        <v>0.99616368286445</v>
      </c>
      <c r="AI401" s="169">
        <v>0.993959920970929</v>
      </c>
      <c r="AJ401" s="356">
        <v>0.92</v>
      </c>
      <c r="AK401" s="169">
        <v>0.962355658198614</v>
      </c>
      <c r="AL401" s="169">
        <v>0.952795031055901</v>
      </c>
      <c r="AM401" s="169">
        <v>0.963833634719711</v>
      </c>
      <c r="AN401" s="169">
        <v>0.959377623216213</v>
      </c>
      <c r="AO401" s="168">
        <v>0.99</v>
      </c>
      <c r="AP401" s="358">
        <v>1</v>
      </c>
      <c r="AQ401" s="358">
        <v>1</v>
      </c>
      <c r="AR401" s="358">
        <v>1</v>
      </c>
      <c r="AS401" s="359">
        <v>1</v>
      </c>
      <c r="AT401" s="364">
        <v>0.05</v>
      </c>
      <c r="AU401" s="361">
        <v>0.210526315789474</v>
      </c>
      <c r="AV401" s="362">
        <v>0</v>
      </c>
      <c r="AW401" s="362">
        <v>0</v>
      </c>
      <c r="AX401" s="362">
        <v>0.0737527114967462</v>
      </c>
      <c r="AY401" s="142"/>
      <c r="AZ401" s="140"/>
    </row>
    <row r="402" spans="1:52">
      <c r="A402" s="138"/>
      <c r="B402" s="142"/>
      <c r="C402" s="172" t="s">
        <v>719</v>
      </c>
      <c r="D402" s="166" t="s">
        <v>26</v>
      </c>
      <c r="E402" s="166" t="s">
        <v>720</v>
      </c>
      <c r="F402" s="167" t="s">
        <v>783</v>
      </c>
      <c r="G402" s="173" t="s">
        <v>783</v>
      </c>
      <c r="H402" s="173" t="s">
        <v>783</v>
      </c>
      <c r="I402" s="173" t="s">
        <v>783</v>
      </c>
      <c r="J402" s="173" t="s">
        <v>783</v>
      </c>
      <c r="K402" s="168">
        <v>0.9</v>
      </c>
      <c r="L402" s="169">
        <v>0.961538461538462</v>
      </c>
      <c r="M402" s="169">
        <v>1</v>
      </c>
      <c r="N402" s="170">
        <v>1</v>
      </c>
      <c r="O402" s="170">
        <v>0.966386554621849</v>
      </c>
      <c r="P402" s="356">
        <v>0.9</v>
      </c>
      <c r="Q402" s="357" t="s">
        <v>40</v>
      </c>
      <c r="R402" s="169" t="s">
        <v>40</v>
      </c>
      <c r="S402" s="169" t="s">
        <v>40</v>
      </c>
      <c r="T402" s="169">
        <v>0.4</v>
      </c>
      <c r="U402" s="356">
        <v>0.9</v>
      </c>
      <c r="V402" s="169" t="s">
        <v>40</v>
      </c>
      <c r="W402" s="169" t="s">
        <v>40</v>
      </c>
      <c r="X402" s="169" t="s">
        <v>40</v>
      </c>
      <c r="Y402" s="169">
        <v>0.6</v>
      </c>
      <c r="Z402" s="356">
        <v>0.92</v>
      </c>
      <c r="AA402" s="356" t="s">
        <v>40</v>
      </c>
      <c r="AB402" s="356" t="s">
        <v>40</v>
      </c>
      <c r="AC402" s="356" t="s">
        <v>40</v>
      </c>
      <c r="AD402" s="356">
        <v>0</v>
      </c>
      <c r="AE402" s="356">
        <v>0.92</v>
      </c>
      <c r="AF402" s="169">
        <v>0.971428571428571</v>
      </c>
      <c r="AG402" s="169">
        <v>1</v>
      </c>
      <c r="AH402" s="169">
        <v>1</v>
      </c>
      <c r="AI402" s="169">
        <v>0.995061728395062</v>
      </c>
      <c r="AJ402" s="356">
        <v>0.92</v>
      </c>
      <c r="AK402" s="169">
        <v>0.954473266278454</v>
      </c>
      <c r="AL402" s="169">
        <v>0.917609046849758</v>
      </c>
      <c r="AM402" s="169">
        <v>0.950771055753262</v>
      </c>
      <c r="AN402" s="169">
        <v>0.955627994798625</v>
      </c>
      <c r="AO402" s="168">
        <v>0.99</v>
      </c>
      <c r="AP402" s="358">
        <v>1</v>
      </c>
      <c r="AQ402" s="358">
        <v>1</v>
      </c>
      <c r="AR402" s="358">
        <v>1</v>
      </c>
      <c r="AS402" s="359">
        <v>1</v>
      </c>
      <c r="AT402" s="364">
        <v>0.05</v>
      </c>
      <c r="AU402" s="361">
        <v>0</v>
      </c>
      <c r="AV402" s="362">
        <v>0</v>
      </c>
      <c r="AW402" s="362">
        <v>0</v>
      </c>
      <c r="AX402" s="362">
        <v>0.0437956204379562</v>
      </c>
      <c r="AY402" s="142"/>
      <c r="AZ402" s="140"/>
    </row>
    <row r="403" spans="1:52">
      <c r="A403" s="138"/>
      <c r="B403" s="142"/>
      <c r="C403" s="172" t="s">
        <v>719</v>
      </c>
      <c r="D403" s="166" t="s">
        <v>26</v>
      </c>
      <c r="E403" s="166" t="s">
        <v>720</v>
      </c>
      <c r="F403" s="167" t="s">
        <v>784</v>
      </c>
      <c r="G403" s="173" t="s">
        <v>784</v>
      </c>
      <c r="H403" s="173" t="s">
        <v>784</v>
      </c>
      <c r="I403" s="173" t="s">
        <v>784</v>
      </c>
      <c r="J403" s="173" t="s">
        <v>784</v>
      </c>
      <c r="K403" s="168">
        <v>0.9</v>
      </c>
      <c r="L403" s="169">
        <v>1</v>
      </c>
      <c r="M403" s="169">
        <v>0.944444444444444</v>
      </c>
      <c r="N403" s="170">
        <v>1</v>
      </c>
      <c r="O403" s="170">
        <v>0.967272727272727</v>
      </c>
      <c r="P403" s="356">
        <v>0.9</v>
      </c>
      <c r="Q403" s="357" t="s">
        <v>40</v>
      </c>
      <c r="R403" s="169">
        <v>0</v>
      </c>
      <c r="S403" s="169" t="s">
        <v>40</v>
      </c>
      <c r="T403" s="169">
        <v>0</v>
      </c>
      <c r="U403" s="356">
        <v>0.9</v>
      </c>
      <c r="V403" s="169" t="s">
        <v>40</v>
      </c>
      <c r="W403" s="169">
        <v>0</v>
      </c>
      <c r="X403" s="169" t="s">
        <v>40</v>
      </c>
      <c r="Y403" s="169">
        <v>0</v>
      </c>
      <c r="Z403" s="356">
        <v>0.92</v>
      </c>
      <c r="AA403" s="356" t="s">
        <v>40</v>
      </c>
      <c r="AB403" s="356" t="s">
        <v>40</v>
      </c>
      <c r="AC403" s="356" t="s">
        <v>40</v>
      </c>
      <c r="AD403" s="356" t="s">
        <v>40</v>
      </c>
      <c r="AE403" s="356">
        <v>0.92</v>
      </c>
      <c r="AF403" s="169">
        <v>1</v>
      </c>
      <c r="AG403" s="169">
        <v>1</v>
      </c>
      <c r="AH403" s="169">
        <v>1</v>
      </c>
      <c r="AI403" s="169">
        <v>0.999170812603648</v>
      </c>
      <c r="AJ403" s="356">
        <v>0.92</v>
      </c>
      <c r="AK403" s="169">
        <v>0.879842416283651</v>
      </c>
      <c r="AL403" s="169">
        <v>0.918335901386749</v>
      </c>
      <c r="AM403" s="169">
        <v>0.946982515510434</v>
      </c>
      <c r="AN403" s="169">
        <v>0.950073661810444</v>
      </c>
      <c r="AO403" s="168">
        <v>0.99</v>
      </c>
      <c r="AP403" s="358">
        <v>1</v>
      </c>
      <c r="AQ403" s="358">
        <v>1</v>
      </c>
      <c r="AR403" s="358">
        <v>1</v>
      </c>
      <c r="AS403" s="359">
        <v>1</v>
      </c>
      <c r="AT403" s="364">
        <v>0.05</v>
      </c>
      <c r="AU403" s="361">
        <v>0</v>
      </c>
      <c r="AV403" s="362">
        <v>0</v>
      </c>
      <c r="AW403" s="362">
        <v>1</v>
      </c>
      <c r="AX403" s="362">
        <v>0.103448275862069</v>
      </c>
      <c r="AY403" s="142"/>
      <c r="AZ403" s="140"/>
    </row>
    <row r="404" spans="1:52">
      <c r="A404" s="138"/>
      <c r="B404" s="142"/>
      <c r="C404" s="172" t="s">
        <v>719</v>
      </c>
      <c r="D404" s="166" t="s">
        <v>26</v>
      </c>
      <c r="E404" s="166" t="s">
        <v>720</v>
      </c>
      <c r="F404" s="167" t="s">
        <v>785</v>
      </c>
      <c r="G404" s="173" t="s">
        <v>785</v>
      </c>
      <c r="H404" s="173" t="s">
        <v>785</v>
      </c>
      <c r="I404" s="173" t="s">
        <v>785</v>
      </c>
      <c r="J404" s="173" t="s">
        <v>785</v>
      </c>
      <c r="K404" s="168">
        <v>0.9</v>
      </c>
      <c r="L404" s="169">
        <v>1</v>
      </c>
      <c r="M404" s="169">
        <v>0.951219512195122</v>
      </c>
      <c r="N404" s="170">
        <v>1</v>
      </c>
      <c r="O404" s="170">
        <v>0.968085106382979</v>
      </c>
      <c r="P404" s="356">
        <v>0.9</v>
      </c>
      <c r="Q404" s="357">
        <v>0.997051485597641</v>
      </c>
      <c r="R404" s="169">
        <v>0.990825688073395</v>
      </c>
      <c r="S404" s="169">
        <v>0.987071388420461</v>
      </c>
      <c r="T404" s="169">
        <v>0.985986739320962</v>
      </c>
      <c r="U404" s="356">
        <v>0.9</v>
      </c>
      <c r="V404" s="169">
        <v>0.863461102290769</v>
      </c>
      <c r="W404" s="169">
        <v>0.901241230437129</v>
      </c>
      <c r="X404" s="169">
        <v>0.899662731871838</v>
      </c>
      <c r="Y404" s="169">
        <v>0.880272834660671</v>
      </c>
      <c r="Z404" s="356">
        <v>0.92</v>
      </c>
      <c r="AA404" s="356">
        <v>0</v>
      </c>
      <c r="AB404" s="356" t="s">
        <v>40</v>
      </c>
      <c r="AC404" s="356">
        <v>1</v>
      </c>
      <c r="AD404" s="356">
        <v>0.851851851851852</v>
      </c>
      <c r="AE404" s="356">
        <v>0.92</v>
      </c>
      <c r="AF404" s="169">
        <v>0.992412097894624</v>
      </c>
      <c r="AG404" s="169">
        <v>0.975034997666822</v>
      </c>
      <c r="AH404" s="169">
        <v>0.998677748394409</v>
      </c>
      <c r="AI404" s="169">
        <v>0.991802823584044</v>
      </c>
      <c r="AJ404" s="356">
        <v>0.92</v>
      </c>
      <c r="AK404" s="169">
        <v>0.970162748643761</v>
      </c>
      <c r="AL404" s="169">
        <v>0.97088948787062</v>
      </c>
      <c r="AM404" s="169">
        <v>0.971099887766554</v>
      </c>
      <c r="AN404" s="169">
        <v>0.966744712847163</v>
      </c>
      <c r="AO404" s="168">
        <v>0.99</v>
      </c>
      <c r="AP404" s="358">
        <v>1</v>
      </c>
      <c r="AQ404" s="358">
        <v>1</v>
      </c>
      <c r="AR404" s="358">
        <v>1</v>
      </c>
      <c r="AS404" s="359">
        <v>1</v>
      </c>
      <c r="AT404" s="364">
        <v>0.05</v>
      </c>
      <c r="AU404" s="361">
        <v>0.263157894736842</v>
      </c>
      <c r="AV404" s="362">
        <v>0</v>
      </c>
      <c r="AW404" s="362">
        <v>0.0588235294117647</v>
      </c>
      <c r="AX404" s="362">
        <v>0.0776699029126214</v>
      </c>
      <c r="AY404" s="142"/>
      <c r="AZ404" s="140"/>
    </row>
    <row r="405" spans="1:52">
      <c r="A405" s="138"/>
      <c r="B405" s="142"/>
      <c r="C405" s="172" t="s">
        <v>719</v>
      </c>
      <c r="D405" s="166" t="s">
        <v>26</v>
      </c>
      <c r="E405" s="166" t="s">
        <v>720</v>
      </c>
      <c r="F405" s="167" t="s">
        <v>786</v>
      </c>
      <c r="G405" s="173" t="s">
        <v>786</v>
      </c>
      <c r="H405" s="173" t="s">
        <v>786</v>
      </c>
      <c r="I405" s="173" t="s">
        <v>786</v>
      </c>
      <c r="J405" s="173" t="s">
        <v>786</v>
      </c>
      <c r="K405" s="168">
        <v>0.9</v>
      </c>
      <c r="L405" s="169">
        <v>0.977777777777778</v>
      </c>
      <c r="M405" s="169">
        <v>1</v>
      </c>
      <c r="N405" s="170">
        <v>0.974358974358974</v>
      </c>
      <c r="O405" s="170">
        <v>0.951179820992677</v>
      </c>
      <c r="P405" s="356">
        <v>0.9</v>
      </c>
      <c r="Q405" s="357">
        <v>1</v>
      </c>
      <c r="R405" s="169">
        <v>1</v>
      </c>
      <c r="S405" s="169">
        <v>1</v>
      </c>
      <c r="T405" s="169">
        <v>0.870748299319728</v>
      </c>
      <c r="U405" s="356">
        <v>0.9</v>
      </c>
      <c r="V405" s="169">
        <v>1</v>
      </c>
      <c r="W405" s="169">
        <v>1</v>
      </c>
      <c r="X405" s="169">
        <v>1</v>
      </c>
      <c r="Y405" s="169">
        <v>0.901360544217687</v>
      </c>
      <c r="Z405" s="356">
        <v>0.92</v>
      </c>
      <c r="AA405" s="356" t="s">
        <v>40</v>
      </c>
      <c r="AB405" s="356">
        <v>1</v>
      </c>
      <c r="AC405" s="356">
        <v>1</v>
      </c>
      <c r="AD405" s="356">
        <v>0.916666666666667</v>
      </c>
      <c r="AE405" s="356">
        <v>0.92</v>
      </c>
      <c r="AF405" s="169">
        <v>0.991924882629108</v>
      </c>
      <c r="AG405" s="169">
        <v>0.994574780058651</v>
      </c>
      <c r="AH405" s="169">
        <v>0.998053527980535</v>
      </c>
      <c r="AI405" s="169">
        <v>0.972565618721445</v>
      </c>
      <c r="AJ405" s="356">
        <v>0.92</v>
      </c>
      <c r="AK405" s="169">
        <v>0.924907749077491</v>
      </c>
      <c r="AL405" s="169">
        <v>0.94207453973956</v>
      </c>
      <c r="AM405" s="169">
        <v>0.944156456173421</v>
      </c>
      <c r="AN405" s="169">
        <v>0.935036394977411</v>
      </c>
      <c r="AO405" s="168">
        <v>0.99</v>
      </c>
      <c r="AP405" s="358">
        <v>1</v>
      </c>
      <c r="AQ405" s="358">
        <v>1</v>
      </c>
      <c r="AR405" s="358">
        <v>1</v>
      </c>
      <c r="AS405" s="359">
        <v>1</v>
      </c>
      <c r="AT405" s="364">
        <v>0.05</v>
      </c>
      <c r="AU405" s="361">
        <v>0.423076923076923</v>
      </c>
      <c r="AV405" s="362">
        <v>0.08</v>
      </c>
      <c r="AW405" s="362">
        <v>0</v>
      </c>
      <c r="AX405" s="362">
        <v>0.0826666666666667</v>
      </c>
      <c r="AY405" s="142"/>
      <c r="AZ405" s="140"/>
    </row>
    <row r="406" spans="1:52">
      <c r="A406" s="138"/>
      <c r="B406" s="142"/>
      <c r="C406" s="172" t="s">
        <v>719</v>
      </c>
      <c r="D406" s="166" t="s">
        <v>26</v>
      </c>
      <c r="E406" s="166" t="s">
        <v>720</v>
      </c>
      <c r="F406" s="167" t="s">
        <v>787</v>
      </c>
      <c r="G406" s="173" t="s">
        <v>787</v>
      </c>
      <c r="H406" s="173" t="s">
        <v>787</v>
      </c>
      <c r="I406" s="173" t="s">
        <v>787</v>
      </c>
      <c r="J406" s="173" t="s">
        <v>787</v>
      </c>
      <c r="K406" s="168">
        <v>0.9</v>
      </c>
      <c r="L406" s="169">
        <v>0.957446808510638</v>
      </c>
      <c r="M406" s="169">
        <v>0.974358974358974</v>
      </c>
      <c r="N406" s="170">
        <v>0.930232558139535</v>
      </c>
      <c r="O406" s="170">
        <v>0.978554408260524</v>
      </c>
      <c r="P406" s="356">
        <v>0.9</v>
      </c>
      <c r="Q406" s="357">
        <v>0</v>
      </c>
      <c r="R406" s="169" t="s">
        <v>40</v>
      </c>
      <c r="S406" s="169" t="s">
        <v>40</v>
      </c>
      <c r="T406" s="169">
        <v>0.222222222222222</v>
      </c>
      <c r="U406" s="356">
        <v>0.9</v>
      </c>
      <c r="V406" s="169">
        <v>0</v>
      </c>
      <c r="W406" s="169" t="s">
        <v>40</v>
      </c>
      <c r="X406" s="169" t="s">
        <v>40</v>
      </c>
      <c r="Y406" s="169">
        <v>0.333333333333333</v>
      </c>
      <c r="Z406" s="356">
        <v>0.92</v>
      </c>
      <c r="AA406" s="356" t="s">
        <v>40</v>
      </c>
      <c r="AB406" s="356" t="s">
        <v>40</v>
      </c>
      <c r="AC406" s="356" t="s">
        <v>40</v>
      </c>
      <c r="AD406" s="356">
        <v>0</v>
      </c>
      <c r="AE406" s="356">
        <v>0.92</v>
      </c>
      <c r="AF406" s="169">
        <v>0.991761071060762</v>
      </c>
      <c r="AG406" s="169">
        <v>0.990291262135922</v>
      </c>
      <c r="AH406" s="169">
        <v>0.991011235955056</v>
      </c>
      <c r="AI406" s="169">
        <v>0.99347583764999</v>
      </c>
      <c r="AJ406" s="356">
        <v>0.92</v>
      </c>
      <c r="AK406" s="169">
        <v>0.952989352989353</v>
      </c>
      <c r="AL406" s="169">
        <v>0.923739767341663</v>
      </c>
      <c r="AM406" s="169">
        <v>0.955321059721599</v>
      </c>
      <c r="AN406" s="169">
        <v>0.958494078194826</v>
      </c>
      <c r="AO406" s="168">
        <v>0.99</v>
      </c>
      <c r="AP406" s="358">
        <v>1</v>
      </c>
      <c r="AQ406" s="358">
        <v>1</v>
      </c>
      <c r="AR406" s="358">
        <v>1</v>
      </c>
      <c r="AS406" s="359">
        <v>1</v>
      </c>
      <c r="AT406" s="364">
        <v>0.05</v>
      </c>
      <c r="AU406" s="361">
        <v>0</v>
      </c>
      <c r="AV406" s="362">
        <v>0.166666666666667</v>
      </c>
      <c r="AW406" s="362">
        <v>0.0666666666666667</v>
      </c>
      <c r="AX406" s="362">
        <v>0.0612244897959184</v>
      </c>
      <c r="AY406" s="142"/>
      <c r="AZ406" s="140"/>
    </row>
    <row r="407" spans="1:52">
      <c r="A407" s="138"/>
      <c r="B407" s="142"/>
      <c r="C407" s="172" t="s">
        <v>719</v>
      </c>
      <c r="D407" s="166" t="s">
        <v>26</v>
      </c>
      <c r="E407" s="166" t="s">
        <v>720</v>
      </c>
      <c r="F407" s="167" t="s">
        <v>788</v>
      </c>
      <c r="G407" s="173" t="s">
        <v>788</v>
      </c>
      <c r="H407" s="173" t="s">
        <v>788</v>
      </c>
      <c r="I407" s="173" t="s">
        <v>788</v>
      </c>
      <c r="J407" s="173" t="s">
        <v>788</v>
      </c>
      <c r="K407" s="168">
        <v>0.9</v>
      </c>
      <c r="L407" s="169">
        <v>0.967741935483871</v>
      </c>
      <c r="M407" s="169">
        <v>0.916666666666667</v>
      </c>
      <c r="N407" s="170">
        <v>0.96</v>
      </c>
      <c r="O407" s="170">
        <v>0.962686567164179</v>
      </c>
      <c r="P407" s="356">
        <v>0.9</v>
      </c>
      <c r="Q407" s="357">
        <v>1</v>
      </c>
      <c r="R407" s="169" t="s">
        <v>40</v>
      </c>
      <c r="S407" s="169" t="s">
        <v>40</v>
      </c>
      <c r="T407" s="169">
        <v>0.833333333333333</v>
      </c>
      <c r="U407" s="356">
        <v>0.9</v>
      </c>
      <c r="V407" s="169">
        <v>1</v>
      </c>
      <c r="W407" s="169" t="s">
        <v>40</v>
      </c>
      <c r="X407" s="169" t="s">
        <v>40</v>
      </c>
      <c r="Y407" s="169">
        <v>0.75</v>
      </c>
      <c r="Z407" s="356">
        <v>0.92</v>
      </c>
      <c r="AA407" s="356" t="s">
        <v>40</v>
      </c>
      <c r="AB407" s="356">
        <v>0</v>
      </c>
      <c r="AC407" s="356" t="s">
        <v>40</v>
      </c>
      <c r="AD407" s="356">
        <v>0.5</v>
      </c>
      <c r="AE407" s="356">
        <v>0.92</v>
      </c>
      <c r="AF407" s="169">
        <v>0.997517840521253</v>
      </c>
      <c r="AG407" s="169">
        <v>0.996191135734072</v>
      </c>
      <c r="AH407" s="169">
        <v>1</v>
      </c>
      <c r="AI407" s="169">
        <v>0.998524227269001</v>
      </c>
      <c r="AJ407" s="356">
        <v>0.92</v>
      </c>
      <c r="AK407" s="169">
        <v>0.958460598656078</v>
      </c>
      <c r="AL407" s="169">
        <v>0.952153110047847</v>
      </c>
      <c r="AM407" s="169">
        <v>0.939094650205761</v>
      </c>
      <c r="AN407" s="169">
        <v>0.959718253704565</v>
      </c>
      <c r="AO407" s="168">
        <v>0.99</v>
      </c>
      <c r="AP407" s="358">
        <v>1</v>
      </c>
      <c r="AQ407" s="358">
        <v>1</v>
      </c>
      <c r="AR407" s="358">
        <v>1</v>
      </c>
      <c r="AS407" s="359">
        <v>1</v>
      </c>
      <c r="AT407" s="364">
        <v>0.05</v>
      </c>
      <c r="AU407" s="361">
        <v>0</v>
      </c>
      <c r="AV407" s="362">
        <v>0</v>
      </c>
      <c r="AW407" s="362">
        <v>0</v>
      </c>
      <c r="AX407" s="362">
        <v>0.0530612244897959</v>
      </c>
      <c r="AY407" s="142"/>
      <c r="AZ407" s="140"/>
    </row>
    <row r="408" spans="1:52">
      <c r="A408" s="138"/>
      <c r="B408" s="142"/>
      <c r="C408" s="172" t="s">
        <v>719</v>
      </c>
      <c r="D408" s="166" t="s">
        <v>26</v>
      </c>
      <c r="E408" s="166" t="s">
        <v>720</v>
      </c>
      <c r="F408" s="167" t="s">
        <v>789</v>
      </c>
      <c r="G408" s="173" t="s">
        <v>789</v>
      </c>
      <c r="H408" s="173" t="s">
        <v>789</v>
      </c>
      <c r="I408" s="173" t="s">
        <v>789</v>
      </c>
      <c r="J408" s="173" t="s">
        <v>789</v>
      </c>
      <c r="K408" s="168">
        <v>0.9</v>
      </c>
      <c r="L408" s="169">
        <v>1</v>
      </c>
      <c r="M408" s="169">
        <v>1</v>
      </c>
      <c r="N408" s="170">
        <v>1</v>
      </c>
      <c r="O408" s="170">
        <v>0.988188976377953</v>
      </c>
      <c r="P408" s="356">
        <v>0.9</v>
      </c>
      <c r="Q408" s="357" t="s">
        <v>40</v>
      </c>
      <c r="R408" s="169" t="s">
        <v>40</v>
      </c>
      <c r="S408" s="169">
        <v>0</v>
      </c>
      <c r="T408" s="169">
        <v>0.230769230769231</v>
      </c>
      <c r="U408" s="356">
        <v>0.9</v>
      </c>
      <c r="V408" s="169" t="s">
        <v>40</v>
      </c>
      <c r="W408" s="169" t="s">
        <v>40</v>
      </c>
      <c r="X408" s="169">
        <v>0.5</v>
      </c>
      <c r="Y408" s="169">
        <v>0.923076923076923</v>
      </c>
      <c r="Z408" s="356">
        <v>0.92</v>
      </c>
      <c r="AA408" s="356" t="s">
        <v>40</v>
      </c>
      <c r="AB408" s="356" t="s">
        <v>40</v>
      </c>
      <c r="AC408" s="356" t="s">
        <v>40</v>
      </c>
      <c r="AD408" s="356">
        <v>1</v>
      </c>
      <c r="AE408" s="356">
        <v>0.92</v>
      </c>
      <c r="AF408" s="169">
        <v>0.315789473684211</v>
      </c>
      <c r="AG408" s="169">
        <v>0.880658436213992</v>
      </c>
      <c r="AH408" s="169">
        <v>1</v>
      </c>
      <c r="AI408" s="169">
        <v>0.974097788125728</v>
      </c>
      <c r="AJ408" s="356">
        <v>0.92</v>
      </c>
      <c r="AK408" s="169">
        <v>0.958168207837957</v>
      </c>
      <c r="AL408" s="169">
        <v>0.940731399747793</v>
      </c>
      <c r="AM408" s="169">
        <v>0.958203368683718</v>
      </c>
      <c r="AN408" s="169">
        <v>0.959773533816078</v>
      </c>
      <c r="AO408" s="168">
        <v>0.99</v>
      </c>
      <c r="AP408" s="358">
        <v>1</v>
      </c>
      <c r="AQ408" s="358">
        <v>1</v>
      </c>
      <c r="AR408" s="358">
        <v>1</v>
      </c>
      <c r="AS408" s="359">
        <v>1</v>
      </c>
      <c r="AT408" s="364">
        <v>0.05</v>
      </c>
      <c r="AU408" s="361">
        <v>0</v>
      </c>
      <c r="AV408" s="362">
        <v>0</v>
      </c>
      <c r="AW408" s="362">
        <v>0</v>
      </c>
      <c r="AX408" s="362">
        <v>0.0721649484536082</v>
      </c>
      <c r="AY408" s="142"/>
      <c r="AZ408" s="140"/>
    </row>
    <row r="409" spans="1:52">
      <c r="A409" s="138"/>
      <c r="B409" s="142"/>
      <c r="C409" s="172" t="s">
        <v>719</v>
      </c>
      <c r="D409" s="166" t="s">
        <v>26</v>
      </c>
      <c r="E409" s="166" t="s">
        <v>720</v>
      </c>
      <c r="F409" s="167" t="s">
        <v>790</v>
      </c>
      <c r="G409" s="173" t="s">
        <v>790</v>
      </c>
      <c r="H409" s="173" t="s">
        <v>790</v>
      </c>
      <c r="I409" s="173" t="s">
        <v>790</v>
      </c>
      <c r="J409" s="173" t="s">
        <v>790</v>
      </c>
      <c r="K409" s="168">
        <v>0.9</v>
      </c>
      <c r="L409" s="169">
        <v>1</v>
      </c>
      <c r="M409" s="169">
        <v>1</v>
      </c>
      <c r="N409" s="170">
        <v>1</v>
      </c>
      <c r="O409" s="170">
        <v>0.996277915632754</v>
      </c>
      <c r="P409" s="356">
        <v>0.9</v>
      </c>
      <c r="Q409" s="357">
        <v>0</v>
      </c>
      <c r="R409" s="169">
        <v>0</v>
      </c>
      <c r="S409" s="169" t="s">
        <v>40</v>
      </c>
      <c r="T409" s="169">
        <v>0</v>
      </c>
      <c r="U409" s="356">
        <v>0.9</v>
      </c>
      <c r="V409" s="169">
        <v>0</v>
      </c>
      <c r="W409" s="169">
        <v>0</v>
      </c>
      <c r="X409" s="169" t="s">
        <v>40</v>
      </c>
      <c r="Y409" s="169">
        <v>0</v>
      </c>
      <c r="Z409" s="356">
        <v>0.92</v>
      </c>
      <c r="AA409" s="356" t="s">
        <v>40</v>
      </c>
      <c r="AB409" s="356">
        <v>0</v>
      </c>
      <c r="AC409" s="356" t="s">
        <v>40</v>
      </c>
      <c r="AD409" s="356">
        <v>0</v>
      </c>
      <c r="AE409" s="356">
        <v>0.92</v>
      </c>
      <c r="AF409" s="169">
        <v>0.909090909090909</v>
      </c>
      <c r="AG409" s="169">
        <v>1</v>
      </c>
      <c r="AH409" s="169">
        <v>0.981481481481482</v>
      </c>
      <c r="AI409" s="169">
        <v>0.972222222222222</v>
      </c>
      <c r="AJ409" s="356">
        <v>0.92</v>
      </c>
      <c r="AK409" s="169">
        <v>0.941341904379269</v>
      </c>
      <c r="AL409" s="169">
        <v>0.93576017130621</v>
      </c>
      <c r="AM409" s="169">
        <v>0.946736292428198</v>
      </c>
      <c r="AN409" s="169">
        <v>0.955470342349812</v>
      </c>
      <c r="AO409" s="168">
        <v>0.99</v>
      </c>
      <c r="AP409" s="358">
        <v>1</v>
      </c>
      <c r="AQ409" s="358">
        <v>1</v>
      </c>
      <c r="AR409" s="358">
        <v>1</v>
      </c>
      <c r="AS409" s="359">
        <v>1</v>
      </c>
      <c r="AT409" s="364">
        <v>0.05</v>
      </c>
      <c r="AU409" s="361">
        <v>0.4</v>
      </c>
      <c r="AV409" s="362">
        <v>0</v>
      </c>
      <c r="AW409" s="362">
        <v>0</v>
      </c>
      <c r="AX409" s="362">
        <v>0.0848484848484849</v>
      </c>
      <c r="AY409" s="142"/>
      <c r="AZ409" s="140"/>
    </row>
    <row r="410" spans="1:52">
      <c r="A410" s="138"/>
      <c r="B410" s="142"/>
      <c r="C410" s="172" t="s">
        <v>719</v>
      </c>
      <c r="D410" s="166" t="s">
        <v>26</v>
      </c>
      <c r="E410" s="166" t="s">
        <v>720</v>
      </c>
      <c r="F410" s="167" t="s">
        <v>791</v>
      </c>
      <c r="G410" s="173" t="s">
        <v>791</v>
      </c>
      <c r="H410" s="173" t="s">
        <v>791</v>
      </c>
      <c r="I410" s="173" t="s">
        <v>791</v>
      </c>
      <c r="J410" s="173" t="s">
        <v>791</v>
      </c>
      <c r="K410" s="168">
        <v>0.9</v>
      </c>
      <c r="L410" s="169">
        <v>0.931034482758621</v>
      </c>
      <c r="M410" s="169">
        <v>0.884615384615385</v>
      </c>
      <c r="N410" s="170">
        <v>0.912280701754386</v>
      </c>
      <c r="O410" s="170">
        <v>0.926605504587156</v>
      </c>
      <c r="P410" s="356">
        <v>0.9</v>
      </c>
      <c r="Q410" s="357">
        <v>0</v>
      </c>
      <c r="R410" s="169">
        <v>1</v>
      </c>
      <c r="S410" s="169" t="s">
        <v>40</v>
      </c>
      <c r="T410" s="169">
        <v>0.21875</v>
      </c>
      <c r="U410" s="356">
        <v>0.9</v>
      </c>
      <c r="V410" s="169">
        <v>0</v>
      </c>
      <c r="W410" s="169">
        <v>1</v>
      </c>
      <c r="X410" s="169" t="s">
        <v>40</v>
      </c>
      <c r="Y410" s="169">
        <v>0.40625</v>
      </c>
      <c r="Z410" s="356">
        <v>0.92</v>
      </c>
      <c r="AA410" s="356">
        <v>0</v>
      </c>
      <c r="AB410" s="356">
        <v>0</v>
      </c>
      <c r="AC410" s="356" t="s">
        <v>40</v>
      </c>
      <c r="AD410" s="356">
        <v>0.0909090909090909</v>
      </c>
      <c r="AE410" s="356">
        <v>0.92</v>
      </c>
      <c r="AF410" s="169">
        <v>0.989600967351874</v>
      </c>
      <c r="AG410" s="169">
        <v>0.992555429681178</v>
      </c>
      <c r="AH410" s="169">
        <v>1</v>
      </c>
      <c r="AI410" s="169">
        <v>0.993898604052657</v>
      </c>
      <c r="AJ410" s="356">
        <v>0.92</v>
      </c>
      <c r="AK410" s="169">
        <v>0.934106162294082</v>
      </c>
      <c r="AL410" s="169">
        <v>0.894991364421416</v>
      </c>
      <c r="AM410" s="169">
        <v>0.932884577311423</v>
      </c>
      <c r="AN410" s="169">
        <v>0.924665893145925</v>
      </c>
      <c r="AO410" s="168">
        <v>0.99</v>
      </c>
      <c r="AP410" s="358">
        <v>1</v>
      </c>
      <c r="AQ410" s="358">
        <v>1</v>
      </c>
      <c r="AR410" s="358">
        <v>1</v>
      </c>
      <c r="AS410" s="359">
        <v>1</v>
      </c>
      <c r="AT410" s="364">
        <v>0.05</v>
      </c>
      <c r="AU410" s="361">
        <v>0.285714285714286</v>
      </c>
      <c r="AV410" s="362">
        <v>0.111111111111111</v>
      </c>
      <c r="AW410" s="362">
        <v>0</v>
      </c>
      <c r="AX410" s="362">
        <v>0.05</v>
      </c>
      <c r="AY410" s="142"/>
      <c r="AZ410" s="140"/>
    </row>
    <row r="411" spans="1:52">
      <c r="A411" s="138"/>
      <c r="B411" s="142"/>
      <c r="C411" s="172" t="s">
        <v>719</v>
      </c>
      <c r="D411" s="166" t="s">
        <v>26</v>
      </c>
      <c r="E411" s="166" t="s">
        <v>720</v>
      </c>
      <c r="F411" s="167" t="s">
        <v>792</v>
      </c>
      <c r="G411" s="173" t="s">
        <v>792</v>
      </c>
      <c r="H411" s="173" t="s">
        <v>792</v>
      </c>
      <c r="I411" s="173" t="s">
        <v>792</v>
      </c>
      <c r="J411" s="173" t="s">
        <v>792</v>
      </c>
      <c r="K411" s="168">
        <v>0.9</v>
      </c>
      <c r="L411" s="169">
        <v>1</v>
      </c>
      <c r="M411" s="169">
        <v>1</v>
      </c>
      <c r="N411" s="170">
        <v>1</v>
      </c>
      <c r="O411" s="170">
        <v>0.988069414316703</v>
      </c>
      <c r="P411" s="356">
        <v>0.9</v>
      </c>
      <c r="Q411" s="357">
        <v>0.985028072364317</v>
      </c>
      <c r="R411" s="169">
        <v>0.986051502145923</v>
      </c>
      <c r="S411" s="169">
        <v>0.992569002123142</v>
      </c>
      <c r="T411" s="169">
        <v>0.991429098868641</v>
      </c>
      <c r="U411" s="356">
        <v>0.9</v>
      </c>
      <c r="V411" s="169">
        <v>0.93512164691204</v>
      </c>
      <c r="W411" s="169">
        <v>0.938841201716738</v>
      </c>
      <c r="X411" s="169">
        <v>0.945859872611465</v>
      </c>
      <c r="Y411" s="169">
        <v>0.940979456209288</v>
      </c>
      <c r="Z411" s="356">
        <v>0.92</v>
      </c>
      <c r="AA411" s="356">
        <v>0.940923076923077</v>
      </c>
      <c r="AB411" s="356">
        <v>0.929895974672094</v>
      </c>
      <c r="AC411" s="356">
        <v>0.962145110410095</v>
      </c>
      <c r="AD411" s="356">
        <v>0.95648090169067</v>
      </c>
      <c r="AE411" s="356">
        <v>0.92</v>
      </c>
      <c r="AF411" s="169">
        <v>0.999491094147583</v>
      </c>
      <c r="AG411" s="169">
        <v>0.999041227229147</v>
      </c>
      <c r="AH411" s="169">
        <v>0.997959183673469</v>
      </c>
      <c r="AI411" s="169">
        <v>0.996773176566586</v>
      </c>
      <c r="AJ411" s="356">
        <v>0.92</v>
      </c>
      <c r="AK411" s="169">
        <v>0.956629491945477</v>
      </c>
      <c r="AL411" s="169">
        <v>0.945627980922099</v>
      </c>
      <c r="AM411" s="169">
        <v>0.977791878172589</v>
      </c>
      <c r="AN411" s="169">
        <v>0.970843816978846</v>
      </c>
      <c r="AO411" s="168">
        <v>0.99</v>
      </c>
      <c r="AP411" s="358">
        <v>1</v>
      </c>
      <c r="AQ411" s="358">
        <v>1</v>
      </c>
      <c r="AR411" s="358">
        <v>1</v>
      </c>
      <c r="AS411" s="359">
        <v>1</v>
      </c>
      <c r="AT411" s="364">
        <v>0.05</v>
      </c>
      <c r="AU411" s="361">
        <v>0</v>
      </c>
      <c r="AV411" s="362">
        <v>0.125</v>
      </c>
      <c r="AW411" s="362">
        <v>0.125</v>
      </c>
      <c r="AX411" s="362">
        <v>0.031413612565445</v>
      </c>
      <c r="AY411" s="142"/>
      <c r="AZ411" s="140"/>
    </row>
    <row r="412" spans="1:52">
      <c r="A412" s="138"/>
      <c r="B412" s="142"/>
      <c r="C412" s="172" t="s">
        <v>719</v>
      </c>
      <c r="D412" s="166" t="s">
        <v>26</v>
      </c>
      <c r="E412" s="166" t="s">
        <v>720</v>
      </c>
      <c r="F412" s="167" t="s">
        <v>793</v>
      </c>
      <c r="G412" s="173" t="s">
        <v>794</v>
      </c>
      <c r="H412" s="173" t="s">
        <v>794</v>
      </c>
      <c r="I412" s="173" t="s">
        <v>794</v>
      </c>
      <c r="J412" s="173" t="s">
        <v>794</v>
      </c>
      <c r="K412" s="168">
        <v>0.9</v>
      </c>
      <c r="L412" s="169">
        <v>0.966666666666667</v>
      </c>
      <c r="M412" s="169">
        <v>1</v>
      </c>
      <c r="N412" s="170">
        <v>0.957446808510638</v>
      </c>
      <c r="O412" s="170">
        <v>0.971884984025559</v>
      </c>
      <c r="P412" s="356">
        <v>0.9</v>
      </c>
      <c r="Q412" s="357">
        <v>0.979681978798587</v>
      </c>
      <c r="R412" s="169">
        <v>0.984113353370545</v>
      </c>
      <c r="S412" s="169">
        <v>0.773333333333333</v>
      </c>
      <c r="T412" s="169">
        <v>0.953585600020028</v>
      </c>
      <c r="U412" s="356">
        <v>0.9</v>
      </c>
      <c r="V412" s="169">
        <v>0.879269729093051</v>
      </c>
      <c r="W412" s="169">
        <v>0.925289823958781</v>
      </c>
      <c r="X412" s="169">
        <v>0.838787878787879</v>
      </c>
      <c r="Y412" s="169">
        <v>0.869606579128541</v>
      </c>
      <c r="Z412" s="356">
        <v>0.92</v>
      </c>
      <c r="AA412" s="356">
        <v>0.917631041524847</v>
      </c>
      <c r="AB412" s="356">
        <v>0.921172309247094</v>
      </c>
      <c r="AC412" s="356">
        <v>0.896613190730838</v>
      </c>
      <c r="AD412" s="356">
        <v>0.908389299098364</v>
      </c>
      <c r="AE412" s="356">
        <v>0.92</v>
      </c>
      <c r="AF412" s="169">
        <v>0.998713235294118</v>
      </c>
      <c r="AG412" s="169">
        <v>0.997278500151194</v>
      </c>
      <c r="AH412" s="169">
        <v>0.995703460667135</v>
      </c>
      <c r="AI412" s="169">
        <v>0.879588436572534</v>
      </c>
      <c r="AJ412" s="356">
        <v>0.92</v>
      </c>
      <c r="AK412" s="169">
        <v>0.944277821625888</v>
      </c>
      <c r="AL412" s="169">
        <v>0.941148401463337</v>
      </c>
      <c r="AM412" s="169">
        <v>0.946622185154295</v>
      </c>
      <c r="AN412" s="169">
        <v>0.937062632570927</v>
      </c>
      <c r="AO412" s="168">
        <v>0.99</v>
      </c>
      <c r="AP412" s="358">
        <v>1</v>
      </c>
      <c r="AQ412" s="358">
        <v>1</v>
      </c>
      <c r="AR412" s="358">
        <v>1</v>
      </c>
      <c r="AS412" s="359">
        <v>1</v>
      </c>
      <c r="AT412" s="364">
        <v>0.05</v>
      </c>
      <c r="AU412" s="361">
        <v>0.342105263157895</v>
      </c>
      <c r="AV412" s="362">
        <v>0.0344827586206897</v>
      </c>
      <c r="AW412" s="362">
        <v>0.133333333333333</v>
      </c>
      <c r="AX412" s="362">
        <v>0.0637087599544937</v>
      </c>
      <c r="AY412" s="142"/>
      <c r="AZ412" s="140"/>
    </row>
    <row r="413" spans="1:52">
      <c r="A413" s="138"/>
      <c r="B413" s="142"/>
      <c r="C413" s="172" t="s">
        <v>719</v>
      </c>
      <c r="D413" s="166" t="s">
        <v>26</v>
      </c>
      <c r="E413" s="166" t="s">
        <v>720</v>
      </c>
      <c r="F413" s="167" t="s">
        <v>795</v>
      </c>
      <c r="G413" s="173" t="s">
        <v>796</v>
      </c>
      <c r="H413" s="173" t="s">
        <v>796</v>
      </c>
      <c r="I413" s="173" t="s">
        <v>796</v>
      </c>
      <c r="J413" s="173" t="s">
        <v>796</v>
      </c>
      <c r="K413" s="168">
        <v>0.9</v>
      </c>
      <c r="L413" s="169">
        <v>0.967741935483871</v>
      </c>
      <c r="M413" s="169">
        <v>0.982142857142857</v>
      </c>
      <c r="N413" s="170">
        <v>0.962264150943396</v>
      </c>
      <c r="O413" s="170">
        <v>0.973852411388727</v>
      </c>
      <c r="P413" s="356">
        <v>0.9</v>
      </c>
      <c r="Q413" s="357">
        <v>0.970572057205721</v>
      </c>
      <c r="R413" s="169">
        <v>0.973013493253373</v>
      </c>
      <c r="S413" s="169">
        <v>0.962977867203219</v>
      </c>
      <c r="T413" s="169">
        <v>0.965077788811652</v>
      </c>
      <c r="U413" s="356">
        <v>0.9</v>
      </c>
      <c r="V413" s="169">
        <v>0.947744774477448</v>
      </c>
      <c r="W413" s="169">
        <v>0.953898050974513</v>
      </c>
      <c r="X413" s="169">
        <v>0.950503018108652</v>
      </c>
      <c r="Y413" s="169">
        <v>0.937898992764931</v>
      </c>
      <c r="Z413" s="356">
        <v>0.92</v>
      </c>
      <c r="AA413" s="356">
        <v>0.929778933680104</v>
      </c>
      <c r="AB413" s="356">
        <v>0.918285172903837</v>
      </c>
      <c r="AC413" s="356">
        <v>0.929036458333333</v>
      </c>
      <c r="AD413" s="356">
        <v>0.921704323256314</v>
      </c>
      <c r="AE413" s="356">
        <v>0.92</v>
      </c>
      <c r="AF413" s="169">
        <v>0.997870993728063</v>
      </c>
      <c r="AG413" s="169">
        <v>0.665878391919516</v>
      </c>
      <c r="AH413" s="169">
        <v>0.979785361421839</v>
      </c>
      <c r="AI413" s="169">
        <v>0.936927806254425</v>
      </c>
      <c r="AJ413" s="356">
        <v>0.92</v>
      </c>
      <c r="AK413" s="169">
        <v>0.954691259021652</v>
      </c>
      <c r="AL413" s="169">
        <v>0.944420258307938</v>
      </c>
      <c r="AM413" s="169">
        <v>0.960954986321811</v>
      </c>
      <c r="AN413" s="169">
        <v>0.947549742987706</v>
      </c>
      <c r="AO413" s="168">
        <v>0.99</v>
      </c>
      <c r="AP413" s="358">
        <v>1</v>
      </c>
      <c r="AQ413" s="358">
        <v>1</v>
      </c>
      <c r="AR413" s="358">
        <v>1</v>
      </c>
      <c r="AS413" s="359">
        <v>0.99963476990504</v>
      </c>
      <c r="AT413" s="364">
        <v>0.05</v>
      </c>
      <c r="AU413" s="361">
        <v>0</v>
      </c>
      <c r="AV413" s="362">
        <v>0.0588235294117647</v>
      </c>
      <c r="AW413" s="362">
        <v>0</v>
      </c>
      <c r="AX413" s="362">
        <v>0.047808764940239</v>
      </c>
      <c r="AY413" s="142"/>
      <c r="AZ413" s="140"/>
    </row>
    <row r="414" spans="1:52">
      <c r="A414" s="138"/>
      <c r="B414" s="142"/>
      <c r="C414" s="172" t="s">
        <v>719</v>
      </c>
      <c r="D414" s="166" t="s">
        <v>26</v>
      </c>
      <c r="E414" s="166" t="s">
        <v>720</v>
      </c>
      <c r="F414" s="167" t="s">
        <v>797</v>
      </c>
      <c r="G414" s="173" t="s">
        <v>798</v>
      </c>
      <c r="H414" s="173" t="s">
        <v>798</v>
      </c>
      <c r="I414" s="173" t="s">
        <v>798</v>
      </c>
      <c r="J414" s="173" t="s">
        <v>798</v>
      </c>
      <c r="K414" s="168">
        <v>0.9</v>
      </c>
      <c r="L414" s="169">
        <v>0.962264150943396</v>
      </c>
      <c r="M414" s="169">
        <v>1</v>
      </c>
      <c r="N414" s="170">
        <v>0.957446808510638</v>
      </c>
      <c r="O414" s="170">
        <v>0.968603874415498</v>
      </c>
      <c r="P414" s="356">
        <v>0.9</v>
      </c>
      <c r="Q414" s="357">
        <v>0.381522015780097</v>
      </c>
      <c r="R414" s="169">
        <v>0.867262969588551</v>
      </c>
      <c r="S414" s="169">
        <v>0.857439733998338</v>
      </c>
      <c r="T414" s="169">
        <v>0.853472813526335</v>
      </c>
      <c r="U414" s="356">
        <v>0.9</v>
      </c>
      <c r="V414" s="169">
        <v>0.875286332400102</v>
      </c>
      <c r="W414" s="169">
        <v>0.927728085867621</v>
      </c>
      <c r="X414" s="169">
        <v>0.885286783042394</v>
      </c>
      <c r="Y414" s="169">
        <v>0.885816810606982</v>
      </c>
      <c r="Z414" s="356">
        <v>0.92</v>
      </c>
      <c r="AA414" s="356">
        <v>0.896449704142012</v>
      </c>
      <c r="AB414" s="356">
        <v>0.879788942417986</v>
      </c>
      <c r="AC414" s="356">
        <v>0.85277088502895</v>
      </c>
      <c r="AD414" s="356">
        <v>0.87573876391625</v>
      </c>
      <c r="AE414" s="356">
        <v>0.92</v>
      </c>
      <c r="AF414" s="169">
        <v>0.75208006752683</v>
      </c>
      <c r="AG414" s="169">
        <v>0.621643728439845</v>
      </c>
      <c r="AH414" s="169">
        <v>0.618053870419801</v>
      </c>
      <c r="AI414" s="169">
        <v>0.749841082455503</v>
      </c>
      <c r="AJ414" s="356">
        <v>0.92</v>
      </c>
      <c r="AK414" s="169">
        <v>0.931078951139132</v>
      </c>
      <c r="AL414" s="169">
        <v>0.915723270440252</v>
      </c>
      <c r="AM414" s="169">
        <v>0.930635838150289</v>
      </c>
      <c r="AN414" s="169">
        <v>0.917592881949563</v>
      </c>
      <c r="AO414" s="168">
        <v>0.99</v>
      </c>
      <c r="AP414" s="358">
        <v>1</v>
      </c>
      <c r="AQ414" s="358">
        <v>1</v>
      </c>
      <c r="AR414" s="358">
        <v>1</v>
      </c>
      <c r="AS414" s="359">
        <v>1</v>
      </c>
      <c r="AT414" s="364">
        <v>0.05</v>
      </c>
      <c r="AU414" s="361">
        <v>0.142857142857143</v>
      </c>
      <c r="AV414" s="362">
        <v>0</v>
      </c>
      <c r="AW414" s="362">
        <v>0.0357142857142857</v>
      </c>
      <c r="AX414" s="362">
        <v>0.058472553699284</v>
      </c>
      <c r="AY414" s="142"/>
      <c r="AZ414" s="140"/>
    </row>
    <row r="415" spans="1:52">
      <c r="A415" s="138"/>
      <c r="B415" s="142"/>
      <c r="C415" s="172" t="s">
        <v>719</v>
      </c>
      <c r="D415" s="166" t="s">
        <v>26</v>
      </c>
      <c r="E415" s="166" t="s">
        <v>720</v>
      </c>
      <c r="F415" s="167" t="s">
        <v>799</v>
      </c>
      <c r="G415" s="173" t="s">
        <v>800</v>
      </c>
      <c r="H415" s="173" t="s">
        <v>800</v>
      </c>
      <c r="I415" s="173" t="s">
        <v>800</v>
      </c>
      <c r="J415" s="173" t="s">
        <v>800</v>
      </c>
      <c r="K415" s="168">
        <v>0.9</v>
      </c>
      <c r="L415" s="169">
        <v>0.983333333333333</v>
      </c>
      <c r="M415" s="169">
        <v>0.927272727272727</v>
      </c>
      <c r="N415" s="170">
        <v>0.961538461538462</v>
      </c>
      <c r="O415" s="170">
        <v>0.986260454002389</v>
      </c>
      <c r="P415" s="356">
        <v>0.9</v>
      </c>
      <c r="Q415" s="357">
        <v>0.996167452830189</v>
      </c>
      <c r="R415" s="169">
        <v>0.998556304138595</v>
      </c>
      <c r="S415" s="169">
        <v>0.996732026143791</v>
      </c>
      <c r="T415" s="169">
        <v>0.994585325015528</v>
      </c>
      <c r="U415" s="356">
        <v>0.9</v>
      </c>
      <c r="V415" s="169">
        <v>0.941922169811321</v>
      </c>
      <c r="W415" s="169">
        <v>0.955245428296439</v>
      </c>
      <c r="X415" s="169">
        <v>0.951447245564893</v>
      </c>
      <c r="Y415" s="169">
        <v>0.949418023711145</v>
      </c>
      <c r="Z415" s="356">
        <v>0.92</v>
      </c>
      <c r="AA415" s="356">
        <v>0.949390243902439</v>
      </c>
      <c r="AB415" s="356">
        <v>0.960809102402023</v>
      </c>
      <c r="AC415" s="356">
        <v>0.96551724137931</v>
      </c>
      <c r="AD415" s="356">
        <v>0.960688823077767</v>
      </c>
      <c r="AE415" s="356">
        <v>0.92</v>
      </c>
      <c r="AF415" s="169">
        <v>0.984908595877091</v>
      </c>
      <c r="AG415" s="169">
        <v>0.993113668061367</v>
      </c>
      <c r="AH415" s="169">
        <v>0.525239795561157</v>
      </c>
      <c r="AI415" s="169">
        <v>0.965594756580122</v>
      </c>
      <c r="AJ415" s="356">
        <v>0.92</v>
      </c>
      <c r="AK415" s="169">
        <v>0.965677458033573</v>
      </c>
      <c r="AL415" s="169">
        <v>0.969837587006961</v>
      </c>
      <c r="AM415" s="169">
        <v>0.977173913043478</v>
      </c>
      <c r="AN415" s="169">
        <v>0.973864633445282</v>
      </c>
      <c r="AO415" s="168">
        <v>0.99</v>
      </c>
      <c r="AP415" s="358">
        <v>1</v>
      </c>
      <c r="AQ415" s="358">
        <v>1</v>
      </c>
      <c r="AR415" s="358">
        <v>1</v>
      </c>
      <c r="AS415" s="359">
        <v>1</v>
      </c>
      <c r="AT415" s="364">
        <v>0.05</v>
      </c>
      <c r="AU415" s="361">
        <v>0.2</v>
      </c>
      <c r="AV415" s="362">
        <v>0.133333333333333</v>
      </c>
      <c r="AW415" s="362">
        <v>0</v>
      </c>
      <c r="AX415" s="362">
        <v>0.0662525879917184</v>
      </c>
      <c r="AY415" s="142"/>
      <c r="AZ415" s="140"/>
    </row>
    <row r="416" spans="1:52">
      <c r="A416" s="138"/>
      <c r="B416" s="142"/>
      <c r="C416" s="172" t="s">
        <v>719</v>
      </c>
      <c r="D416" s="166" t="s">
        <v>26</v>
      </c>
      <c r="E416" s="166" t="s">
        <v>720</v>
      </c>
      <c r="F416" s="167" t="s">
        <v>801</v>
      </c>
      <c r="G416" s="173" t="s">
        <v>802</v>
      </c>
      <c r="H416" s="173" t="s">
        <v>802</v>
      </c>
      <c r="I416" s="173" t="s">
        <v>802</v>
      </c>
      <c r="J416" s="173" t="s">
        <v>802</v>
      </c>
      <c r="K416" s="168">
        <v>0.9</v>
      </c>
      <c r="L416" s="169">
        <v>0.961538461538462</v>
      </c>
      <c r="M416" s="169">
        <v>1</v>
      </c>
      <c r="N416" s="170">
        <v>1</v>
      </c>
      <c r="O416" s="170">
        <v>0.971525423728814</v>
      </c>
      <c r="P416" s="356">
        <v>0.9</v>
      </c>
      <c r="Q416" s="357">
        <v>0.989387755102041</v>
      </c>
      <c r="R416" s="169">
        <v>0.991272727272727</v>
      </c>
      <c r="S416" s="169">
        <v>0.978606356968215</v>
      </c>
      <c r="T416" s="169">
        <v>0.9880888395721</v>
      </c>
      <c r="U416" s="356">
        <v>0.9</v>
      </c>
      <c r="V416" s="169">
        <v>0.95265306122449</v>
      </c>
      <c r="W416" s="169">
        <v>0.944</v>
      </c>
      <c r="X416" s="169">
        <v>0.943154034229829</v>
      </c>
      <c r="Y416" s="169">
        <v>0.96053886297831</v>
      </c>
      <c r="Z416" s="356">
        <v>0.92</v>
      </c>
      <c r="AA416" s="356">
        <v>0.972302604381976</v>
      </c>
      <c r="AB416" s="356">
        <v>0.974738675958188</v>
      </c>
      <c r="AC416" s="356">
        <v>0.973540145985402</v>
      </c>
      <c r="AD416" s="356">
        <v>0.97924953865081</v>
      </c>
      <c r="AE416" s="356">
        <v>0.92</v>
      </c>
      <c r="AF416" s="169">
        <v>0.996461742591774</v>
      </c>
      <c r="AG416" s="169">
        <v>0.999467990778507</v>
      </c>
      <c r="AH416" s="169">
        <v>0.999278238902923</v>
      </c>
      <c r="AI416" s="169">
        <v>0.998614368828307</v>
      </c>
      <c r="AJ416" s="356">
        <v>0.92</v>
      </c>
      <c r="AK416" s="169">
        <v>0.98132183908046</v>
      </c>
      <c r="AL416" s="169">
        <v>0.978630705394191</v>
      </c>
      <c r="AM416" s="169">
        <v>0.98389458272328</v>
      </c>
      <c r="AN416" s="169">
        <v>0.985755225249322</v>
      </c>
      <c r="AO416" s="168">
        <v>0.99</v>
      </c>
      <c r="AP416" s="358">
        <v>1</v>
      </c>
      <c r="AQ416" s="358">
        <v>1</v>
      </c>
      <c r="AR416" s="358">
        <v>1</v>
      </c>
      <c r="AS416" s="359">
        <v>1</v>
      </c>
      <c r="AT416" s="364">
        <v>0.05</v>
      </c>
      <c r="AU416" s="361">
        <v>0.260869565217391</v>
      </c>
      <c r="AV416" s="362">
        <v>0</v>
      </c>
      <c r="AW416" s="362">
        <v>0.0526315789473684</v>
      </c>
      <c r="AX416" s="362">
        <v>0.0569620253164557</v>
      </c>
      <c r="AY416" s="142"/>
      <c r="AZ416" s="140"/>
    </row>
    <row r="417" spans="1:52">
      <c r="A417" s="138"/>
      <c r="B417" s="142"/>
      <c r="C417" s="172" t="s">
        <v>719</v>
      </c>
      <c r="D417" s="166" t="s">
        <v>26</v>
      </c>
      <c r="E417" s="166" t="s">
        <v>720</v>
      </c>
      <c r="F417" s="167" t="s">
        <v>803</v>
      </c>
      <c r="G417" s="173" t="s">
        <v>804</v>
      </c>
      <c r="H417" s="173" t="s">
        <v>804</v>
      </c>
      <c r="I417" s="173" t="s">
        <v>804</v>
      </c>
      <c r="J417" s="173" t="s">
        <v>804</v>
      </c>
      <c r="K417" s="168">
        <v>0.9</v>
      </c>
      <c r="L417" s="169">
        <v>0.980392156862745</v>
      </c>
      <c r="M417" s="169">
        <v>1</v>
      </c>
      <c r="N417" s="170">
        <v>0.975609756097561</v>
      </c>
      <c r="O417" s="170">
        <v>0.965706447187929</v>
      </c>
      <c r="P417" s="356">
        <v>0.9</v>
      </c>
      <c r="Q417" s="357">
        <v>0.971823354104579</v>
      </c>
      <c r="R417" s="169">
        <v>0.989310009718173</v>
      </c>
      <c r="S417" s="169">
        <v>0.979784366576819</v>
      </c>
      <c r="T417" s="169">
        <v>0.973834398509539</v>
      </c>
      <c r="U417" s="356">
        <v>0.9</v>
      </c>
      <c r="V417" s="169">
        <v>0.963153616905988</v>
      </c>
      <c r="W417" s="169">
        <v>0.978943958535795</v>
      </c>
      <c r="X417" s="169">
        <v>0.972035040431267</v>
      </c>
      <c r="Y417" s="169">
        <v>0.96166544819942</v>
      </c>
      <c r="Z417" s="356">
        <v>0.92</v>
      </c>
      <c r="AA417" s="356">
        <v>0.965959675307672</v>
      </c>
      <c r="AB417" s="356">
        <v>0.96887621762889</v>
      </c>
      <c r="AC417" s="356">
        <v>0.976604278074866</v>
      </c>
      <c r="AD417" s="356">
        <v>0.970158100514083</v>
      </c>
      <c r="AE417" s="356">
        <v>0.92</v>
      </c>
      <c r="AF417" s="169">
        <v>0.995116254379446</v>
      </c>
      <c r="AG417" s="169">
        <v>0.909352970465683</v>
      </c>
      <c r="AH417" s="169">
        <v>0.965238959019731</v>
      </c>
      <c r="AI417" s="169">
        <v>0.956020309089281</v>
      </c>
      <c r="AJ417" s="356">
        <v>0.92</v>
      </c>
      <c r="AK417" s="169">
        <v>0.975499334221039</v>
      </c>
      <c r="AL417" s="169">
        <v>0.978484308619981</v>
      </c>
      <c r="AM417" s="169">
        <v>0.98835907768077</v>
      </c>
      <c r="AN417" s="169">
        <v>0.979574576546099</v>
      </c>
      <c r="AO417" s="168">
        <v>0.99</v>
      </c>
      <c r="AP417" s="358">
        <v>1</v>
      </c>
      <c r="AQ417" s="358">
        <v>1</v>
      </c>
      <c r="AR417" s="358">
        <v>1</v>
      </c>
      <c r="AS417" s="359">
        <v>1</v>
      </c>
      <c r="AT417" s="364">
        <v>0.05</v>
      </c>
      <c r="AU417" s="361">
        <v>0.25</v>
      </c>
      <c r="AV417" s="362">
        <v>0</v>
      </c>
      <c r="AW417" s="362">
        <v>0.142857142857143</v>
      </c>
      <c r="AX417" s="362">
        <v>0.0658857979502196</v>
      </c>
      <c r="AY417" s="142"/>
      <c r="AZ417" s="140"/>
    </row>
    <row r="418" spans="1:52">
      <c r="A418" s="138"/>
      <c r="B418" s="142"/>
      <c r="C418" s="172" t="s">
        <v>719</v>
      </c>
      <c r="D418" s="166" t="s">
        <v>26</v>
      </c>
      <c r="E418" s="166" t="s">
        <v>720</v>
      </c>
      <c r="F418" s="167" t="s">
        <v>805</v>
      </c>
      <c r="G418" s="173" t="s">
        <v>806</v>
      </c>
      <c r="H418" s="173" t="s">
        <v>806</v>
      </c>
      <c r="I418" s="173" t="s">
        <v>806</v>
      </c>
      <c r="J418" s="173" t="s">
        <v>806</v>
      </c>
      <c r="K418" s="168">
        <v>0.9</v>
      </c>
      <c r="L418" s="169">
        <v>1</v>
      </c>
      <c r="M418" s="169">
        <v>0.947368421052632</v>
      </c>
      <c r="N418" s="170">
        <v>0.939393939393939</v>
      </c>
      <c r="O418" s="170">
        <v>0.978879706152433</v>
      </c>
      <c r="P418" s="356">
        <v>0.9</v>
      </c>
      <c r="Q418" s="357">
        <v>0.960838607594937</v>
      </c>
      <c r="R418" s="169">
        <v>0.925701706108971</v>
      </c>
      <c r="S418" s="169">
        <v>0.918260869565217</v>
      </c>
      <c r="T418" s="169">
        <v>0.953234795250787</v>
      </c>
      <c r="U418" s="356">
        <v>0.9</v>
      </c>
      <c r="V418" s="169">
        <v>0.904272151898734</v>
      </c>
      <c r="W418" s="169">
        <v>0.914144193725922</v>
      </c>
      <c r="X418" s="169">
        <v>0.897391304347826</v>
      </c>
      <c r="Y418" s="169">
        <v>0.906625359133234</v>
      </c>
      <c r="Z418" s="356">
        <v>0.92</v>
      </c>
      <c r="AA418" s="356">
        <v>0.914192949907236</v>
      </c>
      <c r="AB418" s="356">
        <v>0.941544117647059</v>
      </c>
      <c r="AC418" s="356">
        <v>0.945585215605749</v>
      </c>
      <c r="AD418" s="356">
        <v>0.950587547098395</v>
      </c>
      <c r="AE418" s="356">
        <v>0.92</v>
      </c>
      <c r="AF418" s="169">
        <v>0.99747064137308</v>
      </c>
      <c r="AG418" s="169">
        <v>0.492916592881176</v>
      </c>
      <c r="AH418" s="169">
        <v>0.972644927536232</v>
      </c>
      <c r="AI418" s="169">
        <v>0.951380660400873</v>
      </c>
      <c r="AJ418" s="356">
        <v>0.92</v>
      </c>
      <c r="AK418" s="169">
        <v>0.945357524012807</v>
      </c>
      <c r="AL418" s="169">
        <v>0.958562927044302</v>
      </c>
      <c r="AM418" s="169">
        <v>0.967395331604298</v>
      </c>
      <c r="AN418" s="169">
        <v>0.966184158313349</v>
      </c>
      <c r="AO418" s="168">
        <v>0.99</v>
      </c>
      <c r="AP418" s="358">
        <v>1</v>
      </c>
      <c r="AQ418" s="358">
        <v>1</v>
      </c>
      <c r="AR418" s="358">
        <v>1</v>
      </c>
      <c r="AS418" s="359">
        <v>1</v>
      </c>
      <c r="AT418" s="364">
        <v>0.05</v>
      </c>
      <c r="AU418" s="361">
        <v>0.0036036036036036</v>
      </c>
      <c r="AV418" s="362">
        <v>0</v>
      </c>
      <c r="AW418" s="362">
        <v>0.00350877192982456</v>
      </c>
      <c r="AX418" s="362">
        <v>0.00419157562014705</v>
      </c>
      <c r="AY418" s="142"/>
      <c r="AZ418" s="140"/>
    </row>
    <row r="419" spans="1:52">
      <c r="A419" s="138"/>
      <c r="B419" s="142"/>
      <c r="C419" s="172" t="s">
        <v>719</v>
      </c>
      <c r="D419" s="166" t="s">
        <v>26</v>
      </c>
      <c r="E419" s="166" t="s">
        <v>720</v>
      </c>
      <c r="F419" s="167" t="s">
        <v>807</v>
      </c>
      <c r="G419" s="173" t="s">
        <v>808</v>
      </c>
      <c r="H419" s="173" t="s">
        <v>808</v>
      </c>
      <c r="I419" s="173" t="s">
        <v>808</v>
      </c>
      <c r="J419" s="173" t="s">
        <v>808</v>
      </c>
      <c r="K419" s="168">
        <v>0.9</v>
      </c>
      <c r="L419" s="169">
        <v>0.981481481481482</v>
      </c>
      <c r="M419" s="169">
        <v>0.980769230769231</v>
      </c>
      <c r="N419" s="170">
        <v>0.976744186046512</v>
      </c>
      <c r="O419" s="170">
        <v>0.948179271708683</v>
      </c>
      <c r="P419" s="356">
        <v>0.9</v>
      </c>
      <c r="Q419" s="357">
        <v>0.981269841269841</v>
      </c>
      <c r="R419" s="169">
        <v>0.985096870342772</v>
      </c>
      <c r="S419" s="169">
        <v>0.983432455395072</v>
      </c>
      <c r="T419" s="169">
        <v>0.980341510408668</v>
      </c>
      <c r="U419" s="356">
        <v>0.9</v>
      </c>
      <c r="V419" s="169">
        <v>0.926666666666667</v>
      </c>
      <c r="W419" s="169">
        <v>0.940387481371088</v>
      </c>
      <c r="X419" s="169">
        <v>0.921410365335599</v>
      </c>
      <c r="Y419" s="169">
        <v>0.913030730351982</v>
      </c>
      <c r="Z419" s="356">
        <v>0.92</v>
      </c>
      <c r="AA419" s="356">
        <v>0.926232457718604</v>
      </c>
      <c r="AB419" s="356">
        <v>0.928485576923077</v>
      </c>
      <c r="AC419" s="356">
        <v>0.906779661016949</v>
      </c>
      <c r="AD419" s="356">
        <v>0.928273771940902</v>
      </c>
      <c r="AE419" s="356">
        <v>0.92</v>
      </c>
      <c r="AF419" s="169">
        <v>0.999588213762811</v>
      </c>
      <c r="AG419" s="169">
        <v>0.996392184760792</v>
      </c>
      <c r="AH419" s="169">
        <v>0.960063074263881</v>
      </c>
      <c r="AI419" s="169">
        <v>0.988721038181668</v>
      </c>
      <c r="AJ419" s="356">
        <v>0.92</v>
      </c>
      <c r="AK419" s="169">
        <v>0.949629380053908</v>
      </c>
      <c r="AL419" s="169">
        <v>0.95059880239521</v>
      </c>
      <c r="AM419" s="169">
        <v>0.95557441992077</v>
      </c>
      <c r="AN419" s="169">
        <v>0.952133536593894</v>
      </c>
      <c r="AO419" s="168">
        <v>0.99</v>
      </c>
      <c r="AP419" s="358">
        <v>1</v>
      </c>
      <c r="AQ419" s="358">
        <v>1</v>
      </c>
      <c r="AR419" s="358">
        <v>1</v>
      </c>
      <c r="AS419" s="359">
        <v>1</v>
      </c>
      <c r="AT419" s="364">
        <v>0.05</v>
      </c>
      <c r="AU419" s="361">
        <v>0.0689655172413793</v>
      </c>
      <c r="AV419" s="362">
        <v>0</v>
      </c>
      <c r="AW419" s="362">
        <v>0.0416666666666667</v>
      </c>
      <c r="AX419" s="362">
        <v>0.0601589103291714</v>
      </c>
      <c r="AY419" s="142"/>
      <c r="AZ419" s="140"/>
    </row>
    <row r="420" spans="1:52">
      <c r="A420" s="138"/>
      <c r="B420" s="142"/>
      <c r="C420" s="172" t="s">
        <v>719</v>
      </c>
      <c r="D420" s="166" t="s">
        <v>26</v>
      </c>
      <c r="E420" s="166" t="s">
        <v>720</v>
      </c>
      <c r="F420" s="167" t="s">
        <v>809</v>
      </c>
      <c r="G420" s="173" t="s">
        <v>810</v>
      </c>
      <c r="H420" s="173" t="s">
        <v>810</v>
      </c>
      <c r="I420" s="173" t="s">
        <v>810</v>
      </c>
      <c r="J420" s="173" t="s">
        <v>810</v>
      </c>
      <c r="K420" s="168">
        <v>0.9</v>
      </c>
      <c r="L420" s="169">
        <v>0.935185185185185</v>
      </c>
      <c r="M420" s="169">
        <v>0.980952380952381</v>
      </c>
      <c r="N420" s="170">
        <v>0.98876404494382</v>
      </c>
      <c r="O420" s="170">
        <v>0.982964224872232</v>
      </c>
      <c r="P420" s="356">
        <v>0.9</v>
      </c>
      <c r="Q420" s="357">
        <v>0.965576592082616</v>
      </c>
      <c r="R420" s="169">
        <v>0.985706580366774</v>
      </c>
      <c r="S420" s="169">
        <v>0.985138004246285</v>
      </c>
      <c r="T420" s="169">
        <v>0.982150101419878</v>
      </c>
      <c r="U420" s="356">
        <v>0.9</v>
      </c>
      <c r="V420" s="169">
        <v>0.949397590361446</v>
      </c>
      <c r="W420" s="169">
        <v>0.949298813376483</v>
      </c>
      <c r="X420" s="169">
        <v>0.964702760084926</v>
      </c>
      <c r="Y420" s="169">
        <v>0.957561415370746</v>
      </c>
      <c r="Z420" s="356">
        <v>0.92</v>
      </c>
      <c r="AA420" s="356">
        <v>0.956534682941352</v>
      </c>
      <c r="AB420" s="356">
        <v>0.961672961253322</v>
      </c>
      <c r="AC420" s="356">
        <v>0.955002008838891</v>
      </c>
      <c r="AD420" s="356">
        <v>0.962672830528012</v>
      </c>
      <c r="AE420" s="356">
        <v>0.92</v>
      </c>
      <c r="AF420" s="169">
        <v>0.999260856174931</v>
      </c>
      <c r="AG420" s="169">
        <v>0.99547590046981</v>
      </c>
      <c r="AH420" s="169">
        <v>0.975543053602125</v>
      </c>
      <c r="AI420" s="169">
        <v>0.912286715883724</v>
      </c>
      <c r="AJ420" s="356">
        <v>0.92</v>
      </c>
      <c r="AK420" s="169">
        <v>0.968942115768463</v>
      </c>
      <c r="AL420" s="169">
        <v>0.970715535500506</v>
      </c>
      <c r="AM420" s="169">
        <v>0.975067923925204</v>
      </c>
      <c r="AN420" s="169">
        <v>0.975308435420131</v>
      </c>
      <c r="AO420" s="168">
        <v>0.99</v>
      </c>
      <c r="AP420" s="358">
        <v>1</v>
      </c>
      <c r="AQ420" s="358">
        <v>1</v>
      </c>
      <c r="AR420" s="358">
        <v>1</v>
      </c>
      <c r="AS420" s="359">
        <v>1</v>
      </c>
      <c r="AT420" s="364">
        <v>0.05</v>
      </c>
      <c r="AU420" s="361">
        <v>0.217391304347826</v>
      </c>
      <c r="AV420" s="362">
        <v>0</v>
      </c>
      <c r="AW420" s="362">
        <v>0.111111111111111</v>
      </c>
      <c r="AX420" s="362">
        <v>0.0649606299212598</v>
      </c>
      <c r="AY420" s="142"/>
      <c r="AZ420" s="140"/>
    </row>
    <row r="421" spans="1:52">
      <c r="A421" s="138"/>
      <c r="B421" s="142"/>
      <c r="C421" s="172" t="s">
        <v>719</v>
      </c>
      <c r="D421" s="166" t="s">
        <v>26</v>
      </c>
      <c r="E421" s="166" t="s">
        <v>720</v>
      </c>
      <c r="F421" s="167" t="s">
        <v>811</v>
      </c>
      <c r="G421" s="173" t="s">
        <v>812</v>
      </c>
      <c r="H421" s="173" t="s">
        <v>812</v>
      </c>
      <c r="I421" s="173" t="s">
        <v>812</v>
      </c>
      <c r="J421" s="173" t="s">
        <v>812</v>
      </c>
      <c r="K421" s="168">
        <v>0.9</v>
      </c>
      <c r="L421" s="169">
        <v>1</v>
      </c>
      <c r="M421" s="169">
        <v>1</v>
      </c>
      <c r="N421" s="170">
        <v>1</v>
      </c>
      <c r="O421" s="170">
        <v>0.996848266546601</v>
      </c>
      <c r="P421" s="356">
        <v>0.9</v>
      </c>
      <c r="Q421" s="357">
        <v>0.991088833194096</v>
      </c>
      <c r="R421" s="169">
        <v>0.993267736923874</v>
      </c>
      <c r="S421" s="169">
        <v>0.993630573248408</v>
      </c>
      <c r="T421" s="169">
        <v>0.993191244239631</v>
      </c>
      <c r="U421" s="356">
        <v>0.9</v>
      </c>
      <c r="V421" s="169">
        <v>0.966861598440546</v>
      </c>
      <c r="W421" s="169">
        <v>0.965820818228897</v>
      </c>
      <c r="X421" s="169">
        <v>0.97179253867152</v>
      </c>
      <c r="Y421" s="169">
        <v>0.973352534562212</v>
      </c>
      <c r="Z421" s="356">
        <v>0.92</v>
      </c>
      <c r="AA421" s="356">
        <v>0.982540961590116</v>
      </c>
      <c r="AB421" s="356">
        <v>0.984126984126984</v>
      </c>
      <c r="AC421" s="356">
        <v>0.984664536741214</v>
      </c>
      <c r="AD421" s="356">
        <v>0.986978469881022</v>
      </c>
      <c r="AE421" s="356">
        <v>0.92</v>
      </c>
      <c r="AF421" s="169">
        <v>0.990063233965673</v>
      </c>
      <c r="AG421" s="169">
        <v>0.994147157190635</v>
      </c>
      <c r="AH421" s="169">
        <v>0.996617812852311</v>
      </c>
      <c r="AI421" s="169">
        <v>0.994730136668983</v>
      </c>
      <c r="AJ421" s="356">
        <v>0.92</v>
      </c>
      <c r="AK421" s="169">
        <v>0.988240120333652</v>
      </c>
      <c r="AL421" s="169">
        <v>0.986559532505478</v>
      </c>
      <c r="AM421" s="169">
        <v>0.992293382939144</v>
      </c>
      <c r="AN421" s="169">
        <v>0.991505061776799</v>
      </c>
      <c r="AO421" s="168">
        <v>0.99</v>
      </c>
      <c r="AP421" s="358">
        <v>1</v>
      </c>
      <c r="AQ421" s="358">
        <v>1</v>
      </c>
      <c r="AR421" s="358">
        <v>1</v>
      </c>
      <c r="AS421" s="359">
        <v>1</v>
      </c>
      <c r="AT421" s="364">
        <v>0.05</v>
      </c>
      <c r="AU421" s="361">
        <v>0.137931034482759</v>
      </c>
      <c r="AV421" s="362">
        <v>0</v>
      </c>
      <c r="AW421" s="362">
        <v>0.0666666666666667</v>
      </c>
      <c r="AX421" s="362">
        <v>0.0401284109149278</v>
      </c>
      <c r="AY421" s="142"/>
      <c r="AZ421" s="140"/>
    </row>
    <row r="422" spans="1:52">
      <c r="A422" s="138"/>
      <c r="B422" s="142"/>
      <c r="C422" s="172" t="s">
        <v>719</v>
      </c>
      <c r="D422" s="166" t="s">
        <v>26</v>
      </c>
      <c r="E422" s="166" t="s">
        <v>720</v>
      </c>
      <c r="F422" s="167" t="s">
        <v>813</v>
      </c>
      <c r="G422" s="173" t="s">
        <v>814</v>
      </c>
      <c r="H422" s="173" t="s">
        <v>814</v>
      </c>
      <c r="I422" s="173" t="s">
        <v>814</v>
      </c>
      <c r="J422" s="173" t="s">
        <v>814</v>
      </c>
      <c r="K422" s="168">
        <v>0.9</v>
      </c>
      <c r="L422" s="169">
        <v>1</v>
      </c>
      <c r="M422" s="169">
        <v>1</v>
      </c>
      <c r="N422" s="170">
        <v>1</v>
      </c>
      <c r="O422" s="170">
        <v>0.992433061699651</v>
      </c>
      <c r="P422" s="356">
        <v>0.9</v>
      </c>
      <c r="Q422" s="357">
        <v>0.917693000901172</v>
      </c>
      <c r="R422" s="169">
        <v>0.918429003021148</v>
      </c>
      <c r="S422" s="169">
        <v>0.918387741505663</v>
      </c>
      <c r="T422" s="169">
        <v>0.94935871522546</v>
      </c>
      <c r="U422" s="356">
        <v>0.9</v>
      </c>
      <c r="V422" s="169">
        <v>0.956893962150796</v>
      </c>
      <c r="W422" s="169">
        <v>0.973960581211337</v>
      </c>
      <c r="X422" s="169">
        <v>0.959526982011992</v>
      </c>
      <c r="Y422" s="169">
        <v>0.954694792547132</v>
      </c>
      <c r="Z422" s="356">
        <v>0.92</v>
      </c>
      <c r="AA422" s="356">
        <v>0.953615023474178</v>
      </c>
      <c r="AB422" s="356">
        <v>0.926136363636364</v>
      </c>
      <c r="AC422" s="356">
        <v>0.970381917381138</v>
      </c>
      <c r="AD422" s="356">
        <v>0.941883316451532</v>
      </c>
      <c r="AE422" s="356">
        <v>0.92</v>
      </c>
      <c r="AF422" s="169">
        <v>0.993356146565008</v>
      </c>
      <c r="AG422" s="169">
        <v>0.863698512092836</v>
      </c>
      <c r="AH422" s="169">
        <v>0.776499830527624</v>
      </c>
      <c r="AI422" s="169">
        <v>0.970082271649046</v>
      </c>
      <c r="AJ422" s="356">
        <v>0.92</v>
      </c>
      <c r="AK422" s="169">
        <v>0.969459279038718</v>
      </c>
      <c r="AL422" s="169">
        <v>0.96149758849015</v>
      </c>
      <c r="AM422" s="169">
        <v>0.982153271900152</v>
      </c>
      <c r="AN422" s="169">
        <v>0.964786941526138</v>
      </c>
      <c r="AO422" s="168">
        <v>0.99</v>
      </c>
      <c r="AP422" s="358">
        <v>1</v>
      </c>
      <c r="AQ422" s="358">
        <v>1</v>
      </c>
      <c r="AR422" s="358">
        <v>1</v>
      </c>
      <c r="AS422" s="359">
        <v>1</v>
      </c>
      <c r="AT422" s="364">
        <v>0.05</v>
      </c>
      <c r="AU422" s="361">
        <v>0.0714285714285714</v>
      </c>
      <c r="AV422" s="362">
        <v>0.00934579439252336</v>
      </c>
      <c r="AW422" s="362">
        <v>0.0114942528735632</v>
      </c>
      <c r="AX422" s="362">
        <v>0.0146159075458872</v>
      </c>
      <c r="AY422" s="142"/>
      <c r="AZ422" s="140"/>
    </row>
    <row r="423" spans="1:52">
      <c r="A423" s="138"/>
      <c r="B423" s="142"/>
      <c r="C423" s="172" t="s">
        <v>719</v>
      </c>
      <c r="D423" s="166" t="s">
        <v>26</v>
      </c>
      <c r="E423" s="166" t="s">
        <v>720</v>
      </c>
      <c r="F423" s="167" t="s">
        <v>815</v>
      </c>
      <c r="G423" s="173" t="s">
        <v>816</v>
      </c>
      <c r="H423" s="173" t="s">
        <v>816</v>
      </c>
      <c r="I423" s="173" t="s">
        <v>816</v>
      </c>
      <c r="J423" s="173" t="s">
        <v>816</v>
      </c>
      <c r="K423" s="168">
        <v>0.9</v>
      </c>
      <c r="L423" s="169">
        <v>0.946428571428571</v>
      </c>
      <c r="M423" s="169">
        <v>0.886792452830189</v>
      </c>
      <c r="N423" s="170">
        <v>1</v>
      </c>
      <c r="O423" s="170">
        <v>0.958894878706199</v>
      </c>
      <c r="P423" s="356">
        <v>0.9</v>
      </c>
      <c r="Q423" s="357">
        <v>0.958482265603519</v>
      </c>
      <c r="R423" s="169">
        <v>0.983418367346939</v>
      </c>
      <c r="S423" s="169">
        <v>0.972306525037936</v>
      </c>
      <c r="T423" s="169">
        <v>0.952338880484115</v>
      </c>
      <c r="U423" s="356">
        <v>0.9</v>
      </c>
      <c r="V423" s="169">
        <v>0.905416552103382</v>
      </c>
      <c r="W423" s="169">
        <v>0.922619047619048</v>
      </c>
      <c r="X423" s="169">
        <v>0.89339908952959</v>
      </c>
      <c r="Y423" s="169">
        <v>0.883655068078669</v>
      </c>
      <c r="Z423" s="356">
        <v>0.92</v>
      </c>
      <c r="AA423" s="356">
        <v>0.895833333333333</v>
      </c>
      <c r="AB423" s="356">
        <v>0.927141133896261</v>
      </c>
      <c r="AC423" s="356">
        <v>0.914438502673797</v>
      </c>
      <c r="AD423" s="356">
        <v>0.912848711810576</v>
      </c>
      <c r="AE423" s="356">
        <v>0.92</v>
      </c>
      <c r="AF423" s="169">
        <v>0.936869384934347</v>
      </c>
      <c r="AG423" s="169">
        <v>0.946330497867014</v>
      </c>
      <c r="AH423" s="169">
        <v>0.92418570629491</v>
      </c>
      <c r="AI423" s="169">
        <v>0.960088955444577</v>
      </c>
      <c r="AJ423" s="356">
        <v>0.92</v>
      </c>
      <c r="AK423" s="169">
        <v>0.92342073897497</v>
      </c>
      <c r="AL423" s="169">
        <v>0.941067856593322</v>
      </c>
      <c r="AM423" s="169">
        <v>0.944148936170213</v>
      </c>
      <c r="AN423" s="169">
        <v>0.936260750387523</v>
      </c>
      <c r="AO423" s="168">
        <v>0.99</v>
      </c>
      <c r="AP423" s="358">
        <v>1</v>
      </c>
      <c r="AQ423" s="358">
        <v>1</v>
      </c>
      <c r="AR423" s="358">
        <v>1</v>
      </c>
      <c r="AS423" s="359">
        <v>1</v>
      </c>
      <c r="AT423" s="364">
        <v>0.05</v>
      </c>
      <c r="AU423" s="361">
        <v>0.245901639344262</v>
      </c>
      <c r="AV423" s="362">
        <v>0.0638297872340425</v>
      </c>
      <c r="AW423" s="362">
        <v>0.0508474576271186</v>
      </c>
      <c r="AX423" s="362">
        <v>0.0496156533892383</v>
      </c>
      <c r="AY423" s="142"/>
      <c r="AZ423" s="140"/>
    </row>
    <row r="424" spans="1:52">
      <c r="A424" s="138"/>
      <c r="B424" s="142"/>
      <c r="C424" s="172" t="s">
        <v>719</v>
      </c>
      <c r="D424" s="166" t="s">
        <v>26</v>
      </c>
      <c r="E424" s="166" t="s">
        <v>720</v>
      </c>
      <c r="F424" s="167" t="s">
        <v>817</v>
      </c>
      <c r="G424" s="173" t="s">
        <v>817</v>
      </c>
      <c r="H424" s="173" t="s">
        <v>817</v>
      </c>
      <c r="I424" s="173" t="s">
        <v>817</v>
      </c>
      <c r="J424" s="173" t="s">
        <v>817</v>
      </c>
      <c r="K424" s="168">
        <v>0.9</v>
      </c>
      <c r="L424" s="169">
        <v>1</v>
      </c>
      <c r="M424" s="169">
        <v>1</v>
      </c>
      <c r="N424" s="170">
        <v>1</v>
      </c>
      <c r="O424" s="170">
        <v>0.991876523151909</v>
      </c>
      <c r="P424" s="356">
        <v>0.9</v>
      </c>
      <c r="Q424" s="357">
        <v>0.994526315789474</v>
      </c>
      <c r="R424" s="169">
        <v>0.99247554552295</v>
      </c>
      <c r="S424" s="169">
        <v>0.996141479099678</v>
      </c>
      <c r="T424" s="169">
        <v>0.991429925969148</v>
      </c>
      <c r="U424" s="356">
        <v>0.9</v>
      </c>
      <c r="V424" s="169">
        <v>0.965473684210526</v>
      </c>
      <c r="W424" s="169">
        <v>0.961625282167043</v>
      </c>
      <c r="X424" s="169">
        <v>0.97491961414791</v>
      </c>
      <c r="Y424" s="169">
        <v>0.972849276102257</v>
      </c>
      <c r="Z424" s="356">
        <v>0.92</v>
      </c>
      <c r="AA424" s="356">
        <v>0.968315972222222</v>
      </c>
      <c r="AB424" s="356">
        <v>0.968921981223697</v>
      </c>
      <c r="AC424" s="356">
        <v>0.982758620689655</v>
      </c>
      <c r="AD424" s="356">
        <v>0.978206606624141</v>
      </c>
      <c r="AE424" s="356">
        <v>0.92</v>
      </c>
      <c r="AF424" s="169">
        <v>0.999878758486906</v>
      </c>
      <c r="AG424" s="169">
        <v>0.745739500912964</v>
      </c>
      <c r="AH424" s="169">
        <v>0.998902305159166</v>
      </c>
      <c r="AI424" s="169">
        <v>0.974248865808771</v>
      </c>
      <c r="AJ424" s="356">
        <v>0.92</v>
      </c>
      <c r="AK424" s="169">
        <v>0.977991452991453</v>
      </c>
      <c r="AL424" s="169">
        <v>0.975101856043459</v>
      </c>
      <c r="AM424" s="169">
        <v>0.990161353797717</v>
      </c>
      <c r="AN424" s="169">
        <v>0.984753181486585</v>
      </c>
      <c r="AO424" s="168">
        <v>0.99</v>
      </c>
      <c r="AP424" s="358">
        <v>1</v>
      </c>
      <c r="AQ424" s="358">
        <v>1</v>
      </c>
      <c r="AR424" s="358">
        <v>1</v>
      </c>
      <c r="AS424" s="359">
        <v>1</v>
      </c>
      <c r="AT424" s="364">
        <v>0.05</v>
      </c>
      <c r="AU424" s="361">
        <v>0.142857142857143</v>
      </c>
      <c r="AV424" s="362">
        <v>0.0625</v>
      </c>
      <c r="AW424" s="362">
        <v>0.0833333333333333</v>
      </c>
      <c r="AX424" s="362">
        <v>0.0557029177718833</v>
      </c>
      <c r="AY424" s="142"/>
      <c r="AZ424" s="140"/>
    </row>
    <row r="425" spans="1:52">
      <c r="A425" s="138"/>
      <c r="B425" s="142"/>
      <c r="C425" s="172" t="s">
        <v>719</v>
      </c>
      <c r="D425" s="166" t="s">
        <v>26</v>
      </c>
      <c r="E425" s="166" t="s">
        <v>720</v>
      </c>
      <c r="F425" s="167" t="s">
        <v>818</v>
      </c>
      <c r="G425" s="173" t="s">
        <v>819</v>
      </c>
      <c r="H425" s="173" t="s">
        <v>819</v>
      </c>
      <c r="I425" s="173" t="s">
        <v>819</v>
      </c>
      <c r="J425" s="173" t="s">
        <v>819</v>
      </c>
      <c r="K425" s="168">
        <v>0.9</v>
      </c>
      <c r="L425" s="169">
        <v>1</v>
      </c>
      <c r="M425" s="169">
        <v>1</v>
      </c>
      <c r="N425" s="170">
        <v>1</v>
      </c>
      <c r="O425" s="170">
        <v>0.995719178082192</v>
      </c>
      <c r="P425" s="356">
        <v>0.9</v>
      </c>
      <c r="Q425" s="357">
        <v>0.992434356920338</v>
      </c>
      <c r="R425" s="169">
        <v>0.996461429582449</v>
      </c>
      <c r="S425" s="169">
        <v>0.99236641221374</v>
      </c>
      <c r="T425" s="169">
        <v>0.992930415611392</v>
      </c>
      <c r="U425" s="356">
        <v>0.9</v>
      </c>
      <c r="V425" s="169">
        <v>0.963951935914553</v>
      </c>
      <c r="W425" s="169">
        <v>0.9723991507431</v>
      </c>
      <c r="X425" s="169">
        <v>0.972010178117048</v>
      </c>
      <c r="Y425" s="169">
        <v>0.973270411602864</v>
      </c>
      <c r="Z425" s="356">
        <v>0.92</v>
      </c>
      <c r="AA425" s="356">
        <v>0.972579263067695</v>
      </c>
      <c r="AB425" s="356">
        <v>0.965338516358925</v>
      </c>
      <c r="AC425" s="356">
        <v>0.968401486988848</v>
      </c>
      <c r="AD425" s="356">
        <v>0.980341307101871</v>
      </c>
      <c r="AE425" s="356">
        <v>0.92</v>
      </c>
      <c r="AF425" s="169">
        <v>0.992191478526566</v>
      </c>
      <c r="AG425" s="169">
        <v>0.804775124930594</v>
      </c>
      <c r="AH425" s="169">
        <v>0.974340866290019</v>
      </c>
      <c r="AI425" s="169">
        <v>0.980490822359421</v>
      </c>
      <c r="AJ425" s="356">
        <v>0.92</v>
      </c>
      <c r="AK425" s="169">
        <v>0.97969875573019</v>
      </c>
      <c r="AL425" s="169">
        <v>0.974011550422035</v>
      </c>
      <c r="AM425" s="169">
        <v>0.983761329305136</v>
      </c>
      <c r="AN425" s="169">
        <v>0.986565683887837</v>
      </c>
      <c r="AO425" s="168">
        <v>0.99</v>
      </c>
      <c r="AP425" s="358">
        <v>1</v>
      </c>
      <c r="AQ425" s="358">
        <v>1</v>
      </c>
      <c r="AR425" s="358">
        <v>1</v>
      </c>
      <c r="AS425" s="359">
        <v>1</v>
      </c>
      <c r="AT425" s="364">
        <v>0.05</v>
      </c>
      <c r="AU425" s="361">
        <v>0.176470588235294</v>
      </c>
      <c r="AV425" s="362">
        <v>0</v>
      </c>
      <c r="AW425" s="362">
        <v>0</v>
      </c>
      <c r="AX425" s="362">
        <v>0.0375722543352601</v>
      </c>
      <c r="AY425" s="142"/>
      <c r="AZ425" s="140"/>
    </row>
    <row r="426" spans="1:52">
      <c r="A426" s="138"/>
      <c r="B426" s="142"/>
      <c r="C426" s="172" t="s">
        <v>719</v>
      </c>
      <c r="D426" s="166" t="s">
        <v>26</v>
      </c>
      <c r="E426" s="166" t="s">
        <v>720</v>
      </c>
      <c r="F426" s="167" t="s">
        <v>820</v>
      </c>
      <c r="G426" s="173" t="s">
        <v>821</v>
      </c>
      <c r="H426" s="173" t="s">
        <v>821</v>
      </c>
      <c r="I426" s="173" t="s">
        <v>821</v>
      </c>
      <c r="J426" s="173" t="s">
        <v>821</v>
      </c>
      <c r="K426" s="168">
        <v>0.9</v>
      </c>
      <c r="L426" s="169">
        <v>0.96969696969697</v>
      </c>
      <c r="M426" s="169">
        <v>0.933333333333333</v>
      </c>
      <c r="N426" s="170">
        <v>0.967741935483871</v>
      </c>
      <c r="O426" s="170">
        <v>0.946843853820598</v>
      </c>
      <c r="P426" s="356">
        <v>0.9</v>
      </c>
      <c r="Q426" s="357">
        <v>0.955007824726135</v>
      </c>
      <c r="R426" s="169">
        <v>0.976909413854352</v>
      </c>
      <c r="S426" s="169">
        <v>0.940998487140696</v>
      </c>
      <c r="T426" s="169">
        <v>0.946774589158695</v>
      </c>
      <c r="U426" s="356">
        <v>0.9</v>
      </c>
      <c r="V426" s="169">
        <v>0.877151799687011</v>
      </c>
      <c r="W426" s="169">
        <v>0.896980461811723</v>
      </c>
      <c r="X426" s="169">
        <v>0.897125567322239</v>
      </c>
      <c r="Y426" s="169">
        <v>0.903868390623358</v>
      </c>
      <c r="Z426" s="356">
        <v>0.92</v>
      </c>
      <c r="AA426" s="356">
        <v>0.921132897603486</v>
      </c>
      <c r="AB426" s="356">
        <v>0.931060606060606</v>
      </c>
      <c r="AC426" s="356">
        <v>0.925401322001889</v>
      </c>
      <c r="AD426" s="356">
        <v>0.918920346503275</v>
      </c>
      <c r="AE426" s="356">
        <v>0.92</v>
      </c>
      <c r="AF426" s="169">
        <v>0.995123472541181</v>
      </c>
      <c r="AG426" s="169">
        <v>0.988095867011816</v>
      </c>
      <c r="AH426" s="169">
        <v>0.988145570772561</v>
      </c>
      <c r="AI426" s="169">
        <v>0.992827455604062</v>
      </c>
      <c r="AJ426" s="356">
        <v>0.92</v>
      </c>
      <c r="AK426" s="169">
        <v>0.943127962085308</v>
      </c>
      <c r="AL426" s="169">
        <v>0.953664013063891</v>
      </c>
      <c r="AM426" s="169">
        <v>0.94679802955665</v>
      </c>
      <c r="AN426" s="169">
        <v>0.940776486071507</v>
      </c>
      <c r="AO426" s="168">
        <v>0.99</v>
      </c>
      <c r="AP426" s="358">
        <v>1</v>
      </c>
      <c r="AQ426" s="358">
        <v>1</v>
      </c>
      <c r="AR426" s="358">
        <v>1</v>
      </c>
      <c r="AS426" s="359">
        <v>1</v>
      </c>
      <c r="AT426" s="364">
        <v>0.05</v>
      </c>
      <c r="AU426" s="361">
        <v>0.072289156626506</v>
      </c>
      <c r="AV426" s="362">
        <v>0.0147058823529412</v>
      </c>
      <c r="AW426" s="362">
        <v>0.0196078431372549</v>
      </c>
      <c r="AX426" s="362">
        <v>0.0167944505293903</v>
      </c>
      <c r="AY426" s="142"/>
      <c r="AZ426" s="140"/>
    </row>
    <row r="427" spans="1:52">
      <c r="A427" s="138"/>
      <c r="B427" s="142"/>
      <c r="C427" s="172" t="s">
        <v>719</v>
      </c>
      <c r="D427" s="166" t="s">
        <v>26</v>
      </c>
      <c r="E427" s="166" t="s">
        <v>720</v>
      </c>
      <c r="F427" s="167" t="s">
        <v>822</v>
      </c>
      <c r="G427" s="173" t="s">
        <v>822</v>
      </c>
      <c r="H427" s="173" t="s">
        <v>822</v>
      </c>
      <c r="I427" s="173" t="s">
        <v>822</v>
      </c>
      <c r="J427" s="173" t="s">
        <v>822</v>
      </c>
      <c r="K427" s="168">
        <v>0.9</v>
      </c>
      <c r="L427" s="169">
        <v>0.977272727272727</v>
      </c>
      <c r="M427" s="169">
        <v>1</v>
      </c>
      <c r="N427" s="170">
        <v>1</v>
      </c>
      <c r="O427" s="170">
        <v>0.966414777497901</v>
      </c>
      <c r="P427" s="356">
        <v>0.9</v>
      </c>
      <c r="Q427" s="357">
        <v>0.962256809338521</v>
      </c>
      <c r="R427" s="169">
        <v>0.967213114754098</v>
      </c>
      <c r="S427" s="169">
        <v>0.971428571428571</v>
      </c>
      <c r="T427" s="169">
        <v>0.960877195971851</v>
      </c>
      <c r="U427" s="356">
        <v>0.9</v>
      </c>
      <c r="V427" s="169">
        <v>0.920233463035019</v>
      </c>
      <c r="W427" s="169">
        <v>0.921734531993654</v>
      </c>
      <c r="X427" s="169">
        <v>0.922128851540616</v>
      </c>
      <c r="Y427" s="169">
        <v>0.912212244619762</v>
      </c>
      <c r="Z427" s="356">
        <v>0.92</v>
      </c>
      <c r="AA427" s="356">
        <v>0.928740157480315</v>
      </c>
      <c r="AB427" s="356">
        <v>0.908707865168539</v>
      </c>
      <c r="AC427" s="356">
        <v>0.909180651530109</v>
      </c>
      <c r="AD427" s="356">
        <v>0.927061694199888</v>
      </c>
      <c r="AE427" s="356">
        <v>0.92</v>
      </c>
      <c r="AF427" s="169">
        <v>0.994887457672133</v>
      </c>
      <c r="AG427" s="169">
        <v>0.978580864314021</v>
      </c>
      <c r="AH427" s="169">
        <v>0.989817876449903</v>
      </c>
      <c r="AI427" s="169">
        <v>0.9949826513439</v>
      </c>
      <c r="AJ427" s="356">
        <v>0.92</v>
      </c>
      <c r="AK427" s="169">
        <v>0.946575342465753</v>
      </c>
      <c r="AL427" s="169">
        <v>0.927621861152142</v>
      </c>
      <c r="AM427" s="169">
        <v>0.940714285714286</v>
      </c>
      <c r="AN427" s="169">
        <v>0.947248513275819</v>
      </c>
      <c r="AO427" s="168">
        <v>0.99</v>
      </c>
      <c r="AP427" s="358">
        <v>1</v>
      </c>
      <c r="AQ427" s="358">
        <v>1</v>
      </c>
      <c r="AR427" s="358">
        <v>1</v>
      </c>
      <c r="AS427" s="359">
        <v>1</v>
      </c>
      <c r="AT427" s="364">
        <v>0.05</v>
      </c>
      <c r="AU427" s="361">
        <v>0.0666666666666667</v>
      </c>
      <c r="AV427" s="362">
        <v>0</v>
      </c>
      <c r="AW427" s="362">
        <v>0</v>
      </c>
      <c r="AX427" s="362">
        <v>0.0163487738419619</v>
      </c>
      <c r="AY427" s="142"/>
      <c r="AZ427" s="140"/>
    </row>
    <row r="428" spans="1:52">
      <c r="A428" s="138"/>
      <c r="B428" s="142"/>
      <c r="C428" s="172" t="s">
        <v>719</v>
      </c>
      <c r="D428" s="166" t="s">
        <v>26</v>
      </c>
      <c r="E428" s="166" t="s">
        <v>720</v>
      </c>
      <c r="F428" s="167" t="s">
        <v>823</v>
      </c>
      <c r="G428" s="173" t="s">
        <v>824</v>
      </c>
      <c r="H428" s="173" t="s">
        <v>824</v>
      </c>
      <c r="I428" s="173" t="s">
        <v>824</v>
      </c>
      <c r="J428" s="173" t="s">
        <v>824</v>
      </c>
      <c r="K428" s="168">
        <v>0.9</v>
      </c>
      <c r="L428" s="169">
        <v>1</v>
      </c>
      <c r="M428" s="169">
        <v>0.96969696969697</v>
      </c>
      <c r="N428" s="170">
        <v>1</v>
      </c>
      <c r="O428" s="170">
        <v>0.984111221449851</v>
      </c>
      <c r="P428" s="356">
        <v>0.9</v>
      </c>
      <c r="Q428" s="357">
        <v>0.990375802016499</v>
      </c>
      <c r="R428" s="169">
        <v>0.991473812423873</v>
      </c>
      <c r="S428" s="169">
        <v>0.996042216358839</v>
      </c>
      <c r="T428" s="169">
        <v>0.991390443392165</v>
      </c>
      <c r="U428" s="356">
        <v>0.9</v>
      </c>
      <c r="V428" s="169">
        <v>0.936296975252062</v>
      </c>
      <c r="W428" s="169">
        <v>0.963459196102314</v>
      </c>
      <c r="X428" s="169">
        <v>0.95976253298153</v>
      </c>
      <c r="Y428" s="169">
        <v>0.952236528000626</v>
      </c>
      <c r="Z428" s="356">
        <v>0.92</v>
      </c>
      <c r="AA428" s="356">
        <v>0.945489628557646</v>
      </c>
      <c r="AB428" s="356">
        <v>0.938558487593541</v>
      </c>
      <c r="AC428" s="356">
        <v>0.905263157894737</v>
      </c>
      <c r="AD428" s="356">
        <v>0.94827453099668</v>
      </c>
      <c r="AE428" s="356">
        <v>0.92</v>
      </c>
      <c r="AF428" s="169">
        <v>0.998680042238648</v>
      </c>
      <c r="AG428" s="169">
        <v>0.969091530054645</v>
      </c>
      <c r="AH428" s="169">
        <v>0.778130544401905</v>
      </c>
      <c r="AI428" s="169">
        <v>0.971572543305133</v>
      </c>
      <c r="AJ428" s="356">
        <v>0.92</v>
      </c>
      <c r="AK428" s="169">
        <v>0.956991774383079</v>
      </c>
      <c r="AL428" s="169">
        <v>0.957197513151602</v>
      </c>
      <c r="AM428" s="169">
        <v>0.952762547448334</v>
      </c>
      <c r="AN428" s="169">
        <v>0.966969446738233</v>
      </c>
      <c r="AO428" s="168">
        <v>0.99</v>
      </c>
      <c r="AP428" s="358">
        <v>1</v>
      </c>
      <c r="AQ428" s="358">
        <v>1</v>
      </c>
      <c r="AR428" s="358">
        <v>1</v>
      </c>
      <c r="AS428" s="359">
        <v>1</v>
      </c>
      <c r="AT428" s="364">
        <v>0.05</v>
      </c>
      <c r="AU428" s="361">
        <v>0.0645161290322581</v>
      </c>
      <c r="AV428" s="362">
        <v>0.0666666666666667</v>
      </c>
      <c r="AW428" s="362">
        <v>0.0303030303030303</v>
      </c>
      <c r="AX428" s="362">
        <v>0.0632458233890215</v>
      </c>
      <c r="AY428" s="142"/>
      <c r="AZ428" s="140"/>
    </row>
    <row r="429" spans="1:52">
      <c r="A429" s="138"/>
      <c r="B429" s="142"/>
      <c r="C429" s="172" t="s">
        <v>719</v>
      </c>
      <c r="D429" s="166" t="s">
        <v>26</v>
      </c>
      <c r="E429" s="166" t="s">
        <v>720</v>
      </c>
      <c r="F429" s="167" t="s">
        <v>825</v>
      </c>
      <c r="G429" s="173" t="s">
        <v>826</v>
      </c>
      <c r="H429" s="173" t="s">
        <v>826</v>
      </c>
      <c r="I429" s="173" t="s">
        <v>826</v>
      </c>
      <c r="J429" s="173" t="s">
        <v>826</v>
      </c>
      <c r="K429" s="168">
        <v>0.9</v>
      </c>
      <c r="L429" s="169">
        <v>1</v>
      </c>
      <c r="M429" s="169">
        <v>0.923076923076923</v>
      </c>
      <c r="N429" s="170">
        <v>0.95</v>
      </c>
      <c r="O429" s="170">
        <v>0.951240376390077</v>
      </c>
      <c r="P429" s="356">
        <v>0.9</v>
      </c>
      <c r="Q429" s="357">
        <v>0.991285403050109</v>
      </c>
      <c r="R429" s="169">
        <v>0.992628992628993</v>
      </c>
      <c r="S429" s="169">
        <v>0.98406747891284</v>
      </c>
      <c r="T429" s="169">
        <v>0.983839558938823</v>
      </c>
      <c r="U429" s="356">
        <v>0.9</v>
      </c>
      <c r="V429" s="169">
        <v>0.908496732026144</v>
      </c>
      <c r="W429" s="169">
        <v>0.901719901719902</v>
      </c>
      <c r="X429" s="169">
        <v>0.924086223055295</v>
      </c>
      <c r="Y429" s="169">
        <v>0.908449457525101</v>
      </c>
      <c r="Z429" s="356">
        <v>0.92</v>
      </c>
      <c r="AA429" s="356">
        <v>0.95201037613489</v>
      </c>
      <c r="AB429" s="356">
        <v>0.934268185801928</v>
      </c>
      <c r="AC429" s="356">
        <v>0.94311377245509</v>
      </c>
      <c r="AD429" s="356">
        <v>0.939660229772672</v>
      </c>
      <c r="AE429" s="356">
        <v>0.92</v>
      </c>
      <c r="AF429" s="169">
        <v>0.957894736842105</v>
      </c>
      <c r="AG429" s="169">
        <v>0.944</v>
      </c>
      <c r="AH429" s="169">
        <v>0.946153846153846</v>
      </c>
      <c r="AI429" s="169">
        <v>0.927424152290303</v>
      </c>
      <c r="AJ429" s="356">
        <v>0.92</v>
      </c>
      <c r="AK429" s="169">
        <v>0.959100204498977</v>
      </c>
      <c r="AL429" s="169">
        <v>0.942425672487022</v>
      </c>
      <c r="AM429" s="169">
        <v>0.959217644610903</v>
      </c>
      <c r="AN429" s="169">
        <v>0.952453532823622</v>
      </c>
      <c r="AO429" s="168">
        <v>0.99</v>
      </c>
      <c r="AP429" s="358">
        <v>1</v>
      </c>
      <c r="AQ429" s="358">
        <v>1</v>
      </c>
      <c r="AR429" s="358">
        <v>1</v>
      </c>
      <c r="AS429" s="359">
        <v>1</v>
      </c>
      <c r="AT429" s="364">
        <v>0.05</v>
      </c>
      <c r="AU429" s="361">
        <v>0.142857142857143</v>
      </c>
      <c r="AV429" s="362">
        <v>0</v>
      </c>
      <c r="AW429" s="362">
        <v>0</v>
      </c>
      <c r="AX429" s="362">
        <v>0.0692771084337349</v>
      </c>
      <c r="AY429" s="142"/>
      <c r="AZ429" s="140"/>
    </row>
    <row r="430" spans="1:52">
      <c r="A430" s="138"/>
      <c r="B430" s="142"/>
      <c r="C430" s="172" t="s">
        <v>719</v>
      </c>
      <c r="D430" s="166" t="s">
        <v>26</v>
      </c>
      <c r="E430" s="166" t="s">
        <v>720</v>
      </c>
      <c r="F430" s="167" t="s">
        <v>827</v>
      </c>
      <c r="G430" s="173" t="s">
        <v>828</v>
      </c>
      <c r="H430" s="173" t="s">
        <v>828</v>
      </c>
      <c r="I430" s="173" t="s">
        <v>828</v>
      </c>
      <c r="J430" s="173" t="s">
        <v>828</v>
      </c>
      <c r="K430" s="168">
        <v>0.9</v>
      </c>
      <c r="L430" s="169">
        <v>0.975903614457831</v>
      </c>
      <c r="M430" s="169">
        <v>0.945205479452055</v>
      </c>
      <c r="N430" s="170">
        <v>1</v>
      </c>
      <c r="O430" s="170">
        <v>0.980931263858093</v>
      </c>
      <c r="P430" s="356">
        <v>0.9</v>
      </c>
      <c r="Q430" s="357">
        <v>0.987676370780497</v>
      </c>
      <c r="R430" s="169">
        <v>0.990740740740741</v>
      </c>
      <c r="S430" s="169">
        <v>0.988207547169811</v>
      </c>
      <c r="T430" s="169">
        <v>0.982206054870415</v>
      </c>
      <c r="U430" s="356">
        <v>0.9</v>
      </c>
      <c r="V430" s="169">
        <v>0.911234148955171</v>
      </c>
      <c r="W430" s="169">
        <v>0.926900584795322</v>
      </c>
      <c r="X430" s="169">
        <v>0.910770440251572</v>
      </c>
      <c r="Y430" s="169">
        <v>0.894754482989777</v>
      </c>
      <c r="Z430" s="356">
        <v>0.92</v>
      </c>
      <c r="AA430" s="356">
        <v>0.936450216450216</v>
      </c>
      <c r="AB430" s="356">
        <v>0.940576424870466</v>
      </c>
      <c r="AC430" s="356">
        <v>0.943032015065913</v>
      </c>
      <c r="AD430" s="356">
        <v>0.940146140262204</v>
      </c>
      <c r="AE430" s="356">
        <v>0.92</v>
      </c>
      <c r="AF430" s="169">
        <v>0.906746031746032</v>
      </c>
      <c r="AG430" s="169">
        <v>0.903370786516854</v>
      </c>
      <c r="AH430" s="169">
        <v>0.886759581881533</v>
      </c>
      <c r="AI430" s="169">
        <v>0.910450483312055</v>
      </c>
      <c r="AJ430" s="356">
        <v>0.92</v>
      </c>
      <c r="AK430" s="169">
        <v>0.955424652716722</v>
      </c>
      <c r="AL430" s="169">
        <v>0.950297727548912</v>
      </c>
      <c r="AM430" s="169">
        <v>0.963153384747215</v>
      </c>
      <c r="AN430" s="169">
        <v>0.955711775043937</v>
      </c>
      <c r="AO430" s="168">
        <v>0.99</v>
      </c>
      <c r="AP430" s="358">
        <v>1</v>
      </c>
      <c r="AQ430" s="358">
        <v>1</v>
      </c>
      <c r="AR430" s="358">
        <v>1</v>
      </c>
      <c r="AS430" s="359">
        <v>1</v>
      </c>
      <c r="AT430" s="364">
        <v>0.05</v>
      </c>
      <c r="AU430" s="361">
        <v>0.242424242424242</v>
      </c>
      <c r="AV430" s="362">
        <v>0.0384615384615385</v>
      </c>
      <c r="AW430" s="362">
        <v>0</v>
      </c>
      <c r="AX430" s="362">
        <v>0.0840879689521345</v>
      </c>
      <c r="AY430" s="142"/>
      <c r="AZ430" s="140"/>
    </row>
    <row r="431" spans="1:52">
      <c r="A431" s="138"/>
      <c r="B431" s="142"/>
      <c r="C431" s="172" t="s">
        <v>719</v>
      </c>
      <c r="D431" s="166" t="s">
        <v>26</v>
      </c>
      <c r="E431" s="166" t="s">
        <v>720</v>
      </c>
      <c r="F431" s="167" t="s">
        <v>829</v>
      </c>
      <c r="G431" s="173" t="s">
        <v>830</v>
      </c>
      <c r="H431" s="173" t="s">
        <v>830</v>
      </c>
      <c r="I431" s="173" t="s">
        <v>830</v>
      </c>
      <c r="J431" s="173" t="s">
        <v>830</v>
      </c>
      <c r="K431" s="168">
        <v>0.9</v>
      </c>
      <c r="L431" s="169">
        <v>0.8125</v>
      </c>
      <c r="M431" s="169">
        <v>0.91304347826087</v>
      </c>
      <c r="N431" s="170">
        <v>0.930232558139535</v>
      </c>
      <c r="O431" s="170">
        <v>0.91070110701107</v>
      </c>
      <c r="P431" s="356">
        <v>0.9</v>
      </c>
      <c r="Q431" s="357">
        <v>0.983835182250396</v>
      </c>
      <c r="R431" s="169">
        <v>0.987432675044883</v>
      </c>
      <c r="S431" s="169">
        <v>0.991427871662993</v>
      </c>
      <c r="T431" s="169">
        <v>0.98795732566661</v>
      </c>
      <c r="U431" s="356">
        <v>0.9</v>
      </c>
      <c r="V431" s="169">
        <v>0.750079239302694</v>
      </c>
      <c r="W431" s="169">
        <v>0.769299820466786</v>
      </c>
      <c r="X431" s="169">
        <v>0.837374479549351</v>
      </c>
      <c r="Y431" s="169">
        <v>0.846545746659902</v>
      </c>
      <c r="Z431" s="356">
        <v>0.92</v>
      </c>
      <c r="AA431" s="356" t="s">
        <v>40</v>
      </c>
      <c r="AB431" s="356">
        <v>0</v>
      </c>
      <c r="AC431" s="356">
        <v>1</v>
      </c>
      <c r="AD431" s="356">
        <v>0.142857142857143</v>
      </c>
      <c r="AE431" s="356">
        <v>0.92</v>
      </c>
      <c r="AF431" s="169">
        <v>0.981395348837209</v>
      </c>
      <c r="AG431" s="169">
        <v>1</v>
      </c>
      <c r="AH431" s="169">
        <v>0.96039603960396</v>
      </c>
      <c r="AI431" s="169">
        <v>0.956572769953052</v>
      </c>
      <c r="AJ431" s="356">
        <v>0.92</v>
      </c>
      <c r="AK431" s="169">
        <v>0.964659270998415</v>
      </c>
      <c r="AL431" s="169">
        <v>0.950246526221425</v>
      </c>
      <c r="AM431" s="169">
        <v>0.963026444662096</v>
      </c>
      <c r="AN431" s="169">
        <v>0.977340304102138</v>
      </c>
      <c r="AO431" s="168">
        <v>0.99</v>
      </c>
      <c r="AP431" s="358">
        <v>1</v>
      </c>
      <c r="AQ431" s="358">
        <v>1</v>
      </c>
      <c r="AR431" s="358">
        <v>1</v>
      </c>
      <c r="AS431" s="359">
        <v>1</v>
      </c>
      <c r="AT431" s="364">
        <v>0.05</v>
      </c>
      <c r="AU431" s="361">
        <v>0.142857142857143</v>
      </c>
      <c r="AV431" s="362">
        <v>0.111111111111111</v>
      </c>
      <c r="AW431" s="362">
        <v>0.111111111111111</v>
      </c>
      <c r="AX431" s="362">
        <v>0.0502645502645503</v>
      </c>
      <c r="AY431" s="142"/>
      <c r="AZ431" s="140"/>
    </row>
    <row r="432" spans="1:52">
      <c r="A432" s="138"/>
      <c r="B432" s="142"/>
      <c r="C432" s="172" t="s">
        <v>719</v>
      </c>
      <c r="D432" s="166" t="s">
        <v>26</v>
      </c>
      <c r="E432" s="166" t="s">
        <v>720</v>
      </c>
      <c r="F432" s="167" t="s">
        <v>831</v>
      </c>
      <c r="G432" s="173" t="s">
        <v>832</v>
      </c>
      <c r="H432" s="173" t="s">
        <v>832</v>
      </c>
      <c r="I432" s="173" t="s">
        <v>832</v>
      </c>
      <c r="J432" s="173" t="s">
        <v>832</v>
      </c>
      <c r="K432" s="168">
        <v>0.9</v>
      </c>
      <c r="L432" s="169">
        <v>0.961538461538462</v>
      </c>
      <c r="M432" s="169">
        <v>0.928571428571429</v>
      </c>
      <c r="N432" s="170">
        <v>0.954545454545455</v>
      </c>
      <c r="O432" s="170">
        <v>0.963011889035667</v>
      </c>
      <c r="P432" s="356">
        <v>0.9</v>
      </c>
      <c r="Q432" s="357">
        <v>0.981192907039226</v>
      </c>
      <c r="R432" s="169">
        <v>0.981697171381032</v>
      </c>
      <c r="S432" s="169">
        <v>0.968051118210863</v>
      </c>
      <c r="T432" s="169">
        <v>0.97682249795225</v>
      </c>
      <c r="U432" s="356">
        <v>0.9</v>
      </c>
      <c r="V432" s="169">
        <v>0.894142933906502</v>
      </c>
      <c r="W432" s="169">
        <v>0.900166389351082</v>
      </c>
      <c r="X432" s="169">
        <v>0.859424920127795</v>
      </c>
      <c r="Y432" s="169">
        <v>0.919546157813306</v>
      </c>
      <c r="Z432" s="356">
        <v>0.92</v>
      </c>
      <c r="AA432" s="356">
        <v>0.938324117396852</v>
      </c>
      <c r="AB432" s="356">
        <v>0.964368706429125</v>
      </c>
      <c r="AC432" s="356">
        <v>0.914405010438413</v>
      </c>
      <c r="AD432" s="356">
        <v>0.969064228255405</v>
      </c>
      <c r="AE432" s="356">
        <v>0.92</v>
      </c>
      <c r="AF432" s="169">
        <v>1</v>
      </c>
      <c r="AG432" s="169">
        <v>0.977777777777778</v>
      </c>
      <c r="AH432" s="169">
        <v>0.988461538461539</v>
      </c>
      <c r="AI432" s="169">
        <v>0.983863788114845</v>
      </c>
      <c r="AJ432" s="356">
        <v>0.92</v>
      </c>
      <c r="AK432" s="169">
        <v>0.95014245014245</v>
      </c>
      <c r="AL432" s="169">
        <v>0.96669808356896</v>
      </c>
      <c r="AM432" s="169">
        <v>0.939377965208223</v>
      </c>
      <c r="AN432" s="169">
        <v>0.974893925282003</v>
      </c>
      <c r="AO432" s="168">
        <v>0.99</v>
      </c>
      <c r="AP432" s="358">
        <v>1</v>
      </c>
      <c r="AQ432" s="358">
        <v>1</v>
      </c>
      <c r="AR432" s="358">
        <v>1</v>
      </c>
      <c r="AS432" s="359">
        <v>1</v>
      </c>
      <c r="AT432" s="364">
        <v>0.05</v>
      </c>
      <c r="AU432" s="361">
        <v>0.0909090909090909</v>
      </c>
      <c r="AV432" s="362">
        <v>0.666666666666667</v>
      </c>
      <c r="AW432" s="362">
        <v>0</v>
      </c>
      <c r="AX432" s="362">
        <v>0.0536277602523659</v>
      </c>
      <c r="AY432" s="142"/>
      <c r="AZ432" s="140"/>
    </row>
    <row r="433" spans="1:52">
      <c r="A433" s="138"/>
      <c r="B433" s="142"/>
      <c r="C433" s="172" t="s">
        <v>719</v>
      </c>
      <c r="D433" s="166" t="s">
        <v>26</v>
      </c>
      <c r="E433" s="166" t="s">
        <v>720</v>
      </c>
      <c r="F433" s="167" t="s">
        <v>833</v>
      </c>
      <c r="G433" s="173" t="s">
        <v>834</v>
      </c>
      <c r="H433" s="173" t="s">
        <v>834</v>
      </c>
      <c r="I433" s="173" t="s">
        <v>834</v>
      </c>
      <c r="J433" s="173" t="s">
        <v>834</v>
      </c>
      <c r="K433" s="168">
        <v>0.9</v>
      </c>
      <c r="L433" s="169">
        <v>0.878048780487805</v>
      </c>
      <c r="M433" s="169">
        <v>0.931818181818182</v>
      </c>
      <c r="N433" s="170">
        <v>0.930232558139535</v>
      </c>
      <c r="O433" s="170">
        <v>0.880032206119163</v>
      </c>
      <c r="P433" s="356">
        <v>0.9</v>
      </c>
      <c r="Q433" s="357">
        <v>0.951312286040319</v>
      </c>
      <c r="R433" s="169">
        <v>0.977296181630547</v>
      </c>
      <c r="S433" s="169">
        <v>0.965313653136531</v>
      </c>
      <c r="T433" s="169">
        <v>0.948568516220528</v>
      </c>
      <c r="U433" s="356">
        <v>0.9</v>
      </c>
      <c r="V433" s="169">
        <v>0.852795739825029</v>
      </c>
      <c r="W433" s="169">
        <v>0.890608875128999</v>
      </c>
      <c r="X433" s="169">
        <v>0.898892988929889</v>
      </c>
      <c r="Y433" s="169">
        <v>0.89815635525616</v>
      </c>
      <c r="Z433" s="356">
        <v>0.92</v>
      </c>
      <c r="AA433" s="356">
        <v>0.921767773812792</v>
      </c>
      <c r="AB433" s="356">
        <v>0.93492252681764</v>
      </c>
      <c r="AC433" s="356">
        <v>0.913324708926261</v>
      </c>
      <c r="AD433" s="356">
        <v>0.928638766193185</v>
      </c>
      <c r="AE433" s="356">
        <v>0.92</v>
      </c>
      <c r="AF433" s="169">
        <v>0.991724137931035</v>
      </c>
      <c r="AG433" s="169">
        <v>0.879194630872483</v>
      </c>
      <c r="AH433" s="169">
        <v>0.954769736842105</v>
      </c>
      <c r="AI433" s="169">
        <v>0.95964924787909</v>
      </c>
      <c r="AJ433" s="356">
        <v>0.92</v>
      </c>
      <c r="AK433" s="169">
        <v>0.93718112244898</v>
      </c>
      <c r="AL433" s="169">
        <v>0.940379403794038</v>
      </c>
      <c r="AM433" s="169">
        <v>0.93661729245608</v>
      </c>
      <c r="AN433" s="169">
        <v>0.9428141783029</v>
      </c>
      <c r="AO433" s="168">
        <v>0.99</v>
      </c>
      <c r="AP433" s="358">
        <v>1</v>
      </c>
      <c r="AQ433" s="358">
        <v>1</v>
      </c>
      <c r="AR433" s="358">
        <v>1</v>
      </c>
      <c r="AS433" s="359">
        <v>1</v>
      </c>
      <c r="AT433" s="364">
        <v>0.05</v>
      </c>
      <c r="AU433" s="361">
        <v>0.0384615384615385</v>
      </c>
      <c r="AV433" s="362">
        <v>0</v>
      </c>
      <c r="AW433" s="362">
        <v>0.125</v>
      </c>
      <c r="AX433" s="362">
        <v>0.087962962962963</v>
      </c>
      <c r="AY433" s="142"/>
      <c r="AZ433" s="140"/>
    </row>
    <row r="434" spans="1:52">
      <c r="A434" s="138"/>
      <c r="B434" s="142"/>
      <c r="C434" s="172" t="s">
        <v>719</v>
      </c>
      <c r="D434" s="166" t="s">
        <v>26</v>
      </c>
      <c r="E434" s="166" t="s">
        <v>720</v>
      </c>
      <c r="F434" s="167" t="s">
        <v>835</v>
      </c>
      <c r="G434" s="173" t="s">
        <v>836</v>
      </c>
      <c r="H434" s="173" t="s">
        <v>836</v>
      </c>
      <c r="I434" s="173" t="s">
        <v>836</v>
      </c>
      <c r="J434" s="173" t="s">
        <v>836</v>
      </c>
      <c r="K434" s="168">
        <v>0.9</v>
      </c>
      <c r="L434" s="169">
        <v>0.985915492957746</v>
      </c>
      <c r="M434" s="169">
        <v>0.970149253731343</v>
      </c>
      <c r="N434" s="170">
        <v>0.983333333333333</v>
      </c>
      <c r="O434" s="170">
        <v>0.96320564516129</v>
      </c>
      <c r="P434" s="356">
        <v>0.9</v>
      </c>
      <c r="Q434" s="357">
        <v>0.964917284654877</v>
      </c>
      <c r="R434" s="169">
        <v>0.996563573883162</v>
      </c>
      <c r="S434" s="169">
        <v>0.988427501701838</v>
      </c>
      <c r="T434" s="169">
        <v>0.986852148988207</v>
      </c>
      <c r="U434" s="356">
        <v>0.9</v>
      </c>
      <c r="V434" s="169">
        <v>0.912721049629207</v>
      </c>
      <c r="W434" s="169">
        <v>0.900343642611684</v>
      </c>
      <c r="X434" s="169">
        <v>0.897208985704561</v>
      </c>
      <c r="Y434" s="169">
        <v>0.920038010374963</v>
      </c>
      <c r="Z434" s="356">
        <v>0.92</v>
      </c>
      <c r="AA434" s="356">
        <v>0.933137829912023</v>
      </c>
      <c r="AB434" s="356">
        <v>0.939140467262763</v>
      </c>
      <c r="AC434" s="356">
        <v>0.941807044410414</v>
      </c>
      <c r="AD434" s="356">
        <v>0.935903921647983</v>
      </c>
      <c r="AE434" s="356">
        <v>0.92</v>
      </c>
      <c r="AF434" s="169">
        <v>0.981412639405205</v>
      </c>
      <c r="AG434" s="169">
        <v>0.995215311004785</v>
      </c>
      <c r="AH434" s="169">
        <v>0.995515695067265</v>
      </c>
      <c r="AI434" s="169">
        <v>0.983850736908122</v>
      </c>
      <c r="AJ434" s="356">
        <v>0.92</v>
      </c>
      <c r="AK434" s="169">
        <v>0.9547557097427</v>
      </c>
      <c r="AL434" s="169">
        <v>0.947550183466436</v>
      </c>
      <c r="AM434" s="169">
        <v>0.961801801801802</v>
      </c>
      <c r="AN434" s="169">
        <v>0.953888316656857</v>
      </c>
      <c r="AO434" s="168">
        <v>0.99</v>
      </c>
      <c r="AP434" s="358">
        <v>1</v>
      </c>
      <c r="AQ434" s="358">
        <v>1</v>
      </c>
      <c r="AR434" s="358">
        <v>1</v>
      </c>
      <c r="AS434" s="359">
        <v>1</v>
      </c>
      <c r="AT434" s="364">
        <v>0.05</v>
      </c>
      <c r="AU434" s="361">
        <v>0.0714285714285714</v>
      </c>
      <c r="AV434" s="362">
        <v>0</v>
      </c>
      <c r="AW434" s="362">
        <v>0.0625</v>
      </c>
      <c r="AX434" s="362">
        <v>0.0741573033707865</v>
      </c>
      <c r="AY434" s="142"/>
      <c r="AZ434" s="140"/>
    </row>
    <row r="435" spans="1:52">
      <c r="A435" s="138"/>
      <c r="B435" s="142"/>
      <c r="C435" s="172" t="s">
        <v>719</v>
      </c>
      <c r="D435" s="166" t="s">
        <v>26</v>
      </c>
      <c r="E435" s="166" t="s">
        <v>720</v>
      </c>
      <c r="F435" s="167" t="s">
        <v>837</v>
      </c>
      <c r="G435" s="173" t="s">
        <v>838</v>
      </c>
      <c r="H435" s="173" t="s">
        <v>838</v>
      </c>
      <c r="I435" s="173" t="s">
        <v>838</v>
      </c>
      <c r="J435" s="173" t="s">
        <v>838</v>
      </c>
      <c r="K435" s="168">
        <v>0.9</v>
      </c>
      <c r="L435" s="169">
        <v>0.980392156862745</v>
      </c>
      <c r="M435" s="169">
        <v>0.954545454545455</v>
      </c>
      <c r="N435" s="170">
        <v>0.95</v>
      </c>
      <c r="O435" s="170">
        <v>0.969674556213018</v>
      </c>
      <c r="P435" s="356">
        <v>0.9</v>
      </c>
      <c r="Q435" s="357">
        <v>0.978561549100968</v>
      </c>
      <c r="R435" s="169">
        <v>0.943544428080511</v>
      </c>
      <c r="S435" s="169">
        <v>0.961988304093567</v>
      </c>
      <c r="T435" s="169">
        <v>0.972131971996264</v>
      </c>
      <c r="U435" s="356">
        <v>0.9</v>
      </c>
      <c r="V435" s="169">
        <v>0.877420470262794</v>
      </c>
      <c r="W435" s="169">
        <v>0.883161512027491</v>
      </c>
      <c r="X435" s="169">
        <v>0.915204678362573</v>
      </c>
      <c r="Y435" s="169">
        <v>0.916068620329052</v>
      </c>
      <c r="Z435" s="356">
        <v>0.92</v>
      </c>
      <c r="AA435" s="356">
        <v>0</v>
      </c>
      <c r="AB435" s="356">
        <v>0</v>
      </c>
      <c r="AC435" s="356" t="s">
        <v>40</v>
      </c>
      <c r="AD435" s="356">
        <v>0.285714285714286</v>
      </c>
      <c r="AE435" s="356">
        <v>0.92</v>
      </c>
      <c r="AF435" s="169">
        <v>0.954198473282443</v>
      </c>
      <c r="AG435" s="169">
        <v>0.965217391304348</v>
      </c>
      <c r="AH435" s="169">
        <v>1</v>
      </c>
      <c r="AI435" s="169">
        <v>0.979368421052632</v>
      </c>
      <c r="AJ435" s="356">
        <v>0.92</v>
      </c>
      <c r="AK435" s="169">
        <v>0.964600241754447</v>
      </c>
      <c r="AL435" s="169">
        <v>0.954857703631011</v>
      </c>
      <c r="AM435" s="169">
        <v>0.971823498139288</v>
      </c>
      <c r="AN435" s="169">
        <v>0.981314453561508</v>
      </c>
      <c r="AO435" s="168">
        <v>0.99</v>
      </c>
      <c r="AP435" s="358">
        <v>1</v>
      </c>
      <c r="AQ435" s="358">
        <v>1</v>
      </c>
      <c r="AR435" s="358">
        <v>1</v>
      </c>
      <c r="AS435" s="359">
        <v>1</v>
      </c>
      <c r="AT435" s="364">
        <v>0.05</v>
      </c>
      <c r="AU435" s="361">
        <v>0.25</v>
      </c>
      <c r="AV435" s="362">
        <v>0</v>
      </c>
      <c r="AW435" s="362">
        <v>0</v>
      </c>
      <c r="AX435" s="362">
        <v>0.05859375</v>
      </c>
      <c r="AY435" s="142"/>
      <c r="AZ435" s="140"/>
    </row>
    <row r="436" spans="1:52">
      <c r="A436" s="138"/>
      <c r="B436" s="142"/>
      <c r="C436" s="172" t="s">
        <v>719</v>
      </c>
      <c r="D436" s="166" t="s">
        <v>26</v>
      </c>
      <c r="E436" s="166" t="s">
        <v>720</v>
      </c>
      <c r="F436" s="167" t="s">
        <v>839</v>
      </c>
      <c r="G436" s="173" t="s">
        <v>840</v>
      </c>
      <c r="H436" s="173" t="s">
        <v>840</v>
      </c>
      <c r="I436" s="173" t="s">
        <v>840</v>
      </c>
      <c r="J436" s="173" t="s">
        <v>840</v>
      </c>
      <c r="K436" s="168">
        <v>0.9</v>
      </c>
      <c r="L436" s="169">
        <v>0.936507936507937</v>
      </c>
      <c r="M436" s="169">
        <v>0.966101694915254</v>
      </c>
      <c r="N436" s="170">
        <v>0.947368421052632</v>
      </c>
      <c r="O436" s="170">
        <v>0.944099378881988</v>
      </c>
      <c r="P436" s="356">
        <v>0.9</v>
      </c>
      <c r="Q436" s="357">
        <v>0.95024043487351</v>
      </c>
      <c r="R436" s="169">
        <v>0.980192416525184</v>
      </c>
      <c r="S436" s="169">
        <v>0.927967806841046</v>
      </c>
      <c r="T436" s="169">
        <v>0.954932812679453</v>
      </c>
      <c r="U436" s="356">
        <v>0.9</v>
      </c>
      <c r="V436" s="169">
        <v>0.874346644365461</v>
      </c>
      <c r="W436" s="169">
        <v>0.882852292020374</v>
      </c>
      <c r="X436" s="169">
        <v>0.837022132796781</v>
      </c>
      <c r="Y436" s="169">
        <v>0.883266337429654</v>
      </c>
      <c r="Z436" s="356">
        <v>0.92</v>
      </c>
      <c r="AA436" s="356">
        <v>0.937824603056833</v>
      </c>
      <c r="AB436" s="356">
        <v>0.94842750533049</v>
      </c>
      <c r="AC436" s="356">
        <v>0.933551198257081</v>
      </c>
      <c r="AD436" s="356">
        <v>0.95169625189986</v>
      </c>
      <c r="AE436" s="356">
        <v>0.92</v>
      </c>
      <c r="AF436" s="169">
        <v>0.983251231527094</v>
      </c>
      <c r="AG436" s="169">
        <v>0.921890067502411</v>
      </c>
      <c r="AH436" s="169">
        <v>0.992180712423979</v>
      </c>
      <c r="AI436" s="169">
        <v>0.973325394462638</v>
      </c>
      <c r="AJ436" s="356">
        <v>0.92</v>
      </c>
      <c r="AK436" s="169">
        <v>0.951187792613144</v>
      </c>
      <c r="AL436" s="169">
        <v>0.95472674355934</v>
      </c>
      <c r="AM436" s="169">
        <v>0.953062392673154</v>
      </c>
      <c r="AN436" s="169">
        <v>0.960044937981001</v>
      </c>
      <c r="AO436" s="168">
        <v>0.99</v>
      </c>
      <c r="AP436" s="358">
        <v>1</v>
      </c>
      <c r="AQ436" s="358">
        <v>1</v>
      </c>
      <c r="AR436" s="358">
        <v>1</v>
      </c>
      <c r="AS436" s="359">
        <v>1</v>
      </c>
      <c r="AT436" s="364">
        <v>0.05</v>
      </c>
      <c r="AU436" s="361">
        <v>0.114754098360656</v>
      </c>
      <c r="AV436" s="362">
        <v>0.0465116279069767</v>
      </c>
      <c r="AW436" s="362">
        <v>0.2</v>
      </c>
      <c r="AX436" s="362">
        <v>0.105685131195335</v>
      </c>
      <c r="AY436" s="142"/>
      <c r="AZ436" s="140"/>
    </row>
    <row r="437" spans="1:52">
      <c r="A437" s="138"/>
      <c r="B437" s="142"/>
      <c r="C437" s="172" t="s">
        <v>719</v>
      </c>
      <c r="D437" s="166" t="s">
        <v>26</v>
      </c>
      <c r="E437" s="166" t="s">
        <v>720</v>
      </c>
      <c r="F437" s="167" t="s">
        <v>841</v>
      </c>
      <c r="G437" s="173" t="s">
        <v>842</v>
      </c>
      <c r="H437" s="173" t="s">
        <v>842</v>
      </c>
      <c r="I437" s="173" t="s">
        <v>842</v>
      </c>
      <c r="J437" s="173" t="s">
        <v>842</v>
      </c>
      <c r="K437" s="168">
        <v>0.9</v>
      </c>
      <c r="L437" s="169">
        <v>0.840909090909091</v>
      </c>
      <c r="M437" s="169">
        <v>0.692307692307692</v>
      </c>
      <c r="N437" s="170">
        <v>0.888888888888889</v>
      </c>
      <c r="O437" s="170">
        <v>0.822719449225473</v>
      </c>
      <c r="P437" s="356">
        <v>0.9</v>
      </c>
      <c r="Q437" s="357">
        <v>0.97876304023845</v>
      </c>
      <c r="R437" s="169">
        <v>0.976163450624291</v>
      </c>
      <c r="S437" s="169">
        <v>0.971969166082691</v>
      </c>
      <c r="T437" s="169">
        <v>0.963198718489166</v>
      </c>
      <c r="U437" s="356">
        <v>0.9</v>
      </c>
      <c r="V437" s="169">
        <v>0.788375558867362</v>
      </c>
      <c r="W437" s="169">
        <v>0.804767309875142</v>
      </c>
      <c r="X437" s="169">
        <v>0.827610371408549</v>
      </c>
      <c r="Y437" s="169">
        <v>0.823729027906585</v>
      </c>
      <c r="Z437" s="356">
        <v>0.92</v>
      </c>
      <c r="AA437" s="356">
        <v>0.906808911201757</v>
      </c>
      <c r="AB437" s="356">
        <v>0.903198653198653</v>
      </c>
      <c r="AC437" s="356">
        <v>0.89291217257319</v>
      </c>
      <c r="AD437" s="356">
        <v>0.913451180932727</v>
      </c>
      <c r="AE437" s="356">
        <v>0.92</v>
      </c>
      <c r="AF437" s="169">
        <v>0.989487097801848</v>
      </c>
      <c r="AG437" s="169">
        <v>0.993050729673384</v>
      </c>
      <c r="AH437" s="169">
        <v>0.981735897850331</v>
      </c>
      <c r="AI437" s="169">
        <v>0.968359147611975</v>
      </c>
      <c r="AJ437" s="356">
        <v>0.92</v>
      </c>
      <c r="AK437" s="169">
        <v>0.939476368582115</v>
      </c>
      <c r="AL437" s="169">
        <v>0.918651685393258</v>
      </c>
      <c r="AM437" s="169">
        <v>0.935897435897436</v>
      </c>
      <c r="AN437" s="169">
        <v>0.934175257731959</v>
      </c>
      <c r="AO437" s="168">
        <v>0.99</v>
      </c>
      <c r="AP437" s="358">
        <v>1</v>
      </c>
      <c r="AQ437" s="358">
        <v>1</v>
      </c>
      <c r="AR437" s="358">
        <v>1</v>
      </c>
      <c r="AS437" s="359">
        <v>1</v>
      </c>
      <c r="AT437" s="364">
        <v>0.05</v>
      </c>
      <c r="AU437" s="361">
        <v>0.0714285714285714</v>
      </c>
      <c r="AV437" s="362">
        <v>0</v>
      </c>
      <c r="AW437" s="362">
        <v>0.0909090909090909</v>
      </c>
      <c r="AX437" s="362">
        <v>0.0697167755991285</v>
      </c>
      <c r="AY437" s="142"/>
      <c r="AZ437" s="140"/>
    </row>
    <row r="438" spans="1:52">
      <c r="A438" s="138"/>
      <c r="B438" s="142"/>
      <c r="C438" s="172" t="s">
        <v>719</v>
      </c>
      <c r="D438" s="166" t="s">
        <v>26</v>
      </c>
      <c r="E438" s="166" t="s">
        <v>720</v>
      </c>
      <c r="F438" s="167" t="s">
        <v>843</v>
      </c>
      <c r="G438" s="173" t="s">
        <v>844</v>
      </c>
      <c r="H438" s="173" t="s">
        <v>844</v>
      </c>
      <c r="I438" s="173" t="s">
        <v>844</v>
      </c>
      <c r="J438" s="173" t="s">
        <v>844</v>
      </c>
      <c r="K438" s="168">
        <v>0.9</v>
      </c>
      <c r="L438" s="169">
        <v>0.894736842105263</v>
      </c>
      <c r="M438" s="169">
        <v>0.844827586206897</v>
      </c>
      <c r="N438" s="170">
        <v>0.833333333333333</v>
      </c>
      <c r="O438" s="170">
        <v>0.875950848449386</v>
      </c>
      <c r="P438" s="356">
        <v>0.9</v>
      </c>
      <c r="Q438" s="357">
        <v>0.958670762356884</v>
      </c>
      <c r="R438" s="169">
        <v>0.912040990606319</v>
      </c>
      <c r="S438" s="169">
        <v>0.932909196067091</v>
      </c>
      <c r="T438" s="169">
        <v>0.950363756613757</v>
      </c>
      <c r="U438" s="356">
        <v>0.9</v>
      </c>
      <c r="V438" s="169">
        <v>0.832169784976264</v>
      </c>
      <c r="W438" s="169">
        <v>0.900939368061486</v>
      </c>
      <c r="X438" s="169">
        <v>0.86524002313476</v>
      </c>
      <c r="Y438" s="169">
        <v>0.906150793650794</v>
      </c>
      <c r="Z438" s="356">
        <v>0.92</v>
      </c>
      <c r="AA438" s="356">
        <v>0.912759885854056</v>
      </c>
      <c r="AB438" s="356">
        <v>0.93387492915171</v>
      </c>
      <c r="AC438" s="356">
        <v>0.93578431372549</v>
      </c>
      <c r="AD438" s="356">
        <v>0.942464330403167</v>
      </c>
      <c r="AE438" s="356">
        <v>0.92</v>
      </c>
      <c r="AF438" s="169">
        <v>0.989296636085627</v>
      </c>
      <c r="AG438" s="169">
        <v>0.973400886637112</v>
      </c>
      <c r="AH438" s="169">
        <v>0.997229916897507</v>
      </c>
      <c r="AI438" s="169">
        <v>0.992243098103707</v>
      </c>
      <c r="AJ438" s="356">
        <v>0.92</v>
      </c>
      <c r="AK438" s="169">
        <v>0.927225624116816</v>
      </c>
      <c r="AL438" s="169">
        <v>0.937354988399072</v>
      </c>
      <c r="AM438" s="169">
        <v>0.94644750795334</v>
      </c>
      <c r="AN438" s="169">
        <v>0.952568138359353</v>
      </c>
      <c r="AO438" s="168">
        <v>0.99</v>
      </c>
      <c r="AP438" s="358">
        <v>1</v>
      </c>
      <c r="AQ438" s="358">
        <v>1</v>
      </c>
      <c r="AR438" s="358">
        <v>1</v>
      </c>
      <c r="AS438" s="359">
        <v>1</v>
      </c>
      <c r="AT438" s="364">
        <v>0.05</v>
      </c>
      <c r="AU438" s="361">
        <v>0.1875</v>
      </c>
      <c r="AV438" s="362">
        <v>0</v>
      </c>
      <c r="AW438" s="362">
        <v>0</v>
      </c>
      <c r="AX438" s="362">
        <v>0.0917197452229299</v>
      </c>
      <c r="AY438" s="142"/>
      <c r="AZ438" s="140"/>
    </row>
    <row r="439" spans="1:52">
      <c r="A439" s="138"/>
      <c r="B439" s="142"/>
      <c r="C439" s="172" t="s">
        <v>719</v>
      </c>
      <c r="D439" s="166" t="s">
        <v>26</v>
      </c>
      <c r="E439" s="166" t="s">
        <v>720</v>
      </c>
      <c r="F439" s="167" t="s">
        <v>845</v>
      </c>
      <c r="G439" s="173" t="s">
        <v>846</v>
      </c>
      <c r="H439" s="173" t="s">
        <v>846</v>
      </c>
      <c r="I439" s="173" t="s">
        <v>846</v>
      </c>
      <c r="J439" s="173" t="s">
        <v>846</v>
      </c>
      <c r="K439" s="168">
        <v>0.9</v>
      </c>
      <c r="L439" s="169">
        <v>0.785714285714286</v>
      </c>
      <c r="M439" s="169">
        <v>0.794871794871795</v>
      </c>
      <c r="N439" s="170">
        <v>0.756756756756757</v>
      </c>
      <c r="O439" s="170">
        <v>0.693220338983051</v>
      </c>
      <c r="P439" s="356">
        <v>0.9</v>
      </c>
      <c r="Q439" s="357">
        <v>0.940529289325007</v>
      </c>
      <c r="R439" s="169">
        <v>0.946428571428571</v>
      </c>
      <c r="S439" s="169">
        <v>0.904081632653061</v>
      </c>
      <c r="T439" s="169">
        <v>0.864362449094228</v>
      </c>
      <c r="U439" s="356">
        <v>0.9</v>
      </c>
      <c r="V439" s="169">
        <v>0.851620576865894</v>
      </c>
      <c r="W439" s="169">
        <v>0.841964285714286</v>
      </c>
      <c r="X439" s="169">
        <v>0.830612244897959</v>
      </c>
      <c r="Y439" s="169">
        <v>0.808032579693863</v>
      </c>
      <c r="Z439" s="356">
        <v>0.92</v>
      </c>
      <c r="AA439" s="356">
        <v>0.901616104337964</v>
      </c>
      <c r="AB439" s="356">
        <v>0.874868282402529</v>
      </c>
      <c r="AC439" s="356">
        <v>0.710188679245283</v>
      </c>
      <c r="AD439" s="356">
        <v>0.831732772157713</v>
      </c>
      <c r="AE439" s="356">
        <v>0.92</v>
      </c>
      <c r="AF439" s="169">
        <v>0.948324022346369</v>
      </c>
      <c r="AG439" s="169">
        <v>0.907292954264524</v>
      </c>
      <c r="AH439" s="169">
        <v>0.899253731343284</v>
      </c>
      <c r="AI439" s="169">
        <v>0.893779112794393</v>
      </c>
      <c r="AJ439" s="356">
        <v>0.92</v>
      </c>
      <c r="AK439" s="169">
        <v>0.929969551979121</v>
      </c>
      <c r="AL439" s="169">
        <v>0.893314366998578</v>
      </c>
      <c r="AM439" s="169">
        <v>0.821007502679528</v>
      </c>
      <c r="AN439" s="169">
        <v>0.874937797328769</v>
      </c>
      <c r="AO439" s="168">
        <v>0.99</v>
      </c>
      <c r="AP439" s="358">
        <v>1</v>
      </c>
      <c r="AQ439" s="358">
        <v>1</v>
      </c>
      <c r="AR439" s="358">
        <v>1</v>
      </c>
      <c r="AS439" s="359">
        <v>0.999428571428571</v>
      </c>
      <c r="AT439" s="364">
        <v>0.05</v>
      </c>
      <c r="AU439" s="361">
        <v>0.137931034482759</v>
      </c>
      <c r="AV439" s="362">
        <v>0</v>
      </c>
      <c r="AW439" s="362">
        <v>0</v>
      </c>
      <c r="AX439" s="362">
        <v>0.0512195121951219</v>
      </c>
      <c r="AY439" s="142"/>
      <c r="AZ439" s="140"/>
    </row>
    <row r="440" spans="1:52">
      <c r="A440" s="138"/>
      <c r="B440" s="142"/>
      <c r="C440" s="172" t="s">
        <v>719</v>
      </c>
      <c r="D440" s="166" t="s">
        <v>26</v>
      </c>
      <c r="E440" s="166" t="s">
        <v>720</v>
      </c>
      <c r="F440" s="167" t="s">
        <v>847</v>
      </c>
      <c r="G440" s="173" t="s">
        <v>848</v>
      </c>
      <c r="H440" s="173" t="s">
        <v>848</v>
      </c>
      <c r="I440" s="173" t="s">
        <v>848</v>
      </c>
      <c r="J440" s="173" t="s">
        <v>848</v>
      </c>
      <c r="K440" s="168">
        <v>0.9</v>
      </c>
      <c r="L440" s="169">
        <v>0.741379310344828</v>
      </c>
      <c r="M440" s="169">
        <v>0.716981132075472</v>
      </c>
      <c r="N440" s="170">
        <v>0.653061224489796</v>
      </c>
      <c r="O440" s="170">
        <v>0.740268028079132</v>
      </c>
      <c r="P440" s="356">
        <v>0.9</v>
      </c>
      <c r="Q440" s="357">
        <v>0.782633053221289</v>
      </c>
      <c r="R440" s="169">
        <v>0.911433172302738</v>
      </c>
      <c r="S440" s="169">
        <v>0.831365935919056</v>
      </c>
      <c r="T440" s="169">
        <v>0.864329693785403</v>
      </c>
      <c r="U440" s="356">
        <v>0.9</v>
      </c>
      <c r="V440" s="169">
        <v>0.779551820728291</v>
      </c>
      <c r="W440" s="169">
        <v>0.810789049919485</v>
      </c>
      <c r="X440" s="169">
        <v>0.804384485666105</v>
      </c>
      <c r="Y440" s="169">
        <v>0.827189885887858</v>
      </c>
      <c r="Z440" s="356">
        <v>0.92</v>
      </c>
      <c r="AA440" s="356">
        <v>0.88067940552017</v>
      </c>
      <c r="AB440" s="356">
        <v>0.905071770334928</v>
      </c>
      <c r="AC440" s="356">
        <v>0.912998976458547</v>
      </c>
      <c r="AD440" s="356">
        <v>0.900736713421696</v>
      </c>
      <c r="AE440" s="356">
        <v>0.92</v>
      </c>
      <c r="AF440" s="169">
        <v>0.999556344276841</v>
      </c>
      <c r="AG440" s="169">
        <v>0.987627043747238</v>
      </c>
      <c r="AH440" s="169">
        <v>0.996100519930676</v>
      </c>
      <c r="AI440" s="169">
        <v>0.993330049392249</v>
      </c>
      <c r="AJ440" s="356">
        <v>0.92</v>
      </c>
      <c r="AK440" s="169">
        <v>0.905676328502415</v>
      </c>
      <c r="AL440" s="169">
        <v>0.917117674346683</v>
      </c>
      <c r="AM440" s="169">
        <v>0.932761853736941</v>
      </c>
      <c r="AN440" s="169">
        <v>0.921349891250965</v>
      </c>
      <c r="AO440" s="168">
        <v>0.99</v>
      </c>
      <c r="AP440" s="358">
        <v>1</v>
      </c>
      <c r="AQ440" s="358">
        <v>1</v>
      </c>
      <c r="AR440" s="358">
        <v>1</v>
      </c>
      <c r="AS440" s="359">
        <v>1</v>
      </c>
      <c r="AT440" s="364">
        <v>0.05</v>
      </c>
      <c r="AU440" s="361">
        <v>0.206896551724138</v>
      </c>
      <c r="AV440" s="362">
        <v>0</v>
      </c>
      <c r="AW440" s="362">
        <v>0</v>
      </c>
      <c r="AX440" s="362">
        <v>0.0780984719864177</v>
      </c>
      <c r="AY440" s="142"/>
      <c r="AZ440" s="140"/>
    </row>
    <row r="441" spans="1:52">
      <c r="A441" s="138"/>
      <c r="B441" s="142"/>
      <c r="C441" s="172" t="s">
        <v>719</v>
      </c>
      <c r="D441" s="166" t="s">
        <v>26</v>
      </c>
      <c r="E441" s="166" t="s">
        <v>720</v>
      </c>
      <c r="F441" s="167" t="s">
        <v>849</v>
      </c>
      <c r="G441" s="173" t="s">
        <v>849</v>
      </c>
      <c r="H441" s="173" t="s">
        <v>849</v>
      </c>
      <c r="I441" s="173" t="s">
        <v>849</v>
      </c>
      <c r="J441" s="173" t="s">
        <v>849</v>
      </c>
      <c r="K441" s="168">
        <v>0.9</v>
      </c>
      <c r="L441" s="169">
        <v>0.954545454545455</v>
      </c>
      <c r="M441" s="169">
        <v>0.934426229508197</v>
      </c>
      <c r="N441" s="170">
        <v>0.92156862745098</v>
      </c>
      <c r="O441" s="170">
        <v>0.957309941520468</v>
      </c>
      <c r="P441" s="356">
        <v>0.9</v>
      </c>
      <c r="Q441" s="357">
        <v>0.986678507992895</v>
      </c>
      <c r="R441" s="169">
        <v>0.993013100436681</v>
      </c>
      <c r="S441" s="169">
        <v>0.986325802615933</v>
      </c>
      <c r="T441" s="169">
        <v>0.983265258875862</v>
      </c>
      <c r="U441" s="356">
        <v>0.9</v>
      </c>
      <c r="V441" s="169">
        <v>0.889579632918887</v>
      </c>
      <c r="W441" s="169">
        <v>0.896943231441048</v>
      </c>
      <c r="X441" s="169">
        <v>0.903686087990488</v>
      </c>
      <c r="Y441" s="169">
        <v>0.908322722537331</v>
      </c>
      <c r="Z441" s="356">
        <v>0.92</v>
      </c>
      <c r="AA441" s="356">
        <v>0.94168239983218</v>
      </c>
      <c r="AB441" s="356">
        <v>0.947956901809311</v>
      </c>
      <c r="AC441" s="356">
        <v>0.961517317207257</v>
      </c>
      <c r="AD441" s="356">
        <v>0.938500509865493</v>
      </c>
      <c r="AE441" s="356">
        <v>0.92</v>
      </c>
      <c r="AF441" s="169">
        <v>0.957686882933709</v>
      </c>
      <c r="AG441" s="169">
        <v>0.988475177304965</v>
      </c>
      <c r="AH441" s="169">
        <v>0.987206823027719</v>
      </c>
      <c r="AI441" s="169">
        <v>0.975306438176842</v>
      </c>
      <c r="AJ441" s="356">
        <v>0.92</v>
      </c>
      <c r="AK441" s="169">
        <v>0.955092024539877</v>
      </c>
      <c r="AL441" s="169">
        <v>0.955661776825449</v>
      </c>
      <c r="AM441" s="169">
        <v>0.973173515981735</v>
      </c>
      <c r="AN441" s="169">
        <v>0.952435243850134</v>
      </c>
      <c r="AO441" s="168">
        <v>0.99</v>
      </c>
      <c r="AP441" s="358">
        <v>1</v>
      </c>
      <c r="AQ441" s="358">
        <v>1</v>
      </c>
      <c r="AR441" s="358">
        <v>1</v>
      </c>
      <c r="AS441" s="359">
        <v>1</v>
      </c>
      <c r="AT441" s="364">
        <v>0.05</v>
      </c>
      <c r="AU441" s="361">
        <v>0.111111111111111</v>
      </c>
      <c r="AV441" s="362">
        <v>0</v>
      </c>
      <c r="AW441" s="362">
        <v>0</v>
      </c>
      <c r="AX441" s="362">
        <v>0.0410958904109589</v>
      </c>
      <c r="AY441" s="142"/>
      <c r="AZ441" s="140"/>
    </row>
    <row r="442" spans="1:52">
      <c r="A442" s="138"/>
      <c r="B442" s="142"/>
      <c r="C442" s="172" t="s">
        <v>719</v>
      </c>
      <c r="D442" s="166" t="s">
        <v>26</v>
      </c>
      <c r="E442" s="166" t="s">
        <v>720</v>
      </c>
      <c r="F442" s="167" t="s">
        <v>850</v>
      </c>
      <c r="G442" s="173" t="s">
        <v>851</v>
      </c>
      <c r="H442" s="173" t="s">
        <v>851</v>
      </c>
      <c r="I442" s="173" t="s">
        <v>851</v>
      </c>
      <c r="J442" s="173" t="s">
        <v>851</v>
      </c>
      <c r="K442" s="168">
        <v>0.9</v>
      </c>
      <c r="L442" s="169">
        <v>0.932203389830508</v>
      </c>
      <c r="M442" s="169">
        <v>0.909090909090909</v>
      </c>
      <c r="N442" s="170">
        <v>0.941176470588235</v>
      </c>
      <c r="O442" s="170">
        <v>0.898272552783109</v>
      </c>
      <c r="P442" s="356">
        <v>0.9</v>
      </c>
      <c r="Q442" s="357">
        <v>0.976895895623811</v>
      </c>
      <c r="R442" s="169">
        <v>0.972952086553323</v>
      </c>
      <c r="S442" s="169">
        <v>0.964725643896976</v>
      </c>
      <c r="T442" s="169">
        <v>0.963238018525977</v>
      </c>
      <c r="U442" s="356">
        <v>0.9</v>
      </c>
      <c r="V442" s="169">
        <v>0.865724381625442</v>
      </c>
      <c r="W442" s="169">
        <v>0.765069551777434</v>
      </c>
      <c r="X442" s="169">
        <v>0.818589025755879</v>
      </c>
      <c r="Y442" s="169">
        <v>0.850745066451873</v>
      </c>
      <c r="Z442" s="356">
        <v>0.92</v>
      </c>
      <c r="AA442" s="356">
        <v>0.936983064198503</v>
      </c>
      <c r="AB442" s="356">
        <v>0.926628609805238</v>
      </c>
      <c r="AC442" s="356">
        <v>0.942334739803094</v>
      </c>
      <c r="AD442" s="356">
        <v>0.940074963201262</v>
      </c>
      <c r="AE442" s="356">
        <v>0.92</v>
      </c>
      <c r="AF442" s="169">
        <v>0.971355824315722</v>
      </c>
      <c r="AG442" s="169">
        <v>0.964554242749731</v>
      </c>
      <c r="AH442" s="169">
        <v>0.994584837545126</v>
      </c>
      <c r="AI442" s="169">
        <v>0.97979683972912</v>
      </c>
      <c r="AJ442" s="356">
        <v>0.92</v>
      </c>
      <c r="AK442" s="169">
        <v>0.949526093410985</v>
      </c>
      <c r="AL442" s="169">
        <v>0.928719150696264</v>
      </c>
      <c r="AM442" s="169">
        <v>0.951300356960734</v>
      </c>
      <c r="AN442" s="169">
        <v>0.947757462667333</v>
      </c>
      <c r="AO442" s="168">
        <v>0.99</v>
      </c>
      <c r="AP442" s="358">
        <v>1</v>
      </c>
      <c r="AQ442" s="358">
        <v>1</v>
      </c>
      <c r="AR442" s="358">
        <v>1</v>
      </c>
      <c r="AS442" s="359">
        <v>1</v>
      </c>
      <c r="AT442" s="364">
        <v>0.05</v>
      </c>
      <c r="AU442" s="361">
        <v>0.130434782608696</v>
      </c>
      <c r="AV442" s="362">
        <v>0.0212765957446809</v>
      </c>
      <c r="AW442" s="362">
        <v>0.166666666666667</v>
      </c>
      <c r="AX442" s="362">
        <v>0.0426944971537002</v>
      </c>
      <c r="AY442" s="142"/>
      <c r="AZ442" s="140"/>
    </row>
    <row r="443" spans="1:52">
      <c r="A443" s="138"/>
      <c r="B443" s="142"/>
      <c r="C443" s="172" t="s">
        <v>719</v>
      </c>
      <c r="D443" s="166" t="s">
        <v>26</v>
      </c>
      <c r="E443" s="166" t="s">
        <v>720</v>
      </c>
      <c r="F443" s="167" t="s">
        <v>852</v>
      </c>
      <c r="G443" s="173" t="s">
        <v>853</v>
      </c>
      <c r="H443" s="173" t="s">
        <v>853</v>
      </c>
      <c r="I443" s="173" t="s">
        <v>853</v>
      </c>
      <c r="J443" s="173" t="s">
        <v>853</v>
      </c>
      <c r="K443" s="168">
        <v>0.9</v>
      </c>
      <c r="L443" s="169">
        <v>0.673469387755102</v>
      </c>
      <c r="M443" s="169">
        <v>0.588235294117647</v>
      </c>
      <c r="N443" s="170">
        <v>0.619047619047619</v>
      </c>
      <c r="O443" s="170">
        <v>0.651278409090909</v>
      </c>
      <c r="P443" s="356">
        <v>0.9</v>
      </c>
      <c r="Q443" s="357">
        <v>0.806843891402715</v>
      </c>
      <c r="R443" s="169">
        <v>0.943364327979713</v>
      </c>
      <c r="S443" s="169">
        <v>0.943499392466586</v>
      </c>
      <c r="T443" s="169">
        <v>0.895049929437825</v>
      </c>
      <c r="U443" s="356">
        <v>0.9</v>
      </c>
      <c r="V443" s="169">
        <v>0.755656108597285</v>
      </c>
      <c r="W443" s="169">
        <v>0.826711749788673</v>
      </c>
      <c r="X443" s="169">
        <v>0.715674362089915</v>
      </c>
      <c r="Y443" s="169">
        <v>0.774933457189303</v>
      </c>
      <c r="Z443" s="356">
        <v>0.92</v>
      </c>
      <c r="AA443" s="356">
        <v>0.820744566386916</v>
      </c>
      <c r="AB443" s="356">
        <v>0.896043444530644</v>
      </c>
      <c r="AC443" s="356">
        <v>0.801542416452442</v>
      </c>
      <c r="AD443" s="356">
        <v>0.851255308946431</v>
      </c>
      <c r="AE443" s="356">
        <v>0.92</v>
      </c>
      <c r="AF443" s="169">
        <v>0.951045627376426</v>
      </c>
      <c r="AG443" s="169">
        <v>0.995723068698209</v>
      </c>
      <c r="AH443" s="169">
        <v>0.986958189489835</v>
      </c>
      <c r="AI443" s="169">
        <v>0.970370531632342</v>
      </c>
      <c r="AJ443" s="356">
        <v>0.92</v>
      </c>
      <c r="AK443" s="169">
        <v>0.859394087466406</v>
      </c>
      <c r="AL443" s="169">
        <v>0.909951111812017</v>
      </c>
      <c r="AM443" s="169">
        <v>0.841636515446702</v>
      </c>
      <c r="AN443" s="169">
        <v>0.872826149840903</v>
      </c>
      <c r="AO443" s="168">
        <v>0.99</v>
      </c>
      <c r="AP443" s="358">
        <v>1</v>
      </c>
      <c r="AQ443" s="358">
        <v>1</v>
      </c>
      <c r="AR443" s="358">
        <v>1</v>
      </c>
      <c r="AS443" s="359">
        <v>1</v>
      </c>
      <c r="AT443" s="364">
        <v>0.05</v>
      </c>
      <c r="AU443" s="361">
        <v>0.121212121212121</v>
      </c>
      <c r="AV443" s="362">
        <v>0</v>
      </c>
      <c r="AW443" s="362">
        <v>0</v>
      </c>
      <c r="AX443" s="362">
        <v>0.0662983425414365</v>
      </c>
      <c r="AY443" s="142"/>
      <c r="AZ443" s="140"/>
    </row>
    <row r="444" spans="1:52">
      <c r="A444" s="138"/>
      <c r="B444" s="142"/>
      <c r="C444" s="172" t="s">
        <v>719</v>
      </c>
      <c r="D444" s="166" t="s">
        <v>26</v>
      </c>
      <c r="E444" s="166" t="s">
        <v>720</v>
      </c>
      <c r="F444" s="167" t="s">
        <v>854</v>
      </c>
      <c r="G444" s="173" t="s">
        <v>855</v>
      </c>
      <c r="H444" s="173" t="s">
        <v>855</v>
      </c>
      <c r="I444" s="173" t="s">
        <v>855</v>
      </c>
      <c r="J444" s="173" t="s">
        <v>855</v>
      </c>
      <c r="K444" s="168">
        <v>0.9</v>
      </c>
      <c r="L444" s="169">
        <v>0.979381443298969</v>
      </c>
      <c r="M444" s="169">
        <v>0.988888888888889</v>
      </c>
      <c r="N444" s="170">
        <v>0.963855421686747</v>
      </c>
      <c r="O444" s="170">
        <v>0.966266866566717</v>
      </c>
      <c r="P444" s="356">
        <v>0.9</v>
      </c>
      <c r="Q444" s="357">
        <v>0.94605358435916</v>
      </c>
      <c r="R444" s="169">
        <v>0.905295315682281</v>
      </c>
      <c r="S444" s="169">
        <v>0.915884034299714</v>
      </c>
      <c r="T444" s="169">
        <v>0.947998871232983</v>
      </c>
      <c r="U444" s="356">
        <v>0.9</v>
      </c>
      <c r="V444" s="169">
        <v>0.902244750181028</v>
      </c>
      <c r="W444" s="169">
        <v>0.847250509164969</v>
      </c>
      <c r="X444" s="169">
        <v>0.848101265822785</v>
      </c>
      <c r="Y444" s="169">
        <v>0.901417770295912</v>
      </c>
      <c r="Z444" s="356">
        <v>0.92</v>
      </c>
      <c r="AA444" s="356">
        <v>0.941210710128056</v>
      </c>
      <c r="AB444" s="356">
        <v>0.952601568068425</v>
      </c>
      <c r="AC444" s="356">
        <v>0.919186911254338</v>
      </c>
      <c r="AD444" s="356">
        <v>0.943984164022967</v>
      </c>
      <c r="AE444" s="356">
        <v>0.92</v>
      </c>
      <c r="AF444" s="169">
        <v>1</v>
      </c>
      <c r="AG444" s="169">
        <v>0.858285714285714</v>
      </c>
      <c r="AH444" s="169">
        <v>0.996204933586338</v>
      </c>
      <c r="AI444" s="169">
        <v>0.931620111731844</v>
      </c>
      <c r="AJ444" s="356">
        <v>0.92</v>
      </c>
      <c r="AK444" s="169">
        <v>0.957865168539326</v>
      </c>
      <c r="AL444" s="169">
        <v>0.959086709779596</v>
      </c>
      <c r="AM444" s="169">
        <v>0.951869263487799</v>
      </c>
      <c r="AN444" s="169">
        <v>0.959144121216867</v>
      </c>
      <c r="AO444" s="168">
        <v>0.99</v>
      </c>
      <c r="AP444" s="358">
        <v>1</v>
      </c>
      <c r="AQ444" s="358">
        <v>1</v>
      </c>
      <c r="AR444" s="358">
        <v>1</v>
      </c>
      <c r="AS444" s="359">
        <v>1</v>
      </c>
      <c r="AT444" s="364">
        <v>0.05</v>
      </c>
      <c r="AU444" s="361">
        <v>0.2</v>
      </c>
      <c r="AV444" s="362">
        <v>0</v>
      </c>
      <c r="AW444" s="362">
        <v>0.130434782608696</v>
      </c>
      <c r="AX444" s="362">
        <v>0.0791925465838509</v>
      </c>
      <c r="AY444" s="142"/>
      <c r="AZ444" s="140"/>
    </row>
    <row r="445" spans="1:52">
      <c r="A445" s="138"/>
      <c r="B445" s="142"/>
      <c r="C445" s="172" t="s">
        <v>719</v>
      </c>
      <c r="D445" s="166" t="s">
        <v>26</v>
      </c>
      <c r="E445" s="166" t="s">
        <v>720</v>
      </c>
      <c r="F445" s="167" t="s">
        <v>856</v>
      </c>
      <c r="G445" s="180" t="s">
        <v>856</v>
      </c>
      <c r="H445" s="180" t="s">
        <v>856</v>
      </c>
      <c r="I445" s="180" t="s">
        <v>856</v>
      </c>
      <c r="J445" s="180" t="s">
        <v>856</v>
      </c>
      <c r="K445" s="168">
        <v>0.9</v>
      </c>
      <c r="L445" s="169">
        <v>1</v>
      </c>
      <c r="M445" s="169">
        <v>0.833333333333333</v>
      </c>
      <c r="N445" s="170">
        <v>0.833333333333333</v>
      </c>
      <c r="O445" s="170">
        <v>0.880910683012259</v>
      </c>
      <c r="P445" s="356">
        <v>0.9</v>
      </c>
      <c r="Q445" s="357">
        <v>0.979118329466357</v>
      </c>
      <c r="R445" s="169">
        <v>0.974754558204769</v>
      </c>
      <c r="S445" s="169">
        <v>0.978231292517007</v>
      </c>
      <c r="T445" s="169">
        <v>0.983400732569711</v>
      </c>
      <c r="U445" s="356">
        <v>0.9</v>
      </c>
      <c r="V445" s="169">
        <v>0.960092807424594</v>
      </c>
      <c r="W445" s="169">
        <v>0.953716690042076</v>
      </c>
      <c r="X445" s="169">
        <v>0.96530612244898</v>
      </c>
      <c r="Y445" s="169">
        <v>0.970231415807415</v>
      </c>
      <c r="Z445" s="356">
        <v>0.92</v>
      </c>
      <c r="AA445" s="356" t="s">
        <v>40</v>
      </c>
      <c r="AB445" s="356" t="s">
        <v>40</v>
      </c>
      <c r="AC445" s="356" t="s">
        <v>40</v>
      </c>
      <c r="AD445" s="356">
        <v>1</v>
      </c>
      <c r="AE445" s="356">
        <v>0.92</v>
      </c>
      <c r="AF445" s="169">
        <v>1</v>
      </c>
      <c r="AG445" s="169">
        <v>0.987179487179487</v>
      </c>
      <c r="AH445" s="169">
        <v>0.962962962962963</v>
      </c>
      <c r="AI445" s="169">
        <v>0.97808105872622</v>
      </c>
      <c r="AJ445" s="356">
        <v>0.92</v>
      </c>
      <c r="AK445" s="169">
        <v>0.990255220417633</v>
      </c>
      <c r="AL445" s="169">
        <v>0.990182328190743</v>
      </c>
      <c r="AM445" s="169">
        <v>0.985034013605442</v>
      </c>
      <c r="AN445" s="169">
        <v>0.992949695121951</v>
      </c>
      <c r="AO445" s="168">
        <v>0.99</v>
      </c>
      <c r="AP445" s="358">
        <v>1</v>
      </c>
      <c r="AQ445" s="358">
        <v>1</v>
      </c>
      <c r="AR445" s="358">
        <v>1</v>
      </c>
      <c r="AS445" s="359">
        <v>1</v>
      </c>
      <c r="AT445" s="364">
        <v>0.05</v>
      </c>
      <c r="AU445" s="361">
        <v>0</v>
      </c>
      <c r="AV445" s="362">
        <v>0</v>
      </c>
      <c r="AW445" s="362">
        <v>0</v>
      </c>
      <c r="AX445" s="362">
        <v>0.106382978723404</v>
      </c>
      <c r="AY445" s="142"/>
      <c r="AZ445" s="140"/>
    </row>
    <row r="446" spans="1:52">
      <c r="A446" s="138"/>
      <c r="B446" s="142"/>
      <c r="C446" s="172" t="s">
        <v>719</v>
      </c>
      <c r="D446" s="166" t="s">
        <v>26</v>
      </c>
      <c r="E446" s="166" t="s">
        <v>720</v>
      </c>
      <c r="F446" s="167" t="s">
        <v>857</v>
      </c>
      <c r="G446" s="173" t="s">
        <v>858</v>
      </c>
      <c r="H446" s="173" t="s">
        <v>858</v>
      </c>
      <c r="I446" s="173" t="s">
        <v>858</v>
      </c>
      <c r="J446" s="173" t="s">
        <v>858</v>
      </c>
      <c r="K446" s="168">
        <v>0.9</v>
      </c>
      <c r="L446" s="169">
        <v>1</v>
      </c>
      <c r="M446" s="169">
        <v>0.95</v>
      </c>
      <c r="N446" s="170">
        <v>0.910714285714286</v>
      </c>
      <c r="O446" s="170">
        <v>0.932980599647266</v>
      </c>
      <c r="P446" s="356">
        <v>0.9</v>
      </c>
      <c r="Q446" s="357">
        <v>0.967948717948718</v>
      </c>
      <c r="R446" s="169">
        <v>0.96014828544949</v>
      </c>
      <c r="S446" s="169">
        <v>0.957901159243441</v>
      </c>
      <c r="T446" s="169">
        <v>0.963401579017797</v>
      </c>
      <c r="U446" s="356">
        <v>0.9</v>
      </c>
      <c r="V446" s="169">
        <v>0.860500610500611</v>
      </c>
      <c r="W446" s="169">
        <v>0.856348470806302</v>
      </c>
      <c r="X446" s="169">
        <v>0.840146430750458</v>
      </c>
      <c r="Y446" s="169">
        <v>0.859176368259066</v>
      </c>
      <c r="Z446" s="356">
        <v>0.92</v>
      </c>
      <c r="AA446" s="356">
        <v>0.912637234291053</v>
      </c>
      <c r="AB446" s="356">
        <v>0.921172509407803</v>
      </c>
      <c r="AC446" s="356">
        <v>0.886138613861386</v>
      </c>
      <c r="AD446" s="356">
        <v>0.907555433669148</v>
      </c>
      <c r="AE446" s="356">
        <v>0.92</v>
      </c>
      <c r="AF446" s="169">
        <v>0.991924629878869</v>
      </c>
      <c r="AG446" s="169">
        <v>0.996314496314496</v>
      </c>
      <c r="AH446" s="169">
        <v>0.992743105950653</v>
      </c>
      <c r="AI446" s="169">
        <v>0.993191765278003</v>
      </c>
      <c r="AJ446" s="356">
        <v>0.92</v>
      </c>
      <c r="AK446" s="169">
        <v>0.939870490286771</v>
      </c>
      <c r="AL446" s="169">
        <v>0.929352259748735</v>
      </c>
      <c r="AM446" s="169">
        <v>0.91958345386173</v>
      </c>
      <c r="AN446" s="169">
        <v>0.92697527239512</v>
      </c>
      <c r="AO446" s="168">
        <v>0.99</v>
      </c>
      <c r="AP446" s="358">
        <v>1</v>
      </c>
      <c r="AQ446" s="358">
        <v>1</v>
      </c>
      <c r="AR446" s="358">
        <v>1</v>
      </c>
      <c r="AS446" s="359">
        <v>1</v>
      </c>
      <c r="AT446" s="364">
        <v>0.05</v>
      </c>
      <c r="AU446" s="361">
        <v>0.0454545454545455</v>
      </c>
      <c r="AV446" s="362">
        <v>0.0714285714285714</v>
      </c>
      <c r="AW446" s="362">
        <v>0.125</v>
      </c>
      <c r="AX446" s="362">
        <v>0.0578158458244111</v>
      </c>
      <c r="AY446" s="142"/>
      <c r="AZ446" s="140"/>
    </row>
    <row r="447" spans="1:52">
      <c r="A447" s="138"/>
      <c r="B447" s="142"/>
      <c r="C447" s="172" t="s">
        <v>719</v>
      </c>
      <c r="D447" s="166" t="s">
        <v>26</v>
      </c>
      <c r="E447" s="166" t="s">
        <v>720</v>
      </c>
      <c r="F447" s="167" t="s">
        <v>859</v>
      </c>
      <c r="G447" s="173" t="s">
        <v>860</v>
      </c>
      <c r="H447" s="173" t="s">
        <v>860</v>
      </c>
      <c r="I447" s="173" t="s">
        <v>860</v>
      </c>
      <c r="J447" s="173" t="s">
        <v>860</v>
      </c>
      <c r="K447" s="168">
        <v>0.9</v>
      </c>
      <c r="L447" s="169">
        <v>0.979591836734694</v>
      </c>
      <c r="M447" s="169">
        <v>0.92</v>
      </c>
      <c r="N447" s="170">
        <v>0.959183673469388</v>
      </c>
      <c r="O447" s="170">
        <v>0.962864721485411</v>
      </c>
      <c r="P447" s="356">
        <v>0.9</v>
      </c>
      <c r="Q447" s="357">
        <v>0.979308390022676</v>
      </c>
      <c r="R447" s="169">
        <v>0.964726631393298</v>
      </c>
      <c r="S447" s="169">
        <v>0.970087976539589</v>
      </c>
      <c r="T447" s="169">
        <v>0.954275086976737</v>
      </c>
      <c r="U447" s="356">
        <v>0.9</v>
      </c>
      <c r="V447" s="169">
        <v>0.908446712018141</v>
      </c>
      <c r="W447" s="169">
        <v>0.868606701940035</v>
      </c>
      <c r="X447" s="169">
        <v>0.901466275659824</v>
      </c>
      <c r="Y447" s="169">
        <v>0.903371651195229</v>
      </c>
      <c r="Z447" s="356">
        <v>0.92</v>
      </c>
      <c r="AA447" s="356">
        <v>0.94668319900806</v>
      </c>
      <c r="AB447" s="356">
        <v>0.953550863723608</v>
      </c>
      <c r="AC447" s="356">
        <v>0.953584321815369</v>
      </c>
      <c r="AD447" s="356">
        <v>0.956689813157706</v>
      </c>
      <c r="AE447" s="356">
        <v>0.92</v>
      </c>
      <c r="AF447" s="169">
        <v>0.978172999191593</v>
      </c>
      <c r="AG447" s="169">
        <v>0.993445010924982</v>
      </c>
      <c r="AH447" s="169">
        <v>0.992790937178167</v>
      </c>
      <c r="AI447" s="169">
        <v>0.990518962075848</v>
      </c>
      <c r="AJ447" s="356">
        <v>0.92</v>
      </c>
      <c r="AK447" s="169">
        <v>0.958178993906082</v>
      </c>
      <c r="AL447" s="169">
        <v>0.957446808510638</v>
      </c>
      <c r="AM447" s="169">
        <v>0.963511659807956</v>
      </c>
      <c r="AN447" s="169">
        <v>0.9651912858661</v>
      </c>
      <c r="AO447" s="168">
        <v>0.99</v>
      </c>
      <c r="AP447" s="358">
        <v>1</v>
      </c>
      <c r="AQ447" s="358">
        <v>1</v>
      </c>
      <c r="AR447" s="358">
        <v>1</v>
      </c>
      <c r="AS447" s="359">
        <v>1</v>
      </c>
      <c r="AT447" s="364">
        <v>0.05</v>
      </c>
      <c r="AU447" s="361">
        <v>0.272727272727273</v>
      </c>
      <c r="AV447" s="362">
        <v>0</v>
      </c>
      <c r="AW447" s="362">
        <v>0</v>
      </c>
      <c r="AX447" s="362">
        <v>0.0811965811965812</v>
      </c>
      <c r="AY447" s="142"/>
      <c r="AZ447" s="140"/>
    </row>
    <row r="448" spans="1:52">
      <c r="A448" s="138"/>
      <c r="B448" s="142"/>
      <c r="C448" s="172" t="s">
        <v>719</v>
      </c>
      <c r="D448" s="166" t="s">
        <v>26</v>
      </c>
      <c r="E448" s="166" t="s">
        <v>720</v>
      </c>
      <c r="F448" s="167" t="s">
        <v>861</v>
      </c>
      <c r="G448" s="173" t="s">
        <v>862</v>
      </c>
      <c r="H448" s="173" t="s">
        <v>862</v>
      </c>
      <c r="I448" s="173" t="s">
        <v>862</v>
      </c>
      <c r="J448" s="173" t="s">
        <v>862</v>
      </c>
      <c r="K448" s="168">
        <v>0.9</v>
      </c>
      <c r="L448" s="169">
        <v>0.962962962962963</v>
      </c>
      <c r="M448" s="169">
        <v>0.882352941176471</v>
      </c>
      <c r="N448" s="170">
        <v>0.916666666666667</v>
      </c>
      <c r="O448" s="170">
        <v>0.922563417890521</v>
      </c>
      <c r="P448" s="356">
        <v>0.9</v>
      </c>
      <c r="Q448" s="357">
        <v>0.977512493059411</v>
      </c>
      <c r="R448" s="169">
        <v>0.965089216446858</v>
      </c>
      <c r="S448" s="169">
        <v>0.972222222222222</v>
      </c>
      <c r="T448" s="169">
        <v>0.981197958635509</v>
      </c>
      <c r="U448" s="356">
        <v>0.9</v>
      </c>
      <c r="V448" s="169">
        <v>0.878956135480289</v>
      </c>
      <c r="W448" s="169">
        <v>0.899922420480993</v>
      </c>
      <c r="X448" s="169">
        <v>0.883547008547009</v>
      </c>
      <c r="Y448" s="169">
        <v>0.901344582958083</v>
      </c>
      <c r="Z448" s="356">
        <v>0.92</v>
      </c>
      <c r="AA448" s="356">
        <v>0.952486410308033</v>
      </c>
      <c r="AB448" s="356">
        <v>0.951119068934646</v>
      </c>
      <c r="AC448" s="356">
        <v>0.94883258817685</v>
      </c>
      <c r="AD448" s="356">
        <v>0.95548210905254</v>
      </c>
      <c r="AE448" s="356">
        <v>0.92</v>
      </c>
      <c r="AF448" s="169">
        <v>0.994054696789536</v>
      </c>
      <c r="AG448" s="169">
        <v>0.614772224679345</v>
      </c>
      <c r="AH448" s="169">
        <v>0.921419518377693</v>
      </c>
      <c r="AI448" s="169">
        <v>0.916758224003102</v>
      </c>
      <c r="AJ448" s="356">
        <v>0.92</v>
      </c>
      <c r="AK448" s="169">
        <v>0.961399416909621</v>
      </c>
      <c r="AL448" s="169">
        <v>0.954472727272727</v>
      </c>
      <c r="AM448" s="169">
        <v>0.962201079969144</v>
      </c>
      <c r="AN448" s="169">
        <v>0.964586820246796</v>
      </c>
      <c r="AO448" s="168">
        <v>0.99</v>
      </c>
      <c r="AP448" s="358">
        <v>1</v>
      </c>
      <c r="AQ448" s="358">
        <v>1</v>
      </c>
      <c r="AR448" s="358">
        <v>1</v>
      </c>
      <c r="AS448" s="359">
        <v>1</v>
      </c>
      <c r="AT448" s="364">
        <v>0.05</v>
      </c>
      <c r="AU448" s="361">
        <v>0.0476190476190476</v>
      </c>
      <c r="AV448" s="362">
        <v>0.0625</v>
      </c>
      <c r="AW448" s="362">
        <v>0</v>
      </c>
      <c r="AX448" s="362">
        <v>0.0309119010819165</v>
      </c>
      <c r="AY448" s="142"/>
      <c r="AZ448" s="140"/>
    </row>
    <row r="449" spans="1:52">
      <c r="A449" s="138"/>
      <c r="B449" s="142"/>
      <c r="C449" s="172" t="s">
        <v>719</v>
      </c>
      <c r="D449" s="166" t="s">
        <v>26</v>
      </c>
      <c r="E449" s="166" t="s">
        <v>720</v>
      </c>
      <c r="F449" s="167" t="s">
        <v>863</v>
      </c>
      <c r="G449" s="173" t="s">
        <v>864</v>
      </c>
      <c r="H449" s="173" t="s">
        <v>864</v>
      </c>
      <c r="I449" s="173" t="s">
        <v>864</v>
      </c>
      <c r="J449" s="173" t="s">
        <v>864</v>
      </c>
      <c r="K449" s="168">
        <v>0.9</v>
      </c>
      <c r="L449" s="169">
        <v>0.927710843373494</v>
      </c>
      <c r="M449" s="169">
        <v>0.948717948717949</v>
      </c>
      <c r="N449" s="170">
        <v>0.954545454545455</v>
      </c>
      <c r="O449" s="170">
        <v>0.951460481099656</v>
      </c>
      <c r="P449" s="356">
        <v>0.9</v>
      </c>
      <c r="Q449" s="357">
        <v>0.978260869565217</v>
      </c>
      <c r="R449" s="169">
        <v>0.972811059907834</v>
      </c>
      <c r="S449" s="169">
        <v>0.991007194244604</v>
      </c>
      <c r="T449" s="169">
        <v>0.980916208951735</v>
      </c>
      <c r="U449" s="356">
        <v>0.9</v>
      </c>
      <c r="V449" s="169">
        <v>0.866076221148685</v>
      </c>
      <c r="W449" s="169">
        <v>0.857603686635945</v>
      </c>
      <c r="X449" s="169">
        <v>0.890287769784173</v>
      </c>
      <c r="Y449" s="169">
        <v>0.907631179151572</v>
      </c>
      <c r="Z449" s="356">
        <v>0.92</v>
      </c>
      <c r="AA449" s="356">
        <v>0.849454882857806</v>
      </c>
      <c r="AB449" s="356">
        <v>0.811478933791917</v>
      </c>
      <c r="AC449" s="356">
        <v>0.840243902439024</v>
      </c>
      <c r="AD449" s="356">
        <v>0.886049923918557</v>
      </c>
      <c r="AE449" s="356">
        <v>0.92</v>
      </c>
      <c r="AF449" s="169">
        <v>0.998376999768143</v>
      </c>
      <c r="AG449" s="169">
        <v>0.991506849315068</v>
      </c>
      <c r="AH449" s="169">
        <v>0.929753461668355</v>
      </c>
      <c r="AI449" s="169">
        <v>0.993626375695497</v>
      </c>
      <c r="AJ449" s="356">
        <v>0.92</v>
      </c>
      <c r="AK449" s="169">
        <v>0.89986316706058</v>
      </c>
      <c r="AL449" s="169">
        <v>0.860471933167228</v>
      </c>
      <c r="AM449" s="169">
        <v>0.906314699792961</v>
      </c>
      <c r="AN449" s="169">
        <v>0.922677414417632</v>
      </c>
      <c r="AO449" s="168">
        <v>0.99</v>
      </c>
      <c r="AP449" s="358">
        <v>1</v>
      </c>
      <c r="AQ449" s="358">
        <v>1</v>
      </c>
      <c r="AR449" s="358">
        <v>1</v>
      </c>
      <c r="AS449" s="359">
        <v>1</v>
      </c>
      <c r="AT449" s="364">
        <v>0.05</v>
      </c>
      <c r="AU449" s="361">
        <v>0.0606060606060606</v>
      </c>
      <c r="AV449" s="362">
        <v>0</v>
      </c>
      <c r="AW449" s="362">
        <v>0.0833333333333333</v>
      </c>
      <c r="AX449" s="362">
        <v>0.0598130841121495</v>
      </c>
      <c r="AY449" s="142"/>
      <c r="AZ449" s="140"/>
    </row>
    <row r="450" spans="1:52">
      <c r="A450" s="138"/>
      <c r="B450" s="142"/>
      <c r="C450" s="172" t="s">
        <v>719</v>
      </c>
      <c r="D450" s="166" t="s">
        <v>26</v>
      </c>
      <c r="E450" s="166" t="s">
        <v>720</v>
      </c>
      <c r="F450" s="167" t="s">
        <v>865</v>
      </c>
      <c r="G450" s="173" t="s">
        <v>866</v>
      </c>
      <c r="H450" s="173" t="s">
        <v>866</v>
      </c>
      <c r="I450" s="173" t="s">
        <v>866</v>
      </c>
      <c r="J450" s="173" t="s">
        <v>866</v>
      </c>
      <c r="K450" s="168">
        <v>0.9</v>
      </c>
      <c r="L450" s="169">
        <v>0.921875</v>
      </c>
      <c r="M450" s="169">
        <v>0.913793103448276</v>
      </c>
      <c r="N450" s="170">
        <v>0.944444444444444</v>
      </c>
      <c r="O450" s="170">
        <v>0.934274850624661</v>
      </c>
      <c r="P450" s="356">
        <v>0.9</v>
      </c>
      <c r="Q450" s="357">
        <v>0.99239417989418</v>
      </c>
      <c r="R450" s="169">
        <v>1</v>
      </c>
      <c r="S450" s="169">
        <v>0.994535519125683</v>
      </c>
      <c r="T450" s="169">
        <v>0.994837027820803</v>
      </c>
      <c r="U450" s="356">
        <v>0.9</v>
      </c>
      <c r="V450" s="169">
        <v>0.890873015873016</v>
      </c>
      <c r="W450" s="169">
        <v>0.907373552711761</v>
      </c>
      <c r="X450" s="169">
        <v>0.896671634376552</v>
      </c>
      <c r="Y450" s="169">
        <v>0.925297717289186</v>
      </c>
      <c r="Z450" s="356">
        <v>0.92</v>
      </c>
      <c r="AA450" s="356">
        <v>0.912061636556854</v>
      </c>
      <c r="AB450" s="356">
        <v>0.869191049913941</v>
      </c>
      <c r="AC450" s="356">
        <v>0.906887052341598</v>
      </c>
      <c r="AD450" s="356">
        <v>0.903650878126663</v>
      </c>
      <c r="AE450" s="356">
        <v>0.92</v>
      </c>
      <c r="AF450" s="169">
        <v>0.981566820276498</v>
      </c>
      <c r="AG450" s="169">
        <v>0.988857938718663</v>
      </c>
      <c r="AH450" s="169">
        <v>0.952112676056338</v>
      </c>
      <c r="AI450" s="169">
        <v>0.984939954560208</v>
      </c>
      <c r="AJ450" s="356">
        <v>0.92</v>
      </c>
      <c r="AK450" s="169">
        <v>0.937371058060713</v>
      </c>
      <c r="AL450" s="169">
        <v>0.900351014040562</v>
      </c>
      <c r="AM450" s="169">
        <v>0.939916405433647</v>
      </c>
      <c r="AN450" s="169">
        <v>0.959945738405823</v>
      </c>
      <c r="AO450" s="168">
        <v>0.99</v>
      </c>
      <c r="AP450" s="358">
        <v>1</v>
      </c>
      <c r="AQ450" s="358">
        <v>1</v>
      </c>
      <c r="AR450" s="358">
        <v>1</v>
      </c>
      <c r="AS450" s="359">
        <v>1</v>
      </c>
      <c r="AT450" s="364">
        <v>0.05</v>
      </c>
      <c r="AU450" s="361">
        <v>0.153846153846154</v>
      </c>
      <c r="AV450" s="362">
        <v>0.153846153846154</v>
      </c>
      <c r="AW450" s="362">
        <v>0.333333333333333</v>
      </c>
      <c r="AX450" s="362">
        <v>0.0475059382422803</v>
      </c>
      <c r="AY450" s="142"/>
      <c r="AZ450" s="140"/>
    </row>
    <row r="451" spans="1:52">
      <c r="A451" s="138"/>
      <c r="B451" s="142"/>
      <c r="C451" s="172" t="s">
        <v>719</v>
      </c>
      <c r="D451" s="166" t="s">
        <v>26</v>
      </c>
      <c r="E451" s="166" t="s">
        <v>720</v>
      </c>
      <c r="F451" s="167" t="s">
        <v>867</v>
      </c>
      <c r="G451" s="173" t="s">
        <v>867</v>
      </c>
      <c r="H451" s="173" t="s">
        <v>867</v>
      </c>
      <c r="I451" s="173" t="s">
        <v>867</v>
      </c>
      <c r="J451" s="173" t="s">
        <v>867</v>
      </c>
      <c r="K451" s="168">
        <v>0.9</v>
      </c>
      <c r="L451" s="169">
        <v>0.947368421052632</v>
      </c>
      <c r="M451" s="169">
        <v>0.980769230769231</v>
      </c>
      <c r="N451" s="170">
        <v>1</v>
      </c>
      <c r="O451" s="170">
        <v>0.980576441102757</v>
      </c>
      <c r="P451" s="356">
        <v>0.9</v>
      </c>
      <c r="Q451" s="357">
        <v>0.965902738960313</v>
      </c>
      <c r="R451" s="169">
        <v>0.970037453183521</v>
      </c>
      <c r="S451" s="169">
        <v>0.972997299729973</v>
      </c>
      <c r="T451" s="169">
        <v>0.973694498039067</v>
      </c>
      <c r="U451" s="356">
        <v>0.9</v>
      </c>
      <c r="V451" s="169">
        <v>0.935438792621576</v>
      </c>
      <c r="W451" s="169">
        <v>0.949438202247191</v>
      </c>
      <c r="X451" s="169">
        <v>0.946444644464446</v>
      </c>
      <c r="Y451" s="169">
        <v>0.952559300873908</v>
      </c>
      <c r="Z451" s="356">
        <v>0.92</v>
      </c>
      <c r="AA451" s="356">
        <v>0.957132979949297</v>
      </c>
      <c r="AB451" s="356">
        <v>0.941091658084449</v>
      </c>
      <c r="AC451" s="356">
        <v>0.973868706182282</v>
      </c>
      <c r="AD451" s="356">
        <v>0.956483809237927</v>
      </c>
      <c r="AE451" s="356">
        <v>0.92</v>
      </c>
      <c r="AF451" s="169">
        <v>0.99864046471388</v>
      </c>
      <c r="AG451" s="169">
        <v>0.997846515270164</v>
      </c>
      <c r="AH451" s="169">
        <v>0.99357182783678</v>
      </c>
      <c r="AI451" s="169">
        <v>0.995766925079525</v>
      </c>
      <c r="AJ451" s="356">
        <v>0.92</v>
      </c>
      <c r="AK451" s="169">
        <v>0.967790829859795</v>
      </c>
      <c r="AL451" s="169">
        <v>0.952094952094952</v>
      </c>
      <c r="AM451" s="169">
        <v>0.983658408012652</v>
      </c>
      <c r="AN451" s="169">
        <v>0.970212994836489</v>
      </c>
      <c r="AO451" s="168">
        <v>0.99</v>
      </c>
      <c r="AP451" s="358">
        <v>1</v>
      </c>
      <c r="AQ451" s="358">
        <v>1</v>
      </c>
      <c r="AR451" s="358">
        <v>1</v>
      </c>
      <c r="AS451" s="359">
        <v>1</v>
      </c>
      <c r="AT451" s="364">
        <v>0.05</v>
      </c>
      <c r="AU451" s="361">
        <v>0.216216216216216</v>
      </c>
      <c r="AV451" s="362">
        <v>0</v>
      </c>
      <c r="AW451" s="362">
        <v>0.12</v>
      </c>
      <c r="AX451" s="362">
        <v>0.0688806888068881</v>
      </c>
      <c r="AY451" s="142"/>
      <c r="AZ451" s="140"/>
    </row>
    <row r="452" spans="1:52">
      <c r="A452" s="138"/>
      <c r="B452" s="142"/>
      <c r="C452" s="172" t="s">
        <v>719</v>
      </c>
      <c r="D452" s="166" t="s">
        <v>26</v>
      </c>
      <c r="E452" s="166" t="s">
        <v>720</v>
      </c>
      <c r="F452" s="167" t="s">
        <v>868</v>
      </c>
      <c r="G452" s="173" t="s">
        <v>868</v>
      </c>
      <c r="H452" s="173" t="s">
        <v>868</v>
      </c>
      <c r="I452" s="173" t="s">
        <v>868</v>
      </c>
      <c r="J452" s="173" t="s">
        <v>868</v>
      </c>
      <c r="K452" s="168">
        <v>0.9</v>
      </c>
      <c r="L452" s="169">
        <v>0.9375</v>
      </c>
      <c r="M452" s="169">
        <v>0.866666666666667</v>
      </c>
      <c r="N452" s="170">
        <v>0.875</v>
      </c>
      <c r="O452" s="170">
        <v>0.958057395143488</v>
      </c>
      <c r="P452" s="356">
        <v>0.9</v>
      </c>
      <c r="Q452" s="357">
        <v>0.991432068543452</v>
      </c>
      <c r="R452" s="169">
        <v>0.992</v>
      </c>
      <c r="S452" s="169">
        <v>0.989010989010989</v>
      </c>
      <c r="T452" s="169">
        <v>0.976648024750119</v>
      </c>
      <c r="U452" s="356">
        <v>0.9</v>
      </c>
      <c r="V452" s="169">
        <v>0.917992656058752</v>
      </c>
      <c r="W452" s="169">
        <v>0.957333333333333</v>
      </c>
      <c r="X452" s="169">
        <v>0.857142857142857</v>
      </c>
      <c r="Y452" s="169">
        <v>0.918342455973346</v>
      </c>
      <c r="Z452" s="356">
        <v>0.92</v>
      </c>
      <c r="AA452" s="356">
        <v>0.806703910614525</v>
      </c>
      <c r="AB452" s="356">
        <v>0.809</v>
      </c>
      <c r="AC452" s="356">
        <v>0.911270983213429</v>
      </c>
      <c r="AD452" s="356">
        <v>0.816624414227549</v>
      </c>
      <c r="AE452" s="356">
        <v>0.92</v>
      </c>
      <c r="AF452" s="169">
        <v>0.993377483443709</v>
      </c>
      <c r="AG452" s="169">
        <v>0.995726495726496</v>
      </c>
      <c r="AH452" s="169">
        <v>1</v>
      </c>
      <c r="AI452" s="169">
        <v>0.983783783783784</v>
      </c>
      <c r="AJ452" s="356">
        <v>0.92</v>
      </c>
      <c r="AK452" s="169">
        <v>0.887266355140187</v>
      </c>
      <c r="AL452" s="169">
        <v>0.853818181818182</v>
      </c>
      <c r="AM452" s="169">
        <v>0.954459203036053</v>
      </c>
      <c r="AN452" s="169">
        <v>0.933297598627787</v>
      </c>
      <c r="AO452" s="168">
        <v>0.99</v>
      </c>
      <c r="AP452" s="358" t="s">
        <v>40</v>
      </c>
      <c r="AQ452" s="358">
        <v>1</v>
      </c>
      <c r="AR452" s="358">
        <v>1</v>
      </c>
      <c r="AS452" s="359">
        <v>1</v>
      </c>
      <c r="AT452" s="364">
        <v>0.05</v>
      </c>
      <c r="AU452" s="361">
        <v>0.333333333333333</v>
      </c>
      <c r="AV452" s="362">
        <v>0</v>
      </c>
      <c r="AW452" s="362">
        <v>0</v>
      </c>
      <c r="AX452" s="362">
        <v>0.0769230769230769</v>
      </c>
      <c r="AY452" s="142"/>
      <c r="AZ452" s="140"/>
    </row>
    <row r="453" spans="1:52">
      <c r="A453" s="138"/>
      <c r="B453" s="142"/>
      <c r="C453" s="172" t="s">
        <v>719</v>
      </c>
      <c r="D453" s="166" t="s">
        <v>26</v>
      </c>
      <c r="E453" s="166" t="s">
        <v>720</v>
      </c>
      <c r="F453" s="167" t="s">
        <v>869</v>
      </c>
      <c r="G453" s="173" t="s">
        <v>870</v>
      </c>
      <c r="H453" s="173" t="s">
        <v>870</v>
      </c>
      <c r="I453" s="173" t="s">
        <v>870</v>
      </c>
      <c r="J453" s="173" t="s">
        <v>870</v>
      </c>
      <c r="K453" s="168">
        <v>0.9</v>
      </c>
      <c r="L453" s="169">
        <v>0.930232558139535</v>
      </c>
      <c r="M453" s="169">
        <v>0.916666666666667</v>
      </c>
      <c r="N453" s="170">
        <v>0.891891891891892</v>
      </c>
      <c r="O453" s="170">
        <v>0.962543554006969</v>
      </c>
      <c r="P453" s="356">
        <v>0.9</v>
      </c>
      <c r="Q453" s="357">
        <v>0.980456026058632</v>
      </c>
      <c r="R453" s="169">
        <v>0.952582557154953</v>
      </c>
      <c r="S453" s="169">
        <v>0.966037735849057</v>
      </c>
      <c r="T453" s="169">
        <v>0.974755586215817</v>
      </c>
      <c r="U453" s="356">
        <v>0.9</v>
      </c>
      <c r="V453" s="169">
        <v>0.951954397394137</v>
      </c>
      <c r="W453" s="169">
        <v>0.899237933954276</v>
      </c>
      <c r="X453" s="169">
        <v>0.929559748427673</v>
      </c>
      <c r="Y453" s="169">
        <v>0.930378450626799</v>
      </c>
      <c r="Z453" s="356">
        <v>0.92</v>
      </c>
      <c r="AA453" s="356">
        <v>0.772764900662252</v>
      </c>
      <c r="AB453" s="356">
        <v>0.740963855421687</v>
      </c>
      <c r="AC453" s="356">
        <v>0.70064874884152</v>
      </c>
      <c r="AD453" s="356">
        <v>0.727123896392446</v>
      </c>
      <c r="AE453" s="356">
        <v>0.92</v>
      </c>
      <c r="AF453" s="169">
        <v>0.996694995278565</v>
      </c>
      <c r="AG453" s="169">
        <v>0.996483375959079</v>
      </c>
      <c r="AH453" s="169">
        <v>0.967583497053045</v>
      </c>
      <c r="AI453" s="169">
        <v>0.992722522858742</v>
      </c>
      <c r="AJ453" s="356">
        <v>0.92</v>
      </c>
      <c r="AK453" s="169">
        <v>0.875590227879286</v>
      </c>
      <c r="AL453" s="169">
        <v>0.798401199100675</v>
      </c>
      <c r="AM453" s="169">
        <v>0.86399400524541</v>
      </c>
      <c r="AN453" s="169">
        <v>0.903515126698899</v>
      </c>
      <c r="AO453" s="168">
        <v>0.99</v>
      </c>
      <c r="AP453" s="358">
        <v>1</v>
      </c>
      <c r="AQ453" s="358">
        <v>1</v>
      </c>
      <c r="AR453" s="358">
        <v>1</v>
      </c>
      <c r="AS453" s="359">
        <v>1</v>
      </c>
      <c r="AT453" s="364">
        <v>0.05</v>
      </c>
      <c r="AU453" s="361">
        <v>0</v>
      </c>
      <c r="AV453" s="362">
        <v>0.166666666666667</v>
      </c>
      <c r="AW453" s="362">
        <v>0.333333333333333</v>
      </c>
      <c r="AX453" s="362">
        <v>0.0483870967741935</v>
      </c>
      <c r="AY453" s="142"/>
      <c r="AZ453" s="140"/>
    </row>
    <row r="454" spans="1:52">
      <c r="A454" s="138"/>
      <c r="B454" s="142"/>
      <c r="C454" s="172" t="s">
        <v>719</v>
      </c>
      <c r="D454" s="166" t="s">
        <v>26</v>
      </c>
      <c r="E454" s="166" t="s">
        <v>720</v>
      </c>
      <c r="F454" s="167" t="s">
        <v>871</v>
      </c>
      <c r="G454" s="173" t="s">
        <v>872</v>
      </c>
      <c r="H454" s="173" t="s">
        <v>872</v>
      </c>
      <c r="I454" s="173" t="s">
        <v>872</v>
      </c>
      <c r="J454" s="173" t="s">
        <v>872</v>
      </c>
      <c r="K454" s="168">
        <v>0.9</v>
      </c>
      <c r="L454" s="169">
        <v>0.96</v>
      </c>
      <c r="M454" s="169">
        <v>0.924242424242424</v>
      </c>
      <c r="N454" s="170">
        <v>0.920634920634921</v>
      </c>
      <c r="O454" s="170">
        <v>0.964042759961127</v>
      </c>
      <c r="P454" s="356">
        <v>0.9</v>
      </c>
      <c r="Q454" s="357">
        <v>0.992199108469539</v>
      </c>
      <c r="R454" s="169">
        <v>0.98503937007874</v>
      </c>
      <c r="S454" s="169">
        <v>0.995997712978845</v>
      </c>
      <c r="T454" s="169">
        <v>0.990636161791679</v>
      </c>
      <c r="U454" s="356">
        <v>0.9</v>
      </c>
      <c r="V454" s="169">
        <v>0.928677563150074</v>
      </c>
      <c r="W454" s="169">
        <v>0.925196850393701</v>
      </c>
      <c r="X454" s="169">
        <v>0.938822184105203</v>
      </c>
      <c r="Y454" s="169">
        <v>0.94385558451588</v>
      </c>
      <c r="Z454" s="356">
        <v>0.92</v>
      </c>
      <c r="AA454" s="356">
        <v>0.874954296160877</v>
      </c>
      <c r="AB454" s="356">
        <v>0.779084967320261</v>
      </c>
      <c r="AC454" s="356">
        <v>0.554376657824934</v>
      </c>
      <c r="AD454" s="356">
        <v>0.762663688965587</v>
      </c>
      <c r="AE454" s="356">
        <v>0.92</v>
      </c>
      <c r="AF454" s="169">
        <v>0.995348837209302</v>
      </c>
      <c r="AG454" s="169">
        <v>0.993877551020408</v>
      </c>
      <c r="AH454" s="169">
        <v>0.989304812834225</v>
      </c>
      <c r="AI454" s="169">
        <v>0.992307062771094</v>
      </c>
      <c r="AJ454" s="356">
        <v>0.92</v>
      </c>
      <c r="AK454" s="169">
        <v>0.921872120877096</v>
      </c>
      <c r="AL454" s="169">
        <v>0.834872979214781</v>
      </c>
      <c r="AM454" s="169">
        <v>0.807705657757723</v>
      </c>
      <c r="AN454" s="169">
        <v>0.922017161679243</v>
      </c>
      <c r="AO454" s="168">
        <v>0.99</v>
      </c>
      <c r="AP454" s="358">
        <v>1</v>
      </c>
      <c r="AQ454" s="358">
        <v>1</v>
      </c>
      <c r="AR454" s="358">
        <v>1</v>
      </c>
      <c r="AS454" s="359">
        <v>1</v>
      </c>
      <c r="AT454" s="364">
        <v>0.05</v>
      </c>
      <c r="AU454" s="361">
        <v>0.19047619047619</v>
      </c>
      <c r="AV454" s="362">
        <v>0</v>
      </c>
      <c r="AW454" s="362">
        <v>0</v>
      </c>
      <c r="AX454" s="362">
        <v>0.0680473372781065</v>
      </c>
      <c r="AY454" s="142"/>
      <c r="AZ454" s="140"/>
    </row>
    <row r="455" spans="1:52">
      <c r="A455" s="138"/>
      <c r="B455" s="142"/>
      <c r="C455" s="172" t="s">
        <v>719</v>
      </c>
      <c r="D455" s="166" t="s">
        <v>26</v>
      </c>
      <c r="E455" s="166" t="s">
        <v>720</v>
      </c>
      <c r="F455" s="167" t="s">
        <v>873</v>
      </c>
      <c r="G455" s="173" t="s">
        <v>874</v>
      </c>
      <c r="H455" s="173" t="s">
        <v>874</v>
      </c>
      <c r="I455" s="173" t="s">
        <v>874</v>
      </c>
      <c r="J455" s="173" t="s">
        <v>874</v>
      </c>
      <c r="K455" s="168">
        <v>0.9</v>
      </c>
      <c r="L455" s="169">
        <v>0.933333333333333</v>
      </c>
      <c r="M455" s="169">
        <v>0.963414634146341</v>
      </c>
      <c r="N455" s="170">
        <v>0.904109589041096</v>
      </c>
      <c r="O455" s="170">
        <v>0.935693935693936</v>
      </c>
      <c r="P455" s="356">
        <v>0.9</v>
      </c>
      <c r="Q455" s="357">
        <v>0.956945078350829</v>
      </c>
      <c r="R455" s="169">
        <v>0.914285714285714</v>
      </c>
      <c r="S455" s="169">
        <v>0.924650440186432</v>
      </c>
      <c r="T455" s="169">
        <v>0.953705562670913</v>
      </c>
      <c r="U455" s="356">
        <v>0.9</v>
      </c>
      <c r="V455" s="169">
        <v>0.908261068005477</v>
      </c>
      <c r="W455" s="169">
        <v>0.90839469808542</v>
      </c>
      <c r="X455" s="169">
        <v>0.880372863801139</v>
      </c>
      <c r="Y455" s="169">
        <v>0.913081103534217</v>
      </c>
      <c r="Z455" s="356">
        <v>0.92</v>
      </c>
      <c r="AA455" s="356">
        <v>0.942100909842845</v>
      </c>
      <c r="AB455" s="356">
        <v>0.939956748505279</v>
      </c>
      <c r="AC455" s="356">
        <v>0.904238618524333</v>
      </c>
      <c r="AD455" s="356">
        <v>0.9272332382784</v>
      </c>
      <c r="AE455" s="356">
        <v>0.92</v>
      </c>
      <c r="AF455" s="169">
        <v>0.994971549556702</v>
      </c>
      <c r="AG455" s="169">
        <v>0.968448403860431</v>
      </c>
      <c r="AH455" s="169">
        <v>0.877005347593583</v>
      </c>
      <c r="AI455" s="169">
        <v>0.971673716012085</v>
      </c>
      <c r="AJ455" s="356">
        <v>0.92</v>
      </c>
      <c r="AK455" s="169">
        <v>0.962373257287706</v>
      </c>
      <c r="AL455" s="169">
        <v>0.950710479573712</v>
      </c>
      <c r="AM455" s="169">
        <v>0.943405051449953</v>
      </c>
      <c r="AN455" s="169">
        <v>0.95053184790655</v>
      </c>
      <c r="AO455" s="168">
        <v>0.99</v>
      </c>
      <c r="AP455" s="358">
        <v>1</v>
      </c>
      <c r="AQ455" s="358">
        <v>1</v>
      </c>
      <c r="AR455" s="358">
        <v>1</v>
      </c>
      <c r="AS455" s="359">
        <v>1</v>
      </c>
      <c r="AT455" s="364">
        <v>0.05</v>
      </c>
      <c r="AU455" s="361">
        <v>0.0545454545454545</v>
      </c>
      <c r="AV455" s="362">
        <v>0.0681818181818182</v>
      </c>
      <c r="AW455" s="362">
        <v>0</v>
      </c>
      <c r="AX455" s="362">
        <v>0.0450623202301055</v>
      </c>
      <c r="AY455" s="142"/>
      <c r="AZ455" s="140"/>
    </row>
    <row r="456" spans="1:52">
      <c r="A456" s="138"/>
      <c r="B456" s="142"/>
      <c r="C456" s="172" t="s">
        <v>719</v>
      </c>
      <c r="D456" s="166" t="s">
        <v>26</v>
      </c>
      <c r="E456" s="166" t="s">
        <v>720</v>
      </c>
      <c r="F456" s="167" t="s">
        <v>875</v>
      </c>
      <c r="G456" s="173" t="s">
        <v>876</v>
      </c>
      <c r="H456" s="173" t="s">
        <v>876</v>
      </c>
      <c r="I456" s="173" t="s">
        <v>876</v>
      </c>
      <c r="J456" s="173" t="s">
        <v>876</v>
      </c>
      <c r="K456" s="168">
        <v>0.9</v>
      </c>
      <c r="L456" s="169">
        <v>0.95</v>
      </c>
      <c r="M456" s="169">
        <v>0.98</v>
      </c>
      <c r="N456" s="170">
        <v>0.980392156862745</v>
      </c>
      <c r="O456" s="170">
        <v>0.969943644333125</v>
      </c>
      <c r="P456" s="356">
        <v>0.9</v>
      </c>
      <c r="Q456" s="357">
        <v>0.939284724147491</v>
      </c>
      <c r="R456" s="169">
        <v>0.954757462686567</v>
      </c>
      <c r="S456" s="169">
        <v>0.929274004683841</v>
      </c>
      <c r="T456" s="169">
        <v>0.951753558970491</v>
      </c>
      <c r="U456" s="356">
        <v>0.9</v>
      </c>
      <c r="V456" s="169">
        <v>0.888550041585805</v>
      </c>
      <c r="W456" s="169">
        <v>0.908115671641791</v>
      </c>
      <c r="X456" s="169">
        <v>0.908665105386417</v>
      </c>
      <c r="Y456" s="169">
        <v>0.920394550768361</v>
      </c>
      <c r="Z456" s="356">
        <v>0.92</v>
      </c>
      <c r="AA456" s="356">
        <v>0.931829209121786</v>
      </c>
      <c r="AB456" s="356">
        <v>0.92474804031355</v>
      </c>
      <c r="AC456" s="356">
        <v>0.963636363636364</v>
      </c>
      <c r="AD456" s="356">
        <v>0.944660846205507</v>
      </c>
      <c r="AE456" s="356">
        <v>0.92</v>
      </c>
      <c r="AF456" s="169">
        <v>0.999785131070047</v>
      </c>
      <c r="AG456" s="169">
        <v>0.99545767377839</v>
      </c>
      <c r="AH456" s="169">
        <v>0.983268983268983</v>
      </c>
      <c r="AI456" s="169">
        <v>0.994968694882263</v>
      </c>
      <c r="AJ456" s="356">
        <v>0.92</v>
      </c>
      <c r="AK456" s="169">
        <v>0.944882908526329</v>
      </c>
      <c r="AL456" s="169">
        <v>0.940838250870026</v>
      </c>
      <c r="AM456" s="169">
        <v>0.972510518934081</v>
      </c>
      <c r="AN456" s="169">
        <v>0.959895084186479</v>
      </c>
      <c r="AO456" s="168">
        <v>0.99</v>
      </c>
      <c r="AP456" s="358">
        <v>1</v>
      </c>
      <c r="AQ456" s="358">
        <v>1</v>
      </c>
      <c r="AR456" s="358">
        <v>1</v>
      </c>
      <c r="AS456" s="359">
        <v>1</v>
      </c>
      <c r="AT456" s="364">
        <v>0.05</v>
      </c>
      <c r="AU456" s="361">
        <v>0.257142857142857</v>
      </c>
      <c r="AV456" s="362">
        <v>0</v>
      </c>
      <c r="AW456" s="362">
        <v>0.148148148148148</v>
      </c>
      <c r="AX456" s="362">
        <v>0.0811594202898551</v>
      </c>
      <c r="AY456" s="142"/>
      <c r="AZ456" s="140"/>
    </row>
    <row r="457" spans="1:52">
      <c r="A457" s="138"/>
      <c r="B457" s="142"/>
      <c r="C457" s="172" t="s">
        <v>719</v>
      </c>
      <c r="D457" s="166" t="s">
        <v>26</v>
      </c>
      <c r="E457" s="166" t="s">
        <v>720</v>
      </c>
      <c r="F457" s="167" t="s">
        <v>877</v>
      </c>
      <c r="G457" s="173" t="s">
        <v>878</v>
      </c>
      <c r="H457" s="173" t="s">
        <v>878</v>
      </c>
      <c r="I457" s="173" t="s">
        <v>878</v>
      </c>
      <c r="J457" s="173" t="s">
        <v>878</v>
      </c>
      <c r="K457" s="168">
        <v>0.9</v>
      </c>
      <c r="L457" s="169">
        <v>0.980392156862745</v>
      </c>
      <c r="M457" s="169">
        <v>0.911111111111111</v>
      </c>
      <c r="N457" s="170">
        <v>0.952380952380952</v>
      </c>
      <c r="O457" s="170">
        <v>0.942878338278932</v>
      </c>
      <c r="P457" s="356">
        <v>0.9</v>
      </c>
      <c r="Q457" s="357">
        <v>0.978438982319966</v>
      </c>
      <c r="R457" s="169">
        <v>0.990839694656489</v>
      </c>
      <c r="S457" s="169">
        <v>0.974767596281541</v>
      </c>
      <c r="T457" s="169">
        <v>0.976612354292521</v>
      </c>
      <c r="U457" s="356">
        <v>0.9</v>
      </c>
      <c r="V457" s="169">
        <v>0.935748167313497</v>
      </c>
      <c r="W457" s="169">
        <v>0.961068702290076</v>
      </c>
      <c r="X457" s="169">
        <v>0.940903054448871</v>
      </c>
      <c r="Y457" s="169">
        <v>0.937962647834595</v>
      </c>
      <c r="Z457" s="356">
        <v>0.92</v>
      </c>
      <c r="AA457" s="356">
        <v>0.969131832797428</v>
      </c>
      <c r="AB457" s="356">
        <v>0.947821409359871</v>
      </c>
      <c r="AC457" s="356">
        <v>0.953828828828829</v>
      </c>
      <c r="AD457" s="356">
        <v>0.957989454378725</v>
      </c>
      <c r="AE457" s="356">
        <v>0.92</v>
      </c>
      <c r="AF457" s="169">
        <v>0.997859589041096</v>
      </c>
      <c r="AG457" s="169">
        <v>0.997181334168494</v>
      </c>
      <c r="AH457" s="169">
        <v>0.994369369369369</v>
      </c>
      <c r="AI457" s="169">
        <v>0.995384108143752</v>
      </c>
      <c r="AJ457" s="356">
        <v>0.92</v>
      </c>
      <c r="AK457" s="169">
        <v>0.973674521354934</v>
      </c>
      <c r="AL457" s="169">
        <v>0.961198738170347</v>
      </c>
      <c r="AM457" s="169">
        <v>0.961925068534877</v>
      </c>
      <c r="AN457" s="169">
        <v>0.97170133234067</v>
      </c>
      <c r="AO457" s="168">
        <v>0.99</v>
      </c>
      <c r="AP457" s="358">
        <v>1</v>
      </c>
      <c r="AQ457" s="358">
        <v>1</v>
      </c>
      <c r="AR457" s="358">
        <v>1</v>
      </c>
      <c r="AS457" s="359">
        <v>1</v>
      </c>
      <c r="AT457" s="364">
        <v>0.05</v>
      </c>
      <c r="AU457" s="361">
        <v>0</v>
      </c>
      <c r="AV457" s="362">
        <v>0</v>
      </c>
      <c r="AW457" s="362">
        <v>0.285714285714286</v>
      </c>
      <c r="AX457" s="362">
        <v>0.0460122699386503</v>
      </c>
      <c r="AY457" s="142"/>
      <c r="AZ457" s="140"/>
    </row>
    <row r="458" spans="1:52">
      <c r="A458" s="138"/>
      <c r="B458" s="142"/>
      <c r="C458" s="172" t="s">
        <v>719</v>
      </c>
      <c r="D458" s="166" t="s">
        <v>26</v>
      </c>
      <c r="E458" s="166" t="s">
        <v>720</v>
      </c>
      <c r="F458" s="167" t="s">
        <v>879</v>
      </c>
      <c r="G458" s="173" t="s">
        <v>879</v>
      </c>
      <c r="H458" s="173" t="s">
        <v>879</v>
      </c>
      <c r="I458" s="173" t="s">
        <v>879</v>
      </c>
      <c r="J458" s="173" t="s">
        <v>879</v>
      </c>
      <c r="K458" s="168">
        <v>0.9</v>
      </c>
      <c r="L458" s="169">
        <v>0.98</v>
      </c>
      <c r="M458" s="169">
        <v>0.977272727272727</v>
      </c>
      <c r="N458" s="170">
        <v>0.947368421052632</v>
      </c>
      <c r="O458" s="170">
        <v>0.981900452488688</v>
      </c>
      <c r="P458" s="356">
        <v>0.9</v>
      </c>
      <c r="Q458" s="357">
        <v>0.973103171417102</v>
      </c>
      <c r="R458" s="169">
        <v>0.983299933199733</v>
      </c>
      <c r="S458" s="169">
        <v>0.975409836065574</v>
      </c>
      <c r="T458" s="169">
        <v>0.980582691249312</v>
      </c>
      <c r="U458" s="356">
        <v>0.9</v>
      </c>
      <c r="V458" s="169">
        <v>0.943396226415094</v>
      </c>
      <c r="W458" s="169">
        <v>0.967935871743487</v>
      </c>
      <c r="X458" s="169">
        <v>0.954602774274905</v>
      </c>
      <c r="Y458" s="169">
        <v>0.962420886075949</v>
      </c>
      <c r="Z458" s="356">
        <v>0.92</v>
      </c>
      <c r="AA458" s="356">
        <v>0.971315529179031</v>
      </c>
      <c r="AB458" s="356">
        <v>0.988895382817066</v>
      </c>
      <c r="AC458" s="356">
        <v>0.98567335243553</v>
      </c>
      <c r="AD458" s="356">
        <v>0.982727931966511</v>
      </c>
      <c r="AE458" s="356">
        <v>0.92</v>
      </c>
      <c r="AF458" s="169">
        <v>0.994672349493873</v>
      </c>
      <c r="AG458" s="169">
        <v>0.994585894059116</v>
      </c>
      <c r="AH458" s="169">
        <v>0.99598751671868</v>
      </c>
      <c r="AI458" s="169">
        <v>0.996013679522491</v>
      </c>
      <c r="AJ458" s="356">
        <v>0.92</v>
      </c>
      <c r="AK458" s="169">
        <v>0.973574660633484</v>
      </c>
      <c r="AL458" s="169">
        <v>0.991463414634146</v>
      </c>
      <c r="AM458" s="169">
        <v>0.989745537409799</v>
      </c>
      <c r="AN458" s="169">
        <v>0.987837454670268</v>
      </c>
      <c r="AO458" s="168">
        <v>0.99</v>
      </c>
      <c r="AP458" s="358">
        <v>1</v>
      </c>
      <c r="AQ458" s="358">
        <v>1</v>
      </c>
      <c r="AR458" s="358">
        <v>1</v>
      </c>
      <c r="AS458" s="359">
        <v>1</v>
      </c>
      <c r="AT458" s="364">
        <v>0.05</v>
      </c>
      <c r="AU458" s="361">
        <v>0.411764705882353</v>
      </c>
      <c r="AV458" s="362">
        <v>0.125</v>
      </c>
      <c r="AW458" s="362">
        <v>0.230769230769231</v>
      </c>
      <c r="AX458" s="362">
        <v>0.105263157894737</v>
      </c>
      <c r="AY458" s="142"/>
      <c r="AZ458" s="140"/>
    </row>
    <row r="459" spans="1:52">
      <c r="A459" s="138"/>
      <c r="B459" s="142"/>
      <c r="C459" s="172" t="s">
        <v>719</v>
      </c>
      <c r="D459" s="166" t="s">
        <v>26</v>
      </c>
      <c r="E459" s="166" t="s">
        <v>720</v>
      </c>
      <c r="F459" s="167" t="s">
        <v>880</v>
      </c>
      <c r="G459" s="173" t="s">
        <v>880</v>
      </c>
      <c r="H459" s="173" t="s">
        <v>880</v>
      </c>
      <c r="I459" s="173" t="s">
        <v>880</v>
      </c>
      <c r="J459" s="173" t="s">
        <v>880</v>
      </c>
      <c r="K459" s="168">
        <v>0.9</v>
      </c>
      <c r="L459" s="169">
        <v>0.975</v>
      </c>
      <c r="M459" s="169">
        <v>0.975</v>
      </c>
      <c r="N459" s="170">
        <v>0.939393939393939</v>
      </c>
      <c r="O459" s="170">
        <v>0.993560257589696</v>
      </c>
      <c r="P459" s="356">
        <v>0.9</v>
      </c>
      <c r="Q459" s="357">
        <v>0.995831403427513</v>
      </c>
      <c r="R459" s="169">
        <v>0.997118155619596</v>
      </c>
      <c r="S459" s="169">
        <v>0.998018494055482</v>
      </c>
      <c r="T459" s="169">
        <v>0.99581887030609</v>
      </c>
      <c r="U459" s="356">
        <v>0.9</v>
      </c>
      <c r="V459" s="169">
        <v>0.965261695229273</v>
      </c>
      <c r="W459" s="169">
        <v>0.974063400576369</v>
      </c>
      <c r="X459" s="169">
        <v>0.956406869220608</v>
      </c>
      <c r="Y459" s="169">
        <v>0.969805143578416</v>
      </c>
      <c r="Z459" s="356">
        <v>0.92</v>
      </c>
      <c r="AA459" s="356">
        <v>0.986461251167134</v>
      </c>
      <c r="AB459" s="356">
        <v>0.991228070175439</v>
      </c>
      <c r="AC459" s="356">
        <v>0.995918367346939</v>
      </c>
      <c r="AD459" s="356">
        <v>0.992277613258945</v>
      </c>
      <c r="AE459" s="356">
        <v>0.92</v>
      </c>
      <c r="AF459" s="169">
        <v>0.996655518394649</v>
      </c>
      <c r="AG459" s="169">
        <v>0.849113705144834</v>
      </c>
      <c r="AH459" s="169">
        <v>0.999584372402328</v>
      </c>
      <c r="AI459" s="169">
        <v>0.988160245979375</v>
      </c>
      <c r="AJ459" s="356">
        <v>0.92</v>
      </c>
      <c r="AK459" s="169">
        <v>0.99116689911669</v>
      </c>
      <c r="AL459" s="169">
        <v>0.992633015006821</v>
      </c>
      <c r="AM459" s="169">
        <v>0.997194388777555</v>
      </c>
      <c r="AN459" s="169">
        <v>0.994628797154424</v>
      </c>
      <c r="AO459" s="168">
        <v>0.99</v>
      </c>
      <c r="AP459" s="358">
        <v>1</v>
      </c>
      <c r="AQ459" s="358">
        <v>1</v>
      </c>
      <c r="AR459" s="358">
        <v>1</v>
      </c>
      <c r="AS459" s="359">
        <v>1</v>
      </c>
      <c r="AT459" s="364">
        <v>0.05</v>
      </c>
      <c r="AU459" s="361">
        <v>0.444444444444444</v>
      </c>
      <c r="AV459" s="362">
        <v>0.1</v>
      </c>
      <c r="AW459" s="362">
        <v>0</v>
      </c>
      <c r="AX459" s="362">
        <v>0.0727272727272727</v>
      </c>
      <c r="AY459" s="142"/>
      <c r="AZ459" s="140"/>
    </row>
    <row r="460" spans="1:52">
      <c r="A460" s="138"/>
      <c r="B460" s="142"/>
      <c r="C460" s="172" t="s">
        <v>719</v>
      </c>
      <c r="D460" s="166" t="s">
        <v>26</v>
      </c>
      <c r="E460" s="166" t="s">
        <v>720</v>
      </c>
      <c r="F460" s="167" t="s">
        <v>881</v>
      </c>
      <c r="G460" s="173" t="s">
        <v>882</v>
      </c>
      <c r="H460" s="173" t="s">
        <v>882</v>
      </c>
      <c r="I460" s="173" t="s">
        <v>882</v>
      </c>
      <c r="J460" s="173" t="s">
        <v>882</v>
      </c>
      <c r="K460" s="168">
        <v>0.9</v>
      </c>
      <c r="L460" s="169">
        <v>0.95</v>
      </c>
      <c r="M460" s="169">
        <v>0.941176470588235</v>
      </c>
      <c r="N460" s="170">
        <v>0.925373134328358</v>
      </c>
      <c r="O460" s="170">
        <v>0.940284795590262</v>
      </c>
      <c r="P460" s="356">
        <v>0.9</v>
      </c>
      <c r="Q460" s="357">
        <v>0.285714285714286</v>
      </c>
      <c r="R460" s="169">
        <v>1</v>
      </c>
      <c r="S460" s="169">
        <v>1</v>
      </c>
      <c r="T460" s="169">
        <v>0.765625</v>
      </c>
      <c r="U460" s="356">
        <v>0.9</v>
      </c>
      <c r="V460" s="169">
        <v>0</v>
      </c>
      <c r="W460" s="169">
        <v>0.333333333333333</v>
      </c>
      <c r="X460" s="169">
        <v>1</v>
      </c>
      <c r="Y460" s="169">
        <v>0.609375</v>
      </c>
      <c r="Z460" s="356">
        <v>0.92</v>
      </c>
      <c r="AA460" s="356">
        <v>0.931950417404503</v>
      </c>
      <c r="AB460" s="356">
        <v>0.906666666666667</v>
      </c>
      <c r="AC460" s="356">
        <v>0.944130925507901</v>
      </c>
      <c r="AD460" s="356">
        <v>0.879122687899924</v>
      </c>
      <c r="AE460" s="356">
        <v>0.92</v>
      </c>
      <c r="AF460" s="169">
        <v>0.996928746928747</v>
      </c>
      <c r="AG460" s="169">
        <v>0.994063680518079</v>
      </c>
      <c r="AH460" s="169">
        <v>0.994219653179191</v>
      </c>
      <c r="AI460" s="169">
        <v>0.994509994908463</v>
      </c>
      <c r="AJ460" s="356">
        <v>0.92</v>
      </c>
      <c r="AK460" s="169">
        <v>0.952574329224075</v>
      </c>
      <c r="AL460" s="169">
        <v>0.928651685393258</v>
      </c>
      <c r="AM460" s="169">
        <v>0.962318087318087</v>
      </c>
      <c r="AN460" s="169">
        <v>0.947746474055663</v>
      </c>
      <c r="AO460" s="168">
        <v>0.99</v>
      </c>
      <c r="AP460" s="358">
        <v>1</v>
      </c>
      <c r="AQ460" s="358">
        <v>1</v>
      </c>
      <c r="AR460" s="358">
        <v>1</v>
      </c>
      <c r="AS460" s="359">
        <v>1</v>
      </c>
      <c r="AT460" s="364">
        <v>0.05</v>
      </c>
      <c r="AU460" s="361">
        <v>0.133333333333333</v>
      </c>
      <c r="AV460" s="362">
        <v>0.105263157894737</v>
      </c>
      <c r="AW460" s="362">
        <v>0</v>
      </c>
      <c r="AX460" s="362">
        <v>0.0711297071129707</v>
      </c>
      <c r="AY460" s="142"/>
      <c r="AZ460" s="140"/>
    </row>
    <row r="461" spans="1:52">
      <c r="A461" s="138"/>
      <c r="B461" s="142"/>
      <c r="C461" s="172" t="s">
        <v>719</v>
      </c>
      <c r="D461" s="166" t="s">
        <v>26</v>
      </c>
      <c r="E461" s="166" t="s">
        <v>720</v>
      </c>
      <c r="F461" s="167" t="s">
        <v>883</v>
      </c>
      <c r="G461" s="173" t="s">
        <v>884</v>
      </c>
      <c r="H461" s="173" t="s">
        <v>884</v>
      </c>
      <c r="I461" s="173" t="s">
        <v>884</v>
      </c>
      <c r="J461" s="173" t="s">
        <v>884</v>
      </c>
      <c r="K461" s="168">
        <v>0.9</v>
      </c>
      <c r="L461" s="169">
        <v>0.986842105263158</v>
      </c>
      <c r="M461" s="169">
        <v>0.942857142857143</v>
      </c>
      <c r="N461" s="170">
        <v>0.968253968253968</v>
      </c>
      <c r="O461" s="170">
        <v>0.977034448327509</v>
      </c>
      <c r="P461" s="356">
        <v>0.9</v>
      </c>
      <c r="Q461" s="357">
        <v>0.976483164083378</v>
      </c>
      <c r="R461" s="169">
        <v>0.986830926083263</v>
      </c>
      <c r="S461" s="169">
        <v>0.984040319193616</v>
      </c>
      <c r="T461" s="169">
        <v>0.979936617420888</v>
      </c>
      <c r="U461" s="356">
        <v>0.9</v>
      </c>
      <c r="V461" s="169">
        <v>0.932656333511491</v>
      </c>
      <c r="W461" s="169">
        <v>0.946049277824979</v>
      </c>
      <c r="X461" s="169">
        <v>0.944981100377992</v>
      </c>
      <c r="Y461" s="169">
        <v>0.944680057789999</v>
      </c>
      <c r="Z461" s="356">
        <v>0.92</v>
      </c>
      <c r="AA461" s="356">
        <v>0.946920955882353</v>
      </c>
      <c r="AB461" s="356">
        <v>0.947040498442368</v>
      </c>
      <c r="AC461" s="356">
        <v>0.924269528920692</v>
      </c>
      <c r="AD461" s="356">
        <v>0.937049948062466</v>
      </c>
      <c r="AE461" s="356">
        <v>0.92</v>
      </c>
      <c r="AF461" s="169">
        <v>0.999669312169312</v>
      </c>
      <c r="AG461" s="169">
        <v>0.998972461981093</v>
      </c>
      <c r="AH461" s="169">
        <v>0.981520650116887</v>
      </c>
      <c r="AI461" s="169">
        <v>0.989488183502495</v>
      </c>
      <c r="AJ461" s="356">
        <v>0.92</v>
      </c>
      <c r="AK461" s="169">
        <v>0.962816553428042</v>
      </c>
      <c r="AL461" s="169">
        <v>0.957455712093737</v>
      </c>
      <c r="AM461" s="169">
        <v>0.958117762995812</v>
      </c>
      <c r="AN461" s="169">
        <v>0.955569038223363</v>
      </c>
      <c r="AO461" s="168">
        <v>0.99</v>
      </c>
      <c r="AP461" s="358">
        <v>1</v>
      </c>
      <c r="AQ461" s="358">
        <v>1</v>
      </c>
      <c r="AR461" s="358">
        <v>1</v>
      </c>
      <c r="AS461" s="359">
        <v>1</v>
      </c>
      <c r="AT461" s="364">
        <v>0.05</v>
      </c>
      <c r="AU461" s="361">
        <v>0.285714285714286</v>
      </c>
      <c r="AV461" s="362">
        <v>0</v>
      </c>
      <c r="AW461" s="362">
        <v>0.0434782608695652</v>
      </c>
      <c r="AX461" s="362">
        <v>0.0656565656565657</v>
      </c>
      <c r="AY461" s="142"/>
      <c r="AZ461" s="140"/>
    </row>
    <row r="462" spans="1:52">
      <c r="A462" s="138"/>
      <c r="B462" s="142"/>
      <c r="C462" s="172" t="s">
        <v>719</v>
      </c>
      <c r="D462" s="166" t="s">
        <v>26</v>
      </c>
      <c r="E462" s="166" t="s">
        <v>720</v>
      </c>
      <c r="F462" s="167" t="s">
        <v>885</v>
      </c>
      <c r="G462" s="173" t="s">
        <v>885</v>
      </c>
      <c r="H462" s="173" t="s">
        <v>885</v>
      </c>
      <c r="I462" s="173" t="s">
        <v>885</v>
      </c>
      <c r="J462" s="173" t="s">
        <v>885</v>
      </c>
      <c r="K462" s="168">
        <v>0.9</v>
      </c>
      <c r="L462" s="169">
        <v>0.967213114754098</v>
      </c>
      <c r="M462" s="169">
        <v>0.885245901639344</v>
      </c>
      <c r="N462" s="170">
        <v>0.96</v>
      </c>
      <c r="O462" s="170">
        <v>0.960644007155635</v>
      </c>
      <c r="P462" s="356">
        <v>0.9</v>
      </c>
      <c r="Q462" s="357">
        <v>0.933910811677895</v>
      </c>
      <c r="R462" s="169">
        <v>0.897574123989218</v>
      </c>
      <c r="S462" s="169">
        <v>0.953869810353665</v>
      </c>
      <c r="T462" s="169">
        <v>0.950275527791489</v>
      </c>
      <c r="U462" s="356">
        <v>0.9</v>
      </c>
      <c r="V462" s="169">
        <v>0.897337183188964</v>
      </c>
      <c r="W462" s="169">
        <v>0.836657681940701</v>
      </c>
      <c r="X462" s="169">
        <v>0.870835468990261</v>
      </c>
      <c r="Y462" s="169">
        <v>0.91178255557084</v>
      </c>
      <c r="Z462" s="356">
        <v>0.92</v>
      </c>
      <c r="AA462" s="356">
        <v>0.897267759562842</v>
      </c>
      <c r="AB462" s="356">
        <v>0.889769284549056</v>
      </c>
      <c r="AC462" s="356">
        <v>0.843772498200144</v>
      </c>
      <c r="AD462" s="356">
        <v>0.890097177232763</v>
      </c>
      <c r="AE462" s="356">
        <v>0.92</v>
      </c>
      <c r="AF462" s="169">
        <v>0.987968533086534</v>
      </c>
      <c r="AG462" s="169">
        <v>0.991454482036972</v>
      </c>
      <c r="AH462" s="169">
        <v>0.985840707964602</v>
      </c>
      <c r="AI462" s="169">
        <v>0.989167067886375</v>
      </c>
      <c r="AJ462" s="356">
        <v>0.92</v>
      </c>
      <c r="AK462" s="169">
        <v>0.931238010919286</v>
      </c>
      <c r="AL462" s="169">
        <v>0.910348193947283</v>
      </c>
      <c r="AM462" s="169">
        <v>0.914071856287425</v>
      </c>
      <c r="AN462" s="169">
        <v>0.946557436439811</v>
      </c>
      <c r="AO462" s="168">
        <v>0.99</v>
      </c>
      <c r="AP462" s="358">
        <v>1</v>
      </c>
      <c r="AQ462" s="358">
        <v>1</v>
      </c>
      <c r="AR462" s="358">
        <v>1</v>
      </c>
      <c r="AS462" s="359">
        <v>1</v>
      </c>
      <c r="AT462" s="364">
        <v>0.05</v>
      </c>
      <c r="AU462" s="361">
        <v>0.125</v>
      </c>
      <c r="AV462" s="362">
        <v>0.0666666666666667</v>
      </c>
      <c r="AW462" s="362">
        <v>0.0909090909090909</v>
      </c>
      <c r="AX462" s="362">
        <v>0.0900383141762452</v>
      </c>
      <c r="AY462" s="142"/>
      <c r="AZ462" s="140"/>
    </row>
    <row r="463" spans="1:52">
      <c r="A463" s="138"/>
      <c r="B463" s="142"/>
      <c r="C463" s="172" t="s">
        <v>719</v>
      </c>
      <c r="D463" s="166" t="s">
        <v>26</v>
      </c>
      <c r="E463" s="166" t="s">
        <v>720</v>
      </c>
      <c r="F463" s="167" t="s">
        <v>886</v>
      </c>
      <c r="G463" s="173" t="s">
        <v>887</v>
      </c>
      <c r="H463" s="173" t="s">
        <v>887</v>
      </c>
      <c r="I463" s="173" t="s">
        <v>887</v>
      </c>
      <c r="J463" s="173" t="s">
        <v>887</v>
      </c>
      <c r="K463" s="168">
        <v>0.9</v>
      </c>
      <c r="L463" s="169">
        <v>1</v>
      </c>
      <c r="M463" s="169">
        <v>0.96551724137931</v>
      </c>
      <c r="N463" s="170">
        <v>0.956521739130435</v>
      </c>
      <c r="O463" s="170">
        <v>0.962195121951219</v>
      </c>
      <c r="P463" s="356">
        <v>0.9</v>
      </c>
      <c r="Q463" s="357">
        <v>0.978021978021978</v>
      </c>
      <c r="R463" s="169">
        <v>0.993281075027996</v>
      </c>
      <c r="S463" s="169">
        <v>0.977366255144033</v>
      </c>
      <c r="T463" s="169">
        <v>0.983586937938109</v>
      </c>
      <c r="U463" s="356">
        <v>0.9</v>
      </c>
      <c r="V463" s="169">
        <v>0.970467032967033</v>
      </c>
      <c r="W463" s="169">
        <v>0.963045912653975</v>
      </c>
      <c r="X463" s="169">
        <v>0.944444444444444</v>
      </c>
      <c r="Y463" s="169">
        <v>0.967373340172109</v>
      </c>
      <c r="Z463" s="356">
        <v>0.92</v>
      </c>
      <c r="AA463" s="356">
        <v>0.981631550513236</v>
      </c>
      <c r="AB463" s="356">
        <v>0.985721085197525</v>
      </c>
      <c r="AC463" s="356">
        <v>0.983257229832572</v>
      </c>
      <c r="AD463" s="356">
        <v>0.977540106951872</v>
      </c>
      <c r="AE463" s="356">
        <v>0.92</v>
      </c>
      <c r="AF463" s="169">
        <v>0.992432432432432</v>
      </c>
      <c r="AG463" s="169">
        <v>0.993333333333333</v>
      </c>
      <c r="AH463" s="169">
        <v>0.957142857142857</v>
      </c>
      <c r="AI463" s="169">
        <v>0.983466169238596</v>
      </c>
      <c r="AJ463" s="356">
        <v>0.92</v>
      </c>
      <c r="AK463" s="169">
        <v>0.982763834290898</v>
      </c>
      <c r="AL463" s="169">
        <v>0.988309953239813</v>
      </c>
      <c r="AM463" s="169">
        <v>0.985267034990792</v>
      </c>
      <c r="AN463" s="169">
        <v>0.983898049163496</v>
      </c>
      <c r="AO463" s="168">
        <v>0.99</v>
      </c>
      <c r="AP463" s="358">
        <v>1</v>
      </c>
      <c r="AQ463" s="358">
        <v>1</v>
      </c>
      <c r="AR463" s="358">
        <v>1</v>
      </c>
      <c r="AS463" s="359">
        <v>1</v>
      </c>
      <c r="AT463" s="364">
        <v>0.05</v>
      </c>
      <c r="AU463" s="361">
        <v>0.2</v>
      </c>
      <c r="AV463" s="362">
        <v>0</v>
      </c>
      <c r="AW463" s="362">
        <v>0</v>
      </c>
      <c r="AX463" s="362">
        <v>0.0755555555555556</v>
      </c>
      <c r="AY463" s="142"/>
      <c r="AZ463" s="140"/>
    </row>
    <row r="464" spans="1:52">
      <c r="A464" s="138"/>
      <c r="B464" s="142"/>
      <c r="C464" s="172" t="s">
        <v>719</v>
      </c>
      <c r="D464" s="166" t="s">
        <v>26</v>
      </c>
      <c r="E464" s="166" t="s">
        <v>720</v>
      </c>
      <c r="F464" s="167" t="s">
        <v>888</v>
      </c>
      <c r="G464" s="173" t="s">
        <v>889</v>
      </c>
      <c r="H464" s="173" t="s">
        <v>889</v>
      </c>
      <c r="I464" s="173" t="s">
        <v>889</v>
      </c>
      <c r="J464" s="173" t="s">
        <v>889</v>
      </c>
      <c r="K464" s="168">
        <v>0.9</v>
      </c>
      <c r="L464" s="169">
        <v>1</v>
      </c>
      <c r="M464" s="169">
        <v>1</v>
      </c>
      <c r="N464" s="170">
        <v>1</v>
      </c>
      <c r="O464" s="170">
        <v>1</v>
      </c>
      <c r="P464" s="356">
        <v>0.9</v>
      </c>
      <c r="Q464" s="357">
        <v>0.994091367632224</v>
      </c>
      <c r="R464" s="169">
        <v>0.992363173525668</v>
      </c>
      <c r="S464" s="169">
        <v>0.992568306010929</v>
      </c>
      <c r="T464" s="169">
        <v>0.992172879642657</v>
      </c>
      <c r="U464" s="356">
        <v>0.9</v>
      </c>
      <c r="V464" s="169">
        <v>0.946245856751693</v>
      </c>
      <c r="W464" s="169">
        <v>0.924904539669071</v>
      </c>
      <c r="X464" s="169">
        <v>0.948633879781421</v>
      </c>
      <c r="Y464" s="169">
        <v>0.939056374390427</v>
      </c>
      <c r="Z464" s="356">
        <v>0.92</v>
      </c>
      <c r="AA464" s="356">
        <v>0.909297052154195</v>
      </c>
      <c r="AB464" s="356">
        <v>0.878571428571429</v>
      </c>
      <c r="AC464" s="356">
        <v>0.884955752212389</v>
      </c>
      <c r="AD464" s="356">
        <v>0.889643799472296</v>
      </c>
      <c r="AE464" s="356">
        <v>0.92</v>
      </c>
      <c r="AF464" s="169">
        <v>0.998997995991984</v>
      </c>
      <c r="AG464" s="169">
        <v>0.99190031152648</v>
      </c>
      <c r="AH464" s="169">
        <v>0.995243757431629</v>
      </c>
      <c r="AI464" s="169">
        <v>0.994419795221843</v>
      </c>
      <c r="AJ464" s="356">
        <v>0.92</v>
      </c>
      <c r="AK464" s="169">
        <v>0.97391637897967</v>
      </c>
      <c r="AL464" s="169">
        <v>0.941903940178315</v>
      </c>
      <c r="AM464" s="169">
        <v>0.973735408560311</v>
      </c>
      <c r="AN464" s="169">
        <v>0.970753483950911</v>
      </c>
      <c r="AO464" s="168">
        <v>0.99</v>
      </c>
      <c r="AP464" s="358">
        <v>1</v>
      </c>
      <c r="AQ464" s="358">
        <v>1</v>
      </c>
      <c r="AR464" s="358">
        <v>1</v>
      </c>
      <c r="AS464" s="359">
        <v>1</v>
      </c>
      <c r="AT464" s="364">
        <v>0.05</v>
      </c>
      <c r="AU464" s="361">
        <v>0.214285714285714</v>
      </c>
      <c r="AV464" s="362">
        <v>0</v>
      </c>
      <c r="AW464" s="362">
        <v>0</v>
      </c>
      <c r="AX464" s="362">
        <v>0.0435684647302905</v>
      </c>
      <c r="AY464" s="142"/>
      <c r="AZ464" s="140"/>
    </row>
    <row r="465" spans="1:52">
      <c r="A465" s="138"/>
      <c r="B465" s="142"/>
      <c r="C465" s="172" t="s">
        <v>719</v>
      </c>
      <c r="D465" s="166" t="s">
        <v>26</v>
      </c>
      <c r="E465" s="166" t="s">
        <v>720</v>
      </c>
      <c r="F465" s="167" t="s">
        <v>890</v>
      </c>
      <c r="G465" s="173" t="s">
        <v>890</v>
      </c>
      <c r="H465" s="173" t="s">
        <v>890</v>
      </c>
      <c r="I465" s="173" t="s">
        <v>890</v>
      </c>
      <c r="J465" s="173" t="s">
        <v>890</v>
      </c>
      <c r="K465" s="168">
        <v>0.9</v>
      </c>
      <c r="L465" s="169">
        <v>1</v>
      </c>
      <c r="M465" s="169">
        <v>1</v>
      </c>
      <c r="N465" s="170">
        <v>1</v>
      </c>
      <c r="O465" s="170">
        <v>0.999504214179474</v>
      </c>
      <c r="P465" s="356">
        <v>0.9</v>
      </c>
      <c r="Q465" s="357">
        <v>0.979001657763861</v>
      </c>
      <c r="R465" s="169">
        <v>0.990755845568244</v>
      </c>
      <c r="S465" s="169">
        <v>0.988499872220802</v>
      </c>
      <c r="T465" s="169">
        <v>0.990467507957072</v>
      </c>
      <c r="U465" s="356">
        <v>0.9</v>
      </c>
      <c r="V465" s="169">
        <v>0.949530300239455</v>
      </c>
      <c r="W465" s="169">
        <v>0.954323001631321</v>
      </c>
      <c r="X465" s="169">
        <v>0.95476616406849</v>
      </c>
      <c r="Y465" s="169">
        <v>0.945468067751068</v>
      </c>
      <c r="Z465" s="356">
        <v>0.92</v>
      </c>
      <c r="AA465" s="356">
        <v>0.894523326572008</v>
      </c>
      <c r="AB465" s="356">
        <v>0.89242053789731</v>
      </c>
      <c r="AC465" s="356">
        <v>0.822622107969152</v>
      </c>
      <c r="AD465" s="356">
        <v>0.882491473120026</v>
      </c>
      <c r="AE465" s="356">
        <v>0.92</v>
      </c>
      <c r="AF465" s="169">
        <v>0.994845360824742</v>
      </c>
      <c r="AG465" s="169">
        <v>0.997630331753555</v>
      </c>
      <c r="AH465" s="169">
        <v>0.995774647887324</v>
      </c>
      <c r="AI465" s="169">
        <v>0.99347471451876</v>
      </c>
      <c r="AJ465" s="356">
        <v>0.92</v>
      </c>
      <c r="AK465" s="169">
        <v>0.967264224473889</v>
      </c>
      <c r="AL465" s="169">
        <v>0.949190816710576</v>
      </c>
      <c r="AM465" s="169">
        <v>0.96652719665272</v>
      </c>
      <c r="AN465" s="169">
        <v>0.966447974986304</v>
      </c>
      <c r="AO465" s="168">
        <v>0.99</v>
      </c>
      <c r="AP465" s="358">
        <v>1</v>
      </c>
      <c r="AQ465" s="358">
        <v>1</v>
      </c>
      <c r="AR465" s="358">
        <v>1</v>
      </c>
      <c r="AS465" s="359">
        <v>1</v>
      </c>
      <c r="AT465" s="364">
        <v>0.05</v>
      </c>
      <c r="AU465" s="361">
        <v>0.230769230769231</v>
      </c>
      <c r="AV465" s="362">
        <v>0</v>
      </c>
      <c r="AW465" s="362">
        <v>0.111111111111111</v>
      </c>
      <c r="AX465" s="362">
        <v>0.054320987654321</v>
      </c>
      <c r="AY465" s="142"/>
      <c r="AZ465" s="140"/>
    </row>
    <row r="466" spans="1:52">
      <c r="A466" s="138"/>
      <c r="B466" s="142"/>
      <c r="C466" s="172" t="s">
        <v>719</v>
      </c>
      <c r="D466" s="166" t="s">
        <v>26</v>
      </c>
      <c r="E466" s="166" t="s">
        <v>720</v>
      </c>
      <c r="F466" s="167" t="s">
        <v>891</v>
      </c>
      <c r="G466" s="173" t="s">
        <v>892</v>
      </c>
      <c r="H466" s="173" t="s">
        <v>892</v>
      </c>
      <c r="I466" s="173" t="s">
        <v>892</v>
      </c>
      <c r="J466" s="173" t="s">
        <v>892</v>
      </c>
      <c r="K466" s="168">
        <v>0.9</v>
      </c>
      <c r="L466" s="169">
        <v>0.950819672131147</v>
      </c>
      <c r="M466" s="169">
        <v>0.933333333333333</v>
      </c>
      <c r="N466" s="170">
        <v>0.92</v>
      </c>
      <c r="O466" s="170">
        <v>0.975388601036269</v>
      </c>
      <c r="P466" s="356">
        <v>0.9</v>
      </c>
      <c r="Q466" s="357">
        <v>0.989725387633103</v>
      </c>
      <c r="R466" s="169">
        <v>0.993197278911565</v>
      </c>
      <c r="S466" s="169">
        <v>0.992243767313019</v>
      </c>
      <c r="T466" s="169">
        <v>0.991160174258766</v>
      </c>
      <c r="U466" s="356">
        <v>0.9</v>
      </c>
      <c r="V466" s="169">
        <v>0.940780870539884</v>
      </c>
      <c r="W466" s="169">
        <v>0.929057337220603</v>
      </c>
      <c r="X466" s="169">
        <v>0.941828254847645</v>
      </c>
      <c r="Y466" s="169">
        <v>0.952899378251491</v>
      </c>
      <c r="Z466" s="356">
        <v>0.92</v>
      </c>
      <c r="AA466" s="356">
        <v>0.898259705488621</v>
      </c>
      <c r="AB466" s="356">
        <v>0.878527607361963</v>
      </c>
      <c r="AC466" s="356">
        <v>0.874680306905371</v>
      </c>
      <c r="AD466" s="356">
        <v>0.903534253207456</v>
      </c>
      <c r="AE466" s="356">
        <v>0.92</v>
      </c>
      <c r="AF466" s="169">
        <v>0.996105919003115</v>
      </c>
      <c r="AG466" s="169">
        <v>0.994627782041443</v>
      </c>
      <c r="AH466" s="169">
        <v>0.990773962070733</v>
      </c>
      <c r="AI466" s="169">
        <v>0.985103729735858</v>
      </c>
      <c r="AJ466" s="356">
        <v>0.92</v>
      </c>
      <c r="AK466" s="169">
        <v>0.970332732338961</v>
      </c>
      <c r="AL466" s="169">
        <v>0.951618517229377</v>
      </c>
      <c r="AM466" s="169">
        <v>0.973756560859785</v>
      </c>
      <c r="AN466" s="169">
        <v>0.973797935722078</v>
      </c>
      <c r="AO466" s="168">
        <v>0.99</v>
      </c>
      <c r="AP466" s="358">
        <v>1</v>
      </c>
      <c r="AQ466" s="358">
        <v>1</v>
      </c>
      <c r="AR466" s="358">
        <v>1</v>
      </c>
      <c r="AS466" s="359">
        <v>1</v>
      </c>
      <c r="AT466" s="364">
        <v>0.05</v>
      </c>
      <c r="AU466" s="361">
        <v>0</v>
      </c>
      <c r="AV466" s="362">
        <v>0</v>
      </c>
      <c r="AW466" s="362">
        <v>0</v>
      </c>
      <c r="AX466" s="362">
        <v>0.0361111111111111</v>
      </c>
      <c r="AY466" s="142"/>
      <c r="AZ466" s="140"/>
    </row>
    <row r="467" spans="1:52">
      <c r="A467" s="138"/>
      <c r="B467" s="142"/>
      <c r="C467" s="172" t="s">
        <v>719</v>
      </c>
      <c r="D467" s="166" t="s">
        <v>26</v>
      </c>
      <c r="E467" s="166" t="s">
        <v>720</v>
      </c>
      <c r="F467" s="167" t="s">
        <v>893</v>
      </c>
      <c r="G467" s="173" t="s">
        <v>893</v>
      </c>
      <c r="H467" s="173" t="s">
        <v>893</v>
      </c>
      <c r="I467" s="173" t="s">
        <v>893</v>
      </c>
      <c r="J467" s="173" t="s">
        <v>893</v>
      </c>
      <c r="K467" s="168">
        <v>0.9</v>
      </c>
      <c r="L467" s="169">
        <v>0.983333333333333</v>
      </c>
      <c r="M467" s="169">
        <v>1</v>
      </c>
      <c r="N467" s="170">
        <v>1</v>
      </c>
      <c r="O467" s="170">
        <v>0.989576946658492</v>
      </c>
      <c r="P467" s="356">
        <v>0.9</v>
      </c>
      <c r="Q467" s="357">
        <v>0.979308959421454</v>
      </c>
      <c r="R467" s="169">
        <v>0.986740331491713</v>
      </c>
      <c r="S467" s="169">
        <v>0.982584269662921</v>
      </c>
      <c r="T467" s="169">
        <v>0.984131168283425</v>
      </c>
      <c r="U467" s="356">
        <v>0.9</v>
      </c>
      <c r="V467" s="169">
        <v>0.933909200482121</v>
      </c>
      <c r="W467" s="169">
        <v>0.941436464088398</v>
      </c>
      <c r="X467" s="169">
        <v>0.928651685393258</v>
      </c>
      <c r="Y467" s="169">
        <v>0.946673344580346</v>
      </c>
      <c r="Z467" s="356">
        <v>0.92</v>
      </c>
      <c r="AA467" s="356">
        <v>0.887601390498262</v>
      </c>
      <c r="AB467" s="356">
        <v>0.855053191489362</v>
      </c>
      <c r="AC467" s="356">
        <v>0.894871794871795</v>
      </c>
      <c r="AD467" s="356">
        <v>0.879349881321157</v>
      </c>
      <c r="AE467" s="356">
        <v>0.92</v>
      </c>
      <c r="AF467" s="169">
        <v>0.996456413890858</v>
      </c>
      <c r="AG467" s="169">
        <v>0.996820349761526</v>
      </c>
      <c r="AH467" s="169">
        <v>0.992659514398645</v>
      </c>
      <c r="AI467" s="169">
        <v>0.992109785318392</v>
      </c>
      <c r="AJ467" s="356">
        <v>0.92</v>
      </c>
      <c r="AK467" s="169">
        <v>0.962848827255607</v>
      </c>
      <c r="AL467" s="169">
        <v>0.942622950819672</v>
      </c>
      <c r="AM467" s="169">
        <v>0.971392405063291</v>
      </c>
      <c r="AN467" s="169">
        <v>0.965810424899761</v>
      </c>
      <c r="AO467" s="168">
        <v>0.99</v>
      </c>
      <c r="AP467" s="358">
        <v>1</v>
      </c>
      <c r="AQ467" s="358">
        <v>1</v>
      </c>
      <c r="AR467" s="358">
        <v>1</v>
      </c>
      <c r="AS467" s="359">
        <v>1</v>
      </c>
      <c r="AT467" s="364">
        <v>0.05</v>
      </c>
      <c r="AU467" s="361">
        <v>0.117647058823529</v>
      </c>
      <c r="AV467" s="362">
        <v>0.25</v>
      </c>
      <c r="AW467" s="362">
        <v>0</v>
      </c>
      <c r="AX467" s="362">
        <v>0.0651685393258427</v>
      </c>
      <c r="AY467" s="142"/>
      <c r="AZ467" s="140"/>
    </row>
    <row r="468" spans="1:52">
      <c r="A468" s="138"/>
      <c r="B468" s="142"/>
      <c r="C468" s="172" t="s">
        <v>719</v>
      </c>
      <c r="D468" s="166" t="s">
        <v>26</v>
      </c>
      <c r="E468" s="166" t="s">
        <v>720</v>
      </c>
      <c r="F468" s="167" t="s">
        <v>894</v>
      </c>
      <c r="G468" s="173" t="s">
        <v>895</v>
      </c>
      <c r="H468" s="173" t="s">
        <v>895</v>
      </c>
      <c r="I468" s="173" t="s">
        <v>895</v>
      </c>
      <c r="J468" s="173" t="s">
        <v>895</v>
      </c>
      <c r="K468" s="168">
        <v>0.9</v>
      </c>
      <c r="L468" s="169">
        <v>1</v>
      </c>
      <c r="M468" s="169">
        <v>1</v>
      </c>
      <c r="N468" s="170">
        <v>1</v>
      </c>
      <c r="O468" s="170">
        <v>0.993136582017845</v>
      </c>
      <c r="P468" s="356">
        <v>0.9</v>
      </c>
      <c r="Q468" s="357">
        <v>0.989512323020451</v>
      </c>
      <c r="R468" s="169">
        <v>0.990566037735849</v>
      </c>
      <c r="S468" s="169">
        <v>0.992671215567349</v>
      </c>
      <c r="T468" s="169">
        <v>0.986516324907051</v>
      </c>
      <c r="U468" s="356">
        <v>0.9</v>
      </c>
      <c r="V468" s="169">
        <v>0.942142981996155</v>
      </c>
      <c r="W468" s="169">
        <v>0.952830188679245</v>
      </c>
      <c r="X468" s="169">
        <v>0.945160475107405</v>
      </c>
      <c r="Y468" s="169">
        <v>0.949279950643742</v>
      </c>
      <c r="Z468" s="356">
        <v>0.92</v>
      </c>
      <c r="AA468" s="356">
        <v>0.953051643192488</v>
      </c>
      <c r="AB468" s="356">
        <v>0.952830188679245</v>
      </c>
      <c r="AC468" s="356">
        <v>0.934624697336562</v>
      </c>
      <c r="AD468" s="356">
        <v>0.953070546438843</v>
      </c>
      <c r="AE468" s="356">
        <v>0.92</v>
      </c>
      <c r="AF468" s="169">
        <v>0.998685692827638</v>
      </c>
      <c r="AG468" s="169">
        <v>0.998974183621132</v>
      </c>
      <c r="AH468" s="169">
        <v>0.998530646515533</v>
      </c>
      <c r="AI468" s="169">
        <v>0.996964512390308</v>
      </c>
      <c r="AJ468" s="356">
        <v>0.92</v>
      </c>
      <c r="AK468" s="169">
        <v>0.976570820021299</v>
      </c>
      <c r="AL468" s="169">
        <v>0.969872185027389</v>
      </c>
      <c r="AM468" s="169">
        <v>0.982151029748284</v>
      </c>
      <c r="AN468" s="169">
        <v>0.979554158892271</v>
      </c>
      <c r="AO468" s="168">
        <v>0.99</v>
      </c>
      <c r="AP468" s="358">
        <v>1</v>
      </c>
      <c r="AQ468" s="358">
        <v>1</v>
      </c>
      <c r="AR468" s="358">
        <v>1</v>
      </c>
      <c r="AS468" s="359">
        <v>1</v>
      </c>
      <c r="AT468" s="364">
        <v>0.05</v>
      </c>
      <c r="AU468" s="361">
        <v>0.25</v>
      </c>
      <c r="AV468" s="362">
        <v>0.142857142857143</v>
      </c>
      <c r="AW468" s="362">
        <v>0</v>
      </c>
      <c r="AX468" s="362">
        <v>0.078125</v>
      </c>
      <c r="AY468" s="142"/>
      <c r="AZ468" s="140"/>
    </row>
    <row r="469" spans="1:52">
      <c r="A469" s="138"/>
      <c r="B469" s="142"/>
      <c r="C469" s="172" t="s">
        <v>719</v>
      </c>
      <c r="D469" s="166" t="s">
        <v>26</v>
      </c>
      <c r="E469" s="166" t="s">
        <v>720</v>
      </c>
      <c r="F469" s="167" t="s">
        <v>896</v>
      </c>
      <c r="G469" s="173" t="s">
        <v>896</v>
      </c>
      <c r="H469" s="173" t="s">
        <v>896</v>
      </c>
      <c r="I469" s="173" t="s">
        <v>896</v>
      </c>
      <c r="J469" s="173" t="s">
        <v>896</v>
      </c>
      <c r="K469" s="168">
        <v>0.9</v>
      </c>
      <c r="L469" s="169">
        <v>1</v>
      </c>
      <c r="M469" s="169">
        <v>0.958333333333333</v>
      </c>
      <c r="N469" s="170">
        <v>1</v>
      </c>
      <c r="O469" s="170">
        <v>0.997652582159624</v>
      </c>
      <c r="P469" s="356">
        <v>0.9</v>
      </c>
      <c r="Q469" s="357">
        <v>0.992305324715297</v>
      </c>
      <c r="R469" s="169">
        <v>0.99390243902439</v>
      </c>
      <c r="S469" s="169">
        <v>0.994114984155727</v>
      </c>
      <c r="T469" s="169">
        <v>0.994690239879626</v>
      </c>
      <c r="U469" s="356">
        <v>0.9</v>
      </c>
      <c r="V469" s="169">
        <v>0.90827947060634</v>
      </c>
      <c r="W469" s="169">
        <v>0.913763066202091</v>
      </c>
      <c r="X469" s="169">
        <v>0.930737890448167</v>
      </c>
      <c r="Y469" s="169">
        <v>0.941346682485026</v>
      </c>
      <c r="Z469" s="356">
        <v>0.92</v>
      </c>
      <c r="AA469" s="356">
        <v>0.947368421052632</v>
      </c>
      <c r="AB469" s="356">
        <v>0.950769230769231</v>
      </c>
      <c r="AC469" s="356">
        <v>0.957854406130268</v>
      </c>
      <c r="AD469" s="356">
        <v>0.961603172695589</v>
      </c>
      <c r="AE469" s="356">
        <v>0.92</v>
      </c>
      <c r="AF469" s="169">
        <v>0.994188459941885</v>
      </c>
      <c r="AG469" s="169">
        <v>0.998991935483871</v>
      </c>
      <c r="AH469" s="169">
        <v>0.997518610421836</v>
      </c>
      <c r="AI469" s="169">
        <v>0.995688823999339</v>
      </c>
      <c r="AJ469" s="356">
        <v>0.92</v>
      </c>
      <c r="AK469" s="169">
        <v>0.965001335826877</v>
      </c>
      <c r="AL469" s="169">
        <v>0.96329254727475</v>
      </c>
      <c r="AM469" s="169">
        <v>0.979757085020243</v>
      </c>
      <c r="AN469" s="169">
        <v>0.981834293309703</v>
      </c>
      <c r="AO469" s="168">
        <v>0.99</v>
      </c>
      <c r="AP469" s="358">
        <v>1</v>
      </c>
      <c r="AQ469" s="358">
        <v>1</v>
      </c>
      <c r="AR469" s="358">
        <v>1</v>
      </c>
      <c r="AS469" s="359">
        <v>1</v>
      </c>
      <c r="AT469" s="364">
        <v>0.05</v>
      </c>
      <c r="AU469" s="361">
        <v>0</v>
      </c>
      <c r="AV469" s="362">
        <v>0</v>
      </c>
      <c r="AW469" s="362">
        <v>0.142857142857143</v>
      </c>
      <c r="AX469" s="362">
        <v>0.0419354838709677</v>
      </c>
      <c r="AY469" s="142"/>
      <c r="AZ469" s="140"/>
    </row>
    <row r="470" spans="1:52">
      <c r="A470" s="138"/>
      <c r="B470" s="142"/>
      <c r="C470" s="172" t="s">
        <v>719</v>
      </c>
      <c r="D470" s="166" t="s">
        <v>26</v>
      </c>
      <c r="E470" s="166" t="s">
        <v>720</v>
      </c>
      <c r="F470" s="167" t="s">
        <v>897</v>
      </c>
      <c r="G470" s="173" t="s">
        <v>898</v>
      </c>
      <c r="H470" s="173" t="s">
        <v>898</v>
      </c>
      <c r="I470" s="173" t="s">
        <v>898</v>
      </c>
      <c r="J470" s="173" t="s">
        <v>898</v>
      </c>
      <c r="K470" s="168">
        <v>0.9</v>
      </c>
      <c r="L470" s="169">
        <v>0.96078431372549</v>
      </c>
      <c r="M470" s="169">
        <v>0.921052631578947</v>
      </c>
      <c r="N470" s="170">
        <v>0.979166666666667</v>
      </c>
      <c r="O470" s="170">
        <v>0.978962131837307</v>
      </c>
      <c r="P470" s="356">
        <v>0.9</v>
      </c>
      <c r="Q470" s="357">
        <v>0.986348122866894</v>
      </c>
      <c r="R470" s="169">
        <v>0.975247524752475</v>
      </c>
      <c r="S470" s="169">
        <v>0.988668555240793</v>
      </c>
      <c r="T470" s="169">
        <v>0.985609813635291</v>
      </c>
      <c r="U470" s="356">
        <v>0.9</v>
      </c>
      <c r="V470" s="169">
        <v>0.950085324232082</v>
      </c>
      <c r="W470" s="169">
        <v>0.962596259625963</v>
      </c>
      <c r="X470" s="169">
        <v>0.958766131570664</v>
      </c>
      <c r="Y470" s="169">
        <v>0.95387080286231</v>
      </c>
      <c r="Z470" s="356">
        <v>0.92</v>
      </c>
      <c r="AA470" s="356">
        <v>0.837606837606838</v>
      </c>
      <c r="AB470" s="356">
        <v>0.857723577235772</v>
      </c>
      <c r="AC470" s="356">
        <v>0.886627906976744</v>
      </c>
      <c r="AD470" s="356">
        <v>0.854278139310677</v>
      </c>
      <c r="AE470" s="356">
        <v>0.92</v>
      </c>
      <c r="AF470" s="169">
        <v>0.997120921305182</v>
      </c>
      <c r="AG470" s="169">
        <v>0.996039603960396</v>
      </c>
      <c r="AH470" s="169">
        <v>0.996896819239721</v>
      </c>
      <c r="AI470" s="169">
        <v>0.995192307692308</v>
      </c>
      <c r="AJ470" s="356">
        <v>0.92</v>
      </c>
      <c r="AK470" s="169">
        <v>0.961312345913142</v>
      </c>
      <c r="AL470" s="169">
        <v>0.946400625978091</v>
      </c>
      <c r="AM470" s="169">
        <v>0.976143141153082</v>
      </c>
      <c r="AN470" s="169">
        <v>0.962134138874148</v>
      </c>
      <c r="AO470" s="168">
        <v>0.99</v>
      </c>
      <c r="AP470" s="358">
        <v>1</v>
      </c>
      <c r="AQ470" s="358">
        <v>1</v>
      </c>
      <c r="AR470" s="358">
        <v>1</v>
      </c>
      <c r="AS470" s="359">
        <v>1</v>
      </c>
      <c r="AT470" s="364">
        <v>0.05</v>
      </c>
      <c r="AU470" s="361">
        <v>0</v>
      </c>
      <c r="AV470" s="362">
        <v>0</v>
      </c>
      <c r="AW470" s="362">
        <v>0</v>
      </c>
      <c r="AX470" s="362">
        <v>0.0353535353535354</v>
      </c>
      <c r="AY470" s="142"/>
      <c r="AZ470" s="140"/>
    </row>
    <row r="471" spans="1:52">
      <c r="A471" s="138"/>
      <c r="B471" s="142"/>
      <c r="C471" s="172" t="s">
        <v>719</v>
      </c>
      <c r="D471" s="166" t="s">
        <v>26</v>
      </c>
      <c r="E471" s="166" t="s">
        <v>720</v>
      </c>
      <c r="F471" s="167" t="s">
        <v>899</v>
      </c>
      <c r="G471" s="173" t="s">
        <v>900</v>
      </c>
      <c r="H471" s="173" t="s">
        <v>900</v>
      </c>
      <c r="I471" s="173" t="s">
        <v>900</v>
      </c>
      <c r="J471" s="173" t="s">
        <v>900</v>
      </c>
      <c r="K471" s="168">
        <v>0.9</v>
      </c>
      <c r="L471" s="169">
        <v>0.982758620689655</v>
      </c>
      <c r="M471" s="169">
        <v>1</v>
      </c>
      <c r="N471" s="170">
        <v>1</v>
      </c>
      <c r="O471" s="170">
        <v>0.995336442371752</v>
      </c>
      <c r="P471" s="356">
        <v>0.9</v>
      </c>
      <c r="Q471" s="357">
        <v>0.990829694323144</v>
      </c>
      <c r="R471" s="169">
        <v>0.978456014362657</v>
      </c>
      <c r="S471" s="169">
        <v>0.987577639751553</v>
      </c>
      <c r="T471" s="169">
        <v>0.988269362913517</v>
      </c>
      <c r="U471" s="356">
        <v>0.9</v>
      </c>
      <c r="V471" s="169">
        <v>0.929475982532751</v>
      </c>
      <c r="W471" s="169">
        <v>0.898264512268103</v>
      </c>
      <c r="X471" s="169">
        <v>0.924812030075188</v>
      </c>
      <c r="Y471" s="169">
        <v>0.924295670953176</v>
      </c>
      <c r="Z471" s="356">
        <v>0.92</v>
      </c>
      <c r="AA471" s="356">
        <v>0.897694524495677</v>
      </c>
      <c r="AB471" s="356">
        <v>0.83921568627451</v>
      </c>
      <c r="AC471" s="356">
        <v>0.822757111597374</v>
      </c>
      <c r="AD471" s="356">
        <v>0.890987242215008</v>
      </c>
      <c r="AE471" s="356">
        <v>0.92</v>
      </c>
      <c r="AF471" s="169">
        <v>0.998062015503876</v>
      </c>
      <c r="AG471" s="169">
        <v>0.998683633172444</v>
      </c>
      <c r="AH471" s="169">
        <v>0.987232444611341</v>
      </c>
      <c r="AI471" s="169">
        <v>0.99506853631637</v>
      </c>
      <c r="AJ471" s="356">
        <v>0.92</v>
      </c>
      <c r="AK471" s="169">
        <v>0.97098976109215</v>
      </c>
      <c r="AL471" s="169">
        <v>0.932266009852217</v>
      </c>
      <c r="AM471" s="169">
        <v>0.959044368600683</v>
      </c>
      <c r="AN471" s="169">
        <v>0.969647013188518</v>
      </c>
      <c r="AO471" s="168">
        <v>0.99</v>
      </c>
      <c r="AP471" s="358">
        <v>1</v>
      </c>
      <c r="AQ471" s="358">
        <v>1</v>
      </c>
      <c r="AR471" s="358">
        <v>1</v>
      </c>
      <c r="AS471" s="359">
        <v>1</v>
      </c>
      <c r="AT471" s="364">
        <v>0.05</v>
      </c>
      <c r="AU471" s="361">
        <v>0</v>
      </c>
      <c r="AV471" s="362">
        <v>0.25</v>
      </c>
      <c r="AW471" s="362">
        <v>0.142857142857143</v>
      </c>
      <c r="AX471" s="362">
        <v>0.0581039755351682</v>
      </c>
      <c r="AY471" s="142"/>
      <c r="AZ471" s="140"/>
    </row>
    <row r="472" spans="1:52">
      <c r="A472" s="138"/>
      <c r="B472" s="142"/>
      <c r="C472" s="172" t="s">
        <v>719</v>
      </c>
      <c r="D472" s="166" t="s">
        <v>26</v>
      </c>
      <c r="E472" s="166" t="s">
        <v>720</v>
      </c>
      <c r="F472" s="167" t="s">
        <v>901</v>
      </c>
      <c r="G472" s="173" t="s">
        <v>902</v>
      </c>
      <c r="H472" s="173" t="s">
        <v>902</v>
      </c>
      <c r="I472" s="173" t="s">
        <v>902</v>
      </c>
      <c r="J472" s="173" t="s">
        <v>902</v>
      </c>
      <c r="K472" s="168">
        <v>0.9</v>
      </c>
      <c r="L472" s="169">
        <v>0.984126984126984</v>
      </c>
      <c r="M472" s="169">
        <v>1</v>
      </c>
      <c r="N472" s="170">
        <v>1</v>
      </c>
      <c r="O472" s="170">
        <v>0.991499696417729</v>
      </c>
      <c r="P472" s="356">
        <v>0.9</v>
      </c>
      <c r="Q472" s="357">
        <v>0.988306299509619</v>
      </c>
      <c r="R472" s="169">
        <v>0.992395437262357</v>
      </c>
      <c r="S472" s="169">
        <v>0.991051454138702</v>
      </c>
      <c r="T472" s="169">
        <v>0.988628437734516</v>
      </c>
      <c r="U472" s="356">
        <v>0.9</v>
      </c>
      <c r="V472" s="169">
        <v>0.92078460958129</v>
      </c>
      <c r="W472" s="169">
        <v>0.923954372623574</v>
      </c>
      <c r="X472" s="169">
        <v>0.938758389261745</v>
      </c>
      <c r="Y472" s="169">
        <v>0.933810091378625</v>
      </c>
      <c r="Z472" s="356">
        <v>0.92</v>
      </c>
      <c r="AA472" s="356">
        <v>0.902958579881657</v>
      </c>
      <c r="AB472" s="356">
        <v>0.89945155393053</v>
      </c>
      <c r="AC472" s="356">
        <v>0.907657657657658</v>
      </c>
      <c r="AD472" s="356">
        <v>0.917708636231463</v>
      </c>
      <c r="AE472" s="356">
        <v>0.92</v>
      </c>
      <c r="AF472" s="169">
        <v>0.999224405377456</v>
      </c>
      <c r="AG472" s="169">
        <v>0.996467124631992</v>
      </c>
      <c r="AH472" s="169">
        <v>0.998085862729013</v>
      </c>
      <c r="AI472" s="169">
        <v>0.996101364522417</v>
      </c>
      <c r="AJ472" s="356">
        <v>0.92</v>
      </c>
      <c r="AK472" s="169">
        <v>0.965848105382989</v>
      </c>
      <c r="AL472" s="169">
        <v>0.946848381601363</v>
      </c>
      <c r="AM472" s="169">
        <v>0.972885572139303</v>
      </c>
      <c r="AN472" s="169">
        <v>0.969150885766646</v>
      </c>
      <c r="AO472" s="168">
        <v>0.99</v>
      </c>
      <c r="AP472" s="358">
        <v>1</v>
      </c>
      <c r="AQ472" s="358">
        <v>1</v>
      </c>
      <c r="AR472" s="358">
        <v>1</v>
      </c>
      <c r="AS472" s="359">
        <v>1</v>
      </c>
      <c r="AT472" s="364">
        <v>0.05</v>
      </c>
      <c r="AU472" s="361">
        <v>0.176470588235294</v>
      </c>
      <c r="AV472" s="362">
        <v>0.111111111111111</v>
      </c>
      <c r="AW472" s="362">
        <v>0.0769230769230769</v>
      </c>
      <c r="AX472" s="362">
        <v>0.0604651162790698</v>
      </c>
      <c r="AY472" s="142"/>
      <c r="AZ472" s="140"/>
    </row>
    <row r="473" spans="1:52">
      <c r="A473" s="138"/>
      <c r="B473" s="142"/>
      <c r="C473" s="172" t="s">
        <v>719</v>
      </c>
      <c r="D473" s="166" t="s">
        <v>26</v>
      </c>
      <c r="E473" s="166" t="s">
        <v>720</v>
      </c>
      <c r="F473" s="167" t="s">
        <v>903</v>
      </c>
      <c r="G473" s="173" t="s">
        <v>904</v>
      </c>
      <c r="H473" s="173" t="s">
        <v>904</v>
      </c>
      <c r="I473" s="173" t="s">
        <v>904</v>
      </c>
      <c r="J473" s="173" t="s">
        <v>904</v>
      </c>
      <c r="K473" s="168">
        <v>0.9</v>
      </c>
      <c r="L473" s="169">
        <v>1</v>
      </c>
      <c r="M473" s="169">
        <v>0.981818181818182</v>
      </c>
      <c r="N473" s="170">
        <v>1</v>
      </c>
      <c r="O473" s="170">
        <v>0.990644490644491</v>
      </c>
      <c r="P473" s="356">
        <v>0.9</v>
      </c>
      <c r="Q473" s="357">
        <v>0.989887640449438</v>
      </c>
      <c r="R473" s="169">
        <v>0.993989828941285</v>
      </c>
      <c r="S473" s="169">
        <v>0.994580584354383</v>
      </c>
      <c r="T473" s="169">
        <v>0.991813701516121</v>
      </c>
      <c r="U473" s="356">
        <v>0.9</v>
      </c>
      <c r="V473" s="169">
        <v>0.919743178170145</v>
      </c>
      <c r="W473" s="169">
        <v>0.932963476652797</v>
      </c>
      <c r="X473" s="169">
        <v>0.951932139491046</v>
      </c>
      <c r="Y473" s="169">
        <v>0.941657574959558</v>
      </c>
      <c r="Z473" s="356">
        <v>0.92</v>
      </c>
      <c r="AA473" s="356">
        <v>0.943790849673203</v>
      </c>
      <c r="AB473" s="356">
        <v>0.941551540913921</v>
      </c>
      <c r="AC473" s="356">
        <v>0.921875</v>
      </c>
      <c r="AD473" s="356">
        <v>0.942619735387468</v>
      </c>
      <c r="AE473" s="356">
        <v>0.92</v>
      </c>
      <c r="AF473" s="169">
        <v>0.99524133242692</v>
      </c>
      <c r="AG473" s="169">
        <v>0.999145542580461</v>
      </c>
      <c r="AH473" s="169">
        <v>0.883008356545961</v>
      </c>
      <c r="AI473" s="169">
        <v>0.987321758404137</v>
      </c>
      <c r="AJ473" s="356">
        <v>0.92</v>
      </c>
      <c r="AK473" s="169">
        <v>0.976697641172266</v>
      </c>
      <c r="AL473" s="169">
        <v>0.966817010309278</v>
      </c>
      <c r="AM473" s="169">
        <v>0.980392156862745</v>
      </c>
      <c r="AN473" s="169">
        <v>0.980708174639171</v>
      </c>
      <c r="AO473" s="168">
        <v>0.99</v>
      </c>
      <c r="AP473" s="358">
        <v>1</v>
      </c>
      <c r="AQ473" s="358">
        <v>1</v>
      </c>
      <c r="AR473" s="358">
        <v>1</v>
      </c>
      <c r="AS473" s="359">
        <v>1</v>
      </c>
      <c r="AT473" s="364">
        <v>0.05</v>
      </c>
      <c r="AU473" s="361">
        <v>0.363636363636364</v>
      </c>
      <c r="AV473" s="362">
        <v>0</v>
      </c>
      <c r="AW473" s="362">
        <v>0</v>
      </c>
      <c r="AX473" s="362">
        <v>0.0691489361702128</v>
      </c>
      <c r="AY473" s="142"/>
      <c r="AZ473" s="140"/>
    </row>
    <row r="474" spans="1:52">
      <c r="A474" s="138"/>
      <c r="B474" s="142"/>
      <c r="C474" s="172" t="s">
        <v>719</v>
      </c>
      <c r="D474" s="166" t="s">
        <v>26</v>
      </c>
      <c r="E474" s="166" t="s">
        <v>720</v>
      </c>
      <c r="F474" s="167" t="s">
        <v>905</v>
      </c>
      <c r="G474" s="173" t="s">
        <v>905</v>
      </c>
      <c r="H474" s="173" t="s">
        <v>905</v>
      </c>
      <c r="I474" s="173" t="s">
        <v>905</v>
      </c>
      <c r="J474" s="173" t="s">
        <v>905</v>
      </c>
      <c r="K474" s="168">
        <v>0.9</v>
      </c>
      <c r="L474" s="169">
        <v>1</v>
      </c>
      <c r="M474" s="169">
        <v>1</v>
      </c>
      <c r="N474" s="170">
        <v>1</v>
      </c>
      <c r="O474" s="170">
        <v>1</v>
      </c>
      <c r="P474" s="356">
        <v>0.9</v>
      </c>
      <c r="Q474" s="357">
        <v>0.99934554973822</v>
      </c>
      <c r="R474" s="169">
        <v>1</v>
      </c>
      <c r="S474" s="169">
        <v>0.997952917093142</v>
      </c>
      <c r="T474" s="169">
        <v>0.998051792351037</v>
      </c>
      <c r="U474" s="356">
        <v>0.9</v>
      </c>
      <c r="V474" s="169">
        <v>0.958769633507853</v>
      </c>
      <c r="W474" s="169">
        <v>0.961460446247465</v>
      </c>
      <c r="X474" s="169">
        <v>0.95496417604913</v>
      </c>
      <c r="Y474" s="169">
        <v>0.957858769931663</v>
      </c>
      <c r="Z474" s="356">
        <v>0.92</v>
      </c>
      <c r="AA474" s="356">
        <v>0.896551724137931</v>
      </c>
      <c r="AB474" s="356">
        <v>0.937007874015748</v>
      </c>
      <c r="AC474" s="356">
        <v>0.95</v>
      </c>
      <c r="AD474" s="356">
        <v>0.936417012745238</v>
      </c>
      <c r="AE474" s="356">
        <v>0.92</v>
      </c>
      <c r="AF474" s="169">
        <v>1</v>
      </c>
      <c r="AG474" s="169">
        <v>0.99644128113879</v>
      </c>
      <c r="AH474" s="169">
        <v>0.996296296296296</v>
      </c>
      <c r="AI474" s="169">
        <v>0.995253817581511</v>
      </c>
      <c r="AJ474" s="356">
        <v>0.92</v>
      </c>
      <c r="AK474" s="169">
        <v>0.977641140301845</v>
      </c>
      <c r="AL474" s="169">
        <v>0.971887550200803</v>
      </c>
      <c r="AM474" s="169">
        <v>0.990714948932219</v>
      </c>
      <c r="AN474" s="169">
        <v>0.983619963324577</v>
      </c>
      <c r="AO474" s="168">
        <v>0.99</v>
      </c>
      <c r="AP474" s="358">
        <v>1</v>
      </c>
      <c r="AQ474" s="358">
        <v>1</v>
      </c>
      <c r="AR474" s="358">
        <v>1</v>
      </c>
      <c r="AS474" s="359">
        <v>1</v>
      </c>
      <c r="AT474" s="364">
        <v>0.05</v>
      </c>
      <c r="AU474" s="361">
        <v>0.2</v>
      </c>
      <c r="AV474" s="362">
        <v>0</v>
      </c>
      <c r="AW474" s="362">
        <v>0</v>
      </c>
      <c r="AX474" s="362">
        <v>0.105263157894737</v>
      </c>
      <c r="AY474" s="142"/>
      <c r="AZ474" s="140"/>
    </row>
    <row r="475" spans="1:52">
      <c r="A475" s="138"/>
      <c r="B475" s="142"/>
      <c r="C475" s="172" t="s">
        <v>719</v>
      </c>
      <c r="D475" s="166" t="s">
        <v>26</v>
      </c>
      <c r="E475" s="166" t="s">
        <v>720</v>
      </c>
      <c r="F475" s="167" t="s">
        <v>906</v>
      </c>
      <c r="G475" s="173" t="s">
        <v>906</v>
      </c>
      <c r="H475" s="173" t="s">
        <v>906</v>
      </c>
      <c r="I475" s="173" t="s">
        <v>906</v>
      </c>
      <c r="J475" s="173" t="s">
        <v>906</v>
      </c>
      <c r="K475" s="168">
        <v>0.9</v>
      </c>
      <c r="L475" s="169">
        <v>1</v>
      </c>
      <c r="M475" s="169">
        <v>0.963636363636364</v>
      </c>
      <c r="N475" s="170">
        <v>1</v>
      </c>
      <c r="O475" s="170">
        <v>0.971084337349398</v>
      </c>
      <c r="P475" s="356">
        <v>0.9</v>
      </c>
      <c r="Q475" s="357">
        <v>0.989656269891789</v>
      </c>
      <c r="R475" s="169">
        <v>0.985253456221198</v>
      </c>
      <c r="S475" s="169">
        <v>0.987637042220667</v>
      </c>
      <c r="T475" s="169">
        <v>0.985157685528931</v>
      </c>
      <c r="U475" s="356">
        <v>0.9</v>
      </c>
      <c r="V475" s="169">
        <v>0.949395289624443</v>
      </c>
      <c r="W475" s="169">
        <v>0.955299539170507</v>
      </c>
      <c r="X475" s="169">
        <v>0.950314905528342</v>
      </c>
      <c r="Y475" s="169">
        <v>0.951918101023737</v>
      </c>
      <c r="Z475" s="356">
        <v>0.92</v>
      </c>
      <c r="AA475" s="356">
        <v>0.845788849347568</v>
      </c>
      <c r="AB475" s="356">
        <v>0.849</v>
      </c>
      <c r="AC475" s="356">
        <v>0.802298850574713</v>
      </c>
      <c r="AD475" s="356">
        <v>0.861036757775683</v>
      </c>
      <c r="AE475" s="356">
        <v>0.92</v>
      </c>
      <c r="AF475" s="169">
        <v>0.992980561555076</v>
      </c>
      <c r="AG475" s="169">
        <v>0.990967741935484</v>
      </c>
      <c r="AH475" s="169">
        <v>0.990554899645809</v>
      </c>
      <c r="AI475" s="169">
        <v>0.989223481850395</v>
      </c>
      <c r="AJ475" s="356">
        <v>0.92</v>
      </c>
      <c r="AK475" s="169">
        <v>0.956235096086408</v>
      </c>
      <c r="AL475" s="169">
        <v>0.936613055818354</v>
      </c>
      <c r="AM475" s="169">
        <v>0.962947279271649</v>
      </c>
      <c r="AN475" s="169">
        <v>0.96046187238461</v>
      </c>
      <c r="AO475" s="168">
        <v>0.99</v>
      </c>
      <c r="AP475" s="358">
        <v>1</v>
      </c>
      <c r="AQ475" s="358">
        <v>1</v>
      </c>
      <c r="AR475" s="358">
        <v>1</v>
      </c>
      <c r="AS475" s="359">
        <v>1</v>
      </c>
      <c r="AT475" s="364">
        <v>0.05</v>
      </c>
      <c r="AU475" s="361">
        <v>0</v>
      </c>
      <c r="AV475" s="362">
        <v>0</v>
      </c>
      <c r="AW475" s="362">
        <v>0</v>
      </c>
      <c r="AX475" s="362">
        <v>0.0466531440162272</v>
      </c>
      <c r="AY475" s="142"/>
      <c r="AZ475" s="140"/>
    </row>
    <row r="476" spans="1:52">
      <c r="A476" s="138"/>
      <c r="B476" s="142"/>
      <c r="C476" s="172" t="s">
        <v>719</v>
      </c>
      <c r="D476" s="166" t="s">
        <v>26</v>
      </c>
      <c r="E476" s="166" t="s">
        <v>720</v>
      </c>
      <c r="F476" s="167" t="s">
        <v>907</v>
      </c>
      <c r="G476" s="173" t="s">
        <v>908</v>
      </c>
      <c r="H476" s="173" t="s">
        <v>908</v>
      </c>
      <c r="I476" s="173" t="s">
        <v>908</v>
      </c>
      <c r="J476" s="173" t="s">
        <v>908</v>
      </c>
      <c r="K476" s="168">
        <v>0.9</v>
      </c>
      <c r="L476" s="169">
        <v>1</v>
      </c>
      <c r="M476" s="169">
        <v>1</v>
      </c>
      <c r="N476" s="170">
        <v>1</v>
      </c>
      <c r="O476" s="170">
        <v>0.996270975761342</v>
      </c>
      <c r="P476" s="356">
        <v>0.9</v>
      </c>
      <c r="Q476" s="357">
        <v>0.982076866223208</v>
      </c>
      <c r="R476" s="169">
        <v>0.982286634460548</v>
      </c>
      <c r="S476" s="169">
        <v>0.988850544199628</v>
      </c>
      <c r="T476" s="169">
        <v>0.987858447682569</v>
      </c>
      <c r="U476" s="356">
        <v>0.9</v>
      </c>
      <c r="V476" s="169">
        <v>0.926829268292683</v>
      </c>
      <c r="W476" s="169">
        <v>0.926328502415459</v>
      </c>
      <c r="X476" s="169">
        <v>0.928855853464295</v>
      </c>
      <c r="Y476" s="169">
        <v>0.950065848166872</v>
      </c>
      <c r="Z476" s="356">
        <v>0.92</v>
      </c>
      <c r="AA476" s="356">
        <v>0.924092409240924</v>
      </c>
      <c r="AB476" s="356">
        <v>0.905608755129959</v>
      </c>
      <c r="AC476" s="356">
        <v>0.904509283819629</v>
      </c>
      <c r="AD476" s="356">
        <v>0.929290157336261</v>
      </c>
      <c r="AE476" s="356">
        <v>0.92</v>
      </c>
      <c r="AF476" s="169">
        <v>0.994714587737844</v>
      </c>
      <c r="AG476" s="169">
        <v>0.994156318480643</v>
      </c>
      <c r="AH476" s="169">
        <v>0.996753246753247</v>
      </c>
      <c r="AI476" s="169">
        <v>0.992670841648889</v>
      </c>
      <c r="AJ476" s="356">
        <v>0.92</v>
      </c>
      <c r="AK476" s="169">
        <v>0.979724115007479</v>
      </c>
      <c r="AL476" s="169">
        <v>0.959875583203732</v>
      </c>
      <c r="AM476" s="169">
        <v>0.979971042471042</v>
      </c>
      <c r="AN476" s="169">
        <v>0.980331604138603</v>
      </c>
      <c r="AO476" s="168">
        <v>0.99</v>
      </c>
      <c r="AP476" s="358">
        <v>1</v>
      </c>
      <c r="AQ476" s="358">
        <v>1</v>
      </c>
      <c r="AR476" s="358">
        <v>1</v>
      </c>
      <c r="AS476" s="359">
        <v>1</v>
      </c>
      <c r="AT476" s="364">
        <v>0.05</v>
      </c>
      <c r="AU476" s="361">
        <v>0.222222222222222</v>
      </c>
      <c r="AV476" s="362">
        <v>0.1</v>
      </c>
      <c r="AW476" s="362">
        <v>0</v>
      </c>
      <c r="AX476" s="362">
        <v>0.0614334470989761</v>
      </c>
      <c r="AY476" s="142"/>
      <c r="AZ476" s="140"/>
    </row>
    <row r="477" spans="1:52">
      <c r="A477" s="138"/>
      <c r="B477" s="142"/>
      <c r="C477" s="172" t="s">
        <v>719</v>
      </c>
      <c r="D477" s="166" t="s">
        <v>26</v>
      </c>
      <c r="E477" s="166" t="s">
        <v>720</v>
      </c>
      <c r="F477" s="167" t="s">
        <v>909</v>
      </c>
      <c r="G477" s="173" t="s">
        <v>909</v>
      </c>
      <c r="H477" s="173" t="s">
        <v>909</v>
      </c>
      <c r="I477" s="173" t="s">
        <v>909</v>
      </c>
      <c r="J477" s="173" t="s">
        <v>909</v>
      </c>
      <c r="K477" s="168">
        <v>0.9</v>
      </c>
      <c r="L477" s="169">
        <v>0.976744186046512</v>
      </c>
      <c r="M477" s="169">
        <v>0.96969696969697</v>
      </c>
      <c r="N477" s="170">
        <v>0.971428571428571</v>
      </c>
      <c r="O477" s="170">
        <v>0.980304386750224</v>
      </c>
      <c r="P477" s="356">
        <v>0.9</v>
      </c>
      <c r="Q477" s="357">
        <v>0.996952908587258</v>
      </c>
      <c r="R477" s="169">
        <v>0.997576736672052</v>
      </c>
      <c r="S477" s="169">
        <v>0.990532544378698</v>
      </c>
      <c r="T477" s="169">
        <v>0.989135897931568</v>
      </c>
      <c r="U477" s="356">
        <v>0.9</v>
      </c>
      <c r="V477" s="169">
        <v>0.923268698060942</v>
      </c>
      <c r="W477" s="169">
        <v>0.941841680129241</v>
      </c>
      <c r="X477" s="169">
        <v>0.906508875739645</v>
      </c>
      <c r="Y477" s="169">
        <v>0.933887492750822</v>
      </c>
      <c r="Z477" s="356">
        <v>0.92</v>
      </c>
      <c r="AA477" s="356">
        <v>0.822021116138763</v>
      </c>
      <c r="AB477" s="356">
        <v>0.812775330396476</v>
      </c>
      <c r="AC477" s="356">
        <v>0.82</v>
      </c>
      <c r="AD477" s="356">
        <v>0.827235145307583</v>
      </c>
      <c r="AE477" s="356">
        <v>0.92</v>
      </c>
      <c r="AF477" s="169">
        <v>0.997971602434077</v>
      </c>
      <c r="AG477" s="169">
        <v>0.988023952095808</v>
      </c>
      <c r="AH477" s="169">
        <v>0.973154362416107</v>
      </c>
      <c r="AI477" s="169">
        <v>0.979720911555065</v>
      </c>
      <c r="AJ477" s="356">
        <v>0.92</v>
      </c>
      <c r="AK477" s="169">
        <v>0.943625730994152</v>
      </c>
      <c r="AL477" s="169">
        <v>0.927347903130537</v>
      </c>
      <c r="AM477" s="169">
        <v>0.960143626570916</v>
      </c>
      <c r="AN477" s="169">
        <v>0.953388475559061</v>
      </c>
      <c r="AO477" s="168">
        <v>0.99</v>
      </c>
      <c r="AP477" s="358">
        <v>1</v>
      </c>
      <c r="AQ477" s="358">
        <v>1</v>
      </c>
      <c r="AR477" s="358">
        <v>1</v>
      </c>
      <c r="AS477" s="359">
        <v>1</v>
      </c>
      <c r="AT477" s="364">
        <v>0.05</v>
      </c>
      <c r="AU477" s="361">
        <v>0.0833333333333333</v>
      </c>
      <c r="AV477" s="362">
        <v>0</v>
      </c>
      <c r="AW477" s="362">
        <v>0</v>
      </c>
      <c r="AX477" s="362">
        <v>0.0326797385620915</v>
      </c>
      <c r="AY477" s="142"/>
      <c r="AZ477" s="140"/>
    </row>
    <row r="478" spans="1:52">
      <c r="A478" s="138"/>
      <c r="B478" s="142"/>
      <c r="C478" s="172" t="s">
        <v>719</v>
      </c>
      <c r="D478" s="166" t="s">
        <v>26</v>
      </c>
      <c r="E478" s="166" t="s">
        <v>720</v>
      </c>
      <c r="F478" s="167" t="s">
        <v>910</v>
      </c>
      <c r="G478" s="173" t="s">
        <v>910</v>
      </c>
      <c r="H478" s="173" t="s">
        <v>910</v>
      </c>
      <c r="I478" s="173" t="s">
        <v>910</v>
      </c>
      <c r="J478" s="173" t="s">
        <v>910</v>
      </c>
      <c r="K478" s="168">
        <v>0.9</v>
      </c>
      <c r="L478" s="169">
        <v>0.925925925925926</v>
      </c>
      <c r="M478" s="169">
        <v>0.909090909090909</v>
      </c>
      <c r="N478" s="170">
        <v>1</v>
      </c>
      <c r="O478" s="170">
        <v>0.96513249651325</v>
      </c>
      <c r="P478" s="356">
        <v>0.9</v>
      </c>
      <c r="Q478" s="357">
        <v>0.960249042145594</v>
      </c>
      <c r="R478" s="169">
        <v>0.968176254589963</v>
      </c>
      <c r="S478" s="169">
        <v>0.973279893119573</v>
      </c>
      <c r="T478" s="169">
        <v>0.96881501206624</v>
      </c>
      <c r="U478" s="356">
        <v>0.9</v>
      </c>
      <c r="V478" s="169">
        <v>0.866858237547893</v>
      </c>
      <c r="W478" s="169">
        <v>0.859241126070991</v>
      </c>
      <c r="X478" s="169">
        <v>0.859051436205745</v>
      </c>
      <c r="Y478" s="169">
        <v>0.873970208870766</v>
      </c>
      <c r="Z478" s="356">
        <v>0.92</v>
      </c>
      <c r="AA478" s="356">
        <v>0.5</v>
      </c>
      <c r="AB478" s="356" t="s">
        <v>40</v>
      </c>
      <c r="AC478" s="356" t="s">
        <v>40</v>
      </c>
      <c r="AD478" s="356">
        <v>0.75</v>
      </c>
      <c r="AE478" s="356">
        <v>0.92</v>
      </c>
      <c r="AF478" s="169">
        <v>0.983328090594527</v>
      </c>
      <c r="AG478" s="169">
        <v>0.969586032103633</v>
      </c>
      <c r="AH478" s="169">
        <v>0.971848225214198</v>
      </c>
      <c r="AI478" s="169">
        <v>0.988460168040183</v>
      </c>
      <c r="AJ478" s="356">
        <v>0.92</v>
      </c>
      <c r="AK478" s="169">
        <v>0.947368421052632</v>
      </c>
      <c r="AL478" s="169">
        <v>0.915544675642595</v>
      </c>
      <c r="AM478" s="169">
        <v>0.93524699599466</v>
      </c>
      <c r="AN478" s="169">
        <v>0.94977643755849</v>
      </c>
      <c r="AO478" s="168">
        <v>0.99</v>
      </c>
      <c r="AP478" s="358">
        <v>1</v>
      </c>
      <c r="AQ478" s="358">
        <v>1</v>
      </c>
      <c r="AR478" s="358">
        <v>1</v>
      </c>
      <c r="AS478" s="359">
        <v>1</v>
      </c>
      <c r="AT478" s="364">
        <v>0.05</v>
      </c>
      <c r="AU478" s="361">
        <v>0.142857142857143</v>
      </c>
      <c r="AV478" s="362">
        <v>0</v>
      </c>
      <c r="AW478" s="362">
        <v>0</v>
      </c>
      <c r="AX478" s="362">
        <v>0.0491803278688525</v>
      </c>
      <c r="AY478" s="142"/>
      <c r="AZ478" s="140"/>
    </row>
    <row r="479" spans="1:52">
      <c r="A479" s="138"/>
      <c r="B479" s="142"/>
      <c r="C479" s="172" t="s">
        <v>719</v>
      </c>
      <c r="D479" s="166" t="s">
        <v>26</v>
      </c>
      <c r="E479" s="166" t="s">
        <v>720</v>
      </c>
      <c r="F479" s="167" t="s">
        <v>911</v>
      </c>
      <c r="G479" s="173" t="s">
        <v>911</v>
      </c>
      <c r="H479" s="173" t="s">
        <v>911</v>
      </c>
      <c r="I479" s="173" t="s">
        <v>911</v>
      </c>
      <c r="J479" s="173" t="s">
        <v>911</v>
      </c>
      <c r="K479" s="168">
        <v>0.9</v>
      </c>
      <c r="L479" s="169">
        <v>1</v>
      </c>
      <c r="M479" s="169">
        <v>1</v>
      </c>
      <c r="N479" s="170">
        <v>0.96</v>
      </c>
      <c r="O479" s="170">
        <v>0.99359795134443</v>
      </c>
      <c r="P479" s="356">
        <v>0.9</v>
      </c>
      <c r="Q479" s="357">
        <v>0.984924623115578</v>
      </c>
      <c r="R479" s="169">
        <v>0.999211356466877</v>
      </c>
      <c r="S479" s="169">
        <v>0.997756841633019</v>
      </c>
      <c r="T479" s="169">
        <v>0.996339434276206</v>
      </c>
      <c r="U479" s="356">
        <v>0.9</v>
      </c>
      <c r="V479" s="169">
        <v>0.943383584589615</v>
      </c>
      <c r="W479" s="169">
        <v>0.959779179810726</v>
      </c>
      <c r="X479" s="169">
        <v>0.964109466128309</v>
      </c>
      <c r="Y479" s="169">
        <v>0.953933919657713</v>
      </c>
      <c r="Z479" s="356">
        <v>0.92</v>
      </c>
      <c r="AA479" s="356">
        <v>0.938947368421053</v>
      </c>
      <c r="AB479" s="356">
        <v>0.970740103270224</v>
      </c>
      <c r="AC479" s="356">
        <v>0.932142857142857</v>
      </c>
      <c r="AD479" s="356">
        <v>0.949117415850783</v>
      </c>
      <c r="AE479" s="356">
        <v>0.92</v>
      </c>
      <c r="AF479" s="169">
        <v>0.998929336188437</v>
      </c>
      <c r="AG479" s="169">
        <v>0.995538480604784</v>
      </c>
      <c r="AH479" s="169">
        <v>0.997726728882508</v>
      </c>
      <c r="AI479" s="169">
        <v>0.99591774228834</v>
      </c>
      <c r="AJ479" s="356">
        <v>0.92</v>
      </c>
      <c r="AK479" s="169">
        <v>0.978618896272754</v>
      </c>
      <c r="AL479" s="169">
        <v>0.982693347755544</v>
      </c>
      <c r="AM479" s="169">
        <v>0.983658828218414</v>
      </c>
      <c r="AN479" s="169">
        <v>0.981817002788405</v>
      </c>
      <c r="AO479" s="168">
        <v>0.99</v>
      </c>
      <c r="AP479" s="358">
        <v>1</v>
      </c>
      <c r="AQ479" s="358">
        <v>1</v>
      </c>
      <c r="AR479" s="358">
        <v>1</v>
      </c>
      <c r="AS479" s="359">
        <v>1</v>
      </c>
      <c r="AT479" s="364">
        <v>0.05</v>
      </c>
      <c r="AU479" s="361">
        <v>0.2</v>
      </c>
      <c r="AV479" s="362">
        <v>0</v>
      </c>
      <c r="AW479" s="362">
        <v>0</v>
      </c>
      <c r="AX479" s="362">
        <v>0.0285714285714286</v>
      </c>
      <c r="AY479" s="142"/>
      <c r="AZ479" s="140"/>
    </row>
    <row r="480" spans="1:52">
      <c r="A480" s="138"/>
      <c r="B480" s="142"/>
      <c r="C480" s="172" t="s">
        <v>719</v>
      </c>
      <c r="D480" s="166" t="s">
        <v>26</v>
      </c>
      <c r="E480" s="166" t="s">
        <v>720</v>
      </c>
      <c r="F480" s="167" t="s">
        <v>912</v>
      </c>
      <c r="G480" s="173" t="s">
        <v>912</v>
      </c>
      <c r="H480" s="173" t="s">
        <v>912</v>
      </c>
      <c r="I480" s="173" t="s">
        <v>912</v>
      </c>
      <c r="J480" s="173" t="s">
        <v>912</v>
      </c>
      <c r="K480" s="168">
        <v>0.9</v>
      </c>
      <c r="L480" s="169">
        <v>1</v>
      </c>
      <c r="M480" s="169">
        <v>1</v>
      </c>
      <c r="N480" s="170">
        <v>1</v>
      </c>
      <c r="O480" s="170">
        <v>0.990717299578059</v>
      </c>
      <c r="P480" s="356">
        <v>0.9</v>
      </c>
      <c r="Q480" s="357">
        <v>0.987353006434435</v>
      </c>
      <c r="R480" s="169">
        <v>0.989057750759878</v>
      </c>
      <c r="S480" s="169">
        <v>0.9873006497342</v>
      </c>
      <c r="T480" s="169">
        <v>0.989015303874811</v>
      </c>
      <c r="U480" s="356">
        <v>0.9</v>
      </c>
      <c r="V480" s="169">
        <v>0.909696028400266</v>
      </c>
      <c r="W480" s="169">
        <v>0.949544072948328</v>
      </c>
      <c r="X480" s="169">
        <v>0.910513880685174</v>
      </c>
      <c r="Y480" s="169">
        <v>0.928000919381716</v>
      </c>
      <c r="Z480" s="356">
        <v>0.92</v>
      </c>
      <c r="AA480" s="356" t="s">
        <v>40</v>
      </c>
      <c r="AB480" s="356" t="s">
        <v>40</v>
      </c>
      <c r="AC480" s="356" t="s">
        <v>40</v>
      </c>
      <c r="AD480" s="356" t="s">
        <v>40</v>
      </c>
      <c r="AE480" s="356">
        <v>0.92</v>
      </c>
      <c r="AF480" s="169">
        <v>0.998191681735985</v>
      </c>
      <c r="AG480" s="169">
        <v>0.994350282485876</v>
      </c>
      <c r="AH480" s="169">
        <v>0.994358251057828</v>
      </c>
      <c r="AI480" s="169">
        <v>0.992468429695906</v>
      </c>
      <c r="AJ480" s="356">
        <v>0.92</v>
      </c>
      <c r="AK480" s="169">
        <v>0.97293099622809</v>
      </c>
      <c r="AL480" s="169">
        <v>0.970212765957447</v>
      </c>
      <c r="AM480" s="169">
        <v>0.968694624926167</v>
      </c>
      <c r="AN480" s="169">
        <v>0.977494301748741</v>
      </c>
      <c r="AO480" s="168">
        <v>0.99</v>
      </c>
      <c r="AP480" s="358">
        <v>1</v>
      </c>
      <c r="AQ480" s="358">
        <v>1</v>
      </c>
      <c r="AR480" s="358">
        <v>1</v>
      </c>
      <c r="AS480" s="359">
        <v>1</v>
      </c>
      <c r="AT480" s="364">
        <v>0.05</v>
      </c>
      <c r="AU480" s="361">
        <v>0.266666666666667</v>
      </c>
      <c r="AV480" s="362">
        <v>0.12</v>
      </c>
      <c r="AW480" s="362">
        <v>0</v>
      </c>
      <c r="AX480" s="362">
        <v>0.064327485380117</v>
      </c>
      <c r="AY480" s="142"/>
      <c r="AZ480" s="140"/>
    </row>
    <row r="481" spans="1:52">
      <c r="A481" s="138"/>
      <c r="B481" s="142"/>
      <c r="C481" s="172" t="s">
        <v>719</v>
      </c>
      <c r="D481" s="166" t="s">
        <v>26</v>
      </c>
      <c r="E481" s="166" t="s">
        <v>720</v>
      </c>
      <c r="F481" s="167" t="s">
        <v>913</v>
      </c>
      <c r="G481" s="173" t="s">
        <v>913</v>
      </c>
      <c r="H481" s="173" t="s">
        <v>913</v>
      </c>
      <c r="I481" s="173" t="s">
        <v>913</v>
      </c>
      <c r="J481" s="173" t="s">
        <v>913</v>
      </c>
      <c r="K481" s="168">
        <v>0.9</v>
      </c>
      <c r="L481" s="169">
        <v>0.966666666666667</v>
      </c>
      <c r="M481" s="169">
        <v>0.964285714285714</v>
      </c>
      <c r="N481" s="170">
        <v>1</v>
      </c>
      <c r="O481" s="170">
        <v>0.972255729794934</v>
      </c>
      <c r="P481" s="356">
        <v>0.9</v>
      </c>
      <c r="Q481" s="357">
        <v>0.987223587223587</v>
      </c>
      <c r="R481" s="169">
        <v>0.98590021691974</v>
      </c>
      <c r="S481" s="169">
        <v>0.995527728085868</v>
      </c>
      <c r="T481" s="169">
        <v>0.989937165248441</v>
      </c>
      <c r="U481" s="356">
        <v>0.9</v>
      </c>
      <c r="V481" s="169">
        <v>0.880589680589681</v>
      </c>
      <c r="W481" s="169">
        <v>0.893709327548807</v>
      </c>
      <c r="X481" s="169">
        <v>0.915026833631485</v>
      </c>
      <c r="Y481" s="169">
        <v>0.912031347817014</v>
      </c>
      <c r="Z481" s="356">
        <v>0.92</v>
      </c>
      <c r="AA481" s="356">
        <v>0.925470332850941</v>
      </c>
      <c r="AB481" s="356">
        <v>0.908217716115261</v>
      </c>
      <c r="AC481" s="356">
        <v>0.903225806451613</v>
      </c>
      <c r="AD481" s="356">
        <v>0.924875926303624</v>
      </c>
      <c r="AE481" s="356">
        <v>0.92</v>
      </c>
      <c r="AF481" s="169">
        <v>1</v>
      </c>
      <c r="AG481" s="169">
        <v>0.995215311004785</v>
      </c>
      <c r="AH481" s="169">
        <v>0.992167101827676</v>
      </c>
      <c r="AI481" s="169">
        <v>0.996937459703417</v>
      </c>
      <c r="AJ481" s="356">
        <v>0.92</v>
      </c>
      <c r="AK481" s="169">
        <v>0.950248756218905</v>
      </c>
      <c r="AL481" s="169">
        <v>0.92381974248927</v>
      </c>
      <c r="AM481" s="169">
        <v>0.945518453427065</v>
      </c>
      <c r="AN481" s="169">
        <v>0.95218666911158</v>
      </c>
      <c r="AO481" s="168">
        <v>0.99</v>
      </c>
      <c r="AP481" s="358">
        <v>1</v>
      </c>
      <c r="AQ481" s="358">
        <v>1</v>
      </c>
      <c r="AR481" s="358">
        <v>1</v>
      </c>
      <c r="AS481" s="359">
        <v>1</v>
      </c>
      <c r="AT481" s="364">
        <v>0.05</v>
      </c>
      <c r="AU481" s="361">
        <v>0</v>
      </c>
      <c r="AV481" s="362">
        <v>0</v>
      </c>
      <c r="AW481" s="362">
        <v>0.1</v>
      </c>
      <c r="AX481" s="362">
        <v>0.0855855855855856</v>
      </c>
      <c r="AY481" s="142"/>
      <c r="AZ481" s="140"/>
    </row>
    <row r="482" spans="1:52">
      <c r="A482" s="138"/>
      <c r="B482" s="142"/>
      <c r="C482" s="172" t="s">
        <v>719</v>
      </c>
      <c r="D482" s="166" t="s">
        <v>26</v>
      </c>
      <c r="E482" s="166" t="s">
        <v>720</v>
      </c>
      <c r="F482" s="167" t="s">
        <v>914</v>
      </c>
      <c r="G482" s="173" t="s">
        <v>914</v>
      </c>
      <c r="H482" s="173" t="s">
        <v>914</v>
      </c>
      <c r="I482" s="173" t="s">
        <v>914</v>
      </c>
      <c r="J482" s="173" t="s">
        <v>914</v>
      </c>
      <c r="K482" s="168">
        <v>0.9</v>
      </c>
      <c r="L482" s="169">
        <v>0.870967741935484</v>
      </c>
      <c r="M482" s="169">
        <v>0.678571428571429</v>
      </c>
      <c r="N482" s="170">
        <v>0.884615384615385</v>
      </c>
      <c r="O482" s="170">
        <v>0.876543209876543</v>
      </c>
      <c r="P482" s="356">
        <v>0.9</v>
      </c>
      <c r="Q482" s="357">
        <v>0.992801251956182</v>
      </c>
      <c r="R482" s="169">
        <v>0.990015360983103</v>
      </c>
      <c r="S482" s="169">
        <v>0.993950674732434</v>
      </c>
      <c r="T482" s="169">
        <v>0.992870875843777</v>
      </c>
      <c r="U482" s="356">
        <v>0.9</v>
      </c>
      <c r="V482" s="169">
        <v>0.895148669796557</v>
      </c>
      <c r="W482" s="169">
        <v>0.900921658986175</v>
      </c>
      <c r="X482" s="169">
        <v>0.911121451838064</v>
      </c>
      <c r="Y482" s="169">
        <v>0.914057566274191</v>
      </c>
      <c r="Z482" s="356">
        <v>0.92</v>
      </c>
      <c r="AA482" s="356">
        <v>0</v>
      </c>
      <c r="AB482" s="356">
        <v>0</v>
      </c>
      <c r="AC482" s="356">
        <v>0</v>
      </c>
      <c r="AD482" s="356">
        <v>0</v>
      </c>
      <c r="AE482" s="356">
        <v>0.92</v>
      </c>
      <c r="AF482" s="169">
        <v>0.996138996138996</v>
      </c>
      <c r="AG482" s="169">
        <v>1</v>
      </c>
      <c r="AH482" s="169">
        <v>1</v>
      </c>
      <c r="AI482" s="169">
        <v>0.998778169970133</v>
      </c>
      <c r="AJ482" s="356">
        <v>0.92</v>
      </c>
      <c r="AK482" s="169">
        <v>0.965905536440413</v>
      </c>
      <c r="AL482" s="169">
        <v>0.963957055214724</v>
      </c>
      <c r="AM482" s="169">
        <v>0.969302325581395</v>
      </c>
      <c r="AN482" s="169">
        <v>0.982950479210811</v>
      </c>
      <c r="AO482" s="168">
        <v>0.99</v>
      </c>
      <c r="AP482" s="358">
        <v>1</v>
      </c>
      <c r="AQ482" s="358">
        <v>1</v>
      </c>
      <c r="AR482" s="358">
        <v>1</v>
      </c>
      <c r="AS482" s="359">
        <v>1</v>
      </c>
      <c r="AT482" s="364">
        <v>0.05</v>
      </c>
      <c r="AU482" s="361">
        <v>0.1</v>
      </c>
      <c r="AV482" s="362">
        <v>0</v>
      </c>
      <c r="AW482" s="362">
        <v>0.2</v>
      </c>
      <c r="AX482" s="362">
        <v>0.0725388601036269</v>
      </c>
      <c r="AY482" s="142"/>
      <c r="AZ482" s="140"/>
    </row>
    <row r="483" spans="1:52">
      <c r="A483" s="138"/>
      <c r="B483" s="142"/>
      <c r="C483" s="172" t="s">
        <v>719</v>
      </c>
      <c r="D483" s="166" t="s">
        <v>26</v>
      </c>
      <c r="E483" s="166" t="s">
        <v>720</v>
      </c>
      <c r="F483" s="167" t="s">
        <v>915</v>
      </c>
      <c r="G483" s="173" t="s">
        <v>915</v>
      </c>
      <c r="H483" s="173" t="s">
        <v>915</v>
      </c>
      <c r="I483" s="173" t="s">
        <v>915</v>
      </c>
      <c r="J483" s="173" t="s">
        <v>915</v>
      </c>
      <c r="K483" s="168">
        <v>0.9</v>
      </c>
      <c r="L483" s="169">
        <v>0.980769230769231</v>
      </c>
      <c r="M483" s="169">
        <v>0.979591836734694</v>
      </c>
      <c r="N483" s="170">
        <v>1</v>
      </c>
      <c r="O483" s="170">
        <v>0.96243798724309</v>
      </c>
      <c r="P483" s="356">
        <v>0.9</v>
      </c>
      <c r="Q483" s="357">
        <v>0.984166666666667</v>
      </c>
      <c r="R483" s="169">
        <v>0.991935483870968</v>
      </c>
      <c r="S483" s="169">
        <v>0.98735119047619</v>
      </c>
      <c r="T483" s="169">
        <v>0.988149922250621</v>
      </c>
      <c r="U483" s="356">
        <v>0.9</v>
      </c>
      <c r="V483" s="169">
        <v>0.872916666666667</v>
      </c>
      <c r="W483" s="169">
        <v>0.848387096774194</v>
      </c>
      <c r="X483" s="169">
        <v>0.834821428571429</v>
      </c>
      <c r="Y483" s="169">
        <v>0.888040894385959</v>
      </c>
      <c r="Z483" s="356">
        <v>0.92</v>
      </c>
      <c r="AA483" s="356">
        <v>0.895598194130926</v>
      </c>
      <c r="AB483" s="356">
        <v>0.880084745762712</v>
      </c>
      <c r="AC483" s="356">
        <v>0.759731543624161</v>
      </c>
      <c r="AD483" s="356">
        <v>0.8637903930131</v>
      </c>
      <c r="AE483" s="356">
        <v>0.92</v>
      </c>
      <c r="AF483" s="169">
        <v>0.993865030674847</v>
      </c>
      <c r="AG483" s="169">
        <v>0.989583333333333</v>
      </c>
      <c r="AH483" s="169">
        <v>0.994671403197158</v>
      </c>
      <c r="AI483" s="169">
        <v>0.994102675523</v>
      </c>
      <c r="AJ483" s="356">
        <v>0.92</v>
      </c>
      <c r="AK483" s="169">
        <v>0.934355534259703</v>
      </c>
      <c r="AL483" s="169">
        <v>0.905555555555556</v>
      </c>
      <c r="AM483" s="169">
        <v>0.860765550239234</v>
      </c>
      <c r="AN483" s="169">
        <v>0.916382584120816</v>
      </c>
      <c r="AO483" s="168">
        <v>0.99</v>
      </c>
      <c r="AP483" s="358">
        <v>1</v>
      </c>
      <c r="AQ483" s="358">
        <v>1</v>
      </c>
      <c r="AR483" s="358">
        <v>1</v>
      </c>
      <c r="AS483" s="359">
        <v>1</v>
      </c>
      <c r="AT483" s="364">
        <v>0.05</v>
      </c>
      <c r="AU483" s="361">
        <v>0.3</v>
      </c>
      <c r="AV483" s="362">
        <v>0.0909090909090909</v>
      </c>
      <c r="AW483" s="362">
        <v>0</v>
      </c>
      <c r="AX483" s="362">
        <v>0.0855018587360595</v>
      </c>
      <c r="AY483" s="142"/>
      <c r="AZ483" s="140"/>
    </row>
    <row r="484" spans="1:52">
      <c r="A484" s="138"/>
      <c r="B484" s="142"/>
      <c r="C484" s="172" t="s">
        <v>719</v>
      </c>
      <c r="D484" s="166" t="s">
        <v>26</v>
      </c>
      <c r="E484" s="166" t="s">
        <v>720</v>
      </c>
      <c r="F484" s="167" t="s">
        <v>916</v>
      </c>
      <c r="G484" s="173" t="s">
        <v>916</v>
      </c>
      <c r="H484" s="173" t="s">
        <v>916</v>
      </c>
      <c r="I484" s="173" t="s">
        <v>916</v>
      </c>
      <c r="J484" s="173" t="s">
        <v>916</v>
      </c>
      <c r="K484" s="168">
        <v>0.9</v>
      </c>
      <c r="L484" s="169">
        <v>1</v>
      </c>
      <c r="M484" s="169">
        <v>1</v>
      </c>
      <c r="N484" s="170">
        <v>1</v>
      </c>
      <c r="O484" s="170">
        <v>0.995178399228544</v>
      </c>
      <c r="P484" s="356">
        <v>0.9</v>
      </c>
      <c r="Q484" s="357">
        <v>0.988517745302714</v>
      </c>
      <c r="R484" s="169">
        <v>0.996469549867608</v>
      </c>
      <c r="S484" s="169">
        <v>0.994908350305499</v>
      </c>
      <c r="T484" s="169">
        <v>0.992367644346062</v>
      </c>
      <c r="U484" s="356">
        <v>0.9</v>
      </c>
      <c r="V484" s="169">
        <v>0.918580375782881</v>
      </c>
      <c r="W484" s="169">
        <v>0.923212709620477</v>
      </c>
      <c r="X484" s="169">
        <v>0.915478615071283</v>
      </c>
      <c r="Y484" s="169">
        <v>0.906659287954252</v>
      </c>
      <c r="Z484" s="356">
        <v>0.92</v>
      </c>
      <c r="AA484" s="356">
        <v>0.945269741985927</v>
      </c>
      <c r="AB484" s="356">
        <v>0.952178533475027</v>
      </c>
      <c r="AC484" s="356">
        <v>0.955375253549696</v>
      </c>
      <c r="AD484" s="356">
        <v>0.956751452939845</v>
      </c>
      <c r="AE484" s="356">
        <v>0.92</v>
      </c>
      <c r="AF484" s="169">
        <v>0.998025666337611</v>
      </c>
      <c r="AG484" s="169">
        <v>0.998977505112474</v>
      </c>
      <c r="AH484" s="169">
        <v>0.998027613412229</v>
      </c>
      <c r="AI484" s="169">
        <v>0.994931279851837</v>
      </c>
      <c r="AJ484" s="356">
        <v>0.92</v>
      </c>
      <c r="AK484" s="169">
        <v>0.967449139280125</v>
      </c>
      <c r="AL484" s="169">
        <v>0.964510779436153</v>
      </c>
      <c r="AM484" s="169">
        <v>0.973559322033898</v>
      </c>
      <c r="AN484" s="169">
        <v>0.970813633137234</v>
      </c>
      <c r="AO484" s="168">
        <v>0.99</v>
      </c>
      <c r="AP484" s="358">
        <v>1</v>
      </c>
      <c r="AQ484" s="358">
        <v>1</v>
      </c>
      <c r="AR484" s="358">
        <v>1</v>
      </c>
      <c r="AS484" s="359">
        <v>1</v>
      </c>
      <c r="AT484" s="364">
        <v>0.05</v>
      </c>
      <c r="AU484" s="361">
        <v>0.181818181818182</v>
      </c>
      <c r="AV484" s="362">
        <v>0</v>
      </c>
      <c r="AW484" s="362">
        <v>0</v>
      </c>
      <c r="AX484" s="362">
        <v>0.0833333333333333</v>
      </c>
      <c r="AY484" s="142"/>
      <c r="AZ484" s="140"/>
    </row>
    <row r="485" spans="1:52">
      <c r="A485" s="138"/>
      <c r="B485" s="142"/>
      <c r="C485" s="172" t="s">
        <v>719</v>
      </c>
      <c r="D485" s="166" t="s">
        <v>26</v>
      </c>
      <c r="E485" s="166" t="s">
        <v>720</v>
      </c>
      <c r="F485" s="167" t="s">
        <v>917</v>
      </c>
      <c r="G485" s="173" t="s">
        <v>917</v>
      </c>
      <c r="H485" s="173" t="s">
        <v>917</v>
      </c>
      <c r="I485" s="173" t="s">
        <v>917</v>
      </c>
      <c r="J485" s="173" t="s">
        <v>917</v>
      </c>
      <c r="K485" s="168">
        <v>0.9</v>
      </c>
      <c r="L485" s="169">
        <v>0.956521739130435</v>
      </c>
      <c r="M485" s="169">
        <v>1</v>
      </c>
      <c r="N485" s="170">
        <v>1</v>
      </c>
      <c r="O485" s="170">
        <v>0.935215946843854</v>
      </c>
      <c r="P485" s="356">
        <v>0.9</v>
      </c>
      <c r="Q485" s="357">
        <v>0.999001996007984</v>
      </c>
      <c r="R485" s="169">
        <v>0.996422182468694</v>
      </c>
      <c r="S485" s="169">
        <v>0.996592844974446</v>
      </c>
      <c r="T485" s="169">
        <v>0.995319095582397</v>
      </c>
      <c r="U485" s="356">
        <v>0.9</v>
      </c>
      <c r="V485" s="169">
        <v>0.924151696606786</v>
      </c>
      <c r="W485" s="169">
        <v>0.898032200357782</v>
      </c>
      <c r="X485" s="169">
        <v>0.906303236797274</v>
      </c>
      <c r="Y485" s="169">
        <v>0.919881305637982</v>
      </c>
      <c r="Z485" s="356">
        <v>0.92</v>
      </c>
      <c r="AA485" s="356">
        <v>0.969173859432799</v>
      </c>
      <c r="AB485" s="356">
        <v>0.972803347280335</v>
      </c>
      <c r="AC485" s="356">
        <v>0.972027972027972</v>
      </c>
      <c r="AD485" s="356">
        <v>0.974599163471593</v>
      </c>
      <c r="AE485" s="356">
        <v>0.92</v>
      </c>
      <c r="AF485" s="169">
        <v>0.99</v>
      </c>
      <c r="AG485" s="169">
        <v>0.986842105263158</v>
      </c>
      <c r="AH485" s="169">
        <v>0.991228070175439</v>
      </c>
      <c r="AI485" s="169">
        <v>0.989002036659878</v>
      </c>
      <c r="AJ485" s="356">
        <v>0.92</v>
      </c>
      <c r="AK485" s="169">
        <v>0.982349696635411</v>
      </c>
      <c r="AL485" s="169">
        <v>0.977557755775578</v>
      </c>
      <c r="AM485" s="169">
        <v>0.980526918671249</v>
      </c>
      <c r="AN485" s="169">
        <v>0.983553754266212</v>
      </c>
      <c r="AO485" s="168">
        <v>0.99</v>
      </c>
      <c r="AP485" s="358">
        <v>1</v>
      </c>
      <c r="AQ485" s="358">
        <v>1</v>
      </c>
      <c r="AR485" s="358">
        <v>1</v>
      </c>
      <c r="AS485" s="359">
        <v>1</v>
      </c>
      <c r="AT485" s="364">
        <v>0.05</v>
      </c>
      <c r="AU485" s="361">
        <v>0.333333333333333</v>
      </c>
      <c r="AV485" s="362">
        <v>0.25</v>
      </c>
      <c r="AW485" s="362">
        <v>0</v>
      </c>
      <c r="AX485" s="362">
        <v>0.083969465648855</v>
      </c>
      <c r="AY485" s="142"/>
      <c r="AZ485" s="140"/>
    </row>
    <row r="486" spans="1:52">
      <c r="A486" s="138"/>
      <c r="B486" s="142"/>
      <c r="C486" s="172" t="s">
        <v>719</v>
      </c>
      <c r="D486" s="166" t="s">
        <v>26</v>
      </c>
      <c r="E486" s="166" t="s">
        <v>720</v>
      </c>
      <c r="F486" s="167" t="s">
        <v>918</v>
      </c>
      <c r="G486" s="173" t="s">
        <v>918</v>
      </c>
      <c r="H486" s="173" t="s">
        <v>918</v>
      </c>
      <c r="I486" s="173" t="s">
        <v>918</v>
      </c>
      <c r="J486" s="173" t="s">
        <v>918</v>
      </c>
      <c r="K486" s="168">
        <v>0.9</v>
      </c>
      <c r="L486" s="169">
        <v>0.981481481481482</v>
      </c>
      <c r="M486" s="169">
        <v>0.903846153846154</v>
      </c>
      <c r="N486" s="170">
        <v>0.909090909090909</v>
      </c>
      <c r="O486" s="170">
        <v>0.918791946308725</v>
      </c>
      <c r="P486" s="356">
        <v>0.9</v>
      </c>
      <c r="Q486" s="357">
        <v>0.988948531733502</v>
      </c>
      <c r="R486" s="169">
        <v>0.98136315228967</v>
      </c>
      <c r="S486" s="169">
        <v>0.949429037520392</v>
      </c>
      <c r="T486" s="169">
        <v>0.977075897180487</v>
      </c>
      <c r="U486" s="356">
        <v>0.9</v>
      </c>
      <c r="V486" s="169">
        <v>0.874329017998105</v>
      </c>
      <c r="W486" s="169">
        <v>0.875399361022364</v>
      </c>
      <c r="X486" s="169">
        <v>0.850462207721588</v>
      </c>
      <c r="Y486" s="169">
        <v>0.871862981101796</v>
      </c>
      <c r="Z486" s="356">
        <v>0.92</v>
      </c>
      <c r="AA486" s="356">
        <v>0.91255230125523</v>
      </c>
      <c r="AB486" s="356">
        <v>0.909239842726081</v>
      </c>
      <c r="AC486" s="356">
        <v>0.879310344827586</v>
      </c>
      <c r="AD486" s="356">
        <v>0.906578429514744</v>
      </c>
      <c r="AE486" s="356">
        <v>0.92</v>
      </c>
      <c r="AF486" s="169">
        <v>0.996133254015467</v>
      </c>
      <c r="AG486" s="169">
        <v>0.622017045454546</v>
      </c>
      <c r="AH486" s="169">
        <v>0.994886363636364</v>
      </c>
      <c r="AI486" s="169">
        <v>0.979049304219452</v>
      </c>
      <c r="AJ486" s="356">
        <v>0.92</v>
      </c>
      <c r="AK486" s="169">
        <v>0.945474176714054</v>
      </c>
      <c r="AL486" s="169">
        <v>0.93184584178499</v>
      </c>
      <c r="AM486" s="169">
        <v>0.934224792193712</v>
      </c>
      <c r="AN486" s="169">
        <v>0.941999772882126</v>
      </c>
      <c r="AO486" s="168">
        <v>0.99</v>
      </c>
      <c r="AP486" s="358">
        <v>1</v>
      </c>
      <c r="AQ486" s="358">
        <v>1</v>
      </c>
      <c r="AR486" s="358">
        <v>1</v>
      </c>
      <c r="AS486" s="359">
        <v>1</v>
      </c>
      <c r="AT486" s="364">
        <v>0.05</v>
      </c>
      <c r="AU486" s="361">
        <v>0.192307692307692</v>
      </c>
      <c r="AV486" s="362">
        <v>0</v>
      </c>
      <c r="AW486" s="362">
        <v>0.08</v>
      </c>
      <c r="AX486" s="362">
        <v>0.0557620817843866</v>
      </c>
      <c r="AY486" s="142"/>
      <c r="AZ486" s="140"/>
    </row>
    <row r="487" spans="1:52">
      <c r="A487" s="138"/>
      <c r="B487" s="142"/>
      <c r="C487" s="172" t="s">
        <v>719</v>
      </c>
      <c r="D487" s="166" t="s">
        <v>26</v>
      </c>
      <c r="E487" s="166" t="s">
        <v>720</v>
      </c>
      <c r="F487" s="167" t="s">
        <v>919</v>
      </c>
      <c r="G487" s="173" t="s">
        <v>919</v>
      </c>
      <c r="H487" s="173" t="s">
        <v>919</v>
      </c>
      <c r="I487" s="173" t="s">
        <v>919</v>
      </c>
      <c r="J487" s="173" t="s">
        <v>919</v>
      </c>
      <c r="K487" s="168">
        <v>0.9</v>
      </c>
      <c r="L487" s="169">
        <v>1</v>
      </c>
      <c r="M487" s="169">
        <v>0.861111111111111</v>
      </c>
      <c r="N487" s="170">
        <v>0.941176470588235</v>
      </c>
      <c r="O487" s="170">
        <v>0.944036697247706</v>
      </c>
      <c r="P487" s="356">
        <v>0.9</v>
      </c>
      <c r="Q487" s="357">
        <v>0.984348798211291</v>
      </c>
      <c r="R487" s="169">
        <v>0.978801843317972</v>
      </c>
      <c r="S487" s="169">
        <v>0.967276227141482</v>
      </c>
      <c r="T487" s="169">
        <v>0.977795181277929</v>
      </c>
      <c r="U487" s="356">
        <v>0.9</v>
      </c>
      <c r="V487" s="169">
        <v>0.822247065399665</v>
      </c>
      <c r="W487" s="169">
        <v>0.808294930875576</v>
      </c>
      <c r="X487" s="169">
        <v>0.83060635226179</v>
      </c>
      <c r="Y487" s="169">
        <v>0.878334177914958</v>
      </c>
      <c r="Z487" s="356">
        <v>0.92</v>
      </c>
      <c r="AA487" s="356">
        <v>0.909287257019438</v>
      </c>
      <c r="AB487" s="356">
        <v>0.920323325635104</v>
      </c>
      <c r="AC487" s="356">
        <v>0.90990990990991</v>
      </c>
      <c r="AD487" s="356">
        <v>0.920752199268558</v>
      </c>
      <c r="AE487" s="356">
        <v>0.92</v>
      </c>
      <c r="AF487" s="169">
        <v>0.999059929494712</v>
      </c>
      <c r="AG487" s="169">
        <v>0.990191640259544</v>
      </c>
      <c r="AH487" s="169">
        <v>0.993985438429883</v>
      </c>
      <c r="AI487" s="169">
        <v>0.995732967428318</v>
      </c>
      <c r="AJ487" s="356">
        <v>0.92</v>
      </c>
      <c r="AK487" s="169">
        <v>0.933920704845815</v>
      </c>
      <c r="AL487" s="169">
        <v>0.929382540809084</v>
      </c>
      <c r="AM487" s="169">
        <v>0.938519447929737</v>
      </c>
      <c r="AN487" s="169">
        <v>0.945197477438814</v>
      </c>
      <c r="AO487" s="168">
        <v>0.99</v>
      </c>
      <c r="AP487" s="358">
        <v>1</v>
      </c>
      <c r="AQ487" s="358">
        <v>1</v>
      </c>
      <c r="AR487" s="358">
        <v>1</v>
      </c>
      <c r="AS487" s="359">
        <v>1</v>
      </c>
      <c r="AT487" s="364">
        <v>0.05</v>
      </c>
      <c r="AU487" s="361">
        <v>0.0769230769230769</v>
      </c>
      <c r="AV487" s="362">
        <v>0</v>
      </c>
      <c r="AW487" s="362">
        <v>0</v>
      </c>
      <c r="AX487" s="362">
        <v>0.0737100737100737</v>
      </c>
      <c r="AY487" s="142"/>
      <c r="AZ487" s="140"/>
    </row>
    <row r="488" spans="1:52">
      <c r="A488" s="138"/>
      <c r="B488" s="142"/>
      <c r="C488" s="172" t="s">
        <v>719</v>
      </c>
      <c r="D488" s="166" t="s">
        <v>26</v>
      </c>
      <c r="E488" s="166" t="s">
        <v>720</v>
      </c>
      <c r="F488" s="167" t="s">
        <v>920</v>
      </c>
      <c r="G488" s="173" t="s">
        <v>920</v>
      </c>
      <c r="H488" s="173" t="s">
        <v>920</v>
      </c>
      <c r="I488" s="173" t="s">
        <v>920</v>
      </c>
      <c r="J488" s="173" t="s">
        <v>920</v>
      </c>
      <c r="K488" s="168">
        <v>0.9</v>
      </c>
      <c r="L488" s="169">
        <v>0.744186046511628</v>
      </c>
      <c r="M488" s="169">
        <v>0.707317073170732</v>
      </c>
      <c r="N488" s="170">
        <v>0.675675675675676</v>
      </c>
      <c r="O488" s="170">
        <v>0.778059071729958</v>
      </c>
      <c r="P488" s="356">
        <v>0.9</v>
      </c>
      <c r="Q488" s="357">
        <v>0.973800505050505</v>
      </c>
      <c r="R488" s="169">
        <v>0.967885375494071</v>
      </c>
      <c r="S488" s="169">
        <v>0.952186588921283</v>
      </c>
      <c r="T488" s="169">
        <v>0.948866638854123</v>
      </c>
      <c r="U488" s="356">
        <v>0.9</v>
      </c>
      <c r="V488" s="169">
        <v>0.827651515151515</v>
      </c>
      <c r="W488" s="169">
        <v>0.846837944664032</v>
      </c>
      <c r="X488" s="169">
        <v>0.855393586005831</v>
      </c>
      <c r="Y488" s="169">
        <v>0.810499235155055</v>
      </c>
      <c r="Z488" s="356">
        <v>0.92</v>
      </c>
      <c r="AA488" s="356">
        <v>0.885989562424729</v>
      </c>
      <c r="AB488" s="356">
        <v>0.878823529411765</v>
      </c>
      <c r="AC488" s="356">
        <v>0.909975669099757</v>
      </c>
      <c r="AD488" s="356">
        <v>0.853641734891238</v>
      </c>
      <c r="AE488" s="356">
        <v>0.92</v>
      </c>
      <c r="AF488" s="169">
        <v>0.940134608572441</v>
      </c>
      <c r="AG488" s="169">
        <v>0.978082191780822</v>
      </c>
      <c r="AH488" s="169">
        <v>0.956395348837209</v>
      </c>
      <c r="AI488" s="169">
        <v>0.971668709507967</v>
      </c>
      <c r="AJ488" s="356">
        <v>0.92</v>
      </c>
      <c r="AK488" s="169">
        <v>0.928432585262414</v>
      </c>
      <c r="AL488" s="169">
        <v>0.906342182890855</v>
      </c>
      <c r="AM488" s="169">
        <v>0.9280868385346</v>
      </c>
      <c r="AN488" s="169">
        <v>0.901423929339457</v>
      </c>
      <c r="AO488" s="168">
        <v>0.99</v>
      </c>
      <c r="AP488" s="358">
        <v>1</v>
      </c>
      <c r="AQ488" s="358">
        <v>1</v>
      </c>
      <c r="AR488" s="358">
        <v>1</v>
      </c>
      <c r="AS488" s="359">
        <v>1</v>
      </c>
      <c r="AT488" s="364">
        <v>0.05</v>
      </c>
      <c r="AU488" s="361">
        <v>0.00318471337579618</v>
      </c>
      <c r="AV488" s="362">
        <v>0</v>
      </c>
      <c r="AW488" s="362">
        <v>0</v>
      </c>
      <c r="AX488" s="362">
        <v>0.00539739654989946</v>
      </c>
      <c r="AY488" s="142"/>
      <c r="AZ488" s="140"/>
    </row>
    <row r="489" spans="1:52">
      <c r="A489" s="138"/>
      <c r="B489" s="142"/>
      <c r="C489" s="172" t="s">
        <v>719</v>
      </c>
      <c r="D489" s="166" t="s">
        <v>26</v>
      </c>
      <c r="E489" s="166" t="s">
        <v>720</v>
      </c>
      <c r="F489" s="167" t="s">
        <v>921</v>
      </c>
      <c r="G489" s="173" t="s">
        <v>921</v>
      </c>
      <c r="H489" s="173" t="s">
        <v>921</v>
      </c>
      <c r="I489" s="173" t="s">
        <v>921</v>
      </c>
      <c r="J489" s="173" t="s">
        <v>921</v>
      </c>
      <c r="K489" s="168">
        <v>0.9</v>
      </c>
      <c r="L489" s="169">
        <v>1</v>
      </c>
      <c r="M489" s="169">
        <v>0.921052631578947</v>
      </c>
      <c r="N489" s="170">
        <v>0.9375</v>
      </c>
      <c r="O489" s="170">
        <v>0.985212569316081</v>
      </c>
      <c r="P489" s="356">
        <v>0.9</v>
      </c>
      <c r="Q489" s="357">
        <v>0.993403693931398</v>
      </c>
      <c r="R489" s="169">
        <v>0.99469696969697</v>
      </c>
      <c r="S489" s="169">
        <v>0.992430613961312</v>
      </c>
      <c r="T489" s="169">
        <v>0.995128356391178</v>
      </c>
      <c r="U489" s="356">
        <v>0.9</v>
      </c>
      <c r="V489" s="169">
        <v>0.908970976253298</v>
      </c>
      <c r="W489" s="169">
        <v>0.913636363636364</v>
      </c>
      <c r="X489" s="169">
        <v>0.92094196804037</v>
      </c>
      <c r="Y489" s="169">
        <v>0.926373479990104</v>
      </c>
      <c r="Z489" s="356">
        <v>0.92</v>
      </c>
      <c r="AA489" s="356">
        <v>0.928004881025015</v>
      </c>
      <c r="AB489" s="356">
        <v>0.934411085450346</v>
      </c>
      <c r="AC489" s="356">
        <v>0.917355371900826</v>
      </c>
      <c r="AD489" s="356">
        <v>0.938217764209914</v>
      </c>
      <c r="AE489" s="356">
        <v>0.92</v>
      </c>
      <c r="AF489" s="169">
        <v>1</v>
      </c>
      <c r="AG489" s="169">
        <v>1</v>
      </c>
      <c r="AH489" s="169">
        <v>0.998817966903073</v>
      </c>
      <c r="AI489" s="169">
        <v>0.996533219356983</v>
      </c>
      <c r="AJ489" s="356">
        <v>0.92</v>
      </c>
      <c r="AK489" s="169">
        <v>0.957832864809609</v>
      </c>
      <c r="AL489" s="169">
        <v>0.953228120516499</v>
      </c>
      <c r="AM489" s="169">
        <v>0.963768115942029</v>
      </c>
      <c r="AN489" s="169">
        <v>0.963447693758999</v>
      </c>
      <c r="AO489" s="168">
        <v>0.99</v>
      </c>
      <c r="AP489" s="358">
        <v>1</v>
      </c>
      <c r="AQ489" s="358">
        <v>1</v>
      </c>
      <c r="AR489" s="358">
        <v>1</v>
      </c>
      <c r="AS489" s="359">
        <v>1</v>
      </c>
      <c r="AT489" s="364">
        <v>0.05</v>
      </c>
      <c r="AU489" s="361">
        <v>0.111111111111111</v>
      </c>
      <c r="AV489" s="362">
        <v>0</v>
      </c>
      <c r="AW489" s="362">
        <v>0</v>
      </c>
      <c r="AX489" s="362">
        <v>0.0723514211886305</v>
      </c>
      <c r="AY489" s="142"/>
      <c r="AZ489" s="140"/>
    </row>
    <row r="490" spans="1:52">
      <c r="A490" s="138"/>
      <c r="B490" s="142"/>
      <c r="C490" s="172" t="s">
        <v>719</v>
      </c>
      <c r="D490" s="166" t="s">
        <v>26</v>
      </c>
      <c r="E490" s="166" t="s">
        <v>720</v>
      </c>
      <c r="F490" s="167" t="s">
        <v>922</v>
      </c>
      <c r="G490" s="173" t="s">
        <v>922</v>
      </c>
      <c r="H490" s="173" t="s">
        <v>922</v>
      </c>
      <c r="I490" s="173" t="s">
        <v>922</v>
      </c>
      <c r="J490" s="173" t="s">
        <v>922</v>
      </c>
      <c r="K490" s="168">
        <v>0.9</v>
      </c>
      <c r="L490" s="169">
        <v>1</v>
      </c>
      <c r="M490" s="169">
        <v>1</v>
      </c>
      <c r="N490" s="170">
        <v>0.944444444444444</v>
      </c>
      <c r="O490" s="170">
        <v>0.967164179104478</v>
      </c>
      <c r="P490" s="356">
        <v>0.9</v>
      </c>
      <c r="Q490" s="357">
        <v>0.980309423347398</v>
      </c>
      <c r="R490" s="169">
        <v>0.927613941018767</v>
      </c>
      <c r="S490" s="169">
        <v>0.961622807017544</v>
      </c>
      <c r="T490" s="169">
        <v>0.956456456456456</v>
      </c>
      <c r="U490" s="356">
        <v>0.9</v>
      </c>
      <c r="V490" s="169">
        <v>0.912798874824191</v>
      </c>
      <c r="W490" s="169">
        <v>0.93029490616622</v>
      </c>
      <c r="X490" s="169">
        <v>0.913377192982456</v>
      </c>
      <c r="Y490" s="169">
        <v>0.9003003003003</v>
      </c>
      <c r="Z490" s="356">
        <v>0.92</v>
      </c>
      <c r="AA490" s="356">
        <v>0.938110749185668</v>
      </c>
      <c r="AB490" s="356">
        <v>0.917355371900826</v>
      </c>
      <c r="AC490" s="356">
        <v>0.912820512820513</v>
      </c>
      <c r="AD490" s="356">
        <v>0.923616005011354</v>
      </c>
      <c r="AE490" s="356">
        <v>0.92</v>
      </c>
      <c r="AF490" s="169">
        <v>1</v>
      </c>
      <c r="AG490" s="169">
        <v>0.99290780141844</v>
      </c>
      <c r="AH490" s="169">
        <v>0.987068965517241</v>
      </c>
      <c r="AI490" s="169">
        <v>0.991828396322778</v>
      </c>
      <c r="AJ490" s="356">
        <v>0.92</v>
      </c>
      <c r="AK490" s="169">
        <v>0.964575330772514</v>
      </c>
      <c r="AL490" s="169">
        <v>0.940599455040872</v>
      </c>
      <c r="AM490" s="169">
        <v>0.947004608294931</v>
      </c>
      <c r="AN490" s="169">
        <v>0.947922108334985</v>
      </c>
      <c r="AO490" s="168">
        <v>0.99</v>
      </c>
      <c r="AP490" s="358">
        <v>1</v>
      </c>
      <c r="AQ490" s="358">
        <v>1</v>
      </c>
      <c r="AR490" s="358">
        <v>1</v>
      </c>
      <c r="AS490" s="359">
        <v>1</v>
      </c>
      <c r="AT490" s="364">
        <v>0.05</v>
      </c>
      <c r="AU490" s="361">
        <v>0.0149253731343284</v>
      </c>
      <c r="AV490" s="362">
        <v>0</v>
      </c>
      <c r="AW490" s="362">
        <v>0</v>
      </c>
      <c r="AX490" s="362">
        <v>0.00490196078431373</v>
      </c>
      <c r="AY490" s="142"/>
      <c r="AZ490" s="140"/>
    </row>
    <row r="491" spans="1:52">
      <c r="A491" s="138"/>
      <c r="B491" s="142"/>
      <c r="C491" s="172" t="s">
        <v>719</v>
      </c>
      <c r="D491" s="166" t="s">
        <v>26</v>
      </c>
      <c r="E491" s="166" t="s">
        <v>720</v>
      </c>
      <c r="F491" s="167" t="s">
        <v>923</v>
      </c>
      <c r="G491" s="173" t="s">
        <v>923</v>
      </c>
      <c r="H491" s="173" t="s">
        <v>923</v>
      </c>
      <c r="I491" s="173" t="s">
        <v>923</v>
      </c>
      <c r="J491" s="173" t="s">
        <v>923</v>
      </c>
      <c r="K491" s="168">
        <v>0.9</v>
      </c>
      <c r="L491" s="169">
        <v>0.925</v>
      </c>
      <c r="M491" s="169">
        <v>0.837837837837838</v>
      </c>
      <c r="N491" s="170">
        <v>0.852941176470588</v>
      </c>
      <c r="O491" s="170">
        <v>0.837914691943128</v>
      </c>
      <c r="P491" s="356">
        <v>0.9</v>
      </c>
      <c r="Q491" s="357">
        <v>0.983458646616541</v>
      </c>
      <c r="R491" s="169">
        <v>0.958730158730159</v>
      </c>
      <c r="S491" s="169">
        <v>0.990927419354839</v>
      </c>
      <c r="T491" s="169">
        <v>0.968122651022092</v>
      </c>
      <c r="U491" s="356">
        <v>0.9</v>
      </c>
      <c r="V491" s="169">
        <v>0.861152882205514</v>
      </c>
      <c r="W491" s="169">
        <v>0.88994708994709</v>
      </c>
      <c r="X491" s="169">
        <v>0.881048387096774</v>
      </c>
      <c r="Y491" s="169">
        <v>0.862498854157118</v>
      </c>
      <c r="Z491" s="356">
        <v>0.92</v>
      </c>
      <c r="AA491" s="356">
        <v>0.901812688821752</v>
      </c>
      <c r="AB491" s="356">
        <v>0.852539595849263</v>
      </c>
      <c r="AC491" s="356">
        <v>0.89753320683112</v>
      </c>
      <c r="AD491" s="356">
        <v>0.879242378297684</v>
      </c>
      <c r="AE491" s="356">
        <v>0.92</v>
      </c>
      <c r="AF491" s="169">
        <v>0.993055555555556</v>
      </c>
      <c r="AG491" s="169">
        <v>0.995934959349594</v>
      </c>
      <c r="AH491" s="169">
        <v>0.995867768595041</v>
      </c>
      <c r="AI491" s="169">
        <v>0.990577305905773</v>
      </c>
      <c r="AJ491" s="356">
        <v>0.92</v>
      </c>
      <c r="AK491" s="169">
        <v>0.945766797228081</v>
      </c>
      <c r="AL491" s="169">
        <v>0.889769452449568</v>
      </c>
      <c r="AM491" s="169">
        <v>0.942067149440421</v>
      </c>
      <c r="AN491" s="169">
        <v>0.925146793656665</v>
      </c>
      <c r="AO491" s="168">
        <v>0.99</v>
      </c>
      <c r="AP491" s="358">
        <v>1</v>
      </c>
      <c r="AQ491" s="358">
        <v>1</v>
      </c>
      <c r="AR491" s="358">
        <v>1</v>
      </c>
      <c r="AS491" s="359">
        <v>1</v>
      </c>
      <c r="AT491" s="364">
        <v>0.05</v>
      </c>
      <c r="AU491" s="361">
        <v>0.153846153846154</v>
      </c>
      <c r="AV491" s="362">
        <v>0</v>
      </c>
      <c r="AW491" s="362">
        <v>0.0909090909090909</v>
      </c>
      <c r="AX491" s="362">
        <v>0.0912863070539419</v>
      </c>
      <c r="AY491" s="142"/>
      <c r="AZ491" s="140"/>
    </row>
    <row r="492" spans="1:52">
      <c r="A492" s="138"/>
      <c r="B492" s="142"/>
      <c r="C492" s="172" t="s">
        <v>719</v>
      </c>
      <c r="D492" s="166" t="s">
        <v>26</v>
      </c>
      <c r="E492" s="166" t="s">
        <v>720</v>
      </c>
      <c r="F492" s="167" t="s">
        <v>924</v>
      </c>
      <c r="G492" s="173" t="s">
        <v>924</v>
      </c>
      <c r="H492" s="173" t="s">
        <v>924</v>
      </c>
      <c r="I492" s="173" t="s">
        <v>924</v>
      </c>
      <c r="J492" s="173" t="s">
        <v>924</v>
      </c>
      <c r="K492" s="168">
        <v>0.9</v>
      </c>
      <c r="L492" s="169">
        <v>1</v>
      </c>
      <c r="M492" s="169">
        <v>0.975609756097561</v>
      </c>
      <c r="N492" s="170">
        <v>0.971428571428571</v>
      </c>
      <c r="O492" s="170">
        <v>0.97027972027972</v>
      </c>
      <c r="P492" s="356">
        <v>0.9</v>
      </c>
      <c r="Q492" s="357">
        <v>0.983261802575107</v>
      </c>
      <c r="R492" s="169">
        <v>0.985549132947977</v>
      </c>
      <c r="S492" s="169">
        <v>0.978155339805825</v>
      </c>
      <c r="T492" s="169">
        <v>0.983597604609996</v>
      </c>
      <c r="U492" s="356">
        <v>0.9</v>
      </c>
      <c r="V492" s="169">
        <v>0.92274678111588</v>
      </c>
      <c r="W492" s="169">
        <v>0.932080924855491</v>
      </c>
      <c r="X492" s="169">
        <v>0.898867313915858</v>
      </c>
      <c r="Y492" s="169">
        <v>0.924183646566984</v>
      </c>
      <c r="Z492" s="356">
        <v>0.92</v>
      </c>
      <c r="AA492" s="356">
        <v>0.946256038647343</v>
      </c>
      <c r="AB492" s="356">
        <v>0.96070460704607</v>
      </c>
      <c r="AC492" s="356">
        <v>0.908629441624365</v>
      </c>
      <c r="AD492" s="356">
        <v>0.931518752020692</v>
      </c>
      <c r="AE492" s="356">
        <v>0.92</v>
      </c>
      <c r="AF492" s="169">
        <v>0.99910447761194</v>
      </c>
      <c r="AG492" s="169">
        <v>0.986786114221725</v>
      </c>
      <c r="AH492" s="169">
        <v>0.993032514930325</v>
      </c>
      <c r="AI492" s="169">
        <v>0.991323708540506</v>
      </c>
      <c r="AJ492" s="356">
        <v>0.92</v>
      </c>
      <c r="AK492" s="169">
        <v>0.964384248808628</v>
      </c>
      <c r="AL492" s="169">
        <v>0.970547374270631</v>
      </c>
      <c r="AM492" s="169">
        <v>0.951286261631089</v>
      </c>
      <c r="AN492" s="169">
        <v>0.957164577688544</v>
      </c>
      <c r="AO492" s="168">
        <v>0.99</v>
      </c>
      <c r="AP492" s="358">
        <v>1</v>
      </c>
      <c r="AQ492" s="358">
        <v>1</v>
      </c>
      <c r="AR492" s="358">
        <v>1</v>
      </c>
      <c r="AS492" s="359">
        <v>1</v>
      </c>
      <c r="AT492" s="364">
        <v>0.05</v>
      </c>
      <c r="AU492" s="361">
        <v>0.222222222222222</v>
      </c>
      <c r="AV492" s="362">
        <v>0.0909090909090909</v>
      </c>
      <c r="AW492" s="362">
        <v>0</v>
      </c>
      <c r="AX492" s="362">
        <v>0.0892494929006085</v>
      </c>
      <c r="AY492" s="142"/>
      <c r="AZ492" s="140"/>
    </row>
    <row r="493" spans="1:52">
      <c r="A493" s="138"/>
      <c r="B493" s="142"/>
      <c r="C493" s="172" t="s">
        <v>719</v>
      </c>
      <c r="D493" s="166" t="s">
        <v>26</v>
      </c>
      <c r="E493" s="166" t="s">
        <v>720</v>
      </c>
      <c r="F493" s="167" t="s">
        <v>925</v>
      </c>
      <c r="G493" s="173" t="s">
        <v>926</v>
      </c>
      <c r="H493" s="173" t="s">
        <v>926</v>
      </c>
      <c r="I493" s="173" t="s">
        <v>926</v>
      </c>
      <c r="J493" s="173" t="s">
        <v>926</v>
      </c>
      <c r="K493" s="168">
        <v>0.9</v>
      </c>
      <c r="L493" s="169">
        <v>0.961538461538462</v>
      </c>
      <c r="M493" s="169">
        <v>0.96</v>
      </c>
      <c r="N493" s="170">
        <v>0.954545454545455</v>
      </c>
      <c r="O493" s="170">
        <v>0.965248226950355</v>
      </c>
      <c r="P493" s="356">
        <v>0.9</v>
      </c>
      <c r="Q493" s="357">
        <v>0.97613001523616</v>
      </c>
      <c r="R493" s="169">
        <v>0.967559943582511</v>
      </c>
      <c r="S493" s="169">
        <v>0.957891012031139</v>
      </c>
      <c r="T493" s="169">
        <v>0.970777585565069</v>
      </c>
      <c r="U493" s="356">
        <v>0.9</v>
      </c>
      <c r="V493" s="169">
        <v>0.912899949212798</v>
      </c>
      <c r="W493" s="169">
        <v>0.960507757404795</v>
      </c>
      <c r="X493" s="169">
        <v>0.912243453644727</v>
      </c>
      <c r="Y493" s="169">
        <v>0.917084546828125</v>
      </c>
      <c r="Z493" s="356">
        <v>0.92</v>
      </c>
      <c r="AA493" s="356">
        <v>0.948921679909194</v>
      </c>
      <c r="AB493" s="356">
        <v>0.966277561608301</v>
      </c>
      <c r="AC493" s="356">
        <v>0.972633979475485</v>
      </c>
      <c r="AD493" s="356">
        <v>0.952805042491141</v>
      </c>
      <c r="AE493" s="356">
        <v>0.92</v>
      </c>
      <c r="AF493" s="169">
        <v>0.995510662177329</v>
      </c>
      <c r="AG493" s="169">
        <v>0.995614035087719</v>
      </c>
      <c r="AH493" s="169">
        <v>0.995525727069351</v>
      </c>
      <c r="AI493" s="169">
        <v>0.991966593756214</v>
      </c>
      <c r="AJ493" s="356">
        <v>0.92</v>
      </c>
      <c r="AK493" s="169">
        <v>0.981327800829875</v>
      </c>
      <c r="AL493" s="169">
        <v>0.980743243243243</v>
      </c>
      <c r="AM493" s="169">
        <v>0.987850971922246</v>
      </c>
      <c r="AN493" s="169">
        <v>0.981157644462117</v>
      </c>
      <c r="AO493" s="168">
        <v>0.99</v>
      </c>
      <c r="AP493" s="358">
        <v>1</v>
      </c>
      <c r="AQ493" s="358">
        <v>1</v>
      </c>
      <c r="AR493" s="358">
        <v>1</v>
      </c>
      <c r="AS493" s="359">
        <v>1</v>
      </c>
      <c r="AT493" s="364">
        <v>0.05</v>
      </c>
      <c r="AU493" s="361">
        <v>0</v>
      </c>
      <c r="AV493" s="362">
        <v>0.166666666666667</v>
      </c>
      <c r="AW493" s="362">
        <v>0</v>
      </c>
      <c r="AX493" s="362">
        <v>0.037117903930131</v>
      </c>
      <c r="AY493" s="142"/>
      <c r="AZ493" s="140"/>
    </row>
    <row r="494" spans="1:52">
      <c r="A494" s="138"/>
      <c r="B494" s="142"/>
      <c r="C494" s="172" t="s">
        <v>719</v>
      </c>
      <c r="D494" s="166" t="s">
        <v>26</v>
      </c>
      <c r="E494" s="166" t="s">
        <v>720</v>
      </c>
      <c r="F494" s="167" t="s">
        <v>927</v>
      </c>
      <c r="G494" s="173" t="s">
        <v>928</v>
      </c>
      <c r="H494" s="173" t="s">
        <v>928</v>
      </c>
      <c r="I494" s="173" t="s">
        <v>928</v>
      </c>
      <c r="J494" s="173" t="s">
        <v>928</v>
      </c>
      <c r="K494" s="168">
        <v>0.9</v>
      </c>
      <c r="L494" s="169">
        <v>0.925</v>
      </c>
      <c r="M494" s="169">
        <v>0.833333333333333</v>
      </c>
      <c r="N494" s="170">
        <v>0.971428571428571</v>
      </c>
      <c r="O494" s="170">
        <v>0.953333333333333</v>
      </c>
      <c r="P494" s="356">
        <v>0.9</v>
      </c>
      <c r="Q494" s="357">
        <v>0.988122827346466</v>
      </c>
      <c r="R494" s="169">
        <v>0.983291562238931</v>
      </c>
      <c r="S494" s="169">
        <v>0.987493202827624</v>
      </c>
      <c r="T494" s="169">
        <v>0.966634699912091</v>
      </c>
      <c r="U494" s="356">
        <v>0.9</v>
      </c>
      <c r="V494" s="169">
        <v>0.809675550405562</v>
      </c>
      <c r="W494" s="169">
        <v>0.81453634085213</v>
      </c>
      <c r="X494" s="169">
        <v>0.911908646003263</v>
      </c>
      <c r="Y494" s="169">
        <v>0.897107008710941</v>
      </c>
      <c r="Z494" s="356">
        <v>0.92</v>
      </c>
      <c r="AA494" s="356">
        <v>0.895380434782609</v>
      </c>
      <c r="AB494" s="356">
        <v>0.877758913412564</v>
      </c>
      <c r="AC494" s="356">
        <v>0.923076923076923</v>
      </c>
      <c r="AD494" s="356">
        <v>0.90380321810763</v>
      </c>
      <c r="AE494" s="356">
        <v>0.92</v>
      </c>
      <c r="AF494" s="169">
        <v>0.998153618906942</v>
      </c>
      <c r="AG494" s="169">
        <v>0.99486301369863</v>
      </c>
      <c r="AH494" s="169">
        <v>0.995011511895626</v>
      </c>
      <c r="AI494" s="169">
        <v>0.997825779310167</v>
      </c>
      <c r="AJ494" s="356">
        <v>0.92</v>
      </c>
      <c r="AK494" s="169">
        <v>0.949856733524355</v>
      </c>
      <c r="AL494" s="169">
        <v>0.91578947368421</v>
      </c>
      <c r="AM494" s="169">
        <v>0.942923898531375</v>
      </c>
      <c r="AN494" s="169">
        <v>0.947625173164457</v>
      </c>
      <c r="AO494" s="168">
        <v>0.99</v>
      </c>
      <c r="AP494" s="358">
        <v>1</v>
      </c>
      <c r="AQ494" s="358">
        <v>1</v>
      </c>
      <c r="AR494" s="358">
        <v>1</v>
      </c>
      <c r="AS494" s="359">
        <v>1</v>
      </c>
      <c r="AT494" s="364">
        <v>0.05</v>
      </c>
      <c r="AU494" s="361">
        <v>0.277777777777778</v>
      </c>
      <c r="AV494" s="362">
        <v>0</v>
      </c>
      <c r="AW494" s="362">
        <v>0</v>
      </c>
      <c r="AX494" s="362">
        <v>0.0756843800322061</v>
      </c>
      <c r="AY494" s="142"/>
      <c r="AZ494" s="140"/>
    </row>
    <row r="495" spans="1:52">
      <c r="A495" s="138"/>
      <c r="B495" s="142"/>
      <c r="C495" s="172" t="s">
        <v>719</v>
      </c>
      <c r="D495" s="166" t="s">
        <v>26</v>
      </c>
      <c r="E495" s="166" t="s">
        <v>720</v>
      </c>
      <c r="F495" s="167" t="s">
        <v>929</v>
      </c>
      <c r="G495" s="173" t="s">
        <v>930</v>
      </c>
      <c r="H495" s="173" t="s">
        <v>930</v>
      </c>
      <c r="I495" s="173" t="s">
        <v>930</v>
      </c>
      <c r="J495" s="173" t="s">
        <v>930</v>
      </c>
      <c r="K495" s="168">
        <v>0.9</v>
      </c>
      <c r="L495" s="169">
        <v>0.979166666666667</v>
      </c>
      <c r="M495" s="169">
        <v>0.977777777777778</v>
      </c>
      <c r="N495" s="170">
        <v>0.978260869565217</v>
      </c>
      <c r="O495" s="170">
        <v>0.975128017556694</v>
      </c>
      <c r="P495" s="356">
        <v>0.9</v>
      </c>
      <c r="Q495" s="357">
        <v>0</v>
      </c>
      <c r="R495" s="169">
        <v>1</v>
      </c>
      <c r="S495" s="169" t="s">
        <v>40</v>
      </c>
      <c r="T495" s="169">
        <v>0.714285714285714</v>
      </c>
      <c r="U495" s="356">
        <v>0.9</v>
      </c>
      <c r="V495" s="169">
        <v>0</v>
      </c>
      <c r="W495" s="169">
        <v>0</v>
      </c>
      <c r="X495" s="169" t="s">
        <v>40</v>
      </c>
      <c r="Y495" s="169">
        <v>0.142857142857143</v>
      </c>
      <c r="Z495" s="356">
        <v>0.92</v>
      </c>
      <c r="AA495" s="356">
        <v>0</v>
      </c>
      <c r="AB495" s="356" t="s">
        <v>40</v>
      </c>
      <c r="AC495" s="356" t="s">
        <v>40</v>
      </c>
      <c r="AD495" s="356">
        <v>0.5</v>
      </c>
      <c r="AE495" s="356">
        <v>0.92</v>
      </c>
      <c r="AF495" s="169">
        <v>0.993006993006993</v>
      </c>
      <c r="AG495" s="169">
        <v>0.998730964467005</v>
      </c>
      <c r="AH495" s="169">
        <v>0.99482936918304</v>
      </c>
      <c r="AI495" s="169">
        <v>0.991909189711388</v>
      </c>
      <c r="AJ495" s="356">
        <v>0.92</v>
      </c>
      <c r="AK495" s="169">
        <v>0.974238435502068</v>
      </c>
      <c r="AL495" s="169">
        <v>0.977917981072555</v>
      </c>
      <c r="AM495" s="169">
        <v>0.964061096136568</v>
      </c>
      <c r="AN495" s="169">
        <v>0.976555120494086</v>
      </c>
      <c r="AO495" s="168">
        <v>0.99</v>
      </c>
      <c r="AP495" s="358">
        <v>1</v>
      </c>
      <c r="AQ495" s="358">
        <v>1</v>
      </c>
      <c r="AR495" s="358">
        <v>1</v>
      </c>
      <c r="AS495" s="359">
        <v>1</v>
      </c>
      <c r="AT495" s="364">
        <v>0.05</v>
      </c>
      <c r="AU495" s="361">
        <v>0.0833333333333333</v>
      </c>
      <c r="AV495" s="362">
        <v>0.0476190476190476</v>
      </c>
      <c r="AW495" s="362">
        <v>0.0909090909090909</v>
      </c>
      <c r="AX495" s="362">
        <v>0.0568720379146919</v>
      </c>
      <c r="AY495" s="142"/>
      <c r="AZ495" s="140"/>
    </row>
    <row r="496" spans="1:52">
      <c r="A496" s="138"/>
      <c r="B496" s="142"/>
      <c r="C496" s="172" t="s">
        <v>719</v>
      </c>
      <c r="D496" s="166" t="s">
        <v>26</v>
      </c>
      <c r="E496" s="166" t="s">
        <v>720</v>
      </c>
      <c r="F496" s="167" t="s">
        <v>931</v>
      </c>
      <c r="G496" s="173" t="s">
        <v>931</v>
      </c>
      <c r="H496" s="173" t="s">
        <v>931</v>
      </c>
      <c r="I496" s="173" t="s">
        <v>931</v>
      </c>
      <c r="J496" s="173" t="s">
        <v>931</v>
      </c>
      <c r="K496" s="168">
        <v>0.9</v>
      </c>
      <c r="L496" s="169">
        <v>0.964285714285714</v>
      </c>
      <c r="M496" s="169">
        <v>0.94</v>
      </c>
      <c r="N496" s="170">
        <v>0.947368421052632</v>
      </c>
      <c r="O496" s="170">
        <v>0.93640897755611</v>
      </c>
      <c r="P496" s="356">
        <v>0.9</v>
      </c>
      <c r="Q496" s="357">
        <v>0.363636363636364</v>
      </c>
      <c r="R496" s="169">
        <v>1</v>
      </c>
      <c r="S496" s="169">
        <v>0</v>
      </c>
      <c r="T496" s="169">
        <v>0.233333333333333</v>
      </c>
      <c r="U496" s="356">
        <v>0.9</v>
      </c>
      <c r="V496" s="169">
        <v>0</v>
      </c>
      <c r="W496" s="169">
        <v>0.5</v>
      </c>
      <c r="X496" s="169">
        <v>0</v>
      </c>
      <c r="Y496" s="169">
        <v>0.2</v>
      </c>
      <c r="Z496" s="356">
        <v>0.92</v>
      </c>
      <c r="AA496" s="356" t="s">
        <v>40</v>
      </c>
      <c r="AB496" s="356">
        <v>0</v>
      </c>
      <c r="AC496" s="356" t="s">
        <v>40</v>
      </c>
      <c r="AD496" s="356">
        <v>0.166666666666667</v>
      </c>
      <c r="AE496" s="356">
        <v>0.92</v>
      </c>
      <c r="AF496" s="169">
        <v>0.99251497005988</v>
      </c>
      <c r="AG496" s="169">
        <v>0.985981308411215</v>
      </c>
      <c r="AH496" s="169">
        <v>0.971</v>
      </c>
      <c r="AI496" s="169">
        <v>0.990479937057435</v>
      </c>
      <c r="AJ496" s="356">
        <v>0.92</v>
      </c>
      <c r="AK496" s="169">
        <v>0.918695744230362</v>
      </c>
      <c r="AL496" s="169">
        <v>0.925838450637695</v>
      </c>
      <c r="AM496" s="169">
        <v>0.958411591092031</v>
      </c>
      <c r="AN496" s="169">
        <v>0.938024155128458</v>
      </c>
      <c r="AO496" s="168">
        <v>0.99</v>
      </c>
      <c r="AP496" s="358">
        <v>1</v>
      </c>
      <c r="AQ496" s="358">
        <v>1</v>
      </c>
      <c r="AR496" s="358">
        <v>1</v>
      </c>
      <c r="AS496" s="359">
        <v>1</v>
      </c>
      <c r="AT496" s="364">
        <v>0.05</v>
      </c>
      <c r="AU496" s="361">
        <v>0.2</v>
      </c>
      <c r="AV496" s="362">
        <v>0</v>
      </c>
      <c r="AW496" s="362">
        <v>0.0588235294117647</v>
      </c>
      <c r="AX496" s="362">
        <v>0.0689655172413793</v>
      </c>
      <c r="AY496" s="142"/>
      <c r="AZ496" s="140"/>
    </row>
    <row r="497" spans="1:52">
      <c r="A497" s="138"/>
      <c r="B497" s="142"/>
      <c r="C497" s="172" t="s">
        <v>719</v>
      </c>
      <c r="D497" s="166" t="s">
        <v>26</v>
      </c>
      <c r="E497" s="166" t="s">
        <v>720</v>
      </c>
      <c r="F497" s="167" t="s">
        <v>932</v>
      </c>
      <c r="G497" s="173" t="s">
        <v>933</v>
      </c>
      <c r="H497" s="173" t="s">
        <v>933</v>
      </c>
      <c r="I497" s="173" t="s">
        <v>933</v>
      </c>
      <c r="J497" s="173" t="s">
        <v>933</v>
      </c>
      <c r="K497" s="168">
        <v>0.9</v>
      </c>
      <c r="L497" s="169">
        <v>0.916666666666667</v>
      </c>
      <c r="M497" s="169">
        <v>0.96</v>
      </c>
      <c r="N497" s="170">
        <v>0.96875</v>
      </c>
      <c r="O497" s="170">
        <v>0.958120531154239</v>
      </c>
      <c r="P497" s="356">
        <v>0.9</v>
      </c>
      <c r="Q497" s="357">
        <v>0.951638065522621</v>
      </c>
      <c r="R497" s="169">
        <v>0.892497200447928</v>
      </c>
      <c r="S497" s="169">
        <v>0.953774385072095</v>
      </c>
      <c r="T497" s="169">
        <v>0.93139171666779</v>
      </c>
      <c r="U497" s="356">
        <v>0.9</v>
      </c>
      <c r="V497" s="169">
        <v>0.678367134685387</v>
      </c>
      <c r="W497" s="169">
        <v>0.80963045912654</v>
      </c>
      <c r="X497" s="169">
        <v>0.877014418999152</v>
      </c>
      <c r="Y497" s="169">
        <v>0.854446167329603</v>
      </c>
      <c r="Z497" s="356">
        <v>0.92</v>
      </c>
      <c r="AA497" s="356">
        <v>0</v>
      </c>
      <c r="AB497" s="356">
        <v>0.5</v>
      </c>
      <c r="AC497" s="356" t="s">
        <v>40</v>
      </c>
      <c r="AD497" s="356">
        <v>0.1</v>
      </c>
      <c r="AE497" s="356">
        <v>0.92</v>
      </c>
      <c r="AF497" s="169">
        <v>0.998949027850762</v>
      </c>
      <c r="AG497" s="169">
        <v>0.996178343949045</v>
      </c>
      <c r="AH497" s="169">
        <v>0.991554054054054</v>
      </c>
      <c r="AI497" s="169">
        <v>0.996931271053421</v>
      </c>
      <c r="AJ497" s="356">
        <v>0.92</v>
      </c>
      <c r="AK497" s="169">
        <v>0.938828408501814</v>
      </c>
      <c r="AL497" s="169">
        <v>0.920111731843575</v>
      </c>
      <c r="AM497" s="169">
        <v>0.955122777307367</v>
      </c>
      <c r="AN497" s="169">
        <v>0.953942565784302</v>
      </c>
      <c r="AO497" s="168">
        <v>0.99</v>
      </c>
      <c r="AP497" s="358">
        <v>1</v>
      </c>
      <c r="AQ497" s="358">
        <v>1</v>
      </c>
      <c r="AR497" s="358">
        <v>1</v>
      </c>
      <c r="AS497" s="359">
        <v>1</v>
      </c>
      <c r="AT497" s="364">
        <v>0.05</v>
      </c>
      <c r="AU497" s="361">
        <v>0</v>
      </c>
      <c r="AV497" s="362">
        <v>0</v>
      </c>
      <c r="AW497" s="362">
        <v>0</v>
      </c>
      <c r="AX497" s="362">
        <v>0.0376811594202899</v>
      </c>
      <c r="AY497" s="142"/>
      <c r="AZ497" s="140"/>
    </row>
    <row r="498" spans="1:52">
      <c r="A498" s="138"/>
      <c r="B498" s="142"/>
      <c r="C498" s="172" t="s">
        <v>719</v>
      </c>
      <c r="D498" s="166" t="s">
        <v>26</v>
      </c>
      <c r="E498" s="166" t="s">
        <v>720</v>
      </c>
      <c r="F498" s="167" t="s">
        <v>934</v>
      </c>
      <c r="G498" s="173" t="s">
        <v>934</v>
      </c>
      <c r="H498" s="173" t="s">
        <v>934</v>
      </c>
      <c r="I498" s="173" t="s">
        <v>934</v>
      </c>
      <c r="J498" s="173" t="s">
        <v>934</v>
      </c>
      <c r="K498" s="168">
        <v>0.9</v>
      </c>
      <c r="L498" s="169">
        <v>0.976744186046512</v>
      </c>
      <c r="M498" s="169">
        <v>0.948717948717949</v>
      </c>
      <c r="N498" s="170">
        <v>0.930232558139535</v>
      </c>
      <c r="O498" s="170">
        <v>0.968354430379747</v>
      </c>
      <c r="P498" s="356">
        <v>0.9</v>
      </c>
      <c r="Q498" s="357">
        <v>0.975850965961362</v>
      </c>
      <c r="R498" s="169">
        <v>0.975443383356071</v>
      </c>
      <c r="S498" s="169">
        <v>0.977745348412988</v>
      </c>
      <c r="T498" s="169">
        <v>0.973608811919012</v>
      </c>
      <c r="U498" s="356">
        <v>0.9</v>
      </c>
      <c r="V498" s="169">
        <v>0.808417663293468</v>
      </c>
      <c r="W498" s="169">
        <v>0.899045020463847</v>
      </c>
      <c r="X498" s="169">
        <v>0.912440715067494</v>
      </c>
      <c r="Y498" s="169">
        <v>0.917674773971731</v>
      </c>
      <c r="Z498" s="356">
        <v>0.92</v>
      </c>
      <c r="AA498" s="356">
        <v>0.890535917901938</v>
      </c>
      <c r="AB498" s="356">
        <v>0.939024390243902</v>
      </c>
      <c r="AC498" s="356">
        <v>0.933603238866397</v>
      </c>
      <c r="AD498" s="356">
        <v>0.919484652813906</v>
      </c>
      <c r="AE498" s="356">
        <v>0.92</v>
      </c>
      <c r="AF498" s="169">
        <v>0.997523526498266</v>
      </c>
      <c r="AG498" s="169">
        <v>0.994252873563218</v>
      </c>
      <c r="AH498" s="169">
        <v>0.986228003060444</v>
      </c>
      <c r="AI498" s="169">
        <v>0.992794607577284</v>
      </c>
      <c r="AJ498" s="356">
        <v>0.92</v>
      </c>
      <c r="AK498" s="169">
        <v>0.954841178721776</v>
      </c>
      <c r="AL498" s="169">
        <v>0.95702479338843</v>
      </c>
      <c r="AM498" s="169">
        <v>0.959265778224793</v>
      </c>
      <c r="AN498" s="169">
        <v>0.961072112316528</v>
      </c>
      <c r="AO498" s="168">
        <v>0.99</v>
      </c>
      <c r="AP498" s="358">
        <v>1</v>
      </c>
      <c r="AQ498" s="358">
        <v>1</v>
      </c>
      <c r="AR498" s="358">
        <v>1</v>
      </c>
      <c r="AS498" s="359">
        <v>1</v>
      </c>
      <c r="AT498" s="364">
        <v>0.05</v>
      </c>
      <c r="AU498" s="361">
        <v>0.307692307692308</v>
      </c>
      <c r="AV498" s="362">
        <v>0</v>
      </c>
      <c r="AW498" s="362">
        <v>0.0526315789473684</v>
      </c>
      <c r="AX498" s="362">
        <v>0.0838926174496644</v>
      </c>
      <c r="AY498" s="142"/>
      <c r="AZ498" s="140"/>
    </row>
    <row r="499" spans="1:52">
      <c r="A499" s="138"/>
      <c r="B499" s="142"/>
      <c r="C499" s="172" t="s">
        <v>719</v>
      </c>
      <c r="D499" s="166" t="s">
        <v>26</v>
      </c>
      <c r="E499" s="166" t="s">
        <v>720</v>
      </c>
      <c r="F499" s="167" t="s">
        <v>935</v>
      </c>
      <c r="G499" s="173" t="s">
        <v>936</v>
      </c>
      <c r="H499" s="173" t="s">
        <v>936</v>
      </c>
      <c r="I499" s="173" t="s">
        <v>936</v>
      </c>
      <c r="J499" s="173" t="s">
        <v>936</v>
      </c>
      <c r="K499" s="168">
        <v>0.9</v>
      </c>
      <c r="L499" s="169">
        <v>1</v>
      </c>
      <c r="M499" s="169">
        <v>1</v>
      </c>
      <c r="N499" s="170">
        <v>0.975609756097561</v>
      </c>
      <c r="O499" s="170">
        <v>0.987309644670051</v>
      </c>
      <c r="P499" s="356">
        <v>0.9</v>
      </c>
      <c r="Q499" s="357">
        <v>0.967862266857963</v>
      </c>
      <c r="R499" s="169">
        <v>0.987065481002425</v>
      </c>
      <c r="S499" s="169">
        <v>0.986255726780508</v>
      </c>
      <c r="T499" s="169">
        <v>0.981643312741701</v>
      </c>
      <c r="U499" s="356">
        <v>0.9</v>
      </c>
      <c r="V499" s="169">
        <v>0.903873744619799</v>
      </c>
      <c r="W499" s="169">
        <v>0.905416329830234</v>
      </c>
      <c r="X499" s="169">
        <v>0.924614743856726</v>
      </c>
      <c r="Y499" s="169">
        <v>0.925480889960323</v>
      </c>
      <c r="Z499" s="356">
        <v>0.92</v>
      </c>
      <c r="AA499" s="356">
        <v>0.906921241050119</v>
      </c>
      <c r="AB499" s="356">
        <v>0.909382518043304</v>
      </c>
      <c r="AC499" s="356">
        <v>0.911595866819747</v>
      </c>
      <c r="AD499" s="356">
        <v>0.935524256651017</v>
      </c>
      <c r="AE499" s="356">
        <v>0.92</v>
      </c>
      <c r="AF499" s="169">
        <v>0.998709677419355</v>
      </c>
      <c r="AG499" s="169">
        <v>0.996501049685094</v>
      </c>
      <c r="AH499" s="169">
        <v>0.99780701754386</v>
      </c>
      <c r="AI499" s="169">
        <v>0.997944741574608</v>
      </c>
      <c r="AJ499" s="356">
        <v>0.92</v>
      </c>
      <c r="AK499" s="169">
        <v>0.958150289017341</v>
      </c>
      <c r="AL499" s="169">
        <v>0.943639291465378</v>
      </c>
      <c r="AM499" s="169">
        <v>0.965780629391995</v>
      </c>
      <c r="AN499" s="169">
        <v>0.972263218093938</v>
      </c>
      <c r="AO499" s="168">
        <v>0.99</v>
      </c>
      <c r="AP499" s="358">
        <v>1</v>
      </c>
      <c r="AQ499" s="358">
        <v>1</v>
      </c>
      <c r="AR499" s="358">
        <v>1</v>
      </c>
      <c r="AS499" s="359">
        <v>1</v>
      </c>
      <c r="AT499" s="364">
        <v>0.05</v>
      </c>
      <c r="AU499" s="361">
        <v>0.222222222222222</v>
      </c>
      <c r="AV499" s="362">
        <v>0</v>
      </c>
      <c r="AW499" s="362">
        <v>0</v>
      </c>
      <c r="AX499" s="362">
        <v>0.0551948051948052</v>
      </c>
      <c r="AY499" s="142"/>
      <c r="AZ499" s="140"/>
    </row>
    <row r="500" spans="1:52">
      <c r="A500" s="138"/>
      <c r="B500" s="142"/>
      <c r="C500" s="172" t="s">
        <v>719</v>
      </c>
      <c r="D500" s="166" t="s">
        <v>26</v>
      </c>
      <c r="E500" s="166" t="s">
        <v>720</v>
      </c>
      <c r="F500" s="167" t="s">
        <v>937</v>
      </c>
      <c r="G500" s="173" t="s">
        <v>937</v>
      </c>
      <c r="H500" s="173" t="s">
        <v>937</v>
      </c>
      <c r="I500" s="173" t="s">
        <v>937</v>
      </c>
      <c r="J500" s="173" t="s">
        <v>937</v>
      </c>
      <c r="K500" s="168">
        <v>0.9</v>
      </c>
      <c r="L500" s="169">
        <v>0.978260869565217</v>
      </c>
      <c r="M500" s="169">
        <v>1</v>
      </c>
      <c r="N500" s="170">
        <v>1</v>
      </c>
      <c r="O500" s="170">
        <v>0.980590376061464</v>
      </c>
      <c r="P500" s="356">
        <v>0.9</v>
      </c>
      <c r="Q500" s="357">
        <v>0.95456394954564</v>
      </c>
      <c r="R500" s="169">
        <v>0.97677793904209</v>
      </c>
      <c r="S500" s="169">
        <v>0.981490829547367</v>
      </c>
      <c r="T500" s="169">
        <v>0.973681129557215</v>
      </c>
      <c r="U500" s="356">
        <v>0.9</v>
      </c>
      <c r="V500" s="169">
        <v>0.877526108775261</v>
      </c>
      <c r="W500" s="169">
        <v>0.826923076923077</v>
      </c>
      <c r="X500" s="169">
        <v>0.939088002692243</v>
      </c>
      <c r="Y500" s="169">
        <v>0.934460392909827</v>
      </c>
      <c r="Z500" s="356">
        <v>0.92</v>
      </c>
      <c r="AA500" s="356">
        <v>0.947945205479452</v>
      </c>
      <c r="AB500" s="356">
        <v>0.954155955441302</v>
      </c>
      <c r="AC500" s="356">
        <v>0.987415295256534</v>
      </c>
      <c r="AD500" s="356">
        <v>0.963794871794872</v>
      </c>
      <c r="AE500" s="356">
        <v>0.92</v>
      </c>
      <c r="AF500" s="169">
        <v>0.994871794871795</v>
      </c>
      <c r="AG500" s="169">
        <v>0.996296296296296</v>
      </c>
      <c r="AH500" s="169">
        <v>0.990861618798956</v>
      </c>
      <c r="AI500" s="169">
        <v>0.992602708546717</v>
      </c>
      <c r="AJ500" s="356">
        <v>0.92</v>
      </c>
      <c r="AK500" s="169">
        <v>0.9753282028067</v>
      </c>
      <c r="AL500" s="169">
        <v>0.972505891594658</v>
      </c>
      <c r="AM500" s="169">
        <v>0.994122706422018</v>
      </c>
      <c r="AN500" s="169">
        <v>0.986002968791265</v>
      </c>
      <c r="AO500" s="168">
        <v>0.99</v>
      </c>
      <c r="AP500" s="358">
        <v>1</v>
      </c>
      <c r="AQ500" s="358">
        <v>1</v>
      </c>
      <c r="AR500" s="358">
        <v>1</v>
      </c>
      <c r="AS500" s="359">
        <v>1</v>
      </c>
      <c r="AT500" s="364">
        <v>0.05</v>
      </c>
      <c r="AU500" s="361">
        <v>0.12</v>
      </c>
      <c r="AV500" s="362">
        <v>0.166666666666667</v>
      </c>
      <c r="AW500" s="362">
        <v>0</v>
      </c>
      <c r="AX500" s="362">
        <v>0.0391061452513966</v>
      </c>
      <c r="AY500" s="142"/>
      <c r="AZ500" s="140"/>
    </row>
    <row r="501" spans="1:52">
      <c r="A501" s="138"/>
      <c r="B501" s="142"/>
      <c r="C501" s="172" t="s">
        <v>719</v>
      </c>
      <c r="D501" s="166" t="s">
        <v>26</v>
      </c>
      <c r="E501" s="166" t="s">
        <v>720</v>
      </c>
      <c r="F501" s="167" t="s">
        <v>938</v>
      </c>
      <c r="G501" s="173" t="s">
        <v>938</v>
      </c>
      <c r="H501" s="173" t="s">
        <v>938</v>
      </c>
      <c r="I501" s="173" t="s">
        <v>938</v>
      </c>
      <c r="J501" s="173" t="s">
        <v>938</v>
      </c>
      <c r="K501" s="168">
        <v>0.9</v>
      </c>
      <c r="L501" s="169">
        <v>1</v>
      </c>
      <c r="M501" s="169">
        <v>1</v>
      </c>
      <c r="N501" s="170">
        <v>1</v>
      </c>
      <c r="O501" s="170">
        <v>0.988851727982163</v>
      </c>
      <c r="P501" s="356">
        <v>0.9</v>
      </c>
      <c r="Q501" s="357">
        <v>0.2</v>
      </c>
      <c r="R501" s="169" t="s">
        <v>40</v>
      </c>
      <c r="S501" s="169" t="s">
        <v>40</v>
      </c>
      <c r="T501" s="169">
        <v>0.25</v>
      </c>
      <c r="U501" s="356">
        <v>0.9</v>
      </c>
      <c r="V501" s="169">
        <v>0</v>
      </c>
      <c r="W501" s="169" t="s">
        <v>40</v>
      </c>
      <c r="X501" s="169" t="s">
        <v>40</v>
      </c>
      <c r="Y501" s="169">
        <v>0.125</v>
      </c>
      <c r="Z501" s="356">
        <v>0.92</v>
      </c>
      <c r="AA501" s="356" t="s">
        <v>40</v>
      </c>
      <c r="AB501" s="356">
        <v>0</v>
      </c>
      <c r="AC501" s="356">
        <v>0</v>
      </c>
      <c r="AD501" s="356">
        <v>0.5</v>
      </c>
      <c r="AE501" s="356">
        <v>0.92</v>
      </c>
      <c r="AF501" s="169">
        <v>1</v>
      </c>
      <c r="AG501" s="169">
        <v>0.989010989010989</v>
      </c>
      <c r="AH501" s="169">
        <v>1</v>
      </c>
      <c r="AI501" s="169">
        <v>0.964081632653061</v>
      </c>
      <c r="AJ501" s="356">
        <v>0.92</v>
      </c>
      <c r="AK501" s="169">
        <v>0.976944444444444</v>
      </c>
      <c r="AL501" s="169">
        <v>0.984962406015038</v>
      </c>
      <c r="AM501" s="169">
        <v>0.983861671469741</v>
      </c>
      <c r="AN501" s="169">
        <v>0.986071032862135</v>
      </c>
      <c r="AO501" s="168">
        <v>0.99</v>
      </c>
      <c r="AP501" s="358">
        <v>1</v>
      </c>
      <c r="AQ501" s="358">
        <v>1</v>
      </c>
      <c r="AR501" s="358">
        <v>1</v>
      </c>
      <c r="AS501" s="359">
        <v>1</v>
      </c>
      <c r="AT501" s="364">
        <v>0.05</v>
      </c>
      <c r="AU501" s="361">
        <v>0.166666666666667</v>
      </c>
      <c r="AV501" s="362">
        <v>0</v>
      </c>
      <c r="AW501" s="362">
        <v>0</v>
      </c>
      <c r="AX501" s="362">
        <v>0.0658682634730539</v>
      </c>
      <c r="AY501" s="142"/>
      <c r="AZ501" s="140"/>
    </row>
    <row r="502" spans="1:52">
      <c r="A502" s="138"/>
      <c r="B502" s="142"/>
      <c r="C502" s="172" t="s">
        <v>719</v>
      </c>
      <c r="D502" s="166" t="s">
        <v>26</v>
      </c>
      <c r="E502" s="166" t="s">
        <v>720</v>
      </c>
      <c r="F502" s="167" t="s">
        <v>939</v>
      </c>
      <c r="G502" s="173" t="s">
        <v>940</v>
      </c>
      <c r="H502" s="173" t="s">
        <v>940</v>
      </c>
      <c r="I502" s="173" t="s">
        <v>940</v>
      </c>
      <c r="J502" s="173" t="s">
        <v>940</v>
      </c>
      <c r="K502" s="168">
        <v>0.9</v>
      </c>
      <c r="L502" s="169">
        <v>0.981132075471698</v>
      </c>
      <c r="M502" s="169">
        <v>0.85</v>
      </c>
      <c r="N502" s="170">
        <v>0.945454545454545</v>
      </c>
      <c r="O502" s="170">
        <v>0.928618205631958</v>
      </c>
      <c r="P502" s="356">
        <v>0.9</v>
      </c>
      <c r="Q502" s="357">
        <v>1</v>
      </c>
      <c r="R502" s="169">
        <v>1</v>
      </c>
      <c r="S502" s="169">
        <v>1</v>
      </c>
      <c r="T502" s="169">
        <v>0.724137931034483</v>
      </c>
      <c r="U502" s="356">
        <v>0.9</v>
      </c>
      <c r="V502" s="169">
        <v>0.1</v>
      </c>
      <c r="W502" s="169">
        <v>1</v>
      </c>
      <c r="X502" s="169">
        <v>0</v>
      </c>
      <c r="Y502" s="169">
        <v>0.413793103448276</v>
      </c>
      <c r="Z502" s="356">
        <v>0.92</v>
      </c>
      <c r="AA502" s="356" t="s">
        <v>40</v>
      </c>
      <c r="AB502" s="356" t="s">
        <v>40</v>
      </c>
      <c r="AC502" s="356" t="s">
        <v>40</v>
      </c>
      <c r="AD502" s="356">
        <v>0.5</v>
      </c>
      <c r="AE502" s="356">
        <v>0.92</v>
      </c>
      <c r="AF502" s="169">
        <v>0.993355481727575</v>
      </c>
      <c r="AG502" s="169">
        <v>0.990740740740741</v>
      </c>
      <c r="AH502" s="169">
        <v>0.988095238095238</v>
      </c>
      <c r="AI502" s="169">
        <v>0.991720043743165</v>
      </c>
      <c r="AJ502" s="356">
        <v>0.92</v>
      </c>
      <c r="AK502" s="169">
        <v>0.9576150882174</v>
      </c>
      <c r="AL502" s="169">
        <v>0.956718671363865</v>
      </c>
      <c r="AM502" s="169">
        <v>0.971565495207668</v>
      </c>
      <c r="AN502" s="169">
        <v>0.962637649619151</v>
      </c>
      <c r="AO502" s="168">
        <v>0.99</v>
      </c>
      <c r="AP502" s="358">
        <v>1</v>
      </c>
      <c r="AQ502" s="358">
        <v>1</v>
      </c>
      <c r="AR502" s="358">
        <v>1</v>
      </c>
      <c r="AS502" s="359">
        <v>1</v>
      </c>
      <c r="AT502" s="364">
        <v>0.05</v>
      </c>
      <c r="AU502" s="361">
        <v>0.25</v>
      </c>
      <c r="AV502" s="362">
        <v>0</v>
      </c>
      <c r="AW502" s="362">
        <v>0</v>
      </c>
      <c r="AX502" s="362">
        <v>0.06</v>
      </c>
      <c r="AY502" s="142"/>
      <c r="AZ502" s="140"/>
    </row>
    <row r="503" spans="1:52">
      <c r="A503" s="138"/>
      <c r="B503" s="142"/>
      <c r="C503" s="172" t="s">
        <v>719</v>
      </c>
      <c r="D503" s="166" t="s">
        <v>26</v>
      </c>
      <c r="E503" s="166" t="s">
        <v>720</v>
      </c>
      <c r="F503" s="167" t="s">
        <v>941</v>
      </c>
      <c r="G503" s="173" t="s">
        <v>941</v>
      </c>
      <c r="H503" s="173" t="s">
        <v>941</v>
      </c>
      <c r="I503" s="173" t="s">
        <v>941</v>
      </c>
      <c r="J503" s="173" t="s">
        <v>941</v>
      </c>
      <c r="K503" s="168">
        <v>0.9</v>
      </c>
      <c r="L503" s="169">
        <v>0.956521739130435</v>
      </c>
      <c r="M503" s="169">
        <v>0.888888888888889</v>
      </c>
      <c r="N503" s="170">
        <v>0.952380952380952</v>
      </c>
      <c r="O503" s="170">
        <v>0.936434108527132</v>
      </c>
      <c r="P503" s="356">
        <v>0.9</v>
      </c>
      <c r="Q503" s="357">
        <v>0.5</v>
      </c>
      <c r="R503" s="169">
        <v>1</v>
      </c>
      <c r="S503" s="169" t="s">
        <v>40</v>
      </c>
      <c r="T503" s="169">
        <v>0.625</v>
      </c>
      <c r="U503" s="356">
        <v>0.9</v>
      </c>
      <c r="V503" s="169">
        <v>0</v>
      </c>
      <c r="W503" s="169">
        <v>0</v>
      </c>
      <c r="X503" s="169" t="s">
        <v>40</v>
      </c>
      <c r="Y503" s="169">
        <v>0.125</v>
      </c>
      <c r="Z503" s="356">
        <v>0.92</v>
      </c>
      <c r="AA503" s="356" t="s">
        <v>40</v>
      </c>
      <c r="AB503" s="356" t="s">
        <v>40</v>
      </c>
      <c r="AC503" s="356" t="s">
        <v>40</v>
      </c>
      <c r="AD503" s="356">
        <v>0.666666666666667</v>
      </c>
      <c r="AE503" s="356">
        <v>0.92</v>
      </c>
      <c r="AF503" s="169">
        <v>1</v>
      </c>
      <c r="AG503" s="169">
        <v>0.988095238095238</v>
      </c>
      <c r="AH503" s="169">
        <v>0.96</v>
      </c>
      <c r="AI503" s="169">
        <v>0.95045045045045</v>
      </c>
      <c r="AJ503" s="356">
        <v>0.92</v>
      </c>
      <c r="AK503" s="169">
        <v>0.925147182506308</v>
      </c>
      <c r="AL503" s="169">
        <v>0.935980551053485</v>
      </c>
      <c r="AM503" s="169">
        <v>0.955764075067024</v>
      </c>
      <c r="AN503" s="169">
        <v>0.957437760255161</v>
      </c>
      <c r="AO503" s="168">
        <v>0.99</v>
      </c>
      <c r="AP503" s="358">
        <v>1</v>
      </c>
      <c r="AQ503" s="358">
        <v>1</v>
      </c>
      <c r="AR503" s="358">
        <v>1</v>
      </c>
      <c r="AS503" s="359">
        <v>1</v>
      </c>
      <c r="AT503" s="364">
        <v>0.05</v>
      </c>
      <c r="AU503" s="361">
        <v>0.75</v>
      </c>
      <c r="AV503" s="362">
        <v>0</v>
      </c>
      <c r="AW503" s="362">
        <v>0</v>
      </c>
      <c r="AX503" s="362">
        <v>0.0697674418604651</v>
      </c>
      <c r="AY503" s="142"/>
      <c r="AZ503" s="140"/>
    </row>
    <row r="504" spans="1:52">
      <c r="A504" s="138"/>
      <c r="B504" s="142"/>
      <c r="C504" s="172" t="s">
        <v>719</v>
      </c>
      <c r="D504" s="166" t="s">
        <v>26</v>
      </c>
      <c r="E504" s="166" t="s">
        <v>720</v>
      </c>
      <c r="F504" s="167" t="s">
        <v>942</v>
      </c>
      <c r="G504" s="173" t="s">
        <v>943</v>
      </c>
      <c r="H504" s="173" t="s">
        <v>943</v>
      </c>
      <c r="I504" s="173" t="s">
        <v>943</v>
      </c>
      <c r="J504" s="173" t="s">
        <v>943</v>
      </c>
      <c r="K504" s="168">
        <v>0.9</v>
      </c>
      <c r="L504" s="169">
        <v>0.953846153846154</v>
      </c>
      <c r="M504" s="169">
        <v>0.94</v>
      </c>
      <c r="N504" s="170">
        <v>0.962962962962963</v>
      </c>
      <c r="O504" s="170">
        <v>0.959316037735849</v>
      </c>
      <c r="P504" s="356">
        <v>0.9</v>
      </c>
      <c r="Q504" s="357">
        <v>0.965073170731707</v>
      </c>
      <c r="R504" s="169">
        <v>0.939935064935065</v>
      </c>
      <c r="S504" s="169">
        <v>0.963883800052342</v>
      </c>
      <c r="T504" s="169">
        <v>0.96366737889859</v>
      </c>
      <c r="U504" s="356">
        <v>0.9</v>
      </c>
      <c r="V504" s="169">
        <v>0.895414634146341</v>
      </c>
      <c r="W504" s="169">
        <v>0.924242424242424</v>
      </c>
      <c r="X504" s="169">
        <v>0.922009945040565</v>
      </c>
      <c r="Y504" s="169">
        <v>0.919535378582043</v>
      </c>
      <c r="Z504" s="356">
        <v>0.92</v>
      </c>
      <c r="AA504" s="356">
        <v>0.948085106382979</v>
      </c>
      <c r="AB504" s="356">
        <v>0.940258342303552</v>
      </c>
      <c r="AC504" s="356">
        <v>0.961985216473073</v>
      </c>
      <c r="AD504" s="356">
        <v>0.930720100187852</v>
      </c>
      <c r="AE504" s="356">
        <v>0.92</v>
      </c>
      <c r="AF504" s="169">
        <v>0.996762007555316</v>
      </c>
      <c r="AG504" s="169">
        <v>0.996719518862767</v>
      </c>
      <c r="AH504" s="169">
        <v>0.997074801504388</v>
      </c>
      <c r="AI504" s="169">
        <v>0.992525350072429</v>
      </c>
      <c r="AJ504" s="356">
        <v>0.92</v>
      </c>
      <c r="AK504" s="169">
        <v>0.975748930099857</v>
      </c>
      <c r="AL504" s="169">
        <v>0.960625674217907</v>
      </c>
      <c r="AM504" s="169">
        <v>0.981547494233592</v>
      </c>
      <c r="AN504" s="169">
        <v>0.96890534315384</v>
      </c>
      <c r="AO504" s="168">
        <v>0.99</v>
      </c>
      <c r="AP504" s="358">
        <v>1</v>
      </c>
      <c r="AQ504" s="358">
        <v>1</v>
      </c>
      <c r="AR504" s="358">
        <v>1</v>
      </c>
      <c r="AS504" s="359">
        <v>1</v>
      </c>
      <c r="AT504" s="364">
        <v>0.05</v>
      </c>
      <c r="AU504" s="361">
        <v>0.181818181818182</v>
      </c>
      <c r="AV504" s="362">
        <v>0.0625</v>
      </c>
      <c r="AW504" s="362">
        <v>0</v>
      </c>
      <c r="AX504" s="362">
        <v>0.11625</v>
      </c>
      <c r="AY504" s="142"/>
      <c r="AZ504" s="140"/>
    </row>
    <row r="505" spans="1:52">
      <c r="A505" s="138"/>
      <c r="B505" s="142"/>
      <c r="C505" s="172" t="s">
        <v>719</v>
      </c>
      <c r="D505" s="166" t="s">
        <v>26</v>
      </c>
      <c r="E505" s="166" t="s">
        <v>720</v>
      </c>
      <c r="F505" s="167" t="s">
        <v>944</v>
      </c>
      <c r="G505" s="173" t="s">
        <v>945</v>
      </c>
      <c r="H505" s="173" t="s">
        <v>945</v>
      </c>
      <c r="I505" s="173" t="s">
        <v>945</v>
      </c>
      <c r="J505" s="173" t="s">
        <v>945</v>
      </c>
      <c r="K505" s="168">
        <v>0.9</v>
      </c>
      <c r="L505" s="169">
        <v>1</v>
      </c>
      <c r="M505" s="169">
        <v>1</v>
      </c>
      <c r="N505" s="170">
        <v>1</v>
      </c>
      <c r="O505" s="170">
        <v>0.982062780269058</v>
      </c>
      <c r="P505" s="356">
        <v>0.9</v>
      </c>
      <c r="Q505" s="357">
        <v>0.985535465924896</v>
      </c>
      <c r="R505" s="169">
        <v>0.989148128052089</v>
      </c>
      <c r="S505" s="169">
        <v>0.98254576415496</v>
      </c>
      <c r="T505" s="169">
        <v>0.980216159057655</v>
      </c>
      <c r="U505" s="356">
        <v>0.9</v>
      </c>
      <c r="V505" s="169">
        <v>0.919054242002782</v>
      </c>
      <c r="W505" s="169">
        <v>0.949538795442214</v>
      </c>
      <c r="X505" s="169">
        <v>0.946360153256705</v>
      </c>
      <c r="Y505" s="169">
        <v>0.928586359109297</v>
      </c>
      <c r="Z505" s="356">
        <v>0.92</v>
      </c>
      <c r="AA505" s="356" t="s">
        <v>40</v>
      </c>
      <c r="AB505" s="356">
        <v>1</v>
      </c>
      <c r="AC505" s="356" t="s">
        <v>40</v>
      </c>
      <c r="AD505" s="356">
        <v>1</v>
      </c>
      <c r="AE505" s="356">
        <v>0.92</v>
      </c>
      <c r="AF505" s="169">
        <v>0.994369369369369</v>
      </c>
      <c r="AG505" s="169">
        <v>0.992455993294216</v>
      </c>
      <c r="AH505" s="169">
        <v>0.985</v>
      </c>
      <c r="AI505" s="169">
        <v>0.994701128392803</v>
      </c>
      <c r="AJ505" s="356">
        <v>0.92</v>
      </c>
      <c r="AK505" s="169">
        <v>0.975569128262077</v>
      </c>
      <c r="AL505" s="169">
        <v>0.983234180638183</v>
      </c>
      <c r="AM505" s="169">
        <v>0.983411314334326</v>
      </c>
      <c r="AN505" s="169">
        <v>0.984623137814052</v>
      </c>
      <c r="AO505" s="168">
        <v>0.99</v>
      </c>
      <c r="AP505" s="358">
        <v>1</v>
      </c>
      <c r="AQ505" s="358">
        <v>1</v>
      </c>
      <c r="AR505" s="358">
        <v>1</v>
      </c>
      <c r="AS505" s="359">
        <v>1</v>
      </c>
      <c r="AT505" s="364">
        <v>0.05</v>
      </c>
      <c r="AU505" s="361">
        <v>0</v>
      </c>
      <c r="AV505" s="362">
        <v>0</v>
      </c>
      <c r="AW505" s="362">
        <v>0</v>
      </c>
      <c r="AX505" s="362">
        <v>0.0214797136038186</v>
      </c>
      <c r="AY505" s="142"/>
      <c r="AZ505" s="140"/>
    </row>
    <row r="506" spans="1:52">
      <c r="A506" s="138"/>
      <c r="B506" s="142"/>
      <c r="C506" s="172" t="s">
        <v>719</v>
      </c>
      <c r="D506" s="166" t="s">
        <v>26</v>
      </c>
      <c r="E506" s="166" t="s">
        <v>720</v>
      </c>
      <c r="F506" s="167" t="s">
        <v>946</v>
      </c>
      <c r="G506" s="173" t="s">
        <v>946</v>
      </c>
      <c r="H506" s="173" t="s">
        <v>946</v>
      </c>
      <c r="I506" s="173" t="s">
        <v>946</v>
      </c>
      <c r="J506" s="173" t="s">
        <v>946</v>
      </c>
      <c r="K506" s="168">
        <v>0.9</v>
      </c>
      <c r="L506" s="169">
        <v>1</v>
      </c>
      <c r="M506" s="169">
        <v>1</v>
      </c>
      <c r="N506" s="170">
        <v>1</v>
      </c>
      <c r="O506" s="170">
        <v>0.99878197320341</v>
      </c>
      <c r="P506" s="356">
        <v>0.9</v>
      </c>
      <c r="Q506" s="357">
        <v>0</v>
      </c>
      <c r="R506" s="169" t="s">
        <v>40</v>
      </c>
      <c r="S506" s="169" t="s">
        <v>40</v>
      </c>
      <c r="T506" s="169">
        <v>0.6</v>
      </c>
      <c r="U506" s="356">
        <v>0.9</v>
      </c>
      <c r="V506" s="169">
        <v>0</v>
      </c>
      <c r="W506" s="169" t="s">
        <v>40</v>
      </c>
      <c r="X506" s="169" t="s">
        <v>40</v>
      </c>
      <c r="Y506" s="169">
        <v>0.2</v>
      </c>
      <c r="Z506" s="356">
        <v>0.92</v>
      </c>
      <c r="AA506" s="356" t="s">
        <v>40</v>
      </c>
      <c r="AB506" s="356" t="s">
        <v>40</v>
      </c>
      <c r="AC506" s="356" t="s">
        <v>40</v>
      </c>
      <c r="AD506" s="356" t="s">
        <v>40</v>
      </c>
      <c r="AE506" s="356">
        <v>0.92</v>
      </c>
      <c r="AF506" s="169">
        <v>0.99672131147541</v>
      </c>
      <c r="AG506" s="169">
        <v>0.993610223642173</v>
      </c>
      <c r="AH506" s="169">
        <v>0.989711934156379</v>
      </c>
      <c r="AI506" s="169">
        <v>0.989150482803515</v>
      </c>
      <c r="AJ506" s="356">
        <v>0.92</v>
      </c>
      <c r="AK506" s="169">
        <v>0.963531669865643</v>
      </c>
      <c r="AL506" s="169">
        <v>0.976208749040675</v>
      </c>
      <c r="AM506" s="169">
        <v>0.973986993496748</v>
      </c>
      <c r="AN506" s="169">
        <v>0.983822665463039</v>
      </c>
      <c r="AO506" s="168">
        <v>0.99</v>
      </c>
      <c r="AP506" s="358">
        <v>1</v>
      </c>
      <c r="AQ506" s="358">
        <v>1</v>
      </c>
      <c r="AR506" s="358">
        <v>1</v>
      </c>
      <c r="AS506" s="359">
        <v>1</v>
      </c>
      <c r="AT506" s="364">
        <v>0.05</v>
      </c>
      <c r="AU506" s="361">
        <v>0</v>
      </c>
      <c r="AV506" s="362">
        <v>0</v>
      </c>
      <c r="AW506" s="362">
        <v>0</v>
      </c>
      <c r="AX506" s="362">
        <v>0.0887573964497041</v>
      </c>
      <c r="AY506" s="142"/>
      <c r="AZ506" s="140"/>
    </row>
    <row r="507" spans="1:52">
      <c r="A507" s="138"/>
      <c r="B507" s="142"/>
      <c r="C507" s="172" t="s">
        <v>719</v>
      </c>
      <c r="D507" s="166" t="s">
        <v>26</v>
      </c>
      <c r="E507" s="166" t="s">
        <v>720</v>
      </c>
      <c r="F507" s="167" t="s">
        <v>947</v>
      </c>
      <c r="G507" s="173" t="s">
        <v>947</v>
      </c>
      <c r="H507" s="173" t="s">
        <v>947</v>
      </c>
      <c r="I507" s="173" t="s">
        <v>947</v>
      </c>
      <c r="J507" s="173" t="s">
        <v>947</v>
      </c>
      <c r="K507" s="168">
        <v>0.9</v>
      </c>
      <c r="L507" s="169">
        <v>1</v>
      </c>
      <c r="M507" s="169">
        <v>0.972972972972973</v>
      </c>
      <c r="N507" s="170">
        <v>1</v>
      </c>
      <c r="O507" s="170">
        <v>0.969387755102041</v>
      </c>
      <c r="P507" s="356">
        <v>0.9</v>
      </c>
      <c r="Q507" s="357">
        <v>0.2</v>
      </c>
      <c r="R507" s="169">
        <v>1</v>
      </c>
      <c r="S507" s="169">
        <v>1</v>
      </c>
      <c r="T507" s="169">
        <v>0.6</v>
      </c>
      <c r="U507" s="356">
        <v>0.9</v>
      </c>
      <c r="V507" s="169">
        <v>0</v>
      </c>
      <c r="W507" s="169">
        <v>1</v>
      </c>
      <c r="X507" s="169">
        <v>1</v>
      </c>
      <c r="Y507" s="169">
        <v>0.76</v>
      </c>
      <c r="Z507" s="356">
        <v>0.92</v>
      </c>
      <c r="AA507" s="356">
        <v>0</v>
      </c>
      <c r="AB507" s="356">
        <v>0</v>
      </c>
      <c r="AC507" s="356" t="s">
        <v>40</v>
      </c>
      <c r="AD507" s="356">
        <v>0.5</v>
      </c>
      <c r="AE507" s="356">
        <v>0.92</v>
      </c>
      <c r="AF507" s="169">
        <v>0.997222222222222</v>
      </c>
      <c r="AG507" s="169">
        <v>0.993288590604027</v>
      </c>
      <c r="AH507" s="169">
        <v>0.994936708860759</v>
      </c>
      <c r="AI507" s="169">
        <v>0.989417989417989</v>
      </c>
      <c r="AJ507" s="356">
        <v>0.92</v>
      </c>
      <c r="AK507" s="169">
        <v>0.967689065792554</v>
      </c>
      <c r="AL507" s="169">
        <v>0.959901295496607</v>
      </c>
      <c r="AM507" s="169">
        <v>0.966968911917098</v>
      </c>
      <c r="AN507" s="169">
        <v>0.965429765731716</v>
      </c>
      <c r="AO507" s="168">
        <v>0.99</v>
      </c>
      <c r="AP507" s="358">
        <v>1</v>
      </c>
      <c r="AQ507" s="358">
        <v>1</v>
      </c>
      <c r="AR507" s="358">
        <v>1</v>
      </c>
      <c r="AS507" s="359">
        <v>1</v>
      </c>
      <c r="AT507" s="364">
        <v>0.05</v>
      </c>
      <c r="AU507" s="361">
        <v>0.5</v>
      </c>
      <c r="AV507" s="362">
        <v>0</v>
      </c>
      <c r="AW507" s="362">
        <v>0</v>
      </c>
      <c r="AX507" s="362">
        <v>0.0566037735849057</v>
      </c>
      <c r="AY507" s="142"/>
      <c r="AZ507" s="140"/>
    </row>
    <row r="508" spans="1:52">
      <c r="A508" s="138"/>
      <c r="B508" s="142"/>
      <c r="C508" s="172" t="s">
        <v>719</v>
      </c>
      <c r="D508" s="166" t="s">
        <v>26</v>
      </c>
      <c r="E508" s="166" t="s">
        <v>720</v>
      </c>
      <c r="F508" s="167" t="s">
        <v>948</v>
      </c>
      <c r="G508" s="173" t="s">
        <v>948</v>
      </c>
      <c r="H508" s="173" t="s">
        <v>948</v>
      </c>
      <c r="I508" s="173" t="s">
        <v>948</v>
      </c>
      <c r="J508" s="173" t="s">
        <v>948</v>
      </c>
      <c r="K508" s="168">
        <v>0.9</v>
      </c>
      <c r="L508" s="169">
        <v>0.918367346938776</v>
      </c>
      <c r="M508" s="169">
        <v>0.971428571428571</v>
      </c>
      <c r="N508" s="170">
        <v>0.933333333333333</v>
      </c>
      <c r="O508" s="170">
        <v>0.953112990007686</v>
      </c>
      <c r="P508" s="356">
        <v>0.9</v>
      </c>
      <c r="Q508" s="357">
        <v>1</v>
      </c>
      <c r="R508" s="169">
        <v>1</v>
      </c>
      <c r="S508" s="169" t="s">
        <v>40</v>
      </c>
      <c r="T508" s="169">
        <v>0.75</v>
      </c>
      <c r="U508" s="356">
        <v>0.9</v>
      </c>
      <c r="V508" s="169">
        <v>0</v>
      </c>
      <c r="W508" s="169">
        <v>0</v>
      </c>
      <c r="X508" s="169" t="s">
        <v>40</v>
      </c>
      <c r="Y508" s="169">
        <v>0.375</v>
      </c>
      <c r="Z508" s="356">
        <v>0.92</v>
      </c>
      <c r="AA508" s="356" t="s">
        <v>40</v>
      </c>
      <c r="AB508" s="356" t="s">
        <v>40</v>
      </c>
      <c r="AC508" s="356" t="s">
        <v>40</v>
      </c>
      <c r="AD508" s="356" t="s">
        <v>40</v>
      </c>
      <c r="AE508" s="356">
        <v>0.92</v>
      </c>
      <c r="AF508" s="169">
        <v>0.990291262135922</v>
      </c>
      <c r="AG508" s="169">
        <v>0.991452991452991</v>
      </c>
      <c r="AH508" s="169">
        <v>0.96078431372549</v>
      </c>
      <c r="AI508" s="169">
        <v>0.978442586889573</v>
      </c>
      <c r="AJ508" s="356">
        <v>0.92</v>
      </c>
      <c r="AK508" s="169">
        <v>0.975937437337076</v>
      </c>
      <c r="AL508" s="169">
        <v>0.975632614807873</v>
      </c>
      <c r="AM508" s="169">
        <v>0.985930735930736</v>
      </c>
      <c r="AN508" s="169">
        <v>0.986901228631593</v>
      </c>
      <c r="AO508" s="168">
        <v>0.99</v>
      </c>
      <c r="AP508" s="358">
        <v>1</v>
      </c>
      <c r="AQ508" s="358">
        <v>1</v>
      </c>
      <c r="AR508" s="358">
        <v>1</v>
      </c>
      <c r="AS508" s="359">
        <v>1</v>
      </c>
      <c r="AT508" s="364">
        <v>0.05</v>
      </c>
      <c r="AU508" s="361">
        <v>0.1</v>
      </c>
      <c r="AV508" s="362">
        <v>0</v>
      </c>
      <c r="AW508" s="362">
        <v>0</v>
      </c>
      <c r="AX508" s="362">
        <v>0.078740157480315</v>
      </c>
      <c r="AY508" s="142"/>
      <c r="AZ508" s="140"/>
    </row>
    <row r="509" spans="1:52">
      <c r="A509" s="138"/>
      <c r="B509" s="142"/>
      <c r="C509" s="172" t="s">
        <v>719</v>
      </c>
      <c r="D509" s="166" t="s">
        <v>26</v>
      </c>
      <c r="E509" s="166" t="s">
        <v>720</v>
      </c>
      <c r="F509" s="167" t="s">
        <v>949</v>
      </c>
      <c r="G509" s="173" t="s">
        <v>949</v>
      </c>
      <c r="H509" s="173" t="s">
        <v>949</v>
      </c>
      <c r="I509" s="173" t="s">
        <v>949</v>
      </c>
      <c r="J509" s="173" t="s">
        <v>949</v>
      </c>
      <c r="K509" s="168">
        <v>0.9</v>
      </c>
      <c r="L509" s="169">
        <v>1</v>
      </c>
      <c r="M509" s="169">
        <v>1</v>
      </c>
      <c r="N509" s="170">
        <v>1</v>
      </c>
      <c r="O509" s="170">
        <v>0.993047508690614</v>
      </c>
      <c r="P509" s="356">
        <v>0.9</v>
      </c>
      <c r="Q509" s="357">
        <v>0.996669133974833</v>
      </c>
      <c r="R509" s="169">
        <v>0.990575916230366</v>
      </c>
      <c r="S509" s="169">
        <v>0.999452654625068</v>
      </c>
      <c r="T509" s="169">
        <v>0.993718784390079</v>
      </c>
      <c r="U509" s="356">
        <v>0.9</v>
      </c>
      <c r="V509" s="169">
        <v>0.944485566247224</v>
      </c>
      <c r="W509" s="169">
        <v>0.947643979057592</v>
      </c>
      <c r="X509" s="169">
        <v>0.940886699507389</v>
      </c>
      <c r="Y509" s="169">
        <v>0.950139676627444</v>
      </c>
      <c r="Z509" s="356">
        <v>0.92</v>
      </c>
      <c r="AA509" s="356">
        <v>0.933227344992051</v>
      </c>
      <c r="AB509" s="356">
        <v>0.956008583690987</v>
      </c>
      <c r="AC509" s="356">
        <v>0.96524064171123</v>
      </c>
      <c r="AD509" s="356">
        <v>0.954613723833662</v>
      </c>
      <c r="AE509" s="356">
        <v>0.92</v>
      </c>
      <c r="AF509" s="169">
        <v>0.999208860759494</v>
      </c>
      <c r="AG509" s="169">
        <v>0.994436201780415</v>
      </c>
      <c r="AH509" s="169">
        <v>0.996155324875048</v>
      </c>
      <c r="AI509" s="169">
        <v>0.998059022710851</v>
      </c>
      <c r="AJ509" s="356">
        <v>0.92</v>
      </c>
      <c r="AK509" s="169">
        <v>0.973281296907835</v>
      </c>
      <c r="AL509" s="169">
        <v>0.973502914679385</v>
      </c>
      <c r="AM509" s="169">
        <v>0.984466019417476</v>
      </c>
      <c r="AN509" s="169">
        <v>0.981499912911493</v>
      </c>
      <c r="AO509" s="168">
        <v>0.99</v>
      </c>
      <c r="AP509" s="358">
        <v>1</v>
      </c>
      <c r="AQ509" s="358">
        <v>1</v>
      </c>
      <c r="AR509" s="358">
        <v>1</v>
      </c>
      <c r="AS509" s="359">
        <v>1</v>
      </c>
      <c r="AT509" s="364">
        <v>0.05</v>
      </c>
      <c r="AU509" s="361">
        <v>0.333333333333333</v>
      </c>
      <c r="AV509" s="362">
        <v>0.0909090909090909</v>
      </c>
      <c r="AW509" s="362">
        <v>0</v>
      </c>
      <c r="AX509" s="362">
        <v>0.101214574898785</v>
      </c>
      <c r="AY509" s="142"/>
      <c r="AZ509" s="140"/>
    </row>
    <row r="510" spans="1:52">
      <c r="A510" s="138"/>
      <c r="B510" s="142"/>
      <c r="C510" s="172" t="s">
        <v>719</v>
      </c>
      <c r="D510" s="166" t="s">
        <v>26</v>
      </c>
      <c r="E510" s="166" t="s">
        <v>720</v>
      </c>
      <c r="F510" s="167" t="s">
        <v>950</v>
      </c>
      <c r="G510" s="173" t="s">
        <v>950</v>
      </c>
      <c r="H510" s="173" t="s">
        <v>950</v>
      </c>
      <c r="I510" s="173" t="s">
        <v>950</v>
      </c>
      <c r="J510" s="173" t="s">
        <v>950</v>
      </c>
      <c r="K510" s="168">
        <v>0.9</v>
      </c>
      <c r="L510" s="169">
        <v>1</v>
      </c>
      <c r="M510" s="169">
        <v>0.980769230769231</v>
      </c>
      <c r="N510" s="170">
        <v>1</v>
      </c>
      <c r="O510" s="170">
        <v>0.989832535885168</v>
      </c>
      <c r="P510" s="356">
        <v>0.9</v>
      </c>
      <c r="Q510" s="357">
        <v>0.990749662748121</v>
      </c>
      <c r="R510" s="169">
        <v>0.981275303643725</v>
      </c>
      <c r="S510" s="169">
        <v>0.985969387755102</v>
      </c>
      <c r="T510" s="169">
        <v>0.981822187048716</v>
      </c>
      <c r="U510" s="356">
        <v>0.9</v>
      </c>
      <c r="V510" s="169">
        <v>0.941221815378686</v>
      </c>
      <c r="W510" s="169">
        <v>0.918522267206478</v>
      </c>
      <c r="X510" s="169">
        <v>0.929081632653061</v>
      </c>
      <c r="Y510" s="169">
        <v>0.931172338394511</v>
      </c>
      <c r="Z510" s="356">
        <v>0.92</v>
      </c>
      <c r="AA510" s="356" t="s">
        <v>40</v>
      </c>
      <c r="AB510" s="356" t="s">
        <v>40</v>
      </c>
      <c r="AC510" s="356" t="s">
        <v>40</v>
      </c>
      <c r="AD510" s="356">
        <v>1</v>
      </c>
      <c r="AE510" s="356">
        <v>0.92</v>
      </c>
      <c r="AF510" s="169">
        <v>1</v>
      </c>
      <c r="AG510" s="169">
        <v>0.974683544303797</v>
      </c>
      <c r="AH510" s="169">
        <v>1</v>
      </c>
      <c r="AI510" s="169">
        <v>0.984093763080787</v>
      </c>
      <c r="AJ510" s="356">
        <v>0.92</v>
      </c>
      <c r="AK510" s="169">
        <v>0.98443205842783</v>
      </c>
      <c r="AL510" s="169">
        <v>0.984319676277188</v>
      </c>
      <c r="AM510" s="169">
        <v>0.987248150981892</v>
      </c>
      <c r="AN510" s="169">
        <v>0.989625134579622</v>
      </c>
      <c r="AO510" s="168">
        <v>0.99</v>
      </c>
      <c r="AP510" s="358">
        <v>1</v>
      </c>
      <c r="AQ510" s="358">
        <v>1</v>
      </c>
      <c r="AR510" s="358">
        <v>1</v>
      </c>
      <c r="AS510" s="359">
        <v>1</v>
      </c>
      <c r="AT510" s="364">
        <v>0.05</v>
      </c>
      <c r="AU510" s="361">
        <v>0</v>
      </c>
      <c r="AV510" s="362">
        <v>0.0833333333333333</v>
      </c>
      <c r="AW510" s="362">
        <v>0</v>
      </c>
      <c r="AX510" s="362">
        <v>0.0339805825242718</v>
      </c>
      <c r="AY510" s="142"/>
      <c r="AZ510" s="140"/>
    </row>
    <row r="511" spans="1:52">
      <c r="A511" s="138"/>
      <c r="B511" s="142"/>
      <c r="C511" s="172" t="s">
        <v>719</v>
      </c>
      <c r="D511" s="166" t="s">
        <v>26</v>
      </c>
      <c r="E511" s="166" t="s">
        <v>720</v>
      </c>
      <c r="F511" s="167" t="s">
        <v>951</v>
      </c>
      <c r="G511" s="173" t="s">
        <v>951</v>
      </c>
      <c r="H511" s="173" t="s">
        <v>951</v>
      </c>
      <c r="I511" s="173" t="s">
        <v>951</v>
      </c>
      <c r="J511" s="173" t="s">
        <v>951</v>
      </c>
      <c r="K511" s="168">
        <v>0.9</v>
      </c>
      <c r="L511" s="169">
        <v>0.958333333333333</v>
      </c>
      <c r="M511" s="169">
        <v>0.789473684210526</v>
      </c>
      <c r="N511" s="170">
        <v>1</v>
      </c>
      <c r="O511" s="170">
        <v>0.967889908256881</v>
      </c>
      <c r="P511" s="356">
        <v>0.9</v>
      </c>
      <c r="Q511" s="357">
        <v>0.986065954482118</v>
      </c>
      <c r="R511" s="169">
        <v>0.99467680608365</v>
      </c>
      <c r="S511" s="169">
        <v>0.983316977428852</v>
      </c>
      <c r="T511" s="169">
        <v>0.976836856879257</v>
      </c>
      <c r="U511" s="356">
        <v>0.9</v>
      </c>
      <c r="V511" s="169">
        <v>0.899674872271249</v>
      </c>
      <c r="W511" s="169">
        <v>0.966539923954373</v>
      </c>
      <c r="X511" s="169">
        <v>0.934249263984298</v>
      </c>
      <c r="Y511" s="169">
        <v>0.941385470035137</v>
      </c>
      <c r="Z511" s="356">
        <v>0.92</v>
      </c>
      <c r="AA511" s="356" t="s">
        <v>40</v>
      </c>
      <c r="AB511" s="356" t="s">
        <v>40</v>
      </c>
      <c r="AC511" s="356" t="s">
        <v>40</v>
      </c>
      <c r="AD511" s="356">
        <v>0</v>
      </c>
      <c r="AE511" s="356">
        <v>0.92</v>
      </c>
      <c r="AF511" s="169">
        <v>1</v>
      </c>
      <c r="AG511" s="169">
        <v>0.977777777777778</v>
      </c>
      <c r="AH511" s="169">
        <v>1</v>
      </c>
      <c r="AI511" s="169">
        <v>0.985944605208764</v>
      </c>
      <c r="AJ511" s="356">
        <v>0.92</v>
      </c>
      <c r="AK511" s="169">
        <v>0.980074142724745</v>
      </c>
      <c r="AL511" s="169">
        <v>0.990114068441065</v>
      </c>
      <c r="AM511" s="169">
        <v>0.983316977428852</v>
      </c>
      <c r="AN511" s="169">
        <v>0.986516986242223</v>
      </c>
      <c r="AO511" s="168">
        <v>0.99</v>
      </c>
      <c r="AP511" s="358">
        <v>1</v>
      </c>
      <c r="AQ511" s="358">
        <v>1</v>
      </c>
      <c r="AR511" s="358">
        <v>1</v>
      </c>
      <c r="AS511" s="359">
        <v>1</v>
      </c>
      <c r="AT511" s="364">
        <v>0.05</v>
      </c>
      <c r="AU511" s="361">
        <v>0</v>
      </c>
      <c r="AV511" s="362">
        <v>0</v>
      </c>
      <c r="AW511" s="362">
        <v>0.2</v>
      </c>
      <c r="AX511" s="362">
        <v>0.0347222222222222</v>
      </c>
      <c r="AY511" s="142"/>
      <c r="AZ511" s="140"/>
    </row>
    <row r="512" spans="1:52">
      <c r="A512" s="138"/>
      <c r="B512" s="142"/>
      <c r="C512" s="172" t="s">
        <v>719</v>
      </c>
      <c r="D512" s="166" t="s">
        <v>26</v>
      </c>
      <c r="E512" s="166" t="s">
        <v>720</v>
      </c>
      <c r="F512" s="167" t="s">
        <v>952</v>
      </c>
      <c r="G512" s="173" t="s">
        <v>952</v>
      </c>
      <c r="H512" s="173" t="s">
        <v>952</v>
      </c>
      <c r="I512" s="173" t="s">
        <v>952</v>
      </c>
      <c r="J512" s="173" t="s">
        <v>952</v>
      </c>
      <c r="K512" s="168">
        <v>0.9</v>
      </c>
      <c r="L512" s="169">
        <v>0.951219512195122</v>
      </c>
      <c r="M512" s="169">
        <v>0.962962962962963</v>
      </c>
      <c r="N512" s="170">
        <v>1</v>
      </c>
      <c r="O512" s="170">
        <v>0.986351228389445</v>
      </c>
      <c r="P512" s="356">
        <v>0.9</v>
      </c>
      <c r="Q512" s="357">
        <v>0.222222222222222</v>
      </c>
      <c r="R512" s="169" t="s">
        <v>40</v>
      </c>
      <c r="S512" s="169" t="s">
        <v>40</v>
      </c>
      <c r="T512" s="169">
        <v>0.25</v>
      </c>
      <c r="U512" s="356">
        <v>0.9</v>
      </c>
      <c r="V512" s="169">
        <v>0</v>
      </c>
      <c r="W512" s="169" t="s">
        <v>40</v>
      </c>
      <c r="X512" s="169" t="s">
        <v>40</v>
      </c>
      <c r="Y512" s="169">
        <v>0.0833333333333333</v>
      </c>
      <c r="Z512" s="356">
        <v>0.92</v>
      </c>
      <c r="AA512" s="356" t="s">
        <v>40</v>
      </c>
      <c r="AB512" s="356" t="s">
        <v>40</v>
      </c>
      <c r="AC512" s="356" t="s">
        <v>40</v>
      </c>
      <c r="AD512" s="356">
        <v>0.5</v>
      </c>
      <c r="AE512" s="356">
        <v>0.92</v>
      </c>
      <c r="AF512" s="169">
        <v>1</v>
      </c>
      <c r="AG512" s="169">
        <v>1</v>
      </c>
      <c r="AH512" s="169">
        <v>0.998371335504886</v>
      </c>
      <c r="AI512" s="169">
        <v>0.995576960880676</v>
      </c>
      <c r="AJ512" s="356">
        <v>0.92</v>
      </c>
      <c r="AK512" s="169">
        <v>0.967044284243048</v>
      </c>
      <c r="AL512" s="169">
        <v>0.968115942028986</v>
      </c>
      <c r="AM512" s="169">
        <v>0.984884919271728</v>
      </c>
      <c r="AN512" s="169">
        <v>0.983569343854718</v>
      </c>
      <c r="AO512" s="168">
        <v>0.99</v>
      </c>
      <c r="AP512" s="358">
        <v>1</v>
      </c>
      <c r="AQ512" s="358">
        <v>1</v>
      </c>
      <c r="AR512" s="358">
        <v>1</v>
      </c>
      <c r="AS512" s="359">
        <v>1</v>
      </c>
      <c r="AT512" s="364">
        <v>0.05</v>
      </c>
      <c r="AU512" s="361">
        <v>0</v>
      </c>
      <c r="AV512" s="362">
        <v>0</v>
      </c>
      <c r="AW512" s="362">
        <v>0</v>
      </c>
      <c r="AX512" s="362">
        <v>0.0318181818181818</v>
      </c>
      <c r="AY512" s="142"/>
      <c r="AZ512" s="140"/>
    </row>
    <row r="513" spans="1:52">
      <c r="A513" s="138"/>
      <c r="B513" s="142"/>
      <c r="C513" s="172" t="s">
        <v>719</v>
      </c>
      <c r="D513" s="166" t="s">
        <v>26</v>
      </c>
      <c r="E513" s="166" t="s">
        <v>720</v>
      </c>
      <c r="F513" s="167" t="s">
        <v>953</v>
      </c>
      <c r="G513" s="173" t="s">
        <v>953</v>
      </c>
      <c r="H513" s="173" t="s">
        <v>953</v>
      </c>
      <c r="I513" s="173" t="s">
        <v>953</v>
      </c>
      <c r="J513" s="173" t="s">
        <v>953</v>
      </c>
      <c r="K513" s="168">
        <v>0.9</v>
      </c>
      <c r="L513" s="169">
        <v>0.967741935483871</v>
      </c>
      <c r="M513" s="169">
        <v>0.978260869565217</v>
      </c>
      <c r="N513" s="170">
        <v>0.964912280701754</v>
      </c>
      <c r="O513" s="170">
        <v>0.955922865013774</v>
      </c>
      <c r="P513" s="356">
        <v>0.9</v>
      </c>
      <c r="Q513" s="357">
        <v>0</v>
      </c>
      <c r="R513" s="169" t="s">
        <v>40</v>
      </c>
      <c r="S513" s="169" t="s">
        <v>40</v>
      </c>
      <c r="T513" s="169">
        <v>0.285714285714286</v>
      </c>
      <c r="U513" s="356">
        <v>0.9</v>
      </c>
      <c r="V513" s="169">
        <v>0</v>
      </c>
      <c r="W513" s="169" t="s">
        <v>40</v>
      </c>
      <c r="X513" s="169" t="s">
        <v>40</v>
      </c>
      <c r="Y513" s="169">
        <v>0.428571428571429</v>
      </c>
      <c r="Z513" s="356">
        <v>0.92</v>
      </c>
      <c r="AA513" s="356" t="s">
        <v>40</v>
      </c>
      <c r="AB513" s="356" t="s">
        <v>40</v>
      </c>
      <c r="AC513" s="356" t="s">
        <v>40</v>
      </c>
      <c r="AD513" s="356">
        <v>0.333333333333333</v>
      </c>
      <c r="AE513" s="356">
        <v>0.92</v>
      </c>
      <c r="AF513" s="169">
        <v>1</v>
      </c>
      <c r="AG513" s="169">
        <v>0.997854077253219</v>
      </c>
      <c r="AH513" s="169">
        <v>1</v>
      </c>
      <c r="AI513" s="169">
        <v>0.99618138424821</v>
      </c>
      <c r="AJ513" s="356">
        <v>0.92</v>
      </c>
      <c r="AK513" s="169">
        <v>0.942871759890859</v>
      </c>
      <c r="AL513" s="169">
        <v>0.929211087420043</v>
      </c>
      <c r="AM513" s="169">
        <v>0.951763858891289</v>
      </c>
      <c r="AN513" s="169">
        <v>0.964270358586293</v>
      </c>
      <c r="AO513" s="168">
        <v>0.99</v>
      </c>
      <c r="AP513" s="358">
        <v>1</v>
      </c>
      <c r="AQ513" s="358">
        <v>1</v>
      </c>
      <c r="AR513" s="358">
        <v>1</v>
      </c>
      <c r="AS513" s="359">
        <v>1</v>
      </c>
      <c r="AT513" s="364">
        <v>0.05</v>
      </c>
      <c r="AU513" s="361">
        <v>0.111111111111111</v>
      </c>
      <c r="AV513" s="362">
        <v>0</v>
      </c>
      <c r="AW513" s="362">
        <v>0.166666666666667</v>
      </c>
      <c r="AX513" s="362">
        <v>0.0507462686567164</v>
      </c>
      <c r="AY513" s="142"/>
      <c r="AZ513" s="140"/>
    </row>
    <row r="514" spans="1:52">
      <c r="A514" s="138"/>
      <c r="B514" s="142"/>
      <c r="C514" s="172" t="s">
        <v>719</v>
      </c>
      <c r="D514" s="166" t="s">
        <v>26</v>
      </c>
      <c r="E514" s="166" t="s">
        <v>720</v>
      </c>
      <c r="F514" s="167" t="s">
        <v>954</v>
      </c>
      <c r="G514" s="173" t="s">
        <v>954</v>
      </c>
      <c r="H514" s="173" t="s">
        <v>954</v>
      </c>
      <c r="I514" s="173" t="s">
        <v>954</v>
      </c>
      <c r="J514" s="173" t="s">
        <v>954</v>
      </c>
      <c r="K514" s="168">
        <v>0.9</v>
      </c>
      <c r="L514" s="169">
        <v>0.968253968253968</v>
      </c>
      <c r="M514" s="169">
        <v>0.947368421052632</v>
      </c>
      <c r="N514" s="170">
        <v>0.983333333333333</v>
      </c>
      <c r="O514" s="170">
        <v>0.934089681253377</v>
      </c>
      <c r="P514" s="356">
        <v>0.9</v>
      </c>
      <c r="Q514" s="357">
        <v>0</v>
      </c>
      <c r="R514" s="169" t="s">
        <v>40</v>
      </c>
      <c r="S514" s="169" t="s">
        <v>40</v>
      </c>
      <c r="T514" s="169">
        <v>0.216216216216216</v>
      </c>
      <c r="U514" s="356">
        <v>0.9</v>
      </c>
      <c r="V514" s="169">
        <v>0.8</v>
      </c>
      <c r="W514" s="169" t="s">
        <v>40</v>
      </c>
      <c r="X514" s="169" t="s">
        <v>40</v>
      </c>
      <c r="Y514" s="169">
        <v>0.621621621621622</v>
      </c>
      <c r="Z514" s="356">
        <v>0.92</v>
      </c>
      <c r="AA514" s="356">
        <v>0</v>
      </c>
      <c r="AB514" s="356" t="s">
        <v>40</v>
      </c>
      <c r="AC514" s="356" t="s">
        <v>40</v>
      </c>
      <c r="AD514" s="356">
        <v>0.444444444444444</v>
      </c>
      <c r="AE514" s="356">
        <v>0.92</v>
      </c>
      <c r="AF514" s="169">
        <v>0.980392156862745</v>
      </c>
      <c r="AG514" s="169">
        <v>1</v>
      </c>
      <c r="AH514" s="169">
        <v>0.988095238095238</v>
      </c>
      <c r="AI514" s="169">
        <v>0.977835723598436</v>
      </c>
      <c r="AJ514" s="356">
        <v>0.92</v>
      </c>
      <c r="AK514" s="169">
        <v>0.960035922766053</v>
      </c>
      <c r="AL514" s="169">
        <v>0.957671957671958</v>
      </c>
      <c r="AM514" s="169">
        <v>0.977792013666453</v>
      </c>
      <c r="AN514" s="169">
        <v>0.981037615234506</v>
      </c>
      <c r="AO514" s="168">
        <v>0.99</v>
      </c>
      <c r="AP514" s="358">
        <v>1</v>
      </c>
      <c r="AQ514" s="358">
        <v>1</v>
      </c>
      <c r="AR514" s="358">
        <v>1</v>
      </c>
      <c r="AS514" s="359">
        <v>1</v>
      </c>
      <c r="AT514" s="364">
        <v>0.05</v>
      </c>
      <c r="AU514" s="361">
        <v>0</v>
      </c>
      <c r="AV514" s="362">
        <v>0.1</v>
      </c>
      <c r="AW514" s="362">
        <v>0.125</v>
      </c>
      <c r="AX514" s="362">
        <v>0.0457142857142857</v>
      </c>
      <c r="AY514" s="142"/>
      <c r="AZ514" s="140"/>
    </row>
    <row r="515" spans="1:52">
      <c r="A515" s="138"/>
      <c r="B515" s="142"/>
      <c r="C515" s="172" t="s">
        <v>719</v>
      </c>
      <c r="D515" s="166" t="s">
        <v>26</v>
      </c>
      <c r="E515" s="166" t="s">
        <v>720</v>
      </c>
      <c r="F515" s="167" t="s">
        <v>955</v>
      </c>
      <c r="G515" s="173" t="s">
        <v>955</v>
      </c>
      <c r="H515" s="173" t="s">
        <v>955</v>
      </c>
      <c r="I515" s="173" t="s">
        <v>955</v>
      </c>
      <c r="J515" s="173" t="s">
        <v>955</v>
      </c>
      <c r="K515" s="168">
        <v>0.9</v>
      </c>
      <c r="L515" s="169">
        <v>1</v>
      </c>
      <c r="M515" s="169">
        <v>1</v>
      </c>
      <c r="N515" s="170">
        <v>1</v>
      </c>
      <c r="O515" s="170">
        <v>0.986984815618221</v>
      </c>
      <c r="P515" s="356">
        <v>0.9</v>
      </c>
      <c r="Q515" s="357">
        <v>0.98752</v>
      </c>
      <c r="R515" s="169">
        <v>0.983259911894273</v>
      </c>
      <c r="S515" s="169">
        <v>0.969093988145639</v>
      </c>
      <c r="T515" s="169">
        <v>0.984631033329618</v>
      </c>
      <c r="U515" s="356">
        <v>0.9</v>
      </c>
      <c r="V515" s="169">
        <v>0.95616</v>
      </c>
      <c r="W515" s="169">
        <v>0.917180616740088</v>
      </c>
      <c r="X515" s="169">
        <v>0.945808636748518</v>
      </c>
      <c r="Y515" s="169">
        <v>0.961082933898116</v>
      </c>
      <c r="Z515" s="356">
        <v>0.92</v>
      </c>
      <c r="AA515" s="356" t="s">
        <v>40</v>
      </c>
      <c r="AB515" s="356" t="s">
        <v>40</v>
      </c>
      <c r="AC515" s="356" t="s">
        <v>40</v>
      </c>
      <c r="AD515" s="356">
        <v>0</v>
      </c>
      <c r="AE515" s="356">
        <v>0.92</v>
      </c>
      <c r="AF515" s="169">
        <v>0.985294117647059</v>
      </c>
      <c r="AG515" s="169">
        <v>1</v>
      </c>
      <c r="AH515" s="169">
        <v>0.992753623188406</v>
      </c>
      <c r="AI515" s="169">
        <v>0.991003958258366</v>
      </c>
      <c r="AJ515" s="356">
        <v>0.92</v>
      </c>
      <c r="AK515" s="169">
        <v>0.979206653870761</v>
      </c>
      <c r="AL515" s="169">
        <v>0.966519823788546</v>
      </c>
      <c r="AM515" s="169">
        <v>0.975454930173508</v>
      </c>
      <c r="AN515" s="169">
        <v>0.984327983951856</v>
      </c>
      <c r="AO515" s="168">
        <v>0.99</v>
      </c>
      <c r="AP515" s="358">
        <v>1</v>
      </c>
      <c r="AQ515" s="358">
        <v>1</v>
      </c>
      <c r="AR515" s="358">
        <v>1</v>
      </c>
      <c r="AS515" s="359">
        <v>1</v>
      </c>
      <c r="AT515" s="364">
        <v>0.05</v>
      </c>
      <c r="AU515" s="361">
        <v>0.4</v>
      </c>
      <c r="AV515" s="362">
        <v>0</v>
      </c>
      <c r="AW515" s="362">
        <v>0.2</v>
      </c>
      <c r="AX515" s="362">
        <v>0.0775193798449612</v>
      </c>
      <c r="AY515" s="142"/>
      <c r="AZ515" s="140"/>
    </row>
    <row r="516" spans="1:52">
      <c r="A516" s="138"/>
      <c r="B516" s="142"/>
      <c r="C516" s="172" t="s">
        <v>719</v>
      </c>
      <c r="D516" s="166" t="s">
        <v>26</v>
      </c>
      <c r="E516" s="166" t="s">
        <v>720</v>
      </c>
      <c r="F516" s="167" t="s">
        <v>956</v>
      </c>
      <c r="G516" s="173" t="s">
        <v>956</v>
      </c>
      <c r="H516" s="173" t="s">
        <v>956</v>
      </c>
      <c r="I516" s="173" t="s">
        <v>956</v>
      </c>
      <c r="J516" s="173" t="s">
        <v>956</v>
      </c>
      <c r="K516" s="168">
        <v>0.9</v>
      </c>
      <c r="L516" s="169">
        <v>1</v>
      </c>
      <c r="M516" s="169">
        <v>1</v>
      </c>
      <c r="N516" s="170">
        <v>1</v>
      </c>
      <c r="O516" s="170">
        <v>0.991489361702128</v>
      </c>
      <c r="P516" s="356">
        <v>0.9</v>
      </c>
      <c r="Q516" s="357">
        <v>0.983031012287888</v>
      </c>
      <c r="R516" s="169">
        <v>0.974068071312804</v>
      </c>
      <c r="S516" s="169">
        <v>0.980565371024735</v>
      </c>
      <c r="T516" s="169">
        <v>0.981800319292644</v>
      </c>
      <c r="U516" s="356">
        <v>0.9</v>
      </c>
      <c r="V516" s="169">
        <v>0.941486249268578</v>
      </c>
      <c r="W516" s="169">
        <v>0.883306320907618</v>
      </c>
      <c r="X516" s="169">
        <v>0.943462897526502</v>
      </c>
      <c r="Y516" s="169">
        <v>0.93206434974825</v>
      </c>
      <c r="Z516" s="356">
        <v>0.92</v>
      </c>
      <c r="AA516" s="356">
        <v>0.948228882833787</v>
      </c>
      <c r="AB516" s="356">
        <v>0.953367875647668</v>
      </c>
      <c r="AC516" s="356">
        <v>0.955056179775281</v>
      </c>
      <c r="AD516" s="356">
        <v>0.96049252650293</v>
      </c>
      <c r="AE516" s="356">
        <v>0.92</v>
      </c>
      <c r="AF516" s="169">
        <v>0.997991967871486</v>
      </c>
      <c r="AG516" s="169">
        <v>0.995054401582592</v>
      </c>
      <c r="AH516" s="169">
        <v>0.994516792323509</v>
      </c>
      <c r="AI516" s="169">
        <v>0.996664442961975</v>
      </c>
      <c r="AJ516" s="356">
        <v>0.92</v>
      </c>
      <c r="AK516" s="169">
        <v>0.982658959537572</v>
      </c>
      <c r="AL516" s="169">
        <v>0.969063545150502</v>
      </c>
      <c r="AM516" s="169">
        <v>0.966340269277846</v>
      </c>
      <c r="AN516" s="169">
        <v>0.981200586699102</v>
      </c>
      <c r="AO516" s="168">
        <v>0.99</v>
      </c>
      <c r="AP516" s="358">
        <v>1</v>
      </c>
      <c r="AQ516" s="358">
        <v>1</v>
      </c>
      <c r="AR516" s="358">
        <v>1</v>
      </c>
      <c r="AS516" s="359">
        <v>1</v>
      </c>
      <c r="AT516" s="364">
        <v>0.05</v>
      </c>
      <c r="AU516" s="361">
        <v>0.25</v>
      </c>
      <c r="AV516" s="362">
        <v>0</v>
      </c>
      <c r="AW516" s="362">
        <v>0</v>
      </c>
      <c r="AX516" s="362">
        <v>0.0340136054421769</v>
      </c>
      <c r="AY516" s="142"/>
      <c r="AZ516" s="140"/>
    </row>
    <row r="517" spans="1:52">
      <c r="A517" s="138"/>
      <c r="B517" s="142"/>
      <c r="C517" s="172" t="s">
        <v>719</v>
      </c>
      <c r="D517" s="166" t="s">
        <v>26</v>
      </c>
      <c r="E517" s="166" t="s">
        <v>720</v>
      </c>
      <c r="F517" s="167" t="s">
        <v>957</v>
      </c>
      <c r="G517" s="173" t="s">
        <v>957</v>
      </c>
      <c r="H517" s="173" t="s">
        <v>957</v>
      </c>
      <c r="I517" s="173" t="s">
        <v>957</v>
      </c>
      <c r="J517" s="173" t="s">
        <v>957</v>
      </c>
      <c r="K517" s="168">
        <v>0.9</v>
      </c>
      <c r="L517" s="169">
        <v>0.982142857142857</v>
      </c>
      <c r="M517" s="169">
        <v>0.936170212765957</v>
      </c>
      <c r="N517" s="170">
        <v>0.964285714285714</v>
      </c>
      <c r="O517" s="170">
        <v>0.933708567854909</v>
      </c>
      <c r="P517" s="356">
        <v>0.9</v>
      </c>
      <c r="Q517" s="357">
        <v>1</v>
      </c>
      <c r="R517" s="169" t="s">
        <v>40</v>
      </c>
      <c r="S517" s="169" t="s">
        <v>40</v>
      </c>
      <c r="T517" s="169">
        <v>0.428571428571429</v>
      </c>
      <c r="U517" s="356">
        <v>0.9</v>
      </c>
      <c r="V517" s="169">
        <v>0</v>
      </c>
      <c r="W517" s="169" t="s">
        <v>40</v>
      </c>
      <c r="X517" s="169" t="s">
        <v>40</v>
      </c>
      <c r="Y517" s="169">
        <v>0.714285714285714</v>
      </c>
      <c r="Z517" s="356">
        <v>0.92</v>
      </c>
      <c r="AA517" s="356">
        <v>0</v>
      </c>
      <c r="AB517" s="356">
        <v>0</v>
      </c>
      <c r="AC517" s="356" t="s">
        <v>40</v>
      </c>
      <c r="AD517" s="356">
        <v>0</v>
      </c>
      <c r="AE517" s="356">
        <v>0.92</v>
      </c>
      <c r="AF517" s="169">
        <v>0.993243243243243</v>
      </c>
      <c r="AG517" s="169">
        <v>0.989528795811518</v>
      </c>
      <c r="AH517" s="169">
        <v>0.994296577946768</v>
      </c>
      <c r="AI517" s="169">
        <v>0.994243223794675</v>
      </c>
      <c r="AJ517" s="356">
        <v>0.92</v>
      </c>
      <c r="AK517" s="169">
        <v>0.955689993459778</v>
      </c>
      <c r="AL517" s="169">
        <v>0.967479674796748</v>
      </c>
      <c r="AM517" s="169">
        <v>0.974968071519796</v>
      </c>
      <c r="AN517" s="169">
        <v>0.978798942103145</v>
      </c>
      <c r="AO517" s="168">
        <v>0.99</v>
      </c>
      <c r="AP517" s="358">
        <v>1</v>
      </c>
      <c r="AQ517" s="358">
        <v>1</v>
      </c>
      <c r="AR517" s="358">
        <v>1</v>
      </c>
      <c r="AS517" s="359">
        <v>1</v>
      </c>
      <c r="AT517" s="364">
        <v>0.05</v>
      </c>
      <c r="AU517" s="361">
        <v>0.125</v>
      </c>
      <c r="AV517" s="362">
        <v>0</v>
      </c>
      <c r="AW517" s="362">
        <v>0</v>
      </c>
      <c r="AX517" s="362">
        <v>0.0627615062761506</v>
      </c>
      <c r="AY517" s="142"/>
      <c r="AZ517" s="140"/>
    </row>
    <row r="518" spans="1:52">
      <c r="A518" s="138"/>
      <c r="B518" s="142"/>
      <c r="C518" s="172" t="s">
        <v>719</v>
      </c>
      <c r="D518" s="166" t="s">
        <v>26</v>
      </c>
      <c r="E518" s="166" t="s">
        <v>720</v>
      </c>
      <c r="F518" s="167" t="s">
        <v>958</v>
      </c>
      <c r="G518" s="173" t="s">
        <v>959</v>
      </c>
      <c r="H518" s="173" t="s">
        <v>959</v>
      </c>
      <c r="I518" s="173" t="s">
        <v>959</v>
      </c>
      <c r="J518" s="173" t="s">
        <v>959</v>
      </c>
      <c r="K518" s="168">
        <v>0.9</v>
      </c>
      <c r="L518" s="169">
        <v>0.941176470588235</v>
      </c>
      <c r="M518" s="169">
        <v>0.935483870967742</v>
      </c>
      <c r="N518" s="170">
        <v>0.938461538461538</v>
      </c>
      <c r="O518" s="170">
        <v>0.932144626052501</v>
      </c>
      <c r="P518" s="356">
        <v>0.9</v>
      </c>
      <c r="Q518" s="357">
        <v>0.97967397866774</v>
      </c>
      <c r="R518" s="169">
        <v>0.939342403628118</v>
      </c>
      <c r="S518" s="169">
        <v>0.978445460483344</v>
      </c>
      <c r="T518" s="169">
        <v>0.962782398687922</v>
      </c>
      <c r="U518" s="356">
        <v>0.9</v>
      </c>
      <c r="V518" s="169">
        <v>0.808412155363252</v>
      </c>
      <c r="W518" s="169">
        <v>0.850907029478458</v>
      </c>
      <c r="X518" s="169">
        <v>0.869693011103854</v>
      </c>
      <c r="Y518" s="169">
        <v>0.894745379340176</v>
      </c>
      <c r="Z518" s="356">
        <v>0.92</v>
      </c>
      <c r="AA518" s="356">
        <v>0.88686481303931</v>
      </c>
      <c r="AB518" s="356">
        <v>0.895375722543353</v>
      </c>
      <c r="AC518" s="356">
        <v>0.936085219707057</v>
      </c>
      <c r="AD518" s="356">
        <v>0.894831290281815</v>
      </c>
      <c r="AE518" s="356">
        <v>0.92</v>
      </c>
      <c r="AF518" s="169">
        <v>0.998452810727179</v>
      </c>
      <c r="AG518" s="169">
        <v>1</v>
      </c>
      <c r="AH518" s="169">
        <v>0.997974068071313</v>
      </c>
      <c r="AI518" s="169">
        <v>0.997372210223182</v>
      </c>
      <c r="AJ518" s="356">
        <v>0.92</v>
      </c>
      <c r="AK518" s="169">
        <v>0.94828732956435</v>
      </c>
      <c r="AL518" s="169">
        <v>0.932169433314253</v>
      </c>
      <c r="AM518" s="169">
        <v>0.961226725082147</v>
      </c>
      <c r="AN518" s="169">
        <v>0.951712319668429</v>
      </c>
      <c r="AO518" s="168">
        <v>0.99</v>
      </c>
      <c r="AP518" s="358">
        <v>1</v>
      </c>
      <c r="AQ518" s="358">
        <v>1</v>
      </c>
      <c r="AR518" s="358">
        <v>1</v>
      </c>
      <c r="AS518" s="359">
        <v>1</v>
      </c>
      <c r="AT518" s="364">
        <v>0.05</v>
      </c>
      <c r="AU518" s="361">
        <v>0.266666666666667</v>
      </c>
      <c r="AV518" s="362">
        <v>0</v>
      </c>
      <c r="AW518" s="362">
        <v>0.03125</v>
      </c>
      <c r="AX518" s="362">
        <v>0.0747826086956522</v>
      </c>
      <c r="AY518" s="142"/>
      <c r="AZ518" s="140"/>
    </row>
    <row r="519" spans="1:52">
      <c r="A519" s="138"/>
      <c r="B519" s="142"/>
      <c r="C519" s="172" t="s">
        <v>719</v>
      </c>
      <c r="D519" s="166" t="s">
        <v>26</v>
      </c>
      <c r="E519" s="166" t="s">
        <v>720</v>
      </c>
      <c r="F519" s="167" t="s">
        <v>960</v>
      </c>
      <c r="G519" s="173" t="s">
        <v>960</v>
      </c>
      <c r="H519" s="173" t="s">
        <v>960</v>
      </c>
      <c r="I519" s="173" t="s">
        <v>960</v>
      </c>
      <c r="J519" s="173" t="s">
        <v>960</v>
      </c>
      <c r="K519" s="168">
        <v>0.9</v>
      </c>
      <c r="L519" s="169">
        <v>0.875</v>
      </c>
      <c r="M519" s="169">
        <v>1</v>
      </c>
      <c r="N519" s="170">
        <v>1</v>
      </c>
      <c r="O519" s="170">
        <v>0.961764705882353</v>
      </c>
      <c r="P519" s="356">
        <v>0.9</v>
      </c>
      <c r="Q519" s="357">
        <v>0.987446057277364</v>
      </c>
      <c r="R519" s="169">
        <v>0.995864920744314</v>
      </c>
      <c r="S519" s="169">
        <v>0.991568296795953</v>
      </c>
      <c r="T519" s="169">
        <v>0.978139711991138</v>
      </c>
      <c r="U519" s="356">
        <v>0.9</v>
      </c>
      <c r="V519" s="169">
        <v>0.88819144762652</v>
      </c>
      <c r="W519" s="169">
        <v>0.95933838731909</v>
      </c>
      <c r="X519" s="169">
        <v>0.95531197301855</v>
      </c>
      <c r="Y519" s="169">
        <v>0.942277070063694</v>
      </c>
      <c r="Z519" s="356">
        <v>0.92</v>
      </c>
      <c r="AA519" s="356">
        <v>0</v>
      </c>
      <c r="AB519" s="356" t="s">
        <v>40</v>
      </c>
      <c r="AC519" s="356" t="s">
        <v>40</v>
      </c>
      <c r="AD519" s="356">
        <v>0</v>
      </c>
      <c r="AE519" s="356">
        <v>0.92</v>
      </c>
      <c r="AF519" s="169">
        <v>1</v>
      </c>
      <c r="AG519" s="169">
        <v>0.947368421052632</v>
      </c>
      <c r="AH519" s="169">
        <v>0.977272727272727</v>
      </c>
      <c r="AI519" s="169">
        <v>0.982481751824818</v>
      </c>
      <c r="AJ519" s="356">
        <v>0.92</v>
      </c>
      <c r="AK519" s="169">
        <v>0.976479811838495</v>
      </c>
      <c r="AL519" s="169">
        <v>0.984838042729152</v>
      </c>
      <c r="AM519" s="169">
        <v>0.992411467116358</v>
      </c>
      <c r="AN519" s="169">
        <v>0.980841121495327</v>
      </c>
      <c r="AO519" s="168">
        <v>0.99</v>
      </c>
      <c r="AP519" s="358">
        <v>1</v>
      </c>
      <c r="AQ519" s="358">
        <v>1</v>
      </c>
      <c r="AR519" s="358">
        <v>1</v>
      </c>
      <c r="AS519" s="359">
        <v>1</v>
      </c>
      <c r="AT519" s="364">
        <v>0.05</v>
      </c>
      <c r="AU519" s="361">
        <v>0.285714285714286</v>
      </c>
      <c r="AV519" s="362">
        <v>0</v>
      </c>
      <c r="AW519" s="362">
        <v>0.111111111111111</v>
      </c>
      <c r="AX519" s="362">
        <v>0.0491803278688525</v>
      </c>
      <c r="AY519" s="142"/>
      <c r="AZ519" s="140"/>
    </row>
    <row r="520" spans="1:52">
      <c r="A520" s="138"/>
      <c r="B520" s="142"/>
      <c r="C520" s="172" t="s">
        <v>719</v>
      </c>
      <c r="D520" s="166" t="s">
        <v>26</v>
      </c>
      <c r="E520" s="166" t="s">
        <v>720</v>
      </c>
      <c r="F520" s="167" t="s">
        <v>961</v>
      </c>
      <c r="G520" s="173" t="s">
        <v>961</v>
      </c>
      <c r="H520" s="173" t="s">
        <v>961</v>
      </c>
      <c r="I520" s="173" t="s">
        <v>961</v>
      </c>
      <c r="J520" s="173" t="s">
        <v>961</v>
      </c>
      <c r="K520" s="168">
        <v>0.9</v>
      </c>
      <c r="L520" s="169">
        <v>1</v>
      </c>
      <c r="M520" s="169">
        <v>0.964285714285714</v>
      </c>
      <c r="N520" s="170">
        <v>0.972222222222222</v>
      </c>
      <c r="O520" s="170">
        <v>0.988095238095238</v>
      </c>
      <c r="P520" s="356">
        <v>0.9</v>
      </c>
      <c r="Q520" s="357">
        <v>1</v>
      </c>
      <c r="R520" s="169">
        <v>1</v>
      </c>
      <c r="S520" s="169" t="s">
        <v>40</v>
      </c>
      <c r="T520" s="169">
        <v>0.8</v>
      </c>
      <c r="U520" s="356">
        <v>0.9</v>
      </c>
      <c r="V520" s="169">
        <v>0</v>
      </c>
      <c r="W520" s="169">
        <v>0</v>
      </c>
      <c r="X520" s="169" t="s">
        <v>40</v>
      </c>
      <c r="Y520" s="169">
        <v>0.2</v>
      </c>
      <c r="Z520" s="356">
        <v>0.92</v>
      </c>
      <c r="AA520" s="356" t="s">
        <v>40</v>
      </c>
      <c r="AB520" s="356" t="s">
        <v>40</v>
      </c>
      <c r="AC520" s="356" t="s">
        <v>40</v>
      </c>
      <c r="AD520" s="356" t="s">
        <v>40</v>
      </c>
      <c r="AE520" s="356">
        <v>0.92</v>
      </c>
      <c r="AF520" s="169">
        <v>1</v>
      </c>
      <c r="AG520" s="169">
        <v>0.991379310344828</v>
      </c>
      <c r="AH520" s="169">
        <v>1</v>
      </c>
      <c r="AI520" s="169">
        <v>0.99489900020404</v>
      </c>
      <c r="AJ520" s="356">
        <v>0.92</v>
      </c>
      <c r="AK520" s="169">
        <v>0.99164651571774</v>
      </c>
      <c r="AL520" s="169">
        <v>0.990109318063509</v>
      </c>
      <c r="AM520" s="169">
        <v>0.993830787309048</v>
      </c>
      <c r="AN520" s="169">
        <v>0.994546287809349</v>
      </c>
      <c r="AO520" s="168">
        <v>0.99</v>
      </c>
      <c r="AP520" s="358">
        <v>1</v>
      </c>
      <c r="AQ520" s="358">
        <v>1</v>
      </c>
      <c r="AR520" s="358">
        <v>1</v>
      </c>
      <c r="AS520" s="359">
        <v>1</v>
      </c>
      <c r="AT520" s="364">
        <v>0.05</v>
      </c>
      <c r="AU520" s="361">
        <v>0.230769230769231</v>
      </c>
      <c r="AV520" s="362">
        <v>0</v>
      </c>
      <c r="AW520" s="362">
        <v>0</v>
      </c>
      <c r="AX520" s="362">
        <v>0.0479704797047971</v>
      </c>
      <c r="AY520" s="142"/>
      <c r="AZ520" s="140"/>
    </row>
    <row r="521" spans="1:52">
      <c r="A521" s="138"/>
      <c r="B521" s="142"/>
      <c r="C521" s="172" t="s">
        <v>719</v>
      </c>
      <c r="D521" s="166" t="s">
        <v>26</v>
      </c>
      <c r="E521" s="166" t="s">
        <v>720</v>
      </c>
      <c r="F521" s="167" t="s">
        <v>962</v>
      </c>
      <c r="G521" s="173" t="s">
        <v>963</v>
      </c>
      <c r="H521" s="173" t="s">
        <v>963</v>
      </c>
      <c r="I521" s="173" t="s">
        <v>963</v>
      </c>
      <c r="J521" s="173" t="s">
        <v>963</v>
      </c>
      <c r="K521" s="168">
        <v>0.9</v>
      </c>
      <c r="L521" s="169">
        <v>1</v>
      </c>
      <c r="M521" s="169">
        <v>0.903225806451613</v>
      </c>
      <c r="N521" s="170">
        <v>0.962962962962963</v>
      </c>
      <c r="O521" s="170">
        <v>0.909385113268608</v>
      </c>
      <c r="P521" s="356">
        <v>0.9</v>
      </c>
      <c r="Q521" s="357">
        <v>0.938057363220053</v>
      </c>
      <c r="R521" s="169">
        <v>0.941605839416058</v>
      </c>
      <c r="S521" s="169">
        <v>0.939500527611678</v>
      </c>
      <c r="T521" s="169">
        <v>0.938119498740191</v>
      </c>
      <c r="U521" s="356">
        <v>0.9</v>
      </c>
      <c r="V521" s="169">
        <v>0.872740419378163</v>
      </c>
      <c r="W521" s="169">
        <v>0.878832116788321</v>
      </c>
      <c r="X521" s="169">
        <v>0.887794583186775</v>
      </c>
      <c r="Y521" s="169">
        <v>0.889514168692351</v>
      </c>
      <c r="Z521" s="356">
        <v>0.92</v>
      </c>
      <c r="AA521" s="356" t="s">
        <v>40</v>
      </c>
      <c r="AB521" s="356" t="s">
        <v>40</v>
      </c>
      <c r="AC521" s="356" t="s">
        <v>40</v>
      </c>
      <c r="AD521" s="356" t="s">
        <v>40</v>
      </c>
      <c r="AE521" s="356">
        <v>0.92</v>
      </c>
      <c r="AF521" s="169">
        <v>0.949367088607595</v>
      </c>
      <c r="AG521" s="169">
        <v>0.947368421052632</v>
      </c>
      <c r="AH521" s="169">
        <v>0.989130434782609</v>
      </c>
      <c r="AI521" s="169">
        <v>0.966223698781838</v>
      </c>
      <c r="AJ521" s="356">
        <v>0.92</v>
      </c>
      <c r="AK521" s="169">
        <v>0.962400578452639</v>
      </c>
      <c r="AL521" s="169">
        <v>0.969343065693431</v>
      </c>
      <c r="AM521" s="169">
        <v>0.944073162152656</v>
      </c>
      <c r="AN521" s="169">
        <v>0.962028547961018</v>
      </c>
      <c r="AO521" s="168">
        <v>0.99</v>
      </c>
      <c r="AP521" s="358">
        <v>1</v>
      </c>
      <c r="AQ521" s="358">
        <v>1</v>
      </c>
      <c r="AR521" s="358">
        <v>1</v>
      </c>
      <c r="AS521" s="359">
        <v>1</v>
      </c>
      <c r="AT521" s="364">
        <v>0.05</v>
      </c>
      <c r="AU521" s="361">
        <v>0.181818181818182</v>
      </c>
      <c r="AV521" s="362">
        <v>0.0714285714285714</v>
      </c>
      <c r="AW521" s="362">
        <v>0</v>
      </c>
      <c r="AX521" s="362">
        <v>0.0539568345323741</v>
      </c>
      <c r="AY521" s="142"/>
      <c r="AZ521" s="140"/>
    </row>
    <row r="522" spans="1:52">
      <c r="A522" s="138"/>
      <c r="B522" s="142"/>
      <c r="C522" s="172" t="s">
        <v>719</v>
      </c>
      <c r="D522" s="166" t="s">
        <v>26</v>
      </c>
      <c r="E522" s="166" t="s">
        <v>720</v>
      </c>
      <c r="F522" s="167" t="s">
        <v>964</v>
      </c>
      <c r="G522" s="173" t="s">
        <v>964</v>
      </c>
      <c r="H522" s="173" t="s">
        <v>964</v>
      </c>
      <c r="I522" s="173" t="s">
        <v>964</v>
      </c>
      <c r="J522" s="173" t="s">
        <v>964</v>
      </c>
      <c r="K522" s="168">
        <v>0.9</v>
      </c>
      <c r="L522" s="169">
        <v>1</v>
      </c>
      <c r="M522" s="169">
        <v>1</v>
      </c>
      <c r="N522" s="170">
        <v>1</v>
      </c>
      <c r="O522" s="170">
        <v>0.996763754045307</v>
      </c>
      <c r="P522" s="356">
        <v>0.9</v>
      </c>
      <c r="Q522" s="357">
        <v>0.989664082687339</v>
      </c>
      <c r="R522" s="169">
        <v>0.990253411306043</v>
      </c>
      <c r="S522" s="169">
        <v>0.978915662650602</v>
      </c>
      <c r="T522" s="169">
        <v>0.983060305313085</v>
      </c>
      <c r="U522" s="356">
        <v>0.9</v>
      </c>
      <c r="V522" s="169">
        <v>0.928294573643411</v>
      </c>
      <c r="W522" s="169">
        <v>0.941520467836257</v>
      </c>
      <c r="X522" s="169">
        <v>0.954819277108434</v>
      </c>
      <c r="Y522" s="169">
        <v>0.938219937024194</v>
      </c>
      <c r="Z522" s="356">
        <v>0.92</v>
      </c>
      <c r="AA522" s="356">
        <v>0.95447409733124</v>
      </c>
      <c r="AB522" s="356">
        <v>0.965381589299764</v>
      </c>
      <c r="AC522" s="356">
        <v>0.957328385899815</v>
      </c>
      <c r="AD522" s="356">
        <v>0.965374704745544</v>
      </c>
      <c r="AE522" s="356">
        <v>0.92</v>
      </c>
      <c r="AF522" s="169">
        <v>0.994366197183099</v>
      </c>
      <c r="AG522" s="169">
        <v>0.985074626865672</v>
      </c>
      <c r="AH522" s="169">
        <v>1</v>
      </c>
      <c r="AI522" s="169">
        <v>0.984884410195614</v>
      </c>
      <c r="AJ522" s="356">
        <v>0.92</v>
      </c>
      <c r="AK522" s="169">
        <v>0.970942593905032</v>
      </c>
      <c r="AL522" s="169">
        <v>0.972004479283315</v>
      </c>
      <c r="AM522" s="169">
        <v>0.980049875311721</v>
      </c>
      <c r="AN522" s="169">
        <v>0.975109786197391</v>
      </c>
      <c r="AO522" s="168">
        <v>0.99</v>
      </c>
      <c r="AP522" s="358">
        <v>1</v>
      </c>
      <c r="AQ522" s="358">
        <v>1</v>
      </c>
      <c r="AR522" s="358">
        <v>1</v>
      </c>
      <c r="AS522" s="359">
        <v>1</v>
      </c>
      <c r="AT522" s="364">
        <v>0.05</v>
      </c>
      <c r="AU522" s="361">
        <v>0.285714285714286</v>
      </c>
      <c r="AV522" s="362">
        <v>0</v>
      </c>
      <c r="AW522" s="362">
        <v>0</v>
      </c>
      <c r="AX522" s="362">
        <v>0.0543478260869565</v>
      </c>
      <c r="AY522" s="142"/>
      <c r="AZ522" s="140"/>
    </row>
    <row r="523" spans="1:52">
      <c r="A523" s="138"/>
      <c r="B523" s="142"/>
      <c r="C523" s="172" t="s">
        <v>719</v>
      </c>
      <c r="D523" s="166" t="s">
        <v>26</v>
      </c>
      <c r="E523" s="166" t="s">
        <v>720</v>
      </c>
      <c r="F523" s="167" t="s">
        <v>965</v>
      </c>
      <c r="G523" s="173" t="s">
        <v>966</v>
      </c>
      <c r="H523" s="173" t="s">
        <v>966</v>
      </c>
      <c r="I523" s="173" t="s">
        <v>966</v>
      </c>
      <c r="J523" s="173" t="s">
        <v>966</v>
      </c>
      <c r="K523" s="168">
        <v>0.9</v>
      </c>
      <c r="L523" s="169">
        <v>0.963414634146341</v>
      </c>
      <c r="M523" s="169">
        <v>0.957142857142857</v>
      </c>
      <c r="N523" s="170">
        <v>0.940298507462687</v>
      </c>
      <c r="O523" s="170">
        <v>0.932220039292731</v>
      </c>
      <c r="P523" s="356">
        <v>0.9</v>
      </c>
      <c r="Q523" s="357">
        <v>0.985370457763096</v>
      </c>
      <c r="R523" s="169">
        <v>0.968085106382979</v>
      </c>
      <c r="S523" s="169">
        <v>0.965979381443299</v>
      </c>
      <c r="T523" s="169">
        <v>0.968165182858774</v>
      </c>
      <c r="U523" s="356">
        <v>0.9</v>
      </c>
      <c r="V523" s="169">
        <v>0.819490325625295</v>
      </c>
      <c r="W523" s="169">
        <v>0.840425531914894</v>
      </c>
      <c r="X523" s="169">
        <v>0.814432989690722</v>
      </c>
      <c r="Y523" s="169">
        <v>0.836050042827108</v>
      </c>
      <c r="Z523" s="356">
        <v>0.92</v>
      </c>
      <c r="AA523" s="356">
        <v>0.900077861406696</v>
      </c>
      <c r="AB523" s="356">
        <v>0.864914707238359</v>
      </c>
      <c r="AC523" s="356">
        <v>0.84213649851632</v>
      </c>
      <c r="AD523" s="356">
        <v>0.85342943333514</v>
      </c>
      <c r="AE523" s="356">
        <v>0.92</v>
      </c>
      <c r="AF523" s="169">
        <v>0.987138263665595</v>
      </c>
      <c r="AG523" s="169">
        <v>0.922352941176471</v>
      </c>
      <c r="AH523" s="169">
        <v>0.935294117647059</v>
      </c>
      <c r="AI523" s="169">
        <v>0.987108233541511</v>
      </c>
      <c r="AJ523" s="356">
        <v>0.92</v>
      </c>
      <c r="AK523" s="169">
        <v>0.925481957488878</v>
      </c>
      <c r="AL523" s="169">
        <v>0.884826002473061</v>
      </c>
      <c r="AM523" s="169">
        <v>0.902122966639096</v>
      </c>
      <c r="AN523" s="169">
        <v>0.893603094950484</v>
      </c>
      <c r="AO523" s="168">
        <v>0.99</v>
      </c>
      <c r="AP523" s="358">
        <v>1</v>
      </c>
      <c r="AQ523" s="358">
        <v>1</v>
      </c>
      <c r="AR523" s="358">
        <v>1</v>
      </c>
      <c r="AS523" s="359">
        <v>1</v>
      </c>
      <c r="AT523" s="364">
        <v>0.05</v>
      </c>
      <c r="AU523" s="361">
        <v>0.25</v>
      </c>
      <c r="AV523" s="362">
        <v>0.0476190476190476</v>
      </c>
      <c r="AW523" s="362">
        <v>0</v>
      </c>
      <c r="AX523" s="362">
        <v>0.0846023688663283</v>
      </c>
      <c r="AY523" s="142"/>
      <c r="AZ523" s="140"/>
    </row>
    <row r="524" spans="1:52">
      <c r="A524" s="138"/>
      <c r="B524" s="142"/>
      <c r="C524" s="172" t="s">
        <v>719</v>
      </c>
      <c r="D524" s="166" t="s">
        <v>26</v>
      </c>
      <c r="E524" s="166" t="s">
        <v>720</v>
      </c>
      <c r="F524" s="167" t="s">
        <v>967</v>
      </c>
      <c r="G524" s="173" t="s">
        <v>968</v>
      </c>
      <c r="H524" s="173" t="s">
        <v>968</v>
      </c>
      <c r="I524" s="173" t="s">
        <v>968</v>
      </c>
      <c r="J524" s="173" t="s">
        <v>968</v>
      </c>
      <c r="K524" s="168">
        <v>0.9</v>
      </c>
      <c r="L524" s="169">
        <v>0.975</v>
      </c>
      <c r="M524" s="169">
        <v>0.985507246376812</v>
      </c>
      <c r="N524" s="170">
        <v>0.985714285714286</v>
      </c>
      <c r="O524" s="170">
        <v>0.976605504587156</v>
      </c>
      <c r="P524" s="356">
        <v>0.9</v>
      </c>
      <c r="Q524" s="357">
        <v>0.977204000930449</v>
      </c>
      <c r="R524" s="169">
        <v>0.968834688346883</v>
      </c>
      <c r="S524" s="169">
        <v>0.97747942832395</v>
      </c>
      <c r="T524" s="169">
        <v>0.972751682700991</v>
      </c>
      <c r="U524" s="356">
        <v>0.9</v>
      </c>
      <c r="V524" s="169">
        <v>0.888811351477088</v>
      </c>
      <c r="W524" s="169">
        <v>0.896341463414634</v>
      </c>
      <c r="X524" s="169">
        <v>0.86920744911217</v>
      </c>
      <c r="Y524" s="169">
        <v>0.904046910934245</v>
      </c>
      <c r="Z524" s="356">
        <v>0.92</v>
      </c>
      <c r="AA524" s="356">
        <v>0.930777422790202</v>
      </c>
      <c r="AB524" s="356">
        <v>0.914472094708867</v>
      </c>
      <c r="AC524" s="356">
        <v>0.888563049853372</v>
      </c>
      <c r="AD524" s="356">
        <v>0.914552369751406</v>
      </c>
      <c r="AE524" s="356">
        <v>0.92</v>
      </c>
      <c r="AF524" s="169">
        <v>0.998242530755712</v>
      </c>
      <c r="AG524" s="169">
        <v>0.99630314232902</v>
      </c>
      <c r="AH524" s="169">
        <v>0.997171145685997</v>
      </c>
      <c r="AI524" s="169">
        <v>0.996190735324128</v>
      </c>
      <c r="AJ524" s="356">
        <v>0.92</v>
      </c>
      <c r="AK524" s="169">
        <v>0.950992555831266</v>
      </c>
      <c r="AL524" s="169">
        <v>0.928952991452991</v>
      </c>
      <c r="AM524" s="169">
        <v>0.93418547729127</v>
      </c>
      <c r="AN524" s="169">
        <v>0.941648512988493</v>
      </c>
      <c r="AO524" s="168">
        <v>0.99</v>
      </c>
      <c r="AP524" s="358">
        <v>1</v>
      </c>
      <c r="AQ524" s="358">
        <v>1</v>
      </c>
      <c r="AR524" s="358">
        <v>1</v>
      </c>
      <c r="AS524" s="359">
        <v>1</v>
      </c>
      <c r="AT524" s="364">
        <v>0.05</v>
      </c>
      <c r="AU524" s="361">
        <v>0.285714285714286</v>
      </c>
      <c r="AV524" s="362">
        <v>0</v>
      </c>
      <c r="AW524" s="362">
        <v>0</v>
      </c>
      <c r="AX524" s="362">
        <v>0.0738831615120275</v>
      </c>
      <c r="AY524" s="142"/>
      <c r="AZ524" s="140"/>
    </row>
    <row r="525" spans="1:52">
      <c r="A525" s="138"/>
      <c r="B525" s="142"/>
      <c r="C525" s="172" t="s">
        <v>719</v>
      </c>
      <c r="D525" s="166" t="s">
        <v>26</v>
      </c>
      <c r="E525" s="166" t="s">
        <v>720</v>
      </c>
      <c r="F525" s="167" t="s">
        <v>969</v>
      </c>
      <c r="G525" s="173" t="s">
        <v>970</v>
      </c>
      <c r="H525" s="173" t="s">
        <v>970</v>
      </c>
      <c r="I525" s="173" t="s">
        <v>970</v>
      </c>
      <c r="J525" s="173" t="s">
        <v>970</v>
      </c>
      <c r="K525" s="168">
        <v>0.9</v>
      </c>
      <c r="L525" s="169">
        <v>1</v>
      </c>
      <c r="M525" s="169">
        <v>1</v>
      </c>
      <c r="N525" s="170">
        <v>1</v>
      </c>
      <c r="O525" s="170">
        <v>0.994272623138603</v>
      </c>
      <c r="P525" s="356">
        <v>0.9</v>
      </c>
      <c r="Q525" s="357">
        <v>0.963832299970475</v>
      </c>
      <c r="R525" s="169">
        <v>0.956151035322777</v>
      </c>
      <c r="S525" s="169">
        <v>0.97654268808115</v>
      </c>
      <c r="T525" s="169">
        <v>0.972722827845992</v>
      </c>
      <c r="U525" s="356">
        <v>0.9</v>
      </c>
      <c r="V525" s="169">
        <v>0.901092412164157</v>
      </c>
      <c r="W525" s="169">
        <v>0.887129516849371</v>
      </c>
      <c r="X525" s="169">
        <v>0.926246830092984</v>
      </c>
      <c r="Y525" s="169">
        <v>0.930832638951058</v>
      </c>
      <c r="Z525" s="356">
        <v>0.92</v>
      </c>
      <c r="AA525" s="356">
        <v>0</v>
      </c>
      <c r="AB525" s="356" t="s">
        <v>40</v>
      </c>
      <c r="AC525" s="356" t="s">
        <v>40</v>
      </c>
      <c r="AD525" s="356">
        <v>0</v>
      </c>
      <c r="AE525" s="356">
        <v>0.92</v>
      </c>
      <c r="AF525" s="169">
        <v>0.989495798319328</v>
      </c>
      <c r="AG525" s="169">
        <v>0.979166666666667</v>
      </c>
      <c r="AH525" s="169">
        <v>0.99640933572711</v>
      </c>
      <c r="AI525" s="169">
        <v>0.98882519410783</v>
      </c>
      <c r="AJ525" s="356">
        <v>0.92</v>
      </c>
      <c r="AK525" s="169">
        <v>0.974169741697417</v>
      </c>
      <c r="AL525" s="169">
        <v>0.958993097848153</v>
      </c>
      <c r="AM525" s="169">
        <v>0.977604056623706</v>
      </c>
      <c r="AN525" s="169">
        <v>0.982688096516961</v>
      </c>
      <c r="AO525" s="168">
        <v>0.99</v>
      </c>
      <c r="AP525" s="358">
        <v>1</v>
      </c>
      <c r="AQ525" s="358">
        <v>1</v>
      </c>
      <c r="AR525" s="358">
        <v>1</v>
      </c>
      <c r="AS525" s="359">
        <v>1</v>
      </c>
      <c r="AT525" s="364">
        <v>0.05</v>
      </c>
      <c r="AU525" s="361">
        <v>0.185185185185185</v>
      </c>
      <c r="AV525" s="362">
        <v>0</v>
      </c>
      <c r="AW525" s="362">
        <v>0.0833333333333333</v>
      </c>
      <c r="AX525" s="362">
        <v>0.0941422594142259</v>
      </c>
      <c r="AY525" s="142"/>
      <c r="AZ525" s="140"/>
    </row>
    <row r="526" spans="1:52">
      <c r="A526" s="138"/>
      <c r="B526" s="142"/>
      <c r="C526" s="172" t="s">
        <v>719</v>
      </c>
      <c r="D526" s="166" t="s">
        <v>26</v>
      </c>
      <c r="E526" s="166" t="s">
        <v>720</v>
      </c>
      <c r="F526" s="167" t="s">
        <v>971</v>
      </c>
      <c r="G526" s="173" t="s">
        <v>972</v>
      </c>
      <c r="H526" s="173" t="s">
        <v>972</v>
      </c>
      <c r="I526" s="173" t="s">
        <v>972</v>
      </c>
      <c r="J526" s="173" t="s">
        <v>972</v>
      </c>
      <c r="K526" s="168">
        <v>0.9</v>
      </c>
      <c r="L526" s="169">
        <v>0.917808219178082</v>
      </c>
      <c r="M526" s="169">
        <v>0.971014492753623</v>
      </c>
      <c r="N526" s="170">
        <v>0.967213114754098</v>
      </c>
      <c r="O526" s="170">
        <v>0.967078189300412</v>
      </c>
      <c r="P526" s="356">
        <v>0.9</v>
      </c>
      <c r="Q526" s="357">
        <v>0.969829950630828</v>
      </c>
      <c r="R526" s="169">
        <v>0.98318557016203</v>
      </c>
      <c r="S526" s="169">
        <v>0.986708860759494</v>
      </c>
      <c r="T526" s="169">
        <v>0.981563126252505</v>
      </c>
      <c r="U526" s="356">
        <v>0.9</v>
      </c>
      <c r="V526" s="169">
        <v>0.915194733955019</v>
      </c>
      <c r="W526" s="169">
        <v>0.925099357994497</v>
      </c>
      <c r="X526" s="169">
        <v>0.946044303797468</v>
      </c>
      <c r="Y526" s="169">
        <v>0.942224448897796</v>
      </c>
      <c r="Z526" s="356">
        <v>0.92</v>
      </c>
      <c r="AA526" s="356">
        <v>0</v>
      </c>
      <c r="AB526" s="356">
        <v>0</v>
      </c>
      <c r="AC526" s="356" t="s">
        <v>40</v>
      </c>
      <c r="AD526" s="356">
        <v>0.133333333333333</v>
      </c>
      <c r="AE526" s="356">
        <v>0.92</v>
      </c>
      <c r="AF526" s="169">
        <v>0.994588744588745</v>
      </c>
      <c r="AG526" s="169">
        <v>0.994011976047904</v>
      </c>
      <c r="AH526" s="169">
        <v>0.997056659308315</v>
      </c>
      <c r="AI526" s="169">
        <v>0.995084067672515</v>
      </c>
      <c r="AJ526" s="356">
        <v>0.92</v>
      </c>
      <c r="AK526" s="169">
        <v>0.974555823645536</v>
      </c>
      <c r="AL526" s="169">
        <v>0.980170835875534</v>
      </c>
      <c r="AM526" s="169">
        <v>0.989873417721519</v>
      </c>
      <c r="AN526" s="169">
        <v>0.98821737736454</v>
      </c>
      <c r="AO526" s="168">
        <v>0.99</v>
      </c>
      <c r="AP526" s="358">
        <v>1</v>
      </c>
      <c r="AQ526" s="358">
        <v>1</v>
      </c>
      <c r="AR526" s="358">
        <v>1</v>
      </c>
      <c r="AS526" s="359">
        <v>1</v>
      </c>
      <c r="AT526" s="364">
        <v>0.05</v>
      </c>
      <c r="AU526" s="361">
        <v>0</v>
      </c>
      <c r="AV526" s="362">
        <v>0</v>
      </c>
      <c r="AW526" s="362">
        <v>0.153846153846154</v>
      </c>
      <c r="AX526" s="362">
        <v>0.0505494505494506</v>
      </c>
      <c r="AY526" s="142"/>
      <c r="AZ526" s="140"/>
    </row>
    <row r="527" spans="1:52">
      <c r="A527" s="138"/>
      <c r="B527" s="142"/>
      <c r="C527" s="172" t="s">
        <v>719</v>
      </c>
      <c r="D527" s="166" t="s">
        <v>26</v>
      </c>
      <c r="E527" s="166" t="s">
        <v>720</v>
      </c>
      <c r="F527" s="167" t="s">
        <v>973</v>
      </c>
      <c r="G527" s="173" t="s">
        <v>973</v>
      </c>
      <c r="H527" s="173" t="s">
        <v>973</v>
      </c>
      <c r="I527" s="173" t="s">
        <v>973</v>
      </c>
      <c r="J527" s="173" t="s">
        <v>973</v>
      </c>
      <c r="K527" s="168">
        <v>0.9</v>
      </c>
      <c r="L527" s="169">
        <v>0.904761904761905</v>
      </c>
      <c r="M527" s="169">
        <v>0.9375</v>
      </c>
      <c r="N527" s="170">
        <v>0.944444444444444</v>
      </c>
      <c r="O527" s="170">
        <v>0.974051896207585</v>
      </c>
      <c r="P527" s="356">
        <v>0.9</v>
      </c>
      <c r="Q527" s="357">
        <v>0.981391585760518</v>
      </c>
      <c r="R527" s="169">
        <v>0.986737400530504</v>
      </c>
      <c r="S527" s="169">
        <v>0.982547993019197</v>
      </c>
      <c r="T527" s="169">
        <v>0.982336293549331</v>
      </c>
      <c r="U527" s="356">
        <v>0.9</v>
      </c>
      <c r="V527" s="169">
        <v>0.868932038834951</v>
      </c>
      <c r="W527" s="169">
        <v>0.928381962864722</v>
      </c>
      <c r="X527" s="169">
        <v>0.919720767888307</v>
      </c>
      <c r="Y527" s="169">
        <v>0.898946032985264</v>
      </c>
      <c r="Z527" s="356">
        <v>0.92</v>
      </c>
      <c r="AA527" s="356">
        <v>0.953173777315297</v>
      </c>
      <c r="AB527" s="356">
        <v>0.954637096774194</v>
      </c>
      <c r="AC527" s="356">
        <v>0.938271604938272</v>
      </c>
      <c r="AD527" s="356">
        <v>0.94170253822176</v>
      </c>
      <c r="AE527" s="356">
        <v>0.92</v>
      </c>
      <c r="AF527" s="169">
        <v>1</v>
      </c>
      <c r="AG527" s="169">
        <v>0.875</v>
      </c>
      <c r="AH527" s="169">
        <v>0.959183673469388</v>
      </c>
      <c r="AI527" s="169">
        <v>0.971260132645542</v>
      </c>
      <c r="AJ527" s="356">
        <v>0.92</v>
      </c>
      <c r="AK527" s="169">
        <v>0.964497041420118</v>
      </c>
      <c r="AL527" s="169">
        <v>0.963476990504018</v>
      </c>
      <c r="AM527" s="169">
        <v>0.964212678936605</v>
      </c>
      <c r="AN527" s="169">
        <v>0.959028479946073</v>
      </c>
      <c r="AO527" s="168">
        <v>0.99</v>
      </c>
      <c r="AP527" s="358">
        <v>1</v>
      </c>
      <c r="AQ527" s="358">
        <v>1</v>
      </c>
      <c r="AR527" s="358">
        <v>1</v>
      </c>
      <c r="AS527" s="359">
        <v>1</v>
      </c>
      <c r="AT527" s="364">
        <v>0.05</v>
      </c>
      <c r="AU527" s="361">
        <v>0.375</v>
      </c>
      <c r="AV527" s="362">
        <v>0</v>
      </c>
      <c r="AW527" s="362">
        <v>0</v>
      </c>
      <c r="AX527" s="362">
        <v>0.0878378378378378</v>
      </c>
      <c r="AY527" s="142"/>
      <c r="AZ527" s="140"/>
    </row>
    <row r="528" spans="1:52">
      <c r="A528" s="138"/>
      <c r="B528" s="142"/>
      <c r="C528" s="172" t="s">
        <v>719</v>
      </c>
      <c r="D528" s="166" t="s">
        <v>26</v>
      </c>
      <c r="E528" s="166" t="s">
        <v>720</v>
      </c>
      <c r="F528" s="167" t="s">
        <v>974</v>
      </c>
      <c r="G528" s="173" t="s">
        <v>975</v>
      </c>
      <c r="H528" s="173" t="s">
        <v>975</v>
      </c>
      <c r="I528" s="173" t="s">
        <v>975</v>
      </c>
      <c r="J528" s="173" t="s">
        <v>975</v>
      </c>
      <c r="K528" s="168">
        <v>0.9</v>
      </c>
      <c r="L528" s="169">
        <v>1</v>
      </c>
      <c r="M528" s="169">
        <v>0.984615384615385</v>
      </c>
      <c r="N528" s="170">
        <v>0.983606557377049</v>
      </c>
      <c r="O528" s="170">
        <v>0.989909182643794</v>
      </c>
      <c r="P528" s="356">
        <v>0.9</v>
      </c>
      <c r="Q528" s="357">
        <v>0.988895743368291</v>
      </c>
      <c r="R528" s="169">
        <v>0.991991991991992</v>
      </c>
      <c r="S528" s="169">
        <v>0.994211287988423</v>
      </c>
      <c r="T528" s="169">
        <v>0.989990007850974</v>
      </c>
      <c r="U528" s="356">
        <v>0.9</v>
      </c>
      <c r="V528" s="169">
        <v>0.860888340530537</v>
      </c>
      <c r="W528" s="169">
        <v>0.853853853853854</v>
      </c>
      <c r="X528" s="169">
        <v>0.883502170767004</v>
      </c>
      <c r="Y528" s="169">
        <v>0.912015559203483</v>
      </c>
      <c r="Z528" s="356">
        <v>0.92</v>
      </c>
      <c r="AA528" s="356">
        <v>0.848603351955307</v>
      </c>
      <c r="AB528" s="356">
        <v>0.91162669447341</v>
      </c>
      <c r="AC528" s="356">
        <v>0.928198433420366</v>
      </c>
      <c r="AD528" s="356">
        <v>0.926194345469411</v>
      </c>
      <c r="AE528" s="356">
        <v>0.92</v>
      </c>
      <c r="AF528" s="169">
        <v>0.981159420289855</v>
      </c>
      <c r="AG528" s="169">
        <v>0.994769874476987</v>
      </c>
      <c r="AH528" s="169">
        <v>0.983974358974359</v>
      </c>
      <c r="AI528" s="169">
        <v>0.973898216159496</v>
      </c>
      <c r="AJ528" s="356">
        <v>0.92</v>
      </c>
      <c r="AK528" s="169">
        <v>0.901684981684982</v>
      </c>
      <c r="AL528" s="169">
        <v>0.922281934683754</v>
      </c>
      <c r="AM528" s="169">
        <v>0.947891669523483</v>
      </c>
      <c r="AN528" s="169">
        <v>0.946312182806502</v>
      </c>
      <c r="AO528" s="168">
        <v>0.99</v>
      </c>
      <c r="AP528" s="358">
        <v>1</v>
      </c>
      <c r="AQ528" s="358">
        <v>1</v>
      </c>
      <c r="AR528" s="358">
        <v>1</v>
      </c>
      <c r="AS528" s="359">
        <v>1</v>
      </c>
      <c r="AT528" s="364">
        <v>0.05</v>
      </c>
      <c r="AU528" s="361">
        <v>0</v>
      </c>
      <c r="AV528" s="362">
        <v>0</v>
      </c>
      <c r="AW528" s="362">
        <v>0</v>
      </c>
      <c r="AX528" s="362">
        <v>0.0993071593533487</v>
      </c>
      <c r="AY528" s="142"/>
      <c r="AZ528" s="140"/>
    </row>
    <row r="529" spans="1:52">
      <c r="A529" s="138"/>
      <c r="B529" s="142"/>
      <c r="C529" s="172" t="s">
        <v>719</v>
      </c>
      <c r="D529" s="166" t="s">
        <v>26</v>
      </c>
      <c r="E529" s="166" t="s">
        <v>720</v>
      </c>
      <c r="F529" s="167" t="s">
        <v>976</v>
      </c>
      <c r="G529" s="173" t="s">
        <v>976</v>
      </c>
      <c r="H529" s="173" t="s">
        <v>976</v>
      </c>
      <c r="I529" s="173" t="s">
        <v>976</v>
      </c>
      <c r="J529" s="173" t="s">
        <v>976</v>
      </c>
      <c r="K529" s="168">
        <v>0.9</v>
      </c>
      <c r="L529" s="169">
        <v>1</v>
      </c>
      <c r="M529" s="169">
        <v>1</v>
      </c>
      <c r="N529" s="170">
        <v>1</v>
      </c>
      <c r="O529" s="170">
        <v>1</v>
      </c>
      <c r="P529" s="356">
        <v>0.9</v>
      </c>
      <c r="Q529" s="357">
        <v>0.994514536478332</v>
      </c>
      <c r="R529" s="169">
        <v>0.99443413729128</v>
      </c>
      <c r="S529" s="169">
        <v>0.996028594122319</v>
      </c>
      <c r="T529" s="169">
        <v>0.991791603293016</v>
      </c>
      <c r="U529" s="356">
        <v>0.9</v>
      </c>
      <c r="V529" s="169">
        <v>0.974766867800329</v>
      </c>
      <c r="W529" s="169">
        <v>0.981447124304267</v>
      </c>
      <c r="X529" s="169">
        <v>0.978554408260524</v>
      </c>
      <c r="Y529" s="169">
        <v>0.976702638758118</v>
      </c>
      <c r="Z529" s="356">
        <v>0.92</v>
      </c>
      <c r="AA529" s="356">
        <v>0</v>
      </c>
      <c r="AB529" s="356" t="s">
        <v>40</v>
      </c>
      <c r="AC529" s="356" t="s">
        <v>40</v>
      </c>
      <c r="AD529" s="356">
        <v>0</v>
      </c>
      <c r="AE529" s="356">
        <v>0.92</v>
      </c>
      <c r="AF529" s="169">
        <v>0.984496124031008</v>
      </c>
      <c r="AG529" s="169">
        <v>0.992682926829268</v>
      </c>
      <c r="AH529" s="169">
        <v>1</v>
      </c>
      <c r="AI529" s="169">
        <v>0.991884402216944</v>
      </c>
      <c r="AJ529" s="356">
        <v>0.92</v>
      </c>
      <c r="AK529" s="169">
        <v>0.997260273972603</v>
      </c>
      <c r="AL529" s="169">
        <v>0.996289424860853</v>
      </c>
      <c r="AM529" s="169">
        <v>0.996028594122319</v>
      </c>
      <c r="AN529" s="169">
        <v>0.997416956353805</v>
      </c>
      <c r="AO529" s="168">
        <v>0.99</v>
      </c>
      <c r="AP529" s="358">
        <v>1</v>
      </c>
      <c r="AQ529" s="358">
        <v>1</v>
      </c>
      <c r="AR529" s="358">
        <v>1</v>
      </c>
      <c r="AS529" s="359">
        <v>1</v>
      </c>
      <c r="AT529" s="364">
        <v>0.05</v>
      </c>
      <c r="AU529" s="361">
        <v>0</v>
      </c>
      <c r="AV529" s="362">
        <v>0</v>
      </c>
      <c r="AW529" s="362">
        <v>0</v>
      </c>
      <c r="AX529" s="362">
        <v>0.0566037735849057</v>
      </c>
      <c r="AY529" s="142"/>
      <c r="AZ529" s="140"/>
    </row>
    <row r="530" spans="1:52">
      <c r="A530" s="138"/>
      <c r="B530" s="142"/>
      <c r="C530" s="172" t="s">
        <v>719</v>
      </c>
      <c r="D530" s="166" t="s">
        <v>26</v>
      </c>
      <c r="E530" s="166" t="s">
        <v>720</v>
      </c>
      <c r="F530" s="167" t="s">
        <v>977</v>
      </c>
      <c r="G530" s="173" t="s">
        <v>977</v>
      </c>
      <c r="H530" s="173" t="s">
        <v>977</v>
      </c>
      <c r="I530" s="173" t="s">
        <v>977</v>
      </c>
      <c r="J530" s="173" t="s">
        <v>977</v>
      </c>
      <c r="K530" s="168">
        <v>0.9</v>
      </c>
      <c r="L530" s="169">
        <v>1</v>
      </c>
      <c r="M530" s="169">
        <v>1</v>
      </c>
      <c r="N530" s="170">
        <v>0.931818181818182</v>
      </c>
      <c r="O530" s="170">
        <v>0.981063364894392</v>
      </c>
      <c r="P530" s="356">
        <v>0.9</v>
      </c>
      <c r="Q530" s="357">
        <v>0.968117029257314</v>
      </c>
      <c r="R530" s="169">
        <v>0.904191616766467</v>
      </c>
      <c r="S530" s="169">
        <v>0.978142076502732</v>
      </c>
      <c r="T530" s="169">
        <v>0.971502142207989</v>
      </c>
      <c r="U530" s="356">
        <v>0.9</v>
      </c>
      <c r="V530" s="169">
        <v>0.921980495123781</v>
      </c>
      <c r="W530" s="169">
        <v>0.851497005988024</v>
      </c>
      <c r="X530" s="169">
        <v>0.943533697632058</v>
      </c>
      <c r="Y530" s="169">
        <v>0.931817198251612</v>
      </c>
      <c r="Z530" s="356">
        <v>0.92</v>
      </c>
      <c r="AA530" s="356">
        <v>0.962773382968823</v>
      </c>
      <c r="AB530" s="356">
        <v>0.963890028723841</v>
      </c>
      <c r="AC530" s="356">
        <v>0.944272445820433</v>
      </c>
      <c r="AD530" s="356">
        <v>0.961279386837645</v>
      </c>
      <c r="AE530" s="356">
        <v>0.92</v>
      </c>
      <c r="AF530" s="169">
        <v>0.981203007518797</v>
      </c>
      <c r="AG530" s="169">
        <v>0.988847583643123</v>
      </c>
      <c r="AH530" s="169">
        <v>0.984375</v>
      </c>
      <c r="AI530" s="169">
        <v>0.988705819824608</v>
      </c>
      <c r="AJ530" s="356">
        <v>0.92</v>
      </c>
      <c r="AK530" s="169">
        <v>0.966991903674486</v>
      </c>
      <c r="AL530" s="169">
        <v>0.969770992366412</v>
      </c>
      <c r="AM530" s="169">
        <v>0.969082125603865</v>
      </c>
      <c r="AN530" s="169">
        <v>0.972581746851849</v>
      </c>
      <c r="AO530" s="168">
        <v>0.99</v>
      </c>
      <c r="AP530" s="358">
        <v>1</v>
      </c>
      <c r="AQ530" s="358">
        <v>1</v>
      </c>
      <c r="AR530" s="358">
        <v>1</v>
      </c>
      <c r="AS530" s="359">
        <v>1</v>
      </c>
      <c r="AT530" s="364">
        <v>0.05</v>
      </c>
      <c r="AU530" s="361">
        <v>0.142857142857143</v>
      </c>
      <c r="AV530" s="362">
        <v>0</v>
      </c>
      <c r="AW530" s="362">
        <v>0</v>
      </c>
      <c r="AX530" s="362">
        <v>0.0363636363636364</v>
      </c>
      <c r="AY530" s="142"/>
      <c r="AZ530" s="140"/>
    </row>
    <row r="531" spans="1:52">
      <c r="A531" s="138"/>
      <c r="B531" s="142"/>
      <c r="C531" s="172" t="s">
        <v>719</v>
      </c>
      <c r="D531" s="166" t="s">
        <v>26</v>
      </c>
      <c r="E531" s="166" t="s">
        <v>720</v>
      </c>
      <c r="F531" s="167" t="s">
        <v>978</v>
      </c>
      <c r="G531" s="173" t="s">
        <v>978</v>
      </c>
      <c r="H531" s="173" t="s">
        <v>978</v>
      </c>
      <c r="I531" s="173" t="s">
        <v>978</v>
      </c>
      <c r="J531" s="173" t="s">
        <v>978</v>
      </c>
      <c r="K531" s="168">
        <v>0.9</v>
      </c>
      <c r="L531" s="169">
        <v>0.931034482758621</v>
      </c>
      <c r="M531" s="169">
        <v>1</v>
      </c>
      <c r="N531" s="170">
        <v>1</v>
      </c>
      <c r="O531" s="170">
        <v>0.926157697121402</v>
      </c>
      <c r="P531" s="356">
        <v>0.9</v>
      </c>
      <c r="Q531" s="357">
        <v>0.968008255933953</v>
      </c>
      <c r="R531" s="169">
        <v>0.971684053651267</v>
      </c>
      <c r="S531" s="169">
        <v>0.97032967032967</v>
      </c>
      <c r="T531" s="169">
        <v>0.935992082597764</v>
      </c>
      <c r="U531" s="356">
        <v>0.9</v>
      </c>
      <c r="V531" s="169">
        <v>0.858617131062951</v>
      </c>
      <c r="W531" s="169">
        <v>0.919523099850969</v>
      </c>
      <c r="X531" s="169">
        <v>0.910989010989011</v>
      </c>
      <c r="Y531" s="169">
        <v>0.89225913443535</v>
      </c>
      <c r="Z531" s="356">
        <v>0.92</v>
      </c>
      <c r="AA531" s="356">
        <v>0.935622317596567</v>
      </c>
      <c r="AB531" s="356">
        <v>0.960286458333333</v>
      </c>
      <c r="AC531" s="356">
        <v>0.960238568588469</v>
      </c>
      <c r="AD531" s="356">
        <v>0.954070392950458</v>
      </c>
      <c r="AE531" s="356">
        <v>0.92</v>
      </c>
      <c r="AF531" s="169">
        <v>0.96</v>
      </c>
      <c r="AG531" s="169">
        <v>0.971428571428571</v>
      </c>
      <c r="AH531" s="169">
        <v>0.96551724137931</v>
      </c>
      <c r="AI531" s="169">
        <v>0.964605543710021</v>
      </c>
      <c r="AJ531" s="356">
        <v>0.92</v>
      </c>
      <c r="AK531" s="169">
        <v>0.956860395446375</v>
      </c>
      <c r="AL531" s="169">
        <v>0.969244685662596</v>
      </c>
      <c r="AM531" s="169">
        <v>0.985138004246285</v>
      </c>
      <c r="AN531" s="169">
        <v>0.966468834971763</v>
      </c>
      <c r="AO531" s="168">
        <v>0.99</v>
      </c>
      <c r="AP531" s="358">
        <v>1</v>
      </c>
      <c r="AQ531" s="358">
        <v>1</v>
      </c>
      <c r="AR531" s="358">
        <v>1</v>
      </c>
      <c r="AS531" s="359">
        <v>1</v>
      </c>
      <c r="AT531" s="364">
        <v>0.05</v>
      </c>
      <c r="AU531" s="361">
        <v>0.142857142857143</v>
      </c>
      <c r="AV531" s="362">
        <v>0</v>
      </c>
      <c r="AW531" s="362">
        <v>0</v>
      </c>
      <c r="AX531" s="362">
        <v>0.0970873786407767</v>
      </c>
      <c r="AY531" s="142"/>
      <c r="AZ531" s="140"/>
    </row>
    <row r="532" spans="1:52">
      <c r="A532" s="138"/>
      <c r="B532" s="142"/>
      <c r="C532" s="172" t="s">
        <v>719</v>
      </c>
      <c r="D532" s="166" t="s">
        <v>26</v>
      </c>
      <c r="E532" s="166" t="s">
        <v>720</v>
      </c>
      <c r="F532" s="167" t="s">
        <v>979</v>
      </c>
      <c r="G532" s="173" t="s">
        <v>980</v>
      </c>
      <c r="H532" s="173" t="s">
        <v>980</v>
      </c>
      <c r="I532" s="173" t="s">
        <v>980</v>
      </c>
      <c r="J532" s="173" t="s">
        <v>980</v>
      </c>
      <c r="K532" s="168">
        <v>0.9</v>
      </c>
      <c r="L532" s="169">
        <v>0.934782608695652</v>
      </c>
      <c r="M532" s="169">
        <v>0.909090909090909</v>
      </c>
      <c r="N532" s="170">
        <v>0.928571428571429</v>
      </c>
      <c r="O532" s="170">
        <v>0.961133603238866</v>
      </c>
      <c r="P532" s="356">
        <v>0.9</v>
      </c>
      <c r="Q532" s="357">
        <v>0.981663685152057</v>
      </c>
      <c r="R532" s="169">
        <v>0.969059405940594</v>
      </c>
      <c r="S532" s="169">
        <v>0.984937238493724</v>
      </c>
      <c r="T532" s="169">
        <v>0.969306012311325</v>
      </c>
      <c r="U532" s="356">
        <v>0.9</v>
      </c>
      <c r="V532" s="169">
        <v>0.893559928443649</v>
      </c>
      <c r="W532" s="169">
        <v>0.896039603960396</v>
      </c>
      <c r="X532" s="169">
        <v>0.882008368200837</v>
      </c>
      <c r="Y532" s="169">
        <v>0.873113247322708</v>
      </c>
      <c r="Z532" s="356">
        <v>0.92</v>
      </c>
      <c r="AA532" s="356">
        <v>0.941373534338358</v>
      </c>
      <c r="AB532" s="356">
        <v>0.968800430338892</v>
      </c>
      <c r="AC532" s="356">
        <v>0.965909090909091</v>
      </c>
      <c r="AD532" s="356">
        <v>0.952428343949045</v>
      </c>
      <c r="AE532" s="356">
        <v>0.92</v>
      </c>
      <c r="AF532" s="169">
        <v>0.990632318501171</v>
      </c>
      <c r="AG532" s="169">
        <v>0.978902953586498</v>
      </c>
      <c r="AH532" s="169">
        <v>0.994038748137109</v>
      </c>
      <c r="AI532" s="169">
        <v>0.982412197114076</v>
      </c>
      <c r="AJ532" s="356">
        <v>0.92</v>
      </c>
      <c r="AK532" s="169">
        <v>0.965021086579013</v>
      </c>
      <c r="AL532" s="169">
        <v>0.976752905886764</v>
      </c>
      <c r="AM532" s="169">
        <v>0.982882385422419</v>
      </c>
      <c r="AN532" s="169">
        <v>0.967065684468999</v>
      </c>
      <c r="AO532" s="168">
        <v>0.99</v>
      </c>
      <c r="AP532" s="358">
        <v>1</v>
      </c>
      <c r="AQ532" s="358">
        <v>1</v>
      </c>
      <c r="AR532" s="358">
        <v>1</v>
      </c>
      <c r="AS532" s="359">
        <v>1</v>
      </c>
      <c r="AT532" s="364">
        <v>0.05</v>
      </c>
      <c r="AU532" s="361">
        <v>0.222222222222222</v>
      </c>
      <c r="AV532" s="362">
        <v>0.4</v>
      </c>
      <c r="AW532" s="362">
        <v>0.111111111111111</v>
      </c>
      <c r="AX532" s="362">
        <v>0.0894941634241245</v>
      </c>
      <c r="AY532" s="142"/>
      <c r="AZ532" s="140"/>
    </row>
    <row r="533" spans="1:52">
      <c r="A533" s="138"/>
      <c r="B533" s="142"/>
      <c r="C533" s="172" t="s">
        <v>719</v>
      </c>
      <c r="D533" s="166" t="s">
        <v>26</v>
      </c>
      <c r="E533" s="166" t="s">
        <v>720</v>
      </c>
      <c r="F533" s="167" t="s">
        <v>981</v>
      </c>
      <c r="G533" s="173" t="s">
        <v>982</v>
      </c>
      <c r="H533" s="173" t="s">
        <v>982</v>
      </c>
      <c r="I533" s="173" t="s">
        <v>982</v>
      </c>
      <c r="J533" s="173" t="s">
        <v>982</v>
      </c>
      <c r="K533" s="168">
        <v>0.9</v>
      </c>
      <c r="L533" s="169">
        <v>0.955882352941177</v>
      </c>
      <c r="M533" s="169">
        <v>0.983050847457627</v>
      </c>
      <c r="N533" s="170">
        <v>0.967213114754098</v>
      </c>
      <c r="O533" s="170">
        <v>0.980402542372881</v>
      </c>
      <c r="P533" s="356">
        <v>0.9</v>
      </c>
      <c r="Q533" s="357">
        <v>0.940924886394012</v>
      </c>
      <c r="R533" s="169">
        <v>0.956140350877193</v>
      </c>
      <c r="S533" s="169">
        <v>0.966237942122186</v>
      </c>
      <c r="T533" s="169">
        <v>0.945124293475278</v>
      </c>
      <c r="U533" s="356">
        <v>0.9</v>
      </c>
      <c r="V533" s="169">
        <v>0.891472868217054</v>
      </c>
      <c r="W533" s="169">
        <v>0.889619883040936</v>
      </c>
      <c r="X533" s="169">
        <v>0.913183279742765</v>
      </c>
      <c r="Y533" s="169">
        <v>0.889288262086374</v>
      </c>
      <c r="Z533" s="356">
        <v>0.92</v>
      </c>
      <c r="AA533" s="356">
        <v>0.932185886402754</v>
      </c>
      <c r="AB533" s="356">
        <v>0.944303797468354</v>
      </c>
      <c r="AC533" s="356">
        <v>0.939769707705934</v>
      </c>
      <c r="AD533" s="356">
        <v>0.938185674581891</v>
      </c>
      <c r="AE533" s="356">
        <v>0.92</v>
      </c>
      <c r="AF533" s="169">
        <v>0.99622641509434</v>
      </c>
      <c r="AG533" s="169">
        <v>0.992927864214993</v>
      </c>
      <c r="AH533" s="169">
        <v>0.994497936726272</v>
      </c>
      <c r="AI533" s="169">
        <v>0.984594124270652</v>
      </c>
      <c r="AJ533" s="356">
        <v>0.92</v>
      </c>
      <c r="AK533" s="169">
        <v>0.957286810046624</v>
      </c>
      <c r="AL533" s="169">
        <v>0.951413427561837</v>
      </c>
      <c r="AM533" s="169">
        <v>0.967289719626168</v>
      </c>
      <c r="AN533" s="169">
        <v>0.956061182754772</v>
      </c>
      <c r="AO533" s="168">
        <v>0.99</v>
      </c>
      <c r="AP533" s="358">
        <v>1</v>
      </c>
      <c r="AQ533" s="358">
        <v>1</v>
      </c>
      <c r="AR533" s="358">
        <v>1</v>
      </c>
      <c r="AS533" s="359">
        <v>1</v>
      </c>
      <c r="AT533" s="364">
        <v>0.05</v>
      </c>
      <c r="AU533" s="361">
        <v>0.142857142857143</v>
      </c>
      <c r="AV533" s="362">
        <v>0</v>
      </c>
      <c r="AW533" s="362">
        <v>0.0769230769230769</v>
      </c>
      <c r="AX533" s="362">
        <v>0.0929577464788732</v>
      </c>
      <c r="AY533" s="142"/>
      <c r="AZ533" s="140"/>
    </row>
    <row r="534" spans="1:52">
      <c r="A534" s="138"/>
      <c r="B534" s="142"/>
      <c r="C534" s="172" t="s">
        <v>719</v>
      </c>
      <c r="D534" s="166" t="s">
        <v>26</v>
      </c>
      <c r="E534" s="166" t="s">
        <v>720</v>
      </c>
      <c r="F534" s="167" t="s">
        <v>983</v>
      </c>
      <c r="G534" s="173" t="s">
        <v>984</v>
      </c>
      <c r="H534" s="173" t="s">
        <v>984</v>
      </c>
      <c r="I534" s="173" t="s">
        <v>984</v>
      </c>
      <c r="J534" s="173" t="s">
        <v>984</v>
      </c>
      <c r="K534" s="168">
        <v>0.9</v>
      </c>
      <c r="L534" s="169">
        <v>0.979166666666667</v>
      </c>
      <c r="M534" s="169">
        <v>0.974358974358974</v>
      </c>
      <c r="N534" s="170">
        <v>1</v>
      </c>
      <c r="O534" s="170">
        <v>0.959774738535801</v>
      </c>
      <c r="P534" s="356">
        <v>0.9</v>
      </c>
      <c r="Q534" s="357">
        <v>0.99043659043659</v>
      </c>
      <c r="R534" s="169">
        <v>0.944162436548223</v>
      </c>
      <c r="S534" s="169">
        <v>0.949744463373083</v>
      </c>
      <c r="T534" s="169">
        <v>0.960764869467739</v>
      </c>
      <c r="U534" s="356">
        <v>0.9</v>
      </c>
      <c r="V534" s="169">
        <v>0.906029106029106</v>
      </c>
      <c r="W534" s="169">
        <v>0.871827411167513</v>
      </c>
      <c r="X534" s="169">
        <v>0.896081771720613</v>
      </c>
      <c r="Y534" s="169">
        <v>0.897083234526915</v>
      </c>
      <c r="Z534" s="356">
        <v>0.92</v>
      </c>
      <c r="AA534" s="356">
        <v>0.938235294117647</v>
      </c>
      <c r="AB534" s="356">
        <v>0.927213722763097</v>
      </c>
      <c r="AC534" s="356">
        <v>0.894206549118388</v>
      </c>
      <c r="AD534" s="356">
        <v>0.940382865542101</v>
      </c>
      <c r="AE534" s="356">
        <v>0.92</v>
      </c>
      <c r="AF534" s="169">
        <v>0.970588235294118</v>
      </c>
      <c r="AG534" s="169">
        <v>0.989795918367347</v>
      </c>
      <c r="AH534" s="169">
        <v>0.980645161290323</v>
      </c>
      <c r="AI534" s="169">
        <v>0.968644639244774</v>
      </c>
      <c r="AJ534" s="356">
        <v>0.92</v>
      </c>
      <c r="AK534" s="169">
        <v>0.96221322537112</v>
      </c>
      <c r="AL534" s="169">
        <v>0.940257976917855</v>
      </c>
      <c r="AM534" s="169">
        <v>0.947689182326054</v>
      </c>
      <c r="AN534" s="169">
        <v>0.960436930677783</v>
      </c>
      <c r="AO534" s="168">
        <v>0.99</v>
      </c>
      <c r="AP534" s="358">
        <v>1</v>
      </c>
      <c r="AQ534" s="358">
        <v>1</v>
      </c>
      <c r="AR534" s="358">
        <v>1</v>
      </c>
      <c r="AS534" s="359">
        <v>1</v>
      </c>
      <c r="AT534" s="364">
        <v>0.05</v>
      </c>
      <c r="AU534" s="361">
        <v>0.2</v>
      </c>
      <c r="AV534" s="362">
        <v>0</v>
      </c>
      <c r="AW534" s="362">
        <v>0.111111111111111</v>
      </c>
      <c r="AX534" s="362">
        <v>0.0756013745704467</v>
      </c>
      <c r="AY534" s="142"/>
      <c r="AZ534" s="140"/>
    </row>
    <row r="535" spans="1:52">
      <c r="A535" s="138"/>
      <c r="B535" s="142"/>
      <c r="C535" s="172" t="s">
        <v>719</v>
      </c>
      <c r="D535" s="166" t="s">
        <v>26</v>
      </c>
      <c r="E535" s="166" t="s">
        <v>720</v>
      </c>
      <c r="F535" s="167" t="s">
        <v>985</v>
      </c>
      <c r="G535" s="173" t="s">
        <v>986</v>
      </c>
      <c r="H535" s="173" t="s">
        <v>986</v>
      </c>
      <c r="I535" s="173" t="s">
        <v>986</v>
      </c>
      <c r="J535" s="173" t="s">
        <v>986</v>
      </c>
      <c r="K535" s="168">
        <v>0.9</v>
      </c>
      <c r="L535" s="169">
        <v>1</v>
      </c>
      <c r="M535" s="169">
        <v>0.982142857142857</v>
      </c>
      <c r="N535" s="170">
        <v>0.96078431372549</v>
      </c>
      <c r="O535" s="170">
        <v>0.979545454545454</v>
      </c>
      <c r="P535" s="356">
        <v>0.9</v>
      </c>
      <c r="Q535" s="357">
        <v>0.991714750702767</v>
      </c>
      <c r="R535" s="169">
        <v>0.991271820448878</v>
      </c>
      <c r="S535" s="169">
        <v>0.994175888177053</v>
      </c>
      <c r="T535" s="169">
        <v>0.986741328355887</v>
      </c>
      <c r="U535" s="356">
        <v>0.9</v>
      </c>
      <c r="V535" s="169">
        <v>0.930906938896286</v>
      </c>
      <c r="W535" s="169">
        <v>0.937240232751455</v>
      </c>
      <c r="X535" s="169">
        <v>0.936711318190643</v>
      </c>
      <c r="Y535" s="169">
        <v>0.942491833877741</v>
      </c>
      <c r="Z535" s="356">
        <v>0.92</v>
      </c>
      <c r="AA535" s="356">
        <v>0</v>
      </c>
      <c r="AB535" s="356" t="s">
        <v>40</v>
      </c>
      <c r="AC535" s="356" t="s">
        <v>40</v>
      </c>
      <c r="AD535" s="356">
        <v>0</v>
      </c>
      <c r="AE535" s="356">
        <v>0.92</v>
      </c>
      <c r="AF535" s="169">
        <v>0.98974358974359</v>
      </c>
      <c r="AG535" s="169">
        <v>0.980582524271845</v>
      </c>
      <c r="AH535" s="169">
        <v>0.890151515151515</v>
      </c>
      <c r="AI535" s="169">
        <v>0.978558394160584</v>
      </c>
      <c r="AJ535" s="356">
        <v>0.92</v>
      </c>
      <c r="AK535" s="169">
        <v>0.986688359710102</v>
      </c>
      <c r="AL535" s="169">
        <v>0.98836242726517</v>
      </c>
      <c r="AM535" s="169">
        <v>0.986607142857143</v>
      </c>
      <c r="AN535" s="169">
        <v>0.988632969986561</v>
      </c>
      <c r="AO535" s="168">
        <v>0.99</v>
      </c>
      <c r="AP535" s="358">
        <v>1</v>
      </c>
      <c r="AQ535" s="358">
        <v>1</v>
      </c>
      <c r="AR535" s="358">
        <v>1</v>
      </c>
      <c r="AS535" s="359">
        <v>1</v>
      </c>
      <c r="AT535" s="364">
        <v>0.05</v>
      </c>
      <c r="AU535" s="361">
        <v>0.0909090909090909</v>
      </c>
      <c r="AV535" s="362">
        <v>0</v>
      </c>
      <c r="AW535" s="362">
        <v>0</v>
      </c>
      <c r="AX535" s="362">
        <v>0.0521739130434783</v>
      </c>
      <c r="AY535" s="142"/>
      <c r="AZ535" s="140"/>
    </row>
    <row r="536" spans="1:52">
      <c r="A536" s="138"/>
      <c r="B536" s="142"/>
      <c r="C536" s="172" t="s">
        <v>719</v>
      </c>
      <c r="D536" s="166" t="s">
        <v>26</v>
      </c>
      <c r="E536" s="166" t="s">
        <v>720</v>
      </c>
      <c r="F536" s="167" t="s">
        <v>987</v>
      </c>
      <c r="G536" s="173" t="s">
        <v>988</v>
      </c>
      <c r="H536" s="173" t="s">
        <v>988</v>
      </c>
      <c r="I536" s="173" t="s">
        <v>988</v>
      </c>
      <c r="J536" s="173" t="s">
        <v>988</v>
      </c>
      <c r="K536" s="168">
        <v>0.9</v>
      </c>
      <c r="L536" s="169">
        <v>0.98780487804878</v>
      </c>
      <c r="M536" s="169">
        <v>0.973333333333333</v>
      </c>
      <c r="N536" s="170">
        <v>1</v>
      </c>
      <c r="O536" s="170">
        <v>0.983065953654189</v>
      </c>
      <c r="P536" s="356">
        <v>0.9</v>
      </c>
      <c r="Q536" s="357">
        <v>0.960730018879799</v>
      </c>
      <c r="R536" s="169">
        <v>0.978768577494692</v>
      </c>
      <c r="S536" s="169">
        <v>0.977021731385821</v>
      </c>
      <c r="T536" s="169">
        <v>0.981271327227011</v>
      </c>
      <c r="U536" s="356">
        <v>0.9</v>
      </c>
      <c r="V536" s="169">
        <v>0.929767149150409</v>
      </c>
      <c r="W536" s="169">
        <v>0.914012738853503</v>
      </c>
      <c r="X536" s="169">
        <v>0.945849661560385</v>
      </c>
      <c r="Y536" s="169">
        <v>0.933941720545977</v>
      </c>
      <c r="Z536" s="356">
        <v>0.92</v>
      </c>
      <c r="AA536" s="356" t="s">
        <v>40</v>
      </c>
      <c r="AB536" s="356" t="s">
        <v>40</v>
      </c>
      <c r="AC536" s="356">
        <v>1</v>
      </c>
      <c r="AD536" s="356">
        <v>0.333333333333333</v>
      </c>
      <c r="AE536" s="356">
        <v>0.92</v>
      </c>
      <c r="AF536" s="169">
        <v>0.987951807228916</v>
      </c>
      <c r="AG536" s="169">
        <v>0.994505494505495</v>
      </c>
      <c r="AH536" s="169">
        <v>0.990536277602524</v>
      </c>
      <c r="AI536" s="169">
        <v>0.988760366652117</v>
      </c>
      <c r="AJ536" s="356">
        <v>0.92</v>
      </c>
      <c r="AK536" s="169">
        <v>0.980616740088106</v>
      </c>
      <c r="AL536" s="169">
        <v>0.980184005661713</v>
      </c>
      <c r="AM536" s="169">
        <v>0.980591168091168</v>
      </c>
      <c r="AN536" s="169">
        <v>0.982619480548634</v>
      </c>
      <c r="AO536" s="168">
        <v>0.99</v>
      </c>
      <c r="AP536" s="358">
        <v>1</v>
      </c>
      <c r="AQ536" s="358">
        <v>1</v>
      </c>
      <c r="AR536" s="358">
        <v>1</v>
      </c>
      <c r="AS536" s="359">
        <v>1</v>
      </c>
      <c r="AT536" s="364">
        <v>0.05</v>
      </c>
      <c r="AU536" s="361">
        <v>0.25</v>
      </c>
      <c r="AV536" s="362">
        <v>0.0625</v>
      </c>
      <c r="AW536" s="362">
        <v>0</v>
      </c>
      <c r="AX536" s="362">
        <v>0.0633187772925764</v>
      </c>
      <c r="AY536" s="142"/>
      <c r="AZ536" s="140"/>
    </row>
    <row r="537" spans="1:52">
      <c r="A537" s="138"/>
      <c r="B537" s="142"/>
      <c r="C537" s="172" t="s">
        <v>719</v>
      </c>
      <c r="D537" s="166" t="s">
        <v>26</v>
      </c>
      <c r="E537" s="166" t="s">
        <v>720</v>
      </c>
      <c r="F537" s="167" t="s">
        <v>989</v>
      </c>
      <c r="G537" s="173" t="s">
        <v>989</v>
      </c>
      <c r="H537" s="173" t="s">
        <v>989</v>
      </c>
      <c r="I537" s="173" t="s">
        <v>989</v>
      </c>
      <c r="J537" s="173" t="s">
        <v>989</v>
      </c>
      <c r="K537" s="168">
        <v>0.9</v>
      </c>
      <c r="L537" s="169">
        <v>0.978723404255319</v>
      </c>
      <c r="M537" s="169">
        <v>0.975</v>
      </c>
      <c r="N537" s="170">
        <v>1</v>
      </c>
      <c r="O537" s="170">
        <v>0.956275303643725</v>
      </c>
      <c r="P537" s="356">
        <v>0.9</v>
      </c>
      <c r="Q537" s="357">
        <v>0.93458113756133</v>
      </c>
      <c r="R537" s="169">
        <v>0.94000991571641</v>
      </c>
      <c r="S537" s="169">
        <v>0.959778783308195</v>
      </c>
      <c r="T537" s="169">
        <v>0.940334088950974</v>
      </c>
      <c r="U537" s="356">
        <v>0.9</v>
      </c>
      <c r="V537" s="169">
        <v>0.918589860076322</v>
      </c>
      <c r="W537" s="169">
        <v>0.930589985126425</v>
      </c>
      <c r="X537" s="169">
        <v>0.944193061840121</v>
      </c>
      <c r="Y537" s="169">
        <v>0.926239449932664</v>
      </c>
      <c r="Z537" s="356">
        <v>0.92</v>
      </c>
      <c r="AA537" s="356">
        <v>0</v>
      </c>
      <c r="AB537" s="356" t="s">
        <v>40</v>
      </c>
      <c r="AC537" s="356" t="s">
        <v>40</v>
      </c>
      <c r="AD537" s="356">
        <v>0.75</v>
      </c>
      <c r="AE537" s="356">
        <v>0.92</v>
      </c>
      <c r="AF537" s="169">
        <v>0.702825888787603</v>
      </c>
      <c r="AG537" s="169">
        <v>0.0943396226415094</v>
      </c>
      <c r="AH537" s="169">
        <v>0.991636798088411</v>
      </c>
      <c r="AI537" s="169">
        <v>0.764375476009139</v>
      </c>
      <c r="AJ537" s="356">
        <v>0.92</v>
      </c>
      <c r="AK537" s="169">
        <v>0.985649409627611</v>
      </c>
      <c r="AL537" s="169">
        <v>0.994050570153694</v>
      </c>
      <c r="AM537" s="169">
        <v>0.984162895927602</v>
      </c>
      <c r="AN537" s="169">
        <v>0.983522503910269</v>
      </c>
      <c r="AO537" s="168">
        <v>0.99</v>
      </c>
      <c r="AP537" s="358">
        <v>1</v>
      </c>
      <c r="AQ537" s="358">
        <v>1</v>
      </c>
      <c r="AR537" s="358">
        <v>1</v>
      </c>
      <c r="AS537" s="359">
        <v>1</v>
      </c>
      <c r="AT537" s="364">
        <v>0.05</v>
      </c>
      <c r="AU537" s="361">
        <v>0</v>
      </c>
      <c r="AV537" s="362">
        <v>0</v>
      </c>
      <c r="AW537" s="362">
        <v>0</v>
      </c>
      <c r="AX537" s="362">
        <v>0.0486725663716814</v>
      </c>
      <c r="AY537" s="142"/>
      <c r="AZ537" s="140"/>
    </row>
    <row r="538" spans="1:52">
      <c r="A538" s="138"/>
      <c r="B538" s="142"/>
      <c r="C538" s="172" t="s">
        <v>719</v>
      </c>
      <c r="D538" s="166" t="s">
        <v>26</v>
      </c>
      <c r="E538" s="166" t="s">
        <v>720</v>
      </c>
      <c r="F538" s="167" t="s">
        <v>990</v>
      </c>
      <c r="G538" s="173" t="s">
        <v>991</v>
      </c>
      <c r="H538" s="173" t="s">
        <v>991</v>
      </c>
      <c r="I538" s="173" t="s">
        <v>991</v>
      </c>
      <c r="J538" s="173" t="s">
        <v>991</v>
      </c>
      <c r="K538" s="168">
        <v>0.9</v>
      </c>
      <c r="L538" s="169">
        <v>0.986301369863014</v>
      </c>
      <c r="M538" s="169">
        <v>0.971830985915493</v>
      </c>
      <c r="N538" s="170">
        <v>0.953846153846154</v>
      </c>
      <c r="O538" s="170">
        <v>0.973157637872133</v>
      </c>
      <c r="P538" s="356">
        <v>0.9</v>
      </c>
      <c r="Q538" s="357">
        <v>0.8</v>
      </c>
      <c r="R538" s="169" t="s">
        <v>40</v>
      </c>
      <c r="S538" s="169">
        <v>0</v>
      </c>
      <c r="T538" s="169">
        <v>0.375</v>
      </c>
      <c r="U538" s="356">
        <v>0.9</v>
      </c>
      <c r="V538" s="169">
        <v>0</v>
      </c>
      <c r="W538" s="169" t="s">
        <v>40</v>
      </c>
      <c r="X538" s="169">
        <v>0</v>
      </c>
      <c r="Y538" s="169">
        <v>0.3125</v>
      </c>
      <c r="Z538" s="356">
        <v>0.92</v>
      </c>
      <c r="AA538" s="356" t="s">
        <v>40</v>
      </c>
      <c r="AB538" s="356" t="s">
        <v>40</v>
      </c>
      <c r="AC538" s="356" t="s">
        <v>40</v>
      </c>
      <c r="AD538" s="356">
        <v>1</v>
      </c>
      <c r="AE538" s="356">
        <v>0.92</v>
      </c>
      <c r="AF538" s="169">
        <v>0.993885869565217</v>
      </c>
      <c r="AG538" s="169">
        <v>0.997515527950311</v>
      </c>
      <c r="AH538" s="169">
        <v>0.994742376445847</v>
      </c>
      <c r="AI538" s="169">
        <v>0.990334978282128</v>
      </c>
      <c r="AJ538" s="356">
        <v>0.92</v>
      </c>
      <c r="AK538" s="169">
        <v>0.970864127345082</v>
      </c>
      <c r="AL538" s="169">
        <v>0.970432145564822</v>
      </c>
      <c r="AM538" s="169">
        <v>0.966609096142775</v>
      </c>
      <c r="AN538" s="169">
        <v>0.978102057791762</v>
      </c>
      <c r="AO538" s="168">
        <v>0.99</v>
      </c>
      <c r="AP538" s="358">
        <v>1</v>
      </c>
      <c r="AQ538" s="358">
        <v>1</v>
      </c>
      <c r="AR538" s="358">
        <v>1</v>
      </c>
      <c r="AS538" s="359">
        <v>1</v>
      </c>
      <c r="AT538" s="364">
        <v>0.05</v>
      </c>
      <c r="AU538" s="361">
        <v>0.222222222222222</v>
      </c>
      <c r="AV538" s="362">
        <v>0</v>
      </c>
      <c r="AW538" s="362">
        <v>0.0909090909090909</v>
      </c>
      <c r="AX538" s="362">
        <v>0.053388090349076</v>
      </c>
      <c r="AY538" s="142"/>
      <c r="AZ538" s="140"/>
    </row>
    <row r="539" spans="1:52">
      <c r="A539" s="138"/>
      <c r="B539" s="142"/>
      <c r="C539" s="172" t="s">
        <v>719</v>
      </c>
      <c r="D539" s="166" t="s">
        <v>26</v>
      </c>
      <c r="E539" s="166" t="s">
        <v>720</v>
      </c>
      <c r="F539" s="167" t="s">
        <v>992</v>
      </c>
      <c r="G539" s="173" t="s">
        <v>992</v>
      </c>
      <c r="H539" s="173" t="s">
        <v>992</v>
      </c>
      <c r="I539" s="173" t="s">
        <v>992</v>
      </c>
      <c r="J539" s="173" t="s">
        <v>992</v>
      </c>
      <c r="K539" s="168">
        <v>0.9</v>
      </c>
      <c r="L539" s="169">
        <v>0.909090909090909</v>
      </c>
      <c r="M539" s="169">
        <v>1</v>
      </c>
      <c r="N539" s="170">
        <v>1</v>
      </c>
      <c r="O539" s="170">
        <v>0.988317757009346</v>
      </c>
      <c r="P539" s="356">
        <v>0.9</v>
      </c>
      <c r="Q539" s="357">
        <v>0.927356020942408</v>
      </c>
      <c r="R539" s="169">
        <v>0.976700838769804</v>
      </c>
      <c r="S539" s="169">
        <v>0.955476402493321</v>
      </c>
      <c r="T539" s="169">
        <v>0.959172433272137</v>
      </c>
      <c r="U539" s="356">
        <v>0.9</v>
      </c>
      <c r="V539" s="169">
        <v>0.905759162303665</v>
      </c>
      <c r="W539" s="169">
        <v>0.923578751164958</v>
      </c>
      <c r="X539" s="169">
        <v>0.918521816562778</v>
      </c>
      <c r="Y539" s="169">
        <v>0.931789295297274</v>
      </c>
      <c r="Z539" s="356">
        <v>0.92</v>
      </c>
      <c r="AA539" s="356" t="s">
        <v>40</v>
      </c>
      <c r="AB539" s="356">
        <v>0</v>
      </c>
      <c r="AC539" s="356" t="s">
        <v>40</v>
      </c>
      <c r="AD539" s="356">
        <v>0</v>
      </c>
      <c r="AE539" s="356">
        <v>0.92</v>
      </c>
      <c r="AF539" s="169">
        <v>0.902439024390244</v>
      </c>
      <c r="AG539" s="169">
        <v>0.555555555555556</v>
      </c>
      <c r="AH539" s="169">
        <v>0.972972972972973</v>
      </c>
      <c r="AI539" s="169">
        <v>0.936491410723581</v>
      </c>
      <c r="AJ539" s="356">
        <v>0.92</v>
      </c>
      <c r="AK539" s="169">
        <v>0.961789679947747</v>
      </c>
      <c r="AL539" s="169">
        <v>0.970204841713222</v>
      </c>
      <c r="AM539" s="169">
        <v>0.975544686527345</v>
      </c>
      <c r="AN539" s="169">
        <v>0.979894389066162</v>
      </c>
      <c r="AO539" s="168">
        <v>0.99</v>
      </c>
      <c r="AP539" s="358">
        <v>1</v>
      </c>
      <c r="AQ539" s="358">
        <v>1</v>
      </c>
      <c r="AR539" s="358">
        <v>1</v>
      </c>
      <c r="AS539" s="359">
        <v>1</v>
      </c>
      <c r="AT539" s="364">
        <v>0.05</v>
      </c>
      <c r="AU539" s="361">
        <v>0.142857142857143</v>
      </c>
      <c r="AV539" s="362">
        <v>0</v>
      </c>
      <c r="AW539" s="362">
        <v>0</v>
      </c>
      <c r="AX539" s="362">
        <v>0.0602409638554217</v>
      </c>
      <c r="AY539" s="142"/>
      <c r="AZ539" s="140"/>
    </row>
    <row r="540" spans="1:52">
      <c r="A540" s="138"/>
      <c r="B540" s="142"/>
      <c r="C540" s="172" t="s">
        <v>719</v>
      </c>
      <c r="D540" s="166" t="s">
        <v>26</v>
      </c>
      <c r="E540" s="166" t="s">
        <v>720</v>
      </c>
      <c r="F540" s="167" t="s">
        <v>993</v>
      </c>
      <c r="G540" s="173" t="s">
        <v>993</v>
      </c>
      <c r="H540" s="173" t="s">
        <v>993</v>
      </c>
      <c r="I540" s="173" t="s">
        <v>993</v>
      </c>
      <c r="J540" s="173" t="s">
        <v>993</v>
      </c>
      <c r="K540" s="168">
        <v>0.9</v>
      </c>
      <c r="L540" s="169">
        <v>0.928571428571429</v>
      </c>
      <c r="M540" s="169">
        <v>0.821428571428571</v>
      </c>
      <c r="N540" s="170">
        <v>0.842105263157895</v>
      </c>
      <c r="O540" s="170">
        <v>0.865998176845943</v>
      </c>
      <c r="P540" s="356">
        <v>0.9</v>
      </c>
      <c r="Q540" s="357">
        <v>0.943596549435965</v>
      </c>
      <c r="R540" s="169">
        <v>0.967178770949721</v>
      </c>
      <c r="S540" s="169">
        <v>0.957854406130268</v>
      </c>
      <c r="T540" s="169">
        <v>0.929562706059754</v>
      </c>
      <c r="U540" s="356">
        <v>0.9</v>
      </c>
      <c r="V540" s="169">
        <v>0.905109489051095</v>
      </c>
      <c r="W540" s="169">
        <v>0.827513966480447</v>
      </c>
      <c r="X540" s="169">
        <v>0.883780332056194</v>
      </c>
      <c r="Y540" s="169">
        <v>0.892580570961229</v>
      </c>
      <c r="Z540" s="356">
        <v>0.92</v>
      </c>
      <c r="AA540" s="356">
        <v>1</v>
      </c>
      <c r="AB540" s="356" t="s">
        <v>40</v>
      </c>
      <c r="AC540" s="356" t="s">
        <v>40</v>
      </c>
      <c r="AD540" s="356">
        <v>0.5</v>
      </c>
      <c r="AE540" s="356">
        <v>0.92</v>
      </c>
      <c r="AF540" s="169">
        <v>0.968253968253968</v>
      </c>
      <c r="AG540" s="169">
        <v>0.990157480314961</v>
      </c>
      <c r="AH540" s="169">
        <v>0.924242424242424</v>
      </c>
      <c r="AI540" s="169">
        <v>0.984102759760906</v>
      </c>
      <c r="AJ540" s="356">
        <v>0.92</v>
      </c>
      <c r="AK540" s="169">
        <v>0.939584021129085</v>
      </c>
      <c r="AL540" s="169">
        <v>0.944909344490934</v>
      </c>
      <c r="AM540" s="169">
        <v>0.965106382978723</v>
      </c>
      <c r="AN540" s="169">
        <v>0.965841881379099</v>
      </c>
      <c r="AO540" s="168">
        <v>0.99</v>
      </c>
      <c r="AP540" s="358">
        <v>1</v>
      </c>
      <c r="AQ540" s="358">
        <v>1</v>
      </c>
      <c r="AR540" s="358">
        <v>1</v>
      </c>
      <c r="AS540" s="359">
        <v>1</v>
      </c>
      <c r="AT540" s="364">
        <v>0.05</v>
      </c>
      <c r="AU540" s="361">
        <v>0.2</v>
      </c>
      <c r="AV540" s="362">
        <v>0</v>
      </c>
      <c r="AW540" s="362">
        <v>0</v>
      </c>
      <c r="AX540" s="362">
        <v>0.0488888888888889</v>
      </c>
      <c r="AY540" s="142"/>
      <c r="AZ540" s="140"/>
    </row>
    <row r="541" spans="1:52">
      <c r="A541" s="138"/>
      <c r="B541" s="142"/>
      <c r="C541" s="172" t="s">
        <v>719</v>
      </c>
      <c r="D541" s="166" t="s">
        <v>26</v>
      </c>
      <c r="E541" s="166" t="s">
        <v>720</v>
      </c>
      <c r="F541" s="167" t="s">
        <v>994</v>
      </c>
      <c r="G541" s="173" t="s">
        <v>995</v>
      </c>
      <c r="H541" s="173" t="s">
        <v>995</v>
      </c>
      <c r="I541" s="173" t="s">
        <v>995</v>
      </c>
      <c r="J541" s="173" t="s">
        <v>995</v>
      </c>
      <c r="K541" s="168">
        <v>0.9</v>
      </c>
      <c r="L541" s="169">
        <v>0.926470588235294</v>
      </c>
      <c r="M541" s="169">
        <v>0.907692307692308</v>
      </c>
      <c r="N541" s="170">
        <v>0.938461538461538</v>
      </c>
      <c r="O541" s="170">
        <v>0.946070878274268</v>
      </c>
      <c r="P541" s="356">
        <v>0.9</v>
      </c>
      <c r="Q541" s="357">
        <v>0.666666666666667</v>
      </c>
      <c r="R541" s="169">
        <v>0</v>
      </c>
      <c r="S541" s="169" t="s">
        <v>40</v>
      </c>
      <c r="T541" s="169">
        <v>0.53125</v>
      </c>
      <c r="U541" s="356">
        <v>0.9</v>
      </c>
      <c r="V541" s="169">
        <v>0</v>
      </c>
      <c r="W541" s="169">
        <v>0</v>
      </c>
      <c r="X541" s="169" t="s">
        <v>40</v>
      </c>
      <c r="Y541" s="169">
        <v>0.3125</v>
      </c>
      <c r="Z541" s="356">
        <v>0.92</v>
      </c>
      <c r="AA541" s="356">
        <v>0</v>
      </c>
      <c r="AB541" s="356" t="s">
        <v>40</v>
      </c>
      <c r="AC541" s="356" t="s">
        <v>40</v>
      </c>
      <c r="AD541" s="356">
        <v>0.4</v>
      </c>
      <c r="AE541" s="356">
        <v>0.92</v>
      </c>
      <c r="AF541" s="169">
        <v>0.981132075471698</v>
      </c>
      <c r="AG541" s="169">
        <v>0.99649430324277</v>
      </c>
      <c r="AH541" s="169">
        <v>0.989949748743719</v>
      </c>
      <c r="AI541" s="169">
        <v>0.982688436591367</v>
      </c>
      <c r="AJ541" s="356">
        <v>0.92</v>
      </c>
      <c r="AK541" s="169">
        <v>0.959475218658892</v>
      </c>
      <c r="AL541" s="169">
        <v>0.967476489028213</v>
      </c>
      <c r="AM541" s="169">
        <v>0.958285495598928</v>
      </c>
      <c r="AN541" s="169">
        <v>0.965926188158244</v>
      </c>
      <c r="AO541" s="168">
        <v>0.99</v>
      </c>
      <c r="AP541" s="358">
        <v>1</v>
      </c>
      <c r="AQ541" s="358">
        <v>1</v>
      </c>
      <c r="AR541" s="358">
        <v>1</v>
      </c>
      <c r="AS541" s="359">
        <v>1</v>
      </c>
      <c r="AT541" s="364">
        <v>0.05</v>
      </c>
      <c r="AU541" s="361">
        <v>0.222222222222222</v>
      </c>
      <c r="AV541" s="362">
        <v>0</v>
      </c>
      <c r="AW541" s="362">
        <v>0</v>
      </c>
      <c r="AX541" s="362">
        <v>0.0588235294117647</v>
      </c>
      <c r="AY541" s="142"/>
      <c r="AZ541" s="140"/>
    </row>
    <row r="542" spans="1:52">
      <c r="A542" s="138"/>
      <c r="B542" s="142"/>
      <c r="C542" s="172" t="s">
        <v>719</v>
      </c>
      <c r="D542" s="166" t="s">
        <v>26</v>
      </c>
      <c r="E542" s="166" t="s">
        <v>720</v>
      </c>
      <c r="F542" s="167" t="s">
        <v>996</v>
      </c>
      <c r="G542" s="173" t="s">
        <v>996</v>
      </c>
      <c r="H542" s="173" t="s">
        <v>996</v>
      </c>
      <c r="I542" s="173" t="s">
        <v>996</v>
      </c>
      <c r="J542" s="173" t="s">
        <v>996</v>
      </c>
      <c r="K542" s="168">
        <v>0.9</v>
      </c>
      <c r="L542" s="169">
        <v>1</v>
      </c>
      <c r="M542" s="169">
        <v>0.935483870967742</v>
      </c>
      <c r="N542" s="170">
        <v>1</v>
      </c>
      <c r="O542" s="170">
        <v>0.955440414507772</v>
      </c>
      <c r="P542" s="356">
        <v>0.9</v>
      </c>
      <c r="Q542" s="357" t="s">
        <v>40</v>
      </c>
      <c r="R542" s="169" t="s">
        <v>40</v>
      </c>
      <c r="S542" s="169" t="s">
        <v>40</v>
      </c>
      <c r="T542" s="169">
        <v>0</v>
      </c>
      <c r="U542" s="356">
        <v>0.9</v>
      </c>
      <c r="V542" s="169" t="s">
        <v>40</v>
      </c>
      <c r="W542" s="169" t="s">
        <v>40</v>
      </c>
      <c r="X542" s="169" t="s">
        <v>40</v>
      </c>
      <c r="Y542" s="169">
        <v>0.976744186046512</v>
      </c>
      <c r="Z542" s="356">
        <v>0.92</v>
      </c>
      <c r="AA542" s="356" t="s">
        <v>40</v>
      </c>
      <c r="AB542" s="356" t="s">
        <v>40</v>
      </c>
      <c r="AC542" s="356" t="s">
        <v>40</v>
      </c>
      <c r="AD542" s="356">
        <v>0.5</v>
      </c>
      <c r="AE542" s="356">
        <v>0.92</v>
      </c>
      <c r="AF542" s="169">
        <v>0.992964824120603</v>
      </c>
      <c r="AG542" s="169">
        <v>0.99849510910459</v>
      </c>
      <c r="AH542" s="169">
        <v>0.998507462686567</v>
      </c>
      <c r="AI542" s="169">
        <v>0.996003729852138</v>
      </c>
      <c r="AJ542" s="356">
        <v>0.92</v>
      </c>
      <c r="AK542" s="169">
        <v>0.966024612092028</v>
      </c>
      <c r="AL542" s="169">
        <v>0.951149425287356</v>
      </c>
      <c r="AM542" s="169">
        <v>0.969137992195814</v>
      </c>
      <c r="AN542" s="169">
        <v>0.974439730647644</v>
      </c>
      <c r="AO542" s="168">
        <v>0.99</v>
      </c>
      <c r="AP542" s="358">
        <v>1</v>
      </c>
      <c r="AQ542" s="358">
        <v>1</v>
      </c>
      <c r="AR542" s="358">
        <v>1</v>
      </c>
      <c r="AS542" s="359">
        <v>1</v>
      </c>
      <c r="AT542" s="364">
        <v>0.05</v>
      </c>
      <c r="AU542" s="361">
        <v>0</v>
      </c>
      <c r="AV542" s="362">
        <v>-0.1</v>
      </c>
      <c r="AW542" s="362">
        <v>0</v>
      </c>
      <c r="AX542" s="362">
        <v>0.0477941176470588</v>
      </c>
      <c r="AY542" s="142"/>
      <c r="AZ542" s="140"/>
    </row>
    <row r="543" spans="1:52">
      <c r="A543" s="138"/>
      <c r="B543" s="142"/>
      <c r="C543" s="172" t="s">
        <v>719</v>
      </c>
      <c r="D543" s="166" t="s">
        <v>26</v>
      </c>
      <c r="E543" s="166" t="s">
        <v>720</v>
      </c>
      <c r="F543" s="167" t="s">
        <v>997</v>
      </c>
      <c r="G543" s="173" t="s">
        <v>997</v>
      </c>
      <c r="H543" s="173" t="s">
        <v>997</v>
      </c>
      <c r="I543" s="173" t="s">
        <v>997</v>
      </c>
      <c r="J543" s="173" t="s">
        <v>997</v>
      </c>
      <c r="K543" s="168">
        <v>0.9</v>
      </c>
      <c r="L543" s="169">
        <v>0.956521739130435</v>
      </c>
      <c r="M543" s="169">
        <v>0.897959183673469</v>
      </c>
      <c r="N543" s="170">
        <v>0.918032786885246</v>
      </c>
      <c r="O543" s="170">
        <v>0.958656330749354</v>
      </c>
      <c r="P543" s="356">
        <v>0.9</v>
      </c>
      <c r="Q543" s="357">
        <v>0.75</v>
      </c>
      <c r="R543" s="169" t="s">
        <v>40</v>
      </c>
      <c r="S543" s="169">
        <v>1</v>
      </c>
      <c r="T543" s="169">
        <v>0.591836734693878</v>
      </c>
      <c r="U543" s="356">
        <v>0.9</v>
      </c>
      <c r="V543" s="169">
        <v>0.0416666666666667</v>
      </c>
      <c r="W543" s="169" t="s">
        <v>40</v>
      </c>
      <c r="X543" s="169">
        <v>0</v>
      </c>
      <c r="Y543" s="169">
        <v>0.26530612244898</v>
      </c>
      <c r="Z543" s="356">
        <v>0.92</v>
      </c>
      <c r="AA543" s="356" t="s">
        <v>40</v>
      </c>
      <c r="AB543" s="356" t="s">
        <v>40</v>
      </c>
      <c r="AC543" s="356" t="s">
        <v>40</v>
      </c>
      <c r="AD543" s="356">
        <v>0</v>
      </c>
      <c r="AE543" s="356">
        <v>0.92</v>
      </c>
      <c r="AF543" s="169">
        <v>0.828571428571429</v>
      </c>
      <c r="AG543" s="169">
        <v>0.611111111111111</v>
      </c>
      <c r="AH543" s="169">
        <v>1</v>
      </c>
      <c r="AI543" s="169">
        <v>0.96155671570954</v>
      </c>
      <c r="AJ543" s="356">
        <v>0.92</v>
      </c>
      <c r="AK543" s="169">
        <v>0.974750131509732</v>
      </c>
      <c r="AL543" s="169">
        <v>0.97793805685193</v>
      </c>
      <c r="AM543" s="169">
        <v>0.98450120061122</v>
      </c>
      <c r="AN543" s="169">
        <v>0.983025438929549</v>
      </c>
      <c r="AO543" s="168">
        <v>0.99</v>
      </c>
      <c r="AP543" s="358">
        <v>1</v>
      </c>
      <c r="AQ543" s="358">
        <v>1</v>
      </c>
      <c r="AR543" s="358">
        <v>1</v>
      </c>
      <c r="AS543" s="359">
        <v>1</v>
      </c>
      <c r="AT543" s="364">
        <v>0.05</v>
      </c>
      <c r="AU543" s="361">
        <v>0.125</v>
      </c>
      <c r="AV543" s="362">
        <v>0</v>
      </c>
      <c r="AW543" s="362">
        <v>0</v>
      </c>
      <c r="AX543" s="362">
        <v>0.0469208211143695</v>
      </c>
      <c r="AY543" s="142"/>
      <c r="AZ543" s="140"/>
    </row>
    <row r="544" spans="1:52">
      <c r="A544" s="138"/>
      <c r="B544" s="142"/>
      <c r="C544" s="172" t="s">
        <v>719</v>
      </c>
      <c r="D544" s="166" t="s">
        <v>26</v>
      </c>
      <c r="E544" s="166" t="s">
        <v>720</v>
      </c>
      <c r="F544" s="167" t="s">
        <v>998</v>
      </c>
      <c r="G544" s="173" t="s">
        <v>998</v>
      </c>
      <c r="H544" s="173" t="s">
        <v>998</v>
      </c>
      <c r="I544" s="173" t="s">
        <v>998</v>
      </c>
      <c r="J544" s="173" t="s">
        <v>998</v>
      </c>
      <c r="K544" s="168">
        <v>0.9</v>
      </c>
      <c r="L544" s="169">
        <v>0.977777777777778</v>
      </c>
      <c r="M544" s="169">
        <v>1</v>
      </c>
      <c r="N544" s="170">
        <v>0.971428571428571</v>
      </c>
      <c r="O544" s="170">
        <v>0.991007194244604</v>
      </c>
      <c r="P544" s="356">
        <v>0.9</v>
      </c>
      <c r="Q544" s="357">
        <v>1</v>
      </c>
      <c r="R544" s="169" t="s">
        <v>40</v>
      </c>
      <c r="S544" s="169" t="s">
        <v>40</v>
      </c>
      <c r="T544" s="169">
        <v>0.764705882352941</v>
      </c>
      <c r="U544" s="356">
        <v>0.9</v>
      </c>
      <c r="V544" s="169">
        <v>0</v>
      </c>
      <c r="W544" s="169" t="s">
        <v>40</v>
      </c>
      <c r="X544" s="169" t="s">
        <v>40</v>
      </c>
      <c r="Y544" s="169">
        <v>0.647058823529412</v>
      </c>
      <c r="Z544" s="356">
        <v>0.92</v>
      </c>
      <c r="AA544" s="356" t="s">
        <v>40</v>
      </c>
      <c r="AB544" s="356">
        <v>0</v>
      </c>
      <c r="AC544" s="356" t="s">
        <v>40</v>
      </c>
      <c r="AD544" s="356">
        <v>0.571428571428571</v>
      </c>
      <c r="AE544" s="356">
        <v>0.92</v>
      </c>
      <c r="AF544" s="169">
        <v>0.99665327978581</v>
      </c>
      <c r="AG544" s="169">
        <v>0.992779783393502</v>
      </c>
      <c r="AH544" s="169">
        <v>1</v>
      </c>
      <c r="AI544" s="169">
        <v>0.99711046899311</v>
      </c>
      <c r="AJ544" s="356">
        <v>0.92</v>
      </c>
      <c r="AK544" s="169">
        <v>0.976530612244898</v>
      </c>
      <c r="AL544" s="169">
        <v>0.971014492753623</v>
      </c>
      <c r="AM544" s="169">
        <v>0.976035604245121</v>
      </c>
      <c r="AN544" s="169">
        <v>0.983220397023877</v>
      </c>
      <c r="AO544" s="168">
        <v>0.99</v>
      </c>
      <c r="AP544" s="358">
        <v>1</v>
      </c>
      <c r="AQ544" s="358">
        <v>1</v>
      </c>
      <c r="AR544" s="358">
        <v>1</v>
      </c>
      <c r="AS544" s="359">
        <v>1</v>
      </c>
      <c r="AT544" s="364">
        <v>0.05</v>
      </c>
      <c r="AU544" s="361">
        <v>0.2</v>
      </c>
      <c r="AV544" s="362">
        <v>0</v>
      </c>
      <c r="AW544" s="362">
        <v>0</v>
      </c>
      <c r="AX544" s="362">
        <v>0.00952380952380952</v>
      </c>
      <c r="AY544" s="142"/>
      <c r="AZ544" s="140"/>
    </row>
    <row r="545" spans="1:52">
      <c r="A545" s="138"/>
      <c r="B545" s="142"/>
      <c r="C545" s="172" t="s">
        <v>719</v>
      </c>
      <c r="D545" s="166" t="s">
        <v>26</v>
      </c>
      <c r="E545" s="166" t="s">
        <v>720</v>
      </c>
      <c r="F545" s="167" t="s">
        <v>999</v>
      </c>
      <c r="G545" s="173" t="s">
        <v>1000</v>
      </c>
      <c r="H545" s="173" t="s">
        <v>1000</v>
      </c>
      <c r="I545" s="173" t="s">
        <v>1000</v>
      </c>
      <c r="J545" s="173" t="s">
        <v>1000</v>
      </c>
      <c r="K545" s="168">
        <v>0.9</v>
      </c>
      <c r="L545" s="169">
        <v>0.948717948717949</v>
      </c>
      <c r="M545" s="169">
        <v>0.970588235294118</v>
      </c>
      <c r="N545" s="170">
        <v>0.972972972972973</v>
      </c>
      <c r="O545" s="170">
        <v>0.973963355834137</v>
      </c>
      <c r="P545" s="356">
        <v>0.9</v>
      </c>
      <c r="Q545" s="357">
        <v>0</v>
      </c>
      <c r="R545" s="169">
        <v>1</v>
      </c>
      <c r="S545" s="169">
        <v>1</v>
      </c>
      <c r="T545" s="169">
        <v>0.28</v>
      </c>
      <c r="U545" s="356">
        <v>0.9</v>
      </c>
      <c r="V545" s="169">
        <v>0</v>
      </c>
      <c r="W545" s="169">
        <v>1</v>
      </c>
      <c r="X545" s="169">
        <v>1</v>
      </c>
      <c r="Y545" s="169">
        <v>0.32</v>
      </c>
      <c r="Z545" s="356">
        <v>0.92</v>
      </c>
      <c r="AA545" s="356" t="s">
        <v>40</v>
      </c>
      <c r="AB545" s="356" t="s">
        <v>40</v>
      </c>
      <c r="AC545" s="356" t="s">
        <v>40</v>
      </c>
      <c r="AD545" s="356">
        <v>0.2</v>
      </c>
      <c r="AE545" s="356">
        <v>0.92</v>
      </c>
      <c r="AF545" s="169">
        <v>0.952830188679245</v>
      </c>
      <c r="AG545" s="169">
        <v>0.996075866579464</v>
      </c>
      <c r="AH545" s="169">
        <v>0.991666666666667</v>
      </c>
      <c r="AI545" s="169">
        <v>0.975594331215684</v>
      </c>
      <c r="AJ545" s="356">
        <v>0.92</v>
      </c>
      <c r="AK545" s="169">
        <v>0.958104738154613</v>
      </c>
      <c r="AL545" s="169">
        <v>0.943173943173943</v>
      </c>
      <c r="AM545" s="169">
        <v>0.962017026850033</v>
      </c>
      <c r="AN545" s="169">
        <v>0.971428891553036</v>
      </c>
      <c r="AO545" s="168">
        <v>0.99</v>
      </c>
      <c r="AP545" s="358">
        <v>1</v>
      </c>
      <c r="AQ545" s="358">
        <v>1</v>
      </c>
      <c r="AR545" s="358">
        <v>1</v>
      </c>
      <c r="AS545" s="359">
        <v>1</v>
      </c>
      <c r="AT545" s="364">
        <v>0.05</v>
      </c>
      <c r="AU545" s="361">
        <v>0.0909090909090909</v>
      </c>
      <c r="AV545" s="362">
        <v>0</v>
      </c>
      <c r="AW545" s="362">
        <v>0.444444444444444</v>
      </c>
      <c r="AX545" s="362">
        <v>0.0785714285714286</v>
      </c>
      <c r="AY545" s="142"/>
      <c r="AZ545" s="140"/>
    </row>
    <row r="546" spans="1:52">
      <c r="A546" s="138"/>
      <c r="B546" s="142"/>
      <c r="C546" s="172" t="s">
        <v>719</v>
      </c>
      <c r="D546" s="166" t="s">
        <v>26</v>
      </c>
      <c r="E546" s="166" t="s">
        <v>720</v>
      </c>
      <c r="F546" s="167" t="s">
        <v>1001</v>
      </c>
      <c r="G546" s="173" t="s">
        <v>1001</v>
      </c>
      <c r="H546" s="173" t="s">
        <v>1001</v>
      </c>
      <c r="I546" s="173" t="s">
        <v>1001</v>
      </c>
      <c r="J546" s="173" t="s">
        <v>1001</v>
      </c>
      <c r="K546" s="168">
        <v>0.9</v>
      </c>
      <c r="L546" s="169">
        <v>0.94</v>
      </c>
      <c r="M546" s="169">
        <v>0.931818181818182</v>
      </c>
      <c r="N546" s="170">
        <v>0.96</v>
      </c>
      <c r="O546" s="170">
        <v>0.933802816901408</v>
      </c>
      <c r="P546" s="356">
        <v>0.9</v>
      </c>
      <c r="Q546" s="357" t="s">
        <v>40</v>
      </c>
      <c r="R546" s="169">
        <v>0.5</v>
      </c>
      <c r="S546" s="169" t="s">
        <v>40</v>
      </c>
      <c r="T546" s="169">
        <v>0.5</v>
      </c>
      <c r="U546" s="356">
        <v>0.9</v>
      </c>
      <c r="V546" s="169" t="s">
        <v>40</v>
      </c>
      <c r="W546" s="169">
        <v>0.5</v>
      </c>
      <c r="X546" s="169" t="s">
        <v>40</v>
      </c>
      <c r="Y546" s="169">
        <v>0.666666666666667</v>
      </c>
      <c r="Z546" s="356">
        <v>0.92</v>
      </c>
      <c r="AA546" s="356" t="s">
        <v>40</v>
      </c>
      <c r="AB546" s="356" t="s">
        <v>40</v>
      </c>
      <c r="AC546" s="356" t="s">
        <v>40</v>
      </c>
      <c r="AD546" s="356">
        <v>0.333333333333333</v>
      </c>
      <c r="AE546" s="356">
        <v>0.92</v>
      </c>
      <c r="AF546" s="169">
        <v>0.971590909090909</v>
      </c>
      <c r="AG546" s="169">
        <v>0.994413407821229</v>
      </c>
      <c r="AH546" s="169">
        <v>0.969072164948454</v>
      </c>
      <c r="AI546" s="169">
        <v>0.979759943516121</v>
      </c>
      <c r="AJ546" s="356">
        <v>0.92</v>
      </c>
      <c r="AK546" s="169">
        <v>0.95349275089437</v>
      </c>
      <c r="AL546" s="169">
        <v>0.910944206008584</v>
      </c>
      <c r="AM546" s="169">
        <v>0.95894277649474</v>
      </c>
      <c r="AN546" s="169">
        <v>0.952194840662817</v>
      </c>
      <c r="AO546" s="168">
        <v>0.99</v>
      </c>
      <c r="AP546" s="358">
        <v>1</v>
      </c>
      <c r="AQ546" s="358">
        <v>1</v>
      </c>
      <c r="AR546" s="358">
        <v>1</v>
      </c>
      <c r="AS546" s="359">
        <v>1</v>
      </c>
      <c r="AT546" s="364">
        <v>0.05</v>
      </c>
      <c r="AU546" s="361">
        <v>0.0714285714285714</v>
      </c>
      <c r="AV546" s="362">
        <v>0</v>
      </c>
      <c r="AW546" s="362">
        <v>0</v>
      </c>
      <c r="AX546" s="362">
        <v>0.0420560747663551</v>
      </c>
      <c r="AY546" s="142"/>
      <c r="AZ546" s="140"/>
    </row>
    <row r="547" spans="1:52">
      <c r="A547" s="138"/>
      <c r="B547" s="142"/>
      <c r="C547" s="172" t="s">
        <v>719</v>
      </c>
      <c r="D547" s="166" t="s">
        <v>26</v>
      </c>
      <c r="E547" s="166" t="s">
        <v>720</v>
      </c>
      <c r="F547" s="167" t="s">
        <v>1002</v>
      </c>
      <c r="G547" s="173" t="s">
        <v>1002</v>
      </c>
      <c r="H547" s="173" t="s">
        <v>1002</v>
      </c>
      <c r="I547" s="173" t="s">
        <v>1002</v>
      </c>
      <c r="J547" s="173" t="s">
        <v>1002</v>
      </c>
      <c r="K547" s="168">
        <v>0.9</v>
      </c>
      <c r="L547" s="169">
        <v>1</v>
      </c>
      <c r="M547" s="169">
        <v>0.925925925925926</v>
      </c>
      <c r="N547" s="170">
        <v>0.9</v>
      </c>
      <c r="O547" s="170">
        <v>0.908584169453735</v>
      </c>
      <c r="P547" s="356">
        <v>0.9</v>
      </c>
      <c r="Q547" s="357" t="s">
        <v>40</v>
      </c>
      <c r="R547" s="169" t="s">
        <v>40</v>
      </c>
      <c r="S547" s="169" t="s">
        <v>40</v>
      </c>
      <c r="T547" s="169">
        <v>0.777777777777778</v>
      </c>
      <c r="U547" s="356">
        <v>0.9</v>
      </c>
      <c r="V547" s="169" t="s">
        <v>40</v>
      </c>
      <c r="W547" s="169" t="s">
        <v>40</v>
      </c>
      <c r="X547" s="169" t="s">
        <v>40</v>
      </c>
      <c r="Y547" s="169">
        <v>0.888888888888889</v>
      </c>
      <c r="Z547" s="356">
        <v>0.92</v>
      </c>
      <c r="AA547" s="356" t="s">
        <v>40</v>
      </c>
      <c r="AB547" s="356" t="s">
        <v>40</v>
      </c>
      <c r="AC547" s="356" t="s">
        <v>40</v>
      </c>
      <c r="AD547" s="356" t="s">
        <v>40</v>
      </c>
      <c r="AE547" s="356">
        <v>0.92</v>
      </c>
      <c r="AF547" s="169">
        <v>0.996732026143791</v>
      </c>
      <c r="AG547" s="169">
        <v>0.990654205607477</v>
      </c>
      <c r="AH547" s="169">
        <v>0.994011976047904</v>
      </c>
      <c r="AI547" s="169">
        <v>0.988619736628191</v>
      </c>
      <c r="AJ547" s="356">
        <v>0.92</v>
      </c>
      <c r="AK547" s="169">
        <v>0.973665973665974</v>
      </c>
      <c r="AL547" s="169">
        <v>0.976284584980237</v>
      </c>
      <c r="AM547" s="169">
        <v>0.974657249688409</v>
      </c>
      <c r="AN547" s="169">
        <v>0.982778804248177</v>
      </c>
      <c r="AO547" s="168">
        <v>0.99</v>
      </c>
      <c r="AP547" s="358">
        <v>1</v>
      </c>
      <c r="AQ547" s="358">
        <v>1</v>
      </c>
      <c r="AR547" s="358">
        <v>1</v>
      </c>
      <c r="AS547" s="359">
        <v>1</v>
      </c>
      <c r="AT547" s="364">
        <v>0.05</v>
      </c>
      <c r="AU547" s="361">
        <v>0.25</v>
      </c>
      <c r="AV547" s="362">
        <v>0</v>
      </c>
      <c r="AW547" s="362">
        <v>0</v>
      </c>
      <c r="AX547" s="362">
        <v>0.042654028436019</v>
      </c>
      <c r="AY547" s="142"/>
      <c r="AZ547" s="140"/>
    </row>
    <row r="548" spans="1:52">
      <c r="A548" s="138"/>
      <c r="B548" s="142"/>
      <c r="C548" s="172" t="s">
        <v>719</v>
      </c>
      <c r="D548" s="166" t="s">
        <v>26</v>
      </c>
      <c r="E548" s="166" t="s">
        <v>720</v>
      </c>
      <c r="F548" s="167" t="s">
        <v>1003</v>
      </c>
      <c r="G548" s="173" t="s">
        <v>1004</v>
      </c>
      <c r="H548" s="173" t="s">
        <v>1004</v>
      </c>
      <c r="I548" s="173" t="s">
        <v>1004</v>
      </c>
      <c r="J548" s="173" t="s">
        <v>1004</v>
      </c>
      <c r="K548" s="168">
        <v>0.9</v>
      </c>
      <c r="L548" s="169">
        <v>0.949152542372881</v>
      </c>
      <c r="M548" s="169">
        <v>0.946428571428571</v>
      </c>
      <c r="N548" s="170">
        <v>0.912280701754386</v>
      </c>
      <c r="O548" s="170">
        <v>0.950388523610281</v>
      </c>
      <c r="P548" s="356">
        <v>0.9</v>
      </c>
      <c r="Q548" s="357">
        <v>0.285714285714286</v>
      </c>
      <c r="R548" s="169">
        <v>0.2</v>
      </c>
      <c r="S548" s="169">
        <v>1</v>
      </c>
      <c r="T548" s="169">
        <v>0.548387096774194</v>
      </c>
      <c r="U548" s="356">
        <v>0.9</v>
      </c>
      <c r="V548" s="169">
        <v>0.142857142857143</v>
      </c>
      <c r="W548" s="169">
        <v>0.2</v>
      </c>
      <c r="X548" s="169">
        <v>1</v>
      </c>
      <c r="Y548" s="169">
        <v>0.516129032258065</v>
      </c>
      <c r="Z548" s="356">
        <v>0.92</v>
      </c>
      <c r="AA548" s="356" t="s">
        <v>40</v>
      </c>
      <c r="AB548" s="356">
        <v>0.5</v>
      </c>
      <c r="AC548" s="356" t="s">
        <v>40</v>
      </c>
      <c r="AD548" s="356">
        <v>0.4</v>
      </c>
      <c r="AE548" s="356">
        <v>0.92</v>
      </c>
      <c r="AF548" s="169">
        <v>0.995305164319249</v>
      </c>
      <c r="AG548" s="169">
        <v>0.996571428571429</v>
      </c>
      <c r="AH548" s="169">
        <v>0.990498812351544</v>
      </c>
      <c r="AI548" s="169">
        <v>0.991138850362151</v>
      </c>
      <c r="AJ548" s="356">
        <v>0.92</v>
      </c>
      <c r="AK548" s="169">
        <v>0.958472553699284</v>
      </c>
      <c r="AL548" s="169">
        <v>0.974472108414749</v>
      </c>
      <c r="AM548" s="169">
        <v>0.975757575757576</v>
      </c>
      <c r="AN548" s="169">
        <v>0.964157527417747</v>
      </c>
      <c r="AO548" s="168">
        <v>0.99</v>
      </c>
      <c r="AP548" s="358">
        <v>1</v>
      </c>
      <c r="AQ548" s="358">
        <v>1</v>
      </c>
      <c r="AR548" s="358">
        <v>1</v>
      </c>
      <c r="AS548" s="359">
        <v>1</v>
      </c>
      <c r="AT548" s="364">
        <v>0.05</v>
      </c>
      <c r="AU548" s="361">
        <v>0.0588235294117647</v>
      </c>
      <c r="AV548" s="362">
        <v>0</v>
      </c>
      <c r="AW548" s="362">
        <v>0</v>
      </c>
      <c r="AX548" s="362">
        <v>0.0563866513233602</v>
      </c>
      <c r="AY548" s="142"/>
      <c r="AZ548" s="140"/>
    </row>
    <row r="549" spans="1:52">
      <c r="A549" s="138"/>
      <c r="B549" s="142"/>
      <c r="C549" s="172" t="s">
        <v>719</v>
      </c>
      <c r="D549" s="166" t="s">
        <v>26</v>
      </c>
      <c r="E549" s="166" t="s">
        <v>720</v>
      </c>
      <c r="F549" s="167" t="s">
        <v>1005</v>
      </c>
      <c r="G549" s="173" t="s">
        <v>1005</v>
      </c>
      <c r="H549" s="173" t="s">
        <v>1005</v>
      </c>
      <c r="I549" s="173" t="s">
        <v>1005</v>
      </c>
      <c r="J549" s="173" t="s">
        <v>1005</v>
      </c>
      <c r="K549" s="168">
        <v>0.9</v>
      </c>
      <c r="L549" s="169">
        <v>0.857142857142857</v>
      </c>
      <c r="M549" s="169">
        <v>0.826086956521739</v>
      </c>
      <c r="N549" s="170">
        <v>0.875</v>
      </c>
      <c r="O549" s="170">
        <v>0.914205344585091</v>
      </c>
      <c r="P549" s="356">
        <v>0.9</v>
      </c>
      <c r="Q549" s="357" t="s">
        <v>40</v>
      </c>
      <c r="R549" s="169" t="s">
        <v>40</v>
      </c>
      <c r="S549" s="169" t="s">
        <v>40</v>
      </c>
      <c r="T549" s="169" t="s">
        <v>40</v>
      </c>
      <c r="U549" s="356">
        <v>0.9</v>
      </c>
      <c r="V549" s="169" t="s">
        <v>40</v>
      </c>
      <c r="W549" s="169" t="s">
        <v>40</v>
      </c>
      <c r="X549" s="169" t="s">
        <v>40</v>
      </c>
      <c r="Y549" s="169" t="s">
        <v>40</v>
      </c>
      <c r="Z549" s="356">
        <v>0.92</v>
      </c>
      <c r="AA549" s="356" t="s">
        <v>40</v>
      </c>
      <c r="AB549" s="356" t="s">
        <v>40</v>
      </c>
      <c r="AC549" s="356" t="s">
        <v>40</v>
      </c>
      <c r="AD549" s="356">
        <v>1</v>
      </c>
      <c r="AE549" s="356">
        <v>0.92</v>
      </c>
      <c r="AF549" s="169">
        <v>0.994350282485876</v>
      </c>
      <c r="AG549" s="169">
        <v>0.994974874371859</v>
      </c>
      <c r="AH549" s="169">
        <v>1</v>
      </c>
      <c r="AI549" s="169">
        <v>0.967754543677936</v>
      </c>
      <c r="AJ549" s="356">
        <v>0.92</v>
      </c>
      <c r="AK549" s="169">
        <v>0.958510638297872</v>
      </c>
      <c r="AL549" s="169">
        <v>0.978835978835979</v>
      </c>
      <c r="AM549" s="169">
        <v>0.973621103117506</v>
      </c>
      <c r="AN549" s="169">
        <v>0.972529782761037</v>
      </c>
      <c r="AO549" s="168">
        <v>0.99</v>
      </c>
      <c r="AP549" s="358">
        <v>1</v>
      </c>
      <c r="AQ549" s="358">
        <v>1</v>
      </c>
      <c r="AR549" s="358">
        <v>1</v>
      </c>
      <c r="AS549" s="359">
        <v>1</v>
      </c>
      <c r="AT549" s="364">
        <v>0.05</v>
      </c>
      <c r="AU549" s="361">
        <v>0</v>
      </c>
      <c r="AV549" s="362">
        <v>0</v>
      </c>
      <c r="AW549" s="362">
        <v>0</v>
      </c>
      <c r="AX549" s="362">
        <v>0.00611353711790393</v>
      </c>
      <c r="AY549" s="142"/>
      <c r="AZ549" s="140"/>
    </row>
    <row r="550" spans="1:52">
      <c r="A550" s="138"/>
      <c r="B550" s="142"/>
      <c r="C550" s="172" t="s">
        <v>719</v>
      </c>
      <c r="D550" s="166" t="s">
        <v>26</v>
      </c>
      <c r="E550" s="166" t="s">
        <v>720</v>
      </c>
      <c r="F550" s="167" t="s">
        <v>1006</v>
      </c>
      <c r="G550" s="173" t="s">
        <v>1006</v>
      </c>
      <c r="H550" s="173" t="s">
        <v>1006</v>
      </c>
      <c r="I550" s="173" t="s">
        <v>1006</v>
      </c>
      <c r="J550" s="173" t="s">
        <v>1006</v>
      </c>
      <c r="K550" s="168">
        <v>0.9</v>
      </c>
      <c r="L550" s="169">
        <v>1</v>
      </c>
      <c r="M550" s="169">
        <v>0.939393939393939</v>
      </c>
      <c r="N550" s="170">
        <v>1</v>
      </c>
      <c r="O550" s="170">
        <v>0.964927288280582</v>
      </c>
      <c r="P550" s="356">
        <v>0.9</v>
      </c>
      <c r="Q550" s="357">
        <v>0</v>
      </c>
      <c r="R550" s="169">
        <v>1</v>
      </c>
      <c r="S550" s="169" t="s">
        <v>40</v>
      </c>
      <c r="T550" s="169">
        <v>0.571428571428571</v>
      </c>
      <c r="U550" s="356">
        <v>0.9</v>
      </c>
      <c r="V550" s="169">
        <v>0</v>
      </c>
      <c r="W550" s="169">
        <v>0</v>
      </c>
      <c r="X550" s="169" t="s">
        <v>40</v>
      </c>
      <c r="Y550" s="169">
        <v>0.214285714285714</v>
      </c>
      <c r="Z550" s="356">
        <v>0.92</v>
      </c>
      <c r="AA550" s="356" t="s">
        <v>40</v>
      </c>
      <c r="AB550" s="356">
        <v>0</v>
      </c>
      <c r="AC550" s="356" t="s">
        <v>40</v>
      </c>
      <c r="AD550" s="356">
        <v>0</v>
      </c>
      <c r="AE550" s="356">
        <v>0.92</v>
      </c>
      <c r="AF550" s="169">
        <v>0.981395348837209</v>
      </c>
      <c r="AG550" s="169">
        <v>0.99537037037037</v>
      </c>
      <c r="AH550" s="169">
        <v>1</v>
      </c>
      <c r="AI550" s="169">
        <v>0.96838465338383</v>
      </c>
      <c r="AJ550" s="356">
        <v>0.92</v>
      </c>
      <c r="AK550" s="169">
        <v>0.95264116575592</v>
      </c>
      <c r="AL550" s="169">
        <v>0.961922596754057</v>
      </c>
      <c r="AM550" s="169">
        <v>0.976809777499216</v>
      </c>
      <c r="AN550" s="169">
        <v>0.972929313199217</v>
      </c>
      <c r="AO550" s="168">
        <v>0.99</v>
      </c>
      <c r="AP550" s="358">
        <v>1</v>
      </c>
      <c r="AQ550" s="358">
        <v>1</v>
      </c>
      <c r="AR550" s="358">
        <v>1</v>
      </c>
      <c r="AS550" s="359">
        <v>1</v>
      </c>
      <c r="AT550" s="364">
        <v>0.05</v>
      </c>
      <c r="AU550" s="361">
        <v>0</v>
      </c>
      <c r="AV550" s="362">
        <v>0</v>
      </c>
      <c r="AW550" s="362">
        <v>0.1</v>
      </c>
      <c r="AX550" s="362">
        <v>0.0361842105263158</v>
      </c>
      <c r="AY550" s="142"/>
      <c r="AZ550" s="140"/>
    </row>
    <row r="551" spans="1:52">
      <c r="A551" s="138"/>
      <c r="B551" s="142"/>
      <c r="C551" s="172" t="s">
        <v>719</v>
      </c>
      <c r="D551" s="166" t="s">
        <v>26</v>
      </c>
      <c r="E551" s="166" t="s">
        <v>720</v>
      </c>
      <c r="F551" s="167" t="s">
        <v>1007</v>
      </c>
      <c r="G551" s="173" t="s">
        <v>1008</v>
      </c>
      <c r="H551" s="173" t="s">
        <v>1008</v>
      </c>
      <c r="I551" s="173" t="s">
        <v>1008</v>
      </c>
      <c r="J551" s="173" t="s">
        <v>1008</v>
      </c>
      <c r="K551" s="168">
        <v>0.9</v>
      </c>
      <c r="L551" s="169">
        <v>0.959183673469388</v>
      </c>
      <c r="M551" s="169">
        <v>0.857142857142857</v>
      </c>
      <c r="N551" s="170">
        <v>0.851063829787234</v>
      </c>
      <c r="O551" s="170">
        <v>0.902068965517241</v>
      </c>
      <c r="P551" s="356">
        <v>0.9</v>
      </c>
      <c r="Q551" s="357">
        <v>0.5</v>
      </c>
      <c r="R551" s="169" t="s">
        <v>40</v>
      </c>
      <c r="S551" s="169" t="s">
        <v>40</v>
      </c>
      <c r="T551" s="169">
        <v>0.727272727272727</v>
      </c>
      <c r="U551" s="356">
        <v>0.9</v>
      </c>
      <c r="V551" s="169">
        <v>0</v>
      </c>
      <c r="W551" s="169" t="s">
        <v>40</v>
      </c>
      <c r="X551" s="169" t="s">
        <v>40</v>
      </c>
      <c r="Y551" s="169">
        <v>0.363636363636364</v>
      </c>
      <c r="Z551" s="356">
        <v>0.92</v>
      </c>
      <c r="AA551" s="356" t="s">
        <v>40</v>
      </c>
      <c r="AB551" s="356" t="s">
        <v>40</v>
      </c>
      <c r="AC551" s="356" t="s">
        <v>40</v>
      </c>
      <c r="AD551" s="356" t="s">
        <v>40</v>
      </c>
      <c r="AE551" s="356">
        <v>0.92</v>
      </c>
      <c r="AF551" s="169">
        <v>0.954198473282443</v>
      </c>
      <c r="AG551" s="169">
        <v>0.985401459854015</v>
      </c>
      <c r="AH551" s="169">
        <v>1</v>
      </c>
      <c r="AI551" s="169">
        <v>0.985013380909902</v>
      </c>
      <c r="AJ551" s="356">
        <v>0.92</v>
      </c>
      <c r="AK551" s="169">
        <v>0.959516813581456</v>
      </c>
      <c r="AL551" s="169">
        <v>0.96166432912576</v>
      </c>
      <c r="AM551" s="169">
        <v>0.977822133510756</v>
      </c>
      <c r="AN551" s="169">
        <v>0.957774315473614</v>
      </c>
      <c r="AO551" s="168">
        <v>0.99</v>
      </c>
      <c r="AP551" s="358">
        <v>1</v>
      </c>
      <c r="AQ551" s="358">
        <v>1</v>
      </c>
      <c r="AR551" s="358">
        <v>1</v>
      </c>
      <c r="AS551" s="359">
        <v>1</v>
      </c>
      <c r="AT551" s="364">
        <v>0.05</v>
      </c>
      <c r="AU551" s="361">
        <v>0.1</v>
      </c>
      <c r="AV551" s="362">
        <v>0</v>
      </c>
      <c r="AW551" s="362">
        <v>0</v>
      </c>
      <c r="AX551" s="362">
        <v>0.0383386581469649</v>
      </c>
      <c r="AY551" s="142"/>
      <c r="AZ551" s="140"/>
    </row>
    <row r="552" spans="1:52">
      <c r="A552" s="138"/>
      <c r="B552" s="142"/>
      <c r="C552" s="172" t="s">
        <v>719</v>
      </c>
      <c r="D552" s="166" t="s">
        <v>26</v>
      </c>
      <c r="E552" s="166" t="s">
        <v>720</v>
      </c>
      <c r="F552" s="167" t="s">
        <v>1009</v>
      </c>
      <c r="G552" s="173" t="s">
        <v>1010</v>
      </c>
      <c r="H552" s="173" t="s">
        <v>1010</v>
      </c>
      <c r="I552" s="173" t="s">
        <v>1010</v>
      </c>
      <c r="J552" s="173" t="s">
        <v>1010</v>
      </c>
      <c r="K552" s="168">
        <v>0.9</v>
      </c>
      <c r="L552" s="169">
        <v>0.983870967741935</v>
      </c>
      <c r="M552" s="169">
        <v>0.982758620689655</v>
      </c>
      <c r="N552" s="170">
        <v>0.982142857142857</v>
      </c>
      <c r="O552" s="170">
        <v>0.97969837587007</v>
      </c>
      <c r="P552" s="356">
        <v>0.9</v>
      </c>
      <c r="Q552" s="357">
        <v>0.98729826658697</v>
      </c>
      <c r="R552" s="169">
        <v>0.996098829648895</v>
      </c>
      <c r="S552" s="169">
        <v>0.985974754558205</v>
      </c>
      <c r="T552" s="169">
        <v>0.986539684092132</v>
      </c>
      <c r="U552" s="356">
        <v>0.9</v>
      </c>
      <c r="V552" s="169">
        <v>0.935445307830245</v>
      </c>
      <c r="W552" s="169">
        <v>0.942457737321196</v>
      </c>
      <c r="X552" s="169">
        <v>0.934256661991585</v>
      </c>
      <c r="Y552" s="169">
        <v>0.9452723849577</v>
      </c>
      <c r="Z552" s="356">
        <v>0.92</v>
      </c>
      <c r="AA552" s="356">
        <v>1</v>
      </c>
      <c r="AB552" s="356" t="s">
        <v>40</v>
      </c>
      <c r="AC552" s="356" t="s">
        <v>40</v>
      </c>
      <c r="AD552" s="356">
        <v>0.75</v>
      </c>
      <c r="AE552" s="356">
        <v>0.92</v>
      </c>
      <c r="AF552" s="169">
        <v>0.993569553805774</v>
      </c>
      <c r="AG552" s="169">
        <v>0.990331157843848</v>
      </c>
      <c r="AH552" s="169">
        <v>0.978275401069519</v>
      </c>
      <c r="AI552" s="169">
        <v>0.995434676085174</v>
      </c>
      <c r="AJ552" s="356">
        <v>0.92</v>
      </c>
      <c r="AK552" s="169">
        <v>0.971662938105891</v>
      </c>
      <c r="AL552" s="169">
        <v>0.973675658108547</v>
      </c>
      <c r="AM552" s="169">
        <v>0.971423562412342</v>
      </c>
      <c r="AN552" s="169">
        <v>0.980390000061109</v>
      </c>
      <c r="AO552" s="168">
        <v>0.99</v>
      </c>
      <c r="AP552" s="358">
        <v>1</v>
      </c>
      <c r="AQ552" s="358">
        <v>1</v>
      </c>
      <c r="AR552" s="358">
        <v>1</v>
      </c>
      <c r="AS552" s="359">
        <v>1</v>
      </c>
      <c r="AT552" s="364">
        <v>0.05</v>
      </c>
      <c r="AU552" s="361">
        <v>0.173913043478261</v>
      </c>
      <c r="AV552" s="362">
        <v>0</v>
      </c>
      <c r="AW552" s="362">
        <v>0.111111111111111</v>
      </c>
      <c r="AX552" s="362">
        <v>0.0554821664464993</v>
      </c>
      <c r="AY552" s="142"/>
      <c r="AZ552" s="140"/>
    </row>
    <row r="553" spans="1:52">
      <c r="A553" s="138"/>
      <c r="B553" s="142"/>
      <c r="C553" s="172" t="s">
        <v>719</v>
      </c>
      <c r="D553" s="166" t="s">
        <v>26</v>
      </c>
      <c r="E553" s="166" t="s">
        <v>720</v>
      </c>
      <c r="F553" s="167" t="s">
        <v>1011</v>
      </c>
      <c r="G553" s="173" t="s">
        <v>1012</v>
      </c>
      <c r="H553" s="173" t="s">
        <v>1012</v>
      </c>
      <c r="I553" s="173" t="s">
        <v>1012</v>
      </c>
      <c r="J553" s="173" t="s">
        <v>1012</v>
      </c>
      <c r="K553" s="168">
        <v>0.9</v>
      </c>
      <c r="L553" s="169">
        <v>0.972222222222222</v>
      </c>
      <c r="M553" s="169">
        <v>1</v>
      </c>
      <c r="N553" s="170">
        <v>0.985294117647059</v>
      </c>
      <c r="O553" s="170">
        <v>0.979581419091373</v>
      </c>
      <c r="P553" s="356">
        <v>0.9</v>
      </c>
      <c r="Q553" s="357">
        <v>0.863636363636364</v>
      </c>
      <c r="R553" s="169">
        <v>1</v>
      </c>
      <c r="S553" s="169">
        <v>0.941176470588235</v>
      </c>
      <c r="T553" s="169">
        <v>0.936936936936937</v>
      </c>
      <c r="U553" s="356">
        <v>0.9</v>
      </c>
      <c r="V553" s="169">
        <v>0.818181818181818</v>
      </c>
      <c r="W553" s="169">
        <v>1</v>
      </c>
      <c r="X553" s="169">
        <v>1</v>
      </c>
      <c r="Y553" s="169">
        <v>0.981981981981982</v>
      </c>
      <c r="Z553" s="356">
        <v>0.92</v>
      </c>
      <c r="AA553" s="356" t="s">
        <v>40</v>
      </c>
      <c r="AB553" s="356">
        <v>1</v>
      </c>
      <c r="AC553" s="356">
        <v>1</v>
      </c>
      <c r="AD553" s="356">
        <v>0.789473684210526</v>
      </c>
      <c r="AE553" s="356">
        <v>0.92</v>
      </c>
      <c r="AF553" s="169">
        <v>0.993036211699164</v>
      </c>
      <c r="AG553" s="169">
        <v>0.986420950533463</v>
      </c>
      <c r="AH553" s="169">
        <v>0.991809991809992</v>
      </c>
      <c r="AI553" s="169">
        <v>0.990442558154604</v>
      </c>
      <c r="AJ553" s="356">
        <v>0.92</v>
      </c>
      <c r="AK553" s="169">
        <v>0.958304378040306</v>
      </c>
      <c r="AL553" s="169">
        <v>0.959864155603581</v>
      </c>
      <c r="AM553" s="169">
        <v>0.971500551094316</v>
      </c>
      <c r="AN553" s="169">
        <v>0.969016177301551</v>
      </c>
      <c r="AO553" s="168">
        <v>0.99</v>
      </c>
      <c r="AP553" s="358">
        <v>1</v>
      </c>
      <c r="AQ553" s="358">
        <v>1</v>
      </c>
      <c r="AR553" s="358">
        <v>1</v>
      </c>
      <c r="AS553" s="359">
        <v>1</v>
      </c>
      <c r="AT553" s="364">
        <v>0.05</v>
      </c>
      <c r="AU553" s="361">
        <v>0.447154471544715</v>
      </c>
      <c r="AV553" s="362">
        <v>0</v>
      </c>
      <c r="AW553" s="362">
        <v>0.329113924050633</v>
      </c>
      <c r="AX553" s="362">
        <v>0.159940209267564</v>
      </c>
      <c r="AY553" s="142"/>
      <c r="AZ553" s="140"/>
    </row>
    <row r="554" spans="1:52">
      <c r="A554" s="138"/>
      <c r="B554" s="142"/>
      <c r="C554" s="172" t="s">
        <v>719</v>
      </c>
      <c r="D554" s="166" t="s">
        <v>26</v>
      </c>
      <c r="E554" s="166" t="s">
        <v>720</v>
      </c>
      <c r="F554" s="167" t="s">
        <v>1013</v>
      </c>
      <c r="G554" s="173" t="s">
        <v>1014</v>
      </c>
      <c r="H554" s="173" t="s">
        <v>1014</v>
      </c>
      <c r="I554" s="173" t="s">
        <v>1014</v>
      </c>
      <c r="J554" s="173" t="s">
        <v>1014</v>
      </c>
      <c r="K554" s="168">
        <v>0.9</v>
      </c>
      <c r="L554" s="169">
        <v>0.977272727272727</v>
      </c>
      <c r="M554" s="169">
        <v>0.945945945945946</v>
      </c>
      <c r="N554" s="170">
        <v>1</v>
      </c>
      <c r="O554" s="170">
        <v>0.966751918158568</v>
      </c>
      <c r="P554" s="356">
        <v>0.9</v>
      </c>
      <c r="Q554" s="357">
        <v>1</v>
      </c>
      <c r="R554" s="169">
        <v>1</v>
      </c>
      <c r="S554" s="169" t="s">
        <v>40</v>
      </c>
      <c r="T554" s="169">
        <v>1</v>
      </c>
      <c r="U554" s="356">
        <v>0.9</v>
      </c>
      <c r="V554" s="169">
        <v>1</v>
      </c>
      <c r="W554" s="169">
        <v>1</v>
      </c>
      <c r="X554" s="169" t="s">
        <v>40</v>
      </c>
      <c r="Y554" s="169">
        <v>1</v>
      </c>
      <c r="Z554" s="356">
        <v>0.92</v>
      </c>
      <c r="AA554" s="356" t="s">
        <v>40</v>
      </c>
      <c r="AB554" s="356">
        <v>0</v>
      </c>
      <c r="AC554" s="356">
        <v>1</v>
      </c>
      <c r="AD554" s="356">
        <v>0.25</v>
      </c>
      <c r="AE554" s="356">
        <v>0.92</v>
      </c>
      <c r="AF554" s="169">
        <v>0.993898305084746</v>
      </c>
      <c r="AG554" s="169">
        <v>0.996483001172333</v>
      </c>
      <c r="AH554" s="169">
        <v>0.990588235294118</v>
      </c>
      <c r="AI554" s="169">
        <v>0.992756804214223</v>
      </c>
      <c r="AJ554" s="356">
        <v>0.92</v>
      </c>
      <c r="AK554" s="169">
        <v>0.981813589290225</v>
      </c>
      <c r="AL554" s="169">
        <v>0.977649603460707</v>
      </c>
      <c r="AM554" s="169">
        <v>0.973404255319149</v>
      </c>
      <c r="AN554" s="169">
        <v>0.97633488638124</v>
      </c>
      <c r="AO554" s="168">
        <v>0.99</v>
      </c>
      <c r="AP554" s="358">
        <v>1</v>
      </c>
      <c r="AQ554" s="358">
        <v>1</v>
      </c>
      <c r="AR554" s="358">
        <v>1</v>
      </c>
      <c r="AS554" s="359">
        <v>1</v>
      </c>
      <c r="AT554" s="364">
        <v>0.05</v>
      </c>
      <c r="AU554" s="361">
        <v>0.0909090909090909</v>
      </c>
      <c r="AV554" s="362">
        <v>0</v>
      </c>
      <c r="AW554" s="362">
        <v>0</v>
      </c>
      <c r="AX554" s="362">
        <v>0.0657439446366782</v>
      </c>
      <c r="AY554" s="142"/>
      <c r="AZ554" s="140"/>
    </row>
    <row r="555" spans="1:52">
      <c r="A555" s="138"/>
      <c r="B555" s="142"/>
      <c r="C555" s="172" t="s">
        <v>719</v>
      </c>
      <c r="D555" s="166" t="s">
        <v>26</v>
      </c>
      <c r="E555" s="166" t="s">
        <v>720</v>
      </c>
      <c r="F555" s="167" t="s">
        <v>1015</v>
      </c>
      <c r="G555" s="173" t="s">
        <v>1015</v>
      </c>
      <c r="H555" s="173" t="s">
        <v>1015</v>
      </c>
      <c r="I555" s="173" t="s">
        <v>1015</v>
      </c>
      <c r="J555" s="173" t="s">
        <v>1015</v>
      </c>
      <c r="K555" s="168">
        <v>0.9</v>
      </c>
      <c r="L555" s="169">
        <v>0.959183673469388</v>
      </c>
      <c r="M555" s="169">
        <v>0.931818181818182</v>
      </c>
      <c r="N555" s="170">
        <v>0.94</v>
      </c>
      <c r="O555" s="170">
        <v>0.937244201909959</v>
      </c>
      <c r="P555" s="356">
        <v>0.9</v>
      </c>
      <c r="Q555" s="357">
        <v>0</v>
      </c>
      <c r="R555" s="169" t="s">
        <v>40</v>
      </c>
      <c r="S555" s="169" t="s">
        <v>40</v>
      </c>
      <c r="T555" s="169">
        <v>0.5</v>
      </c>
      <c r="U555" s="356">
        <v>0.9</v>
      </c>
      <c r="V555" s="169">
        <v>0</v>
      </c>
      <c r="W555" s="169" t="s">
        <v>40</v>
      </c>
      <c r="X555" s="169" t="s">
        <v>40</v>
      </c>
      <c r="Y555" s="169">
        <v>0.833333333333333</v>
      </c>
      <c r="Z555" s="356">
        <v>0.92</v>
      </c>
      <c r="AA555" s="356" t="s">
        <v>40</v>
      </c>
      <c r="AB555" s="356" t="s">
        <v>40</v>
      </c>
      <c r="AC555" s="356" t="s">
        <v>40</v>
      </c>
      <c r="AD555" s="356">
        <v>0.5</v>
      </c>
      <c r="AE555" s="356">
        <v>0.92</v>
      </c>
      <c r="AF555" s="169">
        <v>0.993670886075949</v>
      </c>
      <c r="AG555" s="169">
        <v>0.998322147651007</v>
      </c>
      <c r="AH555" s="169">
        <v>0.991071428571429</v>
      </c>
      <c r="AI555" s="169">
        <v>0.994633273703041</v>
      </c>
      <c r="AJ555" s="356">
        <v>0.92</v>
      </c>
      <c r="AK555" s="169">
        <v>0.882583938739446</v>
      </c>
      <c r="AL555" s="169">
        <v>0.945898778359511</v>
      </c>
      <c r="AM555" s="169">
        <v>0.963600451467269</v>
      </c>
      <c r="AN555" s="169">
        <v>0.964720053535579</v>
      </c>
      <c r="AO555" s="168">
        <v>0.99</v>
      </c>
      <c r="AP555" s="358">
        <v>1</v>
      </c>
      <c r="AQ555" s="358">
        <v>1</v>
      </c>
      <c r="AR555" s="358">
        <v>1</v>
      </c>
      <c r="AS555" s="359">
        <v>1</v>
      </c>
      <c r="AT555" s="364">
        <v>0.05</v>
      </c>
      <c r="AU555" s="361">
        <v>0.222222222222222</v>
      </c>
      <c r="AV555" s="362">
        <v>0</v>
      </c>
      <c r="AW555" s="362">
        <v>0</v>
      </c>
      <c r="AX555" s="362">
        <v>0.0485714285714286</v>
      </c>
      <c r="AY555" s="142"/>
      <c r="AZ555" s="140"/>
    </row>
    <row r="556" spans="1:52">
      <c r="A556" s="138"/>
      <c r="B556" s="142"/>
      <c r="C556" s="172" t="s">
        <v>719</v>
      </c>
      <c r="D556" s="166" t="s">
        <v>26</v>
      </c>
      <c r="E556" s="166" t="s">
        <v>720</v>
      </c>
      <c r="F556" s="167" t="s">
        <v>1016</v>
      </c>
      <c r="G556" s="173" t="s">
        <v>1016</v>
      </c>
      <c r="H556" s="173" t="s">
        <v>1016</v>
      </c>
      <c r="I556" s="173" t="s">
        <v>1016</v>
      </c>
      <c r="J556" s="173" t="s">
        <v>1016</v>
      </c>
      <c r="K556" s="168">
        <v>0.9</v>
      </c>
      <c r="L556" s="169">
        <v>0.970149253731343</v>
      </c>
      <c r="M556" s="169">
        <v>0.950819672131147</v>
      </c>
      <c r="N556" s="170">
        <v>0.918032786885246</v>
      </c>
      <c r="O556" s="170">
        <v>0.963196635120925</v>
      </c>
      <c r="P556" s="356">
        <v>0.9</v>
      </c>
      <c r="Q556" s="357" t="s">
        <v>40</v>
      </c>
      <c r="R556" s="169" t="s">
        <v>40</v>
      </c>
      <c r="S556" s="169" t="s">
        <v>40</v>
      </c>
      <c r="T556" s="169">
        <v>0.125</v>
      </c>
      <c r="U556" s="356">
        <v>0.9</v>
      </c>
      <c r="V556" s="169" t="s">
        <v>40</v>
      </c>
      <c r="W556" s="169" t="s">
        <v>40</v>
      </c>
      <c r="X556" s="169" t="s">
        <v>40</v>
      </c>
      <c r="Y556" s="169">
        <v>0.375</v>
      </c>
      <c r="Z556" s="356">
        <v>0.92</v>
      </c>
      <c r="AA556" s="356" t="s">
        <v>40</v>
      </c>
      <c r="AB556" s="356" t="s">
        <v>40</v>
      </c>
      <c r="AC556" s="356" t="s">
        <v>40</v>
      </c>
      <c r="AD556" s="356">
        <v>0.5</v>
      </c>
      <c r="AE556" s="356">
        <v>0.92</v>
      </c>
      <c r="AF556" s="169">
        <v>0.988986784140969</v>
      </c>
      <c r="AG556" s="169">
        <v>0.989333333333333</v>
      </c>
      <c r="AH556" s="169">
        <v>0.993333333333333</v>
      </c>
      <c r="AI556" s="169">
        <v>0.987900845957112</v>
      </c>
      <c r="AJ556" s="356">
        <v>0.92</v>
      </c>
      <c r="AK556" s="169">
        <v>0.974591121495327</v>
      </c>
      <c r="AL556" s="169">
        <v>0.955033824114604</v>
      </c>
      <c r="AM556" s="169">
        <v>0.965666078085148</v>
      </c>
      <c r="AN556" s="169">
        <v>0.979300357223313</v>
      </c>
      <c r="AO556" s="168">
        <v>0.99</v>
      </c>
      <c r="AP556" s="358">
        <v>1</v>
      </c>
      <c r="AQ556" s="358">
        <v>1</v>
      </c>
      <c r="AR556" s="358">
        <v>1</v>
      </c>
      <c r="AS556" s="359">
        <v>1</v>
      </c>
      <c r="AT556" s="364">
        <v>0.05</v>
      </c>
      <c r="AU556" s="361">
        <v>0.166666666666667</v>
      </c>
      <c r="AV556" s="362">
        <v>0</v>
      </c>
      <c r="AW556" s="362">
        <v>0</v>
      </c>
      <c r="AX556" s="362">
        <v>0.0416666666666667</v>
      </c>
      <c r="AY556" s="142"/>
      <c r="AZ556" s="140"/>
    </row>
    <row r="557" spans="1:52">
      <c r="A557" s="138"/>
      <c r="B557" s="142"/>
      <c r="C557" s="172" t="s">
        <v>719</v>
      </c>
      <c r="D557" s="166" t="s">
        <v>26</v>
      </c>
      <c r="E557" s="166" t="s">
        <v>720</v>
      </c>
      <c r="F557" s="167" t="s">
        <v>1017</v>
      </c>
      <c r="G557" s="173" t="s">
        <v>1017</v>
      </c>
      <c r="H557" s="173" t="s">
        <v>1017</v>
      </c>
      <c r="I557" s="173" t="s">
        <v>1017</v>
      </c>
      <c r="J557" s="173" t="s">
        <v>1017</v>
      </c>
      <c r="K557" s="168">
        <v>0.9</v>
      </c>
      <c r="L557" s="169">
        <v>1</v>
      </c>
      <c r="M557" s="169">
        <v>1</v>
      </c>
      <c r="N557" s="170">
        <v>1</v>
      </c>
      <c r="O557" s="170">
        <v>0.994691439946914</v>
      </c>
      <c r="P557" s="356">
        <v>0.9</v>
      </c>
      <c r="Q557" s="357">
        <v>0.969460227272727</v>
      </c>
      <c r="R557" s="169">
        <v>0.981981981981982</v>
      </c>
      <c r="S557" s="169">
        <v>0.960725075528701</v>
      </c>
      <c r="T557" s="169">
        <v>0.967815170940171</v>
      </c>
      <c r="U557" s="356">
        <v>0.9</v>
      </c>
      <c r="V557" s="169">
        <v>0.94921875</v>
      </c>
      <c r="W557" s="169">
        <v>0.927927927927928</v>
      </c>
      <c r="X557" s="169">
        <v>0.933534743202417</v>
      </c>
      <c r="Y557" s="169">
        <v>0.936755952380952</v>
      </c>
      <c r="Z557" s="356">
        <v>0.92</v>
      </c>
      <c r="AA557" s="356">
        <v>0.962818696883853</v>
      </c>
      <c r="AB557" s="356">
        <v>0.947682119205298</v>
      </c>
      <c r="AC557" s="356">
        <v>0.91044776119403</v>
      </c>
      <c r="AD557" s="356">
        <v>0.944394561313494</v>
      </c>
      <c r="AE557" s="356">
        <v>0.92</v>
      </c>
      <c r="AF557" s="169">
        <v>0.965034965034965</v>
      </c>
      <c r="AG557" s="169">
        <v>0.884848484848485</v>
      </c>
      <c r="AH557" s="169">
        <v>0.968468468468468</v>
      </c>
      <c r="AI557" s="169">
        <v>0.967207141555839</v>
      </c>
      <c r="AJ557" s="356">
        <v>0.92</v>
      </c>
      <c r="AK557" s="169">
        <v>0.974658869395711</v>
      </c>
      <c r="AL557" s="169">
        <v>0.955223880597015</v>
      </c>
      <c r="AM557" s="169">
        <v>0.949499165275459</v>
      </c>
      <c r="AN557" s="169">
        <v>0.961294625403421</v>
      </c>
      <c r="AO557" s="168">
        <v>0.99</v>
      </c>
      <c r="AP557" s="358">
        <v>1</v>
      </c>
      <c r="AQ557" s="358">
        <v>1</v>
      </c>
      <c r="AR557" s="358">
        <v>1</v>
      </c>
      <c r="AS557" s="359">
        <v>1</v>
      </c>
      <c r="AT557" s="364">
        <v>0.05</v>
      </c>
      <c r="AU557" s="361">
        <v>0.625</v>
      </c>
      <c r="AV557" s="362">
        <v>0</v>
      </c>
      <c r="AW557" s="362">
        <v>0</v>
      </c>
      <c r="AX557" s="362">
        <v>0.102678571428571</v>
      </c>
      <c r="AY557" s="142"/>
      <c r="AZ557" s="140"/>
    </row>
    <row r="558" spans="1:52">
      <c r="A558" s="138"/>
      <c r="B558" s="142"/>
      <c r="C558" s="172" t="s">
        <v>719</v>
      </c>
      <c r="D558" s="166" t="s">
        <v>26</v>
      </c>
      <c r="E558" s="166" t="s">
        <v>720</v>
      </c>
      <c r="F558" s="167" t="s">
        <v>1018</v>
      </c>
      <c r="G558" s="173" t="s">
        <v>1019</v>
      </c>
      <c r="H558" s="173" t="s">
        <v>1019</v>
      </c>
      <c r="I558" s="173" t="s">
        <v>1019</v>
      </c>
      <c r="J558" s="173" t="s">
        <v>1019</v>
      </c>
      <c r="K558" s="168">
        <v>0.9</v>
      </c>
      <c r="L558" s="169">
        <v>0.971428571428571</v>
      </c>
      <c r="M558" s="169">
        <v>0.938461538461538</v>
      </c>
      <c r="N558" s="170">
        <v>0.964912280701754</v>
      </c>
      <c r="O558" s="170">
        <v>0.983971044467425</v>
      </c>
      <c r="P558" s="356">
        <v>0.9</v>
      </c>
      <c r="Q558" s="357">
        <v>0.98548342919748</v>
      </c>
      <c r="R558" s="169">
        <v>0.988104678826328</v>
      </c>
      <c r="S558" s="169">
        <v>0.962983735277622</v>
      </c>
      <c r="T558" s="169">
        <v>0.974165817343909</v>
      </c>
      <c r="U558" s="356">
        <v>0.9</v>
      </c>
      <c r="V558" s="169">
        <v>0.928512736236648</v>
      </c>
      <c r="W558" s="169">
        <v>0.918318794607454</v>
      </c>
      <c r="X558" s="169">
        <v>0.896242288278183</v>
      </c>
      <c r="Y558" s="169">
        <v>0.921182848111549</v>
      </c>
      <c r="Z558" s="356">
        <v>0.92</v>
      </c>
      <c r="AA558" s="356">
        <v>0.954682779456193</v>
      </c>
      <c r="AB558" s="356">
        <v>0.958698830409357</v>
      </c>
      <c r="AC558" s="356">
        <v>0.950118764845606</v>
      </c>
      <c r="AD558" s="356">
        <v>0.965912720745935</v>
      </c>
      <c r="AE558" s="356">
        <v>0.92</v>
      </c>
      <c r="AF558" s="169">
        <v>1</v>
      </c>
      <c r="AG558" s="169">
        <v>1</v>
      </c>
      <c r="AH558" s="169">
        <v>0.999271137026239</v>
      </c>
      <c r="AI558" s="169">
        <v>0.996482412060302</v>
      </c>
      <c r="AJ558" s="356">
        <v>0.92</v>
      </c>
      <c r="AK558" s="169">
        <v>0.968033775633293</v>
      </c>
      <c r="AL558" s="169">
        <v>0.963787474027901</v>
      </c>
      <c r="AM558" s="169">
        <v>0.967086654667009</v>
      </c>
      <c r="AN558" s="169">
        <v>0.970390991397688</v>
      </c>
      <c r="AO558" s="168">
        <v>0.99</v>
      </c>
      <c r="AP558" s="358">
        <v>1</v>
      </c>
      <c r="AQ558" s="358">
        <v>1</v>
      </c>
      <c r="AR558" s="358">
        <v>1</v>
      </c>
      <c r="AS558" s="359">
        <v>1</v>
      </c>
      <c r="AT558" s="364">
        <v>0.05</v>
      </c>
      <c r="AU558" s="361">
        <v>0.148148148148148</v>
      </c>
      <c r="AV558" s="362">
        <v>0</v>
      </c>
      <c r="AW558" s="362">
        <v>0</v>
      </c>
      <c r="AX558" s="362">
        <v>0.088</v>
      </c>
      <c r="AY558" s="142"/>
      <c r="AZ558" s="140"/>
    </row>
    <row r="559" spans="1:52">
      <c r="A559" s="138"/>
      <c r="B559" s="142"/>
      <c r="C559" s="172" t="s">
        <v>719</v>
      </c>
      <c r="D559" s="166" t="s">
        <v>26</v>
      </c>
      <c r="E559" s="166" t="s">
        <v>720</v>
      </c>
      <c r="F559" s="167" t="s">
        <v>1020</v>
      </c>
      <c r="G559" s="173" t="s">
        <v>1020</v>
      </c>
      <c r="H559" s="173" t="s">
        <v>1020</v>
      </c>
      <c r="I559" s="173" t="s">
        <v>1020</v>
      </c>
      <c r="J559" s="173" t="s">
        <v>1020</v>
      </c>
      <c r="K559" s="168">
        <v>0.9</v>
      </c>
      <c r="L559" s="169">
        <v>0.851851851851852</v>
      </c>
      <c r="M559" s="169">
        <v>0.739130434782609</v>
      </c>
      <c r="N559" s="170">
        <v>0.777777777777778</v>
      </c>
      <c r="O559" s="170">
        <v>0.786312849162011</v>
      </c>
      <c r="P559" s="356">
        <v>0.9</v>
      </c>
      <c r="Q559" s="357">
        <v>0.975391498881432</v>
      </c>
      <c r="R559" s="169">
        <v>0.98991935483871</v>
      </c>
      <c r="S559" s="169">
        <v>0.945809248554913</v>
      </c>
      <c r="T559" s="169">
        <v>0.959777073466045</v>
      </c>
      <c r="U559" s="356">
        <v>0.9</v>
      </c>
      <c r="V559" s="169">
        <v>0.865771812080537</v>
      </c>
      <c r="W559" s="169">
        <v>0.785282258064516</v>
      </c>
      <c r="X559" s="169">
        <v>0.876445086705202</v>
      </c>
      <c r="Y559" s="169">
        <v>0.84573198960151</v>
      </c>
      <c r="Z559" s="356">
        <v>0.92</v>
      </c>
      <c r="AA559" s="356">
        <v>0.842607836680935</v>
      </c>
      <c r="AB559" s="356">
        <v>0.852895148669797</v>
      </c>
      <c r="AC559" s="356">
        <v>0.835245901639344</v>
      </c>
      <c r="AD559" s="356">
        <v>0.864812691578726</v>
      </c>
      <c r="AE559" s="356">
        <v>0.92</v>
      </c>
      <c r="AF559" s="169">
        <v>1</v>
      </c>
      <c r="AG559" s="169">
        <v>0.657894736842105</v>
      </c>
      <c r="AH559" s="169">
        <v>1</v>
      </c>
      <c r="AI559" s="169">
        <v>0.966946225949679</v>
      </c>
      <c r="AJ559" s="356">
        <v>0.92</v>
      </c>
      <c r="AK559" s="169">
        <v>0.896741773383044</v>
      </c>
      <c r="AL559" s="169">
        <v>0.867239732569245</v>
      </c>
      <c r="AM559" s="169">
        <v>0.891321044546851</v>
      </c>
      <c r="AN559" s="169">
        <v>0.901443918542397</v>
      </c>
      <c r="AO559" s="168">
        <v>0.99</v>
      </c>
      <c r="AP559" s="358">
        <v>1</v>
      </c>
      <c r="AQ559" s="358">
        <v>1</v>
      </c>
      <c r="AR559" s="358">
        <v>1</v>
      </c>
      <c r="AS559" s="359">
        <v>1</v>
      </c>
      <c r="AT559" s="364">
        <v>0.05</v>
      </c>
      <c r="AU559" s="361">
        <v>0.25</v>
      </c>
      <c r="AV559" s="362">
        <v>0.0909090909090909</v>
      </c>
      <c r="AW559" s="362">
        <v>0.166666666666667</v>
      </c>
      <c r="AX559" s="362">
        <v>0.0981912144702842</v>
      </c>
      <c r="AY559" s="142"/>
      <c r="AZ559" s="140"/>
    </row>
    <row r="560" spans="1:52">
      <c r="A560" s="138"/>
      <c r="B560" s="142"/>
      <c r="C560" s="172" t="s">
        <v>719</v>
      </c>
      <c r="D560" s="166" t="s">
        <v>26</v>
      </c>
      <c r="E560" s="166" t="s">
        <v>720</v>
      </c>
      <c r="F560" s="167" t="s">
        <v>1021</v>
      </c>
      <c r="G560" s="173" t="s">
        <v>1022</v>
      </c>
      <c r="H560" s="173" t="s">
        <v>1022</v>
      </c>
      <c r="I560" s="173" t="s">
        <v>1022</v>
      </c>
      <c r="J560" s="173" t="s">
        <v>1022</v>
      </c>
      <c r="K560" s="168">
        <v>0.9</v>
      </c>
      <c r="L560" s="169">
        <v>1</v>
      </c>
      <c r="M560" s="169">
        <v>0.945205479452055</v>
      </c>
      <c r="N560" s="170">
        <v>0.928571428571429</v>
      </c>
      <c r="O560" s="170">
        <v>0.961682242990654</v>
      </c>
      <c r="P560" s="356">
        <v>0.9</v>
      </c>
      <c r="Q560" s="357">
        <v>0.979026036644166</v>
      </c>
      <c r="R560" s="169">
        <v>0.967678100263852</v>
      </c>
      <c r="S560" s="169">
        <v>0.978095238095238</v>
      </c>
      <c r="T560" s="169">
        <v>0.982761902172435</v>
      </c>
      <c r="U560" s="356">
        <v>0.9</v>
      </c>
      <c r="V560" s="169">
        <v>0.908630665380906</v>
      </c>
      <c r="W560" s="169">
        <v>0.922163588390501</v>
      </c>
      <c r="X560" s="169">
        <v>0.921428571428571</v>
      </c>
      <c r="Y560" s="169">
        <v>0.935601838005384</v>
      </c>
      <c r="Z560" s="356">
        <v>0.92</v>
      </c>
      <c r="AA560" s="356">
        <v>0.935214560026716</v>
      </c>
      <c r="AB560" s="356">
        <v>0.955953096812989</v>
      </c>
      <c r="AC560" s="356">
        <v>0.963146997929607</v>
      </c>
      <c r="AD560" s="356">
        <v>0.95809251348269</v>
      </c>
      <c r="AE560" s="356">
        <v>0.92</v>
      </c>
      <c r="AF560" s="169">
        <v>0.998233215547703</v>
      </c>
      <c r="AG560" s="169">
        <v>0.990322580645161</v>
      </c>
      <c r="AH560" s="169">
        <v>0.993006993006993</v>
      </c>
      <c r="AI560" s="169">
        <v>0.95907705703091</v>
      </c>
      <c r="AJ560" s="356">
        <v>0.92</v>
      </c>
      <c r="AK560" s="169">
        <v>0.944712722972307</v>
      </c>
      <c r="AL560" s="169">
        <v>0.960964268232991</v>
      </c>
      <c r="AM560" s="169">
        <v>0.974086378737542</v>
      </c>
      <c r="AN560" s="169">
        <v>0.966913530649852</v>
      </c>
      <c r="AO560" s="168">
        <v>0.99</v>
      </c>
      <c r="AP560" s="358">
        <v>1</v>
      </c>
      <c r="AQ560" s="358">
        <v>1</v>
      </c>
      <c r="AR560" s="358">
        <v>1</v>
      </c>
      <c r="AS560" s="359">
        <v>1</v>
      </c>
      <c r="AT560" s="364">
        <v>0.05</v>
      </c>
      <c r="AU560" s="361">
        <v>0.05</v>
      </c>
      <c r="AV560" s="362">
        <v>0.0416666666666667</v>
      </c>
      <c r="AW560" s="362">
        <v>0.0434782608695652</v>
      </c>
      <c r="AX560" s="362">
        <v>0.0772104607721046</v>
      </c>
      <c r="AY560" s="142"/>
      <c r="AZ560" s="140"/>
    </row>
    <row r="561" spans="1:52">
      <c r="A561" s="138"/>
      <c r="B561" s="142"/>
      <c r="C561" s="172" t="s">
        <v>719</v>
      </c>
      <c r="D561" s="166" t="s">
        <v>26</v>
      </c>
      <c r="E561" s="166" t="s">
        <v>720</v>
      </c>
      <c r="F561" s="167" t="s">
        <v>1023</v>
      </c>
      <c r="G561" s="173" t="s">
        <v>1024</v>
      </c>
      <c r="H561" s="173" t="s">
        <v>1024</v>
      </c>
      <c r="I561" s="173" t="s">
        <v>1024</v>
      </c>
      <c r="J561" s="173" t="s">
        <v>1024</v>
      </c>
      <c r="K561" s="168">
        <v>0.9</v>
      </c>
      <c r="L561" s="169">
        <v>0.84375</v>
      </c>
      <c r="M561" s="169">
        <v>0.813559322033898</v>
      </c>
      <c r="N561" s="170">
        <v>0.745454545454545</v>
      </c>
      <c r="O561" s="170">
        <v>0.837416481069042</v>
      </c>
      <c r="P561" s="356">
        <v>0.9</v>
      </c>
      <c r="Q561" s="357">
        <v>0.939308398023994</v>
      </c>
      <c r="R561" s="169">
        <v>0.96981829380967</v>
      </c>
      <c r="S561" s="169">
        <v>0.946546750381809</v>
      </c>
      <c r="T561" s="169">
        <v>0.96276746663526</v>
      </c>
      <c r="U561" s="356">
        <v>0.9</v>
      </c>
      <c r="V561" s="169">
        <v>0.908962597035992</v>
      </c>
      <c r="W561" s="169">
        <v>0.928241453649523</v>
      </c>
      <c r="X561" s="169">
        <v>0.928559307653148</v>
      </c>
      <c r="Y561" s="169">
        <v>0.911054127698756</v>
      </c>
      <c r="Z561" s="356">
        <v>0.92</v>
      </c>
      <c r="AA561" s="356">
        <v>0</v>
      </c>
      <c r="AB561" s="356" t="s">
        <v>40</v>
      </c>
      <c r="AC561" s="356" t="s">
        <v>40</v>
      </c>
      <c r="AD561" s="356">
        <v>0.818181818181818</v>
      </c>
      <c r="AE561" s="356">
        <v>0.92</v>
      </c>
      <c r="AF561" s="169">
        <v>1</v>
      </c>
      <c r="AG561" s="169">
        <v>0.998387096774194</v>
      </c>
      <c r="AH561" s="169">
        <v>0.999325236167341</v>
      </c>
      <c r="AI561" s="169">
        <v>0.997366786734567</v>
      </c>
      <c r="AJ561" s="356">
        <v>0.92</v>
      </c>
      <c r="AK561" s="169">
        <v>0.967662276575729</v>
      </c>
      <c r="AL561" s="169">
        <v>0.98090545118571</v>
      </c>
      <c r="AM561" s="169">
        <v>0.986424571525539</v>
      </c>
      <c r="AN561" s="169">
        <v>0.972376991709351</v>
      </c>
      <c r="AO561" s="168">
        <v>0.99</v>
      </c>
      <c r="AP561" s="358">
        <v>1</v>
      </c>
      <c r="AQ561" s="358">
        <v>1</v>
      </c>
      <c r="AR561" s="358">
        <v>1</v>
      </c>
      <c r="AS561" s="359">
        <v>1</v>
      </c>
      <c r="AT561" s="364">
        <v>0.05</v>
      </c>
      <c r="AU561" s="361">
        <v>0.260869565217391</v>
      </c>
      <c r="AV561" s="362">
        <v>0.0769230769230769</v>
      </c>
      <c r="AW561" s="362">
        <v>0</v>
      </c>
      <c r="AX561" s="362">
        <v>0.0700934579439252</v>
      </c>
      <c r="AY561" s="142"/>
      <c r="AZ561" s="140"/>
    </row>
    <row r="562" spans="1:52">
      <c r="A562" s="138"/>
      <c r="B562" s="142"/>
      <c r="C562" s="172" t="s">
        <v>719</v>
      </c>
      <c r="D562" s="166" t="s">
        <v>26</v>
      </c>
      <c r="E562" s="166" t="s">
        <v>720</v>
      </c>
      <c r="F562" s="167" t="s">
        <v>1025</v>
      </c>
      <c r="G562" s="173" t="s">
        <v>1025</v>
      </c>
      <c r="H562" s="173" t="s">
        <v>1025</v>
      </c>
      <c r="I562" s="173" t="s">
        <v>1025</v>
      </c>
      <c r="J562" s="173" t="s">
        <v>1025</v>
      </c>
      <c r="K562" s="168">
        <v>0.9</v>
      </c>
      <c r="L562" s="169">
        <v>1</v>
      </c>
      <c r="M562" s="169">
        <v>0.956521739130435</v>
      </c>
      <c r="N562" s="170">
        <v>1</v>
      </c>
      <c r="O562" s="170">
        <v>0.97976011994003</v>
      </c>
      <c r="P562" s="356">
        <v>0.9</v>
      </c>
      <c r="Q562" s="357">
        <v>0.95045045045045</v>
      </c>
      <c r="R562" s="169">
        <v>0.964394710071211</v>
      </c>
      <c r="S562" s="169">
        <v>0.952380952380952</v>
      </c>
      <c r="T562" s="169">
        <v>0.942925965003086</v>
      </c>
      <c r="U562" s="356">
        <v>0.9</v>
      </c>
      <c r="V562" s="169">
        <v>0.9253003003003</v>
      </c>
      <c r="W562" s="169">
        <v>0.950152594099695</v>
      </c>
      <c r="X562" s="169">
        <v>0.932084309133489</v>
      </c>
      <c r="Y562" s="169">
        <v>0.927677025063205</v>
      </c>
      <c r="Z562" s="356">
        <v>0.92</v>
      </c>
      <c r="AA562" s="356">
        <v>0.957794676806084</v>
      </c>
      <c r="AB562" s="356">
        <v>0.953803403959708</v>
      </c>
      <c r="AC562" s="356">
        <v>1</v>
      </c>
      <c r="AD562" s="356">
        <v>0.951926787584762</v>
      </c>
      <c r="AE562" s="356">
        <v>0.92</v>
      </c>
      <c r="AF562" s="169">
        <v>0.998506348020911</v>
      </c>
      <c r="AG562" s="169">
        <v>0.992912827781715</v>
      </c>
      <c r="AH562" s="169">
        <v>0.991452991452991</v>
      </c>
      <c r="AI562" s="169">
        <v>0.995519283085294</v>
      </c>
      <c r="AJ562" s="356">
        <v>0.92</v>
      </c>
      <c r="AK562" s="169">
        <v>0.968101170252926</v>
      </c>
      <c r="AL562" s="169">
        <v>0.966185567010309</v>
      </c>
      <c r="AM562" s="169">
        <v>0.976299694189602</v>
      </c>
      <c r="AN562" s="169">
        <v>0.964084575818738</v>
      </c>
      <c r="AO562" s="168">
        <v>0.99</v>
      </c>
      <c r="AP562" s="358">
        <v>1</v>
      </c>
      <c r="AQ562" s="358">
        <v>1</v>
      </c>
      <c r="AR562" s="358">
        <v>1</v>
      </c>
      <c r="AS562" s="359">
        <v>1</v>
      </c>
      <c r="AT562" s="364">
        <v>0.05</v>
      </c>
      <c r="AU562" s="361">
        <v>0.153846153846154</v>
      </c>
      <c r="AV562" s="362">
        <v>0</v>
      </c>
      <c r="AW562" s="362">
        <v>0</v>
      </c>
      <c r="AX562" s="362">
        <v>0.0766129032258065</v>
      </c>
      <c r="AY562" s="142"/>
      <c r="AZ562" s="140"/>
    </row>
    <row r="563" spans="1:52">
      <c r="A563" s="138"/>
      <c r="B563" s="142"/>
      <c r="C563" s="172" t="s">
        <v>719</v>
      </c>
      <c r="D563" s="166" t="s">
        <v>26</v>
      </c>
      <c r="E563" s="166" t="s">
        <v>720</v>
      </c>
      <c r="F563" s="167" t="s">
        <v>1026</v>
      </c>
      <c r="G563" s="173" t="s">
        <v>1026</v>
      </c>
      <c r="H563" s="173" t="s">
        <v>1026</v>
      </c>
      <c r="I563" s="173" t="s">
        <v>1026</v>
      </c>
      <c r="J563" s="173" t="s">
        <v>1026</v>
      </c>
      <c r="K563" s="168">
        <v>0.9</v>
      </c>
      <c r="L563" s="169">
        <v>1</v>
      </c>
      <c r="M563" s="169">
        <v>1</v>
      </c>
      <c r="N563" s="170">
        <v>0.967741935483871</v>
      </c>
      <c r="O563" s="170">
        <v>0.974404236540159</v>
      </c>
      <c r="P563" s="356">
        <v>0.9</v>
      </c>
      <c r="Q563" s="357">
        <v>0.87203557312253</v>
      </c>
      <c r="R563" s="169">
        <v>0.868995633187773</v>
      </c>
      <c r="S563" s="169">
        <v>0.859421734795613</v>
      </c>
      <c r="T563" s="169">
        <v>0.897829613469822</v>
      </c>
      <c r="U563" s="356">
        <v>0.9</v>
      </c>
      <c r="V563" s="169">
        <v>0.889822134387352</v>
      </c>
      <c r="W563" s="169">
        <v>0.887918486171761</v>
      </c>
      <c r="X563" s="169">
        <v>0.856430707876371</v>
      </c>
      <c r="Y563" s="169">
        <v>0.887900654472227</v>
      </c>
      <c r="Z563" s="356">
        <v>0.92</v>
      </c>
      <c r="AA563" s="356">
        <v>0.950973053892216</v>
      </c>
      <c r="AB563" s="356">
        <v>0.883891213389121</v>
      </c>
      <c r="AC563" s="356">
        <v>0.884124087591241</v>
      </c>
      <c r="AD563" s="356">
        <v>0.925036027047999</v>
      </c>
      <c r="AE563" s="356">
        <v>0.92</v>
      </c>
      <c r="AF563" s="169">
        <v>0.996908809891808</v>
      </c>
      <c r="AG563" s="169">
        <v>0.991721854304636</v>
      </c>
      <c r="AH563" s="169">
        <v>0.988778054862843</v>
      </c>
      <c r="AI563" s="169">
        <v>0.989512323020451</v>
      </c>
      <c r="AJ563" s="356">
        <v>0.92</v>
      </c>
      <c r="AK563" s="169">
        <v>0.959114139693356</v>
      </c>
      <c r="AL563" s="169">
        <v>0.89957805907173</v>
      </c>
      <c r="AM563" s="169">
        <v>0.913292043830395</v>
      </c>
      <c r="AN563" s="169">
        <v>0.939927561068243</v>
      </c>
      <c r="AO563" s="168">
        <v>0.99</v>
      </c>
      <c r="AP563" s="358">
        <v>1</v>
      </c>
      <c r="AQ563" s="358">
        <v>1</v>
      </c>
      <c r="AR563" s="358">
        <v>1</v>
      </c>
      <c r="AS563" s="359">
        <v>1</v>
      </c>
      <c r="AT563" s="364">
        <v>0.05</v>
      </c>
      <c r="AU563" s="361">
        <v>0</v>
      </c>
      <c r="AV563" s="362">
        <v>0.2</v>
      </c>
      <c r="AW563" s="362">
        <v>0.1</v>
      </c>
      <c r="AX563" s="362">
        <v>0.0381944444444444</v>
      </c>
      <c r="AY563" s="142"/>
      <c r="AZ563" s="140"/>
    </row>
    <row r="564" spans="1:52">
      <c r="A564" s="138"/>
      <c r="B564" s="142"/>
      <c r="C564" s="172" t="s">
        <v>719</v>
      </c>
      <c r="D564" s="166" t="s">
        <v>26</v>
      </c>
      <c r="E564" s="166" t="s">
        <v>720</v>
      </c>
      <c r="F564" s="167" t="s">
        <v>1027</v>
      </c>
      <c r="G564" s="173" t="s">
        <v>1027</v>
      </c>
      <c r="H564" s="173" t="s">
        <v>1027</v>
      </c>
      <c r="I564" s="173" t="s">
        <v>1027</v>
      </c>
      <c r="J564" s="173" t="s">
        <v>1027</v>
      </c>
      <c r="K564" s="168">
        <v>0.9</v>
      </c>
      <c r="L564" s="169">
        <v>0.974358974358974</v>
      </c>
      <c r="M564" s="169">
        <v>0.945945945945946</v>
      </c>
      <c r="N564" s="170">
        <v>0.933333333333333</v>
      </c>
      <c r="O564" s="170">
        <v>0.968631178707224</v>
      </c>
      <c r="P564" s="356">
        <v>0.9</v>
      </c>
      <c r="Q564" s="357">
        <v>0.949296974861525</v>
      </c>
      <c r="R564" s="169">
        <v>0.95772787318362</v>
      </c>
      <c r="S564" s="169">
        <v>0.790918690601901</v>
      </c>
      <c r="T564" s="169">
        <v>0.922055098981754</v>
      </c>
      <c r="U564" s="356">
        <v>0.9</v>
      </c>
      <c r="V564" s="169">
        <v>0.942905837239029</v>
      </c>
      <c r="W564" s="169">
        <v>0.939233817701453</v>
      </c>
      <c r="X564" s="169">
        <v>0.751847940865892</v>
      </c>
      <c r="Y564" s="169">
        <v>0.912156923554039</v>
      </c>
      <c r="Z564" s="356">
        <v>0.92</v>
      </c>
      <c r="AA564" s="356">
        <v>0.944600938967136</v>
      </c>
      <c r="AB564" s="356">
        <v>0.941479400749064</v>
      </c>
      <c r="AC564" s="356">
        <v>0.899198167239404</v>
      </c>
      <c r="AD564" s="356">
        <v>0.932134068731438</v>
      </c>
      <c r="AE564" s="356">
        <v>0.92</v>
      </c>
      <c r="AF564" s="169">
        <v>0.985294117647059</v>
      </c>
      <c r="AG564" s="169">
        <v>0.985239852398524</v>
      </c>
      <c r="AH564" s="169">
        <v>1</v>
      </c>
      <c r="AI564" s="169">
        <v>0.990679282587205</v>
      </c>
      <c r="AJ564" s="356">
        <v>0.92</v>
      </c>
      <c r="AK564" s="169">
        <v>0.963591690864418</v>
      </c>
      <c r="AL564" s="169">
        <v>0.951607328033184</v>
      </c>
      <c r="AM564" s="169">
        <v>0.931868131868132</v>
      </c>
      <c r="AN564" s="169">
        <v>0.94828151243292</v>
      </c>
      <c r="AO564" s="168">
        <v>0.99</v>
      </c>
      <c r="AP564" s="358">
        <v>1</v>
      </c>
      <c r="AQ564" s="358">
        <v>1</v>
      </c>
      <c r="AR564" s="358">
        <v>1</v>
      </c>
      <c r="AS564" s="359">
        <v>1</v>
      </c>
      <c r="AT564" s="364">
        <v>0.05</v>
      </c>
      <c r="AU564" s="361">
        <v>0</v>
      </c>
      <c r="AV564" s="362">
        <v>0</v>
      </c>
      <c r="AW564" s="362">
        <v>0</v>
      </c>
      <c r="AX564" s="362">
        <v>0.0229357798165138</v>
      </c>
      <c r="AY564" s="142"/>
      <c r="AZ564" s="140"/>
    </row>
    <row r="565" spans="1:52">
      <c r="A565" s="138"/>
      <c r="B565" s="142"/>
      <c r="C565" s="172" t="s">
        <v>719</v>
      </c>
      <c r="D565" s="166" t="s">
        <v>26</v>
      </c>
      <c r="E565" s="166" t="s">
        <v>720</v>
      </c>
      <c r="F565" s="167" t="s">
        <v>1028</v>
      </c>
      <c r="G565" s="173" t="s">
        <v>1028</v>
      </c>
      <c r="H565" s="173" t="s">
        <v>1028</v>
      </c>
      <c r="I565" s="173" t="s">
        <v>1028</v>
      </c>
      <c r="J565" s="173" t="s">
        <v>1028</v>
      </c>
      <c r="K565" s="168">
        <v>0.9</v>
      </c>
      <c r="L565" s="169">
        <v>1</v>
      </c>
      <c r="M565" s="169">
        <v>1</v>
      </c>
      <c r="N565" s="170">
        <v>0.944444444444444</v>
      </c>
      <c r="O565" s="170">
        <v>0.980424143556281</v>
      </c>
      <c r="P565" s="356">
        <v>0.9</v>
      </c>
      <c r="Q565" s="357">
        <v>0.937550040032026</v>
      </c>
      <c r="R565" s="169">
        <v>0.911528150134048</v>
      </c>
      <c r="S565" s="169">
        <v>0.899488926746167</v>
      </c>
      <c r="T565" s="169">
        <v>0.923256139042915</v>
      </c>
      <c r="U565" s="356">
        <v>0.9</v>
      </c>
      <c r="V565" s="169">
        <v>0.923138510808647</v>
      </c>
      <c r="W565" s="169">
        <v>0.871313672922252</v>
      </c>
      <c r="X565" s="169">
        <v>0.882453151618399</v>
      </c>
      <c r="Y565" s="169">
        <v>0.912492428125437</v>
      </c>
      <c r="Z565" s="356">
        <v>0.92</v>
      </c>
      <c r="AA565" s="356">
        <v>0.96530612244898</v>
      </c>
      <c r="AB565" s="356">
        <v>0.958333333333333</v>
      </c>
      <c r="AC565" s="356">
        <v>0.933028919330289</v>
      </c>
      <c r="AD565" s="356">
        <v>0.950842762571013</v>
      </c>
      <c r="AE565" s="356">
        <v>0.92</v>
      </c>
      <c r="AF565" s="169">
        <v>0.994594594594595</v>
      </c>
      <c r="AG565" s="169">
        <v>0.989847715736041</v>
      </c>
      <c r="AH565" s="169">
        <v>0.996309963099631</v>
      </c>
      <c r="AI565" s="169">
        <v>0.992812559107244</v>
      </c>
      <c r="AJ565" s="356">
        <v>0.92</v>
      </c>
      <c r="AK565" s="169">
        <v>0.970955882352941</v>
      </c>
      <c r="AL565" s="169">
        <v>0.96057171020207</v>
      </c>
      <c r="AM565" s="169">
        <v>0.943729903536977</v>
      </c>
      <c r="AN565" s="169">
        <v>0.9592349334623</v>
      </c>
      <c r="AO565" s="168">
        <v>0.99</v>
      </c>
      <c r="AP565" s="358">
        <v>1</v>
      </c>
      <c r="AQ565" s="358">
        <v>1</v>
      </c>
      <c r="AR565" s="358">
        <v>1</v>
      </c>
      <c r="AS565" s="359">
        <v>1</v>
      </c>
      <c r="AT565" s="364">
        <v>0.05</v>
      </c>
      <c r="AU565" s="361">
        <v>0</v>
      </c>
      <c r="AV565" s="362">
        <v>0</v>
      </c>
      <c r="AW565" s="362">
        <v>0</v>
      </c>
      <c r="AX565" s="362">
        <v>0.0422535211267606</v>
      </c>
      <c r="AY565" s="142"/>
      <c r="AZ565" s="140"/>
    </row>
    <row r="566" spans="1:52">
      <c r="A566" s="138"/>
      <c r="B566" s="142"/>
      <c r="C566" s="172" t="s">
        <v>719</v>
      </c>
      <c r="D566" s="166" t="s">
        <v>26</v>
      </c>
      <c r="E566" s="166" t="s">
        <v>720</v>
      </c>
      <c r="F566" s="167" t="s">
        <v>1029</v>
      </c>
      <c r="G566" s="173" t="s">
        <v>1029</v>
      </c>
      <c r="H566" s="173" t="s">
        <v>1029</v>
      </c>
      <c r="I566" s="173" t="s">
        <v>1029</v>
      </c>
      <c r="J566" s="173" t="s">
        <v>1029</v>
      </c>
      <c r="K566" s="168">
        <v>0.9</v>
      </c>
      <c r="L566" s="169">
        <v>0.967391304347826</v>
      </c>
      <c r="M566" s="169">
        <v>0.973333333333333</v>
      </c>
      <c r="N566" s="170">
        <v>0.901408450704225</v>
      </c>
      <c r="O566" s="170">
        <v>0.963695038321904</v>
      </c>
      <c r="P566" s="356">
        <v>0.9</v>
      </c>
      <c r="Q566" s="357">
        <v>0.966348151225592</v>
      </c>
      <c r="R566" s="169">
        <v>0.937039137833239</v>
      </c>
      <c r="S566" s="169">
        <v>0.929991356957649</v>
      </c>
      <c r="T566" s="169">
        <v>0.966215855598134</v>
      </c>
      <c r="U566" s="356">
        <v>0.9</v>
      </c>
      <c r="V566" s="169">
        <v>0.956377233070212</v>
      </c>
      <c r="W566" s="169">
        <v>0.943845717526943</v>
      </c>
      <c r="X566" s="169">
        <v>0.924805531547105</v>
      </c>
      <c r="Y566" s="169">
        <v>0.953812324541272</v>
      </c>
      <c r="Z566" s="356">
        <v>0.92</v>
      </c>
      <c r="AA566" s="356">
        <v>0.980511571254568</v>
      </c>
      <c r="AB566" s="356">
        <v>0.980707997752388</v>
      </c>
      <c r="AC566" s="356">
        <v>0.973604060913706</v>
      </c>
      <c r="AD566" s="356">
        <v>0.978733572281959</v>
      </c>
      <c r="AE566" s="356">
        <v>0.92</v>
      </c>
      <c r="AF566" s="169">
        <v>0.99949264332826</v>
      </c>
      <c r="AG566" s="169">
        <v>0.958358120166568</v>
      </c>
      <c r="AH566" s="169">
        <v>0.998257839721254</v>
      </c>
      <c r="AI566" s="169">
        <v>0.99200548735779</v>
      </c>
      <c r="AJ566" s="356">
        <v>0.92</v>
      </c>
      <c r="AK566" s="169">
        <v>0.987372959655066</v>
      </c>
      <c r="AL566" s="169">
        <v>0.984091229058145</v>
      </c>
      <c r="AM566" s="169">
        <v>0.983193277310924</v>
      </c>
      <c r="AN566" s="169">
        <v>0.985052267128304</v>
      </c>
      <c r="AO566" s="168">
        <v>0.99</v>
      </c>
      <c r="AP566" s="358">
        <v>1</v>
      </c>
      <c r="AQ566" s="358">
        <v>1</v>
      </c>
      <c r="AR566" s="358">
        <v>1</v>
      </c>
      <c r="AS566" s="359">
        <v>1</v>
      </c>
      <c r="AT566" s="364">
        <v>0.05</v>
      </c>
      <c r="AU566" s="361">
        <v>0.238095238095238</v>
      </c>
      <c r="AV566" s="362">
        <v>0.0666666666666667</v>
      </c>
      <c r="AW566" s="362">
        <v>0.0714285714285714</v>
      </c>
      <c r="AX566" s="362">
        <v>0.0772200772200772</v>
      </c>
      <c r="AY566" s="142"/>
      <c r="AZ566" s="140"/>
    </row>
    <row r="567" spans="1:52">
      <c r="A567" s="138"/>
      <c r="B567" s="142"/>
      <c r="C567" s="172" t="s">
        <v>719</v>
      </c>
      <c r="D567" s="166" t="s">
        <v>26</v>
      </c>
      <c r="E567" s="166" t="s">
        <v>720</v>
      </c>
      <c r="F567" s="167" t="s">
        <v>1030</v>
      </c>
      <c r="G567" s="173" t="s">
        <v>1030</v>
      </c>
      <c r="H567" s="173" t="s">
        <v>1030</v>
      </c>
      <c r="I567" s="173" t="s">
        <v>1030</v>
      </c>
      <c r="J567" s="173" t="s">
        <v>1030</v>
      </c>
      <c r="K567" s="168">
        <v>0.9</v>
      </c>
      <c r="L567" s="169">
        <v>0.958333333333333</v>
      </c>
      <c r="M567" s="169">
        <v>0.967741935483871</v>
      </c>
      <c r="N567" s="170">
        <v>0.915254237288136</v>
      </c>
      <c r="O567" s="170">
        <v>0.974794238683128</v>
      </c>
      <c r="P567" s="356">
        <v>0.9</v>
      </c>
      <c r="Q567" s="357">
        <v>0.96093023255814</v>
      </c>
      <c r="R567" s="169">
        <v>0.934653465346535</v>
      </c>
      <c r="S567" s="169">
        <v>0.941216678058783</v>
      </c>
      <c r="T567" s="169">
        <v>0.95760564577842</v>
      </c>
      <c r="U567" s="356">
        <v>0.9</v>
      </c>
      <c r="V567" s="169">
        <v>0.954418604651163</v>
      </c>
      <c r="W567" s="169">
        <v>0.928712871287129</v>
      </c>
      <c r="X567" s="169">
        <v>0.942583732057416</v>
      </c>
      <c r="Y567" s="169">
        <v>0.946450131791514</v>
      </c>
      <c r="Z567" s="356">
        <v>0.92</v>
      </c>
      <c r="AA567" s="356">
        <v>0.964364640883978</v>
      </c>
      <c r="AB567" s="356">
        <v>0.963087248322148</v>
      </c>
      <c r="AC567" s="356">
        <v>0.958217270194986</v>
      </c>
      <c r="AD567" s="356">
        <v>0.964650648991991</v>
      </c>
      <c r="AE567" s="356">
        <v>0.92</v>
      </c>
      <c r="AF567" s="169">
        <v>0.985294117647059</v>
      </c>
      <c r="AG567" s="169">
        <v>0.995419847328244</v>
      </c>
      <c r="AH567" s="169">
        <v>0.98469387755102</v>
      </c>
      <c r="AI567" s="169">
        <v>0.9875061244488</v>
      </c>
      <c r="AJ567" s="356">
        <v>0.92</v>
      </c>
      <c r="AK567" s="169">
        <v>0.976771365960555</v>
      </c>
      <c r="AL567" s="169">
        <v>0.967854217854218</v>
      </c>
      <c r="AM567" s="169">
        <v>0.971024491203863</v>
      </c>
      <c r="AN567" s="169">
        <v>0.974478016149363</v>
      </c>
      <c r="AO567" s="168">
        <v>0.99</v>
      </c>
      <c r="AP567" s="358">
        <v>1</v>
      </c>
      <c r="AQ567" s="358">
        <v>1</v>
      </c>
      <c r="AR567" s="358">
        <v>1</v>
      </c>
      <c r="AS567" s="359">
        <v>1</v>
      </c>
      <c r="AT567" s="364">
        <v>0.05</v>
      </c>
      <c r="AU567" s="361">
        <v>0.1875</v>
      </c>
      <c r="AV567" s="362">
        <v>0</v>
      </c>
      <c r="AW567" s="362">
        <v>0</v>
      </c>
      <c r="AX567" s="362">
        <v>0.0966542750929368</v>
      </c>
      <c r="AY567" s="142"/>
      <c r="AZ567" s="140"/>
    </row>
    <row r="568" spans="1:52">
      <c r="A568" s="138"/>
      <c r="B568" s="142"/>
      <c r="C568" s="172" t="s">
        <v>719</v>
      </c>
      <c r="D568" s="166" t="s">
        <v>26</v>
      </c>
      <c r="E568" s="166" t="s">
        <v>720</v>
      </c>
      <c r="F568" s="167" t="s">
        <v>1031</v>
      </c>
      <c r="G568" s="173" t="s">
        <v>1031</v>
      </c>
      <c r="H568" s="173" t="s">
        <v>1031</v>
      </c>
      <c r="I568" s="173" t="s">
        <v>1031</v>
      </c>
      <c r="J568" s="173" t="s">
        <v>1031</v>
      </c>
      <c r="K568" s="168">
        <v>0.9</v>
      </c>
      <c r="L568" s="169">
        <v>1</v>
      </c>
      <c r="M568" s="169">
        <v>0.851851851851852</v>
      </c>
      <c r="N568" s="170">
        <v>1</v>
      </c>
      <c r="O568" s="170">
        <v>0.955314009661836</v>
      </c>
      <c r="P568" s="356">
        <v>0.9</v>
      </c>
      <c r="Q568" s="357">
        <v>0.973157894736842</v>
      </c>
      <c r="R568" s="169">
        <v>0.974085365853659</v>
      </c>
      <c r="S568" s="169">
        <v>0.958139534883721</v>
      </c>
      <c r="T568" s="169">
        <v>0.958869673198655</v>
      </c>
      <c r="U568" s="356">
        <v>0.9</v>
      </c>
      <c r="V568" s="169">
        <v>0.942631578947368</v>
      </c>
      <c r="W568" s="169">
        <v>0.945121951219512</v>
      </c>
      <c r="X568" s="169">
        <v>0.93953488372093</v>
      </c>
      <c r="Y568" s="169">
        <v>0.943059635945119</v>
      </c>
      <c r="Z568" s="356">
        <v>0.92</v>
      </c>
      <c r="AA568" s="356">
        <v>0.924344112263575</v>
      </c>
      <c r="AB568" s="356">
        <v>0.894251626898048</v>
      </c>
      <c r="AC568" s="356">
        <v>0.742647058823529</v>
      </c>
      <c r="AD568" s="356">
        <v>0.891178405449568</v>
      </c>
      <c r="AE568" s="356">
        <v>0.92</v>
      </c>
      <c r="AF568" s="169">
        <v>0.997849462365591</v>
      </c>
      <c r="AG568" s="169">
        <v>0.986027944111776</v>
      </c>
      <c r="AH568" s="169">
        <v>0.993987975951904</v>
      </c>
      <c r="AI568" s="169">
        <v>0.989226087671684</v>
      </c>
      <c r="AJ568" s="356">
        <v>0.92</v>
      </c>
      <c r="AK568" s="169">
        <v>0.953429297205758</v>
      </c>
      <c r="AL568" s="169">
        <v>0.917233106757297</v>
      </c>
      <c r="AM568" s="169">
        <v>0.873540856031128</v>
      </c>
      <c r="AN568" s="169">
        <v>0.92863286752515</v>
      </c>
      <c r="AO568" s="168">
        <v>0.99</v>
      </c>
      <c r="AP568" s="358">
        <v>1</v>
      </c>
      <c r="AQ568" s="358">
        <v>1</v>
      </c>
      <c r="AR568" s="358">
        <v>1</v>
      </c>
      <c r="AS568" s="359">
        <v>1</v>
      </c>
      <c r="AT568" s="364">
        <v>0.05</v>
      </c>
      <c r="AU568" s="361">
        <v>0.25</v>
      </c>
      <c r="AV568" s="362">
        <v>0</v>
      </c>
      <c r="AW568" s="362">
        <v>0</v>
      </c>
      <c r="AX568" s="362">
        <v>0.0952380952380952</v>
      </c>
      <c r="AY568" s="142"/>
      <c r="AZ568" s="140"/>
    </row>
    <row r="569" spans="1:52">
      <c r="A569" s="138"/>
      <c r="B569" s="142"/>
      <c r="C569" s="172" t="s">
        <v>719</v>
      </c>
      <c r="D569" s="166" t="s">
        <v>26</v>
      </c>
      <c r="E569" s="166" t="s">
        <v>720</v>
      </c>
      <c r="F569" s="167" t="s">
        <v>1032</v>
      </c>
      <c r="G569" s="173" t="s">
        <v>1032</v>
      </c>
      <c r="H569" s="173" t="s">
        <v>1032</v>
      </c>
      <c r="I569" s="173" t="s">
        <v>1032</v>
      </c>
      <c r="J569" s="173" t="s">
        <v>1032</v>
      </c>
      <c r="K569" s="168">
        <v>0.9</v>
      </c>
      <c r="L569" s="169">
        <v>0.958333333333333</v>
      </c>
      <c r="M569" s="169">
        <v>0.95</v>
      </c>
      <c r="N569" s="170">
        <v>0.864864864864865</v>
      </c>
      <c r="O569" s="170">
        <v>0.94566098945661</v>
      </c>
      <c r="P569" s="356">
        <v>0.9</v>
      </c>
      <c r="Q569" s="357">
        <v>0.953474676089517</v>
      </c>
      <c r="R569" s="169">
        <v>0.940046118370484</v>
      </c>
      <c r="S569" s="169">
        <v>0.939079714841218</v>
      </c>
      <c r="T569" s="169">
        <v>0.967673402790761</v>
      </c>
      <c r="U569" s="356">
        <v>0.9</v>
      </c>
      <c r="V569" s="169">
        <v>0.949941107184923</v>
      </c>
      <c r="W569" s="169">
        <v>0.966948501152959</v>
      </c>
      <c r="X569" s="169">
        <v>0.972132209980557</v>
      </c>
      <c r="Y569" s="169">
        <v>0.956608936553529</v>
      </c>
      <c r="Z569" s="356">
        <v>0.92</v>
      </c>
      <c r="AA569" s="356">
        <v>0.96969696969697</v>
      </c>
      <c r="AB569" s="356">
        <v>0.967051070840198</v>
      </c>
      <c r="AC569" s="356">
        <v>0.971620612397311</v>
      </c>
      <c r="AD569" s="356">
        <v>0.965924661380534</v>
      </c>
      <c r="AE569" s="356">
        <v>0.92</v>
      </c>
      <c r="AF569" s="169">
        <v>0.997892962494732</v>
      </c>
      <c r="AG569" s="169">
        <v>0.998455001931248</v>
      </c>
      <c r="AH569" s="169">
        <v>1</v>
      </c>
      <c r="AI569" s="169">
        <v>0.996819405585177</v>
      </c>
      <c r="AJ569" s="356">
        <v>0.92</v>
      </c>
      <c r="AK569" s="169">
        <v>0.978799641684085</v>
      </c>
      <c r="AL569" s="169">
        <v>0.9737108190091</v>
      </c>
      <c r="AM569" s="169">
        <v>0.983697537287548</v>
      </c>
      <c r="AN569" s="169">
        <v>0.974549977355226</v>
      </c>
      <c r="AO569" s="168">
        <v>0.99</v>
      </c>
      <c r="AP569" s="358">
        <v>1</v>
      </c>
      <c r="AQ569" s="358">
        <v>1</v>
      </c>
      <c r="AR569" s="358">
        <v>1</v>
      </c>
      <c r="AS569" s="359">
        <v>1</v>
      </c>
      <c r="AT569" s="364">
        <v>0.05</v>
      </c>
      <c r="AU569" s="361">
        <v>0.259259259259259</v>
      </c>
      <c r="AV569" s="362">
        <v>0</v>
      </c>
      <c r="AW569" s="362">
        <v>0.0909090909090909</v>
      </c>
      <c r="AX569" s="362">
        <v>0.0836236933797909</v>
      </c>
      <c r="AY569" s="142"/>
      <c r="AZ569" s="140"/>
    </row>
    <row r="570" spans="1:52">
      <c r="A570" s="138"/>
      <c r="B570" s="142"/>
      <c r="C570" s="172" t="s">
        <v>719</v>
      </c>
      <c r="D570" s="166" t="s">
        <v>26</v>
      </c>
      <c r="E570" s="166" t="s">
        <v>720</v>
      </c>
      <c r="F570" s="167" t="s">
        <v>1033</v>
      </c>
      <c r="G570" s="173" t="s">
        <v>1033</v>
      </c>
      <c r="H570" s="173" t="s">
        <v>1033</v>
      </c>
      <c r="I570" s="173" t="s">
        <v>1033</v>
      </c>
      <c r="J570" s="173" t="s">
        <v>1033</v>
      </c>
      <c r="K570" s="168">
        <v>0.9</v>
      </c>
      <c r="L570" s="169">
        <v>0.978723404255319</v>
      </c>
      <c r="M570" s="169">
        <v>0.851063829787234</v>
      </c>
      <c r="N570" s="170">
        <v>0.953488372093023</v>
      </c>
      <c r="O570" s="170">
        <v>0.916964924838941</v>
      </c>
      <c r="P570" s="356">
        <v>0.9</v>
      </c>
      <c r="Q570" s="357">
        <v>0.873436350257542</v>
      </c>
      <c r="R570" s="169">
        <v>0.82744702320888</v>
      </c>
      <c r="S570" s="169">
        <v>0.816526610644258</v>
      </c>
      <c r="T570" s="169">
        <v>0.878517013712544</v>
      </c>
      <c r="U570" s="356">
        <v>0.9</v>
      </c>
      <c r="V570" s="169">
        <v>0.846210448859456</v>
      </c>
      <c r="W570" s="169">
        <v>0.836528758829465</v>
      </c>
      <c r="X570" s="169">
        <v>0.833333333333333</v>
      </c>
      <c r="Y570" s="169">
        <v>0.862488572879634</v>
      </c>
      <c r="Z570" s="356">
        <v>0.92</v>
      </c>
      <c r="AA570" s="356">
        <v>0.891293654697491</v>
      </c>
      <c r="AB570" s="356">
        <v>0.85984677782785</v>
      </c>
      <c r="AC570" s="356">
        <v>0.842970176506391</v>
      </c>
      <c r="AD570" s="356">
        <v>0.89634140456866</v>
      </c>
      <c r="AE570" s="356">
        <v>0.92</v>
      </c>
      <c r="AF570" s="169">
        <v>0.998194130925508</v>
      </c>
      <c r="AG570" s="169">
        <v>0.998576512455516</v>
      </c>
      <c r="AH570" s="169">
        <v>0.993520518358531</v>
      </c>
      <c r="AI570" s="169">
        <v>0.996935054475492</v>
      </c>
      <c r="AJ570" s="356">
        <v>0.92</v>
      </c>
      <c r="AK570" s="169">
        <v>0.922612028301887</v>
      </c>
      <c r="AL570" s="169">
        <v>0.878888275354316</v>
      </c>
      <c r="AM570" s="169">
        <v>0.885704982090524</v>
      </c>
      <c r="AN570" s="169">
        <v>0.919986400695657</v>
      </c>
      <c r="AO570" s="168">
        <v>0.99</v>
      </c>
      <c r="AP570" s="358">
        <v>1</v>
      </c>
      <c r="AQ570" s="358">
        <v>1</v>
      </c>
      <c r="AR570" s="358">
        <v>1</v>
      </c>
      <c r="AS570" s="359">
        <v>1</v>
      </c>
      <c r="AT570" s="364">
        <v>0.05</v>
      </c>
      <c r="AU570" s="361">
        <v>0.2</v>
      </c>
      <c r="AV570" s="362">
        <v>0</v>
      </c>
      <c r="AW570" s="362">
        <v>0</v>
      </c>
      <c r="AX570" s="362">
        <v>0.0384615384615385</v>
      </c>
      <c r="AY570" s="142"/>
      <c r="AZ570" s="140"/>
    </row>
    <row r="571" spans="1:52">
      <c r="A571" s="138"/>
      <c r="B571" s="142"/>
      <c r="C571" s="172" t="s">
        <v>719</v>
      </c>
      <c r="D571" s="166" t="s">
        <v>26</v>
      </c>
      <c r="E571" s="166" t="s">
        <v>720</v>
      </c>
      <c r="F571" s="167" t="s">
        <v>1034</v>
      </c>
      <c r="G571" s="173" t="s">
        <v>1035</v>
      </c>
      <c r="H571" s="173" t="s">
        <v>1035</v>
      </c>
      <c r="I571" s="173" t="s">
        <v>1035</v>
      </c>
      <c r="J571" s="173" t="s">
        <v>1035</v>
      </c>
      <c r="K571" s="168">
        <v>0.9</v>
      </c>
      <c r="L571" s="169">
        <v>0.91025641025641</v>
      </c>
      <c r="M571" s="169">
        <v>0.960526315789474</v>
      </c>
      <c r="N571" s="170">
        <v>0.942857142857143</v>
      </c>
      <c r="O571" s="170">
        <v>0.954545454545455</v>
      </c>
      <c r="P571" s="356">
        <v>0.9</v>
      </c>
      <c r="Q571" s="357">
        <v>0.879007722911304</v>
      </c>
      <c r="R571" s="169">
        <v>0.867515923566879</v>
      </c>
      <c r="S571" s="169">
        <v>0.884679433805162</v>
      </c>
      <c r="T571" s="169">
        <v>0.923529642562875</v>
      </c>
      <c r="U571" s="356">
        <v>0.9</v>
      </c>
      <c r="V571" s="169">
        <v>0.879943833372338</v>
      </c>
      <c r="W571" s="169">
        <v>0.880254777070064</v>
      </c>
      <c r="X571" s="169">
        <v>0.868442964196503</v>
      </c>
      <c r="Y571" s="169">
        <v>0.890297014164084</v>
      </c>
      <c r="Z571" s="356">
        <v>0.92</v>
      </c>
      <c r="AA571" s="356">
        <v>0.929852045256745</v>
      </c>
      <c r="AB571" s="356">
        <v>0.940710848983393</v>
      </c>
      <c r="AC571" s="356">
        <v>0.940734557595993</v>
      </c>
      <c r="AD571" s="356">
        <v>0.947968912535033</v>
      </c>
      <c r="AE571" s="356">
        <v>0.92</v>
      </c>
      <c r="AF571" s="169">
        <v>0.99351117519827</v>
      </c>
      <c r="AG571" s="169">
        <v>0.92091225357557</v>
      </c>
      <c r="AH571" s="169">
        <v>0.984600744008997</v>
      </c>
      <c r="AI571" s="169">
        <v>0.958367546661394</v>
      </c>
      <c r="AJ571" s="356">
        <v>0.92</v>
      </c>
      <c r="AK571" s="169">
        <v>0.936078978859194</v>
      </c>
      <c r="AL571" s="169">
        <v>0.946475358702433</v>
      </c>
      <c r="AM571" s="169">
        <v>0.953531985830381</v>
      </c>
      <c r="AN571" s="169">
        <v>0.957361191039963</v>
      </c>
      <c r="AO571" s="168">
        <v>0.99</v>
      </c>
      <c r="AP571" s="358">
        <v>1</v>
      </c>
      <c r="AQ571" s="358">
        <v>1</v>
      </c>
      <c r="AR571" s="358">
        <v>1</v>
      </c>
      <c r="AS571" s="359">
        <v>1</v>
      </c>
      <c r="AT571" s="364">
        <v>0.05</v>
      </c>
      <c r="AU571" s="361">
        <v>0</v>
      </c>
      <c r="AV571" s="362">
        <v>0</v>
      </c>
      <c r="AW571" s="362">
        <v>0</v>
      </c>
      <c r="AX571" s="362">
        <v>0.0338504936530324</v>
      </c>
      <c r="AY571" s="142"/>
      <c r="AZ571" s="140"/>
    </row>
    <row r="572" spans="1:52">
      <c r="A572" s="138"/>
      <c r="B572" s="142"/>
      <c r="C572" s="172" t="s">
        <v>719</v>
      </c>
      <c r="D572" s="166" t="s">
        <v>26</v>
      </c>
      <c r="E572" s="166" t="s">
        <v>720</v>
      </c>
      <c r="F572" s="167" t="s">
        <v>1036</v>
      </c>
      <c r="G572" s="173" t="s">
        <v>1036</v>
      </c>
      <c r="H572" s="173" t="s">
        <v>1036</v>
      </c>
      <c r="I572" s="173" t="s">
        <v>1036</v>
      </c>
      <c r="J572" s="173" t="s">
        <v>1036</v>
      </c>
      <c r="K572" s="168">
        <v>0.9</v>
      </c>
      <c r="L572" s="169">
        <v>0.978260869565217</v>
      </c>
      <c r="M572" s="169">
        <v>0.977272727272727</v>
      </c>
      <c r="N572" s="170">
        <v>0.975</v>
      </c>
      <c r="O572" s="170">
        <v>0.96671826625387</v>
      </c>
      <c r="P572" s="356">
        <v>0.9</v>
      </c>
      <c r="Q572" s="357">
        <v>0.949035311248635</v>
      </c>
      <c r="R572" s="169">
        <v>0.932222222222222</v>
      </c>
      <c r="S572" s="169">
        <v>0.950328707085464</v>
      </c>
      <c r="T572" s="169">
        <v>0.949210191348622</v>
      </c>
      <c r="U572" s="356">
        <v>0.9</v>
      </c>
      <c r="V572" s="169">
        <v>0.899162722970513</v>
      </c>
      <c r="W572" s="169">
        <v>0.897777777777778</v>
      </c>
      <c r="X572" s="169">
        <v>0.902118334550767</v>
      </c>
      <c r="Y572" s="169">
        <v>0.905953300085554</v>
      </c>
      <c r="Z572" s="356">
        <v>0.92</v>
      </c>
      <c r="AA572" s="356">
        <v>0.939884710403514</v>
      </c>
      <c r="AB572" s="356">
        <v>0.95429432446007</v>
      </c>
      <c r="AC572" s="356">
        <v>0.956844234659474</v>
      </c>
      <c r="AD572" s="356">
        <v>0.95504738534439</v>
      </c>
      <c r="AE572" s="356">
        <v>0.92</v>
      </c>
      <c r="AF572" s="169">
        <v>0.992670157068063</v>
      </c>
      <c r="AG572" s="169">
        <v>0.987684729064039</v>
      </c>
      <c r="AH572" s="169">
        <v>0.951923076923077</v>
      </c>
      <c r="AI572" s="169">
        <v>0.965921787709497</v>
      </c>
      <c r="AJ572" s="356">
        <v>0.92</v>
      </c>
      <c r="AK572" s="169">
        <v>0.95151704723178</v>
      </c>
      <c r="AL572" s="169">
        <v>0.959091838821845</v>
      </c>
      <c r="AM572" s="169">
        <v>0.967764540995095</v>
      </c>
      <c r="AN572" s="169">
        <v>0.963669506081957</v>
      </c>
      <c r="AO572" s="168">
        <v>0.99</v>
      </c>
      <c r="AP572" s="358">
        <v>1</v>
      </c>
      <c r="AQ572" s="358">
        <v>1</v>
      </c>
      <c r="AR572" s="358">
        <v>1</v>
      </c>
      <c r="AS572" s="359">
        <v>0.999765917602996</v>
      </c>
      <c r="AT572" s="364">
        <v>0.05</v>
      </c>
      <c r="AU572" s="361">
        <v>0</v>
      </c>
      <c r="AV572" s="362">
        <v>0</v>
      </c>
      <c r="AW572" s="362">
        <v>0</v>
      </c>
      <c r="AX572" s="362">
        <v>0.0612244897959184</v>
      </c>
      <c r="AY572" s="142"/>
      <c r="AZ572" s="140"/>
    </row>
    <row r="573" spans="1:52">
      <c r="A573" s="138"/>
      <c r="B573" s="142"/>
      <c r="C573" s="172" t="s">
        <v>719</v>
      </c>
      <c r="D573" s="166" t="s">
        <v>26</v>
      </c>
      <c r="E573" s="166" t="s">
        <v>720</v>
      </c>
      <c r="F573" s="167" t="s">
        <v>1037</v>
      </c>
      <c r="G573" s="173" t="s">
        <v>1037</v>
      </c>
      <c r="H573" s="173" t="s">
        <v>1037</v>
      </c>
      <c r="I573" s="173" t="s">
        <v>1037</v>
      </c>
      <c r="J573" s="173" t="s">
        <v>1037</v>
      </c>
      <c r="K573" s="168">
        <v>0.9</v>
      </c>
      <c r="L573" s="169">
        <v>0.9</v>
      </c>
      <c r="M573" s="169">
        <v>1</v>
      </c>
      <c r="N573" s="170">
        <v>0.947368421052632</v>
      </c>
      <c r="O573" s="170">
        <v>0.955249569707401</v>
      </c>
      <c r="P573" s="356">
        <v>0.9</v>
      </c>
      <c r="Q573" s="357">
        <v>0.953391593841032</v>
      </c>
      <c r="R573" s="169">
        <v>0.948166877370417</v>
      </c>
      <c r="S573" s="169">
        <v>0.976516634050881</v>
      </c>
      <c r="T573" s="169">
        <v>0.963859748605992</v>
      </c>
      <c r="U573" s="356">
        <v>0.9</v>
      </c>
      <c r="V573" s="169">
        <v>0.923429047024553</v>
      </c>
      <c r="W573" s="169">
        <v>0.914032869785082</v>
      </c>
      <c r="X573" s="169">
        <v>0.950424005218526</v>
      </c>
      <c r="Y573" s="169">
        <v>0.934902183158492</v>
      </c>
      <c r="Z573" s="356">
        <v>0.92</v>
      </c>
      <c r="AA573" s="356">
        <v>0</v>
      </c>
      <c r="AB573" s="356">
        <v>0</v>
      </c>
      <c r="AC573" s="356" t="s">
        <v>40</v>
      </c>
      <c r="AD573" s="356">
        <v>0.2</v>
      </c>
      <c r="AE573" s="356">
        <v>0.92</v>
      </c>
      <c r="AF573" s="169">
        <v>0.96969696969697</v>
      </c>
      <c r="AG573" s="169">
        <v>0.981818181818182</v>
      </c>
      <c r="AH573" s="169">
        <v>1</v>
      </c>
      <c r="AI573" s="169">
        <v>0.890595009596929</v>
      </c>
      <c r="AJ573" s="356">
        <v>0.92</v>
      </c>
      <c r="AK573" s="169">
        <v>0.978794178794179</v>
      </c>
      <c r="AL573" s="169">
        <v>0.970959595959596</v>
      </c>
      <c r="AM573" s="169">
        <v>0.987606001304631</v>
      </c>
      <c r="AN573" s="169">
        <v>0.981855981855982</v>
      </c>
      <c r="AO573" s="168">
        <v>0.99</v>
      </c>
      <c r="AP573" s="358">
        <v>1</v>
      </c>
      <c r="AQ573" s="358">
        <v>1</v>
      </c>
      <c r="AR573" s="358">
        <v>1</v>
      </c>
      <c r="AS573" s="359">
        <v>1</v>
      </c>
      <c r="AT573" s="364">
        <v>0.05</v>
      </c>
      <c r="AU573" s="361">
        <v>0.333333333333333</v>
      </c>
      <c r="AV573" s="362">
        <v>0</v>
      </c>
      <c r="AW573" s="362">
        <v>0</v>
      </c>
      <c r="AX573" s="362">
        <v>0.0886075949367089</v>
      </c>
      <c r="AY573" s="142"/>
      <c r="AZ573" s="140"/>
    </row>
    <row r="574" spans="1:52">
      <c r="A574" s="138"/>
      <c r="B574" s="142"/>
      <c r="C574" s="172" t="s">
        <v>719</v>
      </c>
      <c r="D574" s="166" t="s">
        <v>26</v>
      </c>
      <c r="E574" s="166" t="s">
        <v>720</v>
      </c>
      <c r="F574" s="167" t="s">
        <v>1038</v>
      </c>
      <c r="G574" s="173" t="s">
        <v>1038</v>
      </c>
      <c r="H574" s="173" t="s">
        <v>1038</v>
      </c>
      <c r="I574" s="173" t="s">
        <v>1038</v>
      </c>
      <c r="J574" s="173" t="s">
        <v>1038</v>
      </c>
      <c r="K574" s="168">
        <v>0.9</v>
      </c>
      <c r="L574" s="169">
        <v>0.814814814814815</v>
      </c>
      <c r="M574" s="169">
        <v>0.84</v>
      </c>
      <c r="N574" s="170">
        <v>0.847826086956522</v>
      </c>
      <c r="O574" s="170">
        <v>0.855629139072848</v>
      </c>
      <c r="P574" s="356">
        <v>0.9</v>
      </c>
      <c r="Q574" s="357">
        <v>0.840304182509506</v>
      </c>
      <c r="R574" s="169">
        <v>0.939217318900916</v>
      </c>
      <c r="S574" s="169">
        <v>0.925085910652921</v>
      </c>
      <c r="T574" s="169">
        <v>0.908960650787292</v>
      </c>
      <c r="U574" s="356">
        <v>0.9</v>
      </c>
      <c r="V574" s="169">
        <v>0.916642293068149</v>
      </c>
      <c r="W574" s="169">
        <v>0.913405495420483</v>
      </c>
      <c r="X574" s="169">
        <v>0.919587628865979</v>
      </c>
      <c r="Y574" s="169">
        <v>0.924074815887591</v>
      </c>
      <c r="Z574" s="356">
        <v>0.92</v>
      </c>
      <c r="AA574" s="356">
        <v>0.922262552934059</v>
      </c>
      <c r="AB574" s="356">
        <v>0.929661941112323</v>
      </c>
      <c r="AC574" s="356">
        <v>0.889055472263868</v>
      </c>
      <c r="AD574" s="356">
        <v>0.928853621854587</v>
      </c>
      <c r="AE574" s="356">
        <v>0.92</v>
      </c>
      <c r="AF574" s="169">
        <v>0.989384288747346</v>
      </c>
      <c r="AG574" s="169">
        <v>0.884955752212389</v>
      </c>
      <c r="AH574" s="169">
        <v>0.961625282167043</v>
      </c>
      <c r="AI574" s="169">
        <v>0.977755136695534</v>
      </c>
      <c r="AJ574" s="356">
        <v>0.92</v>
      </c>
      <c r="AK574" s="169">
        <v>0.941831132215462</v>
      </c>
      <c r="AL574" s="169">
        <v>0.940065681444992</v>
      </c>
      <c r="AM574" s="169">
        <v>0.92577984940839</v>
      </c>
      <c r="AN574" s="169">
        <v>0.948671039229806</v>
      </c>
      <c r="AO574" s="168">
        <v>0.99</v>
      </c>
      <c r="AP574" s="358">
        <v>1</v>
      </c>
      <c r="AQ574" s="358">
        <v>1</v>
      </c>
      <c r="AR574" s="358">
        <v>1</v>
      </c>
      <c r="AS574" s="359">
        <v>1</v>
      </c>
      <c r="AT574" s="364">
        <v>0.05</v>
      </c>
      <c r="AU574" s="361">
        <v>0.296296296296296</v>
      </c>
      <c r="AV574" s="362">
        <v>0.0714285714285714</v>
      </c>
      <c r="AW574" s="362">
        <v>0</v>
      </c>
      <c r="AX574" s="362">
        <v>0.0774774774774775</v>
      </c>
      <c r="AY574" s="142"/>
      <c r="AZ574" s="140"/>
    </row>
    <row r="575" spans="1:52">
      <c r="A575" s="138"/>
      <c r="B575" s="142"/>
      <c r="C575" s="172" t="s">
        <v>719</v>
      </c>
      <c r="D575" s="166" t="s">
        <v>26</v>
      </c>
      <c r="E575" s="166" t="s">
        <v>720</v>
      </c>
      <c r="F575" s="167" t="s">
        <v>1039</v>
      </c>
      <c r="G575" s="173" t="s">
        <v>1040</v>
      </c>
      <c r="H575" s="173" t="s">
        <v>1040</v>
      </c>
      <c r="I575" s="173" t="s">
        <v>1040</v>
      </c>
      <c r="J575" s="173" t="s">
        <v>1040</v>
      </c>
      <c r="K575" s="168">
        <v>0.9</v>
      </c>
      <c r="L575" s="169">
        <v>0.981132075471698</v>
      </c>
      <c r="M575" s="169">
        <v>1</v>
      </c>
      <c r="N575" s="170">
        <v>0.978723404255319</v>
      </c>
      <c r="O575" s="170">
        <v>0.987696514012304</v>
      </c>
      <c r="P575" s="356">
        <v>0.9</v>
      </c>
      <c r="Q575" s="357">
        <v>0.988342924597905</v>
      </c>
      <c r="R575" s="169">
        <v>0.989591673338671</v>
      </c>
      <c r="S575" s="169">
        <v>0.995560488346282</v>
      </c>
      <c r="T575" s="169">
        <v>0.990429403953461</v>
      </c>
      <c r="U575" s="356">
        <v>0.9</v>
      </c>
      <c r="V575" s="169">
        <v>0.908514091781024</v>
      </c>
      <c r="W575" s="169">
        <v>0.88871096877502</v>
      </c>
      <c r="X575" s="169">
        <v>0.901442841287458</v>
      </c>
      <c r="Y575" s="169">
        <v>0.905959089314096</v>
      </c>
      <c r="Z575" s="356">
        <v>0.92</v>
      </c>
      <c r="AA575" s="356" t="s">
        <v>40</v>
      </c>
      <c r="AB575" s="356">
        <v>0</v>
      </c>
      <c r="AC575" s="356" t="s">
        <v>40</v>
      </c>
      <c r="AD575" s="356">
        <v>0.25</v>
      </c>
      <c r="AE575" s="356">
        <v>0.92</v>
      </c>
      <c r="AF575" s="169">
        <v>0.989931448157669</v>
      </c>
      <c r="AG575" s="169">
        <v>0.969509290138161</v>
      </c>
      <c r="AH575" s="169">
        <v>0.978622743998598</v>
      </c>
      <c r="AI575" s="169">
        <v>0.922738297843828</v>
      </c>
      <c r="AJ575" s="356">
        <v>0.92</v>
      </c>
      <c r="AK575" s="169">
        <v>0.971087181000147</v>
      </c>
      <c r="AL575" s="169">
        <v>0.9372</v>
      </c>
      <c r="AM575" s="169">
        <v>0.96072775682272</v>
      </c>
      <c r="AN575" s="169">
        <v>0.969365923459525</v>
      </c>
      <c r="AO575" s="168">
        <v>0.99</v>
      </c>
      <c r="AP575" s="358">
        <v>1</v>
      </c>
      <c r="AQ575" s="358">
        <v>1</v>
      </c>
      <c r="AR575" s="358">
        <v>1</v>
      </c>
      <c r="AS575" s="359">
        <v>1</v>
      </c>
      <c r="AT575" s="364">
        <v>0.05</v>
      </c>
      <c r="AU575" s="361">
        <v>0.166666666666667</v>
      </c>
      <c r="AV575" s="362">
        <v>0</v>
      </c>
      <c r="AW575" s="362">
        <v>0</v>
      </c>
      <c r="AX575" s="362">
        <v>0.0847107438016529</v>
      </c>
      <c r="AY575" s="142"/>
      <c r="AZ575" s="140"/>
    </row>
    <row r="576" spans="1:52">
      <c r="A576" s="138"/>
      <c r="B576" s="142"/>
      <c r="C576" s="172" t="s">
        <v>719</v>
      </c>
      <c r="D576" s="166" t="s">
        <v>26</v>
      </c>
      <c r="E576" s="166" t="s">
        <v>720</v>
      </c>
      <c r="F576" s="167" t="s">
        <v>1041</v>
      </c>
      <c r="G576" s="173" t="s">
        <v>1041</v>
      </c>
      <c r="H576" s="173" t="s">
        <v>1041</v>
      </c>
      <c r="I576" s="173" t="s">
        <v>1041</v>
      </c>
      <c r="J576" s="173" t="s">
        <v>1041</v>
      </c>
      <c r="K576" s="168">
        <v>0.9</v>
      </c>
      <c r="L576" s="169">
        <v>0.964285714285714</v>
      </c>
      <c r="M576" s="169">
        <v>1</v>
      </c>
      <c r="N576" s="170">
        <v>1</v>
      </c>
      <c r="O576" s="170">
        <v>0.991494532199271</v>
      </c>
      <c r="P576" s="356">
        <v>0.9</v>
      </c>
      <c r="Q576" s="357">
        <v>0.99152901313003</v>
      </c>
      <c r="R576" s="169">
        <v>0.997465145754119</v>
      </c>
      <c r="S576" s="169">
        <v>0.994350282485876</v>
      </c>
      <c r="T576" s="169">
        <v>0.989612823867075</v>
      </c>
      <c r="U576" s="356">
        <v>0.9</v>
      </c>
      <c r="V576" s="169">
        <v>0.896230410842863</v>
      </c>
      <c r="W576" s="169">
        <v>0.9404309252218</v>
      </c>
      <c r="X576" s="169">
        <v>0.948524795982423</v>
      </c>
      <c r="Y576" s="169">
        <v>0.92508346837964</v>
      </c>
      <c r="Z576" s="356">
        <v>0.92</v>
      </c>
      <c r="AA576" s="356">
        <v>0.827935222672065</v>
      </c>
      <c r="AB576" s="356">
        <v>0.871747211895911</v>
      </c>
      <c r="AC576" s="356">
        <v>0.872131147540984</v>
      </c>
      <c r="AD576" s="356">
        <v>0.888213087248322</v>
      </c>
      <c r="AE576" s="356">
        <v>0.92</v>
      </c>
      <c r="AF576" s="169">
        <v>1</v>
      </c>
      <c r="AG576" s="169">
        <v>0.996393146979261</v>
      </c>
      <c r="AH576" s="169">
        <v>0.995805871779509</v>
      </c>
      <c r="AI576" s="169">
        <v>0.995912097713252</v>
      </c>
      <c r="AJ576" s="356">
        <v>0.92</v>
      </c>
      <c r="AK576" s="169">
        <v>0.938046902345117</v>
      </c>
      <c r="AL576" s="169">
        <v>0.934438583270535</v>
      </c>
      <c r="AM576" s="169">
        <v>0.958904109589041</v>
      </c>
      <c r="AN576" s="169">
        <v>0.960108655841778</v>
      </c>
      <c r="AO576" s="168">
        <v>0.99</v>
      </c>
      <c r="AP576" s="358">
        <v>1</v>
      </c>
      <c r="AQ576" s="358">
        <v>1</v>
      </c>
      <c r="AR576" s="358">
        <v>1</v>
      </c>
      <c r="AS576" s="359">
        <v>1</v>
      </c>
      <c r="AT576" s="364">
        <v>0.05</v>
      </c>
      <c r="AU576" s="361">
        <v>0</v>
      </c>
      <c r="AV576" s="362">
        <v>0</v>
      </c>
      <c r="AW576" s="362">
        <v>0</v>
      </c>
      <c r="AX576" s="362">
        <v>0.069364161849711</v>
      </c>
      <c r="AY576" s="142"/>
      <c r="AZ576" s="140"/>
    </row>
    <row r="577" spans="1:52">
      <c r="A577" s="138"/>
      <c r="B577" s="142"/>
      <c r="C577" s="172" t="s">
        <v>719</v>
      </c>
      <c r="D577" s="166" t="s">
        <v>26</v>
      </c>
      <c r="E577" s="166" t="s">
        <v>720</v>
      </c>
      <c r="F577" s="167" t="s">
        <v>1042</v>
      </c>
      <c r="G577" s="173" t="s">
        <v>1042</v>
      </c>
      <c r="H577" s="173" t="s">
        <v>1042</v>
      </c>
      <c r="I577" s="173" t="s">
        <v>1042</v>
      </c>
      <c r="J577" s="173" t="s">
        <v>1042</v>
      </c>
      <c r="K577" s="168">
        <v>0.9</v>
      </c>
      <c r="L577" s="169">
        <v>0.964285714285714</v>
      </c>
      <c r="M577" s="169">
        <v>1</v>
      </c>
      <c r="N577" s="170">
        <v>1</v>
      </c>
      <c r="O577" s="170">
        <v>0.988875154511743</v>
      </c>
      <c r="P577" s="356">
        <v>0.9</v>
      </c>
      <c r="Q577" s="357">
        <v>0.993904916700528</v>
      </c>
      <c r="R577" s="169">
        <v>0.994071146245059</v>
      </c>
      <c r="S577" s="169">
        <v>0.992223950233281</v>
      </c>
      <c r="T577" s="169">
        <v>0.987177145362218</v>
      </c>
      <c r="U577" s="356">
        <v>0.9</v>
      </c>
      <c r="V577" s="169">
        <v>0.91588785046729</v>
      </c>
      <c r="W577" s="169">
        <v>0.946640316205534</v>
      </c>
      <c r="X577" s="169">
        <v>0.959564541213064</v>
      </c>
      <c r="Y577" s="169">
        <v>0.928871515727176</v>
      </c>
      <c r="Z577" s="356">
        <v>0.92</v>
      </c>
      <c r="AA577" s="356">
        <v>0.825174825174825</v>
      </c>
      <c r="AB577" s="356">
        <v>0.912820512820513</v>
      </c>
      <c r="AC577" s="356">
        <v>0.972332015810277</v>
      </c>
      <c r="AD577" s="356">
        <v>0.90903930750674</v>
      </c>
      <c r="AE577" s="356">
        <v>0.92</v>
      </c>
      <c r="AF577" s="169">
        <v>0.999724631694892</v>
      </c>
      <c r="AG577" s="169">
        <v>0.999160251924423</v>
      </c>
      <c r="AH577" s="169">
        <v>0.998528231201498</v>
      </c>
      <c r="AI577" s="169">
        <v>0.998098439880233</v>
      </c>
      <c r="AJ577" s="356">
        <v>0.92</v>
      </c>
      <c r="AK577" s="169">
        <v>0.945020746887967</v>
      </c>
      <c r="AL577" s="169">
        <v>0.9536631183469</v>
      </c>
      <c r="AM577" s="169">
        <v>0.98166819431714</v>
      </c>
      <c r="AN577" s="169">
        <v>0.967696017197804</v>
      </c>
      <c r="AO577" s="168">
        <v>0.99</v>
      </c>
      <c r="AP577" s="358">
        <v>1</v>
      </c>
      <c r="AQ577" s="358">
        <v>1</v>
      </c>
      <c r="AR577" s="358">
        <v>1</v>
      </c>
      <c r="AS577" s="359">
        <v>1</v>
      </c>
      <c r="AT577" s="364">
        <v>0.05</v>
      </c>
      <c r="AU577" s="361">
        <v>0</v>
      </c>
      <c r="AV577" s="362">
        <v>0.333333333333333</v>
      </c>
      <c r="AW577" s="362">
        <v>0</v>
      </c>
      <c r="AX577" s="362">
        <v>0.12</v>
      </c>
      <c r="AY577" s="142"/>
      <c r="AZ577" s="140"/>
    </row>
    <row r="578" spans="1:52">
      <c r="A578" s="138"/>
      <c r="B578" s="142"/>
      <c r="C578" s="172" t="s">
        <v>719</v>
      </c>
      <c r="D578" s="166" t="s">
        <v>26</v>
      </c>
      <c r="E578" s="166" t="s">
        <v>720</v>
      </c>
      <c r="F578" s="167" t="s">
        <v>1043</v>
      </c>
      <c r="G578" s="173" t="s">
        <v>1044</v>
      </c>
      <c r="H578" s="173" t="s">
        <v>1044</v>
      </c>
      <c r="I578" s="173" t="s">
        <v>1044</v>
      </c>
      <c r="J578" s="173" t="s">
        <v>1044</v>
      </c>
      <c r="K578" s="168">
        <v>0.9</v>
      </c>
      <c r="L578" s="169">
        <v>0.980769230769231</v>
      </c>
      <c r="M578" s="169">
        <v>1</v>
      </c>
      <c r="N578" s="170">
        <v>1</v>
      </c>
      <c r="O578" s="170">
        <v>0.992967651195499</v>
      </c>
      <c r="P578" s="356">
        <v>0.9</v>
      </c>
      <c r="Q578" s="357" t="s">
        <v>40</v>
      </c>
      <c r="R578" s="169" t="s">
        <v>40</v>
      </c>
      <c r="S578" s="169" t="s">
        <v>40</v>
      </c>
      <c r="T578" s="169">
        <v>0</v>
      </c>
      <c r="U578" s="356">
        <v>0.9</v>
      </c>
      <c r="V578" s="169" t="s">
        <v>40</v>
      </c>
      <c r="W578" s="169" t="s">
        <v>40</v>
      </c>
      <c r="X578" s="169" t="s">
        <v>40</v>
      </c>
      <c r="Y578" s="169">
        <v>1</v>
      </c>
      <c r="Z578" s="356">
        <v>0.92</v>
      </c>
      <c r="AA578" s="356" t="s">
        <v>40</v>
      </c>
      <c r="AB578" s="356" t="s">
        <v>40</v>
      </c>
      <c r="AC578" s="356" t="s">
        <v>40</v>
      </c>
      <c r="AD578" s="356" t="s">
        <v>40</v>
      </c>
      <c r="AE578" s="356">
        <v>0.92</v>
      </c>
      <c r="AF578" s="169">
        <v>1</v>
      </c>
      <c r="AG578" s="169">
        <v>0.992784992784993</v>
      </c>
      <c r="AH578" s="169">
        <v>0.975563909774436</v>
      </c>
      <c r="AI578" s="169">
        <v>0.986560577694571</v>
      </c>
      <c r="AJ578" s="356">
        <v>0.92</v>
      </c>
      <c r="AK578" s="169">
        <v>0.969720347155256</v>
      </c>
      <c r="AL578" s="169">
        <v>0.956055734190782</v>
      </c>
      <c r="AM578" s="169">
        <v>0.983450210378682</v>
      </c>
      <c r="AN578" s="169">
        <v>0.974066479416884</v>
      </c>
      <c r="AO578" s="168">
        <v>0.99</v>
      </c>
      <c r="AP578" s="358">
        <v>1</v>
      </c>
      <c r="AQ578" s="358">
        <v>1</v>
      </c>
      <c r="AR578" s="358">
        <v>1</v>
      </c>
      <c r="AS578" s="359">
        <v>1</v>
      </c>
      <c r="AT578" s="364">
        <v>0.05</v>
      </c>
      <c r="AU578" s="361">
        <v>0.2</v>
      </c>
      <c r="AV578" s="362">
        <v>0</v>
      </c>
      <c r="AW578" s="362">
        <v>0</v>
      </c>
      <c r="AX578" s="362">
        <v>0.075098814229249</v>
      </c>
      <c r="AY578" s="142"/>
      <c r="AZ578" s="140"/>
    </row>
    <row r="579" spans="1:52">
      <c r="A579" s="138"/>
      <c r="B579" s="142"/>
      <c r="C579" s="172" t="s">
        <v>719</v>
      </c>
      <c r="D579" s="166" t="s">
        <v>26</v>
      </c>
      <c r="E579" s="166" t="s">
        <v>720</v>
      </c>
      <c r="F579" s="167" t="s">
        <v>1045</v>
      </c>
      <c r="G579" s="173" t="s">
        <v>1045</v>
      </c>
      <c r="H579" s="173" t="s">
        <v>1045</v>
      </c>
      <c r="I579" s="173" t="s">
        <v>1045</v>
      </c>
      <c r="J579" s="173" t="s">
        <v>1045</v>
      </c>
      <c r="K579" s="168">
        <v>0.9</v>
      </c>
      <c r="L579" s="169">
        <v>0.9375</v>
      </c>
      <c r="M579" s="169">
        <v>0.9375</v>
      </c>
      <c r="N579" s="170">
        <v>0.9375</v>
      </c>
      <c r="O579" s="170">
        <v>0.991323210412148</v>
      </c>
      <c r="P579" s="356">
        <v>0.9</v>
      </c>
      <c r="Q579" s="357">
        <v>0.976090014064698</v>
      </c>
      <c r="R579" s="169">
        <v>0.976123595505618</v>
      </c>
      <c r="S579" s="169">
        <v>0.98220640569395</v>
      </c>
      <c r="T579" s="169">
        <v>0.982704772139571</v>
      </c>
      <c r="U579" s="356">
        <v>0.9</v>
      </c>
      <c r="V579" s="169">
        <v>0.851617440225035</v>
      </c>
      <c r="W579" s="169">
        <v>0.939606741573034</v>
      </c>
      <c r="X579" s="169">
        <v>0.930604982206406</v>
      </c>
      <c r="Y579" s="169">
        <v>0.894885314168654</v>
      </c>
      <c r="Z579" s="356">
        <v>0.92</v>
      </c>
      <c r="AA579" s="356">
        <v>0.911357340720222</v>
      </c>
      <c r="AB579" s="356">
        <v>0.96078431372549</v>
      </c>
      <c r="AC579" s="356">
        <v>0.797520661157025</v>
      </c>
      <c r="AD579" s="356">
        <v>0.883908045977011</v>
      </c>
      <c r="AE579" s="356">
        <v>0.92</v>
      </c>
      <c r="AF579" s="169">
        <v>0.995251661918329</v>
      </c>
      <c r="AG579" s="169">
        <v>0.99236641221374</v>
      </c>
      <c r="AH579" s="169">
        <v>0.990154711673699</v>
      </c>
      <c r="AI579" s="169">
        <v>0.970905846556333</v>
      </c>
      <c r="AJ579" s="356">
        <v>0.92</v>
      </c>
      <c r="AK579" s="169">
        <v>0.941671340437465</v>
      </c>
      <c r="AL579" s="169">
        <v>0.964133219470538</v>
      </c>
      <c r="AM579" s="169">
        <v>0.939970717423133</v>
      </c>
      <c r="AN579" s="169">
        <v>0.950027286193186</v>
      </c>
      <c r="AO579" s="168">
        <v>0.99</v>
      </c>
      <c r="AP579" s="358">
        <v>1</v>
      </c>
      <c r="AQ579" s="358">
        <v>1</v>
      </c>
      <c r="AR579" s="358">
        <v>1</v>
      </c>
      <c r="AS579" s="359">
        <v>1</v>
      </c>
      <c r="AT579" s="364">
        <v>0.05</v>
      </c>
      <c r="AU579" s="361">
        <v>0.333333333333333</v>
      </c>
      <c r="AV579" s="362">
        <v>0</v>
      </c>
      <c r="AW579" s="362">
        <v>0</v>
      </c>
      <c r="AX579" s="362">
        <v>0.0681818181818182</v>
      </c>
      <c r="AY579" s="142"/>
      <c r="AZ579" s="140"/>
    </row>
    <row r="580" spans="1:52">
      <c r="A580" s="138"/>
      <c r="B580" s="142"/>
      <c r="C580" s="172" t="s">
        <v>719</v>
      </c>
      <c r="D580" s="166" t="s">
        <v>26</v>
      </c>
      <c r="E580" s="166" t="s">
        <v>720</v>
      </c>
      <c r="F580" s="167" t="s">
        <v>1046</v>
      </c>
      <c r="G580" s="173" t="s">
        <v>1047</v>
      </c>
      <c r="H580" s="173" t="s">
        <v>1047</v>
      </c>
      <c r="I580" s="173" t="s">
        <v>1047</v>
      </c>
      <c r="J580" s="173" t="s">
        <v>1047</v>
      </c>
      <c r="K580" s="168">
        <v>0.9</v>
      </c>
      <c r="L580" s="169">
        <v>1</v>
      </c>
      <c r="M580" s="169">
        <v>1</v>
      </c>
      <c r="N580" s="170">
        <v>1</v>
      </c>
      <c r="O580" s="170">
        <v>0.977181208053691</v>
      </c>
      <c r="P580" s="356">
        <v>0.9</v>
      </c>
      <c r="Q580" s="357">
        <v>0.965953731994762</v>
      </c>
      <c r="R580" s="169">
        <v>0.990036231884058</v>
      </c>
      <c r="S580" s="169">
        <v>0.991657397107898</v>
      </c>
      <c r="T580" s="169">
        <v>0.988089016636182</v>
      </c>
      <c r="U580" s="356">
        <v>0.9</v>
      </c>
      <c r="V580" s="169">
        <v>0.925796595373199</v>
      </c>
      <c r="W580" s="169">
        <v>0.976449275362319</v>
      </c>
      <c r="X580" s="169">
        <v>0.951612903225806</v>
      </c>
      <c r="Y580" s="169">
        <v>0.959846703248846</v>
      </c>
      <c r="Z580" s="356">
        <v>0.92</v>
      </c>
      <c r="AA580" s="356">
        <v>0.939550949913644</v>
      </c>
      <c r="AB580" s="356">
        <v>0.971744471744472</v>
      </c>
      <c r="AC580" s="356">
        <v>0.955696202531646</v>
      </c>
      <c r="AD580" s="356">
        <v>0.952022711142654</v>
      </c>
      <c r="AE580" s="356">
        <v>0.92</v>
      </c>
      <c r="AF580" s="169">
        <v>0.982147522424454</v>
      </c>
      <c r="AG580" s="169">
        <v>0.850346266957594</v>
      </c>
      <c r="AH580" s="169">
        <v>0.444677732440677</v>
      </c>
      <c r="AI580" s="169">
        <v>0.902495101282879</v>
      </c>
      <c r="AJ580" s="356">
        <v>0.92</v>
      </c>
      <c r="AK580" s="169">
        <v>0.961084086170952</v>
      </c>
      <c r="AL580" s="169">
        <v>0.978645833333333</v>
      </c>
      <c r="AM580" s="169">
        <v>0.984389782403027</v>
      </c>
      <c r="AN580" s="169">
        <v>0.980228529548937</v>
      </c>
      <c r="AO580" s="168">
        <v>0.99</v>
      </c>
      <c r="AP580" s="358">
        <v>1</v>
      </c>
      <c r="AQ580" s="358">
        <v>1</v>
      </c>
      <c r="AR580" s="358">
        <v>1</v>
      </c>
      <c r="AS580" s="359">
        <v>1</v>
      </c>
      <c r="AT580" s="364">
        <v>0.05</v>
      </c>
      <c r="AU580" s="361">
        <v>0.333333333333333</v>
      </c>
      <c r="AV580" s="362">
        <v>0</v>
      </c>
      <c r="AW580" s="362">
        <v>0</v>
      </c>
      <c r="AX580" s="362">
        <v>0.0817307692307692</v>
      </c>
      <c r="AY580" s="142"/>
      <c r="AZ580" s="140"/>
    </row>
    <row r="581" spans="1:52">
      <c r="A581" s="138"/>
      <c r="B581" s="142"/>
      <c r="C581" s="172" t="s">
        <v>719</v>
      </c>
      <c r="D581" s="166" t="s">
        <v>26</v>
      </c>
      <c r="E581" s="166" t="s">
        <v>720</v>
      </c>
      <c r="F581" s="167" t="s">
        <v>1048</v>
      </c>
      <c r="G581" s="173" t="s">
        <v>1049</v>
      </c>
      <c r="H581" s="173" t="s">
        <v>1049</v>
      </c>
      <c r="I581" s="173" t="s">
        <v>1049</v>
      </c>
      <c r="J581" s="173" t="s">
        <v>1049</v>
      </c>
      <c r="K581" s="168">
        <v>0.9</v>
      </c>
      <c r="L581" s="169">
        <v>1</v>
      </c>
      <c r="M581" s="169">
        <v>0.956521739130435</v>
      </c>
      <c r="N581" s="170">
        <v>1</v>
      </c>
      <c r="O581" s="170">
        <v>0.98800505050505</v>
      </c>
      <c r="P581" s="356">
        <v>0.9</v>
      </c>
      <c r="Q581" s="357">
        <v>0.966192537621109</v>
      </c>
      <c r="R581" s="169">
        <v>0.97933227344992</v>
      </c>
      <c r="S581" s="169">
        <v>0.967684553809665</v>
      </c>
      <c r="T581" s="169">
        <v>0.968003455827691</v>
      </c>
      <c r="U581" s="356">
        <v>0.9</v>
      </c>
      <c r="V581" s="169">
        <v>0.868686868686869</v>
      </c>
      <c r="W581" s="169">
        <v>0.943296237413884</v>
      </c>
      <c r="X581" s="169">
        <v>0.920545508449451</v>
      </c>
      <c r="Y581" s="169">
        <v>0.910058065942014</v>
      </c>
      <c r="Z581" s="356">
        <v>0.92</v>
      </c>
      <c r="AA581" s="356">
        <v>0.854561101549053</v>
      </c>
      <c r="AB581" s="356">
        <v>0.835240274599542</v>
      </c>
      <c r="AC581" s="356">
        <v>0.730708661417323</v>
      </c>
      <c r="AD581" s="356">
        <v>0.820629404696177</v>
      </c>
      <c r="AE581" s="356">
        <v>0.92</v>
      </c>
      <c r="AF581" s="169">
        <v>0.995409972877112</v>
      </c>
      <c r="AG581" s="169">
        <v>0.991396149195424</v>
      </c>
      <c r="AH581" s="169">
        <v>0.976407693648672</v>
      </c>
      <c r="AI581" s="169">
        <v>0.983996174983749</v>
      </c>
      <c r="AJ581" s="356">
        <v>0.92</v>
      </c>
      <c r="AK581" s="169">
        <v>0.940472231459927</v>
      </c>
      <c r="AL581" s="169">
        <v>0.912757973733583</v>
      </c>
      <c r="AM581" s="169">
        <v>0.93313373253493</v>
      </c>
      <c r="AN581" s="169">
        <v>0.939464359670517</v>
      </c>
      <c r="AO581" s="168">
        <v>0.99</v>
      </c>
      <c r="AP581" s="358">
        <v>1</v>
      </c>
      <c r="AQ581" s="358">
        <v>1</v>
      </c>
      <c r="AR581" s="358">
        <v>1</v>
      </c>
      <c r="AS581" s="359">
        <v>1</v>
      </c>
      <c r="AT581" s="364">
        <v>0.05</v>
      </c>
      <c r="AU581" s="361">
        <v>0.0833333333333333</v>
      </c>
      <c r="AV581" s="362">
        <v>0</v>
      </c>
      <c r="AW581" s="362">
        <v>0</v>
      </c>
      <c r="AX581" s="362">
        <v>0.0739856801909308</v>
      </c>
      <c r="AY581" s="142"/>
      <c r="AZ581" s="140"/>
    </row>
    <row r="582" spans="1:52">
      <c r="A582" s="138"/>
      <c r="B582" s="142"/>
      <c r="C582" s="172" t="s">
        <v>719</v>
      </c>
      <c r="D582" s="166" t="s">
        <v>26</v>
      </c>
      <c r="E582" s="166" t="s">
        <v>720</v>
      </c>
      <c r="F582" s="167" t="s">
        <v>1050</v>
      </c>
      <c r="G582" s="173" t="s">
        <v>1051</v>
      </c>
      <c r="H582" s="173" t="s">
        <v>1051</v>
      </c>
      <c r="I582" s="173" t="s">
        <v>1051</v>
      </c>
      <c r="J582" s="173" t="s">
        <v>1051</v>
      </c>
      <c r="K582" s="168">
        <v>0.9</v>
      </c>
      <c r="L582" s="169">
        <v>0.967741935483871</v>
      </c>
      <c r="M582" s="169">
        <v>1</v>
      </c>
      <c r="N582" s="170">
        <v>1</v>
      </c>
      <c r="O582" s="170">
        <v>0.947681331747919</v>
      </c>
      <c r="P582" s="356">
        <v>0.9</v>
      </c>
      <c r="Q582" s="357">
        <v>0.918572418572419</v>
      </c>
      <c r="R582" s="169">
        <v>0.991833030852995</v>
      </c>
      <c r="S582" s="169">
        <v>0.987348178137652</v>
      </c>
      <c r="T582" s="169">
        <v>0.982583957812934</v>
      </c>
      <c r="U582" s="356">
        <v>0.9</v>
      </c>
      <c r="V582" s="169">
        <v>0.858974358974359</v>
      </c>
      <c r="W582" s="169">
        <v>0.941923774954628</v>
      </c>
      <c r="X582" s="169">
        <v>0.94331983805668</v>
      </c>
      <c r="Y582" s="169">
        <v>0.910890230363586</v>
      </c>
      <c r="Z582" s="356">
        <v>0.92</v>
      </c>
      <c r="AA582" s="356">
        <v>0.908765652951699</v>
      </c>
      <c r="AB582" s="356">
        <v>0.910014513788099</v>
      </c>
      <c r="AC582" s="356">
        <v>0.897360703812317</v>
      </c>
      <c r="AD582" s="356">
        <v>0.929884620261189</v>
      </c>
      <c r="AE582" s="356">
        <v>0.92</v>
      </c>
      <c r="AF582" s="169">
        <v>0.995078941972524</v>
      </c>
      <c r="AG582" s="169">
        <v>0.991181248549547</v>
      </c>
      <c r="AH582" s="169">
        <v>0.955107084019769</v>
      </c>
      <c r="AI582" s="169">
        <v>0.987723010412227</v>
      </c>
      <c r="AJ582" s="356">
        <v>0.92</v>
      </c>
      <c r="AK582" s="169">
        <v>0.952988972721997</v>
      </c>
      <c r="AL582" s="169">
        <v>0.950892857142857</v>
      </c>
      <c r="AM582" s="169">
        <v>0.966335779024601</v>
      </c>
      <c r="AN582" s="169">
        <v>0.967940511535423</v>
      </c>
      <c r="AO582" s="168">
        <v>0.99</v>
      </c>
      <c r="AP582" s="358">
        <v>1</v>
      </c>
      <c r="AQ582" s="358">
        <v>1</v>
      </c>
      <c r="AR582" s="358">
        <v>1</v>
      </c>
      <c r="AS582" s="359">
        <v>1</v>
      </c>
      <c r="AT582" s="364">
        <v>0.05</v>
      </c>
      <c r="AU582" s="361">
        <v>0</v>
      </c>
      <c r="AV582" s="362">
        <v>0.142857142857143</v>
      </c>
      <c r="AW582" s="362">
        <v>0</v>
      </c>
      <c r="AX582" s="362">
        <v>0.0397111913357401</v>
      </c>
      <c r="AY582" s="142"/>
      <c r="AZ582" s="140"/>
    </row>
    <row r="583" spans="1:52">
      <c r="A583" s="138"/>
      <c r="B583" s="142"/>
      <c r="C583" s="172" t="s">
        <v>719</v>
      </c>
      <c r="D583" s="166" t="s">
        <v>26</v>
      </c>
      <c r="E583" s="166" t="s">
        <v>720</v>
      </c>
      <c r="F583" s="167" t="s">
        <v>1052</v>
      </c>
      <c r="G583" s="173" t="s">
        <v>1053</v>
      </c>
      <c r="H583" s="173" t="s">
        <v>1053</v>
      </c>
      <c r="I583" s="173" t="s">
        <v>1053</v>
      </c>
      <c r="J583" s="173" t="s">
        <v>1053</v>
      </c>
      <c r="K583" s="168">
        <v>0.9</v>
      </c>
      <c r="L583" s="169">
        <v>1</v>
      </c>
      <c r="M583" s="169">
        <v>1</v>
      </c>
      <c r="N583" s="170">
        <v>1</v>
      </c>
      <c r="O583" s="170">
        <v>0.990361445783133</v>
      </c>
      <c r="P583" s="356">
        <v>0.9</v>
      </c>
      <c r="Q583" s="357">
        <v>0.666666666666667</v>
      </c>
      <c r="R583" s="169" t="s">
        <v>40</v>
      </c>
      <c r="S583" s="169" t="s">
        <v>40</v>
      </c>
      <c r="T583" s="169">
        <v>0.666666666666667</v>
      </c>
      <c r="U583" s="356">
        <v>0.9</v>
      </c>
      <c r="V583" s="169">
        <v>0</v>
      </c>
      <c r="W583" s="169" t="s">
        <v>40</v>
      </c>
      <c r="X583" s="169" t="s">
        <v>40</v>
      </c>
      <c r="Y583" s="169">
        <v>0</v>
      </c>
      <c r="Z583" s="356">
        <v>0.92</v>
      </c>
      <c r="AA583" s="356">
        <v>0</v>
      </c>
      <c r="AB583" s="356">
        <v>0</v>
      </c>
      <c r="AC583" s="356" t="s">
        <v>40</v>
      </c>
      <c r="AD583" s="356">
        <v>0</v>
      </c>
      <c r="AE583" s="356">
        <v>0.92</v>
      </c>
      <c r="AF583" s="169">
        <v>0.999151823579305</v>
      </c>
      <c r="AG583" s="169">
        <v>0.993890020366599</v>
      </c>
      <c r="AH583" s="169">
        <v>0.98843537414966</v>
      </c>
      <c r="AI583" s="169">
        <v>0.989470753499203</v>
      </c>
      <c r="AJ583" s="356">
        <v>0.92</v>
      </c>
      <c r="AK583" s="169">
        <v>0.930365001294331</v>
      </c>
      <c r="AL583" s="169">
        <v>0.894454382826476</v>
      </c>
      <c r="AM583" s="169">
        <v>0.935346055254913</v>
      </c>
      <c r="AN583" s="169">
        <v>0.943187937533656</v>
      </c>
      <c r="AO583" s="168">
        <v>0.99</v>
      </c>
      <c r="AP583" s="358">
        <v>1</v>
      </c>
      <c r="AQ583" s="358">
        <v>1</v>
      </c>
      <c r="AR583" s="358">
        <v>1</v>
      </c>
      <c r="AS583" s="359">
        <v>1</v>
      </c>
      <c r="AT583" s="364">
        <v>0.05</v>
      </c>
      <c r="AU583" s="361">
        <v>0</v>
      </c>
      <c r="AV583" s="362">
        <v>0</v>
      </c>
      <c r="AW583" s="362">
        <v>0.166666666666667</v>
      </c>
      <c r="AX583" s="362">
        <v>0.088135593220339</v>
      </c>
      <c r="AY583" s="142"/>
      <c r="AZ583" s="140"/>
    </row>
    <row r="584" spans="1:52">
      <c r="A584" s="138"/>
      <c r="B584" s="142"/>
      <c r="C584" s="172" t="s">
        <v>719</v>
      </c>
      <c r="D584" s="166" t="s">
        <v>26</v>
      </c>
      <c r="E584" s="166" t="s">
        <v>720</v>
      </c>
      <c r="F584" s="167" t="s">
        <v>1054</v>
      </c>
      <c r="G584" s="173" t="s">
        <v>1055</v>
      </c>
      <c r="H584" s="173" t="s">
        <v>1055</v>
      </c>
      <c r="I584" s="173" t="s">
        <v>1055</v>
      </c>
      <c r="J584" s="173" t="s">
        <v>1055</v>
      </c>
      <c r="K584" s="168">
        <v>0.9</v>
      </c>
      <c r="L584" s="169">
        <v>1</v>
      </c>
      <c r="M584" s="169">
        <v>0.98</v>
      </c>
      <c r="N584" s="170">
        <v>0.984615384615385</v>
      </c>
      <c r="O584" s="170">
        <v>0.987019730010384</v>
      </c>
      <c r="P584" s="356">
        <v>0.9</v>
      </c>
      <c r="Q584" s="357">
        <v>0.997485579056353</v>
      </c>
      <c r="R584" s="169">
        <v>0.970407378939278</v>
      </c>
      <c r="S584" s="169">
        <v>0.994310722100656</v>
      </c>
      <c r="T584" s="169">
        <v>0.98977462582063</v>
      </c>
      <c r="U584" s="356">
        <v>0.9</v>
      </c>
      <c r="V584" s="169">
        <v>0.908001774885372</v>
      </c>
      <c r="W584" s="169">
        <v>0.897770945426595</v>
      </c>
      <c r="X584" s="169">
        <v>0.919693654266958</v>
      </c>
      <c r="Y584" s="169">
        <v>0.919541903236764</v>
      </c>
      <c r="Z584" s="356">
        <v>0.92</v>
      </c>
      <c r="AA584" s="356">
        <v>0.895357406042741</v>
      </c>
      <c r="AB584" s="356">
        <v>0.824393358876118</v>
      </c>
      <c r="AC584" s="356">
        <v>0.778097982708934</v>
      </c>
      <c r="AD584" s="356">
        <v>0.866311889190063</v>
      </c>
      <c r="AE584" s="356">
        <v>0.92</v>
      </c>
      <c r="AF584" s="169">
        <v>0.988456672991777</v>
      </c>
      <c r="AG584" s="169">
        <v>0.977235772357724</v>
      </c>
      <c r="AH584" s="169">
        <v>0.979728317659352</v>
      </c>
      <c r="AI584" s="169">
        <v>0.983638282899367</v>
      </c>
      <c r="AJ584" s="356">
        <v>0.92</v>
      </c>
      <c r="AK584" s="169">
        <v>0.964523281596452</v>
      </c>
      <c r="AL584" s="169">
        <v>0.89901655073159</v>
      </c>
      <c r="AM584" s="169">
        <v>0.953276353276353</v>
      </c>
      <c r="AN584" s="169">
        <v>0.951695089822956</v>
      </c>
      <c r="AO584" s="168">
        <v>0.99</v>
      </c>
      <c r="AP584" s="358">
        <v>1</v>
      </c>
      <c r="AQ584" s="358">
        <v>1</v>
      </c>
      <c r="AR584" s="358">
        <v>1</v>
      </c>
      <c r="AS584" s="359">
        <v>1</v>
      </c>
      <c r="AT584" s="364">
        <v>0.05</v>
      </c>
      <c r="AU584" s="361">
        <v>0.08</v>
      </c>
      <c r="AV584" s="362">
        <v>0</v>
      </c>
      <c r="AW584" s="362">
        <v>0.125</v>
      </c>
      <c r="AX584" s="362">
        <v>0.0723981900452489</v>
      </c>
      <c r="AY584" s="142"/>
      <c r="AZ584" s="140"/>
    </row>
    <row r="585" spans="1:52">
      <c r="A585" s="138"/>
      <c r="B585" s="142"/>
      <c r="C585" s="172" t="s">
        <v>719</v>
      </c>
      <c r="D585" s="166" t="s">
        <v>26</v>
      </c>
      <c r="E585" s="166" t="s">
        <v>720</v>
      </c>
      <c r="F585" s="167" t="s">
        <v>1056</v>
      </c>
      <c r="G585" s="173" t="s">
        <v>1057</v>
      </c>
      <c r="H585" s="173" t="s">
        <v>1057</v>
      </c>
      <c r="I585" s="173" t="s">
        <v>1057</v>
      </c>
      <c r="J585" s="173" t="s">
        <v>1057</v>
      </c>
      <c r="K585" s="168">
        <v>0.9</v>
      </c>
      <c r="L585" s="169">
        <v>1</v>
      </c>
      <c r="M585" s="169">
        <v>1</v>
      </c>
      <c r="N585" s="170">
        <v>0.964285714285714</v>
      </c>
      <c r="O585" s="170">
        <v>0.997814207650273</v>
      </c>
      <c r="P585" s="356">
        <v>0.9</v>
      </c>
      <c r="Q585" s="357">
        <v>0.6</v>
      </c>
      <c r="R585" s="169" t="s">
        <v>40</v>
      </c>
      <c r="S585" s="169" t="s">
        <v>40</v>
      </c>
      <c r="T585" s="169">
        <v>0.571428571428571</v>
      </c>
      <c r="U585" s="356">
        <v>0.9</v>
      </c>
      <c r="V585" s="169">
        <v>0</v>
      </c>
      <c r="W585" s="169" t="s">
        <v>40</v>
      </c>
      <c r="X585" s="169" t="s">
        <v>40</v>
      </c>
      <c r="Y585" s="169">
        <v>0.428571428571429</v>
      </c>
      <c r="Z585" s="356">
        <v>0.92</v>
      </c>
      <c r="AA585" s="356">
        <v>0</v>
      </c>
      <c r="AB585" s="356" t="s">
        <v>40</v>
      </c>
      <c r="AC585" s="356" t="s">
        <v>40</v>
      </c>
      <c r="AD585" s="356">
        <v>0</v>
      </c>
      <c r="AE585" s="356">
        <v>0.92</v>
      </c>
      <c r="AF585" s="169">
        <v>1</v>
      </c>
      <c r="AG585" s="169">
        <v>0.996666666666667</v>
      </c>
      <c r="AH585" s="169">
        <v>0.983850931677019</v>
      </c>
      <c r="AI585" s="169">
        <v>0.993223620522749</v>
      </c>
      <c r="AJ585" s="356">
        <v>0.92</v>
      </c>
      <c r="AK585" s="169">
        <v>0.962247324613555</v>
      </c>
      <c r="AL585" s="169">
        <v>0.95933014354067</v>
      </c>
      <c r="AM585" s="169">
        <v>0.971390845070423</v>
      </c>
      <c r="AN585" s="169">
        <v>0.974576617016935</v>
      </c>
      <c r="AO585" s="168">
        <v>0.99</v>
      </c>
      <c r="AP585" s="358">
        <v>1</v>
      </c>
      <c r="AQ585" s="358">
        <v>1</v>
      </c>
      <c r="AR585" s="358">
        <v>1</v>
      </c>
      <c r="AS585" s="359">
        <v>1</v>
      </c>
      <c r="AT585" s="364">
        <v>0.05</v>
      </c>
      <c r="AU585" s="361">
        <v>0</v>
      </c>
      <c r="AV585" s="362">
        <v>0</v>
      </c>
      <c r="AW585" s="362">
        <v>0.2</v>
      </c>
      <c r="AX585" s="362">
        <v>0.0693069306930693</v>
      </c>
      <c r="AY585" s="142"/>
      <c r="AZ585" s="140"/>
    </row>
    <row r="586" spans="1:52">
      <c r="A586" s="138"/>
      <c r="B586" s="142"/>
      <c r="C586" s="172" t="s">
        <v>719</v>
      </c>
      <c r="D586" s="166" t="s">
        <v>26</v>
      </c>
      <c r="E586" s="166" t="s">
        <v>720</v>
      </c>
      <c r="F586" s="167" t="s">
        <v>1058</v>
      </c>
      <c r="G586" s="173" t="s">
        <v>1059</v>
      </c>
      <c r="H586" s="173" t="s">
        <v>1059</v>
      </c>
      <c r="I586" s="173" t="s">
        <v>1059</v>
      </c>
      <c r="J586" s="173" t="s">
        <v>1059</v>
      </c>
      <c r="K586" s="168">
        <v>0.9</v>
      </c>
      <c r="L586" s="169">
        <v>0.936170212765957</v>
      </c>
      <c r="M586" s="169">
        <v>0.9</v>
      </c>
      <c r="N586" s="170">
        <v>0.891304347826087</v>
      </c>
      <c r="O586" s="170">
        <v>0.955645161290323</v>
      </c>
      <c r="P586" s="356">
        <v>0.9</v>
      </c>
      <c r="Q586" s="357">
        <v>0.981687528975429</v>
      </c>
      <c r="R586" s="169">
        <v>0.989468405215647</v>
      </c>
      <c r="S586" s="169">
        <v>0.989525569932224</v>
      </c>
      <c r="T586" s="169">
        <v>0.976785233815853</v>
      </c>
      <c r="U586" s="356">
        <v>0.9</v>
      </c>
      <c r="V586" s="169">
        <v>0.938108484005563</v>
      </c>
      <c r="W586" s="169">
        <v>0.981945837512538</v>
      </c>
      <c r="X586" s="169">
        <v>0.969808995686999</v>
      </c>
      <c r="Y586" s="169">
        <v>0.943184631114459</v>
      </c>
      <c r="Z586" s="356">
        <v>0.92</v>
      </c>
      <c r="AA586" s="356">
        <v>0.960526315789474</v>
      </c>
      <c r="AB586" s="356">
        <v>0.971924029727498</v>
      </c>
      <c r="AC586" s="356">
        <v>0.981757877280265</v>
      </c>
      <c r="AD586" s="356">
        <v>0.961053837342497</v>
      </c>
      <c r="AE586" s="356">
        <v>0.92</v>
      </c>
      <c r="AF586" s="169">
        <v>0.998266897746967</v>
      </c>
      <c r="AG586" s="169">
        <v>0.699738772229479</v>
      </c>
      <c r="AH586" s="169">
        <v>0.993346284604177</v>
      </c>
      <c r="AI586" s="169">
        <v>0.932364502922785</v>
      </c>
      <c r="AJ586" s="356">
        <v>0.92</v>
      </c>
      <c r="AK586" s="169">
        <v>0.978810408921933</v>
      </c>
      <c r="AL586" s="169">
        <v>0.984711388455538</v>
      </c>
      <c r="AM586" s="169">
        <v>0.987789036113276</v>
      </c>
      <c r="AN586" s="169">
        <v>0.980541828818093</v>
      </c>
      <c r="AO586" s="168">
        <v>0.99</v>
      </c>
      <c r="AP586" s="358">
        <v>1</v>
      </c>
      <c r="AQ586" s="358">
        <v>1</v>
      </c>
      <c r="AR586" s="358">
        <v>1</v>
      </c>
      <c r="AS586" s="359">
        <v>1</v>
      </c>
      <c r="AT586" s="364">
        <v>0.05</v>
      </c>
      <c r="AU586" s="361">
        <v>0.12</v>
      </c>
      <c r="AV586" s="362">
        <v>0</v>
      </c>
      <c r="AW586" s="362">
        <v>0.0952380952380952</v>
      </c>
      <c r="AX586" s="362">
        <v>0.067175572519084</v>
      </c>
      <c r="AY586" s="142"/>
      <c r="AZ586" s="140"/>
    </row>
    <row r="587" spans="1:52">
      <c r="A587" s="138"/>
      <c r="B587" s="142"/>
      <c r="C587" s="172" t="s">
        <v>719</v>
      </c>
      <c r="D587" s="166" t="s">
        <v>26</v>
      </c>
      <c r="E587" s="166" t="s">
        <v>720</v>
      </c>
      <c r="F587" s="167" t="s">
        <v>1060</v>
      </c>
      <c r="G587" s="173" t="s">
        <v>1061</v>
      </c>
      <c r="H587" s="173" t="s">
        <v>1061</v>
      </c>
      <c r="I587" s="173" t="s">
        <v>1061</v>
      </c>
      <c r="J587" s="173" t="s">
        <v>1061</v>
      </c>
      <c r="K587" s="168">
        <v>0.9</v>
      </c>
      <c r="L587" s="169">
        <v>1</v>
      </c>
      <c r="M587" s="169">
        <v>1</v>
      </c>
      <c r="N587" s="170">
        <v>0.974358974358974</v>
      </c>
      <c r="O587" s="170">
        <v>0.99767261442979</v>
      </c>
      <c r="P587" s="356">
        <v>0.9</v>
      </c>
      <c r="Q587" s="357">
        <v>0.997100802854594</v>
      </c>
      <c r="R587" s="169">
        <v>0.998864926220204</v>
      </c>
      <c r="S587" s="169">
        <v>0.998756605533105</v>
      </c>
      <c r="T587" s="169">
        <v>0.995789539344416</v>
      </c>
      <c r="U587" s="356">
        <v>0.9</v>
      </c>
      <c r="V587" s="169">
        <v>0.942462087421945</v>
      </c>
      <c r="W587" s="169">
        <v>0.975028376844495</v>
      </c>
      <c r="X587" s="169">
        <v>0.959589679825925</v>
      </c>
      <c r="Y587" s="169">
        <v>0.963602906777282</v>
      </c>
      <c r="Z587" s="356">
        <v>0.92</v>
      </c>
      <c r="AA587" s="356">
        <v>0.957160342717258</v>
      </c>
      <c r="AB587" s="356">
        <v>0.977839335180055</v>
      </c>
      <c r="AC587" s="356">
        <v>0.977867203219316</v>
      </c>
      <c r="AD587" s="356">
        <v>0.976721373325788</v>
      </c>
      <c r="AE587" s="356">
        <v>0.92</v>
      </c>
      <c r="AF587" s="169">
        <v>0.999594155844156</v>
      </c>
      <c r="AG587" s="169">
        <v>0.940532376817066</v>
      </c>
      <c r="AH587" s="169">
        <v>0.998036289372398</v>
      </c>
      <c r="AI587" s="169">
        <v>0.976943633934171</v>
      </c>
      <c r="AJ587" s="356">
        <v>0.92</v>
      </c>
      <c r="AK587" s="169">
        <v>0.975678733031674</v>
      </c>
      <c r="AL587" s="169">
        <v>0.985940246045694</v>
      </c>
      <c r="AM587" s="169">
        <v>0.98789020452099</v>
      </c>
      <c r="AN587" s="169">
        <v>0.988314006079325</v>
      </c>
      <c r="AO587" s="168">
        <v>0.99</v>
      </c>
      <c r="AP587" s="358">
        <v>1</v>
      </c>
      <c r="AQ587" s="358">
        <v>1</v>
      </c>
      <c r="AR587" s="358">
        <v>1</v>
      </c>
      <c r="AS587" s="359">
        <v>1</v>
      </c>
      <c r="AT587" s="364">
        <v>0.05</v>
      </c>
      <c r="AU587" s="361">
        <v>0.157894736842105</v>
      </c>
      <c r="AV587" s="362">
        <v>0</v>
      </c>
      <c r="AW587" s="362">
        <v>0</v>
      </c>
      <c r="AX587" s="362">
        <v>0.0793103448275862</v>
      </c>
      <c r="AY587" s="142"/>
      <c r="AZ587" s="140"/>
    </row>
    <row r="588" spans="1:52">
      <c r="A588" s="138"/>
      <c r="B588" s="142"/>
      <c r="C588" s="172" t="s">
        <v>719</v>
      </c>
      <c r="D588" s="166" t="s">
        <v>26</v>
      </c>
      <c r="E588" s="166" t="s">
        <v>720</v>
      </c>
      <c r="F588" s="167" t="s">
        <v>1062</v>
      </c>
      <c r="G588" s="173" t="s">
        <v>1063</v>
      </c>
      <c r="H588" s="173" t="s">
        <v>1063</v>
      </c>
      <c r="I588" s="173" t="s">
        <v>1063</v>
      </c>
      <c r="J588" s="173" t="s">
        <v>1063</v>
      </c>
      <c r="K588" s="168">
        <v>0.9</v>
      </c>
      <c r="L588" s="169">
        <v>1</v>
      </c>
      <c r="M588" s="169">
        <v>1</v>
      </c>
      <c r="N588" s="170">
        <v>1</v>
      </c>
      <c r="O588" s="170">
        <v>0.961682242990654</v>
      </c>
      <c r="P588" s="356">
        <v>0.9</v>
      </c>
      <c r="Q588" s="357">
        <v>1</v>
      </c>
      <c r="R588" s="169">
        <v>0</v>
      </c>
      <c r="S588" s="169" t="s">
        <v>40</v>
      </c>
      <c r="T588" s="169">
        <v>0.6</v>
      </c>
      <c r="U588" s="356">
        <v>0.9</v>
      </c>
      <c r="V588" s="169">
        <v>0</v>
      </c>
      <c r="W588" s="169">
        <v>0</v>
      </c>
      <c r="X588" s="169" t="s">
        <v>40</v>
      </c>
      <c r="Y588" s="169">
        <v>0.3</v>
      </c>
      <c r="Z588" s="356">
        <v>0.92</v>
      </c>
      <c r="AA588" s="356">
        <v>0</v>
      </c>
      <c r="AB588" s="356">
        <v>0</v>
      </c>
      <c r="AC588" s="356" t="s">
        <v>40</v>
      </c>
      <c r="AD588" s="356">
        <v>0.166666666666667</v>
      </c>
      <c r="AE588" s="356">
        <v>0.92</v>
      </c>
      <c r="AF588" s="169">
        <v>0.99883855981417</v>
      </c>
      <c r="AG588" s="169">
        <v>0.991676575505351</v>
      </c>
      <c r="AH588" s="169">
        <v>0.999027237354086</v>
      </c>
      <c r="AI588" s="169">
        <v>0.991742825076158</v>
      </c>
      <c r="AJ588" s="356">
        <v>0.92</v>
      </c>
      <c r="AK588" s="169">
        <v>0.941788526434196</v>
      </c>
      <c r="AL588" s="169">
        <v>0.934025203854707</v>
      </c>
      <c r="AM588" s="169">
        <v>0.9512</v>
      </c>
      <c r="AN588" s="169">
        <v>0.948734228430219</v>
      </c>
      <c r="AO588" s="168">
        <v>0.99</v>
      </c>
      <c r="AP588" s="358">
        <v>1</v>
      </c>
      <c r="AQ588" s="358">
        <v>1</v>
      </c>
      <c r="AR588" s="358">
        <v>1</v>
      </c>
      <c r="AS588" s="359">
        <v>1</v>
      </c>
      <c r="AT588" s="364">
        <v>0.05</v>
      </c>
      <c r="AU588" s="361">
        <v>0.133333333333333</v>
      </c>
      <c r="AV588" s="362">
        <v>0</v>
      </c>
      <c r="AW588" s="362">
        <v>0.1</v>
      </c>
      <c r="AX588" s="362">
        <v>0.103370786516854</v>
      </c>
      <c r="AY588" s="142"/>
      <c r="AZ588" s="140"/>
    </row>
    <row r="589" spans="1:52">
      <c r="A589" s="138"/>
      <c r="B589" s="142"/>
      <c r="C589" s="172" t="s">
        <v>719</v>
      </c>
      <c r="D589" s="166" t="s">
        <v>26</v>
      </c>
      <c r="E589" s="166" t="s">
        <v>720</v>
      </c>
      <c r="F589" s="167" t="s">
        <v>1064</v>
      </c>
      <c r="G589" s="173" t="s">
        <v>1065</v>
      </c>
      <c r="H589" s="173" t="s">
        <v>1065</v>
      </c>
      <c r="I589" s="173" t="s">
        <v>1065</v>
      </c>
      <c r="J589" s="173" t="s">
        <v>1065</v>
      </c>
      <c r="K589" s="168">
        <v>0.9</v>
      </c>
      <c r="L589" s="169">
        <v>1</v>
      </c>
      <c r="M589" s="169">
        <v>1</v>
      </c>
      <c r="N589" s="170">
        <v>1</v>
      </c>
      <c r="O589" s="170">
        <v>0.99375</v>
      </c>
      <c r="P589" s="356">
        <v>0.9</v>
      </c>
      <c r="Q589" s="357">
        <v>0.99554565701559</v>
      </c>
      <c r="R589" s="169">
        <v>0.997578692493947</v>
      </c>
      <c r="S589" s="169">
        <v>0.996935648621042</v>
      </c>
      <c r="T589" s="169">
        <v>0.998082093258215</v>
      </c>
      <c r="U589" s="356">
        <v>0.9</v>
      </c>
      <c r="V589" s="169">
        <v>0.962509279881217</v>
      </c>
      <c r="W589" s="169">
        <v>0.986279257465698</v>
      </c>
      <c r="X589" s="169">
        <v>0.971399387129724</v>
      </c>
      <c r="Y589" s="169">
        <v>0.970495059677723</v>
      </c>
      <c r="Z589" s="356">
        <v>0.92</v>
      </c>
      <c r="AA589" s="356">
        <v>0.980230642504119</v>
      </c>
      <c r="AB589" s="356">
        <v>0.979057591623037</v>
      </c>
      <c r="AC589" s="356">
        <v>0.984939759036145</v>
      </c>
      <c r="AD589" s="356">
        <v>0.980240704149452</v>
      </c>
      <c r="AE589" s="356">
        <v>0.92</v>
      </c>
      <c r="AF589" s="169">
        <v>0.996073776479182</v>
      </c>
      <c r="AG589" s="169">
        <v>0.995412844036697</v>
      </c>
      <c r="AH589" s="169">
        <v>0.996132774734128</v>
      </c>
      <c r="AI589" s="169">
        <v>0.985541229478805</v>
      </c>
      <c r="AJ589" s="356">
        <v>0.92</v>
      </c>
      <c r="AK589" s="169">
        <v>0.982132041187159</v>
      </c>
      <c r="AL589" s="169">
        <v>0.989515726410384</v>
      </c>
      <c r="AM589" s="169">
        <v>0.988651243998254</v>
      </c>
      <c r="AN589" s="169">
        <v>0.987230869605741</v>
      </c>
      <c r="AO589" s="168">
        <v>0.99</v>
      </c>
      <c r="AP589" s="358">
        <v>1</v>
      </c>
      <c r="AQ589" s="358">
        <v>1</v>
      </c>
      <c r="AR589" s="358">
        <v>1</v>
      </c>
      <c r="AS589" s="359">
        <v>1</v>
      </c>
      <c r="AT589" s="364">
        <v>0.05</v>
      </c>
      <c r="AU589" s="361">
        <v>0.1</v>
      </c>
      <c r="AV589" s="362">
        <v>0</v>
      </c>
      <c r="AW589" s="362">
        <v>0</v>
      </c>
      <c r="AX589" s="362">
        <v>0.142857142857143</v>
      </c>
      <c r="AY589" s="142"/>
      <c r="AZ589" s="140"/>
    </row>
    <row r="590" spans="1:52">
      <c r="A590" s="138"/>
      <c r="B590" s="142"/>
      <c r="C590" s="172" t="s">
        <v>719</v>
      </c>
      <c r="D590" s="166" t="s">
        <v>26</v>
      </c>
      <c r="E590" s="166" t="s">
        <v>720</v>
      </c>
      <c r="F590" s="167" t="s">
        <v>1066</v>
      </c>
      <c r="G590" s="173" t="s">
        <v>1066</v>
      </c>
      <c r="H590" s="173" t="s">
        <v>1066</v>
      </c>
      <c r="I590" s="173" t="s">
        <v>1066</v>
      </c>
      <c r="J590" s="173" t="s">
        <v>1066</v>
      </c>
      <c r="K590" s="168">
        <v>0.9</v>
      </c>
      <c r="L590" s="169">
        <v>0.970588235294118</v>
      </c>
      <c r="M590" s="169">
        <v>0.966666666666667</v>
      </c>
      <c r="N590" s="170">
        <v>0.941176470588235</v>
      </c>
      <c r="O590" s="170">
        <v>0.905252317198764</v>
      </c>
      <c r="P590" s="356">
        <v>0.9</v>
      </c>
      <c r="Q590" s="357">
        <v>0.666666666666667</v>
      </c>
      <c r="R590" s="169" t="s">
        <v>40</v>
      </c>
      <c r="S590" s="169" t="s">
        <v>40</v>
      </c>
      <c r="T590" s="169">
        <v>0.4</v>
      </c>
      <c r="U590" s="356">
        <v>0.9</v>
      </c>
      <c r="V590" s="169">
        <v>0</v>
      </c>
      <c r="W590" s="169" t="s">
        <v>40</v>
      </c>
      <c r="X590" s="169" t="s">
        <v>40</v>
      </c>
      <c r="Y590" s="169">
        <v>0</v>
      </c>
      <c r="Z590" s="356">
        <v>0.92</v>
      </c>
      <c r="AA590" s="356" t="s">
        <v>40</v>
      </c>
      <c r="AB590" s="356" t="s">
        <v>40</v>
      </c>
      <c r="AC590" s="356" t="s">
        <v>40</v>
      </c>
      <c r="AD590" s="356" t="s">
        <v>40</v>
      </c>
      <c r="AE590" s="356">
        <v>0.92</v>
      </c>
      <c r="AF590" s="169">
        <v>0.983870967741935</v>
      </c>
      <c r="AG590" s="169">
        <v>0.953488372093023</v>
      </c>
      <c r="AH590" s="169">
        <v>0.966666666666667</v>
      </c>
      <c r="AI590" s="169">
        <v>0.945255474452555</v>
      </c>
      <c r="AJ590" s="356">
        <v>0.92</v>
      </c>
      <c r="AK590" s="169">
        <v>0.915486194477791</v>
      </c>
      <c r="AL590" s="169">
        <v>0.861603974449965</v>
      </c>
      <c r="AM590" s="169">
        <v>0.924001413927183</v>
      </c>
      <c r="AN590" s="169">
        <v>0.913440377273748</v>
      </c>
      <c r="AO590" s="168">
        <v>0.99</v>
      </c>
      <c r="AP590" s="358">
        <v>1</v>
      </c>
      <c r="AQ590" s="358">
        <v>1</v>
      </c>
      <c r="AR590" s="358">
        <v>1</v>
      </c>
      <c r="AS590" s="359">
        <v>1</v>
      </c>
      <c r="AT590" s="364">
        <v>0.05</v>
      </c>
      <c r="AU590" s="361">
        <v>0.1</v>
      </c>
      <c r="AV590" s="362">
        <v>0</v>
      </c>
      <c r="AW590" s="362">
        <v>0.111111111111111</v>
      </c>
      <c r="AX590" s="362">
        <v>0.0685483870967742</v>
      </c>
      <c r="AY590" s="142"/>
      <c r="AZ590" s="140"/>
    </row>
    <row r="591" spans="1:52">
      <c r="A591" s="138"/>
      <c r="B591" s="142"/>
      <c r="C591" s="172" t="s">
        <v>719</v>
      </c>
      <c r="D591" s="166" t="s">
        <v>26</v>
      </c>
      <c r="E591" s="166" t="s">
        <v>720</v>
      </c>
      <c r="F591" s="167" t="s">
        <v>1067</v>
      </c>
      <c r="G591" s="173" t="s">
        <v>1067</v>
      </c>
      <c r="H591" s="173" t="s">
        <v>1067</v>
      </c>
      <c r="I591" s="173" t="s">
        <v>1067</v>
      </c>
      <c r="J591" s="173" t="s">
        <v>1067</v>
      </c>
      <c r="K591" s="168">
        <v>0.9</v>
      </c>
      <c r="L591" s="169">
        <v>1</v>
      </c>
      <c r="M591" s="169">
        <v>1</v>
      </c>
      <c r="N591" s="170">
        <v>1</v>
      </c>
      <c r="O591" s="170">
        <v>0.983668341708543</v>
      </c>
      <c r="P591" s="356">
        <v>0.9</v>
      </c>
      <c r="Q591" s="357">
        <v>0.995251286110012</v>
      </c>
      <c r="R591" s="169">
        <v>0.978147762747138</v>
      </c>
      <c r="S591" s="169">
        <v>0.99340804218853</v>
      </c>
      <c r="T591" s="169">
        <v>0.983979670754613</v>
      </c>
      <c r="U591" s="356">
        <v>0.9</v>
      </c>
      <c r="V591" s="169">
        <v>0.905025722200237</v>
      </c>
      <c r="W591" s="169">
        <v>0.929240374609781</v>
      </c>
      <c r="X591" s="169">
        <v>0.930125247198418</v>
      </c>
      <c r="Y591" s="169">
        <v>0.918462048392443</v>
      </c>
      <c r="Z591" s="356">
        <v>0.92</v>
      </c>
      <c r="AA591" s="356">
        <v>0.841432225063939</v>
      </c>
      <c r="AB591" s="356">
        <v>0.909090909090909</v>
      </c>
      <c r="AC591" s="356">
        <v>0.911949685534591</v>
      </c>
      <c r="AD591" s="356">
        <v>0.863408840247731</v>
      </c>
      <c r="AE591" s="356">
        <v>0.92</v>
      </c>
      <c r="AF591" s="169">
        <v>1</v>
      </c>
      <c r="AG591" s="169">
        <v>0.996249062265566</v>
      </c>
      <c r="AH591" s="169">
        <v>0.999237223493516</v>
      </c>
      <c r="AI591" s="169">
        <v>0.997160807055697</v>
      </c>
      <c r="AJ591" s="356">
        <v>0.92</v>
      </c>
      <c r="AK591" s="169">
        <v>0.95242984257358</v>
      </c>
      <c r="AL591" s="169">
        <v>0.949238578680203</v>
      </c>
      <c r="AM591" s="169">
        <v>0.961852861035422</v>
      </c>
      <c r="AN591" s="169">
        <v>0.956932804889117</v>
      </c>
      <c r="AO591" s="168">
        <v>0.99</v>
      </c>
      <c r="AP591" s="358">
        <v>1</v>
      </c>
      <c r="AQ591" s="358">
        <v>1</v>
      </c>
      <c r="AR591" s="358">
        <v>1</v>
      </c>
      <c r="AS591" s="359">
        <v>1</v>
      </c>
      <c r="AT591" s="364">
        <v>0.05</v>
      </c>
      <c r="AU591" s="361">
        <v>0.166666666666667</v>
      </c>
      <c r="AV591" s="362">
        <v>0</v>
      </c>
      <c r="AW591" s="362">
        <v>0</v>
      </c>
      <c r="AX591" s="362">
        <v>0.0645161290322581</v>
      </c>
      <c r="AY591" s="142"/>
      <c r="AZ591" s="140"/>
    </row>
    <row r="592" spans="1:52">
      <c r="A592" s="138"/>
      <c r="B592" s="142"/>
      <c r="C592" s="172" t="s">
        <v>719</v>
      </c>
      <c r="D592" s="166" t="s">
        <v>26</v>
      </c>
      <c r="E592" s="166" t="s">
        <v>720</v>
      </c>
      <c r="F592" s="167" t="s">
        <v>1068</v>
      </c>
      <c r="G592" s="173" t="s">
        <v>1068</v>
      </c>
      <c r="H592" s="173" t="s">
        <v>1068</v>
      </c>
      <c r="I592" s="173" t="s">
        <v>1068</v>
      </c>
      <c r="J592" s="173" t="s">
        <v>1068</v>
      </c>
      <c r="K592" s="168">
        <v>0.9</v>
      </c>
      <c r="L592" s="169">
        <v>0.972222222222222</v>
      </c>
      <c r="M592" s="169">
        <v>1</v>
      </c>
      <c r="N592" s="170">
        <v>1</v>
      </c>
      <c r="O592" s="170">
        <v>0.975409836065574</v>
      </c>
      <c r="P592" s="356">
        <v>0.9</v>
      </c>
      <c r="Q592" s="357">
        <v>0</v>
      </c>
      <c r="R592" s="169" t="s">
        <v>40</v>
      </c>
      <c r="S592" s="169">
        <v>1</v>
      </c>
      <c r="T592" s="169">
        <v>0.384615384615385</v>
      </c>
      <c r="U592" s="356">
        <v>0.9</v>
      </c>
      <c r="V592" s="169">
        <v>0.153846153846154</v>
      </c>
      <c r="W592" s="169" t="s">
        <v>40</v>
      </c>
      <c r="X592" s="169">
        <v>1</v>
      </c>
      <c r="Y592" s="169">
        <v>0.523076923076923</v>
      </c>
      <c r="Z592" s="356">
        <v>0.92</v>
      </c>
      <c r="AA592" s="356" t="s">
        <v>40</v>
      </c>
      <c r="AB592" s="356">
        <v>1</v>
      </c>
      <c r="AC592" s="356" t="s">
        <v>40</v>
      </c>
      <c r="AD592" s="356">
        <v>1</v>
      </c>
      <c r="AE592" s="356">
        <v>0.92</v>
      </c>
      <c r="AF592" s="169">
        <v>0.994623655913978</v>
      </c>
      <c r="AG592" s="169">
        <v>1</v>
      </c>
      <c r="AH592" s="169">
        <v>0.959677419354839</v>
      </c>
      <c r="AI592" s="169">
        <v>0.974829931972789</v>
      </c>
      <c r="AJ592" s="356">
        <v>0.92</v>
      </c>
      <c r="AK592" s="169">
        <v>0.962895745109901</v>
      </c>
      <c r="AL592" s="169">
        <v>0.915531335149864</v>
      </c>
      <c r="AM592" s="169">
        <v>0.959059233449477</v>
      </c>
      <c r="AN592" s="169">
        <v>0.947719688542825</v>
      </c>
      <c r="AO592" s="168">
        <v>0.99</v>
      </c>
      <c r="AP592" s="358">
        <v>1</v>
      </c>
      <c r="AQ592" s="358">
        <v>1</v>
      </c>
      <c r="AR592" s="358">
        <v>1</v>
      </c>
      <c r="AS592" s="359">
        <v>1</v>
      </c>
      <c r="AT592" s="364">
        <v>0.05</v>
      </c>
      <c r="AU592" s="361">
        <v>0.4</v>
      </c>
      <c r="AV592" s="362">
        <v>0</v>
      </c>
      <c r="AW592" s="362">
        <v>0</v>
      </c>
      <c r="AX592" s="362">
        <v>0.103734439834025</v>
      </c>
      <c r="AY592" s="142"/>
      <c r="AZ592" s="140"/>
    </row>
    <row r="593" spans="1:52">
      <c r="A593" s="138"/>
      <c r="B593" s="142"/>
      <c r="C593" s="172" t="s">
        <v>719</v>
      </c>
      <c r="D593" s="166" t="s">
        <v>26</v>
      </c>
      <c r="E593" s="166" t="s">
        <v>720</v>
      </c>
      <c r="F593" s="167" t="s">
        <v>1069</v>
      </c>
      <c r="G593" s="173" t="s">
        <v>1070</v>
      </c>
      <c r="H593" s="173" t="s">
        <v>1070</v>
      </c>
      <c r="I593" s="173" t="s">
        <v>1070</v>
      </c>
      <c r="J593" s="173" t="s">
        <v>1070</v>
      </c>
      <c r="K593" s="168">
        <v>0.9</v>
      </c>
      <c r="L593" s="169">
        <v>1</v>
      </c>
      <c r="M593" s="169">
        <v>1</v>
      </c>
      <c r="N593" s="170">
        <v>1</v>
      </c>
      <c r="O593" s="170">
        <v>0.9796573875803</v>
      </c>
      <c r="P593" s="356">
        <v>0.9</v>
      </c>
      <c r="Q593" s="357">
        <v>0.975714285714286</v>
      </c>
      <c r="R593" s="169">
        <v>0.984025559105431</v>
      </c>
      <c r="S593" s="169">
        <v>0.983794089609152</v>
      </c>
      <c r="T593" s="169">
        <v>0.981118964085354</v>
      </c>
      <c r="U593" s="356">
        <v>0.9</v>
      </c>
      <c r="V593" s="169">
        <v>0.935714285714286</v>
      </c>
      <c r="W593" s="169">
        <v>0.952076677316294</v>
      </c>
      <c r="X593" s="169">
        <v>0.902764537654909</v>
      </c>
      <c r="Y593" s="169">
        <v>0.934662124370773</v>
      </c>
      <c r="Z593" s="356">
        <v>0.92</v>
      </c>
      <c r="AA593" s="356">
        <v>0.944715447154472</v>
      </c>
      <c r="AB593" s="356">
        <v>0.915024630541872</v>
      </c>
      <c r="AC593" s="356">
        <v>0.893203883495146</v>
      </c>
      <c r="AD593" s="356">
        <v>0.903241013553329</v>
      </c>
      <c r="AE593" s="356">
        <v>0.92</v>
      </c>
      <c r="AF593" s="169">
        <v>0.988895024234616</v>
      </c>
      <c r="AG593" s="169">
        <v>0.988826815642458</v>
      </c>
      <c r="AH593" s="169">
        <v>0.836718388629578</v>
      </c>
      <c r="AI593" s="169">
        <v>0.96796049108471</v>
      </c>
      <c r="AJ593" s="356">
        <v>0.92</v>
      </c>
      <c r="AK593" s="169">
        <v>0.969865418373318</v>
      </c>
      <c r="AL593" s="169">
        <v>0.956479690522244</v>
      </c>
      <c r="AM593" s="169">
        <v>0.96218152866242</v>
      </c>
      <c r="AN593" s="169">
        <v>0.963829423297062</v>
      </c>
      <c r="AO593" s="168">
        <v>0.99</v>
      </c>
      <c r="AP593" s="358">
        <v>1</v>
      </c>
      <c r="AQ593" s="358">
        <v>1</v>
      </c>
      <c r="AR593" s="358">
        <v>1</v>
      </c>
      <c r="AS593" s="359">
        <v>1</v>
      </c>
      <c r="AT593" s="364">
        <v>0.05</v>
      </c>
      <c r="AU593" s="361">
        <v>0.0454545454545455</v>
      </c>
      <c r="AV593" s="362">
        <v>0</v>
      </c>
      <c r="AW593" s="362">
        <v>0</v>
      </c>
      <c r="AX593" s="362">
        <v>0.0232172470978441</v>
      </c>
      <c r="AY593" s="142"/>
      <c r="AZ593" s="140"/>
    </row>
    <row r="594" spans="1:52">
      <c r="A594" s="138"/>
      <c r="B594" s="142"/>
      <c r="C594" s="172" t="s">
        <v>719</v>
      </c>
      <c r="D594" s="166" t="s">
        <v>26</v>
      </c>
      <c r="E594" s="166" t="s">
        <v>720</v>
      </c>
      <c r="F594" s="167" t="s">
        <v>1071</v>
      </c>
      <c r="G594" s="173" t="s">
        <v>1072</v>
      </c>
      <c r="H594" s="173" t="s">
        <v>1072</v>
      </c>
      <c r="I594" s="173" t="s">
        <v>1072</v>
      </c>
      <c r="J594" s="173" t="s">
        <v>1072</v>
      </c>
      <c r="K594" s="168">
        <v>0.9</v>
      </c>
      <c r="L594" s="169">
        <v>1</v>
      </c>
      <c r="M594" s="169">
        <v>1</v>
      </c>
      <c r="N594" s="170">
        <v>1</v>
      </c>
      <c r="O594" s="170">
        <v>0.99602911978822</v>
      </c>
      <c r="P594" s="356">
        <v>0.9</v>
      </c>
      <c r="Q594" s="357">
        <v>0.981524698560871</v>
      </c>
      <c r="R594" s="169">
        <v>0.980641592920354</v>
      </c>
      <c r="S594" s="169">
        <v>0.986849628359062</v>
      </c>
      <c r="T594" s="169">
        <v>0.987033151094842</v>
      </c>
      <c r="U594" s="356">
        <v>0.9</v>
      </c>
      <c r="V594" s="169">
        <v>0.902761571373007</v>
      </c>
      <c r="W594" s="169">
        <v>0.935287610619469</v>
      </c>
      <c r="X594" s="169">
        <v>0.911949685534591</v>
      </c>
      <c r="Y594" s="169">
        <v>0.902155809204769</v>
      </c>
      <c r="Z594" s="356">
        <v>0.92</v>
      </c>
      <c r="AA594" s="356">
        <v>0.884615384615385</v>
      </c>
      <c r="AB594" s="356">
        <v>0.760121457489879</v>
      </c>
      <c r="AC594" s="356">
        <v>0.795414462081129</v>
      </c>
      <c r="AD594" s="356">
        <v>0.842433299314769</v>
      </c>
      <c r="AE594" s="356">
        <v>0.92</v>
      </c>
      <c r="AF594" s="169">
        <v>0.997926267281106</v>
      </c>
      <c r="AG594" s="169">
        <v>0.997901608766612</v>
      </c>
      <c r="AH594" s="169">
        <v>0.998786618131392</v>
      </c>
      <c r="AI594" s="169">
        <v>0.997155535328251</v>
      </c>
      <c r="AJ594" s="356">
        <v>0.92</v>
      </c>
      <c r="AK594" s="169">
        <v>0.96669442131557</v>
      </c>
      <c r="AL594" s="169">
        <v>0.896995708154506</v>
      </c>
      <c r="AM594" s="169">
        <v>0.952521525215252</v>
      </c>
      <c r="AN594" s="169">
        <v>0.95246855416461</v>
      </c>
      <c r="AO594" s="168">
        <v>0.99</v>
      </c>
      <c r="AP594" s="358">
        <v>1</v>
      </c>
      <c r="AQ594" s="358">
        <v>1</v>
      </c>
      <c r="AR594" s="358">
        <v>1</v>
      </c>
      <c r="AS594" s="359">
        <v>1</v>
      </c>
      <c r="AT594" s="364">
        <v>0.05</v>
      </c>
      <c r="AU594" s="361">
        <v>0.166666666666667</v>
      </c>
      <c r="AV594" s="362">
        <v>0</v>
      </c>
      <c r="AW594" s="362">
        <v>0</v>
      </c>
      <c r="AX594" s="362">
        <v>0.06265664160401</v>
      </c>
      <c r="AY594" s="142"/>
      <c r="AZ594" s="140"/>
    </row>
    <row r="595" spans="1:52">
      <c r="A595" s="138"/>
      <c r="B595" s="142"/>
      <c r="C595" s="172" t="s">
        <v>719</v>
      </c>
      <c r="D595" s="166" t="s">
        <v>26</v>
      </c>
      <c r="E595" s="166" t="s">
        <v>720</v>
      </c>
      <c r="F595" s="167" t="s">
        <v>1073</v>
      </c>
      <c r="G595" s="173" t="s">
        <v>1074</v>
      </c>
      <c r="H595" s="173" t="s">
        <v>1074</v>
      </c>
      <c r="I595" s="173" t="s">
        <v>1074</v>
      </c>
      <c r="J595" s="173" t="s">
        <v>1074</v>
      </c>
      <c r="K595" s="168">
        <v>0.9</v>
      </c>
      <c r="L595" s="169">
        <v>1</v>
      </c>
      <c r="M595" s="169">
        <v>0.980392156862745</v>
      </c>
      <c r="N595" s="170">
        <v>0.982142857142857</v>
      </c>
      <c r="O595" s="170">
        <v>0.9782480893592</v>
      </c>
      <c r="P595" s="356">
        <v>0.9</v>
      </c>
      <c r="Q595" s="357">
        <v>0.979892103972536</v>
      </c>
      <c r="R595" s="169">
        <v>0.982980489829805</v>
      </c>
      <c r="S595" s="169">
        <v>0.989137970880518</v>
      </c>
      <c r="T595" s="169">
        <v>0.987540168556357</v>
      </c>
      <c r="U595" s="356">
        <v>0.9</v>
      </c>
      <c r="V595" s="169">
        <v>0.926271047899297</v>
      </c>
      <c r="W595" s="169">
        <v>0.953092569530926</v>
      </c>
      <c r="X595" s="169">
        <v>0.95539634850936</v>
      </c>
      <c r="Y595" s="169">
        <v>0.939739586491239</v>
      </c>
      <c r="Z595" s="356">
        <v>0.92</v>
      </c>
      <c r="AA595" s="356">
        <v>0.952303961196443</v>
      </c>
      <c r="AB595" s="356">
        <v>0.945205479452055</v>
      </c>
      <c r="AC595" s="356">
        <v>0.95822102425876</v>
      </c>
      <c r="AD595" s="356">
        <v>0.940822741560749</v>
      </c>
      <c r="AE595" s="356">
        <v>0.92</v>
      </c>
      <c r="AF595" s="169">
        <v>0.985977895710599</v>
      </c>
      <c r="AG595" s="169">
        <v>0.958544155788937</v>
      </c>
      <c r="AH595" s="169">
        <v>0.98278776018502</v>
      </c>
      <c r="AI595" s="169">
        <v>0.976110035583022</v>
      </c>
      <c r="AJ595" s="356">
        <v>0.92</v>
      </c>
      <c r="AK595" s="169">
        <v>0.969960581758869</v>
      </c>
      <c r="AL595" s="169">
        <v>0.963814939260791</v>
      </c>
      <c r="AM595" s="169">
        <v>0.981065088757396</v>
      </c>
      <c r="AN595" s="169">
        <v>0.971640462770691</v>
      </c>
      <c r="AO595" s="168">
        <v>0.99</v>
      </c>
      <c r="AP595" s="358">
        <v>1</v>
      </c>
      <c r="AQ595" s="358">
        <v>0.994791666666667</v>
      </c>
      <c r="AR595" s="358">
        <v>1</v>
      </c>
      <c r="AS595" s="359">
        <v>0.999764150943396</v>
      </c>
      <c r="AT595" s="364">
        <v>0.05</v>
      </c>
      <c r="AU595" s="361">
        <v>0.185185185185185</v>
      </c>
      <c r="AV595" s="362">
        <v>0.04</v>
      </c>
      <c r="AW595" s="362">
        <v>0</v>
      </c>
      <c r="AX595" s="362">
        <v>0.064143007360673</v>
      </c>
      <c r="AY595" s="142"/>
      <c r="AZ595" s="140"/>
    </row>
    <row r="596" spans="1:52">
      <c r="A596" s="138"/>
      <c r="B596" s="142"/>
      <c r="C596" s="172" t="s">
        <v>719</v>
      </c>
      <c r="D596" s="166" t="s">
        <v>26</v>
      </c>
      <c r="E596" s="166" t="s">
        <v>720</v>
      </c>
      <c r="F596" s="167" t="s">
        <v>1075</v>
      </c>
      <c r="G596" s="173" t="s">
        <v>1075</v>
      </c>
      <c r="H596" s="173" t="s">
        <v>1075</v>
      </c>
      <c r="I596" s="173" t="s">
        <v>1075</v>
      </c>
      <c r="J596" s="173" t="s">
        <v>1075</v>
      </c>
      <c r="K596" s="168">
        <v>0.9</v>
      </c>
      <c r="L596" s="169">
        <v>1</v>
      </c>
      <c r="M596" s="169">
        <v>0.944444444444444</v>
      </c>
      <c r="N596" s="170">
        <v>0.951219512195122</v>
      </c>
      <c r="O596" s="170">
        <v>0.967023907666941</v>
      </c>
      <c r="P596" s="356">
        <v>0.9</v>
      </c>
      <c r="Q596" s="357">
        <v>0</v>
      </c>
      <c r="R596" s="169" t="s">
        <v>40</v>
      </c>
      <c r="S596" s="169" t="s">
        <v>40</v>
      </c>
      <c r="T596" s="169">
        <v>0.428571428571429</v>
      </c>
      <c r="U596" s="356">
        <v>0.9</v>
      </c>
      <c r="V596" s="169">
        <v>0</v>
      </c>
      <c r="W596" s="169" t="s">
        <v>40</v>
      </c>
      <c r="X596" s="169" t="s">
        <v>40</v>
      </c>
      <c r="Y596" s="169">
        <v>0.5</v>
      </c>
      <c r="Z596" s="356">
        <v>0.92</v>
      </c>
      <c r="AA596" s="356">
        <v>0</v>
      </c>
      <c r="AB596" s="356">
        <v>0</v>
      </c>
      <c r="AC596" s="356" t="s">
        <v>40</v>
      </c>
      <c r="AD596" s="356">
        <v>0.25</v>
      </c>
      <c r="AE596" s="356">
        <v>0.92</v>
      </c>
      <c r="AF596" s="169">
        <v>0.99912625600699</v>
      </c>
      <c r="AG596" s="169">
        <v>0.999097065462754</v>
      </c>
      <c r="AH596" s="169">
        <v>1</v>
      </c>
      <c r="AI596" s="169">
        <v>0.998768033138123</v>
      </c>
      <c r="AJ596" s="356">
        <v>0.92</v>
      </c>
      <c r="AK596" s="169">
        <v>0.948542458808619</v>
      </c>
      <c r="AL596" s="169">
        <v>0.932330827067669</v>
      </c>
      <c r="AM596" s="169">
        <v>0.940843074743181</v>
      </c>
      <c r="AN596" s="169">
        <v>0.954692088635757</v>
      </c>
      <c r="AO596" s="168">
        <v>0.99</v>
      </c>
      <c r="AP596" s="358">
        <v>1</v>
      </c>
      <c r="AQ596" s="358">
        <v>1</v>
      </c>
      <c r="AR596" s="358">
        <v>1</v>
      </c>
      <c r="AS596" s="359">
        <v>1</v>
      </c>
      <c r="AT596" s="364">
        <v>0.05</v>
      </c>
      <c r="AU596" s="361">
        <v>0</v>
      </c>
      <c r="AV596" s="362">
        <v>0</v>
      </c>
      <c r="AW596" s="362">
        <v>0</v>
      </c>
      <c r="AX596" s="362">
        <v>0.0779816513761468</v>
      </c>
      <c r="AY596" s="142"/>
      <c r="AZ596" s="140"/>
    </row>
    <row r="597" spans="1:52">
      <c r="A597" s="138"/>
      <c r="B597" s="142"/>
      <c r="C597" s="172" t="s">
        <v>719</v>
      </c>
      <c r="D597" s="166" t="s">
        <v>26</v>
      </c>
      <c r="E597" s="166" t="s">
        <v>720</v>
      </c>
      <c r="F597" s="167" t="s">
        <v>1076</v>
      </c>
      <c r="G597" s="173" t="s">
        <v>1077</v>
      </c>
      <c r="H597" s="173" t="s">
        <v>1077</v>
      </c>
      <c r="I597" s="173" t="s">
        <v>1077</v>
      </c>
      <c r="J597" s="173" t="s">
        <v>1077</v>
      </c>
      <c r="K597" s="168">
        <v>0.9</v>
      </c>
      <c r="L597" s="169">
        <v>0.857142857142857</v>
      </c>
      <c r="M597" s="169">
        <v>0.9</v>
      </c>
      <c r="N597" s="170">
        <v>0.828571428571429</v>
      </c>
      <c r="O597" s="170">
        <v>0.830480847595762</v>
      </c>
      <c r="P597" s="356">
        <v>0.9</v>
      </c>
      <c r="Q597" s="357">
        <v>0.920979237682058</v>
      </c>
      <c r="R597" s="169">
        <v>0.984929078014184</v>
      </c>
      <c r="S597" s="169">
        <v>0.982142857142857</v>
      </c>
      <c r="T597" s="169">
        <v>0.978257300019157</v>
      </c>
      <c r="U597" s="356">
        <v>0.9</v>
      </c>
      <c r="V597" s="169">
        <v>0.834831112488379</v>
      </c>
      <c r="W597" s="169">
        <v>0.878102836879433</v>
      </c>
      <c r="X597" s="169">
        <v>0.911224489795918</v>
      </c>
      <c r="Y597" s="169">
        <v>0.862934785583317</v>
      </c>
      <c r="Z597" s="356">
        <v>0.92</v>
      </c>
      <c r="AA597" s="356">
        <v>0.919169447534297</v>
      </c>
      <c r="AB597" s="356">
        <v>0.928992422116194</v>
      </c>
      <c r="AC597" s="356">
        <v>0.95405669599218</v>
      </c>
      <c r="AD597" s="356">
        <v>0.929169340852917</v>
      </c>
      <c r="AE597" s="356">
        <v>0.92</v>
      </c>
      <c r="AF597" s="169">
        <v>0.94628269174258</v>
      </c>
      <c r="AG597" s="169">
        <v>0.952585993565949</v>
      </c>
      <c r="AH597" s="169">
        <v>0.871796494336518</v>
      </c>
      <c r="AI597" s="169">
        <v>0.967082615737367</v>
      </c>
      <c r="AJ597" s="356">
        <v>0.92</v>
      </c>
      <c r="AK597" s="169">
        <v>0.918467251856854</v>
      </c>
      <c r="AL597" s="169">
        <v>0.94109565516057</v>
      </c>
      <c r="AM597" s="169">
        <v>0.967493297587131</v>
      </c>
      <c r="AN597" s="169">
        <v>0.943698541218271</v>
      </c>
      <c r="AO597" s="168">
        <v>0.99</v>
      </c>
      <c r="AP597" s="358">
        <v>1</v>
      </c>
      <c r="AQ597" s="358">
        <v>1</v>
      </c>
      <c r="AR597" s="358">
        <v>1</v>
      </c>
      <c r="AS597" s="359">
        <v>1</v>
      </c>
      <c r="AT597" s="364">
        <v>0.05</v>
      </c>
      <c r="AU597" s="361">
        <v>0.151515151515152</v>
      </c>
      <c r="AV597" s="362">
        <v>0.0833333333333333</v>
      </c>
      <c r="AW597" s="362">
        <v>0.12</v>
      </c>
      <c r="AX597" s="362">
        <v>0.0515463917525773</v>
      </c>
      <c r="AY597" s="142"/>
      <c r="AZ597" s="140"/>
    </row>
    <row r="598" spans="1:52">
      <c r="A598" s="138"/>
      <c r="B598" s="142"/>
      <c r="C598" s="172" t="s">
        <v>719</v>
      </c>
      <c r="D598" s="166" t="s">
        <v>26</v>
      </c>
      <c r="E598" s="166" t="s">
        <v>720</v>
      </c>
      <c r="F598" s="167" t="s">
        <v>1078</v>
      </c>
      <c r="G598" s="173" t="s">
        <v>1079</v>
      </c>
      <c r="H598" s="173" t="s">
        <v>1079</v>
      </c>
      <c r="I598" s="173" t="s">
        <v>1079</v>
      </c>
      <c r="J598" s="173" t="s">
        <v>1079</v>
      </c>
      <c r="K598" s="168">
        <v>0.9</v>
      </c>
      <c r="L598" s="169">
        <v>1</v>
      </c>
      <c r="M598" s="169">
        <v>0.981481481481482</v>
      </c>
      <c r="N598" s="170">
        <v>0.952380952380952</v>
      </c>
      <c r="O598" s="170">
        <v>0.965006729475101</v>
      </c>
      <c r="P598" s="356">
        <v>0.9</v>
      </c>
      <c r="Q598" s="357">
        <v>0.987295825771325</v>
      </c>
      <c r="R598" s="169">
        <v>0.982594280978036</v>
      </c>
      <c r="S598" s="169">
        <v>0.983111111111111</v>
      </c>
      <c r="T598" s="169">
        <v>0.987088625359624</v>
      </c>
      <c r="U598" s="356">
        <v>0.9</v>
      </c>
      <c r="V598" s="169">
        <v>0.913404200155561</v>
      </c>
      <c r="W598" s="169">
        <v>0.941152092830501</v>
      </c>
      <c r="X598" s="169">
        <v>0.938666666666667</v>
      </c>
      <c r="Y598" s="169">
        <v>0.923783126330316</v>
      </c>
      <c r="Z598" s="356">
        <v>0.92</v>
      </c>
      <c r="AA598" s="356">
        <v>0.96551724137931</v>
      </c>
      <c r="AB598" s="356">
        <v>0.961238677059195</v>
      </c>
      <c r="AC598" s="356">
        <v>0.97752808988764</v>
      </c>
      <c r="AD598" s="356">
        <v>0.971038217609752</v>
      </c>
      <c r="AE598" s="356">
        <v>0.92</v>
      </c>
      <c r="AF598" s="169">
        <v>0.993819067241056</v>
      </c>
      <c r="AG598" s="169">
        <v>0.973398153711695</v>
      </c>
      <c r="AH598" s="169">
        <v>0.870140136543299</v>
      </c>
      <c r="AI598" s="169">
        <v>0.972787792767993</v>
      </c>
      <c r="AJ598" s="356">
        <v>0.92</v>
      </c>
      <c r="AK598" s="169">
        <v>0.975172413793103</v>
      </c>
      <c r="AL598" s="169">
        <v>0.96969696969697</v>
      </c>
      <c r="AM598" s="169">
        <v>0.985411899313501</v>
      </c>
      <c r="AN598" s="169">
        <v>0.979252430585968</v>
      </c>
      <c r="AO598" s="168">
        <v>0.99</v>
      </c>
      <c r="AP598" s="358">
        <v>1</v>
      </c>
      <c r="AQ598" s="358">
        <v>1</v>
      </c>
      <c r="AR598" s="358">
        <v>1</v>
      </c>
      <c r="AS598" s="359">
        <v>1</v>
      </c>
      <c r="AT598" s="364">
        <v>0.05</v>
      </c>
      <c r="AU598" s="361">
        <v>0.233333333333333</v>
      </c>
      <c r="AV598" s="362">
        <v>0.0454545454545455</v>
      </c>
      <c r="AW598" s="362">
        <v>0.0555555555555556</v>
      </c>
      <c r="AX598" s="362">
        <v>0.0768049155145929</v>
      </c>
      <c r="AY598" s="142"/>
      <c r="AZ598" s="140"/>
    </row>
    <row r="599" spans="1:52">
      <c r="A599" s="138"/>
      <c r="B599" s="142"/>
      <c r="C599" s="172" t="s">
        <v>719</v>
      </c>
      <c r="D599" s="166" t="s">
        <v>26</v>
      </c>
      <c r="E599" s="166" t="s">
        <v>720</v>
      </c>
      <c r="F599" s="167" t="s">
        <v>1080</v>
      </c>
      <c r="G599" s="173" t="s">
        <v>1081</v>
      </c>
      <c r="H599" s="173" t="s">
        <v>1081</v>
      </c>
      <c r="I599" s="173" t="s">
        <v>1081</v>
      </c>
      <c r="J599" s="173" t="s">
        <v>1081</v>
      </c>
      <c r="K599" s="168">
        <v>0.9</v>
      </c>
      <c r="L599" s="169">
        <v>0.858585858585859</v>
      </c>
      <c r="M599" s="169">
        <v>0.797752808988764</v>
      </c>
      <c r="N599" s="170">
        <v>0.794871794871795</v>
      </c>
      <c r="O599" s="170">
        <v>0.834256183093392</v>
      </c>
      <c r="P599" s="356">
        <v>0.9</v>
      </c>
      <c r="Q599" s="357">
        <v>0.920238478891395</v>
      </c>
      <c r="R599" s="169">
        <v>0.844827586206897</v>
      </c>
      <c r="S599" s="169">
        <v>0.840298507462687</v>
      </c>
      <c r="T599" s="169">
        <v>0.902506353518535</v>
      </c>
      <c r="U599" s="356">
        <v>0.9</v>
      </c>
      <c r="V599" s="169">
        <v>0.76764421527554</v>
      </c>
      <c r="W599" s="169">
        <v>0.829153605015674</v>
      </c>
      <c r="X599" s="169">
        <v>0.792537313432836</v>
      </c>
      <c r="Y599" s="169">
        <v>0.846434726725674</v>
      </c>
      <c r="Z599" s="356">
        <v>0.92</v>
      </c>
      <c r="AA599" s="356">
        <v>0.789343951459992</v>
      </c>
      <c r="AB599" s="356">
        <v>0.818045112781955</v>
      </c>
      <c r="AC599" s="356">
        <v>0.712328767123288</v>
      </c>
      <c r="AD599" s="356">
        <v>0.830621352557501</v>
      </c>
      <c r="AE599" s="356">
        <v>0.92</v>
      </c>
      <c r="AF599" s="169">
        <v>0.702723535457348</v>
      </c>
      <c r="AG599" s="169">
        <v>0.443667947885988</v>
      </c>
      <c r="AH599" s="169">
        <v>0.458372827804107</v>
      </c>
      <c r="AI599" s="169">
        <v>0.777199636473796</v>
      </c>
      <c r="AJ599" s="356">
        <v>0.92</v>
      </c>
      <c r="AK599" s="169">
        <v>0.853609683880519</v>
      </c>
      <c r="AL599" s="169">
        <v>0.852888410477216</v>
      </c>
      <c r="AM599" s="169">
        <v>0.820892757918133</v>
      </c>
      <c r="AN599" s="169">
        <v>0.882502962452026</v>
      </c>
      <c r="AO599" s="168">
        <v>0.99</v>
      </c>
      <c r="AP599" s="358">
        <v>1</v>
      </c>
      <c r="AQ599" s="358">
        <v>1</v>
      </c>
      <c r="AR599" s="358">
        <v>1</v>
      </c>
      <c r="AS599" s="359">
        <v>0.999902638496738</v>
      </c>
      <c r="AT599" s="364">
        <v>0.05</v>
      </c>
      <c r="AU599" s="361">
        <v>0.264550264550265</v>
      </c>
      <c r="AV599" s="362">
        <v>0.00490196078431373</v>
      </c>
      <c r="AW599" s="362">
        <v>0.00367647058823529</v>
      </c>
      <c r="AX599" s="362">
        <v>0.0334897265814593</v>
      </c>
      <c r="AY599" s="142"/>
      <c r="AZ599" s="140"/>
    </row>
    <row r="600" spans="1:52">
      <c r="A600" s="138"/>
      <c r="B600" s="142"/>
      <c r="C600" s="172" t="s">
        <v>719</v>
      </c>
      <c r="D600" s="166" t="s">
        <v>235</v>
      </c>
      <c r="E600" s="166" t="s">
        <v>720</v>
      </c>
      <c r="F600" s="167" t="s">
        <v>1082</v>
      </c>
      <c r="G600" s="173" t="s">
        <v>1083</v>
      </c>
      <c r="H600" s="173" t="s">
        <v>1083</v>
      </c>
      <c r="I600" s="173" t="s">
        <v>1083</v>
      </c>
      <c r="J600" s="173" t="s">
        <v>1083</v>
      </c>
      <c r="K600" s="168">
        <v>0.9</v>
      </c>
      <c r="L600" s="169" t="s">
        <v>40</v>
      </c>
      <c r="M600" s="169" t="s">
        <v>40</v>
      </c>
      <c r="N600" s="170" t="s">
        <v>40</v>
      </c>
      <c r="O600" s="170" t="s">
        <v>40</v>
      </c>
      <c r="P600" s="356">
        <v>0.9</v>
      </c>
      <c r="Q600" s="357" t="s">
        <v>40</v>
      </c>
      <c r="R600" s="169" t="s">
        <v>40</v>
      </c>
      <c r="S600" s="169" t="s">
        <v>40</v>
      </c>
      <c r="T600" s="169" t="s">
        <v>40</v>
      </c>
      <c r="U600" s="356">
        <v>0.9</v>
      </c>
      <c r="V600" s="169" t="s">
        <v>40</v>
      </c>
      <c r="W600" s="169" t="s">
        <v>40</v>
      </c>
      <c r="X600" s="169" t="s">
        <v>40</v>
      </c>
      <c r="Y600" s="169" t="s">
        <v>40</v>
      </c>
      <c r="Z600" s="356">
        <v>0.92</v>
      </c>
      <c r="AA600" s="356" t="s">
        <v>40</v>
      </c>
      <c r="AB600" s="356" t="s">
        <v>40</v>
      </c>
      <c r="AC600" s="356" t="s">
        <v>40</v>
      </c>
      <c r="AD600" s="356" t="s">
        <v>40</v>
      </c>
      <c r="AE600" s="356">
        <v>0.92</v>
      </c>
      <c r="AF600" s="169">
        <v>0.996031746031746</v>
      </c>
      <c r="AG600" s="169">
        <v>0.673130193905817</v>
      </c>
      <c r="AH600" s="169">
        <v>0</v>
      </c>
      <c r="AI600" s="169">
        <v>0.720121135291218</v>
      </c>
      <c r="AJ600" s="356">
        <v>0.92</v>
      </c>
      <c r="AK600" s="169" t="s">
        <v>40</v>
      </c>
      <c r="AL600" s="169" t="s">
        <v>40</v>
      </c>
      <c r="AM600" s="169" t="s">
        <v>40</v>
      </c>
      <c r="AN600" s="169" t="s">
        <v>40</v>
      </c>
      <c r="AO600" s="168">
        <v>0.99</v>
      </c>
      <c r="AP600" s="358">
        <v>1</v>
      </c>
      <c r="AQ600" s="358">
        <v>1</v>
      </c>
      <c r="AR600" s="358" t="s">
        <v>40</v>
      </c>
      <c r="AS600" s="359">
        <v>1</v>
      </c>
      <c r="AT600" s="364">
        <v>0.05</v>
      </c>
      <c r="AU600" s="361" t="s">
        <v>40</v>
      </c>
      <c r="AV600" s="362" t="s">
        <v>40</v>
      </c>
      <c r="AW600" s="362" t="s">
        <v>40</v>
      </c>
      <c r="AX600" s="362" t="s">
        <v>40</v>
      </c>
      <c r="AY600" s="142"/>
      <c r="AZ600" s="140"/>
    </row>
    <row r="601" spans="1:52">
      <c r="A601" s="138"/>
      <c r="B601" s="142"/>
      <c r="C601" s="172" t="s">
        <v>719</v>
      </c>
      <c r="D601" s="166" t="s">
        <v>26</v>
      </c>
      <c r="E601" s="166" t="s">
        <v>720</v>
      </c>
      <c r="F601" s="167" t="s">
        <v>1084</v>
      </c>
      <c r="G601" s="173" t="s">
        <v>1085</v>
      </c>
      <c r="H601" s="173" t="s">
        <v>1085</v>
      </c>
      <c r="I601" s="173" t="s">
        <v>1085</v>
      </c>
      <c r="J601" s="173" t="s">
        <v>1085</v>
      </c>
      <c r="K601" s="168">
        <v>0.9</v>
      </c>
      <c r="L601" s="169">
        <v>0.773809523809524</v>
      </c>
      <c r="M601" s="169">
        <v>0.747126436781609</v>
      </c>
      <c r="N601" s="170">
        <v>0.775</v>
      </c>
      <c r="O601" s="170">
        <v>0.787722772277228</v>
      </c>
      <c r="P601" s="356">
        <v>0.9</v>
      </c>
      <c r="Q601" s="357">
        <v>0.987814918491684</v>
      </c>
      <c r="R601" s="169">
        <v>0.985788863109049</v>
      </c>
      <c r="S601" s="169">
        <v>0.985874799357945</v>
      </c>
      <c r="T601" s="169">
        <v>0.910795480124252</v>
      </c>
      <c r="U601" s="356">
        <v>0.9</v>
      </c>
      <c r="V601" s="169">
        <v>0.789560349086119</v>
      </c>
      <c r="W601" s="169">
        <v>0.840487238979118</v>
      </c>
      <c r="X601" s="169">
        <v>0.806099518459069</v>
      </c>
      <c r="Y601" s="169">
        <v>0.805339215774546</v>
      </c>
      <c r="Z601" s="356">
        <v>0.92</v>
      </c>
      <c r="AA601" s="356">
        <v>0.856676272814601</v>
      </c>
      <c r="AB601" s="356">
        <v>0.89566634968075</v>
      </c>
      <c r="AC601" s="356">
        <v>0.765070422535211</v>
      </c>
      <c r="AD601" s="356">
        <v>0.874458019988289</v>
      </c>
      <c r="AE601" s="356">
        <v>0.92</v>
      </c>
      <c r="AF601" s="169">
        <v>0.998549195462939</v>
      </c>
      <c r="AG601" s="169">
        <v>0.996519174041298</v>
      </c>
      <c r="AH601" s="169">
        <v>0.936763925729443</v>
      </c>
      <c r="AI601" s="169">
        <v>0.988080646958439</v>
      </c>
      <c r="AJ601" s="356">
        <v>0.92</v>
      </c>
      <c r="AK601" s="169">
        <v>0.905576735526199</v>
      </c>
      <c r="AL601" s="169">
        <v>0.920281143068529</v>
      </c>
      <c r="AM601" s="169">
        <v>0.875536480686695</v>
      </c>
      <c r="AN601" s="169">
        <v>0.915128595161822</v>
      </c>
      <c r="AO601" s="168">
        <v>0.99</v>
      </c>
      <c r="AP601" s="358">
        <v>1</v>
      </c>
      <c r="AQ601" s="358">
        <v>1</v>
      </c>
      <c r="AR601" s="358">
        <v>1</v>
      </c>
      <c r="AS601" s="359">
        <v>1</v>
      </c>
      <c r="AT601" s="364">
        <v>0.05</v>
      </c>
      <c r="AU601" s="361">
        <v>0.145833333333333</v>
      </c>
      <c r="AV601" s="362">
        <v>0.0465116279069767</v>
      </c>
      <c r="AW601" s="362">
        <v>0.0769230769230769</v>
      </c>
      <c r="AX601" s="362">
        <v>0.0575783234546994</v>
      </c>
      <c r="AY601" s="142"/>
      <c r="AZ601" s="140"/>
    </row>
    <row r="602" spans="1:52">
      <c r="A602" s="138"/>
      <c r="B602" s="142"/>
      <c r="C602" s="172" t="s">
        <v>719</v>
      </c>
      <c r="D602" s="166" t="s">
        <v>26</v>
      </c>
      <c r="E602" s="166" t="s">
        <v>720</v>
      </c>
      <c r="F602" s="167" t="s">
        <v>1086</v>
      </c>
      <c r="G602" s="173" t="s">
        <v>1086</v>
      </c>
      <c r="H602" s="173" t="s">
        <v>1086</v>
      </c>
      <c r="I602" s="173" t="s">
        <v>1086</v>
      </c>
      <c r="J602" s="173" t="s">
        <v>1086</v>
      </c>
      <c r="K602" s="168">
        <v>0.9</v>
      </c>
      <c r="L602" s="169">
        <v>0.898305084745763</v>
      </c>
      <c r="M602" s="169">
        <v>0.872727272727273</v>
      </c>
      <c r="N602" s="170">
        <v>0.869565217391304</v>
      </c>
      <c r="O602" s="170">
        <v>0.891076923076923</v>
      </c>
      <c r="P602" s="356">
        <v>0.9</v>
      </c>
      <c r="Q602" s="357">
        <v>0.930320150659134</v>
      </c>
      <c r="R602" s="169">
        <v>0.830617658203865</v>
      </c>
      <c r="S602" s="169">
        <v>0.842086459449804</v>
      </c>
      <c r="T602" s="169">
        <v>0.952702324592329</v>
      </c>
      <c r="U602" s="356">
        <v>0.9</v>
      </c>
      <c r="V602" s="169">
        <v>0.888182674199623</v>
      </c>
      <c r="W602" s="169">
        <v>0.921561197423266</v>
      </c>
      <c r="X602" s="169">
        <v>0.867095391211147</v>
      </c>
      <c r="Y602" s="169">
        <v>0.904968158569206</v>
      </c>
      <c r="Z602" s="356">
        <v>0.92</v>
      </c>
      <c r="AA602" s="356">
        <v>0.853571428571429</v>
      </c>
      <c r="AB602" s="356">
        <v>0.953188999414862</v>
      </c>
      <c r="AC602" s="356">
        <v>0.901006711409396</v>
      </c>
      <c r="AD602" s="356">
        <v>0.920056517299518</v>
      </c>
      <c r="AE602" s="356">
        <v>0.92</v>
      </c>
      <c r="AF602" s="169">
        <v>0.989088218975402</v>
      </c>
      <c r="AG602" s="169">
        <v>0.775478254228875</v>
      </c>
      <c r="AH602" s="169">
        <v>0.964203287645424</v>
      </c>
      <c r="AI602" s="169">
        <v>0.977666098937608</v>
      </c>
      <c r="AJ602" s="356">
        <v>0.92</v>
      </c>
      <c r="AK602" s="169">
        <v>0.927365583770748</v>
      </c>
      <c r="AL602" s="169">
        <v>0.967156296418551</v>
      </c>
      <c r="AM602" s="169">
        <v>0.93436873747495</v>
      </c>
      <c r="AN602" s="169">
        <v>0.950238440804479</v>
      </c>
      <c r="AO602" s="168">
        <v>0.99</v>
      </c>
      <c r="AP602" s="358">
        <v>1</v>
      </c>
      <c r="AQ602" s="358">
        <v>1</v>
      </c>
      <c r="AR602" s="358">
        <v>1</v>
      </c>
      <c r="AS602" s="359">
        <v>1</v>
      </c>
      <c r="AT602" s="364">
        <v>0.05</v>
      </c>
      <c r="AU602" s="361">
        <v>0</v>
      </c>
      <c r="AV602" s="362">
        <v>0.0909090909090909</v>
      </c>
      <c r="AW602" s="362">
        <v>0</v>
      </c>
      <c r="AX602" s="362">
        <v>0.0510948905109489</v>
      </c>
      <c r="AY602" s="142"/>
      <c r="AZ602" s="140"/>
    </row>
    <row r="603" spans="1:52">
      <c r="A603" s="138"/>
      <c r="B603" s="142"/>
      <c r="C603" s="172" t="s">
        <v>719</v>
      </c>
      <c r="D603" s="166" t="s">
        <v>26</v>
      </c>
      <c r="E603" s="166" t="s">
        <v>720</v>
      </c>
      <c r="F603" s="167" t="s">
        <v>1087</v>
      </c>
      <c r="G603" s="173" t="s">
        <v>1088</v>
      </c>
      <c r="H603" s="173" t="s">
        <v>1088</v>
      </c>
      <c r="I603" s="173" t="s">
        <v>1088</v>
      </c>
      <c r="J603" s="173" t="s">
        <v>1088</v>
      </c>
      <c r="K603" s="168">
        <v>0.9</v>
      </c>
      <c r="L603" s="169">
        <v>0.98780487804878</v>
      </c>
      <c r="M603" s="169">
        <v>0.9625</v>
      </c>
      <c r="N603" s="170">
        <v>0.904761904761905</v>
      </c>
      <c r="O603" s="170">
        <v>0.938692098092643</v>
      </c>
      <c r="P603" s="356">
        <v>0.9</v>
      </c>
      <c r="Q603" s="357">
        <v>0.985202048947069</v>
      </c>
      <c r="R603" s="169">
        <v>0.985146916370681</v>
      </c>
      <c r="S603" s="169">
        <v>0.978361120964881</v>
      </c>
      <c r="T603" s="169">
        <v>0.985131394047509</v>
      </c>
      <c r="U603" s="356">
        <v>0.9</v>
      </c>
      <c r="V603" s="169">
        <v>0.927907417947259</v>
      </c>
      <c r="W603" s="169">
        <v>0.943493703584114</v>
      </c>
      <c r="X603" s="169">
        <v>0.931536005675772</v>
      </c>
      <c r="Y603" s="169">
        <v>0.932001581945625</v>
      </c>
      <c r="Z603" s="356">
        <v>0.92</v>
      </c>
      <c r="AA603" s="356">
        <v>0.966213251426064</v>
      </c>
      <c r="AB603" s="356">
        <v>0.965171829249499</v>
      </c>
      <c r="AC603" s="356">
        <v>0.974297668858338</v>
      </c>
      <c r="AD603" s="356">
        <v>0.971028941518784</v>
      </c>
      <c r="AE603" s="356">
        <v>0.92</v>
      </c>
      <c r="AF603" s="169">
        <v>0.997264333751282</v>
      </c>
      <c r="AG603" s="169">
        <v>0.97997997997998</v>
      </c>
      <c r="AH603" s="169">
        <v>0.987068965517241</v>
      </c>
      <c r="AI603" s="169">
        <v>0.992845043549459</v>
      </c>
      <c r="AJ603" s="356">
        <v>0.92</v>
      </c>
      <c r="AK603" s="169">
        <v>0.972838250254323</v>
      </c>
      <c r="AL603" s="169">
        <v>0.9726741760534</v>
      </c>
      <c r="AM603" s="169">
        <v>0.983748886910062</v>
      </c>
      <c r="AN603" s="169">
        <v>0.979967444640161</v>
      </c>
      <c r="AO603" s="168">
        <v>0.99</v>
      </c>
      <c r="AP603" s="358">
        <v>1</v>
      </c>
      <c r="AQ603" s="358">
        <v>1</v>
      </c>
      <c r="AR603" s="358">
        <v>1</v>
      </c>
      <c r="AS603" s="359">
        <v>1</v>
      </c>
      <c r="AT603" s="364">
        <v>0.05</v>
      </c>
      <c r="AU603" s="361">
        <v>0.181818181818182</v>
      </c>
      <c r="AV603" s="362">
        <v>0.0333333333333333</v>
      </c>
      <c r="AW603" s="362">
        <v>0.0434782608695652</v>
      </c>
      <c r="AX603" s="362">
        <v>0.0607940446650124</v>
      </c>
      <c r="AY603" s="142"/>
      <c r="AZ603" s="140"/>
    </row>
    <row r="604" spans="1:52">
      <c r="A604" s="138"/>
      <c r="B604" s="142"/>
      <c r="C604" s="172" t="s">
        <v>719</v>
      </c>
      <c r="D604" s="166" t="s">
        <v>26</v>
      </c>
      <c r="E604" s="166" t="s">
        <v>720</v>
      </c>
      <c r="F604" s="167" t="s">
        <v>1089</v>
      </c>
      <c r="G604" s="173" t="s">
        <v>1090</v>
      </c>
      <c r="H604" s="173" t="s">
        <v>1090</v>
      </c>
      <c r="I604" s="173" t="s">
        <v>1090</v>
      </c>
      <c r="J604" s="173" t="s">
        <v>1090</v>
      </c>
      <c r="K604" s="168">
        <v>0.9</v>
      </c>
      <c r="L604" s="169">
        <v>0.966942148760331</v>
      </c>
      <c r="M604" s="169">
        <v>0.93859649122807</v>
      </c>
      <c r="N604" s="170">
        <v>0.932584269662921</v>
      </c>
      <c r="O604" s="170">
        <v>0.959342023587834</v>
      </c>
      <c r="P604" s="356">
        <v>0.9</v>
      </c>
      <c r="Q604" s="357">
        <v>0.934228555768704</v>
      </c>
      <c r="R604" s="169">
        <v>0.911029580371474</v>
      </c>
      <c r="S604" s="169">
        <v>0.926525529265255</v>
      </c>
      <c r="T604" s="169">
        <v>0.950379096006607</v>
      </c>
      <c r="U604" s="356">
        <v>0.9</v>
      </c>
      <c r="V604" s="169">
        <v>0.891203069334064</v>
      </c>
      <c r="W604" s="169">
        <v>0.911258885576703</v>
      </c>
      <c r="X604" s="169">
        <v>0.88293897882939</v>
      </c>
      <c r="Y604" s="169">
        <v>0.910476214131805</v>
      </c>
      <c r="Z604" s="356">
        <v>0.92</v>
      </c>
      <c r="AA604" s="356">
        <v>0.883296047725578</v>
      </c>
      <c r="AB604" s="356">
        <v>0.921397379912664</v>
      </c>
      <c r="AC604" s="356">
        <v>0.945250350959289</v>
      </c>
      <c r="AD604" s="356">
        <v>0.934048933739528</v>
      </c>
      <c r="AE604" s="356">
        <v>0.92</v>
      </c>
      <c r="AF604" s="169">
        <v>0.990741097951468</v>
      </c>
      <c r="AG604" s="169">
        <v>0.941673472836342</v>
      </c>
      <c r="AH604" s="169">
        <v>0.972419635713277</v>
      </c>
      <c r="AI604" s="169">
        <v>0.993045670652644</v>
      </c>
      <c r="AJ604" s="356">
        <v>0.92</v>
      </c>
      <c r="AK604" s="169">
        <v>0.930822080075811</v>
      </c>
      <c r="AL604" s="169">
        <v>0.941397895457267</v>
      </c>
      <c r="AM604" s="169">
        <v>0.964088397790055</v>
      </c>
      <c r="AN604" s="169">
        <v>0.955697509826435</v>
      </c>
      <c r="AO604" s="168">
        <v>0.99</v>
      </c>
      <c r="AP604" s="358">
        <v>1</v>
      </c>
      <c r="AQ604" s="358">
        <v>1</v>
      </c>
      <c r="AR604" s="358">
        <v>1</v>
      </c>
      <c r="AS604" s="359">
        <v>1</v>
      </c>
      <c r="AT604" s="364">
        <v>0.05</v>
      </c>
      <c r="AU604" s="361">
        <v>0.171428571428571</v>
      </c>
      <c r="AV604" s="362">
        <v>0</v>
      </c>
      <c r="AW604" s="362">
        <v>0</v>
      </c>
      <c r="AX604" s="362">
        <v>0.0379901960784314</v>
      </c>
      <c r="AY604" s="142"/>
      <c r="AZ604" s="140"/>
    </row>
    <row r="605" spans="1:52">
      <c r="A605" s="138"/>
      <c r="B605" s="142"/>
      <c r="C605" s="172" t="s">
        <v>719</v>
      </c>
      <c r="D605" s="166" t="s">
        <v>26</v>
      </c>
      <c r="E605" s="166" t="s">
        <v>720</v>
      </c>
      <c r="F605" s="167" t="s">
        <v>1091</v>
      </c>
      <c r="G605" s="173" t="s">
        <v>1091</v>
      </c>
      <c r="H605" s="173" t="s">
        <v>1091</v>
      </c>
      <c r="I605" s="173" t="s">
        <v>1091</v>
      </c>
      <c r="J605" s="173" t="s">
        <v>1091</v>
      </c>
      <c r="K605" s="168">
        <v>0.9</v>
      </c>
      <c r="L605" s="169">
        <v>0.944444444444444</v>
      </c>
      <c r="M605" s="169">
        <v>0.970588235294118</v>
      </c>
      <c r="N605" s="170">
        <v>0.96551724137931</v>
      </c>
      <c r="O605" s="170">
        <v>0.942767950052029</v>
      </c>
      <c r="P605" s="356">
        <v>0.9</v>
      </c>
      <c r="Q605" s="357">
        <v>0.973605577689243</v>
      </c>
      <c r="R605" s="169">
        <v>0.986270022883295</v>
      </c>
      <c r="S605" s="169">
        <v>0.965392934390771</v>
      </c>
      <c r="T605" s="169">
        <v>0.982159858548307</v>
      </c>
      <c r="U605" s="356">
        <v>0.9</v>
      </c>
      <c r="V605" s="169">
        <v>0.816733067729084</v>
      </c>
      <c r="W605" s="169">
        <v>0.88558352402746</v>
      </c>
      <c r="X605" s="169">
        <v>0.860129776496035</v>
      </c>
      <c r="Y605" s="169">
        <v>0.887836061114386</v>
      </c>
      <c r="Z605" s="356">
        <v>0.92</v>
      </c>
      <c r="AA605" s="356">
        <v>0.779856115107914</v>
      </c>
      <c r="AB605" s="356">
        <v>0.922919508867667</v>
      </c>
      <c r="AC605" s="356">
        <v>0.900552486187845</v>
      </c>
      <c r="AD605" s="356">
        <v>0.921605869802779</v>
      </c>
      <c r="AE605" s="356">
        <v>0.92</v>
      </c>
      <c r="AF605" s="169">
        <v>0.985915492957746</v>
      </c>
      <c r="AG605" s="169">
        <v>0.98780487804878</v>
      </c>
      <c r="AH605" s="169">
        <v>0.993174061433447</v>
      </c>
      <c r="AI605" s="169">
        <v>0.988085782366958</v>
      </c>
      <c r="AJ605" s="356">
        <v>0.92</v>
      </c>
      <c r="AK605" s="169">
        <v>0.877280753384344</v>
      </c>
      <c r="AL605" s="169">
        <v>0.932963279248506</v>
      </c>
      <c r="AM605" s="169">
        <v>0.937305699481865</v>
      </c>
      <c r="AN605" s="169">
        <v>0.947487008031399</v>
      </c>
      <c r="AO605" s="168">
        <v>0.99</v>
      </c>
      <c r="AP605" s="358">
        <v>1</v>
      </c>
      <c r="AQ605" s="358">
        <v>1</v>
      </c>
      <c r="AR605" s="358">
        <v>1</v>
      </c>
      <c r="AS605" s="359">
        <v>1</v>
      </c>
      <c r="AT605" s="364">
        <v>0.05</v>
      </c>
      <c r="AU605" s="361">
        <v>0</v>
      </c>
      <c r="AV605" s="362">
        <v>0</v>
      </c>
      <c r="AW605" s="362">
        <v>0.1</v>
      </c>
      <c r="AX605" s="362">
        <v>0.0433333333333333</v>
      </c>
      <c r="AY605" s="142"/>
      <c r="AZ605" s="140"/>
    </row>
    <row r="606" spans="1:52">
      <c r="A606" s="138"/>
      <c r="B606" s="142"/>
      <c r="C606" s="172" t="s">
        <v>719</v>
      </c>
      <c r="D606" s="166" t="s">
        <v>26</v>
      </c>
      <c r="E606" s="166" t="s">
        <v>720</v>
      </c>
      <c r="F606" s="167" t="s">
        <v>1092</v>
      </c>
      <c r="G606" s="173" t="s">
        <v>1093</v>
      </c>
      <c r="H606" s="173" t="s">
        <v>1093</v>
      </c>
      <c r="I606" s="173" t="s">
        <v>1093</v>
      </c>
      <c r="J606" s="173" t="s">
        <v>1093</v>
      </c>
      <c r="K606" s="168">
        <v>0.9</v>
      </c>
      <c r="L606" s="169">
        <v>0.981481481481482</v>
      </c>
      <c r="M606" s="169">
        <v>0.961538461538462</v>
      </c>
      <c r="N606" s="170">
        <v>0.936170212765957</v>
      </c>
      <c r="O606" s="170">
        <v>0.952068286277085</v>
      </c>
      <c r="P606" s="356">
        <v>0.9</v>
      </c>
      <c r="Q606" s="357">
        <v>0.949033391915642</v>
      </c>
      <c r="R606" s="169">
        <v>0.917700112739572</v>
      </c>
      <c r="S606" s="169">
        <v>0.962375073486185</v>
      </c>
      <c r="T606" s="169">
        <v>0.955901143765388</v>
      </c>
      <c r="U606" s="356">
        <v>0.9</v>
      </c>
      <c r="V606" s="169">
        <v>0.867486818980668</v>
      </c>
      <c r="W606" s="169">
        <v>0.871476888387824</v>
      </c>
      <c r="X606" s="169">
        <v>0.88124632569077</v>
      </c>
      <c r="Y606" s="169">
        <v>0.893368030666625</v>
      </c>
      <c r="Z606" s="356">
        <v>0.92</v>
      </c>
      <c r="AA606" s="356">
        <v>0.904782993799823</v>
      </c>
      <c r="AB606" s="356">
        <v>0.889608387295714</v>
      </c>
      <c r="AC606" s="356">
        <v>0.903010033444816</v>
      </c>
      <c r="AD606" s="356">
        <v>0.895331667423898</v>
      </c>
      <c r="AE606" s="356">
        <v>0.92</v>
      </c>
      <c r="AF606" s="169">
        <v>0.99440342938795</v>
      </c>
      <c r="AG606" s="169">
        <v>0.986153071500504</v>
      </c>
      <c r="AH606" s="169">
        <v>0.988943731490622</v>
      </c>
      <c r="AI606" s="169">
        <v>0.992905795473037</v>
      </c>
      <c r="AJ606" s="356">
        <v>0.92</v>
      </c>
      <c r="AK606" s="169">
        <v>0.940035273368607</v>
      </c>
      <c r="AL606" s="169">
        <v>0.91669988043045</v>
      </c>
      <c r="AM606" s="169">
        <v>0.945769230769231</v>
      </c>
      <c r="AN606" s="169">
        <v>0.930819664827699</v>
      </c>
      <c r="AO606" s="168">
        <v>0.99</v>
      </c>
      <c r="AP606" s="358">
        <v>1</v>
      </c>
      <c r="AQ606" s="358">
        <v>1</v>
      </c>
      <c r="AR606" s="358">
        <v>1</v>
      </c>
      <c r="AS606" s="359">
        <v>1</v>
      </c>
      <c r="AT606" s="364">
        <v>0.05</v>
      </c>
      <c r="AU606" s="361">
        <v>0.384615384615385</v>
      </c>
      <c r="AV606" s="362">
        <v>0.111111111111111</v>
      </c>
      <c r="AW606" s="362">
        <v>0.142857142857143</v>
      </c>
      <c r="AX606" s="362">
        <v>0.075</v>
      </c>
      <c r="AY606" s="142"/>
      <c r="AZ606" s="140"/>
    </row>
    <row r="607" spans="1:52">
      <c r="A607" s="138"/>
      <c r="B607" s="142"/>
      <c r="C607" s="172" t="s">
        <v>719</v>
      </c>
      <c r="D607" s="166" t="s">
        <v>26</v>
      </c>
      <c r="E607" s="166" t="s">
        <v>720</v>
      </c>
      <c r="F607" s="167" t="s">
        <v>1094</v>
      </c>
      <c r="G607" s="173" t="s">
        <v>1095</v>
      </c>
      <c r="H607" s="173" t="s">
        <v>1095</v>
      </c>
      <c r="I607" s="173" t="s">
        <v>1095</v>
      </c>
      <c r="J607" s="173" t="s">
        <v>1095</v>
      </c>
      <c r="K607" s="168">
        <v>0.9</v>
      </c>
      <c r="L607" s="169">
        <v>0.839285714285714</v>
      </c>
      <c r="M607" s="169">
        <v>0.892857142857143</v>
      </c>
      <c r="N607" s="170">
        <v>0.897959183673469</v>
      </c>
      <c r="O607" s="170">
        <v>0.889171974522293</v>
      </c>
      <c r="P607" s="356">
        <v>0.9</v>
      </c>
      <c r="Q607" s="357">
        <v>0.747565898836381</v>
      </c>
      <c r="R607" s="169">
        <v>0.965662228451296</v>
      </c>
      <c r="S607" s="169">
        <v>0.964176496286588</v>
      </c>
      <c r="T607" s="169">
        <v>0.942491044663052</v>
      </c>
      <c r="U607" s="356">
        <v>0.9</v>
      </c>
      <c r="V607" s="169">
        <v>0.825932082640703</v>
      </c>
      <c r="W607" s="169">
        <v>0.880168185003504</v>
      </c>
      <c r="X607" s="169">
        <v>0.856705985146352</v>
      </c>
      <c r="Y607" s="169">
        <v>0.88377000746729</v>
      </c>
      <c r="Z607" s="356">
        <v>0.92</v>
      </c>
      <c r="AA607" s="356">
        <v>0.89991774060872</v>
      </c>
      <c r="AB607" s="356">
        <v>0.898305084745763</v>
      </c>
      <c r="AC607" s="356">
        <v>0.917966101694915</v>
      </c>
      <c r="AD607" s="356">
        <v>0.917647650163358</v>
      </c>
      <c r="AE607" s="356">
        <v>0.92</v>
      </c>
      <c r="AF607" s="169">
        <v>0.995334028654553</v>
      </c>
      <c r="AG607" s="169">
        <v>0.9905627249583</v>
      </c>
      <c r="AH607" s="169">
        <v>0.965964343598055</v>
      </c>
      <c r="AI607" s="169">
        <v>0.990065614485186</v>
      </c>
      <c r="AJ607" s="356">
        <v>0.92</v>
      </c>
      <c r="AK607" s="169">
        <v>0.925709197303142</v>
      </c>
      <c r="AL607" s="169">
        <v>0.924114458590697</v>
      </c>
      <c r="AM607" s="169">
        <v>0.94394261424017</v>
      </c>
      <c r="AN607" s="169">
        <v>0.941497257683954</v>
      </c>
      <c r="AO607" s="168">
        <v>0.99</v>
      </c>
      <c r="AP607" s="358">
        <v>1</v>
      </c>
      <c r="AQ607" s="358">
        <v>1</v>
      </c>
      <c r="AR607" s="358">
        <v>1</v>
      </c>
      <c r="AS607" s="359">
        <v>1</v>
      </c>
      <c r="AT607" s="364">
        <v>0.05</v>
      </c>
      <c r="AU607" s="361">
        <v>0.18</v>
      </c>
      <c r="AV607" s="362">
        <v>0</v>
      </c>
      <c r="AW607" s="362">
        <v>0.0357142857142857</v>
      </c>
      <c r="AX607" s="362">
        <v>0.0847092605886576</v>
      </c>
      <c r="AY607" s="142"/>
      <c r="AZ607" s="140"/>
    </row>
    <row r="608" spans="1:52">
      <c r="A608" s="138"/>
      <c r="B608" s="142"/>
      <c r="C608" s="172" t="s">
        <v>719</v>
      </c>
      <c r="D608" s="166" t="s">
        <v>26</v>
      </c>
      <c r="E608" s="166" t="s">
        <v>720</v>
      </c>
      <c r="F608" s="167" t="s">
        <v>1096</v>
      </c>
      <c r="G608" s="173" t="s">
        <v>1097</v>
      </c>
      <c r="H608" s="173" t="s">
        <v>1097</v>
      </c>
      <c r="I608" s="173" t="s">
        <v>1097</v>
      </c>
      <c r="J608" s="173" t="s">
        <v>1097</v>
      </c>
      <c r="K608" s="168">
        <v>0.9</v>
      </c>
      <c r="L608" s="169">
        <v>0.909090909090909</v>
      </c>
      <c r="M608" s="169">
        <v>0.918367346938776</v>
      </c>
      <c r="N608" s="170">
        <v>0.91304347826087</v>
      </c>
      <c r="O608" s="170">
        <v>0.894039735099338</v>
      </c>
      <c r="P608" s="356">
        <v>0.9</v>
      </c>
      <c r="Q608" s="357">
        <v>0.991691394658754</v>
      </c>
      <c r="R608" s="169">
        <v>0.989690721649485</v>
      </c>
      <c r="S608" s="169">
        <v>0.986111111111111</v>
      </c>
      <c r="T608" s="169">
        <v>0.986653713036614</v>
      </c>
      <c r="U608" s="356">
        <v>0.9</v>
      </c>
      <c r="V608" s="169">
        <v>0.861424332344214</v>
      </c>
      <c r="W608" s="169">
        <v>0.886149708650829</v>
      </c>
      <c r="X608" s="169">
        <v>0.851532567049808</v>
      </c>
      <c r="Y608" s="169">
        <v>0.880794219442589</v>
      </c>
      <c r="Z608" s="356">
        <v>0.92</v>
      </c>
      <c r="AA608" s="356">
        <v>0.927278934790031</v>
      </c>
      <c r="AB608" s="356">
        <v>0.931079664570231</v>
      </c>
      <c r="AC608" s="356">
        <v>0.909740840035746</v>
      </c>
      <c r="AD608" s="356">
        <v>0.941564719221818</v>
      </c>
      <c r="AE608" s="356">
        <v>0.92</v>
      </c>
      <c r="AF608" s="169">
        <v>0.999195679650695</v>
      </c>
      <c r="AG608" s="169">
        <v>0.87803566627834</v>
      </c>
      <c r="AH608" s="169">
        <v>0.984819734345351</v>
      </c>
      <c r="AI608" s="169">
        <v>0.976982087302661</v>
      </c>
      <c r="AJ608" s="356">
        <v>0.92</v>
      </c>
      <c r="AK608" s="169">
        <v>0.94237180504842</v>
      </c>
      <c r="AL608" s="169">
        <v>0.943287037037037</v>
      </c>
      <c r="AM608" s="169">
        <v>0.938921782486756</v>
      </c>
      <c r="AN608" s="169">
        <v>0.957689021528538</v>
      </c>
      <c r="AO608" s="168">
        <v>0.99</v>
      </c>
      <c r="AP608" s="358">
        <v>1</v>
      </c>
      <c r="AQ608" s="358">
        <v>1</v>
      </c>
      <c r="AR608" s="358">
        <v>1</v>
      </c>
      <c r="AS608" s="359">
        <v>1</v>
      </c>
      <c r="AT608" s="364">
        <v>0.05</v>
      </c>
      <c r="AU608" s="361">
        <v>0.226415094339623</v>
      </c>
      <c r="AV608" s="362">
        <v>0.0166666666666667</v>
      </c>
      <c r="AW608" s="362">
        <v>0</v>
      </c>
      <c r="AX608" s="362">
        <v>0.0508317929759704</v>
      </c>
      <c r="AY608" s="142"/>
      <c r="AZ608" s="140"/>
    </row>
    <row r="609" spans="1:52">
      <c r="A609" s="138"/>
      <c r="B609" s="142"/>
      <c r="C609" s="172" t="s">
        <v>719</v>
      </c>
      <c r="D609" s="166" t="s">
        <v>26</v>
      </c>
      <c r="E609" s="166" t="s">
        <v>720</v>
      </c>
      <c r="F609" s="167" t="s">
        <v>1098</v>
      </c>
      <c r="G609" s="173" t="s">
        <v>1099</v>
      </c>
      <c r="H609" s="173" t="s">
        <v>1099</v>
      </c>
      <c r="I609" s="173" t="s">
        <v>1099</v>
      </c>
      <c r="J609" s="173" t="s">
        <v>1099</v>
      </c>
      <c r="K609" s="168">
        <v>0.9</v>
      </c>
      <c r="L609" s="169">
        <v>0.82051282051282</v>
      </c>
      <c r="M609" s="169">
        <v>0.878787878787879</v>
      </c>
      <c r="N609" s="170">
        <v>0.676470588235294</v>
      </c>
      <c r="O609" s="170">
        <v>0.778752436647174</v>
      </c>
      <c r="P609" s="356">
        <v>0.9</v>
      </c>
      <c r="Q609" s="357">
        <v>0.970729576234163</v>
      </c>
      <c r="R609" s="169">
        <v>0.9120559114735</v>
      </c>
      <c r="S609" s="169">
        <v>0.920534458509142</v>
      </c>
      <c r="T609" s="169">
        <v>0.912710829581012</v>
      </c>
      <c r="U609" s="356">
        <v>0.9</v>
      </c>
      <c r="V609" s="169">
        <v>0.891655744866754</v>
      </c>
      <c r="W609" s="169">
        <v>0.899825276645312</v>
      </c>
      <c r="X609" s="169">
        <v>0.860056258790436</v>
      </c>
      <c r="Y609" s="169">
        <v>0.862378844539418</v>
      </c>
      <c r="Z609" s="356">
        <v>0.92</v>
      </c>
      <c r="AA609" s="356">
        <v>0.861042183622829</v>
      </c>
      <c r="AB609" s="356">
        <v>0.890686803308163</v>
      </c>
      <c r="AC609" s="356">
        <v>0.810126582278481</v>
      </c>
      <c r="AD609" s="356">
        <v>0.837074542897328</v>
      </c>
      <c r="AE609" s="356">
        <v>0.92</v>
      </c>
      <c r="AF609" s="169">
        <v>0.98200292775338</v>
      </c>
      <c r="AG609" s="169">
        <v>0.953694499668655</v>
      </c>
      <c r="AH609" s="169">
        <v>0.734710841942762</v>
      </c>
      <c r="AI609" s="169">
        <v>0.9233915920982</v>
      </c>
      <c r="AJ609" s="356">
        <v>0.92</v>
      </c>
      <c r="AK609" s="169">
        <v>0.908732001857873</v>
      </c>
      <c r="AL609" s="169">
        <v>0.915555555555556</v>
      </c>
      <c r="AM609" s="169">
        <v>0.903603182030884</v>
      </c>
      <c r="AN609" s="169">
        <v>0.894400484037173</v>
      </c>
      <c r="AO609" s="168">
        <v>0.99</v>
      </c>
      <c r="AP609" s="358">
        <v>1</v>
      </c>
      <c r="AQ609" s="358">
        <v>1</v>
      </c>
      <c r="AR609" s="358">
        <v>1</v>
      </c>
      <c r="AS609" s="359">
        <v>1</v>
      </c>
      <c r="AT609" s="364">
        <v>0.05</v>
      </c>
      <c r="AU609" s="361">
        <v>0.269230769230769</v>
      </c>
      <c r="AV609" s="362">
        <v>0</v>
      </c>
      <c r="AW609" s="362">
        <v>0.0714285714285714</v>
      </c>
      <c r="AX609" s="362">
        <v>0.0743801652892562</v>
      </c>
      <c r="AY609" s="142"/>
      <c r="AZ609" s="140"/>
    </row>
    <row r="610" spans="1:52">
      <c r="A610" s="138"/>
      <c r="B610" s="142"/>
      <c r="C610" s="172" t="s">
        <v>719</v>
      </c>
      <c r="D610" s="166" t="s">
        <v>26</v>
      </c>
      <c r="E610" s="166" t="s">
        <v>720</v>
      </c>
      <c r="F610" s="167" t="s">
        <v>1100</v>
      </c>
      <c r="G610" s="173" t="s">
        <v>1101</v>
      </c>
      <c r="H610" s="173" t="s">
        <v>1101</v>
      </c>
      <c r="I610" s="173" t="s">
        <v>1101</v>
      </c>
      <c r="J610" s="173" t="s">
        <v>1101</v>
      </c>
      <c r="K610" s="168">
        <v>0.9</v>
      </c>
      <c r="L610" s="169">
        <v>0.971014492753623</v>
      </c>
      <c r="M610" s="169">
        <v>0.914285714285714</v>
      </c>
      <c r="N610" s="170">
        <v>0.910714285714286</v>
      </c>
      <c r="O610" s="170">
        <v>0.925223802001053</v>
      </c>
      <c r="P610" s="356">
        <v>0.9</v>
      </c>
      <c r="Q610" s="357">
        <v>0.991937290033595</v>
      </c>
      <c r="R610" s="169">
        <v>0.997838171710933</v>
      </c>
      <c r="S610" s="169">
        <v>0.977886056971514</v>
      </c>
      <c r="T610" s="169">
        <v>0.982098985576161</v>
      </c>
      <c r="U610" s="356">
        <v>0.9</v>
      </c>
      <c r="V610" s="169">
        <v>0.923404255319149</v>
      </c>
      <c r="W610" s="169">
        <v>0.957998764669549</v>
      </c>
      <c r="X610" s="169">
        <v>0.925787106446777</v>
      </c>
      <c r="Y610" s="169">
        <v>0.915527421144397</v>
      </c>
      <c r="Z610" s="356">
        <v>0.92</v>
      </c>
      <c r="AA610" s="356">
        <v>0.931324647122693</v>
      </c>
      <c r="AB610" s="356">
        <v>0.955488494907582</v>
      </c>
      <c r="AC610" s="356">
        <v>0.907545887151598</v>
      </c>
      <c r="AD610" s="356">
        <v>0.929651863114867</v>
      </c>
      <c r="AE610" s="356">
        <v>0.92</v>
      </c>
      <c r="AF610" s="169">
        <v>0.98765796331809</v>
      </c>
      <c r="AG610" s="169">
        <v>0.957471469329529</v>
      </c>
      <c r="AH610" s="169">
        <v>0.989931825364576</v>
      </c>
      <c r="AI610" s="169">
        <v>0.989022613789504</v>
      </c>
      <c r="AJ610" s="356">
        <v>0.92</v>
      </c>
      <c r="AK610" s="169">
        <v>0.953625322046375</v>
      </c>
      <c r="AL610" s="169">
        <v>0.968621941224681</v>
      </c>
      <c r="AM610" s="169">
        <v>0.947863866763215</v>
      </c>
      <c r="AN610" s="169">
        <v>0.952180855534078</v>
      </c>
      <c r="AO610" s="168">
        <v>0.99</v>
      </c>
      <c r="AP610" s="358">
        <v>1</v>
      </c>
      <c r="AQ610" s="358">
        <v>1</v>
      </c>
      <c r="AR610" s="358">
        <v>1</v>
      </c>
      <c r="AS610" s="359">
        <v>1</v>
      </c>
      <c r="AT610" s="364">
        <v>0.05</v>
      </c>
      <c r="AU610" s="361">
        <v>0.142857142857143</v>
      </c>
      <c r="AV610" s="362">
        <v>0</v>
      </c>
      <c r="AW610" s="362">
        <v>0.0285714285714286</v>
      </c>
      <c r="AX610" s="362">
        <v>0.065123010130246</v>
      </c>
      <c r="AY610" s="142"/>
      <c r="AZ610" s="140"/>
    </row>
    <row r="611" spans="1:52">
      <c r="A611" s="138"/>
      <c r="B611" s="142"/>
      <c r="C611" s="172" t="s">
        <v>719</v>
      </c>
      <c r="D611" s="166" t="s">
        <v>26</v>
      </c>
      <c r="E611" s="166" t="s">
        <v>720</v>
      </c>
      <c r="F611" s="167" t="s">
        <v>1102</v>
      </c>
      <c r="G611" s="173" t="s">
        <v>1103</v>
      </c>
      <c r="H611" s="173" t="s">
        <v>1103</v>
      </c>
      <c r="I611" s="173" t="s">
        <v>1103</v>
      </c>
      <c r="J611" s="173" t="s">
        <v>1103</v>
      </c>
      <c r="K611" s="168">
        <v>0.9</v>
      </c>
      <c r="L611" s="169">
        <v>0.895348837209302</v>
      </c>
      <c r="M611" s="169">
        <v>0.876543209876543</v>
      </c>
      <c r="N611" s="170">
        <v>0.805555555555556</v>
      </c>
      <c r="O611" s="170">
        <v>0.854906937394247</v>
      </c>
      <c r="P611" s="356">
        <v>0.9</v>
      </c>
      <c r="Q611" s="357">
        <v>0.917142331062419</v>
      </c>
      <c r="R611" s="169">
        <v>0.956963538553497</v>
      </c>
      <c r="S611" s="169">
        <v>0.947026022304833</v>
      </c>
      <c r="T611" s="169">
        <v>0.924134193364963</v>
      </c>
      <c r="U611" s="356">
        <v>0.9</v>
      </c>
      <c r="V611" s="169">
        <v>0.851776836678328</v>
      </c>
      <c r="W611" s="169">
        <v>0.890017931858936</v>
      </c>
      <c r="X611" s="169">
        <v>0.875154894671623</v>
      </c>
      <c r="Y611" s="169">
        <v>0.86772571387956</v>
      </c>
      <c r="Z611" s="356">
        <v>0.92</v>
      </c>
      <c r="AA611" s="356">
        <v>0.898397040690506</v>
      </c>
      <c r="AB611" s="356">
        <v>0.938307030129125</v>
      </c>
      <c r="AC611" s="356">
        <v>0.940046565774156</v>
      </c>
      <c r="AD611" s="356">
        <v>0.935960138112078</v>
      </c>
      <c r="AE611" s="356">
        <v>0.92</v>
      </c>
      <c r="AF611" s="169">
        <v>0.994265874059656</v>
      </c>
      <c r="AG611" s="169">
        <v>0.999516474407681</v>
      </c>
      <c r="AH611" s="169">
        <v>0.999515591886164</v>
      </c>
      <c r="AI611" s="169">
        <v>0.999261712121543</v>
      </c>
      <c r="AJ611" s="356">
        <v>0.92</v>
      </c>
      <c r="AK611" s="169">
        <v>0.930151706700379</v>
      </c>
      <c r="AL611" s="169">
        <v>0.950812324929972</v>
      </c>
      <c r="AM611" s="169">
        <v>0.960226125580456</v>
      </c>
      <c r="AN611" s="169">
        <v>0.953095886638352</v>
      </c>
      <c r="AO611" s="168">
        <v>0.99</v>
      </c>
      <c r="AP611" s="358">
        <v>1</v>
      </c>
      <c r="AQ611" s="358">
        <v>1</v>
      </c>
      <c r="AR611" s="358">
        <v>1</v>
      </c>
      <c r="AS611" s="359">
        <v>1</v>
      </c>
      <c r="AT611" s="364">
        <v>0.05</v>
      </c>
      <c r="AU611" s="361">
        <v>0.0952380952380952</v>
      </c>
      <c r="AV611" s="362">
        <v>0</v>
      </c>
      <c r="AW611" s="362">
        <v>0</v>
      </c>
      <c r="AX611" s="362">
        <v>0.0380281690140845</v>
      </c>
      <c r="AY611" s="142"/>
      <c r="AZ611" s="140"/>
    </row>
    <row r="612" spans="1:52">
      <c r="A612" s="138"/>
      <c r="B612" s="142"/>
      <c r="C612" s="172" t="s">
        <v>719</v>
      </c>
      <c r="D612" s="166" t="s">
        <v>26</v>
      </c>
      <c r="E612" s="166" t="s">
        <v>720</v>
      </c>
      <c r="F612" s="167" t="s">
        <v>1104</v>
      </c>
      <c r="G612" s="173" t="s">
        <v>1105</v>
      </c>
      <c r="H612" s="173" t="s">
        <v>1105</v>
      </c>
      <c r="I612" s="173" t="s">
        <v>1105</v>
      </c>
      <c r="J612" s="173" t="s">
        <v>1105</v>
      </c>
      <c r="K612" s="168">
        <v>0.9</v>
      </c>
      <c r="L612" s="169">
        <v>0.988636363636364</v>
      </c>
      <c r="M612" s="169">
        <v>0.945205479452055</v>
      </c>
      <c r="N612" s="170">
        <v>0.985915492957746</v>
      </c>
      <c r="O612" s="170">
        <v>0.972342264477096</v>
      </c>
      <c r="P612" s="356">
        <v>0.9</v>
      </c>
      <c r="Q612" s="357">
        <v>0.971926427879961</v>
      </c>
      <c r="R612" s="169">
        <v>0.974389282899921</v>
      </c>
      <c r="S612" s="169">
        <v>0.971316818774446</v>
      </c>
      <c r="T612" s="169">
        <v>0.969716140389482</v>
      </c>
      <c r="U612" s="356">
        <v>0.9</v>
      </c>
      <c r="V612" s="169">
        <v>0.91674733785092</v>
      </c>
      <c r="W612" s="169">
        <v>0.937352245862884</v>
      </c>
      <c r="X612" s="169">
        <v>0.929595827900913</v>
      </c>
      <c r="Y612" s="169">
        <v>0.925411211354384</v>
      </c>
      <c r="Z612" s="356">
        <v>0.92</v>
      </c>
      <c r="AA612" s="356">
        <v>0.942528735632184</v>
      </c>
      <c r="AB612" s="356">
        <v>0.953839122486289</v>
      </c>
      <c r="AC612" s="356">
        <v>0.936656282450675</v>
      </c>
      <c r="AD612" s="356">
        <v>0.942111128801146</v>
      </c>
      <c r="AE612" s="356">
        <v>0.92</v>
      </c>
      <c r="AF612" s="169">
        <v>0.999295278365046</v>
      </c>
      <c r="AG612" s="169">
        <v>0.994869915720044</v>
      </c>
      <c r="AH612" s="169">
        <v>0.998248686514886</v>
      </c>
      <c r="AI612" s="169">
        <v>0.994461574719642</v>
      </c>
      <c r="AJ612" s="356">
        <v>0.92</v>
      </c>
      <c r="AK612" s="169">
        <v>0.971416863026329</v>
      </c>
      <c r="AL612" s="169">
        <v>0.97061310782241</v>
      </c>
      <c r="AM612" s="169">
        <v>0.972696245733788</v>
      </c>
      <c r="AN612" s="169">
        <v>0.971036270673804</v>
      </c>
      <c r="AO612" s="168">
        <v>0.99</v>
      </c>
      <c r="AP612" s="358">
        <v>1</v>
      </c>
      <c r="AQ612" s="358">
        <v>1</v>
      </c>
      <c r="AR612" s="358">
        <v>1</v>
      </c>
      <c r="AS612" s="359">
        <v>1</v>
      </c>
      <c r="AT612" s="364">
        <v>0.05</v>
      </c>
      <c r="AU612" s="361">
        <v>0.00850340136054422</v>
      </c>
      <c r="AV612" s="362">
        <v>0.00210084033613445</v>
      </c>
      <c r="AW612" s="362">
        <v>0.00168634064080944</v>
      </c>
      <c r="AX612" s="362">
        <v>0.00756670649143767</v>
      </c>
      <c r="AY612" s="142"/>
      <c r="AZ612" s="140"/>
    </row>
    <row r="613" spans="1:52">
      <c r="A613" s="138"/>
      <c r="B613" s="142"/>
      <c r="C613" s="172" t="s">
        <v>719</v>
      </c>
      <c r="D613" s="166" t="s">
        <v>26</v>
      </c>
      <c r="E613" s="166" t="s">
        <v>720</v>
      </c>
      <c r="F613" s="167" t="s">
        <v>1106</v>
      </c>
      <c r="G613" s="173" t="s">
        <v>1107</v>
      </c>
      <c r="H613" s="173" t="s">
        <v>1107</v>
      </c>
      <c r="I613" s="173" t="s">
        <v>1107</v>
      </c>
      <c r="J613" s="173" t="s">
        <v>1107</v>
      </c>
      <c r="K613" s="168">
        <v>0.9</v>
      </c>
      <c r="L613" s="169">
        <v>1</v>
      </c>
      <c r="M613" s="169">
        <v>0.980392156862745</v>
      </c>
      <c r="N613" s="170">
        <v>0.981818181818182</v>
      </c>
      <c r="O613" s="170">
        <v>0.996051889452905</v>
      </c>
      <c r="P613" s="356">
        <v>0.9</v>
      </c>
      <c r="Q613" s="357">
        <v>0.989933458454189</v>
      </c>
      <c r="R613" s="169">
        <v>0.991150442477876</v>
      </c>
      <c r="S613" s="169">
        <v>0.993611040122668</v>
      </c>
      <c r="T613" s="169">
        <v>0.989975275722109</v>
      </c>
      <c r="U613" s="356">
        <v>0.9</v>
      </c>
      <c r="V613" s="169">
        <v>0.948472956833305</v>
      </c>
      <c r="W613" s="169">
        <v>0.957227138643068</v>
      </c>
      <c r="X613" s="169">
        <v>0.95246613851265</v>
      </c>
      <c r="Y613" s="169">
        <v>0.955589121317728</v>
      </c>
      <c r="Z613" s="356">
        <v>0.92</v>
      </c>
      <c r="AA613" s="356">
        <v>0.960659898477157</v>
      </c>
      <c r="AB613" s="356">
        <v>0.965006729475101</v>
      </c>
      <c r="AC613" s="356">
        <v>0.956822107081174</v>
      </c>
      <c r="AD613" s="356">
        <v>0.955181286549708</v>
      </c>
      <c r="AE613" s="356">
        <v>0.92</v>
      </c>
      <c r="AF613" s="169">
        <v>1</v>
      </c>
      <c r="AG613" s="169">
        <v>0.999245567710298</v>
      </c>
      <c r="AH613" s="169">
        <v>0.998367346938775</v>
      </c>
      <c r="AI613" s="169">
        <v>0.99773898667704</v>
      </c>
      <c r="AJ613" s="356">
        <v>0.92</v>
      </c>
      <c r="AK613" s="169">
        <v>0.981446625436945</v>
      </c>
      <c r="AL613" s="169">
        <v>0.978699233172394</v>
      </c>
      <c r="AM613" s="169">
        <v>0.985755619853105</v>
      </c>
      <c r="AN613" s="169">
        <v>0.981252208631176</v>
      </c>
      <c r="AO613" s="168">
        <v>0.99</v>
      </c>
      <c r="AP613" s="358">
        <v>1</v>
      </c>
      <c r="AQ613" s="358">
        <v>1</v>
      </c>
      <c r="AR613" s="358">
        <v>1</v>
      </c>
      <c r="AS613" s="359">
        <v>1</v>
      </c>
      <c r="AT613" s="364">
        <v>0.05</v>
      </c>
      <c r="AU613" s="361">
        <v>0</v>
      </c>
      <c r="AV613" s="362">
        <v>0</v>
      </c>
      <c r="AW613" s="362">
        <v>0</v>
      </c>
      <c r="AX613" s="362">
        <v>0.00177322431287558</v>
      </c>
      <c r="AY613" s="142"/>
      <c r="AZ613" s="140"/>
    </row>
    <row r="614" spans="1:52">
      <c r="A614" s="138"/>
      <c r="B614" s="142"/>
      <c r="C614" s="172" t="s">
        <v>719</v>
      </c>
      <c r="D614" s="166" t="s">
        <v>26</v>
      </c>
      <c r="E614" s="166" t="s">
        <v>720</v>
      </c>
      <c r="F614" s="167" t="s">
        <v>1108</v>
      </c>
      <c r="G614" s="173" t="s">
        <v>1109</v>
      </c>
      <c r="H614" s="173" t="s">
        <v>1109</v>
      </c>
      <c r="I614" s="173" t="s">
        <v>1109</v>
      </c>
      <c r="J614" s="173" t="s">
        <v>1109</v>
      </c>
      <c r="K614" s="168">
        <v>0.9</v>
      </c>
      <c r="L614" s="169">
        <v>0.923076923076923</v>
      </c>
      <c r="M614" s="169">
        <v>0.954545454545455</v>
      </c>
      <c r="N614" s="170">
        <v>0.888888888888889</v>
      </c>
      <c r="O614" s="170">
        <v>0.956491228070175</v>
      </c>
      <c r="P614" s="356">
        <v>0.9</v>
      </c>
      <c r="Q614" s="357">
        <v>0.987170515512013</v>
      </c>
      <c r="R614" s="169">
        <v>0.993364299933643</v>
      </c>
      <c r="S614" s="169">
        <v>0.996658002227998</v>
      </c>
      <c r="T614" s="169">
        <v>0.986415812755473</v>
      </c>
      <c r="U614" s="356">
        <v>0.9</v>
      </c>
      <c r="V614" s="169">
        <v>0.853044086773968</v>
      </c>
      <c r="W614" s="169">
        <v>0.864631718646317</v>
      </c>
      <c r="X614" s="169">
        <v>0.890085406609729</v>
      </c>
      <c r="Y614" s="169">
        <v>0.868536872165295</v>
      </c>
      <c r="Z614" s="356">
        <v>0.92</v>
      </c>
      <c r="AA614" s="356">
        <v>0.918735891647856</v>
      </c>
      <c r="AB614" s="356">
        <v>0.9171875</v>
      </c>
      <c r="AC614" s="356">
        <v>0.898128898128898</v>
      </c>
      <c r="AD614" s="356">
        <v>0.923768015187572</v>
      </c>
      <c r="AE614" s="356">
        <v>0.92</v>
      </c>
      <c r="AF614" s="169">
        <v>0.966666666666667</v>
      </c>
      <c r="AG614" s="169">
        <v>0.98046875</v>
      </c>
      <c r="AH614" s="169">
        <v>0.972413793103448</v>
      </c>
      <c r="AI614" s="169">
        <v>0.975952255573109</v>
      </c>
      <c r="AJ614" s="356">
        <v>0.92</v>
      </c>
      <c r="AK614" s="169">
        <v>0.963688145247419</v>
      </c>
      <c r="AL614" s="169">
        <v>0.948690348044492</v>
      </c>
      <c r="AM614" s="169">
        <v>0.96124763705104</v>
      </c>
      <c r="AN614" s="169">
        <v>0.95886173344171</v>
      </c>
      <c r="AO614" s="168">
        <v>0.99</v>
      </c>
      <c r="AP614" s="358">
        <v>1</v>
      </c>
      <c r="AQ614" s="358">
        <v>1</v>
      </c>
      <c r="AR614" s="358">
        <v>1</v>
      </c>
      <c r="AS614" s="359">
        <v>1</v>
      </c>
      <c r="AT614" s="364">
        <v>0.05</v>
      </c>
      <c r="AU614" s="361">
        <v>0.0909090909090909</v>
      </c>
      <c r="AV614" s="362">
        <v>0</v>
      </c>
      <c r="AW614" s="362">
        <v>0</v>
      </c>
      <c r="AX614" s="362">
        <v>0.0893617021276596</v>
      </c>
      <c r="AY614" s="142"/>
      <c r="AZ614" s="140"/>
    </row>
    <row r="615" spans="1:52">
      <c r="A615" s="138"/>
      <c r="B615" s="142"/>
      <c r="C615" s="172" t="s">
        <v>719</v>
      </c>
      <c r="D615" s="166" t="s">
        <v>26</v>
      </c>
      <c r="E615" s="166" t="s">
        <v>720</v>
      </c>
      <c r="F615" s="167" t="s">
        <v>1110</v>
      </c>
      <c r="G615" s="173" t="s">
        <v>1110</v>
      </c>
      <c r="H615" s="173" t="s">
        <v>1110</v>
      </c>
      <c r="I615" s="173" t="s">
        <v>1110</v>
      </c>
      <c r="J615" s="173" t="s">
        <v>1110</v>
      </c>
      <c r="K615" s="168">
        <v>0.9</v>
      </c>
      <c r="L615" s="169">
        <v>0.957446808510638</v>
      </c>
      <c r="M615" s="169">
        <v>0.971428571428571</v>
      </c>
      <c r="N615" s="170">
        <v>0.955555555555556</v>
      </c>
      <c r="O615" s="170">
        <v>0.965097402597403</v>
      </c>
      <c r="P615" s="356">
        <v>0.9</v>
      </c>
      <c r="Q615" s="357">
        <v>0.981178196040088</v>
      </c>
      <c r="R615" s="169">
        <v>0.980329949238579</v>
      </c>
      <c r="S615" s="169">
        <v>0.98584003061615</v>
      </c>
      <c r="T615" s="169">
        <v>0.983037889389934</v>
      </c>
      <c r="U615" s="356">
        <v>0.9</v>
      </c>
      <c r="V615" s="169">
        <v>0.922757272060621</v>
      </c>
      <c r="W615" s="169">
        <v>0.953045685279188</v>
      </c>
      <c r="X615" s="169">
        <v>0.957137389973211</v>
      </c>
      <c r="Y615" s="169">
        <v>0.92556885917172</v>
      </c>
      <c r="Z615" s="356">
        <v>0.92</v>
      </c>
      <c r="AA615" s="356">
        <v>0.951184493898062</v>
      </c>
      <c r="AB615" s="356">
        <v>0.947833065810594</v>
      </c>
      <c r="AC615" s="356">
        <v>0.91726618705036</v>
      </c>
      <c r="AD615" s="356">
        <v>0.931054857569349</v>
      </c>
      <c r="AE615" s="356">
        <v>0.92</v>
      </c>
      <c r="AF615" s="169">
        <v>0.998013902681231</v>
      </c>
      <c r="AG615" s="169">
        <v>0.998745294855709</v>
      </c>
      <c r="AH615" s="169">
        <v>0.995726495726496</v>
      </c>
      <c r="AI615" s="169">
        <v>0.963097303264469</v>
      </c>
      <c r="AJ615" s="356">
        <v>0.92</v>
      </c>
      <c r="AK615" s="169">
        <v>0.979045189504373</v>
      </c>
      <c r="AL615" s="169">
        <v>0.967091295116773</v>
      </c>
      <c r="AM615" s="169">
        <v>0.977279899021773</v>
      </c>
      <c r="AN615" s="169">
        <v>0.969219795895973</v>
      </c>
      <c r="AO615" s="168">
        <v>0.99</v>
      </c>
      <c r="AP615" s="358">
        <v>1</v>
      </c>
      <c r="AQ615" s="358">
        <v>1</v>
      </c>
      <c r="AR615" s="358">
        <v>1</v>
      </c>
      <c r="AS615" s="359">
        <v>1</v>
      </c>
      <c r="AT615" s="364">
        <v>0.05</v>
      </c>
      <c r="AU615" s="361">
        <v>0.00574712643678161</v>
      </c>
      <c r="AV615" s="362">
        <v>0</v>
      </c>
      <c r="AW615" s="362">
        <v>0.0029585798816568</v>
      </c>
      <c r="AX615" s="362">
        <v>0.00370072405470636</v>
      </c>
      <c r="AY615" s="142"/>
      <c r="AZ615" s="140"/>
    </row>
    <row r="616" spans="1:52">
      <c r="A616" s="138"/>
      <c r="B616" s="142"/>
      <c r="C616" s="172" t="s">
        <v>719</v>
      </c>
      <c r="D616" s="166" t="s">
        <v>26</v>
      </c>
      <c r="E616" s="166" t="s">
        <v>720</v>
      </c>
      <c r="F616" s="167" t="s">
        <v>1111</v>
      </c>
      <c r="G616" s="173" t="s">
        <v>1111</v>
      </c>
      <c r="H616" s="173" t="s">
        <v>1111</v>
      </c>
      <c r="I616" s="173" t="s">
        <v>1111</v>
      </c>
      <c r="J616" s="173" t="s">
        <v>1111</v>
      </c>
      <c r="K616" s="168">
        <v>0.9</v>
      </c>
      <c r="L616" s="169">
        <v>0.967741935483871</v>
      </c>
      <c r="M616" s="169">
        <v>1</v>
      </c>
      <c r="N616" s="170">
        <v>1</v>
      </c>
      <c r="O616" s="170">
        <v>0.917174177831912</v>
      </c>
      <c r="P616" s="356">
        <v>0.9</v>
      </c>
      <c r="Q616" s="357">
        <v>1</v>
      </c>
      <c r="R616" s="169" t="s">
        <v>40</v>
      </c>
      <c r="S616" s="169">
        <v>0</v>
      </c>
      <c r="T616" s="169">
        <v>0.333333333333333</v>
      </c>
      <c r="U616" s="356">
        <v>0.9</v>
      </c>
      <c r="V616" s="169">
        <v>1</v>
      </c>
      <c r="W616" s="169" t="s">
        <v>40</v>
      </c>
      <c r="X616" s="169">
        <v>1</v>
      </c>
      <c r="Y616" s="169">
        <v>0.666666666666667</v>
      </c>
      <c r="Z616" s="356">
        <v>0.92</v>
      </c>
      <c r="AA616" s="356">
        <v>1</v>
      </c>
      <c r="AB616" s="356" t="s">
        <v>40</v>
      </c>
      <c r="AC616" s="356" t="s">
        <v>40</v>
      </c>
      <c r="AD616" s="356">
        <v>0.5</v>
      </c>
      <c r="AE616" s="356">
        <v>0.92</v>
      </c>
      <c r="AF616" s="169">
        <v>0.989583333333333</v>
      </c>
      <c r="AG616" s="169">
        <v>0.989247311827957</v>
      </c>
      <c r="AH616" s="169">
        <v>0.945205479452055</v>
      </c>
      <c r="AI616" s="169">
        <v>0.972518035039505</v>
      </c>
      <c r="AJ616" s="356">
        <v>0.92</v>
      </c>
      <c r="AK616" s="169">
        <v>0.972335468841002</v>
      </c>
      <c r="AL616" s="169">
        <v>0.94582593250444</v>
      </c>
      <c r="AM616" s="169">
        <v>0.938997821350762</v>
      </c>
      <c r="AN616" s="169">
        <v>0.943846051049045</v>
      </c>
      <c r="AO616" s="168">
        <v>0.99</v>
      </c>
      <c r="AP616" s="358">
        <v>1</v>
      </c>
      <c r="AQ616" s="358">
        <v>1</v>
      </c>
      <c r="AR616" s="358">
        <v>1</v>
      </c>
      <c r="AS616" s="359">
        <v>1</v>
      </c>
      <c r="AT616" s="364">
        <v>0.05</v>
      </c>
      <c r="AU616" s="361">
        <v>0</v>
      </c>
      <c r="AV616" s="362">
        <v>0</v>
      </c>
      <c r="AW616" s="362">
        <v>0</v>
      </c>
      <c r="AX616" s="362">
        <v>0.0451612903225806</v>
      </c>
      <c r="AY616" s="142"/>
      <c r="AZ616" s="140"/>
    </row>
    <row r="617" spans="1:52">
      <c r="A617" s="138"/>
      <c r="B617" s="142"/>
      <c r="C617" s="172" t="s">
        <v>719</v>
      </c>
      <c r="D617" s="166" t="s">
        <v>26</v>
      </c>
      <c r="E617" s="166" t="s">
        <v>720</v>
      </c>
      <c r="F617" s="167" t="s">
        <v>1112</v>
      </c>
      <c r="G617" s="173" t="s">
        <v>1113</v>
      </c>
      <c r="H617" s="173" t="s">
        <v>1113</v>
      </c>
      <c r="I617" s="173" t="s">
        <v>1113</v>
      </c>
      <c r="J617" s="173" t="s">
        <v>1113</v>
      </c>
      <c r="K617" s="168">
        <v>0.9</v>
      </c>
      <c r="L617" s="169">
        <v>0.956989247311828</v>
      </c>
      <c r="M617" s="169">
        <v>0.971830985915493</v>
      </c>
      <c r="N617" s="170">
        <v>0.987951807228916</v>
      </c>
      <c r="O617" s="170">
        <v>0.963246554364472</v>
      </c>
      <c r="P617" s="356">
        <v>0.9</v>
      </c>
      <c r="Q617" s="357">
        <v>0.513513513513513</v>
      </c>
      <c r="R617" s="169">
        <v>0.875</v>
      </c>
      <c r="S617" s="169">
        <v>0.9</v>
      </c>
      <c r="T617" s="169">
        <v>0.83</v>
      </c>
      <c r="U617" s="356">
        <v>0.9</v>
      </c>
      <c r="V617" s="169">
        <v>0.0540540540540541</v>
      </c>
      <c r="W617" s="169">
        <v>1</v>
      </c>
      <c r="X617" s="169">
        <v>1</v>
      </c>
      <c r="Y617" s="169">
        <v>0.742857142857143</v>
      </c>
      <c r="Z617" s="356">
        <v>0.92</v>
      </c>
      <c r="AA617" s="356">
        <v>0.5</v>
      </c>
      <c r="AB617" s="356">
        <v>1</v>
      </c>
      <c r="AC617" s="356">
        <v>1</v>
      </c>
      <c r="AD617" s="356">
        <v>0.885714285714286</v>
      </c>
      <c r="AE617" s="356">
        <v>0.92</v>
      </c>
      <c r="AF617" s="169">
        <v>0.997037914691943</v>
      </c>
      <c r="AG617" s="169">
        <v>0.994146341463415</v>
      </c>
      <c r="AH617" s="169">
        <v>0.997526283240569</v>
      </c>
      <c r="AI617" s="169">
        <v>0.976527803266654</v>
      </c>
      <c r="AJ617" s="356">
        <v>0.92</v>
      </c>
      <c r="AK617" s="169">
        <v>0.944471890129434</v>
      </c>
      <c r="AL617" s="169">
        <v>0.951667097441199</v>
      </c>
      <c r="AM617" s="169">
        <v>0.950789361399516</v>
      </c>
      <c r="AN617" s="169">
        <v>0.952410324539761</v>
      </c>
      <c r="AO617" s="168">
        <v>0.99</v>
      </c>
      <c r="AP617" s="358">
        <v>1</v>
      </c>
      <c r="AQ617" s="358">
        <v>1</v>
      </c>
      <c r="AR617" s="358">
        <v>1</v>
      </c>
      <c r="AS617" s="359">
        <v>1</v>
      </c>
      <c r="AT617" s="364">
        <v>0.05</v>
      </c>
      <c r="AU617" s="361">
        <v>0.00755287009063444</v>
      </c>
      <c r="AV617" s="362">
        <v>0.00776699029126214</v>
      </c>
      <c r="AW617" s="362">
        <v>0</v>
      </c>
      <c r="AX617" s="362">
        <v>0.00253241933371174</v>
      </c>
      <c r="AY617" s="142"/>
      <c r="AZ617" s="140"/>
    </row>
    <row r="618" spans="1:52">
      <c r="A618" s="138"/>
      <c r="B618" s="142"/>
      <c r="C618" s="172" t="s">
        <v>719</v>
      </c>
      <c r="D618" s="166" t="s">
        <v>26</v>
      </c>
      <c r="E618" s="166" t="s">
        <v>720</v>
      </c>
      <c r="F618" s="167" t="s">
        <v>1114</v>
      </c>
      <c r="G618" s="173" t="s">
        <v>1114</v>
      </c>
      <c r="H618" s="173" t="s">
        <v>1114</v>
      </c>
      <c r="I618" s="173" t="s">
        <v>1114</v>
      </c>
      <c r="J618" s="173" t="s">
        <v>1114</v>
      </c>
      <c r="K618" s="168">
        <v>0.9</v>
      </c>
      <c r="L618" s="169">
        <v>1</v>
      </c>
      <c r="M618" s="169">
        <v>1</v>
      </c>
      <c r="N618" s="170">
        <v>0.95</v>
      </c>
      <c r="O618" s="170">
        <v>0.982486865148862</v>
      </c>
      <c r="P618" s="356">
        <v>0.9</v>
      </c>
      <c r="Q618" s="357">
        <v>0.965728900255755</v>
      </c>
      <c r="R618" s="169">
        <v>0.963513513513514</v>
      </c>
      <c r="S618" s="169">
        <v>0.973805855161787</v>
      </c>
      <c r="T618" s="169">
        <v>0.960192062065377</v>
      </c>
      <c r="U618" s="356">
        <v>0.9</v>
      </c>
      <c r="V618" s="169">
        <v>0.926342710997442</v>
      </c>
      <c r="W618" s="169">
        <v>0.95</v>
      </c>
      <c r="X618" s="169">
        <v>0.945300462249615</v>
      </c>
      <c r="Y618" s="169">
        <v>0.921211977860826</v>
      </c>
      <c r="Z618" s="356">
        <v>0.92</v>
      </c>
      <c r="AA618" s="356">
        <v>0.956022944550669</v>
      </c>
      <c r="AB618" s="356">
        <v>0.95045871559633</v>
      </c>
      <c r="AC618" s="356">
        <v>0.929411764705882</v>
      </c>
      <c r="AD618" s="356">
        <v>0.941981353544839</v>
      </c>
      <c r="AE618" s="356">
        <v>0.92</v>
      </c>
      <c r="AF618" s="169">
        <v>1</v>
      </c>
      <c r="AG618" s="169">
        <v>0.994285714285714</v>
      </c>
      <c r="AH618" s="169">
        <v>0.995260663507109</v>
      </c>
      <c r="AI618" s="169">
        <v>0.972597734746072</v>
      </c>
      <c r="AJ618" s="356">
        <v>0.92</v>
      </c>
      <c r="AK618" s="169">
        <v>0.963336019339243</v>
      </c>
      <c r="AL618" s="169">
        <v>0.967315175097276</v>
      </c>
      <c r="AM618" s="169">
        <v>0.97275204359673</v>
      </c>
      <c r="AN618" s="169">
        <v>0.970836101688988</v>
      </c>
      <c r="AO618" s="168">
        <v>0.99</v>
      </c>
      <c r="AP618" s="358">
        <v>1</v>
      </c>
      <c r="AQ618" s="358">
        <v>1</v>
      </c>
      <c r="AR618" s="358">
        <v>1</v>
      </c>
      <c r="AS618" s="359">
        <v>1</v>
      </c>
      <c r="AT618" s="364">
        <v>0.05</v>
      </c>
      <c r="AU618" s="361">
        <v>0.333333333333333</v>
      </c>
      <c r="AV618" s="362">
        <v>0</v>
      </c>
      <c r="AW618" s="362">
        <v>0</v>
      </c>
      <c r="AX618" s="362">
        <v>0.0645161290322581</v>
      </c>
      <c r="AY618" s="142"/>
      <c r="AZ618" s="140"/>
    </row>
    <row r="619" spans="1:52">
      <c r="A619" s="138"/>
      <c r="B619" s="142"/>
      <c r="C619" s="172" t="s">
        <v>719</v>
      </c>
      <c r="D619" s="166" t="s">
        <v>26</v>
      </c>
      <c r="E619" s="166" t="s">
        <v>720</v>
      </c>
      <c r="F619" s="167" t="s">
        <v>1115</v>
      </c>
      <c r="G619" s="173" t="s">
        <v>1116</v>
      </c>
      <c r="H619" s="173" t="s">
        <v>1116</v>
      </c>
      <c r="I619" s="173" t="s">
        <v>1116</v>
      </c>
      <c r="J619" s="173" t="s">
        <v>1116</v>
      </c>
      <c r="K619" s="168">
        <v>0.9</v>
      </c>
      <c r="L619" s="169">
        <v>0.95049504950495</v>
      </c>
      <c r="M619" s="169">
        <v>0.873563218390805</v>
      </c>
      <c r="N619" s="170">
        <v>0.957446808510638</v>
      </c>
      <c r="O619" s="170">
        <v>0.932835820895522</v>
      </c>
      <c r="P619" s="356">
        <v>0.9</v>
      </c>
      <c r="Q619" s="357">
        <v>0.666666666666667</v>
      </c>
      <c r="R619" s="169">
        <v>0.8</v>
      </c>
      <c r="S619" s="169">
        <v>1</v>
      </c>
      <c r="T619" s="169">
        <v>0.915032679738562</v>
      </c>
      <c r="U619" s="356">
        <v>0.9</v>
      </c>
      <c r="V619" s="169">
        <v>0.666666666666667</v>
      </c>
      <c r="W619" s="169">
        <v>0.6</v>
      </c>
      <c r="X619" s="169">
        <v>1</v>
      </c>
      <c r="Y619" s="169">
        <v>0.875816993464052</v>
      </c>
      <c r="Z619" s="356">
        <v>0.92</v>
      </c>
      <c r="AA619" s="356">
        <v>0.5</v>
      </c>
      <c r="AB619" s="356">
        <v>0.75</v>
      </c>
      <c r="AC619" s="356" t="s">
        <v>40</v>
      </c>
      <c r="AD619" s="356">
        <v>0.873239436619718</v>
      </c>
      <c r="AE619" s="356">
        <v>0.92</v>
      </c>
      <c r="AF619" s="169">
        <v>0.998069498069498</v>
      </c>
      <c r="AG619" s="169">
        <v>0.994448850118953</v>
      </c>
      <c r="AH619" s="169">
        <v>0.996125186289121</v>
      </c>
      <c r="AI619" s="169">
        <v>0.996675531914894</v>
      </c>
      <c r="AJ619" s="356">
        <v>0.92</v>
      </c>
      <c r="AK619" s="169">
        <v>0.965050455328575</v>
      </c>
      <c r="AL619" s="169">
        <v>0.955456570155902</v>
      </c>
      <c r="AM619" s="169">
        <v>0.963609229709563</v>
      </c>
      <c r="AN619" s="169">
        <v>0.973050571208668</v>
      </c>
      <c r="AO619" s="168">
        <v>0.99</v>
      </c>
      <c r="AP619" s="358">
        <v>1</v>
      </c>
      <c r="AQ619" s="358">
        <v>1</v>
      </c>
      <c r="AR619" s="358">
        <v>1</v>
      </c>
      <c r="AS619" s="359">
        <v>1</v>
      </c>
      <c r="AT619" s="364">
        <v>0.05</v>
      </c>
      <c r="AU619" s="361">
        <v>0.00431034482758621</v>
      </c>
      <c r="AV619" s="362">
        <v>0.000930232558139535</v>
      </c>
      <c r="AW619" s="362">
        <v>0.014760147601476</v>
      </c>
      <c r="AX619" s="362">
        <v>0.00545454545454545</v>
      </c>
      <c r="AY619" s="142"/>
      <c r="AZ619" s="140"/>
    </row>
    <row r="620" spans="1:52">
      <c r="A620" s="138"/>
      <c r="B620" s="142"/>
      <c r="C620" s="172" t="s">
        <v>719</v>
      </c>
      <c r="D620" s="166" t="s">
        <v>26</v>
      </c>
      <c r="E620" s="166" t="s">
        <v>720</v>
      </c>
      <c r="F620" s="167" t="s">
        <v>1117</v>
      </c>
      <c r="G620" s="173" t="s">
        <v>1117</v>
      </c>
      <c r="H620" s="173" t="s">
        <v>1117</v>
      </c>
      <c r="I620" s="173" t="s">
        <v>1117</v>
      </c>
      <c r="J620" s="173" t="s">
        <v>1117</v>
      </c>
      <c r="K620" s="168">
        <v>0.9</v>
      </c>
      <c r="L620" s="169">
        <v>1</v>
      </c>
      <c r="M620" s="169">
        <v>1</v>
      </c>
      <c r="N620" s="170">
        <v>1</v>
      </c>
      <c r="O620" s="170">
        <v>0.995856873822975</v>
      </c>
      <c r="P620" s="356">
        <v>0.9</v>
      </c>
      <c r="Q620" s="357">
        <v>0.989264069264069</v>
      </c>
      <c r="R620" s="169">
        <v>0.99018759018759</v>
      </c>
      <c r="S620" s="169">
        <v>0.994847131569907</v>
      </c>
      <c r="T620" s="169">
        <v>0.98878547982236</v>
      </c>
      <c r="U620" s="356">
        <v>0.9</v>
      </c>
      <c r="V620" s="169">
        <v>0.93021645021645</v>
      </c>
      <c r="W620" s="169">
        <v>0.951803751803752</v>
      </c>
      <c r="X620" s="169">
        <v>0.950875987633116</v>
      </c>
      <c r="Y620" s="169">
        <v>0.950376520563815</v>
      </c>
      <c r="Z620" s="356">
        <v>0.92</v>
      </c>
      <c r="AA620" s="356">
        <v>0.950182727447586</v>
      </c>
      <c r="AB620" s="356">
        <v>0.954164892862211</v>
      </c>
      <c r="AC620" s="356">
        <v>0.963479096588179</v>
      </c>
      <c r="AD620" s="356">
        <v>0.969797298600441</v>
      </c>
      <c r="AE620" s="356">
        <v>0.92</v>
      </c>
      <c r="AF620" s="169">
        <v>0.991188758070642</v>
      </c>
      <c r="AG620" s="169">
        <v>0.997913234486546</v>
      </c>
      <c r="AH620" s="169">
        <v>0.992891848119489</v>
      </c>
      <c r="AI620" s="169">
        <v>0.995239903196729</v>
      </c>
      <c r="AJ620" s="356">
        <v>0.92</v>
      </c>
      <c r="AK620" s="169">
        <v>0.962730089301987</v>
      </c>
      <c r="AL620" s="169">
        <v>0.965376200894131</v>
      </c>
      <c r="AM620" s="169">
        <v>0.977368315641899</v>
      </c>
      <c r="AN620" s="169">
        <v>0.979105713303444</v>
      </c>
      <c r="AO620" s="168">
        <v>0.99</v>
      </c>
      <c r="AP620" s="358">
        <v>1</v>
      </c>
      <c r="AQ620" s="358">
        <v>1</v>
      </c>
      <c r="AR620" s="358">
        <v>1</v>
      </c>
      <c r="AS620" s="359">
        <v>1</v>
      </c>
      <c r="AT620" s="364">
        <v>0.05</v>
      </c>
      <c r="AU620" s="361">
        <v>0.185185185185185</v>
      </c>
      <c r="AV620" s="362">
        <v>0.0303030303030303</v>
      </c>
      <c r="AW620" s="362">
        <v>0</v>
      </c>
      <c r="AX620" s="362">
        <v>0.066429418742586</v>
      </c>
      <c r="AY620" s="142"/>
      <c r="AZ620" s="140"/>
    </row>
    <row r="621" spans="1:52">
      <c r="A621" s="138"/>
      <c r="B621" s="142"/>
      <c r="C621" s="172" t="s">
        <v>719</v>
      </c>
      <c r="D621" s="166" t="s">
        <v>26</v>
      </c>
      <c r="E621" s="166" t="s">
        <v>720</v>
      </c>
      <c r="F621" s="167" t="s">
        <v>1118</v>
      </c>
      <c r="G621" s="173" t="s">
        <v>1119</v>
      </c>
      <c r="H621" s="173" t="s">
        <v>1119</v>
      </c>
      <c r="I621" s="173" t="s">
        <v>1119</v>
      </c>
      <c r="J621" s="173" t="s">
        <v>1119</v>
      </c>
      <c r="K621" s="168">
        <v>0.9</v>
      </c>
      <c r="L621" s="169">
        <v>1</v>
      </c>
      <c r="M621" s="169">
        <v>1</v>
      </c>
      <c r="N621" s="170">
        <v>1</v>
      </c>
      <c r="O621" s="170">
        <v>0.974123539232053</v>
      </c>
      <c r="P621" s="356">
        <v>0.9</v>
      </c>
      <c r="Q621" s="357">
        <v>0.992828685258964</v>
      </c>
      <c r="R621" s="169">
        <v>0.99453338539633</v>
      </c>
      <c r="S621" s="169">
        <v>0.994039431453462</v>
      </c>
      <c r="T621" s="169">
        <v>0.992561953484997</v>
      </c>
      <c r="U621" s="356">
        <v>0.9</v>
      </c>
      <c r="V621" s="169">
        <v>0.891899070385126</v>
      </c>
      <c r="W621" s="169">
        <v>0.93205778992581</v>
      </c>
      <c r="X621" s="169">
        <v>0.895919303071985</v>
      </c>
      <c r="Y621" s="169">
        <v>0.897850827860624</v>
      </c>
      <c r="Z621" s="356">
        <v>0.92</v>
      </c>
      <c r="AA621" s="356">
        <v>0.923574730354391</v>
      </c>
      <c r="AB621" s="356">
        <v>0.934172741329799</v>
      </c>
      <c r="AC621" s="356">
        <v>0.918350848827809</v>
      </c>
      <c r="AD621" s="356">
        <v>0.930601676613334</v>
      </c>
      <c r="AE621" s="356">
        <v>0.92</v>
      </c>
      <c r="AF621" s="169">
        <v>0.995575537001356</v>
      </c>
      <c r="AG621" s="169">
        <v>0.997520625828239</v>
      </c>
      <c r="AH621" s="169">
        <v>0.84114412551077</v>
      </c>
      <c r="AI621" s="169">
        <v>0.978455660114665</v>
      </c>
      <c r="AJ621" s="356">
        <v>0.92</v>
      </c>
      <c r="AK621" s="169">
        <v>0.944808899030234</v>
      </c>
      <c r="AL621" s="169">
        <v>0.949513467776054</v>
      </c>
      <c r="AM621" s="169">
        <v>0.954770936679311</v>
      </c>
      <c r="AN621" s="169">
        <v>0.952625689062047</v>
      </c>
      <c r="AO621" s="168">
        <v>0.99</v>
      </c>
      <c r="AP621" s="358">
        <v>1</v>
      </c>
      <c r="AQ621" s="358">
        <v>1</v>
      </c>
      <c r="AR621" s="358">
        <v>1</v>
      </c>
      <c r="AS621" s="359">
        <v>1</v>
      </c>
      <c r="AT621" s="364">
        <v>0.05</v>
      </c>
      <c r="AU621" s="361">
        <v>0.160714285714286</v>
      </c>
      <c r="AV621" s="362">
        <v>0</v>
      </c>
      <c r="AW621" s="362">
        <v>0</v>
      </c>
      <c r="AX621" s="362">
        <v>0.0657206870799104</v>
      </c>
      <c r="AY621" s="142"/>
      <c r="AZ621" s="140"/>
    </row>
    <row r="622" spans="1:52">
      <c r="A622" s="138"/>
      <c r="B622" s="142"/>
      <c r="C622" s="172" t="s">
        <v>719</v>
      </c>
      <c r="D622" s="166" t="s">
        <v>26</v>
      </c>
      <c r="E622" s="166" t="s">
        <v>720</v>
      </c>
      <c r="F622" s="167" t="s">
        <v>1120</v>
      </c>
      <c r="G622" s="173" t="s">
        <v>1121</v>
      </c>
      <c r="H622" s="173" t="s">
        <v>1121</v>
      </c>
      <c r="I622" s="173" t="s">
        <v>1121</v>
      </c>
      <c r="J622" s="173" t="s">
        <v>1121</v>
      </c>
      <c r="K622" s="168">
        <v>0.9</v>
      </c>
      <c r="L622" s="169">
        <v>0.978494623655914</v>
      </c>
      <c r="M622" s="169">
        <v>0.943181818181818</v>
      </c>
      <c r="N622" s="170">
        <v>0.957746478873239</v>
      </c>
      <c r="O622" s="170">
        <v>0.930716860232279</v>
      </c>
      <c r="P622" s="356">
        <v>0.9</v>
      </c>
      <c r="Q622" s="357">
        <v>0.98121050881277</v>
      </c>
      <c r="R622" s="169">
        <v>0.986584684181107</v>
      </c>
      <c r="S622" s="169">
        <v>0.98854041013269</v>
      </c>
      <c r="T622" s="169">
        <v>0.981944860653281</v>
      </c>
      <c r="U622" s="356">
        <v>0.9</v>
      </c>
      <c r="V622" s="169">
        <v>0.872464250083139</v>
      </c>
      <c r="W622" s="169">
        <v>0.920626048071548</v>
      </c>
      <c r="X622" s="169">
        <v>0.892038600723764</v>
      </c>
      <c r="Y622" s="169">
        <v>0.894396164219359</v>
      </c>
      <c r="Z622" s="356">
        <v>0.92</v>
      </c>
      <c r="AA622" s="356">
        <v>0.924260834345889</v>
      </c>
      <c r="AB622" s="356">
        <v>0.929210852499656</v>
      </c>
      <c r="AC622" s="356">
        <v>0.908396946564885</v>
      </c>
      <c r="AD622" s="356">
        <v>0.930983765005813</v>
      </c>
      <c r="AE622" s="356">
        <v>0.92</v>
      </c>
      <c r="AF622" s="169">
        <v>0.983603431839847</v>
      </c>
      <c r="AG622" s="169">
        <v>0.944986620494255</v>
      </c>
      <c r="AH622" s="169">
        <v>0.96847442680776</v>
      </c>
      <c r="AI622" s="169">
        <v>0.986692348410145</v>
      </c>
      <c r="AJ622" s="356">
        <v>0.92</v>
      </c>
      <c r="AK622" s="169">
        <v>0.947680788897005</v>
      </c>
      <c r="AL622" s="169">
        <v>0.946319867183177</v>
      </c>
      <c r="AM622" s="169">
        <v>0.952427184466019</v>
      </c>
      <c r="AN622" s="169">
        <v>0.954270223708546</v>
      </c>
      <c r="AO622" s="168">
        <v>0.99</v>
      </c>
      <c r="AP622" s="358">
        <v>1</v>
      </c>
      <c r="AQ622" s="358">
        <v>1</v>
      </c>
      <c r="AR622" s="358">
        <v>1</v>
      </c>
      <c r="AS622" s="359">
        <v>1</v>
      </c>
      <c r="AT622" s="364">
        <v>0.05</v>
      </c>
      <c r="AU622" s="361">
        <v>0.215686274509804</v>
      </c>
      <c r="AV622" s="362">
        <v>0.032258064516129</v>
      </c>
      <c r="AW622" s="362">
        <v>0.0740740740740741</v>
      </c>
      <c r="AX622" s="362">
        <v>0.0829361296472831</v>
      </c>
      <c r="AY622" s="142"/>
      <c r="AZ622" s="140"/>
    </row>
    <row r="623" spans="1:52">
      <c r="A623" s="138"/>
      <c r="B623" s="142"/>
      <c r="C623" s="172" t="s">
        <v>719</v>
      </c>
      <c r="D623" s="166" t="s">
        <v>26</v>
      </c>
      <c r="E623" s="166" t="s">
        <v>720</v>
      </c>
      <c r="F623" s="167" t="s">
        <v>1122</v>
      </c>
      <c r="G623" s="173" t="s">
        <v>1122</v>
      </c>
      <c r="H623" s="173" t="s">
        <v>1122</v>
      </c>
      <c r="I623" s="173" t="s">
        <v>1122</v>
      </c>
      <c r="J623" s="173" t="s">
        <v>1122</v>
      </c>
      <c r="K623" s="168">
        <v>0.9</v>
      </c>
      <c r="L623" s="169">
        <v>0.925</v>
      </c>
      <c r="M623" s="169">
        <v>0.947368421052632</v>
      </c>
      <c r="N623" s="170">
        <v>0.9375</v>
      </c>
      <c r="O623" s="170">
        <v>0.958828911253431</v>
      </c>
      <c r="P623" s="356">
        <v>0.9</v>
      </c>
      <c r="Q623" s="357">
        <v>0.98809980806142</v>
      </c>
      <c r="R623" s="169">
        <v>0.993421052631579</v>
      </c>
      <c r="S623" s="169">
        <v>0.990873533246415</v>
      </c>
      <c r="T623" s="169">
        <v>0.983039336258008</v>
      </c>
      <c r="U623" s="356">
        <v>0.9</v>
      </c>
      <c r="V623" s="169">
        <v>0.955470249520154</v>
      </c>
      <c r="W623" s="169">
        <v>0.966008771929825</v>
      </c>
      <c r="X623" s="169">
        <v>0.960234680573664</v>
      </c>
      <c r="Y623" s="169">
        <v>0.937407074285505</v>
      </c>
      <c r="Z623" s="356">
        <v>0.92</v>
      </c>
      <c r="AA623" s="356">
        <v>0.918439716312057</v>
      </c>
      <c r="AB623" s="356">
        <v>0.927947598253275</v>
      </c>
      <c r="AC623" s="356">
        <v>0.91866527632951</v>
      </c>
      <c r="AD623" s="356">
        <v>0.926752072343632</v>
      </c>
      <c r="AE623" s="356">
        <v>0.92</v>
      </c>
      <c r="AF623" s="169">
        <v>0.973841011480889</v>
      </c>
      <c r="AG623" s="169">
        <v>0.792147590455153</v>
      </c>
      <c r="AH623" s="169">
        <v>0.548133595284872</v>
      </c>
      <c r="AI623" s="169">
        <v>0.882250543696486</v>
      </c>
      <c r="AJ623" s="356">
        <v>0.92</v>
      </c>
      <c r="AK623" s="169">
        <v>0.95173618694038</v>
      </c>
      <c r="AL623" s="169">
        <v>0.94925634295713</v>
      </c>
      <c r="AM623" s="169">
        <v>0.96028880866426</v>
      </c>
      <c r="AN623" s="169">
        <v>0.952672771523121</v>
      </c>
      <c r="AO623" s="168">
        <v>0.99</v>
      </c>
      <c r="AP623" s="358">
        <v>1</v>
      </c>
      <c r="AQ623" s="358">
        <v>1</v>
      </c>
      <c r="AR623" s="358">
        <v>1</v>
      </c>
      <c r="AS623" s="359">
        <v>1</v>
      </c>
      <c r="AT623" s="364">
        <v>0.05</v>
      </c>
      <c r="AU623" s="361">
        <v>0.142857142857143</v>
      </c>
      <c r="AV623" s="362">
        <v>0</v>
      </c>
      <c r="AW623" s="362">
        <v>0</v>
      </c>
      <c r="AX623" s="362">
        <v>0.0728476821192053</v>
      </c>
      <c r="AY623" s="142"/>
      <c r="AZ623" s="140"/>
    </row>
    <row r="624" spans="1:52">
      <c r="A624" s="138"/>
      <c r="B624" s="142"/>
      <c r="C624" s="172" t="s">
        <v>719</v>
      </c>
      <c r="D624" s="166" t="s">
        <v>26</v>
      </c>
      <c r="E624" s="166" t="s">
        <v>720</v>
      </c>
      <c r="F624" s="167" t="s">
        <v>1123</v>
      </c>
      <c r="G624" s="173" t="s">
        <v>1123</v>
      </c>
      <c r="H624" s="173" t="s">
        <v>1123</v>
      </c>
      <c r="I624" s="173" t="s">
        <v>1123</v>
      </c>
      <c r="J624" s="173" t="s">
        <v>1123</v>
      </c>
      <c r="K624" s="168">
        <v>0.9</v>
      </c>
      <c r="L624" s="169">
        <v>0.918367346938776</v>
      </c>
      <c r="M624" s="169">
        <v>0.938775510204082</v>
      </c>
      <c r="N624" s="170">
        <v>0.906976744186046</v>
      </c>
      <c r="O624" s="170">
        <v>0.945845697329377</v>
      </c>
      <c r="P624" s="356">
        <v>0.9</v>
      </c>
      <c r="Q624" s="357">
        <v>0.97397989355411</v>
      </c>
      <c r="R624" s="169">
        <v>0.989415554532904</v>
      </c>
      <c r="S624" s="169">
        <v>0.97437266417512</v>
      </c>
      <c r="T624" s="169">
        <v>0.976267453516116</v>
      </c>
      <c r="U624" s="356">
        <v>0.9</v>
      </c>
      <c r="V624" s="169">
        <v>0.919278533412182</v>
      </c>
      <c r="W624" s="169">
        <v>0.951219512195122</v>
      </c>
      <c r="X624" s="169">
        <v>0.914041644420715</v>
      </c>
      <c r="Y624" s="169">
        <v>0.927969391932911</v>
      </c>
      <c r="Z624" s="356">
        <v>0.92</v>
      </c>
      <c r="AA624" s="356">
        <v>0.928159815597388</v>
      </c>
      <c r="AB624" s="356">
        <v>0.926341072858287</v>
      </c>
      <c r="AC624" s="356">
        <v>0.939903846153846</v>
      </c>
      <c r="AD624" s="356">
        <v>0.924914718571285</v>
      </c>
      <c r="AE624" s="356">
        <v>0.92</v>
      </c>
      <c r="AF624" s="169">
        <v>0.998463252526029</v>
      </c>
      <c r="AG624" s="169">
        <v>0.975855018066721</v>
      </c>
      <c r="AH624" s="169">
        <v>0.97633097723883</v>
      </c>
      <c r="AI624" s="169">
        <v>0.989742385305066</v>
      </c>
      <c r="AJ624" s="356">
        <v>0.92</v>
      </c>
      <c r="AK624" s="169">
        <v>0.951386568660207</v>
      </c>
      <c r="AL624" s="169">
        <v>0.946968417497044</v>
      </c>
      <c r="AM624" s="169">
        <v>0.954822172380647</v>
      </c>
      <c r="AN624" s="169">
        <v>0.949966795059105</v>
      </c>
      <c r="AO624" s="168">
        <v>0.99</v>
      </c>
      <c r="AP624" s="358">
        <v>1</v>
      </c>
      <c r="AQ624" s="358">
        <v>1</v>
      </c>
      <c r="AR624" s="358">
        <v>1</v>
      </c>
      <c r="AS624" s="359">
        <v>1</v>
      </c>
      <c r="AT624" s="364">
        <v>0.05</v>
      </c>
      <c r="AU624" s="361">
        <v>0.157894736842105</v>
      </c>
      <c r="AV624" s="362">
        <v>0</v>
      </c>
      <c r="AW624" s="362">
        <v>0.125</v>
      </c>
      <c r="AX624" s="362">
        <v>0.0690690690690691</v>
      </c>
      <c r="AY624" s="142"/>
      <c r="AZ624" s="140"/>
    </row>
    <row r="625" spans="1:52">
      <c r="A625" s="138"/>
      <c r="B625" s="142"/>
      <c r="C625" s="172" t="s">
        <v>719</v>
      </c>
      <c r="D625" s="166" t="s">
        <v>26</v>
      </c>
      <c r="E625" s="166" t="s">
        <v>720</v>
      </c>
      <c r="F625" s="167" t="s">
        <v>1124</v>
      </c>
      <c r="G625" s="173" t="s">
        <v>1125</v>
      </c>
      <c r="H625" s="173" t="s">
        <v>1125</v>
      </c>
      <c r="I625" s="173" t="s">
        <v>1125</v>
      </c>
      <c r="J625" s="173" t="s">
        <v>1125</v>
      </c>
      <c r="K625" s="168">
        <v>0.9</v>
      </c>
      <c r="L625" s="169">
        <v>0.982758620689655</v>
      </c>
      <c r="M625" s="169">
        <v>0.981818181818182</v>
      </c>
      <c r="N625" s="170">
        <v>0.956521739130435</v>
      </c>
      <c r="O625" s="170">
        <v>0.980077120822622</v>
      </c>
      <c r="P625" s="356">
        <v>0.9</v>
      </c>
      <c r="Q625" s="357">
        <v>0.982125124131082</v>
      </c>
      <c r="R625" s="169">
        <v>0.985619469026549</v>
      </c>
      <c r="S625" s="169">
        <v>0.985921501706485</v>
      </c>
      <c r="T625" s="169">
        <v>0.985708460967476</v>
      </c>
      <c r="U625" s="356">
        <v>0.9</v>
      </c>
      <c r="V625" s="169">
        <v>0.893743793445879</v>
      </c>
      <c r="W625" s="169">
        <v>0.929203539823009</v>
      </c>
      <c r="X625" s="169">
        <v>0.921501706484642</v>
      </c>
      <c r="Y625" s="169">
        <v>0.926995013120616</v>
      </c>
      <c r="Z625" s="356">
        <v>0.92</v>
      </c>
      <c r="AA625" s="356">
        <v>0.90899241603467</v>
      </c>
      <c r="AB625" s="356">
        <v>0.937451587916344</v>
      </c>
      <c r="AC625" s="356">
        <v>0.929554655870445</v>
      </c>
      <c r="AD625" s="356">
        <v>0.943333987826428</v>
      </c>
      <c r="AE625" s="356">
        <v>0.92</v>
      </c>
      <c r="AF625" s="169">
        <v>0.995937132470865</v>
      </c>
      <c r="AG625" s="169">
        <v>0.991083676268861</v>
      </c>
      <c r="AH625" s="169">
        <v>0.990132342697934</v>
      </c>
      <c r="AI625" s="169">
        <v>0.985753133128399</v>
      </c>
      <c r="AJ625" s="356">
        <v>0.92</v>
      </c>
      <c r="AK625" s="169">
        <v>0.93575961662997</v>
      </c>
      <c r="AL625" s="169">
        <v>0.948857868020305</v>
      </c>
      <c r="AM625" s="169">
        <v>0.963128491620112</v>
      </c>
      <c r="AN625" s="169">
        <v>0.960010124019236</v>
      </c>
      <c r="AO625" s="168">
        <v>0.99</v>
      </c>
      <c r="AP625" s="358">
        <v>1</v>
      </c>
      <c r="AQ625" s="358">
        <v>1</v>
      </c>
      <c r="AR625" s="358">
        <v>1</v>
      </c>
      <c r="AS625" s="359">
        <v>1</v>
      </c>
      <c r="AT625" s="364">
        <v>0.05</v>
      </c>
      <c r="AU625" s="361">
        <v>0.387755102040816</v>
      </c>
      <c r="AV625" s="362">
        <v>0</v>
      </c>
      <c r="AW625" s="362">
        <v>0.0625</v>
      </c>
      <c r="AX625" s="362">
        <v>0.0811287477954145</v>
      </c>
      <c r="AY625" s="142"/>
      <c r="AZ625" s="140"/>
    </row>
    <row r="626" spans="1:52">
      <c r="A626" s="138"/>
      <c r="B626" s="142"/>
      <c r="C626" s="172" t="s">
        <v>719</v>
      </c>
      <c r="D626" s="166" t="s">
        <v>26</v>
      </c>
      <c r="E626" s="166" t="s">
        <v>720</v>
      </c>
      <c r="F626" s="167" t="s">
        <v>1126</v>
      </c>
      <c r="G626" s="173" t="s">
        <v>1127</v>
      </c>
      <c r="H626" s="173" t="s">
        <v>1127</v>
      </c>
      <c r="I626" s="173" t="s">
        <v>1127</v>
      </c>
      <c r="J626" s="173" t="s">
        <v>1127</v>
      </c>
      <c r="K626" s="168">
        <v>0.9</v>
      </c>
      <c r="L626" s="169">
        <v>1</v>
      </c>
      <c r="M626" s="169">
        <v>1</v>
      </c>
      <c r="N626" s="170">
        <v>1</v>
      </c>
      <c r="O626" s="170">
        <v>0.99925705794948</v>
      </c>
      <c r="P626" s="356">
        <v>0.9</v>
      </c>
      <c r="Q626" s="357">
        <v>0.986410341398741</v>
      </c>
      <c r="R626" s="169">
        <v>0.991432651118515</v>
      </c>
      <c r="S626" s="169">
        <v>0.991847826086957</v>
      </c>
      <c r="T626" s="169">
        <v>0.981820786476613</v>
      </c>
      <c r="U626" s="356">
        <v>0.9</v>
      </c>
      <c r="V626" s="169">
        <v>0.953264832615181</v>
      </c>
      <c r="W626" s="169">
        <v>0.963826749167063</v>
      </c>
      <c r="X626" s="169">
        <v>0.968478260869565</v>
      </c>
      <c r="Y626" s="169">
        <v>0.957209368956379</v>
      </c>
      <c r="Z626" s="356">
        <v>0.92</v>
      </c>
      <c r="AA626" s="356">
        <v>0.970588235294118</v>
      </c>
      <c r="AB626" s="356">
        <v>0.980017894422905</v>
      </c>
      <c r="AC626" s="356">
        <v>0.968722849695917</v>
      </c>
      <c r="AD626" s="356">
        <v>0.978716043232172</v>
      </c>
      <c r="AE626" s="356">
        <v>0.92</v>
      </c>
      <c r="AF626" s="169">
        <v>0.984087251922045</v>
      </c>
      <c r="AG626" s="169">
        <v>0.985743604779008</v>
      </c>
      <c r="AH626" s="169">
        <v>0.987119208541483</v>
      </c>
      <c r="AI626" s="169">
        <v>0.987920687650847</v>
      </c>
      <c r="AJ626" s="356">
        <v>0.92</v>
      </c>
      <c r="AK626" s="169">
        <v>0.977605201372584</v>
      </c>
      <c r="AL626" s="169">
        <v>0.986261220003664</v>
      </c>
      <c r="AM626" s="169">
        <v>0.98497997329773</v>
      </c>
      <c r="AN626" s="169">
        <v>0.985882899105284</v>
      </c>
      <c r="AO626" s="168">
        <v>0.99</v>
      </c>
      <c r="AP626" s="358">
        <v>1</v>
      </c>
      <c r="AQ626" s="358">
        <v>1</v>
      </c>
      <c r="AR626" s="358">
        <v>1</v>
      </c>
      <c r="AS626" s="359">
        <v>1</v>
      </c>
      <c r="AT626" s="364">
        <v>0.05</v>
      </c>
      <c r="AU626" s="361">
        <v>0.0107913669064748</v>
      </c>
      <c r="AV626" s="362">
        <v>0</v>
      </c>
      <c r="AW626" s="362">
        <v>0</v>
      </c>
      <c r="AX626" s="362">
        <v>0.0064343163538874</v>
      </c>
      <c r="AY626" s="142"/>
      <c r="AZ626" s="140"/>
    </row>
    <row r="627" spans="1:52">
      <c r="A627" s="138"/>
      <c r="B627" s="142"/>
      <c r="C627" s="172" t="s">
        <v>719</v>
      </c>
      <c r="D627" s="166" t="s">
        <v>26</v>
      </c>
      <c r="E627" s="166" t="s">
        <v>720</v>
      </c>
      <c r="F627" s="167" t="s">
        <v>1128</v>
      </c>
      <c r="G627" s="173" t="s">
        <v>1128</v>
      </c>
      <c r="H627" s="173" t="s">
        <v>1128</v>
      </c>
      <c r="I627" s="173" t="s">
        <v>1128</v>
      </c>
      <c r="J627" s="173" t="s">
        <v>1128</v>
      </c>
      <c r="K627" s="168">
        <v>0.9</v>
      </c>
      <c r="L627" s="169">
        <v>1</v>
      </c>
      <c r="M627" s="169">
        <v>1</v>
      </c>
      <c r="N627" s="170">
        <v>1</v>
      </c>
      <c r="O627" s="170">
        <v>0.998300764655905</v>
      </c>
      <c r="P627" s="356">
        <v>0.9</v>
      </c>
      <c r="Q627" s="357">
        <v>0.971401334604385</v>
      </c>
      <c r="R627" s="169">
        <v>0.967614533965245</v>
      </c>
      <c r="S627" s="169">
        <v>0.979362101313321</v>
      </c>
      <c r="T627" s="169">
        <v>0.98899028554607</v>
      </c>
      <c r="U627" s="356">
        <v>0.9</v>
      </c>
      <c r="V627" s="169">
        <v>0.94232602478551</v>
      </c>
      <c r="W627" s="169">
        <v>0.931279620853081</v>
      </c>
      <c r="X627" s="169">
        <v>0.945590994371482</v>
      </c>
      <c r="Y627" s="169">
        <v>0.961593562947699</v>
      </c>
      <c r="Z627" s="356">
        <v>0.92</v>
      </c>
      <c r="AA627" s="356">
        <v>0.96687898089172</v>
      </c>
      <c r="AB627" s="356">
        <v>0.974625623960067</v>
      </c>
      <c r="AC627" s="356">
        <v>0.968181818181818</v>
      </c>
      <c r="AD627" s="356">
        <v>0.982209633825762</v>
      </c>
      <c r="AE627" s="356">
        <v>0.92</v>
      </c>
      <c r="AF627" s="169">
        <v>0.996627318718381</v>
      </c>
      <c r="AG627" s="169">
        <v>0.983727810650888</v>
      </c>
      <c r="AH627" s="169">
        <v>0.990723562152134</v>
      </c>
      <c r="AI627" s="169">
        <v>0.987996645350666</v>
      </c>
      <c r="AJ627" s="356">
        <v>0.92</v>
      </c>
      <c r="AK627" s="169">
        <v>0.971919302071974</v>
      </c>
      <c r="AL627" s="169">
        <v>0.981471389645777</v>
      </c>
      <c r="AM627" s="169">
        <v>0.981460023174971</v>
      </c>
      <c r="AN627" s="169">
        <v>0.987807085226569</v>
      </c>
      <c r="AO627" s="168">
        <v>0.99</v>
      </c>
      <c r="AP627" s="358">
        <v>1</v>
      </c>
      <c r="AQ627" s="358">
        <v>1</v>
      </c>
      <c r="AR627" s="358">
        <v>1</v>
      </c>
      <c r="AS627" s="359">
        <v>1</v>
      </c>
      <c r="AT627" s="364">
        <v>0.05</v>
      </c>
      <c r="AU627" s="361">
        <v>0.176470588235294</v>
      </c>
      <c r="AV627" s="362">
        <v>0</v>
      </c>
      <c r="AW627" s="362">
        <v>0.166666666666667</v>
      </c>
      <c r="AX627" s="362">
        <v>0.0656565656565657</v>
      </c>
      <c r="AY627" s="142"/>
      <c r="AZ627" s="140"/>
    </row>
    <row r="628" spans="1:52">
      <c r="A628" s="138"/>
      <c r="B628" s="142"/>
      <c r="C628" s="172" t="s">
        <v>719</v>
      </c>
      <c r="D628" s="166" t="s">
        <v>26</v>
      </c>
      <c r="E628" s="166" t="s">
        <v>720</v>
      </c>
      <c r="F628" s="167" t="s">
        <v>1129</v>
      </c>
      <c r="G628" s="173" t="s">
        <v>1130</v>
      </c>
      <c r="H628" s="173" t="s">
        <v>1130</v>
      </c>
      <c r="I628" s="173" t="s">
        <v>1130</v>
      </c>
      <c r="J628" s="173" t="s">
        <v>1130</v>
      </c>
      <c r="K628" s="168">
        <v>0.9</v>
      </c>
      <c r="L628" s="169">
        <v>0.924242424242424</v>
      </c>
      <c r="M628" s="169">
        <v>0.9375</v>
      </c>
      <c r="N628" s="170">
        <v>0.75</v>
      </c>
      <c r="O628" s="170">
        <v>0.886813186813187</v>
      </c>
      <c r="P628" s="356">
        <v>0.9</v>
      </c>
      <c r="Q628" s="357">
        <v>0.958864936207655</v>
      </c>
      <c r="R628" s="169">
        <v>0.978254303835699</v>
      </c>
      <c r="S628" s="169">
        <v>0.890613451589061</v>
      </c>
      <c r="T628" s="169">
        <v>0.966030765377471</v>
      </c>
      <c r="U628" s="356">
        <v>0.9</v>
      </c>
      <c r="V628" s="169">
        <v>0.922129344478663</v>
      </c>
      <c r="W628" s="169">
        <v>0.947749924494111</v>
      </c>
      <c r="X628" s="169">
        <v>0.932742054693274</v>
      </c>
      <c r="Y628" s="169">
        <v>0.923942309699234</v>
      </c>
      <c r="Z628" s="356">
        <v>0.92</v>
      </c>
      <c r="AA628" s="356">
        <v>0.917672886937431</v>
      </c>
      <c r="AB628" s="356">
        <v>0.867932489451477</v>
      </c>
      <c r="AC628" s="356">
        <v>0.856344326439352</v>
      </c>
      <c r="AD628" s="356">
        <v>0.880842268196919</v>
      </c>
      <c r="AE628" s="356">
        <v>0.92</v>
      </c>
      <c r="AF628" s="169">
        <v>0.994717095049163</v>
      </c>
      <c r="AG628" s="169">
        <v>0.943584275913221</v>
      </c>
      <c r="AH628" s="169">
        <v>0.952796168743203</v>
      </c>
      <c r="AI628" s="169">
        <v>0.98211187102299</v>
      </c>
      <c r="AJ628" s="356">
        <v>0.92</v>
      </c>
      <c r="AK628" s="169">
        <v>0.947381272127945</v>
      </c>
      <c r="AL628" s="169">
        <v>0.916159483294001</v>
      </c>
      <c r="AM628" s="169">
        <v>0.919928825622776</v>
      </c>
      <c r="AN628" s="169">
        <v>0.925834712545712</v>
      </c>
      <c r="AO628" s="168">
        <v>0.99</v>
      </c>
      <c r="AP628" s="358">
        <v>1</v>
      </c>
      <c r="AQ628" s="358">
        <v>1</v>
      </c>
      <c r="AR628" s="358">
        <v>1</v>
      </c>
      <c r="AS628" s="359">
        <v>1</v>
      </c>
      <c r="AT628" s="364">
        <v>0.05</v>
      </c>
      <c r="AU628" s="361">
        <v>0</v>
      </c>
      <c r="AV628" s="362">
        <v>0.0833333333333333</v>
      </c>
      <c r="AW628" s="362">
        <v>0.176470588235294</v>
      </c>
      <c r="AX628" s="362">
        <v>0.0443828016643551</v>
      </c>
      <c r="AY628" s="142"/>
      <c r="AZ628" s="140"/>
    </row>
    <row r="629" spans="1:52">
      <c r="A629" s="138"/>
      <c r="B629" s="142"/>
      <c r="C629" s="172" t="s">
        <v>719</v>
      </c>
      <c r="D629" s="166" t="s">
        <v>26</v>
      </c>
      <c r="E629" s="166" t="s">
        <v>720</v>
      </c>
      <c r="F629" s="167" t="s">
        <v>1131</v>
      </c>
      <c r="G629" s="173" t="s">
        <v>1132</v>
      </c>
      <c r="H629" s="173" t="s">
        <v>1132</v>
      </c>
      <c r="I629" s="173" t="s">
        <v>1132</v>
      </c>
      <c r="J629" s="173" t="s">
        <v>1132</v>
      </c>
      <c r="K629" s="168">
        <v>0.9</v>
      </c>
      <c r="L629" s="169">
        <v>0.968253968253968</v>
      </c>
      <c r="M629" s="169">
        <v>0.932203389830508</v>
      </c>
      <c r="N629" s="170">
        <v>0.854166666666667</v>
      </c>
      <c r="O629" s="170">
        <v>0.934466019417476</v>
      </c>
      <c r="P629" s="356">
        <v>0.9</v>
      </c>
      <c r="Q629" s="357">
        <v>0.960846560846561</v>
      </c>
      <c r="R629" s="169">
        <v>0.988372093023256</v>
      </c>
      <c r="S629" s="169">
        <v>0.990869124112276</v>
      </c>
      <c r="T629" s="169">
        <v>0.976246393343622</v>
      </c>
      <c r="U629" s="356">
        <v>0.9</v>
      </c>
      <c r="V629" s="169">
        <v>0.861798941798942</v>
      </c>
      <c r="W629" s="169">
        <v>0.894241417497231</v>
      </c>
      <c r="X629" s="169">
        <v>0.872844098748732</v>
      </c>
      <c r="Y629" s="169">
        <v>0.851055875614689</v>
      </c>
      <c r="Z629" s="356">
        <v>0.92</v>
      </c>
      <c r="AA629" s="356">
        <v>0.890322580645161</v>
      </c>
      <c r="AB629" s="356">
        <v>0.904850746268657</v>
      </c>
      <c r="AC629" s="356">
        <v>0.904961147638972</v>
      </c>
      <c r="AD629" s="356">
        <v>0.890789107685815</v>
      </c>
      <c r="AE629" s="356">
        <v>0.92</v>
      </c>
      <c r="AF629" s="169">
        <v>0.986612810155799</v>
      </c>
      <c r="AG629" s="169">
        <v>0.947499740097723</v>
      </c>
      <c r="AH629" s="169">
        <v>0.912981023663718</v>
      </c>
      <c r="AI629" s="169">
        <v>0.905933468646929</v>
      </c>
      <c r="AJ629" s="356">
        <v>0.92</v>
      </c>
      <c r="AK629" s="169">
        <v>0.932907348242812</v>
      </c>
      <c r="AL629" s="169">
        <v>0.930696378830084</v>
      </c>
      <c r="AM629" s="169">
        <v>0.94324557617609</v>
      </c>
      <c r="AN629" s="169">
        <v>0.92770697431424</v>
      </c>
      <c r="AO629" s="168">
        <v>0.99</v>
      </c>
      <c r="AP629" s="358">
        <v>1</v>
      </c>
      <c r="AQ629" s="358">
        <v>1</v>
      </c>
      <c r="AR629" s="358">
        <v>1</v>
      </c>
      <c r="AS629" s="359">
        <v>1</v>
      </c>
      <c r="AT629" s="364">
        <v>0.05</v>
      </c>
      <c r="AU629" s="361">
        <v>0.175</v>
      </c>
      <c r="AV629" s="362">
        <v>0.0447761194029851</v>
      </c>
      <c r="AW629" s="362">
        <v>0.0147058823529412</v>
      </c>
      <c r="AX629" s="362">
        <v>0.05875</v>
      </c>
      <c r="AY629" s="142"/>
      <c r="AZ629" s="140"/>
    </row>
    <row r="630" spans="1:52">
      <c r="A630" s="138"/>
      <c r="B630" s="142"/>
      <c r="C630" s="172" t="s">
        <v>719</v>
      </c>
      <c r="D630" s="166" t="s">
        <v>26</v>
      </c>
      <c r="E630" s="166" t="s">
        <v>720</v>
      </c>
      <c r="F630" s="167" t="s">
        <v>1133</v>
      </c>
      <c r="G630" s="173" t="s">
        <v>1133</v>
      </c>
      <c r="H630" s="173" t="s">
        <v>1133</v>
      </c>
      <c r="I630" s="173" t="s">
        <v>1133</v>
      </c>
      <c r="J630" s="173" t="s">
        <v>1133</v>
      </c>
      <c r="K630" s="168">
        <v>0.9</v>
      </c>
      <c r="L630" s="169">
        <v>0.9375</v>
      </c>
      <c r="M630" s="169">
        <v>0.947368421052632</v>
      </c>
      <c r="N630" s="170">
        <v>0.918918918918919</v>
      </c>
      <c r="O630" s="170">
        <v>0.955680902497986</v>
      </c>
      <c r="P630" s="356">
        <v>0.9</v>
      </c>
      <c r="Q630" s="357">
        <v>0.979816944379254</v>
      </c>
      <c r="R630" s="169">
        <v>0.949308755760369</v>
      </c>
      <c r="S630" s="169">
        <v>0.956540264167022</v>
      </c>
      <c r="T630" s="169">
        <v>0.96784281811312</v>
      </c>
      <c r="U630" s="356">
        <v>0.9</v>
      </c>
      <c r="V630" s="169">
        <v>0.919267777517015</v>
      </c>
      <c r="W630" s="169">
        <v>0.949967083607637</v>
      </c>
      <c r="X630" s="169">
        <v>0.933532168726033</v>
      </c>
      <c r="Y630" s="169">
        <v>0.939603557519037</v>
      </c>
      <c r="Z630" s="356">
        <v>0.92</v>
      </c>
      <c r="AA630" s="356">
        <v>0.943519188993483</v>
      </c>
      <c r="AB630" s="356">
        <v>0.947888589398023</v>
      </c>
      <c r="AC630" s="356">
        <v>0.9559902200489</v>
      </c>
      <c r="AD630" s="356">
        <v>0.967102916563778</v>
      </c>
      <c r="AE630" s="356">
        <v>0.92</v>
      </c>
      <c r="AF630" s="169">
        <v>0.997533908754624</v>
      </c>
      <c r="AG630" s="169">
        <v>0.990049751243781</v>
      </c>
      <c r="AH630" s="169">
        <v>0.995447647951442</v>
      </c>
      <c r="AI630" s="169">
        <v>0.994327439502746</v>
      </c>
      <c r="AJ630" s="356">
        <v>0.92</v>
      </c>
      <c r="AK630" s="169">
        <v>0.970932293512939</v>
      </c>
      <c r="AL630" s="169">
        <v>0.968465045592705</v>
      </c>
      <c r="AM630" s="169">
        <v>0.980769230769231</v>
      </c>
      <c r="AN630" s="169">
        <v>0.982967257287499</v>
      </c>
      <c r="AO630" s="168">
        <v>0.99</v>
      </c>
      <c r="AP630" s="358">
        <v>1</v>
      </c>
      <c r="AQ630" s="358">
        <v>1</v>
      </c>
      <c r="AR630" s="358">
        <v>1</v>
      </c>
      <c r="AS630" s="359">
        <v>1</v>
      </c>
      <c r="AT630" s="364">
        <v>0.05</v>
      </c>
      <c r="AU630" s="361">
        <v>0.133333333333333</v>
      </c>
      <c r="AV630" s="362">
        <v>0.142857142857143</v>
      </c>
      <c r="AW630" s="362">
        <v>0</v>
      </c>
      <c r="AX630" s="362">
        <v>0.0558252427184466</v>
      </c>
      <c r="AY630" s="142"/>
      <c r="AZ630" s="140"/>
    </row>
    <row r="631" spans="1:52">
      <c r="A631" s="138"/>
      <c r="B631" s="142"/>
      <c r="C631" s="172" t="s">
        <v>719</v>
      </c>
      <c r="D631" s="166" t="s">
        <v>26</v>
      </c>
      <c r="E631" s="166" t="s">
        <v>720</v>
      </c>
      <c r="F631" s="167" t="s">
        <v>1134</v>
      </c>
      <c r="G631" s="173" t="s">
        <v>1134</v>
      </c>
      <c r="H631" s="173" t="s">
        <v>1134</v>
      </c>
      <c r="I631" s="173" t="s">
        <v>1134</v>
      </c>
      <c r="J631" s="173" t="s">
        <v>1134</v>
      </c>
      <c r="K631" s="168">
        <v>0.9</v>
      </c>
      <c r="L631" s="169">
        <v>0.990654205607477</v>
      </c>
      <c r="M631" s="169">
        <v>1</v>
      </c>
      <c r="N631" s="170">
        <v>0.966292134831461</v>
      </c>
      <c r="O631" s="170">
        <v>0.967662565905097</v>
      </c>
      <c r="P631" s="356">
        <v>0.9</v>
      </c>
      <c r="Q631" s="357">
        <v>0.987596899224806</v>
      </c>
      <c r="R631" s="169">
        <v>0.985507246376812</v>
      </c>
      <c r="S631" s="169">
        <v>0.993328885923949</v>
      </c>
      <c r="T631" s="169">
        <v>0.970771345654498</v>
      </c>
      <c r="U631" s="356">
        <v>0.9</v>
      </c>
      <c r="V631" s="169">
        <v>0.802583979328165</v>
      </c>
      <c r="W631" s="169">
        <v>0.878260869565217</v>
      </c>
      <c r="X631" s="169">
        <v>0.795419168334445</v>
      </c>
      <c r="Y631" s="169">
        <v>0.822428593248816</v>
      </c>
      <c r="Z631" s="356">
        <v>0.92</v>
      </c>
      <c r="AA631" s="356">
        <v>0.943324457968809</v>
      </c>
      <c r="AB631" s="356">
        <v>0.940500615510874</v>
      </c>
      <c r="AC631" s="356">
        <v>0.936974789915966</v>
      </c>
      <c r="AD631" s="356">
        <v>0.945801558412799</v>
      </c>
      <c r="AE631" s="356">
        <v>0.92</v>
      </c>
      <c r="AF631" s="169">
        <v>1</v>
      </c>
      <c r="AG631" s="169">
        <v>0.999583333333333</v>
      </c>
      <c r="AH631" s="169">
        <v>0.998574991093694</v>
      </c>
      <c r="AI631" s="169">
        <v>0.997422024188415</v>
      </c>
      <c r="AJ631" s="356">
        <v>0.92</v>
      </c>
      <c r="AK631" s="169">
        <v>0.96355221290136</v>
      </c>
      <c r="AL631" s="169">
        <v>0.959207234943236</v>
      </c>
      <c r="AM631" s="169">
        <v>0.96697247706422</v>
      </c>
      <c r="AN631" s="169">
        <v>0.970217761691234</v>
      </c>
      <c r="AO631" s="168">
        <v>0.99</v>
      </c>
      <c r="AP631" s="358">
        <v>1</v>
      </c>
      <c r="AQ631" s="358">
        <v>1</v>
      </c>
      <c r="AR631" s="358">
        <v>1</v>
      </c>
      <c r="AS631" s="359">
        <v>1</v>
      </c>
      <c r="AT631" s="364">
        <v>0.05</v>
      </c>
      <c r="AU631" s="361">
        <v>0.19047619047619</v>
      </c>
      <c r="AV631" s="362">
        <v>0.153846153846154</v>
      </c>
      <c r="AW631" s="362">
        <v>0</v>
      </c>
      <c r="AX631" s="362">
        <v>0.0780780780780781</v>
      </c>
      <c r="AY631" s="142"/>
      <c r="AZ631" s="140"/>
    </row>
    <row r="632" spans="1:52">
      <c r="A632" s="138"/>
      <c r="B632" s="142"/>
      <c r="C632" s="172" t="s">
        <v>719</v>
      </c>
      <c r="D632" s="166" t="s">
        <v>26</v>
      </c>
      <c r="E632" s="166" t="s">
        <v>720</v>
      </c>
      <c r="F632" s="167" t="s">
        <v>1135</v>
      </c>
      <c r="G632" s="173" t="s">
        <v>1135</v>
      </c>
      <c r="H632" s="173" t="s">
        <v>1135</v>
      </c>
      <c r="I632" s="173" t="s">
        <v>1135</v>
      </c>
      <c r="J632" s="173" t="s">
        <v>1135</v>
      </c>
      <c r="K632" s="168">
        <v>0.9</v>
      </c>
      <c r="L632" s="169">
        <v>0.858823529411765</v>
      </c>
      <c r="M632" s="169">
        <v>0.873239436619718</v>
      </c>
      <c r="N632" s="170">
        <v>0.835616438356164</v>
      </c>
      <c r="O632" s="170">
        <v>0.884032886196452</v>
      </c>
      <c r="P632" s="356">
        <v>0.9</v>
      </c>
      <c r="Q632" s="357">
        <v>0.981104062626535</v>
      </c>
      <c r="R632" s="169">
        <v>0.898169336384439</v>
      </c>
      <c r="S632" s="169">
        <v>0.929885306210777</v>
      </c>
      <c r="T632" s="169">
        <v>0.955928587469122</v>
      </c>
      <c r="U632" s="356">
        <v>0.9</v>
      </c>
      <c r="V632" s="169">
        <v>0.634903495748414</v>
      </c>
      <c r="W632" s="169">
        <v>0.740655987795576</v>
      </c>
      <c r="X632" s="169">
        <v>0.629950227223545</v>
      </c>
      <c r="Y632" s="169">
        <v>0.692251010554682</v>
      </c>
      <c r="Z632" s="356">
        <v>0.92</v>
      </c>
      <c r="AA632" s="356">
        <v>0.857284440039643</v>
      </c>
      <c r="AB632" s="356">
        <v>0.875533152384645</v>
      </c>
      <c r="AC632" s="356">
        <v>0.842050209205021</v>
      </c>
      <c r="AD632" s="356">
        <v>0.866570376254784</v>
      </c>
      <c r="AE632" s="356">
        <v>0.92</v>
      </c>
      <c r="AF632" s="169">
        <v>0.999256919933123</v>
      </c>
      <c r="AG632" s="169">
        <v>0.999748775279487</v>
      </c>
      <c r="AH632" s="169">
        <v>0.999477351916376</v>
      </c>
      <c r="AI632" s="169">
        <v>0.9941682526619</v>
      </c>
      <c r="AJ632" s="356">
        <v>0.92</v>
      </c>
      <c r="AK632" s="169">
        <v>0.903420523138833</v>
      </c>
      <c r="AL632" s="169">
        <v>0.900403768506057</v>
      </c>
      <c r="AM632" s="169">
        <v>0.924870001793079</v>
      </c>
      <c r="AN632" s="169">
        <v>0.911703449024988</v>
      </c>
      <c r="AO632" s="168">
        <v>0.99</v>
      </c>
      <c r="AP632" s="358">
        <v>1</v>
      </c>
      <c r="AQ632" s="358">
        <v>1</v>
      </c>
      <c r="AR632" s="358">
        <v>1</v>
      </c>
      <c r="AS632" s="359">
        <v>1</v>
      </c>
      <c r="AT632" s="364">
        <v>0.05</v>
      </c>
      <c r="AU632" s="361">
        <v>0.0444444444444444</v>
      </c>
      <c r="AV632" s="362">
        <v>0.0476190476190476</v>
      </c>
      <c r="AW632" s="362">
        <v>0.027027027027027</v>
      </c>
      <c r="AX632" s="362">
        <v>0.0542635658914729</v>
      </c>
      <c r="AY632" s="142"/>
      <c r="AZ632" s="140"/>
    </row>
    <row r="633" spans="1:52">
      <c r="A633" s="138"/>
      <c r="B633" s="142"/>
      <c r="C633" s="172" t="s">
        <v>719</v>
      </c>
      <c r="D633" s="166" t="s">
        <v>26</v>
      </c>
      <c r="E633" s="166" t="s">
        <v>720</v>
      </c>
      <c r="F633" s="167" t="s">
        <v>1136</v>
      </c>
      <c r="G633" s="173" t="s">
        <v>1136</v>
      </c>
      <c r="H633" s="173" t="s">
        <v>1136</v>
      </c>
      <c r="I633" s="173" t="s">
        <v>1136</v>
      </c>
      <c r="J633" s="173" t="s">
        <v>1136</v>
      </c>
      <c r="K633" s="168">
        <v>0.9</v>
      </c>
      <c r="L633" s="169">
        <v>0.897058823529412</v>
      </c>
      <c r="M633" s="169">
        <v>0.952380952380952</v>
      </c>
      <c r="N633" s="170">
        <v>0.854838709677419</v>
      </c>
      <c r="O633" s="170">
        <v>0.895499224004139</v>
      </c>
      <c r="P633" s="356">
        <v>0.9</v>
      </c>
      <c r="Q633" s="357">
        <v>0.970098593825764</v>
      </c>
      <c r="R633" s="169">
        <v>0.992992992992993</v>
      </c>
      <c r="S633" s="169">
        <v>0.97034965034965</v>
      </c>
      <c r="T633" s="169">
        <v>0.972205256140049</v>
      </c>
      <c r="U633" s="356">
        <v>0.9</v>
      </c>
      <c r="V633" s="169">
        <v>0.745918862130273</v>
      </c>
      <c r="W633" s="169">
        <v>0.846346346346346</v>
      </c>
      <c r="X633" s="169">
        <v>0.80027972027972</v>
      </c>
      <c r="Y633" s="169">
        <v>0.767697535377866</v>
      </c>
      <c r="Z633" s="356">
        <v>0.92</v>
      </c>
      <c r="AA633" s="356">
        <v>0.895204262877442</v>
      </c>
      <c r="AB633" s="356">
        <v>0.92757793764988</v>
      </c>
      <c r="AC633" s="356">
        <v>0.939110070257611</v>
      </c>
      <c r="AD633" s="356">
        <v>0.923923547728981</v>
      </c>
      <c r="AE633" s="356">
        <v>0.92</v>
      </c>
      <c r="AF633" s="169">
        <v>0.998471240206383</v>
      </c>
      <c r="AG633" s="169">
        <v>0.995542761630606</v>
      </c>
      <c r="AH633" s="169">
        <v>0.99293710021322</v>
      </c>
      <c r="AI633" s="169">
        <v>0.991789173996188</v>
      </c>
      <c r="AJ633" s="356">
        <v>0.92</v>
      </c>
      <c r="AK633" s="169">
        <v>0.932938388625592</v>
      </c>
      <c r="AL633" s="169">
        <v>0.947845249755142</v>
      </c>
      <c r="AM633" s="169">
        <v>0.961408259986459</v>
      </c>
      <c r="AN633" s="169">
        <v>0.951107729126247</v>
      </c>
      <c r="AO633" s="168">
        <v>0.99</v>
      </c>
      <c r="AP633" s="358">
        <v>1</v>
      </c>
      <c r="AQ633" s="358">
        <v>1</v>
      </c>
      <c r="AR633" s="358">
        <v>1</v>
      </c>
      <c r="AS633" s="359">
        <v>1</v>
      </c>
      <c r="AT633" s="364">
        <v>0.05</v>
      </c>
      <c r="AU633" s="361">
        <v>0.181818181818182</v>
      </c>
      <c r="AV633" s="362">
        <v>0</v>
      </c>
      <c r="AW633" s="362">
        <v>0</v>
      </c>
      <c r="AX633" s="362">
        <v>0.0910240202275601</v>
      </c>
      <c r="AY633" s="142"/>
      <c r="AZ633" s="140"/>
    </row>
    <row r="634" spans="1:52">
      <c r="A634" s="138"/>
      <c r="B634" s="142"/>
      <c r="C634" s="172" t="s">
        <v>719</v>
      </c>
      <c r="D634" s="166" t="s">
        <v>26</v>
      </c>
      <c r="E634" s="166" t="s">
        <v>720</v>
      </c>
      <c r="F634" s="167" t="s">
        <v>1137</v>
      </c>
      <c r="G634" s="173" t="s">
        <v>1137</v>
      </c>
      <c r="H634" s="173" t="s">
        <v>1137</v>
      </c>
      <c r="I634" s="173" t="s">
        <v>1137</v>
      </c>
      <c r="J634" s="173" t="s">
        <v>1137</v>
      </c>
      <c r="K634" s="168">
        <v>0.9</v>
      </c>
      <c r="L634" s="169">
        <v>0.955056179775281</v>
      </c>
      <c r="M634" s="169">
        <v>0.983606557377049</v>
      </c>
      <c r="N634" s="170">
        <v>0.945205479452055</v>
      </c>
      <c r="O634" s="170">
        <v>0.938148788927336</v>
      </c>
      <c r="P634" s="356">
        <v>0.9</v>
      </c>
      <c r="Q634" s="357">
        <v>0.967193769176304</v>
      </c>
      <c r="R634" s="169">
        <v>0.984188334504568</v>
      </c>
      <c r="S634" s="169">
        <v>0.984689597315436</v>
      </c>
      <c r="T634" s="169">
        <v>0.97498561358078</v>
      </c>
      <c r="U634" s="356">
        <v>0.9</v>
      </c>
      <c r="V634" s="169">
        <v>0.821453858862403</v>
      </c>
      <c r="W634" s="169">
        <v>0.903021784961349</v>
      </c>
      <c r="X634" s="169">
        <v>0.885696308724832</v>
      </c>
      <c r="Y634" s="169">
        <v>0.879094135136431</v>
      </c>
      <c r="Z634" s="356">
        <v>0.92</v>
      </c>
      <c r="AA634" s="356">
        <v>0.944092433842713</v>
      </c>
      <c r="AB634" s="356">
        <v>0.944125526215079</v>
      </c>
      <c r="AC634" s="356">
        <v>0.931888544891641</v>
      </c>
      <c r="AD634" s="356">
        <v>0.940402508505144</v>
      </c>
      <c r="AE634" s="356">
        <v>0.92</v>
      </c>
      <c r="AF634" s="169">
        <v>0.998613037447989</v>
      </c>
      <c r="AG634" s="169">
        <v>0.995093666369313</v>
      </c>
      <c r="AH634" s="169">
        <v>0.996114996114996</v>
      </c>
      <c r="AI634" s="169">
        <v>0.994812338973609</v>
      </c>
      <c r="AJ634" s="356">
        <v>0.92</v>
      </c>
      <c r="AK634" s="169">
        <v>0.972934217601721</v>
      </c>
      <c r="AL634" s="169">
        <v>0.962630518409965</v>
      </c>
      <c r="AM634" s="169">
        <v>0.975074080529894</v>
      </c>
      <c r="AN634" s="169">
        <v>0.970632348162282</v>
      </c>
      <c r="AO634" s="168">
        <v>0.99</v>
      </c>
      <c r="AP634" s="358">
        <v>1</v>
      </c>
      <c r="AQ634" s="358">
        <v>1</v>
      </c>
      <c r="AR634" s="358">
        <v>1</v>
      </c>
      <c r="AS634" s="359">
        <v>1</v>
      </c>
      <c r="AT634" s="364">
        <v>0.05</v>
      </c>
      <c r="AU634" s="361">
        <v>0.285714285714286</v>
      </c>
      <c r="AV634" s="362">
        <v>0</v>
      </c>
      <c r="AW634" s="362">
        <v>0.037037037037037</v>
      </c>
      <c r="AX634" s="362">
        <v>0.051413881748072</v>
      </c>
      <c r="AY634" s="142"/>
      <c r="AZ634" s="140"/>
    </row>
    <row r="635" spans="1:52">
      <c r="A635" s="138"/>
      <c r="B635" s="142"/>
      <c r="C635" s="172" t="s">
        <v>719</v>
      </c>
      <c r="D635" s="166" t="s">
        <v>26</v>
      </c>
      <c r="E635" s="166" t="s">
        <v>720</v>
      </c>
      <c r="F635" s="167" t="s">
        <v>1138</v>
      </c>
      <c r="G635" s="173" t="s">
        <v>1138</v>
      </c>
      <c r="H635" s="173" t="s">
        <v>1138</v>
      </c>
      <c r="I635" s="173" t="s">
        <v>1138</v>
      </c>
      <c r="J635" s="173" t="s">
        <v>1138</v>
      </c>
      <c r="K635" s="168">
        <v>0.9</v>
      </c>
      <c r="L635" s="169">
        <v>1</v>
      </c>
      <c r="M635" s="169">
        <v>0.96969696969697</v>
      </c>
      <c r="N635" s="170">
        <v>1</v>
      </c>
      <c r="O635" s="170">
        <v>0.983050847457627</v>
      </c>
      <c r="P635" s="356">
        <v>0.9</v>
      </c>
      <c r="Q635" s="357">
        <v>0.994921279837481</v>
      </c>
      <c r="R635" s="169">
        <v>0.995294117647059</v>
      </c>
      <c r="S635" s="169">
        <v>0.991189427312775</v>
      </c>
      <c r="T635" s="169">
        <v>0.993068247972598</v>
      </c>
      <c r="U635" s="356">
        <v>0.9</v>
      </c>
      <c r="V635" s="169">
        <v>0.933214829862875</v>
      </c>
      <c r="W635" s="169">
        <v>0.956078431372549</v>
      </c>
      <c r="X635" s="169">
        <v>0.956926089084679</v>
      </c>
      <c r="Y635" s="169">
        <v>0.94941987192505</v>
      </c>
      <c r="Z635" s="356">
        <v>0.92</v>
      </c>
      <c r="AA635" s="356">
        <v>0.959785522788204</v>
      </c>
      <c r="AB635" s="356">
        <v>0.962460896767466</v>
      </c>
      <c r="AC635" s="356">
        <v>0.965034965034965</v>
      </c>
      <c r="AD635" s="356">
        <v>0.973391089108911</v>
      </c>
      <c r="AE635" s="356">
        <v>0.92</v>
      </c>
      <c r="AF635" s="169">
        <v>1</v>
      </c>
      <c r="AG635" s="169">
        <v>1</v>
      </c>
      <c r="AH635" s="169">
        <v>1</v>
      </c>
      <c r="AI635" s="169">
        <v>0.989903846153846</v>
      </c>
      <c r="AJ635" s="356">
        <v>0.92</v>
      </c>
      <c r="AK635" s="169">
        <v>0.981217872676947</v>
      </c>
      <c r="AL635" s="169">
        <v>0.97538048343778</v>
      </c>
      <c r="AM635" s="169">
        <v>0.987864077669903</v>
      </c>
      <c r="AN635" s="169">
        <v>0.985809227826918</v>
      </c>
      <c r="AO635" s="168">
        <v>0.99</v>
      </c>
      <c r="AP635" s="358">
        <v>1</v>
      </c>
      <c r="AQ635" s="358">
        <v>1</v>
      </c>
      <c r="AR635" s="358">
        <v>1</v>
      </c>
      <c r="AS635" s="359">
        <v>1</v>
      </c>
      <c r="AT635" s="364">
        <v>0.05</v>
      </c>
      <c r="AU635" s="361">
        <v>0</v>
      </c>
      <c r="AV635" s="362">
        <v>0</v>
      </c>
      <c r="AW635" s="362">
        <v>0</v>
      </c>
      <c r="AX635" s="362">
        <v>0.081447963800905</v>
      </c>
      <c r="AY635" s="142"/>
      <c r="AZ635" s="140"/>
    </row>
    <row r="636" spans="1:52">
      <c r="A636" s="138"/>
      <c r="B636" s="142"/>
      <c r="C636" s="172" t="s">
        <v>719</v>
      </c>
      <c r="D636" s="166" t="s">
        <v>26</v>
      </c>
      <c r="E636" s="166" t="s">
        <v>720</v>
      </c>
      <c r="F636" s="167" t="s">
        <v>1139</v>
      </c>
      <c r="G636" s="173" t="s">
        <v>1139</v>
      </c>
      <c r="H636" s="173" t="s">
        <v>1139</v>
      </c>
      <c r="I636" s="173" t="s">
        <v>1139</v>
      </c>
      <c r="J636" s="173" t="s">
        <v>1139</v>
      </c>
      <c r="K636" s="168">
        <v>0.9</v>
      </c>
      <c r="L636" s="169">
        <v>0.881188118811881</v>
      </c>
      <c r="M636" s="169">
        <v>0.917647058823529</v>
      </c>
      <c r="N636" s="170">
        <v>0.883720930232558</v>
      </c>
      <c r="O636" s="170">
        <v>0.876712328767123</v>
      </c>
      <c r="P636" s="356">
        <v>0.9</v>
      </c>
      <c r="Q636" s="357">
        <v>0.974474789915966</v>
      </c>
      <c r="R636" s="169">
        <v>0.983131103876887</v>
      </c>
      <c r="S636" s="169">
        <v>0.957285957285957</v>
      </c>
      <c r="T636" s="169">
        <v>0.973618320291469</v>
      </c>
      <c r="U636" s="356">
        <v>0.9</v>
      </c>
      <c r="V636" s="169">
        <v>0.68718487394958</v>
      </c>
      <c r="W636" s="169">
        <v>0.793430008878366</v>
      </c>
      <c r="X636" s="169">
        <v>0.693630693630694</v>
      </c>
      <c r="Y636" s="169">
        <v>0.726277658423372</v>
      </c>
      <c r="Z636" s="356">
        <v>0.92</v>
      </c>
      <c r="AA636" s="356">
        <v>0.899368863955119</v>
      </c>
      <c r="AB636" s="356">
        <v>0.934391534391534</v>
      </c>
      <c r="AC636" s="356">
        <v>0.844545454545455</v>
      </c>
      <c r="AD636" s="356">
        <v>0.920316954863554</v>
      </c>
      <c r="AE636" s="356">
        <v>0.92</v>
      </c>
      <c r="AF636" s="169">
        <v>0.998832457676591</v>
      </c>
      <c r="AG636" s="169">
        <v>0.997641509433962</v>
      </c>
      <c r="AH636" s="169">
        <v>0.999232540291635</v>
      </c>
      <c r="AI636" s="169">
        <v>0.995809324253536</v>
      </c>
      <c r="AJ636" s="356">
        <v>0.92</v>
      </c>
      <c r="AK636" s="169">
        <v>0.946028924618244</v>
      </c>
      <c r="AL636" s="169">
        <v>0.959942084942085</v>
      </c>
      <c r="AM636" s="169">
        <v>0.930996714129244</v>
      </c>
      <c r="AN636" s="169">
        <v>0.960436937763907</v>
      </c>
      <c r="AO636" s="168">
        <v>0.99</v>
      </c>
      <c r="AP636" s="358">
        <v>1</v>
      </c>
      <c r="AQ636" s="358">
        <v>1</v>
      </c>
      <c r="AR636" s="358">
        <v>1</v>
      </c>
      <c r="AS636" s="359">
        <v>1</v>
      </c>
      <c r="AT636" s="364">
        <v>0.05</v>
      </c>
      <c r="AU636" s="361">
        <v>0.142857142857143</v>
      </c>
      <c r="AV636" s="362">
        <v>0</v>
      </c>
      <c r="AW636" s="362">
        <v>0.15</v>
      </c>
      <c r="AX636" s="362">
        <v>0.0712742980561555</v>
      </c>
      <c r="AY636" s="142"/>
      <c r="AZ636" s="140"/>
    </row>
    <row r="637" spans="1:52">
      <c r="A637" s="138"/>
      <c r="B637" s="142"/>
      <c r="C637" s="172" t="s">
        <v>719</v>
      </c>
      <c r="D637" s="166" t="s">
        <v>26</v>
      </c>
      <c r="E637" s="166" t="s">
        <v>720</v>
      </c>
      <c r="F637" s="167" t="s">
        <v>1140</v>
      </c>
      <c r="G637" s="173" t="s">
        <v>1140</v>
      </c>
      <c r="H637" s="173" t="s">
        <v>1140</v>
      </c>
      <c r="I637" s="173" t="s">
        <v>1140</v>
      </c>
      <c r="J637" s="173" t="s">
        <v>1140</v>
      </c>
      <c r="K637" s="168">
        <v>0.9</v>
      </c>
      <c r="L637" s="169">
        <v>0.659574468085106</v>
      </c>
      <c r="M637" s="169">
        <v>0.564102564102564</v>
      </c>
      <c r="N637" s="170">
        <v>0.590909090909091</v>
      </c>
      <c r="O637" s="170">
        <v>0.703370786516854</v>
      </c>
      <c r="P637" s="356">
        <v>0.9</v>
      </c>
      <c r="Q637" s="357">
        <v>0.873850506955907</v>
      </c>
      <c r="R637" s="169">
        <v>0.969253294289897</v>
      </c>
      <c r="S637" s="169">
        <v>0.97242435848334</v>
      </c>
      <c r="T637" s="169">
        <v>0.913835073278458</v>
      </c>
      <c r="U637" s="356">
        <v>0.9</v>
      </c>
      <c r="V637" s="169">
        <v>0.452959207734025</v>
      </c>
      <c r="W637" s="169">
        <v>0.693997071742313</v>
      </c>
      <c r="X637" s="169">
        <v>0.632324779777863</v>
      </c>
      <c r="Y637" s="169">
        <v>0.607383055611323</v>
      </c>
      <c r="Z637" s="356">
        <v>0.92</v>
      </c>
      <c r="AA637" s="356">
        <v>0.79221681723419</v>
      </c>
      <c r="AB637" s="356">
        <v>0.923015236567763</v>
      </c>
      <c r="AC637" s="356">
        <v>0.873931623931624</v>
      </c>
      <c r="AD637" s="356">
        <v>0.898169646895637</v>
      </c>
      <c r="AE637" s="356">
        <v>0.92</v>
      </c>
      <c r="AF637" s="169">
        <v>0.997196261682243</v>
      </c>
      <c r="AG637" s="169">
        <v>0.997677119628339</v>
      </c>
      <c r="AH637" s="169">
        <v>0.997952218430034</v>
      </c>
      <c r="AI637" s="169">
        <v>0.996197861767806</v>
      </c>
      <c r="AJ637" s="356">
        <v>0.92</v>
      </c>
      <c r="AK637" s="169">
        <v>0.881338028169014</v>
      </c>
      <c r="AL637" s="169">
        <v>0.935348125478194</v>
      </c>
      <c r="AM637" s="169">
        <v>0.942189022409873</v>
      </c>
      <c r="AN637" s="169">
        <v>0.92920173651103</v>
      </c>
      <c r="AO637" s="168">
        <v>0.99</v>
      </c>
      <c r="AP637" s="358">
        <v>1</v>
      </c>
      <c r="AQ637" s="358">
        <v>1</v>
      </c>
      <c r="AR637" s="358">
        <v>1</v>
      </c>
      <c r="AS637" s="359">
        <v>1</v>
      </c>
      <c r="AT637" s="364">
        <v>0.05</v>
      </c>
      <c r="AU637" s="361">
        <v>0.333333333333333</v>
      </c>
      <c r="AV637" s="362">
        <v>0</v>
      </c>
      <c r="AW637" s="362">
        <v>0</v>
      </c>
      <c r="AX637" s="362">
        <v>0.0884146341463415</v>
      </c>
      <c r="AY637" s="142"/>
      <c r="AZ637" s="140"/>
    </row>
    <row r="638" spans="1:52">
      <c r="A638" s="138"/>
      <c r="B638" s="142"/>
      <c r="C638" s="172" t="s">
        <v>719</v>
      </c>
      <c r="D638" s="166" t="s">
        <v>26</v>
      </c>
      <c r="E638" s="166" t="s">
        <v>720</v>
      </c>
      <c r="F638" s="167" t="s">
        <v>1141</v>
      </c>
      <c r="G638" s="173" t="s">
        <v>1141</v>
      </c>
      <c r="H638" s="173" t="s">
        <v>1141</v>
      </c>
      <c r="I638" s="173" t="s">
        <v>1141</v>
      </c>
      <c r="J638" s="173" t="s">
        <v>1141</v>
      </c>
      <c r="K638" s="168">
        <v>0.9</v>
      </c>
      <c r="L638" s="169">
        <v>0.988505747126437</v>
      </c>
      <c r="M638" s="169">
        <v>0.96969696969697</v>
      </c>
      <c r="N638" s="170">
        <v>0.942028985507246</v>
      </c>
      <c r="O638" s="170">
        <v>0.954484001802614</v>
      </c>
      <c r="P638" s="356">
        <v>0.9</v>
      </c>
      <c r="Q638" s="357">
        <v>0.98330423395897</v>
      </c>
      <c r="R638" s="169">
        <v>0.988142292490119</v>
      </c>
      <c r="S638" s="169">
        <v>0.990044444444444</v>
      </c>
      <c r="T638" s="169">
        <v>0.987915973606812</v>
      </c>
      <c r="U638" s="356">
        <v>0.9</v>
      </c>
      <c r="V638" s="169">
        <v>0.683326058489742</v>
      </c>
      <c r="W638" s="169">
        <v>0.854058984493767</v>
      </c>
      <c r="X638" s="169">
        <v>0.899377777777778</v>
      </c>
      <c r="Y638" s="169">
        <v>0.878708099712495</v>
      </c>
      <c r="Z638" s="356">
        <v>0.92</v>
      </c>
      <c r="AA638" s="356">
        <v>0.939344262295082</v>
      </c>
      <c r="AB638" s="356">
        <v>0.934650940388907</v>
      </c>
      <c r="AC638" s="356">
        <v>0.908340214698596</v>
      </c>
      <c r="AD638" s="356">
        <v>0.893074293937759</v>
      </c>
      <c r="AE638" s="356">
        <v>0.92</v>
      </c>
      <c r="AF638" s="169">
        <v>0.990461168694607</v>
      </c>
      <c r="AG638" s="169">
        <v>0.993582551721043</v>
      </c>
      <c r="AH638" s="169">
        <v>0.981951549078274</v>
      </c>
      <c r="AI638" s="169">
        <v>0.99091557444092</v>
      </c>
      <c r="AJ638" s="356">
        <v>0.92</v>
      </c>
      <c r="AK638" s="169">
        <v>0.958060492672279</v>
      </c>
      <c r="AL638" s="169">
        <v>0.954580805724063</v>
      </c>
      <c r="AM638" s="169">
        <v>0.954372623574145</v>
      </c>
      <c r="AN638" s="169">
        <v>0.939557433643344</v>
      </c>
      <c r="AO638" s="168">
        <v>0.99</v>
      </c>
      <c r="AP638" s="358">
        <v>1</v>
      </c>
      <c r="AQ638" s="358">
        <v>1</v>
      </c>
      <c r="AR638" s="358">
        <v>1</v>
      </c>
      <c r="AS638" s="359">
        <v>1</v>
      </c>
      <c r="AT638" s="364">
        <v>0.05</v>
      </c>
      <c r="AU638" s="361">
        <v>0.00736377025036819</v>
      </c>
      <c r="AV638" s="362">
        <v>0.00123456790123457</v>
      </c>
      <c r="AW638" s="362">
        <v>0.00152439024390244</v>
      </c>
      <c r="AX638" s="362">
        <v>0.00243726804409239</v>
      </c>
      <c r="AY638" s="142"/>
      <c r="AZ638" s="140"/>
    </row>
    <row r="639" spans="1:52">
      <c r="A639" s="138"/>
      <c r="B639" s="142"/>
      <c r="C639" s="172" t="s">
        <v>719</v>
      </c>
      <c r="D639" s="166" t="s">
        <v>26</v>
      </c>
      <c r="E639" s="166" t="s">
        <v>720</v>
      </c>
      <c r="F639" s="167" t="s">
        <v>1142</v>
      </c>
      <c r="G639" s="173" t="s">
        <v>1142</v>
      </c>
      <c r="H639" s="173" t="s">
        <v>1142</v>
      </c>
      <c r="I639" s="173" t="s">
        <v>1142</v>
      </c>
      <c r="J639" s="173" t="s">
        <v>1142</v>
      </c>
      <c r="K639" s="168">
        <v>0.9</v>
      </c>
      <c r="L639" s="169">
        <v>0.979166666666667</v>
      </c>
      <c r="M639" s="169">
        <v>0.950617283950617</v>
      </c>
      <c r="N639" s="170">
        <v>0.939759036144578</v>
      </c>
      <c r="O639" s="170">
        <v>0.940884820747521</v>
      </c>
      <c r="P639" s="356">
        <v>0.9</v>
      </c>
      <c r="Q639" s="357">
        <v>0.987911418122714</v>
      </c>
      <c r="R639" s="169">
        <v>0.988601355514479</v>
      </c>
      <c r="S639" s="169">
        <v>0.983998593282926</v>
      </c>
      <c r="T639" s="169">
        <v>0.984941288308434</v>
      </c>
      <c r="U639" s="356">
        <v>0.9</v>
      </c>
      <c r="V639" s="169">
        <v>0.714546932141406</v>
      </c>
      <c r="W639" s="169">
        <v>0.797905113986445</v>
      </c>
      <c r="X639" s="169">
        <v>0.871637066994901</v>
      </c>
      <c r="Y639" s="169">
        <v>0.861079603763598</v>
      </c>
      <c r="Z639" s="356">
        <v>0.92</v>
      </c>
      <c r="AA639" s="356">
        <v>0.840722959615928</v>
      </c>
      <c r="AB639" s="356">
        <v>0.856971873129862</v>
      </c>
      <c r="AC639" s="356">
        <v>0.881289308176101</v>
      </c>
      <c r="AD639" s="356">
        <v>0.840084726356767</v>
      </c>
      <c r="AE639" s="356">
        <v>0.92</v>
      </c>
      <c r="AF639" s="169">
        <v>0.998144329896907</v>
      </c>
      <c r="AG639" s="169">
        <v>0.99926226484692</v>
      </c>
      <c r="AH639" s="169">
        <v>0.995347525729593</v>
      </c>
      <c r="AI639" s="169">
        <v>0.998228741858908</v>
      </c>
      <c r="AJ639" s="356">
        <v>0.92</v>
      </c>
      <c r="AK639" s="169">
        <v>0.913660467547987</v>
      </c>
      <c r="AL639" s="169">
        <v>0.908497723823976</v>
      </c>
      <c r="AM639" s="169">
        <v>0.944963356804139</v>
      </c>
      <c r="AN639" s="169">
        <v>0.921206561227111</v>
      </c>
      <c r="AO639" s="168">
        <v>0.99</v>
      </c>
      <c r="AP639" s="358">
        <v>1</v>
      </c>
      <c r="AQ639" s="358">
        <v>1</v>
      </c>
      <c r="AR639" s="358">
        <v>1</v>
      </c>
      <c r="AS639" s="359">
        <v>1</v>
      </c>
      <c r="AT639" s="364">
        <v>0.05</v>
      </c>
      <c r="AU639" s="361">
        <v>0.0857142857142857</v>
      </c>
      <c r="AV639" s="362">
        <v>0.1</v>
      </c>
      <c r="AW639" s="362">
        <v>0</v>
      </c>
      <c r="AX639" s="362">
        <v>0.0710607621009269</v>
      </c>
      <c r="AY639" s="142"/>
      <c r="AZ639" s="140"/>
    </row>
    <row r="640" spans="1:52">
      <c r="A640" s="138"/>
      <c r="B640" s="142"/>
      <c r="C640" s="172" t="s">
        <v>719</v>
      </c>
      <c r="D640" s="166" t="s">
        <v>26</v>
      </c>
      <c r="E640" s="166" t="s">
        <v>720</v>
      </c>
      <c r="F640" s="167" t="s">
        <v>1143</v>
      </c>
      <c r="G640" s="173" t="s">
        <v>1143</v>
      </c>
      <c r="H640" s="173" t="s">
        <v>1143</v>
      </c>
      <c r="I640" s="173" t="s">
        <v>1143</v>
      </c>
      <c r="J640" s="173" t="s">
        <v>1143</v>
      </c>
      <c r="K640" s="168">
        <v>0.9</v>
      </c>
      <c r="L640" s="169">
        <v>0.858823529411765</v>
      </c>
      <c r="M640" s="169">
        <v>0.8125</v>
      </c>
      <c r="N640" s="170">
        <v>0.827160493827161</v>
      </c>
      <c r="O640" s="170">
        <v>0.832044673539519</v>
      </c>
      <c r="P640" s="356">
        <v>0.9</v>
      </c>
      <c r="Q640" s="357">
        <v>0.956972013315251</v>
      </c>
      <c r="R640" s="169">
        <v>0.496473906911142</v>
      </c>
      <c r="S640" s="169">
        <v>0.963085764809903</v>
      </c>
      <c r="T640" s="169">
        <v>0.919200132209552</v>
      </c>
      <c r="U640" s="356">
        <v>0.9</v>
      </c>
      <c r="V640" s="169">
        <v>0.556898039699174</v>
      </c>
      <c r="W640" s="169">
        <v>0.797954866008463</v>
      </c>
      <c r="X640" s="169">
        <v>0.655393457117595</v>
      </c>
      <c r="Y640" s="169">
        <v>0.63469839695918</v>
      </c>
      <c r="Z640" s="356">
        <v>0.92</v>
      </c>
      <c r="AA640" s="356">
        <v>0.88160469667319</v>
      </c>
      <c r="AB640" s="356">
        <v>0.902654867256637</v>
      </c>
      <c r="AC640" s="356">
        <v>0.882513661202186</v>
      </c>
      <c r="AD640" s="356">
        <v>0.860250281970031</v>
      </c>
      <c r="AE640" s="356">
        <v>0.92</v>
      </c>
      <c r="AF640" s="169">
        <v>0.998963372494817</v>
      </c>
      <c r="AG640" s="169">
        <v>0.993267882187938</v>
      </c>
      <c r="AH640" s="169">
        <v>0.51358574610245</v>
      </c>
      <c r="AI640" s="169">
        <v>0.972117003367003</v>
      </c>
      <c r="AJ640" s="356">
        <v>0.92</v>
      </c>
      <c r="AK640" s="169">
        <v>0.917345021916093</v>
      </c>
      <c r="AL640" s="169">
        <v>0.933605026320258</v>
      </c>
      <c r="AM640" s="169">
        <v>0.942755555555556</v>
      </c>
      <c r="AN640" s="169">
        <v>0.916901003033457</v>
      </c>
      <c r="AO640" s="168">
        <v>0.99</v>
      </c>
      <c r="AP640" s="358">
        <v>1</v>
      </c>
      <c r="AQ640" s="358">
        <v>1</v>
      </c>
      <c r="AR640" s="358">
        <v>1</v>
      </c>
      <c r="AS640" s="359">
        <v>1</v>
      </c>
      <c r="AT640" s="364">
        <v>0.05</v>
      </c>
      <c r="AU640" s="361">
        <v>0.0138568129330254</v>
      </c>
      <c r="AV640" s="362">
        <v>0.0122324159021407</v>
      </c>
      <c r="AW640" s="362">
        <v>0.00689655172413793</v>
      </c>
      <c r="AX640" s="362">
        <v>0.0122786048027817</v>
      </c>
      <c r="AY640" s="142"/>
      <c r="AZ640" s="140"/>
    </row>
    <row r="641" spans="1:52">
      <c r="A641" s="138"/>
      <c r="B641" s="142"/>
      <c r="C641" s="172" t="s">
        <v>719</v>
      </c>
      <c r="D641" s="166" t="s">
        <v>26</v>
      </c>
      <c r="E641" s="166" t="s">
        <v>720</v>
      </c>
      <c r="F641" s="167" t="s">
        <v>1144</v>
      </c>
      <c r="G641" s="173" t="s">
        <v>1144</v>
      </c>
      <c r="H641" s="173" t="s">
        <v>1144</v>
      </c>
      <c r="I641" s="173" t="s">
        <v>1144</v>
      </c>
      <c r="J641" s="173" t="s">
        <v>1144</v>
      </c>
      <c r="K641" s="168">
        <v>0.9</v>
      </c>
      <c r="L641" s="169">
        <v>0.675324675324675</v>
      </c>
      <c r="M641" s="169">
        <v>0.741935483870968</v>
      </c>
      <c r="N641" s="170">
        <v>0.647058823529412</v>
      </c>
      <c r="O641" s="170">
        <v>0.523238380809595</v>
      </c>
      <c r="P641" s="356">
        <v>0.9</v>
      </c>
      <c r="Q641" s="357">
        <v>0.979116022099447</v>
      </c>
      <c r="R641" s="169">
        <v>0.957322987390883</v>
      </c>
      <c r="S641" s="169">
        <v>0.932023195876289</v>
      </c>
      <c r="T641" s="169">
        <v>0.892974093264249</v>
      </c>
      <c r="U641" s="356">
        <v>0.9</v>
      </c>
      <c r="V641" s="169">
        <v>0.590939226519337</v>
      </c>
      <c r="W641" s="169">
        <v>0.67765923052053</v>
      </c>
      <c r="X641" s="169">
        <v>0.639497422680412</v>
      </c>
      <c r="Y641" s="169">
        <v>0.52119170984456</v>
      </c>
      <c r="Z641" s="356">
        <v>0.92</v>
      </c>
      <c r="AA641" s="356">
        <v>0</v>
      </c>
      <c r="AB641" s="356" t="s">
        <v>40</v>
      </c>
      <c r="AC641" s="356" t="s">
        <v>40</v>
      </c>
      <c r="AD641" s="356">
        <v>0.5</v>
      </c>
      <c r="AE641" s="356">
        <v>0.92</v>
      </c>
      <c r="AF641" s="169">
        <v>0.998918918918919</v>
      </c>
      <c r="AG641" s="169">
        <v>0.99232245681382</v>
      </c>
      <c r="AH641" s="169">
        <v>0.997206703910614</v>
      </c>
      <c r="AI641" s="169">
        <v>0.992327227535527</v>
      </c>
      <c r="AJ641" s="356">
        <v>0.92</v>
      </c>
      <c r="AK641" s="169">
        <v>0.956694653115334</v>
      </c>
      <c r="AL641" s="169">
        <v>0.919224555735057</v>
      </c>
      <c r="AM641" s="169">
        <v>0.944426546391753</v>
      </c>
      <c r="AN641" s="169">
        <v>0.909619858347107</v>
      </c>
      <c r="AO641" s="168">
        <v>0.99</v>
      </c>
      <c r="AP641" s="358">
        <v>1</v>
      </c>
      <c r="AQ641" s="358">
        <v>1</v>
      </c>
      <c r="AR641" s="358">
        <v>1</v>
      </c>
      <c r="AS641" s="359">
        <v>1</v>
      </c>
      <c r="AT641" s="364">
        <v>0.05</v>
      </c>
      <c r="AU641" s="361">
        <v>0.0606060606060606</v>
      </c>
      <c r="AV641" s="362">
        <v>0.0625</v>
      </c>
      <c r="AW641" s="362">
        <v>0</v>
      </c>
      <c r="AX641" s="362">
        <v>0.0575</v>
      </c>
      <c r="AY641" s="142"/>
      <c r="AZ641" s="140"/>
    </row>
    <row r="642" spans="1:52">
      <c r="A642" s="138"/>
      <c r="B642" s="142"/>
      <c r="C642" s="172" t="s">
        <v>719</v>
      </c>
      <c r="D642" s="166" t="s">
        <v>26</v>
      </c>
      <c r="E642" s="166" t="s">
        <v>720</v>
      </c>
      <c r="F642" s="167" t="s">
        <v>1145</v>
      </c>
      <c r="G642" s="173" t="s">
        <v>1146</v>
      </c>
      <c r="H642" s="173" t="s">
        <v>1146</v>
      </c>
      <c r="I642" s="173" t="s">
        <v>1146</v>
      </c>
      <c r="J642" s="173" t="s">
        <v>1146</v>
      </c>
      <c r="K642" s="168">
        <v>0.9</v>
      </c>
      <c r="L642" s="169">
        <v>0.551282051282051</v>
      </c>
      <c r="M642" s="169">
        <v>0.602941176470588</v>
      </c>
      <c r="N642" s="170">
        <v>0.486486486486487</v>
      </c>
      <c r="O642" s="170">
        <v>0.531235097758703</v>
      </c>
      <c r="P642" s="356">
        <v>0.9</v>
      </c>
      <c r="Q642" s="357">
        <v>0.73143262987013</v>
      </c>
      <c r="R642" s="169">
        <v>0.878331688055281</v>
      </c>
      <c r="S642" s="169">
        <v>0.875391529347678</v>
      </c>
      <c r="T642" s="169">
        <v>0.823968959723756</v>
      </c>
      <c r="U642" s="356">
        <v>0.9</v>
      </c>
      <c r="V642" s="169">
        <v>0.545150162337662</v>
      </c>
      <c r="W642" s="169">
        <v>0.700394866732478</v>
      </c>
      <c r="X642" s="169">
        <v>0.622633800898815</v>
      </c>
      <c r="Y642" s="169">
        <v>0.655108557425439</v>
      </c>
      <c r="Z642" s="356">
        <v>0.92</v>
      </c>
      <c r="AA642" s="356">
        <v>0</v>
      </c>
      <c r="AB642" s="356">
        <v>0.5</v>
      </c>
      <c r="AC642" s="356">
        <v>0</v>
      </c>
      <c r="AD642" s="356">
        <v>0.395604395604396</v>
      </c>
      <c r="AE642" s="356">
        <v>0.92</v>
      </c>
      <c r="AF642" s="169">
        <v>0.984758211966459</v>
      </c>
      <c r="AG642" s="169">
        <v>0.956656923596474</v>
      </c>
      <c r="AH642" s="169">
        <v>0.925213633620774</v>
      </c>
      <c r="AI642" s="169">
        <v>0.963413957710972</v>
      </c>
      <c r="AJ642" s="356">
        <v>0.92</v>
      </c>
      <c r="AK642" s="169">
        <v>0.87425271050765</v>
      </c>
      <c r="AL642" s="169">
        <v>0.885116851168512</v>
      </c>
      <c r="AM642" s="169">
        <v>0.912593601089176</v>
      </c>
      <c r="AN642" s="169">
        <v>0.903410644995295</v>
      </c>
      <c r="AO642" s="168">
        <v>0.99</v>
      </c>
      <c r="AP642" s="358">
        <v>1</v>
      </c>
      <c r="AQ642" s="358">
        <v>1</v>
      </c>
      <c r="AR642" s="358">
        <v>1</v>
      </c>
      <c r="AS642" s="359">
        <v>1</v>
      </c>
      <c r="AT642" s="364">
        <v>0.05</v>
      </c>
      <c r="AU642" s="361">
        <v>0.214285714285714</v>
      </c>
      <c r="AV642" s="362">
        <v>0</v>
      </c>
      <c r="AW642" s="362">
        <v>0.03125</v>
      </c>
      <c r="AX642" s="362">
        <v>0.0697887970615243</v>
      </c>
      <c r="AY642" s="142"/>
      <c r="AZ642" s="140"/>
    </row>
    <row r="643" spans="1:52">
      <c r="A643" s="138"/>
      <c r="B643" s="142"/>
      <c r="C643" s="172" t="s">
        <v>719</v>
      </c>
      <c r="D643" s="166" t="s">
        <v>26</v>
      </c>
      <c r="E643" s="166" t="s">
        <v>720</v>
      </c>
      <c r="F643" s="167" t="s">
        <v>1147</v>
      </c>
      <c r="G643" s="173" t="s">
        <v>1147</v>
      </c>
      <c r="H643" s="173" t="s">
        <v>1147</v>
      </c>
      <c r="I643" s="173" t="s">
        <v>1147</v>
      </c>
      <c r="J643" s="173" t="s">
        <v>1147</v>
      </c>
      <c r="K643" s="168">
        <v>0.9</v>
      </c>
      <c r="L643" s="169">
        <v>1</v>
      </c>
      <c r="M643" s="169">
        <v>0.95</v>
      </c>
      <c r="N643" s="170">
        <v>0.928571428571429</v>
      </c>
      <c r="O643" s="170">
        <v>0.957494407158837</v>
      </c>
      <c r="P643" s="356">
        <v>0.9</v>
      </c>
      <c r="Q643" s="357">
        <v>0.959521094640821</v>
      </c>
      <c r="R643" s="169">
        <v>0.979614949037373</v>
      </c>
      <c r="S643" s="169">
        <v>0.969299648225136</v>
      </c>
      <c r="T643" s="169">
        <v>0.964160786743689</v>
      </c>
      <c r="U643" s="356">
        <v>0.9</v>
      </c>
      <c r="V643" s="169">
        <v>0.641391106043329</v>
      </c>
      <c r="W643" s="169">
        <v>0.789920724801812</v>
      </c>
      <c r="X643" s="169">
        <v>0.779980812280141</v>
      </c>
      <c r="Y643" s="169">
        <v>0.801645045873393</v>
      </c>
      <c r="Z643" s="356">
        <v>0.92</v>
      </c>
      <c r="AA643" s="356">
        <v>0.908351409978308</v>
      </c>
      <c r="AB643" s="356">
        <v>0.904761904761905</v>
      </c>
      <c r="AC643" s="356">
        <v>0.94794952681388</v>
      </c>
      <c r="AD643" s="356">
        <v>0.92673439891175</v>
      </c>
      <c r="AE643" s="356">
        <v>0.92</v>
      </c>
      <c r="AF643" s="169">
        <v>0.998680158380994</v>
      </c>
      <c r="AG643" s="169">
        <v>1</v>
      </c>
      <c r="AH643" s="169">
        <v>0.998861480075901</v>
      </c>
      <c r="AI643" s="169">
        <v>0.998892328235009</v>
      </c>
      <c r="AJ643" s="356">
        <v>0.92</v>
      </c>
      <c r="AK643" s="169">
        <v>0.943146636645089</v>
      </c>
      <c r="AL643" s="169">
        <v>0.942251886244922</v>
      </c>
      <c r="AM643" s="169">
        <v>0.95959595959596</v>
      </c>
      <c r="AN643" s="169">
        <v>0.956978870032691</v>
      </c>
      <c r="AO643" s="168">
        <v>0.99</v>
      </c>
      <c r="AP643" s="358">
        <v>1</v>
      </c>
      <c r="AQ643" s="358">
        <v>1</v>
      </c>
      <c r="AR643" s="358">
        <v>1</v>
      </c>
      <c r="AS643" s="359">
        <v>1</v>
      </c>
      <c r="AT643" s="364">
        <v>0.05</v>
      </c>
      <c r="AU643" s="361">
        <v>0.2</v>
      </c>
      <c r="AV643" s="362">
        <v>0.0769230769230769</v>
      </c>
      <c r="AW643" s="362">
        <v>0.0714285714285714</v>
      </c>
      <c r="AX643" s="362">
        <v>0.0900562851782364</v>
      </c>
      <c r="AY643" s="142"/>
      <c r="AZ643" s="140"/>
    </row>
    <row r="644" spans="1:52">
      <c r="A644" s="138"/>
      <c r="B644" s="142"/>
      <c r="C644" s="172" t="s">
        <v>719</v>
      </c>
      <c r="D644" s="166" t="s">
        <v>26</v>
      </c>
      <c r="E644" s="166" t="s">
        <v>720</v>
      </c>
      <c r="F644" s="167" t="s">
        <v>1148</v>
      </c>
      <c r="G644" s="173" t="s">
        <v>1148</v>
      </c>
      <c r="H644" s="173" t="s">
        <v>1148</v>
      </c>
      <c r="I644" s="173" t="s">
        <v>1148</v>
      </c>
      <c r="J644" s="173" t="s">
        <v>1148</v>
      </c>
      <c r="K644" s="168">
        <v>0.9</v>
      </c>
      <c r="L644" s="169">
        <v>0.846153846153846</v>
      </c>
      <c r="M644" s="169">
        <v>0.830188679245283</v>
      </c>
      <c r="N644" s="170">
        <v>0.833333333333333</v>
      </c>
      <c r="O644" s="170">
        <v>0.840909090909091</v>
      </c>
      <c r="P644" s="356">
        <v>0.9</v>
      </c>
      <c r="Q644" s="357">
        <v>0.932834424695978</v>
      </c>
      <c r="R644" s="169">
        <v>0.997254004576659</v>
      </c>
      <c r="S644" s="169">
        <v>0.991805594800791</v>
      </c>
      <c r="T644" s="169">
        <v>0.987511520737327</v>
      </c>
      <c r="U644" s="356">
        <v>0.9</v>
      </c>
      <c r="V644" s="169">
        <v>0.653882132834425</v>
      </c>
      <c r="W644" s="169">
        <v>0.783981693363844</v>
      </c>
      <c r="X644" s="169">
        <v>0.686069511161345</v>
      </c>
      <c r="Y644" s="169">
        <v>0.705732718894009</v>
      </c>
      <c r="Z644" s="356">
        <v>0.92</v>
      </c>
      <c r="AA644" s="356">
        <v>0.867632367632368</v>
      </c>
      <c r="AB644" s="356">
        <v>0.88813382122321</v>
      </c>
      <c r="AC644" s="356">
        <v>0.834975369458128</v>
      </c>
      <c r="AD644" s="356">
        <v>0.855486261929905</v>
      </c>
      <c r="AE644" s="356">
        <v>0.92</v>
      </c>
      <c r="AF644" s="169">
        <v>0.981129032258064</v>
      </c>
      <c r="AG644" s="169">
        <v>0.979759116761459</v>
      </c>
      <c r="AH644" s="169">
        <v>0.949613924878943</v>
      </c>
      <c r="AI644" s="169">
        <v>0.981084402605294</v>
      </c>
      <c r="AJ644" s="356">
        <v>0.92</v>
      </c>
      <c r="AK644" s="169">
        <v>0.933714441268545</v>
      </c>
      <c r="AL644" s="169">
        <v>0.929007074896316</v>
      </c>
      <c r="AM644" s="169">
        <v>0.928341754708314</v>
      </c>
      <c r="AN644" s="169">
        <v>0.927048415958868</v>
      </c>
      <c r="AO644" s="168">
        <v>0.99</v>
      </c>
      <c r="AP644" s="358">
        <v>1</v>
      </c>
      <c r="AQ644" s="358">
        <v>1</v>
      </c>
      <c r="AR644" s="358">
        <v>1</v>
      </c>
      <c r="AS644" s="359">
        <v>0.999249812453113</v>
      </c>
      <c r="AT644" s="364">
        <v>0.05</v>
      </c>
      <c r="AU644" s="361">
        <v>0.117647058823529</v>
      </c>
      <c r="AV644" s="362">
        <v>0.0833333333333333</v>
      </c>
      <c r="AW644" s="362">
        <v>0</v>
      </c>
      <c r="AX644" s="362">
        <v>0.0573122529644269</v>
      </c>
      <c r="AY644" s="142"/>
      <c r="AZ644" s="140"/>
    </row>
    <row r="645" spans="1:52">
      <c r="A645" s="138"/>
      <c r="B645" s="142"/>
      <c r="C645" s="172" t="s">
        <v>719</v>
      </c>
      <c r="D645" s="166" t="s">
        <v>26</v>
      </c>
      <c r="E645" s="166" t="s">
        <v>720</v>
      </c>
      <c r="F645" s="167" t="s">
        <v>1149</v>
      </c>
      <c r="G645" s="181" t="s">
        <v>1150</v>
      </c>
      <c r="H645" s="181" t="s">
        <v>1150</v>
      </c>
      <c r="I645" s="181" t="s">
        <v>1150</v>
      </c>
      <c r="J645" s="181" t="s">
        <v>1150</v>
      </c>
      <c r="K645" s="168">
        <v>0.9</v>
      </c>
      <c r="L645" s="169">
        <v>1</v>
      </c>
      <c r="M645" s="169">
        <v>1</v>
      </c>
      <c r="N645" s="170">
        <v>0.944444444444444</v>
      </c>
      <c r="O645" s="170">
        <v>0.940698619008936</v>
      </c>
      <c r="P645" s="356">
        <v>0.9</v>
      </c>
      <c r="Q645" s="357">
        <v>0.973333333333333</v>
      </c>
      <c r="R645" s="169">
        <v>0.981620149761743</v>
      </c>
      <c r="S645" s="169">
        <v>0.970210280373832</v>
      </c>
      <c r="T645" s="169">
        <v>0.98051179461532</v>
      </c>
      <c r="U645" s="356">
        <v>0.9</v>
      </c>
      <c r="V645" s="169">
        <v>0.893333333333333</v>
      </c>
      <c r="W645" s="169">
        <v>0.953710006807352</v>
      </c>
      <c r="X645" s="169">
        <v>0.853971962616822</v>
      </c>
      <c r="Y645" s="169">
        <v>0.919913311661249</v>
      </c>
      <c r="Z645" s="356">
        <v>0.92</v>
      </c>
      <c r="AA645" s="356">
        <v>0.891809908998989</v>
      </c>
      <c r="AB645" s="356">
        <v>0.967252396166134</v>
      </c>
      <c r="AC645" s="356">
        <v>0.913207547169811</v>
      </c>
      <c r="AD645" s="356">
        <v>0.938398853332904</v>
      </c>
      <c r="AE645" s="356">
        <v>0.92</v>
      </c>
      <c r="AF645" s="169">
        <v>0.996716047580822</v>
      </c>
      <c r="AG645" s="169">
        <v>0.957903333580815</v>
      </c>
      <c r="AH645" s="169">
        <v>0.998390804597701</v>
      </c>
      <c r="AI645" s="169">
        <v>0.994895863287187</v>
      </c>
      <c r="AJ645" s="356">
        <v>0.92</v>
      </c>
      <c r="AK645" s="169">
        <v>0.934567641489585</v>
      </c>
      <c r="AL645" s="169">
        <v>0.974075006292474</v>
      </c>
      <c r="AM645" s="169">
        <v>0.950159489633174</v>
      </c>
      <c r="AN645" s="169">
        <v>0.961240437068951</v>
      </c>
      <c r="AO645" s="168">
        <v>0.99</v>
      </c>
      <c r="AP645" s="358">
        <v>1</v>
      </c>
      <c r="AQ645" s="358">
        <v>1</v>
      </c>
      <c r="AR645" s="358">
        <v>1</v>
      </c>
      <c r="AS645" s="359">
        <v>1</v>
      </c>
      <c r="AT645" s="364">
        <v>0.05</v>
      </c>
      <c r="AU645" s="361">
        <v>0.230769230769231</v>
      </c>
      <c r="AV645" s="362">
        <v>0</v>
      </c>
      <c r="AW645" s="362">
        <v>0.0833333333333333</v>
      </c>
      <c r="AX645" s="362">
        <v>0.0606060606060606</v>
      </c>
      <c r="AY645" s="142"/>
      <c r="AZ645" s="140"/>
    </row>
    <row r="646" spans="1:52">
      <c r="A646" s="138"/>
      <c r="B646" s="142"/>
      <c r="C646" s="172" t="s">
        <v>719</v>
      </c>
      <c r="D646" s="166" t="s">
        <v>26</v>
      </c>
      <c r="E646" s="166" t="s">
        <v>720</v>
      </c>
      <c r="F646" s="167" t="s">
        <v>1151</v>
      </c>
      <c r="G646" s="181" t="s">
        <v>1151</v>
      </c>
      <c r="H646" s="181" t="s">
        <v>1151</v>
      </c>
      <c r="I646" s="181" t="s">
        <v>1151</v>
      </c>
      <c r="J646" s="181" t="s">
        <v>1151</v>
      </c>
      <c r="K646" s="168">
        <v>0.9</v>
      </c>
      <c r="L646" s="169">
        <v>1</v>
      </c>
      <c r="M646" s="169">
        <v>1</v>
      </c>
      <c r="N646" s="170">
        <v>1</v>
      </c>
      <c r="O646" s="170">
        <v>0.994584837545126</v>
      </c>
      <c r="P646" s="356">
        <v>0.9</v>
      </c>
      <c r="Q646" s="357">
        <v>0.2</v>
      </c>
      <c r="R646" s="169" t="s">
        <v>40</v>
      </c>
      <c r="S646" s="169" t="s">
        <v>40</v>
      </c>
      <c r="T646" s="169">
        <v>0.315789473684211</v>
      </c>
      <c r="U646" s="356">
        <v>0.9</v>
      </c>
      <c r="V646" s="169">
        <v>0</v>
      </c>
      <c r="W646" s="169" t="s">
        <v>40</v>
      </c>
      <c r="X646" s="169" t="s">
        <v>40</v>
      </c>
      <c r="Y646" s="169">
        <v>0.263157894736842</v>
      </c>
      <c r="Z646" s="356">
        <v>0.92</v>
      </c>
      <c r="AA646" s="356">
        <v>0</v>
      </c>
      <c r="AB646" s="356" t="s">
        <v>40</v>
      </c>
      <c r="AC646" s="356" t="s">
        <v>40</v>
      </c>
      <c r="AD646" s="356">
        <v>0.666666666666667</v>
      </c>
      <c r="AE646" s="356">
        <v>0.92</v>
      </c>
      <c r="AF646" s="169">
        <v>0.998239436619718</v>
      </c>
      <c r="AG646" s="169">
        <v>0.996810207336523</v>
      </c>
      <c r="AH646" s="169">
        <v>0.993799822852081</v>
      </c>
      <c r="AI646" s="169">
        <v>0.997715450583439</v>
      </c>
      <c r="AJ646" s="356">
        <v>0.92</v>
      </c>
      <c r="AK646" s="169">
        <v>0.976386600768808</v>
      </c>
      <c r="AL646" s="169">
        <v>0.980046047582502</v>
      </c>
      <c r="AM646" s="169">
        <v>0.991745283018868</v>
      </c>
      <c r="AN646" s="169">
        <v>0.985493016519797</v>
      </c>
      <c r="AO646" s="168">
        <v>0.99</v>
      </c>
      <c r="AP646" s="358">
        <v>1</v>
      </c>
      <c r="AQ646" s="358">
        <v>1</v>
      </c>
      <c r="AR646" s="358">
        <v>1</v>
      </c>
      <c r="AS646" s="359">
        <v>1</v>
      </c>
      <c r="AT646" s="364">
        <v>0.05</v>
      </c>
      <c r="AU646" s="361">
        <v>0.25</v>
      </c>
      <c r="AV646" s="362">
        <v>0</v>
      </c>
      <c r="AW646" s="362">
        <v>0</v>
      </c>
      <c r="AX646" s="362">
        <v>0.0593220338983051</v>
      </c>
      <c r="AY646" s="142"/>
      <c r="AZ646" s="140"/>
    </row>
    <row r="647" spans="1:52">
      <c r="A647" s="138"/>
      <c r="B647" s="142"/>
      <c r="C647" s="172" t="s">
        <v>719</v>
      </c>
      <c r="D647" s="166" t="s">
        <v>26</v>
      </c>
      <c r="E647" s="166" t="s">
        <v>720</v>
      </c>
      <c r="F647" s="167" t="s">
        <v>1152</v>
      </c>
      <c r="G647" s="181" t="s">
        <v>1153</v>
      </c>
      <c r="H647" s="181" t="s">
        <v>1153</v>
      </c>
      <c r="I647" s="181" t="s">
        <v>1153</v>
      </c>
      <c r="J647" s="181" t="s">
        <v>1153</v>
      </c>
      <c r="K647" s="168">
        <v>0.9</v>
      </c>
      <c r="L647" s="169">
        <v>0.815789473684211</v>
      </c>
      <c r="M647" s="169">
        <v>0.896551724137931</v>
      </c>
      <c r="N647" s="170">
        <v>0.939393939393939</v>
      </c>
      <c r="O647" s="170">
        <v>0.905982905982906</v>
      </c>
      <c r="P647" s="356">
        <v>0.9</v>
      </c>
      <c r="Q647" s="357">
        <v>0.0833333333333333</v>
      </c>
      <c r="R647" s="169">
        <v>1</v>
      </c>
      <c r="S647" s="169" t="s">
        <v>40</v>
      </c>
      <c r="T647" s="169">
        <v>0.277777777777778</v>
      </c>
      <c r="U647" s="356">
        <v>0.9</v>
      </c>
      <c r="V647" s="169">
        <v>0</v>
      </c>
      <c r="W647" s="169">
        <v>0</v>
      </c>
      <c r="X647" s="169" t="s">
        <v>40</v>
      </c>
      <c r="Y647" s="169">
        <v>0.111111111111111</v>
      </c>
      <c r="Z647" s="356">
        <v>0.92</v>
      </c>
      <c r="AA647" s="356" t="s">
        <v>40</v>
      </c>
      <c r="AB647" s="356">
        <v>0</v>
      </c>
      <c r="AC647" s="356" t="s">
        <v>40</v>
      </c>
      <c r="AD647" s="356">
        <v>0</v>
      </c>
      <c r="AE647" s="356">
        <v>0.92</v>
      </c>
      <c r="AF647" s="169">
        <v>1</v>
      </c>
      <c r="AG647" s="169">
        <v>0.914893617021277</v>
      </c>
      <c r="AH647" s="169">
        <v>0.972972972972973</v>
      </c>
      <c r="AI647" s="169">
        <v>0.918620689655172</v>
      </c>
      <c r="AJ647" s="356">
        <v>0.92</v>
      </c>
      <c r="AK647" s="169">
        <v>0.96133154001345</v>
      </c>
      <c r="AL647" s="169">
        <v>0.95963442498096</v>
      </c>
      <c r="AM647" s="169">
        <v>0.971817754814467</v>
      </c>
      <c r="AN647" s="169">
        <v>0.940855819024257</v>
      </c>
      <c r="AO647" s="168">
        <v>0.99</v>
      </c>
      <c r="AP647" s="358">
        <v>1</v>
      </c>
      <c r="AQ647" s="358">
        <v>1</v>
      </c>
      <c r="AR647" s="358">
        <v>1</v>
      </c>
      <c r="AS647" s="359">
        <v>1</v>
      </c>
      <c r="AT647" s="364">
        <v>0.05</v>
      </c>
      <c r="AU647" s="361">
        <v>0</v>
      </c>
      <c r="AV647" s="362">
        <v>-0.5</v>
      </c>
      <c r="AW647" s="362">
        <v>0</v>
      </c>
      <c r="AX647" s="362">
        <v>0.0774647887323944</v>
      </c>
      <c r="AY647" s="142"/>
      <c r="AZ647" s="140"/>
    </row>
    <row r="648" spans="1:52">
      <c r="A648" s="138"/>
      <c r="B648" s="142"/>
      <c r="C648" s="172" t="s">
        <v>719</v>
      </c>
      <c r="D648" s="166" t="s">
        <v>26</v>
      </c>
      <c r="E648" s="166" t="s">
        <v>720</v>
      </c>
      <c r="F648" s="167" t="s">
        <v>1154</v>
      </c>
      <c r="G648" s="181" t="s">
        <v>1155</v>
      </c>
      <c r="H648" s="181" t="s">
        <v>1155</v>
      </c>
      <c r="I648" s="181" t="s">
        <v>1155</v>
      </c>
      <c r="J648" s="181" t="s">
        <v>1155</v>
      </c>
      <c r="K648" s="168">
        <v>0.9</v>
      </c>
      <c r="L648" s="169">
        <v>1</v>
      </c>
      <c r="M648" s="169">
        <v>0.764705882352941</v>
      </c>
      <c r="N648" s="170">
        <v>0.91304347826087</v>
      </c>
      <c r="O648" s="170">
        <v>0.925287356321839</v>
      </c>
      <c r="P648" s="356">
        <v>0.9</v>
      </c>
      <c r="Q648" s="357" t="s">
        <v>40</v>
      </c>
      <c r="R648" s="169" t="s">
        <v>40</v>
      </c>
      <c r="S648" s="169" t="s">
        <v>40</v>
      </c>
      <c r="T648" s="169">
        <v>1</v>
      </c>
      <c r="U648" s="356">
        <v>0.9</v>
      </c>
      <c r="V648" s="169" t="s">
        <v>40</v>
      </c>
      <c r="W648" s="169" t="s">
        <v>40</v>
      </c>
      <c r="X648" s="169" t="s">
        <v>40</v>
      </c>
      <c r="Y648" s="169">
        <v>1</v>
      </c>
      <c r="Z648" s="356">
        <v>0.92</v>
      </c>
      <c r="AA648" s="356">
        <v>0</v>
      </c>
      <c r="AB648" s="356" t="s">
        <v>40</v>
      </c>
      <c r="AC648" s="356" t="s">
        <v>40</v>
      </c>
      <c r="AD648" s="356">
        <v>0</v>
      </c>
      <c r="AE648" s="356">
        <v>0.92</v>
      </c>
      <c r="AF648" s="169">
        <v>1</v>
      </c>
      <c r="AG648" s="169">
        <v>1</v>
      </c>
      <c r="AH648" s="169">
        <v>1</v>
      </c>
      <c r="AI648" s="169">
        <v>0.942430703624733</v>
      </c>
      <c r="AJ648" s="356">
        <v>0.92</v>
      </c>
      <c r="AK648" s="169">
        <v>0.913313977602655</v>
      </c>
      <c r="AL648" s="169">
        <v>0.890279114533205</v>
      </c>
      <c r="AM648" s="169">
        <v>0.952328159645233</v>
      </c>
      <c r="AN648" s="169">
        <v>0.951022823330516</v>
      </c>
      <c r="AO648" s="168">
        <v>0.99</v>
      </c>
      <c r="AP648" s="358">
        <v>1</v>
      </c>
      <c r="AQ648" s="358">
        <v>1</v>
      </c>
      <c r="AR648" s="358">
        <v>1</v>
      </c>
      <c r="AS648" s="359">
        <v>1</v>
      </c>
      <c r="AT648" s="364">
        <v>0.05</v>
      </c>
      <c r="AU648" s="361">
        <v>0.333333333333333</v>
      </c>
      <c r="AV648" s="362">
        <v>0.1</v>
      </c>
      <c r="AW648" s="362">
        <v>0</v>
      </c>
      <c r="AX648" s="362">
        <v>0.0764705882352941</v>
      </c>
      <c r="AY648" s="142"/>
      <c r="AZ648" s="140"/>
    </row>
    <row r="649" spans="1:52">
      <c r="A649" s="138"/>
      <c r="B649" s="142"/>
      <c r="C649" s="172" t="s">
        <v>719</v>
      </c>
      <c r="D649" s="166" t="s">
        <v>26</v>
      </c>
      <c r="E649" s="166" t="s">
        <v>720</v>
      </c>
      <c r="F649" s="167" t="s">
        <v>1156</v>
      </c>
      <c r="G649" s="181" t="s">
        <v>1157</v>
      </c>
      <c r="H649" s="181" t="s">
        <v>1157</v>
      </c>
      <c r="I649" s="181" t="s">
        <v>1157</v>
      </c>
      <c r="J649" s="181" t="s">
        <v>1157</v>
      </c>
      <c r="K649" s="168">
        <v>0.9</v>
      </c>
      <c r="L649" s="169">
        <v>1</v>
      </c>
      <c r="M649" s="169">
        <v>1</v>
      </c>
      <c r="N649" s="170">
        <v>1</v>
      </c>
      <c r="O649" s="170">
        <v>0.889908256880734</v>
      </c>
      <c r="P649" s="356">
        <v>0.9</v>
      </c>
      <c r="Q649" s="357">
        <v>0.996232102486812</v>
      </c>
      <c r="R649" s="169">
        <v>0.904471544715447</v>
      </c>
      <c r="S649" s="169">
        <v>0.966405375139978</v>
      </c>
      <c r="T649" s="169">
        <v>0.885895767965103</v>
      </c>
      <c r="U649" s="356">
        <v>0.9</v>
      </c>
      <c r="V649" s="169">
        <v>0.897513187641296</v>
      </c>
      <c r="W649" s="169">
        <v>0.713414634146341</v>
      </c>
      <c r="X649" s="169">
        <v>0.921612541993281</v>
      </c>
      <c r="Y649" s="169">
        <v>0.890793602204025</v>
      </c>
      <c r="Z649" s="356">
        <v>0.92</v>
      </c>
      <c r="AA649" s="356">
        <v>0</v>
      </c>
      <c r="AB649" s="356" t="s">
        <v>40</v>
      </c>
      <c r="AC649" s="356" t="s">
        <v>40</v>
      </c>
      <c r="AD649" s="356">
        <v>0</v>
      </c>
      <c r="AE649" s="356">
        <v>0.92</v>
      </c>
      <c r="AF649" s="169">
        <v>0.982758620689655</v>
      </c>
      <c r="AG649" s="169">
        <v>1</v>
      </c>
      <c r="AH649" s="169">
        <v>1</v>
      </c>
      <c r="AI649" s="169">
        <v>0.991007194244604</v>
      </c>
      <c r="AJ649" s="356">
        <v>0.92</v>
      </c>
      <c r="AK649" s="169">
        <v>0.955970149253731</v>
      </c>
      <c r="AL649" s="169">
        <v>0.951219512195122</v>
      </c>
      <c r="AM649" s="169">
        <v>0.950727883538634</v>
      </c>
      <c r="AN649" s="169">
        <v>0.909058101768315</v>
      </c>
      <c r="AO649" s="168">
        <v>0.99</v>
      </c>
      <c r="AP649" s="358">
        <v>1</v>
      </c>
      <c r="AQ649" s="358">
        <v>1</v>
      </c>
      <c r="AR649" s="358">
        <v>1</v>
      </c>
      <c r="AS649" s="359">
        <v>1</v>
      </c>
      <c r="AT649" s="364">
        <v>0.05</v>
      </c>
      <c r="AU649" s="361">
        <v>0</v>
      </c>
      <c r="AV649" s="362">
        <v>0</v>
      </c>
      <c r="AW649" s="362">
        <v>0</v>
      </c>
      <c r="AX649" s="362">
        <v>0.0833333333333333</v>
      </c>
      <c r="AY649" s="142"/>
      <c r="AZ649" s="140"/>
    </row>
    <row r="650" spans="1:52">
      <c r="A650" s="138"/>
      <c r="B650" s="142"/>
      <c r="C650" s="172" t="s">
        <v>1158</v>
      </c>
      <c r="D650" s="166" t="s">
        <v>26</v>
      </c>
      <c r="E650" s="166" t="s">
        <v>1159</v>
      </c>
      <c r="F650" s="167" t="s">
        <v>1160</v>
      </c>
      <c r="G650" s="181" t="s">
        <v>1161</v>
      </c>
      <c r="H650" s="181" t="s">
        <v>1161</v>
      </c>
      <c r="I650" s="181" t="s">
        <v>1161</v>
      </c>
      <c r="J650" s="181" t="s">
        <v>1161</v>
      </c>
      <c r="K650" s="168">
        <v>0.9</v>
      </c>
      <c r="L650" s="169">
        <v>0.970588235294118</v>
      </c>
      <c r="M650" s="169">
        <v>1</v>
      </c>
      <c r="N650" s="170">
        <v>1</v>
      </c>
      <c r="O650" s="170">
        <v>0.996685082872928</v>
      </c>
      <c r="P650" s="356">
        <v>0.9</v>
      </c>
      <c r="Q650" s="357">
        <v>0.981132075471698</v>
      </c>
      <c r="R650" s="169">
        <v>0.979209979209979</v>
      </c>
      <c r="S650" s="169">
        <v>0.980180956484274</v>
      </c>
      <c r="T650" s="169">
        <v>0.973702120233837</v>
      </c>
      <c r="U650" s="356">
        <v>0.9</v>
      </c>
      <c r="V650" s="169">
        <v>0.963522012578616</v>
      </c>
      <c r="W650" s="169">
        <v>0.974012474012474</v>
      </c>
      <c r="X650" s="169">
        <v>0.96553209823352</v>
      </c>
      <c r="Y650" s="169">
        <v>0.955780472908123</v>
      </c>
      <c r="Z650" s="356">
        <v>0.92</v>
      </c>
      <c r="AA650" s="356">
        <v>0.94237012987013</v>
      </c>
      <c r="AB650" s="356">
        <v>0.895061728395062</v>
      </c>
      <c r="AC650" s="356">
        <v>0.922737306843267</v>
      </c>
      <c r="AD650" s="356">
        <v>0.936202397609953</v>
      </c>
      <c r="AE650" s="356">
        <v>0.92</v>
      </c>
      <c r="AF650" s="169">
        <v>0.996527777777778</v>
      </c>
      <c r="AG650" s="169">
        <v>0.994134897360704</v>
      </c>
      <c r="AH650" s="169">
        <v>0.959752321981424</v>
      </c>
      <c r="AI650" s="169">
        <v>0.981060606060606</v>
      </c>
      <c r="AJ650" s="356">
        <v>0.92</v>
      </c>
      <c r="AK650" s="169">
        <v>0.972076306331214</v>
      </c>
      <c r="AL650" s="169">
        <v>0.961897356143079</v>
      </c>
      <c r="AM650" s="169">
        <v>0.976207642393655</v>
      </c>
      <c r="AN650" s="169">
        <v>0.967119558728718</v>
      </c>
      <c r="AO650" s="168">
        <v>0.99</v>
      </c>
      <c r="AP650" s="358">
        <v>1</v>
      </c>
      <c r="AQ650" s="358">
        <v>1</v>
      </c>
      <c r="AR650" s="358">
        <v>1</v>
      </c>
      <c r="AS650" s="359">
        <v>1</v>
      </c>
      <c r="AT650" s="364">
        <v>0.0810595228934205</v>
      </c>
      <c r="AU650" s="361">
        <v>0.136363636363636</v>
      </c>
      <c r="AV650" s="362">
        <v>0.0588235294117647</v>
      </c>
      <c r="AW650" s="362">
        <v>0.05</v>
      </c>
      <c r="AX650" s="362">
        <v>0.0567685589519651</v>
      </c>
      <c r="AY650" s="142"/>
      <c r="AZ650" s="140"/>
    </row>
    <row r="651" spans="1:52">
      <c r="A651" s="138"/>
      <c r="B651" s="142"/>
      <c r="C651" s="172" t="s">
        <v>1158</v>
      </c>
      <c r="D651" s="166" t="s">
        <v>26</v>
      </c>
      <c r="E651" s="166" t="s">
        <v>1159</v>
      </c>
      <c r="F651" s="167" t="s">
        <v>1162</v>
      </c>
      <c r="G651" s="181" t="s">
        <v>1163</v>
      </c>
      <c r="H651" s="181" t="s">
        <v>1163</v>
      </c>
      <c r="I651" s="181" t="s">
        <v>1163</v>
      </c>
      <c r="J651" s="181" t="s">
        <v>1163</v>
      </c>
      <c r="K651" s="168">
        <v>0.9</v>
      </c>
      <c r="L651" s="169">
        <v>0.92</v>
      </c>
      <c r="M651" s="169">
        <v>1</v>
      </c>
      <c r="N651" s="170">
        <v>1</v>
      </c>
      <c r="O651" s="170">
        <v>0.99448275862069</v>
      </c>
      <c r="P651" s="356">
        <v>0.9</v>
      </c>
      <c r="Q651" s="357">
        <v>0.983671449777338</v>
      </c>
      <c r="R651" s="169">
        <v>0.996547756041427</v>
      </c>
      <c r="S651" s="169">
        <v>0.987702902115101</v>
      </c>
      <c r="T651" s="169">
        <v>0.982907921322832</v>
      </c>
      <c r="U651" s="356">
        <v>0.9</v>
      </c>
      <c r="V651" s="169">
        <v>0.944087085601187</v>
      </c>
      <c r="W651" s="169">
        <v>0.959723820483314</v>
      </c>
      <c r="X651" s="169">
        <v>0.94638465322184</v>
      </c>
      <c r="Y651" s="169">
        <v>0.956043049771143</v>
      </c>
      <c r="Z651" s="356">
        <v>0.92</v>
      </c>
      <c r="AA651" s="356">
        <v>0.972055888223553</v>
      </c>
      <c r="AB651" s="356">
        <v>0.932584269662921</v>
      </c>
      <c r="AC651" s="356">
        <v>0.981481481481482</v>
      </c>
      <c r="AD651" s="356">
        <v>0.965831116090183</v>
      </c>
      <c r="AE651" s="356">
        <v>0.92</v>
      </c>
      <c r="AF651" s="169">
        <v>1</v>
      </c>
      <c r="AG651" s="169">
        <v>0.996523388116308</v>
      </c>
      <c r="AH651" s="169">
        <v>0.989442815249267</v>
      </c>
      <c r="AI651" s="169">
        <v>0.988435419147153</v>
      </c>
      <c r="AJ651" s="356">
        <v>0.92</v>
      </c>
      <c r="AK651" s="169">
        <v>0.978174603174603</v>
      </c>
      <c r="AL651" s="169">
        <v>0.970070422535211</v>
      </c>
      <c r="AM651" s="169">
        <v>0.987834549878346</v>
      </c>
      <c r="AN651" s="169">
        <v>0.982372115632059</v>
      </c>
      <c r="AO651" s="168">
        <v>0.99</v>
      </c>
      <c r="AP651" s="358">
        <v>1</v>
      </c>
      <c r="AQ651" s="358">
        <v>1</v>
      </c>
      <c r="AR651" s="358">
        <v>1</v>
      </c>
      <c r="AS651" s="359">
        <v>1</v>
      </c>
      <c r="AT651" s="364">
        <v>0.0810595228934205</v>
      </c>
      <c r="AU651" s="361">
        <v>0.285714285714286</v>
      </c>
      <c r="AV651" s="362">
        <v>0.2</v>
      </c>
      <c r="AW651" s="362">
        <v>0.111111111111111</v>
      </c>
      <c r="AX651" s="362">
        <v>0.0592592592592593</v>
      </c>
      <c r="AY651" s="142"/>
      <c r="AZ651" s="140"/>
    </row>
    <row r="652" spans="1:52">
      <c r="A652" s="138"/>
      <c r="B652" s="142"/>
      <c r="C652" s="172" t="s">
        <v>1158</v>
      </c>
      <c r="D652" s="166" t="s">
        <v>26</v>
      </c>
      <c r="E652" s="166" t="s">
        <v>1159</v>
      </c>
      <c r="F652" s="167" t="s">
        <v>1164</v>
      </c>
      <c r="G652" s="181" t="s">
        <v>1165</v>
      </c>
      <c r="H652" s="181" t="s">
        <v>1165</v>
      </c>
      <c r="I652" s="181" t="s">
        <v>1165</v>
      </c>
      <c r="J652" s="181" t="s">
        <v>1165</v>
      </c>
      <c r="K652" s="168">
        <v>0.9</v>
      </c>
      <c r="L652" s="169">
        <v>1</v>
      </c>
      <c r="M652" s="169">
        <v>1</v>
      </c>
      <c r="N652" s="170">
        <v>1</v>
      </c>
      <c r="O652" s="170">
        <v>0.990860624523991</v>
      </c>
      <c r="P652" s="356">
        <v>0.9</v>
      </c>
      <c r="Q652" s="357">
        <v>0.966323666978485</v>
      </c>
      <c r="R652" s="169">
        <v>0.969396195202647</v>
      </c>
      <c r="S652" s="169">
        <v>0.979861340376362</v>
      </c>
      <c r="T652" s="169">
        <v>0.972811627198962</v>
      </c>
      <c r="U652" s="356">
        <v>0.9</v>
      </c>
      <c r="V652" s="169">
        <v>0.911131898971001</v>
      </c>
      <c r="W652" s="169">
        <v>0.939619520264682</v>
      </c>
      <c r="X652" s="169">
        <v>0.931330472103004</v>
      </c>
      <c r="Y652" s="169">
        <v>0.929011079195732</v>
      </c>
      <c r="Z652" s="356">
        <v>0.92</v>
      </c>
      <c r="AA652" s="356">
        <v>0.865089514066496</v>
      </c>
      <c r="AB652" s="356">
        <v>0.634078212290503</v>
      </c>
      <c r="AC652" s="356">
        <v>0.845679012345679</v>
      </c>
      <c r="AD652" s="356">
        <v>0.801696650577739</v>
      </c>
      <c r="AE652" s="356">
        <v>0.92</v>
      </c>
      <c r="AF652" s="169">
        <v>1</v>
      </c>
      <c r="AG652" s="169">
        <v>0.983193277310924</v>
      </c>
      <c r="AH652" s="169">
        <v>0.984251968503937</v>
      </c>
      <c r="AI652" s="169">
        <v>0.982219673071408</v>
      </c>
      <c r="AJ652" s="356">
        <v>0.92</v>
      </c>
      <c r="AK652" s="169">
        <v>0.92957451268078</v>
      </c>
      <c r="AL652" s="169">
        <v>0.881377551020408</v>
      </c>
      <c r="AM652" s="169">
        <v>0.953779227841218</v>
      </c>
      <c r="AN652" s="169">
        <v>0.919155838238778</v>
      </c>
      <c r="AO652" s="168">
        <v>0.99</v>
      </c>
      <c r="AP652" s="358">
        <v>1</v>
      </c>
      <c r="AQ652" s="358">
        <v>1</v>
      </c>
      <c r="AR652" s="358">
        <v>1</v>
      </c>
      <c r="AS652" s="359">
        <v>1</v>
      </c>
      <c r="AT652" s="364">
        <v>0.0810595228934205</v>
      </c>
      <c r="AU652" s="361">
        <v>0.217391304347826</v>
      </c>
      <c r="AV652" s="362">
        <v>0.181818181818182</v>
      </c>
      <c r="AW652" s="362">
        <v>0.0555555555555556</v>
      </c>
      <c r="AX652" s="362">
        <v>0.0875331564986737</v>
      </c>
      <c r="AY652" s="142"/>
      <c r="AZ652" s="140"/>
    </row>
    <row r="653" spans="1:52">
      <c r="A653" s="138"/>
      <c r="B653" s="142"/>
      <c r="C653" s="172" t="s">
        <v>1158</v>
      </c>
      <c r="D653" s="166" t="s">
        <v>26</v>
      </c>
      <c r="E653" s="166" t="s">
        <v>1159</v>
      </c>
      <c r="F653" s="167" t="s">
        <v>1166</v>
      </c>
      <c r="G653" s="181" t="s">
        <v>1167</v>
      </c>
      <c r="H653" s="181" t="s">
        <v>1167</v>
      </c>
      <c r="I653" s="181" t="s">
        <v>1167</v>
      </c>
      <c r="J653" s="181" t="s">
        <v>1167</v>
      </c>
      <c r="K653" s="168">
        <v>0.9</v>
      </c>
      <c r="L653" s="169">
        <v>0.906976744186046</v>
      </c>
      <c r="M653" s="169">
        <v>0.891891891891892</v>
      </c>
      <c r="N653" s="170">
        <v>0.9</v>
      </c>
      <c r="O653" s="170">
        <v>0.901521216973579</v>
      </c>
      <c r="P653" s="356">
        <v>0.9</v>
      </c>
      <c r="Q653" s="357">
        <v>0.982283464566929</v>
      </c>
      <c r="R653" s="169">
        <v>0.986080586080586</v>
      </c>
      <c r="S653" s="169">
        <v>0.975645975645976</v>
      </c>
      <c r="T653" s="169">
        <v>0.980399738985427</v>
      </c>
      <c r="U653" s="356">
        <v>0.9</v>
      </c>
      <c r="V653" s="169">
        <v>0.947412823397075</v>
      </c>
      <c r="W653" s="169">
        <v>0.962637362637363</v>
      </c>
      <c r="X653" s="169">
        <v>0.954855954855955</v>
      </c>
      <c r="Y653" s="169">
        <v>0.954382869710225</v>
      </c>
      <c r="Z653" s="356">
        <v>0.92</v>
      </c>
      <c r="AA653" s="356">
        <v>0.920359281437126</v>
      </c>
      <c r="AB653" s="356">
        <v>0.918918918918919</v>
      </c>
      <c r="AC653" s="356">
        <v>0.915277777777778</v>
      </c>
      <c r="AD653" s="356">
        <v>0.925968016884487</v>
      </c>
      <c r="AE653" s="356">
        <v>0.92</v>
      </c>
      <c r="AF653" s="169">
        <v>1</v>
      </c>
      <c r="AG653" s="169">
        <v>0.987730061349693</v>
      </c>
      <c r="AH653" s="169">
        <v>0.9921875</v>
      </c>
      <c r="AI653" s="169">
        <v>0.993379622154045</v>
      </c>
      <c r="AJ653" s="356">
        <v>0.92</v>
      </c>
      <c r="AK653" s="169">
        <v>0.96249521622656</v>
      </c>
      <c r="AL653" s="169">
        <v>0.966704288939052</v>
      </c>
      <c r="AM653" s="169">
        <v>0.972596036212381</v>
      </c>
      <c r="AN653" s="169">
        <v>0.964726911286887</v>
      </c>
      <c r="AO653" s="168">
        <v>0.99</v>
      </c>
      <c r="AP653" s="358">
        <v>1</v>
      </c>
      <c r="AQ653" s="358">
        <v>1</v>
      </c>
      <c r="AR653" s="358">
        <v>1</v>
      </c>
      <c r="AS653" s="359">
        <v>1</v>
      </c>
      <c r="AT653" s="364">
        <v>0.0810595228934205</v>
      </c>
      <c r="AU653" s="361">
        <v>0.214285714285714</v>
      </c>
      <c r="AV653" s="362">
        <v>0</v>
      </c>
      <c r="AW653" s="362">
        <v>0.15</v>
      </c>
      <c r="AX653" s="362">
        <v>0.0627615062761506</v>
      </c>
      <c r="AY653" s="142"/>
      <c r="AZ653" s="140"/>
    </row>
    <row r="654" spans="1:52">
      <c r="A654" s="138"/>
      <c r="B654" s="142"/>
      <c r="C654" s="172" t="s">
        <v>1158</v>
      </c>
      <c r="D654" s="166" t="s">
        <v>26</v>
      </c>
      <c r="E654" s="166" t="s">
        <v>1159</v>
      </c>
      <c r="F654" s="167" t="s">
        <v>1168</v>
      </c>
      <c r="G654" s="181" t="s">
        <v>1169</v>
      </c>
      <c r="H654" s="181" t="s">
        <v>1169</v>
      </c>
      <c r="I654" s="181" t="s">
        <v>1169</v>
      </c>
      <c r="J654" s="181" t="s">
        <v>1169</v>
      </c>
      <c r="K654" s="168">
        <v>0.9</v>
      </c>
      <c r="L654" s="169">
        <v>1</v>
      </c>
      <c r="M654" s="169">
        <v>1</v>
      </c>
      <c r="N654" s="170">
        <v>1</v>
      </c>
      <c r="O654" s="170">
        <v>0.998171846435101</v>
      </c>
      <c r="P654" s="356">
        <v>0.9</v>
      </c>
      <c r="Q654" s="357">
        <v>0.992010652463382</v>
      </c>
      <c r="R654" s="169">
        <v>0.996383363471971</v>
      </c>
      <c r="S654" s="169">
        <v>0.994232155731795</v>
      </c>
      <c r="T654" s="169">
        <v>0.990663196016297</v>
      </c>
      <c r="U654" s="356">
        <v>0.9</v>
      </c>
      <c r="V654" s="169">
        <v>0.96271637816245</v>
      </c>
      <c r="W654" s="169">
        <v>0.96745027124774</v>
      </c>
      <c r="X654" s="169">
        <v>0.959625090122567</v>
      </c>
      <c r="Y654" s="169">
        <v>0.964067451335446</v>
      </c>
      <c r="Z654" s="356">
        <v>0.92</v>
      </c>
      <c r="AA654" s="356">
        <v>0.955145118733509</v>
      </c>
      <c r="AB654" s="356">
        <v>0.960975609756098</v>
      </c>
      <c r="AC654" s="356">
        <v>0.952229299363057</v>
      </c>
      <c r="AD654" s="356">
        <v>0.966739469578783</v>
      </c>
      <c r="AE654" s="356">
        <v>0.92</v>
      </c>
      <c r="AF654" s="169">
        <v>1</v>
      </c>
      <c r="AG654" s="169">
        <v>0.989583333333333</v>
      </c>
      <c r="AH654" s="169">
        <v>0.962121212121212</v>
      </c>
      <c r="AI654" s="169">
        <v>0.993598137640041</v>
      </c>
      <c r="AJ654" s="356">
        <v>0.92</v>
      </c>
      <c r="AK654" s="169">
        <v>0.976991150442478</v>
      </c>
      <c r="AL654" s="169">
        <v>0.969656992084433</v>
      </c>
      <c r="AM654" s="169">
        <v>0.983539094650206</v>
      </c>
      <c r="AN654" s="169">
        <v>0.983279154419637</v>
      </c>
      <c r="AO654" s="168">
        <v>0.99</v>
      </c>
      <c r="AP654" s="358">
        <v>1</v>
      </c>
      <c r="AQ654" s="358">
        <v>1</v>
      </c>
      <c r="AR654" s="358">
        <v>1</v>
      </c>
      <c r="AS654" s="359">
        <v>1</v>
      </c>
      <c r="AT654" s="364">
        <v>0.0810595228934205</v>
      </c>
      <c r="AU654" s="361">
        <v>0.111111111111111</v>
      </c>
      <c r="AV654" s="362">
        <v>0</v>
      </c>
      <c r="AW654" s="362">
        <v>0</v>
      </c>
      <c r="AX654" s="362">
        <v>0.0311284046692607</v>
      </c>
      <c r="AY654" s="142"/>
      <c r="AZ654" s="140"/>
    </row>
    <row r="655" spans="1:52">
      <c r="A655" s="138"/>
      <c r="B655" s="142"/>
      <c r="C655" s="172" t="s">
        <v>1158</v>
      </c>
      <c r="D655" s="166" t="s">
        <v>26</v>
      </c>
      <c r="E655" s="166" t="s">
        <v>1159</v>
      </c>
      <c r="F655" s="167" t="s">
        <v>1170</v>
      </c>
      <c r="G655" s="181" t="s">
        <v>1171</v>
      </c>
      <c r="H655" s="181" t="s">
        <v>1171</v>
      </c>
      <c r="I655" s="181" t="s">
        <v>1171</v>
      </c>
      <c r="J655" s="181" t="s">
        <v>1171</v>
      </c>
      <c r="K655" s="168">
        <v>0.9</v>
      </c>
      <c r="L655" s="169">
        <v>1</v>
      </c>
      <c r="M655" s="169">
        <v>1</v>
      </c>
      <c r="N655" s="170">
        <v>1</v>
      </c>
      <c r="O655" s="170">
        <v>0.997304582210243</v>
      </c>
      <c r="P655" s="356">
        <v>0.9</v>
      </c>
      <c r="Q655" s="357">
        <v>0.972614462986735</v>
      </c>
      <c r="R655" s="169">
        <v>0.974696356275304</v>
      </c>
      <c r="S655" s="169">
        <v>0.973367697594502</v>
      </c>
      <c r="T655" s="169">
        <v>0.978641157189682</v>
      </c>
      <c r="U655" s="356">
        <v>0.9</v>
      </c>
      <c r="V655" s="169">
        <v>0.955498502353445</v>
      </c>
      <c r="W655" s="169">
        <v>0.961538461538462</v>
      </c>
      <c r="X655" s="169">
        <v>0.951890034364261</v>
      </c>
      <c r="Y655" s="169">
        <v>0.963463730939148</v>
      </c>
      <c r="Z655" s="356">
        <v>0.92</v>
      </c>
      <c r="AA655" s="356">
        <v>0.942340791738382</v>
      </c>
      <c r="AB655" s="356">
        <v>0.934640522875817</v>
      </c>
      <c r="AC655" s="356">
        <v>0.947686116700201</v>
      </c>
      <c r="AD655" s="356">
        <v>0.955329153605016</v>
      </c>
      <c r="AE655" s="356">
        <v>0.92</v>
      </c>
      <c r="AF655" s="169">
        <v>1</v>
      </c>
      <c r="AG655" s="169">
        <v>0.997405966277562</v>
      </c>
      <c r="AH655" s="169">
        <v>0.995833333333333</v>
      </c>
      <c r="AI655" s="169">
        <v>0.991958800144561</v>
      </c>
      <c r="AJ655" s="356">
        <v>0.92</v>
      </c>
      <c r="AK655" s="169">
        <v>0.961989139754216</v>
      </c>
      <c r="AL655" s="169">
        <v>0.965996908809892</v>
      </c>
      <c r="AM655" s="169">
        <v>0.970619469026549</v>
      </c>
      <c r="AN655" s="169">
        <v>0.976207095012429</v>
      </c>
      <c r="AO655" s="168">
        <v>0.99</v>
      </c>
      <c r="AP655" s="358">
        <v>1</v>
      </c>
      <c r="AQ655" s="358">
        <v>1</v>
      </c>
      <c r="AR655" s="358">
        <v>1</v>
      </c>
      <c r="AS655" s="359">
        <v>1</v>
      </c>
      <c r="AT655" s="364">
        <v>0.0810595228934205</v>
      </c>
      <c r="AU655" s="361">
        <v>0.0714285714285714</v>
      </c>
      <c r="AV655" s="362">
        <v>0</v>
      </c>
      <c r="AW655" s="362">
        <v>0</v>
      </c>
      <c r="AX655" s="362">
        <v>0.036144578313253</v>
      </c>
      <c r="AY655" s="142"/>
      <c r="AZ655" s="140"/>
    </row>
    <row r="656" spans="1:52">
      <c r="A656" s="138"/>
      <c r="B656" s="142"/>
      <c r="C656" s="172" t="s">
        <v>1158</v>
      </c>
      <c r="D656" s="166" t="s">
        <v>26</v>
      </c>
      <c r="E656" s="166" t="s">
        <v>1159</v>
      </c>
      <c r="F656" s="167" t="s">
        <v>1172</v>
      </c>
      <c r="G656" s="181" t="s">
        <v>1173</v>
      </c>
      <c r="H656" s="181" t="s">
        <v>1173</v>
      </c>
      <c r="I656" s="181" t="s">
        <v>1173</v>
      </c>
      <c r="J656" s="181" t="s">
        <v>1173</v>
      </c>
      <c r="K656" s="168">
        <v>0.9</v>
      </c>
      <c r="L656" s="169">
        <v>1</v>
      </c>
      <c r="M656" s="169">
        <v>1</v>
      </c>
      <c r="N656" s="170">
        <v>1</v>
      </c>
      <c r="O656" s="170">
        <v>1</v>
      </c>
      <c r="P656" s="356">
        <v>0.9</v>
      </c>
      <c r="Q656" s="357">
        <v>0.990554899645809</v>
      </c>
      <c r="R656" s="169">
        <v>0.995677233429395</v>
      </c>
      <c r="S656" s="169">
        <v>0.986503067484663</v>
      </c>
      <c r="T656" s="169">
        <v>0.991611245465538</v>
      </c>
      <c r="U656" s="356">
        <v>0.9</v>
      </c>
      <c r="V656" s="169">
        <v>0.953364817001181</v>
      </c>
      <c r="W656" s="169">
        <v>0.963976945244957</v>
      </c>
      <c r="X656" s="169">
        <v>0.95521472392638</v>
      </c>
      <c r="Y656" s="169">
        <v>0.957552398226522</v>
      </c>
      <c r="Z656" s="356">
        <v>0.92</v>
      </c>
      <c r="AA656" s="356">
        <v>0.904487917146145</v>
      </c>
      <c r="AB656" s="356">
        <v>0.852713178294574</v>
      </c>
      <c r="AC656" s="356">
        <v>0.904494382022472</v>
      </c>
      <c r="AD656" s="356">
        <v>0.900388026607539</v>
      </c>
      <c r="AE656" s="356">
        <v>0.92</v>
      </c>
      <c r="AF656" s="169">
        <v>1</v>
      </c>
      <c r="AG656" s="169">
        <v>1</v>
      </c>
      <c r="AH656" s="169">
        <v>0.964824120603015</v>
      </c>
      <c r="AI656" s="169">
        <v>0.992631851085833</v>
      </c>
      <c r="AJ656" s="356">
        <v>0.92</v>
      </c>
      <c r="AK656" s="169">
        <v>0.961763558330082</v>
      </c>
      <c r="AL656" s="169">
        <v>0.953781512605042</v>
      </c>
      <c r="AM656" s="169">
        <v>0.979859013091641</v>
      </c>
      <c r="AN656" s="169">
        <v>0.964981555567101</v>
      </c>
      <c r="AO656" s="168">
        <v>0.99</v>
      </c>
      <c r="AP656" s="358">
        <v>1</v>
      </c>
      <c r="AQ656" s="358">
        <v>1</v>
      </c>
      <c r="AR656" s="358">
        <v>1</v>
      </c>
      <c r="AS656" s="359">
        <v>1</v>
      </c>
      <c r="AT656" s="364">
        <v>0.0810595228934205</v>
      </c>
      <c r="AU656" s="361">
        <v>0.0833333333333333</v>
      </c>
      <c r="AV656" s="362">
        <v>0</v>
      </c>
      <c r="AW656" s="362">
        <v>0.166666666666667</v>
      </c>
      <c r="AX656" s="362">
        <v>0.0677083333333333</v>
      </c>
      <c r="AY656" s="142"/>
      <c r="AZ656" s="140"/>
    </row>
    <row r="657" spans="1:52">
      <c r="A657" s="138"/>
      <c r="B657" s="142"/>
      <c r="C657" s="172" t="s">
        <v>1158</v>
      </c>
      <c r="D657" s="166" t="s">
        <v>26</v>
      </c>
      <c r="E657" s="166" t="s">
        <v>1159</v>
      </c>
      <c r="F657" s="167" t="s">
        <v>1174</v>
      </c>
      <c r="G657" s="181" t="s">
        <v>1175</v>
      </c>
      <c r="H657" s="181" t="s">
        <v>1175</v>
      </c>
      <c r="I657" s="181" t="s">
        <v>1175</v>
      </c>
      <c r="J657" s="181" t="s">
        <v>1175</v>
      </c>
      <c r="K657" s="168">
        <v>0.9</v>
      </c>
      <c r="L657" s="169">
        <v>0.870967741935484</v>
      </c>
      <c r="M657" s="169">
        <v>0.80952380952381</v>
      </c>
      <c r="N657" s="170">
        <v>0.833333333333333</v>
      </c>
      <c r="O657" s="170">
        <v>0.853598014888337</v>
      </c>
      <c r="P657" s="356">
        <v>0.9</v>
      </c>
      <c r="Q657" s="357">
        <v>0.983377077865267</v>
      </c>
      <c r="R657" s="169">
        <v>0.975141242937853</v>
      </c>
      <c r="S657" s="169">
        <v>0.943946188340807</v>
      </c>
      <c r="T657" s="169">
        <v>0.977626334061978</v>
      </c>
      <c r="U657" s="356">
        <v>0.9</v>
      </c>
      <c r="V657" s="169">
        <v>0.960192475940507</v>
      </c>
      <c r="W657" s="169">
        <v>0.95819209039548</v>
      </c>
      <c r="X657" s="169">
        <v>0.922421524663677</v>
      </c>
      <c r="Y657" s="169">
        <v>0.961424713899961</v>
      </c>
      <c r="Z657" s="356">
        <v>0.92</v>
      </c>
      <c r="AA657" s="356">
        <v>0.966985230234579</v>
      </c>
      <c r="AB657" s="356">
        <v>0.933554817275748</v>
      </c>
      <c r="AC657" s="356">
        <v>0.954545454545455</v>
      </c>
      <c r="AD657" s="356">
        <v>0.968436853422046</v>
      </c>
      <c r="AE657" s="356">
        <v>0.92</v>
      </c>
      <c r="AF657" s="169">
        <v>1</v>
      </c>
      <c r="AG657" s="169">
        <v>0.997435897435897</v>
      </c>
      <c r="AH657" s="169">
        <v>0.984466019417476</v>
      </c>
      <c r="AI657" s="169">
        <v>0.988124288270701</v>
      </c>
      <c r="AJ657" s="356">
        <v>0.92</v>
      </c>
      <c r="AK657" s="169">
        <v>0.981088158277568</v>
      </c>
      <c r="AL657" s="169">
        <v>0.979763912310287</v>
      </c>
      <c r="AM657" s="169">
        <v>0.980524344569288</v>
      </c>
      <c r="AN657" s="169">
        <v>0.98275600505689</v>
      </c>
      <c r="AO657" s="168">
        <v>0.99</v>
      </c>
      <c r="AP657" s="358">
        <v>1</v>
      </c>
      <c r="AQ657" s="358">
        <v>1</v>
      </c>
      <c r="AR657" s="358">
        <v>1</v>
      </c>
      <c r="AS657" s="359">
        <v>1</v>
      </c>
      <c r="AT657" s="364">
        <v>0.0810595228934205</v>
      </c>
      <c r="AU657" s="361">
        <v>0.3</v>
      </c>
      <c r="AV657" s="362">
        <v>0</v>
      </c>
      <c r="AW657" s="362">
        <v>0</v>
      </c>
      <c r="AX657" s="362">
        <v>0.0420168067226891</v>
      </c>
      <c r="AY657" s="142"/>
      <c r="AZ657" s="140"/>
    </row>
    <row r="658" spans="1:52">
      <c r="A658" s="138"/>
      <c r="B658" s="142"/>
      <c r="C658" s="172" t="s">
        <v>1158</v>
      </c>
      <c r="D658" s="166" t="s">
        <v>26</v>
      </c>
      <c r="E658" s="166" t="s">
        <v>1159</v>
      </c>
      <c r="F658" s="167" t="s">
        <v>1176</v>
      </c>
      <c r="G658" s="181" t="s">
        <v>1177</v>
      </c>
      <c r="H658" s="181" t="s">
        <v>1177</v>
      </c>
      <c r="I658" s="181" t="s">
        <v>1177</v>
      </c>
      <c r="J658" s="181" t="s">
        <v>1177</v>
      </c>
      <c r="K658" s="168">
        <v>0.9</v>
      </c>
      <c r="L658" s="169">
        <v>0.976190476190476</v>
      </c>
      <c r="M658" s="169">
        <v>0.885714285714286</v>
      </c>
      <c r="N658" s="170">
        <v>0.976190476190476</v>
      </c>
      <c r="O658" s="170">
        <v>0.951495553759095</v>
      </c>
      <c r="P658" s="356">
        <v>0.9</v>
      </c>
      <c r="Q658" s="357">
        <v>0.923049645390071</v>
      </c>
      <c r="R658" s="169">
        <v>0.973504273504273</v>
      </c>
      <c r="S658" s="169">
        <v>0.839088643645425</v>
      </c>
      <c r="T658" s="169">
        <v>0.940092375255546</v>
      </c>
      <c r="U658" s="356">
        <v>0.9</v>
      </c>
      <c r="V658" s="169">
        <v>0.921276595744681</v>
      </c>
      <c r="W658" s="169">
        <v>0.934188034188034</v>
      </c>
      <c r="X658" s="169">
        <v>0.912068351726593</v>
      </c>
      <c r="Y658" s="169">
        <v>0.934383281593095</v>
      </c>
      <c r="Z658" s="356">
        <v>0.92</v>
      </c>
      <c r="AA658" s="356">
        <v>0.831284153005464</v>
      </c>
      <c r="AB658" s="356">
        <v>0.879120879120879</v>
      </c>
      <c r="AC658" s="356">
        <v>0.846846846846847</v>
      </c>
      <c r="AD658" s="356">
        <v>0.867195109663118</v>
      </c>
      <c r="AE658" s="356">
        <v>0.92</v>
      </c>
      <c r="AF658" s="169">
        <v>0.998052580331061</v>
      </c>
      <c r="AG658" s="169">
        <v>0.998212689901698</v>
      </c>
      <c r="AH658" s="169">
        <v>0.992471769134254</v>
      </c>
      <c r="AI658" s="169">
        <v>0.990962725505576</v>
      </c>
      <c r="AJ658" s="356">
        <v>0.92</v>
      </c>
      <c r="AK658" s="169">
        <v>0.917600373482726</v>
      </c>
      <c r="AL658" s="169">
        <v>0.942633637548892</v>
      </c>
      <c r="AM658" s="169">
        <v>0.949762187871581</v>
      </c>
      <c r="AN658" s="169">
        <v>0.942263737410635</v>
      </c>
      <c r="AO658" s="168">
        <v>0.99</v>
      </c>
      <c r="AP658" s="358">
        <v>1</v>
      </c>
      <c r="AQ658" s="358">
        <v>1</v>
      </c>
      <c r="AR658" s="358">
        <v>1</v>
      </c>
      <c r="AS658" s="359">
        <v>1</v>
      </c>
      <c r="AT658" s="364">
        <v>0.0810595228934205</v>
      </c>
      <c r="AU658" s="361">
        <v>0.25</v>
      </c>
      <c r="AV658" s="362">
        <v>0.0526315789473684</v>
      </c>
      <c r="AW658" s="362">
        <v>0.0769230769230769</v>
      </c>
      <c r="AX658" s="362">
        <v>0.0462555066079295</v>
      </c>
      <c r="AY658" s="142"/>
      <c r="AZ658" s="140"/>
    </row>
    <row r="659" spans="1:52">
      <c r="A659" s="138"/>
      <c r="B659" s="142"/>
      <c r="C659" s="172" t="s">
        <v>1158</v>
      </c>
      <c r="D659" s="166" t="s">
        <v>26</v>
      </c>
      <c r="E659" s="166" t="s">
        <v>1159</v>
      </c>
      <c r="F659" s="167" t="s">
        <v>1178</v>
      </c>
      <c r="G659" s="181" t="s">
        <v>1179</v>
      </c>
      <c r="H659" s="181" t="s">
        <v>1179</v>
      </c>
      <c r="I659" s="181" t="s">
        <v>1179</v>
      </c>
      <c r="J659" s="181" t="s">
        <v>1179</v>
      </c>
      <c r="K659" s="168">
        <v>0.9</v>
      </c>
      <c r="L659" s="169">
        <v>0.96551724137931</v>
      </c>
      <c r="M659" s="169">
        <v>1</v>
      </c>
      <c r="N659" s="170">
        <v>1</v>
      </c>
      <c r="O659" s="170">
        <v>0.988549618320611</v>
      </c>
      <c r="P659" s="356">
        <v>0.9</v>
      </c>
      <c r="Q659" s="357">
        <v>0.954513888888889</v>
      </c>
      <c r="R659" s="169">
        <v>0.91008991008991</v>
      </c>
      <c r="S659" s="169">
        <v>0.959061407888168</v>
      </c>
      <c r="T659" s="169">
        <v>0.941226941226941</v>
      </c>
      <c r="U659" s="356">
        <v>0.9</v>
      </c>
      <c r="V659" s="169">
        <v>0.919097222222222</v>
      </c>
      <c r="W659" s="169">
        <v>0.91008991008991</v>
      </c>
      <c r="X659" s="169">
        <v>0.928607089365951</v>
      </c>
      <c r="Y659" s="169">
        <v>0.912962412962413</v>
      </c>
      <c r="Z659" s="356">
        <v>0.92</v>
      </c>
      <c r="AA659" s="356">
        <v>0.8635477582846</v>
      </c>
      <c r="AB659" s="356">
        <v>0.863157894736842</v>
      </c>
      <c r="AC659" s="356">
        <v>0.910112359550562</v>
      </c>
      <c r="AD659" s="356">
        <v>0.864521591871296</v>
      </c>
      <c r="AE659" s="356">
        <v>0.92</v>
      </c>
      <c r="AF659" s="169">
        <v>0.998291571753986</v>
      </c>
      <c r="AG659" s="169">
        <v>0.998866427356886</v>
      </c>
      <c r="AH659" s="169">
        <v>0.989146164978292</v>
      </c>
      <c r="AI659" s="169">
        <v>0.99502411183557</v>
      </c>
      <c r="AJ659" s="356">
        <v>0.92</v>
      </c>
      <c r="AK659" s="169">
        <v>0.946965232763701</v>
      </c>
      <c r="AL659" s="169">
        <v>0.92175572519084</v>
      </c>
      <c r="AM659" s="169">
        <v>0.96784140969163</v>
      </c>
      <c r="AN659" s="169">
        <v>0.946118672620798</v>
      </c>
      <c r="AO659" s="168">
        <v>0.99</v>
      </c>
      <c r="AP659" s="358">
        <v>1</v>
      </c>
      <c r="AQ659" s="358">
        <v>1</v>
      </c>
      <c r="AR659" s="358">
        <v>1</v>
      </c>
      <c r="AS659" s="359">
        <v>1</v>
      </c>
      <c r="AT659" s="364">
        <v>0.0810595228934205</v>
      </c>
      <c r="AU659" s="361">
        <v>0.105263157894737</v>
      </c>
      <c r="AV659" s="362">
        <v>0</v>
      </c>
      <c r="AW659" s="362">
        <v>0.0714285714285714</v>
      </c>
      <c r="AX659" s="362">
        <v>0.0699300699300699</v>
      </c>
      <c r="AY659" s="142"/>
      <c r="AZ659" s="140"/>
    </row>
    <row r="660" spans="1:52">
      <c r="A660" s="138"/>
      <c r="B660" s="142"/>
      <c r="C660" s="172" t="s">
        <v>1158</v>
      </c>
      <c r="D660" s="166" t="s">
        <v>26</v>
      </c>
      <c r="E660" s="166" t="s">
        <v>1159</v>
      </c>
      <c r="F660" s="167" t="s">
        <v>1180</v>
      </c>
      <c r="G660" s="181" t="s">
        <v>1181</v>
      </c>
      <c r="H660" s="181" t="s">
        <v>1181</v>
      </c>
      <c r="I660" s="181" t="s">
        <v>1181</v>
      </c>
      <c r="J660" s="181" t="s">
        <v>1181</v>
      </c>
      <c r="K660" s="168">
        <v>0.9</v>
      </c>
      <c r="L660" s="169">
        <v>0.985915492957746</v>
      </c>
      <c r="M660" s="169">
        <v>0.962962962962963</v>
      </c>
      <c r="N660" s="170">
        <v>0.953846153846154</v>
      </c>
      <c r="O660" s="170">
        <v>0.96259220231823</v>
      </c>
      <c r="P660" s="356">
        <v>0.9</v>
      </c>
      <c r="Q660" s="357">
        <v>0.963724088634739</v>
      </c>
      <c r="R660" s="169">
        <v>0.987184621545855</v>
      </c>
      <c r="S660" s="169">
        <v>0.978929102627665</v>
      </c>
      <c r="T660" s="169">
        <v>0.971549423867254</v>
      </c>
      <c r="U660" s="356">
        <v>0.9</v>
      </c>
      <c r="V660" s="169">
        <v>0.944424588992137</v>
      </c>
      <c r="W660" s="169">
        <v>0.966760112134561</v>
      </c>
      <c r="X660" s="169">
        <v>0.955875061973228</v>
      </c>
      <c r="Y660" s="169">
        <v>0.948401156555387</v>
      </c>
      <c r="Z660" s="356">
        <v>0.92</v>
      </c>
      <c r="AA660" s="356">
        <v>0.965225563909774</v>
      </c>
      <c r="AB660" s="356">
        <v>0.958517210944395</v>
      </c>
      <c r="AC660" s="356">
        <v>0.982200647249191</v>
      </c>
      <c r="AD660" s="356">
        <v>0.968395490026019</v>
      </c>
      <c r="AE660" s="356">
        <v>0.92</v>
      </c>
      <c r="AF660" s="169">
        <v>0.993410678080649</v>
      </c>
      <c r="AG660" s="169">
        <v>0.978029972355594</v>
      </c>
      <c r="AH660" s="169">
        <v>0.969764938094384</v>
      </c>
      <c r="AI660" s="169">
        <v>0.971732108564263</v>
      </c>
      <c r="AJ660" s="356">
        <v>0.92</v>
      </c>
      <c r="AK660" s="169">
        <v>0.983483483483483</v>
      </c>
      <c r="AL660" s="169">
        <v>0.981552863436123</v>
      </c>
      <c r="AM660" s="169">
        <v>0.989471422432316</v>
      </c>
      <c r="AN660" s="169">
        <v>0.986040146612844</v>
      </c>
      <c r="AO660" s="168">
        <v>0.99</v>
      </c>
      <c r="AP660" s="358">
        <v>1</v>
      </c>
      <c r="AQ660" s="358">
        <v>1</v>
      </c>
      <c r="AR660" s="358">
        <v>1</v>
      </c>
      <c r="AS660" s="359">
        <v>1</v>
      </c>
      <c r="AT660" s="364">
        <v>0.0810595228934205</v>
      </c>
      <c r="AU660" s="361">
        <v>0.333333333333333</v>
      </c>
      <c r="AV660" s="362">
        <v>0.0769230769230769</v>
      </c>
      <c r="AW660" s="362">
        <v>0.0714285714285714</v>
      </c>
      <c r="AX660" s="362">
        <v>0.0546875</v>
      </c>
      <c r="AY660" s="142"/>
      <c r="AZ660" s="140"/>
    </row>
    <row r="661" spans="1:52">
      <c r="A661" s="138"/>
      <c r="B661" s="142"/>
      <c r="C661" s="172" t="s">
        <v>1158</v>
      </c>
      <c r="D661" s="166" t="s">
        <v>26</v>
      </c>
      <c r="E661" s="166" t="s">
        <v>1159</v>
      </c>
      <c r="F661" s="167" t="s">
        <v>1182</v>
      </c>
      <c r="G661" s="181" t="s">
        <v>1183</v>
      </c>
      <c r="H661" s="181" t="s">
        <v>1183</v>
      </c>
      <c r="I661" s="181" t="s">
        <v>1183</v>
      </c>
      <c r="J661" s="181" t="s">
        <v>1183</v>
      </c>
      <c r="K661" s="168">
        <v>0.9</v>
      </c>
      <c r="L661" s="169">
        <v>1</v>
      </c>
      <c r="M661" s="169">
        <v>1</v>
      </c>
      <c r="N661" s="170">
        <v>1</v>
      </c>
      <c r="O661" s="170">
        <v>0.996275605214153</v>
      </c>
      <c r="P661" s="356">
        <v>0.9</v>
      </c>
      <c r="Q661" s="357">
        <v>0.946356275303644</v>
      </c>
      <c r="R661" s="169">
        <v>0.92090395480226</v>
      </c>
      <c r="S661" s="169">
        <v>0.948915325402379</v>
      </c>
      <c r="T661" s="169">
        <v>0.951407672225228</v>
      </c>
      <c r="U661" s="356">
        <v>0.9</v>
      </c>
      <c r="V661" s="169">
        <v>0.902327935222672</v>
      </c>
      <c r="W661" s="169">
        <v>0.918079096045198</v>
      </c>
      <c r="X661" s="169">
        <v>0.927921623512946</v>
      </c>
      <c r="Y661" s="169">
        <v>0.916692146670744</v>
      </c>
      <c r="Z661" s="356">
        <v>0.92</v>
      </c>
      <c r="AA661" s="356">
        <v>0.834666666666667</v>
      </c>
      <c r="AB661" s="356">
        <v>0.775675675675676</v>
      </c>
      <c r="AC661" s="356">
        <v>0.868852459016393</v>
      </c>
      <c r="AD661" s="356">
        <v>0.801601423487544</v>
      </c>
      <c r="AE661" s="356">
        <v>0.92</v>
      </c>
      <c r="AF661" s="169">
        <v>0.995712243925679</v>
      </c>
      <c r="AG661" s="169">
        <v>0.991540428880582</v>
      </c>
      <c r="AH661" s="169">
        <v>0.998449612403101</v>
      </c>
      <c r="AI661" s="169">
        <v>0.993327320472196</v>
      </c>
      <c r="AJ661" s="356">
        <v>0.92</v>
      </c>
      <c r="AK661" s="169">
        <v>0.948554421768708</v>
      </c>
      <c r="AL661" s="169">
        <v>0.888785912882298</v>
      </c>
      <c r="AM661" s="169">
        <v>0.939826302729528</v>
      </c>
      <c r="AN661" s="169">
        <v>0.933953841770349</v>
      </c>
      <c r="AO661" s="168">
        <v>0.99</v>
      </c>
      <c r="AP661" s="358">
        <v>1</v>
      </c>
      <c r="AQ661" s="358">
        <v>1</v>
      </c>
      <c r="AR661" s="358">
        <v>1</v>
      </c>
      <c r="AS661" s="359">
        <v>1</v>
      </c>
      <c r="AT661" s="364">
        <v>0.0810595228934205</v>
      </c>
      <c r="AU661" s="361">
        <v>0</v>
      </c>
      <c r="AV661" s="362">
        <v>0</v>
      </c>
      <c r="AW661" s="362">
        <v>0</v>
      </c>
      <c r="AX661" s="362">
        <v>0.0723684210526316</v>
      </c>
      <c r="AY661" s="142"/>
      <c r="AZ661" s="140"/>
    </row>
    <row r="662" spans="1:52">
      <c r="A662" s="138"/>
      <c r="B662" s="142"/>
      <c r="C662" s="172" t="s">
        <v>1158</v>
      </c>
      <c r="D662" s="166" t="s">
        <v>26</v>
      </c>
      <c r="E662" s="166" t="s">
        <v>1159</v>
      </c>
      <c r="F662" s="167" t="s">
        <v>1184</v>
      </c>
      <c r="G662" s="181" t="s">
        <v>1185</v>
      </c>
      <c r="H662" s="181" t="s">
        <v>1185</v>
      </c>
      <c r="I662" s="181" t="s">
        <v>1185</v>
      </c>
      <c r="J662" s="181" t="s">
        <v>1185</v>
      </c>
      <c r="K662" s="168">
        <v>0.9</v>
      </c>
      <c r="L662" s="169">
        <v>1</v>
      </c>
      <c r="M662" s="169">
        <v>0.952380952380952</v>
      </c>
      <c r="N662" s="170">
        <v>0.979591836734694</v>
      </c>
      <c r="O662" s="170">
        <v>0.976462676529926</v>
      </c>
      <c r="P662" s="356">
        <v>0.9</v>
      </c>
      <c r="Q662" s="357">
        <v>0.979320853286896</v>
      </c>
      <c r="R662" s="169">
        <v>0.951570185395384</v>
      </c>
      <c r="S662" s="169">
        <v>0.979429511793747</v>
      </c>
      <c r="T662" s="169">
        <v>0.977259983801632</v>
      </c>
      <c r="U662" s="356">
        <v>0.9</v>
      </c>
      <c r="V662" s="169">
        <v>0.866782760121898</v>
      </c>
      <c r="W662" s="169">
        <v>0.928111993946273</v>
      </c>
      <c r="X662" s="169">
        <v>0.92046077893582</v>
      </c>
      <c r="Y662" s="169">
        <v>0.902321766037422</v>
      </c>
      <c r="Z662" s="356">
        <v>0.92</v>
      </c>
      <c r="AA662" s="356">
        <v>0.849954254345837</v>
      </c>
      <c r="AB662" s="356">
        <v>0.824858757062147</v>
      </c>
      <c r="AC662" s="356">
        <v>0.888888888888889</v>
      </c>
      <c r="AD662" s="356">
        <v>0.821961369346734</v>
      </c>
      <c r="AE662" s="356">
        <v>0.92</v>
      </c>
      <c r="AF662" s="169">
        <v>0.997268588770865</v>
      </c>
      <c r="AG662" s="169">
        <v>0.976996098072331</v>
      </c>
      <c r="AH662" s="169">
        <v>0.962689582715983</v>
      </c>
      <c r="AI662" s="169">
        <v>0.965390564795382</v>
      </c>
      <c r="AJ662" s="356">
        <v>0.92</v>
      </c>
      <c r="AK662" s="169">
        <v>0.922185139645178</v>
      </c>
      <c r="AL662" s="169">
        <v>0.919450431034483</v>
      </c>
      <c r="AM662" s="169">
        <v>0.952524316813339</v>
      </c>
      <c r="AN662" s="169">
        <v>0.927969927280487</v>
      </c>
      <c r="AO662" s="168">
        <v>0.99</v>
      </c>
      <c r="AP662" s="358">
        <v>1</v>
      </c>
      <c r="AQ662" s="358">
        <v>1</v>
      </c>
      <c r="AR662" s="358">
        <v>1</v>
      </c>
      <c r="AS662" s="359">
        <v>1</v>
      </c>
      <c r="AT662" s="364">
        <v>0.0810595228934205</v>
      </c>
      <c r="AU662" s="361">
        <v>0.2</v>
      </c>
      <c r="AV662" s="362">
        <v>0</v>
      </c>
      <c r="AW662" s="362">
        <v>0.0909090909090909</v>
      </c>
      <c r="AX662" s="362">
        <v>0.104377104377104</v>
      </c>
      <c r="AY662" s="142"/>
      <c r="AZ662" s="140"/>
    </row>
    <row r="663" spans="1:52">
      <c r="A663" s="138"/>
      <c r="B663" s="142"/>
      <c r="C663" s="172" t="s">
        <v>1158</v>
      </c>
      <c r="D663" s="166" t="s">
        <v>26</v>
      </c>
      <c r="E663" s="166" t="s">
        <v>1159</v>
      </c>
      <c r="F663" s="167" t="s">
        <v>1186</v>
      </c>
      <c r="G663" s="181" t="s">
        <v>1187</v>
      </c>
      <c r="H663" s="181" t="s">
        <v>1187</v>
      </c>
      <c r="I663" s="181" t="s">
        <v>1187</v>
      </c>
      <c r="J663" s="181" t="s">
        <v>1187</v>
      </c>
      <c r="K663" s="168">
        <v>0.9</v>
      </c>
      <c r="L663" s="169">
        <v>0.846153846153846</v>
      </c>
      <c r="M663" s="169">
        <v>0.9</v>
      </c>
      <c r="N663" s="170">
        <v>0.916666666666667</v>
      </c>
      <c r="O663" s="170">
        <v>0.894285714285714</v>
      </c>
      <c r="P663" s="356">
        <v>0.9</v>
      </c>
      <c r="Q663" s="357">
        <v>0.949960906958561</v>
      </c>
      <c r="R663" s="169">
        <v>0.958333333333333</v>
      </c>
      <c r="S663" s="169">
        <v>0.97752808988764</v>
      </c>
      <c r="T663" s="169">
        <v>0.960647619047619</v>
      </c>
      <c r="U663" s="356">
        <v>0.9</v>
      </c>
      <c r="V663" s="169">
        <v>0.9147771696638</v>
      </c>
      <c r="W663" s="169">
        <v>0.913690476190476</v>
      </c>
      <c r="X663" s="169">
        <v>0.945068664169788</v>
      </c>
      <c r="Y663" s="169">
        <v>0.922285714285714</v>
      </c>
      <c r="Z663" s="356">
        <v>0.92</v>
      </c>
      <c r="AA663" s="356">
        <v>0.848780487804878</v>
      </c>
      <c r="AB663" s="356">
        <v>0.855769230769231</v>
      </c>
      <c r="AC663" s="356">
        <v>0.727272727272727</v>
      </c>
      <c r="AD663" s="356">
        <v>0.823491027732463</v>
      </c>
      <c r="AE663" s="356">
        <v>0.92</v>
      </c>
      <c r="AF663" s="169">
        <v>1</v>
      </c>
      <c r="AG663" s="169">
        <v>0.996070726915521</v>
      </c>
      <c r="AH663" s="169">
        <v>0.996108949416342</v>
      </c>
      <c r="AI663" s="169">
        <v>0.998202550132</v>
      </c>
      <c r="AJ663" s="356">
        <v>0.92</v>
      </c>
      <c r="AK663" s="169">
        <v>0.949460916442049</v>
      </c>
      <c r="AL663" s="169">
        <v>0.915441176470588</v>
      </c>
      <c r="AM663" s="169">
        <v>0.947131608548931</v>
      </c>
      <c r="AN663" s="169">
        <v>0.940184664793256</v>
      </c>
      <c r="AO663" s="168">
        <v>0.99</v>
      </c>
      <c r="AP663" s="358">
        <v>1</v>
      </c>
      <c r="AQ663" s="358">
        <v>1</v>
      </c>
      <c r="AR663" s="358">
        <v>1</v>
      </c>
      <c r="AS663" s="359">
        <v>1</v>
      </c>
      <c r="AT663" s="364">
        <v>0.0810595228934205</v>
      </c>
      <c r="AU663" s="361">
        <v>0</v>
      </c>
      <c r="AV663" s="362">
        <v>0</v>
      </c>
      <c r="AW663" s="362">
        <v>1</v>
      </c>
      <c r="AX663" s="362">
        <v>0.0659340659340659</v>
      </c>
      <c r="AY663" s="142"/>
      <c r="AZ663" s="140"/>
    </row>
    <row r="664" spans="1:52">
      <c r="A664" s="138"/>
      <c r="B664" s="142"/>
      <c r="C664" s="172" t="s">
        <v>1158</v>
      </c>
      <c r="D664" s="166" t="s">
        <v>26</v>
      </c>
      <c r="E664" s="166" t="s">
        <v>1159</v>
      </c>
      <c r="F664" s="167" t="s">
        <v>1188</v>
      </c>
      <c r="G664" s="181" t="s">
        <v>1189</v>
      </c>
      <c r="H664" s="181" t="s">
        <v>1189</v>
      </c>
      <c r="I664" s="181" t="s">
        <v>1189</v>
      </c>
      <c r="J664" s="181" t="s">
        <v>1189</v>
      </c>
      <c r="K664" s="168">
        <v>0.9</v>
      </c>
      <c r="L664" s="169">
        <v>0.971428571428571</v>
      </c>
      <c r="M664" s="169">
        <v>0.96</v>
      </c>
      <c r="N664" s="170">
        <v>0.909090909090909</v>
      </c>
      <c r="O664" s="170">
        <v>0.97037037037037</v>
      </c>
      <c r="P664" s="356">
        <v>0.9</v>
      </c>
      <c r="Q664" s="357">
        <v>0.971698113207547</v>
      </c>
      <c r="R664" s="169">
        <v>0.985668789808917</v>
      </c>
      <c r="S664" s="169">
        <v>0.979235488437942</v>
      </c>
      <c r="T664" s="169">
        <v>0.913272525786378</v>
      </c>
      <c r="U664" s="356">
        <v>0.9</v>
      </c>
      <c r="V664" s="169">
        <v>0.949201741654572</v>
      </c>
      <c r="W664" s="169">
        <v>0.963375796178344</v>
      </c>
      <c r="X664" s="169">
        <v>0.95327984898537</v>
      </c>
      <c r="Y664" s="169">
        <v>0.951138010399795</v>
      </c>
      <c r="Z664" s="356">
        <v>0.92</v>
      </c>
      <c r="AA664" s="356">
        <v>0.97008547008547</v>
      </c>
      <c r="AB664" s="356">
        <v>0.971383147853736</v>
      </c>
      <c r="AC664" s="356">
        <v>0.982905982905983</v>
      </c>
      <c r="AD664" s="356">
        <v>0.961137314820966</v>
      </c>
      <c r="AE664" s="356">
        <v>0.92</v>
      </c>
      <c r="AF664" s="169">
        <v>0.999377334993773</v>
      </c>
      <c r="AG664" s="169">
        <v>0.999155405405405</v>
      </c>
      <c r="AH664" s="169">
        <v>0.983712372564396</v>
      </c>
      <c r="AI664" s="169">
        <v>0.976318499027571</v>
      </c>
      <c r="AJ664" s="356">
        <v>0.92</v>
      </c>
      <c r="AK664" s="169">
        <v>0.981791907514451</v>
      </c>
      <c r="AL664" s="169">
        <v>0.985145888594164</v>
      </c>
      <c r="AM664" s="169">
        <v>0.988663967611336</v>
      </c>
      <c r="AN664" s="169">
        <v>0.982939365583086</v>
      </c>
      <c r="AO664" s="168">
        <v>0.99</v>
      </c>
      <c r="AP664" s="358">
        <v>1</v>
      </c>
      <c r="AQ664" s="358">
        <v>1</v>
      </c>
      <c r="AR664" s="358">
        <v>1</v>
      </c>
      <c r="AS664" s="359">
        <v>1</v>
      </c>
      <c r="AT664" s="364">
        <v>0.0810595228934205</v>
      </c>
      <c r="AU664" s="361">
        <v>0.0833333333333333</v>
      </c>
      <c r="AV664" s="362">
        <v>0.111111111111111</v>
      </c>
      <c r="AW664" s="362">
        <v>0.0909090909090909</v>
      </c>
      <c r="AX664" s="362">
        <v>0.0740740740740741</v>
      </c>
      <c r="AY664" s="142"/>
      <c r="AZ664" s="140"/>
    </row>
    <row r="665" spans="1:52">
      <c r="A665" s="138"/>
      <c r="B665" s="142"/>
      <c r="C665" s="172" t="s">
        <v>1158</v>
      </c>
      <c r="D665" s="166" t="s">
        <v>26</v>
      </c>
      <c r="E665" s="166" t="s">
        <v>1159</v>
      </c>
      <c r="F665" s="167" t="s">
        <v>1190</v>
      </c>
      <c r="G665" s="181" t="s">
        <v>1191</v>
      </c>
      <c r="H665" s="181" t="s">
        <v>1191</v>
      </c>
      <c r="I665" s="181" t="s">
        <v>1191</v>
      </c>
      <c r="J665" s="181" t="s">
        <v>1191</v>
      </c>
      <c r="K665" s="168">
        <v>0.9</v>
      </c>
      <c r="L665" s="169">
        <v>0.967741935483871</v>
      </c>
      <c r="M665" s="169">
        <v>0.882352941176471</v>
      </c>
      <c r="N665" s="170">
        <v>0.851851851851852</v>
      </c>
      <c r="O665" s="170">
        <v>0.938223938223938</v>
      </c>
      <c r="P665" s="356">
        <v>0.9</v>
      </c>
      <c r="Q665" s="357">
        <v>0.874793524942187</v>
      </c>
      <c r="R665" s="169">
        <v>0.930856553147575</v>
      </c>
      <c r="S665" s="169">
        <v>0.904655326768129</v>
      </c>
      <c r="T665" s="169">
        <v>0.887857683095928</v>
      </c>
      <c r="U665" s="356">
        <v>0.9</v>
      </c>
      <c r="V665" s="169">
        <v>0.514701024116287</v>
      </c>
      <c r="W665" s="169">
        <v>0.632610939112487</v>
      </c>
      <c r="X665" s="169">
        <v>0.603401969561325</v>
      </c>
      <c r="Y665" s="169">
        <v>0.567944031261818</v>
      </c>
      <c r="Z665" s="356">
        <v>0.92</v>
      </c>
      <c r="AA665" s="356">
        <v>0.555758683729433</v>
      </c>
      <c r="AB665" s="356">
        <v>0.421792618629174</v>
      </c>
      <c r="AC665" s="356">
        <v>0.596363636363636</v>
      </c>
      <c r="AD665" s="356">
        <v>0.492462638076673</v>
      </c>
      <c r="AE665" s="356">
        <v>0.92</v>
      </c>
      <c r="AF665" s="169">
        <v>0.990433314575127</v>
      </c>
      <c r="AG665" s="169">
        <v>0.998959687906372</v>
      </c>
      <c r="AH665" s="169">
        <v>0.996839443742099</v>
      </c>
      <c r="AI665" s="169">
        <v>0.996231499015479</v>
      </c>
      <c r="AJ665" s="356">
        <v>0.92</v>
      </c>
      <c r="AK665" s="169">
        <v>0.845551203133744</v>
      </c>
      <c r="AL665" s="169">
        <v>0.648701298701299</v>
      </c>
      <c r="AM665" s="169">
        <v>0.86927062574731</v>
      </c>
      <c r="AN665" s="169">
        <v>0.804590413390819</v>
      </c>
      <c r="AO665" s="168">
        <v>0.99</v>
      </c>
      <c r="AP665" s="358">
        <v>1</v>
      </c>
      <c r="AQ665" s="358">
        <v>1</v>
      </c>
      <c r="AR665" s="358">
        <v>1</v>
      </c>
      <c r="AS665" s="359">
        <v>1</v>
      </c>
      <c r="AT665" s="364">
        <v>0.0810595228934205</v>
      </c>
      <c r="AU665" s="361">
        <v>0.157894736842105</v>
      </c>
      <c r="AV665" s="362">
        <v>0.2</v>
      </c>
      <c r="AW665" s="362">
        <v>0</v>
      </c>
      <c r="AX665" s="362">
        <v>0.0485436893203883</v>
      </c>
      <c r="AY665" s="142"/>
      <c r="AZ665" s="140"/>
    </row>
    <row r="666" spans="1:52">
      <c r="A666" s="138"/>
      <c r="B666" s="142"/>
      <c r="C666" s="172" t="s">
        <v>1158</v>
      </c>
      <c r="D666" s="166" t="s">
        <v>26</v>
      </c>
      <c r="E666" s="166" t="s">
        <v>1159</v>
      </c>
      <c r="F666" s="167" t="s">
        <v>1192</v>
      </c>
      <c r="G666" s="181" t="s">
        <v>1193</v>
      </c>
      <c r="H666" s="181" t="s">
        <v>1193</v>
      </c>
      <c r="I666" s="181" t="s">
        <v>1193</v>
      </c>
      <c r="J666" s="181" t="s">
        <v>1193</v>
      </c>
      <c r="K666" s="168">
        <v>0.9</v>
      </c>
      <c r="L666" s="169">
        <v>1</v>
      </c>
      <c r="M666" s="169">
        <v>1</v>
      </c>
      <c r="N666" s="170">
        <v>0.941176470588235</v>
      </c>
      <c r="O666" s="170">
        <v>0.984541062801932</v>
      </c>
      <c r="P666" s="356">
        <v>0.9</v>
      </c>
      <c r="Q666" s="357">
        <v>0.977099236641221</v>
      </c>
      <c r="R666" s="169">
        <v>0.978453038674033</v>
      </c>
      <c r="S666" s="169">
        <v>0.988117001828154</v>
      </c>
      <c r="T666" s="169">
        <v>0.977622426754725</v>
      </c>
      <c r="U666" s="356">
        <v>0.9</v>
      </c>
      <c r="V666" s="169">
        <v>0.954561977462741</v>
      </c>
      <c r="W666" s="169">
        <v>0.970165745856354</v>
      </c>
      <c r="X666" s="169">
        <v>0.969378427787934</v>
      </c>
      <c r="Y666" s="169">
        <v>0.963605705051641</v>
      </c>
      <c r="Z666" s="356">
        <v>0.92</v>
      </c>
      <c r="AA666" s="356">
        <v>0.981954887218045</v>
      </c>
      <c r="AB666" s="356">
        <v>0.970731707317073</v>
      </c>
      <c r="AC666" s="356">
        <v>0.995983935742972</v>
      </c>
      <c r="AD666" s="356">
        <v>0.967768753597237</v>
      </c>
      <c r="AE666" s="356">
        <v>0.92</v>
      </c>
      <c r="AF666" s="169">
        <v>0.998640248640249</v>
      </c>
      <c r="AG666" s="169">
        <v>0.995524584747545</v>
      </c>
      <c r="AH666" s="169">
        <v>0.964476274040172</v>
      </c>
      <c r="AI666" s="169">
        <v>0.960622502958312</v>
      </c>
      <c r="AJ666" s="356">
        <v>0.92</v>
      </c>
      <c r="AK666" s="169">
        <v>0.980707395498392</v>
      </c>
      <c r="AL666" s="169">
        <v>0.985990935311084</v>
      </c>
      <c r="AM666" s="169">
        <v>0.992184592482322</v>
      </c>
      <c r="AN666" s="169">
        <v>0.984587413743234</v>
      </c>
      <c r="AO666" s="168">
        <v>0.99</v>
      </c>
      <c r="AP666" s="358">
        <v>1</v>
      </c>
      <c r="AQ666" s="358">
        <v>1</v>
      </c>
      <c r="AR666" s="358">
        <v>1</v>
      </c>
      <c r="AS666" s="359">
        <v>1</v>
      </c>
      <c r="AT666" s="364">
        <v>0.0810595228934205</v>
      </c>
      <c r="AU666" s="361">
        <v>0.2</v>
      </c>
      <c r="AV666" s="362">
        <v>0</v>
      </c>
      <c r="AW666" s="362">
        <v>0</v>
      </c>
      <c r="AX666" s="362">
        <v>0.0294117647058824</v>
      </c>
      <c r="AY666" s="142"/>
      <c r="AZ666" s="140"/>
    </row>
    <row r="667" spans="1:52">
      <c r="A667" s="138"/>
      <c r="B667" s="142"/>
      <c r="C667" s="172" t="s">
        <v>1158</v>
      </c>
      <c r="D667" s="166" t="s">
        <v>26</v>
      </c>
      <c r="E667" s="166" t="s">
        <v>1159</v>
      </c>
      <c r="F667" s="167" t="s">
        <v>1194</v>
      </c>
      <c r="G667" s="181" t="s">
        <v>1195</v>
      </c>
      <c r="H667" s="181" t="s">
        <v>1195</v>
      </c>
      <c r="I667" s="181" t="s">
        <v>1195</v>
      </c>
      <c r="J667" s="181" t="s">
        <v>1195</v>
      </c>
      <c r="K667" s="168">
        <v>0.9</v>
      </c>
      <c r="L667" s="169">
        <v>0.89873417721519</v>
      </c>
      <c r="M667" s="169">
        <v>0.951612903225806</v>
      </c>
      <c r="N667" s="170">
        <v>0.931506849315068</v>
      </c>
      <c r="O667" s="170">
        <v>0.930769230769231</v>
      </c>
      <c r="P667" s="356">
        <v>0.9</v>
      </c>
      <c r="Q667" s="357">
        <v>0.980125195618153</v>
      </c>
      <c r="R667" s="169">
        <v>0.987009919697685</v>
      </c>
      <c r="S667" s="169">
        <v>0.979025053408429</v>
      </c>
      <c r="T667" s="169">
        <v>0.957071128437723</v>
      </c>
      <c r="U667" s="356">
        <v>0.9</v>
      </c>
      <c r="V667" s="169">
        <v>0.942097026604069</v>
      </c>
      <c r="W667" s="169">
        <v>0.974019839395371</v>
      </c>
      <c r="X667" s="169">
        <v>0.957661681879977</v>
      </c>
      <c r="Y667" s="169">
        <v>0.942372161461099</v>
      </c>
      <c r="Z667" s="356">
        <v>0.92</v>
      </c>
      <c r="AA667" s="356">
        <v>0.891793313069909</v>
      </c>
      <c r="AB667" s="356">
        <v>0.855159927579964</v>
      </c>
      <c r="AC667" s="356">
        <v>0.932647333956969</v>
      </c>
      <c r="AD667" s="356">
        <v>0.841025499807237</v>
      </c>
      <c r="AE667" s="356">
        <v>0.92</v>
      </c>
      <c r="AF667" s="169">
        <v>0.986555360281195</v>
      </c>
      <c r="AG667" s="169">
        <v>0.966705002058753</v>
      </c>
      <c r="AH667" s="169">
        <v>0.979692753196397</v>
      </c>
      <c r="AI667" s="169">
        <v>0.979280411451906</v>
      </c>
      <c r="AJ667" s="356">
        <v>0.92</v>
      </c>
      <c r="AK667" s="169">
        <v>0.959069420253794</v>
      </c>
      <c r="AL667" s="169">
        <v>0.948744059742023</v>
      </c>
      <c r="AM667" s="169">
        <v>0.969765197812802</v>
      </c>
      <c r="AN667" s="169">
        <v>0.946693219986327</v>
      </c>
      <c r="AO667" s="168">
        <v>0.99</v>
      </c>
      <c r="AP667" s="358">
        <v>1</v>
      </c>
      <c r="AQ667" s="358">
        <v>1</v>
      </c>
      <c r="AR667" s="358">
        <v>1</v>
      </c>
      <c r="AS667" s="359">
        <v>1</v>
      </c>
      <c r="AT667" s="364">
        <v>0.0810595228934205</v>
      </c>
      <c r="AU667" s="361">
        <v>0.434782608695652</v>
      </c>
      <c r="AV667" s="362">
        <v>0</v>
      </c>
      <c r="AW667" s="362">
        <v>0.0769230769230769</v>
      </c>
      <c r="AX667" s="362">
        <v>0.0649350649350649</v>
      </c>
      <c r="AY667" s="142"/>
      <c r="AZ667" s="140"/>
    </row>
    <row r="668" spans="1:52">
      <c r="A668" s="138"/>
      <c r="B668" s="142"/>
      <c r="C668" s="172" t="s">
        <v>1158</v>
      </c>
      <c r="D668" s="166" t="s">
        <v>26</v>
      </c>
      <c r="E668" s="166" t="s">
        <v>1159</v>
      </c>
      <c r="F668" s="167" t="s">
        <v>1196</v>
      </c>
      <c r="G668" s="181" t="s">
        <v>1197</v>
      </c>
      <c r="H668" s="181" t="s">
        <v>1197</v>
      </c>
      <c r="I668" s="181" t="s">
        <v>1197</v>
      </c>
      <c r="J668" s="181" t="s">
        <v>1197</v>
      </c>
      <c r="K668" s="168">
        <v>0.9</v>
      </c>
      <c r="L668" s="169">
        <v>0.96551724137931</v>
      </c>
      <c r="M668" s="169">
        <v>0.947368421052632</v>
      </c>
      <c r="N668" s="170">
        <v>0.96</v>
      </c>
      <c r="O668" s="170">
        <v>0.95134443021767</v>
      </c>
      <c r="P668" s="356">
        <v>0.9</v>
      </c>
      <c r="Q668" s="357">
        <v>0.957437930315043</v>
      </c>
      <c r="R668" s="169">
        <v>0.955476402493321</v>
      </c>
      <c r="S668" s="169">
        <v>0.972345132743363</v>
      </c>
      <c r="T668" s="169">
        <v>0.926393390004245</v>
      </c>
      <c r="U668" s="356">
        <v>0.9</v>
      </c>
      <c r="V668" s="169">
        <v>0.941164197788442</v>
      </c>
      <c r="W668" s="169">
        <v>0.97306322350846</v>
      </c>
      <c r="X668" s="169">
        <v>0.96283185840708</v>
      </c>
      <c r="Y668" s="169">
        <v>0.942845901367764</v>
      </c>
      <c r="Z668" s="356">
        <v>0.92</v>
      </c>
      <c r="AA668" s="356">
        <v>0.961318051575931</v>
      </c>
      <c r="AB668" s="356">
        <v>0.940639269406393</v>
      </c>
      <c r="AC668" s="356">
        <v>0.971473851030111</v>
      </c>
      <c r="AD668" s="356">
        <v>0.937553775895162</v>
      </c>
      <c r="AE668" s="356">
        <v>0.92</v>
      </c>
      <c r="AF668" s="169">
        <v>0.997876201876665</v>
      </c>
      <c r="AG668" s="169">
        <v>0.992324752130805</v>
      </c>
      <c r="AH668" s="169">
        <v>0.986471923748941</v>
      </c>
      <c r="AI668" s="169">
        <v>0.978373180669515</v>
      </c>
      <c r="AJ668" s="356">
        <v>0.92</v>
      </c>
      <c r="AK668" s="169">
        <v>0.969628432956381</v>
      </c>
      <c r="AL668" s="169">
        <v>0.97533929162529</v>
      </c>
      <c r="AM668" s="169">
        <v>0.981494292632307</v>
      </c>
      <c r="AN668" s="169">
        <v>0.966675862068965</v>
      </c>
      <c r="AO668" s="168">
        <v>0.99</v>
      </c>
      <c r="AP668" s="358">
        <v>1</v>
      </c>
      <c r="AQ668" s="358">
        <v>1</v>
      </c>
      <c r="AR668" s="358">
        <v>1</v>
      </c>
      <c r="AS668" s="359">
        <v>1</v>
      </c>
      <c r="AT668" s="364">
        <v>0.0810595228934205</v>
      </c>
      <c r="AU668" s="361">
        <v>0</v>
      </c>
      <c r="AV668" s="362">
        <v>0</v>
      </c>
      <c r="AW668" s="362">
        <v>0</v>
      </c>
      <c r="AX668" s="362">
        <v>0.0454545454545455</v>
      </c>
      <c r="AY668" s="142"/>
      <c r="AZ668" s="140"/>
    </row>
    <row r="669" spans="1:52">
      <c r="A669" s="138"/>
      <c r="B669" s="142"/>
      <c r="C669" s="172" t="s">
        <v>1158</v>
      </c>
      <c r="D669" s="166" t="s">
        <v>26</v>
      </c>
      <c r="E669" s="166" t="s">
        <v>1159</v>
      </c>
      <c r="F669" s="167" t="s">
        <v>1198</v>
      </c>
      <c r="G669" s="181" t="s">
        <v>1199</v>
      </c>
      <c r="H669" s="181" t="s">
        <v>1199</v>
      </c>
      <c r="I669" s="181" t="s">
        <v>1199</v>
      </c>
      <c r="J669" s="181" t="s">
        <v>1199</v>
      </c>
      <c r="K669" s="168">
        <v>0.9</v>
      </c>
      <c r="L669" s="169">
        <v>1</v>
      </c>
      <c r="M669" s="169">
        <v>0.964285714285714</v>
      </c>
      <c r="N669" s="170">
        <v>0.944444444444444</v>
      </c>
      <c r="O669" s="170">
        <v>0.966666666666667</v>
      </c>
      <c r="P669" s="356">
        <v>0.9</v>
      </c>
      <c r="Q669" s="357">
        <v>0.904535274356103</v>
      </c>
      <c r="R669" s="169">
        <v>0.967153284671533</v>
      </c>
      <c r="S669" s="169">
        <v>0.96824034334764</v>
      </c>
      <c r="T669" s="169">
        <v>0.931829525288376</v>
      </c>
      <c r="U669" s="356">
        <v>0.9</v>
      </c>
      <c r="V669" s="169">
        <v>0.907614781634938</v>
      </c>
      <c r="W669" s="169">
        <v>0.932481751824818</v>
      </c>
      <c r="X669" s="169">
        <v>0.94206008583691</v>
      </c>
      <c r="Y669" s="169">
        <v>0.923996228926353</v>
      </c>
      <c r="Z669" s="356">
        <v>0.92</v>
      </c>
      <c r="AA669" s="356">
        <v>0.950746268656716</v>
      </c>
      <c r="AB669" s="356">
        <v>0.914463452566096</v>
      </c>
      <c r="AC669" s="356">
        <v>0.942857142857143</v>
      </c>
      <c r="AD669" s="356">
        <v>0.929603424698258</v>
      </c>
      <c r="AE669" s="356">
        <v>0.92</v>
      </c>
      <c r="AF669" s="169">
        <v>0.999448428019857</v>
      </c>
      <c r="AG669" s="169">
        <v>0.998203592814371</v>
      </c>
      <c r="AH669" s="169">
        <v>0.985962942167322</v>
      </c>
      <c r="AI669" s="169">
        <v>0.984884846953813</v>
      </c>
      <c r="AJ669" s="356">
        <v>0.92</v>
      </c>
      <c r="AK669" s="169">
        <v>0.961819467358001</v>
      </c>
      <c r="AL669" s="169">
        <v>0.943645773433007</v>
      </c>
      <c r="AM669" s="169">
        <v>0.970885093167702</v>
      </c>
      <c r="AN669" s="169">
        <v>0.961204667580997</v>
      </c>
      <c r="AO669" s="168">
        <v>0.99</v>
      </c>
      <c r="AP669" s="358">
        <v>1</v>
      </c>
      <c r="AQ669" s="358">
        <v>1</v>
      </c>
      <c r="AR669" s="358">
        <v>1</v>
      </c>
      <c r="AS669" s="359">
        <v>1</v>
      </c>
      <c r="AT669" s="364">
        <v>0.0810595228934205</v>
      </c>
      <c r="AU669" s="361">
        <v>0.297297297297297</v>
      </c>
      <c r="AV669" s="362">
        <v>0.0357142857142857</v>
      </c>
      <c r="AW669" s="362">
        <v>0.12</v>
      </c>
      <c r="AX669" s="362">
        <v>0.0607407407407407</v>
      </c>
      <c r="AY669" s="142"/>
      <c r="AZ669" s="140"/>
    </row>
    <row r="670" spans="1:52">
      <c r="A670" s="138"/>
      <c r="B670" s="142"/>
      <c r="C670" s="172" t="s">
        <v>1158</v>
      </c>
      <c r="D670" s="166" t="s">
        <v>26</v>
      </c>
      <c r="E670" s="166" t="s">
        <v>1159</v>
      </c>
      <c r="F670" s="167" t="s">
        <v>1200</v>
      </c>
      <c r="G670" s="181" t="s">
        <v>1201</v>
      </c>
      <c r="H670" s="181" t="s">
        <v>1201</v>
      </c>
      <c r="I670" s="181" t="s">
        <v>1201</v>
      </c>
      <c r="J670" s="181" t="s">
        <v>1201</v>
      </c>
      <c r="K670" s="168">
        <v>0.9</v>
      </c>
      <c r="L670" s="169">
        <v>1</v>
      </c>
      <c r="M670" s="169">
        <v>0.909090909090909</v>
      </c>
      <c r="N670" s="170">
        <v>1</v>
      </c>
      <c r="O670" s="170">
        <v>0.96274217585693</v>
      </c>
      <c r="P670" s="356">
        <v>0.9</v>
      </c>
      <c r="Q670" s="357">
        <v>0.967634459781057</v>
      </c>
      <c r="R670" s="169">
        <v>0.729542302357836</v>
      </c>
      <c r="S670" s="169">
        <v>0.776559287183002</v>
      </c>
      <c r="T670" s="169">
        <v>0.750826391643528</v>
      </c>
      <c r="U670" s="356">
        <v>0.9</v>
      </c>
      <c r="V670" s="169">
        <v>0.919562113279391</v>
      </c>
      <c r="W670" s="169">
        <v>0.897364771151179</v>
      </c>
      <c r="X670" s="169">
        <v>0.928032899246059</v>
      </c>
      <c r="Y670" s="169">
        <v>0.920247697121953</v>
      </c>
      <c r="Z670" s="356">
        <v>0.92</v>
      </c>
      <c r="AA670" s="356">
        <v>0.931506849315068</v>
      </c>
      <c r="AB670" s="356">
        <v>0.942928039702233</v>
      </c>
      <c r="AC670" s="356">
        <v>0.971223021582734</v>
      </c>
      <c r="AD670" s="356">
        <v>0.943732128032469</v>
      </c>
      <c r="AE670" s="356">
        <v>0.92</v>
      </c>
      <c r="AF670" s="169">
        <v>0.99859943977591</v>
      </c>
      <c r="AG670" s="169">
        <v>0.993690851735016</v>
      </c>
      <c r="AH670" s="169">
        <v>0.99639855942377</v>
      </c>
      <c r="AI670" s="169">
        <v>0.99133367929424</v>
      </c>
      <c r="AJ670" s="356">
        <v>0.92</v>
      </c>
      <c r="AK670" s="169">
        <v>0.960614415124065</v>
      </c>
      <c r="AL670" s="169">
        <v>0.961743772241993</v>
      </c>
      <c r="AM670" s="169">
        <v>0.981226533166458</v>
      </c>
      <c r="AN670" s="169">
        <v>0.969443110470804</v>
      </c>
      <c r="AO670" s="168">
        <v>0.99</v>
      </c>
      <c r="AP670" s="358">
        <v>1</v>
      </c>
      <c r="AQ670" s="358">
        <v>1</v>
      </c>
      <c r="AR670" s="358">
        <v>1</v>
      </c>
      <c r="AS670" s="359">
        <v>1</v>
      </c>
      <c r="AT670" s="364">
        <v>0.0810595228934205</v>
      </c>
      <c r="AU670" s="361">
        <v>0.0909090909090909</v>
      </c>
      <c r="AV670" s="362">
        <v>0</v>
      </c>
      <c r="AW670" s="362">
        <v>0</v>
      </c>
      <c r="AX670" s="362">
        <v>0.0345911949685535</v>
      </c>
      <c r="AY670" s="142"/>
      <c r="AZ670" s="140"/>
    </row>
    <row r="671" spans="1:52">
      <c r="A671" s="138"/>
      <c r="B671" s="142"/>
      <c r="C671" s="172" t="s">
        <v>1158</v>
      </c>
      <c r="D671" s="166" t="s">
        <v>26</v>
      </c>
      <c r="E671" s="166" t="s">
        <v>1159</v>
      </c>
      <c r="F671" s="167" t="s">
        <v>1202</v>
      </c>
      <c r="G671" s="181" t="s">
        <v>1203</v>
      </c>
      <c r="H671" s="181" t="s">
        <v>1203</v>
      </c>
      <c r="I671" s="181" t="s">
        <v>1203</v>
      </c>
      <c r="J671" s="181" t="s">
        <v>1203</v>
      </c>
      <c r="K671" s="168">
        <v>0.9</v>
      </c>
      <c r="L671" s="169">
        <v>0.90625</v>
      </c>
      <c r="M671" s="169">
        <v>0.931034482758621</v>
      </c>
      <c r="N671" s="170">
        <v>0.9375</v>
      </c>
      <c r="O671" s="170">
        <v>0.960172228202368</v>
      </c>
      <c r="P671" s="356">
        <v>0.9</v>
      </c>
      <c r="Q671" s="357">
        <v>0.812793979303857</v>
      </c>
      <c r="R671" s="169">
        <v>0.993690851735016</v>
      </c>
      <c r="S671" s="169">
        <v>0.848184818481848</v>
      </c>
      <c r="T671" s="169">
        <v>0.936626924103568</v>
      </c>
      <c r="U671" s="356">
        <v>0.9</v>
      </c>
      <c r="V671" s="169">
        <v>0.921919096895579</v>
      </c>
      <c r="W671" s="169">
        <v>0.910094637223975</v>
      </c>
      <c r="X671" s="169">
        <v>0.918811881188119</v>
      </c>
      <c r="Y671" s="169">
        <v>0.931065931132663</v>
      </c>
      <c r="Z671" s="356">
        <v>0.92</v>
      </c>
      <c r="AA671" s="356">
        <v>0.926289926289926</v>
      </c>
      <c r="AB671" s="356">
        <v>0.906329113924051</v>
      </c>
      <c r="AC671" s="356">
        <v>0.857142857142857</v>
      </c>
      <c r="AD671" s="356">
        <v>0.907374261678897</v>
      </c>
      <c r="AE671" s="356">
        <v>0.92</v>
      </c>
      <c r="AF671" s="169">
        <v>0.979695431472081</v>
      </c>
      <c r="AG671" s="169">
        <v>0.994117647058824</v>
      </c>
      <c r="AH671" s="169">
        <v>0.974603174603175</v>
      </c>
      <c r="AI671" s="169">
        <v>0.99392884246239</v>
      </c>
      <c r="AJ671" s="356">
        <v>0.92</v>
      </c>
      <c r="AK671" s="169">
        <v>0.953414923016186</v>
      </c>
      <c r="AL671" s="169">
        <v>0.926141885325559</v>
      </c>
      <c r="AM671" s="169">
        <v>0.946450060168472</v>
      </c>
      <c r="AN671" s="169">
        <v>0.951793062904174</v>
      </c>
      <c r="AO671" s="168">
        <v>0.99</v>
      </c>
      <c r="AP671" s="358">
        <v>1</v>
      </c>
      <c r="AQ671" s="358">
        <v>1</v>
      </c>
      <c r="AR671" s="358">
        <v>1</v>
      </c>
      <c r="AS671" s="359">
        <v>1</v>
      </c>
      <c r="AT671" s="364">
        <v>0.0810595228934205</v>
      </c>
      <c r="AU671" s="361">
        <v>0.142857142857143</v>
      </c>
      <c r="AV671" s="362">
        <v>0</v>
      </c>
      <c r="AW671" s="362">
        <v>0</v>
      </c>
      <c r="AX671" s="362">
        <v>0.0437956204379562</v>
      </c>
      <c r="AY671" s="142"/>
      <c r="AZ671" s="140"/>
    </row>
    <row r="672" spans="1:52">
      <c r="A672" s="138"/>
      <c r="B672" s="142"/>
      <c r="C672" s="172" t="s">
        <v>1158</v>
      </c>
      <c r="D672" s="166" t="s">
        <v>26</v>
      </c>
      <c r="E672" s="166" t="s">
        <v>1159</v>
      </c>
      <c r="F672" s="167" t="s">
        <v>1204</v>
      </c>
      <c r="G672" s="181" t="s">
        <v>1205</v>
      </c>
      <c r="H672" s="181" t="s">
        <v>1205</v>
      </c>
      <c r="I672" s="181" t="s">
        <v>1205</v>
      </c>
      <c r="J672" s="181" t="s">
        <v>1205</v>
      </c>
      <c r="K672" s="168">
        <v>0.9</v>
      </c>
      <c r="L672" s="169">
        <v>0.962962962962963</v>
      </c>
      <c r="M672" s="169">
        <v>0.96</v>
      </c>
      <c r="N672" s="170">
        <v>0.962962962962963</v>
      </c>
      <c r="O672" s="170">
        <v>0.95343137254902</v>
      </c>
      <c r="P672" s="356">
        <v>0.9</v>
      </c>
      <c r="Q672" s="357">
        <v>0.92255125284738</v>
      </c>
      <c r="R672" s="169">
        <v>0.979391560353288</v>
      </c>
      <c r="S672" s="169">
        <v>0.940860215053763</v>
      </c>
      <c r="T672" s="169">
        <v>0.95885875894194</v>
      </c>
      <c r="U672" s="356">
        <v>0.9</v>
      </c>
      <c r="V672" s="169">
        <v>0.917344614383339</v>
      </c>
      <c r="W672" s="169">
        <v>0.938174681059863</v>
      </c>
      <c r="X672" s="169">
        <v>0.945259042033236</v>
      </c>
      <c r="Y672" s="169">
        <v>0.931958076859092</v>
      </c>
      <c r="Z672" s="356">
        <v>0.92</v>
      </c>
      <c r="AA672" s="356">
        <v>0.937791601866252</v>
      </c>
      <c r="AB672" s="356">
        <v>0.925801011804384</v>
      </c>
      <c r="AC672" s="356">
        <v>0.936651583710407</v>
      </c>
      <c r="AD672" s="356">
        <v>0.926281153738449</v>
      </c>
      <c r="AE672" s="356">
        <v>0.92</v>
      </c>
      <c r="AF672" s="169">
        <v>0.997196261682243</v>
      </c>
      <c r="AG672" s="169">
        <v>0.987298899237934</v>
      </c>
      <c r="AH672" s="169">
        <v>0.988691437802908</v>
      </c>
      <c r="AI672" s="169">
        <v>0.983159030295766</v>
      </c>
      <c r="AJ672" s="356">
        <v>0.92</v>
      </c>
      <c r="AK672" s="169">
        <v>0.956673842841765</v>
      </c>
      <c r="AL672" s="169">
        <v>0.947923124612523</v>
      </c>
      <c r="AM672" s="169">
        <v>0.978395061728395</v>
      </c>
      <c r="AN672" s="169">
        <v>0.963173032982984</v>
      </c>
      <c r="AO672" s="168">
        <v>0.99</v>
      </c>
      <c r="AP672" s="358">
        <v>1</v>
      </c>
      <c r="AQ672" s="358">
        <v>1</v>
      </c>
      <c r="AR672" s="358">
        <v>1</v>
      </c>
      <c r="AS672" s="359">
        <v>1</v>
      </c>
      <c r="AT672" s="364">
        <v>0.0810595228934205</v>
      </c>
      <c r="AU672" s="361">
        <v>0.3125</v>
      </c>
      <c r="AV672" s="362">
        <v>0.0714285714285714</v>
      </c>
      <c r="AW672" s="362">
        <v>0.05</v>
      </c>
      <c r="AX672" s="362">
        <v>0.0554272517321016</v>
      </c>
      <c r="AY672" s="142"/>
      <c r="AZ672" s="140"/>
    </row>
    <row r="673" spans="1:52">
      <c r="A673" s="138"/>
      <c r="B673" s="142"/>
      <c r="C673" s="172" t="s">
        <v>1158</v>
      </c>
      <c r="D673" s="166" t="s">
        <v>26</v>
      </c>
      <c r="E673" s="166" t="s">
        <v>1159</v>
      </c>
      <c r="F673" s="167" t="s">
        <v>1206</v>
      </c>
      <c r="G673" s="181" t="s">
        <v>1207</v>
      </c>
      <c r="H673" s="181" t="s">
        <v>1207</v>
      </c>
      <c r="I673" s="181" t="s">
        <v>1207</v>
      </c>
      <c r="J673" s="181" t="s">
        <v>1207</v>
      </c>
      <c r="K673" s="168">
        <v>0.9</v>
      </c>
      <c r="L673" s="169">
        <v>0.916666666666667</v>
      </c>
      <c r="M673" s="169">
        <v>0.91304347826087</v>
      </c>
      <c r="N673" s="170">
        <v>0.96</v>
      </c>
      <c r="O673" s="170">
        <v>0.969986357435198</v>
      </c>
      <c r="P673" s="356">
        <v>0.9</v>
      </c>
      <c r="Q673" s="357">
        <v>0.979534227240649</v>
      </c>
      <c r="R673" s="169">
        <v>0.990453460620525</v>
      </c>
      <c r="S673" s="169">
        <v>0.951502372166579</v>
      </c>
      <c r="T673" s="169">
        <v>0.974655835827277</v>
      </c>
      <c r="U673" s="356">
        <v>0.9</v>
      </c>
      <c r="V673" s="169">
        <v>0.920254057868737</v>
      </c>
      <c r="W673" s="169">
        <v>0.931980906921241</v>
      </c>
      <c r="X673" s="169">
        <v>0.938323668950975</v>
      </c>
      <c r="Y673" s="169">
        <v>0.942932877297991</v>
      </c>
      <c r="Z673" s="356">
        <v>0.92</v>
      </c>
      <c r="AA673" s="356">
        <v>0.909980430528376</v>
      </c>
      <c r="AB673" s="356">
        <v>0.915413533834586</v>
      </c>
      <c r="AC673" s="356">
        <v>0.896860986547085</v>
      </c>
      <c r="AD673" s="356">
        <v>0.933541164800907</v>
      </c>
      <c r="AE673" s="356">
        <v>0.92</v>
      </c>
      <c r="AF673" s="169">
        <v>1</v>
      </c>
      <c r="AG673" s="169">
        <v>0.998316498316498</v>
      </c>
      <c r="AH673" s="169">
        <v>1</v>
      </c>
      <c r="AI673" s="169">
        <v>0.994162325026678</v>
      </c>
      <c r="AJ673" s="356">
        <v>0.92</v>
      </c>
      <c r="AK673" s="169">
        <v>0.95427375971309</v>
      </c>
      <c r="AL673" s="169">
        <v>0.941733430444283</v>
      </c>
      <c r="AM673" s="169">
        <v>0.965582272512966</v>
      </c>
      <c r="AN673" s="169">
        <v>0.969408134874175</v>
      </c>
      <c r="AO673" s="168">
        <v>0.99</v>
      </c>
      <c r="AP673" s="358">
        <v>1</v>
      </c>
      <c r="AQ673" s="358">
        <v>1</v>
      </c>
      <c r="AR673" s="358">
        <v>1</v>
      </c>
      <c r="AS673" s="359">
        <v>1</v>
      </c>
      <c r="AT673" s="364">
        <v>0.0810595228934205</v>
      </c>
      <c r="AU673" s="361">
        <v>0.0454545454545455</v>
      </c>
      <c r="AV673" s="362">
        <v>0.181818181818182</v>
      </c>
      <c r="AW673" s="362">
        <v>0.0625</v>
      </c>
      <c r="AX673" s="362">
        <v>0.0853658536585366</v>
      </c>
      <c r="AY673" s="142"/>
      <c r="AZ673" s="140"/>
    </row>
    <row r="674" spans="1:52">
      <c r="A674" s="138"/>
      <c r="B674" s="142"/>
      <c r="C674" s="172" t="s">
        <v>1158</v>
      </c>
      <c r="D674" s="166" t="s">
        <v>26</v>
      </c>
      <c r="E674" s="166" t="s">
        <v>1159</v>
      </c>
      <c r="F674" s="167" t="s">
        <v>1208</v>
      </c>
      <c r="G674" s="181" t="s">
        <v>1209</v>
      </c>
      <c r="H674" s="181" t="s">
        <v>1209</v>
      </c>
      <c r="I674" s="181" t="s">
        <v>1209</v>
      </c>
      <c r="J674" s="181" t="s">
        <v>1209</v>
      </c>
      <c r="K674" s="168">
        <v>0.9</v>
      </c>
      <c r="L674" s="169">
        <v>0.974358974358974</v>
      </c>
      <c r="M674" s="169">
        <v>1</v>
      </c>
      <c r="N674" s="170">
        <v>1</v>
      </c>
      <c r="O674" s="170">
        <v>0.996265172735761</v>
      </c>
      <c r="P674" s="356">
        <v>0.9</v>
      </c>
      <c r="Q674" s="357">
        <v>0.990118034586879</v>
      </c>
      <c r="R674" s="169">
        <v>0.992576095025984</v>
      </c>
      <c r="S674" s="169">
        <v>0.996448303078137</v>
      </c>
      <c r="T674" s="169">
        <v>0.990995865053909</v>
      </c>
      <c r="U674" s="356">
        <v>0.9</v>
      </c>
      <c r="V674" s="169">
        <v>0.966785616250343</v>
      </c>
      <c r="W674" s="169">
        <v>0.975501113585746</v>
      </c>
      <c r="X674" s="169">
        <v>0.97750591949487</v>
      </c>
      <c r="Y674" s="169">
        <v>0.97542218958921</v>
      </c>
      <c r="Z674" s="356">
        <v>0.92</v>
      </c>
      <c r="AA674" s="356">
        <v>0.946517412935323</v>
      </c>
      <c r="AB674" s="356">
        <v>0.974248927038627</v>
      </c>
      <c r="AC674" s="356">
        <v>0.963076923076923</v>
      </c>
      <c r="AD674" s="356">
        <v>0.962163602451372</v>
      </c>
      <c r="AE674" s="356">
        <v>0.92</v>
      </c>
      <c r="AF674" s="169">
        <v>0.999121844127333</v>
      </c>
      <c r="AG674" s="169">
        <v>0.998654708520179</v>
      </c>
      <c r="AH674" s="169">
        <v>0.996745525097008</v>
      </c>
      <c r="AI674" s="169">
        <v>0.996555184210734</v>
      </c>
      <c r="AJ674" s="356">
        <v>0.92</v>
      </c>
      <c r="AK674" s="169">
        <v>0.980269058295964</v>
      </c>
      <c r="AL674" s="169">
        <v>0.981086323957323</v>
      </c>
      <c r="AM674" s="169">
        <v>0.990585774058577</v>
      </c>
      <c r="AN674" s="169">
        <v>0.986463306259946</v>
      </c>
      <c r="AO674" s="168">
        <v>0.99</v>
      </c>
      <c r="AP674" s="358">
        <v>1</v>
      </c>
      <c r="AQ674" s="358">
        <v>1</v>
      </c>
      <c r="AR674" s="358">
        <v>1</v>
      </c>
      <c r="AS674" s="359">
        <v>1</v>
      </c>
      <c r="AT674" s="364">
        <v>0.0810595228934205</v>
      </c>
      <c r="AU674" s="361">
        <v>0.380952380952381</v>
      </c>
      <c r="AV674" s="362">
        <v>0.0625</v>
      </c>
      <c r="AW674" s="362">
        <v>0</v>
      </c>
      <c r="AX674" s="362">
        <v>0.0555555555555556</v>
      </c>
      <c r="AY674" s="142"/>
      <c r="AZ674" s="140"/>
    </row>
    <row r="675" spans="1:52">
      <c r="A675" s="138"/>
      <c r="B675" s="142"/>
      <c r="C675" s="172" t="s">
        <v>1158</v>
      </c>
      <c r="D675" s="166" t="s">
        <v>26</v>
      </c>
      <c r="E675" s="166" t="s">
        <v>1159</v>
      </c>
      <c r="F675" s="167" t="s">
        <v>1210</v>
      </c>
      <c r="G675" s="181" t="s">
        <v>1211</v>
      </c>
      <c r="H675" s="181" t="s">
        <v>1211</v>
      </c>
      <c r="I675" s="181" t="s">
        <v>1211</v>
      </c>
      <c r="J675" s="181" t="s">
        <v>1211</v>
      </c>
      <c r="K675" s="168">
        <v>0.9</v>
      </c>
      <c r="L675" s="169">
        <v>1</v>
      </c>
      <c r="M675" s="169">
        <v>1</v>
      </c>
      <c r="N675" s="170">
        <v>1</v>
      </c>
      <c r="O675" s="170">
        <v>0.998082454458293</v>
      </c>
      <c r="P675" s="356">
        <v>0.9</v>
      </c>
      <c r="Q675" s="357">
        <v>0.993018709857582</v>
      </c>
      <c r="R675" s="169">
        <v>0.993127147766323</v>
      </c>
      <c r="S675" s="169">
        <v>0.992116182572614</v>
      </c>
      <c r="T675" s="169">
        <v>0.99334578865201</v>
      </c>
      <c r="U675" s="356">
        <v>0.9</v>
      </c>
      <c r="V675" s="169">
        <v>0.939402401563809</v>
      </c>
      <c r="W675" s="169">
        <v>0.951030927835051</v>
      </c>
      <c r="X675" s="169">
        <v>0.956846473029046</v>
      </c>
      <c r="Y675" s="169">
        <v>0.95427789010314</v>
      </c>
      <c r="Z675" s="356">
        <v>0.92</v>
      </c>
      <c r="AA675" s="356">
        <v>0.92904953145917</v>
      </c>
      <c r="AB675" s="356">
        <v>0.949742268041237</v>
      </c>
      <c r="AC675" s="356">
        <v>0.928030303030303</v>
      </c>
      <c r="AD675" s="356">
        <v>0.931165943026581</v>
      </c>
      <c r="AE675" s="356">
        <v>0.92</v>
      </c>
      <c r="AF675" s="169">
        <v>0.994623655913978</v>
      </c>
      <c r="AG675" s="169">
        <v>0.998062015503876</v>
      </c>
      <c r="AH675" s="169">
        <v>0.998287671232877</v>
      </c>
      <c r="AI675" s="169">
        <v>0.996624022743426</v>
      </c>
      <c r="AJ675" s="356">
        <v>0.92</v>
      </c>
      <c r="AK675" s="169">
        <v>0.969500924214418</v>
      </c>
      <c r="AL675" s="169">
        <v>0.966529351184346</v>
      </c>
      <c r="AM675" s="169">
        <v>0.979065420560748</v>
      </c>
      <c r="AN675" s="169">
        <v>0.971518954733274</v>
      </c>
      <c r="AO675" s="168">
        <v>0.99</v>
      </c>
      <c r="AP675" s="358">
        <v>1</v>
      </c>
      <c r="AQ675" s="358">
        <v>1</v>
      </c>
      <c r="AR675" s="358">
        <v>1</v>
      </c>
      <c r="AS675" s="359">
        <v>1</v>
      </c>
      <c r="AT675" s="364">
        <v>0.0810595228934205</v>
      </c>
      <c r="AU675" s="361">
        <v>0.25</v>
      </c>
      <c r="AV675" s="362">
        <v>0</v>
      </c>
      <c r="AW675" s="362">
        <v>0.103448275862069</v>
      </c>
      <c r="AX675" s="362">
        <v>0.0656370656370656</v>
      </c>
      <c r="AY675" s="142"/>
      <c r="AZ675" s="140"/>
    </row>
    <row r="676" spans="1:52">
      <c r="A676" s="138"/>
      <c r="B676" s="142"/>
      <c r="C676" s="172" t="s">
        <v>1158</v>
      </c>
      <c r="D676" s="166" t="s">
        <v>26</v>
      </c>
      <c r="E676" s="166" t="s">
        <v>1159</v>
      </c>
      <c r="F676" s="167" t="s">
        <v>1212</v>
      </c>
      <c r="G676" s="181" t="s">
        <v>1213</v>
      </c>
      <c r="H676" s="181" t="s">
        <v>1213</v>
      </c>
      <c r="I676" s="181" t="s">
        <v>1213</v>
      </c>
      <c r="J676" s="181" t="s">
        <v>1213</v>
      </c>
      <c r="K676" s="168">
        <v>0.9</v>
      </c>
      <c r="L676" s="169">
        <v>1</v>
      </c>
      <c r="M676" s="169">
        <v>1</v>
      </c>
      <c r="N676" s="170">
        <v>1</v>
      </c>
      <c r="O676" s="170">
        <v>0.993449781659389</v>
      </c>
      <c r="P676" s="356">
        <v>0.9</v>
      </c>
      <c r="Q676" s="357">
        <v>0.984364377974167</v>
      </c>
      <c r="R676" s="169">
        <v>0.991701244813278</v>
      </c>
      <c r="S676" s="169">
        <v>0.988866396761134</v>
      </c>
      <c r="T676" s="169">
        <v>0.990005931198102</v>
      </c>
      <c r="U676" s="356">
        <v>0.9</v>
      </c>
      <c r="V676" s="169">
        <v>0.933378653976886</v>
      </c>
      <c r="W676" s="169">
        <v>0.927385892116183</v>
      </c>
      <c r="X676" s="169">
        <v>0.945344129554656</v>
      </c>
      <c r="Y676" s="169">
        <v>0.943683274021352</v>
      </c>
      <c r="Z676" s="356">
        <v>0.92</v>
      </c>
      <c r="AA676" s="356">
        <v>0.946969696969697</v>
      </c>
      <c r="AB676" s="356">
        <v>0.951557093425606</v>
      </c>
      <c r="AC676" s="356">
        <v>0.972477064220184</v>
      </c>
      <c r="AD676" s="356">
        <v>0.953691024523839</v>
      </c>
      <c r="AE676" s="356">
        <v>0.92</v>
      </c>
      <c r="AF676" s="169">
        <v>0.9875</v>
      </c>
      <c r="AG676" s="169">
        <v>0.958677685950413</v>
      </c>
      <c r="AH676" s="169">
        <v>0.990243902439024</v>
      </c>
      <c r="AI676" s="169">
        <v>0.98214722426021</v>
      </c>
      <c r="AJ676" s="356">
        <v>0.92</v>
      </c>
      <c r="AK676" s="169">
        <v>0.967146974063401</v>
      </c>
      <c r="AL676" s="169">
        <v>0.959792477302205</v>
      </c>
      <c r="AM676" s="169">
        <v>0.976298997265269</v>
      </c>
      <c r="AN676" s="169">
        <v>0.974517411505485</v>
      </c>
      <c r="AO676" s="168">
        <v>0.99</v>
      </c>
      <c r="AP676" s="358">
        <v>1</v>
      </c>
      <c r="AQ676" s="358">
        <v>1</v>
      </c>
      <c r="AR676" s="358">
        <v>1</v>
      </c>
      <c r="AS676" s="359">
        <v>1</v>
      </c>
      <c r="AT676" s="364">
        <v>0.0810595228934205</v>
      </c>
      <c r="AU676" s="361">
        <v>0.0909090909090909</v>
      </c>
      <c r="AV676" s="362">
        <v>0.0714285714285714</v>
      </c>
      <c r="AW676" s="362">
        <v>0</v>
      </c>
      <c r="AX676" s="362">
        <v>0.0517241379310345</v>
      </c>
      <c r="AY676" s="142"/>
      <c r="AZ676" s="140"/>
    </row>
    <row r="677" spans="1:52">
      <c r="A677" s="138"/>
      <c r="B677" s="142"/>
      <c r="C677" s="172" t="s">
        <v>1158</v>
      </c>
      <c r="D677" s="166" t="s">
        <v>26</v>
      </c>
      <c r="E677" s="166" t="s">
        <v>1159</v>
      </c>
      <c r="F677" s="167" t="s">
        <v>40</v>
      </c>
      <c r="G677" s="181" t="s">
        <v>1214</v>
      </c>
      <c r="H677" s="181" t="s">
        <v>1214</v>
      </c>
      <c r="I677" s="181" t="s">
        <v>1214</v>
      </c>
      <c r="J677" s="181" t="s">
        <v>1214</v>
      </c>
      <c r="K677" s="168">
        <v>0.9</v>
      </c>
      <c r="L677" s="169" t="s">
        <v>40</v>
      </c>
      <c r="M677" s="169" t="s">
        <v>40</v>
      </c>
      <c r="N677" s="170" t="s">
        <v>40</v>
      </c>
      <c r="O677" s="170" t="s">
        <v>40</v>
      </c>
      <c r="P677" s="356">
        <v>0.9</v>
      </c>
      <c r="Q677" s="357" t="s">
        <v>40</v>
      </c>
      <c r="R677" s="169" t="s">
        <v>40</v>
      </c>
      <c r="S677" s="169" t="s">
        <v>40</v>
      </c>
      <c r="T677" s="169" t="s">
        <v>40</v>
      </c>
      <c r="U677" s="356">
        <v>0.9</v>
      </c>
      <c r="V677" s="169" t="s">
        <v>40</v>
      </c>
      <c r="W677" s="169" t="s">
        <v>40</v>
      </c>
      <c r="X677" s="169" t="s">
        <v>40</v>
      </c>
      <c r="Y677" s="169" t="s">
        <v>40</v>
      </c>
      <c r="Z677" s="356">
        <v>0.92</v>
      </c>
      <c r="AA677" s="356" t="s">
        <v>40</v>
      </c>
      <c r="AB677" s="356" t="s">
        <v>40</v>
      </c>
      <c r="AC677" s="356" t="s">
        <v>40</v>
      </c>
      <c r="AD677" s="356" t="s">
        <v>40</v>
      </c>
      <c r="AE677" s="356">
        <v>0.92</v>
      </c>
      <c r="AF677" s="169" t="s">
        <v>40</v>
      </c>
      <c r="AG677" s="169" t="s">
        <v>40</v>
      </c>
      <c r="AH677" s="169" t="s">
        <v>40</v>
      </c>
      <c r="AI677" s="169" t="s">
        <v>40</v>
      </c>
      <c r="AJ677" s="356">
        <v>0.92</v>
      </c>
      <c r="AK677" s="169" t="s">
        <v>40</v>
      </c>
      <c r="AL677" s="169" t="s">
        <v>40</v>
      </c>
      <c r="AM677" s="169" t="s">
        <v>40</v>
      </c>
      <c r="AN677" s="169" t="s">
        <v>40</v>
      </c>
      <c r="AO677" s="168">
        <v>0.99</v>
      </c>
      <c r="AP677" s="358" t="s">
        <v>40</v>
      </c>
      <c r="AQ677" s="358" t="s">
        <v>40</v>
      </c>
      <c r="AR677" s="358" t="s">
        <v>40</v>
      </c>
      <c r="AS677" s="359" t="s">
        <v>40</v>
      </c>
      <c r="AT677" s="364">
        <v>0.0810595228934205</v>
      </c>
      <c r="AU677" s="361" t="s">
        <v>40</v>
      </c>
      <c r="AV677" s="362" t="s">
        <v>40</v>
      </c>
      <c r="AW677" s="362" t="s">
        <v>40</v>
      </c>
      <c r="AX677" s="362" t="s">
        <v>40</v>
      </c>
      <c r="AY677" s="142"/>
      <c r="AZ677" s="140"/>
    </row>
    <row r="678" spans="1:52">
      <c r="A678" s="138"/>
      <c r="B678" s="142"/>
      <c r="C678" s="172" t="s">
        <v>1158</v>
      </c>
      <c r="D678" s="166" t="s">
        <v>26</v>
      </c>
      <c r="E678" s="166" t="s">
        <v>1159</v>
      </c>
      <c r="F678" s="167" t="s">
        <v>1215</v>
      </c>
      <c r="G678" s="181" t="s">
        <v>1216</v>
      </c>
      <c r="H678" s="181" t="s">
        <v>1216</v>
      </c>
      <c r="I678" s="181" t="s">
        <v>1216</v>
      </c>
      <c r="J678" s="181" t="s">
        <v>1216</v>
      </c>
      <c r="K678" s="168">
        <v>0.9</v>
      </c>
      <c r="L678" s="169">
        <v>1</v>
      </c>
      <c r="M678" s="169">
        <v>1</v>
      </c>
      <c r="N678" s="170">
        <v>1</v>
      </c>
      <c r="O678" s="170">
        <v>0.960493827160494</v>
      </c>
      <c r="P678" s="356">
        <v>0.9</v>
      </c>
      <c r="Q678" s="357">
        <v>0.960575934178951</v>
      </c>
      <c r="R678" s="169">
        <v>0.969549330085262</v>
      </c>
      <c r="S678" s="169">
        <v>0.957446808510638</v>
      </c>
      <c r="T678" s="169">
        <v>0.956657954969725</v>
      </c>
      <c r="U678" s="356">
        <v>0.9</v>
      </c>
      <c r="V678" s="169">
        <v>0.946863215632499</v>
      </c>
      <c r="W678" s="169">
        <v>0.951278928136419</v>
      </c>
      <c r="X678" s="169">
        <v>0.943735224586288</v>
      </c>
      <c r="Y678" s="169">
        <v>0.952226352612697</v>
      </c>
      <c r="Z678" s="356">
        <v>0.92</v>
      </c>
      <c r="AA678" s="356">
        <v>0.943349753694581</v>
      </c>
      <c r="AB678" s="356">
        <v>0.958</v>
      </c>
      <c r="AC678" s="356">
        <v>0.969639468690702</v>
      </c>
      <c r="AD678" s="356">
        <v>0.960052822713767</v>
      </c>
      <c r="AE678" s="356">
        <v>0.92</v>
      </c>
      <c r="AF678" s="169">
        <v>0.997361477572559</v>
      </c>
      <c r="AG678" s="169">
        <v>0.998777506112469</v>
      </c>
      <c r="AH678" s="169">
        <v>0.971230158730159</v>
      </c>
      <c r="AI678" s="169">
        <v>0.994328922495274</v>
      </c>
      <c r="AJ678" s="356">
        <v>0.92</v>
      </c>
      <c r="AK678" s="169">
        <v>0.976401179941003</v>
      </c>
      <c r="AL678" s="169">
        <v>0.973504920514762</v>
      </c>
      <c r="AM678" s="169">
        <v>0.978449905482042</v>
      </c>
      <c r="AN678" s="169">
        <v>0.979413716675641</v>
      </c>
      <c r="AO678" s="168">
        <v>0.99</v>
      </c>
      <c r="AP678" s="358">
        <v>1</v>
      </c>
      <c r="AQ678" s="358">
        <v>1</v>
      </c>
      <c r="AR678" s="358">
        <v>1</v>
      </c>
      <c r="AS678" s="359">
        <v>1</v>
      </c>
      <c r="AT678" s="364">
        <v>0.0810595228934205</v>
      </c>
      <c r="AU678" s="361">
        <v>0</v>
      </c>
      <c r="AV678" s="362">
        <v>0</v>
      </c>
      <c r="AW678" s="362">
        <v>0.333333333333333</v>
      </c>
      <c r="AX678" s="362">
        <v>0.0478723404255319</v>
      </c>
      <c r="AY678" s="142"/>
      <c r="AZ678" s="140"/>
    </row>
    <row r="679" spans="1:52">
      <c r="A679" s="138"/>
      <c r="B679" s="142"/>
      <c r="C679" s="172" t="s">
        <v>1158</v>
      </c>
      <c r="D679" s="166" t="s">
        <v>26</v>
      </c>
      <c r="E679" s="166" t="s">
        <v>1159</v>
      </c>
      <c r="F679" s="167" t="s">
        <v>1217</v>
      </c>
      <c r="G679" s="181" t="s">
        <v>1218</v>
      </c>
      <c r="H679" s="181" t="s">
        <v>1218</v>
      </c>
      <c r="I679" s="181" t="s">
        <v>1218</v>
      </c>
      <c r="J679" s="181" t="s">
        <v>1218</v>
      </c>
      <c r="K679" s="168">
        <v>0.9</v>
      </c>
      <c r="L679" s="169">
        <v>0.807692307692308</v>
      </c>
      <c r="M679" s="169">
        <v>0.916666666666667</v>
      </c>
      <c r="N679" s="170">
        <v>0.925925925925926</v>
      </c>
      <c r="O679" s="170">
        <v>0.881679389312977</v>
      </c>
      <c r="P679" s="356">
        <v>0.9</v>
      </c>
      <c r="Q679" s="357">
        <v>0.954160789844852</v>
      </c>
      <c r="R679" s="169">
        <v>0.963513513513514</v>
      </c>
      <c r="S679" s="169">
        <v>0.950167704839483</v>
      </c>
      <c r="T679" s="169">
        <v>0.954427083333333</v>
      </c>
      <c r="U679" s="356">
        <v>0.9</v>
      </c>
      <c r="V679" s="169">
        <v>0.93441466854725</v>
      </c>
      <c r="W679" s="169">
        <v>0.939189189189189</v>
      </c>
      <c r="X679" s="169">
        <v>0.93914710110206</v>
      </c>
      <c r="Y679" s="169">
        <v>0.940580538617886</v>
      </c>
      <c r="Z679" s="356">
        <v>0.92</v>
      </c>
      <c r="AA679" s="356">
        <v>0.927016645326505</v>
      </c>
      <c r="AB679" s="356">
        <v>0.911062906724512</v>
      </c>
      <c r="AC679" s="356">
        <v>0.906926406926407</v>
      </c>
      <c r="AD679" s="356">
        <v>0.931799506984388</v>
      </c>
      <c r="AE679" s="356">
        <v>0.92</v>
      </c>
      <c r="AF679" s="169">
        <v>0.996428571428571</v>
      </c>
      <c r="AG679" s="169">
        <v>0.996376811594203</v>
      </c>
      <c r="AH679" s="169">
        <v>0.996644295302013</v>
      </c>
      <c r="AI679" s="169">
        <v>0.994560423404881</v>
      </c>
      <c r="AJ679" s="356">
        <v>0.92</v>
      </c>
      <c r="AK679" s="169">
        <v>0.964068546158098</v>
      </c>
      <c r="AL679" s="169">
        <v>0.950041631973356</v>
      </c>
      <c r="AM679" s="169">
        <v>0.969399764613574</v>
      </c>
      <c r="AN679" s="169">
        <v>0.967656246156873</v>
      </c>
      <c r="AO679" s="168">
        <v>0.99</v>
      </c>
      <c r="AP679" s="358">
        <v>1</v>
      </c>
      <c r="AQ679" s="358">
        <v>1</v>
      </c>
      <c r="AR679" s="358">
        <v>1</v>
      </c>
      <c r="AS679" s="359">
        <v>1</v>
      </c>
      <c r="AT679" s="364">
        <v>0.0810595228934205</v>
      </c>
      <c r="AU679" s="361">
        <v>0.1</v>
      </c>
      <c r="AV679" s="362">
        <v>0.2</v>
      </c>
      <c r="AW679" s="362">
        <v>0</v>
      </c>
      <c r="AX679" s="362">
        <v>0.0751173708920188</v>
      </c>
      <c r="AY679" s="142"/>
      <c r="AZ679" s="140"/>
    </row>
    <row r="680" spans="1:52">
      <c r="A680" s="138"/>
      <c r="B680" s="142"/>
      <c r="C680" s="172" t="s">
        <v>1158</v>
      </c>
      <c r="D680" s="166" t="s">
        <v>26</v>
      </c>
      <c r="E680" s="166" t="s">
        <v>1159</v>
      </c>
      <c r="F680" s="167" t="s">
        <v>1219</v>
      </c>
      <c r="G680" s="181" t="s">
        <v>1220</v>
      </c>
      <c r="H680" s="181" t="s">
        <v>1220</v>
      </c>
      <c r="I680" s="181" t="s">
        <v>1220</v>
      </c>
      <c r="J680" s="181" t="s">
        <v>1220</v>
      </c>
      <c r="K680" s="168">
        <v>0.9</v>
      </c>
      <c r="L680" s="169">
        <v>0.923076923076923</v>
      </c>
      <c r="M680" s="169">
        <v>1</v>
      </c>
      <c r="N680" s="170">
        <v>0.885714285714286</v>
      </c>
      <c r="O680" s="170">
        <v>0.891031822565092</v>
      </c>
      <c r="P680" s="356">
        <v>0.9</v>
      </c>
      <c r="Q680" s="357">
        <v>0.887353674918442</v>
      </c>
      <c r="R680" s="169">
        <v>0.925295857988166</v>
      </c>
      <c r="S680" s="169">
        <v>0.938556933483653</v>
      </c>
      <c r="T680" s="169">
        <v>0.903922424602695</v>
      </c>
      <c r="U680" s="356">
        <v>0.9</v>
      </c>
      <c r="V680" s="169">
        <v>0.912109000191902</v>
      </c>
      <c r="W680" s="169">
        <v>0.923816568047337</v>
      </c>
      <c r="X680" s="169">
        <v>0.915727170236753</v>
      </c>
      <c r="Y680" s="169">
        <v>0.919647418333132</v>
      </c>
      <c r="Z680" s="356">
        <v>0.92</v>
      </c>
      <c r="AA680" s="356">
        <v>0.92089552238806</v>
      </c>
      <c r="AB680" s="356">
        <v>0.914560770156438</v>
      </c>
      <c r="AC680" s="356">
        <v>0.904982618771727</v>
      </c>
      <c r="AD680" s="356">
        <v>0.916531424025457</v>
      </c>
      <c r="AE680" s="356">
        <v>0.92</v>
      </c>
      <c r="AF680" s="169">
        <v>0.997427652733119</v>
      </c>
      <c r="AG680" s="169">
        <v>0.995054168629298</v>
      </c>
      <c r="AH680" s="169">
        <v>0.995466666666667</v>
      </c>
      <c r="AI680" s="169">
        <v>0.991715976331361</v>
      </c>
      <c r="AJ680" s="356">
        <v>0.92</v>
      </c>
      <c r="AK680" s="169">
        <v>0.962759462759463</v>
      </c>
      <c r="AL680" s="169">
        <v>0.953733394411361</v>
      </c>
      <c r="AM680" s="169">
        <v>0.953309156844968</v>
      </c>
      <c r="AN680" s="169">
        <v>0.965804777411169</v>
      </c>
      <c r="AO680" s="168">
        <v>0.99</v>
      </c>
      <c r="AP680" s="358">
        <v>1</v>
      </c>
      <c r="AQ680" s="358">
        <v>1</v>
      </c>
      <c r="AR680" s="358">
        <v>1</v>
      </c>
      <c r="AS680" s="359">
        <v>1</v>
      </c>
      <c r="AT680" s="364">
        <v>0.0810595228934205</v>
      </c>
      <c r="AU680" s="361">
        <v>0.285714285714286</v>
      </c>
      <c r="AV680" s="362">
        <v>0</v>
      </c>
      <c r="AW680" s="362">
        <v>0</v>
      </c>
      <c r="AX680" s="362">
        <v>0.0657142857142857</v>
      </c>
      <c r="AY680" s="142"/>
      <c r="AZ680" s="140"/>
    </row>
    <row r="681" spans="1:52">
      <c r="A681" s="138"/>
      <c r="B681" s="142"/>
      <c r="C681" s="172" t="s">
        <v>1158</v>
      </c>
      <c r="D681" s="166" t="s">
        <v>26</v>
      </c>
      <c r="E681" s="166" t="s">
        <v>1159</v>
      </c>
      <c r="F681" s="167" t="s">
        <v>1221</v>
      </c>
      <c r="G681" s="181" t="s">
        <v>1222</v>
      </c>
      <c r="H681" s="181" t="s">
        <v>1222</v>
      </c>
      <c r="I681" s="181" t="s">
        <v>1222</v>
      </c>
      <c r="J681" s="181" t="s">
        <v>1222</v>
      </c>
      <c r="K681" s="168">
        <v>0.9</v>
      </c>
      <c r="L681" s="169">
        <v>0.724137931034483</v>
      </c>
      <c r="M681" s="169">
        <v>0.75</v>
      </c>
      <c r="N681" s="170">
        <v>0.814814814814815</v>
      </c>
      <c r="O681" s="170">
        <v>0.770352369380316</v>
      </c>
      <c r="P681" s="356">
        <v>0.9</v>
      </c>
      <c r="Q681" s="357">
        <v>0.962622367250074</v>
      </c>
      <c r="R681" s="169">
        <v>0.981501632208923</v>
      </c>
      <c r="S681" s="169">
        <v>0.954958856647899</v>
      </c>
      <c r="T681" s="169">
        <v>0.949478277094427</v>
      </c>
      <c r="U681" s="356">
        <v>0.9</v>
      </c>
      <c r="V681" s="169">
        <v>0.91990507267873</v>
      </c>
      <c r="W681" s="169">
        <v>0.941240478781284</v>
      </c>
      <c r="X681" s="169">
        <v>0.930705933304461</v>
      </c>
      <c r="Y681" s="169">
        <v>0.931207210827724</v>
      </c>
      <c r="Z681" s="356">
        <v>0.92</v>
      </c>
      <c r="AA681" s="356">
        <v>0.893103448275862</v>
      </c>
      <c r="AB681" s="356">
        <v>0.897707231040564</v>
      </c>
      <c r="AC681" s="356">
        <v>0.918604651162791</v>
      </c>
      <c r="AD681" s="356">
        <v>0.898573771306465</v>
      </c>
      <c r="AE681" s="356">
        <v>0.92</v>
      </c>
      <c r="AF681" s="169">
        <v>0.997237569060773</v>
      </c>
      <c r="AG681" s="169">
        <v>1</v>
      </c>
      <c r="AH681" s="169">
        <v>1</v>
      </c>
      <c r="AI681" s="169">
        <v>0.996159433267666</v>
      </c>
      <c r="AJ681" s="356">
        <v>0.92</v>
      </c>
      <c r="AK681" s="169">
        <v>0.955199245460976</v>
      </c>
      <c r="AL681" s="169">
        <v>0.948924731182796</v>
      </c>
      <c r="AM681" s="169">
        <v>0.96674920410329</v>
      </c>
      <c r="AN681" s="169">
        <v>0.956325217371943</v>
      </c>
      <c r="AO681" s="168">
        <v>0.99</v>
      </c>
      <c r="AP681" s="358">
        <v>1</v>
      </c>
      <c r="AQ681" s="358">
        <v>1</v>
      </c>
      <c r="AR681" s="358">
        <v>1</v>
      </c>
      <c r="AS681" s="359">
        <v>1</v>
      </c>
      <c r="AT681" s="364">
        <v>0.0810595228934205</v>
      </c>
      <c r="AU681" s="361">
        <v>0.1</v>
      </c>
      <c r="AV681" s="362">
        <v>0.111111111111111</v>
      </c>
      <c r="AW681" s="362">
        <v>0</v>
      </c>
      <c r="AX681" s="362">
        <v>0.0990415335463259</v>
      </c>
      <c r="AY681" s="142"/>
      <c r="AZ681" s="140"/>
    </row>
    <row r="682" spans="1:52">
      <c r="A682" s="138"/>
      <c r="B682" s="142"/>
      <c r="C682" s="172" t="s">
        <v>1158</v>
      </c>
      <c r="D682" s="166" t="s">
        <v>26</v>
      </c>
      <c r="E682" s="166" t="s">
        <v>1159</v>
      </c>
      <c r="F682" s="167" t="s">
        <v>1223</v>
      </c>
      <c r="G682" s="181" t="s">
        <v>1224</v>
      </c>
      <c r="H682" s="181" t="s">
        <v>1224</v>
      </c>
      <c r="I682" s="181" t="s">
        <v>1224</v>
      </c>
      <c r="J682" s="181" t="s">
        <v>1224</v>
      </c>
      <c r="K682" s="168">
        <v>0.9</v>
      </c>
      <c r="L682" s="169">
        <v>0.65</v>
      </c>
      <c r="M682" s="169">
        <v>0.588235294117647</v>
      </c>
      <c r="N682" s="170">
        <v>0.8</v>
      </c>
      <c r="O682" s="170">
        <v>0.729965156794425</v>
      </c>
      <c r="P682" s="356">
        <v>0.9</v>
      </c>
      <c r="Q682" s="357">
        <v>0.990883868410622</v>
      </c>
      <c r="R682" s="169">
        <v>0.98655462184874</v>
      </c>
      <c r="S682" s="169">
        <v>0.989097516656572</v>
      </c>
      <c r="T682" s="169">
        <v>0.986852479697233</v>
      </c>
      <c r="U682" s="356">
        <v>0.9</v>
      </c>
      <c r="V682" s="169">
        <v>0.932619896948078</v>
      </c>
      <c r="W682" s="169">
        <v>0.939495798319328</v>
      </c>
      <c r="X682" s="169">
        <v>0.942459115687462</v>
      </c>
      <c r="Y682" s="169">
        <v>0.944670030749823</v>
      </c>
      <c r="Z682" s="356">
        <v>0.92</v>
      </c>
      <c r="AA682" s="356">
        <v>0.925039872408293</v>
      </c>
      <c r="AB682" s="356">
        <v>0.943627450980392</v>
      </c>
      <c r="AC682" s="356">
        <v>0.923832923832924</v>
      </c>
      <c r="AD682" s="356">
        <v>0.935567511505802</v>
      </c>
      <c r="AE682" s="356">
        <v>0.92</v>
      </c>
      <c r="AF682" s="169">
        <v>1</v>
      </c>
      <c r="AG682" s="169">
        <v>0.997183098591549</v>
      </c>
      <c r="AH682" s="169">
        <v>1</v>
      </c>
      <c r="AI682" s="169">
        <v>0.998888223723595</v>
      </c>
      <c r="AJ682" s="356">
        <v>0.92</v>
      </c>
      <c r="AK682" s="169">
        <v>0.967629324024119</v>
      </c>
      <c r="AL682" s="169">
        <v>0.959163346613546</v>
      </c>
      <c r="AM682" s="169">
        <v>0.968415937803693</v>
      </c>
      <c r="AN682" s="169">
        <v>0.970569572442967</v>
      </c>
      <c r="AO682" s="168">
        <v>0.99</v>
      </c>
      <c r="AP682" s="358">
        <v>1</v>
      </c>
      <c r="AQ682" s="358">
        <v>1</v>
      </c>
      <c r="AR682" s="358">
        <v>1</v>
      </c>
      <c r="AS682" s="359">
        <v>1</v>
      </c>
      <c r="AT682" s="364">
        <v>0.0810595228934205</v>
      </c>
      <c r="AU682" s="361">
        <v>0.142857142857143</v>
      </c>
      <c r="AV682" s="362">
        <v>0</v>
      </c>
      <c r="AW682" s="362">
        <v>0.142857142857143</v>
      </c>
      <c r="AX682" s="362">
        <v>0.0636942675159236</v>
      </c>
      <c r="AY682" s="142"/>
      <c r="AZ682" s="140"/>
    </row>
    <row r="683" spans="1:52">
      <c r="A683" s="138"/>
      <c r="B683" s="142"/>
      <c r="C683" s="172" t="s">
        <v>1158</v>
      </c>
      <c r="D683" s="166" t="s">
        <v>26</v>
      </c>
      <c r="E683" s="166" t="s">
        <v>1159</v>
      </c>
      <c r="F683" s="167" t="s">
        <v>1225</v>
      </c>
      <c r="G683" s="181" t="s">
        <v>1226</v>
      </c>
      <c r="H683" s="181" t="s">
        <v>1226</v>
      </c>
      <c r="I683" s="181" t="s">
        <v>1226</v>
      </c>
      <c r="J683" s="181" t="s">
        <v>1226</v>
      </c>
      <c r="K683" s="168">
        <v>0.9</v>
      </c>
      <c r="L683" s="169">
        <v>1</v>
      </c>
      <c r="M683" s="169">
        <v>0.941176470588235</v>
      </c>
      <c r="N683" s="170">
        <v>1</v>
      </c>
      <c r="O683" s="170">
        <v>0.980645161290323</v>
      </c>
      <c r="P683" s="356">
        <v>0.9</v>
      </c>
      <c r="Q683" s="357">
        <v>0.997559274755927</v>
      </c>
      <c r="R683" s="169">
        <v>0.998607242339833</v>
      </c>
      <c r="S683" s="169">
        <v>0.999477533960293</v>
      </c>
      <c r="T683" s="169">
        <v>0.99291539950235</v>
      </c>
      <c r="U683" s="356">
        <v>0.9</v>
      </c>
      <c r="V683" s="169">
        <v>0.919107391910739</v>
      </c>
      <c r="W683" s="169">
        <v>0.952646239554318</v>
      </c>
      <c r="X683" s="169">
        <v>0.929467084639498</v>
      </c>
      <c r="Y683" s="169">
        <v>0.959807851810893</v>
      </c>
      <c r="Z683" s="356">
        <v>0.92</v>
      </c>
      <c r="AA683" s="356">
        <v>0.964769647696477</v>
      </c>
      <c r="AB683" s="356">
        <v>0.962105263157895</v>
      </c>
      <c r="AC683" s="356">
        <v>0.989539748953975</v>
      </c>
      <c r="AD683" s="356">
        <v>0.975962337302686</v>
      </c>
      <c r="AE683" s="356">
        <v>0.92</v>
      </c>
      <c r="AF683" s="169">
        <v>1</v>
      </c>
      <c r="AG683" s="169">
        <v>0.99290780141844</v>
      </c>
      <c r="AH683" s="169">
        <v>0.989304812834225</v>
      </c>
      <c r="AI683" s="169">
        <v>0.993419779369073</v>
      </c>
      <c r="AJ683" s="356">
        <v>0.92</v>
      </c>
      <c r="AK683" s="169">
        <v>0.986134220743206</v>
      </c>
      <c r="AL683" s="169">
        <v>0.980737018425461</v>
      </c>
      <c r="AM683" s="169">
        <v>0.993729096989967</v>
      </c>
      <c r="AN683" s="169">
        <v>0.9884897013117</v>
      </c>
      <c r="AO683" s="168">
        <v>0.99</v>
      </c>
      <c r="AP683" s="358">
        <v>1</v>
      </c>
      <c r="AQ683" s="358">
        <v>1</v>
      </c>
      <c r="AR683" s="358">
        <v>1</v>
      </c>
      <c r="AS683" s="359">
        <v>1</v>
      </c>
      <c r="AT683" s="364">
        <v>0.0810595228934205</v>
      </c>
      <c r="AU683" s="361">
        <v>0.333333333333333</v>
      </c>
      <c r="AV683" s="362">
        <v>0</v>
      </c>
      <c r="AW683" s="362">
        <v>0</v>
      </c>
      <c r="AX683" s="362">
        <v>0.0566037735849057</v>
      </c>
      <c r="AY683" s="142"/>
      <c r="AZ683" s="140"/>
    </row>
    <row r="684" spans="1:52">
      <c r="A684" s="138"/>
      <c r="B684" s="142"/>
      <c r="C684" s="172" t="s">
        <v>1158</v>
      </c>
      <c r="D684" s="166" t="s">
        <v>26</v>
      </c>
      <c r="E684" s="166" t="s">
        <v>1159</v>
      </c>
      <c r="F684" s="167" t="s">
        <v>1227</v>
      </c>
      <c r="G684" s="181" t="s">
        <v>1228</v>
      </c>
      <c r="H684" s="181" t="s">
        <v>1228</v>
      </c>
      <c r="I684" s="181" t="s">
        <v>1228</v>
      </c>
      <c r="J684" s="181" t="s">
        <v>1228</v>
      </c>
      <c r="K684" s="168">
        <v>0.9</v>
      </c>
      <c r="L684" s="169">
        <v>0.961538461538462</v>
      </c>
      <c r="M684" s="169">
        <v>0.926470588235294</v>
      </c>
      <c r="N684" s="170">
        <v>0.906666666666667</v>
      </c>
      <c r="O684" s="170">
        <v>0.916930022573363</v>
      </c>
      <c r="P684" s="356">
        <v>0.9</v>
      </c>
      <c r="Q684" s="357">
        <v>0.773377337733773</v>
      </c>
      <c r="R684" s="169">
        <v>0.963829787234043</v>
      </c>
      <c r="S684" s="169">
        <v>0.959160734357437</v>
      </c>
      <c r="T684" s="169">
        <v>0.926888275073817</v>
      </c>
      <c r="U684" s="356">
        <v>0.9</v>
      </c>
      <c r="V684" s="169">
        <v>0.920104510451045</v>
      </c>
      <c r="W684" s="169">
        <v>0.915957446808511</v>
      </c>
      <c r="X684" s="169">
        <v>0.91925814911952</v>
      </c>
      <c r="Y684" s="169">
        <v>0.923897514048957</v>
      </c>
      <c r="Z684" s="356">
        <v>0.92</v>
      </c>
      <c r="AA684" s="356">
        <v>0.90230179028133</v>
      </c>
      <c r="AB684" s="356">
        <v>0.896440129449838</v>
      </c>
      <c r="AC684" s="356">
        <v>0.868324125230203</v>
      </c>
      <c r="AD684" s="356">
        <v>0.899358918064459</v>
      </c>
      <c r="AE684" s="356">
        <v>0.92</v>
      </c>
      <c r="AF684" s="169">
        <v>0.998501498501498</v>
      </c>
      <c r="AG684" s="169">
        <v>0.998100664767331</v>
      </c>
      <c r="AH684" s="169">
        <v>0.993164730006835</v>
      </c>
      <c r="AI684" s="169">
        <v>0.994071534938608</v>
      </c>
      <c r="AJ684" s="356">
        <v>0.92</v>
      </c>
      <c r="AK684" s="169">
        <v>0.958383006394278</v>
      </c>
      <c r="AL684" s="169">
        <v>0.939666238767651</v>
      </c>
      <c r="AM684" s="169">
        <v>0.952833125778331</v>
      </c>
      <c r="AN684" s="169">
        <v>0.958566568695507</v>
      </c>
      <c r="AO684" s="168">
        <v>0.99</v>
      </c>
      <c r="AP684" s="358">
        <v>1</v>
      </c>
      <c r="AQ684" s="358">
        <v>1</v>
      </c>
      <c r="AR684" s="358">
        <v>1</v>
      </c>
      <c r="AS684" s="359">
        <v>1</v>
      </c>
      <c r="AT684" s="364">
        <v>0.0810595228934205</v>
      </c>
      <c r="AU684" s="361">
        <v>0.314285714285714</v>
      </c>
      <c r="AV684" s="362">
        <v>0.1</v>
      </c>
      <c r="AW684" s="362">
        <v>0.0512820512820513</v>
      </c>
      <c r="AX684" s="362">
        <v>0.0850202429149798</v>
      </c>
      <c r="AY684" s="142"/>
      <c r="AZ684" s="140"/>
    </row>
    <row r="685" spans="1:52">
      <c r="A685" s="138"/>
      <c r="B685" s="142"/>
      <c r="C685" s="172" t="s">
        <v>1158</v>
      </c>
      <c r="D685" s="166" t="s">
        <v>26</v>
      </c>
      <c r="E685" s="166" t="s">
        <v>1159</v>
      </c>
      <c r="F685" s="167" t="s">
        <v>1229</v>
      </c>
      <c r="G685" s="181" t="s">
        <v>1230</v>
      </c>
      <c r="H685" s="181" t="s">
        <v>1230</v>
      </c>
      <c r="I685" s="181" t="s">
        <v>1230</v>
      </c>
      <c r="J685" s="181" t="s">
        <v>1230</v>
      </c>
      <c r="K685" s="168">
        <v>0.9</v>
      </c>
      <c r="L685" s="169">
        <v>1</v>
      </c>
      <c r="M685" s="169">
        <v>0.909090909090909</v>
      </c>
      <c r="N685" s="170">
        <v>1</v>
      </c>
      <c r="O685" s="170">
        <v>0.891364902506964</v>
      </c>
      <c r="P685" s="356">
        <v>0.9</v>
      </c>
      <c r="Q685" s="357">
        <v>0.979695431472081</v>
      </c>
      <c r="R685" s="169">
        <v>0.988425925925926</v>
      </c>
      <c r="S685" s="169">
        <v>0.988255033557047</v>
      </c>
      <c r="T685" s="169">
        <v>0.986002108469017</v>
      </c>
      <c r="U685" s="356">
        <v>0.9</v>
      </c>
      <c r="V685" s="169">
        <v>0.927241962774958</v>
      </c>
      <c r="W685" s="169">
        <v>0.93287037037037</v>
      </c>
      <c r="X685" s="169">
        <v>0.933724832214765</v>
      </c>
      <c r="Y685" s="169">
        <v>0.93068408105892</v>
      </c>
      <c r="Z685" s="356">
        <v>0.92</v>
      </c>
      <c r="AA685" s="356">
        <v>0.913606911447084</v>
      </c>
      <c r="AB685" s="356">
        <v>0.876221498371335</v>
      </c>
      <c r="AC685" s="356">
        <v>0.891608391608392</v>
      </c>
      <c r="AD685" s="356">
        <v>0.888303981623277</v>
      </c>
      <c r="AE685" s="356">
        <v>0.92</v>
      </c>
      <c r="AF685" s="169">
        <v>0.991935483870968</v>
      </c>
      <c r="AG685" s="169">
        <v>1</v>
      </c>
      <c r="AH685" s="169">
        <v>1</v>
      </c>
      <c r="AI685" s="169">
        <v>0.995659037095501</v>
      </c>
      <c r="AJ685" s="356">
        <v>0.92</v>
      </c>
      <c r="AK685" s="169">
        <v>0.958855098389982</v>
      </c>
      <c r="AL685" s="169">
        <v>0.935047361299053</v>
      </c>
      <c r="AM685" s="169">
        <v>0.966847090663058</v>
      </c>
      <c r="AN685" s="169">
        <v>0.959396439621542</v>
      </c>
      <c r="AO685" s="168">
        <v>0.99</v>
      </c>
      <c r="AP685" s="358">
        <v>1</v>
      </c>
      <c r="AQ685" s="358">
        <v>1</v>
      </c>
      <c r="AR685" s="358">
        <v>1</v>
      </c>
      <c r="AS685" s="359">
        <v>1</v>
      </c>
      <c r="AT685" s="364">
        <v>0.0810595228934205</v>
      </c>
      <c r="AU685" s="361">
        <v>0.181818181818182</v>
      </c>
      <c r="AV685" s="362">
        <v>0</v>
      </c>
      <c r="AW685" s="362">
        <v>0.3</v>
      </c>
      <c r="AX685" s="362">
        <v>0.0761421319796954</v>
      </c>
      <c r="AY685" s="142"/>
      <c r="AZ685" s="140"/>
    </row>
    <row r="686" spans="1:52">
      <c r="A686" s="138"/>
      <c r="B686" s="142"/>
      <c r="C686" s="172" t="s">
        <v>1158</v>
      </c>
      <c r="D686" s="166" t="s">
        <v>26</v>
      </c>
      <c r="E686" s="166" t="s">
        <v>1159</v>
      </c>
      <c r="F686" s="167" t="s">
        <v>1231</v>
      </c>
      <c r="G686" s="181" t="s">
        <v>1232</v>
      </c>
      <c r="H686" s="181" t="s">
        <v>1232</v>
      </c>
      <c r="I686" s="181" t="s">
        <v>1232</v>
      </c>
      <c r="J686" s="181" t="s">
        <v>1232</v>
      </c>
      <c r="K686" s="168">
        <v>0.9</v>
      </c>
      <c r="L686" s="169">
        <v>0.956521739130435</v>
      </c>
      <c r="M686" s="169">
        <v>0.947368421052632</v>
      </c>
      <c r="N686" s="170">
        <v>0.954545454545455</v>
      </c>
      <c r="O686" s="170">
        <v>0.855606758832565</v>
      </c>
      <c r="P686" s="356">
        <v>0.9</v>
      </c>
      <c r="Q686" s="357">
        <v>0.964369432723863</v>
      </c>
      <c r="R686" s="169">
        <v>0.978846153846154</v>
      </c>
      <c r="S686" s="169">
        <v>0.97074122236671</v>
      </c>
      <c r="T686" s="169">
        <v>0.936391013280759</v>
      </c>
      <c r="U686" s="356">
        <v>0.9</v>
      </c>
      <c r="V686" s="169">
        <v>0.894983591186123</v>
      </c>
      <c r="W686" s="169">
        <v>0.896153846153846</v>
      </c>
      <c r="X686" s="169">
        <v>0.924577373211964</v>
      </c>
      <c r="Y686" s="169">
        <v>0.912754295123167</v>
      </c>
      <c r="Z686" s="356">
        <v>0.92</v>
      </c>
      <c r="AA686" s="356">
        <v>0.887915936952715</v>
      </c>
      <c r="AB686" s="356">
        <v>0.873737373737374</v>
      </c>
      <c r="AC686" s="356">
        <v>0.88031914893617</v>
      </c>
      <c r="AD686" s="356">
        <v>0.908998622289899</v>
      </c>
      <c r="AE686" s="356">
        <v>0.92</v>
      </c>
      <c r="AF686" s="169">
        <v>0.987730061349693</v>
      </c>
      <c r="AG686" s="169">
        <v>0.978021978021978</v>
      </c>
      <c r="AH686" s="169">
        <v>0.962264150943396</v>
      </c>
      <c r="AI686" s="169">
        <v>0.961225466730493</v>
      </c>
      <c r="AJ686" s="356">
        <v>0.92</v>
      </c>
      <c r="AK686" s="169">
        <v>0.934171597633136</v>
      </c>
      <c r="AL686" s="169">
        <v>0.905021834061135</v>
      </c>
      <c r="AM686" s="169">
        <v>0.943573667711599</v>
      </c>
      <c r="AN686" s="169">
        <v>0.947425483295248</v>
      </c>
      <c r="AO686" s="168">
        <v>0.99</v>
      </c>
      <c r="AP686" s="358">
        <v>1</v>
      </c>
      <c r="AQ686" s="358">
        <v>1</v>
      </c>
      <c r="AR686" s="358">
        <v>1</v>
      </c>
      <c r="AS686" s="359">
        <v>1</v>
      </c>
      <c r="AT686" s="364">
        <v>0.0810595228934205</v>
      </c>
      <c r="AU686" s="361">
        <v>0</v>
      </c>
      <c r="AV686" s="362">
        <v>0</v>
      </c>
      <c r="AW686" s="362">
        <v>0.333333333333333</v>
      </c>
      <c r="AX686" s="362">
        <v>0.0340909090909091</v>
      </c>
      <c r="AY686" s="142"/>
      <c r="AZ686" s="140"/>
    </row>
    <row r="687" spans="1:52">
      <c r="A687" s="138"/>
      <c r="B687" s="142"/>
      <c r="C687" s="172" t="s">
        <v>1158</v>
      </c>
      <c r="D687" s="166" t="s">
        <v>26</v>
      </c>
      <c r="E687" s="166" t="s">
        <v>1159</v>
      </c>
      <c r="F687" s="167" t="s">
        <v>1233</v>
      </c>
      <c r="G687" s="181" t="s">
        <v>1234</v>
      </c>
      <c r="H687" s="181" t="s">
        <v>1234</v>
      </c>
      <c r="I687" s="181" t="s">
        <v>1234</v>
      </c>
      <c r="J687" s="181" t="s">
        <v>1234</v>
      </c>
      <c r="K687" s="168">
        <v>0.9</v>
      </c>
      <c r="L687" s="169">
        <v>0.909090909090909</v>
      </c>
      <c r="M687" s="169">
        <v>0.84375</v>
      </c>
      <c r="N687" s="170">
        <v>0.878787878787879</v>
      </c>
      <c r="O687" s="170">
        <v>0.929158110882957</v>
      </c>
      <c r="P687" s="356">
        <v>0.9</v>
      </c>
      <c r="Q687" s="357">
        <v>0.972944483485594</v>
      </c>
      <c r="R687" s="169">
        <v>0.972571428571429</v>
      </c>
      <c r="S687" s="169">
        <v>0.95573854863613</v>
      </c>
      <c r="T687" s="169">
        <v>0.967634975576618</v>
      </c>
      <c r="U687" s="356">
        <v>0.9</v>
      </c>
      <c r="V687" s="169">
        <v>0.902670414617006</v>
      </c>
      <c r="W687" s="169">
        <v>0.916571428571429</v>
      </c>
      <c r="X687" s="169">
        <v>0.923829130211014</v>
      </c>
      <c r="Y687" s="169">
        <v>0.929786821078511</v>
      </c>
      <c r="Z687" s="356">
        <v>0.92</v>
      </c>
      <c r="AA687" s="356">
        <v>0.909365558912387</v>
      </c>
      <c r="AB687" s="356">
        <v>0.920612813370474</v>
      </c>
      <c r="AC687" s="356">
        <v>0.891891891891892</v>
      </c>
      <c r="AD687" s="356">
        <v>0.923951048951049</v>
      </c>
      <c r="AE687" s="356">
        <v>0.92</v>
      </c>
      <c r="AF687" s="169">
        <v>1</v>
      </c>
      <c r="AG687" s="169">
        <v>0.996062992125984</v>
      </c>
      <c r="AH687" s="169">
        <v>0.998487140695915</v>
      </c>
      <c r="AI687" s="169">
        <v>0.997349700097643</v>
      </c>
      <c r="AJ687" s="356">
        <v>0.92</v>
      </c>
      <c r="AK687" s="169">
        <v>0.945568538045027</v>
      </c>
      <c r="AL687" s="169">
        <v>0.93099121706399</v>
      </c>
      <c r="AM687" s="169">
        <v>0.950577367205543</v>
      </c>
      <c r="AN687" s="169">
        <v>0.956807939642514</v>
      </c>
      <c r="AO687" s="168">
        <v>0.99</v>
      </c>
      <c r="AP687" s="358">
        <v>1</v>
      </c>
      <c r="AQ687" s="358">
        <v>1</v>
      </c>
      <c r="AR687" s="358">
        <v>1</v>
      </c>
      <c r="AS687" s="359">
        <v>1</v>
      </c>
      <c r="AT687" s="364">
        <v>0.0810595228934205</v>
      </c>
      <c r="AU687" s="361">
        <v>0.266666666666667</v>
      </c>
      <c r="AV687" s="362">
        <v>0.0833333333333333</v>
      </c>
      <c r="AW687" s="362">
        <v>0.115384615384615</v>
      </c>
      <c r="AX687" s="362">
        <v>0.0731292517006803</v>
      </c>
      <c r="AY687" s="142"/>
      <c r="AZ687" s="140"/>
    </row>
    <row r="688" spans="1:52">
      <c r="A688" s="138"/>
      <c r="B688" s="142"/>
      <c r="C688" s="172" t="s">
        <v>1158</v>
      </c>
      <c r="D688" s="166" t="s">
        <v>26</v>
      </c>
      <c r="E688" s="166" t="s">
        <v>1159</v>
      </c>
      <c r="F688" s="167" t="s">
        <v>1235</v>
      </c>
      <c r="G688" s="181" t="s">
        <v>1236</v>
      </c>
      <c r="H688" s="181" t="s">
        <v>1236</v>
      </c>
      <c r="I688" s="181" t="s">
        <v>1236</v>
      </c>
      <c r="J688" s="181" t="s">
        <v>1236</v>
      </c>
      <c r="K688" s="168">
        <v>0.9</v>
      </c>
      <c r="L688" s="169">
        <v>0.904761904761905</v>
      </c>
      <c r="M688" s="169">
        <v>0.85</v>
      </c>
      <c r="N688" s="170">
        <v>0.75</v>
      </c>
      <c r="O688" s="170">
        <v>0.867862969004894</v>
      </c>
      <c r="P688" s="356">
        <v>0.9</v>
      </c>
      <c r="Q688" s="357">
        <v>0.973937677053824</v>
      </c>
      <c r="R688" s="169">
        <v>0.979695431472081</v>
      </c>
      <c r="S688" s="169">
        <v>0.982615894039735</v>
      </c>
      <c r="T688" s="169">
        <v>0.974750425483273</v>
      </c>
      <c r="U688" s="356">
        <v>0.9</v>
      </c>
      <c r="V688" s="169">
        <v>0.910481586402266</v>
      </c>
      <c r="W688" s="169">
        <v>0.912013536379019</v>
      </c>
      <c r="X688" s="169">
        <v>0.937913907284768</v>
      </c>
      <c r="Y688" s="169">
        <v>0.939390860365281</v>
      </c>
      <c r="Z688" s="356">
        <v>0.92</v>
      </c>
      <c r="AA688" s="356">
        <v>0.937649880095923</v>
      </c>
      <c r="AB688" s="356">
        <v>0.933035714285714</v>
      </c>
      <c r="AC688" s="356">
        <v>0.936619718309859</v>
      </c>
      <c r="AD688" s="356">
        <v>0.942841439956032</v>
      </c>
      <c r="AE688" s="356">
        <v>0.92</v>
      </c>
      <c r="AF688" s="169">
        <v>1</v>
      </c>
      <c r="AG688" s="169">
        <v>0.998069498069498</v>
      </c>
      <c r="AH688" s="169">
        <v>0.99869109947644</v>
      </c>
      <c r="AI688" s="169">
        <v>0.998347737671581</v>
      </c>
      <c r="AJ688" s="356">
        <v>0.92</v>
      </c>
      <c r="AK688" s="169">
        <v>0.950045829514207</v>
      </c>
      <c r="AL688" s="169">
        <v>0.937439846005775</v>
      </c>
      <c r="AM688" s="169">
        <v>0.960740740740741</v>
      </c>
      <c r="AN688" s="169">
        <v>0.965756557360749</v>
      </c>
      <c r="AO688" s="168">
        <v>0.99</v>
      </c>
      <c r="AP688" s="358">
        <v>1</v>
      </c>
      <c r="AQ688" s="358">
        <v>1</v>
      </c>
      <c r="AR688" s="358">
        <v>1</v>
      </c>
      <c r="AS688" s="359">
        <v>1</v>
      </c>
      <c r="AT688" s="364">
        <v>0.0810595228934205</v>
      </c>
      <c r="AU688" s="361">
        <v>0.1875</v>
      </c>
      <c r="AV688" s="362">
        <v>0</v>
      </c>
      <c r="AW688" s="362">
        <v>0.0714285714285714</v>
      </c>
      <c r="AX688" s="362">
        <v>0.0537634408602151</v>
      </c>
      <c r="AY688" s="142"/>
      <c r="AZ688" s="140"/>
    </row>
    <row r="689" spans="1:52">
      <c r="A689" s="138"/>
      <c r="B689" s="142"/>
      <c r="C689" s="172" t="s">
        <v>1158</v>
      </c>
      <c r="D689" s="166" t="s">
        <v>26</v>
      </c>
      <c r="E689" s="166" t="s">
        <v>1159</v>
      </c>
      <c r="F689" s="167" t="s">
        <v>1237</v>
      </c>
      <c r="G689" s="181" t="s">
        <v>1238</v>
      </c>
      <c r="H689" s="181" t="s">
        <v>1238</v>
      </c>
      <c r="I689" s="181" t="s">
        <v>1238</v>
      </c>
      <c r="J689" s="181" t="s">
        <v>1238</v>
      </c>
      <c r="K689" s="168">
        <v>0.9</v>
      </c>
      <c r="L689" s="169">
        <v>0.852941176470588</v>
      </c>
      <c r="M689" s="169">
        <v>0.925925925925926</v>
      </c>
      <c r="N689" s="170">
        <v>0.875</v>
      </c>
      <c r="O689" s="170">
        <v>0.891982182628062</v>
      </c>
      <c r="P689" s="356">
        <v>0.9</v>
      </c>
      <c r="Q689" s="357">
        <v>0.950269161753397</v>
      </c>
      <c r="R689" s="169">
        <v>0.923076923076923</v>
      </c>
      <c r="S689" s="169">
        <v>0.938322677698383</v>
      </c>
      <c r="T689" s="169">
        <v>0.946793916601623</v>
      </c>
      <c r="U689" s="356">
        <v>0.9</v>
      </c>
      <c r="V689" s="169">
        <v>0.921302230197385</v>
      </c>
      <c r="W689" s="169">
        <v>0.910121457489878</v>
      </c>
      <c r="X689" s="169">
        <v>0.920270778488153</v>
      </c>
      <c r="Y689" s="169">
        <v>0.932413254807351</v>
      </c>
      <c r="Z689" s="356">
        <v>0.92</v>
      </c>
      <c r="AA689" s="356">
        <v>0.926778242677824</v>
      </c>
      <c r="AB689" s="356">
        <v>0.912609238451935</v>
      </c>
      <c r="AC689" s="356">
        <v>0.939024390243902</v>
      </c>
      <c r="AD689" s="356">
        <v>0.938861203396087</v>
      </c>
      <c r="AE689" s="356">
        <v>0.92</v>
      </c>
      <c r="AF689" s="169">
        <v>0.994444444444444</v>
      </c>
      <c r="AG689" s="169">
        <v>0.992227979274611</v>
      </c>
      <c r="AH689" s="169">
        <v>0.989830508474576</v>
      </c>
      <c r="AI689" s="169">
        <v>0.991281750356275</v>
      </c>
      <c r="AJ689" s="356">
        <v>0.92</v>
      </c>
      <c r="AK689" s="169">
        <v>0.949145563104797</v>
      </c>
      <c r="AL689" s="169">
        <v>0.932744231713304</v>
      </c>
      <c r="AM689" s="169">
        <v>0.958486776029461</v>
      </c>
      <c r="AN689" s="169">
        <v>0.960878446433782</v>
      </c>
      <c r="AO689" s="168">
        <v>0.99</v>
      </c>
      <c r="AP689" s="358">
        <v>1</v>
      </c>
      <c r="AQ689" s="358">
        <v>1</v>
      </c>
      <c r="AR689" s="358">
        <v>1</v>
      </c>
      <c r="AS689" s="359">
        <v>1</v>
      </c>
      <c r="AT689" s="364">
        <v>0.0810595228934205</v>
      </c>
      <c r="AU689" s="361">
        <v>0.432432432432432</v>
      </c>
      <c r="AV689" s="362">
        <v>0.05</v>
      </c>
      <c r="AW689" s="362">
        <v>0.0277777777777778</v>
      </c>
      <c r="AX689" s="362">
        <v>0.0927672955974843</v>
      </c>
      <c r="AY689" s="142"/>
      <c r="AZ689" s="140"/>
    </row>
    <row r="690" spans="1:52">
      <c r="A690" s="138"/>
      <c r="B690" s="142"/>
      <c r="C690" s="172" t="s">
        <v>1158</v>
      </c>
      <c r="D690" s="166" t="s">
        <v>26</v>
      </c>
      <c r="E690" s="166" t="s">
        <v>1159</v>
      </c>
      <c r="F690" s="167" t="s">
        <v>1239</v>
      </c>
      <c r="G690" s="181" t="s">
        <v>1240</v>
      </c>
      <c r="H690" s="181" t="s">
        <v>1240</v>
      </c>
      <c r="I690" s="181" t="s">
        <v>1240</v>
      </c>
      <c r="J690" s="181" t="s">
        <v>1240</v>
      </c>
      <c r="K690" s="168">
        <v>0.9</v>
      </c>
      <c r="L690" s="169">
        <v>0.962962962962963</v>
      </c>
      <c r="M690" s="169">
        <v>0.952380952380952</v>
      </c>
      <c r="N690" s="170">
        <v>0.954545454545455</v>
      </c>
      <c r="O690" s="170">
        <v>0.933155080213904</v>
      </c>
      <c r="P690" s="356">
        <v>0.9</v>
      </c>
      <c r="Q690" s="357">
        <v>0.940865384615385</v>
      </c>
      <c r="R690" s="169">
        <v>0.964639321074965</v>
      </c>
      <c r="S690" s="169">
        <v>0.958831341301461</v>
      </c>
      <c r="T690" s="169">
        <v>0.942738047215659</v>
      </c>
      <c r="U690" s="356">
        <v>0.9</v>
      </c>
      <c r="V690" s="169">
        <v>0.898557692307692</v>
      </c>
      <c r="W690" s="169">
        <v>0.878359264497878</v>
      </c>
      <c r="X690" s="169">
        <v>0.932270916334661</v>
      </c>
      <c r="Y690" s="169">
        <v>0.919072590714382</v>
      </c>
      <c r="Z690" s="356">
        <v>0.92</v>
      </c>
      <c r="AA690" s="356">
        <v>0.901754385964912</v>
      </c>
      <c r="AB690" s="356">
        <v>0.884990253411306</v>
      </c>
      <c r="AC690" s="356">
        <v>0.88</v>
      </c>
      <c r="AD690" s="356">
        <v>0.914874490007607</v>
      </c>
      <c r="AE690" s="356">
        <v>0.92</v>
      </c>
      <c r="AF690" s="169">
        <v>1</v>
      </c>
      <c r="AG690" s="169">
        <v>0.997222222222222</v>
      </c>
      <c r="AH690" s="169">
        <v>0.998336106489185</v>
      </c>
      <c r="AI690" s="169">
        <v>0.997510004446421</v>
      </c>
      <c r="AJ690" s="356">
        <v>0.92</v>
      </c>
      <c r="AK690" s="169">
        <v>0.936981132075472</v>
      </c>
      <c r="AL690" s="169">
        <v>0.90655737704918</v>
      </c>
      <c r="AM690" s="169">
        <v>0.951843043995244</v>
      </c>
      <c r="AN690" s="169">
        <v>0.953083190523436</v>
      </c>
      <c r="AO690" s="168">
        <v>0.99</v>
      </c>
      <c r="AP690" s="358">
        <v>1</v>
      </c>
      <c r="AQ690" s="358">
        <v>1</v>
      </c>
      <c r="AR690" s="358">
        <v>1</v>
      </c>
      <c r="AS690" s="359">
        <v>1</v>
      </c>
      <c r="AT690" s="364">
        <v>0.0810595228934205</v>
      </c>
      <c r="AU690" s="361">
        <v>0.277777777777778</v>
      </c>
      <c r="AV690" s="362">
        <v>0</v>
      </c>
      <c r="AW690" s="362">
        <v>0.0555555555555556</v>
      </c>
      <c r="AX690" s="362">
        <v>0.0932642487046632</v>
      </c>
      <c r="AY690" s="142"/>
      <c r="AZ690" s="140"/>
    </row>
    <row r="691" spans="1:52">
      <c r="A691" s="138"/>
      <c r="B691" s="142"/>
      <c r="C691" s="172" t="s">
        <v>1158</v>
      </c>
      <c r="D691" s="166" t="s">
        <v>26</v>
      </c>
      <c r="E691" s="166" t="s">
        <v>1159</v>
      </c>
      <c r="F691" s="167" t="s">
        <v>1241</v>
      </c>
      <c r="G691" s="181" t="s">
        <v>1242</v>
      </c>
      <c r="H691" s="181" t="s">
        <v>1242</v>
      </c>
      <c r="I691" s="181" t="s">
        <v>1242</v>
      </c>
      <c r="J691" s="181" t="s">
        <v>1242</v>
      </c>
      <c r="K691" s="168">
        <v>0.9</v>
      </c>
      <c r="L691" s="169">
        <v>1</v>
      </c>
      <c r="M691" s="169">
        <v>0.92</v>
      </c>
      <c r="N691" s="170">
        <v>1</v>
      </c>
      <c r="O691" s="170">
        <v>0.955042527339004</v>
      </c>
      <c r="P691" s="356">
        <v>0.9</v>
      </c>
      <c r="Q691" s="357">
        <v>0.910928143712575</v>
      </c>
      <c r="R691" s="169">
        <v>0.969094922737307</v>
      </c>
      <c r="S691" s="169">
        <v>0.966686496133254</v>
      </c>
      <c r="T691" s="169">
        <v>0.93506473027737</v>
      </c>
      <c r="U691" s="356">
        <v>0.9</v>
      </c>
      <c r="V691" s="169">
        <v>0.929640718562874</v>
      </c>
      <c r="W691" s="169">
        <v>0.902869757174393</v>
      </c>
      <c r="X691" s="169">
        <v>0.952409280190363</v>
      </c>
      <c r="Y691" s="169">
        <v>0.944872825898418</v>
      </c>
      <c r="Z691" s="356">
        <v>0.92</v>
      </c>
      <c r="AA691" s="356">
        <v>0.922185430463576</v>
      </c>
      <c r="AB691" s="356">
        <v>0.922256097560976</v>
      </c>
      <c r="AC691" s="356">
        <v>0.952569169960474</v>
      </c>
      <c r="AD691" s="356">
        <v>0.944167169418088</v>
      </c>
      <c r="AE691" s="356">
        <v>0.92</v>
      </c>
      <c r="AF691" s="169">
        <v>0.997524752475248</v>
      </c>
      <c r="AG691" s="169">
        <v>0.991062562065541</v>
      </c>
      <c r="AH691" s="169">
        <v>0.987113402061856</v>
      </c>
      <c r="AI691" s="169">
        <v>0.991354312103963</v>
      </c>
      <c r="AJ691" s="356">
        <v>0.92</v>
      </c>
      <c r="AK691" s="169">
        <v>0.944444444444444</v>
      </c>
      <c r="AL691" s="169">
        <v>0.922535211267606</v>
      </c>
      <c r="AM691" s="169">
        <v>0.964322647362978</v>
      </c>
      <c r="AN691" s="169">
        <v>0.962817812178514</v>
      </c>
      <c r="AO691" s="168">
        <v>0.99</v>
      </c>
      <c r="AP691" s="358">
        <v>1</v>
      </c>
      <c r="AQ691" s="358">
        <v>1</v>
      </c>
      <c r="AR691" s="358">
        <v>1</v>
      </c>
      <c r="AS691" s="359">
        <v>1</v>
      </c>
      <c r="AT691" s="364">
        <v>0.0810595228934205</v>
      </c>
      <c r="AU691" s="361">
        <v>0.458333333333333</v>
      </c>
      <c r="AV691" s="362">
        <v>0</v>
      </c>
      <c r="AW691" s="362">
        <v>0.0357142857142857</v>
      </c>
      <c r="AX691" s="362">
        <v>0.0619266055045872</v>
      </c>
      <c r="AY691" s="142"/>
      <c r="AZ691" s="140"/>
    </row>
    <row r="692" spans="1:52">
      <c r="A692" s="138"/>
      <c r="B692" s="142"/>
      <c r="C692" s="172" t="s">
        <v>1158</v>
      </c>
      <c r="D692" s="166" t="s">
        <v>26</v>
      </c>
      <c r="E692" s="166" t="s">
        <v>1159</v>
      </c>
      <c r="F692" s="167" t="s">
        <v>1243</v>
      </c>
      <c r="G692" s="181" t="s">
        <v>1244</v>
      </c>
      <c r="H692" s="181" t="s">
        <v>1244</v>
      </c>
      <c r="I692" s="181" t="s">
        <v>1244</v>
      </c>
      <c r="J692" s="181" t="s">
        <v>1244</v>
      </c>
      <c r="K692" s="168">
        <v>0.9</v>
      </c>
      <c r="L692" s="169">
        <v>0.952380952380952</v>
      </c>
      <c r="M692" s="169">
        <v>1</v>
      </c>
      <c r="N692" s="170">
        <v>0.95</v>
      </c>
      <c r="O692" s="170">
        <v>0.962295081967213</v>
      </c>
      <c r="P692" s="356">
        <v>0.9</v>
      </c>
      <c r="Q692" s="357">
        <v>0.982152514872904</v>
      </c>
      <c r="R692" s="169">
        <v>0.985826771653543</v>
      </c>
      <c r="S692" s="169">
        <v>0.980214344600165</v>
      </c>
      <c r="T692" s="169">
        <v>0.981578117035994</v>
      </c>
      <c r="U692" s="356">
        <v>0.9</v>
      </c>
      <c r="V692" s="169">
        <v>0.957815035154137</v>
      </c>
      <c r="W692" s="169">
        <v>0.966929133858268</v>
      </c>
      <c r="X692" s="169">
        <v>0.948062654575433</v>
      </c>
      <c r="Y692" s="169">
        <v>0.964199898060727</v>
      </c>
      <c r="Z692" s="356">
        <v>0.92</v>
      </c>
      <c r="AA692" s="356">
        <v>0.869565217391304</v>
      </c>
      <c r="AB692" s="356">
        <v>0.882640586797066</v>
      </c>
      <c r="AC692" s="356">
        <v>0.778571428571429</v>
      </c>
      <c r="AD692" s="356">
        <v>0.874782759819256</v>
      </c>
      <c r="AE692" s="356">
        <v>0.92</v>
      </c>
      <c r="AF692" s="169">
        <v>0.964705882352941</v>
      </c>
      <c r="AG692" s="169">
        <v>0.994949494949495</v>
      </c>
      <c r="AH692" s="169">
        <v>0.992592592592593</v>
      </c>
      <c r="AI692" s="169">
        <v>0.987634795111431</v>
      </c>
      <c r="AJ692" s="356">
        <v>0.92</v>
      </c>
      <c r="AK692" s="169">
        <v>0.951881014873141</v>
      </c>
      <c r="AL692" s="169">
        <v>0.937739463601533</v>
      </c>
      <c r="AM692" s="169">
        <v>0.944567627494457</v>
      </c>
      <c r="AN692" s="169">
        <v>0.955532790772675</v>
      </c>
      <c r="AO692" s="168">
        <v>0.99</v>
      </c>
      <c r="AP692" s="358">
        <v>1</v>
      </c>
      <c r="AQ692" s="358">
        <v>1</v>
      </c>
      <c r="AR692" s="358">
        <v>1</v>
      </c>
      <c r="AS692" s="359">
        <v>1</v>
      </c>
      <c r="AT692" s="364">
        <v>0.0810595228934205</v>
      </c>
      <c r="AU692" s="361">
        <v>0.4</v>
      </c>
      <c r="AV692" s="362">
        <v>0.0666666666666667</v>
      </c>
      <c r="AW692" s="362">
        <v>0</v>
      </c>
      <c r="AX692" s="362">
        <v>0.0844594594594595</v>
      </c>
      <c r="AY692" s="142"/>
      <c r="AZ692" s="140"/>
    </row>
    <row r="693" spans="1:52">
      <c r="A693" s="138"/>
      <c r="B693" s="142"/>
      <c r="C693" s="172" t="s">
        <v>1158</v>
      </c>
      <c r="D693" s="166" t="s">
        <v>26</v>
      </c>
      <c r="E693" s="166" t="s">
        <v>1159</v>
      </c>
      <c r="F693" s="167" t="s">
        <v>1245</v>
      </c>
      <c r="G693" s="181" t="s">
        <v>1246</v>
      </c>
      <c r="H693" s="181" t="s">
        <v>1246</v>
      </c>
      <c r="I693" s="181" t="s">
        <v>1246</v>
      </c>
      <c r="J693" s="181" t="s">
        <v>1246</v>
      </c>
      <c r="K693" s="168">
        <v>0.9</v>
      </c>
      <c r="L693" s="169">
        <v>0.906976744186046</v>
      </c>
      <c r="M693" s="169">
        <v>0.918918918918919</v>
      </c>
      <c r="N693" s="170">
        <v>0.875</v>
      </c>
      <c r="O693" s="170">
        <v>0.907361455748553</v>
      </c>
      <c r="P693" s="356">
        <v>0.9</v>
      </c>
      <c r="Q693" s="357">
        <v>0.957544993077988</v>
      </c>
      <c r="R693" s="169">
        <v>0.973313565604151</v>
      </c>
      <c r="S693" s="169">
        <v>0.966608084358524</v>
      </c>
      <c r="T693" s="169">
        <v>0.961524114626761</v>
      </c>
      <c r="U693" s="356">
        <v>0.9</v>
      </c>
      <c r="V693" s="169">
        <v>0.925934471619751</v>
      </c>
      <c r="W693" s="169">
        <v>0.929577464788732</v>
      </c>
      <c r="X693" s="169">
        <v>0.942706502636204</v>
      </c>
      <c r="Y693" s="169">
        <v>0.937299776188178</v>
      </c>
      <c r="Z693" s="356">
        <v>0.92</v>
      </c>
      <c r="AA693" s="356">
        <v>0.907262569832402</v>
      </c>
      <c r="AB693" s="356">
        <v>0.921453692848769</v>
      </c>
      <c r="AC693" s="356">
        <v>0.896551724137931</v>
      </c>
      <c r="AD693" s="356">
        <v>0.931299404920508</v>
      </c>
      <c r="AE693" s="356">
        <v>0.92</v>
      </c>
      <c r="AF693" s="169">
        <v>0.994124559341951</v>
      </c>
      <c r="AG693" s="169">
        <v>0.995327102803738</v>
      </c>
      <c r="AH693" s="169">
        <v>0.996268656716418</v>
      </c>
      <c r="AI693" s="169">
        <v>0.99647321740345</v>
      </c>
      <c r="AJ693" s="356">
        <v>0.92</v>
      </c>
      <c r="AK693" s="169">
        <v>0.948747370434117</v>
      </c>
      <c r="AL693" s="169">
        <v>0.942831215970962</v>
      </c>
      <c r="AM693" s="169">
        <v>0.957648546144121</v>
      </c>
      <c r="AN693" s="169">
        <v>0.960218875360687</v>
      </c>
      <c r="AO693" s="168">
        <v>0.99</v>
      </c>
      <c r="AP693" s="358">
        <v>1</v>
      </c>
      <c r="AQ693" s="358">
        <v>1</v>
      </c>
      <c r="AR693" s="358">
        <v>1</v>
      </c>
      <c r="AS693" s="359">
        <v>1</v>
      </c>
      <c r="AT693" s="364">
        <v>0.0810595228934205</v>
      </c>
      <c r="AU693" s="361">
        <v>0.25</v>
      </c>
      <c r="AV693" s="362">
        <v>0</v>
      </c>
      <c r="AW693" s="362">
        <v>0</v>
      </c>
      <c r="AX693" s="362">
        <v>0.0808510638297872</v>
      </c>
      <c r="AY693" s="142"/>
      <c r="AZ693" s="140"/>
    </row>
    <row r="694" spans="1:52">
      <c r="A694" s="138"/>
      <c r="B694" s="142"/>
      <c r="C694" s="172" t="s">
        <v>1158</v>
      </c>
      <c r="D694" s="166" t="s">
        <v>26</v>
      </c>
      <c r="E694" s="166" t="s">
        <v>1159</v>
      </c>
      <c r="F694" s="167" t="s">
        <v>1247</v>
      </c>
      <c r="G694" s="181" t="s">
        <v>1248</v>
      </c>
      <c r="H694" s="181" t="s">
        <v>1248</v>
      </c>
      <c r="I694" s="181" t="s">
        <v>1248</v>
      </c>
      <c r="J694" s="181" t="s">
        <v>1248</v>
      </c>
      <c r="K694" s="168">
        <v>0.9</v>
      </c>
      <c r="L694" s="169">
        <v>1</v>
      </c>
      <c r="M694" s="169">
        <v>0.96</v>
      </c>
      <c r="N694" s="170">
        <v>1</v>
      </c>
      <c r="O694" s="170">
        <v>0.968553459119497</v>
      </c>
      <c r="P694" s="356">
        <v>0.9</v>
      </c>
      <c r="Q694" s="357">
        <v>0.982035928143713</v>
      </c>
      <c r="R694" s="169">
        <v>0.994350282485876</v>
      </c>
      <c r="S694" s="169">
        <v>0.990185387131952</v>
      </c>
      <c r="T694" s="169">
        <v>0.973347754943562</v>
      </c>
      <c r="U694" s="356">
        <v>0.9</v>
      </c>
      <c r="V694" s="169">
        <v>0.940824233885171</v>
      </c>
      <c r="W694" s="169">
        <v>0.941242937853107</v>
      </c>
      <c r="X694" s="169">
        <v>0.936205016357688</v>
      </c>
      <c r="Y694" s="169">
        <v>0.948914219153008</v>
      </c>
      <c r="Z694" s="356">
        <v>0.92</v>
      </c>
      <c r="AA694" s="356">
        <v>0.939641109298532</v>
      </c>
      <c r="AB694" s="356">
        <v>0.946808510638298</v>
      </c>
      <c r="AC694" s="356">
        <v>0.952586206896552</v>
      </c>
      <c r="AD694" s="356">
        <v>0.959872119942674</v>
      </c>
      <c r="AE694" s="356">
        <v>0.92</v>
      </c>
      <c r="AF694" s="169">
        <v>0.995726495726496</v>
      </c>
      <c r="AG694" s="169">
        <v>0.984555984555985</v>
      </c>
      <c r="AH694" s="169">
        <v>0.995475113122172</v>
      </c>
      <c r="AI694" s="169">
        <v>0.994420963651733</v>
      </c>
      <c r="AJ694" s="356">
        <v>0.92</v>
      </c>
      <c r="AK694" s="169">
        <v>0.955967555040556</v>
      </c>
      <c r="AL694" s="169">
        <v>0.955141476880607</v>
      </c>
      <c r="AM694" s="169">
        <v>0.95595353339787</v>
      </c>
      <c r="AN694" s="169">
        <v>0.970530234207086</v>
      </c>
      <c r="AO694" s="168">
        <v>0.99</v>
      </c>
      <c r="AP694" s="358">
        <v>1</v>
      </c>
      <c r="AQ694" s="358">
        <v>1</v>
      </c>
      <c r="AR694" s="358">
        <v>1</v>
      </c>
      <c r="AS694" s="359">
        <v>1</v>
      </c>
      <c r="AT694" s="364">
        <v>0.0810595228934205</v>
      </c>
      <c r="AU694" s="361">
        <v>0.333333333333333</v>
      </c>
      <c r="AV694" s="362">
        <v>0.0833333333333333</v>
      </c>
      <c r="AW694" s="362">
        <v>0</v>
      </c>
      <c r="AX694" s="362">
        <v>0.0652920962199313</v>
      </c>
      <c r="AY694" s="142"/>
      <c r="AZ694" s="140"/>
    </row>
    <row r="695" spans="1:52">
      <c r="A695" s="138"/>
      <c r="B695" s="142"/>
      <c r="C695" s="172" t="s">
        <v>1158</v>
      </c>
      <c r="D695" s="166" t="s">
        <v>26</v>
      </c>
      <c r="E695" s="166" t="s">
        <v>1159</v>
      </c>
      <c r="F695" s="167" t="s">
        <v>1249</v>
      </c>
      <c r="G695" s="181" t="s">
        <v>1250</v>
      </c>
      <c r="H695" s="181" t="s">
        <v>1250</v>
      </c>
      <c r="I695" s="181" t="s">
        <v>1250</v>
      </c>
      <c r="J695" s="181" t="s">
        <v>1250</v>
      </c>
      <c r="K695" s="168">
        <v>0.9</v>
      </c>
      <c r="L695" s="169">
        <v>0.985714285714286</v>
      </c>
      <c r="M695" s="169">
        <v>0.964285714285714</v>
      </c>
      <c r="N695" s="170">
        <v>0.952380952380952</v>
      </c>
      <c r="O695" s="170">
        <v>0.947061937533086</v>
      </c>
      <c r="P695" s="356">
        <v>0.9</v>
      </c>
      <c r="Q695" s="357">
        <v>0.969252380209146</v>
      </c>
      <c r="R695" s="169">
        <v>0.946910755148741</v>
      </c>
      <c r="S695" s="169">
        <v>0.955194962460644</v>
      </c>
      <c r="T695" s="169">
        <v>0.960179813270834</v>
      </c>
      <c r="U695" s="356">
        <v>0.9</v>
      </c>
      <c r="V695" s="169">
        <v>0.925238020914625</v>
      </c>
      <c r="W695" s="169">
        <v>0.921739130434783</v>
      </c>
      <c r="X695" s="169">
        <v>0.926132235408089</v>
      </c>
      <c r="Y695" s="169">
        <v>0.937534099204672</v>
      </c>
      <c r="Z695" s="356">
        <v>0.92</v>
      </c>
      <c r="AA695" s="356">
        <v>0.885135135135135</v>
      </c>
      <c r="AB695" s="356">
        <v>0.904434250764526</v>
      </c>
      <c r="AC695" s="356">
        <v>0.904761904761905</v>
      </c>
      <c r="AD695" s="356">
        <v>0.903877361771183</v>
      </c>
      <c r="AE695" s="356">
        <v>0.92</v>
      </c>
      <c r="AF695" s="169">
        <v>0.998178506375228</v>
      </c>
      <c r="AG695" s="169">
        <v>0.996033320111067</v>
      </c>
      <c r="AH695" s="169">
        <v>0.99663257670242</v>
      </c>
      <c r="AI695" s="169">
        <v>0.996249244639545</v>
      </c>
      <c r="AJ695" s="356">
        <v>0.92</v>
      </c>
      <c r="AK695" s="169">
        <v>0.939276485788114</v>
      </c>
      <c r="AL695" s="169">
        <v>0.938839668476708</v>
      </c>
      <c r="AM695" s="169">
        <v>0.950819672131147</v>
      </c>
      <c r="AN695" s="169">
        <v>0.954274824449071</v>
      </c>
      <c r="AO695" s="168">
        <v>0.99</v>
      </c>
      <c r="AP695" s="358">
        <v>1</v>
      </c>
      <c r="AQ695" s="358">
        <v>1</v>
      </c>
      <c r="AR695" s="358">
        <v>1</v>
      </c>
      <c r="AS695" s="359">
        <v>1</v>
      </c>
      <c r="AT695" s="364">
        <v>0.0810595228934205</v>
      </c>
      <c r="AU695" s="361">
        <v>0.114942528735632</v>
      </c>
      <c r="AV695" s="362">
        <v>0.0571428571428571</v>
      </c>
      <c r="AW695" s="362">
        <v>0</v>
      </c>
      <c r="AX695" s="362">
        <v>0.0601823708206687</v>
      </c>
      <c r="AY695" s="142"/>
      <c r="AZ695" s="140"/>
    </row>
    <row r="696" spans="1:52">
      <c r="A696" s="138"/>
      <c r="B696" s="142"/>
      <c r="C696" s="172" t="s">
        <v>1158</v>
      </c>
      <c r="D696" s="166" t="s">
        <v>26</v>
      </c>
      <c r="E696" s="166" t="s">
        <v>1159</v>
      </c>
      <c r="F696" s="167" t="s">
        <v>1251</v>
      </c>
      <c r="G696" s="181" t="s">
        <v>1252</v>
      </c>
      <c r="H696" s="181" t="s">
        <v>1252</v>
      </c>
      <c r="I696" s="181" t="s">
        <v>1252</v>
      </c>
      <c r="J696" s="181" t="s">
        <v>1252</v>
      </c>
      <c r="K696" s="168">
        <v>0.9</v>
      </c>
      <c r="L696" s="169">
        <v>1</v>
      </c>
      <c r="M696" s="169">
        <v>1</v>
      </c>
      <c r="N696" s="170">
        <v>1</v>
      </c>
      <c r="O696" s="170">
        <v>0.99625</v>
      </c>
      <c r="P696" s="356">
        <v>0.9</v>
      </c>
      <c r="Q696" s="357">
        <v>0.950998185117967</v>
      </c>
      <c r="R696" s="169">
        <v>0.955207166853303</v>
      </c>
      <c r="S696" s="169">
        <v>0.976060935799782</v>
      </c>
      <c r="T696" s="169">
        <v>0.964424256490169</v>
      </c>
      <c r="U696" s="356">
        <v>0.9</v>
      </c>
      <c r="V696" s="169">
        <v>0.923774954627949</v>
      </c>
      <c r="W696" s="169">
        <v>0.876819708846585</v>
      </c>
      <c r="X696" s="169">
        <v>0.922198041349293</v>
      </c>
      <c r="Y696" s="169">
        <v>0.931733032724379</v>
      </c>
      <c r="Z696" s="356">
        <v>0.92</v>
      </c>
      <c r="AA696" s="356">
        <v>0.917627677100494</v>
      </c>
      <c r="AB696" s="356">
        <v>0.905829596412556</v>
      </c>
      <c r="AC696" s="356">
        <v>0.882352941176471</v>
      </c>
      <c r="AD696" s="356">
        <v>0.928444743440768</v>
      </c>
      <c r="AE696" s="356">
        <v>0.92</v>
      </c>
      <c r="AF696" s="169">
        <v>0.976470588235294</v>
      </c>
      <c r="AG696" s="169">
        <v>0.991416309012876</v>
      </c>
      <c r="AH696" s="169">
        <v>0.993846153846154</v>
      </c>
      <c r="AI696" s="169">
        <v>0.993862403654011</v>
      </c>
      <c r="AJ696" s="356">
        <v>0.92</v>
      </c>
      <c r="AK696" s="169">
        <v>0.951814396192742</v>
      </c>
      <c r="AL696" s="169">
        <v>0.925096030729834</v>
      </c>
      <c r="AM696" s="169">
        <v>0.950048971596474</v>
      </c>
      <c r="AN696" s="169">
        <v>0.959007734143701</v>
      </c>
      <c r="AO696" s="168">
        <v>0.99</v>
      </c>
      <c r="AP696" s="358">
        <v>1</v>
      </c>
      <c r="AQ696" s="358">
        <v>1</v>
      </c>
      <c r="AR696" s="358">
        <v>1</v>
      </c>
      <c r="AS696" s="359">
        <v>1</v>
      </c>
      <c r="AT696" s="364">
        <v>0.0810595228934205</v>
      </c>
      <c r="AU696" s="361">
        <v>0.1875</v>
      </c>
      <c r="AV696" s="362">
        <v>0</v>
      </c>
      <c r="AW696" s="362">
        <v>0.0384615384615385</v>
      </c>
      <c r="AX696" s="362">
        <v>0.0641025641025641</v>
      </c>
      <c r="AY696" s="142"/>
      <c r="AZ696" s="140"/>
    </row>
    <row r="697" spans="1:52">
      <c r="A697" s="138"/>
      <c r="B697" s="142"/>
      <c r="C697" s="172" t="s">
        <v>1158</v>
      </c>
      <c r="D697" s="166" t="s">
        <v>26</v>
      </c>
      <c r="E697" s="166" t="s">
        <v>1159</v>
      </c>
      <c r="F697" s="167" t="s">
        <v>1253</v>
      </c>
      <c r="G697" s="181" t="s">
        <v>1254</v>
      </c>
      <c r="H697" s="181" t="s">
        <v>1254</v>
      </c>
      <c r="I697" s="181" t="s">
        <v>1254</v>
      </c>
      <c r="J697" s="181" t="s">
        <v>1254</v>
      </c>
      <c r="K697" s="168">
        <v>0.9</v>
      </c>
      <c r="L697" s="169">
        <v>0.953488372093023</v>
      </c>
      <c r="M697" s="169">
        <v>0.903225806451613</v>
      </c>
      <c r="N697" s="170">
        <v>0.973684210526316</v>
      </c>
      <c r="O697" s="170">
        <v>0.948898678414097</v>
      </c>
      <c r="P697" s="356">
        <v>0.9</v>
      </c>
      <c r="Q697" s="357">
        <v>0.945829750644884</v>
      </c>
      <c r="R697" s="169">
        <v>0.927597955706985</v>
      </c>
      <c r="S697" s="169">
        <v>0.949915110356537</v>
      </c>
      <c r="T697" s="169">
        <v>0.95162186970743</v>
      </c>
      <c r="U697" s="356">
        <v>0.9</v>
      </c>
      <c r="V697" s="169">
        <v>0.914015477214101</v>
      </c>
      <c r="W697" s="169">
        <v>0.895229982964225</v>
      </c>
      <c r="X697" s="169">
        <v>0.911714770797963</v>
      </c>
      <c r="Y697" s="169">
        <v>0.913211547660603</v>
      </c>
      <c r="Z697" s="356">
        <v>0.92</v>
      </c>
      <c r="AA697" s="356">
        <v>0.897540983606557</v>
      </c>
      <c r="AB697" s="356">
        <v>0.886243386243386</v>
      </c>
      <c r="AC697" s="356">
        <v>0.938983050847458</v>
      </c>
      <c r="AD697" s="356">
        <v>0.906577924601632</v>
      </c>
      <c r="AE697" s="356">
        <v>0.92</v>
      </c>
      <c r="AF697" s="169">
        <v>0.996978851963746</v>
      </c>
      <c r="AG697" s="169">
        <v>0.998162890385793</v>
      </c>
      <c r="AH697" s="169">
        <v>0.99780340472268</v>
      </c>
      <c r="AI697" s="169">
        <v>0.991052531961388</v>
      </c>
      <c r="AJ697" s="356">
        <v>0.92</v>
      </c>
      <c r="AK697" s="169">
        <v>0.941733775461866</v>
      </c>
      <c r="AL697" s="169">
        <v>0.912480580010357</v>
      </c>
      <c r="AM697" s="169">
        <v>0.949114210327931</v>
      </c>
      <c r="AN697" s="169">
        <v>0.945792541625407</v>
      </c>
      <c r="AO697" s="168">
        <v>0.99</v>
      </c>
      <c r="AP697" s="358">
        <v>1</v>
      </c>
      <c r="AQ697" s="358">
        <v>1</v>
      </c>
      <c r="AR697" s="358">
        <v>1</v>
      </c>
      <c r="AS697" s="359">
        <v>1</v>
      </c>
      <c r="AT697" s="364">
        <v>0.0810595228934205</v>
      </c>
      <c r="AU697" s="361">
        <v>0.266666666666667</v>
      </c>
      <c r="AV697" s="362">
        <v>0</v>
      </c>
      <c r="AW697" s="362">
        <v>0</v>
      </c>
      <c r="AX697" s="362">
        <v>0.0442477876106195</v>
      </c>
      <c r="AY697" s="142"/>
      <c r="AZ697" s="140"/>
    </row>
    <row r="698" spans="1:52">
      <c r="A698" s="138"/>
      <c r="B698" s="142"/>
      <c r="C698" s="172" t="s">
        <v>1158</v>
      </c>
      <c r="D698" s="166" t="s">
        <v>26</v>
      </c>
      <c r="E698" s="166" t="s">
        <v>1159</v>
      </c>
      <c r="F698" s="167" t="s">
        <v>1255</v>
      </c>
      <c r="G698" s="181" t="s">
        <v>1256</v>
      </c>
      <c r="H698" s="181" t="s">
        <v>1256</v>
      </c>
      <c r="I698" s="181" t="s">
        <v>1256</v>
      </c>
      <c r="J698" s="181" t="s">
        <v>1256</v>
      </c>
      <c r="K698" s="168">
        <v>0.9</v>
      </c>
      <c r="L698" s="169">
        <v>0.794117647058823</v>
      </c>
      <c r="M698" s="169">
        <v>0.846153846153846</v>
      </c>
      <c r="N698" s="170">
        <v>0.896551724137931</v>
      </c>
      <c r="O698" s="170">
        <v>0.85838779956427</v>
      </c>
      <c r="P698" s="356">
        <v>0.9</v>
      </c>
      <c r="Q698" s="357">
        <v>0.961386918833727</v>
      </c>
      <c r="R698" s="169">
        <v>0.937790157845868</v>
      </c>
      <c r="S698" s="169">
        <v>0.956787224048849</v>
      </c>
      <c r="T698" s="169">
        <v>0.954645639959023</v>
      </c>
      <c r="U698" s="356">
        <v>0.9</v>
      </c>
      <c r="V698" s="169">
        <v>0.929866036249015</v>
      </c>
      <c r="W698" s="169">
        <v>0.892293407613742</v>
      </c>
      <c r="X698" s="169">
        <v>0.915922968529826</v>
      </c>
      <c r="Y698" s="169">
        <v>0.929112470120759</v>
      </c>
      <c r="Z698" s="356">
        <v>0.92</v>
      </c>
      <c r="AA698" s="356">
        <v>0.936548223350254</v>
      </c>
      <c r="AB698" s="356">
        <v>0.916923076923077</v>
      </c>
      <c r="AC698" s="356">
        <v>0.9272030651341</v>
      </c>
      <c r="AD698" s="356">
        <v>0.915704268921427</v>
      </c>
      <c r="AE698" s="356">
        <v>0.92</v>
      </c>
      <c r="AF698" s="169">
        <v>0.999857934365677</v>
      </c>
      <c r="AG698" s="169">
        <v>0.995119910764083</v>
      </c>
      <c r="AH698" s="169">
        <v>0.996428115831101</v>
      </c>
      <c r="AI698" s="169">
        <v>0.996999397998344</v>
      </c>
      <c r="AJ698" s="356">
        <v>0.92</v>
      </c>
      <c r="AK698" s="169">
        <v>0.943053645116919</v>
      </c>
      <c r="AL698" s="169">
        <v>0.929357266936885</v>
      </c>
      <c r="AM698" s="169">
        <v>0.958594730238394</v>
      </c>
      <c r="AN698" s="169">
        <v>0.954492860806604</v>
      </c>
      <c r="AO698" s="168">
        <v>0.99</v>
      </c>
      <c r="AP698" s="358">
        <v>1</v>
      </c>
      <c r="AQ698" s="358">
        <v>1</v>
      </c>
      <c r="AR698" s="358">
        <v>1</v>
      </c>
      <c r="AS698" s="359">
        <v>1</v>
      </c>
      <c r="AT698" s="364">
        <v>0.0810595228934205</v>
      </c>
      <c r="AU698" s="361">
        <v>0.285714285714286</v>
      </c>
      <c r="AV698" s="362">
        <v>0</v>
      </c>
      <c r="AW698" s="362">
        <v>0</v>
      </c>
      <c r="AX698" s="362">
        <v>0.0597189695550351</v>
      </c>
      <c r="AY698" s="142"/>
      <c r="AZ698" s="140"/>
    </row>
    <row r="699" spans="1:52">
      <c r="A699" s="138"/>
      <c r="B699" s="142"/>
      <c r="C699" s="172" t="s">
        <v>1158</v>
      </c>
      <c r="D699" s="166" t="s">
        <v>26</v>
      </c>
      <c r="E699" s="166" t="s">
        <v>1159</v>
      </c>
      <c r="F699" s="167" t="s">
        <v>1257</v>
      </c>
      <c r="G699" s="181" t="s">
        <v>1258</v>
      </c>
      <c r="H699" s="181" t="s">
        <v>1258</v>
      </c>
      <c r="I699" s="181" t="s">
        <v>1258</v>
      </c>
      <c r="J699" s="181" t="s">
        <v>1258</v>
      </c>
      <c r="K699" s="168">
        <v>0.9</v>
      </c>
      <c r="L699" s="169">
        <v>1</v>
      </c>
      <c r="M699" s="169">
        <v>0.96</v>
      </c>
      <c r="N699" s="170">
        <v>1</v>
      </c>
      <c r="O699" s="170">
        <v>0.992647058823529</v>
      </c>
      <c r="P699" s="356">
        <v>0.9</v>
      </c>
      <c r="Q699" s="357">
        <v>0.96949965729952</v>
      </c>
      <c r="R699" s="169">
        <v>0.957644628099174</v>
      </c>
      <c r="S699" s="169">
        <v>0.965133906013138</v>
      </c>
      <c r="T699" s="169">
        <v>0.962235079554745</v>
      </c>
      <c r="U699" s="356">
        <v>0.9</v>
      </c>
      <c r="V699" s="169">
        <v>0.880397532556546</v>
      </c>
      <c r="W699" s="169">
        <v>0.862603305785124</v>
      </c>
      <c r="X699" s="169">
        <v>0.906013137948459</v>
      </c>
      <c r="Y699" s="169">
        <v>0.918118357336017</v>
      </c>
      <c r="Z699" s="356">
        <v>0.92</v>
      </c>
      <c r="AA699" s="356">
        <v>0.851179673321234</v>
      </c>
      <c r="AB699" s="356">
        <v>0.878378378378378</v>
      </c>
      <c r="AC699" s="356">
        <v>0.811881188118812</v>
      </c>
      <c r="AD699" s="356">
        <v>0.873807380738074</v>
      </c>
      <c r="AE699" s="356">
        <v>0.92</v>
      </c>
      <c r="AF699" s="169">
        <v>0.998217468805704</v>
      </c>
      <c r="AG699" s="169">
        <v>0.987714987714988</v>
      </c>
      <c r="AH699" s="169">
        <v>1</v>
      </c>
      <c r="AI699" s="169">
        <v>0.991679566563467</v>
      </c>
      <c r="AJ699" s="356">
        <v>0.92</v>
      </c>
      <c r="AK699" s="169">
        <v>0.939175554914961</v>
      </c>
      <c r="AL699" s="169">
        <v>0.916156670746634</v>
      </c>
      <c r="AM699" s="169">
        <v>0.958734525447043</v>
      </c>
      <c r="AN699" s="169">
        <v>0.949410137904401</v>
      </c>
      <c r="AO699" s="168">
        <v>0.99</v>
      </c>
      <c r="AP699" s="358">
        <v>1</v>
      </c>
      <c r="AQ699" s="358">
        <v>1</v>
      </c>
      <c r="AR699" s="358">
        <v>1</v>
      </c>
      <c r="AS699" s="359">
        <v>1</v>
      </c>
      <c r="AT699" s="364">
        <v>0.0810595228934205</v>
      </c>
      <c r="AU699" s="361">
        <v>0.133333333333333</v>
      </c>
      <c r="AV699" s="362">
        <v>0.0476190476190476</v>
      </c>
      <c r="AW699" s="362">
        <v>0</v>
      </c>
      <c r="AX699" s="362">
        <v>0.079696394686907</v>
      </c>
      <c r="AY699" s="142"/>
      <c r="AZ699" s="140"/>
    </row>
    <row r="700" spans="1:52">
      <c r="A700" s="138"/>
      <c r="B700" s="142"/>
      <c r="C700" s="172" t="s">
        <v>1158</v>
      </c>
      <c r="D700" s="166" t="s">
        <v>26</v>
      </c>
      <c r="E700" s="166" t="s">
        <v>1159</v>
      </c>
      <c r="F700" s="167" t="s">
        <v>1259</v>
      </c>
      <c r="G700" s="181" t="s">
        <v>1260</v>
      </c>
      <c r="H700" s="181" t="s">
        <v>1260</v>
      </c>
      <c r="I700" s="181" t="s">
        <v>1260</v>
      </c>
      <c r="J700" s="181" t="s">
        <v>1260</v>
      </c>
      <c r="K700" s="168">
        <v>0.9</v>
      </c>
      <c r="L700" s="169">
        <v>1</v>
      </c>
      <c r="M700" s="169">
        <v>1</v>
      </c>
      <c r="N700" s="170">
        <v>1</v>
      </c>
      <c r="O700" s="170">
        <v>0.980988593155893</v>
      </c>
      <c r="P700" s="356">
        <v>0.9</v>
      </c>
      <c r="Q700" s="357">
        <v>0.98530029399412</v>
      </c>
      <c r="R700" s="169">
        <v>0.989498249708285</v>
      </c>
      <c r="S700" s="169">
        <v>0.990720524017467</v>
      </c>
      <c r="T700" s="169">
        <v>0.98804915898186</v>
      </c>
      <c r="U700" s="356">
        <v>0.9</v>
      </c>
      <c r="V700" s="169">
        <v>0.935741285174297</v>
      </c>
      <c r="W700" s="169">
        <v>0.931155192532089</v>
      </c>
      <c r="X700" s="169">
        <v>0.929585152838428</v>
      </c>
      <c r="Y700" s="169">
        <v>0.931701835435136</v>
      </c>
      <c r="Z700" s="356">
        <v>0.92</v>
      </c>
      <c r="AA700" s="356">
        <v>0.894981412639405</v>
      </c>
      <c r="AB700" s="356">
        <v>0.900900900900901</v>
      </c>
      <c r="AC700" s="356">
        <v>0.900958466453674</v>
      </c>
      <c r="AD700" s="356">
        <v>0.880273871206514</v>
      </c>
      <c r="AE700" s="356">
        <v>0.92</v>
      </c>
      <c r="AF700" s="169">
        <v>0.997596153846154</v>
      </c>
      <c r="AG700" s="169">
        <v>0.997458703939009</v>
      </c>
      <c r="AH700" s="169">
        <v>0.994366197183099</v>
      </c>
      <c r="AI700" s="169">
        <v>0.99503939305515</v>
      </c>
      <c r="AJ700" s="356">
        <v>0.92</v>
      </c>
      <c r="AK700" s="169">
        <v>0.951981486838299</v>
      </c>
      <c r="AL700" s="169">
        <v>0.938428874734607</v>
      </c>
      <c r="AM700" s="169">
        <v>0.958909682668836</v>
      </c>
      <c r="AN700" s="169">
        <v>0.951175243930695</v>
      </c>
      <c r="AO700" s="168">
        <v>0.99</v>
      </c>
      <c r="AP700" s="358">
        <v>1</v>
      </c>
      <c r="AQ700" s="358">
        <v>1</v>
      </c>
      <c r="AR700" s="358">
        <v>1</v>
      </c>
      <c r="AS700" s="359">
        <v>1</v>
      </c>
      <c r="AT700" s="364">
        <v>0.0810595228934205</v>
      </c>
      <c r="AU700" s="361">
        <v>0.444444444444444</v>
      </c>
      <c r="AV700" s="362">
        <v>0.1875</v>
      </c>
      <c r="AW700" s="362">
        <v>0.117647058823529</v>
      </c>
      <c r="AX700" s="362">
        <v>0.103942652329749</v>
      </c>
      <c r="AY700" s="142"/>
      <c r="AZ700" s="140"/>
    </row>
    <row r="701" spans="1:52">
      <c r="A701" s="138"/>
      <c r="B701" s="142"/>
      <c r="C701" s="172" t="s">
        <v>1158</v>
      </c>
      <c r="D701" s="166" t="s">
        <v>26</v>
      </c>
      <c r="E701" s="166" t="s">
        <v>1159</v>
      </c>
      <c r="F701" s="167" t="s">
        <v>1261</v>
      </c>
      <c r="G701" s="181" t="s">
        <v>1262</v>
      </c>
      <c r="H701" s="181" t="s">
        <v>1262</v>
      </c>
      <c r="I701" s="181" t="s">
        <v>1262</v>
      </c>
      <c r="J701" s="181" t="s">
        <v>1262</v>
      </c>
      <c r="K701" s="168">
        <v>0.9</v>
      </c>
      <c r="L701" s="169">
        <v>0.930232558139535</v>
      </c>
      <c r="M701" s="169">
        <v>0.868421052631579</v>
      </c>
      <c r="N701" s="170">
        <v>0.9</v>
      </c>
      <c r="O701" s="170">
        <v>0.883116883116883</v>
      </c>
      <c r="P701" s="356">
        <v>0.9</v>
      </c>
      <c r="Q701" s="357">
        <v>0.968151281413287</v>
      </c>
      <c r="R701" s="169">
        <v>0.948555320648344</v>
      </c>
      <c r="S701" s="169">
        <v>0.975217682518419</v>
      </c>
      <c r="T701" s="169">
        <v>0.964603316800315</v>
      </c>
      <c r="U701" s="356">
        <v>0.9</v>
      </c>
      <c r="V701" s="169">
        <v>0.939537198308037</v>
      </c>
      <c r="W701" s="169">
        <v>0.944326990838619</v>
      </c>
      <c r="X701" s="169">
        <v>0.954119223040857</v>
      </c>
      <c r="Y701" s="169">
        <v>0.938929796578321</v>
      </c>
      <c r="Z701" s="356">
        <v>0.92</v>
      </c>
      <c r="AA701" s="356">
        <v>0.918544194107452</v>
      </c>
      <c r="AB701" s="356">
        <v>0.915611814345992</v>
      </c>
      <c r="AC701" s="356">
        <v>0.910561370123692</v>
      </c>
      <c r="AD701" s="356">
        <v>0.890467039852954</v>
      </c>
      <c r="AE701" s="356">
        <v>0.92</v>
      </c>
      <c r="AF701" s="169">
        <v>0.997476022211005</v>
      </c>
      <c r="AG701" s="169">
        <v>0.998024691358025</v>
      </c>
      <c r="AH701" s="169">
        <v>0.995167414566793</v>
      </c>
      <c r="AI701" s="169">
        <v>0.991265682070827</v>
      </c>
      <c r="AJ701" s="356">
        <v>0.92</v>
      </c>
      <c r="AK701" s="169">
        <v>0.956181533646322</v>
      </c>
      <c r="AL701" s="169">
        <v>0.950189953566906</v>
      </c>
      <c r="AM701" s="169">
        <v>0.966575885120079</v>
      </c>
      <c r="AN701" s="169">
        <v>0.950776328074126</v>
      </c>
      <c r="AO701" s="168">
        <v>0.99</v>
      </c>
      <c r="AP701" s="358">
        <v>1</v>
      </c>
      <c r="AQ701" s="358">
        <v>1</v>
      </c>
      <c r="AR701" s="358">
        <v>1</v>
      </c>
      <c r="AS701" s="359">
        <v>1</v>
      </c>
      <c r="AT701" s="364">
        <v>0.0810595228934205</v>
      </c>
      <c r="AU701" s="361">
        <v>0.333333333333333</v>
      </c>
      <c r="AV701" s="362">
        <v>0</v>
      </c>
      <c r="AW701" s="362">
        <v>0</v>
      </c>
      <c r="AX701" s="362">
        <v>0.0670103092783505</v>
      </c>
      <c r="AY701" s="142"/>
      <c r="AZ701" s="140"/>
    </row>
    <row r="702" spans="1:52">
      <c r="A702" s="138"/>
      <c r="B702" s="142"/>
      <c r="C702" s="172" t="s">
        <v>1158</v>
      </c>
      <c r="D702" s="166" t="s">
        <v>26</v>
      </c>
      <c r="E702" s="166" t="s">
        <v>1159</v>
      </c>
      <c r="F702" s="167" t="s">
        <v>1263</v>
      </c>
      <c r="G702" s="181" t="s">
        <v>1264</v>
      </c>
      <c r="H702" s="181" t="s">
        <v>1264</v>
      </c>
      <c r="I702" s="181" t="s">
        <v>1264</v>
      </c>
      <c r="J702" s="181" t="s">
        <v>1264</v>
      </c>
      <c r="K702" s="168">
        <v>0.9</v>
      </c>
      <c r="L702" s="169">
        <v>0.764705882352941</v>
      </c>
      <c r="M702" s="169">
        <v>0.75</v>
      </c>
      <c r="N702" s="170">
        <v>0.647058823529412</v>
      </c>
      <c r="O702" s="170">
        <v>0.721627408993576</v>
      </c>
      <c r="P702" s="356">
        <v>0.9</v>
      </c>
      <c r="Q702" s="357">
        <v>0.990990990990991</v>
      </c>
      <c r="R702" s="169">
        <v>0.989761092150171</v>
      </c>
      <c r="S702" s="169">
        <v>0.991921005385996</v>
      </c>
      <c r="T702" s="169">
        <v>0.987883298600774</v>
      </c>
      <c r="U702" s="356">
        <v>0.9</v>
      </c>
      <c r="V702" s="169">
        <v>0.95980595980596</v>
      </c>
      <c r="W702" s="169">
        <v>0.964163822525597</v>
      </c>
      <c r="X702" s="169">
        <v>0.963195691202873</v>
      </c>
      <c r="Y702" s="169">
        <v>0.963739208097648</v>
      </c>
      <c r="Z702" s="356">
        <v>0.92</v>
      </c>
      <c r="AA702" s="356">
        <v>0.971212121212121</v>
      </c>
      <c r="AB702" s="356">
        <v>0.967551622418879</v>
      </c>
      <c r="AC702" s="356">
        <v>0.985257985257985</v>
      </c>
      <c r="AD702" s="356">
        <v>0.965317035905271</v>
      </c>
      <c r="AE702" s="356">
        <v>0.92</v>
      </c>
      <c r="AF702" s="169">
        <v>0.999414862492686</v>
      </c>
      <c r="AG702" s="169">
        <v>0.990012484394507</v>
      </c>
      <c r="AH702" s="169">
        <v>0.996026490066225</v>
      </c>
      <c r="AI702" s="169">
        <v>0.998013085537671</v>
      </c>
      <c r="AJ702" s="356">
        <v>0.92</v>
      </c>
      <c r="AK702" s="169">
        <v>0.97861216730038</v>
      </c>
      <c r="AL702" s="169">
        <v>0.981641468682505</v>
      </c>
      <c r="AM702" s="169">
        <v>0.991452991452991</v>
      </c>
      <c r="AN702" s="169">
        <v>0.983768389044733</v>
      </c>
      <c r="AO702" s="168">
        <v>0.99</v>
      </c>
      <c r="AP702" s="358">
        <v>1</v>
      </c>
      <c r="AQ702" s="358">
        <v>1</v>
      </c>
      <c r="AR702" s="358">
        <v>1</v>
      </c>
      <c r="AS702" s="359">
        <v>1</v>
      </c>
      <c r="AT702" s="364">
        <v>0.0810595228934205</v>
      </c>
      <c r="AU702" s="361">
        <v>0.363636363636364</v>
      </c>
      <c r="AV702" s="362">
        <v>0</v>
      </c>
      <c r="AW702" s="362">
        <v>0</v>
      </c>
      <c r="AX702" s="362">
        <v>0.102564102564103</v>
      </c>
      <c r="AY702" s="142"/>
      <c r="AZ702" s="140"/>
    </row>
    <row r="703" spans="1:52">
      <c r="A703" s="138"/>
      <c r="B703" s="142"/>
      <c r="C703" s="172" t="s">
        <v>1158</v>
      </c>
      <c r="D703" s="166" t="s">
        <v>26</v>
      </c>
      <c r="E703" s="166" t="s">
        <v>1159</v>
      </c>
      <c r="F703" s="167" t="s">
        <v>1265</v>
      </c>
      <c r="G703" s="181" t="s">
        <v>1266</v>
      </c>
      <c r="H703" s="181" t="s">
        <v>1266</v>
      </c>
      <c r="I703" s="181" t="s">
        <v>1266</v>
      </c>
      <c r="J703" s="181" t="s">
        <v>1266</v>
      </c>
      <c r="K703" s="168">
        <v>0.9</v>
      </c>
      <c r="L703" s="169">
        <v>0.904761904761905</v>
      </c>
      <c r="M703" s="169">
        <v>1</v>
      </c>
      <c r="N703" s="170">
        <v>0.952380952380952</v>
      </c>
      <c r="O703" s="170">
        <v>0.934959349593496</v>
      </c>
      <c r="P703" s="356">
        <v>0.9</v>
      </c>
      <c r="Q703" s="357">
        <v>0.999523809523809</v>
      </c>
      <c r="R703" s="169">
        <v>1</v>
      </c>
      <c r="S703" s="169">
        <v>0.998208955223881</v>
      </c>
      <c r="T703" s="169">
        <v>0.999324975891996</v>
      </c>
      <c r="U703" s="356">
        <v>0.9</v>
      </c>
      <c r="V703" s="169">
        <v>0.973333333333333</v>
      </c>
      <c r="W703" s="169">
        <v>0.954248366013072</v>
      </c>
      <c r="X703" s="169">
        <v>0.980298507462687</v>
      </c>
      <c r="Y703" s="169">
        <v>0.976528447444552</v>
      </c>
      <c r="Z703" s="356">
        <v>0.92</v>
      </c>
      <c r="AA703" s="356">
        <v>0.95959595959596</v>
      </c>
      <c r="AB703" s="356">
        <v>0.966926070038911</v>
      </c>
      <c r="AC703" s="356">
        <v>0.979087452471483</v>
      </c>
      <c r="AD703" s="356">
        <v>0.968251667149899</v>
      </c>
      <c r="AE703" s="356">
        <v>0.92</v>
      </c>
      <c r="AF703" s="169">
        <v>0.998069498069498</v>
      </c>
      <c r="AG703" s="169">
        <v>1</v>
      </c>
      <c r="AH703" s="169">
        <v>0.992263056092843</v>
      </c>
      <c r="AI703" s="169">
        <v>0.992623533594028</v>
      </c>
      <c r="AJ703" s="356">
        <v>0.92</v>
      </c>
      <c r="AK703" s="169">
        <v>0.978640776699029</v>
      </c>
      <c r="AL703" s="169">
        <v>0.974980453479281</v>
      </c>
      <c r="AM703" s="169">
        <v>0.990004543389368</v>
      </c>
      <c r="AN703" s="169">
        <v>0.984740716235216</v>
      </c>
      <c r="AO703" s="168">
        <v>0.99</v>
      </c>
      <c r="AP703" s="358">
        <v>1</v>
      </c>
      <c r="AQ703" s="358">
        <v>1</v>
      </c>
      <c r="AR703" s="358">
        <v>1</v>
      </c>
      <c r="AS703" s="359">
        <v>1</v>
      </c>
      <c r="AT703" s="364">
        <v>0.0810595228934205</v>
      </c>
      <c r="AU703" s="361">
        <v>0.411764705882353</v>
      </c>
      <c r="AV703" s="362">
        <v>0</v>
      </c>
      <c r="AW703" s="362">
        <v>0</v>
      </c>
      <c r="AX703" s="362">
        <v>0.0681198910081744</v>
      </c>
      <c r="AY703" s="142"/>
      <c r="AZ703" s="140"/>
    </row>
    <row r="704" spans="1:52">
      <c r="A704" s="138"/>
      <c r="B704" s="142"/>
      <c r="C704" s="172" t="s">
        <v>1158</v>
      </c>
      <c r="D704" s="166" t="s">
        <v>26</v>
      </c>
      <c r="E704" s="166" t="s">
        <v>1159</v>
      </c>
      <c r="F704" s="167" t="s">
        <v>1267</v>
      </c>
      <c r="G704" s="181" t="s">
        <v>1268</v>
      </c>
      <c r="H704" s="181" t="s">
        <v>1268</v>
      </c>
      <c r="I704" s="181" t="s">
        <v>1268</v>
      </c>
      <c r="J704" s="181" t="s">
        <v>1268</v>
      </c>
      <c r="K704" s="168">
        <v>0.9</v>
      </c>
      <c r="L704" s="169">
        <v>1</v>
      </c>
      <c r="M704" s="169">
        <v>1</v>
      </c>
      <c r="N704" s="170">
        <v>1</v>
      </c>
      <c r="O704" s="170">
        <v>0.996518711923412</v>
      </c>
      <c r="P704" s="356">
        <v>0.9</v>
      </c>
      <c r="Q704" s="357">
        <v>1</v>
      </c>
      <c r="R704" s="169">
        <v>1</v>
      </c>
      <c r="S704" s="169">
        <v>0.999149659863946</v>
      </c>
      <c r="T704" s="169">
        <v>0.996298802085406</v>
      </c>
      <c r="U704" s="356">
        <v>0.9</v>
      </c>
      <c r="V704" s="169">
        <v>0.93395618556701</v>
      </c>
      <c r="W704" s="169">
        <v>0.952286282306163</v>
      </c>
      <c r="X704" s="169">
        <v>0.948979591836735</v>
      </c>
      <c r="Y704" s="169">
        <v>0.953091627863785</v>
      </c>
      <c r="Z704" s="356">
        <v>0.92</v>
      </c>
      <c r="AA704" s="356">
        <v>0.920812894183602</v>
      </c>
      <c r="AB704" s="356">
        <v>0.934316353887399</v>
      </c>
      <c r="AC704" s="356">
        <v>0.958587088915956</v>
      </c>
      <c r="AD704" s="356">
        <v>0.936249829908831</v>
      </c>
      <c r="AE704" s="356">
        <v>0.92</v>
      </c>
      <c r="AF704" s="169">
        <v>0.996336996336996</v>
      </c>
      <c r="AG704" s="169">
        <v>1</v>
      </c>
      <c r="AH704" s="169">
        <v>0.996108949416342</v>
      </c>
      <c r="AI704" s="169">
        <v>0.995650529500756</v>
      </c>
      <c r="AJ704" s="356">
        <v>0.92</v>
      </c>
      <c r="AK704" s="169">
        <v>0.957634598411297</v>
      </c>
      <c r="AL704" s="169">
        <v>0.962899543378995</v>
      </c>
      <c r="AM704" s="169">
        <v>0.979514654900725</v>
      </c>
      <c r="AN704" s="169">
        <v>0.97120633708723</v>
      </c>
      <c r="AO704" s="168">
        <v>0.99</v>
      </c>
      <c r="AP704" s="358">
        <v>1</v>
      </c>
      <c r="AQ704" s="358">
        <v>1</v>
      </c>
      <c r="AR704" s="358">
        <v>1</v>
      </c>
      <c r="AS704" s="359">
        <v>1</v>
      </c>
      <c r="AT704" s="364">
        <v>0.0810595228934205</v>
      </c>
      <c r="AU704" s="361">
        <v>0.363636363636364</v>
      </c>
      <c r="AV704" s="362">
        <v>0</v>
      </c>
      <c r="AW704" s="362">
        <v>0</v>
      </c>
      <c r="AX704" s="362">
        <v>0.0170316301703163</v>
      </c>
      <c r="AY704" s="142"/>
      <c r="AZ704" s="140"/>
    </row>
    <row r="705" spans="1:52">
      <c r="A705" s="138"/>
      <c r="B705" s="142"/>
      <c r="C705" s="172" t="s">
        <v>1158</v>
      </c>
      <c r="D705" s="166" t="s">
        <v>26</v>
      </c>
      <c r="E705" s="166" t="s">
        <v>1159</v>
      </c>
      <c r="F705" s="167" t="s">
        <v>1269</v>
      </c>
      <c r="G705" s="181" t="s">
        <v>1270</v>
      </c>
      <c r="H705" s="181" t="s">
        <v>1270</v>
      </c>
      <c r="I705" s="181" t="s">
        <v>1270</v>
      </c>
      <c r="J705" s="181" t="s">
        <v>1270</v>
      </c>
      <c r="K705" s="168">
        <v>0.9</v>
      </c>
      <c r="L705" s="169">
        <v>0.765432098765432</v>
      </c>
      <c r="M705" s="169">
        <v>0.754098360655738</v>
      </c>
      <c r="N705" s="170">
        <v>0.818181818181818</v>
      </c>
      <c r="O705" s="170">
        <v>0.784366576819407</v>
      </c>
      <c r="P705" s="356">
        <v>0.9</v>
      </c>
      <c r="Q705" s="357">
        <v>0.945694650316669</v>
      </c>
      <c r="R705" s="169">
        <v>0.936794582392777</v>
      </c>
      <c r="S705" s="169">
        <v>0.948554808216688</v>
      </c>
      <c r="T705" s="169">
        <v>0.945299691878379</v>
      </c>
      <c r="U705" s="356">
        <v>0.9</v>
      </c>
      <c r="V705" s="169">
        <v>0.915510039078291</v>
      </c>
      <c r="W705" s="169">
        <v>0.901053423626787</v>
      </c>
      <c r="X705" s="169">
        <v>0.913470278131249</v>
      </c>
      <c r="Y705" s="169">
        <v>0.918121039474449</v>
      </c>
      <c r="Z705" s="356">
        <v>0.92</v>
      </c>
      <c r="AA705" s="356">
        <v>0.941071957358602</v>
      </c>
      <c r="AB705" s="356">
        <v>0.893756845564075</v>
      </c>
      <c r="AC705" s="356">
        <v>0.925637025481019</v>
      </c>
      <c r="AD705" s="356">
        <v>0.92041815649277</v>
      </c>
      <c r="AE705" s="356">
        <v>0.92</v>
      </c>
      <c r="AF705" s="169">
        <v>1</v>
      </c>
      <c r="AG705" s="169">
        <v>0.996263079222721</v>
      </c>
      <c r="AH705" s="169">
        <v>0.995944380069525</v>
      </c>
      <c r="AI705" s="169">
        <v>0.993401210911812</v>
      </c>
      <c r="AJ705" s="356">
        <v>0.92</v>
      </c>
      <c r="AK705" s="169">
        <v>0.959251713280237</v>
      </c>
      <c r="AL705" s="169">
        <v>0.923985733392778</v>
      </c>
      <c r="AM705" s="169">
        <v>0.959590517241379</v>
      </c>
      <c r="AN705" s="169">
        <v>0.95461768284104</v>
      </c>
      <c r="AO705" s="168">
        <v>0.99</v>
      </c>
      <c r="AP705" s="358">
        <v>1</v>
      </c>
      <c r="AQ705" s="358">
        <v>1</v>
      </c>
      <c r="AR705" s="358">
        <v>1</v>
      </c>
      <c r="AS705" s="359">
        <v>1</v>
      </c>
      <c r="AT705" s="364">
        <v>0.0810595228934205</v>
      </c>
      <c r="AU705" s="361">
        <v>0.225352112676056</v>
      </c>
      <c r="AV705" s="362">
        <v>0</v>
      </c>
      <c r="AW705" s="362">
        <v>0.0769230769230769</v>
      </c>
      <c r="AX705" s="362">
        <v>0.0889632107023411</v>
      </c>
      <c r="AY705" s="142"/>
      <c r="AZ705" s="140"/>
    </row>
    <row r="706" spans="1:52">
      <c r="A706" s="138"/>
      <c r="B706" s="142"/>
      <c r="C706" s="172" t="s">
        <v>1158</v>
      </c>
      <c r="D706" s="166" t="s">
        <v>26</v>
      </c>
      <c r="E706" s="166" t="s">
        <v>1159</v>
      </c>
      <c r="F706" s="167" t="s">
        <v>1271</v>
      </c>
      <c r="G706" s="181" t="s">
        <v>1272</v>
      </c>
      <c r="H706" s="181" t="s">
        <v>1272</v>
      </c>
      <c r="I706" s="181" t="s">
        <v>1272</v>
      </c>
      <c r="J706" s="181" t="s">
        <v>1272</v>
      </c>
      <c r="K706" s="168">
        <v>0.9</v>
      </c>
      <c r="L706" s="169">
        <v>0.846153846153846</v>
      </c>
      <c r="M706" s="169">
        <v>0.823529411764706</v>
      </c>
      <c r="N706" s="170">
        <v>0.854166666666667</v>
      </c>
      <c r="O706" s="170">
        <v>0.835893854748603</v>
      </c>
      <c r="P706" s="356">
        <v>0.9</v>
      </c>
      <c r="Q706" s="357">
        <v>0.97594050743657</v>
      </c>
      <c r="R706" s="169">
        <v>0.980928162746345</v>
      </c>
      <c r="S706" s="169">
        <v>0.977286135693215</v>
      </c>
      <c r="T706" s="169">
        <v>0.97757194903329</v>
      </c>
      <c r="U706" s="356">
        <v>0.9</v>
      </c>
      <c r="V706" s="169">
        <v>0.9332895888014</v>
      </c>
      <c r="W706" s="169">
        <v>0.923076923076923</v>
      </c>
      <c r="X706" s="169">
        <v>0.94306784660767</v>
      </c>
      <c r="Y706" s="169">
        <v>0.943163637064595</v>
      </c>
      <c r="Z706" s="356">
        <v>0.92</v>
      </c>
      <c r="AA706" s="356">
        <v>0.944055944055944</v>
      </c>
      <c r="AB706" s="356">
        <v>0.938330170777989</v>
      </c>
      <c r="AC706" s="356">
        <v>0.957257346393589</v>
      </c>
      <c r="AD706" s="356">
        <v>0.949824858074647</v>
      </c>
      <c r="AE706" s="356">
        <v>0.92</v>
      </c>
      <c r="AF706" s="169">
        <v>0.996842105263158</v>
      </c>
      <c r="AG706" s="169">
        <v>0.99572192513369</v>
      </c>
      <c r="AH706" s="169">
        <v>0.986635220125786</v>
      </c>
      <c r="AI706" s="169">
        <v>0.985714285714286</v>
      </c>
      <c r="AJ706" s="356">
        <v>0.92</v>
      </c>
      <c r="AK706" s="169">
        <v>0.96724728301325</v>
      </c>
      <c r="AL706" s="169">
        <v>0.960045662100457</v>
      </c>
      <c r="AM706" s="169">
        <v>0.974745237040319</v>
      </c>
      <c r="AN706" s="169">
        <v>0.972967573488382</v>
      </c>
      <c r="AO706" s="168">
        <v>0.99</v>
      </c>
      <c r="AP706" s="358">
        <v>1</v>
      </c>
      <c r="AQ706" s="358">
        <v>1</v>
      </c>
      <c r="AR706" s="358">
        <v>1</v>
      </c>
      <c r="AS706" s="359">
        <v>1</v>
      </c>
      <c r="AT706" s="364">
        <v>0.0810595228934205</v>
      </c>
      <c r="AU706" s="361">
        <v>0.195121951219512</v>
      </c>
      <c r="AV706" s="362">
        <v>0.0666666666666667</v>
      </c>
      <c r="AW706" s="362">
        <v>0.0344827586206897</v>
      </c>
      <c r="AX706" s="362">
        <v>0.0675965665236052</v>
      </c>
      <c r="AY706" s="142"/>
      <c r="AZ706" s="140"/>
    </row>
    <row r="707" spans="1:52">
      <c r="A707" s="138"/>
      <c r="B707" s="142"/>
      <c r="C707" s="172" t="s">
        <v>1158</v>
      </c>
      <c r="D707" s="166" t="s">
        <v>26</v>
      </c>
      <c r="E707" s="166" t="s">
        <v>1159</v>
      </c>
      <c r="F707" s="167" t="s">
        <v>1273</v>
      </c>
      <c r="G707" s="181" t="s">
        <v>1274</v>
      </c>
      <c r="H707" s="181" t="s">
        <v>1274</v>
      </c>
      <c r="I707" s="181" t="s">
        <v>1274</v>
      </c>
      <c r="J707" s="181" t="s">
        <v>1274</v>
      </c>
      <c r="K707" s="168">
        <v>0.9</v>
      </c>
      <c r="L707" s="169">
        <v>0.976744186046512</v>
      </c>
      <c r="M707" s="169">
        <v>0.966666666666667</v>
      </c>
      <c r="N707" s="170">
        <v>1</v>
      </c>
      <c r="O707" s="170">
        <v>0.978688524590164</v>
      </c>
      <c r="P707" s="356">
        <v>0.9</v>
      </c>
      <c r="Q707" s="357">
        <v>0.944153577661431</v>
      </c>
      <c r="R707" s="169">
        <v>0.996491228070175</v>
      </c>
      <c r="S707" s="169">
        <v>0.994117647058824</v>
      </c>
      <c r="T707" s="169">
        <v>0.990614973262032</v>
      </c>
      <c r="U707" s="356">
        <v>0.9</v>
      </c>
      <c r="V707" s="169">
        <v>0.9173938336242</v>
      </c>
      <c r="W707" s="169">
        <v>0.952631578947368</v>
      </c>
      <c r="X707" s="169">
        <v>0.961960784313725</v>
      </c>
      <c r="Y707" s="169">
        <v>0.952072192513369</v>
      </c>
      <c r="Z707" s="356">
        <v>0.92</v>
      </c>
      <c r="AA707" s="356">
        <v>0.931923331130205</v>
      </c>
      <c r="AB707" s="356">
        <v>0.933852140077821</v>
      </c>
      <c r="AC707" s="356">
        <v>0.955752212389381</v>
      </c>
      <c r="AD707" s="356">
        <v>0.943359636217734</v>
      </c>
      <c r="AE707" s="356">
        <v>0.92</v>
      </c>
      <c r="AF707" s="169">
        <v>0.999494183105716</v>
      </c>
      <c r="AG707" s="169">
        <v>0.99712395743457</v>
      </c>
      <c r="AH707" s="169">
        <v>0.997960571040109</v>
      </c>
      <c r="AI707" s="169">
        <v>0.998619788648552</v>
      </c>
      <c r="AJ707" s="356">
        <v>0.92</v>
      </c>
      <c r="AK707" s="169">
        <v>0.961429725363489</v>
      </c>
      <c r="AL707" s="169">
        <v>0.958703606900157</v>
      </c>
      <c r="AM707" s="169">
        <v>0.978304888631762</v>
      </c>
      <c r="AN707" s="169">
        <v>0.972380488829082</v>
      </c>
      <c r="AO707" s="168">
        <v>0.99</v>
      </c>
      <c r="AP707" s="358">
        <v>1</v>
      </c>
      <c r="AQ707" s="358">
        <v>1</v>
      </c>
      <c r="AR707" s="358">
        <v>1</v>
      </c>
      <c r="AS707" s="359">
        <v>1</v>
      </c>
      <c r="AT707" s="364">
        <v>0.0810595228934205</v>
      </c>
      <c r="AU707" s="361">
        <v>0.25</v>
      </c>
      <c r="AV707" s="362">
        <v>0</v>
      </c>
      <c r="AW707" s="362">
        <v>0</v>
      </c>
      <c r="AX707" s="362">
        <v>0.0451467268623025</v>
      </c>
      <c r="AY707" s="142"/>
      <c r="AZ707" s="140"/>
    </row>
    <row r="708" spans="1:52">
      <c r="A708" s="138"/>
      <c r="B708" s="142"/>
      <c r="C708" s="172" t="s">
        <v>1158</v>
      </c>
      <c r="D708" s="166" t="s">
        <v>26</v>
      </c>
      <c r="E708" s="166" t="s">
        <v>1159</v>
      </c>
      <c r="F708" s="167" t="s">
        <v>1275</v>
      </c>
      <c r="G708" s="181" t="s">
        <v>1276</v>
      </c>
      <c r="H708" s="181" t="s">
        <v>1276</v>
      </c>
      <c r="I708" s="181" t="s">
        <v>1276</v>
      </c>
      <c r="J708" s="181" t="s">
        <v>1276</v>
      </c>
      <c r="K708" s="168">
        <v>0.9</v>
      </c>
      <c r="L708" s="169">
        <v>1</v>
      </c>
      <c r="M708" s="169">
        <v>0.971428571428571</v>
      </c>
      <c r="N708" s="170">
        <v>0.833333333333333</v>
      </c>
      <c r="O708" s="170">
        <v>0.910175438596491</v>
      </c>
      <c r="P708" s="356">
        <v>0.9</v>
      </c>
      <c r="Q708" s="357">
        <v>0.985842026825633</v>
      </c>
      <c r="R708" s="169">
        <v>0.989953114534494</v>
      </c>
      <c r="S708" s="169">
        <v>0.984431931103014</v>
      </c>
      <c r="T708" s="169">
        <v>0.989260903630191</v>
      </c>
      <c r="U708" s="356">
        <v>0.9</v>
      </c>
      <c r="V708" s="169">
        <v>0.955290611028316</v>
      </c>
      <c r="W708" s="169">
        <v>0.953114534494307</v>
      </c>
      <c r="X708" s="169">
        <v>0.960914210003312</v>
      </c>
      <c r="Y708" s="169">
        <v>0.963478715069209</v>
      </c>
      <c r="Z708" s="356">
        <v>0.92</v>
      </c>
      <c r="AA708" s="356">
        <v>0.960300429184549</v>
      </c>
      <c r="AB708" s="356">
        <v>0.944269190325973</v>
      </c>
      <c r="AC708" s="356">
        <v>0.946320346320346</v>
      </c>
      <c r="AD708" s="356">
        <v>0.958664012615361</v>
      </c>
      <c r="AE708" s="356">
        <v>0.92</v>
      </c>
      <c r="AF708" s="169">
        <v>0.997363796133568</v>
      </c>
      <c r="AG708" s="169">
        <v>0.988998899889989</v>
      </c>
      <c r="AH708" s="169">
        <v>0.997310020174849</v>
      </c>
      <c r="AI708" s="169">
        <v>0.994194961664841</v>
      </c>
      <c r="AJ708" s="356">
        <v>0.92</v>
      </c>
      <c r="AK708" s="169">
        <v>0.973005093378608</v>
      </c>
      <c r="AL708" s="169">
        <v>0.966039279869067</v>
      </c>
      <c r="AM708" s="169">
        <v>0.975802587446095</v>
      </c>
      <c r="AN708" s="169">
        <v>0.981073963308486</v>
      </c>
      <c r="AO708" s="168">
        <v>0.99</v>
      </c>
      <c r="AP708" s="358">
        <v>1</v>
      </c>
      <c r="AQ708" s="358">
        <v>1</v>
      </c>
      <c r="AR708" s="358">
        <v>1</v>
      </c>
      <c r="AS708" s="359">
        <v>1</v>
      </c>
      <c r="AT708" s="364">
        <v>0.0810595228934205</v>
      </c>
      <c r="AU708" s="361">
        <v>0.4</v>
      </c>
      <c r="AV708" s="362">
        <v>0.272727272727273</v>
      </c>
      <c r="AW708" s="362">
        <v>0.05</v>
      </c>
      <c r="AX708" s="362">
        <v>0.0918367346938776</v>
      </c>
      <c r="AY708" s="142"/>
      <c r="AZ708" s="140"/>
    </row>
    <row r="709" spans="1:52">
      <c r="A709" s="138"/>
      <c r="B709" s="142"/>
      <c r="C709" s="172" t="s">
        <v>1158</v>
      </c>
      <c r="D709" s="166" t="s">
        <v>26</v>
      </c>
      <c r="E709" s="166" t="s">
        <v>1159</v>
      </c>
      <c r="F709" s="167" t="s">
        <v>1277</v>
      </c>
      <c r="G709" s="181" t="s">
        <v>1278</v>
      </c>
      <c r="H709" s="181" t="s">
        <v>1278</v>
      </c>
      <c r="I709" s="181" t="s">
        <v>1278</v>
      </c>
      <c r="J709" s="181" t="s">
        <v>1278</v>
      </c>
      <c r="K709" s="168">
        <v>0.9</v>
      </c>
      <c r="L709" s="169">
        <v>0.75</v>
      </c>
      <c r="M709" s="169">
        <v>0.846153846153846</v>
      </c>
      <c r="N709" s="170">
        <v>0.764705882352941</v>
      </c>
      <c r="O709" s="170">
        <v>0.805343511450382</v>
      </c>
      <c r="P709" s="356">
        <v>0.9</v>
      </c>
      <c r="Q709" s="357">
        <v>0.995449949443883</v>
      </c>
      <c r="R709" s="169">
        <v>0.996763754045307</v>
      </c>
      <c r="S709" s="169">
        <v>0.988332189430336</v>
      </c>
      <c r="T709" s="169">
        <v>0.989642394749766</v>
      </c>
      <c r="U709" s="356">
        <v>0.9</v>
      </c>
      <c r="V709" s="169">
        <v>0.975733063700708</v>
      </c>
      <c r="W709" s="169">
        <v>0.962783171521036</v>
      </c>
      <c r="X709" s="169">
        <v>0.978723404255319</v>
      </c>
      <c r="Y709" s="169">
        <v>0.971137104335015</v>
      </c>
      <c r="Z709" s="356">
        <v>0.92</v>
      </c>
      <c r="AA709" s="356">
        <v>0.960964408725603</v>
      </c>
      <c r="AB709" s="356">
        <v>0.975225225225225</v>
      </c>
      <c r="AC709" s="356">
        <v>0.975308641975309</v>
      </c>
      <c r="AD709" s="356">
        <v>0.971242050762564</v>
      </c>
      <c r="AE709" s="356">
        <v>0.92</v>
      </c>
      <c r="AF709" s="169">
        <v>1</v>
      </c>
      <c r="AG709" s="169">
        <v>0.996363636363636</v>
      </c>
      <c r="AH709" s="169">
        <v>0.99009900990099</v>
      </c>
      <c r="AI709" s="169">
        <v>0.996614894464357</v>
      </c>
      <c r="AJ709" s="356">
        <v>0.92</v>
      </c>
      <c r="AK709" s="169">
        <v>0.981045981045981</v>
      </c>
      <c r="AL709" s="169">
        <v>0.98210922787194</v>
      </c>
      <c r="AM709" s="169">
        <v>0.989717223650386</v>
      </c>
      <c r="AN709" s="169">
        <v>0.986544147023572</v>
      </c>
      <c r="AO709" s="168">
        <v>0.99</v>
      </c>
      <c r="AP709" s="358">
        <v>1</v>
      </c>
      <c r="AQ709" s="358">
        <v>1</v>
      </c>
      <c r="AR709" s="358">
        <v>1</v>
      </c>
      <c r="AS709" s="359">
        <v>1</v>
      </c>
      <c r="AT709" s="364">
        <v>0.0810595228934205</v>
      </c>
      <c r="AU709" s="361">
        <v>0.166666666666667</v>
      </c>
      <c r="AV709" s="362">
        <v>0.125</v>
      </c>
      <c r="AW709" s="362">
        <v>0</v>
      </c>
      <c r="AX709" s="362">
        <v>0.0557620817843866</v>
      </c>
      <c r="AY709" s="142"/>
      <c r="AZ709" s="140"/>
    </row>
    <row r="710" spans="1:52">
      <c r="A710" s="138"/>
      <c r="B710" s="142"/>
      <c r="C710" s="172" t="s">
        <v>1158</v>
      </c>
      <c r="D710" s="166" t="s">
        <v>26</v>
      </c>
      <c r="E710" s="166" t="s">
        <v>1159</v>
      </c>
      <c r="F710" s="167" t="s">
        <v>1279</v>
      </c>
      <c r="G710" s="181" t="s">
        <v>1280</v>
      </c>
      <c r="H710" s="181" t="s">
        <v>1280</v>
      </c>
      <c r="I710" s="181" t="s">
        <v>1280</v>
      </c>
      <c r="J710" s="181" t="s">
        <v>1280</v>
      </c>
      <c r="K710" s="168">
        <v>0.9</v>
      </c>
      <c r="L710" s="169">
        <v>0.904761904761905</v>
      </c>
      <c r="M710" s="169">
        <v>0.96551724137931</v>
      </c>
      <c r="N710" s="170">
        <v>0.952380952380952</v>
      </c>
      <c r="O710" s="170">
        <v>0.922948073701843</v>
      </c>
      <c r="P710" s="356">
        <v>0.9</v>
      </c>
      <c r="Q710" s="357">
        <v>0.956332931242461</v>
      </c>
      <c r="R710" s="169">
        <v>0.94368932038835</v>
      </c>
      <c r="S710" s="169">
        <v>0.966966003848621</v>
      </c>
      <c r="T710" s="169">
        <v>0.943635377538517</v>
      </c>
      <c r="U710" s="356">
        <v>0.9</v>
      </c>
      <c r="V710" s="169">
        <v>0.925211097708082</v>
      </c>
      <c r="W710" s="169">
        <v>0.911326860841424</v>
      </c>
      <c r="X710" s="169">
        <v>0.946440025657473</v>
      </c>
      <c r="Y710" s="169">
        <v>0.933591788361489</v>
      </c>
      <c r="Z710" s="356">
        <v>0.92</v>
      </c>
      <c r="AA710" s="356">
        <v>0.925708177445216</v>
      </c>
      <c r="AB710" s="356">
        <v>0.918163672654691</v>
      </c>
      <c r="AC710" s="356">
        <v>0.953959484346225</v>
      </c>
      <c r="AD710" s="356">
        <v>0.927182247499111</v>
      </c>
      <c r="AE710" s="356">
        <v>0.92</v>
      </c>
      <c r="AF710" s="169">
        <v>0.99955713020372</v>
      </c>
      <c r="AG710" s="169">
        <v>0.992653810835629</v>
      </c>
      <c r="AH710" s="169">
        <v>0.994845360824742</v>
      </c>
      <c r="AI710" s="169">
        <v>0.994539304780146</v>
      </c>
      <c r="AJ710" s="356">
        <v>0.92</v>
      </c>
      <c r="AK710" s="169">
        <v>0.954953457446808</v>
      </c>
      <c r="AL710" s="169">
        <v>0.936470588235294</v>
      </c>
      <c r="AM710" s="169">
        <v>0.97384066587396</v>
      </c>
      <c r="AN710" s="169">
        <v>0.960823540417815</v>
      </c>
      <c r="AO710" s="168">
        <v>0.99</v>
      </c>
      <c r="AP710" s="358">
        <v>1</v>
      </c>
      <c r="AQ710" s="358">
        <v>1</v>
      </c>
      <c r="AR710" s="358">
        <v>1</v>
      </c>
      <c r="AS710" s="359">
        <v>1</v>
      </c>
      <c r="AT710" s="364">
        <v>0.0810595228934205</v>
      </c>
      <c r="AU710" s="361">
        <v>0.416666666666667</v>
      </c>
      <c r="AV710" s="362">
        <v>0.125</v>
      </c>
      <c r="AW710" s="362">
        <v>0</v>
      </c>
      <c r="AX710" s="362">
        <v>0.082687338501292</v>
      </c>
      <c r="AY710" s="142"/>
      <c r="AZ710" s="140"/>
    </row>
    <row r="711" spans="1:52">
      <c r="A711" s="138"/>
      <c r="B711" s="142"/>
      <c r="C711" s="172" t="s">
        <v>1158</v>
      </c>
      <c r="D711" s="166" t="s">
        <v>26</v>
      </c>
      <c r="E711" s="166" t="s">
        <v>1159</v>
      </c>
      <c r="F711" s="167" t="s">
        <v>1281</v>
      </c>
      <c r="G711" s="181" t="s">
        <v>1282</v>
      </c>
      <c r="H711" s="181" t="s">
        <v>1282</v>
      </c>
      <c r="I711" s="181" t="s">
        <v>1282</v>
      </c>
      <c r="J711" s="181" t="s">
        <v>1282</v>
      </c>
      <c r="K711" s="168">
        <v>0.9</v>
      </c>
      <c r="L711" s="169">
        <v>1</v>
      </c>
      <c r="M711" s="169">
        <v>1</v>
      </c>
      <c r="N711" s="170">
        <v>0.96875</v>
      </c>
      <c r="O711" s="170">
        <v>0.990374331550802</v>
      </c>
      <c r="P711" s="356">
        <v>0.9</v>
      </c>
      <c r="Q711" s="357">
        <v>0.993111366245695</v>
      </c>
      <c r="R711" s="169">
        <v>0.974918211559433</v>
      </c>
      <c r="S711" s="169">
        <v>0.992897006595637</v>
      </c>
      <c r="T711" s="169">
        <v>0.987205441736173</v>
      </c>
      <c r="U711" s="356">
        <v>0.9</v>
      </c>
      <c r="V711" s="169">
        <v>0.936854190585534</v>
      </c>
      <c r="W711" s="169">
        <v>0.918211559432934</v>
      </c>
      <c r="X711" s="169">
        <v>0.936073059360731</v>
      </c>
      <c r="Y711" s="169">
        <v>0.944141226010203</v>
      </c>
      <c r="Z711" s="356">
        <v>0.92</v>
      </c>
      <c r="AA711" s="356">
        <v>0.919310970081596</v>
      </c>
      <c r="AB711" s="356">
        <v>0.898193760262726</v>
      </c>
      <c r="AC711" s="356">
        <v>0.926694329183956</v>
      </c>
      <c r="AD711" s="356">
        <v>0.916091476091476</v>
      </c>
      <c r="AE711" s="356">
        <v>0.92</v>
      </c>
      <c r="AF711" s="169">
        <v>1</v>
      </c>
      <c r="AG711" s="169">
        <v>0.994490358126722</v>
      </c>
      <c r="AH711" s="169">
        <v>0.993500464252553</v>
      </c>
      <c r="AI711" s="169">
        <v>0.990065726757313</v>
      </c>
      <c r="AJ711" s="356">
        <v>0.92</v>
      </c>
      <c r="AK711" s="169">
        <v>0.965016146393972</v>
      </c>
      <c r="AL711" s="169">
        <v>0.93586387434555</v>
      </c>
      <c r="AM711" s="169">
        <v>0.975139146567718</v>
      </c>
      <c r="AN711" s="169">
        <v>0.965164913261799</v>
      </c>
      <c r="AO711" s="168">
        <v>0.99</v>
      </c>
      <c r="AP711" s="358">
        <v>1</v>
      </c>
      <c r="AQ711" s="358">
        <v>1</v>
      </c>
      <c r="AR711" s="358">
        <v>1</v>
      </c>
      <c r="AS711" s="359">
        <v>1</v>
      </c>
      <c r="AT711" s="364">
        <v>0.0810595228934205</v>
      </c>
      <c r="AU711" s="361">
        <v>0.0434782608695652</v>
      </c>
      <c r="AV711" s="362">
        <v>0.0588235294117647</v>
      </c>
      <c r="AW711" s="362">
        <v>0</v>
      </c>
      <c r="AX711" s="362">
        <v>0.0578034682080925</v>
      </c>
      <c r="AY711" s="142"/>
      <c r="AZ711" s="140"/>
    </row>
    <row r="712" spans="1:52">
      <c r="A712" s="138"/>
      <c r="B712" s="142"/>
      <c r="C712" s="172" t="s">
        <v>1158</v>
      </c>
      <c r="D712" s="166" t="s">
        <v>26</v>
      </c>
      <c r="E712" s="166" t="s">
        <v>1159</v>
      </c>
      <c r="F712" s="167" t="s">
        <v>1283</v>
      </c>
      <c r="G712" s="181" t="s">
        <v>1284</v>
      </c>
      <c r="H712" s="181" t="s">
        <v>1284</v>
      </c>
      <c r="I712" s="181" t="s">
        <v>1284</v>
      </c>
      <c r="J712" s="181" t="s">
        <v>1284</v>
      </c>
      <c r="K712" s="168">
        <v>0.9</v>
      </c>
      <c r="L712" s="169">
        <v>0.80952380952381</v>
      </c>
      <c r="M712" s="169">
        <v>0.75</v>
      </c>
      <c r="N712" s="170">
        <v>0.80952380952381</v>
      </c>
      <c r="O712" s="170">
        <v>0.802588996763754</v>
      </c>
      <c r="P712" s="356">
        <v>0.9</v>
      </c>
      <c r="Q712" s="357">
        <v>0.968191721132898</v>
      </c>
      <c r="R712" s="169">
        <v>0.975857687420585</v>
      </c>
      <c r="S712" s="169">
        <v>0.970520231213873</v>
      </c>
      <c r="T712" s="169">
        <v>0.971754932502596</v>
      </c>
      <c r="U712" s="356">
        <v>0.9</v>
      </c>
      <c r="V712" s="169">
        <v>0.912418300653595</v>
      </c>
      <c r="W712" s="169">
        <v>0.939008894536214</v>
      </c>
      <c r="X712" s="169">
        <v>0.954913294797688</v>
      </c>
      <c r="Y712" s="169">
        <v>0.938204474653073</v>
      </c>
      <c r="Z712" s="356">
        <v>0.92</v>
      </c>
      <c r="AA712" s="356">
        <v>0.950095969289827</v>
      </c>
      <c r="AB712" s="356">
        <v>0.941972920696325</v>
      </c>
      <c r="AC712" s="356">
        <v>0.955298013245033</v>
      </c>
      <c r="AD712" s="356">
        <v>0.944179076519622</v>
      </c>
      <c r="AE712" s="356">
        <v>0.92</v>
      </c>
      <c r="AF712" s="169">
        <v>1</v>
      </c>
      <c r="AG712" s="169">
        <v>0.99645390070922</v>
      </c>
      <c r="AH712" s="169">
        <v>0.997929606625259</v>
      </c>
      <c r="AI712" s="169">
        <v>0.986610600863118</v>
      </c>
      <c r="AJ712" s="356">
        <v>0.92</v>
      </c>
      <c r="AK712" s="169">
        <v>0.968834282289482</v>
      </c>
      <c r="AL712" s="169">
        <v>0.960889570552147</v>
      </c>
      <c r="AM712" s="169">
        <v>0.98114824335904</v>
      </c>
      <c r="AN712" s="169">
        <v>0.970693900617608</v>
      </c>
      <c r="AO712" s="168">
        <v>0.99</v>
      </c>
      <c r="AP712" s="358">
        <v>1</v>
      </c>
      <c r="AQ712" s="358">
        <v>1</v>
      </c>
      <c r="AR712" s="358">
        <v>1</v>
      </c>
      <c r="AS712" s="359">
        <v>1</v>
      </c>
      <c r="AT712" s="364">
        <v>0.0810595228934205</v>
      </c>
      <c r="AU712" s="361">
        <v>0.363636363636364</v>
      </c>
      <c r="AV712" s="362">
        <v>0</v>
      </c>
      <c r="AW712" s="362">
        <v>0.0833333333333333</v>
      </c>
      <c r="AX712" s="362">
        <v>0.0648464163822526</v>
      </c>
      <c r="AY712" s="142"/>
      <c r="AZ712" s="140"/>
    </row>
    <row r="713" spans="1:52">
      <c r="A713" s="138"/>
      <c r="B713" s="142"/>
      <c r="C713" s="172" t="s">
        <v>1158</v>
      </c>
      <c r="D713" s="166" t="s">
        <v>26</v>
      </c>
      <c r="E713" s="166" t="s">
        <v>1159</v>
      </c>
      <c r="F713" s="167" t="s">
        <v>1285</v>
      </c>
      <c r="G713" s="181" t="s">
        <v>1286</v>
      </c>
      <c r="H713" s="181" t="s">
        <v>1286</v>
      </c>
      <c r="I713" s="181" t="s">
        <v>1286</v>
      </c>
      <c r="J713" s="181" t="s">
        <v>1286</v>
      </c>
      <c r="K713" s="168">
        <v>0.9</v>
      </c>
      <c r="L713" s="169">
        <v>0.8</v>
      </c>
      <c r="M713" s="169">
        <v>0.833333333333333</v>
      </c>
      <c r="N713" s="170">
        <v>0.866666666666667</v>
      </c>
      <c r="O713" s="170">
        <v>0.848970251716247</v>
      </c>
      <c r="P713" s="356">
        <v>0.9</v>
      </c>
      <c r="Q713" s="357">
        <v>0.998712169993561</v>
      </c>
      <c r="R713" s="169">
        <v>1</v>
      </c>
      <c r="S713" s="169">
        <v>0.999139414802065</v>
      </c>
      <c r="T713" s="169">
        <v>0.999085060757684</v>
      </c>
      <c r="U713" s="356">
        <v>0.9</v>
      </c>
      <c r="V713" s="169">
        <v>0.968448164842241</v>
      </c>
      <c r="W713" s="169">
        <v>0.970856102003643</v>
      </c>
      <c r="X713" s="169">
        <v>0.980206540447504</v>
      </c>
      <c r="Y713" s="169">
        <v>0.973952823445318</v>
      </c>
      <c r="Z713" s="356">
        <v>0.92</v>
      </c>
      <c r="AA713" s="356">
        <v>0.971556886227545</v>
      </c>
      <c r="AB713" s="356">
        <v>0.96</v>
      </c>
      <c r="AC713" s="356">
        <v>0.972292191435768</v>
      </c>
      <c r="AD713" s="356">
        <v>0.974564058221646</v>
      </c>
      <c r="AE713" s="356">
        <v>0.92</v>
      </c>
      <c r="AF713" s="169">
        <v>0.999203821656051</v>
      </c>
      <c r="AG713" s="169">
        <v>1</v>
      </c>
      <c r="AH713" s="169">
        <v>1</v>
      </c>
      <c r="AI713" s="169">
        <v>0.99900350197876</v>
      </c>
      <c r="AJ713" s="356">
        <v>0.92</v>
      </c>
      <c r="AK713" s="169">
        <v>0.983791085096803</v>
      </c>
      <c r="AL713" s="169">
        <v>0.976640711902113</v>
      </c>
      <c r="AM713" s="169">
        <v>0.990378447722899</v>
      </c>
      <c r="AN713" s="169">
        <v>0.988046993327602</v>
      </c>
      <c r="AO713" s="168">
        <v>0.99</v>
      </c>
      <c r="AP713" s="358">
        <v>1</v>
      </c>
      <c r="AQ713" s="358">
        <v>1</v>
      </c>
      <c r="AR713" s="358">
        <v>1</v>
      </c>
      <c r="AS713" s="359">
        <v>1</v>
      </c>
      <c r="AT713" s="364">
        <v>0.0810595228934205</v>
      </c>
      <c r="AU713" s="361">
        <v>0.133333333333333</v>
      </c>
      <c r="AV713" s="362">
        <v>0.0909090909090909</v>
      </c>
      <c r="AW713" s="362">
        <v>0.166666666666667</v>
      </c>
      <c r="AX713" s="362">
        <v>0.0597014925373134</v>
      </c>
      <c r="AY713" s="142"/>
      <c r="AZ713" s="140"/>
    </row>
    <row r="714" spans="1:52">
      <c r="A714" s="138"/>
      <c r="B714" s="142"/>
      <c r="C714" s="172" t="s">
        <v>1158</v>
      </c>
      <c r="D714" s="166" t="s">
        <v>26</v>
      </c>
      <c r="E714" s="166" t="s">
        <v>1159</v>
      </c>
      <c r="F714" s="167" t="s">
        <v>1287</v>
      </c>
      <c r="G714" s="181" t="s">
        <v>1288</v>
      </c>
      <c r="H714" s="181" t="s">
        <v>1288</v>
      </c>
      <c r="I714" s="181" t="s">
        <v>1288</v>
      </c>
      <c r="J714" s="181" t="s">
        <v>1288</v>
      </c>
      <c r="K714" s="168">
        <v>0.9</v>
      </c>
      <c r="L714" s="169">
        <v>0.9375</v>
      </c>
      <c r="M714" s="169">
        <v>0.9375</v>
      </c>
      <c r="N714" s="170">
        <v>0.875</v>
      </c>
      <c r="O714" s="170">
        <v>0.871794871794872</v>
      </c>
      <c r="P714" s="356">
        <v>0.9</v>
      </c>
      <c r="Q714" s="357">
        <v>0.922157622739018</v>
      </c>
      <c r="R714" s="169">
        <v>0.97610513739546</v>
      </c>
      <c r="S714" s="169">
        <v>0.959964012595591</v>
      </c>
      <c r="T714" s="169">
        <v>0.949038547006015</v>
      </c>
      <c r="U714" s="356">
        <v>0.9</v>
      </c>
      <c r="V714" s="169">
        <v>0.887596899224806</v>
      </c>
      <c r="W714" s="169">
        <v>0.95221027479092</v>
      </c>
      <c r="X714" s="169">
        <v>0.928475033738192</v>
      </c>
      <c r="Y714" s="169">
        <v>0.92389855115404</v>
      </c>
      <c r="Z714" s="356">
        <v>0.92</v>
      </c>
      <c r="AA714" s="356">
        <v>0.934093789607098</v>
      </c>
      <c r="AB714" s="356">
        <v>0.954098360655738</v>
      </c>
      <c r="AC714" s="356">
        <v>0.954459203036053</v>
      </c>
      <c r="AD714" s="356">
        <v>0.949785700370154</v>
      </c>
      <c r="AE714" s="356">
        <v>0.92</v>
      </c>
      <c r="AF714" s="169">
        <v>0.990338164251208</v>
      </c>
      <c r="AG714" s="169">
        <v>0.980519480519481</v>
      </c>
      <c r="AH714" s="169">
        <v>0.988950276243094</v>
      </c>
      <c r="AI714" s="169">
        <v>0.98703196347032</v>
      </c>
      <c r="AJ714" s="356">
        <v>0.92</v>
      </c>
      <c r="AK714" s="169">
        <v>0.955012853470437</v>
      </c>
      <c r="AL714" s="169">
        <v>0.967541436464088</v>
      </c>
      <c r="AM714" s="169">
        <v>0.969454545454545</v>
      </c>
      <c r="AN714" s="169">
        <v>0.97260569456428</v>
      </c>
      <c r="AO714" s="168">
        <v>0.99</v>
      </c>
      <c r="AP714" s="358">
        <v>1</v>
      </c>
      <c r="AQ714" s="358">
        <v>1</v>
      </c>
      <c r="AR714" s="358">
        <v>1</v>
      </c>
      <c r="AS714" s="359">
        <v>1</v>
      </c>
      <c r="AT714" s="364">
        <v>0.0810595228934205</v>
      </c>
      <c r="AU714" s="361">
        <v>0.307692307692308</v>
      </c>
      <c r="AV714" s="362">
        <v>0</v>
      </c>
      <c r="AW714" s="362">
        <v>0</v>
      </c>
      <c r="AX714" s="362">
        <v>0.0403458213256484</v>
      </c>
      <c r="AY714" s="142"/>
      <c r="AZ714" s="140"/>
    </row>
    <row r="715" spans="1:52">
      <c r="A715" s="138"/>
      <c r="B715" s="142"/>
      <c r="C715" s="172" t="s">
        <v>1158</v>
      </c>
      <c r="D715" s="166" t="s">
        <v>26</v>
      </c>
      <c r="E715" s="166" t="s">
        <v>1159</v>
      </c>
      <c r="F715" s="167" t="s">
        <v>1289</v>
      </c>
      <c r="G715" s="181" t="s">
        <v>1290</v>
      </c>
      <c r="H715" s="181" t="s">
        <v>1290</v>
      </c>
      <c r="I715" s="181" t="s">
        <v>1290</v>
      </c>
      <c r="J715" s="181" t="s">
        <v>1290</v>
      </c>
      <c r="K715" s="168">
        <v>0.9</v>
      </c>
      <c r="L715" s="169">
        <v>0.904761904761905</v>
      </c>
      <c r="M715" s="169">
        <v>0.92156862745098</v>
      </c>
      <c r="N715" s="170">
        <v>0.883333333333333</v>
      </c>
      <c r="O715" s="170">
        <v>0.858659217877095</v>
      </c>
      <c r="P715" s="356">
        <v>0.9</v>
      </c>
      <c r="Q715" s="357">
        <v>0.925597593794523</v>
      </c>
      <c r="R715" s="169">
        <v>0.942170240415854</v>
      </c>
      <c r="S715" s="169">
        <v>0.940344258429616</v>
      </c>
      <c r="T715" s="169">
        <v>0.959379969430764</v>
      </c>
      <c r="U715" s="356">
        <v>0.9</v>
      </c>
      <c r="V715" s="169">
        <v>0.905968022795631</v>
      </c>
      <c r="W715" s="169">
        <v>0.911630929174789</v>
      </c>
      <c r="X715" s="169">
        <v>0.931855694411695</v>
      </c>
      <c r="Y715" s="169">
        <v>0.942945145203872</v>
      </c>
      <c r="Z715" s="356">
        <v>0.92</v>
      </c>
      <c r="AA715" s="356">
        <v>0.953405017921147</v>
      </c>
      <c r="AB715" s="356">
        <v>0.954971857410882</v>
      </c>
      <c r="AC715" s="356">
        <v>0.957671957671958</v>
      </c>
      <c r="AD715" s="356">
        <v>0.954561827818659</v>
      </c>
      <c r="AE715" s="356">
        <v>0.92</v>
      </c>
      <c r="AF715" s="169">
        <v>0.993181818181818</v>
      </c>
      <c r="AG715" s="169">
        <v>0.996105160662123</v>
      </c>
      <c r="AH715" s="169">
        <v>0.986463620981388</v>
      </c>
      <c r="AI715" s="169">
        <v>0.986185779898174</v>
      </c>
      <c r="AJ715" s="356">
        <v>0.92</v>
      </c>
      <c r="AK715" s="169">
        <v>0.957473420888055</v>
      </c>
      <c r="AL715" s="169">
        <v>0.959324635456638</v>
      </c>
      <c r="AM715" s="169">
        <v>0.953564547206166</v>
      </c>
      <c r="AN715" s="169">
        <v>0.966994702780299</v>
      </c>
      <c r="AO715" s="168">
        <v>0.99</v>
      </c>
      <c r="AP715" s="358">
        <v>1</v>
      </c>
      <c r="AQ715" s="358">
        <v>1</v>
      </c>
      <c r="AR715" s="358">
        <v>1</v>
      </c>
      <c r="AS715" s="359">
        <v>1</v>
      </c>
      <c r="AT715" s="364">
        <v>0.0810595228934205</v>
      </c>
      <c r="AU715" s="361">
        <v>0.193548387096774</v>
      </c>
      <c r="AV715" s="362">
        <v>0</v>
      </c>
      <c r="AW715" s="362">
        <v>0.133333333333333</v>
      </c>
      <c r="AX715" s="362">
        <v>0.0712250712250712</v>
      </c>
      <c r="AY715" s="142"/>
      <c r="AZ715" s="140"/>
    </row>
    <row r="716" spans="1:52">
      <c r="A716" s="138"/>
      <c r="B716" s="142"/>
      <c r="C716" s="172" t="s">
        <v>1158</v>
      </c>
      <c r="D716" s="166" t="s">
        <v>26</v>
      </c>
      <c r="E716" s="166" t="s">
        <v>1159</v>
      </c>
      <c r="F716" s="167" t="s">
        <v>1291</v>
      </c>
      <c r="G716" s="181" t="s">
        <v>1292</v>
      </c>
      <c r="H716" s="181" t="s">
        <v>1292</v>
      </c>
      <c r="I716" s="181" t="s">
        <v>1292</v>
      </c>
      <c r="J716" s="181" t="s">
        <v>1292</v>
      </c>
      <c r="K716" s="168">
        <v>0.9</v>
      </c>
      <c r="L716" s="169">
        <v>0.853658536585366</v>
      </c>
      <c r="M716" s="169">
        <v>0.828571428571429</v>
      </c>
      <c r="N716" s="170">
        <v>0.95</v>
      </c>
      <c r="O716" s="170">
        <v>0.887938408896493</v>
      </c>
      <c r="P716" s="356">
        <v>0.9</v>
      </c>
      <c r="Q716" s="357">
        <v>0.896367521367521</v>
      </c>
      <c r="R716" s="169">
        <v>0.946470131885182</v>
      </c>
      <c r="S716" s="169">
        <v>0.925047438330171</v>
      </c>
      <c r="T716" s="169">
        <v>0.910339387565228</v>
      </c>
      <c r="U716" s="356">
        <v>0.9</v>
      </c>
      <c r="V716" s="169">
        <v>0.876282051282051</v>
      </c>
      <c r="W716" s="169">
        <v>0.948797517455392</v>
      </c>
      <c r="X716" s="169">
        <v>0.942757748260595</v>
      </c>
      <c r="Y716" s="169">
        <v>0.932395534161239</v>
      </c>
      <c r="Z716" s="356">
        <v>0.92</v>
      </c>
      <c r="AA716" s="356">
        <v>0.923561859732072</v>
      </c>
      <c r="AB716" s="356">
        <v>0.947878787878788</v>
      </c>
      <c r="AC716" s="356">
        <v>0.955284552845528</v>
      </c>
      <c r="AD716" s="356">
        <v>0.946259292095751</v>
      </c>
      <c r="AE716" s="356">
        <v>0.92</v>
      </c>
      <c r="AF716" s="169">
        <v>0.988217967599411</v>
      </c>
      <c r="AG716" s="169">
        <v>0.963029756537421</v>
      </c>
      <c r="AH716" s="169">
        <v>0.974822974036192</v>
      </c>
      <c r="AI716" s="169">
        <v>0.966774330191676</v>
      </c>
      <c r="AJ716" s="356">
        <v>0.92</v>
      </c>
      <c r="AK716" s="169">
        <v>0.949454240134341</v>
      </c>
      <c r="AL716" s="169">
        <v>0.96548463356974</v>
      </c>
      <c r="AM716" s="169">
        <v>0.973603280369042</v>
      </c>
      <c r="AN716" s="169">
        <v>0.968472645383495</v>
      </c>
      <c r="AO716" s="168">
        <v>0.99</v>
      </c>
      <c r="AP716" s="358">
        <v>1</v>
      </c>
      <c r="AQ716" s="358">
        <v>1</v>
      </c>
      <c r="AR716" s="358">
        <v>1</v>
      </c>
      <c r="AS716" s="359">
        <v>1</v>
      </c>
      <c r="AT716" s="364">
        <v>0.0810595228934205</v>
      </c>
      <c r="AU716" s="361">
        <v>0.09375</v>
      </c>
      <c r="AV716" s="362">
        <v>0</v>
      </c>
      <c r="AW716" s="362">
        <v>0.0952380952380952</v>
      </c>
      <c r="AX716" s="362">
        <v>0.0502793296089385</v>
      </c>
      <c r="AY716" s="142"/>
      <c r="AZ716" s="140"/>
    </row>
    <row r="717" spans="1:52">
      <c r="A717" s="138"/>
      <c r="B717" s="142"/>
      <c r="C717" s="172" t="s">
        <v>1158</v>
      </c>
      <c r="D717" s="166" t="s">
        <v>26</v>
      </c>
      <c r="E717" s="166" t="s">
        <v>1159</v>
      </c>
      <c r="F717" s="167" t="s">
        <v>1293</v>
      </c>
      <c r="G717" s="181" t="s">
        <v>1294</v>
      </c>
      <c r="H717" s="181" t="s">
        <v>1294</v>
      </c>
      <c r="I717" s="181" t="s">
        <v>1294</v>
      </c>
      <c r="J717" s="181" t="s">
        <v>1294</v>
      </c>
      <c r="K717" s="168">
        <v>0.9</v>
      </c>
      <c r="L717" s="169">
        <v>0.844444444444444</v>
      </c>
      <c r="M717" s="169">
        <v>0.914285714285714</v>
      </c>
      <c r="N717" s="170">
        <v>0.954545454545455</v>
      </c>
      <c r="O717" s="170">
        <v>0.911470361816782</v>
      </c>
      <c r="P717" s="356">
        <v>0.9</v>
      </c>
      <c r="Q717" s="357">
        <v>0.927336244541485</v>
      </c>
      <c r="R717" s="169">
        <v>0.97544080604534</v>
      </c>
      <c r="S717" s="169">
        <v>0.965939720656702</v>
      </c>
      <c r="T717" s="169">
        <v>0.955130356004429</v>
      </c>
      <c r="U717" s="356">
        <v>0.9</v>
      </c>
      <c r="V717" s="169">
        <v>0.90585152838428</v>
      </c>
      <c r="W717" s="169">
        <v>0.945214105793451</v>
      </c>
      <c r="X717" s="169">
        <v>0.953197745650576</v>
      </c>
      <c r="Y717" s="169">
        <v>0.941230748582357</v>
      </c>
      <c r="Z717" s="356">
        <v>0.92</v>
      </c>
      <c r="AA717" s="356">
        <v>0.899874055415617</v>
      </c>
      <c r="AB717" s="356">
        <v>0.958724202626642</v>
      </c>
      <c r="AC717" s="356">
        <v>0.973947895791583</v>
      </c>
      <c r="AD717" s="356">
        <v>0.961648795432391</v>
      </c>
      <c r="AE717" s="356">
        <v>0.92</v>
      </c>
      <c r="AF717" s="169">
        <v>0.999104210212004</v>
      </c>
      <c r="AG717" s="169">
        <v>0.999662845583277</v>
      </c>
      <c r="AH717" s="169">
        <v>0.998578872572241</v>
      </c>
      <c r="AI717" s="169">
        <v>0.997725429904278</v>
      </c>
      <c r="AJ717" s="356">
        <v>0.92</v>
      </c>
      <c r="AK717" s="169">
        <v>0.961575276904143</v>
      </c>
      <c r="AL717" s="169">
        <v>0.968349660889224</v>
      </c>
      <c r="AM717" s="169">
        <v>0.979720417405001</v>
      </c>
      <c r="AN717" s="169">
        <v>0.977883208385171</v>
      </c>
      <c r="AO717" s="168">
        <v>0.99</v>
      </c>
      <c r="AP717" s="358">
        <v>1</v>
      </c>
      <c r="AQ717" s="358">
        <v>1</v>
      </c>
      <c r="AR717" s="358">
        <v>1</v>
      </c>
      <c r="AS717" s="359">
        <v>1</v>
      </c>
      <c r="AT717" s="364">
        <v>0.0810595228934205</v>
      </c>
      <c r="AU717" s="361">
        <v>0.411764705882353</v>
      </c>
      <c r="AV717" s="362">
        <v>0.0588235294117647</v>
      </c>
      <c r="AW717" s="362">
        <v>0.0769230769230769</v>
      </c>
      <c r="AX717" s="362">
        <v>0.0738255033557047</v>
      </c>
      <c r="AY717" s="142"/>
      <c r="AZ717" s="140"/>
    </row>
    <row r="718" spans="1:52">
      <c r="A718" s="138"/>
      <c r="B718" s="142"/>
      <c r="C718" s="172" t="s">
        <v>1158</v>
      </c>
      <c r="D718" s="166" t="s">
        <v>26</v>
      </c>
      <c r="E718" s="166" t="s">
        <v>1159</v>
      </c>
      <c r="F718" s="167" t="s">
        <v>1295</v>
      </c>
      <c r="G718" s="181" t="s">
        <v>1296</v>
      </c>
      <c r="H718" s="181" t="s">
        <v>1296</v>
      </c>
      <c r="I718" s="181" t="s">
        <v>1296</v>
      </c>
      <c r="J718" s="181" t="s">
        <v>1296</v>
      </c>
      <c r="K718" s="168">
        <v>0.9</v>
      </c>
      <c r="L718" s="169">
        <v>1</v>
      </c>
      <c r="M718" s="169">
        <v>1</v>
      </c>
      <c r="N718" s="170">
        <v>1</v>
      </c>
      <c r="O718" s="170">
        <v>0.934117647058823</v>
      </c>
      <c r="P718" s="356">
        <v>0.9</v>
      </c>
      <c r="Q718" s="357">
        <v>0.86734405870731</v>
      </c>
      <c r="R718" s="169">
        <v>0.917</v>
      </c>
      <c r="S718" s="169">
        <v>0.949115998275119</v>
      </c>
      <c r="T718" s="169">
        <v>0.91455488307731</v>
      </c>
      <c r="U718" s="356">
        <v>0.9</v>
      </c>
      <c r="V718" s="169">
        <v>0.842506350550381</v>
      </c>
      <c r="W718" s="169">
        <v>0.933</v>
      </c>
      <c r="X718" s="169">
        <v>0.925398878827081</v>
      </c>
      <c r="Y718" s="169">
        <v>0.902631983562333</v>
      </c>
      <c r="Z718" s="356">
        <v>0.92</v>
      </c>
      <c r="AA718" s="356">
        <v>0.921081081081081</v>
      </c>
      <c r="AB718" s="356">
        <v>0.952127659574468</v>
      </c>
      <c r="AC718" s="356">
        <v>0.94990366088632</v>
      </c>
      <c r="AD718" s="356">
        <v>0.938193193667646</v>
      </c>
      <c r="AE718" s="356">
        <v>0.92</v>
      </c>
      <c r="AF718" s="169">
        <v>0.997826086956522</v>
      </c>
      <c r="AG718" s="169">
        <v>0.998347107438017</v>
      </c>
      <c r="AH718" s="169">
        <v>0.998307952622673</v>
      </c>
      <c r="AI718" s="169">
        <v>0.9959661153691</v>
      </c>
      <c r="AJ718" s="356">
        <v>0.92</v>
      </c>
      <c r="AK718" s="169">
        <v>0.93958379950772</v>
      </c>
      <c r="AL718" s="169">
        <v>0.960997442455243</v>
      </c>
      <c r="AM718" s="169">
        <v>0.970059880239521</v>
      </c>
      <c r="AN718" s="169">
        <v>0.959245755215637</v>
      </c>
      <c r="AO718" s="168">
        <v>0.99</v>
      </c>
      <c r="AP718" s="358">
        <v>1</v>
      </c>
      <c r="AQ718" s="358">
        <v>1</v>
      </c>
      <c r="AR718" s="358">
        <v>1</v>
      </c>
      <c r="AS718" s="359">
        <v>1</v>
      </c>
      <c r="AT718" s="364">
        <v>0.0810595228934205</v>
      </c>
      <c r="AU718" s="361">
        <v>0.0588235294117647</v>
      </c>
      <c r="AV718" s="362">
        <v>0.111111111111111</v>
      </c>
      <c r="AW718" s="362">
        <v>0</v>
      </c>
      <c r="AX718" s="362">
        <v>0.0438144329896907</v>
      </c>
      <c r="AY718" s="142"/>
      <c r="AZ718" s="140"/>
    </row>
    <row r="719" spans="1:52">
      <c r="A719" s="138"/>
      <c r="B719" s="142"/>
      <c r="C719" s="172" t="s">
        <v>1158</v>
      </c>
      <c r="D719" s="166" t="s">
        <v>26</v>
      </c>
      <c r="E719" s="166" t="s">
        <v>1159</v>
      </c>
      <c r="F719" s="167" t="s">
        <v>1297</v>
      </c>
      <c r="G719" s="181" t="s">
        <v>1298</v>
      </c>
      <c r="H719" s="181" t="s">
        <v>1298</v>
      </c>
      <c r="I719" s="181" t="s">
        <v>1298</v>
      </c>
      <c r="J719" s="181" t="s">
        <v>1298</v>
      </c>
      <c r="K719" s="168">
        <v>0.9</v>
      </c>
      <c r="L719" s="169">
        <v>0.770833333333333</v>
      </c>
      <c r="M719" s="169">
        <v>0.763157894736842</v>
      </c>
      <c r="N719" s="170">
        <v>0.75</v>
      </c>
      <c r="O719" s="170">
        <v>0.776720351390922</v>
      </c>
      <c r="P719" s="356">
        <v>0.9</v>
      </c>
      <c r="Q719" s="357">
        <v>0.909129332206255</v>
      </c>
      <c r="R719" s="169">
        <v>0.953338696701529</v>
      </c>
      <c r="S719" s="169">
        <v>0.953617810760668</v>
      </c>
      <c r="T719" s="169">
        <v>0.944477978629899</v>
      </c>
      <c r="U719" s="356">
        <v>0.9</v>
      </c>
      <c r="V719" s="169">
        <v>0.863482671174979</v>
      </c>
      <c r="W719" s="169">
        <v>0.879324215607401</v>
      </c>
      <c r="X719" s="169">
        <v>0.899196042053185</v>
      </c>
      <c r="Y719" s="169">
        <v>0.905655981616207</v>
      </c>
      <c r="Z719" s="356">
        <v>0.92</v>
      </c>
      <c r="AA719" s="356">
        <v>0.943972835314092</v>
      </c>
      <c r="AB719" s="356">
        <v>0.878934624697337</v>
      </c>
      <c r="AC719" s="356">
        <v>0.960620525059666</v>
      </c>
      <c r="AD719" s="356">
        <v>0.956363764639481</v>
      </c>
      <c r="AE719" s="356">
        <v>0.92</v>
      </c>
      <c r="AF719" s="169">
        <v>0.999082147774208</v>
      </c>
      <c r="AG719" s="169">
        <v>0.995260663507109</v>
      </c>
      <c r="AH719" s="169">
        <v>0.993933879284198</v>
      </c>
      <c r="AI719" s="169">
        <v>0.991529545950117</v>
      </c>
      <c r="AJ719" s="356">
        <v>0.92</v>
      </c>
      <c r="AK719" s="169">
        <v>0.965033783783784</v>
      </c>
      <c r="AL719" s="169">
        <v>0.93484555984556</v>
      </c>
      <c r="AM719" s="169">
        <v>0.973483918487601</v>
      </c>
      <c r="AN719" s="169">
        <v>0.974376088690641</v>
      </c>
      <c r="AO719" s="168">
        <v>0.99</v>
      </c>
      <c r="AP719" s="358">
        <v>1</v>
      </c>
      <c r="AQ719" s="358">
        <v>1</v>
      </c>
      <c r="AR719" s="358">
        <v>1</v>
      </c>
      <c r="AS719" s="359">
        <v>1</v>
      </c>
      <c r="AT719" s="364">
        <v>0.0810595228934205</v>
      </c>
      <c r="AU719" s="361">
        <v>0.105263157894737</v>
      </c>
      <c r="AV719" s="362">
        <v>0.111111111111111</v>
      </c>
      <c r="AW719" s="362">
        <v>0</v>
      </c>
      <c r="AX719" s="362">
        <v>0.0311850311850312</v>
      </c>
      <c r="AY719" s="142"/>
      <c r="AZ719" s="140"/>
    </row>
    <row r="720" spans="1:52">
      <c r="A720" s="138"/>
      <c r="B720" s="142"/>
      <c r="C720" s="172" t="s">
        <v>1158</v>
      </c>
      <c r="D720" s="166" t="s">
        <v>26</v>
      </c>
      <c r="E720" s="166" t="s">
        <v>1159</v>
      </c>
      <c r="F720" s="167" t="s">
        <v>1299</v>
      </c>
      <c r="G720" s="181" t="s">
        <v>1300</v>
      </c>
      <c r="H720" s="181" t="s">
        <v>1300</v>
      </c>
      <c r="I720" s="181" t="s">
        <v>1300</v>
      </c>
      <c r="J720" s="181" t="s">
        <v>1300</v>
      </c>
      <c r="K720" s="168">
        <v>0.9</v>
      </c>
      <c r="L720" s="169">
        <v>0.9</v>
      </c>
      <c r="M720" s="169">
        <v>1</v>
      </c>
      <c r="N720" s="170">
        <v>0.882352941176471</v>
      </c>
      <c r="O720" s="170">
        <v>0.893371757925072</v>
      </c>
      <c r="P720" s="356">
        <v>0.9</v>
      </c>
      <c r="Q720" s="357">
        <v>0.921573137074517</v>
      </c>
      <c r="R720" s="169">
        <v>0.947459086993971</v>
      </c>
      <c r="S720" s="169">
        <v>0.963960811756473</v>
      </c>
      <c r="T720" s="169">
        <v>0.95061714440727</v>
      </c>
      <c r="U720" s="356">
        <v>0.9</v>
      </c>
      <c r="V720" s="169">
        <v>0.915593376264949</v>
      </c>
      <c r="W720" s="169">
        <v>0.950043066322136</v>
      </c>
      <c r="X720" s="169">
        <v>0.953813855843247</v>
      </c>
      <c r="Y720" s="169">
        <v>0.927163396328782</v>
      </c>
      <c r="Z720" s="356">
        <v>0.92</v>
      </c>
      <c r="AA720" s="356">
        <v>0.960650128314799</v>
      </c>
      <c r="AB720" s="356">
        <v>0.964751958224543</v>
      </c>
      <c r="AC720" s="356">
        <v>0.963414634146341</v>
      </c>
      <c r="AD720" s="356">
        <v>0.965293485112537</v>
      </c>
      <c r="AE720" s="356">
        <v>0.92</v>
      </c>
      <c r="AF720" s="169">
        <v>0.997854077253219</v>
      </c>
      <c r="AG720" s="169">
        <v>0.993975903614458</v>
      </c>
      <c r="AH720" s="169">
        <v>0.992874109263658</v>
      </c>
      <c r="AI720" s="169">
        <v>0.994477911646586</v>
      </c>
      <c r="AJ720" s="356">
        <v>0.92</v>
      </c>
      <c r="AK720" s="169">
        <v>0.964667512230477</v>
      </c>
      <c r="AL720" s="169">
        <v>0.967340590979782</v>
      </c>
      <c r="AM720" s="169">
        <v>0.968981217985202</v>
      </c>
      <c r="AN720" s="169">
        <v>0.971038710291864</v>
      </c>
      <c r="AO720" s="168">
        <v>0.99</v>
      </c>
      <c r="AP720" s="358">
        <v>1</v>
      </c>
      <c r="AQ720" s="358">
        <v>1</v>
      </c>
      <c r="AR720" s="358">
        <v>1</v>
      </c>
      <c r="AS720" s="359">
        <v>1</v>
      </c>
      <c r="AT720" s="364">
        <v>0.0810595228934205</v>
      </c>
      <c r="AU720" s="361">
        <v>0.333333333333333</v>
      </c>
      <c r="AV720" s="362">
        <v>0.0666666666666667</v>
      </c>
      <c r="AW720" s="362">
        <v>0</v>
      </c>
      <c r="AX720" s="362">
        <v>0.0571428571428571</v>
      </c>
      <c r="AY720" s="142"/>
      <c r="AZ720" s="140"/>
    </row>
    <row r="721" spans="1:52">
      <c r="A721" s="138"/>
      <c r="B721" s="142"/>
      <c r="C721" s="172" t="s">
        <v>1158</v>
      </c>
      <c r="D721" s="166" t="s">
        <v>26</v>
      </c>
      <c r="E721" s="166" t="s">
        <v>1159</v>
      </c>
      <c r="F721" s="167" t="s">
        <v>1301</v>
      </c>
      <c r="G721" s="181" t="s">
        <v>1302</v>
      </c>
      <c r="H721" s="181" t="s">
        <v>1302</v>
      </c>
      <c r="I721" s="181" t="s">
        <v>1302</v>
      </c>
      <c r="J721" s="181" t="s">
        <v>1302</v>
      </c>
      <c r="K721" s="168">
        <v>0.9</v>
      </c>
      <c r="L721" s="169">
        <v>0.615384615384615</v>
      </c>
      <c r="M721" s="169">
        <v>0.586206896551724</v>
      </c>
      <c r="N721" s="170">
        <v>0.564102564102564</v>
      </c>
      <c r="O721" s="170">
        <v>0.585058505850585</v>
      </c>
      <c r="P721" s="356">
        <v>0.9</v>
      </c>
      <c r="Q721" s="357">
        <v>0.885440322987636</v>
      </c>
      <c r="R721" s="169">
        <v>0.924345295829292</v>
      </c>
      <c r="S721" s="169">
        <v>0.937670432411375</v>
      </c>
      <c r="T721" s="169">
        <v>0.890840546997875</v>
      </c>
      <c r="U721" s="356">
        <v>0.9</v>
      </c>
      <c r="V721" s="169">
        <v>0.866515266212465</v>
      </c>
      <c r="W721" s="169">
        <v>0.896217264791465</v>
      </c>
      <c r="X721" s="169">
        <v>0.893650175301909</v>
      </c>
      <c r="Y721" s="169">
        <v>0.857571646396369</v>
      </c>
      <c r="Z721" s="356">
        <v>0.92</v>
      </c>
      <c r="AA721" s="356">
        <v>0.910502283105023</v>
      </c>
      <c r="AB721" s="356">
        <v>0.924157303370786</v>
      </c>
      <c r="AC721" s="356">
        <v>0.936106983655275</v>
      </c>
      <c r="AD721" s="356">
        <v>0.892679034510273</v>
      </c>
      <c r="AE721" s="356">
        <v>0.92</v>
      </c>
      <c r="AF721" s="169">
        <v>0.986666666666667</v>
      </c>
      <c r="AG721" s="169">
        <v>0.946308724832215</v>
      </c>
      <c r="AH721" s="169">
        <v>0.981481481481482</v>
      </c>
      <c r="AI721" s="169">
        <v>0.970569948186529</v>
      </c>
      <c r="AJ721" s="356">
        <v>0.92</v>
      </c>
      <c r="AK721" s="169">
        <v>0.939513737892864</v>
      </c>
      <c r="AL721" s="169">
        <v>0.931726907630522</v>
      </c>
      <c r="AM721" s="169">
        <v>0.952469135802469</v>
      </c>
      <c r="AN721" s="169">
        <v>0.921451293163063</v>
      </c>
      <c r="AO721" s="168">
        <v>0.99</v>
      </c>
      <c r="AP721" s="358">
        <v>1</v>
      </c>
      <c r="AQ721" s="358">
        <v>1</v>
      </c>
      <c r="AR721" s="358">
        <v>1</v>
      </c>
      <c r="AS721" s="359">
        <v>1</v>
      </c>
      <c r="AT721" s="364">
        <v>0.0810595228934205</v>
      </c>
      <c r="AU721" s="361">
        <v>0</v>
      </c>
      <c r="AV721" s="362">
        <v>0.125</v>
      </c>
      <c r="AW721" s="362">
        <v>0</v>
      </c>
      <c r="AX721" s="362">
        <v>0.0714285714285714</v>
      </c>
      <c r="AY721" s="142"/>
      <c r="AZ721" s="140"/>
    </row>
    <row r="722" spans="1:52">
      <c r="A722" s="138"/>
      <c r="B722" s="142"/>
      <c r="C722" s="172" t="s">
        <v>1158</v>
      </c>
      <c r="D722" s="166" t="s">
        <v>26</v>
      </c>
      <c r="E722" s="166" t="s">
        <v>1159</v>
      </c>
      <c r="F722" s="167" t="s">
        <v>1303</v>
      </c>
      <c r="G722" s="181" t="s">
        <v>1304</v>
      </c>
      <c r="H722" s="181" t="s">
        <v>1304</v>
      </c>
      <c r="I722" s="181" t="s">
        <v>1304</v>
      </c>
      <c r="J722" s="181" t="s">
        <v>1304</v>
      </c>
      <c r="K722" s="168">
        <v>0.9</v>
      </c>
      <c r="L722" s="169">
        <v>0.870967741935484</v>
      </c>
      <c r="M722" s="169">
        <v>0.962962962962963</v>
      </c>
      <c r="N722" s="170">
        <v>0.833333333333333</v>
      </c>
      <c r="O722" s="170">
        <v>0.89920724801812</v>
      </c>
      <c r="P722" s="356">
        <v>0.9</v>
      </c>
      <c r="Q722" s="357">
        <v>0.931805157593123</v>
      </c>
      <c r="R722" s="169">
        <v>0.981508875739645</v>
      </c>
      <c r="S722" s="169">
        <v>0.953037120359955</v>
      </c>
      <c r="T722" s="169">
        <v>0.95317244243459</v>
      </c>
      <c r="U722" s="356">
        <v>0.9</v>
      </c>
      <c r="V722" s="169">
        <v>0.907354345749761</v>
      </c>
      <c r="W722" s="169">
        <v>0.952662721893491</v>
      </c>
      <c r="X722" s="169">
        <v>0.953880764904387</v>
      </c>
      <c r="Y722" s="169">
        <v>0.943906603294726</v>
      </c>
      <c r="Z722" s="356">
        <v>0.92</v>
      </c>
      <c r="AA722" s="356">
        <v>0.976793248945148</v>
      </c>
      <c r="AB722" s="356">
        <v>0.968166849615807</v>
      </c>
      <c r="AC722" s="356">
        <v>0.967933491686461</v>
      </c>
      <c r="AD722" s="356">
        <v>0.96601419660142</v>
      </c>
      <c r="AE722" s="356">
        <v>0.92</v>
      </c>
      <c r="AF722" s="169">
        <v>1</v>
      </c>
      <c r="AG722" s="169">
        <v>1</v>
      </c>
      <c r="AH722" s="169">
        <v>1</v>
      </c>
      <c r="AI722" s="169">
        <v>0.998761650263964</v>
      </c>
      <c r="AJ722" s="356">
        <v>0.92</v>
      </c>
      <c r="AK722" s="169">
        <v>0.972664463802944</v>
      </c>
      <c r="AL722" s="169">
        <v>0.975265017667845</v>
      </c>
      <c r="AM722" s="169">
        <v>0.976136363636364</v>
      </c>
      <c r="AN722" s="169">
        <v>0.976911454897538</v>
      </c>
      <c r="AO722" s="168">
        <v>0.99</v>
      </c>
      <c r="AP722" s="358">
        <v>1</v>
      </c>
      <c r="AQ722" s="358">
        <v>1</v>
      </c>
      <c r="AR722" s="358">
        <v>1</v>
      </c>
      <c r="AS722" s="359">
        <v>1</v>
      </c>
      <c r="AT722" s="364">
        <v>0.0810595228934205</v>
      </c>
      <c r="AU722" s="361">
        <v>0.375</v>
      </c>
      <c r="AV722" s="362">
        <v>0.307692307692308</v>
      </c>
      <c r="AW722" s="362">
        <v>0</v>
      </c>
      <c r="AX722" s="362">
        <v>0.0710059171597633</v>
      </c>
      <c r="AY722" s="142"/>
      <c r="AZ722" s="140"/>
    </row>
    <row r="723" spans="1:52">
      <c r="A723" s="138"/>
      <c r="B723" s="142"/>
      <c r="C723" s="172" t="s">
        <v>1158</v>
      </c>
      <c r="D723" s="166" t="s">
        <v>26</v>
      </c>
      <c r="E723" s="166" t="s">
        <v>1159</v>
      </c>
      <c r="F723" s="167" t="s">
        <v>1305</v>
      </c>
      <c r="G723" s="181" t="s">
        <v>1306</v>
      </c>
      <c r="H723" s="181" t="s">
        <v>1306</v>
      </c>
      <c r="I723" s="181" t="s">
        <v>1306</v>
      </c>
      <c r="J723" s="181" t="s">
        <v>1306</v>
      </c>
      <c r="K723" s="168">
        <v>0.9</v>
      </c>
      <c r="L723" s="169">
        <v>0.85</v>
      </c>
      <c r="M723" s="169">
        <v>0.866666666666667</v>
      </c>
      <c r="N723" s="170">
        <v>0.85</v>
      </c>
      <c r="O723" s="170">
        <v>0.81500872600349</v>
      </c>
      <c r="P723" s="356">
        <v>0.9</v>
      </c>
      <c r="Q723" s="357">
        <v>0.907506702412869</v>
      </c>
      <c r="R723" s="169">
        <v>0.957720588235294</v>
      </c>
      <c r="S723" s="169">
        <v>0.934996717005909</v>
      </c>
      <c r="T723" s="169">
        <v>0.930724864259607</v>
      </c>
      <c r="U723" s="356">
        <v>0.9</v>
      </c>
      <c r="V723" s="169">
        <v>0.851653261840929</v>
      </c>
      <c r="W723" s="169">
        <v>0.838235294117647</v>
      </c>
      <c r="X723" s="169">
        <v>0.913985554826001</v>
      </c>
      <c r="Y723" s="169">
        <v>0.894766864555384</v>
      </c>
      <c r="Z723" s="356">
        <v>0.92</v>
      </c>
      <c r="AA723" s="356">
        <v>0.872937293729373</v>
      </c>
      <c r="AB723" s="356">
        <v>0.809651474530831</v>
      </c>
      <c r="AC723" s="356">
        <v>0.905555555555556</v>
      </c>
      <c r="AD723" s="356">
        <v>0.908490230905861</v>
      </c>
      <c r="AE723" s="356">
        <v>0.92</v>
      </c>
      <c r="AF723" s="169">
        <v>1</v>
      </c>
      <c r="AG723" s="169">
        <v>0.993710691823899</v>
      </c>
      <c r="AH723" s="169">
        <v>0.964194373401535</v>
      </c>
      <c r="AI723" s="169">
        <v>0.964130185652074</v>
      </c>
      <c r="AJ723" s="356">
        <v>0.92</v>
      </c>
      <c r="AK723" s="169">
        <v>0.926863572433193</v>
      </c>
      <c r="AL723" s="169">
        <v>0.887799564270152</v>
      </c>
      <c r="AM723" s="169">
        <v>0.943706850770048</v>
      </c>
      <c r="AN723" s="169">
        <v>0.942144589688909</v>
      </c>
      <c r="AO723" s="168">
        <v>0.99</v>
      </c>
      <c r="AP723" s="358">
        <v>1</v>
      </c>
      <c r="AQ723" s="358">
        <v>1</v>
      </c>
      <c r="AR723" s="358">
        <v>1</v>
      </c>
      <c r="AS723" s="359">
        <v>1</v>
      </c>
      <c r="AT723" s="364">
        <v>0.0810595228934205</v>
      </c>
      <c r="AU723" s="361">
        <v>0.25</v>
      </c>
      <c r="AV723" s="362">
        <v>0.166666666666667</v>
      </c>
      <c r="AW723" s="362">
        <v>0.0909090909090909</v>
      </c>
      <c r="AX723" s="362">
        <v>0.0772200772200772</v>
      </c>
      <c r="AY723" s="142"/>
      <c r="AZ723" s="140"/>
    </row>
    <row r="724" spans="1:52">
      <c r="A724" s="138"/>
      <c r="B724" s="142"/>
      <c r="C724" s="172" t="s">
        <v>1158</v>
      </c>
      <c r="D724" s="166" t="s">
        <v>26</v>
      </c>
      <c r="E724" s="166" t="s">
        <v>1159</v>
      </c>
      <c r="F724" s="167" t="s">
        <v>1307</v>
      </c>
      <c r="G724" s="181" t="s">
        <v>1308</v>
      </c>
      <c r="H724" s="181" t="s">
        <v>1308</v>
      </c>
      <c r="I724" s="181" t="s">
        <v>1308</v>
      </c>
      <c r="J724" s="181" t="s">
        <v>1308</v>
      </c>
      <c r="K724" s="168">
        <v>0.9</v>
      </c>
      <c r="L724" s="169">
        <v>0.75</v>
      </c>
      <c r="M724" s="169">
        <v>0.642857142857143</v>
      </c>
      <c r="N724" s="170">
        <v>0.533333333333333</v>
      </c>
      <c r="O724" s="170">
        <v>0.662251655629139</v>
      </c>
      <c r="P724" s="356">
        <v>0.9</v>
      </c>
      <c r="Q724" s="357">
        <v>0.907125700560448</v>
      </c>
      <c r="R724" s="169">
        <v>0.820754716981132</v>
      </c>
      <c r="S724" s="169">
        <v>0.954648526077097</v>
      </c>
      <c r="T724" s="169">
        <v>0.903582249153449</v>
      </c>
      <c r="U724" s="356">
        <v>0.9</v>
      </c>
      <c r="V724" s="169">
        <v>0.859087269815853</v>
      </c>
      <c r="W724" s="169">
        <v>0.871069182389937</v>
      </c>
      <c r="X724" s="169">
        <v>0.905895691609977</v>
      </c>
      <c r="Y724" s="169">
        <v>0.857102120834076</v>
      </c>
      <c r="Z724" s="356">
        <v>0.92</v>
      </c>
      <c r="AA724" s="356">
        <v>0.889518413597734</v>
      </c>
      <c r="AB724" s="356">
        <v>0.839285714285714</v>
      </c>
      <c r="AC724" s="356">
        <v>0.802955665024631</v>
      </c>
      <c r="AD724" s="356">
        <v>0.843273068795492</v>
      </c>
      <c r="AE724" s="356">
        <v>0.92</v>
      </c>
      <c r="AF724" s="169">
        <v>1</v>
      </c>
      <c r="AG724" s="169">
        <v>0.986486486486487</v>
      </c>
      <c r="AH724" s="169">
        <v>0.958083832335329</v>
      </c>
      <c r="AI724" s="169">
        <v>0.97603305785124</v>
      </c>
      <c r="AJ724" s="356">
        <v>0.92</v>
      </c>
      <c r="AK724" s="169">
        <v>0.918851435705368</v>
      </c>
      <c r="AL724" s="169">
        <v>0.865313653136531</v>
      </c>
      <c r="AM724" s="169">
        <v>0.904235727440147</v>
      </c>
      <c r="AN724" s="169">
        <v>0.894000545404963</v>
      </c>
      <c r="AO724" s="168">
        <v>0.99</v>
      </c>
      <c r="AP724" s="358">
        <v>1</v>
      </c>
      <c r="AQ724" s="358">
        <v>1</v>
      </c>
      <c r="AR724" s="358" t="s">
        <v>40</v>
      </c>
      <c r="AS724" s="359">
        <v>1</v>
      </c>
      <c r="AT724" s="364">
        <v>0.0810595228934205</v>
      </c>
      <c r="AU724" s="361">
        <v>0</v>
      </c>
      <c r="AV724" s="362">
        <v>0</v>
      </c>
      <c r="AW724" s="362">
        <v>0</v>
      </c>
      <c r="AX724" s="362">
        <v>0</v>
      </c>
      <c r="AY724" s="142"/>
      <c r="AZ724" s="140"/>
    </row>
    <row r="725" spans="1:52">
      <c r="A725" s="138"/>
      <c r="B725" s="142"/>
      <c r="C725" s="172" t="s">
        <v>1158</v>
      </c>
      <c r="D725" s="166" t="s">
        <v>26</v>
      </c>
      <c r="E725" s="166" t="s">
        <v>1159</v>
      </c>
      <c r="F725" s="167" t="s">
        <v>1309</v>
      </c>
      <c r="G725" s="181" t="s">
        <v>1310</v>
      </c>
      <c r="H725" s="181" t="s">
        <v>1310</v>
      </c>
      <c r="I725" s="181" t="s">
        <v>1310</v>
      </c>
      <c r="J725" s="181" t="s">
        <v>1310</v>
      </c>
      <c r="K725" s="168">
        <v>0.9</v>
      </c>
      <c r="L725" s="169">
        <v>0.943396226415094</v>
      </c>
      <c r="M725" s="169">
        <v>0.948717948717949</v>
      </c>
      <c r="N725" s="170">
        <v>0.979591836734694</v>
      </c>
      <c r="O725" s="170">
        <v>0.963523743977977</v>
      </c>
      <c r="P725" s="356">
        <v>0.9</v>
      </c>
      <c r="Q725" s="357">
        <v>0.906260189109879</v>
      </c>
      <c r="R725" s="169">
        <v>0.972404730617608</v>
      </c>
      <c r="S725" s="169">
        <v>0.967166979362101</v>
      </c>
      <c r="T725" s="169">
        <v>0.962189806847971</v>
      </c>
      <c r="U725" s="356">
        <v>0.9</v>
      </c>
      <c r="V725" s="169">
        <v>0.908705575480926</v>
      </c>
      <c r="W725" s="169">
        <v>0.961892247043364</v>
      </c>
      <c r="X725" s="169">
        <v>0.946294559099437</v>
      </c>
      <c r="Y725" s="169">
        <v>0.949042281156017</v>
      </c>
      <c r="Z725" s="356">
        <v>0.92</v>
      </c>
      <c r="AA725" s="356">
        <v>0.961038961038961</v>
      </c>
      <c r="AB725" s="356">
        <v>0.962192816635161</v>
      </c>
      <c r="AC725" s="356">
        <v>0.950980392156863</v>
      </c>
      <c r="AD725" s="356">
        <v>0.960963409992932</v>
      </c>
      <c r="AE725" s="356">
        <v>0.92</v>
      </c>
      <c r="AF725" s="169">
        <v>0.995934959349594</v>
      </c>
      <c r="AG725" s="169">
        <v>0.990516332982086</v>
      </c>
      <c r="AH725" s="169">
        <v>0.993923611111111</v>
      </c>
      <c r="AI725" s="169">
        <v>0.986283185840708</v>
      </c>
      <c r="AJ725" s="356">
        <v>0.92</v>
      </c>
      <c r="AK725" s="169">
        <v>0.964009287925697</v>
      </c>
      <c r="AL725" s="169">
        <v>0.968217054263566</v>
      </c>
      <c r="AM725" s="169">
        <v>0.966621647694386</v>
      </c>
      <c r="AN725" s="169">
        <v>0.973158733801882</v>
      </c>
      <c r="AO725" s="168">
        <v>0.99</v>
      </c>
      <c r="AP725" s="358">
        <v>1</v>
      </c>
      <c r="AQ725" s="358">
        <v>1</v>
      </c>
      <c r="AR725" s="358">
        <v>1</v>
      </c>
      <c r="AS725" s="359">
        <v>1</v>
      </c>
      <c r="AT725" s="364">
        <v>0.0810595228934205</v>
      </c>
      <c r="AU725" s="361">
        <v>0.130434782608696</v>
      </c>
      <c r="AV725" s="362">
        <v>0</v>
      </c>
      <c r="AW725" s="362">
        <v>0.0416666666666667</v>
      </c>
      <c r="AX725" s="362">
        <v>0.0550098231827112</v>
      </c>
      <c r="AY725" s="142"/>
      <c r="AZ725" s="140"/>
    </row>
    <row r="726" spans="1:52">
      <c r="A726" s="138"/>
      <c r="B726" s="142"/>
      <c r="C726" s="172" t="s">
        <v>1158</v>
      </c>
      <c r="D726" s="166" t="s">
        <v>26</v>
      </c>
      <c r="E726" s="166" t="s">
        <v>1159</v>
      </c>
      <c r="F726" s="167" t="s">
        <v>1311</v>
      </c>
      <c r="G726" s="181" t="s">
        <v>1312</v>
      </c>
      <c r="H726" s="181" t="s">
        <v>1312</v>
      </c>
      <c r="I726" s="181" t="s">
        <v>1312</v>
      </c>
      <c r="J726" s="181" t="s">
        <v>1312</v>
      </c>
      <c r="K726" s="168">
        <v>0.9</v>
      </c>
      <c r="L726" s="169">
        <v>0.957446808510638</v>
      </c>
      <c r="M726" s="169">
        <v>0.829268292682927</v>
      </c>
      <c r="N726" s="170">
        <v>0.951219512195122</v>
      </c>
      <c r="O726" s="170">
        <v>0.944875776397516</v>
      </c>
      <c r="P726" s="356">
        <v>0.9</v>
      </c>
      <c r="Q726" s="357">
        <v>0.960480349344978</v>
      </c>
      <c r="R726" s="169">
        <v>0.977700348432056</v>
      </c>
      <c r="S726" s="169">
        <v>0.968778417702334</v>
      </c>
      <c r="T726" s="169">
        <v>0.964949854815791</v>
      </c>
      <c r="U726" s="356">
        <v>0.9</v>
      </c>
      <c r="V726" s="169">
        <v>0.904803493449782</v>
      </c>
      <c r="W726" s="169">
        <v>0.934494773519164</v>
      </c>
      <c r="X726" s="169">
        <v>0.931191270081843</v>
      </c>
      <c r="Y726" s="169">
        <v>0.922228629090385</v>
      </c>
      <c r="Z726" s="356">
        <v>0.92</v>
      </c>
      <c r="AA726" s="356">
        <v>0.924949290060852</v>
      </c>
      <c r="AB726" s="356">
        <v>0.913978494623656</v>
      </c>
      <c r="AC726" s="356">
        <v>0.92972972972973</v>
      </c>
      <c r="AD726" s="356">
        <v>0.926916637464471</v>
      </c>
      <c r="AE726" s="356">
        <v>0.92</v>
      </c>
      <c r="AF726" s="169">
        <v>0.99713672154617</v>
      </c>
      <c r="AG726" s="169">
        <v>0.997713414634146</v>
      </c>
      <c r="AH726" s="169">
        <v>0.99537037037037</v>
      </c>
      <c r="AI726" s="169">
        <v>0.997131708829685</v>
      </c>
      <c r="AJ726" s="356">
        <v>0.92</v>
      </c>
      <c r="AK726" s="169">
        <v>0.959216672655408</v>
      </c>
      <c r="AL726" s="169">
        <v>0.945454545454545</v>
      </c>
      <c r="AM726" s="169">
        <v>0.967838648133006</v>
      </c>
      <c r="AN726" s="169">
        <v>0.960907728886428</v>
      </c>
      <c r="AO726" s="168">
        <v>0.99</v>
      </c>
      <c r="AP726" s="358">
        <v>1</v>
      </c>
      <c r="AQ726" s="358">
        <v>1</v>
      </c>
      <c r="AR726" s="358">
        <v>1</v>
      </c>
      <c r="AS726" s="359">
        <v>1</v>
      </c>
      <c r="AT726" s="364">
        <v>0.0810595228934205</v>
      </c>
      <c r="AU726" s="361">
        <v>0.307692307692308</v>
      </c>
      <c r="AV726" s="362">
        <v>0.0333333333333333</v>
      </c>
      <c r="AW726" s="362">
        <v>0</v>
      </c>
      <c r="AX726" s="362">
        <v>0.0481283422459893</v>
      </c>
      <c r="AY726" s="142"/>
      <c r="AZ726" s="140"/>
    </row>
    <row r="727" spans="1:52">
      <c r="A727" s="138"/>
      <c r="B727" s="142"/>
      <c r="C727" s="172" t="s">
        <v>1158</v>
      </c>
      <c r="D727" s="166" t="s">
        <v>26</v>
      </c>
      <c r="E727" s="166" t="s">
        <v>1159</v>
      </c>
      <c r="F727" s="167" t="s">
        <v>1313</v>
      </c>
      <c r="G727" s="181" t="s">
        <v>1314</v>
      </c>
      <c r="H727" s="181" t="s">
        <v>1314</v>
      </c>
      <c r="I727" s="181" t="s">
        <v>1314</v>
      </c>
      <c r="J727" s="181" t="s">
        <v>1314</v>
      </c>
      <c r="K727" s="168">
        <v>0.9</v>
      </c>
      <c r="L727" s="169">
        <v>0.96</v>
      </c>
      <c r="M727" s="169">
        <v>0.943661971830986</v>
      </c>
      <c r="N727" s="170">
        <v>0.972602739726027</v>
      </c>
      <c r="O727" s="170">
        <v>0.970533208606174</v>
      </c>
      <c r="P727" s="356">
        <v>0.9</v>
      </c>
      <c r="Q727" s="357">
        <v>0.962067910676048</v>
      </c>
      <c r="R727" s="169">
        <v>0.990858505564388</v>
      </c>
      <c r="S727" s="169">
        <v>0.987445510026155</v>
      </c>
      <c r="T727" s="169">
        <v>0.98069432386137</v>
      </c>
      <c r="U727" s="356">
        <v>0.9</v>
      </c>
      <c r="V727" s="169">
        <v>0.914958702967268</v>
      </c>
      <c r="W727" s="169">
        <v>0.941176470588235</v>
      </c>
      <c r="X727" s="169">
        <v>0.944899738448126</v>
      </c>
      <c r="Y727" s="169">
        <v>0.937131895722364</v>
      </c>
      <c r="Z727" s="356">
        <v>0.92</v>
      </c>
      <c r="AA727" s="356">
        <v>0.95998187858653</v>
      </c>
      <c r="AB727" s="356">
        <v>0.940625</v>
      </c>
      <c r="AC727" s="356">
        <v>0.935384615384615</v>
      </c>
      <c r="AD727" s="356">
        <v>0.947830129565622</v>
      </c>
      <c r="AE727" s="356">
        <v>0.92</v>
      </c>
      <c r="AF727" s="169">
        <v>0.991379310344828</v>
      </c>
      <c r="AG727" s="169">
        <v>0.986842105263158</v>
      </c>
      <c r="AH727" s="169">
        <v>0.9921875</v>
      </c>
      <c r="AI727" s="169">
        <v>0.981774379386195</v>
      </c>
      <c r="AJ727" s="356">
        <v>0.92</v>
      </c>
      <c r="AK727" s="169">
        <v>0.962693357597816</v>
      </c>
      <c r="AL727" s="169">
        <v>0.955064367257712</v>
      </c>
      <c r="AM727" s="169">
        <v>0.968519968676586</v>
      </c>
      <c r="AN727" s="169">
        <v>0.972688378352573</v>
      </c>
      <c r="AO727" s="168">
        <v>0.99</v>
      </c>
      <c r="AP727" s="358">
        <v>1</v>
      </c>
      <c r="AQ727" s="358">
        <v>1</v>
      </c>
      <c r="AR727" s="358">
        <v>1</v>
      </c>
      <c r="AS727" s="359">
        <v>1</v>
      </c>
      <c r="AT727" s="364">
        <v>0.0810595228934205</v>
      </c>
      <c r="AU727" s="361">
        <v>0.271428571428571</v>
      </c>
      <c r="AV727" s="362">
        <v>0.0289855072463768</v>
      </c>
      <c r="AW727" s="362">
        <v>0</v>
      </c>
      <c r="AX727" s="362">
        <v>0.0526976160602258</v>
      </c>
      <c r="AY727" s="142"/>
      <c r="AZ727" s="140"/>
    </row>
    <row r="728" spans="1:52">
      <c r="A728" s="138"/>
      <c r="B728" s="142"/>
      <c r="C728" s="172" t="s">
        <v>1158</v>
      </c>
      <c r="D728" s="166" t="s">
        <v>26</v>
      </c>
      <c r="E728" s="166" t="s">
        <v>1159</v>
      </c>
      <c r="F728" s="167" t="s">
        <v>1315</v>
      </c>
      <c r="G728" s="181" t="s">
        <v>1316</v>
      </c>
      <c r="H728" s="181" t="s">
        <v>1316</v>
      </c>
      <c r="I728" s="181" t="s">
        <v>1316</v>
      </c>
      <c r="J728" s="181" t="s">
        <v>1316</v>
      </c>
      <c r="K728" s="168">
        <v>0.9</v>
      </c>
      <c r="L728" s="169">
        <v>0.958333333333333</v>
      </c>
      <c r="M728" s="169">
        <v>1</v>
      </c>
      <c r="N728" s="170">
        <v>0.978260869565217</v>
      </c>
      <c r="O728" s="170">
        <v>0.979517190929042</v>
      </c>
      <c r="P728" s="356">
        <v>0.9</v>
      </c>
      <c r="Q728" s="357">
        <v>0.92842395044735</v>
      </c>
      <c r="R728" s="169">
        <v>0.936388508891929</v>
      </c>
      <c r="S728" s="169">
        <v>0.921529175050302</v>
      </c>
      <c r="T728" s="169">
        <v>0.922642879141185</v>
      </c>
      <c r="U728" s="356">
        <v>0.9</v>
      </c>
      <c r="V728" s="169">
        <v>0.806836430373939</v>
      </c>
      <c r="W728" s="169">
        <v>0.800957592339261</v>
      </c>
      <c r="X728" s="169">
        <v>0.780348759221999</v>
      </c>
      <c r="Y728" s="169">
        <v>0.783613445378151</v>
      </c>
      <c r="Z728" s="356">
        <v>0.92</v>
      </c>
      <c r="AA728" s="356">
        <v>0.91371158392435</v>
      </c>
      <c r="AB728" s="356">
        <v>0.927335640138408</v>
      </c>
      <c r="AC728" s="356">
        <v>0.939130434782609</v>
      </c>
      <c r="AD728" s="356">
        <v>0.920205537625276</v>
      </c>
      <c r="AE728" s="356">
        <v>0.92</v>
      </c>
      <c r="AF728" s="169">
        <v>0.998477929984779</v>
      </c>
      <c r="AG728" s="169">
        <v>0.998441153546376</v>
      </c>
      <c r="AH728" s="169">
        <v>0.996185286103542</v>
      </c>
      <c r="AI728" s="169">
        <v>0.996176445781439</v>
      </c>
      <c r="AJ728" s="356">
        <v>0.92</v>
      </c>
      <c r="AK728" s="169">
        <v>0.946397694524496</v>
      </c>
      <c r="AL728" s="169">
        <v>0.937312151137827</v>
      </c>
      <c r="AM728" s="169">
        <v>0.960324616771867</v>
      </c>
      <c r="AN728" s="169">
        <v>0.952720823978544</v>
      </c>
      <c r="AO728" s="168">
        <v>0.99</v>
      </c>
      <c r="AP728" s="358">
        <v>1</v>
      </c>
      <c r="AQ728" s="358">
        <v>1</v>
      </c>
      <c r="AR728" s="358">
        <v>1</v>
      </c>
      <c r="AS728" s="359">
        <v>1</v>
      </c>
      <c r="AT728" s="364">
        <v>0.0810595228934205</v>
      </c>
      <c r="AU728" s="361">
        <v>0.142857142857143</v>
      </c>
      <c r="AV728" s="362">
        <v>0</v>
      </c>
      <c r="AW728" s="362">
        <v>0.037037037037037</v>
      </c>
      <c r="AX728" s="362">
        <v>0.0484140233722871</v>
      </c>
      <c r="AY728" s="142"/>
      <c r="AZ728" s="140"/>
    </row>
    <row r="729" spans="1:52">
      <c r="A729" s="138"/>
      <c r="B729" s="142"/>
      <c r="C729" s="172" t="s">
        <v>1158</v>
      </c>
      <c r="D729" s="166" t="s">
        <v>26</v>
      </c>
      <c r="E729" s="166" t="s">
        <v>1159</v>
      </c>
      <c r="F729" s="167" t="s">
        <v>1317</v>
      </c>
      <c r="G729" s="181" t="s">
        <v>1318</v>
      </c>
      <c r="H729" s="181" t="s">
        <v>1318</v>
      </c>
      <c r="I729" s="181" t="s">
        <v>1318</v>
      </c>
      <c r="J729" s="181" t="s">
        <v>1318</v>
      </c>
      <c r="K729" s="168">
        <v>0.9</v>
      </c>
      <c r="L729" s="169">
        <v>0.975609756097561</v>
      </c>
      <c r="M729" s="169">
        <v>0.863636363636364</v>
      </c>
      <c r="N729" s="170">
        <v>0.870967741935484</v>
      </c>
      <c r="O729" s="170">
        <v>0.938144329896907</v>
      </c>
      <c r="P729" s="356">
        <v>0.9</v>
      </c>
      <c r="Q729" s="357">
        <v>0.911017936175169</v>
      </c>
      <c r="R729" s="169">
        <v>0.962248995983936</v>
      </c>
      <c r="S729" s="169">
        <v>0.959627329192547</v>
      </c>
      <c r="T729" s="169">
        <v>0.963707802988379</v>
      </c>
      <c r="U729" s="356">
        <v>0.9</v>
      </c>
      <c r="V729" s="169">
        <v>0.885627766130911</v>
      </c>
      <c r="W729" s="169">
        <v>0.931726907630522</v>
      </c>
      <c r="X729" s="169">
        <v>0.933057280883368</v>
      </c>
      <c r="Y729" s="169">
        <v>0.930514665190924</v>
      </c>
      <c r="Z729" s="356">
        <v>0.92</v>
      </c>
      <c r="AA729" s="356">
        <v>0.933689839572193</v>
      </c>
      <c r="AB729" s="356">
        <v>0.95409429280397</v>
      </c>
      <c r="AC729" s="356">
        <v>0.967637540453074</v>
      </c>
      <c r="AD729" s="356">
        <v>0.961674789543642</v>
      </c>
      <c r="AE729" s="356">
        <v>0.92</v>
      </c>
      <c r="AF729" s="169">
        <v>1</v>
      </c>
      <c r="AG729" s="169">
        <v>1</v>
      </c>
      <c r="AH729" s="169">
        <v>0.995652173913044</v>
      </c>
      <c r="AI729" s="169">
        <v>0.99360987761291</v>
      </c>
      <c r="AJ729" s="356">
        <v>0.92</v>
      </c>
      <c r="AK729" s="169">
        <v>0.925210405508799</v>
      </c>
      <c r="AL729" s="169">
        <v>0.959044368600683</v>
      </c>
      <c r="AM729" s="169">
        <v>0.966635484876832</v>
      </c>
      <c r="AN729" s="169">
        <v>0.968536082109048</v>
      </c>
      <c r="AO729" s="168">
        <v>0.99</v>
      </c>
      <c r="AP729" s="358">
        <v>1</v>
      </c>
      <c r="AQ729" s="358">
        <v>1</v>
      </c>
      <c r="AR729" s="358">
        <v>1</v>
      </c>
      <c r="AS729" s="359">
        <v>1</v>
      </c>
      <c r="AT729" s="364">
        <v>0.0810595228934205</v>
      </c>
      <c r="AU729" s="361">
        <v>0.272727272727273</v>
      </c>
      <c r="AV729" s="362">
        <v>0.153846153846154</v>
      </c>
      <c r="AW729" s="362">
        <v>0</v>
      </c>
      <c r="AX729" s="362">
        <v>0.0790816326530612</v>
      </c>
      <c r="AY729" s="142"/>
      <c r="AZ729" s="140"/>
    </row>
    <row r="730" spans="1:52">
      <c r="A730" s="138"/>
      <c r="B730" s="142"/>
      <c r="C730" s="172" t="s">
        <v>1158</v>
      </c>
      <c r="D730" s="166" t="s">
        <v>26</v>
      </c>
      <c r="E730" s="166" t="s">
        <v>1159</v>
      </c>
      <c r="F730" s="167" t="s">
        <v>1319</v>
      </c>
      <c r="G730" s="181" t="s">
        <v>1320</v>
      </c>
      <c r="H730" s="181" t="s">
        <v>1320</v>
      </c>
      <c r="I730" s="181" t="s">
        <v>1320</v>
      </c>
      <c r="J730" s="181" t="s">
        <v>1320</v>
      </c>
      <c r="K730" s="168">
        <v>0.9</v>
      </c>
      <c r="L730" s="169">
        <v>1</v>
      </c>
      <c r="M730" s="169">
        <v>1</v>
      </c>
      <c r="N730" s="170">
        <v>1</v>
      </c>
      <c r="O730" s="170">
        <v>0.995647442872688</v>
      </c>
      <c r="P730" s="356">
        <v>0.9</v>
      </c>
      <c r="Q730" s="357">
        <v>0.982385908726982</v>
      </c>
      <c r="R730" s="169">
        <v>0.983093829247675</v>
      </c>
      <c r="S730" s="169">
        <v>0.947075208913649</v>
      </c>
      <c r="T730" s="169">
        <v>0.980181899128665</v>
      </c>
      <c r="U730" s="356">
        <v>0.9</v>
      </c>
      <c r="V730" s="169">
        <v>0.935148118494796</v>
      </c>
      <c r="W730" s="169">
        <v>0.950126796280642</v>
      </c>
      <c r="X730" s="169">
        <v>0.935535216872264</v>
      </c>
      <c r="Y730" s="169">
        <v>0.932849965019398</v>
      </c>
      <c r="Z730" s="356">
        <v>0.92</v>
      </c>
      <c r="AA730" s="356">
        <v>0.90450204638472</v>
      </c>
      <c r="AB730" s="356">
        <v>0.914758269720102</v>
      </c>
      <c r="AC730" s="356">
        <v>0.857142857142857</v>
      </c>
      <c r="AD730" s="356">
        <v>0.894406561913233</v>
      </c>
      <c r="AE730" s="356">
        <v>0.92</v>
      </c>
      <c r="AF730" s="169">
        <v>0.998357963875205</v>
      </c>
      <c r="AG730" s="169">
        <v>0.996598639455782</v>
      </c>
      <c r="AH730" s="169">
        <v>0.99786552828175</v>
      </c>
      <c r="AI730" s="169">
        <v>0.993111064366849</v>
      </c>
      <c r="AJ730" s="356">
        <v>0.92</v>
      </c>
      <c r="AK730" s="169">
        <v>0.960517510595583</v>
      </c>
      <c r="AL730" s="169">
        <v>0.948782961460446</v>
      </c>
      <c r="AM730" s="169">
        <v>0.95825836631882</v>
      </c>
      <c r="AN730" s="169">
        <v>0.957104747276732</v>
      </c>
      <c r="AO730" s="168">
        <v>0.99</v>
      </c>
      <c r="AP730" s="358">
        <v>1</v>
      </c>
      <c r="AQ730" s="358">
        <v>1</v>
      </c>
      <c r="AR730" s="358">
        <v>1</v>
      </c>
      <c r="AS730" s="359">
        <v>1</v>
      </c>
      <c r="AT730" s="364">
        <v>0.0810595228934205</v>
      </c>
      <c r="AU730" s="361">
        <v>0.238095238095238</v>
      </c>
      <c r="AV730" s="362">
        <v>0.0952380952380952</v>
      </c>
      <c r="AW730" s="362">
        <v>0.04</v>
      </c>
      <c r="AX730" s="362">
        <v>0.0773381294964029</v>
      </c>
      <c r="AY730" s="142"/>
      <c r="AZ730" s="140"/>
    </row>
    <row r="731" spans="1:52">
      <c r="A731" s="138"/>
      <c r="B731" s="142"/>
      <c r="C731" s="172" t="s">
        <v>1158</v>
      </c>
      <c r="D731" s="166" t="s">
        <v>26</v>
      </c>
      <c r="E731" s="166" t="s">
        <v>1159</v>
      </c>
      <c r="F731" s="167" t="s">
        <v>1321</v>
      </c>
      <c r="G731" s="181" t="s">
        <v>1322</v>
      </c>
      <c r="H731" s="181" t="s">
        <v>1322</v>
      </c>
      <c r="I731" s="181" t="s">
        <v>1322</v>
      </c>
      <c r="J731" s="181" t="s">
        <v>1322</v>
      </c>
      <c r="K731" s="168">
        <v>0.9</v>
      </c>
      <c r="L731" s="169">
        <v>0.649122807017544</v>
      </c>
      <c r="M731" s="169">
        <v>0.931818181818182</v>
      </c>
      <c r="N731" s="170">
        <v>1</v>
      </c>
      <c r="O731" s="170">
        <v>0.942028985507246</v>
      </c>
      <c r="P731" s="356">
        <v>0.9</v>
      </c>
      <c r="Q731" s="357">
        <v>0.922493137413208</v>
      </c>
      <c r="R731" s="169">
        <v>0.935450286309214</v>
      </c>
      <c r="S731" s="169">
        <v>0.811852565646832</v>
      </c>
      <c r="T731" s="169">
        <v>0.95566438282675</v>
      </c>
      <c r="U731" s="356">
        <v>0.9</v>
      </c>
      <c r="V731" s="169">
        <v>0.860003229452608</v>
      </c>
      <c r="W731" s="169">
        <v>0.885996876626757</v>
      </c>
      <c r="X731" s="169">
        <v>0.843411226210552</v>
      </c>
      <c r="Y731" s="169">
        <v>0.879178737297099</v>
      </c>
      <c r="Z731" s="356">
        <v>0.92</v>
      </c>
      <c r="AA731" s="356">
        <v>0.879741727199354</v>
      </c>
      <c r="AB731" s="356">
        <v>0.866830065359477</v>
      </c>
      <c r="AC731" s="356">
        <v>0.86875</v>
      </c>
      <c r="AD731" s="356">
        <v>0.894580637502226</v>
      </c>
      <c r="AE731" s="356">
        <v>0.92</v>
      </c>
      <c r="AF731" s="169">
        <v>0.99905808477237</v>
      </c>
      <c r="AG731" s="169">
        <v>0.999459605512024</v>
      </c>
      <c r="AH731" s="169">
        <v>0.996143250688705</v>
      </c>
      <c r="AI731" s="169">
        <v>0.998302761869322</v>
      </c>
      <c r="AJ731" s="356">
        <v>0.92</v>
      </c>
      <c r="AK731" s="169">
        <v>0.934337997847147</v>
      </c>
      <c r="AL731" s="169">
        <v>0.912241653418124</v>
      </c>
      <c r="AM731" s="169">
        <v>0.931980133880371</v>
      </c>
      <c r="AN731" s="169">
        <v>0.943940944306388</v>
      </c>
      <c r="AO731" s="168">
        <v>0.99</v>
      </c>
      <c r="AP731" s="358">
        <v>1</v>
      </c>
      <c r="AQ731" s="358">
        <v>1</v>
      </c>
      <c r="AR731" s="358">
        <v>1</v>
      </c>
      <c r="AS731" s="359">
        <v>1</v>
      </c>
      <c r="AT731" s="364">
        <v>0.0810595228934205</v>
      </c>
      <c r="AU731" s="361">
        <v>0.285714285714286</v>
      </c>
      <c r="AV731" s="362">
        <v>0</v>
      </c>
      <c r="AW731" s="362">
        <v>0.0967741935483871</v>
      </c>
      <c r="AX731" s="362">
        <v>0.0614124872057318</v>
      </c>
      <c r="AY731" s="142"/>
      <c r="AZ731" s="140"/>
    </row>
    <row r="732" spans="1:52">
      <c r="A732" s="138"/>
      <c r="B732" s="142"/>
      <c r="C732" s="172" t="s">
        <v>1158</v>
      </c>
      <c r="D732" s="166" t="s">
        <v>26</v>
      </c>
      <c r="E732" s="166" t="s">
        <v>1159</v>
      </c>
      <c r="F732" s="167" t="s">
        <v>1323</v>
      </c>
      <c r="G732" s="181" t="s">
        <v>1324</v>
      </c>
      <c r="H732" s="181" t="s">
        <v>1324</v>
      </c>
      <c r="I732" s="181" t="s">
        <v>1324</v>
      </c>
      <c r="J732" s="181" t="s">
        <v>1324</v>
      </c>
      <c r="K732" s="168">
        <v>0.9</v>
      </c>
      <c r="L732" s="169">
        <v>0.96875</v>
      </c>
      <c r="M732" s="169">
        <v>0.931034482758621</v>
      </c>
      <c r="N732" s="170">
        <v>0.933333333333333</v>
      </c>
      <c r="O732" s="170">
        <v>0.948603351955307</v>
      </c>
      <c r="P732" s="356">
        <v>0.9</v>
      </c>
      <c r="Q732" s="357">
        <v>0.940791346427555</v>
      </c>
      <c r="R732" s="169">
        <v>0.933049946865037</v>
      </c>
      <c r="S732" s="169">
        <v>0.967683204369595</v>
      </c>
      <c r="T732" s="169">
        <v>0.94984944601982</v>
      </c>
      <c r="U732" s="356">
        <v>0.9</v>
      </c>
      <c r="V732" s="169">
        <v>0.910048391688016</v>
      </c>
      <c r="W732" s="169">
        <v>0.901168969181722</v>
      </c>
      <c r="X732" s="169">
        <v>0.919890760127447</v>
      </c>
      <c r="Y732" s="169">
        <v>0.906685766071272</v>
      </c>
      <c r="Z732" s="356">
        <v>0.92</v>
      </c>
      <c r="AA732" s="356">
        <v>0.850863422291994</v>
      </c>
      <c r="AB732" s="356">
        <v>0.936936936936937</v>
      </c>
      <c r="AC732" s="356">
        <v>0.888446215139442</v>
      </c>
      <c r="AD732" s="356">
        <v>0.928412256267409</v>
      </c>
      <c r="AE732" s="356">
        <v>0.92</v>
      </c>
      <c r="AF732" s="169">
        <v>0.997975708502024</v>
      </c>
      <c r="AG732" s="169">
        <v>1</v>
      </c>
      <c r="AH732" s="169">
        <v>0.979591836734694</v>
      </c>
      <c r="AI732" s="169">
        <v>0.988453115667927</v>
      </c>
      <c r="AJ732" s="356">
        <v>0.92</v>
      </c>
      <c r="AK732" s="169">
        <v>0.931100939532643</v>
      </c>
      <c r="AL732" s="169">
        <v>0.942128189172371</v>
      </c>
      <c r="AM732" s="169">
        <v>0.951797385620915</v>
      </c>
      <c r="AN732" s="169">
        <v>0.956452770766274</v>
      </c>
      <c r="AO732" s="168">
        <v>0.99</v>
      </c>
      <c r="AP732" s="358">
        <v>1</v>
      </c>
      <c r="AQ732" s="358">
        <v>1</v>
      </c>
      <c r="AR732" s="358">
        <v>1</v>
      </c>
      <c r="AS732" s="359">
        <v>1</v>
      </c>
      <c r="AT732" s="364">
        <v>0.0810595228934205</v>
      </c>
      <c r="AU732" s="361">
        <v>0.214285714285714</v>
      </c>
      <c r="AV732" s="362">
        <v>0.142857142857143</v>
      </c>
      <c r="AW732" s="362">
        <v>0</v>
      </c>
      <c r="AX732" s="362">
        <v>0.0823529411764706</v>
      </c>
      <c r="AY732" s="142"/>
      <c r="AZ732" s="140"/>
    </row>
    <row r="733" spans="1:52">
      <c r="A733" s="138"/>
      <c r="B733" s="142"/>
      <c r="C733" s="172" t="s">
        <v>1158</v>
      </c>
      <c r="D733" s="166" t="s">
        <v>26</v>
      </c>
      <c r="E733" s="166" t="s">
        <v>1159</v>
      </c>
      <c r="F733" s="167" t="s">
        <v>1325</v>
      </c>
      <c r="G733" s="181" t="s">
        <v>1326</v>
      </c>
      <c r="H733" s="181" t="s">
        <v>1326</v>
      </c>
      <c r="I733" s="181" t="s">
        <v>1326</v>
      </c>
      <c r="J733" s="181" t="s">
        <v>1326</v>
      </c>
      <c r="K733" s="168">
        <v>0.9</v>
      </c>
      <c r="L733" s="169">
        <v>1</v>
      </c>
      <c r="M733" s="169">
        <v>0.96875</v>
      </c>
      <c r="N733" s="170">
        <v>0.939393939393939</v>
      </c>
      <c r="O733" s="170">
        <v>0.974823766364552</v>
      </c>
      <c r="P733" s="356">
        <v>0.9</v>
      </c>
      <c r="Q733" s="357">
        <v>0.94675</v>
      </c>
      <c r="R733" s="169">
        <v>0.975340136054422</v>
      </c>
      <c r="S733" s="169">
        <v>0.965116279069767</v>
      </c>
      <c r="T733" s="169">
        <v>0.957195693655917</v>
      </c>
      <c r="U733" s="356">
        <v>0.9</v>
      </c>
      <c r="V733" s="169">
        <v>0.86075</v>
      </c>
      <c r="W733" s="169">
        <v>0.863095238095238</v>
      </c>
      <c r="X733" s="169">
        <v>0.893939393939394</v>
      </c>
      <c r="Y733" s="169">
        <v>0.894732502532451</v>
      </c>
      <c r="Z733" s="356">
        <v>0.92</v>
      </c>
      <c r="AA733" s="356">
        <v>0.938073394495413</v>
      </c>
      <c r="AB733" s="356">
        <v>0.925700365408039</v>
      </c>
      <c r="AC733" s="356">
        <v>0.889230769230769</v>
      </c>
      <c r="AD733" s="356">
        <v>0.920047225501771</v>
      </c>
      <c r="AE733" s="356">
        <v>0.92</v>
      </c>
      <c r="AF733" s="169">
        <v>1</v>
      </c>
      <c r="AG733" s="169">
        <v>0.992957746478873</v>
      </c>
      <c r="AH733" s="169">
        <v>0.994413407821229</v>
      </c>
      <c r="AI733" s="169">
        <v>0.986719558468437</v>
      </c>
      <c r="AJ733" s="356">
        <v>0.92</v>
      </c>
      <c r="AK733" s="169">
        <v>0.944991789819376</v>
      </c>
      <c r="AL733" s="169">
        <v>0.939409113670506</v>
      </c>
      <c r="AM733" s="169">
        <v>0.944672779007272</v>
      </c>
      <c r="AN733" s="169">
        <v>0.949800143293488</v>
      </c>
      <c r="AO733" s="168">
        <v>0.99</v>
      </c>
      <c r="AP733" s="358">
        <v>1</v>
      </c>
      <c r="AQ733" s="358">
        <v>1</v>
      </c>
      <c r="AR733" s="358">
        <v>1</v>
      </c>
      <c r="AS733" s="359">
        <v>1</v>
      </c>
      <c r="AT733" s="364">
        <v>0.0810595228934205</v>
      </c>
      <c r="AU733" s="361">
        <v>0.5</v>
      </c>
      <c r="AV733" s="362">
        <v>0.05</v>
      </c>
      <c r="AW733" s="362">
        <v>0</v>
      </c>
      <c r="AX733" s="362">
        <v>0.0532150776053215</v>
      </c>
      <c r="AY733" s="142"/>
      <c r="AZ733" s="140"/>
    </row>
    <row r="734" spans="1:52">
      <c r="A734" s="138"/>
      <c r="B734" s="142"/>
      <c r="C734" s="172" t="s">
        <v>1158</v>
      </c>
      <c r="D734" s="166" t="s">
        <v>26</v>
      </c>
      <c r="E734" s="166" t="s">
        <v>1159</v>
      </c>
      <c r="F734" s="167" t="s">
        <v>1327</v>
      </c>
      <c r="G734" s="181" t="s">
        <v>1328</v>
      </c>
      <c r="H734" s="181" t="s">
        <v>1328</v>
      </c>
      <c r="I734" s="181" t="s">
        <v>1328</v>
      </c>
      <c r="J734" s="181" t="s">
        <v>1328</v>
      </c>
      <c r="K734" s="168">
        <v>0.9</v>
      </c>
      <c r="L734" s="169">
        <v>0.833333333333333</v>
      </c>
      <c r="M734" s="169">
        <v>1</v>
      </c>
      <c r="N734" s="170">
        <v>1</v>
      </c>
      <c r="O734" s="170">
        <v>0.938900203665988</v>
      </c>
      <c r="P734" s="356">
        <v>0.9</v>
      </c>
      <c r="Q734" s="357">
        <v>0.982447083118224</v>
      </c>
      <c r="R734" s="169">
        <v>0.980565371024735</v>
      </c>
      <c r="S734" s="169">
        <v>0.982059800664452</v>
      </c>
      <c r="T734" s="169">
        <v>0.973959674964288</v>
      </c>
      <c r="U734" s="356">
        <v>0.9</v>
      </c>
      <c r="V734" s="169">
        <v>0.934950955085183</v>
      </c>
      <c r="W734" s="169">
        <v>0.931095406360424</v>
      </c>
      <c r="X734" s="169">
        <v>0.909634551495017</v>
      </c>
      <c r="Y734" s="169">
        <v>0.938037140247758</v>
      </c>
      <c r="Z734" s="356">
        <v>0.92</v>
      </c>
      <c r="AA734" s="356">
        <v>0.901907356948229</v>
      </c>
      <c r="AB734" s="356">
        <v>0.8743961352657</v>
      </c>
      <c r="AC734" s="356">
        <v>0.771929824561403</v>
      </c>
      <c r="AD734" s="356">
        <v>0.866574458275703</v>
      </c>
      <c r="AE734" s="356">
        <v>0.92</v>
      </c>
      <c r="AF734" s="169">
        <v>1</v>
      </c>
      <c r="AG734" s="169">
        <v>0.99009900990099</v>
      </c>
      <c r="AH734" s="169">
        <v>0.981308411214953</v>
      </c>
      <c r="AI734" s="169">
        <v>0.980021794406102</v>
      </c>
      <c r="AJ734" s="356">
        <v>0.92</v>
      </c>
      <c r="AK734" s="169">
        <v>0.963541666666667</v>
      </c>
      <c r="AL734" s="169">
        <v>0.922448979591837</v>
      </c>
      <c r="AM734" s="169">
        <v>0.951073985680191</v>
      </c>
      <c r="AN734" s="169">
        <v>0.954042950513539</v>
      </c>
      <c r="AO734" s="168">
        <v>0.99</v>
      </c>
      <c r="AP734" s="358">
        <v>1</v>
      </c>
      <c r="AQ734" s="358">
        <v>1</v>
      </c>
      <c r="AR734" s="358">
        <v>1</v>
      </c>
      <c r="AS734" s="359">
        <v>1</v>
      </c>
      <c r="AT734" s="364">
        <v>0.0810595228934205</v>
      </c>
      <c r="AU734" s="361">
        <v>0</v>
      </c>
      <c r="AV734" s="362">
        <v>0</v>
      </c>
      <c r="AW734" s="362">
        <v>0</v>
      </c>
      <c r="AX734" s="362">
        <v>0.0447761194029851</v>
      </c>
      <c r="AY734" s="142"/>
      <c r="AZ734" s="140"/>
    </row>
    <row r="735" spans="1:52">
      <c r="A735" s="138"/>
      <c r="B735" s="142"/>
      <c r="C735" s="172" t="s">
        <v>1158</v>
      </c>
      <c r="D735" s="166" t="s">
        <v>26</v>
      </c>
      <c r="E735" s="166" t="s">
        <v>1159</v>
      </c>
      <c r="F735" s="167" t="s">
        <v>1329</v>
      </c>
      <c r="G735" s="181" t="s">
        <v>1330</v>
      </c>
      <c r="H735" s="181" t="s">
        <v>1330</v>
      </c>
      <c r="I735" s="181" t="s">
        <v>1330</v>
      </c>
      <c r="J735" s="181" t="s">
        <v>1330</v>
      </c>
      <c r="K735" s="168">
        <v>0.9</v>
      </c>
      <c r="L735" s="169">
        <v>0.916666666666667</v>
      </c>
      <c r="M735" s="169">
        <v>0.967741935483871</v>
      </c>
      <c r="N735" s="170">
        <v>0.964285714285714</v>
      </c>
      <c r="O735" s="170">
        <v>0.961538461538462</v>
      </c>
      <c r="P735" s="356">
        <v>0.9</v>
      </c>
      <c r="Q735" s="357">
        <v>0.961068211068211</v>
      </c>
      <c r="R735" s="169">
        <v>0.985781990521327</v>
      </c>
      <c r="S735" s="169">
        <v>0.946443873179092</v>
      </c>
      <c r="T735" s="169">
        <v>0.973155073736487</v>
      </c>
      <c r="U735" s="356">
        <v>0.9</v>
      </c>
      <c r="V735" s="169">
        <v>0.957207207207207</v>
      </c>
      <c r="W735" s="169">
        <v>0.962085308056872</v>
      </c>
      <c r="X735" s="169">
        <v>0.95929734361611</v>
      </c>
      <c r="Y735" s="169">
        <v>0.965463464857826</v>
      </c>
      <c r="Z735" s="356">
        <v>0.92</v>
      </c>
      <c r="AA735" s="356">
        <v>0.958199356913183</v>
      </c>
      <c r="AB735" s="356">
        <v>0.944194419441944</v>
      </c>
      <c r="AC735" s="356">
        <v>0.948275862068966</v>
      </c>
      <c r="AD735" s="356">
        <v>0.951101249178172</v>
      </c>
      <c r="AE735" s="356">
        <v>0.92</v>
      </c>
      <c r="AF735" s="169">
        <v>0.999687402313223</v>
      </c>
      <c r="AG735" s="169">
        <v>1</v>
      </c>
      <c r="AH735" s="169">
        <v>0.999775230388851</v>
      </c>
      <c r="AI735" s="169">
        <v>0.999575342308531</v>
      </c>
      <c r="AJ735" s="356">
        <v>0.92</v>
      </c>
      <c r="AK735" s="169">
        <v>0.974270163285502</v>
      </c>
      <c r="AL735" s="169">
        <v>0.962621135209968</v>
      </c>
      <c r="AM735" s="169">
        <v>0.975238095238095</v>
      </c>
      <c r="AN735" s="169">
        <v>0.976207857711707</v>
      </c>
      <c r="AO735" s="168">
        <v>0.99</v>
      </c>
      <c r="AP735" s="358">
        <v>1</v>
      </c>
      <c r="AQ735" s="358">
        <v>1</v>
      </c>
      <c r="AR735" s="358">
        <v>1</v>
      </c>
      <c r="AS735" s="359">
        <v>1</v>
      </c>
      <c r="AT735" s="364">
        <v>0.0810595228934205</v>
      </c>
      <c r="AU735" s="361">
        <v>0.157894736842105</v>
      </c>
      <c r="AV735" s="362">
        <v>0.0909090909090909</v>
      </c>
      <c r="AW735" s="362">
        <v>0.111111111111111</v>
      </c>
      <c r="AX735" s="362">
        <v>0.0680628272251309</v>
      </c>
      <c r="AY735" s="142"/>
      <c r="AZ735" s="140"/>
    </row>
    <row r="736" spans="1:52">
      <c r="A736" s="138"/>
      <c r="B736" s="142"/>
      <c r="C736" s="172" t="s">
        <v>1158</v>
      </c>
      <c r="D736" s="166" t="s">
        <v>26</v>
      </c>
      <c r="E736" s="166" t="s">
        <v>1159</v>
      </c>
      <c r="F736" s="167" t="s">
        <v>1331</v>
      </c>
      <c r="G736" s="181" t="s">
        <v>1332</v>
      </c>
      <c r="H736" s="181" t="s">
        <v>1332</v>
      </c>
      <c r="I736" s="181" t="s">
        <v>1332</v>
      </c>
      <c r="J736" s="181" t="s">
        <v>1332</v>
      </c>
      <c r="K736" s="168">
        <v>0.9</v>
      </c>
      <c r="L736" s="169">
        <v>0.986301369863014</v>
      </c>
      <c r="M736" s="169">
        <v>1</v>
      </c>
      <c r="N736" s="170">
        <v>0.985915492957746</v>
      </c>
      <c r="O736" s="170">
        <v>0.981741573033708</v>
      </c>
      <c r="P736" s="356">
        <v>0.9</v>
      </c>
      <c r="Q736" s="357">
        <v>0.991184639536288</v>
      </c>
      <c r="R736" s="169">
        <v>0.990725806451613</v>
      </c>
      <c r="S736" s="169">
        <v>0.9922073521938</v>
      </c>
      <c r="T736" s="169">
        <v>0.991785218043452</v>
      </c>
      <c r="U736" s="356">
        <v>0.9</v>
      </c>
      <c r="V736" s="169">
        <v>0.930563941552953</v>
      </c>
      <c r="W736" s="169">
        <v>0.929435483870968</v>
      </c>
      <c r="X736" s="169">
        <v>0.944096222259868</v>
      </c>
      <c r="Y736" s="169">
        <v>0.944717366153703</v>
      </c>
      <c r="Z736" s="356">
        <v>0.92</v>
      </c>
      <c r="AA736" s="356">
        <v>0.951279933938893</v>
      </c>
      <c r="AB736" s="356">
        <v>0.945780832378771</v>
      </c>
      <c r="AC736" s="356">
        <v>0.970695970695971</v>
      </c>
      <c r="AD736" s="356">
        <v>0.95231204367559</v>
      </c>
      <c r="AE736" s="356">
        <v>0.92</v>
      </c>
      <c r="AF736" s="169">
        <v>0.999421128798842</v>
      </c>
      <c r="AG736" s="169">
        <v>0.998614318706697</v>
      </c>
      <c r="AH736" s="169">
        <v>0.999900665540876</v>
      </c>
      <c r="AI736" s="169">
        <v>0.99873628467695</v>
      </c>
      <c r="AJ736" s="356">
        <v>0.92</v>
      </c>
      <c r="AK736" s="169">
        <v>0.967024754787483</v>
      </c>
      <c r="AL736" s="169">
        <v>0.95766366130929</v>
      </c>
      <c r="AM736" s="169">
        <v>0.978884758364312</v>
      </c>
      <c r="AN736" s="169">
        <v>0.972157234783281</v>
      </c>
      <c r="AO736" s="168">
        <v>0.99</v>
      </c>
      <c r="AP736" s="358">
        <v>1</v>
      </c>
      <c r="AQ736" s="358">
        <v>1</v>
      </c>
      <c r="AR736" s="358">
        <v>1</v>
      </c>
      <c r="AS736" s="359">
        <v>1</v>
      </c>
      <c r="AT736" s="364">
        <v>0.0810595228934205</v>
      </c>
      <c r="AU736" s="361">
        <v>0.3</v>
      </c>
      <c r="AV736" s="362">
        <v>0.148936170212766</v>
      </c>
      <c r="AW736" s="362">
        <v>0.0697674418604651</v>
      </c>
      <c r="AX736" s="362">
        <v>0.0835579514824798</v>
      </c>
      <c r="AY736" s="142"/>
      <c r="AZ736" s="140"/>
    </row>
    <row r="737" spans="1:52">
      <c r="A737" s="138"/>
      <c r="B737" s="142"/>
      <c r="C737" s="172" t="s">
        <v>1158</v>
      </c>
      <c r="D737" s="166" t="s">
        <v>26</v>
      </c>
      <c r="E737" s="166" t="s">
        <v>1159</v>
      </c>
      <c r="F737" s="167" t="s">
        <v>1333</v>
      </c>
      <c r="G737" s="181" t="s">
        <v>1334</v>
      </c>
      <c r="H737" s="181" t="s">
        <v>1334</v>
      </c>
      <c r="I737" s="181" t="s">
        <v>1334</v>
      </c>
      <c r="J737" s="181" t="s">
        <v>1334</v>
      </c>
      <c r="K737" s="168">
        <v>0.9</v>
      </c>
      <c r="L737" s="169">
        <v>0.978260869565217</v>
      </c>
      <c r="M737" s="169">
        <v>0.918918918918919</v>
      </c>
      <c r="N737" s="170">
        <v>0.944444444444444</v>
      </c>
      <c r="O737" s="170">
        <v>0.963651050080775</v>
      </c>
      <c r="P737" s="356">
        <v>0.9</v>
      </c>
      <c r="Q737" s="357">
        <v>0.982668977469671</v>
      </c>
      <c r="R737" s="169">
        <v>0.987725631768953</v>
      </c>
      <c r="S737" s="169">
        <v>0.986297198538368</v>
      </c>
      <c r="T737" s="169">
        <v>0.981248663890953</v>
      </c>
      <c r="U737" s="356">
        <v>0.9</v>
      </c>
      <c r="V737" s="169">
        <v>0.944757365684575</v>
      </c>
      <c r="W737" s="169">
        <v>0.954512635379061</v>
      </c>
      <c r="X737" s="169">
        <v>0.957673568818514</v>
      </c>
      <c r="Y737" s="169">
        <v>0.959351745340161</v>
      </c>
      <c r="Z737" s="356">
        <v>0.92</v>
      </c>
      <c r="AA737" s="356">
        <v>0.969187675070028</v>
      </c>
      <c r="AB737" s="356">
        <v>0.960551033187226</v>
      </c>
      <c r="AC737" s="356">
        <v>0.969868173258004</v>
      </c>
      <c r="AD737" s="356">
        <v>0.968650663159049</v>
      </c>
      <c r="AE737" s="356">
        <v>0.92</v>
      </c>
      <c r="AF737" s="169">
        <v>0.998345466578425</v>
      </c>
      <c r="AG737" s="169">
        <v>0.998624011007912</v>
      </c>
      <c r="AH737" s="169">
        <v>0.996583143507973</v>
      </c>
      <c r="AI737" s="169">
        <v>0.998046783075258</v>
      </c>
      <c r="AJ737" s="356">
        <v>0.92</v>
      </c>
      <c r="AK737" s="169">
        <v>0.976174718729318</v>
      </c>
      <c r="AL737" s="169">
        <v>0.969148222669349</v>
      </c>
      <c r="AM737" s="169">
        <v>0.983224115334207</v>
      </c>
      <c r="AN737" s="169">
        <v>0.98402060325377</v>
      </c>
      <c r="AO737" s="168">
        <v>0.99</v>
      </c>
      <c r="AP737" s="358">
        <v>1</v>
      </c>
      <c r="AQ737" s="358">
        <v>1</v>
      </c>
      <c r="AR737" s="358">
        <v>1</v>
      </c>
      <c r="AS737" s="359">
        <v>1</v>
      </c>
      <c r="AT737" s="364">
        <v>0.0810595228934205</v>
      </c>
      <c r="AU737" s="361">
        <v>0.2</v>
      </c>
      <c r="AV737" s="362">
        <v>0.0416666666666667</v>
      </c>
      <c r="AW737" s="362">
        <v>0</v>
      </c>
      <c r="AX737" s="362">
        <v>0.0695488721804511</v>
      </c>
      <c r="AY737" s="142"/>
      <c r="AZ737" s="140"/>
    </row>
    <row r="738" spans="1:52">
      <c r="A738" s="138"/>
      <c r="B738" s="142"/>
      <c r="C738" s="172" t="s">
        <v>1158</v>
      </c>
      <c r="D738" s="166" t="s">
        <v>26</v>
      </c>
      <c r="E738" s="166" t="s">
        <v>1159</v>
      </c>
      <c r="F738" s="167" t="s">
        <v>1335</v>
      </c>
      <c r="G738" s="181" t="s">
        <v>1336</v>
      </c>
      <c r="H738" s="181" t="s">
        <v>1336</v>
      </c>
      <c r="I738" s="181" t="s">
        <v>1336</v>
      </c>
      <c r="J738" s="181" t="s">
        <v>1336</v>
      </c>
      <c r="K738" s="168">
        <v>0.9</v>
      </c>
      <c r="L738" s="169">
        <v>0.886792452830189</v>
      </c>
      <c r="M738" s="169">
        <v>0.958333333333333</v>
      </c>
      <c r="N738" s="170">
        <v>0.96</v>
      </c>
      <c r="O738" s="170">
        <v>0.92002688172043</v>
      </c>
      <c r="P738" s="356">
        <v>0.9</v>
      </c>
      <c r="Q738" s="357">
        <v>0.973293768545994</v>
      </c>
      <c r="R738" s="169">
        <v>0.98232044198895</v>
      </c>
      <c r="S738" s="169">
        <v>0.972083748753739</v>
      </c>
      <c r="T738" s="169">
        <v>0.972943368235842</v>
      </c>
      <c r="U738" s="356">
        <v>0.9</v>
      </c>
      <c r="V738" s="169">
        <v>0.921452260429394</v>
      </c>
      <c r="W738" s="169">
        <v>0.91767955801105</v>
      </c>
      <c r="X738" s="169">
        <v>0.935443668993021</v>
      </c>
      <c r="Y738" s="169">
        <v>0.928826482206621</v>
      </c>
      <c r="Z738" s="356">
        <v>0.92</v>
      </c>
      <c r="AA738" s="356">
        <v>0.943014705882353</v>
      </c>
      <c r="AB738" s="356">
        <v>0.935164835164835</v>
      </c>
      <c r="AC738" s="356">
        <v>0.956268221574344</v>
      </c>
      <c r="AD738" s="356">
        <v>0.937295838659281</v>
      </c>
      <c r="AE738" s="356">
        <v>0.92</v>
      </c>
      <c r="AF738" s="169">
        <v>0.998342410608572</v>
      </c>
      <c r="AG738" s="169">
        <v>0.98784590341834</v>
      </c>
      <c r="AH738" s="169">
        <v>0.994258457733416</v>
      </c>
      <c r="AI738" s="169">
        <v>0.994793089319858</v>
      </c>
      <c r="AJ738" s="356">
        <v>0.92</v>
      </c>
      <c r="AK738" s="169">
        <v>0.956002172732211</v>
      </c>
      <c r="AL738" s="169">
        <v>0.951528504544203</v>
      </c>
      <c r="AM738" s="169">
        <v>0.974675462864439</v>
      </c>
      <c r="AN738" s="169">
        <v>0.963911076285324</v>
      </c>
      <c r="AO738" s="168">
        <v>0.99</v>
      </c>
      <c r="AP738" s="358">
        <v>1</v>
      </c>
      <c r="AQ738" s="358">
        <v>1</v>
      </c>
      <c r="AR738" s="358">
        <v>1</v>
      </c>
      <c r="AS738" s="359">
        <v>1</v>
      </c>
      <c r="AT738" s="364">
        <v>0.0810595228934205</v>
      </c>
      <c r="AU738" s="361">
        <v>0.45</v>
      </c>
      <c r="AV738" s="362">
        <v>0.0740740740740741</v>
      </c>
      <c r="AW738" s="362">
        <v>0</v>
      </c>
      <c r="AX738" s="362">
        <v>0.0807754442649435</v>
      </c>
      <c r="AY738" s="142"/>
      <c r="AZ738" s="140"/>
    </row>
    <row r="739" spans="1:52">
      <c r="A739" s="138"/>
      <c r="B739" s="142"/>
      <c r="C739" s="172" t="s">
        <v>1158</v>
      </c>
      <c r="D739" s="166" t="s">
        <v>26</v>
      </c>
      <c r="E739" s="166" t="s">
        <v>1159</v>
      </c>
      <c r="F739" s="167" t="s">
        <v>1337</v>
      </c>
      <c r="G739" s="181" t="s">
        <v>1338</v>
      </c>
      <c r="H739" s="181" t="s">
        <v>1338</v>
      </c>
      <c r="I739" s="181" t="s">
        <v>1338</v>
      </c>
      <c r="J739" s="181" t="s">
        <v>1338</v>
      </c>
      <c r="K739" s="168">
        <v>0.9</v>
      </c>
      <c r="L739" s="169">
        <v>0.9</v>
      </c>
      <c r="M739" s="169">
        <v>0.823529411764706</v>
      </c>
      <c r="N739" s="170">
        <v>1</v>
      </c>
      <c r="O739" s="170">
        <v>0.927509293680297</v>
      </c>
      <c r="P739" s="356">
        <v>0.9</v>
      </c>
      <c r="Q739" s="357">
        <v>0.931556195965418</v>
      </c>
      <c r="R739" s="169">
        <v>0.933823529411765</v>
      </c>
      <c r="S739" s="169">
        <v>0.93469591226321</v>
      </c>
      <c r="T739" s="169">
        <v>0.929576431309963</v>
      </c>
      <c r="U739" s="356">
        <v>0.9</v>
      </c>
      <c r="V739" s="169">
        <v>0.915345821325648</v>
      </c>
      <c r="W739" s="169">
        <v>0.923202614379085</v>
      </c>
      <c r="X739" s="169">
        <v>0.864406779661017</v>
      </c>
      <c r="Y739" s="169">
        <v>0.907049694568268</v>
      </c>
      <c r="Z739" s="356">
        <v>0.92</v>
      </c>
      <c r="AA739" s="356">
        <v>0.959425190194421</v>
      </c>
      <c r="AB739" s="356">
        <v>0.955383123181377</v>
      </c>
      <c r="AC739" s="356">
        <v>0.946099290780142</v>
      </c>
      <c r="AD739" s="356">
        <v>0.940687911889501</v>
      </c>
      <c r="AE739" s="356">
        <v>0.92</v>
      </c>
      <c r="AF739" s="169">
        <v>0.999881964117092</v>
      </c>
      <c r="AG739" s="169">
        <v>0.570336707291882</v>
      </c>
      <c r="AH739" s="169">
        <v>0.936825777339068</v>
      </c>
      <c r="AI739" s="169">
        <v>0.967659595035056</v>
      </c>
      <c r="AJ739" s="356">
        <v>0.92</v>
      </c>
      <c r="AK739" s="169">
        <v>0.966405657994443</v>
      </c>
      <c r="AL739" s="169">
        <v>0.956984478935698</v>
      </c>
      <c r="AM739" s="169">
        <v>0.951678347473257</v>
      </c>
      <c r="AN739" s="169">
        <v>0.962034066306701</v>
      </c>
      <c r="AO739" s="168">
        <v>0.99</v>
      </c>
      <c r="AP739" s="358">
        <v>1</v>
      </c>
      <c r="AQ739" s="358">
        <v>1</v>
      </c>
      <c r="AR739" s="358">
        <v>1</v>
      </c>
      <c r="AS739" s="359">
        <v>1</v>
      </c>
      <c r="AT739" s="364">
        <v>0.0810595228934205</v>
      </c>
      <c r="AU739" s="361">
        <v>0.222222222222222</v>
      </c>
      <c r="AV739" s="362">
        <v>0</v>
      </c>
      <c r="AW739" s="362">
        <v>0</v>
      </c>
      <c r="AX739" s="362">
        <v>0.0424028268551237</v>
      </c>
      <c r="AY739" s="142"/>
      <c r="AZ739" s="140"/>
    </row>
    <row r="740" spans="1:52">
      <c r="A740" s="138"/>
      <c r="B740" s="142"/>
      <c r="C740" s="172" t="s">
        <v>1158</v>
      </c>
      <c r="D740" s="166" t="s">
        <v>26</v>
      </c>
      <c r="E740" s="166" t="s">
        <v>1159</v>
      </c>
      <c r="F740" s="167" t="s">
        <v>1339</v>
      </c>
      <c r="G740" s="181" t="s">
        <v>1340</v>
      </c>
      <c r="H740" s="181" t="s">
        <v>1340</v>
      </c>
      <c r="I740" s="181" t="s">
        <v>1340</v>
      </c>
      <c r="J740" s="181" t="s">
        <v>1340</v>
      </c>
      <c r="K740" s="168">
        <v>0.9</v>
      </c>
      <c r="L740" s="169">
        <v>0.967741935483871</v>
      </c>
      <c r="M740" s="169">
        <v>0.96</v>
      </c>
      <c r="N740" s="170">
        <v>0.933333333333333</v>
      </c>
      <c r="O740" s="170">
        <v>0.971910112359551</v>
      </c>
      <c r="P740" s="356">
        <v>0.9</v>
      </c>
      <c r="Q740" s="357">
        <v>0.989247311827957</v>
      </c>
      <c r="R740" s="169">
        <v>0.992647058823529</v>
      </c>
      <c r="S740" s="169">
        <v>0.988531098367887</v>
      </c>
      <c r="T740" s="169">
        <v>0.987666615596752</v>
      </c>
      <c r="U740" s="356">
        <v>0.9</v>
      </c>
      <c r="V740" s="169">
        <v>0.944607363962203</v>
      </c>
      <c r="W740" s="169">
        <v>0.948529411764706</v>
      </c>
      <c r="X740" s="169">
        <v>0.941773268636965</v>
      </c>
      <c r="Y740" s="169">
        <v>0.950651141412594</v>
      </c>
      <c r="Z740" s="356">
        <v>0.92</v>
      </c>
      <c r="AA740" s="356">
        <v>0.971848225214198</v>
      </c>
      <c r="AB740" s="356">
        <v>0.971717171717172</v>
      </c>
      <c r="AC740" s="356">
        <v>0.97953216374269</v>
      </c>
      <c r="AD740" s="356">
        <v>0.971446700507614</v>
      </c>
      <c r="AE740" s="356">
        <v>0.92</v>
      </c>
      <c r="AF740" s="169">
        <v>1</v>
      </c>
      <c r="AG740" s="169">
        <v>0.996101364522417</v>
      </c>
      <c r="AH740" s="169">
        <v>1</v>
      </c>
      <c r="AI740" s="169">
        <v>0.997449772967593</v>
      </c>
      <c r="AJ740" s="356">
        <v>0.92</v>
      </c>
      <c r="AK740" s="169">
        <v>0.980957282552753</v>
      </c>
      <c r="AL740" s="169">
        <v>0.978372811534501</v>
      </c>
      <c r="AM740" s="169">
        <v>0.985051743963204</v>
      </c>
      <c r="AN740" s="169">
        <v>0.983344954004633</v>
      </c>
      <c r="AO740" s="168">
        <v>0.99</v>
      </c>
      <c r="AP740" s="358">
        <v>1</v>
      </c>
      <c r="AQ740" s="358">
        <v>1</v>
      </c>
      <c r="AR740" s="358">
        <v>1</v>
      </c>
      <c r="AS740" s="359">
        <v>1</v>
      </c>
      <c r="AT740" s="364">
        <v>0.0810595228934205</v>
      </c>
      <c r="AU740" s="361">
        <v>0.454545454545455</v>
      </c>
      <c r="AV740" s="362">
        <v>0.125</v>
      </c>
      <c r="AW740" s="362">
        <v>0.214285714285714</v>
      </c>
      <c r="AX740" s="362">
        <v>0.0795847750865052</v>
      </c>
      <c r="AY740" s="142"/>
      <c r="AZ740" s="140"/>
    </row>
    <row r="741" spans="1:52">
      <c r="A741" s="138"/>
      <c r="B741" s="142"/>
      <c r="C741" s="172" t="s">
        <v>1158</v>
      </c>
      <c r="D741" s="166" t="s">
        <v>26</v>
      </c>
      <c r="E741" s="166" t="s">
        <v>1159</v>
      </c>
      <c r="F741" s="167" t="s">
        <v>1341</v>
      </c>
      <c r="G741" s="181" t="s">
        <v>1342</v>
      </c>
      <c r="H741" s="181" t="s">
        <v>1342</v>
      </c>
      <c r="I741" s="181" t="s">
        <v>1342</v>
      </c>
      <c r="J741" s="181" t="s">
        <v>1342</v>
      </c>
      <c r="K741" s="168">
        <v>0.9</v>
      </c>
      <c r="L741" s="169">
        <v>1</v>
      </c>
      <c r="M741" s="169">
        <v>1</v>
      </c>
      <c r="N741" s="170">
        <v>0.974358974358974</v>
      </c>
      <c r="O741" s="170">
        <v>0.948141745894555</v>
      </c>
      <c r="P741" s="356">
        <v>0.9</v>
      </c>
      <c r="Q741" s="357">
        <v>0.985044187627464</v>
      </c>
      <c r="R741" s="169">
        <v>0.988489208633094</v>
      </c>
      <c r="S741" s="169">
        <v>0.990737783455765</v>
      </c>
      <c r="T741" s="169">
        <v>0.983009787487157</v>
      </c>
      <c r="U741" s="356">
        <v>0.9</v>
      </c>
      <c r="V741" s="169">
        <v>0.935644686154543</v>
      </c>
      <c r="W741" s="169">
        <v>0.934532374100719</v>
      </c>
      <c r="X741" s="169">
        <v>0.942190993292878</v>
      </c>
      <c r="Y741" s="169">
        <v>0.934148056021197</v>
      </c>
      <c r="Z741" s="356">
        <v>0.92</v>
      </c>
      <c r="AA741" s="356">
        <v>0.933697347893916</v>
      </c>
      <c r="AB741" s="356">
        <v>0.945214979195562</v>
      </c>
      <c r="AC741" s="356">
        <v>0.939393939393939</v>
      </c>
      <c r="AD741" s="356">
        <v>0.947120121823774</v>
      </c>
      <c r="AE741" s="356">
        <v>0.92</v>
      </c>
      <c r="AF741" s="169">
        <v>1</v>
      </c>
      <c r="AG741" s="169">
        <v>0.99972972972973</v>
      </c>
      <c r="AH741" s="169">
        <v>0.999463327370304</v>
      </c>
      <c r="AI741" s="169">
        <v>0.999338352497719</v>
      </c>
      <c r="AJ741" s="356">
        <v>0.92</v>
      </c>
      <c r="AK741" s="169">
        <v>0.95838454784899</v>
      </c>
      <c r="AL741" s="169">
        <v>0.960112954465231</v>
      </c>
      <c r="AM741" s="169">
        <v>0.967732962447844</v>
      </c>
      <c r="AN741" s="169">
        <v>0.969026759356252</v>
      </c>
      <c r="AO741" s="168">
        <v>0.99</v>
      </c>
      <c r="AP741" s="358">
        <v>1</v>
      </c>
      <c r="AQ741" s="358">
        <v>1</v>
      </c>
      <c r="AR741" s="358">
        <v>1</v>
      </c>
      <c r="AS741" s="359">
        <v>1</v>
      </c>
      <c r="AT741" s="364">
        <v>0.0810595228934205</v>
      </c>
      <c r="AU741" s="361">
        <v>0.272727272727273</v>
      </c>
      <c r="AV741" s="362">
        <v>0.0666666666666667</v>
      </c>
      <c r="AW741" s="362">
        <v>0.0740740740740741</v>
      </c>
      <c r="AX741" s="362">
        <v>0.0465116279069767</v>
      </c>
      <c r="AY741" s="142"/>
      <c r="AZ741" s="140"/>
    </row>
    <row r="742" spans="1:52">
      <c r="A742" s="138"/>
      <c r="B742" s="142"/>
      <c r="C742" s="172" t="s">
        <v>1158</v>
      </c>
      <c r="D742" s="166" t="s">
        <v>26</v>
      </c>
      <c r="E742" s="166" t="s">
        <v>1159</v>
      </c>
      <c r="F742" s="167" t="s">
        <v>1343</v>
      </c>
      <c r="G742" s="181" t="s">
        <v>1344</v>
      </c>
      <c r="H742" s="181" t="s">
        <v>1344</v>
      </c>
      <c r="I742" s="181" t="s">
        <v>1344</v>
      </c>
      <c r="J742" s="181" t="s">
        <v>1344</v>
      </c>
      <c r="K742" s="168">
        <v>0.9</v>
      </c>
      <c r="L742" s="169">
        <v>0.945945945945946</v>
      </c>
      <c r="M742" s="169">
        <v>0.928571428571429</v>
      </c>
      <c r="N742" s="170">
        <v>0.972972972972973</v>
      </c>
      <c r="O742" s="170">
        <v>0.907497565725414</v>
      </c>
      <c r="P742" s="356">
        <v>0.9</v>
      </c>
      <c r="Q742" s="357">
        <v>0.981373366694468</v>
      </c>
      <c r="R742" s="169">
        <v>0.985738255033557</v>
      </c>
      <c r="S742" s="169">
        <v>0.986777483944088</v>
      </c>
      <c r="T742" s="169">
        <v>0.976938764838153</v>
      </c>
      <c r="U742" s="356">
        <v>0.9</v>
      </c>
      <c r="V742" s="169">
        <v>0.949958298582152</v>
      </c>
      <c r="W742" s="169">
        <v>0.960570469798658</v>
      </c>
      <c r="X742" s="169">
        <v>0.961465810351341</v>
      </c>
      <c r="Y742" s="169">
        <v>0.952334884693824</v>
      </c>
      <c r="Z742" s="356">
        <v>0.92</v>
      </c>
      <c r="AA742" s="356">
        <v>0.944719471947195</v>
      </c>
      <c r="AB742" s="356">
        <v>0.948136142625608</v>
      </c>
      <c r="AC742" s="356">
        <v>0.938574938574939</v>
      </c>
      <c r="AD742" s="356">
        <v>0.951975131850093</v>
      </c>
      <c r="AE742" s="356">
        <v>0.92</v>
      </c>
      <c r="AF742" s="169">
        <v>0.99938612645795</v>
      </c>
      <c r="AG742" s="169">
        <v>0.997997997997998</v>
      </c>
      <c r="AH742" s="169">
        <v>0.999402539208364</v>
      </c>
      <c r="AI742" s="169">
        <v>0.999288522210324</v>
      </c>
      <c r="AJ742" s="356">
        <v>0.92</v>
      </c>
      <c r="AK742" s="169">
        <v>0.971303805364941</v>
      </c>
      <c r="AL742" s="169">
        <v>0.965375103050289</v>
      </c>
      <c r="AM742" s="169">
        <v>0.97969875573019</v>
      </c>
      <c r="AN742" s="169">
        <v>0.977018710346336</v>
      </c>
      <c r="AO742" s="168">
        <v>0.99</v>
      </c>
      <c r="AP742" s="358">
        <v>1</v>
      </c>
      <c r="AQ742" s="358">
        <v>1</v>
      </c>
      <c r="AR742" s="358">
        <v>1</v>
      </c>
      <c r="AS742" s="359">
        <v>1</v>
      </c>
      <c r="AT742" s="364">
        <v>0.0810595228934205</v>
      </c>
      <c r="AU742" s="361">
        <v>0.407407407407407</v>
      </c>
      <c r="AV742" s="362">
        <v>0.0344827586206897</v>
      </c>
      <c r="AW742" s="362">
        <v>0.04</v>
      </c>
      <c r="AX742" s="362">
        <v>0.0568807339449541</v>
      </c>
      <c r="AY742" s="142"/>
      <c r="AZ742" s="140"/>
    </row>
    <row r="743" spans="1:52">
      <c r="A743" s="138"/>
      <c r="B743" s="142"/>
      <c r="C743" s="172" t="s">
        <v>1158</v>
      </c>
      <c r="D743" s="166" t="s">
        <v>26</v>
      </c>
      <c r="E743" s="166" t="s">
        <v>1159</v>
      </c>
      <c r="F743" s="167" t="s">
        <v>1345</v>
      </c>
      <c r="G743" s="181" t="s">
        <v>1346</v>
      </c>
      <c r="H743" s="181" t="s">
        <v>1346</v>
      </c>
      <c r="I743" s="181" t="s">
        <v>1346</v>
      </c>
      <c r="J743" s="181" t="s">
        <v>1346</v>
      </c>
      <c r="K743" s="168">
        <v>0.9</v>
      </c>
      <c r="L743" s="169">
        <v>1</v>
      </c>
      <c r="M743" s="169">
        <v>1</v>
      </c>
      <c r="N743" s="170">
        <v>0.947368421052632</v>
      </c>
      <c r="O743" s="170">
        <v>0.948630136986301</v>
      </c>
      <c r="P743" s="356">
        <v>0.9</v>
      </c>
      <c r="Q743" s="357">
        <v>0.950731707317073</v>
      </c>
      <c r="R743" s="169">
        <v>0.972727272727273</v>
      </c>
      <c r="S743" s="169">
        <v>0.960681520314548</v>
      </c>
      <c r="T743" s="169">
        <v>0.954290387804712</v>
      </c>
      <c r="U743" s="356">
        <v>0.9</v>
      </c>
      <c r="V743" s="169">
        <v>0.915121951219512</v>
      </c>
      <c r="W743" s="169">
        <v>0.928787878787879</v>
      </c>
      <c r="X743" s="169">
        <v>0.898427260812582</v>
      </c>
      <c r="Y743" s="169">
        <v>0.923574982393166</v>
      </c>
      <c r="Z743" s="356">
        <v>0.92</v>
      </c>
      <c r="AA743" s="356">
        <v>0.958883994126285</v>
      </c>
      <c r="AB743" s="356">
        <v>0.95906432748538</v>
      </c>
      <c r="AC743" s="356">
        <v>0.958333333333333</v>
      </c>
      <c r="AD743" s="356">
        <v>0.94670578168928</v>
      </c>
      <c r="AE743" s="356">
        <v>0.92</v>
      </c>
      <c r="AF743" s="169">
        <v>1</v>
      </c>
      <c r="AG743" s="169">
        <v>0.225579053373615</v>
      </c>
      <c r="AH743" s="169">
        <v>0.993600930773706</v>
      </c>
      <c r="AI743" s="169">
        <v>0.968052586361911</v>
      </c>
      <c r="AJ743" s="356">
        <v>0.92</v>
      </c>
      <c r="AK743" s="169">
        <v>0.976199194434273</v>
      </c>
      <c r="AL743" s="169">
        <v>0.970982142857143</v>
      </c>
      <c r="AM743" s="169">
        <v>0.979639325189063</v>
      </c>
      <c r="AN743" s="169">
        <v>0.973056668764283</v>
      </c>
      <c r="AO743" s="168">
        <v>0.99</v>
      </c>
      <c r="AP743" s="358">
        <v>1</v>
      </c>
      <c r="AQ743" s="358">
        <v>1</v>
      </c>
      <c r="AR743" s="358">
        <v>1</v>
      </c>
      <c r="AS743" s="359">
        <v>1</v>
      </c>
      <c r="AT743" s="364">
        <v>0.0810595228934205</v>
      </c>
      <c r="AU743" s="361">
        <v>0.25</v>
      </c>
      <c r="AV743" s="362">
        <v>0</v>
      </c>
      <c r="AW743" s="362">
        <v>0.142857142857143</v>
      </c>
      <c r="AX743" s="362">
        <v>0.0518134715025907</v>
      </c>
      <c r="AY743" s="142"/>
      <c r="AZ743" s="140"/>
    </row>
    <row r="744" spans="1:52">
      <c r="A744" s="138"/>
      <c r="B744" s="142"/>
      <c r="C744" s="172" t="s">
        <v>1158</v>
      </c>
      <c r="D744" s="166" t="s">
        <v>26</v>
      </c>
      <c r="E744" s="166" t="s">
        <v>1159</v>
      </c>
      <c r="F744" s="167" t="s">
        <v>1347</v>
      </c>
      <c r="G744" s="181" t="s">
        <v>1348</v>
      </c>
      <c r="H744" s="181" t="s">
        <v>1348</v>
      </c>
      <c r="I744" s="181" t="s">
        <v>1348</v>
      </c>
      <c r="J744" s="181" t="s">
        <v>1348</v>
      </c>
      <c r="K744" s="168">
        <v>0.9</v>
      </c>
      <c r="L744" s="169">
        <v>1</v>
      </c>
      <c r="M744" s="169">
        <v>1</v>
      </c>
      <c r="N744" s="170">
        <v>1</v>
      </c>
      <c r="O744" s="170">
        <v>0.971283783783784</v>
      </c>
      <c r="P744" s="356">
        <v>0.9</v>
      </c>
      <c r="Q744" s="357">
        <v>0.984197530864197</v>
      </c>
      <c r="R744" s="169">
        <v>0.96078431372549</v>
      </c>
      <c r="S744" s="169">
        <v>0.980946123521682</v>
      </c>
      <c r="T744" s="169">
        <v>0.97201227903038</v>
      </c>
      <c r="U744" s="356">
        <v>0.9</v>
      </c>
      <c r="V744" s="169">
        <v>0.948641975308642</v>
      </c>
      <c r="W744" s="169">
        <v>0.927601809954751</v>
      </c>
      <c r="X744" s="169">
        <v>0.9526938239159</v>
      </c>
      <c r="Y744" s="169">
        <v>0.941716947178999</v>
      </c>
      <c r="Z744" s="356">
        <v>0.92</v>
      </c>
      <c r="AA744" s="356">
        <v>0.940239043824701</v>
      </c>
      <c r="AB744" s="356">
        <v>0.933806146572104</v>
      </c>
      <c r="AC744" s="356">
        <v>0.9</v>
      </c>
      <c r="AD744" s="356">
        <v>0.939231019876181</v>
      </c>
      <c r="AE744" s="356">
        <v>0.92</v>
      </c>
      <c r="AF744" s="169">
        <v>0.996485061511424</v>
      </c>
      <c r="AG744" s="169">
        <v>1</v>
      </c>
      <c r="AH744" s="169">
        <v>0.971875</v>
      </c>
      <c r="AI744" s="169">
        <v>0.99581836701871</v>
      </c>
      <c r="AJ744" s="356">
        <v>0.92</v>
      </c>
      <c r="AK744" s="169">
        <v>0.969145569620253</v>
      </c>
      <c r="AL744" s="169">
        <v>0.947513812154696</v>
      </c>
      <c r="AM744" s="169">
        <v>0.972222222222222</v>
      </c>
      <c r="AN744" s="169">
        <v>0.96481425551193</v>
      </c>
      <c r="AO744" s="168">
        <v>0.99</v>
      </c>
      <c r="AP744" s="358">
        <v>1</v>
      </c>
      <c r="AQ744" s="358">
        <v>1</v>
      </c>
      <c r="AR744" s="358">
        <v>1</v>
      </c>
      <c r="AS744" s="359">
        <v>1</v>
      </c>
      <c r="AT744" s="364">
        <v>0.0810595228934205</v>
      </c>
      <c r="AU744" s="361">
        <v>0.4</v>
      </c>
      <c r="AV744" s="362">
        <v>0.142857142857143</v>
      </c>
      <c r="AW744" s="362">
        <v>0</v>
      </c>
      <c r="AX744" s="362">
        <v>0.0666666666666667</v>
      </c>
      <c r="AY744" s="142"/>
      <c r="AZ744" s="140"/>
    </row>
    <row r="745" spans="1:52">
      <c r="A745" s="138"/>
      <c r="B745" s="142"/>
      <c r="C745" s="172" t="s">
        <v>1158</v>
      </c>
      <c r="D745" s="166" t="s">
        <v>26</v>
      </c>
      <c r="E745" s="166" t="s">
        <v>1159</v>
      </c>
      <c r="F745" s="167" t="s">
        <v>1349</v>
      </c>
      <c r="G745" s="181" t="s">
        <v>1350</v>
      </c>
      <c r="H745" s="181" t="s">
        <v>1350</v>
      </c>
      <c r="I745" s="181" t="s">
        <v>1350</v>
      </c>
      <c r="J745" s="181" t="s">
        <v>1350</v>
      </c>
      <c r="K745" s="168">
        <v>0.9</v>
      </c>
      <c r="L745" s="169">
        <v>0.973684210526316</v>
      </c>
      <c r="M745" s="169">
        <v>0.967741935483871</v>
      </c>
      <c r="N745" s="170">
        <v>1</v>
      </c>
      <c r="O745" s="170">
        <v>0.939508506616257</v>
      </c>
      <c r="P745" s="356">
        <v>0.9</v>
      </c>
      <c r="Q745" s="357">
        <v>0.959411345834322</v>
      </c>
      <c r="R745" s="169">
        <v>0.986644407345576</v>
      </c>
      <c r="S745" s="169">
        <v>0.973778735632184</v>
      </c>
      <c r="T745" s="169">
        <v>0.96671924111246</v>
      </c>
      <c r="U745" s="356">
        <v>0.9</v>
      </c>
      <c r="V745" s="169">
        <v>0.93733681462141</v>
      </c>
      <c r="W745" s="169">
        <v>0.935726210350584</v>
      </c>
      <c r="X745" s="169">
        <v>0.951508620689655</v>
      </c>
      <c r="Y745" s="169">
        <v>0.943548661621033</v>
      </c>
      <c r="Z745" s="356">
        <v>0.92</v>
      </c>
      <c r="AA745" s="356">
        <v>0.913154533844189</v>
      </c>
      <c r="AB745" s="356">
        <v>0.916470588235294</v>
      </c>
      <c r="AC745" s="356">
        <v>0.930434782608696</v>
      </c>
      <c r="AD745" s="356">
        <v>0.914628387949759</v>
      </c>
      <c r="AE745" s="356">
        <v>0.92</v>
      </c>
      <c r="AF745" s="169">
        <v>0.950657894736842</v>
      </c>
      <c r="AG745" s="169">
        <v>0.980337078651685</v>
      </c>
      <c r="AH745" s="169">
        <v>0.983695652173913</v>
      </c>
      <c r="AI745" s="169">
        <v>0.977758299550783</v>
      </c>
      <c r="AJ745" s="356">
        <v>0.92</v>
      </c>
      <c r="AK745" s="169">
        <v>0.953372023213928</v>
      </c>
      <c r="AL745" s="169">
        <v>0.945827232796486</v>
      </c>
      <c r="AM745" s="169">
        <v>0.965164589325663</v>
      </c>
      <c r="AN745" s="169">
        <v>0.959627272394747</v>
      </c>
      <c r="AO745" s="168">
        <v>0.99</v>
      </c>
      <c r="AP745" s="358">
        <v>1</v>
      </c>
      <c r="AQ745" s="358">
        <v>1</v>
      </c>
      <c r="AR745" s="358">
        <v>1</v>
      </c>
      <c r="AS745" s="359">
        <v>1</v>
      </c>
      <c r="AT745" s="364">
        <v>0.0810595228934205</v>
      </c>
      <c r="AU745" s="361">
        <v>0.37037037037037</v>
      </c>
      <c r="AV745" s="362">
        <v>0</v>
      </c>
      <c r="AW745" s="362">
        <v>0</v>
      </c>
      <c r="AX745" s="362">
        <v>0.0952380952380952</v>
      </c>
      <c r="AY745" s="142"/>
      <c r="AZ745" s="140"/>
    </row>
    <row r="746" spans="1:52">
      <c r="A746" s="138"/>
      <c r="B746" s="142"/>
      <c r="C746" s="172" t="s">
        <v>1158</v>
      </c>
      <c r="D746" s="166" t="s">
        <v>26</v>
      </c>
      <c r="E746" s="166" t="s">
        <v>1159</v>
      </c>
      <c r="F746" s="167" t="s">
        <v>1351</v>
      </c>
      <c r="G746" s="181" t="s">
        <v>1352</v>
      </c>
      <c r="H746" s="181" t="s">
        <v>1352</v>
      </c>
      <c r="I746" s="181" t="s">
        <v>1352</v>
      </c>
      <c r="J746" s="181" t="s">
        <v>1352</v>
      </c>
      <c r="K746" s="168">
        <v>0.9</v>
      </c>
      <c r="L746" s="169">
        <v>0.967213114754098</v>
      </c>
      <c r="M746" s="169">
        <v>0.92</v>
      </c>
      <c r="N746" s="170">
        <v>0.948275862068966</v>
      </c>
      <c r="O746" s="170">
        <v>0.929943502824859</v>
      </c>
      <c r="P746" s="356">
        <v>0.9</v>
      </c>
      <c r="Q746" s="357">
        <v>0.944107268877911</v>
      </c>
      <c r="R746" s="169">
        <v>0.967278135845315</v>
      </c>
      <c r="S746" s="169">
        <v>0.967484540195492</v>
      </c>
      <c r="T746" s="169">
        <v>0.957191466531125</v>
      </c>
      <c r="U746" s="356">
        <v>0.9</v>
      </c>
      <c r="V746" s="169">
        <v>0.918419195483416</v>
      </c>
      <c r="W746" s="169">
        <v>0.929598413485374</v>
      </c>
      <c r="X746" s="169">
        <v>0.936365449830441</v>
      </c>
      <c r="Y746" s="169">
        <v>0.930139636014514</v>
      </c>
      <c r="Z746" s="356">
        <v>0.92</v>
      </c>
      <c r="AA746" s="356">
        <v>0.921071687183201</v>
      </c>
      <c r="AB746" s="356">
        <v>0.926666666666667</v>
      </c>
      <c r="AC746" s="356">
        <v>0.921804511278196</v>
      </c>
      <c r="AD746" s="356">
        <v>0.92</v>
      </c>
      <c r="AE746" s="356">
        <v>0.92</v>
      </c>
      <c r="AF746" s="169">
        <v>0.99</v>
      </c>
      <c r="AG746" s="169">
        <v>0.998290598290598</v>
      </c>
      <c r="AH746" s="169">
        <v>0.985074626865672</v>
      </c>
      <c r="AI746" s="169">
        <v>0.984344575122673</v>
      </c>
      <c r="AJ746" s="356">
        <v>0.92</v>
      </c>
      <c r="AK746" s="169">
        <v>0.957949444838176</v>
      </c>
      <c r="AL746" s="169">
        <v>0.954855954855955</v>
      </c>
      <c r="AM746" s="169">
        <v>0.969035890218156</v>
      </c>
      <c r="AN746" s="169">
        <v>0.963162928629235</v>
      </c>
      <c r="AO746" s="168">
        <v>0.99</v>
      </c>
      <c r="AP746" s="358">
        <v>1</v>
      </c>
      <c r="AQ746" s="358">
        <v>1</v>
      </c>
      <c r="AR746" s="358">
        <v>1</v>
      </c>
      <c r="AS746" s="359">
        <v>1</v>
      </c>
      <c r="AT746" s="364">
        <v>0.0810595228934205</v>
      </c>
      <c r="AU746" s="361">
        <v>0.2</v>
      </c>
      <c r="AV746" s="362">
        <v>0.0689655172413793</v>
      </c>
      <c r="AW746" s="362">
        <v>0.0555555555555556</v>
      </c>
      <c r="AX746" s="362">
        <v>0.0995024875621891</v>
      </c>
      <c r="AY746" s="142"/>
      <c r="AZ746" s="140"/>
    </row>
    <row r="747" spans="1:52">
      <c r="A747" s="138"/>
      <c r="B747" s="142"/>
      <c r="C747" s="172" t="s">
        <v>1158</v>
      </c>
      <c r="D747" s="166" t="s">
        <v>26</v>
      </c>
      <c r="E747" s="166" t="s">
        <v>1159</v>
      </c>
      <c r="F747" s="167" t="s">
        <v>1353</v>
      </c>
      <c r="G747" s="181" t="s">
        <v>1354</v>
      </c>
      <c r="H747" s="181" t="s">
        <v>1354</v>
      </c>
      <c r="I747" s="181" t="s">
        <v>1354</v>
      </c>
      <c r="J747" s="181" t="s">
        <v>1354</v>
      </c>
      <c r="K747" s="168">
        <v>0.9</v>
      </c>
      <c r="L747" s="169">
        <v>0.96875</v>
      </c>
      <c r="M747" s="169">
        <v>1</v>
      </c>
      <c r="N747" s="170">
        <v>1</v>
      </c>
      <c r="O747" s="170">
        <v>0.994298745724059</v>
      </c>
      <c r="P747" s="356">
        <v>0.9</v>
      </c>
      <c r="Q747" s="357">
        <v>0.964453584018801</v>
      </c>
      <c r="R747" s="169">
        <v>0.974070872947277</v>
      </c>
      <c r="S747" s="169">
        <v>0.966830466830467</v>
      </c>
      <c r="T747" s="169">
        <v>0.970500831538483</v>
      </c>
      <c r="U747" s="356">
        <v>0.9</v>
      </c>
      <c r="V747" s="169">
        <v>0.929200940070505</v>
      </c>
      <c r="W747" s="169">
        <v>0.937770095073466</v>
      </c>
      <c r="X747" s="169">
        <v>0.935708435708436</v>
      </c>
      <c r="Y747" s="169">
        <v>0.937989040050165</v>
      </c>
      <c r="Z747" s="356">
        <v>0.92</v>
      </c>
      <c r="AA747" s="356">
        <v>0.939259259259259</v>
      </c>
      <c r="AB747" s="356">
        <v>0.950581395348837</v>
      </c>
      <c r="AC747" s="356">
        <v>0.966153846153846</v>
      </c>
      <c r="AD747" s="356">
        <v>0.948723555458372</v>
      </c>
      <c r="AE747" s="356">
        <v>0.92</v>
      </c>
      <c r="AF747" s="169">
        <v>0.997267048412285</v>
      </c>
      <c r="AG747" s="169">
        <v>0.997745114414565</v>
      </c>
      <c r="AH747" s="169">
        <v>0.973397823458283</v>
      </c>
      <c r="AI747" s="169">
        <v>0.99499534966119</v>
      </c>
      <c r="AJ747" s="356">
        <v>0.92</v>
      </c>
      <c r="AK747" s="169">
        <v>0.960068593826556</v>
      </c>
      <c r="AL747" s="169">
        <v>0.965872156013001</v>
      </c>
      <c r="AM747" s="169">
        <v>0.97867726779906</v>
      </c>
      <c r="AN747" s="169">
        <v>0.974477201300608</v>
      </c>
      <c r="AO747" s="168">
        <v>0.99</v>
      </c>
      <c r="AP747" s="358">
        <v>1</v>
      </c>
      <c r="AQ747" s="358">
        <v>1</v>
      </c>
      <c r="AR747" s="358">
        <v>1</v>
      </c>
      <c r="AS747" s="359">
        <v>1</v>
      </c>
      <c r="AT747" s="364">
        <v>0.0810595228934205</v>
      </c>
      <c r="AU747" s="361">
        <v>0.25</v>
      </c>
      <c r="AV747" s="362">
        <v>0.166666666666667</v>
      </c>
      <c r="AW747" s="362">
        <v>0</v>
      </c>
      <c r="AX747" s="362">
        <v>0.0835913312693498</v>
      </c>
      <c r="AY747" s="142"/>
      <c r="AZ747" s="140"/>
    </row>
    <row r="748" spans="1:52">
      <c r="A748" s="138"/>
      <c r="B748" s="142"/>
      <c r="C748" s="172" t="s">
        <v>1158</v>
      </c>
      <c r="D748" s="166" t="s">
        <v>26</v>
      </c>
      <c r="E748" s="166" t="s">
        <v>1159</v>
      </c>
      <c r="F748" s="167" t="s">
        <v>1355</v>
      </c>
      <c r="G748" s="181" t="s">
        <v>1356</v>
      </c>
      <c r="H748" s="181" t="s">
        <v>1356</v>
      </c>
      <c r="I748" s="181" t="s">
        <v>1356</v>
      </c>
      <c r="J748" s="181" t="s">
        <v>1356</v>
      </c>
      <c r="K748" s="168">
        <v>0.9</v>
      </c>
      <c r="L748" s="169">
        <v>0.966666666666667</v>
      </c>
      <c r="M748" s="169">
        <v>0.96078431372549</v>
      </c>
      <c r="N748" s="170">
        <v>0.962962962962963</v>
      </c>
      <c r="O748" s="170">
        <v>0.949033391915642</v>
      </c>
      <c r="P748" s="356">
        <v>0.9</v>
      </c>
      <c r="Q748" s="357">
        <v>0.972116182572614</v>
      </c>
      <c r="R748" s="169">
        <v>0.986070806732443</v>
      </c>
      <c r="S748" s="169">
        <v>0.979448742746615</v>
      </c>
      <c r="T748" s="169">
        <v>0.970934703293467</v>
      </c>
      <c r="U748" s="356">
        <v>0.9</v>
      </c>
      <c r="V748" s="169">
        <v>0.935601659751037</v>
      </c>
      <c r="W748" s="169">
        <v>0.941381311665699</v>
      </c>
      <c r="X748" s="169">
        <v>0.950676982591876</v>
      </c>
      <c r="Y748" s="169">
        <v>0.938409057443432</v>
      </c>
      <c r="Z748" s="356">
        <v>0.92</v>
      </c>
      <c r="AA748" s="356">
        <v>0.900087642418931</v>
      </c>
      <c r="AB748" s="356">
        <v>0.9232012934519</v>
      </c>
      <c r="AC748" s="356">
        <v>0.850894632206759</v>
      </c>
      <c r="AD748" s="356">
        <v>0.908015167364017</v>
      </c>
      <c r="AE748" s="356">
        <v>0.92</v>
      </c>
      <c r="AF748" s="169">
        <v>0.97841726618705</v>
      </c>
      <c r="AG748" s="169">
        <v>0.982456140350877</v>
      </c>
      <c r="AH748" s="169">
        <v>0.970588235294118</v>
      </c>
      <c r="AI748" s="169">
        <v>0.952399633843337</v>
      </c>
      <c r="AJ748" s="356">
        <v>0.92</v>
      </c>
      <c r="AK748" s="169">
        <v>0.955071857122925</v>
      </c>
      <c r="AL748" s="169">
        <v>0.955788052649342</v>
      </c>
      <c r="AM748" s="169">
        <v>0.960982970467773</v>
      </c>
      <c r="AN748" s="169">
        <v>0.961939435137555</v>
      </c>
      <c r="AO748" s="168">
        <v>0.99</v>
      </c>
      <c r="AP748" s="358">
        <v>1</v>
      </c>
      <c r="AQ748" s="358">
        <v>1</v>
      </c>
      <c r="AR748" s="358">
        <v>1</v>
      </c>
      <c r="AS748" s="359">
        <v>1</v>
      </c>
      <c r="AT748" s="364">
        <v>0.0810595228934205</v>
      </c>
      <c r="AU748" s="361">
        <v>0.387096774193548</v>
      </c>
      <c r="AV748" s="362">
        <v>0.0769230769230769</v>
      </c>
      <c r="AW748" s="362">
        <v>0.238095238095238</v>
      </c>
      <c r="AX748" s="362">
        <v>0.123519458544839</v>
      </c>
      <c r="AY748" s="142"/>
      <c r="AZ748" s="140"/>
    </row>
    <row r="749" spans="1:52">
      <c r="A749" s="138"/>
      <c r="B749" s="142"/>
      <c r="C749" s="172" t="s">
        <v>1158</v>
      </c>
      <c r="D749" s="166" t="s">
        <v>26</v>
      </c>
      <c r="E749" s="166" t="s">
        <v>1159</v>
      </c>
      <c r="F749" s="167" t="s">
        <v>1357</v>
      </c>
      <c r="G749" s="181" t="s">
        <v>1358</v>
      </c>
      <c r="H749" s="181" t="s">
        <v>1358</v>
      </c>
      <c r="I749" s="181" t="s">
        <v>1358</v>
      </c>
      <c r="J749" s="181" t="s">
        <v>1358</v>
      </c>
      <c r="K749" s="168">
        <v>0.9</v>
      </c>
      <c r="L749" s="169">
        <v>1</v>
      </c>
      <c r="M749" s="169">
        <v>1</v>
      </c>
      <c r="N749" s="170">
        <v>1</v>
      </c>
      <c r="O749" s="170">
        <v>0.963804713804714</v>
      </c>
      <c r="P749" s="356">
        <v>0.9</v>
      </c>
      <c r="Q749" s="357">
        <v>0.989145823501652</v>
      </c>
      <c r="R749" s="169">
        <v>0.985967503692762</v>
      </c>
      <c r="S749" s="169">
        <v>0.994342291371994</v>
      </c>
      <c r="T749" s="169">
        <v>0.989386969080989</v>
      </c>
      <c r="U749" s="356">
        <v>0.9</v>
      </c>
      <c r="V749" s="169">
        <v>0.914582350165172</v>
      </c>
      <c r="W749" s="169">
        <v>0.948301329394387</v>
      </c>
      <c r="X749" s="169">
        <v>0.944130127298444</v>
      </c>
      <c r="Y749" s="169">
        <v>0.946421311650797</v>
      </c>
      <c r="Z749" s="356">
        <v>0.92</v>
      </c>
      <c r="AA749" s="356">
        <v>0.928571428571429</v>
      </c>
      <c r="AB749" s="356">
        <v>0.93816631130064</v>
      </c>
      <c r="AC749" s="356">
        <v>0.93573264781491</v>
      </c>
      <c r="AD749" s="356">
        <v>0.939251397097254</v>
      </c>
      <c r="AE749" s="356">
        <v>0.92</v>
      </c>
      <c r="AF749" s="169">
        <v>0.996963782259814</v>
      </c>
      <c r="AG749" s="169">
        <v>0.997807338108464</v>
      </c>
      <c r="AH749" s="169">
        <v>0.992647058823529</v>
      </c>
      <c r="AI749" s="169">
        <v>0.997783862342522</v>
      </c>
      <c r="AJ749" s="356">
        <v>0.92</v>
      </c>
      <c r="AK749" s="169">
        <v>0.961300309597523</v>
      </c>
      <c r="AL749" s="169">
        <v>0.955933682373473</v>
      </c>
      <c r="AM749" s="169">
        <v>0.964574269732753</v>
      </c>
      <c r="AN749" s="169">
        <v>0.96730337268413</v>
      </c>
      <c r="AO749" s="168">
        <v>0.99</v>
      </c>
      <c r="AP749" s="358">
        <v>1</v>
      </c>
      <c r="AQ749" s="358">
        <v>1</v>
      </c>
      <c r="AR749" s="358">
        <v>1</v>
      </c>
      <c r="AS749" s="359">
        <v>1</v>
      </c>
      <c r="AT749" s="364">
        <v>0.0810595228934205</v>
      </c>
      <c r="AU749" s="361">
        <v>0.578947368421053</v>
      </c>
      <c r="AV749" s="362">
        <v>0.117647058823529</v>
      </c>
      <c r="AW749" s="362">
        <v>0</v>
      </c>
      <c r="AX749" s="362">
        <v>0.0900692840646651</v>
      </c>
      <c r="AY749" s="142"/>
      <c r="AZ749" s="140"/>
    </row>
    <row r="750" spans="1:52">
      <c r="A750" s="138"/>
      <c r="B750" s="142"/>
      <c r="C750" s="172" t="s">
        <v>1158</v>
      </c>
      <c r="D750" s="166" t="s">
        <v>26</v>
      </c>
      <c r="E750" s="166" t="s">
        <v>1159</v>
      </c>
      <c r="F750" s="167" t="s">
        <v>1359</v>
      </c>
      <c r="G750" s="181" t="s">
        <v>1360</v>
      </c>
      <c r="H750" s="181" t="s">
        <v>1360</v>
      </c>
      <c r="I750" s="181" t="s">
        <v>1360</v>
      </c>
      <c r="J750" s="181" t="s">
        <v>1360</v>
      </c>
      <c r="K750" s="168">
        <v>0.9</v>
      </c>
      <c r="L750" s="169">
        <v>0.945945945945946</v>
      </c>
      <c r="M750" s="169">
        <v>0.964285714285714</v>
      </c>
      <c r="N750" s="170">
        <v>0.909090909090909</v>
      </c>
      <c r="O750" s="170">
        <v>0.936</v>
      </c>
      <c r="P750" s="356">
        <v>0.9</v>
      </c>
      <c r="Q750" s="357">
        <v>0.983041865394807</v>
      </c>
      <c r="R750" s="169">
        <v>0.979202772963605</v>
      </c>
      <c r="S750" s="169">
        <v>0.937426210153483</v>
      </c>
      <c r="T750" s="169">
        <v>0.972880715455347</v>
      </c>
      <c r="U750" s="356">
        <v>0.9</v>
      </c>
      <c r="V750" s="169">
        <v>0.910704822469528</v>
      </c>
      <c r="W750" s="169">
        <v>0.911611785095321</v>
      </c>
      <c r="X750" s="169">
        <v>0.919323101141283</v>
      </c>
      <c r="Y750" s="169">
        <v>0.91529159843809</v>
      </c>
      <c r="Z750" s="356">
        <v>0.92</v>
      </c>
      <c r="AA750" s="356">
        <v>0.914174252275683</v>
      </c>
      <c r="AB750" s="356">
        <v>0.926701570680628</v>
      </c>
      <c r="AC750" s="356">
        <v>0.938080495356037</v>
      </c>
      <c r="AD750" s="356">
        <v>0.929429206819867</v>
      </c>
      <c r="AE750" s="356">
        <v>0.92</v>
      </c>
      <c r="AF750" s="169">
        <v>0.996311475409836</v>
      </c>
      <c r="AG750" s="169">
        <v>0.997627520759193</v>
      </c>
      <c r="AH750" s="169">
        <v>0.973262032085562</v>
      </c>
      <c r="AI750" s="169">
        <v>0.99534115454661</v>
      </c>
      <c r="AJ750" s="356">
        <v>0.92</v>
      </c>
      <c r="AK750" s="169">
        <v>0.953125</v>
      </c>
      <c r="AL750" s="169">
        <v>0.94681960375391</v>
      </c>
      <c r="AM750" s="169">
        <v>0.962988826815642</v>
      </c>
      <c r="AN750" s="169">
        <v>0.958523126316846</v>
      </c>
      <c r="AO750" s="168">
        <v>0.99</v>
      </c>
      <c r="AP750" s="358">
        <v>1</v>
      </c>
      <c r="AQ750" s="358">
        <v>1</v>
      </c>
      <c r="AR750" s="358">
        <v>1</v>
      </c>
      <c r="AS750" s="359">
        <v>1</v>
      </c>
      <c r="AT750" s="364">
        <v>0.0810595228934205</v>
      </c>
      <c r="AU750" s="361">
        <v>0.272727272727273</v>
      </c>
      <c r="AV750" s="362">
        <v>0.307692307692308</v>
      </c>
      <c r="AW750" s="362">
        <v>0</v>
      </c>
      <c r="AX750" s="362">
        <v>0.0869565217391304</v>
      </c>
      <c r="AY750" s="142"/>
      <c r="AZ750" s="140"/>
    </row>
    <row r="751" spans="1:52">
      <c r="A751" s="138"/>
      <c r="B751" s="142"/>
      <c r="C751" s="172" t="s">
        <v>1158</v>
      </c>
      <c r="D751" s="166" t="s">
        <v>26</v>
      </c>
      <c r="E751" s="166" t="s">
        <v>1159</v>
      </c>
      <c r="F751" s="167" t="s">
        <v>1361</v>
      </c>
      <c r="G751" s="181" t="s">
        <v>1362</v>
      </c>
      <c r="H751" s="181" t="s">
        <v>1362</v>
      </c>
      <c r="I751" s="181" t="s">
        <v>1362</v>
      </c>
      <c r="J751" s="181" t="s">
        <v>1362</v>
      </c>
      <c r="K751" s="168">
        <v>0.9</v>
      </c>
      <c r="L751" s="169">
        <v>0.976744186046512</v>
      </c>
      <c r="M751" s="169">
        <v>0.95</v>
      </c>
      <c r="N751" s="170">
        <v>0.928571428571429</v>
      </c>
      <c r="O751" s="170">
        <v>0.935298935298935</v>
      </c>
      <c r="P751" s="356">
        <v>0.9</v>
      </c>
      <c r="Q751" s="357">
        <v>0.959337665059736</v>
      </c>
      <c r="R751" s="169">
        <v>0.970720720720721</v>
      </c>
      <c r="S751" s="169">
        <v>0.963625154130703</v>
      </c>
      <c r="T751" s="169">
        <v>0.955825242718447</v>
      </c>
      <c r="U751" s="356">
        <v>0.9</v>
      </c>
      <c r="V751" s="169">
        <v>0.924963320058688</v>
      </c>
      <c r="W751" s="169">
        <v>0.944444444444444</v>
      </c>
      <c r="X751" s="169">
        <v>0.913995067817509</v>
      </c>
      <c r="Y751" s="169">
        <v>0.919781553398058</v>
      </c>
      <c r="Z751" s="356">
        <v>0.92</v>
      </c>
      <c r="AA751" s="356">
        <v>0.886089813800657</v>
      </c>
      <c r="AB751" s="356">
        <v>0.92330383480826</v>
      </c>
      <c r="AC751" s="356">
        <v>0.741206030150754</v>
      </c>
      <c r="AD751" s="356">
        <v>0.824955507217718</v>
      </c>
      <c r="AE751" s="356">
        <v>0.92</v>
      </c>
      <c r="AF751" s="169">
        <v>0.996175908221797</v>
      </c>
      <c r="AG751" s="169">
        <v>0.996289424860853</v>
      </c>
      <c r="AH751" s="169">
        <v>1</v>
      </c>
      <c r="AI751" s="169">
        <v>0.990064935064935</v>
      </c>
      <c r="AJ751" s="356">
        <v>0.92</v>
      </c>
      <c r="AK751" s="169">
        <v>0.95391380826737</v>
      </c>
      <c r="AL751" s="169">
        <v>0.9514687100894</v>
      </c>
      <c r="AM751" s="169">
        <v>0.936573311367381</v>
      </c>
      <c r="AN751" s="169">
        <v>0.936805667364354</v>
      </c>
      <c r="AO751" s="168">
        <v>0.99</v>
      </c>
      <c r="AP751" s="358">
        <v>1</v>
      </c>
      <c r="AQ751" s="358">
        <v>1</v>
      </c>
      <c r="AR751" s="358">
        <v>1</v>
      </c>
      <c r="AS751" s="359">
        <v>1</v>
      </c>
      <c r="AT751" s="364">
        <v>0.0810595228934205</v>
      </c>
      <c r="AU751" s="361">
        <v>0.318181818181818</v>
      </c>
      <c r="AV751" s="362">
        <v>0.0714285714285714</v>
      </c>
      <c r="AW751" s="362">
        <v>0.1</v>
      </c>
      <c r="AX751" s="362">
        <v>0.0698198198198198</v>
      </c>
      <c r="AY751" s="142"/>
      <c r="AZ751" s="140"/>
    </row>
    <row r="752" spans="1:52">
      <c r="A752" s="138"/>
      <c r="B752" s="142"/>
      <c r="C752" s="172" t="s">
        <v>1158</v>
      </c>
      <c r="D752" s="166" t="s">
        <v>26</v>
      </c>
      <c r="E752" s="166" t="s">
        <v>1159</v>
      </c>
      <c r="F752" s="167" t="s">
        <v>1363</v>
      </c>
      <c r="G752" s="181" t="s">
        <v>1364</v>
      </c>
      <c r="H752" s="181" t="s">
        <v>1364</v>
      </c>
      <c r="I752" s="181" t="s">
        <v>1364</v>
      </c>
      <c r="J752" s="181" t="s">
        <v>1364</v>
      </c>
      <c r="K752" s="168">
        <v>0.9</v>
      </c>
      <c r="L752" s="169">
        <v>0.970588235294118</v>
      </c>
      <c r="M752" s="169">
        <v>0.961538461538462</v>
      </c>
      <c r="N752" s="170">
        <v>0.939393939393939</v>
      </c>
      <c r="O752" s="170">
        <v>0.943722943722944</v>
      </c>
      <c r="P752" s="356">
        <v>0.9</v>
      </c>
      <c r="Q752" s="357">
        <v>0.957600827300931</v>
      </c>
      <c r="R752" s="169">
        <v>0.977146814404432</v>
      </c>
      <c r="S752" s="169">
        <v>0.980618366405168</v>
      </c>
      <c r="T752" s="169">
        <v>0.957754769902005</v>
      </c>
      <c r="U752" s="356">
        <v>0.9</v>
      </c>
      <c r="V752" s="169">
        <v>0.929334712168218</v>
      </c>
      <c r="W752" s="169">
        <v>0.954293628808864</v>
      </c>
      <c r="X752" s="169">
        <v>0.926626672819566</v>
      </c>
      <c r="Y752" s="169">
        <v>0.914955503999446</v>
      </c>
      <c r="Z752" s="356">
        <v>0.92</v>
      </c>
      <c r="AA752" s="356">
        <v>0.924107142857143</v>
      </c>
      <c r="AB752" s="356">
        <v>0.902189781021898</v>
      </c>
      <c r="AC752" s="356">
        <v>0.954853273137698</v>
      </c>
      <c r="AD752" s="356">
        <v>0.922246905744208</v>
      </c>
      <c r="AE752" s="356">
        <v>0.92</v>
      </c>
      <c r="AF752" s="169">
        <v>0.993209672076847</v>
      </c>
      <c r="AG752" s="169">
        <v>0.988196947997432</v>
      </c>
      <c r="AH752" s="169">
        <v>0.895467952174051</v>
      </c>
      <c r="AI752" s="169">
        <v>0.918589520136807</v>
      </c>
      <c r="AJ752" s="356">
        <v>0.92</v>
      </c>
      <c r="AK752" s="169">
        <v>0.952727272727273</v>
      </c>
      <c r="AL752" s="169">
        <v>0.951643192488263</v>
      </c>
      <c r="AM752" s="169">
        <v>0.971647509578544</v>
      </c>
      <c r="AN752" s="169">
        <v>0.959118770301309</v>
      </c>
      <c r="AO752" s="168">
        <v>0.99</v>
      </c>
      <c r="AP752" s="358">
        <v>1</v>
      </c>
      <c r="AQ752" s="358">
        <v>1</v>
      </c>
      <c r="AR752" s="358">
        <v>1</v>
      </c>
      <c r="AS752" s="359">
        <v>1</v>
      </c>
      <c r="AT752" s="364">
        <v>0.0810595228934205</v>
      </c>
      <c r="AU752" s="361">
        <v>0.111111111111111</v>
      </c>
      <c r="AV752" s="362">
        <v>0</v>
      </c>
      <c r="AW752" s="362">
        <v>0.133333333333333</v>
      </c>
      <c r="AX752" s="362">
        <v>0.0418006430868167</v>
      </c>
      <c r="AY752" s="142"/>
      <c r="AZ752" s="140"/>
    </row>
    <row r="753" spans="1:52">
      <c r="A753" s="138"/>
      <c r="B753" s="142"/>
      <c r="C753" s="172" t="s">
        <v>1158</v>
      </c>
      <c r="D753" s="166" t="s">
        <v>26</v>
      </c>
      <c r="E753" s="166" t="s">
        <v>1159</v>
      </c>
      <c r="F753" s="167" t="s">
        <v>1365</v>
      </c>
      <c r="G753" s="181" t="s">
        <v>1366</v>
      </c>
      <c r="H753" s="181" t="s">
        <v>1366</v>
      </c>
      <c r="I753" s="181" t="s">
        <v>1366</v>
      </c>
      <c r="J753" s="181" t="s">
        <v>1366</v>
      </c>
      <c r="K753" s="168">
        <v>0.9</v>
      </c>
      <c r="L753" s="169">
        <v>1</v>
      </c>
      <c r="M753" s="169">
        <v>1</v>
      </c>
      <c r="N753" s="170">
        <v>1</v>
      </c>
      <c r="O753" s="170">
        <v>0.998850574712644</v>
      </c>
      <c r="P753" s="356">
        <v>0.9</v>
      </c>
      <c r="Q753" s="357">
        <v>0.974058842138564</v>
      </c>
      <c r="R753" s="169">
        <v>0.977709454265949</v>
      </c>
      <c r="S753" s="169">
        <v>0.966836734693878</v>
      </c>
      <c r="T753" s="169">
        <v>0.964800213421864</v>
      </c>
      <c r="U753" s="356">
        <v>0.9</v>
      </c>
      <c r="V753" s="169">
        <v>0.929769060423916</v>
      </c>
      <c r="W753" s="169">
        <v>0.94619523443505</v>
      </c>
      <c r="X753" s="169">
        <v>0.939625850340136</v>
      </c>
      <c r="Y753" s="169">
        <v>0.929763457434195</v>
      </c>
      <c r="Z753" s="356">
        <v>0.92</v>
      </c>
      <c r="AA753" s="356">
        <v>0.952802359882006</v>
      </c>
      <c r="AB753" s="356">
        <v>0.900837988826816</v>
      </c>
      <c r="AC753" s="356">
        <v>0.97027027027027</v>
      </c>
      <c r="AD753" s="356">
        <v>0.940683212336091</v>
      </c>
      <c r="AE753" s="356">
        <v>0.92</v>
      </c>
      <c r="AF753" s="169">
        <v>0.99835255354201</v>
      </c>
      <c r="AG753" s="169">
        <v>0.996056004732794</v>
      </c>
      <c r="AH753" s="169">
        <v>0.754543280726925</v>
      </c>
      <c r="AI753" s="169">
        <v>0.881371752632455</v>
      </c>
      <c r="AJ753" s="356">
        <v>0.92</v>
      </c>
      <c r="AK753" s="169">
        <v>0.964601769911504</v>
      </c>
      <c r="AL753" s="169">
        <v>0.945049504950495</v>
      </c>
      <c r="AM753" s="169">
        <v>0.977590007347539</v>
      </c>
      <c r="AN753" s="169">
        <v>0.963836220029531</v>
      </c>
      <c r="AO753" s="168">
        <v>0.99</v>
      </c>
      <c r="AP753" s="358">
        <v>1</v>
      </c>
      <c r="AQ753" s="358">
        <v>1</v>
      </c>
      <c r="AR753" s="358">
        <v>1</v>
      </c>
      <c r="AS753" s="359">
        <v>1</v>
      </c>
      <c r="AT753" s="364">
        <v>0.0810595228934205</v>
      </c>
      <c r="AU753" s="361">
        <v>0.272727272727273</v>
      </c>
      <c r="AV753" s="362">
        <v>0.2</v>
      </c>
      <c r="AW753" s="362">
        <v>0</v>
      </c>
      <c r="AX753" s="362">
        <v>0.0872274143302181</v>
      </c>
      <c r="AY753" s="142"/>
      <c r="AZ753" s="140"/>
    </row>
    <row r="754" spans="1:52">
      <c r="A754" s="138"/>
      <c r="B754" s="142"/>
      <c r="C754" s="172" t="s">
        <v>1158</v>
      </c>
      <c r="D754" s="166" t="s">
        <v>26</v>
      </c>
      <c r="E754" s="166" t="s">
        <v>1159</v>
      </c>
      <c r="F754" s="167" t="s">
        <v>1367</v>
      </c>
      <c r="G754" s="181" t="s">
        <v>1368</v>
      </c>
      <c r="H754" s="181" t="s">
        <v>1368</v>
      </c>
      <c r="I754" s="181" t="s">
        <v>1368</v>
      </c>
      <c r="J754" s="181" t="s">
        <v>1368</v>
      </c>
      <c r="K754" s="168">
        <v>0.9</v>
      </c>
      <c r="L754" s="169">
        <v>1</v>
      </c>
      <c r="M754" s="169">
        <v>0.941176470588235</v>
      </c>
      <c r="N754" s="170">
        <v>1</v>
      </c>
      <c r="O754" s="170">
        <v>0.970790378006873</v>
      </c>
      <c r="P754" s="356">
        <v>0.9</v>
      </c>
      <c r="Q754" s="357">
        <v>0.987924740241505</v>
      </c>
      <c r="R754" s="169">
        <v>0.986509274873524</v>
      </c>
      <c r="S754" s="169">
        <v>0.994483845547675</v>
      </c>
      <c r="T754" s="169">
        <v>0.984160800296406</v>
      </c>
      <c r="U754" s="356">
        <v>0.9</v>
      </c>
      <c r="V754" s="169">
        <v>0.955630440887391</v>
      </c>
      <c r="W754" s="169">
        <v>0.965430016863406</v>
      </c>
      <c r="X754" s="169">
        <v>0.949172576832151</v>
      </c>
      <c r="Y754" s="169">
        <v>0.951992801566718</v>
      </c>
      <c r="Z754" s="356">
        <v>0.92</v>
      </c>
      <c r="AA754" s="356">
        <v>0.991044776119403</v>
      </c>
      <c r="AB754" s="356">
        <v>0.992319508448541</v>
      </c>
      <c r="AC754" s="356">
        <v>1</v>
      </c>
      <c r="AD754" s="356">
        <v>0.992805369127517</v>
      </c>
      <c r="AE754" s="356">
        <v>0.92</v>
      </c>
      <c r="AF754" s="169">
        <v>0.997798569069895</v>
      </c>
      <c r="AG754" s="169">
        <v>0.997828447339848</v>
      </c>
      <c r="AH754" s="169">
        <v>0.991329479768786</v>
      </c>
      <c r="AI754" s="169">
        <v>0.996425430508667</v>
      </c>
      <c r="AJ754" s="356">
        <v>0.92</v>
      </c>
      <c r="AK754" s="169">
        <v>0.989364216497282</v>
      </c>
      <c r="AL754" s="169">
        <v>0.995649809679173</v>
      </c>
      <c r="AM754" s="169">
        <v>0.997528248587571</v>
      </c>
      <c r="AN754" s="169">
        <v>0.993112523745344</v>
      </c>
      <c r="AO754" s="168">
        <v>0.99</v>
      </c>
      <c r="AP754" s="358">
        <v>1</v>
      </c>
      <c r="AQ754" s="358">
        <v>1</v>
      </c>
      <c r="AR754" s="358">
        <v>1</v>
      </c>
      <c r="AS754" s="359">
        <v>1</v>
      </c>
      <c r="AT754" s="364">
        <v>0.0810595228934205</v>
      </c>
      <c r="AU754" s="361">
        <v>0.263157894736842</v>
      </c>
      <c r="AV754" s="362">
        <v>0.0909090909090909</v>
      </c>
      <c r="AW754" s="362">
        <v>0.1</v>
      </c>
      <c r="AX754" s="362">
        <v>0.0934065934065934</v>
      </c>
      <c r="AY754" s="142"/>
      <c r="AZ754" s="140"/>
    </row>
    <row r="755" spans="1:52">
      <c r="A755" s="138"/>
      <c r="B755" s="142"/>
      <c r="C755" s="172" t="s">
        <v>1158</v>
      </c>
      <c r="D755" s="166" t="s">
        <v>26</v>
      </c>
      <c r="E755" s="166" t="s">
        <v>1159</v>
      </c>
      <c r="F755" s="167" t="s">
        <v>1369</v>
      </c>
      <c r="G755" s="181" t="s">
        <v>1370</v>
      </c>
      <c r="H755" s="181" t="s">
        <v>1370</v>
      </c>
      <c r="I755" s="181" t="s">
        <v>1370</v>
      </c>
      <c r="J755" s="181" t="s">
        <v>1370</v>
      </c>
      <c r="K755" s="168">
        <v>0.9</v>
      </c>
      <c r="L755" s="169">
        <v>1</v>
      </c>
      <c r="M755" s="169">
        <v>1</v>
      </c>
      <c r="N755" s="170">
        <v>1</v>
      </c>
      <c r="O755" s="170">
        <v>0.990932642487047</v>
      </c>
      <c r="P755" s="356">
        <v>0.9</v>
      </c>
      <c r="Q755" s="357">
        <v>0.97752808988764</v>
      </c>
      <c r="R755" s="169">
        <v>0.979143798024149</v>
      </c>
      <c r="S755" s="169">
        <v>0.983783783783784</v>
      </c>
      <c r="T755" s="169">
        <v>0.971779409353422</v>
      </c>
      <c r="U755" s="356">
        <v>0.9</v>
      </c>
      <c r="V755" s="169">
        <v>0.948234349919743</v>
      </c>
      <c r="W755" s="169">
        <v>0.960482985729967</v>
      </c>
      <c r="X755" s="169">
        <v>0.959459459459459</v>
      </c>
      <c r="Y755" s="169">
        <v>0.945945453551713</v>
      </c>
      <c r="Z755" s="356">
        <v>0.92</v>
      </c>
      <c r="AA755" s="356">
        <v>0.901328273244782</v>
      </c>
      <c r="AB755" s="356">
        <v>0.924865831842576</v>
      </c>
      <c r="AC755" s="356">
        <v>0.912863070539419</v>
      </c>
      <c r="AD755" s="356">
        <v>0.903938851397879</v>
      </c>
      <c r="AE755" s="356">
        <v>0.92</v>
      </c>
      <c r="AF755" s="169">
        <v>0.985216072782411</v>
      </c>
      <c r="AG755" s="169">
        <v>0.988640315289208</v>
      </c>
      <c r="AH755" s="169">
        <v>0.990350877192982</v>
      </c>
      <c r="AI755" s="169">
        <v>0.989804629381204</v>
      </c>
      <c r="AJ755" s="356">
        <v>0.92</v>
      </c>
      <c r="AK755" s="169">
        <v>0.960251738986419</v>
      </c>
      <c r="AL755" s="169">
        <v>0.957880434782609</v>
      </c>
      <c r="AM755" s="169">
        <v>0.970855231724797</v>
      </c>
      <c r="AN755" s="169">
        <v>0.961909562211982</v>
      </c>
      <c r="AO755" s="168">
        <v>0.99</v>
      </c>
      <c r="AP755" s="358">
        <v>1</v>
      </c>
      <c r="AQ755" s="358">
        <v>1</v>
      </c>
      <c r="AR755" s="358">
        <v>1</v>
      </c>
      <c r="AS755" s="359">
        <v>1</v>
      </c>
      <c r="AT755" s="364">
        <v>0.0810595228934205</v>
      </c>
      <c r="AU755" s="361">
        <v>0.142857142857143</v>
      </c>
      <c r="AV755" s="362">
        <v>0.125</v>
      </c>
      <c r="AW755" s="362">
        <v>0.125</v>
      </c>
      <c r="AX755" s="362">
        <v>0.0743494423791822</v>
      </c>
      <c r="AY755" s="142"/>
      <c r="AZ755" s="140"/>
    </row>
    <row r="756" spans="1:52">
      <c r="A756" s="138"/>
      <c r="B756" s="142"/>
      <c r="C756" s="172" t="s">
        <v>1158</v>
      </c>
      <c r="D756" s="166" t="s">
        <v>26</v>
      </c>
      <c r="E756" s="166" t="s">
        <v>1159</v>
      </c>
      <c r="F756" s="167" t="s">
        <v>1371</v>
      </c>
      <c r="G756" s="181" t="s">
        <v>1372</v>
      </c>
      <c r="H756" s="181" t="s">
        <v>1372</v>
      </c>
      <c r="I756" s="181" t="s">
        <v>1372</v>
      </c>
      <c r="J756" s="181" t="s">
        <v>1372</v>
      </c>
      <c r="K756" s="168">
        <v>0.9</v>
      </c>
      <c r="L756" s="169">
        <v>1</v>
      </c>
      <c r="M756" s="169">
        <v>1</v>
      </c>
      <c r="N756" s="170">
        <v>1</v>
      </c>
      <c r="O756" s="170">
        <v>0.985544217687075</v>
      </c>
      <c r="P756" s="356">
        <v>0.9</v>
      </c>
      <c r="Q756" s="357">
        <v>0.964751958224543</v>
      </c>
      <c r="R756" s="169">
        <v>0.96607294317218</v>
      </c>
      <c r="S756" s="169">
        <v>0.940559440559441</v>
      </c>
      <c r="T756" s="169">
        <v>0.965089967449571</v>
      </c>
      <c r="U756" s="356">
        <v>0.9</v>
      </c>
      <c r="V756" s="169">
        <v>0.929242819843342</v>
      </c>
      <c r="W756" s="169">
        <v>0.940627650551315</v>
      </c>
      <c r="X756" s="169">
        <v>0.932789432789433</v>
      </c>
      <c r="Y756" s="169">
        <v>0.940525889086531</v>
      </c>
      <c r="Z756" s="356">
        <v>0.92</v>
      </c>
      <c r="AA756" s="356">
        <v>0.924760601915185</v>
      </c>
      <c r="AB756" s="356">
        <v>0.908735332464146</v>
      </c>
      <c r="AC756" s="356">
        <v>0.926421404682274</v>
      </c>
      <c r="AD756" s="356">
        <v>0.919879430210511</v>
      </c>
      <c r="AE756" s="356">
        <v>0.92</v>
      </c>
      <c r="AF756" s="169">
        <v>1</v>
      </c>
      <c r="AG756" s="169">
        <v>0.996376811594203</v>
      </c>
      <c r="AH756" s="169">
        <v>0.991379310344828</v>
      </c>
      <c r="AI756" s="169">
        <v>0.991757903801206</v>
      </c>
      <c r="AJ756" s="356">
        <v>0.92</v>
      </c>
      <c r="AK756" s="169">
        <v>0.962069721552291</v>
      </c>
      <c r="AL756" s="169">
        <v>0.94655704008222</v>
      </c>
      <c r="AM756" s="169">
        <v>0.972154542290289</v>
      </c>
      <c r="AN756" s="169">
        <v>0.969722219530864</v>
      </c>
      <c r="AO756" s="168">
        <v>0.99</v>
      </c>
      <c r="AP756" s="358">
        <v>1</v>
      </c>
      <c r="AQ756" s="358">
        <v>1</v>
      </c>
      <c r="AR756" s="358">
        <v>1</v>
      </c>
      <c r="AS756" s="359">
        <v>1</v>
      </c>
      <c r="AT756" s="364">
        <v>0.0810595228934205</v>
      </c>
      <c r="AU756" s="361">
        <v>0.0555555555555556</v>
      </c>
      <c r="AV756" s="362">
        <v>0.176470588235294</v>
      </c>
      <c r="AW756" s="362">
        <v>0.1875</v>
      </c>
      <c r="AX756" s="362">
        <v>0.0854430379746835</v>
      </c>
      <c r="AY756" s="142"/>
      <c r="AZ756" s="140"/>
    </row>
    <row r="757" spans="1:52">
      <c r="A757" s="138"/>
      <c r="B757" s="142"/>
      <c r="C757" s="172" t="s">
        <v>1158</v>
      </c>
      <c r="D757" s="166" t="s">
        <v>26</v>
      </c>
      <c r="E757" s="166" t="s">
        <v>1159</v>
      </c>
      <c r="F757" s="167" t="s">
        <v>1373</v>
      </c>
      <c r="G757" s="181" t="s">
        <v>1374</v>
      </c>
      <c r="H757" s="181" t="s">
        <v>1374</v>
      </c>
      <c r="I757" s="181" t="s">
        <v>1374</v>
      </c>
      <c r="J757" s="181" t="s">
        <v>1374</v>
      </c>
      <c r="K757" s="168">
        <v>0.9</v>
      </c>
      <c r="L757" s="169">
        <v>1</v>
      </c>
      <c r="M757" s="169">
        <v>1</v>
      </c>
      <c r="N757" s="170">
        <v>1</v>
      </c>
      <c r="O757" s="170">
        <v>0.990328820116054</v>
      </c>
      <c r="P757" s="356">
        <v>0.9</v>
      </c>
      <c r="Q757" s="357">
        <v>0.970178926441352</v>
      </c>
      <c r="R757" s="169">
        <v>0.950710108604845</v>
      </c>
      <c r="S757" s="169">
        <v>0.976910159529807</v>
      </c>
      <c r="T757" s="169">
        <v>0.965492500135377</v>
      </c>
      <c r="U757" s="356">
        <v>0.9</v>
      </c>
      <c r="V757" s="169">
        <v>0.953990343652371</v>
      </c>
      <c r="W757" s="169">
        <v>0.93734335839599</v>
      </c>
      <c r="X757" s="169">
        <v>0.963476070528967</v>
      </c>
      <c r="Y757" s="169">
        <v>0.954296853847403</v>
      </c>
      <c r="Z757" s="356">
        <v>0.92</v>
      </c>
      <c r="AA757" s="356">
        <v>0.866952789699571</v>
      </c>
      <c r="AB757" s="356">
        <v>0.836998706338939</v>
      </c>
      <c r="AC757" s="356">
        <v>0.887537993920973</v>
      </c>
      <c r="AD757" s="356">
        <v>0.864856429463171</v>
      </c>
      <c r="AE757" s="356">
        <v>0.92</v>
      </c>
      <c r="AF757" s="169">
        <v>0.999810606060606</v>
      </c>
      <c r="AG757" s="169">
        <v>0.99973276322822</v>
      </c>
      <c r="AH757" s="169">
        <v>1</v>
      </c>
      <c r="AI757" s="169">
        <v>0.998786686907719</v>
      </c>
      <c r="AJ757" s="356">
        <v>0.92</v>
      </c>
      <c r="AK757" s="169">
        <v>0.960663507109005</v>
      </c>
      <c r="AL757" s="169">
        <v>0.918822932521563</v>
      </c>
      <c r="AM757" s="169">
        <v>0.974548137218738</v>
      </c>
      <c r="AN757" s="169">
        <v>0.959202964713465</v>
      </c>
      <c r="AO757" s="168">
        <v>0.99</v>
      </c>
      <c r="AP757" s="358">
        <v>1</v>
      </c>
      <c r="AQ757" s="358">
        <v>1</v>
      </c>
      <c r="AR757" s="358">
        <v>1</v>
      </c>
      <c r="AS757" s="359">
        <v>1</v>
      </c>
      <c r="AT757" s="364">
        <v>0.0810595228934205</v>
      </c>
      <c r="AU757" s="361">
        <v>0.384615384615385</v>
      </c>
      <c r="AV757" s="362">
        <v>0.181818181818182</v>
      </c>
      <c r="AW757" s="362">
        <v>0.157894736842105</v>
      </c>
      <c r="AX757" s="362">
        <v>0.119298245614035</v>
      </c>
      <c r="AY757" s="142"/>
      <c r="AZ757" s="140"/>
    </row>
    <row r="758" spans="1:52">
      <c r="A758" s="138"/>
      <c r="B758" s="142"/>
      <c r="C758" s="172" t="s">
        <v>1158</v>
      </c>
      <c r="D758" s="166" t="s">
        <v>26</v>
      </c>
      <c r="E758" s="166" t="s">
        <v>1159</v>
      </c>
      <c r="F758" s="167" t="s">
        <v>1375</v>
      </c>
      <c r="G758" s="181" t="s">
        <v>1376</v>
      </c>
      <c r="H758" s="181" t="s">
        <v>1376</v>
      </c>
      <c r="I758" s="181" t="s">
        <v>1376</v>
      </c>
      <c r="J758" s="181" t="s">
        <v>1376</v>
      </c>
      <c r="K758" s="168">
        <v>0.9</v>
      </c>
      <c r="L758" s="169">
        <v>1</v>
      </c>
      <c r="M758" s="169">
        <v>1</v>
      </c>
      <c r="N758" s="170">
        <v>1</v>
      </c>
      <c r="O758" s="170">
        <v>0.998877665544332</v>
      </c>
      <c r="P758" s="356">
        <v>0.9</v>
      </c>
      <c r="Q758" s="357">
        <v>0.970839936608558</v>
      </c>
      <c r="R758" s="169">
        <v>0.957373271889401</v>
      </c>
      <c r="S758" s="169">
        <v>0.925481798715203</v>
      </c>
      <c r="T758" s="169">
        <v>0.961938883034773</v>
      </c>
      <c r="U758" s="356">
        <v>0.9</v>
      </c>
      <c r="V758" s="169">
        <v>0.946434231378764</v>
      </c>
      <c r="W758" s="169">
        <v>0.944700460829493</v>
      </c>
      <c r="X758" s="169">
        <v>0.91220556745182</v>
      </c>
      <c r="Y758" s="169">
        <v>0.949125395152792</v>
      </c>
      <c r="Z758" s="356">
        <v>0.92</v>
      </c>
      <c r="AA758" s="356">
        <v>0.940032414910859</v>
      </c>
      <c r="AB758" s="356">
        <v>0.944693572496263</v>
      </c>
      <c r="AC758" s="356">
        <v>0.963855421686747</v>
      </c>
      <c r="AD758" s="356">
        <v>0.949416766597623</v>
      </c>
      <c r="AE758" s="356">
        <v>0.92</v>
      </c>
      <c r="AF758" s="169">
        <v>0.998102466793169</v>
      </c>
      <c r="AG758" s="169">
        <v>1</v>
      </c>
      <c r="AH758" s="169">
        <v>1</v>
      </c>
      <c r="AI758" s="169">
        <v>0.990981560512118</v>
      </c>
      <c r="AJ758" s="356">
        <v>0.92</v>
      </c>
      <c r="AK758" s="169">
        <v>0.980116648992577</v>
      </c>
      <c r="AL758" s="169">
        <v>0.962264150943396</v>
      </c>
      <c r="AM758" s="169">
        <v>0.979102167182663</v>
      </c>
      <c r="AN758" s="169">
        <v>0.979926497693279</v>
      </c>
      <c r="AO758" s="168">
        <v>0.99</v>
      </c>
      <c r="AP758" s="358">
        <v>1</v>
      </c>
      <c r="AQ758" s="358">
        <v>1</v>
      </c>
      <c r="AR758" s="358">
        <v>1</v>
      </c>
      <c r="AS758" s="359">
        <v>1</v>
      </c>
      <c r="AT758" s="364">
        <v>0.0810595228934205</v>
      </c>
      <c r="AU758" s="361">
        <v>0.384615384615385</v>
      </c>
      <c r="AV758" s="362">
        <v>0</v>
      </c>
      <c r="AW758" s="362">
        <v>0.1</v>
      </c>
      <c r="AX758" s="362">
        <v>0.0566666666666667</v>
      </c>
      <c r="AY758" s="142"/>
      <c r="AZ758" s="140"/>
    </row>
    <row r="759" spans="1:52">
      <c r="A759" s="138"/>
      <c r="B759" s="142"/>
      <c r="C759" s="172" t="s">
        <v>1158</v>
      </c>
      <c r="D759" s="166" t="s">
        <v>26</v>
      </c>
      <c r="E759" s="166" t="s">
        <v>1159</v>
      </c>
      <c r="F759" s="167" t="s">
        <v>1377</v>
      </c>
      <c r="G759" s="181" t="s">
        <v>1378</v>
      </c>
      <c r="H759" s="181" t="s">
        <v>1378</v>
      </c>
      <c r="I759" s="181" t="s">
        <v>1378</v>
      </c>
      <c r="J759" s="181" t="s">
        <v>1378</v>
      </c>
      <c r="K759" s="168">
        <v>0.9</v>
      </c>
      <c r="L759" s="169">
        <v>1</v>
      </c>
      <c r="M759" s="169">
        <v>1</v>
      </c>
      <c r="N759" s="170">
        <v>0.958333333333333</v>
      </c>
      <c r="O759" s="170">
        <v>0.973958333333333</v>
      </c>
      <c r="P759" s="356">
        <v>0.9</v>
      </c>
      <c r="Q759" s="357">
        <v>0.951950983553692</v>
      </c>
      <c r="R759" s="169">
        <v>0.910750507099391</v>
      </c>
      <c r="S759" s="169">
        <v>0.896321070234114</v>
      </c>
      <c r="T759" s="169">
        <v>0.953670404061773</v>
      </c>
      <c r="U759" s="356">
        <v>0.9</v>
      </c>
      <c r="V759" s="169">
        <v>0.945178974524347</v>
      </c>
      <c r="W759" s="169">
        <v>0.939148073022312</v>
      </c>
      <c r="X759" s="169">
        <v>0.924988055422838</v>
      </c>
      <c r="Y759" s="169">
        <v>0.947882982259966</v>
      </c>
      <c r="Z759" s="356">
        <v>0.92</v>
      </c>
      <c r="AA759" s="356">
        <v>0.951096121416526</v>
      </c>
      <c r="AB759" s="356">
        <v>0.947049924357035</v>
      </c>
      <c r="AC759" s="356">
        <v>0.959276018099548</v>
      </c>
      <c r="AD759" s="356">
        <v>0.947352310988675</v>
      </c>
      <c r="AE759" s="356">
        <v>0.92</v>
      </c>
      <c r="AF759" s="169">
        <v>0.989761092150171</v>
      </c>
      <c r="AG759" s="169">
        <v>0.99</v>
      </c>
      <c r="AH759" s="169">
        <v>0.991379310344828</v>
      </c>
      <c r="AI759" s="169">
        <v>0.995009864221887</v>
      </c>
      <c r="AJ759" s="356">
        <v>0.92</v>
      </c>
      <c r="AK759" s="169">
        <v>0.973199783432593</v>
      </c>
      <c r="AL759" s="169">
        <v>0.963570127504554</v>
      </c>
      <c r="AM759" s="169">
        <v>0.984874675885912</v>
      </c>
      <c r="AN759" s="169">
        <v>0.975193291160716</v>
      </c>
      <c r="AO759" s="168">
        <v>0.99</v>
      </c>
      <c r="AP759" s="358">
        <v>1</v>
      </c>
      <c r="AQ759" s="358">
        <v>1</v>
      </c>
      <c r="AR759" s="358">
        <v>1</v>
      </c>
      <c r="AS759" s="359">
        <v>1</v>
      </c>
      <c r="AT759" s="364">
        <v>0.0810595228934205</v>
      </c>
      <c r="AU759" s="361">
        <v>0.166666666666667</v>
      </c>
      <c r="AV759" s="362">
        <v>0</v>
      </c>
      <c r="AW759" s="362">
        <v>0.25</v>
      </c>
      <c r="AX759" s="362">
        <v>0.0606060606060606</v>
      </c>
      <c r="AY759" s="142"/>
      <c r="AZ759" s="140"/>
    </row>
    <row r="760" spans="1:52">
      <c r="A760" s="138"/>
      <c r="B760" s="142"/>
      <c r="C760" s="172" t="s">
        <v>1158</v>
      </c>
      <c r="D760" s="166" t="s">
        <v>26</v>
      </c>
      <c r="E760" s="166" t="s">
        <v>1159</v>
      </c>
      <c r="F760" s="167" t="s">
        <v>1379</v>
      </c>
      <c r="G760" s="181" t="s">
        <v>1380</v>
      </c>
      <c r="H760" s="181" t="s">
        <v>1380</v>
      </c>
      <c r="I760" s="181" t="s">
        <v>1380</v>
      </c>
      <c r="J760" s="181" t="s">
        <v>1380</v>
      </c>
      <c r="K760" s="168">
        <v>0.9</v>
      </c>
      <c r="L760" s="169">
        <v>1</v>
      </c>
      <c r="M760" s="169">
        <v>1</v>
      </c>
      <c r="N760" s="170">
        <v>1</v>
      </c>
      <c r="O760" s="170">
        <v>0.969457013574661</v>
      </c>
      <c r="P760" s="356">
        <v>0.9</v>
      </c>
      <c r="Q760" s="357">
        <v>0.957983193277311</v>
      </c>
      <c r="R760" s="169">
        <v>0.976554536187564</v>
      </c>
      <c r="S760" s="169">
        <v>0.942122186495177</v>
      </c>
      <c r="T760" s="169">
        <v>0.965531237316182</v>
      </c>
      <c r="U760" s="356">
        <v>0.9</v>
      </c>
      <c r="V760" s="169">
        <v>0.892372333548804</v>
      </c>
      <c r="W760" s="169">
        <v>0.916411824668705</v>
      </c>
      <c r="X760" s="169">
        <v>0.884703720716582</v>
      </c>
      <c r="Y760" s="169">
        <v>0.897998688688376</v>
      </c>
      <c r="Z760" s="356">
        <v>0.92</v>
      </c>
      <c r="AA760" s="356">
        <v>0.916139240506329</v>
      </c>
      <c r="AB760" s="356">
        <v>0.922558922558923</v>
      </c>
      <c r="AC760" s="356">
        <v>0.916981132075472</v>
      </c>
      <c r="AD760" s="356">
        <v>0.931114931237721</v>
      </c>
      <c r="AE760" s="356">
        <v>0.92</v>
      </c>
      <c r="AF760" s="169">
        <v>0.999605600473279</v>
      </c>
      <c r="AG760" s="169">
        <v>0.998627630375114</v>
      </c>
      <c r="AH760" s="169">
        <v>0.99950605087676</v>
      </c>
      <c r="AI760" s="169">
        <v>0.998650753161668</v>
      </c>
      <c r="AJ760" s="356">
        <v>0.92</v>
      </c>
      <c r="AK760" s="169">
        <v>0.950348899624262</v>
      </c>
      <c r="AL760" s="169">
        <v>0.953015873015873</v>
      </c>
      <c r="AM760" s="169">
        <v>0.962325962325962</v>
      </c>
      <c r="AN760" s="169">
        <v>0.963160711396533</v>
      </c>
      <c r="AO760" s="168">
        <v>0.99</v>
      </c>
      <c r="AP760" s="358">
        <v>1</v>
      </c>
      <c r="AQ760" s="358">
        <v>1</v>
      </c>
      <c r="AR760" s="358">
        <v>1</v>
      </c>
      <c r="AS760" s="359">
        <v>1</v>
      </c>
      <c r="AT760" s="364">
        <v>0.0810595228934205</v>
      </c>
      <c r="AU760" s="361">
        <v>0.346153846153846</v>
      </c>
      <c r="AV760" s="362">
        <v>0.0666666666666667</v>
      </c>
      <c r="AW760" s="362">
        <v>0.153846153846154</v>
      </c>
      <c r="AX760" s="362">
        <v>0.111111111111111</v>
      </c>
      <c r="AY760" s="142"/>
      <c r="AZ760" s="140"/>
    </row>
    <row r="761" spans="1:52">
      <c r="A761" s="138"/>
      <c r="B761" s="142"/>
      <c r="C761" s="172" t="s">
        <v>1158</v>
      </c>
      <c r="D761" s="166" t="s">
        <v>26</v>
      </c>
      <c r="E761" s="166" t="s">
        <v>1159</v>
      </c>
      <c r="F761" s="167" t="s">
        <v>1381</v>
      </c>
      <c r="G761" s="181" t="s">
        <v>1382</v>
      </c>
      <c r="H761" s="181" t="s">
        <v>1382</v>
      </c>
      <c r="I761" s="181" t="s">
        <v>1382</v>
      </c>
      <c r="J761" s="181" t="s">
        <v>1382</v>
      </c>
      <c r="K761" s="168">
        <v>0.9</v>
      </c>
      <c r="L761" s="169">
        <v>0.971428571428571</v>
      </c>
      <c r="M761" s="169">
        <v>1</v>
      </c>
      <c r="N761" s="170">
        <v>0.885714285714286</v>
      </c>
      <c r="O761" s="170">
        <v>0.952662721893491</v>
      </c>
      <c r="P761" s="356">
        <v>0.9</v>
      </c>
      <c r="Q761" s="357">
        <v>0.946887492861222</v>
      </c>
      <c r="R761" s="169">
        <v>0.961336828309305</v>
      </c>
      <c r="S761" s="169">
        <v>0.950674373795761</v>
      </c>
      <c r="T761" s="169">
        <v>0.952430312368679</v>
      </c>
      <c r="U761" s="356">
        <v>0.9</v>
      </c>
      <c r="V761" s="169">
        <v>0.826956025128498</v>
      </c>
      <c r="W761" s="169">
        <v>0.912844036697248</v>
      </c>
      <c r="X761" s="169">
        <v>0.923314065510597</v>
      </c>
      <c r="Y761" s="169">
        <v>0.906443479478919</v>
      </c>
      <c r="Z761" s="356">
        <v>0.92</v>
      </c>
      <c r="AA761" s="356">
        <v>0.863442389758179</v>
      </c>
      <c r="AB761" s="356">
        <v>0.9</v>
      </c>
      <c r="AC761" s="356">
        <v>0.939393939393939</v>
      </c>
      <c r="AD761" s="356">
        <v>0.927490437385664</v>
      </c>
      <c r="AE761" s="356">
        <v>0.92</v>
      </c>
      <c r="AF761" s="169">
        <v>0.999773704458022</v>
      </c>
      <c r="AG761" s="169">
        <v>0.999656310145725</v>
      </c>
      <c r="AH761" s="169">
        <v>0.999655350680682</v>
      </c>
      <c r="AI761" s="169">
        <v>0.998713763009466</v>
      </c>
      <c r="AJ761" s="356">
        <v>0.92</v>
      </c>
      <c r="AK761" s="169">
        <v>0.920808561236623</v>
      </c>
      <c r="AL761" s="169">
        <v>0.94488188976378</v>
      </c>
      <c r="AM761" s="169">
        <v>0.962136578769439</v>
      </c>
      <c r="AN761" s="169">
        <v>0.963339370765412</v>
      </c>
      <c r="AO761" s="168">
        <v>0.99</v>
      </c>
      <c r="AP761" s="358">
        <v>1</v>
      </c>
      <c r="AQ761" s="358">
        <v>1</v>
      </c>
      <c r="AR761" s="358">
        <v>1</v>
      </c>
      <c r="AS761" s="359">
        <v>1</v>
      </c>
      <c r="AT761" s="364">
        <v>0.0810595228934205</v>
      </c>
      <c r="AU761" s="361">
        <v>0.25</v>
      </c>
      <c r="AV761" s="362">
        <v>0</v>
      </c>
      <c r="AW761" s="362">
        <v>0.117647058823529</v>
      </c>
      <c r="AX761" s="362">
        <v>0.0978260869565217</v>
      </c>
      <c r="AY761" s="142"/>
      <c r="AZ761" s="140"/>
    </row>
    <row r="762" spans="1:52">
      <c r="A762" s="138"/>
      <c r="B762" s="142"/>
      <c r="C762" s="172" t="s">
        <v>1158</v>
      </c>
      <c r="D762" s="166" t="s">
        <v>26</v>
      </c>
      <c r="E762" s="166" t="s">
        <v>1159</v>
      </c>
      <c r="F762" s="167" t="s">
        <v>1383</v>
      </c>
      <c r="G762" s="181" t="s">
        <v>1384</v>
      </c>
      <c r="H762" s="181" t="s">
        <v>1384</v>
      </c>
      <c r="I762" s="181" t="s">
        <v>1384</v>
      </c>
      <c r="J762" s="181" t="s">
        <v>1384</v>
      </c>
      <c r="K762" s="168">
        <v>0.9</v>
      </c>
      <c r="L762" s="169">
        <v>1</v>
      </c>
      <c r="M762" s="169">
        <v>0.962962962962963</v>
      </c>
      <c r="N762" s="170">
        <v>0.967741935483871</v>
      </c>
      <c r="O762" s="170">
        <v>0.956705385427666</v>
      </c>
      <c r="P762" s="356">
        <v>0.9</v>
      </c>
      <c r="Q762" s="357">
        <v>0.978030498836909</v>
      </c>
      <c r="R762" s="169">
        <v>0.979842243645925</v>
      </c>
      <c r="S762" s="169">
        <v>0.982476190476191</v>
      </c>
      <c r="T762" s="169">
        <v>0.973784181123199</v>
      </c>
      <c r="U762" s="356">
        <v>0.9</v>
      </c>
      <c r="V762" s="169">
        <v>0.94365469113466</v>
      </c>
      <c r="W762" s="169">
        <v>0.941279579316389</v>
      </c>
      <c r="X762" s="169">
        <v>0.954285714285714</v>
      </c>
      <c r="Y762" s="169">
        <v>0.941946486327551</v>
      </c>
      <c r="Z762" s="356">
        <v>0.92</v>
      </c>
      <c r="AA762" s="356">
        <v>0.937728937728938</v>
      </c>
      <c r="AB762" s="356">
        <v>0.923611111111111</v>
      </c>
      <c r="AC762" s="356">
        <v>0.93452380952381</v>
      </c>
      <c r="AD762" s="356">
        <v>0.931131948494773</v>
      </c>
      <c r="AE762" s="356">
        <v>0.92</v>
      </c>
      <c r="AF762" s="169">
        <v>0.998625901751975</v>
      </c>
      <c r="AG762" s="169">
        <v>0.994988864142539</v>
      </c>
      <c r="AH762" s="169">
        <v>0.99940511600238</v>
      </c>
      <c r="AI762" s="169">
        <v>0.997943727350462</v>
      </c>
      <c r="AJ762" s="356">
        <v>0.92</v>
      </c>
      <c r="AK762" s="169">
        <v>0.967576791808874</v>
      </c>
      <c r="AL762" s="169">
        <v>0.951620947630923</v>
      </c>
      <c r="AM762" s="169">
        <v>0.980412022965214</v>
      </c>
      <c r="AN762" s="169">
        <v>0.97294124224297</v>
      </c>
      <c r="AO762" s="168">
        <v>0.99</v>
      </c>
      <c r="AP762" s="358">
        <v>1</v>
      </c>
      <c r="AQ762" s="358">
        <v>1</v>
      </c>
      <c r="AR762" s="358">
        <v>1</v>
      </c>
      <c r="AS762" s="359">
        <v>1</v>
      </c>
      <c r="AT762" s="364">
        <v>0.0810595228934205</v>
      </c>
      <c r="AU762" s="361">
        <v>0.2</v>
      </c>
      <c r="AV762" s="362">
        <v>0.130434782608696</v>
      </c>
      <c r="AW762" s="362">
        <v>0.157894736842105</v>
      </c>
      <c r="AX762" s="362">
        <v>0.0715990453460621</v>
      </c>
      <c r="AY762" s="142"/>
      <c r="AZ762" s="140"/>
    </row>
    <row r="763" spans="1:52">
      <c r="A763" s="138"/>
      <c r="B763" s="142"/>
      <c r="C763" s="172" t="s">
        <v>1158</v>
      </c>
      <c r="D763" s="166" t="s">
        <v>26</v>
      </c>
      <c r="E763" s="166" t="s">
        <v>1159</v>
      </c>
      <c r="F763" s="167" t="s">
        <v>1385</v>
      </c>
      <c r="G763" s="181" t="s">
        <v>1386</v>
      </c>
      <c r="H763" s="181" t="s">
        <v>1386</v>
      </c>
      <c r="I763" s="181" t="s">
        <v>1386</v>
      </c>
      <c r="J763" s="181" t="s">
        <v>1386</v>
      </c>
      <c r="K763" s="168">
        <v>0.9</v>
      </c>
      <c r="L763" s="169">
        <v>1</v>
      </c>
      <c r="M763" s="169">
        <v>0.96</v>
      </c>
      <c r="N763" s="170">
        <v>1</v>
      </c>
      <c r="O763" s="170">
        <v>0.983068783068783</v>
      </c>
      <c r="P763" s="356">
        <v>0.9</v>
      </c>
      <c r="Q763" s="357">
        <v>0.95528781793842</v>
      </c>
      <c r="R763" s="169">
        <v>0.929541595925297</v>
      </c>
      <c r="S763" s="169">
        <v>0.968843843843844</v>
      </c>
      <c r="T763" s="169">
        <v>0.957044200548168</v>
      </c>
      <c r="U763" s="356">
        <v>0.9</v>
      </c>
      <c r="V763" s="169">
        <v>0.932262382864792</v>
      </c>
      <c r="W763" s="169">
        <v>0.917657045840407</v>
      </c>
      <c r="X763" s="169">
        <v>0.948948948948949</v>
      </c>
      <c r="Y763" s="169">
        <v>0.943280152242343</v>
      </c>
      <c r="Z763" s="356">
        <v>0.92</v>
      </c>
      <c r="AA763" s="356">
        <v>0.867801047120419</v>
      </c>
      <c r="AB763" s="356">
        <v>0.88042049934297</v>
      </c>
      <c r="AC763" s="356">
        <v>0.844884488448845</v>
      </c>
      <c r="AD763" s="356">
        <v>0.877016903572801</v>
      </c>
      <c r="AE763" s="356">
        <v>0.92</v>
      </c>
      <c r="AF763" s="169">
        <v>0.996913580246914</v>
      </c>
      <c r="AG763" s="169">
        <v>0.997946611909651</v>
      </c>
      <c r="AH763" s="169">
        <v>0.998027613412229</v>
      </c>
      <c r="AI763" s="169">
        <v>0.997842628494796</v>
      </c>
      <c r="AJ763" s="356">
        <v>0.92</v>
      </c>
      <c r="AK763" s="169">
        <v>0.953545232273839</v>
      </c>
      <c r="AL763" s="169">
        <v>0.927797833935018</v>
      </c>
      <c r="AM763" s="169">
        <v>0.961240310077519</v>
      </c>
      <c r="AN763" s="169">
        <v>0.960156347297932</v>
      </c>
      <c r="AO763" s="168">
        <v>0.99</v>
      </c>
      <c r="AP763" s="358">
        <v>1</v>
      </c>
      <c r="AQ763" s="358">
        <v>1</v>
      </c>
      <c r="AR763" s="358">
        <v>1</v>
      </c>
      <c r="AS763" s="359">
        <v>1</v>
      </c>
      <c r="AT763" s="364">
        <v>0.0810595228934205</v>
      </c>
      <c r="AU763" s="361">
        <v>0</v>
      </c>
      <c r="AV763" s="362">
        <v>0.0588235294117647</v>
      </c>
      <c r="AW763" s="362">
        <v>0.1875</v>
      </c>
      <c r="AX763" s="362">
        <v>0.0568475452196382</v>
      </c>
      <c r="AY763" s="142"/>
      <c r="AZ763" s="140"/>
    </row>
    <row r="764" spans="1:52">
      <c r="A764" s="138"/>
      <c r="B764" s="142"/>
      <c r="C764" s="172" t="s">
        <v>1158</v>
      </c>
      <c r="D764" s="166" t="s">
        <v>26</v>
      </c>
      <c r="E764" s="166" t="s">
        <v>1159</v>
      </c>
      <c r="F764" s="167" t="s">
        <v>1387</v>
      </c>
      <c r="G764" s="181" t="s">
        <v>1388</v>
      </c>
      <c r="H764" s="181" t="s">
        <v>1388</v>
      </c>
      <c r="I764" s="181" t="s">
        <v>1388</v>
      </c>
      <c r="J764" s="181" t="s">
        <v>1388</v>
      </c>
      <c r="K764" s="168">
        <v>0.9</v>
      </c>
      <c r="L764" s="169">
        <v>1</v>
      </c>
      <c r="M764" s="169">
        <v>1</v>
      </c>
      <c r="N764" s="170">
        <v>1</v>
      </c>
      <c r="O764" s="170">
        <v>0.977508650519031</v>
      </c>
      <c r="P764" s="356">
        <v>0.9</v>
      </c>
      <c r="Q764" s="357">
        <v>0.968642611683849</v>
      </c>
      <c r="R764" s="169">
        <v>0.953457446808511</v>
      </c>
      <c r="S764" s="169">
        <v>0.971598414795244</v>
      </c>
      <c r="T764" s="169">
        <v>0.965237064725556</v>
      </c>
      <c r="U764" s="356">
        <v>0.9</v>
      </c>
      <c r="V764" s="169">
        <v>0.933848797250859</v>
      </c>
      <c r="W764" s="169">
        <v>0.902925531914894</v>
      </c>
      <c r="X764" s="169">
        <v>0.937252311756935</v>
      </c>
      <c r="Y764" s="169">
        <v>0.94237654928192</v>
      </c>
      <c r="Z764" s="356">
        <v>0.92</v>
      </c>
      <c r="AA764" s="356">
        <v>0.921800947867299</v>
      </c>
      <c r="AB764" s="356">
        <v>0.900406504065041</v>
      </c>
      <c r="AC764" s="356">
        <v>0.905263157894737</v>
      </c>
      <c r="AD764" s="356">
        <v>0.90805570516273</v>
      </c>
      <c r="AE764" s="356">
        <v>0.92</v>
      </c>
      <c r="AF764" s="169">
        <v>0.993865030674847</v>
      </c>
      <c r="AG764" s="169">
        <v>0.992125984251969</v>
      </c>
      <c r="AH764" s="169">
        <v>0.98</v>
      </c>
      <c r="AI764" s="169">
        <v>0.996087806998479</v>
      </c>
      <c r="AJ764" s="356">
        <v>0.92</v>
      </c>
      <c r="AK764" s="169">
        <v>0.961818181818182</v>
      </c>
      <c r="AL764" s="169">
        <v>0.932475884244373</v>
      </c>
      <c r="AM764" s="169">
        <v>0.962441314553991</v>
      </c>
      <c r="AN764" s="169">
        <v>0.964735003368269</v>
      </c>
      <c r="AO764" s="168">
        <v>0.99</v>
      </c>
      <c r="AP764" s="358">
        <v>1</v>
      </c>
      <c r="AQ764" s="358">
        <v>1</v>
      </c>
      <c r="AR764" s="358">
        <v>1</v>
      </c>
      <c r="AS764" s="359">
        <v>1</v>
      </c>
      <c r="AT764" s="364">
        <v>0.0810595228934205</v>
      </c>
      <c r="AU764" s="361">
        <v>0.2</v>
      </c>
      <c r="AV764" s="362">
        <v>0.111111111111111</v>
      </c>
      <c r="AW764" s="362">
        <v>0.0714285714285714</v>
      </c>
      <c r="AX764" s="362">
        <v>0.0683760683760684</v>
      </c>
      <c r="AY764" s="142"/>
      <c r="AZ764" s="140"/>
    </row>
    <row r="765" spans="1:52">
      <c r="A765" s="138"/>
      <c r="B765" s="142"/>
      <c r="C765" s="172" t="s">
        <v>1158</v>
      </c>
      <c r="D765" s="166" t="s">
        <v>26</v>
      </c>
      <c r="E765" s="166" t="s">
        <v>1159</v>
      </c>
      <c r="F765" s="167" t="s">
        <v>1389</v>
      </c>
      <c r="G765" s="181" t="s">
        <v>1390</v>
      </c>
      <c r="H765" s="181" t="s">
        <v>1390</v>
      </c>
      <c r="I765" s="181" t="s">
        <v>1390</v>
      </c>
      <c r="J765" s="181" t="s">
        <v>1390</v>
      </c>
      <c r="K765" s="168">
        <v>0.9</v>
      </c>
      <c r="L765" s="169">
        <v>0.833333333333333</v>
      </c>
      <c r="M765" s="169">
        <v>0.777777777777778</v>
      </c>
      <c r="N765" s="170">
        <v>0.9</v>
      </c>
      <c r="O765" s="170">
        <v>0.880503144654088</v>
      </c>
      <c r="P765" s="356">
        <v>0.9</v>
      </c>
      <c r="Q765" s="357">
        <v>0.964230171073095</v>
      </c>
      <c r="R765" s="169">
        <v>0.963446475195822</v>
      </c>
      <c r="S765" s="169">
        <v>0.970794392523365</v>
      </c>
      <c r="T765" s="169">
        <v>0.960484814119148</v>
      </c>
      <c r="U765" s="356">
        <v>0.9</v>
      </c>
      <c r="V765" s="169">
        <v>0.95800933125972</v>
      </c>
      <c r="W765" s="169">
        <v>0.955613577023499</v>
      </c>
      <c r="X765" s="169">
        <v>0.960280373831776</v>
      </c>
      <c r="Y765" s="169">
        <v>0.961973278520041</v>
      </c>
      <c r="Z765" s="356">
        <v>0.92</v>
      </c>
      <c r="AA765" s="356">
        <v>0.948356807511737</v>
      </c>
      <c r="AB765" s="356">
        <v>0.94488188976378</v>
      </c>
      <c r="AC765" s="356">
        <v>0.938775510204082</v>
      </c>
      <c r="AD765" s="356">
        <v>0.941287603545996</v>
      </c>
      <c r="AE765" s="356">
        <v>0.92</v>
      </c>
      <c r="AF765" s="169">
        <v>0.98125</v>
      </c>
      <c r="AG765" s="169">
        <v>1</v>
      </c>
      <c r="AH765" s="169">
        <v>0.993197278911565</v>
      </c>
      <c r="AI765" s="169">
        <v>0.994811124948111</v>
      </c>
      <c r="AJ765" s="356">
        <v>0.92</v>
      </c>
      <c r="AK765" s="169">
        <v>0.965977318212141</v>
      </c>
      <c r="AL765" s="169">
        <v>0.956043956043956</v>
      </c>
      <c r="AM765" s="169">
        <v>0.975890985324948</v>
      </c>
      <c r="AN765" s="169">
        <v>0.974758553887354</v>
      </c>
      <c r="AO765" s="168">
        <v>0.99</v>
      </c>
      <c r="AP765" s="358">
        <v>1</v>
      </c>
      <c r="AQ765" s="358">
        <v>1</v>
      </c>
      <c r="AR765" s="358">
        <v>1</v>
      </c>
      <c r="AS765" s="359">
        <v>1</v>
      </c>
      <c r="AT765" s="364">
        <v>0.0810595228934205</v>
      </c>
      <c r="AU765" s="361">
        <v>0.6</v>
      </c>
      <c r="AV765" s="362">
        <v>0</v>
      </c>
      <c r="AW765" s="362">
        <v>0</v>
      </c>
      <c r="AX765" s="362">
        <v>0.0662251655629139</v>
      </c>
      <c r="AY765" s="142"/>
      <c r="AZ765" s="140"/>
    </row>
    <row r="766" spans="1:52">
      <c r="A766" s="138"/>
      <c r="B766" s="142"/>
      <c r="C766" s="172" t="s">
        <v>1158</v>
      </c>
      <c r="D766" s="166" t="s">
        <v>26</v>
      </c>
      <c r="E766" s="166" t="s">
        <v>1159</v>
      </c>
      <c r="F766" s="167" t="s">
        <v>1391</v>
      </c>
      <c r="G766" s="181" t="s">
        <v>1392</v>
      </c>
      <c r="H766" s="181" t="s">
        <v>1392</v>
      </c>
      <c r="I766" s="181" t="s">
        <v>1392</v>
      </c>
      <c r="J766" s="181" t="s">
        <v>1392</v>
      </c>
      <c r="K766" s="168">
        <v>0.9</v>
      </c>
      <c r="L766" s="169">
        <v>1</v>
      </c>
      <c r="M766" s="169">
        <v>1</v>
      </c>
      <c r="N766" s="170">
        <v>1</v>
      </c>
      <c r="O766" s="170">
        <v>1</v>
      </c>
      <c r="P766" s="356">
        <v>0.9</v>
      </c>
      <c r="Q766" s="357">
        <v>0.989003880983182</v>
      </c>
      <c r="R766" s="169">
        <v>1</v>
      </c>
      <c r="S766" s="169">
        <v>0.98359161349134</v>
      </c>
      <c r="T766" s="169">
        <v>0.994275375215044</v>
      </c>
      <c r="U766" s="356">
        <v>0.9</v>
      </c>
      <c r="V766" s="169">
        <v>0.943078913324709</v>
      </c>
      <c r="W766" s="169">
        <v>0.954091816367265</v>
      </c>
      <c r="X766" s="169">
        <v>0.951686417502279</v>
      </c>
      <c r="Y766" s="169">
        <v>0.96333867236163</v>
      </c>
      <c r="Z766" s="356">
        <v>0.92</v>
      </c>
      <c r="AA766" s="356">
        <v>0.912337662337662</v>
      </c>
      <c r="AB766" s="356">
        <v>0.950819672131147</v>
      </c>
      <c r="AC766" s="356">
        <v>0.899159663865546</v>
      </c>
      <c r="AD766" s="356">
        <v>0.950419076850431</v>
      </c>
      <c r="AE766" s="356">
        <v>0.92</v>
      </c>
      <c r="AF766" s="169">
        <v>1</v>
      </c>
      <c r="AG766" s="169">
        <v>0.997641509433962</v>
      </c>
      <c r="AH766" s="169">
        <v>1</v>
      </c>
      <c r="AI766" s="169">
        <v>0.999380695390604</v>
      </c>
      <c r="AJ766" s="356">
        <v>0.92</v>
      </c>
      <c r="AK766" s="169">
        <v>0.967637540453074</v>
      </c>
      <c r="AL766" s="169">
        <v>0.97116493656286</v>
      </c>
      <c r="AM766" s="169">
        <v>0.976151315789474</v>
      </c>
      <c r="AN766" s="169">
        <v>0.982601687683701</v>
      </c>
      <c r="AO766" s="168">
        <v>0.99</v>
      </c>
      <c r="AP766" s="358">
        <v>1</v>
      </c>
      <c r="AQ766" s="358">
        <v>1</v>
      </c>
      <c r="AR766" s="358">
        <v>1</v>
      </c>
      <c r="AS766" s="359">
        <v>1</v>
      </c>
      <c r="AT766" s="364">
        <v>0.0810595228934205</v>
      </c>
      <c r="AU766" s="361">
        <v>0.3</v>
      </c>
      <c r="AV766" s="362">
        <v>0</v>
      </c>
      <c r="AW766" s="362">
        <v>0</v>
      </c>
      <c r="AX766" s="362">
        <v>0.0647482014388489</v>
      </c>
      <c r="AY766" s="142"/>
      <c r="AZ766" s="140"/>
    </row>
    <row r="767" spans="1:52">
      <c r="A767" s="138"/>
      <c r="B767" s="142"/>
      <c r="C767" s="172" t="s">
        <v>1158</v>
      </c>
      <c r="D767" s="166" t="s">
        <v>26</v>
      </c>
      <c r="E767" s="166" t="s">
        <v>1159</v>
      </c>
      <c r="F767" s="167" t="s">
        <v>1393</v>
      </c>
      <c r="G767" s="181" t="s">
        <v>1394</v>
      </c>
      <c r="H767" s="181" t="s">
        <v>1394</v>
      </c>
      <c r="I767" s="181" t="s">
        <v>1394</v>
      </c>
      <c r="J767" s="181" t="s">
        <v>1394</v>
      </c>
      <c r="K767" s="168">
        <v>0.9</v>
      </c>
      <c r="L767" s="169">
        <v>0.918918918918919</v>
      </c>
      <c r="M767" s="169">
        <v>0.928571428571429</v>
      </c>
      <c r="N767" s="170">
        <v>0.945945945945946</v>
      </c>
      <c r="O767" s="170">
        <v>0.8486646884273</v>
      </c>
      <c r="P767" s="356">
        <v>0.9</v>
      </c>
      <c r="Q767" s="357">
        <v>0.950654582074522</v>
      </c>
      <c r="R767" s="169">
        <v>0.946252838758516</v>
      </c>
      <c r="S767" s="169">
        <v>0.968603561387066</v>
      </c>
      <c r="T767" s="169">
        <v>0.919049317907684</v>
      </c>
      <c r="U767" s="356">
        <v>0.9</v>
      </c>
      <c r="V767" s="169">
        <v>0.88855320577375</v>
      </c>
      <c r="W767" s="169">
        <v>0.906131718395155</v>
      </c>
      <c r="X767" s="169">
        <v>0.908622305529522</v>
      </c>
      <c r="Y767" s="169">
        <v>0.886652056470109</v>
      </c>
      <c r="Z767" s="356">
        <v>0.92</v>
      </c>
      <c r="AA767" s="356">
        <v>0.896980461811723</v>
      </c>
      <c r="AB767" s="356">
        <v>0.888888888888889</v>
      </c>
      <c r="AC767" s="356">
        <v>0.906158357771261</v>
      </c>
      <c r="AD767" s="356">
        <v>0.882312645567886</v>
      </c>
      <c r="AE767" s="356">
        <v>0.92</v>
      </c>
      <c r="AF767" s="169">
        <v>0.991570826487606</v>
      </c>
      <c r="AG767" s="169">
        <v>0.991705019800921</v>
      </c>
      <c r="AH767" s="169">
        <v>0.984729349445456</v>
      </c>
      <c r="AI767" s="169">
        <v>0.977267218038317</v>
      </c>
      <c r="AJ767" s="356">
        <v>0.92</v>
      </c>
      <c r="AK767" s="169">
        <v>0.935911914172784</v>
      </c>
      <c r="AL767" s="169">
        <v>0.939814814814815</v>
      </c>
      <c r="AM767" s="169">
        <v>0.951977401129944</v>
      </c>
      <c r="AN767" s="169">
        <v>0.93435909993742</v>
      </c>
      <c r="AO767" s="168">
        <v>0.99</v>
      </c>
      <c r="AP767" s="358">
        <v>1</v>
      </c>
      <c r="AQ767" s="358">
        <v>1</v>
      </c>
      <c r="AR767" s="358">
        <v>1</v>
      </c>
      <c r="AS767" s="359">
        <v>1</v>
      </c>
      <c r="AT767" s="364">
        <v>0.0810595228934205</v>
      </c>
      <c r="AU767" s="361">
        <v>0.0789473684210526</v>
      </c>
      <c r="AV767" s="362">
        <v>0.0454545454545455</v>
      </c>
      <c r="AW767" s="362">
        <v>0.0285714285714286</v>
      </c>
      <c r="AX767" s="362">
        <v>0.0725388601036269</v>
      </c>
      <c r="AY767" s="142"/>
      <c r="AZ767" s="140"/>
    </row>
    <row r="768" spans="1:52">
      <c r="A768" s="138"/>
      <c r="B768" s="142"/>
      <c r="C768" s="172" t="s">
        <v>1158</v>
      </c>
      <c r="D768" s="166" t="s">
        <v>26</v>
      </c>
      <c r="E768" s="166" t="s">
        <v>1159</v>
      </c>
      <c r="F768" s="167" t="s">
        <v>1395</v>
      </c>
      <c r="G768" s="181" t="s">
        <v>1396</v>
      </c>
      <c r="H768" s="181" t="s">
        <v>1396</v>
      </c>
      <c r="I768" s="181" t="s">
        <v>1396</v>
      </c>
      <c r="J768" s="181" t="s">
        <v>1396</v>
      </c>
      <c r="K768" s="168">
        <v>0.9</v>
      </c>
      <c r="L768" s="169">
        <v>0.966666666666667</v>
      </c>
      <c r="M768" s="169">
        <v>1</v>
      </c>
      <c r="N768" s="170">
        <v>1</v>
      </c>
      <c r="O768" s="170">
        <v>0.992890995260663</v>
      </c>
      <c r="P768" s="356">
        <v>0.9</v>
      </c>
      <c r="Q768" s="357">
        <v>0.97510865270644</v>
      </c>
      <c r="R768" s="169">
        <v>0.987588652482269</v>
      </c>
      <c r="S768" s="169">
        <v>0.97016515716569</v>
      </c>
      <c r="T768" s="169">
        <v>0.972368994185936</v>
      </c>
      <c r="U768" s="356">
        <v>0.9</v>
      </c>
      <c r="V768" s="169">
        <v>0.919399446858949</v>
      </c>
      <c r="W768" s="169">
        <v>0.969858156028369</v>
      </c>
      <c r="X768" s="169">
        <v>0.953649440596697</v>
      </c>
      <c r="Y768" s="169">
        <v>0.9348711247467</v>
      </c>
      <c r="Z768" s="356">
        <v>0.92</v>
      </c>
      <c r="AA768" s="356">
        <v>0.963782696177062</v>
      </c>
      <c r="AB768" s="356">
        <v>0.979020979020979</v>
      </c>
      <c r="AC768" s="356">
        <v>0.971830985915493</v>
      </c>
      <c r="AD768" s="356">
        <v>0.944054878048781</v>
      </c>
      <c r="AE768" s="356">
        <v>0.92</v>
      </c>
      <c r="AF768" s="169">
        <v>0.977178423236514</v>
      </c>
      <c r="AG768" s="169">
        <v>0.964755675259715</v>
      </c>
      <c r="AH768" s="169">
        <v>0.952212743268462</v>
      </c>
      <c r="AI768" s="169">
        <v>0.986135473288962</v>
      </c>
      <c r="AJ768" s="356">
        <v>0.92</v>
      </c>
      <c r="AK768" s="169">
        <v>0.975239352921756</v>
      </c>
      <c r="AL768" s="169">
        <v>0.984126984126984</v>
      </c>
      <c r="AM768" s="169">
        <v>0.983341045812124</v>
      </c>
      <c r="AN768" s="169">
        <v>0.973344250363901</v>
      </c>
      <c r="AO768" s="168">
        <v>0.99</v>
      </c>
      <c r="AP768" s="358">
        <v>1</v>
      </c>
      <c r="AQ768" s="358">
        <v>1</v>
      </c>
      <c r="AR768" s="358">
        <v>1</v>
      </c>
      <c r="AS768" s="359">
        <v>1</v>
      </c>
      <c r="AT768" s="364">
        <v>0.0810595228934205</v>
      </c>
      <c r="AU768" s="361">
        <v>0.277777777777778</v>
      </c>
      <c r="AV768" s="362">
        <v>0.0833333333333333</v>
      </c>
      <c r="AW768" s="362">
        <v>0.222222222222222</v>
      </c>
      <c r="AX768" s="362">
        <v>0.0479452054794521</v>
      </c>
      <c r="AY768" s="142"/>
      <c r="AZ768" s="140"/>
    </row>
    <row r="769" spans="1:52">
      <c r="A769" s="138"/>
      <c r="B769" s="142"/>
      <c r="C769" s="172" t="s">
        <v>1158</v>
      </c>
      <c r="D769" s="166" t="s">
        <v>26</v>
      </c>
      <c r="E769" s="166" t="s">
        <v>1159</v>
      </c>
      <c r="F769" s="167" t="s">
        <v>1397</v>
      </c>
      <c r="G769" s="181" t="s">
        <v>1398</v>
      </c>
      <c r="H769" s="181" t="s">
        <v>1398</v>
      </c>
      <c r="I769" s="181" t="s">
        <v>1398</v>
      </c>
      <c r="J769" s="181" t="s">
        <v>1398</v>
      </c>
      <c r="K769" s="168">
        <v>0.9</v>
      </c>
      <c r="L769" s="169">
        <v>0.956521739130435</v>
      </c>
      <c r="M769" s="169">
        <v>0.967741935483871</v>
      </c>
      <c r="N769" s="170">
        <v>0.976190476190476</v>
      </c>
      <c r="O769" s="170">
        <v>0.959629941126998</v>
      </c>
      <c r="P769" s="356">
        <v>0.9</v>
      </c>
      <c r="Q769" s="357">
        <v>0.932106096595408</v>
      </c>
      <c r="R769" s="169">
        <v>0.96032956972841</v>
      </c>
      <c r="S769" s="169">
        <v>0.955493089716561</v>
      </c>
      <c r="T769" s="169">
        <v>0.914166599370104</v>
      </c>
      <c r="U769" s="356">
        <v>0.9</v>
      </c>
      <c r="V769" s="169">
        <v>0.956452889944576</v>
      </c>
      <c r="W769" s="169">
        <v>0.980775099176076</v>
      </c>
      <c r="X769" s="169">
        <v>0.971656125556336</v>
      </c>
      <c r="Y769" s="169">
        <v>0.957724299442784</v>
      </c>
      <c r="Z769" s="356">
        <v>0.92</v>
      </c>
      <c r="AA769" s="356">
        <v>0.976317799847212</v>
      </c>
      <c r="AB769" s="356">
        <v>0.976241900647948</v>
      </c>
      <c r="AC769" s="356">
        <v>0.981707317073171</v>
      </c>
      <c r="AD769" s="356">
        <v>0.969238919300724</v>
      </c>
      <c r="AE769" s="356">
        <v>0.92</v>
      </c>
      <c r="AF769" s="169">
        <v>0.950549450549451</v>
      </c>
      <c r="AG769" s="169">
        <v>0.954916572169124</v>
      </c>
      <c r="AH769" s="169">
        <v>0.97858675340854</v>
      </c>
      <c r="AI769" s="169">
        <v>0.972093561428176</v>
      </c>
      <c r="AJ769" s="356">
        <v>0.92</v>
      </c>
      <c r="AK769" s="169">
        <v>0.979412226936979</v>
      </c>
      <c r="AL769" s="169">
        <v>0.985643882579816</v>
      </c>
      <c r="AM769" s="169">
        <v>0.986486486486487</v>
      </c>
      <c r="AN769" s="169">
        <v>0.980839544919576</v>
      </c>
      <c r="AO769" s="168">
        <v>0.99</v>
      </c>
      <c r="AP769" s="358">
        <v>1</v>
      </c>
      <c r="AQ769" s="358">
        <v>1</v>
      </c>
      <c r="AR769" s="358">
        <v>1</v>
      </c>
      <c r="AS769" s="359">
        <v>1</v>
      </c>
      <c r="AT769" s="364">
        <v>0.0810595228934205</v>
      </c>
      <c r="AU769" s="361">
        <v>0.1</v>
      </c>
      <c r="AV769" s="362">
        <v>0.125</v>
      </c>
      <c r="AW769" s="362">
        <v>0</v>
      </c>
      <c r="AX769" s="362">
        <v>0.0740740740740741</v>
      </c>
      <c r="AY769" s="142"/>
      <c r="AZ769" s="140"/>
    </row>
    <row r="770" spans="1:52">
      <c r="A770" s="138"/>
      <c r="B770" s="142"/>
      <c r="C770" s="172" t="s">
        <v>1158</v>
      </c>
      <c r="D770" s="166" t="s">
        <v>26</v>
      </c>
      <c r="E770" s="166" t="s">
        <v>1159</v>
      </c>
      <c r="F770" s="167" t="s">
        <v>1399</v>
      </c>
      <c r="G770" s="181" t="s">
        <v>1400</v>
      </c>
      <c r="H770" s="181" t="s">
        <v>1400</v>
      </c>
      <c r="I770" s="181" t="s">
        <v>1400</v>
      </c>
      <c r="J770" s="181" t="s">
        <v>1400</v>
      </c>
      <c r="K770" s="168">
        <v>0.9</v>
      </c>
      <c r="L770" s="169">
        <v>0.944444444444444</v>
      </c>
      <c r="M770" s="169">
        <v>0.769230769230769</v>
      </c>
      <c r="N770" s="170">
        <v>0.941176470588235</v>
      </c>
      <c r="O770" s="170">
        <v>0.940695296523517</v>
      </c>
      <c r="P770" s="356">
        <v>0.9</v>
      </c>
      <c r="Q770" s="357">
        <v>0.97188995215311</v>
      </c>
      <c r="R770" s="169">
        <v>0.988423864648264</v>
      </c>
      <c r="S770" s="169">
        <v>0.978479196556671</v>
      </c>
      <c r="T770" s="169">
        <v>0.96353109705145</v>
      </c>
      <c r="U770" s="356">
        <v>0.9</v>
      </c>
      <c r="V770" s="169">
        <v>0.955143540669856</v>
      </c>
      <c r="W770" s="169">
        <v>0.976847729296527</v>
      </c>
      <c r="X770" s="169">
        <v>0.961979913916786</v>
      </c>
      <c r="Y770" s="169">
        <v>0.95371254625761</v>
      </c>
      <c r="Z770" s="356">
        <v>0.92</v>
      </c>
      <c r="AA770" s="356">
        <v>0.961977186311787</v>
      </c>
      <c r="AB770" s="356">
        <v>0.955654101995565</v>
      </c>
      <c r="AC770" s="356">
        <v>0.980707395498392</v>
      </c>
      <c r="AD770" s="356">
        <v>0.958588792083468</v>
      </c>
      <c r="AE770" s="356">
        <v>0.92</v>
      </c>
      <c r="AF770" s="169">
        <v>0.999275806361763</v>
      </c>
      <c r="AG770" s="169">
        <v>0.997926713841439</v>
      </c>
      <c r="AH770" s="169">
        <v>0.997606349472977</v>
      </c>
      <c r="AI770" s="169">
        <v>0.9975094357684</v>
      </c>
      <c r="AJ770" s="356">
        <v>0.92</v>
      </c>
      <c r="AK770" s="169">
        <v>0.979081400636653</v>
      </c>
      <c r="AL770" s="169">
        <v>0.982222222222222</v>
      </c>
      <c r="AM770" s="169">
        <v>0.987683284457478</v>
      </c>
      <c r="AN770" s="169">
        <v>0.979505613781191</v>
      </c>
      <c r="AO770" s="168">
        <v>0.99</v>
      </c>
      <c r="AP770" s="358">
        <v>1</v>
      </c>
      <c r="AQ770" s="358">
        <v>1</v>
      </c>
      <c r="AR770" s="358">
        <v>1</v>
      </c>
      <c r="AS770" s="359">
        <v>1</v>
      </c>
      <c r="AT770" s="364">
        <v>0.0810595228934205</v>
      </c>
      <c r="AU770" s="361">
        <v>0.333333333333333</v>
      </c>
      <c r="AV770" s="362">
        <v>0.25</v>
      </c>
      <c r="AW770" s="362">
        <v>0</v>
      </c>
      <c r="AX770" s="362">
        <v>0.125</v>
      </c>
      <c r="AY770" s="142"/>
      <c r="AZ770" s="140"/>
    </row>
    <row r="771" spans="1:52">
      <c r="A771" s="138"/>
      <c r="B771" s="142"/>
      <c r="C771" s="172" t="s">
        <v>1158</v>
      </c>
      <c r="D771" s="166" t="s">
        <v>26</v>
      </c>
      <c r="E771" s="166" t="s">
        <v>1159</v>
      </c>
      <c r="F771" s="167" t="s">
        <v>1401</v>
      </c>
      <c r="G771" s="181" t="s">
        <v>1402</v>
      </c>
      <c r="H771" s="181" t="s">
        <v>1402</v>
      </c>
      <c r="I771" s="181" t="s">
        <v>1402</v>
      </c>
      <c r="J771" s="181" t="s">
        <v>1402</v>
      </c>
      <c r="K771" s="168">
        <v>0.9</v>
      </c>
      <c r="L771" s="169">
        <v>1</v>
      </c>
      <c r="M771" s="169">
        <v>1</v>
      </c>
      <c r="N771" s="170">
        <v>0.972972972972973</v>
      </c>
      <c r="O771" s="170">
        <v>0.983425414364641</v>
      </c>
      <c r="P771" s="356">
        <v>0.9</v>
      </c>
      <c r="Q771" s="357">
        <v>0.974212993971869</v>
      </c>
      <c r="R771" s="169">
        <v>0.983914209115281</v>
      </c>
      <c r="S771" s="169">
        <v>0.984423676012461</v>
      </c>
      <c r="T771" s="169">
        <v>0.979226652351439</v>
      </c>
      <c r="U771" s="356">
        <v>0.9</v>
      </c>
      <c r="V771" s="169">
        <v>0.946081714668453</v>
      </c>
      <c r="W771" s="169">
        <v>0.961572832886506</v>
      </c>
      <c r="X771" s="169">
        <v>0.962616822429907</v>
      </c>
      <c r="Y771" s="169">
        <v>0.947960893400355</v>
      </c>
      <c r="Z771" s="356">
        <v>0.92</v>
      </c>
      <c r="AA771" s="356">
        <v>0.93854748603352</v>
      </c>
      <c r="AB771" s="356">
        <v>0.967680608365019</v>
      </c>
      <c r="AC771" s="356">
        <v>0.96085409252669</v>
      </c>
      <c r="AD771" s="356">
        <v>0.94463762187223</v>
      </c>
      <c r="AE771" s="356">
        <v>0.92</v>
      </c>
      <c r="AF771" s="169">
        <v>0.999496137050722</v>
      </c>
      <c r="AG771" s="169">
        <v>0.994611771207516</v>
      </c>
      <c r="AH771" s="169">
        <v>0.997820295471058</v>
      </c>
      <c r="AI771" s="169">
        <v>0.997372692348112</v>
      </c>
      <c r="AJ771" s="356">
        <v>0.92</v>
      </c>
      <c r="AK771" s="169">
        <v>0.973333333333333</v>
      </c>
      <c r="AL771" s="169">
        <v>0.978736330498177</v>
      </c>
      <c r="AM771" s="169">
        <v>0.986550632911392</v>
      </c>
      <c r="AN771" s="169">
        <v>0.977812204600357</v>
      </c>
      <c r="AO771" s="168">
        <v>0.99</v>
      </c>
      <c r="AP771" s="358">
        <v>1</v>
      </c>
      <c r="AQ771" s="358">
        <v>1</v>
      </c>
      <c r="AR771" s="358">
        <v>1</v>
      </c>
      <c r="AS771" s="359">
        <v>1</v>
      </c>
      <c r="AT771" s="364">
        <v>0.0810595228934205</v>
      </c>
      <c r="AU771" s="361">
        <v>0.3</v>
      </c>
      <c r="AV771" s="362">
        <v>0.2</v>
      </c>
      <c r="AW771" s="362">
        <v>0.0909090909090909</v>
      </c>
      <c r="AX771" s="362">
        <v>0.096</v>
      </c>
      <c r="AY771" s="142"/>
      <c r="AZ771" s="140"/>
    </row>
    <row r="772" spans="1:52">
      <c r="A772" s="138"/>
      <c r="B772" s="142"/>
      <c r="C772" s="172" t="s">
        <v>1158</v>
      </c>
      <c r="D772" s="166" t="s">
        <v>26</v>
      </c>
      <c r="E772" s="166" t="s">
        <v>1159</v>
      </c>
      <c r="F772" s="167" t="s">
        <v>1403</v>
      </c>
      <c r="G772" s="181" t="s">
        <v>1404</v>
      </c>
      <c r="H772" s="181" t="s">
        <v>1404</v>
      </c>
      <c r="I772" s="181" t="s">
        <v>1404</v>
      </c>
      <c r="J772" s="181" t="s">
        <v>1404</v>
      </c>
      <c r="K772" s="168">
        <v>0.9</v>
      </c>
      <c r="L772" s="169">
        <v>0.935483870967742</v>
      </c>
      <c r="M772" s="169">
        <v>1</v>
      </c>
      <c r="N772" s="170">
        <v>0.96969696969697</v>
      </c>
      <c r="O772" s="170">
        <v>0.975581395348837</v>
      </c>
      <c r="P772" s="356">
        <v>0.9</v>
      </c>
      <c r="Q772" s="357">
        <v>0.930899608865711</v>
      </c>
      <c r="R772" s="169">
        <v>0.966081871345029</v>
      </c>
      <c r="S772" s="169">
        <v>0.960897067280046</v>
      </c>
      <c r="T772" s="169">
        <v>0.949362309112267</v>
      </c>
      <c r="U772" s="356">
        <v>0.9</v>
      </c>
      <c r="V772" s="169">
        <v>0.867448935245545</v>
      </c>
      <c r="W772" s="169">
        <v>0.91812865497076</v>
      </c>
      <c r="X772" s="169">
        <v>0.9102932719954</v>
      </c>
      <c r="Y772" s="169">
        <v>0.898703641550596</v>
      </c>
      <c r="Z772" s="356">
        <v>0.92</v>
      </c>
      <c r="AA772" s="356">
        <v>0.916473317865429</v>
      </c>
      <c r="AB772" s="356">
        <v>0.897777777777778</v>
      </c>
      <c r="AC772" s="356">
        <v>0.902439024390244</v>
      </c>
      <c r="AD772" s="356">
        <v>0.915379334019911</v>
      </c>
      <c r="AE772" s="356">
        <v>0.92</v>
      </c>
      <c r="AF772" s="169">
        <v>0.999184472353613</v>
      </c>
      <c r="AG772" s="169">
        <v>0.997772277227723</v>
      </c>
      <c r="AH772" s="169">
        <v>0.995701565858152</v>
      </c>
      <c r="AI772" s="169">
        <v>0.99806646945427</v>
      </c>
      <c r="AJ772" s="356">
        <v>0.92</v>
      </c>
      <c r="AK772" s="169">
        <v>0.94289897510981</v>
      </c>
      <c r="AL772" s="169">
        <v>0.940229885057471</v>
      </c>
      <c r="AM772" s="169">
        <v>0.965020576131687</v>
      </c>
      <c r="AN772" s="169">
        <v>0.95618174464069</v>
      </c>
      <c r="AO772" s="168">
        <v>0.99</v>
      </c>
      <c r="AP772" s="358">
        <v>1</v>
      </c>
      <c r="AQ772" s="358">
        <v>1</v>
      </c>
      <c r="AR772" s="358">
        <v>1</v>
      </c>
      <c r="AS772" s="359">
        <v>1</v>
      </c>
      <c r="AT772" s="364">
        <v>0.0810595228934205</v>
      </c>
      <c r="AU772" s="361">
        <v>0.25</v>
      </c>
      <c r="AV772" s="362">
        <v>0.125</v>
      </c>
      <c r="AW772" s="362">
        <v>0.176470588235294</v>
      </c>
      <c r="AX772" s="362">
        <v>0.114705882352941</v>
      </c>
      <c r="AY772" s="142"/>
      <c r="AZ772" s="140"/>
    </row>
    <row r="773" spans="1:52">
      <c r="A773" s="138"/>
      <c r="B773" s="142"/>
      <c r="C773" s="172" t="s">
        <v>1158</v>
      </c>
      <c r="D773" s="166" t="s">
        <v>26</v>
      </c>
      <c r="E773" s="166" t="s">
        <v>1159</v>
      </c>
      <c r="F773" s="167" t="s">
        <v>1405</v>
      </c>
      <c r="G773" s="181" t="s">
        <v>1406</v>
      </c>
      <c r="H773" s="181" t="s">
        <v>1406</v>
      </c>
      <c r="I773" s="181" t="s">
        <v>1406</v>
      </c>
      <c r="J773" s="181" t="s">
        <v>1406</v>
      </c>
      <c r="K773" s="168">
        <v>0.9</v>
      </c>
      <c r="L773" s="169">
        <v>0.976190476190476</v>
      </c>
      <c r="M773" s="169">
        <v>0.964285714285714</v>
      </c>
      <c r="N773" s="170">
        <v>0.95</v>
      </c>
      <c r="O773" s="170">
        <v>0.971978984238179</v>
      </c>
      <c r="P773" s="356">
        <v>0.9</v>
      </c>
      <c r="Q773" s="357">
        <v>0.967861557478368</v>
      </c>
      <c r="R773" s="169">
        <v>0.981623931623932</v>
      </c>
      <c r="S773" s="169">
        <v>0.957178065311152</v>
      </c>
      <c r="T773" s="169">
        <v>0.966439485274217</v>
      </c>
      <c r="U773" s="356">
        <v>0.9</v>
      </c>
      <c r="V773" s="169">
        <v>0.926328800988875</v>
      </c>
      <c r="W773" s="169">
        <v>0.963247863247863</v>
      </c>
      <c r="X773" s="169">
        <v>0.956561922365989</v>
      </c>
      <c r="Y773" s="169">
        <v>0.938820953177669</v>
      </c>
      <c r="Z773" s="356">
        <v>0.92</v>
      </c>
      <c r="AA773" s="356">
        <v>0.944275582573455</v>
      </c>
      <c r="AB773" s="356">
        <v>0.969230769230769</v>
      </c>
      <c r="AC773" s="356">
        <v>0.981268011527378</v>
      </c>
      <c r="AD773" s="356">
        <v>0.953065653825285</v>
      </c>
      <c r="AE773" s="356">
        <v>0.92</v>
      </c>
      <c r="AF773" s="169">
        <v>0.997051234795429</v>
      </c>
      <c r="AG773" s="169">
        <v>0.980989879725614</v>
      </c>
      <c r="AH773" s="169">
        <v>0.986397164479356</v>
      </c>
      <c r="AI773" s="169">
        <v>0.994194810763803</v>
      </c>
      <c r="AJ773" s="356">
        <v>0.92</v>
      </c>
      <c r="AK773" s="169">
        <v>0.958879618593564</v>
      </c>
      <c r="AL773" s="169">
        <v>0.978883861236802</v>
      </c>
      <c r="AM773" s="169">
        <v>0.978685612788632</v>
      </c>
      <c r="AN773" s="169">
        <v>0.968337424854542</v>
      </c>
      <c r="AO773" s="168">
        <v>0.99</v>
      </c>
      <c r="AP773" s="358">
        <v>1</v>
      </c>
      <c r="AQ773" s="358">
        <v>1</v>
      </c>
      <c r="AR773" s="358">
        <v>1</v>
      </c>
      <c r="AS773" s="359">
        <v>1</v>
      </c>
      <c r="AT773" s="364">
        <v>0.0810595228934205</v>
      </c>
      <c r="AU773" s="361">
        <v>0.352941176470588</v>
      </c>
      <c r="AV773" s="362">
        <v>0.0526315789473684</v>
      </c>
      <c r="AW773" s="362">
        <v>0</v>
      </c>
      <c r="AX773" s="362">
        <v>0.0794701986754967</v>
      </c>
      <c r="AY773" s="142"/>
      <c r="AZ773" s="140"/>
    </row>
    <row r="774" spans="1:52">
      <c r="A774" s="138"/>
      <c r="B774" s="142"/>
      <c r="C774" s="172" t="s">
        <v>1158</v>
      </c>
      <c r="D774" s="166" t="s">
        <v>26</v>
      </c>
      <c r="E774" s="166" t="s">
        <v>1159</v>
      </c>
      <c r="F774" s="167" t="s">
        <v>1407</v>
      </c>
      <c r="G774" s="181" t="s">
        <v>1408</v>
      </c>
      <c r="H774" s="181" t="s">
        <v>1408</v>
      </c>
      <c r="I774" s="181" t="s">
        <v>1408</v>
      </c>
      <c r="J774" s="181" t="s">
        <v>1408</v>
      </c>
      <c r="K774" s="168">
        <v>0.9</v>
      </c>
      <c r="L774" s="169" t="s">
        <v>40</v>
      </c>
      <c r="M774" s="169" t="s">
        <v>40</v>
      </c>
      <c r="N774" s="170" t="s">
        <v>40</v>
      </c>
      <c r="O774" s="170" t="s">
        <v>40</v>
      </c>
      <c r="P774" s="356">
        <v>0.9</v>
      </c>
      <c r="Q774" s="357" t="s">
        <v>40</v>
      </c>
      <c r="R774" s="169" t="s">
        <v>40</v>
      </c>
      <c r="S774" s="169" t="s">
        <v>40</v>
      </c>
      <c r="T774" s="169" t="s">
        <v>40</v>
      </c>
      <c r="U774" s="356">
        <v>0.9</v>
      </c>
      <c r="V774" s="169" t="s">
        <v>40</v>
      </c>
      <c r="W774" s="169" t="s">
        <v>40</v>
      </c>
      <c r="X774" s="169" t="s">
        <v>40</v>
      </c>
      <c r="Y774" s="169" t="s">
        <v>40</v>
      </c>
      <c r="Z774" s="356">
        <v>0.92</v>
      </c>
      <c r="AA774" s="356" t="s">
        <v>40</v>
      </c>
      <c r="AB774" s="356" t="s">
        <v>40</v>
      </c>
      <c r="AC774" s="356" t="s">
        <v>40</v>
      </c>
      <c r="AD774" s="356" t="s">
        <v>40</v>
      </c>
      <c r="AE774" s="356">
        <v>0.92</v>
      </c>
      <c r="AF774" s="169" t="s">
        <v>40</v>
      </c>
      <c r="AG774" s="169" t="s">
        <v>40</v>
      </c>
      <c r="AH774" s="169" t="s">
        <v>40</v>
      </c>
      <c r="AI774" s="169" t="s">
        <v>40</v>
      </c>
      <c r="AJ774" s="356">
        <v>0.92</v>
      </c>
      <c r="AK774" s="169" t="s">
        <v>40</v>
      </c>
      <c r="AL774" s="169" t="s">
        <v>40</v>
      </c>
      <c r="AM774" s="169" t="s">
        <v>40</v>
      </c>
      <c r="AN774" s="169" t="s">
        <v>40</v>
      </c>
      <c r="AO774" s="168">
        <v>0.99</v>
      </c>
      <c r="AP774" s="358" t="s">
        <v>40</v>
      </c>
      <c r="AQ774" s="358" t="s">
        <v>40</v>
      </c>
      <c r="AR774" s="358" t="s">
        <v>40</v>
      </c>
      <c r="AS774" s="359" t="s">
        <v>40</v>
      </c>
      <c r="AT774" s="364">
        <v>0.0810595228934205</v>
      </c>
      <c r="AU774" s="361" t="s">
        <v>40</v>
      </c>
      <c r="AV774" s="362" t="s">
        <v>40</v>
      </c>
      <c r="AW774" s="362" t="s">
        <v>40</v>
      </c>
      <c r="AX774" s="362" t="s">
        <v>40</v>
      </c>
      <c r="AY774" s="142"/>
      <c r="AZ774" s="140"/>
    </row>
    <row r="775" spans="1:52">
      <c r="A775" s="138"/>
      <c r="B775" s="142"/>
      <c r="C775" s="172" t="s">
        <v>1158</v>
      </c>
      <c r="D775" s="166" t="s">
        <v>26</v>
      </c>
      <c r="E775" s="166" t="s">
        <v>1159</v>
      </c>
      <c r="F775" s="167" t="s">
        <v>1409</v>
      </c>
      <c r="G775" s="181" t="s">
        <v>1410</v>
      </c>
      <c r="H775" s="181" t="s">
        <v>1410</v>
      </c>
      <c r="I775" s="181" t="s">
        <v>1410</v>
      </c>
      <c r="J775" s="181" t="s">
        <v>1410</v>
      </c>
      <c r="K775" s="168">
        <v>0.9</v>
      </c>
      <c r="L775" s="169">
        <v>0.904761904761905</v>
      </c>
      <c r="M775" s="169">
        <v>1</v>
      </c>
      <c r="N775" s="170">
        <v>0.95</v>
      </c>
      <c r="O775" s="170">
        <v>0.935018050541516</v>
      </c>
      <c r="P775" s="356">
        <v>0.9</v>
      </c>
      <c r="Q775" s="357">
        <v>0.965408805031447</v>
      </c>
      <c r="R775" s="169">
        <v>0.983240223463687</v>
      </c>
      <c r="S775" s="169">
        <v>0.97506678539626</v>
      </c>
      <c r="T775" s="169">
        <v>0.964662447257384</v>
      </c>
      <c r="U775" s="356">
        <v>0.9</v>
      </c>
      <c r="V775" s="169">
        <v>0.925157232704403</v>
      </c>
      <c r="W775" s="169">
        <v>0.94413407821229</v>
      </c>
      <c r="X775" s="169">
        <v>0.945681211041852</v>
      </c>
      <c r="Y775" s="169">
        <v>0.935436832961033</v>
      </c>
      <c r="Z775" s="356">
        <v>0.92</v>
      </c>
      <c r="AA775" s="356">
        <v>0.976027397260274</v>
      </c>
      <c r="AB775" s="356">
        <v>0.954887218045113</v>
      </c>
      <c r="AC775" s="356">
        <v>0.947368421052632</v>
      </c>
      <c r="AD775" s="356">
        <v>0.947162426614481</v>
      </c>
      <c r="AE775" s="356">
        <v>0.92</v>
      </c>
      <c r="AF775" s="169">
        <v>0.998944033790919</v>
      </c>
      <c r="AG775" s="169">
        <v>0.998319680739341</v>
      </c>
      <c r="AH775" s="169">
        <v>0.999306037473976</v>
      </c>
      <c r="AI775" s="169">
        <v>0.99909698111445</v>
      </c>
      <c r="AJ775" s="356">
        <v>0.92</v>
      </c>
      <c r="AK775" s="169">
        <v>0.966542750929368</v>
      </c>
      <c r="AL775" s="169">
        <v>0.967661691542289</v>
      </c>
      <c r="AM775" s="169">
        <v>0.979907264296754</v>
      </c>
      <c r="AN775" s="169">
        <v>0.9721637602726</v>
      </c>
      <c r="AO775" s="168">
        <v>0.99</v>
      </c>
      <c r="AP775" s="358">
        <v>1</v>
      </c>
      <c r="AQ775" s="358">
        <v>1</v>
      </c>
      <c r="AR775" s="358">
        <v>1</v>
      </c>
      <c r="AS775" s="359">
        <v>1</v>
      </c>
      <c r="AT775" s="364">
        <v>0.0810595228934205</v>
      </c>
      <c r="AU775" s="361">
        <v>0.166666666666667</v>
      </c>
      <c r="AV775" s="362">
        <v>0.0833333333333333</v>
      </c>
      <c r="AW775" s="362">
        <v>0</v>
      </c>
      <c r="AX775" s="362">
        <v>0.0912162162162162</v>
      </c>
      <c r="AY775" s="142"/>
      <c r="AZ775" s="140"/>
    </row>
    <row r="776" spans="1:52">
      <c r="A776" s="138"/>
      <c r="B776" s="142"/>
      <c r="C776" s="172" t="s">
        <v>1158</v>
      </c>
      <c r="D776" s="166" t="s">
        <v>26</v>
      </c>
      <c r="E776" s="166" t="s">
        <v>1159</v>
      </c>
      <c r="F776" s="167" t="s">
        <v>1411</v>
      </c>
      <c r="G776" s="181" t="s">
        <v>1412</v>
      </c>
      <c r="H776" s="181" t="s">
        <v>1412</v>
      </c>
      <c r="I776" s="181" t="s">
        <v>1412</v>
      </c>
      <c r="J776" s="181" t="s">
        <v>1412</v>
      </c>
      <c r="K776" s="168">
        <v>0.9</v>
      </c>
      <c r="L776" s="169">
        <v>0.578947368421053</v>
      </c>
      <c r="M776" s="169">
        <v>0.470588235294118</v>
      </c>
      <c r="N776" s="170">
        <v>0.684210526315789</v>
      </c>
      <c r="O776" s="170">
        <v>0.581481481481481</v>
      </c>
      <c r="P776" s="356">
        <v>0.9</v>
      </c>
      <c r="Q776" s="357">
        <v>0.969284774023695</v>
      </c>
      <c r="R776" s="169">
        <v>0.881829733163914</v>
      </c>
      <c r="S776" s="169">
        <v>0.958174904942966</v>
      </c>
      <c r="T776" s="169">
        <v>0.949489917477095</v>
      </c>
      <c r="U776" s="356">
        <v>0.9</v>
      </c>
      <c r="V776" s="169">
        <v>0.920579201404125</v>
      </c>
      <c r="W776" s="169">
        <v>0.905972045743329</v>
      </c>
      <c r="X776" s="169">
        <v>0.924714828897338</v>
      </c>
      <c r="Y776" s="169">
        <v>0.915246160843856</v>
      </c>
      <c r="Z776" s="356">
        <v>0.92</v>
      </c>
      <c r="AA776" s="356">
        <v>0.888888888888889</v>
      </c>
      <c r="AB776" s="356">
        <v>0.877828054298643</v>
      </c>
      <c r="AC776" s="356">
        <v>0.922297297297297</v>
      </c>
      <c r="AD776" s="356">
        <v>0.90611721318047</v>
      </c>
      <c r="AE776" s="356">
        <v>0.92</v>
      </c>
      <c r="AF776" s="169">
        <v>0.996662958843159</v>
      </c>
      <c r="AG776" s="169">
        <v>1</v>
      </c>
      <c r="AH776" s="169">
        <v>0.995798319327731</v>
      </c>
      <c r="AI776" s="169">
        <v>0.995795739052388</v>
      </c>
      <c r="AJ776" s="356">
        <v>0.92</v>
      </c>
      <c r="AK776" s="169">
        <v>0.929741536221332</v>
      </c>
      <c r="AL776" s="169">
        <v>0.904878048780488</v>
      </c>
      <c r="AM776" s="169">
        <v>0.93854748603352</v>
      </c>
      <c r="AN776" s="169">
        <v>0.94064012543459</v>
      </c>
      <c r="AO776" s="168">
        <v>0.99</v>
      </c>
      <c r="AP776" s="358">
        <v>1</v>
      </c>
      <c r="AQ776" s="358">
        <v>1</v>
      </c>
      <c r="AR776" s="358">
        <v>1</v>
      </c>
      <c r="AS776" s="359">
        <v>1</v>
      </c>
      <c r="AT776" s="364">
        <v>0.0810595228934205</v>
      </c>
      <c r="AU776" s="361">
        <v>0.384615384615385</v>
      </c>
      <c r="AV776" s="362">
        <v>0</v>
      </c>
      <c r="AW776" s="362">
        <v>0</v>
      </c>
      <c r="AX776" s="362">
        <v>0.0759493670886076</v>
      </c>
      <c r="AY776" s="142"/>
      <c r="AZ776" s="140"/>
    </row>
    <row r="777" spans="1:52">
      <c r="A777" s="138"/>
      <c r="B777" s="142"/>
      <c r="C777" s="172" t="s">
        <v>1158</v>
      </c>
      <c r="D777" s="166" t="s">
        <v>26</v>
      </c>
      <c r="E777" s="166" t="s">
        <v>1159</v>
      </c>
      <c r="F777" s="167" t="s">
        <v>1413</v>
      </c>
      <c r="G777" s="181" t="s">
        <v>1414</v>
      </c>
      <c r="H777" s="181" t="s">
        <v>1414</v>
      </c>
      <c r="I777" s="181" t="s">
        <v>1414</v>
      </c>
      <c r="J777" s="181" t="s">
        <v>1414</v>
      </c>
      <c r="K777" s="168">
        <v>0.9</v>
      </c>
      <c r="L777" s="169">
        <v>0.666666666666667</v>
      </c>
      <c r="M777" s="169">
        <v>0.714285714285714</v>
      </c>
      <c r="N777" s="170">
        <v>0.733333333333333</v>
      </c>
      <c r="O777" s="170">
        <v>0.752403846153846</v>
      </c>
      <c r="P777" s="356">
        <v>0.9</v>
      </c>
      <c r="Q777" s="357">
        <v>0.903004744333158</v>
      </c>
      <c r="R777" s="169">
        <v>0.895833333333333</v>
      </c>
      <c r="S777" s="169">
        <v>0.898961284230406</v>
      </c>
      <c r="T777" s="169">
        <v>0.841234489341394</v>
      </c>
      <c r="U777" s="356">
        <v>0.9</v>
      </c>
      <c r="V777" s="169">
        <v>0.776489193463363</v>
      </c>
      <c r="W777" s="169">
        <v>0.78422619047619</v>
      </c>
      <c r="X777" s="169">
        <v>0.762039660056657</v>
      </c>
      <c r="Y777" s="169">
        <v>0.709698801569626</v>
      </c>
      <c r="Z777" s="356">
        <v>0.92</v>
      </c>
      <c r="AA777" s="356">
        <v>0.869918699186992</v>
      </c>
      <c r="AB777" s="356">
        <v>0.864788732394366</v>
      </c>
      <c r="AC777" s="356">
        <v>0.723004694835681</v>
      </c>
      <c r="AD777" s="356">
        <v>0.713967546929685</v>
      </c>
      <c r="AE777" s="356">
        <v>0.92</v>
      </c>
      <c r="AF777" s="169">
        <v>1</v>
      </c>
      <c r="AG777" s="169">
        <v>0.997826086956522</v>
      </c>
      <c r="AH777" s="169">
        <v>0.998058252427184</v>
      </c>
      <c r="AI777" s="169">
        <v>0.996238904769069</v>
      </c>
      <c r="AJ777" s="356">
        <v>0.92</v>
      </c>
      <c r="AK777" s="169">
        <v>0.902912621359223</v>
      </c>
      <c r="AL777" s="169">
        <v>0.873417721518987</v>
      </c>
      <c r="AM777" s="169">
        <v>0.875</v>
      </c>
      <c r="AN777" s="169">
        <v>0.836631668257503</v>
      </c>
      <c r="AO777" s="168">
        <v>0.99</v>
      </c>
      <c r="AP777" s="358">
        <v>1</v>
      </c>
      <c r="AQ777" s="358">
        <v>1</v>
      </c>
      <c r="AR777" s="358">
        <v>1</v>
      </c>
      <c r="AS777" s="359">
        <v>1</v>
      </c>
      <c r="AT777" s="364">
        <v>0.0810595228934205</v>
      </c>
      <c r="AU777" s="361">
        <v>0.148148148148148</v>
      </c>
      <c r="AV777" s="362">
        <v>0</v>
      </c>
      <c r="AW777" s="362">
        <v>0.0588235294117647</v>
      </c>
      <c r="AX777" s="362">
        <v>0.0737179487179487</v>
      </c>
      <c r="AY777" s="142"/>
      <c r="AZ777" s="140"/>
    </row>
    <row r="778" spans="1:52">
      <c r="A778" s="138"/>
      <c r="B778" s="142"/>
      <c r="C778" s="172" t="s">
        <v>1158</v>
      </c>
      <c r="D778" s="166" t="s">
        <v>26</v>
      </c>
      <c r="E778" s="166" t="s">
        <v>1159</v>
      </c>
      <c r="F778" s="167" t="s">
        <v>1415</v>
      </c>
      <c r="G778" s="181" t="s">
        <v>1416</v>
      </c>
      <c r="H778" s="181" t="s">
        <v>1416</v>
      </c>
      <c r="I778" s="181" t="s">
        <v>1416</v>
      </c>
      <c r="J778" s="181" t="s">
        <v>1416</v>
      </c>
      <c r="K778" s="168">
        <v>0.9</v>
      </c>
      <c r="L778" s="169">
        <v>0.825</v>
      </c>
      <c r="M778" s="169">
        <v>0.78125</v>
      </c>
      <c r="N778" s="170">
        <v>0.777777777777778</v>
      </c>
      <c r="O778" s="170">
        <v>0.807935076645627</v>
      </c>
      <c r="P778" s="356">
        <v>0.9</v>
      </c>
      <c r="Q778" s="357">
        <v>0.953913849004169</v>
      </c>
      <c r="R778" s="169">
        <v>0.939100346020761</v>
      </c>
      <c r="S778" s="169">
        <v>0.896237623762376</v>
      </c>
      <c r="T778" s="169">
        <v>0.93667878613341</v>
      </c>
      <c r="U778" s="356">
        <v>0.9</v>
      </c>
      <c r="V778" s="169">
        <v>0.898795738767948</v>
      </c>
      <c r="W778" s="169">
        <v>0.910034602076125</v>
      </c>
      <c r="X778" s="169">
        <v>0.888712871287129</v>
      </c>
      <c r="Y778" s="169">
        <v>0.915715708508826</v>
      </c>
      <c r="Z778" s="356">
        <v>0.92</v>
      </c>
      <c r="AA778" s="356">
        <v>0.911904761904762</v>
      </c>
      <c r="AB778" s="356">
        <v>0.91994917407878</v>
      </c>
      <c r="AC778" s="356">
        <v>0.896907216494845</v>
      </c>
      <c r="AD778" s="356">
        <v>0.917894047786038</v>
      </c>
      <c r="AE778" s="356">
        <v>0.92</v>
      </c>
      <c r="AF778" s="169">
        <v>0.998367346938775</v>
      </c>
      <c r="AG778" s="169">
        <v>0.995488721804511</v>
      </c>
      <c r="AH778" s="169">
        <v>0.997708174178762</v>
      </c>
      <c r="AI778" s="169">
        <v>0.991391146239193</v>
      </c>
      <c r="AJ778" s="356">
        <v>0.92</v>
      </c>
      <c r="AK778" s="169">
        <v>0.937960449786739</v>
      </c>
      <c r="AL778" s="169">
        <v>0.93640841916704</v>
      </c>
      <c r="AM778" s="169">
        <v>0.936544850498339</v>
      </c>
      <c r="AN778" s="169">
        <v>0.949165003676084</v>
      </c>
      <c r="AO778" s="168">
        <v>0.99</v>
      </c>
      <c r="AP778" s="358">
        <v>1</v>
      </c>
      <c r="AQ778" s="358">
        <v>1</v>
      </c>
      <c r="AR778" s="358">
        <v>1</v>
      </c>
      <c r="AS778" s="359">
        <v>1</v>
      </c>
      <c r="AT778" s="364">
        <v>0.0810595228934205</v>
      </c>
      <c r="AU778" s="361">
        <v>0.0689655172413793</v>
      </c>
      <c r="AV778" s="362">
        <v>0.0588235294117647</v>
      </c>
      <c r="AW778" s="362">
        <v>0.027027027027027</v>
      </c>
      <c r="AX778" s="362">
        <v>0.0604133545310016</v>
      </c>
      <c r="AY778" s="142"/>
      <c r="AZ778" s="140"/>
    </row>
    <row r="779" spans="1:52">
      <c r="A779" s="138"/>
      <c r="B779" s="142"/>
      <c r="C779" s="172" t="s">
        <v>1158</v>
      </c>
      <c r="D779" s="166" t="s">
        <v>26</v>
      </c>
      <c r="E779" s="166" t="s">
        <v>1159</v>
      </c>
      <c r="F779" s="167" t="s">
        <v>1417</v>
      </c>
      <c r="G779" s="181" t="s">
        <v>1418</v>
      </c>
      <c r="H779" s="181" t="s">
        <v>1418</v>
      </c>
      <c r="I779" s="181" t="s">
        <v>1418</v>
      </c>
      <c r="J779" s="181" t="s">
        <v>1418</v>
      </c>
      <c r="K779" s="168">
        <v>0.9</v>
      </c>
      <c r="L779" s="169">
        <v>0.861111111111111</v>
      </c>
      <c r="M779" s="169">
        <v>0.866666666666667</v>
      </c>
      <c r="N779" s="170">
        <v>0.935483870967742</v>
      </c>
      <c r="O779" s="170">
        <v>0.879074658254469</v>
      </c>
      <c r="P779" s="356">
        <v>0.9</v>
      </c>
      <c r="Q779" s="357">
        <v>0.951435552840562</v>
      </c>
      <c r="R779" s="169">
        <v>0.954963235294118</v>
      </c>
      <c r="S779" s="169">
        <v>0.950152594099695</v>
      </c>
      <c r="T779" s="169">
        <v>0.944472867969175</v>
      </c>
      <c r="U779" s="356">
        <v>0.9</v>
      </c>
      <c r="V779" s="169">
        <v>0.90073304825901</v>
      </c>
      <c r="W779" s="169">
        <v>0.918198529411765</v>
      </c>
      <c r="X779" s="169">
        <v>0.896744659206511</v>
      </c>
      <c r="Y779" s="169">
        <v>0.905093850925719</v>
      </c>
      <c r="Z779" s="356">
        <v>0.92</v>
      </c>
      <c r="AA779" s="356">
        <v>0.909763313609467</v>
      </c>
      <c r="AB779" s="356">
        <v>0.933656957928803</v>
      </c>
      <c r="AC779" s="356">
        <v>0.903954802259887</v>
      </c>
      <c r="AD779" s="356">
        <v>0.88218493395216</v>
      </c>
      <c r="AE779" s="356">
        <v>0.92</v>
      </c>
      <c r="AF779" s="169">
        <v>0.998185117967332</v>
      </c>
      <c r="AG779" s="169">
        <v>0.991467576791809</v>
      </c>
      <c r="AH779" s="169">
        <v>0.997765006385696</v>
      </c>
      <c r="AI779" s="169">
        <v>0.997059431084973</v>
      </c>
      <c r="AJ779" s="356">
        <v>0.92</v>
      </c>
      <c r="AK779" s="169">
        <v>0.940774487471526</v>
      </c>
      <c r="AL779" s="169">
        <v>0.943728018757327</v>
      </c>
      <c r="AM779" s="169">
        <v>0.9375</v>
      </c>
      <c r="AN779" s="169">
        <v>0.932869758008642</v>
      </c>
      <c r="AO779" s="168">
        <v>0.99</v>
      </c>
      <c r="AP779" s="358">
        <v>1</v>
      </c>
      <c r="AQ779" s="358">
        <v>1</v>
      </c>
      <c r="AR779" s="358">
        <v>1</v>
      </c>
      <c r="AS779" s="359">
        <v>1</v>
      </c>
      <c r="AT779" s="364">
        <v>0.0810595228934205</v>
      </c>
      <c r="AU779" s="361">
        <v>0.0357142857142857</v>
      </c>
      <c r="AV779" s="362">
        <v>0.148148148148148</v>
      </c>
      <c r="AW779" s="362">
        <v>0.08</v>
      </c>
      <c r="AX779" s="362">
        <v>0.0764925373134328</v>
      </c>
      <c r="AY779" s="142"/>
      <c r="AZ779" s="140"/>
    </row>
    <row r="780" spans="1:52">
      <c r="A780" s="138"/>
      <c r="B780" s="142"/>
      <c r="C780" s="172" t="s">
        <v>1158</v>
      </c>
      <c r="D780" s="166" t="s">
        <v>26</v>
      </c>
      <c r="E780" s="166" t="s">
        <v>1159</v>
      </c>
      <c r="F780" s="167" t="s">
        <v>1419</v>
      </c>
      <c r="G780" s="181" t="s">
        <v>1420</v>
      </c>
      <c r="H780" s="181" t="s">
        <v>1420</v>
      </c>
      <c r="I780" s="181" t="s">
        <v>1420</v>
      </c>
      <c r="J780" s="181" t="s">
        <v>1420</v>
      </c>
      <c r="K780" s="168">
        <v>0.9</v>
      </c>
      <c r="L780" s="169">
        <v>0.771428571428571</v>
      </c>
      <c r="M780" s="169">
        <v>0.741935483870968</v>
      </c>
      <c r="N780" s="170">
        <v>0.727272727272727</v>
      </c>
      <c r="O780" s="170">
        <v>0.771739130434783</v>
      </c>
      <c r="P780" s="356">
        <v>0.9</v>
      </c>
      <c r="Q780" s="357">
        <v>0.957077625570776</v>
      </c>
      <c r="R780" s="169">
        <v>0.922244759972955</v>
      </c>
      <c r="S780" s="169">
        <v>0.937570942111237</v>
      </c>
      <c r="T780" s="169">
        <v>0.946439136436932</v>
      </c>
      <c r="U780" s="356">
        <v>0.9</v>
      </c>
      <c r="V780" s="169">
        <v>0.8662100456621</v>
      </c>
      <c r="W780" s="169">
        <v>0.867478025693036</v>
      </c>
      <c r="X780" s="169">
        <v>0.866061293984109</v>
      </c>
      <c r="Y780" s="169">
        <v>0.896578925998538</v>
      </c>
      <c r="Z780" s="356">
        <v>0.92</v>
      </c>
      <c r="AA780" s="356">
        <v>0.745433789954338</v>
      </c>
      <c r="AB780" s="356">
        <v>0.892052194543298</v>
      </c>
      <c r="AC780" s="356">
        <v>0.908548707753479</v>
      </c>
      <c r="AD780" s="356">
        <v>0.868021942562117</v>
      </c>
      <c r="AE780" s="356">
        <v>0.92</v>
      </c>
      <c r="AF780" s="169">
        <v>0.998603351955307</v>
      </c>
      <c r="AG780" s="169">
        <v>0.997998665777185</v>
      </c>
      <c r="AH780" s="169">
        <v>0.993194192377496</v>
      </c>
      <c r="AI780" s="169">
        <v>0.995142167087496</v>
      </c>
      <c r="AJ780" s="356">
        <v>0.92</v>
      </c>
      <c r="AK780" s="169">
        <v>0.905060882800609</v>
      </c>
      <c r="AL780" s="169">
        <v>0.903531438415159</v>
      </c>
      <c r="AM780" s="169">
        <v>0.921805467260013</v>
      </c>
      <c r="AN780" s="169">
        <v>0.927239532168078</v>
      </c>
      <c r="AO780" s="168">
        <v>0.99</v>
      </c>
      <c r="AP780" s="358">
        <v>1</v>
      </c>
      <c r="AQ780" s="358">
        <v>1</v>
      </c>
      <c r="AR780" s="358">
        <v>1</v>
      </c>
      <c r="AS780" s="359">
        <v>1</v>
      </c>
      <c r="AT780" s="364">
        <v>0.0810595228934205</v>
      </c>
      <c r="AU780" s="361">
        <v>0.222222222222222</v>
      </c>
      <c r="AV780" s="362">
        <v>0.0344827586206897</v>
      </c>
      <c r="AW780" s="362">
        <v>0.0454545454545455</v>
      </c>
      <c r="AX780" s="362">
        <v>0.0760626398210291</v>
      </c>
      <c r="AY780" s="142"/>
      <c r="AZ780" s="140"/>
    </row>
    <row r="781" spans="1:52">
      <c r="A781" s="138"/>
      <c r="B781" s="142"/>
      <c r="C781" s="172" t="s">
        <v>1158</v>
      </c>
      <c r="D781" s="166" t="s">
        <v>26</v>
      </c>
      <c r="E781" s="166" t="s">
        <v>1159</v>
      </c>
      <c r="F781" s="167" t="s">
        <v>1421</v>
      </c>
      <c r="G781" s="181" t="s">
        <v>1422</v>
      </c>
      <c r="H781" s="181" t="s">
        <v>1422</v>
      </c>
      <c r="I781" s="181" t="s">
        <v>1422</v>
      </c>
      <c r="J781" s="181" t="s">
        <v>1422</v>
      </c>
      <c r="K781" s="168">
        <v>0.9</v>
      </c>
      <c r="L781" s="169">
        <v>0.75</v>
      </c>
      <c r="M781" s="169">
        <v>0.733333333333333</v>
      </c>
      <c r="N781" s="170">
        <v>0.733333333333333</v>
      </c>
      <c r="O781" s="170">
        <v>0.742117117117117</v>
      </c>
      <c r="P781" s="356">
        <v>0.9</v>
      </c>
      <c r="Q781" s="357">
        <v>0.915572232645403</v>
      </c>
      <c r="R781" s="169">
        <v>0.923248882265276</v>
      </c>
      <c r="S781" s="169">
        <v>0.95010752688172</v>
      </c>
      <c r="T781" s="169">
        <v>0.923908061030712</v>
      </c>
      <c r="U781" s="356">
        <v>0.9</v>
      </c>
      <c r="V781" s="169">
        <v>0.876440632538193</v>
      </c>
      <c r="W781" s="169">
        <v>0.895678092399404</v>
      </c>
      <c r="X781" s="169">
        <v>0.891612903225806</v>
      </c>
      <c r="Y781" s="169">
        <v>0.886582411106018</v>
      </c>
      <c r="Z781" s="356">
        <v>0.92</v>
      </c>
      <c r="AA781" s="356">
        <v>0.860759493670886</v>
      </c>
      <c r="AB781" s="356">
        <v>0.885754583921015</v>
      </c>
      <c r="AC781" s="356">
        <v>0.840193704600484</v>
      </c>
      <c r="AD781" s="356">
        <v>0.846732461989864</v>
      </c>
      <c r="AE781" s="356">
        <v>0.92</v>
      </c>
      <c r="AF781" s="169">
        <v>1</v>
      </c>
      <c r="AG781" s="169">
        <v>1</v>
      </c>
      <c r="AH781" s="169">
        <v>1</v>
      </c>
      <c r="AI781" s="169">
        <v>0.99311757010409</v>
      </c>
      <c r="AJ781" s="356">
        <v>0.92</v>
      </c>
      <c r="AK781" s="169">
        <v>0.933603421111861</v>
      </c>
      <c r="AL781" s="169">
        <v>0.92686494392979</v>
      </c>
      <c r="AM781" s="169">
        <v>0.925858290723156</v>
      </c>
      <c r="AN781" s="169">
        <v>0.931267611557387</v>
      </c>
      <c r="AO781" s="168">
        <v>0.99</v>
      </c>
      <c r="AP781" s="358">
        <v>1</v>
      </c>
      <c r="AQ781" s="358">
        <v>1</v>
      </c>
      <c r="AR781" s="358">
        <v>1</v>
      </c>
      <c r="AS781" s="359">
        <v>1</v>
      </c>
      <c r="AT781" s="364">
        <v>0.0810595228934205</v>
      </c>
      <c r="AU781" s="361">
        <v>0.470588235294118</v>
      </c>
      <c r="AV781" s="362">
        <v>0</v>
      </c>
      <c r="AW781" s="362">
        <v>0</v>
      </c>
      <c r="AX781" s="362">
        <v>0.136291600633914</v>
      </c>
      <c r="AY781" s="142"/>
      <c r="AZ781" s="140"/>
    </row>
    <row r="782" spans="1:52">
      <c r="A782" s="138"/>
      <c r="B782" s="142"/>
      <c r="C782" s="172" t="s">
        <v>1158</v>
      </c>
      <c r="D782" s="166" t="s">
        <v>26</v>
      </c>
      <c r="E782" s="166" t="s">
        <v>1159</v>
      </c>
      <c r="F782" s="167" t="s">
        <v>1423</v>
      </c>
      <c r="G782" s="181" t="s">
        <v>1424</v>
      </c>
      <c r="H782" s="181" t="s">
        <v>1424</v>
      </c>
      <c r="I782" s="181" t="s">
        <v>1424</v>
      </c>
      <c r="J782" s="181" t="s">
        <v>1424</v>
      </c>
      <c r="K782" s="168">
        <v>0.9</v>
      </c>
      <c r="L782" s="169">
        <v>1</v>
      </c>
      <c r="M782" s="169">
        <v>1</v>
      </c>
      <c r="N782" s="170">
        <v>0.961538461538462</v>
      </c>
      <c r="O782" s="170">
        <v>0.975274725274725</v>
      </c>
      <c r="P782" s="356">
        <v>0.9</v>
      </c>
      <c r="Q782" s="357">
        <v>0.990660225442834</v>
      </c>
      <c r="R782" s="169">
        <v>0.960840496657116</v>
      </c>
      <c r="S782" s="169">
        <v>0.985208663497095</v>
      </c>
      <c r="T782" s="169">
        <v>0.980476130495025</v>
      </c>
      <c r="U782" s="356">
        <v>0.9</v>
      </c>
      <c r="V782" s="169">
        <v>0.962640901771337</v>
      </c>
      <c r="W782" s="169">
        <v>0.96370582617001</v>
      </c>
      <c r="X782" s="169">
        <v>0.973058637083994</v>
      </c>
      <c r="Y782" s="169">
        <v>0.954040181383046</v>
      </c>
      <c r="Z782" s="356">
        <v>0.92</v>
      </c>
      <c r="AA782" s="356">
        <v>0.966205837173579</v>
      </c>
      <c r="AB782" s="356">
        <v>0.973118279569892</v>
      </c>
      <c r="AC782" s="356">
        <v>0.982905982905983</v>
      </c>
      <c r="AD782" s="356">
        <v>0.951038293008192</v>
      </c>
      <c r="AE782" s="356">
        <v>0.92</v>
      </c>
      <c r="AF782" s="169">
        <v>0.999371266897202</v>
      </c>
      <c r="AG782" s="169">
        <v>0.997008674842955</v>
      </c>
      <c r="AH782" s="169">
        <v>0.998884965619773</v>
      </c>
      <c r="AI782" s="169">
        <v>0.997197780031184</v>
      </c>
      <c r="AJ782" s="356">
        <v>0.92</v>
      </c>
      <c r="AK782" s="169">
        <v>0.978168264110756</v>
      </c>
      <c r="AL782" s="169">
        <v>0.982565379825654</v>
      </c>
      <c r="AM782" s="169">
        <v>0.985294117647059</v>
      </c>
      <c r="AN782" s="169">
        <v>0.969193326691971</v>
      </c>
      <c r="AO782" s="168">
        <v>0.99</v>
      </c>
      <c r="AP782" s="358">
        <v>1</v>
      </c>
      <c r="AQ782" s="358">
        <v>1</v>
      </c>
      <c r="AR782" s="358">
        <v>1</v>
      </c>
      <c r="AS782" s="359">
        <v>1</v>
      </c>
      <c r="AT782" s="364">
        <v>0.0810595228934205</v>
      </c>
      <c r="AU782" s="361">
        <v>0.392857142857143</v>
      </c>
      <c r="AV782" s="362">
        <v>0.0555555555555556</v>
      </c>
      <c r="AW782" s="362">
        <v>0.0666666666666667</v>
      </c>
      <c r="AX782" s="362">
        <v>0.126436781609195</v>
      </c>
      <c r="AY782" s="142"/>
      <c r="AZ782" s="140"/>
    </row>
    <row r="783" spans="1:52">
      <c r="A783" s="138"/>
      <c r="B783" s="142"/>
      <c r="C783" s="172" t="s">
        <v>1158</v>
      </c>
      <c r="D783" s="166" t="s">
        <v>26</v>
      </c>
      <c r="E783" s="166" t="s">
        <v>1159</v>
      </c>
      <c r="F783" s="167" t="s">
        <v>1425</v>
      </c>
      <c r="G783" s="181" t="s">
        <v>1426</v>
      </c>
      <c r="H783" s="181" t="s">
        <v>1426</v>
      </c>
      <c r="I783" s="181" t="s">
        <v>1426</v>
      </c>
      <c r="J783" s="181" t="s">
        <v>1426</v>
      </c>
      <c r="K783" s="168">
        <v>0.9</v>
      </c>
      <c r="L783" s="169">
        <v>0.9375</v>
      </c>
      <c r="M783" s="169">
        <v>0.892857142857143</v>
      </c>
      <c r="N783" s="170">
        <v>0.933333333333333</v>
      </c>
      <c r="O783" s="170">
        <v>0.952590959206174</v>
      </c>
      <c r="P783" s="356">
        <v>0.9</v>
      </c>
      <c r="Q783" s="357">
        <v>0.978763440860215</v>
      </c>
      <c r="R783" s="169">
        <v>0.948542024013722</v>
      </c>
      <c r="S783" s="169">
        <v>0.981666666666667</v>
      </c>
      <c r="T783" s="169">
        <v>0.976799071962879</v>
      </c>
      <c r="U783" s="356">
        <v>0.9</v>
      </c>
      <c r="V783" s="169">
        <v>0.941129032258065</v>
      </c>
      <c r="W783" s="169">
        <v>0.94082332761578</v>
      </c>
      <c r="X783" s="169">
        <v>0.939166666666667</v>
      </c>
      <c r="Y783" s="169">
        <v>0.945331146579196</v>
      </c>
      <c r="Z783" s="356">
        <v>0.92</v>
      </c>
      <c r="AA783" s="356">
        <v>0.95</v>
      </c>
      <c r="AB783" s="356">
        <v>0.96398891966759</v>
      </c>
      <c r="AC783" s="356">
        <v>0.961165048543689</v>
      </c>
      <c r="AD783" s="356">
        <v>0.951553119290003</v>
      </c>
      <c r="AE783" s="356">
        <v>0.92</v>
      </c>
      <c r="AF783" s="169">
        <v>1</v>
      </c>
      <c r="AG783" s="169">
        <v>1</v>
      </c>
      <c r="AH783" s="169">
        <v>0.998807157057654</v>
      </c>
      <c r="AI783" s="169">
        <v>0.998485570855652</v>
      </c>
      <c r="AJ783" s="356">
        <v>0.92</v>
      </c>
      <c r="AK783" s="169">
        <v>0.966071024655055</v>
      </c>
      <c r="AL783" s="169">
        <v>0.977236633139227</v>
      </c>
      <c r="AM783" s="169">
        <v>0.976884779516358</v>
      </c>
      <c r="AN783" s="169">
        <v>0.972483884328239</v>
      </c>
      <c r="AO783" s="168">
        <v>0.99</v>
      </c>
      <c r="AP783" s="358">
        <v>1</v>
      </c>
      <c r="AQ783" s="358">
        <v>1</v>
      </c>
      <c r="AR783" s="358">
        <v>1</v>
      </c>
      <c r="AS783" s="359">
        <v>1</v>
      </c>
      <c r="AT783" s="364">
        <v>0.0810595228934205</v>
      </c>
      <c r="AU783" s="361">
        <v>0.535714285714286</v>
      </c>
      <c r="AV783" s="362">
        <v>0.1</v>
      </c>
      <c r="AW783" s="362">
        <v>0.105263157894737</v>
      </c>
      <c r="AX783" s="362">
        <v>0.12480252764613</v>
      </c>
      <c r="AY783" s="142"/>
      <c r="AZ783" s="140"/>
    </row>
    <row r="784" spans="1:52">
      <c r="A784" s="138"/>
      <c r="B784" s="142"/>
      <c r="C784" s="172" t="s">
        <v>1158</v>
      </c>
      <c r="D784" s="166" t="s">
        <v>26</v>
      </c>
      <c r="E784" s="166" t="s">
        <v>1159</v>
      </c>
      <c r="F784" s="167" t="s">
        <v>1427</v>
      </c>
      <c r="G784" s="181" t="s">
        <v>1428</v>
      </c>
      <c r="H784" s="181" t="s">
        <v>1428</v>
      </c>
      <c r="I784" s="181" t="s">
        <v>1428</v>
      </c>
      <c r="J784" s="181" t="s">
        <v>1428</v>
      </c>
      <c r="K784" s="168">
        <v>0.9</v>
      </c>
      <c r="L784" s="169">
        <v>0.627118644067797</v>
      </c>
      <c r="M784" s="169">
        <v>0.557692307692308</v>
      </c>
      <c r="N784" s="170">
        <v>0.527272727272727</v>
      </c>
      <c r="O784" s="170">
        <v>0.789442111577685</v>
      </c>
      <c r="P784" s="356">
        <v>0.9</v>
      </c>
      <c r="Q784" s="357">
        <v>0.870037807183365</v>
      </c>
      <c r="R784" s="169">
        <v>0.843478260869565</v>
      </c>
      <c r="S784" s="169">
        <v>0.854479544277576</v>
      </c>
      <c r="T784" s="169">
        <v>0.888900388510286</v>
      </c>
      <c r="U784" s="356">
        <v>0.9</v>
      </c>
      <c r="V784" s="169">
        <v>0.807340894770006</v>
      </c>
      <c r="W784" s="169">
        <v>0.803864734299517</v>
      </c>
      <c r="X784" s="169">
        <v>0.833764888658726</v>
      </c>
      <c r="Y784" s="169">
        <v>0.85274823259665</v>
      </c>
      <c r="Z784" s="356">
        <v>0.92</v>
      </c>
      <c r="AA784" s="356">
        <v>0.889058913542464</v>
      </c>
      <c r="AB784" s="356">
        <v>0.828058169375535</v>
      </c>
      <c r="AC784" s="356">
        <v>0.848265895953757</v>
      </c>
      <c r="AD784" s="356">
        <v>0.877922950119055</v>
      </c>
      <c r="AE784" s="356">
        <v>0.92</v>
      </c>
      <c r="AF784" s="169">
        <v>0.996075010902748</v>
      </c>
      <c r="AG784" s="169">
        <v>0.993865030674847</v>
      </c>
      <c r="AH784" s="169">
        <v>0.995345744680851</v>
      </c>
      <c r="AI784" s="169">
        <v>0.985271026761333</v>
      </c>
      <c r="AJ784" s="356">
        <v>0.92</v>
      </c>
      <c r="AK784" s="169">
        <v>0.920705421293272</v>
      </c>
      <c r="AL784" s="169">
        <v>0.853177051202961</v>
      </c>
      <c r="AM784" s="169">
        <v>0.91218441273326</v>
      </c>
      <c r="AN784" s="169">
        <v>0.922161964228217</v>
      </c>
      <c r="AO784" s="168">
        <v>0.99</v>
      </c>
      <c r="AP784" s="358">
        <v>1</v>
      </c>
      <c r="AQ784" s="358">
        <v>1</v>
      </c>
      <c r="AR784" s="358">
        <v>1</v>
      </c>
      <c r="AS784" s="359">
        <v>1</v>
      </c>
      <c r="AT784" s="364">
        <v>0.0810595228934205</v>
      </c>
      <c r="AU784" s="361">
        <v>0.295081967213115</v>
      </c>
      <c r="AV784" s="362">
        <v>0</v>
      </c>
      <c r="AW784" s="362">
        <v>0.0754716981132075</v>
      </c>
      <c r="AX784" s="362">
        <v>0.110157367668097</v>
      </c>
      <c r="AY784" s="142"/>
      <c r="AZ784" s="140"/>
    </row>
    <row r="785" spans="1:52">
      <c r="A785" s="138"/>
      <c r="B785" s="142"/>
      <c r="C785" s="172" t="s">
        <v>1158</v>
      </c>
      <c r="D785" s="166" t="s">
        <v>26</v>
      </c>
      <c r="E785" s="166" t="s">
        <v>1159</v>
      </c>
      <c r="F785" s="167" t="s">
        <v>1429</v>
      </c>
      <c r="G785" s="181" t="s">
        <v>1430</v>
      </c>
      <c r="H785" s="181" t="s">
        <v>1430</v>
      </c>
      <c r="I785" s="181" t="s">
        <v>1430</v>
      </c>
      <c r="J785" s="181" t="s">
        <v>1430</v>
      </c>
      <c r="K785" s="168">
        <v>0.9</v>
      </c>
      <c r="L785" s="169">
        <v>0.84375</v>
      </c>
      <c r="M785" s="169">
        <v>0.827586206896552</v>
      </c>
      <c r="N785" s="170">
        <v>0.866666666666667</v>
      </c>
      <c r="O785" s="170">
        <v>0.822295805739514</v>
      </c>
      <c r="P785" s="356">
        <v>0.9</v>
      </c>
      <c r="Q785" s="357">
        <v>0.967073998642227</v>
      </c>
      <c r="R785" s="169">
        <v>0.972401103955842</v>
      </c>
      <c r="S785" s="169">
        <v>0.971769815418024</v>
      </c>
      <c r="T785" s="169">
        <v>0.966873739673453</v>
      </c>
      <c r="U785" s="356">
        <v>0.9</v>
      </c>
      <c r="V785" s="169">
        <v>0.927698574338086</v>
      </c>
      <c r="W785" s="169">
        <v>0.923643054277829</v>
      </c>
      <c r="X785" s="169">
        <v>0.927252985884908</v>
      </c>
      <c r="Y785" s="169">
        <v>0.940707734339426</v>
      </c>
      <c r="Z785" s="356">
        <v>0.92</v>
      </c>
      <c r="AA785" s="356">
        <v>0.941269841269841</v>
      </c>
      <c r="AB785" s="356">
        <v>0.931153184165232</v>
      </c>
      <c r="AC785" s="356">
        <v>0.907643312101911</v>
      </c>
      <c r="AD785" s="356">
        <v>0.924593967517401</v>
      </c>
      <c r="AE785" s="356">
        <v>0.92</v>
      </c>
      <c r="AF785" s="169">
        <v>0.999189627228525</v>
      </c>
      <c r="AG785" s="169">
        <v>0.995447647951442</v>
      </c>
      <c r="AH785" s="169">
        <v>0.997013142174432</v>
      </c>
      <c r="AI785" s="169">
        <v>0.991710909402295</v>
      </c>
      <c r="AJ785" s="356">
        <v>0.92</v>
      </c>
      <c r="AK785" s="169">
        <v>0.949972051425377</v>
      </c>
      <c r="AL785" s="169">
        <v>0.939448441247002</v>
      </c>
      <c r="AM785" s="169">
        <v>0.944805194805195</v>
      </c>
      <c r="AN785" s="169">
        <v>0.954786854167478</v>
      </c>
      <c r="AO785" s="168">
        <v>0.99</v>
      </c>
      <c r="AP785" s="358">
        <v>1</v>
      </c>
      <c r="AQ785" s="358">
        <v>1</v>
      </c>
      <c r="AR785" s="358">
        <v>1</v>
      </c>
      <c r="AS785" s="359">
        <v>1</v>
      </c>
      <c r="AT785" s="364">
        <v>0.0810595228934205</v>
      </c>
      <c r="AU785" s="361">
        <v>0.107142857142857</v>
      </c>
      <c r="AV785" s="362">
        <v>0.0588235294117647</v>
      </c>
      <c r="AW785" s="362">
        <v>0.115384615384615</v>
      </c>
      <c r="AX785" s="362">
        <v>0.0914728682170543</v>
      </c>
      <c r="AY785" s="142"/>
      <c r="AZ785" s="140"/>
    </row>
    <row r="786" spans="1:52">
      <c r="A786" s="138"/>
      <c r="B786" s="142"/>
      <c r="C786" s="172" t="s">
        <v>1158</v>
      </c>
      <c r="D786" s="166" t="s">
        <v>26</v>
      </c>
      <c r="E786" s="166" t="s">
        <v>1159</v>
      </c>
      <c r="F786" s="167" t="s">
        <v>1431</v>
      </c>
      <c r="G786" s="181" t="s">
        <v>1432</v>
      </c>
      <c r="H786" s="181" t="s">
        <v>1432</v>
      </c>
      <c r="I786" s="181" t="s">
        <v>1432</v>
      </c>
      <c r="J786" s="181" t="s">
        <v>1432</v>
      </c>
      <c r="K786" s="168">
        <v>0.9</v>
      </c>
      <c r="L786" s="169" t="s">
        <v>40</v>
      </c>
      <c r="M786" s="169" t="s">
        <v>40</v>
      </c>
      <c r="N786" s="170" t="s">
        <v>40</v>
      </c>
      <c r="O786" s="170" t="s">
        <v>40</v>
      </c>
      <c r="P786" s="356">
        <v>0.9</v>
      </c>
      <c r="Q786" s="357">
        <v>0</v>
      </c>
      <c r="R786" s="169">
        <v>0</v>
      </c>
      <c r="S786" s="169">
        <v>0</v>
      </c>
      <c r="T786" s="169">
        <v>0</v>
      </c>
      <c r="U786" s="356">
        <v>0.9</v>
      </c>
      <c r="V786" s="169">
        <v>1</v>
      </c>
      <c r="W786" s="169">
        <v>1</v>
      </c>
      <c r="X786" s="169">
        <v>1</v>
      </c>
      <c r="Y786" s="169">
        <v>0.909090909090909</v>
      </c>
      <c r="Z786" s="356">
        <v>0.92</v>
      </c>
      <c r="AA786" s="356">
        <v>1</v>
      </c>
      <c r="AB786" s="356">
        <v>1</v>
      </c>
      <c r="AC786" s="356">
        <v>1</v>
      </c>
      <c r="AD786" s="356">
        <v>1</v>
      </c>
      <c r="AE786" s="356">
        <v>0.92</v>
      </c>
      <c r="AF786" s="169">
        <v>1</v>
      </c>
      <c r="AG786" s="169">
        <v>0.983682983682984</v>
      </c>
      <c r="AH786" s="169">
        <v>1</v>
      </c>
      <c r="AI786" s="169">
        <v>0.995641262712984</v>
      </c>
      <c r="AJ786" s="356">
        <v>0.92</v>
      </c>
      <c r="AK786" s="169">
        <v>1</v>
      </c>
      <c r="AL786" s="169">
        <v>1</v>
      </c>
      <c r="AM786" s="169">
        <v>1</v>
      </c>
      <c r="AN786" s="169">
        <v>0.932692307692308</v>
      </c>
      <c r="AO786" s="168">
        <v>0.99</v>
      </c>
      <c r="AP786" s="358">
        <v>1</v>
      </c>
      <c r="AQ786" s="358">
        <v>1</v>
      </c>
      <c r="AR786" s="358">
        <v>1</v>
      </c>
      <c r="AS786" s="359">
        <v>1</v>
      </c>
      <c r="AT786" s="364">
        <v>0.0810595228934205</v>
      </c>
      <c r="AU786" s="361" t="s">
        <v>40</v>
      </c>
      <c r="AV786" s="362" t="s">
        <v>40</v>
      </c>
      <c r="AW786" s="362" t="s">
        <v>40</v>
      </c>
      <c r="AX786" s="362" t="s">
        <v>40</v>
      </c>
      <c r="AY786" s="142"/>
      <c r="AZ786" s="140"/>
    </row>
    <row r="787" spans="1:52">
      <c r="A787" s="138"/>
      <c r="B787" s="142"/>
      <c r="C787" s="172" t="s">
        <v>1158</v>
      </c>
      <c r="D787" s="166" t="s">
        <v>26</v>
      </c>
      <c r="E787" s="166" t="s">
        <v>1159</v>
      </c>
      <c r="F787" s="167" t="s">
        <v>1433</v>
      </c>
      <c r="G787" s="181" t="s">
        <v>1434</v>
      </c>
      <c r="H787" s="181" t="s">
        <v>1434</v>
      </c>
      <c r="I787" s="181" t="s">
        <v>1434</v>
      </c>
      <c r="J787" s="181" t="s">
        <v>1434</v>
      </c>
      <c r="K787" s="168">
        <v>0.9</v>
      </c>
      <c r="L787" s="169" t="s">
        <v>40</v>
      </c>
      <c r="M787" s="169" t="s">
        <v>40</v>
      </c>
      <c r="N787" s="170" t="s">
        <v>40</v>
      </c>
      <c r="O787" s="170" t="s">
        <v>40</v>
      </c>
      <c r="P787" s="356">
        <v>0.9</v>
      </c>
      <c r="Q787" s="357">
        <v>0</v>
      </c>
      <c r="R787" s="169">
        <v>0</v>
      </c>
      <c r="S787" s="169">
        <v>0</v>
      </c>
      <c r="T787" s="169">
        <v>0</v>
      </c>
      <c r="U787" s="356">
        <v>0.9</v>
      </c>
      <c r="V787" s="169">
        <v>1</v>
      </c>
      <c r="W787" s="169">
        <v>1</v>
      </c>
      <c r="X787" s="169">
        <v>1</v>
      </c>
      <c r="Y787" s="169">
        <v>0.981651376146789</v>
      </c>
      <c r="Z787" s="356">
        <v>0.92</v>
      </c>
      <c r="AA787" s="356" t="s">
        <v>40</v>
      </c>
      <c r="AB787" s="356" t="s">
        <v>40</v>
      </c>
      <c r="AC787" s="356">
        <v>1</v>
      </c>
      <c r="AD787" s="356">
        <v>0.96969696969697</v>
      </c>
      <c r="AE787" s="356">
        <v>0.92</v>
      </c>
      <c r="AF787" s="169" t="s">
        <v>40</v>
      </c>
      <c r="AG787" s="169" t="s">
        <v>40</v>
      </c>
      <c r="AH787" s="169" t="s">
        <v>40</v>
      </c>
      <c r="AI787" s="169">
        <v>0.999779881135813</v>
      </c>
      <c r="AJ787" s="356">
        <v>0.92</v>
      </c>
      <c r="AK787" s="169">
        <v>1</v>
      </c>
      <c r="AL787" s="169">
        <v>1</v>
      </c>
      <c r="AM787" s="169">
        <v>1</v>
      </c>
      <c r="AN787" s="169">
        <v>0.979020979020979</v>
      </c>
      <c r="AO787" s="168">
        <v>0.99</v>
      </c>
      <c r="AP787" s="358" t="s">
        <v>40</v>
      </c>
      <c r="AQ787" s="358" t="s">
        <v>40</v>
      </c>
      <c r="AR787" s="358" t="s">
        <v>40</v>
      </c>
      <c r="AS787" s="359">
        <v>1</v>
      </c>
      <c r="AT787" s="364">
        <v>0.0810595228934205</v>
      </c>
      <c r="AU787" s="361" t="s">
        <v>40</v>
      </c>
      <c r="AV787" s="362" t="s">
        <v>40</v>
      </c>
      <c r="AW787" s="362" t="s">
        <v>40</v>
      </c>
      <c r="AX787" s="362" t="s">
        <v>40</v>
      </c>
      <c r="AY787" s="142"/>
      <c r="AZ787" s="140"/>
    </row>
    <row r="788" spans="1:52">
      <c r="A788" s="138"/>
      <c r="B788" s="142"/>
      <c r="C788" s="172" t="s">
        <v>1158</v>
      </c>
      <c r="D788" s="166" t="s">
        <v>26</v>
      </c>
      <c r="E788" s="166" t="s">
        <v>1159</v>
      </c>
      <c r="F788" s="167" t="s">
        <v>1435</v>
      </c>
      <c r="G788" s="181" t="s">
        <v>1436</v>
      </c>
      <c r="H788" s="181" t="s">
        <v>1436</v>
      </c>
      <c r="I788" s="181" t="s">
        <v>1436</v>
      </c>
      <c r="J788" s="181" t="s">
        <v>1436</v>
      </c>
      <c r="K788" s="168">
        <v>0.9</v>
      </c>
      <c r="L788" s="169">
        <v>0.932203389830508</v>
      </c>
      <c r="M788" s="169">
        <v>0.886363636363636</v>
      </c>
      <c r="N788" s="170">
        <v>0.981481481481482</v>
      </c>
      <c r="O788" s="170">
        <v>0.932840418977203</v>
      </c>
      <c r="P788" s="356">
        <v>0.9</v>
      </c>
      <c r="Q788" s="357">
        <v>0.951734970726831</v>
      </c>
      <c r="R788" s="169">
        <v>0.922305764411028</v>
      </c>
      <c r="S788" s="169">
        <v>0.953554119547658</v>
      </c>
      <c r="T788" s="169">
        <v>0.948719683845821</v>
      </c>
      <c r="U788" s="356">
        <v>0.9</v>
      </c>
      <c r="V788" s="169">
        <v>0.924603741253748</v>
      </c>
      <c r="W788" s="169">
        <v>0.93483709273183</v>
      </c>
      <c r="X788" s="169">
        <v>0.941033925686591</v>
      </c>
      <c r="Y788" s="169">
        <v>0.929244261585102</v>
      </c>
      <c r="Z788" s="356">
        <v>0.92</v>
      </c>
      <c r="AA788" s="356">
        <v>0.935919055649241</v>
      </c>
      <c r="AB788" s="356">
        <v>0.923219241443108</v>
      </c>
      <c r="AC788" s="356">
        <v>0.924315619967794</v>
      </c>
      <c r="AD788" s="356">
        <v>0.930189551548775</v>
      </c>
      <c r="AE788" s="356">
        <v>0.92</v>
      </c>
      <c r="AF788" s="169">
        <v>0.998305084745763</v>
      </c>
      <c r="AG788" s="169">
        <v>0.999021526418787</v>
      </c>
      <c r="AH788" s="169">
        <v>0.996935648621042</v>
      </c>
      <c r="AI788" s="169">
        <v>0.986779837989862</v>
      </c>
      <c r="AJ788" s="356">
        <v>0.92</v>
      </c>
      <c r="AK788" s="169">
        <v>0.960728514513375</v>
      </c>
      <c r="AL788" s="169">
        <v>0.946428571428571</v>
      </c>
      <c r="AM788" s="169">
        <v>0.963721380199935</v>
      </c>
      <c r="AN788" s="169">
        <v>0.958317468375851</v>
      </c>
      <c r="AO788" s="168">
        <v>0.99</v>
      </c>
      <c r="AP788" s="358">
        <v>1</v>
      </c>
      <c r="AQ788" s="358">
        <v>1</v>
      </c>
      <c r="AR788" s="358">
        <v>1</v>
      </c>
      <c r="AS788" s="359">
        <v>1</v>
      </c>
      <c r="AT788" s="364">
        <v>0.0810595228934205</v>
      </c>
      <c r="AU788" s="361">
        <v>0.219512195121951</v>
      </c>
      <c r="AV788" s="362">
        <v>0.0869565217391304</v>
      </c>
      <c r="AW788" s="362">
        <v>0</v>
      </c>
      <c r="AX788" s="362">
        <v>0.0713513513513514</v>
      </c>
      <c r="AY788" s="142"/>
      <c r="AZ788" s="140"/>
    </row>
    <row r="789" spans="1:52">
      <c r="A789" s="138"/>
      <c r="B789" s="142"/>
      <c r="C789" s="172" t="s">
        <v>1158</v>
      </c>
      <c r="D789" s="166" t="s">
        <v>26</v>
      </c>
      <c r="E789" s="166" t="s">
        <v>1159</v>
      </c>
      <c r="F789" s="167" t="s">
        <v>1437</v>
      </c>
      <c r="G789" s="181" t="s">
        <v>1438</v>
      </c>
      <c r="H789" s="181" t="s">
        <v>1438</v>
      </c>
      <c r="I789" s="181" t="s">
        <v>1438</v>
      </c>
      <c r="J789" s="181" t="s">
        <v>1438</v>
      </c>
      <c r="K789" s="168">
        <v>0.9</v>
      </c>
      <c r="L789" s="169">
        <v>0.971428571428571</v>
      </c>
      <c r="M789" s="169">
        <v>0.791666666666667</v>
      </c>
      <c r="N789" s="170">
        <v>0.966666666666667</v>
      </c>
      <c r="O789" s="170">
        <v>0.893824485373781</v>
      </c>
      <c r="P789" s="356">
        <v>0.9</v>
      </c>
      <c r="Q789" s="357">
        <v>0.914590747330961</v>
      </c>
      <c r="R789" s="169">
        <v>0.950304259634888</v>
      </c>
      <c r="S789" s="169">
        <v>0.963405238828968</v>
      </c>
      <c r="T789" s="169">
        <v>0.948484024473148</v>
      </c>
      <c r="U789" s="356">
        <v>0.9</v>
      </c>
      <c r="V789" s="169">
        <v>0.887763482069532</v>
      </c>
      <c r="W789" s="169">
        <v>0.931034482758621</v>
      </c>
      <c r="X789" s="169">
        <v>0.936055469953775</v>
      </c>
      <c r="Y789" s="169">
        <v>0.934615907545887</v>
      </c>
      <c r="Z789" s="356">
        <v>0.92</v>
      </c>
      <c r="AA789" s="356">
        <v>0.892893923789907</v>
      </c>
      <c r="AB789" s="356">
        <v>0.953445065176909</v>
      </c>
      <c r="AC789" s="356">
        <v>0.951334379905808</v>
      </c>
      <c r="AD789" s="356">
        <v>0.940709709216363</v>
      </c>
      <c r="AE789" s="356">
        <v>0.92</v>
      </c>
      <c r="AF789" s="169">
        <v>0.992919214676537</v>
      </c>
      <c r="AG789" s="169">
        <v>0.993161613859129</v>
      </c>
      <c r="AH789" s="169">
        <v>0.997313633310947</v>
      </c>
      <c r="AI789" s="169">
        <v>0.991964995131996</v>
      </c>
      <c r="AJ789" s="356">
        <v>0.92</v>
      </c>
      <c r="AK789" s="169">
        <v>0.924124513618677</v>
      </c>
      <c r="AL789" s="169">
        <v>0.965268676277851</v>
      </c>
      <c r="AM789" s="169">
        <v>0.966326845844918</v>
      </c>
      <c r="AN789" s="169">
        <v>0.964687476719064</v>
      </c>
      <c r="AO789" s="168">
        <v>0.99</v>
      </c>
      <c r="AP789" s="358">
        <v>1</v>
      </c>
      <c r="AQ789" s="358">
        <v>1</v>
      </c>
      <c r="AR789" s="358">
        <v>1</v>
      </c>
      <c r="AS789" s="359">
        <v>1</v>
      </c>
      <c r="AT789" s="364">
        <v>0.0810595228934205</v>
      </c>
      <c r="AU789" s="361">
        <v>0.333333333333333</v>
      </c>
      <c r="AV789" s="362">
        <v>0</v>
      </c>
      <c r="AW789" s="362">
        <v>0</v>
      </c>
      <c r="AX789" s="362">
        <v>0.0904109589041096</v>
      </c>
      <c r="AY789" s="142"/>
      <c r="AZ789" s="140"/>
    </row>
    <row r="790" spans="1:52">
      <c r="A790" s="138"/>
      <c r="B790" s="142"/>
      <c r="C790" s="172" t="s">
        <v>1158</v>
      </c>
      <c r="D790" s="166" t="s">
        <v>26</v>
      </c>
      <c r="E790" s="166" t="s">
        <v>1159</v>
      </c>
      <c r="F790" s="167" t="s">
        <v>1439</v>
      </c>
      <c r="G790" s="181" t="s">
        <v>1440</v>
      </c>
      <c r="H790" s="181" t="s">
        <v>1440</v>
      </c>
      <c r="I790" s="181" t="s">
        <v>1440</v>
      </c>
      <c r="J790" s="181" t="s">
        <v>1440</v>
      </c>
      <c r="K790" s="168">
        <v>0.9</v>
      </c>
      <c r="L790" s="169">
        <v>0.869565217391304</v>
      </c>
      <c r="M790" s="169">
        <v>0.875</v>
      </c>
      <c r="N790" s="170">
        <v>0.818181818181818</v>
      </c>
      <c r="O790" s="170">
        <v>0.777099236641221</v>
      </c>
      <c r="P790" s="356">
        <v>0.9</v>
      </c>
      <c r="Q790" s="357">
        <v>0.904274753379613</v>
      </c>
      <c r="R790" s="169">
        <v>0.911633109619687</v>
      </c>
      <c r="S790" s="169">
        <v>0.921639854696419</v>
      </c>
      <c r="T790" s="169">
        <v>0.928842762176096</v>
      </c>
      <c r="U790" s="356">
        <v>0.9</v>
      </c>
      <c r="V790" s="169">
        <v>0.915966386554622</v>
      </c>
      <c r="W790" s="169">
        <v>0.953020134228188</v>
      </c>
      <c r="X790" s="169">
        <v>0.942397509081474</v>
      </c>
      <c r="Y790" s="169">
        <v>0.930572513905847</v>
      </c>
      <c r="Z790" s="356">
        <v>0.92</v>
      </c>
      <c r="AA790" s="356">
        <v>0.894217207334274</v>
      </c>
      <c r="AB790" s="356">
        <v>0.946695095948827</v>
      </c>
      <c r="AC790" s="356">
        <v>0.952</v>
      </c>
      <c r="AD790" s="356">
        <v>0.938463420601908</v>
      </c>
      <c r="AE790" s="356">
        <v>0.92</v>
      </c>
      <c r="AF790" s="169">
        <v>0.985539990962494</v>
      </c>
      <c r="AG790" s="169">
        <v>0.987315875613748</v>
      </c>
      <c r="AH790" s="169">
        <v>0.983490566037736</v>
      </c>
      <c r="AI790" s="169">
        <v>0.981737786836741</v>
      </c>
      <c r="AJ790" s="356">
        <v>0.92</v>
      </c>
      <c r="AK790" s="169">
        <v>0.963736582535538</v>
      </c>
      <c r="AL790" s="169">
        <v>0.969941348973607</v>
      </c>
      <c r="AM790" s="169">
        <v>0.978600823045268</v>
      </c>
      <c r="AN790" s="169">
        <v>0.96940792528423</v>
      </c>
      <c r="AO790" s="168">
        <v>0.99</v>
      </c>
      <c r="AP790" s="358">
        <v>1</v>
      </c>
      <c r="AQ790" s="358">
        <v>1</v>
      </c>
      <c r="AR790" s="358">
        <v>1</v>
      </c>
      <c r="AS790" s="359">
        <v>1</v>
      </c>
      <c r="AT790" s="364">
        <v>0.0810595228934205</v>
      </c>
      <c r="AU790" s="361">
        <v>0.571428571428571</v>
      </c>
      <c r="AV790" s="362">
        <v>0</v>
      </c>
      <c r="AW790" s="362">
        <v>0.125</v>
      </c>
      <c r="AX790" s="362">
        <v>0.0769230769230769</v>
      </c>
      <c r="AY790" s="142"/>
      <c r="AZ790" s="140"/>
    </row>
    <row r="791" spans="1:52">
      <c r="A791" s="138"/>
      <c r="B791" s="142"/>
      <c r="C791" s="172" t="s">
        <v>1158</v>
      </c>
      <c r="D791" s="166" t="s">
        <v>26</v>
      </c>
      <c r="E791" s="166" t="s">
        <v>1159</v>
      </c>
      <c r="F791" s="167" t="s">
        <v>1441</v>
      </c>
      <c r="G791" s="181" t="s">
        <v>1442</v>
      </c>
      <c r="H791" s="181" t="s">
        <v>1442</v>
      </c>
      <c r="I791" s="181" t="s">
        <v>1442</v>
      </c>
      <c r="J791" s="181" t="s">
        <v>1442</v>
      </c>
      <c r="K791" s="168">
        <v>0.9</v>
      </c>
      <c r="L791" s="169">
        <v>0.869565217391304</v>
      </c>
      <c r="M791" s="169">
        <v>0.870967741935484</v>
      </c>
      <c r="N791" s="170">
        <v>0.857142857142857</v>
      </c>
      <c r="O791" s="170">
        <v>0.852731591448931</v>
      </c>
      <c r="P791" s="356">
        <v>0.9</v>
      </c>
      <c r="Q791" s="357">
        <v>0.909956366521222</v>
      </c>
      <c r="R791" s="169">
        <v>0.917910447761194</v>
      </c>
      <c r="S791" s="169">
        <v>0.94354609929078</v>
      </c>
      <c r="T791" s="169">
        <v>0.926972369767555</v>
      </c>
      <c r="U791" s="356">
        <v>0.9</v>
      </c>
      <c r="V791" s="169">
        <v>0.890122967076557</v>
      </c>
      <c r="W791" s="169">
        <v>0.890298507462687</v>
      </c>
      <c r="X791" s="169">
        <v>0.930212765957447</v>
      </c>
      <c r="Y791" s="169">
        <v>0.917655085034842</v>
      </c>
      <c r="Z791" s="356">
        <v>0.92</v>
      </c>
      <c r="AA791" s="356">
        <v>0.890479599141016</v>
      </c>
      <c r="AB791" s="356">
        <v>0.891823899371069</v>
      </c>
      <c r="AC791" s="356">
        <v>0.918981481481482</v>
      </c>
      <c r="AD791" s="356">
        <v>0.918488316316042</v>
      </c>
      <c r="AE791" s="356">
        <v>0.92</v>
      </c>
      <c r="AF791" s="169">
        <v>1</v>
      </c>
      <c r="AG791" s="169">
        <v>0.993084370677732</v>
      </c>
      <c r="AH791" s="169">
        <v>0.999178307313065</v>
      </c>
      <c r="AI791" s="169">
        <v>0.997914091470952</v>
      </c>
      <c r="AJ791" s="356">
        <v>0.92</v>
      </c>
      <c r="AK791" s="169">
        <v>0.950155279503106</v>
      </c>
      <c r="AL791" s="169">
        <v>0.919045390734675</v>
      </c>
      <c r="AM791" s="169">
        <v>0.96130207147735</v>
      </c>
      <c r="AN791" s="169">
        <v>0.962557437709468</v>
      </c>
      <c r="AO791" s="168">
        <v>0.99</v>
      </c>
      <c r="AP791" s="358">
        <v>1</v>
      </c>
      <c r="AQ791" s="358">
        <v>1</v>
      </c>
      <c r="AR791" s="358">
        <v>1</v>
      </c>
      <c r="AS791" s="359">
        <v>1</v>
      </c>
      <c r="AT791" s="364">
        <v>0.0810595228934205</v>
      </c>
      <c r="AU791" s="361">
        <v>0.2</v>
      </c>
      <c r="AV791" s="362">
        <v>0.05</v>
      </c>
      <c r="AW791" s="362">
        <v>0.04</v>
      </c>
      <c r="AX791" s="362">
        <v>0.0531496062992126</v>
      </c>
      <c r="AY791" s="142"/>
      <c r="AZ791" s="140"/>
    </row>
    <row r="792" spans="1:52">
      <c r="A792" s="138"/>
      <c r="B792" s="142"/>
      <c r="C792" s="172" t="s">
        <v>1158</v>
      </c>
      <c r="D792" s="166" t="s">
        <v>26</v>
      </c>
      <c r="E792" s="166" t="s">
        <v>1159</v>
      </c>
      <c r="F792" s="167" t="s">
        <v>1443</v>
      </c>
      <c r="G792" s="181" t="s">
        <v>1444</v>
      </c>
      <c r="H792" s="181" t="s">
        <v>1444</v>
      </c>
      <c r="I792" s="181" t="s">
        <v>1444</v>
      </c>
      <c r="J792" s="181" t="s">
        <v>1444</v>
      </c>
      <c r="K792" s="168">
        <v>0.9</v>
      </c>
      <c r="L792" s="169">
        <v>0.76</v>
      </c>
      <c r="M792" s="169">
        <v>0.714285714285714</v>
      </c>
      <c r="N792" s="170">
        <v>0.695652173913043</v>
      </c>
      <c r="O792" s="170">
        <v>0.752136752136752</v>
      </c>
      <c r="P792" s="356">
        <v>0.9</v>
      </c>
      <c r="Q792" s="357">
        <v>0.941569282136895</v>
      </c>
      <c r="R792" s="169">
        <v>0.96969696969697</v>
      </c>
      <c r="S792" s="169">
        <v>0.954391072295002</v>
      </c>
      <c r="T792" s="169">
        <v>0.947107749878147</v>
      </c>
      <c r="U792" s="356">
        <v>0.9</v>
      </c>
      <c r="V792" s="169">
        <v>0.896160267111853</v>
      </c>
      <c r="W792" s="169">
        <v>0.944055944055944</v>
      </c>
      <c r="X792" s="169">
        <v>0.932071809801067</v>
      </c>
      <c r="Y792" s="169">
        <v>0.918853477146586</v>
      </c>
      <c r="Z792" s="356">
        <v>0.92</v>
      </c>
      <c r="AA792" s="356">
        <v>0.854961832061069</v>
      </c>
      <c r="AB792" s="356">
        <v>0.912065439672802</v>
      </c>
      <c r="AC792" s="356">
        <v>0.939189189189189</v>
      </c>
      <c r="AD792" s="356">
        <v>0.917357671545439</v>
      </c>
      <c r="AE792" s="356">
        <v>0.92</v>
      </c>
      <c r="AF792" s="169">
        <v>0.994717728623308</v>
      </c>
      <c r="AG792" s="169">
        <v>0.991068678780413</v>
      </c>
      <c r="AH792" s="169">
        <v>0.980681240467717</v>
      </c>
      <c r="AI792" s="169">
        <v>0.988125237322655</v>
      </c>
      <c r="AJ792" s="356">
        <v>0.92</v>
      </c>
      <c r="AK792" s="169">
        <v>0.927796879132505</v>
      </c>
      <c r="AL792" s="169">
        <v>0.948775055679287</v>
      </c>
      <c r="AM792" s="169">
        <v>0.966842501883949</v>
      </c>
      <c r="AN792" s="169">
        <v>0.956422130745859</v>
      </c>
      <c r="AO792" s="168">
        <v>0.99</v>
      </c>
      <c r="AP792" s="358">
        <v>1</v>
      </c>
      <c r="AQ792" s="358">
        <v>1</v>
      </c>
      <c r="AR792" s="358">
        <v>1</v>
      </c>
      <c r="AS792" s="359">
        <v>1</v>
      </c>
      <c r="AT792" s="364">
        <v>0.0810595228934205</v>
      </c>
      <c r="AU792" s="361">
        <v>0</v>
      </c>
      <c r="AV792" s="362">
        <v>0</v>
      </c>
      <c r="AW792" s="362">
        <v>0</v>
      </c>
      <c r="AX792" s="362">
        <v>0.0179487179487179</v>
      </c>
      <c r="AY792" s="142"/>
      <c r="AZ792" s="140"/>
    </row>
    <row r="793" spans="1:52">
      <c r="A793" s="138"/>
      <c r="B793" s="142"/>
      <c r="C793" s="172" t="s">
        <v>1158</v>
      </c>
      <c r="D793" s="166" t="s">
        <v>26</v>
      </c>
      <c r="E793" s="166" t="s">
        <v>1159</v>
      </c>
      <c r="F793" s="167" t="s">
        <v>1445</v>
      </c>
      <c r="G793" s="181" t="s">
        <v>1446</v>
      </c>
      <c r="H793" s="181" t="s">
        <v>1446</v>
      </c>
      <c r="I793" s="181" t="s">
        <v>1446</v>
      </c>
      <c r="J793" s="181" t="s">
        <v>1446</v>
      </c>
      <c r="K793" s="168">
        <v>0.9</v>
      </c>
      <c r="L793" s="169">
        <v>0.944444444444444</v>
      </c>
      <c r="M793" s="169">
        <v>0.925925925925926</v>
      </c>
      <c r="N793" s="170">
        <v>0.967741935483871</v>
      </c>
      <c r="O793" s="170">
        <v>0.929936305732484</v>
      </c>
      <c r="P793" s="356">
        <v>0.9</v>
      </c>
      <c r="Q793" s="357">
        <v>0.941422594142259</v>
      </c>
      <c r="R793" s="169">
        <v>0.963636363636364</v>
      </c>
      <c r="S793" s="169">
        <v>0.910346945041449</v>
      </c>
      <c r="T793" s="169">
        <v>0.939126256274985</v>
      </c>
      <c r="U793" s="356">
        <v>0.9</v>
      </c>
      <c r="V793" s="169">
        <v>0.902570233114166</v>
      </c>
      <c r="W793" s="169">
        <v>0.917647058823529</v>
      </c>
      <c r="X793" s="169">
        <v>0.891618053423396</v>
      </c>
      <c r="Y793" s="169">
        <v>0.917553599362022</v>
      </c>
      <c r="Z793" s="356">
        <v>0.92</v>
      </c>
      <c r="AA793" s="356">
        <v>0.889575971731449</v>
      </c>
      <c r="AB793" s="356">
        <v>0.905750798722045</v>
      </c>
      <c r="AC793" s="356">
        <v>0.914008321775312</v>
      </c>
      <c r="AD793" s="356">
        <v>0.909494836282123</v>
      </c>
      <c r="AE793" s="356">
        <v>0.92</v>
      </c>
      <c r="AF793" s="169">
        <v>0.98974358974359</v>
      </c>
      <c r="AG793" s="169">
        <v>0.989909182643794</v>
      </c>
      <c r="AH793" s="169">
        <v>0.986516853932584</v>
      </c>
      <c r="AI793" s="169">
        <v>0.992605934211774</v>
      </c>
      <c r="AJ793" s="356">
        <v>0.92</v>
      </c>
      <c r="AK793" s="169">
        <v>0.947821846553966</v>
      </c>
      <c r="AL793" s="169">
        <v>0.937950360288231</v>
      </c>
      <c r="AM793" s="169">
        <v>0.908631882664102</v>
      </c>
      <c r="AN793" s="169">
        <v>0.956730222200549</v>
      </c>
      <c r="AO793" s="168">
        <v>0.99</v>
      </c>
      <c r="AP793" s="358">
        <v>1</v>
      </c>
      <c r="AQ793" s="358">
        <v>1</v>
      </c>
      <c r="AR793" s="358">
        <v>1</v>
      </c>
      <c r="AS793" s="359">
        <v>1</v>
      </c>
      <c r="AT793" s="364">
        <v>0.0810595228934205</v>
      </c>
      <c r="AU793" s="361">
        <v>0.181818181818182</v>
      </c>
      <c r="AV793" s="362">
        <v>0</v>
      </c>
      <c r="AW793" s="362">
        <v>0.0555555555555556</v>
      </c>
      <c r="AX793" s="362">
        <v>0.0695443645083933</v>
      </c>
      <c r="AY793" s="142"/>
      <c r="AZ793" s="140"/>
    </row>
    <row r="794" spans="1:52">
      <c r="A794" s="138"/>
      <c r="B794" s="142"/>
      <c r="C794" s="172" t="s">
        <v>1158</v>
      </c>
      <c r="D794" s="166" t="s">
        <v>26</v>
      </c>
      <c r="E794" s="166" t="s">
        <v>1159</v>
      </c>
      <c r="F794" s="167" t="s">
        <v>1447</v>
      </c>
      <c r="G794" s="181" t="s">
        <v>1448</v>
      </c>
      <c r="H794" s="181" t="s">
        <v>1448</v>
      </c>
      <c r="I794" s="181" t="s">
        <v>1448</v>
      </c>
      <c r="J794" s="181" t="s">
        <v>1448</v>
      </c>
      <c r="K794" s="168">
        <v>0.9</v>
      </c>
      <c r="L794" s="169">
        <v>0.78125</v>
      </c>
      <c r="M794" s="169">
        <v>0.92</v>
      </c>
      <c r="N794" s="170">
        <v>0.793103448275862</v>
      </c>
      <c r="O794" s="170">
        <v>0.792833146696529</v>
      </c>
      <c r="P794" s="356">
        <v>0.9</v>
      </c>
      <c r="Q794" s="357">
        <v>0.927083333333333</v>
      </c>
      <c r="R794" s="169">
        <v>0.955329949238579</v>
      </c>
      <c r="S794" s="169">
        <v>0.950627276406313</v>
      </c>
      <c r="T794" s="169">
        <v>0.946570563098393</v>
      </c>
      <c r="U794" s="356">
        <v>0.9</v>
      </c>
      <c r="V794" s="169">
        <v>0.903356481481482</v>
      </c>
      <c r="W794" s="169">
        <v>0.927918781725888</v>
      </c>
      <c r="X794" s="169">
        <v>0.929178470254957</v>
      </c>
      <c r="Y794" s="169">
        <v>0.928611997619949</v>
      </c>
      <c r="Z794" s="356">
        <v>0.92</v>
      </c>
      <c r="AA794" s="356">
        <v>0.917835671342685</v>
      </c>
      <c r="AB794" s="356">
        <v>0.944347826086957</v>
      </c>
      <c r="AC794" s="356">
        <v>0.940729483282675</v>
      </c>
      <c r="AD794" s="356">
        <v>0.943991757984453</v>
      </c>
      <c r="AE794" s="356">
        <v>0.92</v>
      </c>
      <c r="AF794" s="169">
        <v>0.993162393162393</v>
      </c>
      <c r="AG794" s="169">
        <v>0.989224137931034</v>
      </c>
      <c r="AH794" s="169">
        <v>0.985795454545455</v>
      </c>
      <c r="AI794" s="169">
        <v>0.97907159155733</v>
      </c>
      <c r="AJ794" s="356">
        <v>0.92</v>
      </c>
      <c r="AK794" s="169">
        <v>0.95331088664422</v>
      </c>
      <c r="AL794" s="169">
        <v>0.953846153846154</v>
      </c>
      <c r="AM794" s="169">
        <v>0.96295113382306</v>
      </c>
      <c r="AN794" s="169">
        <v>0.963990400234754</v>
      </c>
      <c r="AO794" s="168">
        <v>0.99</v>
      </c>
      <c r="AP794" s="358">
        <v>1</v>
      </c>
      <c r="AQ794" s="358">
        <v>1</v>
      </c>
      <c r="AR794" s="358">
        <v>1</v>
      </c>
      <c r="AS794" s="359">
        <v>1</v>
      </c>
      <c r="AT794" s="364">
        <v>0.0810595228934205</v>
      </c>
      <c r="AU794" s="361">
        <v>0.111111111111111</v>
      </c>
      <c r="AV794" s="362">
        <v>0.0526315789473684</v>
      </c>
      <c r="AW794" s="362">
        <v>0.0666666666666667</v>
      </c>
      <c r="AX794" s="362">
        <v>0.0732265446224256</v>
      </c>
      <c r="AY794" s="142"/>
      <c r="AZ794" s="140"/>
    </row>
    <row r="795" spans="1:52">
      <c r="A795" s="138"/>
      <c r="B795" s="142"/>
      <c r="C795" s="172" t="s">
        <v>1158</v>
      </c>
      <c r="D795" s="166" t="s">
        <v>26</v>
      </c>
      <c r="E795" s="166" t="s">
        <v>1159</v>
      </c>
      <c r="F795" s="167" t="s">
        <v>1449</v>
      </c>
      <c r="G795" s="181" t="s">
        <v>1450</v>
      </c>
      <c r="H795" s="181" t="s">
        <v>1450</v>
      </c>
      <c r="I795" s="181" t="s">
        <v>1450</v>
      </c>
      <c r="J795" s="181" t="s">
        <v>1450</v>
      </c>
      <c r="K795" s="168">
        <v>0.9</v>
      </c>
      <c r="L795" s="169">
        <v>0.9375</v>
      </c>
      <c r="M795" s="169">
        <v>0.933333333333333</v>
      </c>
      <c r="N795" s="170">
        <v>0.870967741935484</v>
      </c>
      <c r="O795" s="170">
        <v>0.932620320855615</v>
      </c>
      <c r="P795" s="356">
        <v>0.9</v>
      </c>
      <c r="Q795" s="357">
        <v>0.90764684152198</v>
      </c>
      <c r="R795" s="169">
        <v>0.947586206896552</v>
      </c>
      <c r="S795" s="169">
        <v>0.930616740088106</v>
      </c>
      <c r="T795" s="169">
        <v>0.932370579333794</v>
      </c>
      <c r="U795" s="356">
        <v>0.9</v>
      </c>
      <c r="V795" s="169">
        <v>0.873660879202069</v>
      </c>
      <c r="W795" s="169">
        <v>0.911724137931034</v>
      </c>
      <c r="X795" s="169">
        <v>0.887114537444934</v>
      </c>
      <c r="Y795" s="169">
        <v>0.904795710575971</v>
      </c>
      <c r="Z795" s="356">
        <v>0.92</v>
      </c>
      <c r="AA795" s="356">
        <v>0.865853658536585</v>
      </c>
      <c r="AB795" s="356">
        <v>0.917995444191344</v>
      </c>
      <c r="AC795" s="356">
        <v>0.914847161572052</v>
      </c>
      <c r="AD795" s="356">
        <v>0.916361457015383</v>
      </c>
      <c r="AE795" s="356">
        <v>0.92</v>
      </c>
      <c r="AF795" s="169">
        <v>0.994227994227994</v>
      </c>
      <c r="AG795" s="169">
        <v>0.990844354018311</v>
      </c>
      <c r="AH795" s="169">
        <v>0.987826086956522</v>
      </c>
      <c r="AI795" s="169">
        <v>0.994214543993572</v>
      </c>
      <c r="AJ795" s="356">
        <v>0.92</v>
      </c>
      <c r="AK795" s="169">
        <v>0.940564635958395</v>
      </c>
      <c r="AL795" s="169">
        <v>0.933848797250859</v>
      </c>
      <c r="AM795" s="169">
        <v>0.960456942003515</v>
      </c>
      <c r="AN795" s="169">
        <v>0.9602872834812</v>
      </c>
      <c r="AO795" s="168">
        <v>0.99</v>
      </c>
      <c r="AP795" s="358">
        <v>1</v>
      </c>
      <c r="AQ795" s="358">
        <v>1</v>
      </c>
      <c r="AR795" s="358">
        <v>1</v>
      </c>
      <c r="AS795" s="359">
        <v>1</v>
      </c>
      <c r="AT795" s="364">
        <v>0.0810595228934205</v>
      </c>
      <c r="AU795" s="361">
        <v>0.4</v>
      </c>
      <c r="AV795" s="362">
        <v>0</v>
      </c>
      <c r="AW795" s="362">
        <v>0.0909090909090909</v>
      </c>
      <c r="AX795" s="362">
        <v>0.0655172413793104</v>
      </c>
      <c r="AY795" s="142"/>
      <c r="AZ795" s="140"/>
    </row>
    <row r="796" spans="1:52">
      <c r="A796" s="138"/>
      <c r="B796" s="142"/>
      <c r="C796" s="172" t="s">
        <v>1158</v>
      </c>
      <c r="D796" s="166" t="s">
        <v>26</v>
      </c>
      <c r="E796" s="166" t="s">
        <v>1159</v>
      </c>
      <c r="F796" s="167" t="s">
        <v>1451</v>
      </c>
      <c r="G796" s="181" t="s">
        <v>1452</v>
      </c>
      <c r="H796" s="181" t="s">
        <v>1452</v>
      </c>
      <c r="I796" s="181" t="s">
        <v>1452</v>
      </c>
      <c r="J796" s="181" t="s">
        <v>1452</v>
      </c>
      <c r="K796" s="168">
        <v>0.9</v>
      </c>
      <c r="L796" s="169">
        <v>0.916666666666667</v>
      </c>
      <c r="M796" s="169">
        <v>0.814814814814815</v>
      </c>
      <c r="N796" s="170">
        <v>0.838709677419355</v>
      </c>
      <c r="O796" s="170">
        <v>0.889564336372847</v>
      </c>
      <c r="P796" s="356">
        <v>0.9</v>
      </c>
      <c r="Q796" s="357">
        <v>0.935617103984451</v>
      </c>
      <c r="R796" s="169">
        <v>0.899305555555556</v>
      </c>
      <c r="S796" s="169">
        <v>0.959784560143627</v>
      </c>
      <c r="T796" s="169">
        <v>0.946394852786908</v>
      </c>
      <c r="U796" s="356">
        <v>0.9</v>
      </c>
      <c r="V796" s="169">
        <v>0.906705539358601</v>
      </c>
      <c r="W796" s="169">
        <v>0.9296875</v>
      </c>
      <c r="X796" s="169">
        <v>0.942908438061041</v>
      </c>
      <c r="Y796" s="169">
        <v>0.93836398815768</v>
      </c>
      <c r="Z796" s="356">
        <v>0.92</v>
      </c>
      <c r="AA796" s="356">
        <v>0.902036857419981</v>
      </c>
      <c r="AB796" s="356">
        <v>0.93134328358209</v>
      </c>
      <c r="AC796" s="356">
        <v>0.903496503496503</v>
      </c>
      <c r="AD796" s="356">
        <v>0.93138248458745</v>
      </c>
      <c r="AE796" s="356">
        <v>0.92</v>
      </c>
      <c r="AF796" s="169">
        <v>0.998389694041868</v>
      </c>
      <c r="AG796" s="169">
        <v>0.994701986754967</v>
      </c>
      <c r="AH796" s="169">
        <v>0.98989898989899</v>
      </c>
      <c r="AI796" s="169">
        <v>0.993627566674534</v>
      </c>
      <c r="AJ796" s="356">
        <v>0.92</v>
      </c>
      <c r="AK796" s="169">
        <v>0.95065086458131</v>
      </c>
      <c r="AL796" s="169">
        <v>0.953922106417992</v>
      </c>
      <c r="AM796" s="169">
        <v>0.962</v>
      </c>
      <c r="AN796" s="169">
        <v>0.968750855859557</v>
      </c>
      <c r="AO796" s="168">
        <v>0.99</v>
      </c>
      <c r="AP796" s="358">
        <v>1</v>
      </c>
      <c r="AQ796" s="358">
        <v>1</v>
      </c>
      <c r="AR796" s="358">
        <v>1</v>
      </c>
      <c r="AS796" s="359">
        <v>1</v>
      </c>
      <c r="AT796" s="364">
        <v>0.0810595228934205</v>
      </c>
      <c r="AU796" s="361">
        <v>0.222222222222222</v>
      </c>
      <c r="AV796" s="362">
        <v>0.0833333333333333</v>
      </c>
      <c r="AW796" s="362">
        <v>0.0384615384615385</v>
      </c>
      <c r="AX796" s="362">
        <v>0.0452755905511811</v>
      </c>
      <c r="AY796" s="142"/>
      <c r="AZ796" s="140"/>
    </row>
    <row r="797" spans="1:52">
      <c r="A797" s="138"/>
      <c r="B797" s="142"/>
      <c r="C797" s="172" t="s">
        <v>1158</v>
      </c>
      <c r="D797" s="166" t="s">
        <v>26</v>
      </c>
      <c r="E797" s="166" t="s">
        <v>1159</v>
      </c>
      <c r="F797" s="167" t="s">
        <v>1453</v>
      </c>
      <c r="G797" s="181" t="s">
        <v>1454</v>
      </c>
      <c r="H797" s="181" t="s">
        <v>1454</v>
      </c>
      <c r="I797" s="181" t="s">
        <v>1454</v>
      </c>
      <c r="J797" s="181" t="s">
        <v>1454</v>
      </c>
      <c r="K797" s="168">
        <v>0.9</v>
      </c>
      <c r="L797" s="169">
        <v>0.648648648648649</v>
      </c>
      <c r="M797" s="169">
        <v>0.833333333333333</v>
      </c>
      <c r="N797" s="170">
        <v>0.685714285714286</v>
      </c>
      <c r="O797" s="170">
        <v>0.69560878243513</v>
      </c>
      <c r="P797" s="356">
        <v>0.9</v>
      </c>
      <c r="Q797" s="357">
        <v>0.910578216046616</v>
      </c>
      <c r="R797" s="169">
        <v>0.953806672369547</v>
      </c>
      <c r="S797" s="169">
        <v>0.894882434301521</v>
      </c>
      <c r="T797" s="169">
        <v>0.939315971860042</v>
      </c>
      <c r="U797" s="356">
        <v>0.9</v>
      </c>
      <c r="V797" s="169">
        <v>0.875616315553563</v>
      </c>
      <c r="W797" s="169">
        <v>0.892215568862275</v>
      </c>
      <c r="X797" s="169">
        <v>0.910442600276625</v>
      </c>
      <c r="Y797" s="169">
        <v>0.896735162198811</v>
      </c>
      <c r="Z797" s="356">
        <v>0.92</v>
      </c>
      <c r="AA797" s="356">
        <v>0.888472352389878</v>
      </c>
      <c r="AB797" s="356">
        <v>0.879032258064516</v>
      </c>
      <c r="AC797" s="356">
        <v>0.90495867768595</v>
      </c>
      <c r="AD797" s="356">
        <v>0.883576142448014</v>
      </c>
      <c r="AE797" s="356">
        <v>0.92</v>
      </c>
      <c r="AF797" s="169">
        <v>0.996617812852311</v>
      </c>
      <c r="AG797" s="169">
        <v>0.976934523809524</v>
      </c>
      <c r="AH797" s="169">
        <v>1</v>
      </c>
      <c r="AI797" s="169">
        <v>0.981323285802449</v>
      </c>
      <c r="AJ797" s="356">
        <v>0.92</v>
      </c>
      <c r="AK797" s="169">
        <v>0.950289226319595</v>
      </c>
      <c r="AL797" s="169">
        <v>0.920067076579094</v>
      </c>
      <c r="AM797" s="169">
        <v>0.947237569060773</v>
      </c>
      <c r="AN797" s="169">
        <v>0.933890508701715</v>
      </c>
      <c r="AO797" s="168">
        <v>0.99</v>
      </c>
      <c r="AP797" s="358">
        <v>1</v>
      </c>
      <c r="AQ797" s="358">
        <v>1</v>
      </c>
      <c r="AR797" s="358">
        <v>1</v>
      </c>
      <c r="AS797" s="359">
        <v>1</v>
      </c>
      <c r="AT797" s="364">
        <v>0.0810595228934205</v>
      </c>
      <c r="AU797" s="361">
        <v>0.129032258064516</v>
      </c>
      <c r="AV797" s="362">
        <v>0.0909090909090909</v>
      </c>
      <c r="AW797" s="362">
        <v>0.032258064516129</v>
      </c>
      <c r="AX797" s="362">
        <v>0.0614203454894434</v>
      </c>
      <c r="AY797" s="142"/>
      <c r="AZ797" s="140"/>
    </row>
    <row r="798" spans="1:52">
      <c r="A798" s="138"/>
      <c r="B798" s="142"/>
      <c r="C798" s="172" t="s">
        <v>1158</v>
      </c>
      <c r="D798" s="166" t="s">
        <v>26</v>
      </c>
      <c r="E798" s="166" t="s">
        <v>1159</v>
      </c>
      <c r="F798" s="167" t="s">
        <v>1455</v>
      </c>
      <c r="G798" s="181" t="s">
        <v>1456</v>
      </c>
      <c r="H798" s="181" t="s">
        <v>1456</v>
      </c>
      <c r="I798" s="181" t="s">
        <v>1456</v>
      </c>
      <c r="J798" s="181" t="s">
        <v>1456</v>
      </c>
      <c r="K798" s="168">
        <v>0.9</v>
      </c>
      <c r="L798" s="169">
        <v>0.842105263157895</v>
      </c>
      <c r="M798" s="169">
        <v>0.888888888888889</v>
      </c>
      <c r="N798" s="170">
        <v>0.761904761904762</v>
      </c>
      <c r="O798" s="170">
        <v>0.734094616639478</v>
      </c>
      <c r="P798" s="356">
        <v>0.9</v>
      </c>
      <c r="Q798" s="357">
        <v>0.901762402088773</v>
      </c>
      <c r="R798" s="169">
        <v>0.924392439243924</v>
      </c>
      <c r="S798" s="169">
        <v>0.890232974910394</v>
      </c>
      <c r="T798" s="169">
        <v>0.930016505541146</v>
      </c>
      <c r="U798" s="356">
        <v>0.9</v>
      </c>
      <c r="V798" s="169">
        <v>0.906984334203655</v>
      </c>
      <c r="W798" s="169">
        <v>0.947794779477948</v>
      </c>
      <c r="X798" s="169">
        <v>0.923835125448029</v>
      </c>
      <c r="Y798" s="169">
        <v>0.92322565432681</v>
      </c>
      <c r="Z798" s="356">
        <v>0.92</v>
      </c>
      <c r="AA798" s="356">
        <v>0.908957415565345</v>
      </c>
      <c r="AB798" s="356">
        <v>0.958128078817734</v>
      </c>
      <c r="AC798" s="356">
        <v>0.947289156626506</v>
      </c>
      <c r="AD798" s="356">
        <v>0.932452276064611</v>
      </c>
      <c r="AE798" s="356">
        <v>0.92</v>
      </c>
      <c r="AF798" s="169">
        <v>1</v>
      </c>
      <c r="AG798" s="169">
        <v>0.996521066872826</v>
      </c>
      <c r="AH798" s="169">
        <v>0.993103448275862</v>
      </c>
      <c r="AI798" s="169">
        <v>0.996890052845719</v>
      </c>
      <c r="AJ798" s="356">
        <v>0.92</v>
      </c>
      <c r="AK798" s="169">
        <v>0.950333778371162</v>
      </c>
      <c r="AL798" s="169">
        <v>0.965085638998682</v>
      </c>
      <c r="AM798" s="169">
        <v>0.962374870555747</v>
      </c>
      <c r="AN798" s="169">
        <v>0.962212941045248</v>
      </c>
      <c r="AO798" s="168">
        <v>0.99</v>
      </c>
      <c r="AP798" s="358">
        <v>1</v>
      </c>
      <c r="AQ798" s="358">
        <v>1</v>
      </c>
      <c r="AR798" s="358">
        <v>1</v>
      </c>
      <c r="AS798" s="359">
        <v>1</v>
      </c>
      <c r="AT798" s="364">
        <v>0.0810595228934205</v>
      </c>
      <c r="AU798" s="361">
        <v>0.142857142857143</v>
      </c>
      <c r="AV798" s="362">
        <v>0</v>
      </c>
      <c r="AW798" s="362">
        <v>0</v>
      </c>
      <c r="AX798" s="362">
        <v>0.0705882352941176</v>
      </c>
      <c r="AY798" s="142"/>
      <c r="AZ798" s="140"/>
    </row>
    <row r="799" spans="1:52">
      <c r="A799" s="138"/>
      <c r="B799" s="142"/>
      <c r="C799" s="172" t="s">
        <v>1158</v>
      </c>
      <c r="D799" s="166" t="s">
        <v>26</v>
      </c>
      <c r="E799" s="166" t="s">
        <v>1159</v>
      </c>
      <c r="F799" s="167" t="s">
        <v>1457</v>
      </c>
      <c r="G799" s="181" t="s">
        <v>1458</v>
      </c>
      <c r="H799" s="181" t="s">
        <v>1458</v>
      </c>
      <c r="I799" s="181" t="s">
        <v>1458</v>
      </c>
      <c r="J799" s="181" t="s">
        <v>1458</v>
      </c>
      <c r="K799" s="168">
        <v>0.9</v>
      </c>
      <c r="L799" s="169">
        <v>0.857142857142857</v>
      </c>
      <c r="M799" s="169">
        <v>0.941176470588235</v>
      </c>
      <c r="N799" s="170">
        <v>0.947368421052632</v>
      </c>
      <c r="O799" s="170">
        <v>0.93109243697479</v>
      </c>
      <c r="P799" s="356">
        <v>0.9</v>
      </c>
      <c r="Q799" s="357">
        <v>0.924302788844621</v>
      </c>
      <c r="R799" s="169">
        <v>0.932475884244373</v>
      </c>
      <c r="S799" s="169">
        <v>0.92530399536769</v>
      </c>
      <c r="T799" s="169">
        <v>0.942853178457452</v>
      </c>
      <c r="U799" s="356">
        <v>0.9</v>
      </c>
      <c r="V799" s="169">
        <v>0.899203187250996</v>
      </c>
      <c r="W799" s="169">
        <v>0.92443729903537</v>
      </c>
      <c r="X799" s="169">
        <v>0.926462072958888</v>
      </c>
      <c r="Y799" s="169">
        <v>0.928402941584571</v>
      </c>
      <c r="Z799" s="356">
        <v>0.92</v>
      </c>
      <c r="AA799" s="356">
        <v>0.890965732087227</v>
      </c>
      <c r="AB799" s="356">
        <v>0.920918367346939</v>
      </c>
      <c r="AC799" s="356">
        <v>0.89119170984456</v>
      </c>
      <c r="AD799" s="356">
        <v>0.911248781846025</v>
      </c>
      <c r="AE799" s="356">
        <v>0.92</v>
      </c>
      <c r="AF799" s="169">
        <v>0.997983870967742</v>
      </c>
      <c r="AG799" s="169">
        <v>1</v>
      </c>
      <c r="AH799" s="169">
        <v>0.929663608562691</v>
      </c>
      <c r="AI799" s="169">
        <v>0.989724807975991</v>
      </c>
      <c r="AJ799" s="356">
        <v>0.92</v>
      </c>
      <c r="AK799" s="169">
        <v>0.935320228281547</v>
      </c>
      <c r="AL799" s="169">
        <v>0.946850393700787</v>
      </c>
      <c r="AM799" s="169">
        <v>0.953169347209082</v>
      </c>
      <c r="AN799" s="169">
        <v>0.955869427782832</v>
      </c>
      <c r="AO799" s="168">
        <v>0.99</v>
      </c>
      <c r="AP799" s="358">
        <v>1</v>
      </c>
      <c r="AQ799" s="358">
        <v>1</v>
      </c>
      <c r="AR799" s="358">
        <v>1</v>
      </c>
      <c r="AS799" s="359">
        <v>1</v>
      </c>
      <c r="AT799" s="364">
        <v>0.0810595228934205</v>
      </c>
      <c r="AU799" s="361">
        <v>0</v>
      </c>
      <c r="AV799" s="362">
        <v>0</v>
      </c>
      <c r="AW799" s="362">
        <v>0</v>
      </c>
      <c r="AX799" s="362">
        <v>0.0511811023622047</v>
      </c>
      <c r="AY799" s="142"/>
      <c r="AZ799" s="140"/>
    </row>
    <row r="800" spans="1:52">
      <c r="A800" s="138"/>
      <c r="B800" s="142"/>
      <c r="C800" s="172" t="s">
        <v>1158</v>
      </c>
      <c r="D800" s="166" t="s">
        <v>26</v>
      </c>
      <c r="E800" s="166" t="s">
        <v>1159</v>
      </c>
      <c r="F800" s="167" t="s">
        <v>1459</v>
      </c>
      <c r="G800" s="181" t="s">
        <v>1460</v>
      </c>
      <c r="H800" s="181" t="s">
        <v>1460</v>
      </c>
      <c r="I800" s="181" t="s">
        <v>1460</v>
      </c>
      <c r="J800" s="181" t="s">
        <v>1460</v>
      </c>
      <c r="K800" s="168">
        <v>0.9</v>
      </c>
      <c r="L800" s="169">
        <v>0.96</v>
      </c>
      <c r="M800" s="169">
        <v>0.833333333333333</v>
      </c>
      <c r="N800" s="170">
        <v>0.92</v>
      </c>
      <c r="O800" s="170">
        <v>0.895894428152493</v>
      </c>
      <c r="P800" s="356">
        <v>0.9</v>
      </c>
      <c r="Q800" s="357">
        <v>0.898173338515352</v>
      </c>
      <c r="R800" s="169">
        <v>0.897810218978102</v>
      </c>
      <c r="S800" s="169">
        <v>0.917570498915401</v>
      </c>
      <c r="T800" s="169">
        <v>0.921591253026634</v>
      </c>
      <c r="U800" s="356">
        <v>0.9</v>
      </c>
      <c r="V800" s="169">
        <v>0.890788962300816</v>
      </c>
      <c r="W800" s="169">
        <v>0.893430656934307</v>
      </c>
      <c r="X800" s="169">
        <v>0.931670281995662</v>
      </c>
      <c r="Y800" s="169">
        <v>0.913003177966102</v>
      </c>
      <c r="Z800" s="356">
        <v>0.92</v>
      </c>
      <c r="AA800" s="356">
        <v>0.903374233128834</v>
      </c>
      <c r="AB800" s="356">
        <v>0.913716814159292</v>
      </c>
      <c r="AC800" s="356">
        <v>0.929203539823009</v>
      </c>
      <c r="AD800" s="356">
        <v>0.912061151322465</v>
      </c>
      <c r="AE800" s="356">
        <v>0.92</v>
      </c>
      <c r="AF800" s="169">
        <v>0.999242997728993</v>
      </c>
      <c r="AG800" s="169">
        <v>0.99835255354201</v>
      </c>
      <c r="AH800" s="169">
        <v>0.986531986531986</v>
      </c>
      <c r="AI800" s="169">
        <v>0.99725902238465</v>
      </c>
      <c r="AJ800" s="356">
        <v>0.92</v>
      </c>
      <c r="AK800" s="169">
        <v>0.93922480620155</v>
      </c>
      <c r="AL800" s="169">
        <v>0.931398416886544</v>
      </c>
      <c r="AM800" s="169">
        <v>0.95531453362256</v>
      </c>
      <c r="AN800" s="169">
        <v>0.944478061307319</v>
      </c>
      <c r="AO800" s="168">
        <v>0.99</v>
      </c>
      <c r="AP800" s="358">
        <v>1</v>
      </c>
      <c r="AQ800" s="358">
        <v>1</v>
      </c>
      <c r="AR800" s="358">
        <v>1</v>
      </c>
      <c r="AS800" s="359">
        <v>1</v>
      </c>
      <c r="AT800" s="364">
        <v>0.0810595228934205</v>
      </c>
      <c r="AU800" s="361">
        <v>0.166666666666667</v>
      </c>
      <c r="AV800" s="362">
        <v>0.0909090909090909</v>
      </c>
      <c r="AW800" s="362">
        <v>0</v>
      </c>
      <c r="AX800" s="362">
        <v>0.0407303370786517</v>
      </c>
      <c r="AY800" s="142"/>
      <c r="AZ800" s="140"/>
    </row>
    <row r="801" spans="1:52">
      <c r="A801" s="138"/>
      <c r="B801" s="142"/>
      <c r="C801" s="172" t="s">
        <v>1158</v>
      </c>
      <c r="D801" s="166" t="s">
        <v>26</v>
      </c>
      <c r="E801" s="166" t="s">
        <v>1159</v>
      </c>
      <c r="F801" s="167" t="s">
        <v>1461</v>
      </c>
      <c r="G801" s="181" t="s">
        <v>1462</v>
      </c>
      <c r="H801" s="181" t="s">
        <v>1462</v>
      </c>
      <c r="I801" s="181" t="s">
        <v>1462</v>
      </c>
      <c r="J801" s="181" t="s">
        <v>1462</v>
      </c>
      <c r="K801" s="168">
        <v>0.9</v>
      </c>
      <c r="L801" s="169">
        <v>0.774193548387097</v>
      </c>
      <c r="M801" s="169">
        <v>0.714285714285714</v>
      </c>
      <c r="N801" s="170">
        <v>0.785714285714286</v>
      </c>
      <c r="O801" s="170">
        <v>0.818799546998867</v>
      </c>
      <c r="P801" s="356">
        <v>0.9</v>
      </c>
      <c r="Q801" s="357">
        <v>0.940658716638274</v>
      </c>
      <c r="R801" s="169">
        <v>0.941527446300716</v>
      </c>
      <c r="S801" s="169">
        <v>0.953218712514994</v>
      </c>
      <c r="T801" s="169">
        <v>0.950115441125026</v>
      </c>
      <c r="U801" s="356">
        <v>0.9</v>
      </c>
      <c r="V801" s="169">
        <v>0.883304940374787</v>
      </c>
      <c r="W801" s="169">
        <v>0.889021479713604</v>
      </c>
      <c r="X801" s="169">
        <v>0.906437425029988</v>
      </c>
      <c r="Y801" s="169">
        <v>0.911075351570699</v>
      </c>
      <c r="Z801" s="356">
        <v>0.92</v>
      </c>
      <c r="AA801" s="356">
        <v>0.820484581497797</v>
      </c>
      <c r="AB801" s="356">
        <v>0.915708812260536</v>
      </c>
      <c r="AC801" s="356">
        <v>0.910112359550562</v>
      </c>
      <c r="AD801" s="356">
        <v>0.908813982521848</v>
      </c>
      <c r="AE801" s="356">
        <v>0.92</v>
      </c>
      <c r="AF801" s="169">
        <v>1</v>
      </c>
      <c r="AG801" s="169">
        <v>0.997722095671982</v>
      </c>
      <c r="AH801" s="169">
        <v>1</v>
      </c>
      <c r="AI801" s="169">
        <v>0.99511065362841</v>
      </c>
      <c r="AJ801" s="356">
        <v>0.92</v>
      </c>
      <c r="AK801" s="169">
        <v>0.928668171557562</v>
      </c>
      <c r="AL801" s="169">
        <v>0.95</v>
      </c>
      <c r="AM801" s="169">
        <v>0.957426376440461</v>
      </c>
      <c r="AN801" s="169">
        <v>0.958937039708036</v>
      </c>
      <c r="AO801" s="168">
        <v>0.99</v>
      </c>
      <c r="AP801" s="358">
        <v>1</v>
      </c>
      <c r="AQ801" s="358">
        <v>1</v>
      </c>
      <c r="AR801" s="358">
        <v>1</v>
      </c>
      <c r="AS801" s="359">
        <v>1</v>
      </c>
      <c r="AT801" s="364">
        <v>0.0810595228934205</v>
      </c>
      <c r="AU801" s="361">
        <v>0.636363636363636</v>
      </c>
      <c r="AV801" s="362">
        <v>0</v>
      </c>
      <c r="AW801" s="362">
        <v>0</v>
      </c>
      <c r="AX801" s="362">
        <v>0.075187969924812</v>
      </c>
      <c r="AY801" s="142"/>
      <c r="AZ801" s="140"/>
    </row>
    <row r="802" spans="1:52">
      <c r="A802" s="138"/>
      <c r="B802" s="142"/>
      <c r="C802" s="172" t="s">
        <v>1158</v>
      </c>
      <c r="D802" s="166" t="s">
        <v>26</v>
      </c>
      <c r="E802" s="166" t="s">
        <v>1159</v>
      </c>
      <c r="F802" s="167" t="s">
        <v>1463</v>
      </c>
      <c r="G802" s="181" t="s">
        <v>1464</v>
      </c>
      <c r="H802" s="181" t="s">
        <v>1464</v>
      </c>
      <c r="I802" s="181" t="s">
        <v>1464</v>
      </c>
      <c r="J802" s="181" t="s">
        <v>1464</v>
      </c>
      <c r="K802" s="168">
        <v>0.9</v>
      </c>
      <c r="L802" s="169">
        <v>0.869565217391304</v>
      </c>
      <c r="M802" s="169">
        <v>0.888888888888889</v>
      </c>
      <c r="N802" s="170">
        <v>0.91304347826087</v>
      </c>
      <c r="O802" s="170">
        <v>0.860394537177542</v>
      </c>
      <c r="P802" s="356">
        <v>0.9</v>
      </c>
      <c r="Q802" s="357">
        <v>0.899758870134344</v>
      </c>
      <c r="R802" s="169">
        <v>0.934040047114252</v>
      </c>
      <c r="S802" s="169">
        <v>0.927115188583079</v>
      </c>
      <c r="T802" s="169">
        <v>0.91888355083895</v>
      </c>
      <c r="U802" s="356">
        <v>0.9</v>
      </c>
      <c r="V802" s="169">
        <v>0.864622803995866</v>
      </c>
      <c r="W802" s="169">
        <v>0.88339222614841</v>
      </c>
      <c r="X802" s="169">
        <v>0.918960244648318</v>
      </c>
      <c r="Y802" s="169">
        <v>0.910332711888714</v>
      </c>
      <c r="Z802" s="356">
        <v>0.92</v>
      </c>
      <c r="AA802" s="356">
        <v>0.834862385321101</v>
      </c>
      <c r="AB802" s="356">
        <v>0.888613861386139</v>
      </c>
      <c r="AC802" s="356">
        <v>0.919776119402985</v>
      </c>
      <c r="AD802" s="356">
        <v>0.89048473967684</v>
      </c>
      <c r="AE802" s="356">
        <v>0.92</v>
      </c>
      <c r="AF802" s="169">
        <v>0.998251748251748</v>
      </c>
      <c r="AG802" s="169">
        <v>1</v>
      </c>
      <c r="AH802" s="169">
        <v>0.997237569060773</v>
      </c>
      <c r="AI802" s="169">
        <v>0.997368986254295</v>
      </c>
      <c r="AJ802" s="356">
        <v>0.92</v>
      </c>
      <c r="AK802" s="169">
        <v>0.917348608837971</v>
      </c>
      <c r="AL802" s="169">
        <v>0.918595371109338</v>
      </c>
      <c r="AM802" s="169">
        <v>0.966813274690124</v>
      </c>
      <c r="AN802" s="169">
        <v>0.951940979659261</v>
      </c>
      <c r="AO802" s="168">
        <v>0.99</v>
      </c>
      <c r="AP802" s="358">
        <v>1</v>
      </c>
      <c r="AQ802" s="358">
        <v>1</v>
      </c>
      <c r="AR802" s="358">
        <v>1</v>
      </c>
      <c r="AS802" s="359">
        <v>1</v>
      </c>
      <c r="AT802" s="364">
        <v>0.0810595228934205</v>
      </c>
      <c r="AU802" s="361">
        <v>0.263157894736842</v>
      </c>
      <c r="AV802" s="362">
        <v>0.0769230769230769</v>
      </c>
      <c r="AW802" s="362">
        <v>0</v>
      </c>
      <c r="AX802" s="362">
        <v>0.0479616306954436</v>
      </c>
      <c r="AY802" s="142"/>
      <c r="AZ802" s="140"/>
    </row>
    <row r="803" spans="1:52">
      <c r="A803" s="138"/>
      <c r="B803" s="142"/>
      <c r="C803" s="172" t="s">
        <v>1158</v>
      </c>
      <c r="D803" s="166" t="s">
        <v>26</v>
      </c>
      <c r="E803" s="166" t="s">
        <v>1159</v>
      </c>
      <c r="F803" s="167" t="s">
        <v>1465</v>
      </c>
      <c r="G803" s="181" t="s">
        <v>1466</v>
      </c>
      <c r="H803" s="181" t="s">
        <v>1466</v>
      </c>
      <c r="I803" s="181" t="s">
        <v>1466</v>
      </c>
      <c r="J803" s="181" t="s">
        <v>1466</v>
      </c>
      <c r="K803" s="168">
        <v>0.9</v>
      </c>
      <c r="L803" s="169">
        <v>0.761904761904762</v>
      </c>
      <c r="M803" s="169">
        <v>0.714285714285714</v>
      </c>
      <c r="N803" s="170">
        <v>0.6</v>
      </c>
      <c r="O803" s="170">
        <v>0.733224222585925</v>
      </c>
      <c r="P803" s="356">
        <v>0.9</v>
      </c>
      <c r="Q803" s="357">
        <v>0.929582854955989</v>
      </c>
      <c r="R803" s="169">
        <v>0.950310559006211</v>
      </c>
      <c r="S803" s="169">
        <v>0.928909952606635</v>
      </c>
      <c r="T803" s="169">
        <v>0.929775630207316</v>
      </c>
      <c r="U803" s="356">
        <v>0.9</v>
      </c>
      <c r="V803" s="169">
        <v>0.900114810562572</v>
      </c>
      <c r="W803" s="169">
        <v>0.940993788819876</v>
      </c>
      <c r="X803" s="169">
        <v>0.887203791469194</v>
      </c>
      <c r="Y803" s="169">
        <v>0.918956849229895</v>
      </c>
      <c r="Z803" s="356">
        <v>0.92</v>
      </c>
      <c r="AA803" s="356">
        <v>0.88301282051282</v>
      </c>
      <c r="AB803" s="356">
        <v>0.896039603960396</v>
      </c>
      <c r="AC803" s="356">
        <v>0.93516699410609</v>
      </c>
      <c r="AD803" s="356">
        <v>0.918273645546373</v>
      </c>
      <c r="AE803" s="356">
        <v>0.92</v>
      </c>
      <c r="AF803" s="169">
        <v>0.996971990915973</v>
      </c>
      <c r="AG803" s="169">
        <v>0.996996996996997</v>
      </c>
      <c r="AH803" s="169">
        <v>1</v>
      </c>
      <c r="AI803" s="169">
        <v>0.994181605786943</v>
      </c>
      <c r="AJ803" s="356">
        <v>0.92</v>
      </c>
      <c r="AK803" s="169">
        <v>0.951513279802347</v>
      </c>
      <c r="AL803" s="169">
        <v>0.940919037199125</v>
      </c>
      <c r="AM803" s="169">
        <v>0.960290187094311</v>
      </c>
      <c r="AN803" s="169">
        <v>0.962787579097347</v>
      </c>
      <c r="AO803" s="168">
        <v>0.99</v>
      </c>
      <c r="AP803" s="358">
        <v>1</v>
      </c>
      <c r="AQ803" s="358">
        <v>1</v>
      </c>
      <c r="AR803" s="358">
        <v>1</v>
      </c>
      <c r="AS803" s="359">
        <v>1</v>
      </c>
      <c r="AT803" s="364">
        <v>0.0810595228934205</v>
      </c>
      <c r="AU803" s="361">
        <v>0.1875</v>
      </c>
      <c r="AV803" s="362">
        <v>0</v>
      </c>
      <c r="AW803" s="362">
        <v>0</v>
      </c>
      <c r="AX803" s="362">
        <v>0.0574712643678161</v>
      </c>
      <c r="AY803" s="142"/>
      <c r="AZ803" s="140"/>
    </row>
    <row r="804" spans="1:52">
      <c r="A804" s="138"/>
      <c r="B804" s="142"/>
      <c r="C804" s="172" t="s">
        <v>1158</v>
      </c>
      <c r="D804" s="166" t="s">
        <v>26</v>
      </c>
      <c r="E804" s="166" t="s">
        <v>1159</v>
      </c>
      <c r="F804" s="167" t="s">
        <v>1467</v>
      </c>
      <c r="G804" s="181" t="s">
        <v>1468</v>
      </c>
      <c r="H804" s="181" t="s">
        <v>1468</v>
      </c>
      <c r="I804" s="181" t="s">
        <v>1468</v>
      </c>
      <c r="J804" s="181" t="s">
        <v>1468</v>
      </c>
      <c r="K804" s="168">
        <v>0.9</v>
      </c>
      <c r="L804" s="169">
        <v>0.933333333333333</v>
      </c>
      <c r="M804" s="169">
        <v>0.818181818181818</v>
      </c>
      <c r="N804" s="170">
        <v>1</v>
      </c>
      <c r="O804" s="170">
        <v>0.95049504950495</v>
      </c>
      <c r="P804" s="356">
        <v>0.9</v>
      </c>
      <c r="Q804" s="357">
        <v>0.919667590027701</v>
      </c>
      <c r="R804" s="169">
        <v>0.967432950191571</v>
      </c>
      <c r="S804" s="169">
        <v>0.931617055510861</v>
      </c>
      <c r="T804" s="169">
        <v>0.945408771697363</v>
      </c>
      <c r="U804" s="356">
        <v>0.9</v>
      </c>
      <c r="V804" s="169">
        <v>0.896398891966759</v>
      </c>
      <c r="W804" s="169">
        <v>0.896551724137931</v>
      </c>
      <c r="X804" s="169">
        <v>0.901045856798069</v>
      </c>
      <c r="Y804" s="169">
        <v>0.91559560090102</v>
      </c>
      <c r="Z804" s="356">
        <v>0.92</v>
      </c>
      <c r="AA804" s="356">
        <v>0.890660592255125</v>
      </c>
      <c r="AB804" s="356">
        <v>0.918918918918919</v>
      </c>
      <c r="AC804" s="356">
        <v>0.873417721518987</v>
      </c>
      <c r="AD804" s="356">
        <v>0.917023503663526</v>
      </c>
      <c r="AE804" s="356">
        <v>0.92</v>
      </c>
      <c r="AF804" s="169">
        <v>1</v>
      </c>
      <c r="AG804" s="169">
        <v>0.999123575810692</v>
      </c>
      <c r="AH804" s="169">
        <v>1</v>
      </c>
      <c r="AI804" s="169">
        <v>0.998007191439588</v>
      </c>
      <c r="AJ804" s="356">
        <v>0.92</v>
      </c>
      <c r="AK804" s="169">
        <v>0.939393939393939</v>
      </c>
      <c r="AL804" s="169">
        <v>0.940097799511002</v>
      </c>
      <c r="AM804" s="169">
        <v>0.94551282051282</v>
      </c>
      <c r="AN804" s="169">
        <v>0.953714830315336</v>
      </c>
      <c r="AO804" s="168">
        <v>0.99</v>
      </c>
      <c r="AP804" s="358">
        <v>1</v>
      </c>
      <c r="AQ804" s="358">
        <v>1</v>
      </c>
      <c r="AR804" s="358">
        <v>1</v>
      </c>
      <c r="AS804" s="359">
        <v>1</v>
      </c>
      <c r="AT804" s="364">
        <v>0.0810595228934205</v>
      </c>
      <c r="AU804" s="361">
        <v>0.0769230769230769</v>
      </c>
      <c r="AV804" s="362">
        <v>0</v>
      </c>
      <c r="AW804" s="362">
        <v>0.142857142857143</v>
      </c>
      <c r="AX804" s="362">
        <v>0.0585774058577406</v>
      </c>
      <c r="AY804" s="142"/>
      <c r="AZ804" s="140"/>
    </row>
    <row r="805" spans="1:52">
      <c r="A805" s="138"/>
      <c r="B805" s="142"/>
      <c r="C805" s="172" t="s">
        <v>1158</v>
      </c>
      <c r="D805" s="166" t="s">
        <v>26</v>
      </c>
      <c r="E805" s="166" t="s">
        <v>1159</v>
      </c>
      <c r="F805" s="167" t="s">
        <v>1469</v>
      </c>
      <c r="G805" s="181" t="s">
        <v>1470</v>
      </c>
      <c r="H805" s="181" t="s">
        <v>1470</v>
      </c>
      <c r="I805" s="181" t="s">
        <v>1470</v>
      </c>
      <c r="J805" s="181" t="s">
        <v>1470</v>
      </c>
      <c r="K805" s="168">
        <v>0.9</v>
      </c>
      <c r="L805" s="169">
        <v>1</v>
      </c>
      <c r="M805" s="169">
        <v>1</v>
      </c>
      <c r="N805" s="170">
        <v>0.947368421052632</v>
      </c>
      <c r="O805" s="170">
        <v>0.931354359925789</v>
      </c>
      <c r="P805" s="356">
        <v>0.9</v>
      </c>
      <c r="Q805" s="357">
        <v>0.93420365535248</v>
      </c>
      <c r="R805" s="169">
        <v>0.846994535519126</v>
      </c>
      <c r="S805" s="169">
        <v>0.945080091533181</v>
      </c>
      <c r="T805" s="169">
        <v>0.943461071345513</v>
      </c>
      <c r="U805" s="356">
        <v>0.9</v>
      </c>
      <c r="V805" s="169">
        <v>0.891906005221932</v>
      </c>
      <c r="W805" s="169">
        <v>0.943533697632058</v>
      </c>
      <c r="X805" s="169">
        <v>0.95118230358505</v>
      </c>
      <c r="Y805" s="169">
        <v>0.941807281841908</v>
      </c>
      <c r="Z805" s="356">
        <v>0.92</v>
      </c>
      <c r="AA805" s="356">
        <v>0.903490759753593</v>
      </c>
      <c r="AB805" s="356">
        <v>0.940625</v>
      </c>
      <c r="AC805" s="356">
        <v>0.956521739130435</v>
      </c>
      <c r="AD805" s="356">
        <v>0.948796624796241</v>
      </c>
      <c r="AE805" s="356">
        <v>0.92</v>
      </c>
      <c r="AF805" s="169">
        <v>0.998224431818182</v>
      </c>
      <c r="AG805" s="169">
        <v>0.996195088204773</v>
      </c>
      <c r="AH805" s="169">
        <v>0.999034749034749</v>
      </c>
      <c r="AI805" s="169">
        <v>0.996948882278986</v>
      </c>
      <c r="AJ805" s="356">
        <v>0.92</v>
      </c>
      <c r="AK805" s="169">
        <v>0.940466278101582</v>
      </c>
      <c r="AL805" s="169">
        <v>0.963218390804598</v>
      </c>
      <c r="AM805" s="169">
        <v>0.979865771812081</v>
      </c>
      <c r="AN805" s="169">
        <v>0.971548270321938</v>
      </c>
      <c r="AO805" s="168">
        <v>0.99</v>
      </c>
      <c r="AP805" s="358">
        <v>1</v>
      </c>
      <c r="AQ805" s="358">
        <v>1</v>
      </c>
      <c r="AR805" s="358">
        <v>1</v>
      </c>
      <c r="AS805" s="359">
        <v>1</v>
      </c>
      <c r="AT805" s="364">
        <v>0.0810595228934205</v>
      </c>
      <c r="AU805" s="361">
        <v>3</v>
      </c>
      <c r="AV805" s="362">
        <v>0</v>
      </c>
      <c r="AW805" s="362">
        <v>0</v>
      </c>
      <c r="AX805" s="362">
        <v>0.131782945736434</v>
      </c>
      <c r="AY805" s="142"/>
      <c r="AZ805" s="140"/>
    </row>
    <row r="806" spans="1:52">
      <c r="A806" s="138"/>
      <c r="B806" s="142"/>
      <c r="C806" s="172" t="s">
        <v>1158</v>
      </c>
      <c r="D806" s="166" t="s">
        <v>26</v>
      </c>
      <c r="E806" s="166" t="s">
        <v>1159</v>
      </c>
      <c r="F806" s="167" t="s">
        <v>1471</v>
      </c>
      <c r="G806" s="181" t="s">
        <v>1472</v>
      </c>
      <c r="H806" s="181" t="s">
        <v>1472</v>
      </c>
      <c r="I806" s="181" t="s">
        <v>1472</v>
      </c>
      <c r="J806" s="181" t="s">
        <v>1472</v>
      </c>
      <c r="K806" s="168">
        <v>0.9</v>
      </c>
      <c r="L806" s="169">
        <v>0.895522388059702</v>
      </c>
      <c r="M806" s="169">
        <v>0.829787234042553</v>
      </c>
      <c r="N806" s="170">
        <v>0.951612903225806</v>
      </c>
      <c r="O806" s="170">
        <v>0.852989577619309</v>
      </c>
      <c r="P806" s="356">
        <v>0.9</v>
      </c>
      <c r="Q806" s="357">
        <v>0.950791923588442</v>
      </c>
      <c r="R806" s="169">
        <v>0.953068592057762</v>
      </c>
      <c r="S806" s="169">
        <v>0.962628193985747</v>
      </c>
      <c r="T806" s="169">
        <v>0.938058298072402</v>
      </c>
      <c r="U806" s="356">
        <v>0.9</v>
      </c>
      <c r="V806" s="169">
        <v>0.898803046789989</v>
      </c>
      <c r="W806" s="169">
        <v>0.882220216606498</v>
      </c>
      <c r="X806" s="169">
        <v>0.90839561967669</v>
      </c>
      <c r="Y806" s="169">
        <v>0.917271979313587</v>
      </c>
      <c r="Z806" s="356">
        <v>0.92</v>
      </c>
      <c r="AA806" s="356">
        <v>0.892118226600985</v>
      </c>
      <c r="AB806" s="356">
        <v>0.916208791208791</v>
      </c>
      <c r="AC806" s="356">
        <v>0.919687277896233</v>
      </c>
      <c r="AD806" s="356">
        <v>0.923405273866039</v>
      </c>
      <c r="AE806" s="356">
        <v>0.92</v>
      </c>
      <c r="AF806" s="169">
        <v>0.993453355155483</v>
      </c>
      <c r="AG806" s="169">
        <v>0.983221476510067</v>
      </c>
      <c r="AH806" s="169">
        <v>0.989425981873112</v>
      </c>
      <c r="AI806" s="169">
        <v>0.978481578443267</v>
      </c>
      <c r="AJ806" s="356">
        <v>0.92</v>
      </c>
      <c r="AK806" s="169">
        <v>0.938652688798292</v>
      </c>
      <c r="AL806" s="169">
        <v>0.937142857142857</v>
      </c>
      <c r="AM806" s="169">
        <v>0.952101661779081</v>
      </c>
      <c r="AN806" s="169">
        <v>0.958302129146753</v>
      </c>
      <c r="AO806" s="168">
        <v>0.99</v>
      </c>
      <c r="AP806" s="358">
        <v>1</v>
      </c>
      <c r="AQ806" s="358">
        <v>1</v>
      </c>
      <c r="AR806" s="358">
        <v>1</v>
      </c>
      <c r="AS806" s="359">
        <v>1</v>
      </c>
      <c r="AT806" s="364">
        <v>0.0810595228934205</v>
      </c>
      <c r="AU806" s="361">
        <v>0.192307692307692</v>
      </c>
      <c r="AV806" s="362">
        <v>0.119047619047619</v>
      </c>
      <c r="AW806" s="362">
        <v>0.0285714285714286</v>
      </c>
      <c r="AX806" s="362">
        <v>0.0576015108593012</v>
      </c>
      <c r="AY806" s="142"/>
      <c r="AZ806" s="140"/>
    </row>
    <row r="807" spans="1:52">
      <c r="A807" s="138"/>
      <c r="B807" s="142"/>
      <c r="C807" s="172" t="s">
        <v>1158</v>
      </c>
      <c r="D807" s="166" t="s">
        <v>26</v>
      </c>
      <c r="E807" s="166" t="s">
        <v>1159</v>
      </c>
      <c r="F807" s="167" t="s">
        <v>1473</v>
      </c>
      <c r="G807" s="181" t="s">
        <v>1474</v>
      </c>
      <c r="H807" s="181" t="s">
        <v>1474</v>
      </c>
      <c r="I807" s="181" t="s">
        <v>1474</v>
      </c>
      <c r="J807" s="181" t="s">
        <v>1474</v>
      </c>
      <c r="K807" s="168">
        <v>0.9</v>
      </c>
      <c r="L807" s="169">
        <v>0.863636363636364</v>
      </c>
      <c r="M807" s="169">
        <v>0.882352941176471</v>
      </c>
      <c r="N807" s="170">
        <v>0.764705882352941</v>
      </c>
      <c r="O807" s="170">
        <v>0.849220103986135</v>
      </c>
      <c r="P807" s="356">
        <v>0.9</v>
      </c>
      <c r="Q807" s="357">
        <v>0.953726453726454</v>
      </c>
      <c r="R807" s="169">
        <v>0.963525835866261</v>
      </c>
      <c r="S807" s="169">
        <v>0.961171228516868</v>
      </c>
      <c r="T807" s="169">
        <v>0.932090207946891</v>
      </c>
      <c r="U807" s="356">
        <v>0.9</v>
      </c>
      <c r="V807" s="169">
        <v>0.913595413595414</v>
      </c>
      <c r="W807" s="169">
        <v>0.914893617021277</v>
      </c>
      <c r="X807" s="169">
        <v>0.922342457033737</v>
      </c>
      <c r="Y807" s="169">
        <v>0.914029093039149</v>
      </c>
      <c r="Z807" s="356">
        <v>0.92</v>
      </c>
      <c r="AA807" s="356">
        <v>0.960655737704918</v>
      </c>
      <c r="AB807" s="356">
        <v>0.96420581655481</v>
      </c>
      <c r="AC807" s="356">
        <v>0.922518159806295</v>
      </c>
      <c r="AD807" s="356">
        <v>0.935796011768552</v>
      </c>
      <c r="AE807" s="356">
        <v>0.92</v>
      </c>
      <c r="AF807" s="169">
        <v>1</v>
      </c>
      <c r="AG807" s="169">
        <v>1</v>
      </c>
      <c r="AH807" s="169">
        <v>0.972027972027972</v>
      </c>
      <c r="AI807" s="169">
        <v>0.996346078559311</v>
      </c>
      <c r="AJ807" s="356">
        <v>0.92</v>
      </c>
      <c r="AK807" s="169">
        <v>0.972149410222805</v>
      </c>
      <c r="AL807" s="169">
        <v>0.9710407239819</v>
      </c>
      <c r="AM807" s="169">
        <v>0.959173387096774</v>
      </c>
      <c r="AN807" s="169">
        <v>0.963115493296459</v>
      </c>
      <c r="AO807" s="168">
        <v>0.99</v>
      </c>
      <c r="AP807" s="358">
        <v>1</v>
      </c>
      <c r="AQ807" s="358">
        <v>1</v>
      </c>
      <c r="AR807" s="358">
        <v>1</v>
      </c>
      <c r="AS807" s="359">
        <v>1</v>
      </c>
      <c r="AT807" s="364">
        <v>0.0810595228934205</v>
      </c>
      <c r="AU807" s="361">
        <v>0.285714285714286</v>
      </c>
      <c r="AV807" s="362">
        <v>0</v>
      </c>
      <c r="AW807" s="362">
        <v>0</v>
      </c>
      <c r="AX807" s="362">
        <v>0.0311111111111111</v>
      </c>
      <c r="AY807" s="142"/>
      <c r="AZ807" s="140"/>
    </row>
    <row r="808" spans="1:52">
      <c r="A808" s="138"/>
      <c r="B808" s="142"/>
      <c r="C808" s="172" t="s">
        <v>1158</v>
      </c>
      <c r="D808" s="166" t="s">
        <v>26</v>
      </c>
      <c r="E808" s="166" t="s">
        <v>1159</v>
      </c>
      <c r="F808" s="167" t="s">
        <v>1475</v>
      </c>
      <c r="G808" s="181" t="s">
        <v>1476</v>
      </c>
      <c r="H808" s="181" t="s">
        <v>1476</v>
      </c>
      <c r="I808" s="181" t="s">
        <v>1476</v>
      </c>
      <c r="J808" s="181" t="s">
        <v>1476</v>
      </c>
      <c r="K808" s="168">
        <v>0.9</v>
      </c>
      <c r="L808" s="169">
        <v>0.95</v>
      </c>
      <c r="M808" s="169">
        <v>0.928571428571429</v>
      </c>
      <c r="N808" s="170">
        <v>1</v>
      </c>
      <c r="O808" s="170">
        <v>0.96958174904943</v>
      </c>
      <c r="P808" s="356">
        <v>0.9</v>
      </c>
      <c r="Q808" s="357">
        <v>0.931506849315068</v>
      </c>
      <c r="R808" s="169">
        <v>0.871261378413524</v>
      </c>
      <c r="S808" s="169">
        <v>0.817126269956459</v>
      </c>
      <c r="T808" s="169">
        <v>0.916615836067195</v>
      </c>
      <c r="U808" s="356">
        <v>0.9</v>
      </c>
      <c r="V808" s="169">
        <v>0.904812082894275</v>
      </c>
      <c r="W808" s="169">
        <v>0.881664499349805</v>
      </c>
      <c r="X808" s="169">
        <v>0.860183841315917</v>
      </c>
      <c r="Y808" s="169">
        <v>0.912148238513658</v>
      </c>
      <c r="Z808" s="356">
        <v>0.92</v>
      </c>
      <c r="AA808" s="356">
        <v>0.902796271637816</v>
      </c>
      <c r="AB808" s="356">
        <v>0.873684210526316</v>
      </c>
      <c r="AC808" s="356">
        <v>0.875</v>
      </c>
      <c r="AD808" s="356">
        <v>0.894230214997983</v>
      </c>
      <c r="AE808" s="356">
        <v>0.92</v>
      </c>
      <c r="AF808" s="169">
        <v>0.994925467808436</v>
      </c>
      <c r="AG808" s="169">
        <v>0.985960433950223</v>
      </c>
      <c r="AH808" s="169">
        <v>0.906776622445321</v>
      </c>
      <c r="AI808" s="169">
        <v>0.980432223097956</v>
      </c>
      <c r="AJ808" s="356">
        <v>0.92</v>
      </c>
      <c r="AK808" s="169">
        <v>0.937187326292385</v>
      </c>
      <c r="AL808" s="169">
        <v>0.907556270096463</v>
      </c>
      <c r="AM808" s="169">
        <v>0.92674281213076</v>
      </c>
      <c r="AN808" s="169">
        <v>0.941498429789143</v>
      </c>
      <c r="AO808" s="168">
        <v>0.99</v>
      </c>
      <c r="AP808" s="358">
        <v>1</v>
      </c>
      <c r="AQ808" s="358">
        <v>1</v>
      </c>
      <c r="AR808" s="358">
        <v>1</v>
      </c>
      <c r="AS808" s="359">
        <v>1</v>
      </c>
      <c r="AT808" s="364">
        <v>0.0810595228934205</v>
      </c>
      <c r="AU808" s="361">
        <v>0.214285714285714</v>
      </c>
      <c r="AV808" s="362">
        <v>0</v>
      </c>
      <c r="AW808" s="362">
        <v>0</v>
      </c>
      <c r="AX808" s="362">
        <v>0.0603015075376884</v>
      </c>
      <c r="AY808" s="142"/>
      <c r="AZ808" s="140"/>
    </row>
    <row r="809" spans="1:52">
      <c r="A809" s="138"/>
      <c r="B809" s="142"/>
      <c r="C809" s="172" t="s">
        <v>1158</v>
      </c>
      <c r="D809" s="166" t="s">
        <v>26</v>
      </c>
      <c r="E809" s="166" t="s">
        <v>1159</v>
      </c>
      <c r="F809" s="167" t="s">
        <v>1477</v>
      </c>
      <c r="G809" s="181" t="s">
        <v>1478</v>
      </c>
      <c r="H809" s="181" t="s">
        <v>1478</v>
      </c>
      <c r="I809" s="181" t="s">
        <v>1478</v>
      </c>
      <c r="J809" s="181" t="s">
        <v>1478</v>
      </c>
      <c r="K809" s="168">
        <v>0.9</v>
      </c>
      <c r="L809" s="169">
        <v>0.8</v>
      </c>
      <c r="M809" s="169">
        <v>0.789473684210526</v>
      </c>
      <c r="N809" s="170">
        <v>0.84</v>
      </c>
      <c r="O809" s="170">
        <v>0.828651685393258</v>
      </c>
      <c r="P809" s="356">
        <v>0.9</v>
      </c>
      <c r="Q809" s="357">
        <v>0.880528052805281</v>
      </c>
      <c r="R809" s="169">
        <v>0.897959183673469</v>
      </c>
      <c r="S809" s="169">
        <v>0.95320197044335</v>
      </c>
      <c r="T809" s="169">
        <v>0.921438610996279</v>
      </c>
      <c r="U809" s="356">
        <v>0.9</v>
      </c>
      <c r="V809" s="169">
        <v>0.788118811881188</v>
      </c>
      <c r="W809" s="169">
        <v>0.778231292517007</v>
      </c>
      <c r="X809" s="169">
        <v>0.812807881773399</v>
      </c>
      <c r="Y809" s="169">
        <v>0.848234807771806</v>
      </c>
      <c r="Z809" s="356">
        <v>0.92</v>
      </c>
      <c r="AA809" s="356">
        <v>0.914093959731544</v>
      </c>
      <c r="AB809" s="356">
        <v>0.85207100591716</v>
      </c>
      <c r="AC809" s="356">
        <v>0.898678414096916</v>
      </c>
      <c r="AD809" s="356">
        <v>0.923822177932791</v>
      </c>
      <c r="AE809" s="356">
        <v>0.92</v>
      </c>
      <c r="AF809" s="169">
        <v>0.995633187772926</v>
      </c>
      <c r="AG809" s="169">
        <v>0.99537037037037</v>
      </c>
      <c r="AH809" s="169">
        <v>0.988372093023256</v>
      </c>
      <c r="AI809" s="169">
        <v>0.984639830508475</v>
      </c>
      <c r="AJ809" s="356">
        <v>0.92</v>
      </c>
      <c r="AK809" s="169">
        <v>0.907019867549669</v>
      </c>
      <c r="AL809" s="169">
        <v>0.873590982286634</v>
      </c>
      <c r="AM809" s="169">
        <v>0.899355877616747</v>
      </c>
      <c r="AN809" s="169">
        <v>0.93045160633369</v>
      </c>
      <c r="AO809" s="168">
        <v>0.99</v>
      </c>
      <c r="AP809" s="358">
        <v>1</v>
      </c>
      <c r="AQ809" s="358">
        <v>1</v>
      </c>
      <c r="AR809" s="358">
        <v>1</v>
      </c>
      <c r="AS809" s="359">
        <v>1</v>
      </c>
      <c r="AT809" s="364">
        <v>0.0810595228934205</v>
      </c>
      <c r="AU809" s="361">
        <v>0.2</v>
      </c>
      <c r="AV809" s="362">
        <v>0</v>
      </c>
      <c r="AW809" s="362">
        <v>0.0909090909090909</v>
      </c>
      <c r="AX809" s="362">
        <v>0.0273972602739726</v>
      </c>
      <c r="AY809" s="142"/>
      <c r="AZ809" s="140"/>
    </row>
    <row r="810" spans="1:52">
      <c r="A810" s="138"/>
      <c r="B810" s="142"/>
      <c r="C810" s="172" t="s">
        <v>1158</v>
      </c>
      <c r="D810" s="166" t="s">
        <v>26</v>
      </c>
      <c r="E810" s="166" t="s">
        <v>1159</v>
      </c>
      <c r="F810" s="167" t="s">
        <v>1479</v>
      </c>
      <c r="G810" s="181" t="s">
        <v>1480</v>
      </c>
      <c r="H810" s="181" t="s">
        <v>1480</v>
      </c>
      <c r="I810" s="181" t="s">
        <v>1480</v>
      </c>
      <c r="J810" s="181" t="s">
        <v>1480</v>
      </c>
      <c r="K810" s="168">
        <v>0.9</v>
      </c>
      <c r="L810" s="169">
        <v>1</v>
      </c>
      <c r="M810" s="169">
        <v>0.947368421052632</v>
      </c>
      <c r="N810" s="170">
        <v>0.923076923076923</v>
      </c>
      <c r="O810" s="170">
        <v>0.966013071895425</v>
      </c>
      <c r="P810" s="356">
        <v>0.9</v>
      </c>
      <c r="Q810" s="357">
        <v>0.945550351288056</v>
      </c>
      <c r="R810" s="169">
        <v>0.977730646871686</v>
      </c>
      <c r="S810" s="169">
        <v>0.923430962343096</v>
      </c>
      <c r="T810" s="169">
        <v>0.947732997481108</v>
      </c>
      <c r="U810" s="356">
        <v>0.9</v>
      </c>
      <c r="V810" s="169">
        <v>0.925936768149883</v>
      </c>
      <c r="W810" s="169">
        <v>0.932131495227996</v>
      </c>
      <c r="X810" s="169">
        <v>0.935146443514644</v>
      </c>
      <c r="Y810" s="169">
        <v>0.934858662188637</v>
      </c>
      <c r="Z810" s="356">
        <v>0.92</v>
      </c>
      <c r="AA810" s="356">
        <v>0.929250263991552</v>
      </c>
      <c r="AB810" s="356">
        <v>0.913793103448276</v>
      </c>
      <c r="AC810" s="356">
        <v>0.90893760539629</v>
      </c>
      <c r="AD810" s="356">
        <v>0.918069531212743</v>
      </c>
      <c r="AE810" s="356">
        <v>0.92</v>
      </c>
      <c r="AF810" s="169">
        <v>0.996229260935143</v>
      </c>
      <c r="AG810" s="169">
        <v>0.99393506956832</v>
      </c>
      <c r="AH810" s="169">
        <v>0.987486965589155</v>
      </c>
      <c r="AI810" s="169">
        <v>0.989813580333544</v>
      </c>
      <c r="AJ810" s="356">
        <v>0.92</v>
      </c>
      <c r="AK810" s="169">
        <v>0.965849186339675</v>
      </c>
      <c r="AL810" s="169">
        <v>0.944971537001898</v>
      </c>
      <c r="AM810" s="169">
        <v>0.958766342608113</v>
      </c>
      <c r="AN810" s="169">
        <v>0.962530692598081</v>
      </c>
      <c r="AO810" s="168">
        <v>0.99</v>
      </c>
      <c r="AP810" s="358">
        <v>1</v>
      </c>
      <c r="AQ810" s="358">
        <v>1</v>
      </c>
      <c r="AR810" s="358">
        <v>1</v>
      </c>
      <c r="AS810" s="359">
        <v>1</v>
      </c>
      <c r="AT810" s="364">
        <v>0.0810595228934205</v>
      </c>
      <c r="AU810" s="361">
        <v>0.0625</v>
      </c>
      <c r="AV810" s="362">
        <v>0</v>
      </c>
      <c r="AW810" s="362">
        <v>0.105263157894737</v>
      </c>
      <c r="AX810" s="362">
        <v>0.0555555555555556</v>
      </c>
      <c r="AY810" s="142"/>
      <c r="AZ810" s="140"/>
    </row>
    <row r="811" spans="1:52">
      <c r="A811" s="138"/>
      <c r="B811" s="142"/>
      <c r="C811" s="172" t="s">
        <v>1158</v>
      </c>
      <c r="D811" s="166" t="s">
        <v>26</v>
      </c>
      <c r="E811" s="166" t="s">
        <v>1159</v>
      </c>
      <c r="F811" s="167" t="s">
        <v>1481</v>
      </c>
      <c r="G811" s="181" t="s">
        <v>1482</v>
      </c>
      <c r="H811" s="181" t="s">
        <v>1482</v>
      </c>
      <c r="I811" s="181" t="s">
        <v>1482</v>
      </c>
      <c r="J811" s="181" t="s">
        <v>1482</v>
      </c>
      <c r="K811" s="168">
        <v>0.9</v>
      </c>
      <c r="L811" s="169">
        <v>0.739130434782609</v>
      </c>
      <c r="M811" s="169">
        <v>0.684210526315789</v>
      </c>
      <c r="N811" s="170">
        <v>0.590909090909091</v>
      </c>
      <c r="O811" s="170">
        <v>0.716772151898734</v>
      </c>
      <c r="P811" s="356">
        <v>0.9</v>
      </c>
      <c r="Q811" s="357">
        <v>0.937340619307832</v>
      </c>
      <c r="R811" s="169">
        <v>0.905035971223022</v>
      </c>
      <c r="S811" s="169">
        <v>0.921511627906977</v>
      </c>
      <c r="T811" s="169">
        <v>0.924007007121368</v>
      </c>
      <c r="U811" s="356">
        <v>0.9</v>
      </c>
      <c r="V811" s="169">
        <v>0.915482695810565</v>
      </c>
      <c r="W811" s="169">
        <v>0.882014388489209</v>
      </c>
      <c r="X811" s="169">
        <v>0.899418604651163</v>
      </c>
      <c r="Y811" s="169">
        <v>0.901233862675654</v>
      </c>
      <c r="Z811" s="356">
        <v>0.92</v>
      </c>
      <c r="AA811" s="356">
        <v>0.886002886002886</v>
      </c>
      <c r="AB811" s="356">
        <v>0.807256235827664</v>
      </c>
      <c r="AC811" s="356">
        <v>0.792682926829268</v>
      </c>
      <c r="AD811" s="356">
        <v>0.866925388082123</v>
      </c>
      <c r="AE811" s="356">
        <v>0.92</v>
      </c>
      <c r="AF811" s="169">
        <v>1</v>
      </c>
      <c r="AG811" s="169">
        <v>1</v>
      </c>
      <c r="AH811" s="169">
        <v>0.967741935483871</v>
      </c>
      <c r="AI811" s="169">
        <v>0.98273381294964</v>
      </c>
      <c r="AJ811" s="356">
        <v>0.92</v>
      </c>
      <c r="AK811" s="169">
        <v>0.929610238510762</v>
      </c>
      <c r="AL811" s="169">
        <v>0.889964788732394</v>
      </c>
      <c r="AM811" s="169">
        <v>0.902347417840376</v>
      </c>
      <c r="AN811" s="169">
        <v>0.926197322901309</v>
      </c>
      <c r="AO811" s="168">
        <v>0.99</v>
      </c>
      <c r="AP811" s="358">
        <v>1</v>
      </c>
      <c r="AQ811" s="358">
        <v>1</v>
      </c>
      <c r="AR811" s="358">
        <v>1</v>
      </c>
      <c r="AS811" s="359">
        <v>1</v>
      </c>
      <c r="AT811" s="364">
        <v>0.0810595228934205</v>
      </c>
      <c r="AU811" s="361">
        <v>0.2</v>
      </c>
      <c r="AV811" s="362">
        <v>0</v>
      </c>
      <c r="AW811" s="362">
        <v>0.0833333333333333</v>
      </c>
      <c r="AX811" s="362">
        <v>0.038961038961039</v>
      </c>
      <c r="AY811" s="142"/>
      <c r="AZ811" s="140"/>
    </row>
    <row r="812" spans="1:52">
      <c r="A812" s="138"/>
      <c r="B812" s="142"/>
      <c r="C812" s="172" t="s">
        <v>1158</v>
      </c>
      <c r="D812" s="166" t="s">
        <v>26</v>
      </c>
      <c r="E812" s="166" t="s">
        <v>1159</v>
      </c>
      <c r="F812" s="167" t="s">
        <v>1483</v>
      </c>
      <c r="G812" s="181" t="s">
        <v>1484</v>
      </c>
      <c r="H812" s="181" t="s">
        <v>1484</v>
      </c>
      <c r="I812" s="181" t="s">
        <v>1484</v>
      </c>
      <c r="J812" s="181" t="s">
        <v>1484</v>
      </c>
      <c r="K812" s="168">
        <v>0.9</v>
      </c>
      <c r="L812" s="169">
        <v>0.666666666666667</v>
      </c>
      <c r="M812" s="169">
        <v>0.875</v>
      </c>
      <c r="N812" s="170">
        <v>0.7</v>
      </c>
      <c r="O812" s="170">
        <v>0.752767527675277</v>
      </c>
      <c r="P812" s="356">
        <v>0.9</v>
      </c>
      <c r="Q812" s="357">
        <v>0.97098976109215</v>
      </c>
      <c r="R812" s="169">
        <v>0.942492012779553</v>
      </c>
      <c r="S812" s="169">
        <v>0.956574185765983</v>
      </c>
      <c r="T812" s="169">
        <v>0.968134138588684</v>
      </c>
      <c r="U812" s="356">
        <v>0.9</v>
      </c>
      <c r="V812" s="169">
        <v>0.90358361774744</v>
      </c>
      <c r="W812" s="169">
        <v>0.904153354632588</v>
      </c>
      <c r="X812" s="169">
        <v>0.914354644149578</v>
      </c>
      <c r="Y812" s="169">
        <v>0.921050540368722</v>
      </c>
      <c r="Z812" s="356">
        <v>0.92</v>
      </c>
      <c r="AA812" s="356">
        <v>0.961538461538462</v>
      </c>
      <c r="AB812" s="356">
        <v>0.941798941798942</v>
      </c>
      <c r="AC812" s="356">
        <v>0.938461538461538</v>
      </c>
      <c r="AD812" s="356">
        <v>0.940265486725664</v>
      </c>
      <c r="AE812" s="356">
        <v>0.92</v>
      </c>
      <c r="AF812" s="169">
        <v>1</v>
      </c>
      <c r="AG812" s="169">
        <v>0.996515679442509</v>
      </c>
      <c r="AH812" s="169">
        <v>0.966996699669967</v>
      </c>
      <c r="AI812" s="169">
        <v>0.9890098810244</v>
      </c>
      <c r="AJ812" s="356">
        <v>0.92</v>
      </c>
      <c r="AK812" s="169">
        <v>0.969135802469136</v>
      </c>
      <c r="AL812" s="169">
        <v>0.954183266932271</v>
      </c>
      <c r="AM812" s="169">
        <v>0.962890625</v>
      </c>
      <c r="AN812" s="169">
        <v>0.965883151335678</v>
      </c>
      <c r="AO812" s="168">
        <v>0.99</v>
      </c>
      <c r="AP812" s="358">
        <v>1</v>
      </c>
      <c r="AQ812" s="358">
        <v>1</v>
      </c>
      <c r="AR812" s="358">
        <v>1</v>
      </c>
      <c r="AS812" s="359">
        <v>1</v>
      </c>
      <c r="AT812" s="364">
        <v>0.0810595228934205</v>
      </c>
      <c r="AU812" s="361">
        <v>0.125</v>
      </c>
      <c r="AV812" s="362">
        <v>0</v>
      </c>
      <c r="AW812" s="362">
        <v>0</v>
      </c>
      <c r="AX812" s="362">
        <v>0.0588235294117647</v>
      </c>
      <c r="AY812" s="142"/>
      <c r="AZ812" s="140"/>
    </row>
    <row r="813" spans="1:52">
      <c r="A813" s="138"/>
      <c r="B813" s="142"/>
      <c r="C813" s="172" t="s">
        <v>1158</v>
      </c>
      <c r="D813" s="166" t="s">
        <v>26</v>
      </c>
      <c r="E813" s="166" t="s">
        <v>1159</v>
      </c>
      <c r="F813" s="167" t="s">
        <v>1485</v>
      </c>
      <c r="G813" s="181" t="s">
        <v>1486</v>
      </c>
      <c r="H813" s="181" t="s">
        <v>1486</v>
      </c>
      <c r="I813" s="181" t="s">
        <v>1486</v>
      </c>
      <c r="J813" s="181" t="s">
        <v>1486</v>
      </c>
      <c r="K813" s="168">
        <v>0.9</v>
      </c>
      <c r="L813" s="169">
        <v>0.869565217391304</v>
      </c>
      <c r="M813" s="169">
        <v>0.9375</v>
      </c>
      <c r="N813" s="170">
        <v>0.85</v>
      </c>
      <c r="O813" s="170">
        <v>0.83743842364532</v>
      </c>
      <c r="P813" s="356">
        <v>0.9</v>
      </c>
      <c r="Q813" s="357">
        <v>0.941525423728814</v>
      </c>
      <c r="R813" s="169">
        <v>0.957516339869281</v>
      </c>
      <c r="S813" s="169">
        <v>0.957616707616708</v>
      </c>
      <c r="T813" s="169">
        <v>0.943218776541752</v>
      </c>
      <c r="U813" s="356">
        <v>0.9</v>
      </c>
      <c r="V813" s="169">
        <v>0.920762711864407</v>
      </c>
      <c r="W813" s="169">
        <v>0.882352941176471</v>
      </c>
      <c r="X813" s="169">
        <v>0.915847665847666</v>
      </c>
      <c r="Y813" s="169">
        <v>0.915211401818822</v>
      </c>
      <c r="Z813" s="356">
        <v>0.92</v>
      </c>
      <c r="AA813" s="356">
        <v>0.888341543513957</v>
      </c>
      <c r="AB813" s="356">
        <v>0.855769230769231</v>
      </c>
      <c r="AC813" s="356">
        <v>0.903061224489796</v>
      </c>
      <c r="AD813" s="356">
        <v>0.900007061648189</v>
      </c>
      <c r="AE813" s="356">
        <v>0.92</v>
      </c>
      <c r="AF813" s="169">
        <v>1</v>
      </c>
      <c r="AG813" s="169">
        <v>0.991071428571429</v>
      </c>
      <c r="AH813" s="169">
        <v>0.987951807228916</v>
      </c>
      <c r="AI813" s="169">
        <v>0.981835264641403</v>
      </c>
      <c r="AJ813" s="356">
        <v>0.92</v>
      </c>
      <c r="AK813" s="169">
        <v>0.934343434343434</v>
      </c>
      <c r="AL813" s="169">
        <v>0.886186770428016</v>
      </c>
      <c r="AM813" s="169">
        <v>0.940128649183573</v>
      </c>
      <c r="AN813" s="169">
        <v>0.944578776281446</v>
      </c>
      <c r="AO813" s="168">
        <v>0.99</v>
      </c>
      <c r="AP813" s="358">
        <v>1</v>
      </c>
      <c r="AQ813" s="358">
        <v>1</v>
      </c>
      <c r="AR813" s="358">
        <v>1</v>
      </c>
      <c r="AS813" s="359">
        <v>1</v>
      </c>
      <c r="AT813" s="364">
        <v>0.0810595228934205</v>
      </c>
      <c r="AU813" s="361">
        <v>0.307692307692308</v>
      </c>
      <c r="AV813" s="362">
        <v>0.1</v>
      </c>
      <c r="AW813" s="362">
        <v>0</v>
      </c>
      <c r="AX813" s="362">
        <v>0.0833333333333333</v>
      </c>
      <c r="AY813" s="142"/>
      <c r="AZ813" s="140"/>
    </row>
    <row r="814" spans="1:52">
      <c r="A814" s="138"/>
      <c r="B814" s="142"/>
      <c r="C814" s="172" t="s">
        <v>1158</v>
      </c>
      <c r="D814" s="166" t="s">
        <v>26</v>
      </c>
      <c r="E814" s="166" t="s">
        <v>1159</v>
      </c>
      <c r="F814" s="167" t="s">
        <v>1487</v>
      </c>
      <c r="G814" s="181" t="s">
        <v>1488</v>
      </c>
      <c r="H814" s="181" t="s">
        <v>1488</v>
      </c>
      <c r="I814" s="181" t="s">
        <v>1488</v>
      </c>
      <c r="J814" s="181" t="s">
        <v>1488</v>
      </c>
      <c r="K814" s="168">
        <v>0.9</v>
      </c>
      <c r="L814" s="169">
        <v>1</v>
      </c>
      <c r="M814" s="169">
        <v>1</v>
      </c>
      <c r="N814" s="170">
        <v>1</v>
      </c>
      <c r="O814" s="170">
        <v>0.98943661971831</v>
      </c>
      <c r="P814" s="356">
        <v>0.9</v>
      </c>
      <c r="Q814" s="357">
        <v>0.964438122332859</v>
      </c>
      <c r="R814" s="169">
        <v>0.991017964071856</v>
      </c>
      <c r="S814" s="169">
        <v>0.974945533769063</v>
      </c>
      <c r="T814" s="169">
        <v>0.961927015325407</v>
      </c>
      <c r="U814" s="356">
        <v>0.9</v>
      </c>
      <c r="V814" s="169">
        <v>0.943100995732575</v>
      </c>
      <c r="W814" s="169">
        <v>0.973053892215569</v>
      </c>
      <c r="X814" s="169">
        <v>0.961873638344227</v>
      </c>
      <c r="Y814" s="169">
        <v>0.958044120678991</v>
      </c>
      <c r="Z814" s="356">
        <v>0.92</v>
      </c>
      <c r="AA814" s="356">
        <v>0.983471074380165</v>
      </c>
      <c r="AB814" s="356">
        <v>0.953781512605042</v>
      </c>
      <c r="AC814" s="356">
        <v>0.943127962085308</v>
      </c>
      <c r="AD814" s="356">
        <v>0.972138027512241</v>
      </c>
      <c r="AE814" s="356">
        <v>0.92</v>
      </c>
      <c r="AF814" s="169">
        <v>1</v>
      </c>
      <c r="AG814" s="169">
        <v>0.981818181818182</v>
      </c>
      <c r="AH814" s="169">
        <v>0.991071428571429</v>
      </c>
      <c r="AI814" s="169">
        <v>0.992909423604758</v>
      </c>
      <c r="AJ814" s="356">
        <v>0.92</v>
      </c>
      <c r="AK814" s="169">
        <v>0.978518937252685</v>
      </c>
      <c r="AL814" s="169">
        <v>0.968531468531469</v>
      </c>
      <c r="AM814" s="169">
        <v>0.973427812223206</v>
      </c>
      <c r="AN814" s="169">
        <v>0.979869509866327</v>
      </c>
      <c r="AO814" s="168">
        <v>0.99</v>
      </c>
      <c r="AP814" s="358">
        <v>1</v>
      </c>
      <c r="AQ814" s="358">
        <v>1</v>
      </c>
      <c r="AR814" s="358">
        <v>1</v>
      </c>
      <c r="AS814" s="359">
        <v>1</v>
      </c>
      <c r="AT814" s="364">
        <v>0.0810595228934205</v>
      </c>
      <c r="AU814" s="361">
        <v>0.0666666666666667</v>
      </c>
      <c r="AV814" s="362">
        <v>0</v>
      </c>
      <c r="AW814" s="362">
        <v>0</v>
      </c>
      <c r="AX814" s="362">
        <v>0.0255474452554745</v>
      </c>
      <c r="AY814" s="142"/>
      <c r="AZ814" s="140"/>
    </row>
    <row r="815" spans="1:52">
      <c r="A815" s="138"/>
      <c r="B815" s="142"/>
      <c r="C815" s="172" t="s">
        <v>1158</v>
      </c>
      <c r="D815" s="166" t="s">
        <v>26</v>
      </c>
      <c r="E815" s="166" t="s">
        <v>1159</v>
      </c>
      <c r="F815" s="167" t="s">
        <v>1489</v>
      </c>
      <c r="G815" s="181" t="s">
        <v>1490</v>
      </c>
      <c r="H815" s="181" t="s">
        <v>1490</v>
      </c>
      <c r="I815" s="181" t="s">
        <v>1490</v>
      </c>
      <c r="J815" s="181" t="s">
        <v>1490</v>
      </c>
      <c r="K815" s="168">
        <v>0.9</v>
      </c>
      <c r="L815" s="169">
        <v>0.901639344262295</v>
      </c>
      <c r="M815" s="169">
        <v>0.96</v>
      </c>
      <c r="N815" s="170">
        <v>1</v>
      </c>
      <c r="O815" s="170">
        <v>0.954437869822485</v>
      </c>
      <c r="P815" s="356">
        <v>0.9</v>
      </c>
      <c r="Q815" s="357">
        <v>0.961687057308435</v>
      </c>
      <c r="R815" s="169">
        <v>0.972341440152599</v>
      </c>
      <c r="S815" s="169">
        <v>0.96875</v>
      </c>
      <c r="T815" s="169">
        <v>0.966892590283969</v>
      </c>
      <c r="U815" s="356">
        <v>0.9</v>
      </c>
      <c r="V815" s="169">
        <v>0.944623309723117</v>
      </c>
      <c r="W815" s="169">
        <v>0.927992370052456</v>
      </c>
      <c r="X815" s="169">
        <v>0.953125</v>
      </c>
      <c r="Y815" s="169">
        <v>0.954410244676067</v>
      </c>
      <c r="Z815" s="356">
        <v>0.92</v>
      </c>
      <c r="AA815" s="356">
        <v>0.941807044410414</v>
      </c>
      <c r="AB815" s="356">
        <v>0.931645569620253</v>
      </c>
      <c r="AC815" s="356">
        <v>0.942359249329759</v>
      </c>
      <c r="AD815" s="356">
        <v>0.953166403668086</v>
      </c>
      <c r="AE815" s="356">
        <v>0.92</v>
      </c>
      <c r="AF815" s="169">
        <v>0.999425287356322</v>
      </c>
      <c r="AG815" s="169">
        <v>0.998895637769188</v>
      </c>
      <c r="AH815" s="169">
        <v>0.99923925446938</v>
      </c>
      <c r="AI815" s="169">
        <v>0.997896251011418</v>
      </c>
      <c r="AJ815" s="356">
        <v>0.92</v>
      </c>
      <c r="AK815" s="169">
        <v>0.963292991089241</v>
      </c>
      <c r="AL815" s="169">
        <v>0.943631931748934</v>
      </c>
      <c r="AM815" s="169">
        <v>0.970838941229251</v>
      </c>
      <c r="AN815" s="169">
        <v>0.976069154343664</v>
      </c>
      <c r="AO815" s="168">
        <v>0.99</v>
      </c>
      <c r="AP815" s="358">
        <v>1</v>
      </c>
      <c r="AQ815" s="358">
        <v>1</v>
      </c>
      <c r="AR815" s="358">
        <v>1</v>
      </c>
      <c r="AS815" s="359">
        <v>1</v>
      </c>
      <c r="AT815" s="364">
        <v>0.0810595228934205</v>
      </c>
      <c r="AU815" s="361">
        <v>0.376344086021505</v>
      </c>
      <c r="AV815" s="362">
        <v>0.05</v>
      </c>
      <c r="AW815" s="362">
        <v>0.0674157303370786</v>
      </c>
      <c r="AX815" s="362">
        <v>0.0982230997038499</v>
      </c>
      <c r="AY815" s="142"/>
      <c r="AZ815" s="140"/>
    </row>
    <row r="816" spans="1:52">
      <c r="A816" s="138"/>
      <c r="B816" s="142"/>
      <c r="C816" s="172" t="s">
        <v>1158</v>
      </c>
      <c r="D816" s="166" t="s">
        <v>26</v>
      </c>
      <c r="E816" s="166" t="s">
        <v>1159</v>
      </c>
      <c r="F816" s="167" t="s">
        <v>1491</v>
      </c>
      <c r="G816" s="181" t="s">
        <v>1492</v>
      </c>
      <c r="H816" s="181" t="s">
        <v>1492</v>
      </c>
      <c r="I816" s="181" t="s">
        <v>1492</v>
      </c>
      <c r="J816" s="181" t="s">
        <v>1492</v>
      </c>
      <c r="K816" s="168">
        <v>0.9</v>
      </c>
      <c r="L816" s="169">
        <v>1</v>
      </c>
      <c r="M816" s="169">
        <v>1</v>
      </c>
      <c r="N816" s="170">
        <v>0.96</v>
      </c>
      <c r="O816" s="170">
        <v>0.974651457541191</v>
      </c>
      <c r="P816" s="356">
        <v>0.9</v>
      </c>
      <c r="Q816" s="357">
        <v>0.978309648466717</v>
      </c>
      <c r="R816" s="169">
        <v>0.977461447212337</v>
      </c>
      <c r="S816" s="169">
        <v>0.978654592496766</v>
      </c>
      <c r="T816" s="169">
        <v>0.977406227558142</v>
      </c>
      <c r="U816" s="356">
        <v>0.9</v>
      </c>
      <c r="V816" s="169">
        <v>0.930815258040389</v>
      </c>
      <c r="W816" s="169">
        <v>0.939501779359431</v>
      </c>
      <c r="X816" s="169">
        <v>0.934670116429495</v>
      </c>
      <c r="Y816" s="169">
        <v>0.952013552580699</v>
      </c>
      <c r="Z816" s="356">
        <v>0.92</v>
      </c>
      <c r="AA816" s="356">
        <v>0.94949494949495</v>
      </c>
      <c r="AB816" s="356">
        <v>0.933691756272401</v>
      </c>
      <c r="AC816" s="356">
        <v>0.953416149068323</v>
      </c>
      <c r="AD816" s="356">
        <v>0.958178893628925</v>
      </c>
      <c r="AE816" s="356">
        <v>0.92</v>
      </c>
      <c r="AF816" s="169">
        <v>1</v>
      </c>
      <c r="AG816" s="169">
        <v>0.995412844036697</v>
      </c>
      <c r="AH816" s="169">
        <v>1</v>
      </c>
      <c r="AI816" s="169">
        <v>0.99808533916849</v>
      </c>
      <c r="AJ816" s="356">
        <v>0.92</v>
      </c>
      <c r="AK816" s="169">
        <v>0.952876376988984</v>
      </c>
      <c r="AL816" s="169">
        <v>0.943692088382038</v>
      </c>
      <c r="AM816" s="169">
        <v>0.971627408993576</v>
      </c>
      <c r="AN816" s="169">
        <v>0.969384781278233</v>
      </c>
      <c r="AO816" s="168">
        <v>0.99</v>
      </c>
      <c r="AP816" s="358">
        <v>1</v>
      </c>
      <c r="AQ816" s="358">
        <v>1</v>
      </c>
      <c r="AR816" s="358">
        <v>1</v>
      </c>
      <c r="AS816" s="359">
        <v>1</v>
      </c>
      <c r="AT816" s="364">
        <v>0.0810595228934205</v>
      </c>
      <c r="AU816" s="361">
        <v>0.282051282051282</v>
      </c>
      <c r="AV816" s="362">
        <v>0.0769230769230769</v>
      </c>
      <c r="AW816" s="362">
        <v>0.111111111111111</v>
      </c>
      <c r="AX816" s="362">
        <v>0.0925925925925926</v>
      </c>
      <c r="AY816" s="142"/>
      <c r="AZ816" s="140"/>
    </row>
    <row r="817" spans="1:52">
      <c r="A817" s="138"/>
      <c r="B817" s="142"/>
      <c r="C817" s="172" t="s">
        <v>1158</v>
      </c>
      <c r="D817" s="166" t="s">
        <v>26</v>
      </c>
      <c r="E817" s="166" t="s">
        <v>1159</v>
      </c>
      <c r="F817" s="167" t="s">
        <v>1493</v>
      </c>
      <c r="G817" s="181" t="s">
        <v>1494</v>
      </c>
      <c r="H817" s="181" t="s">
        <v>1494</v>
      </c>
      <c r="I817" s="181" t="s">
        <v>1494</v>
      </c>
      <c r="J817" s="181" t="s">
        <v>1494</v>
      </c>
      <c r="K817" s="168">
        <v>0.9</v>
      </c>
      <c r="L817" s="169">
        <v>1</v>
      </c>
      <c r="M817" s="169">
        <v>1</v>
      </c>
      <c r="N817" s="170">
        <v>1</v>
      </c>
      <c r="O817" s="170">
        <v>0.975381008206331</v>
      </c>
      <c r="P817" s="356">
        <v>0.9</v>
      </c>
      <c r="Q817" s="357">
        <v>0.962713068181818</v>
      </c>
      <c r="R817" s="169">
        <v>0.958333333333333</v>
      </c>
      <c r="S817" s="169">
        <v>0.962077012835473</v>
      </c>
      <c r="T817" s="169">
        <v>0.974568751331014</v>
      </c>
      <c r="U817" s="356">
        <v>0.9</v>
      </c>
      <c r="V817" s="169">
        <v>0.94140625</v>
      </c>
      <c r="W817" s="169">
        <v>0.934210526315789</v>
      </c>
      <c r="X817" s="169">
        <v>0.939906651108518</v>
      </c>
      <c r="Y817" s="169">
        <v>0.948764818627103</v>
      </c>
      <c r="Z817" s="356">
        <v>0.92</v>
      </c>
      <c r="AA817" s="356">
        <v>0.935543278084715</v>
      </c>
      <c r="AB817" s="356">
        <v>0.918478260869565</v>
      </c>
      <c r="AC817" s="356">
        <v>0.96140350877193</v>
      </c>
      <c r="AD817" s="356">
        <v>0.943527367506516</v>
      </c>
      <c r="AE817" s="356">
        <v>0.92</v>
      </c>
      <c r="AF817" s="169">
        <v>0.998412698412698</v>
      </c>
      <c r="AG817" s="169">
        <v>1</v>
      </c>
      <c r="AH817" s="169">
        <v>0.986030267753201</v>
      </c>
      <c r="AI817" s="169">
        <v>0.995419309372798</v>
      </c>
      <c r="AJ817" s="356">
        <v>0.92</v>
      </c>
      <c r="AK817" s="169">
        <v>0.955343852337005</v>
      </c>
      <c r="AL817" s="169">
        <v>0.948087431693989</v>
      </c>
      <c r="AM817" s="169">
        <v>0.968484242121061</v>
      </c>
      <c r="AN817" s="169">
        <v>0.970597457385554</v>
      </c>
      <c r="AO817" s="168">
        <v>0.99</v>
      </c>
      <c r="AP817" s="358">
        <v>1</v>
      </c>
      <c r="AQ817" s="358">
        <v>1</v>
      </c>
      <c r="AR817" s="358">
        <v>1</v>
      </c>
      <c r="AS817" s="359">
        <v>1</v>
      </c>
      <c r="AT817" s="364">
        <v>0.0810595228934205</v>
      </c>
      <c r="AU817" s="361">
        <v>0.342857142857143</v>
      </c>
      <c r="AV817" s="362">
        <v>0</v>
      </c>
      <c r="AW817" s="362">
        <v>0.09375</v>
      </c>
      <c r="AX817" s="362">
        <v>0.0910344827586207</v>
      </c>
      <c r="AY817" s="142"/>
      <c r="AZ817" s="140"/>
    </row>
    <row r="818" spans="1:52">
      <c r="A818" s="138"/>
      <c r="B818" s="142"/>
      <c r="C818" s="172" t="s">
        <v>1158</v>
      </c>
      <c r="D818" s="166" t="s">
        <v>26</v>
      </c>
      <c r="E818" s="166" t="s">
        <v>1159</v>
      </c>
      <c r="F818" s="167" t="s">
        <v>1495</v>
      </c>
      <c r="G818" s="181" t="s">
        <v>1496</v>
      </c>
      <c r="H818" s="181" t="s">
        <v>1496</v>
      </c>
      <c r="I818" s="181" t="s">
        <v>1496</v>
      </c>
      <c r="J818" s="181" t="s">
        <v>1496</v>
      </c>
      <c r="K818" s="168">
        <v>0.9</v>
      </c>
      <c r="L818" s="169">
        <v>1</v>
      </c>
      <c r="M818" s="169">
        <v>0.977272727272727</v>
      </c>
      <c r="N818" s="170">
        <v>0.958333333333333</v>
      </c>
      <c r="O818" s="170">
        <v>0.987713310580205</v>
      </c>
      <c r="P818" s="356">
        <v>0.9</v>
      </c>
      <c r="Q818" s="357">
        <v>0.971937029431896</v>
      </c>
      <c r="R818" s="169">
        <v>0.9721059972106</v>
      </c>
      <c r="S818" s="169">
        <v>0.977951437343009</v>
      </c>
      <c r="T818" s="169">
        <v>0.973481476686034</v>
      </c>
      <c r="U818" s="356">
        <v>0.9</v>
      </c>
      <c r="V818" s="169">
        <v>0.947296372347707</v>
      </c>
      <c r="W818" s="169">
        <v>0.949790794979079</v>
      </c>
      <c r="X818" s="169">
        <v>0.947530002790957</v>
      </c>
      <c r="Y818" s="169">
        <v>0.957774289089938</v>
      </c>
      <c r="Z818" s="356">
        <v>0.92</v>
      </c>
      <c r="AA818" s="356">
        <v>0.938127090301003</v>
      </c>
      <c r="AB818" s="356">
        <v>0.95546218487395</v>
      </c>
      <c r="AC818" s="356">
        <v>0.974789915966387</v>
      </c>
      <c r="AD818" s="356">
        <v>0.966056204610041</v>
      </c>
      <c r="AE818" s="356">
        <v>0.92</v>
      </c>
      <c r="AF818" s="169">
        <v>1</v>
      </c>
      <c r="AG818" s="169">
        <v>0.998462957270212</v>
      </c>
      <c r="AH818" s="169">
        <v>0.999216761308009</v>
      </c>
      <c r="AI818" s="169">
        <v>0.998905565978737</v>
      </c>
      <c r="AJ818" s="356">
        <v>0.92</v>
      </c>
      <c r="AK818" s="169">
        <v>0.966202783300199</v>
      </c>
      <c r="AL818" s="169">
        <v>0.966477102663873</v>
      </c>
      <c r="AM818" s="169">
        <v>0.979064898813678</v>
      </c>
      <c r="AN818" s="169">
        <v>0.981167559769167</v>
      </c>
      <c r="AO818" s="168">
        <v>0.99</v>
      </c>
      <c r="AP818" s="358">
        <v>1</v>
      </c>
      <c r="AQ818" s="358">
        <v>1</v>
      </c>
      <c r="AR818" s="358">
        <v>1</v>
      </c>
      <c r="AS818" s="359">
        <v>1</v>
      </c>
      <c r="AT818" s="364">
        <v>0.0810595228934205</v>
      </c>
      <c r="AU818" s="361">
        <v>0.280701754385965</v>
      </c>
      <c r="AV818" s="362">
        <v>0.0408163265306122</v>
      </c>
      <c r="AW818" s="362">
        <v>0.0847457627118644</v>
      </c>
      <c r="AX818" s="362">
        <v>0.0916299559471366</v>
      </c>
      <c r="AY818" s="142"/>
      <c r="AZ818" s="140"/>
    </row>
    <row r="819" spans="1:52">
      <c r="A819" s="138"/>
      <c r="B819" s="142"/>
      <c r="C819" s="172" t="s">
        <v>1158</v>
      </c>
      <c r="D819" s="166" t="s">
        <v>26</v>
      </c>
      <c r="E819" s="166" t="s">
        <v>1159</v>
      </c>
      <c r="F819" s="167" t="s">
        <v>1497</v>
      </c>
      <c r="G819" s="181" t="s">
        <v>1498</v>
      </c>
      <c r="H819" s="181" t="s">
        <v>1498</v>
      </c>
      <c r="I819" s="181" t="s">
        <v>1498</v>
      </c>
      <c r="J819" s="181" t="s">
        <v>1498</v>
      </c>
      <c r="K819" s="168">
        <v>0.9</v>
      </c>
      <c r="L819" s="169">
        <v>0.978723404255319</v>
      </c>
      <c r="M819" s="169">
        <v>1</v>
      </c>
      <c r="N819" s="170">
        <v>1</v>
      </c>
      <c r="O819" s="170">
        <v>0.977466977466977</v>
      </c>
      <c r="P819" s="356">
        <v>0.9</v>
      </c>
      <c r="Q819" s="357">
        <v>0.956192280369406</v>
      </c>
      <c r="R819" s="169">
        <v>0.983539094650206</v>
      </c>
      <c r="S819" s="169">
        <v>0.981195938322678</v>
      </c>
      <c r="T819" s="169">
        <v>0.967619114563198</v>
      </c>
      <c r="U819" s="356">
        <v>0.9</v>
      </c>
      <c r="V819" s="169">
        <v>0.915226142552688</v>
      </c>
      <c r="W819" s="169">
        <v>0.926611796982167</v>
      </c>
      <c r="X819" s="169">
        <v>0.939827002632569</v>
      </c>
      <c r="Y819" s="169">
        <v>0.933855832425403</v>
      </c>
      <c r="Z819" s="356">
        <v>0.92</v>
      </c>
      <c r="AA819" s="356">
        <v>0.921453692848769</v>
      </c>
      <c r="AB819" s="356">
        <v>0.918886198547216</v>
      </c>
      <c r="AC819" s="356">
        <v>0.946830265848671</v>
      </c>
      <c r="AD819" s="356">
        <v>0.932826187183034</v>
      </c>
      <c r="AE819" s="356">
        <v>0.92</v>
      </c>
      <c r="AF819" s="169">
        <v>0.997784342688331</v>
      </c>
      <c r="AG819" s="169">
        <v>0.999087591240876</v>
      </c>
      <c r="AH819" s="169">
        <v>0.998079385403329</v>
      </c>
      <c r="AI819" s="169">
        <v>0.996190181198699</v>
      </c>
      <c r="AJ819" s="356">
        <v>0.92</v>
      </c>
      <c r="AK819" s="169">
        <v>0.93679858239811</v>
      </c>
      <c r="AL819" s="169">
        <v>0.931788369042414</v>
      </c>
      <c r="AM819" s="169">
        <v>0.958068614993647</v>
      </c>
      <c r="AN819" s="169">
        <v>0.959751281404924</v>
      </c>
      <c r="AO819" s="168">
        <v>0.99</v>
      </c>
      <c r="AP819" s="358">
        <v>1</v>
      </c>
      <c r="AQ819" s="358">
        <v>1</v>
      </c>
      <c r="AR819" s="358">
        <v>1</v>
      </c>
      <c r="AS819" s="359">
        <v>1</v>
      </c>
      <c r="AT819" s="364">
        <v>0.0810595228934205</v>
      </c>
      <c r="AU819" s="361">
        <v>0.2</v>
      </c>
      <c r="AV819" s="362">
        <v>0.0487804878048781</v>
      </c>
      <c r="AW819" s="362">
        <v>0.0303030303030303</v>
      </c>
      <c r="AX819" s="362">
        <v>0.0834272829763247</v>
      </c>
      <c r="AY819" s="142"/>
      <c r="AZ819" s="140"/>
    </row>
    <row r="820" spans="1:52">
      <c r="A820" s="138"/>
      <c r="B820" s="142"/>
      <c r="C820" s="172" t="s">
        <v>1158</v>
      </c>
      <c r="D820" s="166" t="s">
        <v>26</v>
      </c>
      <c r="E820" s="166" t="s">
        <v>1159</v>
      </c>
      <c r="F820" s="167" t="s">
        <v>1499</v>
      </c>
      <c r="G820" s="181" t="s">
        <v>1500</v>
      </c>
      <c r="H820" s="181" t="s">
        <v>1500</v>
      </c>
      <c r="I820" s="181" t="s">
        <v>1500</v>
      </c>
      <c r="J820" s="181" t="s">
        <v>1500</v>
      </c>
      <c r="K820" s="168">
        <v>0.9</v>
      </c>
      <c r="L820" s="169">
        <v>0.947368421052632</v>
      </c>
      <c r="M820" s="169">
        <v>0.857142857142857</v>
      </c>
      <c r="N820" s="170">
        <v>0.914285714285714</v>
      </c>
      <c r="O820" s="170">
        <v>0.931201550387597</v>
      </c>
      <c r="P820" s="356">
        <v>0.9</v>
      </c>
      <c r="Q820" s="357">
        <v>0.950721420643729</v>
      </c>
      <c r="R820" s="169">
        <v>0.967521367521368</v>
      </c>
      <c r="S820" s="169">
        <v>0.944463849109326</v>
      </c>
      <c r="T820" s="169">
        <v>0.947988049225808</v>
      </c>
      <c r="U820" s="356">
        <v>0.9</v>
      </c>
      <c r="V820" s="169">
        <v>0.903218645948946</v>
      </c>
      <c r="W820" s="169">
        <v>0.924216524216524</v>
      </c>
      <c r="X820" s="169">
        <v>0.916521131680056</v>
      </c>
      <c r="Y820" s="169">
        <v>0.916676546605648</v>
      </c>
      <c r="Z820" s="356">
        <v>0.92</v>
      </c>
      <c r="AA820" s="356">
        <v>0.911928651059086</v>
      </c>
      <c r="AB820" s="356">
        <v>0.904290429042904</v>
      </c>
      <c r="AC820" s="356">
        <v>0.955089820359281</v>
      </c>
      <c r="AD820" s="356">
        <v>0.93193628077349</v>
      </c>
      <c r="AE820" s="356">
        <v>0.92</v>
      </c>
      <c r="AF820" s="169">
        <v>0.99945013402983</v>
      </c>
      <c r="AG820" s="169">
        <v>0.998495033610916</v>
      </c>
      <c r="AH820" s="169">
        <v>0.998394394978835</v>
      </c>
      <c r="AI820" s="169">
        <v>0.997858410464656</v>
      </c>
      <c r="AJ820" s="356">
        <v>0.92</v>
      </c>
      <c r="AK820" s="169">
        <v>0.942481967819493</v>
      </c>
      <c r="AL820" s="169">
        <v>0.936305732484076</v>
      </c>
      <c r="AM820" s="169">
        <v>0.958958392301161</v>
      </c>
      <c r="AN820" s="169">
        <v>0.956555972395906</v>
      </c>
      <c r="AO820" s="168">
        <v>0.99</v>
      </c>
      <c r="AP820" s="358">
        <v>1</v>
      </c>
      <c r="AQ820" s="358">
        <v>1</v>
      </c>
      <c r="AR820" s="358">
        <v>1</v>
      </c>
      <c r="AS820" s="359">
        <v>1</v>
      </c>
      <c r="AT820" s="364">
        <v>0.0810595228934205</v>
      </c>
      <c r="AU820" s="361">
        <v>0.275862068965517</v>
      </c>
      <c r="AV820" s="362">
        <v>0.0344827586206897</v>
      </c>
      <c r="AW820" s="362">
        <v>0.0149253731343284</v>
      </c>
      <c r="AX820" s="362">
        <v>0.0905057675244011</v>
      </c>
      <c r="AY820" s="142"/>
      <c r="AZ820" s="140"/>
    </row>
    <row r="821" spans="1:52">
      <c r="A821" s="138"/>
      <c r="B821" s="142"/>
      <c r="C821" s="172" t="s">
        <v>1158</v>
      </c>
      <c r="D821" s="166" t="s">
        <v>26</v>
      </c>
      <c r="E821" s="166" t="s">
        <v>1159</v>
      </c>
      <c r="F821" s="167" t="s">
        <v>1501</v>
      </c>
      <c r="G821" s="181" t="s">
        <v>1502</v>
      </c>
      <c r="H821" s="181" t="s">
        <v>1502</v>
      </c>
      <c r="I821" s="181" t="s">
        <v>1502</v>
      </c>
      <c r="J821" s="181" t="s">
        <v>1502</v>
      </c>
      <c r="K821" s="168">
        <v>0.9</v>
      </c>
      <c r="L821" s="169">
        <v>0.888888888888889</v>
      </c>
      <c r="M821" s="169">
        <v>0.869565217391304</v>
      </c>
      <c r="N821" s="170">
        <v>0.91304347826087</v>
      </c>
      <c r="O821" s="170">
        <v>0.883534136546185</v>
      </c>
      <c r="P821" s="356">
        <v>0.9</v>
      </c>
      <c r="Q821" s="357">
        <v>0.969741159314619</v>
      </c>
      <c r="R821" s="169">
        <v>0.986734693877551</v>
      </c>
      <c r="S821" s="169">
        <v>0.981981981981982</v>
      </c>
      <c r="T821" s="169">
        <v>0.973811001204511</v>
      </c>
      <c r="U821" s="356">
        <v>0.9</v>
      </c>
      <c r="V821" s="169">
        <v>0.939482318629238</v>
      </c>
      <c r="W821" s="169">
        <v>0.91734693877551</v>
      </c>
      <c r="X821" s="169">
        <v>0.947635135135135</v>
      </c>
      <c r="Y821" s="169">
        <v>0.944355221374603</v>
      </c>
      <c r="Z821" s="356">
        <v>0.92</v>
      </c>
      <c r="AA821" s="356">
        <v>0.936065573770492</v>
      </c>
      <c r="AB821" s="356">
        <v>0.945750452079566</v>
      </c>
      <c r="AC821" s="356">
        <v>0.962099125364432</v>
      </c>
      <c r="AD821" s="356">
        <v>0.947686257987501</v>
      </c>
      <c r="AE821" s="356">
        <v>0.92</v>
      </c>
      <c r="AF821" s="169">
        <v>0.99812030075188</v>
      </c>
      <c r="AG821" s="169">
        <v>0.994773519163763</v>
      </c>
      <c r="AH821" s="169">
        <v>0.984713375796178</v>
      </c>
      <c r="AI821" s="169">
        <v>0.995597243491577</v>
      </c>
      <c r="AJ821" s="356">
        <v>0.92</v>
      </c>
      <c r="AK821" s="169">
        <v>0.957351625410081</v>
      </c>
      <c r="AL821" s="169">
        <v>0.951108213820078</v>
      </c>
      <c r="AM821" s="169">
        <v>0.973572439830109</v>
      </c>
      <c r="AN821" s="169">
        <v>0.969641667390864</v>
      </c>
      <c r="AO821" s="168">
        <v>0.99</v>
      </c>
      <c r="AP821" s="358">
        <v>1</v>
      </c>
      <c r="AQ821" s="358">
        <v>1</v>
      </c>
      <c r="AR821" s="358">
        <v>1</v>
      </c>
      <c r="AS821" s="359">
        <v>1</v>
      </c>
      <c r="AT821" s="364">
        <v>0.0810595228934205</v>
      </c>
      <c r="AU821" s="361">
        <v>0.428571428571429</v>
      </c>
      <c r="AV821" s="362">
        <v>0.0571428571428571</v>
      </c>
      <c r="AW821" s="362">
        <v>0.111111111111111</v>
      </c>
      <c r="AX821" s="362">
        <v>0.106355382619974</v>
      </c>
      <c r="AY821" s="142"/>
      <c r="AZ821" s="140"/>
    </row>
    <row r="822" spans="1:52">
      <c r="A822" s="138"/>
      <c r="B822" s="142"/>
      <c r="C822" s="172" t="s">
        <v>1158</v>
      </c>
      <c r="D822" s="166" t="s">
        <v>26</v>
      </c>
      <c r="E822" s="166" t="s">
        <v>1159</v>
      </c>
      <c r="F822" s="167" t="s">
        <v>1503</v>
      </c>
      <c r="G822" s="181" t="s">
        <v>1504</v>
      </c>
      <c r="H822" s="181" t="s">
        <v>1504</v>
      </c>
      <c r="I822" s="181" t="s">
        <v>1504</v>
      </c>
      <c r="J822" s="181" t="s">
        <v>1504</v>
      </c>
      <c r="K822" s="168">
        <v>0.9</v>
      </c>
      <c r="L822" s="169">
        <v>0.923076923076923</v>
      </c>
      <c r="M822" s="169">
        <v>0.8</v>
      </c>
      <c r="N822" s="170">
        <v>0.923076923076923</v>
      </c>
      <c r="O822" s="170">
        <v>0.907608695652174</v>
      </c>
      <c r="P822" s="356">
        <v>0.9</v>
      </c>
      <c r="Q822" s="357">
        <v>0.96652719665272</v>
      </c>
      <c r="R822" s="169">
        <v>0.963963963963964</v>
      </c>
      <c r="S822" s="169">
        <v>0.980327868852459</v>
      </c>
      <c r="T822" s="169">
        <v>0.961420165819738</v>
      </c>
      <c r="U822" s="356">
        <v>0.9</v>
      </c>
      <c r="V822" s="169">
        <v>0.919107391910739</v>
      </c>
      <c r="W822" s="169">
        <v>0.911711711711712</v>
      </c>
      <c r="X822" s="169">
        <v>0.93224043715847</v>
      </c>
      <c r="Y822" s="169">
        <v>0.934106713024873</v>
      </c>
      <c r="Z822" s="356">
        <v>0.92</v>
      </c>
      <c r="AA822" s="356">
        <v>0.928802588996764</v>
      </c>
      <c r="AB822" s="356">
        <v>0.924657534246575</v>
      </c>
      <c r="AC822" s="356">
        <v>0.942528735632184</v>
      </c>
      <c r="AD822" s="356">
        <v>0.934575625680087</v>
      </c>
      <c r="AE822" s="356">
        <v>0.92</v>
      </c>
      <c r="AF822" s="169">
        <v>1</v>
      </c>
      <c r="AG822" s="169">
        <v>0.997536945812808</v>
      </c>
      <c r="AH822" s="169">
        <v>0.997694081475788</v>
      </c>
      <c r="AI822" s="169">
        <v>0.997240871884485</v>
      </c>
      <c r="AJ822" s="356">
        <v>0.92</v>
      </c>
      <c r="AK822" s="169">
        <v>0.942053930005737</v>
      </c>
      <c r="AL822" s="169">
        <v>0.931523022432113</v>
      </c>
      <c r="AM822" s="169">
        <v>0.955004591368228</v>
      </c>
      <c r="AN822" s="169">
        <v>0.95405905543487</v>
      </c>
      <c r="AO822" s="168">
        <v>0.99</v>
      </c>
      <c r="AP822" s="358">
        <v>1</v>
      </c>
      <c r="AQ822" s="358">
        <v>1</v>
      </c>
      <c r="AR822" s="358">
        <v>1</v>
      </c>
      <c r="AS822" s="359">
        <v>1</v>
      </c>
      <c r="AT822" s="364">
        <v>0.0810595228934205</v>
      </c>
      <c r="AU822" s="361">
        <v>0.294117647058824</v>
      </c>
      <c r="AV822" s="362">
        <v>0</v>
      </c>
      <c r="AW822" s="362">
        <v>0.0625</v>
      </c>
      <c r="AX822" s="362">
        <v>0.0967741935483871</v>
      </c>
      <c r="AY822" s="142"/>
      <c r="AZ822" s="140"/>
    </row>
    <row r="823" spans="1:52">
      <c r="A823" s="138"/>
      <c r="B823" s="142"/>
      <c r="C823" s="172" t="s">
        <v>1158</v>
      </c>
      <c r="D823" s="166" t="s">
        <v>26</v>
      </c>
      <c r="E823" s="166" t="s">
        <v>1159</v>
      </c>
      <c r="F823" s="167" t="s">
        <v>1505</v>
      </c>
      <c r="G823" s="181" t="s">
        <v>1506</v>
      </c>
      <c r="H823" s="181" t="s">
        <v>1506</v>
      </c>
      <c r="I823" s="181" t="s">
        <v>1506</v>
      </c>
      <c r="J823" s="181" t="s">
        <v>1506</v>
      </c>
      <c r="K823" s="168">
        <v>0.9</v>
      </c>
      <c r="L823" s="169">
        <v>0.947368421052632</v>
      </c>
      <c r="M823" s="169">
        <v>0.979591836734694</v>
      </c>
      <c r="N823" s="170">
        <v>0.981818181818182</v>
      </c>
      <c r="O823" s="170">
        <v>0.965116279069767</v>
      </c>
      <c r="P823" s="356">
        <v>0.9</v>
      </c>
      <c r="Q823" s="357">
        <v>0.985981308411215</v>
      </c>
      <c r="R823" s="169">
        <v>0.990400903444382</v>
      </c>
      <c r="S823" s="169">
        <v>0.988527131782946</v>
      </c>
      <c r="T823" s="169">
        <v>0.98424046096419</v>
      </c>
      <c r="U823" s="356">
        <v>0.9</v>
      </c>
      <c r="V823" s="169">
        <v>0.949961059190031</v>
      </c>
      <c r="W823" s="169">
        <v>0.945228684359119</v>
      </c>
      <c r="X823" s="169">
        <v>0.961240310077519</v>
      </c>
      <c r="Y823" s="169">
        <v>0.951837061446378</v>
      </c>
      <c r="Z823" s="356">
        <v>0.92</v>
      </c>
      <c r="AA823" s="356">
        <v>0.95</v>
      </c>
      <c r="AB823" s="356">
        <v>0.956967213114754</v>
      </c>
      <c r="AC823" s="356">
        <v>0.958928571428571</v>
      </c>
      <c r="AD823" s="356">
        <v>0.952758447521343</v>
      </c>
      <c r="AE823" s="356">
        <v>0.92</v>
      </c>
      <c r="AF823" s="169">
        <v>0.999170812603648</v>
      </c>
      <c r="AG823" s="169">
        <v>0.997858672376874</v>
      </c>
      <c r="AH823" s="169">
        <v>0.999487442337263</v>
      </c>
      <c r="AI823" s="169">
        <v>0.998762343647136</v>
      </c>
      <c r="AJ823" s="356">
        <v>0.92</v>
      </c>
      <c r="AK823" s="169">
        <v>0.96854628422425</v>
      </c>
      <c r="AL823" s="169">
        <v>0.963960684382963</v>
      </c>
      <c r="AM823" s="169">
        <v>0.975699947173798</v>
      </c>
      <c r="AN823" s="169">
        <v>0.973093209379319</v>
      </c>
      <c r="AO823" s="168">
        <v>0.99</v>
      </c>
      <c r="AP823" s="358">
        <v>1</v>
      </c>
      <c r="AQ823" s="358">
        <v>1</v>
      </c>
      <c r="AR823" s="358">
        <v>1</v>
      </c>
      <c r="AS823" s="359">
        <v>1</v>
      </c>
      <c r="AT823" s="364">
        <v>0.0810595228934205</v>
      </c>
      <c r="AU823" s="361">
        <v>0.259259259259259</v>
      </c>
      <c r="AV823" s="362">
        <v>0.0444444444444444</v>
      </c>
      <c r="AW823" s="362">
        <v>0</v>
      </c>
      <c r="AX823" s="362">
        <v>0.0912921348314607</v>
      </c>
      <c r="AY823" s="142"/>
      <c r="AZ823" s="140"/>
    </row>
    <row r="824" spans="1:52">
      <c r="A824" s="138"/>
      <c r="B824" s="142"/>
      <c r="C824" s="172" t="s">
        <v>1158</v>
      </c>
      <c r="D824" s="166" t="s">
        <v>26</v>
      </c>
      <c r="E824" s="166" t="s">
        <v>1159</v>
      </c>
      <c r="F824" s="167" t="s">
        <v>1507</v>
      </c>
      <c r="G824" s="181" t="s">
        <v>1508</v>
      </c>
      <c r="H824" s="181" t="s">
        <v>1508</v>
      </c>
      <c r="I824" s="181" t="s">
        <v>1508</v>
      </c>
      <c r="J824" s="181" t="s">
        <v>1508</v>
      </c>
      <c r="K824" s="168">
        <v>0.9</v>
      </c>
      <c r="L824" s="169">
        <v>0.954545454545455</v>
      </c>
      <c r="M824" s="169">
        <v>0.934426229508197</v>
      </c>
      <c r="N824" s="170">
        <v>0.920634920634921</v>
      </c>
      <c r="O824" s="170">
        <v>0.932038834951456</v>
      </c>
      <c r="P824" s="356">
        <v>0.9</v>
      </c>
      <c r="Q824" s="357">
        <v>0.980576441102757</v>
      </c>
      <c r="R824" s="169">
        <v>0.962409638554217</v>
      </c>
      <c r="S824" s="169">
        <v>0.979715044675199</v>
      </c>
      <c r="T824" s="169">
        <v>0.975941177389864</v>
      </c>
      <c r="U824" s="356">
        <v>0.9</v>
      </c>
      <c r="V824" s="169">
        <v>0.922775689223058</v>
      </c>
      <c r="W824" s="169">
        <v>0.926265060240964</v>
      </c>
      <c r="X824" s="169">
        <v>0.932624969814055</v>
      </c>
      <c r="Y824" s="169">
        <v>0.936535967119349</v>
      </c>
      <c r="Z824" s="356">
        <v>0.92</v>
      </c>
      <c r="AA824" s="356">
        <v>0.923651452282158</v>
      </c>
      <c r="AB824" s="356">
        <v>0.896551724137931</v>
      </c>
      <c r="AC824" s="356">
        <v>0.913461538461538</v>
      </c>
      <c r="AD824" s="356">
        <v>0.913782112577293</v>
      </c>
      <c r="AE824" s="356">
        <v>0.92</v>
      </c>
      <c r="AF824" s="169">
        <v>0.998252766453116</v>
      </c>
      <c r="AG824" s="169">
        <v>0.92822966507177</v>
      </c>
      <c r="AH824" s="169">
        <v>1</v>
      </c>
      <c r="AI824" s="169">
        <v>0.995079258438799</v>
      </c>
      <c r="AJ824" s="356">
        <v>0.92</v>
      </c>
      <c r="AK824" s="169">
        <v>0.952826459349058</v>
      </c>
      <c r="AL824" s="169">
        <v>0.928854961832061</v>
      </c>
      <c r="AM824" s="169">
        <v>0.959539946600945</v>
      </c>
      <c r="AN824" s="169">
        <v>0.956063324008681</v>
      </c>
      <c r="AO824" s="168">
        <v>0.99</v>
      </c>
      <c r="AP824" s="358">
        <v>1</v>
      </c>
      <c r="AQ824" s="358">
        <v>1</v>
      </c>
      <c r="AR824" s="358">
        <v>1</v>
      </c>
      <c r="AS824" s="359">
        <v>1</v>
      </c>
      <c r="AT824" s="364">
        <v>0.0810595228934205</v>
      </c>
      <c r="AU824" s="361">
        <v>0.325581395348837</v>
      </c>
      <c r="AV824" s="362">
        <v>0.037037037037037</v>
      </c>
      <c r="AW824" s="362">
        <v>0.0384615384615385</v>
      </c>
      <c r="AX824" s="362">
        <v>0.104287369640788</v>
      </c>
      <c r="AY824" s="142"/>
      <c r="AZ824" s="140"/>
    </row>
    <row r="825" spans="1:52">
      <c r="A825" s="138"/>
      <c r="B825" s="142"/>
      <c r="C825" s="172" t="s">
        <v>1158</v>
      </c>
      <c r="D825" s="166" t="s">
        <v>26</v>
      </c>
      <c r="E825" s="166" t="s">
        <v>1159</v>
      </c>
      <c r="F825" s="167" t="s">
        <v>1509</v>
      </c>
      <c r="G825" s="181" t="s">
        <v>1510</v>
      </c>
      <c r="H825" s="181" t="s">
        <v>1510</v>
      </c>
      <c r="I825" s="181" t="s">
        <v>1510</v>
      </c>
      <c r="J825" s="181" t="s">
        <v>1510</v>
      </c>
      <c r="K825" s="168">
        <v>0.9</v>
      </c>
      <c r="L825" s="169">
        <v>0.923076923076923</v>
      </c>
      <c r="M825" s="169">
        <v>0.833333333333333</v>
      </c>
      <c r="N825" s="170">
        <v>0.92</v>
      </c>
      <c r="O825" s="170">
        <v>0.917647058823529</v>
      </c>
      <c r="P825" s="356">
        <v>0.9</v>
      </c>
      <c r="Q825" s="357">
        <v>0.993430152143845</v>
      </c>
      <c r="R825" s="169">
        <v>0.995755517826825</v>
      </c>
      <c r="S825" s="169">
        <v>0.991514637250743</v>
      </c>
      <c r="T825" s="169">
        <v>0.991238803039229</v>
      </c>
      <c r="U825" s="356">
        <v>0.9</v>
      </c>
      <c r="V825" s="169">
        <v>0.954011065006916</v>
      </c>
      <c r="W825" s="169">
        <v>0.960101867572156</v>
      </c>
      <c r="X825" s="169">
        <v>0.962240135765804</v>
      </c>
      <c r="Y825" s="169">
        <v>0.962915968036737</v>
      </c>
      <c r="Z825" s="356">
        <v>0.92</v>
      </c>
      <c r="AA825" s="356">
        <v>0.942142298670837</v>
      </c>
      <c r="AB825" s="356">
        <v>0.954209748892171</v>
      </c>
      <c r="AC825" s="356">
        <v>0.962962962962963</v>
      </c>
      <c r="AD825" s="356">
        <v>0.95203352995964</v>
      </c>
      <c r="AE825" s="356">
        <v>0.92</v>
      </c>
      <c r="AF825" s="169">
        <v>0.99773413897281</v>
      </c>
      <c r="AG825" s="169">
        <v>0.996433933933934</v>
      </c>
      <c r="AH825" s="169">
        <v>0.997604653815444</v>
      </c>
      <c r="AI825" s="169">
        <v>0.992572985771404</v>
      </c>
      <c r="AJ825" s="356">
        <v>0.92</v>
      </c>
      <c r="AK825" s="169">
        <v>0.96499640374011</v>
      </c>
      <c r="AL825" s="169">
        <v>0.968245425188375</v>
      </c>
      <c r="AM825" s="169">
        <v>0.980881399870382</v>
      </c>
      <c r="AN825" s="169">
        <v>0.976985628247777</v>
      </c>
      <c r="AO825" s="168">
        <v>0.99</v>
      </c>
      <c r="AP825" s="358">
        <v>1</v>
      </c>
      <c r="AQ825" s="358">
        <v>1</v>
      </c>
      <c r="AR825" s="358">
        <v>1</v>
      </c>
      <c r="AS825" s="359">
        <v>1</v>
      </c>
      <c r="AT825" s="364">
        <v>0.0810595228934205</v>
      </c>
      <c r="AU825" s="361">
        <v>0.176470588235294</v>
      </c>
      <c r="AV825" s="362">
        <v>0.0714285714285714</v>
      </c>
      <c r="AW825" s="362">
        <v>0.0526315789473684</v>
      </c>
      <c r="AX825" s="362">
        <v>0.0748502994011976</v>
      </c>
      <c r="AY825" s="142"/>
      <c r="AZ825" s="140"/>
    </row>
    <row r="826" spans="1:52">
      <c r="A826" s="138"/>
      <c r="B826" s="142"/>
      <c r="C826" s="172" t="s">
        <v>1158</v>
      </c>
      <c r="D826" s="166" t="s">
        <v>26</v>
      </c>
      <c r="E826" s="166" t="s">
        <v>1159</v>
      </c>
      <c r="F826" s="167" t="s">
        <v>1511</v>
      </c>
      <c r="G826" s="181" t="s">
        <v>1512</v>
      </c>
      <c r="H826" s="181" t="s">
        <v>1512</v>
      </c>
      <c r="I826" s="181" t="s">
        <v>1512</v>
      </c>
      <c r="J826" s="181" t="s">
        <v>1512</v>
      </c>
      <c r="K826" s="168">
        <v>0.9</v>
      </c>
      <c r="L826" s="169">
        <v>1</v>
      </c>
      <c r="M826" s="169">
        <v>0.961538461538462</v>
      </c>
      <c r="N826" s="170">
        <v>1</v>
      </c>
      <c r="O826" s="170">
        <v>0.955470737913486</v>
      </c>
      <c r="P826" s="356">
        <v>0.9</v>
      </c>
      <c r="Q826" s="357">
        <v>0.961689587426326</v>
      </c>
      <c r="R826" s="169">
        <v>0.943977591036415</v>
      </c>
      <c r="S826" s="169">
        <v>0.955136540962289</v>
      </c>
      <c r="T826" s="169">
        <v>0.967249478079332</v>
      </c>
      <c r="U826" s="356">
        <v>0.9</v>
      </c>
      <c r="V826" s="169">
        <v>0.947445972495088</v>
      </c>
      <c r="W826" s="169">
        <v>0.952380952380952</v>
      </c>
      <c r="X826" s="169">
        <v>0.949934980494148</v>
      </c>
      <c r="Y826" s="169">
        <v>0.953853514265832</v>
      </c>
      <c r="Z826" s="356">
        <v>0.92</v>
      </c>
      <c r="AA826" s="356">
        <v>0.954189944134078</v>
      </c>
      <c r="AB826" s="356">
        <v>0.951859956236324</v>
      </c>
      <c r="AC826" s="356">
        <v>0.941385435168739</v>
      </c>
      <c r="AD826" s="356">
        <v>0.945287228109314</v>
      </c>
      <c r="AE826" s="356">
        <v>0.92</v>
      </c>
      <c r="AF826" s="169">
        <v>0.998347107438017</v>
      </c>
      <c r="AG826" s="169">
        <v>0.978552278820375</v>
      </c>
      <c r="AH826" s="169">
        <v>0.989256198347107</v>
      </c>
      <c r="AI826" s="169">
        <v>0.99519290410619</v>
      </c>
      <c r="AJ826" s="356">
        <v>0.92</v>
      </c>
      <c r="AK826" s="169">
        <v>0.968952575912658</v>
      </c>
      <c r="AL826" s="169">
        <v>0.969257045260461</v>
      </c>
      <c r="AM826" s="169">
        <v>0.97144217039505</v>
      </c>
      <c r="AN826" s="169">
        <v>0.972369121006352</v>
      </c>
      <c r="AO826" s="168">
        <v>0.99</v>
      </c>
      <c r="AP826" s="358">
        <v>1</v>
      </c>
      <c r="AQ826" s="358">
        <v>1</v>
      </c>
      <c r="AR826" s="358">
        <v>1</v>
      </c>
      <c r="AS826" s="359">
        <v>1</v>
      </c>
      <c r="AT826" s="364">
        <v>0.0810595228934205</v>
      </c>
      <c r="AU826" s="361">
        <v>0.0909090909090909</v>
      </c>
      <c r="AV826" s="362">
        <v>0.181818181818182</v>
      </c>
      <c r="AW826" s="362">
        <v>0.0666666666666667</v>
      </c>
      <c r="AX826" s="362">
        <v>0.067524115755627</v>
      </c>
      <c r="AY826" s="142"/>
      <c r="AZ826" s="140"/>
    </row>
    <row r="827" spans="1:52">
      <c r="A827" s="138"/>
      <c r="B827" s="142"/>
      <c r="C827" s="172" t="s">
        <v>1158</v>
      </c>
      <c r="D827" s="166" t="s">
        <v>26</v>
      </c>
      <c r="E827" s="166" t="s">
        <v>1159</v>
      </c>
      <c r="F827" s="167" t="s">
        <v>1513</v>
      </c>
      <c r="G827" s="181" t="s">
        <v>1514</v>
      </c>
      <c r="H827" s="181" t="s">
        <v>1514</v>
      </c>
      <c r="I827" s="181" t="s">
        <v>1514</v>
      </c>
      <c r="J827" s="181" t="s">
        <v>1514</v>
      </c>
      <c r="K827" s="168">
        <v>0.9</v>
      </c>
      <c r="L827" s="169">
        <v>1</v>
      </c>
      <c r="M827" s="169">
        <v>0.966666666666667</v>
      </c>
      <c r="N827" s="170">
        <v>1</v>
      </c>
      <c r="O827" s="170">
        <v>0.985940246045694</v>
      </c>
      <c r="P827" s="356">
        <v>0.9</v>
      </c>
      <c r="Q827" s="357">
        <v>0.963239517518667</v>
      </c>
      <c r="R827" s="169">
        <v>0.94351630867144</v>
      </c>
      <c r="S827" s="169">
        <v>0.963072378138848</v>
      </c>
      <c r="T827" s="169">
        <v>0.963713873738324</v>
      </c>
      <c r="U827" s="356">
        <v>0.9</v>
      </c>
      <c r="V827" s="169">
        <v>0.936243538196439</v>
      </c>
      <c r="W827" s="169">
        <v>0.910103420843278</v>
      </c>
      <c r="X827" s="169">
        <v>0.948670605612999</v>
      </c>
      <c r="Y827" s="169">
        <v>0.942498902890101</v>
      </c>
      <c r="Z827" s="356">
        <v>0.92</v>
      </c>
      <c r="AA827" s="356">
        <v>0.918032786885246</v>
      </c>
      <c r="AB827" s="356">
        <v>0.892365456821026</v>
      </c>
      <c r="AC827" s="356">
        <v>0.90962441314554</v>
      </c>
      <c r="AD827" s="356">
        <v>0.91919029382422</v>
      </c>
      <c r="AE827" s="356">
        <v>0.92</v>
      </c>
      <c r="AF827" s="169">
        <v>0.998660594695955</v>
      </c>
      <c r="AG827" s="169">
        <v>0.996450027307482</v>
      </c>
      <c r="AH827" s="169">
        <v>0.993692777212614</v>
      </c>
      <c r="AI827" s="169">
        <v>0.992881873508097</v>
      </c>
      <c r="AJ827" s="356">
        <v>0.92</v>
      </c>
      <c r="AK827" s="169">
        <v>0.953674121405751</v>
      </c>
      <c r="AL827" s="169">
        <v>0.933852140077821</v>
      </c>
      <c r="AM827" s="169">
        <v>0.964325842696629</v>
      </c>
      <c r="AN827" s="169">
        <v>0.963305152797452</v>
      </c>
      <c r="AO827" s="168">
        <v>0.99</v>
      </c>
      <c r="AP827" s="358">
        <v>1</v>
      </c>
      <c r="AQ827" s="358">
        <v>1</v>
      </c>
      <c r="AR827" s="358">
        <v>1</v>
      </c>
      <c r="AS827" s="359">
        <v>1</v>
      </c>
      <c r="AT827" s="364">
        <v>0.0810595228934205</v>
      </c>
      <c r="AU827" s="361">
        <v>0.538461538461538</v>
      </c>
      <c r="AV827" s="362">
        <v>0</v>
      </c>
      <c r="AW827" s="362">
        <v>0.0952380952380952</v>
      </c>
      <c r="AX827" s="362">
        <v>0.0736040609137056</v>
      </c>
      <c r="AY827" s="142"/>
      <c r="AZ827" s="140"/>
    </row>
    <row r="828" spans="1:52">
      <c r="A828" s="138"/>
      <c r="B828" s="142"/>
      <c r="C828" s="172" t="s">
        <v>1158</v>
      </c>
      <c r="D828" s="166" t="s">
        <v>26</v>
      </c>
      <c r="E828" s="166" t="s">
        <v>1159</v>
      </c>
      <c r="F828" s="167" t="s">
        <v>1515</v>
      </c>
      <c r="G828" s="181" t="s">
        <v>1516</v>
      </c>
      <c r="H828" s="181" t="s">
        <v>1516</v>
      </c>
      <c r="I828" s="181" t="s">
        <v>1516</v>
      </c>
      <c r="J828" s="181" t="s">
        <v>1516</v>
      </c>
      <c r="K828" s="168">
        <v>0.9</v>
      </c>
      <c r="L828" s="169">
        <v>1</v>
      </c>
      <c r="M828" s="169">
        <v>1</v>
      </c>
      <c r="N828" s="170">
        <v>1</v>
      </c>
      <c r="O828" s="170">
        <v>0.978506787330317</v>
      </c>
      <c r="P828" s="356">
        <v>0.9</v>
      </c>
      <c r="Q828" s="357">
        <v>0.993705035971223</v>
      </c>
      <c r="R828" s="169">
        <v>0.987971130713713</v>
      </c>
      <c r="S828" s="169">
        <v>0.99375</v>
      </c>
      <c r="T828" s="169">
        <v>0.99454602048964</v>
      </c>
      <c r="U828" s="356">
        <v>0.9</v>
      </c>
      <c r="V828" s="169">
        <v>0.961630695443645</v>
      </c>
      <c r="W828" s="169">
        <v>0.976744186046512</v>
      </c>
      <c r="X828" s="169">
        <v>0.97265625</v>
      </c>
      <c r="Y828" s="169">
        <v>0.969739210458649</v>
      </c>
      <c r="Z828" s="356">
        <v>0.92</v>
      </c>
      <c r="AA828" s="356">
        <v>0.942857142857143</v>
      </c>
      <c r="AB828" s="356">
        <v>0.937414965986395</v>
      </c>
      <c r="AC828" s="356">
        <v>0.96078431372549</v>
      </c>
      <c r="AD828" s="356">
        <v>0.951462395543175</v>
      </c>
      <c r="AE828" s="356">
        <v>0.92</v>
      </c>
      <c r="AF828" s="169">
        <v>0.999200456881782</v>
      </c>
      <c r="AG828" s="169">
        <v>0.997023514237524</v>
      </c>
      <c r="AH828" s="169">
        <v>0.997172236503856</v>
      </c>
      <c r="AI828" s="169">
        <v>0.996530593189938</v>
      </c>
      <c r="AJ828" s="356">
        <v>0.92</v>
      </c>
      <c r="AK828" s="169">
        <v>0.968379446640316</v>
      </c>
      <c r="AL828" s="169">
        <v>0.969238527483611</v>
      </c>
      <c r="AM828" s="169">
        <v>0.983116113744076</v>
      </c>
      <c r="AN828" s="169">
        <v>0.978563563904939</v>
      </c>
      <c r="AO828" s="168">
        <v>0.99</v>
      </c>
      <c r="AP828" s="358">
        <v>1</v>
      </c>
      <c r="AQ828" s="358">
        <v>1</v>
      </c>
      <c r="AR828" s="358">
        <v>1</v>
      </c>
      <c r="AS828" s="359">
        <v>1</v>
      </c>
      <c r="AT828" s="364">
        <v>0.0810595228934205</v>
      </c>
      <c r="AU828" s="361">
        <v>0.0869565217391304</v>
      </c>
      <c r="AV828" s="362">
        <v>0.0769230769230769</v>
      </c>
      <c r="AW828" s="362">
        <v>0</v>
      </c>
      <c r="AX828" s="362">
        <v>0.0625</v>
      </c>
      <c r="AY828" s="142"/>
      <c r="AZ828" s="140"/>
    </row>
    <row r="829" spans="1:52">
      <c r="A829" s="138"/>
      <c r="B829" s="142"/>
      <c r="C829" s="172" t="s">
        <v>1158</v>
      </c>
      <c r="D829" s="166" t="s">
        <v>26</v>
      </c>
      <c r="E829" s="166" t="s">
        <v>1159</v>
      </c>
      <c r="F829" s="167" t="s">
        <v>1517</v>
      </c>
      <c r="G829" s="181" t="s">
        <v>1518</v>
      </c>
      <c r="H829" s="181" t="s">
        <v>1518</v>
      </c>
      <c r="I829" s="181" t="s">
        <v>1518</v>
      </c>
      <c r="J829" s="181" t="s">
        <v>1518</v>
      </c>
      <c r="K829" s="168">
        <v>0.9</v>
      </c>
      <c r="L829" s="169">
        <v>1</v>
      </c>
      <c r="M829" s="169">
        <v>1</v>
      </c>
      <c r="N829" s="170">
        <v>1</v>
      </c>
      <c r="O829" s="170">
        <v>0.997413793103448</v>
      </c>
      <c r="P829" s="356">
        <v>0.9</v>
      </c>
      <c r="Q829" s="357">
        <v>0.996630934150077</v>
      </c>
      <c r="R829" s="169">
        <v>0.998281786941581</v>
      </c>
      <c r="S829" s="169">
        <v>0.994490358126722</v>
      </c>
      <c r="T829" s="169">
        <v>0.994063069898699</v>
      </c>
      <c r="U829" s="356">
        <v>0.9</v>
      </c>
      <c r="V829" s="169">
        <v>0.974885145482389</v>
      </c>
      <c r="W829" s="169">
        <v>0.975085910652921</v>
      </c>
      <c r="X829" s="169">
        <v>0.979142070051161</v>
      </c>
      <c r="Y829" s="169">
        <v>0.979593466714588</v>
      </c>
      <c r="Z829" s="356">
        <v>0.92</v>
      </c>
      <c r="AA829" s="356">
        <v>0.949598246895544</v>
      </c>
      <c r="AB829" s="356">
        <v>0.941329856584094</v>
      </c>
      <c r="AC829" s="356">
        <v>0.953105196451204</v>
      </c>
      <c r="AD829" s="356">
        <v>0.944691820951488</v>
      </c>
      <c r="AE829" s="356">
        <v>0.92</v>
      </c>
      <c r="AF829" s="169">
        <v>0.99784327821711</v>
      </c>
      <c r="AG829" s="169">
        <v>0.99721059972106</v>
      </c>
      <c r="AH829" s="169">
        <v>0.996290408055114</v>
      </c>
      <c r="AI829" s="169">
        <v>0.997070572569907</v>
      </c>
      <c r="AJ829" s="356">
        <v>0.92</v>
      </c>
      <c r="AK829" s="169">
        <v>0.980146741476047</v>
      </c>
      <c r="AL829" s="169">
        <v>0.968928016571724</v>
      </c>
      <c r="AM829" s="169">
        <v>0.985885885885886</v>
      </c>
      <c r="AN829" s="169">
        <v>0.980103814467356</v>
      </c>
      <c r="AO829" s="168">
        <v>0.99</v>
      </c>
      <c r="AP829" s="358">
        <v>1</v>
      </c>
      <c r="AQ829" s="358">
        <v>1</v>
      </c>
      <c r="AR829" s="358">
        <v>1</v>
      </c>
      <c r="AS829" s="359">
        <v>1</v>
      </c>
      <c r="AT829" s="364">
        <v>0.0810595228934205</v>
      </c>
      <c r="AU829" s="361">
        <v>0.2</v>
      </c>
      <c r="AV829" s="362">
        <v>0.0769230769230769</v>
      </c>
      <c r="AW829" s="362">
        <v>0.0714285714285714</v>
      </c>
      <c r="AX829" s="362">
        <v>0.0524861878453039</v>
      </c>
      <c r="AY829" s="142"/>
      <c r="AZ829" s="140"/>
    </row>
    <row r="830" spans="1:52">
      <c r="A830" s="138"/>
      <c r="B830" s="142"/>
      <c r="C830" s="172" t="s">
        <v>1158</v>
      </c>
      <c r="D830" s="166" t="s">
        <v>26</v>
      </c>
      <c r="E830" s="166" t="s">
        <v>1159</v>
      </c>
      <c r="F830" s="167" t="s">
        <v>1519</v>
      </c>
      <c r="G830" s="181" t="s">
        <v>1520</v>
      </c>
      <c r="H830" s="181" t="s">
        <v>1520</v>
      </c>
      <c r="I830" s="181" t="s">
        <v>1520</v>
      </c>
      <c r="J830" s="181" t="s">
        <v>1520</v>
      </c>
      <c r="K830" s="168">
        <v>0.9</v>
      </c>
      <c r="L830" s="169">
        <v>0.904761904761905</v>
      </c>
      <c r="M830" s="169">
        <v>1</v>
      </c>
      <c r="N830" s="170">
        <v>0.952380952380952</v>
      </c>
      <c r="O830" s="170">
        <v>0.907826086956522</v>
      </c>
      <c r="P830" s="356">
        <v>0.9</v>
      </c>
      <c r="Q830" s="357">
        <v>0.981726694915254</v>
      </c>
      <c r="R830" s="169">
        <v>0.985573272589218</v>
      </c>
      <c r="S830" s="169">
        <v>0.979787234042553</v>
      </c>
      <c r="T830" s="169">
        <v>0.982375378140208</v>
      </c>
      <c r="U830" s="356">
        <v>0.9</v>
      </c>
      <c r="V830" s="169">
        <v>0.922669491525424</v>
      </c>
      <c r="W830" s="169">
        <v>0.924069855732726</v>
      </c>
      <c r="X830" s="169">
        <v>0.935460992907801</v>
      </c>
      <c r="Y830" s="169">
        <v>0.93238315019191</v>
      </c>
      <c r="Z830" s="356">
        <v>0.92</v>
      </c>
      <c r="AA830" s="356">
        <v>0.92332268370607</v>
      </c>
      <c r="AB830" s="356">
        <v>0.929280397022333</v>
      </c>
      <c r="AC830" s="356">
        <v>0.956803455723542</v>
      </c>
      <c r="AD830" s="356">
        <v>0.942685136836932</v>
      </c>
      <c r="AE830" s="356">
        <v>0.92</v>
      </c>
      <c r="AF830" s="169">
        <v>0.997086092715232</v>
      </c>
      <c r="AG830" s="169">
        <v>0.994117647058824</v>
      </c>
      <c r="AH830" s="169">
        <v>0.996805792163543</v>
      </c>
      <c r="AI830" s="169">
        <v>0.995237176427578</v>
      </c>
      <c r="AJ830" s="356">
        <v>0.92</v>
      </c>
      <c r="AK830" s="169">
        <v>0.954128440366973</v>
      </c>
      <c r="AL830" s="169">
        <v>0.950070654733867</v>
      </c>
      <c r="AM830" s="169">
        <v>0.976775226908703</v>
      </c>
      <c r="AN830" s="169">
        <v>0.966891007986781</v>
      </c>
      <c r="AO830" s="168">
        <v>0.99</v>
      </c>
      <c r="AP830" s="358">
        <v>1</v>
      </c>
      <c r="AQ830" s="358">
        <v>1</v>
      </c>
      <c r="AR830" s="358">
        <v>1</v>
      </c>
      <c r="AS830" s="359">
        <v>1</v>
      </c>
      <c r="AT830" s="364">
        <v>0.0810595228934205</v>
      </c>
      <c r="AU830" s="361">
        <v>0.394736842105263</v>
      </c>
      <c r="AV830" s="362">
        <v>0.03125</v>
      </c>
      <c r="AW830" s="362">
        <v>0.0769230769230769</v>
      </c>
      <c r="AX830" s="362">
        <v>0.0903387703889586</v>
      </c>
      <c r="AY830" s="142"/>
      <c r="AZ830" s="140"/>
    </row>
    <row r="831" spans="1:52">
      <c r="A831" s="138"/>
      <c r="B831" s="142"/>
      <c r="C831" s="172" t="s">
        <v>1158</v>
      </c>
      <c r="D831" s="166" t="s">
        <v>26</v>
      </c>
      <c r="E831" s="166" t="s">
        <v>1159</v>
      </c>
      <c r="F831" s="167" t="s">
        <v>1521</v>
      </c>
      <c r="G831" s="181" t="s">
        <v>1522</v>
      </c>
      <c r="H831" s="181" t="s">
        <v>1522</v>
      </c>
      <c r="I831" s="181" t="s">
        <v>1522</v>
      </c>
      <c r="J831" s="181" t="s">
        <v>1522</v>
      </c>
      <c r="K831" s="168">
        <v>0.9</v>
      </c>
      <c r="L831" s="169">
        <v>1</v>
      </c>
      <c r="M831" s="169">
        <v>0.931034482758621</v>
      </c>
      <c r="N831" s="170">
        <v>1</v>
      </c>
      <c r="O831" s="170">
        <v>0.979744136460554</v>
      </c>
      <c r="P831" s="356">
        <v>0.9</v>
      </c>
      <c r="Q831" s="357">
        <v>0.95772217428818</v>
      </c>
      <c r="R831" s="169">
        <v>0.937908496732026</v>
      </c>
      <c r="S831" s="169">
        <v>0.951860841423948</v>
      </c>
      <c r="T831" s="169">
        <v>0.961865750528541</v>
      </c>
      <c r="U831" s="356">
        <v>0.9</v>
      </c>
      <c r="V831" s="169">
        <v>0.937877480586713</v>
      </c>
      <c r="W831" s="169">
        <v>0.946895424836601</v>
      </c>
      <c r="X831" s="169">
        <v>0.942961165048544</v>
      </c>
      <c r="Y831" s="169">
        <v>0.94696088794926</v>
      </c>
      <c r="Z831" s="356">
        <v>0.92</v>
      </c>
      <c r="AA831" s="356">
        <v>0.90338860850757</v>
      </c>
      <c r="AB831" s="356">
        <v>0.88843537414966</v>
      </c>
      <c r="AC831" s="356">
        <v>0.864705882352941</v>
      </c>
      <c r="AD831" s="356">
        <v>0.889384019470058</v>
      </c>
      <c r="AE831" s="356">
        <v>0.92</v>
      </c>
      <c r="AF831" s="169">
        <v>0.998861696072851</v>
      </c>
      <c r="AG831" s="169">
        <v>0.988888888888889</v>
      </c>
      <c r="AH831" s="169">
        <v>0.989731437598736</v>
      </c>
      <c r="AI831" s="169">
        <v>0.99027793156904</v>
      </c>
      <c r="AJ831" s="356">
        <v>0.92</v>
      </c>
      <c r="AK831" s="169">
        <v>0.953125</v>
      </c>
      <c r="AL831" s="169">
        <v>0.940275650842266</v>
      </c>
      <c r="AM831" s="169">
        <v>0.949127031908489</v>
      </c>
      <c r="AN831" s="169">
        <v>0.952821461609621</v>
      </c>
      <c r="AO831" s="168">
        <v>0.99</v>
      </c>
      <c r="AP831" s="358">
        <v>1</v>
      </c>
      <c r="AQ831" s="358">
        <v>1</v>
      </c>
      <c r="AR831" s="358">
        <v>1</v>
      </c>
      <c r="AS831" s="359">
        <v>1</v>
      </c>
      <c r="AT831" s="364">
        <v>0.0810595228934205</v>
      </c>
      <c r="AU831" s="361">
        <v>0.222222222222222</v>
      </c>
      <c r="AV831" s="362">
        <v>0.125</v>
      </c>
      <c r="AW831" s="362">
        <v>0.0666666666666667</v>
      </c>
      <c r="AX831" s="362">
        <v>0.0574412532637076</v>
      </c>
      <c r="AY831" s="142"/>
      <c r="AZ831" s="140"/>
    </row>
    <row r="832" spans="1:52">
      <c r="A832" s="138"/>
      <c r="B832" s="142"/>
      <c r="C832" s="172" t="s">
        <v>1158</v>
      </c>
      <c r="D832" s="166" t="s">
        <v>26</v>
      </c>
      <c r="E832" s="166" t="s">
        <v>1159</v>
      </c>
      <c r="F832" s="167" t="s">
        <v>1523</v>
      </c>
      <c r="G832" s="181" t="s">
        <v>1524</v>
      </c>
      <c r="H832" s="181" t="s">
        <v>1524</v>
      </c>
      <c r="I832" s="181" t="s">
        <v>1524</v>
      </c>
      <c r="J832" s="181" t="s">
        <v>1524</v>
      </c>
      <c r="K832" s="168">
        <v>0.9</v>
      </c>
      <c r="L832" s="169">
        <v>0.8</v>
      </c>
      <c r="M832" s="169">
        <v>0.875</v>
      </c>
      <c r="N832" s="170">
        <v>0.826086956521739</v>
      </c>
      <c r="O832" s="170">
        <v>0.839506172839506</v>
      </c>
      <c r="P832" s="356">
        <v>0.9</v>
      </c>
      <c r="Q832" s="357">
        <v>0.975704030922142</v>
      </c>
      <c r="R832" s="169">
        <v>0.973805855161787</v>
      </c>
      <c r="S832" s="169">
        <v>0.971574344023324</v>
      </c>
      <c r="T832" s="169">
        <v>0.945407804428492</v>
      </c>
      <c r="U832" s="356">
        <v>0.9</v>
      </c>
      <c r="V832" s="169">
        <v>0.919933738266151</v>
      </c>
      <c r="W832" s="169">
        <v>0.924499229583975</v>
      </c>
      <c r="X832" s="169">
        <v>0.935131195335277</v>
      </c>
      <c r="Y832" s="169">
        <v>0.935925108529576</v>
      </c>
      <c r="Z832" s="356">
        <v>0.92</v>
      </c>
      <c r="AA832" s="356">
        <v>0.916764361078546</v>
      </c>
      <c r="AB832" s="356">
        <v>0.922352941176471</v>
      </c>
      <c r="AC832" s="356">
        <v>0.937022900763359</v>
      </c>
      <c r="AD832" s="356">
        <v>0.921369728267552</v>
      </c>
      <c r="AE832" s="356">
        <v>0.92</v>
      </c>
      <c r="AF832" s="169">
        <v>0.989130434782609</v>
      </c>
      <c r="AG832" s="169">
        <v>0.9921875</v>
      </c>
      <c r="AH832" s="169">
        <v>0.988304093567251</v>
      </c>
      <c r="AI832" s="169">
        <v>0.988263473053892</v>
      </c>
      <c r="AJ832" s="356">
        <v>0.92</v>
      </c>
      <c r="AK832" s="169">
        <v>0.952327327327327</v>
      </c>
      <c r="AL832" s="169">
        <v>0.946927374301676</v>
      </c>
      <c r="AM832" s="169">
        <v>0.963080168776371</v>
      </c>
      <c r="AN832" s="169">
        <v>0.961044155753813</v>
      </c>
      <c r="AO832" s="168">
        <v>0.99</v>
      </c>
      <c r="AP832" s="358">
        <v>1</v>
      </c>
      <c r="AQ832" s="358">
        <v>1</v>
      </c>
      <c r="AR832" s="358">
        <v>1</v>
      </c>
      <c r="AS832" s="359">
        <v>1</v>
      </c>
      <c r="AT832" s="364">
        <v>0.0810595228934205</v>
      </c>
      <c r="AU832" s="361">
        <v>0.111111111111111</v>
      </c>
      <c r="AV832" s="362">
        <v>0</v>
      </c>
      <c r="AW832" s="362">
        <v>0.125</v>
      </c>
      <c r="AX832" s="362">
        <v>0.0579150579150579</v>
      </c>
      <c r="AY832" s="142"/>
      <c r="AZ832" s="140"/>
    </row>
    <row r="833" spans="1:52">
      <c r="A833" s="138"/>
      <c r="B833" s="142"/>
      <c r="C833" s="172" t="s">
        <v>1158</v>
      </c>
      <c r="D833" s="166" t="s">
        <v>26</v>
      </c>
      <c r="E833" s="166" t="s">
        <v>1159</v>
      </c>
      <c r="F833" s="167" t="s">
        <v>1525</v>
      </c>
      <c r="G833" s="181" t="s">
        <v>1526</v>
      </c>
      <c r="H833" s="181" t="s">
        <v>1526</v>
      </c>
      <c r="I833" s="181" t="s">
        <v>1526</v>
      </c>
      <c r="J833" s="181" t="s">
        <v>1526</v>
      </c>
      <c r="K833" s="168">
        <v>0.9</v>
      </c>
      <c r="L833" s="169">
        <v>0.90625</v>
      </c>
      <c r="M833" s="169">
        <v>0.896551724137931</v>
      </c>
      <c r="N833" s="170">
        <v>0.933333333333333</v>
      </c>
      <c r="O833" s="170">
        <v>0.927472527472528</v>
      </c>
      <c r="P833" s="356">
        <v>0.9</v>
      </c>
      <c r="Q833" s="357">
        <v>0.934677118327734</v>
      </c>
      <c r="R833" s="169">
        <v>0.950804162724692</v>
      </c>
      <c r="S833" s="169">
        <v>0.944805194805195</v>
      </c>
      <c r="T833" s="169">
        <v>0.913219017926734</v>
      </c>
      <c r="U833" s="356">
        <v>0.9</v>
      </c>
      <c r="V833" s="169">
        <v>0.929451287793953</v>
      </c>
      <c r="W833" s="169">
        <v>0.935666982024598</v>
      </c>
      <c r="X833" s="169">
        <v>0.936456400742115</v>
      </c>
      <c r="Y833" s="169">
        <v>0.926858924395947</v>
      </c>
      <c r="Z833" s="356">
        <v>0.92</v>
      </c>
      <c r="AA833" s="356">
        <v>0.860095389507154</v>
      </c>
      <c r="AB833" s="356">
        <v>0.917647058823529</v>
      </c>
      <c r="AC833" s="356">
        <v>0.885357548240636</v>
      </c>
      <c r="AD833" s="356">
        <v>0.924161301253812</v>
      </c>
      <c r="AE833" s="356">
        <v>0.92</v>
      </c>
      <c r="AF833" s="169">
        <v>0.972193074501574</v>
      </c>
      <c r="AG833" s="169">
        <v>0.984609153503443</v>
      </c>
      <c r="AH833" s="169">
        <v>0.971428571428571</v>
      </c>
      <c r="AI833" s="169">
        <v>0.981419221357949</v>
      </c>
      <c r="AJ833" s="356">
        <v>0.92</v>
      </c>
      <c r="AK833" s="169">
        <v>0.936154041043831</v>
      </c>
      <c r="AL833" s="169">
        <v>0.958867161159811</v>
      </c>
      <c r="AM833" s="169">
        <v>0.950609153770168</v>
      </c>
      <c r="AN833" s="169">
        <v>0.961859889992752</v>
      </c>
      <c r="AO833" s="168">
        <v>0.99</v>
      </c>
      <c r="AP833" s="358">
        <v>1</v>
      </c>
      <c r="AQ833" s="358">
        <v>1</v>
      </c>
      <c r="AR833" s="358">
        <v>1</v>
      </c>
      <c r="AS833" s="359">
        <v>1</v>
      </c>
      <c r="AT833" s="364">
        <v>0.0810595228934205</v>
      </c>
      <c r="AU833" s="361">
        <v>0.307692307692308</v>
      </c>
      <c r="AV833" s="362">
        <v>0.0625</v>
      </c>
      <c r="AW833" s="362">
        <v>0.0909090909090909</v>
      </c>
      <c r="AX833" s="362">
        <v>0.0676691729323308</v>
      </c>
      <c r="AY833" s="142"/>
      <c r="AZ833" s="140"/>
    </row>
    <row r="834" spans="1:52">
      <c r="A834" s="138"/>
      <c r="B834" s="142"/>
      <c r="C834" s="172" t="s">
        <v>1158</v>
      </c>
      <c r="D834" s="166" t="s">
        <v>26</v>
      </c>
      <c r="E834" s="166" t="s">
        <v>1159</v>
      </c>
      <c r="F834" s="167" t="s">
        <v>1527</v>
      </c>
      <c r="G834" s="181" t="s">
        <v>1528</v>
      </c>
      <c r="H834" s="181" t="s">
        <v>1528</v>
      </c>
      <c r="I834" s="181" t="s">
        <v>1528</v>
      </c>
      <c r="J834" s="181" t="s">
        <v>1528</v>
      </c>
      <c r="K834" s="168">
        <v>0.9</v>
      </c>
      <c r="L834" s="169">
        <v>0.925925925925926</v>
      </c>
      <c r="M834" s="169">
        <v>0.833333333333333</v>
      </c>
      <c r="N834" s="170">
        <v>0.923076923076923</v>
      </c>
      <c r="O834" s="170">
        <v>0.880952380952381</v>
      </c>
      <c r="P834" s="356">
        <v>0.9</v>
      </c>
      <c r="Q834" s="357">
        <v>0.94364012409514</v>
      </c>
      <c r="R834" s="169">
        <v>0.923583662714098</v>
      </c>
      <c r="S834" s="169">
        <v>0.944152431011827</v>
      </c>
      <c r="T834" s="169">
        <v>0.919278047091413</v>
      </c>
      <c r="U834" s="356">
        <v>0.9</v>
      </c>
      <c r="V834" s="169">
        <v>0.904860392967942</v>
      </c>
      <c r="W834" s="169">
        <v>0.895915678524374</v>
      </c>
      <c r="X834" s="169">
        <v>0.914586070959264</v>
      </c>
      <c r="Y834" s="169">
        <v>0.930704639889197</v>
      </c>
      <c r="Z834" s="356">
        <v>0.92</v>
      </c>
      <c r="AA834" s="356">
        <v>0.893764434180139</v>
      </c>
      <c r="AB834" s="356">
        <v>0.858620689655172</v>
      </c>
      <c r="AC834" s="356">
        <v>0.916923076923077</v>
      </c>
      <c r="AD834" s="356">
        <v>0.914353077034114</v>
      </c>
      <c r="AE834" s="356">
        <v>0.92</v>
      </c>
      <c r="AF834" s="169">
        <v>0.935064935064935</v>
      </c>
      <c r="AG834" s="169">
        <v>0.973553719008264</v>
      </c>
      <c r="AH834" s="169">
        <v>0.982578397212544</v>
      </c>
      <c r="AI834" s="169">
        <v>0.978106406331234</v>
      </c>
      <c r="AJ834" s="356">
        <v>0.92</v>
      </c>
      <c r="AK834" s="169">
        <v>0.940357142857143</v>
      </c>
      <c r="AL834" s="169">
        <v>0.924690181124881</v>
      </c>
      <c r="AM834" s="169">
        <v>0.960073428178063</v>
      </c>
      <c r="AN834" s="169">
        <v>0.958478799271924</v>
      </c>
      <c r="AO834" s="168">
        <v>0.99</v>
      </c>
      <c r="AP834" s="358">
        <v>1</v>
      </c>
      <c r="AQ834" s="358">
        <v>1</v>
      </c>
      <c r="AR834" s="358">
        <v>1</v>
      </c>
      <c r="AS834" s="359">
        <v>1</v>
      </c>
      <c r="AT834" s="364">
        <v>0.0810595228934205</v>
      </c>
      <c r="AU834" s="361">
        <v>0.304347826086957</v>
      </c>
      <c r="AV834" s="362">
        <v>0</v>
      </c>
      <c r="AW834" s="362">
        <v>0</v>
      </c>
      <c r="AX834" s="362">
        <v>0.04</v>
      </c>
      <c r="AY834" s="142"/>
      <c r="AZ834" s="140"/>
    </row>
    <row r="835" spans="1:52">
      <c r="A835" s="138"/>
      <c r="B835" s="142"/>
      <c r="C835" s="172" t="s">
        <v>1158</v>
      </c>
      <c r="D835" s="166" t="s">
        <v>26</v>
      </c>
      <c r="E835" s="166" t="s">
        <v>1159</v>
      </c>
      <c r="F835" s="167" t="s">
        <v>1529</v>
      </c>
      <c r="G835" s="181" t="s">
        <v>1530</v>
      </c>
      <c r="H835" s="181" t="s">
        <v>1530</v>
      </c>
      <c r="I835" s="181" t="s">
        <v>1530</v>
      </c>
      <c r="J835" s="181" t="s">
        <v>1530</v>
      </c>
      <c r="K835" s="168">
        <v>0.9</v>
      </c>
      <c r="L835" s="169">
        <v>0.967741935483871</v>
      </c>
      <c r="M835" s="169">
        <v>0.888888888888889</v>
      </c>
      <c r="N835" s="170">
        <v>0.966666666666667</v>
      </c>
      <c r="O835" s="170">
        <v>0.961995249406176</v>
      </c>
      <c r="P835" s="356">
        <v>0.9</v>
      </c>
      <c r="Q835" s="357">
        <v>0.819477434679335</v>
      </c>
      <c r="R835" s="169">
        <v>0.955665024630542</v>
      </c>
      <c r="S835" s="169">
        <v>0.901730531520396</v>
      </c>
      <c r="T835" s="169">
        <v>0.915327056695309</v>
      </c>
      <c r="U835" s="356">
        <v>0.9</v>
      </c>
      <c r="V835" s="169">
        <v>0.881235154394299</v>
      </c>
      <c r="W835" s="169">
        <v>0.88423645320197</v>
      </c>
      <c r="X835" s="169">
        <v>0.891841779975278</v>
      </c>
      <c r="Y835" s="169">
        <v>0.907207170168154</v>
      </c>
      <c r="Z835" s="356">
        <v>0.92</v>
      </c>
      <c r="AA835" s="356">
        <v>0.809756097560976</v>
      </c>
      <c r="AB835" s="356">
        <v>0.738235294117647</v>
      </c>
      <c r="AC835" s="356">
        <v>0.814540059347181</v>
      </c>
      <c r="AD835" s="356">
        <v>0.821582603168838</v>
      </c>
      <c r="AE835" s="356">
        <v>0.92</v>
      </c>
      <c r="AF835" s="169">
        <v>0.941747572815534</v>
      </c>
      <c r="AG835" s="169">
        <v>0.977011494252874</v>
      </c>
      <c r="AH835" s="169">
        <v>0.962145110410095</v>
      </c>
      <c r="AI835" s="169">
        <v>0.963330786860199</v>
      </c>
      <c r="AJ835" s="356">
        <v>0.92</v>
      </c>
      <c r="AK835" s="169">
        <v>0.919458544839255</v>
      </c>
      <c r="AL835" s="169">
        <v>0.891493055555556</v>
      </c>
      <c r="AM835" s="169">
        <v>0.91264667535854</v>
      </c>
      <c r="AN835" s="169">
        <v>0.919660749061556</v>
      </c>
      <c r="AO835" s="168">
        <v>0.99</v>
      </c>
      <c r="AP835" s="358">
        <v>1</v>
      </c>
      <c r="AQ835" s="358">
        <v>1</v>
      </c>
      <c r="AR835" s="358">
        <v>1</v>
      </c>
      <c r="AS835" s="359">
        <v>1</v>
      </c>
      <c r="AT835" s="364">
        <v>0.0810595228934205</v>
      </c>
      <c r="AU835" s="361">
        <v>0.266666666666667</v>
      </c>
      <c r="AV835" s="362">
        <v>0</v>
      </c>
      <c r="AW835" s="362">
        <v>0.166666666666667</v>
      </c>
      <c r="AX835" s="362">
        <v>0.0464135021097046</v>
      </c>
      <c r="AY835" s="142"/>
      <c r="AZ835" s="140"/>
    </row>
    <row r="836" spans="1:52">
      <c r="A836" s="138"/>
      <c r="B836" s="142"/>
      <c r="C836" s="172" t="s">
        <v>1158</v>
      </c>
      <c r="D836" s="166" t="s">
        <v>26</v>
      </c>
      <c r="E836" s="166" t="s">
        <v>1159</v>
      </c>
      <c r="F836" s="167" t="s">
        <v>1531</v>
      </c>
      <c r="G836" s="181" t="s">
        <v>1532</v>
      </c>
      <c r="H836" s="181" t="s">
        <v>1532</v>
      </c>
      <c r="I836" s="181" t="s">
        <v>1532</v>
      </c>
      <c r="J836" s="181" t="s">
        <v>1532</v>
      </c>
      <c r="K836" s="168">
        <v>0.9</v>
      </c>
      <c r="L836" s="169">
        <v>0.934782608695652</v>
      </c>
      <c r="M836" s="169">
        <v>0.942857142857143</v>
      </c>
      <c r="N836" s="170">
        <v>0.977777777777778</v>
      </c>
      <c r="O836" s="170">
        <v>0.975609756097561</v>
      </c>
      <c r="P836" s="356">
        <v>0.9</v>
      </c>
      <c r="Q836" s="357">
        <v>0.853868194842407</v>
      </c>
      <c r="R836" s="169">
        <v>0.88913362701909</v>
      </c>
      <c r="S836" s="169">
        <v>0.867831371059628</v>
      </c>
      <c r="T836" s="169">
        <v>0.872168099331423</v>
      </c>
      <c r="U836" s="356">
        <v>0.9</v>
      </c>
      <c r="V836" s="169">
        <v>0.867048710601719</v>
      </c>
      <c r="W836" s="169">
        <v>0.878120411160059</v>
      </c>
      <c r="X836" s="169">
        <v>0.876186859096088</v>
      </c>
      <c r="Y836" s="169">
        <v>0.89132123527539</v>
      </c>
      <c r="Z836" s="356">
        <v>0.92</v>
      </c>
      <c r="AA836" s="356">
        <v>0.812314979277679</v>
      </c>
      <c r="AB836" s="356">
        <v>0.809885931558935</v>
      </c>
      <c r="AC836" s="356">
        <v>0.828318584070797</v>
      </c>
      <c r="AD836" s="356">
        <v>0.835177539223782</v>
      </c>
      <c r="AE836" s="356">
        <v>0.92</v>
      </c>
      <c r="AF836" s="169">
        <v>0.949888866437664</v>
      </c>
      <c r="AG836" s="169">
        <v>0.973916761687571</v>
      </c>
      <c r="AH836" s="169">
        <v>0.902485659655832</v>
      </c>
      <c r="AI836" s="169">
        <v>0.965881257960223</v>
      </c>
      <c r="AJ836" s="356">
        <v>0.92</v>
      </c>
      <c r="AK836" s="169">
        <v>0.896545068519591</v>
      </c>
      <c r="AL836" s="169">
        <v>0.902542372881356</v>
      </c>
      <c r="AM836" s="169">
        <v>0.918567639257294</v>
      </c>
      <c r="AN836" s="169">
        <v>0.917121208166958</v>
      </c>
      <c r="AO836" s="168">
        <v>0.99</v>
      </c>
      <c r="AP836" s="358">
        <v>1</v>
      </c>
      <c r="AQ836" s="358">
        <v>1</v>
      </c>
      <c r="AR836" s="358">
        <v>1</v>
      </c>
      <c r="AS836" s="359">
        <v>1</v>
      </c>
      <c r="AT836" s="364">
        <v>0.0810595228934205</v>
      </c>
      <c r="AU836" s="361">
        <v>0.0810810810810811</v>
      </c>
      <c r="AV836" s="362">
        <v>0.105263157894737</v>
      </c>
      <c r="AW836" s="362">
        <v>0.09375</v>
      </c>
      <c r="AX836" s="362">
        <v>0.0461346633416459</v>
      </c>
      <c r="AY836" s="142"/>
      <c r="AZ836" s="140"/>
    </row>
    <row r="837" spans="1:52">
      <c r="A837" s="138"/>
      <c r="B837" s="142"/>
      <c r="C837" s="172" t="s">
        <v>1158</v>
      </c>
      <c r="D837" s="166" t="s">
        <v>26</v>
      </c>
      <c r="E837" s="166" t="s">
        <v>1159</v>
      </c>
      <c r="F837" s="167" t="s">
        <v>1533</v>
      </c>
      <c r="G837" s="181" t="s">
        <v>1534</v>
      </c>
      <c r="H837" s="181" t="s">
        <v>1534</v>
      </c>
      <c r="I837" s="181" t="s">
        <v>1534</v>
      </c>
      <c r="J837" s="181" t="s">
        <v>1534</v>
      </c>
      <c r="K837" s="168">
        <v>0.9</v>
      </c>
      <c r="L837" s="169">
        <v>0.96551724137931</v>
      </c>
      <c r="M837" s="169">
        <v>1</v>
      </c>
      <c r="N837" s="170">
        <v>1</v>
      </c>
      <c r="O837" s="170">
        <v>0.990338164251208</v>
      </c>
      <c r="P837" s="356">
        <v>0.9</v>
      </c>
      <c r="Q837" s="357">
        <v>0.927951388888889</v>
      </c>
      <c r="R837" s="169">
        <v>0.882470119521912</v>
      </c>
      <c r="S837" s="169">
        <v>0.917891535732387</v>
      </c>
      <c r="T837" s="169">
        <v>0.94120948759732</v>
      </c>
      <c r="U837" s="356">
        <v>0.9</v>
      </c>
      <c r="V837" s="169">
        <v>0.927083333333333</v>
      </c>
      <c r="W837" s="169">
        <v>0.946215139442231</v>
      </c>
      <c r="X837" s="169">
        <v>0.914343639128231</v>
      </c>
      <c r="Y837" s="169">
        <v>0.928227412638059</v>
      </c>
      <c r="Z837" s="356">
        <v>0.92</v>
      </c>
      <c r="AA837" s="356">
        <v>0.886497064579256</v>
      </c>
      <c r="AB837" s="356">
        <v>0.893150684931507</v>
      </c>
      <c r="AC837" s="356">
        <v>0.898936170212766</v>
      </c>
      <c r="AD837" s="356">
        <v>0.896117900790798</v>
      </c>
      <c r="AE837" s="356">
        <v>0.92</v>
      </c>
      <c r="AF837" s="169">
        <v>0.950443401147626</v>
      </c>
      <c r="AG837" s="169">
        <v>0.960957834461218</v>
      </c>
      <c r="AH837" s="169">
        <v>0.951196172248804</v>
      </c>
      <c r="AI837" s="169">
        <v>0.969791611525771</v>
      </c>
      <c r="AJ837" s="356">
        <v>0.92</v>
      </c>
      <c r="AK837" s="169">
        <v>0.944144144144144</v>
      </c>
      <c r="AL837" s="169">
        <v>0.945215485756026</v>
      </c>
      <c r="AM837" s="169">
        <v>0.952398388868546</v>
      </c>
      <c r="AN837" s="169">
        <v>0.947782075037618</v>
      </c>
      <c r="AO837" s="168">
        <v>0.99</v>
      </c>
      <c r="AP837" s="358">
        <v>1</v>
      </c>
      <c r="AQ837" s="358">
        <v>1</v>
      </c>
      <c r="AR837" s="358">
        <v>1</v>
      </c>
      <c r="AS837" s="359">
        <v>1</v>
      </c>
      <c r="AT837" s="364">
        <v>0.0810595228934205</v>
      </c>
      <c r="AU837" s="361">
        <v>0.380952380952381</v>
      </c>
      <c r="AV837" s="362">
        <v>0.157894736842105</v>
      </c>
      <c r="AW837" s="362">
        <v>0</v>
      </c>
      <c r="AX837" s="362">
        <v>0.0866935483870968</v>
      </c>
      <c r="AY837" s="142"/>
      <c r="AZ837" s="140"/>
    </row>
    <row r="838" spans="1:52">
      <c r="A838" s="138"/>
      <c r="B838" s="142"/>
      <c r="C838" s="172" t="s">
        <v>1158</v>
      </c>
      <c r="D838" s="166" t="s">
        <v>26</v>
      </c>
      <c r="E838" s="166" t="s">
        <v>1159</v>
      </c>
      <c r="F838" s="167" t="s">
        <v>1535</v>
      </c>
      <c r="G838" s="181" t="s">
        <v>1536</v>
      </c>
      <c r="H838" s="181" t="s">
        <v>1536</v>
      </c>
      <c r="I838" s="181" t="s">
        <v>1536</v>
      </c>
      <c r="J838" s="181" t="s">
        <v>1536</v>
      </c>
      <c r="K838" s="168">
        <v>0.9</v>
      </c>
      <c r="L838" s="169">
        <v>0.886363636363636</v>
      </c>
      <c r="M838" s="169">
        <v>0.878048780487805</v>
      </c>
      <c r="N838" s="170">
        <v>0.886363636363636</v>
      </c>
      <c r="O838" s="170">
        <v>0.890980392156863</v>
      </c>
      <c r="P838" s="356">
        <v>0.9</v>
      </c>
      <c r="Q838" s="357">
        <v>0.973601260835303</v>
      </c>
      <c r="R838" s="169">
        <v>0.976520811099253</v>
      </c>
      <c r="S838" s="169">
        <v>0.977226720647773</v>
      </c>
      <c r="T838" s="169">
        <v>0.972448590064895</v>
      </c>
      <c r="U838" s="356">
        <v>0.9</v>
      </c>
      <c r="V838" s="169">
        <v>0.918439716312057</v>
      </c>
      <c r="W838" s="169">
        <v>0.924226254002134</v>
      </c>
      <c r="X838" s="169">
        <v>0.935222672064777</v>
      </c>
      <c r="Y838" s="169">
        <v>0.93191814243747</v>
      </c>
      <c r="Z838" s="356">
        <v>0.92</v>
      </c>
      <c r="AA838" s="356">
        <v>0.900884955752212</v>
      </c>
      <c r="AB838" s="356">
        <v>0.905852417302799</v>
      </c>
      <c r="AC838" s="356">
        <v>0.927884615384615</v>
      </c>
      <c r="AD838" s="356">
        <v>0.912846952468395</v>
      </c>
      <c r="AE838" s="356">
        <v>0.92</v>
      </c>
      <c r="AF838" s="169">
        <v>0.919191919191919</v>
      </c>
      <c r="AG838" s="169">
        <v>0.949612403100775</v>
      </c>
      <c r="AH838" s="169">
        <v>0.989285714285714</v>
      </c>
      <c r="AI838" s="169">
        <v>0.970125875719086</v>
      </c>
      <c r="AJ838" s="356">
        <v>0.92</v>
      </c>
      <c r="AK838" s="169">
        <v>0.944459569833923</v>
      </c>
      <c r="AL838" s="169">
        <v>0.936842105263158</v>
      </c>
      <c r="AM838" s="169">
        <v>0.957756478523252</v>
      </c>
      <c r="AN838" s="169">
        <v>0.953179295094544</v>
      </c>
      <c r="AO838" s="168">
        <v>0.99</v>
      </c>
      <c r="AP838" s="358">
        <v>1</v>
      </c>
      <c r="AQ838" s="358">
        <v>1</v>
      </c>
      <c r="AR838" s="358">
        <v>1</v>
      </c>
      <c r="AS838" s="359">
        <v>1</v>
      </c>
      <c r="AT838" s="364">
        <v>0.0810595228934205</v>
      </c>
      <c r="AU838" s="361">
        <v>0.125</v>
      </c>
      <c r="AV838" s="362">
        <v>0</v>
      </c>
      <c r="AW838" s="362">
        <v>0.0588235294117647</v>
      </c>
      <c r="AX838" s="362">
        <v>0.0352941176470588</v>
      </c>
      <c r="AY838" s="142"/>
      <c r="AZ838" s="140"/>
    </row>
    <row r="839" spans="1:52">
      <c r="A839" s="138"/>
      <c r="B839" s="142"/>
      <c r="C839" s="172" t="s">
        <v>1158</v>
      </c>
      <c r="D839" s="166" t="s">
        <v>26</v>
      </c>
      <c r="E839" s="166" t="s">
        <v>1159</v>
      </c>
      <c r="F839" s="167" t="s">
        <v>1537</v>
      </c>
      <c r="G839" s="181" t="s">
        <v>1538</v>
      </c>
      <c r="H839" s="181" t="s">
        <v>1538</v>
      </c>
      <c r="I839" s="181" t="s">
        <v>1538</v>
      </c>
      <c r="J839" s="181" t="s">
        <v>1538</v>
      </c>
      <c r="K839" s="168">
        <v>0.9</v>
      </c>
      <c r="L839" s="169">
        <v>0.906976744186046</v>
      </c>
      <c r="M839" s="169">
        <v>0.948717948717949</v>
      </c>
      <c r="N839" s="170">
        <v>0.923076923076923</v>
      </c>
      <c r="O839" s="170">
        <v>0.927099841521395</v>
      </c>
      <c r="P839" s="356">
        <v>0.9</v>
      </c>
      <c r="Q839" s="357">
        <v>0.946459412780656</v>
      </c>
      <c r="R839" s="169">
        <v>0.948627103631532</v>
      </c>
      <c r="S839" s="169">
        <v>0.957236842105263</v>
      </c>
      <c r="T839" s="169">
        <v>0.936005911158761</v>
      </c>
      <c r="U839" s="356">
        <v>0.9</v>
      </c>
      <c r="V839" s="169">
        <v>0.889464594127807</v>
      </c>
      <c r="W839" s="169">
        <v>0.910540301151461</v>
      </c>
      <c r="X839" s="169">
        <v>0.887335526315789</v>
      </c>
      <c r="Y839" s="169">
        <v>0.899582741734519</v>
      </c>
      <c r="Z839" s="356">
        <v>0.92</v>
      </c>
      <c r="AA839" s="356">
        <v>0.887899034892353</v>
      </c>
      <c r="AB839" s="356">
        <v>0.814220183486238</v>
      </c>
      <c r="AC839" s="356">
        <v>0.892371995820272</v>
      </c>
      <c r="AD839" s="356">
        <v>0.899818477716575</v>
      </c>
      <c r="AE839" s="356">
        <v>0.92</v>
      </c>
      <c r="AF839" s="169">
        <v>0.930788804071247</v>
      </c>
      <c r="AG839" s="169">
        <v>0.969483568075117</v>
      </c>
      <c r="AH839" s="169">
        <v>0.986175115207373</v>
      </c>
      <c r="AI839" s="169">
        <v>0.977271718382386</v>
      </c>
      <c r="AJ839" s="356">
        <v>0.92</v>
      </c>
      <c r="AK839" s="169">
        <v>0.939251236166706</v>
      </c>
      <c r="AL839" s="169">
        <v>0.917624521072797</v>
      </c>
      <c r="AM839" s="169">
        <v>0.946144791053561</v>
      </c>
      <c r="AN839" s="169">
        <v>0.94759790787119</v>
      </c>
      <c r="AO839" s="168">
        <v>0.99</v>
      </c>
      <c r="AP839" s="358">
        <v>1</v>
      </c>
      <c r="AQ839" s="358">
        <v>1</v>
      </c>
      <c r="AR839" s="358">
        <v>1</v>
      </c>
      <c r="AS839" s="359">
        <v>1</v>
      </c>
      <c r="AT839" s="364">
        <v>0.0810595228934205</v>
      </c>
      <c r="AU839" s="361">
        <v>0.2</v>
      </c>
      <c r="AV839" s="362">
        <v>0</v>
      </c>
      <c r="AW839" s="362">
        <v>0</v>
      </c>
      <c r="AX839" s="362">
        <v>0.0783938814531549</v>
      </c>
      <c r="AY839" s="142"/>
      <c r="AZ839" s="140"/>
    </row>
    <row r="840" spans="1:52">
      <c r="A840" s="138"/>
      <c r="B840" s="142"/>
      <c r="C840" s="172" t="s">
        <v>1158</v>
      </c>
      <c r="D840" s="166" t="s">
        <v>26</v>
      </c>
      <c r="E840" s="166" t="s">
        <v>1159</v>
      </c>
      <c r="F840" s="167" t="s">
        <v>1539</v>
      </c>
      <c r="G840" s="181" t="s">
        <v>1540</v>
      </c>
      <c r="H840" s="181" t="s">
        <v>1540</v>
      </c>
      <c r="I840" s="181" t="s">
        <v>1540</v>
      </c>
      <c r="J840" s="181" t="s">
        <v>1540</v>
      </c>
      <c r="K840" s="168">
        <v>0.9</v>
      </c>
      <c r="L840" s="169">
        <v>0.969387755102041</v>
      </c>
      <c r="M840" s="169">
        <v>0.940298507462687</v>
      </c>
      <c r="N840" s="170">
        <v>0.924731182795699</v>
      </c>
      <c r="O840" s="170">
        <v>0.942155009451796</v>
      </c>
      <c r="P840" s="356">
        <v>0.9</v>
      </c>
      <c r="Q840" s="357">
        <v>0.957207482577332</v>
      </c>
      <c r="R840" s="169">
        <v>0.961920529801324</v>
      </c>
      <c r="S840" s="169">
        <v>0.969872724343483</v>
      </c>
      <c r="T840" s="169">
        <v>0.955526110148473</v>
      </c>
      <c r="U840" s="356">
        <v>0.9</v>
      </c>
      <c r="V840" s="169">
        <v>0.902066267269837</v>
      </c>
      <c r="W840" s="169">
        <v>0.920198675496689</v>
      </c>
      <c r="X840" s="169">
        <v>0.933784436926051</v>
      </c>
      <c r="Y840" s="169">
        <v>0.927213218722749</v>
      </c>
      <c r="Z840" s="356">
        <v>0.92</v>
      </c>
      <c r="AA840" s="356">
        <v>0.89578313253012</v>
      </c>
      <c r="AB840" s="356">
        <v>0.898471615720524</v>
      </c>
      <c r="AC840" s="356">
        <v>0.911864406779661</v>
      </c>
      <c r="AD840" s="356">
        <v>0.909779222084492</v>
      </c>
      <c r="AE840" s="356">
        <v>0.92</v>
      </c>
      <c r="AF840" s="169">
        <v>0.992459859842101</v>
      </c>
      <c r="AG840" s="169">
        <v>0.994241577876625</v>
      </c>
      <c r="AH840" s="169">
        <v>0.993085964507951</v>
      </c>
      <c r="AI840" s="169">
        <v>0.989448731917208</v>
      </c>
      <c r="AJ840" s="356">
        <v>0.92</v>
      </c>
      <c r="AK840" s="169">
        <v>0.943795101128163</v>
      </c>
      <c r="AL840" s="169">
        <v>0.939055358049771</v>
      </c>
      <c r="AM840" s="169">
        <v>0.964612998731143</v>
      </c>
      <c r="AN840" s="169">
        <v>0.962632167818619</v>
      </c>
      <c r="AO840" s="168">
        <v>0.99</v>
      </c>
      <c r="AP840" s="358">
        <v>1</v>
      </c>
      <c r="AQ840" s="358">
        <v>1</v>
      </c>
      <c r="AR840" s="358">
        <v>1</v>
      </c>
      <c r="AS840" s="359">
        <v>1</v>
      </c>
      <c r="AT840" s="364">
        <v>0.0810595228934205</v>
      </c>
      <c r="AU840" s="361">
        <v>0.302325581395349</v>
      </c>
      <c r="AV840" s="362">
        <v>0.0263157894736842</v>
      </c>
      <c r="AW840" s="362">
        <v>0.0392156862745098</v>
      </c>
      <c r="AX840" s="362">
        <v>0.0922787193973635</v>
      </c>
      <c r="AY840" s="142"/>
      <c r="AZ840" s="140"/>
    </row>
    <row r="841" spans="1:52">
      <c r="A841" s="138"/>
      <c r="B841" s="142"/>
      <c r="C841" s="172" t="s">
        <v>1158</v>
      </c>
      <c r="D841" s="166" t="s">
        <v>26</v>
      </c>
      <c r="E841" s="166" t="s">
        <v>1159</v>
      </c>
      <c r="F841" s="167" t="s">
        <v>1541</v>
      </c>
      <c r="G841" s="181" t="s">
        <v>1542</v>
      </c>
      <c r="H841" s="181" t="s">
        <v>1542</v>
      </c>
      <c r="I841" s="181" t="s">
        <v>1542</v>
      </c>
      <c r="J841" s="181" t="s">
        <v>1542</v>
      </c>
      <c r="K841" s="168">
        <v>0.9</v>
      </c>
      <c r="L841" s="169">
        <v>0.980392156862745</v>
      </c>
      <c r="M841" s="169">
        <v>0.942857142857143</v>
      </c>
      <c r="N841" s="170">
        <v>0.98</v>
      </c>
      <c r="O841" s="170">
        <v>0.966901408450704</v>
      </c>
      <c r="P841" s="356">
        <v>0.9</v>
      </c>
      <c r="Q841" s="357">
        <v>0.936323366555925</v>
      </c>
      <c r="R841" s="169">
        <v>0.973487031700288</v>
      </c>
      <c r="S841" s="169">
        <v>0.949026639344262</v>
      </c>
      <c r="T841" s="169">
        <v>0.941176942452391</v>
      </c>
      <c r="U841" s="356">
        <v>0.9</v>
      </c>
      <c r="V841" s="169">
        <v>0.85843484680694</v>
      </c>
      <c r="W841" s="169">
        <v>0.906628242074928</v>
      </c>
      <c r="X841" s="169">
        <v>0.90625</v>
      </c>
      <c r="Y841" s="169">
        <v>0.894033466493398</v>
      </c>
      <c r="Z841" s="356">
        <v>0.92</v>
      </c>
      <c r="AA841" s="356">
        <v>0.929281767955801</v>
      </c>
      <c r="AB841" s="356">
        <v>0.938333333333333</v>
      </c>
      <c r="AC841" s="356">
        <v>0.903361344537815</v>
      </c>
      <c r="AD841" s="356">
        <v>0.924437540712532</v>
      </c>
      <c r="AE841" s="356">
        <v>0.92</v>
      </c>
      <c r="AF841" s="169">
        <v>0.989276139410188</v>
      </c>
      <c r="AG841" s="169">
        <v>0.993506493506494</v>
      </c>
      <c r="AH841" s="169">
        <v>0.972789115646258</v>
      </c>
      <c r="AI841" s="169">
        <v>0.988566159520516</v>
      </c>
      <c r="AJ841" s="356">
        <v>0.92</v>
      </c>
      <c r="AK841" s="169">
        <v>0.961252569982603</v>
      </c>
      <c r="AL841" s="169">
        <v>0.957601713062099</v>
      </c>
      <c r="AM841" s="169">
        <v>0.962100456621005</v>
      </c>
      <c r="AN841" s="169">
        <v>0.96928587233101</v>
      </c>
      <c r="AO841" s="168">
        <v>0.99</v>
      </c>
      <c r="AP841" s="358">
        <v>1</v>
      </c>
      <c r="AQ841" s="358">
        <v>1</v>
      </c>
      <c r="AR841" s="358">
        <v>1</v>
      </c>
      <c r="AS841" s="359">
        <v>1</v>
      </c>
      <c r="AT841" s="364">
        <v>0.0810595228934205</v>
      </c>
      <c r="AU841" s="361">
        <v>0.380952380952381</v>
      </c>
      <c r="AV841" s="362">
        <v>0.111111111111111</v>
      </c>
      <c r="AW841" s="362">
        <v>0.111111111111111</v>
      </c>
      <c r="AX841" s="362">
        <v>0.0634615384615385</v>
      </c>
      <c r="AY841" s="142"/>
      <c r="AZ841" s="140"/>
    </row>
    <row r="842" spans="1:52">
      <c r="A842" s="138"/>
      <c r="B842" s="142"/>
      <c r="C842" s="172" t="s">
        <v>1158</v>
      </c>
      <c r="D842" s="166" t="s">
        <v>26</v>
      </c>
      <c r="E842" s="166" t="s">
        <v>1159</v>
      </c>
      <c r="F842" s="167" t="s">
        <v>1543</v>
      </c>
      <c r="G842" s="181" t="s">
        <v>1544</v>
      </c>
      <c r="H842" s="181" t="s">
        <v>1544</v>
      </c>
      <c r="I842" s="181" t="s">
        <v>1544</v>
      </c>
      <c r="J842" s="181" t="s">
        <v>1544</v>
      </c>
      <c r="K842" s="168">
        <v>0.9</v>
      </c>
      <c r="L842" s="169">
        <v>1</v>
      </c>
      <c r="M842" s="169">
        <v>1</v>
      </c>
      <c r="N842" s="170">
        <v>1</v>
      </c>
      <c r="O842" s="170">
        <v>0.997084548104956</v>
      </c>
      <c r="P842" s="356">
        <v>0.9</v>
      </c>
      <c r="Q842" s="357">
        <v>0.993023255813953</v>
      </c>
      <c r="R842" s="169">
        <v>0.994858611825193</v>
      </c>
      <c r="S842" s="169">
        <v>0.995562950637826</v>
      </c>
      <c r="T842" s="169">
        <v>0.985782747603834</v>
      </c>
      <c r="U842" s="356">
        <v>0.9</v>
      </c>
      <c r="V842" s="169">
        <v>0.926744186046512</v>
      </c>
      <c r="W842" s="169">
        <v>0.960154241645244</v>
      </c>
      <c r="X842" s="169">
        <v>0.96561286744315</v>
      </c>
      <c r="Y842" s="169">
        <v>0.955165069222577</v>
      </c>
      <c r="Z842" s="356">
        <v>0.92</v>
      </c>
      <c r="AA842" s="356">
        <v>0.95360824742268</v>
      </c>
      <c r="AB842" s="356">
        <v>0.945736434108527</v>
      </c>
      <c r="AC842" s="356">
        <v>0.970212765957447</v>
      </c>
      <c r="AD842" s="356">
        <v>0.954908743886437</v>
      </c>
      <c r="AE842" s="356">
        <v>0.92</v>
      </c>
      <c r="AF842" s="169">
        <v>0.986842105263158</v>
      </c>
      <c r="AG842" s="169">
        <v>1</v>
      </c>
      <c r="AH842" s="169">
        <v>1</v>
      </c>
      <c r="AI842" s="169">
        <v>0.993636905945516</v>
      </c>
      <c r="AJ842" s="356">
        <v>0.92</v>
      </c>
      <c r="AK842" s="169">
        <v>0.96647440519106</v>
      </c>
      <c r="AL842" s="169">
        <v>0.972007722007722</v>
      </c>
      <c r="AM842" s="169">
        <v>0.987242394504416</v>
      </c>
      <c r="AN842" s="169">
        <v>0.983051109325752</v>
      </c>
      <c r="AO842" s="168">
        <v>0.99</v>
      </c>
      <c r="AP842" s="358">
        <v>1</v>
      </c>
      <c r="AQ842" s="358">
        <v>1</v>
      </c>
      <c r="AR842" s="358">
        <v>1</v>
      </c>
      <c r="AS842" s="359">
        <v>1</v>
      </c>
      <c r="AT842" s="364">
        <v>0.0810595228934205</v>
      </c>
      <c r="AU842" s="361">
        <v>0.0588235294117647</v>
      </c>
      <c r="AV842" s="362">
        <v>0</v>
      </c>
      <c r="AW842" s="362">
        <v>0</v>
      </c>
      <c r="AX842" s="362">
        <v>0.0347826086956522</v>
      </c>
      <c r="AY842" s="142"/>
      <c r="AZ842" s="140"/>
    </row>
    <row r="843" spans="1:52">
      <c r="A843" s="138"/>
      <c r="B843" s="142"/>
      <c r="C843" s="172" t="s">
        <v>1158</v>
      </c>
      <c r="D843" s="166" t="s">
        <v>26</v>
      </c>
      <c r="E843" s="166" t="s">
        <v>1159</v>
      </c>
      <c r="F843" s="167" t="s">
        <v>1545</v>
      </c>
      <c r="G843" s="181" t="s">
        <v>1546</v>
      </c>
      <c r="H843" s="181" t="s">
        <v>1546</v>
      </c>
      <c r="I843" s="181" t="s">
        <v>1546</v>
      </c>
      <c r="J843" s="181" t="s">
        <v>1546</v>
      </c>
      <c r="K843" s="168">
        <v>0.9</v>
      </c>
      <c r="L843" s="169">
        <v>1</v>
      </c>
      <c r="M843" s="169">
        <v>1</v>
      </c>
      <c r="N843" s="170">
        <v>0.956521739130435</v>
      </c>
      <c r="O843" s="170">
        <v>0.969653179190751</v>
      </c>
      <c r="P843" s="356">
        <v>0.9</v>
      </c>
      <c r="Q843" s="357">
        <v>0.981862964621585</v>
      </c>
      <c r="R843" s="169">
        <v>0.98083747338538</v>
      </c>
      <c r="S843" s="169">
        <v>0.984216795711733</v>
      </c>
      <c r="T843" s="169">
        <v>0.983296751978414</v>
      </c>
      <c r="U843" s="356">
        <v>0.9</v>
      </c>
      <c r="V843" s="169">
        <v>0.915584415584416</v>
      </c>
      <c r="W843" s="169">
        <v>0.965223562810504</v>
      </c>
      <c r="X843" s="169">
        <v>0.955628350208457</v>
      </c>
      <c r="Y843" s="169">
        <v>0.951803225871408</v>
      </c>
      <c r="Z843" s="356">
        <v>0.92</v>
      </c>
      <c r="AA843" s="356">
        <v>0.964805825242718</v>
      </c>
      <c r="AB843" s="356">
        <v>0.973033707865169</v>
      </c>
      <c r="AC843" s="356">
        <v>0.967963386727689</v>
      </c>
      <c r="AD843" s="356">
        <v>0.961823899371069</v>
      </c>
      <c r="AE843" s="356">
        <v>0.92</v>
      </c>
      <c r="AF843" s="169">
        <v>0.997291196388262</v>
      </c>
      <c r="AG843" s="169">
        <v>0.997333333333333</v>
      </c>
      <c r="AH843" s="169">
        <v>0.990716180371353</v>
      </c>
      <c r="AI843" s="169">
        <v>0.996352091823496</v>
      </c>
      <c r="AJ843" s="356">
        <v>0.92</v>
      </c>
      <c r="AK843" s="169">
        <v>0.975803402646503</v>
      </c>
      <c r="AL843" s="169">
        <v>0.981661272923409</v>
      </c>
      <c r="AM843" s="169">
        <v>0.988142292490119</v>
      </c>
      <c r="AN843" s="169">
        <v>0.984178643338193</v>
      </c>
      <c r="AO843" s="168">
        <v>0.99</v>
      </c>
      <c r="AP843" s="358">
        <v>1</v>
      </c>
      <c r="AQ843" s="358">
        <v>1</v>
      </c>
      <c r="AR843" s="358">
        <v>1</v>
      </c>
      <c r="AS843" s="359">
        <v>1</v>
      </c>
      <c r="AT843" s="364">
        <v>0.0810595228934205</v>
      </c>
      <c r="AU843" s="361">
        <v>0.304347826086957</v>
      </c>
      <c r="AV843" s="362">
        <v>0.0434782608695652</v>
      </c>
      <c r="AW843" s="362">
        <v>0.176470588235294</v>
      </c>
      <c r="AX843" s="362">
        <v>0.10250569476082</v>
      </c>
      <c r="AY843" s="142"/>
      <c r="AZ843" s="140"/>
    </row>
    <row r="844" spans="1:52">
      <c r="A844" s="138"/>
      <c r="B844" s="142"/>
      <c r="C844" s="172" t="s">
        <v>1158</v>
      </c>
      <c r="D844" s="166" t="s">
        <v>26</v>
      </c>
      <c r="E844" s="166" t="s">
        <v>1159</v>
      </c>
      <c r="F844" s="167" t="s">
        <v>1547</v>
      </c>
      <c r="G844" s="181" t="s">
        <v>1548</v>
      </c>
      <c r="H844" s="181" t="s">
        <v>1548</v>
      </c>
      <c r="I844" s="181" t="s">
        <v>1548</v>
      </c>
      <c r="J844" s="181" t="s">
        <v>1548</v>
      </c>
      <c r="K844" s="168">
        <v>0.9</v>
      </c>
      <c r="L844" s="169">
        <v>0.87719298245614</v>
      </c>
      <c r="M844" s="169">
        <v>0.844444444444444</v>
      </c>
      <c r="N844" s="170">
        <v>0.884615384615385</v>
      </c>
      <c r="O844" s="170">
        <v>0.881430363864492</v>
      </c>
      <c r="P844" s="356">
        <v>0.9</v>
      </c>
      <c r="Q844" s="357">
        <v>0.805019305019305</v>
      </c>
      <c r="R844" s="169">
        <v>0.893561786085151</v>
      </c>
      <c r="S844" s="169">
        <v>0.913972749131713</v>
      </c>
      <c r="T844" s="169">
        <v>0.897406085219271</v>
      </c>
      <c r="U844" s="356">
        <v>0.9</v>
      </c>
      <c r="V844" s="169">
        <v>0.788996138996139</v>
      </c>
      <c r="W844" s="169">
        <v>0.818276220145379</v>
      </c>
      <c r="X844" s="169">
        <v>0.858135185679936</v>
      </c>
      <c r="Y844" s="169">
        <v>0.82803851570432</v>
      </c>
      <c r="Z844" s="356">
        <v>0.92</v>
      </c>
      <c r="AA844" s="356">
        <v>0.815482502651113</v>
      </c>
      <c r="AB844" s="356">
        <v>0.831721470019342</v>
      </c>
      <c r="AC844" s="356">
        <v>0.837573385518591</v>
      </c>
      <c r="AD844" s="356">
        <v>0.818368163183682</v>
      </c>
      <c r="AE844" s="356">
        <v>0.92</v>
      </c>
      <c r="AF844" s="169">
        <v>0.990471653168175</v>
      </c>
      <c r="AG844" s="169">
        <v>0.991435423090099</v>
      </c>
      <c r="AH844" s="169">
        <v>0.992424242424242</v>
      </c>
      <c r="AI844" s="169">
        <v>0.991262327187605</v>
      </c>
      <c r="AJ844" s="356">
        <v>0.92</v>
      </c>
      <c r="AK844" s="169">
        <v>0.926016658500735</v>
      </c>
      <c r="AL844" s="169">
        <v>0.913221449038068</v>
      </c>
      <c r="AM844" s="169">
        <v>0.949224259520451</v>
      </c>
      <c r="AN844" s="169">
        <v>0.944954515713713</v>
      </c>
      <c r="AO844" s="168">
        <v>0.99</v>
      </c>
      <c r="AP844" s="358">
        <v>1</v>
      </c>
      <c r="AQ844" s="358">
        <v>1</v>
      </c>
      <c r="AR844" s="358">
        <v>1</v>
      </c>
      <c r="AS844" s="359">
        <v>1</v>
      </c>
      <c r="AT844" s="364">
        <v>0.0810595228934205</v>
      </c>
      <c r="AU844" s="361">
        <v>0.294117647058824</v>
      </c>
      <c r="AV844" s="362">
        <v>0</v>
      </c>
      <c r="AW844" s="362">
        <v>0.0833333333333333</v>
      </c>
      <c r="AX844" s="362">
        <v>0.0780856423173804</v>
      </c>
      <c r="AY844" s="142"/>
      <c r="AZ844" s="140"/>
    </row>
    <row r="845" spans="1:52">
      <c r="A845" s="138"/>
      <c r="B845" s="142"/>
      <c r="C845" s="172" t="s">
        <v>1158</v>
      </c>
      <c r="D845" s="166" t="s">
        <v>26</v>
      </c>
      <c r="E845" s="166" t="s">
        <v>1159</v>
      </c>
      <c r="F845" s="167" t="s">
        <v>1549</v>
      </c>
      <c r="G845" s="181" t="s">
        <v>1550</v>
      </c>
      <c r="H845" s="181" t="s">
        <v>1550</v>
      </c>
      <c r="I845" s="181" t="s">
        <v>1550</v>
      </c>
      <c r="J845" s="181" t="s">
        <v>1550</v>
      </c>
      <c r="K845" s="168">
        <v>0.9</v>
      </c>
      <c r="L845" s="169">
        <v>0.872727272727273</v>
      </c>
      <c r="M845" s="169">
        <v>0.736842105263158</v>
      </c>
      <c r="N845" s="170">
        <v>0.764705882352941</v>
      </c>
      <c r="O845" s="170">
        <v>0.761455525606469</v>
      </c>
      <c r="P845" s="356">
        <v>0.9</v>
      </c>
      <c r="Q845" s="357">
        <v>0.955264347040217</v>
      </c>
      <c r="R845" s="169">
        <v>0.956241956241956</v>
      </c>
      <c r="S845" s="169">
        <v>0.941486411536328</v>
      </c>
      <c r="T845" s="169">
        <v>0.940617119801935</v>
      </c>
      <c r="U845" s="356">
        <v>0.9</v>
      </c>
      <c r="V845" s="169">
        <v>0.890872119295075</v>
      </c>
      <c r="W845" s="169">
        <v>0.91956241956242</v>
      </c>
      <c r="X845" s="169">
        <v>0.919578480310593</v>
      </c>
      <c r="Y845" s="169">
        <v>0.910870661592774</v>
      </c>
      <c r="Z845" s="356">
        <v>0.92</v>
      </c>
      <c r="AA845" s="356">
        <v>0.924071082390953</v>
      </c>
      <c r="AB845" s="356">
        <v>0.907621247113164</v>
      </c>
      <c r="AC845" s="356">
        <v>0.923679060665362</v>
      </c>
      <c r="AD845" s="356">
        <v>0.919396274887604</v>
      </c>
      <c r="AE845" s="356">
        <v>0.92</v>
      </c>
      <c r="AF845" s="169">
        <v>0.997405966277562</v>
      </c>
      <c r="AG845" s="169">
        <v>0.997794928335171</v>
      </c>
      <c r="AH845" s="169">
        <v>1</v>
      </c>
      <c r="AI845" s="169">
        <v>0.996866230121609</v>
      </c>
      <c r="AJ845" s="356">
        <v>0.92</v>
      </c>
      <c r="AK845" s="169">
        <v>0.95409604519774</v>
      </c>
      <c r="AL845" s="169">
        <v>0.937625754527163</v>
      </c>
      <c r="AM845" s="169">
        <v>0.960893854748603</v>
      </c>
      <c r="AN845" s="169">
        <v>0.961548096192385</v>
      </c>
      <c r="AO845" s="168">
        <v>0.99</v>
      </c>
      <c r="AP845" s="358">
        <v>1</v>
      </c>
      <c r="AQ845" s="358">
        <v>1</v>
      </c>
      <c r="AR845" s="358">
        <v>1</v>
      </c>
      <c r="AS845" s="359">
        <v>1</v>
      </c>
      <c r="AT845" s="364">
        <v>0.0810595228934205</v>
      </c>
      <c r="AU845" s="361">
        <v>0.166666666666667</v>
      </c>
      <c r="AV845" s="362">
        <v>0.0714285714285714</v>
      </c>
      <c r="AW845" s="362">
        <v>0.0476190476190476</v>
      </c>
      <c r="AX845" s="362">
        <v>0.0939226519337017</v>
      </c>
      <c r="AY845" s="142"/>
      <c r="AZ845" s="140"/>
    </row>
    <row r="846" spans="1:52">
      <c r="A846" s="138"/>
      <c r="B846" s="142"/>
      <c r="C846" s="172" t="s">
        <v>1158</v>
      </c>
      <c r="D846" s="166" t="s">
        <v>26</v>
      </c>
      <c r="E846" s="166" t="s">
        <v>1159</v>
      </c>
      <c r="F846" s="167" t="s">
        <v>1551</v>
      </c>
      <c r="G846" s="181" t="s">
        <v>1552</v>
      </c>
      <c r="H846" s="181" t="s">
        <v>1552</v>
      </c>
      <c r="I846" s="181" t="s">
        <v>1552</v>
      </c>
      <c r="J846" s="181" t="s">
        <v>1552</v>
      </c>
      <c r="K846" s="168">
        <v>0.9</v>
      </c>
      <c r="L846" s="169">
        <v>0.982142857142857</v>
      </c>
      <c r="M846" s="169">
        <v>1</v>
      </c>
      <c r="N846" s="170">
        <v>0.947368421052632</v>
      </c>
      <c r="O846" s="170">
        <v>0.979140328697851</v>
      </c>
      <c r="P846" s="356">
        <v>0.9</v>
      </c>
      <c r="Q846" s="357">
        <v>0.941552157925295</v>
      </c>
      <c r="R846" s="169">
        <v>0.964086687306502</v>
      </c>
      <c r="S846" s="169">
        <v>0.965125709651257</v>
      </c>
      <c r="T846" s="169">
        <v>0.963927312177922</v>
      </c>
      <c r="U846" s="356">
        <v>0.9</v>
      </c>
      <c r="V846" s="169">
        <v>0.890265144184246</v>
      </c>
      <c r="W846" s="169">
        <v>0.93312693498452</v>
      </c>
      <c r="X846" s="169">
        <v>0.949986482833198</v>
      </c>
      <c r="Y846" s="169">
        <v>0.925921065294802</v>
      </c>
      <c r="Z846" s="356">
        <v>0.92</v>
      </c>
      <c r="AA846" s="356">
        <v>0.912408759124088</v>
      </c>
      <c r="AB846" s="356">
        <v>0.889795918367347</v>
      </c>
      <c r="AC846" s="356">
        <v>0.94456289978678</v>
      </c>
      <c r="AD846" s="356">
        <v>0.909110191960971</v>
      </c>
      <c r="AE846" s="356">
        <v>0.92</v>
      </c>
      <c r="AF846" s="169">
        <v>0.996969696969697</v>
      </c>
      <c r="AG846" s="169">
        <v>0.998248686514886</v>
      </c>
      <c r="AH846" s="169">
        <v>0.962962962962963</v>
      </c>
      <c r="AI846" s="169">
        <v>0.992071975770533</v>
      </c>
      <c r="AJ846" s="356">
        <v>0.92</v>
      </c>
      <c r="AK846" s="169">
        <v>0.947110675808031</v>
      </c>
      <c r="AL846" s="169">
        <v>0.953444180522565</v>
      </c>
      <c r="AM846" s="169">
        <v>0.974328214971209</v>
      </c>
      <c r="AN846" s="169">
        <v>0.967849740154405</v>
      </c>
      <c r="AO846" s="168">
        <v>0.99</v>
      </c>
      <c r="AP846" s="358">
        <v>1</v>
      </c>
      <c r="AQ846" s="358">
        <v>1</v>
      </c>
      <c r="AR846" s="358">
        <v>1</v>
      </c>
      <c r="AS846" s="359">
        <v>1</v>
      </c>
      <c r="AT846" s="364">
        <v>0.0810595228934205</v>
      </c>
      <c r="AU846" s="361">
        <v>0.333333333333333</v>
      </c>
      <c r="AV846" s="362">
        <v>0.181818181818182</v>
      </c>
      <c r="AW846" s="362">
        <v>0.0555555555555556</v>
      </c>
      <c r="AX846" s="362">
        <v>0.0702179176755448</v>
      </c>
      <c r="AY846" s="142"/>
      <c r="AZ846" s="140"/>
    </row>
    <row r="847" spans="1:52">
      <c r="A847" s="138"/>
      <c r="B847" s="142"/>
      <c r="C847" s="172" t="s">
        <v>1158</v>
      </c>
      <c r="D847" s="166" t="s">
        <v>26</v>
      </c>
      <c r="E847" s="166" t="s">
        <v>1159</v>
      </c>
      <c r="F847" s="167" t="s">
        <v>1553</v>
      </c>
      <c r="G847" s="181" t="s">
        <v>1554</v>
      </c>
      <c r="H847" s="181" t="s">
        <v>1554</v>
      </c>
      <c r="I847" s="181" t="s">
        <v>1554</v>
      </c>
      <c r="J847" s="181" t="s">
        <v>1554</v>
      </c>
      <c r="K847" s="168">
        <v>0.9</v>
      </c>
      <c r="L847" s="169">
        <v>0.972222222222222</v>
      </c>
      <c r="M847" s="169">
        <v>0.96</v>
      </c>
      <c r="N847" s="170">
        <v>0.96969696969697</v>
      </c>
      <c r="O847" s="170">
        <v>0.969760166840459</v>
      </c>
      <c r="P847" s="356">
        <v>0.9</v>
      </c>
      <c r="Q847" s="357">
        <v>0.975274725274725</v>
      </c>
      <c r="R847" s="169">
        <v>0.978014184397163</v>
      </c>
      <c r="S847" s="169">
        <v>0.984178353110392</v>
      </c>
      <c r="T847" s="169">
        <v>0.973056726094003</v>
      </c>
      <c r="U847" s="356">
        <v>0.9</v>
      </c>
      <c r="V847" s="169">
        <v>0.939010989010989</v>
      </c>
      <c r="W847" s="169">
        <v>0.951063829787234</v>
      </c>
      <c r="X847" s="169">
        <v>0.959007551240561</v>
      </c>
      <c r="Y847" s="169">
        <v>0.951753646677472</v>
      </c>
      <c r="Z847" s="356">
        <v>0.92</v>
      </c>
      <c r="AA847" s="356">
        <v>0.933823529411765</v>
      </c>
      <c r="AB847" s="356">
        <v>0.951406649616368</v>
      </c>
      <c r="AC847" s="356">
        <v>0.964200477326969</v>
      </c>
      <c r="AD847" s="356">
        <v>0.932770598341675</v>
      </c>
      <c r="AE847" s="356">
        <v>0.92</v>
      </c>
      <c r="AF847" s="169">
        <v>0.995543499321837</v>
      </c>
      <c r="AG847" s="169">
        <v>0.995313302516692</v>
      </c>
      <c r="AH847" s="169">
        <v>0.996217851739788</v>
      </c>
      <c r="AI847" s="169">
        <v>0.994352367188381</v>
      </c>
      <c r="AJ847" s="356">
        <v>0.92</v>
      </c>
      <c r="AK847" s="169">
        <v>0.966435185185185</v>
      </c>
      <c r="AL847" s="169">
        <v>0.970033296337403</v>
      </c>
      <c r="AM847" s="169">
        <v>0.9825</v>
      </c>
      <c r="AN847" s="169">
        <v>0.975698663426488</v>
      </c>
      <c r="AO847" s="168">
        <v>0.99</v>
      </c>
      <c r="AP847" s="358">
        <v>1</v>
      </c>
      <c r="AQ847" s="358">
        <v>1</v>
      </c>
      <c r="AR847" s="358">
        <v>1</v>
      </c>
      <c r="AS847" s="359">
        <v>1</v>
      </c>
      <c r="AT847" s="364">
        <v>0.0810595228934205</v>
      </c>
      <c r="AU847" s="361">
        <v>0.181818181818182</v>
      </c>
      <c r="AV847" s="362">
        <v>0</v>
      </c>
      <c r="AW847" s="362">
        <v>0.04</v>
      </c>
      <c r="AX847" s="362">
        <v>0.0757238307349666</v>
      </c>
      <c r="AY847" s="142"/>
      <c r="AZ847" s="140"/>
    </row>
    <row r="848" spans="1:52">
      <c r="A848" s="138"/>
      <c r="B848" s="142"/>
      <c r="C848" s="172" t="s">
        <v>1158</v>
      </c>
      <c r="D848" s="166" t="s">
        <v>26</v>
      </c>
      <c r="E848" s="166" t="s">
        <v>1159</v>
      </c>
      <c r="F848" s="167" t="s">
        <v>1555</v>
      </c>
      <c r="G848" s="181" t="s">
        <v>1556</v>
      </c>
      <c r="H848" s="181" t="s">
        <v>1556</v>
      </c>
      <c r="I848" s="181" t="s">
        <v>1556</v>
      </c>
      <c r="J848" s="181" t="s">
        <v>1556</v>
      </c>
      <c r="K848" s="168">
        <v>0.9</v>
      </c>
      <c r="L848" s="169">
        <v>0.92</v>
      </c>
      <c r="M848" s="169">
        <v>0.875</v>
      </c>
      <c r="N848" s="170">
        <v>0.923076923076923</v>
      </c>
      <c r="O848" s="170">
        <v>0.919375812743823</v>
      </c>
      <c r="P848" s="356">
        <v>0.9</v>
      </c>
      <c r="Q848" s="357">
        <v>0.904015296367113</v>
      </c>
      <c r="R848" s="169">
        <v>0.90491118077325</v>
      </c>
      <c r="S848" s="169">
        <v>0.960794844253491</v>
      </c>
      <c r="T848" s="169">
        <v>0.963199577613516</v>
      </c>
      <c r="U848" s="356">
        <v>0.9</v>
      </c>
      <c r="V848" s="169">
        <v>0.876099426386233</v>
      </c>
      <c r="W848" s="169">
        <v>0.950888192267503</v>
      </c>
      <c r="X848" s="169">
        <v>0.95327604726101</v>
      </c>
      <c r="Y848" s="169">
        <v>0.947377683914115</v>
      </c>
      <c r="Z848" s="356">
        <v>0.92</v>
      </c>
      <c r="AA848" s="356">
        <v>0.941176470588235</v>
      </c>
      <c r="AB848" s="356">
        <v>0.965277777777778</v>
      </c>
      <c r="AC848" s="356">
        <v>0.944954128440367</v>
      </c>
      <c r="AD848" s="356">
        <v>0.952370827131618</v>
      </c>
      <c r="AE848" s="356">
        <v>0.92</v>
      </c>
      <c r="AF848" s="169">
        <v>1</v>
      </c>
      <c r="AG848" s="169">
        <v>0.993548387096774</v>
      </c>
      <c r="AH848" s="169">
        <v>1</v>
      </c>
      <c r="AI848" s="169">
        <v>0.995447894651276</v>
      </c>
      <c r="AJ848" s="356">
        <v>0.92</v>
      </c>
      <c r="AK848" s="169">
        <v>0.973053892215569</v>
      </c>
      <c r="AL848" s="169">
        <v>0.983132530120482</v>
      </c>
      <c r="AM848" s="169">
        <v>0.987019230769231</v>
      </c>
      <c r="AN848" s="169">
        <v>0.98410014042611</v>
      </c>
      <c r="AO848" s="168">
        <v>0.99</v>
      </c>
      <c r="AP848" s="358">
        <v>1</v>
      </c>
      <c r="AQ848" s="358">
        <v>1</v>
      </c>
      <c r="AR848" s="358">
        <v>1</v>
      </c>
      <c r="AS848" s="359">
        <v>1</v>
      </c>
      <c r="AT848" s="364">
        <v>0.0810595228934205</v>
      </c>
      <c r="AU848" s="361">
        <v>0.375</v>
      </c>
      <c r="AV848" s="362">
        <v>0.1</v>
      </c>
      <c r="AW848" s="362">
        <v>0.2</v>
      </c>
      <c r="AX848" s="362">
        <v>0.122950819672131</v>
      </c>
      <c r="AY848" s="142"/>
      <c r="AZ848" s="140"/>
    </row>
    <row r="849" spans="1:52">
      <c r="A849" s="138"/>
      <c r="B849" s="142"/>
      <c r="C849" s="172" t="s">
        <v>1158</v>
      </c>
      <c r="D849" s="166" t="s">
        <v>26</v>
      </c>
      <c r="E849" s="166" t="s">
        <v>1159</v>
      </c>
      <c r="F849" s="167" t="s">
        <v>1557</v>
      </c>
      <c r="G849" s="181" t="s">
        <v>1558</v>
      </c>
      <c r="H849" s="181" t="s">
        <v>1558</v>
      </c>
      <c r="I849" s="181" t="s">
        <v>1558</v>
      </c>
      <c r="J849" s="181" t="s">
        <v>1558</v>
      </c>
      <c r="K849" s="168">
        <v>0.9</v>
      </c>
      <c r="L849" s="169">
        <v>1</v>
      </c>
      <c r="M849" s="169">
        <v>1</v>
      </c>
      <c r="N849" s="170">
        <v>1</v>
      </c>
      <c r="O849" s="170">
        <v>0.993197278911565</v>
      </c>
      <c r="P849" s="356">
        <v>0.9</v>
      </c>
      <c r="Q849" s="357">
        <v>0.969377990430622</v>
      </c>
      <c r="R849" s="169">
        <v>0.974926253687316</v>
      </c>
      <c r="S849" s="169">
        <v>0.967113276492083</v>
      </c>
      <c r="T849" s="169">
        <v>0.956490270281448</v>
      </c>
      <c r="U849" s="356">
        <v>0.9</v>
      </c>
      <c r="V849" s="169">
        <v>0.916267942583732</v>
      </c>
      <c r="W849" s="169">
        <v>0.954277286135693</v>
      </c>
      <c r="X849" s="169">
        <v>0.890377588306943</v>
      </c>
      <c r="Y849" s="169">
        <v>0.921252352296462</v>
      </c>
      <c r="Z849" s="356">
        <v>0.92</v>
      </c>
      <c r="AA849" s="356">
        <v>0.890080428954424</v>
      </c>
      <c r="AB849" s="356">
        <v>0.907216494845361</v>
      </c>
      <c r="AC849" s="356">
        <v>0.951086956521739</v>
      </c>
      <c r="AD849" s="356">
        <v>0.920576236613972</v>
      </c>
      <c r="AE849" s="356">
        <v>0.92</v>
      </c>
      <c r="AF849" s="169">
        <v>0.991853360488798</v>
      </c>
      <c r="AG849" s="169">
        <v>0.993174061433447</v>
      </c>
      <c r="AH849" s="169">
        <v>0.993174061433447</v>
      </c>
      <c r="AI849" s="169">
        <v>0.997392513616873</v>
      </c>
      <c r="AJ849" s="356">
        <v>0.92</v>
      </c>
      <c r="AK849" s="169">
        <v>0.949654892407633</v>
      </c>
      <c r="AL849" s="169">
        <v>0.954128440366973</v>
      </c>
      <c r="AM849" s="169">
        <v>0.970974808324206</v>
      </c>
      <c r="AN849" s="169">
        <v>0.969645748447592</v>
      </c>
      <c r="AO849" s="168">
        <v>0.99</v>
      </c>
      <c r="AP849" s="358">
        <v>1</v>
      </c>
      <c r="AQ849" s="358">
        <v>1</v>
      </c>
      <c r="AR849" s="358">
        <v>1</v>
      </c>
      <c r="AS849" s="359">
        <v>1</v>
      </c>
      <c r="AT849" s="364">
        <v>0.0810595228934205</v>
      </c>
      <c r="AU849" s="361">
        <v>0.416666666666667</v>
      </c>
      <c r="AV849" s="362">
        <v>0</v>
      </c>
      <c r="AW849" s="362">
        <v>0</v>
      </c>
      <c r="AX849" s="362">
        <v>0.0807692307692308</v>
      </c>
      <c r="AY849" s="142"/>
      <c r="AZ849" s="140"/>
    </row>
    <row r="850" spans="1:52">
      <c r="A850" s="138"/>
      <c r="B850" s="142"/>
      <c r="C850" s="172" t="s">
        <v>1158</v>
      </c>
      <c r="D850" s="166" t="s">
        <v>26</v>
      </c>
      <c r="E850" s="166" t="s">
        <v>1159</v>
      </c>
      <c r="F850" s="167" t="s">
        <v>1559</v>
      </c>
      <c r="G850" s="181" t="s">
        <v>1560</v>
      </c>
      <c r="H850" s="181" t="s">
        <v>1560</v>
      </c>
      <c r="I850" s="181" t="s">
        <v>1560</v>
      </c>
      <c r="J850" s="181" t="s">
        <v>1560</v>
      </c>
      <c r="K850" s="168">
        <v>0.9</v>
      </c>
      <c r="L850" s="169">
        <v>1</v>
      </c>
      <c r="M850" s="169">
        <v>1</v>
      </c>
      <c r="N850" s="170">
        <v>0.928571428571429</v>
      </c>
      <c r="O850" s="170">
        <v>0.979057591623037</v>
      </c>
      <c r="P850" s="356">
        <v>0.9</v>
      </c>
      <c r="Q850" s="357">
        <v>0.983595800524934</v>
      </c>
      <c r="R850" s="169">
        <v>0.959427207637232</v>
      </c>
      <c r="S850" s="169">
        <v>0.979292493528904</v>
      </c>
      <c r="T850" s="169">
        <v>0.977059156946392</v>
      </c>
      <c r="U850" s="356">
        <v>0.9</v>
      </c>
      <c r="V850" s="169">
        <v>0.824803149606299</v>
      </c>
      <c r="W850" s="169">
        <v>0.911694510739857</v>
      </c>
      <c r="X850" s="169">
        <v>0.902502157031924</v>
      </c>
      <c r="Y850" s="169">
        <v>0.830166164493899</v>
      </c>
      <c r="Z850" s="356">
        <v>0.92</v>
      </c>
      <c r="AA850" s="356">
        <v>0.711538461538462</v>
      </c>
      <c r="AB850" s="356">
        <v>0.715277777777778</v>
      </c>
      <c r="AC850" s="356">
        <v>0.889908256880734</v>
      </c>
      <c r="AD850" s="356">
        <v>0.813691170750681</v>
      </c>
      <c r="AE850" s="356">
        <v>0.92</v>
      </c>
      <c r="AF850" s="169">
        <v>1</v>
      </c>
      <c r="AG850" s="169">
        <v>0.904761904761905</v>
      </c>
      <c r="AH850" s="169">
        <v>1</v>
      </c>
      <c r="AI850" s="169">
        <v>0.981534090909091</v>
      </c>
      <c r="AJ850" s="356">
        <v>0.92</v>
      </c>
      <c r="AK850" s="169">
        <v>0.932174887892377</v>
      </c>
      <c r="AL850" s="169">
        <v>0.870337477797513</v>
      </c>
      <c r="AM850" s="169">
        <v>0.972397476340694</v>
      </c>
      <c r="AN850" s="169">
        <v>0.955126215601076</v>
      </c>
      <c r="AO850" s="168">
        <v>0.99</v>
      </c>
      <c r="AP850" s="358">
        <v>1</v>
      </c>
      <c r="AQ850" s="358">
        <v>1</v>
      </c>
      <c r="AR850" s="358">
        <v>1</v>
      </c>
      <c r="AS850" s="359">
        <v>1</v>
      </c>
      <c r="AT850" s="364">
        <v>0.0810595228934205</v>
      </c>
      <c r="AU850" s="361">
        <v>0.25</v>
      </c>
      <c r="AV850" s="362">
        <v>0</v>
      </c>
      <c r="AW850" s="362">
        <v>0.25</v>
      </c>
      <c r="AX850" s="362">
        <v>0.0610687022900763</v>
      </c>
      <c r="AY850" s="142"/>
      <c r="AZ850" s="140"/>
    </row>
    <row r="851" spans="1:52">
      <c r="A851" s="138"/>
      <c r="B851" s="142"/>
      <c r="C851" s="172" t="s">
        <v>1158</v>
      </c>
      <c r="D851" s="166" t="s">
        <v>26</v>
      </c>
      <c r="E851" s="166" t="s">
        <v>1159</v>
      </c>
      <c r="F851" s="167" t="s">
        <v>1561</v>
      </c>
      <c r="G851" s="181" t="s">
        <v>1562</v>
      </c>
      <c r="H851" s="181" t="s">
        <v>1562</v>
      </c>
      <c r="I851" s="181" t="s">
        <v>1562</v>
      </c>
      <c r="J851" s="181" t="s">
        <v>1562</v>
      </c>
      <c r="K851" s="168">
        <v>0.9</v>
      </c>
      <c r="L851" s="169">
        <v>1</v>
      </c>
      <c r="M851" s="169">
        <v>1</v>
      </c>
      <c r="N851" s="170">
        <v>1</v>
      </c>
      <c r="O851" s="170">
        <v>0.998759305210918</v>
      </c>
      <c r="P851" s="356">
        <v>0.9</v>
      </c>
      <c r="Q851" s="357">
        <v>0.965794066317627</v>
      </c>
      <c r="R851" s="169">
        <v>0.919732441471572</v>
      </c>
      <c r="S851" s="169">
        <v>0.9685110211426</v>
      </c>
      <c r="T851" s="169">
        <v>0.948945334769114</v>
      </c>
      <c r="U851" s="356">
        <v>0.9</v>
      </c>
      <c r="V851" s="169">
        <v>0.920767888307155</v>
      </c>
      <c r="W851" s="169">
        <v>0.915273132664437</v>
      </c>
      <c r="X851" s="169">
        <v>0.871794871794872</v>
      </c>
      <c r="Y851" s="169">
        <v>0.919015645784506</v>
      </c>
      <c r="Z851" s="356">
        <v>0.92</v>
      </c>
      <c r="AA851" s="356">
        <v>0.830316742081448</v>
      </c>
      <c r="AB851" s="356">
        <v>0.801470588235294</v>
      </c>
      <c r="AC851" s="356">
        <v>0.831578947368421</v>
      </c>
      <c r="AD851" s="356">
        <v>0.820474923637797</v>
      </c>
      <c r="AE851" s="356">
        <v>0.92</v>
      </c>
      <c r="AF851" s="169">
        <v>0.995426829268293</v>
      </c>
      <c r="AG851" s="169">
        <v>0.984095427435388</v>
      </c>
      <c r="AH851" s="169">
        <v>0.994827586206897</v>
      </c>
      <c r="AI851" s="169">
        <v>0.994240946352599</v>
      </c>
      <c r="AJ851" s="356">
        <v>0.92</v>
      </c>
      <c r="AK851" s="169">
        <v>0.947081947384336</v>
      </c>
      <c r="AL851" s="169">
        <v>0.914456800684346</v>
      </c>
      <c r="AM851" s="169">
        <v>0.953748006379585</v>
      </c>
      <c r="AN851" s="169">
        <v>0.951635128313574</v>
      </c>
      <c r="AO851" s="168">
        <v>0.99</v>
      </c>
      <c r="AP851" s="358">
        <v>1</v>
      </c>
      <c r="AQ851" s="358">
        <v>1</v>
      </c>
      <c r="AR851" s="358">
        <v>1</v>
      </c>
      <c r="AS851" s="359">
        <v>1</v>
      </c>
      <c r="AT851" s="364">
        <v>0.0810595228934205</v>
      </c>
      <c r="AU851" s="361">
        <v>0.421052631578947</v>
      </c>
      <c r="AV851" s="362">
        <v>0</v>
      </c>
      <c r="AW851" s="362">
        <v>0.0833333333333333</v>
      </c>
      <c r="AX851" s="362">
        <v>0.0717131474103586</v>
      </c>
      <c r="AY851" s="142"/>
      <c r="AZ851" s="140"/>
    </row>
    <row r="852" spans="1:52">
      <c r="A852" s="138"/>
      <c r="B852" s="142"/>
      <c r="C852" s="172" t="s">
        <v>1158</v>
      </c>
      <c r="D852" s="166" t="s">
        <v>26</v>
      </c>
      <c r="E852" s="166" t="s">
        <v>1159</v>
      </c>
      <c r="F852" s="167" t="s">
        <v>1563</v>
      </c>
      <c r="G852" s="181" t="s">
        <v>1564</v>
      </c>
      <c r="H852" s="181" t="s">
        <v>1564</v>
      </c>
      <c r="I852" s="181" t="s">
        <v>1564</v>
      </c>
      <c r="J852" s="181" t="s">
        <v>1564</v>
      </c>
      <c r="K852" s="168">
        <v>0.9</v>
      </c>
      <c r="L852" s="169">
        <v>0.936170212765957</v>
      </c>
      <c r="M852" s="169">
        <v>0.871794871794872</v>
      </c>
      <c r="N852" s="170">
        <v>0.840909090909091</v>
      </c>
      <c r="O852" s="170">
        <v>0.911807580174927</v>
      </c>
      <c r="P852" s="356">
        <v>0.9</v>
      </c>
      <c r="Q852" s="357">
        <v>0.952704341498909</v>
      </c>
      <c r="R852" s="169">
        <v>0.961509433962264</v>
      </c>
      <c r="S852" s="169">
        <v>0.962461954683801</v>
      </c>
      <c r="T852" s="169">
        <v>0.948492839736956</v>
      </c>
      <c r="U852" s="356">
        <v>0.9</v>
      </c>
      <c r="V852" s="169">
        <v>0.891826340043658</v>
      </c>
      <c r="W852" s="169">
        <v>0.882264150943396</v>
      </c>
      <c r="X852" s="169">
        <v>0.926614812309773</v>
      </c>
      <c r="Y852" s="169">
        <v>0.921843531283729</v>
      </c>
      <c r="Z852" s="356">
        <v>0.92</v>
      </c>
      <c r="AA852" s="356">
        <v>0.8996138996139</v>
      </c>
      <c r="AB852" s="356">
        <v>0.92822966507177</v>
      </c>
      <c r="AC852" s="356">
        <v>0.954773869346734</v>
      </c>
      <c r="AD852" s="356">
        <v>0.936447051744886</v>
      </c>
      <c r="AE852" s="356">
        <v>0.92</v>
      </c>
      <c r="AF852" s="169">
        <v>0.992193044712562</v>
      </c>
      <c r="AG852" s="169">
        <v>0.982183908045977</v>
      </c>
      <c r="AH852" s="169">
        <v>0.974837310195228</v>
      </c>
      <c r="AI852" s="169">
        <v>0.98680418031019</v>
      </c>
      <c r="AJ852" s="356">
        <v>0.92</v>
      </c>
      <c r="AK852" s="169">
        <v>0.927713178294574</v>
      </c>
      <c r="AL852" s="169">
        <v>0.94097807757167</v>
      </c>
      <c r="AM852" s="169">
        <v>0.960953800298063</v>
      </c>
      <c r="AN852" s="169">
        <v>0.959888732442735</v>
      </c>
      <c r="AO852" s="168">
        <v>0.99</v>
      </c>
      <c r="AP852" s="358">
        <v>1</v>
      </c>
      <c r="AQ852" s="358">
        <v>1</v>
      </c>
      <c r="AR852" s="358">
        <v>1</v>
      </c>
      <c r="AS852" s="359">
        <v>1</v>
      </c>
      <c r="AT852" s="364">
        <v>0.0810595228934205</v>
      </c>
      <c r="AU852" s="361">
        <v>0.0967741935483871</v>
      </c>
      <c r="AV852" s="362">
        <v>0.0454545454545455</v>
      </c>
      <c r="AW852" s="362">
        <v>0.05</v>
      </c>
      <c r="AX852" s="362">
        <v>0.0669398907103825</v>
      </c>
      <c r="AY852" s="142"/>
      <c r="AZ852" s="140"/>
    </row>
    <row r="853" spans="1:52">
      <c r="A853" s="138"/>
      <c r="B853" s="142"/>
      <c r="C853" s="172" t="s">
        <v>1158</v>
      </c>
      <c r="D853" s="166" t="s">
        <v>26</v>
      </c>
      <c r="E853" s="166" t="s">
        <v>1159</v>
      </c>
      <c r="F853" s="167" t="s">
        <v>1565</v>
      </c>
      <c r="G853" s="181" t="s">
        <v>1566</v>
      </c>
      <c r="H853" s="181" t="s">
        <v>1566</v>
      </c>
      <c r="I853" s="181" t="s">
        <v>1566</v>
      </c>
      <c r="J853" s="181" t="s">
        <v>1566</v>
      </c>
      <c r="K853" s="168">
        <v>0.9</v>
      </c>
      <c r="L853" s="169">
        <v>0.815789473684211</v>
      </c>
      <c r="M853" s="169">
        <v>0.857142857142857</v>
      </c>
      <c r="N853" s="170">
        <v>0.868421052631579</v>
      </c>
      <c r="O853" s="170">
        <v>0.865036231884058</v>
      </c>
      <c r="P853" s="356">
        <v>0.9</v>
      </c>
      <c r="Q853" s="357">
        <v>0.917969902626143</v>
      </c>
      <c r="R853" s="169">
        <v>0.921305182341651</v>
      </c>
      <c r="S853" s="169">
        <v>0.927476170741815</v>
      </c>
      <c r="T853" s="169">
        <v>0.931099248714907</v>
      </c>
      <c r="U853" s="356">
        <v>0.9</v>
      </c>
      <c r="V853" s="169">
        <v>0.856889938034818</v>
      </c>
      <c r="W853" s="169">
        <v>0.871401151631478</v>
      </c>
      <c r="X853" s="169">
        <v>0.908412764193949</v>
      </c>
      <c r="Y853" s="169">
        <v>0.880924137151895</v>
      </c>
      <c r="Z853" s="356">
        <v>0.92</v>
      </c>
      <c r="AA853" s="356">
        <v>0.91304347826087</v>
      </c>
      <c r="AB853" s="356">
        <v>0.93279258400927</v>
      </c>
      <c r="AC853" s="356">
        <v>0.936454849498328</v>
      </c>
      <c r="AD853" s="356">
        <v>0.930078709739727</v>
      </c>
      <c r="AE853" s="356">
        <v>0.92</v>
      </c>
      <c r="AF853" s="169">
        <v>0.995038167938931</v>
      </c>
      <c r="AG853" s="169">
        <v>0.995085995085995</v>
      </c>
      <c r="AH853" s="169">
        <v>0.99338590689392</v>
      </c>
      <c r="AI853" s="169">
        <v>0.987955911823647</v>
      </c>
      <c r="AJ853" s="356">
        <v>0.92</v>
      </c>
      <c r="AK853" s="169">
        <v>0.928026692087703</v>
      </c>
      <c r="AL853" s="169">
        <v>0.93389296956978</v>
      </c>
      <c r="AM853" s="169">
        <v>0.951345374124585</v>
      </c>
      <c r="AN853" s="169">
        <v>0.94529406624137</v>
      </c>
      <c r="AO853" s="168">
        <v>0.99</v>
      </c>
      <c r="AP853" s="358">
        <v>1</v>
      </c>
      <c r="AQ853" s="358">
        <v>1</v>
      </c>
      <c r="AR853" s="358">
        <v>1</v>
      </c>
      <c r="AS853" s="359">
        <v>1</v>
      </c>
      <c r="AT853" s="364">
        <v>0.0810595228934205</v>
      </c>
      <c r="AU853" s="361">
        <v>0.179487179487179</v>
      </c>
      <c r="AV853" s="362">
        <v>0.0476190476190476</v>
      </c>
      <c r="AW853" s="362">
        <v>0.0227272727272727</v>
      </c>
      <c r="AX853" s="362">
        <v>0.0471491228070175</v>
      </c>
      <c r="AY853" s="142"/>
      <c r="AZ853" s="140"/>
    </row>
    <row r="854" spans="1:52">
      <c r="A854" s="138"/>
      <c r="B854" s="142"/>
      <c r="C854" s="172" t="s">
        <v>1158</v>
      </c>
      <c r="D854" s="166" t="s">
        <v>26</v>
      </c>
      <c r="E854" s="166" t="s">
        <v>1159</v>
      </c>
      <c r="F854" s="167" t="s">
        <v>1567</v>
      </c>
      <c r="G854" s="181" t="s">
        <v>1568</v>
      </c>
      <c r="H854" s="181" t="s">
        <v>1568</v>
      </c>
      <c r="I854" s="181" t="s">
        <v>1568</v>
      </c>
      <c r="J854" s="181" t="s">
        <v>1568</v>
      </c>
      <c r="K854" s="168">
        <v>0.9</v>
      </c>
      <c r="L854" s="169">
        <v>0.785714285714286</v>
      </c>
      <c r="M854" s="169">
        <v>0.837837837837838</v>
      </c>
      <c r="N854" s="170">
        <v>0.8</v>
      </c>
      <c r="O854" s="170">
        <v>0.851239669421488</v>
      </c>
      <c r="P854" s="356">
        <v>0.9</v>
      </c>
      <c r="Q854" s="357">
        <v>0.954508363933089</v>
      </c>
      <c r="R854" s="169">
        <v>0.971177944862155</v>
      </c>
      <c r="S854" s="169">
        <v>0.968183086798772</v>
      </c>
      <c r="T854" s="169">
        <v>0.958505337386963</v>
      </c>
      <c r="U854" s="356">
        <v>0.9</v>
      </c>
      <c r="V854" s="169">
        <v>0.911260709914321</v>
      </c>
      <c r="W854" s="169">
        <v>0.924185463659148</v>
      </c>
      <c r="X854" s="169">
        <v>0.929388780351661</v>
      </c>
      <c r="Y854" s="169">
        <v>0.925917651744</v>
      </c>
      <c r="Z854" s="356">
        <v>0.92</v>
      </c>
      <c r="AA854" s="356">
        <v>0.925114155251142</v>
      </c>
      <c r="AB854" s="356">
        <v>0.933387489845654</v>
      </c>
      <c r="AC854" s="356">
        <v>0.937984496124031</v>
      </c>
      <c r="AD854" s="356">
        <v>0.947204125950054</v>
      </c>
      <c r="AE854" s="356">
        <v>0.92</v>
      </c>
      <c r="AF854" s="169">
        <v>0.998567335243553</v>
      </c>
      <c r="AG854" s="169">
        <v>0.995810055865922</v>
      </c>
      <c r="AH854" s="169">
        <v>0.995249406175772</v>
      </c>
      <c r="AI854" s="169">
        <v>0.986632169038379</v>
      </c>
      <c r="AJ854" s="356">
        <v>0.92</v>
      </c>
      <c r="AK854" s="169">
        <v>0.933800233450058</v>
      </c>
      <c r="AL854" s="169">
        <v>0.940594059405941</v>
      </c>
      <c r="AM854" s="169">
        <v>0.953664064467389</v>
      </c>
      <c r="AN854" s="169">
        <v>0.954887274813886</v>
      </c>
      <c r="AO854" s="168">
        <v>0.99</v>
      </c>
      <c r="AP854" s="358">
        <v>1</v>
      </c>
      <c r="AQ854" s="358">
        <v>1</v>
      </c>
      <c r="AR854" s="358">
        <v>1</v>
      </c>
      <c r="AS854" s="359">
        <v>1</v>
      </c>
      <c r="AT854" s="364">
        <v>0.0810595228934205</v>
      </c>
      <c r="AU854" s="361">
        <v>0.258620689655172</v>
      </c>
      <c r="AV854" s="362">
        <v>0.0185185185185185</v>
      </c>
      <c r="AW854" s="362">
        <v>0</v>
      </c>
      <c r="AX854" s="362">
        <v>0.0622884224779959</v>
      </c>
      <c r="AY854" s="142"/>
      <c r="AZ854" s="140"/>
    </row>
    <row r="855" spans="1:52">
      <c r="A855" s="138"/>
      <c r="B855" s="142"/>
      <c r="C855" s="172" t="s">
        <v>1158</v>
      </c>
      <c r="D855" s="166" t="s">
        <v>26</v>
      </c>
      <c r="E855" s="166" t="s">
        <v>1159</v>
      </c>
      <c r="F855" s="167" t="s">
        <v>1569</v>
      </c>
      <c r="G855" s="181" t="s">
        <v>1570</v>
      </c>
      <c r="H855" s="181" t="s">
        <v>1570</v>
      </c>
      <c r="I855" s="181" t="s">
        <v>1570</v>
      </c>
      <c r="J855" s="181" t="s">
        <v>1570</v>
      </c>
      <c r="K855" s="168">
        <v>0.9</v>
      </c>
      <c r="L855" s="169">
        <v>0.909090909090909</v>
      </c>
      <c r="M855" s="169">
        <v>0.875</v>
      </c>
      <c r="N855" s="170">
        <v>0.939393939393939</v>
      </c>
      <c r="O855" s="170">
        <v>0.883505154639175</v>
      </c>
      <c r="P855" s="356">
        <v>0.9</v>
      </c>
      <c r="Q855" s="357">
        <v>0.968185494742518</v>
      </c>
      <c r="R855" s="169">
        <v>0.938983050847458</v>
      </c>
      <c r="S855" s="169">
        <v>0.968247895944912</v>
      </c>
      <c r="T855" s="169">
        <v>0.97425958679863</v>
      </c>
      <c r="U855" s="356">
        <v>0.9</v>
      </c>
      <c r="V855" s="169">
        <v>0.945807495281747</v>
      </c>
      <c r="W855" s="169">
        <v>0.949152542372881</v>
      </c>
      <c r="X855" s="169">
        <v>0.954093343534813</v>
      </c>
      <c r="Y855" s="169">
        <v>0.94825574831596</v>
      </c>
      <c r="Z855" s="356">
        <v>0.92</v>
      </c>
      <c r="AA855" s="356">
        <v>0.982256020278834</v>
      </c>
      <c r="AB855" s="356">
        <v>0.972488038277512</v>
      </c>
      <c r="AC855" s="356">
        <v>0.991549295774648</v>
      </c>
      <c r="AD855" s="356">
        <v>0.981986692015209</v>
      </c>
      <c r="AE855" s="356">
        <v>0.92</v>
      </c>
      <c r="AF855" s="169">
        <v>0.997752808988764</v>
      </c>
      <c r="AG855" s="169">
        <v>0.994107744107744</v>
      </c>
      <c r="AH855" s="169">
        <v>0.996867658574785</v>
      </c>
      <c r="AI855" s="169">
        <v>0.997052864247559</v>
      </c>
      <c r="AJ855" s="356">
        <v>0.92</v>
      </c>
      <c r="AK855" s="169">
        <v>0.982658959537572</v>
      </c>
      <c r="AL855" s="169">
        <v>0.973710317460317</v>
      </c>
      <c r="AM855" s="169">
        <v>0.984516997643891</v>
      </c>
      <c r="AN855" s="169">
        <v>0.985451586332827</v>
      </c>
      <c r="AO855" s="168">
        <v>0.99</v>
      </c>
      <c r="AP855" s="358">
        <v>1</v>
      </c>
      <c r="AQ855" s="358">
        <v>1</v>
      </c>
      <c r="AR855" s="358">
        <v>1</v>
      </c>
      <c r="AS855" s="359">
        <v>1</v>
      </c>
      <c r="AT855" s="364">
        <v>0.0810595228934205</v>
      </c>
      <c r="AU855" s="361">
        <v>0.428571428571429</v>
      </c>
      <c r="AV855" s="362">
        <v>0</v>
      </c>
      <c r="AW855" s="362">
        <v>0.0909090909090909</v>
      </c>
      <c r="AX855" s="362">
        <v>0.0636132315521628</v>
      </c>
      <c r="AY855" s="142"/>
      <c r="AZ855" s="140"/>
    </row>
    <row r="856" spans="1:52">
      <c r="A856" s="138"/>
      <c r="B856" s="142"/>
      <c r="C856" s="172" t="s">
        <v>1158</v>
      </c>
      <c r="D856" s="166" t="s">
        <v>26</v>
      </c>
      <c r="E856" s="166" t="s">
        <v>1159</v>
      </c>
      <c r="F856" s="167" t="s">
        <v>1571</v>
      </c>
      <c r="G856" s="181" t="s">
        <v>1572</v>
      </c>
      <c r="H856" s="181" t="s">
        <v>1572</v>
      </c>
      <c r="I856" s="181" t="s">
        <v>1572</v>
      </c>
      <c r="J856" s="181" t="s">
        <v>1572</v>
      </c>
      <c r="K856" s="168">
        <v>0.9</v>
      </c>
      <c r="L856" s="169">
        <v>0.956521739130435</v>
      </c>
      <c r="M856" s="169">
        <v>0.9</v>
      </c>
      <c r="N856" s="170">
        <v>0.863636363636364</v>
      </c>
      <c r="O856" s="170">
        <v>0.834834834834835</v>
      </c>
      <c r="P856" s="356">
        <v>0.9</v>
      </c>
      <c r="Q856" s="357">
        <v>0.963104935313848</v>
      </c>
      <c r="R856" s="169">
        <v>0.942528735632184</v>
      </c>
      <c r="S856" s="169">
        <v>0.964577656675749</v>
      </c>
      <c r="T856" s="169">
        <v>0.959136191543814</v>
      </c>
      <c r="U856" s="356">
        <v>0.9</v>
      </c>
      <c r="V856" s="169">
        <v>0.898897939626258</v>
      </c>
      <c r="W856" s="169">
        <v>0.892241379310345</v>
      </c>
      <c r="X856" s="169">
        <v>0.905313351498638</v>
      </c>
      <c r="Y856" s="169">
        <v>0.895852281139618</v>
      </c>
      <c r="Z856" s="356">
        <v>0.92</v>
      </c>
      <c r="AA856" s="356">
        <v>0.91304347826087</v>
      </c>
      <c r="AB856" s="356">
        <v>0.926470588235294</v>
      </c>
      <c r="AC856" s="356">
        <v>0.92090395480226</v>
      </c>
      <c r="AD856" s="356">
        <v>0.932853141256503</v>
      </c>
      <c r="AE856" s="356">
        <v>0.92</v>
      </c>
      <c r="AF856" s="169">
        <v>0.981617647058823</v>
      </c>
      <c r="AG856" s="169">
        <v>0.980446927374302</v>
      </c>
      <c r="AH856" s="169">
        <v>0.992094861660079</v>
      </c>
      <c r="AI856" s="169">
        <v>0.987262677241048</v>
      </c>
      <c r="AJ856" s="356">
        <v>0.92</v>
      </c>
      <c r="AK856" s="169">
        <v>0.949093713844967</v>
      </c>
      <c r="AL856" s="169">
        <v>0.9375</v>
      </c>
      <c r="AM856" s="169">
        <v>0.951975683890578</v>
      </c>
      <c r="AN856" s="169">
        <v>0.959899623588457</v>
      </c>
      <c r="AO856" s="168">
        <v>0.99</v>
      </c>
      <c r="AP856" s="358">
        <v>1</v>
      </c>
      <c r="AQ856" s="358">
        <v>1</v>
      </c>
      <c r="AR856" s="358">
        <v>1</v>
      </c>
      <c r="AS856" s="359">
        <v>1</v>
      </c>
      <c r="AT856" s="364">
        <v>0.0810595228934205</v>
      </c>
      <c r="AU856" s="361">
        <v>0.166666666666667</v>
      </c>
      <c r="AV856" s="362">
        <v>0.333333333333333</v>
      </c>
      <c r="AW856" s="362">
        <v>0.375</v>
      </c>
      <c r="AX856" s="362">
        <v>0.115702479338843</v>
      </c>
      <c r="AY856" s="142"/>
      <c r="AZ856" s="140"/>
    </row>
    <row r="857" spans="1:52">
      <c r="A857" s="138"/>
      <c r="B857" s="142"/>
      <c r="C857" s="172" t="s">
        <v>1158</v>
      </c>
      <c r="D857" s="166" t="s">
        <v>26</v>
      </c>
      <c r="E857" s="166" t="s">
        <v>1159</v>
      </c>
      <c r="F857" s="167" t="s">
        <v>1573</v>
      </c>
      <c r="G857" s="181" t="s">
        <v>1574</v>
      </c>
      <c r="H857" s="181" t="s">
        <v>1574</v>
      </c>
      <c r="I857" s="181" t="s">
        <v>1574</v>
      </c>
      <c r="J857" s="181" t="s">
        <v>1574</v>
      </c>
      <c r="K857" s="168">
        <v>0.9</v>
      </c>
      <c r="L857" s="169">
        <v>1</v>
      </c>
      <c r="M857" s="169">
        <v>0.958333333333333</v>
      </c>
      <c r="N857" s="170">
        <v>1</v>
      </c>
      <c r="O857" s="170">
        <v>0.949152542372881</v>
      </c>
      <c r="P857" s="356">
        <v>0.9</v>
      </c>
      <c r="Q857" s="357">
        <v>0.916847826086956</v>
      </c>
      <c r="R857" s="169">
        <v>0.946046511627907</v>
      </c>
      <c r="S857" s="169">
        <v>0.964511041009464</v>
      </c>
      <c r="T857" s="169">
        <v>0.964152029945292</v>
      </c>
      <c r="U857" s="356">
        <v>0.9</v>
      </c>
      <c r="V857" s="169">
        <v>0.882336956521739</v>
      </c>
      <c r="W857" s="169">
        <v>0.906046511627907</v>
      </c>
      <c r="X857" s="169">
        <v>0.943217665615142</v>
      </c>
      <c r="Y857" s="169">
        <v>0.91617150485564</v>
      </c>
      <c r="Z857" s="356">
        <v>0.92</v>
      </c>
      <c r="AA857" s="356">
        <v>0.924691358024691</v>
      </c>
      <c r="AB857" s="356">
        <v>0.90818858560794</v>
      </c>
      <c r="AC857" s="356">
        <v>0.890845070422535</v>
      </c>
      <c r="AD857" s="356">
        <v>0.907974852730063</v>
      </c>
      <c r="AE857" s="356">
        <v>0.92</v>
      </c>
      <c r="AF857" s="169">
        <v>0.99814126394052</v>
      </c>
      <c r="AG857" s="169">
        <v>0.993962264150943</v>
      </c>
      <c r="AH857" s="169">
        <v>0.988383838383838</v>
      </c>
      <c r="AI857" s="169">
        <v>0.993178942736124</v>
      </c>
      <c r="AJ857" s="356">
        <v>0.92</v>
      </c>
      <c r="AK857" s="169">
        <v>0.957702582368655</v>
      </c>
      <c r="AL857" s="169">
        <v>0.935672514619883</v>
      </c>
      <c r="AM857" s="169">
        <v>0.969858156028369</v>
      </c>
      <c r="AN857" s="169">
        <v>0.961954834302747</v>
      </c>
      <c r="AO857" s="168">
        <v>0.99</v>
      </c>
      <c r="AP857" s="358">
        <v>1</v>
      </c>
      <c r="AQ857" s="358">
        <v>1</v>
      </c>
      <c r="AR857" s="358">
        <v>1</v>
      </c>
      <c r="AS857" s="359">
        <v>1</v>
      </c>
      <c r="AT857" s="364">
        <v>0.0810595228934205</v>
      </c>
      <c r="AU857" s="361">
        <v>0.210526315789474</v>
      </c>
      <c r="AV857" s="362">
        <v>0.0588235294117647</v>
      </c>
      <c r="AW857" s="362">
        <v>0.0833333333333333</v>
      </c>
      <c r="AX857" s="362">
        <v>0.0556900726392252</v>
      </c>
      <c r="AY857" s="142"/>
      <c r="AZ857" s="140"/>
    </row>
    <row r="858" spans="1:52">
      <c r="A858" s="138"/>
      <c r="B858" s="142"/>
      <c r="C858" s="172" t="s">
        <v>1158</v>
      </c>
      <c r="D858" s="166" t="s">
        <v>26</v>
      </c>
      <c r="E858" s="166" t="s">
        <v>1159</v>
      </c>
      <c r="F858" s="167" t="s">
        <v>1575</v>
      </c>
      <c r="G858" s="181" t="s">
        <v>1576</v>
      </c>
      <c r="H858" s="181" t="s">
        <v>1576</v>
      </c>
      <c r="I858" s="181" t="s">
        <v>1576</v>
      </c>
      <c r="J858" s="181" t="s">
        <v>1576</v>
      </c>
      <c r="K858" s="168">
        <v>0.9</v>
      </c>
      <c r="L858" s="169">
        <v>0.682926829268293</v>
      </c>
      <c r="M858" s="169">
        <v>0.702702702702703</v>
      </c>
      <c r="N858" s="170">
        <v>0.666666666666667</v>
      </c>
      <c r="O858" s="170">
        <v>0.663879598662207</v>
      </c>
      <c r="P858" s="356">
        <v>0.9</v>
      </c>
      <c r="Q858" s="357">
        <v>0.807502930832356</v>
      </c>
      <c r="R858" s="169">
        <v>0.773846153846154</v>
      </c>
      <c r="S858" s="169">
        <v>0.828922495274102</v>
      </c>
      <c r="T858" s="169">
        <v>0.773027756344754</v>
      </c>
      <c r="U858" s="356">
        <v>0.9</v>
      </c>
      <c r="V858" s="169">
        <v>0.437514654161782</v>
      </c>
      <c r="W858" s="169">
        <v>0.361538461538462</v>
      </c>
      <c r="X858" s="169">
        <v>0.411153119092628</v>
      </c>
      <c r="Y858" s="169">
        <v>0.472285362751027</v>
      </c>
      <c r="Z858" s="356">
        <v>0.92</v>
      </c>
      <c r="AA858" s="356">
        <v>0.601496725912067</v>
      </c>
      <c r="AB858" s="356">
        <v>0.479768786127168</v>
      </c>
      <c r="AC858" s="356">
        <v>0.560109289617486</v>
      </c>
      <c r="AD858" s="356">
        <v>0.590415001307385</v>
      </c>
      <c r="AE858" s="356">
        <v>0.92</v>
      </c>
      <c r="AF858" s="169">
        <v>0.988461538461539</v>
      </c>
      <c r="AG858" s="169">
        <v>0.82967032967033</v>
      </c>
      <c r="AH858" s="169">
        <v>0.991002570694087</v>
      </c>
      <c r="AI858" s="169">
        <v>0.981168245376635</v>
      </c>
      <c r="AJ858" s="356">
        <v>0.92</v>
      </c>
      <c r="AK858" s="169">
        <v>0.813273340832396</v>
      </c>
      <c r="AL858" s="169">
        <v>0.652266894781865</v>
      </c>
      <c r="AM858" s="169">
        <v>0.834180790960452</v>
      </c>
      <c r="AN858" s="169">
        <v>0.798079666142297</v>
      </c>
      <c r="AO858" s="168">
        <v>0.99</v>
      </c>
      <c r="AP858" s="358">
        <v>1</v>
      </c>
      <c r="AQ858" s="358">
        <v>1</v>
      </c>
      <c r="AR858" s="358">
        <v>1</v>
      </c>
      <c r="AS858" s="359">
        <v>1</v>
      </c>
      <c r="AT858" s="364">
        <v>0.0810595228934205</v>
      </c>
      <c r="AU858" s="361">
        <v>0.18</v>
      </c>
      <c r="AV858" s="362">
        <v>0</v>
      </c>
      <c r="AW858" s="362">
        <v>0</v>
      </c>
      <c r="AX858" s="362">
        <v>0.0545267489711934</v>
      </c>
      <c r="AY858" s="142"/>
      <c r="AZ858" s="140"/>
    </row>
    <row r="859" spans="1:52">
      <c r="A859" s="138"/>
      <c r="B859" s="142"/>
      <c r="C859" s="172" t="s">
        <v>1158</v>
      </c>
      <c r="D859" s="166" t="s">
        <v>26</v>
      </c>
      <c r="E859" s="166" t="s">
        <v>1159</v>
      </c>
      <c r="F859" s="167" t="s">
        <v>1577</v>
      </c>
      <c r="G859" s="181" t="s">
        <v>1578</v>
      </c>
      <c r="H859" s="181" t="s">
        <v>1578</v>
      </c>
      <c r="I859" s="181" t="s">
        <v>1578</v>
      </c>
      <c r="J859" s="181" t="s">
        <v>1578</v>
      </c>
      <c r="K859" s="168">
        <v>0.9</v>
      </c>
      <c r="L859" s="169" t="s">
        <v>40</v>
      </c>
      <c r="M859" s="169" t="s">
        <v>40</v>
      </c>
      <c r="N859" s="170" t="s">
        <v>40</v>
      </c>
      <c r="O859" s="170" t="s">
        <v>40</v>
      </c>
      <c r="P859" s="356">
        <v>0.9</v>
      </c>
      <c r="Q859" s="357" t="s">
        <v>40</v>
      </c>
      <c r="R859" s="169" t="s">
        <v>40</v>
      </c>
      <c r="S859" s="169" t="s">
        <v>40</v>
      </c>
      <c r="T859" s="169" t="s">
        <v>40</v>
      </c>
      <c r="U859" s="356">
        <v>0.9</v>
      </c>
      <c r="V859" s="169" t="s">
        <v>40</v>
      </c>
      <c r="W859" s="169" t="s">
        <v>40</v>
      </c>
      <c r="X859" s="169" t="s">
        <v>40</v>
      </c>
      <c r="Y859" s="169" t="s">
        <v>40</v>
      </c>
      <c r="Z859" s="356">
        <v>0.92</v>
      </c>
      <c r="AA859" s="356" t="s">
        <v>40</v>
      </c>
      <c r="AB859" s="356" t="s">
        <v>40</v>
      </c>
      <c r="AC859" s="356" t="s">
        <v>40</v>
      </c>
      <c r="AD859" s="356" t="s">
        <v>40</v>
      </c>
      <c r="AE859" s="356">
        <v>0.92</v>
      </c>
      <c r="AF859" s="169" t="s">
        <v>40</v>
      </c>
      <c r="AG859" s="169" t="s">
        <v>40</v>
      </c>
      <c r="AH859" s="169" t="s">
        <v>40</v>
      </c>
      <c r="AI859" s="169" t="s">
        <v>40</v>
      </c>
      <c r="AJ859" s="356">
        <v>0.92</v>
      </c>
      <c r="AK859" s="169" t="s">
        <v>40</v>
      </c>
      <c r="AL859" s="169" t="s">
        <v>40</v>
      </c>
      <c r="AM859" s="169" t="s">
        <v>40</v>
      </c>
      <c r="AN859" s="169" t="s">
        <v>40</v>
      </c>
      <c r="AO859" s="168">
        <v>0.99</v>
      </c>
      <c r="AP859" s="358" t="s">
        <v>40</v>
      </c>
      <c r="AQ859" s="358" t="s">
        <v>40</v>
      </c>
      <c r="AR859" s="358" t="s">
        <v>40</v>
      </c>
      <c r="AS859" s="359" t="s">
        <v>40</v>
      </c>
      <c r="AT859" s="364">
        <v>0.0810595228934205</v>
      </c>
      <c r="AU859" s="361" t="s">
        <v>40</v>
      </c>
      <c r="AV859" s="362" t="s">
        <v>40</v>
      </c>
      <c r="AW859" s="362" t="s">
        <v>40</v>
      </c>
      <c r="AX859" s="362" t="s">
        <v>40</v>
      </c>
      <c r="AY859" s="142"/>
      <c r="AZ859" s="140"/>
    </row>
    <row r="860" spans="1:52">
      <c r="A860" s="138"/>
      <c r="B860" s="142"/>
      <c r="C860" s="172" t="s">
        <v>1158</v>
      </c>
      <c r="D860" s="166" t="s">
        <v>26</v>
      </c>
      <c r="E860" s="166" t="s">
        <v>1159</v>
      </c>
      <c r="F860" s="167" t="s">
        <v>1579</v>
      </c>
      <c r="G860" s="181" t="s">
        <v>1580</v>
      </c>
      <c r="H860" s="181" t="s">
        <v>1580</v>
      </c>
      <c r="I860" s="181" t="s">
        <v>1580</v>
      </c>
      <c r="J860" s="181" t="s">
        <v>1580</v>
      </c>
      <c r="K860" s="168">
        <v>0.9</v>
      </c>
      <c r="L860" s="169">
        <v>0.833333333333333</v>
      </c>
      <c r="M860" s="169">
        <v>0.804347826086957</v>
      </c>
      <c r="N860" s="170">
        <v>0.893617021276596</v>
      </c>
      <c r="O860" s="170">
        <v>0.866096866096866</v>
      </c>
      <c r="P860" s="356">
        <v>0.9</v>
      </c>
      <c r="Q860" s="357">
        <v>0.941630391768896</v>
      </c>
      <c r="R860" s="169">
        <v>0.962913014160485</v>
      </c>
      <c r="S860" s="169">
        <v>0.965552436846134</v>
      </c>
      <c r="T860" s="169">
        <v>0.958254217732191</v>
      </c>
      <c r="U860" s="356">
        <v>0.9</v>
      </c>
      <c r="V860" s="169">
        <v>0.886426592797784</v>
      </c>
      <c r="W860" s="169">
        <v>0.894133513149022</v>
      </c>
      <c r="X860" s="169">
        <v>0.91298800714468</v>
      </c>
      <c r="Y860" s="169">
        <v>0.906296844763834</v>
      </c>
      <c r="Z860" s="356">
        <v>0.92</v>
      </c>
      <c r="AA860" s="356">
        <v>0.906785980611484</v>
      </c>
      <c r="AB860" s="356">
        <v>0.891947694425327</v>
      </c>
      <c r="AC860" s="356">
        <v>0.839449541284404</v>
      </c>
      <c r="AD860" s="356">
        <v>0.903558630915606</v>
      </c>
      <c r="AE860" s="356">
        <v>0.92</v>
      </c>
      <c r="AF860" s="169">
        <v>0.967836257309941</v>
      </c>
      <c r="AG860" s="169">
        <v>0.995238095238095</v>
      </c>
      <c r="AH860" s="169">
        <v>0.967871485943775</v>
      </c>
      <c r="AI860" s="169">
        <v>0.981194690265487</v>
      </c>
      <c r="AJ860" s="356">
        <v>0.92</v>
      </c>
      <c r="AK860" s="169">
        <v>0.951375859912445</v>
      </c>
      <c r="AL860" s="169">
        <v>0.921321525885559</v>
      </c>
      <c r="AM860" s="169">
        <v>0.954994259471871</v>
      </c>
      <c r="AN860" s="169">
        <v>0.953014103491123</v>
      </c>
      <c r="AO860" s="168">
        <v>0.99</v>
      </c>
      <c r="AP860" s="358">
        <v>1</v>
      </c>
      <c r="AQ860" s="358">
        <v>1</v>
      </c>
      <c r="AR860" s="358">
        <v>1</v>
      </c>
      <c r="AS860" s="359">
        <v>1</v>
      </c>
      <c r="AT860" s="364">
        <v>0.0810595228934205</v>
      </c>
      <c r="AU860" s="361">
        <v>0.162162162162162</v>
      </c>
      <c r="AV860" s="362">
        <v>0.0357142857142857</v>
      </c>
      <c r="AW860" s="362">
        <v>0.121212121212121</v>
      </c>
      <c r="AX860" s="362">
        <v>0.0585858585858586</v>
      </c>
      <c r="AY860" s="142"/>
      <c r="AZ860" s="140"/>
    </row>
    <row r="861" spans="1:52">
      <c r="A861" s="138"/>
      <c r="B861" s="142"/>
      <c r="C861" s="172" t="s">
        <v>1158</v>
      </c>
      <c r="D861" s="166" t="s">
        <v>26</v>
      </c>
      <c r="E861" s="166" t="s">
        <v>1159</v>
      </c>
      <c r="F861" s="167" t="s">
        <v>1581</v>
      </c>
      <c r="G861" s="181" t="s">
        <v>1582</v>
      </c>
      <c r="H861" s="181" t="s">
        <v>1582</v>
      </c>
      <c r="I861" s="181" t="s">
        <v>1582</v>
      </c>
      <c r="J861" s="181" t="s">
        <v>1582</v>
      </c>
      <c r="K861" s="168">
        <v>0.9</v>
      </c>
      <c r="L861" s="169">
        <v>0.96875</v>
      </c>
      <c r="M861" s="169">
        <v>1</v>
      </c>
      <c r="N861" s="170">
        <v>0.9375</v>
      </c>
      <c r="O861" s="170">
        <v>0.964285714285714</v>
      </c>
      <c r="P861" s="356">
        <v>0.9</v>
      </c>
      <c r="Q861" s="357">
        <v>0.9794474393531</v>
      </c>
      <c r="R861" s="169">
        <v>0.979209979209979</v>
      </c>
      <c r="S861" s="169">
        <v>0.97148380860319</v>
      </c>
      <c r="T861" s="169">
        <v>0.964143725151902</v>
      </c>
      <c r="U861" s="356">
        <v>0.9</v>
      </c>
      <c r="V861" s="169">
        <v>0.881738544474393</v>
      </c>
      <c r="W861" s="169">
        <v>0.929313929313929</v>
      </c>
      <c r="X861" s="169">
        <v>0.945867568873852</v>
      </c>
      <c r="Y861" s="169">
        <v>0.932458180181532</v>
      </c>
      <c r="Z861" s="356">
        <v>0.92</v>
      </c>
      <c r="AA861" s="356">
        <v>0.896825396825397</v>
      </c>
      <c r="AB861" s="356">
        <v>0.906542056074766</v>
      </c>
      <c r="AC861" s="356">
        <v>0.943775100401606</v>
      </c>
      <c r="AD861" s="356">
        <v>0.926273922065944</v>
      </c>
      <c r="AE861" s="356">
        <v>0.92</v>
      </c>
      <c r="AF861" s="169">
        <v>0.996153846153846</v>
      </c>
      <c r="AG861" s="169">
        <v>0.976525821596244</v>
      </c>
      <c r="AH861" s="169">
        <v>0.991902834008097</v>
      </c>
      <c r="AI861" s="169">
        <v>0.990648505793861</v>
      </c>
      <c r="AJ861" s="356">
        <v>0.92</v>
      </c>
      <c r="AK861" s="169">
        <v>0.949708252292303</v>
      </c>
      <c r="AL861" s="169">
        <v>0.940149625935162</v>
      </c>
      <c r="AM861" s="169">
        <v>0.9702329594478</v>
      </c>
      <c r="AN861" s="169">
        <v>0.966444870314602</v>
      </c>
      <c r="AO861" s="168">
        <v>0.99</v>
      </c>
      <c r="AP861" s="358">
        <v>1</v>
      </c>
      <c r="AQ861" s="358">
        <v>1</v>
      </c>
      <c r="AR861" s="358">
        <v>1</v>
      </c>
      <c r="AS861" s="359">
        <v>1</v>
      </c>
      <c r="AT861" s="364">
        <v>0.0810595228934205</v>
      </c>
      <c r="AU861" s="361">
        <v>0.25</v>
      </c>
      <c r="AV861" s="362">
        <v>0.1875</v>
      </c>
      <c r="AW861" s="362">
        <v>0.0476190476190476</v>
      </c>
      <c r="AX861" s="362">
        <v>0.0803324099722992</v>
      </c>
      <c r="AY861" s="142"/>
      <c r="AZ861" s="140"/>
    </row>
    <row r="862" spans="1:52">
      <c r="A862" s="138"/>
      <c r="B862" s="142"/>
      <c r="C862" s="172" t="s">
        <v>1158</v>
      </c>
      <c r="D862" s="166" t="s">
        <v>26</v>
      </c>
      <c r="E862" s="166" t="s">
        <v>1159</v>
      </c>
      <c r="F862" s="167" t="s">
        <v>1583</v>
      </c>
      <c r="G862" s="181" t="s">
        <v>1584</v>
      </c>
      <c r="H862" s="181" t="s">
        <v>1584</v>
      </c>
      <c r="I862" s="181" t="s">
        <v>1584</v>
      </c>
      <c r="J862" s="181" t="s">
        <v>1584</v>
      </c>
      <c r="K862" s="168">
        <v>0.9</v>
      </c>
      <c r="L862" s="169">
        <v>0.851851851851852</v>
      </c>
      <c r="M862" s="169">
        <v>0.846153846153846</v>
      </c>
      <c r="N862" s="170">
        <v>0.846153846153846</v>
      </c>
      <c r="O862" s="170">
        <v>0.895859473023839</v>
      </c>
      <c r="P862" s="356">
        <v>0.9</v>
      </c>
      <c r="Q862" s="357">
        <v>0.972629521016618</v>
      </c>
      <c r="R862" s="169">
        <v>0.950852557673019</v>
      </c>
      <c r="S862" s="169">
        <v>0.942070275403609</v>
      </c>
      <c r="T862" s="169">
        <v>0.971900724144334</v>
      </c>
      <c r="U862" s="356">
        <v>0.9</v>
      </c>
      <c r="V862" s="169">
        <v>0.921472792440534</v>
      </c>
      <c r="W862" s="169">
        <v>0.928786359077232</v>
      </c>
      <c r="X862" s="169">
        <v>0.926400759734093</v>
      </c>
      <c r="Y862" s="169">
        <v>0.927152317880795</v>
      </c>
      <c r="Z862" s="356">
        <v>0.92</v>
      </c>
      <c r="AA862" s="356">
        <v>0.907010014306152</v>
      </c>
      <c r="AB862" s="356">
        <v>0.935530085959885</v>
      </c>
      <c r="AC862" s="356">
        <v>0.924812030075188</v>
      </c>
      <c r="AD862" s="356">
        <v>0.938220461095101</v>
      </c>
      <c r="AE862" s="356">
        <v>0.92</v>
      </c>
      <c r="AF862" s="169">
        <v>0.997232472324723</v>
      </c>
      <c r="AG862" s="169">
        <v>0.992424242424242</v>
      </c>
      <c r="AH862" s="169">
        <v>0.997866287339972</v>
      </c>
      <c r="AI862" s="169">
        <v>0.994533151105037</v>
      </c>
      <c r="AJ862" s="356">
        <v>0.92</v>
      </c>
      <c r="AK862" s="169">
        <v>0.943736730360934</v>
      </c>
      <c r="AL862" s="169">
        <v>0.955752212389381</v>
      </c>
      <c r="AM862" s="169">
        <v>0.955733558178752</v>
      </c>
      <c r="AN862" s="169">
        <v>0.960251946805762</v>
      </c>
      <c r="AO862" s="168">
        <v>0.99</v>
      </c>
      <c r="AP862" s="358">
        <v>1</v>
      </c>
      <c r="AQ862" s="358">
        <v>1</v>
      </c>
      <c r="AR862" s="358">
        <v>1</v>
      </c>
      <c r="AS862" s="359">
        <v>1</v>
      </c>
      <c r="AT862" s="364">
        <v>0.0810595228934205</v>
      </c>
      <c r="AU862" s="361">
        <v>0.36</v>
      </c>
      <c r="AV862" s="362">
        <v>0.0909090909090909</v>
      </c>
      <c r="AW862" s="362">
        <v>0.0384615384615385</v>
      </c>
      <c r="AX862" s="362">
        <v>0.087378640776699</v>
      </c>
      <c r="AY862" s="142"/>
      <c r="AZ862" s="140"/>
    </row>
    <row r="863" spans="1:52">
      <c r="A863" s="138"/>
      <c r="B863" s="142"/>
      <c r="C863" s="172" t="s">
        <v>1158</v>
      </c>
      <c r="D863" s="166" t="s">
        <v>26</v>
      </c>
      <c r="E863" s="166" t="s">
        <v>1159</v>
      </c>
      <c r="F863" s="167" t="s">
        <v>1585</v>
      </c>
      <c r="G863" s="181" t="s">
        <v>1586</v>
      </c>
      <c r="H863" s="181" t="s">
        <v>1586</v>
      </c>
      <c r="I863" s="181" t="s">
        <v>1586</v>
      </c>
      <c r="J863" s="181" t="s">
        <v>1586</v>
      </c>
      <c r="K863" s="168">
        <v>0.9</v>
      </c>
      <c r="L863" s="169">
        <v>0.921875</v>
      </c>
      <c r="M863" s="169">
        <v>0.846153846153846</v>
      </c>
      <c r="N863" s="170">
        <v>0.901639344262295</v>
      </c>
      <c r="O863" s="170">
        <v>0.907251264755481</v>
      </c>
      <c r="P863" s="356">
        <v>0.9</v>
      </c>
      <c r="Q863" s="357">
        <v>0.857799619530755</v>
      </c>
      <c r="R863" s="169">
        <v>0.949117341640706</v>
      </c>
      <c r="S863" s="169">
        <v>0.918726341572033</v>
      </c>
      <c r="T863" s="169">
        <v>0.889286695833674</v>
      </c>
      <c r="U863" s="356">
        <v>0.9</v>
      </c>
      <c r="V863" s="169">
        <v>0.90710209258085</v>
      </c>
      <c r="W863" s="169">
        <v>0.917445482866044</v>
      </c>
      <c r="X863" s="169">
        <v>0.928523714094856</v>
      </c>
      <c r="Y863" s="169">
        <v>0.921442206986711</v>
      </c>
      <c r="Z863" s="356">
        <v>0.92</v>
      </c>
      <c r="AA863" s="356">
        <v>0.895463510848126</v>
      </c>
      <c r="AB863" s="356">
        <v>0.906162464985994</v>
      </c>
      <c r="AC863" s="356">
        <v>0.90669014084507</v>
      </c>
      <c r="AD863" s="356">
        <v>0.886294633311952</v>
      </c>
      <c r="AE863" s="356">
        <v>0.92</v>
      </c>
      <c r="AF863" s="169">
        <v>0.998327199732352</v>
      </c>
      <c r="AG863" s="169">
        <v>0.989134808853119</v>
      </c>
      <c r="AH863" s="169">
        <v>0.993998153277932</v>
      </c>
      <c r="AI863" s="169">
        <v>0.977199520684234</v>
      </c>
      <c r="AJ863" s="356">
        <v>0.92</v>
      </c>
      <c r="AK863" s="169">
        <v>0.950833105708823</v>
      </c>
      <c r="AL863" s="169">
        <v>0.9375</v>
      </c>
      <c r="AM863" s="169">
        <v>0.969762845849802</v>
      </c>
      <c r="AN863" s="169">
        <v>0.957233261612454</v>
      </c>
      <c r="AO863" s="168">
        <v>0.99</v>
      </c>
      <c r="AP863" s="358">
        <v>1</v>
      </c>
      <c r="AQ863" s="358">
        <v>1</v>
      </c>
      <c r="AR863" s="358">
        <v>1</v>
      </c>
      <c r="AS863" s="359">
        <v>1</v>
      </c>
      <c r="AT863" s="364">
        <v>0.0810595228934205</v>
      </c>
      <c r="AU863" s="361">
        <v>0.282051282051282</v>
      </c>
      <c r="AV863" s="362">
        <v>0.19047619047619</v>
      </c>
      <c r="AW863" s="362">
        <v>0.0384615384615385</v>
      </c>
      <c r="AX863" s="362">
        <v>0.105329949238579</v>
      </c>
      <c r="AY863" s="142"/>
      <c r="AZ863" s="140"/>
    </row>
    <row r="864" spans="1:52">
      <c r="A864" s="138"/>
      <c r="B864" s="142"/>
      <c r="C864" s="172" t="s">
        <v>1158</v>
      </c>
      <c r="D864" s="166" t="s">
        <v>26</v>
      </c>
      <c r="E864" s="166" t="s">
        <v>1159</v>
      </c>
      <c r="F864" s="167" t="s">
        <v>1587</v>
      </c>
      <c r="G864" s="181" t="s">
        <v>1588</v>
      </c>
      <c r="H864" s="181" t="s">
        <v>1588</v>
      </c>
      <c r="I864" s="181" t="s">
        <v>1588</v>
      </c>
      <c r="J864" s="181" t="s">
        <v>1588</v>
      </c>
      <c r="K864" s="168">
        <v>0.9</v>
      </c>
      <c r="L864" s="169">
        <v>0.973684210526316</v>
      </c>
      <c r="M864" s="169">
        <v>0.814814814814815</v>
      </c>
      <c r="N864" s="170">
        <v>0.939393939393939</v>
      </c>
      <c r="O864" s="170">
        <v>0.926305015353122</v>
      </c>
      <c r="P864" s="356">
        <v>0.9</v>
      </c>
      <c r="Q864" s="357">
        <v>0.968248772504092</v>
      </c>
      <c r="R864" s="169">
        <v>0.973958333333333</v>
      </c>
      <c r="S864" s="169">
        <v>0.973257343270495</v>
      </c>
      <c r="T864" s="169">
        <v>0.95539336134576</v>
      </c>
      <c r="U864" s="356">
        <v>0.9</v>
      </c>
      <c r="V864" s="169">
        <v>0.924058919803601</v>
      </c>
      <c r="W864" s="169">
        <v>0.935416666666667</v>
      </c>
      <c r="X864" s="169">
        <v>0.939938623410785</v>
      </c>
      <c r="Y864" s="169">
        <v>0.929455211619826</v>
      </c>
      <c r="Z864" s="356">
        <v>0.92</v>
      </c>
      <c r="AA864" s="356">
        <v>0.90316573556797</v>
      </c>
      <c r="AB864" s="356">
        <v>0.779329608938548</v>
      </c>
      <c r="AC864" s="356">
        <v>0.790378006872852</v>
      </c>
      <c r="AD864" s="356">
        <v>0.827282636035885</v>
      </c>
      <c r="AE864" s="356">
        <v>0.92</v>
      </c>
      <c r="AF864" s="169">
        <v>0.996389891696751</v>
      </c>
      <c r="AG864" s="169">
        <v>0.971061093247588</v>
      </c>
      <c r="AH864" s="169">
        <v>0.992857142857143</v>
      </c>
      <c r="AI864" s="169">
        <v>0.987542955326461</v>
      </c>
      <c r="AJ864" s="356">
        <v>0.92</v>
      </c>
      <c r="AK864" s="169">
        <v>0.953229398663697</v>
      </c>
      <c r="AL864" s="169">
        <v>0.912746585735964</v>
      </c>
      <c r="AM864" s="169">
        <v>0.952566096423017</v>
      </c>
      <c r="AN864" s="169">
        <v>0.949484561629578</v>
      </c>
      <c r="AO864" s="168">
        <v>0.99</v>
      </c>
      <c r="AP864" s="358">
        <v>1</v>
      </c>
      <c r="AQ864" s="358">
        <v>1</v>
      </c>
      <c r="AR864" s="358">
        <v>1</v>
      </c>
      <c r="AS864" s="359">
        <v>1</v>
      </c>
      <c r="AT864" s="364">
        <v>0.0810595228934205</v>
      </c>
      <c r="AU864" s="361">
        <v>0.2</v>
      </c>
      <c r="AV864" s="362">
        <v>0.0769230769230769</v>
      </c>
      <c r="AW864" s="362">
        <v>0.0526315789473684</v>
      </c>
      <c r="AX864" s="362">
        <v>0.0662100456621005</v>
      </c>
      <c r="AY864" s="142"/>
      <c r="AZ864" s="140"/>
    </row>
    <row r="865" spans="1:52">
      <c r="A865" s="138"/>
      <c r="B865" s="142"/>
      <c r="C865" s="172" t="s">
        <v>1158</v>
      </c>
      <c r="D865" s="166" t="s">
        <v>26</v>
      </c>
      <c r="E865" s="166" t="s">
        <v>1159</v>
      </c>
      <c r="F865" s="167" t="s">
        <v>1589</v>
      </c>
      <c r="G865" s="181" t="s">
        <v>1590</v>
      </c>
      <c r="H865" s="181" t="s">
        <v>1590</v>
      </c>
      <c r="I865" s="181" t="s">
        <v>1590</v>
      </c>
      <c r="J865" s="181" t="s">
        <v>1590</v>
      </c>
      <c r="K865" s="168">
        <v>0.9</v>
      </c>
      <c r="L865" s="169">
        <v>0.75</v>
      </c>
      <c r="M865" s="169">
        <v>0.641025641025641</v>
      </c>
      <c r="N865" s="170">
        <v>0.761904761904762</v>
      </c>
      <c r="O865" s="170">
        <v>0.761146496815287</v>
      </c>
      <c r="P865" s="356">
        <v>0.9</v>
      </c>
      <c r="Q865" s="357">
        <v>0.687421541551594</v>
      </c>
      <c r="R865" s="169">
        <v>0.703784570596798</v>
      </c>
      <c r="S865" s="169">
        <v>0.678013741411618</v>
      </c>
      <c r="T865" s="169">
        <v>0.716452139418607</v>
      </c>
      <c r="U865" s="356">
        <v>0.9</v>
      </c>
      <c r="V865" s="169">
        <v>0.573688174742656</v>
      </c>
      <c r="W865" s="169">
        <v>0.633187772925764</v>
      </c>
      <c r="X865" s="169">
        <v>0.579325421611493</v>
      </c>
      <c r="Y865" s="169">
        <v>0.622693745996984</v>
      </c>
      <c r="Z865" s="356">
        <v>0.92</v>
      </c>
      <c r="AA865" s="356">
        <v>0.800708591674048</v>
      </c>
      <c r="AB865" s="356">
        <v>0.750593824228028</v>
      </c>
      <c r="AC865" s="356">
        <v>0.58411214953271</v>
      </c>
      <c r="AD865" s="356">
        <v>0.691940748179764</v>
      </c>
      <c r="AE865" s="356">
        <v>0.92</v>
      </c>
      <c r="AF865" s="169">
        <v>0.999393939393939</v>
      </c>
      <c r="AG865" s="169">
        <v>0.994234800838574</v>
      </c>
      <c r="AH865" s="169">
        <v>0.99163179916318</v>
      </c>
      <c r="AI865" s="169">
        <v>0.992190387031608</v>
      </c>
      <c r="AJ865" s="356">
        <v>0.92</v>
      </c>
      <c r="AK865" s="169">
        <v>0.853706238998631</v>
      </c>
      <c r="AL865" s="169">
        <v>0.848467966573816</v>
      </c>
      <c r="AM865" s="169">
        <v>0.817355371900826</v>
      </c>
      <c r="AN865" s="169">
        <v>0.883101677325504</v>
      </c>
      <c r="AO865" s="168">
        <v>0.99</v>
      </c>
      <c r="AP865" s="358">
        <v>1</v>
      </c>
      <c r="AQ865" s="358">
        <v>1</v>
      </c>
      <c r="AR865" s="358" t="s">
        <v>40</v>
      </c>
      <c r="AS865" s="359">
        <v>1</v>
      </c>
      <c r="AT865" s="364">
        <v>0.0810595228934205</v>
      </c>
      <c r="AU865" s="361">
        <v>0.333333333333333</v>
      </c>
      <c r="AV865" s="362">
        <v>0</v>
      </c>
      <c r="AW865" s="362">
        <v>0.25</v>
      </c>
      <c r="AX865" s="362">
        <v>0.0642398286937901</v>
      </c>
      <c r="AY865" s="142"/>
      <c r="AZ865" s="140"/>
    </row>
    <row r="866" spans="1:52">
      <c r="A866" s="138"/>
      <c r="B866" s="142"/>
      <c r="C866" s="172" t="s">
        <v>1158</v>
      </c>
      <c r="D866" s="166" t="s">
        <v>26</v>
      </c>
      <c r="E866" s="166" t="s">
        <v>1159</v>
      </c>
      <c r="F866" s="167" t="s">
        <v>1591</v>
      </c>
      <c r="G866" s="181" t="s">
        <v>1592</v>
      </c>
      <c r="H866" s="181" t="s">
        <v>1592</v>
      </c>
      <c r="I866" s="181" t="s">
        <v>1592</v>
      </c>
      <c r="J866" s="181" t="s">
        <v>1592</v>
      </c>
      <c r="K866" s="168">
        <v>0.9</v>
      </c>
      <c r="L866" s="169">
        <v>0.977272727272727</v>
      </c>
      <c r="M866" s="169">
        <v>1</v>
      </c>
      <c r="N866" s="170">
        <v>0.975</v>
      </c>
      <c r="O866" s="170">
        <v>0.973941368078176</v>
      </c>
      <c r="P866" s="356">
        <v>0.9</v>
      </c>
      <c r="Q866" s="357">
        <v>0.95738137082601</v>
      </c>
      <c r="R866" s="169">
        <v>0.97381116471399</v>
      </c>
      <c r="S866" s="169">
        <v>0.979166666666667</v>
      </c>
      <c r="T866" s="169">
        <v>0.974617076505439</v>
      </c>
      <c r="U866" s="356">
        <v>0.9</v>
      </c>
      <c r="V866" s="169">
        <v>0.934094903339192</v>
      </c>
      <c r="W866" s="169">
        <v>0.941419710544452</v>
      </c>
      <c r="X866" s="169">
        <v>0.95</v>
      </c>
      <c r="Y866" s="169">
        <v>0.942239483226663</v>
      </c>
      <c r="Z866" s="356">
        <v>0.92</v>
      </c>
      <c r="AA866" s="356">
        <v>0.886393659180978</v>
      </c>
      <c r="AB866" s="356">
        <v>0.864988558352403</v>
      </c>
      <c r="AC866" s="356">
        <v>0.858490566037736</v>
      </c>
      <c r="AD866" s="356">
        <v>0.866535632766929</v>
      </c>
      <c r="AE866" s="356">
        <v>0.92</v>
      </c>
      <c r="AF866" s="169">
        <v>0.984375</v>
      </c>
      <c r="AG866" s="169">
        <v>0.990476190476191</v>
      </c>
      <c r="AH866" s="169">
        <v>0.991202346041056</v>
      </c>
      <c r="AI866" s="169">
        <v>0.991917707567965</v>
      </c>
      <c r="AJ866" s="356">
        <v>0.92</v>
      </c>
      <c r="AK866" s="169">
        <v>0.959879449990582</v>
      </c>
      <c r="AL866" s="169">
        <v>0.950741525423729</v>
      </c>
      <c r="AM866" s="169">
        <v>0.974630021141649</v>
      </c>
      <c r="AN866" s="169">
        <v>0.968742502656202</v>
      </c>
      <c r="AO866" s="168">
        <v>0.99</v>
      </c>
      <c r="AP866" s="358">
        <v>1</v>
      </c>
      <c r="AQ866" s="358">
        <v>1</v>
      </c>
      <c r="AR866" s="358">
        <v>1</v>
      </c>
      <c r="AS866" s="359">
        <v>1</v>
      </c>
      <c r="AT866" s="364">
        <v>0.0810595228934205</v>
      </c>
      <c r="AU866" s="361">
        <v>0.5</v>
      </c>
      <c r="AV866" s="362">
        <v>0</v>
      </c>
      <c r="AW866" s="362">
        <v>0</v>
      </c>
      <c r="AX866" s="362">
        <v>0.101123595505618</v>
      </c>
      <c r="AY866" s="142"/>
      <c r="AZ866" s="140"/>
    </row>
    <row r="867" spans="1:52">
      <c r="A867" s="138"/>
      <c r="B867" s="142"/>
      <c r="C867" s="172" t="s">
        <v>1158</v>
      </c>
      <c r="D867" s="166" t="s">
        <v>26</v>
      </c>
      <c r="E867" s="166" t="s">
        <v>1159</v>
      </c>
      <c r="F867" s="167" t="s">
        <v>1593</v>
      </c>
      <c r="G867" s="181" t="s">
        <v>1594</v>
      </c>
      <c r="H867" s="181" t="s">
        <v>1594</v>
      </c>
      <c r="I867" s="181" t="s">
        <v>1594</v>
      </c>
      <c r="J867" s="181" t="s">
        <v>1594</v>
      </c>
      <c r="K867" s="168">
        <v>0.9</v>
      </c>
      <c r="L867" s="169">
        <v>0.936170212765957</v>
      </c>
      <c r="M867" s="169">
        <v>0.863636363636364</v>
      </c>
      <c r="N867" s="170">
        <v>0.895833333333333</v>
      </c>
      <c r="O867" s="170">
        <v>0.942196531791908</v>
      </c>
      <c r="P867" s="356">
        <v>0.9</v>
      </c>
      <c r="Q867" s="357">
        <v>0.914750762970499</v>
      </c>
      <c r="R867" s="169">
        <v>0.904342353681561</v>
      </c>
      <c r="S867" s="169">
        <v>0.932692307692308</v>
      </c>
      <c r="T867" s="169">
        <v>0.928636617372119</v>
      </c>
      <c r="U867" s="356">
        <v>0.9</v>
      </c>
      <c r="V867" s="169">
        <v>0.849643947100712</v>
      </c>
      <c r="W867" s="169">
        <v>0.910006293266205</v>
      </c>
      <c r="X867" s="169">
        <v>0.911642411642412</v>
      </c>
      <c r="Y867" s="169">
        <v>0.893557447788834</v>
      </c>
      <c r="Z867" s="356">
        <v>0.92</v>
      </c>
      <c r="AA867" s="356">
        <v>0.9146110056926</v>
      </c>
      <c r="AB867" s="356">
        <v>0.893915756630265</v>
      </c>
      <c r="AC867" s="356">
        <v>0.874747474747475</v>
      </c>
      <c r="AD867" s="356">
        <v>0.903556452865352</v>
      </c>
      <c r="AE867" s="356">
        <v>0.92</v>
      </c>
      <c r="AF867" s="169">
        <v>0.99685534591195</v>
      </c>
      <c r="AG867" s="169">
        <v>0.99609375</v>
      </c>
      <c r="AH867" s="169">
        <v>0.993473531544597</v>
      </c>
      <c r="AI867" s="169">
        <v>0.994269199417039</v>
      </c>
      <c r="AJ867" s="356">
        <v>0.92</v>
      </c>
      <c r="AK867" s="169">
        <v>0.956776679510806</v>
      </c>
      <c r="AL867" s="169">
        <v>0.940358744394619</v>
      </c>
      <c r="AM867" s="169">
        <v>0.964770895694221</v>
      </c>
      <c r="AN867" s="169">
        <v>0.963376531021387</v>
      </c>
      <c r="AO867" s="168">
        <v>0.99</v>
      </c>
      <c r="AP867" s="358">
        <v>1</v>
      </c>
      <c r="AQ867" s="358">
        <v>1</v>
      </c>
      <c r="AR867" s="358">
        <v>1</v>
      </c>
      <c r="AS867" s="359">
        <v>1</v>
      </c>
      <c r="AT867" s="364">
        <v>0.0810595228934205</v>
      </c>
      <c r="AU867" s="361">
        <v>0.147058823529412</v>
      </c>
      <c r="AV867" s="362">
        <v>0.1</v>
      </c>
      <c r="AW867" s="362">
        <v>0.0909090909090909</v>
      </c>
      <c r="AX867" s="362">
        <v>0.0671785028790787</v>
      </c>
      <c r="AY867" s="142"/>
      <c r="AZ867" s="140"/>
    </row>
    <row r="868" spans="1:52">
      <c r="A868" s="138"/>
      <c r="B868" s="142"/>
      <c r="C868" s="172" t="s">
        <v>1158</v>
      </c>
      <c r="D868" s="166" t="s">
        <v>26</v>
      </c>
      <c r="E868" s="166" t="s">
        <v>1159</v>
      </c>
      <c r="F868" s="167" t="s">
        <v>1595</v>
      </c>
      <c r="G868" s="181" t="s">
        <v>1596</v>
      </c>
      <c r="H868" s="181" t="s">
        <v>1596</v>
      </c>
      <c r="I868" s="181" t="s">
        <v>1596</v>
      </c>
      <c r="J868" s="181" t="s">
        <v>1596</v>
      </c>
      <c r="K868" s="168">
        <v>0.9</v>
      </c>
      <c r="L868" s="169">
        <v>1</v>
      </c>
      <c r="M868" s="169">
        <v>0.980392156862745</v>
      </c>
      <c r="N868" s="170">
        <v>1</v>
      </c>
      <c r="O868" s="170">
        <v>0.992217898832685</v>
      </c>
      <c r="P868" s="356">
        <v>0.9</v>
      </c>
      <c r="Q868" s="357">
        <v>0.896146535337826</v>
      </c>
      <c r="R868" s="169">
        <v>0.958172812328013</v>
      </c>
      <c r="S868" s="169">
        <v>0.904920370810554</v>
      </c>
      <c r="T868" s="169">
        <v>0.880487131507101</v>
      </c>
      <c r="U868" s="356">
        <v>0.9</v>
      </c>
      <c r="V868" s="169">
        <v>0.910316226023847</v>
      </c>
      <c r="W868" s="169">
        <v>0.916345624656026</v>
      </c>
      <c r="X868" s="169">
        <v>0.889945329213216</v>
      </c>
      <c r="Y868" s="169">
        <v>0.906270130985613</v>
      </c>
      <c r="Z868" s="356">
        <v>0.92</v>
      </c>
      <c r="AA868" s="356">
        <v>0.904938271604938</v>
      </c>
      <c r="AB868" s="356">
        <v>0.911504424778761</v>
      </c>
      <c r="AC868" s="356">
        <v>0.909943714821764</v>
      </c>
      <c r="AD868" s="356">
        <v>0.895411407885725</v>
      </c>
      <c r="AE868" s="356">
        <v>0.92</v>
      </c>
      <c r="AF868" s="169">
        <v>0.997716894977169</v>
      </c>
      <c r="AG868" s="169">
        <v>0.993963782696177</v>
      </c>
      <c r="AH868" s="169">
        <v>0.994729907773386</v>
      </c>
      <c r="AI868" s="169">
        <v>0.990391375673775</v>
      </c>
      <c r="AJ868" s="356">
        <v>0.92</v>
      </c>
      <c r="AK868" s="169">
        <v>0.951493102925572</v>
      </c>
      <c r="AL868" s="169">
        <v>0.934089000839631</v>
      </c>
      <c r="AM868" s="169">
        <v>0.959704641350211</v>
      </c>
      <c r="AN868" s="169">
        <v>0.956656346749226</v>
      </c>
      <c r="AO868" s="168">
        <v>0.99</v>
      </c>
      <c r="AP868" s="358">
        <v>1</v>
      </c>
      <c r="AQ868" s="358">
        <v>1</v>
      </c>
      <c r="AR868" s="358">
        <v>1</v>
      </c>
      <c r="AS868" s="359">
        <v>1</v>
      </c>
      <c r="AT868" s="364">
        <v>0.0810595228934205</v>
      </c>
      <c r="AU868" s="361">
        <v>0.35</v>
      </c>
      <c r="AV868" s="362">
        <v>0</v>
      </c>
      <c r="AW868" s="362">
        <v>0</v>
      </c>
      <c r="AX868" s="362">
        <v>0.0798479087452472</v>
      </c>
      <c r="AY868" s="142"/>
      <c r="AZ868" s="140"/>
    </row>
    <row r="869" spans="1:52">
      <c r="A869" s="138"/>
      <c r="B869" s="142"/>
      <c r="C869" s="172" t="s">
        <v>1158</v>
      </c>
      <c r="D869" s="166" t="s">
        <v>26</v>
      </c>
      <c r="E869" s="166" t="s">
        <v>1159</v>
      </c>
      <c r="F869" s="167" t="s">
        <v>1597</v>
      </c>
      <c r="G869" s="181" t="s">
        <v>1598</v>
      </c>
      <c r="H869" s="181" t="s">
        <v>1598</v>
      </c>
      <c r="I869" s="181" t="s">
        <v>1598</v>
      </c>
      <c r="J869" s="181" t="s">
        <v>1598</v>
      </c>
      <c r="K869" s="168">
        <v>0.9</v>
      </c>
      <c r="L869" s="169">
        <v>0.918367346938776</v>
      </c>
      <c r="M869" s="169">
        <v>0.6</v>
      </c>
      <c r="N869" s="170">
        <v>0.795918367346939</v>
      </c>
      <c r="O869" s="170">
        <v>0.845642540620384</v>
      </c>
      <c r="P869" s="356">
        <v>0.9</v>
      </c>
      <c r="Q869" s="357">
        <v>0.93933511283669</v>
      </c>
      <c r="R869" s="169">
        <v>0.952991452991453</v>
      </c>
      <c r="S869" s="169">
        <v>0.966758157974992</v>
      </c>
      <c r="T869" s="169">
        <v>0.943888137122237</v>
      </c>
      <c r="U869" s="356">
        <v>0.9</v>
      </c>
      <c r="V869" s="169">
        <v>0.898568308662946</v>
      </c>
      <c r="W869" s="169">
        <v>0.918091168091168</v>
      </c>
      <c r="X869" s="169">
        <v>0.922842329978652</v>
      </c>
      <c r="Y869" s="169">
        <v>0.906590487645968</v>
      </c>
      <c r="Z869" s="356">
        <v>0.92</v>
      </c>
      <c r="AA869" s="356">
        <v>0.929048414023372</v>
      </c>
      <c r="AB869" s="356">
        <v>0.904656319290466</v>
      </c>
      <c r="AC869" s="356">
        <v>0.926014319809069</v>
      </c>
      <c r="AD869" s="356">
        <v>0.918150346191889</v>
      </c>
      <c r="AE869" s="356">
        <v>0.92</v>
      </c>
      <c r="AF869" s="169">
        <v>0.906183368869936</v>
      </c>
      <c r="AG869" s="169">
        <v>0.993520518358531</v>
      </c>
      <c r="AH869" s="169">
        <v>0.994652406417112</v>
      </c>
      <c r="AI869" s="169">
        <v>0.988178913738019</v>
      </c>
      <c r="AJ869" s="356">
        <v>0.92</v>
      </c>
      <c r="AK869" s="169">
        <v>0.955263157894737</v>
      </c>
      <c r="AL869" s="169">
        <v>0.9455525606469</v>
      </c>
      <c r="AM869" s="169">
        <v>0.966738777717685</v>
      </c>
      <c r="AN869" s="169">
        <v>0.965717390554386</v>
      </c>
      <c r="AO869" s="168">
        <v>0.99</v>
      </c>
      <c r="AP869" s="358">
        <v>1</v>
      </c>
      <c r="AQ869" s="358">
        <v>1</v>
      </c>
      <c r="AR869" s="358">
        <v>1</v>
      </c>
      <c r="AS869" s="359">
        <v>1</v>
      </c>
      <c r="AT869" s="364">
        <v>0.0810595228934205</v>
      </c>
      <c r="AU869" s="361">
        <v>0.526315789473684</v>
      </c>
      <c r="AV869" s="362">
        <v>0</v>
      </c>
      <c r="AW869" s="362">
        <v>0</v>
      </c>
      <c r="AX869" s="362">
        <v>0.0734341252699784</v>
      </c>
      <c r="AY869" s="142"/>
      <c r="AZ869" s="140"/>
    </row>
    <row r="870" spans="1:52">
      <c r="A870" s="138"/>
      <c r="B870" s="142"/>
      <c r="C870" s="172" t="s">
        <v>1158</v>
      </c>
      <c r="D870" s="166" t="s">
        <v>26</v>
      </c>
      <c r="E870" s="166" t="s">
        <v>1159</v>
      </c>
      <c r="F870" s="167" t="s">
        <v>1599</v>
      </c>
      <c r="G870" s="181" t="s">
        <v>1600</v>
      </c>
      <c r="H870" s="181" t="s">
        <v>1600</v>
      </c>
      <c r="I870" s="181" t="s">
        <v>1600</v>
      </c>
      <c r="J870" s="181" t="s">
        <v>1600</v>
      </c>
      <c r="K870" s="168">
        <v>0.9</v>
      </c>
      <c r="L870" s="169">
        <v>0.862745098039216</v>
      </c>
      <c r="M870" s="169">
        <v>0.815789473684211</v>
      </c>
      <c r="N870" s="170">
        <v>0.78</v>
      </c>
      <c r="O870" s="170">
        <v>0.854861111111111</v>
      </c>
      <c r="P870" s="356">
        <v>0.9</v>
      </c>
      <c r="Q870" s="357">
        <v>0.961180679785331</v>
      </c>
      <c r="R870" s="169">
        <v>0.971703792895846</v>
      </c>
      <c r="S870" s="169">
        <v>0.963766266904823</v>
      </c>
      <c r="T870" s="169">
        <v>0.966589426284738</v>
      </c>
      <c r="U870" s="356">
        <v>0.9</v>
      </c>
      <c r="V870" s="169">
        <v>0.905187835420394</v>
      </c>
      <c r="W870" s="169">
        <v>0.91992775436484</v>
      </c>
      <c r="X870" s="169">
        <v>0.924980862464915</v>
      </c>
      <c r="Y870" s="169">
        <v>0.921231244556197</v>
      </c>
      <c r="Z870" s="356">
        <v>0.92</v>
      </c>
      <c r="AA870" s="356">
        <v>0.887874837027379</v>
      </c>
      <c r="AB870" s="356">
        <v>0.903333333333333</v>
      </c>
      <c r="AC870" s="356">
        <v>0.900188323917137</v>
      </c>
      <c r="AD870" s="356">
        <v>0.905087803066476</v>
      </c>
      <c r="AE870" s="356">
        <v>0.92</v>
      </c>
      <c r="AF870" s="169">
        <v>0.99304865938431</v>
      </c>
      <c r="AG870" s="169">
        <v>0.96760710553814</v>
      </c>
      <c r="AH870" s="169">
        <v>0.954344624447717</v>
      </c>
      <c r="AI870" s="169">
        <v>0.985195049349835</v>
      </c>
      <c r="AJ870" s="356">
        <v>0.92</v>
      </c>
      <c r="AK870" s="169">
        <v>0.947144879660217</v>
      </c>
      <c r="AL870" s="169">
        <v>0.943830163644405</v>
      </c>
      <c r="AM870" s="169">
        <v>0.962247191011236</v>
      </c>
      <c r="AN870" s="169">
        <v>0.961735764751083</v>
      </c>
      <c r="AO870" s="168">
        <v>0.99</v>
      </c>
      <c r="AP870" s="358">
        <v>1</v>
      </c>
      <c r="AQ870" s="358">
        <v>1</v>
      </c>
      <c r="AR870" s="358">
        <v>1</v>
      </c>
      <c r="AS870" s="359">
        <v>1</v>
      </c>
      <c r="AT870" s="364">
        <v>0.0810595228934205</v>
      </c>
      <c r="AU870" s="361">
        <v>0.310344827586207</v>
      </c>
      <c r="AV870" s="362">
        <v>0.130434782608696</v>
      </c>
      <c r="AW870" s="362">
        <v>0.130434782608696</v>
      </c>
      <c r="AX870" s="362">
        <v>0.10597302504817</v>
      </c>
      <c r="AY870" s="142"/>
      <c r="AZ870" s="140"/>
    </row>
    <row r="871" spans="1:52">
      <c r="A871" s="138"/>
      <c r="B871" s="142"/>
      <c r="C871" s="172" t="s">
        <v>1158</v>
      </c>
      <c r="D871" s="166" t="s">
        <v>26</v>
      </c>
      <c r="E871" s="166" t="s">
        <v>1159</v>
      </c>
      <c r="F871" s="167" t="s">
        <v>1601</v>
      </c>
      <c r="G871" s="181" t="s">
        <v>1602</v>
      </c>
      <c r="H871" s="181" t="s">
        <v>1602</v>
      </c>
      <c r="I871" s="181" t="s">
        <v>1602</v>
      </c>
      <c r="J871" s="181" t="s">
        <v>1602</v>
      </c>
      <c r="K871" s="168">
        <v>0.9</v>
      </c>
      <c r="L871" s="169">
        <v>0.909090909090909</v>
      </c>
      <c r="M871" s="169">
        <v>0.861111111111111</v>
      </c>
      <c r="N871" s="170">
        <v>0.849056603773585</v>
      </c>
      <c r="O871" s="170">
        <v>0.921001926782274</v>
      </c>
      <c r="P871" s="356">
        <v>0.9</v>
      </c>
      <c r="Q871" s="357">
        <v>0.902097902097902</v>
      </c>
      <c r="R871" s="169">
        <v>0.96782988004362</v>
      </c>
      <c r="S871" s="169">
        <v>0.941530524505589</v>
      </c>
      <c r="T871" s="169">
        <v>0.892502354298985</v>
      </c>
      <c r="U871" s="356">
        <v>0.9</v>
      </c>
      <c r="V871" s="169">
        <v>0.796389656854773</v>
      </c>
      <c r="W871" s="169">
        <v>0.919847328244275</v>
      </c>
      <c r="X871" s="169">
        <v>0.906061908856406</v>
      </c>
      <c r="Y871" s="169">
        <v>0.87813582003951</v>
      </c>
      <c r="Z871" s="356">
        <v>0.92</v>
      </c>
      <c r="AA871" s="356">
        <v>0.937959183673469</v>
      </c>
      <c r="AB871" s="356">
        <v>0.863768115942029</v>
      </c>
      <c r="AC871" s="356">
        <v>0.852700490998363</v>
      </c>
      <c r="AD871" s="356">
        <v>0.869676757311442</v>
      </c>
      <c r="AE871" s="356">
        <v>0.92</v>
      </c>
      <c r="AF871" s="169">
        <v>0.995098039215686</v>
      </c>
      <c r="AG871" s="169">
        <v>0.968911917098446</v>
      </c>
      <c r="AH871" s="169">
        <v>0.95703125</v>
      </c>
      <c r="AI871" s="169">
        <v>0.972785829307568</v>
      </c>
      <c r="AJ871" s="356">
        <v>0.92</v>
      </c>
      <c r="AK871" s="169">
        <v>0.95497694602658</v>
      </c>
      <c r="AL871" s="169">
        <v>0.932646592709984</v>
      </c>
      <c r="AM871" s="169">
        <v>0.962568877066312</v>
      </c>
      <c r="AN871" s="169">
        <v>0.953446484665556</v>
      </c>
      <c r="AO871" s="168">
        <v>0.99</v>
      </c>
      <c r="AP871" s="358">
        <v>1</v>
      </c>
      <c r="AQ871" s="358">
        <v>1</v>
      </c>
      <c r="AR871" s="358">
        <v>1</v>
      </c>
      <c r="AS871" s="359">
        <v>1</v>
      </c>
      <c r="AT871" s="364">
        <v>0.0810595228934205</v>
      </c>
      <c r="AU871" s="361">
        <v>0.115384615384615</v>
      </c>
      <c r="AV871" s="362">
        <v>0.0869565217391304</v>
      </c>
      <c r="AW871" s="362">
        <v>0.0555555555555556</v>
      </c>
      <c r="AX871" s="362">
        <v>0.0522522522522523</v>
      </c>
      <c r="AY871" s="142"/>
      <c r="AZ871" s="140"/>
    </row>
    <row r="872" spans="1:52">
      <c r="A872" s="138"/>
      <c r="B872" s="142"/>
      <c r="C872" s="172" t="s">
        <v>1158</v>
      </c>
      <c r="D872" s="166" t="s">
        <v>26</v>
      </c>
      <c r="E872" s="166" t="s">
        <v>1159</v>
      </c>
      <c r="F872" s="167" t="s">
        <v>1603</v>
      </c>
      <c r="G872" s="181" t="s">
        <v>1604</v>
      </c>
      <c r="H872" s="181" t="s">
        <v>1604</v>
      </c>
      <c r="I872" s="181" t="s">
        <v>1604</v>
      </c>
      <c r="J872" s="181" t="s">
        <v>1604</v>
      </c>
      <c r="K872" s="168">
        <v>0.9</v>
      </c>
      <c r="L872" s="169">
        <v>0.666666666666667</v>
      </c>
      <c r="M872" s="169">
        <v>0.588235294117647</v>
      </c>
      <c r="N872" s="170">
        <v>0.857142857142857</v>
      </c>
      <c r="O872" s="170">
        <v>0.740131578947368</v>
      </c>
      <c r="P872" s="356">
        <v>0.9</v>
      </c>
      <c r="Q872" s="357">
        <v>0.935407826496935</v>
      </c>
      <c r="R872" s="169">
        <v>0.942097026604069</v>
      </c>
      <c r="S872" s="169">
        <v>0.922567835870285</v>
      </c>
      <c r="T872" s="169">
        <v>0.936029298888133</v>
      </c>
      <c r="U872" s="356">
        <v>0.9</v>
      </c>
      <c r="V872" s="169">
        <v>0.928335690711928</v>
      </c>
      <c r="W872" s="169">
        <v>0.938967136150235</v>
      </c>
      <c r="X872" s="169">
        <v>0.931833223031105</v>
      </c>
      <c r="Y872" s="169">
        <v>0.936402114081449</v>
      </c>
      <c r="Z872" s="356">
        <v>0.92</v>
      </c>
      <c r="AA872" s="356">
        <v>0.859281437125748</v>
      </c>
      <c r="AB872" s="356">
        <v>0.902255639097744</v>
      </c>
      <c r="AC872" s="356">
        <v>0.902325581395349</v>
      </c>
      <c r="AD872" s="356">
        <v>0.894638636646349</v>
      </c>
      <c r="AE872" s="356">
        <v>0.92</v>
      </c>
      <c r="AF872" s="169">
        <v>1</v>
      </c>
      <c r="AG872" s="169">
        <v>1</v>
      </c>
      <c r="AH872" s="169">
        <v>0.985915492957746</v>
      </c>
      <c r="AI872" s="169">
        <v>0.983031674208145</v>
      </c>
      <c r="AJ872" s="356">
        <v>0.92</v>
      </c>
      <c r="AK872" s="169">
        <v>0.94867617107943</v>
      </c>
      <c r="AL872" s="169">
        <v>0.943646408839779</v>
      </c>
      <c r="AM872" s="169">
        <v>0.963499420625724</v>
      </c>
      <c r="AN872" s="169">
        <v>0.960047726467682</v>
      </c>
      <c r="AO872" s="168">
        <v>0.99</v>
      </c>
      <c r="AP872" s="358">
        <v>1</v>
      </c>
      <c r="AQ872" s="358">
        <v>1</v>
      </c>
      <c r="AR872" s="358">
        <v>1</v>
      </c>
      <c r="AS872" s="359">
        <v>1</v>
      </c>
      <c r="AT872" s="364">
        <v>0.0810595228934205</v>
      </c>
      <c r="AU872" s="361">
        <v>0</v>
      </c>
      <c r="AV872" s="362">
        <v>0</v>
      </c>
      <c r="AW872" s="362">
        <v>0</v>
      </c>
      <c r="AX872" s="362">
        <v>0.0440528634361234</v>
      </c>
      <c r="AY872" s="142"/>
      <c r="AZ872" s="140"/>
    </row>
    <row r="873" spans="1:52">
      <c r="A873" s="138"/>
      <c r="B873" s="142"/>
      <c r="C873" s="172" t="s">
        <v>1158</v>
      </c>
      <c r="D873" s="166" t="s">
        <v>26</v>
      </c>
      <c r="E873" s="166" t="s">
        <v>1159</v>
      </c>
      <c r="F873" s="167" t="s">
        <v>1605</v>
      </c>
      <c r="G873" s="181" t="s">
        <v>1606</v>
      </c>
      <c r="H873" s="181" t="s">
        <v>1606</v>
      </c>
      <c r="I873" s="181" t="s">
        <v>1606</v>
      </c>
      <c r="J873" s="181" t="s">
        <v>1606</v>
      </c>
      <c r="K873" s="168">
        <v>0.9</v>
      </c>
      <c r="L873" s="169">
        <v>0.952380952380952</v>
      </c>
      <c r="M873" s="169">
        <v>1</v>
      </c>
      <c r="N873" s="170">
        <v>0.904761904761905</v>
      </c>
      <c r="O873" s="170">
        <v>0.948760330578512</v>
      </c>
      <c r="P873" s="356">
        <v>0.9</v>
      </c>
      <c r="Q873" s="357">
        <v>0.979885057471264</v>
      </c>
      <c r="R873" s="169">
        <v>0.988732394366197</v>
      </c>
      <c r="S873" s="169">
        <v>0.980392156862745</v>
      </c>
      <c r="T873" s="169">
        <v>0.955977901412287</v>
      </c>
      <c r="U873" s="356">
        <v>0.9</v>
      </c>
      <c r="V873" s="169">
        <v>0.946223316912972</v>
      </c>
      <c r="W873" s="169">
        <v>0.945070422535211</v>
      </c>
      <c r="X873" s="169">
        <v>0.947118241235888</v>
      </c>
      <c r="Y873" s="169">
        <v>0.93891763607361</v>
      </c>
      <c r="Z873" s="356">
        <v>0.92</v>
      </c>
      <c r="AA873" s="356">
        <v>0.904891304347826</v>
      </c>
      <c r="AB873" s="356">
        <v>0.861788617886179</v>
      </c>
      <c r="AC873" s="356">
        <v>0.830508474576271</v>
      </c>
      <c r="AD873" s="356">
        <v>0.85780937569429</v>
      </c>
      <c r="AE873" s="356">
        <v>0.92</v>
      </c>
      <c r="AF873" s="169">
        <v>1</v>
      </c>
      <c r="AG873" s="169">
        <v>0.982269503546099</v>
      </c>
      <c r="AH873" s="169">
        <v>0.97239263803681</v>
      </c>
      <c r="AI873" s="169">
        <v>0.985591807573232</v>
      </c>
      <c r="AJ873" s="356">
        <v>0.92</v>
      </c>
      <c r="AK873" s="169">
        <v>0.970053475935829</v>
      </c>
      <c r="AL873" s="169">
        <v>0.946652719665272</v>
      </c>
      <c r="AM873" s="169">
        <v>0.964043772798332</v>
      </c>
      <c r="AN873" s="169">
        <v>0.964659339204132</v>
      </c>
      <c r="AO873" s="168">
        <v>0.99</v>
      </c>
      <c r="AP873" s="358">
        <v>1</v>
      </c>
      <c r="AQ873" s="358">
        <v>1</v>
      </c>
      <c r="AR873" s="358">
        <v>1</v>
      </c>
      <c r="AS873" s="359">
        <v>1</v>
      </c>
      <c r="AT873" s="364">
        <v>0.0810595228934205</v>
      </c>
      <c r="AU873" s="361">
        <v>0.25</v>
      </c>
      <c r="AV873" s="362">
        <v>0</v>
      </c>
      <c r="AW873" s="362">
        <v>0</v>
      </c>
      <c r="AX873" s="362">
        <v>0.0592105263157895</v>
      </c>
      <c r="AY873" s="142"/>
      <c r="AZ873" s="140"/>
    </row>
    <row r="874" spans="1:52">
      <c r="A874" s="138"/>
      <c r="B874" s="142"/>
      <c r="C874" s="172" t="s">
        <v>1158</v>
      </c>
      <c r="D874" s="166" t="s">
        <v>26</v>
      </c>
      <c r="E874" s="166" t="s">
        <v>1159</v>
      </c>
      <c r="F874" s="167" t="s">
        <v>1607</v>
      </c>
      <c r="G874" s="181" t="s">
        <v>1608</v>
      </c>
      <c r="H874" s="181" t="s">
        <v>1608</v>
      </c>
      <c r="I874" s="181" t="s">
        <v>1608</v>
      </c>
      <c r="J874" s="181" t="s">
        <v>1608</v>
      </c>
      <c r="K874" s="168">
        <v>0.9</v>
      </c>
      <c r="L874" s="169">
        <v>0.967741935483871</v>
      </c>
      <c r="M874" s="169">
        <v>0.95</v>
      </c>
      <c r="N874" s="170">
        <v>0.931034482758621</v>
      </c>
      <c r="O874" s="170">
        <v>0.945054945054945</v>
      </c>
      <c r="P874" s="356">
        <v>0.9</v>
      </c>
      <c r="Q874" s="357">
        <v>0.988908145580589</v>
      </c>
      <c r="R874" s="169">
        <v>0.990772779700115</v>
      </c>
      <c r="S874" s="169">
        <v>0.991346153846154</v>
      </c>
      <c r="T874" s="169">
        <v>0.991778960104752</v>
      </c>
      <c r="U874" s="356">
        <v>0.9</v>
      </c>
      <c r="V874" s="169">
        <v>0.922357019064125</v>
      </c>
      <c r="W874" s="169">
        <v>0.944636678200692</v>
      </c>
      <c r="X874" s="169">
        <v>0.95625</v>
      </c>
      <c r="Y874" s="169">
        <v>0.94366267216946</v>
      </c>
      <c r="Z874" s="356">
        <v>0.92</v>
      </c>
      <c r="AA874" s="356">
        <v>0.902147971360382</v>
      </c>
      <c r="AB874" s="356">
        <v>0.87741935483871</v>
      </c>
      <c r="AC874" s="356">
        <v>0.818965517241379</v>
      </c>
      <c r="AD874" s="356">
        <v>0.885813502195894</v>
      </c>
      <c r="AE874" s="356">
        <v>0.92</v>
      </c>
      <c r="AF874" s="169">
        <v>0.966101694915254</v>
      </c>
      <c r="AG874" s="169">
        <v>0.986666666666667</v>
      </c>
      <c r="AH874" s="169">
        <v>0.963636363636364</v>
      </c>
      <c r="AI874" s="169">
        <v>0.985270049099836</v>
      </c>
      <c r="AJ874" s="356">
        <v>0.92</v>
      </c>
      <c r="AK874" s="169">
        <v>0.965799031476998</v>
      </c>
      <c r="AL874" s="169">
        <v>0.945624468988955</v>
      </c>
      <c r="AM874" s="169">
        <v>0.965397923875433</v>
      </c>
      <c r="AN874" s="169">
        <v>0.968741978724011</v>
      </c>
      <c r="AO874" s="168">
        <v>0.99</v>
      </c>
      <c r="AP874" s="358">
        <v>1</v>
      </c>
      <c r="AQ874" s="358">
        <v>1</v>
      </c>
      <c r="AR874" s="358">
        <v>1</v>
      </c>
      <c r="AS874" s="359">
        <v>1</v>
      </c>
      <c r="AT874" s="364">
        <v>0.0810595228934205</v>
      </c>
      <c r="AU874" s="361">
        <v>0.111111111111111</v>
      </c>
      <c r="AV874" s="362">
        <v>0</v>
      </c>
      <c r="AW874" s="362">
        <v>0</v>
      </c>
      <c r="AX874" s="362">
        <v>0.0693069306930693</v>
      </c>
      <c r="AY874" s="142"/>
      <c r="AZ874" s="140"/>
    </row>
    <row r="875" spans="1:52">
      <c r="A875" s="138"/>
      <c r="B875" s="142"/>
      <c r="C875" s="172" t="s">
        <v>1158</v>
      </c>
      <c r="D875" s="166" t="s">
        <v>26</v>
      </c>
      <c r="E875" s="166" t="s">
        <v>1159</v>
      </c>
      <c r="F875" s="167" t="s">
        <v>1609</v>
      </c>
      <c r="G875" s="181" t="s">
        <v>1610</v>
      </c>
      <c r="H875" s="181" t="s">
        <v>1610</v>
      </c>
      <c r="I875" s="181" t="s">
        <v>1610</v>
      </c>
      <c r="J875" s="181" t="s">
        <v>1610</v>
      </c>
      <c r="K875" s="168">
        <v>0.9</v>
      </c>
      <c r="L875" s="169">
        <v>0.888888888888889</v>
      </c>
      <c r="M875" s="169">
        <v>0.916666666666667</v>
      </c>
      <c r="N875" s="170">
        <v>0.848484848484849</v>
      </c>
      <c r="O875" s="170">
        <v>0.857581967213115</v>
      </c>
      <c r="P875" s="356">
        <v>0.9</v>
      </c>
      <c r="Q875" s="357">
        <v>0.785855915399868</v>
      </c>
      <c r="R875" s="169">
        <v>0.979097909790979</v>
      </c>
      <c r="S875" s="169">
        <v>0.980036297640653</v>
      </c>
      <c r="T875" s="169">
        <v>0.936225957897925</v>
      </c>
      <c r="U875" s="356">
        <v>0.9</v>
      </c>
      <c r="V875" s="169">
        <v>0.910112359550562</v>
      </c>
      <c r="W875" s="169">
        <v>0.905390539053905</v>
      </c>
      <c r="X875" s="169">
        <v>0.942831215970962</v>
      </c>
      <c r="Y875" s="169">
        <v>0.930637588974708</v>
      </c>
      <c r="Z875" s="356">
        <v>0.92</v>
      </c>
      <c r="AA875" s="356">
        <v>0.851179673321234</v>
      </c>
      <c r="AB875" s="356">
        <v>0.830508474576271</v>
      </c>
      <c r="AC875" s="356">
        <v>0.844765342960289</v>
      </c>
      <c r="AD875" s="356">
        <v>0.823919076179393</v>
      </c>
      <c r="AE875" s="356">
        <v>0.92</v>
      </c>
      <c r="AF875" s="169">
        <v>1</v>
      </c>
      <c r="AG875" s="169">
        <v>0.983606557377049</v>
      </c>
      <c r="AH875" s="169">
        <v>0.982758620689655</v>
      </c>
      <c r="AI875" s="169">
        <v>0.969993876301286</v>
      </c>
      <c r="AJ875" s="356">
        <v>0.92</v>
      </c>
      <c r="AK875" s="169">
        <v>0.951648965902739</v>
      </c>
      <c r="AL875" s="169">
        <v>0.916072842438638</v>
      </c>
      <c r="AM875" s="169">
        <v>0.963321241434905</v>
      </c>
      <c r="AN875" s="169">
        <v>0.953616392933009</v>
      </c>
      <c r="AO875" s="168">
        <v>0.99</v>
      </c>
      <c r="AP875" s="358">
        <v>1</v>
      </c>
      <c r="AQ875" s="358">
        <v>1</v>
      </c>
      <c r="AR875" s="358">
        <v>1</v>
      </c>
      <c r="AS875" s="359">
        <v>1</v>
      </c>
      <c r="AT875" s="364">
        <v>0.0810595228934205</v>
      </c>
      <c r="AU875" s="361">
        <v>0.16</v>
      </c>
      <c r="AV875" s="362">
        <v>0.142857142857143</v>
      </c>
      <c r="AW875" s="362">
        <v>0</v>
      </c>
      <c r="AX875" s="362">
        <v>0.0586510263929619</v>
      </c>
      <c r="AY875" s="142"/>
      <c r="AZ875" s="140"/>
    </row>
    <row r="876" spans="1:52">
      <c r="A876" s="138"/>
      <c r="B876" s="142"/>
      <c r="C876" s="172" t="s">
        <v>1158</v>
      </c>
      <c r="D876" s="166" t="s">
        <v>26</v>
      </c>
      <c r="E876" s="166" t="s">
        <v>1159</v>
      </c>
      <c r="F876" s="167" t="s">
        <v>1611</v>
      </c>
      <c r="G876" s="181" t="s">
        <v>1612</v>
      </c>
      <c r="H876" s="181" t="s">
        <v>1612</v>
      </c>
      <c r="I876" s="181" t="s">
        <v>1612</v>
      </c>
      <c r="J876" s="181" t="s">
        <v>1612</v>
      </c>
      <c r="K876" s="168">
        <v>0.9</v>
      </c>
      <c r="L876" s="169">
        <v>1</v>
      </c>
      <c r="M876" s="169">
        <v>1</v>
      </c>
      <c r="N876" s="170">
        <v>1</v>
      </c>
      <c r="O876" s="170">
        <v>0.987394957983193</v>
      </c>
      <c r="P876" s="356">
        <v>0.9</v>
      </c>
      <c r="Q876" s="357">
        <v>0.982087413422498</v>
      </c>
      <c r="R876" s="169">
        <v>0.981629392971246</v>
      </c>
      <c r="S876" s="169">
        <v>0.990313961255845</v>
      </c>
      <c r="T876" s="169">
        <v>0.981479881644025</v>
      </c>
      <c r="U876" s="356">
        <v>0.9</v>
      </c>
      <c r="V876" s="169">
        <v>0.917840936231192</v>
      </c>
      <c r="W876" s="169">
        <v>0.932907348242812</v>
      </c>
      <c r="X876" s="169">
        <v>0.952237808951236</v>
      </c>
      <c r="Y876" s="169">
        <v>0.940897604803352</v>
      </c>
      <c r="Z876" s="356">
        <v>0.92</v>
      </c>
      <c r="AA876" s="356">
        <v>0.883636363636364</v>
      </c>
      <c r="AB876" s="356">
        <v>0.847545219638243</v>
      </c>
      <c r="AC876" s="356">
        <v>0.794444444444444</v>
      </c>
      <c r="AD876" s="356">
        <v>0.895402459474567</v>
      </c>
      <c r="AE876" s="356">
        <v>0.92</v>
      </c>
      <c r="AF876" s="169">
        <v>1</v>
      </c>
      <c r="AG876" s="169">
        <v>0.986301369863014</v>
      </c>
      <c r="AH876" s="169">
        <v>0.960526315789474</v>
      </c>
      <c r="AI876" s="169">
        <v>0.977812018489985</v>
      </c>
      <c r="AJ876" s="356">
        <v>0.92</v>
      </c>
      <c r="AK876" s="169">
        <v>0.948279501794385</v>
      </c>
      <c r="AL876" s="169">
        <v>0.932885906040268</v>
      </c>
      <c r="AM876" s="169">
        <v>0.959153249850924</v>
      </c>
      <c r="AN876" s="169">
        <v>0.968105504372632</v>
      </c>
      <c r="AO876" s="168">
        <v>0.99</v>
      </c>
      <c r="AP876" s="358">
        <v>1</v>
      </c>
      <c r="AQ876" s="358">
        <v>1</v>
      </c>
      <c r="AR876" s="358">
        <v>1</v>
      </c>
      <c r="AS876" s="359">
        <v>1</v>
      </c>
      <c r="AT876" s="364">
        <v>0.0810595228934205</v>
      </c>
      <c r="AU876" s="361">
        <v>0.153846153846154</v>
      </c>
      <c r="AV876" s="362">
        <v>0.333333333333333</v>
      </c>
      <c r="AW876" s="362">
        <v>0.111111111111111</v>
      </c>
      <c r="AX876" s="362">
        <v>0.0980392156862745</v>
      </c>
      <c r="AY876" s="142"/>
      <c r="AZ876" s="140"/>
    </row>
    <row r="877" spans="1:52">
      <c r="A877" s="138"/>
      <c r="B877" s="142"/>
      <c r="C877" s="172" t="s">
        <v>1158</v>
      </c>
      <c r="D877" s="166" t="s">
        <v>26</v>
      </c>
      <c r="E877" s="166" t="s">
        <v>1159</v>
      </c>
      <c r="F877" s="167" t="s">
        <v>1613</v>
      </c>
      <c r="G877" s="181" t="s">
        <v>1614</v>
      </c>
      <c r="H877" s="181" t="s">
        <v>1614</v>
      </c>
      <c r="I877" s="181" t="s">
        <v>1614</v>
      </c>
      <c r="J877" s="181" t="s">
        <v>1614</v>
      </c>
      <c r="K877" s="168">
        <v>0.9</v>
      </c>
      <c r="L877" s="169">
        <v>0.740740740740741</v>
      </c>
      <c r="M877" s="169">
        <v>0.714285714285714</v>
      </c>
      <c r="N877" s="170">
        <v>0.692307692307692</v>
      </c>
      <c r="O877" s="170">
        <v>0.810945273631841</v>
      </c>
      <c r="P877" s="356">
        <v>0.9</v>
      </c>
      <c r="Q877" s="357">
        <v>0.996417375727721</v>
      </c>
      <c r="R877" s="169">
        <v>0.998496240601504</v>
      </c>
      <c r="S877" s="169">
        <v>0.99353169469599</v>
      </c>
      <c r="T877" s="169">
        <v>0.985681751085994</v>
      </c>
      <c r="U877" s="356">
        <v>0.9</v>
      </c>
      <c r="V877" s="169">
        <v>0.878638602776534</v>
      </c>
      <c r="W877" s="169">
        <v>0.921804511278196</v>
      </c>
      <c r="X877" s="169">
        <v>0.873221216041397</v>
      </c>
      <c r="Y877" s="169">
        <v>0.92469739783223</v>
      </c>
      <c r="Z877" s="356">
        <v>0.92</v>
      </c>
      <c r="AA877" s="356">
        <v>0.933908045977011</v>
      </c>
      <c r="AB877" s="356">
        <v>0.958677685950413</v>
      </c>
      <c r="AC877" s="356">
        <v>0.904761904761905</v>
      </c>
      <c r="AD877" s="356">
        <v>0.921585792896448</v>
      </c>
      <c r="AE877" s="356">
        <v>0.92</v>
      </c>
      <c r="AF877" s="169">
        <v>0.981481481481482</v>
      </c>
      <c r="AG877" s="169">
        <v>1</v>
      </c>
      <c r="AH877" s="169">
        <v>0.958904109589041</v>
      </c>
      <c r="AI877" s="169">
        <v>0.984491044124072</v>
      </c>
      <c r="AJ877" s="356">
        <v>0.92</v>
      </c>
      <c r="AK877" s="169">
        <v>0.960867880666408</v>
      </c>
      <c r="AL877" s="169">
        <v>0.968026460859978</v>
      </c>
      <c r="AM877" s="169">
        <v>0.978097982708934</v>
      </c>
      <c r="AN877" s="169">
        <v>0.974035113043792</v>
      </c>
      <c r="AO877" s="168">
        <v>0.99</v>
      </c>
      <c r="AP877" s="358">
        <v>1</v>
      </c>
      <c r="AQ877" s="358">
        <v>1</v>
      </c>
      <c r="AR877" s="358">
        <v>1</v>
      </c>
      <c r="AS877" s="359">
        <v>1</v>
      </c>
      <c r="AT877" s="364">
        <v>0.0810595228934205</v>
      </c>
      <c r="AU877" s="361">
        <v>0.166666666666667</v>
      </c>
      <c r="AV877" s="362">
        <v>0</v>
      </c>
      <c r="AW877" s="362">
        <v>0.1</v>
      </c>
      <c r="AX877" s="362">
        <v>0.0540540540540541</v>
      </c>
      <c r="AY877" s="142"/>
      <c r="AZ877" s="140"/>
    </row>
    <row r="878" spans="1:52">
      <c r="A878" s="138"/>
      <c r="B878" s="142"/>
      <c r="C878" s="172" t="s">
        <v>1158</v>
      </c>
      <c r="D878" s="166" t="s">
        <v>26</v>
      </c>
      <c r="E878" s="166" t="s">
        <v>1159</v>
      </c>
      <c r="F878" s="167" t="s">
        <v>1615</v>
      </c>
      <c r="G878" s="181" t="s">
        <v>1616</v>
      </c>
      <c r="H878" s="181" t="s">
        <v>1616</v>
      </c>
      <c r="I878" s="181" t="s">
        <v>1616</v>
      </c>
      <c r="J878" s="181" t="s">
        <v>1616</v>
      </c>
      <c r="K878" s="168">
        <v>0.9</v>
      </c>
      <c r="L878" s="169">
        <v>0.894736842105263</v>
      </c>
      <c r="M878" s="169">
        <v>0.967741935483871</v>
      </c>
      <c r="N878" s="170">
        <v>0.891891891891892</v>
      </c>
      <c r="O878" s="170">
        <v>0.900279589934762</v>
      </c>
      <c r="P878" s="356">
        <v>0.9</v>
      </c>
      <c r="Q878" s="357">
        <v>0.96930404869013</v>
      </c>
      <c r="R878" s="169">
        <v>0.962773722627737</v>
      </c>
      <c r="S878" s="169">
        <v>0.975857242827152</v>
      </c>
      <c r="T878" s="169">
        <v>0.961528232287607</v>
      </c>
      <c r="U878" s="356">
        <v>0.9</v>
      </c>
      <c r="V878" s="169">
        <v>0.922466260915586</v>
      </c>
      <c r="W878" s="169">
        <v>0.927007299270073</v>
      </c>
      <c r="X878" s="169">
        <v>0.954163750874738</v>
      </c>
      <c r="Y878" s="169">
        <v>0.936643578209739</v>
      </c>
      <c r="Z878" s="356">
        <v>0.92</v>
      </c>
      <c r="AA878" s="356">
        <v>0.923884514435696</v>
      </c>
      <c r="AB878" s="356">
        <v>0.910583941605839</v>
      </c>
      <c r="AC878" s="356">
        <v>0.942701227830832</v>
      </c>
      <c r="AD878" s="356">
        <v>0.934453144733519</v>
      </c>
      <c r="AE878" s="356">
        <v>0.92</v>
      </c>
      <c r="AF878" s="169">
        <v>0.987538940809969</v>
      </c>
      <c r="AG878" s="169">
        <v>0.983050847457627</v>
      </c>
      <c r="AH878" s="169">
        <v>0.996350364963504</v>
      </c>
      <c r="AI878" s="169">
        <v>0.990208774201699</v>
      </c>
      <c r="AJ878" s="356">
        <v>0.92</v>
      </c>
      <c r="AK878" s="169">
        <v>0.950603318250377</v>
      </c>
      <c r="AL878" s="169">
        <v>0.946354166666667</v>
      </c>
      <c r="AM878" s="169">
        <v>0.975507932090175</v>
      </c>
      <c r="AN878" s="169">
        <v>0.968475898060511</v>
      </c>
      <c r="AO878" s="168">
        <v>0.99</v>
      </c>
      <c r="AP878" s="358">
        <v>1</v>
      </c>
      <c r="AQ878" s="358">
        <v>1</v>
      </c>
      <c r="AR878" s="358">
        <v>1</v>
      </c>
      <c r="AS878" s="359">
        <v>1</v>
      </c>
      <c r="AT878" s="364">
        <v>0.0810595228934205</v>
      </c>
      <c r="AU878" s="361">
        <v>0.0476190476190476</v>
      </c>
      <c r="AV878" s="362">
        <v>0.0526315789473684</v>
      </c>
      <c r="AW878" s="362">
        <v>0</v>
      </c>
      <c r="AX878" s="362">
        <v>0.0748299319727891</v>
      </c>
      <c r="AY878" s="142"/>
      <c r="AZ878" s="140"/>
    </row>
    <row r="879" spans="1:52">
      <c r="A879" s="138"/>
      <c r="B879" s="142"/>
      <c r="C879" s="172" t="s">
        <v>1158</v>
      </c>
      <c r="D879" s="166" t="s">
        <v>26</v>
      </c>
      <c r="E879" s="166" t="s">
        <v>1159</v>
      </c>
      <c r="F879" s="167" t="s">
        <v>1617</v>
      </c>
      <c r="G879" s="181" t="s">
        <v>1618</v>
      </c>
      <c r="H879" s="181" t="s">
        <v>1618</v>
      </c>
      <c r="I879" s="181" t="s">
        <v>1618</v>
      </c>
      <c r="J879" s="181" t="s">
        <v>1618</v>
      </c>
      <c r="K879" s="168">
        <v>0.9</v>
      </c>
      <c r="L879" s="169">
        <v>1</v>
      </c>
      <c r="M879" s="169">
        <v>1</v>
      </c>
      <c r="N879" s="170">
        <v>1</v>
      </c>
      <c r="O879" s="170">
        <v>0.992635024549918</v>
      </c>
      <c r="P879" s="356">
        <v>0.9</v>
      </c>
      <c r="Q879" s="357">
        <v>0.973305417429992</v>
      </c>
      <c r="R879" s="169">
        <v>0.988571428571429</v>
      </c>
      <c r="S879" s="169">
        <v>0.984074319840743</v>
      </c>
      <c r="T879" s="169">
        <v>0.976556241458932</v>
      </c>
      <c r="U879" s="356">
        <v>0.9</v>
      </c>
      <c r="V879" s="169">
        <v>0.935357236325569</v>
      </c>
      <c r="W879" s="169">
        <v>0.954285714285714</v>
      </c>
      <c r="X879" s="169">
        <v>0.953218314532183</v>
      </c>
      <c r="Y879" s="169">
        <v>0.948930304886669</v>
      </c>
      <c r="Z879" s="356">
        <v>0.92</v>
      </c>
      <c r="AA879" s="356">
        <v>0.93676379417235</v>
      </c>
      <c r="AB879" s="356">
        <v>0.92896174863388</v>
      </c>
      <c r="AC879" s="356">
        <v>0.933158584534731</v>
      </c>
      <c r="AD879" s="356">
        <v>0.932570952655519</v>
      </c>
      <c r="AE879" s="356">
        <v>0.92</v>
      </c>
      <c r="AF879" s="169">
        <v>0.993797625376573</v>
      </c>
      <c r="AG879" s="169">
        <v>0.994555774354222</v>
      </c>
      <c r="AH879" s="169">
        <v>0.996186370419499</v>
      </c>
      <c r="AI879" s="169">
        <v>0.992031959578476</v>
      </c>
      <c r="AJ879" s="356">
        <v>0.92</v>
      </c>
      <c r="AK879" s="169">
        <v>0.965777368905244</v>
      </c>
      <c r="AL879" s="169">
        <v>0.967675731144176</v>
      </c>
      <c r="AM879" s="169">
        <v>0.97881916865237</v>
      </c>
      <c r="AN879" s="169">
        <v>0.972659208261618</v>
      </c>
      <c r="AO879" s="168">
        <v>0.99</v>
      </c>
      <c r="AP879" s="358">
        <v>1</v>
      </c>
      <c r="AQ879" s="358">
        <v>1</v>
      </c>
      <c r="AR879" s="358">
        <v>1</v>
      </c>
      <c r="AS879" s="359">
        <v>1</v>
      </c>
      <c r="AT879" s="364">
        <v>0.0810595228934205</v>
      </c>
      <c r="AU879" s="361">
        <v>0.692307692307692</v>
      </c>
      <c r="AV879" s="362">
        <v>0</v>
      </c>
      <c r="AW879" s="362">
        <v>0.0625</v>
      </c>
      <c r="AX879" s="362">
        <v>0.087719298245614</v>
      </c>
      <c r="AY879" s="142"/>
      <c r="AZ879" s="140"/>
    </row>
    <row r="880" spans="1:52">
      <c r="A880" s="138"/>
      <c r="B880" s="142"/>
      <c r="C880" s="172" t="s">
        <v>1158</v>
      </c>
      <c r="D880" s="166" t="s">
        <v>26</v>
      </c>
      <c r="E880" s="166" t="s">
        <v>1159</v>
      </c>
      <c r="F880" s="167" t="s">
        <v>1619</v>
      </c>
      <c r="G880" s="181" t="s">
        <v>1620</v>
      </c>
      <c r="H880" s="181" t="s">
        <v>1620</v>
      </c>
      <c r="I880" s="181" t="s">
        <v>1620</v>
      </c>
      <c r="J880" s="181" t="s">
        <v>1620</v>
      </c>
      <c r="K880" s="168">
        <v>0.9</v>
      </c>
      <c r="L880" s="169">
        <v>0.962962962962963</v>
      </c>
      <c r="M880" s="169">
        <v>0.923076923076923</v>
      </c>
      <c r="N880" s="170">
        <v>0.907407407407407</v>
      </c>
      <c r="O880" s="170">
        <v>0.933561643835616</v>
      </c>
      <c r="P880" s="356">
        <v>0.9</v>
      </c>
      <c r="Q880" s="357">
        <v>0.956247075339261</v>
      </c>
      <c r="R880" s="169">
        <v>0.967509025270758</v>
      </c>
      <c r="S880" s="169">
        <v>0.975058004640371</v>
      </c>
      <c r="T880" s="169">
        <v>0.970501755721961</v>
      </c>
      <c r="U880" s="356">
        <v>0.9</v>
      </c>
      <c r="V880" s="169">
        <v>0.920683200748713</v>
      </c>
      <c r="W880" s="169">
        <v>0.944043321299639</v>
      </c>
      <c r="X880" s="169">
        <v>0.939675174013921</v>
      </c>
      <c r="Y880" s="169">
        <v>0.930257646909506</v>
      </c>
      <c r="Z880" s="356">
        <v>0.92</v>
      </c>
      <c r="AA880" s="356">
        <v>0.950290851401375</v>
      </c>
      <c r="AB880" s="356">
        <v>0.936555891238671</v>
      </c>
      <c r="AC880" s="356">
        <v>0.947816826411076</v>
      </c>
      <c r="AD880" s="356">
        <v>0.941212906132102</v>
      </c>
      <c r="AE880" s="356">
        <v>0.92</v>
      </c>
      <c r="AF880" s="169">
        <v>0.995751911639762</v>
      </c>
      <c r="AG880" s="169">
        <v>0.997223324077747</v>
      </c>
      <c r="AH880" s="169">
        <v>0.99694614103276</v>
      </c>
      <c r="AI880" s="169">
        <v>0.995442453445766</v>
      </c>
      <c r="AJ880" s="356">
        <v>0.92</v>
      </c>
      <c r="AK880" s="169">
        <v>0.97051198963059</v>
      </c>
      <c r="AL880" s="169">
        <v>0.968615649183147</v>
      </c>
      <c r="AM880" s="169">
        <v>0.978607191624943</v>
      </c>
      <c r="AN880" s="169">
        <v>0.973334460082355</v>
      </c>
      <c r="AO880" s="168">
        <v>0.99</v>
      </c>
      <c r="AP880" s="358">
        <v>1</v>
      </c>
      <c r="AQ880" s="358">
        <v>1</v>
      </c>
      <c r="AR880" s="358">
        <v>1</v>
      </c>
      <c r="AS880" s="359">
        <v>1</v>
      </c>
      <c r="AT880" s="364">
        <v>0.0810595228934205</v>
      </c>
      <c r="AU880" s="361">
        <v>0.314285714285714</v>
      </c>
      <c r="AV880" s="362">
        <v>0</v>
      </c>
      <c r="AW880" s="362">
        <v>0.0416666666666667</v>
      </c>
      <c r="AX880" s="362">
        <v>0.0637898686679174</v>
      </c>
      <c r="AY880" s="142"/>
      <c r="AZ880" s="140"/>
    </row>
    <row r="881" spans="1:52">
      <c r="A881" s="138"/>
      <c r="B881" s="142"/>
      <c r="C881" s="172" t="s">
        <v>1158</v>
      </c>
      <c r="D881" s="166" t="s">
        <v>26</v>
      </c>
      <c r="E881" s="166" t="s">
        <v>1159</v>
      </c>
      <c r="F881" s="167" t="s">
        <v>1621</v>
      </c>
      <c r="G881" s="181" t="s">
        <v>1622</v>
      </c>
      <c r="H881" s="181" t="s">
        <v>1622</v>
      </c>
      <c r="I881" s="181" t="s">
        <v>1622</v>
      </c>
      <c r="J881" s="181" t="s">
        <v>1622</v>
      </c>
      <c r="K881" s="168">
        <v>0.9</v>
      </c>
      <c r="L881" s="169">
        <v>0.98</v>
      </c>
      <c r="M881" s="169">
        <v>1</v>
      </c>
      <c r="N881" s="170">
        <v>1</v>
      </c>
      <c r="O881" s="170">
        <v>0.969126506024096</v>
      </c>
      <c r="P881" s="356">
        <v>0.9</v>
      </c>
      <c r="Q881" s="357">
        <v>0.981486379264745</v>
      </c>
      <c r="R881" s="169">
        <v>0.989936440677966</v>
      </c>
      <c r="S881" s="169">
        <v>0.98625</v>
      </c>
      <c r="T881" s="169">
        <v>0.980601221230625</v>
      </c>
      <c r="U881" s="356">
        <v>0.9</v>
      </c>
      <c r="V881" s="169">
        <v>0.960592435863528</v>
      </c>
      <c r="W881" s="169">
        <v>0.968220338983051</v>
      </c>
      <c r="X881" s="169">
        <v>0.9746875</v>
      </c>
      <c r="Y881" s="169">
        <v>0.966028651949272</v>
      </c>
      <c r="Z881" s="356">
        <v>0.92</v>
      </c>
      <c r="AA881" s="356">
        <v>0.964705882352941</v>
      </c>
      <c r="AB881" s="356">
        <v>0.967469879518072</v>
      </c>
      <c r="AC881" s="356">
        <v>0.964651162790698</v>
      </c>
      <c r="AD881" s="356">
        <v>0.956115065592094</v>
      </c>
      <c r="AE881" s="356">
        <v>0.92</v>
      </c>
      <c r="AF881" s="169">
        <v>0.998003435947439</v>
      </c>
      <c r="AG881" s="169">
        <v>0.996251071122536</v>
      </c>
      <c r="AH881" s="169">
        <v>0.997885605855245</v>
      </c>
      <c r="AI881" s="169">
        <v>0.99560922396291</v>
      </c>
      <c r="AJ881" s="356">
        <v>0.92</v>
      </c>
      <c r="AK881" s="169">
        <v>0.977859135285914</v>
      </c>
      <c r="AL881" s="169">
        <v>0.981243104082383</v>
      </c>
      <c r="AM881" s="169">
        <v>0.988304093567251</v>
      </c>
      <c r="AN881" s="169">
        <v>0.979991107158737</v>
      </c>
      <c r="AO881" s="168">
        <v>0.99</v>
      </c>
      <c r="AP881" s="358">
        <v>1</v>
      </c>
      <c r="AQ881" s="358">
        <v>1</v>
      </c>
      <c r="AR881" s="358">
        <v>1</v>
      </c>
      <c r="AS881" s="359">
        <v>1</v>
      </c>
      <c r="AT881" s="364">
        <v>0.0810595228934205</v>
      </c>
      <c r="AU881" s="361">
        <v>0.296296296296296</v>
      </c>
      <c r="AV881" s="362">
        <v>0.166666666666667</v>
      </c>
      <c r="AW881" s="362">
        <v>0.0952380952380952</v>
      </c>
      <c r="AX881" s="362">
        <v>0.0952380952380952</v>
      </c>
      <c r="AY881" s="142"/>
      <c r="AZ881" s="140"/>
    </row>
    <row r="882" spans="1:52">
      <c r="A882" s="138"/>
      <c r="B882" s="142"/>
      <c r="C882" s="172" t="s">
        <v>1158</v>
      </c>
      <c r="D882" s="166" t="s">
        <v>26</v>
      </c>
      <c r="E882" s="166" t="s">
        <v>1159</v>
      </c>
      <c r="F882" s="167" t="s">
        <v>1623</v>
      </c>
      <c r="G882" s="181" t="s">
        <v>1624</v>
      </c>
      <c r="H882" s="181" t="s">
        <v>1624</v>
      </c>
      <c r="I882" s="181" t="s">
        <v>1624</v>
      </c>
      <c r="J882" s="181" t="s">
        <v>1624</v>
      </c>
      <c r="K882" s="168">
        <v>0.9</v>
      </c>
      <c r="L882" s="169">
        <v>0.945945945945946</v>
      </c>
      <c r="M882" s="169">
        <v>0.92</v>
      </c>
      <c r="N882" s="170">
        <v>0.9375</v>
      </c>
      <c r="O882" s="170">
        <v>0.946259220231823</v>
      </c>
      <c r="P882" s="356">
        <v>0.9</v>
      </c>
      <c r="Q882" s="357">
        <v>0.98390092879257</v>
      </c>
      <c r="R882" s="169">
        <v>0.990842490842491</v>
      </c>
      <c r="S882" s="169">
        <v>0.985759493670886</v>
      </c>
      <c r="T882" s="169">
        <v>0.982782872136114</v>
      </c>
      <c r="U882" s="356">
        <v>0.9</v>
      </c>
      <c r="V882" s="169">
        <v>0.952631578947368</v>
      </c>
      <c r="W882" s="169">
        <v>0.973443223443223</v>
      </c>
      <c r="X882" s="169">
        <v>0.967167721518987</v>
      </c>
      <c r="Y882" s="169">
        <v>0.960845573318186</v>
      </c>
      <c r="Z882" s="356">
        <v>0.92</v>
      </c>
      <c r="AA882" s="356">
        <v>0.937737281700835</v>
      </c>
      <c r="AB882" s="356">
        <v>0.889887640449438</v>
      </c>
      <c r="AC882" s="356">
        <v>0.878535773710483</v>
      </c>
      <c r="AD882" s="356">
        <v>0.924866752435214</v>
      </c>
      <c r="AE882" s="356">
        <v>0.92</v>
      </c>
      <c r="AF882" s="169">
        <v>0.994475138121547</v>
      </c>
      <c r="AG882" s="169">
        <v>0.981203007518797</v>
      </c>
      <c r="AH882" s="169">
        <v>0.993865030674847</v>
      </c>
      <c r="AI882" s="169">
        <v>0.988286066584464</v>
      </c>
      <c r="AJ882" s="356">
        <v>0.92</v>
      </c>
      <c r="AK882" s="169">
        <v>0.970090169342424</v>
      </c>
      <c r="AL882" s="169">
        <v>0.960312296681848</v>
      </c>
      <c r="AM882" s="169">
        <v>0.968690095846645</v>
      </c>
      <c r="AN882" s="169">
        <v>0.972443785520138</v>
      </c>
      <c r="AO882" s="168">
        <v>0.99</v>
      </c>
      <c r="AP882" s="358">
        <v>1</v>
      </c>
      <c r="AQ882" s="358">
        <v>1</v>
      </c>
      <c r="AR882" s="358">
        <v>1</v>
      </c>
      <c r="AS882" s="359">
        <v>1</v>
      </c>
      <c r="AT882" s="364">
        <v>0.0810595228934205</v>
      </c>
      <c r="AU882" s="361">
        <v>0</v>
      </c>
      <c r="AV882" s="362">
        <v>0.375</v>
      </c>
      <c r="AW882" s="362">
        <v>0.0833333333333333</v>
      </c>
      <c r="AX882" s="362">
        <v>0.0686813186813187</v>
      </c>
      <c r="AY882" s="142"/>
      <c r="AZ882" s="140"/>
    </row>
    <row r="883" spans="1:52">
      <c r="A883" s="138"/>
      <c r="B883" s="142"/>
      <c r="C883" s="172" t="s">
        <v>1158</v>
      </c>
      <c r="D883" s="166" t="s">
        <v>26</v>
      </c>
      <c r="E883" s="166" t="s">
        <v>1159</v>
      </c>
      <c r="F883" s="167" t="s">
        <v>1625</v>
      </c>
      <c r="G883" s="181" t="s">
        <v>1626</v>
      </c>
      <c r="H883" s="181" t="s">
        <v>1626</v>
      </c>
      <c r="I883" s="181" t="s">
        <v>1626</v>
      </c>
      <c r="J883" s="181" t="s">
        <v>1626</v>
      </c>
      <c r="K883" s="168">
        <v>0.9</v>
      </c>
      <c r="L883" s="169">
        <v>0.847457627118644</v>
      </c>
      <c r="M883" s="169">
        <v>0.894736842105263</v>
      </c>
      <c r="N883" s="170">
        <v>0.87719298245614</v>
      </c>
      <c r="O883" s="170">
        <v>0.863664029214851</v>
      </c>
      <c r="P883" s="356">
        <v>0.9</v>
      </c>
      <c r="Q883" s="357">
        <v>0.931556853440409</v>
      </c>
      <c r="R883" s="169">
        <v>0.942795466810577</v>
      </c>
      <c r="S883" s="169">
        <v>0.957574304889741</v>
      </c>
      <c r="T883" s="169">
        <v>0.953331534933909</v>
      </c>
      <c r="U883" s="356">
        <v>0.9</v>
      </c>
      <c r="V883" s="169">
        <v>0.901624384011681</v>
      </c>
      <c r="W883" s="169">
        <v>0.902320561252024</v>
      </c>
      <c r="X883" s="169">
        <v>0.917785234899329</v>
      </c>
      <c r="Y883" s="169">
        <v>0.923681746774782</v>
      </c>
      <c r="Z883" s="356">
        <v>0.92</v>
      </c>
      <c r="AA883" s="356">
        <v>0.93722839208112</v>
      </c>
      <c r="AB883" s="356">
        <v>0.899214659685864</v>
      </c>
      <c r="AC883" s="356">
        <v>0.918156161806209</v>
      </c>
      <c r="AD883" s="356">
        <v>0.924409586437419</v>
      </c>
      <c r="AE883" s="356">
        <v>0.92</v>
      </c>
      <c r="AF883" s="169">
        <v>1</v>
      </c>
      <c r="AG883" s="169">
        <v>0.998789346246973</v>
      </c>
      <c r="AH883" s="169">
        <v>0.997905027932961</v>
      </c>
      <c r="AI883" s="169">
        <v>0.99740808676928</v>
      </c>
      <c r="AJ883" s="356">
        <v>0.92</v>
      </c>
      <c r="AK883" s="169">
        <v>0.969171738555173</v>
      </c>
      <c r="AL883" s="169">
        <v>0.946524064171123</v>
      </c>
      <c r="AM883" s="169">
        <v>0.968702290076336</v>
      </c>
      <c r="AN883" s="169">
        <v>0.96694599086482</v>
      </c>
      <c r="AO883" s="168">
        <v>0.99</v>
      </c>
      <c r="AP883" s="358">
        <v>1</v>
      </c>
      <c r="AQ883" s="358">
        <v>1</v>
      </c>
      <c r="AR883" s="358">
        <v>1</v>
      </c>
      <c r="AS883" s="359">
        <v>1</v>
      </c>
      <c r="AT883" s="364">
        <v>0.0810595228934205</v>
      </c>
      <c r="AU883" s="361">
        <v>0.214285714285714</v>
      </c>
      <c r="AV883" s="362">
        <v>0.0555555555555556</v>
      </c>
      <c r="AW883" s="362">
        <v>0</v>
      </c>
      <c r="AX883" s="362">
        <v>0.0917159763313609</v>
      </c>
      <c r="AY883" s="142"/>
      <c r="AZ883" s="140"/>
    </row>
    <row r="884" spans="1:52">
      <c r="A884" s="138"/>
      <c r="B884" s="142"/>
      <c r="C884" s="172" t="s">
        <v>1158</v>
      </c>
      <c r="D884" s="166" t="s">
        <v>26</v>
      </c>
      <c r="E884" s="166" t="s">
        <v>1159</v>
      </c>
      <c r="F884" s="167" t="s">
        <v>1627</v>
      </c>
      <c r="G884" s="181" t="s">
        <v>1628</v>
      </c>
      <c r="H884" s="181" t="s">
        <v>1628</v>
      </c>
      <c r="I884" s="181" t="s">
        <v>1628</v>
      </c>
      <c r="J884" s="181" t="s">
        <v>1628</v>
      </c>
      <c r="K884" s="168">
        <v>0.9</v>
      </c>
      <c r="L884" s="169">
        <v>0.813953488372093</v>
      </c>
      <c r="M884" s="169">
        <v>0.885714285714286</v>
      </c>
      <c r="N884" s="170">
        <v>0.95</v>
      </c>
      <c r="O884" s="170">
        <v>0.870075440067058</v>
      </c>
      <c r="P884" s="356">
        <v>0.9</v>
      </c>
      <c r="Q884" s="357">
        <v>0.980274822695035</v>
      </c>
      <c r="R884" s="169">
        <v>0.983668341708543</v>
      </c>
      <c r="S884" s="169">
        <v>0.966810079901659</v>
      </c>
      <c r="T884" s="169">
        <v>0.963705711131185</v>
      </c>
      <c r="U884" s="356">
        <v>0.9</v>
      </c>
      <c r="V884" s="169">
        <v>0.936613475177305</v>
      </c>
      <c r="W884" s="169">
        <v>0.945979899497487</v>
      </c>
      <c r="X884" s="169">
        <v>0.935464044253227</v>
      </c>
      <c r="Y884" s="169">
        <v>0.937729599518217</v>
      </c>
      <c r="Z884" s="356">
        <v>0.92</v>
      </c>
      <c r="AA884" s="356">
        <v>0.936243538196439</v>
      </c>
      <c r="AB884" s="356">
        <v>0.930645161290323</v>
      </c>
      <c r="AC884" s="356">
        <v>0.929510155316607</v>
      </c>
      <c r="AD884" s="356">
        <v>0.932429489273658</v>
      </c>
      <c r="AE884" s="356">
        <v>0.92</v>
      </c>
      <c r="AF884" s="169">
        <v>0.997323340471092</v>
      </c>
      <c r="AG884" s="169">
        <v>0.996296296296296</v>
      </c>
      <c r="AH884" s="169">
        <v>0.998554913294798</v>
      </c>
      <c r="AI884" s="169">
        <v>0.996221322537112</v>
      </c>
      <c r="AJ884" s="356">
        <v>0.92</v>
      </c>
      <c r="AK884" s="169">
        <v>0.969939238887112</v>
      </c>
      <c r="AL884" s="169">
        <v>0.970162748643761</v>
      </c>
      <c r="AM884" s="169">
        <v>0.974578342703496</v>
      </c>
      <c r="AN884" s="169">
        <v>0.971553802965558</v>
      </c>
      <c r="AO884" s="168">
        <v>0.99</v>
      </c>
      <c r="AP884" s="358">
        <v>1</v>
      </c>
      <c r="AQ884" s="358">
        <v>1</v>
      </c>
      <c r="AR884" s="358">
        <v>1</v>
      </c>
      <c r="AS884" s="359">
        <v>1</v>
      </c>
      <c r="AT884" s="364">
        <v>0.0810595228934205</v>
      </c>
      <c r="AU884" s="361">
        <v>0.333333333333333</v>
      </c>
      <c r="AV884" s="362">
        <v>0</v>
      </c>
      <c r="AW884" s="362">
        <v>0.0833333333333333</v>
      </c>
      <c r="AX884" s="362">
        <v>0.0792792792792793</v>
      </c>
      <c r="AY884" s="142"/>
      <c r="AZ884" s="140"/>
    </row>
    <row r="885" spans="1:52">
      <c r="A885" s="138"/>
      <c r="B885" s="142"/>
      <c r="C885" s="172" t="s">
        <v>1158</v>
      </c>
      <c r="D885" s="166" t="s">
        <v>26</v>
      </c>
      <c r="E885" s="166" t="s">
        <v>1159</v>
      </c>
      <c r="F885" s="167" t="s">
        <v>1629</v>
      </c>
      <c r="G885" s="181" t="s">
        <v>1630</v>
      </c>
      <c r="H885" s="181" t="s">
        <v>1630</v>
      </c>
      <c r="I885" s="181" t="s">
        <v>1630</v>
      </c>
      <c r="J885" s="181" t="s">
        <v>1630</v>
      </c>
      <c r="K885" s="168">
        <v>0.9</v>
      </c>
      <c r="L885" s="169">
        <v>1</v>
      </c>
      <c r="M885" s="169">
        <v>1</v>
      </c>
      <c r="N885" s="170">
        <v>1</v>
      </c>
      <c r="O885" s="170">
        <v>0.998058252427184</v>
      </c>
      <c r="P885" s="356">
        <v>0.9</v>
      </c>
      <c r="Q885" s="357">
        <v>0.983441324694024</v>
      </c>
      <c r="R885" s="169">
        <v>0.974683544303797</v>
      </c>
      <c r="S885" s="169">
        <v>0.985088536812675</v>
      </c>
      <c r="T885" s="169">
        <v>0.977017937219731</v>
      </c>
      <c r="U885" s="356">
        <v>0.9</v>
      </c>
      <c r="V885" s="169">
        <v>0.962562994960403</v>
      </c>
      <c r="W885" s="169">
        <v>0.949367088607595</v>
      </c>
      <c r="X885" s="169">
        <v>0.953401677539609</v>
      </c>
      <c r="Y885" s="169">
        <v>0.95079720976582</v>
      </c>
      <c r="Z885" s="356">
        <v>0.92</v>
      </c>
      <c r="AA885" s="356">
        <v>0.957720588235294</v>
      </c>
      <c r="AB885" s="356">
        <v>0.905660377358491</v>
      </c>
      <c r="AC885" s="356">
        <v>0.928338762214984</v>
      </c>
      <c r="AD885" s="356">
        <v>0.941246797608881</v>
      </c>
      <c r="AE885" s="356">
        <v>0.92</v>
      </c>
      <c r="AF885" s="169">
        <v>1</v>
      </c>
      <c r="AG885" s="169">
        <v>0.996289424860853</v>
      </c>
      <c r="AH885" s="169">
        <v>1</v>
      </c>
      <c r="AI885" s="169">
        <v>0.996426302414231</v>
      </c>
      <c r="AJ885" s="356">
        <v>0.92</v>
      </c>
      <c r="AK885" s="169">
        <v>0.979824107604759</v>
      </c>
      <c r="AL885" s="169">
        <v>0.96064139941691</v>
      </c>
      <c r="AM885" s="169">
        <v>0.976104272266474</v>
      </c>
      <c r="AN885" s="169">
        <v>0.975453964777808</v>
      </c>
      <c r="AO885" s="168">
        <v>0.99</v>
      </c>
      <c r="AP885" s="358">
        <v>1</v>
      </c>
      <c r="AQ885" s="358">
        <v>1</v>
      </c>
      <c r="AR885" s="358">
        <v>1</v>
      </c>
      <c r="AS885" s="359">
        <v>1</v>
      </c>
      <c r="AT885" s="364">
        <v>0.0810595228934205</v>
      </c>
      <c r="AU885" s="361">
        <v>0.375</v>
      </c>
      <c r="AV885" s="362">
        <v>0.25</v>
      </c>
      <c r="AW885" s="362">
        <v>0</v>
      </c>
      <c r="AX885" s="362">
        <v>0.0759493670886076</v>
      </c>
      <c r="AY885" s="142"/>
      <c r="AZ885" s="140"/>
    </row>
    <row r="886" spans="1:52">
      <c r="A886" s="138"/>
      <c r="B886" s="142"/>
      <c r="C886" s="172" t="s">
        <v>1158</v>
      </c>
      <c r="D886" s="166" t="s">
        <v>26</v>
      </c>
      <c r="E886" s="166" t="s">
        <v>1159</v>
      </c>
      <c r="F886" s="167" t="s">
        <v>1631</v>
      </c>
      <c r="G886" s="181" t="s">
        <v>1632</v>
      </c>
      <c r="H886" s="181" t="s">
        <v>1632</v>
      </c>
      <c r="I886" s="181" t="s">
        <v>1632</v>
      </c>
      <c r="J886" s="181" t="s">
        <v>1632</v>
      </c>
      <c r="K886" s="168">
        <v>0.9</v>
      </c>
      <c r="L886" s="169">
        <v>0.842105263157895</v>
      </c>
      <c r="M886" s="169">
        <v>0.8</v>
      </c>
      <c r="N886" s="170">
        <v>0.848484848484849</v>
      </c>
      <c r="O886" s="170">
        <v>0.844444444444444</v>
      </c>
      <c r="P886" s="356">
        <v>0.9</v>
      </c>
      <c r="Q886" s="357">
        <v>0.988076055430229</v>
      </c>
      <c r="R886" s="169">
        <v>0.977422389463782</v>
      </c>
      <c r="S886" s="169">
        <v>0.984179850124896</v>
      </c>
      <c r="T886" s="169">
        <v>0.980382143921018</v>
      </c>
      <c r="U886" s="356">
        <v>0.9</v>
      </c>
      <c r="V886" s="169">
        <v>0.972607154366742</v>
      </c>
      <c r="W886" s="169">
        <v>0.967074317968015</v>
      </c>
      <c r="X886" s="169">
        <v>0.970024979184013</v>
      </c>
      <c r="Y886" s="169">
        <v>0.968310708257089</v>
      </c>
      <c r="Z886" s="356">
        <v>0.92</v>
      </c>
      <c r="AA886" s="356">
        <v>0.976190476190476</v>
      </c>
      <c r="AB886" s="356">
        <v>0.978823529411765</v>
      </c>
      <c r="AC886" s="356">
        <v>0.94991652754591</v>
      </c>
      <c r="AD886" s="356">
        <v>0.970441397892068</v>
      </c>
      <c r="AE886" s="356">
        <v>0.92</v>
      </c>
      <c r="AF886" s="169">
        <v>0.992700729927007</v>
      </c>
      <c r="AG886" s="169">
        <v>0.997549019607843</v>
      </c>
      <c r="AH886" s="169">
        <v>1</v>
      </c>
      <c r="AI886" s="169">
        <v>0.996882542236525</v>
      </c>
      <c r="AJ886" s="356">
        <v>0.92</v>
      </c>
      <c r="AK886" s="169">
        <v>0.990050902360018</v>
      </c>
      <c r="AL886" s="169">
        <v>0.987903225806452</v>
      </c>
      <c r="AM886" s="169">
        <v>0.983682983682984</v>
      </c>
      <c r="AN886" s="169">
        <v>0.988131771779295</v>
      </c>
      <c r="AO886" s="168">
        <v>0.99</v>
      </c>
      <c r="AP886" s="358">
        <v>1</v>
      </c>
      <c r="AQ886" s="358">
        <v>1</v>
      </c>
      <c r="AR886" s="358">
        <v>1</v>
      </c>
      <c r="AS886" s="359">
        <v>1</v>
      </c>
      <c r="AT886" s="364">
        <v>0.0810595228934205</v>
      </c>
      <c r="AU886" s="361">
        <v>0.153846153846154</v>
      </c>
      <c r="AV886" s="362">
        <v>0</v>
      </c>
      <c r="AW886" s="362">
        <v>0</v>
      </c>
      <c r="AX886" s="362">
        <v>0.0475113122171946</v>
      </c>
      <c r="AY886" s="142"/>
      <c r="AZ886" s="140"/>
    </row>
    <row r="887" spans="1:52">
      <c r="A887" s="138"/>
      <c r="B887" s="142"/>
      <c r="C887" s="172" t="s">
        <v>1158</v>
      </c>
      <c r="D887" s="166" t="s">
        <v>26</v>
      </c>
      <c r="E887" s="166" t="s">
        <v>1159</v>
      </c>
      <c r="F887" s="167" t="s">
        <v>1633</v>
      </c>
      <c r="G887" s="181" t="s">
        <v>1634</v>
      </c>
      <c r="H887" s="181" t="s">
        <v>1634</v>
      </c>
      <c r="I887" s="181" t="s">
        <v>1634</v>
      </c>
      <c r="J887" s="181" t="s">
        <v>1634</v>
      </c>
      <c r="K887" s="168">
        <v>0.9</v>
      </c>
      <c r="L887" s="169">
        <v>1</v>
      </c>
      <c r="M887" s="169">
        <v>0.952380952380952</v>
      </c>
      <c r="N887" s="170">
        <v>0.956521739130435</v>
      </c>
      <c r="O887" s="170">
        <v>0.969401947148818</v>
      </c>
      <c r="P887" s="356">
        <v>0.9</v>
      </c>
      <c r="Q887" s="357">
        <v>0.981206726013848</v>
      </c>
      <c r="R887" s="169">
        <v>0.962046204620462</v>
      </c>
      <c r="S887" s="169">
        <v>0.970547945205479</v>
      </c>
      <c r="T887" s="169">
        <v>0.971604938271605</v>
      </c>
      <c r="U887" s="356">
        <v>0.9</v>
      </c>
      <c r="V887" s="169">
        <v>0.950544015825915</v>
      </c>
      <c r="W887" s="169">
        <v>0.940594059405941</v>
      </c>
      <c r="X887" s="169">
        <v>0.95958904109589</v>
      </c>
      <c r="Y887" s="169">
        <v>0.953459119496855</v>
      </c>
      <c r="Z887" s="356">
        <v>0.92</v>
      </c>
      <c r="AA887" s="356">
        <v>0.944862155388471</v>
      </c>
      <c r="AB887" s="356">
        <v>0.930327868852459</v>
      </c>
      <c r="AC887" s="356">
        <v>0.945355191256831</v>
      </c>
      <c r="AD887" s="356">
        <v>0.9387650525237</v>
      </c>
      <c r="AE887" s="356">
        <v>0.92</v>
      </c>
      <c r="AF887" s="169">
        <v>1</v>
      </c>
      <c r="AG887" s="169">
        <v>1</v>
      </c>
      <c r="AH887" s="169">
        <v>0.998930481283422</v>
      </c>
      <c r="AI887" s="169">
        <v>0.999028890507405</v>
      </c>
      <c r="AJ887" s="356">
        <v>0.92</v>
      </c>
      <c r="AK887" s="169">
        <v>0.968439716312057</v>
      </c>
      <c r="AL887" s="169">
        <v>0.970588235294118</v>
      </c>
      <c r="AM887" s="169">
        <v>0.98302300109529</v>
      </c>
      <c r="AN887" s="169">
        <v>0.977010708978804</v>
      </c>
      <c r="AO887" s="168">
        <v>0.99</v>
      </c>
      <c r="AP887" s="358">
        <v>1</v>
      </c>
      <c r="AQ887" s="358">
        <v>1</v>
      </c>
      <c r="AR887" s="358">
        <v>1</v>
      </c>
      <c r="AS887" s="359">
        <v>1</v>
      </c>
      <c r="AT887" s="364">
        <v>0.0810595228934205</v>
      </c>
      <c r="AU887" s="361">
        <v>1</v>
      </c>
      <c r="AV887" s="362">
        <v>0</v>
      </c>
      <c r="AW887" s="362">
        <v>0</v>
      </c>
      <c r="AX887" s="362">
        <v>0.0530973451327434</v>
      </c>
      <c r="AY887" s="142"/>
      <c r="AZ887" s="140"/>
    </row>
    <row r="888" spans="1:52">
      <c r="A888" s="138"/>
      <c r="B888" s="142"/>
      <c r="C888" s="172" t="s">
        <v>1158</v>
      </c>
      <c r="D888" s="166" t="s">
        <v>26</v>
      </c>
      <c r="E888" s="166" t="s">
        <v>1159</v>
      </c>
      <c r="F888" s="167" t="s">
        <v>1635</v>
      </c>
      <c r="G888" s="181" t="s">
        <v>1636</v>
      </c>
      <c r="H888" s="181" t="s">
        <v>1636</v>
      </c>
      <c r="I888" s="181" t="s">
        <v>1636</v>
      </c>
      <c r="J888" s="181" t="s">
        <v>1636</v>
      </c>
      <c r="K888" s="168">
        <v>0.9</v>
      </c>
      <c r="L888" s="169">
        <v>0.851851851851852</v>
      </c>
      <c r="M888" s="169">
        <v>0.80952380952381</v>
      </c>
      <c r="N888" s="170">
        <v>0.888888888888889</v>
      </c>
      <c r="O888" s="170">
        <v>0.882119205298013</v>
      </c>
      <c r="P888" s="356">
        <v>0.9</v>
      </c>
      <c r="Q888" s="357">
        <v>0.996884735202492</v>
      </c>
      <c r="R888" s="169">
        <v>0.992526158445441</v>
      </c>
      <c r="S888" s="169">
        <v>0.990629183400268</v>
      </c>
      <c r="T888" s="169">
        <v>0.988142205856567</v>
      </c>
      <c r="U888" s="356">
        <v>0.9</v>
      </c>
      <c r="V888" s="169">
        <v>0.960539979231568</v>
      </c>
      <c r="W888" s="169">
        <v>0.96711509715994</v>
      </c>
      <c r="X888" s="169">
        <v>0.957161981258367</v>
      </c>
      <c r="Y888" s="169">
        <v>0.958377169910573</v>
      </c>
      <c r="Z888" s="356">
        <v>0.92</v>
      </c>
      <c r="AA888" s="356">
        <v>0.955828220858896</v>
      </c>
      <c r="AB888" s="356">
        <v>0.910958904109589</v>
      </c>
      <c r="AC888" s="356">
        <v>0.939172749391727</v>
      </c>
      <c r="AD888" s="356">
        <v>0.940563211503895</v>
      </c>
      <c r="AE888" s="356">
        <v>0.92</v>
      </c>
      <c r="AF888" s="169">
        <v>0.993865030674847</v>
      </c>
      <c r="AG888" s="169">
        <v>0.996376811594203</v>
      </c>
      <c r="AH888" s="169">
        <v>1</v>
      </c>
      <c r="AI888" s="169">
        <v>0.999579124579125</v>
      </c>
      <c r="AJ888" s="356">
        <v>0.92</v>
      </c>
      <c r="AK888" s="169">
        <v>0.977380518059103</v>
      </c>
      <c r="AL888" s="169">
        <v>0.968782518210198</v>
      </c>
      <c r="AM888" s="169">
        <v>0.975865687303253</v>
      </c>
      <c r="AN888" s="169">
        <v>0.976711735553096</v>
      </c>
      <c r="AO888" s="168">
        <v>0.99</v>
      </c>
      <c r="AP888" s="358">
        <v>1</v>
      </c>
      <c r="AQ888" s="358">
        <v>1</v>
      </c>
      <c r="AR888" s="358">
        <v>1</v>
      </c>
      <c r="AS888" s="359">
        <v>1</v>
      </c>
      <c r="AT888" s="364">
        <v>0.0810595228934205</v>
      </c>
      <c r="AU888" s="361">
        <v>0.272727272727273</v>
      </c>
      <c r="AV888" s="362">
        <v>0.333333333333333</v>
      </c>
      <c r="AW888" s="362">
        <v>0</v>
      </c>
      <c r="AX888" s="362">
        <v>0.0606060606060606</v>
      </c>
      <c r="AY888" s="142"/>
      <c r="AZ888" s="140"/>
    </row>
    <row r="889" spans="1:52">
      <c r="A889" s="138"/>
      <c r="B889" s="142"/>
      <c r="C889" s="172" t="s">
        <v>1158</v>
      </c>
      <c r="D889" s="166" t="s">
        <v>26</v>
      </c>
      <c r="E889" s="166" t="s">
        <v>1159</v>
      </c>
      <c r="F889" s="167" t="s">
        <v>1637</v>
      </c>
      <c r="G889" s="181" t="s">
        <v>1638</v>
      </c>
      <c r="H889" s="181" t="s">
        <v>1638</v>
      </c>
      <c r="I889" s="181" t="s">
        <v>1638</v>
      </c>
      <c r="J889" s="181" t="s">
        <v>1638</v>
      </c>
      <c r="K889" s="168">
        <v>0.9</v>
      </c>
      <c r="L889" s="169">
        <v>0.857142857142857</v>
      </c>
      <c r="M889" s="169">
        <v>0.95</v>
      </c>
      <c r="N889" s="170">
        <v>0.884615384615385</v>
      </c>
      <c r="O889" s="170">
        <v>0.864651773981603</v>
      </c>
      <c r="P889" s="356">
        <v>0.9</v>
      </c>
      <c r="Q889" s="357">
        <v>0.922404371584699</v>
      </c>
      <c r="R889" s="169">
        <v>0.929158110882957</v>
      </c>
      <c r="S889" s="169">
        <v>0.943074003795066</v>
      </c>
      <c r="T889" s="169">
        <v>0.936546325319416</v>
      </c>
      <c r="U889" s="356">
        <v>0.9</v>
      </c>
      <c r="V889" s="169">
        <v>0.907832422586521</v>
      </c>
      <c r="W889" s="169">
        <v>0.909650924024641</v>
      </c>
      <c r="X889" s="169">
        <v>0.923624288425047</v>
      </c>
      <c r="Y889" s="169">
        <v>0.92224219955767</v>
      </c>
      <c r="Z889" s="356">
        <v>0.92</v>
      </c>
      <c r="AA889" s="356">
        <v>0.93048128342246</v>
      </c>
      <c r="AB889" s="356">
        <v>0.873315363881402</v>
      </c>
      <c r="AC889" s="356">
        <v>0.898520084566596</v>
      </c>
      <c r="AD889" s="356">
        <v>0.916579131652661</v>
      </c>
      <c r="AE889" s="356">
        <v>0.92</v>
      </c>
      <c r="AF889" s="169">
        <v>0.999279538904899</v>
      </c>
      <c r="AG889" s="169">
        <v>0.997910863509749</v>
      </c>
      <c r="AH889" s="169">
        <v>0.999212598425197</v>
      </c>
      <c r="AI889" s="169">
        <v>0.996092430893917</v>
      </c>
      <c r="AJ889" s="356">
        <v>0.92</v>
      </c>
      <c r="AK889" s="169">
        <v>0.957600827300931</v>
      </c>
      <c r="AL889" s="169">
        <v>0.935364041604755</v>
      </c>
      <c r="AM889" s="169">
        <v>0.961315280464217</v>
      </c>
      <c r="AN889" s="169">
        <v>0.962342901112225</v>
      </c>
      <c r="AO889" s="168">
        <v>0.99</v>
      </c>
      <c r="AP889" s="358">
        <v>1</v>
      </c>
      <c r="AQ889" s="358">
        <v>1</v>
      </c>
      <c r="AR889" s="358">
        <v>1</v>
      </c>
      <c r="AS889" s="359">
        <v>1</v>
      </c>
      <c r="AT889" s="364">
        <v>0.0810595228934205</v>
      </c>
      <c r="AU889" s="361">
        <v>0.142857142857143</v>
      </c>
      <c r="AV889" s="362">
        <v>0</v>
      </c>
      <c r="AW889" s="362">
        <v>0</v>
      </c>
      <c r="AX889" s="362">
        <v>0.072289156626506</v>
      </c>
      <c r="AY889" s="142"/>
      <c r="AZ889" s="140"/>
    </row>
    <row r="890" spans="1:52">
      <c r="A890" s="138"/>
      <c r="B890" s="142"/>
      <c r="C890" s="172" t="s">
        <v>1158</v>
      </c>
      <c r="D890" s="166" t="s">
        <v>26</v>
      </c>
      <c r="E890" s="166" t="s">
        <v>1159</v>
      </c>
      <c r="F890" s="167" t="s">
        <v>1639</v>
      </c>
      <c r="G890" s="181" t="s">
        <v>1640</v>
      </c>
      <c r="H890" s="181" t="s">
        <v>1640</v>
      </c>
      <c r="I890" s="181" t="s">
        <v>1640</v>
      </c>
      <c r="J890" s="181" t="s">
        <v>1640</v>
      </c>
      <c r="K890" s="168">
        <v>0.9</v>
      </c>
      <c r="L890" s="169">
        <v>0.984615384615385</v>
      </c>
      <c r="M890" s="169">
        <v>0.981818181818182</v>
      </c>
      <c r="N890" s="170">
        <v>1</v>
      </c>
      <c r="O890" s="170">
        <v>0.994356659142212</v>
      </c>
      <c r="P890" s="356">
        <v>0.9</v>
      </c>
      <c r="Q890" s="357">
        <v>0.983044600073719</v>
      </c>
      <c r="R890" s="169">
        <v>0.982176360225141</v>
      </c>
      <c r="S890" s="169">
        <v>0.976213358962038</v>
      </c>
      <c r="T890" s="169">
        <v>0.978071301395387</v>
      </c>
      <c r="U890" s="356">
        <v>0.9</v>
      </c>
      <c r="V890" s="169">
        <v>0.928492443789163</v>
      </c>
      <c r="W890" s="169">
        <v>0.937617260787992</v>
      </c>
      <c r="X890" s="169">
        <v>0.930562229697261</v>
      </c>
      <c r="Y890" s="169">
        <v>0.936416711523332</v>
      </c>
      <c r="Z890" s="356">
        <v>0.92</v>
      </c>
      <c r="AA890" s="356">
        <v>0.949844479004666</v>
      </c>
      <c r="AB890" s="356">
        <v>0.944561108777824</v>
      </c>
      <c r="AC890" s="356">
        <v>0.936989498249708</v>
      </c>
      <c r="AD890" s="356">
        <v>0.951127880165756</v>
      </c>
      <c r="AE890" s="356">
        <v>0.92</v>
      </c>
      <c r="AF890" s="169">
        <v>0.995447647951442</v>
      </c>
      <c r="AG890" s="169">
        <v>0.991758241758242</v>
      </c>
      <c r="AH890" s="169">
        <v>0.991400491400491</v>
      </c>
      <c r="AI890" s="169">
        <v>0.984901552442257</v>
      </c>
      <c r="AJ890" s="356">
        <v>0.92</v>
      </c>
      <c r="AK890" s="169">
        <v>0.968492123030758</v>
      </c>
      <c r="AL890" s="169">
        <v>0.959007312209173</v>
      </c>
      <c r="AM890" s="169">
        <v>0.977286312014345</v>
      </c>
      <c r="AN890" s="169">
        <v>0.971955969887955</v>
      </c>
      <c r="AO890" s="168">
        <v>0.99</v>
      </c>
      <c r="AP890" s="358">
        <v>1</v>
      </c>
      <c r="AQ890" s="358">
        <v>1</v>
      </c>
      <c r="AR890" s="358">
        <v>1</v>
      </c>
      <c r="AS890" s="359">
        <v>1</v>
      </c>
      <c r="AT890" s="364">
        <v>0.0810595228934205</v>
      </c>
      <c r="AU890" s="361">
        <v>0.367647058823529</v>
      </c>
      <c r="AV890" s="362">
        <v>0.0491803278688525</v>
      </c>
      <c r="AW890" s="362">
        <v>0.0625</v>
      </c>
      <c r="AX890" s="362">
        <v>0.0996138996138996</v>
      </c>
      <c r="AY890" s="142"/>
      <c r="AZ890" s="140"/>
    </row>
    <row r="891" spans="1:52">
      <c r="A891" s="138"/>
      <c r="B891" s="142"/>
      <c r="C891" s="172" t="s">
        <v>1158</v>
      </c>
      <c r="D891" s="166" t="s">
        <v>26</v>
      </c>
      <c r="E891" s="166" t="s">
        <v>1159</v>
      </c>
      <c r="F891" s="167" t="s">
        <v>1641</v>
      </c>
      <c r="G891" s="181" t="s">
        <v>1642</v>
      </c>
      <c r="H891" s="181" t="s">
        <v>1642</v>
      </c>
      <c r="I891" s="181" t="s">
        <v>1642</v>
      </c>
      <c r="J891" s="181" t="s">
        <v>1642</v>
      </c>
      <c r="K891" s="168">
        <v>0.9</v>
      </c>
      <c r="L891" s="169" t="s">
        <v>40</v>
      </c>
      <c r="M891" s="169" t="s">
        <v>40</v>
      </c>
      <c r="N891" s="170" t="s">
        <v>40</v>
      </c>
      <c r="O891" s="170" t="s">
        <v>40</v>
      </c>
      <c r="P891" s="356">
        <v>0.9</v>
      </c>
      <c r="Q891" s="357" t="s">
        <v>40</v>
      </c>
      <c r="R891" s="169" t="s">
        <v>40</v>
      </c>
      <c r="S891" s="169" t="s">
        <v>40</v>
      </c>
      <c r="T891" s="169" t="s">
        <v>40</v>
      </c>
      <c r="U891" s="356">
        <v>0.9</v>
      </c>
      <c r="V891" s="169" t="s">
        <v>40</v>
      </c>
      <c r="W891" s="169" t="s">
        <v>40</v>
      </c>
      <c r="X891" s="169" t="s">
        <v>40</v>
      </c>
      <c r="Y891" s="169" t="s">
        <v>40</v>
      </c>
      <c r="Z891" s="356">
        <v>0.92</v>
      </c>
      <c r="AA891" s="356" t="s">
        <v>40</v>
      </c>
      <c r="AB891" s="356" t="s">
        <v>40</v>
      </c>
      <c r="AC891" s="356" t="s">
        <v>40</v>
      </c>
      <c r="AD891" s="356" t="s">
        <v>40</v>
      </c>
      <c r="AE891" s="356">
        <v>0.92</v>
      </c>
      <c r="AF891" s="169" t="s">
        <v>40</v>
      </c>
      <c r="AG891" s="169" t="s">
        <v>40</v>
      </c>
      <c r="AH891" s="169" t="s">
        <v>40</v>
      </c>
      <c r="AI891" s="169" t="s">
        <v>40</v>
      </c>
      <c r="AJ891" s="356">
        <v>0.92</v>
      </c>
      <c r="AK891" s="169" t="s">
        <v>40</v>
      </c>
      <c r="AL891" s="169" t="s">
        <v>40</v>
      </c>
      <c r="AM891" s="169" t="s">
        <v>40</v>
      </c>
      <c r="AN891" s="169" t="s">
        <v>40</v>
      </c>
      <c r="AO891" s="168">
        <v>0.99</v>
      </c>
      <c r="AP891" s="358" t="s">
        <v>40</v>
      </c>
      <c r="AQ891" s="358" t="s">
        <v>40</v>
      </c>
      <c r="AR891" s="358" t="s">
        <v>40</v>
      </c>
      <c r="AS891" s="359" t="s">
        <v>40</v>
      </c>
      <c r="AT891" s="364">
        <v>0.0810595228934205</v>
      </c>
      <c r="AU891" s="361" t="s">
        <v>40</v>
      </c>
      <c r="AV891" s="362" t="s">
        <v>40</v>
      </c>
      <c r="AW891" s="362" t="s">
        <v>40</v>
      </c>
      <c r="AX891" s="362" t="s">
        <v>40</v>
      </c>
      <c r="AY891" s="142"/>
      <c r="AZ891" s="140"/>
    </row>
    <row r="892" spans="1:52">
      <c r="A892" s="138"/>
      <c r="B892" s="142"/>
      <c r="C892" s="172" t="s">
        <v>1158</v>
      </c>
      <c r="D892" s="166" t="s">
        <v>26</v>
      </c>
      <c r="E892" s="166" t="s">
        <v>1159</v>
      </c>
      <c r="F892" s="167" t="s">
        <v>1643</v>
      </c>
      <c r="G892" s="181" t="s">
        <v>1644</v>
      </c>
      <c r="H892" s="181" t="s">
        <v>1644</v>
      </c>
      <c r="I892" s="181" t="s">
        <v>1644</v>
      </c>
      <c r="J892" s="181" t="s">
        <v>1644</v>
      </c>
      <c r="K892" s="168">
        <v>0.9</v>
      </c>
      <c r="L892" s="169">
        <v>0.958333333333333</v>
      </c>
      <c r="M892" s="169">
        <v>0.947368421052632</v>
      </c>
      <c r="N892" s="170">
        <v>0.894736842105263</v>
      </c>
      <c r="O892" s="170">
        <v>0.946078431372549</v>
      </c>
      <c r="P892" s="356">
        <v>0.9</v>
      </c>
      <c r="Q892" s="357">
        <v>0.968657599053814</v>
      </c>
      <c r="R892" s="169">
        <v>0.992636229749632</v>
      </c>
      <c r="S892" s="169">
        <v>0.981465880370682</v>
      </c>
      <c r="T892" s="169">
        <v>0.983781890675934</v>
      </c>
      <c r="U892" s="356">
        <v>0.9</v>
      </c>
      <c r="V892" s="169">
        <v>0.924305144884684</v>
      </c>
      <c r="W892" s="169">
        <v>0.926362297496318</v>
      </c>
      <c r="X892" s="169">
        <v>0.921651221566976</v>
      </c>
      <c r="Y892" s="169">
        <v>0.936663164417145</v>
      </c>
      <c r="Z892" s="356">
        <v>0.92</v>
      </c>
      <c r="AA892" s="356">
        <v>0.944444444444444</v>
      </c>
      <c r="AB892" s="356">
        <v>0.925644916540212</v>
      </c>
      <c r="AC892" s="356">
        <v>0.954716981132075</v>
      </c>
      <c r="AD892" s="356">
        <v>0.952902173341051</v>
      </c>
      <c r="AE892" s="356">
        <v>0.92</v>
      </c>
      <c r="AF892" s="169">
        <v>1</v>
      </c>
      <c r="AG892" s="169">
        <v>1</v>
      </c>
      <c r="AH892" s="169">
        <v>1</v>
      </c>
      <c r="AI892" s="169">
        <v>0.997164183969491</v>
      </c>
      <c r="AJ892" s="356">
        <v>0.92</v>
      </c>
      <c r="AK892" s="169">
        <v>0.958316305680425</v>
      </c>
      <c r="AL892" s="169">
        <v>0.951420029895366</v>
      </c>
      <c r="AM892" s="169">
        <v>0.976584022038568</v>
      </c>
      <c r="AN892" s="169">
        <v>0.972187082405345</v>
      </c>
      <c r="AO892" s="168">
        <v>0.99</v>
      </c>
      <c r="AP892" s="358">
        <v>1</v>
      </c>
      <c r="AQ892" s="358">
        <v>1</v>
      </c>
      <c r="AR892" s="358">
        <v>1</v>
      </c>
      <c r="AS892" s="359">
        <v>1</v>
      </c>
      <c r="AT892" s="364">
        <v>0.0810595228934205</v>
      </c>
      <c r="AU892" s="361">
        <v>0.333333333333333</v>
      </c>
      <c r="AV892" s="362">
        <v>0.166666666666667</v>
      </c>
      <c r="AW892" s="362">
        <v>0</v>
      </c>
      <c r="AX892" s="362">
        <v>0.0893617021276596</v>
      </c>
      <c r="AY892" s="142"/>
      <c r="AZ892" s="140"/>
    </row>
    <row r="893" spans="1:52">
      <c r="A893" s="138"/>
      <c r="B893" s="142"/>
      <c r="C893" s="172" t="s">
        <v>1158</v>
      </c>
      <c r="D893" s="166" t="s">
        <v>26</v>
      </c>
      <c r="E893" s="166" t="s">
        <v>1159</v>
      </c>
      <c r="F893" s="167" t="s">
        <v>1645</v>
      </c>
      <c r="G893" s="181" t="s">
        <v>1646</v>
      </c>
      <c r="H893" s="181" t="s">
        <v>1646</v>
      </c>
      <c r="I893" s="181" t="s">
        <v>1646</v>
      </c>
      <c r="J893" s="181" t="s">
        <v>1646</v>
      </c>
      <c r="K893" s="168">
        <v>0.9</v>
      </c>
      <c r="L893" s="169">
        <v>0.979591836734694</v>
      </c>
      <c r="M893" s="169">
        <v>0.974358974358974</v>
      </c>
      <c r="N893" s="170">
        <v>1</v>
      </c>
      <c r="O893" s="170">
        <v>0.972388059701493</v>
      </c>
      <c r="P893" s="356">
        <v>0.9</v>
      </c>
      <c r="Q893" s="357">
        <v>0.896358543417367</v>
      </c>
      <c r="R893" s="169">
        <v>0.914144533662755</v>
      </c>
      <c r="S893" s="169">
        <v>0.919501515661839</v>
      </c>
      <c r="T893" s="169">
        <v>0.919732036784441</v>
      </c>
      <c r="U893" s="356">
        <v>0.9</v>
      </c>
      <c r="V893" s="169">
        <v>0.884390119684237</v>
      </c>
      <c r="W893" s="169">
        <v>0.873996294008647</v>
      </c>
      <c r="X893" s="169">
        <v>0.886830582687774</v>
      </c>
      <c r="Y893" s="169">
        <v>0.901152813833766</v>
      </c>
      <c r="Z893" s="356">
        <v>0.92</v>
      </c>
      <c r="AA893" s="356">
        <v>0.938296787353391</v>
      </c>
      <c r="AB893" s="356">
        <v>0.927544910179641</v>
      </c>
      <c r="AC893" s="356">
        <v>0.931419457735247</v>
      </c>
      <c r="AD893" s="356">
        <v>0.943487991736249</v>
      </c>
      <c r="AE893" s="356">
        <v>0.92</v>
      </c>
      <c r="AF893" s="169">
        <v>1</v>
      </c>
      <c r="AG893" s="169">
        <v>0.992469879518072</v>
      </c>
      <c r="AH893" s="169">
        <v>0.994934143870314</v>
      </c>
      <c r="AI893" s="169">
        <v>0.997083014537108</v>
      </c>
      <c r="AJ893" s="356">
        <v>0.92</v>
      </c>
      <c r="AK893" s="169">
        <v>0.953294836956522</v>
      </c>
      <c r="AL893" s="169">
        <v>0.944968075402858</v>
      </c>
      <c r="AM893" s="169">
        <v>0.96412680756396</v>
      </c>
      <c r="AN893" s="169">
        <v>0.964879206306457</v>
      </c>
      <c r="AO893" s="168">
        <v>0.99</v>
      </c>
      <c r="AP893" s="358">
        <v>1</v>
      </c>
      <c r="AQ893" s="358">
        <v>1</v>
      </c>
      <c r="AR893" s="358">
        <v>1</v>
      </c>
      <c r="AS893" s="359">
        <v>1</v>
      </c>
      <c r="AT893" s="364">
        <v>0.0810595228934205</v>
      </c>
      <c r="AU893" s="361">
        <v>0.380952380952381</v>
      </c>
      <c r="AV893" s="362">
        <v>0.0606060606060606</v>
      </c>
      <c r="AW893" s="362">
        <v>0.130434782608696</v>
      </c>
      <c r="AX893" s="362">
        <v>0.106925880923451</v>
      </c>
      <c r="AY893" s="142"/>
      <c r="AZ893" s="140"/>
    </row>
    <row r="894" spans="1:52">
      <c r="A894" s="138"/>
      <c r="B894" s="142"/>
      <c r="C894" s="172" t="s">
        <v>1158</v>
      </c>
      <c r="D894" s="166" t="s">
        <v>26</v>
      </c>
      <c r="E894" s="166" t="s">
        <v>1159</v>
      </c>
      <c r="F894" s="167" t="s">
        <v>1647</v>
      </c>
      <c r="G894" s="181" t="s">
        <v>1648</v>
      </c>
      <c r="H894" s="181" t="s">
        <v>1648</v>
      </c>
      <c r="I894" s="181" t="s">
        <v>1648</v>
      </c>
      <c r="J894" s="181" t="s">
        <v>1648</v>
      </c>
      <c r="K894" s="168">
        <v>0.9</v>
      </c>
      <c r="L894" s="169" t="s">
        <v>40</v>
      </c>
      <c r="M894" s="169" t="s">
        <v>40</v>
      </c>
      <c r="N894" s="170" t="s">
        <v>40</v>
      </c>
      <c r="O894" s="170" t="s">
        <v>40</v>
      </c>
      <c r="P894" s="356">
        <v>0.9</v>
      </c>
      <c r="Q894" s="357" t="s">
        <v>40</v>
      </c>
      <c r="R894" s="169" t="s">
        <v>40</v>
      </c>
      <c r="S894" s="169" t="s">
        <v>40</v>
      </c>
      <c r="T894" s="169">
        <v>0</v>
      </c>
      <c r="U894" s="356">
        <v>0.9</v>
      </c>
      <c r="V894" s="169" t="s">
        <v>40</v>
      </c>
      <c r="W894" s="169" t="s">
        <v>40</v>
      </c>
      <c r="X894" s="169" t="s">
        <v>40</v>
      </c>
      <c r="Y894" s="169">
        <v>1</v>
      </c>
      <c r="Z894" s="356">
        <v>0.92</v>
      </c>
      <c r="AA894" s="356" t="s">
        <v>40</v>
      </c>
      <c r="AB894" s="356" t="s">
        <v>40</v>
      </c>
      <c r="AC894" s="356" t="s">
        <v>40</v>
      </c>
      <c r="AD894" s="356">
        <v>1</v>
      </c>
      <c r="AE894" s="356">
        <v>0.92</v>
      </c>
      <c r="AF894" s="169">
        <v>1</v>
      </c>
      <c r="AG894" s="169">
        <v>1</v>
      </c>
      <c r="AH894" s="169">
        <v>1</v>
      </c>
      <c r="AI894" s="169">
        <v>0.998501391564975</v>
      </c>
      <c r="AJ894" s="356">
        <v>0.92</v>
      </c>
      <c r="AK894" s="169" t="s">
        <v>40</v>
      </c>
      <c r="AL894" s="169" t="s">
        <v>40</v>
      </c>
      <c r="AM894" s="169" t="s">
        <v>40</v>
      </c>
      <c r="AN894" s="169">
        <v>1</v>
      </c>
      <c r="AO894" s="168">
        <v>0.99</v>
      </c>
      <c r="AP894" s="358">
        <v>1</v>
      </c>
      <c r="AQ894" s="358">
        <v>1</v>
      </c>
      <c r="AR894" s="358" t="s">
        <v>40</v>
      </c>
      <c r="AS894" s="359">
        <v>1</v>
      </c>
      <c r="AT894" s="364">
        <v>0.0810595228934205</v>
      </c>
      <c r="AU894" s="361" t="s">
        <v>40</v>
      </c>
      <c r="AV894" s="362" t="s">
        <v>40</v>
      </c>
      <c r="AW894" s="362" t="s">
        <v>40</v>
      </c>
      <c r="AX894" s="362" t="s">
        <v>40</v>
      </c>
      <c r="AY894" s="142"/>
      <c r="AZ894" s="140"/>
    </row>
    <row r="895" spans="1:52">
      <c r="A895" s="138"/>
      <c r="B895" s="142"/>
      <c r="C895" s="172" t="s">
        <v>1158</v>
      </c>
      <c r="D895" s="166" t="s">
        <v>26</v>
      </c>
      <c r="E895" s="166" t="s">
        <v>1159</v>
      </c>
      <c r="F895" s="167" t="s">
        <v>1649</v>
      </c>
      <c r="G895" s="181" t="s">
        <v>1650</v>
      </c>
      <c r="H895" s="181" t="s">
        <v>1650</v>
      </c>
      <c r="I895" s="181" t="s">
        <v>1650</v>
      </c>
      <c r="J895" s="181" t="s">
        <v>1650</v>
      </c>
      <c r="K895" s="168">
        <v>0.9</v>
      </c>
      <c r="L895" s="169" t="s">
        <v>40</v>
      </c>
      <c r="M895" s="169" t="s">
        <v>40</v>
      </c>
      <c r="N895" s="170" t="s">
        <v>40</v>
      </c>
      <c r="O895" s="170" t="s">
        <v>40</v>
      </c>
      <c r="P895" s="356">
        <v>0.9</v>
      </c>
      <c r="Q895" s="357" t="s">
        <v>40</v>
      </c>
      <c r="R895" s="169">
        <v>1</v>
      </c>
      <c r="S895" s="169" t="s">
        <v>40</v>
      </c>
      <c r="T895" s="169">
        <v>0.8</v>
      </c>
      <c r="U895" s="356">
        <v>0.9</v>
      </c>
      <c r="V895" s="169" t="s">
        <v>40</v>
      </c>
      <c r="W895" s="169">
        <v>1</v>
      </c>
      <c r="X895" s="169" t="s">
        <v>40</v>
      </c>
      <c r="Y895" s="169">
        <v>1</v>
      </c>
      <c r="Z895" s="356">
        <v>0.92</v>
      </c>
      <c r="AA895" s="356">
        <v>1</v>
      </c>
      <c r="AB895" s="356" t="s">
        <v>40</v>
      </c>
      <c r="AC895" s="356">
        <v>1</v>
      </c>
      <c r="AD895" s="356">
        <v>1</v>
      </c>
      <c r="AE895" s="356">
        <v>0.92</v>
      </c>
      <c r="AF895" s="169">
        <v>1</v>
      </c>
      <c r="AG895" s="169">
        <v>0.995440729483283</v>
      </c>
      <c r="AH895" s="169">
        <v>0.995180722891566</v>
      </c>
      <c r="AI895" s="169">
        <v>0.995049504950495</v>
      </c>
      <c r="AJ895" s="356">
        <v>0.92</v>
      </c>
      <c r="AK895" s="169">
        <v>1</v>
      </c>
      <c r="AL895" s="169">
        <v>1</v>
      </c>
      <c r="AM895" s="169">
        <v>1</v>
      </c>
      <c r="AN895" s="169">
        <v>1</v>
      </c>
      <c r="AO895" s="168">
        <v>0.99</v>
      </c>
      <c r="AP895" s="358" t="s">
        <v>40</v>
      </c>
      <c r="AQ895" s="358">
        <v>1</v>
      </c>
      <c r="AR895" s="358" t="s">
        <v>40</v>
      </c>
      <c r="AS895" s="359">
        <v>1</v>
      </c>
      <c r="AT895" s="364">
        <v>0.0810595228934205</v>
      </c>
      <c r="AU895" s="361" t="s">
        <v>40</v>
      </c>
      <c r="AV895" s="362" t="s">
        <v>40</v>
      </c>
      <c r="AW895" s="362" t="s">
        <v>40</v>
      </c>
      <c r="AX895" s="362" t="s">
        <v>40</v>
      </c>
      <c r="AY895" s="142"/>
      <c r="AZ895" s="140"/>
    </row>
    <row r="896" spans="1:52">
      <c r="A896" s="138"/>
      <c r="B896" s="142"/>
      <c r="C896" s="172" t="s">
        <v>1158</v>
      </c>
      <c r="D896" s="166" t="s">
        <v>26</v>
      </c>
      <c r="E896" s="166" t="s">
        <v>1159</v>
      </c>
      <c r="F896" s="167" t="s">
        <v>1651</v>
      </c>
      <c r="G896" s="181" t="s">
        <v>1652</v>
      </c>
      <c r="H896" s="181" t="s">
        <v>1652</v>
      </c>
      <c r="I896" s="181" t="s">
        <v>1652</v>
      </c>
      <c r="J896" s="181" t="s">
        <v>1652</v>
      </c>
      <c r="K896" s="168">
        <v>0.9</v>
      </c>
      <c r="L896" s="169" t="s">
        <v>40</v>
      </c>
      <c r="M896" s="169" t="s">
        <v>40</v>
      </c>
      <c r="N896" s="170" t="s">
        <v>40</v>
      </c>
      <c r="O896" s="170" t="s">
        <v>40</v>
      </c>
      <c r="P896" s="356">
        <v>0.9</v>
      </c>
      <c r="Q896" s="357">
        <v>0</v>
      </c>
      <c r="R896" s="169">
        <v>0</v>
      </c>
      <c r="S896" s="169">
        <v>0</v>
      </c>
      <c r="T896" s="169">
        <v>0</v>
      </c>
      <c r="U896" s="356">
        <v>0.9</v>
      </c>
      <c r="V896" s="169">
        <v>0.782608695652174</v>
      </c>
      <c r="W896" s="169">
        <v>1</v>
      </c>
      <c r="X896" s="169">
        <v>1</v>
      </c>
      <c r="Y896" s="169">
        <v>0.983822042467139</v>
      </c>
      <c r="Z896" s="356">
        <v>0.92</v>
      </c>
      <c r="AA896" s="356">
        <v>1</v>
      </c>
      <c r="AB896" s="356">
        <v>0.75</v>
      </c>
      <c r="AC896" s="356">
        <v>1</v>
      </c>
      <c r="AD896" s="356">
        <v>0.890243902439024</v>
      </c>
      <c r="AE896" s="356">
        <v>0.92</v>
      </c>
      <c r="AF896" s="169">
        <v>0.999656711294198</v>
      </c>
      <c r="AG896" s="169">
        <v>0.994322940902745</v>
      </c>
      <c r="AH896" s="169">
        <v>0.999423198938686</v>
      </c>
      <c r="AI896" s="169">
        <v>0.997197625574378</v>
      </c>
      <c r="AJ896" s="356">
        <v>0.92</v>
      </c>
      <c r="AK896" s="169">
        <v>0.875</v>
      </c>
      <c r="AL896" s="169">
        <v>0.966666666666667</v>
      </c>
      <c r="AM896" s="169">
        <v>1</v>
      </c>
      <c r="AN896" s="169">
        <v>0.983637507866583</v>
      </c>
      <c r="AO896" s="168">
        <v>0.99</v>
      </c>
      <c r="AP896" s="358">
        <v>1</v>
      </c>
      <c r="AQ896" s="358">
        <v>1</v>
      </c>
      <c r="AR896" s="358">
        <v>1</v>
      </c>
      <c r="AS896" s="359">
        <v>1</v>
      </c>
      <c r="AT896" s="364">
        <v>0.0810595228934205</v>
      </c>
      <c r="AU896" s="361" t="s">
        <v>40</v>
      </c>
      <c r="AV896" s="362" t="s">
        <v>40</v>
      </c>
      <c r="AW896" s="362" t="s">
        <v>40</v>
      </c>
      <c r="AX896" s="362" t="s">
        <v>40</v>
      </c>
      <c r="AY896" s="142"/>
      <c r="AZ896" s="140"/>
    </row>
    <row r="897" spans="1:52">
      <c r="A897" s="138"/>
      <c r="B897" s="142"/>
      <c r="C897" s="172" t="s">
        <v>1158</v>
      </c>
      <c r="D897" s="166" t="s">
        <v>26</v>
      </c>
      <c r="E897" s="166" t="s">
        <v>1159</v>
      </c>
      <c r="F897" s="167" t="s">
        <v>1653</v>
      </c>
      <c r="G897" s="181" t="s">
        <v>1654</v>
      </c>
      <c r="H897" s="181" t="s">
        <v>1654</v>
      </c>
      <c r="I897" s="181" t="s">
        <v>1654</v>
      </c>
      <c r="J897" s="181" t="s">
        <v>1654</v>
      </c>
      <c r="K897" s="168">
        <v>0.9</v>
      </c>
      <c r="L897" s="169" t="s">
        <v>40</v>
      </c>
      <c r="M897" s="169" t="s">
        <v>40</v>
      </c>
      <c r="N897" s="170" t="s">
        <v>40</v>
      </c>
      <c r="O897" s="170" t="s">
        <v>40</v>
      </c>
      <c r="P897" s="356">
        <v>0.9</v>
      </c>
      <c r="Q897" s="357" t="s">
        <v>40</v>
      </c>
      <c r="R897" s="169" t="s">
        <v>40</v>
      </c>
      <c r="S897" s="169" t="s">
        <v>40</v>
      </c>
      <c r="T897" s="169" t="s">
        <v>40</v>
      </c>
      <c r="U897" s="356">
        <v>0.9</v>
      </c>
      <c r="V897" s="169" t="s">
        <v>40</v>
      </c>
      <c r="W897" s="169" t="s">
        <v>40</v>
      </c>
      <c r="X897" s="169" t="s">
        <v>40</v>
      </c>
      <c r="Y897" s="169" t="s">
        <v>40</v>
      </c>
      <c r="Z897" s="356">
        <v>0.92</v>
      </c>
      <c r="AA897" s="356" t="s">
        <v>40</v>
      </c>
      <c r="AB897" s="356" t="s">
        <v>40</v>
      </c>
      <c r="AC897" s="356" t="s">
        <v>40</v>
      </c>
      <c r="AD897" s="356" t="s">
        <v>40</v>
      </c>
      <c r="AE897" s="356">
        <v>0.92</v>
      </c>
      <c r="AF897" s="169" t="s">
        <v>40</v>
      </c>
      <c r="AG897" s="169" t="s">
        <v>40</v>
      </c>
      <c r="AH897" s="169" t="s">
        <v>40</v>
      </c>
      <c r="AI897" s="169" t="s">
        <v>40</v>
      </c>
      <c r="AJ897" s="356">
        <v>0.92</v>
      </c>
      <c r="AK897" s="169" t="s">
        <v>40</v>
      </c>
      <c r="AL897" s="169" t="s">
        <v>40</v>
      </c>
      <c r="AM897" s="169" t="s">
        <v>40</v>
      </c>
      <c r="AN897" s="169" t="s">
        <v>40</v>
      </c>
      <c r="AO897" s="168">
        <v>0.99</v>
      </c>
      <c r="AP897" s="358" t="s">
        <v>40</v>
      </c>
      <c r="AQ897" s="358" t="s">
        <v>40</v>
      </c>
      <c r="AR897" s="358" t="s">
        <v>40</v>
      </c>
      <c r="AS897" s="359" t="s">
        <v>40</v>
      </c>
      <c r="AT897" s="364">
        <v>0.0810595228934205</v>
      </c>
      <c r="AU897" s="361" t="s">
        <v>40</v>
      </c>
      <c r="AV897" s="362" t="s">
        <v>40</v>
      </c>
      <c r="AW897" s="362" t="s">
        <v>40</v>
      </c>
      <c r="AX897" s="362" t="s">
        <v>40</v>
      </c>
      <c r="AY897" s="142"/>
      <c r="AZ897" s="140"/>
    </row>
    <row r="898" spans="1:52">
      <c r="A898" s="138"/>
      <c r="B898" s="142"/>
      <c r="C898" s="172" t="s">
        <v>1158</v>
      </c>
      <c r="D898" s="166" t="s">
        <v>26</v>
      </c>
      <c r="E898" s="166" t="s">
        <v>1159</v>
      </c>
      <c r="F898" s="167" t="s">
        <v>1655</v>
      </c>
      <c r="G898" s="181" t="s">
        <v>1656</v>
      </c>
      <c r="H898" s="181" t="s">
        <v>1656</v>
      </c>
      <c r="I898" s="181" t="s">
        <v>1656</v>
      </c>
      <c r="J898" s="181" t="s">
        <v>1656</v>
      </c>
      <c r="K898" s="168">
        <v>0.9</v>
      </c>
      <c r="L898" s="169" t="s">
        <v>40</v>
      </c>
      <c r="M898" s="169" t="s">
        <v>40</v>
      </c>
      <c r="N898" s="170" t="s">
        <v>40</v>
      </c>
      <c r="O898" s="170" t="s">
        <v>40</v>
      </c>
      <c r="P898" s="356">
        <v>0.9</v>
      </c>
      <c r="Q898" s="357" t="s">
        <v>40</v>
      </c>
      <c r="R898" s="169">
        <v>0</v>
      </c>
      <c r="S898" s="169">
        <v>0</v>
      </c>
      <c r="T898" s="169">
        <v>0</v>
      </c>
      <c r="U898" s="356">
        <v>0.9</v>
      </c>
      <c r="V898" s="169" t="s">
        <v>40</v>
      </c>
      <c r="W898" s="169">
        <v>1</v>
      </c>
      <c r="X898" s="169">
        <v>1</v>
      </c>
      <c r="Y898" s="169">
        <v>0.976190476190476</v>
      </c>
      <c r="Z898" s="356">
        <v>0.92</v>
      </c>
      <c r="AA898" s="356" t="s">
        <v>40</v>
      </c>
      <c r="AB898" s="356" t="s">
        <v>40</v>
      </c>
      <c r="AC898" s="356" t="s">
        <v>40</v>
      </c>
      <c r="AD898" s="356">
        <v>1</v>
      </c>
      <c r="AE898" s="356">
        <v>0.92</v>
      </c>
      <c r="AF898" s="169" t="s">
        <v>40</v>
      </c>
      <c r="AG898" s="169" t="s">
        <v>40</v>
      </c>
      <c r="AH898" s="169" t="s">
        <v>40</v>
      </c>
      <c r="AI898" s="169">
        <v>1</v>
      </c>
      <c r="AJ898" s="356">
        <v>0.92</v>
      </c>
      <c r="AK898" s="169" t="s">
        <v>40</v>
      </c>
      <c r="AL898" s="169">
        <v>1</v>
      </c>
      <c r="AM898" s="169">
        <v>1</v>
      </c>
      <c r="AN898" s="169">
        <v>0.979591836734694</v>
      </c>
      <c r="AO898" s="168">
        <v>0.99</v>
      </c>
      <c r="AP898" s="358" t="s">
        <v>40</v>
      </c>
      <c r="AQ898" s="358" t="s">
        <v>40</v>
      </c>
      <c r="AR898" s="358" t="s">
        <v>40</v>
      </c>
      <c r="AS898" s="359">
        <v>1</v>
      </c>
      <c r="AT898" s="364">
        <v>0.0810595228934205</v>
      </c>
      <c r="AU898" s="361" t="s">
        <v>40</v>
      </c>
      <c r="AV898" s="362" t="s">
        <v>40</v>
      </c>
      <c r="AW898" s="362" t="s">
        <v>40</v>
      </c>
      <c r="AX898" s="362" t="s">
        <v>40</v>
      </c>
      <c r="AY898" s="142"/>
      <c r="AZ898" s="140"/>
    </row>
    <row r="899" spans="1:52">
      <c r="A899" s="138"/>
      <c r="B899" s="142"/>
      <c r="C899" s="172" t="s">
        <v>1158</v>
      </c>
      <c r="D899" s="166" t="s">
        <v>26</v>
      </c>
      <c r="E899" s="166" t="s">
        <v>1159</v>
      </c>
      <c r="F899" s="167" t="s">
        <v>1657</v>
      </c>
      <c r="G899" s="181" t="s">
        <v>1658</v>
      </c>
      <c r="H899" s="181" t="s">
        <v>1658</v>
      </c>
      <c r="I899" s="181" t="s">
        <v>1658</v>
      </c>
      <c r="J899" s="181" t="s">
        <v>1658</v>
      </c>
      <c r="K899" s="168">
        <v>0.9</v>
      </c>
      <c r="L899" s="169" t="s">
        <v>40</v>
      </c>
      <c r="M899" s="169" t="s">
        <v>40</v>
      </c>
      <c r="N899" s="170" t="s">
        <v>40</v>
      </c>
      <c r="O899" s="170" t="s">
        <v>40</v>
      </c>
      <c r="P899" s="356">
        <v>0.9</v>
      </c>
      <c r="Q899" s="357" t="s">
        <v>40</v>
      </c>
      <c r="R899" s="169" t="s">
        <v>40</v>
      </c>
      <c r="S899" s="169" t="s">
        <v>40</v>
      </c>
      <c r="T899" s="169">
        <v>0</v>
      </c>
      <c r="U899" s="356">
        <v>0.9</v>
      </c>
      <c r="V899" s="169" t="s">
        <v>40</v>
      </c>
      <c r="W899" s="169" t="s">
        <v>40</v>
      </c>
      <c r="X899" s="169" t="s">
        <v>40</v>
      </c>
      <c r="Y899" s="169">
        <v>1</v>
      </c>
      <c r="Z899" s="356">
        <v>0.92</v>
      </c>
      <c r="AA899" s="356" t="s">
        <v>40</v>
      </c>
      <c r="AB899" s="356" t="s">
        <v>40</v>
      </c>
      <c r="AC899" s="356" t="s">
        <v>40</v>
      </c>
      <c r="AD899" s="356">
        <v>1</v>
      </c>
      <c r="AE899" s="356">
        <v>0.92</v>
      </c>
      <c r="AF899" s="169" t="s">
        <v>40</v>
      </c>
      <c r="AG899" s="169" t="s">
        <v>40</v>
      </c>
      <c r="AH899" s="169" t="s">
        <v>40</v>
      </c>
      <c r="AI899" s="169">
        <v>0.999209329907096</v>
      </c>
      <c r="AJ899" s="356">
        <v>0.92</v>
      </c>
      <c r="AK899" s="169" t="s">
        <v>40</v>
      </c>
      <c r="AL899" s="169" t="s">
        <v>40</v>
      </c>
      <c r="AM899" s="169" t="s">
        <v>40</v>
      </c>
      <c r="AN899" s="169">
        <v>1</v>
      </c>
      <c r="AO899" s="168">
        <v>0.99</v>
      </c>
      <c r="AP899" s="358" t="s">
        <v>40</v>
      </c>
      <c r="AQ899" s="358" t="s">
        <v>40</v>
      </c>
      <c r="AR899" s="358" t="s">
        <v>40</v>
      </c>
      <c r="AS899" s="359">
        <v>1</v>
      </c>
      <c r="AT899" s="364">
        <v>0.0810595228934205</v>
      </c>
      <c r="AU899" s="361" t="s">
        <v>40</v>
      </c>
      <c r="AV899" s="362" t="s">
        <v>40</v>
      </c>
      <c r="AW899" s="362" t="s">
        <v>40</v>
      </c>
      <c r="AX899" s="362" t="s">
        <v>40</v>
      </c>
      <c r="AY899" s="142"/>
      <c r="AZ899" s="140"/>
    </row>
    <row r="900" spans="1:52">
      <c r="A900" s="138"/>
      <c r="B900" s="142"/>
      <c r="C900" s="172" t="s">
        <v>1158</v>
      </c>
      <c r="D900" s="166" t="s">
        <v>26</v>
      </c>
      <c r="E900" s="166" t="s">
        <v>1159</v>
      </c>
      <c r="F900" s="167" t="s">
        <v>1659</v>
      </c>
      <c r="G900" s="181" t="s">
        <v>1660</v>
      </c>
      <c r="H900" s="181" t="s">
        <v>1660</v>
      </c>
      <c r="I900" s="181" t="s">
        <v>1660</v>
      </c>
      <c r="J900" s="181" t="s">
        <v>1660</v>
      </c>
      <c r="K900" s="168">
        <v>0.9</v>
      </c>
      <c r="L900" s="169" t="s">
        <v>40</v>
      </c>
      <c r="M900" s="169" t="s">
        <v>40</v>
      </c>
      <c r="N900" s="170" t="s">
        <v>40</v>
      </c>
      <c r="O900" s="170" t="s">
        <v>40</v>
      </c>
      <c r="P900" s="356">
        <v>0.9</v>
      </c>
      <c r="Q900" s="357" t="s">
        <v>40</v>
      </c>
      <c r="R900" s="169" t="s">
        <v>40</v>
      </c>
      <c r="S900" s="169" t="s">
        <v>40</v>
      </c>
      <c r="T900" s="169">
        <v>0</v>
      </c>
      <c r="U900" s="356">
        <v>0.9</v>
      </c>
      <c r="V900" s="169" t="s">
        <v>40</v>
      </c>
      <c r="W900" s="169" t="s">
        <v>40</v>
      </c>
      <c r="X900" s="169" t="s">
        <v>40</v>
      </c>
      <c r="Y900" s="169">
        <v>1</v>
      </c>
      <c r="Z900" s="356">
        <v>0.92</v>
      </c>
      <c r="AA900" s="356" t="s">
        <v>40</v>
      </c>
      <c r="AB900" s="356" t="s">
        <v>40</v>
      </c>
      <c r="AC900" s="356" t="s">
        <v>40</v>
      </c>
      <c r="AD900" s="356" t="s">
        <v>40</v>
      </c>
      <c r="AE900" s="356">
        <v>0.92</v>
      </c>
      <c r="AF900" s="169" t="s">
        <v>40</v>
      </c>
      <c r="AG900" s="169" t="s">
        <v>40</v>
      </c>
      <c r="AH900" s="169" t="s">
        <v>40</v>
      </c>
      <c r="AI900" s="169">
        <v>0.997770700636943</v>
      </c>
      <c r="AJ900" s="356">
        <v>0.92</v>
      </c>
      <c r="AK900" s="169" t="s">
        <v>40</v>
      </c>
      <c r="AL900" s="169" t="s">
        <v>40</v>
      </c>
      <c r="AM900" s="169" t="s">
        <v>40</v>
      </c>
      <c r="AN900" s="169">
        <v>1</v>
      </c>
      <c r="AO900" s="168">
        <v>0.99</v>
      </c>
      <c r="AP900" s="358" t="s">
        <v>40</v>
      </c>
      <c r="AQ900" s="358" t="s">
        <v>40</v>
      </c>
      <c r="AR900" s="358" t="s">
        <v>40</v>
      </c>
      <c r="AS900" s="359">
        <v>1</v>
      </c>
      <c r="AT900" s="364">
        <v>0.0810595228934205</v>
      </c>
      <c r="AU900" s="361" t="s">
        <v>40</v>
      </c>
      <c r="AV900" s="362" t="s">
        <v>40</v>
      </c>
      <c r="AW900" s="362" t="s">
        <v>40</v>
      </c>
      <c r="AX900" s="362" t="s">
        <v>40</v>
      </c>
      <c r="AY900" s="142"/>
      <c r="AZ900" s="140"/>
    </row>
    <row r="901" spans="1:52">
      <c r="A901" s="138"/>
      <c r="B901" s="142"/>
      <c r="C901" s="172" t="s">
        <v>1158</v>
      </c>
      <c r="D901" s="166" t="s">
        <v>26</v>
      </c>
      <c r="E901" s="166" t="s">
        <v>1159</v>
      </c>
      <c r="F901" s="167" t="s">
        <v>1661</v>
      </c>
      <c r="G901" s="181" t="s">
        <v>1662</v>
      </c>
      <c r="H901" s="181" t="s">
        <v>1662</v>
      </c>
      <c r="I901" s="181" t="s">
        <v>1662</v>
      </c>
      <c r="J901" s="181" t="s">
        <v>1662</v>
      </c>
      <c r="K901" s="168">
        <v>0.9</v>
      </c>
      <c r="L901" s="169" t="s">
        <v>40</v>
      </c>
      <c r="M901" s="169" t="s">
        <v>40</v>
      </c>
      <c r="N901" s="170" t="s">
        <v>40</v>
      </c>
      <c r="O901" s="170" t="s">
        <v>40</v>
      </c>
      <c r="P901" s="356">
        <v>0.9</v>
      </c>
      <c r="Q901" s="357">
        <v>0</v>
      </c>
      <c r="R901" s="169">
        <v>0</v>
      </c>
      <c r="S901" s="169">
        <v>0</v>
      </c>
      <c r="T901" s="169">
        <v>0</v>
      </c>
      <c r="U901" s="356">
        <v>0.9</v>
      </c>
      <c r="V901" s="169">
        <v>1</v>
      </c>
      <c r="W901" s="169">
        <v>1</v>
      </c>
      <c r="X901" s="169">
        <v>1</v>
      </c>
      <c r="Y901" s="169">
        <v>1</v>
      </c>
      <c r="Z901" s="356">
        <v>0.92</v>
      </c>
      <c r="AA901" s="356" t="s">
        <v>40</v>
      </c>
      <c r="AB901" s="356">
        <v>1</v>
      </c>
      <c r="AC901" s="356">
        <v>1</v>
      </c>
      <c r="AD901" s="356">
        <v>1</v>
      </c>
      <c r="AE901" s="356">
        <v>0.92</v>
      </c>
      <c r="AF901" s="169" t="s">
        <v>40</v>
      </c>
      <c r="AG901" s="169" t="s">
        <v>40</v>
      </c>
      <c r="AH901" s="169" t="s">
        <v>40</v>
      </c>
      <c r="AI901" s="169">
        <v>0.999589490968801</v>
      </c>
      <c r="AJ901" s="356">
        <v>0.92</v>
      </c>
      <c r="AK901" s="169">
        <v>1</v>
      </c>
      <c r="AL901" s="169">
        <v>1</v>
      </c>
      <c r="AM901" s="169">
        <v>1</v>
      </c>
      <c r="AN901" s="169">
        <v>1</v>
      </c>
      <c r="AO901" s="168">
        <v>0.99</v>
      </c>
      <c r="AP901" s="358" t="s">
        <v>40</v>
      </c>
      <c r="AQ901" s="358" t="s">
        <v>40</v>
      </c>
      <c r="AR901" s="358" t="s">
        <v>40</v>
      </c>
      <c r="AS901" s="359">
        <v>1</v>
      </c>
      <c r="AT901" s="364">
        <v>0.0810595228934205</v>
      </c>
      <c r="AU901" s="361" t="s">
        <v>40</v>
      </c>
      <c r="AV901" s="362" t="s">
        <v>40</v>
      </c>
      <c r="AW901" s="362" t="s">
        <v>40</v>
      </c>
      <c r="AX901" s="362" t="s">
        <v>40</v>
      </c>
      <c r="AY901" s="142"/>
      <c r="AZ901" s="140"/>
    </row>
    <row r="902" spans="1:52">
      <c r="A902" s="138"/>
      <c r="B902" s="142"/>
      <c r="C902" s="172" t="s">
        <v>1158</v>
      </c>
      <c r="D902" s="166" t="s">
        <v>1663</v>
      </c>
      <c r="E902" s="166" t="s">
        <v>1159</v>
      </c>
      <c r="F902" s="167" t="s">
        <v>40</v>
      </c>
      <c r="G902" s="181" t="s">
        <v>1664</v>
      </c>
      <c r="H902" s="181" t="s">
        <v>1664</v>
      </c>
      <c r="I902" s="181" t="s">
        <v>1664</v>
      </c>
      <c r="J902" s="181" t="s">
        <v>1664</v>
      </c>
      <c r="K902" s="168">
        <v>0.9</v>
      </c>
      <c r="L902" s="169" t="s">
        <v>40</v>
      </c>
      <c r="M902" s="169" t="s">
        <v>40</v>
      </c>
      <c r="N902" s="170" t="s">
        <v>40</v>
      </c>
      <c r="O902" s="170" t="s">
        <v>40</v>
      </c>
      <c r="P902" s="356">
        <v>0.9</v>
      </c>
      <c r="Q902" s="357" t="s">
        <v>40</v>
      </c>
      <c r="R902" s="169" t="s">
        <v>40</v>
      </c>
      <c r="S902" s="169" t="s">
        <v>40</v>
      </c>
      <c r="T902" s="169" t="s">
        <v>40</v>
      </c>
      <c r="U902" s="356">
        <v>0.9</v>
      </c>
      <c r="V902" s="169" t="s">
        <v>40</v>
      </c>
      <c r="W902" s="169" t="s">
        <v>40</v>
      </c>
      <c r="X902" s="169" t="s">
        <v>40</v>
      </c>
      <c r="Y902" s="169" t="s">
        <v>40</v>
      </c>
      <c r="Z902" s="356">
        <v>0.92</v>
      </c>
      <c r="AA902" s="356" t="s">
        <v>40</v>
      </c>
      <c r="AB902" s="356" t="s">
        <v>40</v>
      </c>
      <c r="AC902" s="356" t="s">
        <v>40</v>
      </c>
      <c r="AD902" s="356" t="s">
        <v>40</v>
      </c>
      <c r="AE902" s="356">
        <v>0.92</v>
      </c>
      <c r="AF902" s="169" t="s">
        <v>40</v>
      </c>
      <c r="AG902" s="169" t="s">
        <v>40</v>
      </c>
      <c r="AH902" s="169" t="s">
        <v>40</v>
      </c>
      <c r="AI902" s="169" t="s">
        <v>40</v>
      </c>
      <c r="AJ902" s="356">
        <v>0.92</v>
      </c>
      <c r="AK902" s="169" t="s">
        <v>40</v>
      </c>
      <c r="AL902" s="169" t="s">
        <v>40</v>
      </c>
      <c r="AM902" s="169" t="s">
        <v>40</v>
      </c>
      <c r="AN902" s="169" t="s">
        <v>40</v>
      </c>
      <c r="AO902" s="168">
        <v>0.99</v>
      </c>
      <c r="AP902" s="358" t="s">
        <v>40</v>
      </c>
      <c r="AQ902" s="358" t="s">
        <v>40</v>
      </c>
      <c r="AR902" s="358" t="s">
        <v>40</v>
      </c>
      <c r="AS902" s="359" t="s">
        <v>40</v>
      </c>
      <c r="AT902" s="364">
        <v>0.0810595228934205</v>
      </c>
      <c r="AU902" s="361" t="s">
        <v>40</v>
      </c>
      <c r="AV902" s="362" t="s">
        <v>40</v>
      </c>
      <c r="AW902" s="362" t="s">
        <v>40</v>
      </c>
      <c r="AX902" s="362" t="s">
        <v>40</v>
      </c>
      <c r="AY902" s="142"/>
      <c r="AZ902" s="140"/>
    </row>
    <row r="903" spans="1:52">
      <c r="A903" s="138"/>
      <c r="B903" s="142"/>
      <c r="C903" s="172" t="s">
        <v>1158</v>
      </c>
      <c r="D903" s="166" t="s">
        <v>1663</v>
      </c>
      <c r="E903" s="166" t="s">
        <v>1159</v>
      </c>
      <c r="F903" s="167" t="s">
        <v>40</v>
      </c>
      <c r="G903" s="181" t="s">
        <v>1665</v>
      </c>
      <c r="H903" s="181" t="s">
        <v>1665</v>
      </c>
      <c r="I903" s="181" t="s">
        <v>1665</v>
      </c>
      <c r="J903" s="181" t="s">
        <v>1665</v>
      </c>
      <c r="K903" s="168">
        <v>0.9</v>
      </c>
      <c r="L903" s="169" t="s">
        <v>40</v>
      </c>
      <c r="M903" s="169" t="s">
        <v>40</v>
      </c>
      <c r="N903" s="170" t="s">
        <v>40</v>
      </c>
      <c r="O903" s="170" t="s">
        <v>40</v>
      </c>
      <c r="P903" s="356">
        <v>0.9</v>
      </c>
      <c r="Q903" s="357" t="s">
        <v>40</v>
      </c>
      <c r="R903" s="169" t="s">
        <v>40</v>
      </c>
      <c r="S903" s="169" t="s">
        <v>40</v>
      </c>
      <c r="T903" s="169" t="s">
        <v>40</v>
      </c>
      <c r="U903" s="356">
        <v>0.9</v>
      </c>
      <c r="V903" s="169" t="s">
        <v>40</v>
      </c>
      <c r="W903" s="169" t="s">
        <v>40</v>
      </c>
      <c r="X903" s="169" t="s">
        <v>40</v>
      </c>
      <c r="Y903" s="169" t="s">
        <v>40</v>
      </c>
      <c r="Z903" s="356">
        <v>0.92</v>
      </c>
      <c r="AA903" s="356" t="s">
        <v>40</v>
      </c>
      <c r="AB903" s="356" t="s">
        <v>40</v>
      </c>
      <c r="AC903" s="356" t="s">
        <v>40</v>
      </c>
      <c r="AD903" s="356" t="s">
        <v>40</v>
      </c>
      <c r="AE903" s="356">
        <v>0.92</v>
      </c>
      <c r="AF903" s="169" t="s">
        <v>40</v>
      </c>
      <c r="AG903" s="169" t="s">
        <v>40</v>
      </c>
      <c r="AH903" s="169" t="s">
        <v>40</v>
      </c>
      <c r="AI903" s="169" t="s">
        <v>40</v>
      </c>
      <c r="AJ903" s="356">
        <v>0.92</v>
      </c>
      <c r="AK903" s="169" t="s">
        <v>40</v>
      </c>
      <c r="AL903" s="169" t="s">
        <v>40</v>
      </c>
      <c r="AM903" s="169" t="s">
        <v>40</v>
      </c>
      <c r="AN903" s="169" t="s">
        <v>40</v>
      </c>
      <c r="AO903" s="168">
        <v>0.99</v>
      </c>
      <c r="AP903" s="358" t="s">
        <v>40</v>
      </c>
      <c r="AQ903" s="358" t="s">
        <v>40</v>
      </c>
      <c r="AR903" s="358" t="s">
        <v>40</v>
      </c>
      <c r="AS903" s="359" t="s">
        <v>40</v>
      </c>
      <c r="AT903" s="364">
        <v>0.0810595228934205</v>
      </c>
      <c r="AU903" s="361" t="s">
        <v>40</v>
      </c>
      <c r="AV903" s="362" t="s">
        <v>40</v>
      </c>
      <c r="AW903" s="362" t="s">
        <v>40</v>
      </c>
      <c r="AX903" s="362" t="s">
        <v>40</v>
      </c>
      <c r="AY903" s="142"/>
      <c r="AZ903" s="140"/>
    </row>
    <row r="904" spans="1:52">
      <c r="A904" s="138"/>
      <c r="B904" s="142"/>
      <c r="C904" s="172" t="s">
        <v>1158</v>
      </c>
      <c r="D904" s="166" t="s">
        <v>1663</v>
      </c>
      <c r="E904" s="166" t="s">
        <v>1159</v>
      </c>
      <c r="F904" s="167" t="s">
        <v>40</v>
      </c>
      <c r="G904" s="181" t="s">
        <v>1666</v>
      </c>
      <c r="H904" s="181" t="s">
        <v>1666</v>
      </c>
      <c r="I904" s="181" t="s">
        <v>1666</v>
      </c>
      <c r="J904" s="181" t="s">
        <v>1666</v>
      </c>
      <c r="K904" s="168">
        <v>0.9</v>
      </c>
      <c r="L904" s="169" t="s">
        <v>40</v>
      </c>
      <c r="M904" s="169" t="s">
        <v>40</v>
      </c>
      <c r="N904" s="170" t="s">
        <v>40</v>
      </c>
      <c r="O904" s="170" t="s">
        <v>40</v>
      </c>
      <c r="P904" s="356">
        <v>0.9</v>
      </c>
      <c r="Q904" s="357" t="s">
        <v>40</v>
      </c>
      <c r="R904" s="169" t="s">
        <v>40</v>
      </c>
      <c r="S904" s="169" t="s">
        <v>40</v>
      </c>
      <c r="T904" s="169" t="s">
        <v>40</v>
      </c>
      <c r="U904" s="356">
        <v>0.9</v>
      </c>
      <c r="V904" s="169" t="s">
        <v>40</v>
      </c>
      <c r="W904" s="169" t="s">
        <v>40</v>
      </c>
      <c r="X904" s="169" t="s">
        <v>40</v>
      </c>
      <c r="Y904" s="169" t="s">
        <v>40</v>
      </c>
      <c r="Z904" s="356">
        <v>0.92</v>
      </c>
      <c r="AA904" s="356" t="s">
        <v>40</v>
      </c>
      <c r="AB904" s="356" t="s">
        <v>40</v>
      </c>
      <c r="AC904" s="356" t="s">
        <v>40</v>
      </c>
      <c r="AD904" s="356" t="s">
        <v>40</v>
      </c>
      <c r="AE904" s="356">
        <v>0.92</v>
      </c>
      <c r="AF904" s="169" t="s">
        <v>40</v>
      </c>
      <c r="AG904" s="169" t="s">
        <v>40</v>
      </c>
      <c r="AH904" s="169" t="s">
        <v>40</v>
      </c>
      <c r="AI904" s="169" t="s">
        <v>40</v>
      </c>
      <c r="AJ904" s="356">
        <v>0.92</v>
      </c>
      <c r="AK904" s="169" t="s">
        <v>40</v>
      </c>
      <c r="AL904" s="169" t="s">
        <v>40</v>
      </c>
      <c r="AM904" s="169" t="s">
        <v>40</v>
      </c>
      <c r="AN904" s="169" t="s">
        <v>40</v>
      </c>
      <c r="AO904" s="168">
        <v>0.99</v>
      </c>
      <c r="AP904" s="358" t="s">
        <v>40</v>
      </c>
      <c r="AQ904" s="358" t="s">
        <v>40</v>
      </c>
      <c r="AR904" s="358" t="s">
        <v>40</v>
      </c>
      <c r="AS904" s="359" t="s">
        <v>40</v>
      </c>
      <c r="AT904" s="364">
        <v>0.0810595228934205</v>
      </c>
      <c r="AU904" s="361" t="s">
        <v>40</v>
      </c>
      <c r="AV904" s="362" t="s">
        <v>40</v>
      </c>
      <c r="AW904" s="362" t="s">
        <v>40</v>
      </c>
      <c r="AX904" s="362" t="s">
        <v>40</v>
      </c>
      <c r="AY904" s="142"/>
      <c r="AZ904" s="140"/>
    </row>
    <row r="905" spans="1:52">
      <c r="A905" s="138"/>
      <c r="B905" s="142"/>
      <c r="C905" s="172" t="s">
        <v>1158</v>
      </c>
      <c r="D905" s="166" t="s">
        <v>26</v>
      </c>
      <c r="E905" s="166" t="s">
        <v>1159</v>
      </c>
      <c r="F905" s="167" t="s">
        <v>1667</v>
      </c>
      <c r="G905" s="181" t="s">
        <v>1668</v>
      </c>
      <c r="H905" s="181" t="s">
        <v>1668</v>
      </c>
      <c r="I905" s="181" t="s">
        <v>1668</v>
      </c>
      <c r="J905" s="181" t="s">
        <v>1668</v>
      </c>
      <c r="K905" s="168">
        <v>0.9</v>
      </c>
      <c r="L905" s="169" t="s">
        <v>40</v>
      </c>
      <c r="M905" s="169" t="s">
        <v>40</v>
      </c>
      <c r="N905" s="170" t="s">
        <v>40</v>
      </c>
      <c r="O905" s="170" t="s">
        <v>40</v>
      </c>
      <c r="P905" s="356">
        <v>0.9</v>
      </c>
      <c r="Q905" s="357" t="s">
        <v>40</v>
      </c>
      <c r="R905" s="169" t="s">
        <v>40</v>
      </c>
      <c r="S905" s="169" t="s">
        <v>40</v>
      </c>
      <c r="T905" s="169" t="s">
        <v>40</v>
      </c>
      <c r="U905" s="356">
        <v>0.9</v>
      </c>
      <c r="V905" s="169" t="s">
        <v>40</v>
      </c>
      <c r="W905" s="169" t="s">
        <v>40</v>
      </c>
      <c r="X905" s="169" t="s">
        <v>40</v>
      </c>
      <c r="Y905" s="169" t="s">
        <v>40</v>
      </c>
      <c r="Z905" s="356">
        <v>0.92</v>
      </c>
      <c r="AA905" s="356" t="s">
        <v>40</v>
      </c>
      <c r="AB905" s="356" t="s">
        <v>40</v>
      </c>
      <c r="AC905" s="356" t="s">
        <v>40</v>
      </c>
      <c r="AD905" s="356" t="s">
        <v>40</v>
      </c>
      <c r="AE905" s="356">
        <v>0.92</v>
      </c>
      <c r="AF905" s="169">
        <v>1</v>
      </c>
      <c r="AG905" s="169">
        <v>1</v>
      </c>
      <c r="AH905" s="169">
        <v>1</v>
      </c>
      <c r="AI905" s="169">
        <v>0.999559471365639</v>
      </c>
      <c r="AJ905" s="356">
        <v>0.92</v>
      </c>
      <c r="AK905" s="169" t="s">
        <v>40</v>
      </c>
      <c r="AL905" s="169" t="s">
        <v>40</v>
      </c>
      <c r="AM905" s="169" t="s">
        <v>40</v>
      </c>
      <c r="AN905" s="169" t="s">
        <v>40</v>
      </c>
      <c r="AO905" s="168">
        <v>0.99</v>
      </c>
      <c r="AP905" s="358">
        <v>1</v>
      </c>
      <c r="AQ905" s="358" t="s">
        <v>40</v>
      </c>
      <c r="AR905" s="358">
        <v>1</v>
      </c>
      <c r="AS905" s="359">
        <v>1</v>
      </c>
      <c r="AT905" s="364">
        <v>0.0810595228934205</v>
      </c>
      <c r="AU905" s="361" t="s">
        <v>40</v>
      </c>
      <c r="AV905" s="362" t="s">
        <v>40</v>
      </c>
      <c r="AW905" s="362" t="s">
        <v>40</v>
      </c>
      <c r="AX905" s="362" t="s">
        <v>40</v>
      </c>
      <c r="AY905" s="142"/>
      <c r="AZ905" s="140"/>
    </row>
    <row r="906" spans="1:52">
      <c r="A906" s="138"/>
      <c r="B906" s="142"/>
      <c r="C906" s="182" t="s">
        <v>1669</v>
      </c>
      <c r="D906" s="166" t="s">
        <v>26</v>
      </c>
      <c r="E906" s="166" t="s">
        <v>1670</v>
      </c>
      <c r="F906" s="167" t="s">
        <v>1671</v>
      </c>
      <c r="G906" s="183" t="s">
        <v>1672</v>
      </c>
      <c r="H906" s="184" t="s">
        <v>1672</v>
      </c>
      <c r="I906" s="184" t="s">
        <v>1672</v>
      </c>
      <c r="J906" s="184" t="s">
        <v>1672</v>
      </c>
      <c r="K906" s="168">
        <v>0.9</v>
      </c>
      <c r="L906" s="169">
        <v>0.933333333333333</v>
      </c>
      <c r="M906" s="169">
        <v>0.928571428571429</v>
      </c>
      <c r="N906" s="170">
        <v>0.9375</v>
      </c>
      <c r="O906" s="170">
        <v>0.894168466522678</v>
      </c>
      <c r="P906" s="356">
        <v>0.9</v>
      </c>
      <c r="Q906" s="357">
        <v>0.941176470588235</v>
      </c>
      <c r="R906" s="169">
        <v>0.88515406162465</v>
      </c>
      <c r="S906" s="169">
        <v>0.906602254428341</v>
      </c>
      <c r="T906" s="169">
        <v>0.916100261417807</v>
      </c>
      <c r="U906" s="356">
        <v>0.9</v>
      </c>
      <c r="V906" s="169">
        <v>0.929252782193959</v>
      </c>
      <c r="W906" s="169">
        <v>0.903361344537815</v>
      </c>
      <c r="X906" s="169">
        <v>0.921900161030596</v>
      </c>
      <c r="Y906" s="169">
        <v>0.925972628017838</v>
      </c>
      <c r="Z906" s="356">
        <v>0.92</v>
      </c>
      <c r="AA906" s="356">
        <v>0.973404255319149</v>
      </c>
      <c r="AB906" s="356">
        <v>0.936893203883495</v>
      </c>
      <c r="AC906" s="356">
        <v>0.96875</v>
      </c>
      <c r="AD906" s="356">
        <v>0.948792016806723</v>
      </c>
      <c r="AE906" s="356">
        <v>0.92</v>
      </c>
      <c r="AF906" s="169">
        <v>0.970533305665076</v>
      </c>
      <c r="AG906" s="169">
        <v>0.967722509936168</v>
      </c>
      <c r="AH906" s="169">
        <v>0.978531073446328</v>
      </c>
      <c r="AI906" s="169">
        <v>0.979648029860947</v>
      </c>
      <c r="AJ906" s="356">
        <v>0.92</v>
      </c>
      <c r="AK906" s="169">
        <v>0.973700305810398</v>
      </c>
      <c r="AL906" s="169">
        <v>0.943539630836048</v>
      </c>
      <c r="AM906" s="169">
        <v>0.969986357435198</v>
      </c>
      <c r="AN906" s="169">
        <v>0.970633655474743</v>
      </c>
      <c r="AO906" s="168">
        <v>0.99</v>
      </c>
      <c r="AP906" s="358">
        <v>1</v>
      </c>
      <c r="AQ906" s="358">
        <v>1</v>
      </c>
      <c r="AR906" s="358">
        <v>1</v>
      </c>
      <c r="AS906" s="359">
        <v>1</v>
      </c>
      <c r="AT906" s="364">
        <v>0.0656418488929858</v>
      </c>
      <c r="AU906" s="361">
        <v>0.0833333333333333</v>
      </c>
      <c r="AV906" s="362">
        <v>0.0714285714285714</v>
      </c>
      <c r="AW906" s="362">
        <v>0</v>
      </c>
      <c r="AX906" s="362">
        <v>0.0416666666666667</v>
      </c>
      <c r="AY906" s="142"/>
      <c r="AZ906" s="140"/>
    </row>
    <row r="907" spans="1:52">
      <c r="A907" s="138"/>
      <c r="B907" s="142"/>
      <c r="C907" s="182" t="s">
        <v>1669</v>
      </c>
      <c r="D907" s="166" t="s">
        <v>26</v>
      </c>
      <c r="E907" s="166" t="s">
        <v>1670</v>
      </c>
      <c r="F907" s="167" t="s">
        <v>1673</v>
      </c>
      <c r="G907" s="185" t="s">
        <v>1674</v>
      </c>
      <c r="H907" s="186" t="s">
        <v>1674</v>
      </c>
      <c r="I907" s="186" t="s">
        <v>1674</v>
      </c>
      <c r="J907" s="186" t="s">
        <v>1674</v>
      </c>
      <c r="K907" s="168">
        <v>0.9</v>
      </c>
      <c r="L907" s="169">
        <v>0.980392156862745</v>
      </c>
      <c r="M907" s="169">
        <v>0.902439024390244</v>
      </c>
      <c r="N907" s="170">
        <v>0.955555555555556</v>
      </c>
      <c r="O907" s="170">
        <v>0.951763858891289</v>
      </c>
      <c r="P907" s="356">
        <v>0.9</v>
      </c>
      <c r="Q907" s="357">
        <v>0.897062023939064</v>
      </c>
      <c r="R907" s="169">
        <v>0.811710193765796</v>
      </c>
      <c r="S907" s="169">
        <v>0.829164700330345</v>
      </c>
      <c r="T907" s="169">
        <v>0.873886326166964</v>
      </c>
      <c r="U907" s="356">
        <v>0.9</v>
      </c>
      <c r="V907" s="169">
        <v>0.843090315560392</v>
      </c>
      <c r="W907" s="169">
        <v>0.850042122999157</v>
      </c>
      <c r="X907" s="169">
        <v>0.837659273242095</v>
      </c>
      <c r="Y907" s="169">
        <v>0.87386134656697</v>
      </c>
      <c r="Z907" s="356">
        <v>0.92</v>
      </c>
      <c r="AA907" s="356">
        <v>0.908396946564885</v>
      </c>
      <c r="AB907" s="356">
        <v>0.874666666666667</v>
      </c>
      <c r="AC907" s="356">
        <v>0.866216216216216</v>
      </c>
      <c r="AD907" s="356">
        <v>0.914621801808091</v>
      </c>
      <c r="AE907" s="356">
        <v>0.92</v>
      </c>
      <c r="AF907" s="169">
        <v>0.987886129618413</v>
      </c>
      <c r="AG907" s="169">
        <v>0.974631268436578</v>
      </c>
      <c r="AH907" s="169">
        <v>0.846715328467153</v>
      </c>
      <c r="AI907" s="169">
        <v>0.972512340867758</v>
      </c>
      <c r="AJ907" s="356">
        <v>0.92</v>
      </c>
      <c r="AK907" s="169">
        <v>0.914498757249379</v>
      </c>
      <c r="AL907" s="169">
        <v>0.908130601792574</v>
      </c>
      <c r="AM907" s="169">
        <v>0.892749548102029</v>
      </c>
      <c r="AN907" s="169">
        <v>0.931106106947199</v>
      </c>
      <c r="AO907" s="168">
        <v>0.99</v>
      </c>
      <c r="AP907" s="358">
        <v>1</v>
      </c>
      <c r="AQ907" s="358">
        <v>1</v>
      </c>
      <c r="AR907" s="358">
        <v>1</v>
      </c>
      <c r="AS907" s="359">
        <v>1</v>
      </c>
      <c r="AT907" s="364">
        <v>0.0656418488929858</v>
      </c>
      <c r="AU907" s="361">
        <v>0.205128205128205</v>
      </c>
      <c r="AV907" s="362">
        <v>0.135135135135135</v>
      </c>
      <c r="AW907" s="362">
        <v>0.113636363636364</v>
      </c>
      <c r="AX907" s="362">
        <v>0.0833333333333333</v>
      </c>
      <c r="AY907" s="142"/>
      <c r="AZ907" s="140"/>
    </row>
    <row r="908" spans="1:52">
      <c r="A908" s="138"/>
      <c r="B908" s="142"/>
      <c r="C908" s="182" t="s">
        <v>1669</v>
      </c>
      <c r="D908" s="166" t="s">
        <v>26</v>
      </c>
      <c r="E908" s="166" t="s">
        <v>1670</v>
      </c>
      <c r="F908" s="167" t="s">
        <v>1675</v>
      </c>
      <c r="G908" s="185" t="s">
        <v>1676</v>
      </c>
      <c r="H908" s="186" t="s">
        <v>1676</v>
      </c>
      <c r="I908" s="186" t="s">
        <v>1676</v>
      </c>
      <c r="J908" s="186" t="s">
        <v>1676</v>
      </c>
      <c r="K908" s="168">
        <v>0.9</v>
      </c>
      <c r="L908" s="169">
        <v>0.833333333333333</v>
      </c>
      <c r="M908" s="169">
        <v>0.941176470588235</v>
      </c>
      <c r="N908" s="170">
        <v>0.970588235294118</v>
      </c>
      <c r="O908" s="170">
        <v>0.949849548645938</v>
      </c>
      <c r="P908" s="356">
        <v>0.9</v>
      </c>
      <c r="Q908" s="357">
        <v>0.649481295190192</v>
      </c>
      <c r="R908" s="169">
        <v>0.872286079182631</v>
      </c>
      <c r="S908" s="169">
        <v>0.746775715633847</v>
      </c>
      <c r="T908" s="169">
        <v>0.89405657748049</v>
      </c>
      <c r="U908" s="356">
        <v>0.9</v>
      </c>
      <c r="V908" s="169">
        <v>0.891857906318768</v>
      </c>
      <c r="W908" s="169">
        <v>0.9272030651341</v>
      </c>
      <c r="X908" s="169">
        <v>0.895879207297892</v>
      </c>
      <c r="Y908" s="169">
        <v>0.896448810850985</v>
      </c>
      <c r="Z908" s="356">
        <v>0.92</v>
      </c>
      <c r="AA908" s="356">
        <v>0.929008567931457</v>
      </c>
      <c r="AB908" s="356">
        <v>0.939542483660131</v>
      </c>
      <c r="AC908" s="356">
        <v>0.911308203991131</v>
      </c>
      <c r="AD908" s="356">
        <v>0.909986937418359</v>
      </c>
      <c r="AE908" s="356">
        <v>0.92</v>
      </c>
      <c r="AF908" s="169">
        <v>0.976576576576577</v>
      </c>
      <c r="AG908" s="169">
        <v>0.981288981288981</v>
      </c>
      <c r="AH908" s="169">
        <v>0.84331797235023</v>
      </c>
      <c r="AI908" s="169">
        <v>0.925170379179436</v>
      </c>
      <c r="AJ908" s="356">
        <v>0.92</v>
      </c>
      <c r="AK908" s="169">
        <v>0.950725362681341</v>
      </c>
      <c r="AL908" s="169">
        <v>0.955484167049105</v>
      </c>
      <c r="AM908" s="169">
        <v>0.947382920110193</v>
      </c>
      <c r="AN908" s="169">
        <v>0.945757213756398</v>
      </c>
      <c r="AO908" s="168">
        <v>0.99</v>
      </c>
      <c r="AP908" s="358">
        <v>1</v>
      </c>
      <c r="AQ908" s="358">
        <v>1</v>
      </c>
      <c r="AR908" s="358">
        <v>1</v>
      </c>
      <c r="AS908" s="359">
        <v>1</v>
      </c>
      <c r="AT908" s="364">
        <v>0.0656418488929858</v>
      </c>
      <c r="AU908" s="361">
        <v>0.0526315789473684</v>
      </c>
      <c r="AV908" s="362">
        <v>0.0952380952380952</v>
      </c>
      <c r="AW908" s="362">
        <v>0.0645161290322581</v>
      </c>
      <c r="AX908" s="362">
        <v>0.0623800383877159</v>
      </c>
      <c r="AY908" s="142"/>
      <c r="AZ908" s="140"/>
    </row>
    <row r="909" spans="1:52">
      <c r="A909" s="138"/>
      <c r="B909" s="142"/>
      <c r="C909" s="182" t="s">
        <v>1669</v>
      </c>
      <c r="D909" s="166" t="s">
        <v>26</v>
      </c>
      <c r="E909" s="166" t="s">
        <v>1670</v>
      </c>
      <c r="F909" s="167" t="s">
        <v>1677</v>
      </c>
      <c r="G909" s="185" t="s">
        <v>1678</v>
      </c>
      <c r="H909" s="186" t="s">
        <v>1678</v>
      </c>
      <c r="I909" s="186" t="s">
        <v>1678</v>
      </c>
      <c r="J909" s="186" t="s">
        <v>1678</v>
      </c>
      <c r="K909" s="168">
        <v>0.9</v>
      </c>
      <c r="L909" s="169">
        <v>0.970588235294118</v>
      </c>
      <c r="M909" s="169">
        <v>0.96551724137931</v>
      </c>
      <c r="N909" s="170">
        <v>0.967741935483871</v>
      </c>
      <c r="O909" s="170">
        <v>0.953027139874739</v>
      </c>
      <c r="P909" s="356">
        <v>0.9</v>
      </c>
      <c r="Q909" s="357">
        <v>0.950698438783895</v>
      </c>
      <c r="R909" s="169">
        <v>0.934615384615385</v>
      </c>
      <c r="S909" s="169">
        <v>0.907465495608532</v>
      </c>
      <c r="T909" s="169">
        <v>0.932142813874317</v>
      </c>
      <c r="U909" s="356">
        <v>0.9</v>
      </c>
      <c r="V909" s="169">
        <v>0.92413037523966</v>
      </c>
      <c r="W909" s="169">
        <v>0.934615384615385</v>
      </c>
      <c r="X909" s="169">
        <v>0.936010037641154</v>
      </c>
      <c r="Y909" s="169">
        <v>0.924195248421996</v>
      </c>
      <c r="Z909" s="356">
        <v>0.92</v>
      </c>
      <c r="AA909" s="356">
        <v>0.947310647639956</v>
      </c>
      <c r="AB909" s="356">
        <v>0.949886104783599</v>
      </c>
      <c r="AC909" s="356">
        <v>0.971973094170404</v>
      </c>
      <c r="AD909" s="356">
        <v>0.950410454012397</v>
      </c>
      <c r="AE909" s="356">
        <v>0.92</v>
      </c>
      <c r="AF909" s="169">
        <v>0.971055849979617</v>
      </c>
      <c r="AG909" s="169">
        <v>0.991757575757576</v>
      </c>
      <c r="AH909" s="169">
        <v>0.942675159235669</v>
      </c>
      <c r="AI909" s="169">
        <v>0.986348374175306</v>
      </c>
      <c r="AJ909" s="356">
        <v>0.92</v>
      </c>
      <c r="AK909" s="169">
        <v>0.963401271093579</v>
      </c>
      <c r="AL909" s="169">
        <v>0.963888888888889</v>
      </c>
      <c r="AM909" s="169">
        <v>0.971813725490196</v>
      </c>
      <c r="AN909" s="169">
        <v>0.969717729524717</v>
      </c>
      <c r="AO909" s="168">
        <v>0.99</v>
      </c>
      <c r="AP909" s="358">
        <v>1</v>
      </c>
      <c r="AQ909" s="358">
        <v>1</v>
      </c>
      <c r="AR909" s="358">
        <v>1</v>
      </c>
      <c r="AS909" s="359">
        <v>1</v>
      </c>
      <c r="AT909" s="364">
        <v>0.0656418488929858</v>
      </c>
      <c r="AU909" s="361">
        <v>0.136363636363636</v>
      </c>
      <c r="AV909" s="362">
        <v>0.130434782608696</v>
      </c>
      <c r="AW909" s="362">
        <v>0</v>
      </c>
      <c r="AX909" s="362">
        <v>0.0515723270440252</v>
      </c>
      <c r="AY909" s="142"/>
      <c r="AZ909" s="140"/>
    </row>
    <row r="910" spans="1:52">
      <c r="A910" s="138"/>
      <c r="B910" s="142"/>
      <c r="C910" s="182" t="s">
        <v>1669</v>
      </c>
      <c r="D910" s="166" t="s">
        <v>26</v>
      </c>
      <c r="E910" s="166" t="s">
        <v>1670</v>
      </c>
      <c r="F910" s="167" t="s">
        <v>1679</v>
      </c>
      <c r="G910" s="185" t="s">
        <v>1680</v>
      </c>
      <c r="H910" s="186" t="s">
        <v>1680</v>
      </c>
      <c r="I910" s="186" t="s">
        <v>1680</v>
      </c>
      <c r="J910" s="186" t="s">
        <v>1680</v>
      </c>
      <c r="K910" s="168">
        <v>0.9</v>
      </c>
      <c r="L910" s="169">
        <v>0.941176470588235</v>
      </c>
      <c r="M910" s="169">
        <v>1</v>
      </c>
      <c r="N910" s="170">
        <v>1</v>
      </c>
      <c r="O910" s="170">
        <v>0.967602591792657</v>
      </c>
      <c r="P910" s="356">
        <v>0.9</v>
      </c>
      <c r="Q910" s="357">
        <v>0.977390180878553</v>
      </c>
      <c r="R910" s="169">
        <v>0.943295019157088</v>
      </c>
      <c r="S910" s="169">
        <v>0.946</v>
      </c>
      <c r="T910" s="169">
        <v>0.962177507980533</v>
      </c>
      <c r="U910" s="356">
        <v>0.9</v>
      </c>
      <c r="V910" s="169">
        <v>0.921511627906977</v>
      </c>
      <c r="W910" s="169">
        <v>0.940996168582375</v>
      </c>
      <c r="X910" s="169">
        <v>0.9408</v>
      </c>
      <c r="Y910" s="169">
        <v>0.933997069443718</v>
      </c>
      <c r="Z910" s="356">
        <v>0.92</v>
      </c>
      <c r="AA910" s="356">
        <v>0.858974358974359</v>
      </c>
      <c r="AB910" s="356">
        <v>0.90719696969697</v>
      </c>
      <c r="AC910" s="356">
        <v>0.967980295566502</v>
      </c>
      <c r="AD910" s="356">
        <v>0.925804259175351</v>
      </c>
      <c r="AE910" s="356">
        <v>0.92</v>
      </c>
      <c r="AF910" s="169">
        <v>0.98879202988792</v>
      </c>
      <c r="AG910" s="169">
        <v>0.965953307392996</v>
      </c>
      <c r="AH910" s="169">
        <v>0.887072808320951</v>
      </c>
      <c r="AI910" s="169">
        <v>0.932418247880501</v>
      </c>
      <c r="AJ910" s="356">
        <v>0.92</v>
      </c>
      <c r="AK910" s="169">
        <v>0.9437564499484</v>
      </c>
      <c r="AL910" s="169">
        <v>0.951472191930207</v>
      </c>
      <c r="AM910" s="169">
        <v>0.979008947006194</v>
      </c>
      <c r="AN910" s="169">
        <v>0.970137516206508</v>
      </c>
      <c r="AO910" s="168">
        <v>0.99</v>
      </c>
      <c r="AP910" s="358">
        <v>1</v>
      </c>
      <c r="AQ910" s="358">
        <v>1</v>
      </c>
      <c r="AR910" s="358">
        <v>1</v>
      </c>
      <c r="AS910" s="359">
        <v>1</v>
      </c>
      <c r="AT910" s="364">
        <v>0.0656418488929858</v>
      </c>
      <c r="AU910" s="361">
        <v>0.285714285714286</v>
      </c>
      <c r="AV910" s="362">
        <v>0.0454545454545455</v>
      </c>
      <c r="AW910" s="362">
        <v>0</v>
      </c>
      <c r="AX910" s="362">
        <v>0.0566750629722922</v>
      </c>
      <c r="AY910" s="142"/>
      <c r="AZ910" s="140"/>
    </row>
    <row r="911" spans="1:52">
      <c r="A911" s="138"/>
      <c r="B911" s="142"/>
      <c r="C911" s="182" t="s">
        <v>1669</v>
      </c>
      <c r="D911" s="166" t="s">
        <v>235</v>
      </c>
      <c r="E911" s="166" t="s">
        <v>1670</v>
      </c>
      <c r="F911" s="167" t="s">
        <v>1681</v>
      </c>
      <c r="G911" s="185" t="s">
        <v>1682</v>
      </c>
      <c r="H911" s="186" t="s">
        <v>1682</v>
      </c>
      <c r="I911" s="186" t="s">
        <v>1682</v>
      </c>
      <c r="J911" s="186" t="s">
        <v>1682</v>
      </c>
      <c r="K911" s="168">
        <v>0.9</v>
      </c>
      <c r="L911" s="169" t="s">
        <v>40</v>
      </c>
      <c r="M911" s="169" t="s">
        <v>40</v>
      </c>
      <c r="N911" s="170" t="s">
        <v>40</v>
      </c>
      <c r="O911" s="170" t="s">
        <v>40</v>
      </c>
      <c r="P911" s="356">
        <v>0.9</v>
      </c>
      <c r="Q911" s="357" t="s">
        <v>40</v>
      </c>
      <c r="R911" s="169" t="s">
        <v>40</v>
      </c>
      <c r="S911" s="169" t="s">
        <v>40</v>
      </c>
      <c r="T911" s="169">
        <v>0</v>
      </c>
      <c r="U911" s="356">
        <v>0.9</v>
      </c>
      <c r="V911" s="169" t="s">
        <v>40</v>
      </c>
      <c r="W911" s="169" t="s">
        <v>40</v>
      </c>
      <c r="X911" s="169" t="s">
        <v>40</v>
      </c>
      <c r="Y911" s="169">
        <v>1</v>
      </c>
      <c r="Z911" s="356">
        <v>0.92</v>
      </c>
      <c r="AA911" s="356" t="s">
        <v>40</v>
      </c>
      <c r="AB911" s="356" t="s">
        <v>40</v>
      </c>
      <c r="AC911" s="356" t="s">
        <v>40</v>
      </c>
      <c r="AD911" s="356" t="s">
        <v>40</v>
      </c>
      <c r="AE911" s="356">
        <v>0.92</v>
      </c>
      <c r="AF911" s="169">
        <v>0.993006993006993</v>
      </c>
      <c r="AG911" s="169">
        <v>0.977346278317152</v>
      </c>
      <c r="AH911" s="169">
        <v>0.775700934579439</v>
      </c>
      <c r="AI911" s="169">
        <v>0.952912767884093</v>
      </c>
      <c r="AJ911" s="356">
        <v>0.92</v>
      </c>
      <c r="AK911" s="169" t="s">
        <v>40</v>
      </c>
      <c r="AL911" s="169" t="s">
        <v>40</v>
      </c>
      <c r="AM911" s="169">
        <v>1</v>
      </c>
      <c r="AN911" s="169">
        <v>1</v>
      </c>
      <c r="AO911" s="168">
        <v>0.99</v>
      </c>
      <c r="AP911" s="358">
        <v>1</v>
      </c>
      <c r="AQ911" s="358">
        <v>1</v>
      </c>
      <c r="AR911" s="358">
        <v>1</v>
      </c>
      <c r="AS911" s="359">
        <v>1</v>
      </c>
      <c r="AT911" s="364">
        <v>0.0656418488929858</v>
      </c>
      <c r="AU911" s="361" t="s">
        <v>40</v>
      </c>
      <c r="AV911" s="362" t="s">
        <v>40</v>
      </c>
      <c r="AW911" s="362" t="s">
        <v>40</v>
      </c>
      <c r="AX911" s="362" t="s">
        <v>40</v>
      </c>
      <c r="AY911" s="142"/>
      <c r="AZ911" s="140"/>
    </row>
    <row r="912" spans="1:52">
      <c r="A912" s="138"/>
      <c r="B912" s="142"/>
      <c r="C912" s="182" t="s">
        <v>1669</v>
      </c>
      <c r="D912" s="166" t="s">
        <v>26</v>
      </c>
      <c r="E912" s="166" t="s">
        <v>1670</v>
      </c>
      <c r="F912" s="167" t="s">
        <v>1683</v>
      </c>
      <c r="G912" s="187" t="s">
        <v>1684</v>
      </c>
      <c r="H912" s="188" t="s">
        <v>1684</v>
      </c>
      <c r="I912" s="188" t="s">
        <v>1684</v>
      </c>
      <c r="J912" s="188" t="s">
        <v>1684</v>
      </c>
      <c r="K912" s="168">
        <v>0.9</v>
      </c>
      <c r="L912" s="169">
        <v>0.894736842105263</v>
      </c>
      <c r="M912" s="169">
        <v>0.878787878787879</v>
      </c>
      <c r="N912" s="170">
        <v>0.891891891891892</v>
      </c>
      <c r="O912" s="170">
        <v>0.909254267744834</v>
      </c>
      <c r="P912" s="356">
        <v>0.9</v>
      </c>
      <c r="Q912" s="357">
        <v>0.883821193555707</v>
      </c>
      <c r="R912" s="169">
        <v>0.868421052631579</v>
      </c>
      <c r="S912" s="169">
        <v>0.834092202618099</v>
      </c>
      <c r="T912" s="169">
        <v>0.864024168232944</v>
      </c>
      <c r="U912" s="356">
        <v>0.9</v>
      </c>
      <c r="V912" s="169">
        <v>0.862945314272748</v>
      </c>
      <c r="W912" s="169">
        <v>0.886602870813397</v>
      </c>
      <c r="X912" s="169">
        <v>0.896983494593056</v>
      </c>
      <c r="Y912" s="169">
        <v>0.887611812519066</v>
      </c>
      <c r="Z912" s="356">
        <v>0.92</v>
      </c>
      <c r="AA912" s="356">
        <v>0.888498683055312</v>
      </c>
      <c r="AB912" s="356">
        <v>0.900481540930979</v>
      </c>
      <c r="AC912" s="356">
        <v>0.954332552693208</v>
      </c>
      <c r="AD912" s="356">
        <v>0.916956575123808</v>
      </c>
      <c r="AE912" s="356">
        <v>0.92</v>
      </c>
      <c r="AF912" s="169">
        <v>0.963314630988347</v>
      </c>
      <c r="AG912" s="169">
        <v>0.968789013732834</v>
      </c>
      <c r="AH912" s="169">
        <v>0.967842323651452</v>
      </c>
      <c r="AI912" s="169">
        <v>0.927676762181937</v>
      </c>
      <c r="AJ912" s="356">
        <v>0.92</v>
      </c>
      <c r="AK912" s="169">
        <v>0.877028489001082</v>
      </c>
      <c r="AL912" s="169">
        <v>0.89240972733972</v>
      </c>
      <c r="AM912" s="169">
        <v>0.923076923076923</v>
      </c>
      <c r="AN912" s="169">
        <v>0.906396750856708</v>
      </c>
      <c r="AO912" s="168">
        <v>0.99</v>
      </c>
      <c r="AP912" s="358">
        <v>1</v>
      </c>
      <c r="AQ912" s="358">
        <v>1</v>
      </c>
      <c r="AR912" s="358">
        <v>1</v>
      </c>
      <c r="AS912" s="359">
        <v>1</v>
      </c>
      <c r="AT912" s="364">
        <v>0.0656418488929858</v>
      </c>
      <c r="AU912" s="361">
        <v>0.321428571428571</v>
      </c>
      <c r="AV912" s="362">
        <v>0.0416666666666667</v>
      </c>
      <c r="AW912" s="362">
        <v>0.0208333333333333</v>
      </c>
      <c r="AX912" s="362">
        <v>0.0834645669291339</v>
      </c>
      <c r="AY912" s="142"/>
      <c r="AZ912" s="140"/>
    </row>
    <row r="913" spans="1:52">
      <c r="A913" s="138"/>
      <c r="B913" s="142"/>
      <c r="C913" s="182" t="s">
        <v>1669</v>
      </c>
      <c r="D913" s="166" t="s">
        <v>235</v>
      </c>
      <c r="E913" s="166" t="s">
        <v>1670</v>
      </c>
      <c r="F913" s="167" t="s">
        <v>1685</v>
      </c>
      <c r="G913" s="187" t="s">
        <v>1686</v>
      </c>
      <c r="H913" s="188" t="s">
        <v>1686</v>
      </c>
      <c r="I913" s="188" t="s">
        <v>1686</v>
      </c>
      <c r="J913" s="188" t="s">
        <v>1686</v>
      </c>
      <c r="K913" s="168">
        <v>0.9</v>
      </c>
      <c r="L913" s="169" t="s">
        <v>40</v>
      </c>
      <c r="M913" s="169" t="s">
        <v>40</v>
      </c>
      <c r="N913" s="170" t="s">
        <v>40</v>
      </c>
      <c r="O913" s="170" t="s">
        <v>40</v>
      </c>
      <c r="P913" s="356">
        <v>0.9</v>
      </c>
      <c r="Q913" s="357" t="s">
        <v>40</v>
      </c>
      <c r="R913" s="169" t="s">
        <v>40</v>
      </c>
      <c r="S913" s="169" t="s">
        <v>40</v>
      </c>
      <c r="T913" s="169">
        <v>0</v>
      </c>
      <c r="U913" s="356">
        <v>0.9</v>
      </c>
      <c r="V913" s="169" t="s">
        <v>40</v>
      </c>
      <c r="W913" s="169" t="s">
        <v>40</v>
      </c>
      <c r="X913" s="169" t="s">
        <v>40</v>
      </c>
      <c r="Y913" s="169">
        <v>1</v>
      </c>
      <c r="Z913" s="356">
        <v>0.92</v>
      </c>
      <c r="AA913" s="356" t="s">
        <v>40</v>
      </c>
      <c r="AB913" s="356" t="s">
        <v>40</v>
      </c>
      <c r="AC913" s="356" t="s">
        <v>40</v>
      </c>
      <c r="AD913" s="356" t="s">
        <v>40</v>
      </c>
      <c r="AE913" s="356">
        <v>0.92</v>
      </c>
      <c r="AF913" s="169">
        <v>0.996894409937888</v>
      </c>
      <c r="AG913" s="169">
        <v>0.973262032085562</v>
      </c>
      <c r="AH913" s="169">
        <v>0.892405063291139</v>
      </c>
      <c r="AI913" s="169">
        <v>0.952502553626149</v>
      </c>
      <c r="AJ913" s="356">
        <v>0.92</v>
      </c>
      <c r="AK913" s="169" t="s">
        <v>40</v>
      </c>
      <c r="AL913" s="169" t="s">
        <v>40</v>
      </c>
      <c r="AM913" s="169" t="s">
        <v>40</v>
      </c>
      <c r="AN913" s="169">
        <v>1</v>
      </c>
      <c r="AO913" s="168">
        <v>0.99</v>
      </c>
      <c r="AP913" s="358">
        <v>1</v>
      </c>
      <c r="AQ913" s="358">
        <v>1</v>
      </c>
      <c r="AR913" s="358">
        <v>1</v>
      </c>
      <c r="AS913" s="359">
        <v>1</v>
      </c>
      <c r="AT913" s="364">
        <v>0.0656418488929858</v>
      </c>
      <c r="AU913" s="361" t="s">
        <v>40</v>
      </c>
      <c r="AV913" s="362" t="s">
        <v>40</v>
      </c>
      <c r="AW913" s="362" t="s">
        <v>40</v>
      </c>
      <c r="AX913" s="362" t="s">
        <v>40</v>
      </c>
      <c r="AY913" s="142"/>
      <c r="AZ913" s="140"/>
    </row>
    <row r="914" spans="1:52">
      <c r="A914" s="138"/>
      <c r="B914" s="142"/>
      <c r="C914" s="182" t="s">
        <v>1669</v>
      </c>
      <c r="D914" s="166" t="s">
        <v>26</v>
      </c>
      <c r="E914" s="166" t="s">
        <v>1670</v>
      </c>
      <c r="F914" s="167" t="s">
        <v>1687</v>
      </c>
      <c r="G914" s="187" t="s">
        <v>1688</v>
      </c>
      <c r="H914" s="188" t="s">
        <v>1688</v>
      </c>
      <c r="I914" s="188" t="s">
        <v>1688</v>
      </c>
      <c r="J914" s="188" t="s">
        <v>1688</v>
      </c>
      <c r="K914" s="168">
        <v>0.9</v>
      </c>
      <c r="L914" s="169">
        <v>1</v>
      </c>
      <c r="M914" s="169">
        <v>0.894736842105263</v>
      </c>
      <c r="N914" s="170">
        <v>0.95</v>
      </c>
      <c r="O914" s="170">
        <v>0.908424908424908</v>
      </c>
      <c r="P914" s="356">
        <v>0.9</v>
      </c>
      <c r="Q914" s="357">
        <v>0.893674293405114</v>
      </c>
      <c r="R914" s="169">
        <v>0.875868055555556</v>
      </c>
      <c r="S914" s="169">
        <v>0.847776510832383</v>
      </c>
      <c r="T914" s="169">
        <v>0.885793097973845</v>
      </c>
      <c r="U914" s="356">
        <v>0.9</v>
      </c>
      <c r="V914" s="169">
        <v>0.904441453566622</v>
      </c>
      <c r="W914" s="169">
        <v>0.953993055555556</v>
      </c>
      <c r="X914" s="169">
        <v>0.941847206385405</v>
      </c>
      <c r="Y914" s="169">
        <v>0.935583735190808</v>
      </c>
      <c r="Z914" s="356">
        <v>0.92</v>
      </c>
      <c r="AA914" s="356">
        <v>0.858223062381853</v>
      </c>
      <c r="AB914" s="356">
        <v>0.957589285714286</v>
      </c>
      <c r="AC914" s="356">
        <v>0.962655601659751</v>
      </c>
      <c r="AD914" s="356">
        <v>0.936111111111111</v>
      </c>
      <c r="AE914" s="356">
        <v>0.92</v>
      </c>
      <c r="AF914" s="169">
        <v>0.877850162866449</v>
      </c>
      <c r="AG914" s="169">
        <v>0.878075451066156</v>
      </c>
      <c r="AH914" s="169">
        <v>0.769938650306748</v>
      </c>
      <c r="AI914" s="169">
        <v>0.903951741967253</v>
      </c>
      <c r="AJ914" s="356">
        <v>0.92</v>
      </c>
      <c r="AK914" s="169">
        <v>0.906699751861042</v>
      </c>
      <c r="AL914" s="169">
        <v>0.95875</v>
      </c>
      <c r="AM914" s="169">
        <v>0.958407871198569</v>
      </c>
      <c r="AN914" s="169">
        <v>0.946844008504959</v>
      </c>
      <c r="AO914" s="168">
        <v>0.99</v>
      </c>
      <c r="AP914" s="358">
        <v>1</v>
      </c>
      <c r="AQ914" s="358">
        <v>1</v>
      </c>
      <c r="AR914" s="358">
        <v>1</v>
      </c>
      <c r="AS914" s="359">
        <v>1</v>
      </c>
      <c r="AT914" s="364">
        <v>0.0656418488929858</v>
      </c>
      <c r="AU914" s="361">
        <v>0.0769230769230769</v>
      </c>
      <c r="AV914" s="362">
        <v>0</v>
      </c>
      <c r="AW914" s="362">
        <v>0</v>
      </c>
      <c r="AX914" s="362">
        <v>0.0404858299595142</v>
      </c>
      <c r="AY914" s="142"/>
      <c r="AZ914" s="140"/>
    </row>
    <row r="915" spans="1:52">
      <c r="A915" s="138"/>
      <c r="B915" s="142"/>
      <c r="C915" s="182" t="s">
        <v>1669</v>
      </c>
      <c r="D915" s="166" t="s">
        <v>235</v>
      </c>
      <c r="E915" s="166" t="s">
        <v>1670</v>
      </c>
      <c r="F915" s="167" t="s">
        <v>1689</v>
      </c>
      <c r="G915" s="185" t="s">
        <v>1690</v>
      </c>
      <c r="H915" s="186" t="s">
        <v>1690</v>
      </c>
      <c r="I915" s="186" t="s">
        <v>1690</v>
      </c>
      <c r="J915" s="186" t="s">
        <v>1690</v>
      </c>
      <c r="K915" s="168">
        <v>0.9</v>
      </c>
      <c r="L915" s="169" t="s">
        <v>40</v>
      </c>
      <c r="M915" s="169" t="s">
        <v>40</v>
      </c>
      <c r="N915" s="170" t="s">
        <v>40</v>
      </c>
      <c r="O915" s="170" t="s">
        <v>40</v>
      </c>
      <c r="P915" s="356">
        <v>0.9</v>
      </c>
      <c r="Q915" s="357" t="s">
        <v>40</v>
      </c>
      <c r="R915" s="169" t="s">
        <v>40</v>
      </c>
      <c r="S915" s="169" t="s">
        <v>40</v>
      </c>
      <c r="T915" s="169">
        <v>0</v>
      </c>
      <c r="U915" s="356">
        <v>0.9</v>
      </c>
      <c r="V915" s="169" t="s">
        <v>40</v>
      </c>
      <c r="W915" s="169" t="s">
        <v>40</v>
      </c>
      <c r="X915" s="169" t="s">
        <v>40</v>
      </c>
      <c r="Y915" s="169">
        <v>0</v>
      </c>
      <c r="Z915" s="356">
        <v>0.92</v>
      </c>
      <c r="AA915" s="356" t="s">
        <v>40</v>
      </c>
      <c r="AB915" s="356" t="s">
        <v>40</v>
      </c>
      <c r="AC915" s="356" t="s">
        <v>40</v>
      </c>
      <c r="AD915" s="356" t="s">
        <v>40</v>
      </c>
      <c r="AE915" s="356">
        <v>0.92</v>
      </c>
      <c r="AF915" s="169">
        <v>1</v>
      </c>
      <c r="AG915" s="169">
        <v>1</v>
      </c>
      <c r="AH915" s="169">
        <v>1</v>
      </c>
      <c r="AI915" s="169">
        <v>0.999241274658574</v>
      </c>
      <c r="AJ915" s="356">
        <v>0.92</v>
      </c>
      <c r="AK915" s="169" t="s">
        <v>40</v>
      </c>
      <c r="AL915" s="169" t="s">
        <v>40</v>
      </c>
      <c r="AM915" s="169" t="s">
        <v>40</v>
      </c>
      <c r="AN915" s="169">
        <v>0</v>
      </c>
      <c r="AO915" s="168">
        <v>0.99</v>
      </c>
      <c r="AP915" s="358" t="s">
        <v>40</v>
      </c>
      <c r="AQ915" s="358" t="s">
        <v>40</v>
      </c>
      <c r="AR915" s="358" t="s">
        <v>40</v>
      </c>
      <c r="AS915" s="359">
        <v>1</v>
      </c>
      <c r="AT915" s="364">
        <v>0.0656418488929858</v>
      </c>
      <c r="AU915" s="361" t="s">
        <v>40</v>
      </c>
      <c r="AV915" s="362" t="s">
        <v>40</v>
      </c>
      <c r="AW915" s="362" t="s">
        <v>40</v>
      </c>
      <c r="AX915" s="362" t="s">
        <v>40</v>
      </c>
      <c r="AY915" s="142"/>
      <c r="AZ915" s="140"/>
    </row>
    <row r="916" spans="1:52">
      <c r="A916" s="138"/>
      <c r="B916" s="142"/>
      <c r="C916" s="182" t="s">
        <v>1669</v>
      </c>
      <c r="D916" s="166" t="s">
        <v>26</v>
      </c>
      <c r="E916" s="166" t="s">
        <v>1670</v>
      </c>
      <c r="F916" s="167" t="s">
        <v>1691</v>
      </c>
      <c r="G916" s="185" t="s">
        <v>1692</v>
      </c>
      <c r="H916" s="186" t="s">
        <v>1692</v>
      </c>
      <c r="I916" s="186" t="s">
        <v>1692</v>
      </c>
      <c r="J916" s="186" t="s">
        <v>1692</v>
      </c>
      <c r="K916" s="168">
        <v>0.9</v>
      </c>
      <c r="L916" s="169">
        <v>0.818181818181818</v>
      </c>
      <c r="M916" s="169">
        <v>0.761904761904762</v>
      </c>
      <c r="N916" s="170">
        <v>0.85</v>
      </c>
      <c r="O916" s="170">
        <v>0.797752808988764</v>
      </c>
      <c r="P916" s="356">
        <v>0.9</v>
      </c>
      <c r="Q916" s="357">
        <v>0.927455744533148</v>
      </c>
      <c r="R916" s="169">
        <v>0.981936416184971</v>
      </c>
      <c r="S916" s="169">
        <v>0.94546178343949</v>
      </c>
      <c r="T916" s="169">
        <v>0.92694985627595</v>
      </c>
      <c r="U916" s="356">
        <v>0.9</v>
      </c>
      <c r="V916" s="169">
        <v>0.863589031586255</v>
      </c>
      <c r="W916" s="169">
        <v>0.90606936416185</v>
      </c>
      <c r="X916" s="169">
        <v>0.861464968152866</v>
      </c>
      <c r="Y916" s="169">
        <v>0.843641009262217</v>
      </c>
      <c r="Z916" s="356">
        <v>0.92</v>
      </c>
      <c r="AA916" s="356">
        <v>0</v>
      </c>
      <c r="AB916" s="356" t="s">
        <v>40</v>
      </c>
      <c r="AC916" s="356" t="s">
        <v>40</v>
      </c>
      <c r="AD916" s="356">
        <v>0.625</v>
      </c>
      <c r="AE916" s="356">
        <v>0.92</v>
      </c>
      <c r="AF916" s="169">
        <v>0.999106943514177</v>
      </c>
      <c r="AG916" s="169">
        <v>0.997201492537313</v>
      </c>
      <c r="AH916" s="169">
        <v>0.999039780521262</v>
      </c>
      <c r="AI916" s="169">
        <v>0.997784538059652</v>
      </c>
      <c r="AJ916" s="356">
        <v>0.92</v>
      </c>
      <c r="AK916" s="169">
        <v>0.934119278779473</v>
      </c>
      <c r="AL916" s="169">
        <v>0.945165945165945</v>
      </c>
      <c r="AM916" s="169">
        <v>0.958200636942675</v>
      </c>
      <c r="AN916" s="169">
        <v>0.922661457136291</v>
      </c>
      <c r="AO916" s="168">
        <v>0.99</v>
      </c>
      <c r="AP916" s="358">
        <v>1</v>
      </c>
      <c r="AQ916" s="358">
        <v>1</v>
      </c>
      <c r="AR916" s="358">
        <v>1</v>
      </c>
      <c r="AS916" s="359">
        <v>1</v>
      </c>
      <c r="AT916" s="364">
        <v>0.0656418488929858</v>
      </c>
      <c r="AU916" s="361">
        <v>0.225806451612903</v>
      </c>
      <c r="AV916" s="362">
        <v>0.0857142857142857</v>
      </c>
      <c r="AW916" s="362">
        <v>0.0666666666666667</v>
      </c>
      <c r="AX916" s="362">
        <v>0.0660660660660661</v>
      </c>
      <c r="AY916" s="142"/>
      <c r="AZ916" s="140"/>
    </row>
    <row r="917" spans="1:52">
      <c r="A917" s="138"/>
      <c r="B917" s="142"/>
      <c r="C917" s="182" t="s">
        <v>1669</v>
      </c>
      <c r="D917" s="166" t="s">
        <v>26</v>
      </c>
      <c r="E917" s="166" t="s">
        <v>1670</v>
      </c>
      <c r="F917" s="167" t="s">
        <v>1693</v>
      </c>
      <c r="G917" s="185" t="s">
        <v>1694</v>
      </c>
      <c r="H917" s="186" t="s">
        <v>1694</v>
      </c>
      <c r="I917" s="186" t="s">
        <v>1694</v>
      </c>
      <c r="J917" s="186" t="s">
        <v>1694</v>
      </c>
      <c r="K917" s="168">
        <v>0.9</v>
      </c>
      <c r="L917" s="169">
        <v>0.966666666666667</v>
      </c>
      <c r="M917" s="169">
        <v>0.962962962962963</v>
      </c>
      <c r="N917" s="170">
        <v>0.827586206896552</v>
      </c>
      <c r="O917" s="170">
        <v>0.891111111111111</v>
      </c>
      <c r="P917" s="356">
        <v>0.9</v>
      </c>
      <c r="Q917" s="357">
        <v>0.896504642271983</v>
      </c>
      <c r="R917" s="169">
        <v>0.925974884335757</v>
      </c>
      <c r="S917" s="169">
        <v>0.962319911340968</v>
      </c>
      <c r="T917" s="169">
        <v>0.974320241691843</v>
      </c>
      <c r="U917" s="356">
        <v>0.9</v>
      </c>
      <c r="V917" s="169">
        <v>0.865101037684326</v>
      </c>
      <c r="W917" s="169">
        <v>0.911434236615995</v>
      </c>
      <c r="X917" s="169">
        <v>0.915404506834134</v>
      </c>
      <c r="Y917" s="169">
        <v>0.929836058290386</v>
      </c>
      <c r="Z917" s="356">
        <v>0.92</v>
      </c>
      <c r="AA917" s="356">
        <v>1</v>
      </c>
      <c r="AB917" s="356" t="s">
        <v>40</v>
      </c>
      <c r="AC917" s="356" t="s">
        <v>40</v>
      </c>
      <c r="AD917" s="356">
        <v>1</v>
      </c>
      <c r="AE917" s="356">
        <v>0.92</v>
      </c>
      <c r="AF917" s="169">
        <v>0.996951219512195</v>
      </c>
      <c r="AG917" s="169">
        <v>0.997790543526292</v>
      </c>
      <c r="AH917" s="169">
        <v>1</v>
      </c>
      <c r="AI917" s="169">
        <v>0.994016658785873</v>
      </c>
      <c r="AJ917" s="356">
        <v>0.92</v>
      </c>
      <c r="AK917" s="169">
        <v>0.927108927108927</v>
      </c>
      <c r="AL917" s="169">
        <v>0.928712871287129</v>
      </c>
      <c r="AM917" s="169">
        <v>0.952029520295203</v>
      </c>
      <c r="AN917" s="169">
        <v>0.957886906414114</v>
      </c>
      <c r="AO917" s="168">
        <v>0.99</v>
      </c>
      <c r="AP917" s="358">
        <v>1</v>
      </c>
      <c r="AQ917" s="358">
        <v>1</v>
      </c>
      <c r="AR917" s="358">
        <v>1</v>
      </c>
      <c r="AS917" s="359">
        <v>1</v>
      </c>
      <c r="AT917" s="364">
        <v>0.0656418488929858</v>
      </c>
      <c r="AU917" s="361">
        <v>0.25</v>
      </c>
      <c r="AV917" s="362">
        <v>0.0625</v>
      </c>
      <c r="AW917" s="362">
        <v>0.0952380952380952</v>
      </c>
      <c r="AX917" s="362">
        <v>0.0763723150357995</v>
      </c>
      <c r="AY917" s="142"/>
      <c r="AZ917" s="140"/>
    </row>
    <row r="918" spans="1:52">
      <c r="A918" s="138"/>
      <c r="B918" s="142"/>
      <c r="C918" s="182" t="s">
        <v>1669</v>
      </c>
      <c r="D918" s="166" t="s">
        <v>26</v>
      </c>
      <c r="E918" s="166" t="s">
        <v>1670</v>
      </c>
      <c r="F918" s="167" t="s">
        <v>1695</v>
      </c>
      <c r="G918" s="189" t="s">
        <v>1695</v>
      </c>
      <c r="H918" s="190" t="s">
        <v>1695</v>
      </c>
      <c r="I918" s="190" t="s">
        <v>1695</v>
      </c>
      <c r="J918" s="190" t="s">
        <v>1695</v>
      </c>
      <c r="K918" s="168">
        <v>0.9</v>
      </c>
      <c r="L918" s="169">
        <v>0.956521739130435</v>
      </c>
      <c r="M918" s="169">
        <v>0.888888888888889</v>
      </c>
      <c r="N918" s="170">
        <v>0.954545454545455</v>
      </c>
      <c r="O918" s="170">
        <v>0.930348258706468</v>
      </c>
      <c r="P918" s="356">
        <v>0.9</v>
      </c>
      <c r="Q918" s="357">
        <v>0.95364238410596</v>
      </c>
      <c r="R918" s="169">
        <v>0.892093023255814</v>
      </c>
      <c r="S918" s="169">
        <v>0.954598370197904</v>
      </c>
      <c r="T918" s="169">
        <v>0.957613980691988</v>
      </c>
      <c r="U918" s="356">
        <v>0.9</v>
      </c>
      <c r="V918" s="169">
        <v>0.925082781456954</v>
      </c>
      <c r="W918" s="169">
        <v>0.912558139534884</v>
      </c>
      <c r="X918" s="169">
        <v>0.934225844004657</v>
      </c>
      <c r="Y918" s="169">
        <v>0.91617926855049</v>
      </c>
      <c r="Z918" s="356">
        <v>0.92</v>
      </c>
      <c r="AA918" s="356">
        <v>1</v>
      </c>
      <c r="AB918" s="356" t="s">
        <v>40</v>
      </c>
      <c r="AC918" s="356" t="s">
        <v>40</v>
      </c>
      <c r="AD918" s="356">
        <v>1</v>
      </c>
      <c r="AE918" s="356">
        <v>0.92</v>
      </c>
      <c r="AF918" s="169">
        <v>0.999206349206349</v>
      </c>
      <c r="AG918" s="169">
        <v>0.997474747474748</v>
      </c>
      <c r="AH918" s="169">
        <v>1</v>
      </c>
      <c r="AI918" s="169">
        <v>0.997744360902256</v>
      </c>
      <c r="AJ918" s="356">
        <v>0.92</v>
      </c>
      <c r="AK918" s="169">
        <v>0.950806118230674</v>
      </c>
      <c r="AL918" s="169">
        <v>0.934259259259259</v>
      </c>
      <c r="AM918" s="169">
        <v>0.96046511627907</v>
      </c>
      <c r="AN918" s="169">
        <v>0.949488198670372</v>
      </c>
      <c r="AO918" s="168">
        <v>0.99</v>
      </c>
      <c r="AP918" s="358">
        <v>1</v>
      </c>
      <c r="AQ918" s="358">
        <v>1</v>
      </c>
      <c r="AR918" s="358">
        <v>1</v>
      </c>
      <c r="AS918" s="359">
        <v>1</v>
      </c>
      <c r="AT918" s="364">
        <v>0.0656418488929858</v>
      </c>
      <c r="AU918" s="361">
        <v>0.25</v>
      </c>
      <c r="AV918" s="362">
        <v>0</v>
      </c>
      <c r="AW918" s="362">
        <v>0.142857142857143</v>
      </c>
      <c r="AX918" s="362">
        <v>0.0465116279069767</v>
      </c>
      <c r="AY918" s="142"/>
      <c r="AZ918" s="140"/>
    </row>
    <row r="919" spans="1:52">
      <c r="A919" s="138"/>
      <c r="B919" s="142"/>
      <c r="C919" s="182" t="s">
        <v>1669</v>
      </c>
      <c r="D919" s="166" t="s">
        <v>26</v>
      </c>
      <c r="E919" s="166" t="s">
        <v>1670</v>
      </c>
      <c r="F919" s="167" t="s">
        <v>1696</v>
      </c>
      <c r="G919" s="185" t="s">
        <v>1697</v>
      </c>
      <c r="H919" s="186" t="s">
        <v>1697</v>
      </c>
      <c r="I919" s="186" t="s">
        <v>1697</v>
      </c>
      <c r="J919" s="186" t="s">
        <v>1697</v>
      </c>
      <c r="K919" s="168">
        <v>0.9</v>
      </c>
      <c r="L919" s="169">
        <v>0.948717948717949</v>
      </c>
      <c r="M919" s="169">
        <v>0.611111111111111</v>
      </c>
      <c r="N919" s="170">
        <v>0.972972972972973</v>
      </c>
      <c r="O919" s="170">
        <v>0.879384088964927</v>
      </c>
      <c r="P919" s="356">
        <v>0.9</v>
      </c>
      <c r="Q919" s="357">
        <v>0.982721893491124</v>
      </c>
      <c r="R919" s="169">
        <v>0.991538868323638</v>
      </c>
      <c r="S919" s="169">
        <v>0.987238567883729</v>
      </c>
      <c r="T919" s="169">
        <v>0.983831383020498</v>
      </c>
      <c r="U919" s="356">
        <v>0.9</v>
      </c>
      <c r="V919" s="169">
        <v>0.939881656804734</v>
      </c>
      <c r="W919" s="169">
        <v>0.962982548915918</v>
      </c>
      <c r="X919" s="169">
        <v>0.959943282523928</v>
      </c>
      <c r="Y919" s="169">
        <v>0.958366056703055</v>
      </c>
      <c r="Z919" s="356">
        <v>0.92</v>
      </c>
      <c r="AA919" s="356" t="s">
        <v>40</v>
      </c>
      <c r="AB919" s="356" t="s">
        <v>40</v>
      </c>
      <c r="AC919" s="356" t="s">
        <v>40</v>
      </c>
      <c r="AD919" s="356">
        <v>1</v>
      </c>
      <c r="AE919" s="356">
        <v>0.92</v>
      </c>
      <c r="AF919" s="169">
        <v>0.999548124717578</v>
      </c>
      <c r="AG919" s="169">
        <v>0.998009289980093</v>
      </c>
      <c r="AH919" s="169">
        <v>0.990017615971814</v>
      </c>
      <c r="AI919" s="169">
        <v>0.993944433783236</v>
      </c>
      <c r="AJ919" s="356">
        <v>0.92</v>
      </c>
      <c r="AK919" s="169">
        <v>0.951952662721893</v>
      </c>
      <c r="AL919" s="169">
        <v>0.969328397673189</v>
      </c>
      <c r="AM919" s="169">
        <v>0.969514356611131</v>
      </c>
      <c r="AN919" s="169">
        <v>0.968115913575278</v>
      </c>
      <c r="AO919" s="168">
        <v>0.99</v>
      </c>
      <c r="AP919" s="358">
        <v>1</v>
      </c>
      <c r="AQ919" s="358">
        <v>1</v>
      </c>
      <c r="AR919" s="358">
        <v>1</v>
      </c>
      <c r="AS919" s="359">
        <v>1</v>
      </c>
      <c r="AT919" s="364">
        <v>0.0656418488929858</v>
      </c>
      <c r="AU919" s="361">
        <v>0.0909090909090909</v>
      </c>
      <c r="AV919" s="362">
        <v>0.166666666666667</v>
      </c>
      <c r="AW919" s="362">
        <v>0.166666666666667</v>
      </c>
      <c r="AX919" s="362">
        <v>0.0791855203619909</v>
      </c>
      <c r="AY919" s="142"/>
      <c r="AZ919" s="140"/>
    </row>
    <row r="920" spans="1:52">
      <c r="A920" s="138"/>
      <c r="B920" s="142"/>
      <c r="C920" s="182" t="s">
        <v>1669</v>
      </c>
      <c r="D920" s="166" t="s">
        <v>26</v>
      </c>
      <c r="E920" s="166" t="s">
        <v>1670</v>
      </c>
      <c r="F920" s="167" t="s">
        <v>1698</v>
      </c>
      <c r="G920" s="189" t="s">
        <v>1698</v>
      </c>
      <c r="H920" s="190" t="s">
        <v>1698</v>
      </c>
      <c r="I920" s="190" t="s">
        <v>1698</v>
      </c>
      <c r="J920" s="190" t="s">
        <v>1698</v>
      </c>
      <c r="K920" s="168">
        <v>0.9</v>
      </c>
      <c r="L920" s="169">
        <v>0.923076923076923</v>
      </c>
      <c r="M920" s="169">
        <v>0.916666666666667</v>
      </c>
      <c r="N920" s="170">
        <v>0.818181818181818</v>
      </c>
      <c r="O920" s="170">
        <v>0.891891891891892</v>
      </c>
      <c r="P920" s="356">
        <v>0.9</v>
      </c>
      <c r="Q920" s="357">
        <v>0.966233766233766</v>
      </c>
      <c r="R920" s="169">
        <v>0.965287049399199</v>
      </c>
      <c r="S920" s="169">
        <v>0.890879478827362</v>
      </c>
      <c r="T920" s="169">
        <v>0.944181020223629</v>
      </c>
      <c r="U920" s="356">
        <v>0.9</v>
      </c>
      <c r="V920" s="169">
        <v>0.925714285714286</v>
      </c>
      <c r="W920" s="169">
        <v>0.919893190921228</v>
      </c>
      <c r="X920" s="169">
        <v>0.85586319218241</v>
      </c>
      <c r="Y920" s="169">
        <v>0.9154886090466</v>
      </c>
      <c r="Z920" s="356">
        <v>0.92</v>
      </c>
      <c r="AA920" s="356" t="s">
        <v>40</v>
      </c>
      <c r="AB920" s="356" t="s">
        <v>40</v>
      </c>
      <c r="AC920" s="356" t="s">
        <v>40</v>
      </c>
      <c r="AD920" s="356" t="s">
        <v>40</v>
      </c>
      <c r="AE920" s="356">
        <v>0.92</v>
      </c>
      <c r="AF920" s="169">
        <v>1</v>
      </c>
      <c r="AG920" s="169">
        <v>0.99737876802097</v>
      </c>
      <c r="AH920" s="169">
        <v>1</v>
      </c>
      <c r="AI920" s="169">
        <v>0.995109638744281</v>
      </c>
      <c r="AJ920" s="356">
        <v>0.92</v>
      </c>
      <c r="AK920" s="169">
        <v>0.948571428571429</v>
      </c>
      <c r="AL920" s="169">
        <v>0.945260347129506</v>
      </c>
      <c r="AM920" s="169">
        <v>0.881204231082181</v>
      </c>
      <c r="AN920" s="169">
        <v>0.946323821285229</v>
      </c>
      <c r="AO920" s="168">
        <v>0.99</v>
      </c>
      <c r="AP920" s="358">
        <v>1</v>
      </c>
      <c r="AQ920" s="358">
        <v>1</v>
      </c>
      <c r="AR920" s="358" t="s">
        <v>40</v>
      </c>
      <c r="AS920" s="359">
        <v>1</v>
      </c>
      <c r="AT920" s="364">
        <v>0.0656418488929858</v>
      </c>
      <c r="AU920" s="361">
        <v>0.2</v>
      </c>
      <c r="AV920" s="362">
        <v>0.166666666666667</v>
      </c>
      <c r="AW920" s="362">
        <v>0</v>
      </c>
      <c r="AX920" s="362">
        <v>0.064327485380117</v>
      </c>
      <c r="AY920" s="142"/>
      <c r="AZ920" s="140"/>
    </row>
    <row r="921" spans="1:52">
      <c r="A921" s="138"/>
      <c r="B921" s="142"/>
      <c r="C921" s="182" t="s">
        <v>1669</v>
      </c>
      <c r="D921" s="166" t="s">
        <v>26</v>
      </c>
      <c r="E921" s="166" t="s">
        <v>1670</v>
      </c>
      <c r="F921" s="167" t="s">
        <v>1699</v>
      </c>
      <c r="G921" s="185" t="s">
        <v>1700</v>
      </c>
      <c r="H921" s="186" t="s">
        <v>1700</v>
      </c>
      <c r="I921" s="186" t="s">
        <v>1700</v>
      </c>
      <c r="J921" s="186" t="s">
        <v>1700</v>
      </c>
      <c r="K921" s="168">
        <v>0.9</v>
      </c>
      <c r="L921" s="169">
        <v>0.80952380952381</v>
      </c>
      <c r="M921" s="169">
        <v>0.882352941176471</v>
      </c>
      <c r="N921" s="170">
        <v>0.777777777777778</v>
      </c>
      <c r="O921" s="170">
        <v>0.797227036395147</v>
      </c>
      <c r="P921" s="356">
        <v>0.9</v>
      </c>
      <c r="Q921" s="357">
        <v>0.940192239231043</v>
      </c>
      <c r="R921" s="169">
        <v>0.95468509984639</v>
      </c>
      <c r="S921" s="169">
        <v>0.963034085453673</v>
      </c>
      <c r="T921" s="169">
        <v>0.946822126490604</v>
      </c>
      <c r="U921" s="356">
        <v>0.9</v>
      </c>
      <c r="V921" s="169">
        <v>0.853684585261659</v>
      </c>
      <c r="W921" s="169">
        <v>0.829493087557604</v>
      </c>
      <c r="X921" s="169">
        <v>0.803648583773404</v>
      </c>
      <c r="Y921" s="169">
        <v>0.85289067865393</v>
      </c>
      <c r="Z921" s="356">
        <v>0.92</v>
      </c>
      <c r="AA921" s="356" t="s">
        <v>40</v>
      </c>
      <c r="AB921" s="356" t="s">
        <v>40</v>
      </c>
      <c r="AC921" s="356" t="s">
        <v>40</v>
      </c>
      <c r="AD921" s="356">
        <v>1</v>
      </c>
      <c r="AE921" s="356">
        <v>0.92</v>
      </c>
      <c r="AF921" s="169">
        <v>0.99728555917481</v>
      </c>
      <c r="AG921" s="169">
        <v>0.998040176384125</v>
      </c>
      <c r="AH921" s="169">
        <v>0.994590417310665</v>
      </c>
      <c r="AI921" s="169">
        <v>0.996066820510588</v>
      </c>
      <c r="AJ921" s="356">
        <v>0.92</v>
      </c>
      <c r="AK921" s="169">
        <v>0.943416370106762</v>
      </c>
      <c r="AL921" s="169">
        <v>0.932411674347158</v>
      </c>
      <c r="AM921" s="169">
        <v>0.939539347408829</v>
      </c>
      <c r="AN921" s="169">
        <v>0.944749656636284</v>
      </c>
      <c r="AO921" s="168">
        <v>0.99</v>
      </c>
      <c r="AP921" s="358">
        <v>1</v>
      </c>
      <c r="AQ921" s="358">
        <v>1</v>
      </c>
      <c r="AR921" s="358">
        <v>1</v>
      </c>
      <c r="AS921" s="359">
        <v>1</v>
      </c>
      <c r="AT921" s="364">
        <v>0.0656418488929858</v>
      </c>
      <c r="AU921" s="361">
        <v>0.137931034482759</v>
      </c>
      <c r="AV921" s="362">
        <v>0.0384615384615385</v>
      </c>
      <c r="AW921" s="362">
        <v>0.111111111111111</v>
      </c>
      <c r="AX921" s="362">
        <v>0.0500658761528327</v>
      </c>
      <c r="AY921" s="142"/>
      <c r="AZ921" s="140"/>
    </row>
    <row r="922" spans="1:52">
      <c r="A922" s="138"/>
      <c r="B922" s="142"/>
      <c r="C922" s="182" t="s">
        <v>1669</v>
      </c>
      <c r="D922" s="166" t="s">
        <v>26</v>
      </c>
      <c r="E922" s="166" t="s">
        <v>1670</v>
      </c>
      <c r="F922" s="167" t="s">
        <v>1701</v>
      </c>
      <c r="G922" s="185" t="s">
        <v>1702</v>
      </c>
      <c r="H922" s="186" t="s">
        <v>1702</v>
      </c>
      <c r="I922" s="186" t="s">
        <v>1702</v>
      </c>
      <c r="J922" s="186" t="s">
        <v>1702</v>
      </c>
      <c r="K922" s="168">
        <v>0.9</v>
      </c>
      <c r="L922" s="169">
        <v>0.970588235294118</v>
      </c>
      <c r="M922" s="169">
        <v>0.966666666666667</v>
      </c>
      <c r="N922" s="170">
        <v>0.933333333333333</v>
      </c>
      <c r="O922" s="170">
        <v>0.908517350157729</v>
      </c>
      <c r="P922" s="356">
        <v>0.9</v>
      </c>
      <c r="Q922" s="357">
        <v>0.967439681424221</v>
      </c>
      <c r="R922" s="169">
        <v>0.956208140133952</v>
      </c>
      <c r="S922" s="169">
        <v>0.97888198757764</v>
      </c>
      <c r="T922" s="169">
        <v>0.969047267900597</v>
      </c>
      <c r="U922" s="356">
        <v>0.9</v>
      </c>
      <c r="V922" s="169">
        <v>0.919184820801124</v>
      </c>
      <c r="W922" s="169">
        <v>0.909840288511077</v>
      </c>
      <c r="X922" s="169">
        <v>0.901552795031056</v>
      </c>
      <c r="Y922" s="169">
        <v>0.916018361477767</v>
      </c>
      <c r="Z922" s="356">
        <v>0.92</v>
      </c>
      <c r="AA922" s="356">
        <v>0.75</v>
      </c>
      <c r="AB922" s="356">
        <v>0</v>
      </c>
      <c r="AC922" s="356" t="s">
        <v>40</v>
      </c>
      <c r="AD922" s="356">
        <v>0.666666666666667</v>
      </c>
      <c r="AE922" s="356">
        <v>0.92</v>
      </c>
      <c r="AF922" s="169">
        <v>0.998409813721036</v>
      </c>
      <c r="AG922" s="169">
        <v>0.998780983340106</v>
      </c>
      <c r="AH922" s="169">
        <v>0.99757999462221</v>
      </c>
      <c r="AI922" s="169">
        <v>0.997139411616232</v>
      </c>
      <c r="AJ922" s="356">
        <v>0.92</v>
      </c>
      <c r="AK922" s="169">
        <v>0.950187090739008</v>
      </c>
      <c r="AL922" s="169">
        <v>0.934088568486097</v>
      </c>
      <c r="AM922" s="169">
        <v>0.947858472998138</v>
      </c>
      <c r="AN922" s="169">
        <v>0.953654895311118</v>
      </c>
      <c r="AO922" s="168">
        <v>0.99</v>
      </c>
      <c r="AP922" s="358">
        <v>1</v>
      </c>
      <c r="AQ922" s="358">
        <v>1</v>
      </c>
      <c r="AR922" s="358">
        <v>1</v>
      </c>
      <c r="AS922" s="359">
        <v>1</v>
      </c>
      <c r="AT922" s="364">
        <v>0.0656418488929858</v>
      </c>
      <c r="AU922" s="361">
        <v>0.254901960784314</v>
      </c>
      <c r="AV922" s="362">
        <v>0</v>
      </c>
      <c r="AW922" s="362">
        <v>0</v>
      </c>
      <c r="AX922" s="362">
        <v>0.0576015108593012</v>
      </c>
      <c r="AY922" s="142"/>
      <c r="AZ922" s="140"/>
    </row>
    <row r="923" spans="1:52">
      <c r="A923" s="138"/>
      <c r="B923" s="142"/>
      <c r="C923" s="182" t="s">
        <v>1669</v>
      </c>
      <c r="D923" s="166" t="s">
        <v>26</v>
      </c>
      <c r="E923" s="166" t="s">
        <v>1670</v>
      </c>
      <c r="F923" s="167" t="s">
        <v>1703</v>
      </c>
      <c r="G923" s="185" t="s">
        <v>1704</v>
      </c>
      <c r="H923" s="186" t="s">
        <v>1704</v>
      </c>
      <c r="I923" s="186" t="s">
        <v>1704</v>
      </c>
      <c r="J923" s="186" t="s">
        <v>1704</v>
      </c>
      <c r="K923" s="168">
        <v>0.9</v>
      </c>
      <c r="L923" s="169">
        <v>0.972222222222222</v>
      </c>
      <c r="M923" s="169">
        <v>0.939393939393939</v>
      </c>
      <c r="N923" s="170">
        <v>1</v>
      </c>
      <c r="O923" s="170">
        <v>0.971698113207547</v>
      </c>
      <c r="P923" s="356">
        <v>0.9</v>
      </c>
      <c r="Q923" s="357">
        <v>0.992794235388311</v>
      </c>
      <c r="R923" s="169">
        <v>0.99044776119403</v>
      </c>
      <c r="S923" s="169">
        <v>0.996523754345307</v>
      </c>
      <c r="T923" s="169">
        <v>0.991250649411987</v>
      </c>
      <c r="U923" s="356">
        <v>0.9</v>
      </c>
      <c r="V923" s="169">
        <v>0.93061115559114</v>
      </c>
      <c r="W923" s="169">
        <v>0.922388059701493</v>
      </c>
      <c r="X923" s="169">
        <v>0.929316338354577</v>
      </c>
      <c r="Y923" s="169">
        <v>0.927643697161479</v>
      </c>
      <c r="Z923" s="356">
        <v>0.92</v>
      </c>
      <c r="AA923" s="356">
        <v>0.956989247311828</v>
      </c>
      <c r="AB923" s="356">
        <v>0.933155080213904</v>
      </c>
      <c r="AC923" s="356">
        <v>0.964285714285714</v>
      </c>
      <c r="AD923" s="356">
        <v>0.940185390310733</v>
      </c>
      <c r="AE923" s="356">
        <v>0.92</v>
      </c>
      <c r="AF923" s="169">
        <v>0.996946290641279</v>
      </c>
      <c r="AG923" s="169">
        <v>0.99723446547403</v>
      </c>
      <c r="AH923" s="169">
        <v>0.496503496503497</v>
      </c>
      <c r="AI923" s="169">
        <v>0.941104021368156</v>
      </c>
      <c r="AJ923" s="356">
        <v>0.92</v>
      </c>
      <c r="AK923" s="169">
        <v>0.954080472834735</v>
      </c>
      <c r="AL923" s="169">
        <v>0.948453608247423</v>
      </c>
      <c r="AM923" s="169">
        <v>0.961839530332681</v>
      </c>
      <c r="AN923" s="169">
        <v>0.958578313489532</v>
      </c>
      <c r="AO923" s="168">
        <v>0.99</v>
      </c>
      <c r="AP923" s="358">
        <v>1</v>
      </c>
      <c r="AQ923" s="358">
        <v>1</v>
      </c>
      <c r="AR923" s="358">
        <v>1</v>
      </c>
      <c r="AS923" s="359">
        <v>1</v>
      </c>
      <c r="AT923" s="364">
        <v>0.0656418488929858</v>
      </c>
      <c r="AU923" s="361">
        <v>0.142857142857143</v>
      </c>
      <c r="AV923" s="362">
        <v>0.142857142857143</v>
      </c>
      <c r="AW923" s="362">
        <v>0.0555555555555556</v>
      </c>
      <c r="AX923" s="362">
        <v>0.0459183673469388</v>
      </c>
      <c r="AY923" s="142"/>
      <c r="AZ923" s="140"/>
    </row>
    <row r="924" spans="1:52">
      <c r="A924" s="138"/>
      <c r="B924" s="142"/>
      <c r="C924" s="182" t="s">
        <v>1669</v>
      </c>
      <c r="D924" s="166" t="s">
        <v>26</v>
      </c>
      <c r="E924" s="166" t="s">
        <v>1670</v>
      </c>
      <c r="F924" s="167" t="s">
        <v>1705</v>
      </c>
      <c r="G924" s="185" t="s">
        <v>1706</v>
      </c>
      <c r="H924" s="186" t="s">
        <v>1706</v>
      </c>
      <c r="I924" s="186" t="s">
        <v>1706</v>
      </c>
      <c r="J924" s="186" t="s">
        <v>1706</v>
      </c>
      <c r="K924" s="168">
        <v>0.9</v>
      </c>
      <c r="L924" s="169">
        <v>0.833333333333333</v>
      </c>
      <c r="M924" s="169">
        <v>0.75</v>
      </c>
      <c r="N924" s="170">
        <v>1</v>
      </c>
      <c r="O924" s="170">
        <v>0.953488372093023</v>
      </c>
      <c r="P924" s="356">
        <v>0.9</v>
      </c>
      <c r="Q924" s="357">
        <v>0.975862068965517</v>
      </c>
      <c r="R924" s="169">
        <v>0.966101694915254</v>
      </c>
      <c r="S924" s="169">
        <v>0.9775</v>
      </c>
      <c r="T924" s="169">
        <v>0.968337730870712</v>
      </c>
      <c r="U924" s="356">
        <v>0.9</v>
      </c>
      <c r="V924" s="169">
        <v>0.879310344827586</v>
      </c>
      <c r="W924" s="169">
        <v>0.945762711864407</v>
      </c>
      <c r="X924" s="169">
        <v>0.92</v>
      </c>
      <c r="Y924" s="169">
        <v>0.897375364532704</v>
      </c>
      <c r="Z924" s="356">
        <v>0.92</v>
      </c>
      <c r="AA924" s="356">
        <v>0.874015748031496</v>
      </c>
      <c r="AB924" s="356">
        <v>0.903448275862069</v>
      </c>
      <c r="AC924" s="356">
        <v>0.927710843373494</v>
      </c>
      <c r="AD924" s="356">
        <v>0.841885441527446</v>
      </c>
      <c r="AE924" s="356">
        <v>0.92</v>
      </c>
      <c r="AF924" s="169">
        <v>0.998711340206186</v>
      </c>
      <c r="AG924" s="169">
        <v>0.998607242339833</v>
      </c>
      <c r="AH924" s="169">
        <v>1</v>
      </c>
      <c r="AI924" s="169">
        <v>0.993730407523511</v>
      </c>
      <c r="AJ924" s="356">
        <v>0.92</v>
      </c>
      <c r="AK924" s="169">
        <v>0.957567185289958</v>
      </c>
      <c r="AL924" s="169">
        <v>0.945454545454545</v>
      </c>
      <c r="AM924" s="169">
        <v>0.956521739130435</v>
      </c>
      <c r="AN924" s="169">
        <v>0.93902027027027</v>
      </c>
      <c r="AO924" s="168">
        <v>0.99</v>
      </c>
      <c r="AP924" s="358">
        <v>1</v>
      </c>
      <c r="AQ924" s="358">
        <v>1</v>
      </c>
      <c r="AR924" s="358">
        <v>1</v>
      </c>
      <c r="AS924" s="359">
        <v>1</v>
      </c>
      <c r="AT924" s="364">
        <v>0.0656418488929858</v>
      </c>
      <c r="AU924" s="361">
        <v>0.222222222222222</v>
      </c>
      <c r="AV924" s="362">
        <v>0</v>
      </c>
      <c r="AW924" s="362">
        <v>0.125</v>
      </c>
      <c r="AX924" s="362">
        <v>0.0851063829787234</v>
      </c>
      <c r="AY924" s="142"/>
      <c r="AZ924" s="140"/>
    </row>
    <row r="925" spans="1:52">
      <c r="A925" s="138"/>
      <c r="B925" s="142"/>
      <c r="C925" s="182" t="s">
        <v>1669</v>
      </c>
      <c r="D925" s="166" t="s">
        <v>26</v>
      </c>
      <c r="E925" s="166" t="s">
        <v>1670</v>
      </c>
      <c r="F925" s="167" t="s">
        <v>1707</v>
      </c>
      <c r="G925" s="185" t="s">
        <v>1708</v>
      </c>
      <c r="H925" s="186" t="s">
        <v>1708</v>
      </c>
      <c r="I925" s="186" t="s">
        <v>1708</v>
      </c>
      <c r="J925" s="186" t="s">
        <v>1708</v>
      </c>
      <c r="K925" s="168">
        <v>0.9</v>
      </c>
      <c r="L925" s="169">
        <v>0.935483870967742</v>
      </c>
      <c r="M925" s="169">
        <v>0.866666666666667</v>
      </c>
      <c r="N925" s="170">
        <v>0.896551724137931</v>
      </c>
      <c r="O925" s="170">
        <v>0.900723888314374</v>
      </c>
      <c r="P925" s="356">
        <v>0.9</v>
      </c>
      <c r="Q925" s="357">
        <v>0.956926658905704</v>
      </c>
      <c r="R925" s="169">
        <v>0.953753351206434</v>
      </c>
      <c r="S925" s="169">
        <v>0.946428571428571</v>
      </c>
      <c r="T925" s="169">
        <v>0.958639599990783</v>
      </c>
      <c r="U925" s="356">
        <v>0.9</v>
      </c>
      <c r="V925" s="169">
        <v>0.845750873108265</v>
      </c>
      <c r="W925" s="169">
        <v>0.920241286863271</v>
      </c>
      <c r="X925" s="169">
        <v>0.906349206349206</v>
      </c>
      <c r="Y925" s="169">
        <v>0.912497983824512</v>
      </c>
      <c r="Z925" s="356">
        <v>0.92</v>
      </c>
      <c r="AA925" s="356" t="s">
        <v>40</v>
      </c>
      <c r="AB925" s="356">
        <v>1</v>
      </c>
      <c r="AC925" s="356" t="s">
        <v>40</v>
      </c>
      <c r="AD925" s="356">
        <v>1</v>
      </c>
      <c r="AE925" s="356">
        <v>0.92</v>
      </c>
      <c r="AF925" s="169">
        <v>0.99740428293316</v>
      </c>
      <c r="AG925" s="169">
        <v>0.992283509574164</v>
      </c>
      <c r="AH925" s="169">
        <v>0.994368996356409</v>
      </c>
      <c r="AI925" s="169">
        <v>0.995407738897154</v>
      </c>
      <c r="AJ925" s="356">
        <v>0.92</v>
      </c>
      <c r="AK925" s="169">
        <v>0.935681024447031</v>
      </c>
      <c r="AL925" s="169">
        <v>0.939718687206966</v>
      </c>
      <c r="AM925" s="169">
        <v>0.937301587301587</v>
      </c>
      <c r="AN925" s="169">
        <v>0.947269585253456</v>
      </c>
      <c r="AO925" s="168">
        <v>0.99</v>
      </c>
      <c r="AP925" s="358">
        <v>1</v>
      </c>
      <c r="AQ925" s="358">
        <v>1</v>
      </c>
      <c r="AR925" s="358">
        <v>1</v>
      </c>
      <c r="AS925" s="359">
        <v>1</v>
      </c>
      <c r="AT925" s="364">
        <v>0.0656418488929858</v>
      </c>
      <c r="AU925" s="361">
        <v>0.428571428571429</v>
      </c>
      <c r="AV925" s="362">
        <v>0</v>
      </c>
      <c r="AW925" s="362">
        <v>0</v>
      </c>
      <c r="AX925" s="362">
        <v>0.0652173913043478</v>
      </c>
      <c r="AY925" s="142"/>
      <c r="AZ925" s="140"/>
    </row>
    <row r="926" spans="1:52">
      <c r="A926" s="138"/>
      <c r="B926" s="142"/>
      <c r="C926" s="182" t="s">
        <v>1669</v>
      </c>
      <c r="D926" s="166" t="s">
        <v>26</v>
      </c>
      <c r="E926" s="166" t="s">
        <v>1670</v>
      </c>
      <c r="F926" s="167" t="s">
        <v>1709</v>
      </c>
      <c r="G926" s="189" t="s">
        <v>1709</v>
      </c>
      <c r="H926" s="190" t="s">
        <v>1709</v>
      </c>
      <c r="I926" s="190" t="s">
        <v>1709</v>
      </c>
      <c r="J926" s="190" t="s">
        <v>1709</v>
      </c>
      <c r="K926" s="168">
        <v>0.9</v>
      </c>
      <c r="L926" s="169">
        <v>0.904761904761905</v>
      </c>
      <c r="M926" s="169">
        <v>0.722222222222222</v>
      </c>
      <c r="N926" s="170">
        <v>0.7</v>
      </c>
      <c r="O926" s="170">
        <v>0.803636363636364</v>
      </c>
      <c r="P926" s="356">
        <v>0.9</v>
      </c>
      <c r="Q926" s="357">
        <v>0.949174630755865</v>
      </c>
      <c r="R926" s="169">
        <v>0.919843597262952</v>
      </c>
      <c r="S926" s="169">
        <v>0.933652121936641</v>
      </c>
      <c r="T926" s="169">
        <v>0.943720097878091</v>
      </c>
      <c r="U926" s="356">
        <v>0.9</v>
      </c>
      <c r="V926" s="169">
        <v>0.864031277150304</v>
      </c>
      <c r="W926" s="169">
        <v>0.825024437927664</v>
      </c>
      <c r="X926" s="169">
        <v>0.808726838015541</v>
      </c>
      <c r="Y926" s="169">
        <v>0.865600233738724</v>
      </c>
      <c r="Z926" s="356">
        <v>0.92</v>
      </c>
      <c r="AA926" s="356" t="s">
        <v>40</v>
      </c>
      <c r="AB926" s="356">
        <v>0</v>
      </c>
      <c r="AC926" s="356" t="s">
        <v>40</v>
      </c>
      <c r="AD926" s="356">
        <v>0</v>
      </c>
      <c r="AE926" s="356">
        <v>0.92</v>
      </c>
      <c r="AF926" s="169">
        <v>0.992831541218638</v>
      </c>
      <c r="AG926" s="169">
        <v>0.980985915492958</v>
      </c>
      <c r="AH926" s="169">
        <v>0.993328391401038</v>
      </c>
      <c r="AI926" s="169">
        <v>0.990361066798481</v>
      </c>
      <c r="AJ926" s="356">
        <v>0.92</v>
      </c>
      <c r="AK926" s="169">
        <v>0.933101650738488</v>
      </c>
      <c r="AL926" s="169">
        <v>0.888671875</v>
      </c>
      <c r="AM926" s="169">
        <v>0.904961147638972</v>
      </c>
      <c r="AN926" s="169">
        <v>0.939268889456962</v>
      </c>
      <c r="AO926" s="168">
        <v>0.99</v>
      </c>
      <c r="AP926" s="358">
        <v>1</v>
      </c>
      <c r="AQ926" s="358">
        <v>1</v>
      </c>
      <c r="AR926" s="358">
        <v>1</v>
      </c>
      <c r="AS926" s="359">
        <v>1</v>
      </c>
      <c r="AT926" s="364">
        <v>0.0656418488929858</v>
      </c>
      <c r="AU926" s="361">
        <v>0.2</v>
      </c>
      <c r="AV926" s="362">
        <v>0</v>
      </c>
      <c r="AW926" s="362">
        <v>0</v>
      </c>
      <c r="AX926" s="362">
        <v>0.0454545454545455</v>
      </c>
      <c r="AY926" s="142"/>
      <c r="AZ926" s="140"/>
    </row>
    <row r="927" spans="1:52">
      <c r="A927" s="138"/>
      <c r="B927" s="142"/>
      <c r="C927" s="182" t="s">
        <v>1669</v>
      </c>
      <c r="D927" s="166" t="s">
        <v>26</v>
      </c>
      <c r="E927" s="166" t="s">
        <v>1670</v>
      </c>
      <c r="F927" s="167" t="s">
        <v>1710</v>
      </c>
      <c r="G927" s="185" t="s">
        <v>1711</v>
      </c>
      <c r="H927" s="186" t="s">
        <v>1711</v>
      </c>
      <c r="I927" s="186" t="s">
        <v>1711</v>
      </c>
      <c r="J927" s="186" t="s">
        <v>1711</v>
      </c>
      <c r="K927" s="168">
        <v>0.9</v>
      </c>
      <c r="L927" s="169">
        <v>0.929824561403509</v>
      </c>
      <c r="M927" s="169">
        <v>0.966666666666667</v>
      </c>
      <c r="N927" s="170">
        <v>0.936507936507937</v>
      </c>
      <c r="O927" s="170">
        <v>0.932874354561102</v>
      </c>
      <c r="P927" s="356">
        <v>0.9</v>
      </c>
      <c r="Q927" s="357">
        <v>0.90534188034188</v>
      </c>
      <c r="R927" s="169">
        <v>0.962041604117521</v>
      </c>
      <c r="S927" s="169">
        <v>0.922105637560021</v>
      </c>
      <c r="T927" s="169">
        <v>0.929475187918778</v>
      </c>
      <c r="U927" s="356">
        <v>0.9</v>
      </c>
      <c r="V927" s="169">
        <v>0.837820512820513</v>
      </c>
      <c r="W927" s="169">
        <v>0.877761098005576</v>
      </c>
      <c r="X927" s="169">
        <v>0.884403343410991</v>
      </c>
      <c r="Y927" s="169">
        <v>0.866948969989683</v>
      </c>
      <c r="Z927" s="356">
        <v>0.92</v>
      </c>
      <c r="AA927" s="356">
        <v>0</v>
      </c>
      <c r="AB927" s="356" t="s">
        <v>40</v>
      </c>
      <c r="AC927" s="356" t="s">
        <v>40</v>
      </c>
      <c r="AD927" s="356">
        <v>0.2</v>
      </c>
      <c r="AE927" s="356">
        <v>0.92</v>
      </c>
      <c r="AF927" s="169">
        <v>0.983788395904437</v>
      </c>
      <c r="AG927" s="169">
        <v>0.973597359735974</v>
      </c>
      <c r="AH927" s="169">
        <v>0.902356902356902</v>
      </c>
      <c r="AI927" s="169">
        <v>0.986272439281943</v>
      </c>
      <c r="AJ927" s="356">
        <v>0.92</v>
      </c>
      <c r="AK927" s="169">
        <v>0.923372465314835</v>
      </c>
      <c r="AL927" s="169">
        <v>0.937808277932661</v>
      </c>
      <c r="AM927" s="169">
        <v>0.942557353725769</v>
      </c>
      <c r="AN927" s="169">
        <v>0.944178031720119</v>
      </c>
      <c r="AO927" s="168">
        <v>0.99</v>
      </c>
      <c r="AP927" s="358">
        <v>1</v>
      </c>
      <c r="AQ927" s="358">
        <v>1</v>
      </c>
      <c r="AR927" s="358">
        <v>1</v>
      </c>
      <c r="AS927" s="359">
        <v>1</v>
      </c>
      <c r="AT927" s="364">
        <v>0.0656418488929858</v>
      </c>
      <c r="AU927" s="361">
        <v>0.56140350877193</v>
      </c>
      <c r="AV927" s="362">
        <v>0.0508474576271186</v>
      </c>
      <c r="AW927" s="362">
        <v>0.0735294117647059</v>
      </c>
      <c r="AX927" s="362">
        <v>0.118530884808013</v>
      </c>
      <c r="AY927" s="142"/>
      <c r="AZ927" s="140"/>
    </row>
    <row r="928" spans="1:52">
      <c r="A928" s="138"/>
      <c r="B928" s="142"/>
      <c r="C928" s="182" t="s">
        <v>1669</v>
      </c>
      <c r="D928" s="166" t="s">
        <v>26</v>
      </c>
      <c r="E928" s="166" t="s">
        <v>1670</v>
      </c>
      <c r="F928" s="167" t="s">
        <v>1712</v>
      </c>
      <c r="G928" s="185" t="s">
        <v>1713</v>
      </c>
      <c r="H928" s="186" t="s">
        <v>1713</v>
      </c>
      <c r="I928" s="186" t="s">
        <v>1713</v>
      </c>
      <c r="J928" s="186" t="s">
        <v>1713</v>
      </c>
      <c r="K928" s="168">
        <v>0.9</v>
      </c>
      <c r="L928" s="169">
        <v>1</v>
      </c>
      <c r="M928" s="169">
        <v>0.975609756097561</v>
      </c>
      <c r="N928" s="170">
        <v>1</v>
      </c>
      <c r="O928" s="170">
        <v>0.994505494505495</v>
      </c>
      <c r="P928" s="356">
        <v>0.9</v>
      </c>
      <c r="Q928" s="357">
        <v>0.983021582733813</v>
      </c>
      <c r="R928" s="169">
        <v>0.990454979319122</v>
      </c>
      <c r="S928" s="169">
        <v>0.982803543512246</v>
      </c>
      <c r="T928" s="169">
        <v>0.981505427841635</v>
      </c>
      <c r="U928" s="356">
        <v>0.9</v>
      </c>
      <c r="V928" s="169">
        <v>0.94158273381295</v>
      </c>
      <c r="W928" s="169">
        <v>0.952593063951639</v>
      </c>
      <c r="X928" s="169">
        <v>0.947368421052632</v>
      </c>
      <c r="Y928" s="169">
        <v>0.937755427841635</v>
      </c>
      <c r="Z928" s="356">
        <v>0.92</v>
      </c>
      <c r="AA928" s="356" t="s">
        <v>40</v>
      </c>
      <c r="AB928" s="356" t="s">
        <v>40</v>
      </c>
      <c r="AC928" s="356" t="s">
        <v>40</v>
      </c>
      <c r="AD928" s="356">
        <v>1</v>
      </c>
      <c r="AE928" s="356">
        <v>0.92</v>
      </c>
      <c r="AF928" s="169">
        <v>0.951510333863275</v>
      </c>
      <c r="AG928" s="169">
        <v>0.99348109517601</v>
      </c>
      <c r="AH928" s="169">
        <v>0.981727574750831</v>
      </c>
      <c r="AI928" s="169">
        <v>0.983944294181965</v>
      </c>
      <c r="AJ928" s="356">
        <v>0.92</v>
      </c>
      <c r="AK928" s="169">
        <v>0.973532796317606</v>
      </c>
      <c r="AL928" s="169">
        <v>0.978053435114504</v>
      </c>
      <c r="AM928" s="169">
        <v>0.979161239906226</v>
      </c>
      <c r="AN928" s="169">
        <v>0.982177490801414</v>
      </c>
      <c r="AO928" s="168">
        <v>0.99</v>
      </c>
      <c r="AP928" s="358">
        <v>1</v>
      </c>
      <c r="AQ928" s="358">
        <v>1</v>
      </c>
      <c r="AR928" s="358">
        <v>1</v>
      </c>
      <c r="AS928" s="359">
        <v>1</v>
      </c>
      <c r="AT928" s="364">
        <v>0.0656418488929858</v>
      </c>
      <c r="AU928" s="361">
        <v>0.294117647058824</v>
      </c>
      <c r="AV928" s="362">
        <v>0.214285714285714</v>
      </c>
      <c r="AW928" s="362">
        <v>0</v>
      </c>
      <c r="AX928" s="362">
        <v>0.0837320574162679</v>
      </c>
      <c r="AY928" s="142"/>
      <c r="AZ928" s="140"/>
    </row>
    <row r="929" spans="1:52">
      <c r="A929" s="138"/>
      <c r="B929" s="142"/>
      <c r="C929" s="182" t="s">
        <v>1669</v>
      </c>
      <c r="D929" s="166" t="s">
        <v>26</v>
      </c>
      <c r="E929" s="166" t="s">
        <v>1670</v>
      </c>
      <c r="F929" s="167" t="s">
        <v>1714</v>
      </c>
      <c r="G929" s="185" t="s">
        <v>1715</v>
      </c>
      <c r="H929" s="186" t="s">
        <v>1715</v>
      </c>
      <c r="I929" s="186" t="s">
        <v>1715</v>
      </c>
      <c r="J929" s="186" t="s">
        <v>1715</v>
      </c>
      <c r="K929" s="168">
        <v>0.9</v>
      </c>
      <c r="L929" s="169">
        <v>0.948717948717949</v>
      </c>
      <c r="M929" s="169">
        <v>1</v>
      </c>
      <c r="N929" s="170">
        <v>0.947368421052632</v>
      </c>
      <c r="O929" s="170">
        <v>0.977591036414566</v>
      </c>
      <c r="P929" s="356">
        <v>0.9</v>
      </c>
      <c r="Q929" s="357">
        <v>0.93778801843318</v>
      </c>
      <c r="R929" s="169">
        <v>0.915969733174034</v>
      </c>
      <c r="S929" s="169">
        <v>0.937790157845868</v>
      </c>
      <c r="T929" s="169">
        <v>0.945708345108805</v>
      </c>
      <c r="U929" s="356">
        <v>0.9</v>
      </c>
      <c r="V929" s="169">
        <v>0.896313364055299</v>
      </c>
      <c r="W929" s="169">
        <v>0.917562724014337</v>
      </c>
      <c r="X929" s="169">
        <v>0.925719591457753</v>
      </c>
      <c r="Y929" s="169">
        <v>0.910553514473737</v>
      </c>
      <c r="Z929" s="356">
        <v>0.92</v>
      </c>
      <c r="AA929" s="356" t="s">
        <v>40</v>
      </c>
      <c r="AB929" s="356" t="s">
        <v>40</v>
      </c>
      <c r="AC929" s="356" t="s">
        <v>40</v>
      </c>
      <c r="AD929" s="356">
        <v>0.666666666666667</v>
      </c>
      <c r="AE929" s="356">
        <v>0.92</v>
      </c>
      <c r="AF929" s="169">
        <v>0.97148908439231</v>
      </c>
      <c r="AG929" s="169">
        <v>0.96022005924672</v>
      </c>
      <c r="AH929" s="169">
        <v>0.918937805730259</v>
      </c>
      <c r="AI929" s="169">
        <v>0.970250957829009</v>
      </c>
      <c r="AJ929" s="356">
        <v>0.92</v>
      </c>
      <c r="AK929" s="169">
        <v>0.934357005758157</v>
      </c>
      <c r="AL929" s="169">
        <v>0.935483870967742</v>
      </c>
      <c r="AM929" s="169">
        <v>0.95636025998143</v>
      </c>
      <c r="AN929" s="169">
        <v>0.952490514248809</v>
      </c>
      <c r="AO929" s="168">
        <v>0.99</v>
      </c>
      <c r="AP929" s="358">
        <v>1</v>
      </c>
      <c r="AQ929" s="358">
        <v>1</v>
      </c>
      <c r="AR929" s="358">
        <v>1</v>
      </c>
      <c r="AS929" s="359">
        <v>1</v>
      </c>
      <c r="AT929" s="364">
        <v>0.0656418488929858</v>
      </c>
      <c r="AU929" s="361">
        <v>0</v>
      </c>
      <c r="AV929" s="362">
        <v>0.0588235294117647</v>
      </c>
      <c r="AW929" s="362">
        <v>0.0416666666666667</v>
      </c>
      <c r="AX929" s="362">
        <v>0.0803571428571429</v>
      </c>
      <c r="AY929" s="142"/>
      <c r="AZ929" s="140"/>
    </row>
    <row r="930" spans="1:52">
      <c r="A930" s="138"/>
      <c r="B930" s="142"/>
      <c r="C930" s="182" t="s">
        <v>1669</v>
      </c>
      <c r="D930" s="166" t="s">
        <v>26</v>
      </c>
      <c r="E930" s="166" t="s">
        <v>1670</v>
      </c>
      <c r="F930" s="167" t="s">
        <v>1716</v>
      </c>
      <c r="G930" s="189" t="s">
        <v>1716</v>
      </c>
      <c r="H930" s="190" t="s">
        <v>1716</v>
      </c>
      <c r="I930" s="190" t="s">
        <v>1716</v>
      </c>
      <c r="J930" s="190" t="s">
        <v>1716</v>
      </c>
      <c r="K930" s="168">
        <v>0.9</v>
      </c>
      <c r="L930" s="169">
        <v>0.893617021276596</v>
      </c>
      <c r="M930" s="169">
        <v>0.923076923076923</v>
      </c>
      <c r="N930" s="170">
        <v>0.916666666666667</v>
      </c>
      <c r="O930" s="170">
        <v>0.935143288084465</v>
      </c>
      <c r="P930" s="356">
        <v>0.9</v>
      </c>
      <c r="Q930" s="357">
        <v>0.931318681318681</v>
      </c>
      <c r="R930" s="169">
        <v>0.906459583480409</v>
      </c>
      <c r="S930" s="169">
        <v>0.915730337078652</v>
      </c>
      <c r="T930" s="169">
        <v>0.931736728141566</v>
      </c>
      <c r="U930" s="356">
        <v>0.9</v>
      </c>
      <c r="V930" s="169">
        <v>0.883928571428571</v>
      </c>
      <c r="W930" s="169">
        <v>0.923049770561242</v>
      </c>
      <c r="X930" s="169">
        <v>0.892977528089888</v>
      </c>
      <c r="Y930" s="169">
        <v>0.898305084745763</v>
      </c>
      <c r="Z930" s="356">
        <v>0.92</v>
      </c>
      <c r="AA930" s="356" t="s">
        <v>40</v>
      </c>
      <c r="AB930" s="356" t="s">
        <v>40</v>
      </c>
      <c r="AC930" s="356">
        <v>0</v>
      </c>
      <c r="AD930" s="356">
        <v>0</v>
      </c>
      <c r="AE930" s="356">
        <v>0.92</v>
      </c>
      <c r="AF930" s="169">
        <v>0.986044015029522</v>
      </c>
      <c r="AG930" s="169">
        <v>0.97335701598579</v>
      </c>
      <c r="AH930" s="169">
        <v>0.500713266761769</v>
      </c>
      <c r="AI930" s="169">
        <v>0.901424481771462</v>
      </c>
      <c r="AJ930" s="356">
        <v>0.92</v>
      </c>
      <c r="AK930" s="169">
        <v>0.945398351648352</v>
      </c>
      <c r="AL930" s="169">
        <v>0.959054006353689</v>
      </c>
      <c r="AM930" s="169">
        <v>0.966582420668352</v>
      </c>
      <c r="AN930" s="169">
        <v>0.966290876511871</v>
      </c>
      <c r="AO930" s="168">
        <v>0.99</v>
      </c>
      <c r="AP930" s="358">
        <v>1</v>
      </c>
      <c r="AQ930" s="358">
        <v>1</v>
      </c>
      <c r="AR930" s="358">
        <v>1</v>
      </c>
      <c r="AS930" s="359">
        <v>1</v>
      </c>
      <c r="AT930" s="364">
        <v>0.0656418488929858</v>
      </c>
      <c r="AU930" s="361">
        <v>0</v>
      </c>
      <c r="AV930" s="362">
        <v>0</v>
      </c>
      <c r="AW930" s="362">
        <v>0</v>
      </c>
      <c r="AX930" s="362">
        <v>0.101612903225806</v>
      </c>
      <c r="AY930" s="142"/>
      <c r="AZ930" s="140"/>
    </row>
    <row r="931" spans="1:52">
      <c r="A931" s="138"/>
      <c r="B931" s="142"/>
      <c r="C931" s="182" t="s">
        <v>1669</v>
      </c>
      <c r="D931" s="166" t="s">
        <v>26</v>
      </c>
      <c r="E931" s="166" t="s">
        <v>1670</v>
      </c>
      <c r="F931" s="167" t="s">
        <v>1717</v>
      </c>
      <c r="G931" s="185" t="s">
        <v>1718</v>
      </c>
      <c r="H931" s="186" t="s">
        <v>1718</v>
      </c>
      <c r="I931" s="186" t="s">
        <v>1718</v>
      </c>
      <c r="J931" s="186" t="s">
        <v>1718</v>
      </c>
      <c r="K931" s="168">
        <v>0.9</v>
      </c>
      <c r="L931" s="169">
        <v>0.955882352941177</v>
      </c>
      <c r="M931" s="169">
        <v>0.984126984126984</v>
      </c>
      <c r="N931" s="170">
        <v>0.984615384615385</v>
      </c>
      <c r="O931" s="170">
        <v>0.984228684080828</v>
      </c>
      <c r="P931" s="356">
        <v>0.9</v>
      </c>
      <c r="Q931" s="357">
        <v>0.982214888155482</v>
      </c>
      <c r="R931" s="169">
        <v>0.979871520342612</v>
      </c>
      <c r="S931" s="169">
        <v>0.978534031413613</v>
      </c>
      <c r="T931" s="169">
        <v>0.975034518789417</v>
      </c>
      <c r="U931" s="356">
        <v>0.9</v>
      </c>
      <c r="V931" s="169">
        <v>0.943160982764943</v>
      </c>
      <c r="W931" s="169">
        <v>0.96423982869379</v>
      </c>
      <c r="X931" s="169">
        <v>0.948167539267016</v>
      </c>
      <c r="Y931" s="169">
        <v>0.942578860106942</v>
      </c>
      <c r="Z931" s="356">
        <v>0.92</v>
      </c>
      <c r="AA931" s="356" t="s">
        <v>40</v>
      </c>
      <c r="AB931" s="356" t="s">
        <v>40</v>
      </c>
      <c r="AC931" s="356" t="s">
        <v>40</v>
      </c>
      <c r="AD931" s="356">
        <v>0.833333333333333</v>
      </c>
      <c r="AE931" s="356">
        <v>0.92</v>
      </c>
      <c r="AF931" s="169">
        <v>0.959548872180451</v>
      </c>
      <c r="AG931" s="169">
        <v>0.986943963027152</v>
      </c>
      <c r="AH931" s="169">
        <v>0.983402489626556</v>
      </c>
      <c r="AI931" s="169">
        <v>0.974852455253318</v>
      </c>
      <c r="AJ931" s="356">
        <v>0.92</v>
      </c>
      <c r="AK931" s="169">
        <v>0.980758658603628</v>
      </c>
      <c r="AL931" s="169">
        <v>0.98502032955275</v>
      </c>
      <c r="AM931" s="169">
        <v>0.987085514834206</v>
      </c>
      <c r="AN931" s="169">
        <v>0.986179880079947</v>
      </c>
      <c r="AO931" s="168">
        <v>0.99</v>
      </c>
      <c r="AP931" s="358">
        <v>1</v>
      </c>
      <c r="AQ931" s="358">
        <v>1</v>
      </c>
      <c r="AR931" s="358">
        <v>1</v>
      </c>
      <c r="AS931" s="359">
        <v>1</v>
      </c>
      <c r="AT931" s="364">
        <v>0.0656418488929858</v>
      </c>
      <c r="AU931" s="361">
        <v>0.24390243902439</v>
      </c>
      <c r="AV931" s="362">
        <v>0.0857142857142857</v>
      </c>
      <c r="AW931" s="362">
        <v>0.032258064516129</v>
      </c>
      <c r="AX931" s="362">
        <v>0.0621827411167513</v>
      </c>
      <c r="AY931" s="142"/>
      <c r="AZ931" s="140"/>
    </row>
    <row r="932" spans="1:52">
      <c r="A932" s="138"/>
      <c r="B932" s="142"/>
      <c r="C932" s="182" t="s">
        <v>1669</v>
      </c>
      <c r="D932" s="166" t="s">
        <v>26</v>
      </c>
      <c r="E932" s="166" t="s">
        <v>1670</v>
      </c>
      <c r="F932" s="167" t="s">
        <v>1719</v>
      </c>
      <c r="G932" s="185" t="s">
        <v>1720</v>
      </c>
      <c r="H932" s="186" t="s">
        <v>1720</v>
      </c>
      <c r="I932" s="186" t="s">
        <v>1720</v>
      </c>
      <c r="J932" s="186" t="s">
        <v>1720</v>
      </c>
      <c r="K932" s="168">
        <v>0.9</v>
      </c>
      <c r="L932" s="169">
        <v>1</v>
      </c>
      <c r="M932" s="169">
        <v>0.978723404255319</v>
      </c>
      <c r="N932" s="170">
        <v>1</v>
      </c>
      <c r="O932" s="170">
        <v>0.979180658159839</v>
      </c>
      <c r="P932" s="356">
        <v>0.9</v>
      </c>
      <c r="Q932" s="357">
        <v>0.967171717171717</v>
      </c>
      <c r="R932" s="169">
        <v>0.951669157947185</v>
      </c>
      <c r="S932" s="169">
        <v>0.947368421052632</v>
      </c>
      <c r="T932" s="169">
        <v>0.96837888109887</v>
      </c>
      <c r="U932" s="356">
        <v>0.9</v>
      </c>
      <c r="V932" s="169">
        <v>0.925</v>
      </c>
      <c r="W932" s="169">
        <v>0.946686596910812</v>
      </c>
      <c r="X932" s="169">
        <v>0.919761668321748</v>
      </c>
      <c r="Y932" s="169">
        <v>0.936110486546887</v>
      </c>
      <c r="Z932" s="356">
        <v>0.92</v>
      </c>
      <c r="AA932" s="356" t="s">
        <v>40</v>
      </c>
      <c r="AB932" s="356" t="s">
        <v>40</v>
      </c>
      <c r="AC932" s="356" t="s">
        <v>40</v>
      </c>
      <c r="AD932" s="356">
        <v>1</v>
      </c>
      <c r="AE932" s="356">
        <v>0.92</v>
      </c>
      <c r="AF932" s="169">
        <v>0.903407362336477</v>
      </c>
      <c r="AG932" s="169">
        <v>0.572888780725237</v>
      </c>
      <c r="AH932" s="169">
        <v>0.240957280947926</v>
      </c>
      <c r="AI932" s="169">
        <v>0.385383354384456</v>
      </c>
      <c r="AJ932" s="356">
        <v>0.92</v>
      </c>
      <c r="AK932" s="169">
        <v>0.979350289599597</v>
      </c>
      <c r="AL932" s="169">
        <v>0.974863115978099</v>
      </c>
      <c r="AM932" s="169">
        <v>0.983915806195393</v>
      </c>
      <c r="AN932" s="169">
        <v>0.984461248409031</v>
      </c>
      <c r="AO932" s="168">
        <v>0.99</v>
      </c>
      <c r="AP932" s="358">
        <v>1</v>
      </c>
      <c r="AQ932" s="358">
        <v>1</v>
      </c>
      <c r="AR932" s="358">
        <v>1</v>
      </c>
      <c r="AS932" s="359">
        <v>1</v>
      </c>
      <c r="AT932" s="364">
        <v>0.0656418488929858</v>
      </c>
      <c r="AU932" s="361">
        <v>0.0377358490566038</v>
      </c>
      <c r="AV932" s="362">
        <v>0.0238095238095238</v>
      </c>
      <c r="AW932" s="362">
        <v>0.0588235294117647</v>
      </c>
      <c r="AX932" s="362">
        <v>0.0775862068965517</v>
      </c>
      <c r="AY932" s="142"/>
      <c r="AZ932" s="140"/>
    </row>
    <row r="933" spans="1:52">
      <c r="A933" s="138"/>
      <c r="B933" s="142"/>
      <c r="C933" s="182" t="s">
        <v>1669</v>
      </c>
      <c r="D933" s="166" t="s">
        <v>26</v>
      </c>
      <c r="E933" s="166" t="s">
        <v>1670</v>
      </c>
      <c r="F933" s="167" t="s">
        <v>1721</v>
      </c>
      <c r="G933" s="185" t="s">
        <v>1722</v>
      </c>
      <c r="H933" s="186" t="s">
        <v>1722</v>
      </c>
      <c r="I933" s="186" t="s">
        <v>1722</v>
      </c>
      <c r="J933" s="186" t="s">
        <v>1722</v>
      </c>
      <c r="K933" s="168">
        <v>0.9</v>
      </c>
      <c r="L933" s="169">
        <v>1</v>
      </c>
      <c r="M933" s="169">
        <v>1</v>
      </c>
      <c r="N933" s="170">
        <v>1</v>
      </c>
      <c r="O933" s="170">
        <v>0.992445054945055</v>
      </c>
      <c r="P933" s="356">
        <v>0.9</v>
      </c>
      <c r="Q933" s="357">
        <v>0.98703805846663</v>
      </c>
      <c r="R933" s="169">
        <v>0.990774907749078</v>
      </c>
      <c r="S933" s="169">
        <v>0.992715398141171</v>
      </c>
      <c r="T933" s="169">
        <v>0.9924400234055</v>
      </c>
      <c r="U933" s="356">
        <v>0.9</v>
      </c>
      <c r="V933" s="169">
        <v>0.948703805846663</v>
      </c>
      <c r="W933" s="169">
        <v>0.957257072570726</v>
      </c>
      <c r="X933" s="169">
        <v>0.959557900025119</v>
      </c>
      <c r="Y933" s="169">
        <v>0.957987126974839</v>
      </c>
      <c r="Z933" s="356">
        <v>0.92</v>
      </c>
      <c r="AA933" s="356">
        <v>1</v>
      </c>
      <c r="AB933" s="356" t="s">
        <v>40</v>
      </c>
      <c r="AC933" s="356" t="s">
        <v>40</v>
      </c>
      <c r="AD933" s="356">
        <v>0.875</v>
      </c>
      <c r="AE933" s="356">
        <v>0.92</v>
      </c>
      <c r="AF933" s="169">
        <v>0.935547984099943</v>
      </c>
      <c r="AG933" s="169">
        <v>0.992883246778227</v>
      </c>
      <c r="AH933" s="169">
        <v>0.994435612082671</v>
      </c>
      <c r="AI933" s="169">
        <v>0.973320733569945</v>
      </c>
      <c r="AJ933" s="356">
        <v>0.92</v>
      </c>
      <c r="AK933" s="169">
        <v>0.983461962513782</v>
      </c>
      <c r="AL933" s="169">
        <v>0.987392373923739</v>
      </c>
      <c r="AM933" s="169">
        <v>0.989449886963075</v>
      </c>
      <c r="AN933" s="169">
        <v>0.990336317973357</v>
      </c>
      <c r="AO933" s="168">
        <v>0.99</v>
      </c>
      <c r="AP933" s="358">
        <v>1</v>
      </c>
      <c r="AQ933" s="358">
        <v>1</v>
      </c>
      <c r="AR933" s="358">
        <v>1</v>
      </c>
      <c r="AS933" s="359">
        <v>1</v>
      </c>
      <c r="AT933" s="364">
        <v>0.0656418488929858</v>
      </c>
      <c r="AU933" s="361">
        <v>0.133333333333333</v>
      </c>
      <c r="AV933" s="362">
        <v>0</v>
      </c>
      <c r="AW933" s="362">
        <v>0</v>
      </c>
      <c r="AX933" s="362">
        <v>0.0413223140495868</v>
      </c>
      <c r="AY933" s="142"/>
      <c r="AZ933" s="140"/>
    </row>
    <row r="934" spans="1:52">
      <c r="A934" s="138"/>
      <c r="B934" s="142"/>
      <c r="C934" s="182" t="s">
        <v>1669</v>
      </c>
      <c r="D934" s="166" t="s">
        <v>26</v>
      </c>
      <c r="E934" s="166" t="s">
        <v>1670</v>
      </c>
      <c r="F934" s="167" t="s">
        <v>1723</v>
      </c>
      <c r="G934" s="185" t="s">
        <v>1724</v>
      </c>
      <c r="H934" s="186" t="s">
        <v>1724</v>
      </c>
      <c r="I934" s="186" t="s">
        <v>1724</v>
      </c>
      <c r="J934" s="186" t="s">
        <v>1724</v>
      </c>
      <c r="K934" s="168">
        <v>0.9</v>
      </c>
      <c r="L934" s="169">
        <v>1</v>
      </c>
      <c r="M934" s="169">
        <v>1</v>
      </c>
      <c r="N934" s="170">
        <v>0.978723404255319</v>
      </c>
      <c r="O934" s="170">
        <v>0.978354978354978</v>
      </c>
      <c r="P934" s="356">
        <v>0.9</v>
      </c>
      <c r="Q934" s="357">
        <v>0.951884768617836</v>
      </c>
      <c r="R934" s="169">
        <v>0.973723723723724</v>
      </c>
      <c r="S934" s="169">
        <v>0.960179640718563</v>
      </c>
      <c r="T934" s="169">
        <v>0.946203860975654</v>
      </c>
      <c r="U934" s="356">
        <v>0.9</v>
      </c>
      <c r="V934" s="169">
        <v>0.919092859331903</v>
      </c>
      <c r="W934" s="169">
        <v>0.921171171171171</v>
      </c>
      <c r="X934" s="169">
        <v>0.92814371257485</v>
      </c>
      <c r="Y934" s="169">
        <v>0.925593118185305</v>
      </c>
      <c r="Z934" s="356">
        <v>0.92</v>
      </c>
      <c r="AA934" s="356" t="s">
        <v>40</v>
      </c>
      <c r="AB934" s="356" t="s">
        <v>40</v>
      </c>
      <c r="AC934" s="356" t="s">
        <v>40</v>
      </c>
      <c r="AD934" s="356" t="s">
        <v>40</v>
      </c>
      <c r="AE934" s="356">
        <v>0.92</v>
      </c>
      <c r="AF934" s="169">
        <v>0.94361334867664</v>
      </c>
      <c r="AG934" s="169">
        <v>0.990494296577947</v>
      </c>
      <c r="AH934" s="169">
        <v>0.936708860759494</v>
      </c>
      <c r="AI934" s="169">
        <v>0.985027799841144</v>
      </c>
      <c r="AJ934" s="356">
        <v>0.92</v>
      </c>
      <c r="AK934" s="169">
        <v>0.950045969966289</v>
      </c>
      <c r="AL934" s="169">
        <v>0.950075075075075</v>
      </c>
      <c r="AM934" s="169">
        <v>0.958982035928144</v>
      </c>
      <c r="AN934" s="169">
        <v>0.961317188099282</v>
      </c>
      <c r="AO934" s="168">
        <v>0.99</v>
      </c>
      <c r="AP934" s="358">
        <v>1</v>
      </c>
      <c r="AQ934" s="358">
        <v>1</v>
      </c>
      <c r="AR934" s="358">
        <v>1</v>
      </c>
      <c r="AS934" s="359">
        <v>1</v>
      </c>
      <c r="AT934" s="364">
        <v>0.0656418488929858</v>
      </c>
      <c r="AU934" s="361">
        <v>0.2</v>
      </c>
      <c r="AV934" s="362">
        <v>0</v>
      </c>
      <c r="AW934" s="362">
        <v>0</v>
      </c>
      <c r="AX934" s="362">
        <v>0.0549828178694158</v>
      </c>
      <c r="AY934" s="142"/>
      <c r="AZ934" s="140"/>
    </row>
    <row r="935" spans="1:52">
      <c r="A935" s="138"/>
      <c r="B935" s="142"/>
      <c r="C935" s="182" t="s">
        <v>1669</v>
      </c>
      <c r="D935" s="166" t="s">
        <v>26</v>
      </c>
      <c r="E935" s="166" t="s">
        <v>1670</v>
      </c>
      <c r="F935" s="167" t="s">
        <v>1725</v>
      </c>
      <c r="G935" s="185" t="s">
        <v>1726</v>
      </c>
      <c r="H935" s="186" t="s">
        <v>1726</v>
      </c>
      <c r="I935" s="186" t="s">
        <v>1726</v>
      </c>
      <c r="J935" s="186" t="s">
        <v>1726</v>
      </c>
      <c r="K935" s="168">
        <v>0.9</v>
      </c>
      <c r="L935" s="169">
        <v>0.894736842105263</v>
      </c>
      <c r="M935" s="169">
        <v>0.891891891891892</v>
      </c>
      <c r="N935" s="170">
        <v>0.973684210526316</v>
      </c>
      <c r="O935" s="170">
        <v>0.931212381771281</v>
      </c>
      <c r="P935" s="356">
        <v>0.9</v>
      </c>
      <c r="Q935" s="357">
        <v>0.983120909404065</v>
      </c>
      <c r="R935" s="169">
        <v>0.960921843687375</v>
      </c>
      <c r="S935" s="169">
        <v>0.962479155086159</v>
      </c>
      <c r="T935" s="169">
        <v>0.962570836212854</v>
      </c>
      <c r="U935" s="356">
        <v>0.9</v>
      </c>
      <c r="V935" s="169">
        <v>0.909059593523941</v>
      </c>
      <c r="W935" s="169">
        <v>0.941549766199065</v>
      </c>
      <c r="X935" s="169">
        <v>0.915230683713174</v>
      </c>
      <c r="Y935" s="169">
        <v>0.922681409813407</v>
      </c>
      <c r="Z935" s="356">
        <v>0.92</v>
      </c>
      <c r="AA935" s="356" t="s">
        <v>40</v>
      </c>
      <c r="AB935" s="356" t="s">
        <v>40</v>
      </c>
      <c r="AC935" s="356" t="s">
        <v>40</v>
      </c>
      <c r="AD935" s="356">
        <v>0.666666666666667</v>
      </c>
      <c r="AE935" s="356">
        <v>0.92</v>
      </c>
      <c r="AF935" s="169">
        <v>0.970558115719406</v>
      </c>
      <c r="AG935" s="169">
        <v>0.919917012448133</v>
      </c>
      <c r="AH935" s="169">
        <v>0.326832548755884</v>
      </c>
      <c r="AI935" s="169">
        <v>0.892093855264392</v>
      </c>
      <c r="AJ935" s="356">
        <v>0.92</v>
      </c>
      <c r="AK935" s="169">
        <v>0.966253443526171</v>
      </c>
      <c r="AL935" s="169">
        <v>0.964273789649416</v>
      </c>
      <c r="AM935" s="169">
        <v>0.969149527515286</v>
      </c>
      <c r="AN935" s="169">
        <v>0.975354123303063</v>
      </c>
      <c r="AO935" s="168">
        <v>0.99</v>
      </c>
      <c r="AP935" s="358">
        <v>1</v>
      </c>
      <c r="AQ935" s="358">
        <v>1</v>
      </c>
      <c r="AR935" s="358">
        <v>1</v>
      </c>
      <c r="AS935" s="359">
        <v>1</v>
      </c>
      <c r="AT935" s="364">
        <v>0.0656418488929858</v>
      </c>
      <c r="AU935" s="361">
        <v>0.115384615384615</v>
      </c>
      <c r="AV935" s="362">
        <v>0.133333333333333</v>
      </c>
      <c r="AW935" s="362">
        <v>0.0645161290322581</v>
      </c>
      <c r="AX935" s="362">
        <v>0.0634920634920635</v>
      </c>
      <c r="AY935" s="142"/>
      <c r="AZ935" s="140"/>
    </row>
    <row r="936" spans="1:52">
      <c r="A936" s="138"/>
      <c r="B936" s="142"/>
      <c r="C936" s="182" t="s">
        <v>1669</v>
      </c>
      <c r="D936" s="166" t="s">
        <v>26</v>
      </c>
      <c r="E936" s="166" t="s">
        <v>1670</v>
      </c>
      <c r="F936" s="167" t="s">
        <v>1727</v>
      </c>
      <c r="G936" s="185" t="s">
        <v>1728</v>
      </c>
      <c r="H936" s="186" t="s">
        <v>1728</v>
      </c>
      <c r="I936" s="186" t="s">
        <v>1728</v>
      </c>
      <c r="J936" s="186" t="s">
        <v>1728</v>
      </c>
      <c r="K936" s="168">
        <v>0.9</v>
      </c>
      <c r="L936" s="169">
        <v>0.958333333333333</v>
      </c>
      <c r="M936" s="169">
        <v>1</v>
      </c>
      <c r="N936" s="170">
        <v>1</v>
      </c>
      <c r="O936" s="170">
        <v>0.983193277310924</v>
      </c>
      <c r="P936" s="356">
        <v>0.9</v>
      </c>
      <c r="Q936" s="357">
        <v>0.973651191969887</v>
      </c>
      <c r="R936" s="169">
        <v>0.960456942003515</v>
      </c>
      <c r="S936" s="169">
        <v>0.977469670710572</v>
      </c>
      <c r="T936" s="169">
        <v>0.965159348715179</v>
      </c>
      <c r="U936" s="356">
        <v>0.9</v>
      </c>
      <c r="V936" s="169">
        <v>0.927854454203262</v>
      </c>
      <c r="W936" s="169">
        <v>0.922671353251318</v>
      </c>
      <c r="X936" s="169">
        <v>0.915077989601387</v>
      </c>
      <c r="Y936" s="169">
        <v>0.925013504128405</v>
      </c>
      <c r="Z936" s="356">
        <v>0.92</v>
      </c>
      <c r="AA936" s="356">
        <v>0.919207317073171</v>
      </c>
      <c r="AB936" s="356">
        <v>0.819444444444444</v>
      </c>
      <c r="AC936" s="356">
        <v>0.929378531073446</v>
      </c>
      <c r="AD936" s="356">
        <v>0.916320412349445</v>
      </c>
      <c r="AE936" s="356">
        <v>0.92</v>
      </c>
      <c r="AF936" s="169">
        <v>0.985976267529666</v>
      </c>
      <c r="AG936" s="169">
        <v>0.963895885810244</v>
      </c>
      <c r="AH936" s="169">
        <v>0.994160583941606</v>
      </c>
      <c r="AI936" s="169">
        <v>0.988618914280553</v>
      </c>
      <c r="AJ936" s="356">
        <v>0.92</v>
      </c>
      <c r="AK936" s="169">
        <v>0.949777777777778</v>
      </c>
      <c r="AL936" s="169">
        <v>0.928471248246844</v>
      </c>
      <c r="AM936" s="169">
        <v>0.957359573595736</v>
      </c>
      <c r="AN936" s="169">
        <v>0.95363640212835</v>
      </c>
      <c r="AO936" s="168">
        <v>0.99</v>
      </c>
      <c r="AP936" s="358">
        <v>1</v>
      </c>
      <c r="AQ936" s="358">
        <v>1</v>
      </c>
      <c r="AR936" s="358">
        <v>1</v>
      </c>
      <c r="AS936" s="359">
        <v>1</v>
      </c>
      <c r="AT936" s="364">
        <v>0.0656418488929858</v>
      </c>
      <c r="AU936" s="361">
        <v>0.391304347826087</v>
      </c>
      <c r="AV936" s="362">
        <v>0</v>
      </c>
      <c r="AW936" s="362">
        <v>0.0526315789473684</v>
      </c>
      <c r="AX936" s="362">
        <v>0.0942249240121581</v>
      </c>
      <c r="AY936" s="142"/>
      <c r="AZ936" s="140"/>
    </row>
    <row r="937" spans="1:52">
      <c r="A937" s="138"/>
      <c r="B937" s="142"/>
      <c r="C937" s="182" t="s">
        <v>1669</v>
      </c>
      <c r="D937" s="166" t="s">
        <v>26</v>
      </c>
      <c r="E937" s="166" t="s">
        <v>1670</v>
      </c>
      <c r="F937" s="167" t="s">
        <v>1729</v>
      </c>
      <c r="G937" s="185" t="s">
        <v>1730</v>
      </c>
      <c r="H937" s="186" t="s">
        <v>1730</v>
      </c>
      <c r="I937" s="186" t="s">
        <v>1730</v>
      </c>
      <c r="J937" s="186" t="s">
        <v>1730</v>
      </c>
      <c r="K937" s="168">
        <v>0.9</v>
      </c>
      <c r="L937" s="169">
        <v>0.945945945945946</v>
      </c>
      <c r="M937" s="169">
        <v>0.970588235294118</v>
      </c>
      <c r="N937" s="170">
        <v>0.974358974358974</v>
      </c>
      <c r="O937" s="170">
        <v>0.944986690328305</v>
      </c>
      <c r="P937" s="356">
        <v>0.9</v>
      </c>
      <c r="Q937" s="357">
        <v>0.949232585596222</v>
      </c>
      <c r="R937" s="169">
        <v>0.932963988919668</v>
      </c>
      <c r="S937" s="169">
        <v>0.960554120685607</v>
      </c>
      <c r="T937" s="169">
        <v>0.959845603403816</v>
      </c>
      <c r="U937" s="356">
        <v>0.9</v>
      </c>
      <c r="V937" s="169">
        <v>0.88754427390791</v>
      </c>
      <c r="W937" s="169">
        <v>0.933518005540166</v>
      </c>
      <c r="X937" s="169">
        <v>0.904437661422869</v>
      </c>
      <c r="Y937" s="169">
        <v>0.903429602888087</v>
      </c>
      <c r="Z937" s="356">
        <v>0.92</v>
      </c>
      <c r="AA937" s="356" t="s">
        <v>40</v>
      </c>
      <c r="AB937" s="356" t="s">
        <v>40</v>
      </c>
      <c r="AC937" s="356">
        <v>1</v>
      </c>
      <c r="AD937" s="356">
        <v>1</v>
      </c>
      <c r="AE937" s="356">
        <v>0.92</v>
      </c>
      <c r="AF937" s="169">
        <v>0.98448470139551</v>
      </c>
      <c r="AG937" s="169">
        <v>0.934623875021226</v>
      </c>
      <c r="AH937" s="169">
        <v>0.861074705111402</v>
      </c>
      <c r="AI937" s="169">
        <v>0.945461531001246</v>
      </c>
      <c r="AJ937" s="356">
        <v>0.92</v>
      </c>
      <c r="AK937" s="169">
        <v>0.940100324579522</v>
      </c>
      <c r="AL937" s="169">
        <v>0.959556786703601</v>
      </c>
      <c r="AM937" s="169">
        <v>0.961746068997888</v>
      </c>
      <c r="AN937" s="169">
        <v>0.960877831845574</v>
      </c>
      <c r="AO937" s="168">
        <v>0.99</v>
      </c>
      <c r="AP937" s="358">
        <v>1</v>
      </c>
      <c r="AQ937" s="358">
        <v>1</v>
      </c>
      <c r="AR937" s="358">
        <v>1</v>
      </c>
      <c r="AS937" s="359">
        <v>1</v>
      </c>
      <c r="AT937" s="364">
        <v>0.0656418488929858</v>
      </c>
      <c r="AU937" s="361">
        <v>0</v>
      </c>
      <c r="AV937" s="362">
        <v>0.1</v>
      </c>
      <c r="AW937" s="362">
        <v>0.0434782608695652</v>
      </c>
      <c r="AX937" s="362">
        <v>0.0821917808219178</v>
      </c>
      <c r="AY937" s="142"/>
      <c r="AZ937" s="140"/>
    </row>
    <row r="938" spans="1:52">
      <c r="A938" s="138"/>
      <c r="B938" s="142"/>
      <c r="C938" s="182" t="s">
        <v>1669</v>
      </c>
      <c r="D938" s="166" t="s">
        <v>26</v>
      </c>
      <c r="E938" s="166" t="s">
        <v>1670</v>
      </c>
      <c r="F938" s="167" t="s">
        <v>1731</v>
      </c>
      <c r="G938" s="189" t="s">
        <v>1731</v>
      </c>
      <c r="H938" s="190" t="s">
        <v>1731</v>
      </c>
      <c r="I938" s="190" t="s">
        <v>1731</v>
      </c>
      <c r="J938" s="190" t="s">
        <v>1731</v>
      </c>
      <c r="K938" s="168">
        <v>0.9</v>
      </c>
      <c r="L938" s="169">
        <v>1</v>
      </c>
      <c r="M938" s="169">
        <v>1</v>
      </c>
      <c r="N938" s="170">
        <v>0.96</v>
      </c>
      <c r="O938" s="170">
        <v>0.994505494505495</v>
      </c>
      <c r="P938" s="356">
        <v>0.9</v>
      </c>
      <c r="Q938" s="357">
        <v>0.993562231759657</v>
      </c>
      <c r="R938" s="169">
        <v>0.993755575379126</v>
      </c>
      <c r="S938" s="169">
        <v>0.993237150586114</v>
      </c>
      <c r="T938" s="169">
        <v>0.988710176306836</v>
      </c>
      <c r="U938" s="356">
        <v>0.9</v>
      </c>
      <c r="V938" s="169">
        <v>0.937231759656652</v>
      </c>
      <c r="W938" s="169">
        <v>0.941123996431757</v>
      </c>
      <c r="X938" s="169">
        <v>0.954012623985573</v>
      </c>
      <c r="Y938" s="169">
        <v>0.942451111798467</v>
      </c>
      <c r="Z938" s="356">
        <v>0.92</v>
      </c>
      <c r="AA938" s="356">
        <v>0.943877551020408</v>
      </c>
      <c r="AB938" s="356">
        <v>0.866396761133603</v>
      </c>
      <c r="AC938" s="356">
        <v>0.94743935309973</v>
      </c>
      <c r="AD938" s="356">
        <v>0.930444401067083</v>
      </c>
      <c r="AE938" s="356">
        <v>0.92</v>
      </c>
      <c r="AF938" s="169">
        <v>0.954607977991747</v>
      </c>
      <c r="AG938" s="169">
        <v>0.995665634674923</v>
      </c>
      <c r="AH938" s="169">
        <v>0.983640081799591</v>
      </c>
      <c r="AI938" s="169">
        <v>0.972032909682569</v>
      </c>
      <c r="AJ938" s="356">
        <v>0.92</v>
      </c>
      <c r="AK938" s="169">
        <v>0.974306688417618</v>
      </c>
      <c r="AL938" s="169">
        <v>0.963476990504018</v>
      </c>
      <c r="AM938" s="169">
        <v>0.979054054054054</v>
      </c>
      <c r="AN938" s="169">
        <v>0.976991030171242</v>
      </c>
      <c r="AO938" s="168">
        <v>0.99</v>
      </c>
      <c r="AP938" s="358">
        <v>1</v>
      </c>
      <c r="AQ938" s="358">
        <v>1</v>
      </c>
      <c r="AR938" s="358">
        <v>1</v>
      </c>
      <c r="AS938" s="359">
        <v>1</v>
      </c>
      <c r="AT938" s="364">
        <v>0.0656418488929858</v>
      </c>
      <c r="AU938" s="361">
        <v>0.181818181818182</v>
      </c>
      <c r="AV938" s="362">
        <v>0</v>
      </c>
      <c r="AW938" s="362">
        <v>0</v>
      </c>
      <c r="AX938" s="362">
        <v>0.072</v>
      </c>
      <c r="AY938" s="142"/>
      <c r="AZ938" s="140"/>
    </row>
    <row r="939" spans="1:52">
      <c r="A939" s="138"/>
      <c r="B939" s="142"/>
      <c r="C939" s="182" t="s">
        <v>1669</v>
      </c>
      <c r="D939" s="166" t="s">
        <v>26</v>
      </c>
      <c r="E939" s="166" t="s">
        <v>1670</v>
      </c>
      <c r="F939" s="167" t="s">
        <v>1732</v>
      </c>
      <c r="G939" s="185" t="s">
        <v>1733</v>
      </c>
      <c r="H939" s="186" t="s">
        <v>1733</v>
      </c>
      <c r="I939" s="186" t="s">
        <v>1733</v>
      </c>
      <c r="J939" s="186" t="s">
        <v>1733</v>
      </c>
      <c r="K939" s="168">
        <v>0.9</v>
      </c>
      <c r="L939" s="169">
        <v>0.909090909090909</v>
      </c>
      <c r="M939" s="169">
        <v>1</v>
      </c>
      <c r="N939" s="170">
        <v>1</v>
      </c>
      <c r="O939" s="170">
        <v>0.955974842767296</v>
      </c>
      <c r="P939" s="356">
        <v>0.9</v>
      </c>
      <c r="Q939" s="357">
        <v>0.93630399125205</v>
      </c>
      <c r="R939" s="169">
        <v>0.94160363086233</v>
      </c>
      <c r="S939" s="169">
        <v>0.94379746835443</v>
      </c>
      <c r="T939" s="169">
        <v>0.944576168382579</v>
      </c>
      <c r="U939" s="356">
        <v>0.9</v>
      </c>
      <c r="V939" s="169">
        <v>0.890377255330782</v>
      </c>
      <c r="W939" s="169">
        <v>0.918910741301059</v>
      </c>
      <c r="X939" s="169">
        <v>0.921518987341772</v>
      </c>
      <c r="Y939" s="169">
        <v>0.924725677240467</v>
      </c>
      <c r="Z939" s="356">
        <v>0.92</v>
      </c>
      <c r="AA939" s="356" t="s">
        <v>40</v>
      </c>
      <c r="AB939" s="356" t="s">
        <v>40</v>
      </c>
      <c r="AC939" s="356" t="s">
        <v>40</v>
      </c>
      <c r="AD939" s="356">
        <v>0.75</v>
      </c>
      <c r="AE939" s="356">
        <v>0.92</v>
      </c>
      <c r="AF939" s="169">
        <v>0.946987951807229</v>
      </c>
      <c r="AG939" s="169">
        <v>0.978955007256894</v>
      </c>
      <c r="AH939" s="169">
        <v>0.9952</v>
      </c>
      <c r="AI939" s="169">
        <v>0.975195087286477</v>
      </c>
      <c r="AJ939" s="356">
        <v>0.92</v>
      </c>
      <c r="AK939" s="169">
        <v>0.93329688354292</v>
      </c>
      <c r="AL939" s="169">
        <v>0.946444780635401</v>
      </c>
      <c r="AM939" s="169">
        <v>0.949873417721519</v>
      </c>
      <c r="AN939" s="169">
        <v>0.953647182993203</v>
      </c>
      <c r="AO939" s="168">
        <v>0.99</v>
      </c>
      <c r="AP939" s="358">
        <v>1</v>
      </c>
      <c r="AQ939" s="358">
        <v>1</v>
      </c>
      <c r="AR939" s="358">
        <v>1</v>
      </c>
      <c r="AS939" s="359">
        <v>1</v>
      </c>
      <c r="AT939" s="364">
        <v>0.0656418488929858</v>
      </c>
      <c r="AU939" s="361">
        <v>0.277777777777778</v>
      </c>
      <c r="AV939" s="362">
        <v>0</v>
      </c>
      <c r="AW939" s="362">
        <v>0</v>
      </c>
      <c r="AX939" s="362">
        <v>0.0821917808219178</v>
      </c>
      <c r="AY939" s="142"/>
      <c r="AZ939" s="140"/>
    </row>
    <row r="940" spans="1:52">
      <c r="A940" s="138"/>
      <c r="B940" s="142"/>
      <c r="C940" s="182" t="s">
        <v>1669</v>
      </c>
      <c r="D940" s="166" t="s">
        <v>26</v>
      </c>
      <c r="E940" s="166" t="s">
        <v>1670</v>
      </c>
      <c r="F940" s="167" t="s">
        <v>1734</v>
      </c>
      <c r="G940" s="185" t="s">
        <v>1735</v>
      </c>
      <c r="H940" s="186" t="s">
        <v>1735</v>
      </c>
      <c r="I940" s="186" t="s">
        <v>1735</v>
      </c>
      <c r="J940" s="186" t="s">
        <v>1735</v>
      </c>
      <c r="K940" s="168">
        <v>0.9</v>
      </c>
      <c r="L940" s="169">
        <v>0.85</v>
      </c>
      <c r="M940" s="169">
        <v>0.861111111111111</v>
      </c>
      <c r="N940" s="170">
        <v>0.8</v>
      </c>
      <c r="O940" s="170">
        <v>0.843692870201097</v>
      </c>
      <c r="P940" s="356">
        <v>0.9</v>
      </c>
      <c r="Q940" s="357">
        <v>0.920229738353542</v>
      </c>
      <c r="R940" s="169">
        <v>0.872701555869873</v>
      </c>
      <c r="S940" s="169">
        <v>0.874571101791841</v>
      </c>
      <c r="T940" s="169">
        <v>0.896358581591213</v>
      </c>
      <c r="U940" s="356">
        <v>0.9</v>
      </c>
      <c r="V940" s="169">
        <v>0.906828334396937</v>
      </c>
      <c r="W940" s="169">
        <v>0.904526166902405</v>
      </c>
      <c r="X940" s="169">
        <v>0.913839115516584</v>
      </c>
      <c r="Y940" s="169">
        <v>0.903077216604432</v>
      </c>
      <c r="Z940" s="356">
        <v>0.92</v>
      </c>
      <c r="AA940" s="356">
        <v>0.910902696365768</v>
      </c>
      <c r="AB940" s="356">
        <v>0.929530201342282</v>
      </c>
      <c r="AC940" s="356">
        <v>0.897482014388489</v>
      </c>
      <c r="AD940" s="356">
        <v>0.885093790751329</v>
      </c>
      <c r="AE940" s="356">
        <v>0.92</v>
      </c>
      <c r="AF940" s="169">
        <v>0.989803682848881</v>
      </c>
      <c r="AG940" s="169">
        <v>0.917104455209115</v>
      </c>
      <c r="AH940" s="169">
        <v>0.983187057206302</v>
      </c>
      <c r="AI940" s="169">
        <v>0.979401091091012</v>
      </c>
      <c r="AJ940" s="356">
        <v>0.92</v>
      </c>
      <c r="AK940" s="169">
        <v>0.938550288437422</v>
      </c>
      <c r="AL940" s="169">
        <v>0.941819990054699</v>
      </c>
      <c r="AM940" s="169">
        <v>0.943396226415094</v>
      </c>
      <c r="AN940" s="169">
        <v>0.940821812184752</v>
      </c>
      <c r="AO940" s="168">
        <v>0.99</v>
      </c>
      <c r="AP940" s="358">
        <v>1</v>
      </c>
      <c r="AQ940" s="358">
        <v>1</v>
      </c>
      <c r="AR940" s="358">
        <v>1</v>
      </c>
      <c r="AS940" s="359">
        <v>1</v>
      </c>
      <c r="AT940" s="364">
        <v>0.0656418488929858</v>
      </c>
      <c r="AU940" s="361">
        <v>0.15</v>
      </c>
      <c r="AV940" s="362">
        <v>0.03125</v>
      </c>
      <c r="AW940" s="362">
        <v>0.0625</v>
      </c>
      <c r="AX940" s="362">
        <v>0.0851433536055604</v>
      </c>
      <c r="AY940" s="142"/>
      <c r="AZ940" s="140"/>
    </row>
    <row r="941" spans="1:52">
      <c r="A941" s="138"/>
      <c r="B941" s="142"/>
      <c r="C941" s="182" t="s">
        <v>1669</v>
      </c>
      <c r="D941" s="166" t="s">
        <v>26</v>
      </c>
      <c r="E941" s="166" t="s">
        <v>1670</v>
      </c>
      <c r="F941" s="167" t="s">
        <v>1736</v>
      </c>
      <c r="G941" s="185" t="s">
        <v>1737</v>
      </c>
      <c r="H941" s="186" t="s">
        <v>1737</v>
      </c>
      <c r="I941" s="186" t="s">
        <v>1737</v>
      </c>
      <c r="J941" s="186" t="s">
        <v>1737</v>
      </c>
      <c r="K941" s="168">
        <v>0.9</v>
      </c>
      <c r="L941" s="169">
        <v>0.84</v>
      </c>
      <c r="M941" s="169">
        <v>0.958333333333333</v>
      </c>
      <c r="N941" s="170">
        <v>1</v>
      </c>
      <c r="O941" s="170">
        <v>0.935792349726776</v>
      </c>
      <c r="P941" s="356">
        <v>0.9</v>
      </c>
      <c r="Q941" s="357">
        <v>0.854555744199208</v>
      </c>
      <c r="R941" s="169">
        <v>0.848335388409371</v>
      </c>
      <c r="S941" s="169">
        <v>0.791114058355438</v>
      </c>
      <c r="T941" s="169">
        <v>0.815564116675839</v>
      </c>
      <c r="U941" s="356">
        <v>0.9</v>
      </c>
      <c r="V941" s="169">
        <v>0.87889077532541</v>
      </c>
      <c r="W941" s="169">
        <v>0.900123304562269</v>
      </c>
      <c r="X941" s="169">
        <v>0.88262599469496</v>
      </c>
      <c r="Y941" s="169">
        <v>0.85494771601541</v>
      </c>
      <c r="Z941" s="356">
        <v>0.92</v>
      </c>
      <c r="AA941" s="356">
        <v>0.821705426356589</v>
      </c>
      <c r="AB941" s="356">
        <v>0.924479166666667</v>
      </c>
      <c r="AC941" s="356">
        <v>0.926421404682274</v>
      </c>
      <c r="AD941" s="356">
        <v>0.886716171617162</v>
      </c>
      <c r="AE941" s="356">
        <v>0.92</v>
      </c>
      <c r="AF941" s="169">
        <v>0.998122418325197</v>
      </c>
      <c r="AG941" s="169">
        <v>0.92257360959651</v>
      </c>
      <c r="AH941" s="169">
        <v>0.892605633802817</v>
      </c>
      <c r="AI941" s="169">
        <v>0.969828180046842</v>
      </c>
      <c r="AJ941" s="356">
        <v>0.92</v>
      </c>
      <c r="AK941" s="169">
        <v>0.906386701662292</v>
      </c>
      <c r="AL941" s="169">
        <v>0.943096234309623</v>
      </c>
      <c r="AM941" s="169">
        <v>0.948008849557522</v>
      </c>
      <c r="AN941" s="169">
        <v>0.933292799444107</v>
      </c>
      <c r="AO941" s="168">
        <v>0.99</v>
      </c>
      <c r="AP941" s="358">
        <v>1</v>
      </c>
      <c r="AQ941" s="358">
        <v>1</v>
      </c>
      <c r="AR941" s="358">
        <v>1</v>
      </c>
      <c r="AS941" s="359">
        <v>1</v>
      </c>
      <c r="AT941" s="364">
        <v>0.0656418488929858</v>
      </c>
      <c r="AU941" s="361">
        <v>0.181818181818182</v>
      </c>
      <c r="AV941" s="362">
        <v>0.0625</v>
      </c>
      <c r="AW941" s="362">
        <v>0.0526315789473684</v>
      </c>
      <c r="AX941" s="362">
        <v>0.109375</v>
      </c>
      <c r="AY941" s="142"/>
      <c r="AZ941" s="140"/>
    </row>
    <row r="942" spans="1:52">
      <c r="A942" s="138"/>
      <c r="B942" s="142"/>
      <c r="C942" s="182" t="s">
        <v>1669</v>
      </c>
      <c r="D942" s="166" t="s">
        <v>235</v>
      </c>
      <c r="E942" s="166" t="s">
        <v>1670</v>
      </c>
      <c r="F942" s="167" t="s">
        <v>1738</v>
      </c>
      <c r="G942" s="185" t="s">
        <v>1739</v>
      </c>
      <c r="H942" s="186" t="s">
        <v>1739</v>
      </c>
      <c r="I942" s="186" t="s">
        <v>1739</v>
      </c>
      <c r="J942" s="186" t="s">
        <v>1739</v>
      </c>
      <c r="K942" s="168">
        <v>0.9</v>
      </c>
      <c r="L942" s="169" t="s">
        <v>40</v>
      </c>
      <c r="M942" s="169" t="s">
        <v>40</v>
      </c>
      <c r="N942" s="170" t="s">
        <v>40</v>
      </c>
      <c r="O942" s="170" t="s">
        <v>40</v>
      </c>
      <c r="P942" s="356">
        <v>0.9</v>
      </c>
      <c r="Q942" s="357" t="s">
        <v>40</v>
      </c>
      <c r="R942" s="169">
        <v>0</v>
      </c>
      <c r="S942" s="169" t="s">
        <v>40</v>
      </c>
      <c r="T942" s="169">
        <v>0</v>
      </c>
      <c r="U942" s="356">
        <v>0.9</v>
      </c>
      <c r="V942" s="169" t="s">
        <v>40</v>
      </c>
      <c r="W942" s="169">
        <v>1</v>
      </c>
      <c r="X942" s="169" t="s">
        <v>40</v>
      </c>
      <c r="Y942" s="169">
        <v>1</v>
      </c>
      <c r="Z942" s="356">
        <v>0.92</v>
      </c>
      <c r="AA942" s="356" t="s">
        <v>40</v>
      </c>
      <c r="AB942" s="356" t="s">
        <v>40</v>
      </c>
      <c r="AC942" s="356" t="s">
        <v>40</v>
      </c>
      <c r="AD942" s="356" t="s">
        <v>40</v>
      </c>
      <c r="AE942" s="356">
        <v>0.92</v>
      </c>
      <c r="AF942" s="169">
        <v>1</v>
      </c>
      <c r="AG942" s="169">
        <v>0.990769230769231</v>
      </c>
      <c r="AH942" s="169">
        <v>0.990909090909091</v>
      </c>
      <c r="AI942" s="169">
        <v>0.997887411457686</v>
      </c>
      <c r="AJ942" s="356">
        <v>0.92</v>
      </c>
      <c r="AK942" s="169" t="s">
        <v>40</v>
      </c>
      <c r="AL942" s="169">
        <v>1</v>
      </c>
      <c r="AM942" s="169">
        <v>1</v>
      </c>
      <c r="AN942" s="169">
        <v>1</v>
      </c>
      <c r="AO942" s="168">
        <v>0.99</v>
      </c>
      <c r="AP942" s="358">
        <v>1</v>
      </c>
      <c r="AQ942" s="358">
        <v>1</v>
      </c>
      <c r="AR942" s="358">
        <v>1</v>
      </c>
      <c r="AS942" s="359">
        <v>1</v>
      </c>
      <c r="AT942" s="364">
        <v>0.0656418488929858</v>
      </c>
      <c r="AU942" s="361" t="s">
        <v>40</v>
      </c>
      <c r="AV942" s="362" t="s">
        <v>40</v>
      </c>
      <c r="AW942" s="362" t="s">
        <v>40</v>
      </c>
      <c r="AX942" s="362" t="s">
        <v>40</v>
      </c>
      <c r="AY942" s="142"/>
      <c r="AZ942" s="140"/>
    </row>
    <row r="943" spans="1:52">
      <c r="A943" s="138"/>
      <c r="B943" s="142"/>
      <c r="C943" s="182" t="s">
        <v>1669</v>
      </c>
      <c r="D943" s="166" t="s">
        <v>26</v>
      </c>
      <c r="E943" s="166" t="s">
        <v>1670</v>
      </c>
      <c r="F943" s="167" t="s">
        <v>1740</v>
      </c>
      <c r="G943" s="189" t="s">
        <v>1741</v>
      </c>
      <c r="H943" s="190" t="s">
        <v>1741</v>
      </c>
      <c r="I943" s="190" t="s">
        <v>1741</v>
      </c>
      <c r="J943" s="190" t="s">
        <v>1741</v>
      </c>
      <c r="K943" s="168">
        <v>0.9</v>
      </c>
      <c r="L943" s="169">
        <v>0.806451612903226</v>
      </c>
      <c r="M943" s="169">
        <v>0.866666666666667</v>
      </c>
      <c r="N943" s="170">
        <v>0.875</v>
      </c>
      <c r="O943" s="170">
        <v>0.794930875576037</v>
      </c>
      <c r="P943" s="356">
        <v>0.9</v>
      </c>
      <c r="Q943" s="357">
        <v>0.837891175641387</v>
      </c>
      <c r="R943" s="169">
        <v>0.896077432501274</v>
      </c>
      <c r="S943" s="169">
        <v>0.831183611532625</v>
      </c>
      <c r="T943" s="169">
        <v>0.854950831921224</v>
      </c>
      <c r="U943" s="356">
        <v>0.9</v>
      </c>
      <c r="V943" s="169">
        <v>0.917676910064844</v>
      </c>
      <c r="W943" s="169">
        <v>0.941416199694345</v>
      </c>
      <c r="X943" s="169">
        <v>0.920333839150228</v>
      </c>
      <c r="Y943" s="169">
        <v>0.87600571070223</v>
      </c>
      <c r="Z943" s="356">
        <v>0.92</v>
      </c>
      <c r="AA943" s="356">
        <v>0.908428720083247</v>
      </c>
      <c r="AB943" s="356">
        <v>0.926332288401254</v>
      </c>
      <c r="AC943" s="356">
        <v>0.952956989247312</v>
      </c>
      <c r="AD943" s="356">
        <v>0.885947462382045</v>
      </c>
      <c r="AE943" s="356">
        <v>0.92</v>
      </c>
      <c r="AF943" s="169">
        <v>0.989285714285714</v>
      </c>
      <c r="AG943" s="169">
        <v>0.61541343992006</v>
      </c>
      <c r="AH943" s="169">
        <v>0.986767485822306</v>
      </c>
      <c r="AI943" s="169">
        <v>0.969270402646142</v>
      </c>
      <c r="AJ943" s="356">
        <v>0.92</v>
      </c>
      <c r="AK943" s="169">
        <v>0.93989798181415</v>
      </c>
      <c r="AL943" s="169">
        <v>0.961981566820276</v>
      </c>
      <c r="AM943" s="169">
        <v>0.956843038723027</v>
      </c>
      <c r="AN943" s="169">
        <v>0.929666356562923</v>
      </c>
      <c r="AO943" s="168">
        <v>0.99</v>
      </c>
      <c r="AP943" s="358">
        <v>1</v>
      </c>
      <c r="AQ943" s="358">
        <v>1</v>
      </c>
      <c r="AR943" s="358">
        <v>1</v>
      </c>
      <c r="AS943" s="359">
        <v>1</v>
      </c>
      <c r="AT943" s="364">
        <v>0.0656418488929858</v>
      </c>
      <c r="AU943" s="361">
        <v>0.192307692307692</v>
      </c>
      <c r="AV943" s="362">
        <v>0.0689655172413793</v>
      </c>
      <c r="AW943" s="362">
        <v>0.137931034482759</v>
      </c>
      <c r="AX943" s="362">
        <v>0.111969111969112</v>
      </c>
      <c r="AY943" s="142"/>
      <c r="AZ943" s="140"/>
    </row>
    <row r="944" spans="1:52">
      <c r="A944" s="138"/>
      <c r="B944" s="142"/>
      <c r="C944" s="182" t="s">
        <v>1669</v>
      </c>
      <c r="D944" s="166" t="s">
        <v>26</v>
      </c>
      <c r="E944" s="166" t="s">
        <v>1670</v>
      </c>
      <c r="F944" s="167" t="s">
        <v>1742</v>
      </c>
      <c r="G944" s="189" t="s">
        <v>1743</v>
      </c>
      <c r="H944" s="190" t="s">
        <v>1743</v>
      </c>
      <c r="I944" s="190" t="s">
        <v>1743</v>
      </c>
      <c r="J944" s="190" t="s">
        <v>1743</v>
      </c>
      <c r="K944" s="168">
        <v>0.9</v>
      </c>
      <c r="L944" s="169">
        <v>0.904761904761905</v>
      </c>
      <c r="M944" s="169">
        <v>0.947368421052632</v>
      </c>
      <c r="N944" s="170">
        <v>0.904761904761905</v>
      </c>
      <c r="O944" s="170">
        <v>0.946308724832215</v>
      </c>
      <c r="P944" s="356">
        <v>0.9</v>
      </c>
      <c r="Q944" s="357">
        <v>0.942181340341656</v>
      </c>
      <c r="R944" s="169">
        <v>0.956590370955012</v>
      </c>
      <c r="S944" s="169">
        <v>0.941829719725013</v>
      </c>
      <c r="T944" s="169">
        <v>0.923763147643163</v>
      </c>
      <c r="U944" s="356">
        <v>0.9</v>
      </c>
      <c r="V944" s="169">
        <v>0.920280332895313</v>
      </c>
      <c r="W944" s="169">
        <v>0.940805051302289</v>
      </c>
      <c r="X944" s="169">
        <v>0.919090428344791</v>
      </c>
      <c r="Y944" s="169">
        <v>0.903681340085703</v>
      </c>
      <c r="Z944" s="356">
        <v>0.92</v>
      </c>
      <c r="AA944" s="356">
        <v>0.909326424870466</v>
      </c>
      <c r="AB944" s="356">
        <v>0.870192307692308</v>
      </c>
      <c r="AC944" s="356">
        <v>0.913200723327306</v>
      </c>
      <c r="AD944" s="356">
        <v>0.857142857142857</v>
      </c>
      <c r="AE944" s="356">
        <v>0.92</v>
      </c>
      <c r="AF944" s="169">
        <v>0.985093972780298</v>
      </c>
      <c r="AG944" s="169">
        <v>0.8975</v>
      </c>
      <c r="AH944" s="169">
        <v>0.979963570127505</v>
      </c>
      <c r="AI944" s="169">
        <v>0.96474706964171</v>
      </c>
      <c r="AJ944" s="356">
        <v>0.92</v>
      </c>
      <c r="AK944" s="169">
        <v>0.94094616639478</v>
      </c>
      <c r="AL944" s="169">
        <v>0.93479549496147</v>
      </c>
      <c r="AM944" s="169">
        <v>0.955400981996727</v>
      </c>
      <c r="AN944" s="169">
        <v>0.936680082337399</v>
      </c>
      <c r="AO944" s="168">
        <v>0.99</v>
      </c>
      <c r="AP944" s="358">
        <v>1</v>
      </c>
      <c r="AQ944" s="358">
        <v>1</v>
      </c>
      <c r="AR944" s="358">
        <v>1</v>
      </c>
      <c r="AS944" s="359">
        <v>1</v>
      </c>
      <c r="AT944" s="364">
        <v>0.0656418488929858</v>
      </c>
      <c r="AU944" s="361">
        <v>0.2</v>
      </c>
      <c r="AV944" s="362">
        <v>0</v>
      </c>
      <c r="AW944" s="362">
        <v>0.0357142857142857</v>
      </c>
      <c r="AX944" s="362">
        <v>0.0760749724366042</v>
      </c>
      <c r="AY944" s="142"/>
      <c r="AZ944" s="140"/>
    </row>
    <row r="945" spans="1:52">
      <c r="A945" s="138"/>
      <c r="B945" s="142"/>
      <c r="C945" s="182" t="s">
        <v>1669</v>
      </c>
      <c r="D945" s="166" t="s">
        <v>235</v>
      </c>
      <c r="E945" s="166" t="s">
        <v>1670</v>
      </c>
      <c r="F945" s="167" t="s">
        <v>1744</v>
      </c>
      <c r="G945" s="185" t="s">
        <v>1745</v>
      </c>
      <c r="H945" s="186" t="s">
        <v>1745</v>
      </c>
      <c r="I945" s="186" t="s">
        <v>1745</v>
      </c>
      <c r="J945" s="186" t="s">
        <v>1745</v>
      </c>
      <c r="K945" s="168">
        <v>0.9</v>
      </c>
      <c r="L945" s="169" t="s">
        <v>40</v>
      </c>
      <c r="M945" s="169" t="s">
        <v>40</v>
      </c>
      <c r="N945" s="170" t="s">
        <v>40</v>
      </c>
      <c r="O945" s="170" t="s">
        <v>40</v>
      </c>
      <c r="P945" s="356">
        <v>0.9</v>
      </c>
      <c r="Q945" s="357" t="s">
        <v>40</v>
      </c>
      <c r="R945" s="169" t="s">
        <v>40</v>
      </c>
      <c r="S945" s="169" t="s">
        <v>40</v>
      </c>
      <c r="T945" s="169" t="s">
        <v>40</v>
      </c>
      <c r="U945" s="356">
        <v>0.9</v>
      </c>
      <c r="V945" s="169" t="s">
        <v>40</v>
      </c>
      <c r="W945" s="169" t="s">
        <v>40</v>
      </c>
      <c r="X945" s="169" t="s">
        <v>40</v>
      </c>
      <c r="Y945" s="169" t="s">
        <v>40</v>
      </c>
      <c r="Z945" s="356">
        <v>0.92</v>
      </c>
      <c r="AA945" s="356" t="s">
        <v>40</v>
      </c>
      <c r="AB945" s="356" t="s">
        <v>40</v>
      </c>
      <c r="AC945" s="356" t="s">
        <v>40</v>
      </c>
      <c r="AD945" s="356" t="s">
        <v>40</v>
      </c>
      <c r="AE945" s="356">
        <v>0.92</v>
      </c>
      <c r="AF945" s="169">
        <v>1</v>
      </c>
      <c r="AG945" s="169">
        <v>0.991735537190083</v>
      </c>
      <c r="AH945" s="169">
        <v>0.946564885496183</v>
      </c>
      <c r="AI945" s="169">
        <v>0.991576413959085</v>
      </c>
      <c r="AJ945" s="356">
        <v>0.92</v>
      </c>
      <c r="AK945" s="169" t="s">
        <v>40</v>
      </c>
      <c r="AL945" s="169" t="s">
        <v>40</v>
      </c>
      <c r="AM945" s="169" t="s">
        <v>40</v>
      </c>
      <c r="AN945" s="169" t="s">
        <v>40</v>
      </c>
      <c r="AO945" s="168">
        <v>0.99</v>
      </c>
      <c r="AP945" s="358">
        <v>1</v>
      </c>
      <c r="AQ945" s="358">
        <v>1</v>
      </c>
      <c r="AR945" s="358" t="s">
        <v>40</v>
      </c>
      <c r="AS945" s="359">
        <v>1</v>
      </c>
      <c r="AT945" s="364">
        <v>0.0656418488929858</v>
      </c>
      <c r="AU945" s="361" t="s">
        <v>40</v>
      </c>
      <c r="AV945" s="362" t="s">
        <v>40</v>
      </c>
      <c r="AW945" s="362" t="s">
        <v>40</v>
      </c>
      <c r="AX945" s="362" t="s">
        <v>40</v>
      </c>
      <c r="AY945" s="142"/>
      <c r="AZ945" s="140"/>
    </row>
    <row r="946" spans="1:52">
      <c r="A946" s="138"/>
      <c r="B946" s="142"/>
      <c r="C946" s="182" t="s">
        <v>1669</v>
      </c>
      <c r="D946" s="166" t="s">
        <v>235</v>
      </c>
      <c r="E946" s="166" t="s">
        <v>1670</v>
      </c>
      <c r="F946" s="167" t="s">
        <v>1746</v>
      </c>
      <c r="G946" s="185" t="s">
        <v>1747</v>
      </c>
      <c r="H946" s="186" t="s">
        <v>1747</v>
      </c>
      <c r="I946" s="186" t="s">
        <v>1747</v>
      </c>
      <c r="J946" s="186" t="s">
        <v>1747</v>
      </c>
      <c r="K946" s="168">
        <v>0.9</v>
      </c>
      <c r="L946" s="169" t="s">
        <v>40</v>
      </c>
      <c r="M946" s="169" t="s">
        <v>40</v>
      </c>
      <c r="N946" s="170" t="s">
        <v>40</v>
      </c>
      <c r="O946" s="170" t="s">
        <v>40</v>
      </c>
      <c r="P946" s="356">
        <v>0.9</v>
      </c>
      <c r="Q946" s="357" t="s">
        <v>40</v>
      </c>
      <c r="R946" s="169" t="s">
        <v>40</v>
      </c>
      <c r="S946" s="169" t="s">
        <v>40</v>
      </c>
      <c r="T946" s="169" t="s">
        <v>40</v>
      </c>
      <c r="U946" s="356">
        <v>0.9</v>
      </c>
      <c r="V946" s="169" t="s">
        <v>40</v>
      </c>
      <c r="W946" s="169" t="s">
        <v>40</v>
      </c>
      <c r="X946" s="169" t="s">
        <v>40</v>
      </c>
      <c r="Y946" s="169" t="s">
        <v>40</v>
      </c>
      <c r="Z946" s="356">
        <v>0.92</v>
      </c>
      <c r="AA946" s="356" t="s">
        <v>40</v>
      </c>
      <c r="AB946" s="356" t="s">
        <v>40</v>
      </c>
      <c r="AC946" s="356" t="s">
        <v>40</v>
      </c>
      <c r="AD946" s="356" t="s">
        <v>40</v>
      </c>
      <c r="AE946" s="356">
        <v>0.92</v>
      </c>
      <c r="AF946" s="169">
        <v>1</v>
      </c>
      <c r="AG946" s="169">
        <v>1</v>
      </c>
      <c r="AH946" s="169">
        <v>1</v>
      </c>
      <c r="AI946" s="169">
        <v>0.999430559949383</v>
      </c>
      <c r="AJ946" s="356">
        <v>0.92</v>
      </c>
      <c r="AK946" s="169" t="s">
        <v>40</v>
      </c>
      <c r="AL946" s="169" t="s">
        <v>40</v>
      </c>
      <c r="AM946" s="169" t="s">
        <v>40</v>
      </c>
      <c r="AN946" s="169" t="s">
        <v>40</v>
      </c>
      <c r="AO946" s="168">
        <v>0.99</v>
      </c>
      <c r="AP946" s="358">
        <v>1</v>
      </c>
      <c r="AQ946" s="358">
        <v>1</v>
      </c>
      <c r="AR946" s="358">
        <v>1</v>
      </c>
      <c r="AS946" s="359">
        <v>1</v>
      </c>
      <c r="AT946" s="364">
        <v>0.0656418488929858</v>
      </c>
      <c r="AU946" s="361" t="s">
        <v>40</v>
      </c>
      <c r="AV946" s="362" t="s">
        <v>40</v>
      </c>
      <c r="AW946" s="362" t="s">
        <v>40</v>
      </c>
      <c r="AX946" s="362" t="s">
        <v>40</v>
      </c>
      <c r="AY946" s="142"/>
      <c r="AZ946" s="140"/>
    </row>
    <row r="947" spans="1:52">
      <c r="A947" s="138"/>
      <c r="B947" s="142"/>
      <c r="C947" s="182" t="s">
        <v>1669</v>
      </c>
      <c r="D947" s="166" t="s">
        <v>26</v>
      </c>
      <c r="E947" s="166" t="s">
        <v>1670</v>
      </c>
      <c r="F947" s="167" t="s">
        <v>1748</v>
      </c>
      <c r="G947" s="185" t="s">
        <v>1749</v>
      </c>
      <c r="H947" s="186" t="s">
        <v>1749</v>
      </c>
      <c r="I947" s="186" t="s">
        <v>1749</v>
      </c>
      <c r="J947" s="186" t="s">
        <v>1749</v>
      </c>
      <c r="K947" s="168">
        <v>0.9</v>
      </c>
      <c r="L947" s="169">
        <v>0.954545454545455</v>
      </c>
      <c r="M947" s="169">
        <v>0.882352941176471</v>
      </c>
      <c r="N947" s="170">
        <v>1</v>
      </c>
      <c r="O947" s="170">
        <v>0.947916666666667</v>
      </c>
      <c r="P947" s="356">
        <v>0.9</v>
      </c>
      <c r="Q947" s="357">
        <v>0.952423698384201</v>
      </c>
      <c r="R947" s="169">
        <v>0.976190476190476</v>
      </c>
      <c r="S947" s="169">
        <v>0.973049645390071</v>
      </c>
      <c r="T947" s="169">
        <v>0.964863412984222</v>
      </c>
      <c r="U947" s="356">
        <v>0.9</v>
      </c>
      <c r="V947" s="169">
        <v>0.915170556552962</v>
      </c>
      <c r="W947" s="169">
        <v>0.928571428571429</v>
      </c>
      <c r="X947" s="169">
        <v>0.93758865248227</v>
      </c>
      <c r="Y947" s="169">
        <v>0.927936173176021</v>
      </c>
      <c r="Z947" s="356">
        <v>0.92</v>
      </c>
      <c r="AA947" s="356">
        <v>0.952380952380952</v>
      </c>
      <c r="AB947" s="356">
        <v>0.938679245283019</v>
      </c>
      <c r="AC947" s="356">
        <v>0.942857142857143</v>
      </c>
      <c r="AD947" s="356">
        <v>0.950088950385452</v>
      </c>
      <c r="AE947" s="356">
        <v>0.92</v>
      </c>
      <c r="AF947" s="169">
        <v>0.999521244763615</v>
      </c>
      <c r="AG947" s="169">
        <v>0.983389613945423</v>
      </c>
      <c r="AH947" s="169">
        <v>0.96339897260274</v>
      </c>
      <c r="AI947" s="169">
        <v>0.960132177303601</v>
      </c>
      <c r="AJ947" s="356">
        <v>0.92</v>
      </c>
      <c r="AK947" s="169">
        <v>0.963970870065159</v>
      </c>
      <c r="AL947" s="169">
        <v>0.958992805755396</v>
      </c>
      <c r="AM947" s="169">
        <v>0.968639053254438</v>
      </c>
      <c r="AN947" s="169">
        <v>0.968885577082298</v>
      </c>
      <c r="AO947" s="168">
        <v>0.99</v>
      </c>
      <c r="AP947" s="358">
        <v>1</v>
      </c>
      <c r="AQ947" s="358">
        <v>1</v>
      </c>
      <c r="AR947" s="358">
        <v>1</v>
      </c>
      <c r="AS947" s="359">
        <v>1</v>
      </c>
      <c r="AT947" s="364">
        <v>0.0656418488929858</v>
      </c>
      <c r="AU947" s="361">
        <v>0.538461538461538</v>
      </c>
      <c r="AV947" s="362">
        <v>0.1</v>
      </c>
      <c r="AW947" s="362">
        <v>0.2</v>
      </c>
      <c r="AX947" s="362">
        <v>0.122377622377622</v>
      </c>
      <c r="AY947" s="142"/>
      <c r="AZ947" s="140"/>
    </row>
    <row r="948" spans="1:52">
      <c r="A948" s="138"/>
      <c r="B948" s="142"/>
      <c r="C948" s="182" t="s">
        <v>1669</v>
      </c>
      <c r="D948" s="166" t="s">
        <v>26</v>
      </c>
      <c r="E948" s="166" t="s">
        <v>1670</v>
      </c>
      <c r="F948" s="167" t="s">
        <v>1750</v>
      </c>
      <c r="G948" s="185" t="s">
        <v>1751</v>
      </c>
      <c r="H948" s="186" t="s">
        <v>1751</v>
      </c>
      <c r="I948" s="186" t="s">
        <v>1751</v>
      </c>
      <c r="J948" s="186" t="s">
        <v>1751</v>
      </c>
      <c r="K948" s="168">
        <v>0.9</v>
      </c>
      <c r="L948" s="169">
        <v>1</v>
      </c>
      <c r="M948" s="169">
        <v>1</v>
      </c>
      <c r="N948" s="170">
        <v>1</v>
      </c>
      <c r="O948" s="170">
        <v>0.992966002344666</v>
      </c>
      <c r="P948" s="356">
        <v>0.9</v>
      </c>
      <c r="Q948" s="357">
        <v>0.97006316945894</v>
      </c>
      <c r="R948" s="169">
        <v>0.966271080574641</v>
      </c>
      <c r="S948" s="169">
        <v>0.967640094711918</v>
      </c>
      <c r="T948" s="169">
        <v>0.961059687200766</v>
      </c>
      <c r="U948" s="356">
        <v>0.9</v>
      </c>
      <c r="V948" s="169">
        <v>0.922274100521835</v>
      </c>
      <c r="W948" s="169">
        <v>0.931292941911305</v>
      </c>
      <c r="X948" s="169">
        <v>0.936858721389108</v>
      </c>
      <c r="Y948" s="169">
        <v>0.923868969512123</v>
      </c>
      <c r="Z948" s="356">
        <v>0.92</v>
      </c>
      <c r="AA948" s="356">
        <v>0.95139911634757</v>
      </c>
      <c r="AB948" s="356">
        <v>0.961904761904762</v>
      </c>
      <c r="AC948" s="356">
        <v>0.956616052060738</v>
      </c>
      <c r="AD948" s="356">
        <v>0.952629704380862</v>
      </c>
      <c r="AE948" s="356">
        <v>0.92</v>
      </c>
      <c r="AF948" s="169">
        <v>0.999505521674633</v>
      </c>
      <c r="AG948" s="169">
        <v>0.997101007018615</v>
      </c>
      <c r="AH948" s="169">
        <v>0.83426134344272</v>
      </c>
      <c r="AI948" s="169">
        <v>0.97050851199529</v>
      </c>
      <c r="AJ948" s="356">
        <v>0.92</v>
      </c>
      <c r="AK948" s="169">
        <v>0.968518518518519</v>
      </c>
      <c r="AL948" s="169">
        <v>0.968321917808219</v>
      </c>
      <c r="AM948" s="169">
        <v>0.979632721202003</v>
      </c>
      <c r="AN948" s="169">
        <v>0.97629233863018</v>
      </c>
      <c r="AO948" s="168">
        <v>0.99</v>
      </c>
      <c r="AP948" s="358">
        <v>1</v>
      </c>
      <c r="AQ948" s="358">
        <v>1</v>
      </c>
      <c r="AR948" s="358">
        <v>1</v>
      </c>
      <c r="AS948" s="359">
        <v>1</v>
      </c>
      <c r="AT948" s="364">
        <v>0.0656418488929858</v>
      </c>
      <c r="AU948" s="361">
        <v>0.3125</v>
      </c>
      <c r="AV948" s="362">
        <v>0.05</v>
      </c>
      <c r="AW948" s="362">
        <v>0</v>
      </c>
      <c r="AX948" s="362">
        <v>0.0831683168316832</v>
      </c>
      <c r="AY948" s="142"/>
      <c r="AZ948" s="140"/>
    </row>
    <row r="949" spans="1:52">
      <c r="A949" s="138"/>
      <c r="B949" s="142"/>
      <c r="C949" s="182" t="s">
        <v>1669</v>
      </c>
      <c r="D949" s="166" t="s">
        <v>26</v>
      </c>
      <c r="E949" s="166" t="s">
        <v>1670</v>
      </c>
      <c r="F949" s="167" t="s">
        <v>1752</v>
      </c>
      <c r="G949" s="185" t="s">
        <v>1753</v>
      </c>
      <c r="H949" s="186" t="s">
        <v>1753</v>
      </c>
      <c r="I949" s="186" t="s">
        <v>1753</v>
      </c>
      <c r="J949" s="186" t="s">
        <v>1753</v>
      </c>
      <c r="K949" s="168">
        <v>0.9</v>
      </c>
      <c r="L949" s="169">
        <v>0.958333333333333</v>
      </c>
      <c r="M949" s="169">
        <v>0.921052631578947</v>
      </c>
      <c r="N949" s="170">
        <v>0.977777777777778</v>
      </c>
      <c r="O949" s="170">
        <v>0.942093541202673</v>
      </c>
      <c r="P949" s="356">
        <v>0.9</v>
      </c>
      <c r="Q949" s="357">
        <v>0.897447584320875</v>
      </c>
      <c r="R949" s="169">
        <v>0.908629441624365</v>
      </c>
      <c r="S949" s="169">
        <v>0.909761824890976</v>
      </c>
      <c r="T949" s="169">
        <v>0.918335055240648</v>
      </c>
      <c r="U949" s="356">
        <v>0.9</v>
      </c>
      <c r="V949" s="169">
        <v>0.866453965360073</v>
      </c>
      <c r="W949" s="169">
        <v>0.88663282571912</v>
      </c>
      <c r="X949" s="169">
        <v>0.912780945991278</v>
      </c>
      <c r="Y949" s="169">
        <v>0.900213144202757</v>
      </c>
      <c r="Z949" s="356">
        <v>0.92</v>
      </c>
      <c r="AA949" s="356">
        <v>0.775749674054759</v>
      </c>
      <c r="AB949" s="356">
        <v>0.728051391862955</v>
      </c>
      <c r="AC949" s="356">
        <v>0.702083333333333</v>
      </c>
      <c r="AD949" s="356">
        <v>0.786439114391144</v>
      </c>
      <c r="AE949" s="356">
        <v>0.92</v>
      </c>
      <c r="AF949" s="169">
        <v>0.989448604492852</v>
      </c>
      <c r="AG949" s="169">
        <v>0.986801718845918</v>
      </c>
      <c r="AH949" s="169">
        <v>0.994369369369369</v>
      </c>
      <c r="AI949" s="169">
        <v>0.996916491840671</v>
      </c>
      <c r="AJ949" s="356">
        <v>0.92</v>
      </c>
      <c r="AK949" s="169">
        <v>0.924941815360745</v>
      </c>
      <c r="AL949" s="169">
        <v>0.863049095607235</v>
      </c>
      <c r="AM949" s="169">
        <v>0.918544194107452</v>
      </c>
      <c r="AN949" s="169">
        <v>0.930077510976205</v>
      </c>
      <c r="AO949" s="168">
        <v>0.99</v>
      </c>
      <c r="AP949" s="358">
        <v>1</v>
      </c>
      <c r="AQ949" s="358">
        <v>1</v>
      </c>
      <c r="AR949" s="358">
        <v>1</v>
      </c>
      <c r="AS949" s="359">
        <v>1</v>
      </c>
      <c r="AT949" s="364">
        <v>0.0656418488929858</v>
      </c>
      <c r="AU949" s="361">
        <v>0.107142857142857</v>
      </c>
      <c r="AV949" s="362">
        <v>0.0625</v>
      </c>
      <c r="AW949" s="362">
        <v>0.0909090909090909</v>
      </c>
      <c r="AX949" s="362">
        <v>0.0412926391382406</v>
      </c>
      <c r="AY949" s="142"/>
      <c r="AZ949" s="140"/>
    </row>
    <row r="950" spans="1:52">
      <c r="A950" s="138"/>
      <c r="B950" s="142"/>
      <c r="C950" s="182" t="s">
        <v>1669</v>
      </c>
      <c r="D950" s="166" t="s">
        <v>26</v>
      </c>
      <c r="E950" s="166" t="s">
        <v>1670</v>
      </c>
      <c r="F950" s="167" t="s">
        <v>1754</v>
      </c>
      <c r="G950" s="185" t="s">
        <v>1755</v>
      </c>
      <c r="H950" s="186" t="s">
        <v>1755</v>
      </c>
      <c r="I950" s="186" t="s">
        <v>1755</v>
      </c>
      <c r="J950" s="186" t="s">
        <v>1755</v>
      </c>
      <c r="K950" s="168">
        <v>0.9</v>
      </c>
      <c r="L950" s="169">
        <v>1</v>
      </c>
      <c r="M950" s="169">
        <v>0.944444444444444</v>
      </c>
      <c r="N950" s="170">
        <v>0.944444444444444</v>
      </c>
      <c r="O950" s="170">
        <v>0.965811965811966</v>
      </c>
      <c r="P950" s="356">
        <v>0.9</v>
      </c>
      <c r="Q950" s="357">
        <v>0.95910949568378</v>
      </c>
      <c r="R950" s="169">
        <v>0.939490445859873</v>
      </c>
      <c r="S950" s="169">
        <v>0.949032258064516</v>
      </c>
      <c r="T950" s="169">
        <v>0.946265333229159</v>
      </c>
      <c r="U950" s="356">
        <v>0.9</v>
      </c>
      <c r="V950" s="169">
        <v>0.918673330304407</v>
      </c>
      <c r="W950" s="169">
        <v>0.910828025477707</v>
      </c>
      <c r="X950" s="169">
        <v>0.920645161290323</v>
      </c>
      <c r="Y950" s="169">
        <v>0.921224314399562</v>
      </c>
      <c r="Z950" s="356">
        <v>0.92</v>
      </c>
      <c r="AA950" s="356">
        <v>0.819905213270142</v>
      </c>
      <c r="AB950" s="356">
        <v>0.695767195767196</v>
      </c>
      <c r="AC950" s="356">
        <v>0.859154929577465</v>
      </c>
      <c r="AD950" s="356">
        <v>0.770013974845278</v>
      </c>
      <c r="AE950" s="356">
        <v>0.92</v>
      </c>
      <c r="AF950" s="169">
        <v>0.998731769181991</v>
      </c>
      <c r="AG950" s="169">
        <v>0.999221486959907</v>
      </c>
      <c r="AH950" s="169">
        <v>0.998830409356725</v>
      </c>
      <c r="AI950" s="169">
        <v>0.997682866961217</v>
      </c>
      <c r="AJ950" s="356">
        <v>0.92</v>
      </c>
      <c r="AK950" s="169">
        <v>0.936713686618376</v>
      </c>
      <c r="AL950" s="169">
        <v>0.881818181818182</v>
      </c>
      <c r="AM950" s="169">
        <v>0.946019629225736</v>
      </c>
      <c r="AN950" s="169">
        <v>0.936133026249163</v>
      </c>
      <c r="AO950" s="168">
        <v>0.99</v>
      </c>
      <c r="AP950" s="358">
        <v>1</v>
      </c>
      <c r="AQ950" s="358">
        <v>1</v>
      </c>
      <c r="AR950" s="358">
        <v>1</v>
      </c>
      <c r="AS950" s="359">
        <v>1</v>
      </c>
      <c r="AT950" s="364">
        <v>0.0656418488929858</v>
      </c>
      <c r="AU950" s="361">
        <v>0</v>
      </c>
      <c r="AV950" s="362">
        <v>0</v>
      </c>
      <c r="AW950" s="362">
        <v>0</v>
      </c>
      <c r="AX950" s="362">
        <v>0.0260115606936416</v>
      </c>
      <c r="AY950" s="142"/>
      <c r="AZ950" s="140"/>
    </row>
    <row r="951" spans="1:52">
      <c r="A951" s="138"/>
      <c r="B951" s="142"/>
      <c r="C951" s="182" t="s">
        <v>1669</v>
      </c>
      <c r="D951" s="166" t="s">
        <v>26</v>
      </c>
      <c r="E951" s="166" t="s">
        <v>1670</v>
      </c>
      <c r="F951" s="167" t="s">
        <v>1756</v>
      </c>
      <c r="G951" s="185" t="s">
        <v>1757</v>
      </c>
      <c r="H951" s="186" t="s">
        <v>1757</v>
      </c>
      <c r="I951" s="186" t="s">
        <v>1757</v>
      </c>
      <c r="J951" s="186" t="s">
        <v>1757</v>
      </c>
      <c r="K951" s="168">
        <v>0.9</v>
      </c>
      <c r="L951" s="169">
        <v>0.975609756097561</v>
      </c>
      <c r="M951" s="169">
        <v>0.96969696969697</v>
      </c>
      <c r="N951" s="170">
        <v>1</v>
      </c>
      <c r="O951" s="170">
        <v>0.958219800181653</v>
      </c>
      <c r="P951" s="356">
        <v>0.9</v>
      </c>
      <c r="Q951" s="357">
        <v>0.962166172106825</v>
      </c>
      <c r="R951" s="169">
        <v>0.961010433827567</v>
      </c>
      <c r="S951" s="169">
        <v>0.975508796136599</v>
      </c>
      <c r="T951" s="169">
        <v>0.96042142088808</v>
      </c>
      <c r="U951" s="356">
        <v>0.9</v>
      </c>
      <c r="V951" s="169">
        <v>0.943125618199802</v>
      </c>
      <c r="W951" s="169">
        <v>0.948380010982976</v>
      </c>
      <c r="X951" s="169">
        <v>0.948258020006899</v>
      </c>
      <c r="Y951" s="169">
        <v>0.939772601610487</v>
      </c>
      <c r="Z951" s="356">
        <v>0.92</v>
      </c>
      <c r="AA951" s="356">
        <v>0.868965517241379</v>
      </c>
      <c r="AB951" s="356">
        <v>0.904466501240695</v>
      </c>
      <c r="AC951" s="356">
        <v>0.922495274102079</v>
      </c>
      <c r="AD951" s="356">
        <v>0.849273607748184</v>
      </c>
      <c r="AE951" s="356">
        <v>0.92</v>
      </c>
      <c r="AF951" s="169">
        <v>0.999802215189873</v>
      </c>
      <c r="AG951" s="169">
        <v>0.996342890579286</v>
      </c>
      <c r="AH951" s="169">
        <v>0.994694960212202</v>
      </c>
      <c r="AI951" s="169">
        <v>0.99050028796811</v>
      </c>
      <c r="AJ951" s="356">
        <v>0.92</v>
      </c>
      <c r="AK951" s="169">
        <v>0.957861635220126</v>
      </c>
      <c r="AL951" s="169">
        <v>0.948610582413399</v>
      </c>
      <c r="AM951" s="169">
        <v>0.971411901983664</v>
      </c>
      <c r="AN951" s="169">
        <v>0.954061619954405</v>
      </c>
      <c r="AO951" s="168">
        <v>0.99</v>
      </c>
      <c r="AP951" s="358">
        <v>1</v>
      </c>
      <c r="AQ951" s="358">
        <v>1</v>
      </c>
      <c r="AR951" s="358">
        <v>1</v>
      </c>
      <c r="AS951" s="359">
        <v>1</v>
      </c>
      <c r="AT951" s="364">
        <v>0.0656418488929858</v>
      </c>
      <c r="AU951" s="361">
        <v>0.0869565217391304</v>
      </c>
      <c r="AV951" s="362">
        <v>0.148148148148148</v>
      </c>
      <c r="AW951" s="362">
        <v>0</v>
      </c>
      <c r="AX951" s="362">
        <v>0.0786350148367952</v>
      </c>
      <c r="AY951" s="142"/>
      <c r="AZ951" s="140"/>
    </row>
    <row r="952" spans="1:52">
      <c r="A952" s="138"/>
      <c r="B952" s="142"/>
      <c r="C952" s="182" t="s">
        <v>1669</v>
      </c>
      <c r="D952" s="166" t="s">
        <v>26</v>
      </c>
      <c r="E952" s="166" t="s">
        <v>1670</v>
      </c>
      <c r="F952" s="167" t="s">
        <v>1758</v>
      </c>
      <c r="G952" s="185" t="s">
        <v>1759</v>
      </c>
      <c r="H952" s="186" t="s">
        <v>1759</v>
      </c>
      <c r="I952" s="186" t="s">
        <v>1759</v>
      </c>
      <c r="J952" s="186" t="s">
        <v>1759</v>
      </c>
      <c r="K952" s="168">
        <v>0.9</v>
      </c>
      <c r="L952" s="169">
        <v>1</v>
      </c>
      <c r="M952" s="169">
        <v>1</v>
      </c>
      <c r="N952" s="170">
        <v>1</v>
      </c>
      <c r="O952" s="170">
        <v>0.997329773030708</v>
      </c>
      <c r="P952" s="356">
        <v>0.9</v>
      </c>
      <c r="Q952" s="357">
        <v>0.963501646542261</v>
      </c>
      <c r="R952" s="169">
        <v>0.983016304347826</v>
      </c>
      <c r="S952" s="169">
        <v>0.978809738503156</v>
      </c>
      <c r="T952" s="169">
        <v>0.981164316039906</v>
      </c>
      <c r="U952" s="356">
        <v>0.9</v>
      </c>
      <c r="V952" s="169">
        <v>0.937980241492865</v>
      </c>
      <c r="W952" s="169">
        <v>0.956521739130435</v>
      </c>
      <c r="X952" s="169">
        <v>0.947249774571686</v>
      </c>
      <c r="Y952" s="169">
        <v>0.95064341013946</v>
      </c>
      <c r="Z952" s="356">
        <v>0.92</v>
      </c>
      <c r="AA952" s="356">
        <v>0.963394342762063</v>
      </c>
      <c r="AB952" s="356">
        <v>0.95777027027027</v>
      </c>
      <c r="AC952" s="356">
        <v>0.974937343358396</v>
      </c>
      <c r="AD952" s="356">
        <v>0.973724780481266</v>
      </c>
      <c r="AE952" s="356">
        <v>0.92</v>
      </c>
      <c r="AF952" s="169">
        <v>0.985626535626536</v>
      </c>
      <c r="AG952" s="169">
        <v>0.983066361556064</v>
      </c>
      <c r="AH952" s="169">
        <v>0.98851005370301</v>
      </c>
      <c r="AI952" s="169">
        <v>0.988942073187074</v>
      </c>
      <c r="AJ952" s="356">
        <v>0.92</v>
      </c>
      <c r="AK952" s="169">
        <v>0.975741874705605</v>
      </c>
      <c r="AL952" s="169">
        <v>0.975290697674419</v>
      </c>
      <c r="AM952" s="169">
        <v>0.983568972105464</v>
      </c>
      <c r="AN952" s="169">
        <v>0.987419932540075</v>
      </c>
      <c r="AO952" s="168">
        <v>0.99</v>
      </c>
      <c r="AP952" s="358">
        <v>1</v>
      </c>
      <c r="AQ952" s="358">
        <v>1</v>
      </c>
      <c r="AR952" s="358">
        <v>1</v>
      </c>
      <c r="AS952" s="359">
        <v>1</v>
      </c>
      <c r="AT952" s="364">
        <v>0.0656418488929858</v>
      </c>
      <c r="AU952" s="361">
        <v>0.121951219512195</v>
      </c>
      <c r="AV952" s="362">
        <v>0</v>
      </c>
      <c r="AW952" s="362">
        <v>0.0384615384615385</v>
      </c>
      <c r="AX952" s="362">
        <v>0.0836820083682008</v>
      </c>
      <c r="AY952" s="142"/>
      <c r="AZ952" s="140"/>
    </row>
    <row r="953" spans="1:52">
      <c r="A953" s="138"/>
      <c r="B953" s="142"/>
      <c r="C953" s="182" t="s">
        <v>1669</v>
      </c>
      <c r="D953" s="166" t="s">
        <v>26</v>
      </c>
      <c r="E953" s="166" t="s">
        <v>1670</v>
      </c>
      <c r="F953" s="167" t="s">
        <v>1760</v>
      </c>
      <c r="G953" s="185" t="s">
        <v>1761</v>
      </c>
      <c r="H953" s="186" t="s">
        <v>1761</v>
      </c>
      <c r="I953" s="186" t="s">
        <v>1761</v>
      </c>
      <c r="J953" s="186" t="s">
        <v>1761</v>
      </c>
      <c r="K953" s="168">
        <v>0.9</v>
      </c>
      <c r="L953" s="169">
        <v>0.96875</v>
      </c>
      <c r="M953" s="169">
        <v>0.923076923076923</v>
      </c>
      <c r="N953" s="170">
        <v>1</v>
      </c>
      <c r="O953" s="170">
        <v>0.942825112107623</v>
      </c>
      <c r="P953" s="356">
        <v>0.9</v>
      </c>
      <c r="Q953" s="357">
        <v>0.973463218004703</v>
      </c>
      <c r="R953" s="169">
        <v>0.931617055510861</v>
      </c>
      <c r="S953" s="169">
        <v>0.954793840039742</v>
      </c>
      <c r="T953" s="169">
        <v>0.962543999091632</v>
      </c>
      <c r="U953" s="356">
        <v>0.9</v>
      </c>
      <c r="V953" s="169">
        <v>0.94054417198522</v>
      </c>
      <c r="W953" s="169">
        <v>0.918744971842317</v>
      </c>
      <c r="X953" s="169">
        <v>0.924987580725286</v>
      </c>
      <c r="Y953" s="169">
        <v>0.929544680367889</v>
      </c>
      <c r="Z953" s="356">
        <v>0.92</v>
      </c>
      <c r="AA953" s="356">
        <v>0.913654618473896</v>
      </c>
      <c r="AB953" s="356">
        <v>0.916811091854419</v>
      </c>
      <c r="AC953" s="356">
        <v>0.8875</v>
      </c>
      <c r="AD953" s="356">
        <v>0.896705129987488</v>
      </c>
      <c r="AE953" s="356">
        <v>0.92</v>
      </c>
      <c r="AF953" s="169">
        <v>1</v>
      </c>
      <c r="AG953" s="169">
        <v>0.995798319327731</v>
      </c>
      <c r="AH953" s="169">
        <v>0.993957703927492</v>
      </c>
      <c r="AI953" s="169">
        <v>0.998119417019276</v>
      </c>
      <c r="AJ953" s="356">
        <v>0.92</v>
      </c>
      <c r="AK953" s="169">
        <v>0.96</v>
      </c>
      <c r="AL953" s="169">
        <v>0.949450549450549</v>
      </c>
      <c r="AM953" s="169">
        <v>0.958422631804543</v>
      </c>
      <c r="AN953" s="169">
        <v>0.95938571782149</v>
      </c>
      <c r="AO953" s="168">
        <v>0.99</v>
      </c>
      <c r="AP953" s="358">
        <v>1</v>
      </c>
      <c r="AQ953" s="358">
        <v>1</v>
      </c>
      <c r="AR953" s="358">
        <v>1</v>
      </c>
      <c r="AS953" s="359">
        <v>1</v>
      </c>
      <c r="AT953" s="364">
        <v>0.0656418488929858</v>
      </c>
      <c r="AU953" s="361">
        <v>0.24</v>
      </c>
      <c r="AV953" s="362">
        <v>0</v>
      </c>
      <c r="AW953" s="362">
        <v>0</v>
      </c>
      <c r="AX953" s="362">
        <v>0.0492505353319058</v>
      </c>
      <c r="AY953" s="142"/>
      <c r="AZ953" s="140"/>
    </row>
    <row r="954" spans="1:52">
      <c r="A954" s="138"/>
      <c r="B954" s="142"/>
      <c r="C954" s="182" t="s">
        <v>1669</v>
      </c>
      <c r="D954" s="166" t="s">
        <v>26</v>
      </c>
      <c r="E954" s="166" t="s">
        <v>1670</v>
      </c>
      <c r="F954" s="167" t="s">
        <v>1762</v>
      </c>
      <c r="G954" s="185" t="s">
        <v>1763</v>
      </c>
      <c r="H954" s="186" t="s">
        <v>1763</v>
      </c>
      <c r="I954" s="186" t="s">
        <v>1763</v>
      </c>
      <c r="J954" s="186" t="s">
        <v>1763</v>
      </c>
      <c r="K954" s="168">
        <v>0.9</v>
      </c>
      <c r="L954" s="169">
        <v>0.962962962962963</v>
      </c>
      <c r="M954" s="169">
        <v>0.9</v>
      </c>
      <c r="N954" s="170">
        <v>0.875</v>
      </c>
      <c r="O954" s="170">
        <v>0.918918918918919</v>
      </c>
      <c r="P954" s="356">
        <v>0.9</v>
      </c>
      <c r="Q954" s="357">
        <v>0.933398389851183</v>
      </c>
      <c r="R954" s="169">
        <v>0.955371900826446</v>
      </c>
      <c r="S954" s="169">
        <v>0.958867924528302</v>
      </c>
      <c r="T954" s="169">
        <v>0.943712940355773</v>
      </c>
      <c r="U954" s="356">
        <v>0.9</v>
      </c>
      <c r="V954" s="169">
        <v>0.89631617467675</v>
      </c>
      <c r="W954" s="169">
        <v>0.90137741046832</v>
      </c>
      <c r="X954" s="169">
        <v>0.916603773584906</v>
      </c>
      <c r="Y954" s="169">
        <v>0.906631496337635</v>
      </c>
      <c r="Z954" s="356">
        <v>0.92</v>
      </c>
      <c r="AA954" s="356">
        <v>0.909221902017291</v>
      </c>
      <c r="AB954" s="356">
        <v>0.893430656934307</v>
      </c>
      <c r="AC954" s="356">
        <v>0.949685534591195</v>
      </c>
      <c r="AD954" s="356">
        <v>0.908841672378341</v>
      </c>
      <c r="AE954" s="356">
        <v>0.92</v>
      </c>
      <c r="AF954" s="169">
        <v>0.998153034300792</v>
      </c>
      <c r="AG954" s="169">
        <v>0.994853997127812</v>
      </c>
      <c r="AH954" s="169">
        <v>0.990781783234613</v>
      </c>
      <c r="AI954" s="169">
        <v>0.993133272708902</v>
      </c>
      <c r="AJ954" s="356">
        <v>0.92</v>
      </c>
      <c r="AK954" s="169">
        <v>0.944942648592284</v>
      </c>
      <c r="AL954" s="169">
        <v>0.9296</v>
      </c>
      <c r="AM954" s="169">
        <v>0.958371315709511</v>
      </c>
      <c r="AN954" s="169">
        <v>0.952482911965742</v>
      </c>
      <c r="AO954" s="168">
        <v>0.99</v>
      </c>
      <c r="AP954" s="358">
        <v>1</v>
      </c>
      <c r="AQ954" s="358">
        <v>1</v>
      </c>
      <c r="AR954" s="358">
        <v>1</v>
      </c>
      <c r="AS954" s="359">
        <v>1</v>
      </c>
      <c r="AT954" s="364">
        <v>0.0656418488929858</v>
      </c>
      <c r="AU954" s="361">
        <v>0.53968253968254</v>
      </c>
      <c r="AV954" s="362">
        <v>0.0384615384615385</v>
      </c>
      <c r="AW954" s="362">
        <v>0.1</v>
      </c>
      <c r="AX954" s="362">
        <v>0.144876325088339</v>
      </c>
      <c r="AY954" s="142"/>
      <c r="AZ954" s="140"/>
    </row>
    <row r="955" spans="1:52">
      <c r="A955" s="138"/>
      <c r="B955" s="142"/>
      <c r="C955" s="182" t="s">
        <v>1669</v>
      </c>
      <c r="D955" s="166" t="s">
        <v>26</v>
      </c>
      <c r="E955" s="166" t="s">
        <v>1670</v>
      </c>
      <c r="F955" s="167" t="s">
        <v>1764</v>
      </c>
      <c r="G955" s="185" t="s">
        <v>1765</v>
      </c>
      <c r="H955" s="186" t="s">
        <v>1765</v>
      </c>
      <c r="I955" s="186" t="s">
        <v>1765</v>
      </c>
      <c r="J955" s="186" t="s">
        <v>1765</v>
      </c>
      <c r="K955" s="168">
        <v>0.9</v>
      </c>
      <c r="L955" s="169">
        <v>1</v>
      </c>
      <c r="M955" s="169">
        <v>0.846153846153846</v>
      </c>
      <c r="N955" s="170">
        <v>1</v>
      </c>
      <c r="O955" s="170">
        <v>0.969387755102041</v>
      </c>
      <c r="P955" s="356">
        <v>0.9</v>
      </c>
      <c r="Q955" s="357">
        <v>0.951205173427396</v>
      </c>
      <c r="R955" s="169">
        <v>0.948824343015214</v>
      </c>
      <c r="S955" s="169">
        <v>0.95222129086337</v>
      </c>
      <c r="T955" s="169">
        <v>0.944024134436352</v>
      </c>
      <c r="U955" s="356">
        <v>0.9</v>
      </c>
      <c r="V955" s="169">
        <v>0.925338036449148</v>
      </c>
      <c r="W955" s="169">
        <v>0.919778699861687</v>
      </c>
      <c r="X955" s="169">
        <v>0.922883487007544</v>
      </c>
      <c r="Y955" s="169">
        <v>0.919748285370855</v>
      </c>
      <c r="Z955" s="356">
        <v>0.92</v>
      </c>
      <c r="AA955" s="356">
        <v>0.918429003021148</v>
      </c>
      <c r="AB955" s="356">
        <v>0.916184971098266</v>
      </c>
      <c r="AC955" s="356">
        <v>0.835164835164835</v>
      </c>
      <c r="AD955" s="356">
        <v>0.916939028513468</v>
      </c>
      <c r="AE955" s="356">
        <v>0.92</v>
      </c>
      <c r="AF955" s="169">
        <v>0.989159891598916</v>
      </c>
      <c r="AG955" s="169">
        <v>0.905349794238683</v>
      </c>
      <c r="AH955" s="169">
        <v>0.871287128712871</v>
      </c>
      <c r="AI955" s="169">
        <v>0.948600561856206</v>
      </c>
      <c r="AJ955" s="356">
        <v>0.92</v>
      </c>
      <c r="AK955" s="169">
        <v>0.966043307086614</v>
      </c>
      <c r="AL955" s="169">
        <v>0.947614593077643</v>
      </c>
      <c r="AM955" s="169">
        <v>0.954909090909091</v>
      </c>
      <c r="AN955" s="169">
        <v>0.965226205095219</v>
      </c>
      <c r="AO955" s="168">
        <v>0.99</v>
      </c>
      <c r="AP955" s="358">
        <v>1</v>
      </c>
      <c r="AQ955" s="358">
        <v>1</v>
      </c>
      <c r="AR955" s="358">
        <v>1</v>
      </c>
      <c r="AS955" s="359">
        <v>1</v>
      </c>
      <c r="AT955" s="364">
        <v>0.0656418488929858</v>
      </c>
      <c r="AU955" s="361">
        <v>0.230769230769231</v>
      </c>
      <c r="AV955" s="362">
        <v>0</v>
      </c>
      <c r="AW955" s="362">
        <v>0</v>
      </c>
      <c r="AX955" s="362">
        <v>0.0562248995983936</v>
      </c>
      <c r="AY955" s="142"/>
      <c r="AZ955" s="140"/>
    </row>
    <row r="956" spans="1:52">
      <c r="A956" s="138"/>
      <c r="B956" s="142"/>
      <c r="C956" s="182" t="s">
        <v>1669</v>
      </c>
      <c r="D956" s="166" t="s">
        <v>26</v>
      </c>
      <c r="E956" s="166" t="s">
        <v>1670</v>
      </c>
      <c r="F956" s="167" t="s">
        <v>1766</v>
      </c>
      <c r="G956" s="185" t="s">
        <v>1767</v>
      </c>
      <c r="H956" s="186" t="s">
        <v>1767</v>
      </c>
      <c r="I956" s="186" t="s">
        <v>1767</v>
      </c>
      <c r="J956" s="186" t="s">
        <v>1767</v>
      </c>
      <c r="K956" s="168">
        <v>0.9</v>
      </c>
      <c r="L956" s="169">
        <v>1</v>
      </c>
      <c r="M956" s="169">
        <v>0.944444444444444</v>
      </c>
      <c r="N956" s="170">
        <v>0.947368421052632</v>
      </c>
      <c r="O956" s="170">
        <v>0.934121621621622</v>
      </c>
      <c r="P956" s="356">
        <v>0.9</v>
      </c>
      <c r="Q956" s="357">
        <v>0.970628106642567</v>
      </c>
      <c r="R956" s="169">
        <v>0.975975975975976</v>
      </c>
      <c r="S956" s="169">
        <v>0.976878612716763</v>
      </c>
      <c r="T956" s="169">
        <v>0.950977307586424</v>
      </c>
      <c r="U956" s="356">
        <v>0.9</v>
      </c>
      <c r="V956" s="169">
        <v>0.915499322187076</v>
      </c>
      <c r="W956" s="169">
        <v>0.926926926926927</v>
      </c>
      <c r="X956" s="169">
        <v>0.915221579961464</v>
      </c>
      <c r="Y956" s="169">
        <v>0.917194320997365</v>
      </c>
      <c r="Z956" s="356">
        <v>0.92</v>
      </c>
      <c r="AA956" s="356">
        <v>0.956427015250545</v>
      </c>
      <c r="AB956" s="356">
        <v>0.935714285714286</v>
      </c>
      <c r="AC956" s="356">
        <v>0.968553459119497</v>
      </c>
      <c r="AD956" s="356">
        <v>0.959144343804201</v>
      </c>
      <c r="AE956" s="356">
        <v>0.92</v>
      </c>
      <c r="AF956" s="169">
        <v>1</v>
      </c>
      <c r="AG956" s="169">
        <v>0.999868039060438</v>
      </c>
      <c r="AH956" s="169">
        <v>0.998836532867946</v>
      </c>
      <c r="AI956" s="169">
        <v>0.999090867766717</v>
      </c>
      <c r="AJ956" s="356">
        <v>0.92</v>
      </c>
      <c r="AK956" s="169">
        <v>0.976430976430976</v>
      </c>
      <c r="AL956" s="169">
        <v>0.954929577464789</v>
      </c>
      <c r="AM956" s="169">
        <v>0.981876332622601</v>
      </c>
      <c r="AN956" s="169">
        <v>0.981858855034127</v>
      </c>
      <c r="AO956" s="168">
        <v>0.99</v>
      </c>
      <c r="AP956" s="358">
        <v>1</v>
      </c>
      <c r="AQ956" s="358">
        <v>1</v>
      </c>
      <c r="AR956" s="358">
        <v>1</v>
      </c>
      <c r="AS956" s="359">
        <v>1</v>
      </c>
      <c r="AT956" s="364">
        <v>0.0656418488929858</v>
      </c>
      <c r="AU956" s="361">
        <v>0.333333333333333</v>
      </c>
      <c r="AV956" s="362">
        <v>0</v>
      </c>
      <c r="AW956" s="362">
        <v>0</v>
      </c>
      <c r="AX956" s="362">
        <v>0.066147859922179</v>
      </c>
      <c r="AY956" s="142"/>
      <c r="AZ956" s="140"/>
    </row>
    <row r="957" spans="1:52">
      <c r="A957" s="138"/>
      <c r="B957" s="142"/>
      <c r="C957" s="182" t="s">
        <v>1669</v>
      </c>
      <c r="D957" s="166" t="s">
        <v>26</v>
      </c>
      <c r="E957" s="166" t="s">
        <v>1670</v>
      </c>
      <c r="F957" s="167" t="s">
        <v>1768</v>
      </c>
      <c r="G957" s="185" t="s">
        <v>1769</v>
      </c>
      <c r="H957" s="186" t="s">
        <v>1769</v>
      </c>
      <c r="I957" s="186" t="s">
        <v>1769</v>
      </c>
      <c r="J957" s="186" t="s">
        <v>1769</v>
      </c>
      <c r="K957" s="168">
        <v>0.9</v>
      </c>
      <c r="L957" s="169">
        <v>0.894736842105263</v>
      </c>
      <c r="M957" s="169">
        <v>0.861111111111111</v>
      </c>
      <c r="N957" s="170">
        <v>0.974358974358974</v>
      </c>
      <c r="O957" s="170">
        <v>0.929347826086957</v>
      </c>
      <c r="P957" s="356">
        <v>0.9</v>
      </c>
      <c r="Q957" s="357">
        <v>0.939180255619215</v>
      </c>
      <c r="R957" s="169">
        <v>0.962103634957463</v>
      </c>
      <c r="S957" s="169">
        <v>0.916630100921457</v>
      </c>
      <c r="T957" s="169">
        <v>0.928093963461904</v>
      </c>
      <c r="U957" s="356">
        <v>0.9</v>
      </c>
      <c r="V957" s="169">
        <v>0.892022917584839</v>
      </c>
      <c r="W957" s="169">
        <v>0.91569992266048</v>
      </c>
      <c r="X957" s="169">
        <v>0.90917068889864</v>
      </c>
      <c r="Y957" s="169">
        <v>0.906884900609943</v>
      </c>
      <c r="Z957" s="356">
        <v>0.92</v>
      </c>
      <c r="AA957" s="356">
        <v>0.950787401574803</v>
      </c>
      <c r="AB957" s="356">
        <v>0.786764705882353</v>
      </c>
      <c r="AC957" s="356">
        <v>0.646322378716745</v>
      </c>
      <c r="AD957" s="356">
        <v>0.7387697048714</v>
      </c>
      <c r="AE957" s="356">
        <v>0.92</v>
      </c>
      <c r="AF957" s="169">
        <v>0.97085201793722</v>
      </c>
      <c r="AG957" s="169">
        <v>0.954128440366973</v>
      </c>
      <c r="AH957" s="169">
        <v>0.99070385126162</v>
      </c>
      <c r="AI957" s="169">
        <v>0.981304168386298</v>
      </c>
      <c r="AJ957" s="356">
        <v>0.92</v>
      </c>
      <c r="AK957" s="169">
        <v>0.944544472452287</v>
      </c>
      <c r="AL957" s="169">
        <v>0.916519694297472</v>
      </c>
      <c r="AM957" s="169">
        <v>0.879712131596984</v>
      </c>
      <c r="AN957" s="169">
        <v>0.911372061376754</v>
      </c>
      <c r="AO957" s="168">
        <v>0.99</v>
      </c>
      <c r="AP957" s="358">
        <v>1</v>
      </c>
      <c r="AQ957" s="358">
        <v>1</v>
      </c>
      <c r="AR957" s="358">
        <v>1</v>
      </c>
      <c r="AS957" s="359">
        <v>1</v>
      </c>
      <c r="AT957" s="364">
        <v>0.0656418488929858</v>
      </c>
      <c r="AU957" s="361">
        <v>0.0212765957446809</v>
      </c>
      <c r="AV957" s="362">
        <v>0.0561797752808989</v>
      </c>
      <c r="AW957" s="362">
        <v>0</v>
      </c>
      <c r="AX957" s="362">
        <v>0.0609756097560976</v>
      </c>
      <c r="AY957" s="142"/>
      <c r="AZ957" s="140"/>
    </row>
    <row r="958" spans="1:52">
      <c r="A958" s="138"/>
      <c r="B958" s="142"/>
      <c r="C958" s="182" t="s">
        <v>1669</v>
      </c>
      <c r="D958" s="166" t="s">
        <v>26</v>
      </c>
      <c r="E958" s="166" t="s">
        <v>1670</v>
      </c>
      <c r="F958" s="167" t="s">
        <v>1770</v>
      </c>
      <c r="G958" s="191" t="s">
        <v>1770</v>
      </c>
      <c r="H958" s="192" t="s">
        <v>1770</v>
      </c>
      <c r="I958" s="192" t="s">
        <v>1770</v>
      </c>
      <c r="J958" s="192" t="s">
        <v>1770</v>
      </c>
      <c r="K958" s="168">
        <v>0.9</v>
      </c>
      <c r="L958" s="169">
        <v>0.882352941176471</v>
      </c>
      <c r="M958" s="169">
        <v>0.933333333333333</v>
      </c>
      <c r="N958" s="170">
        <v>0.941176470588235</v>
      </c>
      <c r="O958" s="170">
        <v>0.945631067961165</v>
      </c>
      <c r="P958" s="356">
        <v>0.9</v>
      </c>
      <c r="Q958" s="357">
        <v>0.878029710711493</v>
      </c>
      <c r="R958" s="169">
        <v>0.903225806451613</v>
      </c>
      <c r="S958" s="169">
        <v>0.928974979822437</v>
      </c>
      <c r="T958" s="169">
        <v>0.923731724070258</v>
      </c>
      <c r="U958" s="356">
        <v>0.9</v>
      </c>
      <c r="V958" s="169">
        <v>0.849882720875684</v>
      </c>
      <c r="W958" s="169">
        <v>0.783410138248848</v>
      </c>
      <c r="X958" s="169">
        <v>0.887005649717514</v>
      </c>
      <c r="Y958" s="169">
        <v>0.880679030517123</v>
      </c>
      <c r="Z958" s="356">
        <v>0.92</v>
      </c>
      <c r="AA958" s="356">
        <v>1</v>
      </c>
      <c r="AB958" s="356">
        <v>0</v>
      </c>
      <c r="AC958" s="356">
        <v>0.5</v>
      </c>
      <c r="AD958" s="356">
        <v>0.142857142857143</v>
      </c>
      <c r="AE958" s="356">
        <v>0.92</v>
      </c>
      <c r="AF958" s="169">
        <v>0.977443609022556</v>
      </c>
      <c r="AG958" s="169">
        <v>0.970414201183432</v>
      </c>
      <c r="AH958" s="169">
        <v>0.987951807228916</v>
      </c>
      <c r="AI958" s="169">
        <v>0.97946247464503</v>
      </c>
      <c r="AJ958" s="356">
        <v>0.92</v>
      </c>
      <c r="AK958" s="169">
        <v>0.91875</v>
      </c>
      <c r="AL958" s="169">
        <v>0.845799769850403</v>
      </c>
      <c r="AM958" s="169">
        <v>0.921031426269138</v>
      </c>
      <c r="AN958" s="169">
        <v>0.936693963614966</v>
      </c>
      <c r="AO958" s="168">
        <v>0.99</v>
      </c>
      <c r="AP958" s="358">
        <v>1</v>
      </c>
      <c r="AQ958" s="358">
        <v>1</v>
      </c>
      <c r="AR958" s="358">
        <v>1</v>
      </c>
      <c r="AS958" s="359">
        <v>1</v>
      </c>
      <c r="AT958" s="364">
        <v>0.0656418488929858</v>
      </c>
      <c r="AU958" s="361">
        <v>0.2</v>
      </c>
      <c r="AV958" s="362">
        <v>0</v>
      </c>
      <c r="AW958" s="362">
        <v>0</v>
      </c>
      <c r="AX958" s="362">
        <v>0.0521739130434783</v>
      </c>
      <c r="AY958" s="142"/>
      <c r="AZ958" s="140"/>
    </row>
    <row r="959" spans="1:52">
      <c r="A959" s="138"/>
      <c r="B959" s="142"/>
      <c r="C959" s="182" t="s">
        <v>1669</v>
      </c>
      <c r="D959" s="166" t="s">
        <v>26</v>
      </c>
      <c r="E959" s="166" t="s">
        <v>1670</v>
      </c>
      <c r="F959" s="167" t="s">
        <v>1771</v>
      </c>
      <c r="G959" s="185" t="s">
        <v>1772</v>
      </c>
      <c r="H959" s="186" t="s">
        <v>1772</v>
      </c>
      <c r="I959" s="186" t="s">
        <v>1772</v>
      </c>
      <c r="J959" s="186" t="s">
        <v>1772</v>
      </c>
      <c r="K959" s="168">
        <v>0.9</v>
      </c>
      <c r="L959" s="169">
        <v>0.96</v>
      </c>
      <c r="M959" s="169">
        <v>1</v>
      </c>
      <c r="N959" s="170">
        <v>0.961538461538462</v>
      </c>
      <c r="O959" s="170">
        <v>0.980392156862745</v>
      </c>
      <c r="P959" s="356">
        <v>0.9</v>
      </c>
      <c r="Q959" s="357">
        <v>0.95169775227164</v>
      </c>
      <c r="R959" s="169">
        <v>0.98328488372093</v>
      </c>
      <c r="S959" s="169">
        <v>0.97686256362795</v>
      </c>
      <c r="T959" s="169">
        <v>0.980873353068393</v>
      </c>
      <c r="U959" s="356">
        <v>0.9</v>
      </c>
      <c r="V959" s="169">
        <v>0.903395504543281</v>
      </c>
      <c r="W959" s="169">
        <v>0.930959302325581</v>
      </c>
      <c r="X959" s="169">
        <v>0.927811198519204</v>
      </c>
      <c r="Y959" s="169">
        <v>0.930334217832109</v>
      </c>
      <c r="Z959" s="356">
        <v>0.92</v>
      </c>
      <c r="AA959" s="356">
        <v>0</v>
      </c>
      <c r="AB959" s="356">
        <v>0</v>
      </c>
      <c r="AC959" s="356">
        <v>0.6</v>
      </c>
      <c r="AD959" s="356">
        <v>0.290322580645161</v>
      </c>
      <c r="AE959" s="356">
        <v>0.92</v>
      </c>
      <c r="AF959" s="169">
        <v>0.992867332382311</v>
      </c>
      <c r="AG959" s="169">
        <v>0.991169977924945</v>
      </c>
      <c r="AH959" s="169">
        <v>0.981912144702842</v>
      </c>
      <c r="AI959" s="169">
        <v>0.990378697074735</v>
      </c>
      <c r="AJ959" s="356">
        <v>0.92</v>
      </c>
      <c r="AK959" s="169">
        <v>0.952676864244742</v>
      </c>
      <c r="AL959" s="169">
        <v>0.950688905003626</v>
      </c>
      <c r="AM959" s="169">
        <v>0.965373961218837</v>
      </c>
      <c r="AN959" s="169">
        <v>0.968894680361797</v>
      </c>
      <c r="AO959" s="168">
        <v>0.99</v>
      </c>
      <c r="AP959" s="358">
        <v>1</v>
      </c>
      <c r="AQ959" s="358">
        <v>1</v>
      </c>
      <c r="AR959" s="358">
        <v>1</v>
      </c>
      <c r="AS959" s="359">
        <v>1</v>
      </c>
      <c r="AT959" s="364">
        <v>0.0656418488929858</v>
      </c>
      <c r="AU959" s="361">
        <v>0</v>
      </c>
      <c r="AV959" s="362">
        <v>0</v>
      </c>
      <c r="AW959" s="362">
        <v>0</v>
      </c>
      <c r="AX959" s="362">
        <v>0.057356608478803</v>
      </c>
      <c r="AY959" s="142"/>
      <c r="AZ959" s="140"/>
    </row>
    <row r="960" spans="1:52">
      <c r="A960" s="138"/>
      <c r="B960" s="142"/>
      <c r="C960" s="182" t="s">
        <v>1669</v>
      </c>
      <c r="D960" s="166" t="s">
        <v>26</v>
      </c>
      <c r="E960" s="166" t="s">
        <v>1670</v>
      </c>
      <c r="F960" s="167" t="s">
        <v>1773</v>
      </c>
      <c r="G960" s="187" t="s">
        <v>1774</v>
      </c>
      <c r="H960" s="188" t="s">
        <v>1774</v>
      </c>
      <c r="I960" s="188" t="s">
        <v>1774</v>
      </c>
      <c r="J960" s="188" t="s">
        <v>1774</v>
      </c>
      <c r="K960" s="168">
        <v>0.9</v>
      </c>
      <c r="L960" s="169">
        <v>0.931034482758621</v>
      </c>
      <c r="M960" s="169">
        <v>0.909090909090909</v>
      </c>
      <c r="N960" s="170">
        <v>0.958333333333333</v>
      </c>
      <c r="O960" s="170">
        <v>0.957321076822062</v>
      </c>
      <c r="P960" s="356">
        <v>0.9</v>
      </c>
      <c r="Q960" s="357">
        <v>0.905987261146497</v>
      </c>
      <c r="R960" s="169">
        <v>0.930297397769517</v>
      </c>
      <c r="S960" s="169">
        <v>0.946856090502499</v>
      </c>
      <c r="T960" s="169">
        <v>0.931884503148518</v>
      </c>
      <c r="U960" s="356">
        <v>0.9</v>
      </c>
      <c r="V960" s="169">
        <v>0.890955414012739</v>
      </c>
      <c r="W960" s="169">
        <v>0.899163568773234</v>
      </c>
      <c r="X960" s="169">
        <v>0.892659826361484</v>
      </c>
      <c r="Y960" s="169">
        <v>0.897071622382634</v>
      </c>
      <c r="Z960" s="356">
        <v>0.92</v>
      </c>
      <c r="AA960" s="356">
        <v>0.805668016194332</v>
      </c>
      <c r="AB960" s="356">
        <v>0.746140651801029</v>
      </c>
      <c r="AC960" s="356">
        <v>0.759187620889749</v>
      </c>
      <c r="AD960" s="356">
        <v>0.819738604684841</v>
      </c>
      <c r="AE960" s="356">
        <v>0.92</v>
      </c>
      <c r="AF960" s="169">
        <v>0.993403338718363</v>
      </c>
      <c r="AG960" s="169">
        <v>0.987332507600495</v>
      </c>
      <c r="AH960" s="169">
        <v>0.987350299401198</v>
      </c>
      <c r="AI960" s="169">
        <v>0.981074696389952</v>
      </c>
      <c r="AJ960" s="356">
        <v>0.92</v>
      </c>
      <c r="AK960" s="169">
        <v>0.92000814166497</v>
      </c>
      <c r="AL960" s="169">
        <v>0.904570383912249</v>
      </c>
      <c r="AM960" s="169">
        <v>0.913960703205791</v>
      </c>
      <c r="AN960" s="169">
        <v>0.937026577270185</v>
      </c>
      <c r="AO960" s="168">
        <v>0.99</v>
      </c>
      <c r="AP960" s="358">
        <v>1</v>
      </c>
      <c r="AQ960" s="358">
        <v>1</v>
      </c>
      <c r="AR960" s="358">
        <v>1</v>
      </c>
      <c r="AS960" s="359">
        <v>1</v>
      </c>
      <c r="AT960" s="364">
        <v>0.0656418488929858</v>
      </c>
      <c r="AU960" s="361">
        <v>0</v>
      </c>
      <c r="AV960" s="362">
        <v>0</v>
      </c>
      <c r="AW960" s="362">
        <v>0.024390243902439</v>
      </c>
      <c r="AX960" s="362">
        <v>0.0510440835266821</v>
      </c>
      <c r="AY960" s="142"/>
      <c r="AZ960" s="140"/>
    </row>
    <row r="961" spans="1:52">
      <c r="A961" s="138"/>
      <c r="B961" s="142"/>
      <c r="C961" s="182" t="s">
        <v>1669</v>
      </c>
      <c r="D961" s="166" t="s">
        <v>26</v>
      </c>
      <c r="E961" s="166" t="s">
        <v>1670</v>
      </c>
      <c r="F961" s="167" t="s">
        <v>1775</v>
      </c>
      <c r="G961" s="185" t="s">
        <v>1776</v>
      </c>
      <c r="H961" s="186" t="s">
        <v>1776</v>
      </c>
      <c r="I961" s="186" t="s">
        <v>1776</v>
      </c>
      <c r="J961" s="186" t="s">
        <v>1776</v>
      </c>
      <c r="K961" s="168">
        <v>0.9</v>
      </c>
      <c r="L961" s="169">
        <v>0.96969696969697</v>
      </c>
      <c r="M961" s="169">
        <v>0.964285714285714</v>
      </c>
      <c r="N961" s="170">
        <v>0.970588235294118</v>
      </c>
      <c r="O961" s="170">
        <v>0.986111111111111</v>
      </c>
      <c r="P961" s="356">
        <v>0.9</v>
      </c>
      <c r="Q961" s="357">
        <v>0.975020815986678</v>
      </c>
      <c r="R961" s="169">
        <v>0.962534435261708</v>
      </c>
      <c r="S961" s="169">
        <v>0.959070796460177</v>
      </c>
      <c r="T961" s="169">
        <v>0.965074715782158</v>
      </c>
      <c r="U961" s="356">
        <v>0.9</v>
      </c>
      <c r="V961" s="169">
        <v>0.918401332223147</v>
      </c>
      <c r="W961" s="169">
        <v>0.898071625344353</v>
      </c>
      <c r="X961" s="169">
        <v>0.933997050147493</v>
      </c>
      <c r="Y961" s="169">
        <v>0.914250608151715</v>
      </c>
      <c r="Z961" s="356">
        <v>0.92</v>
      </c>
      <c r="AA961" s="356">
        <v>0</v>
      </c>
      <c r="AB961" s="356" t="s">
        <v>40</v>
      </c>
      <c r="AC961" s="356" t="s">
        <v>40</v>
      </c>
      <c r="AD961" s="356">
        <v>0.189655172413793</v>
      </c>
      <c r="AE961" s="356">
        <v>0.92</v>
      </c>
      <c r="AF961" s="169">
        <v>0.992424242424242</v>
      </c>
      <c r="AG961" s="169">
        <v>0.985330073349633</v>
      </c>
      <c r="AH961" s="169">
        <v>0.794594594594595</v>
      </c>
      <c r="AI961" s="169">
        <v>0.914440340176961</v>
      </c>
      <c r="AJ961" s="356">
        <v>0.92</v>
      </c>
      <c r="AK961" s="169">
        <v>0.954677754677755</v>
      </c>
      <c r="AL961" s="169">
        <v>0.950964187327824</v>
      </c>
      <c r="AM961" s="169">
        <v>0.967182890855457</v>
      </c>
      <c r="AN961" s="169">
        <v>0.965819174004713</v>
      </c>
      <c r="AO961" s="168">
        <v>0.99</v>
      </c>
      <c r="AP961" s="358">
        <v>1</v>
      </c>
      <c r="AQ961" s="358">
        <v>1</v>
      </c>
      <c r="AR961" s="358">
        <v>1</v>
      </c>
      <c r="AS961" s="359">
        <v>1</v>
      </c>
      <c r="AT961" s="364">
        <v>0.0656418488929858</v>
      </c>
      <c r="AU961" s="361">
        <v>0.307692307692308</v>
      </c>
      <c r="AV961" s="362">
        <v>0.142857142857143</v>
      </c>
      <c r="AW961" s="362">
        <v>0.0714285714285714</v>
      </c>
      <c r="AX961" s="362">
        <v>0.0469314079422383</v>
      </c>
      <c r="AY961" s="142"/>
      <c r="AZ961" s="140"/>
    </row>
    <row r="962" spans="1:52">
      <c r="A962" s="138"/>
      <c r="B962" s="142"/>
      <c r="C962" s="182" t="s">
        <v>1669</v>
      </c>
      <c r="D962" s="166" t="s">
        <v>26</v>
      </c>
      <c r="E962" s="166" t="s">
        <v>1670</v>
      </c>
      <c r="F962" s="167" t="s">
        <v>1777</v>
      </c>
      <c r="G962" s="185" t="s">
        <v>1778</v>
      </c>
      <c r="H962" s="186" t="s">
        <v>1778</v>
      </c>
      <c r="I962" s="186" t="s">
        <v>1778</v>
      </c>
      <c r="J962" s="186" t="s">
        <v>1778</v>
      </c>
      <c r="K962" s="168">
        <v>0.9</v>
      </c>
      <c r="L962" s="169">
        <v>0.904761904761905</v>
      </c>
      <c r="M962" s="169">
        <v>0.974358974358974</v>
      </c>
      <c r="N962" s="170">
        <v>0.952380952380952</v>
      </c>
      <c r="O962" s="170">
        <v>0.916601101494886</v>
      </c>
      <c r="P962" s="356">
        <v>0.9</v>
      </c>
      <c r="Q962" s="357">
        <v>0.926299694189602</v>
      </c>
      <c r="R962" s="169">
        <v>0.950688582852066</v>
      </c>
      <c r="S962" s="169">
        <v>0.926038193391937</v>
      </c>
      <c r="T962" s="169">
        <v>0.936047553617301</v>
      </c>
      <c r="U962" s="356">
        <v>0.9</v>
      </c>
      <c r="V962" s="169">
        <v>0.902140672782875</v>
      </c>
      <c r="W962" s="169">
        <v>0.91737005775211</v>
      </c>
      <c r="X962" s="169">
        <v>0.90906335253107</v>
      </c>
      <c r="Y962" s="169">
        <v>0.915407133042595</v>
      </c>
      <c r="Z962" s="356">
        <v>0.92</v>
      </c>
      <c r="AA962" s="356">
        <v>0</v>
      </c>
      <c r="AB962" s="356">
        <v>0</v>
      </c>
      <c r="AC962" s="356">
        <v>1</v>
      </c>
      <c r="AD962" s="356">
        <v>0.166666666666667</v>
      </c>
      <c r="AE962" s="356">
        <v>0.92</v>
      </c>
      <c r="AF962" s="169">
        <v>0.994648318042814</v>
      </c>
      <c r="AG962" s="169">
        <v>0.976534296028881</v>
      </c>
      <c r="AH962" s="169">
        <v>0.848936170212766</v>
      </c>
      <c r="AI962" s="169">
        <v>0.982046109510086</v>
      </c>
      <c r="AJ962" s="356">
        <v>0.92</v>
      </c>
      <c r="AK962" s="169">
        <v>0.936469150885767</v>
      </c>
      <c r="AL962" s="169">
        <v>0.934724689165186</v>
      </c>
      <c r="AM962" s="169">
        <v>0.944848484848485</v>
      </c>
      <c r="AN962" s="169">
        <v>0.953804050355775</v>
      </c>
      <c r="AO962" s="168">
        <v>0.99</v>
      </c>
      <c r="AP962" s="358">
        <v>1</v>
      </c>
      <c r="AQ962" s="358">
        <v>1</v>
      </c>
      <c r="AR962" s="358">
        <v>1</v>
      </c>
      <c r="AS962" s="359">
        <v>1</v>
      </c>
      <c r="AT962" s="364">
        <v>0.0656418488929858</v>
      </c>
      <c r="AU962" s="361">
        <v>0.0277777777777778</v>
      </c>
      <c r="AV962" s="362">
        <v>0.0740740740740741</v>
      </c>
      <c r="AW962" s="362">
        <v>0.0714285714285714</v>
      </c>
      <c r="AX962" s="362">
        <v>0.056198347107438</v>
      </c>
      <c r="AY962" s="142"/>
      <c r="AZ962" s="140"/>
    </row>
    <row r="963" spans="1:52">
      <c r="A963" s="138"/>
      <c r="B963" s="142"/>
      <c r="C963" s="182" t="s">
        <v>1669</v>
      </c>
      <c r="D963" s="166" t="s">
        <v>26</v>
      </c>
      <c r="E963" s="166" t="s">
        <v>1670</v>
      </c>
      <c r="F963" s="167" t="s">
        <v>1779</v>
      </c>
      <c r="G963" s="185" t="s">
        <v>1780</v>
      </c>
      <c r="H963" s="186" t="s">
        <v>1780</v>
      </c>
      <c r="I963" s="186" t="s">
        <v>1780</v>
      </c>
      <c r="J963" s="186" t="s">
        <v>1780</v>
      </c>
      <c r="K963" s="168">
        <v>0.9</v>
      </c>
      <c r="L963" s="169">
        <v>0.943396226415094</v>
      </c>
      <c r="M963" s="169">
        <v>0.92156862745098</v>
      </c>
      <c r="N963" s="170">
        <v>0.96078431372549</v>
      </c>
      <c r="O963" s="170">
        <v>0.945716154349248</v>
      </c>
      <c r="P963" s="356">
        <v>0.9</v>
      </c>
      <c r="Q963" s="357">
        <v>0.944850341739335</v>
      </c>
      <c r="R963" s="169">
        <v>0.948771929824561</v>
      </c>
      <c r="S963" s="169">
        <v>0.922383099928792</v>
      </c>
      <c r="T963" s="169">
        <v>0.943453579352108</v>
      </c>
      <c r="U963" s="356">
        <v>0.9</v>
      </c>
      <c r="V963" s="169">
        <v>0.917982559509781</v>
      </c>
      <c r="W963" s="169">
        <v>0.939298245614035</v>
      </c>
      <c r="X963" s="169">
        <v>0.906717303584144</v>
      </c>
      <c r="Y963" s="169">
        <v>0.91319074350411</v>
      </c>
      <c r="Z963" s="356">
        <v>0.92</v>
      </c>
      <c r="AA963" s="356">
        <v>0</v>
      </c>
      <c r="AB963" s="356" t="s">
        <v>40</v>
      </c>
      <c r="AC963" s="356">
        <v>0.666666666666667</v>
      </c>
      <c r="AD963" s="356">
        <v>0.241935483870968</v>
      </c>
      <c r="AE963" s="356">
        <v>0.92</v>
      </c>
      <c r="AF963" s="169">
        <v>0.986338797814208</v>
      </c>
      <c r="AG963" s="169">
        <v>0.985714285714286</v>
      </c>
      <c r="AH963" s="169">
        <v>0.971900826446281</v>
      </c>
      <c r="AI963" s="169">
        <v>0.984905557375259</v>
      </c>
      <c r="AJ963" s="356">
        <v>0.92</v>
      </c>
      <c r="AK963" s="169">
        <v>0.937087653157399</v>
      </c>
      <c r="AL963" s="169">
        <v>0.957894736842105</v>
      </c>
      <c r="AM963" s="169">
        <v>0.939796160227542</v>
      </c>
      <c r="AN963" s="169">
        <v>0.946125315656566</v>
      </c>
      <c r="AO963" s="168">
        <v>0.99</v>
      </c>
      <c r="AP963" s="358">
        <v>1</v>
      </c>
      <c r="AQ963" s="358">
        <v>1</v>
      </c>
      <c r="AR963" s="358">
        <v>1</v>
      </c>
      <c r="AS963" s="359">
        <v>1</v>
      </c>
      <c r="AT963" s="364">
        <v>0.0656418488929858</v>
      </c>
      <c r="AU963" s="361">
        <v>0.303030303030303</v>
      </c>
      <c r="AV963" s="362">
        <v>0</v>
      </c>
      <c r="AW963" s="362">
        <v>0.0357142857142857</v>
      </c>
      <c r="AX963" s="362">
        <v>0.0710571923743501</v>
      </c>
      <c r="AY963" s="142"/>
      <c r="AZ963" s="140"/>
    </row>
    <row r="964" spans="1:52">
      <c r="A964" s="138"/>
      <c r="B964" s="142"/>
      <c r="C964" s="182" t="s">
        <v>1669</v>
      </c>
      <c r="D964" s="166" t="s">
        <v>26</v>
      </c>
      <c r="E964" s="166" t="s">
        <v>1670</v>
      </c>
      <c r="F964" s="167" t="s">
        <v>1781</v>
      </c>
      <c r="G964" s="185" t="s">
        <v>1782</v>
      </c>
      <c r="H964" s="186" t="s">
        <v>1782</v>
      </c>
      <c r="I964" s="186" t="s">
        <v>1782</v>
      </c>
      <c r="J964" s="186" t="s">
        <v>1782</v>
      </c>
      <c r="K964" s="168">
        <v>0.9</v>
      </c>
      <c r="L964" s="169">
        <v>0.945945945945946</v>
      </c>
      <c r="M964" s="169">
        <v>0.970588235294118</v>
      </c>
      <c r="N964" s="170">
        <v>1</v>
      </c>
      <c r="O964" s="170">
        <v>0.964618249534451</v>
      </c>
      <c r="P964" s="356">
        <v>0.9</v>
      </c>
      <c r="Q964" s="357">
        <v>0.861335053208642</v>
      </c>
      <c r="R964" s="169">
        <v>0.956454918032787</v>
      </c>
      <c r="S964" s="169">
        <v>0.956521739130435</v>
      </c>
      <c r="T964" s="169">
        <v>0.958199855899795</v>
      </c>
      <c r="U964" s="356">
        <v>0.9</v>
      </c>
      <c r="V964" s="169">
        <v>0.923895517574976</v>
      </c>
      <c r="W964" s="169">
        <v>0.924180327868853</v>
      </c>
      <c r="X964" s="169">
        <v>0.925565217391304</v>
      </c>
      <c r="Y964" s="169">
        <v>0.923516045003603</v>
      </c>
      <c r="Z964" s="356">
        <v>0.92</v>
      </c>
      <c r="AA964" s="356">
        <v>0</v>
      </c>
      <c r="AB964" s="356">
        <v>0.5</v>
      </c>
      <c r="AC964" s="356" t="s">
        <v>40</v>
      </c>
      <c r="AD964" s="356">
        <v>0.0851063829787234</v>
      </c>
      <c r="AE964" s="356">
        <v>0.92</v>
      </c>
      <c r="AF964" s="169">
        <v>0.997975708502024</v>
      </c>
      <c r="AG964" s="169">
        <v>0.990990990990991</v>
      </c>
      <c r="AH964" s="169">
        <v>0.972332015810277</v>
      </c>
      <c r="AI964" s="169">
        <v>0.982773287962569</v>
      </c>
      <c r="AJ964" s="356">
        <v>0.92</v>
      </c>
      <c r="AK964" s="169">
        <v>0.951966473243069</v>
      </c>
      <c r="AL964" s="169">
        <v>0.948875255623722</v>
      </c>
      <c r="AM964" s="169">
        <v>0.959304347826087</v>
      </c>
      <c r="AN964" s="169">
        <v>0.959318428574594</v>
      </c>
      <c r="AO964" s="168">
        <v>0.99</v>
      </c>
      <c r="AP964" s="358">
        <v>1</v>
      </c>
      <c r="AQ964" s="358">
        <v>1</v>
      </c>
      <c r="AR964" s="358">
        <v>1</v>
      </c>
      <c r="AS964" s="359">
        <v>1</v>
      </c>
      <c r="AT964" s="364">
        <v>0.0656418488929858</v>
      </c>
      <c r="AU964" s="361">
        <v>0.0303030303030303</v>
      </c>
      <c r="AV964" s="362">
        <v>0.1875</v>
      </c>
      <c r="AW964" s="362">
        <v>0</v>
      </c>
      <c r="AX964" s="362">
        <v>0.0650684931506849</v>
      </c>
      <c r="AY964" s="142"/>
      <c r="AZ964" s="140"/>
    </row>
    <row r="965" spans="1:52">
      <c r="A965" s="138"/>
      <c r="B965" s="142"/>
      <c r="C965" s="182" t="s">
        <v>1669</v>
      </c>
      <c r="D965" s="166" t="s">
        <v>26</v>
      </c>
      <c r="E965" s="166" t="s">
        <v>1670</v>
      </c>
      <c r="F965" s="167" t="s">
        <v>1783</v>
      </c>
      <c r="G965" s="193" t="s">
        <v>1783</v>
      </c>
      <c r="H965" s="194" t="s">
        <v>1783</v>
      </c>
      <c r="I965" s="194" t="s">
        <v>1783</v>
      </c>
      <c r="J965" s="194" t="s">
        <v>1783</v>
      </c>
      <c r="K965" s="168">
        <v>0.9</v>
      </c>
      <c r="L965" s="169">
        <v>0.971428571428571</v>
      </c>
      <c r="M965" s="169">
        <v>0.945945945945946</v>
      </c>
      <c r="N965" s="170">
        <v>0.947368421052632</v>
      </c>
      <c r="O965" s="170">
        <v>0.96078431372549</v>
      </c>
      <c r="P965" s="356">
        <v>0.9</v>
      </c>
      <c r="Q965" s="357">
        <v>0.936340852130326</v>
      </c>
      <c r="R965" s="169">
        <v>0.975635972769617</v>
      </c>
      <c r="S965" s="169">
        <v>0.933396764985728</v>
      </c>
      <c r="T965" s="169">
        <v>0.959836982916992</v>
      </c>
      <c r="U965" s="356">
        <v>0.9</v>
      </c>
      <c r="V965" s="169">
        <v>0.879699248120301</v>
      </c>
      <c r="W965" s="169">
        <v>0.920100322465066</v>
      </c>
      <c r="X965" s="169">
        <v>0.903901046622265</v>
      </c>
      <c r="Y965" s="169">
        <v>0.920402474818929</v>
      </c>
      <c r="Z965" s="356">
        <v>0.92</v>
      </c>
      <c r="AA965" s="356">
        <v>0.2</v>
      </c>
      <c r="AB965" s="356">
        <v>0</v>
      </c>
      <c r="AC965" s="356">
        <v>0</v>
      </c>
      <c r="AD965" s="356">
        <v>0.220338983050847</v>
      </c>
      <c r="AE965" s="356">
        <v>0.92</v>
      </c>
      <c r="AF965" s="169">
        <v>0.987421383647799</v>
      </c>
      <c r="AG965" s="169">
        <v>0.705154639175258</v>
      </c>
      <c r="AH965" s="169">
        <v>0.766037735849057</v>
      </c>
      <c r="AI965" s="169">
        <v>0.865118231425773</v>
      </c>
      <c r="AJ965" s="356">
        <v>0.92</v>
      </c>
      <c r="AK965" s="169">
        <v>0.927</v>
      </c>
      <c r="AL965" s="169">
        <v>0.945578231292517</v>
      </c>
      <c r="AM965" s="169">
        <v>0.949904882688649</v>
      </c>
      <c r="AN965" s="169">
        <v>0.958523254832447</v>
      </c>
      <c r="AO965" s="168">
        <v>0.99</v>
      </c>
      <c r="AP965" s="358">
        <v>1</v>
      </c>
      <c r="AQ965" s="358">
        <v>1</v>
      </c>
      <c r="AR965" s="358">
        <v>1</v>
      </c>
      <c r="AS965" s="359">
        <v>1</v>
      </c>
      <c r="AT965" s="364">
        <v>0.0656418488929858</v>
      </c>
      <c r="AU965" s="361">
        <v>0.285714285714286</v>
      </c>
      <c r="AV965" s="362">
        <v>0.0833333333333333</v>
      </c>
      <c r="AW965" s="362">
        <v>0</v>
      </c>
      <c r="AX965" s="362">
        <v>0.0638977635782748</v>
      </c>
      <c r="AY965" s="142"/>
      <c r="AZ965" s="140"/>
    </row>
    <row r="966" spans="1:52">
      <c r="A966" s="138"/>
      <c r="B966" s="142"/>
      <c r="C966" s="182" t="s">
        <v>1669</v>
      </c>
      <c r="D966" s="166" t="s">
        <v>26</v>
      </c>
      <c r="E966" s="166" t="s">
        <v>1670</v>
      </c>
      <c r="F966" s="167" t="s">
        <v>1784</v>
      </c>
      <c r="G966" s="183" t="s">
        <v>1785</v>
      </c>
      <c r="H966" s="184" t="s">
        <v>1785</v>
      </c>
      <c r="I966" s="184" t="s">
        <v>1785</v>
      </c>
      <c r="J966" s="184" t="s">
        <v>1785</v>
      </c>
      <c r="K966" s="168">
        <v>0.9</v>
      </c>
      <c r="L966" s="169">
        <v>1</v>
      </c>
      <c r="M966" s="169">
        <v>1</v>
      </c>
      <c r="N966" s="170">
        <v>1</v>
      </c>
      <c r="O966" s="170">
        <v>0.976516634050881</v>
      </c>
      <c r="P966" s="356">
        <v>0.9</v>
      </c>
      <c r="Q966" s="357">
        <v>0.984992496248124</v>
      </c>
      <c r="R966" s="169">
        <v>0.980038022813688</v>
      </c>
      <c r="S966" s="169">
        <v>0.982447342026078</v>
      </c>
      <c r="T966" s="169">
        <v>0.963727231567583</v>
      </c>
      <c r="U966" s="356">
        <v>0.9</v>
      </c>
      <c r="V966" s="169">
        <v>0.906453226613307</v>
      </c>
      <c r="W966" s="169">
        <v>0.945817490494297</v>
      </c>
      <c r="X966" s="169">
        <v>0.946840521564694</v>
      </c>
      <c r="Y966" s="169">
        <v>0.937658900149758</v>
      </c>
      <c r="Z966" s="356">
        <v>0.92</v>
      </c>
      <c r="AA966" s="356" t="s">
        <v>40</v>
      </c>
      <c r="AB966" s="356" t="s">
        <v>40</v>
      </c>
      <c r="AC966" s="356" t="s">
        <v>40</v>
      </c>
      <c r="AD966" s="356">
        <v>0</v>
      </c>
      <c r="AE966" s="356">
        <v>0.92</v>
      </c>
      <c r="AF966" s="169">
        <v>0.994011976047904</v>
      </c>
      <c r="AG966" s="169">
        <v>1</v>
      </c>
      <c r="AH966" s="169">
        <v>0.993031358885017</v>
      </c>
      <c r="AI966" s="169">
        <v>0.994643388552723</v>
      </c>
      <c r="AJ966" s="356">
        <v>0.92</v>
      </c>
      <c r="AK966" s="169">
        <v>0.933966983491746</v>
      </c>
      <c r="AL966" s="169">
        <v>0.962927756653992</v>
      </c>
      <c r="AM966" s="169">
        <v>0.965897693079238</v>
      </c>
      <c r="AN966" s="169">
        <v>0.957546841262102</v>
      </c>
      <c r="AO966" s="168">
        <v>0.99</v>
      </c>
      <c r="AP966" s="358">
        <v>1</v>
      </c>
      <c r="AQ966" s="358">
        <v>1</v>
      </c>
      <c r="AR966" s="358">
        <v>1</v>
      </c>
      <c r="AS966" s="359">
        <v>1</v>
      </c>
      <c r="AT966" s="364">
        <v>0.0656418488929858</v>
      </c>
      <c r="AU966" s="361">
        <v>0</v>
      </c>
      <c r="AV966" s="362">
        <v>0</v>
      </c>
      <c r="AW966" s="362">
        <v>0</v>
      </c>
      <c r="AX966" s="362">
        <v>0.0469798657718121</v>
      </c>
      <c r="AY966" s="142"/>
      <c r="AZ966" s="140"/>
    </row>
    <row r="967" spans="1:52">
      <c r="A967" s="138"/>
      <c r="B967" s="142"/>
      <c r="C967" s="182" t="s">
        <v>1669</v>
      </c>
      <c r="D967" s="166" t="s">
        <v>26</v>
      </c>
      <c r="E967" s="166" t="s">
        <v>1670</v>
      </c>
      <c r="F967" s="167" t="s">
        <v>1786</v>
      </c>
      <c r="G967" s="183" t="s">
        <v>1787</v>
      </c>
      <c r="H967" s="184" t="s">
        <v>1787</v>
      </c>
      <c r="I967" s="184" t="s">
        <v>1787</v>
      </c>
      <c r="J967" s="184" t="s">
        <v>1787</v>
      </c>
      <c r="K967" s="168">
        <v>0.9</v>
      </c>
      <c r="L967" s="169">
        <v>1</v>
      </c>
      <c r="M967" s="169">
        <v>1</v>
      </c>
      <c r="N967" s="170">
        <v>0.944444444444444</v>
      </c>
      <c r="O967" s="170">
        <v>0.948024948024948</v>
      </c>
      <c r="P967" s="356">
        <v>0.9</v>
      </c>
      <c r="Q967" s="357">
        <v>0.987849973586899</v>
      </c>
      <c r="R967" s="169">
        <v>0.92025664527956</v>
      </c>
      <c r="S967" s="169">
        <v>0.978086584714057</v>
      </c>
      <c r="T967" s="169">
        <v>0.976457525687832</v>
      </c>
      <c r="U967" s="356">
        <v>0.9</v>
      </c>
      <c r="V967" s="169">
        <v>0.917062863180137</v>
      </c>
      <c r="W967" s="169">
        <v>0.950504124656279</v>
      </c>
      <c r="X967" s="169">
        <v>0.933190807055051</v>
      </c>
      <c r="Y967" s="169">
        <v>0.941868342805525</v>
      </c>
      <c r="Z967" s="356">
        <v>0.92</v>
      </c>
      <c r="AA967" s="356" t="s">
        <v>40</v>
      </c>
      <c r="AB967" s="356" t="s">
        <v>40</v>
      </c>
      <c r="AC967" s="356" t="s">
        <v>40</v>
      </c>
      <c r="AD967" s="356" t="s">
        <v>40</v>
      </c>
      <c r="AE967" s="356">
        <v>0.92</v>
      </c>
      <c r="AF967" s="169">
        <v>0.931972789115646</v>
      </c>
      <c r="AG967" s="169">
        <v>0.993055555555556</v>
      </c>
      <c r="AH967" s="169">
        <v>1</v>
      </c>
      <c r="AI967" s="169">
        <v>0.99252801992528</v>
      </c>
      <c r="AJ967" s="356">
        <v>0.92</v>
      </c>
      <c r="AK967" s="169">
        <v>0.971473851030111</v>
      </c>
      <c r="AL967" s="169">
        <v>0.977085242896425</v>
      </c>
      <c r="AM967" s="169">
        <v>0.967931587386424</v>
      </c>
      <c r="AN967" s="169">
        <v>0.974970830667319</v>
      </c>
      <c r="AO967" s="168">
        <v>0.99</v>
      </c>
      <c r="AP967" s="358">
        <v>1</v>
      </c>
      <c r="AQ967" s="358">
        <v>1</v>
      </c>
      <c r="AR967" s="358">
        <v>1</v>
      </c>
      <c r="AS967" s="359">
        <v>1</v>
      </c>
      <c r="AT967" s="364">
        <v>0.0656418488929858</v>
      </c>
      <c r="AU967" s="361">
        <v>0</v>
      </c>
      <c r="AV967" s="362">
        <v>0</v>
      </c>
      <c r="AW967" s="362">
        <v>0.0714285714285714</v>
      </c>
      <c r="AX967" s="362">
        <v>0.0650684931506849</v>
      </c>
      <c r="AY967" s="142"/>
      <c r="AZ967" s="140"/>
    </row>
    <row r="968" spans="1:52">
      <c r="A968" s="138"/>
      <c r="B968" s="142"/>
      <c r="C968" s="182" t="s">
        <v>1669</v>
      </c>
      <c r="D968" s="166" t="s">
        <v>26</v>
      </c>
      <c r="E968" s="166" t="s">
        <v>1670</v>
      </c>
      <c r="F968" s="167" t="s">
        <v>1788</v>
      </c>
      <c r="G968" s="183" t="s">
        <v>1789</v>
      </c>
      <c r="H968" s="184" t="s">
        <v>1789</v>
      </c>
      <c r="I968" s="184" t="s">
        <v>1789</v>
      </c>
      <c r="J968" s="184" t="s">
        <v>1789</v>
      </c>
      <c r="K968" s="168">
        <v>0.9</v>
      </c>
      <c r="L968" s="169">
        <v>0.928571428571429</v>
      </c>
      <c r="M968" s="169">
        <v>0.939393939393939</v>
      </c>
      <c r="N968" s="170">
        <v>0.952380952380952</v>
      </c>
      <c r="O968" s="170">
        <v>0.9376026272578</v>
      </c>
      <c r="P968" s="356">
        <v>0.9</v>
      </c>
      <c r="Q968" s="357">
        <v>0.94368932038835</v>
      </c>
      <c r="R968" s="169">
        <v>0.989538938395971</v>
      </c>
      <c r="S968" s="169">
        <v>0.982619339045288</v>
      </c>
      <c r="T968" s="169">
        <v>0.958675007292646</v>
      </c>
      <c r="U968" s="356">
        <v>0.9</v>
      </c>
      <c r="V968" s="169">
        <v>0.930744336569579</v>
      </c>
      <c r="W968" s="169">
        <v>0.931809376210771</v>
      </c>
      <c r="X968" s="169">
        <v>0.939779681762546</v>
      </c>
      <c r="Y968" s="169">
        <v>0.936635011182057</v>
      </c>
      <c r="Z968" s="356">
        <v>0.92</v>
      </c>
      <c r="AA968" s="356">
        <v>0</v>
      </c>
      <c r="AB968" s="356" t="s">
        <v>40</v>
      </c>
      <c r="AC968" s="356" t="s">
        <v>40</v>
      </c>
      <c r="AD968" s="356">
        <v>0</v>
      </c>
      <c r="AE968" s="356">
        <v>0.92</v>
      </c>
      <c r="AF968" s="169">
        <v>0.989206128133705</v>
      </c>
      <c r="AG968" s="169">
        <v>0.99780701754386</v>
      </c>
      <c r="AH968" s="169">
        <v>0.986767485822306</v>
      </c>
      <c r="AI968" s="169">
        <v>0.990435968645753</v>
      </c>
      <c r="AJ968" s="356">
        <v>0.92</v>
      </c>
      <c r="AK968" s="169">
        <v>0.951918930573523</v>
      </c>
      <c r="AL968" s="169">
        <v>0.943454686289698</v>
      </c>
      <c r="AM968" s="169">
        <v>0.957405140758874</v>
      </c>
      <c r="AN968" s="169">
        <v>0.959876843299303</v>
      </c>
      <c r="AO968" s="168">
        <v>0.99</v>
      </c>
      <c r="AP968" s="358">
        <v>1</v>
      </c>
      <c r="AQ968" s="358">
        <v>1</v>
      </c>
      <c r="AR968" s="358">
        <v>1</v>
      </c>
      <c r="AS968" s="359">
        <v>1</v>
      </c>
      <c r="AT968" s="364">
        <v>0.0656418488929858</v>
      </c>
      <c r="AU968" s="361">
        <v>0.0769230769230769</v>
      </c>
      <c r="AV968" s="362">
        <v>0</v>
      </c>
      <c r="AW968" s="362">
        <v>0.0740740740740741</v>
      </c>
      <c r="AX968" s="362">
        <v>0.0496828752642706</v>
      </c>
      <c r="AY968" s="142"/>
      <c r="AZ968" s="140"/>
    </row>
    <row r="969" spans="1:52">
      <c r="A969" s="138"/>
      <c r="B969" s="142"/>
      <c r="C969" s="182" t="s">
        <v>1669</v>
      </c>
      <c r="D969" s="166" t="s">
        <v>26</v>
      </c>
      <c r="E969" s="166" t="s">
        <v>1670</v>
      </c>
      <c r="F969" s="167" t="s">
        <v>1790</v>
      </c>
      <c r="G969" s="185" t="s">
        <v>1791</v>
      </c>
      <c r="H969" s="186" t="s">
        <v>1791</v>
      </c>
      <c r="I969" s="186" t="s">
        <v>1791</v>
      </c>
      <c r="J969" s="186" t="s">
        <v>1791</v>
      </c>
      <c r="K969" s="168">
        <v>0.9</v>
      </c>
      <c r="L969" s="169">
        <v>0.888888888888889</v>
      </c>
      <c r="M969" s="169">
        <v>0.888888888888889</v>
      </c>
      <c r="N969" s="170">
        <v>0.882352941176471</v>
      </c>
      <c r="O969" s="170">
        <v>0.861946902654867</v>
      </c>
      <c r="P969" s="356">
        <v>0.9</v>
      </c>
      <c r="Q969" s="357">
        <v>0.994849153789551</v>
      </c>
      <c r="R969" s="169">
        <v>0.993686868686869</v>
      </c>
      <c r="S969" s="169">
        <v>0.996458923512748</v>
      </c>
      <c r="T969" s="169">
        <v>0.99753464472933</v>
      </c>
      <c r="U969" s="356">
        <v>0.9</v>
      </c>
      <c r="V969" s="169">
        <v>0.927152317880795</v>
      </c>
      <c r="W969" s="169">
        <v>0.914141414141414</v>
      </c>
      <c r="X969" s="169">
        <v>0.905099150141643</v>
      </c>
      <c r="Y969" s="169">
        <v>0.942154980017647</v>
      </c>
      <c r="Z969" s="356">
        <v>0.92</v>
      </c>
      <c r="AA969" s="356" t="s">
        <v>40</v>
      </c>
      <c r="AB969" s="356" t="s">
        <v>40</v>
      </c>
      <c r="AC969" s="356" t="s">
        <v>40</v>
      </c>
      <c r="AD969" s="356" t="s">
        <v>40</v>
      </c>
      <c r="AE969" s="356">
        <v>0.92</v>
      </c>
      <c r="AF969" s="169">
        <v>1</v>
      </c>
      <c r="AG969" s="169">
        <v>0.994475138121547</v>
      </c>
      <c r="AH969" s="169">
        <v>1</v>
      </c>
      <c r="AI969" s="169">
        <v>0.989</v>
      </c>
      <c r="AJ969" s="356">
        <v>0.92</v>
      </c>
      <c r="AK969" s="169">
        <v>0.945548197203826</v>
      </c>
      <c r="AL969" s="169">
        <v>0.943181818181818</v>
      </c>
      <c r="AM969" s="169">
        <v>0.922096317280453</v>
      </c>
      <c r="AN969" s="169">
        <v>0.965226417542494</v>
      </c>
      <c r="AO969" s="168">
        <v>0.99</v>
      </c>
      <c r="AP969" s="358">
        <v>1</v>
      </c>
      <c r="AQ969" s="358">
        <v>1</v>
      </c>
      <c r="AR969" s="358">
        <v>1</v>
      </c>
      <c r="AS969" s="359">
        <v>1</v>
      </c>
      <c r="AT969" s="364">
        <v>0.0656418488929858</v>
      </c>
      <c r="AU969" s="361">
        <v>0</v>
      </c>
      <c r="AV969" s="362">
        <v>0</v>
      </c>
      <c r="AW969" s="362">
        <v>0</v>
      </c>
      <c r="AX969" s="362">
        <v>0.0471204188481675</v>
      </c>
      <c r="AY969" s="142"/>
      <c r="AZ969" s="140"/>
    </row>
    <row r="970" spans="1:52">
      <c r="A970" s="138"/>
      <c r="B970" s="142"/>
      <c r="C970" s="182" t="s">
        <v>1669</v>
      </c>
      <c r="D970" s="166" t="s">
        <v>26</v>
      </c>
      <c r="E970" s="166" t="s">
        <v>1670</v>
      </c>
      <c r="F970" s="167" t="s">
        <v>1792</v>
      </c>
      <c r="G970" s="185" t="s">
        <v>1793</v>
      </c>
      <c r="H970" s="186" t="s">
        <v>1793</v>
      </c>
      <c r="I970" s="186" t="s">
        <v>1793</v>
      </c>
      <c r="J970" s="186" t="s">
        <v>1793</v>
      </c>
      <c r="K970" s="168">
        <v>0.9</v>
      </c>
      <c r="L970" s="169">
        <v>0.829268292682927</v>
      </c>
      <c r="M970" s="169">
        <v>0.6875</v>
      </c>
      <c r="N970" s="170">
        <v>0.775</v>
      </c>
      <c r="O970" s="170">
        <v>0.721731448763251</v>
      </c>
      <c r="P970" s="356">
        <v>0.9</v>
      </c>
      <c r="Q970" s="357">
        <v>0.906962962962963</v>
      </c>
      <c r="R970" s="169">
        <v>0.871794871794872</v>
      </c>
      <c r="S970" s="169">
        <v>0.808202653799759</v>
      </c>
      <c r="T970" s="169">
        <v>0.938262907946996</v>
      </c>
      <c r="U970" s="356">
        <v>0.9</v>
      </c>
      <c r="V970" s="169">
        <v>0.885925925925926</v>
      </c>
      <c r="W970" s="169">
        <v>0.844074844074844</v>
      </c>
      <c r="X970" s="169">
        <v>0.896662645757941</v>
      </c>
      <c r="Y970" s="169">
        <v>0.856145166579622</v>
      </c>
      <c r="Z970" s="356">
        <v>0.92</v>
      </c>
      <c r="AA970" s="356">
        <v>0.9449423815621</v>
      </c>
      <c r="AB970" s="356">
        <v>0.903181189488243</v>
      </c>
      <c r="AC970" s="356">
        <v>0.90948275862069</v>
      </c>
      <c r="AD970" s="356">
        <v>0.91996515489737</v>
      </c>
      <c r="AE970" s="356">
        <v>0.92</v>
      </c>
      <c r="AF970" s="169">
        <v>0.989873417721519</v>
      </c>
      <c r="AG970" s="169">
        <v>0.97940899088337</v>
      </c>
      <c r="AH970" s="169">
        <v>0.995049504950495</v>
      </c>
      <c r="AI970" s="169">
        <v>0.98024819539207</v>
      </c>
      <c r="AJ970" s="356">
        <v>0.92</v>
      </c>
      <c r="AK970" s="169">
        <v>0.963916285783017</v>
      </c>
      <c r="AL970" s="169">
        <v>0.932594644506002</v>
      </c>
      <c r="AM970" s="169">
        <v>0.958996950186378</v>
      </c>
      <c r="AN970" s="169">
        <v>0.963567577228991</v>
      </c>
      <c r="AO970" s="168">
        <v>0.99</v>
      </c>
      <c r="AP970" s="358">
        <v>1</v>
      </c>
      <c r="AQ970" s="358">
        <v>1</v>
      </c>
      <c r="AR970" s="358">
        <v>1</v>
      </c>
      <c r="AS970" s="359">
        <v>1</v>
      </c>
      <c r="AT970" s="364">
        <v>0.0656418488929858</v>
      </c>
      <c r="AU970" s="361">
        <v>0.205882352941176</v>
      </c>
      <c r="AV970" s="362">
        <v>0</v>
      </c>
      <c r="AW970" s="362">
        <v>0.0625</v>
      </c>
      <c r="AX970" s="362">
        <v>0.0506666666666667</v>
      </c>
      <c r="AY970" s="142"/>
      <c r="AZ970" s="140"/>
    </row>
    <row r="971" spans="1:52">
      <c r="A971" s="138"/>
      <c r="B971" s="142"/>
      <c r="C971" s="182" t="s">
        <v>1669</v>
      </c>
      <c r="D971" s="166" t="s">
        <v>26</v>
      </c>
      <c r="E971" s="166" t="s">
        <v>1670</v>
      </c>
      <c r="F971" s="167" t="s">
        <v>1794</v>
      </c>
      <c r="G971" s="185" t="s">
        <v>1795</v>
      </c>
      <c r="H971" s="186" t="s">
        <v>1795</v>
      </c>
      <c r="I971" s="186" t="s">
        <v>1795</v>
      </c>
      <c r="J971" s="186" t="s">
        <v>1795</v>
      </c>
      <c r="K971" s="168">
        <v>0.9</v>
      </c>
      <c r="L971" s="169">
        <v>0.893617021276596</v>
      </c>
      <c r="M971" s="169">
        <v>0.875</v>
      </c>
      <c r="N971" s="170">
        <v>0.863636363636364</v>
      </c>
      <c r="O971" s="170">
        <v>0.835552075176194</v>
      </c>
      <c r="P971" s="356">
        <v>0.9</v>
      </c>
      <c r="Q971" s="357">
        <v>0.975073646045774</v>
      </c>
      <c r="R971" s="169">
        <v>0.997683844817603</v>
      </c>
      <c r="S971" s="169">
        <v>0.987162162162162</v>
      </c>
      <c r="T971" s="169">
        <v>0.98876382708509</v>
      </c>
      <c r="U971" s="356">
        <v>0.9</v>
      </c>
      <c r="V971" s="169">
        <v>0.895535916610016</v>
      </c>
      <c r="W971" s="169">
        <v>0.894614939200926</v>
      </c>
      <c r="X971" s="169">
        <v>0.915540540540541</v>
      </c>
      <c r="Y971" s="169">
        <v>0.895558851758136</v>
      </c>
      <c r="Z971" s="356">
        <v>0.92</v>
      </c>
      <c r="AA971" s="356">
        <v>0.869203329369798</v>
      </c>
      <c r="AB971" s="356">
        <v>0.905109489051095</v>
      </c>
      <c r="AC971" s="356">
        <v>0.849878934624697</v>
      </c>
      <c r="AD971" s="356">
        <v>0.857353823434399</v>
      </c>
      <c r="AE971" s="356">
        <v>0.92</v>
      </c>
      <c r="AF971" s="169">
        <v>0.999633431085044</v>
      </c>
      <c r="AG971" s="169">
        <v>0.994424401443096</v>
      </c>
      <c r="AH971" s="169">
        <v>0.987086776859504</v>
      </c>
      <c r="AI971" s="169">
        <v>0.992624864741728</v>
      </c>
      <c r="AJ971" s="356">
        <v>0.92</v>
      </c>
      <c r="AK971" s="169">
        <v>0.947468595355919</v>
      </c>
      <c r="AL971" s="169">
        <v>0.942293373045421</v>
      </c>
      <c r="AM971" s="169">
        <v>0.956715090423955</v>
      </c>
      <c r="AN971" s="169">
        <v>0.948343267320387</v>
      </c>
      <c r="AO971" s="168">
        <v>0.99</v>
      </c>
      <c r="AP971" s="358">
        <v>1</v>
      </c>
      <c r="AQ971" s="358">
        <v>1</v>
      </c>
      <c r="AR971" s="358">
        <v>1</v>
      </c>
      <c r="AS971" s="359">
        <v>1</v>
      </c>
      <c r="AT971" s="364">
        <v>0.0656418488929858</v>
      </c>
      <c r="AU971" s="361">
        <v>0.163265306122449</v>
      </c>
      <c r="AV971" s="362">
        <v>0.157894736842105</v>
      </c>
      <c r="AW971" s="362">
        <v>0.1</v>
      </c>
      <c r="AX971" s="362">
        <v>0.0643623361144219</v>
      </c>
      <c r="AY971" s="142"/>
      <c r="AZ971" s="140"/>
    </row>
    <row r="972" spans="1:52">
      <c r="A972" s="138"/>
      <c r="B972" s="142"/>
      <c r="C972" s="182" t="s">
        <v>1669</v>
      </c>
      <c r="D972" s="166" t="s">
        <v>26</v>
      </c>
      <c r="E972" s="166" t="s">
        <v>1670</v>
      </c>
      <c r="F972" s="167" t="s">
        <v>1796</v>
      </c>
      <c r="G972" s="185" t="s">
        <v>1797</v>
      </c>
      <c r="H972" s="186" t="s">
        <v>1797</v>
      </c>
      <c r="I972" s="186" t="s">
        <v>1797</v>
      </c>
      <c r="J972" s="186" t="s">
        <v>1797</v>
      </c>
      <c r="K972" s="168">
        <v>0.9</v>
      </c>
      <c r="L972" s="169">
        <v>0.909090909090909</v>
      </c>
      <c r="M972" s="169">
        <v>0.894736842105263</v>
      </c>
      <c r="N972" s="170">
        <v>0.904761904761905</v>
      </c>
      <c r="O972" s="170">
        <v>0.853312302839117</v>
      </c>
      <c r="P972" s="356">
        <v>0.9</v>
      </c>
      <c r="Q972" s="357">
        <v>0.921478060046189</v>
      </c>
      <c r="R972" s="169">
        <v>0.90884476534296</v>
      </c>
      <c r="S972" s="169">
        <v>0.934986595174263</v>
      </c>
      <c r="T972" s="169">
        <v>0.912866087659059</v>
      </c>
      <c r="U972" s="356">
        <v>0.9</v>
      </c>
      <c r="V972" s="169">
        <v>0.909006928406466</v>
      </c>
      <c r="W972" s="169">
        <v>0.933212996389892</v>
      </c>
      <c r="X972" s="169">
        <v>0.912868632707775</v>
      </c>
      <c r="Y972" s="169">
        <v>0.911775398909311</v>
      </c>
      <c r="Z972" s="356">
        <v>0.92</v>
      </c>
      <c r="AA972" s="356">
        <v>0.91497975708502</v>
      </c>
      <c r="AB972" s="356">
        <v>0.88936170212766</v>
      </c>
      <c r="AC972" s="356">
        <v>0.922636103151863</v>
      </c>
      <c r="AD972" s="356">
        <v>0.910487641950568</v>
      </c>
      <c r="AE972" s="356">
        <v>0.92</v>
      </c>
      <c r="AF972" s="169">
        <v>0.998509409353456</v>
      </c>
      <c r="AG972" s="169">
        <v>0.991803912471971</v>
      </c>
      <c r="AH972" s="169">
        <v>0.990437591032867</v>
      </c>
      <c r="AI972" s="169">
        <v>0.994320510741194</v>
      </c>
      <c r="AJ972" s="356">
        <v>0.92</v>
      </c>
      <c r="AK972" s="169">
        <v>0.963254593175853</v>
      </c>
      <c r="AL972" s="169">
        <v>0.950063211125158</v>
      </c>
      <c r="AM972" s="169">
        <v>0.967567567567568</v>
      </c>
      <c r="AN972" s="169">
        <v>0.964097234626439</v>
      </c>
      <c r="AO972" s="168">
        <v>0.99</v>
      </c>
      <c r="AP972" s="358">
        <v>1</v>
      </c>
      <c r="AQ972" s="358">
        <v>1</v>
      </c>
      <c r="AR972" s="358">
        <v>1</v>
      </c>
      <c r="AS972" s="359">
        <v>1</v>
      </c>
      <c r="AT972" s="364">
        <v>0.0656418488929858</v>
      </c>
      <c r="AU972" s="361">
        <v>0.5</v>
      </c>
      <c r="AV972" s="362">
        <v>0</v>
      </c>
      <c r="AW972" s="362">
        <v>0</v>
      </c>
      <c r="AX972" s="362">
        <v>0.0715705765407555</v>
      </c>
      <c r="AY972" s="142"/>
      <c r="AZ972" s="140"/>
    </row>
    <row r="973" spans="1:52">
      <c r="A973" s="138"/>
      <c r="B973" s="142"/>
      <c r="C973" s="182" t="s">
        <v>1669</v>
      </c>
      <c r="D973" s="166" t="s">
        <v>26</v>
      </c>
      <c r="E973" s="166" t="s">
        <v>1670</v>
      </c>
      <c r="F973" s="167" t="s">
        <v>1798</v>
      </c>
      <c r="G973" s="185" t="s">
        <v>1799</v>
      </c>
      <c r="H973" s="186" t="s">
        <v>1799</v>
      </c>
      <c r="I973" s="186" t="s">
        <v>1799</v>
      </c>
      <c r="J973" s="186" t="s">
        <v>1799</v>
      </c>
      <c r="K973" s="168">
        <v>0.9</v>
      </c>
      <c r="L973" s="169">
        <v>0.757575757575758</v>
      </c>
      <c r="M973" s="169">
        <v>0.870967741935484</v>
      </c>
      <c r="N973" s="170">
        <v>0.933333333333333</v>
      </c>
      <c r="O973" s="170">
        <v>0.849096705632306</v>
      </c>
      <c r="P973" s="356">
        <v>0.9</v>
      </c>
      <c r="Q973" s="357">
        <v>0.906584992343032</v>
      </c>
      <c r="R973" s="169">
        <v>0.951881554595928</v>
      </c>
      <c r="S973" s="169">
        <v>0.961900860303154</v>
      </c>
      <c r="T973" s="169">
        <v>0.900544017689998</v>
      </c>
      <c r="U973" s="356">
        <v>0.9</v>
      </c>
      <c r="V973" s="169">
        <v>0.823277182235835</v>
      </c>
      <c r="W973" s="169">
        <v>0.894509561998766</v>
      </c>
      <c r="X973" s="169">
        <v>0.898811962310529</v>
      </c>
      <c r="Y973" s="169">
        <v>0.856520045732665</v>
      </c>
      <c r="Z973" s="356">
        <v>0.92</v>
      </c>
      <c r="AA973" s="356">
        <v>0.900680272108843</v>
      </c>
      <c r="AB973" s="356">
        <v>0.909326424870466</v>
      </c>
      <c r="AC973" s="356">
        <v>0.82039911308204</v>
      </c>
      <c r="AD973" s="356">
        <v>0.878853046594982</v>
      </c>
      <c r="AE973" s="356">
        <v>0.92</v>
      </c>
      <c r="AF973" s="169">
        <v>0.995842572062084</v>
      </c>
      <c r="AG973" s="169">
        <v>0.998208598726115</v>
      </c>
      <c r="AH973" s="169">
        <v>0.996322540138129</v>
      </c>
      <c r="AI973" s="169">
        <v>0.990954386265626</v>
      </c>
      <c r="AJ973" s="356">
        <v>0.92</v>
      </c>
      <c r="AK973" s="169">
        <v>0.949275362318841</v>
      </c>
      <c r="AL973" s="169">
        <v>0.948268669169796</v>
      </c>
      <c r="AM973" s="169">
        <v>0.947113722779122</v>
      </c>
      <c r="AN973" s="169">
        <v>0.95018310521901</v>
      </c>
      <c r="AO973" s="168">
        <v>0.99</v>
      </c>
      <c r="AP973" s="358">
        <v>1</v>
      </c>
      <c r="AQ973" s="358">
        <v>1</v>
      </c>
      <c r="AR973" s="358">
        <v>1</v>
      </c>
      <c r="AS973" s="359">
        <v>1</v>
      </c>
      <c r="AT973" s="364">
        <v>0.0656418488929858</v>
      </c>
      <c r="AU973" s="361">
        <v>0.333333333333333</v>
      </c>
      <c r="AV973" s="362">
        <v>0.0769230769230769</v>
      </c>
      <c r="AW973" s="362">
        <v>0.117647058823529</v>
      </c>
      <c r="AX973" s="362">
        <v>0.0936842105263158</v>
      </c>
      <c r="AY973" s="142"/>
      <c r="AZ973" s="140"/>
    </row>
    <row r="974" spans="1:52">
      <c r="A974" s="138"/>
      <c r="B974" s="142"/>
      <c r="C974" s="182" t="s">
        <v>1669</v>
      </c>
      <c r="D974" s="166" t="s">
        <v>26</v>
      </c>
      <c r="E974" s="166" t="s">
        <v>1670</v>
      </c>
      <c r="F974" s="167" t="s">
        <v>1800</v>
      </c>
      <c r="G974" s="185" t="s">
        <v>1801</v>
      </c>
      <c r="H974" s="186" t="s">
        <v>1801</v>
      </c>
      <c r="I974" s="186" t="s">
        <v>1801</v>
      </c>
      <c r="J974" s="186" t="s">
        <v>1801</v>
      </c>
      <c r="K974" s="168">
        <v>0.9</v>
      </c>
      <c r="L974" s="169">
        <v>0.826086956521739</v>
      </c>
      <c r="M974" s="169">
        <v>0.857142857142857</v>
      </c>
      <c r="N974" s="170">
        <v>0.95</v>
      </c>
      <c r="O974" s="170">
        <v>0.874003189792663</v>
      </c>
      <c r="P974" s="356">
        <v>0.9</v>
      </c>
      <c r="Q974" s="357">
        <v>0.995687965503724</v>
      </c>
      <c r="R974" s="169">
        <v>0.990254872563718</v>
      </c>
      <c r="S974" s="169">
        <v>0.968012585212375</v>
      </c>
      <c r="T974" s="169">
        <v>0.98860883797054</v>
      </c>
      <c r="U974" s="356">
        <v>0.9</v>
      </c>
      <c r="V974" s="169">
        <v>0.917679341434732</v>
      </c>
      <c r="W974" s="169">
        <v>0.929535232383808</v>
      </c>
      <c r="X974" s="169">
        <v>0.880964866282119</v>
      </c>
      <c r="Y974" s="169">
        <v>0.914058919803601</v>
      </c>
      <c r="Z974" s="356">
        <v>0.92</v>
      </c>
      <c r="AA974" s="356">
        <v>0.950738916256158</v>
      </c>
      <c r="AB974" s="356">
        <v>0.938271604938272</v>
      </c>
      <c r="AC974" s="356">
        <v>0.963235294117647</v>
      </c>
      <c r="AD974" s="356">
        <v>0.953375986931663</v>
      </c>
      <c r="AE974" s="356">
        <v>0.92</v>
      </c>
      <c r="AF974" s="169">
        <v>0.964972346589413</v>
      </c>
      <c r="AG974" s="169">
        <v>0.97246566383257</v>
      </c>
      <c r="AH974" s="169">
        <v>0.959262730396751</v>
      </c>
      <c r="AI974" s="169">
        <v>0.975019952820048</v>
      </c>
      <c r="AJ974" s="356">
        <v>0.92</v>
      </c>
      <c r="AK974" s="169">
        <v>0.971527997469155</v>
      </c>
      <c r="AL974" s="169">
        <v>0.96468213925328</v>
      </c>
      <c r="AM974" s="169">
        <v>0.976673866090713</v>
      </c>
      <c r="AN974" s="169">
        <v>0.976399662286951</v>
      </c>
      <c r="AO974" s="168">
        <v>0.99</v>
      </c>
      <c r="AP974" s="358">
        <v>1</v>
      </c>
      <c r="AQ974" s="358">
        <v>1</v>
      </c>
      <c r="AR974" s="358">
        <v>1</v>
      </c>
      <c r="AS974" s="359">
        <v>1</v>
      </c>
      <c r="AT974" s="364">
        <v>0.0656418488929858</v>
      </c>
      <c r="AU974" s="361">
        <v>0.357142857142857</v>
      </c>
      <c r="AV974" s="362">
        <v>0.0434782608695652</v>
      </c>
      <c r="AW974" s="362">
        <v>0.0588235294117647</v>
      </c>
      <c r="AX974" s="362">
        <v>0.0676229508196721</v>
      </c>
      <c r="AY974" s="142"/>
      <c r="AZ974" s="140"/>
    </row>
    <row r="975" spans="1:52">
      <c r="A975" s="138"/>
      <c r="B975" s="142"/>
      <c r="C975" s="182" t="s">
        <v>1669</v>
      </c>
      <c r="D975" s="166" t="s">
        <v>26</v>
      </c>
      <c r="E975" s="166" t="s">
        <v>1670</v>
      </c>
      <c r="F975" s="167" t="s">
        <v>1802</v>
      </c>
      <c r="G975" s="185" t="s">
        <v>1803</v>
      </c>
      <c r="H975" s="186" t="s">
        <v>1803</v>
      </c>
      <c r="I975" s="186" t="s">
        <v>1803</v>
      </c>
      <c r="J975" s="186" t="s">
        <v>1803</v>
      </c>
      <c r="K975" s="168">
        <v>0.9</v>
      </c>
      <c r="L975" s="169" t="s">
        <v>40</v>
      </c>
      <c r="M975" s="169" t="s">
        <v>40</v>
      </c>
      <c r="N975" s="170" t="s">
        <v>40</v>
      </c>
      <c r="O975" s="170" t="s">
        <v>40</v>
      </c>
      <c r="P975" s="356">
        <v>0.9</v>
      </c>
      <c r="Q975" s="357" t="s">
        <v>40</v>
      </c>
      <c r="R975" s="169" t="s">
        <v>40</v>
      </c>
      <c r="S975" s="169" t="s">
        <v>40</v>
      </c>
      <c r="T975" s="169" t="s">
        <v>40</v>
      </c>
      <c r="U975" s="356">
        <v>0.9</v>
      </c>
      <c r="V975" s="169" t="s">
        <v>40</v>
      </c>
      <c r="W975" s="169" t="s">
        <v>40</v>
      </c>
      <c r="X975" s="169" t="s">
        <v>40</v>
      </c>
      <c r="Y975" s="169" t="s">
        <v>40</v>
      </c>
      <c r="Z975" s="356">
        <v>0.92</v>
      </c>
      <c r="AA975" s="356" t="s">
        <v>40</v>
      </c>
      <c r="AB975" s="356" t="s">
        <v>40</v>
      </c>
      <c r="AC975" s="356" t="s">
        <v>40</v>
      </c>
      <c r="AD975" s="356" t="s">
        <v>40</v>
      </c>
      <c r="AE975" s="356">
        <v>0.92</v>
      </c>
      <c r="AF975" s="169" t="s">
        <v>40</v>
      </c>
      <c r="AG975" s="169" t="s">
        <v>40</v>
      </c>
      <c r="AH975" s="169" t="s">
        <v>40</v>
      </c>
      <c r="AI975" s="169" t="s">
        <v>40</v>
      </c>
      <c r="AJ975" s="356">
        <v>0.92</v>
      </c>
      <c r="AK975" s="169" t="s">
        <v>40</v>
      </c>
      <c r="AL975" s="169" t="s">
        <v>40</v>
      </c>
      <c r="AM975" s="169" t="s">
        <v>40</v>
      </c>
      <c r="AN975" s="169" t="s">
        <v>40</v>
      </c>
      <c r="AO975" s="168">
        <v>0.99</v>
      </c>
      <c r="AP975" s="358" t="s">
        <v>40</v>
      </c>
      <c r="AQ975" s="358" t="s">
        <v>40</v>
      </c>
      <c r="AR975" s="358" t="s">
        <v>40</v>
      </c>
      <c r="AS975" s="359" t="s">
        <v>40</v>
      </c>
      <c r="AT975" s="364">
        <v>0.0656418488929858</v>
      </c>
      <c r="AU975" s="361" t="s">
        <v>40</v>
      </c>
      <c r="AV975" s="362" t="s">
        <v>40</v>
      </c>
      <c r="AW975" s="362" t="s">
        <v>40</v>
      </c>
      <c r="AX975" s="362" t="s">
        <v>40</v>
      </c>
      <c r="AY975" s="142"/>
      <c r="AZ975" s="140"/>
    </row>
    <row r="976" spans="1:52">
      <c r="A976" s="138"/>
      <c r="B976" s="142"/>
      <c r="C976" s="182" t="s">
        <v>1669</v>
      </c>
      <c r="D976" s="166" t="s">
        <v>26</v>
      </c>
      <c r="E976" s="166" t="s">
        <v>1670</v>
      </c>
      <c r="F976" s="167" t="s">
        <v>1804</v>
      </c>
      <c r="G976" s="185" t="s">
        <v>1805</v>
      </c>
      <c r="H976" s="186" t="s">
        <v>1805</v>
      </c>
      <c r="I976" s="186" t="s">
        <v>1805</v>
      </c>
      <c r="J976" s="186" t="s">
        <v>1805</v>
      </c>
      <c r="K976" s="168">
        <v>0.9</v>
      </c>
      <c r="L976" s="169">
        <v>0.931034482758621</v>
      </c>
      <c r="M976" s="169">
        <v>0.863636363636364</v>
      </c>
      <c r="N976" s="170">
        <v>0.863636363636364</v>
      </c>
      <c r="O976" s="170">
        <v>0.836065573770492</v>
      </c>
      <c r="P976" s="356">
        <v>0.9</v>
      </c>
      <c r="Q976" s="357">
        <v>0.953891552932497</v>
      </c>
      <c r="R976" s="169">
        <v>0.963354474982382</v>
      </c>
      <c r="S976" s="169">
        <v>0.944886062533121</v>
      </c>
      <c r="T976" s="169">
        <v>0.95144543665809</v>
      </c>
      <c r="U976" s="356">
        <v>0.9</v>
      </c>
      <c r="V976" s="169">
        <v>0.909996311324235</v>
      </c>
      <c r="W976" s="169">
        <v>0.92600422832981</v>
      </c>
      <c r="X976" s="169">
        <v>0.90990990990991</v>
      </c>
      <c r="Y976" s="169">
        <v>0.889026789768427</v>
      </c>
      <c r="Z976" s="356">
        <v>0.92</v>
      </c>
      <c r="AA976" s="356">
        <v>0.916305916305916</v>
      </c>
      <c r="AB976" s="356">
        <v>0.906009244992296</v>
      </c>
      <c r="AC976" s="356">
        <v>0.968342644320298</v>
      </c>
      <c r="AD976" s="356">
        <v>0.948357984457257</v>
      </c>
      <c r="AE976" s="356">
        <v>0.92</v>
      </c>
      <c r="AF976" s="169">
        <v>0.998334401024984</v>
      </c>
      <c r="AG976" s="169">
        <v>0.984018389798041</v>
      </c>
      <c r="AH976" s="169">
        <v>0.858022316275491</v>
      </c>
      <c r="AI976" s="169">
        <v>0.937310238037406</v>
      </c>
      <c r="AJ976" s="356">
        <v>0.92</v>
      </c>
      <c r="AK976" s="169">
        <v>0.96769456681351</v>
      </c>
      <c r="AL976" s="169">
        <v>0.955050749154181</v>
      </c>
      <c r="AM976" s="169">
        <v>0.982260726072607</v>
      </c>
      <c r="AN976" s="169">
        <v>0.976063084254531</v>
      </c>
      <c r="AO976" s="168">
        <v>0.99</v>
      </c>
      <c r="AP976" s="358">
        <v>1</v>
      </c>
      <c r="AQ976" s="358">
        <v>1</v>
      </c>
      <c r="AR976" s="358">
        <v>1</v>
      </c>
      <c r="AS976" s="359">
        <v>1</v>
      </c>
      <c r="AT976" s="364">
        <v>0.0656418488929858</v>
      </c>
      <c r="AU976" s="361">
        <v>0.303030303030303</v>
      </c>
      <c r="AV976" s="362">
        <v>0.16</v>
      </c>
      <c r="AW976" s="362">
        <v>0</v>
      </c>
      <c r="AX976" s="362">
        <v>0.0683453237410072</v>
      </c>
      <c r="AY976" s="142"/>
      <c r="AZ976" s="140"/>
    </row>
    <row r="977" spans="1:52">
      <c r="A977" s="138"/>
      <c r="B977" s="142"/>
      <c r="C977" s="182" t="s">
        <v>1669</v>
      </c>
      <c r="D977" s="166" t="s">
        <v>235</v>
      </c>
      <c r="E977" s="166" t="s">
        <v>1670</v>
      </c>
      <c r="F977" s="167" t="s">
        <v>1806</v>
      </c>
      <c r="G977" s="185" t="s">
        <v>1807</v>
      </c>
      <c r="H977" s="186" t="s">
        <v>1807</v>
      </c>
      <c r="I977" s="186" t="s">
        <v>1807</v>
      </c>
      <c r="J977" s="186" t="s">
        <v>1807</v>
      </c>
      <c r="K977" s="168">
        <v>0.9</v>
      </c>
      <c r="L977" s="169" t="s">
        <v>40</v>
      </c>
      <c r="M977" s="169" t="s">
        <v>40</v>
      </c>
      <c r="N977" s="170" t="s">
        <v>40</v>
      </c>
      <c r="O977" s="170" t="s">
        <v>40</v>
      </c>
      <c r="P977" s="356">
        <v>0.9</v>
      </c>
      <c r="Q977" s="357" t="s">
        <v>40</v>
      </c>
      <c r="R977" s="169" t="s">
        <v>40</v>
      </c>
      <c r="S977" s="169" t="s">
        <v>40</v>
      </c>
      <c r="T977" s="169" t="s">
        <v>40</v>
      </c>
      <c r="U977" s="356">
        <v>0.9</v>
      </c>
      <c r="V977" s="169" t="s">
        <v>40</v>
      </c>
      <c r="W977" s="169" t="s">
        <v>40</v>
      </c>
      <c r="X977" s="169" t="s">
        <v>40</v>
      </c>
      <c r="Y977" s="169" t="s">
        <v>40</v>
      </c>
      <c r="Z977" s="356">
        <v>0.92</v>
      </c>
      <c r="AA977" s="356" t="s">
        <v>40</v>
      </c>
      <c r="AB977" s="356" t="s">
        <v>40</v>
      </c>
      <c r="AC977" s="356" t="s">
        <v>40</v>
      </c>
      <c r="AD977" s="356" t="s">
        <v>40</v>
      </c>
      <c r="AE977" s="356">
        <v>0.92</v>
      </c>
      <c r="AF977" s="169" t="s">
        <v>40</v>
      </c>
      <c r="AG977" s="169" t="s">
        <v>40</v>
      </c>
      <c r="AH977" s="169" t="s">
        <v>40</v>
      </c>
      <c r="AI977" s="169" t="s">
        <v>40</v>
      </c>
      <c r="AJ977" s="356">
        <v>0.92</v>
      </c>
      <c r="AK977" s="169" t="s">
        <v>40</v>
      </c>
      <c r="AL977" s="169" t="s">
        <v>40</v>
      </c>
      <c r="AM977" s="169" t="s">
        <v>40</v>
      </c>
      <c r="AN977" s="169" t="s">
        <v>40</v>
      </c>
      <c r="AO977" s="168">
        <v>0.99</v>
      </c>
      <c r="AP977" s="358" t="s">
        <v>40</v>
      </c>
      <c r="AQ977" s="358" t="s">
        <v>40</v>
      </c>
      <c r="AR977" s="358" t="s">
        <v>40</v>
      </c>
      <c r="AS977" s="359" t="s">
        <v>40</v>
      </c>
      <c r="AT977" s="364">
        <v>0.0656418488929858</v>
      </c>
      <c r="AU977" s="361" t="s">
        <v>40</v>
      </c>
      <c r="AV977" s="362" t="s">
        <v>40</v>
      </c>
      <c r="AW977" s="362" t="s">
        <v>40</v>
      </c>
      <c r="AX977" s="362" t="s">
        <v>40</v>
      </c>
      <c r="AY977" s="142"/>
      <c r="AZ977" s="140"/>
    </row>
    <row r="978" spans="1:52">
      <c r="A978" s="138"/>
      <c r="B978" s="142"/>
      <c r="C978" s="182" t="s">
        <v>1669</v>
      </c>
      <c r="D978" s="166" t="s">
        <v>26</v>
      </c>
      <c r="E978" s="166" t="s">
        <v>1670</v>
      </c>
      <c r="F978" s="167" t="s">
        <v>1808</v>
      </c>
      <c r="G978" s="185" t="s">
        <v>1809</v>
      </c>
      <c r="H978" s="186" t="s">
        <v>1809</v>
      </c>
      <c r="I978" s="186" t="s">
        <v>1809</v>
      </c>
      <c r="J978" s="186" t="s">
        <v>1809</v>
      </c>
      <c r="K978" s="168">
        <v>0.9</v>
      </c>
      <c r="L978" s="169">
        <v>0.91304347826087</v>
      </c>
      <c r="M978" s="169">
        <v>0.772727272727273</v>
      </c>
      <c r="N978" s="170">
        <v>0.904761904761905</v>
      </c>
      <c r="O978" s="170">
        <v>0.892141756548536</v>
      </c>
      <c r="P978" s="356">
        <v>0.9</v>
      </c>
      <c r="Q978" s="357">
        <v>0.930437983069562</v>
      </c>
      <c r="R978" s="169">
        <v>0.960998439937597</v>
      </c>
      <c r="S978" s="169">
        <v>0.954690831556503</v>
      </c>
      <c r="T978" s="169">
        <v>0.934113786248462</v>
      </c>
      <c r="U978" s="356">
        <v>0.9</v>
      </c>
      <c r="V978" s="169">
        <v>0.843945528156055</v>
      </c>
      <c r="W978" s="169">
        <v>0.907176287051482</v>
      </c>
      <c r="X978" s="169">
        <v>0.880597014925373</v>
      </c>
      <c r="Y978" s="169">
        <v>0.842968035088826</v>
      </c>
      <c r="Z978" s="356">
        <v>0.92</v>
      </c>
      <c r="AA978" s="356">
        <v>0.875886524822695</v>
      </c>
      <c r="AB978" s="356">
        <v>0.903785488958991</v>
      </c>
      <c r="AC978" s="356">
        <v>0.869565217391304</v>
      </c>
      <c r="AD978" s="356">
        <v>0.880282647098791</v>
      </c>
      <c r="AE978" s="356">
        <v>0.92</v>
      </c>
      <c r="AF978" s="169">
        <v>0.996319663512093</v>
      </c>
      <c r="AG978" s="169">
        <v>0.995101640950282</v>
      </c>
      <c r="AH978" s="169">
        <v>0.989491525423729</v>
      </c>
      <c r="AI978" s="169">
        <v>0.982652320149165</v>
      </c>
      <c r="AJ978" s="356">
        <v>0.92</v>
      </c>
      <c r="AK978" s="169">
        <v>0.936014625228519</v>
      </c>
      <c r="AL978" s="169">
        <v>0.941544885177453</v>
      </c>
      <c r="AM978" s="169">
        <v>0.934962898297687</v>
      </c>
      <c r="AN978" s="169">
        <v>0.943531972092428</v>
      </c>
      <c r="AO978" s="168">
        <v>0.99</v>
      </c>
      <c r="AP978" s="358">
        <v>1</v>
      </c>
      <c r="AQ978" s="358">
        <v>1</v>
      </c>
      <c r="AR978" s="358">
        <v>1</v>
      </c>
      <c r="AS978" s="359">
        <v>1</v>
      </c>
      <c r="AT978" s="364">
        <v>0.0656418488929858</v>
      </c>
      <c r="AU978" s="361">
        <v>0.25</v>
      </c>
      <c r="AV978" s="362">
        <v>0.12</v>
      </c>
      <c r="AW978" s="362">
        <v>0.0434782608695652</v>
      </c>
      <c r="AX978" s="362">
        <v>0.0564102564102564</v>
      </c>
      <c r="AY978" s="142"/>
      <c r="AZ978" s="140"/>
    </row>
    <row r="979" spans="1:52">
      <c r="A979" s="138"/>
      <c r="B979" s="142"/>
      <c r="C979" s="182" t="s">
        <v>1669</v>
      </c>
      <c r="D979" s="166" t="s">
        <v>26</v>
      </c>
      <c r="E979" s="166" t="s">
        <v>1670</v>
      </c>
      <c r="F979" s="167" t="s">
        <v>1810</v>
      </c>
      <c r="G979" s="185" t="s">
        <v>1811</v>
      </c>
      <c r="H979" s="186" t="s">
        <v>1811</v>
      </c>
      <c r="I979" s="186" t="s">
        <v>1811</v>
      </c>
      <c r="J979" s="186" t="s">
        <v>1811</v>
      </c>
      <c r="K979" s="168">
        <v>0.9</v>
      </c>
      <c r="L979" s="169">
        <v>0.888888888888889</v>
      </c>
      <c r="M979" s="169">
        <v>0.894736842105263</v>
      </c>
      <c r="N979" s="170">
        <v>0.95</v>
      </c>
      <c r="O979" s="170">
        <v>0.880492091388401</v>
      </c>
      <c r="P979" s="356">
        <v>0.9</v>
      </c>
      <c r="Q979" s="357">
        <v>0.949945593035909</v>
      </c>
      <c r="R979" s="169">
        <v>0.925925925925926</v>
      </c>
      <c r="S979" s="169">
        <v>0.964912280701754</v>
      </c>
      <c r="T979" s="169">
        <v>0.929209746385828</v>
      </c>
      <c r="U979" s="356">
        <v>0.9</v>
      </c>
      <c r="V979" s="169">
        <v>0.818824809575626</v>
      </c>
      <c r="W979" s="169">
        <v>0.912783751493429</v>
      </c>
      <c r="X979" s="169">
        <v>0.884502923976608</v>
      </c>
      <c r="Y979" s="169">
        <v>0.86280853374358</v>
      </c>
      <c r="Z979" s="356">
        <v>0.92</v>
      </c>
      <c r="AA979" s="356">
        <v>0.901176470588235</v>
      </c>
      <c r="AB979" s="356">
        <v>0.901960784313726</v>
      </c>
      <c r="AC979" s="356">
        <v>0.892018779342723</v>
      </c>
      <c r="AD979" s="356">
        <v>0.90359168241966</v>
      </c>
      <c r="AE979" s="356">
        <v>0.92</v>
      </c>
      <c r="AF979" s="169">
        <v>0.999074502545118</v>
      </c>
      <c r="AG979" s="169">
        <v>0.998080245728547</v>
      </c>
      <c r="AH979" s="169">
        <v>0.998055483536427</v>
      </c>
      <c r="AI979" s="169">
        <v>0.987027891058877</v>
      </c>
      <c r="AJ979" s="356">
        <v>0.92</v>
      </c>
      <c r="AK979" s="169">
        <v>0.94078656650464</v>
      </c>
      <c r="AL979" s="169">
        <v>0.948635634028893</v>
      </c>
      <c r="AM979" s="169">
        <v>0.957648546144121</v>
      </c>
      <c r="AN979" s="169">
        <v>0.953117871416318</v>
      </c>
      <c r="AO979" s="168">
        <v>0.99</v>
      </c>
      <c r="AP979" s="358">
        <v>1</v>
      </c>
      <c r="AQ979" s="358">
        <v>1</v>
      </c>
      <c r="AR979" s="358">
        <v>1</v>
      </c>
      <c r="AS979" s="359">
        <v>1</v>
      </c>
      <c r="AT979" s="364">
        <v>0.0656418488929858</v>
      </c>
      <c r="AU979" s="361">
        <v>0.2</v>
      </c>
      <c r="AV979" s="362">
        <v>0.05</v>
      </c>
      <c r="AW979" s="362">
        <v>0</v>
      </c>
      <c r="AX979" s="362">
        <v>0.0724070450097847</v>
      </c>
      <c r="AY979" s="142"/>
      <c r="AZ979" s="140"/>
    </row>
    <row r="980" spans="1:52">
      <c r="A980" s="138"/>
      <c r="B980" s="142"/>
      <c r="C980" s="182" t="s">
        <v>1669</v>
      </c>
      <c r="D980" s="166" t="s">
        <v>26</v>
      </c>
      <c r="E980" s="166" t="s">
        <v>1670</v>
      </c>
      <c r="F980" s="167" t="s">
        <v>1812</v>
      </c>
      <c r="G980" s="187" t="s">
        <v>1813</v>
      </c>
      <c r="H980" s="188" t="s">
        <v>1813</v>
      </c>
      <c r="I980" s="188" t="s">
        <v>1813</v>
      </c>
      <c r="J980" s="188" t="s">
        <v>1813</v>
      </c>
      <c r="K980" s="168">
        <v>0.9</v>
      </c>
      <c r="L980" s="169">
        <v>0.875</v>
      </c>
      <c r="M980" s="169">
        <v>0.866666666666667</v>
      </c>
      <c r="N980" s="170">
        <v>0.866666666666667</v>
      </c>
      <c r="O980" s="170">
        <v>0.926773455377574</v>
      </c>
      <c r="P980" s="356">
        <v>0.9</v>
      </c>
      <c r="Q980" s="357">
        <v>0.893602693602694</v>
      </c>
      <c r="R980" s="169">
        <v>0.926863572433193</v>
      </c>
      <c r="S980" s="169">
        <v>0.93134328358209</v>
      </c>
      <c r="T980" s="169">
        <v>0.936064690026954</v>
      </c>
      <c r="U980" s="356">
        <v>0.9</v>
      </c>
      <c r="V980" s="169">
        <v>0.913131313131313</v>
      </c>
      <c r="W980" s="169">
        <v>0.928270042194093</v>
      </c>
      <c r="X980" s="169">
        <v>0.923383084577114</v>
      </c>
      <c r="Y980" s="169">
        <v>0.918760107816712</v>
      </c>
      <c r="Z980" s="356">
        <v>0.92</v>
      </c>
      <c r="AA980" s="356">
        <v>0.938650306748466</v>
      </c>
      <c r="AB980" s="356">
        <v>0.938095238095238</v>
      </c>
      <c r="AC980" s="356">
        <v>0.887755102040816</v>
      </c>
      <c r="AD980" s="356">
        <v>0.927112400937605</v>
      </c>
      <c r="AE980" s="356">
        <v>0.92</v>
      </c>
      <c r="AF980" s="169">
        <v>0.998475609756098</v>
      </c>
      <c r="AG980" s="169">
        <v>0.997534516765286</v>
      </c>
      <c r="AH980" s="169">
        <v>0.999222395023328</v>
      </c>
      <c r="AI980" s="169">
        <v>0.997818531390964</v>
      </c>
      <c r="AJ980" s="356">
        <v>0.92</v>
      </c>
      <c r="AK980" s="169">
        <v>0.967439293598234</v>
      </c>
      <c r="AL980" s="169">
        <v>0.962864721485411</v>
      </c>
      <c r="AM980" s="169">
        <v>0.960865945045795</v>
      </c>
      <c r="AN980" s="169">
        <v>0.970802127428633</v>
      </c>
      <c r="AO980" s="168">
        <v>0.99</v>
      </c>
      <c r="AP980" s="358">
        <v>1</v>
      </c>
      <c r="AQ980" s="358">
        <v>1</v>
      </c>
      <c r="AR980" s="358">
        <v>1</v>
      </c>
      <c r="AS980" s="359">
        <v>1</v>
      </c>
      <c r="AT980" s="364">
        <v>0.0656418488929858</v>
      </c>
      <c r="AU980" s="361">
        <v>0.1875</v>
      </c>
      <c r="AV980" s="362">
        <v>-0.125</v>
      </c>
      <c r="AW980" s="362">
        <v>0</v>
      </c>
      <c r="AX980" s="362">
        <v>0.0504201680672269</v>
      </c>
      <c r="AY980" s="142"/>
      <c r="AZ980" s="140"/>
    </row>
    <row r="981" spans="1:52">
      <c r="A981" s="138"/>
      <c r="B981" s="142"/>
      <c r="C981" s="182" t="s">
        <v>1669</v>
      </c>
      <c r="D981" s="166" t="s">
        <v>26</v>
      </c>
      <c r="E981" s="166" t="s">
        <v>1670</v>
      </c>
      <c r="F981" s="167" t="s">
        <v>1814</v>
      </c>
      <c r="G981" s="193" t="s">
        <v>1814</v>
      </c>
      <c r="H981" s="194" t="s">
        <v>1814</v>
      </c>
      <c r="I981" s="194" t="s">
        <v>1814</v>
      </c>
      <c r="J981" s="194" t="s">
        <v>1814</v>
      </c>
      <c r="K981" s="168">
        <v>0.9</v>
      </c>
      <c r="L981" s="169">
        <v>1</v>
      </c>
      <c r="M981" s="169">
        <v>0.857142857142857</v>
      </c>
      <c r="N981" s="170">
        <v>0.866666666666667</v>
      </c>
      <c r="O981" s="170">
        <v>0.884705882352941</v>
      </c>
      <c r="P981" s="356">
        <v>0.9</v>
      </c>
      <c r="Q981" s="357">
        <v>0.986851211072664</v>
      </c>
      <c r="R981" s="169">
        <v>0.995275590551181</v>
      </c>
      <c r="S981" s="169">
        <v>0.992864424057085</v>
      </c>
      <c r="T981" s="169">
        <v>0.988210858881348</v>
      </c>
      <c r="U981" s="356">
        <v>0.9</v>
      </c>
      <c r="V981" s="169">
        <v>0.833217993079585</v>
      </c>
      <c r="W981" s="169">
        <v>0.941732283464567</v>
      </c>
      <c r="X981" s="169">
        <v>0.946992864424057</v>
      </c>
      <c r="Y981" s="169">
        <v>0.908553709337702</v>
      </c>
      <c r="Z981" s="356">
        <v>0.92</v>
      </c>
      <c r="AA981" s="356">
        <v>0.798165137614679</v>
      </c>
      <c r="AB981" s="356">
        <v>0.810958904109589</v>
      </c>
      <c r="AC981" s="356">
        <v>0.774358974358974</v>
      </c>
      <c r="AD981" s="356">
        <v>0.873099415204678</v>
      </c>
      <c r="AE981" s="356">
        <v>0.92</v>
      </c>
      <c r="AF981" s="169">
        <v>0.999170812603648</v>
      </c>
      <c r="AG981" s="169">
        <v>0.999046104928458</v>
      </c>
      <c r="AH981" s="169">
        <v>1</v>
      </c>
      <c r="AI981" s="169">
        <v>0.999026169755615</v>
      </c>
      <c r="AJ981" s="356">
        <v>0.92</v>
      </c>
      <c r="AK981" s="169">
        <v>0.924985899605189</v>
      </c>
      <c r="AL981" s="169">
        <v>0.919080919080919</v>
      </c>
      <c r="AM981" s="169">
        <v>0.95072217502124</v>
      </c>
      <c r="AN981" s="169">
        <v>0.960462287104623</v>
      </c>
      <c r="AO981" s="168">
        <v>0.99</v>
      </c>
      <c r="AP981" s="358">
        <v>1</v>
      </c>
      <c r="AQ981" s="358">
        <v>1</v>
      </c>
      <c r="AR981" s="358">
        <v>1</v>
      </c>
      <c r="AS981" s="359">
        <v>1</v>
      </c>
      <c r="AT981" s="364">
        <v>0.0656418488929858</v>
      </c>
      <c r="AU981" s="361">
        <v>0.266666666666667</v>
      </c>
      <c r="AV981" s="362">
        <v>0.142857142857143</v>
      </c>
      <c r="AW981" s="362">
        <v>0</v>
      </c>
      <c r="AX981" s="362">
        <v>0.0558823529411765</v>
      </c>
      <c r="AY981" s="142"/>
      <c r="AZ981" s="140"/>
    </row>
    <row r="982" spans="1:52">
      <c r="A982" s="138"/>
      <c r="B982" s="142"/>
      <c r="C982" s="182" t="s">
        <v>1669</v>
      </c>
      <c r="D982" s="166" t="s">
        <v>26</v>
      </c>
      <c r="E982" s="166" t="s">
        <v>1670</v>
      </c>
      <c r="F982" s="167" t="s">
        <v>1815</v>
      </c>
      <c r="G982" s="183" t="s">
        <v>1816</v>
      </c>
      <c r="H982" s="184" t="s">
        <v>1816</v>
      </c>
      <c r="I982" s="184" t="s">
        <v>1816</v>
      </c>
      <c r="J982" s="184" t="s">
        <v>1816</v>
      </c>
      <c r="K982" s="168">
        <v>0.9</v>
      </c>
      <c r="L982" s="169">
        <v>1</v>
      </c>
      <c r="M982" s="169">
        <v>1</v>
      </c>
      <c r="N982" s="170">
        <v>0.973684210526316</v>
      </c>
      <c r="O982" s="170">
        <v>0.980943738656987</v>
      </c>
      <c r="P982" s="356">
        <v>0.9</v>
      </c>
      <c r="Q982" s="357">
        <v>0.948884991230268</v>
      </c>
      <c r="R982" s="169">
        <v>0.9049135577798</v>
      </c>
      <c r="S982" s="169">
        <v>0.904519925113667</v>
      </c>
      <c r="T982" s="169">
        <v>0.932012079697832</v>
      </c>
      <c r="U982" s="356">
        <v>0.9</v>
      </c>
      <c r="V982" s="169">
        <v>0.914557754948634</v>
      </c>
      <c r="W982" s="169">
        <v>0.862147406733394</v>
      </c>
      <c r="X982" s="169">
        <v>0.880716769189623</v>
      </c>
      <c r="Y982" s="169">
        <v>0.880532492802367</v>
      </c>
      <c r="Z982" s="356">
        <v>0.92</v>
      </c>
      <c r="AA982" s="356" t="s">
        <v>40</v>
      </c>
      <c r="AB982" s="356" t="s">
        <v>40</v>
      </c>
      <c r="AC982" s="356" t="s">
        <v>40</v>
      </c>
      <c r="AD982" s="356">
        <v>1</v>
      </c>
      <c r="AE982" s="356">
        <v>0.92</v>
      </c>
      <c r="AF982" s="169">
        <v>0.984659090909091</v>
      </c>
      <c r="AG982" s="169">
        <v>0.963636363636364</v>
      </c>
      <c r="AH982" s="169">
        <v>0.978090766823161</v>
      </c>
      <c r="AI982" s="169">
        <v>0.981601233257923</v>
      </c>
      <c r="AJ982" s="356">
        <v>0.92</v>
      </c>
      <c r="AK982" s="169">
        <v>0.938376753507014</v>
      </c>
      <c r="AL982" s="169">
        <v>0.887170154686078</v>
      </c>
      <c r="AM982" s="169">
        <v>0.932085561497326</v>
      </c>
      <c r="AN982" s="169">
        <v>0.922499251668339</v>
      </c>
      <c r="AO982" s="168">
        <v>0.99</v>
      </c>
      <c r="AP982" s="358">
        <v>1</v>
      </c>
      <c r="AQ982" s="358">
        <v>1</v>
      </c>
      <c r="AR982" s="358">
        <v>1</v>
      </c>
      <c r="AS982" s="359">
        <v>1</v>
      </c>
      <c r="AT982" s="364">
        <v>0.0656418488929858</v>
      </c>
      <c r="AU982" s="361">
        <v>0.371428571428571</v>
      </c>
      <c r="AV982" s="362">
        <v>0.111111111111111</v>
      </c>
      <c r="AW982" s="362">
        <v>0.0909090909090909</v>
      </c>
      <c r="AX982" s="362">
        <v>0.105660377358491</v>
      </c>
      <c r="AY982" s="142"/>
      <c r="AZ982" s="140"/>
    </row>
    <row r="983" spans="1:52">
      <c r="A983" s="138"/>
      <c r="B983" s="142"/>
      <c r="C983" s="182" t="s">
        <v>1669</v>
      </c>
      <c r="D983" s="166" t="s">
        <v>26</v>
      </c>
      <c r="E983" s="166" t="s">
        <v>1670</v>
      </c>
      <c r="F983" s="167" t="s">
        <v>1817</v>
      </c>
      <c r="G983" s="183" t="s">
        <v>1818</v>
      </c>
      <c r="H983" s="184" t="s">
        <v>1818</v>
      </c>
      <c r="I983" s="184" t="s">
        <v>1818</v>
      </c>
      <c r="J983" s="184" t="s">
        <v>1818</v>
      </c>
      <c r="K983" s="168">
        <v>0.9</v>
      </c>
      <c r="L983" s="169">
        <v>0.95</v>
      </c>
      <c r="M983" s="169">
        <v>1</v>
      </c>
      <c r="N983" s="170">
        <v>0.928571428571429</v>
      </c>
      <c r="O983" s="170">
        <v>0.9344</v>
      </c>
      <c r="P983" s="356">
        <v>0.9</v>
      </c>
      <c r="Q983" s="357">
        <v>0.955278211128445</v>
      </c>
      <c r="R983" s="169">
        <v>0.978803579839849</v>
      </c>
      <c r="S983" s="169">
        <v>0.980826357007831</v>
      </c>
      <c r="T983" s="169">
        <v>0.974639921437405</v>
      </c>
      <c r="U983" s="356">
        <v>0.9</v>
      </c>
      <c r="V983" s="169">
        <v>0.905876235049402</v>
      </c>
      <c r="W983" s="169">
        <v>0.918982571832313</v>
      </c>
      <c r="X983" s="169">
        <v>0.923305428031326</v>
      </c>
      <c r="Y983" s="169">
        <v>0.920773623336001</v>
      </c>
      <c r="Z983" s="356">
        <v>0.92</v>
      </c>
      <c r="AA983" s="356" t="s">
        <v>40</v>
      </c>
      <c r="AB983" s="356" t="s">
        <v>40</v>
      </c>
      <c r="AC983" s="356" t="s">
        <v>40</v>
      </c>
      <c r="AD983" s="356" t="s">
        <v>40</v>
      </c>
      <c r="AE983" s="356">
        <v>0.92</v>
      </c>
      <c r="AF983" s="169">
        <v>0.969098277608916</v>
      </c>
      <c r="AG983" s="169">
        <v>0.991007868115399</v>
      </c>
      <c r="AH983" s="169">
        <v>0.991971454058876</v>
      </c>
      <c r="AI983" s="169">
        <v>0.989665437569771</v>
      </c>
      <c r="AJ983" s="356">
        <v>0.92</v>
      </c>
      <c r="AK983" s="169">
        <v>0.932917316692668</v>
      </c>
      <c r="AL983" s="169">
        <v>0.942534149788036</v>
      </c>
      <c r="AM983" s="169">
        <v>0.950593952483801</v>
      </c>
      <c r="AN983" s="169">
        <v>0.950917009920256</v>
      </c>
      <c r="AO983" s="168">
        <v>0.99</v>
      </c>
      <c r="AP983" s="358">
        <v>1</v>
      </c>
      <c r="AQ983" s="358">
        <v>1</v>
      </c>
      <c r="AR983" s="358">
        <v>1</v>
      </c>
      <c r="AS983" s="359">
        <v>1</v>
      </c>
      <c r="AT983" s="364">
        <v>0.0656418488929858</v>
      </c>
      <c r="AU983" s="361">
        <v>0.318181818181818</v>
      </c>
      <c r="AV983" s="362">
        <v>0.0666666666666667</v>
      </c>
      <c r="AW983" s="362">
        <v>0</v>
      </c>
      <c r="AX983" s="362">
        <v>0.0407725321888412</v>
      </c>
      <c r="AY983" s="142"/>
      <c r="AZ983" s="140"/>
    </row>
    <row r="984" spans="1:52">
      <c r="A984" s="138"/>
      <c r="B984" s="142"/>
      <c r="C984" s="182" t="s">
        <v>1669</v>
      </c>
      <c r="D984" s="166" t="s">
        <v>26</v>
      </c>
      <c r="E984" s="166" t="s">
        <v>1670</v>
      </c>
      <c r="F984" s="167" t="s">
        <v>1819</v>
      </c>
      <c r="G984" s="185" t="s">
        <v>1820</v>
      </c>
      <c r="H984" s="186" t="s">
        <v>1820</v>
      </c>
      <c r="I984" s="186" t="s">
        <v>1820</v>
      </c>
      <c r="J984" s="186" t="s">
        <v>1820</v>
      </c>
      <c r="K984" s="168">
        <v>0.9</v>
      </c>
      <c r="L984" s="169">
        <v>0.943396226415094</v>
      </c>
      <c r="M984" s="169">
        <v>0.914893617021277</v>
      </c>
      <c r="N984" s="170">
        <v>0.888888888888889</v>
      </c>
      <c r="O984" s="170">
        <v>0.915881983678594</v>
      </c>
      <c r="P984" s="356">
        <v>0.9</v>
      </c>
      <c r="Q984" s="357">
        <v>0.926444833625219</v>
      </c>
      <c r="R984" s="169">
        <v>0.890400604686319</v>
      </c>
      <c r="S984" s="169">
        <v>0.915846016114593</v>
      </c>
      <c r="T984" s="169">
        <v>0.920825218634065</v>
      </c>
      <c r="U984" s="356">
        <v>0.9</v>
      </c>
      <c r="V984" s="169">
        <v>0.901050788091068</v>
      </c>
      <c r="W984" s="169">
        <v>0.86281179138322</v>
      </c>
      <c r="X984" s="169">
        <v>0.906445837063563</v>
      </c>
      <c r="Y984" s="169">
        <v>0.901564686803463</v>
      </c>
      <c r="Z984" s="356">
        <v>0.92</v>
      </c>
      <c r="AA984" s="356" t="s">
        <v>40</v>
      </c>
      <c r="AB984" s="356" t="s">
        <v>40</v>
      </c>
      <c r="AC984" s="356">
        <v>0</v>
      </c>
      <c r="AD984" s="356">
        <v>0.5</v>
      </c>
      <c r="AE984" s="356">
        <v>0.92</v>
      </c>
      <c r="AF984" s="169">
        <v>0.95906432748538</v>
      </c>
      <c r="AG984" s="169">
        <v>0.971811134601832</v>
      </c>
      <c r="AH984" s="169">
        <v>0.946332737030411</v>
      </c>
      <c r="AI984" s="169">
        <v>0.971275477328992</v>
      </c>
      <c r="AJ984" s="356">
        <v>0.92</v>
      </c>
      <c r="AK984" s="169">
        <v>0.934558984460495</v>
      </c>
      <c r="AL984" s="169">
        <v>0.891912320483749</v>
      </c>
      <c r="AM984" s="169">
        <v>0.931991051454139</v>
      </c>
      <c r="AN984" s="169">
        <v>0.937749903740781</v>
      </c>
      <c r="AO984" s="168">
        <v>0.99</v>
      </c>
      <c r="AP984" s="358">
        <v>1</v>
      </c>
      <c r="AQ984" s="358">
        <v>1</v>
      </c>
      <c r="AR984" s="358">
        <v>1</v>
      </c>
      <c r="AS984" s="359">
        <v>1</v>
      </c>
      <c r="AT984" s="364">
        <v>0.0656418488929858</v>
      </c>
      <c r="AU984" s="361">
        <v>0.16</v>
      </c>
      <c r="AV984" s="362">
        <v>0.117647058823529</v>
      </c>
      <c r="AW984" s="362">
        <v>0.1</v>
      </c>
      <c r="AX984" s="362">
        <v>0.0811688311688312</v>
      </c>
      <c r="AY984" s="142"/>
      <c r="AZ984" s="140"/>
    </row>
    <row r="985" spans="1:52">
      <c r="A985" s="138"/>
      <c r="B985" s="142"/>
      <c r="C985" s="182" t="s">
        <v>1669</v>
      </c>
      <c r="D985" s="166" t="s">
        <v>26</v>
      </c>
      <c r="E985" s="166" t="s">
        <v>1670</v>
      </c>
      <c r="F985" s="167" t="s">
        <v>1821</v>
      </c>
      <c r="G985" s="185" t="s">
        <v>1822</v>
      </c>
      <c r="H985" s="186" t="s">
        <v>1822</v>
      </c>
      <c r="I985" s="186" t="s">
        <v>1822</v>
      </c>
      <c r="J985" s="186" t="s">
        <v>1822</v>
      </c>
      <c r="K985" s="168">
        <v>0.9</v>
      </c>
      <c r="L985" s="169">
        <v>0.96551724137931</v>
      </c>
      <c r="M985" s="169">
        <v>0.892857142857143</v>
      </c>
      <c r="N985" s="170">
        <v>0.928571428571429</v>
      </c>
      <c r="O985" s="170">
        <v>0.918412348401323</v>
      </c>
      <c r="P985" s="356">
        <v>0.9</v>
      </c>
      <c r="Q985" s="357">
        <v>0.947247706422018</v>
      </c>
      <c r="R985" s="169">
        <v>0.956043956043956</v>
      </c>
      <c r="S985" s="169">
        <v>0.947133539306557</v>
      </c>
      <c r="T985" s="169">
        <v>0.940505523743421</v>
      </c>
      <c r="U985" s="356">
        <v>0.9</v>
      </c>
      <c r="V985" s="169">
        <v>0.90694626474443</v>
      </c>
      <c r="W985" s="169">
        <v>0.934712346477052</v>
      </c>
      <c r="X985" s="169">
        <v>0.946446961894954</v>
      </c>
      <c r="Y985" s="169">
        <v>0.922332118688183</v>
      </c>
      <c r="Z985" s="356">
        <v>0.92</v>
      </c>
      <c r="AA985" s="356" t="s">
        <v>40</v>
      </c>
      <c r="AB985" s="356" t="s">
        <v>40</v>
      </c>
      <c r="AC985" s="356" t="s">
        <v>40</v>
      </c>
      <c r="AD985" s="356" t="s">
        <v>40</v>
      </c>
      <c r="AE985" s="356">
        <v>0.92</v>
      </c>
      <c r="AF985" s="169">
        <v>0.986234458259325</v>
      </c>
      <c r="AG985" s="169">
        <v>0.981789390340459</v>
      </c>
      <c r="AH985" s="169">
        <v>0.95668202764977</v>
      </c>
      <c r="AI985" s="169">
        <v>0.979190361103213</v>
      </c>
      <c r="AJ985" s="356">
        <v>0.92</v>
      </c>
      <c r="AK985" s="169">
        <v>0.945281782437746</v>
      </c>
      <c r="AL985" s="169">
        <v>0.949032258064516</v>
      </c>
      <c r="AM985" s="169">
        <v>0.969832019197806</v>
      </c>
      <c r="AN985" s="169">
        <v>0.959216003700277</v>
      </c>
      <c r="AO985" s="168">
        <v>0.99</v>
      </c>
      <c r="AP985" s="358">
        <v>1</v>
      </c>
      <c r="AQ985" s="358">
        <v>1</v>
      </c>
      <c r="AR985" s="358">
        <v>1</v>
      </c>
      <c r="AS985" s="359">
        <v>1</v>
      </c>
      <c r="AT985" s="364">
        <v>0.0656418488929858</v>
      </c>
      <c r="AU985" s="361">
        <v>0.0833333333333333</v>
      </c>
      <c r="AV985" s="362">
        <v>0.142857142857143</v>
      </c>
      <c r="AW985" s="362">
        <v>0.08</v>
      </c>
      <c r="AX985" s="362">
        <v>0.0442307692307692</v>
      </c>
      <c r="AY985" s="142"/>
      <c r="AZ985" s="140"/>
    </row>
    <row r="986" spans="1:52">
      <c r="A986" s="138"/>
      <c r="B986" s="142"/>
      <c r="C986" s="182" t="s">
        <v>1669</v>
      </c>
      <c r="D986" s="166" t="s">
        <v>26</v>
      </c>
      <c r="E986" s="166" t="s">
        <v>1670</v>
      </c>
      <c r="F986" s="167" t="s">
        <v>1823</v>
      </c>
      <c r="G986" s="185" t="s">
        <v>1824</v>
      </c>
      <c r="H986" s="186" t="s">
        <v>1824</v>
      </c>
      <c r="I986" s="186" t="s">
        <v>1824</v>
      </c>
      <c r="J986" s="186" t="s">
        <v>1824</v>
      </c>
      <c r="K986" s="168">
        <v>0.9</v>
      </c>
      <c r="L986" s="169">
        <v>0.9375</v>
      </c>
      <c r="M986" s="169">
        <v>0.878048780487805</v>
      </c>
      <c r="N986" s="170">
        <v>0.953488372093023</v>
      </c>
      <c r="O986" s="170">
        <v>0.899560117302053</v>
      </c>
      <c r="P986" s="356">
        <v>0.9</v>
      </c>
      <c r="Q986" s="357">
        <v>0.89249617151608</v>
      </c>
      <c r="R986" s="169">
        <v>0.95353982300885</v>
      </c>
      <c r="S986" s="169">
        <v>0.922155688622755</v>
      </c>
      <c r="T986" s="169">
        <v>0.91827471250638</v>
      </c>
      <c r="U986" s="356">
        <v>0.9</v>
      </c>
      <c r="V986" s="169">
        <v>0.904134762633997</v>
      </c>
      <c r="W986" s="169">
        <v>0.926438053097345</v>
      </c>
      <c r="X986" s="169">
        <v>0.907518296739854</v>
      </c>
      <c r="Y986" s="169">
        <v>0.9001183637568</v>
      </c>
      <c r="Z986" s="356">
        <v>0.92</v>
      </c>
      <c r="AA986" s="356" t="s">
        <v>40</v>
      </c>
      <c r="AB986" s="356" t="s">
        <v>40</v>
      </c>
      <c r="AC986" s="356" t="s">
        <v>40</v>
      </c>
      <c r="AD986" s="356" t="s">
        <v>40</v>
      </c>
      <c r="AE986" s="356">
        <v>0.92</v>
      </c>
      <c r="AF986" s="169">
        <v>0.996699669966997</v>
      </c>
      <c r="AG986" s="169">
        <v>0.944949225013362</v>
      </c>
      <c r="AH986" s="169">
        <v>0.98024948024948</v>
      </c>
      <c r="AI986" s="169">
        <v>0.964512444550695</v>
      </c>
      <c r="AJ986" s="356">
        <v>0.92</v>
      </c>
      <c r="AK986" s="169">
        <v>0.939663093415008</v>
      </c>
      <c r="AL986" s="169">
        <v>0.953565505804312</v>
      </c>
      <c r="AM986" s="169">
        <v>0.949800531914894</v>
      </c>
      <c r="AN986" s="169">
        <v>0.951300287746349</v>
      </c>
      <c r="AO986" s="168">
        <v>0.99</v>
      </c>
      <c r="AP986" s="358">
        <v>1</v>
      </c>
      <c r="AQ986" s="358">
        <v>1</v>
      </c>
      <c r="AR986" s="358">
        <v>1</v>
      </c>
      <c r="AS986" s="359">
        <v>1</v>
      </c>
      <c r="AT986" s="364">
        <v>0.0656418488929858</v>
      </c>
      <c r="AU986" s="361">
        <v>0.2</v>
      </c>
      <c r="AV986" s="362">
        <v>0.0714285714285714</v>
      </c>
      <c r="AW986" s="362">
        <v>0</v>
      </c>
      <c r="AX986" s="362">
        <v>0.0553097345132743</v>
      </c>
      <c r="AY986" s="142"/>
      <c r="AZ986" s="140"/>
    </row>
    <row r="987" spans="1:52">
      <c r="A987" s="138"/>
      <c r="B987" s="142"/>
      <c r="C987" s="182" t="s">
        <v>1669</v>
      </c>
      <c r="D987" s="166" t="s">
        <v>26</v>
      </c>
      <c r="E987" s="166" t="s">
        <v>1670</v>
      </c>
      <c r="F987" s="167" t="s">
        <v>1825</v>
      </c>
      <c r="G987" s="185" t="s">
        <v>1826</v>
      </c>
      <c r="H987" s="186" t="s">
        <v>1826</v>
      </c>
      <c r="I987" s="186" t="s">
        <v>1826</v>
      </c>
      <c r="J987" s="186" t="s">
        <v>1826</v>
      </c>
      <c r="K987" s="168">
        <v>0.9</v>
      </c>
      <c r="L987" s="169">
        <v>1</v>
      </c>
      <c r="M987" s="169">
        <v>0.964285714285714</v>
      </c>
      <c r="N987" s="170">
        <v>1</v>
      </c>
      <c r="O987" s="170">
        <v>0.978070175438597</v>
      </c>
      <c r="P987" s="356">
        <v>0.9</v>
      </c>
      <c r="Q987" s="357">
        <v>0.946864686468647</v>
      </c>
      <c r="R987" s="169">
        <v>0.946316390633923</v>
      </c>
      <c r="S987" s="169">
        <v>0.953907815631262</v>
      </c>
      <c r="T987" s="169">
        <v>0.946327683615819</v>
      </c>
      <c r="U987" s="356">
        <v>0.9</v>
      </c>
      <c r="V987" s="169">
        <v>0.898349834983498</v>
      </c>
      <c r="W987" s="169">
        <v>0.904054825813821</v>
      </c>
      <c r="X987" s="169">
        <v>0.900467601870408</v>
      </c>
      <c r="Y987" s="169">
        <v>0.915114072540648</v>
      </c>
      <c r="Z987" s="356">
        <v>0.92</v>
      </c>
      <c r="AA987" s="356" t="s">
        <v>40</v>
      </c>
      <c r="AB987" s="356" t="s">
        <v>40</v>
      </c>
      <c r="AC987" s="356" t="s">
        <v>40</v>
      </c>
      <c r="AD987" s="356">
        <v>1</v>
      </c>
      <c r="AE987" s="356">
        <v>0.92</v>
      </c>
      <c r="AF987" s="169">
        <v>0.973684210526316</v>
      </c>
      <c r="AG987" s="169">
        <v>0.972886762360447</v>
      </c>
      <c r="AH987" s="169">
        <v>0.971731448763251</v>
      </c>
      <c r="AI987" s="169">
        <v>0.973831284108094</v>
      </c>
      <c r="AJ987" s="356">
        <v>0.92</v>
      </c>
      <c r="AK987" s="169">
        <v>0.942263279445728</v>
      </c>
      <c r="AL987" s="169">
        <v>0.924657534246575</v>
      </c>
      <c r="AM987" s="169">
        <v>0.953938584779706</v>
      </c>
      <c r="AN987" s="169">
        <v>0.950819848858895</v>
      </c>
      <c r="AO987" s="168">
        <v>0.99</v>
      </c>
      <c r="AP987" s="358">
        <v>1</v>
      </c>
      <c r="AQ987" s="358">
        <v>1</v>
      </c>
      <c r="AR987" s="358">
        <v>1</v>
      </c>
      <c r="AS987" s="359">
        <v>1</v>
      </c>
      <c r="AT987" s="364">
        <v>0.0656418488929858</v>
      </c>
      <c r="AU987" s="361">
        <v>0.25</v>
      </c>
      <c r="AV987" s="362">
        <v>0.0416666666666667</v>
      </c>
      <c r="AW987" s="362">
        <v>0</v>
      </c>
      <c r="AX987" s="362">
        <v>0.0667903525046382</v>
      </c>
      <c r="AY987" s="142"/>
      <c r="AZ987" s="140"/>
    </row>
    <row r="988" spans="1:52">
      <c r="A988" s="138"/>
      <c r="B988" s="142"/>
      <c r="C988" s="182" t="s">
        <v>1669</v>
      </c>
      <c r="D988" s="166" t="s">
        <v>235</v>
      </c>
      <c r="E988" s="166" t="s">
        <v>1670</v>
      </c>
      <c r="F988" s="167" t="s">
        <v>1827</v>
      </c>
      <c r="G988" s="185" t="s">
        <v>1828</v>
      </c>
      <c r="H988" s="186" t="s">
        <v>1828</v>
      </c>
      <c r="I988" s="186" t="s">
        <v>1828</v>
      </c>
      <c r="J988" s="186" t="s">
        <v>1828</v>
      </c>
      <c r="K988" s="168">
        <v>0.9</v>
      </c>
      <c r="L988" s="169" t="s">
        <v>40</v>
      </c>
      <c r="M988" s="169" t="s">
        <v>40</v>
      </c>
      <c r="N988" s="170" t="s">
        <v>40</v>
      </c>
      <c r="O988" s="170" t="s">
        <v>40</v>
      </c>
      <c r="P988" s="356">
        <v>0.9</v>
      </c>
      <c r="Q988" s="357" t="s">
        <v>40</v>
      </c>
      <c r="R988" s="169">
        <v>0</v>
      </c>
      <c r="S988" s="169" t="s">
        <v>40</v>
      </c>
      <c r="T988" s="169">
        <v>0</v>
      </c>
      <c r="U988" s="356">
        <v>0.9</v>
      </c>
      <c r="V988" s="169" t="s">
        <v>40</v>
      </c>
      <c r="W988" s="169">
        <v>0</v>
      </c>
      <c r="X988" s="169" t="s">
        <v>40</v>
      </c>
      <c r="Y988" s="169">
        <v>0.666666666666667</v>
      </c>
      <c r="Z988" s="356">
        <v>0.92</v>
      </c>
      <c r="AA988" s="356" t="s">
        <v>40</v>
      </c>
      <c r="AB988" s="356" t="s">
        <v>40</v>
      </c>
      <c r="AC988" s="356" t="s">
        <v>40</v>
      </c>
      <c r="AD988" s="356" t="s">
        <v>40</v>
      </c>
      <c r="AE988" s="356">
        <v>0.92</v>
      </c>
      <c r="AF988" s="169">
        <v>1</v>
      </c>
      <c r="AG988" s="169">
        <v>0.964824120603015</v>
      </c>
      <c r="AH988" s="169">
        <v>0.98159509202454</v>
      </c>
      <c r="AI988" s="169">
        <v>0.881543921916593</v>
      </c>
      <c r="AJ988" s="356">
        <v>0.92</v>
      </c>
      <c r="AK988" s="169" t="s">
        <v>40</v>
      </c>
      <c r="AL988" s="169">
        <v>0.5</v>
      </c>
      <c r="AM988" s="169" t="s">
        <v>40</v>
      </c>
      <c r="AN988" s="169">
        <v>0.8</v>
      </c>
      <c r="AO988" s="168">
        <v>0.99</v>
      </c>
      <c r="AP988" s="358">
        <v>1</v>
      </c>
      <c r="AQ988" s="358">
        <v>1</v>
      </c>
      <c r="AR988" s="358">
        <v>1</v>
      </c>
      <c r="AS988" s="359">
        <v>1</v>
      </c>
      <c r="AT988" s="364">
        <v>0.0656418488929858</v>
      </c>
      <c r="AU988" s="361" t="s">
        <v>40</v>
      </c>
      <c r="AV988" s="362" t="s">
        <v>40</v>
      </c>
      <c r="AW988" s="362" t="s">
        <v>40</v>
      </c>
      <c r="AX988" s="362" t="s">
        <v>40</v>
      </c>
      <c r="AY988" s="142"/>
      <c r="AZ988" s="140"/>
    </row>
    <row r="989" spans="1:52">
      <c r="A989" s="138"/>
      <c r="B989" s="142"/>
      <c r="C989" s="182" t="s">
        <v>1669</v>
      </c>
      <c r="D989" s="166" t="s">
        <v>26</v>
      </c>
      <c r="E989" s="166" t="s">
        <v>1670</v>
      </c>
      <c r="F989" s="167" t="s">
        <v>1829</v>
      </c>
      <c r="G989" s="185" t="s">
        <v>1830</v>
      </c>
      <c r="H989" s="186" t="s">
        <v>1830</v>
      </c>
      <c r="I989" s="186" t="s">
        <v>1830</v>
      </c>
      <c r="J989" s="186" t="s">
        <v>1830</v>
      </c>
      <c r="K989" s="168">
        <v>0.9</v>
      </c>
      <c r="L989" s="169">
        <v>0.944444444444444</v>
      </c>
      <c r="M989" s="169">
        <v>0.944444444444444</v>
      </c>
      <c r="N989" s="170">
        <v>0.936170212765957</v>
      </c>
      <c r="O989" s="170">
        <v>0.950423216444982</v>
      </c>
      <c r="P989" s="356">
        <v>0.9</v>
      </c>
      <c r="Q989" s="357">
        <v>0.936002426448286</v>
      </c>
      <c r="R989" s="169">
        <v>0.955005055611729</v>
      </c>
      <c r="S989" s="169">
        <v>0.918567807351077</v>
      </c>
      <c r="T989" s="169">
        <v>0.931659431831194</v>
      </c>
      <c r="U989" s="356">
        <v>0.9</v>
      </c>
      <c r="V989" s="169">
        <v>0.928419775553533</v>
      </c>
      <c r="W989" s="169">
        <v>0.915065722952477</v>
      </c>
      <c r="X989" s="169">
        <v>0.92807351077313</v>
      </c>
      <c r="Y989" s="169">
        <v>0.917918449350947</v>
      </c>
      <c r="Z989" s="356">
        <v>0.92</v>
      </c>
      <c r="AA989" s="356">
        <v>0</v>
      </c>
      <c r="AB989" s="356" t="s">
        <v>40</v>
      </c>
      <c r="AC989" s="356">
        <v>1</v>
      </c>
      <c r="AD989" s="356">
        <v>0.928571428571429</v>
      </c>
      <c r="AE989" s="356">
        <v>0.92</v>
      </c>
      <c r="AF989" s="169">
        <v>0.813768115942029</v>
      </c>
      <c r="AG989" s="169">
        <v>0.793047256925584</v>
      </c>
      <c r="AH989" s="169">
        <v>0.973647711511789</v>
      </c>
      <c r="AI989" s="169">
        <v>0.959297798541799</v>
      </c>
      <c r="AJ989" s="356">
        <v>0.92</v>
      </c>
      <c r="AK989" s="169">
        <v>0.957259775689603</v>
      </c>
      <c r="AL989" s="169">
        <v>0.94994944388271</v>
      </c>
      <c r="AM989" s="169">
        <v>0.958030924581887</v>
      </c>
      <c r="AN989" s="169">
        <v>0.958837671596432</v>
      </c>
      <c r="AO989" s="168">
        <v>0.99</v>
      </c>
      <c r="AP989" s="358">
        <v>1</v>
      </c>
      <c r="AQ989" s="358">
        <v>1</v>
      </c>
      <c r="AR989" s="358">
        <v>1</v>
      </c>
      <c r="AS989" s="359">
        <v>1</v>
      </c>
      <c r="AT989" s="364">
        <v>0.0656418488929858</v>
      </c>
      <c r="AU989" s="361">
        <v>0.227272727272727</v>
      </c>
      <c r="AV989" s="362">
        <v>0.0769230769230769</v>
      </c>
      <c r="AW989" s="362">
        <v>0.0606060606060606</v>
      </c>
      <c r="AX989" s="362">
        <v>0.0724431818181818</v>
      </c>
      <c r="AY989" s="142"/>
      <c r="AZ989" s="140"/>
    </row>
    <row r="990" spans="1:52">
      <c r="A990" s="138"/>
      <c r="B990" s="142"/>
      <c r="C990" s="182" t="s">
        <v>1669</v>
      </c>
      <c r="D990" s="166" t="s">
        <v>26</v>
      </c>
      <c r="E990" s="166" t="s">
        <v>1670</v>
      </c>
      <c r="F990" s="167" t="s">
        <v>1831</v>
      </c>
      <c r="G990" s="185" t="s">
        <v>1832</v>
      </c>
      <c r="H990" s="186" t="s">
        <v>1832</v>
      </c>
      <c r="I990" s="186" t="s">
        <v>1832</v>
      </c>
      <c r="J990" s="186" t="s">
        <v>1832</v>
      </c>
      <c r="K990" s="168">
        <v>0.9</v>
      </c>
      <c r="L990" s="169">
        <v>1</v>
      </c>
      <c r="M990" s="169">
        <v>1</v>
      </c>
      <c r="N990" s="170">
        <v>0.981818181818182</v>
      </c>
      <c r="O990" s="170">
        <v>0.984746796827334</v>
      </c>
      <c r="P990" s="356">
        <v>0.9</v>
      </c>
      <c r="Q990" s="357">
        <v>0.962078651685393</v>
      </c>
      <c r="R990" s="169">
        <v>0.951109570041609</v>
      </c>
      <c r="S990" s="169">
        <v>0.963312368972746</v>
      </c>
      <c r="T990" s="169">
        <v>0.959837465816502</v>
      </c>
      <c r="U990" s="356">
        <v>0.9</v>
      </c>
      <c r="V990" s="169">
        <v>0.923154093097913</v>
      </c>
      <c r="W990" s="169">
        <v>0.92753120665742</v>
      </c>
      <c r="X990" s="169">
        <v>0.937735849056604</v>
      </c>
      <c r="Y990" s="169">
        <v>0.931091692619176</v>
      </c>
      <c r="Z990" s="356">
        <v>0.92</v>
      </c>
      <c r="AA990" s="356" t="s">
        <v>40</v>
      </c>
      <c r="AB990" s="356" t="s">
        <v>40</v>
      </c>
      <c r="AC990" s="356" t="s">
        <v>40</v>
      </c>
      <c r="AD990" s="356" t="s">
        <v>40</v>
      </c>
      <c r="AE990" s="356">
        <v>0.92</v>
      </c>
      <c r="AF990" s="169">
        <v>0.984242172921418</v>
      </c>
      <c r="AG990" s="169">
        <v>0.983006042296072</v>
      </c>
      <c r="AH990" s="169">
        <v>0.993451370361387</v>
      </c>
      <c r="AI990" s="169">
        <v>0.984708054713971</v>
      </c>
      <c r="AJ990" s="356">
        <v>0.92</v>
      </c>
      <c r="AK990" s="169">
        <v>0.966091492776886</v>
      </c>
      <c r="AL990" s="169">
        <v>0.963245492371706</v>
      </c>
      <c r="AM990" s="169">
        <v>0.972536687631027</v>
      </c>
      <c r="AN990" s="169">
        <v>0.973251130060668</v>
      </c>
      <c r="AO990" s="168">
        <v>0.99</v>
      </c>
      <c r="AP990" s="358">
        <v>1</v>
      </c>
      <c r="AQ990" s="358">
        <v>1</v>
      </c>
      <c r="AR990" s="358">
        <v>1</v>
      </c>
      <c r="AS990" s="359">
        <v>1</v>
      </c>
      <c r="AT990" s="364">
        <v>0.0656418488929858</v>
      </c>
      <c r="AU990" s="361">
        <v>0.457142857142857</v>
      </c>
      <c r="AV990" s="362">
        <v>0.114285714285714</v>
      </c>
      <c r="AW990" s="362">
        <v>0.027027027027027</v>
      </c>
      <c r="AX990" s="362">
        <v>0.0869086908690869</v>
      </c>
      <c r="AY990" s="142"/>
      <c r="AZ990" s="140"/>
    </row>
    <row r="991" spans="1:52">
      <c r="A991" s="138"/>
      <c r="B991" s="142"/>
      <c r="C991" s="182" t="s">
        <v>1669</v>
      </c>
      <c r="D991" s="166" t="s">
        <v>26</v>
      </c>
      <c r="E991" s="166" t="s">
        <v>1670</v>
      </c>
      <c r="F991" s="167" t="s">
        <v>1833</v>
      </c>
      <c r="G991" s="185" t="s">
        <v>1834</v>
      </c>
      <c r="H991" s="186" t="s">
        <v>1834</v>
      </c>
      <c r="I991" s="186" t="s">
        <v>1834</v>
      </c>
      <c r="J991" s="186" t="s">
        <v>1834</v>
      </c>
      <c r="K991" s="168">
        <v>0.9</v>
      </c>
      <c r="L991" s="169">
        <v>0.846153846153846</v>
      </c>
      <c r="M991" s="169">
        <v>0.91304347826087</v>
      </c>
      <c r="N991" s="170">
        <v>0.88</v>
      </c>
      <c r="O991" s="170">
        <v>0.944818304172275</v>
      </c>
      <c r="P991" s="356">
        <v>0.9</v>
      </c>
      <c r="Q991" s="357">
        <v>0.936476228525769</v>
      </c>
      <c r="R991" s="169">
        <v>0.9284046692607</v>
      </c>
      <c r="S991" s="169">
        <v>0.983978638184246</v>
      </c>
      <c r="T991" s="169">
        <v>0.958822186063772</v>
      </c>
      <c r="U991" s="356">
        <v>0.9</v>
      </c>
      <c r="V991" s="169">
        <v>0.90291650019976</v>
      </c>
      <c r="W991" s="169">
        <v>0.913618677042802</v>
      </c>
      <c r="X991" s="169">
        <v>0.921228304405875</v>
      </c>
      <c r="Y991" s="169">
        <v>0.925994119494162</v>
      </c>
      <c r="Z991" s="356">
        <v>0.92</v>
      </c>
      <c r="AA991" s="356" t="s">
        <v>40</v>
      </c>
      <c r="AB991" s="356" t="s">
        <v>40</v>
      </c>
      <c r="AC991" s="356" t="s">
        <v>40</v>
      </c>
      <c r="AD991" s="356" t="s">
        <v>40</v>
      </c>
      <c r="AE991" s="356">
        <v>0.92</v>
      </c>
      <c r="AF991" s="169">
        <v>0.985971943887776</v>
      </c>
      <c r="AG991" s="169">
        <v>0.98997995991984</v>
      </c>
      <c r="AH991" s="169">
        <v>0.975535168195719</v>
      </c>
      <c r="AI991" s="169">
        <v>0.974773428010838</v>
      </c>
      <c r="AJ991" s="356">
        <v>0.92</v>
      </c>
      <c r="AK991" s="169">
        <v>0.954454654414702</v>
      </c>
      <c r="AL991" s="169">
        <v>0.944747081712062</v>
      </c>
      <c r="AM991" s="169">
        <v>0.966622162883845</v>
      </c>
      <c r="AN991" s="169">
        <v>0.964617053466929</v>
      </c>
      <c r="AO991" s="168">
        <v>0.99</v>
      </c>
      <c r="AP991" s="358">
        <v>1</v>
      </c>
      <c r="AQ991" s="358">
        <v>1</v>
      </c>
      <c r="AR991" s="358">
        <v>1</v>
      </c>
      <c r="AS991" s="359">
        <v>1</v>
      </c>
      <c r="AT991" s="364">
        <v>0.0656418488929858</v>
      </c>
      <c r="AU991" s="361">
        <v>0.4</v>
      </c>
      <c r="AV991" s="362">
        <v>0.0555555555555556</v>
      </c>
      <c r="AW991" s="362">
        <v>0.181818181818182</v>
      </c>
      <c r="AX991" s="362">
        <v>0.064327485380117</v>
      </c>
      <c r="AY991" s="142"/>
      <c r="AZ991" s="140"/>
    </row>
    <row r="992" spans="1:52">
      <c r="A992" s="138"/>
      <c r="B992" s="142"/>
      <c r="C992" s="182" t="s">
        <v>1669</v>
      </c>
      <c r="D992" s="166" t="s">
        <v>26</v>
      </c>
      <c r="E992" s="166" t="s">
        <v>1670</v>
      </c>
      <c r="F992" s="167" t="s">
        <v>1835</v>
      </c>
      <c r="G992" s="185" t="s">
        <v>1836</v>
      </c>
      <c r="H992" s="186" t="s">
        <v>1836</v>
      </c>
      <c r="I992" s="186" t="s">
        <v>1836</v>
      </c>
      <c r="J992" s="186" t="s">
        <v>1836</v>
      </c>
      <c r="K992" s="168">
        <v>0.9</v>
      </c>
      <c r="L992" s="169">
        <v>0.970588235294118</v>
      </c>
      <c r="M992" s="169">
        <v>0.9375</v>
      </c>
      <c r="N992" s="170">
        <v>1</v>
      </c>
      <c r="O992" s="170">
        <v>0.966634890371783</v>
      </c>
      <c r="P992" s="356">
        <v>0.9</v>
      </c>
      <c r="Q992" s="357">
        <v>0.942758836409134</v>
      </c>
      <c r="R992" s="169">
        <v>0.933251684017146</v>
      </c>
      <c r="S992" s="169">
        <v>0.957236842105263</v>
      </c>
      <c r="T992" s="169">
        <v>0.953301547906734</v>
      </c>
      <c r="U992" s="356">
        <v>0.9</v>
      </c>
      <c r="V992" s="169">
        <v>0.913356271504535</v>
      </c>
      <c r="W992" s="169">
        <v>0.928352725045928</v>
      </c>
      <c r="X992" s="169">
        <v>0.921052631578947</v>
      </c>
      <c r="Y992" s="169">
        <v>0.913787473058585</v>
      </c>
      <c r="Z992" s="356">
        <v>0.92</v>
      </c>
      <c r="AA992" s="356" t="s">
        <v>40</v>
      </c>
      <c r="AB992" s="356" t="s">
        <v>40</v>
      </c>
      <c r="AC992" s="356" t="s">
        <v>40</v>
      </c>
      <c r="AD992" s="356">
        <v>1</v>
      </c>
      <c r="AE992" s="356">
        <v>0.92</v>
      </c>
      <c r="AF992" s="169">
        <v>0.985365853658537</v>
      </c>
      <c r="AG992" s="169">
        <v>0.991705069124424</v>
      </c>
      <c r="AH992" s="169">
        <v>0.97516339869281</v>
      </c>
      <c r="AI992" s="169">
        <v>0.984579960926598</v>
      </c>
      <c r="AJ992" s="356">
        <v>0.92</v>
      </c>
      <c r="AK992" s="169">
        <v>0.955270566155771</v>
      </c>
      <c r="AL992" s="169">
        <v>0.954072259644825</v>
      </c>
      <c r="AM992" s="169">
        <v>0.9625</v>
      </c>
      <c r="AN992" s="169">
        <v>0.958637654972733</v>
      </c>
      <c r="AO992" s="168">
        <v>0.99</v>
      </c>
      <c r="AP992" s="358">
        <v>1</v>
      </c>
      <c r="AQ992" s="358">
        <v>1</v>
      </c>
      <c r="AR992" s="358">
        <v>1</v>
      </c>
      <c r="AS992" s="359">
        <v>1</v>
      </c>
      <c r="AT992" s="364">
        <v>0.0656418488929858</v>
      </c>
      <c r="AU992" s="361">
        <v>0.272727272727273</v>
      </c>
      <c r="AV992" s="362">
        <v>0</v>
      </c>
      <c r="AW992" s="362">
        <v>0.0666666666666667</v>
      </c>
      <c r="AX992" s="362">
        <v>0.0824053452115813</v>
      </c>
      <c r="AY992" s="142"/>
      <c r="AZ992" s="140"/>
    </row>
    <row r="993" spans="1:52">
      <c r="A993" s="138"/>
      <c r="B993" s="142"/>
      <c r="C993" s="182" t="s">
        <v>1669</v>
      </c>
      <c r="D993" s="166" t="s">
        <v>26</v>
      </c>
      <c r="E993" s="166" t="s">
        <v>1670</v>
      </c>
      <c r="F993" s="167" t="s">
        <v>1837</v>
      </c>
      <c r="G993" s="185" t="s">
        <v>1838</v>
      </c>
      <c r="H993" s="186" t="s">
        <v>1838</v>
      </c>
      <c r="I993" s="186" t="s">
        <v>1838</v>
      </c>
      <c r="J993" s="186" t="s">
        <v>1838</v>
      </c>
      <c r="K993" s="168">
        <v>0.9</v>
      </c>
      <c r="L993" s="169">
        <v>0.96875</v>
      </c>
      <c r="M993" s="169">
        <v>0.925925925925926</v>
      </c>
      <c r="N993" s="170">
        <v>0.970588235294118</v>
      </c>
      <c r="O993" s="170">
        <v>0.945077720207254</v>
      </c>
      <c r="P993" s="356">
        <v>0.9</v>
      </c>
      <c r="Q993" s="357">
        <v>0.966739606126915</v>
      </c>
      <c r="R993" s="169">
        <v>0.976761619190405</v>
      </c>
      <c r="S993" s="169">
        <v>0.941743119266055</v>
      </c>
      <c r="T993" s="169">
        <v>0.970732846033761</v>
      </c>
      <c r="U993" s="356">
        <v>0.9</v>
      </c>
      <c r="V993" s="169">
        <v>0.901969365426696</v>
      </c>
      <c r="W993" s="169">
        <v>0.873313343328336</v>
      </c>
      <c r="X993" s="169">
        <v>0.894495412844037</v>
      </c>
      <c r="Y993" s="169">
        <v>0.914226521352183</v>
      </c>
      <c r="Z993" s="356">
        <v>0.92</v>
      </c>
      <c r="AA993" s="356">
        <v>0.87563025210084</v>
      </c>
      <c r="AB993" s="356">
        <v>0.767025089605735</v>
      </c>
      <c r="AC993" s="356">
        <v>0.893740902474527</v>
      </c>
      <c r="AD993" s="356">
        <v>0.877917961845554</v>
      </c>
      <c r="AE993" s="356">
        <v>0.92</v>
      </c>
      <c r="AF993" s="169">
        <v>0.980314960629921</v>
      </c>
      <c r="AG993" s="169">
        <v>0.992213570634038</v>
      </c>
      <c r="AH993" s="169">
        <v>0.964125560538117</v>
      </c>
      <c r="AI993" s="169">
        <v>0.983838383838384</v>
      </c>
      <c r="AJ993" s="356">
        <v>0.92</v>
      </c>
      <c r="AK993" s="169">
        <v>0.938541666666667</v>
      </c>
      <c r="AL993" s="169">
        <v>0.918164910105394</v>
      </c>
      <c r="AM993" s="169">
        <v>0.949093444909344</v>
      </c>
      <c r="AN993" s="169">
        <v>0.950356028953098</v>
      </c>
      <c r="AO993" s="168">
        <v>0.99</v>
      </c>
      <c r="AP993" s="358">
        <v>1</v>
      </c>
      <c r="AQ993" s="358">
        <v>1</v>
      </c>
      <c r="AR993" s="358">
        <v>1</v>
      </c>
      <c r="AS993" s="359">
        <v>1</v>
      </c>
      <c r="AT993" s="364">
        <v>0.0656418488929858</v>
      </c>
      <c r="AU993" s="361">
        <v>0</v>
      </c>
      <c r="AV993" s="362">
        <v>0.0714285714285714</v>
      </c>
      <c r="AW993" s="362">
        <v>0.133333333333333</v>
      </c>
      <c r="AX993" s="362">
        <v>0.0531914893617021</v>
      </c>
      <c r="AY993" s="142"/>
      <c r="AZ993" s="140"/>
    </row>
    <row r="994" spans="1:52">
      <c r="A994" s="138"/>
      <c r="B994" s="142"/>
      <c r="C994" s="182" t="s">
        <v>1669</v>
      </c>
      <c r="D994" s="166" t="s">
        <v>26</v>
      </c>
      <c r="E994" s="166" t="s">
        <v>1670</v>
      </c>
      <c r="F994" s="167" t="s">
        <v>1839</v>
      </c>
      <c r="G994" s="185" t="s">
        <v>1840</v>
      </c>
      <c r="H994" s="186" t="s">
        <v>1840</v>
      </c>
      <c r="I994" s="186" t="s">
        <v>1840</v>
      </c>
      <c r="J994" s="186" t="s">
        <v>1840</v>
      </c>
      <c r="K994" s="168">
        <v>0.9</v>
      </c>
      <c r="L994" s="169">
        <v>0.92</v>
      </c>
      <c r="M994" s="169">
        <v>1</v>
      </c>
      <c r="N994" s="170">
        <v>1</v>
      </c>
      <c r="O994" s="170">
        <v>0.938337801608579</v>
      </c>
      <c r="P994" s="356">
        <v>0.9</v>
      </c>
      <c r="Q994" s="357">
        <v>0.961775585696671</v>
      </c>
      <c r="R994" s="169">
        <v>0.974178403755869</v>
      </c>
      <c r="S994" s="169">
        <v>0.974174174174174</v>
      </c>
      <c r="T994" s="169">
        <v>0.973906369915579</v>
      </c>
      <c r="U994" s="356">
        <v>0.9</v>
      </c>
      <c r="V994" s="169">
        <v>0.902589395807645</v>
      </c>
      <c r="W994" s="169">
        <v>0.877151799687011</v>
      </c>
      <c r="X994" s="169">
        <v>0.908708708708709</v>
      </c>
      <c r="Y994" s="169">
        <v>0.920427531213148</v>
      </c>
      <c r="Z994" s="356">
        <v>0.92</v>
      </c>
      <c r="AA994" s="356" t="s">
        <v>40</v>
      </c>
      <c r="AB994" s="356">
        <v>0</v>
      </c>
      <c r="AC994" s="356">
        <v>0</v>
      </c>
      <c r="AD994" s="356">
        <v>0.0909090909090909</v>
      </c>
      <c r="AE994" s="356">
        <v>0.92</v>
      </c>
      <c r="AF994" s="169">
        <v>0.993506493506494</v>
      </c>
      <c r="AG994" s="169">
        <v>0.991266375545852</v>
      </c>
      <c r="AH994" s="169">
        <v>0.99390243902439</v>
      </c>
      <c r="AI994" s="169">
        <v>0.988434370876349</v>
      </c>
      <c r="AJ994" s="356">
        <v>0.92</v>
      </c>
      <c r="AK994" s="169">
        <v>0.94327990135635</v>
      </c>
      <c r="AL994" s="169">
        <v>0.93359375</v>
      </c>
      <c r="AM994" s="169">
        <v>0.938775510204082</v>
      </c>
      <c r="AN994" s="169">
        <v>0.956975764948068</v>
      </c>
      <c r="AO994" s="168">
        <v>0.99</v>
      </c>
      <c r="AP994" s="358">
        <v>1</v>
      </c>
      <c r="AQ994" s="358">
        <v>1</v>
      </c>
      <c r="AR994" s="358">
        <v>1</v>
      </c>
      <c r="AS994" s="359">
        <v>1</v>
      </c>
      <c r="AT994" s="364">
        <v>0.0656418488929858</v>
      </c>
      <c r="AU994" s="361">
        <v>0.0769230769230769</v>
      </c>
      <c r="AV994" s="362">
        <v>0</v>
      </c>
      <c r="AW994" s="362">
        <v>0.0625</v>
      </c>
      <c r="AX994" s="362">
        <v>0.0326409495548961</v>
      </c>
      <c r="AY994" s="142"/>
      <c r="AZ994" s="140"/>
    </row>
    <row r="995" spans="1:52">
      <c r="A995" s="138"/>
      <c r="B995" s="142"/>
      <c r="C995" s="182" t="s">
        <v>1669</v>
      </c>
      <c r="D995" s="166" t="s">
        <v>26</v>
      </c>
      <c r="E995" s="166" t="s">
        <v>1670</v>
      </c>
      <c r="F995" s="167" t="s">
        <v>1841</v>
      </c>
      <c r="G995" s="185" t="s">
        <v>1842</v>
      </c>
      <c r="H995" s="186" t="s">
        <v>1842</v>
      </c>
      <c r="I995" s="186" t="s">
        <v>1842</v>
      </c>
      <c r="J995" s="186" t="s">
        <v>1842</v>
      </c>
      <c r="K995" s="168">
        <v>0.9</v>
      </c>
      <c r="L995" s="169">
        <v>0.9</v>
      </c>
      <c r="M995" s="169">
        <v>0.806451612903226</v>
      </c>
      <c r="N995" s="170">
        <v>0.971428571428571</v>
      </c>
      <c r="O995" s="170">
        <v>0.919354838709677</v>
      </c>
      <c r="P995" s="356">
        <v>0.9</v>
      </c>
      <c r="Q995" s="357">
        <v>0.962025316455696</v>
      </c>
      <c r="R995" s="169">
        <v>0.925711275026344</v>
      </c>
      <c r="S995" s="169">
        <v>0.944538526672312</v>
      </c>
      <c r="T995" s="169">
        <v>0.950211252231312</v>
      </c>
      <c r="U995" s="356">
        <v>0.9</v>
      </c>
      <c r="V995" s="169">
        <v>0.918334013883218</v>
      </c>
      <c r="W995" s="169">
        <v>0.909905163329821</v>
      </c>
      <c r="X995" s="169">
        <v>0.897967823878069</v>
      </c>
      <c r="Y995" s="169">
        <v>0.909489013599764</v>
      </c>
      <c r="Z995" s="356">
        <v>0.92</v>
      </c>
      <c r="AA995" s="356" t="s">
        <v>40</v>
      </c>
      <c r="AB995" s="356">
        <v>0</v>
      </c>
      <c r="AC995" s="356">
        <v>0</v>
      </c>
      <c r="AD995" s="356">
        <v>0</v>
      </c>
      <c r="AE995" s="356">
        <v>0.92</v>
      </c>
      <c r="AF995" s="169">
        <v>0.995863495346432</v>
      </c>
      <c r="AG995" s="169">
        <v>0.993720565149137</v>
      </c>
      <c r="AH995" s="169">
        <v>0.992753623188406</v>
      </c>
      <c r="AI995" s="169">
        <v>0.984715116463822</v>
      </c>
      <c r="AJ995" s="356">
        <v>0.92</v>
      </c>
      <c r="AK995" s="169">
        <v>0.956308697427521</v>
      </c>
      <c r="AL995" s="169">
        <v>0.941609679116255</v>
      </c>
      <c r="AM995" s="169">
        <v>0.939060516292848</v>
      </c>
      <c r="AN995" s="169">
        <v>0.951473759884975</v>
      </c>
      <c r="AO995" s="168">
        <v>0.99</v>
      </c>
      <c r="AP995" s="358">
        <v>1</v>
      </c>
      <c r="AQ995" s="358">
        <v>1</v>
      </c>
      <c r="AR995" s="358">
        <v>1</v>
      </c>
      <c r="AS995" s="359">
        <v>1</v>
      </c>
      <c r="AT995" s="364">
        <v>0.0656418488929858</v>
      </c>
      <c r="AU995" s="361">
        <v>0</v>
      </c>
      <c r="AV995" s="362">
        <v>0</v>
      </c>
      <c r="AW995" s="362">
        <v>0.03125</v>
      </c>
      <c r="AX995" s="362">
        <v>0.0615711252653928</v>
      </c>
      <c r="AY995" s="142"/>
      <c r="AZ995" s="140"/>
    </row>
    <row r="996" spans="1:52">
      <c r="A996" s="138"/>
      <c r="B996" s="142"/>
      <c r="C996" s="182" t="s">
        <v>1669</v>
      </c>
      <c r="D996" s="166" t="s">
        <v>26</v>
      </c>
      <c r="E996" s="166" t="s">
        <v>1670</v>
      </c>
      <c r="F996" s="167" t="s">
        <v>1843</v>
      </c>
      <c r="G996" s="189" t="s">
        <v>1844</v>
      </c>
      <c r="H996" s="190" t="s">
        <v>1844</v>
      </c>
      <c r="I996" s="190" t="s">
        <v>1844</v>
      </c>
      <c r="J996" s="190" t="s">
        <v>1844</v>
      </c>
      <c r="K996" s="168">
        <v>0.9</v>
      </c>
      <c r="L996" s="169">
        <v>0.962962962962963</v>
      </c>
      <c r="M996" s="169">
        <v>0.916666666666667</v>
      </c>
      <c r="N996" s="170">
        <v>0.964285714285714</v>
      </c>
      <c r="O996" s="170">
        <v>0.961761297798378</v>
      </c>
      <c r="P996" s="356">
        <v>0.9</v>
      </c>
      <c r="Q996" s="357">
        <v>0.948661933369743</v>
      </c>
      <c r="R996" s="169">
        <v>0.935077519379845</v>
      </c>
      <c r="S996" s="169">
        <v>0.955454026270702</v>
      </c>
      <c r="T996" s="169">
        <v>0.961053690661301</v>
      </c>
      <c r="U996" s="356">
        <v>0.9</v>
      </c>
      <c r="V996" s="169">
        <v>0.921354451119607</v>
      </c>
      <c r="W996" s="169">
        <v>0.903100775193798</v>
      </c>
      <c r="X996" s="169">
        <v>0.922901199314677</v>
      </c>
      <c r="Y996" s="169">
        <v>0.926570932040611</v>
      </c>
      <c r="Z996" s="356">
        <v>0.92</v>
      </c>
      <c r="AA996" s="356">
        <v>0.860849056603774</v>
      </c>
      <c r="AB996" s="356">
        <v>0.828193832599119</v>
      </c>
      <c r="AC996" s="356">
        <v>0.887550200803213</v>
      </c>
      <c r="AD996" s="356">
        <v>0.891027631170444</v>
      </c>
      <c r="AE996" s="356">
        <v>0.92</v>
      </c>
      <c r="AF996" s="169">
        <v>0.997630331753555</v>
      </c>
      <c r="AG996" s="169">
        <v>0.982046678635548</v>
      </c>
      <c r="AH996" s="169">
        <v>0.992248062015504</v>
      </c>
      <c r="AI996" s="169">
        <v>0.989178976296805</v>
      </c>
      <c r="AJ996" s="356">
        <v>0.92</v>
      </c>
      <c r="AK996" s="169">
        <v>0.944124168514412</v>
      </c>
      <c r="AL996" s="169">
        <v>0.933280381254964</v>
      </c>
      <c r="AM996" s="169">
        <v>0.956444444444444</v>
      </c>
      <c r="AN996" s="169">
        <v>0.960446457648696</v>
      </c>
      <c r="AO996" s="168">
        <v>0.99</v>
      </c>
      <c r="AP996" s="358">
        <v>1</v>
      </c>
      <c r="AQ996" s="358">
        <v>1</v>
      </c>
      <c r="AR996" s="358">
        <v>1</v>
      </c>
      <c r="AS996" s="359">
        <v>1</v>
      </c>
      <c r="AT996" s="364">
        <v>0.0656418488929858</v>
      </c>
      <c r="AU996" s="361">
        <v>0</v>
      </c>
      <c r="AV996" s="362">
        <v>0.2</v>
      </c>
      <c r="AW996" s="362">
        <v>0</v>
      </c>
      <c r="AX996" s="362">
        <v>0.0266272189349112</v>
      </c>
      <c r="AY996" s="142"/>
      <c r="AZ996" s="140"/>
    </row>
    <row r="997" spans="1:52">
      <c r="A997" s="138"/>
      <c r="B997" s="142"/>
      <c r="C997" s="182" t="s">
        <v>1669</v>
      </c>
      <c r="D997" s="166" t="s">
        <v>26</v>
      </c>
      <c r="E997" s="166" t="s">
        <v>1670</v>
      </c>
      <c r="F997" s="167" t="s">
        <v>1845</v>
      </c>
      <c r="G997" s="185" t="s">
        <v>1846</v>
      </c>
      <c r="H997" s="186" t="s">
        <v>1846</v>
      </c>
      <c r="I997" s="186" t="s">
        <v>1846</v>
      </c>
      <c r="J997" s="186" t="s">
        <v>1846</v>
      </c>
      <c r="K997" s="168">
        <v>0.9</v>
      </c>
      <c r="L997" s="169">
        <v>0.9375</v>
      </c>
      <c r="M997" s="169">
        <v>0.96551724137931</v>
      </c>
      <c r="N997" s="170">
        <v>0.9375</v>
      </c>
      <c r="O997" s="170">
        <v>0.938569989929507</v>
      </c>
      <c r="P997" s="356">
        <v>0.9</v>
      </c>
      <c r="Q997" s="357">
        <v>0.851485148514851</v>
      </c>
      <c r="R997" s="169">
        <v>0.922127255460589</v>
      </c>
      <c r="S997" s="169">
        <v>0.912507010656197</v>
      </c>
      <c r="T997" s="169">
        <v>0.930306028571925</v>
      </c>
      <c r="U997" s="356">
        <v>0.9</v>
      </c>
      <c r="V997" s="169">
        <v>0.877019280875456</v>
      </c>
      <c r="W997" s="169">
        <v>0.866096866096866</v>
      </c>
      <c r="X997" s="169">
        <v>0.876051598429613</v>
      </c>
      <c r="Y997" s="169">
        <v>0.913624607266226</v>
      </c>
      <c r="Z997" s="356">
        <v>0.92</v>
      </c>
      <c r="AA997" s="356">
        <v>0.831223628691983</v>
      </c>
      <c r="AB997" s="356">
        <v>0.776371308016878</v>
      </c>
      <c r="AC997" s="356">
        <v>0.703020134228188</v>
      </c>
      <c r="AD997" s="356">
        <v>0.552656933224635</v>
      </c>
      <c r="AE997" s="356">
        <v>0.92</v>
      </c>
      <c r="AF997" s="169">
        <v>0.986666666666667</v>
      </c>
      <c r="AG997" s="169">
        <v>0.994186046511628</v>
      </c>
      <c r="AH997" s="169">
        <v>0.975490196078431</v>
      </c>
      <c r="AI997" s="169">
        <v>0.989641841126267</v>
      </c>
      <c r="AJ997" s="356">
        <v>0.92</v>
      </c>
      <c r="AK997" s="169">
        <v>0.93021312160468</v>
      </c>
      <c r="AL997" s="169">
        <v>0.908527131782946</v>
      </c>
      <c r="AM997" s="169">
        <v>0.883564522908785</v>
      </c>
      <c r="AN997" s="169">
        <v>0.877585746227728</v>
      </c>
      <c r="AO997" s="168">
        <v>0.99</v>
      </c>
      <c r="AP997" s="358">
        <v>1</v>
      </c>
      <c r="AQ997" s="358">
        <v>1</v>
      </c>
      <c r="AR997" s="358">
        <v>1</v>
      </c>
      <c r="AS997" s="359">
        <v>1</v>
      </c>
      <c r="AT997" s="364">
        <v>0.0656418488929858</v>
      </c>
      <c r="AU997" s="361">
        <v>0.05</v>
      </c>
      <c r="AV997" s="362">
        <v>0</v>
      </c>
      <c r="AW997" s="362">
        <v>0</v>
      </c>
      <c r="AX997" s="362">
        <v>0.0554156171284635</v>
      </c>
      <c r="AY997" s="142"/>
      <c r="AZ997" s="140"/>
    </row>
    <row r="998" spans="1:52">
      <c r="A998" s="138"/>
      <c r="B998" s="142"/>
      <c r="C998" s="182" t="s">
        <v>1669</v>
      </c>
      <c r="D998" s="166" t="s">
        <v>26</v>
      </c>
      <c r="E998" s="166" t="s">
        <v>1670</v>
      </c>
      <c r="F998" s="167" t="s">
        <v>1847</v>
      </c>
      <c r="G998" s="189" t="s">
        <v>1848</v>
      </c>
      <c r="H998" s="190" t="s">
        <v>1848</v>
      </c>
      <c r="I998" s="190" t="s">
        <v>1848</v>
      </c>
      <c r="J998" s="190" t="s">
        <v>1848</v>
      </c>
      <c r="K998" s="168">
        <v>0.9</v>
      </c>
      <c r="L998" s="169">
        <v>0.902439024390244</v>
      </c>
      <c r="M998" s="169">
        <v>0.902439024390244</v>
      </c>
      <c r="N998" s="170">
        <v>0.976190476190476</v>
      </c>
      <c r="O998" s="170">
        <v>0.942232630757221</v>
      </c>
      <c r="P998" s="356">
        <v>0.9</v>
      </c>
      <c r="Q998" s="357">
        <v>0.99157134256472</v>
      </c>
      <c r="R998" s="169">
        <v>0.984647961884595</v>
      </c>
      <c r="S998" s="169">
        <v>0.994010088272383</v>
      </c>
      <c r="T998" s="169">
        <v>0.988172138158865</v>
      </c>
      <c r="U998" s="356">
        <v>0.9</v>
      </c>
      <c r="V998" s="169">
        <v>0.911198073449729</v>
      </c>
      <c r="W998" s="169">
        <v>0.906829010058232</v>
      </c>
      <c r="X998" s="169">
        <v>0.943568726355612</v>
      </c>
      <c r="Y998" s="169">
        <v>0.91110914471679</v>
      </c>
      <c r="Z998" s="356">
        <v>0.92</v>
      </c>
      <c r="AA998" s="356">
        <v>0.90176322418136</v>
      </c>
      <c r="AB998" s="356">
        <v>0.872</v>
      </c>
      <c r="AC998" s="356">
        <v>0.912262156448203</v>
      </c>
      <c r="AD998" s="356">
        <v>0.905049816912203</v>
      </c>
      <c r="AE998" s="356">
        <v>0.92</v>
      </c>
      <c r="AF998" s="169">
        <v>0.993438320209974</v>
      </c>
      <c r="AG998" s="169">
        <v>0.989082969432314</v>
      </c>
      <c r="AH998" s="169">
        <v>0.958466453674121</v>
      </c>
      <c r="AI998" s="169">
        <v>0.993007282356835</v>
      </c>
      <c r="AJ998" s="356">
        <v>0.92</v>
      </c>
      <c r="AK998" s="169">
        <v>0.951652089407191</v>
      </c>
      <c r="AL998" s="169">
        <v>0.947879858657244</v>
      </c>
      <c r="AM998" s="169">
        <v>0.963088878096163</v>
      </c>
      <c r="AN998" s="169">
        <v>0.961312685190362</v>
      </c>
      <c r="AO998" s="168">
        <v>0.99</v>
      </c>
      <c r="AP998" s="358">
        <v>1</v>
      </c>
      <c r="AQ998" s="358">
        <v>1</v>
      </c>
      <c r="AR998" s="358">
        <v>1</v>
      </c>
      <c r="AS998" s="359">
        <v>1</v>
      </c>
      <c r="AT998" s="364">
        <v>0.0656418488929858</v>
      </c>
      <c r="AU998" s="361">
        <v>0.05</v>
      </c>
      <c r="AV998" s="362">
        <v>0.0535714285714286</v>
      </c>
      <c r="AW998" s="362">
        <v>0</v>
      </c>
      <c r="AX998" s="362">
        <v>0.0725806451612903</v>
      </c>
      <c r="AY998" s="142"/>
      <c r="AZ998" s="140"/>
    </row>
    <row r="999" spans="1:52">
      <c r="A999" s="138"/>
      <c r="B999" s="142"/>
      <c r="C999" s="182" t="s">
        <v>1669</v>
      </c>
      <c r="D999" s="166" t="s">
        <v>26</v>
      </c>
      <c r="E999" s="166" t="s">
        <v>1670</v>
      </c>
      <c r="F999" s="167" t="s">
        <v>1849</v>
      </c>
      <c r="G999" s="193" t="s">
        <v>1850</v>
      </c>
      <c r="H999" s="194" t="s">
        <v>1850</v>
      </c>
      <c r="I999" s="194" t="s">
        <v>1850</v>
      </c>
      <c r="J999" s="194" t="s">
        <v>1850</v>
      </c>
      <c r="K999" s="168">
        <v>0.9</v>
      </c>
      <c r="L999" s="169">
        <v>0.973684210526316</v>
      </c>
      <c r="M999" s="169">
        <v>0.931034482758621</v>
      </c>
      <c r="N999" s="170">
        <v>0.945945945945946</v>
      </c>
      <c r="O999" s="170">
        <v>0.95607476635514</v>
      </c>
      <c r="P999" s="356">
        <v>0.9</v>
      </c>
      <c r="Q999" s="357">
        <v>0.983759977979631</v>
      </c>
      <c r="R999" s="169">
        <v>0.986809045226131</v>
      </c>
      <c r="S999" s="169">
        <v>0.979472140762463</v>
      </c>
      <c r="T999" s="169">
        <v>0.982416552205289</v>
      </c>
      <c r="U999" s="356">
        <v>0.9</v>
      </c>
      <c r="V999" s="169">
        <v>0.940820258739334</v>
      </c>
      <c r="W999" s="169">
        <v>0.940954773869347</v>
      </c>
      <c r="X999" s="169">
        <v>0.957966764418377</v>
      </c>
      <c r="Y999" s="169">
        <v>0.948688599646805</v>
      </c>
      <c r="Z999" s="356">
        <v>0.92</v>
      </c>
      <c r="AA999" s="356">
        <v>0.943508424182359</v>
      </c>
      <c r="AB999" s="356">
        <v>0.942446043165468</v>
      </c>
      <c r="AC999" s="356">
        <v>0.958944281524927</v>
      </c>
      <c r="AD999" s="356">
        <v>0.949591778707502</v>
      </c>
      <c r="AE999" s="356">
        <v>0.92</v>
      </c>
      <c r="AF999" s="169">
        <v>0.995063252082691</v>
      </c>
      <c r="AG999" s="169">
        <v>0.990851915380217</v>
      </c>
      <c r="AH999" s="169">
        <v>0.984496124031008</v>
      </c>
      <c r="AI999" s="169">
        <v>0.980514518593989</v>
      </c>
      <c r="AJ999" s="356">
        <v>0.92</v>
      </c>
      <c r="AK999" s="169">
        <v>0.969194312796208</v>
      </c>
      <c r="AL999" s="169">
        <v>0.958898119807608</v>
      </c>
      <c r="AM999" s="169">
        <v>0.977611940298508</v>
      </c>
      <c r="AN999" s="169">
        <v>0.972674073883117</v>
      </c>
      <c r="AO999" s="168">
        <v>0.99</v>
      </c>
      <c r="AP999" s="358">
        <v>1</v>
      </c>
      <c r="AQ999" s="358">
        <v>1</v>
      </c>
      <c r="AR999" s="358">
        <v>1</v>
      </c>
      <c r="AS999" s="359">
        <v>1</v>
      </c>
      <c r="AT999" s="364">
        <v>0.0656418488929858</v>
      </c>
      <c r="AU999" s="361">
        <v>0.346153846153846</v>
      </c>
      <c r="AV999" s="362">
        <v>0.08</v>
      </c>
      <c r="AW999" s="362">
        <v>0.0645161290322581</v>
      </c>
      <c r="AX999" s="362">
        <v>0.0946348733233979</v>
      </c>
      <c r="AY999" s="142"/>
      <c r="AZ999" s="140"/>
    </row>
    <row r="1000" spans="1:52">
      <c r="A1000" s="138"/>
      <c r="B1000" s="142"/>
      <c r="C1000" s="182" t="s">
        <v>1669</v>
      </c>
      <c r="D1000" s="166" t="s">
        <v>26</v>
      </c>
      <c r="E1000" s="166" t="s">
        <v>1670</v>
      </c>
      <c r="F1000" s="167" t="s">
        <v>1851</v>
      </c>
      <c r="G1000" s="183" t="s">
        <v>1852</v>
      </c>
      <c r="H1000" s="184" t="s">
        <v>1852</v>
      </c>
      <c r="I1000" s="184" t="s">
        <v>1852</v>
      </c>
      <c r="J1000" s="184" t="s">
        <v>1852</v>
      </c>
      <c r="K1000" s="168">
        <v>0.9</v>
      </c>
      <c r="L1000" s="169">
        <v>0.954545454545455</v>
      </c>
      <c r="M1000" s="169">
        <v>0.863636363636364</v>
      </c>
      <c r="N1000" s="170">
        <v>0.863636363636364</v>
      </c>
      <c r="O1000" s="170">
        <v>0.841781874039939</v>
      </c>
      <c r="P1000" s="356">
        <v>0.9</v>
      </c>
      <c r="Q1000" s="357">
        <v>0.877422262280306</v>
      </c>
      <c r="R1000" s="169">
        <v>0.882480957562568</v>
      </c>
      <c r="S1000" s="169">
        <v>0.874339401056958</v>
      </c>
      <c r="T1000" s="169">
        <v>0.799150507848569</v>
      </c>
      <c r="U1000" s="356">
        <v>0.9</v>
      </c>
      <c r="V1000" s="169">
        <v>0.898152320865255</v>
      </c>
      <c r="W1000" s="169">
        <v>0.923830250272035</v>
      </c>
      <c r="X1000" s="169">
        <v>0.939518496770405</v>
      </c>
      <c r="Y1000" s="169">
        <v>0.907460757156048</v>
      </c>
      <c r="Z1000" s="356">
        <v>0.92</v>
      </c>
      <c r="AA1000" s="356">
        <v>0.839015151515151</v>
      </c>
      <c r="AB1000" s="356">
        <v>0.925187032418953</v>
      </c>
      <c r="AC1000" s="356">
        <v>0.86053412462908</v>
      </c>
      <c r="AD1000" s="356">
        <v>0.783694454645611</v>
      </c>
      <c r="AE1000" s="356">
        <v>0.92</v>
      </c>
      <c r="AF1000" s="169">
        <v>0.99601593625498</v>
      </c>
      <c r="AG1000" s="169">
        <v>0.864970645792564</v>
      </c>
      <c r="AH1000" s="169">
        <v>0.660486674391657</v>
      </c>
      <c r="AI1000" s="169">
        <v>0.828855311893703</v>
      </c>
      <c r="AJ1000" s="356">
        <v>0.92</v>
      </c>
      <c r="AK1000" s="169">
        <v>0.935953420669578</v>
      </c>
      <c r="AL1000" s="169">
        <v>0.961363636363636</v>
      </c>
      <c r="AM1000" s="169">
        <v>0.951960784313725</v>
      </c>
      <c r="AN1000" s="169">
        <v>0.927772531428909</v>
      </c>
      <c r="AO1000" s="168">
        <v>0.99</v>
      </c>
      <c r="AP1000" s="358">
        <v>1</v>
      </c>
      <c r="AQ1000" s="358">
        <v>1</v>
      </c>
      <c r="AR1000" s="358">
        <v>1</v>
      </c>
      <c r="AS1000" s="359">
        <v>1</v>
      </c>
      <c r="AT1000" s="364">
        <v>0.0656418488929858</v>
      </c>
      <c r="AU1000" s="361">
        <v>0.222222222222222</v>
      </c>
      <c r="AV1000" s="362">
        <v>0</v>
      </c>
      <c r="AW1000" s="362">
        <v>0</v>
      </c>
      <c r="AX1000" s="362">
        <v>0.0640834575260805</v>
      </c>
      <c r="AY1000" s="142"/>
      <c r="AZ1000" s="140"/>
    </row>
    <row r="1001" spans="1:52">
      <c r="A1001" s="138"/>
      <c r="B1001" s="142"/>
      <c r="C1001" s="182" t="s">
        <v>1669</v>
      </c>
      <c r="D1001" s="166" t="s">
        <v>26</v>
      </c>
      <c r="E1001" s="166" t="s">
        <v>1670</v>
      </c>
      <c r="F1001" s="167" t="s">
        <v>1853</v>
      </c>
      <c r="G1001" s="183" t="s">
        <v>1854</v>
      </c>
      <c r="H1001" s="184" t="s">
        <v>1854</v>
      </c>
      <c r="I1001" s="184" t="s">
        <v>1854</v>
      </c>
      <c r="J1001" s="184" t="s">
        <v>1854</v>
      </c>
      <c r="K1001" s="168">
        <v>0.9</v>
      </c>
      <c r="L1001" s="169">
        <v>0.952380952380952</v>
      </c>
      <c r="M1001" s="169">
        <v>0.894736842105263</v>
      </c>
      <c r="N1001" s="170">
        <v>0.952380952380952</v>
      </c>
      <c r="O1001" s="170">
        <v>0.895498392282958</v>
      </c>
      <c r="P1001" s="356">
        <v>0.9</v>
      </c>
      <c r="Q1001" s="357">
        <v>0.984841729826126</v>
      </c>
      <c r="R1001" s="169">
        <v>0.992222222222222</v>
      </c>
      <c r="S1001" s="169">
        <v>0.975409836065574</v>
      </c>
      <c r="T1001" s="169">
        <v>0.983296612244129</v>
      </c>
      <c r="U1001" s="356">
        <v>0.9</v>
      </c>
      <c r="V1001" s="169">
        <v>0.919750334373607</v>
      </c>
      <c r="W1001" s="169">
        <v>0.955555555555556</v>
      </c>
      <c r="X1001" s="169">
        <v>0.889617486338798</v>
      </c>
      <c r="Y1001" s="169">
        <v>0.924825339434684</v>
      </c>
      <c r="Z1001" s="356">
        <v>0.92</v>
      </c>
      <c r="AA1001" s="356">
        <v>0.92483660130719</v>
      </c>
      <c r="AB1001" s="356">
        <v>0.949622166246851</v>
      </c>
      <c r="AC1001" s="356">
        <v>0.906698564593301</v>
      </c>
      <c r="AD1001" s="356">
        <v>0.932455395072218</v>
      </c>
      <c r="AE1001" s="356">
        <v>0.92</v>
      </c>
      <c r="AF1001" s="169">
        <v>0.98586118251928</v>
      </c>
      <c r="AG1001" s="169">
        <v>0.896524795001952</v>
      </c>
      <c r="AH1001" s="169">
        <v>0.950020824656393</v>
      </c>
      <c r="AI1001" s="169">
        <v>0.900112788148373</v>
      </c>
      <c r="AJ1001" s="356">
        <v>0.92</v>
      </c>
      <c r="AK1001" s="169">
        <v>0.953797689884494</v>
      </c>
      <c r="AL1001" s="169">
        <v>0.973805855161787</v>
      </c>
      <c r="AM1001" s="169">
        <v>0.95162006213937</v>
      </c>
      <c r="AN1001" s="169">
        <v>0.965756683617331</v>
      </c>
      <c r="AO1001" s="168">
        <v>0.99</v>
      </c>
      <c r="AP1001" s="358">
        <v>1</v>
      </c>
      <c r="AQ1001" s="358">
        <v>1</v>
      </c>
      <c r="AR1001" s="358">
        <v>1</v>
      </c>
      <c r="AS1001" s="359">
        <v>1</v>
      </c>
      <c r="AT1001" s="364">
        <v>0.0656418488929858</v>
      </c>
      <c r="AU1001" s="361">
        <v>0.166666666666667</v>
      </c>
      <c r="AV1001" s="362">
        <v>0.125</v>
      </c>
      <c r="AW1001" s="362">
        <v>0.0416666666666667</v>
      </c>
      <c r="AX1001" s="362">
        <v>0.0733137829912024</v>
      </c>
      <c r="AY1001" s="142"/>
      <c r="AZ1001" s="140"/>
    </row>
    <row r="1002" spans="1:52">
      <c r="A1002" s="138"/>
      <c r="B1002" s="142"/>
      <c r="C1002" s="182" t="s">
        <v>1669</v>
      </c>
      <c r="D1002" s="166" t="s">
        <v>26</v>
      </c>
      <c r="E1002" s="166" t="s">
        <v>1670</v>
      </c>
      <c r="F1002" s="167" t="s">
        <v>1855</v>
      </c>
      <c r="G1002" s="193" t="s">
        <v>1855</v>
      </c>
      <c r="H1002" s="194" t="s">
        <v>1855</v>
      </c>
      <c r="I1002" s="194" t="s">
        <v>1855</v>
      </c>
      <c r="J1002" s="194" t="s">
        <v>1855</v>
      </c>
      <c r="K1002" s="168">
        <v>0.9</v>
      </c>
      <c r="L1002" s="169">
        <v>0.727272727272727</v>
      </c>
      <c r="M1002" s="169">
        <v>0.666666666666667</v>
      </c>
      <c r="N1002" s="170">
        <v>0.7</v>
      </c>
      <c r="O1002" s="170">
        <v>0.757042253521127</v>
      </c>
      <c r="P1002" s="356">
        <v>0.9</v>
      </c>
      <c r="Q1002" s="357">
        <v>0.800911854103343</v>
      </c>
      <c r="R1002" s="169">
        <v>0.909407665505226</v>
      </c>
      <c r="S1002" s="169">
        <v>0.672661870503597</v>
      </c>
      <c r="T1002" s="169">
        <v>0.86184565569347</v>
      </c>
      <c r="U1002" s="356">
        <v>0.9</v>
      </c>
      <c r="V1002" s="169">
        <v>0.785714285714286</v>
      </c>
      <c r="W1002" s="169">
        <v>0.898954703832753</v>
      </c>
      <c r="X1002" s="169">
        <v>0.89568345323741</v>
      </c>
      <c r="Y1002" s="169">
        <v>0.874857588295257</v>
      </c>
      <c r="Z1002" s="356">
        <v>0.92</v>
      </c>
      <c r="AA1002" s="356">
        <v>0.792022792022792</v>
      </c>
      <c r="AB1002" s="356">
        <v>0.905579399141631</v>
      </c>
      <c r="AC1002" s="356">
        <v>0.85546875</v>
      </c>
      <c r="AD1002" s="356">
        <v>0.808894230769231</v>
      </c>
      <c r="AE1002" s="356">
        <v>0.92</v>
      </c>
      <c r="AF1002" s="169">
        <v>0.996865203761755</v>
      </c>
      <c r="AG1002" s="169">
        <v>0.925049309664694</v>
      </c>
      <c r="AH1002" s="169">
        <v>0.426829268292683</v>
      </c>
      <c r="AI1002" s="169">
        <v>0.869534107171251</v>
      </c>
      <c r="AJ1002" s="356">
        <v>0.92</v>
      </c>
      <c r="AK1002" s="169">
        <v>0.890821835632873</v>
      </c>
      <c r="AL1002" s="169">
        <v>0.944237918215613</v>
      </c>
      <c r="AM1002" s="169">
        <v>0.947368421052632</v>
      </c>
      <c r="AN1002" s="169">
        <v>0.920912492803684</v>
      </c>
      <c r="AO1002" s="168">
        <v>0.99</v>
      </c>
      <c r="AP1002" s="358">
        <v>1</v>
      </c>
      <c r="AQ1002" s="358">
        <v>1</v>
      </c>
      <c r="AR1002" s="358">
        <v>1</v>
      </c>
      <c r="AS1002" s="359">
        <v>1</v>
      </c>
      <c r="AT1002" s="364">
        <v>0.0656418488929858</v>
      </c>
      <c r="AU1002" s="361">
        <v>0.2</v>
      </c>
      <c r="AV1002" s="362">
        <v>0</v>
      </c>
      <c r="AW1002" s="362">
        <v>0.25</v>
      </c>
      <c r="AX1002" s="362">
        <v>0.0733137829912024</v>
      </c>
      <c r="AY1002" s="142"/>
      <c r="AZ1002" s="140"/>
    </row>
    <row r="1003" spans="1:52">
      <c r="A1003" s="138"/>
      <c r="B1003" s="142"/>
      <c r="C1003" s="182" t="s">
        <v>1669</v>
      </c>
      <c r="D1003" s="166" t="s">
        <v>235</v>
      </c>
      <c r="E1003" s="166" t="s">
        <v>1670</v>
      </c>
      <c r="F1003" s="167" t="s">
        <v>1856</v>
      </c>
      <c r="G1003" s="183" t="s">
        <v>1857</v>
      </c>
      <c r="H1003" s="184" t="s">
        <v>1857</v>
      </c>
      <c r="I1003" s="184" t="s">
        <v>1857</v>
      </c>
      <c r="J1003" s="184" t="s">
        <v>1857</v>
      </c>
      <c r="K1003" s="168">
        <v>0.9</v>
      </c>
      <c r="L1003" s="169" t="s">
        <v>40</v>
      </c>
      <c r="M1003" s="169" t="s">
        <v>40</v>
      </c>
      <c r="N1003" s="170" t="s">
        <v>40</v>
      </c>
      <c r="O1003" s="170" t="s">
        <v>40</v>
      </c>
      <c r="P1003" s="356">
        <v>0.9</v>
      </c>
      <c r="Q1003" s="357">
        <v>0</v>
      </c>
      <c r="R1003" s="169" t="s">
        <v>40</v>
      </c>
      <c r="S1003" s="169" t="s">
        <v>40</v>
      </c>
      <c r="T1003" s="169">
        <v>0</v>
      </c>
      <c r="U1003" s="356">
        <v>0.9</v>
      </c>
      <c r="V1003" s="169">
        <v>0</v>
      </c>
      <c r="W1003" s="169" t="s">
        <v>40</v>
      </c>
      <c r="X1003" s="169" t="s">
        <v>40</v>
      </c>
      <c r="Y1003" s="169">
        <v>0</v>
      </c>
      <c r="Z1003" s="356">
        <v>0.92</v>
      </c>
      <c r="AA1003" s="356" t="s">
        <v>40</v>
      </c>
      <c r="AB1003" s="356" t="s">
        <v>40</v>
      </c>
      <c r="AC1003" s="356" t="s">
        <v>40</v>
      </c>
      <c r="AD1003" s="356" t="s">
        <v>40</v>
      </c>
      <c r="AE1003" s="356">
        <v>0.92</v>
      </c>
      <c r="AF1003" s="169">
        <v>0.958677685950413</v>
      </c>
      <c r="AG1003" s="169">
        <v>0.705882352941177</v>
      </c>
      <c r="AH1003" s="169">
        <v>0.670886075949367</v>
      </c>
      <c r="AI1003" s="169">
        <v>0.778745491334565</v>
      </c>
      <c r="AJ1003" s="356">
        <v>0.92</v>
      </c>
      <c r="AK1003" s="169">
        <v>0</v>
      </c>
      <c r="AL1003" s="169" t="s">
        <v>40</v>
      </c>
      <c r="AM1003" s="169" t="s">
        <v>40</v>
      </c>
      <c r="AN1003" s="169">
        <v>0</v>
      </c>
      <c r="AO1003" s="168">
        <v>0.99</v>
      </c>
      <c r="AP1003" s="358">
        <v>1</v>
      </c>
      <c r="AQ1003" s="358">
        <v>1</v>
      </c>
      <c r="AR1003" s="358">
        <v>1</v>
      </c>
      <c r="AS1003" s="359">
        <v>1</v>
      </c>
      <c r="AT1003" s="364">
        <v>0.0656418488929858</v>
      </c>
      <c r="AU1003" s="361" t="s">
        <v>40</v>
      </c>
      <c r="AV1003" s="362" t="s">
        <v>40</v>
      </c>
      <c r="AW1003" s="362" t="s">
        <v>40</v>
      </c>
      <c r="AX1003" s="362" t="s">
        <v>40</v>
      </c>
      <c r="AY1003" s="142"/>
      <c r="AZ1003" s="140"/>
    </row>
    <row r="1004" spans="1:52">
      <c r="A1004" s="138"/>
      <c r="B1004" s="142"/>
      <c r="C1004" s="182" t="s">
        <v>1669</v>
      </c>
      <c r="D1004" s="166" t="s">
        <v>26</v>
      </c>
      <c r="E1004" s="166" t="s">
        <v>1670</v>
      </c>
      <c r="F1004" s="167" t="s">
        <v>1858</v>
      </c>
      <c r="G1004" s="183" t="s">
        <v>1859</v>
      </c>
      <c r="H1004" s="184" t="s">
        <v>1859</v>
      </c>
      <c r="I1004" s="184" t="s">
        <v>1859</v>
      </c>
      <c r="J1004" s="184" t="s">
        <v>1859</v>
      </c>
      <c r="K1004" s="168">
        <v>0.9</v>
      </c>
      <c r="L1004" s="169">
        <v>0.8</v>
      </c>
      <c r="M1004" s="169">
        <v>0.823529411764706</v>
      </c>
      <c r="N1004" s="170">
        <v>0.882352941176471</v>
      </c>
      <c r="O1004" s="170">
        <v>0.860422405876951</v>
      </c>
      <c r="P1004" s="356">
        <v>0.9</v>
      </c>
      <c r="Q1004" s="357">
        <v>0.971844428537342</v>
      </c>
      <c r="R1004" s="169">
        <v>0.93746571585299</v>
      </c>
      <c r="S1004" s="169">
        <v>0.93019145802651</v>
      </c>
      <c r="T1004" s="169">
        <v>0.949988362620738</v>
      </c>
      <c r="U1004" s="356">
        <v>0.9</v>
      </c>
      <c r="V1004" s="169">
        <v>0.85922214268671</v>
      </c>
      <c r="W1004" s="169">
        <v>0.905101481075151</v>
      </c>
      <c r="X1004" s="169">
        <v>0.807658321060383</v>
      </c>
      <c r="Y1004" s="169">
        <v>0.854377594165794</v>
      </c>
      <c r="Z1004" s="356">
        <v>0.92</v>
      </c>
      <c r="AA1004" s="356">
        <v>0.882303132938188</v>
      </c>
      <c r="AB1004" s="356">
        <v>0.92760736196319</v>
      </c>
      <c r="AC1004" s="356">
        <v>0.878491620111732</v>
      </c>
      <c r="AD1004" s="356">
        <v>0.889137657085079</v>
      </c>
      <c r="AE1004" s="356">
        <v>0.92</v>
      </c>
      <c r="AF1004" s="169">
        <v>0.982395878059253</v>
      </c>
      <c r="AG1004" s="169">
        <v>0.915356885364095</v>
      </c>
      <c r="AH1004" s="169">
        <v>0.934168272318561</v>
      </c>
      <c r="AI1004" s="169">
        <v>0.94685279215803</v>
      </c>
      <c r="AJ1004" s="356">
        <v>0.92</v>
      </c>
      <c r="AK1004" s="169">
        <v>0.927800521027168</v>
      </c>
      <c r="AL1004" s="169">
        <v>0.94278135657446</v>
      </c>
      <c r="AM1004" s="169">
        <v>0.926787878787879</v>
      </c>
      <c r="AN1004" s="169">
        <v>0.942135943098561</v>
      </c>
      <c r="AO1004" s="168">
        <v>0.99</v>
      </c>
      <c r="AP1004" s="358">
        <v>1</v>
      </c>
      <c r="AQ1004" s="358">
        <v>1</v>
      </c>
      <c r="AR1004" s="358">
        <v>1</v>
      </c>
      <c r="AS1004" s="359">
        <v>1</v>
      </c>
      <c r="AT1004" s="364">
        <v>0.0656418488929858</v>
      </c>
      <c r="AU1004" s="361">
        <v>0.1</v>
      </c>
      <c r="AV1004" s="362">
        <v>0.032258064516129</v>
      </c>
      <c r="AW1004" s="362">
        <v>0</v>
      </c>
      <c r="AX1004" s="362">
        <v>0.073469387755102</v>
      </c>
      <c r="AY1004" s="142"/>
      <c r="AZ1004" s="140"/>
    </row>
    <row r="1005" spans="1:52">
      <c r="A1005" s="138"/>
      <c r="B1005" s="142"/>
      <c r="C1005" s="182" t="s">
        <v>1669</v>
      </c>
      <c r="D1005" s="166" t="s">
        <v>235</v>
      </c>
      <c r="E1005" s="166" t="s">
        <v>1670</v>
      </c>
      <c r="F1005" s="167" t="s">
        <v>1860</v>
      </c>
      <c r="G1005" s="183" t="s">
        <v>1861</v>
      </c>
      <c r="H1005" s="184" t="s">
        <v>1861</v>
      </c>
      <c r="I1005" s="184" t="s">
        <v>1861</v>
      </c>
      <c r="J1005" s="184" t="s">
        <v>1861</v>
      </c>
      <c r="K1005" s="168">
        <v>0.9</v>
      </c>
      <c r="L1005" s="169" t="s">
        <v>40</v>
      </c>
      <c r="M1005" s="169" t="s">
        <v>40</v>
      </c>
      <c r="N1005" s="170" t="s">
        <v>40</v>
      </c>
      <c r="O1005" s="170" t="s">
        <v>40</v>
      </c>
      <c r="P1005" s="356">
        <v>0.9</v>
      </c>
      <c r="Q1005" s="357" t="s">
        <v>40</v>
      </c>
      <c r="R1005" s="169" t="s">
        <v>40</v>
      </c>
      <c r="S1005" s="169">
        <v>1</v>
      </c>
      <c r="T1005" s="169">
        <v>1</v>
      </c>
      <c r="U1005" s="356">
        <v>0.9</v>
      </c>
      <c r="V1005" s="169" t="s">
        <v>40</v>
      </c>
      <c r="W1005" s="169" t="s">
        <v>40</v>
      </c>
      <c r="X1005" s="169">
        <v>1</v>
      </c>
      <c r="Y1005" s="169">
        <v>1</v>
      </c>
      <c r="Z1005" s="356">
        <v>0.92</v>
      </c>
      <c r="AA1005" s="356" t="s">
        <v>40</v>
      </c>
      <c r="AB1005" s="356" t="s">
        <v>40</v>
      </c>
      <c r="AC1005" s="356" t="s">
        <v>40</v>
      </c>
      <c r="AD1005" s="356" t="s">
        <v>40</v>
      </c>
      <c r="AE1005" s="356">
        <v>0.92</v>
      </c>
      <c r="AF1005" s="169">
        <v>0.985714285714286</v>
      </c>
      <c r="AG1005" s="169">
        <v>0.901515151515151</v>
      </c>
      <c r="AH1005" s="169">
        <v>0.983870967741935</v>
      </c>
      <c r="AI1005" s="169">
        <v>0.932934131736527</v>
      </c>
      <c r="AJ1005" s="356">
        <v>0.92</v>
      </c>
      <c r="AK1005" s="169" t="s">
        <v>40</v>
      </c>
      <c r="AL1005" s="169" t="s">
        <v>40</v>
      </c>
      <c r="AM1005" s="169">
        <v>1</v>
      </c>
      <c r="AN1005" s="169">
        <v>1</v>
      </c>
      <c r="AO1005" s="168">
        <v>0.99</v>
      </c>
      <c r="AP1005" s="358">
        <v>1</v>
      </c>
      <c r="AQ1005" s="358">
        <v>1</v>
      </c>
      <c r="AR1005" s="358">
        <v>1</v>
      </c>
      <c r="AS1005" s="359">
        <v>1</v>
      </c>
      <c r="AT1005" s="364">
        <v>0.0656418488929858</v>
      </c>
      <c r="AU1005" s="361" t="s">
        <v>40</v>
      </c>
      <c r="AV1005" s="362" t="s">
        <v>40</v>
      </c>
      <c r="AW1005" s="362" t="s">
        <v>40</v>
      </c>
      <c r="AX1005" s="362" t="s">
        <v>40</v>
      </c>
      <c r="AY1005" s="142"/>
      <c r="AZ1005" s="140"/>
    </row>
    <row r="1006" spans="1:52">
      <c r="A1006" s="138"/>
      <c r="B1006" s="142"/>
      <c r="C1006" s="182" t="s">
        <v>1669</v>
      </c>
      <c r="D1006" s="166" t="s">
        <v>26</v>
      </c>
      <c r="E1006" s="166" t="s">
        <v>1670</v>
      </c>
      <c r="F1006" s="167" t="s">
        <v>1862</v>
      </c>
      <c r="G1006" s="183" t="s">
        <v>1863</v>
      </c>
      <c r="H1006" s="184" t="s">
        <v>1863</v>
      </c>
      <c r="I1006" s="184" t="s">
        <v>1863</v>
      </c>
      <c r="J1006" s="184" t="s">
        <v>1863</v>
      </c>
      <c r="K1006" s="168">
        <v>0.9</v>
      </c>
      <c r="L1006" s="169" t="s">
        <v>40</v>
      </c>
      <c r="M1006" s="169" t="s">
        <v>40</v>
      </c>
      <c r="N1006" s="170" t="s">
        <v>40</v>
      </c>
      <c r="O1006" s="170" t="s">
        <v>40</v>
      </c>
      <c r="P1006" s="356">
        <v>0.9</v>
      </c>
      <c r="Q1006" s="357" t="s">
        <v>40</v>
      </c>
      <c r="R1006" s="169" t="s">
        <v>40</v>
      </c>
      <c r="S1006" s="169" t="s">
        <v>40</v>
      </c>
      <c r="T1006" s="169">
        <v>0</v>
      </c>
      <c r="U1006" s="356">
        <v>0.9</v>
      </c>
      <c r="V1006" s="169" t="s">
        <v>40</v>
      </c>
      <c r="W1006" s="169" t="s">
        <v>40</v>
      </c>
      <c r="X1006" s="169" t="s">
        <v>40</v>
      </c>
      <c r="Y1006" s="169">
        <v>1</v>
      </c>
      <c r="Z1006" s="356">
        <v>0.92</v>
      </c>
      <c r="AA1006" s="356" t="s">
        <v>40</v>
      </c>
      <c r="AB1006" s="356" t="s">
        <v>40</v>
      </c>
      <c r="AC1006" s="356" t="s">
        <v>40</v>
      </c>
      <c r="AD1006" s="356">
        <v>1</v>
      </c>
      <c r="AE1006" s="356">
        <v>0.92</v>
      </c>
      <c r="AF1006" s="169" t="s">
        <v>40</v>
      </c>
      <c r="AG1006" s="169">
        <v>0.5</v>
      </c>
      <c r="AH1006" s="169">
        <v>0.666666666666667</v>
      </c>
      <c r="AI1006" s="169">
        <v>0.815356489945155</v>
      </c>
      <c r="AJ1006" s="356">
        <v>0.92</v>
      </c>
      <c r="AK1006" s="169" t="s">
        <v>40</v>
      </c>
      <c r="AL1006" s="169" t="s">
        <v>40</v>
      </c>
      <c r="AM1006" s="169" t="s">
        <v>40</v>
      </c>
      <c r="AN1006" s="169">
        <v>1</v>
      </c>
      <c r="AO1006" s="168">
        <v>0.99</v>
      </c>
      <c r="AP1006" s="358" t="s">
        <v>40</v>
      </c>
      <c r="AQ1006" s="358" t="s">
        <v>40</v>
      </c>
      <c r="AR1006" s="358" t="s">
        <v>40</v>
      </c>
      <c r="AS1006" s="359">
        <v>1</v>
      </c>
      <c r="AT1006" s="364">
        <v>0.0656418488929858</v>
      </c>
      <c r="AU1006" s="361" t="s">
        <v>40</v>
      </c>
      <c r="AV1006" s="362" t="s">
        <v>40</v>
      </c>
      <c r="AW1006" s="362" t="s">
        <v>40</v>
      </c>
      <c r="AX1006" s="362" t="s">
        <v>40</v>
      </c>
      <c r="AY1006" s="142"/>
      <c r="AZ1006" s="140"/>
    </row>
    <row r="1007" spans="1:52">
      <c r="A1007" s="138"/>
      <c r="B1007" s="142"/>
      <c r="C1007" s="182" t="s">
        <v>1669</v>
      </c>
      <c r="D1007" s="166" t="s">
        <v>26</v>
      </c>
      <c r="E1007" s="166" t="s">
        <v>1670</v>
      </c>
      <c r="F1007" s="167" t="s">
        <v>1864</v>
      </c>
      <c r="G1007" s="183" t="s">
        <v>1865</v>
      </c>
      <c r="H1007" s="184" t="s">
        <v>1865</v>
      </c>
      <c r="I1007" s="184" t="s">
        <v>1865</v>
      </c>
      <c r="J1007" s="184" t="s">
        <v>1865</v>
      </c>
      <c r="K1007" s="168">
        <v>0.9</v>
      </c>
      <c r="L1007" s="169">
        <v>0.952380952380952</v>
      </c>
      <c r="M1007" s="169">
        <v>0.875</v>
      </c>
      <c r="N1007" s="170">
        <v>0.833333333333333</v>
      </c>
      <c r="O1007" s="170">
        <v>0.899827288428325</v>
      </c>
      <c r="P1007" s="356">
        <v>0.9</v>
      </c>
      <c r="Q1007" s="357">
        <v>0.86019131714496</v>
      </c>
      <c r="R1007" s="169">
        <v>0.957799547852298</v>
      </c>
      <c r="S1007" s="169">
        <v>0.85939497230507</v>
      </c>
      <c r="T1007" s="169">
        <v>0.901136455226888</v>
      </c>
      <c r="U1007" s="356">
        <v>0.9</v>
      </c>
      <c r="V1007" s="169">
        <v>0.911331861662988</v>
      </c>
      <c r="W1007" s="169">
        <v>0.92991710625471</v>
      </c>
      <c r="X1007" s="169">
        <v>0.916915210907542</v>
      </c>
      <c r="Y1007" s="169">
        <v>0.920383654388652</v>
      </c>
      <c r="Z1007" s="356">
        <v>0.92</v>
      </c>
      <c r="AA1007" s="356">
        <v>0.927694406548431</v>
      </c>
      <c r="AB1007" s="356">
        <v>0.944540727902946</v>
      </c>
      <c r="AC1007" s="356">
        <v>0.929924242424242</v>
      </c>
      <c r="AD1007" s="356">
        <v>0.933066569661695</v>
      </c>
      <c r="AE1007" s="356">
        <v>0.92</v>
      </c>
      <c r="AF1007" s="169">
        <v>0.995782963171212</v>
      </c>
      <c r="AG1007" s="169">
        <v>0.987822841991555</v>
      </c>
      <c r="AH1007" s="169">
        <v>0.988605898123324</v>
      </c>
      <c r="AI1007" s="169">
        <v>0.972445812985638</v>
      </c>
      <c r="AJ1007" s="356">
        <v>0.92</v>
      </c>
      <c r="AK1007" s="169">
        <v>0.955716353111433</v>
      </c>
      <c r="AL1007" s="169">
        <v>0.961215932914046</v>
      </c>
      <c r="AM1007" s="169">
        <v>0.958304378040306</v>
      </c>
      <c r="AN1007" s="169">
        <v>0.966512349604457</v>
      </c>
      <c r="AO1007" s="168">
        <v>0.99</v>
      </c>
      <c r="AP1007" s="358">
        <v>1</v>
      </c>
      <c r="AQ1007" s="358">
        <v>1</v>
      </c>
      <c r="AR1007" s="358">
        <v>1</v>
      </c>
      <c r="AS1007" s="359">
        <v>0.998671802364192</v>
      </c>
      <c r="AT1007" s="364">
        <v>0.0656418488929858</v>
      </c>
      <c r="AU1007" s="361">
        <v>0.0338983050847458</v>
      </c>
      <c r="AV1007" s="362">
        <v>0</v>
      </c>
      <c r="AW1007" s="362">
        <v>0.0166666666666667</v>
      </c>
      <c r="AX1007" s="362">
        <v>0.0319956616052061</v>
      </c>
      <c r="AY1007" s="142"/>
      <c r="AZ1007" s="140"/>
    </row>
    <row r="1008" spans="1:52">
      <c r="A1008" s="138"/>
      <c r="B1008" s="142"/>
      <c r="C1008" s="182" t="s">
        <v>1669</v>
      </c>
      <c r="D1008" s="166" t="s">
        <v>235</v>
      </c>
      <c r="E1008" s="166" t="s">
        <v>1670</v>
      </c>
      <c r="F1008" s="167" t="s">
        <v>1866</v>
      </c>
      <c r="G1008" s="193" t="s">
        <v>1866</v>
      </c>
      <c r="H1008" s="194" t="s">
        <v>1866</v>
      </c>
      <c r="I1008" s="194" t="s">
        <v>1866</v>
      </c>
      <c r="J1008" s="194" t="s">
        <v>1866</v>
      </c>
      <c r="K1008" s="168">
        <v>0.9</v>
      </c>
      <c r="L1008" s="169" t="s">
        <v>40</v>
      </c>
      <c r="M1008" s="169" t="s">
        <v>40</v>
      </c>
      <c r="N1008" s="170" t="s">
        <v>40</v>
      </c>
      <c r="O1008" s="170" t="s">
        <v>40</v>
      </c>
      <c r="P1008" s="356">
        <v>0.9</v>
      </c>
      <c r="Q1008" s="357">
        <v>0</v>
      </c>
      <c r="R1008" s="169">
        <v>0</v>
      </c>
      <c r="S1008" s="169" t="s">
        <v>40</v>
      </c>
      <c r="T1008" s="169">
        <v>0</v>
      </c>
      <c r="U1008" s="356">
        <v>0.9</v>
      </c>
      <c r="V1008" s="169">
        <v>1</v>
      </c>
      <c r="W1008" s="169">
        <v>1</v>
      </c>
      <c r="X1008" s="169" t="s">
        <v>40</v>
      </c>
      <c r="Y1008" s="169">
        <v>1</v>
      </c>
      <c r="Z1008" s="356">
        <v>0.92</v>
      </c>
      <c r="AA1008" s="356" t="s">
        <v>40</v>
      </c>
      <c r="AB1008" s="356" t="s">
        <v>40</v>
      </c>
      <c r="AC1008" s="356" t="s">
        <v>40</v>
      </c>
      <c r="AD1008" s="356">
        <v>1</v>
      </c>
      <c r="AE1008" s="356">
        <v>0.92</v>
      </c>
      <c r="AF1008" s="169">
        <v>0.990079365079365</v>
      </c>
      <c r="AG1008" s="169">
        <v>0.872549019607843</v>
      </c>
      <c r="AH1008" s="169">
        <v>0.915094339622642</v>
      </c>
      <c r="AI1008" s="169">
        <v>0.876595744680851</v>
      </c>
      <c r="AJ1008" s="356">
        <v>0.92</v>
      </c>
      <c r="AK1008" s="169">
        <v>1</v>
      </c>
      <c r="AL1008" s="169">
        <v>1</v>
      </c>
      <c r="AM1008" s="169" t="s">
        <v>40</v>
      </c>
      <c r="AN1008" s="169">
        <v>1</v>
      </c>
      <c r="AO1008" s="168">
        <v>0.99</v>
      </c>
      <c r="AP1008" s="358">
        <v>1</v>
      </c>
      <c r="AQ1008" s="358">
        <v>1</v>
      </c>
      <c r="AR1008" s="358">
        <v>1</v>
      </c>
      <c r="AS1008" s="359">
        <v>1</v>
      </c>
      <c r="AT1008" s="364">
        <v>0.0656418488929858</v>
      </c>
      <c r="AU1008" s="361" t="s">
        <v>40</v>
      </c>
      <c r="AV1008" s="362" t="s">
        <v>40</v>
      </c>
      <c r="AW1008" s="362" t="s">
        <v>40</v>
      </c>
      <c r="AX1008" s="362" t="s">
        <v>40</v>
      </c>
      <c r="AY1008" s="142"/>
      <c r="AZ1008" s="140"/>
    </row>
    <row r="1009" spans="1:52">
      <c r="A1009" s="138"/>
      <c r="B1009" s="142"/>
      <c r="C1009" s="182" t="s">
        <v>1669</v>
      </c>
      <c r="D1009" s="166" t="s">
        <v>26</v>
      </c>
      <c r="E1009" s="166" t="s">
        <v>1670</v>
      </c>
      <c r="F1009" s="167" t="s">
        <v>1867</v>
      </c>
      <c r="G1009" s="193" t="s">
        <v>1868</v>
      </c>
      <c r="H1009" s="194" t="s">
        <v>1868</v>
      </c>
      <c r="I1009" s="194" t="s">
        <v>1868</v>
      </c>
      <c r="J1009" s="194" t="s">
        <v>1868</v>
      </c>
      <c r="K1009" s="168">
        <v>0.9</v>
      </c>
      <c r="L1009" s="169">
        <v>0.857142857142857</v>
      </c>
      <c r="M1009" s="169">
        <v>0.692307692307692</v>
      </c>
      <c r="N1009" s="170">
        <v>0.846153846153846</v>
      </c>
      <c r="O1009" s="170">
        <v>0.824766355140187</v>
      </c>
      <c r="P1009" s="356">
        <v>0.9</v>
      </c>
      <c r="Q1009" s="357">
        <v>0.731523378582202</v>
      </c>
      <c r="R1009" s="169">
        <v>0.879251700680272</v>
      </c>
      <c r="S1009" s="169">
        <v>0.766536964980545</v>
      </c>
      <c r="T1009" s="169">
        <v>0.914042119997455</v>
      </c>
      <c r="U1009" s="356">
        <v>0.9</v>
      </c>
      <c r="V1009" s="169">
        <v>0.892156862745098</v>
      </c>
      <c r="W1009" s="169">
        <v>0.865646258503401</v>
      </c>
      <c r="X1009" s="169">
        <v>0.923151750972763</v>
      </c>
      <c r="Y1009" s="169">
        <v>0.899662785518865</v>
      </c>
      <c r="Z1009" s="356">
        <v>0.92</v>
      </c>
      <c r="AA1009" s="356">
        <v>0.934210526315789</v>
      </c>
      <c r="AB1009" s="356">
        <v>0.917602996254682</v>
      </c>
      <c r="AC1009" s="356">
        <v>0.682027649769585</v>
      </c>
      <c r="AD1009" s="356">
        <v>0.801391035548686</v>
      </c>
      <c r="AE1009" s="356">
        <v>0.92</v>
      </c>
      <c r="AF1009" s="169">
        <v>0.995221843003413</v>
      </c>
      <c r="AG1009" s="169">
        <v>0.820646506777894</v>
      </c>
      <c r="AH1009" s="169">
        <v>0.797350993377483</v>
      </c>
      <c r="AI1009" s="169">
        <v>0.938290485244275</v>
      </c>
      <c r="AJ1009" s="356">
        <v>0.92</v>
      </c>
      <c r="AK1009" s="169">
        <v>0.960122699386503</v>
      </c>
      <c r="AL1009" s="169">
        <v>0.942690058479532</v>
      </c>
      <c r="AM1009" s="169">
        <v>0.922088353413655</v>
      </c>
      <c r="AN1009" s="169">
        <v>0.929615551417128</v>
      </c>
      <c r="AO1009" s="168">
        <v>0.99</v>
      </c>
      <c r="AP1009" s="358">
        <v>1</v>
      </c>
      <c r="AQ1009" s="358">
        <v>1</v>
      </c>
      <c r="AR1009" s="358">
        <v>1</v>
      </c>
      <c r="AS1009" s="359">
        <v>1</v>
      </c>
      <c r="AT1009" s="364">
        <v>0.0656418488929858</v>
      </c>
      <c r="AU1009" s="361">
        <v>0.2</v>
      </c>
      <c r="AV1009" s="362">
        <v>0</v>
      </c>
      <c r="AW1009" s="362">
        <v>0.0526315789473684</v>
      </c>
      <c r="AX1009" s="362">
        <v>0.0470588235294118</v>
      </c>
      <c r="AY1009" s="142"/>
      <c r="AZ1009" s="140"/>
    </row>
    <row r="1010" spans="1:52">
      <c r="A1010" s="138"/>
      <c r="B1010" s="142"/>
      <c r="C1010" s="182" t="s">
        <v>1669</v>
      </c>
      <c r="D1010" s="166" t="s">
        <v>26</v>
      </c>
      <c r="E1010" s="166" t="s">
        <v>1670</v>
      </c>
      <c r="F1010" s="167" t="s">
        <v>1869</v>
      </c>
      <c r="G1010" s="183" t="s">
        <v>1870</v>
      </c>
      <c r="H1010" s="184" t="s">
        <v>1870</v>
      </c>
      <c r="I1010" s="184" t="s">
        <v>1870</v>
      </c>
      <c r="J1010" s="184" t="s">
        <v>1870</v>
      </c>
      <c r="K1010" s="168">
        <v>0.9</v>
      </c>
      <c r="L1010" s="169">
        <v>0.774193548387097</v>
      </c>
      <c r="M1010" s="169">
        <v>0.869565217391304</v>
      </c>
      <c r="N1010" s="170">
        <v>0.923076923076923</v>
      </c>
      <c r="O1010" s="170">
        <v>0.907203907203907</v>
      </c>
      <c r="P1010" s="356">
        <v>0.9</v>
      </c>
      <c r="Q1010" s="357">
        <v>0.990815775256618</v>
      </c>
      <c r="R1010" s="169">
        <v>0.984888304862024</v>
      </c>
      <c r="S1010" s="169">
        <v>0.974284679463962</v>
      </c>
      <c r="T1010" s="169">
        <v>0.970009992926355</v>
      </c>
      <c r="U1010" s="356">
        <v>0.9</v>
      </c>
      <c r="V1010" s="169">
        <v>0.909238249594814</v>
      </c>
      <c r="W1010" s="169">
        <v>0.926412614980289</v>
      </c>
      <c r="X1010" s="169">
        <v>0.92611372691054</v>
      </c>
      <c r="Y1010" s="169">
        <v>0.927119005647688</v>
      </c>
      <c r="Z1010" s="356">
        <v>0.92</v>
      </c>
      <c r="AA1010" s="356">
        <v>0.915991902834008</v>
      </c>
      <c r="AB1010" s="356">
        <v>0.919753086419753</v>
      </c>
      <c r="AC1010" s="356">
        <v>0.919753086419753</v>
      </c>
      <c r="AD1010" s="356">
        <v>0.920627042230219</v>
      </c>
      <c r="AE1010" s="356">
        <v>0.92</v>
      </c>
      <c r="AF1010" s="169">
        <v>0.991588482691686</v>
      </c>
      <c r="AG1010" s="169">
        <v>0.962245885769603</v>
      </c>
      <c r="AH1010" s="169">
        <v>0.963440860215054</v>
      </c>
      <c r="AI1010" s="169">
        <v>0.940336366142818</v>
      </c>
      <c r="AJ1010" s="356">
        <v>0.92</v>
      </c>
      <c r="AK1010" s="169">
        <v>0.93945853762524</v>
      </c>
      <c r="AL1010" s="169">
        <v>0.949332105020728</v>
      </c>
      <c r="AM1010" s="169">
        <v>0.958651026392962</v>
      </c>
      <c r="AN1010" s="169">
        <v>0.955995832671152</v>
      </c>
      <c r="AO1010" s="168">
        <v>0.99</v>
      </c>
      <c r="AP1010" s="358">
        <v>1</v>
      </c>
      <c r="AQ1010" s="358">
        <v>1</v>
      </c>
      <c r="AR1010" s="358">
        <v>1</v>
      </c>
      <c r="AS1010" s="359">
        <v>1</v>
      </c>
      <c r="AT1010" s="364">
        <v>0.0656418488929858</v>
      </c>
      <c r="AU1010" s="361">
        <v>0.162162162162162</v>
      </c>
      <c r="AV1010" s="362">
        <v>0.09375</v>
      </c>
      <c r="AW1010" s="362">
        <v>0.0238095238095238</v>
      </c>
      <c r="AX1010" s="362">
        <v>0.0939226519337017</v>
      </c>
      <c r="AY1010" s="142"/>
      <c r="AZ1010" s="140"/>
    </row>
    <row r="1011" spans="1:52">
      <c r="A1011" s="138"/>
      <c r="B1011" s="142"/>
      <c r="C1011" s="182" t="s">
        <v>1669</v>
      </c>
      <c r="D1011" s="166" t="s">
        <v>26</v>
      </c>
      <c r="E1011" s="166" t="s">
        <v>1670</v>
      </c>
      <c r="F1011" s="167" t="s">
        <v>1871</v>
      </c>
      <c r="G1011" s="183" t="s">
        <v>1872</v>
      </c>
      <c r="H1011" s="184" t="s">
        <v>1872</v>
      </c>
      <c r="I1011" s="184" t="s">
        <v>1872</v>
      </c>
      <c r="J1011" s="184" t="s">
        <v>1872</v>
      </c>
      <c r="K1011" s="168">
        <v>0.9</v>
      </c>
      <c r="L1011" s="169">
        <v>0.882352941176471</v>
      </c>
      <c r="M1011" s="169">
        <v>0.833333333333333</v>
      </c>
      <c r="N1011" s="170">
        <v>0.928571428571429</v>
      </c>
      <c r="O1011" s="170">
        <v>0.855291576673866</v>
      </c>
      <c r="P1011" s="356">
        <v>0.9</v>
      </c>
      <c r="Q1011" s="357">
        <v>0.983168891468369</v>
      </c>
      <c r="R1011" s="169">
        <v>0.950617283950617</v>
      </c>
      <c r="S1011" s="169">
        <v>0.995115143056525</v>
      </c>
      <c r="T1011" s="169">
        <v>0.982743566176471</v>
      </c>
      <c r="U1011" s="356">
        <v>0.9</v>
      </c>
      <c r="V1011" s="169">
        <v>0.912942542077771</v>
      </c>
      <c r="W1011" s="169">
        <v>0.898491083676269</v>
      </c>
      <c r="X1011" s="169">
        <v>0.935101186322401</v>
      </c>
      <c r="Y1011" s="169">
        <v>0.925528492647059</v>
      </c>
      <c r="Z1011" s="356">
        <v>0.92</v>
      </c>
      <c r="AA1011" s="356">
        <v>0</v>
      </c>
      <c r="AB1011" s="356">
        <v>0</v>
      </c>
      <c r="AC1011" s="356" t="s">
        <v>40</v>
      </c>
      <c r="AD1011" s="356">
        <v>0</v>
      </c>
      <c r="AE1011" s="356">
        <v>0.92</v>
      </c>
      <c r="AF1011" s="169">
        <v>0.992149165848871</v>
      </c>
      <c r="AG1011" s="169">
        <v>0.96640625</v>
      </c>
      <c r="AH1011" s="169">
        <v>0.983091787439614</v>
      </c>
      <c r="AI1011" s="169">
        <v>0.972055030094583</v>
      </c>
      <c r="AJ1011" s="356">
        <v>0.92</v>
      </c>
      <c r="AK1011" s="169">
        <v>0.957656612529002</v>
      </c>
      <c r="AL1011" s="169">
        <v>0.949315068493151</v>
      </c>
      <c r="AM1011" s="169">
        <v>0.96231681786462</v>
      </c>
      <c r="AN1011" s="169">
        <v>0.964458841638523</v>
      </c>
      <c r="AO1011" s="168">
        <v>0.99</v>
      </c>
      <c r="AP1011" s="358">
        <v>1</v>
      </c>
      <c r="AQ1011" s="358">
        <v>1</v>
      </c>
      <c r="AR1011" s="358">
        <v>1</v>
      </c>
      <c r="AS1011" s="359">
        <v>1</v>
      </c>
      <c r="AT1011" s="364">
        <v>0.0656418488929858</v>
      </c>
      <c r="AU1011" s="361">
        <v>0.0588235294117647</v>
      </c>
      <c r="AV1011" s="362">
        <v>0</v>
      </c>
      <c r="AW1011" s="362">
        <v>0</v>
      </c>
      <c r="AX1011" s="362">
        <v>0.033203125</v>
      </c>
      <c r="AY1011" s="142"/>
      <c r="AZ1011" s="140"/>
    </row>
    <row r="1012" spans="1:52">
      <c r="A1012" s="138"/>
      <c r="B1012" s="142"/>
      <c r="C1012" s="182" t="s">
        <v>1669</v>
      </c>
      <c r="D1012" s="166" t="s">
        <v>26</v>
      </c>
      <c r="E1012" s="166" t="s">
        <v>1670</v>
      </c>
      <c r="F1012" s="167" t="s">
        <v>1873</v>
      </c>
      <c r="G1012" s="193" t="s">
        <v>1873</v>
      </c>
      <c r="H1012" s="194" t="s">
        <v>1873</v>
      </c>
      <c r="I1012" s="194" t="s">
        <v>1873</v>
      </c>
      <c r="J1012" s="194" t="s">
        <v>1873</v>
      </c>
      <c r="K1012" s="168">
        <v>0.9</v>
      </c>
      <c r="L1012" s="169">
        <v>1</v>
      </c>
      <c r="M1012" s="169">
        <v>1</v>
      </c>
      <c r="N1012" s="170">
        <v>0.857142857142857</v>
      </c>
      <c r="O1012" s="170">
        <v>0.965151515151515</v>
      </c>
      <c r="P1012" s="356">
        <v>0.9</v>
      </c>
      <c r="Q1012" s="357">
        <v>0.969363707776905</v>
      </c>
      <c r="R1012" s="169">
        <v>0.969807868252516</v>
      </c>
      <c r="S1012" s="169">
        <v>0.98019801980198</v>
      </c>
      <c r="T1012" s="169">
        <v>0.973090956476414</v>
      </c>
      <c r="U1012" s="356">
        <v>0.9</v>
      </c>
      <c r="V1012" s="169">
        <v>0.925373134328358</v>
      </c>
      <c r="W1012" s="169">
        <v>0.948764867337603</v>
      </c>
      <c r="X1012" s="169">
        <v>0.933050447901933</v>
      </c>
      <c r="Y1012" s="169">
        <v>0.940855486056815</v>
      </c>
      <c r="Z1012" s="356">
        <v>0.92</v>
      </c>
      <c r="AA1012" s="356">
        <v>0.935691318327974</v>
      </c>
      <c r="AB1012" s="356">
        <v>0.941176470588235</v>
      </c>
      <c r="AC1012" s="356">
        <v>0.881987577639752</v>
      </c>
      <c r="AD1012" s="356">
        <v>0.904339486933589</v>
      </c>
      <c r="AE1012" s="356">
        <v>0.92</v>
      </c>
      <c r="AF1012" s="169">
        <v>0.991791678460232</v>
      </c>
      <c r="AG1012" s="169">
        <v>0.97936170212766</v>
      </c>
      <c r="AH1012" s="169">
        <v>0.973977695167286</v>
      </c>
      <c r="AI1012" s="169">
        <v>0.982899335818427</v>
      </c>
      <c r="AJ1012" s="356">
        <v>0.92</v>
      </c>
      <c r="AK1012" s="169">
        <v>0.958346481539918</v>
      </c>
      <c r="AL1012" s="169">
        <v>0.959723096286973</v>
      </c>
      <c r="AM1012" s="169">
        <v>0.953934740882918</v>
      </c>
      <c r="AN1012" s="169">
        <v>0.9587328</v>
      </c>
      <c r="AO1012" s="168">
        <v>0.99</v>
      </c>
      <c r="AP1012" s="358">
        <v>1</v>
      </c>
      <c r="AQ1012" s="358">
        <v>1</v>
      </c>
      <c r="AR1012" s="358">
        <v>1</v>
      </c>
      <c r="AS1012" s="359">
        <v>1</v>
      </c>
      <c r="AT1012" s="364">
        <v>0.0656418488929858</v>
      </c>
      <c r="AU1012" s="361">
        <v>0</v>
      </c>
      <c r="AV1012" s="362">
        <v>0.0689655172413793</v>
      </c>
      <c r="AW1012" s="362">
        <v>0</v>
      </c>
      <c r="AX1012" s="362">
        <v>0.0454921422663358</v>
      </c>
      <c r="AY1012" s="142"/>
      <c r="AZ1012" s="140"/>
    </row>
    <row r="1013" spans="1:52">
      <c r="A1013" s="138"/>
      <c r="B1013" s="142"/>
      <c r="C1013" s="182" t="s">
        <v>1669</v>
      </c>
      <c r="D1013" s="166" t="s">
        <v>26</v>
      </c>
      <c r="E1013" s="166" t="s">
        <v>1670</v>
      </c>
      <c r="F1013" s="167" t="s">
        <v>1874</v>
      </c>
      <c r="G1013" s="183" t="s">
        <v>1875</v>
      </c>
      <c r="H1013" s="184" t="s">
        <v>1875</v>
      </c>
      <c r="I1013" s="184" t="s">
        <v>1875</v>
      </c>
      <c r="J1013" s="184" t="s">
        <v>1875</v>
      </c>
      <c r="K1013" s="168">
        <v>0.9</v>
      </c>
      <c r="L1013" s="169">
        <v>0.757575757575758</v>
      </c>
      <c r="M1013" s="169">
        <v>0.875</v>
      </c>
      <c r="N1013" s="170">
        <v>0.758620689655172</v>
      </c>
      <c r="O1013" s="170">
        <v>0.738728323699422</v>
      </c>
      <c r="P1013" s="356">
        <v>0.9</v>
      </c>
      <c r="Q1013" s="357">
        <v>0.774193548387097</v>
      </c>
      <c r="R1013" s="169">
        <v>0.745706737120211</v>
      </c>
      <c r="S1013" s="169">
        <v>0.867135455218357</v>
      </c>
      <c r="T1013" s="169">
        <v>0.831605512531855</v>
      </c>
      <c r="U1013" s="356">
        <v>0.9</v>
      </c>
      <c r="V1013" s="169">
        <v>0.836484983314794</v>
      </c>
      <c r="W1013" s="169">
        <v>0.822324966974901</v>
      </c>
      <c r="X1013" s="169">
        <v>0.883049592894153</v>
      </c>
      <c r="Y1013" s="169">
        <v>0.855951703491105</v>
      </c>
      <c r="Z1013" s="356">
        <v>0.92</v>
      </c>
      <c r="AA1013" s="356">
        <v>0.860277136258661</v>
      </c>
      <c r="AB1013" s="356">
        <v>0.798792756539235</v>
      </c>
      <c r="AC1013" s="356">
        <v>0.866037735849057</v>
      </c>
      <c r="AD1013" s="356">
        <v>0.741390635263207</v>
      </c>
      <c r="AE1013" s="356">
        <v>0.92</v>
      </c>
      <c r="AF1013" s="169">
        <v>0.974123539232053</v>
      </c>
      <c r="AG1013" s="169">
        <v>0.946078431372549</v>
      </c>
      <c r="AH1013" s="169">
        <v>0.831372549019608</v>
      </c>
      <c r="AI1013" s="169">
        <v>0.885429064147094</v>
      </c>
      <c r="AJ1013" s="356">
        <v>0.92</v>
      </c>
      <c r="AK1013" s="169">
        <v>0.923611111111111</v>
      </c>
      <c r="AL1013" s="169">
        <v>0.898608349900596</v>
      </c>
      <c r="AM1013" s="169">
        <v>0.933807609031859</v>
      </c>
      <c r="AN1013" s="169">
        <v>0.890503875968992</v>
      </c>
      <c r="AO1013" s="168">
        <v>0.99</v>
      </c>
      <c r="AP1013" s="358">
        <v>1</v>
      </c>
      <c r="AQ1013" s="358">
        <v>1</v>
      </c>
      <c r="AR1013" s="358">
        <v>1</v>
      </c>
      <c r="AS1013" s="359">
        <v>1</v>
      </c>
      <c r="AT1013" s="364">
        <v>0.0656418488929858</v>
      </c>
      <c r="AU1013" s="361">
        <v>0.0645161290322581</v>
      </c>
      <c r="AV1013" s="362">
        <v>0.0833333333333333</v>
      </c>
      <c r="AW1013" s="362">
        <v>0</v>
      </c>
      <c r="AX1013" s="362">
        <v>0.0859140859140859</v>
      </c>
      <c r="AY1013" s="142"/>
      <c r="AZ1013" s="140"/>
    </row>
    <row r="1014" spans="1:52">
      <c r="A1014" s="138"/>
      <c r="B1014" s="142"/>
      <c r="C1014" s="182" t="s">
        <v>1669</v>
      </c>
      <c r="D1014" s="166" t="s">
        <v>26</v>
      </c>
      <c r="E1014" s="166" t="s">
        <v>1670</v>
      </c>
      <c r="F1014" s="167" t="s">
        <v>1876</v>
      </c>
      <c r="G1014" s="183" t="s">
        <v>1877</v>
      </c>
      <c r="H1014" s="184" t="s">
        <v>1877</v>
      </c>
      <c r="I1014" s="184" t="s">
        <v>1877</v>
      </c>
      <c r="J1014" s="184" t="s">
        <v>1877</v>
      </c>
      <c r="K1014" s="168">
        <v>0.9</v>
      </c>
      <c r="L1014" s="169">
        <v>0.896551724137931</v>
      </c>
      <c r="M1014" s="169">
        <v>1</v>
      </c>
      <c r="N1014" s="170">
        <v>0.966666666666667</v>
      </c>
      <c r="O1014" s="170">
        <v>0.95260663507109</v>
      </c>
      <c r="P1014" s="356">
        <v>0.9</v>
      </c>
      <c r="Q1014" s="357">
        <v>0.972085385878489</v>
      </c>
      <c r="R1014" s="169">
        <v>0.974887892376682</v>
      </c>
      <c r="S1014" s="169">
        <v>0.973799126637555</v>
      </c>
      <c r="T1014" s="169">
        <v>0.963602734749149</v>
      </c>
      <c r="U1014" s="356">
        <v>0.9</v>
      </c>
      <c r="V1014" s="169">
        <v>0.9064039408867</v>
      </c>
      <c r="W1014" s="169">
        <v>0.867264573991031</v>
      </c>
      <c r="X1014" s="169">
        <v>0.913148956817079</v>
      </c>
      <c r="Y1014" s="169">
        <v>0.878868447996829</v>
      </c>
      <c r="Z1014" s="356">
        <v>0.92</v>
      </c>
      <c r="AA1014" s="356">
        <v>0.845753899480069</v>
      </c>
      <c r="AB1014" s="356">
        <v>0.82051282051282</v>
      </c>
      <c r="AC1014" s="356">
        <v>0.823798627002288</v>
      </c>
      <c r="AD1014" s="356">
        <v>0.747255707455047</v>
      </c>
      <c r="AE1014" s="356">
        <v>0.92</v>
      </c>
      <c r="AF1014" s="169">
        <v>0.995629820051414</v>
      </c>
      <c r="AG1014" s="169">
        <v>0.854740061162079</v>
      </c>
      <c r="AH1014" s="169">
        <v>0.326948307530832</v>
      </c>
      <c r="AI1014" s="169">
        <v>0.7194765093442</v>
      </c>
      <c r="AJ1014" s="356">
        <v>0.92</v>
      </c>
      <c r="AK1014" s="169">
        <v>0.925655492864255</v>
      </c>
      <c r="AL1014" s="169">
        <v>0.895077720207254</v>
      </c>
      <c r="AM1014" s="169">
        <v>0.925540432345877</v>
      </c>
      <c r="AN1014" s="169">
        <v>0.895204498435096</v>
      </c>
      <c r="AO1014" s="168">
        <v>0.99</v>
      </c>
      <c r="AP1014" s="358">
        <v>1</v>
      </c>
      <c r="AQ1014" s="358">
        <v>1</v>
      </c>
      <c r="AR1014" s="358">
        <v>1</v>
      </c>
      <c r="AS1014" s="359">
        <v>1</v>
      </c>
      <c r="AT1014" s="364">
        <v>0.0656418488929858</v>
      </c>
      <c r="AU1014" s="361">
        <v>0.2</v>
      </c>
      <c r="AV1014" s="362">
        <v>0.04</v>
      </c>
      <c r="AW1014" s="362">
        <v>0.0285714285714286</v>
      </c>
      <c r="AX1014" s="362">
        <v>0.043859649122807</v>
      </c>
      <c r="AY1014" s="142"/>
      <c r="AZ1014" s="140"/>
    </row>
    <row r="1015" spans="1:52">
      <c r="A1015" s="138"/>
      <c r="B1015" s="142"/>
      <c r="C1015" s="182" t="s">
        <v>1669</v>
      </c>
      <c r="D1015" s="166" t="s">
        <v>26</v>
      </c>
      <c r="E1015" s="166" t="s">
        <v>1670</v>
      </c>
      <c r="F1015" s="167" t="s">
        <v>1878</v>
      </c>
      <c r="G1015" s="183" t="s">
        <v>1879</v>
      </c>
      <c r="H1015" s="184" t="s">
        <v>1879</v>
      </c>
      <c r="I1015" s="184" t="s">
        <v>1879</v>
      </c>
      <c r="J1015" s="184" t="s">
        <v>1879</v>
      </c>
      <c r="K1015" s="168">
        <v>0.9</v>
      </c>
      <c r="L1015" s="169">
        <v>0.8</v>
      </c>
      <c r="M1015" s="169">
        <v>0.6875</v>
      </c>
      <c r="N1015" s="170">
        <v>0.8</v>
      </c>
      <c r="O1015" s="170">
        <v>0.763636363636364</v>
      </c>
      <c r="P1015" s="356">
        <v>0.9</v>
      </c>
      <c r="Q1015" s="357">
        <v>0.746471774193548</v>
      </c>
      <c r="R1015" s="169">
        <v>0.804556354916067</v>
      </c>
      <c r="S1015" s="169">
        <v>0.796599496221662</v>
      </c>
      <c r="T1015" s="169">
        <v>0.752096084514128</v>
      </c>
      <c r="U1015" s="356">
        <v>0.9</v>
      </c>
      <c r="V1015" s="169">
        <v>0.89616935483871</v>
      </c>
      <c r="W1015" s="169">
        <v>0.931654676258993</v>
      </c>
      <c r="X1015" s="169">
        <v>0.876574307304786</v>
      </c>
      <c r="Y1015" s="169">
        <v>0.885428020457785</v>
      </c>
      <c r="Z1015" s="356">
        <v>0.92</v>
      </c>
      <c r="AA1015" s="356">
        <v>0.9026369168357</v>
      </c>
      <c r="AB1015" s="356">
        <v>0.937321937321937</v>
      </c>
      <c r="AC1015" s="356">
        <v>0.912121212121212</v>
      </c>
      <c r="AD1015" s="356">
        <v>0.826763229363838</v>
      </c>
      <c r="AE1015" s="356">
        <v>0.92</v>
      </c>
      <c r="AF1015" s="169">
        <v>0.987552626761853</v>
      </c>
      <c r="AG1015" s="169">
        <v>0.957925636007828</v>
      </c>
      <c r="AH1015" s="169">
        <v>0.790575916230366</v>
      </c>
      <c r="AI1015" s="169">
        <v>0.941509945963803</v>
      </c>
      <c r="AJ1015" s="356">
        <v>0.92</v>
      </c>
      <c r="AK1015" s="169">
        <v>0.935809446911587</v>
      </c>
      <c r="AL1015" s="169">
        <v>0.944303797468354</v>
      </c>
      <c r="AM1015" s="169">
        <v>0.943691345151199</v>
      </c>
      <c r="AN1015" s="169">
        <v>0.912921489052558</v>
      </c>
      <c r="AO1015" s="168">
        <v>0.99</v>
      </c>
      <c r="AP1015" s="358">
        <v>1</v>
      </c>
      <c r="AQ1015" s="358">
        <v>1</v>
      </c>
      <c r="AR1015" s="358">
        <v>1</v>
      </c>
      <c r="AS1015" s="359">
        <v>1</v>
      </c>
      <c r="AT1015" s="364">
        <v>0.0656418488929858</v>
      </c>
      <c r="AU1015" s="361">
        <v>0.157894736842105</v>
      </c>
      <c r="AV1015" s="362">
        <v>0.0769230769230769</v>
      </c>
      <c r="AW1015" s="362">
        <v>0</v>
      </c>
      <c r="AX1015" s="362">
        <v>0.0809968847352025</v>
      </c>
      <c r="AY1015" s="142"/>
      <c r="AZ1015" s="140"/>
    </row>
    <row r="1016" spans="1:52">
      <c r="A1016" s="138"/>
      <c r="B1016" s="142"/>
      <c r="C1016" s="182" t="s">
        <v>1669</v>
      </c>
      <c r="D1016" s="166" t="s">
        <v>26</v>
      </c>
      <c r="E1016" s="166" t="s">
        <v>1670</v>
      </c>
      <c r="F1016" s="167" t="s">
        <v>1880</v>
      </c>
      <c r="G1016" s="183" t="s">
        <v>1881</v>
      </c>
      <c r="H1016" s="184" t="s">
        <v>1881</v>
      </c>
      <c r="I1016" s="184" t="s">
        <v>1881</v>
      </c>
      <c r="J1016" s="184" t="s">
        <v>1881</v>
      </c>
      <c r="K1016" s="168">
        <v>0.9</v>
      </c>
      <c r="L1016" s="169">
        <v>0.8</v>
      </c>
      <c r="M1016" s="169">
        <v>0.666666666666667</v>
      </c>
      <c r="N1016" s="170">
        <v>1</v>
      </c>
      <c r="O1016" s="170">
        <v>0.754578754578755</v>
      </c>
      <c r="P1016" s="356">
        <v>0.9</v>
      </c>
      <c r="Q1016" s="357">
        <v>0.492146596858639</v>
      </c>
      <c r="R1016" s="169">
        <v>0.634285714285714</v>
      </c>
      <c r="S1016" s="169">
        <v>0.78806907378336</v>
      </c>
      <c r="T1016" s="169">
        <v>0.609353580090689</v>
      </c>
      <c r="U1016" s="356">
        <v>0.9</v>
      </c>
      <c r="V1016" s="169">
        <v>0.918848167539267</v>
      </c>
      <c r="W1016" s="169">
        <v>0.917142857142857</v>
      </c>
      <c r="X1016" s="169">
        <v>0.893249607535322</v>
      </c>
      <c r="Y1016" s="169">
        <v>0.921701993040177</v>
      </c>
      <c r="Z1016" s="356">
        <v>0.92</v>
      </c>
      <c r="AA1016" s="356" t="s">
        <v>40</v>
      </c>
      <c r="AB1016" s="356" t="s">
        <v>40</v>
      </c>
      <c r="AC1016" s="356">
        <v>1</v>
      </c>
      <c r="AD1016" s="356">
        <v>0.714285714285714</v>
      </c>
      <c r="AE1016" s="356">
        <v>0.92</v>
      </c>
      <c r="AF1016" s="169">
        <v>0.993589743589744</v>
      </c>
      <c r="AG1016" s="169">
        <v>0.909090909090909</v>
      </c>
      <c r="AH1016" s="169">
        <v>0</v>
      </c>
      <c r="AI1016" s="169">
        <v>0.895321173671689</v>
      </c>
      <c r="AJ1016" s="356">
        <v>0.92</v>
      </c>
      <c r="AK1016" s="169">
        <v>0.965968586387435</v>
      </c>
      <c r="AL1016" s="169">
        <v>0.968571428571429</v>
      </c>
      <c r="AM1016" s="169">
        <v>0.96319018404908</v>
      </c>
      <c r="AN1016" s="169">
        <v>0.971560985885823</v>
      </c>
      <c r="AO1016" s="168">
        <v>0.99</v>
      </c>
      <c r="AP1016" s="358">
        <v>1</v>
      </c>
      <c r="AQ1016" s="358">
        <v>1</v>
      </c>
      <c r="AR1016" s="358" t="s">
        <v>40</v>
      </c>
      <c r="AS1016" s="359">
        <v>1</v>
      </c>
      <c r="AT1016" s="364">
        <v>0.0656418488929858</v>
      </c>
      <c r="AU1016" s="361">
        <v>0</v>
      </c>
      <c r="AV1016" s="362">
        <v>0</v>
      </c>
      <c r="AW1016" s="362">
        <v>0</v>
      </c>
      <c r="AX1016" s="362">
        <v>0.0147058823529412</v>
      </c>
      <c r="AY1016" s="142"/>
      <c r="AZ1016" s="140"/>
    </row>
    <row r="1017" spans="1:52">
      <c r="A1017" s="138"/>
      <c r="B1017" s="142"/>
      <c r="C1017" s="182" t="s">
        <v>1669</v>
      </c>
      <c r="D1017" s="166" t="s">
        <v>26</v>
      </c>
      <c r="E1017" s="166" t="s">
        <v>1670</v>
      </c>
      <c r="F1017" s="167" t="s">
        <v>1882</v>
      </c>
      <c r="G1017" s="185" t="s">
        <v>1883</v>
      </c>
      <c r="H1017" s="186" t="s">
        <v>1883</v>
      </c>
      <c r="I1017" s="186" t="s">
        <v>1883</v>
      </c>
      <c r="J1017" s="186" t="s">
        <v>1883</v>
      </c>
      <c r="K1017" s="168">
        <v>0.9</v>
      </c>
      <c r="L1017" s="169">
        <v>0.923076923076923</v>
      </c>
      <c r="M1017" s="169">
        <v>0.909090909090909</v>
      </c>
      <c r="N1017" s="170">
        <v>0.863636363636364</v>
      </c>
      <c r="O1017" s="170">
        <v>0.864942528735632</v>
      </c>
      <c r="P1017" s="356">
        <v>0.9</v>
      </c>
      <c r="Q1017" s="357">
        <v>0.96833250865908</v>
      </c>
      <c r="R1017" s="169">
        <v>0.969731365872115</v>
      </c>
      <c r="S1017" s="169">
        <v>0.964069591527988</v>
      </c>
      <c r="T1017" s="169">
        <v>0.940860348508167</v>
      </c>
      <c r="U1017" s="356">
        <v>0.9</v>
      </c>
      <c r="V1017" s="169">
        <v>0.89732805541811</v>
      </c>
      <c r="W1017" s="169">
        <v>0.9474082482028</v>
      </c>
      <c r="X1017" s="169">
        <v>0.918305597579425</v>
      </c>
      <c r="Y1017" s="169">
        <v>0.882006155984709</v>
      </c>
      <c r="Z1017" s="356">
        <v>0.92</v>
      </c>
      <c r="AA1017" s="356">
        <v>0.953897736797988</v>
      </c>
      <c r="AB1017" s="356">
        <v>0.938088829071332</v>
      </c>
      <c r="AC1017" s="356">
        <v>0.965277777777778</v>
      </c>
      <c r="AD1017" s="356">
        <v>0.931030512377663</v>
      </c>
      <c r="AE1017" s="356">
        <v>0.92</v>
      </c>
      <c r="AF1017" s="169">
        <v>0.998855730501648</v>
      </c>
      <c r="AG1017" s="169">
        <v>0.995823665893271</v>
      </c>
      <c r="AH1017" s="169">
        <v>0.982399514469365</v>
      </c>
      <c r="AI1017" s="169">
        <v>0.983033611443995</v>
      </c>
      <c r="AJ1017" s="356">
        <v>0.92</v>
      </c>
      <c r="AK1017" s="169">
        <v>0.963924413055927</v>
      </c>
      <c r="AL1017" s="169">
        <v>0.968132192387135</v>
      </c>
      <c r="AM1017" s="169">
        <v>0.962403873540302</v>
      </c>
      <c r="AN1017" s="169">
        <v>0.955732805662937</v>
      </c>
      <c r="AO1017" s="168">
        <v>0.99</v>
      </c>
      <c r="AP1017" s="358">
        <v>1</v>
      </c>
      <c r="AQ1017" s="358">
        <v>1</v>
      </c>
      <c r="AR1017" s="358">
        <v>1</v>
      </c>
      <c r="AS1017" s="359">
        <v>1</v>
      </c>
      <c r="AT1017" s="364">
        <v>0.0656418488929858</v>
      </c>
      <c r="AU1017" s="361">
        <v>0.282051282051282</v>
      </c>
      <c r="AV1017" s="362">
        <v>0</v>
      </c>
      <c r="AW1017" s="362">
        <v>0.106382978723404</v>
      </c>
      <c r="AX1017" s="362">
        <v>0.0686367969494757</v>
      </c>
      <c r="AY1017" s="142"/>
      <c r="AZ1017" s="140"/>
    </row>
    <row r="1018" spans="1:52">
      <c r="A1018" s="138"/>
      <c r="B1018" s="142"/>
      <c r="C1018" s="182" t="s">
        <v>1669</v>
      </c>
      <c r="D1018" s="166" t="s">
        <v>235</v>
      </c>
      <c r="E1018" s="166" t="s">
        <v>1670</v>
      </c>
      <c r="F1018" s="167" t="s">
        <v>1884</v>
      </c>
      <c r="G1018" s="185" t="s">
        <v>1885</v>
      </c>
      <c r="H1018" s="186" t="s">
        <v>1885</v>
      </c>
      <c r="I1018" s="186" t="s">
        <v>1885</v>
      </c>
      <c r="J1018" s="186" t="s">
        <v>1885</v>
      </c>
      <c r="K1018" s="168">
        <v>0.9</v>
      </c>
      <c r="L1018" s="169" t="s">
        <v>40</v>
      </c>
      <c r="M1018" s="169" t="s">
        <v>40</v>
      </c>
      <c r="N1018" s="170" t="s">
        <v>40</v>
      </c>
      <c r="O1018" s="170" t="s">
        <v>40</v>
      </c>
      <c r="P1018" s="356">
        <v>0.9</v>
      </c>
      <c r="Q1018" s="357" t="s">
        <v>40</v>
      </c>
      <c r="R1018" s="169" t="s">
        <v>40</v>
      </c>
      <c r="S1018" s="169" t="s">
        <v>40</v>
      </c>
      <c r="T1018" s="169" t="s">
        <v>40</v>
      </c>
      <c r="U1018" s="356">
        <v>0.9</v>
      </c>
      <c r="V1018" s="169" t="s">
        <v>40</v>
      </c>
      <c r="W1018" s="169" t="s">
        <v>40</v>
      </c>
      <c r="X1018" s="169" t="s">
        <v>40</v>
      </c>
      <c r="Y1018" s="169" t="s">
        <v>40</v>
      </c>
      <c r="Z1018" s="356">
        <v>0.92</v>
      </c>
      <c r="AA1018" s="356" t="s">
        <v>40</v>
      </c>
      <c r="AB1018" s="356" t="s">
        <v>40</v>
      </c>
      <c r="AC1018" s="356" t="s">
        <v>40</v>
      </c>
      <c r="AD1018" s="356" t="s">
        <v>40</v>
      </c>
      <c r="AE1018" s="356">
        <v>0.92</v>
      </c>
      <c r="AF1018" s="169" t="s">
        <v>40</v>
      </c>
      <c r="AG1018" s="169" t="s">
        <v>40</v>
      </c>
      <c r="AH1018" s="169" t="s">
        <v>40</v>
      </c>
      <c r="AI1018" s="169" t="s">
        <v>40</v>
      </c>
      <c r="AJ1018" s="356">
        <v>0.92</v>
      </c>
      <c r="AK1018" s="169" t="s">
        <v>40</v>
      </c>
      <c r="AL1018" s="169" t="s">
        <v>40</v>
      </c>
      <c r="AM1018" s="169" t="s">
        <v>40</v>
      </c>
      <c r="AN1018" s="169" t="s">
        <v>40</v>
      </c>
      <c r="AO1018" s="168">
        <v>0.99</v>
      </c>
      <c r="AP1018" s="358" t="s">
        <v>40</v>
      </c>
      <c r="AQ1018" s="358" t="s">
        <v>40</v>
      </c>
      <c r="AR1018" s="358" t="s">
        <v>40</v>
      </c>
      <c r="AS1018" s="359" t="s">
        <v>40</v>
      </c>
      <c r="AT1018" s="364">
        <v>0.0656418488929858</v>
      </c>
      <c r="AU1018" s="361" t="s">
        <v>40</v>
      </c>
      <c r="AV1018" s="362" t="s">
        <v>40</v>
      </c>
      <c r="AW1018" s="362" t="s">
        <v>40</v>
      </c>
      <c r="AX1018" s="362" t="s">
        <v>40</v>
      </c>
      <c r="AY1018" s="142"/>
      <c r="AZ1018" s="140"/>
    </row>
    <row r="1019" spans="1:52">
      <c r="A1019" s="138"/>
      <c r="B1019" s="142"/>
      <c r="C1019" s="182" t="s">
        <v>1669</v>
      </c>
      <c r="D1019" s="166" t="s">
        <v>235</v>
      </c>
      <c r="E1019" s="166" t="s">
        <v>1670</v>
      </c>
      <c r="F1019" s="167" t="s">
        <v>1886</v>
      </c>
      <c r="G1019" s="187" t="s">
        <v>1887</v>
      </c>
      <c r="H1019" s="188" t="s">
        <v>1887</v>
      </c>
      <c r="I1019" s="188" t="s">
        <v>1887</v>
      </c>
      <c r="J1019" s="188" t="s">
        <v>1887</v>
      </c>
      <c r="K1019" s="168">
        <v>0.9</v>
      </c>
      <c r="L1019" s="169" t="s">
        <v>40</v>
      </c>
      <c r="M1019" s="169" t="s">
        <v>40</v>
      </c>
      <c r="N1019" s="170" t="s">
        <v>40</v>
      </c>
      <c r="O1019" s="170" t="s">
        <v>40</v>
      </c>
      <c r="P1019" s="356">
        <v>0.9</v>
      </c>
      <c r="Q1019" s="357" t="s">
        <v>40</v>
      </c>
      <c r="R1019" s="169" t="s">
        <v>40</v>
      </c>
      <c r="S1019" s="169" t="s">
        <v>40</v>
      </c>
      <c r="T1019" s="169" t="s">
        <v>40</v>
      </c>
      <c r="U1019" s="356">
        <v>0.9</v>
      </c>
      <c r="V1019" s="169" t="s">
        <v>40</v>
      </c>
      <c r="W1019" s="169" t="s">
        <v>40</v>
      </c>
      <c r="X1019" s="169" t="s">
        <v>40</v>
      </c>
      <c r="Y1019" s="169" t="s">
        <v>40</v>
      </c>
      <c r="Z1019" s="356">
        <v>0.92</v>
      </c>
      <c r="AA1019" s="356" t="s">
        <v>40</v>
      </c>
      <c r="AB1019" s="356" t="s">
        <v>40</v>
      </c>
      <c r="AC1019" s="356" t="s">
        <v>40</v>
      </c>
      <c r="AD1019" s="356">
        <v>1</v>
      </c>
      <c r="AE1019" s="356">
        <v>0.92</v>
      </c>
      <c r="AF1019" s="169">
        <v>1</v>
      </c>
      <c r="AG1019" s="169">
        <v>0.994818652849741</v>
      </c>
      <c r="AH1019" s="169">
        <v>0.991253644314869</v>
      </c>
      <c r="AI1019" s="169">
        <v>0.99021620968716</v>
      </c>
      <c r="AJ1019" s="356">
        <v>0.92</v>
      </c>
      <c r="AK1019" s="169" t="s">
        <v>40</v>
      </c>
      <c r="AL1019" s="169" t="s">
        <v>40</v>
      </c>
      <c r="AM1019" s="169" t="s">
        <v>40</v>
      </c>
      <c r="AN1019" s="169">
        <v>1</v>
      </c>
      <c r="AO1019" s="168">
        <v>0.99</v>
      </c>
      <c r="AP1019" s="358" t="s">
        <v>40</v>
      </c>
      <c r="AQ1019" s="358">
        <v>1</v>
      </c>
      <c r="AR1019" s="358" t="s">
        <v>40</v>
      </c>
      <c r="AS1019" s="359">
        <v>1</v>
      </c>
      <c r="AT1019" s="364">
        <v>0.0656418488929858</v>
      </c>
      <c r="AU1019" s="361" t="s">
        <v>40</v>
      </c>
      <c r="AV1019" s="362" t="s">
        <v>40</v>
      </c>
      <c r="AW1019" s="362" t="s">
        <v>40</v>
      </c>
      <c r="AX1019" s="362" t="s">
        <v>40</v>
      </c>
      <c r="AY1019" s="142"/>
      <c r="AZ1019" s="140"/>
    </row>
    <row r="1020" spans="1:52">
      <c r="A1020" s="138"/>
      <c r="B1020" s="142"/>
      <c r="C1020" s="182" t="s">
        <v>1669</v>
      </c>
      <c r="D1020" s="166" t="s">
        <v>235</v>
      </c>
      <c r="E1020" s="166" t="s">
        <v>1670</v>
      </c>
      <c r="F1020" s="167" t="s">
        <v>1888</v>
      </c>
      <c r="G1020" s="187" t="s">
        <v>1889</v>
      </c>
      <c r="H1020" s="188" t="s">
        <v>1889</v>
      </c>
      <c r="I1020" s="188" t="s">
        <v>1889</v>
      </c>
      <c r="J1020" s="188" t="s">
        <v>1889</v>
      </c>
      <c r="K1020" s="168">
        <v>0.9</v>
      </c>
      <c r="L1020" s="169" t="s">
        <v>40</v>
      </c>
      <c r="M1020" s="169" t="s">
        <v>40</v>
      </c>
      <c r="N1020" s="170" t="s">
        <v>40</v>
      </c>
      <c r="O1020" s="170" t="s">
        <v>40</v>
      </c>
      <c r="P1020" s="356">
        <v>0.9</v>
      </c>
      <c r="Q1020" s="357" t="s">
        <v>40</v>
      </c>
      <c r="R1020" s="169" t="s">
        <v>40</v>
      </c>
      <c r="S1020" s="169" t="s">
        <v>40</v>
      </c>
      <c r="T1020" s="169">
        <v>0.166666666666667</v>
      </c>
      <c r="U1020" s="356">
        <v>0.9</v>
      </c>
      <c r="V1020" s="169" t="s">
        <v>40</v>
      </c>
      <c r="W1020" s="169" t="s">
        <v>40</v>
      </c>
      <c r="X1020" s="169" t="s">
        <v>40</v>
      </c>
      <c r="Y1020" s="169">
        <v>0.833333333333333</v>
      </c>
      <c r="Z1020" s="356">
        <v>0.92</v>
      </c>
      <c r="AA1020" s="356" t="s">
        <v>40</v>
      </c>
      <c r="AB1020" s="356" t="s">
        <v>40</v>
      </c>
      <c r="AC1020" s="356" t="s">
        <v>40</v>
      </c>
      <c r="AD1020" s="356" t="s">
        <v>40</v>
      </c>
      <c r="AE1020" s="356">
        <v>0.92</v>
      </c>
      <c r="AF1020" s="169">
        <v>1</v>
      </c>
      <c r="AG1020" s="169">
        <v>1</v>
      </c>
      <c r="AH1020" s="169">
        <v>1</v>
      </c>
      <c r="AI1020" s="169">
        <v>0.999613713182038</v>
      </c>
      <c r="AJ1020" s="356">
        <v>0.92</v>
      </c>
      <c r="AK1020" s="169" t="s">
        <v>40</v>
      </c>
      <c r="AL1020" s="169" t="s">
        <v>40</v>
      </c>
      <c r="AM1020" s="169" t="s">
        <v>40</v>
      </c>
      <c r="AN1020" s="169">
        <v>0.833333333333333</v>
      </c>
      <c r="AO1020" s="168">
        <v>0.99</v>
      </c>
      <c r="AP1020" s="358">
        <v>1</v>
      </c>
      <c r="AQ1020" s="358">
        <v>1</v>
      </c>
      <c r="AR1020" s="358">
        <v>1</v>
      </c>
      <c r="AS1020" s="359">
        <v>1</v>
      </c>
      <c r="AT1020" s="364">
        <v>0.0656418488929858</v>
      </c>
      <c r="AU1020" s="361" t="s">
        <v>40</v>
      </c>
      <c r="AV1020" s="362" t="s">
        <v>40</v>
      </c>
      <c r="AW1020" s="362" t="s">
        <v>40</v>
      </c>
      <c r="AX1020" s="362" t="s">
        <v>40</v>
      </c>
      <c r="AY1020" s="142"/>
      <c r="AZ1020" s="140"/>
    </row>
    <row r="1021" spans="1:52">
      <c r="A1021" s="138"/>
      <c r="B1021" s="142"/>
      <c r="C1021" s="182" t="s">
        <v>1669</v>
      </c>
      <c r="D1021" s="166" t="s">
        <v>26</v>
      </c>
      <c r="E1021" s="166" t="s">
        <v>1670</v>
      </c>
      <c r="F1021" s="167" t="s">
        <v>1890</v>
      </c>
      <c r="G1021" s="185" t="s">
        <v>1891</v>
      </c>
      <c r="H1021" s="186" t="s">
        <v>1891</v>
      </c>
      <c r="I1021" s="186" t="s">
        <v>1891</v>
      </c>
      <c r="J1021" s="186" t="s">
        <v>1891</v>
      </c>
      <c r="K1021" s="168">
        <v>0.9</v>
      </c>
      <c r="L1021" s="169">
        <v>0.933333333333333</v>
      </c>
      <c r="M1021" s="169">
        <v>0.90625</v>
      </c>
      <c r="N1021" s="170">
        <v>0.953488372093023</v>
      </c>
      <c r="O1021" s="170">
        <v>0.876262626262626</v>
      </c>
      <c r="P1021" s="356">
        <v>0.9</v>
      </c>
      <c r="Q1021" s="357">
        <v>0.887589343729695</v>
      </c>
      <c r="R1021" s="169">
        <v>0.944176222088111</v>
      </c>
      <c r="S1021" s="169">
        <v>0.911264481143702</v>
      </c>
      <c r="T1021" s="169">
        <v>0.902969108951536</v>
      </c>
      <c r="U1021" s="356">
        <v>0.9</v>
      </c>
      <c r="V1021" s="169">
        <v>0.929662118258609</v>
      </c>
      <c r="W1021" s="169">
        <v>0.926071213035606</v>
      </c>
      <c r="X1021" s="169">
        <v>0.911510968696081</v>
      </c>
      <c r="Y1021" s="169">
        <v>0.902819114082939</v>
      </c>
      <c r="Z1021" s="356">
        <v>0.92</v>
      </c>
      <c r="AA1021" s="356">
        <v>0.90595340811044</v>
      </c>
      <c r="AB1021" s="356">
        <v>0.852869846402587</v>
      </c>
      <c r="AC1021" s="356">
        <v>0.955312810327706</v>
      </c>
      <c r="AD1021" s="356">
        <v>0.877407805227354</v>
      </c>
      <c r="AE1021" s="356">
        <v>0.92</v>
      </c>
      <c r="AF1021" s="169">
        <v>0.996114721672789</v>
      </c>
      <c r="AG1021" s="169">
        <v>0.995540051223174</v>
      </c>
      <c r="AH1021" s="169">
        <v>0.984558563514204</v>
      </c>
      <c r="AI1021" s="169">
        <v>0.99031093988761</v>
      </c>
      <c r="AJ1021" s="356">
        <v>0.92</v>
      </c>
      <c r="AK1021" s="169">
        <v>0.95422871977046</v>
      </c>
      <c r="AL1021" s="169">
        <v>0.929793769197016</v>
      </c>
      <c r="AM1021" s="169">
        <v>0.963313609467456</v>
      </c>
      <c r="AN1021" s="169">
        <v>0.939774842312067</v>
      </c>
      <c r="AO1021" s="168">
        <v>0.99</v>
      </c>
      <c r="AP1021" s="358">
        <v>1</v>
      </c>
      <c r="AQ1021" s="358">
        <v>1</v>
      </c>
      <c r="AR1021" s="358">
        <v>1</v>
      </c>
      <c r="AS1021" s="359">
        <v>1</v>
      </c>
      <c r="AT1021" s="364">
        <v>0.0656418488929858</v>
      </c>
      <c r="AU1021" s="361">
        <v>0.375</v>
      </c>
      <c r="AV1021" s="362">
        <v>0</v>
      </c>
      <c r="AW1021" s="362">
        <v>0.0967741935483871</v>
      </c>
      <c r="AX1021" s="362">
        <v>0.0883333333333333</v>
      </c>
      <c r="AY1021" s="142"/>
      <c r="AZ1021" s="140"/>
    </row>
    <row r="1022" spans="1:52">
      <c r="A1022" s="138"/>
      <c r="B1022" s="142"/>
      <c r="C1022" s="182" t="s">
        <v>1669</v>
      </c>
      <c r="D1022" s="166" t="s">
        <v>235</v>
      </c>
      <c r="E1022" s="166" t="s">
        <v>1670</v>
      </c>
      <c r="F1022" s="167" t="s">
        <v>1892</v>
      </c>
      <c r="G1022" s="187" t="s">
        <v>1893</v>
      </c>
      <c r="H1022" s="188" t="s">
        <v>1893</v>
      </c>
      <c r="I1022" s="188" t="s">
        <v>1893</v>
      </c>
      <c r="J1022" s="188" t="s">
        <v>1893</v>
      </c>
      <c r="K1022" s="168">
        <v>0.9</v>
      </c>
      <c r="L1022" s="169" t="s">
        <v>40</v>
      </c>
      <c r="M1022" s="169" t="s">
        <v>40</v>
      </c>
      <c r="N1022" s="170" t="s">
        <v>40</v>
      </c>
      <c r="O1022" s="170" t="s">
        <v>40</v>
      </c>
      <c r="P1022" s="356">
        <v>0.9</v>
      </c>
      <c r="Q1022" s="357">
        <v>0</v>
      </c>
      <c r="R1022" s="169" t="s">
        <v>40</v>
      </c>
      <c r="S1022" s="169" t="s">
        <v>40</v>
      </c>
      <c r="T1022" s="169">
        <v>0</v>
      </c>
      <c r="U1022" s="356">
        <v>0.9</v>
      </c>
      <c r="V1022" s="169">
        <v>1</v>
      </c>
      <c r="W1022" s="169" t="s">
        <v>40</v>
      </c>
      <c r="X1022" s="169" t="s">
        <v>40</v>
      </c>
      <c r="Y1022" s="169">
        <v>1</v>
      </c>
      <c r="Z1022" s="356">
        <v>0.92</v>
      </c>
      <c r="AA1022" s="356" t="s">
        <v>40</v>
      </c>
      <c r="AB1022" s="356" t="s">
        <v>40</v>
      </c>
      <c r="AC1022" s="356" t="s">
        <v>40</v>
      </c>
      <c r="AD1022" s="356">
        <v>1</v>
      </c>
      <c r="AE1022" s="356">
        <v>0.92</v>
      </c>
      <c r="AF1022" s="169">
        <v>1</v>
      </c>
      <c r="AG1022" s="169">
        <v>1</v>
      </c>
      <c r="AH1022" s="169">
        <v>1</v>
      </c>
      <c r="AI1022" s="169">
        <v>0.996446900908014</v>
      </c>
      <c r="AJ1022" s="356">
        <v>0.92</v>
      </c>
      <c r="AK1022" s="169">
        <v>1</v>
      </c>
      <c r="AL1022" s="169" t="s">
        <v>40</v>
      </c>
      <c r="AM1022" s="169" t="s">
        <v>40</v>
      </c>
      <c r="AN1022" s="169">
        <v>1</v>
      </c>
      <c r="AO1022" s="168">
        <v>0.99</v>
      </c>
      <c r="AP1022" s="358" t="s">
        <v>40</v>
      </c>
      <c r="AQ1022" s="358">
        <v>1</v>
      </c>
      <c r="AR1022" s="358">
        <v>1</v>
      </c>
      <c r="AS1022" s="359">
        <v>1</v>
      </c>
      <c r="AT1022" s="364">
        <v>0.0656418488929858</v>
      </c>
      <c r="AU1022" s="361" t="s">
        <v>40</v>
      </c>
      <c r="AV1022" s="362" t="s">
        <v>40</v>
      </c>
      <c r="AW1022" s="362" t="s">
        <v>40</v>
      </c>
      <c r="AX1022" s="362" t="s">
        <v>40</v>
      </c>
      <c r="AY1022" s="142"/>
      <c r="AZ1022" s="140"/>
    </row>
    <row r="1023" spans="1:52">
      <c r="A1023" s="138"/>
      <c r="B1023" s="142"/>
      <c r="C1023" s="182" t="s">
        <v>1669</v>
      </c>
      <c r="D1023" s="166" t="s">
        <v>26</v>
      </c>
      <c r="E1023" s="166" t="s">
        <v>1670</v>
      </c>
      <c r="F1023" s="167" t="s">
        <v>1894</v>
      </c>
      <c r="G1023" s="187" t="s">
        <v>1895</v>
      </c>
      <c r="H1023" s="188" t="s">
        <v>1895</v>
      </c>
      <c r="I1023" s="188" t="s">
        <v>1895</v>
      </c>
      <c r="J1023" s="188" t="s">
        <v>1895</v>
      </c>
      <c r="K1023" s="168">
        <v>0.9</v>
      </c>
      <c r="L1023" s="169">
        <v>1</v>
      </c>
      <c r="M1023" s="169">
        <v>0.84375</v>
      </c>
      <c r="N1023" s="170">
        <v>0.878787878787879</v>
      </c>
      <c r="O1023" s="170">
        <v>0.906185567010309</v>
      </c>
      <c r="P1023" s="356">
        <v>0.9</v>
      </c>
      <c r="Q1023" s="357">
        <v>0.979020979020979</v>
      </c>
      <c r="R1023" s="169">
        <v>0.962255965292842</v>
      </c>
      <c r="S1023" s="169">
        <v>0.968510638297872</v>
      </c>
      <c r="T1023" s="169">
        <v>0.898627640184411</v>
      </c>
      <c r="U1023" s="356">
        <v>0.9</v>
      </c>
      <c r="V1023" s="169">
        <v>0.912998765939942</v>
      </c>
      <c r="W1023" s="169">
        <v>0.931019522776573</v>
      </c>
      <c r="X1023" s="169">
        <v>0.91886524822695</v>
      </c>
      <c r="Y1023" s="169">
        <v>0.902639290947429</v>
      </c>
      <c r="Z1023" s="356">
        <v>0.92</v>
      </c>
      <c r="AA1023" s="356">
        <v>0.882117882117882</v>
      </c>
      <c r="AB1023" s="356">
        <v>0.867179980750722</v>
      </c>
      <c r="AC1023" s="356">
        <v>0.854721549636804</v>
      </c>
      <c r="AD1023" s="356">
        <v>0.81340362029536</v>
      </c>
      <c r="AE1023" s="356">
        <v>0.92</v>
      </c>
      <c r="AF1023" s="169">
        <v>0.958642216152946</v>
      </c>
      <c r="AG1023" s="169">
        <v>0.996294008647313</v>
      </c>
      <c r="AH1023" s="169">
        <v>0.977110419337118</v>
      </c>
      <c r="AI1023" s="169">
        <v>0.992162535448386</v>
      </c>
      <c r="AJ1023" s="356">
        <v>0.92</v>
      </c>
      <c r="AK1023" s="169">
        <v>0.949386503067485</v>
      </c>
      <c r="AL1023" s="169">
        <v>0.932299433343275</v>
      </c>
      <c r="AM1023" s="169">
        <v>0.948347107438017</v>
      </c>
      <c r="AN1023" s="169">
        <v>0.92817202741415</v>
      </c>
      <c r="AO1023" s="168">
        <v>0.99</v>
      </c>
      <c r="AP1023" s="358">
        <v>1</v>
      </c>
      <c r="AQ1023" s="358">
        <v>1</v>
      </c>
      <c r="AR1023" s="358">
        <v>1</v>
      </c>
      <c r="AS1023" s="359">
        <v>1</v>
      </c>
      <c r="AT1023" s="364">
        <v>0.0656418488929858</v>
      </c>
      <c r="AU1023" s="361">
        <v>0.341463414634146</v>
      </c>
      <c r="AV1023" s="362">
        <v>0.0555555555555556</v>
      </c>
      <c r="AW1023" s="362">
        <v>0.0192307692307692</v>
      </c>
      <c r="AX1023" s="362">
        <v>0.0776426566884939</v>
      </c>
      <c r="AY1023" s="142"/>
      <c r="AZ1023" s="140"/>
    </row>
    <row r="1024" spans="1:52">
      <c r="A1024" s="138"/>
      <c r="B1024" s="142"/>
      <c r="C1024" s="182" t="s">
        <v>1669</v>
      </c>
      <c r="D1024" s="166" t="s">
        <v>235</v>
      </c>
      <c r="E1024" s="166" t="s">
        <v>1670</v>
      </c>
      <c r="F1024" s="167" t="s">
        <v>1896</v>
      </c>
      <c r="G1024" s="187" t="s">
        <v>1897</v>
      </c>
      <c r="H1024" s="188" t="s">
        <v>1897</v>
      </c>
      <c r="I1024" s="188" t="s">
        <v>1897</v>
      </c>
      <c r="J1024" s="188" t="s">
        <v>1897</v>
      </c>
      <c r="K1024" s="168">
        <v>0.9</v>
      </c>
      <c r="L1024" s="169" t="s">
        <v>40</v>
      </c>
      <c r="M1024" s="169" t="s">
        <v>40</v>
      </c>
      <c r="N1024" s="170" t="s">
        <v>40</v>
      </c>
      <c r="O1024" s="170" t="s">
        <v>40</v>
      </c>
      <c r="P1024" s="356">
        <v>0.9</v>
      </c>
      <c r="Q1024" s="357" t="s">
        <v>40</v>
      </c>
      <c r="R1024" s="169" t="s">
        <v>40</v>
      </c>
      <c r="S1024" s="169" t="s">
        <v>40</v>
      </c>
      <c r="T1024" s="169">
        <v>0</v>
      </c>
      <c r="U1024" s="356">
        <v>0.9</v>
      </c>
      <c r="V1024" s="169" t="s">
        <v>40</v>
      </c>
      <c r="W1024" s="169" t="s">
        <v>40</v>
      </c>
      <c r="X1024" s="169" t="s">
        <v>40</v>
      </c>
      <c r="Y1024" s="169">
        <v>1</v>
      </c>
      <c r="Z1024" s="356">
        <v>0.92</v>
      </c>
      <c r="AA1024" s="356" t="s">
        <v>40</v>
      </c>
      <c r="AB1024" s="356" t="s">
        <v>40</v>
      </c>
      <c r="AC1024" s="356" t="s">
        <v>40</v>
      </c>
      <c r="AD1024" s="356" t="s">
        <v>40</v>
      </c>
      <c r="AE1024" s="356">
        <v>0.92</v>
      </c>
      <c r="AF1024" s="169">
        <v>1</v>
      </c>
      <c r="AG1024" s="169">
        <v>0.989169675090253</v>
      </c>
      <c r="AH1024" s="169">
        <v>1</v>
      </c>
      <c r="AI1024" s="169">
        <v>0.998306315025405</v>
      </c>
      <c r="AJ1024" s="356">
        <v>0.92</v>
      </c>
      <c r="AK1024" s="169" t="s">
        <v>40</v>
      </c>
      <c r="AL1024" s="169" t="s">
        <v>40</v>
      </c>
      <c r="AM1024" s="169" t="s">
        <v>40</v>
      </c>
      <c r="AN1024" s="169">
        <v>1</v>
      </c>
      <c r="AO1024" s="168">
        <v>0.99</v>
      </c>
      <c r="AP1024" s="358">
        <v>1</v>
      </c>
      <c r="AQ1024" s="358">
        <v>1</v>
      </c>
      <c r="AR1024" s="358">
        <v>1</v>
      </c>
      <c r="AS1024" s="359">
        <v>1</v>
      </c>
      <c r="AT1024" s="364">
        <v>0.0656418488929858</v>
      </c>
      <c r="AU1024" s="361" t="s">
        <v>40</v>
      </c>
      <c r="AV1024" s="362" t="s">
        <v>40</v>
      </c>
      <c r="AW1024" s="362" t="s">
        <v>40</v>
      </c>
      <c r="AX1024" s="362" t="s">
        <v>40</v>
      </c>
      <c r="AY1024" s="142"/>
      <c r="AZ1024" s="140"/>
    </row>
    <row r="1025" spans="1:52">
      <c r="A1025" s="138"/>
      <c r="B1025" s="142"/>
      <c r="C1025" s="182" t="s">
        <v>1669</v>
      </c>
      <c r="D1025" s="166" t="s">
        <v>235</v>
      </c>
      <c r="E1025" s="166" t="s">
        <v>1670</v>
      </c>
      <c r="F1025" s="167" t="s">
        <v>1898</v>
      </c>
      <c r="G1025" s="187" t="s">
        <v>1899</v>
      </c>
      <c r="H1025" s="188" t="s">
        <v>1899</v>
      </c>
      <c r="I1025" s="188" t="s">
        <v>1899</v>
      </c>
      <c r="J1025" s="188" t="s">
        <v>1899</v>
      </c>
      <c r="K1025" s="168">
        <v>0.9</v>
      </c>
      <c r="L1025" s="169" t="s">
        <v>40</v>
      </c>
      <c r="M1025" s="169" t="s">
        <v>40</v>
      </c>
      <c r="N1025" s="170" t="s">
        <v>40</v>
      </c>
      <c r="O1025" s="170" t="s">
        <v>40</v>
      </c>
      <c r="P1025" s="356">
        <v>0.9</v>
      </c>
      <c r="Q1025" s="357" t="s">
        <v>40</v>
      </c>
      <c r="R1025" s="169" t="s">
        <v>40</v>
      </c>
      <c r="S1025" s="169" t="s">
        <v>40</v>
      </c>
      <c r="T1025" s="169">
        <v>0</v>
      </c>
      <c r="U1025" s="356">
        <v>0.9</v>
      </c>
      <c r="V1025" s="169" t="s">
        <v>40</v>
      </c>
      <c r="W1025" s="169" t="s">
        <v>40</v>
      </c>
      <c r="X1025" s="169" t="s">
        <v>40</v>
      </c>
      <c r="Y1025" s="169">
        <v>1</v>
      </c>
      <c r="Z1025" s="356">
        <v>0.92</v>
      </c>
      <c r="AA1025" s="356" t="s">
        <v>40</v>
      </c>
      <c r="AB1025" s="356" t="s">
        <v>40</v>
      </c>
      <c r="AC1025" s="356" t="s">
        <v>40</v>
      </c>
      <c r="AD1025" s="356" t="s">
        <v>40</v>
      </c>
      <c r="AE1025" s="356">
        <v>0.92</v>
      </c>
      <c r="AF1025" s="169">
        <v>1</v>
      </c>
      <c r="AG1025" s="169">
        <v>1</v>
      </c>
      <c r="AH1025" s="169">
        <v>1</v>
      </c>
      <c r="AI1025" s="169">
        <v>0.997589531680441</v>
      </c>
      <c r="AJ1025" s="356">
        <v>0.92</v>
      </c>
      <c r="AK1025" s="169" t="s">
        <v>40</v>
      </c>
      <c r="AL1025" s="169">
        <v>1</v>
      </c>
      <c r="AM1025" s="169" t="s">
        <v>40</v>
      </c>
      <c r="AN1025" s="169">
        <v>1</v>
      </c>
      <c r="AO1025" s="168">
        <v>0.99</v>
      </c>
      <c r="AP1025" s="358">
        <v>1</v>
      </c>
      <c r="AQ1025" s="358">
        <v>1</v>
      </c>
      <c r="AR1025" s="358">
        <v>1</v>
      </c>
      <c r="AS1025" s="359">
        <v>1</v>
      </c>
      <c r="AT1025" s="364">
        <v>0.0656418488929858</v>
      </c>
      <c r="AU1025" s="361" t="s">
        <v>40</v>
      </c>
      <c r="AV1025" s="362" t="s">
        <v>40</v>
      </c>
      <c r="AW1025" s="362" t="s">
        <v>40</v>
      </c>
      <c r="AX1025" s="362" t="s">
        <v>40</v>
      </c>
      <c r="AY1025" s="142"/>
      <c r="AZ1025" s="140"/>
    </row>
    <row r="1026" spans="1:52">
      <c r="A1026" s="138"/>
      <c r="B1026" s="142"/>
      <c r="C1026" s="182" t="s">
        <v>1669</v>
      </c>
      <c r="D1026" s="166" t="s">
        <v>235</v>
      </c>
      <c r="E1026" s="166" t="s">
        <v>1670</v>
      </c>
      <c r="F1026" s="167" t="s">
        <v>1900</v>
      </c>
      <c r="G1026" s="187" t="s">
        <v>1901</v>
      </c>
      <c r="H1026" s="188" t="s">
        <v>1901</v>
      </c>
      <c r="I1026" s="188" t="s">
        <v>1901</v>
      </c>
      <c r="J1026" s="188" t="s">
        <v>1901</v>
      </c>
      <c r="K1026" s="168">
        <v>0.9</v>
      </c>
      <c r="L1026" s="169" t="s">
        <v>40</v>
      </c>
      <c r="M1026" s="169" t="s">
        <v>40</v>
      </c>
      <c r="N1026" s="170" t="s">
        <v>40</v>
      </c>
      <c r="O1026" s="170" t="s">
        <v>40</v>
      </c>
      <c r="P1026" s="356">
        <v>0.9</v>
      </c>
      <c r="Q1026" s="357" t="s">
        <v>40</v>
      </c>
      <c r="R1026" s="169" t="s">
        <v>40</v>
      </c>
      <c r="S1026" s="169" t="s">
        <v>40</v>
      </c>
      <c r="T1026" s="169" t="s">
        <v>40</v>
      </c>
      <c r="U1026" s="356">
        <v>0.9</v>
      </c>
      <c r="V1026" s="169" t="s">
        <v>40</v>
      </c>
      <c r="W1026" s="169" t="s">
        <v>40</v>
      </c>
      <c r="X1026" s="169" t="s">
        <v>40</v>
      </c>
      <c r="Y1026" s="169" t="s">
        <v>40</v>
      </c>
      <c r="Z1026" s="356">
        <v>0.92</v>
      </c>
      <c r="AA1026" s="356" t="s">
        <v>40</v>
      </c>
      <c r="AB1026" s="356" t="s">
        <v>40</v>
      </c>
      <c r="AC1026" s="356" t="s">
        <v>40</v>
      </c>
      <c r="AD1026" s="356" t="s">
        <v>40</v>
      </c>
      <c r="AE1026" s="356">
        <v>0.92</v>
      </c>
      <c r="AF1026" s="169">
        <v>1</v>
      </c>
      <c r="AG1026" s="169">
        <v>1</v>
      </c>
      <c r="AH1026" s="169">
        <v>1</v>
      </c>
      <c r="AI1026" s="169">
        <v>0.999588477366255</v>
      </c>
      <c r="AJ1026" s="356">
        <v>0.92</v>
      </c>
      <c r="AK1026" s="169" t="s">
        <v>40</v>
      </c>
      <c r="AL1026" s="169" t="s">
        <v>40</v>
      </c>
      <c r="AM1026" s="169" t="s">
        <v>40</v>
      </c>
      <c r="AN1026" s="169" t="s">
        <v>40</v>
      </c>
      <c r="AO1026" s="168">
        <v>0.99</v>
      </c>
      <c r="AP1026" s="358">
        <v>1</v>
      </c>
      <c r="AQ1026" s="358" t="s">
        <v>40</v>
      </c>
      <c r="AR1026" s="358" t="s">
        <v>40</v>
      </c>
      <c r="AS1026" s="359">
        <v>1</v>
      </c>
      <c r="AT1026" s="364">
        <v>0.0656418488929858</v>
      </c>
      <c r="AU1026" s="361" t="s">
        <v>40</v>
      </c>
      <c r="AV1026" s="362" t="s">
        <v>40</v>
      </c>
      <c r="AW1026" s="362" t="s">
        <v>40</v>
      </c>
      <c r="AX1026" s="362" t="s">
        <v>40</v>
      </c>
      <c r="AY1026" s="142"/>
      <c r="AZ1026" s="140"/>
    </row>
    <row r="1027" spans="1:52">
      <c r="A1027" s="138"/>
      <c r="B1027" s="142"/>
      <c r="C1027" s="182" t="s">
        <v>1669</v>
      </c>
      <c r="D1027" s="166" t="s">
        <v>26</v>
      </c>
      <c r="E1027" s="166" t="s">
        <v>1670</v>
      </c>
      <c r="F1027" s="167" t="s">
        <v>1902</v>
      </c>
      <c r="G1027" s="187" t="s">
        <v>1903</v>
      </c>
      <c r="H1027" s="188" t="s">
        <v>1903</v>
      </c>
      <c r="I1027" s="188" t="s">
        <v>1903</v>
      </c>
      <c r="J1027" s="188" t="s">
        <v>1903</v>
      </c>
      <c r="K1027" s="168">
        <v>0.9</v>
      </c>
      <c r="L1027" s="169">
        <v>0.857142857142857</v>
      </c>
      <c r="M1027" s="169">
        <v>0.8</v>
      </c>
      <c r="N1027" s="170">
        <v>1</v>
      </c>
      <c r="O1027" s="170">
        <v>0.906926406926407</v>
      </c>
      <c r="P1027" s="356">
        <v>0.9</v>
      </c>
      <c r="Q1027" s="357">
        <v>0.94722598105548</v>
      </c>
      <c r="R1027" s="169">
        <v>0.967191601049869</v>
      </c>
      <c r="S1027" s="169">
        <v>0.943430656934307</v>
      </c>
      <c r="T1027" s="169">
        <v>0.930557181318038</v>
      </c>
      <c r="U1027" s="356">
        <v>0.9</v>
      </c>
      <c r="V1027" s="169">
        <v>0.864005412719892</v>
      </c>
      <c r="W1027" s="169">
        <v>0.943569553805774</v>
      </c>
      <c r="X1027" s="169">
        <v>0.802007299270073</v>
      </c>
      <c r="Y1027" s="169">
        <v>0.822047290179094</v>
      </c>
      <c r="Z1027" s="356">
        <v>0.92</v>
      </c>
      <c r="AA1027" s="356">
        <v>0.895833333333333</v>
      </c>
      <c r="AB1027" s="356">
        <v>0.884146341463415</v>
      </c>
      <c r="AC1027" s="356">
        <v>0.955497382198953</v>
      </c>
      <c r="AD1027" s="356">
        <v>0.844977364492842</v>
      </c>
      <c r="AE1027" s="356">
        <v>0.92</v>
      </c>
      <c r="AF1027" s="169">
        <v>0.995185412825241</v>
      </c>
      <c r="AG1027" s="169">
        <v>0.975468214191506</v>
      </c>
      <c r="AH1027" s="169">
        <v>0.960947452229299</v>
      </c>
      <c r="AI1027" s="169">
        <v>0.981322211191206</v>
      </c>
      <c r="AJ1027" s="356">
        <v>0.92</v>
      </c>
      <c r="AK1027" s="169">
        <v>0.936743674367437</v>
      </c>
      <c r="AL1027" s="169">
        <v>0.945054945054945</v>
      </c>
      <c r="AM1027" s="169">
        <v>0.949324324324324</v>
      </c>
      <c r="AN1027" s="169">
        <v>0.907343646825771</v>
      </c>
      <c r="AO1027" s="168">
        <v>0.99</v>
      </c>
      <c r="AP1027" s="358">
        <v>1</v>
      </c>
      <c r="AQ1027" s="358">
        <v>1</v>
      </c>
      <c r="AR1027" s="358">
        <v>1</v>
      </c>
      <c r="AS1027" s="359">
        <v>1</v>
      </c>
      <c r="AT1027" s="364">
        <v>0.0656418488929858</v>
      </c>
      <c r="AU1027" s="361">
        <v>0.238095238095238</v>
      </c>
      <c r="AV1027" s="362">
        <v>0.0526315789473684</v>
      </c>
      <c r="AW1027" s="362">
        <v>0.0833333333333333</v>
      </c>
      <c r="AX1027" s="362">
        <v>0.0675990675990676</v>
      </c>
      <c r="AY1027" s="142"/>
      <c r="AZ1027" s="140"/>
    </row>
    <row r="1028" spans="1:52">
      <c r="A1028" s="138"/>
      <c r="B1028" s="142"/>
      <c r="C1028" s="182" t="s">
        <v>1669</v>
      </c>
      <c r="D1028" s="166" t="s">
        <v>235</v>
      </c>
      <c r="E1028" s="166" t="s">
        <v>1670</v>
      </c>
      <c r="F1028" s="167" t="s">
        <v>1904</v>
      </c>
      <c r="G1028" s="185" t="s">
        <v>1905</v>
      </c>
      <c r="H1028" s="186" t="s">
        <v>1905</v>
      </c>
      <c r="I1028" s="186" t="s">
        <v>1905</v>
      </c>
      <c r="J1028" s="186" t="s">
        <v>1905</v>
      </c>
      <c r="K1028" s="168">
        <v>0.9</v>
      </c>
      <c r="L1028" s="169" t="s">
        <v>40</v>
      </c>
      <c r="M1028" s="169" t="s">
        <v>40</v>
      </c>
      <c r="N1028" s="170" t="s">
        <v>40</v>
      </c>
      <c r="O1028" s="170" t="s">
        <v>40</v>
      </c>
      <c r="P1028" s="356">
        <v>0.9</v>
      </c>
      <c r="Q1028" s="357" t="s">
        <v>40</v>
      </c>
      <c r="R1028" s="169">
        <v>1</v>
      </c>
      <c r="S1028" s="169">
        <v>0</v>
      </c>
      <c r="T1028" s="169">
        <v>0.6</v>
      </c>
      <c r="U1028" s="356">
        <v>0.9</v>
      </c>
      <c r="V1028" s="169" t="s">
        <v>40</v>
      </c>
      <c r="W1028" s="169">
        <v>1</v>
      </c>
      <c r="X1028" s="169">
        <v>1</v>
      </c>
      <c r="Y1028" s="169">
        <v>1</v>
      </c>
      <c r="Z1028" s="356">
        <v>0.92</v>
      </c>
      <c r="AA1028" s="356" t="s">
        <v>40</v>
      </c>
      <c r="AB1028" s="356" t="s">
        <v>40</v>
      </c>
      <c r="AC1028" s="356" t="s">
        <v>40</v>
      </c>
      <c r="AD1028" s="356" t="s">
        <v>40</v>
      </c>
      <c r="AE1028" s="356">
        <v>0.92</v>
      </c>
      <c r="AF1028" s="169">
        <v>0.997506234413965</v>
      </c>
      <c r="AG1028" s="169">
        <v>0.998883928571429</v>
      </c>
      <c r="AH1028" s="169">
        <v>1</v>
      </c>
      <c r="AI1028" s="169">
        <v>0.998192895497728</v>
      </c>
      <c r="AJ1028" s="356">
        <v>0.92</v>
      </c>
      <c r="AK1028" s="169" t="s">
        <v>40</v>
      </c>
      <c r="AL1028" s="169">
        <v>1</v>
      </c>
      <c r="AM1028" s="169">
        <v>1</v>
      </c>
      <c r="AN1028" s="169">
        <v>1</v>
      </c>
      <c r="AO1028" s="168">
        <v>0.99</v>
      </c>
      <c r="AP1028" s="358">
        <v>1</v>
      </c>
      <c r="AQ1028" s="358">
        <v>1</v>
      </c>
      <c r="AR1028" s="358">
        <v>1</v>
      </c>
      <c r="AS1028" s="359">
        <v>1</v>
      </c>
      <c r="AT1028" s="364">
        <v>0.0656418488929858</v>
      </c>
      <c r="AU1028" s="361" t="s">
        <v>40</v>
      </c>
      <c r="AV1028" s="362" t="s">
        <v>40</v>
      </c>
      <c r="AW1028" s="362" t="s">
        <v>40</v>
      </c>
      <c r="AX1028" s="362">
        <v>0.666666666666667</v>
      </c>
      <c r="AY1028" s="142"/>
      <c r="AZ1028" s="140"/>
    </row>
    <row r="1029" spans="1:52">
      <c r="A1029" s="138"/>
      <c r="B1029" s="142"/>
      <c r="C1029" s="182" t="s">
        <v>1669</v>
      </c>
      <c r="D1029" s="166" t="s">
        <v>235</v>
      </c>
      <c r="E1029" s="166" t="s">
        <v>1670</v>
      </c>
      <c r="F1029" s="167" t="s">
        <v>1906</v>
      </c>
      <c r="G1029" s="185" t="s">
        <v>1907</v>
      </c>
      <c r="H1029" s="186" t="s">
        <v>1907</v>
      </c>
      <c r="I1029" s="186" t="s">
        <v>1907</v>
      </c>
      <c r="J1029" s="186" t="s">
        <v>1907</v>
      </c>
      <c r="K1029" s="168">
        <v>0.9</v>
      </c>
      <c r="L1029" s="169" t="s">
        <v>40</v>
      </c>
      <c r="M1029" s="169" t="s">
        <v>40</v>
      </c>
      <c r="N1029" s="170" t="s">
        <v>40</v>
      </c>
      <c r="O1029" s="170" t="s">
        <v>40</v>
      </c>
      <c r="P1029" s="356">
        <v>0.9</v>
      </c>
      <c r="Q1029" s="357" t="s">
        <v>40</v>
      </c>
      <c r="R1029" s="169" t="s">
        <v>40</v>
      </c>
      <c r="S1029" s="169" t="s">
        <v>40</v>
      </c>
      <c r="T1029" s="169">
        <v>0</v>
      </c>
      <c r="U1029" s="356">
        <v>0.9</v>
      </c>
      <c r="V1029" s="169" t="s">
        <v>40</v>
      </c>
      <c r="W1029" s="169" t="s">
        <v>40</v>
      </c>
      <c r="X1029" s="169" t="s">
        <v>40</v>
      </c>
      <c r="Y1029" s="169">
        <v>0.9375</v>
      </c>
      <c r="Z1029" s="356">
        <v>0.92</v>
      </c>
      <c r="AA1029" s="356" t="s">
        <v>40</v>
      </c>
      <c r="AB1029" s="356" t="s">
        <v>40</v>
      </c>
      <c r="AC1029" s="356" t="s">
        <v>40</v>
      </c>
      <c r="AD1029" s="356" t="s">
        <v>40</v>
      </c>
      <c r="AE1029" s="356">
        <v>0.92</v>
      </c>
      <c r="AF1029" s="169">
        <v>1</v>
      </c>
      <c r="AG1029" s="169">
        <v>0.997175141242938</v>
      </c>
      <c r="AH1029" s="169">
        <v>0.997787610619469</v>
      </c>
      <c r="AI1029" s="169">
        <v>0.999463663180477</v>
      </c>
      <c r="AJ1029" s="356">
        <v>0.92</v>
      </c>
      <c r="AK1029" s="169" t="s">
        <v>40</v>
      </c>
      <c r="AL1029" s="169" t="s">
        <v>40</v>
      </c>
      <c r="AM1029" s="169" t="s">
        <v>40</v>
      </c>
      <c r="AN1029" s="169">
        <v>0.941176470588235</v>
      </c>
      <c r="AO1029" s="168">
        <v>0.99</v>
      </c>
      <c r="AP1029" s="358">
        <v>1</v>
      </c>
      <c r="AQ1029" s="358" t="s">
        <v>40</v>
      </c>
      <c r="AR1029" s="358" t="s">
        <v>40</v>
      </c>
      <c r="AS1029" s="359">
        <v>1</v>
      </c>
      <c r="AT1029" s="364">
        <v>0.0656418488929858</v>
      </c>
      <c r="AU1029" s="361" t="s">
        <v>40</v>
      </c>
      <c r="AV1029" s="362" t="s">
        <v>40</v>
      </c>
      <c r="AW1029" s="362" t="s">
        <v>40</v>
      </c>
      <c r="AX1029" s="362" t="s">
        <v>40</v>
      </c>
      <c r="AY1029" s="142"/>
      <c r="AZ1029" s="140"/>
    </row>
    <row r="1030" spans="1:52">
      <c r="A1030" s="138"/>
      <c r="B1030" s="142"/>
      <c r="C1030" s="182" t="s">
        <v>1669</v>
      </c>
      <c r="D1030" s="166" t="s">
        <v>235</v>
      </c>
      <c r="E1030" s="166" t="s">
        <v>1670</v>
      </c>
      <c r="F1030" s="167" t="s">
        <v>1908</v>
      </c>
      <c r="G1030" s="185" t="s">
        <v>1909</v>
      </c>
      <c r="H1030" s="186" t="s">
        <v>1909</v>
      </c>
      <c r="I1030" s="186" t="s">
        <v>1909</v>
      </c>
      <c r="J1030" s="186" t="s">
        <v>1909</v>
      </c>
      <c r="K1030" s="168">
        <v>0.9</v>
      </c>
      <c r="L1030" s="169" t="s">
        <v>40</v>
      </c>
      <c r="M1030" s="169" t="s">
        <v>40</v>
      </c>
      <c r="N1030" s="170" t="s">
        <v>40</v>
      </c>
      <c r="O1030" s="170" t="s">
        <v>40</v>
      </c>
      <c r="P1030" s="356">
        <v>0.9</v>
      </c>
      <c r="Q1030" s="357" t="s">
        <v>40</v>
      </c>
      <c r="R1030" s="169" t="s">
        <v>40</v>
      </c>
      <c r="S1030" s="169" t="s">
        <v>40</v>
      </c>
      <c r="T1030" s="169">
        <v>0</v>
      </c>
      <c r="U1030" s="356">
        <v>0.9</v>
      </c>
      <c r="V1030" s="169" t="s">
        <v>40</v>
      </c>
      <c r="W1030" s="169" t="s">
        <v>40</v>
      </c>
      <c r="X1030" s="169" t="s">
        <v>40</v>
      </c>
      <c r="Y1030" s="169">
        <v>1</v>
      </c>
      <c r="Z1030" s="356">
        <v>0.92</v>
      </c>
      <c r="AA1030" s="356" t="s">
        <v>40</v>
      </c>
      <c r="AB1030" s="356" t="s">
        <v>40</v>
      </c>
      <c r="AC1030" s="356" t="s">
        <v>40</v>
      </c>
      <c r="AD1030" s="356">
        <v>1</v>
      </c>
      <c r="AE1030" s="356">
        <v>0.92</v>
      </c>
      <c r="AF1030" s="169">
        <v>1</v>
      </c>
      <c r="AG1030" s="169">
        <v>1</v>
      </c>
      <c r="AH1030" s="169">
        <v>1</v>
      </c>
      <c r="AI1030" s="169">
        <v>1</v>
      </c>
      <c r="AJ1030" s="356">
        <v>0.92</v>
      </c>
      <c r="AK1030" s="169" t="s">
        <v>40</v>
      </c>
      <c r="AL1030" s="169">
        <v>1</v>
      </c>
      <c r="AM1030" s="169" t="s">
        <v>40</v>
      </c>
      <c r="AN1030" s="169">
        <v>1</v>
      </c>
      <c r="AO1030" s="168">
        <v>0.99</v>
      </c>
      <c r="AP1030" s="358">
        <v>1</v>
      </c>
      <c r="AQ1030" s="358">
        <v>1</v>
      </c>
      <c r="AR1030" s="358">
        <v>1</v>
      </c>
      <c r="AS1030" s="359">
        <v>1</v>
      </c>
      <c r="AT1030" s="364">
        <v>0.0656418488929858</v>
      </c>
      <c r="AU1030" s="361" t="s">
        <v>40</v>
      </c>
      <c r="AV1030" s="362" t="s">
        <v>40</v>
      </c>
      <c r="AW1030" s="362" t="s">
        <v>40</v>
      </c>
      <c r="AX1030" s="362" t="s">
        <v>40</v>
      </c>
      <c r="AY1030" s="142"/>
      <c r="AZ1030" s="140"/>
    </row>
    <row r="1031" spans="1:52">
      <c r="A1031" s="138"/>
      <c r="B1031" s="142"/>
      <c r="C1031" s="182" t="s">
        <v>1669</v>
      </c>
      <c r="D1031" s="166" t="s">
        <v>235</v>
      </c>
      <c r="E1031" s="166" t="s">
        <v>1670</v>
      </c>
      <c r="F1031" s="167" t="s">
        <v>1910</v>
      </c>
      <c r="G1031" s="187" t="s">
        <v>1911</v>
      </c>
      <c r="H1031" s="188" t="s">
        <v>1911</v>
      </c>
      <c r="I1031" s="188" t="s">
        <v>1911</v>
      </c>
      <c r="J1031" s="188" t="s">
        <v>1911</v>
      </c>
      <c r="K1031" s="168">
        <v>0.9</v>
      </c>
      <c r="L1031" s="169" t="s">
        <v>40</v>
      </c>
      <c r="M1031" s="169" t="s">
        <v>40</v>
      </c>
      <c r="N1031" s="170" t="s">
        <v>40</v>
      </c>
      <c r="O1031" s="170" t="s">
        <v>40</v>
      </c>
      <c r="P1031" s="356">
        <v>0.9</v>
      </c>
      <c r="Q1031" s="357" t="s">
        <v>40</v>
      </c>
      <c r="R1031" s="169" t="s">
        <v>40</v>
      </c>
      <c r="S1031" s="169" t="s">
        <v>40</v>
      </c>
      <c r="T1031" s="169">
        <v>0</v>
      </c>
      <c r="U1031" s="356">
        <v>0.9</v>
      </c>
      <c r="V1031" s="169" t="s">
        <v>40</v>
      </c>
      <c r="W1031" s="169" t="s">
        <v>40</v>
      </c>
      <c r="X1031" s="169" t="s">
        <v>40</v>
      </c>
      <c r="Y1031" s="169">
        <v>1</v>
      </c>
      <c r="Z1031" s="356">
        <v>0.92</v>
      </c>
      <c r="AA1031" s="356" t="s">
        <v>40</v>
      </c>
      <c r="AB1031" s="356" t="s">
        <v>40</v>
      </c>
      <c r="AC1031" s="356" t="s">
        <v>40</v>
      </c>
      <c r="AD1031" s="356" t="s">
        <v>40</v>
      </c>
      <c r="AE1031" s="356">
        <v>0.92</v>
      </c>
      <c r="AF1031" s="169">
        <v>1</v>
      </c>
      <c r="AG1031" s="169">
        <v>1</v>
      </c>
      <c r="AH1031" s="169">
        <v>1</v>
      </c>
      <c r="AI1031" s="169">
        <v>0.999894325266829</v>
      </c>
      <c r="AJ1031" s="356">
        <v>0.92</v>
      </c>
      <c r="AK1031" s="169" t="s">
        <v>40</v>
      </c>
      <c r="AL1031" s="169" t="s">
        <v>40</v>
      </c>
      <c r="AM1031" s="169" t="s">
        <v>40</v>
      </c>
      <c r="AN1031" s="169">
        <v>1</v>
      </c>
      <c r="AO1031" s="168">
        <v>0.99</v>
      </c>
      <c r="AP1031" s="358" t="s">
        <v>40</v>
      </c>
      <c r="AQ1031" s="358" t="s">
        <v>40</v>
      </c>
      <c r="AR1031" s="358">
        <v>1</v>
      </c>
      <c r="AS1031" s="359">
        <v>1</v>
      </c>
      <c r="AT1031" s="364">
        <v>0.0656418488929858</v>
      </c>
      <c r="AU1031" s="361" t="s">
        <v>40</v>
      </c>
      <c r="AV1031" s="362" t="s">
        <v>40</v>
      </c>
      <c r="AW1031" s="362" t="s">
        <v>40</v>
      </c>
      <c r="AX1031" s="362" t="s">
        <v>40</v>
      </c>
      <c r="AY1031" s="142"/>
      <c r="AZ1031" s="140"/>
    </row>
    <row r="1032" spans="1:52">
      <c r="A1032" s="138"/>
      <c r="B1032" s="142"/>
      <c r="C1032" s="182" t="s">
        <v>1669</v>
      </c>
      <c r="D1032" s="166" t="s">
        <v>26</v>
      </c>
      <c r="E1032" s="166" t="s">
        <v>1670</v>
      </c>
      <c r="F1032" s="167" t="s">
        <v>1912</v>
      </c>
      <c r="G1032" s="187" t="s">
        <v>1913</v>
      </c>
      <c r="H1032" s="188" t="s">
        <v>1913</v>
      </c>
      <c r="I1032" s="188" t="s">
        <v>1913</v>
      </c>
      <c r="J1032" s="188" t="s">
        <v>1913</v>
      </c>
      <c r="K1032" s="168">
        <v>0.9</v>
      </c>
      <c r="L1032" s="169">
        <v>0.95</v>
      </c>
      <c r="M1032" s="169">
        <v>0.944444444444444</v>
      </c>
      <c r="N1032" s="170">
        <v>0.894736842105263</v>
      </c>
      <c r="O1032" s="170">
        <v>0.947935368043088</v>
      </c>
      <c r="P1032" s="356">
        <v>0.9</v>
      </c>
      <c r="Q1032" s="357">
        <v>0.981733220050977</v>
      </c>
      <c r="R1032" s="169">
        <v>0.982233502538071</v>
      </c>
      <c r="S1032" s="169">
        <v>0.97254004576659</v>
      </c>
      <c r="T1032" s="169">
        <v>0.968548818505469</v>
      </c>
      <c r="U1032" s="356">
        <v>0.9</v>
      </c>
      <c r="V1032" s="169">
        <v>0.884876805437553</v>
      </c>
      <c r="W1032" s="169">
        <v>0.896785109983079</v>
      </c>
      <c r="X1032" s="169">
        <v>0.904462242562929</v>
      </c>
      <c r="Y1032" s="169">
        <v>0.873457416391507</v>
      </c>
      <c r="Z1032" s="356">
        <v>0.92</v>
      </c>
      <c r="AA1032" s="356">
        <v>0.938856015779093</v>
      </c>
      <c r="AB1032" s="356">
        <v>0.91362763915547</v>
      </c>
      <c r="AC1032" s="356">
        <v>0.958424507658643</v>
      </c>
      <c r="AD1032" s="356">
        <v>0.900853850617591</v>
      </c>
      <c r="AE1032" s="356">
        <v>0.92</v>
      </c>
      <c r="AF1032" s="169">
        <v>0.960423537580281</v>
      </c>
      <c r="AG1032" s="169">
        <v>0.983174170077308</v>
      </c>
      <c r="AH1032" s="169">
        <v>0.922345726331928</v>
      </c>
      <c r="AI1032" s="169">
        <v>0.975392241794205</v>
      </c>
      <c r="AJ1032" s="356">
        <v>0.92</v>
      </c>
      <c r="AK1032" s="169">
        <v>0.941320293398533</v>
      </c>
      <c r="AL1032" s="169">
        <v>0.927187316500294</v>
      </c>
      <c r="AM1032" s="169">
        <v>0.945676776822091</v>
      </c>
      <c r="AN1032" s="169">
        <v>0.925157962993681</v>
      </c>
      <c r="AO1032" s="168">
        <v>0.99</v>
      </c>
      <c r="AP1032" s="358">
        <v>1</v>
      </c>
      <c r="AQ1032" s="358">
        <v>1</v>
      </c>
      <c r="AR1032" s="358">
        <v>1</v>
      </c>
      <c r="AS1032" s="359">
        <v>1</v>
      </c>
      <c r="AT1032" s="364">
        <v>0.0656418488929858</v>
      </c>
      <c r="AU1032" s="361">
        <v>0.129032258064516</v>
      </c>
      <c r="AV1032" s="362">
        <v>0.135135135135135</v>
      </c>
      <c r="AW1032" s="362">
        <v>0.0740740740740741</v>
      </c>
      <c r="AX1032" s="362">
        <v>0.0584329349269588</v>
      </c>
      <c r="AY1032" s="142"/>
      <c r="AZ1032" s="140"/>
    </row>
    <row r="1033" spans="1:52">
      <c r="A1033" s="138"/>
      <c r="B1033" s="142"/>
      <c r="C1033" s="182" t="s">
        <v>1669</v>
      </c>
      <c r="D1033" s="166" t="s">
        <v>26</v>
      </c>
      <c r="E1033" s="166" t="s">
        <v>1670</v>
      </c>
      <c r="F1033" s="167" t="s">
        <v>1914</v>
      </c>
      <c r="G1033" s="185" t="s">
        <v>1915</v>
      </c>
      <c r="H1033" s="186" t="s">
        <v>1915</v>
      </c>
      <c r="I1033" s="186" t="s">
        <v>1915</v>
      </c>
      <c r="J1033" s="186" t="s">
        <v>1915</v>
      </c>
      <c r="K1033" s="168">
        <v>0.9</v>
      </c>
      <c r="L1033" s="169">
        <v>1</v>
      </c>
      <c r="M1033" s="169">
        <v>0.961538461538462</v>
      </c>
      <c r="N1033" s="170">
        <v>1</v>
      </c>
      <c r="O1033" s="170">
        <v>0.982798165137615</v>
      </c>
      <c r="P1033" s="356">
        <v>0.9</v>
      </c>
      <c r="Q1033" s="357">
        <v>0.98019801980198</v>
      </c>
      <c r="R1033" s="169">
        <v>0.976461655277145</v>
      </c>
      <c r="S1033" s="169">
        <v>0.983193277310924</v>
      </c>
      <c r="T1033" s="169">
        <v>0.979941697199861</v>
      </c>
      <c r="U1033" s="356">
        <v>0.9</v>
      </c>
      <c r="V1033" s="169">
        <v>0.916959437879272</v>
      </c>
      <c r="W1033" s="169">
        <v>0.941533788914199</v>
      </c>
      <c r="X1033" s="169">
        <v>0.933706816059757</v>
      </c>
      <c r="Y1033" s="169">
        <v>0.927923831938167</v>
      </c>
      <c r="Z1033" s="356">
        <v>0.92</v>
      </c>
      <c r="AA1033" s="356">
        <v>0.949910554561717</v>
      </c>
      <c r="AB1033" s="356">
        <v>0.922958397534669</v>
      </c>
      <c r="AC1033" s="356">
        <v>0.94269340974212</v>
      </c>
      <c r="AD1033" s="356">
        <v>0.934391534391534</v>
      </c>
      <c r="AE1033" s="356">
        <v>0.92</v>
      </c>
      <c r="AF1033" s="169">
        <v>1</v>
      </c>
      <c r="AG1033" s="169">
        <v>0.999498997995992</v>
      </c>
      <c r="AH1033" s="169">
        <v>0.99875</v>
      </c>
      <c r="AI1033" s="169">
        <v>0.994650201295671</v>
      </c>
      <c r="AJ1033" s="356">
        <v>0.92</v>
      </c>
      <c r="AK1033" s="169">
        <v>0.963414634146341</v>
      </c>
      <c r="AL1033" s="169">
        <v>0.963396034570412</v>
      </c>
      <c r="AM1033" s="169">
        <v>0.96669341894061</v>
      </c>
      <c r="AN1033" s="169">
        <v>0.967789295724518</v>
      </c>
      <c r="AO1033" s="168">
        <v>0.99</v>
      </c>
      <c r="AP1033" s="358">
        <v>1</v>
      </c>
      <c r="AQ1033" s="358">
        <v>1</v>
      </c>
      <c r="AR1033" s="358">
        <v>1</v>
      </c>
      <c r="AS1033" s="359">
        <v>1</v>
      </c>
      <c r="AT1033" s="364">
        <v>0.0656418488929858</v>
      </c>
      <c r="AU1033" s="361">
        <v>0.314285714285714</v>
      </c>
      <c r="AV1033" s="362">
        <v>0.0263157894736842</v>
      </c>
      <c r="AW1033" s="362">
        <v>0.0769230769230769</v>
      </c>
      <c r="AX1033" s="362">
        <v>0.0618279569892473</v>
      </c>
      <c r="AY1033" s="142"/>
      <c r="AZ1033" s="140"/>
    </row>
    <row r="1034" spans="1:52">
      <c r="A1034" s="138"/>
      <c r="B1034" s="142"/>
      <c r="C1034" s="182" t="s">
        <v>1669</v>
      </c>
      <c r="D1034" s="166" t="s">
        <v>26</v>
      </c>
      <c r="E1034" s="166" t="s">
        <v>1670</v>
      </c>
      <c r="F1034" s="167" t="s">
        <v>1916</v>
      </c>
      <c r="G1034" s="185" t="s">
        <v>1917</v>
      </c>
      <c r="H1034" s="186" t="s">
        <v>1917</v>
      </c>
      <c r="I1034" s="186" t="s">
        <v>1917</v>
      </c>
      <c r="J1034" s="186" t="s">
        <v>1917</v>
      </c>
      <c r="K1034" s="168">
        <v>0.9</v>
      </c>
      <c r="L1034" s="169">
        <v>0.868421052631579</v>
      </c>
      <c r="M1034" s="169">
        <v>0.771428571428571</v>
      </c>
      <c r="N1034" s="170">
        <v>0.771428571428571</v>
      </c>
      <c r="O1034" s="170">
        <v>0.839918946301925</v>
      </c>
      <c r="P1034" s="356">
        <v>0.9</v>
      </c>
      <c r="Q1034" s="357">
        <v>0.86581956797967</v>
      </c>
      <c r="R1034" s="169">
        <v>0.844275637547477</v>
      </c>
      <c r="S1034" s="169">
        <v>0.823611111111111</v>
      </c>
      <c r="T1034" s="169">
        <v>0.830582353129707</v>
      </c>
      <c r="U1034" s="356">
        <v>0.9</v>
      </c>
      <c r="V1034" s="169">
        <v>0.806353240152478</v>
      </c>
      <c r="W1034" s="169">
        <v>0.820401519262073</v>
      </c>
      <c r="X1034" s="169">
        <v>0.754861111111111</v>
      </c>
      <c r="Y1034" s="169">
        <v>0.725692552589126</v>
      </c>
      <c r="Z1034" s="356">
        <v>0.92</v>
      </c>
      <c r="AA1034" s="356">
        <v>0.753914988814318</v>
      </c>
      <c r="AB1034" s="356">
        <v>0.6815834767642</v>
      </c>
      <c r="AC1034" s="356">
        <v>0.814921090387374</v>
      </c>
      <c r="AD1034" s="356">
        <v>0.663879598662207</v>
      </c>
      <c r="AE1034" s="356">
        <v>0.92</v>
      </c>
      <c r="AF1034" s="169">
        <v>0.980132450331126</v>
      </c>
      <c r="AG1034" s="169">
        <v>0.973309178743961</v>
      </c>
      <c r="AH1034" s="169">
        <v>0.88367129135539</v>
      </c>
      <c r="AI1034" s="169">
        <v>0.976675378749307</v>
      </c>
      <c r="AJ1034" s="356">
        <v>0.92</v>
      </c>
      <c r="AK1034" s="169">
        <v>0.889625181196935</v>
      </c>
      <c r="AL1034" s="169">
        <v>0.860561056105611</v>
      </c>
      <c r="AM1034" s="169">
        <v>0.878703186137507</v>
      </c>
      <c r="AN1034" s="169">
        <v>0.852534480464766</v>
      </c>
      <c r="AO1034" s="168">
        <v>0.99</v>
      </c>
      <c r="AP1034" s="358">
        <v>1</v>
      </c>
      <c r="AQ1034" s="358">
        <v>1</v>
      </c>
      <c r="AR1034" s="358">
        <v>1</v>
      </c>
      <c r="AS1034" s="359">
        <v>1</v>
      </c>
      <c r="AT1034" s="364">
        <v>0.0656418488929858</v>
      </c>
      <c r="AU1034" s="361">
        <v>0.208333333333333</v>
      </c>
      <c r="AV1034" s="362">
        <v>0</v>
      </c>
      <c r="AW1034" s="362">
        <v>0</v>
      </c>
      <c r="AX1034" s="362">
        <v>0.0430528375733855</v>
      </c>
      <c r="AY1034" s="142"/>
      <c r="AZ1034" s="140"/>
    </row>
    <row r="1035" spans="1:52">
      <c r="A1035" s="138"/>
      <c r="B1035" s="142"/>
      <c r="C1035" s="182" t="s">
        <v>1669</v>
      </c>
      <c r="D1035" s="166" t="s">
        <v>26</v>
      </c>
      <c r="E1035" s="166" t="s">
        <v>1670</v>
      </c>
      <c r="F1035" s="167" t="s">
        <v>1918</v>
      </c>
      <c r="G1035" s="185" t="s">
        <v>1919</v>
      </c>
      <c r="H1035" s="186" t="s">
        <v>1919</v>
      </c>
      <c r="I1035" s="186" t="s">
        <v>1919</v>
      </c>
      <c r="J1035" s="186" t="s">
        <v>1919</v>
      </c>
      <c r="K1035" s="168">
        <v>0.9</v>
      </c>
      <c r="L1035" s="169">
        <v>0.935483870967742</v>
      </c>
      <c r="M1035" s="169">
        <v>0.923076923076923</v>
      </c>
      <c r="N1035" s="170">
        <v>0.892857142857143</v>
      </c>
      <c r="O1035" s="170">
        <v>0.928039702233251</v>
      </c>
      <c r="P1035" s="356">
        <v>0.9</v>
      </c>
      <c r="Q1035" s="357">
        <v>0.949875466998755</v>
      </c>
      <c r="R1035" s="169">
        <v>0.963105303612606</v>
      </c>
      <c r="S1035" s="169">
        <v>0.947134606841404</v>
      </c>
      <c r="T1035" s="169">
        <v>0.914843107609878</v>
      </c>
      <c r="U1035" s="356">
        <v>0.9</v>
      </c>
      <c r="V1035" s="169">
        <v>0.88947696139477</v>
      </c>
      <c r="W1035" s="169">
        <v>0.904688700999231</v>
      </c>
      <c r="X1035" s="169">
        <v>0.890270990670813</v>
      </c>
      <c r="Y1035" s="169">
        <v>0.874499350149863</v>
      </c>
      <c r="Z1035" s="356">
        <v>0.92</v>
      </c>
      <c r="AA1035" s="356">
        <v>0.930656934306569</v>
      </c>
      <c r="AB1035" s="356">
        <v>0.879756468797565</v>
      </c>
      <c r="AC1035" s="356">
        <v>0.75</v>
      </c>
      <c r="AD1035" s="356">
        <v>0.873080724876442</v>
      </c>
      <c r="AE1035" s="356">
        <v>0.92</v>
      </c>
      <c r="AF1035" s="169">
        <v>0.99971181556196</v>
      </c>
      <c r="AG1035" s="169">
        <v>0.998668948469291</v>
      </c>
      <c r="AH1035" s="169">
        <v>0.99800796812749</v>
      </c>
      <c r="AI1035" s="169">
        <v>0.995412425020553</v>
      </c>
      <c r="AJ1035" s="356">
        <v>0.92</v>
      </c>
      <c r="AK1035" s="169">
        <v>0.961436170212766</v>
      </c>
      <c r="AL1035" s="169">
        <v>0.933605720122574</v>
      </c>
      <c r="AM1035" s="169">
        <v>0.939252336448598</v>
      </c>
      <c r="AN1035" s="169">
        <v>0.952331011337668</v>
      </c>
      <c r="AO1035" s="168">
        <v>0.99</v>
      </c>
      <c r="AP1035" s="358">
        <v>1</v>
      </c>
      <c r="AQ1035" s="358">
        <v>1</v>
      </c>
      <c r="AR1035" s="358">
        <v>1</v>
      </c>
      <c r="AS1035" s="359">
        <v>1</v>
      </c>
      <c r="AT1035" s="364">
        <v>0.0656418488929858</v>
      </c>
      <c r="AU1035" s="361">
        <v>0.411764705882353</v>
      </c>
      <c r="AV1035" s="362">
        <v>0</v>
      </c>
      <c r="AW1035" s="362">
        <v>0</v>
      </c>
      <c r="AX1035" s="362">
        <v>0.0717948717948718</v>
      </c>
      <c r="AY1035" s="142"/>
      <c r="AZ1035" s="140"/>
    </row>
    <row r="1036" spans="1:52">
      <c r="A1036" s="138"/>
      <c r="B1036" s="142"/>
      <c r="C1036" s="182" t="s">
        <v>1669</v>
      </c>
      <c r="D1036" s="166" t="s">
        <v>26</v>
      </c>
      <c r="E1036" s="166" t="s">
        <v>1670</v>
      </c>
      <c r="F1036" s="167" t="s">
        <v>1920</v>
      </c>
      <c r="G1036" s="185" t="s">
        <v>1921</v>
      </c>
      <c r="H1036" s="186" t="s">
        <v>1921</v>
      </c>
      <c r="I1036" s="186" t="s">
        <v>1921</v>
      </c>
      <c r="J1036" s="186" t="s">
        <v>1921</v>
      </c>
      <c r="K1036" s="168">
        <v>0.9</v>
      </c>
      <c r="L1036" s="169">
        <v>1</v>
      </c>
      <c r="M1036" s="169">
        <v>1</v>
      </c>
      <c r="N1036" s="170">
        <v>1</v>
      </c>
      <c r="O1036" s="170">
        <v>0.992079207920792</v>
      </c>
      <c r="P1036" s="356">
        <v>0.9</v>
      </c>
      <c r="Q1036" s="357">
        <v>0.950673931746487</v>
      </c>
      <c r="R1036" s="169">
        <v>0.974358974358974</v>
      </c>
      <c r="S1036" s="169">
        <v>0.964451313755796</v>
      </c>
      <c r="T1036" s="169">
        <v>0.953181571325127</v>
      </c>
      <c r="U1036" s="356">
        <v>0.9</v>
      </c>
      <c r="V1036" s="169">
        <v>0.907657011757958</v>
      </c>
      <c r="W1036" s="169">
        <v>0.92057535959975</v>
      </c>
      <c r="X1036" s="169">
        <v>0.926970633693972</v>
      </c>
      <c r="Y1036" s="169">
        <v>0.914701755973932</v>
      </c>
      <c r="Z1036" s="356">
        <v>0.92</v>
      </c>
      <c r="AA1036" s="356">
        <v>0.924812030075188</v>
      </c>
      <c r="AB1036" s="356">
        <v>0.87075928917609</v>
      </c>
      <c r="AC1036" s="356">
        <v>0.947368421052632</v>
      </c>
      <c r="AD1036" s="356">
        <v>0.913468480977506</v>
      </c>
      <c r="AE1036" s="356">
        <v>0.92</v>
      </c>
      <c r="AF1036" s="169">
        <v>0.998929336188437</v>
      </c>
      <c r="AG1036" s="169">
        <v>0.99801093983093</v>
      </c>
      <c r="AH1036" s="169">
        <v>0.997995991983968</v>
      </c>
      <c r="AI1036" s="169">
        <v>0.993911376705378</v>
      </c>
      <c r="AJ1036" s="356">
        <v>0.92</v>
      </c>
      <c r="AK1036" s="169">
        <v>0.967802146523565</v>
      </c>
      <c r="AL1036" s="169">
        <v>0.944995491433724</v>
      </c>
      <c r="AM1036" s="169">
        <v>0.971922951354881</v>
      </c>
      <c r="AN1036" s="169">
        <v>0.969049006522924</v>
      </c>
      <c r="AO1036" s="168">
        <v>0.99</v>
      </c>
      <c r="AP1036" s="358">
        <v>1</v>
      </c>
      <c r="AQ1036" s="358">
        <v>1</v>
      </c>
      <c r="AR1036" s="358">
        <v>1</v>
      </c>
      <c r="AS1036" s="359">
        <v>1</v>
      </c>
      <c r="AT1036" s="364">
        <v>0.0656418488929858</v>
      </c>
      <c r="AU1036" s="361">
        <v>0.333333333333333</v>
      </c>
      <c r="AV1036" s="362">
        <v>0</v>
      </c>
      <c r="AW1036" s="362">
        <v>0</v>
      </c>
      <c r="AX1036" s="362">
        <v>0.0804347826086956</v>
      </c>
      <c r="AY1036" s="142"/>
      <c r="AZ1036" s="140"/>
    </row>
    <row r="1037" spans="1:52">
      <c r="A1037" s="138"/>
      <c r="B1037" s="142"/>
      <c r="C1037" s="182" t="s">
        <v>1669</v>
      </c>
      <c r="D1037" s="166" t="s">
        <v>26</v>
      </c>
      <c r="E1037" s="166" t="s">
        <v>1670</v>
      </c>
      <c r="F1037" s="167" t="s">
        <v>1922</v>
      </c>
      <c r="G1037" s="185" t="s">
        <v>1923</v>
      </c>
      <c r="H1037" s="186" t="s">
        <v>1923</v>
      </c>
      <c r="I1037" s="186" t="s">
        <v>1923</v>
      </c>
      <c r="J1037" s="186" t="s">
        <v>1923</v>
      </c>
      <c r="K1037" s="168">
        <v>0.9</v>
      </c>
      <c r="L1037" s="169">
        <v>0.977272727272727</v>
      </c>
      <c r="M1037" s="169">
        <v>0.971428571428571</v>
      </c>
      <c r="N1037" s="170">
        <v>0.948717948717949</v>
      </c>
      <c r="O1037" s="170">
        <v>0.957429718875502</v>
      </c>
      <c r="P1037" s="356">
        <v>0.9</v>
      </c>
      <c r="Q1037" s="357">
        <v>0.955021676300578</v>
      </c>
      <c r="R1037" s="169">
        <v>0.993545937737282</v>
      </c>
      <c r="S1037" s="169">
        <v>0.994929006085193</v>
      </c>
      <c r="T1037" s="169">
        <v>0.981816791558342</v>
      </c>
      <c r="U1037" s="356">
        <v>0.9</v>
      </c>
      <c r="V1037" s="169">
        <v>0.944725433526012</v>
      </c>
      <c r="W1037" s="169">
        <v>0.972285497342445</v>
      </c>
      <c r="X1037" s="169">
        <v>0.968559837728195</v>
      </c>
      <c r="Y1037" s="169">
        <v>0.957646429117602</v>
      </c>
      <c r="Z1037" s="356">
        <v>0.92</v>
      </c>
      <c r="AA1037" s="356">
        <v>0.5</v>
      </c>
      <c r="AB1037" s="356">
        <v>1</v>
      </c>
      <c r="AC1037" s="356">
        <v>1</v>
      </c>
      <c r="AD1037" s="356">
        <v>0.833333333333333</v>
      </c>
      <c r="AE1037" s="356">
        <v>0.92</v>
      </c>
      <c r="AF1037" s="169">
        <v>1</v>
      </c>
      <c r="AG1037" s="169">
        <v>0.999121265377856</v>
      </c>
      <c r="AH1037" s="169">
        <v>0.999330805264332</v>
      </c>
      <c r="AI1037" s="169">
        <v>0.993143635035527</v>
      </c>
      <c r="AJ1037" s="356">
        <v>0.92</v>
      </c>
      <c r="AK1037" s="169">
        <v>0.986279111753024</v>
      </c>
      <c r="AL1037" s="169">
        <v>0.988248673237301</v>
      </c>
      <c r="AM1037" s="169">
        <v>0.991128010139417</v>
      </c>
      <c r="AN1037" s="169">
        <v>0.990202372218146</v>
      </c>
      <c r="AO1037" s="168">
        <v>0.99</v>
      </c>
      <c r="AP1037" s="358">
        <v>1</v>
      </c>
      <c r="AQ1037" s="358">
        <v>1</v>
      </c>
      <c r="AR1037" s="358">
        <v>1</v>
      </c>
      <c r="AS1037" s="359">
        <v>1</v>
      </c>
      <c r="AT1037" s="364">
        <v>0.0656418488929858</v>
      </c>
      <c r="AU1037" s="361">
        <v>0.2</v>
      </c>
      <c r="AV1037" s="362">
        <v>0</v>
      </c>
      <c r="AW1037" s="362">
        <v>0</v>
      </c>
      <c r="AX1037" s="362">
        <v>0.0959488272921109</v>
      </c>
      <c r="AY1037" s="142"/>
      <c r="AZ1037" s="140"/>
    </row>
    <row r="1038" spans="1:52">
      <c r="A1038" s="138"/>
      <c r="B1038" s="142"/>
      <c r="C1038" s="182" t="s">
        <v>1669</v>
      </c>
      <c r="D1038" s="166" t="s">
        <v>26</v>
      </c>
      <c r="E1038" s="166" t="s">
        <v>1670</v>
      </c>
      <c r="F1038" s="167" t="s">
        <v>1924</v>
      </c>
      <c r="G1038" s="185" t="s">
        <v>1925</v>
      </c>
      <c r="H1038" s="186" t="s">
        <v>1925</v>
      </c>
      <c r="I1038" s="186" t="s">
        <v>1925</v>
      </c>
      <c r="J1038" s="186" t="s">
        <v>1925</v>
      </c>
      <c r="K1038" s="168">
        <v>0.9</v>
      </c>
      <c r="L1038" s="169">
        <v>0.972972972972973</v>
      </c>
      <c r="M1038" s="169">
        <v>0.90625</v>
      </c>
      <c r="N1038" s="170">
        <v>0.852941176470588</v>
      </c>
      <c r="O1038" s="170">
        <v>0.935422602089269</v>
      </c>
      <c r="P1038" s="356">
        <v>0.9</v>
      </c>
      <c r="Q1038" s="357">
        <v>0.949794238683128</v>
      </c>
      <c r="R1038" s="169">
        <v>0.890243902439024</v>
      </c>
      <c r="S1038" s="169">
        <v>0.946251768033946</v>
      </c>
      <c r="T1038" s="169">
        <v>0.93475514135938</v>
      </c>
      <c r="U1038" s="356">
        <v>0.9</v>
      </c>
      <c r="V1038" s="169">
        <v>0.885802469135803</v>
      </c>
      <c r="W1038" s="169">
        <v>0.897560975609756</v>
      </c>
      <c r="X1038" s="169">
        <v>0.892220650636492</v>
      </c>
      <c r="Y1038" s="169">
        <v>0.902710694923608</v>
      </c>
      <c r="Z1038" s="356">
        <v>0.92</v>
      </c>
      <c r="AA1038" s="356">
        <v>0</v>
      </c>
      <c r="AB1038" s="356" t="s">
        <v>40</v>
      </c>
      <c r="AC1038" s="356">
        <v>0</v>
      </c>
      <c r="AD1038" s="356">
        <v>0.5</v>
      </c>
      <c r="AE1038" s="356">
        <v>0.92</v>
      </c>
      <c r="AF1038" s="169">
        <v>0.996051332675222</v>
      </c>
      <c r="AG1038" s="169">
        <v>1</v>
      </c>
      <c r="AH1038" s="169">
        <v>0.987045033929673</v>
      </c>
      <c r="AI1038" s="169">
        <v>0.996799447386599</v>
      </c>
      <c r="AJ1038" s="356">
        <v>0.92</v>
      </c>
      <c r="AK1038" s="169">
        <v>0.958650483439621</v>
      </c>
      <c r="AL1038" s="169">
        <v>0.958617332035054</v>
      </c>
      <c r="AM1038" s="169">
        <v>0.95336348219333</v>
      </c>
      <c r="AN1038" s="169">
        <v>0.965242461141752</v>
      </c>
      <c r="AO1038" s="168">
        <v>0.99</v>
      </c>
      <c r="AP1038" s="358">
        <v>1</v>
      </c>
      <c r="AQ1038" s="358">
        <v>1</v>
      </c>
      <c r="AR1038" s="358">
        <v>1</v>
      </c>
      <c r="AS1038" s="359">
        <v>1</v>
      </c>
      <c r="AT1038" s="364">
        <v>0.0656418488929858</v>
      </c>
      <c r="AU1038" s="361">
        <v>0.166666666666667</v>
      </c>
      <c r="AV1038" s="362">
        <v>0</v>
      </c>
      <c r="AW1038" s="362">
        <v>0</v>
      </c>
      <c r="AX1038" s="362">
        <v>0.0572033898305085</v>
      </c>
      <c r="AY1038" s="142"/>
      <c r="AZ1038" s="140"/>
    </row>
    <row r="1039" spans="1:52">
      <c r="A1039" s="138"/>
      <c r="B1039" s="142"/>
      <c r="C1039" s="182" t="s">
        <v>1669</v>
      </c>
      <c r="D1039" s="166" t="s">
        <v>26</v>
      </c>
      <c r="E1039" s="166" t="s">
        <v>1670</v>
      </c>
      <c r="F1039" s="167" t="s">
        <v>1926</v>
      </c>
      <c r="G1039" s="189" t="s">
        <v>1927</v>
      </c>
      <c r="H1039" s="190" t="s">
        <v>1927</v>
      </c>
      <c r="I1039" s="190" t="s">
        <v>1927</v>
      </c>
      <c r="J1039" s="190" t="s">
        <v>1927</v>
      </c>
      <c r="K1039" s="168">
        <v>0.9</v>
      </c>
      <c r="L1039" s="169">
        <v>0.96</v>
      </c>
      <c r="M1039" s="169">
        <v>0.869565217391304</v>
      </c>
      <c r="N1039" s="170">
        <v>1</v>
      </c>
      <c r="O1039" s="170">
        <v>0.952180028129395</v>
      </c>
      <c r="P1039" s="356">
        <v>0.9</v>
      </c>
      <c r="Q1039" s="357">
        <v>0.946180018558614</v>
      </c>
      <c r="R1039" s="169">
        <v>0.96039603960396</v>
      </c>
      <c r="S1039" s="169">
        <v>0.956333973128599</v>
      </c>
      <c r="T1039" s="169">
        <v>0.946584139040689</v>
      </c>
      <c r="U1039" s="356">
        <v>0.9</v>
      </c>
      <c r="V1039" s="169">
        <v>0.896381070213424</v>
      </c>
      <c r="W1039" s="169">
        <v>0.92998585572843</v>
      </c>
      <c r="X1039" s="169">
        <v>0.918905950095969</v>
      </c>
      <c r="Y1039" s="169">
        <v>0.903547045095453</v>
      </c>
      <c r="Z1039" s="356">
        <v>0.92</v>
      </c>
      <c r="AA1039" s="356">
        <v>0.927215189873418</v>
      </c>
      <c r="AB1039" s="356">
        <v>0.91652754590985</v>
      </c>
      <c r="AC1039" s="356">
        <v>0.946830265848671</v>
      </c>
      <c r="AD1039" s="356">
        <v>0.898017590395086</v>
      </c>
      <c r="AE1039" s="356">
        <v>0.92</v>
      </c>
      <c r="AF1039" s="169">
        <v>0.996574128765505</v>
      </c>
      <c r="AG1039" s="169">
        <v>0.921907216494845</v>
      </c>
      <c r="AH1039" s="169">
        <v>0.873143720110748</v>
      </c>
      <c r="AI1039" s="169">
        <v>0.926731899767583</v>
      </c>
      <c r="AJ1039" s="356">
        <v>0.92</v>
      </c>
      <c r="AK1039" s="169">
        <v>0.960424211070874</v>
      </c>
      <c r="AL1039" s="169">
        <v>0.953326713008937</v>
      </c>
      <c r="AM1039" s="169">
        <v>0.963869463869464</v>
      </c>
      <c r="AN1039" s="169">
        <v>0.957986319452778</v>
      </c>
      <c r="AO1039" s="168">
        <v>0.99</v>
      </c>
      <c r="AP1039" s="358">
        <v>1</v>
      </c>
      <c r="AQ1039" s="358">
        <v>1</v>
      </c>
      <c r="AR1039" s="358">
        <v>1</v>
      </c>
      <c r="AS1039" s="359">
        <v>1</v>
      </c>
      <c r="AT1039" s="364">
        <v>0.0656418488929858</v>
      </c>
      <c r="AU1039" s="361">
        <v>0.363636363636364</v>
      </c>
      <c r="AV1039" s="362">
        <v>0.0666666666666667</v>
      </c>
      <c r="AW1039" s="362">
        <v>0.0625</v>
      </c>
      <c r="AX1039" s="362">
        <v>0.0519031141868512</v>
      </c>
      <c r="AY1039" s="142"/>
      <c r="AZ1039" s="140"/>
    </row>
    <row r="1040" spans="1:52">
      <c r="A1040" s="138"/>
      <c r="B1040" s="142"/>
      <c r="C1040" s="182" t="s">
        <v>1669</v>
      </c>
      <c r="D1040" s="166" t="s">
        <v>26</v>
      </c>
      <c r="E1040" s="166" t="s">
        <v>1670</v>
      </c>
      <c r="F1040" s="167" t="s">
        <v>1928</v>
      </c>
      <c r="G1040" s="185" t="s">
        <v>1929</v>
      </c>
      <c r="H1040" s="186" t="s">
        <v>1929</v>
      </c>
      <c r="I1040" s="186" t="s">
        <v>1929</v>
      </c>
      <c r="J1040" s="186" t="s">
        <v>1929</v>
      </c>
      <c r="K1040" s="168">
        <v>0.9</v>
      </c>
      <c r="L1040" s="169">
        <v>1</v>
      </c>
      <c r="M1040" s="169">
        <v>1</v>
      </c>
      <c r="N1040" s="170">
        <v>0.970588235294118</v>
      </c>
      <c r="O1040" s="170">
        <v>0.981260647359455</v>
      </c>
      <c r="P1040" s="356">
        <v>0.9</v>
      </c>
      <c r="Q1040" s="357">
        <v>0.946110131295317</v>
      </c>
      <c r="R1040" s="169">
        <v>0.948866162738995</v>
      </c>
      <c r="S1040" s="169">
        <v>0.94469921769625</v>
      </c>
      <c r="T1040" s="169">
        <v>0.951987019428821</v>
      </c>
      <c r="U1040" s="356">
        <v>0.9</v>
      </c>
      <c r="V1040" s="169">
        <v>0.917891436409955</v>
      </c>
      <c r="W1040" s="169">
        <v>0.919075144508671</v>
      </c>
      <c r="X1040" s="169">
        <v>0.916913946587537</v>
      </c>
      <c r="Y1040" s="169">
        <v>0.920267009676579</v>
      </c>
      <c r="Z1040" s="356">
        <v>0.92</v>
      </c>
      <c r="AA1040" s="356" t="s">
        <v>40</v>
      </c>
      <c r="AB1040" s="356">
        <v>0</v>
      </c>
      <c r="AC1040" s="356" t="s">
        <v>40</v>
      </c>
      <c r="AD1040" s="356">
        <v>0</v>
      </c>
      <c r="AE1040" s="356">
        <v>0.92</v>
      </c>
      <c r="AF1040" s="169">
        <v>0.998284734133791</v>
      </c>
      <c r="AG1040" s="169">
        <v>0.999660326086957</v>
      </c>
      <c r="AH1040" s="169">
        <v>0.996610169491525</v>
      </c>
      <c r="AI1040" s="169">
        <v>0.996862282146075</v>
      </c>
      <c r="AJ1040" s="356">
        <v>0.92</v>
      </c>
      <c r="AK1040" s="169">
        <v>0.969625710366451</v>
      </c>
      <c r="AL1040" s="169">
        <v>0.962699822380107</v>
      </c>
      <c r="AM1040" s="169">
        <v>0.972491909385113</v>
      </c>
      <c r="AN1040" s="169">
        <v>0.973781543686219</v>
      </c>
      <c r="AO1040" s="168">
        <v>0.99</v>
      </c>
      <c r="AP1040" s="358">
        <v>1</v>
      </c>
      <c r="AQ1040" s="358">
        <v>1</v>
      </c>
      <c r="AR1040" s="358">
        <v>1</v>
      </c>
      <c r="AS1040" s="359">
        <v>1</v>
      </c>
      <c r="AT1040" s="364">
        <v>0.0656418488929858</v>
      </c>
      <c r="AU1040" s="361">
        <v>0.1875</v>
      </c>
      <c r="AV1040" s="362">
        <v>0</v>
      </c>
      <c r="AW1040" s="362">
        <v>0</v>
      </c>
      <c r="AX1040" s="362">
        <v>0.0701168614357262</v>
      </c>
      <c r="AY1040" s="142"/>
      <c r="AZ1040" s="140"/>
    </row>
    <row r="1041" spans="1:52">
      <c r="A1041" s="138"/>
      <c r="B1041" s="142"/>
      <c r="C1041" s="182" t="s">
        <v>1669</v>
      </c>
      <c r="D1041" s="166" t="s">
        <v>235</v>
      </c>
      <c r="E1041" s="166" t="s">
        <v>1670</v>
      </c>
      <c r="F1041" s="167" t="s">
        <v>1930</v>
      </c>
      <c r="G1041" s="185" t="s">
        <v>1931</v>
      </c>
      <c r="H1041" s="186" t="s">
        <v>1931</v>
      </c>
      <c r="I1041" s="186" t="s">
        <v>1931</v>
      </c>
      <c r="J1041" s="186" t="s">
        <v>1931</v>
      </c>
      <c r="K1041" s="168">
        <v>0.9</v>
      </c>
      <c r="L1041" s="169" t="s">
        <v>40</v>
      </c>
      <c r="M1041" s="169" t="s">
        <v>40</v>
      </c>
      <c r="N1041" s="170" t="s">
        <v>40</v>
      </c>
      <c r="O1041" s="170" t="s">
        <v>40</v>
      </c>
      <c r="P1041" s="356">
        <v>0.9</v>
      </c>
      <c r="Q1041" s="357" t="s">
        <v>40</v>
      </c>
      <c r="R1041" s="169" t="s">
        <v>40</v>
      </c>
      <c r="S1041" s="169" t="s">
        <v>40</v>
      </c>
      <c r="T1041" s="169">
        <v>0.571428571428571</v>
      </c>
      <c r="U1041" s="356">
        <v>0.9</v>
      </c>
      <c r="V1041" s="169" t="s">
        <v>40</v>
      </c>
      <c r="W1041" s="169" t="s">
        <v>40</v>
      </c>
      <c r="X1041" s="169" t="s">
        <v>40</v>
      </c>
      <c r="Y1041" s="169">
        <v>1</v>
      </c>
      <c r="Z1041" s="356">
        <v>0.92</v>
      </c>
      <c r="AA1041" s="356" t="s">
        <v>40</v>
      </c>
      <c r="AB1041" s="356" t="s">
        <v>40</v>
      </c>
      <c r="AC1041" s="356" t="s">
        <v>40</v>
      </c>
      <c r="AD1041" s="356">
        <v>1</v>
      </c>
      <c r="AE1041" s="356">
        <v>0.92</v>
      </c>
      <c r="AF1041" s="169">
        <v>1</v>
      </c>
      <c r="AG1041" s="169">
        <v>1</v>
      </c>
      <c r="AH1041" s="169">
        <v>1</v>
      </c>
      <c r="AI1041" s="169">
        <v>0.999205122543608</v>
      </c>
      <c r="AJ1041" s="356">
        <v>0.92</v>
      </c>
      <c r="AK1041" s="169" t="s">
        <v>40</v>
      </c>
      <c r="AL1041" s="169" t="s">
        <v>40</v>
      </c>
      <c r="AM1041" s="169" t="s">
        <v>40</v>
      </c>
      <c r="AN1041" s="169">
        <v>1</v>
      </c>
      <c r="AO1041" s="168">
        <v>0.99</v>
      </c>
      <c r="AP1041" s="358">
        <v>1</v>
      </c>
      <c r="AQ1041" s="358">
        <v>1</v>
      </c>
      <c r="AR1041" s="358" t="s">
        <v>40</v>
      </c>
      <c r="AS1041" s="359">
        <v>1</v>
      </c>
      <c r="AT1041" s="364">
        <v>0.0656418488929858</v>
      </c>
      <c r="AU1041" s="361" t="s">
        <v>40</v>
      </c>
      <c r="AV1041" s="362" t="s">
        <v>40</v>
      </c>
      <c r="AW1041" s="362" t="s">
        <v>40</v>
      </c>
      <c r="AX1041" s="362" t="s">
        <v>40</v>
      </c>
      <c r="AY1041" s="142"/>
      <c r="AZ1041" s="140"/>
    </row>
    <row r="1042" spans="1:52">
      <c r="A1042" s="138"/>
      <c r="B1042" s="142"/>
      <c r="C1042" s="182" t="s">
        <v>1669</v>
      </c>
      <c r="D1042" s="166" t="s">
        <v>26</v>
      </c>
      <c r="E1042" s="166" t="s">
        <v>1670</v>
      </c>
      <c r="F1042" s="167" t="s">
        <v>1932</v>
      </c>
      <c r="G1042" s="185" t="s">
        <v>1933</v>
      </c>
      <c r="H1042" s="186" t="s">
        <v>1933</v>
      </c>
      <c r="I1042" s="186" t="s">
        <v>1933</v>
      </c>
      <c r="J1042" s="186" t="s">
        <v>1933</v>
      </c>
      <c r="K1042" s="168">
        <v>0.9</v>
      </c>
      <c r="L1042" s="169">
        <v>1</v>
      </c>
      <c r="M1042" s="169">
        <v>1</v>
      </c>
      <c r="N1042" s="170">
        <v>1</v>
      </c>
      <c r="O1042" s="170">
        <v>0.996884735202492</v>
      </c>
      <c r="P1042" s="356">
        <v>0.9</v>
      </c>
      <c r="Q1042" s="357">
        <v>0.996153846153846</v>
      </c>
      <c r="R1042" s="169">
        <v>0.987421383647799</v>
      </c>
      <c r="S1042" s="169">
        <v>0.992828685258964</v>
      </c>
      <c r="T1042" s="169">
        <v>0.993733718228543</v>
      </c>
      <c r="U1042" s="356">
        <v>0.9</v>
      </c>
      <c r="V1042" s="169">
        <v>0.937912087912088</v>
      </c>
      <c r="W1042" s="169">
        <v>0.963312368972746</v>
      </c>
      <c r="X1042" s="169">
        <v>0.964143426294821</v>
      </c>
      <c r="Y1042" s="169">
        <v>0.9434861179563</v>
      </c>
      <c r="Z1042" s="356">
        <v>0.92</v>
      </c>
      <c r="AA1042" s="356">
        <v>0.971502590673575</v>
      </c>
      <c r="AB1042" s="356">
        <v>0.938931297709924</v>
      </c>
      <c r="AC1042" s="356">
        <v>0.957703927492447</v>
      </c>
      <c r="AD1042" s="356">
        <v>0.953779827551634</v>
      </c>
      <c r="AE1042" s="356">
        <v>0.92</v>
      </c>
      <c r="AF1042" s="169">
        <v>1</v>
      </c>
      <c r="AG1042" s="169">
        <v>0.999659207088493</v>
      </c>
      <c r="AH1042" s="169">
        <v>0.997857716683031</v>
      </c>
      <c r="AI1042" s="169">
        <v>0.997804298615388</v>
      </c>
      <c r="AJ1042" s="356">
        <v>0.92</v>
      </c>
      <c r="AK1042" s="169">
        <v>0.973254759746147</v>
      </c>
      <c r="AL1042" s="169">
        <v>0.966592427616927</v>
      </c>
      <c r="AM1042" s="169">
        <v>0.976040353089533</v>
      </c>
      <c r="AN1042" s="169">
        <v>0.976764968722073</v>
      </c>
      <c r="AO1042" s="168">
        <v>0.99</v>
      </c>
      <c r="AP1042" s="358">
        <v>1</v>
      </c>
      <c r="AQ1042" s="358">
        <v>1</v>
      </c>
      <c r="AR1042" s="358">
        <v>1</v>
      </c>
      <c r="AS1042" s="359">
        <v>1</v>
      </c>
      <c r="AT1042" s="364">
        <v>0.0656418488929858</v>
      </c>
      <c r="AU1042" s="361">
        <v>0.19047619047619</v>
      </c>
      <c r="AV1042" s="362">
        <v>0</v>
      </c>
      <c r="AW1042" s="362">
        <v>0.0666666666666667</v>
      </c>
      <c r="AX1042" s="362">
        <v>0.0491329479768786</v>
      </c>
      <c r="AY1042" s="142"/>
      <c r="AZ1042" s="140"/>
    </row>
    <row r="1043" spans="1:52">
      <c r="A1043" s="138"/>
      <c r="B1043" s="142"/>
      <c r="C1043" s="182" t="s">
        <v>1669</v>
      </c>
      <c r="D1043" s="166" t="s">
        <v>26</v>
      </c>
      <c r="E1043" s="166" t="s">
        <v>1670</v>
      </c>
      <c r="F1043" s="167" t="s">
        <v>1934</v>
      </c>
      <c r="G1043" s="185" t="s">
        <v>1935</v>
      </c>
      <c r="H1043" s="186" t="s">
        <v>1935</v>
      </c>
      <c r="I1043" s="186" t="s">
        <v>1935</v>
      </c>
      <c r="J1043" s="186" t="s">
        <v>1935</v>
      </c>
      <c r="K1043" s="168">
        <v>0.9</v>
      </c>
      <c r="L1043" s="169">
        <v>0.882352941176471</v>
      </c>
      <c r="M1043" s="169">
        <v>0.8125</v>
      </c>
      <c r="N1043" s="170">
        <v>0.939393939393939</v>
      </c>
      <c r="O1043" s="170">
        <v>0.90073145245559</v>
      </c>
      <c r="P1043" s="356">
        <v>0.9</v>
      </c>
      <c r="Q1043" s="357">
        <v>0.937670722622299</v>
      </c>
      <c r="R1043" s="169">
        <v>0.940022421524664</v>
      </c>
      <c r="S1043" s="169">
        <v>0.937911897329171</v>
      </c>
      <c r="T1043" s="169">
        <v>0.913491469538715</v>
      </c>
      <c r="U1043" s="356">
        <v>0.9</v>
      </c>
      <c r="V1043" s="169">
        <v>0.792401291283834</v>
      </c>
      <c r="W1043" s="169">
        <v>0.81390134529148</v>
      </c>
      <c r="X1043" s="169">
        <v>0.839750260145682</v>
      </c>
      <c r="Y1043" s="169">
        <v>0.814509918762676</v>
      </c>
      <c r="Z1043" s="356">
        <v>0.92</v>
      </c>
      <c r="AA1043" s="356">
        <v>0.909210526315789</v>
      </c>
      <c r="AB1043" s="356">
        <v>0.87914691943128</v>
      </c>
      <c r="AC1043" s="356">
        <v>0.935855263157895</v>
      </c>
      <c r="AD1043" s="356">
        <v>0.892940766203358</v>
      </c>
      <c r="AE1043" s="356">
        <v>0.92</v>
      </c>
      <c r="AF1043" s="169">
        <v>0.994406998422487</v>
      </c>
      <c r="AG1043" s="169">
        <v>0.964820592823713</v>
      </c>
      <c r="AH1043" s="169">
        <v>0.940726382370945</v>
      </c>
      <c r="AI1043" s="169">
        <v>0.954372015967022</v>
      </c>
      <c r="AJ1043" s="356">
        <v>0.92</v>
      </c>
      <c r="AK1043" s="169">
        <v>0.945219745886274</v>
      </c>
      <c r="AL1043" s="169">
        <v>0.935863377609108</v>
      </c>
      <c r="AM1043" s="169">
        <v>0.962318013131601</v>
      </c>
      <c r="AN1043" s="169">
        <v>0.9487589929657</v>
      </c>
      <c r="AO1043" s="168">
        <v>0.99</v>
      </c>
      <c r="AP1043" s="358">
        <v>1</v>
      </c>
      <c r="AQ1043" s="358">
        <v>1</v>
      </c>
      <c r="AR1043" s="358">
        <v>1</v>
      </c>
      <c r="AS1043" s="359">
        <v>1</v>
      </c>
      <c r="AT1043" s="364">
        <v>0.0656418488929858</v>
      </c>
      <c r="AU1043" s="361">
        <v>0.176470588235294</v>
      </c>
      <c r="AV1043" s="362">
        <v>0.024390243902439</v>
      </c>
      <c r="AW1043" s="362">
        <v>0.0408163265306122</v>
      </c>
      <c r="AX1043" s="362">
        <v>0.0539499036608863</v>
      </c>
      <c r="AY1043" s="142"/>
      <c r="AZ1043" s="140"/>
    </row>
    <row r="1044" spans="1:52">
      <c r="A1044" s="138"/>
      <c r="B1044" s="142"/>
      <c r="C1044" s="182" t="s">
        <v>1669</v>
      </c>
      <c r="D1044" s="166" t="s">
        <v>26</v>
      </c>
      <c r="E1044" s="166" t="s">
        <v>1670</v>
      </c>
      <c r="F1044" s="167" t="s">
        <v>1936</v>
      </c>
      <c r="G1044" s="185" t="s">
        <v>1937</v>
      </c>
      <c r="H1044" s="186" t="s">
        <v>1937</v>
      </c>
      <c r="I1044" s="186" t="s">
        <v>1937</v>
      </c>
      <c r="J1044" s="186" t="s">
        <v>1937</v>
      </c>
      <c r="K1044" s="168">
        <v>0.9</v>
      </c>
      <c r="L1044" s="169">
        <v>0.928571428571429</v>
      </c>
      <c r="M1044" s="169">
        <v>0.964285714285714</v>
      </c>
      <c r="N1044" s="170">
        <v>0.925925925925926</v>
      </c>
      <c r="O1044" s="170">
        <v>0.967153284671533</v>
      </c>
      <c r="P1044" s="356">
        <v>0.9</v>
      </c>
      <c r="Q1044" s="357">
        <v>0.937647987371744</v>
      </c>
      <c r="R1044" s="169">
        <v>0.96551724137931</v>
      </c>
      <c r="S1044" s="169">
        <v>0.934352009054895</v>
      </c>
      <c r="T1044" s="169">
        <v>0.939969087071415</v>
      </c>
      <c r="U1044" s="356">
        <v>0.9</v>
      </c>
      <c r="V1044" s="169">
        <v>0.894632991318074</v>
      </c>
      <c r="W1044" s="169">
        <v>0.916475095785441</v>
      </c>
      <c r="X1044" s="169">
        <v>0.913412563667233</v>
      </c>
      <c r="Y1044" s="169">
        <v>0.891472352872742</v>
      </c>
      <c r="Z1044" s="356">
        <v>0.92</v>
      </c>
      <c r="AA1044" s="356">
        <v>0.883306320907618</v>
      </c>
      <c r="AB1044" s="356">
        <v>0.931937172774869</v>
      </c>
      <c r="AC1044" s="356">
        <v>0.941964285714286</v>
      </c>
      <c r="AD1044" s="356">
        <v>0.840432206343674</v>
      </c>
      <c r="AE1044" s="356">
        <v>0.92</v>
      </c>
      <c r="AF1044" s="169">
        <v>0.993947116916215</v>
      </c>
      <c r="AG1044" s="169">
        <v>0.992048722720352</v>
      </c>
      <c r="AH1044" s="169">
        <v>0.977456505758393</v>
      </c>
      <c r="AI1044" s="169">
        <v>0.981325592646347</v>
      </c>
      <c r="AJ1044" s="356">
        <v>0.92</v>
      </c>
      <c r="AK1044" s="169">
        <v>0.938769035532995</v>
      </c>
      <c r="AL1044" s="169">
        <v>0.953674121405751</v>
      </c>
      <c r="AM1044" s="169">
        <v>0.952595936794582</v>
      </c>
      <c r="AN1044" s="169">
        <v>0.93434329880307</v>
      </c>
      <c r="AO1044" s="168">
        <v>0.99</v>
      </c>
      <c r="AP1044" s="358">
        <v>1</v>
      </c>
      <c r="AQ1044" s="358">
        <v>1</v>
      </c>
      <c r="AR1044" s="358">
        <v>1</v>
      </c>
      <c r="AS1044" s="359">
        <v>1</v>
      </c>
      <c r="AT1044" s="364">
        <v>0.0656418488929858</v>
      </c>
      <c r="AU1044" s="361">
        <v>0.259259259259259</v>
      </c>
      <c r="AV1044" s="362">
        <v>0.08</v>
      </c>
      <c r="AW1044" s="362">
        <v>0.0454545454545455</v>
      </c>
      <c r="AX1044" s="362">
        <v>0.0413223140495868</v>
      </c>
      <c r="AY1044" s="142"/>
      <c r="AZ1044" s="140"/>
    </row>
    <row r="1045" spans="1:52">
      <c r="A1045" s="138"/>
      <c r="B1045" s="142"/>
      <c r="C1045" s="182" t="s">
        <v>1669</v>
      </c>
      <c r="D1045" s="166" t="s">
        <v>235</v>
      </c>
      <c r="E1045" s="166" t="s">
        <v>1670</v>
      </c>
      <c r="F1045" s="167" t="s">
        <v>1938</v>
      </c>
      <c r="G1045" s="185" t="s">
        <v>1939</v>
      </c>
      <c r="H1045" s="186" t="s">
        <v>1939</v>
      </c>
      <c r="I1045" s="186" t="s">
        <v>1939</v>
      </c>
      <c r="J1045" s="186" t="s">
        <v>1939</v>
      </c>
      <c r="K1045" s="168">
        <v>0.9</v>
      </c>
      <c r="L1045" s="169" t="s">
        <v>40</v>
      </c>
      <c r="M1045" s="169" t="s">
        <v>40</v>
      </c>
      <c r="N1045" s="170" t="s">
        <v>40</v>
      </c>
      <c r="O1045" s="170" t="s">
        <v>40</v>
      </c>
      <c r="P1045" s="356">
        <v>0.9</v>
      </c>
      <c r="Q1045" s="357" t="s">
        <v>40</v>
      </c>
      <c r="R1045" s="169" t="s">
        <v>40</v>
      </c>
      <c r="S1045" s="169" t="s">
        <v>40</v>
      </c>
      <c r="T1045" s="169" t="s">
        <v>40</v>
      </c>
      <c r="U1045" s="356">
        <v>0.9</v>
      </c>
      <c r="V1045" s="169" t="s">
        <v>40</v>
      </c>
      <c r="W1045" s="169" t="s">
        <v>40</v>
      </c>
      <c r="X1045" s="169" t="s">
        <v>40</v>
      </c>
      <c r="Y1045" s="169" t="s">
        <v>40</v>
      </c>
      <c r="Z1045" s="356">
        <v>0.92</v>
      </c>
      <c r="AA1045" s="356" t="s">
        <v>40</v>
      </c>
      <c r="AB1045" s="356" t="s">
        <v>40</v>
      </c>
      <c r="AC1045" s="356" t="s">
        <v>40</v>
      </c>
      <c r="AD1045" s="356" t="s">
        <v>40</v>
      </c>
      <c r="AE1045" s="356">
        <v>0.92</v>
      </c>
      <c r="AF1045" s="169" t="s">
        <v>40</v>
      </c>
      <c r="AG1045" s="169" t="s">
        <v>40</v>
      </c>
      <c r="AH1045" s="169" t="s">
        <v>40</v>
      </c>
      <c r="AI1045" s="169">
        <v>1</v>
      </c>
      <c r="AJ1045" s="356">
        <v>0.92</v>
      </c>
      <c r="AK1045" s="169" t="s">
        <v>40</v>
      </c>
      <c r="AL1045" s="169" t="s">
        <v>40</v>
      </c>
      <c r="AM1045" s="169" t="s">
        <v>40</v>
      </c>
      <c r="AN1045" s="169" t="s">
        <v>40</v>
      </c>
      <c r="AO1045" s="168">
        <v>0.99</v>
      </c>
      <c r="AP1045" s="358" t="s">
        <v>40</v>
      </c>
      <c r="AQ1045" s="358" t="s">
        <v>40</v>
      </c>
      <c r="AR1045" s="358" t="s">
        <v>40</v>
      </c>
      <c r="AS1045" s="359" t="s">
        <v>40</v>
      </c>
      <c r="AT1045" s="364">
        <v>0.0656418488929858</v>
      </c>
      <c r="AU1045" s="361" t="s">
        <v>40</v>
      </c>
      <c r="AV1045" s="362" t="s">
        <v>40</v>
      </c>
      <c r="AW1045" s="362" t="s">
        <v>40</v>
      </c>
      <c r="AX1045" s="362" t="s">
        <v>40</v>
      </c>
      <c r="AY1045" s="142"/>
      <c r="AZ1045" s="140"/>
    </row>
    <row r="1046" spans="1:52">
      <c r="A1046" s="138"/>
      <c r="B1046" s="142"/>
      <c r="C1046" s="182" t="s">
        <v>1669</v>
      </c>
      <c r="D1046" s="166" t="s">
        <v>26</v>
      </c>
      <c r="E1046" s="166" t="s">
        <v>1670</v>
      </c>
      <c r="F1046" s="167" t="s">
        <v>1940</v>
      </c>
      <c r="G1046" s="185" t="s">
        <v>1941</v>
      </c>
      <c r="H1046" s="186" t="s">
        <v>1941</v>
      </c>
      <c r="I1046" s="186" t="s">
        <v>1941</v>
      </c>
      <c r="J1046" s="186" t="s">
        <v>1941</v>
      </c>
      <c r="K1046" s="168">
        <v>0.9</v>
      </c>
      <c r="L1046" s="169">
        <v>0.897435897435897</v>
      </c>
      <c r="M1046" s="169">
        <v>0.948717948717949</v>
      </c>
      <c r="N1046" s="170">
        <v>0.763157894736842</v>
      </c>
      <c r="O1046" s="170">
        <v>0.886120996441281</v>
      </c>
      <c r="P1046" s="356">
        <v>0.9</v>
      </c>
      <c r="Q1046" s="357">
        <v>0.930205278592375</v>
      </c>
      <c r="R1046" s="169">
        <v>0.937001259974801</v>
      </c>
      <c r="S1046" s="169">
        <v>0.932193732193732</v>
      </c>
      <c r="T1046" s="169">
        <v>0.886060362594753</v>
      </c>
      <c r="U1046" s="356">
        <v>0.9</v>
      </c>
      <c r="V1046" s="169">
        <v>0.863343108504399</v>
      </c>
      <c r="W1046" s="169">
        <v>0.908441831163377</v>
      </c>
      <c r="X1046" s="169">
        <v>0.887179487179487</v>
      </c>
      <c r="Y1046" s="169">
        <v>0.861153805847626</v>
      </c>
      <c r="Z1046" s="356">
        <v>0.92</v>
      </c>
      <c r="AA1046" s="356">
        <v>0.905679513184584</v>
      </c>
      <c r="AB1046" s="356">
        <v>0.890892696122633</v>
      </c>
      <c r="AC1046" s="356">
        <v>0.902374670184697</v>
      </c>
      <c r="AD1046" s="356">
        <v>0.86890797951429</v>
      </c>
      <c r="AE1046" s="356">
        <v>0.92</v>
      </c>
      <c r="AF1046" s="169">
        <v>0.972100840336134</v>
      </c>
      <c r="AG1046" s="169">
        <v>0.985754744895803</v>
      </c>
      <c r="AH1046" s="169">
        <v>0.993935742971888</v>
      </c>
      <c r="AI1046" s="169">
        <v>0.983410116248538</v>
      </c>
      <c r="AJ1046" s="356">
        <v>0.92</v>
      </c>
      <c r="AK1046" s="169">
        <v>0.943553664921466</v>
      </c>
      <c r="AL1046" s="169">
        <v>0.94</v>
      </c>
      <c r="AM1046" s="169">
        <v>0.944067399953194</v>
      </c>
      <c r="AN1046" s="169">
        <v>0.937455441052563</v>
      </c>
      <c r="AO1046" s="168">
        <v>0.99</v>
      </c>
      <c r="AP1046" s="358">
        <v>1</v>
      </c>
      <c r="AQ1046" s="358">
        <v>1</v>
      </c>
      <c r="AR1046" s="358">
        <v>1</v>
      </c>
      <c r="AS1046" s="359">
        <v>1</v>
      </c>
      <c r="AT1046" s="364">
        <v>0.0656418488929858</v>
      </c>
      <c r="AU1046" s="361">
        <v>0.441860465116279</v>
      </c>
      <c r="AV1046" s="362">
        <v>0.0434782608695652</v>
      </c>
      <c r="AW1046" s="362">
        <v>0.0294117647058824</v>
      </c>
      <c r="AX1046" s="362">
        <v>0.0983086680761099</v>
      </c>
      <c r="AY1046" s="142"/>
      <c r="AZ1046" s="140"/>
    </row>
    <row r="1047" spans="1:52">
      <c r="A1047" s="138"/>
      <c r="B1047" s="142"/>
      <c r="C1047" s="182" t="s">
        <v>1669</v>
      </c>
      <c r="D1047" s="166" t="s">
        <v>26</v>
      </c>
      <c r="E1047" s="166" t="s">
        <v>1670</v>
      </c>
      <c r="F1047" s="167" t="s">
        <v>1942</v>
      </c>
      <c r="G1047" s="185" t="s">
        <v>1943</v>
      </c>
      <c r="H1047" s="186" t="s">
        <v>1943</v>
      </c>
      <c r="I1047" s="186" t="s">
        <v>1943</v>
      </c>
      <c r="J1047" s="186" t="s">
        <v>1943</v>
      </c>
      <c r="K1047" s="168">
        <v>0.9</v>
      </c>
      <c r="L1047" s="169">
        <v>1</v>
      </c>
      <c r="M1047" s="169">
        <v>1</v>
      </c>
      <c r="N1047" s="170">
        <v>1</v>
      </c>
      <c r="O1047" s="170">
        <v>0.983792544570502</v>
      </c>
      <c r="P1047" s="356">
        <v>0.9</v>
      </c>
      <c r="Q1047" s="357">
        <v>0.996179966044143</v>
      </c>
      <c r="R1047" s="169">
        <v>0.990282685512368</v>
      </c>
      <c r="S1047" s="169">
        <v>0.993524015110631</v>
      </c>
      <c r="T1047" s="169">
        <v>0.99119924706504</v>
      </c>
      <c r="U1047" s="356">
        <v>0.9</v>
      </c>
      <c r="V1047" s="169">
        <v>0.921052631578947</v>
      </c>
      <c r="W1047" s="169">
        <v>0.952296819787986</v>
      </c>
      <c r="X1047" s="169">
        <v>0.915272531030761</v>
      </c>
      <c r="Y1047" s="169">
        <v>0.906890345590542</v>
      </c>
      <c r="Z1047" s="356">
        <v>0.92</v>
      </c>
      <c r="AA1047" s="356">
        <v>0.945205479452055</v>
      </c>
      <c r="AB1047" s="356">
        <v>0.925589836660617</v>
      </c>
      <c r="AC1047" s="356">
        <v>0.937853107344633</v>
      </c>
      <c r="AD1047" s="356">
        <v>0.91994224290069</v>
      </c>
      <c r="AE1047" s="356">
        <v>0.92</v>
      </c>
      <c r="AF1047" s="169">
        <v>0.993917891535732</v>
      </c>
      <c r="AG1047" s="169">
        <v>0.998694658979658</v>
      </c>
      <c r="AH1047" s="169">
        <v>0.997505161734343</v>
      </c>
      <c r="AI1047" s="169">
        <v>0.972086418133878</v>
      </c>
      <c r="AJ1047" s="356">
        <v>0.92</v>
      </c>
      <c r="AK1047" s="169">
        <v>0.952596723597072</v>
      </c>
      <c r="AL1047" s="169">
        <v>0.956650831353919</v>
      </c>
      <c r="AM1047" s="169">
        <v>0.96831145314622</v>
      </c>
      <c r="AN1047" s="169">
        <v>0.963779721572009</v>
      </c>
      <c r="AO1047" s="168">
        <v>0.99</v>
      </c>
      <c r="AP1047" s="358">
        <v>1</v>
      </c>
      <c r="AQ1047" s="358">
        <v>1</v>
      </c>
      <c r="AR1047" s="358">
        <v>1</v>
      </c>
      <c r="AS1047" s="359">
        <v>1</v>
      </c>
      <c r="AT1047" s="364">
        <v>0.0656418488929858</v>
      </c>
      <c r="AU1047" s="361">
        <v>0.291666666666667</v>
      </c>
      <c r="AV1047" s="362">
        <v>0.0434782608695652</v>
      </c>
      <c r="AW1047" s="362">
        <v>0.0344827586206897</v>
      </c>
      <c r="AX1047" s="362">
        <v>0.0484739676840215</v>
      </c>
      <c r="AY1047" s="142"/>
      <c r="AZ1047" s="140"/>
    </row>
    <row r="1048" spans="1:52">
      <c r="A1048" s="138"/>
      <c r="B1048" s="142"/>
      <c r="C1048" s="182" t="s">
        <v>1669</v>
      </c>
      <c r="D1048" s="166" t="s">
        <v>26</v>
      </c>
      <c r="E1048" s="166" t="s">
        <v>1670</v>
      </c>
      <c r="F1048" s="167" t="s">
        <v>1944</v>
      </c>
      <c r="G1048" s="185" t="s">
        <v>1945</v>
      </c>
      <c r="H1048" s="186" t="s">
        <v>1945</v>
      </c>
      <c r="I1048" s="186" t="s">
        <v>1945</v>
      </c>
      <c r="J1048" s="186" t="s">
        <v>1945</v>
      </c>
      <c r="K1048" s="168">
        <v>0.9</v>
      </c>
      <c r="L1048" s="169">
        <v>0.853658536585366</v>
      </c>
      <c r="M1048" s="169">
        <v>0.914285714285714</v>
      </c>
      <c r="N1048" s="170">
        <v>0.973684210526316</v>
      </c>
      <c r="O1048" s="170">
        <v>0.920484010371651</v>
      </c>
      <c r="P1048" s="356">
        <v>0.9</v>
      </c>
      <c r="Q1048" s="357">
        <v>0.922573363431151</v>
      </c>
      <c r="R1048" s="169">
        <v>0.936907020872865</v>
      </c>
      <c r="S1048" s="169">
        <v>0.941083306936966</v>
      </c>
      <c r="T1048" s="169">
        <v>0.91866603840717</v>
      </c>
      <c r="U1048" s="356">
        <v>0.9</v>
      </c>
      <c r="V1048" s="169">
        <v>0.904966139954853</v>
      </c>
      <c r="W1048" s="169">
        <v>0.918406072106262</v>
      </c>
      <c r="X1048" s="169">
        <v>0.883116883116883</v>
      </c>
      <c r="Y1048" s="169">
        <v>0.845823196238136</v>
      </c>
      <c r="Z1048" s="356">
        <v>0.92</v>
      </c>
      <c r="AA1048" s="356">
        <v>0.885714285714286</v>
      </c>
      <c r="AB1048" s="356">
        <v>0.913091309130913</v>
      </c>
      <c r="AC1048" s="356">
        <v>0.916329284750337</v>
      </c>
      <c r="AD1048" s="356">
        <v>0.871436160793342</v>
      </c>
      <c r="AE1048" s="356">
        <v>0.92</v>
      </c>
      <c r="AF1048" s="169">
        <v>0.997534445250181</v>
      </c>
      <c r="AG1048" s="169">
        <v>0.994889463106517</v>
      </c>
      <c r="AH1048" s="169">
        <v>0.996950374272248</v>
      </c>
      <c r="AI1048" s="169">
        <v>0.986434684840658</v>
      </c>
      <c r="AJ1048" s="356">
        <v>0.92</v>
      </c>
      <c r="AK1048" s="169">
        <v>0.949073207264557</v>
      </c>
      <c r="AL1048" s="169">
        <v>0.946339847631666</v>
      </c>
      <c r="AM1048" s="169">
        <v>0.952038984354963</v>
      </c>
      <c r="AN1048" s="169">
        <v>0.939558616767508</v>
      </c>
      <c r="AO1048" s="168">
        <v>0.99</v>
      </c>
      <c r="AP1048" s="358">
        <v>1</v>
      </c>
      <c r="AQ1048" s="358">
        <v>1</v>
      </c>
      <c r="AR1048" s="358">
        <v>1</v>
      </c>
      <c r="AS1048" s="359">
        <v>1</v>
      </c>
      <c r="AT1048" s="364">
        <v>0.0656418488929858</v>
      </c>
      <c r="AU1048" s="361">
        <v>0.2</v>
      </c>
      <c r="AV1048" s="362">
        <v>0.0666666666666667</v>
      </c>
      <c r="AW1048" s="362">
        <v>0.06</v>
      </c>
      <c r="AX1048" s="362">
        <v>0.0672430355427474</v>
      </c>
      <c r="AY1048" s="142"/>
      <c r="AZ1048" s="140"/>
    </row>
    <row r="1049" spans="1:52">
      <c r="A1049" s="138"/>
      <c r="B1049" s="142"/>
      <c r="C1049" s="182" t="s">
        <v>1669</v>
      </c>
      <c r="D1049" s="166" t="s">
        <v>26</v>
      </c>
      <c r="E1049" s="166" t="s">
        <v>1670</v>
      </c>
      <c r="F1049" s="167" t="s">
        <v>1946</v>
      </c>
      <c r="G1049" s="185" t="s">
        <v>1947</v>
      </c>
      <c r="H1049" s="186" t="s">
        <v>1947</v>
      </c>
      <c r="I1049" s="186" t="s">
        <v>1947</v>
      </c>
      <c r="J1049" s="186" t="s">
        <v>1947</v>
      </c>
      <c r="K1049" s="168">
        <v>0.9</v>
      </c>
      <c r="L1049" s="169">
        <v>0.837209302325581</v>
      </c>
      <c r="M1049" s="169">
        <v>0.846153846153846</v>
      </c>
      <c r="N1049" s="170">
        <v>0.904761904761905</v>
      </c>
      <c r="O1049" s="170">
        <v>0.904955320877336</v>
      </c>
      <c r="P1049" s="356">
        <v>0.9</v>
      </c>
      <c r="Q1049" s="357">
        <v>0.944637429439861</v>
      </c>
      <c r="R1049" s="169">
        <v>0.960352422907489</v>
      </c>
      <c r="S1049" s="169">
        <v>0.93360349127182</v>
      </c>
      <c r="T1049" s="169">
        <v>0.91679910926739</v>
      </c>
      <c r="U1049" s="356">
        <v>0.9</v>
      </c>
      <c r="V1049" s="169">
        <v>0.836951801997395</v>
      </c>
      <c r="W1049" s="169">
        <v>0.862114537444934</v>
      </c>
      <c r="X1049" s="169">
        <v>0.870947630922693</v>
      </c>
      <c r="Y1049" s="169">
        <v>0.807414989808654</v>
      </c>
      <c r="Z1049" s="356">
        <v>0.92</v>
      </c>
      <c r="AA1049" s="356">
        <v>0.918099089989889</v>
      </c>
      <c r="AB1049" s="356">
        <v>0.893967093235832</v>
      </c>
      <c r="AC1049" s="356">
        <v>0.830294530154278</v>
      </c>
      <c r="AD1049" s="356">
        <v>0.880928355196771</v>
      </c>
      <c r="AE1049" s="356">
        <v>0.92</v>
      </c>
      <c r="AF1049" s="169">
        <v>0.997851310700473</v>
      </c>
      <c r="AG1049" s="169">
        <v>0.993972198302374</v>
      </c>
      <c r="AH1049" s="169">
        <v>0.996579657965797</v>
      </c>
      <c r="AI1049" s="169">
        <v>0.978108985643313</v>
      </c>
      <c r="AJ1049" s="356">
        <v>0.92</v>
      </c>
      <c r="AK1049" s="169">
        <v>0.960514561372164</v>
      </c>
      <c r="AL1049" s="169">
        <v>0.938187221396731</v>
      </c>
      <c r="AM1049" s="169">
        <v>0.921253822629969</v>
      </c>
      <c r="AN1049" s="169">
        <v>0.946383728614436</v>
      </c>
      <c r="AO1049" s="168">
        <v>0.99</v>
      </c>
      <c r="AP1049" s="358">
        <v>1</v>
      </c>
      <c r="AQ1049" s="358">
        <v>1</v>
      </c>
      <c r="AR1049" s="358">
        <v>1</v>
      </c>
      <c r="AS1049" s="359">
        <v>1</v>
      </c>
      <c r="AT1049" s="364">
        <v>0.0656418488929858</v>
      </c>
      <c r="AU1049" s="361">
        <v>0.169811320754717</v>
      </c>
      <c r="AV1049" s="362">
        <v>0.127659574468085</v>
      </c>
      <c r="AW1049" s="362">
        <v>0.227272727272727</v>
      </c>
      <c r="AX1049" s="362">
        <v>0.0734989648033126</v>
      </c>
      <c r="AY1049" s="142"/>
      <c r="AZ1049" s="140"/>
    </row>
    <row r="1050" spans="1:52">
      <c r="A1050" s="138"/>
      <c r="B1050" s="142"/>
      <c r="C1050" s="182" t="s">
        <v>1669</v>
      </c>
      <c r="D1050" s="166" t="s">
        <v>26</v>
      </c>
      <c r="E1050" s="166" t="s">
        <v>1670</v>
      </c>
      <c r="F1050" s="167" t="s">
        <v>1948</v>
      </c>
      <c r="G1050" s="185" t="s">
        <v>1949</v>
      </c>
      <c r="H1050" s="186" t="s">
        <v>1949</v>
      </c>
      <c r="I1050" s="186" t="s">
        <v>1949</v>
      </c>
      <c r="J1050" s="186" t="s">
        <v>1949</v>
      </c>
      <c r="K1050" s="168">
        <v>0.9</v>
      </c>
      <c r="L1050" s="169">
        <v>0.888888888888889</v>
      </c>
      <c r="M1050" s="169">
        <v>0.866666666666667</v>
      </c>
      <c r="N1050" s="170">
        <v>0.833333333333333</v>
      </c>
      <c r="O1050" s="170">
        <v>0.902268760907504</v>
      </c>
      <c r="P1050" s="356">
        <v>0.9</v>
      </c>
      <c r="Q1050" s="357">
        <v>0.909538894755368</v>
      </c>
      <c r="R1050" s="169">
        <v>0.930122116689281</v>
      </c>
      <c r="S1050" s="169">
        <v>0.920725388601036</v>
      </c>
      <c r="T1050" s="169">
        <v>0.918555654661212</v>
      </c>
      <c r="U1050" s="356">
        <v>0.9</v>
      </c>
      <c r="V1050" s="169">
        <v>0.825765575501584</v>
      </c>
      <c r="W1050" s="169">
        <v>0.89348710990502</v>
      </c>
      <c r="X1050" s="169">
        <v>0.876683937823834</v>
      </c>
      <c r="Y1050" s="169">
        <v>0.875126872327992</v>
      </c>
      <c r="Z1050" s="356">
        <v>0.92</v>
      </c>
      <c r="AA1050" s="356" t="s">
        <v>40</v>
      </c>
      <c r="AB1050" s="356" t="s">
        <v>40</v>
      </c>
      <c r="AC1050" s="356" t="s">
        <v>40</v>
      </c>
      <c r="AD1050" s="356">
        <v>1</v>
      </c>
      <c r="AE1050" s="356">
        <v>0.92</v>
      </c>
      <c r="AF1050" s="169">
        <v>1</v>
      </c>
      <c r="AG1050" s="169">
        <v>0.995744680851064</v>
      </c>
      <c r="AH1050" s="169">
        <v>1</v>
      </c>
      <c r="AI1050" s="169">
        <v>0.995989974937343</v>
      </c>
      <c r="AJ1050" s="356">
        <v>0.92</v>
      </c>
      <c r="AK1050" s="169">
        <v>0.898979232664555</v>
      </c>
      <c r="AL1050" s="169">
        <v>0.956580732700136</v>
      </c>
      <c r="AM1050" s="169">
        <v>0.956476683937824</v>
      </c>
      <c r="AN1050" s="169">
        <v>0.953635357076951</v>
      </c>
      <c r="AO1050" s="168">
        <v>0.99</v>
      </c>
      <c r="AP1050" s="358">
        <v>1</v>
      </c>
      <c r="AQ1050" s="358">
        <v>1</v>
      </c>
      <c r="AR1050" s="358">
        <v>1</v>
      </c>
      <c r="AS1050" s="359">
        <v>1</v>
      </c>
      <c r="AT1050" s="364">
        <v>0.0656418488929858</v>
      </c>
      <c r="AU1050" s="361">
        <v>0.166666666666667</v>
      </c>
      <c r="AV1050" s="362">
        <v>0.166666666666667</v>
      </c>
      <c r="AW1050" s="362">
        <v>0</v>
      </c>
      <c r="AX1050" s="362">
        <v>0.0790960451977401</v>
      </c>
      <c r="AY1050" s="142"/>
      <c r="AZ1050" s="140"/>
    </row>
    <row r="1051" spans="1:52">
      <c r="A1051" s="138"/>
      <c r="B1051" s="142"/>
      <c r="C1051" s="182" t="s">
        <v>1669</v>
      </c>
      <c r="D1051" s="166" t="s">
        <v>26</v>
      </c>
      <c r="E1051" s="166" t="s">
        <v>1670</v>
      </c>
      <c r="F1051" s="167" t="s">
        <v>1950</v>
      </c>
      <c r="G1051" s="185" t="s">
        <v>1951</v>
      </c>
      <c r="H1051" s="186" t="s">
        <v>1951</v>
      </c>
      <c r="I1051" s="186" t="s">
        <v>1951</v>
      </c>
      <c r="J1051" s="186" t="s">
        <v>1951</v>
      </c>
      <c r="K1051" s="168">
        <v>0.9</v>
      </c>
      <c r="L1051" s="169">
        <v>0.961538461538462</v>
      </c>
      <c r="M1051" s="169">
        <v>0.91304347826087</v>
      </c>
      <c r="N1051" s="170">
        <v>0.961538461538462</v>
      </c>
      <c r="O1051" s="170">
        <v>0.948717948717949</v>
      </c>
      <c r="P1051" s="356">
        <v>0.9</v>
      </c>
      <c r="Q1051" s="357">
        <v>0.967193558007754</v>
      </c>
      <c r="R1051" s="169">
        <v>0.922178988326848</v>
      </c>
      <c r="S1051" s="169">
        <v>0.949640287769784</v>
      </c>
      <c r="T1051" s="169">
        <v>0.966877370417193</v>
      </c>
      <c r="U1051" s="356">
        <v>0.9</v>
      </c>
      <c r="V1051" s="169">
        <v>0.934088875633761</v>
      </c>
      <c r="W1051" s="169">
        <v>0.934500648508431</v>
      </c>
      <c r="X1051" s="169">
        <v>0.943581976524044</v>
      </c>
      <c r="Y1051" s="169">
        <v>0.943531394858829</v>
      </c>
      <c r="Z1051" s="356">
        <v>0.92</v>
      </c>
      <c r="AA1051" s="356" t="s">
        <v>40</v>
      </c>
      <c r="AB1051" s="356" t="s">
        <v>40</v>
      </c>
      <c r="AC1051" s="356" t="s">
        <v>40</v>
      </c>
      <c r="AD1051" s="356" t="s">
        <v>40</v>
      </c>
      <c r="AE1051" s="356">
        <v>0.92</v>
      </c>
      <c r="AF1051" s="169">
        <v>1</v>
      </c>
      <c r="AG1051" s="169">
        <v>0.936254980079681</v>
      </c>
      <c r="AH1051" s="169">
        <v>0.986622073578595</v>
      </c>
      <c r="AI1051" s="169">
        <v>0.978708351581713</v>
      </c>
      <c r="AJ1051" s="356">
        <v>0.92</v>
      </c>
      <c r="AK1051" s="169">
        <v>0.963316433045034</v>
      </c>
      <c r="AL1051" s="169">
        <v>0.952658884565499</v>
      </c>
      <c r="AM1051" s="169">
        <v>0.967057932601287</v>
      </c>
      <c r="AN1051" s="169">
        <v>0.969912228951202</v>
      </c>
      <c r="AO1051" s="168">
        <v>0.99</v>
      </c>
      <c r="AP1051" s="358">
        <v>1</v>
      </c>
      <c r="AQ1051" s="358">
        <v>1</v>
      </c>
      <c r="AR1051" s="358">
        <v>1</v>
      </c>
      <c r="AS1051" s="359">
        <v>1</v>
      </c>
      <c r="AT1051" s="364">
        <v>0.0656418488929858</v>
      </c>
      <c r="AU1051" s="361">
        <v>0.117647058823529</v>
      </c>
      <c r="AV1051" s="362">
        <v>0.333333333333333</v>
      </c>
      <c r="AW1051" s="362">
        <v>0.2</v>
      </c>
      <c r="AX1051" s="362">
        <v>0.0609756097560976</v>
      </c>
      <c r="AY1051" s="142"/>
      <c r="AZ1051" s="140"/>
    </row>
    <row r="1052" spans="1:52">
      <c r="A1052" s="138"/>
      <c r="B1052" s="142"/>
      <c r="C1052" s="182" t="s">
        <v>1669</v>
      </c>
      <c r="D1052" s="166" t="s">
        <v>26</v>
      </c>
      <c r="E1052" s="166" t="s">
        <v>1670</v>
      </c>
      <c r="F1052" s="167" t="s">
        <v>1952</v>
      </c>
      <c r="G1052" s="189" t="s">
        <v>1953</v>
      </c>
      <c r="H1052" s="190" t="s">
        <v>1953</v>
      </c>
      <c r="I1052" s="190" t="s">
        <v>1953</v>
      </c>
      <c r="J1052" s="190" t="s">
        <v>1953</v>
      </c>
      <c r="K1052" s="168">
        <v>0.9</v>
      </c>
      <c r="L1052" s="169">
        <v>1</v>
      </c>
      <c r="M1052" s="169">
        <v>1</v>
      </c>
      <c r="N1052" s="170">
        <v>1</v>
      </c>
      <c r="O1052" s="170">
        <v>0.984444444444444</v>
      </c>
      <c r="P1052" s="356">
        <v>0.9</v>
      </c>
      <c r="Q1052" s="357">
        <v>0.95431693989071</v>
      </c>
      <c r="R1052" s="169">
        <v>0.936406316688007</v>
      </c>
      <c r="S1052" s="169">
        <v>0.952268010672991</v>
      </c>
      <c r="T1052" s="169">
        <v>0.960762634162127</v>
      </c>
      <c r="U1052" s="356">
        <v>0.9</v>
      </c>
      <c r="V1052" s="169">
        <v>0.907540983606557</v>
      </c>
      <c r="W1052" s="169">
        <v>0.950064020486556</v>
      </c>
      <c r="X1052" s="169">
        <v>0.920545508449451</v>
      </c>
      <c r="Y1052" s="169">
        <v>0.925543390324146</v>
      </c>
      <c r="Z1052" s="356">
        <v>0.92</v>
      </c>
      <c r="AA1052" s="356" t="s">
        <v>40</v>
      </c>
      <c r="AB1052" s="356" t="s">
        <v>40</v>
      </c>
      <c r="AC1052" s="356" t="s">
        <v>40</v>
      </c>
      <c r="AD1052" s="356">
        <v>1</v>
      </c>
      <c r="AE1052" s="356">
        <v>0.92</v>
      </c>
      <c r="AF1052" s="169">
        <v>0.999586435070306</v>
      </c>
      <c r="AG1052" s="169">
        <v>0.99832655988525</v>
      </c>
      <c r="AH1052" s="169">
        <v>0.999328408327737</v>
      </c>
      <c r="AI1052" s="169">
        <v>0.997314517853325</v>
      </c>
      <c r="AJ1052" s="356">
        <v>0.92</v>
      </c>
      <c r="AK1052" s="169">
        <v>0.967657342657343</v>
      </c>
      <c r="AL1052" s="169">
        <v>0.973965002134016</v>
      </c>
      <c r="AM1052" s="169">
        <v>0.964423361992292</v>
      </c>
      <c r="AN1052" s="169">
        <v>0.97024799331254</v>
      </c>
      <c r="AO1052" s="168">
        <v>0.99</v>
      </c>
      <c r="AP1052" s="358">
        <v>1</v>
      </c>
      <c r="AQ1052" s="358">
        <v>1</v>
      </c>
      <c r="AR1052" s="358">
        <v>1</v>
      </c>
      <c r="AS1052" s="359">
        <v>1</v>
      </c>
      <c r="AT1052" s="364">
        <v>0.0656418488929858</v>
      </c>
      <c r="AU1052" s="361">
        <v>0.0454545454545455</v>
      </c>
      <c r="AV1052" s="362">
        <v>0.125</v>
      </c>
      <c r="AW1052" s="362">
        <v>0</v>
      </c>
      <c r="AX1052" s="362">
        <v>0.0780346820809249</v>
      </c>
      <c r="AY1052" s="142"/>
      <c r="AZ1052" s="140"/>
    </row>
    <row r="1053" spans="1:52">
      <c r="A1053" s="138"/>
      <c r="B1053" s="142"/>
      <c r="C1053" s="182" t="s">
        <v>1669</v>
      </c>
      <c r="D1053" s="166" t="s">
        <v>26</v>
      </c>
      <c r="E1053" s="166" t="s">
        <v>1670</v>
      </c>
      <c r="F1053" s="167" t="s">
        <v>1954</v>
      </c>
      <c r="G1053" s="185" t="s">
        <v>1955</v>
      </c>
      <c r="H1053" s="186" t="s">
        <v>1955</v>
      </c>
      <c r="I1053" s="186" t="s">
        <v>1955</v>
      </c>
      <c r="J1053" s="186" t="s">
        <v>1955</v>
      </c>
      <c r="K1053" s="168">
        <v>0.9</v>
      </c>
      <c r="L1053" s="169">
        <v>1</v>
      </c>
      <c r="M1053" s="169">
        <v>0.666666666666667</v>
      </c>
      <c r="N1053" s="170">
        <v>0.6875</v>
      </c>
      <c r="O1053" s="170">
        <v>0.890041493775934</v>
      </c>
      <c r="P1053" s="356">
        <v>0.9</v>
      </c>
      <c r="Q1053" s="357">
        <v>0.967779960707269</v>
      </c>
      <c r="R1053" s="169">
        <v>0.963125548726953</v>
      </c>
      <c r="S1053" s="169">
        <v>0.955095862764884</v>
      </c>
      <c r="T1053" s="169">
        <v>0.945007398829055</v>
      </c>
      <c r="U1053" s="356">
        <v>0.9</v>
      </c>
      <c r="V1053" s="169">
        <v>0.857760314341847</v>
      </c>
      <c r="W1053" s="169">
        <v>0.86918349429324</v>
      </c>
      <c r="X1053" s="169">
        <v>0.889505549949546</v>
      </c>
      <c r="Y1053" s="169">
        <v>0.890320401466898</v>
      </c>
      <c r="Z1053" s="356">
        <v>0.92</v>
      </c>
      <c r="AA1053" s="356" t="s">
        <v>40</v>
      </c>
      <c r="AB1053" s="356" t="s">
        <v>40</v>
      </c>
      <c r="AC1053" s="356" t="s">
        <v>40</v>
      </c>
      <c r="AD1053" s="356" t="s">
        <v>40</v>
      </c>
      <c r="AE1053" s="356">
        <v>0.92</v>
      </c>
      <c r="AF1053" s="169">
        <v>1</v>
      </c>
      <c r="AG1053" s="169">
        <v>1</v>
      </c>
      <c r="AH1053" s="169">
        <v>1</v>
      </c>
      <c r="AI1053" s="169">
        <v>0.998319841148618</v>
      </c>
      <c r="AJ1053" s="356">
        <v>0.92</v>
      </c>
      <c r="AK1053" s="169">
        <v>0.966208251473477</v>
      </c>
      <c r="AL1053" s="169">
        <v>0.968393327480246</v>
      </c>
      <c r="AM1053" s="169">
        <v>0.977800201816347</v>
      </c>
      <c r="AN1053" s="169">
        <v>0.965740204593708</v>
      </c>
      <c r="AO1053" s="168">
        <v>0.99</v>
      </c>
      <c r="AP1053" s="358">
        <v>1</v>
      </c>
      <c r="AQ1053" s="358">
        <v>1</v>
      </c>
      <c r="AR1053" s="358">
        <v>1</v>
      </c>
      <c r="AS1053" s="359">
        <v>1</v>
      </c>
      <c r="AT1053" s="364">
        <v>0.0656418488929858</v>
      </c>
      <c r="AU1053" s="361">
        <v>0.25</v>
      </c>
      <c r="AV1053" s="362">
        <v>0</v>
      </c>
      <c r="AW1053" s="362">
        <v>0</v>
      </c>
      <c r="AX1053" s="362">
        <v>0.0517241379310345</v>
      </c>
      <c r="AY1053" s="142"/>
      <c r="AZ1053" s="140"/>
    </row>
    <row r="1054" spans="1:52">
      <c r="A1054" s="138"/>
      <c r="B1054" s="142"/>
      <c r="C1054" s="182" t="s">
        <v>1669</v>
      </c>
      <c r="D1054" s="166" t="s">
        <v>26</v>
      </c>
      <c r="E1054" s="166" t="s">
        <v>1670</v>
      </c>
      <c r="F1054" s="167" t="s">
        <v>1956</v>
      </c>
      <c r="G1054" s="185" t="s">
        <v>1957</v>
      </c>
      <c r="H1054" s="186" t="s">
        <v>1957</v>
      </c>
      <c r="I1054" s="186" t="s">
        <v>1957</v>
      </c>
      <c r="J1054" s="186" t="s">
        <v>1957</v>
      </c>
      <c r="K1054" s="168">
        <v>0.9</v>
      </c>
      <c r="L1054" s="169">
        <v>1</v>
      </c>
      <c r="M1054" s="169">
        <v>1</v>
      </c>
      <c r="N1054" s="170">
        <v>0.909090909090909</v>
      </c>
      <c r="O1054" s="170">
        <v>0.956140350877193</v>
      </c>
      <c r="P1054" s="356">
        <v>0.9</v>
      </c>
      <c r="Q1054" s="357">
        <v>0.925118138858597</v>
      </c>
      <c r="R1054" s="169">
        <v>0.893155258764608</v>
      </c>
      <c r="S1054" s="169">
        <v>0.944197530864198</v>
      </c>
      <c r="T1054" s="169">
        <v>0.94890920132671</v>
      </c>
      <c r="U1054" s="356">
        <v>0.9</v>
      </c>
      <c r="V1054" s="169">
        <v>0.88876772082879</v>
      </c>
      <c r="W1054" s="169">
        <v>0.930717863105175</v>
      </c>
      <c r="X1054" s="169">
        <v>0.916049382716049</v>
      </c>
      <c r="Y1054" s="169">
        <v>0.916769180460611</v>
      </c>
      <c r="Z1054" s="356">
        <v>0.92</v>
      </c>
      <c r="AA1054" s="356">
        <v>0</v>
      </c>
      <c r="AB1054" s="356">
        <v>1</v>
      </c>
      <c r="AC1054" s="356" t="s">
        <v>40</v>
      </c>
      <c r="AD1054" s="356">
        <v>0.875</v>
      </c>
      <c r="AE1054" s="356">
        <v>0.92</v>
      </c>
      <c r="AF1054" s="169">
        <v>0.999491482329011</v>
      </c>
      <c r="AG1054" s="169">
        <v>0.998001998001998</v>
      </c>
      <c r="AH1054" s="169">
        <v>0.995904995904996</v>
      </c>
      <c r="AI1054" s="169">
        <v>0.991659536055816</v>
      </c>
      <c r="AJ1054" s="356">
        <v>0.92</v>
      </c>
      <c r="AK1054" s="169">
        <v>0.936910804931109</v>
      </c>
      <c r="AL1054" s="169">
        <v>0.965946843853821</v>
      </c>
      <c r="AM1054" s="169">
        <v>0.962469135802469</v>
      </c>
      <c r="AN1054" s="169">
        <v>0.964362968611401</v>
      </c>
      <c r="AO1054" s="168">
        <v>0.99</v>
      </c>
      <c r="AP1054" s="358">
        <v>1</v>
      </c>
      <c r="AQ1054" s="358">
        <v>1</v>
      </c>
      <c r="AR1054" s="358">
        <v>1</v>
      </c>
      <c r="AS1054" s="359">
        <v>1</v>
      </c>
      <c r="AT1054" s="364">
        <v>0.0656418488929858</v>
      </c>
      <c r="AU1054" s="361">
        <v>0.0909090909090909</v>
      </c>
      <c r="AV1054" s="362">
        <v>0</v>
      </c>
      <c r="AW1054" s="362">
        <v>0</v>
      </c>
      <c r="AX1054" s="362">
        <v>0.0666666666666667</v>
      </c>
      <c r="AY1054" s="142"/>
      <c r="AZ1054" s="140"/>
    </row>
    <row r="1055" spans="1:52">
      <c r="A1055" s="138"/>
      <c r="B1055" s="142"/>
      <c r="C1055" s="182" t="s">
        <v>1669</v>
      </c>
      <c r="D1055" s="166" t="s">
        <v>26</v>
      </c>
      <c r="E1055" s="166" t="s">
        <v>1670</v>
      </c>
      <c r="F1055" s="167" t="s">
        <v>1958</v>
      </c>
      <c r="G1055" s="185" t="s">
        <v>1959</v>
      </c>
      <c r="H1055" s="186" t="s">
        <v>1959</v>
      </c>
      <c r="I1055" s="186" t="s">
        <v>1959</v>
      </c>
      <c r="J1055" s="186" t="s">
        <v>1959</v>
      </c>
      <c r="K1055" s="168">
        <v>0.9</v>
      </c>
      <c r="L1055" s="169">
        <v>1</v>
      </c>
      <c r="M1055" s="169">
        <v>1</v>
      </c>
      <c r="N1055" s="170">
        <v>1</v>
      </c>
      <c r="O1055" s="170">
        <v>0.983589743589744</v>
      </c>
      <c r="P1055" s="356">
        <v>0.9</v>
      </c>
      <c r="Q1055" s="357">
        <v>0.957967137944211</v>
      </c>
      <c r="R1055" s="169">
        <v>0.948891904115785</v>
      </c>
      <c r="S1055" s="169">
        <v>0.967057509771078</v>
      </c>
      <c r="T1055" s="169">
        <v>0.95848350143914</v>
      </c>
      <c r="U1055" s="356">
        <v>0.9</v>
      </c>
      <c r="V1055" s="169">
        <v>0.92357661444402</v>
      </c>
      <c r="W1055" s="169">
        <v>0.934871099050203</v>
      </c>
      <c r="X1055" s="169">
        <v>0.91178112786153</v>
      </c>
      <c r="Y1055" s="169">
        <v>0.93796442149885</v>
      </c>
      <c r="Z1055" s="356">
        <v>0.92</v>
      </c>
      <c r="AA1055" s="356">
        <v>0</v>
      </c>
      <c r="AB1055" s="356" t="s">
        <v>40</v>
      </c>
      <c r="AC1055" s="356" t="s">
        <v>40</v>
      </c>
      <c r="AD1055" s="356">
        <v>0.5</v>
      </c>
      <c r="AE1055" s="356">
        <v>0.92</v>
      </c>
      <c r="AF1055" s="169">
        <v>0.996536796536796</v>
      </c>
      <c r="AG1055" s="169">
        <v>0.998059508408797</v>
      </c>
      <c r="AH1055" s="169">
        <v>0.996240601503759</v>
      </c>
      <c r="AI1055" s="169">
        <v>0.995790354742621</v>
      </c>
      <c r="AJ1055" s="356">
        <v>0.92</v>
      </c>
      <c r="AK1055" s="169">
        <v>0.953781512605042</v>
      </c>
      <c r="AL1055" s="169">
        <v>0.948891904115785</v>
      </c>
      <c r="AM1055" s="169">
        <v>0.970686767169179</v>
      </c>
      <c r="AN1055" s="169">
        <v>0.962740602681885</v>
      </c>
      <c r="AO1055" s="168">
        <v>0.99</v>
      </c>
      <c r="AP1055" s="358">
        <v>1</v>
      </c>
      <c r="AQ1055" s="358">
        <v>1</v>
      </c>
      <c r="AR1055" s="358">
        <v>1</v>
      </c>
      <c r="AS1055" s="359">
        <v>1</v>
      </c>
      <c r="AT1055" s="364">
        <v>0.0656418488929858</v>
      </c>
      <c r="AU1055" s="361">
        <v>0.15625</v>
      </c>
      <c r="AV1055" s="362">
        <v>0.0357142857142857</v>
      </c>
      <c r="AW1055" s="362">
        <v>0</v>
      </c>
      <c r="AX1055" s="362">
        <v>0.0592105263157895</v>
      </c>
      <c r="AY1055" s="142"/>
      <c r="AZ1055" s="140"/>
    </row>
    <row r="1056" spans="1:52">
      <c r="A1056" s="138"/>
      <c r="B1056" s="142"/>
      <c r="C1056" s="182" t="s">
        <v>1669</v>
      </c>
      <c r="D1056" s="166" t="s">
        <v>26</v>
      </c>
      <c r="E1056" s="166" t="s">
        <v>1670</v>
      </c>
      <c r="F1056" s="167" t="s">
        <v>1960</v>
      </c>
      <c r="G1056" s="185" t="s">
        <v>1961</v>
      </c>
      <c r="H1056" s="186" t="s">
        <v>1961</v>
      </c>
      <c r="I1056" s="186" t="s">
        <v>1961</v>
      </c>
      <c r="J1056" s="186" t="s">
        <v>1961</v>
      </c>
      <c r="K1056" s="168">
        <v>0.9</v>
      </c>
      <c r="L1056" s="169">
        <v>0.96551724137931</v>
      </c>
      <c r="M1056" s="169">
        <v>1</v>
      </c>
      <c r="N1056" s="170">
        <v>1</v>
      </c>
      <c r="O1056" s="170">
        <v>0.984867591424968</v>
      </c>
      <c r="P1056" s="356">
        <v>0.9</v>
      </c>
      <c r="Q1056" s="357">
        <v>0.95649685174585</v>
      </c>
      <c r="R1056" s="169">
        <v>0.939835338822039</v>
      </c>
      <c r="S1056" s="169">
        <v>0.966121050628093</v>
      </c>
      <c r="T1056" s="169">
        <v>0.96599155717877</v>
      </c>
      <c r="U1056" s="356">
        <v>0.9</v>
      </c>
      <c r="V1056" s="169">
        <v>0.917000572409845</v>
      </c>
      <c r="W1056" s="169">
        <v>0.932235592146928</v>
      </c>
      <c r="X1056" s="169">
        <v>0.932242101256186</v>
      </c>
      <c r="Y1056" s="169">
        <v>0.923113408907651</v>
      </c>
      <c r="Z1056" s="356">
        <v>0.92</v>
      </c>
      <c r="AA1056" s="356" t="s">
        <v>40</v>
      </c>
      <c r="AB1056" s="356" t="s">
        <v>40</v>
      </c>
      <c r="AC1056" s="356" t="s">
        <v>40</v>
      </c>
      <c r="AD1056" s="356">
        <v>1</v>
      </c>
      <c r="AE1056" s="356">
        <v>0.92</v>
      </c>
      <c r="AF1056" s="169">
        <v>0.998590059922453</v>
      </c>
      <c r="AG1056" s="169">
        <v>0.997636632200886</v>
      </c>
      <c r="AH1056" s="169">
        <v>0.946029298380879</v>
      </c>
      <c r="AI1056" s="169">
        <v>0.993888765678519</v>
      </c>
      <c r="AJ1056" s="356">
        <v>0.92</v>
      </c>
      <c r="AK1056" s="169">
        <v>0.962220950200343</v>
      </c>
      <c r="AL1056" s="169">
        <v>0.946801773274224</v>
      </c>
      <c r="AM1056" s="169">
        <v>0.967275494672755</v>
      </c>
      <c r="AN1056" s="169">
        <v>0.964285714285714</v>
      </c>
      <c r="AO1056" s="168">
        <v>0.99</v>
      </c>
      <c r="AP1056" s="358">
        <v>1</v>
      </c>
      <c r="AQ1056" s="358">
        <v>1</v>
      </c>
      <c r="AR1056" s="358">
        <v>1</v>
      </c>
      <c r="AS1056" s="359">
        <v>1</v>
      </c>
      <c r="AT1056" s="364">
        <v>0.0656418488929858</v>
      </c>
      <c r="AU1056" s="361">
        <v>0.5</v>
      </c>
      <c r="AV1056" s="362">
        <v>0.428571428571429</v>
      </c>
      <c r="AW1056" s="362">
        <v>0.153846153846154</v>
      </c>
      <c r="AX1056" s="362">
        <v>0.0759493670886076</v>
      </c>
      <c r="AY1056" s="142"/>
      <c r="AZ1056" s="140"/>
    </row>
    <row r="1057" spans="1:52">
      <c r="A1057" s="138"/>
      <c r="B1057" s="142"/>
      <c r="C1057" s="182" t="s">
        <v>1669</v>
      </c>
      <c r="D1057" s="166" t="s">
        <v>26</v>
      </c>
      <c r="E1057" s="166" t="s">
        <v>1670</v>
      </c>
      <c r="F1057" s="167" t="s">
        <v>1962</v>
      </c>
      <c r="G1057" s="189" t="s">
        <v>1963</v>
      </c>
      <c r="H1057" s="190" t="s">
        <v>1963</v>
      </c>
      <c r="I1057" s="190" t="s">
        <v>1963</v>
      </c>
      <c r="J1057" s="190" t="s">
        <v>1963</v>
      </c>
      <c r="K1057" s="168">
        <v>0.9</v>
      </c>
      <c r="L1057" s="169">
        <v>0.894736842105263</v>
      </c>
      <c r="M1057" s="169">
        <v>0.875</v>
      </c>
      <c r="N1057" s="170">
        <v>0.833333333333333</v>
      </c>
      <c r="O1057" s="170">
        <v>0.894736842105263</v>
      </c>
      <c r="P1057" s="356">
        <v>0.9</v>
      </c>
      <c r="Q1057" s="357">
        <v>0.878136200716846</v>
      </c>
      <c r="R1057" s="169">
        <v>0.922222222222222</v>
      </c>
      <c r="S1057" s="169">
        <v>0.962962962962963</v>
      </c>
      <c r="T1057" s="169">
        <v>0.945681194299252</v>
      </c>
      <c r="U1057" s="356">
        <v>0.9</v>
      </c>
      <c r="V1057" s="169">
        <v>0.867831541218638</v>
      </c>
      <c r="W1057" s="169">
        <v>0.905050505050505</v>
      </c>
      <c r="X1057" s="169">
        <v>0.920717592592593</v>
      </c>
      <c r="Y1057" s="169">
        <v>0.920749821381567</v>
      </c>
      <c r="Z1057" s="356">
        <v>0.92</v>
      </c>
      <c r="AA1057" s="356" t="s">
        <v>40</v>
      </c>
      <c r="AB1057" s="356" t="s">
        <v>40</v>
      </c>
      <c r="AC1057" s="356" t="s">
        <v>40</v>
      </c>
      <c r="AD1057" s="356" t="s">
        <v>40</v>
      </c>
      <c r="AE1057" s="356">
        <v>0.92</v>
      </c>
      <c r="AF1057" s="169">
        <v>0.981510015408321</v>
      </c>
      <c r="AG1057" s="169">
        <v>0.976489028213166</v>
      </c>
      <c r="AH1057" s="169">
        <v>0.848591549295775</v>
      </c>
      <c r="AI1057" s="169">
        <v>0.944107744107744</v>
      </c>
      <c r="AJ1057" s="356">
        <v>0.92</v>
      </c>
      <c r="AK1057" s="169">
        <v>0.914426523297491</v>
      </c>
      <c r="AL1057" s="169">
        <v>0.931313131313131</v>
      </c>
      <c r="AM1057" s="169">
        <v>0.95775462962963</v>
      </c>
      <c r="AN1057" s="169">
        <v>0.957057175625623</v>
      </c>
      <c r="AO1057" s="168">
        <v>0.99</v>
      </c>
      <c r="AP1057" s="358">
        <v>1</v>
      </c>
      <c r="AQ1057" s="358">
        <v>1</v>
      </c>
      <c r="AR1057" s="358">
        <v>1</v>
      </c>
      <c r="AS1057" s="359">
        <v>1</v>
      </c>
      <c r="AT1057" s="364">
        <v>0.0656418488929858</v>
      </c>
      <c r="AU1057" s="361">
        <v>0.111111111111111</v>
      </c>
      <c r="AV1057" s="362">
        <v>0</v>
      </c>
      <c r="AW1057" s="362">
        <v>0</v>
      </c>
      <c r="AX1057" s="362">
        <v>0.0606060606060606</v>
      </c>
      <c r="AY1057" s="142"/>
      <c r="AZ1057" s="140"/>
    </row>
    <row r="1058" spans="1:52">
      <c r="A1058" s="138"/>
      <c r="B1058" s="142"/>
      <c r="C1058" s="182" t="s">
        <v>1669</v>
      </c>
      <c r="D1058" s="166" t="s">
        <v>26</v>
      </c>
      <c r="E1058" s="166" t="s">
        <v>1670</v>
      </c>
      <c r="F1058" s="167" t="s">
        <v>1964</v>
      </c>
      <c r="G1058" s="187" t="s">
        <v>1965</v>
      </c>
      <c r="H1058" s="188" t="s">
        <v>1965</v>
      </c>
      <c r="I1058" s="188" t="s">
        <v>1965</v>
      </c>
      <c r="J1058" s="188" t="s">
        <v>1965</v>
      </c>
      <c r="K1058" s="168">
        <v>0.9</v>
      </c>
      <c r="L1058" s="169">
        <v>1</v>
      </c>
      <c r="M1058" s="169">
        <v>0.947368421052632</v>
      </c>
      <c r="N1058" s="170">
        <v>1</v>
      </c>
      <c r="O1058" s="170">
        <v>0.993893129770992</v>
      </c>
      <c r="P1058" s="356">
        <v>0.9</v>
      </c>
      <c r="Q1058" s="357">
        <v>0.963957426221577</v>
      </c>
      <c r="R1058" s="169">
        <v>0.897905759162304</v>
      </c>
      <c r="S1058" s="169">
        <v>0.962075242718447</v>
      </c>
      <c r="T1058" s="169">
        <v>0.972173895852279</v>
      </c>
      <c r="U1058" s="356">
        <v>0.9</v>
      </c>
      <c r="V1058" s="169">
        <v>0.935413642960813</v>
      </c>
      <c r="W1058" s="169">
        <v>0.931937172774869</v>
      </c>
      <c r="X1058" s="169">
        <v>0.933555825242718</v>
      </c>
      <c r="Y1058" s="169">
        <v>0.925843185322842</v>
      </c>
      <c r="Z1058" s="356">
        <v>0.92</v>
      </c>
      <c r="AA1058" s="356" t="s">
        <v>40</v>
      </c>
      <c r="AB1058" s="356" t="s">
        <v>40</v>
      </c>
      <c r="AC1058" s="356" t="s">
        <v>40</v>
      </c>
      <c r="AD1058" s="356">
        <v>1</v>
      </c>
      <c r="AE1058" s="356">
        <v>0.92</v>
      </c>
      <c r="AF1058" s="169">
        <v>0.998401917698762</v>
      </c>
      <c r="AG1058" s="169">
        <v>0.993582720300517</v>
      </c>
      <c r="AH1058" s="169">
        <v>0.790322580645161</v>
      </c>
      <c r="AI1058" s="169">
        <v>0.992225013383849</v>
      </c>
      <c r="AJ1058" s="356">
        <v>0.92</v>
      </c>
      <c r="AK1058" s="169">
        <v>0.972665699080793</v>
      </c>
      <c r="AL1058" s="169">
        <v>0.977486910994764</v>
      </c>
      <c r="AM1058" s="169">
        <v>0.97876213592233</v>
      </c>
      <c r="AN1058" s="169">
        <v>0.979430254625969</v>
      </c>
      <c r="AO1058" s="168">
        <v>0.99</v>
      </c>
      <c r="AP1058" s="358">
        <v>1</v>
      </c>
      <c r="AQ1058" s="358">
        <v>1</v>
      </c>
      <c r="AR1058" s="358">
        <v>1</v>
      </c>
      <c r="AS1058" s="359">
        <v>1</v>
      </c>
      <c r="AT1058" s="364">
        <v>0.0656418488929858</v>
      </c>
      <c r="AU1058" s="361">
        <v>0.4</v>
      </c>
      <c r="AV1058" s="362">
        <v>0.0909090909090909</v>
      </c>
      <c r="AW1058" s="362">
        <v>0.0714285714285714</v>
      </c>
      <c r="AX1058" s="362">
        <v>0.0946372239747634</v>
      </c>
      <c r="AY1058" s="142"/>
      <c r="AZ1058" s="140"/>
    </row>
    <row r="1059" spans="1:52">
      <c r="A1059" s="138"/>
      <c r="B1059" s="142"/>
      <c r="C1059" s="182" t="s">
        <v>1669</v>
      </c>
      <c r="D1059" s="166" t="s">
        <v>26</v>
      </c>
      <c r="E1059" s="166" t="s">
        <v>1670</v>
      </c>
      <c r="F1059" s="167" t="s">
        <v>1966</v>
      </c>
      <c r="G1059" s="185" t="s">
        <v>1967</v>
      </c>
      <c r="H1059" s="186" t="s">
        <v>1967</v>
      </c>
      <c r="I1059" s="186" t="s">
        <v>1967</v>
      </c>
      <c r="J1059" s="186" t="s">
        <v>1967</v>
      </c>
      <c r="K1059" s="168">
        <v>0.9</v>
      </c>
      <c r="L1059" s="169">
        <v>0.914285714285714</v>
      </c>
      <c r="M1059" s="169">
        <v>0.911764705882353</v>
      </c>
      <c r="N1059" s="170">
        <v>0.91044776119403</v>
      </c>
      <c r="O1059" s="170">
        <v>0.913108990457057</v>
      </c>
      <c r="P1059" s="356">
        <v>0.9</v>
      </c>
      <c r="Q1059" s="357">
        <v>0.92838335966298</v>
      </c>
      <c r="R1059" s="169">
        <v>0.944481382978723</v>
      </c>
      <c r="S1059" s="169">
        <v>0.931053008595988</v>
      </c>
      <c r="T1059" s="169">
        <v>0.901579861524186</v>
      </c>
      <c r="U1059" s="356">
        <v>0.9</v>
      </c>
      <c r="V1059" s="169">
        <v>0.912585571353344</v>
      </c>
      <c r="W1059" s="169">
        <v>0.924534574468085</v>
      </c>
      <c r="X1059" s="169">
        <v>0.902936962750716</v>
      </c>
      <c r="Y1059" s="169">
        <v>0.887452711223203</v>
      </c>
      <c r="Z1059" s="356">
        <v>0.92</v>
      </c>
      <c r="AA1059" s="356" t="s">
        <v>40</v>
      </c>
      <c r="AB1059" s="356" t="s">
        <v>40</v>
      </c>
      <c r="AC1059" s="356" t="s">
        <v>40</v>
      </c>
      <c r="AD1059" s="356">
        <v>0</v>
      </c>
      <c r="AE1059" s="356">
        <v>0.92</v>
      </c>
      <c r="AF1059" s="169">
        <v>0.940239043824701</v>
      </c>
      <c r="AG1059" s="169">
        <v>0.97239263803681</v>
      </c>
      <c r="AH1059" s="169">
        <v>0.817021276595745</v>
      </c>
      <c r="AI1059" s="169">
        <v>0.962628542763983</v>
      </c>
      <c r="AJ1059" s="356">
        <v>0.92</v>
      </c>
      <c r="AK1059" s="169">
        <v>0.945058802878708</v>
      </c>
      <c r="AL1059" s="169">
        <v>0.951462765957447</v>
      </c>
      <c r="AM1059" s="169">
        <v>0.943051575931232</v>
      </c>
      <c r="AN1059" s="169">
        <v>0.938615274803712</v>
      </c>
      <c r="AO1059" s="168">
        <v>0.99</v>
      </c>
      <c r="AP1059" s="358">
        <v>1</v>
      </c>
      <c r="AQ1059" s="358">
        <v>1</v>
      </c>
      <c r="AR1059" s="358">
        <v>1</v>
      </c>
      <c r="AS1059" s="359">
        <v>1</v>
      </c>
      <c r="AT1059" s="364">
        <v>0.0656418488929858</v>
      </c>
      <c r="AU1059" s="361">
        <v>0.0625</v>
      </c>
      <c r="AV1059" s="362">
        <v>0</v>
      </c>
      <c r="AW1059" s="362">
        <v>0.0625</v>
      </c>
      <c r="AX1059" s="362">
        <v>0.0406091370558376</v>
      </c>
      <c r="AY1059" s="142"/>
      <c r="AZ1059" s="140"/>
    </row>
    <row r="1060" spans="1:52">
      <c r="A1060" s="138"/>
      <c r="B1060" s="142"/>
      <c r="C1060" s="182" t="s">
        <v>1669</v>
      </c>
      <c r="D1060" s="166" t="s">
        <v>26</v>
      </c>
      <c r="E1060" s="166" t="s">
        <v>1670</v>
      </c>
      <c r="F1060" s="167" t="s">
        <v>1968</v>
      </c>
      <c r="G1060" s="185" t="s">
        <v>1969</v>
      </c>
      <c r="H1060" s="186" t="s">
        <v>1969</v>
      </c>
      <c r="I1060" s="186" t="s">
        <v>1969</v>
      </c>
      <c r="J1060" s="186" t="s">
        <v>1969</v>
      </c>
      <c r="K1060" s="168">
        <v>0.9</v>
      </c>
      <c r="L1060" s="169">
        <v>1</v>
      </c>
      <c r="M1060" s="169">
        <v>1</v>
      </c>
      <c r="N1060" s="170">
        <v>0.976190476190476</v>
      </c>
      <c r="O1060" s="170">
        <v>0.980544747081712</v>
      </c>
      <c r="P1060" s="356">
        <v>0.9</v>
      </c>
      <c r="Q1060" s="357">
        <v>0.971521739130435</v>
      </c>
      <c r="R1060" s="169">
        <v>0.944379161770466</v>
      </c>
      <c r="S1060" s="169">
        <v>0.96513249651325</v>
      </c>
      <c r="T1060" s="169">
        <v>0.970286893016131</v>
      </c>
      <c r="U1060" s="356">
        <v>0.9</v>
      </c>
      <c r="V1060" s="169">
        <v>0.92</v>
      </c>
      <c r="W1060" s="169">
        <v>0.915393654524089</v>
      </c>
      <c r="X1060" s="169">
        <v>0.933054393305439</v>
      </c>
      <c r="Y1060" s="169">
        <v>0.925224289213642</v>
      </c>
      <c r="Z1060" s="356">
        <v>0.92</v>
      </c>
      <c r="AA1060" s="356" t="s">
        <v>40</v>
      </c>
      <c r="AB1060" s="356" t="s">
        <v>40</v>
      </c>
      <c r="AC1060" s="356" t="s">
        <v>40</v>
      </c>
      <c r="AD1060" s="356" t="s">
        <v>40</v>
      </c>
      <c r="AE1060" s="356">
        <v>0.92</v>
      </c>
      <c r="AF1060" s="169">
        <v>1</v>
      </c>
      <c r="AG1060" s="169">
        <v>1</v>
      </c>
      <c r="AH1060" s="169">
        <v>1</v>
      </c>
      <c r="AI1060" s="169">
        <v>0.996863162878788</v>
      </c>
      <c r="AJ1060" s="356">
        <v>0.92</v>
      </c>
      <c r="AK1060" s="169">
        <v>0.945217391304348</v>
      </c>
      <c r="AL1060" s="169">
        <v>0.942420681551116</v>
      </c>
      <c r="AM1060" s="169">
        <v>0.96327289632729</v>
      </c>
      <c r="AN1060" s="169">
        <v>0.958585804964243</v>
      </c>
      <c r="AO1060" s="168">
        <v>0.99</v>
      </c>
      <c r="AP1060" s="358">
        <v>1</v>
      </c>
      <c r="AQ1060" s="358">
        <v>1</v>
      </c>
      <c r="AR1060" s="358">
        <v>1</v>
      </c>
      <c r="AS1060" s="359">
        <v>1</v>
      </c>
      <c r="AT1060" s="364">
        <v>0.0656418488929858</v>
      </c>
      <c r="AU1060" s="361">
        <v>0.0416666666666667</v>
      </c>
      <c r="AV1060" s="362">
        <v>0.0476190476190476</v>
      </c>
      <c r="AW1060" s="362">
        <v>0.230769230769231</v>
      </c>
      <c r="AX1060" s="362">
        <v>0.128491620111732</v>
      </c>
      <c r="AY1060" s="142"/>
      <c r="AZ1060" s="140"/>
    </row>
    <row r="1061" spans="1:52">
      <c r="A1061" s="138"/>
      <c r="B1061" s="142"/>
      <c r="C1061" s="182" t="s">
        <v>1669</v>
      </c>
      <c r="D1061" s="166" t="s">
        <v>26</v>
      </c>
      <c r="E1061" s="166" t="s">
        <v>1670</v>
      </c>
      <c r="F1061" s="167" t="s">
        <v>1970</v>
      </c>
      <c r="G1061" s="185" t="s">
        <v>1971</v>
      </c>
      <c r="H1061" s="186" t="s">
        <v>1971</v>
      </c>
      <c r="I1061" s="186" t="s">
        <v>1971</v>
      </c>
      <c r="J1061" s="186" t="s">
        <v>1971</v>
      </c>
      <c r="K1061" s="168">
        <v>0.9</v>
      </c>
      <c r="L1061" s="169">
        <v>1</v>
      </c>
      <c r="M1061" s="169">
        <v>1</v>
      </c>
      <c r="N1061" s="170">
        <v>0.964285714285714</v>
      </c>
      <c r="O1061" s="170">
        <v>0.971238938053097</v>
      </c>
      <c r="P1061" s="356">
        <v>0.9</v>
      </c>
      <c r="Q1061" s="357">
        <v>0.955503512880562</v>
      </c>
      <c r="R1061" s="169">
        <v>0.976761619190405</v>
      </c>
      <c r="S1061" s="169">
        <v>0.984848484848485</v>
      </c>
      <c r="T1061" s="169">
        <v>0.969735117386734</v>
      </c>
      <c r="U1061" s="356">
        <v>0.9</v>
      </c>
      <c r="V1061" s="169">
        <v>0.939110070257611</v>
      </c>
      <c r="W1061" s="169">
        <v>0.936281859070465</v>
      </c>
      <c r="X1061" s="169">
        <v>0.901913875598086</v>
      </c>
      <c r="Y1061" s="169">
        <v>0.916589879693198</v>
      </c>
      <c r="Z1061" s="356">
        <v>0.92</v>
      </c>
      <c r="AA1061" s="356" t="s">
        <v>40</v>
      </c>
      <c r="AB1061" s="356" t="s">
        <v>40</v>
      </c>
      <c r="AC1061" s="356" t="s">
        <v>40</v>
      </c>
      <c r="AD1061" s="356" t="s">
        <v>40</v>
      </c>
      <c r="AE1061" s="356">
        <v>0.92</v>
      </c>
      <c r="AF1061" s="169">
        <v>1</v>
      </c>
      <c r="AG1061" s="169">
        <v>1</v>
      </c>
      <c r="AH1061" s="169">
        <v>0.998109640831758</v>
      </c>
      <c r="AI1061" s="169">
        <v>0.990883683790258</v>
      </c>
      <c r="AJ1061" s="356">
        <v>0.92</v>
      </c>
      <c r="AK1061" s="169">
        <v>0.969555035128806</v>
      </c>
      <c r="AL1061" s="169">
        <v>0.967766116941529</v>
      </c>
      <c r="AM1061" s="169">
        <v>0.958532695374801</v>
      </c>
      <c r="AN1061" s="169">
        <v>0.968125835463902</v>
      </c>
      <c r="AO1061" s="168">
        <v>0.99</v>
      </c>
      <c r="AP1061" s="358">
        <v>1</v>
      </c>
      <c r="AQ1061" s="358">
        <v>1</v>
      </c>
      <c r="AR1061" s="358">
        <v>1</v>
      </c>
      <c r="AS1061" s="359">
        <v>1</v>
      </c>
      <c r="AT1061" s="364">
        <v>0.0656418488929858</v>
      </c>
      <c r="AU1061" s="361">
        <v>0.285714285714286</v>
      </c>
      <c r="AV1061" s="362">
        <v>0.1</v>
      </c>
      <c r="AW1061" s="362">
        <v>0</v>
      </c>
      <c r="AX1061" s="362">
        <v>0.0437710437710438</v>
      </c>
      <c r="AY1061" s="142"/>
      <c r="AZ1061" s="140"/>
    </row>
    <row r="1062" spans="1:52">
      <c r="A1062" s="138"/>
      <c r="B1062" s="142"/>
      <c r="C1062" s="172" t="s">
        <v>1972</v>
      </c>
      <c r="D1062" s="166" t="s">
        <v>26</v>
      </c>
      <c r="E1062" s="166" t="s">
        <v>1973</v>
      </c>
      <c r="F1062" s="167" t="s">
        <v>1974</v>
      </c>
      <c r="G1062" s="195" t="s">
        <v>1975</v>
      </c>
      <c r="H1062" s="195" t="s">
        <v>1975</v>
      </c>
      <c r="I1062" s="195" t="s">
        <v>1975</v>
      </c>
      <c r="J1062" s="195" t="s">
        <v>1975</v>
      </c>
      <c r="K1062" s="168">
        <v>0.9</v>
      </c>
      <c r="L1062" s="169">
        <v>1</v>
      </c>
      <c r="M1062" s="169">
        <v>0.961538461538462</v>
      </c>
      <c r="N1062" s="170">
        <v>0.964285714285714</v>
      </c>
      <c r="O1062" s="170">
        <v>0.980975029726516</v>
      </c>
      <c r="P1062" s="356">
        <v>0.9</v>
      </c>
      <c r="Q1062" s="357">
        <v>0.940087676570872</v>
      </c>
      <c r="R1062" s="169">
        <v>0.990494296577947</v>
      </c>
      <c r="S1062" s="169">
        <v>0.982238010657194</v>
      </c>
      <c r="T1062" s="169">
        <v>0.982653962526545</v>
      </c>
      <c r="U1062" s="356">
        <v>0.9</v>
      </c>
      <c r="V1062" s="169">
        <v>0.869946419873356</v>
      </c>
      <c r="W1062" s="169">
        <v>0.928707224334601</v>
      </c>
      <c r="X1062" s="169">
        <v>0.927767910005921</v>
      </c>
      <c r="Y1062" s="169">
        <v>0.936028264832459</v>
      </c>
      <c r="Z1062" s="356">
        <v>0.92</v>
      </c>
      <c r="AA1062" s="356">
        <v>0.961986035686579</v>
      </c>
      <c r="AB1062" s="356">
        <v>0.967048710601719</v>
      </c>
      <c r="AC1062" s="356">
        <v>0.969951923076923</v>
      </c>
      <c r="AD1062" s="356">
        <v>0.964633681217711</v>
      </c>
      <c r="AE1062" s="356">
        <v>0.92</v>
      </c>
      <c r="AF1062" s="169">
        <v>0.998383185125303</v>
      </c>
      <c r="AG1062" s="169">
        <v>0.999399759903962</v>
      </c>
      <c r="AH1062" s="169">
        <v>1</v>
      </c>
      <c r="AI1062" s="169">
        <v>0.996350273100254</v>
      </c>
      <c r="AJ1062" s="356">
        <v>0.92</v>
      </c>
      <c r="AK1062" s="169">
        <v>0.974566128067026</v>
      </c>
      <c r="AL1062" s="169">
        <v>0.970285714285714</v>
      </c>
      <c r="AM1062" s="169">
        <v>0.980166600555335</v>
      </c>
      <c r="AN1062" s="169">
        <v>0.979075265672224</v>
      </c>
      <c r="AO1062" s="168">
        <v>0.99</v>
      </c>
      <c r="AP1062" s="358">
        <v>1</v>
      </c>
      <c r="AQ1062" s="358">
        <v>1</v>
      </c>
      <c r="AR1062" s="358">
        <v>1</v>
      </c>
      <c r="AS1062" s="359">
        <v>1</v>
      </c>
      <c r="AT1062" s="364">
        <v>0.0721861525408278</v>
      </c>
      <c r="AU1062" s="361">
        <v>0.0714285714285714</v>
      </c>
      <c r="AV1062" s="362">
        <v>0.2</v>
      </c>
      <c r="AW1062" s="362">
        <v>0.0769230769230769</v>
      </c>
      <c r="AX1062" s="362">
        <v>0.0704225352112676</v>
      </c>
      <c r="AY1062" s="142"/>
      <c r="AZ1062" s="140"/>
    </row>
    <row r="1063" spans="1:52">
      <c r="A1063" s="138"/>
      <c r="B1063" s="142"/>
      <c r="C1063" s="172" t="s">
        <v>1972</v>
      </c>
      <c r="D1063" s="166" t="s">
        <v>26</v>
      </c>
      <c r="E1063" s="166" t="s">
        <v>1973</v>
      </c>
      <c r="F1063" s="167" t="s">
        <v>1976</v>
      </c>
      <c r="G1063" s="195" t="s">
        <v>1977</v>
      </c>
      <c r="H1063" s="195" t="s">
        <v>1977</v>
      </c>
      <c r="I1063" s="195" t="s">
        <v>1977</v>
      </c>
      <c r="J1063" s="195" t="s">
        <v>1977</v>
      </c>
      <c r="K1063" s="168">
        <v>0.9</v>
      </c>
      <c r="L1063" s="169">
        <v>0.951219512195122</v>
      </c>
      <c r="M1063" s="169">
        <v>0.897435897435897</v>
      </c>
      <c r="N1063" s="170">
        <v>0.91304347826087</v>
      </c>
      <c r="O1063" s="170">
        <v>0.899780541331383</v>
      </c>
      <c r="P1063" s="356">
        <v>0.9</v>
      </c>
      <c r="Q1063" s="357">
        <v>0.989383561643836</v>
      </c>
      <c r="R1063" s="169">
        <v>0.991161616161616</v>
      </c>
      <c r="S1063" s="169">
        <v>0.984224701808388</v>
      </c>
      <c r="T1063" s="169">
        <v>0.979403888986211</v>
      </c>
      <c r="U1063" s="356">
        <v>0.9</v>
      </c>
      <c r="V1063" s="169">
        <v>0.890753424657534</v>
      </c>
      <c r="W1063" s="169">
        <v>0.91540404040404</v>
      </c>
      <c r="X1063" s="169">
        <v>0.932666410157753</v>
      </c>
      <c r="Y1063" s="169">
        <v>0.904965089216447</v>
      </c>
      <c r="Z1063" s="356">
        <v>0.92</v>
      </c>
      <c r="AA1063" s="356">
        <v>0.930518439337253</v>
      </c>
      <c r="AB1063" s="356">
        <v>0.930320150659134</v>
      </c>
      <c r="AC1063" s="356">
        <v>0.956112852664577</v>
      </c>
      <c r="AD1063" s="356">
        <v>0.944889850233936</v>
      </c>
      <c r="AE1063" s="356">
        <v>0.92</v>
      </c>
      <c r="AF1063" s="169">
        <v>0.82560879811469</v>
      </c>
      <c r="AG1063" s="169">
        <v>0.704277286135693</v>
      </c>
      <c r="AH1063" s="169">
        <v>0.996610169491525</v>
      </c>
      <c r="AI1063" s="169">
        <v>0.855377526442559</v>
      </c>
      <c r="AJ1063" s="356">
        <v>0.92</v>
      </c>
      <c r="AK1063" s="169">
        <v>0.94969734919641</v>
      </c>
      <c r="AL1063" s="169">
        <v>0.954648526077097</v>
      </c>
      <c r="AM1063" s="169">
        <v>0.975741935483871</v>
      </c>
      <c r="AN1063" s="169">
        <v>0.968983765067128</v>
      </c>
      <c r="AO1063" s="168">
        <v>0.99</v>
      </c>
      <c r="AP1063" s="358">
        <v>1</v>
      </c>
      <c r="AQ1063" s="358">
        <v>1</v>
      </c>
      <c r="AR1063" s="358">
        <v>1</v>
      </c>
      <c r="AS1063" s="359">
        <v>1</v>
      </c>
      <c r="AT1063" s="364">
        <v>0.0721861525408278</v>
      </c>
      <c r="AU1063" s="361">
        <v>0.142857142857143</v>
      </c>
      <c r="AV1063" s="362">
        <v>0.153846153846154</v>
      </c>
      <c r="AW1063" s="362">
        <v>0.0454545454545455</v>
      </c>
      <c r="AX1063" s="362">
        <v>0.0586907449209932</v>
      </c>
      <c r="AY1063" s="142"/>
      <c r="AZ1063" s="140"/>
    </row>
    <row r="1064" spans="1:52">
      <c r="A1064" s="138"/>
      <c r="B1064" s="142"/>
      <c r="C1064" s="172" t="s">
        <v>1972</v>
      </c>
      <c r="D1064" s="166" t="s">
        <v>26</v>
      </c>
      <c r="E1064" s="166" t="s">
        <v>1973</v>
      </c>
      <c r="F1064" s="167" t="s">
        <v>1978</v>
      </c>
      <c r="G1064" s="195" t="s">
        <v>1979</v>
      </c>
      <c r="H1064" s="195" t="s">
        <v>1979</v>
      </c>
      <c r="I1064" s="195" t="s">
        <v>1979</v>
      </c>
      <c r="J1064" s="195" t="s">
        <v>1979</v>
      </c>
      <c r="K1064" s="168">
        <v>0.9</v>
      </c>
      <c r="L1064" s="169">
        <v>1</v>
      </c>
      <c r="M1064" s="169">
        <v>1</v>
      </c>
      <c r="N1064" s="170">
        <v>0.976744186046512</v>
      </c>
      <c r="O1064" s="170">
        <v>0.974074074074074</v>
      </c>
      <c r="P1064" s="356">
        <v>0.9</v>
      </c>
      <c r="Q1064" s="357">
        <v>0.967118644067797</v>
      </c>
      <c r="R1064" s="169">
        <v>0.96969696969697</v>
      </c>
      <c r="S1064" s="169">
        <v>0.965143299767622</v>
      </c>
      <c r="T1064" s="169">
        <v>0.962668000579199</v>
      </c>
      <c r="U1064" s="356">
        <v>0.9</v>
      </c>
      <c r="V1064" s="169">
        <v>0.928813559322034</v>
      </c>
      <c r="W1064" s="169">
        <v>0.956625074272133</v>
      </c>
      <c r="X1064" s="169">
        <v>0.956235476374903</v>
      </c>
      <c r="Y1064" s="169">
        <v>0.949425408401016</v>
      </c>
      <c r="Z1064" s="356">
        <v>0.92</v>
      </c>
      <c r="AA1064" s="356">
        <v>0.951568519537699</v>
      </c>
      <c r="AB1064" s="356">
        <v>0.951127819548872</v>
      </c>
      <c r="AC1064" s="356">
        <v>0.952837729816147</v>
      </c>
      <c r="AD1064" s="356">
        <v>0.957624544349939</v>
      </c>
      <c r="AE1064" s="356">
        <v>0.92</v>
      </c>
      <c r="AF1064" s="169">
        <v>0.979483785572469</v>
      </c>
      <c r="AG1064" s="169">
        <v>0.997051114023591</v>
      </c>
      <c r="AH1064" s="169">
        <v>0.996508921644686</v>
      </c>
      <c r="AI1064" s="169">
        <v>0.993146444358055</v>
      </c>
      <c r="AJ1064" s="356">
        <v>0.92</v>
      </c>
      <c r="AK1064" s="169">
        <v>0.967275015733166</v>
      </c>
      <c r="AL1064" s="169">
        <v>0.970877320713506</v>
      </c>
      <c r="AM1064" s="169">
        <v>0.975476128358988</v>
      </c>
      <c r="AN1064" s="169">
        <v>0.976946792295968</v>
      </c>
      <c r="AO1064" s="168">
        <v>0.99</v>
      </c>
      <c r="AP1064" s="358">
        <v>1</v>
      </c>
      <c r="AQ1064" s="358">
        <v>1</v>
      </c>
      <c r="AR1064" s="358">
        <v>1</v>
      </c>
      <c r="AS1064" s="359">
        <v>1</v>
      </c>
      <c r="AT1064" s="364">
        <v>0.0721861525408278</v>
      </c>
      <c r="AU1064" s="361">
        <v>0.0588235294117647</v>
      </c>
      <c r="AV1064" s="362">
        <v>0</v>
      </c>
      <c r="AW1064" s="362">
        <v>0.0714285714285714</v>
      </c>
      <c r="AX1064" s="362">
        <v>0.0335051546391753</v>
      </c>
      <c r="AY1064" s="142"/>
      <c r="AZ1064" s="140"/>
    </row>
    <row r="1065" spans="1:52">
      <c r="A1065" s="138"/>
      <c r="B1065" s="142"/>
      <c r="C1065" s="172" t="s">
        <v>1972</v>
      </c>
      <c r="D1065" s="166" t="s">
        <v>26</v>
      </c>
      <c r="E1065" s="166" t="s">
        <v>1973</v>
      </c>
      <c r="F1065" s="167" t="s">
        <v>1980</v>
      </c>
      <c r="G1065" s="195" t="s">
        <v>1981</v>
      </c>
      <c r="H1065" s="195" t="s">
        <v>1981</v>
      </c>
      <c r="I1065" s="195" t="s">
        <v>1981</v>
      </c>
      <c r="J1065" s="195" t="s">
        <v>1981</v>
      </c>
      <c r="K1065" s="168">
        <v>0.9</v>
      </c>
      <c r="L1065" s="169">
        <v>0.911111111111111</v>
      </c>
      <c r="M1065" s="169">
        <v>0.885714285714286</v>
      </c>
      <c r="N1065" s="170">
        <v>0.886363636363636</v>
      </c>
      <c r="O1065" s="170">
        <v>0.924619085805934</v>
      </c>
      <c r="P1065" s="356">
        <v>0.9</v>
      </c>
      <c r="Q1065" s="357">
        <v>0.966316951960243</v>
      </c>
      <c r="R1065" s="169">
        <v>0.971148892323545</v>
      </c>
      <c r="S1065" s="169">
        <v>0.967575757575758</v>
      </c>
      <c r="T1065" s="169">
        <v>0.962573951813427</v>
      </c>
      <c r="U1065" s="356">
        <v>0.9</v>
      </c>
      <c r="V1065" s="169">
        <v>0.908890115958034</v>
      </c>
      <c r="W1065" s="169">
        <v>0.939206594538897</v>
      </c>
      <c r="X1065" s="169">
        <v>0.942727272727273</v>
      </c>
      <c r="Y1065" s="169">
        <v>0.931364143016377</v>
      </c>
      <c r="Z1065" s="356">
        <v>0.92</v>
      </c>
      <c r="AA1065" s="356">
        <v>0.947646282446106</v>
      </c>
      <c r="AB1065" s="356">
        <v>0.921850079744817</v>
      </c>
      <c r="AC1065" s="356">
        <v>0.958387516254877</v>
      </c>
      <c r="AD1065" s="356">
        <v>0.957675222112537</v>
      </c>
      <c r="AE1065" s="356">
        <v>0.92</v>
      </c>
      <c r="AF1065" s="169">
        <v>0.992321116928447</v>
      </c>
      <c r="AG1065" s="169">
        <v>0.991078669910787</v>
      </c>
      <c r="AH1065" s="169">
        <v>0.996309963099631</v>
      </c>
      <c r="AI1065" s="169">
        <v>0.993506735828638</v>
      </c>
      <c r="AJ1065" s="356">
        <v>0.92</v>
      </c>
      <c r="AK1065" s="169">
        <v>0.961323155216285</v>
      </c>
      <c r="AL1065" s="169">
        <v>0.948982785602504</v>
      </c>
      <c r="AM1065" s="169">
        <v>0.969208514155817</v>
      </c>
      <c r="AN1065" s="169">
        <v>0.97523479388162</v>
      </c>
      <c r="AO1065" s="168">
        <v>0.99</v>
      </c>
      <c r="AP1065" s="358">
        <v>1</v>
      </c>
      <c r="AQ1065" s="358">
        <v>1</v>
      </c>
      <c r="AR1065" s="358">
        <v>1</v>
      </c>
      <c r="AS1065" s="359">
        <v>1</v>
      </c>
      <c r="AT1065" s="364">
        <v>0.0721861525408278</v>
      </c>
      <c r="AU1065" s="361">
        <v>0.147058823529412</v>
      </c>
      <c r="AV1065" s="362">
        <v>0.0476190476190476</v>
      </c>
      <c r="AW1065" s="362">
        <v>0</v>
      </c>
      <c r="AX1065" s="362">
        <v>0.0388198757763975</v>
      </c>
      <c r="AY1065" s="142"/>
      <c r="AZ1065" s="140"/>
    </row>
    <row r="1066" spans="1:52">
      <c r="A1066" s="138"/>
      <c r="B1066" s="142"/>
      <c r="C1066" s="172" t="s">
        <v>1972</v>
      </c>
      <c r="D1066" s="166" t="s">
        <v>26</v>
      </c>
      <c r="E1066" s="166" t="s">
        <v>1973</v>
      </c>
      <c r="F1066" s="167" t="s">
        <v>1982</v>
      </c>
      <c r="G1066" s="195" t="s">
        <v>1983</v>
      </c>
      <c r="H1066" s="195" t="s">
        <v>1983</v>
      </c>
      <c r="I1066" s="195" t="s">
        <v>1983</v>
      </c>
      <c r="J1066" s="195" t="s">
        <v>1983</v>
      </c>
      <c r="K1066" s="168">
        <v>0.9</v>
      </c>
      <c r="L1066" s="169">
        <v>0.96078431372549</v>
      </c>
      <c r="M1066" s="169">
        <v>0.955555555555556</v>
      </c>
      <c r="N1066" s="170">
        <v>0.979166666666667</v>
      </c>
      <c r="O1066" s="170">
        <v>0.963347164591978</v>
      </c>
      <c r="P1066" s="356">
        <v>0.9</v>
      </c>
      <c r="Q1066" s="357">
        <v>0.952845100105374</v>
      </c>
      <c r="R1066" s="169">
        <v>0.981358189081225</v>
      </c>
      <c r="S1066" s="169">
        <v>0.979423868312757</v>
      </c>
      <c r="T1066" s="169">
        <v>0.975755990778947</v>
      </c>
      <c r="U1066" s="356">
        <v>0.9</v>
      </c>
      <c r="V1066" s="169">
        <v>0.90200210748156</v>
      </c>
      <c r="W1066" s="169">
        <v>0.880159786950732</v>
      </c>
      <c r="X1066" s="169">
        <v>0.908877131099353</v>
      </c>
      <c r="Y1066" s="169">
        <v>0.915112066794522</v>
      </c>
      <c r="Z1066" s="356">
        <v>0.92</v>
      </c>
      <c r="AA1066" s="356">
        <v>0.917616770871644</v>
      </c>
      <c r="AB1066" s="356">
        <v>0.896455872133426</v>
      </c>
      <c r="AC1066" s="356">
        <v>0.933600457927876</v>
      </c>
      <c r="AD1066" s="356">
        <v>0.938030783239069</v>
      </c>
      <c r="AE1066" s="356">
        <v>0.92</v>
      </c>
      <c r="AF1066" s="169">
        <v>0.995258416311048</v>
      </c>
      <c r="AG1066" s="169">
        <v>0.979758828596038</v>
      </c>
      <c r="AH1066" s="169">
        <v>0.669301712779974</v>
      </c>
      <c r="AI1066" s="169">
        <v>0.966259116259116</v>
      </c>
      <c r="AJ1066" s="356">
        <v>0.92</v>
      </c>
      <c r="AK1066" s="169">
        <v>0.939063699155794</v>
      </c>
      <c r="AL1066" s="169">
        <v>0.928494041170097</v>
      </c>
      <c r="AM1066" s="169">
        <v>0.957273256943096</v>
      </c>
      <c r="AN1066" s="169">
        <v>0.961555250685957</v>
      </c>
      <c r="AO1066" s="168">
        <v>0.99</v>
      </c>
      <c r="AP1066" s="358">
        <v>1</v>
      </c>
      <c r="AQ1066" s="358">
        <v>1</v>
      </c>
      <c r="AR1066" s="358">
        <v>1</v>
      </c>
      <c r="AS1066" s="359">
        <v>1</v>
      </c>
      <c r="AT1066" s="364">
        <v>0.0721861525408278</v>
      </c>
      <c r="AU1066" s="361">
        <v>0.128205128205128</v>
      </c>
      <c r="AV1066" s="362">
        <v>0.0571428571428571</v>
      </c>
      <c r="AW1066" s="362">
        <v>0</v>
      </c>
      <c r="AX1066" s="362">
        <v>0.0546601261387526</v>
      </c>
      <c r="AY1066" s="142"/>
      <c r="AZ1066" s="140"/>
    </row>
    <row r="1067" spans="1:52">
      <c r="A1067" s="138"/>
      <c r="B1067" s="142"/>
      <c r="C1067" s="172" t="s">
        <v>1972</v>
      </c>
      <c r="D1067" s="166" t="s">
        <v>26</v>
      </c>
      <c r="E1067" s="166" t="s">
        <v>1973</v>
      </c>
      <c r="F1067" s="167" t="s">
        <v>1984</v>
      </c>
      <c r="G1067" s="195" t="s">
        <v>1985</v>
      </c>
      <c r="H1067" s="195" t="s">
        <v>1985</v>
      </c>
      <c r="I1067" s="195" t="s">
        <v>1985</v>
      </c>
      <c r="J1067" s="195" t="s">
        <v>1985</v>
      </c>
      <c r="K1067" s="168">
        <v>0.9</v>
      </c>
      <c r="L1067" s="169">
        <v>0.95</v>
      </c>
      <c r="M1067" s="169">
        <v>0.941176470588235</v>
      </c>
      <c r="N1067" s="170">
        <v>0.833333333333333</v>
      </c>
      <c r="O1067" s="170">
        <v>0.916961130742049</v>
      </c>
      <c r="P1067" s="356">
        <v>0.9</v>
      </c>
      <c r="Q1067" s="357">
        <v>0.983288770053476</v>
      </c>
      <c r="R1067" s="169">
        <v>0.981884057971015</v>
      </c>
      <c r="S1067" s="169">
        <v>0.930355791067373</v>
      </c>
      <c r="T1067" s="169">
        <v>0.975432665984241</v>
      </c>
      <c r="U1067" s="356">
        <v>0.9</v>
      </c>
      <c r="V1067" s="169">
        <v>0.935160427807487</v>
      </c>
      <c r="W1067" s="169">
        <v>0.929951690821256</v>
      </c>
      <c r="X1067" s="169">
        <v>0.91445874337623</v>
      </c>
      <c r="Y1067" s="169">
        <v>0.926583664627324</v>
      </c>
      <c r="Z1067" s="356">
        <v>0.92</v>
      </c>
      <c r="AA1067" s="356">
        <v>0.959033613445378</v>
      </c>
      <c r="AB1067" s="356">
        <v>0.946969696969697</v>
      </c>
      <c r="AC1067" s="356">
        <v>0.947368421052632</v>
      </c>
      <c r="AD1067" s="356">
        <v>0.962487221654296</v>
      </c>
      <c r="AE1067" s="356">
        <v>0.92</v>
      </c>
      <c r="AF1067" s="169">
        <v>0.981481481481482</v>
      </c>
      <c r="AG1067" s="169">
        <v>0.991616766467066</v>
      </c>
      <c r="AH1067" s="169">
        <v>1</v>
      </c>
      <c r="AI1067" s="169">
        <v>0.989657288105881</v>
      </c>
      <c r="AJ1067" s="356">
        <v>0.92</v>
      </c>
      <c r="AK1067" s="169">
        <v>0.968137254901961</v>
      </c>
      <c r="AL1067" s="169">
        <v>0.964601769911504</v>
      </c>
      <c r="AM1067" s="169">
        <v>0.972279260780287</v>
      </c>
      <c r="AN1067" s="169">
        <v>0.977730597570047</v>
      </c>
      <c r="AO1067" s="168">
        <v>0.99</v>
      </c>
      <c r="AP1067" s="358">
        <v>1</v>
      </c>
      <c r="AQ1067" s="358">
        <v>1</v>
      </c>
      <c r="AR1067" s="358">
        <v>1</v>
      </c>
      <c r="AS1067" s="359">
        <v>1</v>
      </c>
      <c r="AT1067" s="364">
        <v>0.0721861525408278</v>
      </c>
      <c r="AU1067" s="361">
        <v>0.142857142857143</v>
      </c>
      <c r="AV1067" s="362">
        <v>0.222222222222222</v>
      </c>
      <c r="AW1067" s="362">
        <v>0</v>
      </c>
      <c r="AX1067" s="362">
        <v>0.065</v>
      </c>
      <c r="AY1067" s="142"/>
      <c r="AZ1067" s="140"/>
    </row>
    <row r="1068" spans="1:52">
      <c r="A1068" s="138"/>
      <c r="B1068" s="142"/>
      <c r="C1068" s="172" t="s">
        <v>1972</v>
      </c>
      <c r="D1068" s="166" t="s">
        <v>26</v>
      </c>
      <c r="E1068" s="166" t="s">
        <v>1973</v>
      </c>
      <c r="F1068" s="167" t="s">
        <v>1986</v>
      </c>
      <c r="G1068" s="195" t="s">
        <v>1987</v>
      </c>
      <c r="H1068" s="195" t="s">
        <v>1987</v>
      </c>
      <c r="I1068" s="195" t="s">
        <v>1987</v>
      </c>
      <c r="J1068" s="195" t="s">
        <v>1987</v>
      </c>
      <c r="K1068" s="168">
        <v>0.9</v>
      </c>
      <c r="L1068" s="169">
        <v>0.916666666666667</v>
      </c>
      <c r="M1068" s="169">
        <v>0.972222222222222</v>
      </c>
      <c r="N1068" s="170">
        <v>0.955555555555556</v>
      </c>
      <c r="O1068" s="170">
        <v>0.977908689248895</v>
      </c>
      <c r="P1068" s="356">
        <v>0.9</v>
      </c>
      <c r="Q1068" s="357">
        <v>0.978977741137675</v>
      </c>
      <c r="R1068" s="169">
        <v>0.986973180076628</v>
      </c>
      <c r="S1068" s="169">
        <v>0.989278752436647</v>
      </c>
      <c r="T1068" s="169">
        <v>0.976974816205224</v>
      </c>
      <c r="U1068" s="356">
        <v>0.9</v>
      </c>
      <c r="V1068" s="169">
        <v>0.936933223413026</v>
      </c>
      <c r="W1068" s="169">
        <v>0.886590038314176</v>
      </c>
      <c r="X1068" s="169">
        <v>0.942982456140351</v>
      </c>
      <c r="Y1068" s="169">
        <v>0.936805881432817</v>
      </c>
      <c r="Z1068" s="356">
        <v>0.92</v>
      </c>
      <c r="AA1068" s="356">
        <v>0.962196861626248</v>
      </c>
      <c r="AB1068" s="356">
        <v>0.961904761904762</v>
      </c>
      <c r="AC1068" s="356">
        <v>0.9740777666999</v>
      </c>
      <c r="AD1068" s="356">
        <v>0.975315932443605</v>
      </c>
      <c r="AE1068" s="356">
        <v>0.92</v>
      </c>
      <c r="AF1068" s="169">
        <v>1</v>
      </c>
      <c r="AG1068" s="169">
        <v>0.995475113122172</v>
      </c>
      <c r="AH1068" s="169">
        <v>1</v>
      </c>
      <c r="AI1068" s="169">
        <v>0.982675359169383</v>
      </c>
      <c r="AJ1068" s="356">
        <v>0.92</v>
      </c>
      <c r="AK1068" s="169">
        <v>0.974921630094044</v>
      </c>
      <c r="AL1068" s="169">
        <v>0.970629370629371</v>
      </c>
      <c r="AM1068" s="169">
        <v>0.982651391162029</v>
      </c>
      <c r="AN1068" s="169">
        <v>0.984151167189849</v>
      </c>
      <c r="AO1068" s="168">
        <v>0.99</v>
      </c>
      <c r="AP1068" s="358">
        <v>1</v>
      </c>
      <c r="AQ1068" s="358">
        <v>1</v>
      </c>
      <c r="AR1068" s="358">
        <v>1</v>
      </c>
      <c r="AS1068" s="359">
        <v>1</v>
      </c>
      <c r="AT1068" s="364">
        <v>0.0721861525408278</v>
      </c>
      <c r="AU1068" s="361">
        <v>0.166666666666667</v>
      </c>
      <c r="AV1068" s="362">
        <v>0</v>
      </c>
      <c r="AW1068" s="362">
        <v>0</v>
      </c>
      <c r="AX1068" s="362">
        <v>0.0801393728222996</v>
      </c>
      <c r="AY1068" s="142"/>
      <c r="AZ1068" s="140"/>
    </row>
    <row r="1069" spans="1:52">
      <c r="A1069" s="138"/>
      <c r="B1069" s="142"/>
      <c r="C1069" s="172" t="s">
        <v>1972</v>
      </c>
      <c r="D1069" s="166" t="s">
        <v>26</v>
      </c>
      <c r="E1069" s="166" t="s">
        <v>1973</v>
      </c>
      <c r="F1069" s="167" t="s">
        <v>1988</v>
      </c>
      <c r="G1069" s="195" t="s">
        <v>1989</v>
      </c>
      <c r="H1069" s="195" t="s">
        <v>1989</v>
      </c>
      <c r="I1069" s="195" t="s">
        <v>1989</v>
      </c>
      <c r="J1069" s="195" t="s">
        <v>1989</v>
      </c>
      <c r="K1069" s="168">
        <v>0.9</v>
      </c>
      <c r="L1069" s="169">
        <v>0.879518072289157</v>
      </c>
      <c r="M1069" s="169">
        <v>0.875</v>
      </c>
      <c r="N1069" s="170">
        <v>0.849315068493151</v>
      </c>
      <c r="O1069" s="170">
        <v>0.907302142544819</v>
      </c>
      <c r="P1069" s="356">
        <v>0.9</v>
      </c>
      <c r="Q1069" s="357">
        <v>0.971971496437055</v>
      </c>
      <c r="R1069" s="169">
        <v>0.970149253731343</v>
      </c>
      <c r="S1069" s="169">
        <v>0.974902898117717</v>
      </c>
      <c r="T1069" s="169">
        <v>0.965947409009118</v>
      </c>
      <c r="U1069" s="356">
        <v>0.9</v>
      </c>
      <c r="V1069" s="169">
        <v>0.851781472684086</v>
      </c>
      <c r="W1069" s="169">
        <v>0.849583252568327</v>
      </c>
      <c r="X1069" s="169">
        <v>0.846130863459815</v>
      </c>
      <c r="Y1069" s="169">
        <v>0.849691782720679</v>
      </c>
      <c r="Z1069" s="356">
        <v>0.92</v>
      </c>
      <c r="AA1069" s="356" t="s">
        <v>40</v>
      </c>
      <c r="AB1069" s="356">
        <v>0</v>
      </c>
      <c r="AC1069" s="356" t="s">
        <v>40</v>
      </c>
      <c r="AD1069" s="356">
        <v>0.25</v>
      </c>
      <c r="AE1069" s="356">
        <v>0.92</v>
      </c>
      <c r="AF1069" s="169">
        <v>0.999624976561035</v>
      </c>
      <c r="AG1069" s="169">
        <v>0.982748244734203</v>
      </c>
      <c r="AH1069" s="169">
        <v>0.992192265462974</v>
      </c>
      <c r="AI1069" s="169">
        <v>0.990235351043493</v>
      </c>
      <c r="AJ1069" s="356">
        <v>0.92</v>
      </c>
      <c r="AK1069" s="169">
        <v>0.944101346001584</v>
      </c>
      <c r="AL1069" s="169">
        <v>0.939364587369237</v>
      </c>
      <c r="AM1069" s="169">
        <v>0.96175679713176</v>
      </c>
      <c r="AN1069" s="169">
        <v>0.95953226985207</v>
      </c>
      <c r="AO1069" s="168">
        <v>0.99</v>
      </c>
      <c r="AP1069" s="358">
        <v>1</v>
      </c>
      <c r="AQ1069" s="358">
        <v>1</v>
      </c>
      <c r="AR1069" s="358">
        <v>1</v>
      </c>
      <c r="AS1069" s="359">
        <v>1</v>
      </c>
      <c r="AT1069" s="364">
        <v>0.0721861525408278</v>
      </c>
      <c r="AU1069" s="361">
        <v>0.0882352941176471</v>
      </c>
      <c r="AV1069" s="362">
        <v>0</v>
      </c>
      <c r="AW1069" s="362">
        <v>0</v>
      </c>
      <c r="AX1069" s="362">
        <v>0.0433962264150943</v>
      </c>
      <c r="AY1069" s="142"/>
      <c r="AZ1069" s="140"/>
    </row>
    <row r="1070" spans="1:52">
      <c r="A1070" s="138"/>
      <c r="B1070" s="142"/>
      <c r="C1070" s="172" t="s">
        <v>1972</v>
      </c>
      <c r="D1070" s="166" t="s">
        <v>26</v>
      </c>
      <c r="E1070" s="166" t="s">
        <v>1973</v>
      </c>
      <c r="F1070" s="167" t="s">
        <v>1990</v>
      </c>
      <c r="G1070" s="195" t="s">
        <v>1991</v>
      </c>
      <c r="H1070" s="195" t="s">
        <v>1991</v>
      </c>
      <c r="I1070" s="195" t="s">
        <v>1991</v>
      </c>
      <c r="J1070" s="195" t="s">
        <v>1991</v>
      </c>
      <c r="K1070" s="168">
        <v>0.9</v>
      </c>
      <c r="L1070" s="169">
        <v>0.978260869565217</v>
      </c>
      <c r="M1070" s="169">
        <v>1</v>
      </c>
      <c r="N1070" s="170">
        <v>0.955555555555556</v>
      </c>
      <c r="O1070" s="170">
        <v>0.971035481535119</v>
      </c>
      <c r="P1070" s="356">
        <v>0.9</v>
      </c>
      <c r="Q1070" s="357">
        <v>0.979183563125169</v>
      </c>
      <c r="R1070" s="169">
        <v>0.983863312766967</v>
      </c>
      <c r="S1070" s="169">
        <v>0.972956730769231</v>
      </c>
      <c r="T1070" s="169">
        <v>0.979270454703022</v>
      </c>
      <c r="U1070" s="356">
        <v>0.9</v>
      </c>
      <c r="V1070" s="169">
        <v>0.934306569343066</v>
      </c>
      <c r="W1070" s="169">
        <v>0.963455149501661</v>
      </c>
      <c r="X1070" s="169">
        <v>0.959134615384615</v>
      </c>
      <c r="Y1070" s="169">
        <v>0.95157823843434</v>
      </c>
      <c r="Z1070" s="356">
        <v>0.92</v>
      </c>
      <c r="AA1070" s="356">
        <v>0.95460224906289</v>
      </c>
      <c r="AB1070" s="356">
        <v>0.954511558538404</v>
      </c>
      <c r="AC1070" s="356">
        <v>0.962111801242236</v>
      </c>
      <c r="AD1070" s="356">
        <v>0.96214380850545</v>
      </c>
      <c r="AE1070" s="356">
        <v>0.92</v>
      </c>
      <c r="AF1070" s="169">
        <v>0.9974509304104</v>
      </c>
      <c r="AG1070" s="169">
        <v>0.995941905168731</v>
      </c>
      <c r="AH1070" s="169">
        <v>0.997674418604651</v>
      </c>
      <c r="AI1070" s="169">
        <v>0.99464697172795</v>
      </c>
      <c r="AJ1070" s="356">
        <v>0.92</v>
      </c>
      <c r="AK1070" s="169">
        <v>0.967382396328471</v>
      </c>
      <c r="AL1070" s="169">
        <v>0.971577726218097</v>
      </c>
      <c r="AM1070" s="169">
        <v>0.975298643450091</v>
      </c>
      <c r="AN1070" s="169">
        <v>0.97792959508423</v>
      </c>
      <c r="AO1070" s="168">
        <v>0.99</v>
      </c>
      <c r="AP1070" s="358">
        <v>1</v>
      </c>
      <c r="AQ1070" s="358">
        <v>1</v>
      </c>
      <c r="AR1070" s="358">
        <v>1</v>
      </c>
      <c r="AS1070" s="359">
        <v>1</v>
      </c>
      <c r="AT1070" s="364">
        <v>0.0721861525408278</v>
      </c>
      <c r="AU1070" s="361">
        <v>0.0191570881226054</v>
      </c>
      <c r="AV1070" s="362">
        <v>0</v>
      </c>
      <c r="AW1070" s="362">
        <v>0.00909090909090909</v>
      </c>
      <c r="AX1070" s="362">
        <v>0.00358077399807189</v>
      </c>
      <c r="AY1070" s="142"/>
      <c r="AZ1070" s="140"/>
    </row>
    <row r="1071" spans="1:52">
      <c r="A1071" s="138"/>
      <c r="B1071" s="142"/>
      <c r="C1071" s="172" t="s">
        <v>1972</v>
      </c>
      <c r="D1071" s="166" t="s">
        <v>26</v>
      </c>
      <c r="E1071" s="166" t="s">
        <v>1973</v>
      </c>
      <c r="F1071" s="167" t="s">
        <v>1992</v>
      </c>
      <c r="G1071" s="195" t="s">
        <v>1993</v>
      </c>
      <c r="H1071" s="195" t="s">
        <v>1993</v>
      </c>
      <c r="I1071" s="195" t="s">
        <v>1993</v>
      </c>
      <c r="J1071" s="195" t="s">
        <v>1993</v>
      </c>
      <c r="K1071" s="168">
        <v>0.9</v>
      </c>
      <c r="L1071" s="169">
        <v>0.888888888888889</v>
      </c>
      <c r="M1071" s="169">
        <v>0.972222222222222</v>
      </c>
      <c r="N1071" s="170">
        <v>0.853658536585366</v>
      </c>
      <c r="O1071" s="170">
        <v>0.907874015748032</v>
      </c>
      <c r="P1071" s="356">
        <v>0.9</v>
      </c>
      <c r="Q1071" s="357">
        <v>0.933378653976886</v>
      </c>
      <c r="R1071" s="169">
        <v>0.984365604329525</v>
      </c>
      <c r="S1071" s="169">
        <v>0.991092176607281</v>
      </c>
      <c r="T1071" s="169">
        <v>0.960969061459164</v>
      </c>
      <c r="U1071" s="356">
        <v>0.9</v>
      </c>
      <c r="V1071" s="169">
        <v>0.949014276002719</v>
      </c>
      <c r="W1071" s="169">
        <v>0.942273000601323</v>
      </c>
      <c r="X1071" s="169">
        <v>0.957784663051898</v>
      </c>
      <c r="Y1071" s="169">
        <v>0.942909970492509</v>
      </c>
      <c r="Z1071" s="356">
        <v>0.92</v>
      </c>
      <c r="AA1071" s="356">
        <v>0.943646408839779</v>
      </c>
      <c r="AB1071" s="356">
        <v>0.959645669291339</v>
      </c>
      <c r="AC1071" s="356">
        <v>0.963774220724516</v>
      </c>
      <c r="AD1071" s="356">
        <v>0.9604884004884</v>
      </c>
      <c r="AE1071" s="356">
        <v>0.92</v>
      </c>
      <c r="AF1071" s="169">
        <v>0.958715596330275</v>
      </c>
      <c r="AG1071" s="169">
        <v>0.952191235059761</v>
      </c>
      <c r="AH1071" s="169">
        <v>0.966442953020134</v>
      </c>
      <c r="AI1071" s="169">
        <v>0.950888192267503</v>
      </c>
      <c r="AJ1071" s="356">
        <v>0.92</v>
      </c>
      <c r="AK1071" s="169">
        <v>0.966961279461279</v>
      </c>
      <c r="AL1071" s="169">
        <v>0.973870847331094</v>
      </c>
      <c r="AM1071" s="169">
        <v>0.983019368532767</v>
      </c>
      <c r="AN1071" s="169">
        <v>0.979785344374672</v>
      </c>
      <c r="AO1071" s="168">
        <v>0.99</v>
      </c>
      <c r="AP1071" s="358">
        <v>1</v>
      </c>
      <c r="AQ1071" s="358">
        <v>1</v>
      </c>
      <c r="AR1071" s="358">
        <v>1</v>
      </c>
      <c r="AS1071" s="359">
        <v>1</v>
      </c>
      <c r="AT1071" s="364">
        <v>0.0721861525408278</v>
      </c>
      <c r="AU1071" s="361">
        <v>0.117647058823529</v>
      </c>
      <c r="AV1071" s="362">
        <v>0.125</v>
      </c>
      <c r="AW1071" s="362">
        <v>0.142857142857143</v>
      </c>
      <c r="AX1071" s="362">
        <v>0.0604982206405694</v>
      </c>
      <c r="AY1071" s="142"/>
      <c r="AZ1071" s="140"/>
    </row>
    <row r="1072" spans="1:52">
      <c r="A1072" s="138"/>
      <c r="B1072" s="142"/>
      <c r="C1072" s="172" t="s">
        <v>1972</v>
      </c>
      <c r="D1072" s="166" t="s">
        <v>26</v>
      </c>
      <c r="E1072" s="166" t="s">
        <v>1973</v>
      </c>
      <c r="F1072" s="167" t="s">
        <v>1994</v>
      </c>
      <c r="G1072" s="195" t="s">
        <v>1995</v>
      </c>
      <c r="H1072" s="195" t="s">
        <v>1995</v>
      </c>
      <c r="I1072" s="195" t="s">
        <v>1995</v>
      </c>
      <c r="J1072" s="195" t="s">
        <v>1995</v>
      </c>
      <c r="K1072" s="168">
        <v>0.9</v>
      </c>
      <c r="L1072" s="169">
        <v>0.975</v>
      </c>
      <c r="M1072" s="169">
        <v>0.975</v>
      </c>
      <c r="N1072" s="170">
        <v>0.972972972972973</v>
      </c>
      <c r="O1072" s="170">
        <v>0.965106382978723</v>
      </c>
      <c r="P1072" s="356">
        <v>0.9</v>
      </c>
      <c r="Q1072" s="357">
        <v>0.989762340036563</v>
      </c>
      <c r="R1072" s="169">
        <v>0.986206896551724</v>
      </c>
      <c r="S1072" s="169">
        <v>0.988235294117647</v>
      </c>
      <c r="T1072" s="169">
        <v>0.982052651032897</v>
      </c>
      <c r="U1072" s="356">
        <v>0.9</v>
      </c>
      <c r="V1072" s="169">
        <v>0.916270566727605</v>
      </c>
      <c r="W1072" s="169">
        <v>0.95448275862069</v>
      </c>
      <c r="X1072" s="169">
        <v>0.944226579520697</v>
      </c>
      <c r="Y1072" s="169">
        <v>0.935288239078949</v>
      </c>
      <c r="Z1072" s="356">
        <v>0.92</v>
      </c>
      <c r="AA1072" s="356">
        <v>0.940011648223646</v>
      </c>
      <c r="AB1072" s="356">
        <v>0.943736730360934</v>
      </c>
      <c r="AC1072" s="356">
        <v>0.954765751211632</v>
      </c>
      <c r="AD1072" s="356">
        <v>0.950683056770693</v>
      </c>
      <c r="AE1072" s="356">
        <v>0.92</v>
      </c>
      <c r="AF1072" s="169">
        <v>0.998055735580039</v>
      </c>
      <c r="AG1072" s="169">
        <v>0.99269717624148</v>
      </c>
      <c r="AH1072" s="169">
        <v>0.997194950911641</v>
      </c>
      <c r="AI1072" s="169">
        <v>0.994642762425078</v>
      </c>
      <c r="AJ1072" s="356">
        <v>0.92</v>
      </c>
      <c r="AK1072" s="169">
        <v>0.954627133872417</v>
      </c>
      <c r="AL1072" s="169">
        <v>0.961136648558295</v>
      </c>
      <c r="AM1072" s="169">
        <v>0.975375035380696</v>
      </c>
      <c r="AN1072" s="169">
        <v>0.970213027303994</v>
      </c>
      <c r="AO1072" s="168">
        <v>0.99</v>
      </c>
      <c r="AP1072" s="358">
        <v>1</v>
      </c>
      <c r="AQ1072" s="358">
        <v>1</v>
      </c>
      <c r="AR1072" s="358">
        <v>1</v>
      </c>
      <c r="AS1072" s="359">
        <v>1</v>
      </c>
      <c r="AT1072" s="364">
        <v>0.0721861525408278</v>
      </c>
      <c r="AU1072" s="361">
        <v>0.2</v>
      </c>
      <c r="AV1072" s="362">
        <v>0</v>
      </c>
      <c r="AW1072" s="362">
        <v>0</v>
      </c>
      <c r="AX1072" s="362">
        <v>0.050071530758226</v>
      </c>
      <c r="AY1072" s="142"/>
      <c r="AZ1072" s="140"/>
    </row>
    <row r="1073" spans="1:52">
      <c r="A1073" s="138"/>
      <c r="B1073" s="142"/>
      <c r="C1073" s="172" t="s">
        <v>1972</v>
      </c>
      <c r="D1073" s="166" t="s">
        <v>26</v>
      </c>
      <c r="E1073" s="166" t="s">
        <v>1973</v>
      </c>
      <c r="F1073" s="167" t="s">
        <v>1996</v>
      </c>
      <c r="G1073" s="195" t="s">
        <v>1997</v>
      </c>
      <c r="H1073" s="195" t="s">
        <v>1997</v>
      </c>
      <c r="I1073" s="195" t="s">
        <v>1997</v>
      </c>
      <c r="J1073" s="195" t="s">
        <v>1997</v>
      </c>
      <c r="K1073" s="168">
        <v>0.9</v>
      </c>
      <c r="L1073" s="169">
        <v>0.927272727272727</v>
      </c>
      <c r="M1073" s="169">
        <v>0.92</v>
      </c>
      <c r="N1073" s="170">
        <v>0.962962962962963</v>
      </c>
      <c r="O1073" s="170">
        <v>0.947174447174447</v>
      </c>
      <c r="P1073" s="356">
        <v>0.9</v>
      </c>
      <c r="Q1073" s="357">
        <v>0.985507246376812</v>
      </c>
      <c r="R1073" s="169">
        <v>0.990547263681592</v>
      </c>
      <c r="S1073" s="169">
        <v>0.99078812691914</v>
      </c>
      <c r="T1073" s="169">
        <v>0.982393288362338</v>
      </c>
      <c r="U1073" s="356">
        <v>0.9</v>
      </c>
      <c r="V1073" s="169">
        <v>0.946754883427851</v>
      </c>
      <c r="W1073" s="169">
        <v>0.969154228855721</v>
      </c>
      <c r="X1073" s="169">
        <v>0.970317297850563</v>
      </c>
      <c r="Y1073" s="169">
        <v>0.947043818377643</v>
      </c>
      <c r="Z1073" s="356">
        <v>0.92</v>
      </c>
      <c r="AA1073" s="356">
        <v>0.958238765320018</v>
      </c>
      <c r="AB1073" s="356">
        <v>0.959166666666667</v>
      </c>
      <c r="AC1073" s="356">
        <v>0.979388770433547</v>
      </c>
      <c r="AD1073" s="356">
        <v>0.968448098663926</v>
      </c>
      <c r="AE1073" s="356">
        <v>0.92</v>
      </c>
      <c r="AF1073" s="169">
        <v>0.999760593727556</v>
      </c>
      <c r="AG1073" s="169">
        <v>0.994801641586867</v>
      </c>
      <c r="AH1073" s="169">
        <v>0.993534482758621</v>
      </c>
      <c r="AI1073" s="169">
        <v>0.971719973890339</v>
      </c>
      <c r="AJ1073" s="356">
        <v>0.92</v>
      </c>
      <c r="AK1073" s="169">
        <v>0.972289380695555</v>
      </c>
      <c r="AL1073" s="169">
        <v>0.975077881619938</v>
      </c>
      <c r="AM1073" s="169">
        <v>0.987321346242508</v>
      </c>
      <c r="AN1073" s="169">
        <v>0.981908387464471</v>
      </c>
      <c r="AO1073" s="168">
        <v>0.99</v>
      </c>
      <c r="AP1073" s="358">
        <v>1</v>
      </c>
      <c r="AQ1073" s="358">
        <v>1</v>
      </c>
      <c r="AR1073" s="358">
        <v>1</v>
      </c>
      <c r="AS1073" s="359">
        <v>1</v>
      </c>
      <c r="AT1073" s="364">
        <v>0.0721861525408278</v>
      </c>
      <c r="AU1073" s="361">
        <v>0.1</v>
      </c>
      <c r="AV1073" s="362">
        <v>0</v>
      </c>
      <c r="AW1073" s="362">
        <v>0.0175438596491228</v>
      </c>
      <c r="AX1073" s="362">
        <v>0.0218543046357616</v>
      </c>
      <c r="AY1073" s="142"/>
      <c r="AZ1073" s="140"/>
    </row>
    <row r="1074" spans="1:52">
      <c r="A1074" s="138"/>
      <c r="B1074" s="142"/>
      <c r="C1074" s="172" t="s">
        <v>1972</v>
      </c>
      <c r="D1074" s="166" t="s">
        <v>26</v>
      </c>
      <c r="E1074" s="166" t="s">
        <v>1973</v>
      </c>
      <c r="F1074" s="167" t="s">
        <v>1998</v>
      </c>
      <c r="G1074" s="195" t="s">
        <v>1999</v>
      </c>
      <c r="H1074" s="195" t="s">
        <v>1999</v>
      </c>
      <c r="I1074" s="195" t="s">
        <v>1999</v>
      </c>
      <c r="J1074" s="195" t="s">
        <v>1999</v>
      </c>
      <c r="K1074" s="168">
        <v>0.9</v>
      </c>
      <c r="L1074" s="169">
        <v>0.96969696969697</v>
      </c>
      <c r="M1074" s="169">
        <v>1</v>
      </c>
      <c r="N1074" s="170">
        <v>0.964285714285714</v>
      </c>
      <c r="O1074" s="170">
        <v>0.960996749729144</v>
      </c>
      <c r="P1074" s="356">
        <v>0.9</v>
      </c>
      <c r="Q1074" s="357">
        <v>0.980071538068472</v>
      </c>
      <c r="R1074" s="169">
        <v>0.972727272727273</v>
      </c>
      <c r="S1074" s="169">
        <v>0.979891304347826</v>
      </c>
      <c r="T1074" s="169">
        <v>0.984312601851686</v>
      </c>
      <c r="U1074" s="356">
        <v>0.9</v>
      </c>
      <c r="V1074" s="169">
        <v>0.97751660705161</v>
      </c>
      <c r="W1074" s="169">
        <v>0.966942148760331</v>
      </c>
      <c r="X1074" s="169">
        <v>0.967934782608696</v>
      </c>
      <c r="Y1074" s="169">
        <v>0.962267867695779</v>
      </c>
      <c r="Z1074" s="356">
        <v>0.92</v>
      </c>
      <c r="AA1074" s="356">
        <v>0.954512635379061</v>
      </c>
      <c r="AB1074" s="356">
        <v>0.974259974259974</v>
      </c>
      <c r="AC1074" s="356">
        <v>0.976510067114094</v>
      </c>
      <c r="AD1074" s="356">
        <v>0.967906854014117</v>
      </c>
      <c r="AE1074" s="356">
        <v>0.92</v>
      </c>
      <c r="AF1074" s="169">
        <v>0.996336996336996</v>
      </c>
      <c r="AG1074" s="169">
        <v>0.984536082474227</v>
      </c>
      <c r="AH1074" s="169">
        <v>0.972889498970487</v>
      </c>
      <c r="AI1074" s="169">
        <v>0.970052992646757</v>
      </c>
      <c r="AJ1074" s="356">
        <v>0.92</v>
      </c>
      <c r="AK1074" s="169">
        <v>0.976361460203471</v>
      </c>
      <c r="AL1074" s="169">
        <v>0.985405133366885</v>
      </c>
      <c r="AM1074" s="169">
        <v>0.988295537673738</v>
      </c>
      <c r="AN1074" s="169">
        <v>0.983855617455896</v>
      </c>
      <c r="AO1074" s="168">
        <v>0.99</v>
      </c>
      <c r="AP1074" s="358">
        <v>1</v>
      </c>
      <c r="AQ1074" s="358">
        <v>1</v>
      </c>
      <c r="AR1074" s="358">
        <v>1</v>
      </c>
      <c r="AS1074" s="359">
        <v>1</v>
      </c>
      <c r="AT1074" s="364">
        <v>0.0721861525408278</v>
      </c>
      <c r="AU1074" s="361">
        <v>0.157894736842105</v>
      </c>
      <c r="AV1074" s="362">
        <v>0</v>
      </c>
      <c r="AW1074" s="362">
        <v>0</v>
      </c>
      <c r="AX1074" s="362">
        <v>0.040590405904059</v>
      </c>
      <c r="AY1074" s="142"/>
      <c r="AZ1074" s="140"/>
    </row>
    <row r="1075" spans="1:52">
      <c r="A1075" s="138"/>
      <c r="B1075" s="142"/>
      <c r="C1075" s="172" t="s">
        <v>1972</v>
      </c>
      <c r="D1075" s="166" t="s">
        <v>26</v>
      </c>
      <c r="E1075" s="166" t="s">
        <v>1973</v>
      </c>
      <c r="F1075" s="167" t="s">
        <v>2000</v>
      </c>
      <c r="G1075" s="195" t="s">
        <v>2001</v>
      </c>
      <c r="H1075" s="195" t="s">
        <v>2001</v>
      </c>
      <c r="I1075" s="195" t="s">
        <v>2001</v>
      </c>
      <c r="J1075" s="195" t="s">
        <v>2001</v>
      </c>
      <c r="K1075" s="168">
        <v>0.9</v>
      </c>
      <c r="L1075" s="169">
        <v>1</v>
      </c>
      <c r="M1075" s="169">
        <v>1</v>
      </c>
      <c r="N1075" s="170">
        <v>1</v>
      </c>
      <c r="O1075" s="170">
        <v>0.986831913245546</v>
      </c>
      <c r="P1075" s="356">
        <v>0.9</v>
      </c>
      <c r="Q1075" s="357">
        <v>0.983975451755881</v>
      </c>
      <c r="R1075" s="169">
        <v>0.977206312098188</v>
      </c>
      <c r="S1075" s="169">
        <v>0.979552469135803</v>
      </c>
      <c r="T1075" s="169">
        <v>0.985872960327644</v>
      </c>
      <c r="U1075" s="356">
        <v>0.9</v>
      </c>
      <c r="V1075" s="169">
        <v>0.948516876917832</v>
      </c>
      <c r="W1075" s="169">
        <v>0.95791934541204</v>
      </c>
      <c r="X1075" s="169">
        <v>0.958719135802469</v>
      </c>
      <c r="Y1075" s="169">
        <v>0.957152299856137</v>
      </c>
      <c r="Z1075" s="356">
        <v>0.92</v>
      </c>
      <c r="AA1075" s="356">
        <v>0.955789473684211</v>
      </c>
      <c r="AB1075" s="356">
        <v>0.966511627906977</v>
      </c>
      <c r="AC1075" s="356">
        <v>0.950793650793651</v>
      </c>
      <c r="AD1075" s="356">
        <v>0.966911055373336</v>
      </c>
      <c r="AE1075" s="356">
        <v>0.92</v>
      </c>
      <c r="AF1075" s="169">
        <v>1</v>
      </c>
      <c r="AG1075" s="169">
        <v>1</v>
      </c>
      <c r="AH1075" s="169">
        <v>1</v>
      </c>
      <c r="AI1075" s="169">
        <v>0.981617647058823</v>
      </c>
      <c r="AJ1075" s="356">
        <v>0.92</v>
      </c>
      <c r="AK1075" s="169">
        <v>0.974136147320505</v>
      </c>
      <c r="AL1075" s="169">
        <v>0.977386934673367</v>
      </c>
      <c r="AM1075" s="169">
        <v>0.974299065420561</v>
      </c>
      <c r="AN1075" s="169">
        <v>0.980982086406744</v>
      </c>
      <c r="AO1075" s="168">
        <v>0.99</v>
      </c>
      <c r="AP1075" s="358">
        <v>1</v>
      </c>
      <c r="AQ1075" s="358">
        <v>1</v>
      </c>
      <c r="AR1075" s="358">
        <v>1</v>
      </c>
      <c r="AS1075" s="359">
        <v>1</v>
      </c>
      <c r="AT1075" s="364">
        <v>0.0721861525408278</v>
      </c>
      <c r="AU1075" s="361">
        <v>0.0204081632653061</v>
      </c>
      <c r="AV1075" s="362">
        <v>0</v>
      </c>
      <c r="AW1075" s="362">
        <v>0.0256410256410256</v>
      </c>
      <c r="AX1075" s="362">
        <v>0.0124826629680999</v>
      </c>
      <c r="AY1075" s="142"/>
      <c r="AZ1075" s="140"/>
    </row>
    <row r="1076" spans="1:52">
      <c r="A1076" s="138"/>
      <c r="B1076" s="142"/>
      <c r="C1076" s="172" t="s">
        <v>1972</v>
      </c>
      <c r="D1076" s="166" t="s">
        <v>26</v>
      </c>
      <c r="E1076" s="166" t="s">
        <v>1973</v>
      </c>
      <c r="F1076" s="167" t="s">
        <v>2002</v>
      </c>
      <c r="G1076" s="195" t="s">
        <v>2003</v>
      </c>
      <c r="H1076" s="195" t="s">
        <v>2003</v>
      </c>
      <c r="I1076" s="195" t="s">
        <v>2003</v>
      </c>
      <c r="J1076" s="195" t="s">
        <v>2003</v>
      </c>
      <c r="K1076" s="168">
        <v>0.9</v>
      </c>
      <c r="L1076" s="169">
        <v>0.956521739130435</v>
      </c>
      <c r="M1076" s="169">
        <v>1</v>
      </c>
      <c r="N1076" s="170">
        <v>0.904761904761905</v>
      </c>
      <c r="O1076" s="170">
        <v>0.977099236641221</v>
      </c>
      <c r="P1076" s="356">
        <v>0.9</v>
      </c>
      <c r="Q1076" s="357">
        <v>0.983624454148472</v>
      </c>
      <c r="R1076" s="169">
        <v>0.994845360824742</v>
      </c>
      <c r="S1076" s="169">
        <v>0.909779179810726</v>
      </c>
      <c r="T1076" s="169">
        <v>0.972409808960338</v>
      </c>
      <c r="U1076" s="356">
        <v>0.9</v>
      </c>
      <c r="V1076" s="169">
        <v>0.929585152838428</v>
      </c>
      <c r="W1076" s="169">
        <v>0.956701030927835</v>
      </c>
      <c r="X1076" s="169">
        <v>0.912302839116719</v>
      </c>
      <c r="Y1076" s="169">
        <v>0.948186218848981</v>
      </c>
      <c r="Z1076" s="356">
        <v>0.92</v>
      </c>
      <c r="AA1076" s="356">
        <v>0.942292490118577</v>
      </c>
      <c r="AB1076" s="356">
        <v>0.951038575667656</v>
      </c>
      <c r="AC1076" s="356">
        <v>0.96</v>
      </c>
      <c r="AD1076" s="356">
        <v>0.958838115479986</v>
      </c>
      <c r="AE1076" s="356">
        <v>0.92</v>
      </c>
      <c r="AF1076" s="169">
        <v>0.995584988962472</v>
      </c>
      <c r="AG1076" s="169">
        <v>0.994244604316547</v>
      </c>
      <c r="AH1076" s="169">
        <v>0.990825688073395</v>
      </c>
      <c r="AI1076" s="169">
        <v>0.982539486673248</v>
      </c>
      <c r="AJ1076" s="356">
        <v>0.92</v>
      </c>
      <c r="AK1076" s="169">
        <v>0.964481756538586</v>
      </c>
      <c r="AL1076" s="169">
        <v>0.970820668693009</v>
      </c>
      <c r="AM1076" s="169">
        <v>0.973728813559322</v>
      </c>
      <c r="AN1076" s="169">
        <v>0.977751144317936</v>
      </c>
      <c r="AO1076" s="168">
        <v>0.99</v>
      </c>
      <c r="AP1076" s="358">
        <v>1</v>
      </c>
      <c r="AQ1076" s="358">
        <v>1</v>
      </c>
      <c r="AR1076" s="358">
        <v>1</v>
      </c>
      <c r="AS1076" s="359">
        <v>1</v>
      </c>
      <c r="AT1076" s="364">
        <v>0.0721861525408278</v>
      </c>
      <c r="AU1076" s="361">
        <v>0.0714285714285714</v>
      </c>
      <c r="AV1076" s="362">
        <v>0.1</v>
      </c>
      <c r="AW1076" s="362">
        <v>0.111111111111111</v>
      </c>
      <c r="AX1076" s="362">
        <v>0.07421875</v>
      </c>
      <c r="AY1076" s="142"/>
      <c r="AZ1076" s="140"/>
    </row>
    <row r="1077" spans="1:52">
      <c r="A1077" s="138"/>
      <c r="B1077" s="142"/>
      <c r="C1077" s="172" t="s">
        <v>1972</v>
      </c>
      <c r="D1077" s="166" t="s">
        <v>26</v>
      </c>
      <c r="E1077" s="166" t="s">
        <v>1973</v>
      </c>
      <c r="F1077" s="167" t="s">
        <v>2004</v>
      </c>
      <c r="G1077" s="195" t="s">
        <v>2005</v>
      </c>
      <c r="H1077" s="195" t="s">
        <v>2005</v>
      </c>
      <c r="I1077" s="195" t="s">
        <v>2005</v>
      </c>
      <c r="J1077" s="195" t="s">
        <v>2005</v>
      </c>
      <c r="K1077" s="168">
        <v>0.9</v>
      </c>
      <c r="L1077" s="169">
        <v>1</v>
      </c>
      <c r="M1077" s="169">
        <v>1</v>
      </c>
      <c r="N1077" s="170">
        <v>0.964285714285714</v>
      </c>
      <c r="O1077" s="170">
        <v>0.982122905027933</v>
      </c>
      <c r="P1077" s="356">
        <v>0.9</v>
      </c>
      <c r="Q1077" s="357">
        <v>0.985721570627231</v>
      </c>
      <c r="R1077" s="169">
        <v>0.982011447260834</v>
      </c>
      <c r="S1077" s="169">
        <v>0.986581096849475</v>
      </c>
      <c r="T1077" s="169">
        <v>0.979348986125934</v>
      </c>
      <c r="U1077" s="356">
        <v>0.9</v>
      </c>
      <c r="V1077" s="169">
        <v>0.960734319224885</v>
      </c>
      <c r="W1077" s="169">
        <v>0.950122649223222</v>
      </c>
      <c r="X1077" s="169">
        <v>0.963827304550758</v>
      </c>
      <c r="Y1077" s="169">
        <v>0.956794734969762</v>
      </c>
      <c r="Z1077" s="356">
        <v>0.92</v>
      </c>
      <c r="AA1077" s="356">
        <v>0.956752655538695</v>
      </c>
      <c r="AB1077" s="356">
        <v>0.97125748502994</v>
      </c>
      <c r="AC1077" s="356">
        <v>0.968096809680968</v>
      </c>
      <c r="AD1077" s="356">
        <v>0.964963596477284</v>
      </c>
      <c r="AE1077" s="356">
        <v>0.92</v>
      </c>
      <c r="AF1077" s="169">
        <v>0.997175141242938</v>
      </c>
      <c r="AG1077" s="169">
        <v>0.993530499075786</v>
      </c>
      <c r="AH1077" s="169">
        <v>0.980221518987342</v>
      </c>
      <c r="AI1077" s="169">
        <v>0.972401557340693</v>
      </c>
      <c r="AJ1077" s="356">
        <v>0.92</v>
      </c>
      <c r="AK1077" s="169">
        <v>0.973772491613297</v>
      </c>
      <c r="AL1077" s="169">
        <v>0.979591836734694</v>
      </c>
      <c r="AM1077" s="169">
        <v>0.981700343118567</v>
      </c>
      <c r="AN1077" s="169">
        <v>0.981260336469917</v>
      </c>
      <c r="AO1077" s="168">
        <v>0.99</v>
      </c>
      <c r="AP1077" s="358">
        <v>1</v>
      </c>
      <c r="AQ1077" s="358">
        <v>1</v>
      </c>
      <c r="AR1077" s="358">
        <v>1</v>
      </c>
      <c r="AS1077" s="359">
        <v>1</v>
      </c>
      <c r="AT1077" s="364">
        <v>0.0721861525408278</v>
      </c>
      <c r="AU1077" s="361">
        <v>0.0909090909090909</v>
      </c>
      <c r="AV1077" s="362">
        <v>0</v>
      </c>
      <c r="AW1077" s="362">
        <v>0</v>
      </c>
      <c r="AX1077" s="362">
        <v>0.0607142857142857</v>
      </c>
      <c r="AY1077" s="142"/>
      <c r="AZ1077" s="140"/>
    </row>
    <row r="1078" spans="1:52">
      <c r="A1078" s="138"/>
      <c r="B1078" s="142"/>
      <c r="C1078" s="172" t="s">
        <v>1972</v>
      </c>
      <c r="D1078" s="166" t="s">
        <v>26</v>
      </c>
      <c r="E1078" s="166" t="s">
        <v>1973</v>
      </c>
      <c r="F1078" s="167" t="s">
        <v>2006</v>
      </c>
      <c r="G1078" s="195" t="s">
        <v>2007</v>
      </c>
      <c r="H1078" s="195" t="s">
        <v>2007</v>
      </c>
      <c r="I1078" s="195" t="s">
        <v>2007</v>
      </c>
      <c r="J1078" s="195" t="s">
        <v>2007</v>
      </c>
      <c r="K1078" s="168">
        <v>0.9</v>
      </c>
      <c r="L1078" s="169">
        <v>1</v>
      </c>
      <c r="M1078" s="169">
        <v>0.977777777777778</v>
      </c>
      <c r="N1078" s="170">
        <v>1</v>
      </c>
      <c r="O1078" s="170">
        <v>0.989830508474576</v>
      </c>
      <c r="P1078" s="356">
        <v>0.9</v>
      </c>
      <c r="Q1078" s="357">
        <v>0.972479721900348</v>
      </c>
      <c r="R1078" s="169">
        <v>0.960079840319361</v>
      </c>
      <c r="S1078" s="169">
        <v>0.968670076726343</v>
      </c>
      <c r="T1078" s="169">
        <v>0.975027336631086</v>
      </c>
      <c r="U1078" s="356">
        <v>0.9</v>
      </c>
      <c r="V1078" s="169">
        <v>0.918597914252607</v>
      </c>
      <c r="W1078" s="169">
        <v>0.94311377245509</v>
      </c>
      <c r="X1078" s="169">
        <v>0.937340153452685</v>
      </c>
      <c r="Y1078" s="169">
        <v>0.938328560270763</v>
      </c>
      <c r="Z1078" s="356">
        <v>0.92</v>
      </c>
      <c r="AA1078" s="356">
        <v>0.949284785435631</v>
      </c>
      <c r="AB1078" s="356">
        <v>0.958301743745262</v>
      </c>
      <c r="AC1078" s="356">
        <v>0.9588772845953</v>
      </c>
      <c r="AD1078" s="356">
        <v>0.961929824561404</v>
      </c>
      <c r="AE1078" s="356">
        <v>0.92</v>
      </c>
      <c r="AF1078" s="169">
        <v>0.995098039215686</v>
      </c>
      <c r="AG1078" s="169">
        <v>0.986314760508309</v>
      </c>
      <c r="AH1078" s="169">
        <v>0.997364953886693</v>
      </c>
      <c r="AI1078" s="169">
        <v>0.955924721581049</v>
      </c>
      <c r="AJ1078" s="356">
        <v>0.92</v>
      </c>
      <c r="AK1078" s="169">
        <v>0.965792672338948</v>
      </c>
      <c r="AL1078" s="169">
        <v>0.967800180559735</v>
      </c>
      <c r="AM1078" s="169">
        <v>0.976609442060086</v>
      </c>
      <c r="AN1078" s="169">
        <v>0.978102685237979</v>
      </c>
      <c r="AO1078" s="168">
        <v>0.99</v>
      </c>
      <c r="AP1078" s="358">
        <v>1</v>
      </c>
      <c r="AQ1078" s="358">
        <v>1</v>
      </c>
      <c r="AR1078" s="358">
        <v>1</v>
      </c>
      <c r="AS1078" s="359">
        <v>1</v>
      </c>
      <c r="AT1078" s="364">
        <v>0.0721861525408278</v>
      </c>
      <c r="AU1078" s="361">
        <v>0.0246913580246914</v>
      </c>
      <c r="AV1078" s="362">
        <v>0</v>
      </c>
      <c r="AW1078" s="362">
        <v>0.0142857142857143</v>
      </c>
      <c r="AX1078" s="362">
        <v>0.0405405405405405</v>
      </c>
      <c r="AY1078" s="142"/>
      <c r="AZ1078" s="140"/>
    </row>
    <row r="1079" spans="1:52">
      <c r="A1079" s="138"/>
      <c r="B1079" s="142"/>
      <c r="C1079" s="172" t="s">
        <v>1972</v>
      </c>
      <c r="D1079" s="166" t="s">
        <v>26</v>
      </c>
      <c r="E1079" s="166" t="s">
        <v>1973</v>
      </c>
      <c r="F1079" s="167" t="s">
        <v>2008</v>
      </c>
      <c r="G1079" s="195" t="s">
        <v>2009</v>
      </c>
      <c r="H1079" s="195" t="s">
        <v>2009</v>
      </c>
      <c r="I1079" s="195" t="s">
        <v>2009</v>
      </c>
      <c r="J1079" s="195" t="s">
        <v>2009</v>
      </c>
      <c r="K1079" s="168">
        <v>0.9</v>
      </c>
      <c r="L1079" s="169">
        <v>1</v>
      </c>
      <c r="M1079" s="169">
        <v>1</v>
      </c>
      <c r="N1079" s="170">
        <v>1</v>
      </c>
      <c r="O1079" s="170">
        <v>0.992783505154639</v>
      </c>
      <c r="P1079" s="356">
        <v>0.9</v>
      </c>
      <c r="Q1079" s="357">
        <v>0.985714285714286</v>
      </c>
      <c r="R1079" s="169">
        <v>0.978737113402062</v>
      </c>
      <c r="S1079" s="169">
        <v>0.993127147766323</v>
      </c>
      <c r="T1079" s="169">
        <v>0.986310083522319</v>
      </c>
      <c r="U1079" s="356">
        <v>0.9</v>
      </c>
      <c r="V1079" s="169">
        <v>0.930451127819549</v>
      </c>
      <c r="W1079" s="169">
        <v>0.947164948453608</v>
      </c>
      <c r="X1079" s="169">
        <v>0.966494845360825</v>
      </c>
      <c r="Y1079" s="169">
        <v>0.95391061452514</v>
      </c>
      <c r="Z1079" s="356">
        <v>0.92</v>
      </c>
      <c r="AA1079" s="356">
        <v>0.950422535211268</v>
      </c>
      <c r="AB1079" s="356">
        <v>0.971515768056968</v>
      </c>
      <c r="AC1079" s="356">
        <v>0.958880139982502</v>
      </c>
      <c r="AD1079" s="356">
        <v>0.966160997037491</v>
      </c>
      <c r="AE1079" s="356">
        <v>0.92</v>
      </c>
      <c r="AF1079" s="169">
        <v>0.998493975903614</v>
      </c>
      <c r="AG1079" s="169">
        <v>0.998771498771499</v>
      </c>
      <c r="AH1079" s="169">
        <v>0.981603153745072</v>
      </c>
      <c r="AI1079" s="169">
        <v>0.991712269014196</v>
      </c>
      <c r="AJ1079" s="356">
        <v>0.92</v>
      </c>
      <c r="AK1079" s="169">
        <v>0.967305524239008</v>
      </c>
      <c r="AL1079" s="169">
        <v>0.975946372239748</v>
      </c>
      <c r="AM1079" s="169">
        <v>0.978680495534428</v>
      </c>
      <c r="AN1079" s="169">
        <v>0.980569285836032</v>
      </c>
      <c r="AO1079" s="168">
        <v>0.99</v>
      </c>
      <c r="AP1079" s="358">
        <v>1</v>
      </c>
      <c r="AQ1079" s="358">
        <v>1</v>
      </c>
      <c r="AR1079" s="358">
        <v>1</v>
      </c>
      <c r="AS1079" s="359">
        <v>1</v>
      </c>
      <c r="AT1079" s="364">
        <v>0.0721861525408278</v>
      </c>
      <c r="AU1079" s="361">
        <v>0.285714285714286</v>
      </c>
      <c r="AV1079" s="362">
        <v>0</v>
      </c>
      <c r="AW1079" s="362">
        <v>0</v>
      </c>
      <c r="AX1079" s="362">
        <v>0.0661577608142494</v>
      </c>
      <c r="AY1079" s="142"/>
      <c r="AZ1079" s="140"/>
    </row>
    <row r="1080" spans="1:52">
      <c r="A1080" s="138"/>
      <c r="B1080" s="142"/>
      <c r="C1080" s="172" t="s">
        <v>1972</v>
      </c>
      <c r="D1080" s="166" t="s">
        <v>26</v>
      </c>
      <c r="E1080" s="166" t="s">
        <v>1973</v>
      </c>
      <c r="F1080" s="167" t="s">
        <v>2010</v>
      </c>
      <c r="G1080" s="195" t="s">
        <v>2011</v>
      </c>
      <c r="H1080" s="195" t="s">
        <v>2011</v>
      </c>
      <c r="I1080" s="195" t="s">
        <v>2011</v>
      </c>
      <c r="J1080" s="195" t="s">
        <v>2011</v>
      </c>
      <c r="K1080" s="168">
        <v>0.9</v>
      </c>
      <c r="L1080" s="169">
        <v>0.96875</v>
      </c>
      <c r="M1080" s="169">
        <v>0.96875</v>
      </c>
      <c r="N1080" s="170">
        <v>1</v>
      </c>
      <c r="O1080" s="170">
        <v>0.972020725388601</v>
      </c>
      <c r="P1080" s="356">
        <v>0.9</v>
      </c>
      <c r="Q1080" s="357">
        <v>0.988753936122357</v>
      </c>
      <c r="R1080" s="169">
        <v>0.986231884057971</v>
      </c>
      <c r="S1080" s="169">
        <v>0.991811668372569</v>
      </c>
      <c r="T1080" s="169">
        <v>0.988925676447083</v>
      </c>
      <c r="U1080" s="356">
        <v>0.9</v>
      </c>
      <c r="V1080" s="169">
        <v>0.92442645074224</v>
      </c>
      <c r="W1080" s="169">
        <v>0.947101449275362</v>
      </c>
      <c r="X1080" s="169">
        <v>0.955987717502559</v>
      </c>
      <c r="Y1080" s="169">
        <v>0.941937272682792</v>
      </c>
      <c r="Z1080" s="356">
        <v>0.92</v>
      </c>
      <c r="AA1080" s="356">
        <v>0.956017104459377</v>
      </c>
      <c r="AB1080" s="356">
        <v>0.976878612716763</v>
      </c>
      <c r="AC1080" s="356">
        <v>0.978053435114504</v>
      </c>
      <c r="AD1080" s="356">
        <v>0.977166209419296</v>
      </c>
      <c r="AE1080" s="356">
        <v>0.92</v>
      </c>
      <c r="AF1080" s="169">
        <v>0.99859943977591</v>
      </c>
      <c r="AG1080" s="169">
        <v>1</v>
      </c>
      <c r="AH1080" s="169">
        <v>1</v>
      </c>
      <c r="AI1080" s="169">
        <v>0.986200146806949</v>
      </c>
      <c r="AJ1080" s="356">
        <v>0.92</v>
      </c>
      <c r="AK1080" s="169">
        <v>0.964775964775965</v>
      </c>
      <c r="AL1080" s="169">
        <v>0.977738201246661</v>
      </c>
      <c r="AM1080" s="169">
        <v>0.985676215856096</v>
      </c>
      <c r="AN1080" s="169">
        <v>0.983657110818079</v>
      </c>
      <c r="AO1080" s="168">
        <v>0.99</v>
      </c>
      <c r="AP1080" s="358">
        <v>1</v>
      </c>
      <c r="AQ1080" s="358">
        <v>1</v>
      </c>
      <c r="AR1080" s="358">
        <v>1</v>
      </c>
      <c r="AS1080" s="359">
        <v>1</v>
      </c>
      <c r="AT1080" s="364">
        <v>0.0721861525408278</v>
      </c>
      <c r="AU1080" s="361">
        <v>0.288888888888889</v>
      </c>
      <c r="AV1080" s="362">
        <v>0</v>
      </c>
      <c r="AW1080" s="362">
        <v>0.032258064516129</v>
      </c>
      <c r="AX1080" s="362">
        <v>0.0959079283887468</v>
      </c>
      <c r="AY1080" s="142"/>
      <c r="AZ1080" s="140"/>
    </row>
    <row r="1081" spans="1:52">
      <c r="A1081" s="138"/>
      <c r="B1081" s="142"/>
      <c r="C1081" s="172" t="s">
        <v>1972</v>
      </c>
      <c r="D1081" s="166" t="s">
        <v>26</v>
      </c>
      <c r="E1081" s="166" t="s">
        <v>1973</v>
      </c>
      <c r="F1081" s="167" t="s">
        <v>2012</v>
      </c>
      <c r="G1081" s="195" t="s">
        <v>2013</v>
      </c>
      <c r="H1081" s="195" t="s">
        <v>2013</v>
      </c>
      <c r="I1081" s="195" t="s">
        <v>2013</v>
      </c>
      <c r="J1081" s="195" t="s">
        <v>2013</v>
      </c>
      <c r="K1081" s="168">
        <v>0.9</v>
      </c>
      <c r="L1081" s="169">
        <v>1</v>
      </c>
      <c r="M1081" s="169">
        <v>0.96</v>
      </c>
      <c r="N1081" s="170">
        <v>1</v>
      </c>
      <c r="O1081" s="170">
        <v>0.961586121437423</v>
      </c>
      <c r="P1081" s="356">
        <v>0.9</v>
      </c>
      <c r="Q1081" s="357">
        <v>0.962962962962963</v>
      </c>
      <c r="R1081" s="169">
        <v>0.962049335863378</v>
      </c>
      <c r="S1081" s="169">
        <v>0.941176470588235</v>
      </c>
      <c r="T1081" s="169">
        <v>0.958650813860106</v>
      </c>
      <c r="U1081" s="356">
        <v>0.9</v>
      </c>
      <c r="V1081" s="169">
        <v>0.913227513227513</v>
      </c>
      <c r="W1081" s="169">
        <v>0.921252371916509</v>
      </c>
      <c r="X1081" s="169">
        <v>0.932172869147659</v>
      </c>
      <c r="Y1081" s="169">
        <v>0.934636554169197</v>
      </c>
      <c r="Z1081" s="356">
        <v>0.92</v>
      </c>
      <c r="AA1081" s="356">
        <v>0.931495405179616</v>
      </c>
      <c r="AB1081" s="356">
        <v>0.929178470254957</v>
      </c>
      <c r="AC1081" s="356">
        <v>0.944099378881988</v>
      </c>
      <c r="AD1081" s="356">
        <v>0.941249226963513</v>
      </c>
      <c r="AE1081" s="356">
        <v>0.92</v>
      </c>
      <c r="AF1081" s="169">
        <v>0.997742663656885</v>
      </c>
      <c r="AG1081" s="169">
        <v>0.992240543161979</v>
      </c>
      <c r="AH1081" s="169">
        <v>0.990070921985816</v>
      </c>
      <c r="AI1081" s="169">
        <v>0.99457858095097</v>
      </c>
      <c r="AJ1081" s="356">
        <v>0.92</v>
      </c>
      <c r="AK1081" s="169">
        <v>0.952396373056995</v>
      </c>
      <c r="AL1081" s="169">
        <v>0.946022727272727</v>
      </c>
      <c r="AM1081" s="169">
        <v>0.966410360178066</v>
      </c>
      <c r="AN1081" s="169">
        <v>0.966656906056247</v>
      </c>
      <c r="AO1081" s="168">
        <v>0.99</v>
      </c>
      <c r="AP1081" s="358">
        <v>1</v>
      </c>
      <c r="AQ1081" s="358">
        <v>1</v>
      </c>
      <c r="AR1081" s="358">
        <v>1</v>
      </c>
      <c r="AS1081" s="359">
        <v>1</v>
      </c>
      <c r="AT1081" s="364">
        <v>0.0721861525408278</v>
      </c>
      <c r="AU1081" s="361">
        <v>0</v>
      </c>
      <c r="AV1081" s="362">
        <v>0</v>
      </c>
      <c r="AW1081" s="362">
        <v>0</v>
      </c>
      <c r="AX1081" s="362">
        <v>0.0511945392491468</v>
      </c>
      <c r="AY1081" s="142"/>
      <c r="AZ1081" s="140"/>
    </row>
    <row r="1082" spans="1:52">
      <c r="A1082" s="138"/>
      <c r="B1082" s="142"/>
      <c r="C1082" s="172" t="s">
        <v>1972</v>
      </c>
      <c r="D1082" s="166" t="s">
        <v>26</v>
      </c>
      <c r="E1082" s="166" t="s">
        <v>1973</v>
      </c>
      <c r="F1082" s="167" t="s">
        <v>2014</v>
      </c>
      <c r="G1082" s="195" t="s">
        <v>2015</v>
      </c>
      <c r="H1082" s="195" t="s">
        <v>2015</v>
      </c>
      <c r="I1082" s="195" t="s">
        <v>2015</v>
      </c>
      <c r="J1082" s="195" t="s">
        <v>2015</v>
      </c>
      <c r="K1082" s="168">
        <v>0.9</v>
      </c>
      <c r="L1082" s="169">
        <v>0.897058823529412</v>
      </c>
      <c r="M1082" s="169">
        <v>0.859649122807018</v>
      </c>
      <c r="N1082" s="170">
        <v>0.862068965517241</v>
      </c>
      <c r="O1082" s="170">
        <v>0.896767466110532</v>
      </c>
      <c r="P1082" s="356">
        <v>0.9</v>
      </c>
      <c r="Q1082" s="357">
        <v>0.967840531561462</v>
      </c>
      <c r="R1082" s="169">
        <v>0.962052378407269</v>
      </c>
      <c r="S1082" s="169">
        <v>0.965989216092908</v>
      </c>
      <c r="T1082" s="169">
        <v>0.959964635330933</v>
      </c>
      <c r="U1082" s="356">
        <v>0.9</v>
      </c>
      <c r="V1082" s="169">
        <v>0.891029900332226</v>
      </c>
      <c r="W1082" s="169">
        <v>0.900855157669695</v>
      </c>
      <c r="X1082" s="169">
        <v>0.912899211945251</v>
      </c>
      <c r="Y1082" s="169">
        <v>0.900589217265869</v>
      </c>
      <c r="Z1082" s="356">
        <v>0.92</v>
      </c>
      <c r="AA1082" s="356">
        <v>0.93717277486911</v>
      </c>
      <c r="AB1082" s="356">
        <v>0.907664453832227</v>
      </c>
      <c r="AC1082" s="356">
        <v>0.927710843373494</v>
      </c>
      <c r="AD1082" s="356">
        <v>0.91925180150253</v>
      </c>
      <c r="AE1082" s="356">
        <v>0.92</v>
      </c>
      <c r="AF1082" s="169">
        <v>0.863977295763227</v>
      </c>
      <c r="AG1082" s="169">
        <v>0.96072157930565</v>
      </c>
      <c r="AH1082" s="169">
        <v>0.838564476885645</v>
      </c>
      <c r="AI1082" s="169">
        <v>0.930536690821428</v>
      </c>
      <c r="AJ1082" s="356">
        <v>0.92</v>
      </c>
      <c r="AK1082" s="169">
        <v>0.965386695511087</v>
      </c>
      <c r="AL1082" s="169">
        <v>0.941994069681245</v>
      </c>
      <c r="AM1082" s="169">
        <v>0.967981602688838</v>
      </c>
      <c r="AN1082" s="169">
        <v>0.962925937156502</v>
      </c>
      <c r="AO1082" s="168">
        <v>0.99</v>
      </c>
      <c r="AP1082" s="358">
        <v>1</v>
      </c>
      <c r="AQ1082" s="358">
        <v>1</v>
      </c>
      <c r="AR1082" s="358">
        <v>1</v>
      </c>
      <c r="AS1082" s="359">
        <v>1</v>
      </c>
      <c r="AT1082" s="364">
        <v>0.0721861525408278</v>
      </c>
      <c r="AU1082" s="361">
        <v>0.244897959183673</v>
      </c>
      <c r="AV1082" s="362">
        <v>0.0666666666666667</v>
      </c>
      <c r="AW1082" s="362">
        <v>0.0222222222222222</v>
      </c>
      <c r="AX1082" s="362">
        <v>0.0662525879917184</v>
      </c>
      <c r="AY1082" s="142"/>
      <c r="AZ1082" s="140"/>
    </row>
    <row r="1083" spans="1:52">
      <c r="A1083" s="138"/>
      <c r="B1083" s="142"/>
      <c r="C1083" s="172" t="s">
        <v>1972</v>
      </c>
      <c r="D1083" s="166" t="s">
        <v>26</v>
      </c>
      <c r="E1083" s="166" t="s">
        <v>1973</v>
      </c>
      <c r="F1083" s="167" t="s">
        <v>2016</v>
      </c>
      <c r="G1083" s="195" t="s">
        <v>2017</v>
      </c>
      <c r="H1083" s="195" t="s">
        <v>2017</v>
      </c>
      <c r="I1083" s="195" t="s">
        <v>2017</v>
      </c>
      <c r="J1083" s="195" t="s">
        <v>2017</v>
      </c>
      <c r="K1083" s="168">
        <v>0.9</v>
      </c>
      <c r="L1083" s="169">
        <v>0.971428571428571</v>
      </c>
      <c r="M1083" s="169">
        <v>0.961538461538462</v>
      </c>
      <c r="N1083" s="170">
        <v>1</v>
      </c>
      <c r="O1083" s="170">
        <v>0.968850698174006</v>
      </c>
      <c r="P1083" s="356">
        <v>0.9</v>
      </c>
      <c r="Q1083" s="357">
        <v>0.981150159744409</v>
      </c>
      <c r="R1083" s="169">
        <v>0.989554700384827</v>
      </c>
      <c r="S1083" s="169">
        <v>0.982389937106918</v>
      </c>
      <c r="T1083" s="169">
        <v>0.960025239403162</v>
      </c>
      <c r="U1083" s="356">
        <v>0.9</v>
      </c>
      <c r="V1083" s="169">
        <v>0.962939297124601</v>
      </c>
      <c r="W1083" s="169">
        <v>0.963166575041231</v>
      </c>
      <c r="X1083" s="169">
        <v>0.961844863731656</v>
      </c>
      <c r="Y1083" s="169">
        <v>0.960990275406429</v>
      </c>
      <c r="Z1083" s="356">
        <v>0.92</v>
      </c>
      <c r="AA1083" s="356">
        <v>0.950191570881226</v>
      </c>
      <c r="AB1083" s="356">
        <v>0.960542540073983</v>
      </c>
      <c r="AC1083" s="356">
        <v>0.922907488986784</v>
      </c>
      <c r="AD1083" s="356">
        <v>0.956896994605703</v>
      </c>
      <c r="AE1083" s="356">
        <v>0.92</v>
      </c>
      <c r="AF1083" s="169">
        <v>0.994294605809129</v>
      </c>
      <c r="AG1083" s="169">
        <v>0.996987145152651</v>
      </c>
      <c r="AH1083" s="169">
        <v>0.994636678200692</v>
      </c>
      <c r="AI1083" s="169">
        <v>0.996174401326645</v>
      </c>
      <c r="AJ1083" s="356">
        <v>0.92</v>
      </c>
      <c r="AK1083" s="169">
        <v>0.972448490656445</v>
      </c>
      <c r="AL1083" s="169">
        <v>0.975665399239544</v>
      </c>
      <c r="AM1083" s="169">
        <v>0.974991194082423</v>
      </c>
      <c r="AN1083" s="169">
        <v>0.98282050770734</v>
      </c>
      <c r="AO1083" s="168">
        <v>0.99</v>
      </c>
      <c r="AP1083" s="358">
        <v>1</v>
      </c>
      <c r="AQ1083" s="358">
        <v>1</v>
      </c>
      <c r="AR1083" s="358">
        <v>1</v>
      </c>
      <c r="AS1083" s="359">
        <v>1</v>
      </c>
      <c r="AT1083" s="364">
        <v>0.0721861525408278</v>
      </c>
      <c r="AU1083" s="361">
        <v>0.125</v>
      </c>
      <c r="AV1083" s="362">
        <v>0.0714285714285714</v>
      </c>
      <c r="AW1083" s="362">
        <v>0.0909090909090909</v>
      </c>
      <c r="AX1083" s="362">
        <v>0.038961038961039</v>
      </c>
      <c r="AY1083" s="142"/>
      <c r="AZ1083" s="140"/>
    </row>
    <row r="1084" spans="1:52">
      <c r="A1084" s="138"/>
      <c r="B1084" s="142"/>
      <c r="C1084" s="172" t="s">
        <v>1972</v>
      </c>
      <c r="D1084" s="166" t="s">
        <v>26</v>
      </c>
      <c r="E1084" s="166" t="s">
        <v>1973</v>
      </c>
      <c r="F1084" s="167" t="s">
        <v>2018</v>
      </c>
      <c r="G1084" s="195" t="s">
        <v>2019</v>
      </c>
      <c r="H1084" s="195" t="s">
        <v>2019</v>
      </c>
      <c r="I1084" s="195" t="s">
        <v>2019</v>
      </c>
      <c r="J1084" s="195" t="s">
        <v>2019</v>
      </c>
      <c r="K1084" s="168">
        <v>0.9</v>
      </c>
      <c r="L1084" s="169">
        <v>0.927536231884058</v>
      </c>
      <c r="M1084" s="169">
        <v>0.864406779661017</v>
      </c>
      <c r="N1084" s="170">
        <v>0.932203389830508</v>
      </c>
      <c r="O1084" s="170">
        <v>0.914634146341463</v>
      </c>
      <c r="P1084" s="356">
        <v>0.9</v>
      </c>
      <c r="Q1084" s="357">
        <v>0.962058141121878</v>
      </c>
      <c r="R1084" s="169">
        <v>0.879695556101154</v>
      </c>
      <c r="S1084" s="169">
        <v>0.975829578041786</v>
      </c>
      <c r="T1084" s="169">
        <v>0.913626886572273</v>
      </c>
      <c r="U1084" s="356">
        <v>0.9</v>
      </c>
      <c r="V1084" s="169">
        <v>0.85942404804149</v>
      </c>
      <c r="W1084" s="169">
        <v>0.906457156886816</v>
      </c>
      <c r="X1084" s="169">
        <v>0.852109791069234</v>
      </c>
      <c r="Y1084" s="169">
        <v>0.855080130698615</v>
      </c>
      <c r="Z1084" s="356">
        <v>0.92</v>
      </c>
      <c r="AA1084" s="356">
        <v>0.93719806763285</v>
      </c>
      <c r="AB1084" s="356">
        <v>0.922444786851567</v>
      </c>
      <c r="AC1084" s="356">
        <v>0.917964693665628</v>
      </c>
      <c r="AD1084" s="356">
        <v>0.910938804723846</v>
      </c>
      <c r="AE1084" s="356">
        <v>0.92</v>
      </c>
      <c r="AF1084" s="169">
        <v>0.998384925975774</v>
      </c>
      <c r="AG1084" s="169">
        <v>0.994209354120267</v>
      </c>
      <c r="AH1084" s="169">
        <v>0.928642220019822</v>
      </c>
      <c r="AI1084" s="169">
        <v>0.98441701802729</v>
      </c>
      <c r="AJ1084" s="356">
        <v>0.92</v>
      </c>
      <c r="AK1084" s="169">
        <v>0.958718148436631</v>
      </c>
      <c r="AL1084" s="169">
        <v>0.944536698771172</v>
      </c>
      <c r="AM1084" s="169">
        <v>0.955688622754491</v>
      </c>
      <c r="AN1084" s="169">
        <v>0.958028980929443</v>
      </c>
      <c r="AO1084" s="168">
        <v>0.99</v>
      </c>
      <c r="AP1084" s="358">
        <v>1</v>
      </c>
      <c r="AQ1084" s="358">
        <v>1</v>
      </c>
      <c r="AR1084" s="358">
        <v>1</v>
      </c>
      <c r="AS1084" s="359">
        <v>0.999560697027383</v>
      </c>
      <c r="AT1084" s="364">
        <v>0.0721861525408278</v>
      </c>
      <c r="AU1084" s="361">
        <v>0.222222222222222</v>
      </c>
      <c r="AV1084" s="362">
        <v>0.0151515151515152</v>
      </c>
      <c r="AW1084" s="362">
        <v>0.0410958904109589</v>
      </c>
      <c r="AX1084" s="362">
        <v>0.0618161925601751</v>
      </c>
      <c r="AY1084" s="142"/>
      <c r="AZ1084" s="140"/>
    </row>
    <row r="1085" spans="1:52">
      <c r="A1085" s="138"/>
      <c r="B1085" s="142"/>
      <c r="C1085" s="172" t="s">
        <v>1972</v>
      </c>
      <c r="D1085" s="166" t="s">
        <v>26</v>
      </c>
      <c r="E1085" s="166" t="s">
        <v>1973</v>
      </c>
      <c r="F1085" s="167" t="s">
        <v>2020</v>
      </c>
      <c r="G1085" s="195" t="s">
        <v>2021</v>
      </c>
      <c r="H1085" s="195" t="s">
        <v>2021</v>
      </c>
      <c r="I1085" s="195" t="s">
        <v>2021</v>
      </c>
      <c r="J1085" s="195" t="s">
        <v>2021</v>
      </c>
      <c r="K1085" s="168">
        <v>0.9</v>
      </c>
      <c r="L1085" s="169" t="s">
        <v>40</v>
      </c>
      <c r="M1085" s="169" t="s">
        <v>40</v>
      </c>
      <c r="N1085" s="170" t="s">
        <v>40</v>
      </c>
      <c r="O1085" s="170" t="s">
        <v>40</v>
      </c>
      <c r="P1085" s="356">
        <v>0.9</v>
      </c>
      <c r="Q1085" s="357">
        <v>0</v>
      </c>
      <c r="R1085" s="169">
        <v>0</v>
      </c>
      <c r="S1085" s="169" t="s">
        <v>40</v>
      </c>
      <c r="T1085" s="169">
        <v>0.05</v>
      </c>
      <c r="U1085" s="356">
        <v>0.9</v>
      </c>
      <c r="V1085" s="169">
        <v>0</v>
      </c>
      <c r="W1085" s="169">
        <v>0</v>
      </c>
      <c r="X1085" s="169" t="s">
        <v>40</v>
      </c>
      <c r="Y1085" s="169">
        <v>0.35</v>
      </c>
      <c r="Z1085" s="356">
        <v>0.92</v>
      </c>
      <c r="AA1085" s="356" t="s">
        <v>40</v>
      </c>
      <c r="AB1085" s="356" t="s">
        <v>40</v>
      </c>
      <c r="AC1085" s="356" t="s">
        <v>40</v>
      </c>
      <c r="AD1085" s="356">
        <v>0</v>
      </c>
      <c r="AE1085" s="356">
        <v>0.92</v>
      </c>
      <c r="AF1085" s="169" t="s">
        <v>40</v>
      </c>
      <c r="AG1085" s="169" t="s">
        <v>40</v>
      </c>
      <c r="AH1085" s="169" t="s">
        <v>40</v>
      </c>
      <c r="AI1085" s="169">
        <v>0.5</v>
      </c>
      <c r="AJ1085" s="356">
        <v>0.92</v>
      </c>
      <c r="AK1085" s="169">
        <v>0.00461361014994233</v>
      </c>
      <c r="AL1085" s="169">
        <v>0.00605245460659045</v>
      </c>
      <c r="AM1085" s="169">
        <v>0.0164278224397064</v>
      </c>
      <c r="AN1085" s="169">
        <v>0.0889779206198957</v>
      </c>
      <c r="AO1085" s="168">
        <v>0.99</v>
      </c>
      <c r="AP1085" s="358" t="s">
        <v>40</v>
      </c>
      <c r="AQ1085" s="358" t="s">
        <v>40</v>
      </c>
      <c r="AR1085" s="358" t="s">
        <v>40</v>
      </c>
      <c r="AS1085" s="359" t="s">
        <v>40</v>
      </c>
      <c r="AT1085" s="364">
        <v>0.0721861525408278</v>
      </c>
      <c r="AU1085" s="361" t="s">
        <v>40</v>
      </c>
      <c r="AV1085" s="362" t="s">
        <v>40</v>
      </c>
      <c r="AW1085" s="362" t="s">
        <v>40</v>
      </c>
      <c r="AX1085" s="362">
        <v>0.24</v>
      </c>
      <c r="AY1085" s="142"/>
      <c r="AZ1085" s="140"/>
    </row>
    <row r="1086" spans="1:52">
      <c r="A1086" s="138"/>
      <c r="B1086" s="142"/>
      <c r="C1086" s="172" t="s">
        <v>1972</v>
      </c>
      <c r="D1086" s="166" t="s">
        <v>26</v>
      </c>
      <c r="E1086" s="166" t="s">
        <v>1973</v>
      </c>
      <c r="F1086" s="167" t="s">
        <v>2022</v>
      </c>
      <c r="G1086" s="195" t="s">
        <v>2023</v>
      </c>
      <c r="H1086" s="195" t="s">
        <v>2023</v>
      </c>
      <c r="I1086" s="195" t="s">
        <v>2023</v>
      </c>
      <c r="J1086" s="195" t="s">
        <v>2023</v>
      </c>
      <c r="K1086" s="168">
        <v>0.9</v>
      </c>
      <c r="L1086" s="169">
        <v>0.870967741935484</v>
      </c>
      <c r="M1086" s="169">
        <v>0.961538461538462</v>
      </c>
      <c r="N1086" s="170">
        <v>0.958333333333333</v>
      </c>
      <c r="O1086" s="170">
        <v>0.946210268948655</v>
      </c>
      <c r="P1086" s="356">
        <v>0.9</v>
      </c>
      <c r="Q1086" s="357">
        <v>0.986907186499855</v>
      </c>
      <c r="R1086" s="169">
        <v>0.992900054614965</v>
      </c>
      <c r="S1086" s="169">
        <v>0.99070796460177</v>
      </c>
      <c r="T1086" s="169">
        <v>0.988450069488484</v>
      </c>
      <c r="U1086" s="356">
        <v>0.9</v>
      </c>
      <c r="V1086" s="169">
        <v>0.935408786732616</v>
      </c>
      <c r="W1086" s="169">
        <v>0.944838885854724</v>
      </c>
      <c r="X1086" s="169">
        <v>0.942477876106195</v>
      </c>
      <c r="Y1086" s="169">
        <v>0.942965471644651</v>
      </c>
      <c r="Z1086" s="356">
        <v>0.92</v>
      </c>
      <c r="AA1086" s="356">
        <v>0.961583236321304</v>
      </c>
      <c r="AB1086" s="356">
        <v>0.961145194274029</v>
      </c>
      <c r="AC1086" s="356">
        <v>0.967213114754098</v>
      </c>
      <c r="AD1086" s="356">
        <v>0.947242673948023</v>
      </c>
      <c r="AE1086" s="356">
        <v>0.92</v>
      </c>
      <c r="AF1086" s="169">
        <v>0.975178176456132</v>
      </c>
      <c r="AG1086" s="169">
        <v>0.9860691896912</v>
      </c>
      <c r="AH1086" s="169">
        <v>0.985783875136694</v>
      </c>
      <c r="AI1086" s="169">
        <v>0.978893413425124</v>
      </c>
      <c r="AJ1086" s="356">
        <v>0.92</v>
      </c>
      <c r="AK1086" s="169">
        <v>0.967178770949721</v>
      </c>
      <c r="AL1086" s="169">
        <v>0.967248131007476</v>
      </c>
      <c r="AM1086" s="169">
        <v>0.97962154294032</v>
      </c>
      <c r="AN1086" s="169">
        <v>0.971410768223391</v>
      </c>
      <c r="AO1086" s="168">
        <v>0.99</v>
      </c>
      <c r="AP1086" s="358">
        <v>1</v>
      </c>
      <c r="AQ1086" s="358">
        <v>1</v>
      </c>
      <c r="AR1086" s="358">
        <v>1</v>
      </c>
      <c r="AS1086" s="359">
        <v>1</v>
      </c>
      <c r="AT1086" s="364">
        <v>0.0721861525408278</v>
      </c>
      <c r="AU1086" s="361">
        <v>0.0526315789473684</v>
      </c>
      <c r="AV1086" s="362">
        <v>0.0952380952380952</v>
      </c>
      <c r="AW1086" s="362">
        <v>0.0526315789473684</v>
      </c>
      <c r="AX1086" s="362">
        <v>0.0570824524312896</v>
      </c>
      <c r="AY1086" s="142"/>
      <c r="AZ1086" s="140"/>
    </row>
    <row r="1087" spans="1:52">
      <c r="A1087" s="138"/>
      <c r="B1087" s="142"/>
      <c r="C1087" s="172" t="s">
        <v>1972</v>
      </c>
      <c r="D1087" s="166" t="s">
        <v>26</v>
      </c>
      <c r="E1087" s="166" t="s">
        <v>1973</v>
      </c>
      <c r="F1087" s="167" t="s">
        <v>2024</v>
      </c>
      <c r="G1087" s="195" t="s">
        <v>2025</v>
      </c>
      <c r="H1087" s="195" t="s">
        <v>2025</v>
      </c>
      <c r="I1087" s="195" t="s">
        <v>2025</v>
      </c>
      <c r="J1087" s="195" t="s">
        <v>2025</v>
      </c>
      <c r="K1087" s="168">
        <v>0.9</v>
      </c>
      <c r="L1087" s="169">
        <v>1</v>
      </c>
      <c r="M1087" s="169">
        <v>0.952380952380952</v>
      </c>
      <c r="N1087" s="170">
        <v>1</v>
      </c>
      <c r="O1087" s="170">
        <v>0.961932650073206</v>
      </c>
      <c r="P1087" s="356">
        <v>0.9</v>
      </c>
      <c r="Q1087" s="357">
        <v>0.953712632594021</v>
      </c>
      <c r="R1087" s="169">
        <v>0.959672337744171</v>
      </c>
      <c r="S1087" s="169">
        <v>0.977777777777778</v>
      </c>
      <c r="T1087" s="169">
        <v>0.959341249289459</v>
      </c>
      <c r="U1087" s="356">
        <v>0.9</v>
      </c>
      <c r="V1087" s="169">
        <v>0.931211828993893</v>
      </c>
      <c r="W1087" s="169">
        <v>0.936988027725268</v>
      </c>
      <c r="X1087" s="169">
        <v>0.953488372093023</v>
      </c>
      <c r="Y1087" s="169">
        <v>0.94678835343902</v>
      </c>
      <c r="Z1087" s="356">
        <v>0.92</v>
      </c>
      <c r="AA1087" s="356">
        <v>0.942148760330578</v>
      </c>
      <c r="AB1087" s="356">
        <v>0.942675159235669</v>
      </c>
      <c r="AC1087" s="356">
        <v>0.968944099378882</v>
      </c>
      <c r="AD1087" s="356">
        <v>0.965634549962521</v>
      </c>
      <c r="AE1087" s="356">
        <v>0.92</v>
      </c>
      <c r="AF1087" s="169">
        <v>0.999092558983666</v>
      </c>
      <c r="AG1087" s="169">
        <v>0.999287495546847</v>
      </c>
      <c r="AH1087" s="169">
        <v>1</v>
      </c>
      <c r="AI1087" s="169">
        <v>0.995628065685647</v>
      </c>
      <c r="AJ1087" s="356">
        <v>0.92</v>
      </c>
      <c r="AK1087" s="169">
        <v>0.962470680218921</v>
      </c>
      <c r="AL1087" s="169">
        <v>0.964586846543002</v>
      </c>
      <c r="AM1087" s="169">
        <v>0.974302171023482</v>
      </c>
      <c r="AN1087" s="169">
        <v>0.979957361362453</v>
      </c>
      <c r="AO1087" s="168">
        <v>0.99</v>
      </c>
      <c r="AP1087" s="358">
        <v>1</v>
      </c>
      <c r="AQ1087" s="358">
        <v>1</v>
      </c>
      <c r="AR1087" s="358">
        <v>1</v>
      </c>
      <c r="AS1087" s="359">
        <v>1</v>
      </c>
      <c r="AT1087" s="364">
        <v>0.0721861525408278</v>
      </c>
      <c r="AU1087" s="361">
        <v>0.196078431372549</v>
      </c>
      <c r="AV1087" s="362">
        <v>0</v>
      </c>
      <c r="AW1087" s="362">
        <v>0.0204081632653061</v>
      </c>
      <c r="AX1087" s="362">
        <v>0.0502793296089385</v>
      </c>
      <c r="AY1087" s="142"/>
      <c r="AZ1087" s="140"/>
    </row>
    <row r="1088" spans="1:52">
      <c r="A1088" s="138"/>
      <c r="B1088" s="142"/>
      <c r="C1088" s="172" t="s">
        <v>1972</v>
      </c>
      <c r="D1088" s="166" t="s">
        <v>26</v>
      </c>
      <c r="E1088" s="166" t="s">
        <v>1973</v>
      </c>
      <c r="F1088" s="167" t="s">
        <v>2026</v>
      </c>
      <c r="G1088" s="195" t="s">
        <v>2027</v>
      </c>
      <c r="H1088" s="195" t="s">
        <v>2027</v>
      </c>
      <c r="I1088" s="195" t="s">
        <v>2027</v>
      </c>
      <c r="J1088" s="195" t="s">
        <v>2027</v>
      </c>
      <c r="K1088" s="168">
        <v>0.9</v>
      </c>
      <c r="L1088" s="169">
        <v>0.975308641975309</v>
      </c>
      <c r="M1088" s="169">
        <v>0.970149253731343</v>
      </c>
      <c r="N1088" s="170">
        <v>1</v>
      </c>
      <c r="O1088" s="170">
        <v>0.977232142857143</v>
      </c>
      <c r="P1088" s="356">
        <v>0.9</v>
      </c>
      <c r="Q1088" s="357">
        <v>0.965654334621756</v>
      </c>
      <c r="R1088" s="169">
        <v>0.974666666666667</v>
      </c>
      <c r="S1088" s="169">
        <v>0.968181072658685</v>
      </c>
      <c r="T1088" s="169">
        <v>0.967298498069752</v>
      </c>
      <c r="U1088" s="356">
        <v>0.9</v>
      </c>
      <c r="V1088" s="169">
        <v>0.909331860850359</v>
      </c>
      <c r="W1088" s="169">
        <v>0.934222222222222</v>
      </c>
      <c r="X1088" s="169">
        <v>0.923568968345088</v>
      </c>
      <c r="Y1088" s="169">
        <v>0.930698928266158</v>
      </c>
      <c r="Z1088" s="356">
        <v>0.92</v>
      </c>
      <c r="AA1088" s="356">
        <v>0.934574976122254</v>
      </c>
      <c r="AB1088" s="356">
        <v>0.950884086444008</v>
      </c>
      <c r="AC1088" s="356">
        <v>0.929591836734694</v>
      </c>
      <c r="AD1088" s="356">
        <v>0.941043450169601</v>
      </c>
      <c r="AE1088" s="356">
        <v>0.92</v>
      </c>
      <c r="AF1088" s="169">
        <v>0.998438545616774</v>
      </c>
      <c r="AG1088" s="169">
        <v>0.992649137687306</v>
      </c>
      <c r="AH1088" s="169">
        <v>0.993128964059197</v>
      </c>
      <c r="AI1088" s="169">
        <v>0.995902699318024</v>
      </c>
      <c r="AJ1088" s="356">
        <v>0.92</v>
      </c>
      <c r="AK1088" s="169">
        <v>0.965019284240739</v>
      </c>
      <c r="AL1088" s="169">
        <v>0.967564259485924</v>
      </c>
      <c r="AM1088" s="169">
        <v>0.971460864651031</v>
      </c>
      <c r="AN1088" s="169">
        <v>0.975044386701516</v>
      </c>
      <c r="AO1088" s="168">
        <v>0.99</v>
      </c>
      <c r="AP1088" s="358">
        <v>1</v>
      </c>
      <c r="AQ1088" s="358">
        <v>1</v>
      </c>
      <c r="AR1088" s="358">
        <v>1</v>
      </c>
      <c r="AS1088" s="359">
        <v>1</v>
      </c>
      <c r="AT1088" s="364">
        <v>0.0721861525408278</v>
      </c>
      <c r="AU1088" s="361">
        <v>0.109090909090909</v>
      </c>
      <c r="AV1088" s="362">
        <v>0.0212765957446809</v>
      </c>
      <c r="AW1088" s="362">
        <v>0.0416666666666667</v>
      </c>
      <c r="AX1088" s="362">
        <v>0.0514522821576763</v>
      </c>
      <c r="AY1088" s="142"/>
      <c r="AZ1088" s="140"/>
    </row>
    <row r="1089" spans="1:52">
      <c r="A1089" s="138"/>
      <c r="B1089" s="142"/>
      <c r="C1089" s="172" t="s">
        <v>1972</v>
      </c>
      <c r="D1089" s="166" t="s">
        <v>26</v>
      </c>
      <c r="E1089" s="166" t="s">
        <v>1973</v>
      </c>
      <c r="F1089" s="167" t="s">
        <v>2028</v>
      </c>
      <c r="G1089" s="195" t="s">
        <v>2029</v>
      </c>
      <c r="H1089" s="195" t="s">
        <v>2029</v>
      </c>
      <c r="I1089" s="195" t="s">
        <v>2029</v>
      </c>
      <c r="J1089" s="195" t="s">
        <v>2029</v>
      </c>
      <c r="K1089" s="168">
        <v>0.9</v>
      </c>
      <c r="L1089" s="169">
        <v>0.92</v>
      </c>
      <c r="M1089" s="169">
        <v>1</v>
      </c>
      <c r="N1089" s="170">
        <v>0.909090909090909</v>
      </c>
      <c r="O1089" s="170">
        <v>0.948755490483163</v>
      </c>
      <c r="P1089" s="356">
        <v>0.9</v>
      </c>
      <c r="Q1089" s="357">
        <v>0.972772277227723</v>
      </c>
      <c r="R1089" s="169">
        <v>0.979495268138801</v>
      </c>
      <c r="S1089" s="169">
        <v>0.970676241771394</v>
      </c>
      <c r="T1089" s="169">
        <v>0.971856589799697</v>
      </c>
      <c r="U1089" s="356">
        <v>0.9</v>
      </c>
      <c r="V1089" s="169">
        <v>0.941006600660066</v>
      </c>
      <c r="W1089" s="169">
        <v>0.950315457413249</v>
      </c>
      <c r="X1089" s="169">
        <v>0.94853381208857</v>
      </c>
      <c r="Y1089" s="169">
        <v>0.940919037199125</v>
      </c>
      <c r="Z1089" s="356">
        <v>0.92</v>
      </c>
      <c r="AA1089" s="356">
        <v>0.956284153005464</v>
      </c>
      <c r="AB1089" s="356">
        <v>0.953287197231834</v>
      </c>
      <c r="AC1089" s="356">
        <v>0.944649446494465</v>
      </c>
      <c r="AD1089" s="356">
        <v>0.955527847049044</v>
      </c>
      <c r="AE1089" s="356">
        <v>0.92</v>
      </c>
      <c r="AF1089" s="169">
        <v>0.998239436619718</v>
      </c>
      <c r="AG1089" s="169">
        <v>0.996451383960255</v>
      </c>
      <c r="AH1089" s="169">
        <v>0.959183673469388</v>
      </c>
      <c r="AI1089" s="169">
        <v>0.997877005533707</v>
      </c>
      <c r="AJ1089" s="356">
        <v>0.92</v>
      </c>
      <c r="AK1089" s="169">
        <v>0.972433460076046</v>
      </c>
      <c r="AL1089" s="169">
        <v>0.97237269772481</v>
      </c>
      <c r="AM1089" s="169">
        <v>0.975295934122491</v>
      </c>
      <c r="AN1089" s="169">
        <v>0.97761648769787</v>
      </c>
      <c r="AO1089" s="168">
        <v>0.99</v>
      </c>
      <c r="AP1089" s="358">
        <v>1</v>
      </c>
      <c r="AQ1089" s="358">
        <v>1</v>
      </c>
      <c r="AR1089" s="358">
        <v>1</v>
      </c>
      <c r="AS1089" s="359">
        <v>1</v>
      </c>
      <c r="AT1089" s="364">
        <v>0.0721861525408278</v>
      </c>
      <c r="AU1089" s="361">
        <v>0.142857142857143</v>
      </c>
      <c r="AV1089" s="362">
        <v>0.1</v>
      </c>
      <c r="AW1089" s="362">
        <v>0</v>
      </c>
      <c r="AX1089" s="362">
        <v>0.0586206896551724</v>
      </c>
      <c r="AY1089" s="142"/>
      <c r="AZ1089" s="140"/>
    </row>
    <row r="1090" spans="1:52">
      <c r="A1090" s="138"/>
      <c r="B1090" s="142"/>
      <c r="C1090" s="172" t="s">
        <v>1972</v>
      </c>
      <c r="D1090" s="166" t="s">
        <v>26</v>
      </c>
      <c r="E1090" s="166" t="s">
        <v>1973</v>
      </c>
      <c r="F1090" s="167" t="s">
        <v>2030</v>
      </c>
      <c r="G1090" s="195" t="s">
        <v>2031</v>
      </c>
      <c r="H1090" s="195" t="s">
        <v>2031</v>
      </c>
      <c r="I1090" s="195" t="s">
        <v>2031</v>
      </c>
      <c r="J1090" s="195" t="s">
        <v>2031</v>
      </c>
      <c r="K1090" s="168">
        <v>0.9</v>
      </c>
      <c r="L1090" s="169" t="s">
        <v>40</v>
      </c>
      <c r="M1090" s="169" t="s">
        <v>40</v>
      </c>
      <c r="N1090" s="170" t="s">
        <v>40</v>
      </c>
      <c r="O1090" s="170" t="s">
        <v>40</v>
      </c>
      <c r="P1090" s="356">
        <v>0.9</v>
      </c>
      <c r="Q1090" s="357" t="s">
        <v>40</v>
      </c>
      <c r="R1090" s="169" t="s">
        <v>40</v>
      </c>
      <c r="S1090" s="169" t="s">
        <v>40</v>
      </c>
      <c r="T1090" s="169">
        <v>0.933333333333333</v>
      </c>
      <c r="U1090" s="356">
        <v>0.9</v>
      </c>
      <c r="V1090" s="169" t="s">
        <v>40</v>
      </c>
      <c r="W1090" s="169" t="s">
        <v>40</v>
      </c>
      <c r="X1090" s="169" t="s">
        <v>40</v>
      </c>
      <c r="Y1090" s="169">
        <v>1</v>
      </c>
      <c r="Z1090" s="356">
        <v>0.92</v>
      </c>
      <c r="AA1090" s="356" t="s">
        <v>40</v>
      </c>
      <c r="AB1090" s="356" t="s">
        <v>40</v>
      </c>
      <c r="AC1090" s="356" t="s">
        <v>40</v>
      </c>
      <c r="AD1090" s="356">
        <v>1</v>
      </c>
      <c r="AE1090" s="356">
        <v>0.92</v>
      </c>
      <c r="AF1090" s="169" t="s">
        <v>40</v>
      </c>
      <c r="AG1090" s="169" t="s">
        <v>40</v>
      </c>
      <c r="AH1090" s="169" t="s">
        <v>40</v>
      </c>
      <c r="AI1090" s="169" t="s">
        <v>40</v>
      </c>
      <c r="AJ1090" s="356">
        <v>0.92</v>
      </c>
      <c r="AK1090" s="169" t="s">
        <v>40</v>
      </c>
      <c r="AL1090" s="169" t="s">
        <v>40</v>
      </c>
      <c r="AM1090" s="169" t="s">
        <v>40</v>
      </c>
      <c r="AN1090" s="169">
        <v>1</v>
      </c>
      <c r="AO1090" s="168">
        <v>0.99</v>
      </c>
      <c r="AP1090" s="358" t="s">
        <v>40</v>
      </c>
      <c r="AQ1090" s="358" t="s">
        <v>40</v>
      </c>
      <c r="AR1090" s="358" t="s">
        <v>40</v>
      </c>
      <c r="AS1090" s="359" t="s">
        <v>40</v>
      </c>
      <c r="AT1090" s="364">
        <v>0.0721861525408278</v>
      </c>
      <c r="AU1090" s="361" t="s">
        <v>40</v>
      </c>
      <c r="AV1090" s="362" t="s">
        <v>40</v>
      </c>
      <c r="AW1090" s="362" t="s">
        <v>40</v>
      </c>
      <c r="AX1090" s="362" t="s">
        <v>40</v>
      </c>
      <c r="AY1090" s="142"/>
      <c r="AZ1090" s="140"/>
    </row>
    <row r="1091" spans="1:52">
      <c r="A1091" s="138"/>
      <c r="B1091" s="142"/>
      <c r="C1091" s="172" t="s">
        <v>1972</v>
      </c>
      <c r="D1091" s="166" t="s">
        <v>26</v>
      </c>
      <c r="E1091" s="166" t="s">
        <v>1973</v>
      </c>
      <c r="F1091" s="167" t="s">
        <v>2032</v>
      </c>
      <c r="G1091" s="195" t="s">
        <v>2033</v>
      </c>
      <c r="H1091" s="195" t="s">
        <v>2033</v>
      </c>
      <c r="I1091" s="195" t="s">
        <v>2033</v>
      </c>
      <c r="J1091" s="195" t="s">
        <v>2033</v>
      </c>
      <c r="K1091" s="168">
        <v>0.9</v>
      </c>
      <c r="L1091" s="169">
        <v>0.974358974358974</v>
      </c>
      <c r="M1091" s="169">
        <v>0.96551724137931</v>
      </c>
      <c r="N1091" s="170">
        <v>1</v>
      </c>
      <c r="O1091" s="170">
        <v>0.988165680473373</v>
      </c>
      <c r="P1091" s="356">
        <v>0.9</v>
      </c>
      <c r="Q1091" s="357">
        <v>0.985460889793545</v>
      </c>
      <c r="R1091" s="169">
        <v>0.982017982017982</v>
      </c>
      <c r="S1091" s="169">
        <v>0.985211830535572</v>
      </c>
      <c r="T1091" s="169">
        <v>0.980620433584861</v>
      </c>
      <c r="U1091" s="356">
        <v>0.9</v>
      </c>
      <c r="V1091" s="169">
        <v>0.963943006687991</v>
      </c>
      <c r="W1091" s="169">
        <v>0.961538461538462</v>
      </c>
      <c r="X1091" s="169">
        <v>0.964028776978417</v>
      </c>
      <c r="Y1091" s="169">
        <v>0.956198347107438</v>
      </c>
      <c r="Z1091" s="356">
        <v>0.92</v>
      </c>
      <c r="AA1091" s="356">
        <v>0.949947862356621</v>
      </c>
      <c r="AB1091" s="356">
        <v>0.923353293413174</v>
      </c>
      <c r="AC1091" s="356">
        <v>0.898832684824903</v>
      </c>
      <c r="AD1091" s="356">
        <v>0.942638438060172</v>
      </c>
      <c r="AE1091" s="356">
        <v>0.92</v>
      </c>
      <c r="AF1091" s="169">
        <v>0.999015395631937</v>
      </c>
      <c r="AG1091" s="169">
        <v>0.996456144791799</v>
      </c>
      <c r="AH1091" s="169">
        <v>0.985695708712614</v>
      </c>
      <c r="AI1091" s="169">
        <v>0.99712860065871</v>
      </c>
      <c r="AJ1091" s="356">
        <v>0.92</v>
      </c>
      <c r="AK1091" s="169">
        <v>0.973630370538759</v>
      </c>
      <c r="AL1091" s="169">
        <v>0.962989072964399</v>
      </c>
      <c r="AM1091" s="169">
        <v>0.968511766655618</v>
      </c>
      <c r="AN1091" s="169">
        <v>0.976733690537919</v>
      </c>
      <c r="AO1091" s="168">
        <v>0.99</v>
      </c>
      <c r="AP1091" s="358">
        <v>1</v>
      </c>
      <c r="AQ1091" s="358">
        <v>1</v>
      </c>
      <c r="AR1091" s="358">
        <v>1</v>
      </c>
      <c r="AS1091" s="359">
        <v>1</v>
      </c>
      <c r="AT1091" s="364">
        <v>0.0721861525408278</v>
      </c>
      <c r="AU1091" s="361">
        <v>0.272727272727273</v>
      </c>
      <c r="AV1091" s="362">
        <v>0.05</v>
      </c>
      <c r="AW1091" s="362">
        <v>0.0588235294117647</v>
      </c>
      <c r="AX1091" s="362">
        <v>0.0410677618069815</v>
      </c>
      <c r="AY1091" s="142"/>
      <c r="AZ1091" s="140"/>
    </row>
    <row r="1092" spans="1:52">
      <c r="A1092" s="138"/>
      <c r="B1092" s="142"/>
      <c r="C1092" s="172" t="s">
        <v>1972</v>
      </c>
      <c r="D1092" s="166" t="s">
        <v>26</v>
      </c>
      <c r="E1092" s="166" t="s">
        <v>1973</v>
      </c>
      <c r="F1092" s="167" t="s">
        <v>2034</v>
      </c>
      <c r="G1092" s="195" t="s">
        <v>2035</v>
      </c>
      <c r="H1092" s="195" t="s">
        <v>2035</v>
      </c>
      <c r="I1092" s="195" t="s">
        <v>2035</v>
      </c>
      <c r="J1092" s="195" t="s">
        <v>2035</v>
      </c>
      <c r="K1092" s="168">
        <v>0.9</v>
      </c>
      <c r="L1092" s="169">
        <v>0.888888888888889</v>
      </c>
      <c r="M1092" s="169">
        <v>0.925925925925926</v>
      </c>
      <c r="N1092" s="170">
        <v>0.875</v>
      </c>
      <c r="O1092" s="170">
        <v>0.918629550321199</v>
      </c>
      <c r="P1092" s="356">
        <v>0.9</v>
      </c>
      <c r="Q1092" s="357">
        <v>0.973404255319149</v>
      </c>
      <c r="R1092" s="169">
        <v>0.96674182638106</v>
      </c>
      <c r="S1092" s="169">
        <v>0.980927611616818</v>
      </c>
      <c r="T1092" s="169">
        <v>0.951740594822336</v>
      </c>
      <c r="U1092" s="356">
        <v>0.9</v>
      </c>
      <c r="V1092" s="169">
        <v>0.946808510638298</v>
      </c>
      <c r="W1092" s="169">
        <v>0.948703494926719</v>
      </c>
      <c r="X1092" s="169">
        <v>0.932813177286519</v>
      </c>
      <c r="Y1092" s="169">
        <v>0.931768185829159</v>
      </c>
      <c r="Z1092" s="356">
        <v>0.92</v>
      </c>
      <c r="AA1092" s="356">
        <v>0.922012578616352</v>
      </c>
      <c r="AB1092" s="356">
        <v>0.90234375</v>
      </c>
      <c r="AC1092" s="356">
        <v>0.875634517766497</v>
      </c>
      <c r="AD1092" s="356">
        <v>0.88804419441488</v>
      </c>
      <c r="AE1092" s="356">
        <v>0.92</v>
      </c>
      <c r="AF1092" s="169">
        <v>0.999814022689232</v>
      </c>
      <c r="AG1092" s="169">
        <v>0.997262952101662</v>
      </c>
      <c r="AH1092" s="169">
        <v>0.991920008079992</v>
      </c>
      <c r="AI1092" s="169">
        <v>0.988963970609932</v>
      </c>
      <c r="AJ1092" s="356">
        <v>0.92</v>
      </c>
      <c r="AK1092" s="169">
        <v>0.965063412299593</v>
      </c>
      <c r="AL1092" s="169">
        <v>0.957120377655389</v>
      </c>
      <c r="AM1092" s="169">
        <v>0.96299037749815</v>
      </c>
      <c r="AN1092" s="169">
        <v>0.960949662688116</v>
      </c>
      <c r="AO1092" s="168">
        <v>0.99</v>
      </c>
      <c r="AP1092" s="358">
        <v>1</v>
      </c>
      <c r="AQ1092" s="358">
        <v>1</v>
      </c>
      <c r="AR1092" s="358">
        <v>1</v>
      </c>
      <c r="AS1092" s="359">
        <v>1</v>
      </c>
      <c r="AT1092" s="364">
        <v>0.0721861525408278</v>
      </c>
      <c r="AU1092" s="361">
        <v>0.222222222222222</v>
      </c>
      <c r="AV1092" s="362">
        <v>0.142857142857143</v>
      </c>
      <c r="AW1092" s="362">
        <v>0</v>
      </c>
      <c r="AX1092" s="362">
        <v>0.0604651162790698</v>
      </c>
      <c r="AY1092" s="142"/>
      <c r="AZ1092" s="140"/>
    </row>
    <row r="1093" spans="1:52">
      <c r="A1093" s="138"/>
      <c r="B1093" s="142"/>
      <c r="C1093" s="172" t="s">
        <v>1972</v>
      </c>
      <c r="D1093" s="166" t="s">
        <v>26</v>
      </c>
      <c r="E1093" s="166" t="s">
        <v>1973</v>
      </c>
      <c r="F1093" s="167" t="s">
        <v>2036</v>
      </c>
      <c r="G1093" s="195" t="s">
        <v>2037</v>
      </c>
      <c r="H1093" s="195" t="s">
        <v>2037</v>
      </c>
      <c r="I1093" s="195" t="s">
        <v>2037</v>
      </c>
      <c r="J1093" s="195" t="s">
        <v>2037</v>
      </c>
      <c r="K1093" s="168">
        <v>0.9</v>
      </c>
      <c r="L1093" s="169">
        <v>0.942307692307692</v>
      </c>
      <c r="M1093" s="169">
        <v>0.844444444444444</v>
      </c>
      <c r="N1093" s="170">
        <v>0.979591836734694</v>
      </c>
      <c r="O1093" s="170">
        <v>0.912398921832884</v>
      </c>
      <c r="P1093" s="356">
        <v>0.9</v>
      </c>
      <c r="Q1093" s="357">
        <v>0.884833738848337</v>
      </c>
      <c r="R1093" s="169">
        <v>0.972418020226785</v>
      </c>
      <c r="S1093" s="169">
        <v>0.977652196249679</v>
      </c>
      <c r="T1093" s="169">
        <v>0.918077566689635</v>
      </c>
      <c r="U1093" s="356">
        <v>0.9</v>
      </c>
      <c r="V1093" s="169">
        <v>0.848337388483374</v>
      </c>
      <c r="W1093" s="169">
        <v>0.924609255286546</v>
      </c>
      <c r="X1093" s="169">
        <v>0.939378371435911</v>
      </c>
      <c r="Y1093" s="169">
        <v>0.917872494011878</v>
      </c>
      <c r="Z1093" s="356">
        <v>0.92</v>
      </c>
      <c r="AA1093" s="356">
        <v>0.913669064748201</v>
      </c>
      <c r="AB1093" s="356">
        <v>0.920948616600791</v>
      </c>
      <c r="AC1093" s="356">
        <v>0.935947712418301</v>
      </c>
      <c r="AD1093" s="356">
        <v>0.939998790298191</v>
      </c>
      <c r="AE1093" s="356">
        <v>0.92</v>
      </c>
      <c r="AF1093" s="169">
        <v>0.907632556568727</v>
      </c>
      <c r="AG1093" s="169">
        <v>0.931045340050378</v>
      </c>
      <c r="AH1093" s="169">
        <v>0.799010748596975</v>
      </c>
      <c r="AI1093" s="169">
        <v>0.936756048689817</v>
      </c>
      <c r="AJ1093" s="356">
        <v>0.92</v>
      </c>
      <c r="AK1093" s="169">
        <v>0.942702130475056</v>
      </c>
      <c r="AL1093" s="169">
        <v>0.945629443747386</v>
      </c>
      <c r="AM1093" s="169">
        <v>0.960944206008584</v>
      </c>
      <c r="AN1093" s="169">
        <v>0.967113284349458</v>
      </c>
      <c r="AO1093" s="168">
        <v>0.99</v>
      </c>
      <c r="AP1093" s="358">
        <v>1</v>
      </c>
      <c r="AQ1093" s="358">
        <v>1</v>
      </c>
      <c r="AR1093" s="358">
        <v>1</v>
      </c>
      <c r="AS1093" s="359">
        <v>1</v>
      </c>
      <c r="AT1093" s="364">
        <v>0.0721861525408278</v>
      </c>
      <c r="AU1093" s="361">
        <v>0.153846153846154</v>
      </c>
      <c r="AV1093" s="362">
        <v>0</v>
      </c>
      <c r="AW1093" s="362">
        <v>0.0166666666666667</v>
      </c>
      <c r="AX1093" s="362">
        <v>0.0464672183322724</v>
      </c>
      <c r="AY1093" s="142"/>
      <c r="AZ1093" s="140"/>
    </row>
    <row r="1094" spans="1:52">
      <c r="A1094" s="138"/>
      <c r="B1094" s="142"/>
      <c r="C1094" s="172" t="s">
        <v>1972</v>
      </c>
      <c r="D1094" s="166" t="s">
        <v>26</v>
      </c>
      <c r="E1094" s="166" t="s">
        <v>1973</v>
      </c>
      <c r="F1094" s="167" t="s">
        <v>2038</v>
      </c>
      <c r="G1094" s="195" t="s">
        <v>2039</v>
      </c>
      <c r="H1094" s="195" t="s">
        <v>2039</v>
      </c>
      <c r="I1094" s="195" t="s">
        <v>2039</v>
      </c>
      <c r="J1094" s="195" t="s">
        <v>2039</v>
      </c>
      <c r="K1094" s="168">
        <v>0.9</v>
      </c>
      <c r="L1094" s="169">
        <v>1</v>
      </c>
      <c r="M1094" s="169">
        <v>0.923076923076923</v>
      </c>
      <c r="N1094" s="170">
        <v>0.975</v>
      </c>
      <c r="O1094" s="170">
        <v>0.907894736842105</v>
      </c>
      <c r="P1094" s="356">
        <v>0.9</v>
      </c>
      <c r="Q1094" s="357">
        <v>0.983638583638584</v>
      </c>
      <c r="R1094" s="169">
        <v>0.987252124645892</v>
      </c>
      <c r="S1094" s="169">
        <v>0.956368754398311</v>
      </c>
      <c r="T1094" s="169">
        <v>0.937299412915851</v>
      </c>
      <c r="U1094" s="356">
        <v>0.9</v>
      </c>
      <c r="V1094" s="169">
        <v>0.947496947496947</v>
      </c>
      <c r="W1094" s="169">
        <v>0.93342776203966</v>
      </c>
      <c r="X1094" s="169">
        <v>0.959183673469388</v>
      </c>
      <c r="Y1094" s="169">
        <v>0.939168297455969</v>
      </c>
      <c r="Z1094" s="356">
        <v>0.92</v>
      </c>
      <c r="AA1094" s="356">
        <v>0.956480605487228</v>
      </c>
      <c r="AB1094" s="356">
        <v>0.952967525195969</v>
      </c>
      <c r="AC1094" s="356">
        <v>0.962671905697446</v>
      </c>
      <c r="AD1094" s="356">
        <v>0.950140102192187</v>
      </c>
      <c r="AE1094" s="356">
        <v>0.92</v>
      </c>
      <c r="AF1094" s="169">
        <v>0.994313210848644</v>
      </c>
      <c r="AG1094" s="169">
        <v>0.997161778618732</v>
      </c>
      <c r="AH1094" s="169">
        <v>0.925553319919517</v>
      </c>
      <c r="AI1094" s="169">
        <v>0.993027136207956</v>
      </c>
      <c r="AJ1094" s="356">
        <v>0.92</v>
      </c>
      <c r="AK1094" s="169">
        <v>0.969526397515528</v>
      </c>
      <c r="AL1094" s="169">
        <v>0.968106312292359</v>
      </c>
      <c r="AM1094" s="169">
        <v>0.981498060280513</v>
      </c>
      <c r="AN1094" s="169">
        <v>0.977994955365262</v>
      </c>
      <c r="AO1094" s="168">
        <v>0.99</v>
      </c>
      <c r="AP1094" s="358">
        <v>1</v>
      </c>
      <c r="AQ1094" s="358">
        <v>1</v>
      </c>
      <c r="AR1094" s="358">
        <v>1</v>
      </c>
      <c r="AS1094" s="359">
        <v>1</v>
      </c>
      <c r="AT1094" s="364">
        <v>0.0721861525408278</v>
      </c>
      <c r="AU1094" s="361">
        <v>0.05</v>
      </c>
      <c r="AV1094" s="362">
        <v>0.0588235294117647</v>
      </c>
      <c r="AW1094" s="362">
        <v>0.0666666666666667</v>
      </c>
      <c r="AX1094" s="362">
        <v>0.0184804928131417</v>
      </c>
      <c r="AY1094" s="142"/>
      <c r="AZ1094" s="140"/>
    </row>
    <row r="1095" spans="1:52">
      <c r="A1095" s="138"/>
      <c r="B1095" s="142"/>
      <c r="C1095" s="172" t="s">
        <v>1972</v>
      </c>
      <c r="D1095" s="166" t="s">
        <v>26</v>
      </c>
      <c r="E1095" s="166" t="s">
        <v>1973</v>
      </c>
      <c r="F1095" s="167" t="s">
        <v>2040</v>
      </c>
      <c r="G1095" s="195" t="s">
        <v>2041</v>
      </c>
      <c r="H1095" s="195" t="s">
        <v>2041</v>
      </c>
      <c r="I1095" s="195" t="s">
        <v>2041</v>
      </c>
      <c r="J1095" s="195" t="s">
        <v>2041</v>
      </c>
      <c r="K1095" s="168">
        <v>0.9</v>
      </c>
      <c r="L1095" s="169">
        <v>1</v>
      </c>
      <c r="M1095" s="169">
        <v>0.923076923076923</v>
      </c>
      <c r="N1095" s="170">
        <v>1</v>
      </c>
      <c r="O1095" s="170">
        <v>0.929936305732484</v>
      </c>
      <c r="P1095" s="356">
        <v>0.9</v>
      </c>
      <c r="Q1095" s="357">
        <v>0.98281990521327</v>
      </c>
      <c r="R1095" s="169">
        <v>0.973778307508939</v>
      </c>
      <c r="S1095" s="169">
        <v>0.98686679174484</v>
      </c>
      <c r="T1095" s="169">
        <v>0.975925925925926</v>
      </c>
      <c r="U1095" s="356">
        <v>0.9</v>
      </c>
      <c r="V1095" s="169">
        <v>0.95675355450237</v>
      </c>
      <c r="W1095" s="169">
        <v>0.941597139451728</v>
      </c>
      <c r="X1095" s="169">
        <v>0.941838649155722</v>
      </c>
      <c r="Y1095" s="169">
        <v>0.941391391391391</v>
      </c>
      <c r="Z1095" s="356">
        <v>0.92</v>
      </c>
      <c r="AA1095" s="356">
        <v>0.941952506596306</v>
      </c>
      <c r="AB1095" s="356">
        <v>0.946153846153846</v>
      </c>
      <c r="AC1095" s="356">
        <v>0.968152866242038</v>
      </c>
      <c r="AD1095" s="356">
        <v>0.935898857713208</v>
      </c>
      <c r="AE1095" s="356">
        <v>0.92</v>
      </c>
      <c r="AF1095" s="169">
        <v>0.969230769230769</v>
      </c>
      <c r="AG1095" s="169">
        <v>1</v>
      </c>
      <c r="AH1095" s="169">
        <v>0.989130434782609</v>
      </c>
      <c r="AI1095" s="169">
        <v>0.993697229159234</v>
      </c>
      <c r="AJ1095" s="356">
        <v>0.92</v>
      </c>
      <c r="AK1095" s="169">
        <v>0.980164489598452</v>
      </c>
      <c r="AL1095" s="169">
        <v>0.969894222945484</v>
      </c>
      <c r="AM1095" s="169">
        <v>0.979558462796402</v>
      </c>
      <c r="AN1095" s="169">
        <v>0.976989199011781</v>
      </c>
      <c r="AO1095" s="168">
        <v>0.99</v>
      </c>
      <c r="AP1095" s="358">
        <v>1</v>
      </c>
      <c r="AQ1095" s="358">
        <v>1</v>
      </c>
      <c r="AR1095" s="358">
        <v>1</v>
      </c>
      <c r="AS1095" s="359">
        <v>1</v>
      </c>
      <c r="AT1095" s="364">
        <v>0.0721861525408278</v>
      </c>
      <c r="AU1095" s="361">
        <v>0.142857142857143</v>
      </c>
      <c r="AV1095" s="362">
        <v>0</v>
      </c>
      <c r="AW1095" s="362">
        <v>0</v>
      </c>
      <c r="AX1095" s="362">
        <v>0.0289017341040462</v>
      </c>
      <c r="AY1095" s="142"/>
      <c r="AZ1095" s="140"/>
    </row>
    <row r="1096" spans="1:52">
      <c r="A1096" s="138"/>
      <c r="B1096" s="142"/>
      <c r="C1096" s="172" t="s">
        <v>1972</v>
      </c>
      <c r="D1096" s="166" t="s">
        <v>26</v>
      </c>
      <c r="E1096" s="166" t="s">
        <v>1973</v>
      </c>
      <c r="F1096" s="167" t="s">
        <v>2042</v>
      </c>
      <c r="G1096" s="195" t="s">
        <v>2043</v>
      </c>
      <c r="H1096" s="195" t="s">
        <v>2043</v>
      </c>
      <c r="I1096" s="195" t="s">
        <v>2043</v>
      </c>
      <c r="J1096" s="195" t="s">
        <v>2043</v>
      </c>
      <c r="K1096" s="168">
        <v>0.9</v>
      </c>
      <c r="L1096" s="169">
        <v>0.935483870967742</v>
      </c>
      <c r="M1096" s="169">
        <v>0.92</v>
      </c>
      <c r="N1096" s="170">
        <v>0.962962962962963</v>
      </c>
      <c r="O1096" s="170">
        <v>0.930493273542601</v>
      </c>
      <c r="P1096" s="356">
        <v>0.9</v>
      </c>
      <c r="Q1096" s="357">
        <v>0.986066452304394</v>
      </c>
      <c r="R1096" s="169">
        <v>0.986425339366516</v>
      </c>
      <c r="S1096" s="169">
        <v>0.970344009489917</v>
      </c>
      <c r="T1096" s="169">
        <v>0.971257804172377</v>
      </c>
      <c r="U1096" s="356">
        <v>0.9</v>
      </c>
      <c r="V1096" s="169">
        <v>0.892282958199357</v>
      </c>
      <c r="W1096" s="169">
        <v>0.904977375565611</v>
      </c>
      <c r="X1096" s="169">
        <v>0.876631079478055</v>
      </c>
      <c r="Y1096" s="169">
        <v>0.908615044921578</v>
      </c>
      <c r="Z1096" s="356">
        <v>0.92</v>
      </c>
      <c r="AA1096" s="356">
        <v>0.911594202898551</v>
      </c>
      <c r="AB1096" s="356">
        <v>0.924444444444444</v>
      </c>
      <c r="AC1096" s="356">
        <v>0.931288343558282</v>
      </c>
      <c r="AD1096" s="356">
        <v>0.912719252179393</v>
      </c>
      <c r="AE1096" s="356">
        <v>0.92</v>
      </c>
      <c r="AF1096" s="169">
        <v>0.999065420560748</v>
      </c>
      <c r="AG1096" s="169">
        <v>0.993735317149569</v>
      </c>
      <c r="AH1096" s="169">
        <v>0.997936016511868</v>
      </c>
      <c r="AI1096" s="169">
        <v>0.995497254703761</v>
      </c>
      <c r="AJ1096" s="356">
        <v>0.92</v>
      </c>
      <c r="AK1096" s="169">
        <v>0.938077634011091</v>
      </c>
      <c r="AL1096" s="169">
        <v>0.942134831460674</v>
      </c>
      <c r="AM1096" s="169">
        <v>0.948041566746603</v>
      </c>
      <c r="AN1096" s="169">
        <v>0.949434046016128</v>
      </c>
      <c r="AO1096" s="168">
        <v>0.99</v>
      </c>
      <c r="AP1096" s="358">
        <v>1</v>
      </c>
      <c r="AQ1096" s="358">
        <v>1</v>
      </c>
      <c r="AR1096" s="358">
        <v>1</v>
      </c>
      <c r="AS1096" s="359">
        <v>1</v>
      </c>
      <c r="AT1096" s="364">
        <v>0.0721861525408278</v>
      </c>
      <c r="AU1096" s="361">
        <v>0.0493827160493827</v>
      </c>
      <c r="AV1096" s="362">
        <v>0.0149253731343284</v>
      </c>
      <c r="AW1096" s="362">
        <v>0</v>
      </c>
      <c r="AX1096" s="362">
        <v>0.0125186289120715</v>
      </c>
      <c r="AY1096" s="142"/>
      <c r="AZ1096" s="140"/>
    </row>
    <row r="1097" spans="1:52">
      <c r="A1097" s="138"/>
      <c r="B1097" s="142"/>
      <c r="C1097" s="172" t="s">
        <v>1972</v>
      </c>
      <c r="D1097" s="166" t="s">
        <v>26</v>
      </c>
      <c r="E1097" s="166" t="s">
        <v>1973</v>
      </c>
      <c r="F1097" s="167" t="s">
        <v>2044</v>
      </c>
      <c r="G1097" s="195" t="s">
        <v>2045</v>
      </c>
      <c r="H1097" s="195" t="s">
        <v>2045</v>
      </c>
      <c r="I1097" s="195" t="s">
        <v>2045</v>
      </c>
      <c r="J1097" s="195" t="s">
        <v>2045</v>
      </c>
      <c r="K1097" s="168">
        <v>0.9</v>
      </c>
      <c r="L1097" s="169">
        <v>0.742857142857143</v>
      </c>
      <c r="M1097" s="169">
        <v>0.84375</v>
      </c>
      <c r="N1097" s="170">
        <v>0.7</v>
      </c>
      <c r="O1097" s="170">
        <v>0.881606765327696</v>
      </c>
      <c r="P1097" s="356">
        <v>0.9</v>
      </c>
      <c r="Q1097" s="357">
        <v>0.973157415832575</v>
      </c>
      <c r="R1097" s="169">
        <v>0.965125094768764</v>
      </c>
      <c r="S1097" s="169">
        <v>0.930045294413689</v>
      </c>
      <c r="T1097" s="169">
        <v>0.954583467352847</v>
      </c>
      <c r="U1097" s="356">
        <v>0.9</v>
      </c>
      <c r="V1097" s="169">
        <v>0.929936305732484</v>
      </c>
      <c r="W1097" s="169">
        <v>0.909021986353298</v>
      </c>
      <c r="X1097" s="169">
        <v>0.935078007045798</v>
      </c>
      <c r="Y1097" s="169">
        <v>0.928288838854937</v>
      </c>
      <c r="Z1097" s="356">
        <v>0.92</v>
      </c>
      <c r="AA1097" s="356">
        <v>0.879476584022039</v>
      </c>
      <c r="AB1097" s="356">
        <v>0.919953596287703</v>
      </c>
      <c r="AC1097" s="356">
        <v>0.928260869565217</v>
      </c>
      <c r="AD1097" s="356">
        <v>0.933609958506224</v>
      </c>
      <c r="AE1097" s="356">
        <v>0.92</v>
      </c>
      <c r="AF1097" s="169">
        <v>0.994557823129252</v>
      </c>
      <c r="AG1097" s="169">
        <v>0.993421052631579</v>
      </c>
      <c r="AH1097" s="169">
        <v>1</v>
      </c>
      <c r="AI1097" s="169">
        <v>0.972334946152646</v>
      </c>
      <c r="AJ1097" s="356">
        <v>0.92</v>
      </c>
      <c r="AK1097" s="169">
        <v>0.933698630136986</v>
      </c>
      <c r="AL1097" s="169">
        <v>0.951879010082493</v>
      </c>
      <c r="AM1097" s="169">
        <v>0.963880288957688</v>
      </c>
      <c r="AN1097" s="169">
        <v>0.965376335096043</v>
      </c>
      <c r="AO1097" s="168">
        <v>0.99</v>
      </c>
      <c r="AP1097" s="358">
        <v>1</v>
      </c>
      <c r="AQ1097" s="358">
        <v>1</v>
      </c>
      <c r="AR1097" s="358">
        <v>1</v>
      </c>
      <c r="AS1097" s="359">
        <v>1</v>
      </c>
      <c r="AT1097" s="364">
        <v>0.0721861525408278</v>
      </c>
      <c r="AU1097" s="361">
        <v>0.0769230769230769</v>
      </c>
      <c r="AV1097" s="362">
        <v>0.0714285714285714</v>
      </c>
      <c r="AW1097" s="362">
        <v>0</v>
      </c>
      <c r="AX1097" s="362">
        <v>0.0783582089552239</v>
      </c>
      <c r="AY1097" s="142"/>
      <c r="AZ1097" s="140"/>
    </row>
    <row r="1098" spans="1:52">
      <c r="A1098" s="138"/>
      <c r="B1098" s="142"/>
      <c r="C1098" s="172" t="s">
        <v>1972</v>
      </c>
      <c r="D1098" s="166" t="s">
        <v>26</v>
      </c>
      <c r="E1098" s="166" t="s">
        <v>1973</v>
      </c>
      <c r="F1098" s="167" t="s">
        <v>2046</v>
      </c>
      <c r="G1098" s="195" t="s">
        <v>2047</v>
      </c>
      <c r="H1098" s="195" t="s">
        <v>2047</v>
      </c>
      <c r="I1098" s="195" t="s">
        <v>2047</v>
      </c>
      <c r="J1098" s="195" t="s">
        <v>2047</v>
      </c>
      <c r="K1098" s="168">
        <v>0.9</v>
      </c>
      <c r="L1098" s="169">
        <v>0.891891891891892</v>
      </c>
      <c r="M1098" s="169">
        <v>0.96875</v>
      </c>
      <c r="N1098" s="170">
        <v>0.828571428571429</v>
      </c>
      <c r="O1098" s="170">
        <v>0.927767354596623</v>
      </c>
      <c r="P1098" s="356">
        <v>0.9</v>
      </c>
      <c r="Q1098" s="357">
        <v>0.977668602054489</v>
      </c>
      <c r="R1098" s="169">
        <v>0.949339207048458</v>
      </c>
      <c r="S1098" s="169">
        <v>0.966826923076923</v>
      </c>
      <c r="T1098" s="169">
        <v>0.946819920918245</v>
      </c>
      <c r="U1098" s="356">
        <v>0.9</v>
      </c>
      <c r="V1098" s="169">
        <v>0.909781152300134</v>
      </c>
      <c r="W1098" s="169">
        <v>0.909691629955947</v>
      </c>
      <c r="X1098" s="169">
        <v>0.919711538461538</v>
      </c>
      <c r="Y1098" s="169">
        <v>0.912273680503306</v>
      </c>
      <c r="Z1098" s="356">
        <v>0.92</v>
      </c>
      <c r="AA1098" s="356">
        <v>0.928162746344565</v>
      </c>
      <c r="AB1098" s="356">
        <v>0.933117583603021</v>
      </c>
      <c r="AC1098" s="356">
        <v>0.928294573643411</v>
      </c>
      <c r="AD1098" s="356">
        <v>0.935561701877244</v>
      </c>
      <c r="AE1098" s="356">
        <v>0.92</v>
      </c>
      <c r="AF1098" s="169">
        <v>0.993954050785973</v>
      </c>
      <c r="AG1098" s="169">
        <v>0.975943869027731</v>
      </c>
      <c r="AH1098" s="169">
        <v>0.996495327102804</v>
      </c>
      <c r="AI1098" s="169">
        <v>0.933854444247054</v>
      </c>
      <c r="AJ1098" s="356">
        <v>0.92</v>
      </c>
      <c r="AK1098" s="169">
        <v>0.944386149003148</v>
      </c>
      <c r="AL1098" s="169">
        <v>0.950196592398427</v>
      </c>
      <c r="AM1098" s="169">
        <v>0.947943444730077</v>
      </c>
      <c r="AN1098" s="169">
        <v>0.956632626613447</v>
      </c>
      <c r="AO1098" s="168">
        <v>0.99</v>
      </c>
      <c r="AP1098" s="358">
        <v>1</v>
      </c>
      <c r="AQ1098" s="358">
        <v>1</v>
      </c>
      <c r="AR1098" s="358">
        <v>1</v>
      </c>
      <c r="AS1098" s="359">
        <v>1</v>
      </c>
      <c r="AT1098" s="364">
        <v>0.0721861525408278</v>
      </c>
      <c r="AU1098" s="361">
        <v>0.25</v>
      </c>
      <c r="AV1098" s="362">
        <v>0.0555555555555556</v>
      </c>
      <c r="AW1098" s="362">
        <v>0.05</v>
      </c>
      <c r="AX1098" s="362">
        <v>0.0754257907542579</v>
      </c>
      <c r="AY1098" s="142"/>
      <c r="AZ1098" s="140"/>
    </row>
    <row r="1099" spans="1:52">
      <c r="A1099" s="138"/>
      <c r="B1099" s="142"/>
      <c r="C1099" s="172" t="s">
        <v>1972</v>
      </c>
      <c r="D1099" s="166" t="s">
        <v>26</v>
      </c>
      <c r="E1099" s="166" t="s">
        <v>1973</v>
      </c>
      <c r="F1099" s="167" t="s">
        <v>2048</v>
      </c>
      <c r="G1099" s="195" t="s">
        <v>2049</v>
      </c>
      <c r="H1099" s="195" t="s">
        <v>2049</v>
      </c>
      <c r="I1099" s="195" t="s">
        <v>2049</v>
      </c>
      <c r="J1099" s="195" t="s">
        <v>2049</v>
      </c>
      <c r="K1099" s="168">
        <v>0.9</v>
      </c>
      <c r="L1099" s="169">
        <v>0.92</v>
      </c>
      <c r="M1099" s="169">
        <v>0.909090909090909</v>
      </c>
      <c r="N1099" s="170">
        <v>0.916666666666667</v>
      </c>
      <c r="O1099" s="170">
        <v>0.929264909847434</v>
      </c>
      <c r="P1099" s="356">
        <v>0.9</v>
      </c>
      <c r="Q1099" s="357">
        <v>0.957011258955988</v>
      </c>
      <c r="R1099" s="169">
        <v>0.890778871978514</v>
      </c>
      <c r="S1099" s="169">
        <v>0.946983546617916</v>
      </c>
      <c r="T1099" s="169">
        <v>0.944816945407444</v>
      </c>
      <c r="U1099" s="356">
        <v>0.9</v>
      </c>
      <c r="V1099" s="169">
        <v>0.958034800409417</v>
      </c>
      <c r="W1099" s="169">
        <v>0.95076096687556</v>
      </c>
      <c r="X1099" s="169">
        <v>0.945155393053016</v>
      </c>
      <c r="Y1099" s="169">
        <v>0.954055392586384</v>
      </c>
      <c r="Z1099" s="356">
        <v>0.92</v>
      </c>
      <c r="AA1099" s="356">
        <v>0.955499580184719</v>
      </c>
      <c r="AB1099" s="356">
        <v>0.972299168975069</v>
      </c>
      <c r="AC1099" s="356">
        <v>0.966666666666667</v>
      </c>
      <c r="AD1099" s="356">
        <v>0.970825168735032</v>
      </c>
      <c r="AE1099" s="356">
        <v>0.92</v>
      </c>
      <c r="AF1099" s="169">
        <v>0.998722316865417</v>
      </c>
      <c r="AG1099" s="169">
        <v>0.997159090909091</v>
      </c>
      <c r="AH1099" s="169">
        <v>0.998545101842871</v>
      </c>
      <c r="AI1099" s="169">
        <v>0.998334926967589</v>
      </c>
      <c r="AJ1099" s="356">
        <v>0.92</v>
      </c>
      <c r="AK1099" s="169">
        <v>0.976788553259141</v>
      </c>
      <c r="AL1099" s="169">
        <v>0.980424143556281</v>
      </c>
      <c r="AM1099" s="169">
        <v>0.983064849235853</v>
      </c>
      <c r="AN1099" s="169">
        <v>0.984485666104553</v>
      </c>
      <c r="AO1099" s="168">
        <v>0.99</v>
      </c>
      <c r="AP1099" s="358">
        <v>1</v>
      </c>
      <c r="AQ1099" s="358">
        <v>1</v>
      </c>
      <c r="AR1099" s="358">
        <v>1</v>
      </c>
      <c r="AS1099" s="359">
        <v>1</v>
      </c>
      <c r="AT1099" s="364">
        <v>0.0721861525408278</v>
      </c>
      <c r="AU1099" s="361">
        <v>0.5</v>
      </c>
      <c r="AV1099" s="362">
        <v>0</v>
      </c>
      <c r="AW1099" s="362">
        <v>0.25</v>
      </c>
      <c r="AX1099" s="362">
        <v>0.0526315789473684</v>
      </c>
      <c r="AY1099" s="142"/>
      <c r="AZ1099" s="140"/>
    </row>
    <row r="1100" spans="1:52">
      <c r="A1100" s="138"/>
      <c r="B1100" s="142"/>
      <c r="C1100" s="172" t="s">
        <v>1972</v>
      </c>
      <c r="D1100" s="166" t="s">
        <v>26</v>
      </c>
      <c r="E1100" s="166" t="s">
        <v>1973</v>
      </c>
      <c r="F1100" s="167" t="s">
        <v>2050</v>
      </c>
      <c r="G1100" s="195" t="s">
        <v>2051</v>
      </c>
      <c r="H1100" s="195" t="s">
        <v>2051</v>
      </c>
      <c r="I1100" s="195" t="s">
        <v>2051</v>
      </c>
      <c r="J1100" s="195" t="s">
        <v>2051</v>
      </c>
      <c r="K1100" s="168">
        <v>0.9</v>
      </c>
      <c r="L1100" s="169">
        <v>0.916666666666667</v>
      </c>
      <c r="M1100" s="169">
        <v>1</v>
      </c>
      <c r="N1100" s="170">
        <v>0.954545454545455</v>
      </c>
      <c r="O1100" s="170">
        <v>0.944525547445256</v>
      </c>
      <c r="P1100" s="356">
        <v>0.9</v>
      </c>
      <c r="Q1100" s="357">
        <v>0.963705308775731</v>
      </c>
      <c r="R1100" s="169">
        <v>0.962625341841386</v>
      </c>
      <c r="S1100" s="169">
        <v>0.97215777262181</v>
      </c>
      <c r="T1100" s="169">
        <v>0.966058821308566</v>
      </c>
      <c r="U1100" s="356">
        <v>0.9</v>
      </c>
      <c r="V1100" s="169">
        <v>0.960996749729144</v>
      </c>
      <c r="W1100" s="169">
        <v>0.931631722880583</v>
      </c>
      <c r="X1100" s="169">
        <v>0.966937354988399</v>
      </c>
      <c r="Y1100" s="169">
        <v>0.929455959527315</v>
      </c>
      <c r="Z1100" s="356">
        <v>0.92</v>
      </c>
      <c r="AA1100" s="356">
        <v>0.949835526315789</v>
      </c>
      <c r="AB1100" s="356">
        <v>0.923583662714098</v>
      </c>
      <c r="AC1100" s="356">
        <v>0.966824644549763</v>
      </c>
      <c r="AD1100" s="356">
        <v>0.954370317516946</v>
      </c>
      <c r="AE1100" s="356">
        <v>0.92</v>
      </c>
      <c r="AF1100" s="169">
        <v>0.999176276771005</v>
      </c>
      <c r="AG1100" s="169">
        <v>0.999261992619926</v>
      </c>
      <c r="AH1100" s="169">
        <v>1</v>
      </c>
      <c r="AI1100" s="169">
        <v>0.998600850682785</v>
      </c>
      <c r="AJ1100" s="356">
        <v>0.92</v>
      </c>
      <c r="AK1100" s="169">
        <v>0.966688438928805</v>
      </c>
      <c r="AL1100" s="169">
        <v>0.948275862068966</v>
      </c>
      <c r="AM1100" s="169">
        <v>0.979750778816199</v>
      </c>
      <c r="AN1100" s="169">
        <v>0.971214496438843</v>
      </c>
      <c r="AO1100" s="168">
        <v>0.99</v>
      </c>
      <c r="AP1100" s="358">
        <v>1</v>
      </c>
      <c r="AQ1100" s="358">
        <v>1</v>
      </c>
      <c r="AR1100" s="358">
        <v>1</v>
      </c>
      <c r="AS1100" s="359">
        <v>1</v>
      </c>
      <c r="AT1100" s="364">
        <v>0.0721861525408278</v>
      </c>
      <c r="AU1100" s="361">
        <v>0.333333333333333</v>
      </c>
      <c r="AV1100" s="362">
        <v>0</v>
      </c>
      <c r="AW1100" s="362">
        <v>0.2</v>
      </c>
      <c r="AX1100" s="362">
        <v>0.0518518518518519</v>
      </c>
      <c r="AY1100" s="142"/>
      <c r="AZ1100" s="140"/>
    </row>
    <row r="1101" spans="1:52">
      <c r="A1101" s="138"/>
      <c r="B1101" s="142"/>
      <c r="C1101" s="172" t="s">
        <v>1972</v>
      </c>
      <c r="D1101" s="166" t="s">
        <v>26</v>
      </c>
      <c r="E1101" s="166" t="s">
        <v>1973</v>
      </c>
      <c r="F1101" s="167" t="s">
        <v>2052</v>
      </c>
      <c r="G1101" s="195" t="s">
        <v>2053</v>
      </c>
      <c r="H1101" s="195" t="s">
        <v>2053</v>
      </c>
      <c r="I1101" s="195" t="s">
        <v>2053</v>
      </c>
      <c r="J1101" s="195" t="s">
        <v>2053</v>
      </c>
      <c r="K1101" s="168">
        <v>0.9</v>
      </c>
      <c r="L1101" s="169">
        <v>0.952380952380952</v>
      </c>
      <c r="M1101" s="169">
        <v>0.945945945945946</v>
      </c>
      <c r="N1101" s="170">
        <v>0.923076923076923</v>
      </c>
      <c r="O1101" s="170">
        <v>0.967088607594937</v>
      </c>
      <c r="P1101" s="356">
        <v>0.9</v>
      </c>
      <c r="Q1101" s="357">
        <v>0.958385876418663</v>
      </c>
      <c r="R1101" s="169">
        <v>0.906026557711951</v>
      </c>
      <c r="S1101" s="169">
        <v>0.931520991052994</v>
      </c>
      <c r="T1101" s="169">
        <v>0.956112040585029</v>
      </c>
      <c r="U1101" s="356">
        <v>0.9</v>
      </c>
      <c r="V1101" s="169">
        <v>0.969104665825977</v>
      </c>
      <c r="W1101" s="169">
        <v>0.960163432073544</v>
      </c>
      <c r="X1101" s="169">
        <v>0.955953200275293</v>
      </c>
      <c r="Y1101" s="169">
        <v>0.962966161152788</v>
      </c>
      <c r="Z1101" s="356">
        <v>0.92</v>
      </c>
      <c r="AA1101" s="356">
        <v>0.954771596562641</v>
      </c>
      <c r="AB1101" s="356">
        <v>0.950244698205546</v>
      </c>
      <c r="AC1101" s="356">
        <v>0.964429530201342</v>
      </c>
      <c r="AD1101" s="356">
        <v>0.952523618351409</v>
      </c>
      <c r="AE1101" s="356">
        <v>0.92</v>
      </c>
      <c r="AF1101" s="169">
        <v>0.994739087160529</v>
      </c>
      <c r="AG1101" s="169">
        <v>0.994654605263158</v>
      </c>
      <c r="AH1101" s="169">
        <v>0.991058278981696</v>
      </c>
      <c r="AI1101" s="169">
        <v>0.970638380363951</v>
      </c>
      <c r="AJ1101" s="356">
        <v>0.92</v>
      </c>
      <c r="AK1101" s="169">
        <v>0.971577187441947</v>
      </c>
      <c r="AL1101" s="169">
        <v>0.967650753768844</v>
      </c>
      <c r="AM1101" s="169">
        <v>0.977252047315742</v>
      </c>
      <c r="AN1101" s="169">
        <v>0.971454196387281</v>
      </c>
      <c r="AO1101" s="168">
        <v>0.99</v>
      </c>
      <c r="AP1101" s="358">
        <v>1</v>
      </c>
      <c r="AQ1101" s="358">
        <v>1</v>
      </c>
      <c r="AR1101" s="358">
        <v>1</v>
      </c>
      <c r="AS1101" s="359">
        <v>1</v>
      </c>
      <c r="AT1101" s="364">
        <v>0.0721861525408278</v>
      </c>
      <c r="AU1101" s="361">
        <v>0.2</v>
      </c>
      <c r="AV1101" s="362">
        <v>0.0344827586206897</v>
      </c>
      <c r="AW1101" s="362">
        <v>0.0571428571428571</v>
      </c>
      <c r="AX1101" s="362">
        <v>0.121642969984202</v>
      </c>
      <c r="AY1101" s="142"/>
      <c r="AZ1101" s="140"/>
    </row>
    <row r="1102" spans="1:52">
      <c r="A1102" s="138"/>
      <c r="B1102" s="142"/>
      <c r="C1102" s="172" t="s">
        <v>1972</v>
      </c>
      <c r="D1102" s="166" t="s">
        <v>26</v>
      </c>
      <c r="E1102" s="166" t="s">
        <v>1973</v>
      </c>
      <c r="F1102" s="167" t="s">
        <v>2054</v>
      </c>
      <c r="G1102" s="195" t="s">
        <v>2055</v>
      </c>
      <c r="H1102" s="195" t="s">
        <v>2055</v>
      </c>
      <c r="I1102" s="195" t="s">
        <v>2055</v>
      </c>
      <c r="J1102" s="195" t="s">
        <v>2055</v>
      </c>
      <c r="K1102" s="168">
        <v>0.9</v>
      </c>
      <c r="L1102" s="169">
        <v>0.9</v>
      </c>
      <c r="M1102" s="169">
        <v>0.933333333333333</v>
      </c>
      <c r="N1102" s="170">
        <v>0.837837837837838</v>
      </c>
      <c r="O1102" s="170">
        <v>0.919720767888307</v>
      </c>
      <c r="P1102" s="356">
        <v>0.9</v>
      </c>
      <c r="Q1102" s="357">
        <v>0.950819672131147</v>
      </c>
      <c r="R1102" s="169">
        <v>0.982717520858164</v>
      </c>
      <c r="S1102" s="169">
        <v>0.969985358711567</v>
      </c>
      <c r="T1102" s="169">
        <v>0.934656771347445</v>
      </c>
      <c r="U1102" s="356">
        <v>0.9</v>
      </c>
      <c r="V1102" s="169">
        <v>0.924659923264737</v>
      </c>
      <c r="W1102" s="169">
        <v>0.949940405244339</v>
      </c>
      <c r="X1102" s="169">
        <v>0.93484626647145</v>
      </c>
      <c r="Y1102" s="169">
        <v>0.942053888056155</v>
      </c>
      <c r="Z1102" s="356">
        <v>0.92</v>
      </c>
      <c r="AA1102" s="356">
        <v>0.9549822964087</v>
      </c>
      <c r="AB1102" s="356">
        <v>0.934802571166208</v>
      </c>
      <c r="AC1102" s="356">
        <v>0.93460690668626</v>
      </c>
      <c r="AD1102" s="356">
        <v>0.95917392589897</v>
      </c>
      <c r="AE1102" s="356">
        <v>0.92</v>
      </c>
      <c r="AF1102" s="169">
        <v>0.997777777777778</v>
      </c>
      <c r="AG1102" s="169">
        <v>0.996116504854369</v>
      </c>
      <c r="AH1102" s="169">
        <v>0.97979797979798</v>
      </c>
      <c r="AI1102" s="169">
        <v>0.894998205097523</v>
      </c>
      <c r="AJ1102" s="356">
        <v>0.92</v>
      </c>
      <c r="AK1102" s="169">
        <v>0.966143682906689</v>
      </c>
      <c r="AL1102" s="169">
        <v>0.958800144560896</v>
      </c>
      <c r="AM1102" s="169">
        <v>0.969460053750305</v>
      </c>
      <c r="AN1102" s="169">
        <v>0.977322319820356</v>
      </c>
      <c r="AO1102" s="168">
        <v>0.99</v>
      </c>
      <c r="AP1102" s="358">
        <v>1</v>
      </c>
      <c r="AQ1102" s="358">
        <v>1</v>
      </c>
      <c r="AR1102" s="358">
        <v>1</v>
      </c>
      <c r="AS1102" s="359">
        <v>1</v>
      </c>
      <c r="AT1102" s="364">
        <v>0.0721861525408278</v>
      </c>
      <c r="AU1102" s="361">
        <v>0.1875</v>
      </c>
      <c r="AV1102" s="362">
        <v>0</v>
      </c>
      <c r="AW1102" s="362">
        <v>0</v>
      </c>
      <c r="AX1102" s="362">
        <v>0.0491525423728814</v>
      </c>
      <c r="AY1102" s="142"/>
      <c r="AZ1102" s="140"/>
    </row>
    <row r="1103" spans="1:52">
      <c r="A1103" s="138"/>
      <c r="B1103" s="142"/>
      <c r="C1103" s="172" t="s">
        <v>1972</v>
      </c>
      <c r="D1103" s="166" t="s">
        <v>26</v>
      </c>
      <c r="E1103" s="166" t="s">
        <v>1973</v>
      </c>
      <c r="F1103" s="167" t="s">
        <v>2056</v>
      </c>
      <c r="G1103" s="195" t="s">
        <v>2057</v>
      </c>
      <c r="H1103" s="195" t="s">
        <v>2057</v>
      </c>
      <c r="I1103" s="195" t="s">
        <v>2057</v>
      </c>
      <c r="J1103" s="195" t="s">
        <v>2057</v>
      </c>
      <c r="K1103" s="168">
        <v>0.9</v>
      </c>
      <c r="L1103" s="169">
        <v>0.95</v>
      </c>
      <c r="M1103" s="169">
        <v>1</v>
      </c>
      <c r="N1103" s="170">
        <v>1</v>
      </c>
      <c r="O1103" s="170">
        <v>0.99486301369863</v>
      </c>
      <c r="P1103" s="356">
        <v>0.9</v>
      </c>
      <c r="Q1103" s="357">
        <v>0.98594249201278</v>
      </c>
      <c r="R1103" s="169">
        <v>0.996818663838812</v>
      </c>
      <c r="S1103" s="169">
        <v>0.964523281596452</v>
      </c>
      <c r="T1103" s="169">
        <v>0.988037765464101</v>
      </c>
      <c r="U1103" s="356">
        <v>0.9</v>
      </c>
      <c r="V1103" s="169">
        <v>0.927156549520767</v>
      </c>
      <c r="W1103" s="169">
        <v>0.95864262990456</v>
      </c>
      <c r="X1103" s="169">
        <v>0.920177383592018</v>
      </c>
      <c r="Y1103" s="169">
        <v>0.93733501391234</v>
      </c>
      <c r="Z1103" s="356">
        <v>0.92</v>
      </c>
      <c r="AA1103" s="356">
        <v>0.96875</v>
      </c>
      <c r="AB1103" s="356">
        <v>0.972843450479233</v>
      </c>
      <c r="AC1103" s="356">
        <v>0.96969696969697</v>
      </c>
      <c r="AD1103" s="356">
        <v>0.973143547737344</v>
      </c>
      <c r="AE1103" s="356">
        <v>0.92</v>
      </c>
      <c r="AF1103" s="169">
        <v>0.999450247388675</v>
      </c>
      <c r="AG1103" s="169">
        <v>0.999248685199098</v>
      </c>
      <c r="AH1103" s="169">
        <v>0.999345121152587</v>
      </c>
      <c r="AI1103" s="169">
        <v>0.999362755510531</v>
      </c>
      <c r="AJ1103" s="356">
        <v>0.92</v>
      </c>
      <c r="AK1103" s="169">
        <v>0.971059835745014</v>
      </c>
      <c r="AL1103" s="169">
        <v>0.975780752071383</v>
      </c>
      <c r="AM1103" s="169">
        <v>0.977272727272727</v>
      </c>
      <c r="AN1103" s="169">
        <v>0.981985339793763</v>
      </c>
      <c r="AO1103" s="168">
        <v>0.99</v>
      </c>
      <c r="AP1103" s="358">
        <v>1</v>
      </c>
      <c r="AQ1103" s="358">
        <v>1</v>
      </c>
      <c r="AR1103" s="358">
        <v>1</v>
      </c>
      <c r="AS1103" s="359">
        <v>1</v>
      </c>
      <c r="AT1103" s="364">
        <v>0.0721861525408278</v>
      </c>
      <c r="AU1103" s="361">
        <v>0</v>
      </c>
      <c r="AV1103" s="362">
        <v>0</v>
      </c>
      <c r="AW1103" s="362">
        <v>0.111111111111111</v>
      </c>
      <c r="AX1103" s="362">
        <v>0.0404411764705882</v>
      </c>
      <c r="AY1103" s="142"/>
      <c r="AZ1103" s="140"/>
    </row>
    <row r="1104" spans="1:52">
      <c r="A1104" s="138"/>
      <c r="B1104" s="142"/>
      <c r="C1104" s="172" t="s">
        <v>1972</v>
      </c>
      <c r="D1104" s="166" t="s">
        <v>26</v>
      </c>
      <c r="E1104" s="166" t="s">
        <v>1973</v>
      </c>
      <c r="F1104" s="167" t="s">
        <v>2058</v>
      </c>
      <c r="G1104" s="195" t="s">
        <v>2059</v>
      </c>
      <c r="H1104" s="195" t="s">
        <v>2059</v>
      </c>
      <c r="I1104" s="195" t="s">
        <v>2059</v>
      </c>
      <c r="J1104" s="195" t="s">
        <v>2059</v>
      </c>
      <c r="K1104" s="168">
        <v>0.9</v>
      </c>
      <c r="L1104" s="169">
        <v>0.923076923076923</v>
      </c>
      <c r="M1104" s="169">
        <v>0.942857142857143</v>
      </c>
      <c r="N1104" s="170">
        <v>0.861111111111111</v>
      </c>
      <c r="O1104" s="170">
        <v>0.911297852474323</v>
      </c>
      <c r="P1104" s="356">
        <v>0.9</v>
      </c>
      <c r="Q1104" s="357">
        <v>0.988774555659495</v>
      </c>
      <c r="R1104" s="169">
        <v>0.958843159065628</v>
      </c>
      <c r="S1104" s="169">
        <v>0.982933914306463</v>
      </c>
      <c r="T1104" s="169">
        <v>0.968023709249727</v>
      </c>
      <c r="U1104" s="356">
        <v>0.9</v>
      </c>
      <c r="V1104" s="169">
        <v>0.940442781415653</v>
      </c>
      <c r="W1104" s="169">
        <v>0.923804226918799</v>
      </c>
      <c r="X1104" s="169">
        <v>0.933188090050835</v>
      </c>
      <c r="Y1104" s="169">
        <v>0.911774234188834</v>
      </c>
      <c r="Z1104" s="356">
        <v>0.92</v>
      </c>
      <c r="AA1104" s="356">
        <v>0.913175164058556</v>
      </c>
      <c r="AB1104" s="356">
        <v>0.930828351836038</v>
      </c>
      <c r="AC1104" s="356">
        <v>0.912306558585114</v>
      </c>
      <c r="AD1104" s="356">
        <v>0.928062375728871</v>
      </c>
      <c r="AE1104" s="356">
        <v>0.92</v>
      </c>
      <c r="AF1104" s="169">
        <v>1</v>
      </c>
      <c r="AG1104" s="169">
        <v>0.99853515625</v>
      </c>
      <c r="AH1104" s="169">
        <v>0.967213114754098</v>
      </c>
      <c r="AI1104" s="169">
        <v>0.997002646599279</v>
      </c>
      <c r="AJ1104" s="356">
        <v>0.92</v>
      </c>
      <c r="AK1104" s="169">
        <v>0.956630686198921</v>
      </c>
      <c r="AL1104" s="169">
        <v>0.962613674637925</v>
      </c>
      <c r="AM1104" s="169">
        <v>0.957431281926539</v>
      </c>
      <c r="AN1104" s="169">
        <v>0.96329917185073</v>
      </c>
      <c r="AO1104" s="168">
        <v>0.99</v>
      </c>
      <c r="AP1104" s="358">
        <v>1</v>
      </c>
      <c r="AQ1104" s="358">
        <v>1</v>
      </c>
      <c r="AR1104" s="358">
        <v>1</v>
      </c>
      <c r="AS1104" s="359">
        <v>1</v>
      </c>
      <c r="AT1104" s="364">
        <v>0.0721861525408278</v>
      </c>
      <c r="AU1104" s="361">
        <v>0</v>
      </c>
      <c r="AV1104" s="362">
        <v>0.0769230769230769</v>
      </c>
      <c r="AW1104" s="362">
        <v>0</v>
      </c>
      <c r="AX1104" s="362">
        <v>0.0619718309859155</v>
      </c>
      <c r="AY1104" s="142"/>
      <c r="AZ1104" s="140"/>
    </row>
    <row r="1105" spans="1:52">
      <c r="A1105" s="138"/>
      <c r="B1105" s="142"/>
      <c r="C1105" s="172" t="s">
        <v>1972</v>
      </c>
      <c r="D1105" s="166" t="s">
        <v>26</v>
      </c>
      <c r="E1105" s="166" t="s">
        <v>1973</v>
      </c>
      <c r="F1105" s="167" t="s">
        <v>2060</v>
      </c>
      <c r="G1105" s="195" t="s">
        <v>2061</v>
      </c>
      <c r="H1105" s="195" t="s">
        <v>2061</v>
      </c>
      <c r="I1105" s="195" t="s">
        <v>2061</v>
      </c>
      <c r="J1105" s="195" t="s">
        <v>2061</v>
      </c>
      <c r="K1105" s="168">
        <v>0.9</v>
      </c>
      <c r="L1105" s="169">
        <v>0.742857142857143</v>
      </c>
      <c r="M1105" s="169">
        <v>0.851851851851852</v>
      </c>
      <c r="N1105" s="170">
        <v>0.875</v>
      </c>
      <c r="O1105" s="170">
        <v>0.894904458598726</v>
      </c>
      <c r="P1105" s="356">
        <v>0.9</v>
      </c>
      <c r="Q1105" s="357">
        <v>0.961758241758242</v>
      </c>
      <c r="R1105" s="169">
        <v>0.974980453479281</v>
      </c>
      <c r="S1105" s="169">
        <v>0.978383458646617</v>
      </c>
      <c r="T1105" s="169">
        <v>0.962305986696231</v>
      </c>
      <c r="U1105" s="356">
        <v>0.9</v>
      </c>
      <c r="V1105" s="169">
        <v>0.948571428571429</v>
      </c>
      <c r="W1105" s="169">
        <v>0.927286942924159</v>
      </c>
      <c r="X1105" s="169">
        <v>0.93609022556391</v>
      </c>
      <c r="Y1105" s="169">
        <v>0.923322482741268</v>
      </c>
      <c r="Z1105" s="356">
        <v>0.92</v>
      </c>
      <c r="AA1105" s="356">
        <v>0.948608137044968</v>
      </c>
      <c r="AB1105" s="356">
        <v>0.950182260024301</v>
      </c>
      <c r="AC1105" s="356">
        <v>0.950654582074522</v>
      </c>
      <c r="AD1105" s="356">
        <v>0.936185111889176</v>
      </c>
      <c r="AE1105" s="356">
        <v>0.92</v>
      </c>
      <c r="AF1105" s="169">
        <v>0.779850746268657</v>
      </c>
      <c r="AG1105" s="169">
        <v>0.998500749625187</v>
      </c>
      <c r="AH1105" s="169">
        <v>1</v>
      </c>
      <c r="AI1105" s="169">
        <v>0.972480244003882</v>
      </c>
      <c r="AJ1105" s="356">
        <v>0.92</v>
      </c>
      <c r="AK1105" s="169">
        <v>0.966539717083787</v>
      </c>
      <c r="AL1105" s="169">
        <v>0.968125594671741</v>
      </c>
      <c r="AM1105" s="169">
        <v>0.967958987504005</v>
      </c>
      <c r="AN1105" s="169">
        <v>0.95944460574889</v>
      </c>
      <c r="AO1105" s="168">
        <v>0.99</v>
      </c>
      <c r="AP1105" s="358">
        <v>1</v>
      </c>
      <c r="AQ1105" s="358">
        <v>1</v>
      </c>
      <c r="AR1105" s="358">
        <v>1</v>
      </c>
      <c r="AS1105" s="359">
        <v>1</v>
      </c>
      <c r="AT1105" s="364">
        <v>0.0721861525408278</v>
      </c>
      <c r="AU1105" s="361">
        <v>0.210526315789474</v>
      </c>
      <c r="AV1105" s="362">
        <v>0.0666666666666667</v>
      </c>
      <c r="AW1105" s="362">
        <v>0</v>
      </c>
      <c r="AX1105" s="362">
        <v>0.0582010582010582</v>
      </c>
      <c r="AY1105" s="142"/>
      <c r="AZ1105" s="140"/>
    </row>
    <row r="1106" spans="1:52">
      <c r="A1106" s="138"/>
      <c r="B1106" s="142"/>
      <c r="C1106" s="172" t="s">
        <v>1972</v>
      </c>
      <c r="D1106" s="166" t="s">
        <v>26</v>
      </c>
      <c r="E1106" s="166" t="s">
        <v>1973</v>
      </c>
      <c r="F1106" s="167" t="s">
        <v>2062</v>
      </c>
      <c r="G1106" s="195" t="s">
        <v>2063</v>
      </c>
      <c r="H1106" s="195" t="s">
        <v>2063</v>
      </c>
      <c r="I1106" s="195" t="s">
        <v>2063</v>
      </c>
      <c r="J1106" s="195" t="s">
        <v>2063</v>
      </c>
      <c r="K1106" s="168">
        <v>0.9</v>
      </c>
      <c r="L1106" s="169">
        <v>0.909090909090909</v>
      </c>
      <c r="M1106" s="169">
        <v>0.791666666666667</v>
      </c>
      <c r="N1106" s="170">
        <v>0.866666666666667</v>
      </c>
      <c r="O1106" s="170">
        <v>0.890519187358916</v>
      </c>
      <c r="P1106" s="356">
        <v>0.9</v>
      </c>
      <c r="Q1106" s="357">
        <v>0.986811116344795</v>
      </c>
      <c r="R1106" s="169">
        <v>0.968678380443086</v>
      </c>
      <c r="S1106" s="169">
        <v>0.974372384937239</v>
      </c>
      <c r="T1106" s="169">
        <v>0.963339329994652</v>
      </c>
      <c r="U1106" s="356">
        <v>0.9</v>
      </c>
      <c r="V1106" s="169">
        <v>0.951012717852096</v>
      </c>
      <c r="W1106" s="169">
        <v>0.93659281894576</v>
      </c>
      <c r="X1106" s="169">
        <v>0.946652719665272</v>
      </c>
      <c r="Y1106" s="169">
        <v>0.932578078151083</v>
      </c>
      <c r="Z1106" s="356">
        <v>0.92</v>
      </c>
      <c r="AA1106" s="356">
        <v>0.939859245041587</v>
      </c>
      <c r="AB1106" s="356">
        <v>0.944835680751174</v>
      </c>
      <c r="AC1106" s="356">
        <v>0.949443882709808</v>
      </c>
      <c r="AD1106" s="356">
        <v>0.953099319088988</v>
      </c>
      <c r="AE1106" s="356">
        <v>0.92</v>
      </c>
      <c r="AF1106" s="169">
        <v>0.995215311004785</v>
      </c>
      <c r="AG1106" s="169">
        <v>0.997395833333333</v>
      </c>
      <c r="AH1106" s="169">
        <v>0.998942917547569</v>
      </c>
      <c r="AI1106" s="169">
        <v>0.99125339673913</v>
      </c>
      <c r="AJ1106" s="356">
        <v>0.92</v>
      </c>
      <c r="AK1106" s="169">
        <v>0.96013018714402</v>
      </c>
      <c r="AL1106" s="169">
        <v>0.956038870893105</v>
      </c>
      <c r="AM1106" s="169">
        <v>0.974491554636332</v>
      </c>
      <c r="AN1106" s="169">
        <v>0.969809587439452</v>
      </c>
      <c r="AO1106" s="168">
        <v>0.99</v>
      </c>
      <c r="AP1106" s="358">
        <v>1</v>
      </c>
      <c r="AQ1106" s="358">
        <v>1</v>
      </c>
      <c r="AR1106" s="358">
        <v>1</v>
      </c>
      <c r="AS1106" s="359">
        <v>1</v>
      </c>
      <c r="AT1106" s="364">
        <v>0.0721861525408278</v>
      </c>
      <c r="AU1106" s="361">
        <v>0.125</v>
      </c>
      <c r="AV1106" s="362">
        <v>0.0909090909090909</v>
      </c>
      <c r="AW1106" s="362">
        <v>0</v>
      </c>
      <c r="AX1106" s="362">
        <v>0.0445103857566766</v>
      </c>
      <c r="AY1106" s="142"/>
      <c r="AZ1106" s="140"/>
    </row>
    <row r="1107" spans="1:52">
      <c r="A1107" s="138"/>
      <c r="B1107" s="142"/>
      <c r="C1107" s="172" t="s">
        <v>1972</v>
      </c>
      <c r="D1107" s="166" t="s">
        <v>26</v>
      </c>
      <c r="E1107" s="166" t="s">
        <v>1973</v>
      </c>
      <c r="F1107" s="167" t="s">
        <v>2064</v>
      </c>
      <c r="G1107" s="195" t="s">
        <v>2065</v>
      </c>
      <c r="H1107" s="195" t="s">
        <v>2065</v>
      </c>
      <c r="I1107" s="195" t="s">
        <v>2065</v>
      </c>
      <c r="J1107" s="195" t="s">
        <v>2065</v>
      </c>
      <c r="K1107" s="168">
        <v>0.9</v>
      </c>
      <c r="L1107" s="169">
        <v>1</v>
      </c>
      <c r="M1107" s="169">
        <v>1</v>
      </c>
      <c r="N1107" s="170">
        <v>1</v>
      </c>
      <c r="O1107" s="170">
        <v>0.98202614379085</v>
      </c>
      <c r="P1107" s="356">
        <v>0.9</v>
      </c>
      <c r="Q1107" s="357">
        <v>0.978932584269663</v>
      </c>
      <c r="R1107" s="169">
        <v>0.9806598407281</v>
      </c>
      <c r="S1107" s="169">
        <v>0.985852568875652</v>
      </c>
      <c r="T1107" s="169">
        <v>0.974947857413728</v>
      </c>
      <c r="U1107" s="356">
        <v>0.9</v>
      </c>
      <c r="V1107" s="169">
        <v>0.95997191011236</v>
      </c>
      <c r="W1107" s="169">
        <v>0.95221843003413</v>
      </c>
      <c r="X1107" s="169">
        <v>0.974683544303797</v>
      </c>
      <c r="Y1107" s="169">
        <v>0.966107318923019</v>
      </c>
      <c r="Z1107" s="356">
        <v>0.92</v>
      </c>
      <c r="AA1107" s="356">
        <v>0.959738846572361</v>
      </c>
      <c r="AB1107" s="356">
        <v>0.930973451327434</v>
      </c>
      <c r="AC1107" s="356">
        <v>0.953383458646617</v>
      </c>
      <c r="AD1107" s="356">
        <v>0.949041193181818</v>
      </c>
      <c r="AE1107" s="356">
        <v>0.92</v>
      </c>
      <c r="AF1107" s="169">
        <v>0.997549019607843</v>
      </c>
      <c r="AG1107" s="169">
        <v>0.998363338788871</v>
      </c>
      <c r="AH1107" s="169">
        <v>1</v>
      </c>
      <c r="AI1107" s="169">
        <v>0.992413413963716</v>
      </c>
      <c r="AJ1107" s="356">
        <v>0.92</v>
      </c>
      <c r="AK1107" s="169">
        <v>0.967562953478446</v>
      </c>
      <c r="AL1107" s="169">
        <v>0.950865051903114</v>
      </c>
      <c r="AM1107" s="169">
        <v>0.974601593625498</v>
      </c>
      <c r="AN1107" s="169">
        <v>0.970953138760564</v>
      </c>
      <c r="AO1107" s="168">
        <v>0.99</v>
      </c>
      <c r="AP1107" s="358">
        <v>1</v>
      </c>
      <c r="AQ1107" s="358">
        <v>1</v>
      </c>
      <c r="AR1107" s="358">
        <v>1</v>
      </c>
      <c r="AS1107" s="359">
        <v>1</v>
      </c>
      <c r="AT1107" s="364">
        <v>0.0721861525408278</v>
      </c>
      <c r="AU1107" s="361">
        <v>0.153846153846154</v>
      </c>
      <c r="AV1107" s="362">
        <v>0</v>
      </c>
      <c r="AW1107" s="362">
        <v>0</v>
      </c>
      <c r="AX1107" s="362">
        <v>0.0411764705882353</v>
      </c>
      <c r="AY1107" s="142"/>
      <c r="AZ1107" s="140"/>
    </row>
    <row r="1108" spans="1:52">
      <c r="A1108" s="138"/>
      <c r="B1108" s="142"/>
      <c r="C1108" s="172" t="s">
        <v>1972</v>
      </c>
      <c r="D1108" s="166" t="s">
        <v>26</v>
      </c>
      <c r="E1108" s="166" t="s">
        <v>1973</v>
      </c>
      <c r="F1108" s="167" t="s">
        <v>2066</v>
      </c>
      <c r="G1108" s="195" t="s">
        <v>2067</v>
      </c>
      <c r="H1108" s="195" t="s">
        <v>2067</v>
      </c>
      <c r="I1108" s="195" t="s">
        <v>2067</v>
      </c>
      <c r="J1108" s="195" t="s">
        <v>2067</v>
      </c>
      <c r="K1108" s="168">
        <v>0.9</v>
      </c>
      <c r="L1108" s="169">
        <v>0.956521739130435</v>
      </c>
      <c r="M1108" s="169">
        <v>0.869565217391304</v>
      </c>
      <c r="N1108" s="170">
        <v>0.80952380952381</v>
      </c>
      <c r="O1108" s="170">
        <v>0.910591471801926</v>
      </c>
      <c r="P1108" s="356">
        <v>0.9</v>
      </c>
      <c r="Q1108" s="357">
        <v>0.97141638225256</v>
      </c>
      <c r="R1108" s="169">
        <v>0.984848484848485</v>
      </c>
      <c r="S1108" s="169">
        <v>0.964817320703654</v>
      </c>
      <c r="T1108" s="169">
        <v>0.979537366548043</v>
      </c>
      <c r="U1108" s="356">
        <v>0.9</v>
      </c>
      <c r="V1108" s="169">
        <v>0.896331058020478</v>
      </c>
      <c r="W1108" s="169">
        <v>0.949197860962567</v>
      </c>
      <c r="X1108" s="169">
        <v>0.898060442038791</v>
      </c>
      <c r="Y1108" s="169">
        <v>0.937292408066429</v>
      </c>
      <c r="Z1108" s="356">
        <v>0.92</v>
      </c>
      <c r="AA1108" s="356" t="s">
        <v>40</v>
      </c>
      <c r="AB1108" s="356" t="s">
        <v>40</v>
      </c>
      <c r="AC1108" s="356" t="s">
        <v>40</v>
      </c>
      <c r="AD1108" s="356" t="s">
        <v>40</v>
      </c>
      <c r="AE1108" s="356">
        <v>0.92</v>
      </c>
      <c r="AF1108" s="169">
        <v>1</v>
      </c>
      <c r="AG1108" s="169">
        <v>0.99740932642487</v>
      </c>
      <c r="AH1108" s="169">
        <v>0.998293515358362</v>
      </c>
      <c r="AI1108" s="169">
        <v>0.997966889340691</v>
      </c>
      <c r="AJ1108" s="356">
        <v>0.92</v>
      </c>
      <c r="AK1108" s="169">
        <v>0.946245733788396</v>
      </c>
      <c r="AL1108" s="169">
        <v>0.96524064171123</v>
      </c>
      <c r="AM1108" s="169">
        <v>0.972936400541272</v>
      </c>
      <c r="AN1108" s="169">
        <v>0.975074139976275</v>
      </c>
      <c r="AO1108" s="168">
        <v>0.99</v>
      </c>
      <c r="AP1108" s="358">
        <v>1</v>
      </c>
      <c r="AQ1108" s="358">
        <v>1</v>
      </c>
      <c r="AR1108" s="358">
        <v>1</v>
      </c>
      <c r="AS1108" s="359">
        <v>1</v>
      </c>
      <c r="AT1108" s="364">
        <v>0.0721861525408278</v>
      </c>
      <c r="AU1108" s="361">
        <v>0</v>
      </c>
      <c r="AV1108" s="362">
        <v>0.111111111111111</v>
      </c>
      <c r="AW1108" s="362">
        <v>0.142857142857143</v>
      </c>
      <c r="AX1108" s="362">
        <v>0.0802139037433155</v>
      </c>
      <c r="AY1108" s="142"/>
      <c r="AZ1108" s="140"/>
    </row>
    <row r="1109" spans="1:52">
      <c r="A1109" s="138"/>
      <c r="B1109" s="142"/>
      <c r="C1109" s="172" t="s">
        <v>1972</v>
      </c>
      <c r="D1109" s="166" t="s">
        <v>26</v>
      </c>
      <c r="E1109" s="166" t="s">
        <v>1973</v>
      </c>
      <c r="F1109" s="167" t="s">
        <v>2068</v>
      </c>
      <c r="G1109" s="195" t="s">
        <v>2069</v>
      </c>
      <c r="H1109" s="195" t="s">
        <v>2069</v>
      </c>
      <c r="I1109" s="195" t="s">
        <v>2069</v>
      </c>
      <c r="J1109" s="195" t="s">
        <v>2069</v>
      </c>
      <c r="K1109" s="168">
        <v>0.9</v>
      </c>
      <c r="L1109" s="169">
        <v>0.909090909090909</v>
      </c>
      <c r="M1109" s="169">
        <v>0.878048780487805</v>
      </c>
      <c r="N1109" s="170">
        <v>0.854166666666667</v>
      </c>
      <c r="O1109" s="170">
        <v>0.898668639053254</v>
      </c>
      <c r="P1109" s="356">
        <v>0.9</v>
      </c>
      <c r="Q1109" s="357">
        <v>0.984750581545619</v>
      </c>
      <c r="R1109" s="169">
        <v>0.993890020366599</v>
      </c>
      <c r="S1109" s="169">
        <v>0.990177860366339</v>
      </c>
      <c r="T1109" s="169">
        <v>0.985103732192189</v>
      </c>
      <c r="U1109" s="356">
        <v>0.9</v>
      </c>
      <c r="V1109" s="169">
        <v>0.863013698630137</v>
      </c>
      <c r="W1109" s="169">
        <v>0.935845213849287</v>
      </c>
      <c r="X1109" s="169">
        <v>0.896734802229891</v>
      </c>
      <c r="Y1109" s="169">
        <v>0.863766859866746</v>
      </c>
      <c r="Z1109" s="356">
        <v>0.92</v>
      </c>
      <c r="AA1109" s="356" t="s">
        <v>40</v>
      </c>
      <c r="AB1109" s="356" t="s">
        <v>40</v>
      </c>
      <c r="AC1109" s="356" t="s">
        <v>40</v>
      </c>
      <c r="AD1109" s="356">
        <v>1</v>
      </c>
      <c r="AE1109" s="356">
        <v>0.92</v>
      </c>
      <c r="AF1109" s="169">
        <v>0.99800796812749</v>
      </c>
      <c r="AG1109" s="169">
        <v>1</v>
      </c>
      <c r="AH1109" s="169">
        <v>0.998520710059172</v>
      </c>
      <c r="AI1109" s="169">
        <v>0.993101961629662</v>
      </c>
      <c r="AJ1109" s="356">
        <v>0.92</v>
      </c>
      <c r="AK1109" s="169">
        <v>0.947803617571059</v>
      </c>
      <c r="AL1109" s="169">
        <v>0.955193482688391</v>
      </c>
      <c r="AM1109" s="169">
        <v>0.97318821343244</v>
      </c>
      <c r="AN1109" s="169">
        <v>0.964069045211614</v>
      </c>
      <c r="AO1109" s="168">
        <v>0.99</v>
      </c>
      <c r="AP1109" s="358">
        <v>1</v>
      </c>
      <c r="AQ1109" s="358">
        <v>1</v>
      </c>
      <c r="AR1109" s="358">
        <v>1</v>
      </c>
      <c r="AS1109" s="359">
        <v>1</v>
      </c>
      <c r="AT1109" s="364">
        <v>0.0721861525408278</v>
      </c>
      <c r="AU1109" s="361">
        <v>0.25</v>
      </c>
      <c r="AV1109" s="362">
        <v>0.117647058823529</v>
      </c>
      <c r="AW1109" s="362">
        <v>0.0769230769230769</v>
      </c>
      <c r="AX1109" s="362">
        <v>0.0679347826086956</v>
      </c>
      <c r="AY1109" s="142"/>
      <c r="AZ1109" s="140"/>
    </row>
    <row r="1110" spans="1:52">
      <c r="A1110" s="138"/>
      <c r="B1110" s="142"/>
      <c r="C1110" s="172" t="s">
        <v>1972</v>
      </c>
      <c r="D1110" s="166" t="s">
        <v>26</v>
      </c>
      <c r="E1110" s="166" t="s">
        <v>1973</v>
      </c>
      <c r="F1110" s="167" t="s">
        <v>2070</v>
      </c>
      <c r="G1110" s="195" t="s">
        <v>2071</v>
      </c>
      <c r="H1110" s="195" t="s">
        <v>2071</v>
      </c>
      <c r="I1110" s="195" t="s">
        <v>2071</v>
      </c>
      <c r="J1110" s="195" t="s">
        <v>2071</v>
      </c>
      <c r="K1110" s="168">
        <v>0.9</v>
      </c>
      <c r="L1110" s="169">
        <v>1</v>
      </c>
      <c r="M1110" s="169">
        <v>0.9</v>
      </c>
      <c r="N1110" s="170">
        <v>1</v>
      </c>
      <c r="O1110" s="170">
        <v>0.968053044002411</v>
      </c>
      <c r="P1110" s="356">
        <v>0.9</v>
      </c>
      <c r="Q1110" s="357">
        <v>0.975995635570104</v>
      </c>
      <c r="R1110" s="169">
        <v>0.987130434782609</v>
      </c>
      <c r="S1110" s="169">
        <v>0.980301914580265</v>
      </c>
      <c r="T1110" s="169">
        <v>0.97743307773992</v>
      </c>
      <c r="U1110" s="356">
        <v>0.9</v>
      </c>
      <c r="V1110" s="169">
        <v>0.943262411347518</v>
      </c>
      <c r="W1110" s="169">
        <v>0.975652173913043</v>
      </c>
      <c r="X1110" s="169">
        <v>0.961340206185567</v>
      </c>
      <c r="Y1110" s="169">
        <v>0.967003042365097</v>
      </c>
      <c r="Z1110" s="356">
        <v>0.92</v>
      </c>
      <c r="AA1110" s="356" t="s">
        <v>40</v>
      </c>
      <c r="AB1110" s="356" t="s">
        <v>40</v>
      </c>
      <c r="AC1110" s="356" t="s">
        <v>40</v>
      </c>
      <c r="AD1110" s="356">
        <v>1</v>
      </c>
      <c r="AE1110" s="356">
        <v>0.92</v>
      </c>
      <c r="AF1110" s="169">
        <v>0.996911673872761</v>
      </c>
      <c r="AG1110" s="169">
        <v>0.998493975903614</v>
      </c>
      <c r="AH1110" s="169">
        <v>0.997557997557998</v>
      </c>
      <c r="AI1110" s="169">
        <v>0.99878197320341</v>
      </c>
      <c r="AJ1110" s="356">
        <v>0.92</v>
      </c>
      <c r="AK1110" s="169">
        <v>0.974904528096017</v>
      </c>
      <c r="AL1110" s="169">
        <v>0.981565217391304</v>
      </c>
      <c r="AM1110" s="169">
        <v>0.981038291605302</v>
      </c>
      <c r="AN1110" s="169">
        <v>0.984410525012866</v>
      </c>
      <c r="AO1110" s="168">
        <v>0.99</v>
      </c>
      <c r="AP1110" s="358">
        <v>1</v>
      </c>
      <c r="AQ1110" s="358">
        <v>1</v>
      </c>
      <c r="AR1110" s="358">
        <v>1</v>
      </c>
      <c r="AS1110" s="359">
        <v>1</v>
      </c>
      <c r="AT1110" s="364">
        <v>0.0721861525408278</v>
      </c>
      <c r="AU1110" s="361">
        <v>0.173913043478261</v>
      </c>
      <c r="AV1110" s="362">
        <v>0</v>
      </c>
      <c r="AW1110" s="362">
        <v>0</v>
      </c>
      <c r="AX1110" s="362">
        <v>0.0700431034482759</v>
      </c>
      <c r="AY1110" s="142"/>
      <c r="AZ1110" s="140"/>
    </row>
    <row r="1111" spans="1:52">
      <c r="A1111" s="138"/>
      <c r="B1111" s="142"/>
      <c r="C1111" s="172" t="s">
        <v>1972</v>
      </c>
      <c r="D1111" s="166" t="s">
        <v>26</v>
      </c>
      <c r="E1111" s="166" t="s">
        <v>1973</v>
      </c>
      <c r="F1111" s="167" t="s">
        <v>2072</v>
      </c>
      <c r="G1111" s="195" t="s">
        <v>2073</v>
      </c>
      <c r="H1111" s="195" t="s">
        <v>2073</v>
      </c>
      <c r="I1111" s="195" t="s">
        <v>2073</v>
      </c>
      <c r="J1111" s="195" t="s">
        <v>2073</v>
      </c>
      <c r="K1111" s="168">
        <v>0.9</v>
      </c>
      <c r="L1111" s="169">
        <v>0.924242424242424</v>
      </c>
      <c r="M1111" s="169">
        <v>0.887096774193548</v>
      </c>
      <c r="N1111" s="170">
        <v>0.955223880597015</v>
      </c>
      <c r="O1111" s="170">
        <v>0.904786150712831</v>
      </c>
      <c r="P1111" s="356">
        <v>0.9</v>
      </c>
      <c r="Q1111" s="357">
        <v>0.967271433653504</v>
      </c>
      <c r="R1111" s="169">
        <v>0.980134799574317</v>
      </c>
      <c r="S1111" s="169">
        <v>0.976128310331966</v>
      </c>
      <c r="T1111" s="169">
        <v>0.953868989745784</v>
      </c>
      <c r="U1111" s="356">
        <v>0.9</v>
      </c>
      <c r="V1111" s="169">
        <v>0.874599786552828</v>
      </c>
      <c r="W1111" s="169">
        <v>0.929762327066336</v>
      </c>
      <c r="X1111" s="169">
        <v>0.878217083177919</v>
      </c>
      <c r="Y1111" s="169">
        <v>0.870273143286794</v>
      </c>
      <c r="Z1111" s="356">
        <v>0.92</v>
      </c>
      <c r="AA1111" s="356" t="s">
        <v>40</v>
      </c>
      <c r="AB1111" s="356" t="s">
        <v>40</v>
      </c>
      <c r="AC1111" s="356" t="s">
        <v>40</v>
      </c>
      <c r="AD1111" s="356" t="s">
        <v>40</v>
      </c>
      <c r="AE1111" s="356">
        <v>0.92</v>
      </c>
      <c r="AF1111" s="169">
        <v>1</v>
      </c>
      <c r="AG1111" s="169">
        <v>1</v>
      </c>
      <c r="AH1111" s="169">
        <v>1</v>
      </c>
      <c r="AI1111" s="169">
        <v>0.998099662162162</v>
      </c>
      <c r="AJ1111" s="356">
        <v>0.92</v>
      </c>
      <c r="AK1111" s="169">
        <v>0.931874777659196</v>
      </c>
      <c r="AL1111" s="169">
        <v>0.955303299042214</v>
      </c>
      <c r="AM1111" s="169">
        <v>0.95449459157031</v>
      </c>
      <c r="AN1111" s="169">
        <v>0.951198485850218</v>
      </c>
      <c r="AO1111" s="168">
        <v>0.99</v>
      </c>
      <c r="AP1111" s="358">
        <v>1</v>
      </c>
      <c r="AQ1111" s="358">
        <v>1</v>
      </c>
      <c r="AR1111" s="358">
        <v>1</v>
      </c>
      <c r="AS1111" s="359">
        <v>1</v>
      </c>
      <c r="AT1111" s="364">
        <v>0.0721861525408278</v>
      </c>
      <c r="AU1111" s="361">
        <v>0.125</v>
      </c>
      <c r="AV1111" s="362">
        <v>0</v>
      </c>
      <c r="AW1111" s="362">
        <v>0.153846153846154</v>
      </c>
      <c r="AX1111" s="362">
        <v>0.0419161676646707</v>
      </c>
      <c r="AY1111" s="142"/>
      <c r="AZ1111" s="140"/>
    </row>
    <row r="1112" spans="1:52">
      <c r="A1112" s="138"/>
      <c r="B1112" s="142"/>
      <c r="C1112" s="172" t="s">
        <v>1972</v>
      </c>
      <c r="D1112" s="166" t="s">
        <v>26</v>
      </c>
      <c r="E1112" s="166" t="s">
        <v>1973</v>
      </c>
      <c r="F1112" s="167" t="s">
        <v>2074</v>
      </c>
      <c r="G1112" s="195" t="s">
        <v>2075</v>
      </c>
      <c r="H1112" s="195" t="s">
        <v>2075</v>
      </c>
      <c r="I1112" s="195" t="s">
        <v>2075</v>
      </c>
      <c r="J1112" s="195" t="s">
        <v>2075</v>
      </c>
      <c r="K1112" s="168">
        <v>0.9</v>
      </c>
      <c r="L1112" s="169">
        <v>0.979166666666667</v>
      </c>
      <c r="M1112" s="169">
        <v>0.9</v>
      </c>
      <c r="N1112" s="170">
        <v>0.883720930232558</v>
      </c>
      <c r="O1112" s="170">
        <v>0.9002201027146</v>
      </c>
      <c r="P1112" s="356">
        <v>0.9</v>
      </c>
      <c r="Q1112" s="357">
        <v>0.961389961389961</v>
      </c>
      <c r="R1112" s="169">
        <v>0.950394588500564</v>
      </c>
      <c r="S1112" s="169">
        <v>0.930252583237658</v>
      </c>
      <c r="T1112" s="169">
        <v>0.949598424889859</v>
      </c>
      <c r="U1112" s="356">
        <v>0.9</v>
      </c>
      <c r="V1112" s="169">
        <v>0.808328736900165</v>
      </c>
      <c r="W1112" s="169">
        <v>0.901916572717024</v>
      </c>
      <c r="X1112" s="169">
        <v>0.798220436280138</v>
      </c>
      <c r="Y1112" s="169">
        <v>0.824934695309759</v>
      </c>
      <c r="Z1112" s="356">
        <v>0.92</v>
      </c>
      <c r="AA1112" s="356" t="s">
        <v>40</v>
      </c>
      <c r="AB1112" s="356" t="s">
        <v>40</v>
      </c>
      <c r="AC1112" s="356" t="s">
        <v>40</v>
      </c>
      <c r="AD1112" s="356">
        <v>1</v>
      </c>
      <c r="AE1112" s="356">
        <v>0.92</v>
      </c>
      <c r="AF1112" s="169">
        <v>0.987381703470032</v>
      </c>
      <c r="AG1112" s="169">
        <v>0.994350282485876</v>
      </c>
      <c r="AH1112" s="169">
        <v>0.9875</v>
      </c>
      <c r="AI1112" s="169">
        <v>0.995053586150041</v>
      </c>
      <c r="AJ1112" s="356">
        <v>0.92</v>
      </c>
      <c r="AK1112" s="169">
        <v>0.926089354660783</v>
      </c>
      <c r="AL1112" s="169">
        <v>0.945885005636979</v>
      </c>
      <c r="AM1112" s="169">
        <v>0.936567164179104</v>
      </c>
      <c r="AN1112" s="169">
        <v>0.958566039942688</v>
      </c>
      <c r="AO1112" s="168">
        <v>0.99</v>
      </c>
      <c r="AP1112" s="358">
        <v>1</v>
      </c>
      <c r="AQ1112" s="358">
        <v>1</v>
      </c>
      <c r="AR1112" s="358">
        <v>1</v>
      </c>
      <c r="AS1112" s="359">
        <v>1</v>
      </c>
      <c r="AT1112" s="364">
        <v>0.0721861525408278</v>
      </c>
      <c r="AU1112" s="361">
        <v>0.25</v>
      </c>
      <c r="AV1112" s="362">
        <v>0.1</v>
      </c>
      <c r="AW1112" s="362">
        <v>0.1</v>
      </c>
      <c r="AX1112" s="362">
        <v>0.0848056537102474</v>
      </c>
      <c r="AY1112" s="142"/>
      <c r="AZ1112" s="140"/>
    </row>
    <row r="1113" spans="1:52">
      <c r="A1113" s="138"/>
      <c r="B1113" s="142"/>
      <c r="C1113" s="172" t="s">
        <v>1972</v>
      </c>
      <c r="D1113" s="166" t="s">
        <v>26</v>
      </c>
      <c r="E1113" s="166" t="s">
        <v>1973</v>
      </c>
      <c r="F1113" s="167" t="s">
        <v>2076</v>
      </c>
      <c r="G1113" s="195" t="s">
        <v>2077</v>
      </c>
      <c r="H1113" s="195" t="s">
        <v>2077</v>
      </c>
      <c r="I1113" s="195" t="s">
        <v>2077</v>
      </c>
      <c r="J1113" s="195" t="s">
        <v>2077</v>
      </c>
      <c r="K1113" s="168">
        <v>0.9</v>
      </c>
      <c r="L1113" s="169">
        <v>0.823529411764706</v>
      </c>
      <c r="M1113" s="169">
        <v>0.791666666666667</v>
      </c>
      <c r="N1113" s="170">
        <v>0.851063829787234</v>
      </c>
      <c r="O1113" s="170">
        <v>0.809492847854356</v>
      </c>
      <c r="P1113" s="356">
        <v>0.9</v>
      </c>
      <c r="Q1113" s="357">
        <v>0.939114391143911</v>
      </c>
      <c r="R1113" s="169">
        <v>0.951681667456182</v>
      </c>
      <c r="S1113" s="169">
        <v>0.960939431396786</v>
      </c>
      <c r="T1113" s="169">
        <v>0.963974362337469</v>
      </c>
      <c r="U1113" s="356">
        <v>0.9</v>
      </c>
      <c r="V1113" s="169">
        <v>0.83711122825514</v>
      </c>
      <c r="W1113" s="169">
        <v>0.873993368072004</v>
      </c>
      <c r="X1113" s="169">
        <v>0.822249690976514</v>
      </c>
      <c r="Y1113" s="169">
        <v>0.870115334505041</v>
      </c>
      <c r="Z1113" s="356">
        <v>0.92</v>
      </c>
      <c r="AA1113" s="356" t="s">
        <v>40</v>
      </c>
      <c r="AB1113" s="356" t="s">
        <v>40</v>
      </c>
      <c r="AC1113" s="356" t="s">
        <v>40</v>
      </c>
      <c r="AD1113" s="356">
        <v>0</v>
      </c>
      <c r="AE1113" s="356">
        <v>0.92</v>
      </c>
      <c r="AF1113" s="169">
        <v>1</v>
      </c>
      <c r="AG1113" s="169">
        <v>0.998363338788871</v>
      </c>
      <c r="AH1113" s="169">
        <v>0.992537313432836</v>
      </c>
      <c r="AI1113" s="169">
        <v>0.992040366711677</v>
      </c>
      <c r="AJ1113" s="356">
        <v>0.92</v>
      </c>
      <c r="AK1113" s="169">
        <v>0.914074855034265</v>
      </c>
      <c r="AL1113" s="169">
        <v>0.924206537186168</v>
      </c>
      <c r="AM1113" s="169">
        <v>0.943139678615575</v>
      </c>
      <c r="AN1113" s="169">
        <v>0.95727676541569</v>
      </c>
      <c r="AO1113" s="168">
        <v>0.99</v>
      </c>
      <c r="AP1113" s="358">
        <v>1</v>
      </c>
      <c r="AQ1113" s="358">
        <v>1</v>
      </c>
      <c r="AR1113" s="358">
        <v>1</v>
      </c>
      <c r="AS1113" s="359">
        <v>1</v>
      </c>
      <c r="AT1113" s="364">
        <v>0.0721861525408278</v>
      </c>
      <c r="AU1113" s="361">
        <v>0.285714285714286</v>
      </c>
      <c r="AV1113" s="362">
        <v>0</v>
      </c>
      <c r="AW1113" s="362">
        <v>0</v>
      </c>
      <c r="AX1113" s="362">
        <v>0.073482428115016</v>
      </c>
      <c r="AY1113" s="142"/>
      <c r="AZ1113" s="140"/>
    </row>
    <row r="1114" spans="1:52">
      <c r="A1114" s="138"/>
      <c r="B1114" s="142"/>
      <c r="C1114" s="172" t="s">
        <v>1972</v>
      </c>
      <c r="D1114" s="166" t="s">
        <v>26</v>
      </c>
      <c r="E1114" s="166" t="s">
        <v>1973</v>
      </c>
      <c r="F1114" s="167" t="s">
        <v>2078</v>
      </c>
      <c r="G1114" s="195" t="s">
        <v>2079</v>
      </c>
      <c r="H1114" s="195" t="s">
        <v>2079</v>
      </c>
      <c r="I1114" s="195" t="s">
        <v>2079</v>
      </c>
      <c r="J1114" s="195" t="s">
        <v>2079</v>
      </c>
      <c r="K1114" s="168">
        <v>0.9</v>
      </c>
      <c r="L1114" s="169">
        <v>1</v>
      </c>
      <c r="M1114" s="169">
        <v>0.967741935483871</v>
      </c>
      <c r="N1114" s="170">
        <v>0.972972972972973</v>
      </c>
      <c r="O1114" s="170">
        <v>0.974813432835821</v>
      </c>
      <c r="P1114" s="356">
        <v>0.9</v>
      </c>
      <c r="Q1114" s="357">
        <v>0.944102321174799</v>
      </c>
      <c r="R1114" s="169">
        <v>0.971373119844736</v>
      </c>
      <c r="S1114" s="169">
        <v>0.893751581077663</v>
      </c>
      <c r="T1114" s="169">
        <v>0.937296334713285</v>
      </c>
      <c r="U1114" s="356">
        <v>0.9</v>
      </c>
      <c r="V1114" s="169">
        <v>0.769777356702984</v>
      </c>
      <c r="W1114" s="169">
        <v>0.86220281416788</v>
      </c>
      <c r="X1114" s="169">
        <v>0.801922590437642</v>
      </c>
      <c r="Y1114" s="169">
        <v>0.81113630313656</v>
      </c>
      <c r="Z1114" s="356">
        <v>0.92</v>
      </c>
      <c r="AA1114" s="356" t="s">
        <v>40</v>
      </c>
      <c r="AB1114" s="356" t="s">
        <v>40</v>
      </c>
      <c r="AC1114" s="356" t="s">
        <v>40</v>
      </c>
      <c r="AD1114" s="356">
        <v>1</v>
      </c>
      <c r="AE1114" s="356">
        <v>0.92</v>
      </c>
      <c r="AF1114" s="169">
        <v>0.995594713656388</v>
      </c>
      <c r="AG1114" s="169">
        <v>0.912878787878788</v>
      </c>
      <c r="AH1114" s="169">
        <v>1</v>
      </c>
      <c r="AI1114" s="169">
        <v>0.864299153339605</v>
      </c>
      <c r="AJ1114" s="356">
        <v>0.92</v>
      </c>
      <c r="AK1114" s="169">
        <v>0.848886783514922</v>
      </c>
      <c r="AL1114" s="169">
        <v>0.914161008729389</v>
      </c>
      <c r="AM1114" s="169">
        <v>0.883379711611434</v>
      </c>
      <c r="AN1114" s="169">
        <v>0.917150095461889</v>
      </c>
      <c r="AO1114" s="168">
        <v>0.99</v>
      </c>
      <c r="AP1114" s="358">
        <v>1</v>
      </c>
      <c r="AQ1114" s="358">
        <v>1</v>
      </c>
      <c r="AR1114" s="358">
        <v>1</v>
      </c>
      <c r="AS1114" s="359">
        <v>1</v>
      </c>
      <c r="AT1114" s="364">
        <v>0.0721861525408278</v>
      </c>
      <c r="AU1114" s="361">
        <v>0.0526315789473684</v>
      </c>
      <c r="AV1114" s="362">
        <v>0</v>
      </c>
      <c r="AW1114" s="362">
        <v>0</v>
      </c>
      <c r="AX1114" s="362">
        <v>0.0449438202247191</v>
      </c>
      <c r="AY1114" s="142"/>
      <c r="AZ1114" s="140"/>
    </row>
    <row r="1115" spans="1:52">
      <c r="A1115" s="138"/>
      <c r="B1115" s="142"/>
      <c r="C1115" s="172" t="s">
        <v>1972</v>
      </c>
      <c r="D1115" s="166" t="s">
        <v>26</v>
      </c>
      <c r="E1115" s="166" t="s">
        <v>1973</v>
      </c>
      <c r="F1115" s="167" t="s">
        <v>2080</v>
      </c>
      <c r="G1115" s="195" t="s">
        <v>2081</v>
      </c>
      <c r="H1115" s="195" t="s">
        <v>2081</v>
      </c>
      <c r="I1115" s="195" t="s">
        <v>2081</v>
      </c>
      <c r="J1115" s="195" t="s">
        <v>2081</v>
      </c>
      <c r="K1115" s="168">
        <v>0.9</v>
      </c>
      <c r="L1115" s="169">
        <v>1</v>
      </c>
      <c r="M1115" s="169">
        <v>1</v>
      </c>
      <c r="N1115" s="170">
        <v>0.975609756097561</v>
      </c>
      <c r="O1115" s="170">
        <v>0.959612277867528</v>
      </c>
      <c r="P1115" s="356">
        <v>0.9</v>
      </c>
      <c r="Q1115" s="357">
        <v>0.947029702970297</v>
      </c>
      <c r="R1115" s="169">
        <v>0.987360233349538</v>
      </c>
      <c r="S1115" s="169">
        <v>0.950194552529183</v>
      </c>
      <c r="T1115" s="169">
        <v>0.973514974258984</v>
      </c>
      <c r="U1115" s="356">
        <v>0.9</v>
      </c>
      <c r="V1115" s="169">
        <v>0.918564356435644</v>
      </c>
      <c r="W1115" s="169">
        <v>0.951871657754011</v>
      </c>
      <c r="X1115" s="169">
        <v>0.942153047989624</v>
      </c>
      <c r="Y1115" s="169">
        <v>0.942497477209366</v>
      </c>
      <c r="Z1115" s="356">
        <v>0.92</v>
      </c>
      <c r="AA1115" s="356" t="s">
        <v>40</v>
      </c>
      <c r="AB1115" s="356" t="s">
        <v>40</v>
      </c>
      <c r="AC1115" s="356" t="s">
        <v>40</v>
      </c>
      <c r="AD1115" s="356" t="s">
        <v>40</v>
      </c>
      <c r="AE1115" s="356">
        <v>0.92</v>
      </c>
      <c r="AF1115" s="169">
        <v>0.995762711864407</v>
      </c>
      <c r="AG1115" s="169">
        <v>0.997032640949555</v>
      </c>
      <c r="AH1115" s="169">
        <v>1</v>
      </c>
      <c r="AI1115" s="169">
        <v>0.999338842975207</v>
      </c>
      <c r="AJ1115" s="356">
        <v>0.92</v>
      </c>
      <c r="AK1115" s="169">
        <v>0.95</v>
      </c>
      <c r="AL1115" s="169">
        <v>0.975206611570248</v>
      </c>
      <c r="AM1115" s="169">
        <v>0.976134889753567</v>
      </c>
      <c r="AN1115" s="169">
        <v>0.973249867446594</v>
      </c>
      <c r="AO1115" s="168">
        <v>0.99</v>
      </c>
      <c r="AP1115" s="358">
        <v>1</v>
      </c>
      <c r="AQ1115" s="358" t="s">
        <v>40</v>
      </c>
      <c r="AR1115" s="358">
        <v>1</v>
      </c>
      <c r="AS1115" s="359">
        <v>1</v>
      </c>
      <c r="AT1115" s="364">
        <v>0.0721861525408278</v>
      </c>
      <c r="AU1115" s="361">
        <v>0</v>
      </c>
      <c r="AV1115" s="362">
        <v>0</v>
      </c>
      <c r="AW1115" s="362">
        <v>0</v>
      </c>
      <c r="AX1115" s="362">
        <v>0.0614973262032086</v>
      </c>
      <c r="AY1115" s="142"/>
      <c r="AZ1115" s="140"/>
    </row>
    <row r="1116" spans="1:52">
      <c r="A1116" s="138"/>
      <c r="B1116" s="142"/>
      <c r="C1116" s="172" t="s">
        <v>1972</v>
      </c>
      <c r="D1116" s="166" t="s">
        <v>26</v>
      </c>
      <c r="E1116" s="166" t="s">
        <v>1973</v>
      </c>
      <c r="F1116" s="167" t="s">
        <v>2082</v>
      </c>
      <c r="G1116" s="195" t="s">
        <v>2083</v>
      </c>
      <c r="H1116" s="195" t="s">
        <v>2083</v>
      </c>
      <c r="I1116" s="195" t="s">
        <v>2083</v>
      </c>
      <c r="J1116" s="195" t="s">
        <v>2083</v>
      </c>
      <c r="K1116" s="168">
        <v>0.9</v>
      </c>
      <c r="L1116" s="169">
        <v>1</v>
      </c>
      <c r="M1116" s="169">
        <v>0.944444444444444</v>
      </c>
      <c r="N1116" s="170">
        <v>0.947368421052632</v>
      </c>
      <c r="O1116" s="170">
        <v>0.9616</v>
      </c>
      <c r="P1116" s="356">
        <v>0.9</v>
      </c>
      <c r="Q1116" s="357">
        <v>0.857840959573523</v>
      </c>
      <c r="R1116" s="169">
        <v>0.91643709825528</v>
      </c>
      <c r="S1116" s="169">
        <v>0.940769990128332</v>
      </c>
      <c r="T1116" s="169">
        <v>0.945803900361645</v>
      </c>
      <c r="U1116" s="356">
        <v>0.9</v>
      </c>
      <c r="V1116" s="169">
        <v>0.822301199466904</v>
      </c>
      <c r="W1116" s="169">
        <v>0.866850321395776</v>
      </c>
      <c r="X1116" s="169">
        <v>0.834649555774926</v>
      </c>
      <c r="Y1116" s="169">
        <v>0.890137560415047</v>
      </c>
      <c r="Z1116" s="356">
        <v>0.92</v>
      </c>
      <c r="AA1116" s="356" t="s">
        <v>40</v>
      </c>
      <c r="AB1116" s="356" t="s">
        <v>40</v>
      </c>
      <c r="AC1116" s="356" t="s">
        <v>40</v>
      </c>
      <c r="AD1116" s="356" t="s">
        <v>40</v>
      </c>
      <c r="AE1116" s="356">
        <v>0.92</v>
      </c>
      <c r="AF1116" s="169">
        <v>1</v>
      </c>
      <c r="AG1116" s="169">
        <v>0.996478873239437</v>
      </c>
      <c r="AH1116" s="169">
        <v>0.996923076923077</v>
      </c>
      <c r="AI1116" s="169">
        <v>0.999053229539238</v>
      </c>
      <c r="AJ1116" s="356">
        <v>0.92</v>
      </c>
      <c r="AK1116" s="169">
        <v>0.877832074633496</v>
      </c>
      <c r="AL1116" s="169">
        <v>0.945821854912764</v>
      </c>
      <c r="AM1116" s="169">
        <v>0.93040473840079</v>
      </c>
      <c r="AN1116" s="169">
        <v>0.952851711026616</v>
      </c>
      <c r="AO1116" s="168">
        <v>0.99</v>
      </c>
      <c r="AP1116" s="358">
        <v>1</v>
      </c>
      <c r="AQ1116" s="358">
        <v>1</v>
      </c>
      <c r="AR1116" s="358">
        <v>1</v>
      </c>
      <c r="AS1116" s="359">
        <v>1</v>
      </c>
      <c r="AT1116" s="364">
        <v>0.0721861525408278</v>
      </c>
      <c r="AU1116" s="361">
        <v>0.125</v>
      </c>
      <c r="AV1116" s="362">
        <v>0</v>
      </c>
      <c r="AW1116" s="362">
        <v>0</v>
      </c>
      <c r="AX1116" s="362">
        <v>0.0432098765432099</v>
      </c>
      <c r="AY1116" s="142"/>
      <c r="AZ1116" s="140"/>
    </row>
    <row r="1117" spans="1:52">
      <c r="A1117" s="138"/>
      <c r="B1117" s="142"/>
      <c r="C1117" s="172" t="s">
        <v>1972</v>
      </c>
      <c r="D1117" s="166" t="s">
        <v>26</v>
      </c>
      <c r="E1117" s="166" t="s">
        <v>1973</v>
      </c>
      <c r="F1117" s="167" t="s">
        <v>2084</v>
      </c>
      <c r="G1117" s="195" t="s">
        <v>2085</v>
      </c>
      <c r="H1117" s="195" t="s">
        <v>2085</v>
      </c>
      <c r="I1117" s="195" t="s">
        <v>2085</v>
      </c>
      <c r="J1117" s="195" t="s">
        <v>2085</v>
      </c>
      <c r="K1117" s="168">
        <v>0.9</v>
      </c>
      <c r="L1117" s="169">
        <v>0.956521739130435</v>
      </c>
      <c r="M1117" s="169">
        <v>0.904761904761905</v>
      </c>
      <c r="N1117" s="170">
        <v>0.863636363636364</v>
      </c>
      <c r="O1117" s="170">
        <v>0.916422287390029</v>
      </c>
      <c r="P1117" s="356">
        <v>0.9</v>
      </c>
      <c r="Q1117" s="357">
        <v>0.984918307498953</v>
      </c>
      <c r="R1117" s="169">
        <v>0.983695652173913</v>
      </c>
      <c r="S1117" s="169">
        <v>0.989311671654553</v>
      </c>
      <c r="T1117" s="169">
        <v>0.97526517254478</v>
      </c>
      <c r="U1117" s="356">
        <v>0.9</v>
      </c>
      <c r="V1117" s="169">
        <v>0.931294511939673</v>
      </c>
      <c r="W1117" s="169">
        <v>0.937111801242236</v>
      </c>
      <c r="X1117" s="169">
        <v>0.928174433518598</v>
      </c>
      <c r="Y1117" s="169">
        <v>0.920959588580779</v>
      </c>
      <c r="Z1117" s="356">
        <v>0.92</v>
      </c>
      <c r="AA1117" s="356" t="s">
        <v>40</v>
      </c>
      <c r="AB1117" s="356" t="s">
        <v>40</v>
      </c>
      <c r="AC1117" s="356" t="s">
        <v>40</v>
      </c>
      <c r="AD1117" s="356" t="s">
        <v>40</v>
      </c>
      <c r="AE1117" s="356">
        <v>0.92</v>
      </c>
      <c r="AF1117" s="169">
        <v>1</v>
      </c>
      <c r="AG1117" s="169">
        <v>1</v>
      </c>
      <c r="AH1117" s="169">
        <v>0.99009900990099</v>
      </c>
      <c r="AI1117" s="169">
        <v>0.99718045112782</v>
      </c>
      <c r="AJ1117" s="356">
        <v>0.92</v>
      </c>
      <c r="AK1117" s="169">
        <v>0.95978215333054</v>
      </c>
      <c r="AL1117" s="169">
        <v>0.956521739130435</v>
      </c>
      <c r="AM1117" s="169">
        <v>0.964514749893117</v>
      </c>
      <c r="AN1117" s="169">
        <v>0.963007334248897</v>
      </c>
      <c r="AO1117" s="168">
        <v>0.99</v>
      </c>
      <c r="AP1117" s="358">
        <v>1</v>
      </c>
      <c r="AQ1117" s="358">
        <v>1</v>
      </c>
      <c r="AR1117" s="358">
        <v>1</v>
      </c>
      <c r="AS1117" s="359">
        <v>1</v>
      </c>
      <c r="AT1117" s="364">
        <v>0.0721861525408278</v>
      </c>
      <c r="AU1117" s="361">
        <v>0.111111111111111</v>
      </c>
      <c r="AV1117" s="362">
        <v>0.142857142857143</v>
      </c>
      <c r="AW1117" s="362">
        <v>0.333333333333333</v>
      </c>
      <c r="AX1117" s="362">
        <v>0.0933333333333333</v>
      </c>
      <c r="AY1117" s="142"/>
      <c r="AZ1117" s="140"/>
    </row>
    <row r="1118" spans="1:52">
      <c r="A1118" s="138"/>
      <c r="B1118" s="142"/>
      <c r="C1118" s="172" t="s">
        <v>1972</v>
      </c>
      <c r="D1118" s="166" t="s">
        <v>26</v>
      </c>
      <c r="E1118" s="166" t="s">
        <v>1973</v>
      </c>
      <c r="F1118" s="167" t="s">
        <v>2086</v>
      </c>
      <c r="G1118" s="195" t="s">
        <v>2087</v>
      </c>
      <c r="H1118" s="195" t="s">
        <v>2087</v>
      </c>
      <c r="I1118" s="195" t="s">
        <v>2087</v>
      </c>
      <c r="J1118" s="195" t="s">
        <v>2087</v>
      </c>
      <c r="K1118" s="168">
        <v>0.9</v>
      </c>
      <c r="L1118" s="169">
        <v>0.944444444444444</v>
      </c>
      <c r="M1118" s="169">
        <v>0.907563025210084</v>
      </c>
      <c r="N1118" s="170">
        <v>0.931297709923664</v>
      </c>
      <c r="O1118" s="170">
        <v>0.88013698630137</v>
      </c>
      <c r="P1118" s="356">
        <v>0.9</v>
      </c>
      <c r="Q1118" s="357">
        <v>0.92142044531123</v>
      </c>
      <c r="R1118" s="169">
        <v>0.909766454352442</v>
      </c>
      <c r="S1118" s="169">
        <v>0.872025034999588</v>
      </c>
      <c r="T1118" s="169">
        <v>0.904945738931767</v>
      </c>
      <c r="U1118" s="356">
        <v>0.9</v>
      </c>
      <c r="V1118" s="169">
        <v>0.712985535511133</v>
      </c>
      <c r="W1118" s="169">
        <v>0.808462238398544</v>
      </c>
      <c r="X1118" s="169">
        <v>0.68352137033682</v>
      </c>
      <c r="Y1118" s="169">
        <v>0.731462632357464</v>
      </c>
      <c r="Z1118" s="356">
        <v>0.92</v>
      </c>
      <c r="AA1118" s="356">
        <v>0</v>
      </c>
      <c r="AB1118" s="356" t="s">
        <v>40</v>
      </c>
      <c r="AC1118" s="356" t="s">
        <v>40</v>
      </c>
      <c r="AD1118" s="356">
        <v>0.25</v>
      </c>
      <c r="AE1118" s="356">
        <v>0.92</v>
      </c>
      <c r="AF1118" s="169">
        <v>0.311522048364154</v>
      </c>
      <c r="AG1118" s="169">
        <v>0.751412429378531</v>
      </c>
      <c r="AH1118" s="169">
        <v>0.996598639455782</v>
      </c>
      <c r="AI1118" s="169">
        <v>0.929788842999244</v>
      </c>
      <c r="AJ1118" s="356">
        <v>0.92</v>
      </c>
      <c r="AK1118" s="169">
        <v>0.925739356516087</v>
      </c>
      <c r="AL1118" s="169">
        <v>0.929026387625114</v>
      </c>
      <c r="AM1118" s="169">
        <v>0.931730214938648</v>
      </c>
      <c r="AN1118" s="169">
        <v>0.939430419233236</v>
      </c>
      <c r="AO1118" s="168">
        <v>0.99</v>
      </c>
      <c r="AP1118" s="358">
        <v>1</v>
      </c>
      <c r="AQ1118" s="358">
        <v>1</v>
      </c>
      <c r="AR1118" s="358">
        <v>1</v>
      </c>
      <c r="AS1118" s="359">
        <v>1</v>
      </c>
      <c r="AT1118" s="364">
        <v>0.0721861525408278</v>
      </c>
      <c r="AU1118" s="361">
        <v>0.163265306122449</v>
      </c>
      <c r="AV1118" s="362">
        <v>0.0571428571428571</v>
      </c>
      <c r="AW1118" s="362">
        <v>0.0666666666666667</v>
      </c>
      <c r="AX1118" s="362">
        <v>0.0648298217179903</v>
      </c>
      <c r="AY1118" s="142"/>
      <c r="AZ1118" s="140"/>
    </row>
    <row r="1119" spans="1:52">
      <c r="A1119" s="138"/>
      <c r="B1119" s="142"/>
      <c r="C1119" s="172" t="s">
        <v>1972</v>
      </c>
      <c r="D1119" s="166" t="s">
        <v>26</v>
      </c>
      <c r="E1119" s="166" t="s">
        <v>1973</v>
      </c>
      <c r="F1119" s="167" t="s">
        <v>2088</v>
      </c>
      <c r="G1119" s="195" t="s">
        <v>2089</v>
      </c>
      <c r="H1119" s="195" t="s">
        <v>2089</v>
      </c>
      <c r="I1119" s="195" t="s">
        <v>2089</v>
      </c>
      <c r="J1119" s="195" t="s">
        <v>2089</v>
      </c>
      <c r="K1119" s="168">
        <v>0.9</v>
      </c>
      <c r="L1119" s="169">
        <v>0.933333333333333</v>
      </c>
      <c r="M1119" s="169">
        <v>0.833333333333333</v>
      </c>
      <c r="N1119" s="170">
        <v>0.930232558139535</v>
      </c>
      <c r="O1119" s="170">
        <v>0.885502471169687</v>
      </c>
      <c r="P1119" s="356">
        <v>0.9</v>
      </c>
      <c r="Q1119" s="357">
        <v>0.912960436562074</v>
      </c>
      <c r="R1119" s="169">
        <v>0.852807283763278</v>
      </c>
      <c r="S1119" s="169">
        <v>0.809614340032591</v>
      </c>
      <c r="T1119" s="169">
        <v>0.852888682910475</v>
      </c>
      <c r="U1119" s="356">
        <v>0.9</v>
      </c>
      <c r="V1119" s="169">
        <v>0.654843110504775</v>
      </c>
      <c r="W1119" s="169">
        <v>0.718259989883662</v>
      </c>
      <c r="X1119" s="169">
        <v>0.635795763172189</v>
      </c>
      <c r="Y1119" s="169">
        <v>0.647905100923945</v>
      </c>
      <c r="Z1119" s="356">
        <v>0.92</v>
      </c>
      <c r="AA1119" s="356" t="s">
        <v>40</v>
      </c>
      <c r="AB1119" s="356" t="s">
        <v>40</v>
      </c>
      <c r="AC1119" s="356" t="s">
        <v>40</v>
      </c>
      <c r="AD1119" s="356">
        <v>0.75</v>
      </c>
      <c r="AE1119" s="356">
        <v>0.92</v>
      </c>
      <c r="AF1119" s="169">
        <v>0.992662046473706</v>
      </c>
      <c r="AG1119" s="169">
        <v>0.997272231314784</v>
      </c>
      <c r="AH1119" s="169">
        <v>0.998882265275708</v>
      </c>
      <c r="AI1119" s="169">
        <v>0.992296475232358</v>
      </c>
      <c r="AJ1119" s="356">
        <v>0.92</v>
      </c>
      <c r="AK1119" s="169">
        <v>0.862755798090041</v>
      </c>
      <c r="AL1119" s="169">
        <v>0.8199291856348</v>
      </c>
      <c r="AM1119" s="169">
        <v>0.873166757197175</v>
      </c>
      <c r="AN1119" s="169">
        <v>0.87760796687044</v>
      </c>
      <c r="AO1119" s="168">
        <v>0.99</v>
      </c>
      <c r="AP1119" s="358">
        <v>1</v>
      </c>
      <c r="AQ1119" s="358">
        <v>1</v>
      </c>
      <c r="AR1119" s="358">
        <v>1</v>
      </c>
      <c r="AS1119" s="359">
        <v>1</v>
      </c>
      <c r="AT1119" s="364">
        <v>0.0721861525408278</v>
      </c>
      <c r="AU1119" s="361">
        <v>0.166666666666667</v>
      </c>
      <c r="AV1119" s="362">
        <v>0</v>
      </c>
      <c r="AW1119" s="362">
        <v>0</v>
      </c>
      <c r="AX1119" s="362">
        <v>0.0895522388059701</v>
      </c>
      <c r="AY1119" s="142"/>
      <c r="AZ1119" s="140"/>
    </row>
    <row r="1120" spans="1:52">
      <c r="A1120" s="138"/>
      <c r="B1120" s="142"/>
      <c r="C1120" s="172" t="s">
        <v>1972</v>
      </c>
      <c r="D1120" s="166" t="s">
        <v>26</v>
      </c>
      <c r="E1120" s="166" t="s">
        <v>1973</v>
      </c>
      <c r="F1120" s="167" t="s">
        <v>2090</v>
      </c>
      <c r="G1120" s="195" t="s">
        <v>2091</v>
      </c>
      <c r="H1120" s="195" t="s">
        <v>2091</v>
      </c>
      <c r="I1120" s="195" t="s">
        <v>2091</v>
      </c>
      <c r="J1120" s="195" t="s">
        <v>2091</v>
      </c>
      <c r="K1120" s="168">
        <v>0.9</v>
      </c>
      <c r="L1120" s="169">
        <v>0.846153846153846</v>
      </c>
      <c r="M1120" s="169">
        <v>0.878048780487805</v>
      </c>
      <c r="N1120" s="170">
        <v>0.86046511627907</v>
      </c>
      <c r="O1120" s="170">
        <v>0.935358255451713</v>
      </c>
      <c r="P1120" s="356">
        <v>0.9</v>
      </c>
      <c r="Q1120" s="357">
        <v>0.797291296625222</v>
      </c>
      <c r="R1120" s="169">
        <v>0.966393442622951</v>
      </c>
      <c r="S1120" s="169">
        <v>0.85491452991453</v>
      </c>
      <c r="T1120" s="169">
        <v>0.940937750239063</v>
      </c>
      <c r="U1120" s="356">
        <v>0.9</v>
      </c>
      <c r="V1120" s="169">
        <v>0.778197158081705</v>
      </c>
      <c r="W1120" s="169">
        <v>0.925819672131148</v>
      </c>
      <c r="X1120" s="169">
        <v>0.88974358974359</v>
      </c>
      <c r="Y1120" s="169">
        <v>0.877817254542203</v>
      </c>
      <c r="Z1120" s="356">
        <v>0.92</v>
      </c>
      <c r="AA1120" s="356" t="s">
        <v>40</v>
      </c>
      <c r="AB1120" s="356" t="s">
        <v>40</v>
      </c>
      <c r="AC1120" s="356" t="s">
        <v>40</v>
      </c>
      <c r="AD1120" s="356" t="s">
        <v>40</v>
      </c>
      <c r="AE1120" s="356">
        <v>0.92</v>
      </c>
      <c r="AF1120" s="169">
        <v>0.99812382739212</v>
      </c>
      <c r="AG1120" s="169">
        <v>1</v>
      </c>
      <c r="AH1120" s="169">
        <v>1</v>
      </c>
      <c r="AI1120" s="169">
        <v>0.995198770885347</v>
      </c>
      <c r="AJ1120" s="356">
        <v>0.92</v>
      </c>
      <c r="AK1120" s="169">
        <v>0.94538188277087</v>
      </c>
      <c r="AL1120" s="169">
        <v>0.947540983606557</v>
      </c>
      <c r="AM1120" s="169">
        <v>0.976282051282051</v>
      </c>
      <c r="AN1120" s="169">
        <v>0.979320370989435</v>
      </c>
      <c r="AO1120" s="168">
        <v>0.99</v>
      </c>
      <c r="AP1120" s="358">
        <v>1</v>
      </c>
      <c r="AQ1120" s="358">
        <v>1</v>
      </c>
      <c r="AR1120" s="358">
        <v>1</v>
      </c>
      <c r="AS1120" s="359">
        <v>1</v>
      </c>
      <c r="AT1120" s="364">
        <v>0.0721861525408278</v>
      </c>
      <c r="AU1120" s="361">
        <v>0.142857142857143</v>
      </c>
      <c r="AV1120" s="362">
        <v>0.111111111111111</v>
      </c>
      <c r="AW1120" s="362">
        <v>0.0833333333333333</v>
      </c>
      <c r="AX1120" s="362">
        <v>0.0533333333333333</v>
      </c>
      <c r="AY1120" s="142"/>
      <c r="AZ1120" s="140"/>
    </row>
    <row r="1121" spans="1:52">
      <c r="A1121" s="138"/>
      <c r="B1121" s="142"/>
      <c r="C1121" s="172" t="s">
        <v>1972</v>
      </c>
      <c r="D1121" s="166" t="s">
        <v>26</v>
      </c>
      <c r="E1121" s="166" t="s">
        <v>1973</v>
      </c>
      <c r="F1121" s="167" t="s">
        <v>2092</v>
      </c>
      <c r="G1121" s="195" t="s">
        <v>2093</v>
      </c>
      <c r="H1121" s="195" t="s">
        <v>2093</v>
      </c>
      <c r="I1121" s="195" t="s">
        <v>2093</v>
      </c>
      <c r="J1121" s="195" t="s">
        <v>2093</v>
      </c>
      <c r="K1121" s="168">
        <v>0.9</v>
      </c>
      <c r="L1121" s="169">
        <v>0.766666666666667</v>
      </c>
      <c r="M1121" s="169">
        <v>0.795454545454545</v>
      </c>
      <c r="N1121" s="170">
        <v>0.810344827586207</v>
      </c>
      <c r="O1121" s="170">
        <v>0.797047970479705</v>
      </c>
      <c r="P1121" s="356">
        <v>0.9</v>
      </c>
      <c r="Q1121" s="357">
        <v>0.72515377144707</v>
      </c>
      <c r="R1121" s="169">
        <v>0.853604318831375</v>
      </c>
      <c r="S1121" s="169">
        <v>0.850215345350136</v>
      </c>
      <c r="T1121" s="169">
        <v>0.833246762551271</v>
      </c>
      <c r="U1121" s="356">
        <v>0.9</v>
      </c>
      <c r="V1121" s="169">
        <v>0.662835869213338</v>
      </c>
      <c r="W1121" s="169">
        <v>0.818037472213401</v>
      </c>
      <c r="X1121" s="169">
        <v>0.745254426543308</v>
      </c>
      <c r="Y1121" s="169">
        <v>0.747804385854931</v>
      </c>
      <c r="Z1121" s="356">
        <v>0.92</v>
      </c>
      <c r="AA1121" s="356">
        <v>0</v>
      </c>
      <c r="AB1121" s="356" t="s">
        <v>40</v>
      </c>
      <c r="AC1121" s="356" t="s">
        <v>40</v>
      </c>
      <c r="AD1121" s="356">
        <v>0</v>
      </c>
      <c r="AE1121" s="356">
        <v>0.92</v>
      </c>
      <c r="AF1121" s="169">
        <v>0.422413793103448</v>
      </c>
      <c r="AG1121" s="169">
        <v>0.492957746478873</v>
      </c>
      <c r="AH1121" s="169">
        <v>0.95</v>
      </c>
      <c r="AI1121" s="169">
        <v>0.877982010168166</v>
      </c>
      <c r="AJ1121" s="356">
        <v>0.92</v>
      </c>
      <c r="AK1121" s="169">
        <v>0.879430328532125</v>
      </c>
      <c r="AL1121" s="169">
        <v>0.922832645284217</v>
      </c>
      <c r="AM1121" s="169">
        <v>0.959961716382198</v>
      </c>
      <c r="AN1121" s="169">
        <v>0.936332047715142</v>
      </c>
      <c r="AO1121" s="168">
        <v>0.99</v>
      </c>
      <c r="AP1121" s="358">
        <v>1</v>
      </c>
      <c r="AQ1121" s="358">
        <v>1</v>
      </c>
      <c r="AR1121" s="358">
        <v>1</v>
      </c>
      <c r="AS1121" s="359">
        <v>1</v>
      </c>
      <c r="AT1121" s="364">
        <v>0.0721861525408278</v>
      </c>
      <c r="AU1121" s="361">
        <v>0.166666666666667</v>
      </c>
      <c r="AV1121" s="362">
        <v>0.0666666666666667</v>
      </c>
      <c r="AW1121" s="362">
        <v>0</v>
      </c>
      <c r="AX1121" s="362">
        <v>0.0380710659898477</v>
      </c>
      <c r="AY1121" s="142"/>
      <c r="AZ1121" s="140"/>
    </row>
    <row r="1122" spans="1:52">
      <c r="A1122" s="138"/>
      <c r="B1122" s="142"/>
      <c r="C1122" s="172" t="s">
        <v>1972</v>
      </c>
      <c r="D1122" s="166" t="s">
        <v>26</v>
      </c>
      <c r="E1122" s="166" t="s">
        <v>1973</v>
      </c>
      <c r="F1122" s="167" t="s">
        <v>2094</v>
      </c>
      <c r="G1122" s="195" t="s">
        <v>2095</v>
      </c>
      <c r="H1122" s="195" t="s">
        <v>2095</v>
      </c>
      <c r="I1122" s="195" t="s">
        <v>2095</v>
      </c>
      <c r="J1122" s="195" t="s">
        <v>2095</v>
      </c>
      <c r="K1122" s="168">
        <v>0.9</v>
      </c>
      <c r="L1122" s="169">
        <v>0.904761904761905</v>
      </c>
      <c r="M1122" s="169">
        <v>0.864864864864865</v>
      </c>
      <c r="N1122" s="170">
        <v>0.871794871794872</v>
      </c>
      <c r="O1122" s="170">
        <v>0.922222222222222</v>
      </c>
      <c r="P1122" s="356">
        <v>0.9</v>
      </c>
      <c r="Q1122" s="357">
        <v>0.887716830754805</v>
      </c>
      <c r="R1122" s="169">
        <v>0.903467666354264</v>
      </c>
      <c r="S1122" s="169">
        <v>0.930993597344083</v>
      </c>
      <c r="T1122" s="169">
        <v>0.915213148613287</v>
      </c>
      <c r="U1122" s="356">
        <v>0.9</v>
      </c>
      <c r="V1122" s="169">
        <v>0.636193155180497</v>
      </c>
      <c r="W1122" s="169">
        <v>0.668697282099344</v>
      </c>
      <c r="X1122" s="169">
        <v>0.690301161963481</v>
      </c>
      <c r="Y1122" s="169">
        <v>0.704261221917856</v>
      </c>
      <c r="Z1122" s="356">
        <v>0.92</v>
      </c>
      <c r="AA1122" s="356" t="s">
        <v>40</v>
      </c>
      <c r="AB1122" s="356" t="s">
        <v>40</v>
      </c>
      <c r="AC1122" s="356" t="s">
        <v>40</v>
      </c>
      <c r="AD1122" s="356" t="s">
        <v>40</v>
      </c>
      <c r="AE1122" s="356">
        <v>0.92</v>
      </c>
      <c r="AF1122" s="169">
        <v>0.991341991341991</v>
      </c>
      <c r="AG1122" s="169">
        <v>0.978142076502732</v>
      </c>
      <c r="AH1122" s="169">
        <v>0.824503311258278</v>
      </c>
      <c r="AI1122" s="169">
        <v>0.970016657412549</v>
      </c>
      <c r="AJ1122" s="356">
        <v>0.92</v>
      </c>
      <c r="AK1122" s="169">
        <v>0.840600093764651</v>
      </c>
      <c r="AL1122" s="169">
        <v>0.799906279287723</v>
      </c>
      <c r="AM1122" s="169">
        <v>0.887360682949964</v>
      </c>
      <c r="AN1122" s="169">
        <v>0.879103471815023</v>
      </c>
      <c r="AO1122" s="168">
        <v>0.99</v>
      </c>
      <c r="AP1122" s="358">
        <v>1</v>
      </c>
      <c r="AQ1122" s="358">
        <v>1</v>
      </c>
      <c r="AR1122" s="358">
        <v>1</v>
      </c>
      <c r="AS1122" s="359">
        <v>1</v>
      </c>
      <c r="AT1122" s="364">
        <v>0.0721861525408278</v>
      </c>
      <c r="AU1122" s="361">
        <v>0.2</v>
      </c>
      <c r="AV1122" s="362">
        <v>0</v>
      </c>
      <c r="AW1122" s="362">
        <v>0.1875</v>
      </c>
      <c r="AX1122" s="362">
        <v>0.0945558739255014</v>
      </c>
      <c r="AY1122" s="142"/>
      <c r="AZ1122" s="140"/>
    </row>
    <row r="1123" spans="1:52">
      <c r="A1123" s="138"/>
      <c r="B1123" s="142"/>
      <c r="C1123" s="172" t="s">
        <v>1972</v>
      </c>
      <c r="D1123" s="166" t="s">
        <v>26</v>
      </c>
      <c r="E1123" s="166" t="s">
        <v>1973</v>
      </c>
      <c r="F1123" s="167" t="s">
        <v>2096</v>
      </c>
      <c r="G1123" s="195" t="s">
        <v>2097</v>
      </c>
      <c r="H1123" s="195" t="s">
        <v>2097</v>
      </c>
      <c r="I1123" s="195" t="s">
        <v>2097</v>
      </c>
      <c r="J1123" s="195" t="s">
        <v>2097</v>
      </c>
      <c r="K1123" s="168">
        <v>0.9</v>
      </c>
      <c r="L1123" s="169">
        <v>0.944444444444444</v>
      </c>
      <c r="M1123" s="169">
        <v>0.933333333333333</v>
      </c>
      <c r="N1123" s="170">
        <v>0.896551724137931</v>
      </c>
      <c r="O1123" s="170">
        <v>0.968152866242038</v>
      </c>
      <c r="P1123" s="356">
        <v>0.9</v>
      </c>
      <c r="Q1123" s="357">
        <v>0.908285895003163</v>
      </c>
      <c r="R1123" s="169">
        <v>0.814748201438849</v>
      </c>
      <c r="S1123" s="169">
        <v>0.790654205607477</v>
      </c>
      <c r="T1123" s="169">
        <v>0.889810317969394</v>
      </c>
      <c r="U1123" s="356">
        <v>0.9</v>
      </c>
      <c r="V1123" s="169">
        <v>0.633459835547122</v>
      </c>
      <c r="W1123" s="169">
        <v>0.736810551558753</v>
      </c>
      <c r="X1123" s="169">
        <v>0.540186915887851</v>
      </c>
      <c r="Y1123" s="169">
        <v>0.655926418033538</v>
      </c>
      <c r="Z1123" s="356">
        <v>0.92</v>
      </c>
      <c r="AA1123" s="356" t="s">
        <v>40</v>
      </c>
      <c r="AB1123" s="356" t="s">
        <v>40</v>
      </c>
      <c r="AC1123" s="356" t="s">
        <v>40</v>
      </c>
      <c r="AD1123" s="356" t="s">
        <v>40</v>
      </c>
      <c r="AE1123" s="356">
        <v>0.92</v>
      </c>
      <c r="AF1123" s="169">
        <v>0.998491704374057</v>
      </c>
      <c r="AG1123" s="169">
        <v>0.994186046511628</v>
      </c>
      <c r="AH1123" s="169">
        <v>1</v>
      </c>
      <c r="AI1123" s="169">
        <v>0.995672624647225</v>
      </c>
      <c r="AJ1123" s="356">
        <v>0.92</v>
      </c>
      <c r="AK1123" s="169">
        <v>0.846932321315623</v>
      </c>
      <c r="AL1123" s="169">
        <v>0.819544364508393</v>
      </c>
      <c r="AM1123" s="169">
        <v>0.749844236760125</v>
      </c>
      <c r="AN1123" s="169">
        <v>0.84606661779529</v>
      </c>
      <c r="AO1123" s="168">
        <v>0.99</v>
      </c>
      <c r="AP1123" s="358">
        <v>1</v>
      </c>
      <c r="AQ1123" s="358">
        <v>1</v>
      </c>
      <c r="AR1123" s="358">
        <v>1</v>
      </c>
      <c r="AS1123" s="359">
        <v>1</v>
      </c>
      <c r="AT1123" s="364">
        <v>0.0721861525408278</v>
      </c>
      <c r="AU1123" s="361">
        <v>0.25</v>
      </c>
      <c r="AV1123" s="362">
        <v>0.2</v>
      </c>
      <c r="AW1123" s="362">
        <v>0</v>
      </c>
      <c r="AX1123" s="362">
        <v>0.0666666666666667</v>
      </c>
      <c r="AY1123" s="142"/>
      <c r="AZ1123" s="140"/>
    </row>
    <row r="1124" spans="1:52">
      <c r="A1124" s="138"/>
      <c r="B1124" s="142"/>
      <c r="C1124" s="172" t="s">
        <v>1972</v>
      </c>
      <c r="D1124" s="166" t="s">
        <v>26</v>
      </c>
      <c r="E1124" s="166" t="s">
        <v>1973</v>
      </c>
      <c r="F1124" s="167" t="s">
        <v>2098</v>
      </c>
      <c r="G1124" s="195" t="s">
        <v>2099</v>
      </c>
      <c r="H1124" s="195" t="s">
        <v>2099</v>
      </c>
      <c r="I1124" s="195" t="s">
        <v>2099</v>
      </c>
      <c r="J1124" s="195" t="s">
        <v>2099</v>
      </c>
      <c r="K1124" s="168">
        <v>0.9</v>
      </c>
      <c r="L1124" s="169">
        <v>0.951612903225806</v>
      </c>
      <c r="M1124" s="169">
        <v>0.962264150943396</v>
      </c>
      <c r="N1124" s="170">
        <v>0.964912280701754</v>
      </c>
      <c r="O1124" s="170">
        <v>0.978869217589949</v>
      </c>
      <c r="P1124" s="356">
        <v>0.9</v>
      </c>
      <c r="Q1124" s="357">
        <v>0.859762513151962</v>
      </c>
      <c r="R1124" s="169">
        <v>0.968458996695704</v>
      </c>
      <c r="S1124" s="169">
        <v>0.969286908925042</v>
      </c>
      <c r="T1124" s="169">
        <v>0.956654745529574</v>
      </c>
      <c r="U1124" s="356">
        <v>0.9</v>
      </c>
      <c r="V1124" s="169">
        <v>0.801893882459041</v>
      </c>
      <c r="W1124" s="169">
        <v>0.870531691198558</v>
      </c>
      <c r="X1124" s="169">
        <v>0.791242207693477</v>
      </c>
      <c r="Y1124" s="169">
        <v>0.794723521320495</v>
      </c>
      <c r="Z1124" s="356">
        <v>0.92</v>
      </c>
      <c r="AA1124" s="356">
        <v>0</v>
      </c>
      <c r="AB1124" s="356" t="s">
        <v>40</v>
      </c>
      <c r="AC1124" s="356" t="s">
        <v>40</v>
      </c>
      <c r="AD1124" s="356">
        <v>0</v>
      </c>
      <c r="AE1124" s="356">
        <v>0.92</v>
      </c>
      <c r="AF1124" s="169">
        <v>0.998048780487805</v>
      </c>
      <c r="AG1124" s="169">
        <v>0.995749202975558</v>
      </c>
      <c r="AH1124" s="169">
        <v>0.983935742971888</v>
      </c>
      <c r="AI1124" s="169">
        <v>0.974134997163925</v>
      </c>
      <c r="AJ1124" s="356">
        <v>0.92</v>
      </c>
      <c r="AK1124" s="169">
        <v>0.941088067327923</v>
      </c>
      <c r="AL1124" s="169">
        <v>0.92760588765395</v>
      </c>
      <c r="AM1124" s="169">
        <v>0.95849171354721</v>
      </c>
      <c r="AN1124" s="169">
        <v>0.950410449403583</v>
      </c>
      <c r="AO1124" s="168">
        <v>0.99</v>
      </c>
      <c r="AP1124" s="358">
        <v>1</v>
      </c>
      <c r="AQ1124" s="358">
        <v>1</v>
      </c>
      <c r="AR1124" s="358">
        <v>1</v>
      </c>
      <c r="AS1124" s="359">
        <v>1</v>
      </c>
      <c r="AT1124" s="364">
        <v>0.0721861525408278</v>
      </c>
      <c r="AU1124" s="361">
        <v>0.363636363636364</v>
      </c>
      <c r="AV1124" s="362">
        <v>0</v>
      </c>
      <c r="AW1124" s="362">
        <v>0</v>
      </c>
      <c r="AX1124" s="362">
        <v>0.0746268656716418</v>
      </c>
      <c r="AY1124" s="142"/>
      <c r="AZ1124" s="140"/>
    </row>
    <row r="1125" spans="1:52">
      <c r="A1125" s="138"/>
      <c r="B1125" s="142"/>
      <c r="C1125" s="172" t="s">
        <v>1972</v>
      </c>
      <c r="D1125" s="166" t="s">
        <v>26</v>
      </c>
      <c r="E1125" s="166" t="s">
        <v>1973</v>
      </c>
      <c r="F1125" s="167" t="s">
        <v>2100</v>
      </c>
      <c r="G1125" s="195" t="s">
        <v>2101</v>
      </c>
      <c r="H1125" s="195" t="s">
        <v>2101</v>
      </c>
      <c r="I1125" s="195" t="s">
        <v>2101</v>
      </c>
      <c r="J1125" s="195" t="s">
        <v>2101</v>
      </c>
      <c r="K1125" s="168">
        <v>0.9</v>
      </c>
      <c r="L1125" s="169">
        <v>0.986666666666667</v>
      </c>
      <c r="M1125" s="169">
        <v>0.957746478873239</v>
      </c>
      <c r="N1125" s="170">
        <v>0.946666666666667</v>
      </c>
      <c r="O1125" s="170">
        <v>0.959240389069013</v>
      </c>
      <c r="P1125" s="356">
        <v>0.9</v>
      </c>
      <c r="Q1125" s="357">
        <v>0.702948993798253</v>
      </c>
      <c r="R1125" s="169">
        <v>0.975457049837215</v>
      </c>
      <c r="S1125" s="169">
        <v>0.864127498649379</v>
      </c>
      <c r="T1125" s="169">
        <v>0.925162705738897</v>
      </c>
      <c r="U1125" s="356">
        <v>0.9</v>
      </c>
      <c r="V1125" s="169">
        <v>0.570687254777876</v>
      </c>
      <c r="W1125" s="169">
        <v>0.764588029050839</v>
      </c>
      <c r="X1125" s="169">
        <v>0.585899513776337</v>
      </c>
      <c r="Y1125" s="169">
        <v>0.632483362144533</v>
      </c>
      <c r="Z1125" s="356">
        <v>0.92</v>
      </c>
      <c r="AA1125" s="356" t="s">
        <v>40</v>
      </c>
      <c r="AB1125" s="356">
        <v>1</v>
      </c>
      <c r="AC1125" s="356">
        <v>1</v>
      </c>
      <c r="AD1125" s="356">
        <v>1</v>
      </c>
      <c r="AE1125" s="356">
        <v>0.92</v>
      </c>
      <c r="AF1125" s="169">
        <v>0.995422177009156</v>
      </c>
      <c r="AG1125" s="169">
        <v>0.990637799882973</v>
      </c>
      <c r="AH1125" s="169">
        <v>0.957920792079208</v>
      </c>
      <c r="AI1125" s="169">
        <v>0.980246147481642</v>
      </c>
      <c r="AJ1125" s="356">
        <v>0.92</v>
      </c>
      <c r="AK1125" s="169">
        <v>0.899392558845862</v>
      </c>
      <c r="AL1125" s="169">
        <v>0.930698023517638</v>
      </c>
      <c r="AM1125" s="169">
        <v>0.921550094517958</v>
      </c>
      <c r="AN1125" s="169">
        <v>0.927664117053679</v>
      </c>
      <c r="AO1125" s="168">
        <v>0.99</v>
      </c>
      <c r="AP1125" s="358">
        <v>1</v>
      </c>
      <c r="AQ1125" s="358">
        <v>1</v>
      </c>
      <c r="AR1125" s="358">
        <v>1</v>
      </c>
      <c r="AS1125" s="359">
        <v>1</v>
      </c>
      <c r="AT1125" s="364">
        <v>0.0721861525408278</v>
      </c>
      <c r="AU1125" s="361">
        <v>0.217391304347826</v>
      </c>
      <c r="AV1125" s="362">
        <v>0.0434782608695652</v>
      </c>
      <c r="AW1125" s="362">
        <v>0</v>
      </c>
      <c r="AX1125" s="362">
        <v>0.068205666316894</v>
      </c>
      <c r="AY1125" s="142"/>
      <c r="AZ1125" s="140"/>
    </row>
    <row r="1126" spans="1:52">
      <c r="A1126" s="138"/>
      <c r="B1126" s="142"/>
      <c r="C1126" s="172" t="s">
        <v>1972</v>
      </c>
      <c r="D1126" s="166" t="s">
        <v>26</v>
      </c>
      <c r="E1126" s="166" t="s">
        <v>1973</v>
      </c>
      <c r="F1126" s="167" t="s">
        <v>2102</v>
      </c>
      <c r="G1126" s="195" t="s">
        <v>2103</v>
      </c>
      <c r="H1126" s="195" t="s">
        <v>2103</v>
      </c>
      <c r="I1126" s="195" t="s">
        <v>2103</v>
      </c>
      <c r="J1126" s="195" t="s">
        <v>2103</v>
      </c>
      <c r="K1126" s="168">
        <v>0.9</v>
      </c>
      <c r="L1126" s="169" t="s">
        <v>40</v>
      </c>
      <c r="M1126" s="169" t="s">
        <v>40</v>
      </c>
      <c r="N1126" s="170" t="s">
        <v>40</v>
      </c>
      <c r="O1126" s="170" t="s">
        <v>40</v>
      </c>
      <c r="P1126" s="356">
        <v>0.9</v>
      </c>
      <c r="Q1126" s="357">
        <v>0.0448300795372379</v>
      </c>
      <c r="R1126" s="169">
        <v>0.101503759398496</v>
      </c>
      <c r="S1126" s="169">
        <v>0.072958500669344</v>
      </c>
      <c r="T1126" s="169">
        <v>0.0568043311885258</v>
      </c>
      <c r="U1126" s="356">
        <v>0.9</v>
      </c>
      <c r="V1126" s="169">
        <v>0.0224150397686189</v>
      </c>
      <c r="W1126" s="169">
        <v>0.0576441102756892</v>
      </c>
      <c r="X1126" s="169">
        <v>0.0120481927710843</v>
      </c>
      <c r="Y1126" s="169">
        <v>0.0210323421865699</v>
      </c>
      <c r="Z1126" s="356">
        <v>0.92</v>
      </c>
      <c r="AA1126" s="356" t="s">
        <v>40</v>
      </c>
      <c r="AB1126" s="356" t="s">
        <v>40</v>
      </c>
      <c r="AC1126" s="356" t="s">
        <v>40</v>
      </c>
      <c r="AD1126" s="356">
        <v>0</v>
      </c>
      <c r="AE1126" s="356">
        <v>0.92</v>
      </c>
      <c r="AF1126" s="169" t="s">
        <v>40</v>
      </c>
      <c r="AG1126" s="169" t="s">
        <v>40</v>
      </c>
      <c r="AH1126" s="169" t="s">
        <v>40</v>
      </c>
      <c r="AI1126" s="169">
        <v>0.2</v>
      </c>
      <c r="AJ1126" s="356">
        <v>0.92</v>
      </c>
      <c r="AK1126" s="169">
        <v>0.0426608821402748</v>
      </c>
      <c r="AL1126" s="169">
        <v>0.0764411027568922</v>
      </c>
      <c r="AM1126" s="169">
        <v>0.0435073627844712</v>
      </c>
      <c r="AN1126" s="169">
        <v>0.0361111111111111</v>
      </c>
      <c r="AO1126" s="168">
        <v>0.99</v>
      </c>
      <c r="AP1126" s="358" t="s">
        <v>40</v>
      </c>
      <c r="AQ1126" s="358" t="s">
        <v>40</v>
      </c>
      <c r="AR1126" s="358" t="s">
        <v>40</v>
      </c>
      <c r="AS1126" s="359" t="s">
        <v>40</v>
      </c>
      <c r="AT1126" s="364">
        <v>0.0721861525408278</v>
      </c>
      <c r="AU1126" s="361">
        <v>0</v>
      </c>
      <c r="AV1126" s="362">
        <v>0.0625</v>
      </c>
      <c r="AW1126" s="362">
        <v>0.2</v>
      </c>
      <c r="AX1126" s="362">
        <v>0.0760456273764259</v>
      </c>
      <c r="AY1126" s="142"/>
      <c r="AZ1126" s="140"/>
    </row>
    <row r="1127" spans="1:52">
      <c r="A1127" s="138"/>
      <c r="B1127" s="142"/>
      <c r="C1127" s="172" t="s">
        <v>1972</v>
      </c>
      <c r="D1127" s="166" t="s">
        <v>26</v>
      </c>
      <c r="E1127" s="166" t="s">
        <v>1973</v>
      </c>
      <c r="F1127" s="167" t="s">
        <v>2104</v>
      </c>
      <c r="G1127" s="195" t="s">
        <v>2105</v>
      </c>
      <c r="H1127" s="195" t="s">
        <v>2105</v>
      </c>
      <c r="I1127" s="195" t="s">
        <v>2105</v>
      </c>
      <c r="J1127" s="195" t="s">
        <v>2105</v>
      </c>
      <c r="K1127" s="168">
        <v>0.9</v>
      </c>
      <c r="L1127" s="169">
        <v>0.984615384615385</v>
      </c>
      <c r="M1127" s="169">
        <v>1</v>
      </c>
      <c r="N1127" s="170">
        <v>0.953125</v>
      </c>
      <c r="O1127" s="170">
        <v>0.960965588084232</v>
      </c>
      <c r="P1127" s="356">
        <v>0.9</v>
      </c>
      <c r="Q1127" s="357">
        <v>0.908176722716782</v>
      </c>
      <c r="R1127" s="169">
        <v>0.969129720853859</v>
      </c>
      <c r="S1127" s="169">
        <v>0.805277823307655</v>
      </c>
      <c r="T1127" s="169">
        <v>0.873590967888076</v>
      </c>
      <c r="U1127" s="356">
        <v>0.9</v>
      </c>
      <c r="V1127" s="169">
        <v>0.497032640949555</v>
      </c>
      <c r="W1127" s="169">
        <v>0.656486042692939</v>
      </c>
      <c r="X1127" s="169">
        <v>0.492706113751844</v>
      </c>
      <c r="Y1127" s="169">
        <v>0.532305656395858</v>
      </c>
      <c r="Z1127" s="356">
        <v>0.92</v>
      </c>
      <c r="AA1127" s="356" t="s">
        <v>40</v>
      </c>
      <c r="AB1127" s="356" t="s">
        <v>40</v>
      </c>
      <c r="AC1127" s="356" t="s">
        <v>40</v>
      </c>
      <c r="AD1127" s="356">
        <v>0</v>
      </c>
      <c r="AE1127" s="356">
        <v>0.92</v>
      </c>
      <c r="AF1127" s="169">
        <v>0.995967741935484</v>
      </c>
      <c r="AG1127" s="169">
        <v>0.995203836930456</v>
      </c>
      <c r="AH1127" s="169">
        <v>0.950738916256158</v>
      </c>
      <c r="AI1127" s="169">
        <v>0.988858246001103</v>
      </c>
      <c r="AJ1127" s="356">
        <v>0.92</v>
      </c>
      <c r="AK1127" s="169">
        <v>0.865150016485328</v>
      </c>
      <c r="AL1127" s="169">
        <v>0.826272577996716</v>
      </c>
      <c r="AM1127" s="169">
        <v>0.870349123094575</v>
      </c>
      <c r="AN1127" s="169">
        <v>0.89062350977587</v>
      </c>
      <c r="AO1127" s="168">
        <v>0.99</v>
      </c>
      <c r="AP1127" s="358">
        <v>1</v>
      </c>
      <c r="AQ1127" s="358">
        <v>1</v>
      </c>
      <c r="AR1127" s="358">
        <v>1</v>
      </c>
      <c r="AS1127" s="359">
        <v>1</v>
      </c>
      <c r="AT1127" s="364">
        <v>0.0721861525408278</v>
      </c>
      <c r="AU1127" s="361">
        <v>0.117647058823529</v>
      </c>
      <c r="AV1127" s="362">
        <v>0.111111111111111</v>
      </c>
      <c r="AW1127" s="362">
        <v>0.0833333333333333</v>
      </c>
      <c r="AX1127" s="362">
        <v>0.0439770554493308</v>
      </c>
      <c r="AY1127" s="142"/>
      <c r="AZ1127" s="140"/>
    </row>
    <row r="1128" spans="1:52">
      <c r="A1128" s="138"/>
      <c r="B1128" s="142"/>
      <c r="C1128" s="172" t="s">
        <v>1972</v>
      </c>
      <c r="D1128" s="166" t="s">
        <v>26</v>
      </c>
      <c r="E1128" s="166" t="s">
        <v>1973</v>
      </c>
      <c r="F1128" s="167" t="s">
        <v>2106</v>
      </c>
      <c r="G1128" s="195" t="s">
        <v>2107</v>
      </c>
      <c r="H1128" s="195" t="s">
        <v>2107</v>
      </c>
      <c r="I1128" s="195" t="s">
        <v>2107</v>
      </c>
      <c r="J1128" s="195" t="s">
        <v>2107</v>
      </c>
      <c r="K1128" s="168">
        <v>0.9</v>
      </c>
      <c r="L1128" s="169">
        <v>0.955223880597015</v>
      </c>
      <c r="M1128" s="169">
        <v>0.95</v>
      </c>
      <c r="N1128" s="170">
        <v>0.953846153846154</v>
      </c>
      <c r="O1128" s="170">
        <v>0.922643442622951</v>
      </c>
      <c r="P1128" s="356">
        <v>0.9</v>
      </c>
      <c r="Q1128" s="357">
        <v>0.909260294391653</v>
      </c>
      <c r="R1128" s="169">
        <v>0.991150442477876</v>
      </c>
      <c r="S1128" s="169">
        <v>0.98775748153906</v>
      </c>
      <c r="T1128" s="169">
        <v>0.974255214741379</v>
      </c>
      <c r="U1128" s="356">
        <v>0.9</v>
      </c>
      <c r="V1128" s="169">
        <v>0.68008198248556</v>
      </c>
      <c r="W1128" s="169">
        <v>0.781710914454277</v>
      </c>
      <c r="X1128" s="169">
        <v>0.676642052079285</v>
      </c>
      <c r="Y1128" s="169">
        <v>0.700165705385781</v>
      </c>
      <c r="Z1128" s="356">
        <v>0.92</v>
      </c>
      <c r="AA1128" s="356">
        <v>0</v>
      </c>
      <c r="AB1128" s="356" t="s">
        <v>40</v>
      </c>
      <c r="AC1128" s="356">
        <v>0</v>
      </c>
      <c r="AD1128" s="356">
        <v>0</v>
      </c>
      <c r="AE1128" s="356">
        <v>0.92</v>
      </c>
      <c r="AF1128" s="169">
        <v>1</v>
      </c>
      <c r="AG1128" s="169">
        <v>1</v>
      </c>
      <c r="AH1128" s="169">
        <v>1</v>
      </c>
      <c r="AI1128" s="169">
        <v>0.985301090564248</v>
      </c>
      <c r="AJ1128" s="356">
        <v>0.92</v>
      </c>
      <c r="AK1128" s="169">
        <v>0.888454376163873</v>
      </c>
      <c r="AL1128" s="169">
        <v>0.907448377581121</v>
      </c>
      <c r="AM1128" s="169">
        <v>0.891975908296095</v>
      </c>
      <c r="AN1128" s="169">
        <v>0.924091681660112</v>
      </c>
      <c r="AO1128" s="168">
        <v>0.99</v>
      </c>
      <c r="AP1128" s="358">
        <v>1</v>
      </c>
      <c r="AQ1128" s="358">
        <v>1</v>
      </c>
      <c r="AR1128" s="358">
        <v>1</v>
      </c>
      <c r="AS1128" s="359">
        <v>1</v>
      </c>
      <c r="AT1128" s="364">
        <v>0.0721861525408278</v>
      </c>
      <c r="AU1128" s="361">
        <v>0.454545454545455</v>
      </c>
      <c r="AV1128" s="362">
        <v>0</v>
      </c>
      <c r="AW1128" s="362">
        <v>0.4</v>
      </c>
      <c r="AX1128" s="362">
        <v>0.0888888888888889</v>
      </c>
      <c r="AY1128" s="142"/>
      <c r="AZ1128" s="140"/>
    </row>
    <row r="1129" spans="1:52">
      <c r="A1129" s="138"/>
      <c r="B1129" s="142"/>
      <c r="C1129" s="172" t="s">
        <v>1972</v>
      </c>
      <c r="D1129" s="166" t="s">
        <v>26</v>
      </c>
      <c r="E1129" s="166" t="s">
        <v>1973</v>
      </c>
      <c r="F1129" s="167" t="s">
        <v>2108</v>
      </c>
      <c r="G1129" s="195" t="s">
        <v>2109</v>
      </c>
      <c r="H1129" s="195" t="s">
        <v>2109</v>
      </c>
      <c r="I1129" s="195" t="s">
        <v>2109</v>
      </c>
      <c r="J1129" s="195" t="s">
        <v>2109</v>
      </c>
      <c r="K1129" s="168">
        <v>0.9</v>
      </c>
      <c r="L1129" s="169">
        <v>0.977777777777778</v>
      </c>
      <c r="M1129" s="169">
        <v>0.956521739130435</v>
      </c>
      <c r="N1129" s="170">
        <v>0.98</v>
      </c>
      <c r="O1129" s="170">
        <v>0.945691527878349</v>
      </c>
      <c r="P1129" s="356">
        <v>0.9</v>
      </c>
      <c r="Q1129" s="357">
        <v>0.979533678756477</v>
      </c>
      <c r="R1129" s="169">
        <v>0.994222436206066</v>
      </c>
      <c r="S1129" s="169">
        <v>0.988484689871761</v>
      </c>
      <c r="T1129" s="169">
        <v>0.967385680554641</v>
      </c>
      <c r="U1129" s="356">
        <v>0.9</v>
      </c>
      <c r="V1129" s="169">
        <v>0.826165803108808</v>
      </c>
      <c r="W1129" s="169">
        <v>0.870004814636495</v>
      </c>
      <c r="X1129" s="169">
        <v>0.844281601674954</v>
      </c>
      <c r="Y1129" s="169">
        <v>0.808321496100769</v>
      </c>
      <c r="Z1129" s="356">
        <v>0.92</v>
      </c>
      <c r="AA1129" s="356" t="s">
        <v>40</v>
      </c>
      <c r="AB1129" s="356" t="s">
        <v>40</v>
      </c>
      <c r="AC1129" s="356" t="s">
        <v>40</v>
      </c>
      <c r="AD1129" s="356" t="s">
        <v>40</v>
      </c>
      <c r="AE1129" s="356">
        <v>0.92</v>
      </c>
      <c r="AF1129" s="169">
        <v>0.958904109589041</v>
      </c>
      <c r="AG1129" s="169">
        <v>1</v>
      </c>
      <c r="AH1129" s="169">
        <v>0.989690721649485</v>
      </c>
      <c r="AI1129" s="169">
        <v>0.991044776119403</v>
      </c>
      <c r="AJ1129" s="356">
        <v>0.92</v>
      </c>
      <c r="AK1129" s="169">
        <v>0.951295336787565</v>
      </c>
      <c r="AL1129" s="169">
        <v>0.948483389504092</v>
      </c>
      <c r="AM1129" s="169">
        <v>0.965454069615284</v>
      </c>
      <c r="AN1129" s="169">
        <v>0.954395371807535</v>
      </c>
      <c r="AO1129" s="168">
        <v>0.99</v>
      </c>
      <c r="AP1129" s="358">
        <v>1</v>
      </c>
      <c r="AQ1129" s="358">
        <v>1</v>
      </c>
      <c r="AR1129" s="358">
        <v>1</v>
      </c>
      <c r="AS1129" s="359">
        <v>1</v>
      </c>
      <c r="AT1129" s="364">
        <v>0.0721861525408278</v>
      </c>
      <c r="AU1129" s="361">
        <v>0</v>
      </c>
      <c r="AV1129" s="362">
        <v>0</v>
      </c>
      <c r="AW1129" s="362">
        <v>0.166666666666667</v>
      </c>
      <c r="AX1129" s="362">
        <v>0.0784313725490196</v>
      </c>
      <c r="AY1129" s="142"/>
      <c r="AZ1129" s="140"/>
    </row>
    <row r="1130" spans="1:52">
      <c r="A1130" s="138"/>
      <c r="B1130" s="142"/>
      <c r="C1130" s="172" t="s">
        <v>1972</v>
      </c>
      <c r="D1130" s="166" t="s">
        <v>26</v>
      </c>
      <c r="E1130" s="166" t="s">
        <v>1973</v>
      </c>
      <c r="F1130" s="167" t="s">
        <v>2110</v>
      </c>
      <c r="G1130" s="195" t="s">
        <v>2111</v>
      </c>
      <c r="H1130" s="195" t="s">
        <v>2111</v>
      </c>
      <c r="I1130" s="195" t="s">
        <v>2111</v>
      </c>
      <c r="J1130" s="195" t="s">
        <v>2111</v>
      </c>
      <c r="K1130" s="168">
        <v>0.9</v>
      </c>
      <c r="L1130" s="169">
        <v>0.953488372093023</v>
      </c>
      <c r="M1130" s="169">
        <v>0.952380952380952</v>
      </c>
      <c r="N1130" s="170">
        <v>0.978260869565217</v>
      </c>
      <c r="O1130" s="170">
        <v>0.9745566692367</v>
      </c>
      <c r="P1130" s="356">
        <v>0.9</v>
      </c>
      <c r="Q1130" s="357">
        <v>0.963368327004691</v>
      </c>
      <c r="R1130" s="169">
        <v>0.973264338076757</v>
      </c>
      <c r="S1130" s="169">
        <v>0.973648950424297</v>
      </c>
      <c r="T1130" s="169">
        <v>0.958055622252213</v>
      </c>
      <c r="U1130" s="356">
        <v>0.9</v>
      </c>
      <c r="V1130" s="169">
        <v>0.710520437793165</v>
      </c>
      <c r="W1130" s="169">
        <v>0.809831824062096</v>
      </c>
      <c r="X1130" s="169">
        <v>0.727556945064761</v>
      </c>
      <c r="Y1130" s="169">
        <v>0.736452528999247</v>
      </c>
      <c r="Z1130" s="356">
        <v>0.92</v>
      </c>
      <c r="AA1130" s="356" t="s">
        <v>40</v>
      </c>
      <c r="AB1130" s="356" t="s">
        <v>40</v>
      </c>
      <c r="AC1130" s="356" t="s">
        <v>40</v>
      </c>
      <c r="AD1130" s="356" t="s">
        <v>40</v>
      </c>
      <c r="AE1130" s="356">
        <v>0.92</v>
      </c>
      <c r="AF1130" s="169">
        <v>1</v>
      </c>
      <c r="AG1130" s="169">
        <v>1</v>
      </c>
      <c r="AH1130" s="169">
        <v>1</v>
      </c>
      <c r="AI1130" s="169">
        <v>0.98911889596603</v>
      </c>
      <c r="AJ1130" s="356">
        <v>0.92</v>
      </c>
      <c r="AK1130" s="169">
        <v>0.870225597498325</v>
      </c>
      <c r="AL1130" s="169">
        <v>0.896507115135834</v>
      </c>
      <c r="AM1130" s="169">
        <v>0.922063421170165</v>
      </c>
      <c r="AN1130" s="169">
        <v>0.905447138989394</v>
      </c>
      <c r="AO1130" s="168">
        <v>0.99</v>
      </c>
      <c r="AP1130" s="358">
        <v>1</v>
      </c>
      <c r="AQ1130" s="358">
        <v>1</v>
      </c>
      <c r="AR1130" s="358">
        <v>1</v>
      </c>
      <c r="AS1130" s="359">
        <v>1</v>
      </c>
      <c r="AT1130" s="364">
        <v>0.0721861525408278</v>
      </c>
      <c r="AU1130" s="361">
        <v>0.222222222222222</v>
      </c>
      <c r="AV1130" s="362">
        <v>0</v>
      </c>
      <c r="AW1130" s="362">
        <v>0</v>
      </c>
      <c r="AX1130" s="362">
        <v>0.0612903225806452</v>
      </c>
      <c r="AY1130" s="142"/>
      <c r="AZ1130" s="140"/>
    </row>
    <row r="1131" spans="1:52">
      <c r="A1131" s="138"/>
      <c r="B1131" s="142"/>
      <c r="C1131" s="172" t="s">
        <v>1972</v>
      </c>
      <c r="D1131" s="166" t="s">
        <v>26</v>
      </c>
      <c r="E1131" s="166" t="s">
        <v>1973</v>
      </c>
      <c r="F1131" s="167" t="s">
        <v>2112</v>
      </c>
      <c r="G1131" s="195" t="s">
        <v>2113</v>
      </c>
      <c r="H1131" s="195" t="s">
        <v>2113</v>
      </c>
      <c r="I1131" s="195" t="s">
        <v>2113</v>
      </c>
      <c r="J1131" s="195" t="s">
        <v>2113</v>
      </c>
      <c r="K1131" s="168">
        <v>0.9</v>
      </c>
      <c r="L1131" s="169">
        <v>0.98</v>
      </c>
      <c r="M1131" s="169">
        <v>0.954545454545455</v>
      </c>
      <c r="N1131" s="170">
        <v>0.978260869565217</v>
      </c>
      <c r="O1131" s="170">
        <v>0.977627118644068</v>
      </c>
      <c r="P1131" s="356">
        <v>0.9</v>
      </c>
      <c r="Q1131" s="357">
        <v>0.925925925925926</v>
      </c>
      <c r="R1131" s="169">
        <v>0.981680071492404</v>
      </c>
      <c r="S1131" s="169">
        <v>0.825569250052225</v>
      </c>
      <c r="T1131" s="169">
        <v>0.938987861869962</v>
      </c>
      <c r="U1131" s="356">
        <v>0.9</v>
      </c>
      <c r="V1131" s="169">
        <v>0.669940658890935</v>
      </c>
      <c r="W1131" s="169">
        <v>0.807864164432529</v>
      </c>
      <c r="X1131" s="169">
        <v>0.663881345310215</v>
      </c>
      <c r="Y1131" s="169">
        <v>0.717788476617633</v>
      </c>
      <c r="Z1131" s="356">
        <v>0.92</v>
      </c>
      <c r="AA1131" s="356" t="s">
        <v>40</v>
      </c>
      <c r="AB1131" s="356" t="s">
        <v>40</v>
      </c>
      <c r="AC1131" s="356" t="s">
        <v>40</v>
      </c>
      <c r="AD1131" s="356">
        <v>0</v>
      </c>
      <c r="AE1131" s="356">
        <v>0.92</v>
      </c>
      <c r="AF1131" s="169">
        <v>0.993939393939394</v>
      </c>
      <c r="AG1131" s="169">
        <v>0.971887550200803</v>
      </c>
      <c r="AH1131" s="169">
        <v>0.952830188679245</v>
      </c>
      <c r="AI1131" s="169">
        <v>0.979227659277847</v>
      </c>
      <c r="AJ1131" s="356">
        <v>0.92</v>
      </c>
      <c r="AK1131" s="169">
        <v>0.93329240843053</v>
      </c>
      <c r="AL1131" s="169">
        <v>0.902144772117963</v>
      </c>
      <c r="AM1131" s="169">
        <v>0.929392103613954</v>
      </c>
      <c r="AN1131" s="169">
        <v>0.948664267287682</v>
      </c>
      <c r="AO1131" s="168">
        <v>0.99</v>
      </c>
      <c r="AP1131" s="358">
        <v>1</v>
      </c>
      <c r="AQ1131" s="358">
        <v>1</v>
      </c>
      <c r="AR1131" s="358">
        <v>1</v>
      </c>
      <c r="AS1131" s="359">
        <v>1</v>
      </c>
      <c r="AT1131" s="364">
        <v>0.0721861525408278</v>
      </c>
      <c r="AU1131" s="361">
        <v>0.857142857142857</v>
      </c>
      <c r="AV1131" s="362">
        <v>0</v>
      </c>
      <c r="AW1131" s="362">
        <v>0</v>
      </c>
      <c r="AX1131" s="362">
        <v>0.1</v>
      </c>
      <c r="AY1131" s="142"/>
      <c r="AZ1131" s="140"/>
    </row>
    <row r="1132" spans="1:52">
      <c r="A1132" s="138"/>
      <c r="B1132" s="142"/>
      <c r="C1132" s="172" t="s">
        <v>1972</v>
      </c>
      <c r="D1132" s="166" t="s">
        <v>26</v>
      </c>
      <c r="E1132" s="166" t="s">
        <v>1973</v>
      </c>
      <c r="F1132" s="167" t="s">
        <v>2114</v>
      </c>
      <c r="G1132" s="195" t="s">
        <v>2115</v>
      </c>
      <c r="H1132" s="195" t="s">
        <v>2115</v>
      </c>
      <c r="I1132" s="195" t="s">
        <v>2115</v>
      </c>
      <c r="J1132" s="195" t="s">
        <v>2115</v>
      </c>
      <c r="K1132" s="168">
        <v>0.9</v>
      </c>
      <c r="L1132" s="169">
        <v>0.976190476190476</v>
      </c>
      <c r="M1132" s="169">
        <v>0.918918918918919</v>
      </c>
      <c r="N1132" s="170">
        <v>1</v>
      </c>
      <c r="O1132" s="170">
        <v>0.971383147853736</v>
      </c>
      <c r="P1132" s="356">
        <v>0.9</v>
      </c>
      <c r="Q1132" s="357">
        <v>0.0388441496920891</v>
      </c>
      <c r="R1132" s="169">
        <v>0.985135135135135</v>
      </c>
      <c r="S1132" s="169">
        <v>0.974665042630938</v>
      </c>
      <c r="T1132" s="169">
        <v>0.926008850025563</v>
      </c>
      <c r="U1132" s="356">
        <v>0.9</v>
      </c>
      <c r="V1132" s="169">
        <v>0.616295594504974</v>
      </c>
      <c r="W1132" s="169">
        <v>0.923873873873874</v>
      </c>
      <c r="X1132" s="169">
        <v>0.833617539585871</v>
      </c>
      <c r="Y1132" s="169">
        <v>0.840047247148423</v>
      </c>
      <c r="Z1132" s="356">
        <v>0.92</v>
      </c>
      <c r="AA1132" s="356" t="s">
        <v>40</v>
      </c>
      <c r="AB1132" s="356" t="s">
        <v>40</v>
      </c>
      <c r="AC1132" s="356" t="s">
        <v>40</v>
      </c>
      <c r="AD1132" s="356" t="s">
        <v>40</v>
      </c>
      <c r="AE1132" s="356">
        <v>0.92</v>
      </c>
      <c r="AF1132" s="169">
        <v>1</v>
      </c>
      <c r="AG1132" s="169">
        <v>1</v>
      </c>
      <c r="AH1132" s="169">
        <v>1</v>
      </c>
      <c r="AI1132" s="169">
        <v>0.995348837209302</v>
      </c>
      <c r="AJ1132" s="356">
        <v>0.92</v>
      </c>
      <c r="AK1132" s="169">
        <v>0.94197063003316</v>
      </c>
      <c r="AL1132" s="169">
        <v>0.951801801801802</v>
      </c>
      <c r="AM1132" s="169">
        <v>0.959561510353228</v>
      </c>
      <c r="AN1132" s="169">
        <v>0.961109250215962</v>
      </c>
      <c r="AO1132" s="168">
        <v>0.99</v>
      </c>
      <c r="AP1132" s="358">
        <v>1</v>
      </c>
      <c r="AQ1132" s="358">
        <v>1</v>
      </c>
      <c r="AR1132" s="358">
        <v>1</v>
      </c>
      <c r="AS1132" s="359">
        <v>1</v>
      </c>
      <c r="AT1132" s="364">
        <v>0.0721861525408278</v>
      </c>
      <c r="AU1132" s="361">
        <v>0.666666666666667</v>
      </c>
      <c r="AV1132" s="362">
        <v>0</v>
      </c>
      <c r="AW1132" s="362">
        <v>0.222222222222222</v>
      </c>
      <c r="AX1132" s="362">
        <v>0.0938775510204082</v>
      </c>
      <c r="AY1132" s="142"/>
      <c r="AZ1132" s="140"/>
    </row>
    <row r="1133" spans="1:52">
      <c r="A1133" s="138"/>
      <c r="B1133" s="142"/>
      <c r="C1133" s="172" t="s">
        <v>1972</v>
      </c>
      <c r="D1133" s="166" t="s">
        <v>26</v>
      </c>
      <c r="E1133" s="166" t="s">
        <v>1973</v>
      </c>
      <c r="F1133" s="167" t="s">
        <v>2116</v>
      </c>
      <c r="G1133" s="195" t="s">
        <v>2117</v>
      </c>
      <c r="H1133" s="195" t="s">
        <v>2117</v>
      </c>
      <c r="I1133" s="195" t="s">
        <v>2117</v>
      </c>
      <c r="J1133" s="195" t="s">
        <v>2117</v>
      </c>
      <c r="K1133" s="168">
        <v>0.9</v>
      </c>
      <c r="L1133" s="169">
        <v>0.838709677419355</v>
      </c>
      <c r="M1133" s="169">
        <v>0.846153846153846</v>
      </c>
      <c r="N1133" s="170">
        <v>0.866666666666667</v>
      </c>
      <c r="O1133" s="170">
        <v>0.904411764705882</v>
      </c>
      <c r="P1133" s="356">
        <v>0.9</v>
      </c>
      <c r="Q1133" s="357">
        <v>0.586414186955215</v>
      </c>
      <c r="R1133" s="169">
        <v>0.804036458333333</v>
      </c>
      <c r="S1133" s="169">
        <v>0.929198184568835</v>
      </c>
      <c r="T1133" s="169">
        <v>0.932423936895795</v>
      </c>
      <c r="U1133" s="356">
        <v>0.9</v>
      </c>
      <c r="V1133" s="169">
        <v>0.421400661256387</v>
      </c>
      <c r="W1133" s="169">
        <v>0.552734375</v>
      </c>
      <c r="X1133" s="169">
        <v>0.451739788199697</v>
      </c>
      <c r="Y1133" s="169">
        <v>0.53682462487397</v>
      </c>
      <c r="Z1133" s="356">
        <v>0.92</v>
      </c>
      <c r="AA1133" s="356" t="s">
        <v>40</v>
      </c>
      <c r="AB1133" s="356" t="s">
        <v>40</v>
      </c>
      <c r="AC1133" s="356">
        <v>1</v>
      </c>
      <c r="AD1133" s="356">
        <v>1</v>
      </c>
      <c r="AE1133" s="356">
        <v>0.92</v>
      </c>
      <c r="AF1133" s="169">
        <v>0.909090909090909</v>
      </c>
      <c r="AG1133" s="169">
        <v>1</v>
      </c>
      <c r="AH1133" s="169">
        <v>0.807692307692308</v>
      </c>
      <c r="AI1133" s="169">
        <v>0.974308300395257</v>
      </c>
      <c r="AJ1133" s="356">
        <v>0.92</v>
      </c>
      <c r="AK1133" s="169">
        <v>0.775773970544034</v>
      </c>
      <c r="AL1133" s="169">
        <v>0.712890625</v>
      </c>
      <c r="AM1133" s="169">
        <v>0.833938294010889</v>
      </c>
      <c r="AN1133" s="169">
        <v>0.875097857803715</v>
      </c>
      <c r="AO1133" s="168">
        <v>0.99</v>
      </c>
      <c r="AP1133" s="358">
        <v>1</v>
      </c>
      <c r="AQ1133" s="358">
        <v>1</v>
      </c>
      <c r="AR1133" s="358">
        <v>1</v>
      </c>
      <c r="AS1133" s="359">
        <v>1</v>
      </c>
      <c r="AT1133" s="364">
        <v>0.0721861525408278</v>
      </c>
      <c r="AU1133" s="361">
        <v>0</v>
      </c>
      <c r="AV1133" s="362">
        <v>0.166666666666667</v>
      </c>
      <c r="AW1133" s="362">
        <v>0</v>
      </c>
      <c r="AX1133" s="362">
        <v>0.0878378378378378</v>
      </c>
      <c r="AY1133" s="142"/>
      <c r="AZ1133" s="140"/>
    </row>
    <row r="1134" spans="1:52">
      <c r="A1134" s="138"/>
      <c r="B1134" s="142"/>
      <c r="C1134" s="172" t="s">
        <v>1972</v>
      </c>
      <c r="D1134" s="166" t="s">
        <v>26</v>
      </c>
      <c r="E1134" s="166" t="s">
        <v>1973</v>
      </c>
      <c r="F1134" s="167" t="s">
        <v>2118</v>
      </c>
      <c r="G1134" s="195" t="s">
        <v>2119</v>
      </c>
      <c r="H1134" s="195" t="s">
        <v>2119</v>
      </c>
      <c r="I1134" s="195" t="s">
        <v>2119</v>
      </c>
      <c r="J1134" s="195" t="s">
        <v>2119</v>
      </c>
      <c r="K1134" s="168">
        <v>0.9</v>
      </c>
      <c r="L1134" s="169">
        <v>0.801980198019802</v>
      </c>
      <c r="M1134" s="169">
        <v>0.827956989247312</v>
      </c>
      <c r="N1134" s="170">
        <v>0.844660194174757</v>
      </c>
      <c r="O1134" s="170">
        <v>0.85137861466039</v>
      </c>
      <c r="P1134" s="356">
        <v>0.9</v>
      </c>
      <c r="Q1134" s="357">
        <v>0.840955806783145</v>
      </c>
      <c r="R1134" s="169">
        <v>0.897089397089397</v>
      </c>
      <c r="S1134" s="169">
        <v>0.9145056726094</v>
      </c>
      <c r="T1134" s="169">
        <v>0.916199884244499</v>
      </c>
      <c r="U1134" s="356">
        <v>0.9</v>
      </c>
      <c r="V1134" s="169">
        <v>0.711330935251799</v>
      </c>
      <c r="W1134" s="169">
        <v>0.838617463617464</v>
      </c>
      <c r="X1134" s="169">
        <v>0.712722852512156</v>
      </c>
      <c r="Y1134" s="169">
        <v>0.777975063518379</v>
      </c>
      <c r="Z1134" s="356">
        <v>0.92</v>
      </c>
      <c r="AA1134" s="356" t="s">
        <v>40</v>
      </c>
      <c r="AB1134" s="356" t="s">
        <v>40</v>
      </c>
      <c r="AC1134" s="356" t="s">
        <v>40</v>
      </c>
      <c r="AD1134" s="356">
        <v>1</v>
      </c>
      <c r="AE1134" s="356">
        <v>0.92</v>
      </c>
      <c r="AF1134" s="169">
        <v>0.999240121580547</v>
      </c>
      <c r="AG1134" s="169">
        <v>0.994337485843715</v>
      </c>
      <c r="AH1134" s="169">
        <v>0.997734994337486</v>
      </c>
      <c r="AI1134" s="169">
        <v>0.99771085891153</v>
      </c>
      <c r="AJ1134" s="356">
        <v>0.92</v>
      </c>
      <c r="AK1134" s="169">
        <v>0.904419321685509</v>
      </c>
      <c r="AL1134" s="169">
        <v>0.920997920997921</v>
      </c>
      <c r="AM1134" s="169">
        <v>0.933684494867639</v>
      </c>
      <c r="AN1134" s="169">
        <v>0.942873258779674</v>
      </c>
      <c r="AO1134" s="168">
        <v>0.99</v>
      </c>
      <c r="AP1134" s="358">
        <v>1</v>
      </c>
      <c r="AQ1134" s="358">
        <v>1</v>
      </c>
      <c r="AR1134" s="358">
        <v>1</v>
      </c>
      <c r="AS1134" s="359">
        <v>1</v>
      </c>
      <c r="AT1134" s="364">
        <v>0.0721861525408278</v>
      </c>
      <c r="AU1134" s="361">
        <v>0.09375</v>
      </c>
      <c r="AV1134" s="362">
        <v>0</v>
      </c>
      <c r="AW1134" s="362">
        <v>0</v>
      </c>
      <c r="AX1134" s="362">
        <v>0.0578871201157742</v>
      </c>
      <c r="AY1134" s="142"/>
      <c r="AZ1134" s="140"/>
    </row>
    <row r="1135" spans="1:52">
      <c r="A1135" s="138"/>
      <c r="B1135" s="142"/>
      <c r="C1135" s="172" t="s">
        <v>1972</v>
      </c>
      <c r="D1135" s="166" t="s">
        <v>26</v>
      </c>
      <c r="E1135" s="166" t="s">
        <v>1973</v>
      </c>
      <c r="F1135" s="167" t="s">
        <v>2120</v>
      </c>
      <c r="G1135" s="195" t="s">
        <v>2121</v>
      </c>
      <c r="H1135" s="195" t="s">
        <v>2121</v>
      </c>
      <c r="I1135" s="195" t="s">
        <v>2121</v>
      </c>
      <c r="J1135" s="195" t="s">
        <v>2121</v>
      </c>
      <c r="K1135" s="168">
        <v>0.9</v>
      </c>
      <c r="L1135" s="169">
        <v>0.853658536585366</v>
      </c>
      <c r="M1135" s="169">
        <v>0.805555555555556</v>
      </c>
      <c r="N1135" s="170">
        <v>0.891891891891892</v>
      </c>
      <c r="O1135" s="170">
        <v>0.897021276595745</v>
      </c>
      <c r="P1135" s="356">
        <v>0.9</v>
      </c>
      <c r="Q1135" s="357">
        <v>0.864508736751647</v>
      </c>
      <c r="R1135" s="169">
        <v>0.958850056369786</v>
      </c>
      <c r="S1135" s="169">
        <v>0.910937046707282</v>
      </c>
      <c r="T1135" s="169">
        <v>0.817813241319819</v>
      </c>
      <c r="U1135" s="356">
        <v>0.9</v>
      </c>
      <c r="V1135" s="169">
        <v>0.607562303065024</v>
      </c>
      <c r="W1135" s="169">
        <v>0.658399098083427</v>
      </c>
      <c r="X1135" s="169">
        <v>0.648389904264578</v>
      </c>
      <c r="Y1135" s="169">
        <v>0.649406944144921</v>
      </c>
      <c r="Z1135" s="356">
        <v>0.92</v>
      </c>
      <c r="AA1135" s="356" t="s">
        <v>40</v>
      </c>
      <c r="AB1135" s="356" t="s">
        <v>40</v>
      </c>
      <c r="AC1135" s="356" t="s">
        <v>40</v>
      </c>
      <c r="AD1135" s="356" t="s">
        <v>40</v>
      </c>
      <c r="AE1135" s="356">
        <v>0.92</v>
      </c>
      <c r="AF1135" s="169">
        <v>1</v>
      </c>
      <c r="AG1135" s="169">
        <v>1</v>
      </c>
      <c r="AH1135" s="169">
        <v>0.989795918367347</v>
      </c>
      <c r="AI1135" s="169">
        <v>0.996210925165772</v>
      </c>
      <c r="AJ1135" s="356">
        <v>0.92</v>
      </c>
      <c r="AK1135" s="169">
        <v>0.785161844743626</v>
      </c>
      <c r="AL1135" s="169">
        <v>0.788049605411499</v>
      </c>
      <c r="AM1135" s="169">
        <v>0.837249782419495</v>
      </c>
      <c r="AN1135" s="169">
        <v>0.866314427431529</v>
      </c>
      <c r="AO1135" s="168">
        <v>0.99</v>
      </c>
      <c r="AP1135" s="358">
        <v>1</v>
      </c>
      <c r="AQ1135" s="358">
        <v>1</v>
      </c>
      <c r="AR1135" s="358">
        <v>1</v>
      </c>
      <c r="AS1135" s="359">
        <v>1</v>
      </c>
      <c r="AT1135" s="364">
        <v>0.0721861525408278</v>
      </c>
      <c r="AU1135" s="361">
        <v>0.25</v>
      </c>
      <c r="AV1135" s="362">
        <v>0</v>
      </c>
      <c r="AW1135" s="362">
        <v>0</v>
      </c>
      <c r="AX1135" s="362">
        <v>0.0973451327433628</v>
      </c>
      <c r="AY1135" s="142"/>
      <c r="AZ1135" s="140"/>
    </row>
    <row r="1136" spans="1:52">
      <c r="A1136" s="138"/>
      <c r="B1136" s="142"/>
      <c r="C1136" s="172" t="s">
        <v>1972</v>
      </c>
      <c r="D1136" s="166" t="s">
        <v>26</v>
      </c>
      <c r="E1136" s="166" t="s">
        <v>1973</v>
      </c>
      <c r="F1136" s="167" t="s">
        <v>2122</v>
      </c>
      <c r="G1136" s="195" t="s">
        <v>2123</v>
      </c>
      <c r="H1136" s="195" t="s">
        <v>2123</v>
      </c>
      <c r="I1136" s="195" t="s">
        <v>2123</v>
      </c>
      <c r="J1136" s="195" t="s">
        <v>2123</v>
      </c>
      <c r="K1136" s="168">
        <v>0.9</v>
      </c>
      <c r="L1136" s="169">
        <v>1</v>
      </c>
      <c r="M1136" s="169">
        <v>0.857142857142857</v>
      </c>
      <c r="N1136" s="170">
        <v>0.9</v>
      </c>
      <c r="O1136" s="170">
        <v>0.903508771929825</v>
      </c>
      <c r="P1136" s="356">
        <v>0.9</v>
      </c>
      <c r="Q1136" s="357">
        <v>0.922886452069331</v>
      </c>
      <c r="R1136" s="169">
        <v>0.96969696969697</v>
      </c>
      <c r="S1136" s="169">
        <v>0.990951863916033</v>
      </c>
      <c r="T1136" s="169">
        <v>0.963467048710602</v>
      </c>
      <c r="U1136" s="356">
        <v>0.9</v>
      </c>
      <c r="V1136" s="169">
        <v>0.857446055889636</v>
      </c>
      <c r="W1136" s="169">
        <v>0.834776334776335</v>
      </c>
      <c r="X1136" s="169">
        <v>0.910966340933768</v>
      </c>
      <c r="Y1136" s="169">
        <v>0.819408837279445</v>
      </c>
      <c r="Z1136" s="356">
        <v>0.92</v>
      </c>
      <c r="AA1136" s="356" t="s">
        <v>40</v>
      </c>
      <c r="AB1136" s="356" t="s">
        <v>40</v>
      </c>
      <c r="AC1136" s="356" t="s">
        <v>40</v>
      </c>
      <c r="AD1136" s="356">
        <v>0</v>
      </c>
      <c r="AE1136" s="356">
        <v>0.92</v>
      </c>
      <c r="AF1136" s="169">
        <v>1</v>
      </c>
      <c r="AG1136" s="169">
        <v>1</v>
      </c>
      <c r="AH1136" s="169">
        <v>1</v>
      </c>
      <c r="AI1136" s="169">
        <v>0.969428007889546</v>
      </c>
      <c r="AJ1136" s="356">
        <v>0.92</v>
      </c>
      <c r="AK1136" s="169">
        <v>0.875132649451716</v>
      </c>
      <c r="AL1136" s="169">
        <v>0.878066378066378</v>
      </c>
      <c r="AM1136" s="169">
        <v>0.948606587043069</v>
      </c>
      <c r="AN1136" s="169">
        <v>0.922523971698943</v>
      </c>
      <c r="AO1136" s="168">
        <v>0.99</v>
      </c>
      <c r="AP1136" s="358">
        <v>1</v>
      </c>
      <c r="AQ1136" s="358">
        <v>1</v>
      </c>
      <c r="AR1136" s="358">
        <v>1</v>
      </c>
      <c r="AS1136" s="359">
        <v>1</v>
      </c>
      <c r="AT1136" s="364">
        <v>0.0721861525408278</v>
      </c>
      <c r="AU1136" s="361">
        <v>0.428571428571429</v>
      </c>
      <c r="AV1136" s="362">
        <v>0</v>
      </c>
      <c r="AW1136" s="362">
        <v>0.1</v>
      </c>
      <c r="AX1136" s="362">
        <v>0.0838709677419355</v>
      </c>
      <c r="AY1136" s="142"/>
      <c r="AZ1136" s="140"/>
    </row>
    <row r="1137" spans="1:52">
      <c r="A1137" s="138"/>
      <c r="B1137" s="142"/>
      <c r="C1137" s="172" t="s">
        <v>1972</v>
      </c>
      <c r="D1137" s="166" t="s">
        <v>26</v>
      </c>
      <c r="E1137" s="166" t="s">
        <v>1973</v>
      </c>
      <c r="F1137" s="167" t="s">
        <v>2124</v>
      </c>
      <c r="G1137" s="195" t="s">
        <v>2125</v>
      </c>
      <c r="H1137" s="195" t="s">
        <v>2125</v>
      </c>
      <c r="I1137" s="195" t="s">
        <v>2125</v>
      </c>
      <c r="J1137" s="195" t="s">
        <v>2125</v>
      </c>
      <c r="K1137" s="168">
        <v>0.9</v>
      </c>
      <c r="L1137" s="169">
        <v>0.96</v>
      </c>
      <c r="M1137" s="169">
        <v>0.819672131147541</v>
      </c>
      <c r="N1137" s="170">
        <v>0.904109589041096</v>
      </c>
      <c r="O1137" s="170">
        <v>0.92093023255814</v>
      </c>
      <c r="P1137" s="356">
        <v>0.9</v>
      </c>
      <c r="Q1137" s="357">
        <v>0.967506092607636</v>
      </c>
      <c r="R1137" s="169">
        <v>0.951448707909162</v>
      </c>
      <c r="S1137" s="169">
        <v>0.965610859728507</v>
      </c>
      <c r="T1137" s="169">
        <v>0.953468978140879</v>
      </c>
      <c r="U1137" s="356">
        <v>0.9</v>
      </c>
      <c r="V1137" s="169">
        <v>0.80442729488221</v>
      </c>
      <c r="W1137" s="169">
        <v>0.919342208300705</v>
      </c>
      <c r="X1137" s="169">
        <v>0.85158371040724</v>
      </c>
      <c r="Y1137" s="169">
        <v>0.823847855431564</v>
      </c>
      <c r="Z1137" s="356">
        <v>0.92</v>
      </c>
      <c r="AA1137" s="356" t="s">
        <v>40</v>
      </c>
      <c r="AB1137" s="356" t="s">
        <v>40</v>
      </c>
      <c r="AC1137" s="356" t="s">
        <v>40</v>
      </c>
      <c r="AD1137" s="356" t="s">
        <v>40</v>
      </c>
      <c r="AE1137" s="356">
        <v>0.92</v>
      </c>
      <c r="AF1137" s="169">
        <v>0.997690531177829</v>
      </c>
      <c r="AG1137" s="169">
        <v>1</v>
      </c>
      <c r="AH1137" s="169">
        <v>0.993630573248408</v>
      </c>
      <c r="AI1137" s="169">
        <v>0.95566261695294</v>
      </c>
      <c r="AJ1137" s="356">
        <v>0.92</v>
      </c>
      <c r="AK1137" s="169">
        <v>0.947817258883249</v>
      </c>
      <c r="AL1137" s="169">
        <v>0.962803445575568</v>
      </c>
      <c r="AM1137" s="169">
        <v>0.96289592760181</v>
      </c>
      <c r="AN1137" s="169">
        <v>0.961469692365317</v>
      </c>
      <c r="AO1137" s="168">
        <v>0.99</v>
      </c>
      <c r="AP1137" s="358">
        <v>1</v>
      </c>
      <c r="AQ1137" s="358">
        <v>1</v>
      </c>
      <c r="AR1137" s="358">
        <v>1</v>
      </c>
      <c r="AS1137" s="359">
        <v>1</v>
      </c>
      <c r="AT1137" s="364">
        <v>0.0721861525408278</v>
      </c>
      <c r="AU1137" s="361">
        <v>0.8</v>
      </c>
      <c r="AV1137" s="362">
        <v>0.0833333333333333</v>
      </c>
      <c r="AW1137" s="362">
        <v>0</v>
      </c>
      <c r="AX1137" s="362">
        <v>0.074468085106383</v>
      </c>
      <c r="AY1137" s="142"/>
      <c r="AZ1137" s="140"/>
    </row>
    <row r="1138" spans="1:52">
      <c r="A1138" s="138"/>
      <c r="B1138" s="142"/>
      <c r="C1138" s="172" t="s">
        <v>1972</v>
      </c>
      <c r="D1138" s="166" t="s">
        <v>26</v>
      </c>
      <c r="E1138" s="166" t="s">
        <v>1973</v>
      </c>
      <c r="F1138" s="167" t="s">
        <v>2126</v>
      </c>
      <c r="G1138" s="195" t="s">
        <v>2127</v>
      </c>
      <c r="H1138" s="195" t="s">
        <v>2127</v>
      </c>
      <c r="I1138" s="195" t="s">
        <v>2127</v>
      </c>
      <c r="J1138" s="195" t="s">
        <v>2127</v>
      </c>
      <c r="K1138" s="168">
        <v>0.9</v>
      </c>
      <c r="L1138" s="169">
        <v>0.814814814814815</v>
      </c>
      <c r="M1138" s="169">
        <v>0.755555555555556</v>
      </c>
      <c r="N1138" s="170">
        <v>0.823529411764706</v>
      </c>
      <c r="O1138" s="170">
        <v>0.838485804416404</v>
      </c>
      <c r="P1138" s="356">
        <v>0.9</v>
      </c>
      <c r="Q1138" s="357">
        <v>0.966725820763088</v>
      </c>
      <c r="R1138" s="169">
        <v>0.974449339207048</v>
      </c>
      <c r="S1138" s="169">
        <v>0.963094988467184</v>
      </c>
      <c r="T1138" s="169">
        <v>0.953187738713152</v>
      </c>
      <c r="U1138" s="356">
        <v>0.9</v>
      </c>
      <c r="V1138" s="169">
        <v>0.675909494232476</v>
      </c>
      <c r="W1138" s="169">
        <v>0.825550660792952</v>
      </c>
      <c r="X1138" s="169">
        <v>0.759907737471168</v>
      </c>
      <c r="Y1138" s="169">
        <v>0.73719518166683</v>
      </c>
      <c r="Z1138" s="356">
        <v>0.92</v>
      </c>
      <c r="AA1138" s="356" t="s">
        <v>40</v>
      </c>
      <c r="AB1138" s="356" t="s">
        <v>40</v>
      </c>
      <c r="AC1138" s="356" t="s">
        <v>40</v>
      </c>
      <c r="AD1138" s="356" t="s">
        <v>40</v>
      </c>
      <c r="AE1138" s="356">
        <v>0.92</v>
      </c>
      <c r="AF1138" s="169">
        <v>0.975609756097561</v>
      </c>
      <c r="AG1138" s="169">
        <v>0.993506493506494</v>
      </c>
      <c r="AH1138" s="169">
        <v>1</v>
      </c>
      <c r="AI1138" s="169">
        <v>0.921589688506982</v>
      </c>
      <c r="AJ1138" s="356">
        <v>0.92</v>
      </c>
      <c r="AK1138" s="169">
        <v>0.895297249334516</v>
      </c>
      <c r="AL1138" s="169">
        <v>0.898237885462555</v>
      </c>
      <c r="AM1138" s="169">
        <v>0.909624659257706</v>
      </c>
      <c r="AN1138" s="169">
        <v>0.938228381157575</v>
      </c>
      <c r="AO1138" s="168">
        <v>0.99</v>
      </c>
      <c r="AP1138" s="358">
        <v>1</v>
      </c>
      <c r="AQ1138" s="358">
        <v>1</v>
      </c>
      <c r="AR1138" s="358">
        <v>1</v>
      </c>
      <c r="AS1138" s="359">
        <v>1</v>
      </c>
      <c r="AT1138" s="364">
        <v>0.0721861525408278</v>
      </c>
      <c r="AU1138" s="361">
        <v>0.416666666666667</v>
      </c>
      <c r="AV1138" s="362">
        <v>0.142857142857143</v>
      </c>
      <c r="AW1138" s="362">
        <v>0.0909090909090909</v>
      </c>
      <c r="AX1138" s="362">
        <v>0.0933852140077821</v>
      </c>
      <c r="AY1138" s="142"/>
      <c r="AZ1138" s="140"/>
    </row>
    <row r="1139" spans="1:52">
      <c r="A1139" s="138"/>
      <c r="B1139" s="142"/>
      <c r="C1139" s="172" t="s">
        <v>1972</v>
      </c>
      <c r="D1139" s="166" t="s">
        <v>26</v>
      </c>
      <c r="E1139" s="166" t="s">
        <v>1973</v>
      </c>
      <c r="F1139" s="167" t="s">
        <v>2128</v>
      </c>
      <c r="G1139" s="195" t="s">
        <v>2129</v>
      </c>
      <c r="H1139" s="195" t="s">
        <v>2129</v>
      </c>
      <c r="I1139" s="195" t="s">
        <v>2129</v>
      </c>
      <c r="J1139" s="195" t="s">
        <v>2129</v>
      </c>
      <c r="K1139" s="168">
        <v>0.9</v>
      </c>
      <c r="L1139" s="169">
        <v>0.78</v>
      </c>
      <c r="M1139" s="169">
        <v>0.810810810810811</v>
      </c>
      <c r="N1139" s="170">
        <v>0.844444444444444</v>
      </c>
      <c r="O1139" s="170">
        <v>0.787900874635568</v>
      </c>
      <c r="P1139" s="356">
        <v>0.9</v>
      </c>
      <c r="Q1139" s="357">
        <v>0.865525672371638</v>
      </c>
      <c r="R1139" s="169">
        <v>0.969253294289897</v>
      </c>
      <c r="S1139" s="169">
        <v>0.975330620549339</v>
      </c>
      <c r="T1139" s="169">
        <v>0.947983710858504</v>
      </c>
      <c r="U1139" s="356">
        <v>0.9</v>
      </c>
      <c r="V1139" s="169">
        <v>0.747677261613692</v>
      </c>
      <c r="W1139" s="169">
        <v>0.862371888726208</v>
      </c>
      <c r="X1139" s="169">
        <v>0.786368260427263</v>
      </c>
      <c r="Y1139" s="169">
        <v>0.807789977191508</v>
      </c>
      <c r="Z1139" s="356">
        <v>0.92</v>
      </c>
      <c r="AA1139" s="356">
        <v>0</v>
      </c>
      <c r="AB1139" s="356" t="s">
        <v>40</v>
      </c>
      <c r="AC1139" s="356" t="s">
        <v>40</v>
      </c>
      <c r="AD1139" s="356">
        <v>0</v>
      </c>
      <c r="AE1139" s="356">
        <v>0.92</v>
      </c>
      <c r="AF1139" s="169">
        <v>1</v>
      </c>
      <c r="AG1139" s="169">
        <v>0.998552821997106</v>
      </c>
      <c r="AH1139" s="169">
        <v>0.99936788874842</v>
      </c>
      <c r="AI1139" s="169">
        <v>0.997692894487134</v>
      </c>
      <c r="AJ1139" s="356">
        <v>0.92</v>
      </c>
      <c r="AK1139" s="169">
        <v>0.907380254154448</v>
      </c>
      <c r="AL1139" s="169">
        <v>0.94289897510981</v>
      </c>
      <c r="AM1139" s="169">
        <v>0.962105798575788</v>
      </c>
      <c r="AN1139" s="169">
        <v>0.961282041811332</v>
      </c>
      <c r="AO1139" s="168">
        <v>0.99</v>
      </c>
      <c r="AP1139" s="358">
        <v>1</v>
      </c>
      <c r="AQ1139" s="358">
        <v>1</v>
      </c>
      <c r="AR1139" s="358">
        <v>1</v>
      </c>
      <c r="AS1139" s="359">
        <v>1</v>
      </c>
      <c r="AT1139" s="364">
        <v>0.0721861525408278</v>
      </c>
      <c r="AU1139" s="361">
        <v>0.0909090909090909</v>
      </c>
      <c r="AV1139" s="362">
        <v>0</v>
      </c>
      <c r="AW1139" s="362">
        <v>0</v>
      </c>
      <c r="AX1139" s="362">
        <v>0.0896860986547085</v>
      </c>
      <c r="AY1139" s="142"/>
      <c r="AZ1139" s="140"/>
    </row>
    <row r="1140" spans="1:52">
      <c r="A1140" s="138"/>
      <c r="B1140" s="142"/>
      <c r="C1140" s="172" t="s">
        <v>1972</v>
      </c>
      <c r="D1140" s="166" t="s">
        <v>26</v>
      </c>
      <c r="E1140" s="166" t="s">
        <v>1973</v>
      </c>
      <c r="F1140" s="167" t="s">
        <v>2130</v>
      </c>
      <c r="G1140" s="195" t="s">
        <v>2131</v>
      </c>
      <c r="H1140" s="195" t="s">
        <v>2131</v>
      </c>
      <c r="I1140" s="195" t="s">
        <v>2131</v>
      </c>
      <c r="J1140" s="195" t="s">
        <v>2131</v>
      </c>
      <c r="K1140" s="168">
        <v>0.9</v>
      </c>
      <c r="L1140" s="169">
        <v>0.966666666666667</v>
      </c>
      <c r="M1140" s="169">
        <v>0.851851851851852</v>
      </c>
      <c r="N1140" s="170">
        <v>0.866666666666667</v>
      </c>
      <c r="O1140" s="170">
        <v>0.909502262443439</v>
      </c>
      <c r="P1140" s="356">
        <v>0.9</v>
      </c>
      <c r="Q1140" s="357">
        <v>0.916982323232323</v>
      </c>
      <c r="R1140" s="169">
        <v>0.996686547382372</v>
      </c>
      <c r="S1140" s="169">
        <v>0.997047244094488</v>
      </c>
      <c r="T1140" s="169">
        <v>0.950299087247682</v>
      </c>
      <c r="U1140" s="356">
        <v>0.9</v>
      </c>
      <c r="V1140" s="169">
        <v>0.745896464646465</v>
      </c>
      <c r="W1140" s="169">
        <v>0.888667992047714</v>
      </c>
      <c r="X1140" s="169">
        <v>0.833989501312336</v>
      </c>
      <c r="Y1140" s="169">
        <v>0.789328185696242</v>
      </c>
      <c r="Z1140" s="356">
        <v>0.92</v>
      </c>
      <c r="AA1140" s="356" t="s">
        <v>40</v>
      </c>
      <c r="AB1140" s="356" t="s">
        <v>40</v>
      </c>
      <c r="AC1140" s="356" t="s">
        <v>40</v>
      </c>
      <c r="AD1140" s="356" t="s">
        <v>40</v>
      </c>
      <c r="AE1140" s="356">
        <v>0.92</v>
      </c>
      <c r="AF1140" s="169">
        <v>1</v>
      </c>
      <c r="AG1140" s="169">
        <v>1</v>
      </c>
      <c r="AH1140" s="169">
        <v>1</v>
      </c>
      <c r="AI1140" s="169">
        <v>0.99294532627866</v>
      </c>
      <c r="AJ1140" s="356">
        <v>0.92</v>
      </c>
      <c r="AK1140" s="169">
        <v>0.885732323232323</v>
      </c>
      <c r="AL1140" s="169">
        <v>0.924453280318091</v>
      </c>
      <c r="AM1140" s="169">
        <v>0.949803149606299</v>
      </c>
      <c r="AN1140" s="169">
        <v>0.935928600367007</v>
      </c>
      <c r="AO1140" s="168">
        <v>0.99</v>
      </c>
      <c r="AP1140" s="358">
        <v>1</v>
      </c>
      <c r="AQ1140" s="358">
        <v>1</v>
      </c>
      <c r="AR1140" s="358">
        <v>1</v>
      </c>
      <c r="AS1140" s="359">
        <v>1</v>
      </c>
      <c r="AT1140" s="364">
        <v>0.0721861525408278</v>
      </c>
      <c r="AU1140" s="361">
        <v>0.272727272727273</v>
      </c>
      <c r="AV1140" s="362">
        <v>0</v>
      </c>
      <c r="AW1140" s="362">
        <v>0</v>
      </c>
      <c r="AX1140" s="362">
        <v>0.065843621399177</v>
      </c>
      <c r="AY1140" s="142"/>
      <c r="AZ1140" s="140"/>
    </row>
    <row r="1141" spans="1:52">
      <c r="A1141" s="138"/>
      <c r="B1141" s="142"/>
      <c r="C1141" s="172" t="s">
        <v>1972</v>
      </c>
      <c r="D1141" s="166" t="s">
        <v>26</v>
      </c>
      <c r="E1141" s="166" t="s">
        <v>1973</v>
      </c>
      <c r="F1141" s="167" t="s">
        <v>2132</v>
      </c>
      <c r="G1141" s="195" t="s">
        <v>2133</v>
      </c>
      <c r="H1141" s="195" t="s">
        <v>2133</v>
      </c>
      <c r="I1141" s="195" t="s">
        <v>2133</v>
      </c>
      <c r="J1141" s="195" t="s">
        <v>2133</v>
      </c>
      <c r="K1141" s="168">
        <v>0.9</v>
      </c>
      <c r="L1141" s="169">
        <v>0.954545454545455</v>
      </c>
      <c r="M1141" s="169">
        <v>0.894736842105263</v>
      </c>
      <c r="N1141" s="170">
        <v>1</v>
      </c>
      <c r="O1141" s="170">
        <v>0.950636942675159</v>
      </c>
      <c r="P1141" s="356">
        <v>0.9</v>
      </c>
      <c r="Q1141" s="357">
        <v>0.904088844018173</v>
      </c>
      <c r="R1141" s="169">
        <v>0.997856377277599</v>
      </c>
      <c r="S1141" s="169">
        <v>0.989915074309979</v>
      </c>
      <c r="T1141" s="169">
        <v>0.976790085969673</v>
      </c>
      <c r="U1141" s="356">
        <v>0.9</v>
      </c>
      <c r="V1141" s="169">
        <v>0.800605754669359</v>
      </c>
      <c r="W1141" s="169">
        <v>0.941050375133976</v>
      </c>
      <c r="X1141" s="169">
        <v>0.857749469214437</v>
      </c>
      <c r="Y1141" s="169">
        <v>0.865029510561175</v>
      </c>
      <c r="Z1141" s="356">
        <v>0.92</v>
      </c>
      <c r="AA1141" s="356" t="s">
        <v>40</v>
      </c>
      <c r="AB1141" s="356" t="s">
        <v>40</v>
      </c>
      <c r="AC1141" s="356" t="s">
        <v>40</v>
      </c>
      <c r="AD1141" s="356" t="s">
        <v>40</v>
      </c>
      <c r="AE1141" s="356">
        <v>0.92</v>
      </c>
      <c r="AF1141" s="169">
        <v>1</v>
      </c>
      <c r="AG1141" s="169">
        <v>1</v>
      </c>
      <c r="AH1141" s="169">
        <v>1</v>
      </c>
      <c r="AI1141" s="169">
        <v>0.927170868347339</v>
      </c>
      <c r="AJ1141" s="356">
        <v>0.92</v>
      </c>
      <c r="AK1141" s="169">
        <v>0.879353861686017</v>
      </c>
      <c r="AL1141" s="169">
        <v>0.956055734190782</v>
      </c>
      <c r="AM1141" s="169">
        <v>0.973991507430998</v>
      </c>
      <c r="AN1141" s="169">
        <v>0.950050291310041</v>
      </c>
      <c r="AO1141" s="168">
        <v>0.99</v>
      </c>
      <c r="AP1141" s="358">
        <v>1</v>
      </c>
      <c r="AQ1141" s="358">
        <v>1</v>
      </c>
      <c r="AR1141" s="358">
        <v>1</v>
      </c>
      <c r="AS1141" s="359">
        <v>1</v>
      </c>
      <c r="AT1141" s="364">
        <v>0.0721861525408278</v>
      </c>
      <c r="AU1141" s="361">
        <v>0.25</v>
      </c>
      <c r="AV1141" s="362">
        <v>0</v>
      </c>
      <c r="AW1141" s="362">
        <v>0.333333333333333</v>
      </c>
      <c r="AX1141" s="362">
        <v>0.0536912751677852</v>
      </c>
      <c r="AY1141" s="142"/>
      <c r="AZ1141" s="140"/>
    </row>
    <row r="1142" spans="1:52">
      <c r="A1142" s="138"/>
      <c r="B1142" s="142"/>
      <c r="C1142" s="172" t="s">
        <v>1972</v>
      </c>
      <c r="D1142" s="166" t="s">
        <v>26</v>
      </c>
      <c r="E1142" s="166" t="s">
        <v>1973</v>
      </c>
      <c r="F1142" s="167" t="s">
        <v>2134</v>
      </c>
      <c r="G1142" s="195" t="s">
        <v>2135</v>
      </c>
      <c r="H1142" s="195" t="s">
        <v>2135</v>
      </c>
      <c r="I1142" s="195" t="s">
        <v>2135</v>
      </c>
      <c r="J1142" s="195" t="s">
        <v>2135</v>
      </c>
      <c r="K1142" s="168">
        <v>0.9</v>
      </c>
      <c r="L1142" s="169">
        <v>0.96875</v>
      </c>
      <c r="M1142" s="169">
        <v>0.92</v>
      </c>
      <c r="N1142" s="170">
        <v>0.96551724137931</v>
      </c>
      <c r="O1142" s="170">
        <v>0.924107142857143</v>
      </c>
      <c r="P1142" s="356">
        <v>0.9</v>
      </c>
      <c r="Q1142" s="357">
        <v>0.940131578947368</v>
      </c>
      <c r="R1142" s="169">
        <v>0.977575757575758</v>
      </c>
      <c r="S1142" s="169">
        <v>0.969384662018794</v>
      </c>
      <c r="T1142" s="169">
        <v>0.95008175872093</v>
      </c>
      <c r="U1142" s="356">
        <v>0.9</v>
      </c>
      <c r="V1142" s="169">
        <v>0.817434210526316</v>
      </c>
      <c r="W1142" s="169">
        <v>0.872121212121212</v>
      </c>
      <c r="X1142" s="169">
        <v>0.839648378296453</v>
      </c>
      <c r="Y1142" s="169">
        <v>0.830634538517442</v>
      </c>
      <c r="Z1142" s="356">
        <v>0.92</v>
      </c>
      <c r="AA1142" s="356" t="s">
        <v>40</v>
      </c>
      <c r="AB1142" s="356" t="s">
        <v>40</v>
      </c>
      <c r="AC1142" s="356" t="s">
        <v>40</v>
      </c>
      <c r="AD1142" s="356" t="s">
        <v>40</v>
      </c>
      <c r="AE1142" s="356">
        <v>0.92</v>
      </c>
      <c r="AF1142" s="169">
        <v>0.992844364937388</v>
      </c>
      <c r="AG1142" s="169">
        <v>0.717333333333333</v>
      </c>
      <c r="AH1142" s="169">
        <v>0.656877897990726</v>
      </c>
      <c r="AI1142" s="169">
        <v>0.935850883563302</v>
      </c>
      <c r="AJ1142" s="356">
        <v>0.92</v>
      </c>
      <c r="AK1142" s="169">
        <v>0.913486842105263</v>
      </c>
      <c r="AL1142" s="169">
        <v>0.943030303030303</v>
      </c>
      <c r="AM1142" s="169">
        <v>0.942709912094574</v>
      </c>
      <c r="AN1142" s="169">
        <v>0.952341478924419</v>
      </c>
      <c r="AO1142" s="168">
        <v>0.99</v>
      </c>
      <c r="AP1142" s="358">
        <v>1</v>
      </c>
      <c r="AQ1142" s="358">
        <v>1</v>
      </c>
      <c r="AR1142" s="358">
        <v>1</v>
      </c>
      <c r="AS1142" s="359">
        <v>1</v>
      </c>
      <c r="AT1142" s="364">
        <v>0.0721861525408278</v>
      </c>
      <c r="AU1142" s="361">
        <v>0.125</v>
      </c>
      <c r="AV1142" s="362">
        <v>0</v>
      </c>
      <c r="AW1142" s="362">
        <v>0</v>
      </c>
      <c r="AX1142" s="362">
        <v>0.117117117117117</v>
      </c>
      <c r="AY1142" s="142"/>
      <c r="AZ1142" s="140"/>
    </row>
    <row r="1143" spans="1:52">
      <c r="A1143" s="138"/>
      <c r="B1143" s="142"/>
      <c r="C1143" s="172" t="s">
        <v>1972</v>
      </c>
      <c r="D1143" s="166" t="s">
        <v>26</v>
      </c>
      <c r="E1143" s="166" t="s">
        <v>1973</v>
      </c>
      <c r="F1143" s="167" t="s">
        <v>2136</v>
      </c>
      <c r="G1143" s="195" t="s">
        <v>2137</v>
      </c>
      <c r="H1143" s="195" t="s">
        <v>2137</v>
      </c>
      <c r="I1143" s="195" t="s">
        <v>2137</v>
      </c>
      <c r="J1143" s="195" t="s">
        <v>2137</v>
      </c>
      <c r="K1143" s="168">
        <v>0.9</v>
      </c>
      <c r="L1143" s="169">
        <v>0.964285714285714</v>
      </c>
      <c r="M1143" s="169">
        <v>0.96</v>
      </c>
      <c r="N1143" s="170">
        <v>0.827586206896552</v>
      </c>
      <c r="O1143" s="170">
        <v>0.879186602870813</v>
      </c>
      <c r="P1143" s="356">
        <v>0.9</v>
      </c>
      <c r="Q1143" s="357">
        <v>0.914043155288291</v>
      </c>
      <c r="R1143" s="169">
        <v>0.978454680534918</v>
      </c>
      <c r="S1143" s="169">
        <v>0.978142076502732</v>
      </c>
      <c r="T1143" s="169">
        <v>0.947076046323164</v>
      </c>
      <c r="U1143" s="356">
        <v>0.9</v>
      </c>
      <c r="V1143" s="169">
        <v>0.814644499469402</v>
      </c>
      <c r="W1143" s="169">
        <v>0.809806835066865</v>
      </c>
      <c r="X1143" s="169">
        <v>0.862295081967213</v>
      </c>
      <c r="Y1143" s="169">
        <v>0.818537108200664</v>
      </c>
      <c r="Z1143" s="356">
        <v>0.92</v>
      </c>
      <c r="AA1143" s="356" t="s">
        <v>40</v>
      </c>
      <c r="AB1143" s="356">
        <v>0</v>
      </c>
      <c r="AC1143" s="356" t="s">
        <v>40</v>
      </c>
      <c r="AD1143" s="356">
        <v>0</v>
      </c>
      <c r="AE1143" s="356">
        <v>0.92</v>
      </c>
      <c r="AF1143" s="169">
        <v>0.996428571428571</v>
      </c>
      <c r="AG1143" s="169">
        <v>1</v>
      </c>
      <c r="AH1143" s="169">
        <v>0.484330484330484</v>
      </c>
      <c r="AI1143" s="169">
        <v>0.958337728087754</v>
      </c>
      <c r="AJ1143" s="356">
        <v>0.92</v>
      </c>
      <c r="AK1143" s="169">
        <v>0.861337106473293</v>
      </c>
      <c r="AL1143" s="169">
        <v>0.900519673348181</v>
      </c>
      <c r="AM1143" s="169">
        <v>0.946448087431694</v>
      </c>
      <c r="AN1143" s="169">
        <v>0.932882835781879</v>
      </c>
      <c r="AO1143" s="168">
        <v>0.99</v>
      </c>
      <c r="AP1143" s="358">
        <v>1</v>
      </c>
      <c r="AQ1143" s="358">
        <v>1</v>
      </c>
      <c r="AR1143" s="358">
        <v>1</v>
      </c>
      <c r="AS1143" s="359">
        <v>1</v>
      </c>
      <c r="AT1143" s="364">
        <v>0.0721861525408278</v>
      </c>
      <c r="AU1143" s="361">
        <v>0</v>
      </c>
      <c r="AV1143" s="362">
        <v>0.5</v>
      </c>
      <c r="AW1143" s="362">
        <v>0</v>
      </c>
      <c r="AX1143" s="362">
        <v>0.107913669064748</v>
      </c>
      <c r="AY1143" s="142"/>
      <c r="AZ1143" s="140"/>
    </row>
    <row r="1144" spans="1:52">
      <c r="A1144" s="138"/>
      <c r="B1144" s="142"/>
      <c r="C1144" s="172" t="s">
        <v>1972</v>
      </c>
      <c r="D1144" s="166" t="s">
        <v>26</v>
      </c>
      <c r="E1144" s="166" t="s">
        <v>1973</v>
      </c>
      <c r="F1144" s="167" t="s">
        <v>2138</v>
      </c>
      <c r="G1144" s="195" t="s">
        <v>2139</v>
      </c>
      <c r="H1144" s="195" t="s">
        <v>2139</v>
      </c>
      <c r="I1144" s="195" t="s">
        <v>2139</v>
      </c>
      <c r="J1144" s="195" t="s">
        <v>2139</v>
      </c>
      <c r="K1144" s="168">
        <v>0.9</v>
      </c>
      <c r="L1144" s="169">
        <v>0.944444444444444</v>
      </c>
      <c r="M1144" s="169">
        <v>0.944444444444444</v>
      </c>
      <c r="N1144" s="170">
        <v>0.833333333333333</v>
      </c>
      <c r="O1144" s="170">
        <v>0.8816029143898</v>
      </c>
      <c r="P1144" s="356">
        <v>0.9</v>
      </c>
      <c r="Q1144" s="357">
        <v>0.895796329188869</v>
      </c>
      <c r="R1144" s="169">
        <v>0.996415770609319</v>
      </c>
      <c r="S1144" s="169">
        <v>0.924894003634161</v>
      </c>
      <c r="T1144" s="169">
        <v>0.875271219575071</v>
      </c>
      <c r="U1144" s="356">
        <v>0.9</v>
      </c>
      <c r="V1144" s="169">
        <v>0.624037892243931</v>
      </c>
      <c r="W1144" s="169">
        <v>0.744324970131422</v>
      </c>
      <c r="X1144" s="169">
        <v>0.635372501514234</v>
      </c>
      <c r="Y1144" s="169">
        <v>0.605942125502159</v>
      </c>
      <c r="Z1144" s="356">
        <v>0.92</v>
      </c>
      <c r="AA1144" s="356" t="s">
        <v>40</v>
      </c>
      <c r="AB1144" s="356" t="s">
        <v>40</v>
      </c>
      <c r="AC1144" s="356" t="s">
        <v>40</v>
      </c>
      <c r="AD1144" s="356" t="s">
        <v>40</v>
      </c>
      <c r="AE1144" s="356">
        <v>0.92</v>
      </c>
      <c r="AF1144" s="169">
        <v>1</v>
      </c>
      <c r="AG1144" s="169">
        <v>0.990384615384615</v>
      </c>
      <c r="AH1144" s="169">
        <v>1</v>
      </c>
      <c r="AI1144" s="169">
        <v>0.977713874910137</v>
      </c>
      <c r="AJ1144" s="356">
        <v>0.92</v>
      </c>
      <c r="AK1144" s="169">
        <v>0.886323268206039</v>
      </c>
      <c r="AL1144" s="169">
        <v>0.947431302270012</v>
      </c>
      <c r="AM1144" s="169">
        <v>0.949121744397335</v>
      </c>
      <c r="AN1144" s="169">
        <v>0.929579582805216</v>
      </c>
      <c r="AO1144" s="168">
        <v>0.99</v>
      </c>
      <c r="AP1144" s="358">
        <v>1</v>
      </c>
      <c r="AQ1144" s="358">
        <v>1</v>
      </c>
      <c r="AR1144" s="358" t="s">
        <v>40</v>
      </c>
      <c r="AS1144" s="359">
        <v>1</v>
      </c>
      <c r="AT1144" s="364">
        <v>0.0721861525408278</v>
      </c>
      <c r="AU1144" s="361">
        <v>0.5</v>
      </c>
      <c r="AV1144" s="362">
        <v>0</v>
      </c>
      <c r="AW1144" s="362">
        <v>0</v>
      </c>
      <c r="AX1144" s="362">
        <v>0.078740157480315</v>
      </c>
      <c r="AY1144" s="142"/>
      <c r="AZ1144" s="140"/>
    </row>
    <row r="1145" spans="1:52">
      <c r="A1145" s="138"/>
      <c r="B1145" s="142"/>
      <c r="C1145" s="172" t="s">
        <v>1972</v>
      </c>
      <c r="D1145" s="166" t="s">
        <v>26</v>
      </c>
      <c r="E1145" s="166" t="s">
        <v>1973</v>
      </c>
      <c r="F1145" s="167" t="s">
        <v>2140</v>
      </c>
      <c r="G1145" s="195" t="s">
        <v>2141</v>
      </c>
      <c r="H1145" s="195" t="s">
        <v>2141</v>
      </c>
      <c r="I1145" s="195" t="s">
        <v>2141</v>
      </c>
      <c r="J1145" s="195" t="s">
        <v>2141</v>
      </c>
      <c r="K1145" s="168">
        <v>0.9</v>
      </c>
      <c r="L1145" s="169">
        <v>0.947368421052632</v>
      </c>
      <c r="M1145" s="169">
        <v>0.928571428571429</v>
      </c>
      <c r="N1145" s="170">
        <v>0.9375</v>
      </c>
      <c r="O1145" s="170">
        <v>0.96319018404908</v>
      </c>
      <c r="P1145" s="356">
        <v>0.9</v>
      </c>
      <c r="Q1145" s="357">
        <v>0.979240806642942</v>
      </c>
      <c r="R1145" s="169">
        <v>0.981510015408321</v>
      </c>
      <c r="S1145" s="169">
        <v>0.964319248826291</v>
      </c>
      <c r="T1145" s="169">
        <v>0.984319787985866</v>
      </c>
      <c r="U1145" s="356">
        <v>0.9</v>
      </c>
      <c r="V1145" s="169">
        <v>0.951957295373665</v>
      </c>
      <c r="W1145" s="169">
        <v>0.976887519260401</v>
      </c>
      <c r="X1145" s="169">
        <v>0.956807511737089</v>
      </c>
      <c r="Y1145" s="169">
        <v>0.958508171378092</v>
      </c>
      <c r="Z1145" s="356">
        <v>0.92</v>
      </c>
      <c r="AA1145" s="356">
        <v>0.945454545454545</v>
      </c>
      <c r="AB1145" s="356">
        <v>0.973134328358209</v>
      </c>
      <c r="AC1145" s="356">
        <v>0.973958333333333</v>
      </c>
      <c r="AD1145" s="356">
        <v>0.971227761915221</v>
      </c>
      <c r="AE1145" s="356">
        <v>0.92</v>
      </c>
      <c r="AF1145" s="169">
        <v>1</v>
      </c>
      <c r="AG1145" s="169">
        <v>1</v>
      </c>
      <c r="AH1145" s="169">
        <v>1</v>
      </c>
      <c r="AI1145" s="169">
        <v>0.998992348143716</v>
      </c>
      <c r="AJ1145" s="356">
        <v>0.92</v>
      </c>
      <c r="AK1145" s="169">
        <v>0.972718253968254</v>
      </c>
      <c r="AL1145" s="169">
        <v>0.982723577235772</v>
      </c>
      <c r="AM1145" s="169">
        <v>0.984884645982498</v>
      </c>
      <c r="AN1145" s="169">
        <v>0.983455030773643</v>
      </c>
      <c r="AO1145" s="168">
        <v>0.99</v>
      </c>
      <c r="AP1145" s="358">
        <v>1</v>
      </c>
      <c r="AQ1145" s="358">
        <v>1</v>
      </c>
      <c r="AR1145" s="358">
        <v>1</v>
      </c>
      <c r="AS1145" s="359">
        <v>1</v>
      </c>
      <c r="AT1145" s="364">
        <v>0.0721861525408278</v>
      </c>
      <c r="AU1145" s="361">
        <v>0.285714285714286</v>
      </c>
      <c r="AV1145" s="362">
        <v>0</v>
      </c>
      <c r="AW1145" s="362">
        <v>0.125</v>
      </c>
      <c r="AX1145" s="362">
        <v>0.0994152046783626</v>
      </c>
      <c r="AY1145" s="142"/>
      <c r="AZ1145" s="140"/>
    </row>
    <row r="1146" spans="1:52">
      <c r="A1146" s="138"/>
      <c r="B1146" s="142"/>
      <c r="C1146" s="172" t="s">
        <v>1972</v>
      </c>
      <c r="D1146" s="166" t="s">
        <v>26</v>
      </c>
      <c r="E1146" s="166" t="s">
        <v>1973</v>
      </c>
      <c r="F1146" s="167" t="s">
        <v>2142</v>
      </c>
      <c r="G1146" s="195" t="s">
        <v>2143</v>
      </c>
      <c r="H1146" s="195" t="s">
        <v>2143</v>
      </c>
      <c r="I1146" s="195" t="s">
        <v>2143</v>
      </c>
      <c r="J1146" s="195" t="s">
        <v>2143</v>
      </c>
      <c r="K1146" s="168">
        <v>0.9</v>
      </c>
      <c r="L1146" s="169">
        <v>0.95</v>
      </c>
      <c r="M1146" s="169">
        <v>0.933333333333333</v>
      </c>
      <c r="N1146" s="170">
        <v>0.951612903225806</v>
      </c>
      <c r="O1146" s="170">
        <v>0.977756286266925</v>
      </c>
      <c r="P1146" s="356">
        <v>0.9</v>
      </c>
      <c r="Q1146" s="357">
        <v>0.978876698870149</v>
      </c>
      <c r="R1146" s="169">
        <v>0.962313432835821</v>
      </c>
      <c r="S1146" s="169">
        <v>0.981332641949702</v>
      </c>
      <c r="T1146" s="169">
        <v>0.964735223331467</v>
      </c>
      <c r="U1146" s="356">
        <v>0.9</v>
      </c>
      <c r="V1146" s="169">
        <v>0.923202881938759</v>
      </c>
      <c r="W1146" s="169">
        <v>0.930597014925373</v>
      </c>
      <c r="X1146" s="169">
        <v>0.921441534871662</v>
      </c>
      <c r="Y1146" s="169">
        <v>0.93317870152911</v>
      </c>
      <c r="Z1146" s="356">
        <v>0.92</v>
      </c>
      <c r="AA1146" s="356">
        <v>0.945925361766946</v>
      </c>
      <c r="AB1146" s="356">
        <v>0.94750486066105</v>
      </c>
      <c r="AC1146" s="356">
        <v>0.958925750394945</v>
      </c>
      <c r="AD1146" s="356">
        <v>0.955292990579594</v>
      </c>
      <c r="AE1146" s="356">
        <v>0.92</v>
      </c>
      <c r="AF1146" s="169">
        <v>0.999221789883268</v>
      </c>
      <c r="AG1146" s="169">
        <v>0.999253313421691</v>
      </c>
      <c r="AH1146" s="169">
        <v>0.998439667128987</v>
      </c>
      <c r="AI1146" s="169">
        <v>0.995614341294372</v>
      </c>
      <c r="AJ1146" s="356">
        <v>0.92</v>
      </c>
      <c r="AK1146" s="169">
        <v>0.968059299191375</v>
      </c>
      <c r="AL1146" s="169">
        <v>0.963761250592136</v>
      </c>
      <c r="AM1146" s="169">
        <v>0.97728285077951</v>
      </c>
      <c r="AN1146" s="169">
        <v>0.975575631595779</v>
      </c>
      <c r="AO1146" s="168">
        <v>0.99</v>
      </c>
      <c r="AP1146" s="358">
        <v>1</v>
      </c>
      <c r="AQ1146" s="358">
        <v>1</v>
      </c>
      <c r="AR1146" s="358">
        <v>1</v>
      </c>
      <c r="AS1146" s="359">
        <v>1</v>
      </c>
      <c r="AT1146" s="364">
        <v>0.0721861525408278</v>
      </c>
      <c r="AU1146" s="361">
        <v>0.264705882352941</v>
      </c>
      <c r="AV1146" s="362">
        <v>0.138888888888889</v>
      </c>
      <c r="AW1146" s="362">
        <v>0</v>
      </c>
      <c r="AX1146" s="362">
        <v>0.0540540540540541</v>
      </c>
      <c r="AY1146" s="142"/>
      <c r="AZ1146" s="140"/>
    </row>
    <row r="1147" spans="1:52">
      <c r="A1147" s="138"/>
      <c r="B1147" s="142"/>
      <c r="C1147" s="172" t="s">
        <v>1972</v>
      </c>
      <c r="D1147" s="166" t="s">
        <v>26</v>
      </c>
      <c r="E1147" s="166" t="s">
        <v>1973</v>
      </c>
      <c r="F1147" s="167" t="s">
        <v>2144</v>
      </c>
      <c r="G1147" s="195" t="s">
        <v>2145</v>
      </c>
      <c r="H1147" s="195" t="s">
        <v>2145</v>
      </c>
      <c r="I1147" s="195" t="s">
        <v>2145</v>
      </c>
      <c r="J1147" s="195" t="s">
        <v>2145</v>
      </c>
      <c r="K1147" s="168">
        <v>0.9</v>
      </c>
      <c r="L1147" s="169">
        <v>0.936708860759494</v>
      </c>
      <c r="M1147" s="169">
        <v>0.9375</v>
      </c>
      <c r="N1147" s="170">
        <v>0.953846153846154</v>
      </c>
      <c r="O1147" s="170">
        <v>0.969333972208912</v>
      </c>
      <c r="P1147" s="356">
        <v>0.9</v>
      </c>
      <c r="Q1147" s="357">
        <v>0.984106598169851</v>
      </c>
      <c r="R1147" s="169">
        <v>0.987844118698606</v>
      </c>
      <c r="S1147" s="169">
        <v>0.989609731373543</v>
      </c>
      <c r="T1147" s="169">
        <v>0.97680742162508</v>
      </c>
      <c r="U1147" s="356">
        <v>0.9</v>
      </c>
      <c r="V1147" s="169">
        <v>0.926794027933858</v>
      </c>
      <c r="W1147" s="169">
        <v>0.943510904540579</v>
      </c>
      <c r="X1147" s="169">
        <v>0.94272681196148</v>
      </c>
      <c r="Y1147" s="169">
        <v>0.929107902862388</v>
      </c>
      <c r="Z1147" s="356">
        <v>0.92</v>
      </c>
      <c r="AA1147" s="356">
        <v>0.96827495042961</v>
      </c>
      <c r="AB1147" s="356">
        <v>0.956551255940258</v>
      </c>
      <c r="AC1147" s="356">
        <v>0.953105196451204</v>
      </c>
      <c r="AD1147" s="356">
        <v>0.959019373604114</v>
      </c>
      <c r="AE1147" s="356">
        <v>0.92</v>
      </c>
      <c r="AF1147" s="169">
        <v>0.997201492537313</v>
      </c>
      <c r="AG1147" s="169">
        <v>0.99699549323986</v>
      </c>
      <c r="AH1147" s="169">
        <v>0.997661365762395</v>
      </c>
      <c r="AI1147" s="169">
        <v>0.994443796301697</v>
      </c>
      <c r="AJ1147" s="356">
        <v>0.92</v>
      </c>
      <c r="AK1147" s="169">
        <v>0.976362696977525</v>
      </c>
      <c r="AL1147" s="169">
        <v>0.97423887587822</v>
      </c>
      <c r="AM1147" s="169">
        <v>0.972544878563886</v>
      </c>
      <c r="AN1147" s="169">
        <v>0.978311191074347</v>
      </c>
      <c r="AO1147" s="168">
        <v>0.99</v>
      </c>
      <c r="AP1147" s="358">
        <v>1</v>
      </c>
      <c r="AQ1147" s="358">
        <v>1</v>
      </c>
      <c r="AR1147" s="358">
        <v>1</v>
      </c>
      <c r="AS1147" s="359">
        <v>1</v>
      </c>
      <c r="AT1147" s="364">
        <v>0.0721861525408278</v>
      </c>
      <c r="AU1147" s="361">
        <v>0.285714285714286</v>
      </c>
      <c r="AV1147" s="362">
        <v>0</v>
      </c>
      <c r="AW1147" s="362">
        <v>0.0540540540540541</v>
      </c>
      <c r="AX1147" s="362">
        <v>0.0507900677200903</v>
      </c>
      <c r="AY1147" s="142"/>
      <c r="AZ1147" s="140"/>
    </row>
    <row r="1148" spans="1:52">
      <c r="A1148" s="138"/>
      <c r="B1148" s="142"/>
      <c r="C1148" s="172" t="s">
        <v>1972</v>
      </c>
      <c r="D1148" s="166" t="s">
        <v>26</v>
      </c>
      <c r="E1148" s="166" t="s">
        <v>1973</v>
      </c>
      <c r="F1148" s="167" t="s">
        <v>2146</v>
      </c>
      <c r="G1148" s="195" t="s">
        <v>2147</v>
      </c>
      <c r="H1148" s="195" t="s">
        <v>2147</v>
      </c>
      <c r="I1148" s="195" t="s">
        <v>2147</v>
      </c>
      <c r="J1148" s="195" t="s">
        <v>2147</v>
      </c>
      <c r="K1148" s="168">
        <v>0.9</v>
      </c>
      <c r="L1148" s="169">
        <v>1</v>
      </c>
      <c r="M1148" s="169">
        <v>1</v>
      </c>
      <c r="N1148" s="170">
        <v>1</v>
      </c>
      <c r="O1148" s="170">
        <v>0.986281588447653</v>
      </c>
      <c r="P1148" s="356">
        <v>0.9</v>
      </c>
      <c r="Q1148" s="357">
        <v>0.983839266215331</v>
      </c>
      <c r="R1148" s="169">
        <v>0.982741617357002</v>
      </c>
      <c r="S1148" s="169">
        <v>0.988485694347523</v>
      </c>
      <c r="T1148" s="169">
        <v>0.986881211547563</v>
      </c>
      <c r="U1148" s="356">
        <v>0.9</v>
      </c>
      <c r="V1148" s="169">
        <v>0.957195894300065</v>
      </c>
      <c r="W1148" s="169">
        <v>0.969428007889546</v>
      </c>
      <c r="X1148" s="169">
        <v>0.966154919748779</v>
      </c>
      <c r="Y1148" s="169">
        <v>0.965802176999527</v>
      </c>
      <c r="Z1148" s="356">
        <v>0.92</v>
      </c>
      <c r="AA1148" s="356">
        <v>0.957666980244591</v>
      </c>
      <c r="AB1148" s="356">
        <v>0.962732919254658</v>
      </c>
      <c r="AC1148" s="356">
        <v>0.975609756097561</v>
      </c>
      <c r="AD1148" s="356">
        <v>0.97167677782963</v>
      </c>
      <c r="AE1148" s="356">
        <v>0.92</v>
      </c>
      <c r="AF1148" s="169">
        <v>0.999379267535692</v>
      </c>
      <c r="AG1148" s="169">
        <v>0.997776851465889</v>
      </c>
      <c r="AH1148" s="169">
        <v>0.99867374005305</v>
      </c>
      <c r="AI1148" s="169">
        <v>0.997545169970893</v>
      </c>
      <c r="AJ1148" s="356">
        <v>0.92</v>
      </c>
      <c r="AK1148" s="169">
        <v>0.976608187134503</v>
      </c>
      <c r="AL1148" s="169">
        <v>0.979080824088748</v>
      </c>
      <c r="AM1148" s="169">
        <v>0.985110184633711</v>
      </c>
      <c r="AN1148" s="169">
        <v>0.984300801438095</v>
      </c>
      <c r="AO1148" s="168">
        <v>0.99</v>
      </c>
      <c r="AP1148" s="358">
        <v>1</v>
      </c>
      <c r="AQ1148" s="358">
        <v>1</v>
      </c>
      <c r="AR1148" s="358">
        <v>1</v>
      </c>
      <c r="AS1148" s="359">
        <v>1</v>
      </c>
      <c r="AT1148" s="364">
        <v>0.0721861525408278</v>
      </c>
      <c r="AU1148" s="361">
        <v>0.09375</v>
      </c>
      <c r="AV1148" s="362">
        <v>0.08</v>
      </c>
      <c r="AW1148" s="362">
        <v>0</v>
      </c>
      <c r="AX1148" s="362">
        <v>0.0760309278350515</v>
      </c>
      <c r="AY1148" s="142"/>
      <c r="AZ1148" s="140"/>
    </row>
    <row r="1149" spans="1:52">
      <c r="A1149" s="138"/>
      <c r="B1149" s="142"/>
      <c r="C1149" s="172" t="s">
        <v>1972</v>
      </c>
      <c r="D1149" s="166" t="s">
        <v>26</v>
      </c>
      <c r="E1149" s="166" t="s">
        <v>1973</v>
      </c>
      <c r="F1149" s="167" t="s">
        <v>2148</v>
      </c>
      <c r="G1149" s="195" t="s">
        <v>2149</v>
      </c>
      <c r="H1149" s="195" t="s">
        <v>2149</v>
      </c>
      <c r="I1149" s="195" t="s">
        <v>2149</v>
      </c>
      <c r="J1149" s="195" t="s">
        <v>2149</v>
      </c>
      <c r="K1149" s="168">
        <v>0.9</v>
      </c>
      <c r="L1149" s="169">
        <v>0.833333333333333</v>
      </c>
      <c r="M1149" s="169">
        <v>0.842105263157895</v>
      </c>
      <c r="N1149" s="170">
        <v>0.91304347826087</v>
      </c>
      <c r="O1149" s="170">
        <v>0.924242424242424</v>
      </c>
      <c r="P1149" s="356">
        <v>0.9</v>
      </c>
      <c r="Q1149" s="357">
        <v>0.961264016309888</v>
      </c>
      <c r="R1149" s="169">
        <v>0.931987247608927</v>
      </c>
      <c r="S1149" s="169">
        <v>0.975018925056775</v>
      </c>
      <c r="T1149" s="169">
        <v>0.964050697192188</v>
      </c>
      <c r="U1149" s="356">
        <v>0.9</v>
      </c>
      <c r="V1149" s="169">
        <v>0.897553516819572</v>
      </c>
      <c r="W1149" s="169">
        <v>0.916046758767269</v>
      </c>
      <c r="X1149" s="169">
        <v>0.925813777441332</v>
      </c>
      <c r="Y1149" s="169">
        <v>0.897949683671526</v>
      </c>
      <c r="Z1149" s="356">
        <v>0.92</v>
      </c>
      <c r="AA1149" s="356">
        <v>0.918762088974855</v>
      </c>
      <c r="AB1149" s="356">
        <v>0.933628318584071</v>
      </c>
      <c r="AC1149" s="356">
        <v>0.912280701754386</v>
      </c>
      <c r="AD1149" s="356">
        <v>0.934183797838628</v>
      </c>
      <c r="AE1149" s="356">
        <v>0.92</v>
      </c>
      <c r="AF1149" s="169">
        <v>0.998796147672552</v>
      </c>
      <c r="AG1149" s="169">
        <v>0.996471625992355</v>
      </c>
      <c r="AH1149" s="169">
        <v>0.986436498150432</v>
      </c>
      <c r="AI1149" s="169">
        <v>0.998774160442443</v>
      </c>
      <c r="AJ1149" s="356">
        <v>0.92</v>
      </c>
      <c r="AK1149" s="169">
        <v>0.947962888261396</v>
      </c>
      <c r="AL1149" s="169">
        <v>0.956209619526202</v>
      </c>
      <c r="AM1149" s="169">
        <v>0.971594577146546</v>
      </c>
      <c r="AN1149" s="169">
        <v>0.969280354534925</v>
      </c>
      <c r="AO1149" s="168">
        <v>0.99</v>
      </c>
      <c r="AP1149" s="358">
        <v>1</v>
      </c>
      <c r="AQ1149" s="358">
        <v>1</v>
      </c>
      <c r="AR1149" s="358">
        <v>1</v>
      </c>
      <c r="AS1149" s="359">
        <v>1</v>
      </c>
      <c r="AT1149" s="364">
        <v>0.0721861525408278</v>
      </c>
      <c r="AU1149" s="361">
        <v>0.363636363636364</v>
      </c>
      <c r="AV1149" s="362">
        <v>0</v>
      </c>
      <c r="AW1149" s="362">
        <v>0</v>
      </c>
      <c r="AX1149" s="362">
        <v>0.0675675675675676</v>
      </c>
      <c r="AY1149" s="142"/>
      <c r="AZ1149" s="140"/>
    </row>
    <row r="1150" spans="1:52">
      <c r="A1150" s="138"/>
      <c r="B1150" s="142"/>
      <c r="C1150" s="172" t="s">
        <v>1972</v>
      </c>
      <c r="D1150" s="166" t="s">
        <v>26</v>
      </c>
      <c r="E1150" s="166" t="s">
        <v>1973</v>
      </c>
      <c r="F1150" s="167" t="s">
        <v>2150</v>
      </c>
      <c r="G1150" s="195" t="s">
        <v>2151</v>
      </c>
      <c r="H1150" s="195" t="s">
        <v>2151</v>
      </c>
      <c r="I1150" s="195" t="s">
        <v>2151</v>
      </c>
      <c r="J1150" s="195" t="s">
        <v>2151</v>
      </c>
      <c r="K1150" s="168">
        <v>0.9</v>
      </c>
      <c r="L1150" s="169">
        <v>1</v>
      </c>
      <c r="M1150" s="169">
        <v>1</v>
      </c>
      <c r="N1150" s="170">
        <v>1</v>
      </c>
      <c r="O1150" s="170">
        <v>0.985327313769752</v>
      </c>
      <c r="P1150" s="356">
        <v>0.9</v>
      </c>
      <c r="Q1150" s="357">
        <v>0.98581832119586</v>
      </c>
      <c r="R1150" s="169">
        <v>0.982441471571906</v>
      </c>
      <c r="S1150" s="169">
        <v>0.981724728726442</v>
      </c>
      <c r="T1150" s="169">
        <v>0.982247949831163</v>
      </c>
      <c r="U1150" s="356">
        <v>0.9</v>
      </c>
      <c r="V1150" s="169">
        <v>0.9195093905711</v>
      </c>
      <c r="W1150" s="169">
        <v>0.953177257525084</v>
      </c>
      <c r="X1150" s="169">
        <v>0.939463163906339</v>
      </c>
      <c r="Y1150" s="169">
        <v>0.927914455700273</v>
      </c>
      <c r="Z1150" s="356">
        <v>0.92</v>
      </c>
      <c r="AA1150" s="356">
        <v>0.96094839609484</v>
      </c>
      <c r="AB1150" s="356">
        <v>0.972262773722628</v>
      </c>
      <c r="AC1150" s="356">
        <v>0.95679012345679</v>
      </c>
      <c r="AD1150" s="356">
        <v>0.967482031068862</v>
      </c>
      <c r="AE1150" s="356">
        <v>0.92</v>
      </c>
      <c r="AF1150" s="169">
        <v>0.997159090909091</v>
      </c>
      <c r="AG1150" s="169">
        <v>1</v>
      </c>
      <c r="AH1150" s="169">
        <v>0.995555555555556</v>
      </c>
      <c r="AI1150" s="169">
        <v>0.997849462365591</v>
      </c>
      <c r="AJ1150" s="356">
        <v>0.92</v>
      </c>
      <c r="AK1150" s="169">
        <v>0.968129885748647</v>
      </c>
      <c r="AL1150" s="169">
        <v>0.975013290802764</v>
      </c>
      <c r="AM1150" s="169">
        <v>0.981686746987952</v>
      </c>
      <c r="AN1150" s="169">
        <v>0.981332292741875</v>
      </c>
      <c r="AO1150" s="168">
        <v>0.99</v>
      </c>
      <c r="AP1150" s="358">
        <v>1</v>
      </c>
      <c r="AQ1150" s="358">
        <v>1</v>
      </c>
      <c r="AR1150" s="358">
        <v>1</v>
      </c>
      <c r="AS1150" s="359">
        <v>1</v>
      </c>
      <c r="AT1150" s="364">
        <v>0.0721861525408278</v>
      </c>
      <c r="AU1150" s="361">
        <v>0</v>
      </c>
      <c r="AV1150" s="362">
        <v>0</v>
      </c>
      <c r="AW1150" s="362">
        <v>0.125</v>
      </c>
      <c r="AX1150" s="362">
        <v>0.0431893687707641</v>
      </c>
      <c r="AY1150" s="142"/>
      <c r="AZ1150" s="140"/>
    </row>
    <row r="1151" spans="1:52">
      <c r="A1151" s="138"/>
      <c r="B1151" s="142"/>
      <c r="C1151" s="172" t="s">
        <v>1972</v>
      </c>
      <c r="D1151" s="166" t="s">
        <v>26</v>
      </c>
      <c r="E1151" s="166" t="s">
        <v>1973</v>
      </c>
      <c r="F1151" s="167" t="s">
        <v>2152</v>
      </c>
      <c r="G1151" s="195" t="s">
        <v>2153</v>
      </c>
      <c r="H1151" s="195" t="s">
        <v>2153</v>
      </c>
      <c r="I1151" s="195" t="s">
        <v>2153</v>
      </c>
      <c r="J1151" s="195" t="s">
        <v>2153</v>
      </c>
      <c r="K1151" s="168">
        <v>0.9</v>
      </c>
      <c r="L1151" s="169">
        <v>0.971014492753623</v>
      </c>
      <c r="M1151" s="169">
        <v>0.816666666666667</v>
      </c>
      <c r="N1151" s="170">
        <v>0.933333333333333</v>
      </c>
      <c r="O1151" s="170">
        <v>0.925611052072264</v>
      </c>
      <c r="P1151" s="356">
        <v>0.9</v>
      </c>
      <c r="Q1151" s="357">
        <v>0.941028672775643</v>
      </c>
      <c r="R1151" s="169">
        <v>0.966051660516605</v>
      </c>
      <c r="S1151" s="169">
        <v>0.935937879155545</v>
      </c>
      <c r="T1151" s="169">
        <v>0.954491996730919</v>
      </c>
      <c r="U1151" s="356">
        <v>0.9</v>
      </c>
      <c r="V1151" s="169">
        <v>0.900679869937925</v>
      </c>
      <c r="W1151" s="169">
        <v>0.923247232472325</v>
      </c>
      <c r="X1151" s="169">
        <v>0.920165008493084</v>
      </c>
      <c r="Y1151" s="169">
        <v>0.917389253227553</v>
      </c>
      <c r="Z1151" s="356">
        <v>0.92</v>
      </c>
      <c r="AA1151" s="356">
        <v>0.931962025316456</v>
      </c>
      <c r="AB1151" s="356">
        <v>0.941542288557214</v>
      </c>
      <c r="AC1151" s="356">
        <v>0.916167664670659</v>
      </c>
      <c r="AD1151" s="356">
        <v>0.942748289446403</v>
      </c>
      <c r="AE1151" s="356">
        <v>0.92</v>
      </c>
      <c r="AF1151" s="169">
        <v>0.999212598425197</v>
      </c>
      <c r="AG1151" s="169">
        <v>0.997291807718348</v>
      </c>
      <c r="AH1151" s="169">
        <v>1</v>
      </c>
      <c r="AI1151" s="169">
        <v>0.996680111697177</v>
      </c>
      <c r="AJ1151" s="356">
        <v>0.92</v>
      </c>
      <c r="AK1151" s="169">
        <v>0.959402241594022</v>
      </c>
      <c r="AL1151" s="169">
        <v>0.955303381194998</v>
      </c>
      <c r="AM1151" s="169">
        <v>0.957820004176237</v>
      </c>
      <c r="AN1151" s="169">
        <v>0.965597846493942</v>
      </c>
      <c r="AO1151" s="168">
        <v>0.99</v>
      </c>
      <c r="AP1151" s="358">
        <v>1</v>
      </c>
      <c r="AQ1151" s="358">
        <v>1</v>
      </c>
      <c r="AR1151" s="358">
        <v>1</v>
      </c>
      <c r="AS1151" s="359">
        <v>1</v>
      </c>
      <c r="AT1151" s="364">
        <v>0.0721861525408278</v>
      </c>
      <c r="AU1151" s="361">
        <v>0.327272727272727</v>
      </c>
      <c r="AV1151" s="362">
        <v>0.119047619047619</v>
      </c>
      <c r="AW1151" s="362">
        <v>0</v>
      </c>
      <c r="AX1151" s="362">
        <v>0.0740463724756918</v>
      </c>
      <c r="AY1151" s="142"/>
      <c r="AZ1151" s="140"/>
    </row>
    <row r="1152" spans="1:52">
      <c r="A1152" s="138"/>
      <c r="B1152" s="142"/>
      <c r="C1152" s="172" t="s">
        <v>1972</v>
      </c>
      <c r="D1152" s="166" t="s">
        <v>26</v>
      </c>
      <c r="E1152" s="166" t="s">
        <v>1973</v>
      </c>
      <c r="F1152" s="167" t="s">
        <v>2154</v>
      </c>
      <c r="G1152" s="195" t="s">
        <v>2155</v>
      </c>
      <c r="H1152" s="195" t="s">
        <v>2155</v>
      </c>
      <c r="I1152" s="195" t="s">
        <v>2155</v>
      </c>
      <c r="J1152" s="195" t="s">
        <v>2155</v>
      </c>
      <c r="K1152" s="168">
        <v>0.9</v>
      </c>
      <c r="L1152" s="169">
        <v>0.951612903225806</v>
      </c>
      <c r="M1152" s="169">
        <v>0.981132075471698</v>
      </c>
      <c r="N1152" s="170">
        <v>1</v>
      </c>
      <c r="O1152" s="170">
        <v>0.963869463869464</v>
      </c>
      <c r="P1152" s="356">
        <v>0.9</v>
      </c>
      <c r="Q1152" s="357">
        <v>0.983490113265502</v>
      </c>
      <c r="R1152" s="169">
        <v>0.993016150152772</v>
      </c>
      <c r="S1152" s="169">
        <v>0.989021043000915</v>
      </c>
      <c r="T1152" s="169">
        <v>0.985038928891007</v>
      </c>
      <c r="U1152" s="356">
        <v>0.9</v>
      </c>
      <c r="V1152" s="169">
        <v>0.8788635054713</v>
      </c>
      <c r="W1152" s="169">
        <v>0.93583587952859</v>
      </c>
      <c r="X1152" s="169">
        <v>0.951509606587374</v>
      </c>
      <c r="Y1152" s="169">
        <v>0.935037674469171</v>
      </c>
      <c r="Z1152" s="356">
        <v>0.92</v>
      </c>
      <c r="AA1152" s="356">
        <v>0.950420954162769</v>
      </c>
      <c r="AB1152" s="356">
        <v>0.969943135662063</v>
      </c>
      <c r="AC1152" s="356">
        <v>0.968102073365231</v>
      </c>
      <c r="AD1152" s="356">
        <v>0.975188069156658</v>
      </c>
      <c r="AE1152" s="356">
        <v>0.92</v>
      </c>
      <c r="AF1152" s="169">
        <v>0.995644376120933</v>
      </c>
      <c r="AG1152" s="169">
        <v>0.998988110295978</v>
      </c>
      <c r="AH1152" s="169">
        <v>0.99849510910459</v>
      </c>
      <c r="AI1152" s="169">
        <v>0.997708894878706</v>
      </c>
      <c r="AJ1152" s="356">
        <v>0.92</v>
      </c>
      <c r="AK1152" s="169">
        <v>0.971965594138261</v>
      </c>
      <c r="AL1152" s="169">
        <v>0.979840999432141</v>
      </c>
      <c r="AM1152" s="169">
        <v>0.986431131592422</v>
      </c>
      <c r="AN1152" s="169">
        <v>0.987430614859095</v>
      </c>
      <c r="AO1152" s="168">
        <v>0.99</v>
      </c>
      <c r="AP1152" s="358">
        <v>1</v>
      </c>
      <c r="AQ1152" s="358">
        <v>1</v>
      </c>
      <c r="AR1152" s="358">
        <v>1</v>
      </c>
      <c r="AS1152" s="359">
        <v>1</v>
      </c>
      <c r="AT1152" s="364">
        <v>0.0721861525408278</v>
      </c>
      <c r="AU1152" s="361">
        <v>0.211538461538462</v>
      </c>
      <c r="AV1152" s="362">
        <v>0.05</v>
      </c>
      <c r="AW1152" s="362">
        <v>0.027027027027027</v>
      </c>
      <c r="AX1152" s="362">
        <v>0.0526315789473684</v>
      </c>
      <c r="AY1152" s="142"/>
      <c r="AZ1152" s="140"/>
    </row>
    <row r="1153" spans="1:52">
      <c r="A1153" s="138"/>
      <c r="B1153" s="142"/>
      <c r="C1153" s="172" t="s">
        <v>1972</v>
      </c>
      <c r="D1153" s="166" t="s">
        <v>26</v>
      </c>
      <c r="E1153" s="166" t="s">
        <v>1973</v>
      </c>
      <c r="F1153" s="167" t="s">
        <v>2156</v>
      </c>
      <c r="G1153" s="195" t="s">
        <v>2157</v>
      </c>
      <c r="H1153" s="195" t="s">
        <v>2157</v>
      </c>
      <c r="I1153" s="195" t="s">
        <v>2157</v>
      </c>
      <c r="J1153" s="195" t="s">
        <v>2157</v>
      </c>
      <c r="K1153" s="168">
        <v>0.9</v>
      </c>
      <c r="L1153" s="169">
        <v>1</v>
      </c>
      <c r="M1153" s="169">
        <v>0.907407407407407</v>
      </c>
      <c r="N1153" s="170">
        <v>0.964285714285714</v>
      </c>
      <c r="O1153" s="170">
        <v>0.952542372881356</v>
      </c>
      <c r="P1153" s="356">
        <v>0.9</v>
      </c>
      <c r="Q1153" s="357">
        <v>0.958825459317585</v>
      </c>
      <c r="R1153" s="169">
        <v>0.946017365043413</v>
      </c>
      <c r="S1153" s="169">
        <v>0.96008348552048</v>
      </c>
      <c r="T1153" s="169">
        <v>0.959483922662591</v>
      </c>
      <c r="U1153" s="356">
        <v>0.9</v>
      </c>
      <c r="V1153" s="169">
        <v>0.92749343832021</v>
      </c>
      <c r="W1153" s="169">
        <v>0.947904869762174</v>
      </c>
      <c r="X1153" s="169">
        <v>0.937907644142969</v>
      </c>
      <c r="Y1153" s="169">
        <v>0.935171308592881</v>
      </c>
      <c r="Z1153" s="356">
        <v>0.92</v>
      </c>
      <c r="AA1153" s="356">
        <v>0.968189233278956</v>
      </c>
      <c r="AB1153" s="356">
        <v>0.972032742155525</v>
      </c>
      <c r="AC1153" s="356">
        <v>0.964885496183206</v>
      </c>
      <c r="AD1153" s="356">
        <v>0.97109379646702</v>
      </c>
      <c r="AE1153" s="356">
        <v>0.92</v>
      </c>
      <c r="AF1153" s="169">
        <v>0.999587458745875</v>
      </c>
      <c r="AG1153" s="169">
        <v>0.994655581947744</v>
      </c>
      <c r="AH1153" s="169">
        <v>0.997253501785224</v>
      </c>
      <c r="AI1153" s="169">
        <v>0.997232135615216</v>
      </c>
      <c r="AJ1153" s="356">
        <v>0.92</v>
      </c>
      <c r="AK1153" s="169">
        <v>0.974460529909861</v>
      </c>
      <c r="AL1153" s="169">
        <v>0.976670716889429</v>
      </c>
      <c r="AM1153" s="169">
        <v>0.982401425707285</v>
      </c>
      <c r="AN1153" s="169">
        <v>0.985108480091202</v>
      </c>
      <c r="AO1153" s="168">
        <v>0.99</v>
      </c>
      <c r="AP1153" s="358">
        <v>1</v>
      </c>
      <c r="AQ1153" s="358">
        <v>1</v>
      </c>
      <c r="AR1153" s="358">
        <v>1</v>
      </c>
      <c r="AS1153" s="359">
        <v>1</v>
      </c>
      <c r="AT1153" s="364">
        <v>0.0721861525408278</v>
      </c>
      <c r="AU1153" s="361">
        <v>0.121951219512195</v>
      </c>
      <c r="AV1153" s="362">
        <v>0.0263157894736842</v>
      </c>
      <c r="AW1153" s="362">
        <v>0.125</v>
      </c>
      <c r="AX1153" s="362">
        <v>0.0513784461152882</v>
      </c>
      <c r="AY1153" s="142"/>
      <c r="AZ1153" s="140"/>
    </row>
    <row r="1154" spans="1:52">
      <c r="A1154" s="138"/>
      <c r="B1154" s="142"/>
      <c r="C1154" s="172" t="s">
        <v>1972</v>
      </c>
      <c r="D1154" s="166" t="s">
        <v>26</v>
      </c>
      <c r="E1154" s="166" t="s">
        <v>1973</v>
      </c>
      <c r="F1154" s="167" t="s">
        <v>2158</v>
      </c>
      <c r="G1154" s="195" t="s">
        <v>2159</v>
      </c>
      <c r="H1154" s="195" t="s">
        <v>2159</v>
      </c>
      <c r="I1154" s="195" t="s">
        <v>2159</v>
      </c>
      <c r="J1154" s="195" t="s">
        <v>2159</v>
      </c>
      <c r="K1154" s="168">
        <v>0.9</v>
      </c>
      <c r="L1154" s="169">
        <v>0.977272727272727</v>
      </c>
      <c r="M1154" s="169">
        <v>0.972222222222222</v>
      </c>
      <c r="N1154" s="170">
        <v>0.972972972972973</v>
      </c>
      <c r="O1154" s="170">
        <v>0.975423728813559</v>
      </c>
      <c r="P1154" s="356">
        <v>0.9</v>
      </c>
      <c r="Q1154" s="357">
        <v>0.989171178675552</v>
      </c>
      <c r="R1154" s="169">
        <v>0.989060169070114</v>
      </c>
      <c r="S1154" s="169">
        <v>0.994476933073424</v>
      </c>
      <c r="T1154" s="169">
        <v>0.991936222853477</v>
      </c>
      <c r="U1154" s="356">
        <v>0.9</v>
      </c>
      <c r="V1154" s="169">
        <v>0.953769262807164</v>
      </c>
      <c r="W1154" s="169">
        <v>0.971655892590751</v>
      </c>
      <c r="X1154" s="169">
        <v>0.973359324236517</v>
      </c>
      <c r="Y1154" s="169">
        <v>0.965710620361037</v>
      </c>
      <c r="Z1154" s="356">
        <v>0.92</v>
      </c>
      <c r="AA1154" s="356">
        <v>0.981538461538462</v>
      </c>
      <c r="AB1154" s="356">
        <v>0.98546042003231</v>
      </c>
      <c r="AC1154" s="356">
        <v>0.986</v>
      </c>
      <c r="AD1154" s="356">
        <v>0.986218621138682</v>
      </c>
      <c r="AE1154" s="356">
        <v>0.92</v>
      </c>
      <c r="AF1154" s="169">
        <v>0.998043052837573</v>
      </c>
      <c r="AG1154" s="169">
        <v>0.996509598603839</v>
      </c>
      <c r="AH1154" s="169">
        <v>1</v>
      </c>
      <c r="AI1154" s="169">
        <v>0.997564478860925</v>
      </c>
      <c r="AJ1154" s="356">
        <v>0.92</v>
      </c>
      <c r="AK1154" s="169">
        <v>0.988577362409138</v>
      </c>
      <c r="AL1154" s="169">
        <v>0.988919667590028</v>
      </c>
      <c r="AM1154" s="169">
        <v>0.9927333705981</v>
      </c>
      <c r="AN1154" s="169">
        <v>0.993178827313935</v>
      </c>
      <c r="AO1154" s="168">
        <v>0.99</v>
      </c>
      <c r="AP1154" s="358">
        <v>1</v>
      </c>
      <c r="AQ1154" s="358">
        <v>1</v>
      </c>
      <c r="AR1154" s="358">
        <v>1</v>
      </c>
      <c r="AS1154" s="359">
        <v>1</v>
      </c>
      <c r="AT1154" s="364">
        <v>0.0721861525408278</v>
      </c>
      <c r="AU1154" s="361">
        <v>0.28125</v>
      </c>
      <c r="AV1154" s="362">
        <v>0.0869565217391304</v>
      </c>
      <c r="AW1154" s="362">
        <v>0.032258064516129</v>
      </c>
      <c r="AX1154" s="362">
        <v>0.0660225442834139</v>
      </c>
      <c r="AY1154" s="142"/>
      <c r="AZ1154" s="140"/>
    </row>
    <row r="1155" spans="1:52">
      <c r="A1155" s="138"/>
      <c r="B1155" s="142"/>
      <c r="C1155" s="172" t="s">
        <v>1972</v>
      </c>
      <c r="D1155" s="166" t="s">
        <v>26</v>
      </c>
      <c r="E1155" s="166" t="s">
        <v>1973</v>
      </c>
      <c r="F1155" s="167" t="s">
        <v>2160</v>
      </c>
      <c r="G1155" s="195" t="s">
        <v>2161</v>
      </c>
      <c r="H1155" s="195" t="s">
        <v>2161</v>
      </c>
      <c r="I1155" s="195" t="s">
        <v>2161</v>
      </c>
      <c r="J1155" s="195" t="s">
        <v>2161</v>
      </c>
      <c r="K1155" s="168">
        <v>0.9</v>
      </c>
      <c r="L1155" s="169">
        <v>0.964285714285714</v>
      </c>
      <c r="M1155" s="169">
        <v>1</v>
      </c>
      <c r="N1155" s="170">
        <v>1</v>
      </c>
      <c r="O1155" s="170">
        <v>0.960051546391753</v>
      </c>
      <c r="P1155" s="356">
        <v>0.9</v>
      </c>
      <c r="Q1155" s="357">
        <v>0.968081494057725</v>
      </c>
      <c r="R1155" s="169">
        <v>0.98921832884097</v>
      </c>
      <c r="S1155" s="169">
        <v>0.98709315375982</v>
      </c>
      <c r="T1155" s="169">
        <v>0.984391259105099</v>
      </c>
      <c r="U1155" s="356">
        <v>0.9</v>
      </c>
      <c r="V1155" s="169">
        <v>0.914091680814941</v>
      </c>
      <c r="W1155" s="169">
        <v>0.951482479784367</v>
      </c>
      <c r="X1155" s="169">
        <v>0.951178451178451</v>
      </c>
      <c r="Y1155" s="169">
        <v>0.954671585785009</v>
      </c>
      <c r="Z1155" s="356">
        <v>0.92</v>
      </c>
      <c r="AA1155" s="356">
        <v>0.956672443674177</v>
      </c>
      <c r="AB1155" s="356">
        <v>0.962290502793296</v>
      </c>
      <c r="AC1155" s="356">
        <v>0.916666666666667</v>
      </c>
      <c r="AD1155" s="356">
        <v>0.962101147685711</v>
      </c>
      <c r="AE1155" s="356">
        <v>0.92</v>
      </c>
      <c r="AF1155" s="169">
        <v>0.998525617397715</v>
      </c>
      <c r="AG1155" s="169">
        <v>0.996087636932707</v>
      </c>
      <c r="AH1155" s="169">
        <v>0.999448123620309</v>
      </c>
      <c r="AI1155" s="169">
        <v>0.998247079831589</v>
      </c>
      <c r="AJ1155" s="356">
        <v>0.92</v>
      </c>
      <c r="AK1155" s="169">
        <v>0.961112688049957</v>
      </c>
      <c r="AL1155" s="169">
        <v>0.967741935483871</v>
      </c>
      <c r="AM1155" s="169">
        <v>0.974976392823418</v>
      </c>
      <c r="AN1155" s="169">
        <v>0.983049351107972</v>
      </c>
      <c r="AO1155" s="168">
        <v>0.99</v>
      </c>
      <c r="AP1155" s="358">
        <v>1</v>
      </c>
      <c r="AQ1155" s="358">
        <v>1</v>
      </c>
      <c r="AR1155" s="358">
        <v>1</v>
      </c>
      <c r="AS1155" s="359">
        <v>1</v>
      </c>
      <c r="AT1155" s="364">
        <v>0.0721861525408278</v>
      </c>
      <c r="AU1155" s="361">
        <v>0.133333333333333</v>
      </c>
      <c r="AV1155" s="362">
        <v>0</v>
      </c>
      <c r="AW1155" s="362">
        <v>0</v>
      </c>
      <c r="AX1155" s="362">
        <v>0.0435967302452316</v>
      </c>
      <c r="AY1155" s="142"/>
      <c r="AZ1155" s="140"/>
    </row>
    <row r="1156" spans="1:52">
      <c r="A1156" s="138"/>
      <c r="B1156" s="142"/>
      <c r="C1156" s="172" t="s">
        <v>1972</v>
      </c>
      <c r="D1156" s="166" t="s">
        <v>26</v>
      </c>
      <c r="E1156" s="166" t="s">
        <v>1973</v>
      </c>
      <c r="F1156" s="167" t="s">
        <v>2162</v>
      </c>
      <c r="G1156" s="195" t="s">
        <v>2163</v>
      </c>
      <c r="H1156" s="195" t="s">
        <v>2163</v>
      </c>
      <c r="I1156" s="195" t="s">
        <v>2163</v>
      </c>
      <c r="J1156" s="195" t="s">
        <v>2163</v>
      </c>
      <c r="K1156" s="168">
        <v>0.9</v>
      </c>
      <c r="L1156" s="169">
        <v>0.956521739130435</v>
      </c>
      <c r="M1156" s="169">
        <v>0.972602739726027</v>
      </c>
      <c r="N1156" s="170">
        <v>0.935064935064935</v>
      </c>
      <c r="O1156" s="170">
        <v>0.962695547533093</v>
      </c>
      <c r="P1156" s="356">
        <v>0.9</v>
      </c>
      <c r="Q1156" s="357">
        <v>0.967034393251136</v>
      </c>
      <c r="R1156" s="169">
        <v>0.969868173258004</v>
      </c>
      <c r="S1156" s="169">
        <v>0.972469468019044</v>
      </c>
      <c r="T1156" s="169">
        <v>0.970040369088812</v>
      </c>
      <c r="U1156" s="356">
        <v>0.9</v>
      </c>
      <c r="V1156" s="169">
        <v>0.91109669046074</v>
      </c>
      <c r="W1156" s="169">
        <v>0.933145009416196</v>
      </c>
      <c r="X1156" s="169">
        <v>0.933761126060857</v>
      </c>
      <c r="Y1156" s="169">
        <v>0.933500576701269</v>
      </c>
      <c r="Z1156" s="356">
        <v>0.92</v>
      </c>
      <c r="AA1156" s="356">
        <v>0.940736119775421</v>
      </c>
      <c r="AB1156" s="356">
        <v>0.960144927536232</v>
      </c>
      <c r="AC1156" s="356">
        <v>0.964373464373464</v>
      </c>
      <c r="AD1156" s="356">
        <v>0.963293905888403</v>
      </c>
      <c r="AE1156" s="356">
        <v>0.92</v>
      </c>
      <c r="AF1156" s="169">
        <v>0.993661628473915</v>
      </c>
      <c r="AG1156" s="169">
        <v>0.984862246442628</v>
      </c>
      <c r="AH1156" s="169">
        <v>0.991545893719807</v>
      </c>
      <c r="AI1156" s="169">
        <v>0.993477912219114</v>
      </c>
      <c r="AJ1156" s="356">
        <v>0.92</v>
      </c>
      <c r="AK1156" s="169">
        <v>0.965083798882682</v>
      </c>
      <c r="AL1156" s="169">
        <v>0.969714732317311</v>
      </c>
      <c r="AM1156" s="169">
        <v>0.977502214348981</v>
      </c>
      <c r="AN1156" s="169">
        <v>0.97694918642851</v>
      </c>
      <c r="AO1156" s="168">
        <v>0.99</v>
      </c>
      <c r="AP1156" s="358">
        <v>1</v>
      </c>
      <c r="AQ1156" s="358">
        <v>1</v>
      </c>
      <c r="AR1156" s="358">
        <v>1</v>
      </c>
      <c r="AS1156" s="359">
        <v>1</v>
      </c>
      <c r="AT1156" s="364">
        <v>0.0721861525408278</v>
      </c>
      <c r="AU1156" s="361">
        <v>0.325</v>
      </c>
      <c r="AV1156" s="362">
        <v>0.2</v>
      </c>
      <c r="AW1156" s="362">
        <v>0.0909090909090909</v>
      </c>
      <c r="AX1156" s="362">
        <v>0.0814732142857143</v>
      </c>
      <c r="AY1156" s="142"/>
      <c r="AZ1156" s="140"/>
    </row>
    <row r="1157" spans="1:52">
      <c r="A1157" s="138"/>
      <c r="B1157" s="142"/>
      <c r="C1157" s="172" t="s">
        <v>1972</v>
      </c>
      <c r="D1157" s="166" t="s">
        <v>26</v>
      </c>
      <c r="E1157" s="166" t="s">
        <v>1973</v>
      </c>
      <c r="F1157" s="167" t="s">
        <v>2164</v>
      </c>
      <c r="G1157" s="195" t="s">
        <v>2165</v>
      </c>
      <c r="H1157" s="195" t="s">
        <v>2165</v>
      </c>
      <c r="I1157" s="195" t="s">
        <v>2165</v>
      </c>
      <c r="J1157" s="195" t="s">
        <v>2165</v>
      </c>
      <c r="K1157" s="168">
        <v>0.9</v>
      </c>
      <c r="L1157" s="169">
        <v>0.950819672131147</v>
      </c>
      <c r="M1157" s="169">
        <v>0.916666666666667</v>
      </c>
      <c r="N1157" s="170">
        <v>0.905660377358491</v>
      </c>
      <c r="O1157" s="170">
        <v>0.963625154130703</v>
      </c>
      <c r="P1157" s="356">
        <v>0.9</v>
      </c>
      <c r="Q1157" s="357">
        <v>0.974546101815593</v>
      </c>
      <c r="R1157" s="169">
        <v>0.911381772364553</v>
      </c>
      <c r="S1157" s="169">
        <v>0.931723563696919</v>
      </c>
      <c r="T1157" s="169">
        <v>0.922071773506297</v>
      </c>
      <c r="U1157" s="356">
        <v>0.9</v>
      </c>
      <c r="V1157" s="169">
        <v>0.88002847988608</v>
      </c>
      <c r="W1157" s="169">
        <v>0.870222595548089</v>
      </c>
      <c r="X1157" s="169">
        <v>0.89841798501249</v>
      </c>
      <c r="Y1157" s="169">
        <v>0.868383675788278</v>
      </c>
      <c r="Z1157" s="356">
        <v>0.92</v>
      </c>
      <c r="AA1157" s="356">
        <v>0.908085106382979</v>
      </c>
      <c r="AB1157" s="356">
        <v>0.909737029140014</v>
      </c>
      <c r="AC1157" s="356">
        <v>0.894378194207836</v>
      </c>
      <c r="AD1157" s="356">
        <v>0.908649795159369</v>
      </c>
      <c r="AE1157" s="356">
        <v>0.92</v>
      </c>
      <c r="AF1157" s="169">
        <v>0.983870967741935</v>
      </c>
      <c r="AG1157" s="169">
        <v>0.987593052109181</v>
      </c>
      <c r="AH1157" s="169">
        <v>1</v>
      </c>
      <c r="AI1157" s="169">
        <v>0.995278478111391</v>
      </c>
      <c r="AJ1157" s="356">
        <v>0.92</v>
      </c>
      <c r="AK1157" s="169">
        <v>0.960400412189018</v>
      </c>
      <c r="AL1157" s="169">
        <v>0.945353748680042</v>
      </c>
      <c r="AM1157" s="169">
        <v>0.963723150357995</v>
      </c>
      <c r="AN1157" s="169">
        <v>0.961316504709781</v>
      </c>
      <c r="AO1157" s="168">
        <v>0.99</v>
      </c>
      <c r="AP1157" s="358">
        <v>1</v>
      </c>
      <c r="AQ1157" s="358">
        <v>1</v>
      </c>
      <c r="AR1157" s="358">
        <v>1</v>
      </c>
      <c r="AS1157" s="359">
        <v>1</v>
      </c>
      <c r="AT1157" s="364">
        <v>0.0721861525408278</v>
      </c>
      <c r="AU1157" s="361">
        <v>0.121212121212121</v>
      </c>
      <c r="AV1157" s="362">
        <v>0.0869565217391304</v>
      </c>
      <c r="AW1157" s="362">
        <v>0</v>
      </c>
      <c r="AX1157" s="362">
        <v>0.0301724137931034</v>
      </c>
      <c r="AY1157" s="142"/>
      <c r="AZ1157" s="140"/>
    </row>
    <row r="1158" spans="1:52">
      <c r="A1158" s="138"/>
      <c r="B1158" s="142"/>
      <c r="C1158" s="172" t="s">
        <v>1972</v>
      </c>
      <c r="D1158" s="166" t="s">
        <v>26</v>
      </c>
      <c r="E1158" s="166" t="s">
        <v>1973</v>
      </c>
      <c r="F1158" s="167" t="s">
        <v>2166</v>
      </c>
      <c r="G1158" s="195" t="s">
        <v>2167</v>
      </c>
      <c r="H1158" s="195" t="s">
        <v>2167</v>
      </c>
      <c r="I1158" s="195" t="s">
        <v>2167</v>
      </c>
      <c r="J1158" s="195" t="s">
        <v>2167</v>
      </c>
      <c r="K1158" s="168">
        <v>0.9</v>
      </c>
      <c r="L1158" s="169">
        <v>0.96</v>
      </c>
      <c r="M1158" s="169">
        <v>0.930232558139535</v>
      </c>
      <c r="N1158" s="170">
        <v>0.931818181818182</v>
      </c>
      <c r="O1158" s="170">
        <v>0.950980392156863</v>
      </c>
      <c r="P1158" s="356">
        <v>0.9</v>
      </c>
      <c r="Q1158" s="357">
        <v>0.944189417733752</v>
      </c>
      <c r="R1158" s="169">
        <v>0.94758064516129</v>
      </c>
      <c r="S1158" s="169">
        <v>0.956160241874528</v>
      </c>
      <c r="T1158" s="169">
        <v>0.953738052182898</v>
      </c>
      <c r="U1158" s="356">
        <v>0.9</v>
      </c>
      <c r="V1158" s="169">
        <v>0.922928243537086</v>
      </c>
      <c r="W1158" s="169">
        <v>0.936635944700461</v>
      </c>
      <c r="X1158" s="169">
        <v>0.939531368102797</v>
      </c>
      <c r="Y1158" s="169">
        <v>0.927615603203307</v>
      </c>
      <c r="Z1158" s="356">
        <v>0.92</v>
      </c>
      <c r="AA1158" s="356">
        <v>0.932659932659933</v>
      </c>
      <c r="AB1158" s="356">
        <v>0.963780918727915</v>
      </c>
      <c r="AC1158" s="356">
        <v>0.970786516853933</v>
      </c>
      <c r="AD1158" s="356">
        <v>0.957462742454879</v>
      </c>
      <c r="AE1158" s="356">
        <v>0.92</v>
      </c>
      <c r="AF1158" s="169">
        <v>0.994377510040161</v>
      </c>
      <c r="AG1158" s="169">
        <v>0.997541789577188</v>
      </c>
      <c r="AH1158" s="169">
        <v>0.985714285714286</v>
      </c>
      <c r="AI1158" s="169">
        <v>0.995315375606492</v>
      </c>
      <c r="AJ1158" s="356">
        <v>0.92</v>
      </c>
      <c r="AK1158" s="169">
        <v>0.96182902584493</v>
      </c>
      <c r="AL1158" s="169">
        <v>0.974546722454672</v>
      </c>
      <c r="AM1158" s="169">
        <v>0.970883209317373</v>
      </c>
      <c r="AN1158" s="169">
        <v>0.975292745736359</v>
      </c>
      <c r="AO1158" s="168">
        <v>0.99</v>
      </c>
      <c r="AP1158" s="358">
        <v>1</v>
      </c>
      <c r="AQ1158" s="358">
        <v>1</v>
      </c>
      <c r="AR1158" s="358">
        <v>1</v>
      </c>
      <c r="AS1158" s="359">
        <v>1</v>
      </c>
      <c r="AT1158" s="364">
        <v>0.0721861525408278</v>
      </c>
      <c r="AU1158" s="361">
        <v>0.181818181818182</v>
      </c>
      <c r="AV1158" s="362">
        <v>0.0526315789473684</v>
      </c>
      <c r="AW1158" s="362">
        <v>0.0454545454545455</v>
      </c>
      <c r="AX1158" s="362">
        <v>0.0377777777777778</v>
      </c>
      <c r="AY1158" s="142"/>
      <c r="AZ1158" s="140"/>
    </row>
    <row r="1159" spans="1:52">
      <c r="A1159" s="138"/>
      <c r="B1159" s="142"/>
      <c r="C1159" s="172" t="s">
        <v>1972</v>
      </c>
      <c r="D1159" s="166" t="s">
        <v>26</v>
      </c>
      <c r="E1159" s="166" t="s">
        <v>1973</v>
      </c>
      <c r="F1159" s="167" t="s">
        <v>2168</v>
      </c>
      <c r="G1159" s="195" t="s">
        <v>2169</v>
      </c>
      <c r="H1159" s="195" t="s">
        <v>2169</v>
      </c>
      <c r="I1159" s="195" t="s">
        <v>2169</v>
      </c>
      <c r="J1159" s="195" t="s">
        <v>2169</v>
      </c>
      <c r="K1159" s="168">
        <v>0.9</v>
      </c>
      <c r="L1159" s="169">
        <v>0.985074626865672</v>
      </c>
      <c r="M1159" s="169">
        <v>0.982456140350877</v>
      </c>
      <c r="N1159" s="170">
        <v>0.983333333333333</v>
      </c>
      <c r="O1159" s="170">
        <v>0.974549310710498</v>
      </c>
      <c r="P1159" s="356">
        <v>0.9</v>
      </c>
      <c r="Q1159" s="357">
        <v>0.97245409015025</v>
      </c>
      <c r="R1159" s="169">
        <v>0.96983842010772</v>
      </c>
      <c r="S1159" s="169">
        <v>0.969171974522293</v>
      </c>
      <c r="T1159" s="169">
        <v>0.965879447671385</v>
      </c>
      <c r="U1159" s="356">
        <v>0.9</v>
      </c>
      <c r="V1159" s="169">
        <v>0.905008347245409</v>
      </c>
      <c r="W1159" s="169">
        <v>0.912746858168761</v>
      </c>
      <c r="X1159" s="169">
        <v>0.914649681528662</v>
      </c>
      <c r="Y1159" s="169">
        <v>0.913526486035268</v>
      </c>
      <c r="Z1159" s="356">
        <v>0.92</v>
      </c>
      <c r="AA1159" s="356">
        <v>0.924128503075871</v>
      </c>
      <c r="AB1159" s="356">
        <v>0.915737298636927</v>
      </c>
      <c r="AC1159" s="356">
        <v>0.910979228486647</v>
      </c>
      <c r="AD1159" s="356">
        <v>0.930432563480924</v>
      </c>
      <c r="AE1159" s="356">
        <v>0.92</v>
      </c>
      <c r="AF1159" s="169">
        <v>0.997849462365591</v>
      </c>
      <c r="AG1159" s="169">
        <v>1</v>
      </c>
      <c r="AH1159" s="169">
        <v>1</v>
      </c>
      <c r="AI1159" s="169">
        <v>0.991051454138702</v>
      </c>
      <c r="AJ1159" s="356">
        <v>0.92</v>
      </c>
      <c r="AK1159" s="169">
        <v>0.966053938011539</v>
      </c>
      <c r="AL1159" s="169">
        <v>0.943181818181818</v>
      </c>
      <c r="AM1159" s="169">
        <v>0.963035442487497</v>
      </c>
      <c r="AN1159" s="169">
        <v>0.969500196772924</v>
      </c>
      <c r="AO1159" s="168">
        <v>0.99</v>
      </c>
      <c r="AP1159" s="358">
        <v>1</v>
      </c>
      <c r="AQ1159" s="358">
        <v>1</v>
      </c>
      <c r="AR1159" s="358">
        <v>1</v>
      </c>
      <c r="AS1159" s="359">
        <v>1</v>
      </c>
      <c r="AT1159" s="364">
        <v>0.0721861525408278</v>
      </c>
      <c r="AU1159" s="361">
        <v>0.09375</v>
      </c>
      <c r="AV1159" s="362">
        <v>0</v>
      </c>
      <c r="AW1159" s="362">
        <v>0.107142857142857</v>
      </c>
      <c r="AX1159" s="362">
        <v>0.0613915416098226</v>
      </c>
      <c r="AY1159" s="142"/>
      <c r="AZ1159" s="140"/>
    </row>
    <row r="1160" spans="1:52">
      <c r="A1160" s="138"/>
      <c r="B1160" s="142"/>
      <c r="C1160" s="172" t="s">
        <v>1972</v>
      </c>
      <c r="D1160" s="166" t="s">
        <v>26</v>
      </c>
      <c r="E1160" s="166" t="s">
        <v>1973</v>
      </c>
      <c r="F1160" s="167" t="s">
        <v>2170</v>
      </c>
      <c r="G1160" s="195" t="s">
        <v>2171</v>
      </c>
      <c r="H1160" s="195" t="s">
        <v>2171</v>
      </c>
      <c r="I1160" s="195" t="s">
        <v>2171</v>
      </c>
      <c r="J1160" s="195" t="s">
        <v>2171</v>
      </c>
      <c r="K1160" s="168">
        <v>0.9</v>
      </c>
      <c r="L1160" s="169">
        <v>1</v>
      </c>
      <c r="M1160" s="169">
        <v>0.972972972972973</v>
      </c>
      <c r="N1160" s="170">
        <v>0.976744186046512</v>
      </c>
      <c r="O1160" s="170">
        <v>0.975571315996848</v>
      </c>
      <c r="P1160" s="356">
        <v>0.9</v>
      </c>
      <c r="Q1160" s="357">
        <v>0.982553528945281</v>
      </c>
      <c r="R1160" s="169">
        <v>0.991201055873295</v>
      </c>
      <c r="S1160" s="169">
        <v>0.992774566473988</v>
      </c>
      <c r="T1160" s="169">
        <v>0.984518339443813</v>
      </c>
      <c r="U1160" s="356">
        <v>0.9</v>
      </c>
      <c r="V1160" s="169">
        <v>0.922283901665345</v>
      </c>
      <c r="W1160" s="169">
        <v>0.957325120985482</v>
      </c>
      <c r="X1160" s="169">
        <v>0.947976878612717</v>
      </c>
      <c r="Y1160" s="169">
        <v>0.931893501544964</v>
      </c>
      <c r="Z1160" s="356">
        <v>0.92</v>
      </c>
      <c r="AA1160" s="356">
        <v>0</v>
      </c>
      <c r="AB1160" s="356">
        <v>0</v>
      </c>
      <c r="AC1160" s="356" t="s">
        <v>40</v>
      </c>
      <c r="AD1160" s="356">
        <v>0</v>
      </c>
      <c r="AE1160" s="356">
        <v>0.92</v>
      </c>
      <c r="AF1160" s="169">
        <v>0.997916666666667</v>
      </c>
      <c r="AG1160" s="169">
        <v>0.997349237905898</v>
      </c>
      <c r="AH1160" s="169">
        <v>1</v>
      </c>
      <c r="AI1160" s="169">
        <v>0.998320503848845</v>
      </c>
      <c r="AJ1160" s="356">
        <v>0.92</v>
      </c>
      <c r="AK1160" s="169">
        <v>0.96392467789891</v>
      </c>
      <c r="AL1160" s="169">
        <v>0.975813544415128</v>
      </c>
      <c r="AM1160" s="169">
        <v>0.977842003853565</v>
      </c>
      <c r="AN1160" s="169">
        <v>0.983382295260432</v>
      </c>
      <c r="AO1160" s="168">
        <v>0.99</v>
      </c>
      <c r="AP1160" s="358">
        <v>1</v>
      </c>
      <c r="AQ1160" s="358">
        <v>1</v>
      </c>
      <c r="AR1160" s="358">
        <v>1</v>
      </c>
      <c r="AS1160" s="359">
        <v>1</v>
      </c>
      <c r="AT1160" s="364">
        <v>0.0721861525408278</v>
      </c>
      <c r="AU1160" s="361">
        <v>0.142857142857143</v>
      </c>
      <c r="AV1160" s="362">
        <v>0.1</v>
      </c>
      <c r="AW1160" s="362">
        <v>0</v>
      </c>
      <c r="AX1160" s="362">
        <v>0.0292620865139949</v>
      </c>
      <c r="AY1160" s="142"/>
      <c r="AZ1160" s="140"/>
    </row>
    <row r="1161" spans="1:52">
      <c r="A1161" s="138"/>
      <c r="B1161" s="142"/>
      <c r="C1161" s="172" t="s">
        <v>1972</v>
      </c>
      <c r="D1161" s="166" t="s">
        <v>26</v>
      </c>
      <c r="E1161" s="166" t="s">
        <v>1973</v>
      </c>
      <c r="F1161" s="167" t="s">
        <v>2172</v>
      </c>
      <c r="G1161" s="195" t="s">
        <v>2173</v>
      </c>
      <c r="H1161" s="195" t="s">
        <v>2173</v>
      </c>
      <c r="I1161" s="195" t="s">
        <v>2173</v>
      </c>
      <c r="J1161" s="195" t="s">
        <v>2173</v>
      </c>
      <c r="K1161" s="168">
        <v>0.9</v>
      </c>
      <c r="L1161" s="169">
        <v>0.961538461538462</v>
      </c>
      <c r="M1161" s="169">
        <v>0.96</v>
      </c>
      <c r="N1161" s="170">
        <v>0.888888888888889</v>
      </c>
      <c r="O1161" s="170">
        <v>0.910691823899371</v>
      </c>
      <c r="P1161" s="356">
        <v>0.9</v>
      </c>
      <c r="Q1161" s="357">
        <v>0.979583503470804</v>
      </c>
      <c r="R1161" s="169">
        <v>0.990045248868778</v>
      </c>
      <c r="S1161" s="169">
        <v>0.987869198312236</v>
      </c>
      <c r="T1161" s="169">
        <v>0.978364532654574</v>
      </c>
      <c r="U1161" s="356">
        <v>0.9</v>
      </c>
      <c r="V1161" s="169">
        <v>0.82564311964067</v>
      </c>
      <c r="W1161" s="169">
        <v>0.915837104072398</v>
      </c>
      <c r="X1161" s="169">
        <v>0.867088607594937</v>
      </c>
      <c r="Y1161" s="169">
        <v>0.840480716564101</v>
      </c>
      <c r="Z1161" s="356">
        <v>0.92</v>
      </c>
      <c r="AA1161" s="356" t="s">
        <v>40</v>
      </c>
      <c r="AB1161" s="356">
        <v>0</v>
      </c>
      <c r="AC1161" s="356" t="s">
        <v>40</v>
      </c>
      <c r="AD1161" s="356">
        <v>0</v>
      </c>
      <c r="AE1161" s="356">
        <v>0.92</v>
      </c>
      <c r="AF1161" s="169">
        <v>1</v>
      </c>
      <c r="AG1161" s="169">
        <v>1</v>
      </c>
      <c r="AH1161" s="169">
        <v>1</v>
      </c>
      <c r="AI1161" s="169">
        <v>0.997206703910614</v>
      </c>
      <c r="AJ1161" s="356">
        <v>0.92</v>
      </c>
      <c r="AK1161" s="169">
        <v>0.942425479787668</v>
      </c>
      <c r="AL1161" s="169">
        <v>0.962025316455696</v>
      </c>
      <c r="AM1161" s="169">
        <v>0.966772151898734</v>
      </c>
      <c r="AN1161" s="169">
        <v>0.96724929520741</v>
      </c>
      <c r="AO1161" s="168">
        <v>0.99</v>
      </c>
      <c r="AP1161" s="358">
        <v>1</v>
      </c>
      <c r="AQ1161" s="358">
        <v>1</v>
      </c>
      <c r="AR1161" s="358">
        <v>1</v>
      </c>
      <c r="AS1161" s="359">
        <v>1</v>
      </c>
      <c r="AT1161" s="364">
        <v>0.0721861525408278</v>
      </c>
      <c r="AU1161" s="361">
        <v>0.117647058823529</v>
      </c>
      <c r="AV1161" s="362">
        <v>0</v>
      </c>
      <c r="AW1161" s="362">
        <v>0</v>
      </c>
      <c r="AX1161" s="362">
        <v>0.0711111111111111</v>
      </c>
      <c r="AY1161" s="142"/>
      <c r="AZ1161" s="140"/>
    </row>
    <row r="1162" spans="1:52">
      <c r="A1162" s="138"/>
      <c r="B1162" s="142"/>
      <c r="C1162" s="172" t="s">
        <v>1972</v>
      </c>
      <c r="D1162" s="166" t="s">
        <v>26</v>
      </c>
      <c r="E1162" s="166" t="s">
        <v>1973</v>
      </c>
      <c r="F1162" s="167" t="s">
        <v>2174</v>
      </c>
      <c r="G1162" s="195" t="s">
        <v>2175</v>
      </c>
      <c r="H1162" s="195" t="s">
        <v>2175</v>
      </c>
      <c r="I1162" s="195" t="s">
        <v>2175</v>
      </c>
      <c r="J1162" s="195" t="s">
        <v>2175</v>
      </c>
      <c r="K1162" s="168">
        <v>0.9</v>
      </c>
      <c r="L1162" s="169">
        <v>0.970588235294118</v>
      </c>
      <c r="M1162" s="169">
        <v>0.916666666666667</v>
      </c>
      <c r="N1162" s="170">
        <v>0.931034482758621</v>
      </c>
      <c r="O1162" s="170">
        <v>0.952850877192982</v>
      </c>
      <c r="P1162" s="356">
        <v>0.9</v>
      </c>
      <c r="Q1162" s="357">
        <v>0.985237974039196</v>
      </c>
      <c r="R1162" s="169">
        <v>0.983233532934132</v>
      </c>
      <c r="S1162" s="169">
        <v>0.987446316484969</v>
      </c>
      <c r="T1162" s="169">
        <v>0.978580990629183</v>
      </c>
      <c r="U1162" s="356">
        <v>0.9</v>
      </c>
      <c r="V1162" s="169">
        <v>0.865105624840926</v>
      </c>
      <c r="W1162" s="169">
        <v>0.880239520958084</v>
      </c>
      <c r="X1162" s="169">
        <v>0.846712917079617</v>
      </c>
      <c r="Y1162" s="169">
        <v>0.85921463632307</v>
      </c>
      <c r="Z1162" s="356">
        <v>0.92</v>
      </c>
      <c r="AA1162" s="356">
        <v>0</v>
      </c>
      <c r="AB1162" s="356">
        <v>0</v>
      </c>
      <c r="AC1162" s="356" t="s">
        <v>40</v>
      </c>
      <c r="AD1162" s="356">
        <v>0</v>
      </c>
      <c r="AE1162" s="356">
        <v>0.92</v>
      </c>
      <c r="AF1162" s="169">
        <v>1</v>
      </c>
      <c r="AG1162" s="169">
        <v>1</v>
      </c>
      <c r="AH1162" s="169">
        <v>1</v>
      </c>
      <c r="AI1162" s="169">
        <v>1</v>
      </c>
      <c r="AJ1162" s="356">
        <v>0.92</v>
      </c>
      <c r="AK1162" s="169">
        <v>0.960834181078332</v>
      </c>
      <c r="AL1162" s="169">
        <v>0.951526032315978</v>
      </c>
      <c r="AM1162" s="169">
        <v>0.970928311859927</v>
      </c>
      <c r="AN1162" s="169">
        <v>0.975123722213208</v>
      </c>
      <c r="AO1162" s="168">
        <v>0.99</v>
      </c>
      <c r="AP1162" s="358">
        <v>1</v>
      </c>
      <c r="AQ1162" s="358">
        <v>1</v>
      </c>
      <c r="AR1162" s="358">
        <v>1</v>
      </c>
      <c r="AS1162" s="359">
        <v>1</v>
      </c>
      <c r="AT1162" s="364">
        <v>0.0721861525408278</v>
      </c>
      <c r="AU1162" s="361">
        <v>0.238095238095238</v>
      </c>
      <c r="AV1162" s="362">
        <v>0.0555555555555556</v>
      </c>
      <c r="AW1162" s="362">
        <v>0</v>
      </c>
      <c r="AX1162" s="362">
        <v>0.0425963488843813</v>
      </c>
      <c r="AY1162" s="142"/>
      <c r="AZ1162" s="140"/>
    </row>
    <row r="1163" spans="1:52">
      <c r="A1163" s="138"/>
      <c r="B1163" s="142"/>
      <c r="C1163" s="172" t="s">
        <v>1972</v>
      </c>
      <c r="D1163" s="166" t="s">
        <v>26</v>
      </c>
      <c r="E1163" s="166" t="s">
        <v>1973</v>
      </c>
      <c r="F1163" s="167" t="s">
        <v>2176</v>
      </c>
      <c r="G1163" s="195" t="s">
        <v>2177</v>
      </c>
      <c r="H1163" s="195" t="s">
        <v>2177</v>
      </c>
      <c r="I1163" s="195" t="s">
        <v>2177</v>
      </c>
      <c r="J1163" s="195" t="s">
        <v>2177</v>
      </c>
      <c r="K1163" s="168">
        <v>0.9</v>
      </c>
      <c r="L1163" s="169">
        <v>0.945945945945946</v>
      </c>
      <c r="M1163" s="169">
        <v>0.92</v>
      </c>
      <c r="N1163" s="170">
        <v>0.911764705882353</v>
      </c>
      <c r="O1163" s="170">
        <v>0.930861723446894</v>
      </c>
      <c r="P1163" s="356">
        <v>0.9</v>
      </c>
      <c r="Q1163" s="357">
        <v>0.985790408525755</v>
      </c>
      <c r="R1163" s="169">
        <v>0.961069145845439</v>
      </c>
      <c r="S1163" s="169">
        <v>0.992073557387445</v>
      </c>
      <c r="T1163" s="169">
        <v>0.981261736791352</v>
      </c>
      <c r="U1163" s="356">
        <v>0.9</v>
      </c>
      <c r="V1163" s="169">
        <v>0.716569398629789</v>
      </c>
      <c r="W1163" s="169">
        <v>0.759442184776293</v>
      </c>
      <c r="X1163" s="169">
        <v>0.667406467977172</v>
      </c>
      <c r="Y1163" s="169">
        <v>0.743409633050804</v>
      </c>
      <c r="Z1163" s="356">
        <v>0.92</v>
      </c>
      <c r="AA1163" s="356">
        <v>0</v>
      </c>
      <c r="AB1163" s="356">
        <v>0</v>
      </c>
      <c r="AC1163" s="356" t="s">
        <v>40</v>
      </c>
      <c r="AD1163" s="356">
        <v>0</v>
      </c>
      <c r="AE1163" s="356">
        <v>0.92</v>
      </c>
      <c r="AF1163" s="169">
        <v>1</v>
      </c>
      <c r="AG1163" s="169">
        <v>0.925373134328358</v>
      </c>
      <c r="AH1163" s="169">
        <v>1</v>
      </c>
      <c r="AI1163" s="169">
        <v>0.995611285266458</v>
      </c>
      <c r="AJ1163" s="356">
        <v>0.92</v>
      </c>
      <c r="AK1163" s="169">
        <v>0.952332657200811</v>
      </c>
      <c r="AL1163" s="169">
        <v>0.935540069686411</v>
      </c>
      <c r="AM1163" s="169">
        <v>0.945149017121116</v>
      </c>
      <c r="AN1163" s="169">
        <v>0.961276898091758</v>
      </c>
      <c r="AO1163" s="168">
        <v>0.99</v>
      </c>
      <c r="AP1163" s="358">
        <v>1</v>
      </c>
      <c r="AQ1163" s="358">
        <v>1</v>
      </c>
      <c r="AR1163" s="358">
        <v>1</v>
      </c>
      <c r="AS1163" s="359">
        <v>1</v>
      </c>
      <c r="AT1163" s="364">
        <v>0.0721861525408278</v>
      </c>
      <c r="AU1163" s="361">
        <v>0.181818181818182</v>
      </c>
      <c r="AV1163" s="362">
        <v>0</v>
      </c>
      <c r="AW1163" s="362">
        <v>0.04</v>
      </c>
      <c r="AX1163" s="362">
        <v>0.0700525394045534</v>
      </c>
      <c r="AY1163" s="142"/>
      <c r="AZ1163" s="140"/>
    </row>
    <row r="1164" spans="1:52">
      <c r="A1164" s="138"/>
      <c r="B1164" s="142"/>
      <c r="C1164" s="172" t="s">
        <v>1972</v>
      </c>
      <c r="D1164" s="166" t="s">
        <v>26</v>
      </c>
      <c r="E1164" s="166" t="s">
        <v>1973</v>
      </c>
      <c r="F1164" s="167" t="s">
        <v>2178</v>
      </c>
      <c r="G1164" s="195" t="s">
        <v>2179</v>
      </c>
      <c r="H1164" s="195" t="s">
        <v>2179</v>
      </c>
      <c r="I1164" s="195" t="s">
        <v>2179</v>
      </c>
      <c r="J1164" s="195" t="s">
        <v>2179</v>
      </c>
      <c r="K1164" s="168">
        <v>0.9</v>
      </c>
      <c r="L1164" s="169">
        <v>0.931818181818182</v>
      </c>
      <c r="M1164" s="169">
        <v>0.92</v>
      </c>
      <c r="N1164" s="170">
        <v>0.926829268292683</v>
      </c>
      <c r="O1164" s="170">
        <v>0.950968762356663</v>
      </c>
      <c r="P1164" s="356">
        <v>0.9</v>
      </c>
      <c r="Q1164" s="357">
        <v>0.941117478510029</v>
      </c>
      <c r="R1164" s="169">
        <v>0.975296108291032</v>
      </c>
      <c r="S1164" s="169">
        <v>0.984197071810365</v>
      </c>
      <c r="T1164" s="169">
        <v>0.960464505213507</v>
      </c>
      <c r="U1164" s="356">
        <v>0.9</v>
      </c>
      <c r="V1164" s="169">
        <v>0.879369627507163</v>
      </c>
      <c r="W1164" s="169">
        <v>0.910321489001692</v>
      </c>
      <c r="X1164" s="169">
        <v>0.948175691378108</v>
      </c>
      <c r="Y1164" s="169">
        <v>0.922409428532976</v>
      </c>
      <c r="Z1164" s="356">
        <v>0.92</v>
      </c>
      <c r="AA1164" s="356">
        <v>0.932994062765055</v>
      </c>
      <c r="AB1164" s="356">
        <v>0.950624290578888</v>
      </c>
      <c r="AC1164" s="356">
        <v>0.970944309927361</v>
      </c>
      <c r="AD1164" s="356">
        <v>0.960860964581763</v>
      </c>
      <c r="AE1164" s="356">
        <v>0.92</v>
      </c>
      <c r="AF1164" s="169">
        <v>1</v>
      </c>
      <c r="AG1164" s="169">
        <v>0.999303863557257</v>
      </c>
      <c r="AH1164" s="169">
        <v>1</v>
      </c>
      <c r="AI1164" s="169">
        <v>0.9992629939197</v>
      </c>
      <c r="AJ1164" s="356">
        <v>0.92</v>
      </c>
      <c r="AK1164" s="169">
        <v>0.941782081137394</v>
      </c>
      <c r="AL1164" s="169">
        <v>0.953572185711257</v>
      </c>
      <c r="AM1164" s="169">
        <v>0.977968414895691</v>
      </c>
      <c r="AN1164" s="169">
        <v>0.97226798047424</v>
      </c>
      <c r="AO1164" s="168">
        <v>0.99</v>
      </c>
      <c r="AP1164" s="358">
        <v>1</v>
      </c>
      <c r="AQ1164" s="358">
        <v>1</v>
      </c>
      <c r="AR1164" s="358">
        <v>1</v>
      </c>
      <c r="AS1164" s="359">
        <v>1</v>
      </c>
      <c r="AT1164" s="364">
        <v>0.0721861525408278</v>
      </c>
      <c r="AU1164" s="361">
        <v>0.140350877192982</v>
      </c>
      <c r="AV1164" s="362">
        <v>0.075</v>
      </c>
      <c r="AW1164" s="362">
        <v>0.0975609756097561</v>
      </c>
      <c r="AX1164" s="362">
        <v>0.0816485225505443</v>
      </c>
      <c r="AY1164" s="142"/>
      <c r="AZ1164" s="140"/>
    </row>
    <row r="1165" spans="1:52">
      <c r="A1165" s="138"/>
      <c r="B1165" s="142"/>
      <c r="C1165" s="172" t="s">
        <v>1972</v>
      </c>
      <c r="D1165" s="166" t="s">
        <v>26</v>
      </c>
      <c r="E1165" s="166" t="s">
        <v>1973</v>
      </c>
      <c r="F1165" s="167" t="s">
        <v>2180</v>
      </c>
      <c r="G1165" s="195" t="s">
        <v>2181</v>
      </c>
      <c r="H1165" s="195" t="s">
        <v>2181</v>
      </c>
      <c r="I1165" s="195" t="s">
        <v>2181</v>
      </c>
      <c r="J1165" s="195" t="s">
        <v>2181</v>
      </c>
      <c r="K1165" s="168">
        <v>0.9</v>
      </c>
      <c r="L1165" s="169">
        <v>0.982758620689655</v>
      </c>
      <c r="M1165" s="169">
        <v>1</v>
      </c>
      <c r="N1165" s="170">
        <v>0.959183673469388</v>
      </c>
      <c r="O1165" s="170">
        <v>0.967863894139887</v>
      </c>
      <c r="P1165" s="356">
        <v>0.9</v>
      </c>
      <c r="Q1165" s="357">
        <v>0.963653454488485</v>
      </c>
      <c r="R1165" s="169">
        <v>0.988768115942029</v>
      </c>
      <c r="S1165" s="169">
        <v>0.977974568574024</v>
      </c>
      <c r="T1165" s="169">
        <v>0.969648338915784</v>
      </c>
      <c r="U1165" s="356">
        <v>0.9</v>
      </c>
      <c r="V1165" s="169">
        <v>0.899107002976657</v>
      </c>
      <c r="W1165" s="169">
        <v>0.902536231884058</v>
      </c>
      <c r="X1165" s="169">
        <v>0.931198910081744</v>
      </c>
      <c r="Y1165" s="169">
        <v>0.921430616688752</v>
      </c>
      <c r="Z1165" s="356">
        <v>0.92</v>
      </c>
      <c r="AA1165" s="356">
        <v>0</v>
      </c>
      <c r="AB1165" s="356" t="s">
        <v>40</v>
      </c>
      <c r="AC1165" s="356">
        <v>0</v>
      </c>
      <c r="AD1165" s="356">
        <v>0.142857142857143</v>
      </c>
      <c r="AE1165" s="356">
        <v>0.92</v>
      </c>
      <c r="AF1165" s="169">
        <v>0.999286224125625</v>
      </c>
      <c r="AG1165" s="169">
        <v>0.994092827004219</v>
      </c>
      <c r="AH1165" s="169">
        <v>0.99746192893401</v>
      </c>
      <c r="AI1165" s="169">
        <v>0.997745981967856</v>
      </c>
      <c r="AJ1165" s="356">
        <v>0.92</v>
      </c>
      <c r="AK1165" s="169">
        <v>0.971191482699233</v>
      </c>
      <c r="AL1165" s="169">
        <v>0.959782608695652</v>
      </c>
      <c r="AM1165" s="169">
        <v>0.977979568671964</v>
      </c>
      <c r="AN1165" s="169">
        <v>0.979857772569283</v>
      </c>
      <c r="AO1165" s="168">
        <v>0.99</v>
      </c>
      <c r="AP1165" s="358">
        <v>1</v>
      </c>
      <c r="AQ1165" s="358">
        <v>1</v>
      </c>
      <c r="AR1165" s="358">
        <v>1</v>
      </c>
      <c r="AS1165" s="359">
        <v>1</v>
      </c>
      <c r="AT1165" s="364">
        <v>0.0721861525408278</v>
      </c>
      <c r="AU1165" s="361">
        <v>0.114285714285714</v>
      </c>
      <c r="AV1165" s="362">
        <v>0.103448275862069</v>
      </c>
      <c r="AW1165" s="362">
        <v>0.037037037037037</v>
      </c>
      <c r="AX1165" s="362">
        <v>0.0544117647058824</v>
      </c>
      <c r="AY1165" s="142"/>
      <c r="AZ1165" s="140"/>
    </row>
    <row r="1166" spans="1:52">
      <c r="A1166" s="138"/>
      <c r="B1166" s="142"/>
      <c r="C1166" s="172" t="s">
        <v>1972</v>
      </c>
      <c r="D1166" s="166" t="s">
        <v>26</v>
      </c>
      <c r="E1166" s="166" t="s">
        <v>1973</v>
      </c>
      <c r="F1166" s="167" t="s">
        <v>2182</v>
      </c>
      <c r="G1166" s="195" t="s">
        <v>2183</v>
      </c>
      <c r="H1166" s="195" t="s">
        <v>2183</v>
      </c>
      <c r="I1166" s="195" t="s">
        <v>2183</v>
      </c>
      <c r="J1166" s="195" t="s">
        <v>2183</v>
      </c>
      <c r="K1166" s="168">
        <v>0.9</v>
      </c>
      <c r="L1166" s="169">
        <v>0.984126984126984</v>
      </c>
      <c r="M1166" s="169">
        <v>1</v>
      </c>
      <c r="N1166" s="170">
        <v>1</v>
      </c>
      <c r="O1166" s="170">
        <v>0.979816513761468</v>
      </c>
      <c r="P1166" s="356">
        <v>0.9</v>
      </c>
      <c r="Q1166" s="357">
        <v>0.971750334033212</v>
      </c>
      <c r="R1166" s="169">
        <v>0.982056892778993</v>
      </c>
      <c r="S1166" s="169">
        <v>0.978665041145992</v>
      </c>
      <c r="T1166" s="169">
        <v>0.960811702501435</v>
      </c>
      <c r="U1166" s="356">
        <v>0.9</v>
      </c>
      <c r="V1166" s="169">
        <v>0.833746898263027</v>
      </c>
      <c r="W1166" s="169">
        <v>0.833698030634573</v>
      </c>
      <c r="X1166" s="169">
        <v>0.89119170984456</v>
      </c>
      <c r="Y1166" s="169">
        <v>0.839887568234598</v>
      </c>
      <c r="Z1166" s="356">
        <v>0.92</v>
      </c>
      <c r="AA1166" s="356">
        <v>0.895491803278688</v>
      </c>
      <c r="AB1166" s="356">
        <v>0.879129129129129</v>
      </c>
      <c r="AC1166" s="356">
        <v>0.895189003436426</v>
      </c>
      <c r="AD1166" s="356">
        <v>0.907600596125186</v>
      </c>
      <c r="AE1166" s="356">
        <v>0.92</v>
      </c>
      <c r="AF1166" s="169">
        <v>0.998333333333333</v>
      </c>
      <c r="AG1166" s="169">
        <v>0.996192893401015</v>
      </c>
      <c r="AH1166" s="169">
        <v>0.993890020366599</v>
      </c>
      <c r="AI1166" s="169">
        <v>0.993846795640611</v>
      </c>
      <c r="AJ1166" s="356">
        <v>0.92</v>
      </c>
      <c r="AK1166" s="169">
        <v>0.93515687851971</v>
      </c>
      <c r="AL1166" s="169">
        <v>0.912081835775505</v>
      </c>
      <c r="AM1166" s="169">
        <v>0.950297696091121</v>
      </c>
      <c r="AN1166" s="169">
        <v>0.94950134449777</v>
      </c>
      <c r="AO1166" s="168">
        <v>0.99</v>
      </c>
      <c r="AP1166" s="358">
        <v>1</v>
      </c>
      <c r="AQ1166" s="358">
        <v>1</v>
      </c>
      <c r="AR1166" s="358">
        <v>1</v>
      </c>
      <c r="AS1166" s="359">
        <v>1</v>
      </c>
      <c r="AT1166" s="364">
        <v>0.0721861525408278</v>
      </c>
      <c r="AU1166" s="361">
        <v>0.176470588235294</v>
      </c>
      <c r="AV1166" s="362">
        <v>0.0333333333333333</v>
      </c>
      <c r="AW1166" s="362">
        <v>0</v>
      </c>
      <c r="AX1166" s="362">
        <v>0.0543766578249337</v>
      </c>
      <c r="AY1166" s="142"/>
      <c r="AZ1166" s="140"/>
    </row>
    <row r="1167" spans="1:52">
      <c r="A1167" s="138"/>
      <c r="B1167" s="142"/>
      <c r="C1167" s="172" t="s">
        <v>1972</v>
      </c>
      <c r="D1167" s="166" t="s">
        <v>26</v>
      </c>
      <c r="E1167" s="166" t="s">
        <v>1973</v>
      </c>
      <c r="F1167" s="167" t="s">
        <v>2184</v>
      </c>
      <c r="G1167" s="195" t="s">
        <v>2185</v>
      </c>
      <c r="H1167" s="195" t="s">
        <v>2185</v>
      </c>
      <c r="I1167" s="195" t="s">
        <v>2185</v>
      </c>
      <c r="J1167" s="195" t="s">
        <v>2185</v>
      </c>
      <c r="K1167" s="168">
        <v>0.9</v>
      </c>
      <c r="L1167" s="169">
        <v>1</v>
      </c>
      <c r="M1167" s="169">
        <v>0.973684210526316</v>
      </c>
      <c r="N1167" s="170">
        <v>0.977272727272727</v>
      </c>
      <c r="O1167" s="170">
        <v>0.967248908296943</v>
      </c>
      <c r="P1167" s="356">
        <v>0.9</v>
      </c>
      <c r="Q1167" s="357">
        <v>0.978357875948237</v>
      </c>
      <c r="R1167" s="169">
        <v>0.971657754010695</v>
      </c>
      <c r="S1167" s="169">
        <v>0.980132450331126</v>
      </c>
      <c r="T1167" s="169">
        <v>0.972727272727273</v>
      </c>
      <c r="U1167" s="356">
        <v>0.9</v>
      </c>
      <c r="V1167" s="169">
        <v>0.872378402498884</v>
      </c>
      <c r="W1167" s="169">
        <v>0.907486631016043</v>
      </c>
      <c r="X1167" s="169">
        <v>0.91468640436307</v>
      </c>
      <c r="Y1167" s="169">
        <v>0.915880454024784</v>
      </c>
      <c r="Z1167" s="356">
        <v>0.92</v>
      </c>
      <c r="AA1167" s="356">
        <v>0.931989924433249</v>
      </c>
      <c r="AB1167" s="356">
        <v>0.920581655480984</v>
      </c>
      <c r="AC1167" s="356">
        <v>0.937735849056604</v>
      </c>
      <c r="AD1167" s="356">
        <v>0.940902342461234</v>
      </c>
      <c r="AE1167" s="356">
        <v>0.92</v>
      </c>
      <c r="AF1167" s="169">
        <v>0.997442455242967</v>
      </c>
      <c r="AG1167" s="169">
        <v>0.955951265229616</v>
      </c>
      <c r="AH1167" s="169">
        <v>0.991044776119403</v>
      </c>
      <c r="AI1167" s="169">
        <v>0.992831231646226</v>
      </c>
      <c r="AJ1167" s="356">
        <v>0.92</v>
      </c>
      <c r="AK1167" s="169">
        <v>0.955837755875663</v>
      </c>
      <c r="AL1167" s="169">
        <v>0.947178002894356</v>
      </c>
      <c r="AM1167" s="169">
        <v>0.958992573458185</v>
      </c>
      <c r="AN1167" s="169">
        <v>0.969479801464903</v>
      </c>
      <c r="AO1167" s="168">
        <v>0.99</v>
      </c>
      <c r="AP1167" s="358">
        <v>1</v>
      </c>
      <c r="AQ1167" s="358">
        <v>1</v>
      </c>
      <c r="AR1167" s="358">
        <v>1</v>
      </c>
      <c r="AS1167" s="359">
        <v>1</v>
      </c>
      <c r="AT1167" s="364">
        <v>0.0721861525408278</v>
      </c>
      <c r="AU1167" s="361">
        <v>0.142857142857143</v>
      </c>
      <c r="AV1167" s="362">
        <v>0.0344827586206897</v>
      </c>
      <c r="AW1167" s="362">
        <v>0.037037037037037</v>
      </c>
      <c r="AX1167" s="362">
        <v>0.0620347394540943</v>
      </c>
      <c r="AY1167" s="142"/>
      <c r="AZ1167" s="140"/>
    </row>
    <row r="1168" spans="1:52">
      <c r="A1168" s="138"/>
      <c r="B1168" s="142"/>
      <c r="C1168" s="172" t="s">
        <v>1972</v>
      </c>
      <c r="D1168" s="166" t="s">
        <v>26</v>
      </c>
      <c r="E1168" s="166" t="s">
        <v>1973</v>
      </c>
      <c r="F1168" s="167" t="s">
        <v>2186</v>
      </c>
      <c r="G1168" s="195" t="s">
        <v>2187</v>
      </c>
      <c r="H1168" s="195" t="s">
        <v>2187</v>
      </c>
      <c r="I1168" s="195" t="s">
        <v>2187</v>
      </c>
      <c r="J1168" s="195" t="s">
        <v>2187</v>
      </c>
      <c r="K1168" s="168">
        <v>0.9</v>
      </c>
      <c r="L1168" s="169">
        <v>0.971428571428571</v>
      </c>
      <c r="M1168" s="169">
        <v>0.961538461538462</v>
      </c>
      <c r="N1168" s="170">
        <v>0.962962962962963</v>
      </c>
      <c r="O1168" s="170">
        <v>0.977678571428571</v>
      </c>
      <c r="P1168" s="356">
        <v>0.9</v>
      </c>
      <c r="Q1168" s="357">
        <v>0.973856209150327</v>
      </c>
      <c r="R1168" s="169">
        <v>0.978934324659232</v>
      </c>
      <c r="S1168" s="169">
        <v>0.987787693752936</v>
      </c>
      <c r="T1168" s="169">
        <v>0.979708964828872</v>
      </c>
      <c r="U1168" s="356">
        <v>0.9</v>
      </c>
      <c r="V1168" s="169">
        <v>0.956625074272133</v>
      </c>
      <c r="W1168" s="169">
        <v>0.962205700123916</v>
      </c>
      <c r="X1168" s="169">
        <v>0.965241897604509</v>
      </c>
      <c r="Y1168" s="169">
        <v>0.968782012555488</v>
      </c>
      <c r="Z1168" s="356">
        <v>0.92</v>
      </c>
      <c r="AA1168" s="356">
        <v>0.987108655616943</v>
      </c>
      <c r="AB1168" s="356">
        <v>0.978696741854637</v>
      </c>
      <c r="AC1168" s="356">
        <v>0.987421383647799</v>
      </c>
      <c r="AD1168" s="356">
        <v>0.985652658620523</v>
      </c>
      <c r="AE1168" s="356">
        <v>0.92</v>
      </c>
      <c r="AF1168" s="169">
        <v>1</v>
      </c>
      <c r="AG1168" s="169">
        <v>0.999332888592395</v>
      </c>
      <c r="AH1168" s="169">
        <v>1</v>
      </c>
      <c r="AI1168" s="169">
        <v>0.998948337057973</v>
      </c>
      <c r="AJ1168" s="356">
        <v>0.92</v>
      </c>
      <c r="AK1168" s="169">
        <v>0.987720644666155</v>
      </c>
      <c r="AL1168" s="169">
        <v>0.980099502487562</v>
      </c>
      <c r="AM1168" s="169">
        <v>0.988557417245607</v>
      </c>
      <c r="AN1168" s="169">
        <v>0.99012131357596</v>
      </c>
      <c r="AO1168" s="168">
        <v>0.99</v>
      </c>
      <c r="AP1168" s="358">
        <v>1</v>
      </c>
      <c r="AQ1168" s="358">
        <v>1</v>
      </c>
      <c r="AR1168" s="358">
        <v>1</v>
      </c>
      <c r="AS1168" s="359">
        <v>1</v>
      </c>
      <c r="AT1168" s="364">
        <v>0.0721861525408278</v>
      </c>
      <c r="AU1168" s="361">
        <v>0.192307692307692</v>
      </c>
      <c r="AV1168" s="362">
        <v>0</v>
      </c>
      <c r="AW1168" s="362">
        <v>0.133333333333333</v>
      </c>
      <c r="AX1168" s="362">
        <v>0.0562770562770563</v>
      </c>
      <c r="AY1168" s="142"/>
      <c r="AZ1168" s="140"/>
    </row>
    <row r="1169" spans="1:52">
      <c r="A1169" s="138"/>
      <c r="B1169" s="142"/>
      <c r="C1169" s="172" t="s">
        <v>1972</v>
      </c>
      <c r="D1169" s="166" t="s">
        <v>26</v>
      </c>
      <c r="E1169" s="166" t="s">
        <v>1973</v>
      </c>
      <c r="F1169" s="167" t="s">
        <v>2188</v>
      </c>
      <c r="G1169" s="195" t="s">
        <v>2189</v>
      </c>
      <c r="H1169" s="195" t="s">
        <v>2189</v>
      </c>
      <c r="I1169" s="195" t="s">
        <v>2189</v>
      </c>
      <c r="J1169" s="195" t="s">
        <v>2189</v>
      </c>
      <c r="K1169" s="168">
        <v>0.9</v>
      </c>
      <c r="L1169" s="169">
        <v>0.925</v>
      </c>
      <c r="M1169" s="169">
        <v>0.882352941176471</v>
      </c>
      <c r="N1169" s="170">
        <v>0.971428571428571</v>
      </c>
      <c r="O1169" s="170">
        <v>0.9375</v>
      </c>
      <c r="P1169" s="356">
        <v>0.9</v>
      </c>
      <c r="Q1169" s="357">
        <v>0.981593038821954</v>
      </c>
      <c r="R1169" s="169">
        <v>0.982608695652174</v>
      </c>
      <c r="S1169" s="169">
        <v>0.984757505773672</v>
      </c>
      <c r="T1169" s="169">
        <v>0.980791804503255</v>
      </c>
      <c r="U1169" s="356">
        <v>0.9</v>
      </c>
      <c r="V1169" s="169">
        <v>0.903279785809906</v>
      </c>
      <c r="W1169" s="169">
        <v>0.913833992094862</v>
      </c>
      <c r="X1169" s="169">
        <v>0.910854503464203</v>
      </c>
      <c r="Y1169" s="169">
        <v>0.914965623427901</v>
      </c>
      <c r="Z1169" s="356">
        <v>0.92</v>
      </c>
      <c r="AA1169" s="356">
        <v>0.945815450643777</v>
      </c>
      <c r="AB1169" s="356">
        <v>0.949700598802395</v>
      </c>
      <c r="AC1169" s="356">
        <v>0.952486187845304</v>
      </c>
      <c r="AD1169" s="356">
        <v>0.952503529021008</v>
      </c>
      <c r="AE1169" s="356">
        <v>0.92</v>
      </c>
      <c r="AF1169" s="169">
        <v>0.996119435162229</v>
      </c>
      <c r="AG1169" s="169">
        <v>0.992999343688471</v>
      </c>
      <c r="AH1169" s="169">
        <v>0.990965896258375</v>
      </c>
      <c r="AI1169" s="169">
        <v>0.974614835365875</v>
      </c>
      <c r="AJ1169" s="356">
        <v>0.92</v>
      </c>
      <c r="AK1169" s="169">
        <v>0.958573784006595</v>
      </c>
      <c r="AL1169" s="169">
        <v>0.957069846678024</v>
      </c>
      <c r="AM1169" s="169">
        <v>0.968403908794788</v>
      </c>
      <c r="AN1169" s="169">
        <v>0.967343568843762</v>
      </c>
      <c r="AO1169" s="168">
        <v>0.99</v>
      </c>
      <c r="AP1169" s="358">
        <v>1</v>
      </c>
      <c r="AQ1169" s="358">
        <v>1</v>
      </c>
      <c r="AR1169" s="358">
        <v>1</v>
      </c>
      <c r="AS1169" s="359">
        <v>1</v>
      </c>
      <c r="AT1169" s="364">
        <v>0.0721861525408278</v>
      </c>
      <c r="AU1169" s="361">
        <v>0.361111111111111</v>
      </c>
      <c r="AV1169" s="362">
        <v>0.0285714285714286</v>
      </c>
      <c r="AW1169" s="362">
        <v>0.0645161290322581</v>
      </c>
      <c r="AX1169" s="362">
        <v>0.0909090909090909</v>
      </c>
      <c r="AY1169" s="142"/>
      <c r="AZ1169" s="140"/>
    </row>
    <row r="1170" spans="1:52">
      <c r="A1170" s="138"/>
      <c r="B1170" s="142"/>
      <c r="C1170" s="172" t="s">
        <v>1972</v>
      </c>
      <c r="D1170" s="166" t="s">
        <v>26</v>
      </c>
      <c r="E1170" s="166" t="s">
        <v>1973</v>
      </c>
      <c r="F1170" s="167" t="s">
        <v>2190</v>
      </c>
      <c r="G1170" s="195" t="s">
        <v>2191</v>
      </c>
      <c r="H1170" s="195" t="s">
        <v>2191</v>
      </c>
      <c r="I1170" s="195" t="s">
        <v>2191</v>
      </c>
      <c r="J1170" s="195" t="s">
        <v>2191</v>
      </c>
      <c r="K1170" s="168">
        <v>0.9</v>
      </c>
      <c r="L1170" s="169">
        <v>1</v>
      </c>
      <c r="M1170" s="169">
        <v>0.975</v>
      </c>
      <c r="N1170" s="170">
        <v>0.951219512195122</v>
      </c>
      <c r="O1170" s="170">
        <v>0.945306725794531</v>
      </c>
      <c r="P1170" s="356">
        <v>0.9</v>
      </c>
      <c r="Q1170" s="357">
        <v>0.930512016718913</v>
      </c>
      <c r="R1170" s="169">
        <v>0.967889908256881</v>
      </c>
      <c r="S1170" s="169">
        <v>0.975739196360879</v>
      </c>
      <c r="T1170" s="169">
        <v>0.962835778913319</v>
      </c>
      <c r="U1170" s="356">
        <v>0.9</v>
      </c>
      <c r="V1170" s="169">
        <v>0.913009404388715</v>
      </c>
      <c r="W1170" s="169">
        <v>0.939711664482307</v>
      </c>
      <c r="X1170" s="169">
        <v>0.935936315390447</v>
      </c>
      <c r="Y1170" s="169">
        <v>0.938411232478552</v>
      </c>
      <c r="Z1170" s="356">
        <v>0.92</v>
      </c>
      <c r="AA1170" s="356">
        <v>0.914481185860889</v>
      </c>
      <c r="AB1170" s="356">
        <v>0.942339373970346</v>
      </c>
      <c r="AC1170" s="356">
        <v>0.946393762183236</v>
      </c>
      <c r="AD1170" s="356">
        <v>0.948959300013257</v>
      </c>
      <c r="AE1170" s="356">
        <v>0.92</v>
      </c>
      <c r="AF1170" s="169">
        <v>0.992385484830458</v>
      </c>
      <c r="AG1170" s="169">
        <v>0.987003945230912</v>
      </c>
      <c r="AH1170" s="169">
        <v>0.997528248587571</v>
      </c>
      <c r="AI1170" s="169">
        <v>0.991930639285942</v>
      </c>
      <c r="AJ1170" s="356">
        <v>0.92</v>
      </c>
      <c r="AK1170" s="169">
        <v>0.940702895185013</v>
      </c>
      <c r="AL1170" s="169">
        <v>0.957885304659498</v>
      </c>
      <c r="AM1170" s="169">
        <v>0.972449536279324</v>
      </c>
      <c r="AN1170" s="169">
        <v>0.969411425590908</v>
      </c>
      <c r="AO1170" s="168">
        <v>0.99</v>
      </c>
      <c r="AP1170" s="358">
        <v>1</v>
      </c>
      <c r="AQ1170" s="358">
        <v>1</v>
      </c>
      <c r="AR1170" s="358">
        <v>1</v>
      </c>
      <c r="AS1170" s="359">
        <v>1</v>
      </c>
      <c r="AT1170" s="364">
        <v>0.0721861525408278</v>
      </c>
      <c r="AU1170" s="361">
        <v>0.0952380952380952</v>
      </c>
      <c r="AV1170" s="362">
        <v>0</v>
      </c>
      <c r="AW1170" s="362">
        <v>0</v>
      </c>
      <c r="AX1170" s="362">
        <v>0.0532110091743119</v>
      </c>
      <c r="AY1170" s="142"/>
      <c r="AZ1170" s="140"/>
    </row>
    <row r="1171" spans="1:52">
      <c r="A1171" s="138"/>
      <c r="B1171" s="142"/>
      <c r="C1171" s="172" t="s">
        <v>1972</v>
      </c>
      <c r="D1171" s="166" t="s">
        <v>26</v>
      </c>
      <c r="E1171" s="166" t="s">
        <v>1973</v>
      </c>
      <c r="F1171" s="167" t="s">
        <v>2192</v>
      </c>
      <c r="G1171" s="195" t="s">
        <v>2193</v>
      </c>
      <c r="H1171" s="195" t="s">
        <v>2193</v>
      </c>
      <c r="I1171" s="195" t="s">
        <v>2193</v>
      </c>
      <c r="J1171" s="195" t="s">
        <v>2193</v>
      </c>
      <c r="K1171" s="168">
        <v>0.9</v>
      </c>
      <c r="L1171" s="169">
        <v>0.967741935483871</v>
      </c>
      <c r="M1171" s="169">
        <v>1</v>
      </c>
      <c r="N1171" s="170">
        <v>0.827586206896552</v>
      </c>
      <c r="O1171" s="170">
        <v>0.933030646992055</v>
      </c>
      <c r="P1171" s="356">
        <v>0.9</v>
      </c>
      <c r="Q1171" s="357">
        <v>0.92953667953668</v>
      </c>
      <c r="R1171" s="169">
        <v>0.956304619225968</v>
      </c>
      <c r="S1171" s="169">
        <v>0.969072164948454</v>
      </c>
      <c r="T1171" s="169">
        <v>0.961645310649295</v>
      </c>
      <c r="U1171" s="356">
        <v>0.9</v>
      </c>
      <c r="V1171" s="169">
        <v>0.903957528957529</v>
      </c>
      <c r="W1171" s="169">
        <v>0.901373283395755</v>
      </c>
      <c r="X1171" s="169">
        <v>0.905841924398625</v>
      </c>
      <c r="Y1171" s="169">
        <v>0.916313125874879</v>
      </c>
      <c r="Z1171" s="356">
        <v>0.92</v>
      </c>
      <c r="AA1171" s="356">
        <v>0.925874125874126</v>
      </c>
      <c r="AB1171" s="356">
        <v>0.931617055510861</v>
      </c>
      <c r="AC1171" s="356">
        <v>0.943703703703704</v>
      </c>
      <c r="AD1171" s="356">
        <v>0.950735096770346</v>
      </c>
      <c r="AE1171" s="356">
        <v>0.92</v>
      </c>
      <c r="AF1171" s="169">
        <v>0.997490404487747</v>
      </c>
      <c r="AG1171" s="169">
        <v>0.995181250684481</v>
      </c>
      <c r="AH1171" s="169">
        <v>0.993899959333062</v>
      </c>
      <c r="AI1171" s="169">
        <v>0.987750696311716</v>
      </c>
      <c r="AJ1171" s="356">
        <v>0.92</v>
      </c>
      <c r="AK1171" s="169">
        <v>0.944047958892378</v>
      </c>
      <c r="AL1171" s="169">
        <v>0.944716242661448</v>
      </c>
      <c r="AM1171" s="169">
        <v>0.958215962441315</v>
      </c>
      <c r="AN1171" s="169">
        <v>0.964515685367409</v>
      </c>
      <c r="AO1171" s="168">
        <v>0.99</v>
      </c>
      <c r="AP1171" s="358">
        <v>1</v>
      </c>
      <c r="AQ1171" s="358">
        <v>1</v>
      </c>
      <c r="AR1171" s="358">
        <v>1</v>
      </c>
      <c r="AS1171" s="359">
        <v>1</v>
      </c>
      <c r="AT1171" s="364">
        <v>0.0721861525408278</v>
      </c>
      <c r="AU1171" s="361">
        <v>0</v>
      </c>
      <c r="AV1171" s="362">
        <v>0.0714285714285714</v>
      </c>
      <c r="AW1171" s="362">
        <v>0.0512820512820513</v>
      </c>
      <c r="AX1171" s="362">
        <v>0.0701943844492441</v>
      </c>
      <c r="AY1171" s="142"/>
      <c r="AZ1171" s="140"/>
    </row>
    <row r="1172" spans="1:52">
      <c r="A1172" s="138"/>
      <c r="B1172" s="142"/>
      <c r="C1172" s="172" t="s">
        <v>1972</v>
      </c>
      <c r="D1172" s="166" t="s">
        <v>26</v>
      </c>
      <c r="E1172" s="166" t="s">
        <v>1973</v>
      </c>
      <c r="F1172" s="167" t="s">
        <v>2194</v>
      </c>
      <c r="G1172" s="195" t="s">
        <v>2195</v>
      </c>
      <c r="H1172" s="195" t="s">
        <v>2195</v>
      </c>
      <c r="I1172" s="195" t="s">
        <v>2195</v>
      </c>
      <c r="J1172" s="195" t="s">
        <v>2195</v>
      </c>
      <c r="K1172" s="168">
        <v>0.9</v>
      </c>
      <c r="L1172" s="169">
        <v>1</v>
      </c>
      <c r="M1172" s="169">
        <v>0.96875</v>
      </c>
      <c r="N1172" s="170">
        <v>1</v>
      </c>
      <c r="O1172" s="170">
        <v>0.978701825557809</v>
      </c>
      <c r="P1172" s="356">
        <v>0.9</v>
      </c>
      <c r="Q1172" s="357">
        <v>0.899509803921569</v>
      </c>
      <c r="R1172" s="169">
        <v>0.994611239414935</v>
      </c>
      <c r="S1172" s="169">
        <v>0.994</v>
      </c>
      <c r="T1172" s="169">
        <v>0.981829573934837</v>
      </c>
      <c r="U1172" s="356">
        <v>0.9</v>
      </c>
      <c r="V1172" s="169">
        <v>0.841299019607843</v>
      </c>
      <c r="W1172" s="169">
        <v>0.950731331793687</v>
      </c>
      <c r="X1172" s="169">
        <v>0.956</v>
      </c>
      <c r="Y1172" s="169">
        <v>0.928458967932652</v>
      </c>
      <c r="Z1172" s="356">
        <v>0.92</v>
      </c>
      <c r="AA1172" s="356">
        <v>0.942842690945878</v>
      </c>
      <c r="AB1172" s="356">
        <v>0.971680302076778</v>
      </c>
      <c r="AC1172" s="356">
        <v>0.957972805933251</v>
      </c>
      <c r="AD1172" s="356">
        <v>0.961684829614254</v>
      </c>
      <c r="AE1172" s="356">
        <v>0.92</v>
      </c>
      <c r="AF1172" s="169">
        <v>0.639810903238785</v>
      </c>
      <c r="AG1172" s="169">
        <v>0.994678492239468</v>
      </c>
      <c r="AH1172" s="169">
        <v>0.986669187860452</v>
      </c>
      <c r="AI1172" s="169">
        <v>0.979939815860924</v>
      </c>
      <c r="AJ1172" s="356">
        <v>0.92</v>
      </c>
      <c r="AK1172" s="169">
        <v>0.948292310627743</v>
      </c>
      <c r="AL1172" s="169">
        <v>0.977839335180055</v>
      </c>
      <c r="AM1172" s="169">
        <v>0.981132075471698</v>
      </c>
      <c r="AN1172" s="169">
        <v>0.975519609198581</v>
      </c>
      <c r="AO1172" s="168">
        <v>0.99</v>
      </c>
      <c r="AP1172" s="358">
        <v>1</v>
      </c>
      <c r="AQ1172" s="358">
        <v>1</v>
      </c>
      <c r="AR1172" s="358">
        <v>1</v>
      </c>
      <c r="AS1172" s="359">
        <v>1</v>
      </c>
      <c r="AT1172" s="364">
        <v>0.0721861525408278</v>
      </c>
      <c r="AU1172" s="361">
        <v>0.25</v>
      </c>
      <c r="AV1172" s="362">
        <v>0.0454545454545455</v>
      </c>
      <c r="AW1172" s="362">
        <v>0.05</v>
      </c>
      <c r="AX1172" s="362">
        <v>0.0760456273764259</v>
      </c>
      <c r="AY1172" s="142"/>
      <c r="AZ1172" s="140"/>
    </row>
    <row r="1173" spans="1:52">
      <c r="A1173" s="138"/>
      <c r="B1173" s="142"/>
      <c r="C1173" s="172" t="s">
        <v>1972</v>
      </c>
      <c r="D1173" s="166" t="s">
        <v>26</v>
      </c>
      <c r="E1173" s="166" t="s">
        <v>1973</v>
      </c>
      <c r="F1173" s="167" t="s">
        <v>2196</v>
      </c>
      <c r="G1173" s="195" t="s">
        <v>2197</v>
      </c>
      <c r="H1173" s="195" t="s">
        <v>2197</v>
      </c>
      <c r="I1173" s="195" t="s">
        <v>2197</v>
      </c>
      <c r="J1173" s="195" t="s">
        <v>2197</v>
      </c>
      <c r="K1173" s="168">
        <v>0.9</v>
      </c>
      <c r="L1173" s="169">
        <v>0.914285714285714</v>
      </c>
      <c r="M1173" s="169">
        <v>0.878787878787879</v>
      </c>
      <c r="N1173" s="170">
        <v>0.90625</v>
      </c>
      <c r="O1173" s="170">
        <v>0.936440677966102</v>
      </c>
      <c r="P1173" s="356">
        <v>0.9</v>
      </c>
      <c r="Q1173" s="357">
        <v>0.975993016150153</v>
      </c>
      <c r="R1173" s="169">
        <v>0.985915492957746</v>
      </c>
      <c r="S1173" s="169">
        <v>0.982626824183461</v>
      </c>
      <c r="T1173" s="169">
        <v>0.980719636497605</v>
      </c>
      <c r="U1173" s="356">
        <v>0.9</v>
      </c>
      <c r="V1173" s="169">
        <v>0.89873417721519</v>
      </c>
      <c r="W1173" s="169">
        <v>0.942488262910798</v>
      </c>
      <c r="X1173" s="169">
        <v>0.933981931897151</v>
      </c>
      <c r="Y1173" s="169">
        <v>0.932477792787261</v>
      </c>
      <c r="Z1173" s="356">
        <v>0.92</v>
      </c>
      <c r="AA1173" s="356">
        <v>0.931324456902593</v>
      </c>
      <c r="AB1173" s="356">
        <v>0.924184988627748</v>
      </c>
      <c r="AC1173" s="356">
        <v>0.959154929577465</v>
      </c>
      <c r="AD1173" s="356">
        <v>0.95478200839042</v>
      </c>
      <c r="AE1173" s="356">
        <v>0.92</v>
      </c>
      <c r="AF1173" s="169">
        <v>0.99746192893401</v>
      </c>
      <c r="AG1173" s="169">
        <v>0.997178040020523</v>
      </c>
      <c r="AH1173" s="169">
        <v>0.997590361445783</v>
      </c>
      <c r="AI1173" s="169">
        <v>0.993338058114812</v>
      </c>
      <c r="AJ1173" s="356">
        <v>0.92</v>
      </c>
      <c r="AK1173" s="169">
        <v>0.943786982248521</v>
      </c>
      <c r="AL1173" s="169">
        <v>0.945186549976969</v>
      </c>
      <c r="AM1173" s="169">
        <v>0.968822708236389</v>
      </c>
      <c r="AN1173" s="169">
        <v>0.967789656168737</v>
      </c>
      <c r="AO1173" s="168">
        <v>0.99</v>
      </c>
      <c r="AP1173" s="358">
        <v>1</v>
      </c>
      <c r="AQ1173" s="358">
        <v>1</v>
      </c>
      <c r="AR1173" s="358">
        <v>1</v>
      </c>
      <c r="AS1173" s="359">
        <v>1</v>
      </c>
      <c r="AT1173" s="364">
        <v>0.0721861525408278</v>
      </c>
      <c r="AU1173" s="361">
        <v>0.296296296296296</v>
      </c>
      <c r="AV1173" s="362">
        <v>0.0869565217391304</v>
      </c>
      <c r="AW1173" s="362">
        <v>0.0606060606060606</v>
      </c>
      <c r="AX1173" s="362">
        <v>0.0885668276972625</v>
      </c>
      <c r="AY1173" s="142"/>
      <c r="AZ1173" s="140"/>
    </row>
    <row r="1174" spans="1:52">
      <c r="A1174" s="138"/>
      <c r="B1174" s="142"/>
      <c r="C1174" s="172" t="s">
        <v>1972</v>
      </c>
      <c r="D1174" s="166" t="s">
        <v>26</v>
      </c>
      <c r="E1174" s="166" t="s">
        <v>1973</v>
      </c>
      <c r="F1174" s="167" t="s">
        <v>2198</v>
      </c>
      <c r="G1174" s="195" t="s">
        <v>2199</v>
      </c>
      <c r="H1174" s="195" t="s">
        <v>2199</v>
      </c>
      <c r="I1174" s="195" t="s">
        <v>2199</v>
      </c>
      <c r="J1174" s="195" t="s">
        <v>2199</v>
      </c>
      <c r="K1174" s="168">
        <v>0.9</v>
      </c>
      <c r="L1174" s="169">
        <v>0.943396226415094</v>
      </c>
      <c r="M1174" s="169">
        <v>0.931818181818182</v>
      </c>
      <c r="N1174" s="170">
        <v>0.94</v>
      </c>
      <c r="O1174" s="170">
        <v>0.962136578769439</v>
      </c>
      <c r="P1174" s="356">
        <v>0.9</v>
      </c>
      <c r="Q1174" s="357">
        <v>0.988363456301065</v>
      </c>
      <c r="R1174" s="169">
        <v>0.992414664981037</v>
      </c>
      <c r="S1174" s="169">
        <v>0.989290989660266</v>
      </c>
      <c r="T1174" s="169">
        <v>0.989298033213788</v>
      </c>
      <c r="U1174" s="356">
        <v>0.9</v>
      </c>
      <c r="V1174" s="169">
        <v>0.936370388710077</v>
      </c>
      <c r="W1174" s="169">
        <v>0.943742098609355</v>
      </c>
      <c r="X1174" s="169">
        <v>0.950147710487445</v>
      </c>
      <c r="Y1174" s="169">
        <v>0.950304954656555</v>
      </c>
      <c r="Z1174" s="356">
        <v>0.92</v>
      </c>
      <c r="AA1174" s="356">
        <v>0.957584471603163</v>
      </c>
      <c r="AB1174" s="356">
        <v>0.952891791044776</v>
      </c>
      <c r="AC1174" s="356">
        <v>0.967400162999185</v>
      </c>
      <c r="AD1174" s="356">
        <v>0.959704941615781</v>
      </c>
      <c r="AE1174" s="356">
        <v>0.92</v>
      </c>
      <c r="AF1174" s="169">
        <v>0.99586890663729</v>
      </c>
      <c r="AG1174" s="169">
        <v>0.995315244973648</v>
      </c>
      <c r="AH1174" s="169">
        <v>0.9956</v>
      </c>
      <c r="AI1174" s="169">
        <v>0.996470824142771</v>
      </c>
      <c r="AJ1174" s="356">
        <v>0.92</v>
      </c>
      <c r="AK1174" s="169">
        <v>0.970976253298153</v>
      </c>
      <c r="AL1174" s="169">
        <v>0.96379726468222</v>
      </c>
      <c r="AM1174" s="169">
        <v>0.979928861788618</v>
      </c>
      <c r="AN1174" s="169">
        <v>0.975196018807342</v>
      </c>
      <c r="AO1174" s="168">
        <v>0.99</v>
      </c>
      <c r="AP1174" s="358">
        <v>1</v>
      </c>
      <c r="AQ1174" s="358">
        <v>1</v>
      </c>
      <c r="AR1174" s="358">
        <v>1</v>
      </c>
      <c r="AS1174" s="359">
        <v>1</v>
      </c>
      <c r="AT1174" s="364">
        <v>0.0721861525408278</v>
      </c>
      <c r="AU1174" s="361">
        <v>0.0588235294117647</v>
      </c>
      <c r="AV1174" s="362">
        <v>0.0540540540540541</v>
      </c>
      <c r="AW1174" s="362">
        <v>0.0434782608695652</v>
      </c>
      <c r="AX1174" s="362">
        <v>0.0314637482900137</v>
      </c>
      <c r="AY1174" s="142"/>
      <c r="AZ1174" s="140"/>
    </row>
    <row r="1175" spans="1:52">
      <c r="A1175" s="138"/>
      <c r="B1175" s="142"/>
      <c r="C1175" s="172" t="s">
        <v>1972</v>
      </c>
      <c r="D1175" s="166" t="s">
        <v>26</v>
      </c>
      <c r="E1175" s="166" t="s">
        <v>1973</v>
      </c>
      <c r="F1175" s="167" t="s">
        <v>2200</v>
      </c>
      <c r="G1175" s="195" t="s">
        <v>2201</v>
      </c>
      <c r="H1175" s="195" t="s">
        <v>2201</v>
      </c>
      <c r="I1175" s="195" t="s">
        <v>2201</v>
      </c>
      <c r="J1175" s="195" t="s">
        <v>2201</v>
      </c>
      <c r="K1175" s="168">
        <v>0.9</v>
      </c>
      <c r="L1175" s="169">
        <v>0.894736842105263</v>
      </c>
      <c r="M1175" s="169">
        <v>0.939393939393939</v>
      </c>
      <c r="N1175" s="170">
        <v>0.945945945945946</v>
      </c>
      <c r="O1175" s="170">
        <v>0.929990539262062</v>
      </c>
      <c r="P1175" s="356">
        <v>0.9</v>
      </c>
      <c r="Q1175" s="357">
        <v>0.973005640612409</v>
      </c>
      <c r="R1175" s="169">
        <v>0.986842105263158</v>
      </c>
      <c r="S1175" s="169">
        <v>0.95752688172043</v>
      </c>
      <c r="T1175" s="169">
        <v>0.975162286623144</v>
      </c>
      <c r="U1175" s="356">
        <v>0.9</v>
      </c>
      <c r="V1175" s="169">
        <v>0.915793714746172</v>
      </c>
      <c r="W1175" s="169">
        <v>0.925438596491228</v>
      </c>
      <c r="X1175" s="169">
        <v>0.92741935483871</v>
      </c>
      <c r="Y1175" s="169">
        <v>0.929148711878826</v>
      </c>
      <c r="Z1175" s="356">
        <v>0.92</v>
      </c>
      <c r="AA1175" s="356">
        <v>0.926966292134832</v>
      </c>
      <c r="AB1175" s="356">
        <v>0.946415094339623</v>
      </c>
      <c r="AC1175" s="356">
        <v>0.950777202072539</v>
      </c>
      <c r="AD1175" s="356">
        <v>0.945712380757001</v>
      </c>
      <c r="AE1175" s="356">
        <v>0.92</v>
      </c>
      <c r="AF1175" s="169">
        <v>0.844799432019879</v>
      </c>
      <c r="AG1175" s="169">
        <v>0.964318343315399</v>
      </c>
      <c r="AH1175" s="169">
        <v>0.809930074609388</v>
      </c>
      <c r="AI1175" s="169">
        <v>0.956844522981569</v>
      </c>
      <c r="AJ1175" s="356">
        <v>0.92</v>
      </c>
      <c r="AK1175" s="169">
        <v>0.950727358047865</v>
      </c>
      <c r="AL1175" s="169">
        <v>0.95904298459043</v>
      </c>
      <c r="AM1175" s="169">
        <v>0.971916508538899</v>
      </c>
      <c r="AN1175" s="169">
        <v>0.965813159194896</v>
      </c>
      <c r="AO1175" s="168">
        <v>0.99</v>
      </c>
      <c r="AP1175" s="358">
        <v>1</v>
      </c>
      <c r="AQ1175" s="358">
        <v>1</v>
      </c>
      <c r="AR1175" s="358">
        <v>1</v>
      </c>
      <c r="AS1175" s="359">
        <v>1</v>
      </c>
      <c r="AT1175" s="364">
        <v>0.0721861525408278</v>
      </c>
      <c r="AU1175" s="361">
        <v>0.142857142857143</v>
      </c>
      <c r="AV1175" s="362">
        <v>0</v>
      </c>
      <c r="AW1175" s="362">
        <v>0</v>
      </c>
      <c r="AX1175" s="362">
        <v>0.0701357466063348</v>
      </c>
      <c r="AY1175" s="142"/>
      <c r="AZ1175" s="140"/>
    </row>
    <row r="1176" spans="1:52">
      <c r="A1176" s="138"/>
      <c r="B1176" s="142"/>
      <c r="C1176" s="172" t="s">
        <v>1972</v>
      </c>
      <c r="D1176" s="166" t="s">
        <v>26</v>
      </c>
      <c r="E1176" s="166" t="s">
        <v>1973</v>
      </c>
      <c r="F1176" s="167" t="s">
        <v>2202</v>
      </c>
      <c r="G1176" s="195" t="s">
        <v>2203</v>
      </c>
      <c r="H1176" s="195" t="s">
        <v>2203</v>
      </c>
      <c r="I1176" s="195" t="s">
        <v>2203</v>
      </c>
      <c r="J1176" s="195" t="s">
        <v>2203</v>
      </c>
      <c r="K1176" s="168">
        <v>0.9</v>
      </c>
      <c r="L1176" s="169">
        <v>0.962962962962963</v>
      </c>
      <c r="M1176" s="169">
        <v>0.888888888888889</v>
      </c>
      <c r="N1176" s="170">
        <v>0.96</v>
      </c>
      <c r="O1176" s="170">
        <v>0.94496644295302</v>
      </c>
      <c r="P1176" s="356">
        <v>0.9</v>
      </c>
      <c r="Q1176" s="357">
        <v>0.963033953997809</v>
      </c>
      <c r="R1176" s="169">
        <v>0.968119713728042</v>
      </c>
      <c r="S1176" s="169">
        <v>0.960126332412159</v>
      </c>
      <c r="T1176" s="169">
        <v>0.965672753892208</v>
      </c>
      <c r="U1176" s="356">
        <v>0.9</v>
      </c>
      <c r="V1176" s="169">
        <v>0.93921139101862</v>
      </c>
      <c r="W1176" s="169">
        <v>0.938841899804815</v>
      </c>
      <c r="X1176" s="169">
        <v>0.933280694828267</v>
      </c>
      <c r="Y1176" s="169">
        <v>0.949332671015307</v>
      </c>
      <c r="Z1176" s="356">
        <v>0.92</v>
      </c>
      <c r="AA1176" s="356">
        <v>0.94633730834753</v>
      </c>
      <c r="AB1176" s="356">
        <v>0.94980879541109</v>
      </c>
      <c r="AC1176" s="356">
        <v>0.953367875647668</v>
      </c>
      <c r="AD1176" s="356">
        <v>0.963848527932864</v>
      </c>
      <c r="AE1176" s="356">
        <v>0.92</v>
      </c>
      <c r="AF1176" s="169">
        <v>0.999278759466282</v>
      </c>
      <c r="AG1176" s="169">
        <v>0.996567069294342</v>
      </c>
      <c r="AH1176" s="169">
        <v>0.950950066283694</v>
      </c>
      <c r="AI1176" s="169">
        <v>0.982940514972698</v>
      </c>
      <c r="AJ1176" s="356">
        <v>0.92</v>
      </c>
      <c r="AK1176" s="169">
        <v>0.962672887852025</v>
      </c>
      <c r="AL1176" s="169">
        <v>0.955384191682732</v>
      </c>
      <c r="AM1176" s="169">
        <v>0.975700400228702</v>
      </c>
      <c r="AN1176" s="169">
        <v>0.976226319476532</v>
      </c>
      <c r="AO1176" s="168">
        <v>0.99</v>
      </c>
      <c r="AP1176" s="358">
        <v>1</v>
      </c>
      <c r="AQ1176" s="358">
        <v>1</v>
      </c>
      <c r="AR1176" s="358">
        <v>1</v>
      </c>
      <c r="AS1176" s="359">
        <v>1</v>
      </c>
      <c r="AT1176" s="364">
        <v>0.0721861525408278</v>
      </c>
      <c r="AU1176" s="361">
        <v>0.0833333333333333</v>
      </c>
      <c r="AV1176" s="362">
        <v>0.09375</v>
      </c>
      <c r="AW1176" s="362">
        <v>0.0476190476190476</v>
      </c>
      <c r="AX1176" s="362">
        <v>0.0683506686478455</v>
      </c>
      <c r="AY1176" s="142"/>
      <c r="AZ1176" s="140"/>
    </row>
    <row r="1177" spans="1:52">
      <c r="A1177" s="138"/>
      <c r="B1177" s="142"/>
      <c r="C1177" s="172" t="s">
        <v>1972</v>
      </c>
      <c r="D1177" s="166" t="s">
        <v>235</v>
      </c>
      <c r="E1177" s="166" t="s">
        <v>1973</v>
      </c>
      <c r="F1177" s="167" t="s">
        <v>2204</v>
      </c>
      <c r="G1177" s="195" t="s">
        <v>2205</v>
      </c>
      <c r="H1177" s="195" t="s">
        <v>2205</v>
      </c>
      <c r="I1177" s="195" t="s">
        <v>2205</v>
      </c>
      <c r="J1177" s="195" t="s">
        <v>2205</v>
      </c>
      <c r="K1177" s="168">
        <v>0.9</v>
      </c>
      <c r="L1177" s="169" t="s">
        <v>40</v>
      </c>
      <c r="M1177" s="169" t="s">
        <v>40</v>
      </c>
      <c r="N1177" s="170" t="s">
        <v>40</v>
      </c>
      <c r="O1177" s="170" t="s">
        <v>40</v>
      </c>
      <c r="P1177" s="356">
        <v>0.9</v>
      </c>
      <c r="Q1177" s="357">
        <v>0</v>
      </c>
      <c r="R1177" s="169">
        <v>0</v>
      </c>
      <c r="S1177" s="169">
        <v>0</v>
      </c>
      <c r="T1177" s="169">
        <v>0</v>
      </c>
      <c r="U1177" s="356">
        <v>0.9</v>
      </c>
      <c r="V1177" s="169">
        <v>1</v>
      </c>
      <c r="W1177" s="169">
        <v>1</v>
      </c>
      <c r="X1177" s="169">
        <v>1</v>
      </c>
      <c r="Y1177" s="169">
        <v>0.981651376146789</v>
      </c>
      <c r="Z1177" s="356">
        <v>0.92</v>
      </c>
      <c r="AA1177" s="356" t="s">
        <v>40</v>
      </c>
      <c r="AB1177" s="356" t="s">
        <v>40</v>
      </c>
      <c r="AC1177" s="356" t="s">
        <v>40</v>
      </c>
      <c r="AD1177" s="356">
        <v>0.928571428571429</v>
      </c>
      <c r="AE1177" s="356">
        <v>0.92</v>
      </c>
      <c r="AF1177" s="169">
        <v>0.944243882872042</v>
      </c>
      <c r="AG1177" s="169">
        <v>0.993778021776924</v>
      </c>
      <c r="AH1177" s="169">
        <v>0.993281137209173</v>
      </c>
      <c r="AI1177" s="169">
        <v>0.983211406829192</v>
      </c>
      <c r="AJ1177" s="356">
        <v>0.92</v>
      </c>
      <c r="AK1177" s="169">
        <v>1</v>
      </c>
      <c r="AL1177" s="169">
        <v>1</v>
      </c>
      <c r="AM1177" s="169">
        <v>1</v>
      </c>
      <c r="AN1177" s="169">
        <v>0.975155279503106</v>
      </c>
      <c r="AO1177" s="168">
        <v>0.99</v>
      </c>
      <c r="AP1177" s="358">
        <v>1</v>
      </c>
      <c r="AQ1177" s="358">
        <v>1</v>
      </c>
      <c r="AR1177" s="358">
        <v>1</v>
      </c>
      <c r="AS1177" s="359">
        <v>1</v>
      </c>
      <c r="AT1177" s="364">
        <v>0.0721861525408278</v>
      </c>
      <c r="AU1177" s="361" t="s">
        <v>40</v>
      </c>
      <c r="AV1177" s="362" t="s">
        <v>40</v>
      </c>
      <c r="AW1177" s="362" t="s">
        <v>40</v>
      </c>
      <c r="AX1177" s="362" t="s">
        <v>40</v>
      </c>
      <c r="AY1177" s="142"/>
      <c r="AZ1177" s="140"/>
    </row>
    <row r="1178" spans="1:52">
      <c r="A1178" s="138"/>
      <c r="B1178" s="142"/>
      <c r="C1178" s="172" t="s">
        <v>1972</v>
      </c>
      <c r="D1178" s="166" t="s">
        <v>26</v>
      </c>
      <c r="E1178" s="166" t="s">
        <v>1973</v>
      </c>
      <c r="F1178" s="167" t="s">
        <v>2206</v>
      </c>
      <c r="G1178" s="195" t="s">
        <v>2207</v>
      </c>
      <c r="H1178" s="195" t="s">
        <v>2207</v>
      </c>
      <c r="I1178" s="195" t="s">
        <v>2207</v>
      </c>
      <c r="J1178" s="195" t="s">
        <v>2207</v>
      </c>
      <c r="K1178" s="168">
        <v>0.9</v>
      </c>
      <c r="L1178" s="169">
        <v>0.903846153846154</v>
      </c>
      <c r="M1178" s="169">
        <v>0.952380952380952</v>
      </c>
      <c r="N1178" s="170">
        <v>0.893617021276596</v>
      </c>
      <c r="O1178" s="170">
        <v>0.931963146704465</v>
      </c>
      <c r="P1178" s="356">
        <v>0.9</v>
      </c>
      <c r="Q1178" s="357">
        <v>0.976342710997442</v>
      </c>
      <c r="R1178" s="169">
        <v>0.965544244322631</v>
      </c>
      <c r="S1178" s="169">
        <v>0.982521847690387</v>
      </c>
      <c r="T1178" s="169">
        <v>0.966142420270861</v>
      </c>
      <c r="U1178" s="356">
        <v>0.9</v>
      </c>
      <c r="V1178" s="169">
        <v>0.918797953964194</v>
      </c>
      <c r="W1178" s="169">
        <v>0.906812842599843</v>
      </c>
      <c r="X1178" s="169">
        <v>0.903037869330004</v>
      </c>
      <c r="Y1178" s="169">
        <v>0.910250109217999</v>
      </c>
      <c r="Z1178" s="356">
        <v>0.92</v>
      </c>
      <c r="AA1178" s="356">
        <v>0.943414634146341</v>
      </c>
      <c r="AB1178" s="356">
        <v>0.93546511627907</v>
      </c>
      <c r="AC1178" s="356">
        <v>0.959550561797753</v>
      </c>
      <c r="AD1178" s="356">
        <v>0.95237086398829</v>
      </c>
      <c r="AE1178" s="356">
        <v>0.92</v>
      </c>
      <c r="AF1178" s="169">
        <v>0.999066511085181</v>
      </c>
      <c r="AG1178" s="169">
        <v>0.99678334910123</v>
      </c>
      <c r="AH1178" s="169">
        <v>0.997323818019625</v>
      </c>
      <c r="AI1178" s="169">
        <v>0.997530356040337</v>
      </c>
      <c r="AJ1178" s="356">
        <v>0.92</v>
      </c>
      <c r="AK1178" s="169">
        <v>0.961761297798378</v>
      </c>
      <c r="AL1178" s="169">
        <v>0.947280613947281</v>
      </c>
      <c r="AM1178" s="169">
        <v>0.971471927162367</v>
      </c>
      <c r="AN1178" s="169">
        <v>0.970859594047305</v>
      </c>
      <c r="AO1178" s="168">
        <v>0.99</v>
      </c>
      <c r="AP1178" s="358">
        <v>1</v>
      </c>
      <c r="AQ1178" s="358">
        <v>1</v>
      </c>
      <c r="AR1178" s="358">
        <v>1</v>
      </c>
      <c r="AS1178" s="359">
        <v>1</v>
      </c>
      <c r="AT1178" s="364">
        <v>0.0721861525408278</v>
      </c>
      <c r="AU1178" s="361">
        <v>0.1</v>
      </c>
      <c r="AV1178" s="362">
        <v>0</v>
      </c>
      <c r="AW1178" s="362">
        <v>0.0869565217391304</v>
      </c>
      <c r="AX1178" s="362">
        <v>0.0537190082644628</v>
      </c>
      <c r="AY1178" s="142"/>
      <c r="AZ1178" s="140"/>
    </row>
    <row r="1179" spans="1:52">
      <c r="A1179" s="138"/>
      <c r="B1179" s="142"/>
      <c r="C1179" s="172" t="s">
        <v>1972</v>
      </c>
      <c r="D1179" s="166" t="s">
        <v>26</v>
      </c>
      <c r="E1179" s="166" t="s">
        <v>1973</v>
      </c>
      <c r="F1179" s="167" t="s">
        <v>2208</v>
      </c>
      <c r="G1179" s="195" t="s">
        <v>2209</v>
      </c>
      <c r="H1179" s="195" t="s">
        <v>2209</v>
      </c>
      <c r="I1179" s="195" t="s">
        <v>2209</v>
      </c>
      <c r="J1179" s="195" t="s">
        <v>2209</v>
      </c>
      <c r="K1179" s="168">
        <v>0.9</v>
      </c>
      <c r="L1179" s="169">
        <v>0.959183673469388</v>
      </c>
      <c r="M1179" s="169">
        <v>0.952380952380952</v>
      </c>
      <c r="N1179" s="170">
        <v>0.958333333333333</v>
      </c>
      <c r="O1179" s="170">
        <v>0.943478260869565</v>
      </c>
      <c r="P1179" s="356">
        <v>0.9</v>
      </c>
      <c r="Q1179" s="357">
        <v>0.940830061693775</v>
      </c>
      <c r="R1179" s="169">
        <v>0.939588688946015</v>
      </c>
      <c r="S1179" s="169">
        <v>0.978679786797868</v>
      </c>
      <c r="T1179" s="169">
        <v>0.972039939267609</v>
      </c>
      <c r="U1179" s="356">
        <v>0.9</v>
      </c>
      <c r="V1179" s="169">
        <v>0.926528323051038</v>
      </c>
      <c r="W1179" s="169">
        <v>0.895886889460154</v>
      </c>
      <c r="X1179" s="169">
        <v>0.941369413694137</v>
      </c>
      <c r="Y1179" s="169">
        <v>0.943101984096348</v>
      </c>
      <c r="Z1179" s="356">
        <v>0.92</v>
      </c>
      <c r="AA1179" s="356">
        <v>0.94056399132321</v>
      </c>
      <c r="AB1179" s="356">
        <v>0.962246777163904</v>
      </c>
      <c r="AC1179" s="356">
        <v>0.92490494296578</v>
      </c>
      <c r="AD1179" s="356">
        <v>0.959232777597652</v>
      </c>
      <c r="AE1179" s="356">
        <v>0.92</v>
      </c>
      <c r="AF1179" s="169">
        <v>0.998246844319776</v>
      </c>
      <c r="AG1179" s="169">
        <v>0.996959007420022</v>
      </c>
      <c r="AH1179" s="169">
        <v>0.996605566870333</v>
      </c>
      <c r="AI1179" s="169">
        <v>0.993869785794814</v>
      </c>
      <c r="AJ1179" s="356">
        <v>0.92</v>
      </c>
      <c r="AK1179" s="169">
        <v>0.962193460490463</v>
      </c>
      <c r="AL1179" s="169">
        <v>0.970225321888412</v>
      </c>
      <c r="AM1179" s="169">
        <v>0.965912346032655</v>
      </c>
      <c r="AN1179" s="169">
        <v>0.974971208086676</v>
      </c>
      <c r="AO1179" s="168">
        <v>0.99</v>
      </c>
      <c r="AP1179" s="358">
        <v>1</v>
      </c>
      <c r="AQ1179" s="358">
        <v>1</v>
      </c>
      <c r="AR1179" s="358">
        <v>1</v>
      </c>
      <c r="AS1179" s="359">
        <v>1</v>
      </c>
      <c r="AT1179" s="364">
        <v>0.0721861525408278</v>
      </c>
      <c r="AU1179" s="361">
        <v>0.25</v>
      </c>
      <c r="AV1179" s="362">
        <v>0</v>
      </c>
      <c r="AW1179" s="362">
        <v>0.0526315789473684</v>
      </c>
      <c r="AX1179" s="362">
        <v>0.054481546572935</v>
      </c>
      <c r="AY1179" s="142"/>
      <c r="AZ1179" s="140"/>
    </row>
    <row r="1180" spans="1:52">
      <c r="A1180" s="138"/>
      <c r="B1180" s="142"/>
      <c r="C1180" s="172" t="s">
        <v>1972</v>
      </c>
      <c r="D1180" s="166" t="s">
        <v>26</v>
      </c>
      <c r="E1180" s="166" t="s">
        <v>1973</v>
      </c>
      <c r="F1180" s="167" t="s">
        <v>2210</v>
      </c>
      <c r="G1180" s="195" t="s">
        <v>2211</v>
      </c>
      <c r="H1180" s="195" t="s">
        <v>2211</v>
      </c>
      <c r="I1180" s="195" t="s">
        <v>2211</v>
      </c>
      <c r="J1180" s="195" t="s">
        <v>2211</v>
      </c>
      <c r="K1180" s="168">
        <v>0.9</v>
      </c>
      <c r="L1180" s="169">
        <v>1</v>
      </c>
      <c r="M1180" s="169">
        <v>1</v>
      </c>
      <c r="N1180" s="170">
        <v>0.958333333333333</v>
      </c>
      <c r="O1180" s="170">
        <v>0.979946524064171</v>
      </c>
      <c r="P1180" s="356">
        <v>0.9</v>
      </c>
      <c r="Q1180" s="357">
        <v>0.986189037548554</v>
      </c>
      <c r="R1180" s="169">
        <v>0.988051470588235</v>
      </c>
      <c r="S1180" s="169">
        <v>0.997678467788741</v>
      </c>
      <c r="T1180" s="169">
        <v>0.988951460472729</v>
      </c>
      <c r="U1180" s="356">
        <v>0.9</v>
      </c>
      <c r="V1180" s="169">
        <v>0.944324557617609</v>
      </c>
      <c r="W1180" s="169">
        <v>0.928308823529412</v>
      </c>
      <c r="X1180" s="169">
        <v>0.942542077771329</v>
      </c>
      <c r="Y1180" s="169">
        <v>0.946939729924589</v>
      </c>
      <c r="Z1180" s="356">
        <v>0.92</v>
      </c>
      <c r="AA1180" s="356">
        <v>0.953709575142676</v>
      </c>
      <c r="AB1180" s="356">
        <v>0.970742685671418</v>
      </c>
      <c r="AC1180" s="356">
        <v>0.968208092485549</v>
      </c>
      <c r="AD1180" s="356">
        <v>0.962210724122841</v>
      </c>
      <c r="AE1180" s="356">
        <v>0.92</v>
      </c>
      <c r="AF1180" s="169">
        <v>0.997957992998833</v>
      </c>
      <c r="AG1180" s="169">
        <v>0.996462524872872</v>
      </c>
      <c r="AH1180" s="169">
        <v>0.994048357098574</v>
      </c>
      <c r="AI1180" s="169">
        <v>0.995367876394355</v>
      </c>
      <c r="AJ1180" s="356">
        <v>0.92</v>
      </c>
      <c r="AK1180" s="169">
        <v>0.96738572162301</v>
      </c>
      <c r="AL1180" s="169">
        <v>0.974401321222131</v>
      </c>
      <c r="AM1180" s="169">
        <v>0.97888198757764</v>
      </c>
      <c r="AN1180" s="169">
        <v>0.976733612056824</v>
      </c>
      <c r="AO1180" s="168">
        <v>0.99</v>
      </c>
      <c r="AP1180" s="358">
        <v>1</v>
      </c>
      <c r="AQ1180" s="358">
        <v>1</v>
      </c>
      <c r="AR1180" s="358">
        <v>1</v>
      </c>
      <c r="AS1180" s="359">
        <v>1</v>
      </c>
      <c r="AT1180" s="364">
        <v>0.0721861525408278</v>
      </c>
      <c r="AU1180" s="361">
        <v>0.3</v>
      </c>
      <c r="AV1180" s="362">
        <v>0</v>
      </c>
      <c r="AW1180" s="362">
        <v>0.153846153846154</v>
      </c>
      <c r="AX1180" s="362">
        <v>0.0609480812641084</v>
      </c>
      <c r="AY1180" s="142"/>
      <c r="AZ1180" s="140"/>
    </row>
    <row r="1181" spans="1:52">
      <c r="A1181" s="138"/>
      <c r="B1181" s="142"/>
      <c r="C1181" s="172" t="s">
        <v>1972</v>
      </c>
      <c r="D1181" s="166" t="s">
        <v>26</v>
      </c>
      <c r="E1181" s="166" t="s">
        <v>1973</v>
      </c>
      <c r="F1181" s="167" t="s">
        <v>2212</v>
      </c>
      <c r="G1181" s="195" t="s">
        <v>2213</v>
      </c>
      <c r="H1181" s="195" t="s">
        <v>2213</v>
      </c>
      <c r="I1181" s="195" t="s">
        <v>2213</v>
      </c>
      <c r="J1181" s="195" t="s">
        <v>2213</v>
      </c>
      <c r="K1181" s="168">
        <v>0.9</v>
      </c>
      <c r="L1181" s="169">
        <v>0.916666666666667</v>
      </c>
      <c r="M1181" s="169">
        <v>0.95</v>
      </c>
      <c r="N1181" s="170">
        <v>0.906976744186046</v>
      </c>
      <c r="O1181" s="170">
        <v>0.949433962264151</v>
      </c>
      <c r="P1181" s="356">
        <v>0.9</v>
      </c>
      <c r="Q1181" s="357">
        <v>0.955421407011841</v>
      </c>
      <c r="R1181" s="169">
        <v>0.97294046903187</v>
      </c>
      <c r="S1181" s="169">
        <v>0.945486725663717</v>
      </c>
      <c r="T1181" s="169">
        <v>0.957256980322878</v>
      </c>
      <c r="U1181" s="356">
        <v>0.9</v>
      </c>
      <c r="V1181" s="169">
        <v>0.923380543301602</v>
      </c>
      <c r="W1181" s="169">
        <v>0.929645219482862</v>
      </c>
      <c r="X1181" s="169">
        <v>0.932743362831858</v>
      </c>
      <c r="Y1181" s="169">
        <v>0.924235858804706</v>
      </c>
      <c r="Z1181" s="356">
        <v>0.92</v>
      </c>
      <c r="AA1181" s="356">
        <v>0.939597315436242</v>
      </c>
      <c r="AB1181" s="356">
        <v>0.946510656080234</v>
      </c>
      <c r="AC1181" s="356">
        <v>0.946263643996641</v>
      </c>
      <c r="AD1181" s="356">
        <v>0.950908957091337</v>
      </c>
      <c r="AE1181" s="356">
        <v>0.92</v>
      </c>
      <c r="AF1181" s="169">
        <v>0.998276159282882</v>
      </c>
      <c r="AG1181" s="169">
        <v>0.994495989935524</v>
      </c>
      <c r="AH1181" s="169">
        <v>0.995901639344262</v>
      </c>
      <c r="AI1181" s="169">
        <v>0.996882439632695</v>
      </c>
      <c r="AJ1181" s="356">
        <v>0.92</v>
      </c>
      <c r="AK1181" s="169">
        <v>0.954328943681704</v>
      </c>
      <c r="AL1181" s="169">
        <v>0.955374753451677</v>
      </c>
      <c r="AM1181" s="169">
        <v>0.966135458167331</v>
      </c>
      <c r="AN1181" s="169">
        <v>0.966058779964426</v>
      </c>
      <c r="AO1181" s="168">
        <v>0.99</v>
      </c>
      <c r="AP1181" s="358">
        <v>1</v>
      </c>
      <c r="AQ1181" s="358">
        <v>1</v>
      </c>
      <c r="AR1181" s="358">
        <v>1</v>
      </c>
      <c r="AS1181" s="359">
        <v>1</v>
      </c>
      <c r="AT1181" s="364">
        <v>0.0721861525408278</v>
      </c>
      <c r="AU1181" s="361">
        <v>0.194444444444444</v>
      </c>
      <c r="AV1181" s="362">
        <v>0.03125</v>
      </c>
      <c r="AW1181" s="362">
        <v>0</v>
      </c>
      <c r="AX1181" s="362">
        <v>0.0634573304157549</v>
      </c>
      <c r="AY1181" s="142"/>
      <c r="AZ1181" s="140"/>
    </row>
    <row r="1182" spans="1:52">
      <c r="A1182" s="138"/>
      <c r="B1182" s="142"/>
      <c r="C1182" s="172" t="s">
        <v>1972</v>
      </c>
      <c r="D1182" s="166" t="s">
        <v>26</v>
      </c>
      <c r="E1182" s="166" t="s">
        <v>1973</v>
      </c>
      <c r="F1182" s="167" t="s">
        <v>2214</v>
      </c>
      <c r="G1182" s="195" t="s">
        <v>2215</v>
      </c>
      <c r="H1182" s="195" t="s">
        <v>2215</v>
      </c>
      <c r="I1182" s="195" t="s">
        <v>2215</v>
      </c>
      <c r="J1182" s="195" t="s">
        <v>2215</v>
      </c>
      <c r="K1182" s="168">
        <v>0.9</v>
      </c>
      <c r="L1182" s="169">
        <v>0.910714285714286</v>
      </c>
      <c r="M1182" s="169">
        <v>0.902439024390244</v>
      </c>
      <c r="N1182" s="170">
        <v>0.914893617021277</v>
      </c>
      <c r="O1182" s="170">
        <v>0.918353576248313</v>
      </c>
      <c r="P1182" s="356">
        <v>0.9</v>
      </c>
      <c r="Q1182" s="357">
        <v>0.924946581196581</v>
      </c>
      <c r="R1182" s="169">
        <v>0.933291378225299</v>
      </c>
      <c r="S1182" s="169">
        <v>0.854070660522273</v>
      </c>
      <c r="T1182" s="169">
        <v>0.921286619742179</v>
      </c>
      <c r="U1182" s="356">
        <v>0.9</v>
      </c>
      <c r="V1182" s="169">
        <v>0.929220085470085</v>
      </c>
      <c r="W1182" s="169">
        <v>0.917558212712398</v>
      </c>
      <c r="X1182" s="169">
        <v>0.915514592933948</v>
      </c>
      <c r="Y1182" s="169">
        <v>0.925173142321293</v>
      </c>
      <c r="Z1182" s="356">
        <v>0.92</v>
      </c>
      <c r="AA1182" s="356">
        <v>0.943873807776963</v>
      </c>
      <c r="AB1182" s="356">
        <v>0.947884187082405</v>
      </c>
      <c r="AC1182" s="356">
        <v>0.896209386281588</v>
      </c>
      <c r="AD1182" s="356">
        <v>0.943519200338415</v>
      </c>
      <c r="AE1182" s="356">
        <v>0.92</v>
      </c>
      <c r="AF1182" s="169">
        <v>0.993651599796851</v>
      </c>
      <c r="AG1182" s="169">
        <v>0.990762512596574</v>
      </c>
      <c r="AH1182" s="169">
        <v>0.989588048890901</v>
      </c>
      <c r="AI1182" s="169">
        <v>0.99020495893145</v>
      </c>
      <c r="AJ1182" s="356">
        <v>0.92</v>
      </c>
      <c r="AK1182" s="169">
        <v>0.961366094884871</v>
      </c>
      <c r="AL1182" s="169">
        <v>0.953834115805947</v>
      </c>
      <c r="AM1182" s="169">
        <v>0.953663793103448</v>
      </c>
      <c r="AN1182" s="169">
        <v>0.965526295061307</v>
      </c>
      <c r="AO1182" s="168">
        <v>0.99</v>
      </c>
      <c r="AP1182" s="358">
        <v>1</v>
      </c>
      <c r="AQ1182" s="358">
        <v>1</v>
      </c>
      <c r="AR1182" s="358">
        <v>1</v>
      </c>
      <c r="AS1182" s="359">
        <v>1</v>
      </c>
      <c r="AT1182" s="364">
        <v>0.0721861525408278</v>
      </c>
      <c r="AU1182" s="361">
        <v>0.324324324324324</v>
      </c>
      <c r="AV1182" s="362">
        <v>0.0526315789473684</v>
      </c>
      <c r="AW1182" s="362">
        <v>0.0952380952380952</v>
      </c>
      <c r="AX1182" s="362">
        <v>0.0582010582010582</v>
      </c>
      <c r="AY1182" s="142"/>
      <c r="AZ1182" s="140"/>
    </row>
    <row r="1183" spans="1:52">
      <c r="A1183" s="138"/>
      <c r="B1183" s="142"/>
      <c r="C1183" s="172" t="s">
        <v>1972</v>
      </c>
      <c r="D1183" s="166" t="s">
        <v>26</v>
      </c>
      <c r="E1183" s="166" t="s">
        <v>1973</v>
      </c>
      <c r="F1183" s="167" t="s">
        <v>2216</v>
      </c>
      <c r="G1183" s="195" t="s">
        <v>2217</v>
      </c>
      <c r="H1183" s="195" t="s">
        <v>2217</v>
      </c>
      <c r="I1183" s="195" t="s">
        <v>2217</v>
      </c>
      <c r="J1183" s="195" t="s">
        <v>2217</v>
      </c>
      <c r="K1183" s="168">
        <v>0.9</v>
      </c>
      <c r="L1183" s="169">
        <v>0.902439024390244</v>
      </c>
      <c r="M1183" s="169">
        <v>0.931034482758621</v>
      </c>
      <c r="N1183" s="170">
        <v>0.929577464788732</v>
      </c>
      <c r="O1183" s="170">
        <v>0.928605425987625</v>
      </c>
      <c r="P1183" s="356">
        <v>0.9</v>
      </c>
      <c r="Q1183" s="357">
        <v>0.821002386634845</v>
      </c>
      <c r="R1183" s="169">
        <v>0.93127147766323</v>
      </c>
      <c r="S1183" s="169">
        <v>0.933392343438814</v>
      </c>
      <c r="T1183" s="169">
        <v>0.927648486066645</v>
      </c>
      <c r="U1183" s="356">
        <v>0.9</v>
      </c>
      <c r="V1183" s="169">
        <v>0.8030230708035</v>
      </c>
      <c r="W1183" s="169">
        <v>0.918814432989691</v>
      </c>
      <c r="X1183" s="169">
        <v>0.937596813454304</v>
      </c>
      <c r="Y1183" s="169">
        <v>0.914562186840481</v>
      </c>
      <c r="Z1183" s="356">
        <v>0.92</v>
      </c>
      <c r="AA1183" s="356">
        <v>0.94017094017094</v>
      </c>
      <c r="AB1183" s="356">
        <v>0.944777911164466</v>
      </c>
      <c r="AC1183" s="356">
        <v>0.922797456857402</v>
      </c>
      <c r="AD1183" s="356">
        <v>0.933575062647126</v>
      </c>
      <c r="AE1183" s="356">
        <v>0.92</v>
      </c>
      <c r="AF1183" s="169">
        <v>0.996716113690409</v>
      </c>
      <c r="AG1183" s="169">
        <v>0.997565799482732</v>
      </c>
      <c r="AH1183" s="169">
        <v>0.975300617484563</v>
      </c>
      <c r="AI1183" s="169">
        <v>0.995786640960758</v>
      </c>
      <c r="AJ1183" s="356">
        <v>0.92</v>
      </c>
      <c r="AK1183" s="169">
        <v>0.956385163706657</v>
      </c>
      <c r="AL1183" s="169">
        <v>0.970963704630789</v>
      </c>
      <c r="AM1183" s="169">
        <v>0.980252624088241</v>
      </c>
      <c r="AN1183" s="169">
        <v>0.967756887662101</v>
      </c>
      <c r="AO1183" s="168">
        <v>0.99</v>
      </c>
      <c r="AP1183" s="358">
        <v>1</v>
      </c>
      <c r="AQ1183" s="358">
        <v>1</v>
      </c>
      <c r="AR1183" s="358">
        <v>1</v>
      </c>
      <c r="AS1183" s="359">
        <v>1</v>
      </c>
      <c r="AT1183" s="364">
        <v>0.0721861525408278</v>
      </c>
      <c r="AU1183" s="361">
        <v>0.208333333333333</v>
      </c>
      <c r="AV1183" s="362">
        <v>0.0212765957446809</v>
      </c>
      <c r="AW1183" s="362">
        <v>0.037037037037037</v>
      </c>
      <c r="AX1183" s="362">
        <v>0.0851544837980407</v>
      </c>
      <c r="AY1183" s="142"/>
      <c r="AZ1183" s="140"/>
    </row>
    <row r="1184" spans="1:52">
      <c r="A1184" s="138"/>
      <c r="B1184" s="142"/>
      <c r="C1184" s="172" t="s">
        <v>1972</v>
      </c>
      <c r="D1184" s="166" t="s">
        <v>26</v>
      </c>
      <c r="E1184" s="166" t="s">
        <v>1973</v>
      </c>
      <c r="F1184" s="167" t="s">
        <v>2218</v>
      </c>
      <c r="G1184" s="195" t="s">
        <v>2219</v>
      </c>
      <c r="H1184" s="195" t="s">
        <v>2219</v>
      </c>
      <c r="I1184" s="195" t="s">
        <v>2219</v>
      </c>
      <c r="J1184" s="195" t="s">
        <v>2219</v>
      </c>
      <c r="K1184" s="168">
        <v>0.9</v>
      </c>
      <c r="L1184" s="169">
        <v>0.898305084745763</v>
      </c>
      <c r="M1184" s="169">
        <v>0.886363636363636</v>
      </c>
      <c r="N1184" s="170">
        <v>0.857142857142857</v>
      </c>
      <c r="O1184" s="170">
        <v>0.931439159975293</v>
      </c>
      <c r="P1184" s="356">
        <v>0.9</v>
      </c>
      <c r="Q1184" s="357">
        <v>0.969072164948454</v>
      </c>
      <c r="R1184" s="169">
        <v>0.979016393442623</v>
      </c>
      <c r="S1184" s="169">
        <v>0.977723633832231</v>
      </c>
      <c r="T1184" s="169">
        <v>0.969626347174353</v>
      </c>
      <c r="U1184" s="356">
        <v>0.9</v>
      </c>
      <c r="V1184" s="169">
        <v>0.922137818773738</v>
      </c>
      <c r="W1184" s="169">
        <v>0.920655737704918</v>
      </c>
      <c r="X1184" s="169">
        <v>0.923076923076923</v>
      </c>
      <c r="Y1184" s="169">
        <v>0.931451392308113</v>
      </c>
      <c r="Z1184" s="356">
        <v>0.92</v>
      </c>
      <c r="AA1184" s="356">
        <v>0.945369753497668</v>
      </c>
      <c r="AB1184" s="356">
        <v>0.937691521961185</v>
      </c>
      <c r="AC1184" s="356">
        <v>0.940058479532164</v>
      </c>
      <c r="AD1184" s="356">
        <v>0.961064337231689</v>
      </c>
      <c r="AE1184" s="356">
        <v>0.92</v>
      </c>
      <c r="AF1184" s="169">
        <v>0.999485331960885</v>
      </c>
      <c r="AG1184" s="169">
        <v>0.997246262785208</v>
      </c>
      <c r="AH1184" s="169">
        <v>0.997547516860822</v>
      </c>
      <c r="AI1184" s="169">
        <v>0.998141439596787</v>
      </c>
      <c r="AJ1184" s="356">
        <v>0.92</v>
      </c>
      <c r="AK1184" s="169">
        <v>0.962406015037594</v>
      </c>
      <c r="AL1184" s="169">
        <v>0.955670926517572</v>
      </c>
      <c r="AM1184" s="169">
        <v>0.966835300730748</v>
      </c>
      <c r="AN1184" s="169">
        <v>0.974302694136292</v>
      </c>
      <c r="AO1184" s="168">
        <v>0.99</v>
      </c>
      <c r="AP1184" s="358">
        <v>1</v>
      </c>
      <c r="AQ1184" s="358">
        <v>1</v>
      </c>
      <c r="AR1184" s="358">
        <v>1</v>
      </c>
      <c r="AS1184" s="359">
        <v>1</v>
      </c>
      <c r="AT1184" s="364">
        <v>0.0721861525408278</v>
      </c>
      <c r="AU1184" s="361">
        <v>0.32</v>
      </c>
      <c r="AV1184" s="362">
        <v>0.0526315789473684</v>
      </c>
      <c r="AW1184" s="362">
        <v>0</v>
      </c>
      <c r="AX1184" s="362">
        <v>0.0583190394511149</v>
      </c>
      <c r="AY1184" s="142"/>
      <c r="AZ1184" s="140"/>
    </row>
    <row r="1185" spans="1:52">
      <c r="A1185" s="138"/>
      <c r="B1185" s="142"/>
      <c r="C1185" s="172" t="s">
        <v>1972</v>
      </c>
      <c r="D1185" s="166" t="s">
        <v>26</v>
      </c>
      <c r="E1185" s="166" t="s">
        <v>1973</v>
      </c>
      <c r="F1185" s="167" t="s">
        <v>2220</v>
      </c>
      <c r="G1185" s="195" t="s">
        <v>2221</v>
      </c>
      <c r="H1185" s="195" t="s">
        <v>2221</v>
      </c>
      <c r="I1185" s="195" t="s">
        <v>2221</v>
      </c>
      <c r="J1185" s="195" t="s">
        <v>2221</v>
      </c>
      <c r="K1185" s="168">
        <v>0.9</v>
      </c>
      <c r="L1185" s="169">
        <v>0.964705882352941</v>
      </c>
      <c r="M1185" s="169">
        <v>0.967741935483871</v>
      </c>
      <c r="N1185" s="170">
        <v>0.986842105263158</v>
      </c>
      <c r="O1185" s="170">
        <v>0.979938944614043</v>
      </c>
      <c r="P1185" s="356">
        <v>0.9</v>
      </c>
      <c r="Q1185" s="357">
        <v>0.976975993261266</v>
      </c>
      <c r="R1185" s="169">
        <v>0.981421936405859</v>
      </c>
      <c r="S1185" s="169">
        <v>0.974654377880184</v>
      </c>
      <c r="T1185" s="169">
        <v>0.976961534043852</v>
      </c>
      <c r="U1185" s="356">
        <v>0.9</v>
      </c>
      <c r="V1185" s="169">
        <v>0.89218026112593</v>
      </c>
      <c r="W1185" s="169">
        <v>0.950339406931047</v>
      </c>
      <c r="X1185" s="169">
        <v>0.947772657450077</v>
      </c>
      <c r="Y1185" s="169">
        <v>0.942690984711551</v>
      </c>
      <c r="Z1185" s="356">
        <v>0.92</v>
      </c>
      <c r="AA1185" s="356">
        <v>0.918406072106262</v>
      </c>
      <c r="AB1185" s="356">
        <v>0.907741251325557</v>
      </c>
      <c r="AC1185" s="356">
        <v>0.888392857142857</v>
      </c>
      <c r="AD1185" s="356">
        <v>0.906842304776346</v>
      </c>
      <c r="AE1185" s="356">
        <v>0.92</v>
      </c>
      <c r="AF1185" s="169">
        <v>0.997728662531668</v>
      </c>
      <c r="AG1185" s="169">
        <v>0.994922866627612</v>
      </c>
      <c r="AH1185" s="169">
        <v>0.996761133603239</v>
      </c>
      <c r="AI1185" s="169">
        <v>0.99561243043083</v>
      </c>
      <c r="AJ1185" s="356">
        <v>0.92</v>
      </c>
      <c r="AK1185" s="169">
        <v>0.952454144891895</v>
      </c>
      <c r="AL1185" s="169">
        <v>0.948132337246531</v>
      </c>
      <c r="AM1185" s="169">
        <v>0.9564639905549</v>
      </c>
      <c r="AN1185" s="169">
        <v>0.963745497149652</v>
      </c>
      <c r="AO1185" s="168">
        <v>0.99</v>
      </c>
      <c r="AP1185" s="358">
        <v>1</v>
      </c>
      <c r="AQ1185" s="358">
        <v>1</v>
      </c>
      <c r="AR1185" s="358">
        <v>1</v>
      </c>
      <c r="AS1185" s="359">
        <v>1</v>
      </c>
      <c r="AT1185" s="364">
        <v>0.0721861525408278</v>
      </c>
      <c r="AU1185" s="361">
        <v>0.13953488372093</v>
      </c>
      <c r="AV1185" s="362">
        <v>0</v>
      </c>
      <c r="AW1185" s="362">
        <v>0.0227272727272727</v>
      </c>
      <c r="AX1185" s="362">
        <v>0.0551401869158879</v>
      </c>
      <c r="AY1185" s="142"/>
      <c r="AZ1185" s="140"/>
    </row>
    <row r="1186" spans="1:52">
      <c r="A1186" s="138"/>
      <c r="B1186" s="142"/>
      <c r="C1186" s="172" t="s">
        <v>1972</v>
      </c>
      <c r="D1186" s="166" t="s">
        <v>26</v>
      </c>
      <c r="E1186" s="166" t="s">
        <v>1973</v>
      </c>
      <c r="F1186" s="167" t="s">
        <v>2222</v>
      </c>
      <c r="G1186" s="195" t="s">
        <v>2223</v>
      </c>
      <c r="H1186" s="195" t="s">
        <v>2223</v>
      </c>
      <c r="I1186" s="195" t="s">
        <v>2223</v>
      </c>
      <c r="J1186" s="195" t="s">
        <v>2223</v>
      </c>
      <c r="K1186" s="168">
        <v>0.9</v>
      </c>
      <c r="L1186" s="169">
        <v>1</v>
      </c>
      <c r="M1186" s="169">
        <v>1</v>
      </c>
      <c r="N1186" s="170">
        <v>0.88</v>
      </c>
      <c r="O1186" s="170">
        <v>0.974937343358396</v>
      </c>
      <c r="P1186" s="356">
        <v>0.9</v>
      </c>
      <c r="Q1186" s="357">
        <v>0.961260330578512</v>
      </c>
      <c r="R1186" s="169">
        <v>0.971612903225806</v>
      </c>
      <c r="S1186" s="169">
        <v>0.952569169960474</v>
      </c>
      <c r="T1186" s="169">
        <v>0.959595348930939</v>
      </c>
      <c r="U1186" s="356">
        <v>0.9</v>
      </c>
      <c r="V1186" s="169">
        <v>0.90495867768595</v>
      </c>
      <c r="W1186" s="169">
        <v>0.901935483870968</v>
      </c>
      <c r="X1186" s="169">
        <v>0.955204216073781</v>
      </c>
      <c r="Y1186" s="169">
        <v>0.926163271063821</v>
      </c>
      <c r="Z1186" s="356">
        <v>0.92</v>
      </c>
      <c r="AA1186" s="356">
        <v>0.912222222222222</v>
      </c>
      <c r="AB1186" s="356">
        <v>0.915611814345992</v>
      </c>
      <c r="AC1186" s="356">
        <v>0.944584382871537</v>
      </c>
      <c r="AD1186" s="356">
        <v>0.957128564282141</v>
      </c>
      <c r="AE1186" s="356">
        <v>0.92</v>
      </c>
      <c r="AF1186" s="169">
        <v>0.998223801065719</v>
      </c>
      <c r="AG1186" s="169">
        <v>0.997891185153943</v>
      </c>
      <c r="AH1186" s="169">
        <v>0.968503937007874</v>
      </c>
      <c r="AI1186" s="169">
        <v>0.993754029658285</v>
      </c>
      <c r="AJ1186" s="356">
        <v>0.92</v>
      </c>
      <c r="AK1186" s="169">
        <v>0.942524682651622</v>
      </c>
      <c r="AL1186" s="169">
        <v>0.943955164131305</v>
      </c>
      <c r="AM1186" s="169">
        <v>0.972323759791123</v>
      </c>
      <c r="AN1186" s="169">
        <v>0.974445162680457</v>
      </c>
      <c r="AO1186" s="168">
        <v>0.99</v>
      </c>
      <c r="AP1186" s="358">
        <v>1</v>
      </c>
      <c r="AQ1186" s="358">
        <v>1</v>
      </c>
      <c r="AR1186" s="358">
        <v>1</v>
      </c>
      <c r="AS1186" s="359">
        <v>1</v>
      </c>
      <c r="AT1186" s="364">
        <v>0.0721861525408278</v>
      </c>
      <c r="AU1186" s="361">
        <v>0</v>
      </c>
      <c r="AV1186" s="362">
        <v>0</v>
      </c>
      <c r="AW1186" s="362">
        <v>0</v>
      </c>
      <c r="AX1186" s="362">
        <v>0.0403587443946188</v>
      </c>
      <c r="AY1186" s="142"/>
      <c r="AZ1186" s="140"/>
    </row>
    <row r="1187" spans="1:52">
      <c r="A1187" s="138"/>
      <c r="B1187" s="142"/>
      <c r="C1187" s="172" t="s">
        <v>1972</v>
      </c>
      <c r="D1187" s="166" t="s">
        <v>26</v>
      </c>
      <c r="E1187" s="166" t="s">
        <v>1973</v>
      </c>
      <c r="F1187" s="167" t="s">
        <v>2224</v>
      </c>
      <c r="G1187" s="195" t="s">
        <v>2225</v>
      </c>
      <c r="H1187" s="195" t="s">
        <v>2225</v>
      </c>
      <c r="I1187" s="195" t="s">
        <v>2225</v>
      </c>
      <c r="J1187" s="195" t="s">
        <v>2225</v>
      </c>
      <c r="K1187" s="168">
        <v>0.9</v>
      </c>
      <c r="L1187" s="169">
        <v>0.964912280701754</v>
      </c>
      <c r="M1187" s="169">
        <v>0.951219512195122</v>
      </c>
      <c r="N1187" s="170">
        <v>0.938775510204082</v>
      </c>
      <c r="O1187" s="170">
        <v>0.954907161803713</v>
      </c>
      <c r="P1187" s="356">
        <v>0.9</v>
      </c>
      <c r="Q1187" s="357">
        <v>0.977423954372624</v>
      </c>
      <c r="R1187" s="169">
        <v>0.977639751552795</v>
      </c>
      <c r="S1187" s="169">
        <v>0.985389058783554</v>
      </c>
      <c r="T1187" s="169">
        <v>0.982901393908105</v>
      </c>
      <c r="U1187" s="356">
        <v>0.9</v>
      </c>
      <c r="V1187" s="169">
        <v>0.917300380228137</v>
      </c>
      <c r="W1187" s="169">
        <v>0.916770186335404</v>
      </c>
      <c r="X1187" s="169">
        <v>0.937818552497452</v>
      </c>
      <c r="Y1187" s="169">
        <v>0.93781104801239</v>
      </c>
      <c r="Z1187" s="356">
        <v>0.92</v>
      </c>
      <c r="AA1187" s="356">
        <v>0.948545861297539</v>
      </c>
      <c r="AB1187" s="356">
        <v>0.922222222222222</v>
      </c>
      <c r="AC1187" s="356">
        <v>0.93717277486911</v>
      </c>
      <c r="AD1187" s="356">
        <v>0.949249651000465</v>
      </c>
      <c r="AE1187" s="356">
        <v>0.92</v>
      </c>
      <c r="AF1187" s="169">
        <v>0.997867803837953</v>
      </c>
      <c r="AG1187" s="169">
        <v>0.997788833609729</v>
      </c>
      <c r="AH1187" s="169">
        <v>0.997459779847587</v>
      </c>
      <c r="AI1187" s="169">
        <v>0.99809055637937</v>
      </c>
      <c r="AJ1187" s="356">
        <v>0.92</v>
      </c>
      <c r="AK1187" s="169">
        <v>0.9621553433051</v>
      </c>
      <c r="AL1187" s="169">
        <v>0.947955390334573</v>
      </c>
      <c r="AM1187" s="169">
        <v>0.967898570272458</v>
      </c>
      <c r="AN1187" s="169">
        <v>0.97273572397397</v>
      </c>
      <c r="AO1187" s="168">
        <v>0.99</v>
      </c>
      <c r="AP1187" s="358">
        <v>1</v>
      </c>
      <c r="AQ1187" s="358">
        <v>1</v>
      </c>
      <c r="AR1187" s="358">
        <v>1</v>
      </c>
      <c r="AS1187" s="359">
        <v>1</v>
      </c>
      <c r="AT1187" s="364">
        <v>0.0721861525408278</v>
      </c>
      <c r="AU1187" s="361">
        <v>0.205882352941176</v>
      </c>
      <c r="AV1187" s="362">
        <v>0</v>
      </c>
      <c r="AW1187" s="362">
        <v>0.0869565217391304</v>
      </c>
      <c r="AX1187" s="362">
        <v>0.0542168674698795</v>
      </c>
      <c r="AY1187" s="142"/>
      <c r="AZ1187" s="140"/>
    </row>
    <row r="1188" spans="1:52">
      <c r="A1188" s="138"/>
      <c r="B1188" s="142"/>
      <c r="C1188" s="172" t="s">
        <v>1972</v>
      </c>
      <c r="D1188" s="166" t="s">
        <v>26</v>
      </c>
      <c r="E1188" s="166" t="s">
        <v>1973</v>
      </c>
      <c r="F1188" s="167" t="s">
        <v>2226</v>
      </c>
      <c r="G1188" s="195" t="s">
        <v>2227</v>
      </c>
      <c r="H1188" s="195" t="s">
        <v>2227</v>
      </c>
      <c r="I1188" s="195" t="s">
        <v>2227</v>
      </c>
      <c r="J1188" s="195" t="s">
        <v>2227</v>
      </c>
      <c r="K1188" s="168">
        <v>0.9</v>
      </c>
      <c r="L1188" s="169">
        <v>0.975609756097561</v>
      </c>
      <c r="M1188" s="169">
        <v>0.947368421052632</v>
      </c>
      <c r="N1188" s="170">
        <v>0.972222222222222</v>
      </c>
      <c r="O1188" s="170">
        <v>0.962014863748968</v>
      </c>
      <c r="P1188" s="356">
        <v>0.9</v>
      </c>
      <c r="Q1188" s="357">
        <v>0.929952572053995</v>
      </c>
      <c r="R1188" s="169">
        <v>0.9</v>
      </c>
      <c r="S1188" s="169">
        <v>0.935575556608243</v>
      </c>
      <c r="T1188" s="169">
        <v>0.939651866056941</v>
      </c>
      <c r="U1188" s="356">
        <v>0.9</v>
      </c>
      <c r="V1188" s="169">
        <v>0.875957679678949</v>
      </c>
      <c r="W1188" s="169">
        <v>0.869369369369369</v>
      </c>
      <c r="X1188" s="169">
        <v>0.909521553765988</v>
      </c>
      <c r="Y1188" s="169">
        <v>0.909765452131583</v>
      </c>
      <c r="Z1188" s="356">
        <v>0.92</v>
      </c>
      <c r="AA1188" s="356">
        <v>0.905607476635514</v>
      </c>
      <c r="AB1188" s="356">
        <v>0.955128205128205</v>
      </c>
      <c r="AC1188" s="356">
        <v>0.970338983050847</v>
      </c>
      <c r="AD1188" s="356">
        <v>0.953108473381126</v>
      </c>
      <c r="AE1188" s="356">
        <v>0.92</v>
      </c>
      <c r="AF1188" s="169">
        <v>0.996546961325967</v>
      </c>
      <c r="AG1188" s="169">
        <v>0.994583333333333</v>
      </c>
      <c r="AH1188" s="169">
        <v>0.99789029535865</v>
      </c>
      <c r="AI1188" s="169">
        <v>0.996210020336476</v>
      </c>
      <c r="AJ1188" s="356">
        <v>0.92</v>
      </c>
      <c r="AK1188" s="169">
        <v>0.934400419837313</v>
      </c>
      <c r="AL1188" s="169">
        <v>0.970899470899471</v>
      </c>
      <c r="AM1188" s="169">
        <v>0.981029810298103</v>
      </c>
      <c r="AN1188" s="169">
        <v>0.975150553995842</v>
      </c>
      <c r="AO1188" s="168">
        <v>0.99</v>
      </c>
      <c r="AP1188" s="358">
        <v>1</v>
      </c>
      <c r="AQ1188" s="358">
        <v>1</v>
      </c>
      <c r="AR1188" s="358">
        <v>1</v>
      </c>
      <c r="AS1188" s="359">
        <v>1</v>
      </c>
      <c r="AT1188" s="364">
        <v>0.0721861525408278</v>
      </c>
      <c r="AU1188" s="361">
        <v>0.25</v>
      </c>
      <c r="AV1188" s="362">
        <v>0.214285714285714</v>
      </c>
      <c r="AW1188" s="362">
        <v>0</v>
      </c>
      <c r="AX1188" s="362">
        <v>0.0534351145038168</v>
      </c>
      <c r="AY1188" s="142"/>
      <c r="AZ1188" s="140"/>
    </row>
    <row r="1189" spans="1:52">
      <c r="A1189" s="138"/>
      <c r="B1189" s="142"/>
      <c r="C1189" s="172" t="s">
        <v>1972</v>
      </c>
      <c r="D1189" s="166" t="s">
        <v>26</v>
      </c>
      <c r="E1189" s="166" t="s">
        <v>1973</v>
      </c>
      <c r="F1189" s="167" t="s">
        <v>2228</v>
      </c>
      <c r="G1189" s="195" t="s">
        <v>2229</v>
      </c>
      <c r="H1189" s="195" t="s">
        <v>2229</v>
      </c>
      <c r="I1189" s="195" t="s">
        <v>2229</v>
      </c>
      <c r="J1189" s="195" t="s">
        <v>2229</v>
      </c>
      <c r="K1189" s="168">
        <v>0.9</v>
      </c>
      <c r="L1189" s="169">
        <v>0.909090909090909</v>
      </c>
      <c r="M1189" s="169">
        <v>1</v>
      </c>
      <c r="N1189" s="170">
        <v>0.888888888888889</v>
      </c>
      <c r="O1189" s="170">
        <v>0.936708860759494</v>
      </c>
      <c r="P1189" s="356">
        <v>0.9</v>
      </c>
      <c r="Q1189" s="357">
        <v>0.975260416666667</v>
      </c>
      <c r="R1189" s="169">
        <v>0.980854197349043</v>
      </c>
      <c r="S1189" s="169">
        <v>0.978777589134126</v>
      </c>
      <c r="T1189" s="169">
        <v>0.984238812620088</v>
      </c>
      <c r="U1189" s="356">
        <v>0.9</v>
      </c>
      <c r="V1189" s="169">
        <v>0.951822916666667</v>
      </c>
      <c r="W1189" s="169">
        <v>0.952871870397644</v>
      </c>
      <c r="X1189" s="169">
        <v>0.978777589134126</v>
      </c>
      <c r="Y1189" s="169">
        <v>0.952131658823202</v>
      </c>
      <c r="Z1189" s="356">
        <v>0.92</v>
      </c>
      <c r="AA1189" s="356">
        <v>0.967332123411978</v>
      </c>
      <c r="AB1189" s="356">
        <v>0.962864721485411</v>
      </c>
      <c r="AC1189" s="356">
        <v>0.953488372093023</v>
      </c>
      <c r="AD1189" s="356">
        <v>0.964374295377678</v>
      </c>
      <c r="AE1189" s="356">
        <v>0.92</v>
      </c>
      <c r="AF1189" s="169">
        <v>0.999368088467614</v>
      </c>
      <c r="AG1189" s="169">
        <v>0.996377749029754</v>
      </c>
      <c r="AH1189" s="169">
        <v>0.999146757679181</v>
      </c>
      <c r="AI1189" s="169">
        <v>0.995211021459617</v>
      </c>
      <c r="AJ1189" s="356">
        <v>0.92</v>
      </c>
      <c r="AK1189" s="169">
        <v>0.97747963584092</v>
      </c>
      <c r="AL1189" s="169">
        <v>0.96875</v>
      </c>
      <c r="AM1189" s="169">
        <v>0.985545335085414</v>
      </c>
      <c r="AN1189" s="169">
        <v>0.981796387720688</v>
      </c>
      <c r="AO1189" s="168">
        <v>0.99</v>
      </c>
      <c r="AP1189" s="358">
        <v>1</v>
      </c>
      <c r="AQ1189" s="358">
        <v>1</v>
      </c>
      <c r="AR1189" s="358">
        <v>1</v>
      </c>
      <c r="AS1189" s="359">
        <v>1</v>
      </c>
      <c r="AT1189" s="364">
        <v>0.0721861525408278</v>
      </c>
      <c r="AU1189" s="361">
        <v>0.142857142857143</v>
      </c>
      <c r="AV1189" s="362">
        <v>0</v>
      </c>
      <c r="AW1189" s="362">
        <v>0</v>
      </c>
      <c r="AX1189" s="362">
        <v>0.0373831775700935</v>
      </c>
      <c r="AY1189" s="142"/>
      <c r="AZ1189" s="140"/>
    </row>
    <row r="1190" spans="1:52">
      <c r="A1190" s="138"/>
      <c r="B1190" s="142"/>
      <c r="C1190" s="172" t="s">
        <v>1972</v>
      </c>
      <c r="D1190" s="166" t="s">
        <v>26</v>
      </c>
      <c r="E1190" s="166" t="s">
        <v>1973</v>
      </c>
      <c r="F1190" s="167" t="s">
        <v>2230</v>
      </c>
      <c r="G1190" s="195" t="s">
        <v>2231</v>
      </c>
      <c r="H1190" s="195" t="s">
        <v>2231</v>
      </c>
      <c r="I1190" s="195" t="s">
        <v>2231</v>
      </c>
      <c r="J1190" s="195" t="s">
        <v>2231</v>
      </c>
      <c r="K1190" s="168">
        <v>0.9</v>
      </c>
      <c r="L1190" s="169">
        <v>0.983606557377049</v>
      </c>
      <c r="M1190" s="169">
        <v>0.954545454545455</v>
      </c>
      <c r="N1190" s="170">
        <v>0.98</v>
      </c>
      <c r="O1190" s="170">
        <v>0.9675</v>
      </c>
      <c r="P1190" s="356">
        <v>0.9</v>
      </c>
      <c r="Q1190" s="357">
        <v>0.989311671654553</v>
      </c>
      <c r="R1190" s="169">
        <v>0.990693739424704</v>
      </c>
      <c r="S1190" s="169">
        <v>0.989635928780229</v>
      </c>
      <c r="T1190" s="169">
        <v>0.989979749735778</v>
      </c>
      <c r="U1190" s="356">
        <v>0.9</v>
      </c>
      <c r="V1190" s="169">
        <v>0.960025651988029</v>
      </c>
      <c r="W1190" s="169">
        <v>0.959813874788494</v>
      </c>
      <c r="X1190" s="169">
        <v>0.948711134732926</v>
      </c>
      <c r="Y1190" s="169">
        <v>0.958507127931649</v>
      </c>
      <c r="Z1190" s="356">
        <v>0.92</v>
      </c>
      <c r="AA1190" s="356">
        <v>0</v>
      </c>
      <c r="AB1190" s="356">
        <v>0</v>
      </c>
      <c r="AC1190" s="356" t="s">
        <v>40</v>
      </c>
      <c r="AD1190" s="356">
        <v>0</v>
      </c>
      <c r="AE1190" s="356">
        <v>0.92</v>
      </c>
      <c r="AF1190" s="169">
        <v>0.998685363716039</v>
      </c>
      <c r="AG1190" s="169">
        <v>0.996565049377415</v>
      </c>
      <c r="AH1190" s="169">
        <v>0.996891191709845</v>
      </c>
      <c r="AI1190" s="169">
        <v>0.99857014597812</v>
      </c>
      <c r="AJ1190" s="356">
        <v>0.92</v>
      </c>
      <c r="AK1190" s="169">
        <v>0.973712331694807</v>
      </c>
      <c r="AL1190" s="169">
        <v>0.978858350951374</v>
      </c>
      <c r="AM1190" s="169">
        <v>0.980866330055807</v>
      </c>
      <c r="AN1190" s="169">
        <v>0.985219965954288</v>
      </c>
      <c r="AO1190" s="168">
        <v>0.99</v>
      </c>
      <c r="AP1190" s="358">
        <v>1</v>
      </c>
      <c r="AQ1190" s="358">
        <v>1</v>
      </c>
      <c r="AR1190" s="358">
        <v>1</v>
      </c>
      <c r="AS1190" s="359">
        <v>1</v>
      </c>
      <c r="AT1190" s="364">
        <v>0.0721861525408278</v>
      </c>
      <c r="AU1190" s="361">
        <v>0.3</v>
      </c>
      <c r="AV1190" s="362">
        <v>0</v>
      </c>
      <c r="AW1190" s="362">
        <v>0</v>
      </c>
      <c r="AX1190" s="362">
        <v>0.0638977635782748</v>
      </c>
      <c r="AY1190" s="142"/>
      <c r="AZ1190" s="140"/>
    </row>
    <row r="1191" spans="1:52">
      <c r="A1191" s="138"/>
      <c r="B1191" s="142"/>
      <c r="C1191" s="172" t="s">
        <v>1972</v>
      </c>
      <c r="D1191" s="166" t="s">
        <v>26</v>
      </c>
      <c r="E1191" s="166" t="s">
        <v>1973</v>
      </c>
      <c r="F1191" s="167" t="s">
        <v>2232</v>
      </c>
      <c r="G1191" s="195" t="s">
        <v>2233</v>
      </c>
      <c r="H1191" s="195" t="s">
        <v>2233</v>
      </c>
      <c r="I1191" s="195" t="s">
        <v>2233</v>
      </c>
      <c r="J1191" s="195" t="s">
        <v>2233</v>
      </c>
      <c r="K1191" s="168">
        <v>0.9</v>
      </c>
      <c r="L1191" s="169">
        <v>0.926829268292683</v>
      </c>
      <c r="M1191" s="169">
        <v>0.895522388059702</v>
      </c>
      <c r="N1191" s="170">
        <v>0.934210526315789</v>
      </c>
      <c r="O1191" s="170">
        <v>0.9000429000429</v>
      </c>
      <c r="P1191" s="356">
        <v>0.9</v>
      </c>
      <c r="Q1191" s="357">
        <v>0.965064241374332</v>
      </c>
      <c r="R1191" s="169">
        <v>0.973751600512164</v>
      </c>
      <c r="S1191" s="169">
        <v>0.964089775561097</v>
      </c>
      <c r="T1191" s="169">
        <v>0.95952814561019</v>
      </c>
      <c r="U1191" s="356">
        <v>0.9</v>
      </c>
      <c r="V1191" s="169">
        <v>0.92175544968962</v>
      </c>
      <c r="W1191" s="169">
        <v>0.911331626120359</v>
      </c>
      <c r="X1191" s="169">
        <v>0.918703241895262</v>
      </c>
      <c r="Y1191" s="169">
        <v>0.923655482503524</v>
      </c>
      <c r="Z1191" s="356">
        <v>0.92</v>
      </c>
      <c r="AA1191" s="356">
        <v>0</v>
      </c>
      <c r="AB1191" s="356" t="s">
        <v>40</v>
      </c>
      <c r="AC1191" s="356" t="s">
        <v>40</v>
      </c>
      <c r="AD1191" s="356">
        <v>0</v>
      </c>
      <c r="AE1191" s="356">
        <v>0.92</v>
      </c>
      <c r="AF1191" s="169">
        <v>1</v>
      </c>
      <c r="AG1191" s="169">
        <v>0.9976717112922</v>
      </c>
      <c r="AH1191" s="169">
        <v>0.997442455242967</v>
      </c>
      <c r="AI1191" s="169">
        <v>0.995458801498127</v>
      </c>
      <c r="AJ1191" s="356">
        <v>0.92</v>
      </c>
      <c r="AK1191" s="169">
        <v>0.940956221198157</v>
      </c>
      <c r="AL1191" s="169">
        <v>0.934058898847631</v>
      </c>
      <c r="AM1191" s="169">
        <v>0.954447215295096</v>
      </c>
      <c r="AN1191" s="169">
        <v>0.96565329218107</v>
      </c>
      <c r="AO1191" s="168">
        <v>0.99</v>
      </c>
      <c r="AP1191" s="358">
        <v>1</v>
      </c>
      <c r="AQ1191" s="358">
        <v>1</v>
      </c>
      <c r="AR1191" s="358">
        <v>1</v>
      </c>
      <c r="AS1191" s="359">
        <v>1</v>
      </c>
      <c r="AT1191" s="364">
        <v>0.0721861525408278</v>
      </c>
      <c r="AU1191" s="361">
        <v>0.232558139534884</v>
      </c>
      <c r="AV1191" s="362">
        <v>0.103448275862069</v>
      </c>
      <c r="AW1191" s="362">
        <v>0.0588235294117647</v>
      </c>
      <c r="AX1191" s="362">
        <v>0.0491620111731844</v>
      </c>
      <c r="AY1191" s="142"/>
      <c r="AZ1191" s="140"/>
    </row>
    <row r="1192" spans="1:52">
      <c r="A1192" s="138"/>
      <c r="B1192" s="142"/>
      <c r="C1192" s="172" t="s">
        <v>1972</v>
      </c>
      <c r="D1192" s="166" t="s">
        <v>26</v>
      </c>
      <c r="E1192" s="166" t="s">
        <v>1973</v>
      </c>
      <c r="F1192" s="167" t="s">
        <v>2234</v>
      </c>
      <c r="G1192" s="195" t="s">
        <v>2235</v>
      </c>
      <c r="H1192" s="195" t="s">
        <v>2235</v>
      </c>
      <c r="I1192" s="195" t="s">
        <v>2235</v>
      </c>
      <c r="J1192" s="195" t="s">
        <v>2235</v>
      </c>
      <c r="K1192" s="168">
        <v>0.9</v>
      </c>
      <c r="L1192" s="169">
        <v>0.914285714285714</v>
      </c>
      <c r="M1192" s="169">
        <v>0.933333333333333</v>
      </c>
      <c r="N1192" s="170">
        <v>0.9375</v>
      </c>
      <c r="O1192" s="170">
        <v>0.933794466403162</v>
      </c>
      <c r="P1192" s="356">
        <v>0.9</v>
      </c>
      <c r="Q1192" s="357">
        <v>0.982986111111111</v>
      </c>
      <c r="R1192" s="169">
        <v>0.98981077147016</v>
      </c>
      <c r="S1192" s="169">
        <v>0.991504854368932</v>
      </c>
      <c r="T1192" s="169">
        <v>0.990041525684405</v>
      </c>
      <c r="U1192" s="356">
        <v>0.9</v>
      </c>
      <c r="V1192" s="169">
        <v>0.949652777777778</v>
      </c>
      <c r="W1192" s="169">
        <v>0.971615720524017</v>
      </c>
      <c r="X1192" s="169">
        <v>0.968042071197411</v>
      </c>
      <c r="Y1192" s="169">
        <v>0.974982056803035</v>
      </c>
      <c r="Z1192" s="356">
        <v>0.92</v>
      </c>
      <c r="AA1192" s="356" t="s">
        <v>40</v>
      </c>
      <c r="AB1192" s="356" t="s">
        <v>40</v>
      </c>
      <c r="AC1192" s="356" t="s">
        <v>40</v>
      </c>
      <c r="AD1192" s="356">
        <v>1</v>
      </c>
      <c r="AE1192" s="356">
        <v>0.92</v>
      </c>
      <c r="AF1192" s="169">
        <v>0.998863636363636</v>
      </c>
      <c r="AG1192" s="169">
        <v>0.999182338511856</v>
      </c>
      <c r="AH1192" s="169">
        <v>1</v>
      </c>
      <c r="AI1192" s="169">
        <v>0.99841554147148</v>
      </c>
      <c r="AJ1192" s="356">
        <v>0.92</v>
      </c>
      <c r="AK1192" s="169">
        <v>0.976388888888889</v>
      </c>
      <c r="AL1192" s="169">
        <v>0.983988355167394</v>
      </c>
      <c r="AM1192" s="169">
        <v>0.987864077669903</v>
      </c>
      <c r="AN1192" s="169">
        <v>0.990592758731176</v>
      </c>
      <c r="AO1192" s="168">
        <v>0.99</v>
      </c>
      <c r="AP1192" s="358">
        <v>1</v>
      </c>
      <c r="AQ1192" s="358">
        <v>1</v>
      </c>
      <c r="AR1192" s="358">
        <v>1</v>
      </c>
      <c r="AS1192" s="359">
        <v>1</v>
      </c>
      <c r="AT1192" s="364">
        <v>0.0721861525408278</v>
      </c>
      <c r="AU1192" s="361">
        <v>0.0526315789473684</v>
      </c>
      <c r="AV1192" s="362">
        <v>0</v>
      </c>
      <c r="AW1192" s="362">
        <v>0</v>
      </c>
      <c r="AX1192" s="362">
        <v>0.0345744680851064</v>
      </c>
      <c r="AY1192" s="142"/>
      <c r="AZ1192" s="140"/>
    </row>
    <row r="1193" spans="1:52">
      <c r="A1193" s="138"/>
      <c r="B1193" s="142"/>
      <c r="C1193" s="172" t="s">
        <v>1972</v>
      </c>
      <c r="D1193" s="166" t="s">
        <v>26</v>
      </c>
      <c r="E1193" s="166" t="s">
        <v>1973</v>
      </c>
      <c r="F1193" s="167" t="s">
        <v>2236</v>
      </c>
      <c r="G1193" s="195" t="s">
        <v>2237</v>
      </c>
      <c r="H1193" s="195" t="s">
        <v>2237</v>
      </c>
      <c r="I1193" s="195" t="s">
        <v>2237</v>
      </c>
      <c r="J1193" s="195" t="s">
        <v>2237</v>
      </c>
      <c r="K1193" s="168">
        <v>0.9</v>
      </c>
      <c r="L1193" s="169">
        <v>0.948051948051948</v>
      </c>
      <c r="M1193" s="169">
        <v>0.9</v>
      </c>
      <c r="N1193" s="170">
        <v>0.930555555555556</v>
      </c>
      <c r="O1193" s="170">
        <v>0.942422846614463</v>
      </c>
      <c r="P1193" s="356">
        <v>0.9</v>
      </c>
      <c r="Q1193" s="357">
        <v>0.940743767879036</v>
      </c>
      <c r="R1193" s="169">
        <v>0.988461538461539</v>
      </c>
      <c r="S1193" s="169">
        <v>0.950627476882431</v>
      </c>
      <c r="T1193" s="169">
        <v>0.964424900485589</v>
      </c>
      <c r="U1193" s="356">
        <v>0.9</v>
      </c>
      <c r="V1193" s="169">
        <v>0.90627979839259</v>
      </c>
      <c r="W1193" s="169">
        <v>0.898717948717949</v>
      </c>
      <c r="X1193" s="169">
        <v>0.917932628797886</v>
      </c>
      <c r="Y1193" s="169">
        <v>0.933658795823521</v>
      </c>
      <c r="Z1193" s="356">
        <v>0.92</v>
      </c>
      <c r="AA1193" s="356">
        <v>0</v>
      </c>
      <c r="AB1193" s="356">
        <v>0</v>
      </c>
      <c r="AC1193" s="356">
        <v>0</v>
      </c>
      <c r="AD1193" s="356">
        <v>0</v>
      </c>
      <c r="AE1193" s="356">
        <v>0.92</v>
      </c>
      <c r="AF1193" s="169">
        <v>0.996945010183299</v>
      </c>
      <c r="AG1193" s="169">
        <v>0.997282608695652</v>
      </c>
      <c r="AH1193" s="169">
        <v>0.998284734133791</v>
      </c>
      <c r="AI1193" s="169">
        <v>0.9940072065238</v>
      </c>
      <c r="AJ1193" s="356">
        <v>0.92</v>
      </c>
      <c r="AK1193" s="169">
        <v>0.948135039477267</v>
      </c>
      <c r="AL1193" s="169">
        <v>0.948093559756488</v>
      </c>
      <c r="AM1193" s="169">
        <v>0.962027406306753</v>
      </c>
      <c r="AN1193" s="169">
        <v>0.973241916829042</v>
      </c>
      <c r="AO1193" s="168">
        <v>0.99</v>
      </c>
      <c r="AP1193" s="358">
        <v>1</v>
      </c>
      <c r="AQ1193" s="358">
        <v>1</v>
      </c>
      <c r="AR1193" s="358">
        <v>1</v>
      </c>
      <c r="AS1193" s="359">
        <v>1</v>
      </c>
      <c r="AT1193" s="364">
        <v>0.0721861525408278</v>
      </c>
      <c r="AU1193" s="361">
        <v>0.304347826086957</v>
      </c>
      <c r="AV1193" s="362">
        <v>0.0689655172413793</v>
      </c>
      <c r="AW1193" s="362">
        <v>0</v>
      </c>
      <c r="AX1193" s="362">
        <v>0.0461811722912966</v>
      </c>
      <c r="AY1193" s="142"/>
      <c r="AZ1193" s="140"/>
    </row>
    <row r="1194" spans="1:52">
      <c r="A1194" s="138"/>
      <c r="B1194" s="142"/>
      <c r="C1194" s="172" t="s">
        <v>1972</v>
      </c>
      <c r="D1194" s="166" t="s">
        <v>26</v>
      </c>
      <c r="E1194" s="166" t="s">
        <v>1973</v>
      </c>
      <c r="F1194" s="167" t="s">
        <v>2238</v>
      </c>
      <c r="G1194" s="195" t="s">
        <v>2239</v>
      </c>
      <c r="H1194" s="195" t="s">
        <v>2239</v>
      </c>
      <c r="I1194" s="195" t="s">
        <v>2239</v>
      </c>
      <c r="J1194" s="195" t="s">
        <v>2239</v>
      </c>
      <c r="K1194" s="168">
        <v>0.9</v>
      </c>
      <c r="L1194" s="169">
        <v>0.967741935483871</v>
      </c>
      <c r="M1194" s="169">
        <v>1</v>
      </c>
      <c r="N1194" s="170">
        <v>1</v>
      </c>
      <c r="O1194" s="170">
        <v>0.979468599033816</v>
      </c>
      <c r="P1194" s="356">
        <v>0.9</v>
      </c>
      <c r="Q1194" s="357">
        <v>0.980750721847931</v>
      </c>
      <c r="R1194" s="169">
        <v>0.989247311827957</v>
      </c>
      <c r="S1194" s="169">
        <v>0.985753052917232</v>
      </c>
      <c r="T1194" s="169">
        <v>0.982611409590476</v>
      </c>
      <c r="U1194" s="356">
        <v>0.9</v>
      </c>
      <c r="V1194" s="169">
        <v>0.952358036573628</v>
      </c>
      <c r="W1194" s="169">
        <v>0.960215053763441</v>
      </c>
      <c r="X1194" s="169">
        <v>0.972184531886024</v>
      </c>
      <c r="Y1194" s="169">
        <v>0.966805626769512</v>
      </c>
      <c r="Z1194" s="356">
        <v>0.92</v>
      </c>
      <c r="AA1194" s="356">
        <v>0.932126696832579</v>
      </c>
      <c r="AB1194" s="356">
        <v>0.971507352941177</v>
      </c>
      <c r="AC1194" s="356">
        <v>0.982625482625483</v>
      </c>
      <c r="AD1194" s="356">
        <v>0.981506611544166</v>
      </c>
      <c r="AE1194" s="356">
        <v>0.92</v>
      </c>
      <c r="AF1194" s="169">
        <v>0.99791215589236</v>
      </c>
      <c r="AG1194" s="169">
        <v>0.990509162538053</v>
      </c>
      <c r="AH1194" s="169">
        <v>0.998029670839128</v>
      </c>
      <c r="AI1194" s="169">
        <v>0.997116557613397</v>
      </c>
      <c r="AJ1194" s="356">
        <v>0.92</v>
      </c>
      <c r="AK1194" s="169">
        <v>0.957990599294947</v>
      </c>
      <c r="AL1194" s="169">
        <v>0.978681209717402</v>
      </c>
      <c r="AM1194" s="169">
        <v>0.988453815261044</v>
      </c>
      <c r="AN1194" s="169">
        <v>0.988608157186528</v>
      </c>
      <c r="AO1194" s="168">
        <v>0.99</v>
      </c>
      <c r="AP1194" s="358">
        <v>1</v>
      </c>
      <c r="AQ1194" s="358">
        <v>1</v>
      </c>
      <c r="AR1194" s="358">
        <v>1</v>
      </c>
      <c r="AS1194" s="359">
        <v>1</v>
      </c>
      <c r="AT1194" s="364">
        <v>0.0721861525408278</v>
      </c>
      <c r="AU1194" s="361">
        <v>0</v>
      </c>
      <c r="AV1194" s="362">
        <v>0.1</v>
      </c>
      <c r="AW1194" s="362">
        <v>0.0588235294117647</v>
      </c>
      <c r="AX1194" s="362">
        <v>0.0477223427331887</v>
      </c>
      <c r="AY1194" s="142"/>
      <c r="AZ1194" s="140"/>
    </row>
    <row r="1195" spans="1:52">
      <c r="A1195" s="138"/>
      <c r="B1195" s="142"/>
      <c r="C1195" s="172" t="s">
        <v>1972</v>
      </c>
      <c r="D1195" s="166" t="s">
        <v>26</v>
      </c>
      <c r="E1195" s="166" t="s">
        <v>1973</v>
      </c>
      <c r="F1195" s="167" t="s">
        <v>2240</v>
      </c>
      <c r="G1195" s="195" t="s">
        <v>2241</v>
      </c>
      <c r="H1195" s="195" t="s">
        <v>2241</v>
      </c>
      <c r="I1195" s="195" t="s">
        <v>2241</v>
      </c>
      <c r="J1195" s="195" t="s">
        <v>2241</v>
      </c>
      <c r="K1195" s="168">
        <v>0.9</v>
      </c>
      <c r="L1195" s="169">
        <v>0.986111111111111</v>
      </c>
      <c r="M1195" s="169">
        <v>0.984126984126984</v>
      </c>
      <c r="N1195" s="170">
        <v>0.955882352941177</v>
      </c>
      <c r="O1195" s="170">
        <v>0.97682279092226</v>
      </c>
      <c r="P1195" s="356">
        <v>0.9</v>
      </c>
      <c r="Q1195" s="357">
        <v>0.954425013248543</v>
      </c>
      <c r="R1195" s="169">
        <v>0.989002036659878</v>
      </c>
      <c r="S1195" s="169">
        <v>0.940057336460777</v>
      </c>
      <c r="T1195" s="169">
        <v>0.982077524758721</v>
      </c>
      <c r="U1195" s="356">
        <v>0.9</v>
      </c>
      <c r="V1195" s="169">
        <v>0.945062709768592</v>
      </c>
      <c r="W1195" s="169">
        <v>0.95234215885947</v>
      </c>
      <c r="X1195" s="169">
        <v>0.956476413864999</v>
      </c>
      <c r="Y1195" s="169">
        <v>0.95941619882672</v>
      </c>
      <c r="Z1195" s="356">
        <v>0.92</v>
      </c>
      <c r="AA1195" s="356">
        <v>0.930219471018571</v>
      </c>
      <c r="AB1195" s="356">
        <v>0.938650306748466</v>
      </c>
      <c r="AC1195" s="356">
        <v>0.922823218997362</v>
      </c>
      <c r="AD1195" s="356">
        <v>0.935391371738569</v>
      </c>
      <c r="AE1195" s="356">
        <v>0.92</v>
      </c>
      <c r="AF1195" s="169">
        <v>0.99643247871379</v>
      </c>
      <c r="AG1195" s="169">
        <v>0.991751910403105</v>
      </c>
      <c r="AH1195" s="169">
        <v>0.992119202446062</v>
      </c>
      <c r="AI1195" s="169">
        <v>0.979091945926989</v>
      </c>
      <c r="AJ1195" s="356">
        <v>0.92</v>
      </c>
      <c r="AK1195" s="169">
        <v>0.959631036353771</v>
      </c>
      <c r="AL1195" s="169">
        <v>0.954908146223789</v>
      </c>
      <c r="AM1195" s="169">
        <v>0.961703717541565</v>
      </c>
      <c r="AN1195" s="169">
        <v>0.966288394317103</v>
      </c>
      <c r="AO1195" s="168">
        <v>0.99</v>
      </c>
      <c r="AP1195" s="358">
        <v>1</v>
      </c>
      <c r="AQ1195" s="358">
        <v>1</v>
      </c>
      <c r="AR1195" s="358">
        <v>1</v>
      </c>
      <c r="AS1195" s="359">
        <v>1</v>
      </c>
      <c r="AT1195" s="364">
        <v>0.0721861525408278</v>
      </c>
      <c r="AU1195" s="361">
        <v>0.136363636363636</v>
      </c>
      <c r="AV1195" s="362">
        <v>0</v>
      </c>
      <c r="AW1195" s="362">
        <v>0.0303030303030303</v>
      </c>
      <c r="AX1195" s="362">
        <v>0.0464098073555166</v>
      </c>
      <c r="AY1195" s="142"/>
      <c r="AZ1195" s="140"/>
    </row>
    <row r="1196" spans="1:52">
      <c r="A1196" s="138"/>
      <c r="B1196" s="142"/>
      <c r="C1196" s="172" t="s">
        <v>1972</v>
      </c>
      <c r="D1196" s="166" t="s">
        <v>26</v>
      </c>
      <c r="E1196" s="166" t="s">
        <v>1973</v>
      </c>
      <c r="F1196" s="167" t="s">
        <v>2242</v>
      </c>
      <c r="G1196" s="195" t="s">
        <v>2243</v>
      </c>
      <c r="H1196" s="195" t="s">
        <v>2243</v>
      </c>
      <c r="I1196" s="195" t="s">
        <v>2243</v>
      </c>
      <c r="J1196" s="195" t="s">
        <v>2243</v>
      </c>
      <c r="K1196" s="168">
        <v>0.9</v>
      </c>
      <c r="L1196" s="169">
        <v>0.955555555555556</v>
      </c>
      <c r="M1196" s="169">
        <v>0.975609756097561</v>
      </c>
      <c r="N1196" s="170">
        <v>1</v>
      </c>
      <c r="O1196" s="170">
        <v>0.977830562153603</v>
      </c>
      <c r="P1196" s="356">
        <v>0.9</v>
      </c>
      <c r="Q1196" s="357">
        <v>0.985636645962733</v>
      </c>
      <c r="R1196" s="169">
        <v>0.998211091234347</v>
      </c>
      <c r="S1196" s="169">
        <v>0.985117344018317</v>
      </c>
      <c r="T1196" s="169">
        <v>0.98360767474355</v>
      </c>
      <c r="U1196" s="356">
        <v>0.9</v>
      </c>
      <c r="V1196" s="169">
        <v>0.959627329192547</v>
      </c>
      <c r="W1196" s="169">
        <v>0.966010733452594</v>
      </c>
      <c r="X1196" s="169">
        <v>0.953634802518603</v>
      </c>
      <c r="Y1196" s="169">
        <v>0.965085369594111</v>
      </c>
      <c r="Z1196" s="356">
        <v>0.92</v>
      </c>
      <c r="AA1196" s="356">
        <v>0.947678221059516</v>
      </c>
      <c r="AB1196" s="356">
        <v>0.964516129032258</v>
      </c>
      <c r="AC1196" s="356">
        <v>0.966565349544073</v>
      </c>
      <c r="AD1196" s="356">
        <v>0.965639097744361</v>
      </c>
      <c r="AE1196" s="356">
        <v>0.92</v>
      </c>
      <c r="AF1196" s="169">
        <v>0.978703413717507</v>
      </c>
      <c r="AG1196" s="169">
        <v>0.990722844994202</v>
      </c>
      <c r="AH1196" s="169">
        <v>0.994196701282834</v>
      </c>
      <c r="AI1196" s="169">
        <v>0.986802742862771</v>
      </c>
      <c r="AJ1196" s="356">
        <v>0.92</v>
      </c>
      <c r="AK1196" s="169">
        <v>0.969062119366626</v>
      </c>
      <c r="AL1196" s="169">
        <v>0.972263868065967</v>
      </c>
      <c r="AM1196" s="169">
        <v>0.982120582120582</v>
      </c>
      <c r="AN1196" s="169">
        <v>0.98018888956446</v>
      </c>
      <c r="AO1196" s="168">
        <v>0.99</v>
      </c>
      <c r="AP1196" s="358">
        <v>1</v>
      </c>
      <c r="AQ1196" s="358">
        <v>1</v>
      </c>
      <c r="AR1196" s="358">
        <v>1</v>
      </c>
      <c r="AS1196" s="359">
        <v>1</v>
      </c>
      <c r="AT1196" s="364">
        <v>0.0721861525408278</v>
      </c>
      <c r="AU1196" s="361">
        <v>0.103448275862069</v>
      </c>
      <c r="AV1196" s="362">
        <v>0</v>
      </c>
      <c r="AW1196" s="362">
        <v>0.05</v>
      </c>
      <c r="AX1196" s="362">
        <v>0.0338709677419355</v>
      </c>
      <c r="AY1196" s="142"/>
      <c r="AZ1196" s="140"/>
    </row>
    <row r="1197" spans="1:52">
      <c r="A1197" s="138"/>
      <c r="B1197" s="142"/>
      <c r="C1197" s="172" t="s">
        <v>1972</v>
      </c>
      <c r="D1197" s="166" t="s">
        <v>26</v>
      </c>
      <c r="E1197" s="166" t="s">
        <v>1973</v>
      </c>
      <c r="F1197" s="167" t="s">
        <v>2244</v>
      </c>
      <c r="G1197" s="195" t="s">
        <v>2245</v>
      </c>
      <c r="H1197" s="195" t="s">
        <v>2245</v>
      </c>
      <c r="I1197" s="195" t="s">
        <v>2245</v>
      </c>
      <c r="J1197" s="195" t="s">
        <v>2245</v>
      </c>
      <c r="K1197" s="168">
        <v>0.9</v>
      </c>
      <c r="L1197" s="169">
        <v>0.985915492957746</v>
      </c>
      <c r="M1197" s="169">
        <v>0.928571428571429</v>
      </c>
      <c r="N1197" s="170">
        <v>0.982758620689655</v>
      </c>
      <c r="O1197" s="170">
        <v>0.984126984126984</v>
      </c>
      <c r="P1197" s="356">
        <v>0.9</v>
      </c>
      <c r="Q1197" s="357">
        <v>0.9847533632287</v>
      </c>
      <c r="R1197" s="169">
        <v>0.989701338825953</v>
      </c>
      <c r="S1197" s="169">
        <v>0.983451536643026</v>
      </c>
      <c r="T1197" s="169">
        <v>0.984396075729493</v>
      </c>
      <c r="U1197" s="356">
        <v>0.9</v>
      </c>
      <c r="V1197" s="169">
        <v>0.942600896860987</v>
      </c>
      <c r="W1197" s="169">
        <v>0.923274974253347</v>
      </c>
      <c r="X1197" s="169">
        <v>0.950354609929078</v>
      </c>
      <c r="Y1197" s="169">
        <v>0.947521130314116</v>
      </c>
      <c r="Z1197" s="356">
        <v>0.92</v>
      </c>
      <c r="AA1197" s="356">
        <v>0.956412103746398</v>
      </c>
      <c r="AB1197" s="356">
        <v>0.947278182597514</v>
      </c>
      <c r="AC1197" s="356">
        <v>0.954446854663774</v>
      </c>
      <c r="AD1197" s="356">
        <v>0.960524466679783</v>
      </c>
      <c r="AE1197" s="356">
        <v>0.92</v>
      </c>
      <c r="AF1197" s="169">
        <v>0.992189277318571</v>
      </c>
      <c r="AG1197" s="169">
        <v>0.988409131127234</v>
      </c>
      <c r="AH1197" s="169">
        <v>0.98344118766654</v>
      </c>
      <c r="AI1197" s="169">
        <v>0.982423109887176</v>
      </c>
      <c r="AJ1197" s="356">
        <v>0.92</v>
      </c>
      <c r="AK1197" s="169">
        <v>0.966417910447761</v>
      </c>
      <c r="AL1197" s="169">
        <v>0.958138447146866</v>
      </c>
      <c r="AM1197" s="169">
        <v>0.973778057478498</v>
      </c>
      <c r="AN1197" s="169">
        <v>0.973753085002583</v>
      </c>
      <c r="AO1197" s="168">
        <v>0.99</v>
      </c>
      <c r="AP1197" s="358">
        <v>1</v>
      </c>
      <c r="AQ1197" s="358">
        <v>1</v>
      </c>
      <c r="AR1197" s="358">
        <v>1</v>
      </c>
      <c r="AS1197" s="359">
        <v>1</v>
      </c>
      <c r="AT1197" s="364">
        <v>0.0721861525408278</v>
      </c>
      <c r="AU1197" s="361">
        <v>0.225352112676056</v>
      </c>
      <c r="AV1197" s="362">
        <v>0.0434782608695652</v>
      </c>
      <c r="AW1197" s="362">
        <v>0.0172413793103448</v>
      </c>
      <c r="AX1197" s="362">
        <v>0.0631163708086785</v>
      </c>
      <c r="AY1197" s="142"/>
      <c r="AZ1197" s="140"/>
    </row>
    <row r="1198" spans="1:52">
      <c r="A1198" s="138"/>
      <c r="B1198" s="142"/>
      <c r="C1198" s="172" t="s">
        <v>1972</v>
      </c>
      <c r="D1198" s="166" t="s">
        <v>26</v>
      </c>
      <c r="E1198" s="166" t="s">
        <v>1973</v>
      </c>
      <c r="F1198" s="167" t="s">
        <v>2246</v>
      </c>
      <c r="G1198" s="195" t="s">
        <v>2247</v>
      </c>
      <c r="H1198" s="195" t="s">
        <v>2247</v>
      </c>
      <c r="I1198" s="195" t="s">
        <v>2247</v>
      </c>
      <c r="J1198" s="195" t="s">
        <v>2247</v>
      </c>
      <c r="K1198" s="168">
        <v>0.9</v>
      </c>
      <c r="L1198" s="169">
        <v>0.96</v>
      </c>
      <c r="M1198" s="169">
        <v>0.85</v>
      </c>
      <c r="N1198" s="170">
        <v>0.80952380952381</v>
      </c>
      <c r="O1198" s="170">
        <v>0.914327917282127</v>
      </c>
      <c r="P1198" s="356">
        <v>0.9</v>
      </c>
      <c r="Q1198" s="357">
        <v>0.891828336272781</v>
      </c>
      <c r="R1198" s="169">
        <v>0.98728813559322</v>
      </c>
      <c r="S1198" s="169">
        <v>0.976146788990826</v>
      </c>
      <c r="T1198" s="169">
        <v>0.979884010870479</v>
      </c>
      <c r="U1198" s="356">
        <v>0.9</v>
      </c>
      <c r="V1198" s="169">
        <v>0.88477366255144</v>
      </c>
      <c r="W1198" s="169">
        <v>0.951977401129944</v>
      </c>
      <c r="X1198" s="169">
        <v>0.897247706422018</v>
      </c>
      <c r="Y1198" s="169">
        <v>0.940212366570476</v>
      </c>
      <c r="Z1198" s="356">
        <v>0.92</v>
      </c>
      <c r="AA1198" s="356">
        <v>0.95021186440678</v>
      </c>
      <c r="AB1198" s="356">
        <v>0.945848375451264</v>
      </c>
      <c r="AC1198" s="356">
        <v>0.945175438596491</v>
      </c>
      <c r="AD1198" s="356">
        <v>0.961214708606871</v>
      </c>
      <c r="AE1198" s="356">
        <v>0.92</v>
      </c>
      <c r="AF1198" s="169">
        <v>0.999487967229903</v>
      </c>
      <c r="AG1198" s="169">
        <v>0.997793468667255</v>
      </c>
      <c r="AH1198" s="169">
        <v>0.999052581714827</v>
      </c>
      <c r="AI1198" s="169">
        <v>0.997989747713338</v>
      </c>
      <c r="AJ1198" s="356">
        <v>0.92</v>
      </c>
      <c r="AK1198" s="169">
        <v>0.964839319470699</v>
      </c>
      <c r="AL1198" s="169">
        <v>0.961038961038961</v>
      </c>
      <c r="AM1198" s="169">
        <v>0.963777490297542</v>
      </c>
      <c r="AN1198" s="169">
        <v>0.972953771932723</v>
      </c>
      <c r="AO1198" s="168">
        <v>0.99</v>
      </c>
      <c r="AP1198" s="358">
        <v>1</v>
      </c>
      <c r="AQ1198" s="358">
        <v>1</v>
      </c>
      <c r="AR1198" s="358">
        <v>1</v>
      </c>
      <c r="AS1198" s="359">
        <v>1</v>
      </c>
      <c r="AT1198" s="364">
        <v>0.0721861525408278</v>
      </c>
      <c r="AU1198" s="361">
        <v>0.153846153846154</v>
      </c>
      <c r="AV1198" s="362">
        <v>0.111111111111111</v>
      </c>
      <c r="AW1198" s="362">
        <v>0</v>
      </c>
      <c r="AX1198" s="362">
        <v>0.0560224089635854</v>
      </c>
      <c r="AY1198" s="142"/>
      <c r="AZ1198" s="140"/>
    </row>
    <row r="1199" spans="1:52">
      <c r="A1199" s="138"/>
      <c r="B1199" s="142"/>
      <c r="C1199" s="172" t="s">
        <v>1972</v>
      </c>
      <c r="D1199" s="166" t="s">
        <v>26</v>
      </c>
      <c r="E1199" s="166" t="s">
        <v>1973</v>
      </c>
      <c r="F1199" s="167" t="s">
        <v>2248</v>
      </c>
      <c r="G1199" s="195" t="s">
        <v>2249</v>
      </c>
      <c r="H1199" s="195" t="s">
        <v>2249</v>
      </c>
      <c r="I1199" s="195" t="s">
        <v>2249</v>
      </c>
      <c r="J1199" s="195" t="s">
        <v>2249</v>
      </c>
      <c r="K1199" s="168">
        <v>0.9</v>
      </c>
      <c r="L1199" s="169">
        <v>0.843137254901961</v>
      </c>
      <c r="M1199" s="169">
        <v>0.871794871794872</v>
      </c>
      <c r="N1199" s="170">
        <v>0.837209302325581</v>
      </c>
      <c r="O1199" s="170">
        <v>0.867164179104478</v>
      </c>
      <c r="P1199" s="356">
        <v>0.9</v>
      </c>
      <c r="Q1199" s="357">
        <v>0.912957645369706</v>
      </c>
      <c r="R1199" s="169">
        <v>0.957240388070428</v>
      </c>
      <c r="S1199" s="169">
        <v>0.86382162550947</v>
      </c>
      <c r="T1199" s="169">
        <v>0.923970466807225</v>
      </c>
      <c r="U1199" s="356">
        <v>0.9</v>
      </c>
      <c r="V1199" s="169">
        <v>0.864860014357502</v>
      </c>
      <c r="W1199" s="169">
        <v>0.898311174991017</v>
      </c>
      <c r="X1199" s="169">
        <v>0.849196835291297</v>
      </c>
      <c r="Y1199" s="169">
        <v>0.885643052404582</v>
      </c>
      <c r="Z1199" s="356">
        <v>0.92</v>
      </c>
      <c r="AA1199" s="356">
        <v>0.166666666666667</v>
      </c>
      <c r="AB1199" s="356">
        <v>0</v>
      </c>
      <c r="AC1199" s="356">
        <v>0</v>
      </c>
      <c r="AD1199" s="356">
        <v>0.555555555555556</v>
      </c>
      <c r="AE1199" s="356">
        <v>0.92</v>
      </c>
      <c r="AF1199" s="169">
        <v>0.645164184460793</v>
      </c>
      <c r="AG1199" s="169">
        <v>0.467044484123903</v>
      </c>
      <c r="AH1199" s="169">
        <v>0.448093559756488</v>
      </c>
      <c r="AI1199" s="169">
        <v>0.889161437535653</v>
      </c>
      <c r="AJ1199" s="356">
        <v>0.92</v>
      </c>
      <c r="AK1199" s="169">
        <v>0.950537634408602</v>
      </c>
      <c r="AL1199" s="169">
        <v>0.942652329749104</v>
      </c>
      <c r="AM1199" s="169">
        <v>0.941077844311377</v>
      </c>
      <c r="AN1199" s="169">
        <v>0.948452452452452</v>
      </c>
      <c r="AO1199" s="168">
        <v>0.99</v>
      </c>
      <c r="AP1199" s="358">
        <v>1</v>
      </c>
      <c r="AQ1199" s="358">
        <v>1</v>
      </c>
      <c r="AR1199" s="358">
        <v>1</v>
      </c>
      <c r="AS1199" s="359">
        <v>1</v>
      </c>
      <c r="AT1199" s="364">
        <v>0.0721861525408278</v>
      </c>
      <c r="AU1199" s="361">
        <v>0.102564102564103</v>
      </c>
      <c r="AV1199" s="362">
        <v>0.0833333333333333</v>
      </c>
      <c r="AW1199" s="362">
        <v>0</v>
      </c>
      <c r="AX1199" s="362">
        <v>0.041970802919708</v>
      </c>
      <c r="AY1199" s="142"/>
      <c r="AZ1199" s="140"/>
    </row>
    <row r="1200" spans="1:52">
      <c r="A1200" s="138"/>
      <c r="B1200" s="142"/>
      <c r="C1200" s="172" t="s">
        <v>1972</v>
      </c>
      <c r="D1200" s="166" t="s">
        <v>26</v>
      </c>
      <c r="E1200" s="166" t="s">
        <v>1973</v>
      </c>
      <c r="F1200" s="167" t="s">
        <v>2250</v>
      </c>
      <c r="G1200" s="195" t="s">
        <v>2251</v>
      </c>
      <c r="H1200" s="195" t="s">
        <v>2251</v>
      </c>
      <c r="I1200" s="195" t="s">
        <v>2251</v>
      </c>
      <c r="J1200" s="195" t="s">
        <v>2251</v>
      </c>
      <c r="K1200" s="168">
        <v>0.9</v>
      </c>
      <c r="L1200" s="169">
        <v>0.972602739726027</v>
      </c>
      <c r="M1200" s="169">
        <v>0.983870967741935</v>
      </c>
      <c r="N1200" s="170">
        <v>0.951612903225806</v>
      </c>
      <c r="O1200" s="170">
        <v>0.961881188118812</v>
      </c>
      <c r="P1200" s="356">
        <v>0.9</v>
      </c>
      <c r="Q1200" s="357">
        <v>0.968730325288562</v>
      </c>
      <c r="R1200" s="169">
        <v>0.968325791855204</v>
      </c>
      <c r="S1200" s="169">
        <v>0.937155119558553</v>
      </c>
      <c r="T1200" s="169">
        <v>0.968728676427583</v>
      </c>
      <c r="U1200" s="356">
        <v>0.9</v>
      </c>
      <c r="V1200" s="169">
        <v>0.9299055613851</v>
      </c>
      <c r="W1200" s="169">
        <v>0.943690296631473</v>
      </c>
      <c r="X1200" s="169">
        <v>0.928571428571429</v>
      </c>
      <c r="Y1200" s="169">
        <v>0.942419043534205</v>
      </c>
      <c r="Z1200" s="356">
        <v>0.92</v>
      </c>
      <c r="AA1200" s="356">
        <v>0.92966573816156</v>
      </c>
      <c r="AB1200" s="356">
        <v>0.931170886075949</v>
      </c>
      <c r="AC1200" s="356">
        <v>0.919685039370079</v>
      </c>
      <c r="AD1200" s="356">
        <v>0.93983512644963</v>
      </c>
      <c r="AE1200" s="356">
        <v>0.92</v>
      </c>
      <c r="AF1200" s="169">
        <v>0.997572422722123</v>
      </c>
      <c r="AG1200" s="169">
        <v>0.99352711284807</v>
      </c>
      <c r="AH1200" s="169">
        <v>0.992641906096706</v>
      </c>
      <c r="AI1200" s="169">
        <v>0.996342923365385</v>
      </c>
      <c r="AJ1200" s="356">
        <v>0.92</v>
      </c>
      <c r="AK1200" s="169">
        <v>0.954432368731177</v>
      </c>
      <c r="AL1200" s="169">
        <v>0.950199203187251</v>
      </c>
      <c r="AM1200" s="169">
        <v>0.952118270079435</v>
      </c>
      <c r="AN1200" s="169">
        <v>0.96486685116498</v>
      </c>
      <c r="AO1200" s="168">
        <v>0.99</v>
      </c>
      <c r="AP1200" s="358">
        <v>1</v>
      </c>
      <c r="AQ1200" s="358">
        <v>1</v>
      </c>
      <c r="AR1200" s="358">
        <v>1</v>
      </c>
      <c r="AS1200" s="359">
        <v>1</v>
      </c>
      <c r="AT1200" s="364">
        <v>0.0721861525408278</v>
      </c>
      <c r="AU1200" s="361">
        <v>0.127659574468085</v>
      </c>
      <c r="AV1200" s="362">
        <v>0.0303030303030303</v>
      </c>
      <c r="AW1200" s="362">
        <v>0.0294117647058824</v>
      </c>
      <c r="AX1200" s="362">
        <v>0.0366300366300366</v>
      </c>
      <c r="AY1200" s="142"/>
      <c r="AZ1200" s="140"/>
    </row>
    <row r="1201" spans="1:52">
      <c r="A1201" s="138"/>
      <c r="B1201" s="142"/>
      <c r="C1201" s="172" t="s">
        <v>1972</v>
      </c>
      <c r="D1201" s="166" t="s">
        <v>26</v>
      </c>
      <c r="E1201" s="166" t="s">
        <v>1973</v>
      </c>
      <c r="F1201" s="167" t="s">
        <v>2252</v>
      </c>
      <c r="G1201" s="195" t="s">
        <v>2253</v>
      </c>
      <c r="H1201" s="195" t="s">
        <v>2253</v>
      </c>
      <c r="I1201" s="195" t="s">
        <v>2253</v>
      </c>
      <c r="J1201" s="195" t="s">
        <v>2253</v>
      </c>
      <c r="K1201" s="168">
        <v>0.9</v>
      </c>
      <c r="L1201" s="169">
        <v>0.95</v>
      </c>
      <c r="M1201" s="169">
        <v>0.972222222222222</v>
      </c>
      <c r="N1201" s="170">
        <v>0.972972972972973</v>
      </c>
      <c r="O1201" s="170">
        <v>0.946835443037975</v>
      </c>
      <c r="P1201" s="356">
        <v>0.9</v>
      </c>
      <c r="Q1201" s="357">
        <v>0.958776595744681</v>
      </c>
      <c r="R1201" s="169">
        <v>0.960753532182104</v>
      </c>
      <c r="S1201" s="169">
        <v>0.972679965307892</v>
      </c>
      <c r="T1201" s="169">
        <v>0.968371485342551</v>
      </c>
      <c r="U1201" s="356">
        <v>0.9</v>
      </c>
      <c r="V1201" s="169">
        <v>0.874335106382979</v>
      </c>
      <c r="W1201" s="169">
        <v>0.926216640502355</v>
      </c>
      <c r="X1201" s="169">
        <v>0.884648742411101</v>
      </c>
      <c r="Y1201" s="169">
        <v>0.916247039930319</v>
      </c>
      <c r="Z1201" s="356">
        <v>0.92</v>
      </c>
      <c r="AA1201" s="356">
        <v>0.935311083642357</v>
      </c>
      <c r="AB1201" s="356">
        <v>0.951990632318501</v>
      </c>
      <c r="AC1201" s="356">
        <v>0.941825476429288</v>
      </c>
      <c r="AD1201" s="356">
        <v>0.947665237987819</v>
      </c>
      <c r="AE1201" s="356">
        <v>0.92</v>
      </c>
      <c r="AF1201" s="169">
        <v>0.991919059194534</v>
      </c>
      <c r="AG1201" s="169">
        <v>0.998772403633685</v>
      </c>
      <c r="AH1201" s="169">
        <v>0.988378489891349</v>
      </c>
      <c r="AI1201" s="169">
        <v>0.98994225348258</v>
      </c>
      <c r="AJ1201" s="356">
        <v>0.92</v>
      </c>
      <c r="AK1201" s="169">
        <v>0.957497700091996</v>
      </c>
      <c r="AL1201" s="169">
        <v>0.965459423205902</v>
      </c>
      <c r="AM1201" s="169">
        <v>0.963680387409201</v>
      </c>
      <c r="AN1201" s="169">
        <v>0.965230363640669</v>
      </c>
      <c r="AO1201" s="168">
        <v>0.99</v>
      </c>
      <c r="AP1201" s="358">
        <v>1</v>
      </c>
      <c r="AQ1201" s="358">
        <v>1</v>
      </c>
      <c r="AR1201" s="358">
        <v>1</v>
      </c>
      <c r="AS1201" s="359">
        <v>1</v>
      </c>
      <c r="AT1201" s="364">
        <v>0.0721861525408278</v>
      </c>
      <c r="AU1201" s="361">
        <v>0.227272727272727</v>
      </c>
      <c r="AV1201" s="362">
        <v>0</v>
      </c>
      <c r="AW1201" s="362">
        <v>0.0588235294117647</v>
      </c>
      <c r="AX1201" s="362">
        <v>0.0626959247648903</v>
      </c>
      <c r="AY1201" s="142"/>
      <c r="AZ1201" s="140"/>
    </row>
    <row r="1202" spans="1:52">
      <c r="A1202" s="138"/>
      <c r="B1202" s="142"/>
      <c r="C1202" s="172" t="s">
        <v>1972</v>
      </c>
      <c r="D1202" s="166" t="s">
        <v>26</v>
      </c>
      <c r="E1202" s="166" t="s">
        <v>1973</v>
      </c>
      <c r="F1202" s="167" t="s">
        <v>2254</v>
      </c>
      <c r="G1202" s="195" t="s">
        <v>2255</v>
      </c>
      <c r="H1202" s="195" t="s">
        <v>2255</v>
      </c>
      <c r="I1202" s="195" t="s">
        <v>2255</v>
      </c>
      <c r="J1202" s="195" t="s">
        <v>2255</v>
      </c>
      <c r="K1202" s="168">
        <v>0.9</v>
      </c>
      <c r="L1202" s="169">
        <v>1</v>
      </c>
      <c r="M1202" s="169">
        <v>1</v>
      </c>
      <c r="N1202" s="170">
        <v>1</v>
      </c>
      <c r="O1202" s="170">
        <v>0.994402985074627</v>
      </c>
      <c r="P1202" s="356">
        <v>0.9</v>
      </c>
      <c r="Q1202" s="357">
        <v>0.991801411979048</v>
      </c>
      <c r="R1202" s="169">
        <v>0.990126165660998</v>
      </c>
      <c r="S1202" s="169">
        <v>0.988558352402746</v>
      </c>
      <c r="T1202" s="169">
        <v>0.989742679330513</v>
      </c>
      <c r="U1202" s="356">
        <v>0.9</v>
      </c>
      <c r="V1202" s="169">
        <v>0.947392393532225</v>
      </c>
      <c r="W1202" s="169">
        <v>0.931431705979155</v>
      </c>
      <c r="X1202" s="169">
        <v>0.932330827067669</v>
      </c>
      <c r="Y1202" s="169">
        <v>0.944916215443185</v>
      </c>
      <c r="Z1202" s="356">
        <v>0.92</v>
      </c>
      <c r="AA1202" s="356">
        <v>0.964751498061332</v>
      </c>
      <c r="AB1202" s="356">
        <v>0.967493584260051</v>
      </c>
      <c r="AC1202" s="356">
        <v>0.968678380443086</v>
      </c>
      <c r="AD1202" s="356">
        <v>0.963826914779607</v>
      </c>
      <c r="AE1202" s="356">
        <v>0.92</v>
      </c>
      <c r="AF1202" s="169">
        <v>0.999246987951807</v>
      </c>
      <c r="AG1202" s="169">
        <v>0.998071359691418</v>
      </c>
      <c r="AH1202" s="169">
        <v>0.996632996632997</v>
      </c>
      <c r="AI1202" s="169">
        <v>0.998115473823724</v>
      </c>
      <c r="AJ1202" s="356">
        <v>0.92</v>
      </c>
      <c r="AK1202" s="169">
        <v>0.974823627057684</v>
      </c>
      <c r="AL1202" s="169">
        <v>0.974525354482096</v>
      </c>
      <c r="AM1202" s="169">
        <v>0.982371794871795</v>
      </c>
      <c r="AN1202" s="169">
        <v>0.977049975179802</v>
      </c>
      <c r="AO1202" s="168">
        <v>0.99</v>
      </c>
      <c r="AP1202" s="358">
        <v>1</v>
      </c>
      <c r="AQ1202" s="358">
        <v>1</v>
      </c>
      <c r="AR1202" s="358">
        <v>1</v>
      </c>
      <c r="AS1202" s="359">
        <v>1</v>
      </c>
      <c r="AT1202" s="364">
        <v>0.0721861525408278</v>
      </c>
      <c r="AU1202" s="361">
        <v>0.193548387096774</v>
      </c>
      <c r="AV1202" s="362">
        <v>0.0285714285714286</v>
      </c>
      <c r="AW1202" s="362">
        <v>0.0384615384615385</v>
      </c>
      <c r="AX1202" s="362">
        <v>0.0460829493087558</v>
      </c>
      <c r="AY1202" s="142"/>
      <c r="AZ1202" s="140"/>
    </row>
    <row r="1203" spans="1:52">
      <c r="A1203" s="138"/>
      <c r="B1203" s="142"/>
      <c r="C1203" s="172" t="s">
        <v>1972</v>
      </c>
      <c r="D1203" s="166" t="s">
        <v>26</v>
      </c>
      <c r="E1203" s="166" t="s">
        <v>1973</v>
      </c>
      <c r="F1203" s="167" t="s">
        <v>2256</v>
      </c>
      <c r="G1203" s="195" t="s">
        <v>2257</v>
      </c>
      <c r="H1203" s="195" t="s">
        <v>2257</v>
      </c>
      <c r="I1203" s="195" t="s">
        <v>2257</v>
      </c>
      <c r="J1203" s="195" t="s">
        <v>2257</v>
      </c>
      <c r="K1203" s="168">
        <v>0.9</v>
      </c>
      <c r="L1203" s="169">
        <v>0.986301369863014</v>
      </c>
      <c r="M1203" s="169">
        <v>0.924242424242424</v>
      </c>
      <c r="N1203" s="170">
        <v>0.953846153846154</v>
      </c>
      <c r="O1203" s="170">
        <v>0.977597712106768</v>
      </c>
      <c r="P1203" s="356">
        <v>0.9</v>
      </c>
      <c r="Q1203" s="357">
        <v>0.952569954356023</v>
      </c>
      <c r="R1203" s="169">
        <v>0.97265625</v>
      </c>
      <c r="S1203" s="169">
        <v>0.967875934644143</v>
      </c>
      <c r="T1203" s="169">
        <v>0.970327153579966</v>
      </c>
      <c r="U1203" s="356">
        <v>0.9</v>
      </c>
      <c r="V1203" s="169">
        <v>0.9400674737051</v>
      </c>
      <c r="W1203" s="169">
        <v>0.9423828125</v>
      </c>
      <c r="X1203" s="169">
        <v>0.937136527277762</v>
      </c>
      <c r="Y1203" s="169">
        <v>0.957371403734599</v>
      </c>
      <c r="Z1203" s="356">
        <v>0.92</v>
      </c>
      <c r="AA1203" s="356">
        <v>0.948331857100679</v>
      </c>
      <c r="AB1203" s="356">
        <v>0.95863309352518</v>
      </c>
      <c r="AC1203" s="356">
        <v>0.943989930774072</v>
      </c>
      <c r="AD1203" s="356">
        <v>0.966137892576202</v>
      </c>
      <c r="AE1203" s="356">
        <v>0.92</v>
      </c>
      <c r="AF1203" s="169">
        <v>0.996430696014277</v>
      </c>
      <c r="AG1203" s="169">
        <v>0.998389694041868</v>
      </c>
      <c r="AH1203" s="169">
        <v>0.998585572842999</v>
      </c>
      <c r="AI1203" s="169">
        <v>0.996612402371318</v>
      </c>
      <c r="AJ1203" s="356">
        <v>0.92</v>
      </c>
      <c r="AK1203" s="169">
        <v>0.965349471935446</v>
      </c>
      <c r="AL1203" s="169">
        <v>0.966445733222867</v>
      </c>
      <c r="AM1203" s="169">
        <v>0.963269230769231</v>
      </c>
      <c r="AN1203" s="169">
        <v>0.980033538947348</v>
      </c>
      <c r="AO1203" s="168">
        <v>0.99</v>
      </c>
      <c r="AP1203" s="358">
        <v>1</v>
      </c>
      <c r="AQ1203" s="358">
        <v>1</v>
      </c>
      <c r="AR1203" s="358">
        <v>1</v>
      </c>
      <c r="AS1203" s="359">
        <v>1</v>
      </c>
      <c r="AT1203" s="364">
        <v>0.0721861525408278</v>
      </c>
      <c r="AU1203" s="361">
        <v>0.170731707317073</v>
      </c>
      <c r="AV1203" s="362">
        <v>0.0333333333333333</v>
      </c>
      <c r="AW1203" s="362">
        <v>0</v>
      </c>
      <c r="AX1203" s="362">
        <v>0.08125</v>
      </c>
      <c r="AY1203" s="142"/>
      <c r="AZ1203" s="140"/>
    </row>
    <row r="1204" spans="1:52">
      <c r="A1204" s="138"/>
      <c r="B1204" s="142"/>
      <c r="C1204" s="172" t="s">
        <v>1972</v>
      </c>
      <c r="D1204" s="166" t="s">
        <v>26</v>
      </c>
      <c r="E1204" s="166" t="s">
        <v>1973</v>
      </c>
      <c r="F1204" s="167" t="s">
        <v>2258</v>
      </c>
      <c r="G1204" s="195" t="s">
        <v>2259</v>
      </c>
      <c r="H1204" s="195" t="s">
        <v>2259</v>
      </c>
      <c r="I1204" s="195" t="s">
        <v>2259</v>
      </c>
      <c r="J1204" s="195" t="s">
        <v>2259</v>
      </c>
      <c r="K1204" s="168">
        <v>0.9</v>
      </c>
      <c r="L1204" s="169">
        <v>0.916666666666667</v>
      </c>
      <c r="M1204" s="169">
        <v>0.933333333333333</v>
      </c>
      <c r="N1204" s="170">
        <v>0.90625</v>
      </c>
      <c r="O1204" s="170">
        <v>0.918145956607495</v>
      </c>
      <c r="P1204" s="356">
        <v>0.9</v>
      </c>
      <c r="Q1204" s="357">
        <v>0.967301324503311</v>
      </c>
      <c r="R1204" s="169">
        <v>0.958502024291498</v>
      </c>
      <c r="S1204" s="169">
        <v>0.972667855020796</v>
      </c>
      <c r="T1204" s="169">
        <v>0.973088237854022</v>
      </c>
      <c r="U1204" s="356">
        <v>0.9</v>
      </c>
      <c r="V1204" s="169">
        <v>0.928807947019868</v>
      </c>
      <c r="W1204" s="169">
        <v>0.926113360323887</v>
      </c>
      <c r="X1204" s="169">
        <v>0.923945335710042</v>
      </c>
      <c r="Y1204" s="169">
        <v>0.940640938604279</v>
      </c>
      <c r="Z1204" s="356">
        <v>0.92</v>
      </c>
      <c r="AA1204" s="356">
        <v>0.943473193473193</v>
      </c>
      <c r="AB1204" s="356">
        <v>0.926530612244898</v>
      </c>
      <c r="AC1204" s="356">
        <v>0.9475</v>
      </c>
      <c r="AD1204" s="356">
        <v>0.948017083587553</v>
      </c>
      <c r="AE1204" s="356">
        <v>0.92</v>
      </c>
      <c r="AF1204" s="169">
        <v>0.999602069239952</v>
      </c>
      <c r="AG1204" s="169">
        <v>0.993847415914684</v>
      </c>
      <c r="AH1204" s="169">
        <v>0.992537313432836</v>
      </c>
      <c r="AI1204" s="169">
        <v>0.99774543963927</v>
      </c>
      <c r="AJ1204" s="356">
        <v>0.92</v>
      </c>
      <c r="AK1204" s="169">
        <v>0.958615682478219</v>
      </c>
      <c r="AL1204" s="169">
        <v>0.947925142392189</v>
      </c>
      <c r="AM1204" s="169">
        <v>0.970600080547725</v>
      </c>
      <c r="AN1204" s="169">
        <v>0.969601528051531</v>
      </c>
      <c r="AO1204" s="168">
        <v>0.99</v>
      </c>
      <c r="AP1204" s="358">
        <v>1</v>
      </c>
      <c r="AQ1204" s="358">
        <v>1</v>
      </c>
      <c r="AR1204" s="358">
        <v>1</v>
      </c>
      <c r="AS1204" s="359">
        <v>1</v>
      </c>
      <c r="AT1204" s="364">
        <v>0.0721861525408278</v>
      </c>
      <c r="AU1204" s="361">
        <v>0</v>
      </c>
      <c r="AV1204" s="362">
        <v>0.125</v>
      </c>
      <c r="AW1204" s="362">
        <v>0.12</v>
      </c>
      <c r="AX1204" s="362">
        <v>0.0404255319148936</v>
      </c>
      <c r="AY1204" s="142"/>
      <c r="AZ1204" s="140"/>
    </row>
    <row r="1205" spans="1:52">
      <c r="A1205" s="138"/>
      <c r="B1205" s="142"/>
      <c r="C1205" s="172" t="s">
        <v>1972</v>
      </c>
      <c r="D1205" s="166" t="s">
        <v>26</v>
      </c>
      <c r="E1205" s="166" t="s">
        <v>1973</v>
      </c>
      <c r="F1205" s="167" t="s">
        <v>2260</v>
      </c>
      <c r="G1205" s="195" t="s">
        <v>2261</v>
      </c>
      <c r="H1205" s="195" t="s">
        <v>2261</v>
      </c>
      <c r="I1205" s="195" t="s">
        <v>2261</v>
      </c>
      <c r="J1205" s="195" t="s">
        <v>2261</v>
      </c>
      <c r="K1205" s="168">
        <v>0.9</v>
      </c>
      <c r="L1205" s="169">
        <v>1</v>
      </c>
      <c r="M1205" s="169">
        <v>1</v>
      </c>
      <c r="N1205" s="170">
        <v>0.973684210526316</v>
      </c>
      <c r="O1205" s="170">
        <v>0.99492385786802</v>
      </c>
      <c r="P1205" s="356">
        <v>0.9</v>
      </c>
      <c r="Q1205" s="357">
        <v>0.982381959126145</v>
      </c>
      <c r="R1205" s="169">
        <v>0.987538940809969</v>
      </c>
      <c r="S1205" s="169">
        <v>0.975384615384615</v>
      </c>
      <c r="T1205" s="169">
        <v>0.978136745760767</v>
      </c>
      <c r="U1205" s="356">
        <v>0.9</v>
      </c>
      <c r="V1205" s="169">
        <v>0.951021846370684</v>
      </c>
      <c r="W1205" s="169">
        <v>0.944704049844237</v>
      </c>
      <c r="X1205" s="169">
        <v>0.947252747252747</v>
      </c>
      <c r="Y1205" s="169">
        <v>0.947780678851175</v>
      </c>
      <c r="Z1205" s="356">
        <v>0.92</v>
      </c>
      <c r="AA1205" s="356">
        <v>0.960203609440074</v>
      </c>
      <c r="AB1205" s="356">
        <v>0.947016174010039</v>
      </c>
      <c r="AC1205" s="356">
        <v>0.951731374606506</v>
      </c>
      <c r="AD1205" s="356">
        <v>0.950642101565245</v>
      </c>
      <c r="AE1205" s="356">
        <v>0.92</v>
      </c>
      <c r="AF1205" s="169">
        <v>0.998006644518272</v>
      </c>
      <c r="AG1205" s="169">
        <v>0.997641715433662</v>
      </c>
      <c r="AH1205" s="169">
        <v>0.997538677918425</v>
      </c>
      <c r="AI1205" s="169">
        <v>0.996017441607963</v>
      </c>
      <c r="AJ1205" s="356">
        <v>0.92</v>
      </c>
      <c r="AK1205" s="169">
        <v>0.9734</v>
      </c>
      <c r="AL1205" s="169">
        <v>0.959714100064977</v>
      </c>
      <c r="AM1205" s="169">
        <v>0.977075588599752</v>
      </c>
      <c r="AN1205" s="169">
        <v>0.972173769272104</v>
      </c>
      <c r="AO1205" s="168">
        <v>0.99</v>
      </c>
      <c r="AP1205" s="358">
        <v>1</v>
      </c>
      <c r="AQ1205" s="358">
        <v>1</v>
      </c>
      <c r="AR1205" s="358">
        <v>1</v>
      </c>
      <c r="AS1205" s="359">
        <v>1</v>
      </c>
      <c r="AT1205" s="364">
        <v>0.0721861525408278</v>
      </c>
      <c r="AU1205" s="361">
        <v>0.269230769230769</v>
      </c>
      <c r="AV1205" s="362">
        <v>0</v>
      </c>
      <c r="AW1205" s="362">
        <v>0.0416666666666667</v>
      </c>
      <c r="AX1205" s="362">
        <v>0.0441458733205374</v>
      </c>
      <c r="AY1205" s="142"/>
      <c r="AZ1205" s="140"/>
    </row>
    <row r="1206" spans="1:52">
      <c r="A1206" s="138"/>
      <c r="B1206" s="142"/>
      <c r="C1206" s="172" t="s">
        <v>1972</v>
      </c>
      <c r="D1206" s="166" t="s">
        <v>26</v>
      </c>
      <c r="E1206" s="166" t="s">
        <v>1973</v>
      </c>
      <c r="F1206" s="167" t="s">
        <v>2262</v>
      </c>
      <c r="G1206" s="195" t="s">
        <v>2263</v>
      </c>
      <c r="H1206" s="195" t="s">
        <v>2263</v>
      </c>
      <c r="I1206" s="195" t="s">
        <v>2263</v>
      </c>
      <c r="J1206" s="195" t="s">
        <v>2263</v>
      </c>
      <c r="K1206" s="168">
        <v>0.9</v>
      </c>
      <c r="L1206" s="169">
        <v>0.961038961038961</v>
      </c>
      <c r="M1206" s="169">
        <v>0.934426229508197</v>
      </c>
      <c r="N1206" s="170">
        <v>0.96969696969697</v>
      </c>
      <c r="O1206" s="170">
        <v>0.95311004784689</v>
      </c>
      <c r="P1206" s="356">
        <v>0.9</v>
      </c>
      <c r="Q1206" s="357">
        <v>0.971399035148174</v>
      </c>
      <c r="R1206" s="169">
        <v>0.971428571428571</v>
      </c>
      <c r="S1206" s="169">
        <v>0.971421532397142</v>
      </c>
      <c r="T1206" s="169">
        <v>0.977599115774492</v>
      </c>
      <c r="U1206" s="356">
        <v>0.9</v>
      </c>
      <c r="V1206" s="169">
        <v>0.916264645072364</v>
      </c>
      <c r="W1206" s="169">
        <v>0.93167701863354</v>
      </c>
      <c r="X1206" s="169">
        <v>0.943335796994334</v>
      </c>
      <c r="Y1206" s="169">
        <v>0.938989954047527</v>
      </c>
      <c r="Z1206" s="356">
        <v>0.92</v>
      </c>
      <c r="AA1206" s="356">
        <v>0.943890928159413</v>
      </c>
      <c r="AB1206" s="356">
        <v>0.962423832092078</v>
      </c>
      <c r="AC1206" s="356">
        <v>0.95748502994012</v>
      </c>
      <c r="AD1206" s="356">
        <v>0.959052771388772</v>
      </c>
      <c r="AE1206" s="356">
        <v>0.92</v>
      </c>
      <c r="AF1206" s="169">
        <v>0.997442455242967</v>
      </c>
      <c r="AG1206" s="169">
        <v>0.990771259063942</v>
      </c>
      <c r="AH1206" s="169">
        <v>0.993232691306611</v>
      </c>
      <c r="AI1206" s="169">
        <v>0.993820766931099</v>
      </c>
      <c r="AJ1206" s="356">
        <v>0.92</v>
      </c>
      <c r="AK1206" s="169">
        <v>0.962778124350177</v>
      </c>
      <c r="AL1206" s="169">
        <v>0.971316818774446</v>
      </c>
      <c r="AM1206" s="169">
        <v>0.978879385582126</v>
      </c>
      <c r="AN1206" s="169">
        <v>0.975818151072029</v>
      </c>
      <c r="AO1206" s="168">
        <v>0.99</v>
      </c>
      <c r="AP1206" s="358">
        <v>1</v>
      </c>
      <c r="AQ1206" s="358">
        <v>1</v>
      </c>
      <c r="AR1206" s="358">
        <v>1</v>
      </c>
      <c r="AS1206" s="359">
        <v>1</v>
      </c>
      <c r="AT1206" s="364">
        <v>0.0721861525408278</v>
      </c>
      <c r="AU1206" s="361">
        <v>0.108108108108108</v>
      </c>
      <c r="AV1206" s="362">
        <v>0</v>
      </c>
      <c r="AW1206" s="362">
        <v>0</v>
      </c>
      <c r="AX1206" s="362">
        <v>0.056047197640118</v>
      </c>
      <c r="AY1206" s="142"/>
      <c r="AZ1206" s="140"/>
    </row>
    <row r="1207" spans="1:52">
      <c r="A1207" s="138"/>
      <c r="B1207" s="142"/>
      <c r="C1207" s="172" t="s">
        <v>1972</v>
      </c>
      <c r="D1207" s="166" t="s">
        <v>26</v>
      </c>
      <c r="E1207" s="166" t="s">
        <v>1973</v>
      </c>
      <c r="F1207" s="167" t="s">
        <v>2264</v>
      </c>
      <c r="G1207" s="195" t="s">
        <v>2265</v>
      </c>
      <c r="H1207" s="195" t="s">
        <v>2265</v>
      </c>
      <c r="I1207" s="195" t="s">
        <v>2265</v>
      </c>
      <c r="J1207" s="195" t="s">
        <v>2265</v>
      </c>
      <c r="K1207" s="168">
        <v>0.9</v>
      </c>
      <c r="L1207" s="169">
        <v>1</v>
      </c>
      <c r="M1207" s="169">
        <v>1</v>
      </c>
      <c r="N1207" s="170">
        <v>0.982142857142857</v>
      </c>
      <c r="O1207" s="170">
        <v>0.992280285035629</v>
      </c>
      <c r="P1207" s="356">
        <v>0.9</v>
      </c>
      <c r="Q1207" s="357">
        <v>0.988804071246819</v>
      </c>
      <c r="R1207" s="169">
        <v>0.991292699263228</v>
      </c>
      <c r="S1207" s="169">
        <v>0.993401759530792</v>
      </c>
      <c r="T1207" s="169">
        <v>0.990090028800145</v>
      </c>
      <c r="U1207" s="356">
        <v>0.9</v>
      </c>
      <c r="V1207" s="169">
        <v>0.950127226463104</v>
      </c>
      <c r="W1207" s="169">
        <v>0.961152042866711</v>
      </c>
      <c r="X1207" s="169">
        <v>0.953079178885631</v>
      </c>
      <c r="Y1207" s="169">
        <v>0.959793183209742</v>
      </c>
      <c r="Z1207" s="356">
        <v>0.92</v>
      </c>
      <c r="AA1207" s="356">
        <v>0.972222222222222</v>
      </c>
      <c r="AB1207" s="356">
        <v>0.967650626769106</v>
      </c>
      <c r="AC1207" s="356">
        <v>0.96998420221169</v>
      </c>
      <c r="AD1207" s="356">
        <v>0.973193569771296</v>
      </c>
      <c r="AE1207" s="356">
        <v>0.92</v>
      </c>
      <c r="AF1207" s="169">
        <v>0.992905221029653</v>
      </c>
      <c r="AG1207" s="169">
        <v>0.992133417243549</v>
      </c>
      <c r="AH1207" s="169">
        <v>0.981507823613087</v>
      </c>
      <c r="AI1207" s="169">
        <v>0.991131175787041</v>
      </c>
      <c r="AJ1207" s="356">
        <v>0.92</v>
      </c>
      <c r="AK1207" s="169">
        <v>0.978663085646076</v>
      </c>
      <c r="AL1207" s="169">
        <v>0.97528996469995</v>
      </c>
      <c r="AM1207" s="169">
        <v>0.983975963945919</v>
      </c>
      <c r="AN1207" s="169">
        <v>0.983369446104802</v>
      </c>
      <c r="AO1207" s="168">
        <v>0.99</v>
      </c>
      <c r="AP1207" s="358">
        <v>1</v>
      </c>
      <c r="AQ1207" s="358">
        <v>1</v>
      </c>
      <c r="AR1207" s="358">
        <v>1</v>
      </c>
      <c r="AS1207" s="359">
        <v>1</v>
      </c>
      <c r="AT1207" s="364">
        <v>0.0721861525408278</v>
      </c>
      <c r="AU1207" s="361">
        <v>0.148148148148148</v>
      </c>
      <c r="AV1207" s="362">
        <v>0.0909090909090909</v>
      </c>
      <c r="AW1207" s="362">
        <v>0.0384615384615385</v>
      </c>
      <c r="AX1207" s="362">
        <v>0.0580645161290323</v>
      </c>
      <c r="AY1207" s="142"/>
      <c r="AZ1207" s="140"/>
    </row>
    <row r="1208" spans="1:52">
      <c r="A1208" s="138"/>
      <c r="B1208" s="142"/>
      <c r="C1208" s="172" t="s">
        <v>1972</v>
      </c>
      <c r="D1208" s="166" t="s">
        <v>26</v>
      </c>
      <c r="E1208" s="166" t="s">
        <v>1973</v>
      </c>
      <c r="F1208" s="167" t="s">
        <v>2266</v>
      </c>
      <c r="G1208" s="195" t="s">
        <v>2267</v>
      </c>
      <c r="H1208" s="195" t="s">
        <v>2267</v>
      </c>
      <c r="I1208" s="195" t="s">
        <v>2267</v>
      </c>
      <c r="J1208" s="195" t="s">
        <v>2267</v>
      </c>
      <c r="K1208" s="168">
        <v>0.9</v>
      </c>
      <c r="L1208" s="169">
        <v>0.985915492957746</v>
      </c>
      <c r="M1208" s="169">
        <v>0.983606557377049</v>
      </c>
      <c r="N1208" s="170">
        <v>0.955882352941177</v>
      </c>
      <c r="O1208" s="170">
        <v>0.945619335347432</v>
      </c>
      <c r="P1208" s="356">
        <v>0.9</v>
      </c>
      <c r="Q1208" s="357">
        <v>0.984821250249651</v>
      </c>
      <c r="R1208" s="169">
        <v>0.984189723320158</v>
      </c>
      <c r="S1208" s="169">
        <v>0.988210636625622</v>
      </c>
      <c r="T1208" s="169">
        <v>0.9832245955043</v>
      </c>
      <c r="U1208" s="356">
        <v>0.9</v>
      </c>
      <c r="V1208" s="169">
        <v>0.945476333133613</v>
      </c>
      <c r="W1208" s="169">
        <v>0.950812472551603</v>
      </c>
      <c r="X1208" s="169">
        <v>0.942101126539167</v>
      </c>
      <c r="Y1208" s="169">
        <v>0.945748396004223</v>
      </c>
      <c r="Z1208" s="356">
        <v>0.92</v>
      </c>
      <c r="AA1208" s="356">
        <v>0.95649685174585</v>
      </c>
      <c r="AB1208" s="356">
        <v>0.958174904942966</v>
      </c>
      <c r="AC1208" s="356">
        <v>0.960466623460791</v>
      </c>
      <c r="AD1208" s="356">
        <v>0.959037981702246</v>
      </c>
      <c r="AE1208" s="356">
        <v>0.92</v>
      </c>
      <c r="AF1208" s="169">
        <v>0.99482012346555</v>
      </c>
      <c r="AG1208" s="169">
        <v>0.973798912777315</v>
      </c>
      <c r="AH1208" s="169">
        <v>0.958384513339557</v>
      </c>
      <c r="AI1208" s="169">
        <v>0.974233134697818</v>
      </c>
      <c r="AJ1208" s="356">
        <v>0.92</v>
      </c>
      <c r="AK1208" s="169">
        <v>0.972591459828255</v>
      </c>
      <c r="AL1208" s="169">
        <v>0.97165991902834</v>
      </c>
      <c r="AM1208" s="169">
        <v>0.978917910447761</v>
      </c>
      <c r="AN1208" s="169">
        <v>0.975083578158241</v>
      </c>
      <c r="AO1208" s="168">
        <v>0.99</v>
      </c>
      <c r="AP1208" s="358">
        <v>1</v>
      </c>
      <c r="AQ1208" s="358">
        <v>1</v>
      </c>
      <c r="AR1208" s="358">
        <v>1</v>
      </c>
      <c r="AS1208" s="359">
        <v>1</v>
      </c>
      <c r="AT1208" s="364">
        <v>0.0721861525408278</v>
      </c>
      <c r="AU1208" s="361">
        <v>0.297872340425532</v>
      </c>
      <c r="AV1208" s="362">
        <v>0.0909090909090909</v>
      </c>
      <c r="AW1208" s="362">
        <v>0.0161290322580645</v>
      </c>
      <c r="AX1208" s="362">
        <v>0.068815331010453</v>
      </c>
      <c r="AY1208" s="142"/>
      <c r="AZ1208" s="140"/>
    </row>
    <row r="1209" spans="1:52">
      <c r="A1209" s="138"/>
      <c r="B1209" s="142"/>
      <c r="C1209" s="172" t="s">
        <v>1972</v>
      </c>
      <c r="D1209" s="166" t="s">
        <v>26</v>
      </c>
      <c r="E1209" s="166" t="s">
        <v>1973</v>
      </c>
      <c r="F1209" s="167" t="s">
        <v>2268</v>
      </c>
      <c r="G1209" s="195" t="s">
        <v>2269</v>
      </c>
      <c r="H1209" s="195" t="s">
        <v>2269</v>
      </c>
      <c r="I1209" s="195" t="s">
        <v>2269</v>
      </c>
      <c r="J1209" s="195" t="s">
        <v>2269</v>
      </c>
      <c r="K1209" s="168">
        <v>0.9</v>
      </c>
      <c r="L1209" s="169">
        <v>1</v>
      </c>
      <c r="M1209" s="169">
        <v>1</v>
      </c>
      <c r="N1209" s="170">
        <v>1</v>
      </c>
      <c r="O1209" s="170">
        <v>0.996221662468514</v>
      </c>
      <c r="P1209" s="356">
        <v>0.9</v>
      </c>
      <c r="Q1209" s="357">
        <v>0.989217065166432</v>
      </c>
      <c r="R1209" s="169">
        <v>0.985688729874776</v>
      </c>
      <c r="S1209" s="169">
        <v>0.990267639902676</v>
      </c>
      <c r="T1209" s="169">
        <v>0.991331703784175</v>
      </c>
      <c r="U1209" s="356">
        <v>0.9</v>
      </c>
      <c r="V1209" s="169">
        <v>0.952180028129395</v>
      </c>
      <c r="W1209" s="169">
        <v>0.96690518783542</v>
      </c>
      <c r="X1209" s="169">
        <v>0.963503649635037</v>
      </c>
      <c r="Y1209" s="169">
        <v>0.957971211298208</v>
      </c>
      <c r="Z1209" s="356">
        <v>0.92</v>
      </c>
      <c r="AA1209" s="356">
        <v>0.970526315789474</v>
      </c>
      <c r="AB1209" s="356">
        <v>0.972865123703113</v>
      </c>
      <c r="AC1209" s="356">
        <v>0.983471074380165</v>
      </c>
      <c r="AD1209" s="356">
        <v>0.976857926756531</v>
      </c>
      <c r="AE1209" s="356">
        <v>0.92</v>
      </c>
      <c r="AF1209" s="169">
        <v>0.999384804675485</v>
      </c>
      <c r="AG1209" s="169">
        <v>0.996752205292702</v>
      </c>
      <c r="AH1209" s="169">
        <v>0.989929645468341</v>
      </c>
      <c r="AI1209" s="169">
        <v>0.992402785779988</v>
      </c>
      <c r="AJ1209" s="356">
        <v>0.92</v>
      </c>
      <c r="AK1209" s="169">
        <v>0.9761101742552</v>
      </c>
      <c r="AL1209" s="169">
        <v>0.978911851539435</v>
      </c>
      <c r="AM1209" s="169">
        <v>0.990295358649789</v>
      </c>
      <c r="AN1209" s="169">
        <v>0.985010679087002</v>
      </c>
      <c r="AO1209" s="168">
        <v>0.99</v>
      </c>
      <c r="AP1209" s="358">
        <v>1</v>
      </c>
      <c r="AQ1209" s="358">
        <v>1</v>
      </c>
      <c r="AR1209" s="358">
        <v>1</v>
      </c>
      <c r="AS1209" s="359">
        <v>1</v>
      </c>
      <c r="AT1209" s="364">
        <v>0.0721861525408278</v>
      </c>
      <c r="AU1209" s="361">
        <v>0.1</v>
      </c>
      <c r="AV1209" s="362">
        <v>0.125</v>
      </c>
      <c r="AW1209" s="362">
        <v>0.25</v>
      </c>
      <c r="AX1209" s="362">
        <v>0.0887096774193548</v>
      </c>
      <c r="AY1209" s="142"/>
      <c r="AZ1209" s="140"/>
    </row>
    <row r="1210" spans="1:52">
      <c r="A1210" s="138"/>
      <c r="B1210" s="142"/>
      <c r="C1210" s="172" t="s">
        <v>1972</v>
      </c>
      <c r="D1210" s="166" t="s">
        <v>26</v>
      </c>
      <c r="E1210" s="166" t="s">
        <v>1973</v>
      </c>
      <c r="F1210" s="167" t="s">
        <v>2270</v>
      </c>
      <c r="G1210" s="195" t="s">
        <v>2271</v>
      </c>
      <c r="H1210" s="195" t="s">
        <v>2271</v>
      </c>
      <c r="I1210" s="195" t="s">
        <v>2271</v>
      </c>
      <c r="J1210" s="195" t="s">
        <v>2271</v>
      </c>
      <c r="K1210" s="168">
        <v>0.9</v>
      </c>
      <c r="L1210" s="169">
        <v>0.95</v>
      </c>
      <c r="M1210" s="169">
        <v>0.9375</v>
      </c>
      <c r="N1210" s="170">
        <v>1</v>
      </c>
      <c r="O1210" s="170">
        <v>0.979439252336449</v>
      </c>
      <c r="P1210" s="356">
        <v>0.9</v>
      </c>
      <c r="Q1210" s="357">
        <v>0.988121425428949</v>
      </c>
      <c r="R1210" s="169">
        <v>0.990059642147117</v>
      </c>
      <c r="S1210" s="169">
        <v>0.930499712808731</v>
      </c>
      <c r="T1210" s="169">
        <v>0.985823799067761</v>
      </c>
      <c r="U1210" s="356">
        <v>0.9</v>
      </c>
      <c r="V1210" s="169">
        <v>0.948086229652442</v>
      </c>
      <c r="W1210" s="169">
        <v>0.92544731610338</v>
      </c>
      <c r="X1210" s="169">
        <v>0.912119471568064</v>
      </c>
      <c r="Y1210" s="169">
        <v>0.948129743056358</v>
      </c>
      <c r="Z1210" s="356">
        <v>0.92</v>
      </c>
      <c r="AA1210" s="356">
        <v>0.953789279112754</v>
      </c>
      <c r="AB1210" s="356">
        <v>0.940484429065744</v>
      </c>
      <c r="AC1210" s="356">
        <v>0.972772277227723</v>
      </c>
      <c r="AD1210" s="356">
        <v>0.964684372594303</v>
      </c>
      <c r="AE1210" s="356">
        <v>0.92</v>
      </c>
      <c r="AF1210" s="169">
        <v>0.997030438010393</v>
      </c>
      <c r="AG1210" s="169">
        <v>0.997557401074744</v>
      </c>
      <c r="AH1210" s="169">
        <v>0.997333333333333</v>
      </c>
      <c r="AI1210" s="169">
        <v>0.997923262169548</v>
      </c>
      <c r="AJ1210" s="356">
        <v>0.92</v>
      </c>
      <c r="AK1210" s="169">
        <v>0.969455852156057</v>
      </c>
      <c r="AL1210" s="169">
        <v>0.958384332925337</v>
      </c>
      <c r="AM1210" s="169">
        <v>0.984307571596705</v>
      </c>
      <c r="AN1210" s="169">
        <v>0.978928002224861</v>
      </c>
      <c r="AO1210" s="168">
        <v>0.99</v>
      </c>
      <c r="AP1210" s="358">
        <v>1</v>
      </c>
      <c r="AQ1210" s="358">
        <v>1</v>
      </c>
      <c r="AR1210" s="358">
        <v>1</v>
      </c>
      <c r="AS1210" s="359">
        <v>1</v>
      </c>
      <c r="AT1210" s="364">
        <v>0.0721861525408278</v>
      </c>
      <c r="AU1210" s="361">
        <v>0.153846153846154</v>
      </c>
      <c r="AV1210" s="362">
        <v>0</v>
      </c>
      <c r="AW1210" s="362">
        <v>0</v>
      </c>
      <c r="AX1210" s="362">
        <v>0.0378548895899054</v>
      </c>
      <c r="AY1210" s="142"/>
      <c r="AZ1210" s="140"/>
    </row>
    <row r="1211" spans="1:52">
      <c r="A1211" s="138"/>
      <c r="B1211" s="142"/>
      <c r="C1211" s="172" t="s">
        <v>1972</v>
      </c>
      <c r="D1211" s="166" t="s">
        <v>26</v>
      </c>
      <c r="E1211" s="166" t="s">
        <v>1973</v>
      </c>
      <c r="F1211" s="167" t="s">
        <v>2272</v>
      </c>
      <c r="G1211" s="195" t="s">
        <v>2273</v>
      </c>
      <c r="H1211" s="195" t="s">
        <v>2273</v>
      </c>
      <c r="I1211" s="195" t="s">
        <v>2273</v>
      </c>
      <c r="J1211" s="195" t="s">
        <v>2273</v>
      </c>
      <c r="K1211" s="168">
        <v>0.9</v>
      </c>
      <c r="L1211" s="169">
        <v>0.975</v>
      </c>
      <c r="M1211" s="169">
        <v>0.973684210526316</v>
      </c>
      <c r="N1211" s="170">
        <v>0.945945945945946</v>
      </c>
      <c r="O1211" s="170">
        <v>0.964545454545455</v>
      </c>
      <c r="P1211" s="356">
        <v>0.9</v>
      </c>
      <c r="Q1211" s="357">
        <v>0.987148315387287</v>
      </c>
      <c r="R1211" s="169">
        <v>0.979053529868115</v>
      </c>
      <c r="S1211" s="169">
        <v>0.986010612638688</v>
      </c>
      <c r="T1211" s="169">
        <v>0.984732324225149</v>
      </c>
      <c r="U1211" s="356">
        <v>0.9</v>
      </c>
      <c r="V1211" s="169">
        <v>0.94894060437652</v>
      </c>
      <c r="W1211" s="169">
        <v>0.965089216446858</v>
      </c>
      <c r="X1211" s="169">
        <v>0.956584659913169</v>
      </c>
      <c r="Y1211" s="169">
        <v>0.953459799488893</v>
      </c>
      <c r="Z1211" s="356">
        <v>0.92</v>
      </c>
      <c r="AA1211" s="356">
        <v>0.969205834683955</v>
      </c>
      <c r="AB1211" s="356">
        <v>0.956521739130435</v>
      </c>
      <c r="AC1211" s="356">
        <v>0.971397139713971</v>
      </c>
      <c r="AD1211" s="356">
        <v>0.971154045696972</v>
      </c>
      <c r="AE1211" s="356">
        <v>0.92</v>
      </c>
      <c r="AF1211" s="169">
        <v>0.993541839653104</v>
      </c>
      <c r="AG1211" s="169">
        <v>0.997796108557396</v>
      </c>
      <c r="AH1211" s="169">
        <v>0.991642558662809</v>
      </c>
      <c r="AI1211" s="169">
        <v>0.991170885971811</v>
      </c>
      <c r="AJ1211" s="356">
        <v>0.92</v>
      </c>
      <c r="AK1211" s="169">
        <v>0.976532769556025</v>
      </c>
      <c r="AL1211" s="169">
        <v>0.971915747241725</v>
      </c>
      <c r="AM1211" s="169">
        <v>0.984238765928907</v>
      </c>
      <c r="AN1211" s="169">
        <v>0.983009730956893</v>
      </c>
      <c r="AO1211" s="168">
        <v>0.99</v>
      </c>
      <c r="AP1211" s="358">
        <v>1</v>
      </c>
      <c r="AQ1211" s="358">
        <v>1</v>
      </c>
      <c r="AR1211" s="358">
        <v>1</v>
      </c>
      <c r="AS1211" s="359">
        <v>1</v>
      </c>
      <c r="AT1211" s="364">
        <v>0.0721861525408278</v>
      </c>
      <c r="AU1211" s="361">
        <v>0.19047619047619</v>
      </c>
      <c r="AV1211" s="362">
        <v>0</v>
      </c>
      <c r="AW1211" s="362">
        <v>0</v>
      </c>
      <c r="AX1211" s="362">
        <v>0.0704960835509138</v>
      </c>
      <c r="AY1211" s="142"/>
      <c r="AZ1211" s="140"/>
    </row>
    <row r="1212" spans="1:52">
      <c r="A1212" s="138"/>
      <c r="B1212" s="142"/>
      <c r="C1212" s="172" t="s">
        <v>1972</v>
      </c>
      <c r="D1212" s="166" t="s">
        <v>26</v>
      </c>
      <c r="E1212" s="166" t="s">
        <v>1973</v>
      </c>
      <c r="F1212" s="167" t="s">
        <v>2274</v>
      </c>
      <c r="G1212" s="195" t="s">
        <v>2275</v>
      </c>
      <c r="H1212" s="195" t="s">
        <v>2275</v>
      </c>
      <c r="I1212" s="195" t="s">
        <v>2275</v>
      </c>
      <c r="J1212" s="195" t="s">
        <v>2275</v>
      </c>
      <c r="K1212" s="168">
        <v>0.9</v>
      </c>
      <c r="L1212" s="169">
        <v>0.857142857142857</v>
      </c>
      <c r="M1212" s="169">
        <v>0.96</v>
      </c>
      <c r="N1212" s="170">
        <v>0.961538461538462</v>
      </c>
      <c r="O1212" s="170">
        <v>0.936423841059603</v>
      </c>
      <c r="P1212" s="356">
        <v>0.9</v>
      </c>
      <c r="Q1212" s="357">
        <v>0.996120271580989</v>
      </c>
      <c r="R1212" s="169">
        <v>0.985330073349633</v>
      </c>
      <c r="S1212" s="169">
        <v>0.994996426018585</v>
      </c>
      <c r="T1212" s="169">
        <v>0.993230220680351</v>
      </c>
      <c r="U1212" s="356">
        <v>0.9</v>
      </c>
      <c r="V1212" s="169">
        <v>0.942774005819593</v>
      </c>
      <c r="W1212" s="169">
        <v>0.936430317848411</v>
      </c>
      <c r="X1212" s="169">
        <v>0.938527519656898</v>
      </c>
      <c r="Y1212" s="169">
        <v>0.939192444829912</v>
      </c>
      <c r="Z1212" s="356">
        <v>0.92</v>
      </c>
      <c r="AA1212" s="356">
        <v>0.942263279445728</v>
      </c>
      <c r="AB1212" s="356">
        <v>0.936457505957109</v>
      </c>
      <c r="AC1212" s="356">
        <v>0.948590381426202</v>
      </c>
      <c r="AD1212" s="356">
        <v>0.956498798147388</v>
      </c>
      <c r="AE1212" s="356">
        <v>0.92</v>
      </c>
      <c r="AF1212" s="169">
        <v>0.995487541691191</v>
      </c>
      <c r="AG1212" s="169">
        <v>0.987478411053541</v>
      </c>
      <c r="AH1212" s="169">
        <v>0.992571059431525</v>
      </c>
      <c r="AI1212" s="169">
        <v>0.994313416182525</v>
      </c>
      <c r="AJ1212" s="356">
        <v>0.92</v>
      </c>
      <c r="AK1212" s="169">
        <v>0.964306960142772</v>
      </c>
      <c r="AL1212" s="169">
        <v>0.951853635050554</v>
      </c>
      <c r="AM1212" s="169">
        <v>0.96953046953047</v>
      </c>
      <c r="AN1212" s="169">
        <v>0.969916957579604</v>
      </c>
      <c r="AO1212" s="168">
        <v>0.99</v>
      </c>
      <c r="AP1212" s="358">
        <v>1</v>
      </c>
      <c r="AQ1212" s="358">
        <v>1</v>
      </c>
      <c r="AR1212" s="358">
        <v>1</v>
      </c>
      <c r="AS1212" s="359">
        <v>1</v>
      </c>
      <c r="AT1212" s="364">
        <v>0.0721861525408278</v>
      </c>
      <c r="AU1212" s="361">
        <v>0.142857142857143</v>
      </c>
      <c r="AV1212" s="362">
        <v>0</v>
      </c>
      <c r="AW1212" s="362">
        <v>0.1</v>
      </c>
      <c r="AX1212" s="362">
        <v>0.0345911949685535</v>
      </c>
      <c r="AY1212" s="142"/>
      <c r="AZ1212" s="140"/>
    </row>
    <row r="1213" spans="1:52">
      <c r="A1213" s="138"/>
      <c r="B1213" s="142"/>
      <c r="C1213" s="172" t="s">
        <v>1972</v>
      </c>
      <c r="D1213" s="166" t="s">
        <v>26</v>
      </c>
      <c r="E1213" s="166" t="s">
        <v>1973</v>
      </c>
      <c r="F1213" s="167" t="s">
        <v>2276</v>
      </c>
      <c r="G1213" s="195" t="s">
        <v>2277</v>
      </c>
      <c r="H1213" s="195" t="s">
        <v>2277</v>
      </c>
      <c r="I1213" s="195" t="s">
        <v>2277</v>
      </c>
      <c r="J1213" s="195" t="s">
        <v>2277</v>
      </c>
      <c r="K1213" s="168">
        <v>0.9</v>
      </c>
      <c r="L1213" s="169">
        <v>0.9</v>
      </c>
      <c r="M1213" s="169">
        <v>0.906976744186046</v>
      </c>
      <c r="N1213" s="170">
        <v>0.909090909090909</v>
      </c>
      <c r="O1213" s="170">
        <v>0.896247240618102</v>
      </c>
      <c r="P1213" s="356">
        <v>0.9</v>
      </c>
      <c r="Q1213" s="357">
        <v>0.984034833091437</v>
      </c>
      <c r="R1213" s="169">
        <v>0.982443820224719</v>
      </c>
      <c r="S1213" s="169">
        <v>0.98845836768343</v>
      </c>
      <c r="T1213" s="169">
        <v>0.962497849647342</v>
      </c>
      <c r="U1213" s="356">
        <v>0.9</v>
      </c>
      <c r="V1213" s="169">
        <v>0.942235123367199</v>
      </c>
      <c r="W1213" s="169">
        <v>0.945926966292135</v>
      </c>
      <c r="X1213" s="169">
        <v>0.920445177246496</v>
      </c>
      <c r="Y1213" s="169">
        <v>0.934338154534267</v>
      </c>
      <c r="Z1213" s="356">
        <v>0.92</v>
      </c>
      <c r="AA1213" s="356">
        <v>0.947984395318596</v>
      </c>
      <c r="AB1213" s="356">
        <v>0.962667994026879</v>
      </c>
      <c r="AC1213" s="356">
        <v>0.948694869486949</v>
      </c>
      <c r="AD1213" s="356">
        <v>0.956921692469212</v>
      </c>
      <c r="AE1213" s="356">
        <v>0.92</v>
      </c>
      <c r="AF1213" s="169">
        <v>0.997786386275595</v>
      </c>
      <c r="AG1213" s="169">
        <v>0.975645893138254</v>
      </c>
      <c r="AH1213" s="169">
        <v>0.99462546187437</v>
      </c>
      <c r="AI1213" s="169">
        <v>0.974801877175593</v>
      </c>
      <c r="AJ1213" s="356">
        <v>0.92</v>
      </c>
      <c r="AK1213" s="169">
        <v>0.969923504867872</v>
      </c>
      <c r="AL1213" s="169">
        <v>0.971162248762016</v>
      </c>
      <c r="AM1213" s="169">
        <v>0.972010178117048</v>
      </c>
      <c r="AN1213" s="169">
        <v>0.973640346348443</v>
      </c>
      <c r="AO1213" s="168">
        <v>0.99</v>
      </c>
      <c r="AP1213" s="358">
        <v>1</v>
      </c>
      <c r="AQ1213" s="358">
        <v>1</v>
      </c>
      <c r="AR1213" s="358">
        <v>1</v>
      </c>
      <c r="AS1213" s="359">
        <v>1</v>
      </c>
      <c r="AT1213" s="364">
        <v>0.0721861525408278</v>
      </c>
      <c r="AU1213" s="361">
        <v>0.222222222222222</v>
      </c>
      <c r="AV1213" s="362">
        <v>0</v>
      </c>
      <c r="AW1213" s="362">
        <v>0.117647058823529</v>
      </c>
      <c r="AX1213" s="362">
        <v>0.0453514739229025</v>
      </c>
      <c r="AY1213" s="142"/>
      <c r="AZ1213" s="140"/>
    </row>
    <row r="1214" spans="1:52">
      <c r="A1214" s="138"/>
      <c r="B1214" s="142"/>
      <c r="C1214" s="172" t="s">
        <v>1972</v>
      </c>
      <c r="D1214" s="166" t="s">
        <v>26</v>
      </c>
      <c r="E1214" s="166" t="s">
        <v>1973</v>
      </c>
      <c r="F1214" s="167" t="s">
        <v>2278</v>
      </c>
      <c r="G1214" s="195" t="s">
        <v>2279</v>
      </c>
      <c r="H1214" s="195" t="s">
        <v>2279</v>
      </c>
      <c r="I1214" s="195" t="s">
        <v>2279</v>
      </c>
      <c r="J1214" s="195" t="s">
        <v>2279</v>
      </c>
      <c r="K1214" s="168">
        <v>0.9</v>
      </c>
      <c r="L1214" s="169">
        <v>0.972972972972973</v>
      </c>
      <c r="M1214" s="169">
        <v>1</v>
      </c>
      <c r="N1214" s="170">
        <v>1</v>
      </c>
      <c r="O1214" s="170">
        <v>0.99161230195713</v>
      </c>
      <c r="P1214" s="356">
        <v>0.9</v>
      </c>
      <c r="Q1214" s="357">
        <v>0.993726474278545</v>
      </c>
      <c r="R1214" s="169">
        <v>0.996499416569428</v>
      </c>
      <c r="S1214" s="169">
        <v>0.991945477075589</v>
      </c>
      <c r="T1214" s="169">
        <v>0.987285430234043</v>
      </c>
      <c r="U1214" s="356">
        <v>0.9</v>
      </c>
      <c r="V1214" s="169">
        <v>0.959849435382685</v>
      </c>
      <c r="W1214" s="169">
        <v>0.960326721120187</v>
      </c>
      <c r="X1214" s="169">
        <v>0.938042131350681</v>
      </c>
      <c r="Y1214" s="169">
        <v>0.957843083602401</v>
      </c>
      <c r="Z1214" s="356">
        <v>0.92</v>
      </c>
      <c r="AA1214" s="356">
        <v>0.970858067997841</v>
      </c>
      <c r="AB1214" s="356">
        <v>0.970428485214243</v>
      </c>
      <c r="AC1214" s="356">
        <v>0.97165991902834</v>
      </c>
      <c r="AD1214" s="356">
        <v>0.977152899824253</v>
      </c>
      <c r="AE1214" s="356">
        <v>0.92</v>
      </c>
      <c r="AF1214" s="169">
        <v>0.994369369369369</v>
      </c>
      <c r="AG1214" s="169">
        <v>0.998909487459106</v>
      </c>
      <c r="AH1214" s="169">
        <v>1</v>
      </c>
      <c r="AI1214" s="169">
        <v>0.998929181257778</v>
      </c>
      <c r="AJ1214" s="356">
        <v>0.92</v>
      </c>
      <c r="AK1214" s="169">
        <v>0.978793590951932</v>
      </c>
      <c r="AL1214" s="169">
        <v>0.976929196499602</v>
      </c>
      <c r="AM1214" s="169">
        <v>0.980467091295117</v>
      </c>
      <c r="AN1214" s="169">
        <v>0.984523240054214</v>
      </c>
      <c r="AO1214" s="168">
        <v>0.99</v>
      </c>
      <c r="AP1214" s="358">
        <v>1</v>
      </c>
      <c r="AQ1214" s="358">
        <v>1</v>
      </c>
      <c r="AR1214" s="358">
        <v>1</v>
      </c>
      <c r="AS1214" s="359">
        <v>1</v>
      </c>
      <c r="AT1214" s="364">
        <v>0.0721861525408278</v>
      </c>
      <c r="AU1214" s="361">
        <v>0.272727272727273</v>
      </c>
      <c r="AV1214" s="362">
        <v>0.0909090909090909</v>
      </c>
      <c r="AW1214" s="362">
        <v>0</v>
      </c>
      <c r="AX1214" s="362">
        <v>0.0990415335463259</v>
      </c>
      <c r="AY1214" s="142"/>
      <c r="AZ1214" s="140"/>
    </row>
    <row r="1215" spans="1:52">
      <c r="A1215" s="138"/>
      <c r="B1215" s="142"/>
      <c r="C1215" s="172" t="s">
        <v>1972</v>
      </c>
      <c r="D1215" s="166" t="s">
        <v>26</v>
      </c>
      <c r="E1215" s="166" t="s">
        <v>1973</v>
      </c>
      <c r="F1215" s="167" t="s">
        <v>2280</v>
      </c>
      <c r="G1215" s="195" t="s">
        <v>2281</v>
      </c>
      <c r="H1215" s="195" t="s">
        <v>2281</v>
      </c>
      <c r="I1215" s="195" t="s">
        <v>2281</v>
      </c>
      <c r="J1215" s="195" t="s">
        <v>2281</v>
      </c>
      <c r="K1215" s="168">
        <v>0.9</v>
      </c>
      <c r="L1215" s="169">
        <v>0.96875</v>
      </c>
      <c r="M1215" s="169">
        <v>0.870967741935484</v>
      </c>
      <c r="N1215" s="170">
        <v>0.967741935483871</v>
      </c>
      <c r="O1215" s="170">
        <v>0.981194690265487</v>
      </c>
      <c r="P1215" s="356">
        <v>0.9</v>
      </c>
      <c r="Q1215" s="357">
        <v>0.988151658767773</v>
      </c>
      <c r="R1215" s="169">
        <v>0.982837528604119</v>
      </c>
      <c r="S1215" s="169">
        <v>0.993678887484197</v>
      </c>
      <c r="T1215" s="169">
        <v>0.987106193962326</v>
      </c>
      <c r="U1215" s="356">
        <v>0.9</v>
      </c>
      <c r="V1215" s="169">
        <v>0.937440758293839</v>
      </c>
      <c r="W1215" s="169">
        <v>0.941647597254005</v>
      </c>
      <c r="X1215" s="169">
        <v>0.9551201011378</v>
      </c>
      <c r="Y1215" s="169">
        <v>0.954326725343424</v>
      </c>
      <c r="Z1215" s="356">
        <v>0.92</v>
      </c>
      <c r="AA1215" s="356">
        <v>0.939321832242713</v>
      </c>
      <c r="AB1215" s="356">
        <v>0.948137326515705</v>
      </c>
      <c r="AC1215" s="356">
        <v>0.971550497866287</v>
      </c>
      <c r="AD1215" s="356">
        <v>0.968794255757907</v>
      </c>
      <c r="AE1215" s="356">
        <v>0.92</v>
      </c>
      <c r="AF1215" s="169">
        <v>0.996770721205597</v>
      </c>
      <c r="AG1215" s="169">
        <v>0.993977154724818</v>
      </c>
      <c r="AH1215" s="169">
        <v>1</v>
      </c>
      <c r="AI1215" s="169">
        <v>0.996997363538717</v>
      </c>
      <c r="AJ1215" s="356">
        <v>0.92</v>
      </c>
      <c r="AK1215" s="169">
        <v>0.961487734107096</v>
      </c>
      <c r="AL1215" s="169">
        <v>0.962550156041016</v>
      </c>
      <c r="AM1215" s="169">
        <v>0.985995623632385</v>
      </c>
      <c r="AN1215" s="169">
        <v>0.980851015953736</v>
      </c>
      <c r="AO1215" s="168">
        <v>0.99</v>
      </c>
      <c r="AP1215" s="358">
        <v>1</v>
      </c>
      <c r="AQ1215" s="358">
        <v>1</v>
      </c>
      <c r="AR1215" s="358">
        <v>1</v>
      </c>
      <c r="AS1215" s="359">
        <v>1</v>
      </c>
      <c r="AT1215" s="364">
        <v>0.0721861525408278</v>
      </c>
      <c r="AU1215" s="361">
        <v>0.277777777777778</v>
      </c>
      <c r="AV1215" s="362">
        <v>0</v>
      </c>
      <c r="AW1215" s="362">
        <v>0</v>
      </c>
      <c r="AX1215" s="362">
        <v>0.0595238095238095</v>
      </c>
      <c r="AY1215" s="142"/>
      <c r="AZ1215" s="140"/>
    </row>
    <row r="1216" spans="1:52">
      <c r="A1216" s="138"/>
      <c r="B1216" s="142"/>
      <c r="C1216" s="172" t="s">
        <v>1972</v>
      </c>
      <c r="D1216" s="166" t="s">
        <v>26</v>
      </c>
      <c r="E1216" s="166" t="s">
        <v>1973</v>
      </c>
      <c r="F1216" s="167" t="s">
        <v>2282</v>
      </c>
      <c r="G1216" s="195" t="s">
        <v>2283</v>
      </c>
      <c r="H1216" s="195" t="s">
        <v>2283</v>
      </c>
      <c r="I1216" s="195" t="s">
        <v>2283</v>
      </c>
      <c r="J1216" s="195" t="s">
        <v>2283</v>
      </c>
      <c r="K1216" s="168">
        <v>0.9</v>
      </c>
      <c r="L1216" s="169">
        <v>0.96551724137931</v>
      </c>
      <c r="M1216" s="169">
        <v>0.96078431372549</v>
      </c>
      <c r="N1216" s="170">
        <v>0.961538461538462</v>
      </c>
      <c r="O1216" s="170">
        <v>0.959247648902821</v>
      </c>
      <c r="P1216" s="356">
        <v>0.9</v>
      </c>
      <c r="Q1216" s="357">
        <v>0.987087912087912</v>
      </c>
      <c r="R1216" s="169">
        <v>0.996083550913838</v>
      </c>
      <c r="S1216" s="169">
        <v>0.988794435857805</v>
      </c>
      <c r="T1216" s="169">
        <v>0.986998336996593</v>
      </c>
      <c r="U1216" s="356">
        <v>0.9</v>
      </c>
      <c r="V1216" s="169">
        <v>0.937637362637363</v>
      </c>
      <c r="W1216" s="169">
        <v>0.947780678851175</v>
      </c>
      <c r="X1216" s="169">
        <v>0.936244204018547</v>
      </c>
      <c r="Y1216" s="169">
        <v>0.944039353870844</v>
      </c>
      <c r="Z1216" s="356">
        <v>0.92</v>
      </c>
      <c r="AA1216" s="356">
        <v>0.953952139231327</v>
      </c>
      <c r="AB1216" s="356">
        <v>0.948510638297872</v>
      </c>
      <c r="AC1216" s="356">
        <v>0.949121184088807</v>
      </c>
      <c r="AD1216" s="356">
        <v>0.953428930381666</v>
      </c>
      <c r="AE1216" s="356">
        <v>0.92</v>
      </c>
      <c r="AF1216" s="169">
        <v>0.99874213836478</v>
      </c>
      <c r="AG1216" s="169">
        <v>0.996975806451613</v>
      </c>
      <c r="AH1216" s="169">
        <v>0.966442953020134</v>
      </c>
      <c r="AI1216" s="169">
        <v>0.994215783413223</v>
      </c>
      <c r="AJ1216" s="356">
        <v>0.92</v>
      </c>
      <c r="AK1216" s="169">
        <v>0.970928415129728</v>
      </c>
      <c r="AL1216" s="169">
        <v>0.962132921174652</v>
      </c>
      <c r="AM1216" s="169">
        <v>0.97492504769692</v>
      </c>
      <c r="AN1216" s="169">
        <v>0.973402987574319</v>
      </c>
      <c r="AO1216" s="168">
        <v>0.99</v>
      </c>
      <c r="AP1216" s="358">
        <v>1</v>
      </c>
      <c r="AQ1216" s="358">
        <v>1</v>
      </c>
      <c r="AR1216" s="358">
        <v>1</v>
      </c>
      <c r="AS1216" s="359">
        <v>1</v>
      </c>
      <c r="AT1216" s="364">
        <v>0.0721861525408278</v>
      </c>
      <c r="AU1216" s="361">
        <v>0.217391304347826</v>
      </c>
      <c r="AV1216" s="362">
        <v>0</v>
      </c>
      <c r="AW1216" s="362">
        <v>0.0384615384615385</v>
      </c>
      <c r="AX1216" s="362">
        <v>0.0506329113924051</v>
      </c>
      <c r="AY1216" s="142"/>
      <c r="AZ1216" s="140"/>
    </row>
    <row r="1217" spans="1:52">
      <c r="A1217" s="138"/>
      <c r="B1217" s="142"/>
      <c r="C1217" s="172" t="s">
        <v>1972</v>
      </c>
      <c r="D1217" s="166" t="s">
        <v>26</v>
      </c>
      <c r="E1217" s="166" t="s">
        <v>1973</v>
      </c>
      <c r="F1217" s="167" t="s">
        <v>2284</v>
      </c>
      <c r="G1217" s="195" t="s">
        <v>2285</v>
      </c>
      <c r="H1217" s="195" t="s">
        <v>2285</v>
      </c>
      <c r="I1217" s="195" t="s">
        <v>2285</v>
      </c>
      <c r="J1217" s="195" t="s">
        <v>2285</v>
      </c>
      <c r="K1217" s="168">
        <v>0.9</v>
      </c>
      <c r="L1217" s="169">
        <v>0.973684210526316</v>
      </c>
      <c r="M1217" s="169">
        <v>1</v>
      </c>
      <c r="N1217" s="170">
        <v>0.939393939393939</v>
      </c>
      <c r="O1217" s="170">
        <v>0.911735205616851</v>
      </c>
      <c r="P1217" s="356">
        <v>0.9</v>
      </c>
      <c r="Q1217" s="357">
        <v>0.921815889029004</v>
      </c>
      <c r="R1217" s="169">
        <v>0.916905444126075</v>
      </c>
      <c r="S1217" s="169">
        <v>0.948520937379946</v>
      </c>
      <c r="T1217" s="169">
        <v>0.903616546654492</v>
      </c>
      <c r="U1217" s="356">
        <v>0.9</v>
      </c>
      <c r="V1217" s="169">
        <v>0.830769230769231</v>
      </c>
      <c r="W1217" s="169">
        <v>0.833810888252149</v>
      </c>
      <c r="X1217" s="169">
        <v>0.842873607376105</v>
      </c>
      <c r="Y1217" s="169">
        <v>0.845328771714883</v>
      </c>
      <c r="Z1217" s="356">
        <v>0.92</v>
      </c>
      <c r="AA1217" s="356">
        <v>0.941558441558442</v>
      </c>
      <c r="AB1217" s="356">
        <v>0.923553719008264</v>
      </c>
      <c r="AC1217" s="356">
        <v>0.935714285714286</v>
      </c>
      <c r="AD1217" s="356">
        <v>0.937569926157977</v>
      </c>
      <c r="AE1217" s="356">
        <v>0.92</v>
      </c>
      <c r="AF1217" s="169">
        <v>0.997204100652377</v>
      </c>
      <c r="AG1217" s="169">
        <v>0.998128703607444</v>
      </c>
      <c r="AH1217" s="169">
        <v>0.998037016264722</v>
      </c>
      <c r="AI1217" s="169">
        <v>0.992704056133199</v>
      </c>
      <c r="AJ1217" s="356">
        <v>0.92</v>
      </c>
      <c r="AK1217" s="169">
        <v>0.9578645939865</v>
      </c>
      <c r="AL1217" s="169">
        <v>0.943827563683867</v>
      </c>
      <c r="AM1217" s="169">
        <v>0.967581872312273</v>
      </c>
      <c r="AN1217" s="169">
        <v>0.963708344049675</v>
      </c>
      <c r="AO1217" s="168">
        <v>0.99</v>
      </c>
      <c r="AP1217" s="358">
        <v>1</v>
      </c>
      <c r="AQ1217" s="358">
        <v>1</v>
      </c>
      <c r="AR1217" s="358">
        <v>1</v>
      </c>
      <c r="AS1217" s="359">
        <v>1</v>
      </c>
      <c r="AT1217" s="364">
        <v>0.0721861525408278</v>
      </c>
      <c r="AU1217" s="361">
        <v>0.340909090909091</v>
      </c>
      <c r="AV1217" s="362">
        <v>0.0769230769230769</v>
      </c>
      <c r="AW1217" s="362">
        <v>0</v>
      </c>
      <c r="AX1217" s="362">
        <v>0.109625668449198</v>
      </c>
      <c r="AY1217" s="142"/>
      <c r="AZ1217" s="140"/>
    </row>
    <row r="1218" spans="1:52">
      <c r="A1218" s="138"/>
      <c r="B1218" s="142"/>
      <c r="C1218" s="172" t="s">
        <v>1972</v>
      </c>
      <c r="D1218" s="166" t="s">
        <v>26</v>
      </c>
      <c r="E1218" s="166" t="s">
        <v>1973</v>
      </c>
      <c r="F1218" s="167" t="s">
        <v>2286</v>
      </c>
      <c r="G1218" s="195" t="s">
        <v>2287</v>
      </c>
      <c r="H1218" s="195" t="s">
        <v>2287</v>
      </c>
      <c r="I1218" s="195" t="s">
        <v>2287</v>
      </c>
      <c r="J1218" s="195" t="s">
        <v>2287</v>
      </c>
      <c r="K1218" s="168">
        <v>0.9</v>
      </c>
      <c r="L1218" s="169">
        <v>0.961538461538462</v>
      </c>
      <c r="M1218" s="169">
        <v>1</v>
      </c>
      <c r="N1218" s="170">
        <v>1</v>
      </c>
      <c r="O1218" s="170">
        <v>0.961748633879781</v>
      </c>
      <c r="P1218" s="356">
        <v>0.9</v>
      </c>
      <c r="Q1218" s="357">
        <v>0.922849832710096</v>
      </c>
      <c r="R1218" s="169">
        <v>0.954131918119788</v>
      </c>
      <c r="S1218" s="169">
        <v>0.939516129032258</v>
      </c>
      <c r="T1218" s="169">
        <v>0.95129103651789</v>
      </c>
      <c r="U1218" s="356">
        <v>0.9</v>
      </c>
      <c r="V1218" s="169">
        <v>0.76795906317654</v>
      </c>
      <c r="W1218" s="169">
        <v>0.832448824867324</v>
      </c>
      <c r="X1218" s="169">
        <v>0.803427419354839</v>
      </c>
      <c r="Y1218" s="169">
        <v>0.810171523423091</v>
      </c>
      <c r="Z1218" s="356">
        <v>0.92</v>
      </c>
      <c r="AA1218" s="356">
        <v>0.86113393590797</v>
      </c>
      <c r="AB1218" s="356">
        <v>0.796095444685466</v>
      </c>
      <c r="AC1218" s="356">
        <v>0.839622641509434</v>
      </c>
      <c r="AD1218" s="356">
        <v>0.829583665545811</v>
      </c>
      <c r="AE1218" s="356">
        <v>0.92</v>
      </c>
      <c r="AF1218" s="169">
        <v>1</v>
      </c>
      <c r="AG1218" s="169">
        <v>0.997142857142857</v>
      </c>
      <c r="AH1218" s="169">
        <v>1</v>
      </c>
      <c r="AI1218" s="169">
        <v>0.997033345199953</v>
      </c>
      <c r="AJ1218" s="356">
        <v>0.92</v>
      </c>
      <c r="AK1218" s="169">
        <v>0.922673864718958</v>
      </c>
      <c r="AL1218" s="169">
        <v>0.877921432123322</v>
      </c>
      <c r="AM1218" s="169">
        <v>0.91500285225328</v>
      </c>
      <c r="AN1218" s="169">
        <v>0.914614516187771</v>
      </c>
      <c r="AO1218" s="168">
        <v>0.99</v>
      </c>
      <c r="AP1218" s="358">
        <v>1</v>
      </c>
      <c r="AQ1218" s="358">
        <v>1</v>
      </c>
      <c r="AR1218" s="358">
        <v>1</v>
      </c>
      <c r="AS1218" s="359">
        <v>1</v>
      </c>
      <c r="AT1218" s="364">
        <v>0.0721861525408278</v>
      </c>
      <c r="AU1218" s="361">
        <v>0.184210526315789</v>
      </c>
      <c r="AV1218" s="362">
        <v>0.0454545454545455</v>
      </c>
      <c r="AW1218" s="362">
        <v>0.0869565217391304</v>
      </c>
      <c r="AX1218" s="362">
        <v>0.0890804597701149</v>
      </c>
      <c r="AY1218" s="142"/>
      <c r="AZ1218" s="140"/>
    </row>
    <row r="1219" spans="1:52">
      <c r="A1219" s="138"/>
      <c r="B1219" s="142"/>
      <c r="C1219" s="172" t="s">
        <v>1972</v>
      </c>
      <c r="D1219" s="166" t="s">
        <v>26</v>
      </c>
      <c r="E1219" s="166" t="s">
        <v>1973</v>
      </c>
      <c r="F1219" s="167" t="s">
        <v>2288</v>
      </c>
      <c r="G1219" s="195" t="s">
        <v>2289</v>
      </c>
      <c r="H1219" s="195" t="s">
        <v>2289</v>
      </c>
      <c r="I1219" s="195" t="s">
        <v>2289</v>
      </c>
      <c r="J1219" s="195" t="s">
        <v>2289</v>
      </c>
      <c r="K1219" s="168">
        <v>0.9</v>
      </c>
      <c r="L1219" s="169">
        <v>1</v>
      </c>
      <c r="M1219" s="169">
        <v>1</v>
      </c>
      <c r="N1219" s="170">
        <v>1</v>
      </c>
      <c r="O1219" s="170">
        <v>0.943904263275991</v>
      </c>
      <c r="P1219" s="356">
        <v>0.9</v>
      </c>
      <c r="Q1219" s="357">
        <v>0.981183357725277</v>
      </c>
      <c r="R1219" s="169">
        <v>0.977078477078477</v>
      </c>
      <c r="S1219" s="169">
        <v>0.99630500503863</v>
      </c>
      <c r="T1219" s="169">
        <v>0.990640111306784</v>
      </c>
      <c r="U1219" s="356">
        <v>0.9</v>
      </c>
      <c r="V1219" s="169">
        <v>0.879573489441773</v>
      </c>
      <c r="W1219" s="169">
        <v>0.938228438228438</v>
      </c>
      <c r="X1219" s="169">
        <v>0.924084648975479</v>
      </c>
      <c r="Y1219" s="169">
        <v>0.919341499722706</v>
      </c>
      <c r="Z1219" s="356">
        <v>0.92</v>
      </c>
      <c r="AA1219" s="356">
        <v>0.946629213483146</v>
      </c>
      <c r="AB1219" s="356">
        <v>0.943048576214405</v>
      </c>
      <c r="AC1219" s="356">
        <v>0.924949290060852</v>
      </c>
      <c r="AD1219" s="356">
        <v>0.943156119437311</v>
      </c>
      <c r="AE1219" s="356">
        <v>0.92</v>
      </c>
      <c r="AF1219" s="169">
        <v>0.996282527881041</v>
      </c>
      <c r="AG1219" s="169">
        <v>0.997368421052632</v>
      </c>
      <c r="AH1219" s="169">
        <v>1</v>
      </c>
      <c r="AI1219" s="169">
        <v>0.998647917793402</v>
      </c>
      <c r="AJ1219" s="356">
        <v>0.92</v>
      </c>
      <c r="AK1219" s="169">
        <v>0.969577849940181</v>
      </c>
      <c r="AL1219" s="169">
        <v>0.970276008492569</v>
      </c>
      <c r="AM1219" s="169">
        <v>0.968011527377522</v>
      </c>
      <c r="AN1219" s="169">
        <v>0.972243346007605</v>
      </c>
      <c r="AO1219" s="168">
        <v>0.99</v>
      </c>
      <c r="AP1219" s="358">
        <v>1</v>
      </c>
      <c r="AQ1219" s="358">
        <v>1</v>
      </c>
      <c r="AR1219" s="358">
        <v>1</v>
      </c>
      <c r="AS1219" s="359">
        <v>1</v>
      </c>
      <c r="AT1219" s="364">
        <v>0.0721861525408278</v>
      </c>
      <c r="AU1219" s="361">
        <v>0.615384615384615</v>
      </c>
      <c r="AV1219" s="362">
        <v>0.0303030303030303</v>
      </c>
      <c r="AW1219" s="362">
        <v>0</v>
      </c>
      <c r="AX1219" s="362">
        <v>0.115760111576011</v>
      </c>
      <c r="AY1219" s="142"/>
      <c r="AZ1219" s="140"/>
    </row>
    <row r="1220" spans="1:52">
      <c r="A1220" s="138"/>
      <c r="B1220" s="142"/>
      <c r="C1220" s="172" t="s">
        <v>1972</v>
      </c>
      <c r="D1220" s="166" t="s">
        <v>235</v>
      </c>
      <c r="E1220" s="166" t="s">
        <v>1973</v>
      </c>
      <c r="F1220" s="167" t="s">
        <v>2290</v>
      </c>
      <c r="G1220" s="195" t="s">
        <v>2291</v>
      </c>
      <c r="H1220" s="195" t="s">
        <v>2291</v>
      </c>
      <c r="I1220" s="195" t="s">
        <v>2291</v>
      </c>
      <c r="J1220" s="195" t="s">
        <v>2291</v>
      </c>
      <c r="K1220" s="168">
        <v>0.9</v>
      </c>
      <c r="L1220" s="169" t="s">
        <v>40</v>
      </c>
      <c r="M1220" s="169" t="s">
        <v>40</v>
      </c>
      <c r="N1220" s="170" t="s">
        <v>40</v>
      </c>
      <c r="O1220" s="170" t="s">
        <v>40</v>
      </c>
      <c r="P1220" s="356">
        <v>0.9</v>
      </c>
      <c r="Q1220" s="357">
        <v>0</v>
      </c>
      <c r="R1220" s="169" t="s">
        <v>40</v>
      </c>
      <c r="S1220" s="169" t="s">
        <v>40</v>
      </c>
      <c r="T1220" s="169">
        <v>0</v>
      </c>
      <c r="U1220" s="356">
        <v>0.9</v>
      </c>
      <c r="V1220" s="169">
        <v>1</v>
      </c>
      <c r="W1220" s="169" t="s">
        <v>40</v>
      </c>
      <c r="X1220" s="169" t="s">
        <v>40</v>
      </c>
      <c r="Y1220" s="169">
        <v>1</v>
      </c>
      <c r="Z1220" s="356">
        <v>0.92</v>
      </c>
      <c r="AA1220" s="356" t="s">
        <v>40</v>
      </c>
      <c r="AB1220" s="356" t="s">
        <v>40</v>
      </c>
      <c r="AC1220" s="356" t="s">
        <v>40</v>
      </c>
      <c r="AD1220" s="356">
        <v>1</v>
      </c>
      <c r="AE1220" s="356">
        <v>0.92</v>
      </c>
      <c r="AF1220" s="169">
        <v>0.998717845981248</v>
      </c>
      <c r="AG1220" s="169">
        <v>0.99741935483871</v>
      </c>
      <c r="AH1220" s="169">
        <v>0.928111652529628</v>
      </c>
      <c r="AI1220" s="169">
        <v>0.960772552425119</v>
      </c>
      <c r="AJ1220" s="356">
        <v>0.92</v>
      </c>
      <c r="AK1220" s="169">
        <v>1</v>
      </c>
      <c r="AL1220" s="169" t="s">
        <v>40</v>
      </c>
      <c r="AM1220" s="169" t="s">
        <v>40</v>
      </c>
      <c r="AN1220" s="169">
        <v>1</v>
      </c>
      <c r="AO1220" s="168">
        <v>0.99</v>
      </c>
      <c r="AP1220" s="358">
        <v>1</v>
      </c>
      <c r="AQ1220" s="358">
        <v>1</v>
      </c>
      <c r="AR1220" s="358">
        <v>1</v>
      </c>
      <c r="AS1220" s="359">
        <v>1</v>
      </c>
      <c r="AT1220" s="364">
        <v>0.0721861525408278</v>
      </c>
      <c r="AU1220" s="361" t="s">
        <v>40</v>
      </c>
      <c r="AV1220" s="362" t="s">
        <v>40</v>
      </c>
      <c r="AW1220" s="362" t="s">
        <v>40</v>
      </c>
      <c r="AX1220" s="362" t="s">
        <v>40</v>
      </c>
      <c r="AY1220" s="142"/>
      <c r="AZ1220" s="140"/>
    </row>
    <row r="1221" spans="1:52">
      <c r="A1221" s="138"/>
      <c r="B1221" s="142"/>
      <c r="C1221" s="172" t="s">
        <v>1972</v>
      </c>
      <c r="D1221" s="166" t="s">
        <v>26</v>
      </c>
      <c r="E1221" s="166" t="s">
        <v>1973</v>
      </c>
      <c r="F1221" s="167" t="s">
        <v>2292</v>
      </c>
      <c r="G1221" s="195" t="s">
        <v>2293</v>
      </c>
      <c r="H1221" s="195" t="s">
        <v>2293</v>
      </c>
      <c r="I1221" s="195" t="s">
        <v>2293</v>
      </c>
      <c r="J1221" s="195" t="s">
        <v>2293</v>
      </c>
      <c r="K1221" s="168">
        <v>0.9</v>
      </c>
      <c r="L1221" s="169">
        <v>1</v>
      </c>
      <c r="M1221" s="169">
        <v>0.976744186046512</v>
      </c>
      <c r="N1221" s="170">
        <v>0.978723404255319</v>
      </c>
      <c r="O1221" s="170">
        <v>0.977189109639441</v>
      </c>
      <c r="P1221" s="356">
        <v>0.9</v>
      </c>
      <c r="Q1221" s="357">
        <v>0.992001391062424</v>
      </c>
      <c r="R1221" s="169">
        <v>0.98740157480315</v>
      </c>
      <c r="S1221" s="169">
        <v>0.991276764472641</v>
      </c>
      <c r="T1221" s="169">
        <v>0.982315293060858</v>
      </c>
      <c r="U1221" s="356">
        <v>0.9</v>
      </c>
      <c r="V1221" s="169">
        <v>0.843853242914276</v>
      </c>
      <c r="W1221" s="169">
        <v>0.900787401574803</v>
      </c>
      <c r="X1221" s="169">
        <v>0.893470790378007</v>
      </c>
      <c r="Y1221" s="169">
        <v>0.862716948445671</v>
      </c>
      <c r="Z1221" s="356">
        <v>0.92</v>
      </c>
      <c r="AA1221" s="356">
        <v>0.936320754716981</v>
      </c>
      <c r="AB1221" s="356">
        <v>0.914878892733564</v>
      </c>
      <c r="AC1221" s="356">
        <v>0.93841642228739</v>
      </c>
      <c r="AD1221" s="356">
        <v>0.92273115760818</v>
      </c>
      <c r="AE1221" s="356">
        <v>0.92</v>
      </c>
      <c r="AF1221" s="169">
        <v>0.998983016373436</v>
      </c>
      <c r="AG1221" s="169">
        <v>0.994456854471746</v>
      </c>
      <c r="AH1221" s="169">
        <v>0.966586029634109</v>
      </c>
      <c r="AI1221" s="169">
        <v>0.986043025307888</v>
      </c>
      <c r="AJ1221" s="356">
        <v>0.92</v>
      </c>
      <c r="AK1221" s="169">
        <v>0.95415064787128</v>
      </c>
      <c r="AL1221" s="169">
        <v>0.937878787878788</v>
      </c>
      <c r="AM1221" s="169">
        <v>0.956774916013438</v>
      </c>
      <c r="AN1221" s="169">
        <v>0.953896353166987</v>
      </c>
      <c r="AO1221" s="168">
        <v>0.99</v>
      </c>
      <c r="AP1221" s="358">
        <v>1</v>
      </c>
      <c r="AQ1221" s="358">
        <v>1</v>
      </c>
      <c r="AR1221" s="358">
        <v>1</v>
      </c>
      <c r="AS1221" s="359">
        <v>1</v>
      </c>
      <c r="AT1221" s="364">
        <v>0.0721861525408278</v>
      </c>
      <c r="AU1221" s="361">
        <v>0.23943661971831</v>
      </c>
      <c r="AV1221" s="362">
        <v>0.0454545454545455</v>
      </c>
      <c r="AW1221" s="362">
        <v>0.0136986301369863</v>
      </c>
      <c r="AX1221" s="362">
        <v>0.074468085106383</v>
      </c>
      <c r="AY1221" s="142"/>
      <c r="AZ1221" s="140"/>
    </row>
    <row r="1222" spans="1:52">
      <c r="A1222" s="138"/>
      <c r="B1222" s="142"/>
      <c r="C1222" s="172" t="s">
        <v>1972</v>
      </c>
      <c r="D1222" s="166" t="s">
        <v>26</v>
      </c>
      <c r="E1222" s="166" t="s">
        <v>1973</v>
      </c>
      <c r="F1222" s="167" t="s">
        <v>2294</v>
      </c>
      <c r="G1222" s="196" t="s">
        <v>2295</v>
      </c>
      <c r="H1222" s="196" t="s">
        <v>2295</v>
      </c>
      <c r="I1222" s="196" t="s">
        <v>2295</v>
      </c>
      <c r="J1222" s="196" t="s">
        <v>2295</v>
      </c>
      <c r="K1222" s="168">
        <v>0.9</v>
      </c>
      <c r="L1222" s="169">
        <v>1</v>
      </c>
      <c r="M1222" s="169">
        <v>0.892857142857143</v>
      </c>
      <c r="N1222" s="170">
        <v>0.96969696969697</v>
      </c>
      <c r="O1222" s="170">
        <v>0.967268623024831</v>
      </c>
      <c r="P1222" s="356">
        <v>0.9</v>
      </c>
      <c r="Q1222" s="357">
        <v>0.982829888712242</v>
      </c>
      <c r="R1222" s="169">
        <v>0.982312065698042</v>
      </c>
      <c r="S1222" s="169">
        <v>0.993059263214095</v>
      </c>
      <c r="T1222" s="169">
        <v>0.977489537173806</v>
      </c>
      <c r="U1222" s="356">
        <v>0.9</v>
      </c>
      <c r="V1222" s="169">
        <v>0.890302066772655</v>
      </c>
      <c r="W1222" s="169">
        <v>0.903348073278585</v>
      </c>
      <c r="X1222" s="169">
        <v>0.898024559530165</v>
      </c>
      <c r="Y1222" s="169">
        <v>0.867460610536681</v>
      </c>
      <c r="Z1222" s="356">
        <v>0.92</v>
      </c>
      <c r="AA1222" s="356">
        <v>0.918367346938776</v>
      </c>
      <c r="AB1222" s="356">
        <v>0.923611111111111</v>
      </c>
      <c r="AC1222" s="356">
        <v>0.909859154929577</v>
      </c>
      <c r="AD1222" s="356">
        <v>0.902443152965074</v>
      </c>
      <c r="AE1222" s="356">
        <v>0.92</v>
      </c>
      <c r="AF1222" s="169">
        <v>0.998732171156894</v>
      </c>
      <c r="AG1222" s="169">
        <v>0.997261774370208</v>
      </c>
      <c r="AH1222" s="169">
        <v>0.996819338422392</v>
      </c>
      <c r="AI1222" s="169">
        <v>0.997431706747607</v>
      </c>
      <c r="AJ1222" s="356">
        <v>0.92</v>
      </c>
      <c r="AK1222" s="169">
        <v>0.953374549201443</v>
      </c>
      <c r="AL1222" s="169">
        <v>0.948762483716891</v>
      </c>
      <c r="AM1222" s="169">
        <v>0.960538116591928</v>
      </c>
      <c r="AN1222" s="169">
        <v>0.941551926308282</v>
      </c>
      <c r="AO1222" s="168">
        <v>0.99</v>
      </c>
      <c r="AP1222" s="358">
        <v>1</v>
      </c>
      <c r="AQ1222" s="358">
        <v>1</v>
      </c>
      <c r="AR1222" s="358">
        <v>1</v>
      </c>
      <c r="AS1222" s="359">
        <v>1</v>
      </c>
      <c r="AT1222" s="364">
        <v>0.0721861525408278</v>
      </c>
      <c r="AU1222" s="361">
        <v>0.416666666666667</v>
      </c>
      <c r="AV1222" s="362">
        <v>0.125</v>
      </c>
      <c r="AW1222" s="362">
        <v>0</v>
      </c>
      <c r="AX1222" s="362">
        <v>0.104575163398693</v>
      </c>
      <c r="AY1222" s="142"/>
      <c r="AZ1222" s="140"/>
    </row>
    <row r="1223" spans="1:52">
      <c r="A1223" s="138"/>
      <c r="B1223" s="142"/>
      <c r="C1223" s="172" t="s">
        <v>1972</v>
      </c>
      <c r="D1223" s="166" t="s">
        <v>235</v>
      </c>
      <c r="E1223" s="166" t="s">
        <v>1973</v>
      </c>
      <c r="F1223" s="167" t="s">
        <v>2296</v>
      </c>
      <c r="G1223" s="195" t="s">
        <v>2297</v>
      </c>
      <c r="H1223" s="195" t="s">
        <v>2297</v>
      </c>
      <c r="I1223" s="195" t="s">
        <v>2297</v>
      </c>
      <c r="J1223" s="195" t="s">
        <v>2297</v>
      </c>
      <c r="K1223" s="168">
        <v>0.9</v>
      </c>
      <c r="L1223" s="169" t="s">
        <v>40</v>
      </c>
      <c r="M1223" s="169" t="s">
        <v>40</v>
      </c>
      <c r="N1223" s="170" t="s">
        <v>40</v>
      </c>
      <c r="O1223" s="170" t="s">
        <v>40</v>
      </c>
      <c r="P1223" s="356">
        <v>0.9</v>
      </c>
      <c r="Q1223" s="357" t="s">
        <v>40</v>
      </c>
      <c r="R1223" s="169">
        <v>0</v>
      </c>
      <c r="S1223" s="169">
        <v>0</v>
      </c>
      <c r="T1223" s="169">
        <v>0.0188679245283019</v>
      </c>
      <c r="U1223" s="356">
        <v>0.9</v>
      </c>
      <c r="V1223" s="169" t="s">
        <v>40</v>
      </c>
      <c r="W1223" s="169">
        <v>1</v>
      </c>
      <c r="X1223" s="169">
        <v>1</v>
      </c>
      <c r="Y1223" s="169">
        <v>1</v>
      </c>
      <c r="Z1223" s="356">
        <v>0.92</v>
      </c>
      <c r="AA1223" s="356" t="s">
        <v>40</v>
      </c>
      <c r="AB1223" s="356">
        <v>1</v>
      </c>
      <c r="AC1223" s="356" t="s">
        <v>40</v>
      </c>
      <c r="AD1223" s="356">
        <v>1</v>
      </c>
      <c r="AE1223" s="356">
        <v>0.92</v>
      </c>
      <c r="AF1223" s="169">
        <v>0.998213453472114</v>
      </c>
      <c r="AG1223" s="169">
        <v>0.994202049780381</v>
      </c>
      <c r="AH1223" s="169">
        <v>0.83099785286473</v>
      </c>
      <c r="AI1223" s="169">
        <v>0.966163488577065</v>
      </c>
      <c r="AJ1223" s="356">
        <v>0.92</v>
      </c>
      <c r="AK1223" s="169" t="s">
        <v>40</v>
      </c>
      <c r="AL1223" s="169">
        <v>1</v>
      </c>
      <c r="AM1223" s="169">
        <v>1</v>
      </c>
      <c r="AN1223" s="169">
        <v>1</v>
      </c>
      <c r="AO1223" s="168">
        <v>0.99</v>
      </c>
      <c r="AP1223" s="358">
        <v>1</v>
      </c>
      <c r="AQ1223" s="358">
        <v>1</v>
      </c>
      <c r="AR1223" s="358">
        <v>1</v>
      </c>
      <c r="AS1223" s="359">
        <v>1</v>
      </c>
      <c r="AT1223" s="364">
        <v>0.0721861525408278</v>
      </c>
      <c r="AU1223" s="361" t="s">
        <v>40</v>
      </c>
      <c r="AV1223" s="362" t="s">
        <v>40</v>
      </c>
      <c r="AW1223" s="362" t="s">
        <v>40</v>
      </c>
      <c r="AX1223" s="362" t="s">
        <v>40</v>
      </c>
      <c r="AY1223" s="142"/>
      <c r="AZ1223" s="140"/>
    </row>
    <row r="1224" spans="1:52">
      <c r="A1224" s="138"/>
      <c r="B1224" s="142"/>
      <c r="C1224" s="172" t="s">
        <v>1972</v>
      </c>
      <c r="D1224" s="166" t="s">
        <v>235</v>
      </c>
      <c r="E1224" s="166" t="s">
        <v>1973</v>
      </c>
      <c r="F1224" s="167" t="s">
        <v>2298</v>
      </c>
      <c r="G1224" s="195" t="s">
        <v>2299</v>
      </c>
      <c r="H1224" s="195" t="s">
        <v>2299</v>
      </c>
      <c r="I1224" s="195" t="s">
        <v>2299</v>
      </c>
      <c r="J1224" s="195" t="s">
        <v>2299</v>
      </c>
      <c r="K1224" s="168">
        <v>0.9</v>
      </c>
      <c r="L1224" s="169" t="s">
        <v>40</v>
      </c>
      <c r="M1224" s="169" t="s">
        <v>40</v>
      </c>
      <c r="N1224" s="170" t="s">
        <v>40</v>
      </c>
      <c r="O1224" s="170" t="s">
        <v>40</v>
      </c>
      <c r="P1224" s="356">
        <v>0.9</v>
      </c>
      <c r="Q1224" s="357">
        <v>0.995402298850575</v>
      </c>
      <c r="R1224" s="169">
        <v>0.997252747252747</v>
      </c>
      <c r="S1224" s="169">
        <v>0.995073891625616</v>
      </c>
      <c r="T1224" s="169">
        <v>0.991269971998023</v>
      </c>
      <c r="U1224" s="356">
        <v>0.9</v>
      </c>
      <c r="V1224" s="169">
        <v>0.997701149425287</v>
      </c>
      <c r="W1224" s="169">
        <v>0.997252747252747</v>
      </c>
      <c r="X1224" s="169">
        <v>0.997536945812808</v>
      </c>
      <c r="Y1224" s="169">
        <v>0.995717344753747</v>
      </c>
      <c r="Z1224" s="356">
        <v>0.92</v>
      </c>
      <c r="AA1224" s="356">
        <v>1</v>
      </c>
      <c r="AB1224" s="356">
        <v>0.99</v>
      </c>
      <c r="AC1224" s="356">
        <v>1</v>
      </c>
      <c r="AD1224" s="356">
        <v>0.997266265718972</v>
      </c>
      <c r="AE1224" s="356">
        <v>0.92</v>
      </c>
      <c r="AF1224" s="169">
        <v>0.996735187424426</v>
      </c>
      <c r="AG1224" s="169">
        <v>0.990643591130341</v>
      </c>
      <c r="AH1224" s="169">
        <v>0.991905354919054</v>
      </c>
      <c r="AI1224" s="169">
        <v>0.990663153212349</v>
      </c>
      <c r="AJ1224" s="356">
        <v>0.92</v>
      </c>
      <c r="AK1224" s="169">
        <v>0.997863247863248</v>
      </c>
      <c r="AL1224" s="169">
        <v>0.995689655172414</v>
      </c>
      <c r="AM1224" s="169">
        <v>0.998242530755712</v>
      </c>
      <c r="AN1224" s="169">
        <v>0.995953976482488</v>
      </c>
      <c r="AO1224" s="168">
        <v>0.99</v>
      </c>
      <c r="AP1224" s="358">
        <v>1</v>
      </c>
      <c r="AQ1224" s="358">
        <v>1</v>
      </c>
      <c r="AR1224" s="358">
        <v>1</v>
      </c>
      <c r="AS1224" s="359">
        <v>1</v>
      </c>
      <c r="AT1224" s="364">
        <v>0.0721861525408278</v>
      </c>
      <c r="AU1224" s="361">
        <v>0</v>
      </c>
      <c r="AV1224" s="362">
        <v>0</v>
      </c>
      <c r="AW1224" s="362">
        <v>0</v>
      </c>
      <c r="AX1224" s="362">
        <v>0.000440722785368004</v>
      </c>
      <c r="AY1224" s="142"/>
      <c r="AZ1224" s="140"/>
    </row>
    <row r="1225" spans="1:52">
      <c r="A1225" s="138"/>
      <c r="B1225" s="142"/>
      <c r="C1225" s="172" t="s">
        <v>1972</v>
      </c>
      <c r="D1225" s="166" t="s">
        <v>26</v>
      </c>
      <c r="E1225" s="166" t="s">
        <v>1973</v>
      </c>
      <c r="F1225" s="167" t="s">
        <v>2300</v>
      </c>
      <c r="G1225" s="197" t="s">
        <v>2301</v>
      </c>
      <c r="H1225" s="197" t="s">
        <v>2301</v>
      </c>
      <c r="I1225" s="197" t="s">
        <v>2301</v>
      </c>
      <c r="J1225" s="197" t="s">
        <v>2301</v>
      </c>
      <c r="K1225" s="168">
        <v>0.9</v>
      </c>
      <c r="L1225" s="169">
        <v>1</v>
      </c>
      <c r="M1225" s="169">
        <v>1</v>
      </c>
      <c r="N1225" s="170">
        <v>1</v>
      </c>
      <c r="O1225" s="170">
        <v>0.917197452229299</v>
      </c>
      <c r="P1225" s="356">
        <v>0.9</v>
      </c>
      <c r="Q1225" s="357">
        <v>0.87778381314503</v>
      </c>
      <c r="R1225" s="169">
        <v>0.969081272084806</v>
      </c>
      <c r="S1225" s="169">
        <v>0.920830130668716</v>
      </c>
      <c r="T1225" s="169">
        <v>0.897136826904385</v>
      </c>
      <c r="U1225" s="356">
        <v>0.9</v>
      </c>
      <c r="V1225" s="169">
        <v>0.819663226507333</v>
      </c>
      <c r="W1225" s="169">
        <v>0.899293286219081</v>
      </c>
      <c r="X1225" s="169">
        <v>0.882398155265181</v>
      </c>
      <c r="Y1225" s="169">
        <v>0.863062012274709</v>
      </c>
      <c r="Z1225" s="356">
        <v>0.92</v>
      </c>
      <c r="AA1225" s="356">
        <v>0.876574307304786</v>
      </c>
      <c r="AB1225" s="356">
        <v>0.908023483365949</v>
      </c>
      <c r="AC1225" s="356">
        <v>0.919220055710306</v>
      </c>
      <c r="AD1225" s="356">
        <v>0.896713615023474</v>
      </c>
      <c r="AE1225" s="356">
        <v>0.92</v>
      </c>
      <c r="AF1225" s="169">
        <v>0.953416149068323</v>
      </c>
      <c r="AG1225" s="169">
        <v>0.969336888476698</v>
      </c>
      <c r="AH1225" s="169">
        <v>0.85329006266786</v>
      </c>
      <c r="AI1225" s="169">
        <v>0.931420001040883</v>
      </c>
      <c r="AJ1225" s="356">
        <v>0.92</v>
      </c>
      <c r="AK1225" s="169">
        <v>0.927613941018767</v>
      </c>
      <c r="AL1225" s="169">
        <v>0.945830797321972</v>
      </c>
      <c r="AM1225" s="169">
        <v>0.949397590361446</v>
      </c>
      <c r="AN1225" s="169">
        <v>0.943346903792586</v>
      </c>
      <c r="AO1225" s="168">
        <v>0.99</v>
      </c>
      <c r="AP1225" s="358">
        <v>1</v>
      </c>
      <c r="AQ1225" s="358">
        <v>1</v>
      </c>
      <c r="AR1225" s="358">
        <v>1</v>
      </c>
      <c r="AS1225" s="359">
        <v>1</v>
      </c>
      <c r="AT1225" s="364">
        <v>0.0721861525408278</v>
      </c>
      <c r="AU1225" s="361">
        <v>0.1875</v>
      </c>
      <c r="AV1225" s="362">
        <v>0.0769230769230769</v>
      </c>
      <c r="AW1225" s="362">
        <v>0.1</v>
      </c>
      <c r="AX1225" s="362">
        <v>0.0519031141868512</v>
      </c>
      <c r="AY1225" s="142"/>
      <c r="AZ1225" s="140"/>
    </row>
    <row r="1226" spans="1:52">
      <c r="A1226" s="138"/>
      <c r="B1226" s="142"/>
      <c r="C1226" s="172" t="s">
        <v>1972</v>
      </c>
      <c r="D1226" s="166" t="s">
        <v>235</v>
      </c>
      <c r="E1226" s="166" t="s">
        <v>1973</v>
      </c>
      <c r="F1226" s="167" t="s">
        <v>2302</v>
      </c>
      <c r="G1226" s="195" t="s">
        <v>2303</v>
      </c>
      <c r="H1226" s="195" t="s">
        <v>2303</v>
      </c>
      <c r="I1226" s="195" t="s">
        <v>2303</v>
      </c>
      <c r="J1226" s="195" t="s">
        <v>2303</v>
      </c>
      <c r="K1226" s="168">
        <v>0.9</v>
      </c>
      <c r="L1226" s="169" t="s">
        <v>40</v>
      </c>
      <c r="M1226" s="169" t="s">
        <v>40</v>
      </c>
      <c r="N1226" s="170" t="s">
        <v>40</v>
      </c>
      <c r="O1226" s="170" t="s">
        <v>40</v>
      </c>
      <c r="P1226" s="356">
        <v>0.9</v>
      </c>
      <c r="Q1226" s="357" t="s">
        <v>40</v>
      </c>
      <c r="R1226" s="169">
        <v>0</v>
      </c>
      <c r="S1226" s="169" t="s">
        <v>40</v>
      </c>
      <c r="T1226" s="169">
        <v>0</v>
      </c>
      <c r="U1226" s="356">
        <v>0.9</v>
      </c>
      <c r="V1226" s="169" t="s">
        <v>40</v>
      </c>
      <c r="W1226" s="169">
        <v>1</v>
      </c>
      <c r="X1226" s="169" t="s">
        <v>40</v>
      </c>
      <c r="Y1226" s="169">
        <v>1</v>
      </c>
      <c r="Z1226" s="356">
        <v>0.92</v>
      </c>
      <c r="AA1226" s="356" t="s">
        <v>40</v>
      </c>
      <c r="AB1226" s="356" t="s">
        <v>40</v>
      </c>
      <c r="AC1226" s="356" t="s">
        <v>40</v>
      </c>
      <c r="AD1226" s="356">
        <v>0.5</v>
      </c>
      <c r="AE1226" s="356">
        <v>0.92</v>
      </c>
      <c r="AF1226" s="169">
        <v>0.999354630525976</v>
      </c>
      <c r="AG1226" s="169">
        <v>0.996455043506284</v>
      </c>
      <c r="AH1226" s="169">
        <v>0.99705115118521</v>
      </c>
      <c r="AI1226" s="169">
        <v>0.932634140296725</v>
      </c>
      <c r="AJ1226" s="356">
        <v>0.92</v>
      </c>
      <c r="AK1226" s="169" t="s">
        <v>40</v>
      </c>
      <c r="AL1226" s="169">
        <v>1</v>
      </c>
      <c r="AM1226" s="169" t="s">
        <v>40</v>
      </c>
      <c r="AN1226" s="169">
        <v>0.95</v>
      </c>
      <c r="AO1226" s="168">
        <v>0.99</v>
      </c>
      <c r="AP1226" s="358">
        <v>1</v>
      </c>
      <c r="AQ1226" s="358">
        <v>1</v>
      </c>
      <c r="AR1226" s="358">
        <v>1</v>
      </c>
      <c r="AS1226" s="359">
        <v>1</v>
      </c>
      <c r="AT1226" s="364">
        <v>0.0721861525408278</v>
      </c>
      <c r="AU1226" s="361" t="s">
        <v>40</v>
      </c>
      <c r="AV1226" s="362" t="s">
        <v>40</v>
      </c>
      <c r="AW1226" s="362" t="s">
        <v>40</v>
      </c>
      <c r="AX1226" s="362" t="s">
        <v>40</v>
      </c>
      <c r="AY1226" s="142"/>
      <c r="AZ1226" s="140"/>
    </row>
    <row r="1227" spans="1:52">
      <c r="A1227" s="138"/>
      <c r="B1227" s="142"/>
      <c r="C1227" s="172" t="s">
        <v>1972</v>
      </c>
      <c r="D1227" s="166" t="s">
        <v>26</v>
      </c>
      <c r="E1227" s="166" t="s">
        <v>1973</v>
      </c>
      <c r="F1227" s="167" t="s">
        <v>2304</v>
      </c>
      <c r="G1227" s="195" t="s">
        <v>2305</v>
      </c>
      <c r="H1227" s="195" t="s">
        <v>2305</v>
      </c>
      <c r="I1227" s="195" t="s">
        <v>2305</v>
      </c>
      <c r="J1227" s="195" t="s">
        <v>2305</v>
      </c>
      <c r="K1227" s="168">
        <v>0.9</v>
      </c>
      <c r="L1227" s="169">
        <v>1</v>
      </c>
      <c r="M1227" s="169">
        <v>0.96551724137931</v>
      </c>
      <c r="N1227" s="170">
        <v>0.935483870967742</v>
      </c>
      <c r="O1227" s="170">
        <v>0.967204002223457</v>
      </c>
      <c r="P1227" s="356">
        <v>0.9</v>
      </c>
      <c r="Q1227" s="357">
        <v>0.959122113584356</v>
      </c>
      <c r="R1227" s="169">
        <v>0.985032074126871</v>
      </c>
      <c r="S1227" s="169">
        <v>0.98352727822276</v>
      </c>
      <c r="T1227" s="169">
        <v>0.95594841710269</v>
      </c>
      <c r="U1227" s="356">
        <v>0.9</v>
      </c>
      <c r="V1227" s="169">
        <v>0.895985021843145</v>
      </c>
      <c r="W1227" s="169">
        <v>0.946364932287954</v>
      </c>
      <c r="X1227" s="169">
        <v>0.935922623545413</v>
      </c>
      <c r="Y1227" s="169">
        <v>0.900924898261191</v>
      </c>
      <c r="Z1227" s="356">
        <v>0.92</v>
      </c>
      <c r="AA1227" s="356">
        <v>0.935717988595127</v>
      </c>
      <c r="AB1227" s="356">
        <v>0.953341241597469</v>
      </c>
      <c r="AC1227" s="356">
        <v>0.965909090909091</v>
      </c>
      <c r="AD1227" s="356">
        <v>0.939436676471773</v>
      </c>
      <c r="AE1227" s="356">
        <v>0.92</v>
      </c>
      <c r="AF1227" s="169">
        <v>0.962487394957983</v>
      </c>
      <c r="AG1227" s="169">
        <v>0.988977685987519</v>
      </c>
      <c r="AH1227" s="169">
        <v>0.981945527821113</v>
      </c>
      <c r="AI1227" s="169">
        <v>0.928768186077459</v>
      </c>
      <c r="AJ1227" s="356">
        <v>0.92</v>
      </c>
      <c r="AK1227" s="169">
        <v>0.959203118233001</v>
      </c>
      <c r="AL1227" s="169">
        <v>0.967571551406461</v>
      </c>
      <c r="AM1227" s="169">
        <v>0.972741526956941</v>
      </c>
      <c r="AN1227" s="169">
        <v>0.963956535206315</v>
      </c>
      <c r="AO1227" s="168">
        <v>0.99</v>
      </c>
      <c r="AP1227" s="358">
        <v>1</v>
      </c>
      <c r="AQ1227" s="358">
        <v>1</v>
      </c>
      <c r="AR1227" s="358">
        <v>1</v>
      </c>
      <c r="AS1227" s="359">
        <v>1</v>
      </c>
      <c r="AT1227" s="364">
        <v>0.0721861525408278</v>
      </c>
      <c r="AU1227" s="361">
        <v>0.19047619047619</v>
      </c>
      <c r="AV1227" s="362">
        <v>0.0444444444444444</v>
      </c>
      <c r="AW1227" s="362">
        <v>0.0535714285714286</v>
      </c>
      <c r="AX1227" s="362">
        <v>0.0633019674935843</v>
      </c>
      <c r="AY1227" s="142"/>
      <c r="AZ1227" s="140"/>
    </row>
    <row r="1228" spans="1:52">
      <c r="A1228" s="138"/>
      <c r="B1228" s="142"/>
      <c r="C1228" s="172" t="s">
        <v>1972</v>
      </c>
      <c r="D1228" s="166" t="s">
        <v>26</v>
      </c>
      <c r="E1228" s="166" t="s">
        <v>1973</v>
      </c>
      <c r="F1228" s="167" t="s">
        <v>2306</v>
      </c>
      <c r="G1228" s="195" t="s">
        <v>2307</v>
      </c>
      <c r="H1228" s="195" t="s">
        <v>2307</v>
      </c>
      <c r="I1228" s="195" t="s">
        <v>2307</v>
      </c>
      <c r="J1228" s="195" t="s">
        <v>2307</v>
      </c>
      <c r="K1228" s="168">
        <v>0.9</v>
      </c>
      <c r="L1228" s="169">
        <v>0.875</v>
      </c>
      <c r="M1228" s="169">
        <v>0.833333333333333</v>
      </c>
      <c r="N1228" s="170">
        <v>0.942857142857143</v>
      </c>
      <c r="O1228" s="170">
        <v>0.925486473659231</v>
      </c>
      <c r="P1228" s="356">
        <v>0.9</v>
      </c>
      <c r="Q1228" s="357">
        <v>0.951288625016867</v>
      </c>
      <c r="R1228" s="169">
        <v>0.954592363261094</v>
      </c>
      <c r="S1228" s="169">
        <v>0.955685957102388</v>
      </c>
      <c r="T1228" s="169">
        <v>0.952459058081579</v>
      </c>
      <c r="U1228" s="356">
        <v>0.9</v>
      </c>
      <c r="V1228" s="169">
        <v>0.816084199163406</v>
      </c>
      <c r="W1228" s="169">
        <v>0.901186790505676</v>
      </c>
      <c r="X1228" s="169">
        <v>0.891137191420478</v>
      </c>
      <c r="Y1228" s="169">
        <v>0.878458447767267</v>
      </c>
      <c r="Z1228" s="356">
        <v>0.92</v>
      </c>
      <c r="AA1228" s="356">
        <v>0.901992460958535</v>
      </c>
      <c r="AB1228" s="356">
        <v>0.917113603120429</v>
      </c>
      <c r="AC1228" s="356">
        <v>0.913377192982456</v>
      </c>
      <c r="AD1228" s="356">
        <v>0.919007973991169</v>
      </c>
      <c r="AE1228" s="356">
        <v>0.92</v>
      </c>
      <c r="AF1228" s="169">
        <v>0.99577256393997</v>
      </c>
      <c r="AG1228" s="169">
        <v>0.921765947086512</v>
      </c>
      <c r="AH1228" s="169">
        <v>0.685970636215334</v>
      </c>
      <c r="AI1228" s="169">
        <v>0.949411429533417</v>
      </c>
      <c r="AJ1228" s="356">
        <v>0.92</v>
      </c>
      <c r="AK1228" s="169">
        <v>0.938929650410013</v>
      </c>
      <c r="AL1228" s="169">
        <v>0.945166188628311</v>
      </c>
      <c r="AM1228" s="169">
        <v>0.956105892399658</v>
      </c>
      <c r="AN1228" s="169">
        <v>0.959684059500155</v>
      </c>
      <c r="AO1228" s="168">
        <v>0.99</v>
      </c>
      <c r="AP1228" s="358">
        <v>1</v>
      </c>
      <c r="AQ1228" s="358">
        <v>1</v>
      </c>
      <c r="AR1228" s="358">
        <v>1</v>
      </c>
      <c r="AS1228" s="359">
        <v>1</v>
      </c>
      <c r="AT1228" s="364">
        <v>0.0721861525408278</v>
      </c>
      <c r="AU1228" s="361">
        <v>0.333333333333333</v>
      </c>
      <c r="AV1228" s="362">
        <v>0</v>
      </c>
      <c r="AW1228" s="362">
        <v>0.171428571428571</v>
      </c>
      <c r="AX1228" s="362">
        <v>0.106407322654462</v>
      </c>
      <c r="AY1228" s="142"/>
      <c r="AZ1228" s="140"/>
    </row>
    <row r="1229" spans="1:52">
      <c r="A1229" s="138"/>
      <c r="B1229" s="142"/>
      <c r="C1229" s="172" t="s">
        <v>1972</v>
      </c>
      <c r="D1229" s="166" t="s">
        <v>235</v>
      </c>
      <c r="E1229" s="166" t="s">
        <v>1973</v>
      </c>
      <c r="F1229" s="167" t="s">
        <v>2308</v>
      </c>
      <c r="G1229" s="195" t="s">
        <v>2309</v>
      </c>
      <c r="H1229" s="195" t="s">
        <v>2309</v>
      </c>
      <c r="I1229" s="195" t="s">
        <v>2309</v>
      </c>
      <c r="J1229" s="195" t="s">
        <v>2309</v>
      </c>
      <c r="K1229" s="168">
        <v>0.9</v>
      </c>
      <c r="L1229" s="169" t="s">
        <v>40</v>
      </c>
      <c r="M1229" s="169" t="s">
        <v>40</v>
      </c>
      <c r="N1229" s="170" t="s">
        <v>40</v>
      </c>
      <c r="O1229" s="170" t="s">
        <v>40</v>
      </c>
      <c r="P1229" s="356">
        <v>0.9</v>
      </c>
      <c r="Q1229" s="357" t="s">
        <v>40</v>
      </c>
      <c r="R1229" s="169" t="s">
        <v>40</v>
      </c>
      <c r="S1229" s="169" t="s">
        <v>40</v>
      </c>
      <c r="T1229" s="169">
        <v>1</v>
      </c>
      <c r="U1229" s="356">
        <v>0.9</v>
      </c>
      <c r="V1229" s="169" t="s">
        <v>40</v>
      </c>
      <c r="W1229" s="169" t="s">
        <v>40</v>
      </c>
      <c r="X1229" s="169" t="s">
        <v>40</v>
      </c>
      <c r="Y1229" s="169">
        <v>1</v>
      </c>
      <c r="Z1229" s="356">
        <v>0.92</v>
      </c>
      <c r="AA1229" s="356" t="s">
        <v>40</v>
      </c>
      <c r="AB1229" s="356" t="s">
        <v>40</v>
      </c>
      <c r="AC1229" s="356" t="s">
        <v>40</v>
      </c>
      <c r="AD1229" s="356">
        <v>1</v>
      </c>
      <c r="AE1229" s="356">
        <v>0.92</v>
      </c>
      <c r="AF1229" s="169">
        <v>0.999454148471616</v>
      </c>
      <c r="AG1229" s="169">
        <v>0.999638074556641</v>
      </c>
      <c r="AH1229" s="169">
        <v>1</v>
      </c>
      <c r="AI1229" s="169">
        <v>0.999182947200232</v>
      </c>
      <c r="AJ1229" s="356">
        <v>0.92</v>
      </c>
      <c r="AK1229" s="169" t="s">
        <v>40</v>
      </c>
      <c r="AL1229" s="169" t="s">
        <v>40</v>
      </c>
      <c r="AM1229" s="169" t="s">
        <v>40</v>
      </c>
      <c r="AN1229" s="169">
        <v>1</v>
      </c>
      <c r="AO1229" s="168">
        <v>0.99</v>
      </c>
      <c r="AP1229" s="358">
        <v>1</v>
      </c>
      <c r="AQ1229" s="358">
        <v>1</v>
      </c>
      <c r="AR1229" s="358">
        <v>1</v>
      </c>
      <c r="AS1229" s="359">
        <v>1</v>
      </c>
      <c r="AT1229" s="364">
        <v>0.0721861525408278</v>
      </c>
      <c r="AU1229" s="361" t="s">
        <v>40</v>
      </c>
      <c r="AV1229" s="362" t="s">
        <v>40</v>
      </c>
      <c r="AW1229" s="362" t="s">
        <v>40</v>
      </c>
      <c r="AX1229" s="362" t="s">
        <v>40</v>
      </c>
      <c r="AY1229" s="142"/>
      <c r="AZ1229" s="140"/>
    </row>
    <row r="1230" spans="1:52">
      <c r="A1230" s="138"/>
      <c r="B1230" s="142"/>
      <c r="C1230" s="172" t="s">
        <v>1972</v>
      </c>
      <c r="D1230" s="166" t="s">
        <v>26</v>
      </c>
      <c r="E1230" s="166" t="s">
        <v>1973</v>
      </c>
      <c r="F1230" s="167" t="s">
        <v>2310</v>
      </c>
      <c r="G1230" s="195" t="s">
        <v>2311</v>
      </c>
      <c r="H1230" s="195" t="s">
        <v>2311</v>
      </c>
      <c r="I1230" s="195" t="s">
        <v>2311</v>
      </c>
      <c r="J1230" s="195" t="s">
        <v>2311</v>
      </c>
      <c r="K1230" s="168">
        <v>0.9</v>
      </c>
      <c r="L1230" s="169">
        <v>0.983606557377049</v>
      </c>
      <c r="M1230" s="169">
        <v>0.941176470588235</v>
      </c>
      <c r="N1230" s="170">
        <v>0.980392156862745</v>
      </c>
      <c r="O1230" s="170">
        <v>0.935483870967742</v>
      </c>
      <c r="P1230" s="356">
        <v>0.9</v>
      </c>
      <c r="Q1230" s="357">
        <v>0.977169689119171</v>
      </c>
      <c r="R1230" s="169">
        <v>0.977998140687945</v>
      </c>
      <c r="S1230" s="169">
        <v>0.984584281020976</v>
      </c>
      <c r="T1230" s="169">
        <v>0.964672159990616</v>
      </c>
      <c r="U1230" s="356">
        <v>0.9</v>
      </c>
      <c r="V1230" s="169">
        <v>0.92389896373057</v>
      </c>
      <c r="W1230" s="169">
        <v>0.93523396343353</v>
      </c>
      <c r="X1230" s="169">
        <v>0.945665908516553</v>
      </c>
      <c r="Y1230" s="169">
        <v>0.920943053193361</v>
      </c>
      <c r="Z1230" s="356">
        <v>0.92</v>
      </c>
      <c r="AA1230" s="356">
        <v>0.951277955271565</v>
      </c>
      <c r="AB1230" s="356">
        <v>0.959671907040328</v>
      </c>
      <c r="AC1230" s="356">
        <v>0.952991452991453</v>
      </c>
      <c r="AD1230" s="356">
        <v>0.953645200486027</v>
      </c>
      <c r="AE1230" s="356">
        <v>0.92</v>
      </c>
      <c r="AF1230" s="169">
        <v>0.992825307098598</v>
      </c>
      <c r="AG1230" s="169">
        <v>0.98213595983005</v>
      </c>
      <c r="AH1230" s="169">
        <v>0.882660896272512</v>
      </c>
      <c r="AI1230" s="169">
        <v>0.979416066502509</v>
      </c>
      <c r="AJ1230" s="356">
        <v>0.92</v>
      </c>
      <c r="AK1230" s="169">
        <v>0.966078880064612</v>
      </c>
      <c r="AL1230" s="169">
        <v>0.970368791302494</v>
      </c>
      <c r="AM1230" s="169">
        <v>0.976819059884095</v>
      </c>
      <c r="AN1230" s="169">
        <v>0.974865085082012</v>
      </c>
      <c r="AO1230" s="168">
        <v>0.99</v>
      </c>
      <c r="AP1230" s="358">
        <v>1</v>
      </c>
      <c r="AQ1230" s="358">
        <v>1</v>
      </c>
      <c r="AR1230" s="358">
        <v>1</v>
      </c>
      <c r="AS1230" s="359">
        <v>1</v>
      </c>
      <c r="AT1230" s="364">
        <v>0.0721861525408278</v>
      </c>
      <c r="AU1230" s="361">
        <v>0.114285714285714</v>
      </c>
      <c r="AV1230" s="362">
        <v>0.0571428571428571</v>
      </c>
      <c r="AW1230" s="362">
        <v>0.075</v>
      </c>
      <c r="AX1230" s="362">
        <v>0.0767326732673267</v>
      </c>
      <c r="AY1230" s="142"/>
      <c r="AZ1230" s="140"/>
    </row>
    <row r="1231" spans="1:52">
      <c r="A1231" s="138"/>
      <c r="B1231" s="142"/>
      <c r="C1231" s="172" t="s">
        <v>1972</v>
      </c>
      <c r="D1231" s="166" t="s">
        <v>235</v>
      </c>
      <c r="E1231" s="166" t="s">
        <v>1973</v>
      </c>
      <c r="F1231" s="167" t="s">
        <v>2312</v>
      </c>
      <c r="G1231" s="195" t="s">
        <v>2313</v>
      </c>
      <c r="H1231" s="195" t="s">
        <v>2313</v>
      </c>
      <c r="I1231" s="195" t="s">
        <v>2313</v>
      </c>
      <c r="J1231" s="195" t="s">
        <v>2313</v>
      </c>
      <c r="K1231" s="168">
        <v>0.9</v>
      </c>
      <c r="L1231" s="169" t="s">
        <v>40</v>
      </c>
      <c r="M1231" s="169" t="s">
        <v>40</v>
      </c>
      <c r="N1231" s="170" t="s">
        <v>40</v>
      </c>
      <c r="O1231" s="170" t="s">
        <v>40</v>
      </c>
      <c r="P1231" s="356">
        <v>0.9</v>
      </c>
      <c r="Q1231" s="357" t="s">
        <v>40</v>
      </c>
      <c r="R1231" s="169" t="s">
        <v>40</v>
      </c>
      <c r="S1231" s="169" t="s">
        <v>40</v>
      </c>
      <c r="T1231" s="169">
        <v>0</v>
      </c>
      <c r="U1231" s="356">
        <v>0.9</v>
      </c>
      <c r="V1231" s="169" t="s">
        <v>40</v>
      </c>
      <c r="W1231" s="169" t="s">
        <v>40</v>
      </c>
      <c r="X1231" s="169" t="s">
        <v>40</v>
      </c>
      <c r="Y1231" s="169">
        <v>0.97</v>
      </c>
      <c r="Z1231" s="356">
        <v>0.92</v>
      </c>
      <c r="AA1231" s="356" t="s">
        <v>40</v>
      </c>
      <c r="AB1231" s="356">
        <v>1</v>
      </c>
      <c r="AC1231" s="356" t="s">
        <v>40</v>
      </c>
      <c r="AD1231" s="356">
        <v>0.4</v>
      </c>
      <c r="AE1231" s="356">
        <v>0.92</v>
      </c>
      <c r="AF1231" s="169">
        <v>0.998290598290598</v>
      </c>
      <c r="AG1231" s="169">
        <v>0.992773805043282</v>
      </c>
      <c r="AH1231" s="169">
        <v>0.968698009735658</v>
      </c>
      <c r="AI1231" s="169">
        <v>0.988369195380265</v>
      </c>
      <c r="AJ1231" s="356">
        <v>0.92</v>
      </c>
      <c r="AK1231" s="169" t="s">
        <v>40</v>
      </c>
      <c r="AL1231" s="169">
        <v>1</v>
      </c>
      <c r="AM1231" s="169" t="s">
        <v>40</v>
      </c>
      <c r="AN1231" s="169">
        <v>0.951612903225806</v>
      </c>
      <c r="AO1231" s="168">
        <v>0.99</v>
      </c>
      <c r="AP1231" s="358">
        <v>1</v>
      </c>
      <c r="AQ1231" s="358">
        <v>1</v>
      </c>
      <c r="AR1231" s="358">
        <v>1</v>
      </c>
      <c r="AS1231" s="359">
        <v>1</v>
      </c>
      <c r="AT1231" s="364">
        <v>0.0721861525408278</v>
      </c>
      <c r="AU1231" s="361" t="s">
        <v>40</v>
      </c>
      <c r="AV1231" s="362" t="s">
        <v>40</v>
      </c>
      <c r="AW1231" s="362" t="s">
        <v>40</v>
      </c>
      <c r="AX1231" s="362" t="s">
        <v>40</v>
      </c>
      <c r="AY1231" s="142"/>
      <c r="AZ1231" s="140"/>
    </row>
    <row r="1232" spans="1:52">
      <c r="A1232" s="138"/>
      <c r="B1232" s="142"/>
      <c r="C1232" s="172" t="s">
        <v>1972</v>
      </c>
      <c r="D1232" s="166" t="s">
        <v>235</v>
      </c>
      <c r="E1232" s="166" t="s">
        <v>1973</v>
      </c>
      <c r="F1232" s="167" t="s">
        <v>2314</v>
      </c>
      <c r="G1232" s="195" t="s">
        <v>2315</v>
      </c>
      <c r="H1232" s="195" t="s">
        <v>2315</v>
      </c>
      <c r="I1232" s="195" t="s">
        <v>2315</v>
      </c>
      <c r="J1232" s="195" t="s">
        <v>2315</v>
      </c>
      <c r="K1232" s="168">
        <v>0.9</v>
      </c>
      <c r="L1232" s="169" t="s">
        <v>40</v>
      </c>
      <c r="M1232" s="169" t="s">
        <v>40</v>
      </c>
      <c r="N1232" s="170" t="s">
        <v>40</v>
      </c>
      <c r="O1232" s="170" t="s">
        <v>40</v>
      </c>
      <c r="P1232" s="356">
        <v>0.9</v>
      </c>
      <c r="Q1232" s="357" t="s">
        <v>40</v>
      </c>
      <c r="R1232" s="169" t="s">
        <v>40</v>
      </c>
      <c r="S1232" s="169" t="s">
        <v>40</v>
      </c>
      <c r="T1232" s="169">
        <v>0</v>
      </c>
      <c r="U1232" s="356">
        <v>0.9</v>
      </c>
      <c r="V1232" s="169" t="s">
        <v>40</v>
      </c>
      <c r="W1232" s="169" t="s">
        <v>40</v>
      </c>
      <c r="X1232" s="169" t="s">
        <v>40</v>
      </c>
      <c r="Y1232" s="169">
        <v>1</v>
      </c>
      <c r="Z1232" s="356">
        <v>0.92</v>
      </c>
      <c r="AA1232" s="356" t="s">
        <v>40</v>
      </c>
      <c r="AB1232" s="356" t="s">
        <v>40</v>
      </c>
      <c r="AC1232" s="356" t="s">
        <v>40</v>
      </c>
      <c r="AD1232" s="356">
        <v>1</v>
      </c>
      <c r="AE1232" s="356">
        <v>0.92</v>
      </c>
      <c r="AF1232" s="169">
        <v>0.997295469912103</v>
      </c>
      <c r="AG1232" s="169">
        <v>0.998430798200649</v>
      </c>
      <c r="AH1232" s="169">
        <v>0.999183006535948</v>
      </c>
      <c r="AI1232" s="169">
        <v>0.997603348623598</v>
      </c>
      <c r="AJ1232" s="356">
        <v>0.92</v>
      </c>
      <c r="AK1232" s="169" t="s">
        <v>40</v>
      </c>
      <c r="AL1232" s="169">
        <v>1</v>
      </c>
      <c r="AM1232" s="169" t="s">
        <v>40</v>
      </c>
      <c r="AN1232" s="169">
        <v>1</v>
      </c>
      <c r="AO1232" s="168">
        <v>0.99</v>
      </c>
      <c r="AP1232" s="358">
        <v>1</v>
      </c>
      <c r="AQ1232" s="358">
        <v>1</v>
      </c>
      <c r="AR1232" s="358">
        <v>1</v>
      </c>
      <c r="AS1232" s="359">
        <v>1</v>
      </c>
      <c r="AT1232" s="364">
        <v>0.0721861525408278</v>
      </c>
      <c r="AU1232" s="361" t="s">
        <v>40</v>
      </c>
      <c r="AV1232" s="362" t="s">
        <v>40</v>
      </c>
      <c r="AW1232" s="362" t="s">
        <v>40</v>
      </c>
      <c r="AX1232" s="362" t="s">
        <v>40</v>
      </c>
      <c r="AY1232" s="142"/>
      <c r="AZ1232" s="140"/>
    </row>
    <row r="1233" spans="1:52">
      <c r="A1233" s="138"/>
      <c r="B1233" s="142"/>
      <c r="C1233" s="172" t="s">
        <v>1972</v>
      </c>
      <c r="D1233" s="166" t="s">
        <v>26</v>
      </c>
      <c r="E1233" s="166" t="s">
        <v>1973</v>
      </c>
      <c r="F1233" s="167" t="s">
        <v>2316</v>
      </c>
      <c r="G1233" s="195" t="s">
        <v>2317</v>
      </c>
      <c r="H1233" s="195" t="s">
        <v>2317</v>
      </c>
      <c r="I1233" s="195" t="s">
        <v>2317</v>
      </c>
      <c r="J1233" s="195" t="s">
        <v>2317</v>
      </c>
      <c r="K1233" s="168">
        <v>0.9</v>
      </c>
      <c r="L1233" s="169">
        <v>0.962962962962963</v>
      </c>
      <c r="M1233" s="169">
        <v>0.814814814814815</v>
      </c>
      <c r="N1233" s="170">
        <v>0.88</v>
      </c>
      <c r="O1233" s="170">
        <v>0.960916442048518</v>
      </c>
      <c r="P1233" s="356">
        <v>0.9</v>
      </c>
      <c r="Q1233" s="357">
        <v>0.970467032967033</v>
      </c>
      <c r="R1233" s="169">
        <v>0.990771259063942</v>
      </c>
      <c r="S1233" s="169">
        <v>0.949620801733478</v>
      </c>
      <c r="T1233" s="169">
        <v>0.956352712493373</v>
      </c>
      <c r="U1233" s="356">
        <v>0.9</v>
      </c>
      <c r="V1233" s="169">
        <v>0.863667582417582</v>
      </c>
      <c r="W1233" s="169">
        <v>0.940013183915623</v>
      </c>
      <c r="X1233" s="169">
        <v>0.90465872156013</v>
      </c>
      <c r="Y1233" s="169">
        <v>0.885283297723658</v>
      </c>
      <c r="Z1233" s="356">
        <v>0.92</v>
      </c>
      <c r="AA1233" s="356">
        <v>0.906821963394343</v>
      </c>
      <c r="AB1233" s="356">
        <v>0.948170731707317</v>
      </c>
      <c r="AC1233" s="356">
        <v>0.933554817275748</v>
      </c>
      <c r="AD1233" s="356">
        <v>0.925913964604056</v>
      </c>
      <c r="AE1233" s="356">
        <v>0.92</v>
      </c>
      <c r="AF1233" s="169">
        <v>0.999401555954518</v>
      </c>
      <c r="AG1233" s="169">
        <v>0.998788612961841</v>
      </c>
      <c r="AH1233" s="169">
        <v>1</v>
      </c>
      <c r="AI1233" s="169">
        <v>0.995455029270889</v>
      </c>
      <c r="AJ1233" s="356">
        <v>0.92</v>
      </c>
      <c r="AK1233" s="169">
        <v>0.958440079703957</v>
      </c>
      <c r="AL1233" s="169">
        <v>0.965025310630465</v>
      </c>
      <c r="AM1233" s="169">
        <v>0.96320447135538</v>
      </c>
      <c r="AN1233" s="169">
        <v>0.965165041549821</v>
      </c>
      <c r="AO1233" s="168">
        <v>0.99</v>
      </c>
      <c r="AP1233" s="358">
        <v>1</v>
      </c>
      <c r="AQ1233" s="358">
        <v>1</v>
      </c>
      <c r="AR1233" s="358">
        <v>1</v>
      </c>
      <c r="AS1233" s="359">
        <v>1</v>
      </c>
      <c r="AT1233" s="364">
        <v>0.0721861525408278</v>
      </c>
      <c r="AU1233" s="361">
        <v>0.333333333333333</v>
      </c>
      <c r="AV1233" s="362">
        <v>0.0384615384615385</v>
      </c>
      <c r="AW1233" s="362">
        <v>0.0714285714285714</v>
      </c>
      <c r="AX1233" s="362">
        <v>0.080672268907563</v>
      </c>
      <c r="AY1233" s="142"/>
      <c r="AZ1233" s="140"/>
    </row>
    <row r="1234" spans="1:52">
      <c r="A1234" s="138"/>
      <c r="B1234" s="142"/>
      <c r="C1234" s="172" t="s">
        <v>1972</v>
      </c>
      <c r="D1234" s="166" t="s">
        <v>26</v>
      </c>
      <c r="E1234" s="166" t="s">
        <v>1973</v>
      </c>
      <c r="F1234" s="167" t="s">
        <v>2318</v>
      </c>
      <c r="G1234" s="195" t="s">
        <v>2319</v>
      </c>
      <c r="H1234" s="195" t="s">
        <v>2319</v>
      </c>
      <c r="I1234" s="195" t="s">
        <v>2319</v>
      </c>
      <c r="J1234" s="195" t="s">
        <v>2319</v>
      </c>
      <c r="K1234" s="168">
        <v>0.9</v>
      </c>
      <c r="L1234" s="169">
        <v>0.96969696969697</v>
      </c>
      <c r="M1234" s="169">
        <v>0.96875</v>
      </c>
      <c r="N1234" s="170">
        <v>1</v>
      </c>
      <c r="O1234" s="170">
        <v>0.978354978354978</v>
      </c>
      <c r="P1234" s="356">
        <v>0.9</v>
      </c>
      <c r="Q1234" s="357">
        <v>0.966754155730534</v>
      </c>
      <c r="R1234" s="169">
        <v>0.974717590102205</v>
      </c>
      <c r="S1234" s="169">
        <v>0.97039328325232</v>
      </c>
      <c r="T1234" s="169">
        <v>0.975543404704545</v>
      </c>
      <c r="U1234" s="356">
        <v>0.9</v>
      </c>
      <c r="V1234" s="169">
        <v>0.916302128900554</v>
      </c>
      <c r="W1234" s="169">
        <v>0.924690693921463</v>
      </c>
      <c r="X1234" s="169">
        <v>0.941670349094123</v>
      </c>
      <c r="Y1234" s="169">
        <v>0.929310018136047</v>
      </c>
      <c r="Z1234" s="356">
        <v>0.92</v>
      </c>
      <c r="AA1234" s="356">
        <v>0.951219512195122</v>
      </c>
      <c r="AB1234" s="356">
        <v>0.958997722095672</v>
      </c>
      <c r="AC1234" s="356">
        <v>0.977130977130977</v>
      </c>
      <c r="AD1234" s="356">
        <v>0.967063921993499</v>
      </c>
      <c r="AE1234" s="356">
        <v>0.92</v>
      </c>
      <c r="AF1234" s="169">
        <v>0.999800425758382</v>
      </c>
      <c r="AG1234" s="169">
        <v>0.999816757524394</v>
      </c>
      <c r="AH1234" s="169">
        <v>0.993043648655269</v>
      </c>
      <c r="AI1234" s="169">
        <v>0.998274114708174</v>
      </c>
      <c r="AJ1234" s="356">
        <v>0.92</v>
      </c>
      <c r="AK1234" s="169">
        <v>0.971400872515754</v>
      </c>
      <c r="AL1234" s="169">
        <v>0.970792259948886</v>
      </c>
      <c r="AM1234" s="169">
        <v>0.980320699708455</v>
      </c>
      <c r="AN1234" s="169">
        <v>0.981351602917938</v>
      </c>
      <c r="AO1234" s="168">
        <v>0.99</v>
      </c>
      <c r="AP1234" s="358">
        <v>1</v>
      </c>
      <c r="AQ1234" s="358">
        <v>1</v>
      </c>
      <c r="AR1234" s="358">
        <v>1</v>
      </c>
      <c r="AS1234" s="359">
        <v>1</v>
      </c>
      <c r="AT1234" s="364">
        <v>0.0721861525408278</v>
      </c>
      <c r="AU1234" s="361">
        <v>0.202898550724638</v>
      </c>
      <c r="AV1234" s="362">
        <v>0.0192307692307692</v>
      </c>
      <c r="AW1234" s="362">
        <v>0</v>
      </c>
      <c r="AX1234" s="362">
        <v>0.0498640072529465</v>
      </c>
      <c r="AY1234" s="142"/>
      <c r="AZ1234" s="140"/>
    </row>
    <row r="1235" spans="1:52">
      <c r="A1235" s="138"/>
      <c r="B1235" s="142"/>
      <c r="C1235" s="172" t="s">
        <v>1972</v>
      </c>
      <c r="D1235" s="166" t="s">
        <v>26</v>
      </c>
      <c r="E1235" s="166" t="s">
        <v>1973</v>
      </c>
      <c r="F1235" s="167" t="s">
        <v>2320</v>
      </c>
      <c r="G1235" s="195" t="s">
        <v>2321</v>
      </c>
      <c r="H1235" s="195" t="s">
        <v>2321</v>
      </c>
      <c r="I1235" s="195" t="s">
        <v>2321</v>
      </c>
      <c r="J1235" s="195" t="s">
        <v>2321</v>
      </c>
      <c r="K1235" s="168">
        <v>0.9</v>
      </c>
      <c r="L1235" s="169">
        <v>0.971830985915493</v>
      </c>
      <c r="M1235" s="169">
        <v>0.932203389830508</v>
      </c>
      <c r="N1235" s="170">
        <v>1</v>
      </c>
      <c r="O1235" s="170">
        <v>0.970970970970971</v>
      </c>
      <c r="P1235" s="356">
        <v>0.9</v>
      </c>
      <c r="Q1235" s="357">
        <v>0.85208929593589</v>
      </c>
      <c r="R1235" s="169">
        <v>0.975589046911484</v>
      </c>
      <c r="S1235" s="169">
        <v>0.969904963041183</v>
      </c>
      <c r="T1235" s="169">
        <v>0.910290590548344</v>
      </c>
      <c r="U1235" s="356">
        <v>0.9</v>
      </c>
      <c r="V1235" s="169">
        <v>0.757756153405839</v>
      </c>
      <c r="W1235" s="169">
        <v>0.872001698153258</v>
      </c>
      <c r="X1235" s="169">
        <v>0.818725800774375</v>
      </c>
      <c r="Y1235" s="169">
        <v>0.801944475897351</v>
      </c>
      <c r="Z1235" s="356">
        <v>0.92</v>
      </c>
      <c r="AA1235" s="356">
        <v>0.905168539325843</v>
      </c>
      <c r="AB1235" s="356">
        <v>0.88405223585279</v>
      </c>
      <c r="AC1235" s="356">
        <v>0.867415730337079</v>
      </c>
      <c r="AD1235" s="356">
        <v>0.902071300537742</v>
      </c>
      <c r="AE1235" s="356">
        <v>0.92</v>
      </c>
      <c r="AF1235" s="169">
        <v>0.992520438337102</v>
      </c>
      <c r="AG1235" s="169">
        <v>0.992701839744564</v>
      </c>
      <c r="AH1235" s="169">
        <v>0.996984211459996</v>
      </c>
      <c r="AI1235" s="169">
        <v>0.968406764636629</v>
      </c>
      <c r="AJ1235" s="356">
        <v>0.92</v>
      </c>
      <c r="AK1235" s="169">
        <v>0.953919153207409</v>
      </c>
      <c r="AL1235" s="169">
        <v>0.938795247305886</v>
      </c>
      <c r="AM1235" s="169">
        <v>0.953134510042605</v>
      </c>
      <c r="AN1235" s="169">
        <v>0.955330156847508</v>
      </c>
      <c r="AO1235" s="168">
        <v>0.99</v>
      </c>
      <c r="AP1235" s="358">
        <v>1</v>
      </c>
      <c r="AQ1235" s="358">
        <v>1</v>
      </c>
      <c r="AR1235" s="358">
        <v>1</v>
      </c>
      <c r="AS1235" s="359">
        <v>0.999871663244353</v>
      </c>
      <c r="AT1235" s="364">
        <v>0.0721861525408278</v>
      </c>
      <c r="AU1235" s="361">
        <v>0.381578947368421</v>
      </c>
      <c r="AV1235" s="362">
        <v>0.037037037037037</v>
      </c>
      <c r="AW1235" s="362">
        <v>0.0375</v>
      </c>
      <c r="AX1235" s="362">
        <v>0.0974025974025974</v>
      </c>
      <c r="AY1235" s="142"/>
      <c r="AZ1235" s="140"/>
    </row>
    <row r="1236" spans="1:52">
      <c r="A1236" s="138"/>
      <c r="B1236" s="142"/>
      <c r="C1236" s="172" t="s">
        <v>1972</v>
      </c>
      <c r="D1236" s="166" t="s">
        <v>235</v>
      </c>
      <c r="E1236" s="166" t="s">
        <v>1973</v>
      </c>
      <c r="F1236" s="167" t="s">
        <v>2322</v>
      </c>
      <c r="G1236" s="195" t="s">
        <v>2323</v>
      </c>
      <c r="H1236" s="195" t="s">
        <v>2323</v>
      </c>
      <c r="I1236" s="195" t="s">
        <v>2323</v>
      </c>
      <c r="J1236" s="195" t="s">
        <v>2323</v>
      </c>
      <c r="K1236" s="168">
        <v>0.9</v>
      </c>
      <c r="L1236" s="169" t="s">
        <v>40</v>
      </c>
      <c r="M1236" s="169" t="s">
        <v>40</v>
      </c>
      <c r="N1236" s="170" t="s">
        <v>40</v>
      </c>
      <c r="O1236" s="170" t="s">
        <v>40</v>
      </c>
      <c r="P1236" s="356">
        <v>0.9</v>
      </c>
      <c r="Q1236" s="357" t="s">
        <v>40</v>
      </c>
      <c r="R1236" s="169" t="s">
        <v>40</v>
      </c>
      <c r="S1236" s="169" t="s">
        <v>40</v>
      </c>
      <c r="T1236" s="169" t="s">
        <v>40</v>
      </c>
      <c r="U1236" s="356">
        <v>0.9</v>
      </c>
      <c r="V1236" s="169" t="s">
        <v>40</v>
      </c>
      <c r="W1236" s="169" t="s">
        <v>40</v>
      </c>
      <c r="X1236" s="169" t="s">
        <v>40</v>
      </c>
      <c r="Y1236" s="169" t="s">
        <v>40</v>
      </c>
      <c r="Z1236" s="356">
        <v>0.92</v>
      </c>
      <c r="AA1236" s="356" t="s">
        <v>40</v>
      </c>
      <c r="AB1236" s="356" t="s">
        <v>40</v>
      </c>
      <c r="AC1236" s="356" t="s">
        <v>40</v>
      </c>
      <c r="AD1236" s="356" t="s">
        <v>40</v>
      </c>
      <c r="AE1236" s="356">
        <v>0.92</v>
      </c>
      <c r="AF1236" s="169" t="s">
        <v>40</v>
      </c>
      <c r="AG1236" s="169" t="s">
        <v>40</v>
      </c>
      <c r="AH1236" s="169" t="s">
        <v>40</v>
      </c>
      <c r="AI1236" s="169" t="s">
        <v>40</v>
      </c>
      <c r="AJ1236" s="356">
        <v>0.92</v>
      </c>
      <c r="AK1236" s="169" t="s">
        <v>40</v>
      </c>
      <c r="AL1236" s="169" t="s">
        <v>40</v>
      </c>
      <c r="AM1236" s="169" t="s">
        <v>40</v>
      </c>
      <c r="AN1236" s="169" t="s">
        <v>40</v>
      </c>
      <c r="AO1236" s="168">
        <v>0.99</v>
      </c>
      <c r="AP1236" s="358" t="s">
        <v>40</v>
      </c>
      <c r="AQ1236" s="358" t="s">
        <v>40</v>
      </c>
      <c r="AR1236" s="358" t="s">
        <v>40</v>
      </c>
      <c r="AS1236" s="359" t="s">
        <v>40</v>
      </c>
      <c r="AT1236" s="364">
        <v>0.0721861525408278</v>
      </c>
      <c r="AU1236" s="361" t="s">
        <v>40</v>
      </c>
      <c r="AV1236" s="362" t="s">
        <v>40</v>
      </c>
      <c r="AW1236" s="362" t="s">
        <v>40</v>
      </c>
      <c r="AX1236" s="362" t="s">
        <v>40</v>
      </c>
      <c r="AY1236" s="142"/>
      <c r="AZ1236" s="140"/>
    </row>
    <row r="1237" spans="1:52">
      <c r="A1237" s="138"/>
      <c r="B1237" s="142"/>
      <c r="C1237" s="172" t="s">
        <v>1972</v>
      </c>
      <c r="D1237" s="166" t="s">
        <v>26</v>
      </c>
      <c r="E1237" s="166" t="s">
        <v>1973</v>
      </c>
      <c r="F1237" s="167" t="s">
        <v>2324</v>
      </c>
      <c r="G1237" s="195" t="s">
        <v>2325</v>
      </c>
      <c r="H1237" s="195" t="s">
        <v>2325</v>
      </c>
      <c r="I1237" s="195" t="s">
        <v>2325</v>
      </c>
      <c r="J1237" s="195" t="s">
        <v>2325</v>
      </c>
      <c r="K1237" s="168">
        <v>0.9</v>
      </c>
      <c r="L1237" s="169">
        <v>0.914285714285714</v>
      </c>
      <c r="M1237" s="169">
        <v>0.814814814814815</v>
      </c>
      <c r="N1237" s="170">
        <v>0.827586206896552</v>
      </c>
      <c r="O1237" s="170">
        <v>0.905764966740576</v>
      </c>
      <c r="P1237" s="356">
        <v>0.9</v>
      </c>
      <c r="Q1237" s="357">
        <v>0.958652007648184</v>
      </c>
      <c r="R1237" s="169">
        <v>0.98671096345515</v>
      </c>
      <c r="S1237" s="169">
        <v>0.986451849139509</v>
      </c>
      <c r="T1237" s="169">
        <v>0.972610880017287</v>
      </c>
      <c r="U1237" s="356">
        <v>0.9</v>
      </c>
      <c r="V1237" s="169">
        <v>0.873565965583174</v>
      </c>
      <c r="W1237" s="169">
        <v>0.925011865211201</v>
      </c>
      <c r="X1237" s="169">
        <v>0.872940314902966</v>
      </c>
      <c r="Y1237" s="169">
        <v>0.883366646858625</v>
      </c>
      <c r="Z1237" s="356">
        <v>0.92</v>
      </c>
      <c r="AA1237" s="356">
        <v>0.937033084311633</v>
      </c>
      <c r="AB1237" s="356">
        <v>0.948484848484848</v>
      </c>
      <c r="AC1237" s="356">
        <v>0.92901878914405</v>
      </c>
      <c r="AD1237" s="356">
        <v>0.939643770390618</v>
      </c>
      <c r="AE1237" s="356">
        <v>0.92</v>
      </c>
      <c r="AF1237" s="169">
        <v>0.987987644434275</v>
      </c>
      <c r="AG1237" s="169">
        <v>0.985955056179775</v>
      </c>
      <c r="AH1237" s="169">
        <v>0.77079107505071</v>
      </c>
      <c r="AI1237" s="169">
        <v>0.976178146038322</v>
      </c>
      <c r="AJ1237" s="356">
        <v>0.92</v>
      </c>
      <c r="AK1237" s="169">
        <v>0.9601640304628</v>
      </c>
      <c r="AL1237" s="169">
        <v>0.965450435905715</v>
      </c>
      <c r="AM1237" s="169">
        <v>0.969470404984424</v>
      </c>
      <c r="AN1237" s="169">
        <v>0.967247961131355</v>
      </c>
      <c r="AO1237" s="168">
        <v>0.99</v>
      </c>
      <c r="AP1237" s="358">
        <v>1</v>
      </c>
      <c r="AQ1237" s="358">
        <v>1</v>
      </c>
      <c r="AR1237" s="358">
        <v>1</v>
      </c>
      <c r="AS1237" s="359">
        <v>1</v>
      </c>
      <c r="AT1237" s="364">
        <v>0.0721861525408278</v>
      </c>
      <c r="AU1237" s="361">
        <v>0.170731707317073</v>
      </c>
      <c r="AV1237" s="362">
        <v>0.0909090909090909</v>
      </c>
      <c r="AW1237" s="362">
        <v>0.0789473684210526</v>
      </c>
      <c r="AX1237" s="362">
        <v>0.0669745958429561</v>
      </c>
      <c r="AY1237" s="142"/>
      <c r="AZ1237" s="140"/>
    </row>
    <row r="1238" spans="1:52">
      <c r="A1238" s="138"/>
      <c r="B1238" s="142"/>
      <c r="C1238" s="172" t="s">
        <v>1972</v>
      </c>
      <c r="D1238" s="166" t="s">
        <v>235</v>
      </c>
      <c r="E1238" s="166" t="s">
        <v>1973</v>
      </c>
      <c r="F1238" s="167" t="s">
        <v>2326</v>
      </c>
      <c r="G1238" s="195" t="s">
        <v>2327</v>
      </c>
      <c r="H1238" s="195" t="s">
        <v>2327</v>
      </c>
      <c r="I1238" s="195" t="s">
        <v>2327</v>
      </c>
      <c r="J1238" s="195" t="s">
        <v>2327</v>
      </c>
      <c r="K1238" s="168">
        <v>0.9</v>
      </c>
      <c r="L1238" s="169" t="s">
        <v>40</v>
      </c>
      <c r="M1238" s="169" t="s">
        <v>40</v>
      </c>
      <c r="N1238" s="170" t="s">
        <v>40</v>
      </c>
      <c r="O1238" s="170" t="s">
        <v>40</v>
      </c>
      <c r="P1238" s="356">
        <v>0.9</v>
      </c>
      <c r="Q1238" s="357" t="s">
        <v>40</v>
      </c>
      <c r="R1238" s="169" t="s">
        <v>40</v>
      </c>
      <c r="S1238" s="169" t="s">
        <v>40</v>
      </c>
      <c r="T1238" s="169">
        <v>0</v>
      </c>
      <c r="U1238" s="356">
        <v>0.9</v>
      </c>
      <c r="V1238" s="169" t="s">
        <v>40</v>
      </c>
      <c r="W1238" s="169" t="s">
        <v>40</v>
      </c>
      <c r="X1238" s="169" t="s">
        <v>40</v>
      </c>
      <c r="Y1238" s="169">
        <v>1</v>
      </c>
      <c r="Z1238" s="356">
        <v>0.92</v>
      </c>
      <c r="AA1238" s="356" t="s">
        <v>40</v>
      </c>
      <c r="AB1238" s="356" t="s">
        <v>40</v>
      </c>
      <c r="AC1238" s="356" t="s">
        <v>40</v>
      </c>
      <c r="AD1238" s="356">
        <v>1</v>
      </c>
      <c r="AE1238" s="356">
        <v>0.92</v>
      </c>
      <c r="AF1238" s="169" t="s">
        <v>40</v>
      </c>
      <c r="AG1238" s="169" t="s">
        <v>40</v>
      </c>
      <c r="AH1238" s="169" t="s">
        <v>40</v>
      </c>
      <c r="AI1238" s="169">
        <v>0.525674217907228</v>
      </c>
      <c r="AJ1238" s="356">
        <v>0.92</v>
      </c>
      <c r="AK1238" s="169" t="s">
        <v>40</v>
      </c>
      <c r="AL1238" s="169" t="s">
        <v>40</v>
      </c>
      <c r="AM1238" s="169" t="s">
        <v>40</v>
      </c>
      <c r="AN1238" s="169">
        <v>1</v>
      </c>
      <c r="AO1238" s="168">
        <v>0.99</v>
      </c>
      <c r="AP1238" s="358" t="s">
        <v>40</v>
      </c>
      <c r="AQ1238" s="358" t="s">
        <v>40</v>
      </c>
      <c r="AR1238" s="358" t="s">
        <v>40</v>
      </c>
      <c r="AS1238" s="359">
        <v>1</v>
      </c>
      <c r="AT1238" s="364">
        <v>0.0721861525408278</v>
      </c>
      <c r="AU1238" s="361" t="s">
        <v>40</v>
      </c>
      <c r="AV1238" s="362" t="s">
        <v>40</v>
      </c>
      <c r="AW1238" s="362" t="s">
        <v>40</v>
      </c>
      <c r="AX1238" s="362" t="s">
        <v>40</v>
      </c>
      <c r="AY1238" s="142"/>
      <c r="AZ1238" s="140"/>
    </row>
    <row r="1239" spans="1:52">
      <c r="A1239" s="138"/>
      <c r="B1239" s="142"/>
      <c r="C1239" s="172" t="s">
        <v>1972</v>
      </c>
      <c r="D1239" s="166" t="s">
        <v>26</v>
      </c>
      <c r="E1239" s="166" t="s">
        <v>1973</v>
      </c>
      <c r="F1239" s="167" t="s">
        <v>2328</v>
      </c>
      <c r="G1239" s="195" t="s">
        <v>2329</v>
      </c>
      <c r="H1239" s="195" t="s">
        <v>2329</v>
      </c>
      <c r="I1239" s="195" t="s">
        <v>2329</v>
      </c>
      <c r="J1239" s="195" t="s">
        <v>2329</v>
      </c>
      <c r="K1239" s="168">
        <v>0.9</v>
      </c>
      <c r="L1239" s="169">
        <v>0.909090909090909</v>
      </c>
      <c r="M1239" s="169">
        <v>0.92</v>
      </c>
      <c r="N1239" s="170">
        <v>0.946428571428571</v>
      </c>
      <c r="O1239" s="170">
        <v>0.937643020594966</v>
      </c>
      <c r="P1239" s="356">
        <v>0.9</v>
      </c>
      <c r="Q1239" s="357">
        <v>0.961518858307849</v>
      </c>
      <c r="R1239" s="169">
        <v>0.9654157468727</v>
      </c>
      <c r="S1239" s="169">
        <v>0.966442953020134</v>
      </c>
      <c r="T1239" s="169">
        <v>0.96690016672864</v>
      </c>
      <c r="U1239" s="356">
        <v>0.9</v>
      </c>
      <c r="V1239" s="169">
        <v>0.890545361875637</v>
      </c>
      <c r="W1239" s="169">
        <v>0.939661515820456</v>
      </c>
      <c r="X1239" s="169">
        <v>0.924344112263575</v>
      </c>
      <c r="Y1239" s="169">
        <v>0.923472753661433</v>
      </c>
      <c r="Z1239" s="356">
        <v>0.92</v>
      </c>
      <c r="AA1239" s="356">
        <v>0.950564212788823</v>
      </c>
      <c r="AB1239" s="356">
        <v>0.954671600370028</v>
      </c>
      <c r="AC1239" s="356">
        <v>0.95</v>
      </c>
      <c r="AD1239" s="356">
        <v>0.955210300038671</v>
      </c>
      <c r="AE1239" s="356">
        <v>0.92</v>
      </c>
      <c r="AF1239" s="169">
        <v>0.999751655629139</v>
      </c>
      <c r="AG1239" s="169">
        <v>0.998727650170763</v>
      </c>
      <c r="AH1239" s="169">
        <v>0.997874382885354</v>
      </c>
      <c r="AI1239" s="169">
        <v>0.986655823294419</v>
      </c>
      <c r="AJ1239" s="356">
        <v>0.92</v>
      </c>
      <c r="AK1239" s="169">
        <v>0.969412976313079</v>
      </c>
      <c r="AL1239" s="169">
        <v>0.970838006729691</v>
      </c>
      <c r="AM1239" s="169">
        <v>0.975244971634863</v>
      </c>
      <c r="AN1239" s="169">
        <v>0.975398516507766</v>
      </c>
      <c r="AO1239" s="168">
        <v>0.99</v>
      </c>
      <c r="AP1239" s="358">
        <v>1</v>
      </c>
      <c r="AQ1239" s="358">
        <v>1</v>
      </c>
      <c r="AR1239" s="358">
        <v>1</v>
      </c>
      <c r="AS1239" s="359">
        <v>1</v>
      </c>
      <c r="AT1239" s="364">
        <v>0.0721861525408278</v>
      </c>
      <c r="AU1239" s="361">
        <v>0.409090909090909</v>
      </c>
      <c r="AV1239" s="362">
        <v>0.027027027027027</v>
      </c>
      <c r="AW1239" s="362">
        <v>0</v>
      </c>
      <c r="AX1239" s="362">
        <v>0.1005859375</v>
      </c>
      <c r="AY1239" s="142"/>
      <c r="AZ1239" s="140"/>
    </row>
    <row r="1240" spans="1:52">
      <c r="A1240" s="138"/>
      <c r="B1240" s="142"/>
      <c r="C1240" s="172" t="s">
        <v>1972</v>
      </c>
      <c r="D1240" s="166" t="s">
        <v>26</v>
      </c>
      <c r="E1240" s="166" t="s">
        <v>1973</v>
      </c>
      <c r="F1240" s="167" t="s">
        <v>2330</v>
      </c>
      <c r="G1240" s="195" t="s">
        <v>2331</v>
      </c>
      <c r="H1240" s="195" t="s">
        <v>2331</v>
      </c>
      <c r="I1240" s="195" t="s">
        <v>2331</v>
      </c>
      <c r="J1240" s="195" t="s">
        <v>2331</v>
      </c>
      <c r="K1240" s="168">
        <v>0.9</v>
      </c>
      <c r="L1240" s="169">
        <v>0.897435897435897</v>
      </c>
      <c r="M1240" s="169">
        <v>0.970588235294118</v>
      </c>
      <c r="N1240" s="170">
        <v>0.941176470588235</v>
      </c>
      <c r="O1240" s="170">
        <v>0.935992578849722</v>
      </c>
      <c r="P1240" s="356">
        <v>0.9</v>
      </c>
      <c r="Q1240" s="357">
        <v>0.979578813018507</v>
      </c>
      <c r="R1240" s="169">
        <v>0.972038834951456</v>
      </c>
      <c r="S1240" s="169">
        <v>0.970880211780278</v>
      </c>
      <c r="T1240" s="169">
        <v>0.966820072750658</v>
      </c>
      <c r="U1240" s="356">
        <v>0.9</v>
      </c>
      <c r="V1240" s="169">
        <v>0.890661561369921</v>
      </c>
      <c r="W1240" s="169">
        <v>0.925825242718447</v>
      </c>
      <c r="X1240" s="169">
        <v>0.911978821972204</v>
      </c>
      <c r="Y1240" s="169">
        <v>0.910237343998071</v>
      </c>
      <c r="Z1240" s="356">
        <v>0.92</v>
      </c>
      <c r="AA1240" s="356">
        <v>0.945382323733863</v>
      </c>
      <c r="AB1240" s="356">
        <v>0.935543278084715</v>
      </c>
      <c r="AC1240" s="356">
        <v>0.940695296523517</v>
      </c>
      <c r="AD1240" s="356">
        <v>0.940945712236892</v>
      </c>
      <c r="AE1240" s="356">
        <v>0.92</v>
      </c>
      <c r="AF1240" s="169">
        <v>0.994489092996556</v>
      </c>
      <c r="AG1240" s="169">
        <v>0.647924655989172</v>
      </c>
      <c r="AH1240" s="169">
        <v>0.668131868131868</v>
      </c>
      <c r="AI1240" s="169">
        <v>0.8768996762574</v>
      </c>
      <c r="AJ1240" s="356">
        <v>0.92</v>
      </c>
      <c r="AK1240" s="169">
        <v>0.971263360785001</v>
      </c>
      <c r="AL1240" s="169">
        <v>0.960393335154329</v>
      </c>
      <c r="AM1240" s="169">
        <v>0.970395673213777</v>
      </c>
      <c r="AN1240" s="169">
        <v>0.970115949790252</v>
      </c>
      <c r="AO1240" s="168">
        <v>0.99</v>
      </c>
      <c r="AP1240" s="358">
        <v>1</v>
      </c>
      <c r="AQ1240" s="358">
        <v>1</v>
      </c>
      <c r="AR1240" s="358">
        <v>1</v>
      </c>
      <c r="AS1240" s="359">
        <v>1</v>
      </c>
      <c r="AT1240" s="364">
        <v>0.0721861525408278</v>
      </c>
      <c r="AU1240" s="361">
        <v>0.268292682926829</v>
      </c>
      <c r="AV1240" s="362">
        <v>0.0333333333333333</v>
      </c>
      <c r="AW1240" s="362">
        <v>0</v>
      </c>
      <c r="AX1240" s="362">
        <v>0.0819672131147541</v>
      </c>
      <c r="AY1240" s="142"/>
      <c r="AZ1240" s="140"/>
    </row>
    <row r="1241" spans="1:52">
      <c r="A1241" s="138"/>
      <c r="B1241" s="142"/>
      <c r="C1241" s="172" t="s">
        <v>1972</v>
      </c>
      <c r="D1241" s="166" t="s">
        <v>235</v>
      </c>
      <c r="E1241" s="166" t="s">
        <v>1973</v>
      </c>
      <c r="F1241" s="167" t="s">
        <v>2332</v>
      </c>
      <c r="G1241" s="195" t="s">
        <v>2333</v>
      </c>
      <c r="H1241" s="195" t="s">
        <v>2333</v>
      </c>
      <c r="I1241" s="195" t="s">
        <v>2333</v>
      </c>
      <c r="J1241" s="195" t="s">
        <v>2333</v>
      </c>
      <c r="K1241" s="168">
        <v>0.9</v>
      </c>
      <c r="L1241" s="169" t="s">
        <v>40</v>
      </c>
      <c r="M1241" s="169" t="s">
        <v>40</v>
      </c>
      <c r="N1241" s="170" t="s">
        <v>40</v>
      </c>
      <c r="O1241" s="170" t="s">
        <v>40</v>
      </c>
      <c r="P1241" s="356">
        <v>0.9</v>
      </c>
      <c r="Q1241" s="357">
        <v>1</v>
      </c>
      <c r="R1241" s="169">
        <v>0.5</v>
      </c>
      <c r="S1241" s="169">
        <v>0</v>
      </c>
      <c r="T1241" s="169">
        <v>0.582417582417582</v>
      </c>
      <c r="U1241" s="356">
        <v>0.9</v>
      </c>
      <c r="V1241" s="169">
        <v>1</v>
      </c>
      <c r="W1241" s="169">
        <v>1</v>
      </c>
      <c r="X1241" s="169">
        <v>1</v>
      </c>
      <c r="Y1241" s="169">
        <v>0.956043956043956</v>
      </c>
      <c r="Z1241" s="356">
        <v>0.92</v>
      </c>
      <c r="AA1241" s="356" t="s">
        <v>40</v>
      </c>
      <c r="AB1241" s="356" t="s">
        <v>40</v>
      </c>
      <c r="AC1241" s="356">
        <v>1</v>
      </c>
      <c r="AD1241" s="356">
        <v>1</v>
      </c>
      <c r="AE1241" s="356">
        <v>0.92</v>
      </c>
      <c r="AF1241" s="169">
        <v>0.577582329718655</v>
      </c>
      <c r="AG1241" s="169">
        <v>0.996605874100557</v>
      </c>
      <c r="AH1241" s="169">
        <v>0.99893039957216</v>
      </c>
      <c r="AI1241" s="169">
        <v>0.962101370534568</v>
      </c>
      <c r="AJ1241" s="356">
        <v>0.92</v>
      </c>
      <c r="AK1241" s="169">
        <v>1</v>
      </c>
      <c r="AL1241" s="169">
        <v>1</v>
      </c>
      <c r="AM1241" s="169">
        <v>1</v>
      </c>
      <c r="AN1241" s="169">
        <v>0.957983193277311</v>
      </c>
      <c r="AO1241" s="168">
        <v>0.99</v>
      </c>
      <c r="AP1241" s="358">
        <v>1</v>
      </c>
      <c r="AQ1241" s="358">
        <v>1</v>
      </c>
      <c r="AR1241" s="358">
        <v>1</v>
      </c>
      <c r="AS1241" s="359">
        <v>1</v>
      </c>
      <c r="AT1241" s="364">
        <v>0.0721861525408278</v>
      </c>
      <c r="AU1241" s="361">
        <v>0</v>
      </c>
      <c r="AV1241" s="362">
        <v>0</v>
      </c>
      <c r="AW1241" s="362">
        <v>0</v>
      </c>
      <c r="AX1241" s="362">
        <v>0</v>
      </c>
      <c r="AY1241" s="142"/>
      <c r="AZ1241" s="140"/>
    </row>
    <row r="1242" spans="1:52">
      <c r="A1242" s="138"/>
      <c r="B1242" s="142"/>
      <c r="C1242" s="172" t="s">
        <v>1972</v>
      </c>
      <c r="D1242" s="166" t="s">
        <v>26</v>
      </c>
      <c r="E1242" s="166" t="s">
        <v>1973</v>
      </c>
      <c r="F1242" s="167" t="s">
        <v>2334</v>
      </c>
      <c r="G1242" s="195" t="s">
        <v>2335</v>
      </c>
      <c r="H1242" s="195" t="s">
        <v>2335</v>
      </c>
      <c r="I1242" s="195" t="s">
        <v>2335</v>
      </c>
      <c r="J1242" s="195" t="s">
        <v>2335</v>
      </c>
      <c r="K1242" s="168">
        <v>0.9</v>
      </c>
      <c r="L1242" s="169">
        <v>0.96551724137931</v>
      </c>
      <c r="M1242" s="169">
        <v>0.92</v>
      </c>
      <c r="N1242" s="170">
        <v>0.963636363636364</v>
      </c>
      <c r="O1242" s="170">
        <v>0.94792973651192</v>
      </c>
      <c r="P1242" s="356">
        <v>0.9</v>
      </c>
      <c r="Q1242" s="357">
        <v>0.949115367743822</v>
      </c>
      <c r="R1242" s="169">
        <v>0.993419387496836</v>
      </c>
      <c r="S1242" s="169">
        <v>0.987092678798138</v>
      </c>
      <c r="T1242" s="169">
        <v>0.953035533702968</v>
      </c>
      <c r="U1242" s="356">
        <v>0.9</v>
      </c>
      <c r="V1242" s="169">
        <v>0.826436613539991</v>
      </c>
      <c r="W1242" s="169">
        <v>0.900531511009871</v>
      </c>
      <c r="X1242" s="169">
        <v>0.904993652137114</v>
      </c>
      <c r="Y1242" s="169">
        <v>0.860710674059351</v>
      </c>
      <c r="Z1242" s="356">
        <v>0.92</v>
      </c>
      <c r="AA1242" s="356">
        <v>0.923864363403711</v>
      </c>
      <c r="AB1242" s="356">
        <v>0.928686327077748</v>
      </c>
      <c r="AC1242" s="356">
        <v>0.94017094017094</v>
      </c>
      <c r="AD1242" s="356">
        <v>0.927408722791724</v>
      </c>
      <c r="AE1242" s="356">
        <v>0.92</v>
      </c>
      <c r="AF1242" s="169">
        <v>0.998258995191511</v>
      </c>
      <c r="AG1242" s="169">
        <v>0.993343439003493</v>
      </c>
      <c r="AH1242" s="169">
        <v>0.987338893100834</v>
      </c>
      <c r="AI1242" s="169">
        <v>0.988515886074876</v>
      </c>
      <c r="AJ1242" s="356">
        <v>0.92</v>
      </c>
      <c r="AK1242" s="169">
        <v>0.95429659604856</v>
      </c>
      <c r="AL1242" s="169">
        <v>0.955123796423659</v>
      </c>
      <c r="AM1242" s="169">
        <v>0.969627405968568</v>
      </c>
      <c r="AN1242" s="169">
        <v>0.960248983796117</v>
      </c>
      <c r="AO1242" s="168">
        <v>0.99</v>
      </c>
      <c r="AP1242" s="358">
        <v>1</v>
      </c>
      <c r="AQ1242" s="358">
        <v>1</v>
      </c>
      <c r="AR1242" s="358">
        <v>1</v>
      </c>
      <c r="AS1242" s="359">
        <v>1</v>
      </c>
      <c r="AT1242" s="364">
        <v>0.0721861525408278</v>
      </c>
      <c r="AU1242" s="361">
        <v>0.216666666666667</v>
      </c>
      <c r="AV1242" s="362">
        <v>0.0483870967741935</v>
      </c>
      <c r="AW1242" s="362">
        <v>0.0350877192982456</v>
      </c>
      <c r="AX1242" s="362">
        <v>0.0682571239231279</v>
      </c>
      <c r="AY1242" s="142"/>
      <c r="AZ1242" s="140"/>
    </row>
    <row r="1243" spans="1:52">
      <c r="A1243" s="138"/>
      <c r="B1243" s="142"/>
      <c r="C1243" s="172" t="s">
        <v>1972</v>
      </c>
      <c r="D1243" s="166" t="s">
        <v>235</v>
      </c>
      <c r="E1243" s="166" t="s">
        <v>1973</v>
      </c>
      <c r="F1243" s="167" t="s">
        <v>2336</v>
      </c>
      <c r="G1243" s="195" t="s">
        <v>2337</v>
      </c>
      <c r="H1243" s="195" t="s">
        <v>2337</v>
      </c>
      <c r="I1243" s="195" t="s">
        <v>2337</v>
      </c>
      <c r="J1243" s="195" t="s">
        <v>2337</v>
      </c>
      <c r="K1243" s="168">
        <v>0.9</v>
      </c>
      <c r="L1243" s="169" t="s">
        <v>40</v>
      </c>
      <c r="M1243" s="169" t="s">
        <v>40</v>
      </c>
      <c r="N1243" s="170" t="s">
        <v>40</v>
      </c>
      <c r="O1243" s="170" t="s">
        <v>40</v>
      </c>
      <c r="P1243" s="356">
        <v>0.9</v>
      </c>
      <c r="Q1243" s="357" t="s">
        <v>40</v>
      </c>
      <c r="R1243" s="169" t="s">
        <v>40</v>
      </c>
      <c r="S1243" s="169" t="s">
        <v>40</v>
      </c>
      <c r="T1243" s="169">
        <v>0</v>
      </c>
      <c r="U1243" s="356">
        <v>0.9</v>
      </c>
      <c r="V1243" s="169" t="s">
        <v>40</v>
      </c>
      <c r="W1243" s="169" t="s">
        <v>40</v>
      </c>
      <c r="X1243" s="169" t="s">
        <v>40</v>
      </c>
      <c r="Y1243" s="169">
        <v>1</v>
      </c>
      <c r="Z1243" s="356">
        <v>0.92</v>
      </c>
      <c r="AA1243" s="356" t="s">
        <v>40</v>
      </c>
      <c r="AB1243" s="356" t="s">
        <v>40</v>
      </c>
      <c r="AC1243" s="356" t="s">
        <v>40</v>
      </c>
      <c r="AD1243" s="356" t="s">
        <v>40</v>
      </c>
      <c r="AE1243" s="356">
        <v>0.92</v>
      </c>
      <c r="AF1243" s="169" t="s">
        <v>40</v>
      </c>
      <c r="AG1243" s="169" t="s">
        <v>40</v>
      </c>
      <c r="AH1243" s="169" t="s">
        <v>40</v>
      </c>
      <c r="AI1243" s="169" t="s">
        <v>40</v>
      </c>
      <c r="AJ1243" s="356">
        <v>0.92</v>
      </c>
      <c r="AK1243" s="169" t="s">
        <v>40</v>
      </c>
      <c r="AL1243" s="169" t="s">
        <v>40</v>
      </c>
      <c r="AM1243" s="169" t="s">
        <v>40</v>
      </c>
      <c r="AN1243" s="169">
        <v>1</v>
      </c>
      <c r="AO1243" s="168">
        <v>0.99</v>
      </c>
      <c r="AP1243" s="358" t="s">
        <v>40</v>
      </c>
      <c r="AQ1243" s="358" t="s">
        <v>40</v>
      </c>
      <c r="AR1243" s="358" t="s">
        <v>40</v>
      </c>
      <c r="AS1243" s="359" t="s">
        <v>40</v>
      </c>
      <c r="AT1243" s="364">
        <v>0.0721861525408278</v>
      </c>
      <c r="AU1243" s="361" t="s">
        <v>40</v>
      </c>
      <c r="AV1243" s="362" t="s">
        <v>40</v>
      </c>
      <c r="AW1243" s="362" t="s">
        <v>40</v>
      </c>
      <c r="AX1243" s="362" t="s">
        <v>40</v>
      </c>
      <c r="AY1243" s="142"/>
      <c r="AZ1243" s="140"/>
    </row>
    <row r="1244" spans="1:52">
      <c r="A1244" s="138"/>
      <c r="B1244" s="142"/>
      <c r="C1244" s="172" t="s">
        <v>1972</v>
      </c>
      <c r="D1244" s="166" t="s">
        <v>235</v>
      </c>
      <c r="E1244" s="166" t="s">
        <v>1973</v>
      </c>
      <c r="F1244" s="167" t="s">
        <v>2338</v>
      </c>
      <c r="G1244" s="195" t="s">
        <v>2339</v>
      </c>
      <c r="H1244" s="195" t="s">
        <v>2339</v>
      </c>
      <c r="I1244" s="195" t="s">
        <v>2339</v>
      </c>
      <c r="J1244" s="195" t="s">
        <v>2339</v>
      </c>
      <c r="K1244" s="168">
        <v>0.9</v>
      </c>
      <c r="L1244" s="169" t="s">
        <v>40</v>
      </c>
      <c r="M1244" s="169" t="s">
        <v>40</v>
      </c>
      <c r="N1244" s="170" t="s">
        <v>40</v>
      </c>
      <c r="O1244" s="170" t="s">
        <v>40</v>
      </c>
      <c r="P1244" s="356">
        <v>0.9</v>
      </c>
      <c r="Q1244" s="357">
        <v>0</v>
      </c>
      <c r="R1244" s="169">
        <v>0</v>
      </c>
      <c r="S1244" s="169">
        <v>0</v>
      </c>
      <c r="T1244" s="169">
        <v>0</v>
      </c>
      <c r="U1244" s="356">
        <v>0.9</v>
      </c>
      <c r="V1244" s="169">
        <v>1</v>
      </c>
      <c r="W1244" s="169">
        <v>1</v>
      </c>
      <c r="X1244" s="169">
        <v>1</v>
      </c>
      <c r="Y1244" s="169">
        <v>0.989690721649485</v>
      </c>
      <c r="Z1244" s="356">
        <v>0.92</v>
      </c>
      <c r="AA1244" s="356" t="s">
        <v>40</v>
      </c>
      <c r="AB1244" s="356">
        <v>1</v>
      </c>
      <c r="AC1244" s="356">
        <v>1</v>
      </c>
      <c r="AD1244" s="356">
        <v>1</v>
      </c>
      <c r="AE1244" s="356">
        <v>0.92</v>
      </c>
      <c r="AF1244" s="169">
        <v>0.997840328270103</v>
      </c>
      <c r="AG1244" s="169">
        <v>0.995368142444658</v>
      </c>
      <c r="AH1244" s="169">
        <v>0.946997929606625</v>
      </c>
      <c r="AI1244" s="169">
        <v>0.899610384469665</v>
      </c>
      <c r="AJ1244" s="356">
        <v>0.92</v>
      </c>
      <c r="AK1244" s="169">
        <v>1</v>
      </c>
      <c r="AL1244" s="169">
        <v>1</v>
      </c>
      <c r="AM1244" s="169">
        <v>1</v>
      </c>
      <c r="AN1244" s="169">
        <v>1</v>
      </c>
      <c r="AO1244" s="168">
        <v>0.99</v>
      </c>
      <c r="AP1244" s="358">
        <v>1</v>
      </c>
      <c r="AQ1244" s="358">
        <v>1</v>
      </c>
      <c r="AR1244" s="358">
        <v>1</v>
      </c>
      <c r="AS1244" s="359">
        <v>1</v>
      </c>
      <c r="AT1244" s="364">
        <v>0.0721861525408278</v>
      </c>
      <c r="AU1244" s="361" t="s">
        <v>40</v>
      </c>
      <c r="AV1244" s="362" t="s">
        <v>40</v>
      </c>
      <c r="AW1244" s="362" t="s">
        <v>40</v>
      </c>
      <c r="AX1244" s="362" t="s">
        <v>40</v>
      </c>
      <c r="AY1244" s="142"/>
      <c r="AZ1244" s="140"/>
    </row>
    <row r="1245" spans="1:52">
      <c r="A1245" s="138"/>
      <c r="B1245" s="142"/>
      <c r="C1245" s="172" t="s">
        <v>1972</v>
      </c>
      <c r="D1245" s="166" t="s">
        <v>135</v>
      </c>
      <c r="E1245" s="166" t="s">
        <v>1973</v>
      </c>
      <c r="F1245" s="167" t="s">
        <v>2340</v>
      </c>
      <c r="G1245" s="195" t="s">
        <v>2341</v>
      </c>
      <c r="H1245" s="195" t="s">
        <v>2341</v>
      </c>
      <c r="I1245" s="195" t="s">
        <v>2341</v>
      </c>
      <c r="J1245" s="195" t="s">
        <v>2341</v>
      </c>
      <c r="K1245" s="168">
        <v>0.9</v>
      </c>
      <c r="L1245" s="169" t="s">
        <v>40</v>
      </c>
      <c r="M1245" s="169" t="s">
        <v>40</v>
      </c>
      <c r="N1245" s="170" t="s">
        <v>40</v>
      </c>
      <c r="O1245" s="170" t="s">
        <v>40</v>
      </c>
      <c r="P1245" s="356">
        <v>0.9</v>
      </c>
      <c r="Q1245" s="357" t="s">
        <v>40</v>
      </c>
      <c r="R1245" s="169">
        <v>0</v>
      </c>
      <c r="S1245" s="169" t="s">
        <v>40</v>
      </c>
      <c r="T1245" s="169">
        <v>0</v>
      </c>
      <c r="U1245" s="356">
        <v>0.9</v>
      </c>
      <c r="V1245" s="169" t="s">
        <v>40</v>
      </c>
      <c r="W1245" s="169">
        <v>1</v>
      </c>
      <c r="X1245" s="169" t="s">
        <v>40</v>
      </c>
      <c r="Y1245" s="169">
        <v>0.941176470588235</v>
      </c>
      <c r="Z1245" s="356">
        <v>0.92</v>
      </c>
      <c r="AA1245" s="356" t="s">
        <v>40</v>
      </c>
      <c r="AB1245" s="356" t="s">
        <v>40</v>
      </c>
      <c r="AC1245" s="356" t="s">
        <v>40</v>
      </c>
      <c r="AD1245" s="356">
        <v>1</v>
      </c>
      <c r="AE1245" s="356">
        <v>0.92</v>
      </c>
      <c r="AF1245" s="169">
        <v>0.99442767587648</v>
      </c>
      <c r="AG1245" s="169">
        <v>0.99756130605609</v>
      </c>
      <c r="AH1245" s="169">
        <v>0.96513470681458</v>
      </c>
      <c r="AI1245" s="169">
        <v>0.98545552892742</v>
      </c>
      <c r="AJ1245" s="356">
        <v>0.92</v>
      </c>
      <c r="AK1245" s="169" t="s">
        <v>40</v>
      </c>
      <c r="AL1245" s="169">
        <v>1</v>
      </c>
      <c r="AM1245" s="169" t="s">
        <v>40</v>
      </c>
      <c r="AN1245" s="169">
        <v>0.933333333333333</v>
      </c>
      <c r="AO1245" s="168">
        <v>0.99</v>
      </c>
      <c r="AP1245" s="358">
        <v>1</v>
      </c>
      <c r="AQ1245" s="358">
        <v>1</v>
      </c>
      <c r="AR1245" s="358">
        <v>1</v>
      </c>
      <c r="AS1245" s="359">
        <v>1</v>
      </c>
      <c r="AT1245" s="364">
        <v>0.0721861525408278</v>
      </c>
      <c r="AU1245" s="361" t="s">
        <v>40</v>
      </c>
      <c r="AV1245" s="362" t="s">
        <v>40</v>
      </c>
      <c r="AW1245" s="362" t="s">
        <v>40</v>
      </c>
      <c r="AX1245" s="362" t="s">
        <v>40</v>
      </c>
      <c r="AY1245" s="142"/>
      <c r="AZ1245" s="140"/>
    </row>
    <row r="1246" spans="1:52">
      <c r="A1246" s="138"/>
      <c r="B1246" s="142"/>
      <c r="C1246" s="172" t="s">
        <v>1972</v>
      </c>
      <c r="D1246" s="166" t="s">
        <v>26</v>
      </c>
      <c r="E1246" s="166" t="s">
        <v>1973</v>
      </c>
      <c r="F1246" s="167" t="s">
        <v>2342</v>
      </c>
      <c r="G1246" s="195" t="s">
        <v>2343</v>
      </c>
      <c r="H1246" s="195" t="s">
        <v>2343</v>
      </c>
      <c r="I1246" s="195" t="s">
        <v>2343</v>
      </c>
      <c r="J1246" s="195" t="s">
        <v>2343</v>
      </c>
      <c r="K1246" s="168">
        <v>0.9</v>
      </c>
      <c r="L1246" s="169">
        <v>0.909090909090909</v>
      </c>
      <c r="M1246" s="169">
        <v>0.909090909090909</v>
      </c>
      <c r="N1246" s="170">
        <v>0.943661971830986</v>
      </c>
      <c r="O1246" s="170">
        <v>0.945722171113155</v>
      </c>
      <c r="P1246" s="356">
        <v>0.9</v>
      </c>
      <c r="Q1246" s="357">
        <v>0.884020882383048</v>
      </c>
      <c r="R1246" s="169">
        <v>0.959126984126984</v>
      </c>
      <c r="S1246" s="169">
        <v>0.939525184472249</v>
      </c>
      <c r="T1246" s="169">
        <v>0.926102190059764</v>
      </c>
      <c r="U1246" s="356">
        <v>0.9</v>
      </c>
      <c r="V1246" s="169">
        <v>0.833248029481011</v>
      </c>
      <c r="W1246" s="169">
        <v>0.909920634920635</v>
      </c>
      <c r="X1246" s="169">
        <v>0.883381456528713</v>
      </c>
      <c r="Y1246" s="169">
        <v>0.884811830523361</v>
      </c>
      <c r="Z1246" s="356">
        <v>0.92</v>
      </c>
      <c r="AA1246" s="356">
        <v>0.833477135461605</v>
      </c>
      <c r="AB1246" s="356">
        <v>0.93012238452428</v>
      </c>
      <c r="AC1246" s="356">
        <v>0.891534391534392</v>
      </c>
      <c r="AD1246" s="356">
        <v>0.894646099668018</v>
      </c>
      <c r="AE1246" s="356">
        <v>0.92</v>
      </c>
      <c r="AF1246" s="169">
        <v>0.998300764655905</v>
      </c>
      <c r="AG1246" s="169">
        <v>0.995469522240527</v>
      </c>
      <c r="AH1246" s="169">
        <v>0.996141656331818</v>
      </c>
      <c r="AI1246" s="169">
        <v>0.994972911679476</v>
      </c>
      <c r="AJ1246" s="356">
        <v>0.92</v>
      </c>
      <c r="AK1246" s="169">
        <v>0.923235999669121</v>
      </c>
      <c r="AL1246" s="169">
        <v>0.95246897280169</v>
      </c>
      <c r="AM1246" s="169">
        <v>0.942725298588491</v>
      </c>
      <c r="AN1246" s="169">
        <v>0.951780215951311</v>
      </c>
      <c r="AO1246" s="168">
        <v>0.99</v>
      </c>
      <c r="AP1246" s="358">
        <v>1</v>
      </c>
      <c r="AQ1246" s="358">
        <v>1</v>
      </c>
      <c r="AR1246" s="358">
        <v>1</v>
      </c>
      <c r="AS1246" s="359">
        <v>1</v>
      </c>
      <c r="AT1246" s="364">
        <v>0.0721861525408278</v>
      </c>
      <c r="AU1246" s="361">
        <v>0.0828402366863905</v>
      </c>
      <c r="AV1246" s="362">
        <v>0.05</v>
      </c>
      <c r="AW1246" s="362">
        <v>0.0333333333333333</v>
      </c>
      <c r="AX1246" s="362">
        <v>0.0614770459081836</v>
      </c>
      <c r="AY1246" s="142"/>
      <c r="AZ1246" s="140"/>
    </row>
    <row r="1247" spans="1:52">
      <c r="A1247" s="138"/>
      <c r="B1247" s="142"/>
      <c r="C1247" s="172" t="s">
        <v>1972</v>
      </c>
      <c r="D1247" s="166" t="s">
        <v>26</v>
      </c>
      <c r="E1247" s="166" t="s">
        <v>1973</v>
      </c>
      <c r="F1247" s="167" t="s">
        <v>2344</v>
      </c>
      <c r="G1247" s="198" t="s">
        <v>2345</v>
      </c>
      <c r="H1247" s="198" t="s">
        <v>2345</v>
      </c>
      <c r="I1247" s="198" t="s">
        <v>2345</v>
      </c>
      <c r="J1247" s="198" t="s">
        <v>2345</v>
      </c>
      <c r="K1247" s="168">
        <v>0.9</v>
      </c>
      <c r="L1247" s="169" t="s">
        <v>40</v>
      </c>
      <c r="M1247" s="169" t="s">
        <v>40</v>
      </c>
      <c r="N1247" s="170" t="s">
        <v>40</v>
      </c>
      <c r="O1247" s="170" t="s">
        <v>40</v>
      </c>
      <c r="P1247" s="356">
        <v>0.9</v>
      </c>
      <c r="Q1247" s="357">
        <v>0</v>
      </c>
      <c r="R1247" s="169">
        <v>0</v>
      </c>
      <c r="S1247" s="169">
        <v>0</v>
      </c>
      <c r="T1247" s="169">
        <v>0</v>
      </c>
      <c r="U1247" s="356">
        <v>0.9</v>
      </c>
      <c r="V1247" s="169">
        <v>1</v>
      </c>
      <c r="W1247" s="169">
        <v>1</v>
      </c>
      <c r="X1247" s="169">
        <v>1</v>
      </c>
      <c r="Y1247" s="169">
        <v>0.994487320837927</v>
      </c>
      <c r="Z1247" s="356">
        <v>0.92</v>
      </c>
      <c r="AA1247" s="356">
        <v>1</v>
      </c>
      <c r="AB1247" s="356">
        <v>1</v>
      </c>
      <c r="AC1247" s="356">
        <v>1</v>
      </c>
      <c r="AD1247" s="356">
        <v>1</v>
      </c>
      <c r="AE1247" s="356">
        <v>0.92</v>
      </c>
      <c r="AF1247" s="169">
        <v>0.998995983935743</v>
      </c>
      <c r="AG1247" s="169">
        <v>0.996222851746931</v>
      </c>
      <c r="AH1247" s="169">
        <v>0.987157534246575</v>
      </c>
      <c r="AI1247" s="169">
        <v>0.996141850525586</v>
      </c>
      <c r="AJ1247" s="356">
        <v>0.92</v>
      </c>
      <c r="AK1247" s="169">
        <v>1</v>
      </c>
      <c r="AL1247" s="169">
        <v>1</v>
      </c>
      <c r="AM1247" s="169">
        <v>1</v>
      </c>
      <c r="AN1247" s="169">
        <v>0.998326359832636</v>
      </c>
      <c r="AO1247" s="168">
        <v>0.99</v>
      </c>
      <c r="AP1247" s="358">
        <v>1</v>
      </c>
      <c r="AQ1247" s="358">
        <v>1</v>
      </c>
      <c r="AR1247" s="358">
        <v>1</v>
      </c>
      <c r="AS1247" s="359">
        <v>1</v>
      </c>
      <c r="AT1247" s="364">
        <v>0.0721861525408278</v>
      </c>
      <c r="AU1247" s="361" t="s">
        <v>40</v>
      </c>
      <c r="AV1247" s="362" t="s">
        <v>40</v>
      </c>
      <c r="AW1247" s="362" t="s">
        <v>40</v>
      </c>
      <c r="AX1247" s="362" t="s">
        <v>40</v>
      </c>
      <c r="AY1247" s="142"/>
      <c r="AZ1247" s="140"/>
    </row>
    <row r="1248" spans="1:52">
      <c r="A1248" s="138"/>
      <c r="B1248" s="142"/>
      <c r="C1248" s="172" t="s">
        <v>1972</v>
      </c>
      <c r="D1248" s="166" t="s">
        <v>26</v>
      </c>
      <c r="E1248" s="166" t="s">
        <v>1973</v>
      </c>
      <c r="F1248" s="167" t="s">
        <v>2346</v>
      </c>
      <c r="G1248" s="195" t="s">
        <v>2347</v>
      </c>
      <c r="H1248" s="195" t="s">
        <v>2347</v>
      </c>
      <c r="I1248" s="195" t="s">
        <v>2347</v>
      </c>
      <c r="J1248" s="195" t="s">
        <v>2347</v>
      </c>
      <c r="K1248" s="168">
        <v>0.9</v>
      </c>
      <c r="L1248" s="169">
        <v>0.942307692307692</v>
      </c>
      <c r="M1248" s="169">
        <v>0.957446808510638</v>
      </c>
      <c r="N1248" s="170">
        <v>0.962962962962963</v>
      </c>
      <c r="O1248" s="170">
        <v>0.956152758132956</v>
      </c>
      <c r="P1248" s="356">
        <v>0.9</v>
      </c>
      <c r="Q1248" s="357">
        <v>0.984968684759917</v>
      </c>
      <c r="R1248" s="169">
        <v>0.956916099773243</v>
      </c>
      <c r="S1248" s="169">
        <v>0.979518072289157</v>
      </c>
      <c r="T1248" s="169">
        <v>0.97199830292745</v>
      </c>
      <c r="U1248" s="356">
        <v>0.9</v>
      </c>
      <c r="V1248" s="169">
        <v>0.862212943632568</v>
      </c>
      <c r="W1248" s="169">
        <v>0.917989417989418</v>
      </c>
      <c r="X1248" s="169">
        <v>0.887048192771084</v>
      </c>
      <c r="Y1248" s="169">
        <v>0.883033315150413</v>
      </c>
      <c r="Z1248" s="356">
        <v>0.92</v>
      </c>
      <c r="AA1248" s="356">
        <v>0.919540229885057</v>
      </c>
      <c r="AB1248" s="356">
        <v>0.947806354009077</v>
      </c>
      <c r="AC1248" s="356">
        <v>0.956772334293948</v>
      </c>
      <c r="AD1248" s="356">
        <v>0.913968858519099</v>
      </c>
      <c r="AE1248" s="356">
        <v>0.92</v>
      </c>
      <c r="AF1248" s="169">
        <v>0.879720952610055</v>
      </c>
      <c r="AG1248" s="169">
        <v>0.746844563042028</v>
      </c>
      <c r="AH1248" s="169">
        <v>0.917472924187726</v>
      </c>
      <c r="AI1248" s="169">
        <v>0.950149756388796</v>
      </c>
      <c r="AJ1248" s="356">
        <v>0.92</v>
      </c>
      <c r="AK1248" s="169">
        <v>0.950168918918919</v>
      </c>
      <c r="AL1248" s="169">
        <v>0.967506297229219</v>
      </c>
      <c r="AM1248" s="169">
        <v>0.968858993522671</v>
      </c>
      <c r="AN1248" s="169">
        <v>0.948902208302199</v>
      </c>
      <c r="AO1248" s="168">
        <v>0.99</v>
      </c>
      <c r="AP1248" s="358">
        <v>1</v>
      </c>
      <c r="AQ1248" s="358">
        <v>1</v>
      </c>
      <c r="AR1248" s="358">
        <v>1</v>
      </c>
      <c r="AS1248" s="359">
        <v>0.999899929950966</v>
      </c>
      <c r="AT1248" s="364">
        <v>0.0721861525408278</v>
      </c>
      <c r="AU1248" s="361">
        <v>0.266666666666667</v>
      </c>
      <c r="AV1248" s="362">
        <v>0.1875</v>
      </c>
      <c r="AW1248" s="362">
        <v>0.0645161290322581</v>
      </c>
      <c r="AX1248" s="362">
        <v>0.10207100591716</v>
      </c>
      <c r="AY1248" s="142"/>
      <c r="AZ1248" s="140"/>
    </row>
    <row r="1249" spans="1:52">
      <c r="A1249" s="138"/>
      <c r="B1249" s="142"/>
      <c r="C1249" s="172" t="s">
        <v>1972</v>
      </c>
      <c r="D1249" s="166" t="s">
        <v>26</v>
      </c>
      <c r="E1249" s="166" t="s">
        <v>1973</v>
      </c>
      <c r="F1249" s="167" t="s">
        <v>2348</v>
      </c>
      <c r="G1249" s="195" t="s">
        <v>2349</v>
      </c>
      <c r="H1249" s="195" t="s">
        <v>2349</v>
      </c>
      <c r="I1249" s="195" t="s">
        <v>2349</v>
      </c>
      <c r="J1249" s="195" t="s">
        <v>2349</v>
      </c>
      <c r="K1249" s="168">
        <v>0.9</v>
      </c>
      <c r="L1249" s="169">
        <v>0.963636363636364</v>
      </c>
      <c r="M1249" s="169">
        <v>0.938775510204082</v>
      </c>
      <c r="N1249" s="170">
        <v>0.938775510204082</v>
      </c>
      <c r="O1249" s="170">
        <v>0.95210355987055</v>
      </c>
      <c r="P1249" s="356">
        <v>0.9</v>
      </c>
      <c r="Q1249" s="357">
        <v>0.965870880968393</v>
      </c>
      <c r="R1249" s="169">
        <v>0.974876033057851</v>
      </c>
      <c r="S1249" s="169">
        <v>0.973478939157566</v>
      </c>
      <c r="T1249" s="169">
        <v>0.938369302752432</v>
      </c>
      <c r="U1249" s="356">
        <v>0.9</v>
      </c>
      <c r="V1249" s="169">
        <v>0.868359112306658</v>
      </c>
      <c r="W1249" s="169">
        <v>0.900165289256198</v>
      </c>
      <c r="X1249" s="169">
        <v>0.86947477899116</v>
      </c>
      <c r="Y1249" s="169">
        <v>0.87939399866102</v>
      </c>
      <c r="Z1249" s="356">
        <v>0.92</v>
      </c>
      <c r="AA1249" s="356">
        <v>0.923413566739606</v>
      </c>
      <c r="AB1249" s="356">
        <v>0.927350427350427</v>
      </c>
      <c r="AC1249" s="356">
        <v>0.926686217008798</v>
      </c>
      <c r="AD1249" s="356">
        <v>0.916441136671177</v>
      </c>
      <c r="AE1249" s="356">
        <v>0.92</v>
      </c>
      <c r="AF1249" s="169">
        <v>0.995584141307478</v>
      </c>
      <c r="AG1249" s="169">
        <v>0.99606710008829</v>
      </c>
      <c r="AH1249" s="169">
        <v>0.845158343483557</v>
      </c>
      <c r="AI1249" s="169">
        <v>0.987213761024568</v>
      </c>
      <c r="AJ1249" s="356">
        <v>0.92</v>
      </c>
      <c r="AK1249" s="169">
        <v>0.958612211446524</v>
      </c>
      <c r="AL1249" s="169">
        <v>0.950124125479576</v>
      </c>
      <c r="AM1249" s="169">
        <v>0.962030905077263</v>
      </c>
      <c r="AN1249" s="169">
        <v>0.957016404338238</v>
      </c>
      <c r="AO1249" s="168">
        <v>0.99</v>
      </c>
      <c r="AP1249" s="358">
        <v>1</v>
      </c>
      <c r="AQ1249" s="358">
        <v>1</v>
      </c>
      <c r="AR1249" s="358">
        <v>1</v>
      </c>
      <c r="AS1249" s="359">
        <v>1</v>
      </c>
      <c r="AT1249" s="364">
        <v>0.0721861525408278</v>
      </c>
      <c r="AU1249" s="361">
        <v>0.189189189189189</v>
      </c>
      <c r="AV1249" s="362">
        <v>0.0357142857142857</v>
      </c>
      <c r="AW1249" s="362">
        <v>0.0652173913043478</v>
      </c>
      <c r="AX1249" s="362">
        <v>0.0779816513761468</v>
      </c>
      <c r="AY1249" s="142"/>
      <c r="AZ1249" s="140"/>
    </row>
    <row r="1250" spans="1:52">
      <c r="A1250" s="138"/>
      <c r="B1250" s="142"/>
      <c r="C1250" s="172" t="s">
        <v>1972</v>
      </c>
      <c r="D1250" s="166" t="s">
        <v>26</v>
      </c>
      <c r="E1250" s="166" t="s">
        <v>1973</v>
      </c>
      <c r="F1250" s="167" t="s">
        <v>2350</v>
      </c>
      <c r="G1250" s="195" t="s">
        <v>2351</v>
      </c>
      <c r="H1250" s="195" t="s">
        <v>2351</v>
      </c>
      <c r="I1250" s="195" t="s">
        <v>2351</v>
      </c>
      <c r="J1250" s="195" t="s">
        <v>2351</v>
      </c>
      <c r="K1250" s="168">
        <v>0.9</v>
      </c>
      <c r="L1250" s="169">
        <v>1</v>
      </c>
      <c r="M1250" s="169">
        <v>1</v>
      </c>
      <c r="N1250" s="170">
        <v>1</v>
      </c>
      <c r="O1250" s="170">
        <v>0.981240981240981</v>
      </c>
      <c r="P1250" s="356">
        <v>0.9</v>
      </c>
      <c r="Q1250" s="357">
        <v>0.91044776119403</v>
      </c>
      <c r="R1250" s="169">
        <v>0.97591680350301</v>
      </c>
      <c r="S1250" s="169">
        <v>0.971818582122413</v>
      </c>
      <c r="T1250" s="169">
        <v>0.951255617940066</v>
      </c>
      <c r="U1250" s="356">
        <v>0.9</v>
      </c>
      <c r="V1250" s="169">
        <v>0.894677555618136</v>
      </c>
      <c r="W1250" s="169">
        <v>0.914066776135742</v>
      </c>
      <c r="X1250" s="169">
        <v>0.905328049317481</v>
      </c>
      <c r="Y1250" s="169">
        <v>0.901177600256058</v>
      </c>
      <c r="Z1250" s="356">
        <v>0.92</v>
      </c>
      <c r="AA1250" s="356">
        <v>0.926829268292683</v>
      </c>
      <c r="AB1250" s="356">
        <v>0.92174913693901</v>
      </c>
      <c r="AC1250" s="356">
        <v>0.935135135135135</v>
      </c>
      <c r="AD1250" s="356">
        <v>0.929025367156208</v>
      </c>
      <c r="AE1250" s="356">
        <v>0.92</v>
      </c>
      <c r="AF1250" s="169">
        <v>0.994210195091252</v>
      </c>
      <c r="AG1250" s="169">
        <v>0.98269706124691</v>
      </c>
      <c r="AH1250" s="169">
        <v>0.983866859132207</v>
      </c>
      <c r="AI1250" s="169">
        <v>0.985930283683562</v>
      </c>
      <c r="AJ1250" s="356">
        <v>0.92</v>
      </c>
      <c r="AK1250" s="169">
        <v>0.964560503613896</v>
      </c>
      <c r="AL1250" s="169">
        <v>0.955860534124629</v>
      </c>
      <c r="AM1250" s="169">
        <v>0.970098410295231</v>
      </c>
      <c r="AN1250" s="169">
        <v>0.966606921862331</v>
      </c>
      <c r="AO1250" s="168">
        <v>0.99</v>
      </c>
      <c r="AP1250" s="358">
        <v>1</v>
      </c>
      <c r="AQ1250" s="358">
        <v>1</v>
      </c>
      <c r="AR1250" s="358">
        <v>1</v>
      </c>
      <c r="AS1250" s="359">
        <v>1</v>
      </c>
      <c r="AT1250" s="364">
        <v>0.0721861525408278</v>
      </c>
      <c r="AU1250" s="361">
        <v>0.0833333333333333</v>
      </c>
      <c r="AV1250" s="362">
        <v>0.0333333333333333</v>
      </c>
      <c r="AW1250" s="362">
        <v>0.03125</v>
      </c>
      <c r="AX1250" s="362">
        <v>0.0303285593934288</v>
      </c>
      <c r="AY1250" s="142"/>
      <c r="AZ1250" s="140"/>
    </row>
    <row r="1251" spans="1:52">
      <c r="A1251" s="138"/>
      <c r="B1251" s="142"/>
      <c r="C1251" s="172" t="s">
        <v>1972</v>
      </c>
      <c r="D1251" s="166" t="s">
        <v>235</v>
      </c>
      <c r="E1251" s="166" t="s">
        <v>1973</v>
      </c>
      <c r="F1251" s="167" t="s">
        <v>2352</v>
      </c>
      <c r="G1251" s="195" t="s">
        <v>2353</v>
      </c>
      <c r="H1251" s="195" t="s">
        <v>2353</v>
      </c>
      <c r="I1251" s="195" t="s">
        <v>2353</v>
      </c>
      <c r="J1251" s="195" t="s">
        <v>2353</v>
      </c>
      <c r="K1251" s="168">
        <v>0.9</v>
      </c>
      <c r="L1251" s="169" t="s">
        <v>40</v>
      </c>
      <c r="M1251" s="169" t="s">
        <v>40</v>
      </c>
      <c r="N1251" s="170" t="s">
        <v>40</v>
      </c>
      <c r="O1251" s="170" t="s">
        <v>40</v>
      </c>
      <c r="P1251" s="356">
        <v>0.9</v>
      </c>
      <c r="Q1251" s="357">
        <v>0.37248322147651</v>
      </c>
      <c r="R1251" s="169">
        <v>0.44949494949495</v>
      </c>
      <c r="S1251" s="169">
        <v>0.51063829787234</v>
      </c>
      <c r="T1251" s="169">
        <v>0.394391953672661</v>
      </c>
      <c r="U1251" s="356">
        <v>0.9</v>
      </c>
      <c r="V1251" s="169">
        <v>0.979865771812081</v>
      </c>
      <c r="W1251" s="169">
        <v>1</v>
      </c>
      <c r="X1251" s="169">
        <v>1</v>
      </c>
      <c r="Y1251" s="169">
        <v>0.99634257848217</v>
      </c>
      <c r="Z1251" s="356">
        <v>0.92</v>
      </c>
      <c r="AA1251" s="356">
        <v>1</v>
      </c>
      <c r="AB1251" s="356">
        <v>0.966101694915254</v>
      </c>
      <c r="AC1251" s="356">
        <v>1</v>
      </c>
      <c r="AD1251" s="356">
        <v>0.994897959183674</v>
      </c>
      <c r="AE1251" s="356">
        <v>0.92</v>
      </c>
      <c r="AF1251" s="169">
        <v>0.949395527976891</v>
      </c>
      <c r="AG1251" s="169">
        <v>0.91531656892953</v>
      </c>
      <c r="AH1251" s="169">
        <v>0.895401618314585</v>
      </c>
      <c r="AI1251" s="169">
        <v>0.963103465990145</v>
      </c>
      <c r="AJ1251" s="356">
        <v>0.92</v>
      </c>
      <c r="AK1251" s="169">
        <v>0.99390243902439</v>
      </c>
      <c r="AL1251" s="169">
        <v>0.992217898832685</v>
      </c>
      <c r="AM1251" s="169">
        <v>1</v>
      </c>
      <c r="AN1251" s="169">
        <v>0.997211247966535</v>
      </c>
      <c r="AO1251" s="168">
        <v>0.99</v>
      </c>
      <c r="AP1251" s="358">
        <v>1</v>
      </c>
      <c r="AQ1251" s="358">
        <v>1</v>
      </c>
      <c r="AR1251" s="358">
        <v>1</v>
      </c>
      <c r="AS1251" s="359">
        <v>1</v>
      </c>
      <c r="AT1251" s="364">
        <v>0.0721861525408278</v>
      </c>
      <c r="AU1251" s="361" t="s">
        <v>40</v>
      </c>
      <c r="AV1251" s="362" t="s">
        <v>40</v>
      </c>
      <c r="AW1251" s="362" t="s">
        <v>40</v>
      </c>
      <c r="AX1251" s="362">
        <v>0</v>
      </c>
      <c r="AY1251" s="142"/>
      <c r="AZ1251" s="140"/>
    </row>
    <row r="1252" spans="1:52">
      <c r="A1252" s="138"/>
      <c r="B1252" s="142"/>
      <c r="C1252" s="172" t="s">
        <v>1972</v>
      </c>
      <c r="D1252" s="166" t="s">
        <v>235</v>
      </c>
      <c r="E1252" s="166" t="s">
        <v>1973</v>
      </c>
      <c r="F1252" s="167" t="s">
        <v>2354</v>
      </c>
      <c r="G1252" s="195" t="s">
        <v>2355</v>
      </c>
      <c r="H1252" s="195" t="s">
        <v>2355</v>
      </c>
      <c r="I1252" s="195" t="s">
        <v>2355</v>
      </c>
      <c r="J1252" s="195" t="s">
        <v>2355</v>
      </c>
      <c r="K1252" s="168">
        <v>0.9</v>
      </c>
      <c r="L1252" s="169" t="s">
        <v>40</v>
      </c>
      <c r="M1252" s="169" t="s">
        <v>40</v>
      </c>
      <c r="N1252" s="170" t="s">
        <v>40</v>
      </c>
      <c r="O1252" s="170" t="s">
        <v>40</v>
      </c>
      <c r="P1252" s="356">
        <v>0.9</v>
      </c>
      <c r="Q1252" s="357">
        <v>0</v>
      </c>
      <c r="R1252" s="169" t="s">
        <v>40</v>
      </c>
      <c r="S1252" s="169" t="s">
        <v>40</v>
      </c>
      <c r="T1252" s="169">
        <v>0</v>
      </c>
      <c r="U1252" s="356">
        <v>0.9</v>
      </c>
      <c r="V1252" s="169">
        <v>0</v>
      </c>
      <c r="W1252" s="169" t="s">
        <v>40</v>
      </c>
      <c r="X1252" s="169" t="s">
        <v>40</v>
      </c>
      <c r="Y1252" s="169">
        <v>0.964285714285714</v>
      </c>
      <c r="Z1252" s="356">
        <v>0.92</v>
      </c>
      <c r="AA1252" s="356" t="s">
        <v>40</v>
      </c>
      <c r="AB1252" s="356" t="s">
        <v>40</v>
      </c>
      <c r="AC1252" s="356" t="s">
        <v>40</v>
      </c>
      <c r="AD1252" s="356">
        <v>1</v>
      </c>
      <c r="AE1252" s="356">
        <v>0.92</v>
      </c>
      <c r="AF1252" s="169">
        <v>0.991835585585586</v>
      </c>
      <c r="AG1252" s="169">
        <v>0.994468846591833</v>
      </c>
      <c r="AH1252" s="169">
        <v>0.936474876334288</v>
      </c>
      <c r="AI1252" s="169">
        <v>0.981551729599595</v>
      </c>
      <c r="AJ1252" s="356">
        <v>0.92</v>
      </c>
      <c r="AK1252" s="169">
        <v>0</v>
      </c>
      <c r="AL1252" s="169" t="s">
        <v>40</v>
      </c>
      <c r="AM1252" s="169" t="s">
        <v>40</v>
      </c>
      <c r="AN1252" s="169">
        <v>0.944444444444444</v>
      </c>
      <c r="AO1252" s="168">
        <v>0.99</v>
      </c>
      <c r="AP1252" s="358">
        <v>1</v>
      </c>
      <c r="AQ1252" s="358">
        <v>1</v>
      </c>
      <c r="AR1252" s="358">
        <v>1</v>
      </c>
      <c r="AS1252" s="359">
        <v>1</v>
      </c>
      <c r="AT1252" s="364">
        <v>0.0721861525408278</v>
      </c>
      <c r="AU1252" s="361" t="s">
        <v>40</v>
      </c>
      <c r="AV1252" s="362" t="s">
        <v>40</v>
      </c>
      <c r="AW1252" s="362" t="s">
        <v>40</v>
      </c>
      <c r="AX1252" s="362" t="s">
        <v>40</v>
      </c>
      <c r="AY1252" s="142"/>
      <c r="AZ1252" s="140"/>
    </row>
    <row r="1253" spans="1:52">
      <c r="A1253" s="138"/>
      <c r="B1253" s="142"/>
      <c r="C1253" s="172" t="s">
        <v>1972</v>
      </c>
      <c r="D1253" s="166" t="s">
        <v>26</v>
      </c>
      <c r="E1253" s="166" t="s">
        <v>1973</v>
      </c>
      <c r="F1253" s="167" t="s">
        <v>2356</v>
      </c>
      <c r="G1253" s="195" t="s">
        <v>2357</v>
      </c>
      <c r="H1253" s="195" t="s">
        <v>2357</v>
      </c>
      <c r="I1253" s="195" t="s">
        <v>2357</v>
      </c>
      <c r="J1253" s="195" t="s">
        <v>2357</v>
      </c>
      <c r="K1253" s="168">
        <v>0.9</v>
      </c>
      <c r="L1253" s="169">
        <v>0.975609756097561</v>
      </c>
      <c r="M1253" s="169">
        <v>0.9375</v>
      </c>
      <c r="N1253" s="170">
        <v>1</v>
      </c>
      <c r="O1253" s="170">
        <v>0.947606142728094</v>
      </c>
      <c r="P1253" s="356">
        <v>0.9</v>
      </c>
      <c r="Q1253" s="357">
        <v>0.895368782161235</v>
      </c>
      <c r="R1253" s="169">
        <v>0.989939637826962</v>
      </c>
      <c r="S1253" s="169">
        <v>0.988550548112058</v>
      </c>
      <c r="T1253" s="169">
        <v>0.962647913420643</v>
      </c>
      <c r="U1253" s="356">
        <v>0.9</v>
      </c>
      <c r="V1253" s="169">
        <v>0.767238421955403</v>
      </c>
      <c r="W1253" s="169">
        <v>0.873526875538948</v>
      </c>
      <c r="X1253" s="169">
        <v>0.838976857490865</v>
      </c>
      <c r="Y1253" s="169">
        <v>0.816128353055123</v>
      </c>
      <c r="Z1253" s="356">
        <v>0.92</v>
      </c>
      <c r="AA1253" s="356">
        <v>0.890809112333071</v>
      </c>
      <c r="AB1253" s="356">
        <v>0.905292479108635</v>
      </c>
      <c r="AC1253" s="356">
        <v>0.921800947867299</v>
      </c>
      <c r="AD1253" s="356">
        <v>0.896339138172111</v>
      </c>
      <c r="AE1253" s="356">
        <v>0.92</v>
      </c>
      <c r="AF1253" s="169">
        <v>0.932706222865412</v>
      </c>
      <c r="AG1253" s="169">
        <v>0.62946082534958</v>
      </c>
      <c r="AH1253" s="169">
        <v>0.801166159375115</v>
      </c>
      <c r="AI1253" s="169">
        <v>0.963336226496976</v>
      </c>
      <c r="AJ1253" s="356">
        <v>0.92</v>
      </c>
      <c r="AK1253" s="169">
        <v>0.947368421052632</v>
      </c>
      <c r="AL1253" s="169">
        <v>0.936814303128809</v>
      </c>
      <c r="AM1253" s="169">
        <v>0.95703912868092</v>
      </c>
      <c r="AN1253" s="169">
        <v>0.945888583575625</v>
      </c>
      <c r="AO1253" s="168">
        <v>0.99</v>
      </c>
      <c r="AP1253" s="358">
        <v>1</v>
      </c>
      <c r="AQ1253" s="358">
        <v>1</v>
      </c>
      <c r="AR1253" s="358">
        <v>1</v>
      </c>
      <c r="AS1253" s="359">
        <v>1</v>
      </c>
      <c r="AT1253" s="364">
        <v>0.0721861525408278</v>
      </c>
      <c r="AU1253" s="361">
        <v>0.204545454545455</v>
      </c>
      <c r="AV1253" s="362">
        <v>0.0232558139534884</v>
      </c>
      <c r="AW1253" s="362">
        <v>0.0930232558139535</v>
      </c>
      <c r="AX1253" s="362">
        <v>0.0705521472392638</v>
      </c>
      <c r="AY1253" s="142"/>
      <c r="AZ1253" s="140"/>
    </row>
    <row r="1254" spans="1:52">
      <c r="A1254" s="138"/>
      <c r="B1254" s="142"/>
      <c r="C1254" s="172" t="s">
        <v>1972</v>
      </c>
      <c r="D1254" s="166" t="s">
        <v>235</v>
      </c>
      <c r="E1254" s="166" t="s">
        <v>1973</v>
      </c>
      <c r="F1254" s="167" t="s">
        <v>2358</v>
      </c>
      <c r="G1254" s="195" t="s">
        <v>2359</v>
      </c>
      <c r="H1254" s="195" t="s">
        <v>2359</v>
      </c>
      <c r="I1254" s="195" t="s">
        <v>2359</v>
      </c>
      <c r="J1254" s="195" t="s">
        <v>2359</v>
      </c>
      <c r="K1254" s="168">
        <v>0.9</v>
      </c>
      <c r="L1254" s="169" t="s">
        <v>40</v>
      </c>
      <c r="M1254" s="169" t="s">
        <v>40</v>
      </c>
      <c r="N1254" s="170" t="s">
        <v>40</v>
      </c>
      <c r="O1254" s="170" t="s">
        <v>40</v>
      </c>
      <c r="P1254" s="356">
        <v>0.9</v>
      </c>
      <c r="Q1254" s="357">
        <v>0</v>
      </c>
      <c r="R1254" s="169">
        <v>0</v>
      </c>
      <c r="S1254" s="169">
        <v>0</v>
      </c>
      <c r="T1254" s="169">
        <v>0</v>
      </c>
      <c r="U1254" s="356">
        <v>0.9</v>
      </c>
      <c r="V1254" s="169">
        <v>1</v>
      </c>
      <c r="W1254" s="169">
        <v>1</v>
      </c>
      <c r="X1254" s="169">
        <v>1</v>
      </c>
      <c r="Y1254" s="169">
        <v>0.994594594594595</v>
      </c>
      <c r="Z1254" s="356">
        <v>0.92</v>
      </c>
      <c r="AA1254" s="356">
        <v>1</v>
      </c>
      <c r="AB1254" s="356" t="s">
        <v>40</v>
      </c>
      <c r="AC1254" s="356">
        <v>1</v>
      </c>
      <c r="AD1254" s="356">
        <v>1</v>
      </c>
      <c r="AE1254" s="356">
        <v>0.92</v>
      </c>
      <c r="AF1254" s="169">
        <v>0.998849031267984</v>
      </c>
      <c r="AG1254" s="169">
        <v>0.996940113652921</v>
      </c>
      <c r="AH1254" s="169">
        <v>0.924034334763948</v>
      </c>
      <c r="AI1254" s="169">
        <v>0.996469561715551</v>
      </c>
      <c r="AJ1254" s="356">
        <v>0.92</v>
      </c>
      <c r="AK1254" s="169">
        <v>1</v>
      </c>
      <c r="AL1254" s="169">
        <v>1</v>
      </c>
      <c r="AM1254" s="169">
        <v>1</v>
      </c>
      <c r="AN1254" s="169">
        <v>0.996212121212121</v>
      </c>
      <c r="AO1254" s="168">
        <v>0.99</v>
      </c>
      <c r="AP1254" s="358">
        <v>1</v>
      </c>
      <c r="AQ1254" s="358">
        <v>1</v>
      </c>
      <c r="AR1254" s="358">
        <v>1</v>
      </c>
      <c r="AS1254" s="359">
        <v>1</v>
      </c>
      <c r="AT1254" s="364">
        <v>0.0721861525408278</v>
      </c>
      <c r="AU1254" s="361" t="s">
        <v>40</v>
      </c>
      <c r="AV1254" s="362" t="s">
        <v>40</v>
      </c>
      <c r="AW1254" s="362" t="s">
        <v>40</v>
      </c>
      <c r="AX1254" s="362" t="s">
        <v>40</v>
      </c>
      <c r="AY1254" s="142"/>
      <c r="AZ1254" s="140"/>
    </row>
    <row r="1255" spans="1:52">
      <c r="A1255" s="138"/>
      <c r="B1255" s="142"/>
      <c r="C1255" s="172" t="s">
        <v>1972</v>
      </c>
      <c r="D1255" s="166" t="s">
        <v>26</v>
      </c>
      <c r="E1255" s="166" t="s">
        <v>1973</v>
      </c>
      <c r="F1255" s="167" t="s">
        <v>2360</v>
      </c>
      <c r="G1255" s="195" t="s">
        <v>2361</v>
      </c>
      <c r="H1255" s="195" t="s">
        <v>2361</v>
      </c>
      <c r="I1255" s="195" t="s">
        <v>2361</v>
      </c>
      <c r="J1255" s="195" t="s">
        <v>2361</v>
      </c>
      <c r="K1255" s="168">
        <v>0.9</v>
      </c>
      <c r="L1255" s="169">
        <v>0.961538461538462</v>
      </c>
      <c r="M1255" s="169">
        <v>0.953125</v>
      </c>
      <c r="N1255" s="170">
        <v>0.934210526315789</v>
      </c>
      <c r="O1255" s="170">
        <v>0.977725118483412</v>
      </c>
      <c r="P1255" s="356">
        <v>0.9</v>
      </c>
      <c r="Q1255" s="357">
        <v>0.95983294435573</v>
      </c>
      <c r="R1255" s="169">
        <v>0.962654716175843</v>
      </c>
      <c r="S1255" s="169">
        <v>0.97071129707113</v>
      </c>
      <c r="T1255" s="169">
        <v>0.961813643926789</v>
      </c>
      <c r="U1255" s="356">
        <v>0.9</v>
      </c>
      <c r="V1255" s="169">
        <v>0.878024812676575</v>
      </c>
      <c r="W1255" s="169">
        <v>0.908664105847204</v>
      </c>
      <c r="X1255" s="169">
        <v>0.910132799708932</v>
      </c>
      <c r="Y1255" s="169">
        <v>0.885790349417637</v>
      </c>
      <c r="Z1255" s="356">
        <v>0.92</v>
      </c>
      <c r="AA1255" s="356">
        <v>0.920367534456355</v>
      </c>
      <c r="AB1255" s="356">
        <v>0.905990380411019</v>
      </c>
      <c r="AC1255" s="356">
        <v>0.90386521308226</v>
      </c>
      <c r="AD1255" s="356">
        <v>0.894175703667601</v>
      </c>
      <c r="AE1255" s="356">
        <v>0.92</v>
      </c>
      <c r="AF1255" s="169">
        <v>0.998613288315447</v>
      </c>
      <c r="AG1255" s="169">
        <v>0.992977117106572</v>
      </c>
      <c r="AH1255" s="169">
        <v>0.994643052366896</v>
      </c>
      <c r="AI1255" s="169">
        <v>0.993515143558775</v>
      </c>
      <c r="AJ1255" s="356">
        <v>0.92</v>
      </c>
      <c r="AK1255" s="169">
        <v>0.951980198019802</v>
      </c>
      <c r="AL1255" s="169">
        <v>0.937777777777778</v>
      </c>
      <c r="AM1255" s="169">
        <v>0.95759065765212</v>
      </c>
      <c r="AN1255" s="169">
        <v>0.941649934450363</v>
      </c>
      <c r="AO1255" s="168">
        <v>0.99</v>
      </c>
      <c r="AP1255" s="358">
        <v>1</v>
      </c>
      <c r="AQ1255" s="358">
        <v>1</v>
      </c>
      <c r="AR1255" s="358">
        <v>1</v>
      </c>
      <c r="AS1255" s="359">
        <v>1</v>
      </c>
      <c r="AT1255" s="364">
        <v>0.0721861525408278</v>
      </c>
      <c r="AU1255" s="361">
        <v>0.180327868852459</v>
      </c>
      <c r="AV1255" s="362">
        <v>0.0697674418604651</v>
      </c>
      <c r="AW1255" s="362">
        <v>0.0379746835443038</v>
      </c>
      <c r="AX1255" s="362">
        <v>0.0729483282674772</v>
      </c>
      <c r="AY1255" s="142"/>
      <c r="AZ1255" s="140"/>
    </row>
    <row r="1256" spans="1:52">
      <c r="A1256" s="138"/>
      <c r="B1256" s="142"/>
      <c r="C1256" s="172" t="s">
        <v>1972</v>
      </c>
      <c r="D1256" s="166" t="s">
        <v>26</v>
      </c>
      <c r="E1256" s="166" t="s">
        <v>1973</v>
      </c>
      <c r="F1256" s="167" t="s">
        <v>2362</v>
      </c>
      <c r="G1256" s="195" t="s">
        <v>2363</v>
      </c>
      <c r="H1256" s="195" t="s">
        <v>2363</v>
      </c>
      <c r="I1256" s="195" t="s">
        <v>2363</v>
      </c>
      <c r="J1256" s="195" t="s">
        <v>2363</v>
      </c>
      <c r="K1256" s="168">
        <v>0.9</v>
      </c>
      <c r="L1256" s="169">
        <v>1</v>
      </c>
      <c r="M1256" s="169">
        <v>0.857142857142857</v>
      </c>
      <c r="N1256" s="170">
        <v>0.979591836734694</v>
      </c>
      <c r="O1256" s="170">
        <v>0.858288770053476</v>
      </c>
      <c r="P1256" s="356">
        <v>0.9</v>
      </c>
      <c r="Q1256" s="357">
        <v>0.953996637627999</v>
      </c>
      <c r="R1256" s="169">
        <v>0.963919037841009</v>
      </c>
      <c r="S1256" s="169">
        <v>0.904639776171602</v>
      </c>
      <c r="T1256" s="169">
        <v>0.91965003445108</v>
      </c>
      <c r="U1256" s="356">
        <v>0.9</v>
      </c>
      <c r="V1256" s="169">
        <v>0.803301237964237</v>
      </c>
      <c r="W1256" s="169">
        <v>0.873863303021414</v>
      </c>
      <c r="X1256" s="169">
        <v>0.804849615294941</v>
      </c>
      <c r="Y1256" s="169">
        <v>0.787121038125861</v>
      </c>
      <c r="Z1256" s="356">
        <v>0.92</v>
      </c>
      <c r="AA1256" s="356">
        <v>0.828894806924101</v>
      </c>
      <c r="AB1256" s="356">
        <v>0.823185011709602</v>
      </c>
      <c r="AC1256" s="356">
        <v>0.769333333333333</v>
      </c>
      <c r="AD1256" s="356">
        <v>0.806480599046971</v>
      </c>
      <c r="AE1256" s="356">
        <v>0.92</v>
      </c>
      <c r="AF1256" s="169">
        <v>0.825418188809844</v>
      </c>
      <c r="AG1256" s="169">
        <v>0.985569577273499</v>
      </c>
      <c r="AH1256" s="169">
        <v>0.459522214780085</v>
      </c>
      <c r="AI1256" s="169">
        <v>0.913298223002452</v>
      </c>
      <c r="AJ1256" s="356">
        <v>0.92</v>
      </c>
      <c r="AK1256" s="169">
        <v>0.908017402113114</v>
      </c>
      <c r="AL1256" s="169">
        <v>0.906585890170021</v>
      </c>
      <c r="AM1256" s="169">
        <v>0.887477674141695</v>
      </c>
      <c r="AN1256" s="169">
        <v>0.896857267816673</v>
      </c>
      <c r="AO1256" s="168">
        <v>0.99</v>
      </c>
      <c r="AP1256" s="358">
        <v>1</v>
      </c>
      <c r="AQ1256" s="358">
        <v>1</v>
      </c>
      <c r="AR1256" s="358">
        <v>1</v>
      </c>
      <c r="AS1256" s="359">
        <v>1</v>
      </c>
      <c r="AT1256" s="364">
        <v>0.0721861525408278</v>
      </c>
      <c r="AU1256" s="361">
        <v>0.303571428571429</v>
      </c>
      <c r="AV1256" s="362">
        <v>0.133333333333333</v>
      </c>
      <c r="AW1256" s="362">
        <v>0</v>
      </c>
      <c r="AX1256" s="362">
        <v>0.0844954881050041</v>
      </c>
      <c r="AY1256" s="142"/>
      <c r="AZ1256" s="140"/>
    </row>
    <row r="1257" spans="1:52">
      <c r="A1257" s="138"/>
      <c r="B1257" s="142"/>
      <c r="C1257" s="172" t="s">
        <v>1972</v>
      </c>
      <c r="D1257" s="166" t="s">
        <v>26</v>
      </c>
      <c r="E1257" s="166" t="s">
        <v>1973</v>
      </c>
      <c r="F1257" s="167" t="s">
        <v>2364</v>
      </c>
      <c r="G1257" s="195" t="s">
        <v>2365</v>
      </c>
      <c r="H1257" s="195" t="s">
        <v>2365</v>
      </c>
      <c r="I1257" s="195" t="s">
        <v>2365</v>
      </c>
      <c r="J1257" s="195" t="s">
        <v>2365</v>
      </c>
      <c r="K1257" s="168">
        <v>0.9</v>
      </c>
      <c r="L1257" s="169">
        <v>0.970588235294118</v>
      </c>
      <c r="M1257" s="169">
        <v>0.964285714285714</v>
      </c>
      <c r="N1257" s="170">
        <v>1</v>
      </c>
      <c r="O1257" s="170">
        <v>0.990033222591362</v>
      </c>
      <c r="P1257" s="356">
        <v>0.9</v>
      </c>
      <c r="Q1257" s="357">
        <v>0.972123176661264</v>
      </c>
      <c r="R1257" s="169">
        <v>0.983081570996979</v>
      </c>
      <c r="S1257" s="169">
        <v>0.98694123556002</v>
      </c>
      <c r="T1257" s="169">
        <v>0.977301118186527</v>
      </c>
      <c r="U1257" s="356">
        <v>0.9</v>
      </c>
      <c r="V1257" s="169">
        <v>0.918638573743922</v>
      </c>
      <c r="W1257" s="169">
        <v>0.930513595166163</v>
      </c>
      <c r="X1257" s="169">
        <v>0.912606730286288</v>
      </c>
      <c r="Y1257" s="169">
        <v>0.905548277017763</v>
      </c>
      <c r="Z1257" s="356">
        <v>0.92</v>
      </c>
      <c r="AA1257" s="356">
        <v>0.914163090128755</v>
      </c>
      <c r="AB1257" s="356">
        <v>0.916041979010495</v>
      </c>
      <c r="AC1257" s="356">
        <v>0.918539325842697</v>
      </c>
      <c r="AD1257" s="356">
        <v>0.906353559593189</v>
      </c>
      <c r="AE1257" s="356">
        <v>0.92</v>
      </c>
      <c r="AF1257" s="169">
        <v>0.999089943879873</v>
      </c>
      <c r="AG1257" s="169">
        <v>0.999237223493516</v>
      </c>
      <c r="AH1257" s="169">
        <v>0.998633613117314</v>
      </c>
      <c r="AI1257" s="169">
        <v>0.997381982528178</v>
      </c>
      <c r="AJ1257" s="356">
        <v>0.92</v>
      </c>
      <c r="AK1257" s="169">
        <v>0.953488372093023</v>
      </c>
      <c r="AL1257" s="169">
        <v>0.956129032258065</v>
      </c>
      <c r="AM1257" s="169">
        <v>0.958705832269051</v>
      </c>
      <c r="AN1257" s="169">
        <v>0.947654795507777</v>
      </c>
      <c r="AO1257" s="168">
        <v>0.99</v>
      </c>
      <c r="AP1257" s="358">
        <v>1</v>
      </c>
      <c r="AQ1257" s="358">
        <v>1</v>
      </c>
      <c r="AR1257" s="358">
        <v>1</v>
      </c>
      <c r="AS1257" s="359">
        <v>0.999820499012745</v>
      </c>
      <c r="AT1257" s="364">
        <v>0.0721861525408278</v>
      </c>
      <c r="AU1257" s="361">
        <v>0.2</v>
      </c>
      <c r="AV1257" s="362">
        <v>0.0833333333333333</v>
      </c>
      <c r="AW1257" s="362">
        <v>0.142857142857143</v>
      </c>
      <c r="AX1257" s="362">
        <v>0.0780590717299578</v>
      </c>
      <c r="AY1257" s="142"/>
      <c r="AZ1257" s="140"/>
    </row>
    <row r="1258" spans="1:52">
      <c r="A1258" s="138"/>
      <c r="B1258" s="142"/>
      <c r="C1258" s="172" t="s">
        <v>1972</v>
      </c>
      <c r="D1258" s="166" t="s">
        <v>26</v>
      </c>
      <c r="E1258" s="166" t="s">
        <v>1973</v>
      </c>
      <c r="F1258" s="167" t="s">
        <v>2366</v>
      </c>
      <c r="G1258" s="195" t="s">
        <v>2367</v>
      </c>
      <c r="H1258" s="195" t="s">
        <v>2367</v>
      </c>
      <c r="I1258" s="195" t="s">
        <v>2367</v>
      </c>
      <c r="J1258" s="195" t="s">
        <v>2367</v>
      </c>
      <c r="K1258" s="168">
        <v>0.9</v>
      </c>
      <c r="L1258" s="169">
        <v>1</v>
      </c>
      <c r="M1258" s="169">
        <v>0.982142857142857</v>
      </c>
      <c r="N1258" s="170">
        <v>1</v>
      </c>
      <c r="O1258" s="170">
        <v>0.96891495601173</v>
      </c>
      <c r="P1258" s="356">
        <v>0.9</v>
      </c>
      <c r="Q1258" s="357">
        <v>0.986804451510334</v>
      </c>
      <c r="R1258" s="169">
        <v>0.988256549232159</v>
      </c>
      <c r="S1258" s="169">
        <v>0.987034417727487</v>
      </c>
      <c r="T1258" s="169">
        <v>0.981193803646114</v>
      </c>
      <c r="U1258" s="356">
        <v>0.9</v>
      </c>
      <c r="V1258" s="169">
        <v>0.861844197138315</v>
      </c>
      <c r="W1258" s="169">
        <v>0.886178861788618</v>
      </c>
      <c r="X1258" s="169">
        <v>0.883781235266384</v>
      </c>
      <c r="Y1258" s="169">
        <v>0.873617405750426</v>
      </c>
      <c r="Z1258" s="356">
        <v>0.92</v>
      </c>
      <c r="AA1258" s="356">
        <v>0.915124441608169</v>
      </c>
      <c r="AB1258" s="356">
        <v>0.919071873231466</v>
      </c>
      <c r="AC1258" s="356">
        <v>0.930434782608696</v>
      </c>
      <c r="AD1258" s="356">
        <v>0.923283333780556</v>
      </c>
      <c r="AE1258" s="356">
        <v>0.92</v>
      </c>
      <c r="AF1258" s="169">
        <v>0.997633136094675</v>
      </c>
      <c r="AG1258" s="169">
        <v>0.999144568006843</v>
      </c>
      <c r="AH1258" s="169">
        <v>0.996420901932713</v>
      </c>
      <c r="AI1258" s="169">
        <v>0.998537288833951</v>
      </c>
      <c r="AJ1258" s="356">
        <v>0.92</v>
      </c>
      <c r="AK1258" s="169">
        <v>0.94373010821133</v>
      </c>
      <c r="AL1258" s="169">
        <v>0.938506876227898</v>
      </c>
      <c r="AM1258" s="169">
        <v>0.966754510439895</v>
      </c>
      <c r="AN1258" s="169">
        <v>0.951035490246627</v>
      </c>
      <c r="AO1258" s="168">
        <v>0.99</v>
      </c>
      <c r="AP1258" s="358">
        <v>1</v>
      </c>
      <c r="AQ1258" s="358">
        <v>1</v>
      </c>
      <c r="AR1258" s="358">
        <v>1</v>
      </c>
      <c r="AS1258" s="359">
        <v>1</v>
      </c>
      <c r="AT1258" s="364">
        <v>0.0721861525408278</v>
      </c>
      <c r="AU1258" s="361">
        <v>0.428571428571429</v>
      </c>
      <c r="AV1258" s="362">
        <v>0.0227272727272727</v>
      </c>
      <c r="AW1258" s="362">
        <v>0.0175438596491228</v>
      </c>
      <c r="AX1258" s="362">
        <v>0.0888888888888889</v>
      </c>
      <c r="AY1258" s="142"/>
      <c r="AZ1258" s="140"/>
    </row>
    <row r="1259" spans="1:52">
      <c r="A1259" s="138"/>
      <c r="B1259" s="142"/>
      <c r="C1259" s="172" t="s">
        <v>1972</v>
      </c>
      <c r="D1259" s="166" t="s">
        <v>26</v>
      </c>
      <c r="E1259" s="166" t="s">
        <v>1973</v>
      </c>
      <c r="F1259" s="167" t="s">
        <v>2368</v>
      </c>
      <c r="G1259" s="195" t="s">
        <v>2369</v>
      </c>
      <c r="H1259" s="195" t="s">
        <v>2369</v>
      </c>
      <c r="I1259" s="195" t="s">
        <v>2369</v>
      </c>
      <c r="J1259" s="195" t="s">
        <v>2369</v>
      </c>
      <c r="K1259" s="168">
        <v>0.9</v>
      </c>
      <c r="L1259" s="169">
        <v>0.96969696969697</v>
      </c>
      <c r="M1259" s="169">
        <v>0.96551724137931</v>
      </c>
      <c r="N1259" s="170">
        <v>1</v>
      </c>
      <c r="O1259" s="170">
        <v>0.976351351351351</v>
      </c>
      <c r="P1259" s="356">
        <v>0.9</v>
      </c>
      <c r="Q1259" s="357">
        <v>0.982764335432549</v>
      </c>
      <c r="R1259" s="169">
        <v>0.985542168674699</v>
      </c>
      <c r="S1259" s="169">
        <v>0.985117618819011</v>
      </c>
      <c r="T1259" s="169">
        <v>0.984080403843815</v>
      </c>
      <c r="U1259" s="356">
        <v>0.9</v>
      </c>
      <c r="V1259" s="169">
        <v>0.907524030493868</v>
      </c>
      <c r="W1259" s="169">
        <v>0.945180722891566</v>
      </c>
      <c r="X1259" s="169">
        <v>0.939030244839174</v>
      </c>
      <c r="Y1259" s="169">
        <v>0.905759639946479</v>
      </c>
      <c r="Z1259" s="356">
        <v>0.92</v>
      </c>
      <c r="AA1259" s="356">
        <v>0.931526390870185</v>
      </c>
      <c r="AB1259" s="356">
        <v>0.95280612244898</v>
      </c>
      <c r="AC1259" s="356">
        <v>0.975728155339806</v>
      </c>
      <c r="AD1259" s="356">
        <v>0.933941156728941</v>
      </c>
      <c r="AE1259" s="356">
        <v>0.92</v>
      </c>
      <c r="AF1259" s="169">
        <v>0.998960344571513</v>
      </c>
      <c r="AG1259" s="169">
        <v>0.996769175541462</v>
      </c>
      <c r="AH1259" s="169">
        <v>0.994618144541261</v>
      </c>
      <c r="AI1259" s="169">
        <v>0.992909352303763</v>
      </c>
      <c r="AJ1259" s="356">
        <v>0.92</v>
      </c>
      <c r="AK1259" s="169">
        <v>0.954545454545455</v>
      </c>
      <c r="AL1259" s="169">
        <v>0.972597137014315</v>
      </c>
      <c r="AM1259" s="169">
        <v>0.981563126252505</v>
      </c>
      <c r="AN1259" s="169">
        <v>0.961882791676129</v>
      </c>
      <c r="AO1259" s="168">
        <v>0.99</v>
      </c>
      <c r="AP1259" s="358">
        <v>1</v>
      </c>
      <c r="AQ1259" s="358">
        <v>1</v>
      </c>
      <c r="AR1259" s="358">
        <v>1</v>
      </c>
      <c r="AS1259" s="359">
        <v>1</v>
      </c>
      <c r="AT1259" s="364">
        <v>0.0721861525408278</v>
      </c>
      <c r="AU1259" s="361">
        <v>0.357142857142857</v>
      </c>
      <c r="AV1259" s="362">
        <v>0</v>
      </c>
      <c r="AW1259" s="362">
        <v>0.133333333333333</v>
      </c>
      <c r="AX1259" s="362">
        <v>0.118451025056948</v>
      </c>
      <c r="AY1259" s="142"/>
      <c r="AZ1259" s="140"/>
    </row>
    <row r="1260" spans="1:52">
      <c r="A1260" s="138"/>
      <c r="B1260" s="142"/>
      <c r="C1260" s="172" t="s">
        <v>1972</v>
      </c>
      <c r="D1260" s="166" t="s">
        <v>26</v>
      </c>
      <c r="E1260" s="166" t="s">
        <v>1973</v>
      </c>
      <c r="F1260" s="167" t="s">
        <v>2370</v>
      </c>
      <c r="G1260" s="195" t="s">
        <v>2371</v>
      </c>
      <c r="H1260" s="195" t="s">
        <v>2371</v>
      </c>
      <c r="I1260" s="195" t="s">
        <v>2371</v>
      </c>
      <c r="J1260" s="195" t="s">
        <v>2371</v>
      </c>
      <c r="K1260" s="168">
        <v>0.9</v>
      </c>
      <c r="L1260" s="169">
        <v>0.957746478873239</v>
      </c>
      <c r="M1260" s="169">
        <v>0.966101694915254</v>
      </c>
      <c r="N1260" s="170">
        <v>0.984375</v>
      </c>
      <c r="O1260" s="170">
        <v>0.944415034409741</v>
      </c>
      <c r="P1260" s="356">
        <v>0.9</v>
      </c>
      <c r="Q1260" s="357">
        <v>0.953074433656958</v>
      </c>
      <c r="R1260" s="169">
        <v>0.955873213175886</v>
      </c>
      <c r="S1260" s="169">
        <v>0.956577266922095</v>
      </c>
      <c r="T1260" s="169">
        <v>0.953355211561451</v>
      </c>
      <c r="U1260" s="356">
        <v>0.9</v>
      </c>
      <c r="V1260" s="169">
        <v>0.896763754045307</v>
      </c>
      <c r="W1260" s="169">
        <v>0.901491609695463</v>
      </c>
      <c r="X1260" s="169">
        <v>0.899106002554278</v>
      </c>
      <c r="Y1260" s="169">
        <v>0.911644445798086</v>
      </c>
      <c r="Z1260" s="356">
        <v>0.92</v>
      </c>
      <c r="AA1260" s="356">
        <v>0.915824915824916</v>
      </c>
      <c r="AB1260" s="356">
        <v>0.91642484039466</v>
      </c>
      <c r="AC1260" s="356">
        <v>0.917920656634747</v>
      </c>
      <c r="AD1260" s="356">
        <v>0.930270800732037</v>
      </c>
      <c r="AE1260" s="356">
        <v>0.92</v>
      </c>
      <c r="AF1260" s="169">
        <v>0.969081897569035</v>
      </c>
      <c r="AG1260" s="169">
        <v>0.983602421796166</v>
      </c>
      <c r="AH1260" s="169">
        <v>0.994957246217935</v>
      </c>
      <c r="AI1260" s="169">
        <v>0.968054218151614</v>
      </c>
      <c r="AJ1260" s="356">
        <v>0.92</v>
      </c>
      <c r="AK1260" s="169">
        <v>0.948068893528184</v>
      </c>
      <c r="AL1260" s="169">
        <v>0.940902651285165</v>
      </c>
      <c r="AM1260" s="169">
        <v>0.950710288420146</v>
      </c>
      <c r="AN1260" s="169">
        <v>0.963365651379186</v>
      </c>
      <c r="AO1260" s="168">
        <v>0.99</v>
      </c>
      <c r="AP1260" s="358">
        <v>1</v>
      </c>
      <c r="AQ1260" s="358">
        <v>1</v>
      </c>
      <c r="AR1260" s="358">
        <v>1</v>
      </c>
      <c r="AS1260" s="359">
        <v>1</v>
      </c>
      <c r="AT1260" s="364">
        <v>0.0721861525408278</v>
      </c>
      <c r="AU1260" s="361">
        <v>0.311111111111111</v>
      </c>
      <c r="AV1260" s="362">
        <v>0.0277777777777778</v>
      </c>
      <c r="AW1260" s="362">
        <v>0</v>
      </c>
      <c r="AX1260" s="362">
        <v>0.0794621026894866</v>
      </c>
      <c r="AY1260" s="142"/>
      <c r="AZ1260" s="140"/>
    </row>
    <row r="1261" spans="1:52">
      <c r="A1261" s="138"/>
      <c r="B1261" s="142"/>
      <c r="C1261" s="172" t="s">
        <v>1972</v>
      </c>
      <c r="D1261" s="166" t="s">
        <v>235</v>
      </c>
      <c r="E1261" s="166" t="s">
        <v>1973</v>
      </c>
      <c r="F1261" s="167" t="s">
        <v>2372</v>
      </c>
      <c r="G1261" s="195" t="s">
        <v>2373</v>
      </c>
      <c r="H1261" s="195" t="s">
        <v>2373</v>
      </c>
      <c r="I1261" s="195" t="s">
        <v>2373</v>
      </c>
      <c r="J1261" s="195" t="s">
        <v>2373</v>
      </c>
      <c r="K1261" s="168">
        <v>0.9</v>
      </c>
      <c r="L1261" s="169" t="s">
        <v>40</v>
      </c>
      <c r="M1261" s="169" t="s">
        <v>40</v>
      </c>
      <c r="N1261" s="170" t="s">
        <v>40</v>
      </c>
      <c r="O1261" s="170" t="s">
        <v>40</v>
      </c>
      <c r="P1261" s="356">
        <v>0.9</v>
      </c>
      <c r="Q1261" s="357">
        <v>1</v>
      </c>
      <c r="R1261" s="169">
        <v>1</v>
      </c>
      <c r="S1261" s="169">
        <v>1</v>
      </c>
      <c r="T1261" s="169">
        <v>0.875</v>
      </c>
      <c r="U1261" s="356">
        <v>0.9</v>
      </c>
      <c r="V1261" s="169">
        <v>0.5</v>
      </c>
      <c r="W1261" s="169">
        <v>1</v>
      </c>
      <c r="X1261" s="169">
        <v>1</v>
      </c>
      <c r="Y1261" s="169">
        <v>0.9375</v>
      </c>
      <c r="Z1261" s="356">
        <v>0.92</v>
      </c>
      <c r="AA1261" s="356" t="s">
        <v>40</v>
      </c>
      <c r="AB1261" s="356">
        <v>0</v>
      </c>
      <c r="AC1261" s="356" t="s">
        <v>40</v>
      </c>
      <c r="AD1261" s="356">
        <v>0.666666666666667</v>
      </c>
      <c r="AE1261" s="356">
        <v>0.92</v>
      </c>
      <c r="AF1261" s="169">
        <v>0.992467840216655</v>
      </c>
      <c r="AG1261" s="169">
        <v>0.991725380960183</v>
      </c>
      <c r="AH1261" s="169">
        <v>0.991108705736818</v>
      </c>
      <c r="AI1261" s="169">
        <v>0.989010872475748</v>
      </c>
      <c r="AJ1261" s="356">
        <v>0.92</v>
      </c>
      <c r="AK1261" s="169">
        <v>0.75</v>
      </c>
      <c r="AL1261" s="169">
        <v>0.5</v>
      </c>
      <c r="AM1261" s="169">
        <v>1</v>
      </c>
      <c r="AN1261" s="169">
        <v>0.948051948051948</v>
      </c>
      <c r="AO1261" s="168">
        <v>0.99</v>
      </c>
      <c r="AP1261" s="358">
        <v>1</v>
      </c>
      <c r="AQ1261" s="358">
        <v>1</v>
      </c>
      <c r="AR1261" s="358">
        <v>1</v>
      </c>
      <c r="AS1261" s="359">
        <v>1</v>
      </c>
      <c r="AT1261" s="364">
        <v>0.0721861525408278</v>
      </c>
      <c r="AU1261" s="361">
        <v>0</v>
      </c>
      <c r="AV1261" s="362" t="s">
        <v>40</v>
      </c>
      <c r="AW1261" s="362" t="s">
        <v>40</v>
      </c>
      <c r="AX1261" s="362">
        <v>0</v>
      </c>
      <c r="AY1261" s="142"/>
      <c r="AZ1261" s="140"/>
    </row>
    <row r="1262" spans="1:52">
      <c r="A1262" s="138"/>
      <c r="B1262" s="142"/>
      <c r="C1262" s="172" t="s">
        <v>1972</v>
      </c>
      <c r="D1262" s="166" t="s">
        <v>26</v>
      </c>
      <c r="E1262" s="166" t="s">
        <v>1973</v>
      </c>
      <c r="F1262" s="167" t="s">
        <v>2374</v>
      </c>
      <c r="G1262" s="195" t="s">
        <v>2375</v>
      </c>
      <c r="H1262" s="195" t="s">
        <v>2375</v>
      </c>
      <c r="I1262" s="195" t="s">
        <v>2375</v>
      </c>
      <c r="J1262" s="195" t="s">
        <v>2375</v>
      </c>
      <c r="K1262" s="168">
        <v>0.9</v>
      </c>
      <c r="L1262" s="169">
        <v>0.974358974358974</v>
      </c>
      <c r="M1262" s="169">
        <v>0.96969696969697</v>
      </c>
      <c r="N1262" s="170">
        <v>1</v>
      </c>
      <c r="O1262" s="170">
        <v>0.98992673992674</v>
      </c>
      <c r="P1262" s="356">
        <v>0.9</v>
      </c>
      <c r="Q1262" s="357">
        <v>0.988767869298843</v>
      </c>
      <c r="R1262" s="169">
        <v>0.989048596851472</v>
      </c>
      <c r="S1262" s="169">
        <v>0.992353440951572</v>
      </c>
      <c r="T1262" s="169">
        <v>0.985857059540851</v>
      </c>
      <c r="U1262" s="356">
        <v>0.9</v>
      </c>
      <c r="V1262" s="169">
        <v>0.971068754254595</v>
      </c>
      <c r="W1262" s="169">
        <v>0.958247775496235</v>
      </c>
      <c r="X1262" s="169">
        <v>0.971112999150382</v>
      </c>
      <c r="Y1262" s="169">
        <v>0.968122050792641</v>
      </c>
      <c r="Z1262" s="356">
        <v>0.92</v>
      </c>
      <c r="AA1262" s="356">
        <v>0.974527526705012</v>
      </c>
      <c r="AB1262" s="356">
        <v>0.963007159904535</v>
      </c>
      <c r="AC1262" s="356">
        <v>0.973803071364047</v>
      </c>
      <c r="AD1262" s="356">
        <v>0.976072334325725</v>
      </c>
      <c r="AE1262" s="356">
        <v>0.92</v>
      </c>
      <c r="AF1262" s="169">
        <v>1</v>
      </c>
      <c r="AG1262" s="169">
        <v>0.99597423510467</v>
      </c>
      <c r="AH1262" s="169">
        <v>0.992737835875091</v>
      </c>
      <c r="AI1262" s="169">
        <v>0.993017304939931</v>
      </c>
      <c r="AJ1262" s="356">
        <v>0.92</v>
      </c>
      <c r="AK1262" s="169">
        <v>0.984356197352587</v>
      </c>
      <c r="AL1262" s="169">
        <v>0.973055193394176</v>
      </c>
      <c r="AM1262" s="169">
        <v>0.984397572955793</v>
      </c>
      <c r="AN1262" s="169">
        <v>0.986046969534243</v>
      </c>
      <c r="AO1262" s="168">
        <v>0.99</v>
      </c>
      <c r="AP1262" s="358">
        <v>1</v>
      </c>
      <c r="AQ1262" s="358">
        <v>1</v>
      </c>
      <c r="AR1262" s="358">
        <v>1</v>
      </c>
      <c r="AS1262" s="359">
        <v>1</v>
      </c>
      <c r="AT1262" s="364">
        <v>0.0721861525408278</v>
      </c>
      <c r="AU1262" s="361">
        <v>0.125</v>
      </c>
      <c r="AV1262" s="362">
        <v>0.142857142857143</v>
      </c>
      <c r="AW1262" s="362">
        <v>0.0769230769230769</v>
      </c>
      <c r="AX1262" s="362">
        <v>0.0604026845637584</v>
      </c>
      <c r="AY1262" s="142"/>
      <c r="AZ1262" s="140"/>
    </row>
    <row r="1263" spans="1:52">
      <c r="A1263" s="138"/>
      <c r="B1263" s="142"/>
      <c r="C1263" s="172" t="s">
        <v>1972</v>
      </c>
      <c r="D1263" s="166" t="s">
        <v>26</v>
      </c>
      <c r="E1263" s="166" t="s">
        <v>1973</v>
      </c>
      <c r="F1263" s="167" t="s">
        <v>2376</v>
      </c>
      <c r="G1263" s="195" t="s">
        <v>2377</v>
      </c>
      <c r="H1263" s="195" t="s">
        <v>2377</v>
      </c>
      <c r="I1263" s="195" t="s">
        <v>2377</v>
      </c>
      <c r="J1263" s="195" t="s">
        <v>2377</v>
      </c>
      <c r="K1263" s="168">
        <v>0.9</v>
      </c>
      <c r="L1263" s="169">
        <v>0.95</v>
      </c>
      <c r="M1263" s="169">
        <v>0.882352941176471</v>
      </c>
      <c r="N1263" s="170">
        <v>0.853658536585366</v>
      </c>
      <c r="O1263" s="170">
        <v>0.942065491183879</v>
      </c>
      <c r="P1263" s="356">
        <v>0.9</v>
      </c>
      <c r="Q1263" s="357">
        <v>0.98961937716263</v>
      </c>
      <c r="R1263" s="169">
        <v>0.991003460207612</v>
      </c>
      <c r="S1263" s="169">
        <v>0.987740089906007</v>
      </c>
      <c r="T1263" s="169">
        <v>0.990040617179935</v>
      </c>
      <c r="U1263" s="356">
        <v>0.9</v>
      </c>
      <c r="V1263" s="169">
        <v>0.903806228373702</v>
      </c>
      <c r="W1263" s="169">
        <v>0.927335640138408</v>
      </c>
      <c r="X1263" s="169">
        <v>0.935839803841438</v>
      </c>
      <c r="Y1263" s="169">
        <v>0.936307734869157</v>
      </c>
      <c r="Z1263" s="356">
        <v>0.92</v>
      </c>
      <c r="AA1263" s="356">
        <v>0.944521497919556</v>
      </c>
      <c r="AB1263" s="356">
        <v>0.934640522875817</v>
      </c>
      <c r="AC1263" s="356">
        <v>0.958745874587459</v>
      </c>
      <c r="AD1263" s="356">
        <v>0.954661362709098</v>
      </c>
      <c r="AE1263" s="356">
        <v>0.92</v>
      </c>
      <c r="AF1263" s="169">
        <v>1</v>
      </c>
      <c r="AG1263" s="169">
        <v>0.99735274652548</v>
      </c>
      <c r="AH1263" s="169">
        <v>0.988439306358382</v>
      </c>
      <c r="AI1263" s="169">
        <v>0.997017855819812</v>
      </c>
      <c r="AJ1263" s="356">
        <v>0.92</v>
      </c>
      <c r="AK1263" s="169">
        <v>0.960295475530933</v>
      </c>
      <c r="AL1263" s="169">
        <v>0.951394759087067</v>
      </c>
      <c r="AM1263" s="169">
        <v>0.970757037441924</v>
      </c>
      <c r="AN1263" s="169">
        <v>0.973230600816808</v>
      </c>
      <c r="AO1263" s="168">
        <v>0.99</v>
      </c>
      <c r="AP1263" s="358">
        <v>1</v>
      </c>
      <c r="AQ1263" s="358">
        <v>1</v>
      </c>
      <c r="AR1263" s="358">
        <v>1</v>
      </c>
      <c r="AS1263" s="359">
        <v>1</v>
      </c>
      <c r="AT1263" s="364">
        <v>0.0721861525408278</v>
      </c>
      <c r="AU1263" s="361">
        <v>0.125</v>
      </c>
      <c r="AV1263" s="362">
        <v>0.0555555555555556</v>
      </c>
      <c r="AW1263" s="362">
        <v>0.230769230769231</v>
      </c>
      <c r="AX1263" s="362">
        <v>0.0634920634920635</v>
      </c>
      <c r="AY1263" s="142"/>
      <c r="AZ1263" s="140"/>
    </row>
    <row r="1264" spans="1:52">
      <c r="A1264" s="138"/>
      <c r="B1264" s="142"/>
      <c r="C1264" s="172" t="s">
        <v>1972</v>
      </c>
      <c r="D1264" s="166" t="s">
        <v>26</v>
      </c>
      <c r="E1264" s="166" t="s">
        <v>1973</v>
      </c>
      <c r="F1264" s="167" t="s">
        <v>2378</v>
      </c>
      <c r="G1264" s="195" t="s">
        <v>2379</v>
      </c>
      <c r="H1264" s="195" t="s">
        <v>2379</v>
      </c>
      <c r="I1264" s="195" t="s">
        <v>2379</v>
      </c>
      <c r="J1264" s="195" t="s">
        <v>2379</v>
      </c>
      <c r="K1264" s="168">
        <v>0.9</v>
      </c>
      <c r="L1264" s="169">
        <v>0.909090909090909</v>
      </c>
      <c r="M1264" s="169">
        <v>0.857142857142857</v>
      </c>
      <c r="N1264" s="170">
        <v>0.888888888888889</v>
      </c>
      <c r="O1264" s="170">
        <v>0.915615141955836</v>
      </c>
      <c r="P1264" s="356">
        <v>0.9</v>
      </c>
      <c r="Q1264" s="357">
        <v>0.954226426609704</v>
      </c>
      <c r="R1264" s="169">
        <v>0.975404530744337</v>
      </c>
      <c r="S1264" s="169">
        <v>0.928735632183908</v>
      </c>
      <c r="T1264" s="169">
        <v>0.972066117649831</v>
      </c>
      <c r="U1264" s="356">
        <v>0.9</v>
      </c>
      <c r="V1264" s="169">
        <v>0.936832468721391</v>
      </c>
      <c r="W1264" s="169">
        <v>0.915210355987055</v>
      </c>
      <c r="X1264" s="169">
        <v>0.945593869731801</v>
      </c>
      <c r="Y1264" s="169">
        <v>0.938159026378727</v>
      </c>
      <c r="Z1264" s="356">
        <v>0.92</v>
      </c>
      <c r="AA1264" s="356">
        <v>0.933428775948461</v>
      </c>
      <c r="AB1264" s="356">
        <v>0.940763052208835</v>
      </c>
      <c r="AC1264" s="356">
        <v>0.961736571008094</v>
      </c>
      <c r="AD1264" s="356">
        <v>0.943330468824597</v>
      </c>
      <c r="AE1264" s="356">
        <v>0.92</v>
      </c>
      <c r="AF1264" s="169">
        <v>0.99887471867967</v>
      </c>
      <c r="AG1264" s="169">
        <v>0.994174757281553</v>
      </c>
      <c r="AH1264" s="169">
        <v>0.993850267379679</v>
      </c>
      <c r="AI1264" s="169">
        <v>0.997624474334692</v>
      </c>
      <c r="AJ1264" s="356">
        <v>0.92</v>
      </c>
      <c r="AK1264" s="169">
        <v>0.964270432178006</v>
      </c>
      <c r="AL1264" s="169">
        <v>0.957137239480928</v>
      </c>
      <c r="AM1264" s="169">
        <v>0.981364895492319</v>
      </c>
      <c r="AN1264" s="169">
        <v>0.97095265511503</v>
      </c>
      <c r="AO1264" s="168">
        <v>0.99</v>
      </c>
      <c r="AP1264" s="358">
        <v>1</v>
      </c>
      <c r="AQ1264" s="358">
        <v>1</v>
      </c>
      <c r="AR1264" s="358">
        <v>1</v>
      </c>
      <c r="AS1264" s="359">
        <v>1</v>
      </c>
      <c r="AT1264" s="364">
        <v>0.0721861525408278</v>
      </c>
      <c r="AU1264" s="361">
        <v>0.166666666666667</v>
      </c>
      <c r="AV1264" s="362">
        <v>0</v>
      </c>
      <c r="AW1264" s="362">
        <v>0</v>
      </c>
      <c r="AX1264" s="362">
        <v>0.0368663594470046</v>
      </c>
      <c r="AY1264" s="142"/>
      <c r="AZ1264" s="140"/>
    </row>
    <row r="1265" spans="1:52">
      <c r="A1265" s="138"/>
      <c r="B1265" s="142"/>
      <c r="C1265" s="172" t="s">
        <v>1972</v>
      </c>
      <c r="D1265" s="166" t="s">
        <v>26</v>
      </c>
      <c r="E1265" s="166" t="s">
        <v>1973</v>
      </c>
      <c r="F1265" s="167" t="s">
        <v>2380</v>
      </c>
      <c r="G1265" s="195" t="s">
        <v>2381</v>
      </c>
      <c r="H1265" s="195" t="s">
        <v>2381</v>
      </c>
      <c r="I1265" s="195" t="s">
        <v>2381</v>
      </c>
      <c r="J1265" s="195" t="s">
        <v>2381</v>
      </c>
      <c r="K1265" s="168">
        <v>0.9</v>
      </c>
      <c r="L1265" s="169">
        <v>0.921052631578947</v>
      </c>
      <c r="M1265" s="169">
        <v>0.942857142857143</v>
      </c>
      <c r="N1265" s="170">
        <v>0.894736842105263</v>
      </c>
      <c r="O1265" s="170">
        <v>0.886304909560723</v>
      </c>
      <c r="P1265" s="356">
        <v>0.9</v>
      </c>
      <c r="Q1265" s="357">
        <v>0.986658580958157</v>
      </c>
      <c r="R1265" s="169">
        <v>0.989388264669164</v>
      </c>
      <c r="S1265" s="169">
        <v>0.966590736522399</v>
      </c>
      <c r="T1265" s="169">
        <v>0.974235896943588</v>
      </c>
      <c r="U1265" s="356">
        <v>0.9</v>
      </c>
      <c r="V1265" s="169">
        <v>0.95785324439054</v>
      </c>
      <c r="W1265" s="169">
        <v>0.950062421972534</v>
      </c>
      <c r="X1265" s="169">
        <v>0.951784358390281</v>
      </c>
      <c r="Y1265" s="169">
        <v>0.956319825279301</v>
      </c>
      <c r="Z1265" s="356">
        <v>0.92</v>
      </c>
      <c r="AA1265" s="356">
        <v>0.967567567567568</v>
      </c>
      <c r="AB1265" s="356">
        <v>0.967842323651452</v>
      </c>
      <c r="AC1265" s="356">
        <v>0.96419853539463</v>
      </c>
      <c r="AD1265" s="356">
        <v>0.966505490077566</v>
      </c>
      <c r="AE1265" s="356">
        <v>0.92</v>
      </c>
      <c r="AF1265" s="169">
        <v>1</v>
      </c>
      <c r="AG1265" s="169">
        <v>0.98692033293698</v>
      </c>
      <c r="AH1265" s="169">
        <v>0.99780701754386</v>
      </c>
      <c r="AI1265" s="169">
        <v>0.996658002227998</v>
      </c>
      <c r="AJ1265" s="356">
        <v>0.92</v>
      </c>
      <c r="AK1265" s="169">
        <v>0.98192902242543</v>
      </c>
      <c r="AL1265" s="169">
        <v>0.974279033515199</v>
      </c>
      <c r="AM1265" s="169">
        <v>0.979549572870826</v>
      </c>
      <c r="AN1265" s="169">
        <v>0.982275209674274</v>
      </c>
      <c r="AO1265" s="168">
        <v>0.99</v>
      </c>
      <c r="AP1265" s="358">
        <v>1</v>
      </c>
      <c r="AQ1265" s="358">
        <v>1</v>
      </c>
      <c r="AR1265" s="358">
        <v>1</v>
      </c>
      <c r="AS1265" s="359">
        <v>1</v>
      </c>
      <c r="AT1265" s="364">
        <v>0.0721861525408278</v>
      </c>
      <c r="AU1265" s="361">
        <v>0.0666666666666667</v>
      </c>
      <c r="AV1265" s="362">
        <v>0</v>
      </c>
      <c r="AW1265" s="362">
        <v>0.142857142857143</v>
      </c>
      <c r="AX1265" s="362">
        <v>0.0415430267062315</v>
      </c>
      <c r="AY1265" s="142"/>
      <c r="AZ1265" s="140"/>
    </row>
    <row r="1266" spans="1:52">
      <c r="A1266" s="138"/>
      <c r="B1266" s="142"/>
      <c r="C1266" s="172" t="s">
        <v>1972</v>
      </c>
      <c r="D1266" s="166" t="s">
        <v>26</v>
      </c>
      <c r="E1266" s="166" t="s">
        <v>1973</v>
      </c>
      <c r="F1266" s="167" t="s">
        <v>2382</v>
      </c>
      <c r="G1266" s="195" t="s">
        <v>2383</v>
      </c>
      <c r="H1266" s="195" t="s">
        <v>2383</v>
      </c>
      <c r="I1266" s="195" t="s">
        <v>2383</v>
      </c>
      <c r="J1266" s="195" t="s">
        <v>2383</v>
      </c>
      <c r="K1266" s="168">
        <v>0.9</v>
      </c>
      <c r="L1266" s="169">
        <v>0.928571428571429</v>
      </c>
      <c r="M1266" s="169">
        <v>0.96</v>
      </c>
      <c r="N1266" s="170">
        <v>0.88</v>
      </c>
      <c r="O1266" s="170">
        <v>0.954430379746835</v>
      </c>
      <c r="P1266" s="356">
        <v>0.9</v>
      </c>
      <c r="Q1266" s="357">
        <v>0.956796628029505</v>
      </c>
      <c r="R1266" s="169">
        <v>0.985207100591716</v>
      </c>
      <c r="S1266" s="169">
        <v>0.981320049813201</v>
      </c>
      <c r="T1266" s="169">
        <v>0.981592098071367</v>
      </c>
      <c r="U1266" s="356">
        <v>0.9</v>
      </c>
      <c r="V1266" s="169">
        <v>0.95100105374078</v>
      </c>
      <c r="W1266" s="169">
        <v>0.965483234714004</v>
      </c>
      <c r="X1266" s="169">
        <v>0.961394769613948</v>
      </c>
      <c r="Y1266" s="169">
        <v>0.962344811431249</v>
      </c>
      <c r="Z1266" s="356">
        <v>0.92</v>
      </c>
      <c r="AA1266" s="356">
        <v>0.950819672131147</v>
      </c>
      <c r="AB1266" s="356">
        <v>0.958123953098827</v>
      </c>
      <c r="AC1266" s="356">
        <v>0.954484605087015</v>
      </c>
      <c r="AD1266" s="356">
        <v>0.964936023622047</v>
      </c>
      <c r="AE1266" s="356">
        <v>0.92</v>
      </c>
      <c r="AF1266" s="169">
        <v>0.997057092407298</v>
      </c>
      <c r="AG1266" s="169">
        <v>0.898651789865179</v>
      </c>
      <c r="AH1266" s="169">
        <v>0.995436394751854</v>
      </c>
      <c r="AI1266" s="169">
        <v>0.985367011961651</v>
      </c>
      <c r="AJ1266" s="356">
        <v>0.92</v>
      </c>
      <c r="AK1266" s="169">
        <v>0.965779467680608</v>
      </c>
      <c r="AL1266" s="169">
        <v>0.973977695167286</v>
      </c>
      <c r="AM1266" s="169">
        <v>0.974925626859328</v>
      </c>
      <c r="AN1266" s="169">
        <v>0.978418693220137</v>
      </c>
      <c r="AO1266" s="168">
        <v>0.99</v>
      </c>
      <c r="AP1266" s="358">
        <v>1</v>
      </c>
      <c r="AQ1266" s="358">
        <v>1</v>
      </c>
      <c r="AR1266" s="358">
        <v>1</v>
      </c>
      <c r="AS1266" s="359">
        <v>1</v>
      </c>
      <c r="AT1266" s="364">
        <v>0.0721861525408278</v>
      </c>
      <c r="AU1266" s="361">
        <v>0.105263157894737</v>
      </c>
      <c r="AV1266" s="362">
        <v>0</v>
      </c>
      <c r="AW1266" s="362">
        <v>0</v>
      </c>
      <c r="AX1266" s="362">
        <v>0.0455635491606715</v>
      </c>
      <c r="AY1266" s="142"/>
      <c r="AZ1266" s="140"/>
    </row>
    <row r="1267" spans="1:52">
      <c r="A1267" s="138"/>
      <c r="B1267" s="142"/>
      <c r="C1267" s="172" t="s">
        <v>1972</v>
      </c>
      <c r="D1267" s="166" t="s">
        <v>26</v>
      </c>
      <c r="E1267" s="166" t="s">
        <v>1973</v>
      </c>
      <c r="F1267" s="167" t="s">
        <v>2384</v>
      </c>
      <c r="G1267" s="195" t="s">
        <v>2385</v>
      </c>
      <c r="H1267" s="195" t="s">
        <v>2385</v>
      </c>
      <c r="I1267" s="195" t="s">
        <v>2385</v>
      </c>
      <c r="J1267" s="195" t="s">
        <v>2385</v>
      </c>
      <c r="K1267" s="168">
        <v>0.9</v>
      </c>
      <c r="L1267" s="169">
        <v>0.974358974358974</v>
      </c>
      <c r="M1267" s="169">
        <v>0.939393939393939</v>
      </c>
      <c r="N1267" s="170">
        <v>0.972972972972973</v>
      </c>
      <c r="O1267" s="170">
        <v>0.962089300758214</v>
      </c>
      <c r="P1267" s="356">
        <v>0.9</v>
      </c>
      <c r="Q1267" s="357">
        <v>0.967958860759494</v>
      </c>
      <c r="R1267" s="169">
        <v>0.984650805832694</v>
      </c>
      <c r="S1267" s="169">
        <v>0.971588026382547</v>
      </c>
      <c r="T1267" s="169">
        <v>0.964290414564598</v>
      </c>
      <c r="U1267" s="356">
        <v>0.9</v>
      </c>
      <c r="V1267" s="169">
        <v>0.965981012658228</v>
      </c>
      <c r="W1267" s="169">
        <v>0.965464313123561</v>
      </c>
      <c r="X1267" s="169">
        <v>0.967021816336885</v>
      </c>
      <c r="Y1267" s="169">
        <v>0.969203772757184</v>
      </c>
      <c r="Z1267" s="356">
        <v>0.92</v>
      </c>
      <c r="AA1267" s="356">
        <v>0.956171735241503</v>
      </c>
      <c r="AB1267" s="356">
        <v>0.948717948717949</v>
      </c>
      <c r="AC1267" s="356">
        <v>0.952731092436975</v>
      </c>
      <c r="AD1267" s="356">
        <v>0.908091936829388</v>
      </c>
      <c r="AE1267" s="356">
        <v>0.92</v>
      </c>
      <c r="AF1267" s="169">
        <v>0.999332443257677</v>
      </c>
      <c r="AG1267" s="169">
        <v>0.998197734294542</v>
      </c>
      <c r="AH1267" s="169">
        <v>0.994562160135008</v>
      </c>
      <c r="AI1267" s="169">
        <v>0.996931112781605</v>
      </c>
      <c r="AJ1267" s="356">
        <v>0.92</v>
      </c>
      <c r="AK1267" s="169">
        <v>0.973944048272079</v>
      </c>
      <c r="AL1267" s="169">
        <v>0.968314930388862</v>
      </c>
      <c r="AM1267" s="169">
        <v>0.976052001368457</v>
      </c>
      <c r="AN1267" s="169">
        <v>0.961047396535177</v>
      </c>
      <c r="AO1267" s="168">
        <v>0.99</v>
      </c>
      <c r="AP1267" s="358">
        <v>1</v>
      </c>
      <c r="AQ1267" s="358">
        <v>1</v>
      </c>
      <c r="AR1267" s="358">
        <v>1</v>
      </c>
      <c r="AS1267" s="359">
        <v>1</v>
      </c>
      <c r="AT1267" s="364">
        <v>0.0721861525408278</v>
      </c>
      <c r="AU1267" s="361">
        <v>0.3</v>
      </c>
      <c r="AV1267" s="362">
        <v>0.0588235294117647</v>
      </c>
      <c r="AW1267" s="362">
        <v>0</v>
      </c>
      <c r="AX1267" s="362">
        <v>0.0493827160493827</v>
      </c>
      <c r="AY1267" s="142"/>
      <c r="AZ1267" s="140"/>
    </row>
    <row r="1268" spans="1:52">
      <c r="A1268" s="138"/>
      <c r="B1268" s="142"/>
      <c r="C1268" s="172" t="s">
        <v>1972</v>
      </c>
      <c r="D1268" s="166" t="s">
        <v>26</v>
      </c>
      <c r="E1268" s="166" t="s">
        <v>1973</v>
      </c>
      <c r="F1268" s="167" t="s">
        <v>2386</v>
      </c>
      <c r="G1268" s="195" t="s">
        <v>2387</v>
      </c>
      <c r="H1268" s="195" t="s">
        <v>2387</v>
      </c>
      <c r="I1268" s="195" t="s">
        <v>2387</v>
      </c>
      <c r="J1268" s="195" t="s">
        <v>2387</v>
      </c>
      <c r="K1268" s="168">
        <v>0.9</v>
      </c>
      <c r="L1268" s="169">
        <v>0.941176470588235</v>
      </c>
      <c r="M1268" s="169">
        <v>0.903225806451613</v>
      </c>
      <c r="N1268" s="170">
        <v>0.848484848484849</v>
      </c>
      <c r="O1268" s="170">
        <v>0.953785644051131</v>
      </c>
      <c r="P1268" s="356">
        <v>0.9</v>
      </c>
      <c r="Q1268" s="357">
        <v>0.990694345025054</v>
      </c>
      <c r="R1268" s="169">
        <v>0.985273492286115</v>
      </c>
      <c r="S1268" s="169">
        <v>0.991539763113367</v>
      </c>
      <c r="T1268" s="169">
        <v>0.983607224210869</v>
      </c>
      <c r="U1268" s="356">
        <v>0.9</v>
      </c>
      <c r="V1268" s="169">
        <v>0.9613457408733</v>
      </c>
      <c r="W1268" s="169">
        <v>0.954417952314165</v>
      </c>
      <c r="X1268" s="169">
        <v>0.963197969543147</v>
      </c>
      <c r="Y1268" s="169">
        <v>0.966617854431066</v>
      </c>
      <c r="Z1268" s="356">
        <v>0.92</v>
      </c>
      <c r="AA1268" s="356">
        <v>0.954545454545455</v>
      </c>
      <c r="AB1268" s="356">
        <v>0.947619047619048</v>
      </c>
      <c r="AC1268" s="356">
        <v>0.968460111317254</v>
      </c>
      <c r="AD1268" s="356">
        <v>0.969141425643361</v>
      </c>
      <c r="AE1268" s="356">
        <v>0.92</v>
      </c>
      <c r="AF1268" s="169">
        <v>1</v>
      </c>
      <c r="AG1268" s="169">
        <v>0.999165275459099</v>
      </c>
      <c r="AH1268" s="169">
        <v>0.991044776119403</v>
      </c>
      <c r="AI1268" s="169">
        <v>0.994858664065516</v>
      </c>
      <c r="AJ1268" s="356">
        <v>0.92</v>
      </c>
      <c r="AK1268" s="169">
        <v>0.972778633795583</v>
      </c>
      <c r="AL1268" s="169">
        <v>0.968708682238872</v>
      </c>
      <c r="AM1268" s="169">
        <v>0.979081929110982</v>
      </c>
      <c r="AN1268" s="169">
        <v>0.982983608062813</v>
      </c>
      <c r="AO1268" s="168">
        <v>0.99</v>
      </c>
      <c r="AP1268" s="358">
        <v>1</v>
      </c>
      <c r="AQ1268" s="358">
        <v>1</v>
      </c>
      <c r="AR1268" s="358">
        <v>1</v>
      </c>
      <c r="AS1268" s="359">
        <v>1</v>
      </c>
      <c r="AT1268" s="364">
        <v>0.0721861525408278</v>
      </c>
      <c r="AU1268" s="361">
        <v>0.222222222222222</v>
      </c>
      <c r="AV1268" s="362">
        <v>0.0769230769230769</v>
      </c>
      <c r="AW1268" s="362">
        <v>0.0909090909090909</v>
      </c>
      <c r="AX1268" s="362">
        <v>0.0507246376811594</v>
      </c>
      <c r="AY1268" s="142"/>
      <c r="AZ1268" s="140"/>
    </row>
    <row r="1269" spans="1:52">
      <c r="A1269" s="138"/>
      <c r="B1269" s="142"/>
      <c r="C1269" s="172" t="s">
        <v>1972</v>
      </c>
      <c r="D1269" s="166" t="s">
        <v>26</v>
      </c>
      <c r="E1269" s="166" t="s">
        <v>1973</v>
      </c>
      <c r="F1269" s="167" t="s">
        <v>2388</v>
      </c>
      <c r="G1269" s="195" t="s">
        <v>2389</v>
      </c>
      <c r="H1269" s="195" t="s">
        <v>2389</v>
      </c>
      <c r="I1269" s="195" t="s">
        <v>2389</v>
      </c>
      <c r="J1269" s="195" t="s">
        <v>2389</v>
      </c>
      <c r="K1269" s="168">
        <v>0.9</v>
      </c>
      <c r="L1269" s="169">
        <v>1</v>
      </c>
      <c r="M1269" s="169">
        <v>0.941176470588235</v>
      </c>
      <c r="N1269" s="170">
        <v>0.95</v>
      </c>
      <c r="O1269" s="170">
        <v>0.970940170940171</v>
      </c>
      <c r="P1269" s="356">
        <v>0.9</v>
      </c>
      <c r="Q1269" s="357">
        <v>0.990813648293963</v>
      </c>
      <c r="R1269" s="169">
        <v>0.988476312419974</v>
      </c>
      <c r="S1269" s="169">
        <v>0.986666666666667</v>
      </c>
      <c r="T1269" s="169">
        <v>0.986436498150432</v>
      </c>
      <c r="U1269" s="356">
        <v>0.9</v>
      </c>
      <c r="V1269" s="169">
        <v>0.957349081364829</v>
      </c>
      <c r="W1269" s="169">
        <v>0.943661971830986</v>
      </c>
      <c r="X1269" s="169">
        <v>0.957647058823529</v>
      </c>
      <c r="Y1269" s="169">
        <v>0.959499193777862</v>
      </c>
      <c r="Z1269" s="356">
        <v>0.92</v>
      </c>
      <c r="AA1269" s="356">
        <v>0.957516339869281</v>
      </c>
      <c r="AB1269" s="356">
        <v>0.956140350877193</v>
      </c>
      <c r="AC1269" s="356">
        <v>0.960982658959538</v>
      </c>
      <c r="AD1269" s="356">
        <v>0.972865284712765</v>
      </c>
      <c r="AE1269" s="356">
        <v>0.92</v>
      </c>
      <c r="AF1269" s="169">
        <v>0.998554913294798</v>
      </c>
      <c r="AG1269" s="169">
        <v>0.996432818073722</v>
      </c>
      <c r="AH1269" s="169">
        <v>1</v>
      </c>
      <c r="AI1269" s="169">
        <v>0.997802197802198</v>
      </c>
      <c r="AJ1269" s="356">
        <v>0.92</v>
      </c>
      <c r="AK1269" s="169">
        <v>0.975198876930276</v>
      </c>
      <c r="AL1269" s="169">
        <v>0.974939369442199</v>
      </c>
      <c r="AM1269" s="169">
        <v>0.98220640569395</v>
      </c>
      <c r="AN1269" s="169">
        <v>0.985533424723813</v>
      </c>
      <c r="AO1269" s="168">
        <v>0.99</v>
      </c>
      <c r="AP1269" s="358">
        <v>1</v>
      </c>
      <c r="AQ1269" s="358">
        <v>1</v>
      </c>
      <c r="AR1269" s="358">
        <v>1</v>
      </c>
      <c r="AS1269" s="359">
        <v>1</v>
      </c>
      <c r="AT1269" s="364">
        <v>0.0721861525408278</v>
      </c>
      <c r="AU1269" s="361">
        <v>0.2</v>
      </c>
      <c r="AV1269" s="362">
        <v>0</v>
      </c>
      <c r="AW1269" s="362">
        <v>0</v>
      </c>
      <c r="AX1269" s="362">
        <v>0.0740740740740741</v>
      </c>
      <c r="AY1269" s="142"/>
      <c r="AZ1269" s="140"/>
    </row>
    <row r="1270" spans="1:52">
      <c r="A1270" s="138"/>
      <c r="B1270" s="142"/>
      <c r="C1270" s="172" t="s">
        <v>1972</v>
      </c>
      <c r="D1270" s="166" t="s">
        <v>26</v>
      </c>
      <c r="E1270" s="166" t="s">
        <v>1973</v>
      </c>
      <c r="F1270" s="167" t="s">
        <v>2390</v>
      </c>
      <c r="G1270" s="195" t="s">
        <v>2391</v>
      </c>
      <c r="H1270" s="195" t="s">
        <v>2391</v>
      </c>
      <c r="I1270" s="195" t="s">
        <v>2391</v>
      </c>
      <c r="J1270" s="195" t="s">
        <v>2391</v>
      </c>
      <c r="K1270" s="168">
        <v>0.9</v>
      </c>
      <c r="L1270" s="169">
        <v>0.897435897435897</v>
      </c>
      <c r="M1270" s="169">
        <v>0.810810810810811</v>
      </c>
      <c r="N1270" s="170">
        <v>0.923076923076923</v>
      </c>
      <c r="O1270" s="170">
        <v>0.915529010238908</v>
      </c>
      <c r="P1270" s="356">
        <v>0.9</v>
      </c>
      <c r="Q1270" s="357">
        <v>0.989428347689898</v>
      </c>
      <c r="R1270" s="169">
        <v>0.987684729064039</v>
      </c>
      <c r="S1270" s="169">
        <v>0.987025468524748</v>
      </c>
      <c r="T1270" s="169">
        <v>0.986862591005471</v>
      </c>
      <c r="U1270" s="356">
        <v>0.9</v>
      </c>
      <c r="V1270" s="169">
        <v>0.946358653093187</v>
      </c>
      <c r="W1270" s="169">
        <v>0.917898193760263</v>
      </c>
      <c r="X1270" s="169">
        <v>0.924555502162422</v>
      </c>
      <c r="Y1270" s="169">
        <v>0.938005071099183</v>
      </c>
      <c r="Z1270" s="356">
        <v>0.92</v>
      </c>
      <c r="AA1270" s="356">
        <v>0.936770428015564</v>
      </c>
      <c r="AB1270" s="356">
        <v>0.9321608040201</v>
      </c>
      <c r="AC1270" s="356">
        <v>0.915948275862069</v>
      </c>
      <c r="AD1270" s="356">
        <v>0.928053111008183</v>
      </c>
      <c r="AE1270" s="356">
        <v>0.92</v>
      </c>
      <c r="AF1270" s="169">
        <v>1</v>
      </c>
      <c r="AG1270" s="169">
        <v>0.996815286624204</v>
      </c>
      <c r="AH1270" s="169">
        <v>0.996784565916399</v>
      </c>
      <c r="AI1270" s="169">
        <v>0.998249261407156</v>
      </c>
      <c r="AJ1270" s="356">
        <v>0.92</v>
      </c>
      <c r="AK1270" s="169">
        <v>0.964544946957007</v>
      </c>
      <c r="AL1270" s="169">
        <v>0.957298907646475</v>
      </c>
      <c r="AM1270" s="169">
        <v>0.96111665004985</v>
      </c>
      <c r="AN1270" s="169">
        <v>0.964300024040388</v>
      </c>
      <c r="AO1270" s="168">
        <v>0.99</v>
      </c>
      <c r="AP1270" s="358">
        <v>1</v>
      </c>
      <c r="AQ1270" s="358">
        <v>1</v>
      </c>
      <c r="AR1270" s="358">
        <v>1</v>
      </c>
      <c r="AS1270" s="359">
        <v>1</v>
      </c>
      <c r="AT1270" s="364">
        <v>0.0721861525408278</v>
      </c>
      <c r="AU1270" s="361">
        <v>0.222222222222222</v>
      </c>
      <c r="AV1270" s="362">
        <v>0</v>
      </c>
      <c r="AW1270" s="362">
        <v>0</v>
      </c>
      <c r="AX1270" s="362">
        <v>0.0431654676258993</v>
      </c>
      <c r="AY1270" s="142"/>
      <c r="AZ1270" s="140"/>
    </row>
    <row r="1271" spans="1:52">
      <c r="A1271" s="138"/>
      <c r="B1271" s="142"/>
      <c r="C1271" s="172" t="s">
        <v>1972</v>
      </c>
      <c r="D1271" s="166" t="s">
        <v>26</v>
      </c>
      <c r="E1271" s="166" t="s">
        <v>1973</v>
      </c>
      <c r="F1271" s="167" t="s">
        <v>2392</v>
      </c>
      <c r="G1271" s="195" t="s">
        <v>2393</v>
      </c>
      <c r="H1271" s="195" t="s">
        <v>2393</v>
      </c>
      <c r="I1271" s="195" t="s">
        <v>2393</v>
      </c>
      <c r="J1271" s="195" t="s">
        <v>2393</v>
      </c>
      <c r="K1271" s="168">
        <v>0.9</v>
      </c>
      <c r="L1271" s="169">
        <v>1</v>
      </c>
      <c r="M1271" s="169">
        <v>0.96</v>
      </c>
      <c r="N1271" s="170">
        <v>0.931034482758621</v>
      </c>
      <c r="O1271" s="170">
        <v>0.98134328358209</v>
      </c>
      <c r="P1271" s="356">
        <v>0.9</v>
      </c>
      <c r="Q1271" s="357">
        <v>0.990830636461704</v>
      </c>
      <c r="R1271" s="169">
        <v>0.951724137931034</v>
      </c>
      <c r="S1271" s="169">
        <v>0.987261146496815</v>
      </c>
      <c r="T1271" s="169">
        <v>0.974419527684064</v>
      </c>
      <c r="U1271" s="356">
        <v>0.9</v>
      </c>
      <c r="V1271" s="169">
        <v>0.977885652642934</v>
      </c>
      <c r="W1271" s="169">
        <v>0.956650246305419</v>
      </c>
      <c r="X1271" s="169">
        <v>0.985987261146497</v>
      </c>
      <c r="Y1271" s="169">
        <v>0.96995435602302</v>
      </c>
      <c r="Z1271" s="356">
        <v>0.92</v>
      </c>
      <c r="AA1271" s="356">
        <v>0.977154724818276</v>
      </c>
      <c r="AB1271" s="356">
        <v>0.966044142614601</v>
      </c>
      <c r="AC1271" s="356">
        <v>0.981456953642384</v>
      </c>
      <c r="AD1271" s="356">
        <v>0.940344285549975</v>
      </c>
      <c r="AE1271" s="356">
        <v>0.92</v>
      </c>
      <c r="AF1271" s="169">
        <v>1</v>
      </c>
      <c r="AG1271" s="169">
        <v>0.997549019607843</v>
      </c>
      <c r="AH1271" s="169">
        <v>0.996439169139466</v>
      </c>
      <c r="AI1271" s="169">
        <v>0.997857652939776</v>
      </c>
      <c r="AJ1271" s="356">
        <v>0.92</v>
      </c>
      <c r="AK1271" s="169">
        <v>0.984735534256301</v>
      </c>
      <c r="AL1271" s="169">
        <v>0.979426433915212</v>
      </c>
      <c r="AM1271" s="169">
        <v>0.991827956989247</v>
      </c>
      <c r="AN1271" s="169">
        <v>0.975207908363408</v>
      </c>
      <c r="AO1271" s="168">
        <v>0.99</v>
      </c>
      <c r="AP1271" s="358">
        <v>1</v>
      </c>
      <c r="AQ1271" s="358">
        <v>1</v>
      </c>
      <c r="AR1271" s="358">
        <v>1</v>
      </c>
      <c r="AS1271" s="359">
        <v>1</v>
      </c>
      <c r="AT1271" s="364">
        <v>0.0721861525408278</v>
      </c>
      <c r="AU1271" s="361">
        <v>0.111111111111111</v>
      </c>
      <c r="AV1271" s="362">
        <v>0.125</v>
      </c>
      <c r="AW1271" s="362">
        <v>0</v>
      </c>
      <c r="AX1271" s="362">
        <v>0.0486111111111111</v>
      </c>
      <c r="AY1271" s="142"/>
      <c r="AZ1271" s="140"/>
    </row>
    <row r="1272" spans="1:52">
      <c r="A1272" s="138"/>
      <c r="B1272" s="142"/>
      <c r="C1272" s="172" t="s">
        <v>1972</v>
      </c>
      <c r="D1272" s="166" t="s">
        <v>26</v>
      </c>
      <c r="E1272" s="166" t="s">
        <v>1973</v>
      </c>
      <c r="F1272" s="167" t="s">
        <v>2394</v>
      </c>
      <c r="G1272" s="195" t="s">
        <v>2395</v>
      </c>
      <c r="H1272" s="195" t="s">
        <v>2395</v>
      </c>
      <c r="I1272" s="195" t="s">
        <v>2395</v>
      </c>
      <c r="J1272" s="195" t="s">
        <v>2395</v>
      </c>
      <c r="K1272" s="168">
        <v>0.9</v>
      </c>
      <c r="L1272" s="169">
        <v>0.947368421052632</v>
      </c>
      <c r="M1272" s="169">
        <v>0.967741935483871</v>
      </c>
      <c r="N1272" s="170">
        <v>0.848484848484849</v>
      </c>
      <c r="O1272" s="170">
        <v>0.924187725631769</v>
      </c>
      <c r="P1272" s="356">
        <v>0.9</v>
      </c>
      <c r="Q1272" s="357">
        <v>0.972972972972973</v>
      </c>
      <c r="R1272" s="169">
        <v>0.994464944649446</v>
      </c>
      <c r="S1272" s="169">
        <v>0.981855883877657</v>
      </c>
      <c r="T1272" s="169">
        <v>0.974520945414979</v>
      </c>
      <c r="U1272" s="356">
        <v>0.9</v>
      </c>
      <c r="V1272" s="169">
        <v>0.861954261954262</v>
      </c>
      <c r="W1272" s="169">
        <v>0.877306273062731</v>
      </c>
      <c r="X1272" s="169">
        <v>0.907205806117159</v>
      </c>
      <c r="Y1272" s="169">
        <v>0.874720425557638</v>
      </c>
      <c r="Z1272" s="356">
        <v>0.92</v>
      </c>
      <c r="AA1272" s="356">
        <v>0.870803662258393</v>
      </c>
      <c r="AB1272" s="356">
        <v>0.901662049861496</v>
      </c>
      <c r="AC1272" s="356">
        <v>0.898488120950324</v>
      </c>
      <c r="AD1272" s="356">
        <v>0.868392122373339</v>
      </c>
      <c r="AE1272" s="356">
        <v>0.92</v>
      </c>
      <c r="AF1272" s="169">
        <v>1</v>
      </c>
      <c r="AG1272" s="169">
        <v>0.983108108108108</v>
      </c>
      <c r="AH1272" s="169">
        <v>0.991071428571429</v>
      </c>
      <c r="AI1272" s="169">
        <v>0.991945179129598</v>
      </c>
      <c r="AJ1272" s="356">
        <v>0.92</v>
      </c>
      <c r="AK1272" s="169">
        <v>0.915289256198347</v>
      </c>
      <c r="AL1272" s="169">
        <v>0.924695459579181</v>
      </c>
      <c r="AM1272" s="169">
        <v>0.949562171628722</v>
      </c>
      <c r="AN1272" s="169">
        <v>0.932222584989593</v>
      </c>
      <c r="AO1272" s="168">
        <v>0.99</v>
      </c>
      <c r="AP1272" s="358">
        <v>1</v>
      </c>
      <c r="AQ1272" s="358">
        <v>1</v>
      </c>
      <c r="AR1272" s="358">
        <v>1</v>
      </c>
      <c r="AS1272" s="359">
        <v>1</v>
      </c>
      <c r="AT1272" s="364">
        <v>0.0721861525408278</v>
      </c>
      <c r="AU1272" s="361">
        <v>0.428571428571429</v>
      </c>
      <c r="AV1272" s="362">
        <v>0</v>
      </c>
      <c r="AW1272" s="362">
        <v>0</v>
      </c>
      <c r="AX1272" s="362">
        <v>0.0617760617760618</v>
      </c>
      <c r="AY1272" s="142"/>
      <c r="AZ1272" s="140"/>
    </row>
    <row r="1273" spans="1:52">
      <c r="A1273" s="138"/>
      <c r="B1273" s="142"/>
      <c r="C1273" s="172" t="s">
        <v>1972</v>
      </c>
      <c r="D1273" s="166" t="s">
        <v>26</v>
      </c>
      <c r="E1273" s="166" t="s">
        <v>1973</v>
      </c>
      <c r="F1273" s="167" t="s">
        <v>2396</v>
      </c>
      <c r="G1273" s="195" t="s">
        <v>2397</v>
      </c>
      <c r="H1273" s="195" t="s">
        <v>2397</v>
      </c>
      <c r="I1273" s="195" t="s">
        <v>2397</v>
      </c>
      <c r="J1273" s="195" t="s">
        <v>2397</v>
      </c>
      <c r="K1273" s="168">
        <v>0.9</v>
      </c>
      <c r="L1273" s="169">
        <v>0.933333333333333</v>
      </c>
      <c r="M1273" s="169">
        <v>1</v>
      </c>
      <c r="N1273" s="170">
        <v>0.928571428571429</v>
      </c>
      <c r="O1273" s="170">
        <v>0.978723404255319</v>
      </c>
      <c r="P1273" s="356">
        <v>0.9</v>
      </c>
      <c r="Q1273" s="357">
        <v>0.991371480472298</v>
      </c>
      <c r="R1273" s="169">
        <v>0.981018119068162</v>
      </c>
      <c r="S1273" s="169">
        <v>0.974807197943445</v>
      </c>
      <c r="T1273" s="169">
        <v>0.985082304526749</v>
      </c>
      <c r="U1273" s="356">
        <v>0.9</v>
      </c>
      <c r="V1273" s="169">
        <v>0.938237965485922</v>
      </c>
      <c r="W1273" s="169">
        <v>0.943917169974116</v>
      </c>
      <c r="X1273" s="169">
        <v>0.954755784061697</v>
      </c>
      <c r="Y1273" s="169">
        <v>0.959024562757202</v>
      </c>
      <c r="Z1273" s="356">
        <v>0.92</v>
      </c>
      <c r="AA1273" s="356" t="s">
        <v>40</v>
      </c>
      <c r="AB1273" s="356" t="s">
        <v>40</v>
      </c>
      <c r="AC1273" s="356" t="s">
        <v>40</v>
      </c>
      <c r="AD1273" s="356" t="s">
        <v>40</v>
      </c>
      <c r="AE1273" s="356">
        <v>0.92</v>
      </c>
      <c r="AF1273" s="169">
        <v>1</v>
      </c>
      <c r="AG1273" s="169">
        <v>1</v>
      </c>
      <c r="AH1273" s="169">
        <v>0.991735537190083</v>
      </c>
      <c r="AI1273" s="169">
        <v>0.99910440122825</v>
      </c>
      <c r="AJ1273" s="356">
        <v>0.92</v>
      </c>
      <c r="AK1273" s="169">
        <v>0.958219800181653</v>
      </c>
      <c r="AL1273" s="169">
        <v>0.952545297670406</v>
      </c>
      <c r="AM1273" s="169">
        <v>0.969151670951157</v>
      </c>
      <c r="AN1273" s="169">
        <v>0.977334104938272</v>
      </c>
      <c r="AO1273" s="168">
        <v>0.99</v>
      </c>
      <c r="AP1273" s="358">
        <v>1</v>
      </c>
      <c r="AQ1273" s="358">
        <v>1</v>
      </c>
      <c r="AR1273" s="358">
        <v>1</v>
      </c>
      <c r="AS1273" s="359">
        <v>1</v>
      </c>
      <c r="AT1273" s="364">
        <v>0.0721861525408278</v>
      </c>
      <c r="AU1273" s="361">
        <v>0.375</v>
      </c>
      <c r="AV1273" s="362">
        <v>0</v>
      </c>
      <c r="AW1273" s="362">
        <v>0</v>
      </c>
      <c r="AX1273" s="362">
        <v>0.0669642857142857</v>
      </c>
      <c r="AY1273" s="142"/>
      <c r="AZ1273" s="140"/>
    </row>
    <row r="1274" spans="1:52">
      <c r="A1274" s="138"/>
      <c r="B1274" s="142"/>
      <c r="C1274" s="172" t="s">
        <v>1972</v>
      </c>
      <c r="D1274" s="166" t="s">
        <v>26</v>
      </c>
      <c r="E1274" s="166" t="s">
        <v>1973</v>
      </c>
      <c r="F1274" s="167" t="s">
        <v>2398</v>
      </c>
      <c r="G1274" s="195" t="s">
        <v>2399</v>
      </c>
      <c r="H1274" s="195" t="s">
        <v>2399</v>
      </c>
      <c r="I1274" s="195" t="s">
        <v>2399</v>
      </c>
      <c r="J1274" s="195" t="s">
        <v>2399</v>
      </c>
      <c r="K1274" s="168">
        <v>0.9</v>
      </c>
      <c r="L1274" s="169">
        <v>1</v>
      </c>
      <c r="M1274" s="169">
        <v>1</v>
      </c>
      <c r="N1274" s="170">
        <v>1</v>
      </c>
      <c r="O1274" s="170">
        <v>0.984615384615385</v>
      </c>
      <c r="P1274" s="356">
        <v>0.9</v>
      </c>
      <c r="Q1274" s="357">
        <v>0.985776128633271</v>
      </c>
      <c r="R1274" s="169">
        <v>0.99070385126162</v>
      </c>
      <c r="S1274" s="169">
        <v>0.900116144018583</v>
      </c>
      <c r="T1274" s="169">
        <v>0.977885324883893</v>
      </c>
      <c r="U1274" s="356">
        <v>0.9</v>
      </c>
      <c r="V1274" s="169">
        <v>0.935683364254793</v>
      </c>
      <c r="W1274" s="169">
        <v>0.969455511288181</v>
      </c>
      <c r="X1274" s="169">
        <v>0.860046457607433</v>
      </c>
      <c r="Y1274" s="169">
        <v>0.928859759538174</v>
      </c>
      <c r="Z1274" s="356">
        <v>0.92</v>
      </c>
      <c r="AA1274" s="356" t="s">
        <v>40</v>
      </c>
      <c r="AB1274" s="356" t="s">
        <v>40</v>
      </c>
      <c r="AC1274" s="356" t="s">
        <v>40</v>
      </c>
      <c r="AD1274" s="356">
        <v>0</v>
      </c>
      <c r="AE1274" s="356">
        <v>0.92</v>
      </c>
      <c r="AF1274" s="169">
        <v>1</v>
      </c>
      <c r="AG1274" s="169">
        <v>1</v>
      </c>
      <c r="AH1274" s="169">
        <v>0.98936170212766</v>
      </c>
      <c r="AI1274" s="169">
        <v>0.995936230071897</v>
      </c>
      <c r="AJ1274" s="356">
        <v>0.92</v>
      </c>
      <c r="AK1274" s="169">
        <v>0.973407544836116</v>
      </c>
      <c r="AL1274" s="169">
        <v>0.9800796812749</v>
      </c>
      <c r="AM1274" s="169">
        <v>0.912891986062718</v>
      </c>
      <c r="AN1274" s="169">
        <v>0.980359816836303</v>
      </c>
      <c r="AO1274" s="168">
        <v>0.99</v>
      </c>
      <c r="AP1274" s="358">
        <v>1</v>
      </c>
      <c r="AQ1274" s="358">
        <v>1</v>
      </c>
      <c r="AR1274" s="358">
        <v>1</v>
      </c>
      <c r="AS1274" s="359">
        <v>1</v>
      </c>
      <c r="AT1274" s="364">
        <v>0.0721861525408278</v>
      </c>
      <c r="AU1274" s="361">
        <v>0</v>
      </c>
      <c r="AV1274" s="362">
        <v>0.125</v>
      </c>
      <c r="AW1274" s="362">
        <v>0.5</v>
      </c>
      <c r="AX1274" s="362">
        <v>0.115044247787611</v>
      </c>
      <c r="AY1274" s="142"/>
      <c r="AZ1274" s="140"/>
    </row>
    <row r="1275" spans="1:52">
      <c r="A1275" s="138"/>
      <c r="B1275" s="142"/>
      <c r="C1275" s="172" t="s">
        <v>1972</v>
      </c>
      <c r="D1275" s="166" t="s">
        <v>26</v>
      </c>
      <c r="E1275" s="166" t="s">
        <v>1973</v>
      </c>
      <c r="F1275" s="167" t="s">
        <v>2400</v>
      </c>
      <c r="G1275" s="195" t="s">
        <v>2401</v>
      </c>
      <c r="H1275" s="195" t="s">
        <v>2401</v>
      </c>
      <c r="I1275" s="195" t="s">
        <v>2401</v>
      </c>
      <c r="J1275" s="195" t="s">
        <v>2401</v>
      </c>
      <c r="K1275" s="168">
        <v>0.9</v>
      </c>
      <c r="L1275" s="169">
        <v>1</v>
      </c>
      <c r="M1275" s="169">
        <v>0.875</v>
      </c>
      <c r="N1275" s="170">
        <v>0.9</v>
      </c>
      <c r="O1275" s="170">
        <v>0.966777408637874</v>
      </c>
      <c r="P1275" s="356">
        <v>0.9</v>
      </c>
      <c r="Q1275" s="357">
        <v>0.966773847802787</v>
      </c>
      <c r="R1275" s="169">
        <v>0.950998185117967</v>
      </c>
      <c r="S1275" s="169">
        <v>0.955752212389381</v>
      </c>
      <c r="T1275" s="169">
        <v>0.968111234352718</v>
      </c>
      <c r="U1275" s="356">
        <v>0.9</v>
      </c>
      <c r="V1275" s="169">
        <v>0.833869239013934</v>
      </c>
      <c r="W1275" s="169">
        <v>0.91470054446461</v>
      </c>
      <c r="X1275" s="169">
        <v>0.890486725663717</v>
      </c>
      <c r="Y1275" s="169">
        <v>0.879654571383299</v>
      </c>
      <c r="Z1275" s="356">
        <v>0.92</v>
      </c>
      <c r="AA1275" s="356" t="s">
        <v>40</v>
      </c>
      <c r="AB1275" s="356" t="s">
        <v>40</v>
      </c>
      <c r="AC1275" s="356" t="s">
        <v>40</v>
      </c>
      <c r="AD1275" s="356">
        <v>1</v>
      </c>
      <c r="AE1275" s="356">
        <v>0.92</v>
      </c>
      <c r="AF1275" s="169">
        <v>0.999548328816621</v>
      </c>
      <c r="AG1275" s="169">
        <v>0.996958174904943</v>
      </c>
      <c r="AH1275" s="169">
        <v>0.997821350762527</v>
      </c>
      <c r="AI1275" s="169">
        <v>0.996946416099534</v>
      </c>
      <c r="AJ1275" s="356">
        <v>0.92</v>
      </c>
      <c r="AK1275" s="169">
        <v>0.937901498929336</v>
      </c>
      <c r="AL1275" s="169">
        <v>0.938405797101449</v>
      </c>
      <c r="AM1275" s="169">
        <v>0.95353982300885</v>
      </c>
      <c r="AN1275" s="169">
        <v>0.948523006256435</v>
      </c>
      <c r="AO1275" s="168">
        <v>0.99</v>
      </c>
      <c r="AP1275" s="358">
        <v>1</v>
      </c>
      <c r="AQ1275" s="358">
        <v>1</v>
      </c>
      <c r="AR1275" s="358">
        <v>1</v>
      </c>
      <c r="AS1275" s="359">
        <v>1</v>
      </c>
      <c r="AT1275" s="364">
        <v>0.0721861525408278</v>
      </c>
      <c r="AU1275" s="361">
        <v>0.5</v>
      </c>
      <c r="AV1275" s="362">
        <v>0</v>
      </c>
      <c r="AW1275" s="362">
        <v>0</v>
      </c>
      <c r="AX1275" s="362">
        <v>0.0917431192660551</v>
      </c>
      <c r="AY1275" s="142"/>
      <c r="AZ1275" s="140"/>
    </row>
    <row r="1276" spans="1:52">
      <c r="A1276" s="138"/>
      <c r="B1276" s="142"/>
      <c r="C1276" s="172" t="s">
        <v>1972</v>
      </c>
      <c r="D1276" s="166" t="s">
        <v>26</v>
      </c>
      <c r="E1276" s="166" t="s">
        <v>1973</v>
      </c>
      <c r="F1276" s="167" t="s">
        <v>2402</v>
      </c>
      <c r="G1276" s="195" t="s">
        <v>2403</v>
      </c>
      <c r="H1276" s="195" t="s">
        <v>2403</v>
      </c>
      <c r="I1276" s="195" t="s">
        <v>2403</v>
      </c>
      <c r="J1276" s="195" t="s">
        <v>2403</v>
      </c>
      <c r="K1276" s="168">
        <v>0.9</v>
      </c>
      <c r="L1276" s="169">
        <v>0.981818181818182</v>
      </c>
      <c r="M1276" s="169">
        <v>0.962962962962963</v>
      </c>
      <c r="N1276" s="170">
        <v>0.949152542372881</v>
      </c>
      <c r="O1276" s="170">
        <v>0.973209085614444</v>
      </c>
      <c r="P1276" s="356">
        <v>0.9</v>
      </c>
      <c r="Q1276" s="357">
        <v>0.977414075286416</v>
      </c>
      <c r="R1276" s="169">
        <v>0.989482200647249</v>
      </c>
      <c r="S1276" s="169">
        <v>0.985094256904866</v>
      </c>
      <c r="T1276" s="169">
        <v>0.987738679759956</v>
      </c>
      <c r="U1276" s="356">
        <v>0.9</v>
      </c>
      <c r="V1276" s="169">
        <v>0.879541734860884</v>
      </c>
      <c r="W1276" s="169">
        <v>0.898867313915858</v>
      </c>
      <c r="X1276" s="169">
        <v>0.918456817185445</v>
      </c>
      <c r="Y1276" s="169">
        <v>0.926582105837425</v>
      </c>
      <c r="Z1276" s="356">
        <v>0.92</v>
      </c>
      <c r="AA1276" s="356">
        <v>0.947795823665893</v>
      </c>
      <c r="AB1276" s="356">
        <v>0.954102122776822</v>
      </c>
      <c r="AC1276" s="356">
        <v>0.946370176586004</v>
      </c>
      <c r="AD1276" s="356">
        <v>0.963463790821837</v>
      </c>
      <c r="AE1276" s="356">
        <v>0.92</v>
      </c>
      <c r="AF1276" s="169">
        <v>0.997138769670958</v>
      </c>
      <c r="AG1276" s="169">
        <v>0.998394004282655</v>
      </c>
      <c r="AH1276" s="169">
        <v>1</v>
      </c>
      <c r="AI1276" s="169">
        <v>0.9983277155026</v>
      </c>
      <c r="AJ1276" s="356">
        <v>0.92</v>
      </c>
      <c r="AK1276" s="169">
        <v>0.954795249069314</v>
      </c>
      <c r="AL1276" s="169">
        <v>0.955369127516778</v>
      </c>
      <c r="AM1276" s="169">
        <v>0.961679790026247</v>
      </c>
      <c r="AN1276" s="169">
        <v>0.974029148900984</v>
      </c>
      <c r="AO1276" s="168">
        <v>0.99</v>
      </c>
      <c r="AP1276" s="358">
        <v>1</v>
      </c>
      <c r="AQ1276" s="358">
        <v>1</v>
      </c>
      <c r="AR1276" s="358">
        <v>1</v>
      </c>
      <c r="AS1276" s="359">
        <v>1</v>
      </c>
      <c r="AT1276" s="364">
        <v>0.0721861525408278</v>
      </c>
      <c r="AU1276" s="361">
        <v>0.111111111111111</v>
      </c>
      <c r="AV1276" s="362">
        <v>-0.0434782608695652</v>
      </c>
      <c r="AW1276" s="362">
        <v>0</v>
      </c>
      <c r="AX1276" s="362">
        <v>0.0554455445544554</v>
      </c>
      <c r="AY1276" s="142"/>
      <c r="AZ1276" s="140"/>
    </row>
    <row r="1277" spans="1:52">
      <c r="A1277" s="138"/>
      <c r="B1277" s="142"/>
      <c r="C1277" s="172" t="s">
        <v>1972</v>
      </c>
      <c r="D1277" s="166" t="s">
        <v>26</v>
      </c>
      <c r="E1277" s="166" t="s">
        <v>1973</v>
      </c>
      <c r="F1277" s="167" t="s">
        <v>2404</v>
      </c>
      <c r="G1277" s="195" t="s">
        <v>2405</v>
      </c>
      <c r="H1277" s="195" t="s">
        <v>2405</v>
      </c>
      <c r="I1277" s="195" t="s">
        <v>2405</v>
      </c>
      <c r="J1277" s="195" t="s">
        <v>2405</v>
      </c>
      <c r="K1277" s="168">
        <v>0.9</v>
      </c>
      <c r="L1277" s="169">
        <v>1</v>
      </c>
      <c r="M1277" s="169">
        <v>1</v>
      </c>
      <c r="N1277" s="170">
        <v>0.98</v>
      </c>
      <c r="O1277" s="170">
        <v>0.98632946001367</v>
      </c>
      <c r="P1277" s="356">
        <v>0.9</v>
      </c>
      <c r="Q1277" s="357">
        <v>0.988074359873728</v>
      </c>
      <c r="R1277" s="169">
        <v>0.990265486725664</v>
      </c>
      <c r="S1277" s="169">
        <v>0.973148148148148</v>
      </c>
      <c r="T1277" s="169">
        <v>0.987435076485237</v>
      </c>
      <c r="U1277" s="356">
        <v>0.9</v>
      </c>
      <c r="V1277" s="169">
        <v>0.945633111189056</v>
      </c>
      <c r="W1277" s="169">
        <v>0.951327433628319</v>
      </c>
      <c r="X1277" s="169">
        <v>0.9375</v>
      </c>
      <c r="Y1277" s="169">
        <v>0.951106367840626</v>
      </c>
      <c r="Z1277" s="356">
        <v>0.92</v>
      </c>
      <c r="AA1277" s="356">
        <v>0.954160246533128</v>
      </c>
      <c r="AB1277" s="356">
        <v>0.970210280373832</v>
      </c>
      <c r="AC1277" s="356">
        <v>0.965629053177691</v>
      </c>
      <c r="AD1277" s="356">
        <v>0.970278920896205</v>
      </c>
      <c r="AE1277" s="356">
        <v>0.92</v>
      </c>
      <c r="AF1277" s="169">
        <v>0.99841449603624</v>
      </c>
      <c r="AG1277" s="169">
        <v>0.997982708933718</v>
      </c>
      <c r="AH1277" s="169">
        <v>0.99905452253388</v>
      </c>
      <c r="AI1277" s="169">
        <v>0.997429693163737</v>
      </c>
      <c r="AJ1277" s="356">
        <v>0.92</v>
      </c>
      <c r="AK1277" s="169">
        <v>0.963466128143932</v>
      </c>
      <c r="AL1277" s="169">
        <v>0.975721323011963</v>
      </c>
      <c r="AM1277" s="169">
        <v>0.975688816855754</v>
      </c>
      <c r="AN1277" s="169">
        <v>0.978602786648618</v>
      </c>
      <c r="AO1277" s="168">
        <v>0.99</v>
      </c>
      <c r="AP1277" s="358">
        <v>1</v>
      </c>
      <c r="AQ1277" s="358">
        <v>1</v>
      </c>
      <c r="AR1277" s="358">
        <v>1</v>
      </c>
      <c r="AS1277" s="359">
        <v>1</v>
      </c>
      <c r="AT1277" s="364">
        <v>0.0721861525408278</v>
      </c>
      <c r="AU1277" s="361">
        <v>0.08</v>
      </c>
      <c r="AV1277" s="362">
        <v>0.08</v>
      </c>
      <c r="AW1277" s="362">
        <v>0</v>
      </c>
      <c r="AX1277" s="362">
        <v>0.0441379310344828</v>
      </c>
      <c r="AY1277" s="142"/>
      <c r="AZ1277" s="140"/>
    </row>
    <row r="1278" spans="1:52">
      <c r="A1278" s="138"/>
      <c r="B1278" s="142"/>
      <c r="C1278" s="172" t="s">
        <v>1972</v>
      </c>
      <c r="D1278" s="166" t="s">
        <v>26</v>
      </c>
      <c r="E1278" s="166" t="s">
        <v>1973</v>
      </c>
      <c r="F1278" s="167" t="s">
        <v>2406</v>
      </c>
      <c r="G1278" s="195" t="s">
        <v>2407</v>
      </c>
      <c r="H1278" s="195" t="s">
        <v>2407</v>
      </c>
      <c r="I1278" s="195" t="s">
        <v>2407</v>
      </c>
      <c r="J1278" s="195" t="s">
        <v>2407</v>
      </c>
      <c r="K1278" s="168">
        <v>0.9</v>
      </c>
      <c r="L1278" s="169">
        <v>0.925925925925926</v>
      </c>
      <c r="M1278" s="169">
        <v>0.923076923076923</v>
      </c>
      <c r="N1278" s="170">
        <v>1</v>
      </c>
      <c r="O1278" s="170">
        <v>0.967254408060453</v>
      </c>
      <c r="P1278" s="356">
        <v>0.9</v>
      </c>
      <c r="Q1278" s="357">
        <v>0.993847415914684</v>
      </c>
      <c r="R1278" s="169">
        <v>0.994833948339483</v>
      </c>
      <c r="S1278" s="169">
        <v>0.997742663656885</v>
      </c>
      <c r="T1278" s="169">
        <v>0.991938346843382</v>
      </c>
      <c r="U1278" s="356">
        <v>0.9</v>
      </c>
      <c r="V1278" s="169">
        <v>0.912633305988515</v>
      </c>
      <c r="W1278" s="169">
        <v>0.915129151291513</v>
      </c>
      <c r="X1278" s="169">
        <v>0.925507900677201</v>
      </c>
      <c r="Y1278" s="169">
        <v>0.92393941186912</v>
      </c>
      <c r="Z1278" s="356">
        <v>0.92</v>
      </c>
      <c r="AA1278" s="356" t="s">
        <v>40</v>
      </c>
      <c r="AB1278" s="356" t="s">
        <v>40</v>
      </c>
      <c r="AC1278" s="356" t="s">
        <v>40</v>
      </c>
      <c r="AD1278" s="356">
        <v>0.5</v>
      </c>
      <c r="AE1278" s="356">
        <v>0.92</v>
      </c>
      <c r="AF1278" s="169">
        <v>0.998830409356725</v>
      </c>
      <c r="AG1278" s="169">
        <v>1</v>
      </c>
      <c r="AH1278" s="169">
        <v>1</v>
      </c>
      <c r="AI1278" s="169">
        <v>0.999756971869494</v>
      </c>
      <c r="AJ1278" s="356">
        <v>0.92</v>
      </c>
      <c r="AK1278" s="169">
        <v>0.968006562756358</v>
      </c>
      <c r="AL1278" s="169">
        <v>0.966789667896679</v>
      </c>
      <c r="AM1278" s="169">
        <v>0.971106094808126</v>
      </c>
      <c r="AN1278" s="169">
        <v>0.980519480519481</v>
      </c>
      <c r="AO1278" s="168">
        <v>0.99</v>
      </c>
      <c r="AP1278" s="358">
        <v>1</v>
      </c>
      <c r="AQ1278" s="358">
        <v>1</v>
      </c>
      <c r="AR1278" s="358">
        <v>1</v>
      </c>
      <c r="AS1278" s="359">
        <v>1</v>
      </c>
      <c r="AT1278" s="364">
        <v>0.0721861525408278</v>
      </c>
      <c r="AU1278" s="361">
        <v>0.666666666666667</v>
      </c>
      <c r="AV1278" s="362">
        <v>0</v>
      </c>
      <c r="AW1278" s="362">
        <v>0</v>
      </c>
      <c r="AX1278" s="362">
        <v>0.0559701492537313</v>
      </c>
      <c r="AY1278" s="142"/>
      <c r="AZ1278" s="140"/>
    </row>
    <row r="1279" spans="1:52">
      <c r="A1279" s="138"/>
      <c r="B1279" s="142"/>
      <c r="C1279" s="172" t="s">
        <v>1972</v>
      </c>
      <c r="D1279" s="166" t="s">
        <v>26</v>
      </c>
      <c r="E1279" s="166" t="s">
        <v>1973</v>
      </c>
      <c r="F1279" s="167" t="s">
        <v>2408</v>
      </c>
      <c r="G1279" s="195" t="s">
        <v>2409</v>
      </c>
      <c r="H1279" s="195" t="s">
        <v>2409</v>
      </c>
      <c r="I1279" s="195" t="s">
        <v>2409</v>
      </c>
      <c r="J1279" s="195" t="s">
        <v>2409</v>
      </c>
      <c r="K1279" s="168">
        <v>0.9</v>
      </c>
      <c r="L1279" s="169">
        <v>0.978260869565217</v>
      </c>
      <c r="M1279" s="169">
        <v>1</v>
      </c>
      <c r="N1279" s="170">
        <v>1</v>
      </c>
      <c r="O1279" s="170">
        <v>0.992930086410055</v>
      </c>
      <c r="P1279" s="356">
        <v>0.9</v>
      </c>
      <c r="Q1279" s="357">
        <v>0.990620689655172</v>
      </c>
      <c r="R1279" s="169">
        <v>0.993975903614458</v>
      </c>
      <c r="S1279" s="169">
        <v>0.994425518736451</v>
      </c>
      <c r="T1279" s="169">
        <v>0.992557208408075</v>
      </c>
      <c r="U1279" s="356">
        <v>0.9</v>
      </c>
      <c r="V1279" s="169">
        <v>0.964689655172414</v>
      </c>
      <c r="W1279" s="169">
        <v>0.980421686746988</v>
      </c>
      <c r="X1279" s="169">
        <v>0.978321461752865</v>
      </c>
      <c r="Y1279" s="169">
        <v>0.975937286304669</v>
      </c>
      <c r="Z1279" s="356">
        <v>0.92</v>
      </c>
      <c r="AA1279" s="356" t="s">
        <v>40</v>
      </c>
      <c r="AB1279" s="356" t="s">
        <v>40</v>
      </c>
      <c r="AC1279" s="356" t="s">
        <v>40</v>
      </c>
      <c r="AD1279" s="356" t="s">
        <v>40</v>
      </c>
      <c r="AE1279" s="356">
        <v>0.92</v>
      </c>
      <c r="AF1279" s="169">
        <v>0.993660855784469</v>
      </c>
      <c r="AG1279" s="169">
        <v>0.999363057324841</v>
      </c>
      <c r="AH1279" s="169">
        <v>1</v>
      </c>
      <c r="AI1279" s="169">
        <v>0.997703145570152</v>
      </c>
      <c r="AJ1279" s="356">
        <v>0.92</v>
      </c>
      <c r="AK1279" s="169">
        <v>0.971862068965517</v>
      </c>
      <c r="AL1279" s="169">
        <v>0.984939759036145</v>
      </c>
      <c r="AM1279" s="169">
        <v>0.989470424279963</v>
      </c>
      <c r="AN1279" s="169">
        <v>0.987294728600735</v>
      </c>
      <c r="AO1279" s="168">
        <v>0.99</v>
      </c>
      <c r="AP1279" s="358">
        <v>1</v>
      </c>
      <c r="AQ1279" s="358">
        <v>1</v>
      </c>
      <c r="AR1279" s="358">
        <v>1</v>
      </c>
      <c r="AS1279" s="359">
        <v>1</v>
      </c>
      <c r="AT1279" s="364">
        <v>0.0721861525408278</v>
      </c>
      <c r="AU1279" s="361">
        <v>0.166666666666667</v>
      </c>
      <c r="AV1279" s="362">
        <v>0.0588235294117647</v>
      </c>
      <c r="AW1279" s="362">
        <v>0</v>
      </c>
      <c r="AX1279" s="362">
        <v>0.0517647058823529</v>
      </c>
      <c r="AY1279" s="142"/>
      <c r="AZ1279" s="140"/>
    </row>
    <row r="1280" spans="1:52">
      <c r="A1280" s="138"/>
      <c r="B1280" s="142"/>
      <c r="C1280" s="172" t="s">
        <v>1972</v>
      </c>
      <c r="D1280" s="166" t="s">
        <v>26</v>
      </c>
      <c r="E1280" s="166" t="s">
        <v>1973</v>
      </c>
      <c r="F1280" s="167" t="s">
        <v>2410</v>
      </c>
      <c r="G1280" s="195" t="s">
        <v>2411</v>
      </c>
      <c r="H1280" s="195" t="s">
        <v>2411</v>
      </c>
      <c r="I1280" s="195" t="s">
        <v>2411</v>
      </c>
      <c r="J1280" s="195" t="s">
        <v>2411</v>
      </c>
      <c r="K1280" s="168">
        <v>0.9</v>
      </c>
      <c r="L1280" s="169">
        <v>0.8</v>
      </c>
      <c r="M1280" s="169">
        <v>0.826086956521739</v>
      </c>
      <c r="N1280" s="170">
        <v>0.869565217391304</v>
      </c>
      <c r="O1280" s="170">
        <v>0.87948350071736</v>
      </c>
      <c r="P1280" s="356">
        <v>0.9</v>
      </c>
      <c r="Q1280" s="357">
        <v>0.989681857265692</v>
      </c>
      <c r="R1280" s="169">
        <v>0.984674329501916</v>
      </c>
      <c r="S1280" s="169">
        <v>0.922774225282833</v>
      </c>
      <c r="T1280" s="169">
        <v>0.962326523772527</v>
      </c>
      <c r="U1280" s="356">
        <v>0.9</v>
      </c>
      <c r="V1280" s="169">
        <v>0.894239036973345</v>
      </c>
      <c r="W1280" s="169">
        <v>0.890421455938697</v>
      </c>
      <c r="X1280" s="169">
        <v>0.751106738809641</v>
      </c>
      <c r="Y1280" s="169">
        <v>0.824261535883491</v>
      </c>
      <c r="Z1280" s="356">
        <v>0.92</v>
      </c>
      <c r="AA1280" s="356" t="s">
        <v>40</v>
      </c>
      <c r="AB1280" s="356" t="s">
        <v>40</v>
      </c>
      <c r="AC1280" s="356" t="s">
        <v>40</v>
      </c>
      <c r="AD1280" s="356">
        <v>1</v>
      </c>
      <c r="AE1280" s="356">
        <v>0.92</v>
      </c>
      <c r="AF1280" s="169">
        <v>0.998863636363636</v>
      </c>
      <c r="AG1280" s="169">
        <v>0.999335548172757</v>
      </c>
      <c r="AH1280" s="169">
        <v>1</v>
      </c>
      <c r="AI1280" s="169">
        <v>0.998112906655326</v>
      </c>
      <c r="AJ1280" s="356">
        <v>0.92</v>
      </c>
      <c r="AK1280" s="169">
        <v>0.950558899398108</v>
      </c>
      <c r="AL1280" s="169">
        <v>0.935632183908046</v>
      </c>
      <c r="AM1280" s="169">
        <v>0.957697983275947</v>
      </c>
      <c r="AN1280" s="169">
        <v>0.957027739272168</v>
      </c>
      <c r="AO1280" s="168">
        <v>0.99</v>
      </c>
      <c r="AP1280" s="358">
        <v>1</v>
      </c>
      <c r="AQ1280" s="358">
        <v>1</v>
      </c>
      <c r="AR1280" s="358">
        <v>1</v>
      </c>
      <c r="AS1280" s="359">
        <v>1</v>
      </c>
      <c r="AT1280" s="364">
        <v>0.0721861525408278</v>
      </c>
      <c r="AU1280" s="361">
        <v>0.714285714285714</v>
      </c>
      <c r="AV1280" s="362">
        <v>0</v>
      </c>
      <c r="AW1280" s="362">
        <v>0</v>
      </c>
      <c r="AX1280" s="362">
        <v>0.0410677618069815</v>
      </c>
      <c r="AY1280" s="142"/>
      <c r="AZ1280" s="140"/>
    </row>
    <row r="1281" spans="1:52">
      <c r="A1281" s="138"/>
      <c r="B1281" s="142"/>
      <c r="C1281" s="172" t="s">
        <v>1972</v>
      </c>
      <c r="D1281" s="166" t="s">
        <v>26</v>
      </c>
      <c r="E1281" s="166" t="s">
        <v>1973</v>
      </c>
      <c r="F1281" s="167" t="s">
        <v>2412</v>
      </c>
      <c r="G1281" s="195" t="s">
        <v>2413</v>
      </c>
      <c r="H1281" s="195" t="s">
        <v>2413</v>
      </c>
      <c r="I1281" s="195" t="s">
        <v>2413</v>
      </c>
      <c r="J1281" s="195" t="s">
        <v>2413</v>
      </c>
      <c r="K1281" s="168">
        <v>0.9</v>
      </c>
      <c r="L1281" s="169">
        <v>0.90625</v>
      </c>
      <c r="M1281" s="169">
        <v>0.892857142857143</v>
      </c>
      <c r="N1281" s="170">
        <v>0.96875</v>
      </c>
      <c r="O1281" s="170">
        <v>0.908174692049272</v>
      </c>
      <c r="P1281" s="356">
        <v>0.9</v>
      </c>
      <c r="Q1281" s="357">
        <v>0.975879794385133</v>
      </c>
      <c r="R1281" s="169">
        <v>0.990391722099039</v>
      </c>
      <c r="S1281" s="169">
        <v>0.935606060606061</v>
      </c>
      <c r="T1281" s="169">
        <v>0.935015177860953</v>
      </c>
      <c r="U1281" s="356">
        <v>0.9</v>
      </c>
      <c r="V1281" s="169">
        <v>0.791617240015817</v>
      </c>
      <c r="W1281" s="169">
        <v>0.807834441980783</v>
      </c>
      <c r="X1281" s="169">
        <v>0.803451178451178</v>
      </c>
      <c r="Y1281" s="169">
        <v>0.765583095104771</v>
      </c>
      <c r="Z1281" s="356">
        <v>0.92</v>
      </c>
      <c r="AA1281" s="356" t="s">
        <v>40</v>
      </c>
      <c r="AB1281" s="356" t="s">
        <v>40</v>
      </c>
      <c r="AC1281" s="356" t="s">
        <v>40</v>
      </c>
      <c r="AD1281" s="356">
        <v>0.833333333333333</v>
      </c>
      <c r="AE1281" s="356">
        <v>0.92</v>
      </c>
      <c r="AF1281" s="169">
        <v>0.995662949194548</v>
      </c>
      <c r="AG1281" s="169">
        <v>0.998466845534688</v>
      </c>
      <c r="AH1281" s="169">
        <v>0.985714285714286</v>
      </c>
      <c r="AI1281" s="169">
        <v>0.99446012334065</v>
      </c>
      <c r="AJ1281" s="356">
        <v>0.92</v>
      </c>
      <c r="AK1281" s="169">
        <v>0.876631079478055</v>
      </c>
      <c r="AL1281" s="169">
        <v>0.907612712490761</v>
      </c>
      <c r="AM1281" s="169">
        <v>0.865797223390829</v>
      </c>
      <c r="AN1281" s="169">
        <v>0.899364953071358</v>
      </c>
      <c r="AO1281" s="168">
        <v>0.99</v>
      </c>
      <c r="AP1281" s="358">
        <v>1</v>
      </c>
      <c r="AQ1281" s="358">
        <v>1</v>
      </c>
      <c r="AR1281" s="358">
        <v>1</v>
      </c>
      <c r="AS1281" s="359">
        <v>1</v>
      </c>
      <c r="AT1281" s="364">
        <v>0.0721861525408278</v>
      </c>
      <c r="AU1281" s="361">
        <v>0.181818181818182</v>
      </c>
      <c r="AV1281" s="362">
        <v>0</v>
      </c>
      <c r="AW1281" s="362">
        <v>0</v>
      </c>
      <c r="AX1281" s="362">
        <v>0.044</v>
      </c>
      <c r="AY1281" s="142"/>
      <c r="AZ1281" s="140"/>
    </row>
    <row r="1282" spans="1:52">
      <c r="A1282" s="138"/>
      <c r="B1282" s="142"/>
      <c r="C1282" s="172" t="s">
        <v>1972</v>
      </c>
      <c r="D1282" s="166" t="s">
        <v>26</v>
      </c>
      <c r="E1282" s="166" t="s">
        <v>1973</v>
      </c>
      <c r="F1282" s="167" t="s">
        <v>2414</v>
      </c>
      <c r="G1282" s="195" t="s">
        <v>2415</v>
      </c>
      <c r="H1282" s="195" t="s">
        <v>2415</v>
      </c>
      <c r="I1282" s="195" t="s">
        <v>2415</v>
      </c>
      <c r="J1282" s="195" t="s">
        <v>2415</v>
      </c>
      <c r="K1282" s="168">
        <v>0.9</v>
      </c>
      <c r="L1282" s="169">
        <v>0.761904761904762</v>
      </c>
      <c r="M1282" s="169">
        <v>0.777777777777778</v>
      </c>
      <c r="N1282" s="170">
        <v>0.904761904761905</v>
      </c>
      <c r="O1282" s="170">
        <v>0.951026856240126</v>
      </c>
      <c r="P1282" s="356">
        <v>0.9</v>
      </c>
      <c r="Q1282" s="357">
        <v>0.885604816639299</v>
      </c>
      <c r="R1282" s="169">
        <v>0.982002249718785</v>
      </c>
      <c r="S1282" s="169">
        <v>0.911504424778761</v>
      </c>
      <c r="T1282" s="169">
        <v>0.962461746353484</v>
      </c>
      <c r="U1282" s="356">
        <v>0.9</v>
      </c>
      <c r="V1282" s="169">
        <v>0.828680897646415</v>
      </c>
      <c r="W1282" s="169">
        <v>0.934758155230596</v>
      </c>
      <c r="X1282" s="169">
        <v>0.860766961651917</v>
      </c>
      <c r="Y1282" s="169">
        <v>0.899169349389929</v>
      </c>
      <c r="Z1282" s="356">
        <v>0.92</v>
      </c>
      <c r="AA1282" s="356" t="s">
        <v>40</v>
      </c>
      <c r="AB1282" s="356" t="s">
        <v>40</v>
      </c>
      <c r="AC1282" s="356" t="s">
        <v>40</v>
      </c>
      <c r="AD1282" s="356" t="s">
        <v>40</v>
      </c>
      <c r="AE1282" s="356">
        <v>0.92</v>
      </c>
      <c r="AF1282" s="169">
        <v>1</v>
      </c>
      <c r="AG1282" s="169">
        <v>0.997326203208556</v>
      </c>
      <c r="AH1282" s="169">
        <v>1</v>
      </c>
      <c r="AI1282" s="169">
        <v>0.994650860199508</v>
      </c>
      <c r="AJ1282" s="356">
        <v>0.92</v>
      </c>
      <c r="AK1282" s="169">
        <v>0.956759715380405</v>
      </c>
      <c r="AL1282" s="169">
        <v>0.973003374578178</v>
      </c>
      <c r="AM1282" s="169">
        <v>0.920353982300885</v>
      </c>
      <c r="AN1282" s="169">
        <v>0.972119550097373</v>
      </c>
      <c r="AO1282" s="168">
        <v>0.99</v>
      </c>
      <c r="AP1282" s="358">
        <v>1</v>
      </c>
      <c r="AQ1282" s="358">
        <v>1</v>
      </c>
      <c r="AR1282" s="358">
        <v>1</v>
      </c>
      <c r="AS1282" s="359">
        <v>1</v>
      </c>
      <c r="AT1282" s="364">
        <v>0.0721861525408278</v>
      </c>
      <c r="AU1282" s="361">
        <v>0</v>
      </c>
      <c r="AV1282" s="362">
        <v>0.285714285714286</v>
      </c>
      <c r="AW1282" s="362">
        <v>0</v>
      </c>
      <c r="AX1282" s="362">
        <v>0.040983606557377</v>
      </c>
      <c r="AY1282" s="142"/>
      <c r="AZ1282" s="140"/>
    </row>
    <row r="1283" spans="1:52">
      <c r="A1283" s="138"/>
      <c r="B1283" s="142"/>
      <c r="C1283" s="172" t="s">
        <v>1972</v>
      </c>
      <c r="D1283" s="166" t="s">
        <v>26</v>
      </c>
      <c r="E1283" s="166" t="s">
        <v>1973</v>
      </c>
      <c r="F1283" s="167" t="s">
        <v>2416</v>
      </c>
      <c r="G1283" s="195" t="s">
        <v>2417</v>
      </c>
      <c r="H1283" s="195" t="s">
        <v>2417</v>
      </c>
      <c r="I1283" s="195" t="s">
        <v>2417</v>
      </c>
      <c r="J1283" s="195" t="s">
        <v>2417</v>
      </c>
      <c r="K1283" s="168">
        <v>0.9</v>
      </c>
      <c r="L1283" s="169">
        <v>0.931034482758621</v>
      </c>
      <c r="M1283" s="169">
        <v>0.857142857142857</v>
      </c>
      <c r="N1283" s="170">
        <v>0.92</v>
      </c>
      <c r="O1283" s="170">
        <v>0.922596754057428</v>
      </c>
      <c r="P1283" s="356">
        <v>0.9</v>
      </c>
      <c r="Q1283" s="357">
        <v>0.972269383135257</v>
      </c>
      <c r="R1283" s="169">
        <v>0.992616033755274</v>
      </c>
      <c r="S1283" s="169">
        <v>0.99075215782984</v>
      </c>
      <c r="T1283" s="169">
        <v>0.899014229905067</v>
      </c>
      <c r="U1283" s="356">
        <v>0.9</v>
      </c>
      <c r="V1283" s="169">
        <v>0.876061120543294</v>
      </c>
      <c r="W1283" s="169">
        <v>0.881856540084388</v>
      </c>
      <c r="X1283" s="169">
        <v>0.868680641183724</v>
      </c>
      <c r="Y1283" s="169">
        <v>0.852539319474526</v>
      </c>
      <c r="Z1283" s="356">
        <v>0.92</v>
      </c>
      <c r="AA1283" s="356" t="s">
        <v>40</v>
      </c>
      <c r="AB1283" s="356" t="s">
        <v>40</v>
      </c>
      <c r="AC1283" s="356" t="s">
        <v>40</v>
      </c>
      <c r="AD1283" s="356" t="s">
        <v>40</v>
      </c>
      <c r="AE1283" s="356">
        <v>0.92</v>
      </c>
      <c r="AF1283" s="169">
        <v>1</v>
      </c>
      <c r="AG1283" s="169">
        <v>1</v>
      </c>
      <c r="AH1283" s="169">
        <v>1</v>
      </c>
      <c r="AI1283" s="169">
        <v>0.998294424901396</v>
      </c>
      <c r="AJ1283" s="356">
        <v>0.92</v>
      </c>
      <c r="AK1283" s="169">
        <v>0.943972835314092</v>
      </c>
      <c r="AL1283" s="169">
        <v>0.94831223628692</v>
      </c>
      <c r="AM1283" s="169">
        <v>0.968557336621455</v>
      </c>
      <c r="AN1283" s="169">
        <v>0.963848349290529</v>
      </c>
      <c r="AO1283" s="168">
        <v>0.99</v>
      </c>
      <c r="AP1283" s="358">
        <v>1</v>
      </c>
      <c r="AQ1283" s="358">
        <v>1</v>
      </c>
      <c r="AR1283" s="358">
        <v>1</v>
      </c>
      <c r="AS1283" s="359">
        <v>1</v>
      </c>
      <c r="AT1283" s="364">
        <v>0.0721861525408278</v>
      </c>
      <c r="AU1283" s="361">
        <v>0.0909090909090909</v>
      </c>
      <c r="AV1283" s="362">
        <v>0</v>
      </c>
      <c r="AW1283" s="362">
        <v>0.222222222222222</v>
      </c>
      <c r="AX1283" s="362">
        <v>0.0542635658914729</v>
      </c>
      <c r="AY1283" s="142"/>
      <c r="AZ1283" s="140"/>
    </row>
    <row r="1284" spans="1:52">
      <c r="A1284" s="138"/>
      <c r="B1284" s="142"/>
      <c r="C1284" s="172" t="s">
        <v>1972</v>
      </c>
      <c r="D1284" s="166" t="s">
        <v>26</v>
      </c>
      <c r="E1284" s="166" t="s">
        <v>1973</v>
      </c>
      <c r="F1284" s="167" t="s">
        <v>2418</v>
      </c>
      <c r="G1284" s="195" t="s">
        <v>2419</v>
      </c>
      <c r="H1284" s="195" t="s">
        <v>2419</v>
      </c>
      <c r="I1284" s="195" t="s">
        <v>2419</v>
      </c>
      <c r="J1284" s="195" t="s">
        <v>2419</v>
      </c>
      <c r="K1284" s="168">
        <v>0.9</v>
      </c>
      <c r="L1284" s="169">
        <v>1</v>
      </c>
      <c r="M1284" s="169">
        <v>1</v>
      </c>
      <c r="N1284" s="170">
        <v>1</v>
      </c>
      <c r="O1284" s="170">
        <v>0.97244094488189</v>
      </c>
      <c r="P1284" s="356">
        <v>0.9</v>
      </c>
      <c r="Q1284" s="357">
        <v>0.943071965628357</v>
      </c>
      <c r="R1284" s="169">
        <v>0.985408560311284</v>
      </c>
      <c r="S1284" s="169">
        <v>0.986127167630058</v>
      </c>
      <c r="T1284" s="169">
        <v>0.979770407209363</v>
      </c>
      <c r="U1284" s="356">
        <v>0.9</v>
      </c>
      <c r="V1284" s="169">
        <v>0.943609022556391</v>
      </c>
      <c r="W1284" s="169">
        <v>0.944552529182879</v>
      </c>
      <c r="X1284" s="169">
        <v>0.955491329479769</v>
      </c>
      <c r="Y1284" s="169">
        <v>0.957540290917249</v>
      </c>
      <c r="Z1284" s="356">
        <v>0.92</v>
      </c>
      <c r="AA1284" s="356" t="s">
        <v>40</v>
      </c>
      <c r="AB1284" s="356" t="s">
        <v>40</v>
      </c>
      <c r="AC1284" s="356" t="s">
        <v>40</v>
      </c>
      <c r="AD1284" s="356" t="s">
        <v>40</v>
      </c>
      <c r="AE1284" s="356">
        <v>0.92</v>
      </c>
      <c r="AF1284" s="169">
        <v>1</v>
      </c>
      <c r="AG1284" s="169">
        <v>1</v>
      </c>
      <c r="AH1284" s="169">
        <v>1</v>
      </c>
      <c r="AI1284" s="169">
        <v>0.999697061496516</v>
      </c>
      <c r="AJ1284" s="356">
        <v>0.92</v>
      </c>
      <c r="AK1284" s="169">
        <v>0.966165413533835</v>
      </c>
      <c r="AL1284" s="169">
        <v>0.953307392996109</v>
      </c>
      <c r="AM1284" s="169">
        <v>0.969364161849711</v>
      </c>
      <c r="AN1284" s="169">
        <v>0.980387391092996</v>
      </c>
      <c r="AO1284" s="168">
        <v>0.99</v>
      </c>
      <c r="AP1284" s="358">
        <v>1</v>
      </c>
      <c r="AQ1284" s="358">
        <v>1</v>
      </c>
      <c r="AR1284" s="358">
        <v>1</v>
      </c>
      <c r="AS1284" s="359">
        <v>1</v>
      </c>
      <c r="AT1284" s="364">
        <v>0.0721861525408278</v>
      </c>
      <c r="AU1284" s="361">
        <v>0.2</v>
      </c>
      <c r="AV1284" s="362">
        <v>0</v>
      </c>
      <c r="AW1284" s="362">
        <v>0</v>
      </c>
      <c r="AX1284" s="362">
        <v>0.0382513661202186</v>
      </c>
      <c r="AY1284" s="142"/>
      <c r="AZ1284" s="140"/>
    </row>
    <row r="1285" spans="1:52">
      <c r="A1285" s="138"/>
      <c r="B1285" s="142"/>
      <c r="C1285" s="172" t="s">
        <v>1972</v>
      </c>
      <c r="D1285" s="166" t="s">
        <v>26</v>
      </c>
      <c r="E1285" s="166" t="s">
        <v>1973</v>
      </c>
      <c r="F1285" s="167" t="s">
        <v>2420</v>
      </c>
      <c r="G1285" s="195" t="s">
        <v>2421</v>
      </c>
      <c r="H1285" s="195" t="s">
        <v>2421</v>
      </c>
      <c r="I1285" s="195" t="s">
        <v>2421</v>
      </c>
      <c r="J1285" s="195" t="s">
        <v>2421</v>
      </c>
      <c r="K1285" s="168">
        <v>0.9</v>
      </c>
      <c r="L1285" s="169">
        <v>0.944444444444444</v>
      </c>
      <c r="M1285" s="169">
        <v>0.91304347826087</v>
      </c>
      <c r="N1285" s="170">
        <v>1</v>
      </c>
      <c r="O1285" s="170">
        <v>0.932562620423892</v>
      </c>
      <c r="P1285" s="356">
        <v>0.9</v>
      </c>
      <c r="Q1285" s="357">
        <v>0.991489361702128</v>
      </c>
      <c r="R1285" s="169">
        <v>0.992978936810431</v>
      </c>
      <c r="S1285" s="169">
        <v>0.992206527033609</v>
      </c>
      <c r="T1285" s="169">
        <v>0.98243883769541</v>
      </c>
      <c r="U1285" s="356">
        <v>0.9</v>
      </c>
      <c r="V1285" s="169">
        <v>0.943520309477756</v>
      </c>
      <c r="W1285" s="169">
        <v>0.941825476429288</v>
      </c>
      <c r="X1285" s="169">
        <v>0.944958597174866</v>
      </c>
      <c r="Y1285" s="169">
        <v>0.932772985544793</v>
      </c>
      <c r="Z1285" s="356">
        <v>0.92</v>
      </c>
      <c r="AA1285" s="356">
        <v>0.935611510791367</v>
      </c>
      <c r="AB1285" s="356">
        <v>0.943521594684385</v>
      </c>
      <c r="AC1285" s="356">
        <v>0.951906158357771</v>
      </c>
      <c r="AD1285" s="356">
        <v>0.943686864839334</v>
      </c>
      <c r="AE1285" s="356">
        <v>0.92</v>
      </c>
      <c r="AF1285" s="169">
        <v>1</v>
      </c>
      <c r="AG1285" s="169">
        <v>0.998271391529818</v>
      </c>
      <c r="AH1285" s="169">
        <v>1</v>
      </c>
      <c r="AI1285" s="169">
        <v>0.998316609453393</v>
      </c>
      <c r="AJ1285" s="356">
        <v>0.92</v>
      </c>
      <c r="AK1285" s="169">
        <v>0.9547064305685</v>
      </c>
      <c r="AL1285" s="169">
        <v>0.956847360912982</v>
      </c>
      <c r="AM1285" s="169">
        <v>0.970463012240554</v>
      </c>
      <c r="AN1285" s="169">
        <v>0.962132498820852</v>
      </c>
      <c r="AO1285" s="168">
        <v>0.99</v>
      </c>
      <c r="AP1285" s="358">
        <v>1</v>
      </c>
      <c r="AQ1285" s="358">
        <v>1</v>
      </c>
      <c r="AR1285" s="358">
        <v>1</v>
      </c>
      <c r="AS1285" s="359">
        <v>1</v>
      </c>
      <c r="AT1285" s="364">
        <v>0.0721861525408278</v>
      </c>
      <c r="AU1285" s="361">
        <v>0.333333333333333</v>
      </c>
      <c r="AV1285" s="362">
        <v>0.176470588235294</v>
      </c>
      <c r="AW1285" s="362">
        <v>0.0555555555555556</v>
      </c>
      <c r="AX1285" s="362">
        <v>0.0837606837606838</v>
      </c>
      <c r="AY1285" s="142"/>
      <c r="AZ1285" s="140"/>
    </row>
    <row r="1286" spans="1:52">
      <c r="A1286" s="138"/>
      <c r="B1286" s="142"/>
      <c r="C1286" s="172" t="s">
        <v>1972</v>
      </c>
      <c r="D1286" s="166" t="s">
        <v>26</v>
      </c>
      <c r="E1286" s="166" t="s">
        <v>1973</v>
      </c>
      <c r="F1286" s="167" t="s">
        <v>2422</v>
      </c>
      <c r="G1286" s="195" t="s">
        <v>2423</v>
      </c>
      <c r="H1286" s="195" t="s">
        <v>2423</v>
      </c>
      <c r="I1286" s="195" t="s">
        <v>2423</v>
      </c>
      <c r="J1286" s="195" t="s">
        <v>2423</v>
      </c>
      <c r="K1286" s="168">
        <v>0.9</v>
      </c>
      <c r="L1286" s="169">
        <v>0.951807228915663</v>
      </c>
      <c r="M1286" s="169">
        <v>0.929577464788732</v>
      </c>
      <c r="N1286" s="170">
        <v>0.948717948717949</v>
      </c>
      <c r="O1286" s="170">
        <v>0.950959488272921</v>
      </c>
      <c r="P1286" s="356">
        <v>0.9</v>
      </c>
      <c r="Q1286" s="357">
        <v>0.983825597749648</v>
      </c>
      <c r="R1286" s="169">
        <v>0.982057416267943</v>
      </c>
      <c r="S1286" s="169">
        <v>0.984223300970874</v>
      </c>
      <c r="T1286" s="169">
        <v>0.983732560714549</v>
      </c>
      <c r="U1286" s="356">
        <v>0.9</v>
      </c>
      <c r="V1286" s="169">
        <v>0.938115330520394</v>
      </c>
      <c r="W1286" s="169">
        <v>0.944377990430622</v>
      </c>
      <c r="X1286" s="169">
        <v>0.956614077669903</v>
      </c>
      <c r="Y1286" s="169">
        <v>0.946731748726655</v>
      </c>
      <c r="Z1286" s="356">
        <v>0.92</v>
      </c>
      <c r="AA1286" s="356">
        <v>0.94443168771527</v>
      </c>
      <c r="AB1286" s="356">
        <v>0.944197192742212</v>
      </c>
      <c r="AC1286" s="356">
        <v>0.956031128404669</v>
      </c>
      <c r="AD1286" s="356">
        <v>0.960086226896605</v>
      </c>
      <c r="AE1286" s="356">
        <v>0.92</v>
      </c>
      <c r="AF1286" s="169">
        <v>0.996770025839793</v>
      </c>
      <c r="AG1286" s="169">
        <v>0.993742550655542</v>
      </c>
      <c r="AH1286" s="169">
        <v>0.984937452131733</v>
      </c>
      <c r="AI1286" s="169">
        <v>0.990701544033083</v>
      </c>
      <c r="AJ1286" s="356">
        <v>0.92</v>
      </c>
      <c r="AK1286" s="169">
        <v>0.956617561767776</v>
      </c>
      <c r="AL1286" s="169">
        <v>0.956247279059643</v>
      </c>
      <c r="AM1286" s="169">
        <v>0.970508012274122</v>
      </c>
      <c r="AN1286" s="169">
        <v>0.972303654293712</v>
      </c>
      <c r="AO1286" s="168">
        <v>0.99</v>
      </c>
      <c r="AP1286" s="358">
        <v>1</v>
      </c>
      <c r="AQ1286" s="358">
        <v>1</v>
      </c>
      <c r="AR1286" s="358">
        <v>1</v>
      </c>
      <c r="AS1286" s="359">
        <v>1</v>
      </c>
      <c r="AT1286" s="364">
        <v>0.0721861525408278</v>
      </c>
      <c r="AU1286" s="361">
        <v>0.25</v>
      </c>
      <c r="AV1286" s="362">
        <v>0</v>
      </c>
      <c r="AW1286" s="362">
        <v>0.037037037037037</v>
      </c>
      <c r="AX1286" s="362">
        <v>0.061</v>
      </c>
      <c r="AY1286" s="142"/>
      <c r="AZ1286" s="140"/>
    </row>
    <row r="1287" spans="1:52">
      <c r="A1287" s="138"/>
      <c r="B1287" s="142"/>
      <c r="C1287" s="172" t="s">
        <v>1972</v>
      </c>
      <c r="D1287" s="166" t="s">
        <v>26</v>
      </c>
      <c r="E1287" s="166" t="s">
        <v>1973</v>
      </c>
      <c r="F1287" s="167" t="s">
        <v>2424</v>
      </c>
      <c r="G1287" s="195" t="s">
        <v>2425</v>
      </c>
      <c r="H1287" s="195" t="s">
        <v>2425</v>
      </c>
      <c r="I1287" s="195" t="s">
        <v>2425</v>
      </c>
      <c r="J1287" s="195" t="s">
        <v>2425</v>
      </c>
      <c r="K1287" s="168">
        <v>0.9</v>
      </c>
      <c r="L1287" s="169">
        <v>0.96551724137931</v>
      </c>
      <c r="M1287" s="169">
        <v>0.892857142857143</v>
      </c>
      <c r="N1287" s="170">
        <v>0.857142857142857</v>
      </c>
      <c r="O1287" s="170">
        <v>0.947795823665893</v>
      </c>
      <c r="P1287" s="356">
        <v>0.9</v>
      </c>
      <c r="Q1287" s="357">
        <v>0.944006309148265</v>
      </c>
      <c r="R1287" s="169">
        <v>0.956272401433692</v>
      </c>
      <c r="S1287" s="169">
        <v>0.933833259814733</v>
      </c>
      <c r="T1287" s="169">
        <v>0.96423944387947</v>
      </c>
      <c r="U1287" s="356">
        <v>0.9</v>
      </c>
      <c r="V1287" s="169">
        <v>0.652996845425868</v>
      </c>
      <c r="W1287" s="169">
        <v>0.70752688172043</v>
      </c>
      <c r="X1287" s="169">
        <v>0.676665196294663</v>
      </c>
      <c r="Y1287" s="169">
        <v>0.71463995653567</v>
      </c>
      <c r="Z1287" s="356">
        <v>0.92</v>
      </c>
      <c r="AA1287" s="356" t="s">
        <v>40</v>
      </c>
      <c r="AB1287" s="356" t="s">
        <v>40</v>
      </c>
      <c r="AC1287" s="356" t="s">
        <v>40</v>
      </c>
      <c r="AD1287" s="356" t="s">
        <v>40</v>
      </c>
      <c r="AE1287" s="356">
        <v>0.92</v>
      </c>
      <c r="AF1287" s="169">
        <v>1</v>
      </c>
      <c r="AG1287" s="169">
        <v>1</v>
      </c>
      <c r="AH1287" s="169">
        <v>1</v>
      </c>
      <c r="AI1287" s="169">
        <v>0.998667732480682</v>
      </c>
      <c r="AJ1287" s="356">
        <v>0.92</v>
      </c>
      <c r="AK1287" s="169">
        <v>0.919952681388013</v>
      </c>
      <c r="AL1287" s="169">
        <v>0.883154121863799</v>
      </c>
      <c r="AM1287" s="169">
        <v>0.874724305249228</v>
      </c>
      <c r="AN1287" s="169">
        <v>0.940626610757422</v>
      </c>
      <c r="AO1287" s="168">
        <v>0.99</v>
      </c>
      <c r="AP1287" s="358">
        <v>1</v>
      </c>
      <c r="AQ1287" s="358">
        <v>1</v>
      </c>
      <c r="AR1287" s="358">
        <v>1</v>
      </c>
      <c r="AS1287" s="359">
        <v>1</v>
      </c>
      <c r="AT1287" s="364">
        <v>0.0721861525408278</v>
      </c>
      <c r="AU1287" s="361">
        <v>0</v>
      </c>
      <c r="AV1287" s="362">
        <v>0</v>
      </c>
      <c r="AW1287" s="362">
        <v>0</v>
      </c>
      <c r="AX1287" s="362">
        <v>0.04</v>
      </c>
      <c r="AY1287" s="142"/>
      <c r="AZ1287" s="140"/>
    </row>
    <row r="1288" spans="1:52">
      <c r="A1288" s="138"/>
      <c r="B1288" s="142"/>
      <c r="C1288" s="172" t="s">
        <v>1972</v>
      </c>
      <c r="D1288" s="166" t="s">
        <v>26</v>
      </c>
      <c r="E1288" s="166" t="s">
        <v>1973</v>
      </c>
      <c r="F1288" s="167" t="s">
        <v>2426</v>
      </c>
      <c r="G1288" s="195" t="s">
        <v>2427</v>
      </c>
      <c r="H1288" s="195" t="s">
        <v>2427</v>
      </c>
      <c r="I1288" s="195" t="s">
        <v>2427</v>
      </c>
      <c r="J1288" s="195" t="s">
        <v>2427</v>
      </c>
      <c r="K1288" s="168">
        <v>0.9</v>
      </c>
      <c r="L1288" s="169">
        <v>0.927272727272727</v>
      </c>
      <c r="M1288" s="169">
        <v>0.877551020408163</v>
      </c>
      <c r="N1288" s="170">
        <v>0.918367346938776</v>
      </c>
      <c r="O1288" s="170">
        <v>0.88924252068746</v>
      </c>
      <c r="P1288" s="356">
        <v>0.9</v>
      </c>
      <c r="Q1288" s="357">
        <v>0.983412322274882</v>
      </c>
      <c r="R1288" s="169">
        <v>0.967293540474244</v>
      </c>
      <c r="S1288" s="169">
        <v>0.978883153449085</v>
      </c>
      <c r="T1288" s="169">
        <v>0.986468453079962</v>
      </c>
      <c r="U1288" s="356">
        <v>0.9</v>
      </c>
      <c r="V1288" s="169">
        <v>0.80467163168585</v>
      </c>
      <c r="W1288" s="169">
        <v>0.874080130825838</v>
      </c>
      <c r="X1288" s="169">
        <v>0.816048803378695</v>
      </c>
      <c r="Y1288" s="169">
        <v>0.830455321874666</v>
      </c>
      <c r="Z1288" s="356">
        <v>0.92</v>
      </c>
      <c r="AA1288" s="356">
        <v>0.89937106918239</v>
      </c>
      <c r="AB1288" s="356">
        <v>0.912584053794428</v>
      </c>
      <c r="AC1288" s="356">
        <v>0.919221698113208</v>
      </c>
      <c r="AD1288" s="356">
        <v>0.925696594427245</v>
      </c>
      <c r="AE1288" s="356">
        <v>0.92</v>
      </c>
      <c r="AF1288" s="169">
        <v>0.99725425590335</v>
      </c>
      <c r="AG1288" s="169">
        <v>0.997512437810945</v>
      </c>
      <c r="AH1288" s="169">
        <v>0.995872641509434</v>
      </c>
      <c r="AI1288" s="169">
        <v>0.994571053573559</v>
      </c>
      <c r="AJ1288" s="356">
        <v>0.92</v>
      </c>
      <c r="AK1288" s="169">
        <v>0.924690508940853</v>
      </c>
      <c r="AL1288" s="169">
        <v>0.931941923774955</v>
      </c>
      <c r="AM1288" s="169">
        <v>0.942252417036843</v>
      </c>
      <c r="AN1288" s="169">
        <v>0.948119636460766</v>
      </c>
      <c r="AO1288" s="168">
        <v>0.99</v>
      </c>
      <c r="AP1288" s="358">
        <v>1</v>
      </c>
      <c r="AQ1288" s="358">
        <v>1</v>
      </c>
      <c r="AR1288" s="358">
        <v>1</v>
      </c>
      <c r="AS1288" s="359">
        <v>1</v>
      </c>
      <c r="AT1288" s="364">
        <v>0.0721861525408278</v>
      </c>
      <c r="AU1288" s="361">
        <v>0.233333333333333</v>
      </c>
      <c r="AV1288" s="362">
        <v>0.0425531914893617</v>
      </c>
      <c r="AW1288" s="362">
        <v>0.0666666666666667</v>
      </c>
      <c r="AX1288" s="362">
        <v>0.0725875320239112</v>
      </c>
      <c r="AY1288" s="142"/>
      <c r="AZ1288" s="140"/>
    </row>
    <row r="1289" spans="1:52">
      <c r="A1289" s="138"/>
      <c r="B1289" s="142"/>
      <c r="C1289" s="172" t="s">
        <v>1972</v>
      </c>
      <c r="D1289" s="166" t="s">
        <v>26</v>
      </c>
      <c r="E1289" s="166" t="s">
        <v>1973</v>
      </c>
      <c r="F1289" s="167" t="s">
        <v>2428</v>
      </c>
      <c r="G1289" s="195" t="s">
        <v>2429</v>
      </c>
      <c r="H1289" s="195" t="s">
        <v>2429</v>
      </c>
      <c r="I1289" s="195" t="s">
        <v>2429</v>
      </c>
      <c r="J1289" s="195" t="s">
        <v>2429</v>
      </c>
      <c r="K1289" s="168">
        <v>0.9</v>
      </c>
      <c r="L1289" s="169">
        <v>1</v>
      </c>
      <c r="M1289" s="169">
        <v>0.967741935483871</v>
      </c>
      <c r="N1289" s="170">
        <v>0.967741935483871</v>
      </c>
      <c r="O1289" s="170">
        <v>0.977777777777778</v>
      </c>
      <c r="P1289" s="356">
        <v>0.9</v>
      </c>
      <c r="Q1289" s="357">
        <v>0.994051160023795</v>
      </c>
      <c r="R1289" s="169">
        <v>0.989942528735632</v>
      </c>
      <c r="S1289" s="169">
        <v>0.991660348749052</v>
      </c>
      <c r="T1289" s="169">
        <v>0.994752475247525</v>
      </c>
      <c r="U1289" s="356">
        <v>0.9</v>
      </c>
      <c r="V1289" s="169">
        <v>0.957168352171327</v>
      </c>
      <c r="W1289" s="169">
        <v>0.977011494252874</v>
      </c>
      <c r="X1289" s="169">
        <v>0.976497346474602</v>
      </c>
      <c r="Y1289" s="169">
        <v>0.971460396039604</v>
      </c>
      <c r="Z1289" s="356">
        <v>0.92</v>
      </c>
      <c r="AA1289" s="356">
        <v>0.979179424372321</v>
      </c>
      <c r="AB1289" s="356">
        <v>0.988673139158576</v>
      </c>
      <c r="AC1289" s="356">
        <v>0.980603448275862</v>
      </c>
      <c r="AD1289" s="356">
        <v>0.984351362745827</v>
      </c>
      <c r="AE1289" s="356">
        <v>0.92</v>
      </c>
      <c r="AF1289" s="169">
        <v>1</v>
      </c>
      <c r="AG1289" s="169">
        <v>0.986363636363636</v>
      </c>
      <c r="AH1289" s="169">
        <v>1</v>
      </c>
      <c r="AI1289" s="169">
        <v>0.996817398223047</v>
      </c>
      <c r="AJ1289" s="356">
        <v>0.92</v>
      </c>
      <c r="AK1289" s="169">
        <v>0.98038624019312</v>
      </c>
      <c r="AL1289" s="169">
        <v>0.99120082815735</v>
      </c>
      <c r="AM1289" s="169">
        <v>0.990213523131673</v>
      </c>
      <c r="AN1289" s="169">
        <v>0.989371717371916</v>
      </c>
      <c r="AO1289" s="168">
        <v>0.99</v>
      </c>
      <c r="AP1289" s="358">
        <v>1</v>
      </c>
      <c r="AQ1289" s="358">
        <v>1</v>
      </c>
      <c r="AR1289" s="358">
        <v>1</v>
      </c>
      <c r="AS1289" s="359">
        <v>1</v>
      </c>
      <c r="AT1289" s="364">
        <v>0.0721861525408278</v>
      </c>
      <c r="AU1289" s="361">
        <v>0.111111111111111</v>
      </c>
      <c r="AV1289" s="362">
        <v>0</v>
      </c>
      <c r="AW1289" s="362">
        <v>0</v>
      </c>
      <c r="AX1289" s="362">
        <v>0.0588235294117647</v>
      </c>
      <c r="AY1289" s="142"/>
      <c r="AZ1289" s="140"/>
    </row>
    <row r="1290" spans="1:52">
      <c r="A1290" s="138"/>
      <c r="B1290" s="142"/>
      <c r="C1290" s="172" t="s">
        <v>1972</v>
      </c>
      <c r="D1290" s="166" t="s">
        <v>26</v>
      </c>
      <c r="E1290" s="166" t="s">
        <v>1973</v>
      </c>
      <c r="F1290" s="167" t="s">
        <v>2430</v>
      </c>
      <c r="G1290" s="195" t="s">
        <v>2431</v>
      </c>
      <c r="H1290" s="195" t="s">
        <v>2431</v>
      </c>
      <c r="I1290" s="195" t="s">
        <v>2431</v>
      </c>
      <c r="J1290" s="195" t="s">
        <v>2431</v>
      </c>
      <c r="K1290" s="168">
        <v>0.9</v>
      </c>
      <c r="L1290" s="169">
        <v>0.950819672131147</v>
      </c>
      <c r="M1290" s="169">
        <v>0.928571428571429</v>
      </c>
      <c r="N1290" s="170">
        <v>0.913793103448276</v>
      </c>
      <c r="O1290" s="170">
        <v>0.941924778761062</v>
      </c>
      <c r="P1290" s="356">
        <v>0.9</v>
      </c>
      <c r="Q1290" s="357">
        <v>0.989669421487603</v>
      </c>
      <c r="R1290" s="169">
        <v>0.986428571428571</v>
      </c>
      <c r="S1290" s="169">
        <v>0.988958410011042</v>
      </c>
      <c r="T1290" s="169">
        <v>0.96756919653206</v>
      </c>
      <c r="U1290" s="356">
        <v>0.9</v>
      </c>
      <c r="V1290" s="169">
        <v>0.936540731995277</v>
      </c>
      <c r="W1290" s="169">
        <v>0.939285714285714</v>
      </c>
      <c r="X1290" s="169">
        <v>0.940375414059625</v>
      </c>
      <c r="Y1290" s="169">
        <v>0.936981315777273</v>
      </c>
      <c r="Z1290" s="356">
        <v>0.92</v>
      </c>
      <c r="AA1290" s="356">
        <v>0.950790337011631</v>
      </c>
      <c r="AB1290" s="356">
        <v>0.964642262895175</v>
      </c>
      <c r="AC1290" s="356">
        <v>0.974495217853347</v>
      </c>
      <c r="AD1290" s="356">
        <v>0.963066599139022</v>
      </c>
      <c r="AE1290" s="356">
        <v>0.92</v>
      </c>
      <c r="AF1290" s="169">
        <v>0.976009362200117</v>
      </c>
      <c r="AG1290" s="169">
        <v>0.986684420772304</v>
      </c>
      <c r="AH1290" s="169">
        <v>0.999005964214712</v>
      </c>
      <c r="AI1290" s="169">
        <v>0.992900739429478</v>
      </c>
      <c r="AJ1290" s="356">
        <v>0.92</v>
      </c>
      <c r="AK1290" s="169">
        <v>0.966033817858202</v>
      </c>
      <c r="AL1290" s="169">
        <v>0.971083070452156</v>
      </c>
      <c r="AM1290" s="169">
        <v>0.981521739130435</v>
      </c>
      <c r="AN1290" s="169">
        <v>0.975384987746952</v>
      </c>
      <c r="AO1290" s="168">
        <v>0.99</v>
      </c>
      <c r="AP1290" s="358">
        <v>1</v>
      </c>
      <c r="AQ1290" s="358">
        <v>1</v>
      </c>
      <c r="AR1290" s="358">
        <v>1</v>
      </c>
      <c r="AS1290" s="359">
        <v>1</v>
      </c>
      <c r="AT1290" s="364">
        <v>0.0721861525408278</v>
      </c>
      <c r="AU1290" s="361">
        <v>0.1</v>
      </c>
      <c r="AV1290" s="362">
        <v>0.0833333333333333</v>
      </c>
      <c r="AW1290" s="362">
        <v>0</v>
      </c>
      <c r="AX1290" s="362">
        <v>0.0718685831622177</v>
      </c>
      <c r="AY1290" s="142"/>
      <c r="AZ1290" s="140"/>
    </row>
    <row r="1291" spans="1:52">
      <c r="A1291" s="138"/>
      <c r="B1291" s="142"/>
      <c r="C1291" s="172" t="s">
        <v>1972</v>
      </c>
      <c r="D1291" s="166" t="s">
        <v>26</v>
      </c>
      <c r="E1291" s="166" t="s">
        <v>1973</v>
      </c>
      <c r="F1291" s="167" t="s">
        <v>2432</v>
      </c>
      <c r="G1291" s="195" t="s">
        <v>2433</v>
      </c>
      <c r="H1291" s="195" t="s">
        <v>2433</v>
      </c>
      <c r="I1291" s="195" t="s">
        <v>2433</v>
      </c>
      <c r="J1291" s="195" t="s">
        <v>2433</v>
      </c>
      <c r="K1291" s="168">
        <v>0.9</v>
      </c>
      <c r="L1291" s="169">
        <v>0.941176470588235</v>
      </c>
      <c r="M1291" s="169">
        <v>0.931034482758621</v>
      </c>
      <c r="N1291" s="170">
        <v>0.967741935483871</v>
      </c>
      <c r="O1291" s="170">
        <v>0.958333333333333</v>
      </c>
      <c r="P1291" s="356">
        <v>0.9</v>
      </c>
      <c r="Q1291" s="357">
        <v>0.990196078431373</v>
      </c>
      <c r="R1291" s="169">
        <v>0.986807387862797</v>
      </c>
      <c r="S1291" s="169">
        <v>0.994578313253012</v>
      </c>
      <c r="T1291" s="169">
        <v>0.990362940750698</v>
      </c>
      <c r="U1291" s="356">
        <v>0.9</v>
      </c>
      <c r="V1291" s="169">
        <v>0.927760577915377</v>
      </c>
      <c r="W1291" s="169">
        <v>0.931398416886544</v>
      </c>
      <c r="X1291" s="169">
        <v>0.956024096385542</v>
      </c>
      <c r="Y1291" s="169">
        <v>0.954916761451763</v>
      </c>
      <c r="Z1291" s="356">
        <v>0.92</v>
      </c>
      <c r="AA1291" s="356">
        <v>0.951603498542274</v>
      </c>
      <c r="AB1291" s="356">
        <v>0.95222129086337</v>
      </c>
      <c r="AC1291" s="356">
        <v>0.974</v>
      </c>
      <c r="AD1291" s="356">
        <v>0.967908381575636</v>
      </c>
      <c r="AE1291" s="356">
        <v>0.92</v>
      </c>
      <c r="AF1291" s="169">
        <v>1</v>
      </c>
      <c r="AG1291" s="169">
        <v>0.999389499389499</v>
      </c>
      <c r="AH1291" s="169">
        <v>0.999273783587509</v>
      </c>
      <c r="AI1291" s="169">
        <v>0.995860327448099</v>
      </c>
      <c r="AJ1291" s="356">
        <v>0.92</v>
      </c>
      <c r="AK1291" s="169">
        <v>0.964148877941981</v>
      </c>
      <c r="AL1291" s="169">
        <v>0.960533059969247</v>
      </c>
      <c r="AM1291" s="169">
        <v>0.983082706766917</v>
      </c>
      <c r="AN1291" s="169">
        <v>0.979588824938415</v>
      </c>
      <c r="AO1291" s="168">
        <v>0.99</v>
      </c>
      <c r="AP1291" s="358">
        <v>1</v>
      </c>
      <c r="AQ1291" s="358">
        <v>1</v>
      </c>
      <c r="AR1291" s="358">
        <v>1</v>
      </c>
      <c r="AS1291" s="359">
        <v>1</v>
      </c>
      <c r="AT1291" s="364">
        <v>0.0721861525408278</v>
      </c>
      <c r="AU1291" s="361">
        <v>0.142857142857143</v>
      </c>
      <c r="AV1291" s="362">
        <v>0.4</v>
      </c>
      <c r="AW1291" s="362">
        <v>0.1</v>
      </c>
      <c r="AX1291" s="362">
        <v>0.045662100456621</v>
      </c>
      <c r="AY1291" s="142"/>
      <c r="AZ1291" s="140"/>
    </row>
    <row r="1292" spans="1:52">
      <c r="A1292" s="138"/>
      <c r="B1292" s="142"/>
      <c r="C1292" s="172" t="s">
        <v>1972</v>
      </c>
      <c r="D1292" s="166" t="s">
        <v>26</v>
      </c>
      <c r="E1292" s="166" t="s">
        <v>1973</v>
      </c>
      <c r="F1292" s="167" t="s">
        <v>2434</v>
      </c>
      <c r="G1292" s="195" t="s">
        <v>2435</v>
      </c>
      <c r="H1292" s="195" t="s">
        <v>2435</v>
      </c>
      <c r="I1292" s="195" t="s">
        <v>2435</v>
      </c>
      <c r="J1292" s="195" t="s">
        <v>2435</v>
      </c>
      <c r="K1292" s="168">
        <v>0.9</v>
      </c>
      <c r="L1292" s="169">
        <v>1</v>
      </c>
      <c r="M1292" s="169">
        <v>0.962962962962963</v>
      </c>
      <c r="N1292" s="170">
        <v>1</v>
      </c>
      <c r="O1292" s="170">
        <v>0.981561822125813</v>
      </c>
      <c r="P1292" s="356">
        <v>0.9</v>
      </c>
      <c r="Q1292" s="357">
        <v>0.991204588910134</v>
      </c>
      <c r="R1292" s="169">
        <v>0.991114149008886</v>
      </c>
      <c r="S1292" s="169">
        <v>0.997162545601946</v>
      </c>
      <c r="T1292" s="169">
        <v>0.991975396384406</v>
      </c>
      <c r="U1292" s="356">
        <v>0.9</v>
      </c>
      <c r="V1292" s="169">
        <v>0.969024856596558</v>
      </c>
      <c r="W1292" s="169">
        <v>0.959671907040328</v>
      </c>
      <c r="X1292" s="169">
        <v>0.9813538710985</v>
      </c>
      <c r="Y1292" s="169">
        <v>0.961052890020288</v>
      </c>
      <c r="Z1292" s="356">
        <v>0.92</v>
      </c>
      <c r="AA1292" s="356" t="s">
        <v>40</v>
      </c>
      <c r="AB1292" s="356" t="s">
        <v>40</v>
      </c>
      <c r="AC1292" s="356" t="s">
        <v>40</v>
      </c>
      <c r="AD1292" s="356">
        <v>1</v>
      </c>
      <c r="AE1292" s="356">
        <v>0.92</v>
      </c>
      <c r="AF1292" s="169">
        <v>0.998388829215897</v>
      </c>
      <c r="AG1292" s="169">
        <v>0.999601275917065</v>
      </c>
      <c r="AH1292" s="169">
        <v>1</v>
      </c>
      <c r="AI1292" s="169">
        <v>0.99885365664102</v>
      </c>
      <c r="AJ1292" s="356">
        <v>0.92</v>
      </c>
      <c r="AK1292" s="169">
        <v>0.975143403441683</v>
      </c>
      <c r="AL1292" s="169">
        <v>0.962406015037594</v>
      </c>
      <c r="AM1292" s="169">
        <v>0.984596676124848</v>
      </c>
      <c r="AN1292" s="169">
        <v>0.980075202542931</v>
      </c>
      <c r="AO1292" s="168">
        <v>0.99</v>
      </c>
      <c r="AP1292" s="358">
        <v>1</v>
      </c>
      <c r="AQ1292" s="358">
        <v>1</v>
      </c>
      <c r="AR1292" s="358">
        <v>1</v>
      </c>
      <c r="AS1292" s="359">
        <v>1</v>
      </c>
      <c r="AT1292" s="364">
        <v>0.0721861525408278</v>
      </c>
      <c r="AU1292" s="361">
        <v>0.142857142857143</v>
      </c>
      <c r="AV1292" s="362">
        <v>0</v>
      </c>
      <c r="AW1292" s="362">
        <v>0</v>
      </c>
      <c r="AX1292" s="362">
        <v>0.0538116591928251</v>
      </c>
      <c r="AY1292" s="142"/>
      <c r="AZ1292" s="140"/>
    </row>
    <row r="1293" spans="1:52">
      <c r="A1293" s="138"/>
      <c r="B1293" s="142"/>
      <c r="C1293" s="172" t="s">
        <v>1972</v>
      </c>
      <c r="D1293" s="166" t="s">
        <v>26</v>
      </c>
      <c r="E1293" s="166" t="s">
        <v>1973</v>
      </c>
      <c r="F1293" s="167" t="s">
        <v>2436</v>
      </c>
      <c r="G1293" s="195" t="s">
        <v>2437</v>
      </c>
      <c r="H1293" s="195" t="s">
        <v>2437</v>
      </c>
      <c r="I1293" s="195" t="s">
        <v>2437</v>
      </c>
      <c r="J1293" s="195" t="s">
        <v>2437</v>
      </c>
      <c r="K1293" s="168">
        <v>0.9</v>
      </c>
      <c r="L1293" s="169">
        <v>0.85</v>
      </c>
      <c r="M1293" s="169">
        <v>0.823529411764706</v>
      </c>
      <c r="N1293" s="170">
        <v>0.918918918918919</v>
      </c>
      <c r="O1293" s="170">
        <v>0.935569285083848</v>
      </c>
      <c r="P1293" s="356">
        <v>0.9</v>
      </c>
      <c r="Q1293" s="357">
        <v>0.970976253298153</v>
      </c>
      <c r="R1293" s="169">
        <v>0.976232394366197</v>
      </c>
      <c r="S1293" s="169">
        <v>0.967413441955194</v>
      </c>
      <c r="T1293" s="169">
        <v>0.969083746268197</v>
      </c>
      <c r="U1293" s="356">
        <v>0.9</v>
      </c>
      <c r="V1293" s="169">
        <v>0.952506596306069</v>
      </c>
      <c r="W1293" s="169">
        <v>0.934859154929577</v>
      </c>
      <c r="X1293" s="169">
        <v>0.941446028513238</v>
      </c>
      <c r="Y1293" s="169">
        <v>0.948585762211074</v>
      </c>
      <c r="Z1293" s="356">
        <v>0.92</v>
      </c>
      <c r="AA1293" s="356">
        <v>0.946972694895133</v>
      </c>
      <c r="AB1293" s="356">
        <v>0.962901439645626</v>
      </c>
      <c r="AC1293" s="356">
        <v>0.957796852646638</v>
      </c>
      <c r="AD1293" s="356">
        <v>0.953673777203189</v>
      </c>
      <c r="AE1293" s="356">
        <v>0.92</v>
      </c>
      <c r="AF1293" s="169">
        <v>0.998895637769188</v>
      </c>
      <c r="AG1293" s="169">
        <v>0.997933884297521</v>
      </c>
      <c r="AH1293" s="169">
        <v>0.998666666666667</v>
      </c>
      <c r="AI1293" s="169">
        <v>0.99665761063845</v>
      </c>
      <c r="AJ1293" s="356">
        <v>0.92</v>
      </c>
      <c r="AK1293" s="169">
        <v>0.963320463320463</v>
      </c>
      <c r="AL1293" s="169">
        <v>0.966021066938498</v>
      </c>
      <c r="AM1293" s="169">
        <v>0.975014872099941</v>
      </c>
      <c r="AN1293" s="169">
        <v>0.969829477900751</v>
      </c>
      <c r="AO1293" s="168">
        <v>0.99</v>
      </c>
      <c r="AP1293" s="358">
        <v>1</v>
      </c>
      <c r="AQ1293" s="358">
        <v>1</v>
      </c>
      <c r="AR1293" s="358">
        <v>1</v>
      </c>
      <c r="AS1293" s="359">
        <v>1</v>
      </c>
      <c r="AT1293" s="364">
        <v>0.0721861525408278</v>
      </c>
      <c r="AU1293" s="361">
        <v>0</v>
      </c>
      <c r="AV1293" s="362">
        <v>0</v>
      </c>
      <c r="AW1293" s="362">
        <v>0.166666666666667</v>
      </c>
      <c r="AX1293" s="362">
        <v>0.0482315112540193</v>
      </c>
      <c r="AY1293" s="142"/>
      <c r="AZ1293" s="140"/>
    </row>
    <row r="1294" spans="1:52">
      <c r="A1294" s="138"/>
      <c r="B1294" s="142"/>
      <c r="C1294" s="172" t="s">
        <v>1972</v>
      </c>
      <c r="D1294" s="166" t="s">
        <v>26</v>
      </c>
      <c r="E1294" s="166" t="s">
        <v>1973</v>
      </c>
      <c r="F1294" s="167" t="s">
        <v>2438</v>
      </c>
      <c r="G1294" s="195" t="s">
        <v>2439</v>
      </c>
      <c r="H1294" s="195" t="s">
        <v>2439</v>
      </c>
      <c r="I1294" s="195" t="s">
        <v>2439</v>
      </c>
      <c r="J1294" s="195" t="s">
        <v>2439</v>
      </c>
      <c r="K1294" s="168">
        <v>0.9</v>
      </c>
      <c r="L1294" s="169">
        <v>0.888888888888889</v>
      </c>
      <c r="M1294" s="169">
        <v>0.954545454545455</v>
      </c>
      <c r="N1294" s="170">
        <v>0.952380952380952</v>
      </c>
      <c r="O1294" s="170">
        <v>0.910764872521246</v>
      </c>
      <c r="P1294" s="356">
        <v>0.9</v>
      </c>
      <c r="Q1294" s="357">
        <v>0.972916666666667</v>
      </c>
      <c r="R1294" s="169">
        <v>0.976102941176471</v>
      </c>
      <c r="S1294" s="169">
        <v>0.977582846003899</v>
      </c>
      <c r="T1294" s="169">
        <v>0.972928490351873</v>
      </c>
      <c r="U1294" s="356">
        <v>0.9</v>
      </c>
      <c r="V1294" s="169">
        <v>0.896527777777778</v>
      </c>
      <c r="W1294" s="169">
        <v>0.909926470588235</v>
      </c>
      <c r="X1294" s="169">
        <v>0.912280701754386</v>
      </c>
      <c r="Y1294" s="169">
        <v>0.905107832009081</v>
      </c>
      <c r="Z1294" s="356">
        <v>0.92</v>
      </c>
      <c r="AA1294" s="356">
        <v>0.941259731068648</v>
      </c>
      <c r="AB1294" s="356">
        <v>0.93134328358209</v>
      </c>
      <c r="AC1294" s="356">
        <v>0.952685421994885</v>
      </c>
      <c r="AD1294" s="356">
        <v>0.947878892534393</v>
      </c>
      <c r="AE1294" s="356">
        <v>0.92</v>
      </c>
      <c r="AF1294" s="169">
        <v>1</v>
      </c>
      <c r="AG1294" s="169">
        <v>0.998959417273673</v>
      </c>
      <c r="AH1294" s="169">
        <v>1</v>
      </c>
      <c r="AI1294" s="169">
        <v>0.998159932530859</v>
      </c>
      <c r="AJ1294" s="356">
        <v>0.92</v>
      </c>
      <c r="AK1294" s="169">
        <v>0.951262272089762</v>
      </c>
      <c r="AL1294" s="169">
        <v>0.945771465461588</v>
      </c>
      <c r="AM1294" s="169">
        <v>0.962389380530973</v>
      </c>
      <c r="AN1294" s="169">
        <v>0.962171968971872</v>
      </c>
      <c r="AO1294" s="168">
        <v>0.99</v>
      </c>
      <c r="AP1294" s="358">
        <v>1</v>
      </c>
      <c r="AQ1294" s="358">
        <v>1</v>
      </c>
      <c r="AR1294" s="358">
        <v>1</v>
      </c>
      <c r="AS1294" s="359">
        <v>1</v>
      </c>
      <c r="AT1294" s="364">
        <v>0.0721861525408278</v>
      </c>
      <c r="AU1294" s="361">
        <v>0</v>
      </c>
      <c r="AV1294" s="362">
        <v>1</v>
      </c>
      <c r="AW1294" s="362">
        <v>0</v>
      </c>
      <c r="AX1294" s="362">
        <v>0.041025641025641</v>
      </c>
      <c r="AY1294" s="142"/>
      <c r="AZ1294" s="140"/>
    </row>
    <row r="1295" spans="1:52">
      <c r="A1295" s="138"/>
      <c r="B1295" s="142"/>
      <c r="C1295" s="172" t="s">
        <v>1972</v>
      </c>
      <c r="D1295" s="166" t="s">
        <v>26</v>
      </c>
      <c r="E1295" s="166" t="s">
        <v>1973</v>
      </c>
      <c r="F1295" s="167" t="s">
        <v>2440</v>
      </c>
      <c r="G1295" s="195" t="s">
        <v>2441</v>
      </c>
      <c r="H1295" s="195" t="s">
        <v>2441</v>
      </c>
      <c r="I1295" s="195" t="s">
        <v>2441</v>
      </c>
      <c r="J1295" s="195" t="s">
        <v>2441</v>
      </c>
      <c r="K1295" s="168">
        <v>0.9</v>
      </c>
      <c r="L1295" s="169">
        <v>1</v>
      </c>
      <c r="M1295" s="169">
        <v>1</v>
      </c>
      <c r="N1295" s="170">
        <v>0.955555555555556</v>
      </c>
      <c r="O1295" s="170">
        <v>0.979088872292756</v>
      </c>
      <c r="P1295" s="356">
        <v>0.9</v>
      </c>
      <c r="Q1295" s="357">
        <v>0.985495347564313</v>
      </c>
      <c r="R1295" s="169">
        <v>0.992522432701894</v>
      </c>
      <c r="S1295" s="169">
        <v>0.992345376607471</v>
      </c>
      <c r="T1295" s="169">
        <v>0.981761454461414</v>
      </c>
      <c r="U1295" s="356">
        <v>0.9</v>
      </c>
      <c r="V1295" s="169">
        <v>0.882047071702244</v>
      </c>
      <c r="W1295" s="169">
        <v>0.915752741774676</v>
      </c>
      <c r="X1295" s="169">
        <v>0.927127985303123</v>
      </c>
      <c r="Y1295" s="169">
        <v>0.871887217610693</v>
      </c>
      <c r="Z1295" s="356">
        <v>0.92</v>
      </c>
      <c r="AA1295" s="356" t="s">
        <v>40</v>
      </c>
      <c r="AB1295" s="356" t="s">
        <v>40</v>
      </c>
      <c r="AC1295" s="356" t="s">
        <v>40</v>
      </c>
      <c r="AD1295" s="356" t="s">
        <v>40</v>
      </c>
      <c r="AE1295" s="356">
        <v>0.92</v>
      </c>
      <c r="AF1295" s="169">
        <v>1</v>
      </c>
      <c r="AG1295" s="169">
        <v>0.987635239567233</v>
      </c>
      <c r="AH1295" s="169">
        <v>1</v>
      </c>
      <c r="AI1295" s="169">
        <v>0.997700757898322</v>
      </c>
      <c r="AJ1295" s="356">
        <v>0.92</v>
      </c>
      <c r="AK1295" s="169">
        <v>0.955665024630542</v>
      </c>
      <c r="AL1295" s="169">
        <v>0.96011964107677</v>
      </c>
      <c r="AM1295" s="169">
        <v>0.971524800979792</v>
      </c>
      <c r="AN1295" s="169">
        <v>0.971062920093215</v>
      </c>
      <c r="AO1295" s="168">
        <v>0.99</v>
      </c>
      <c r="AP1295" s="358">
        <v>1</v>
      </c>
      <c r="AQ1295" s="358">
        <v>1</v>
      </c>
      <c r="AR1295" s="358">
        <v>1</v>
      </c>
      <c r="AS1295" s="359">
        <v>1</v>
      </c>
      <c r="AT1295" s="364">
        <v>0.0721861525408278</v>
      </c>
      <c r="AU1295" s="361">
        <v>0.1</v>
      </c>
      <c r="AV1295" s="362">
        <v>0</v>
      </c>
      <c r="AW1295" s="362">
        <v>0</v>
      </c>
      <c r="AX1295" s="362">
        <v>0.0385756676557863</v>
      </c>
      <c r="AY1295" s="142"/>
      <c r="AZ1295" s="140"/>
    </row>
    <row r="1296" spans="1:52">
      <c r="A1296" s="138"/>
      <c r="B1296" s="142"/>
      <c r="C1296" s="172" t="s">
        <v>1972</v>
      </c>
      <c r="D1296" s="166" t="s">
        <v>26</v>
      </c>
      <c r="E1296" s="166" t="s">
        <v>1973</v>
      </c>
      <c r="F1296" s="167" t="s">
        <v>2442</v>
      </c>
      <c r="G1296" s="195" t="s">
        <v>2443</v>
      </c>
      <c r="H1296" s="195" t="s">
        <v>2443</v>
      </c>
      <c r="I1296" s="195" t="s">
        <v>2443</v>
      </c>
      <c r="J1296" s="195" t="s">
        <v>2443</v>
      </c>
      <c r="K1296" s="168">
        <v>0.9</v>
      </c>
      <c r="L1296" s="169">
        <v>1</v>
      </c>
      <c r="M1296" s="169">
        <v>0.875</v>
      </c>
      <c r="N1296" s="170">
        <v>1</v>
      </c>
      <c r="O1296" s="170">
        <v>0.964749536178108</v>
      </c>
      <c r="P1296" s="356">
        <v>0.9</v>
      </c>
      <c r="Q1296" s="357">
        <v>0.979842243645925</v>
      </c>
      <c r="R1296" s="169">
        <v>0.986666666666667</v>
      </c>
      <c r="S1296" s="169">
        <v>0.989655172413793</v>
      </c>
      <c r="T1296" s="169">
        <v>0.974365473043919</v>
      </c>
      <c r="U1296" s="356">
        <v>0.9</v>
      </c>
      <c r="V1296" s="169">
        <v>0.925503943908852</v>
      </c>
      <c r="W1296" s="169">
        <v>0.942222222222222</v>
      </c>
      <c r="X1296" s="169">
        <v>0.964367816091954</v>
      </c>
      <c r="Y1296" s="169">
        <v>0.952098193272747</v>
      </c>
      <c r="Z1296" s="356">
        <v>0.92</v>
      </c>
      <c r="AA1296" s="356">
        <v>0.946028513238289</v>
      </c>
      <c r="AB1296" s="356">
        <v>0.948275862068966</v>
      </c>
      <c r="AC1296" s="356">
        <v>0.963436928702011</v>
      </c>
      <c r="AD1296" s="356">
        <v>0.967229687039299</v>
      </c>
      <c r="AE1296" s="356">
        <v>0.92</v>
      </c>
      <c r="AF1296" s="169">
        <v>1</v>
      </c>
      <c r="AG1296" s="169">
        <v>1</v>
      </c>
      <c r="AH1296" s="169">
        <v>1</v>
      </c>
      <c r="AI1296" s="169">
        <v>0.999717726759503</v>
      </c>
      <c r="AJ1296" s="356">
        <v>0.92</v>
      </c>
      <c r="AK1296" s="169">
        <v>0.963730569948187</v>
      </c>
      <c r="AL1296" s="169">
        <v>0.959558823529412</v>
      </c>
      <c r="AM1296" s="169">
        <v>0.97741707833451</v>
      </c>
      <c r="AN1296" s="169">
        <v>0.979188568313671</v>
      </c>
      <c r="AO1296" s="168">
        <v>0.99</v>
      </c>
      <c r="AP1296" s="358">
        <v>1</v>
      </c>
      <c r="AQ1296" s="358">
        <v>1</v>
      </c>
      <c r="AR1296" s="358">
        <v>1</v>
      </c>
      <c r="AS1296" s="359">
        <v>1</v>
      </c>
      <c r="AT1296" s="364">
        <v>0.0721861525408278</v>
      </c>
      <c r="AU1296" s="361">
        <v>0</v>
      </c>
      <c r="AV1296" s="362">
        <v>0</v>
      </c>
      <c r="AW1296" s="362">
        <v>0</v>
      </c>
      <c r="AX1296" s="362">
        <v>0.0409356725146199</v>
      </c>
      <c r="AY1296" s="142"/>
      <c r="AZ1296" s="140"/>
    </row>
    <row r="1297" spans="1:52">
      <c r="A1297" s="138"/>
      <c r="B1297" s="142"/>
      <c r="C1297" s="172" t="s">
        <v>1972</v>
      </c>
      <c r="D1297" s="166" t="s">
        <v>235</v>
      </c>
      <c r="E1297" s="166" t="s">
        <v>1973</v>
      </c>
      <c r="F1297" s="167" t="s">
        <v>2444</v>
      </c>
      <c r="G1297" s="195" t="s">
        <v>2445</v>
      </c>
      <c r="H1297" s="195" t="s">
        <v>2445</v>
      </c>
      <c r="I1297" s="195" t="s">
        <v>2445</v>
      </c>
      <c r="J1297" s="195" t="s">
        <v>2445</v>
      </c>
      <c r="K1297" s="168">
        <v>0.9</v>
      </c>
      <c r="L1297" s="169" t="s">
        <v>40</v>
      </c>
      <c r="M1297" s="169" t="s">
        <v>40</v>
      </c>
      <c r="N1297" s="170" t="s">
        <v>40</v>
      </c>
      <c r="O1297" s="170" t="s">
        <v>40</v>
      </c>
      <c r="P1297" s="356">
        <v>0.9</v>
      </c>
      <c r="Q1297" s="357" t="s">
        <v>40</v>
      </c>
      <c r="R1297" s="169" t="s">
        <v>40</v>
      </c>
      <c r="S1297" s="169" t="s">
        <v>40</v>
      </c>
      <c r="T1297" s="169">
        <v>0</v>
      </c>
      <c r="U1297" s="356">
        <v>0.9</v>
      </c>
      <c r="V1297" s="169" t="s">
        <v>40</v>
      </c>
      <c r="W1297" s="169" t="s">
        <v>40</v>
      </c>
      <c r="X1297" s="169" t="s">
        <v>40</v>
      </c>
      <c r="Y1297" s="169">
        <v>0.857142857142857</v>
      </c>
      <c r="Z1297" s="356">
        <v>0.92</v>
      </c>
      <c r="AA1297" s="356" t="s">
        <v>40</v>
      </c>
      <c r="AB1297" s="356" t="s">
        <v>40</v>
      </c>
      <c r="AC1297" s="356" t="s">
        <v>40</v>
      </c>
      <c r="AD1297" s="356" t="s">
        <v>40</v>
      </c>
      <c r="AE1297" s="356">
        <v>0.92</v>
      </c>
      <c r="AF1297" s="169">
        <v>1</v>
      </c>
      <c r="AG1297" s="169">
        <v>0.998031496062992</v>
      </c>
      <c r="AH1297" s="169">
        <v>1</v>
      </c>
      <c r="AI1297" s="169">
        <v>0.995585154145465</v>
      </c>
      <c r="AJ1297" s="356">
        <v>0.92</v>
      </c>
      <c r="AK1297" s="169" t="s">
        <v>40</v>
      </c>
      <c r="AL1297" s="169" t="s">
        <v>40</v>
      </c>
      <c r="AM1297" s="169" t="s">
        <v>40</v>
      </c>
      <c r="AN1297" s="169">
        <v>0.888888888888889</v>
      </c>
      <c r="AO1297" s="168">
        <v>0.99</v>
      </c>
      <c r="AP1297" s="358">
        <v>1</v>
      </c>
      <c r="AQ1297" s="358">
        <v>1</v>
      </c>
      <c r="AR1297" s="358">
        <v>1</v>
      </c>
      <c r="AS1297" s="359">
        <v>1</v>
      </c>
      <c r="AT1297" s="364">
        <v>0.0721861525408278</v>
      </c>
      <c r="AU1297" s="361" t="s">
        <v>40</v>
      </c>
      <c r="AV1297" s="362" t="s">
        <v>40</v>
      </c>
      <c r="AW1297" s="362" t="s">
        <v>40</v>
      </c>
      <c r="AX1297" s="362" t="s">
        <v>40</v>
      </c>
      <c r="AY1297" s="142"/>
      <c r="AZ1297" s="140"/>
    </row>
    <row r="1298" spans="1:52">
      <c r="A1298" s="138"/>
      <c r="B1298" s="142"/>
      <c r="C1298" s="172" t="s">
        <v>1972</v>
      </c>
      <c r="D1298" s="166" t="s">
        <v>26</v>
      </c>
      <c r="E1298" s="166" t="s">
        <v>1973</v>
      </c>
      <c r="F1298" s="167" t="s">
        <v>2446</v>
      </c>
      <c r="G1298" s="195" t="s">
        <v>2447</v>
      </c>
      <c r="H1298" s="195" t="s">
        <v>2447</v>
      </c>
      <c r="I1298" s="195" t="s">
        <v>2447</v>
      </c>
      <c r="J1298" s="195" t="s">
        <v>2447</v>
      </c>
      <c r="K1298" s="168">
        <v>0.9</v>
      </c>
      <c r="L1298" s="169">
        <v>1</v>
      </c>
      <c r="M1298" s="169">
        <v>0.936170212765957</v>
      </c>
      <c r="N1298" s="170">
        <v>0.961538461538462</v>
      </c>
      <c r="O1298" s="170">
        <v>0.943021766965429</v>
      </c>
      <c r="P1298" s="356">
        <v>0.9</v>
      </c>
      <c r="Q1298" s="357">
        <v>0.989414488918293</v>
      </c>
      <c r="R1298" s="169">
        <v>0.984</v>
      </c>
      <c r="S1298" s="169">
        <v>0.926779935275081</v>
      </c>
      <c r="T1298" s="169">
        <v>0.982980484920166</v>
      </c>
      <c r="U1298" s="356">
        <v>0.9</v>
      </c>
      <c r="V1298" s="169">
        <v>0.937810122394972</v>
      </c>
      <c r="W1298" s="169">
        <v>0.940923076923077</v>
      </c>
      <c r="X1298" s="169">
        <v>0.886731391585761</v>
      </c>
      <c r="Y1298" s="169">
        <v>0.956262566528681</v>
      </c>
      <c r="Z1298" s="356">
        <v>0.92</v>
      </c>
      <c r="AA1298" s="356">
        <v>0.954149738827626</v>
      </c>
      <c r="AB1298" s="356">
        <v>0.946919431279621</v>
      </c>
      <c r="AC1298" s="356">
        <v>0.949201741654572</v>
      </c>
      <c r="AD1298" s="356">
        <v>0.956042921686747</v>
      </c>
      <c r="AE1298" s="356">
        <v>0.92</v>
      </c>
      <c r="AF1298" s="169">
        <v>1</v>
      </c>
      <c r="AG1298" s="169">
        <v>0.998998998998999</v>
      </c>
      <c r="AH1298" s="169">
        <v>1</v>
      </c>
      <c r="AI1298" s="169">
        <v>0.993136647442925</v>
      </c>
      <c r="AJ1298" s="356">
        <v>0.92</v>
      </c>
      <c r="AK1298" s="169">
        <v>0.969237252423093</v>
      </c>
      <c r="AL1298" s="169">
        <v>0.962313432835821</v>
      </c>
      <c r="AM1298" s="169">
        <v>0.963896103896104</v>
      </c>
      <c r="AN1298" s="169">
        <v>0.974774505328443</v>
      </c>
      <c r="AO1298" s="168">
        <v>0.99</v>
      </c>
      <c r="AP1298" s="358">
        <v>1</v>
      </c>
      <c r="AQ1298" s="358">
        <v>1</v>
      </c>
      <c r="AR1298" s="358">
        <v>1</v>
      </c>
      <c r="AS1298" s="359">
        <v>1</v>
      </c>
      <c r="AT1298" s="364">
        <v>0.0721861525408278</v>
      </c>
      <c r="AU1298" s="361">
        <v>0.166666666666667</v>
      </c>
      <c r="AV1298" s="362">
        <v>0</v>
      </c>
      <c r="AW1298" s="362">
        <v>0</v>
      </c>
      <c r="AX1298" s="362">
        <v>0.0510752688172043</v>
      </c>
      <c r="AY1298" s="142"/>
      <c r="AZ1298" s="140"/>
    </row>
    <row r="1299" spans="1:52">
      <c r="A1299" s="138"/>
      <c r="B1299" s="142"/>
      <c r="C1299" s="172" t="s">
        <v>1972</v>
      </c>
      <c r="D1299" s="166" t="s">
        <v>26</v>
      </c>
      <c r="E1299" s="166" t="s">
        <v>1973</v>
      </c>
      <c r="F1299" s="167" t="s">
        <v>2448</v>
      </c>
      <c r="G1299" s="195" t="s">
        <v>2449</v>
      </c>
      <c r="H1299" s="195" t="s">
        <v>2449</v>
      </c>
      <c r="I1299" s="195" t="s">
        <v>2449</v>
      </c>
      <c r="J1299" s="195" t="s">
        <v>2449</v>
      </c>
      <c r="K1299" s="168">
        <v>0.9</v>
      </c>
      <c r="L1299" s="169">
        <v>0.895522388059702</v>
      </c>
      <c r="M1299" s="169">
        <v>0.767857142857143</v>
      </c>
      <c r="N1299" s="170">
        <v>0.90625</v>
      </c>
      <c r="O1299" s="170">
        <v>0.89060773480663</v>
      </c>
      <c r="P1299" s="356">
        <v>0.9</v>
      </c>
      <c r="Q1299" s="357">
        <v>0.987352687553895</v>
      </c>
      <c r="R1299" s="169">
        <v>0.984623270117888</v>
      </c>
      <c r="S1299" s="169">
        <v>0.986510472133475</v>
      </c>
      <c r="T1299" s="169">
        <v>0.986838895782296</v>
      </c>
      <c r="U1299" s="356">
        <v>0.9</v>
      </c>
      <c r="V1299" s="169">
        <v>0.926415636677206</v>
      </c>
      <c r="W1299" s="169">
        <v>0.938493080471553</v>
      </c>
      <c r="X1299" s="169">
        <v>0.938587149449769</v>
      </c>
      <c r="Y1299" s="169">
        <v>0.94176662106413</v>
      </c>
      <c r="Z1299" s="356">
        <v>0.92</v>
      </c>
      <c r="AA1299" s="356">
        <v>0.950663129973475</v>
      </c>
      <c r="AB1299" s="356">
        <v>0.944969905417025</v>
      </c>
      <c r="AC1299" s="356">
        <v>0.956547619047619</v>
      </c>
      <c r="AD1299" s="356">
        <v>0.960401287890686</v>
      </c>
      <c r="AE1299" s="356">
        <v>0.92</v>
      </c>
      <c r="AF1299" s="169">
        <v>0.990947611710324</v>
      </c>
      <c r="AG1299" s="169">
        <v>0.947172734314485</v>
      </c>
      <c r="AH1299" s="169">
        <v>0.984831102613129</v>
      </c>
      <c r="AI1299" s="169">
        <v>0.950680419519806</v>
      </c>
      <c r="AJ1299" s="356">
        <v>0.92</v>
      </c>
      <c r="AK1299" s="169">
        <v>0.968493661446682</v>
      </c>
      <c r="AL1299" s="169">
        <v>0.964044943820225</v>
      </c>
      <c r="AM1299" s="169">
        <v>0.973315543695797</v>
      </c>
      <c r="AN1299" s="169">
        <v>0.976157362782628</v>
      </c>
      <c r="AO1299" s="168">
        <v>0.99</v>
      </c>
      <c r="AP1299" s="358">
        <v>1</v>
      </c>
      <c r="AQ1299" s="358">
        <v>1</v>
      </c>
      <c r="AR1299" s="358">
        <v>1</v>
      </c>
      <c r="AS1299" s="359">
        <v>1</v>
      </c>
      <c r="AT1299" s="364">
        <v>0.0721861525408278</v>
      </c>
      <c r="AU1299" s="361">
        <v>0.2</v>
      </c>
      <c r="AV1299" s="362">
        <v>0.0263157894736842</v>
      </c>
      <c r="AW1299" s="362">
        <v>0.037037037037037</v>
      </c>
      <c r="AX1299" s="362">
        <v>0.0596273291925466</v>
      </c>
      <c r="AY1299" s="142"/>
      <c r="AZ1299" s="140"/>
    </row>
    <row r="1300" spans="1:52">
      <c r="A1300" s="138"/>
      <c r="B1300" s="142"/>
      <c r="C1300" s="172" t="s">
        <v>1972</v>
      </c>
      <c r="D1300" s="166" t="s">
        <v>26</v>
      </c>
      <c r="E1300" s="166" t="s">
        <v>1973</v>
      </c>
      <c r="F1300" s="167" t="s">
        <v>2450</v>
      </c>
      <c r="G1300" s="195" t="s">
        <v>2451</v>
      </c>
      <c r="H1300" s="195" t="s">
        <v>2451</v>
      </c>
      <c r="I1300" s="195" t="s">
        <v>2451</v>
      </c>
      <c r="J1300" s="195" t="s">
        <v>2451</v>
      </c>
      <c r="K1300" s="168">
        <v>0.9</v>
      </c>
      <c r="L1300" s="169">
        <v>0.892857142857143</v>
      </c>
      <c r="M1300" s="169">
        <v>0.916666666666667</v>
      </c>
      <c r="N1300" s="170">
        <v>0.889908256880734</v>
      </c>
      <c r="O1300" s="170">
        <v>0.906737367436057</v>
      </c>
      <c r="P1300" s="356">
        <v>0.9</v>
      </c>
      <c r="Q1300" s="357">
        <v>0.990992522093814</v>
      </c>
      <c r="R1300" s="169">
        <v>0.989895988112927</v>
      </c>
      <c r="S1300" s="169">
        <v>0.989594863847686</v>
      </c>
      <c r="T1300" s="169">
        <v>0.986535762578264</v>
      </c>
      <c r="U1300" s="356">
        <v>0.9</v>
      </c>
      <c r="V1300" s="169">
        <v>0.942216179469748</v>
      </c>
      <c r="W1300" s="169">
        <v>0.952154531946508</v>
      </c>
      <c r="X1300" s="169">
        <v>0.947088775736108</v>
      </c>
      <c r="Y1300" s="169">
        <v>0.949161449087751</v>
      </c>
      <c r="Z1300" s="356">
        <v>0.92</v>
      </c>
      <c r="AA1300" s="356">
        <v>0.968017732742242</v>
      </c>
      <c r="AB1300" s="356">
        <v>0.965931863727455</v>
      </c>
      <c r="AC1300" s="356">
        <v>0.969583176868194</v>
      </c>
      <c r="AD1300" s="356">
        <v>0.972616430141915</v>
      </c>
      <c r="AE1300" s="356">
        <v>0.92</v>
      </c>
      <c r="AF1300" s="169">
        <v>0.986012207527976</v>
      </c>
      <c r="AG1300" s="169">
        <v>0.984020987359886</v>
      </c>
      <c r="AH1300" s="169">
        <v>0.974921080322694</v>
      </c>
      <c r="AI1300" s="169">
        <v>0.967322064287007</v>
      </c>
      <c r="AJ1300" s="356">
        <v>0.92</v>
      </c>
      <c r="AK1300" s="169">
        <v>0.976996239769962</v>
      </c>
      <c r="AL1300" s="169">
        <v>0.978839590443686</v>
      </c>
      <c r="AM1300" s="169">
        <v>0.982451253481894</v>
      </c>
      <c r="AN1300" s="169">
        <v>0.983020949058865</v>
      </c>
      <c r="AO1300" s="168">
        <v>0.99</v>
      </c>
      <c r="AP1300" s="358">
        <v>1</v>
      </c>
      <c r="AQ1300" s="358">
        <v>1</v>
      </c>
      <c r="AR1300" s="358">
        <v>1</v>
      </c>
      <c r="AS1300" s="359">
        <v>1</v>
      </c>
      <c r="AT1300" s="364">
        <v>0.0721861525408278</v>
      </c>
      <c r="AU1300" s="361">
        <v>0.261538461538462</v>
      </c>
      <c r="AV1300" s="362">
        <v>0.0384615384615385</v>
      </c>
      <c r="AW1300" s="362">
        <v>0.0666666666666667</v>
      </c>
      <c r="AX1300" s="362">
        <v>0.0770392749244713</v>
      </c>
      <c r="AY1300" s="142"/>
      <c r="AZ1300" s="140"/>
    </row>
    <row r="1301" spans="1:52">
      <c r="A1301" s="138"/>
      <c r="B1301" s="142"/>
      <c r="C1301" s="172" t="s">
        <v>1972</v>
      </c>
      <c r="D1301" s="166" t="s">
        <v>26</v>
      </c>
      <c r="E1301" s="166" t="s">
        <v>1973</v>
      </c>
      <c r="F1301" s="167" t="s">
        <v>2452</v>
      </c>
      <c r="G1301" s="195" t="s">
        <v>2453</v>
      </c>
      <c r="H1301" s="195" t="s">
        <v>2453</v>
      </c>
      <c r="I1301" s="195" t="s">
        <v>2453</v>
      </c>
      <c r="J1301" s="195" t="s">
        <v>2453</v>
      </c>
      <c r="K1301" s="168">
        <v>0.9</v>
      </c>
      <c r="L1301" s="169">
        <v>0.930555555555556</v>
      </c>
      <c r="M1301" s="169">
        <v>0.955882352941177</v>
      </c>
      <c r="N1301" s="170">
        <v>0.971428571428571</v>
      </c>
      <c r="O1301" s="170">
        <v>0.976133651551313</v>
      </c>
      <c r="P1301" s="356">
        <v>0.9</v>
      </c>
      <c r="Q1301" s="357">
        <v>0.973557692307692</v>
      </c>
      <c r="R1301" s="169">
        <v>0.981132075471698</v>
      </c>
      <c r="S1301" s="169">
        <v>0.983397190293742</v>
      </c>
      <c r="T1301" s="169">
        <v>0.97201920265883</v>
      </c>
      <c r="U1301" s="356">
        <v>0.9</v>
      </c>
      <c r="V1301" s="169">
        <v>0.947516025641026</v>
      </c>
      <c r="W1301" s="169">
        <v>0.965223825379208</v>
      </c>
      <c r="X1301" s="169">
        <v>0.944572158365262</v>
      </c>
      <c r="Y1301" s="169">
        <v>0.949262205536151</v>
      </c>
      <c r="Z1301" s="356">
        <v>0.92</v>
      </c>
      <c r="AA1301" s="356">
        <v>0.95141545524101</v>
      </c>
      <c r="AB1301" s="356">
        <v>0.945541591861161</v>
      </c>
      <c r="AC1301" s="356">
        <v>0.958313817330211</v>
      </c>
      <c r="AD1301" s="356">
        <v>0.954769760031582</v>
      </c>
      <c r="AE1301" s="356">
        <v>0.92</v>
      </c>
      <c r="AF1301" s="169">
        <v>0.998437092992967</v>
      </c>
      <c r="AG1301" s="169">
        <v>0.996032729977684</v>
      </c>
      <c r="AH1301" s="169">
        <v>0.99701173959445</v>
      </c>
      <c r="AI1301" s="169">
        <v>0.981006912925075</v>
      </c>
      <c r="AJ1301" s="356">
        <v>0.92</v>
      </c>
      <c r="AK1301" s="169">
        <v>0.97094399158559</v>
      </c>
      <c r="AL1301" s="169">
        <v>0.970984692711903</v>
      </c>
      <c r="AM1301" s="169">
        <v>0.977685950413223</v>
      </c>
      <c r="AN1301" s="169">
        <v>0.975029738352271</v>
      </c>
      <c r="AO1301" s="168">
        <v>0.99</v>
      </c>
      <c r="AP1301" s="358">
        <v>1</v>
      </c>
      <c r="AQ1301" s="358">
        <v>1</v>
      </c>
      <c r="AR1301" s="358">
        <v>1</v>
      </c>
      <c r="AS1301" s="359">
        <v>1</v>
      </c>
      <c r="AT1301" s="364">
        <v>0.0721861525408278</v>
      </c>
      <c r="AU1301" s="361">
        <v>0.352941176470588</v>
      </c>
      <c r="AV1301" s="362">
        <v>0.03125</v>
      </c>
      <c r="AW1301" s="362">
        <v>0.0303030303030303</v>
      </c>
      <c r="AX1301" s="362">
        <v>0.102661596958175</v>
      </c>
      <c r="AY1301" s="142"/>
      <c r="AZ1301" s="140"/>
    </row>
    <row r="1302" spans="1:52">
      <c r="A1302" s="138"/>
      <c r="B1302" s="142"/>
      <c r="C1302" s="172" t="s">
        <v>1972</v>
      </c>
      <c r="D1302" s="166" t="s">
        <v>26</v>
      </c>
      <c r="E1302" s="166" t="s">
        <v>1973</v>
      </c>
      <c r="F1302" s="167" t="s">
        <v>2454</v>
      </c>
      <c r="G1302" s="195" t="s">
        <v>2455</v>
      </c>
      <c r="H1302" s="195" t="s">
        <v>2455</v>
      </c>
      <c r="I1302" s="195" t="s">
        <v>2455</v>
      </c>
      <c r="J1302" s="195" t="s">
        <v>2455</v>
      </c>
      <c r="K1302" s="168">
        <v>0.9</v>
      </c>
      <c r="L1302" s="169">
        <v>0.939393939393939</v>
      </c>
      <c r="M1302" s="169">
        <v>0.928571428571429</v>
      </c>
      <c r="N1302" s="170">
        <v>0.939393939393939</v>
      </c>
      <c r="O1302" s="170">
        <v>0.968854282536151</v>
      </c>
      <c r="P1302" s="356">
        <v>0.9</v>
      </c>
      <c r="Q1302" s="357">
        <v>0.911498708010336</v>
      </c>
      <c r="R1302" s="169">
        <v>0.987320371935757</v>
      </c>
      <c r="S1302" s="169">
        <v>0.987798114254021</v>
      </c>
      <c r="T1302" s="169">
        <v>0.978557096746053</v>
      </c>
      <c r="U1302" s="356">
        <v>0.9</v>
      </c>
      <c r="V1302" s="169">
        <v>0.854005167958656</v>
      </c>
      <c r="W1302" s="169">
        <v>0.937447168216399</v>
      </c>
      <c r="X1302" s="169">
        <v>0.952301719356628</v>
      </c>
      <c r="Y1302" s="169">
        <v>0.942318764721277</v>
      </c>
      <c r="Z1302" s="356">
        <v>0.92</v>
      </c>
      <c r="AA1302" s="356" t="s">
        <v>40</v>
      </c>
      <c r="AB1302" s="356">
        <v>0</v>
      </c>
      <c r="AC1302" s="356" t="s">
        <v>40</v>
      </c>
      <c r="AD1302" s="356">
        <v>0</v>
      </c>
      <c r="AE1302" s="356">
        <v>0.92</v>
      </c>
      <c r="AF1302" s="169">
        <v>1</v>
      </c>
      <c r="AG1302" s="169">
        <v>0.970588235294118</v>
      </c>
      <c r="AH1302" s="169">
        <v>1</v>
      </c>
      <c r="AI1302" s="169">
        <v>0.995888157894737</v>
      </c>
      <c r="AJ1302" s="356">
        <v>0.92</v>
      </c>
      <c r="AK1302" s="169">
        <v>0.957364341085271</v>
      </c>
      <c r="AL1302" s="169">
        <v>0.965400843881857</v>
      </c>
      <c r="AM1302" s="169">
        <v>0.986688851913478</v>
      </c>
      <c r="AN1302" s="169">
        <v>0.980511890015179</v>
      </c>
      <c r="AO1302" s="168">
        <v>0.99</v>
      </c>
      <c r="AP1302" s="358">
        <v>1</v>
      </c>
      <c r="AQ1302" s="358">
        <v>1</v>
      </c>
      <c r="AR1302" s="358">
        <v>1</v>
      </c>
      <c r="AS1302" s="359">
        <v>1</v>
      </c>
      <c r="AT1302" s="364">
        <v>0.0721861525408278</v>
      </c>
      <c r="AU1302" s="361">
        <v>0.333333333333333</v>
      </c>
      <c r="AV1302" s="362">
        <v>0</v>
      </c>
      <c r="AW1302" s="362">
        <v>0</v>
      </c>
      <c r="AX1302" s="362">
        <v>0.0661157024793388</v>
      </c>
      <c r="AY1302" s="142"/>
      <c r="AZ1302" s="140"/>
    </row>
    <row r="1303" spans="1:52">
      <c r="A1303" s="138"/>
      <c r="B1303" s="142"/>
      <c r="C1303" s="172" t="s">
        <v>1972</v>
      </c>
      <c r="D1303" s="166" t="s">
        <v>26</v>
      </c>
      <c r="E1303" s="166" t="s">
        <v>1973</v>
      </c>
      <c r="F1303" s="167" t="s">
        <v>2456</v>
      </c>
      <c r="G1303" s="195" t="s">
        <v>2457</v>
      </c>
      <c r="H1303" s="195" t="s">
        <v>2457</v>
      </c>
      <c r="I1303" s="195" t="s">
        <v>2457</v>
      </c>
      <c r="J1303" s="195" t="s">
        <v>2457</v>
      </c>
      <c r="K1303" s="168">
        <v>0.9</v>
      </c>
      <c r="L1303" s="169">
        <v>1</v>
      </c>
      <c r="M1303" s="169">
        <v>1</v>
      </c>
      <c r="N1303" s="170">
        <v>0.96</v>
      </c>
      <c r="O1303" s="170">
        <v>0.986595174262735</v>
      </c>
      <c r="P1303" s="356">
        <v>0.9</v>
      </c>
      <c r="Q1303" s="357">
        <v>0.954954954954955</v>
      </c>
      <c r="R1303" s="169">
        <v>0.989010989010989</v>
      </c>
      <c r="S1303" s="169">
        <v>0.993384785005513</v>
      </c>
      <c r="T1303" s="169">
        <v>0.987334243028585</v>
      </c>
      <c r="U1303" s="356">
        <v>0.9</v>
      </c>
      <c r="V1303" s="169">
        <v>0.872972972972973</v>
      </c>
      <c r="W1303" s="169">
        <v>0.934065934065934</v>
      </c>
      <c r="X1303" s="169">
        <v>0.932745314222712</v>
      </c>
      <c r="Y1303" s="169">
        <v>0.92911374689479</v>
      </c>
      <c r="Z1303" s="356">
        <v>0.92</v>
      </c>
      <c r="AA1303" s="356">
        <v>0.933447098976109</v>
      </c>
      <c r="AB1303" s="356">
        <v>0.91640866873065</v>
      </c>
      <c r="AC1303" s="356">
        <v>0.914660831509847</v>
      </c>
      <c r="AD1303" s="356">
        <v>0.93818486528297</v>
      </c>
      <c r="AE1303" s="356">
        <v>0.92</v>
      </c>
      <c r="AF1303" s="169">
        <v>1</v>
      </c>
      <c r="AG1303" s="169">
        <v>1</v>
      </c>
      <c r="AH1303" s="169">
        <v>1</v>
      </c>
      <c r="AI1303" s="169">
        <v>0.998032904148784</v>
      </c>
      <c r="AJ1303" s="356">
        <v>0.92</v>
      </c>
      <c r="AK1303" s="169">
        <v>0.956957547169811</v>
      </c>
      <c r="AL1303" s="169">
        <v>0.952819332566168</v>
      </c>
      <c r="AM1303" s="169">
        <v>0.958211143695015</v>
      </c>
      <c r="AN1303" s="169">
        <v>0.965258407601424</v>
      </c>
      <c r="AO1303" s="168">
        <v>0.99</v>
      </c>
      <c r="AP1303" s="358">
        <v>1</v>
      </c>
      <c r="AQ1303" s="358">
        <v>1</v>
      </c>
      <c r="AR1303" s="358">
        <v>1</v>
      </c>
      <c r="AS1303" s="359">
        <v>1</v>
      </c>
      <c r="AT1303" s="364">
        <v>0.0721861525408278</v>
      </c>
      <c r="AU1303" s="361">
        <v>0</v>
      </c>
      <c r="AV1303" s="362">
        <v>0.5</v>
      </c>
      <c r="AW1303" s="362">
        <v>0</v>
      </c>
      <c r="AX1303" s="362">
        <v>0.0743801652892562</v>
      </c>
      <c r="AY1303" s="142"/>
      <c r="AZ1303" s="140"/>
    </row>
    <row r="1304" spans="1:52">
      <c r="A1304" s="138"/>
      <c r="B1304" s="142"/>
      <c r="C1304" s="172" t="s">
        <v>1972</v>
      </c>
      <c r="D1304" s="166" t="s">
        <v>26</v>
      </c>
      <c r="E1304" s="166" t="s">
        <v>1973</v>
      </c>
      <c r="F1304" s="167" t="s">
        <v>2458</v>
      </c>
      <c r="G1304" s="195" t="s">
        <v>2459</v>
      </c>
      <c r="H1304" s="195" t="s">
        <v>2459</v>
      </c>
      <c r="I1304" s="195" t="s">
        <v>2459</v>
      </c>
      <c r="J1304" s="195" t="s">
        <v>2459</v>
      </c>
      <c r="K1304" s="168">
        <v>0.9</v>
      </c>
      <c r="L1304" s="169">
        <v>0.944444444444444</v>
      </c>
      <c r="M1304" s="169">
        <v>0.944444444444444</v>
      </c>
      <c r="N1304" s="170">
        <v>0.9</v>
      </c>
      <c r="O1304" s="170">
        <v>0.943957968476357</v>
      </c>
      <c r="P1304" s="356">
        <v>0.9</v>
      </c>
      <c r="Q1304" s="357">
        <v>0.980099502487562</v>
      </c>
      <c r="R1304" s="169">
        <v>0.987206823027719</v>
      </c>
      <c r="S1304" s="169">
        <v>0.997297297297297</v>
      </c>
      <c r="T1304" s="169">
        <v>0.978422370617696</v>
      </c>
      <c r="U1304" s="356">
        <v>0.9</v>
      </c>
      <c r="V1304" s="169">
        <v>0.922885572139303</v>
      </c>
      <c r="W1304" s="169">
        <v>0.921108742004264</v>
      </c>
      <c r="X1304" s="169">
        <v>0.928378378378378</v>
      </c>
      <c r="Y1304" s="169">
        <v>0.925542570951586</v>
      </c>
      <c r="Z1304" s="356">
        <v>0.92</v>
      </c>
      <c r="AA1304" s="356">
        <v>0.931392931392931</v>
      </c>
      <c r="AB1304" s="356">
        <v>0.898148148148148</v>
      </c>
      <c r="AC1304" s="356">
        <v>0.946524064171123</v>
      </c>
      <c r="AD1304" s="356">
        <v>0.928470366294608</v>
      </c>
      <c r="AE1304" s="356">
        <v>0.92</v>
      </c>
      <c r="AF1304" s="169">
        <v>1</v>
      </c>
      <c r="AG1304" s="169">
        <v>1</v>
      </c>
      <c r="AH1304" s="169">
        <v>0.996732026143791</v>
      </c>
      <c r="AI1304" s="169">
        <v>0.997640396413403</v>
      </c>
      <c r="AJ1304" s="356">
        <v>0.92</v>
      </c>
      <c r="AK1304" s="169">
        <v>0.959533073929961</v>
      </c>
      <c r="AL1304" s="169">
        <v>0.938287153652393</v>
      </c>
      <c r="AM1304" s="169">
        <v>0.970377019748654</v>
      </c>
      <c r="AN1304" s="169">
        <v>0.957503066648494</v>
      </c>
      <c r="AO1304" s="168">
        <v>0.99</v>
      </c>
      <c r="AP1304" s="358">
        <v>1</v>
      </c>
      <c r="AQ1304" s="358">
        <v>1</v>
      </c>
      <c r="AR1304" s="358">
        <v>1</v>
      </c>
      <c r="AS1304" s="359">
        <v>1</v>
      </c>
      <c r="AT1304" s="364">
        <v>0.0721861525408278</v>
      </c>
      <c r="AU1304" s="361">
        <v>0</v>
      </c>
      <c r="AV1304" s="362">
        <v>1</v>
      </c>
      <c r="AW1304" s="362">
        <v>0</v>
      </c>
      <c r="AX1304" s="362">
        <v>0.0208333333333333</v>
      </c>
      <c r="AY1304" s="142"/>
      <c r="AZ1304" s="140"/>
    </row>
    <row r="1305" spans="1:52">
      <c r="A1305" s="138"/>
      <c r="B1305" s="142"/>
      <c r="C1305" s="172" t="s">
        <v>1972</v>
      </c>
      <c r="D1305" s="166" t="s">
        <v>26</v>
      </c>
      <c r="E1305" s="166" t="s">
        <v>1973</v>
      </c>
      <c r="F1305" s="167" t="s">
        <v>2460</v>
      </c>
      <c r="G1305" s="195" t="s">
        <v>2461</v>
      </c>
      <c r="H1305" s="195" t="s">
        <v>2461</v>
      </c>
      <c r="I1305" s="195" t="s">
        <v>2461</v>
      </c>
      <c r="J1305" s="195" t="s">
        <v>2461</v>
      </c>
      <c r="K1305" s="168">
        <v>0.9</v>
      </c>
      <c r="L1305" s="169">
        <v>0.818181818181818</v>
      </c>
      <c r="M1305" s="169">
        <v>0.928571428571429</v>
      </c>
      <c r="N1305" s="170">
        <v>0.872727272727273</v>
      </c>
      <c r="O1305" s="170">
        <v>0.921305182341651</v>
      </c>
      <c r="P1305" s="356">
        <v>0.9</v>
      </c>
      <c r="Q1305" s="357">
        <v>0.984862246442628</v>
      </c>
      <c r="R1305" s="169">
        <v>0.986770895971137</v>
      </c>
      <c r="S1305" s="169">
        <v>0.990252707581227</v>
      </c>
      <c r="T1305" s="169">
        <v>0.980972308497074</v>
      </c>
      <c r="U1305" s="356">
        <v>0.9</v>
      </c>
      <c r="V1305" s="169">
        <v>0.941871026339691</v>
      </c>
      <c r="W1305" s="169">
        <v>0.939266386049308</v>
      </c>
      <c r="X1305" s="169">
        <v>0.936101083032491</v>
      </c>
      <c r="Y1305" s="169">
        <v>0.946077309532372</v>
      </c>
      <c r="Z1305" s="356">
        <v>0.92</v>
      </c>
      <c r="AA1305" s="356">
        <v>0.954241071428571</v>
      </c>
      <c r="AB1305" s="356">
        <v>0.944393801276208</v>
      </c>
      <c r="AC1305" s="356">
        <v>0.932664756446991</v>
      </c>
      <c r="AD1305" s="356">
        <v>0.958029837195386</v>
      </c>
      <c r="AE1305" s="356">
        <v>0.92</v>
      </c>
      <c r="AF1305" s="169">
        <v>0.998902305159166</v>
      </c>
      <c r="AG1305" s="169">
        <v>1</v>
      </c>
      <c r="AH1305" s="169">
        <v>0.993827160493827</v>
      </c>
      <c r="AI1305" s="169">
        <v>0.994718003961497</v>
      </c>
      <c r="AJ1305" s="356">
        <v>0.92</v>
      </c>
      <c r="AK1305" s="169">
        <v>0.968792934249264</v>
      </c>
      <c r="AL1305" s="169">
        <v>0.959782608695652</v>
      </c>
      <c r="AM1305" s="169">
        <v>0.963274123859818</v>
      </c>
      <c r="AN1305" s="169">
        <v>0.976674534524684</v>
      </c>
      <c r="AO1305" s="168">
        <v>0.99</v>
      </c>
      <c r="AP1305" s="358">
        <v>1</v>
      </c>
      <c r="AQ1305" s="358">
        <v>1</v>
      </c>
      <c r="AR1305" s="358">
        <v>1</v>
      </c>
      <c r="AS1305" s="359">
        <v>1</v>
      </c>
      <c r="AT1305" s="364">
        <v>0.0721861525408278</v>
      </c>
      <c r="AU1305" s="361">
        <v>0.153846153846154</v>
      </c>
      <c r="AV1305" s="362">
        <v>0</v>
      </c>
      <c r="AW1305" s="362">
        <v>0</v>
      </c>
      <c r="AX1305" s="362">
        <v>0.0402010050251256</v>
      </c>
      <c r="AY1305" s="142"/>
      <c r="AZ1305" s="140"/>
    </row>
    <row r="1306" spans="1:52">
      <c r="A1306" s="138"/>
      <c r="B1306" s="142"/>
      <c r="C1306" s="172" t="s">
        <v>1972</v>
      </c>
      <c r="D1306" s="166" t="s">
        <v>26</v>
      </c>
      <c r="E1306" s="166" t="s">
        <v>1973</v>
      </c>
      <c r="F1306" s="167" t="s">
        <v>2462</v>
      </c>
      <c r="G1306" s="195" t="s">
        <v>2463</v>
      </c>
      <c r="H1306" s="195" t="s">
        <v>2463</v>
      </c>
      <c r="I1306" s="195" t="s">
        <v>2463</v>
      </c>
      <c r="J1306" s="195" t="s">
        <v>2463</v>
      </c>
      <c r="K1306" s="168">
        <v>0.9</v>
      </c>
      <c r="L1306" s="169">
        <v>0.923076923076923</v>
      </c>
      <c r="M1306" s="169">
        <v>0.911764705882353</v>
      </c>
      <c r="N1306" s="170">
        <v>1</v>
      </c>
      <c r="O1306" s="170">
        <v>0.926094890510949</v>
      </c>
      <c r="P1306" s="356">
        <v>0.9</v>
      </c>
      <c r="Q1306" s="357">
        <v>0.977049180327869</v>
      </c>
      <c r="R1306" s="169">
        <v>0.954716981132075</v>
      </c>
      <c r="S1306" s="169">
        <v>0.989866666666667</v>
      </c>
      <c r="T1306" s="169">
        <v>0.98068501590156</v>
      </c>
      <c r="U1306" s="356">
        <v>0.9</v>
      </c>
      <c r="V1306" s="169">
        <v>0.960187353629977</v>
      </c>
      <c r="W1306" s="169">
        <v>0.944339622641509</v>
      </c>
      <c r="X1306" s="169">
        <v>0.963733333333333</v>
      </c>
      <c r="Y1306" s="169">
        <v>0.962818655610503</v>
      </c>
      <c r="Z1306" s="356">
        <v>0.92</v>
      </c>
      <c r="AA1306" s="356">
        <v>0.954819277108434</v>
      </c>
      <c r="AB1306" s="356">
        <v>0.952646239554318</v>
      </c>
      <c r="AC1306" s="356">
        <v>0.956140350877193</v>
      </c>
      <c r="AD1306" s="356">
        <v>0.95869006152544</v>
      </c>
      <c r="AE1306" s="356">
        <v>0.92</v>
      </c>
      <c r="AF1306" s="169">
        <v>1</v>
      </c>
      <c r="AG1306" s="169">
        <v>1</v>
      </c>
      <c r="AH1306" s="169">
        <v>1</v>
      </c>
      <c r="AI1306" s="169">
        <v>0.993653357950612</v>
      </c>
      <c r="AJ1306" s="356">
        <v>0.92</v>
      </c>
      <c r="AK1306" s="169">
        <v>0.972855905284435</v>
      </c>
      <c r="AL1306" s="169">
        <v>0.967941507311586</v>
      </c>
      <c r="AM1306" s="169">
        <v>0.978112665949049</v>
      </c>
      <c r="AN1306" s="169">
        <v>0.979235285693828</v>
      </c>
      <c r="AO1306" s="168">
        <v>0.99</v>
      </c>
      <c r="AP1306" s="358">
        <v>1</v>
      </c>
      <c r="AQ1306" s="358">
        <v>1</v>
      </c>
      <c r="AR1306" s="358">
        <v>1</v>
      </c>
      <c r="AS1306" s="359">
        <v>1</v>
      </c>
      <c r="AT1306" s="364">
        <v>0.0721861525408278</v>
      </c>
      <c r="AU1306" s="361">
        <v>0.111111111111111</v>
      </c>
      <c r="AV1306" s="362">
        <v>0.285714285714286</v>
      </c>
      <c r="AW1306" s="362">
        <v>0.111111111111111</v>
      </c>
      <c r="AX1306" s="362">
        <v>0.0579710144927536</v>
      </c>
      <c r="AY1306" s="142"/>
      <c r="AZ1306" s="140"/>
    </row>
    <row r="1307" spans="1:52">
      <c r="A1307" s="138"/>
      <c r="B1307" s="142"/>
      <c r="C1307" s="172" t="s">
        <v>1972</v>
      </c>
      <c r="D1307" s="166" t="s">
        <v>26</v>
      </c>
      <c r="E1307" s="166" t="s">
        <v>1973</v>
      </c>
      <c r="F1307" s="167" t="s">
        <v>2464</v>
      </c>
      <c r="G1307" s="195" t="s">
        <v>2465</v>
      </c>
      <c r="H1307" s="195" t="s">
        <v>2465</v>
      </c>
      <c r="I1307" s="195" t="s">
        <v>2465</v>
      </c>
      <c r="J1307" s="195" t="s">
        <v>2465</v>
      </c>
      <c r="K1307" s="168">
        <v>0.9</v>
      </c>
      <c r="L1307" s="169">
        <v>0.981818181818182</v>
      </c>
      <c r="M1307" s="169">
        <v>0.904761904761905</v>
      </c>
      <c r="N1307" s="170">
        <v>0.96078431372549</v>
      </c>
      <c r="O1307" s="170">
        <v>0.965384615384615</v>
      </c>
      <c r="P1307" s="356">
        <v>0.9</v>
      </c>
      <c r="Q1307" s="357">
        <v>0.989045383411581</v>
      </c>
      <c r="R1307" s="169">
        <v>0.990371991247265</v>
      </c>
      <c r="S1307" s="169">
        <v>0.988781551885323</v>
      </c>
      <c r="T1307" s="169">
        <v>0.989404955953188</v>
      </c>
      <c r="U1307" s="356">
        <v>0.9</v>
      </c>
      <c r="V1307" s="169">
        <v>0.856651017214398</v>
      </c>
      <c r="W1307" s="169">
        <v>0.889277899343545</v>
      </c>
      <c r="X1307" s="169">
        <v>0.88033655344344</v>
      </c>
      <c r="Y1307" s="169">
        <v>0.8923646087068</v>
      </c>
      <c r="Z1307" s="356">
        <v>0.92</v>
      </c>
      <c r="AA1307" s="356" t="s">
        <v>40</v>
      </c>
      <c r="AB1307" s="356" t="s">
        <v>40</v>
      </c>
      <c r="AC1307" s="356" t="s">
        <v>40</v>
      </c>
      <c r="AD1307" s="356">
        <v>0</v>
      </c>
      <c r="AE1307" s="356">
        <v>0.92</v>
      </c>
      <c r="AF1307" s="169">
        <v>0.995798319327731</v>
      </c>
      <c r="AG1307" s="169">
        <v>0.995283018867924</v>
      </c>
      <c r="AH1307" s="169">
        <v>0.985507246376812</v>
      </c>
      <c r="AI1307" s="169">
        <v>0.996545768566494</v>
      </c>
      <c r="AJ1307" s="356">
        <v>0.92</v>
      </c>
      <c r="AK1307" s="169">
        <v>0.954929577464789</v>
      </c>
      <c r="AL1307" s="169">
        <v>0.947921225382932</v>
      </c>
      <c r="AM1307" s="169">
        <v>0.961981925833593</v>
      </c>
      <c r="AN1307" s="169">
        <v>0.973050437712904</v>
      </c>
      <c r="AO1307" s="168">
        <v>0.99</v>
      </c>
      <c r="AP1307" s="358">
        <v>1</v>
      </c>
      <c r="AQ1307" s="358">
        <v>1</v>
      </c>
      <c r="AR1307" s="358">
        <v>1</v>
      </c>
      <c r="AS1307" s="359">
        <v>1</v>
      </c>
      <c r="AT1307" s="364">
        <v>0.0721861525408278</v>
      </c>
      <c r="AU1307" s="361">
        <v>0</v>
      </c>
      <c r="AV1307" s="362">
        <v>0</v>
      </c>
      <c r="AW1307" s="362">
        <v>0</v>
      </c>
      <c r="AX1307" s="362">
        <v>0.0491803278688525</v>
      </c>
      <c r="AY1307" s="142"/>
      <c r="AZ1307" s="140"/>
    </row>
    <row r="1308" spans="1:52">
      <c r="A1308" s="138"/>
      <c r="B1308" s="142"/>
      <c r="C1308" s="172" t="s">
        <v>1972</v>
      </c>
      <c r="D1308" s="166" t="s">
        <v>235</v>
      </c>
      <c r="E1308" s="166" t="s">
        <v>1973</v>
      </c>
      <c r="F1308" s="167" t="s">
        <v>2466</v>
      </c>
      <c r="G1308" s="195" t="s">
        <v>2467</v>
      </c>
      <c r="H1308" s="195" t="s">
        <v>2467</v>
      </c>
      <c r="I1308" s="195" t="s">
        <v>2467</v>
      </c>
      <c r="J1308" s="195" t="s">
        <v>2467</v>
      </c>
      <c r="K1308" s="168">
        <v>0.9</v>
      </c>
      <c r="L1308" s="169" t="s">
        <v>40</v>
      </c>
      <c r="M1308" s="169" t="s">
        <v>40</v>
      </c>
      <c r="N1308" s="170" t="s">
        <v>40</v>
      </c>
      <c r="O1308" s="170" t="s">
        <v>40</v>
      </c>
      <c r="P1308" s="356">
        <v>0.9</v>
      </c>
      <c r="Q1308" s="357">
        <v>1</v>
      </c>
      <c r="R1308" s="169" t="s">
        <v>40</v>
      </c>
      <c r="S1308" s="169" t="s">
        <v>40</v>
      </c>
      <c r="T1308" s="169">
        <v>1</v>
      </c>
      <c r="U1308" s="356">
        <v>0.9</v>
      </c>
      <c r="V1308" s="169">
        <v>0</v>
      </c>
      <c r="W1308" s="169" t="s">
        <v>40</v>
      </c>
      <c r="X1308" s="169" t="s">
        <v>40</v>
      </c>
      <c r="Y1308" s="169">
        <v>0.75</v>
      </c>
      <c r="Z1308" s="356">
        <v>0.92</v>
      </c>
      <c r="AA1308" s="356" t="s">
        <v>40</v>
      </c>
      <c r="AB1308" s="356" t="s">
        <v>40</v>
      </c>
      <c r="AC1308" s="356" t="s">
        <v>40</v>
      </c>
      <c r="AD1308" s="356">
        <v>1</v>
      </c>
      <c r="AE1308" s="356">
        <v>0.92</v>
      </c>
      <c r="AF1308" s="169">
        <v>1</v>
      </c>
      <c r="AG1308" s="169">
        <v>1</v>
      </c>
      <c r="AH1308" s="169">
        <v>1</v>
      </c>
      <c r="AI1308" s="169">
        <v>0.988784370477569</v>
      </c>
      <c r="AJ1308" s="356">
        <v>0.92</v>
      </c>
      <c r="AK1308" s="169">
        <v>0</v>
      </c>
      <c r="AL1308" s="169" t="s">
        <v>40</v>
      </c>
      <c r="AM1308" s="169" t="s">
        <v>40</v>
      </c>
      <c r="AN1308" s="169">
        <v>0.8</v>
      </c>
      <c r="AO1308" s="168">
        <v>0.99</v>
      </c>
      <c r="AP1308" s="358">
        <v>1</v>
      </c>
      <c r="AQ1308" s="358" t="s">
        <v>40</v>
      </c>
      <c r="AR1308" s="358" t="s">
        <v>40</v>
      </c>
      <c r="AS1308" s="359">
        <v>1</v>
      </c>
      <c r="AT1308" s="364">
        <v>0.0721861525408278</v>
      </c>
      <c r="AU1308" s="361" t="s">
        <v>40</v>
      </c>
      <c r="AV1308" s="362" t="s">
        <v>40</v>
      </c>
      <c r="AW1308" s="362">
        <v>0</v>
      </c>
      <c r="AX1308" s="362">
        <v>0</v>
      </c>
      <c r="AY1308" s="142"/>
      <c r="AZ1308" s="140"/>
    </row>
    <row r="1309" spans="1:52">
      <c r="A1309" s="138"/>
      <c r="B1309" s="142"/>
      <c r="C1309" s="172" t="s">
        <v>1972</v>
      </c>
      <c r="D1309" s="166" t="s">
        <v>26</v>
      </c>
      <c r="E1309" s="166" t="s">
        <v>1973</v>
      </c>
      <c r="F1309" s="167" t="s">
        <v>2468</v>
      </c>
      <c r="G1309" s="195" t="s">
        <v>2469</v>
      </c>
      <c r="H1309" s="195" t="s">
        <v>2469</v>
      </c>
      <c r="I1309" s="195" t="s">
        <v>2469</v>
      </c>
      <c r="J1309" s="195" t="s">
        <v>2469</v>
      </c>
      <c r="K1309" s="168">
        <v>0.9</v>
      </c>
      <c r="L1309" s="169">
        <v>0.961538461538462</v>
      </c>
      <c r="M1309" s="169">
        <v>0.952380952380952</v>
      </c>
      <c r="N1309" s="170">
        <v>0.96</v>
      </c>
      <c r="O1309" s="170">
        <v>0.966887417218543</v>
      </c>
      <c r="P1309" s="356">
        <v>0.9</v>
      </c>
      <c r="Q1309" s="357">
        <v>0.995257452574526</v>
      </c>
      <c r="R1309" s="169">
        <v>0.994638069705094</v>
      </c>
      <c r="S1309" s="169">
        <v>0.995617879053462</v>
      </c>
      <c r="T1309" s="169">
        <v>0.994581944903721</v>
      </c>
      <c r="U1309" s="356">
        <v>0.9</v>
      </c>
      <c r="V1309" s="169">
        <v>0.964769647696477</v>
      </c>
      <c r="W1309" s="169">
        <v>0.96112600536193</v>
      </c>
      <c r="X1309" s="169">
        <v>0.968448729184926</v>
      </c>
      <c r="Y1309" s="169">
        <v>0.964897107826928</v>
      </c>
      <c r="Z1309" s="356">
        <v>0.92</v>
      </c>
      <c r="AA1309" s="356">
        <v>0.958986731001206</v>
      </c>
      <c r="AB1309" s="356">
        <v>0.953061224489796</v>
      </c>
      <c r="AC1309" s="356">
        <v>0.962418300653595</v>
      </c>
      <c r="AD1309" s="356">
        <v>0.964958051974627</v>
      </c>
      <c r="AE1309" s="356">
        <v>0.92</v>
      </c>
      <c r="AF1309" s="169">
        <v>0.992277992277992</v>
      </c>
      <c r="AG1309" s="169">
        <v>0.948905109489051</v>
      </c>
      <c r="AH1309" s="169">
        <v>1</v>
      </c>
      <c r="AI1309" s="169">
        <v>0.990278307281738</v>
      </c>
      <c r="AJ1309" s="356">
        <v>0.92</v>
      </c>
      <c r="AK1309" s="169">
        <v>0.976138828633406</v>
      </c>
      <c r="AL1309" s="169">
        <v>0.97411003236246</v>
      </c>
      <c r="AM1309" s="169">
        <v>0.982316029663434</v>
      </c>
      <c r="AN1309" s="169">
        <v>0.982570880119592</v>
      </c>
      <c r="AO1309" s="168">
        <v>0.99</v>
      </c>
      <c r="AP1309" s="358">
        <v>1</v>
      </c>
      <c r="AQ1309" s="358">
        <v>1</v>
      </c>
      <c r="AR1309" s="358">
        <v>1</v>
      </c>
      <c r="AS1309" s="359">
        <v>1</v>
      </c>
      <c r="AT1309" s="364">
        <v>0.0721861525408278</v>
      </c>
      <c r="AU1309" s="361">
        <v>0</v>
      </c>
      <c r="AV1309" s="362">
        <v>0</v>
      </c>
      <c r="AW1309" s="362">
        <v>0.166666666666667</v>
      </c>
      <c r="AX1309" s="362">
        <v>0.0521739130434783</v>
      </c>
      <c r="AY1309" s="142"/>
      <c r="AZ1309" s="140"/>
    </row>
    <row r="1310" spans="1:52">
      <c r="A1310" s="138"/>
      <c r="B1310" s="142"/>
      <c r="C1310" s="172" t="s">
        <v>1972</v>
      </c>
      <c r="D1310" s="166" t="s">
        <v>26</v>
      </c>
      <c r="E1310" s="166" t="s">
        <v>1973</v>
      </c>
      <c r="F1310" s="167" t="s">
        <v>2470</v>
      </c>
      <c r="G1310" s="195" t="s">
        <v>2471</v>
      </c>
      <c r="H1310" s="195" t="s">
        <v>2471</v>
      </c>
      <c r="I1310" s="195" t="s">
        <v>2471</v>
      </c>
      <c r="J1310" s="195" t="s">
        <v>2471</v>
      </c>
      <c r="K1310" s="168">
        <v>0.9</v>
      </c>
      <c r="L1310" s="169">
        <v>0.912280701754386</v>
      </c>
      <c r="M1310" s="169">
        <v>0.912280701754386</v>
      </c>
      <c r="N1310" s="170">
        <v>0.859649122807018</v>
      </c>
      <c r="O1310" s="170">
        <v>0.925629290617849</v>
      </c>
      <c r="P1310" s="356">
        <v>0.9</v>
      </c>
      <c r="Q1310" s="357">
        <v>0.983586869495596</v>
      </c>
      <c r="R1310" s="169">
        <v>0.991220617388842</v>
      </c>
      <c r="S1310" s="169">
        <v>0.98262920866395</v>
      </c>
      <c r="T1310" s="169">
        <v>0.979779536538018</v>
      </c>
      <c r="U1310" s="356">
        <v>0.9</v>
      </c>
      <c r="V1310" s="169">
        <v>0.942554043234588</v>
      </c>
      <c r="W1310" s="169">
        <v>0.957802322288304</v>
      </c>
      <c r="X1310" s="169">
        <v>0.938022732146687</v>
      </c>
      <c r="Y1310" s="169">
        <v>0.934288584499681</v>
      </c>
      <c r="Z1310" s="356">
        <v>0.92</v>
      </c>
      <c r="AA1310" s="356" t="s">
        <v>40</v>
      </c>
      <c r="AB1310" s="356">
        <v>0</v>
      </c>
      <c r="AC1310" s="356">
        <v>0</v>
      </c>
      <c r="AD1310" s="356">
        <v>0</v>
      </c>
      <c r="AE1310" s="356">
        <v>0.92</v>
      </c>
      <c r="AF1310" s="169">
        <v>0.994609164420485</v>
      </c>
      <c r="AG1310" s="169">
        <v>0.996805111821086</v>
      </c>
      <c r="AH1310" s="169">
        <v>0.997619047619048</v>
      </c>
      <c r="AI1310" s="169">
        <v>0.99468847188734</v>
      </c>
      <c r="AJ1310" s="356">
        <v>0.92</v>
      </c>
      <c r="AK1310" s="169">
        <v>0.975980784627702</v>
      </c>
      <c r="AL1310" s="169">
        <v>0.975423728813559</v>
      </c>
      <c r="AM1310" s="169">
        <v>0.98606346483705</v>
      </c>
      <c r="AN1310" s="169">
        <v>0.98202771857905</v>
      </c>
      <c r="AO1310" s="168">
        <v>0.99</v>
      </c>
      <c r="AP1310" s="358">
        <v>1</v>
      </c>
      <c r="AQ1310" s="358">
        <v>1</v>
      </c>
      <c r="AR1310" s="358">
        <v>1</v>
      </c>
      <c r="AS1310" s="359">
        <v>1</v>
      </c>
      <c r="AT1310" s="364">
        <v>0.0721861525408278</v>
      </c>
      <c r="AU1310" s="361">
        <v>0.172413793103448</v>
      </c>
      <c r="AV1310" s="362">
        <v>0</v>
      </c>
      <c r="AW1310" s="362">
        <v>0</v>
      </c>
      <c r="AX1310" s="362">
        <v>0.0437956204379562</v>
      </c>
      <c r="AY1310" s="142"/>
      <c r="AZ1310" s="140"/>
    </row>
    <row r="1311" spans="1:52">
      <c r="A1311" s="138"/>
      <c r="B1311" s="142"/>
      <c r="C1311" s="172" t="s">
        <v>1972</v>
      </c>
      <c r="D1311" s="166" t="s">
        <v>26</v>
      </c>
      <c r="E1311" s="166" t="s">
        <v>1973</v>
      </c>
      <c r="F1311" s="167" t="s">
        <v>2472</v>
      </c>
      <c r="G1311" s="195" t="s">
        <v>2473</v>
      </c>
      <c r="H1311" s="195" t="s">
        <v>2473</v>
      </c>
      <c r="I1311" s="195" t="s">
        <v>2473</v>
      </c>
      <c r="J1311" s="195" t="s">
        <v>2473</v>
      </c>
      <c r="K1311" s="168">
        <v>0.9</v>
      </c>
      <c r="L1311" s="169">
        <v>0.897959183673469</v>
      </c>
      <c r="M1311" s="169">
        <v>0.911111111111111</v>
      </c>
      <c r="N1311" s="170">
        <v>0.9375</v>
      </c>
      <c r="O1311" s="170">
        <v>0.92621776504298</v>
      </c>
      <c r="P1311" s="356">
        <v>0.9</v>
      </c>
      <c r="Q1311" s="357">
        <v>0.987905604719764</v>
      </c>
      <c r="R1311" s="169">
        <v>0.986892177589852</v>
      </c>
      <c r="S1311" s="169">
        <v>0.987864077669903</v>
      </c>
      <c r="T1311" s="169">
        <v>0.989948621957045</v>
      </c>
      <c r="U1311" s="356">
        <v>0.9</v>
      </c>
      <c r="V1311" s="169">
        <v>0.933333333333333</v>
      </c>
      <c r="W1311" s="169">
        <v>0.936575052854123</v>
      </c>
      <c r="X1311" s="169">
        <v>0.943567961165049</v>
      </c>
      <c r="Y1311" s="169">
        <v>0.940559406471489</v>
      </c>
      <c r="Z1311" s="356">
        <v>0.92</v>
      </c>
      <c r="AA1311" s="356" t="s">
        <v>40</v>
      </c>
      <c r="AB1311" s="356" t="s">
        <v>40</v>
      </c>
      <c r="AC1311" s="356" t="s">
        <v>40</v>
      </c>
      <c r="AD1311" s="356" t="s">
        <v>40</v>
      </c>
      <c r="AE1311" s="356">
        <v>0.92</v>
      </c>
      <c r="AF1311" s="169">
        <v>0.992574257425743</v>
      </c>
      <c r="AG1311" s="169">
        <v>0.998011928429423</v>
      </c>
      <c r="AH1311" s="169">
        <v>0.994565217391304</v>
      </c>
      <c r="AI1311" s="169">
        <v>0.955990591091889</v>
      </c>
      <c r="AJ1311" s="356">
        <v>0.92</v>
      </c>
      <c r="AK1311" s="169">
        <v>0.96047197640118</v>
      </c>
      <c r="AL1311" s="169">
        <v>0.966173361522199</v>
      </c>
      <c r="AM1311" s="169">
        <v>0.968446601941748</v>
      </c>
      <c r="AN1311" s="169">
        <v>0.979585470002145</v>
      </c>
      <c r="AO1311" s="168">
        <v>0.99</v>
      </c>
      <c r="AP1311" s="358">
        <v>1</v>
      </c>
      <c r="AQ1311" s="358">
        <v>1</v>
      </c>
      <c r="AR1311" s="358">
        <v>1</v>
      </c>
      <c r="AS1311" s="359">
        <v>1</v>
      </c>
      <c r="AT1311" s="364">
        <v>0.0721861525408278</v>
      </c>
      <c r="AU1311" s="361">
        <v>0.25</v>
      </c>
      <c r="AV1311" s="362">
        <v>0.1</v>
      </c>
      <c r="AW1311" s="362">
        <v>0</v>
      </c>
      <c r="AX1311" s="362">
        <v>0.0464285714285714</v>
      </c>
      <c r="AY1311" s="142"/>
      <c r="AZ1311" s="140"/>
    </row>
    <row r="1312" spans="1:52">
      <c r="A1312" s="138"/>
      <c r="B1312" s="142"/>
      <c r="C1312" s="172" t="s">
        <v>1972</v>
      </c>
      <c r="D1312" s="166" t="s">
        <v>26</v>
      </c>
      <c r="E1312" s="166" t="s">
        <v>1973</v>
      </c>
      <c r="F1312" s="167" t="s">
        <v>2474</v>
      </c>
      <c r="G1312" s="195" t="s">
        <v>2475</v>
      </c>
      <c r="H1312" s="195" t="s">
        <v>2475</v>
      </c>
      <c r="I1312" s="195" t="s">
        <v>2475</v>
      </c>
      <c r="J1312" s="195" t="s">
        <v>2475</v>
      </c>
      <c r="K1312" s="168">
        <v>0.9</v>
      </c>
      <c r="L1312" s="169">
        <v>0.911764705882353</v>
      </c>
      <c r="M1312" s="169">
        <v>0.9375</v>
      </c>
      <c r="N1312" s="170">
        <v>0.96969696969697</v>
      </c>
      <c r="O1312" s="170">
        <v>0.953488372093023</v>
      </c>
      <c r="P1312" s="356">
        <v>0.9</v>
      </c>
      <c r="Q1312" s="357">
        <v>0.984817518248175</v>
      </c>
      <c r="R1312" s="169">
        <v>0.979772439949431</v>
      </c>
      <c r="S1312" s="169">
        <v>0.981099156731608</v>
      </c>
      <c r="T1312" s="169">
        <v>0.984887265054121</v>
      </c>
      <c r="U1312" s="356">
        <v>0.9</v>
      </c>
      <c r="V1312" s="169">
        <v>0.922043795620438</v>
      </c>
      <c r="W1312" s="169">
        <v>0.955330804888327</v>
      </c>
      <c r="X1312" s="169">
        <v>0.937191043908113</v>
      </c>
      <c r="Y1312" s="169">
        <v>0.949161814700481</v>
      </c>
      <c r="Z1312" s="356">
        <v>0.92</v>
      </c>
      <c r="AA1312" s="356" t="s">
        <v>40</v>
      </c>
      <c r="AB1312" s="356" t="s">
        <v>40</v>
      </c>
      <c r="AC1312" s="356" t="s">
        <v>40</v>
      </c>
      <c r="AD1312" s="356">
        <v>0</v>
      </c>
      <c r="AE1312" s="356">
        <v>0.92</v>
      </c>
      <c r="AF1312" s="169">
        <v>0.978583196046129</v>
      </c>
      <c r="AG1312" s="169">
        <v>1</v>
      </c>
      <c r="AH1312" s="169">
        <v>0.993939393939394</v>
      </c>
      <c r="AI1312" s="169">
        <v>0.995309079537163</v>
      </c>
      <c r="AJ1312" s="356">
        <v>0.92</v>
      </c>
      <c r="AK1312" s="169">
        <v>0.965839416058394</v>
      </c>
      <c r="AL1312" s="169">
        <v>0.9700800674252</v>
      </c>
      <c r="AM1312" s="169">
        <v>0.98051759232335</v>
      </c>
      <c r="AN1312" s="169">
        <v>0.982748009573585</v>
      </c>
      <c r="AO1312" s="168">
        <v>0.99</v>
      </c>
      <c r="AP1312" s="358">
        <v>1</v>
      </c>
      <c r="AQ1312" s="358">
        <v>1</v>
      </c>
      <c r="AR1312" s="358">
        <v>1</v>
      </c>
      <c r="AS1312" s="359">
        <v>1</v>
      </c>
      <c r="AT1312" s="364">
        <v>0.0721861525408278</v>
      </c>
      <c r="AU1312" s="361">
        <v>0.214285714285714</v>
      </c>
      <c r="AV1312" s="362">
        <v>0</v>
      </c>
      <c r="AW1312" s="362">
        <v>0</v>
      </c>
      <c r="AX1312" s="362">
        <v>0.0530973451327434</v>
      </c>
      <c r="AY1312" s="142"/>
      <c r="AZ1312" s="140"/>
    </row>
    <row r="1313" spans="1:52">
      <c r="A1313" s="138"/>
      <c r="B1313" s="142"/>
      <c r="C1313" s="172" t="s">
        <v>1972</v>
      </c>
      <c r="D1313" s="166" t="s">
        <v>26</v>
      </c>
      <c r="E1313" s="166" t="s">
        <v>1973</v>
      </c>
      <c r="F1313" s="167" t="s">
        <v>2476</v>
      </c>
      <c r="G1313" s="195" t="s">
        <v>2477</v>
      </c>
      <c r="H1313" s="195" t="s">
        <v>2477</v>
      </c>
      <c r="I1313" s="195" t="s">
        <v>2477</v>
      </c>
      <c r="J1313" s="195" t="s">
        <v>2477</v>
      </c>
      <c r="K1313" s="168">
        <v>0.9</v>
      </c>
      <c r="L1313" s="169">
        <v>0.925925925925926</v>
      </c>
      <c r="M1313" s="169">
        <v>0.962962962962963</v>
      </c>
      <c r="N1313" s="170">
        <v>0.928571428571429</v>
      </c>
      <c r="O1313" s="170">
        <v>0.948492462311558</v>
      </c>
      <c r="P1313" s="356">
        <v>0.9</v>
      </c>
      <c r="Q1313" s="357">
        <v>0.985344827586207</v>
      </c>
      <c r="R1313" s="169">
        <v>0.991655969191271</v>
      </c>
      <c r="S1313" s="169">
        <v>0.98248040571692</v>
      </c>
      <c r="T1313" s="169">
        <v>0.983449082535273</v>
      </c>
      <c r="U1313" s="356">
        <v>0.9</v>
      </c>
      <c r="V1313" s="169">
        <v>0.921551724137931</v>
      </c>
      <c r="W1313" s="169">
        <v>0.946084724005135</v>
      </c>
      <c r="X1313" s="169">
        <v>0.948363301060396</v>
      </c>
      <c r="Y1313" s="169">
        <v>0.925447766649609</v>
      </c>
      <c r="Z1313" s="356">
        <v>0.92</v>
      </c>
      <c r="AA1313" s="356" t="s">
        <v>40</v>
      </c>
      <c r="AB1313" s="356" t="s">
        <v>40</v>
      </c>
      <c r="AC1313" s="356" t="s">
        <v>40</v>
      </c>
      <c r="AD1313" s="356" t="s">
        <v>40</v>
      </c>
      <c r="AE1313" s="356">
        <v>0.92</v>
      </c>
      <c r="AF1313" s="169">
        <v>1</v>
      </c>
      <c r="AG1313" s="169">
        <v>0.992481203007519</v>
      </c>
      <c r="AH1313" s="169">
        <v>0.995495495495496</v>
      </c>
      <c r="AI1313" s="169">
        <v>0.990977986286539</v>
      </c>
      <c r="AJ1313" s="356">
        <v>0.92</v>
      </c>
      <c r="AK1313" s="169">
        <v>0.948275862068966</v>
      </c>
      <c r="AL1313" s="169">
        <v>0.955712451861361</v>
      </c>
      <c r="AM1313" s="169">
        <v>0.959428307976026</v>
      </c>
      <c r="AN1313" s="169">
        <v>0.967307551721617</v>
      </c>
      <c r="AO1313" s="168">
        <v>0.99</v>
      </c>
      <c r="AP1313" s="358">
        <v>1</v>
      </c>
      <c r="AQ1313" s="358">
        <v>1</v>
      </c>
      <c r="AR1313" s="358">
        <v>1</v>
      </c>
      <c r="AS1313" s="359">
        <v>1</v>
      </c>
      <c r="AT1313" s="364">
        <v>0.0721861525408278</v>
      </c>
      <c r="AU1313" s="361">
        <v>0</v>
      </c>
      <c r="AV1313" s="362">
        <v>0.333333333333333</v>
      </c>
      <c r="AW1313" s="362">
        <v>0</v>
      </c>
      <c r="AX1313" s="362">
        <v>0.0465116279069767</v>
      </c>
      <c r="AY1313" s="142"/>
      <c r="AZ1313" s="140"/>
    </row>
    <row r="1314" spans="1:52">
      <c r="A1314" s="138"/>
      <c r="B1314" s="142"/>
      <c r="C1314" s="172" t="s">
        <v>1972</v>
      </c>
      <c r="D1314" s="166" t="s">
        <v>26</v>
      </c>
      <c r="E1314" s="166" t="s">
        <v>1973</v>
      </c>
      <c r="F1314" s="167" t="s">
        <v>2478</v>
      </c>
      <c r="G1314" s="195" t="s">
        <v>2479</v>
      </c>
      <c r="H1314" s="195" t="s">
        <v>2479</v>
      </c>
      <c r="I1314" s="195" t="s">
        <v>2479</v>
      </c>
      <c r="J1314" s="195" t="s">
        <v>2479</v>
      </c>
      <c r="K1314" s="168">
        <v>0.9</v>
      </c>
      <c r="L1314" s="169">
        <v>0.951219512195122</v>
      </c>
      <c r="M1314" s="169">
        <v>0.973684210526316</v>
      </c>
      <c r="N1314" s="170">
        <v>0.95</v>
      </c>
      <c r="O1314" s="170">
        <v>0.954060705496309</v>
      </c>
      <c r="P1314" s="356">
        <v>0.9</v>
      </c>
      <c r="Q1314" s="357">
        <v>0.985600490196078</v>
      </c>
      <c r="R1314" s="169">
        <v>0.982616651418115</v>
      </c>
      <c r="S1314" s="169">
        <v>0.981475463113422</v>
      </c>
      <c r="T1314" s="169">
        <v>0.965684821277317</v>
      </c>
      <c r="U1314" s="356">
        <v>0.9</v>
      </c>
      <c r="V1314" s="169">
        <v>0.941482843137255</v>
      </c>
      <c r="W1314" s="169">
        <v>0.956999085086917</v>
      </c>
      <c r="X1314" s="169">
        <v>0.919727006824829</v>
      </c>
      <c r="Y1314" s="169">
        <v>0.93135905471794</v>
      </c>
      <c r="Z1314" s="356">
        <v>0.92</v>
      </c>
      <c r="AA1314" s="356" t="s">
        <v>40</v>
      </c>
      <c r="AB1314" s="356" t="s">
        <v>40</v>
      </c>
      <c r="AC1314" s="356" t="s">
        <v>40</v>
      </c>
      <c r="AD1314" s="356" t="s">
        <v>40</v>
      </c>
      <c r="AE1314" s="356">
        <v>0.92</v>
      </c>
      <c r="AF1314" s="169">
        <v>1</v>
      </c>
      <c r="AG1314" s="169">
        <v>0.994475138121547</v>
      </c>
      <c r="AH1314" s="169">
        <v>0.993103448275862</v>
      </c>
      <c r="AI1314" s="169">
        <v>0.990708587517597</v>
      </c>
      <c r="AJ1314" s="356">
        <v>0.92</v>
      </c>
      <c r="AK1314" s="169">
        <v>0.957414215686274</v>
      </c>
      <c r="AL1314" s="169">
        <v>0.964318389752973</v>
      </c>
      <c r="AM1314" s="169">
        <v>0.968800779980501</v>
      </c>
      <c r="AN1314" s="169">
        <v>0.970872861256988</v>
      </c>
      <c r="AO1314" s="168">
        <v>0.99</v>
      </c>
      <c r="AP1314" s="358">
        <v>1</v>
      </c>
      <c r="AQ1314" s="358">
        <v>1</v>
      </c>
      <c r="AR1314" s="358">
        <v>1</v>
      </c>
      <c r="AS1314" s="359">
        <v>1</v>
      </c>
      <c r="AT1314" s="364">
        <v>0.0721861525408278</v>
      </c>
      <c r="AU1314" s="361">
        <v>0.1</v>
      </c>
      <c r="AV1314" s="362">
        <v>0.1</v>
      </c>
      <c r="AW1314" s="362">
        <v>0.0714285714285714</v>
      </c>
      <c r="AX1314" s="362">
        <v>0.0647773279352227</v>
      </c>
      <c r="AY1314" s="142"/>
      <c r="AZ1314" s="140"/>
    </row>
    <row r="1315" spans="1:52">
      <c r="A1315" s="138"/>
      <c r="B1315" s="142"/>
      <c r="C1315" s="172" t="s">
        <v>1972</v>
      </c>
      <c r="D1315" s="166" t="s">
        <v>26</v>
      </c>
      <c r="E1315" s="166" t="s">
        <v>1973</v>
      </c>
      <c r="F1315" s="167" t="s">
        <v>2480</v>
      </c>
      <c r="G1315" s="195" t="s">
        <v>2481</v>
      </c>
      <c r="H1315" s="195" t="s">
        <v>2481</v>
      </c>
      <c r="I1315" s="195" t="s">
        <v>2481</v>
      </c>
      <c r="J1315" s="195" t="s">
        <v>2481</v>
      </c>
      <c r="K1315" s="168">
        <v>0.9</v>
      </c>
      <c r="L1315" s="169">
        <v>0.96</v>
      </c>
      <c r="M1315" s="169">
        <v>0.863636363636364</v>
      </c>
      <c r="N1315" s="170">
        <v>0.91304347826087</v>
      </c>
      <c r="O1315" s="170">
        <v>0.942622950819672</v>
      </c>
      <c r="P1315" s="356">
        <v>0.9</v>
      </c>
      <c r="Q1315" s="357">
        <v>0.98961937716263</v>
      </c>
      <c r="R1315" s="169">
        <v>0.99002493765586</v>
      </c>
      <c r="S1315" s="169">
        <v>0.992665036674817</v>
      </c>
      <c r="T1315" s="169">
        <v>0.987074053290505</v>
      </c>
      <c r="U1315" s="356">
        <v>0.9</v>
      </c>
      <c r="V1315" s="169">
        <v>0.961937716262976</v>
      </c>
      <c r="W1315" s="169">
        <v>0.959268495428096</v>
      </c>
      <c r="X1315" s="169">
        <v>0.922982885085575</v>
      </c>
      <c r="Y1315" s="169">
        <v>0.94574198417152</v>
      </c>
      <c r="Z1315" s="356">
        <v>0.92</v>
      </c>
      <c r="AA1315" s="356" t="s">
        <v>40</v>
      </c>
      <c r="AB1315" s="356" t="s">
        <v>40</v>
      </c>
      <c r="AC1315" s="356" t="s">
        <v>40</v>
      </c>
      <c r="AD1315" s="356">
        <v>1</v>
      </c>
      <c r="AE1315" s="356">
        <v>0.92</v>
      </c>
      <c r="AF1315" s="169">
        <v>1</v>
      </c>
      <c r="AG1315" s="169">
        <v>0.993630573248408</v>
      </c>
      <c r="AH1315" s="169">
        <v>0.992924528301887</v>
      </c>
      <c r="AI1315" s="169">
        <v>0.9915827694339</v>
      </c>
      <c r="AJ1315" s="356">
        <v>0.92</v>
      </c>
      <c r="AK1315" s="169">
        <v>0.970011534025375</v>
      </c>
      <c r="AL1315" s="169">
        <v>0.981712385702411</v>
      </c>
      <c r="AM1315" s="169">
        <v>0.97921760391198</v>
      </c>
      <c r="AN1315" s="169">
        <v>0.981985294117647</v>
      </c>
      <c r="AO1315" s="168">
        <v>0.99</v>
      </c>
      <c r="AP1315" s="358">
        <v>1</v>
      </c>
      <c r="AQ1315" s="358">
        <v>1</v>
      </c>
      <c r="AR1315" s="358">
        <v>1</v>
      </c>
      <c r="AS1315" s="359">
        <v>1</v>
      </c>
      <c r="AT1315" s="364">
        <v>0.0721861525408278</v>
      </c>
      <c r="AU1315" s="361">
        <v>0.166666666666667</v>
      </c>
      <c r="AV1315" s="362">
        <v>0</v>
      </c>
      <c r="AW1315" s="362">
        <v>0.285714285714286</v>
      </c>
      <c r="AX1315" s="362">
        <v>0.0655737704918033</v>
      </c>
      <c r="AY1315" s="142"/>
      <c r="AZ1315" s="140"/>
    </row>
    <row r="1316" spans="1:52">
      <c r="A1316" s="138"/>
      <c r="B1316" s="142"/>
      <c r="C1316" s="172" t="s">
        <v>1972</v>
      </c>
      <c r="D1316" s="166" t="s">
        <v>26</v>
      </c>
      <c r="E1316" s="166" t="s">
        <v>1973</v>
      </c>
      <c r="F1316" s="167" t="s">
        <v>2482</v>
      </c>
      <c r="G1316" s="195" t="s">
        <v>2483</v>
      </c>
      <c r="H1316" s="195" t="s">
        <v>2483</v>
      </c>
      <c r="I1316" s="195" t="s">
        <v>2483</v>
      </c>
      <c r="J1316" s="195" t="s">
        <v>2483</v>
      </c>
      <c r="K1316" s="168">
        <v>0.9</v>
      </c>
      <c r="L1316" s="169">
        <v>1</v>
      </c>
      <c r="M1316" s="169">
        <v>0.944444444444444</v>
      </c>
      <c r="N1316" s="170">
        <v>1</v>
      </c>
      <c r="O1316" s="170">
        <v>0.991176470588235</v>
      </c>
      <c r="P1316" s="356">
        <v>0.9</v>
      </c>
      <c r="Q1316" s="357">
        <v>0.995518565941101</v>
      </c>
      <c r="R1316" s="169">
        <v>0.995789473684211</v>
      </c>
      <c r="S1316" s="169">
        <v>0.994370161857847</v>
      </c>
      <c r="T1316" s="169">
        <v>0.991233837387684</v>
      </c>
      <c r="U1316" s="356">
        <v>0.9</v>
      </c>
      <c r="V1316" s="169">
        <v>0.956466069142126</v>
      </c>
      <c r="W1316" s="169">
        <v>0.952631578947368</v>
      </c>
      <c r="X1316" s="169">
        <v>0.954257565095003</v>
      </c>
      <c r="Y1316" s="169">
        <v>0.962941047556432</v>
      </c>
      <c r="Z1316" s="356">
        <v>0.92</v>
      </c>
      <c r="AA1316" s="356" t="s">
        <v>40</v>
      </c>
      <c r="AB1316" s="356" t="s">
        <v>40</v>
      </c>
      <c r="AC1316" s="356" t="s">
        <v>40</v>
      </c>
      <c r="AD1316" s="356" t="s">
        <v>40</v>
      </c>
      <c r="AE1316" s="356">
        <v>0.92</v>
      </c>
      <c r="AF1316" s="169">
        <v>1</v>
      </c>
      <c r="AG1316" s="169">
        <v>0.996655518394649</v>
      </c>
      <c r="AH1316" s="169">
        <v>0.997590361445783</v>
      </c>
      <c r="AI1316" s="169">
        <v>0.998348786993522</v>
      </c>
      <c r="AJ1316" s="356">
        <v>0.92</v>
      </c>
      <c r="AK1316" s="169">
        <v>0.975032010243278</v>
      </c>
      <c r="AL1316" s="169">
        <v>0.971578947368421</v>
      </c>
      <c r="AM1316" s="169">
        <v>0.985221674876847</v>
      </c>
      <c r="AN1316" s="169">
        <v>0.983716852947622</v>
      </c>
      <c r="AO1316" s="168">
        <v>0.99</v>
      </c>
      <c r="AP1316" s="358">
        <v>1</v>
      </c>
      <c r="AQ1316" s="358">
        <v>1</v>
      </c>
      <c r="AR1316" s="358">
        <v>1</v>
      </c>
      <c r="AS1316" s="359">
        <v>1</v>
      </c>
      <c r="AT1316" s="364">
        <v>0.0721861525408278</v>
      </c>
      <c r="AU1316" s="361">
        <v>0</v>
      </c>
      <c r="AV1316" s="362">
        <v>0</v>
      </c>
      <c r="AW1316" s="362">
        <v>0.5</v>
      </c>
      <c r="AX1316" s="362">
        <v>0.0309278350515464</v>
      </c>
      <c r="AY1316" s="142"/>
      <c r="AZ1316" s="140"/>
    </row>
    <row r="1317" spans="1:52">
      <c r="A1317" s="138"/>
      <c r="B1317" s="142"/>
      <c r="C1317" s="172" t="s">
        <v>1972</v>
      </c>
      <c r="D1317" s="166" t="s">
        <v>26</v>
      </c>
      <c r="E1317" s="166" t="s">
        <v>1973</v>
      </c>
      <c r="F1317" s="167" t="s">
        <v>2484</v>
      </c>
      <c r="G1317" s="195" t="s">
        <v>2485</v>
      </c>
      <c r="H1317" s="195" t="s">
        <v>2485</v>
      </c>
      <c r="I1317" s="195" t="s">
        <v>2485</v>
      </c>
      <c r="J1317" s="195" t="s">
        <v>2485</v>
      </c>
      <c r="K1317" s="168">
        <v>0.9</v>
      </c>
      <c r="L1317" s="169">
        <v>0.925925925925926</v>
      </c>
      <c r="M1317" s="169">
        <v>0.888888888888889</v>
      </c>
      <c r="N1317" s="170">
        <v>0.925925925925926</v>
      </c>
      <c r="O1317" s="170">
        <v>0.938239159001314</v>
      </c>
      <c r="P1317" s="356">
        <v>0.9</v>
      </c>
      <c r="Q1317" s="357">
        <v>0.96257697773567</v>
      </c>
      <c r="R1317" s="169">
        <v>0.996684350132626</v>
      </c>
      <c r="S1317" s="169">
        <v>0.991304347826087</v>
      </c>
      <c r="T1317" s="169">
        <v>0.978396878000434</v>
      </c>
      <c r="U1317" s="356">
        <v>0.9</v>
      </c>
      <c r="V1317" s="169">
        <v>0.78777830412127</v>
      </c>
      <c r="W1317" s="169">
        <v>0.80106100795756</v>
      </c>
      <c r="X1317" s="169">
        <v>0.818357487922705</v>
      </c>
      <c r="Y1317" s="169">
        <v>0.800972527642705</v>
      </c>
      <c r="Z1317" s="356">
        <v>0.92</v>
      </c>
      <c r="AA1317" s="356" t="s">
        <v>40</v>
      </c>
      <c r="AB1317" s="356" t="s">
        <v>40</v>
      </c>
      <c r="AC1317" s="356" t="s">
        <v>40</v>
      </c>
      <c r="AD1317" s="356" t="s">
        <v>40</v>
      </c>
      <c r="AE1317" s="356">
        <v>0.92</v>
      </c>
      <c r="AF1317" s="169">
        <v>1</v>
      </c>
      <c r="AG1317" s="169">
        <v>0.974358974358974</v>
      </c>
      <c r="AH1317" s="169">
        <v>1</v>
      </c>
      <c r="AI1317" s="169">
        <v>0.972162740899358</v>
      </c>
      <c r="AJ1317" s="356">
        <v>0.92</v>
      </c>
      <c r="AK1317" s="169">
        <v>0.953102794883941</v>
      </c>
      <c r="AL1317" s="169">
        <v>0.963527851458886</v>
      </c>
      <c r="AM1317" s="169">
        <v>0.9743961352657</v>
      </c>
      <c r="AN1317" s="169">
        <v>0.975082850682937</v>
      </c>
      <c r="AO1317" s="168">
        <v>0.99</v>
      </c>
      <c r="AP1317" s="358">
        <v>1</v>
      </c>
      <c r="AQ1317" s="358">
        <v>1</v>
      </c>
      <c r="AR1317" s="358">
        <v>1</v>
      </c>
      <c r="AS1317" s="359">
        <v>1</v>
      </c>
      <c r="AT1317" s="364">
        <v>0.0721861525408278</v>
      </c>
      <c r="AU1317" s="361">
        <v>0.25</v>
      </c>
      <c r="AV1317" s="362">
        <v>0.0909090909090909</v>
      </c>
      <c r="AW1317" s="362">
        <v>0</v>
      </c>
      <c r="AX1317" s="362">
        <v>0.0529411764705882</v>
      </c>
      <c r="AY1317" s="142"/>
      <c r="AZ1317" s="140"/>
    </row>
    <row r="1318" spans="1:52">
      <c r="A1318" s="138"/>
      <c r="B1318" s="142"/>
      <c r="C1318" s="172" t="s">
        <v>1972</v>
      </c>
      <c r="D1318" s="166" t="s">
        <v>26</v>
      </c>
      <c r="E1318" s="166" t="s">
        <v>1973</v>
      </c>
      <c r="F1318" s="167" t="s">
        <v>2486</v>
      </c>
      <c r="G1318" s="195" t="s">
        <v>2487</v>
      </c>
      <c r="H1318" s="195" t="s">
        <v>2487</v>
      </c>
      <c r="I1318" s="195" t="s">
        <v>2487</v>
      </c>
      <c r="J1318" s="195" t="s">
        <v>2487</v>
      </c>
      <c r="K1318" s="168">
        <v>0.9</v>
      </c>
      <c r="L1318" s="169">
        <v>0.892857142857143</v>
      </c>
      <c r="M1318" s="169">
        <v>1</v>
      </c>
      <c r="N1318" s="170">
        <v>0.827586206896552</v>
      </c>
      <c r="O1318" s="170">
        <v>0.905778894472362</v>
      </c>
      <c r="P1318" s="356">
        <v>0.9</v>
      </c>
      <c r="Q1318" s="357">
        <v>0.969503546099291</v>
      </c>
      <c r="R1318" s="169">
        <v>0.968120805369127</v>
      </c>
      <c r="S1318" s="169">
        <v>0.98114824335904</v>
      </c>
      <c r="T1318" s="169">
        <v>0.97448120343676</v>
      </c>
      <c r="U1318" s="356">
        <v>0.9</v>
      </c>
      <c r="V1318" s="169">
        <v>0.930496453900709</v>
      </c>
      <c r="W1318" s="169">
        <v>0.934563758389262</v>
      </c>
      <c r="X1318" s="169">
        <v>0.928020565552699</v>
      </c>
      <c r="Y1318" s="169">
        <v>0.932006964861702</v>
      </c>
      <c r="Z1318" s="356">
        <v>0.92</v>
      </c>
      <c r="AA1318" s="356">
        <v>0.961507618283881</v>
      </c>
      <c r="AB1318" s="356">
        <v>0.969795037756203</v>
      </c>
      <c r="AC1318" s="356">
        <v>0.959326788218794</v>
      </c>
      <c r="AD1318" s="356">
        <v>0.966451453461432</v>
      </c>
      <c r="AE1318" s="356">
        <v>0.92</v>
      </c>
      <c r="AF1318" s="169">
        <v>0.996554694229113</v>
      </c>
      <c r="AG1318" s="169">
        <v>0.998418722327641</v>
      </c>
      <c r="AH1318" s="169">
        <v>0.997041420118343</v>
      </c>
      <c r="AI1318" s="169">
        <v>0.991828319273852</v>
      </c>
      <c r="AJ1318" s="356">
        <v>0.92</v>
      </c>
      <c r="AK1318" s="169">
        <v>0.97026721866767</v>
      </c>
      <c r="AL1318" s="169">
        <v>0.973736047275115</v>
      </c>
      <c r="AM1318" s="169">
        <v>0.972340425531915</v>
      </c>
      <c r="AN1318" s="169">
        <v>0.975419441930842</v>
      </c>
      <c r="AO1318" s="168">
        <v>0.99</v>
      </c>
      <c r="AP1318" s="358">
        <v>1</v>
      </c>
      <c r="AQ1318" s="358">
        <v>1</v>
      </c>
      <c r="AR1318" s="358">
        <v>1</v>
      </c>
      <c r="AS1318" s="359">
        <v>1</v>
      </c>
      <c r="AT1318" s="364">
        <v>0.0721861525408278</v>
      </c>
      <c r="AU1318" s="361">
        <v>0</v>
      </c>
      <c r="AV1318" s="362">
        <v>0</v>
      </c>
      <c r="AW1318" s="362">
        <v>0.2</v>
      </c>
      <c r="AX1318" s="362">
        <v>0.0666666666666667</v>
      </c>
      <c r="AY1318" s="142"/>
      <c r="AZ1318" s="140"/>
    </row>
    <row r="1319" spans="1:52">
      <c r="A1319" s="138"/>
      <c r="B1319" s="142"/>
      <c r="C1319" s="172" t="s">
        <v>1972</v>
      </c>
      <c r="D1319" s="166" t="s">
        <v>26</v>
      </c>
      <c r="E1319" s="166" t="s">
        <v>1973</v>
      </c>
      <c r="F1319" s="167" t="s">
        <v>2488</v>
      </c>
      <c r="G1319" s="195" t="s">
        <v>2489</v>
      </c>
      <c r="H1319" s="195" t="s">
        <v>2489</v>
      </c>
      <c r="I1319" s="195" t="s">
        <v>2489</v>
      </c>
      <c r="J1319" s="195" t="s">
        <v>2489</v>
      </c>
      <c r="K1319" s="168">
        <v>0.9</v>
      </c>
      <c r="L1319" s="169">
        <v>0.894736842105263</v>
      </c>
      <c r="M1319" s="169">
        <v>0.970588235294118</v>
      </c>
      <c r="N1319" s="170">
        <v>0.916666666666667</v>
      </c>
      <c r="O1319" s="170">
        <v>0.934622467771639</v>
      </c>
      <c r="P1319" s="356">
        <v>0.9</v>
      </c>
      <c r="Q1319" s="357">
        <v>0.957446808510638</v>
      </c>
      <c r="R1319" s="169">
        <v>0.992452830188679</v>
      </c>
      <c r="S1319" s="169">
        <v>0.952868852459016</v>
      </c>
      <c r="T1319" s="169">
        <v>0.945616802092276</v>
      </c>
      <c r="U1319" s="356">
        <v>0.9</v>
      </c>
      <c r="V1319" s="169">
        <v>0.939555125725339</v>
      </c>
      <c r="W1319" s="169">
        <v>0.943396226415094</v>
      </c>
      <c r="X1319" s="169">
        <v>0.954234972677596</v>
      </c>
      <c r="Y1319" s="169">
        <v>0.958114556090159</v>
      </c>
      <c r="Z1319" s="356">
        <v>0.92</v>
      </c>
      <c r="AA1319" s="356">
        <v>0.96379781420765</v>
      </c>
      <c r="AB1319" s="356">
        <v>0.953846153846154</v>
      </c>
      <c r="AC1319" s="356">
        <v>0.95850622406639</v>
      </c>
      <c r="AD1319" s="356">
        <v>0.975590919728528</v>
      </c>
      <c r="AE1319" s="356">
        <v>0.92</v>
      </c>
      <c r="AF1319" s="169">
        <v>0.901234567901235</v>
      </c>
      <c r="AG1319" s="169">
        <v>0.99741935483871</v>
      </c>
      <c r="AH1319" s="169">
        <v>0.997503121098627</v>
      </c>
      <c r="AI1319" s="169">
        <v>0.992425858758267</v>
      </c>
      <c r="AJ1319" s="356">
        <v>0.92</v>
      </c>
      <c r="AK1319" s="169">
        <v>0.978482446206115</v>
      </c>
      <c r="AL1319" s="169">
        <v>0.97047619047619</v>
      </c>
      <c r="AM1319" s="169">
        <v>0.978995057660626</v>
      </c>
      <c r="AN1319" s="169">
        <v>0.984391158221303</v>
      </c>
      <c r="AO1319" s="168">
        <v>0.99</v>
      </c>
      <c r="AP1319" s="358">
        <v>1</v>
      </c>
      <c r="AQ1319" s="358">
        <v>1</v>
      </c>
      <c r="AR1319" s="358">
        <v>1</v>
      </c>
      <c r="AS1319" s="359">
        <v>1</v>
      </c>
      <c r="AT1319" s="364">
        <v>0.0721861525408278</v>
      </c>
      <c r="AU1319" s="361">
        <v>0.0288461538461538</v>
      </c>
      <c r="AV1319" s="362">
        <v>0</v>
      </c>
      <c r="AW1319" s="362">
        <v>0.1</v>
      </c>
      <c r="AX1319" s="362">
        <v>0.023525721455458</v>
      </c>
      <c r="AY1319" s="142"/>
      <c r="AZ1319" s="140"/>
    </row>
    <row r="1320" spans="1:52">
      <c r="A1320" s="138"/>
      <c r="B1320" s="142"/>
      <c r="C1320" s="172" t="s">
        <v>1972</v>
      </c>
      <c r="D1320" s="166" t="s">
        <v>26</v>
      </c>
      <c r="E1320" s="166" t="s">
        <v>1973</v>
      </c>
      <c r="F1320" s="167" t="s">
        <v>2490</v>
      </c>
      <c r="G1320" s="195" t="s">
        <v>2491</v>
      </c>
      <c r="H1320" s="195" t="s">
        <v>2491</v>
      </c>
      <c r="I1320" s="195" t="s">
        <v>2491</v>
      </c>
      <c r="J1320" s="195" t="s">
        <v>2491</v>
      </c>
      <c r="K1320" s="168">
        <v>0.9</v>
      </c>
      <c r="L1320" s="169">
        <v>0.946428571428571</v>
      </c>
      <c r="M1320" s="169">
        <v>0.923076923076923</v>
      </c>
      <c r="N1320" s="170">
        <v>0.924528301886792</v>
      </c>
      <c r="O1320" s="170">
        <v>0.926755447941889</v>
      </c>
      <c r="P1320" s="356">
        <v>0.9</v>
      </c>
      <c r="Q1320" s="357">
        <v>0.923076923076923</v>
      </c>
      <c r="R1320" s="169">
        <v>0.964426877470356</v>
      </c>
      <c r="S1320" s="169">
        <v>0.947304663840097</v>
      </c>
      <c r="T1320" s="169">
        <v>0.946465943265155</v>
      </c>
      <c r="U1320" s="356">
        <v>0.9</v>
      </c>
      <c r="V1320" s="169">
        <v>0.870566559189314</v>
      </c>
      <c r="W1320" s="169">
        <v>0.892292490118577</v>
      </c>
      <c r="X1320" s="169">
        <v>0.904906117504543</v>
      </c>
      <c r="Y1320" s="169">
        <v>0.89379363711507</v>
      </c>
      <c r="Z1320" s="356">
        <v>0.92</v>
      </c>
      <c r="AA1320" s="356">
        <v>0.945256842894638</v>
      </c>
      <c r="AB1320" s="356">
        <v>0.929282346778418</v>
      </c>
      <c r="AC1320" s="356">
        <v>0.956495468277946</v>
      </c>
      <c r="AD1320" s="356">
        <v>0.961949883903526</v>
      </c>
      <c r="AE1320" s="356">
        <v>0.92</v>
      </c>
      <c r="AF1320" s="169">
        <v>0.999005717126523</v>
      </c>
      <c r="AG1320" s="169">
        <v>0.997809076682316</v>
      </c>
      <c r="AH1320" s="169">
        <v>0.997138769670958</v>
      </c>
      <c r="AI1320" s="169">
        <v>0.993268603133159</v>
      </c>
      <c r="AJ1320" s="356">
        <v>0.92</v>
      </c>
      <c r="AK1320" s="169">
        <v>0.957627118644068</v>
      </c>
      <c r="AL1320" s="169">
        <v>0.945224238274563</v>
      </c>
      <c r="AM1320" s="169">
        <v>0.96854204476709</v>
      </c>
      <c r="AN1320" s="169">
        <v>0.970748527150665</v>
      </c>
      <c r="AO1320" s="168">
        <v>0.99</v>
      </c>
      <c r="AP1320" s="358">
        <v>1</v>
      </c>
      <c r="AQ1320" s="358">
        <v>1</v>
      </c>
      <c r="AR1320" s="358">
        <v>1</v>
      </c>
      <c r="AS1320" s="359">
        <v>1</v>
      </c>
      <c r="AT1320" s="364">
        <v>0.0721861525408278</v>
      </c>
      <c r="AU1320" s="361">
        <v>0.0333333333333333</v>
      </c>
      <c r="AV1320" s="362">
        <v>0.0388349514563107</v>
      </c>
      <c r="AW1320" s="362">
        <v>0.0476190476190476</v>
      </c>
      <c r="AX1320" s="362">
        <v>0.0307619498343587</v>
      </c>
      <c r="AY1320" s="142"/>
      <c r="AZ1320" s="140"/>
    </row>
    <row r="1321" spans="1:52">
      <c r="A1321" s="138"/>
      <c r="B1321" s="142"/>
      <c r="C1321" s="172" t="s">
        <v>1972</v>
      </c>
      <c r="D1321" s="166" t="s">
        <v>26</v>
      </c>
      <c r="E1321" s="166" t="s">
        <v>1973</v>
      </c>
      <c r="F1321" s="167" t="s">
        <v>2492</v>
      </c>
      <c r="G1321" s="195" t="s">
        <v>2493</v>
      </c>
      <c r="H1321" s="195" t="s">
        <v>2493</v>
      </c>
      <c r="I1321" s="195" t="s">
        <v>2493</v>
      </c>
      <c r="J1321" s="195" t="s">
        <v>2493</v>
      </c>
      <c r="K1321" s="168">
        <v>0.9</v>
      </c>
      <c r="L1321" s="169">
        <v>0.883720930232558</v>
      </c>
      <c r="M1321" s="169">
        <v>0.780487804878049</v>
      </c>
      <c r="N1321" s="170">
        <v>0.777777777777778</v>
      </c>
      <c r="O1321" s="170">
        <v>0.88871834228703</v>
      </c>
      <c r="P1321" s="356">
        <v>0.9</v>
      </c>
      <c r="Q1321" s="357">
        <v>0.977166821994408</v>
      </c>
      <c r="R1321" s="169">
        <v>0.973319103521878</v>
      </c>
      <c r="S1321" s="169">
        <v>0.977832512315271</v>
      </c>
      <c r="T1321" s="169">
        <v>0.977439422449215</v>
      </c>
      <c r="U1321" s="356">
        <v>0.9</v>
      </c>
      <c r="V1321" s="169">
        <v>0.873718546132339</v>
      </c>
      <c r="W1321" s="169">
        <v>0.91675560298826</v>
      </c>
      <c r="X1321" s="169">
        <v>0.914408866995074</v>
      </c>
      <c r="Y1321" s="169">
        <v>0.907184823931493</v>
      </c>
      <c r="Z1321" s="356">
        <v>0.92</v>
      </c>
      <c r="AA1321" s="356">
        <v>0.901719901719902</v>
      </c>
      <c r="AB1321" s="356">
        <v>0.940578577013292</v>
      </c>
      <c r="AC1321" s="356">
        <v>0.939983093829248</v>
      </c>
      <c r="AD1321" s="356">
        <v>0.945937955356577</v>
      </c>
      <c r="AE1321" s="356">
        <v>0.92</v>
      </c>
      <c r="AF1321" s="169">
        <v>1</v>
      </c>
      <c r="AG1321" s="169">
        <v>1</v>
      </c>
      <c r="AH1321" s="169">
        <v>0.995609220636663</v>
      </c>
      <c r="AI1321" s="169">
        <v>0.986804835924007</v>
      </c>
      <c r="AJ1321" s="356">
        <v>0.92</v>
      </c>
      <c r="AK1321" s="169">
        <v>0.934817170111288</v>
      </c>
      <c r="AL1321" s="169">
        <v>0.957581227436823</v>
      </c>
      <c r="AM1321" s="169">
        <v>0.965443534022088</v>
      </c>
      <c r="AN1321" s="169">
        <v>0.962975253149919</v>
      </c>
      <c r="AO1321" s="168">
        <v>0.99</v>
      </c>
      <c r="AP1321" s="358">
        <v>1</v>
      </c>
      <c r="AQ1321" s="358">
        <v>1</v>
      </c>
      <c r="AR1321" s="358">
        <v>1</v>
      </c>
      <c r="AS1321" s="359">
        <v>1</v>
      </c>
      <c r="AT1321" s="364">
        <v>0.0721861525408278</v>
      </c>
      <c r="AU1321" s="361">
        <v>0.153846153846154</v>
      </c>
      <c r="AV1321" s="362">
        <v>0.0909090909090909</v>
      </c>
      <c r="AW1321" s="362">
        <v>0.166666666666667</v>
      </c>
      <c r="AX1321" s="362">
        <v>0.0895522388059701</v>
      </c>
      <c r="AY1321" s="142"/>
      <c r="AZ1321" s="140"/>
    </row>
    <row r="1322" spans="1:52">
      <c r="A1322" s="138"/>
      <c r="B1322" s="142"/>
      <c r="C1322" s="172" t="s">
        <v>1972</v>
      </c>
      <c r="D1322" s="166" t="s">
        <v>26</v>
      </c>
      <c r="E1322" s="166" t="s">
        <v>1973</v>
      </c>
      <c r="F1322" s="167" t="s">
        <v>2494</v>
      </c>
      <c r="G1322" s="195" t="s">
        <v>2495</v>
      </c>
      <c r="H1322" s="195" t="s">
        <v>2495</v>
      </c>
      <c r="I1322" s="195" t="s">
        <v>2495</v>
      </c>
      <c r="J1322" s="195" t="s">
        <v>2495</v>
      </c>
      <c r="K1322" s="168">
        <v>0.9</v>
      </c>
      <c r="L1322" s="169">
        <v>0.9375</v>
      </c>
      <c r="M1322" s="169">
        <v>0.866666666666667</v>
      </c>
      <c r="N1322" s="170">
        <v>0.875</v>
      </c>
      <c r="O1322" s="170">
        <v>0.914460285132383</v>
      </c>
      <c r="P1322" s="356">
        <v>0.9</v>
      </c>
      <c r="Q1322" s="357">
        <v>0.995035460992908</v>
      </c>
      <c r="R1322" s="169">
        <v>0.996919917864476</v>
      </c>
      <c r="S1322" s="169">
        <v>0.995938261575955</v>
      </c>
      <c r="T1322" s="169">
        <v>0.996037642397226</v>
      </c>
      <c r="U1322" s="356">
        <v>0.9</v>
      </c>
      <c r="V1322" s="169">
        <v>0.929787234042553</v>
      </c>
      <c r="W1322" s="169">
        <v>0.930184804928131</v>
      </c>
      <c r="X1322" s="169">
        <v>0.860276198212835</v>
      </c>
      <c r="Y1322" s="169">
        <v>0.925581971272907</v>
      </c>
      <c r="Z1322" s="356">
        <v>0.92</v>
      </c>
      <c r="AA1322" s="356" t="s">
        <v>40</v>
      </c>
      <c r="AB1322" s="356" t="s">
        <v>40</v>
      </c>
      <c r="AC1322" s="356" t="s">
        <v>40</v>
      </c>
      <c r="AD1322" s="356" t="s">
        <v>40</v>
      </c>
      <c r="AE1322" s="356">
        <v>0.92</v>
      </c>
      <c r="AF1322" s="169">
        <v>1</v>
      </c>
      <c r="AG1322" s="169">
        <v>0.941176470588235</v>
      </c>
      <c r="AH1322" s="169">
        <v>1</v>
      </c>
      <c r="AI1322" s="169">
        <v>0.996685998342999</v>
      </c>
      <c r="AJ1322" s="356">
        <v>0.92</v>
      </c>
      <c r="AK1322" s="169">
        <v>0.981560283687943</v>
      </c>
      <c r="AL1322" s="169">
        <v>0.972279260780287</v>
      </c>
      <c r="AM1322" s="169">
        <v>0.986190089358245</v>
      </c>
      <c r="AN1322" s="169">
        <v>0.984918276374443</v>
      </c>
      <c r="AO1322" s="168">
        <v>0.99</v>
      </c>
      <c r="AP1322" s="358">
        <v>1</v>
      </c>
      <c r="AQ1322" s="358">
        <v>1</v>
      </c>
      <c r="AR1322" s="358">
        <v>1</v>
      </c>
      <c r="AS1322" s="359">
        <v>1</v>
      </c>
      <c r="AT1322" s="364">
        <v>0.0721861525408278</v>
      </c>
      <c r="AU1322" s="361">
        <v>0.0808080808080808</v>
      </c>
      <c r="AV1322" s="362">
        <v>0.0193236714975845</v>
      </c>
      <c r="AW1322" s="362">
        <v>0.4</v>
      </c>
      <c r="AX1322" s="362">
        <v>0.0287981193064943</v>
      </c>
      <c r="AY1322" s="142"/>
      <c r="AZ1322" s="140"/>
    </row>
    <row r="1323" spans="1:52">
      <c r="A1323" s="138"/>
      <c r="B1323" s="142"/>
      <c r="C1323" s="172" t="s">
        <v>1972</v>
      </c>
      <c r="D1323" s="166" t="s">
        <v>26</v>
      </c>
      <c r="E1323" s="166" t="s">
        <v>1973</v>
      </c>
      <c r="F1323" s="167" t="s">
        <v>2496</v>
      </c>
      <c r="G1323" s="195" t="s">
        <v>2497</v>
      </c>
      <c r="H1323" s="195" t="s">
        <v>2497</v>
      </c>
      <c r="I1323" s="195" t="s">
        <v>2497</v>
      </c>
      <c r="J1323" s="195" t="s">
        <v>2497</v>
      </c>
      <c r="K1323" s="168">
        <v>0.9</v>
      </c>
      <c r="L1323" s="169">
        <v>0.935483870967742</v>
      </c>
      <c r="M1323" s="169">
        <v>0.85</v>
      </c>
      <c r="N1323" s="170">
        <v>0.866666666666667</v>
      </c>
      <c r="O1323" s="170">
        <v>0.901498929336188</v>
      </c>
      <c r="P1323" s="356">
        <v>0.9</v>
      </c>
      <c r="Q1323" s="357">
        <v>0.975914634146341</v>
      </c>
      <c r="R1323" s="169">
        <v>0.968322534197264</v>
      </c>
      <c r="S1323" s="169">
        <v>0.954564401834098</v>
      </c>
      <c r="T1323" s="169">
        <v>0.973645132710234</v>
      </c>
      <c r="U1323" s="356">
        <v>0.9</v>
      </c>
      <c r="V1323" s="169">
        <v>0.917378048780488</v>
      </c>
      <c r="W1323" s="169">
        <v>0.926565874730022</v>
      </c>
      <c r="X1323" s="169">
        <v>0.908711963318049</v>
      </c>
      <c r="Y1323" s="169">
        <v>0.924828730798508</v>
      </c>
      <c r="Z1323" s="356">
        <v>0.92</v>
      </c>
      <c r="AA1323" s="356">
        <v>0.94690635451505</v>
      </c>
      <c r="AB1323" s="356">
        <v>0.972630511910796</v>
      </c>
      <c r="AC1323" s="356">
        <v>0.95321992709599</v>
      </c>
      <c r="AD1323" s="356">
        <v>0.970025413833368</v>
      </c>
      <c r="AE1323" s="356">
        <v>0.92</v>
      </c>
      <c r="AF1323" s="169">
        <v>0.987350199733688</v>
      </c>
      <c r="AG1323" s="169">
        <v>0.962835906232133</v>
      </c>
      <c r="AH1323" s="169">
        <v>0.98551774076756</v>
      </c>
      <c r="AI1323" s="169">
        <v>0.974766521215472</v>
      </c>
      <c r="AJ1323" s="356">
        <v>0.92</v>
      </c>
      <c r="AK1323" s="169">
        <v>0.962094499294781</v>
      </c>
      <c r="AL1323" s="169">
        <v>0.975907198096371</v>
      </c>
      <c r="AM1323" s="169">
        <v>0.971569839307787</v>
      </c>
      <c r="AN1323" s="169">
        <v>0.979063000621179</v>
      </c>
      <c r="AO1323" s="168">
        <v>0.99</v>
      </c>
      <c r="AP1323" s="358">
        <v>1</v>
      </c>
      <c r="AQ1323" s="358">
        <v>1</v>
      </c>
      <c r="AR1323" s="358">
        <v>1</v>
      </c>
      <c r="AS1323" s="359">
        <v>1</v>
      </c>
      <c r="AT1323" s="364">
        <v>0.0721861525408278</v>
      </c>
      <c r="AU1323" s="361">
        <v>0.166666666666667</v>
      </c>
      <c r="AV1323" s="362">
        <v>0.0588235294117647</v>
      </c>
      <c r="AW1323" s="362">
        <v>0.0714285714285714</v>
      </c>
      <c r="AX1323" s="362">
        <v>0.0778443113772455</v>
      </c>
      <c r="AY1323" s="142"/>
      <c r="AZ1323" s="140"/>
    </row>
    <row r="1324" spans="1:52">
      <c r="A1324" s="138"/>
      <c r="B1324" s="142"/>
      <c r="C1324" s="172" t="s">
        <v>1972</v>
      </c>
      <c r="D1324" s="166" t="s">
        <v>26</v>
      </c>
      <c r="E1324" s="166" t="s">
        <v>1973</v>
      </c>
      <c r="F1324" s="167" t="s">
        <v>2498</v>
      </c>
      <c r="G1324" s="195" t="s">
        <v>2499</v>
      </c>
      <c r="H1324" s="195" t="s">
        <v>2499</v>
      </c>
      <c r="I1324" s="195" t="s">
        <v>2499</v>
      </c>
      <c r="J1324" s="195" t="s">
        <v>2499</v>
      </c>
      <c r="K1324" s="168">
        <v>0.9</v>
      </c>
      <c r="L1324" s="169">
        <v>0.838709677419355</v>
      </c>
      <c r="M1324" s="169">
        <v>0.96551724137931</v>
      </c>
      <c r="N1324" s="170">
        <v>0.939393939393939</v>
      </c>
      <c r="O1324" s="170">
        <v>0.917808219178082</v>
      </c>
      <c r="P1324" s="356">
        <v>0.9</v>
      </c>
      <c r="Q1324" s="357">
        <v>0.991731740927882</v>
      </c>
      <c r="R1324" s="169">
        <v>0.975094339622641</v>
      </c>
      <c r="S1324" s="169">
        <v>0.991978609625668</v>
      </c>
      <c r="T1324" s="169">
        <v>0.976895419727998</v>
      </c>
      <c r="U1324" s="356">
        <v>0.9</v>
      </c>
      <c r="V1324" s="169">
        <v>0.858520900321543</v>
      </c>
      <c r="W1324" s="169">
        <v>0.94188679245283</v>
      </c>
      <c r="X1324" s="169">
        <v>0.935828877005348</v>
      </c>
      <c r="Y1324" s="169">
        <v>0.925480694075348</v>
      </c>
      <c r="Z1324" s="356">
        <v>0.92</v>
      </c>
      <c r="AA1324" s="356" t="s">
        <v>40</v>
      </c>
      <c r="AB1324" s="356" t="s">
        <v>40</v>
      </c>
      <c r="AC1324" s="356" t="s">
        <v>40</v>
      </c>
      <c r="AD1324" s="356" t="s">
        <v>40</v>
      </c>
      <c r="AE1324" s="356">
        <v>0.92</v>
      </c>
      <c r="AF1324" s="169">
        <v>0.995940460081191</v>
      </c>
      <c r="AG1324" s="169">
        <v>0.991643454038997</v>
      </c>
      <c r="AH1324" s="169">
        <v>0.736842105263158</v>
      </c>
      <c r="AI1324" s="169">
        <v>0.989052614052614</v>
      </c>
      <c r="AJ1324" s="356">
        <v>0.92</v>
      </c>
      <c r="AK1324" s="169">
        <v>0.967386311437758</v>
      </c>
      <c r="AL1324" s="169">
        <v>0.969811320754717</v>
      </c>
      <c r="AM1324" s="169">
        <v>0.981283422459893</v>
      </c>
      <c r="AN1324" s="169">
        <v>0.980490855088323</v>
      </c>
      <c r="AO1324" s="168">
        <v>0.99</v>
      </c>
      <c r="AP1324" s="358">
        <v>1</v>
      </c>
      <c r="AQ1324" s="358">
        <v>1</v>
      </c>
      <c r="AR1324" s="358">
        <v>1</v>
      </c>
      <c r="AS1324" s="359">
        <v>1</v>
      </c>
      <c r="AT1324" s="364">
        <v>0.0721861525408278</v>
      </c>
      <c r="AU1324" s="361">
        <v>0.5</v>
      </c>
      <c r="AV1324" s="362">
        <v>0</v>
      </c>
      <c r="AW1324" s="362">
        <v>0</v>
      </c>
      <c r="AX1324" s="362">
        <v>0.0461538461538462</v>
      </c>
      <c r="AY1324" s="142"/>
      <c r="AZ1324" s="140"/>
    </row>
    <row r="1325" spans="1:52">
      <c r="A1325" s="138"/>
      <c r="B1325" s="142"/>
      <c r="C1325" s="172" t="s">
        <v>1972</v>
      </c>
      <c r="D1325" s="166" t="s">
        <v>26</v>
      </c>
      <c r="E1325" s="166" t="s">
        <v>1973</v>
      </c>
      <c r="F1325" s="167" t="s">
        <v>2500</v>
      </c>
      <c r="G1325" s="195" t="s">
        <v>2501</v>
      </c>
      <c r="H1325" s="195" t="s">
        <v>2501</v>
      </c>
      <c r="I1325" s="195" t="s">
        <v>2501</v>
      </c>
      <c r="J1325" s="195" t="s">
        <v>2501</v>
      </c>
      <c r="K1325" s="168">
        <v>0.9</v>
      </c>
      <c r="L1325" s="169">
        <v>0.931034482758621</v>
      </c>
      <c r="M1325" s="169">
        <v>0.962962962962963</v>
      </c>
      <c r="N1325" s="170">
        <v>1</v>
      </c>
      <c r="O1325" s="170">
        <v>0.962371721778791</v>
      </c>
      <c r="P1325" s="356">
        <v>0.9</v>
      </c>
      <c r="Q1325" s="357">
        <v>0.983630952380952</v>
      </c>
      <c r="R1325" s="169">
        <v>0.992799279927993</v>
      </c>
      <c r="S1325" s="169">
        <v>0.98858329008822</v>
      </c>
      <c r="T1325" s="169">
        <v>0.986338374713949</v>
      </c>
      <c r="U1325" s="356">
        <v>0.9</v>
      </c>
      <c r="V1325" s="169">
        <v>0.955357142857143</v>
      </c>
      <c r="W1325" s="169">
        <v>0.969396939693969</v>
      </c>
      <c r="X1325" s="169">
        <v>0.951738453554748</v>
      </c>
      <c r="Y1325" s="169">
        <v>0.95423183468401</v>
      </c>
      <c r="Z1325" s="356">
        <v>0.92</v>
      </c>
      <c r="AA1325" s="356" t="s">
        <v>40</v>
      </c>
      <c r="AB1325" s="356" t="s">
        <v>40</v>
      </c>
      <c r="AC1325" s="356" t="s">
        <v>40</v>
      </c>
      <c r="AD1325" s="356">
        <v>0</v>
      </c>
      <c r="AE1325" s="356">
        <v>0.92</v>
      </c>
      <c r="AF1325" s="169">
        <v>0.993975903614458</v>
      </c>
      <c r="AG1325" s="169">
        <v>1</v>
      </c>
      <c r="AH1325" s="169">
        <v>1</v>
      </c>
      <c r="AI1325" s="169">
        <v>0.999318893883667</v>
      </c>
      <c r="AJ1325" s="356">
        <v>0.92</v>
      </c>
      <c r="AK1325" s="169">
        <v>0.971230158730159</v>
      </c>
      <c r="AL1325" s="169">
        <v>0.978397839783978</v>
      </c>
      <c r="AM1325" s="169">
        <v>0.979761286974572</v>
      </c>
      <c r="AN1325" s="169">
        <v>0.975707944809552</v>
      </c>
      <c r="AO1325" s="168">
        <v>0.99</v>
      </c>
      <c r="AP1325" s="358">
        <v>1</v>
      </c>
      <c r="AQ1325" s="358">
        <v>1</v>
      </c>
      <c r="AR1325" s="358">
        <v>1</v>
      </c>
      <c r="AS1325" s="359">
        <v>1</v>
      </c>
      <c r="AT1325" s="364">
        <v>0.0721861525408278</v>
      </c>
      <c r="AU1325" s="361">
        <v>0.166666666666667</v>
      </c>
      <c r="AV1325" s="362">
        <v>0</v>
      </c>
      <c r="AW1325" s="362">
        <v>0</v>
      </c>
      <c r="AX1325" s="362">
        <v>0.0821917808219178</v>
      </c>
      <c r="AY1325" s="142"/>
      <c r="AZ1325" s="140"/>
    </row>
    <row r="1326" spans="1:52">
      <c r="A1326" s="138"/>
      <c r="B1326" s="142"/>
      <c r="C1326" s="172" t="s">
        <v>1972</v>
      </c>
      <c r="D1326" s="166" t="s">
        <v>26</v>
      </c>
      <c r="E1326" s="166" t="s">
        <v>1973</v>
      </c>
      <c r="F1326" s="167" t="s">
        <v>2502</v>
      </c>
      <c r="G1326" s="195" t="s">
        <v>2503</v>
      </c>
      <c r="H1326" s="195" t="s">
        <v>2503</v>
      </c>
      <c r="I1326" s="195" t="s">
        <v>2503</v>
      </c>
      <c r="J1326" s="195" t="s">
        <v>2503</v>
      </c>
      <c r="K1326" s="168">
        <v>0.9</v>
      </c>
      <c r="L1326" s="169">
        <v>1</v>
      </c>
      <c r="M1326" s="169">
        <v>1</v>
      </c>
      <c r="N1326" s="170">
        <v>0.962962962962963</v>
      </c>
      <c r="O1326" s="170">
        <v>0.987760097919217</v>
      </c>
      <c r="P1326" s="356">
        <v>0.9</v>
      </c>
      <c r="Q1326" s="357">
        <v>0.985493682732803</v>
      </c>
      <c r="R1326" s="169">
        <v>0.989659367396594</v>
      </c>
      <c r="S1326" s="169">
        <v>0.986123545210385</v>
      </c>
      <c r="T1326" s="169">
        <v>0.952910012866117</v>
      </c>
      <c r="U1326" s="356">
        <v>0.9</v>
      </c>
      <c r="V1326" s="169">
        <v>0.963968179691156</v>
      </c>
      <c r="W1326" s="169">
        <v>0.964111922141119</v>
      </c>
      <c r="X1326" s="169">
        <v>0.964189794091316</v>
      </c>
      <c r="Y1326" s="169">
        <v>0.963460228562779</v>
      </c>
      <c r="Z1326" s="356">
        <v>0.92</v>
      </c>
      <c r="AA1326" s="356" t="s">
        <v>40</v>
      </c>
      <c r="AB1326" s="356" t="s">
        <v>40</v>
      </c>
      <c r="AC1326" s="356" t="s">
        <v>40</v>
      </c>
      <c r="AD1326" s="356" t="s">
        <v>40</v>
      </c>
      <c r="AE1326" s="356">
        <v>0.92</v>
      </c>
      <c r="AF1326" s="169">
        <v>1</v>
      </c>
      <c r="AG1326" s="169">
        <v>0.996632996632997</v>
      </c>
      <c r="AH1326" s="169">
        <v>1</v>
      </c>
      <c r="AI1326" s="169">
        <v>0.971476698483998</v>
      </c>
      <c r="AJ1326" s="356">
        <v>0.92</v>
      </c>
      <c r="AK1326" s="169">
        <v>0.982218062704726</v>
      </c>
      <c r="AL1326" s="169">
        <v>0.97992700729927</v>
      </c>
      <c r="AM1326" s="169">
        <v>0.986123545210385</v>
      </c>
      <c r="AN1326" s="169">
        <v>0.985135851055778</v>
      </c>
      <c r="AO1326" s="168">
        <v>0.99</v>
      </c>
      <c r="AP1326" s="358">
        <v>1</v>
      </c>
      <c r="AQ1326" s="358">
        <v>1</v>
      </c>
      <c r="AR1326" s="358">
        <v>1</v>
      </c>
      <c r="AS1326" s="359">
        <v>1</v>
      </c>
      <c r="AT1326" s="364">
        <v>0.0721861525408278</v>
      </c>
      <c r="AU1326" s="361">
        <v>0.111111111111111</v>
      </c>
      <c r="AV1326" s="362">
        <v>0</v>
      </c>
      <c r="AW1326" s="362">
        <v>0</v>
      </c>
      <c r="AX1326" s="362">
        <v>0.0306513409961686</v>
      </c>
      <c r="AY1326" s="142"/>
      <c r="AZ1326" s="140"/>
    </row>
    <row r="1327" spans="1:52">
      <c r="A1327" s="138"/>
      <c r="B1327" s="142"/>
      <c r="C1327" s="172" t="s">
        <v>1972</v>
      </c>
      <c r="D1327" s="166" t="s">
        <v>26</v>
      </c>
      <c r="E1327" s="166" t="s">
        <v>1973</v>
      </c>
      <c r="F1327" s="167" t="s">
        <v>2504</v>
      </c>
      <c r="G1327" s="195" t="s">
        <v>2505</v>
      </c>
      <c r="H1327" s="195" t="s">
        <v>2505</v>
      </c>
      <c r="I1327" s="195" t="s">
        <v>2505</v>
      </c>
      <c r="J1327" s="195" t="s">
        <v>2505</v>
      </c>
      <c r="K1327" s="168">
        <v>0.9</v>
      </c>
      <c r="L1327" s="169">
        <v>0.56</v>
      </c>
      <c r="M1327" s="169">
        <v>0.714285714285714</v>
      </c>
      <c r="N1327" s="170">
        <v>0.62962962962963</v>
      </c>
      <c r="O1327" s="170">
        <v>0.695483870967742</v>
      </c>
      <c r="P1327" s="356">
        <v>0.9</v>
      </c>
      <c r="Q1327" s="357">
        <v>0.882946518668012</v>
      </c>
      <c r="R1327" s="169">
        <v>0.944408945686901</v>
      </c>
      <c r="S1327" s="169">
        <v>0.890551517742625</v>
      </c>
      <c r="T1327" s="169">
        <v>0.880025930560371</v>
      </c>
      <c r="U1327" s="356">
        <v>0.9</v>
      </c>
      <c r="V1327" s="169">
        <v>0.884460141271443</v>
      </c>
      <c r="W1327" s="169">
        <v>0.87220447284345</v>
      </c>
      <c r="X1327" s="169">
        <v>0.87345019238991</v>
      </c>
      <c r="Y1327" s="169">
        <v>0.888920715804074</v>
      </c>
      <c r="Z1327" s="356">
        <v>0.92</v>
      </c>
      <c r="AA1327" s="356">
        <v>1</v>
      </c>
      <c r="AB1327" s="356" t="s">
        <v>40</v>
      </c>
      <c r="AC1327" s="356">
        <v>1</v>
      </c>
      <c r="AD1327" s="356">
        <v>0.906976744186046</v>
      </c>
      <c r="AE1327" s="356">
        <v>0.92</v>
      </c>
      <c r="AF1327" s="169">
        <v>0.996070726915521</v>
      </c>
      <c r="AG1327" s="169">
        <v>0.868799132556248</v>
      </c>
      <c r="AH1327" s="169">
        <v>0.695128339444736</v>
      </c>
      <c r="AI1327" s="169">
        <v>0.965693461828638</v>
      </c>
      <c r="AJ1327" s="356">
        <v>0.92</v>
      </c>
      <c r="AK1327" s="169">
        <v>0.945032778618255</v>
      </c>
      <c r="AL1327" s="169">
        <v>0.929073482428115</v>
      </c>
      <c r="AM1327" s="169">
        <v>0.95386586928663</v>
      </c>
      <c r="AN1327" s="169">
        <v>0.948229908596726</v>
      </c>
      <c r="AO1327" s="168">
        <v>0.99</v>
      </c>
      <c r="AP1327" s="358">
        <v>1</v>
      </c>
      <c r="AQ1327" s="358">
        <v>1</v>
      </c>
      <c r="AR1327" s="358">
        <v>1</v>
      </c>
      <c r="AS1327" s="359">
        <v>1</v>
      </c>
      <c r="AT1327" s="364">
        <v>0.0721861525408278</v>
      </c>
      <c r="AU1327" s="361">
        <v>0.0769230769230769</v>
      </c>
      <c r="AV1327" s="362">
        <v>0.0833333333333333</v>
      </c>
      <c r="AW1327" s="362">
        <v>0</v>
      </c>
      <c r="AX1327" s="362">
        <v>0.0485175202156334</v>
      </c>
      <c r="AY1327" s="142"/>
      <c r="AZ1327" s="140"/>
    </row>
    <row r="1328" spans="1:52">
      <c r="A1328" s="138"/>
      <c r="B1328" s="142"/>
      <c r="C1328" s="172" t="s">
        <v>1972</v>
      </c>
      <c r="D1328" s="166" t="s">
        <v>26</v>
      </c>
      <c r="E1328" s="166" t="s">
        <v>1973</v>
      </c>
      <c r="F1328" s="167" t="s">
        <v>2506</v>
      </c>
      <c r="G1328" s="195" t="s">
        <v>2507</v>
      </c>
      <c r="H1328" s="195" t="s">
        <v>2507</v>
      </c>
      <c r="I1328" s="195" t="s">
        <v>2507</v>
      </c>
      <c r="J1328" s="195" t="s">
        <v>2507</v>
      </c>
      <c r="K1328" s="168">
        <v>0.9</v>
      </c>
      <c r="L1328" s="169">
        <v>0.929824561403509</v>
      </c>
      <c r="M1328" s="169">
        <v>0.9375</v>
      </c>
      <c r="N1328" s="170">
        <v>0.890909090909091</v>
      </c>
      <c r="O1328" s="170">
        <v>0.930160692212608</v>
      </c>
      <c r="P1328" s="356">
        <v>0.9</v>
      </c>
      <c r="Q1328" s="357">
        <v>0.98778315092899</v>
      </c>
      <c r="R1328" s="169">
        <v>0.983411314334326</v>
      </c>
      <c r="S1328" s="169">
        <v>0.984159577588736</v>
      </c>
      <c r="T1328" s="169">
        <v>0.968833780160858</v>
      </c>
      <c r="U1328" s="356">
        <v>0.9</v>
      </c>
      <c r="V1328" s="169">
        <v>0.889539322982947</v>
      </c>
      <c r="W1328" s="169">
        <v>0.907698851552531</v>
      </c>
      <c r="X1328" s="169">
        <v>0.905544147843943</v>
      </c>
      <c r="Y1328" s="169">
        <v>0.904907253097602</v>
      </c>
      <c r="Z1328" s="356">
        <v>0.92</v>
      </c>
      <c r="AA1328" s="356">
        <v>0.928534438114966</v>
      </c>
      <c r="AB1328" s="356">
        <v>0.908264462809917</v>
      </c>
      <c r="AC1328" s="356">
        <v>0.946601941747573</v>
      </c>
      <c r="AD1328" s="356">
        <v>0.93857683274468</v>
      </c>
      <c r="AE1328" s="356">
        <v>0.92</v>
      </c>
      <c r="AF1328" s="169">
        <v>1</v>
      </c>
      <c r="AG1328" s="169">
        <v>0.993217054263566</v>
      </c>
      <c r="AH1328" s="169">
        <v>0.998275862068966</v>
      </c>
      <c r="AI1328" s="169">
        <v>0.987466361927231</v>
      </c>
      <c r="AJ1328" s="356">
        <v>0.92</v>
      </c>
      <c r="AK1328" s="169">
        <v>0.956833304896775</v>
      </c>
      <c r="AL1328" s="169">
        <v>0.942431901151362</v>
      </c>
      <c r="AM1328" s="169">
        <v>0.966383231164722</v>
      </c>
      <c r="AN1328" s="169">
        <v>0.963282768414275</v>
      </c>
      <c r="AO1328" s="168">
        <v>0.99</v>
      </c>
      <c r="AP1328" s="358">
        <v>1</v>
      </c>
      <c r="AQ1328" s="358">
        <v>1</v>
      </c>
      <c r="AR1328" s="358">
        <v>1</v>
      </c>
      <c r="AS1328" s="359">
        <v>0.999714856002281</v>
      </c>
      <c r="AT1328" s="364">
        <v>0.0721861525408278</v>
      </c>
      <c r="AU1328" s="361">
        <v>0.178082191780822</v>
      </c>
      <c r="AV1328" s="362">
        <v>0.0158730158730159</v>
      </c>
      <c r="AW1328" s="362">
        <v>0.0384615384615385</v>
      </c>
      <c r="AX1328" s="362">
        <v>0.06071964017991</v>
      </c>
      <c r="AY1328" s="142"/>
      <c r="AZ1328" s="140"/>
    </row>
    <row r="1329" spans="1:52">
      <c r="A1329" s="138"/>
      <c r="B1329" s="142"/>
      <c r="C1329" s="172" t="s">
        <v>1972</v>
      </c>
      <c r="D1329" s="166" t="s">
        <v>26</v>
      </c>
      <c r="E1329" s="166" t="s">
        <v>1973</v>
      </c>
      <c r="F1329" s="167" t="s">
        <v>2508</v>
      </c>
      <c r="G1329" s="195" t="s">
        <v>2509</v>
      </c>
      <c r="H1329" s="195" t="s">
        <v>2509</v>
      </c>
      <c r="I1329" s="195" t="s">
        <v>2509</v>
      </c>
      <c r="J1329" s="195" t="s">
        <v>2509</v>
      </c>
      <c r="K1329" s="168">
        <v>0.9</v>
      </c>
      <c r="L1329" s="169">
        <v>0.931818181818182</v>
      </c>
      <c r="M1329" s="169">
        <v>1</v>
      </c>
      <c r="N1329" s="170">
        <v>0.933333333333333</v>
      </c>
      <c r="O1329" s="170">
        <v>0.956455309396486</v>
      </c>
      <c r="P1329" s="356">
        <v>0.9</v>
      </c>
      <c r="Q1329" s="357">
        <v>0.9491587417703</v>
      </c>
      <c r="R1329" s="169">
        <v>0.988100686498856</v>
      </c>
      <c r="S1329" s="169">
        <v>0.980431848852901</v>
      </c>
      <c r="T1329" s="169">
        <v>0.951652476736429</v>
      </c>
      <c r="U1329" s="356">
        <v>0.9</v>
      </c>
      <c r="V1329" s="169">
        <v>0.920263350402341</v>
      </c>
      <c r="W1329" s="169">
        <v>0.959725400457666</v>
      </c>
      <c r="X1329" s="169">
        <v>0.958164642375169</v>
      </c>
      <c r="Y1329" s="169">
        <v>0.93500898884027</v>
      </c>
      <c r="Z1329" s="356">
        <v>0.92</v>
      </c>
      <c r="AA1329" s="356" t="s">
        <v>40</v>
      </c>
      <c r="AB1329" s="356" t="s">
        <v>40</v>
      </c>
      <c r="AC1329" s="356" t="s">
        <v>40</v>
      </c>
      <c r="AD1329" s="356" t="s">
        <v>40</v>
      </c>
      <c r="AE1329" s="356">
        <v>0.92</v>
      </c>
      <c r="AF1329" s="169">
        <v>0.99601593625498</v>
      </c>
      <c r="AG1329" s="169">
        <v>1</v>
      </c>
      <c r="AH1329" s="169">
        <v>1</v>
      </c>
      <c r="AI1329" s="169">
        <v>0.996161661774667</v>
      </c>
      <c r="AJ1329" s="356">
        <v>0.92</v>
      </c>
      <c r="AK1329" s="169">
        <v>0.9491587417703</v>
      </c>
      <c r="AL1329" s="169">
        <v>0.968878718535469</v>
      </c>
      <c r="AM1329" s="169">
        <v>0.97165991902834</v>
      </c>
      <c r="AN1329" s="169">
        <v>0.969969698340193</v>
      </c>
      <c r="AO1329" s="168">
        <v>0.99</v>
      </c>
      <c r="AP1329" s="358">
        <v>1</v>
      </c>
      <c r="AQ1329" s="358">
        <v>1</v>
      </c>
      <c r="AR1329" s="358">
        <v>1</v>
      </c>
      <c r="AS1329" s="359">
        <v>1</v>
      </c>
      <c r="AT1329" s="364">
        <v>0.0721861525408278</v>
      </c>
      <c r="AU1329" s="361">
        <v>0.333333333333333</v>
      </c>
      <c r="AV1329" s="362">
        <v>0</v>
      </c>
      <c r="AW1329" s="362">
        <v>0</v>
      </c>
      <c r="AX1329" s="362">
        <v>0.05</v>
      </c>
      <c r="AY1329" s="142"/>
      <c r="AZ1329" s="140"/>
    </row>
    <row r="1330" spans="1:52">
      <c r="A1330" s="138"/>
      <c r="B1330" s="142"/>
      <c r="C1330" s="172" t="s">
        <v>1972</v>
      </c>
      <c r="D1330" s="166" t="s">
        <v>26</v>
      </c>
      <c r="E1330" s="166" t="s">
        <v>1973</v>
      </c>
      <c r="F1330" s="167" t="s">
        <v>2510</v>
      </c>
      <c r="G1330" s="195" t="s">
        <v>2511</v>
      </c>
      <c r="H1330" s="195" t="s">
        <v>2511</v>
      </c>
      <c r="I1330" s="195" t="s">
        <v>2511</v>
      </c>
      <c r="J1330" s="195" t="s">
        <v>2511</v>
      </c>
      <c r="K1330" s="168">
        <v>0.9</v>
      </c>
      <c r="L1330" s="169">
        <v>1</v>
      </c>
      <c r="M1330" s="169">
        <v>0.941176470588235</v>
      </c>
      <c r="N1330" s="170">
        <v>0.941176470588235</v>
      </c>
      <c r="O1330" s="170">
        <v>0.965284474445516</v>
      </c>
      <c r="P1330" s="356">
        <v>0.9</v>
      </c>
      <c r="Q1330" s="357">
        <v>0.994751908396947</v>
      </c>
      <c r="R1330" s="169">
        <v>0.993714644877436</v>
      </c>
      <c r="S1330" s="169">
        <v>0.988372093023256</v>
      </c>
      <c r="T1330" s="169">
        <v>0.987791377083461</v>
      </c>
      <c r="U1330" s="356">
        <v>0.9</v>
      </c>
      <c r="V1330" s="169">
        <v>0.965171755725191</v>
      </c>
      <c r="W1330" s="169">
        <v>0.945945945945946</v>
      </c>
      <c r="X1330" s="169">
        <v>0.961985688729875</v>
      </c>
      <c r="Y1330" s="169">
        <v>0.960160526477643</v>
      </c>
      <c r="Z1330" s="356">
        <v>0.92</v>
      </c>
      <c r="AA1330" s="356" t="s">
        <v>40</v>
      </c>
      <c r="AB1330" s="356" t="s">
        <v>40</v>
      </c>
      <c r="AC1330" s="356">
        <v>1</v>
      </c>
      <c r="AD1330" s="356">
        <v>1</v>
      </c>
      <c r="AE1330" s="356">
        <v>0.92</v>
      </c>
      <c r="AF1330" s="169">
        <v>1</v>
      </c>
      <c r="AG1330" s="169">
        <v>1</v>
      </c>
      <c r="AH1330" s="169">
        <v>0.995412844036697</v>
      </c>
      <c r="AI1330" s="169">
        <v>0.998816440714439</v>
      </c>
      <c r="AJ1330" s="356">
        <v>0.92</v>
      </c>
      <c r="AK1330" s="169">
        <v>0.98043893129771</v>
      </c>
      <c r="AL1330" s="169">
        <v>0.960402262727844</v>
      </c>
      <c r="AM1330" s="169">
        <v>0.979883772910147</v>
      </c>
      <c r="AN1330" s="169">
        <v>0.980749419561173</v>
      </c>
      <c r="AO1330" s="168">
        <v>0.99</v>
      </c>
      <c r="AP1330" s="358">
        <v>1</v>
      </c>
      <c r="AQ1330" s="358">
        <v>1</v>
      </c>
      <c r="AR1330" s="358">
        <v>1</v>
      </c>
      <c r="AS1330" s="359">
        <v>1</v>
      </c>
      <c r="AT1330" s="364">
        <v>0.0721861525408278</v>
      </c>
      <c r="AU1330" s="361">
        <v>0.0909090909090909</v>
      </c>
      <c r="AV1330" s="362">
        <v>0.0833333333333333</v>
      </c>
      <c r="AW1330" s="362">
        <v>0</v>
      </c>
      <c r="AX1330" s="362">
        <v>0.0690909090909091</v>
      </c>
      <c r="AY1330" s="142"/>
      <c r="AZ1330" s="140"/>
    </row>
    <row r="1331" spans="1:52">
      <c r="A1331" s="138"/>
      <c r="B1331" s="142"/>
      <c r="C1331" s="172" t="s">
        <v>1972</v>
      </c>
      <c r="D1331" s="166" t="s">
        <v>26</v>
      </c>
      <c r="E1331" s="166" t="s">
        <v>1973</v>
      </c>
      <c r="F1331" s="167" t="s">
        <v>2512</v>
      </c>
      <c r="G1331" s="195" t="s">
        <v>2513</v>
      </c>
      <c r="H1331" s="195" t="s">
        <v>2513</v>
      </c>
      <c r="I1331" s="195" t="s">
        <v>2513</v>
      </c>
      <c r="J1331" s="195" t="s">
        <v>2513</v>
      </c>
      <c r="K1331" s="168">
        <v>0.9</v>
      </c>
      <c r="L1331" s="169">
        <v>0.96875</v>
      </c>
      <c r="M1331" s="169">
        <v>0.971428571428571</v>
      </c>
      <c r="N1331" s="170">
        <v>0.941176470588235</v>
      </c>
      <c r="O1331" s="170">
        <v>0.953488372093023</v>
      </c>
      <c r="P1331" s="356">
        <v>0.9</v>
      </c>
      <c r="Q1331" s="357">
        <v>0.969807391983342</v>
      </c>
      <c r="R1331" s="169">
        <v>0.989347536617843</v>
      </c>
      <c r="S1331" s="169">
        <v>0.985581395348837</v>
      </c>
      <c r="T1331" s="169">
        <v>0.987176392978391</v>
      </c>
      <c r="U1331" s="356">
        <v>0.9</v>
      </c>
      <c r="V1331" s="169">
        <v>0.9390942217595</v>
      </c>
      <c r="W1331" s="169">
        <v>0.965379494007989</v>
      </c>
      <c r="X1331" s="169">
        <v>0.953023255813954</v>
      </c>
      <c r="Y1331" s="169">
        <v>0.953741693617158</v>
      </c>
      <c r="Z1331" s="356">
        <v>0.92</v>
      </c>
      <c r="AA1331" s="356" t="s">
        <v>40</v>
      </c>
      <c r="AB1331" s="356" t="s">
        <v>40</v>
      </c>
      <c r="AC1331" s="356" t="s">
        <v>40</v>
      </c>
      <c r="AD1331" s="356" t="s">
        <v>40</v>
      </c>
      <c r="AE1331" s="356">
        <v>0.92</v>
      </c>
      <c r="AF1331" s="169">
        <v>1</v>
      </c>
      <c r="AG1331" s="169">
        <v>1</v>
      </c>
      <c r="AH1331" s="169">
        <v>1</v>
      </c>
      <c r="AI1331" s="169">
        <v>0.99942176477391</v>
      </c>
      <c r="AJ1331" s="356">
        <v>0.92</v>
      </c>
      <c r="AK1331" s="169">
        <v>0.959916710046851</v>
      </c>
      <c r="AL1331" s="169">
        <v>0.976031957390146</v>
      </c>
      <c r="AM1331" s="169">
        <v>0.975348837209302</v>
      </c>
      <c r="AN1331" s="169">
        <v>0.978874712403263</v>
      </c>
      <c r="AO1331" s="168">
        <v>0.99</v>
      </c>
      <c r="AP1331" s="358">
        <v>1</v>
      </c>
      <c r="AQ1331" s="358">
        <v>1</v>
      </c>
      <c r="AR1331" s="358">
        <v>1</v>
      </c>
      <c r="AS1331" s="359">
        <v>1</v>
      </c>
      <c r="AT1331" s="364">
        <v>0.0721861525408278</v>
      </c>
      <c r="AU1331" s="361">
        <v>0.25</v>
      </c>
      <c r="AV1331" s="362">
        <v>0</v>
      </c>
      <c r="AW1331" s="362">
        <v>0</v>
      </c>
      <c r="AX1331" s="362">
        <v>0.0552486187845304</v>
      </c>
      <c r="AY1331" s="142"/>
      <c r="AZ1331" s="140"/>
    </row>
    <row r="1332" spans="1:52">
      <c r="A1332" s="138"/>
      <c r="B1332" s="142"/>
      <c r="C1332" s="172" t="s">
        <v>1972</v>
      </c>
      <c r="D1332" s="166" t="s">
        <v>26</v>
      </c>
      <c r="E1332" s="166" t="s">
        <v>1973</v>
      </c>
      <c r="F1332" s="167" t="s">
        <v>2514</v>
      </c>
      <c r="G1332" s="195" t="s">
        <v>2515</v>
      </c>
      <c r="H1332" s="195" t="s">
        <v>2515</v>
      </c>
      <c r="I1332" s="195" t="s">
        <v>2515</v>
      </c>
      <c r="J1332" s="195" t="s">
        <v>2515</v>
      </c>
      <c r="K1332" s="168">
        <v>0.9</v>
      </c>
      <c r="L1332" s="169">
        <v>0.849056603773585</v>
      </c>
      <c r="M1332" s="169">
        <v>0.74</v>
      </c>
      <c r="N1332" s="170">
        <v>0.943396226415094</v>
      </c>
      <c r="O1332" s="170">
        <v>0.883987915407855</v>
      </c>
      <c r="P1332" s="356">
        <v>0.9</v>
      </c>
      <c r="Q1332" s="357">
        <v>0.980403294518603</v>
      </c>
      <c r="R1332" s="169">
        <v>0.978902953586498</v>
      </c>
      <c r="S1332" s="169">
        <v>0.977897838899804</v>
      </c>
      <c r="T1332" s="169">
        <v>0.974977472215733</v>
      </c>
      <c r="U1332" s="356">
        <v>0.9</v>
      </c>
      <c r="V1332" s="169">
        <v>0.903152513490486</v>
      </c>
      <c r="W1332" s="169">
        <v>0.90365682137834</v>
      </c>
      <c r="X1332" s="169">
        <v>0.912082514734774</v>
      </c>
      <c r="Y1332" s="169">
        <v>0.915946333811701</v>
      </c>
      <c r="Z1332" s="356">
        <v>0.92</v>
      </c>
      <c r="AA1332" s="356" t="s">
        <v>40</v>
      </c>
      <c r="AB1332" s="356" t="s">
        <v>40</v>
      </c>
      <c r="AC1332" s="356" t="s">
        <v>40</v>
      </c>
      <c r="AD1332" s="356" t="s">
        <v>40</v>
      </c>
      <c r="AE1332" s="356">
        <v>0.92</v>
      </c>
      <c r="AF1332" s="169">
        <v>1</v>
      </c>
      <c r="AG1332" s="169">
        <v>1</v>
      </c>
      <c r="AH1332" s="169">
        <v>1</v>
      </c>
      <c r="AI1332" s="169">
        <v>0.984640702139331</v>
      </c>
      <c r="AJ1332" s="356">
        <v>0.92</v>
      </c>
      <c r="AK1332" s="169">
        <v>0.944333996023857</v>
      </c>
      <c r="AL1332" s="169">
        <v>0.943037974683544</v>
      </c>
      <c r="AM1332" s="169">
        <v>0.960707269155206</v>
      </c>
      <c r="AN1332" s="169">
        <v>0.96231216573636</v>
      </c>
      <c r="AO1332" s="168">
        <v>0.99</v>
      </c>
      <c r="AP1332" s="358">
        <v>1</v>
      </c>
      <c r="AQ1332" s="358">
        <v>1</v>
      </c>
      <c r="AR1332" s="358">
        <v>1</v>
      </c>
      <c r="AS1332" s="359">
        <v>1</v>
      </c>
      <c r="AT1332" s="364">
        <v>0.0721861525408278</v>
      </c>
      <c r="AU1332" s="361">
        <v>0.166666666666667</v>
      </c>
      <c r="AV1332" s="362">
        <v>0.181818181818182</v>
      </c>
      <c r="AW1332" s="362">
        <v>0</v>
      </c>
      <c r="AX1332" s="362">
        <v>0.0652173913043478</v>
      </c>
      <c r="AY1332" s="142"/>
      <c r="AZ1332" s="140"/>
    </row>
    <row r="1333" spans="1:52">
      <c r="A1333" s="138"/>
      <c r="B1333" s="142"/>
      <c r="C1333" s="172" t="s">
        <v>1972</v>
      </c>
      <c r="D1333" s="166" t="s">
        <v>26</v>
      </c>
      <c r="E1333" s="166" t="s">
        <v>1973</v>
      </c>
      <c r="F1333" s="167" t="s">
        <v>2516</v>
      </c>
      <c r="G1333" s="195" t="s">
        <v>2517</v>
      </c>
      <c r="H1333" s="195" t="s">
        <v>2517</v>
      </c>
      <c r="I1333" s="195" t="s">
        <v>2517</v>
      </c>
      <c r="J1333" s="195" t="s">
        <v>2517</v>
      </c>
      <c r="K1333" s="168">
        <v>0.9</v>
      </c>
      <c r="L1333" s="169">
        <v>0.97752808988764</v>
      </c>
      <c r="M1333" s="169">
        <v>0.958333333333333</v>
      </c>
      <c r="N1333" s="170">
        <v>1</v>
      </c>
      <c r="O1333" s="170">
        <v>0.96982270841192</v>
      </c>
      <c r="P1333" s="356">
        <v>0.9</v>
      </c>
      <c r="Q1333" s="357">
        <v>0.960066555740433</v>
      </c>
      <c r="R1333" s="169">
        <v>0.987960096319229</v>
      </c>
      <c r="S1333" s="169">
        <v>0.981918059052415</v>
      </c>
      <c r="T1333" s="169">
        <v>0.935979335426134</v>
      </c>
      <c r="U1333" s="356">
        <v>0.9</v>
      </c>
      <c r="V1333" s="169">
        <v>0.9238768718802</v>
      </c>
      <c r="W1333" s="169">
        <v>0.920880632954936</v>
      </c>
      <c r="X1333" s="169">
        <v>0.935683222705425</v>
      </c>
      <c r="Y1333" s="169">
        <v>0.931362003234328</v>
      </c>
      <c r="Z1333" s="356">
        <v>0.92</v>
      </c>
      <c r="AA1333" s="356">
        <v>0.948651000870322</v>
      </c>
      <c r="AB1333" s="356">
        <v>0.933510638297872</v>
      </c>
      <c r="AC1333" s="356">
        <v>0.957260556127703</v>
      </c>
      <c r="AD1333" s="356">
        <v>0.930971388097803</v>
      </c>
      <c r="AE1333" s="356">
        <v>0.92</v>
      </c>
      <c r="AF1333" s="169">
        <v>0.992920353982301</v>
      </c>
      <c r="AG1333" s="169">
        <v>0.997111913357401</v>
      </c>
      <c r="AH1333" s="169">
        <v>0.989130434782609</v>
      </c>
      <c r="AI1333" s="169">
        <v>0.969535027447559</v>
      </c>
      <c r="AJ1333" s="356">
        <v>0.92</v>
      </c>
      <c r="AK1333" s="169">
        <v>0.9688995215311</v>
      </c>
      <c r="AL1333" s="169">
        <v>0.961459986397642</v>
      </c>
      <c r="AM1333" s="169">
        <v>0.97924259229916</v>
      </c>
      <c r="AN1333" s="169">
        <v>0.966545678674154</v>
      </c>
      <c r="AO1333" s="168">
        <v>0.99</v>
      </c>
      <c r="AP1333" s="358">
        <v>1</v>
      </c>
      <c r="AQ1333" s="358">
        <v>1</v>
      </c>
      <c r="AR1333" s="358">
        <v>1</v>
      </c>
      <c r="AS1333" s="359">
        <v>1</v>
      </c>
      <c r="AT1333" s="364">
        <v>0.0721861525408278</v>
      </c>
      <c r="AU1333" s="361">
        <v>0.166666666666667</v>
      </c>
      <c r="AV1333" s="362">
        <v>0</v>
      </c>
      <c r="AW1333" s="362">
        <v>0.037037037037037</v>
      </c>
      <c r="AX1333" s="362">
        <v>0.0411522633744856</v>
      </c>
      <c r="AY1333" s="142"/>
      <c r="AZ1333" s="140"/>
    </row>
    <row r="1334" spans="1:52">
      <c r="A1334" s="138"/>
      <c r="B1334" s="142"/>
      <c r="C1334" s="172" t="s">
        <v>1972</v>
      </c>
      <c r="D1334" s="166" t="s">
        <v>26</v>
      </c>
      <c r="E1334" s="166" t="s">
        <v>1973</v>
      </c>
      <c r="F1334" s="167" t="s">
        <v>2518</v>
      </c>
      <c r="G1334" s="195" t="s">
        <v>2519</v>
      </c>
      <c r="H1334" s="195" t="s">
        <v>2519</v>
      </c>
      <c r="I1334" s="195" t="s">
        <v>2519</v>
      </c>
      <c r="J1334" s="195" t="s">
        <v>2519</v>
      </c>
      <c r="K1334" s="168">
        <v>0.9</v>
      </c>
      <c r="L1334" s="169">
        <v>1</v>
      </c>
      <c r="M1334" s="169">
        <v>1</v>
      </c>
      <c r="N1334" s="170">
        <v>1</v>
      </c>
      <c r="O1334" s="170">
        <v>0.994495412844037</v>
      </c>
      <c r="P1334" s="356">
        <v>0.9</v>
      </c>
      <c r="Q1334" s="357">
        <v>0.991886409736308</v>
      </c>
      <c r="R1334" s="169">
        <v>0.995503597122302</v>
      </c>
      <c r="S1334" s="169">
        <v>0.991844416562108</v>
      </c>
      <c r="T1334" s="169">
        <v>0.990830219473436</v>
      </c>
      <c r="U1334" s="356">
        <v>0.9</v>
      </c>
      <c r="V1334" s="169">
        <v>0.962136578769439</v>
      </c>
      <c r="W1334" s="169">
        <v>0.960431654676259</v>
      </c>
      <c r="X1334" s="169">
        <v>0.967377666248432</v>
      </c>
      <c r="Y1334" s="169">
        <v>0.965769016020272</v>
      </c>
      <c r="Z1334" s="356">
        <v>0.92</v>
      </c>
      <c r="AA1334" s="356" t="s">
        <v>40</v>
      </c>
      <c r="AB1334" s="356" t="s">
        <v>40</v>
      </c>
      <c r="AC1334" s="356" t="s">
        <v>40</v>
      </c>
      <c r="AD1334" s="356" t="s">
        <v>40</v>
      </c>
      <c r="AE1334" s="356">
        <v>0.92</v>
      </c>
      <c r="AF1334" s="169">
        <v>1</v>
      </c>
      <c r="AG1334" s="169">
        <v>1</v>
      </c>
      <c r="AH1334" s="169">
        <v>0.998870056497175</v>
      </c>
      <c r="AI1334" s="169">
        <v>0.999328508542864</v>
      </c>
      <c r="AJ1334" s="356">
        <v>0.92</v>
      </c>
      <c r="AK1334" s="169">
        <v>0.987837837837838</v>
      </c>
      <c r="AL1334" s="169">
        <v>0.987410071942446</v>
      </c>
      <c r="AM1334" s="169">
        <v>0.991222570532915</v>
      </c>
      <c r="AN1334" s="169">
        <v>0.99207831519289</v>
      </c>
      <c r="AO1334" s="168">
        <v>0.99</v>
      </c>
      <c r="AP1334" s="358">
        <v>1</v>
      </c>
      <c r="AQ1334" s="358">
        <v>1</v>
      </c>
      <c r="AR1334" s="358">
        <v>1</v>
      </c>
      <c r="AS1334" s="359">
        <v>1</v>
      </c>
      <c r="AT1334" s="364">
        <v>0.0721861525408278</v>
      </c>
      <c r="AU1334" s="361">
        <v>0</v>
      </c>
      <c r="AV1334" s="362">
        <v>0.222222222222222</v>
      </c>
      <c r="AW1334" s="362">
        <v>0</v>
      </c>
      <c r="AX1334" s="362">
        <v>0.0701754385964912</v>
      </c>
      <c r="AY1334" s="142"/>
      <c r="AZ1334" s="140"/>
    </row>
    <row r="1335" spans="1:52">
      <c r="A1335" s="138"/>
      <c r="B1335" s="142"/>
      <c r="C1335" s="172" t="s">
        <v>1972</v>
      </c>
      <c r="D1335" s="166" t="s">
        <v>26</v>
      </c>
      <c r="E1335" s="166" t="s">
        <v>1973</v>
      </c>
      <c r="F1335" s="167" t="s">
        <v>2520</v>
      </c>
      <c r="G1335" s="195" t="s">
        <v>2521</v>
      </c>
      <c r="H1335" s="195" t="s">
        <v>2521</v>
      </c>
      <c r="I1335" s="195" t="s">
        <v>2521</v>
      </c>
      <c r="J1335" s="195" t="s">
        <v>2521</v>
      </c>
      <c r="K1335" s="168">
        <v>0.9</v>
      </c>
      <c r="L1335" s="169">
        <v>1</v>
      </c>
      <c r="M1335" s="169">
        <v>1</v>
      </c>
      <c r="N1335" s="170">
        <v>0.964285714285714</v>
      </c>
      <c r="O1335" s="170">
        <v>0.985057471264368</v>
      </c>
      <c r="P1335" s="356">
        <v>0.9</v>
      </c>
      <c r="Q1335" s="357">
        <v>0.980903586399627</v>
      </c>
      <c r="R1335" s="169">
        <v>0.983253588516746</v>
      </c>
      <c r="S1335" s="169">
        <v>0.989956331877729</v>
      </c>
      <c r="T1335" s="169">
        <v>0.951122605253272</v>
      </c>
      <c r="U1335" s="356">
        <v>0.9</v>
      </c>
      <c r="V1335" s="169">
        <v>0.962738705170005</v>
      </c>
      <c r="W1335" s="169">
        <v>0.967105263157895</v>
      </c>
      <c r="X1335" s="169">
        <v>0.975982532751092</v>
      </c>
      <c r="Y1335" s="169">
        <v>0.975568526598665</v>
      </c>
      <c r="Z1335" s="356">
        <v>0.92</v>
      </c>
      <c r="AA1335" s="356" t="s">
        <v>40</v>
      </c>
      <c r="AB1335" s="356" t="s">
        <v>40</v>
      </c>
      <c r="AC1335" s="356" t="s">
        <v>40</v>
      </c>
      <c r="AD1335" s="356">
        <v>1</v>
      </c>
      <c r="AE1335" s="356">
        <v>0.92</v>
      </c>
      <c r="AF1335" s="169">
        <v>0.999160369437448</v>
      </c>
      <c r="AG1335" s="169">
        <v>0.99922898997687</v>
      </c>
      <c r="AH1335" s="169">
        <v>0.995110024449878</v>
      </c>
      <c r="AI1335" s="169">
        <v>0.993708119671564</v>
      </c>
      <c r="AJ1335" s="356">
        <v>0.92</v>
      </c>
      <c r="AK1335" s="169">
        <v>0.980437820214252</v>
      </c>
      <c r="AL1335" s="169">
        <v>0.986244019138756</v>
      </c>
      <c r="AM1335" s="169">
        <v>0.989082969432314</v>
      </c>
      <c r="AN1335" s="169">
        <v>0.991461635147435</v>
      </c>
      <c r="AO1335" s="168">
        <v>0.99</v>
      </c>
      <c r="AP1335" s="358">
        <v>1</v>
      </c>
      <c r="AQ1335" s="358">
        <v>1</v>
      </c>
      <c r="AR1335" s="358">
        <v>1</v>
      </c>
      <c r="AS1335" s="359">
        <v>1</v>
      </c>
      <c r="AT1335" s="364">
        <v>0.0721861525408278</v>
      </c>
      <c r="AU1335" s="361">
        <v>0.1875</v>
      </c>
      <c r="AV1335" s="362">
        <v>0.1</v>
      </c>
      <c r="AW1335" s="362">
        <v>0.142857142857143</v>
      </c>
      <c r="AX1335" s="362">
        <v>0.0668604651162791</v>
      </c>
      <c r="AY1335" s="142"/>
      <c r="AZ1335" s="140"/>
    </row>
    <row r="1336" spans="1:52">
      <c r="A1336" s="138"/>
      <c r="B1336" s="142"/>
      <c r="C1336" s="172" t="s">
        <v>1972</v>
      </c>
      <c r="D1336" s="166" t="s">
        <v>26</v>
      </c>
      <c r="E1336" s="166" t="s">
        <v>1973</v>
      </c>
      <c r="F1336" s="167" t="s">
        <v>2522</v>
      </c>
      <c r="G1336" s="195" t="s">
        <v>2523</v>
      </c>
      <c r="H1336" s="195" t="s">
        <v>2523</v>
      </c>
      <c r="I1336" s="195" t="s">
        <v>2523</v>
      </c>
      <c r="J1336" s="195" t="s">
        <v>2523</v>
      </c>
      <c r="K1336" s="168">
        <v>0.9</v>
      </c>
      <c r="L1336" s="169">
        <v>0.978260869565217</v>
      </c>
      <c r="M1336" s="169">
        <v>0.977272727272727</v>
      </c>
      <c r="N1336" s="170">
        <v>0.977777777777778</v>
      </c>
      <c r="O1336" s="170">
        <v>0.970839260312945</v>
      </c>
      <c r="P1336" s="356">
        <v>0.9</v>
      </c>
      <c r="Q1336" s="357">
        <v>0.992671308171491</v>
      </c>
      <c r="R1336" s="169">
        <v>0.996221067548418</v>
      </c>
      <c r="S1336" s="169">
        <v>0.991447368421053</v>
      </c>
      <c r="T1336" s="169">
        <v>0.985458171696583</v>
      </c>
      <c r="U1336" s="356">
        <v>0.9</v>
      </c>
      <c r="V1336" s="169">
        <v>0.969219494320264</v>
      </c>
      <c r="W1336" s="169">
        <v>0.97213037316958</v>
      </c>
      <c r="X1336" s="169">
        <v>0.966776315789474</v>
      </c>
      <c r="Y1336" s="169">
        <v>0.962401648146931</v>
      </c>
      <c r="Z1336" s="356">
        <v>0.92</v>
      </c>
      <c r="AA1336" s="356" t="s">
        <v>40</v>
      </c>
      <c r="AB1336" s="356" t="s">
        <v>40</v>
      </c>
      <c r="AC1336" s="356" t="s">
        <v>40</v>
      </c>
      <c r="AD1336" s="356" t="s">
        <v>40</v>
      </c>
      <c r="AE1336" s="356">
        <v>0.92</v>
      </c>
      <c r="AF1336" s="169">
        <v>0.998567335243553</v>
      </c>
      <c r="AG1336" s="169">
        <v>0.996759941089838</v>
      </c>
      <c r="AH1336" s="169">
        <v>0.994530537830447</v>
      </c>
      <c r="AI1336" s="169">
        <v>0.993863371016886</v>
      </c>
      <c r="AJ1336" s="356">
        <v>0.92</v>
      </c>
      <c r="AK1336" s="169">
        <v>0.981311835837303</v>
      </c>
      <c r="AL1336" s="169">
        <v>0.98488427019367</v>
      </c>
      <c r="AM1336" s="169">
        <v>0.980592105263158</v>
      </c>
      <c r="AN1336" s="169">
        <v>0.983650210947345</v>
      </c>
      <c r="AO1336" s="168">
        <v>0.99</v>
      </c>
      <c r="AP1336" s="358">
        <v>1</v>
      </c>
      <c r="AQ1336" s="358">
        <v>1</v>
      </c>
      <c r="AR1336" s="358">
        <v>1</v>
      </c>
      <c r="AS1336" s="359">
        <v>1</v>
      </c>
      <c r="AT1336" s="364">
        <v>0.0721861525408278</v>
      </c>
      <c r="AU1336" s="361">
        <v>0.111111111111111</v>
      </c>
      <c r="AV1336" s="362">
        <v>0.2</v>
      </c>
      <c r="AW1336" s="362">
        <v>0.111111111111111</v>
      </c>
      <c r="AX1336" s="362">
        <v>0.0527950310559006</v>
      </c>
      <c r="AY1336" s="142"/>
      <c r="AZ1336" s="140"/>
    </row>
    <row r="1337" spans="1:52">
      <c r="A1337" s="138"/>
      <c r="B1337" s="142"/>
      <c r="C1337" s="172" t="s">
        <v>1972</v>
      </c>
      <c r="D1337" s="166" t="s">
        <v>26</v>
      </c>
      <c r="E1337" s="166" t="s">
        <v>1973</v>
      </c>
      <c r="F1337" s="167" t="s">
        <v>2524</v>
      </c>
      <c r="G1337" s="195" t="s">
        <v>2525</v>
      </c>
      <c r="H1337" s="195" t="s">
        <v>2525</v>
      </c>
      <c r="I1337" s="195" t="s">
        <v>2525</v>
      </c>
      <c r="J1337" s="195" t="s">
        <v>2525</v>
      </c>
      <c r="K1337" s="168">
        <v>0.9</v>
      </c>
      <c r="L1337" s="169">
        <v>0.933333333333333</v>
      </c>
      <c r="M1337" s="169">
        <v>0.880952380952381</v>
      </c>
      <c r="N1337" s="170">
        <v>0.954545454545455</v>
      </c>
      <c r="O1337" s="170">
        <v>0.951347305389222</v>
      </c>
      <c r="P1337" s="356">
        <v>0.9</v>
      </c>
      <c r="Q1337" s="357">
        <v>0.991548445517658</v>
      </c>
      <c r="R1337" s="169">
        <v>0.992627085758634</v>
      </c>
      <c r="S1337" s="169">
        <v>0.994091580502216</v>
      </c>
      <c r="T1337" s="169">
        <v>0.993397233126262</v>
      </c>
      <c r="U1337" s="356">
        <v>0.9</v>
      </c>
      <c r="V1337" s="169">
        <v>0.965288258376094</v>
      </c>
      <c r="W1337" s="169">
        <v>0.966239813736903</v>
      </c>
      <c r="X1337" s="169">
        <v>0.972821270310192</v>
      </c>
      <c r="Y1337" s="169">
        <v>0.973522237890163</v>
      </c>
      <c r="Z1337" s="356">
        <v>0.92</v>
      </c>
      <c r="AA1337" s="356">
        <v>0</v>
      </c>
      <c r="AB1337" s="356">
        <v>0</v>
      </c>
      <c r="AC1337" s="356" t="s">
        <v>40</v>
      </c>
      <c r="AD1337" s="356">
        <v>0.25</v>
      </c>
      <c r="AE1337" s="356">
        <v>0.92</v>
      </c>
      <c r="AF1337" s="169">
        <v>1</v>
      </c>
      <c r="AG1337" s="169">
        <v>1</v>
      </c>
      <c r="AH1337" s="169">
        <v>1</v>
      </c>
      <c r="AI1337" s="169">
        <v>0.966697848456501</v>
      </c>
      <c r="AJ1337" s="356">
        <v>0.92</v>
      </c>
      <c r="AK1337" s="169">
        <v>0.986119493059747</v>
      </c>
      <c r="AL1337" s="169">
        <v>0.982939123691353</v>
      </c>
      <c r="AM1337" s="169">
        <v>0.990841949778434</v>
      </c>
      <c r="AN1337" s="169">
        <v>0.99296875</v>
      </c>
      <c r="AO1337" s="168">
        <v>0.99</v>
      </c>
      <c r="AP1337" s="358">
        <v>1</v>
      </c>
      <c r="AQ1337" s="358">
        <v>1</v>
      </c>
      <c r="AR1337" s="358">
        <v>1</v>
      </c>
      <c r="AS1337" s="359">
        <v>1</v>
      </c>
      <c r="AT1337" s="364">
        <v>0.0721861525408278</v>
      </c>
      <c r="AU1337" s="361">
        <v>0.181818181818182</v>
      </c>
      <c r="AV1337" s="362">
        <v>0.111111111111111</v>
      </c>
      <c r="AW1337" s="362">
        <v>0</v>
      </c>
      <c r="AX1337" s="362">
        <v>0.0547619047619048</v>
      </c>
      <c r="AY1337" s="142"/>
      <c r="AZ1337" s="140"/>
    </row>
    <row r="1338" spans="1:52">
      <c r="A1338" s="138"/>
      <c r="B1338" s="142"/>
      <c r="C1338" s="172" t="s">
        <v>1972</v>
      </c>
      <c r="D1338" s="166" t="s">
        <v>26</v>
      </c>
      <c r="E1338" s="166" t="s">
        <v>1973</v>
      </c>
      <c r="F1338" s="167" t="s">
        <v>2526</v>
      </c>
      <c r="G1338" s="195" t="s">
        <v>2527</v>
      </c>
      <c r="H1338" s="195" t="s">
        <v>2527</v>
      </c>
      <c r="I1338" s="195" t="s">
        <v>2527</v>
      </c>
      <c r="J1338" s="195" t="s">
        <v>2527</v>
      </c>
      <c r="K1338" s="168">
        <v>0.9</v>
      </c>
      <c r="L1338" s="169">
        <v>0.935483870967742</v>
      </c>
      <c r="M1338" s="169">
        <v>0.926829268292683</v>
      </c>
      <c r="N1338" s="170">
        <v>0.929411764705882</v>
      </c>
      <c r="O1338" s="170">
        <v>0.955972278842234</v>
      </c>
      <c r="P1338" s="356">
        <v>0.9</v>
      </c>
      <c r="Q1338" s="357">
        <v>0.970649410677143</v>
      </c>
      <c r="R1338" s="169">
        <v>0.971889055472264</v>
      </c>
      <c r="S1338" s="169">
        <v>0.960741548527808</v>
      </c>
      <c r="T1338" s="169">
        <v>0.964098174455547</v>
      </c>
      <c r="U1338" s="356">
        <v>0.9</v>
      </c>
      <c r="V1338" s="169">
        <v>0.938294430321239</v>
      </c>
      <c r="W1338" s="169">
        <v>0.941904047976012</v>
      </c>
      <c r="X1338" s="169">
        <v>0.944383860414395</v>
      </c>
      <c r="Y1338" s="169">
        <v>0.930130537128183</v>
      </c>
      <c r="Z1338" s="356">
        <v>0.92</v>
      </c>
      <c r="AA1338" s="356">
        <v>0.915506481036966</v>
      </c>
      <c r="AB1338" s="356">
        <v>0.934848484848485</v>
      </c>
      <c r="AC1338" s="356">
        <v>0.941275167785235</v>
      </c>
      <c r="AD1338" s="356">
        <v>0.926672823440517</v>
      </c>
      <c r="AE1338" s="356">
        <v>0.92</v>
      </c>
      <c r="AF1338" s="169">
        <v>0.999162479061977</v>
      </c>
      <c r="AG1338" s="169">
        <v>0.99718785151856</v>
      </c>
      <c r="AH1338" s="169">
        <v>1</v>
      </c>
      <c r="AI1338" s="169">
        <v>0.997807076914747</v>
      </c>
      <c r="AJ1338" s="356">
        <v>0.92</v>
      </c>
      <c r="AK1338" s="169">
        <v>0.95632506629231</v>
      </c>
      <c r="AL1338" s="169">
        <v>0.964393179538616</v>
      </c>
      <c r="AM1338" s="169">
        <v>0.969024926686217</v>
      </c>
      <c r="AN1338" s="169">
        <v>0.962420674152339</v>
      </c>
      <c r="AO1338" s="168">
        <v>0.99</v>
      </c>
      <c r="AP1338" s="358">
        <v>1</v>
      </c>
      <c r="AQ1338" s="358">
        <v>1</v>
      </c>
      <c r="AR1338" s="358">
        <v>1</v>
      </c>
      <c r="AS1338" s="359">
        <v>1</v>
      </c>
      <c r="AT1338" s="364">
        <v>0.0721861525408278</v>
      </c>
      <c r="AU1338" s="361">
        <v>0.266666666666667</v>
      </c>
      <c r="AV1338" s="362">
        <v>0.2</v>
      </c>
      <c r="AW1338" s="362">
        <v>0</v>
      </c>
      <c r="AX1338" s="362">
        <v>0.0620689655172414</v>
      </c>
      <c r="AY1338" s="142"/>
      <c r="AZ1338" s="140"/>
    </row>
    <row r="1339" spans="1:52">
      <c r="A1339" s="138"/>
      <c r="B1339" s="142"/>
      <c r="C1339" s="172" t="s">
        <v>1972</v>
      </c>
      <c r="D1339" s="166" t="s">
        <v>26</v>
      </c>
      <c r="E1339" s="166" t="s">
        <v>1973</v>
      </c>
      <c r="F1339" s="167" t="s">
        <v>2528</v>
      </c>
      <c r="G1339" s="195" t="s">
        <v>2529</v>
      </c>
      <c r="H1339" s="195" t="s">
        <v>2529</v>
      </c>
      <c r="I1339" s="195" t="s">
        <v>2529</v>
      </c>
      <c r="J1339" s="195" t="s">
        <v>2529</v>
      </c>
      <c r="K1339" s="168">
        <v>0.9</v>
      </c>
      <c r="L1339" s="169">
        <v>0.837209302325581</v>
      </c>
      <c r="M1339" s="169">
        <v>0.952380952380952</v>
      </c>
      <c r="N1339" s="170">
        <v>0.880952380952381</v>
      </c>
      <c r="O1339" s="170">
        <v>0.927662957074722</v>
      </c>
      <c r="P1339" s="356">
        <v>0.9</v>
      </c>
      <c r="Q1339" s="357">
        <v>0.941795462019073</v>
      </c>
      <c r="R1339" s="169">
        <v>0.986629783310281</v>
      </c>
      <c r="S1339" s="169">
        <v>0.956477388643319</v>
      </c>
      <c r="T1339" s="169">
        <v>0.958377766295445</v>
      </c>
      <c r="U1339" s="356">
        <v>0.9</v>
      </c>
      <c r="V1339" s="169">
        <v>0.85070700427491</v>
      </c>
      <c r="W1339" s="169">
        <v>0.952512678653757</v>
      </c>
      <c r="X1339" s="169">
        <v>0.916354981298878</v>
      </c>
      <c r="Y1339" s="169">
        <v>0.906432427084135</v>
      </c>
      <c r="Z1339" s="356">
        <v>0.92</v>
      </c>
      <c r="AA1339" s="356" t="s">
        <v>40</v>
      </c>
      <c r="AB1339" s="356" t="s">
        <v>40</v>
      </c>
      <c r="AC1339" s="356" t="s">
        <v>40</v>
      </c>
      <c r="AD1339" s="356" t="s">
        <v>40</v>
      </c>
      <c r="AE1339" s="356">
        <v>0.92</v>
      </c>
      <c r="AF1339" s="169">
        <v>0.988950276243094</v>
      </c>
      <c r="AG1339" s="169">
        <v>0.997572815533981</v>
      </c>
      <c r="AH1339" s="169">
        <v>1</v>
      </c>
      <c r="AI1339" s="169">
        <v>0.985969084423306</v>
      </c>
      <c r="AJ1339" s="356">
        <v>0.92</v>
      </c>
      <c r="AK1339" s="169">
        <v>0.918119039789543</v>
      </c>
      <c r="AL1339" s="169">
        <v>0.971876440756109</v>
      </c>
      <c r="AM1339" s="169">
        <v>0.97415844950697</v>
      </c>
      <c r="AN1339" s="169">
        <v>0.970108068293005</v>
      </c>
      <c r="AO1339" s="168">
        <v>0.99</v>
      </c>
      <c r="AP1339" s="358">
        <v>1</v>
      </c>
      <c r="AQ1339" s="358">
        <v>1</v>
      </c>
      <c r="AR1339" s="358">
        <v>1</v>
      </c>
      <c r="AS1339" s="359">
        <v>1</v>
      </c>
      <c r="AT1339" s="364">
        <v>0.0721861525408278</v>
      </c>
      <c r="AU1339" s="361">
        <v>0.25</v>
      </c>
      <c r="AV1339" s="362">
        <v>0</v>
      </c>
      <c r="AW1339" s="362">
        <v>0</v>
      </c>
      <c r="AX1339" s="362">
        <v>0.09</v>
      </c>
      <c r="AY1339" s="142"/>
      <c r="AZ1339" s="140"/>
    </row>
    <row r="1340" spans="1:52">
      <c r="A1340" s="138"/>
      <c r="B1340" s="142"/>
      <c r="C1340" s="172" t="s">
        <v>1972</v>
      </c>
      <c r="D1340" s="166" t="s">
        <v>26</v>
      </c>
      <c r="E1340" s="166" t="s">
        <v>1973</v>
      </c>
      <c r="F1340" s="167" t="s">
        <v>2530</v>
      </c>
      <c r="G1340" s="195" t="s">
        <v>2531</v>
      </c>
      <c r="H1340" s="195" t="s">
        <v>2531</v>
      </c>
      <c r="I1340" s="195" t="s">
        <v>2531</v>
      </c>
      <c r="J1340" s="195" t="s">
        <v>2531</v>
      </c>
      <c r="K1340" s="168">
        <v>0.9</v>
      </c>
      <c r="L1340" s="169">
        <v>0.96969696969697</v>
      </c>
      <c r="M1340" s="169">
        <v>0.96551724137931</v>
      </c>
      <c r="N1340" s="170">
        <v>1</v>
      </c>
      <c r="O1340" s="170">
        <v>0.982741116751269</v>
      </c>
      <c r="P1340" s="356">
        <v>0.9</v>
      </c>
      <c r="Q1340" s="357">
        <v>0.990213523131673</v>
      </c>
      <c r="R1340" s="169">
        <v>0.994272623138603</v>
      </c>
      <c r="S1340" s="169">
        <v>0.984020185029437</v>
      </c>
      <c r="T1340" s="169">
        <v>0.98904038286367</v>
      </c>
      <c r="U1340" s="356">
        <v>0.9</v>
      </c>
      <c r="V1340" s="169">
        <v>0.952846975088968</v>
      </c>
      <c r="W1340" s="169">
        <v>0.961626575028637</v>
      </c>
      <c r="X1340" s="169">
        <v>0.957947855340622</v>
      </c>
      <c r="Y1340" s="169">
        <v>0.967699492503217</v>
      </c>
      <c r="Z1340" s="356">
        <v>0.92</v>
      </c>
      <c r="AA1340" s="356" t="s">
        <v>40</v>
      </c>
      <c r="AB1340" s="356" t="s">
        <v>40</v>
      </c>
      <c r="AC1340" s="356" t="s">
        <v>40</v>
      </c>
      <c r="AD1340" s="356">
        <v>1</v>
      </c>
      <c r="AE1340" s="356">
        <v>0.92</v>
      </c>
      <c r="AF1340" s="169">
        <v>0.998884343622164</v>
      </c>
      <c r="AG1340" s="169">
        <v>0.999474513925381</v>
      </c>
      <c r="AH1340" s="169">
        <v>1</v>
      </c>
      <c r="AI1340" s="169">
        <v>0.999253433562023</v>
      </c>
      <c r="AJ1340" s="356">
        <v>0.92</v>
      </c>
      <c r="AK1340" s="169">
        <v>0.969306049822064</v>
      </c>
      <c r="AL1340" s="169">
        <v>0.971363115693013</v>
      </c>
      <c r="AM1340" s="169">
        <v>0.974768713204373</v>
      </c>
      <c r="AN1340" s="169">
        <v>0.981016410033977</v>
      </c>
      <c r="AO1340" s="168">
        <v>0.99</v>
      </c>
      <c r="AP1340" s="358">
        <v>1</v>
      </c>
      <c r="AQ1340" s="358">
        <v>1</v>
      </c>
      <c r="AR1340" s="358">
        <v>1</v>
      </c>
      <c r="AS1340" s="359">
        <v>1</v>
      </c>
      <c r="AT1340" s="364">
        <v>0.0721861525408278</v>
      </c>
      <c r="AU1340" s="361">
        <v>0.142857142857143</v>
      </c>
      <c r="AV1340" s="362">
        <v>0.0625</v>
      </c>
      <c r="AW1340" s="362">
        <v>0</v>
      </c>
      <c r="AX1340" s="362">
        <v>0.0471380471380471</v>
      </c>
      <c r="AY1340" s="142"/>
      <c r="AZ1340" s="140"/>
    </row>
    <row r="1341" spans="1:52">
      <c r="A1341" s="138"/>
      <c r="B1341" s="142"/>
      <c r="C1341" s="172" t="s">
        <v>1972</v>
      </c>
      <c r="D1341" s="166" t="s">
        <v>26</v>
      </c>
      <c r="E1341" s="166" t="s">
        <v>1973</v>
      </c>
      <c r="F1341" s="167" t="s">
        <v>2532</v>
      </c>
      <c r="G1341" s="195" t="s">
        <v>2533</v>
      </c>
      <c r="H1341" s="195" t="s">
        <v>2533</v>
      </c>
      <c r="I1341" s="195" t="s">
        <v>2533</v>
      </c>
      <c r="J1341" s="195" t="s">
        <v>2533</v>
      </c>
      <c r="K1341" s="168">
        <v>0.9</v>
      </c>
      <c r="L1341" s="169">
        <v>0.952380952380952</v>
      </c>
      <c r="M1341" s="169">
        <v>0.85</v>
      </c>
      <c r="N1341" s="170">
        <v>0.91304347826087</v>
      </c>
      <c r="O1341" s="170">
        <v>0.928035982008996</v>
      </c>
      <c r="P1341" s="356">
        <v>0.9</v>
      </c>
      <c r="Q1341" s="357">
        <v>0.966298051606108</v>
      </c>
      <c r="R1341" s="169">
        <v>0.969423210562891</v>
      </c>
      <c r="S1341" s="169">
        <v>0.954011241696474</v>
      </c>
      <c r="T1341" s="169">
        <v>0.96848557078403</v>
      </c>
      <c r="U1341" s="356">
        <v>0.9</v>
      </c>
      <c r="V1341" s="169">
        <v>0.918378093733544</v>
      </c>
      <c r="W1341" s="169">
        <v>0.965253648366922</v>
      </c>
      <c r="X1341" s="169">
        <v>0.939192641798671</v>
      </c>
      <c r="Y1341" s="169">
        <v>0.946318208904401</v>
      </c>
      <c r="Z1341" s="356">
        <v>0.92</v>
      </c>
      <c r="AA1341" s="356" t="s">
        <v>40</v>
      </c>
      <c r="AB1341" s="356" t="s">
        <v>40</v>
      </c>
      <c r="AC1341" s="356" t="s">
        <v>40</v>
      </c>
      <c r="AD1341" s="356">
        <v>0.5</v>
      </c>
      <c r="AE1341" s="356">
        <v>0.92</v>
      </c>
      <c r="AF1341" s="169">
        <v>0.995354239256678</v>
      </c>
      <c r="AG1341" s="169">
        <v>0.997802197802198</v>
      </c>
      <c r="AH1341" s="169">
        <v>0.9</v>
      </c>
      <c r="AI1341" s="169">
        <v>0.988622461463176</v>
      </c>
      <c r="AJ1341" s="356">
        <v>0.92</v>
      </c>
      <c r="AK1341" s="169">
        <v>0.966298051606108</v>
      </c>
      <c r="AL1341" s="169">
        <v>0.97776233495483</v>
      </c>
      <c r="AM1341" s="169">
        <v>0.956055186509964</v>
      </c>
      <c r="AN1341" s="169">
        <v>0.973969594307019</v>
      </c>
      <c r="AO1341" s="168">
        <v>0.99</v>
      </c>
      <c r="AP1341" s="358">
        <v>1</v>
      </c>
      <c r="AQ1341" s="358">
        <v>1</v>
      </c>
      <c r="AR1341" s="358">
        <v>1</v>
      </c>
      <c r="AS1341" s="359">
        <v>1</v>
      </c>
      <c r="AT1341" s="364">
        <v>0.0721861525408278</v>
      </c>
      <c r="AU1341" s="361">
        <v>0</v>
      </c>
      <c r="AV1341" s="362">
        <v>0.25</v>
      </c>
      <c r="AW1341" s="362">
        <v>0</v>
      </c>
      <c r="AX1341" s="362">
        <v>0.0497925311203319</v>
      </c>
      <c r="AY1341" s="142"/>
      <c r="AZ1341" s="140"/>
    </row>
    <row r="1342" spans="1:52">
      <c r="A1342" s="138"/>
      <c r="B1342" s="142"/>
      <c r="C1342" s="172" t="s">
        <v>1972</v>
      </c>
      <c r="D1342" s="166" t="s">
        <v>26</v>
      </c>
      <c r="E1342" s="166" t="s">
        <v>1973</v>
      </c>
      <c r="F1342" s="167" t="s">
        <v>2534</v>
      </c>
      <c r="G1342" s="195" t="s">
        <v>2535</v>
      </c>
      <c r="H1342" s="195" t="s">
        <v>2535</v>
      </c>
      <c r="I1342" s="195" t="s">
        <v>2535</v>
      </c>
      <c r="J1342" s="195" t="s">
        <v>2535</v>
      </c>
      <c r="K1342" s="168">
        <v>0.9</v>
      </c>
      <c r="L1342" s="169">
        <v>0.837837837837838</v>
      </c>
      <c r="M1342" s="169">
        <v>0.864864864864865</v>
      </c>
      <c r="N1342" s="170">
        <v>0.871794871794872</v>
      </c>
      <c r="O1342" s="170">
        <v>0.877807726864331</v>
      </c>
      <c r="P1342" s="356">
        <v>0.9</v>
      </c>
      <c r="Q1342" s="357">
        <v>0.97754911131899</v>
      </c>
      <c r="R1342" s="169">
        <v>0.959139784946237</v>
      </c>
      <c r="S1342" s="169">
        <v>0.972367209088118</v>
      </c>
      <c r="T1342" s="169">
        <v>0.923506821627084</v>
      </c>
      <c r="U1342" s="356">
        <v>0.9</v>
      </c>
      <c r="V1342" s="169">
        <v>0.915497349547864</v>
      </c>
      <c r="W1342" s="169">
        <v>0.935483870967742</v>
      </c>
      <c r="X1342" s="169">
        <v>0.92416334049739</v>
      </c>
      <c r="Y1342" s="169">
        <v>0.877988883274381</v>
      </c>
      <c r="Z1342" s="356">
        <v>0.92</v>
      </c>
      <c r="AA1342" s="356">
        <v>0</v>
      </c>
      <c r="AB1342" s="356" t="s">
        <v>40</v>
      </c>
      <c r="AC1342" s="356" t="s">
        <v>40</v>
      </c>
      <c r="AD1342" s="356">
        <v>0.333333333333333</v>
      </c>
      <c r="AE1342" s="356">
        <v>0.92</v>
      </c>
      <c r="AF1342" s="169">
        <v>0.996124031007752</v>
      </c>
      <c r="AG1342" s="169">
        <v>0.995555555555556</v>
      </c>
      <c r="AH1342" s="169">
        <v>0.993333333333333</v>
      </c>
      <c r="AI1342" s="169">
        <v>0.964998309097058</v>
      </c>
      <c r="AJ1342" s="356">
        <v>0.92</v>
      </c>
      <c r="AK1342" s="169">
        <v>0.959164588528678</v>
      </c>
      <c r="AL1342" s="169">
        <v>0.968172043010753</v>
      </c>
      <c r="AM1342" s="169">
        <v>0.972060178077986</v>
      </c>
      <c r="AN1342" s="169">
        <v>0.969197497801987</v>
      </c>
      <c r="AO1342" s="168">
        <v>0.99</v>
      </c>
      <c r="AP1342" s="358">
        <v>1</v>
      </c>
      <c r="AQ1342" s="358">
        <v>1</v>
      </c>
      <c r="AR1342" s="358">
        <v>1</v>
      </c>
      <c r="AS1342" s="359">
        <v>1</v>
      </c>
      <c r="AT1342" s="364">
        <v>0.0721861525408278</v>
      </c>
      <c r="AU1342" s="361">
        <v>0.333333333333333</v>
      </c>
      <c r="AV1342" s="362">
        <v>0.2</v>
      </c>
      <c r="AW1342" s="362">
        <v>0.125</v>
      </c>
      <c r="AX1342" s="362">
        <v>0.0797101449275362</v>
      </c>
      <c r="AY1342" s="142"/>
      <c r="AZ1342" s="140"/>
    </row>
    <row r="1343" spans="1:52">
      <c r="A1343" s="138"/>
      <c r="B1343" s="142"/>
      <c r="C1343" s="172" t="s">
        <v>1972</v>
      </c>
      <c r="D1343" s="166" t="s">
        <v>26</v>
      </c>
      <c r="E1343" s="166" t="s">
        <v>1973</v>
      </c>
      <c r="F1343" s="167" t="s">
        <v>2536</v>
      </c>
      <c r="G1343" s="195" t="s">
        <v>2537</v>
      </c>
      <c r="H1343" s="195" t="s">
        <v>2537</v>
      </c>
      <c r="I1343" s="195" t="s">
        <v>2537</v>
      </c>
      <c r="J1343" s="195" t="s">
        <v>2537</v>
      </c>
      <c r="K1343" s="168">
        <v>0.9</v>
      </c>
      <c r="L1343" s="169" t="s">
        <v>40</v>
      </c>
      <c r="M1343" s="169" t="s">
        <v>40</v>
      </c>
      <c r="N1343" s="170" t="s">
        <v>40</v>
      </c>
      <c r="O1343" s="170" t="s">
        <v>40</v>
      </c>
      <c r="P1343" s="356">
        <v>0.9</v>
      </c>
      <c r="Q1343" s="357" t="s">
        <v>40</v>
      </c>
      <c r="R1343" s="169">
        <v>0</v>
      </c>
      <c r="S1343" s="169">
        <v>0</v>
      </c>
      <c r="T1343" s="169">
        <v>0</v>
      </c>
      <c r="U1343" s="356">
        <v>0.9</v>
      </c>
      <c r="V1343" s="169" t="s">
        <v>40</v>
      </c>
      <c r="W1343" s="169">
        <v>1</v>
      </c>
      <c r="X1343" s="169">
        <v>1</v>
      </c>
      <c r="Y1343" s="169">
        <v>1</v>
      </c>
      <c r="Z1343" s="356">
        <v>0.92</v>
      </c>
      <c r="AA1343" s="356" t="s">
        <v>40</v>
      </c>
      <c r="AB1343" s="356" t="s">
        <v>40</v>
      </c>
      <c r="AC1343" s="356" t="s">
        <v>40</v>
      </c>
      <c r="AD1343" s="356">
        <v>1</v>
      </c>
      <c r="AE1343" s="356">
        <v>0.92</v>
      </c>
      <c r="AF1343" s="169">
        <v>1</v>
      </c>
      <c r="AG1343" s="169">
        <v>1</v>
      </c>
      <c r="AH1343" s="169">
        <v>1</v>
      </c>
      <c r="AI1343" s="169">
        <v>0.993752662217805</v>
      </c>
      <c r="AJ1343" s="356">
        <v>0.92</v>
      </c>
      <c r="AK1343" s="169" t="s">
        <v>40</v>
      </c>
      <c r="AL1343" s="169">
        <v>1</v>
      </c>
      <c r="AM1343" s="169">
        <v>1</v>
      </c>
      <c r="AN1343" s="169">
        <v>1</v>
      </c>
      <c r="AO1343" s="168">
        <v>0.99</v>
      </c>
      <c r="AP1343" s="358">
        <v>1</v>
      </c>
      <c r="AQ1343" s="358">
        <v>1</v>
      </c>
      <c r="AR1343" s="358">
        <v>1</v>
      </c>
      <c r="AS1343" s="359">
        <v>1</v>
      </c>
      <c r="AT1343" s="364">
        <v>0.0721861525408278</v>
      </c>
      <c r="AU1343" s="361" t="s">
        <v>40</v>
      </c>
      <c r="AV1343" s="362" t="s">
        <v>40</v>
      </c>
      <c r="AW1343" s="362" t="s">
        <v>40</v>
      </c>
      <c r="AX1343" s="362" t="s">
        <v>40</v>
      </c>
      <c r="AY1343" s="142"/>
      <c r="AZ1343" s="140"/>
    </row>
    <row r="1344" spans="1:52">
      <c r="A1344" s="138"/>
      <c r="B1344" s="142"/>
      <c r="C1344" s="172" t="s">
        <v>1972</v>
      </c>
      <c r="D1344" s="166" t="s">
        <v>26</v>
      </c>
      <c r="E1344" s="166" t="s">
        <v>1973</v>
      </c>
      <c r="F1344" s="167" t="s">
        <v>2538</v>
      </c>
      <c r="G1344" s="195" t="s">
        <v>2539</v>
      </c>
      <c r="H1344" s="195" t="s">
        <v>2539</v>
      </c>
      <c r="I1344" s="195" t="s">
        <v>2539</v>
      </c>
      <c r="J1344" s="195" t="s">
        <v>2539</v>
      </c>
      <c r="K1344" s="168">
        <v>0.9</v>
      </c>
      <c r="L1344" s="169">
        <v>0.975609756097561</v>
      </c>
      <c r="M1344" s="169">
        <v>0.942857142857143</v>
      </c>
      <c r="N1344" s="170">
        <v>0.926829268292683</v>
      </c>
      <c r="O1344" s="170">
        <v>0.931316434995912</v>
      </c>
      <c r="P1344" s="356">
        <v>0.9</v>
      </c>
      <c r="Q1344" s="357">
        <v>0.972210870453617</v>
      </c>
      <c r="R1344" s="169">
        <v>0.963380281690141</v>
      </c>
      <c r="S1344" s="169">
        <v>0.976976976976977</v>
      </c>
      <c r="T1344" s="169">
        <v>0.968946908727931</v>
      </c>
      <c r="U1344" s="356">
        <v>0.9</v>
      </c>
      <c r="V1344" s="169">
        <v>0.939517776869636</v>
      </c>
      <c r="W1344" s="169">
        <v>0.933802816901408</v>
      </c>
      <c r="X1344" s="169">
        <v>0.951951951951952</v>
      </c>
      <c r="Y1344" s="169">
        <v>0.947033501778027</v>
      </c>
      <c r="Z1344" s="356">
        <v>0.92</v>
      </c>
      <c r="AA1344" s="356">
        <v>0.965105601469238</v>
      </c>
      <c r="AB1344" s="356">
        <v>0.9584</v>
      </c>
      <c r="AC1344" s="356">
        <v>0.963868225292242</v>
      </c>
      <c r="AD1344" s="356">
        <v>0.958125933300149</v>
      </c>
      <c r="AE1344" s="356">
        <v>0.92</v>
      </c>
      <c r="AF1344" s="169">
        <v>0.992614145031334</v>
      </c>
      <c r="AG1344" s="169">
        <v>0.998845598845599</v>
      </c>
      <c r="AH1344" s="169">
        <v>0.975389663658737</v>
      </c>
      <c r="AI1344" s="169">
        <v>0.990411038513586</v>
      </c>
      <c r="AJ1344" s="356">
        <v>0.92</v>
      </c>
      <c r="AK1344" s="169">
        <v>0.973699095022624</v>
      </c>
      <c r="AL1344" s="169">
        <v>0.975061124694377</v>
      </c>
      <c r="AM1344" s="169">
        <v>0.977898673920435</v>
      </c>
      <c r="AN1344" s="169">
        <v>0.976224604262745</v>
      </c>
      <c r="AO1344" s="168">
        <v>0.99</v>
      </c>
      <c r="AP1344" s="358">
        <v>1</v>
      </c>
      <c r="AQ1344" s="358">
        <v>1</v>
      </c>
      <c r="AR1344" s="358">
        <v>1</v>
      </c>
      <c r="AS1344" s="359">
        <v>1</v>
      </c>
      <c r="AT1344" s="364">
        <v>0.0721861525408278</v>
      </c>
      <c r="AU1344" s="361">
        <v>0.166666666666667</v>
      </c>
      <c r="AV1344" s="362">
        <v>0</v>
      </c>
      <c r="AW1344" s="362">
        <v>0.05</v>
      </c>
      <c r="AX1344" s="362">
        <v>0.0313253012048193</v>
      </c>
      <c r="AY1344" s="142"/>
      <c r="AZ1344" s="140"/>
    </row>
    <row r="1345" spans="1:52">
      <c r="A1345" s="138"/>
      <c r="B1345" s="142"/>
      <c r="C1345" s="172" t="s">
        <v>1972</v>
      </c>
      <c r="D1345" s="166" t="s">
        <v>26</v>
      </c>
      <c r="E1345" s="166" t="s">
        <v>1973</v>
      </c>
      <c r="F1345" s="167" t="s">
        <v>2540</v>
      </c>
      <c r="G1345" s="195" t="s">
        <v>2541</v>
      </c>
      <c r="H1345" s="195" t="s">
        <v>2541</v>
      </c>
      <c r="I1345" s="195" t="s">
        <v>2541</v>
      </c>
      <c r="J1345" s="195" t="s">
        <v>2541</v>
      </c>
      <c r="K1345" s="168">
        <v>0.9</v>
      </c>
      <c r="L1345" s="169">
        <v>0.933333333333333</v>
      </c>
      <c r="M1345" s="169">
        <v>0.945945945945946</v>
      </c>
      <c r="N1345" s="170">
        <v>0.973684210526316</v>
      </c>
      <c r="O1345" s="170">
        <v>0.962899050905953</v>
      </c>
      <c r="P1345" s="356">
        <v>0.9</v>
      </c>
      <c r="Q1345" s="357">
        <v>0.949421084704449</v>
      </c>
      <c r="R1345" s="169">
        <v>0.967847769028871</v>
      </c>
      <c r="S1345" s="169">
        <v>0.934012615235323</v>
      </c>
      <c r="T1345" s="169">
        <v>0.951836610272824</v>
      </c>
      <c r="U1345" s="356">
        <v>0.9</v>
      </c>
      <c r="V1345" s="169">
        <v>0.920475319926874</v>
      </c>
      <c r="W1345" s="169">
        <v>0.936351706036745</v>
      </c>
      <c r="X1345" s="169">
        <v>0.936923823386705</v>
      </c>
      <c r="Y1345" s="169">
        <v>0.930817087195688</v>
      </c>
      <c r="Z1345" s="356">
        <v>0.92</v>
      </c>
      <c r="AA1345" s="356">
        <v>0.950351053159478</v>
      </c>
      <c r="AB1345" s="356">
        <v>0.960584869675779</v>
      </c>
      <c r="AC1345" s="356">
        <v>0.922818791946309</v>
      </c>
      <c r="AD1345" s="356">
        <v>0.956291444282711</v>
      </c>
      <c r="AE1345" s="356">
        <v>0.92</v>
      </c>
      <c r="AF1345" s="169">
        <v>0.993899057127011</v>
      </c>
      <c r="AG1345" s="169">
        <v>0.986024096385542</v>
      </c>
      <c r="AH1345" s="169">
        <v>0.993857784077486</v>
      </c>
      <c r="AI1345" s="169">
        <v>0.990769367054967</v>
      </c>
      <c r="AJ1345" s="356">
        <v>0.92</v>
      </c>
      <c r="AK1345" s="169">
        <v>0.962092494313874</v>
      </c>
      <c r="AL1345" s="169">
        <v>0.967064901517598</v>
      </c>
      <c r="AM1345" s="169">
        <v>0.963725791577006</v>
      </c>
      <c r="AN1345" s="169">
        <v>0.969180306306158</v>
      </c>
      <c r="AO1345" s="168">
        <v>0.99</v>
      </c>
      <c r="AP1345" s="358">
        <v>1</v>
      </c>
      <c r="AQ1345" s="358">
        <v>1</v>
      </c>
      <c r="AR1345" s="358">
        <v>1</v>
      </c>
      <c r="AS1345" s="359">
        <v>1</v>
      </c>
      <c r="AT1345" s="364">
        <v>0.0721861525408278</v>
      </c>
      <c r="AU1345" s="361">
        <v>0.181818181818182</v>
      </c>
      <c r="AV1345" s="362">
        <v>0.0512820512820513</v>
      </c>
      <c r="AW1345" s="362">
        <v>0.0652173913043478</v>
      </c>
      <c r="AX1345" s="362">
        <v>0.074501573976915</v>
      </c>
      <c r="AY1345" s="142"/>
      <c r="AZ1345" s="140"/>
    </row>
    <row r="1346" spans="1:52">
      <c r="A1346" s="138"/>
      <c r="B1346" s="142"/>
      <c r="C1346" s="172" t="s">
        <v>1972</v>
      </c>
      <c r="D1346" s="166" t="s">
        <v>26</v>
      </c>
      <c r="E1346" s="166" t="s">
        <v>1973</v>
      </c>
      <c r="F1346" s="167" t="s">
        <v>2542</v>
      </c>
      <c r="G1346" s="195" t="s">
        <v>2543</v>
      </c>
      <c r="H1346" s="195" t="s">
        <v>2543</v>
      </c>
      <c r="I1346" s="195" t="s">
        <v>2543</v>
      </c>
      <c r="J1346" s="195" t="s">
        <v>2543</v>
      </c>
      <c r="K1346" s="168">
        <v>0.9</v>
      </c>
      <c r="L1346" s="169">
        <v>0.971428571428571</v>
      </c>
      <c r="M1346" s="169">
        <v>0.962962962962963</v>
      </c>
      <c r="N1346" s="170">
        <v>0.966666666666667</v>
      </c>
      <c r="O1346" s="170">
        <v>0.895196506550218</v>
      </c>
      <c r="P1346" s="356">
        <v>0.9</v>
      </c>
      <c r="Q1346" s="357">
        <v>0.880715022344448</v>
      </c>
      <c r="R1346" s="169">
        <v>0.952732644017725</v>
      </c>
      <c r="S1346" s="169">
        <v>0.946193474527762</v>
      </c>
      <c r="T1346" s="169">
        <v>0.939466553900609</v>
      </c>
      <c r="U1346" s="356">
        <v>0.9</v>
      </c>
      <c r="V1346" s="169">
        <v>0.908215881746305</v>
      </c>
      <c r="W1346" s="169">
        <v>0.926883308714919</v>
      </c>
      <c r="X1346" s="169">
        <v>0.927876359473383</v>
      </c>
      <c r="Y1346" s="169">
        <v>0.93279456217012</v>
      </c>
      <c r="Z1346" s="356">
        <v>0.92</v>
      </c>
      <c r="AA1346" s="356">
        <v>0.942157953281424</v>
      </c>
      <c r="AB1346" s="356">
        <v>0.953741496598639</v>
      </c>
      <c r="AC1346" s="356">
        <v>0.963</v>
      </c>
      <c r="AD1346" s="356">
        <v>0.959063388679938</v>
      </c>
      <c r="AE1346" s="356">
        <v>0.92</v>
      </c>
      <c r="AF1346" s="169">
        <v>0.997592681752528</v>
      </c>
      <c r="AG1346" s="169">
        <v>0.997683397683398</v>
      </c>
      <c r="AH1346" s="169">
        <v>1</v>
      </c>
      <c r="AI1346" s="169">
        <v>0.995405164737311</v>
      </c>
      <c r="AJ1346" s="356">
        <v>0.92</v>
      </c>
      <c r="AK1346" s="169">
        <v>0.954323348204801</v>
      </c>
      <c r="AL1346" s="169">
        <v>0.95716814159292</v>
      </c>
      <c r="AM1346" s="169">
        <v>0.975254730713246</v>
      </c>
      <c r="AN1346" s="169">
        <v>0.970155781793817</v>
      </c>
      <c r="AO1346" s="168">
        <v>0.99</v>
      </c>
      <c r="AP1346" s="358">
        <v>1</v>
      </c>
      <c r="AQ1346" s="358">
        <v>1</v>
      </c>
      <c r="AR1346" s="358">
        <v>1</v>
      </c>
      <c r="AS1346" s="359">
        <v>1</v>
      </c>
      <c r="AT1346" s="364">
        <v>0.0721861525408278</v>
      </c>
      <c r="AU1346" s="361">
        <v>0.104166666666667</v>
      </c>
      <c r="AV1346" s="362">
        <v>0.0769230769230769</v>
      </c>
      <c r="AW1346" s="362">
        <v>0.114285714285714</v>
      </c>
      <c r="AX1346" s="362">
        <v>0.0736318407960199</v>
      </c>
      <c r="AY1346" s="142"/>
      <c r="AZ1346" s="140"/>
    </row>
    <row r="1347" spans="1:52">
      <c r="A1347" s="138"/>
      <c r="B1347" s="142"/>
      <c r="C1347" s="172" t="s">
        <v>1972</v>
      </c>
      <c r="D1347" s="166" t="s">
        <v>235</v>
      </c>
      <c r="E1347" s="166" t="s">
        <v>1973</v>
      </c>
      <c r="F1347" s="167" t="s">
        <v>2544</v>
      </c>
      <c r="G1347" s="195" t="s">
        <v>2545</v>
      </c>
      <c r="H1347" s="195" t="s">
        <v>2545</v>
      </c>
      <c r="I1347" s="195" t="s">
        <v>2545</v>
      </c>
      <c r="J1347" s="195" t="s">
        <v>2545</v>
      </c>
      <c r="K1347" s="168">
        <v>0.9</v>
      </c>
      <c r="L1347" s="169" t="s">
        <v>40</v>
      </c>
      <c r="M1347" s="169" t="s">
        <v>40</v>
      </c>
      <c r="N1347" s="170" t="s">
        <v>40</v>
      </c>
      <c r="O1347" s="170" t="s">
        <v>40</v>
      </c>
      <c r="P1347" s="356">
        <v>0.9</v>
      </c>
      <c r="Q1347" s="357">
        <v>1</v>
      </c>
      <c r="R1347" s="169">
        <v>0.5</v>
      </c>
      <c r="S1347" s="169">
        <v>0.5</v>
      </c>
      <c r="T1347" s="169">
        <v>0.565217391304348</v>
      </c>
      <c r="U1347" s="356">
        <v>0.9</v>
      </c>
      <c r="V1347" s="169">
        <v>1</v>
      </c>
      <c r="W1347" s="169">
        <v>1</v>
      </c>
      <c r="X1347" s="169">
        <v>1</v>
      </c>
      <c r="Y1347" s="169">
        <v>1</v>
      </c>
      <c r="Z1347" s="356">
        <v>0.92</v>
      </c>
      <c r="AA1347" s="356" t="s">
        <v>40</v>
      </c>
      <c r="AB1347" s="356" t="s">
        <v>40</v>
      </c>
      <c r="AC1347" s="356" t="s">
        <v>40</v>
      </c>
      <c r="AD1347" s="356">
        <v>1</v>
      </c>
      <c r="AE1347" s="356">
        <v>0.92</v>
      </c>
      <c r="AF1347" s="169">
        <v>0.999659516513449</v>
      </c>
      <c r="AG1347" s="169">
        <v>0.998695538742499</v>
      </c>
      <c r="AH1347" s="169">
        <v>0.737173281703775</v>
      </c>
      <c r="AI1347" s="169">
        <v>0.973325283963867</v>
      </c>
      <c r="AJ1347" s="356">
        <v>0.92</v>
      </c>
      <c r="AK1347" s="169">
        <v>1</v>
      </c>
      <c r="AL1347" s="169">
        <v>1</v>
      </c>
      <c r="AM1347" s="169">
        <v>1</v>
      </c>
      <c r="AN1347" s="169">
        <v>1</v>
      </c>
      <c r="AO1347" s="168">
        <v>0.99</v>
      </c>
      <c r="AP1347" s="358">
        <v>1</v>
      </c>
      <c r="AQ1347" s="358">
        <v>1</v>
      </c>
      <c r="AR1347" s="358">
        <v>1</v>
      </c>
      <c r="AS1347" s="359">
        <v>1</v>
      </c>
      <c r="AT1347" s="364">
        <v>0.0721861525408278</v>
      </c>
      <c r="AU1347" s="361" t="s">
        <v>40</v>
      </c>
      <c r="AV1347" s="362" t="s">
        <v>40</v>
      </c>
      <c r="AW1347" s="362" t="s">
        <v>40</v>
      </c>
      <c r="AX1347" s="362" t="s">
        <v>40</v>
      </c>
      <c r="AY1347" s="142"/>
      <c r="AZ1347" s="140"/>
    </row>
    <row r="1348" spans="1:52">
      <c r="A1348" s="138"/>
      <c r="B1348" s="142"/>
      <c r="C1348" s="172" t="s">
        <v>1972</v>
      </c>
      <c r="D1348" s="166" t="s">
        <v>26</v>
      </c>
      <c r="E1348" s="166" t="s">
        <v>1973</v>
      </c>
      <c r="F1348" s="167" t="s">
        <v>2546</v>
      </c>
      <c r="G1348" s="195" t="s">
        <v>2547</v>
      </c>
      <c r="H1348" s="195" t="s">
        <v>2547</v>
      </c>
      <c r="I1348" s="195" t="s">
        <v>2547</v>
      </c>
      <c r="J1348" s="195" t="s">
        <v>2547</v>
      </c>
      <c r="K1348" s="168">
        <v>0.9</v>
      </c>
      <c r="L1348" s="169">
        <v>0.8</v>
      </c>
      <c r="M1348" s="169">
        <v>0.846153846153846</v>
      </c>
      <c r="N1348" s="170">
        <v>1</v>
      </c>
      <c r="O1348" s="170">
        <v>0.870229007633588</v>
      </c>
      <c r="P1348" s="356">
        <v>0.9</v>
      </c>
      <c r="Q1348" s="357">
        <v>0.951014695591323</v>
      </c>
      <c r="R1348" s="169">
        <v>0.939678284182306</v>
      </c>
      <c r="S1348" s="169">
        <v>0.959122632103689</v>
      </c>
      <c r="T1348" s="169">
        <v>0.944544494814631</v>
      </c>
      <c r="U1348" s="356">
        <v>0.9</v>
      </c>
      <c r="V1348" s="169">
        <v>0.87333799860042</v>
      </c>
      <c r="W1348" s="169">
        <v>0.919571045576407</v>
      </c>
      <c r="X1348" s="169">
        <v>0.933200398803589</v>
      </c>
      <c r="Y1348" s="169">
        <v>0.889865242501397</v>
      </c>
      <c r="Z1348" s="356">
        <v>0.92</v>
      </c>
      <c r="AA1348" s="356">
        <v>0.912995594713656</v>
      </c>
      <c r="AB1348" s="356">
        <v>0.914580265095729</v>
      </c>
      <c r="AC1348" s="356">
        <v>0.92057761732852</v>
      </c>
      <c r="AD1348" s="356">
        <v>0.935697399527187</v>
      </c>
      <c r="AE1348" s="356">
        <v>0.92</v>
      </c>
      <c r="AF1348" s="169">
        <v>0.981132075471698</v>
      </c>
      <c r="AG1348" s="169">
        <v>0.995070005915993</v>
      </c>
      <c r="AH1348" s="169">
        <v>0.990805029086132</v>
      </c>
      <c r="AI1348" s="169">
        <v>0.988098423921464</v>
      </c>
      <c r="AJ1348" s="356">
        <v>0.92</v>
      </c>
      <c r="AK1348" s="169">
        <v>0.936243046640993</v>
      </c>
      <c r="AL1348" s="169">
        <v>0.942456140350877</v>
      </c>
      <c r="AM1348" s="169">
        <v>0.952472703917791</v>
      </c>
      <c r="AN1348" s="169">
        <v>0.959652180431401</v>
      </c>
      <c r="AO1348" s="168">
        <v>0.99</v>
      </c>
      <c r="AP1348" s="358">
        <v>1</v>
      </c>
      <c r="AQ1348" s="358">
        <v>1</v>
      </c>
      <c r="AR1348" s="358">
        <v>1</v>
      </c>
      <c r="AS1348" s="359">
        <v>1</v>
      </c>
      <c r="AT1348" s="364">
        <v>0.0721861525408278</v>
      </c>
      <c r="AU1348" s="361">
        <v>0</v>
      </c>
      <c r="AV1348" s="362">
        <v>0</v>
      </c>
      <c r="AW1348" s="362">
        <v>0</v>
      </c>
      <c r="AX1348" s="362">
        <v>0.048582995951417</v>
      </c>
      <c r="AY1348" s="142"/>
      <c r="AZ1348" s="140"/>
    </row>
    <row r="1349" spans="1:52">
      <c r="A1349" s="138"/>
      <c r="B1349" s="142"/>
      <c r="C1349" s="172" t="s">
        <v>1972</v>
      </c>
      <c r="D1349" s="166" t="s">
        <v>26</v>
      </c>
      <c r="E1349" s="166" t="s">
        <v>1973</v>
      </c>
      <c r="F1349" s="167" t="s">
        <v>2548</v>
      </c>
      <c r="G1349" s="195" t="s">
        <v>2549</v>
      </c>
      <c r="H1349" s="195" t="s">
        <v>2549</v>
      </c>
      <c r="I1349" s="195" t="s">
        <v>2549</v>
      </c>
      <c r="J1349" s="195" t="s">
        <v>2549</v>
      </c>
      <c r="K1349" s="168">
        <v>0.9</v>
      </c>
      <c r="L1349" s="169">
        <v>0.96875</v>
      </c>
      <c r="M1349" s="169">
        <v>0.96</v>
      </c>
      <c r="N1349" s="170">
        <v>0.966666666666667</v>
      </c>
      <c r="O1349" s="170">
        <v>0.949352179034158</v>
      </c>
      <c r="P1349" s="356">
        <v>0.9</v>
      </c>
      <c r="Q1349" s="357">
        <v>0.96004746835443</v>
      </c>
      <c r="R1349" s="169">
        <v>0.969721767594108</v>
      </c>
      <c r="S1349" s="169">
        <v>0.970695970695971</v>
      </c>
      <c r="T1349" s="169">
        <v>0.948253762005935</v>
      </c>
      <c r="U1349" s="356">
        <v>0.9</v>
      </c>
      <c r="V1349" s="169">
        <v>0.920490506329114</v>
      </c>
      <c r="W1349" s="169">
        <v>0.937806873977087</v>
      </c>
      <c r="X1349" s="169">
        <v>0.953601953601954</v>
      </c>
      <c r="Y1349" s="169">
        <v>0.930431423504416</v>
      </c>
      <c r="Z1349" s="356">
        <v>0.92</v>
      </c>
      <c r="AA1349" s="356">
        <v>0.954085077650236</v>
      </c>
      <c r="AB1349" s="356">
        <v>0.930974978429681</v>
      </c>
      <c r="AC1349" s="356">
        <v>0.941351888667992</v>
      </c>
      <c r="AD1349" s="356">
        <v>0.956453458968831</v>
      </c>
      <c r="AE1349" s="356">
        <v>0.92</v>
      </c>
      <c r="AF1349" s="169">
        <v>0.989341983317887</v>
      </c>
      <c r="AG1349" s="169">
        <v>0.991787639983409</v>
      </c>
      <c r="AH1349" s="169">
        <v>0.98553018313362</v>
      </c>
      <c r="AI1349" s="169">
        <v>0.949930520433867</v>
      </c>
      <c r="AJ1349" s="356">
        <v>0.92</v>
      </c>
      <c r="AK1349" s="169">
        <v>0.962344139650873</v>
      </c>
      <c r="AL1349" s="169">
        <v>0.949181016379672</v>
      </c>
      <c r="AM1349" s="169">
        <v>0.963313161875946</v>
      </c>
      <c r="AN1349" s="169">
        <v>0.972104773582512</v>
      </c>
      <c r="AO1349" s="168">
        <v>0.99</v>
      </c>
      <c r="AP1349" s="358">
        <v>1</v>
      </c>
      <c r="AQ1349" s="358">
        <v>1</v>
      </c>
      <c r="AR1349" s="358">
        <v>1</v>
      </c>
      <c r="AS1349" s="359">
        <v>1</v>
      </c>
      <c r="AT1349" s="364">
        <v>0.0721861525408278</v>
      </c>
      <c r="AU1349" s="361">
        <v>0</v>
      </c>
      <c r="AV1349" s="362">
        <v>0.105263157894737</v>
      </c>
      <c r="AW1349" s="362">
        <v>0</v>
      </c>
      <c r="AX1349" s="362">
        <v>0.059190031152648</v>
      </c>
      <c r="AY1349" s="142"/>
      <c r="AZ1349" s="140"/>
    </row>
    <row r="1350" spans="1:52">
      <c r="A1350" s="138"/>
      <c r="B1350" s="142"/>
      <c r="C1350" s="172" t="s">
        <v>1972</v>
      </c>
      <c r="D1350" s="166" t="s">
        <v>235</v>
      </c>
      <c r="E1350" s="166" t="s">
        <v>1973</v>
      </c>
      <c r="F1350" s="167" t="s">
        <v>2550</v>
      </c>
      <c r="G1350" s="195" t="s">
        <v>2551</v>
      </c>
      <c r="H1350" s="195" t="s">
        <v>2551</v>
      </c>
      <c r="I1350" s="195" t="s">
        <v>2551</v>
      </c>
      <c r="J1350" s="195" t="s">
        <v>2551</v>
      </c>
      <c r="K1350" s="168">
        <v>0.9</v>
      </c>
      <c r="L1350" s="169" t="s">
        <v>40</v>
      </c>
      <c r="M1350" s="169" t="s">
        <v>40</v>
      </c>
      <c r="N1350" s="170" t="s">
        <v>40</v>
      </c>
      <c r="O1350" s="170" t="s">
        <v>40</v>
      </c>
      <c r="P1350" s="356">
        <v>0.9</v>
      </c>
      <c r="Q1350" s="357">
        <v>1</v>
      </c>
      <c r="R1350" s="169">
        <v>0.995433789954338</v>
      </c>
      <c r="S1350" s="169">
        <v>1</v>
      </c>
      <c r="T1350" s="169">
        <v>0.997005988023952</v>
      </c>
      <c r="U1350" s="356">
        <v>0.9</v>
      </c>
      <c r="V1350" s="169">
        <v>1</v>
      </c>
      <c r="W1350" s="169">
        <v>1</v>
      </c>
      <c r="X1350" s="169">
        <v>1</v>
      </c>
      <c r="Y1350" s="169">
        <v>0.999625748502994</v>
      </c>
      <c r="Z1350" s="356">
        <v>0.92</v>
      </c>
      <c r="AA1350" s="356">
        <v>1</v>
      </c>
      <c r="AB1350" s="356">
        <v>1</v>
      </c>
      <c r="AC1350" s="356">
        <v>1</v>
      </c>
      <c r="AD1350" s="356">
        <v>1</v>
      </c>
      <c r="AE1350" s="356">
        <v>0.92</v>
      </c>
      <c r="AF1350" s="169">
        <v>0.998697775366251</v>
      </c>
      <c r="AG1350" s="169">
        <v>0.99494612377229</v>
      </c>
      <c r="AH1350" s="169">
        <v>0.98829660784493</v>
      </c>
      <c r="AI1350" s="169">
        <v>0.993741951276621</v>
      </c>
      <c r="AJ1350" s="356">
        <v>0.92</v>
      </c>
      <c r="AK1350" s="169">
        <v>1</v>
      </c>
      <c r="AL1350" s="169">
        <v>1</v>
      </c>
      <c r="AM1350" s="169">
        <v>1</v>
      </c>
      <c r="AN1350" s="169">
        <v>1</v>
      </c>
      <c r="AO1350" s="168">
        <v>0.99</v>
      </c>
      <c r="AP1350" s="358">
        <v>1</v>
      </c>
      <c r="AQ1350" s="358">
        <v>1</v>
      </c>
      <c r="AR1350" s="358">
        <v>1</v>
      </c>
      <c r="AS1350" s="359">
        <v>1</v>
      </c>
      <c r="AT1350" s="364">
        <v>0.0721861525408278</v>
      </c>
      <c r="AU1350" s="361" t="s">
        <v>40</v>
      </c>
      <c r="AV1350" s="362" t="s">
        <v>40</v>
      </c>
      <c r="AW1350" s="362" t="s">
        <v>40</v>
      </c>
      <c r="AX1350" s="362">
        <v>0</v>
      </c>
      <c r="AY1350" s="142"/>
      <c r="AZ1350" s="140"/>
    </row>
    <row r="1351" spans="1:52">
      <c r="A1351" s="138"/>
      <c r="B1351" s="142"/>
      <c r="C1351" s="172" t="s">
        <v>1972</v>
      </c>
      <c r="D1351" s="166" t="s">
        <v>26</v>
      </c>
      <c r="E1351" s="166" t="s">
        <v>1973</v>
      </c>
      <c r="F1351" s="167" t="s">
        <v>2552</v>
      </c>
      <c r="G1351" s="195" t="s">
        <v>2553</v>
      </c>
      <c r="H1351" s="195" t="s">
        <v>2553</v>
      </c>
      <c r="I1351" s="195" t="s">
        <v>2553</v>
      </c>
      <c r="J1351" s="195" t="s">
        <v>2553</v>
      </c>
      <c r="K1351" s="168">
        <v>0.9</v>
      </c>
      <c r="L1351" s="169">
        <v>0.925925925925926</v>
      </c>
      <c r="M1351" s="169">
        <v>0.95</v>
      </c>
      <c r="N1351" s="170">
        <v>0.916666666666667</v>
      </c>
      <c r="O1351" s="170">
        <v>0.937409024745269</v>
      </c>
      <c r="P1351" s="356">
        <v>0.9</v>
      </c>
      <c r="Q1351" s="357">
        <v>0.969420356001826</v>
      </c>
      <c r="R1351" s="169">
        <v>0.955147808358818</v>
      </c>
      <c r="S1351" s="169">
        <v>0.841307814992026</v>
      </c>
      <c r="T1351" s="169">
        <v>0.957680415623751</v>
      </c>
      <c r="U1351" s="356">
        <v>0.9</v>
      </c>
      <c r="V1351" s="169">
        <v>0.841624828845276</v>
      </c>
      <c r="W1351" s="169">
        <v>0.902140672782875</v>
      </c>
      <c r="X1351" s="169">
        <v>0.933014354066986</v>
      </c>
      <c r="Y1351" s="169">
        <v>0.91031276949288</v>
      </c>
      <c r="Z1351" s="356">
        <v>0.92</v>
      </c>
      <c r="AA1351" s="356">
        <v>0.942811755361398</v>
      </c>
      <c r="AB1351" s="356">
        <v>0.96124763705104</v>
      </c>
      <c r="AC1351" s="356">
        <v>0.955314009661836</v>
      </c>
      <c r="AD1351" s="356">
        <v>0.958268693763574</v>
      </c>
      <c r="AE1351" s="356">
        <v>0.92</v>
      </c>
      <c r="AF1351" s="169">
        <v>0.99727241732015</v>
      </c>
      <c r="AG1351" s="169">
        <v>0.997099581050596</v>
      </c>
      <c r="AH1351" s="169">
        <v>0.997520661157025</v>
      </c>
      <c r="AI1351" s="169">
        <v>0.997354605577146</v>
      </c>
      <c r="AJ1351" s="356">
        <v>0.92</v>
      </c>
      <c r="AK1351" s="169">
        <v>0.950724637681159</v>
      </c>
      <c r="AL1351" s="169">
        <v>0.965179009318293</v>
      </c>
      <c r="AM1351" s="169">
        <v>0.97168905950096</v>
      </c>
      <c r="AN1351" s="169">
        <v>0.971207601093033</v>
      </c>
      <c r="AO1351" s="168">
        <v>0.99</v>
      </c>
      <c r="AP1351" s="358">
        <v>1</v>
      </c>
      <c r="AQ1351" s="358">
        <v>1</v>
      </c>
      <c r="AR1351" s="358">
        <v>1</v>
      </c>
      <c r="AS1351" s="359">
        <v>1</v>
      </c>
      <c r="AT1351" s="364">
        <v>0.0721861525408278</v>
      </c>
      <c r="AU1351" s="361">
        <v>0.219512195121951</v>
      </c>
      <c r="AV1351" s="362">
        <v>0</v>
      </c>
      <c r="AW1351" s="362">
        <v>0.0384615384615385</v>
      </c>
      <c r="AX1351" s="362">
        <v>0.0642750373692078</v>
      </c>
      <c r="AY1351" s="142"/>
      <c r="AZ1351" s="140"/>
    </row>
    <row r="1352" spans="1:52">
      <c r="A1352" s="138"/>
      <c r="B1352" s="142"/>
      <c r="C1352" s="172" t="s">
        <v>1972</v>
      </c>
      <c r="D1352" s="166" t="s">
        <v>26</v>
      </c>
      <c r="E1352" s="166" t="s">
        <v>1973</v>
      </c>
      <c r="F1352" s="167" t="s">
        <v>2554</v>
      </c>
      <c r="G1352" s="195" t="s">
        <v>2555</v>
      </c>
      <c r="H1352" s="195" t="s">
        <v>2555</v>
      </c>
      <c r="I1352" s="195" t="s">
        <v>2555</v>
      </c>
      <c r="J1352" s="195" t="s">
        <v>2555</v>
      </c>
      <c r="K1352" s="168">
        <v>0.9</v>
      </c>
      <c r="L1352" s="169">
        <v>0.930232558139535</v>
      </c>
      <c r="M1352" s="169">
        <v>0.970588235294118</v>
      </c>
      <c r="N1352" s="170">
        <v>0.973684210526316</v>
      </c>
      <c r="O1352" s="170">
        <v>0.944202266782912</v>
      </c>
      <c r="P1352" s="356">
        <v>0.9</v>
      </c>
      <c r="Q1352" s="357">
        <v>0.93144260830728</v>
      </c>
      <c r="R1352" s="169">
        <v>0.96888063167673</v>
      </c>
      <c r="S1352" s="169">
        <v>0.948628948281847</v>
      </c>
      <c r="T1352" s="169">
        <v>0.938435429590496</v>
      </c>
      <c r="U1352" s="356">
        <v>0.9</v>
      </c>
      <c r="V1352" s="169">
        <v>0.936578829834748</v>
      </c>
      <c r="W1352" s="169">
        <v>0.939154667905248</v>
      </c>
      <c r="X1352" s="169">
        <v>0.939257202360292</v>
      </c>
      <c r="Y1352" s="169">
        <v>0.930621206746119</v>
      </c>
      <c r="Z1352" s="356">
        <v>0.92</v>
      </c>
      <c r="AA1352" s="356">
        <v>0.947291361639824</v>
      </c>
      <c r="AB1352" s="356">
        <v>0.95552223888056</v>
      </c>
      <c r="AC1352" s="356">
        <v>0.954335260115607</v>
      </c>
      <c r="AD1352" s="356">
        <v>0.960787097506957</v>
      </c>
      <c r="AE1352" s="356">
        <v>0.92</v>
      </c>
      <c r="AF1352" s="169">
        <v>0.99898442789438</v>
      </c>
      <c r="AG1352" s="169">
        <v>0.999275712216321</v>
      </c>
      <c r="AH1352" s="169">
        <v>1</v>
      </c>
      <c r="AI1352" s="169">
        <v>0.998936014088641</v>
      </c>
      <c r="AJ1352" s="356">
        <v>0.92</v>
      </c>
      <c r="AK1352" s="169">
        <v>0.965187239944521</v>
      </c>
      <c r="AL1352" s="169">
        <v>0.963666987487969</v>
      </c>
      <c r="AM1352" s="169">
        <v>0.970939058772501</v>
      </c>
      <c r="AN1352" s="169">
        <v>0.972858524414739</v>
      </c>
      <c r="AO1352" s="168">
        <v>0.99</v>
      </c>
      <c r="AP1352" s="358">
        <v>1</v>
      </c>
      <c r="AQ1352" s="358">
        <v>1</v>
      </c>
      <c r="AR1352" s="358">
        <v>1</v>
      </c>
      <c r="AS1352" s="359">
        <v>1</v>
      </c>
      <c r="AT1352" s="364">
        <v>0.0721861525408278</v>
      </c>
      <c r="AU1352" s="361">
        <v>0.371428571428571</v>
      </c>
      <c r="AV1352" s="362">
        <v>0.114754098360656</v>
      </c>
      <c r="AW1352" s="362">
        <v>0.03125</v>
      </c>
      <c r="AX1352" s="362">
        <v>0.0846883468834688</v>
      </c>
      <c r="AY1352" s="142"/>
      <c r="AZ1352" s="140"/>
    </row>
    <row r="1353" spans="1:52">
      <c r="A1353" s="138"/>
      <c r="B1353" s="142"/>
      <c r="C1353" s="172" t="s">
        <v>1972</v>
      </c>
      <c r="D1353" s="166" t="s">
        <v>26</v>
      </c>
      <c r="E1353" s="166" t="s">
        <v>1973</v>
      </c>
      <c r="F1353" s="167" t="s">
        <v>2556</v>
      </c>
      <c r="G1353" s="195" t="s">
        <v>2557</v>
      </c>
      <c r="H1353" s="195" t="s">
        <v>2557</v>
      </c>
      <c r="I1353" s="195" t="s">
        <v>2557</v>
      </c>
      <c r="J1353" s="195" t="s">
        <v>2557</v>
      </c>
      <c r="K1353" s="168">
        <v>0.9</v>
      </c>
      <c r="L1353" s="169">
        <v>0.96</v>
      </c>
      <c r="M1353" s="169">
        <v>0.95</v>
      </c>
      <c r="N1353" s="170">
        <v>0.956521739130435</v>
      </c>
      <c r="O1353" s="170">
        <v>0.986706056129985</v>
      </c>
      <c r="P1353" s="356">
        <v>0.9</v>
      </c>
      <c r="Q1353" s="357">
        <v>0.97840616966581</v>
      </c>
      <c r="R1353" s="169">
        <v>0.965217391304348</v>
      </c>
      <c r="S1353" s="169">
        <v>0.974760661444734</v>
      </c>
      <c r="T1353" s="169">
        <v>0.983553997324353</v>
      </c>
      <c r="U1353" s="356">
        <v>0.9</v>
      </c>
      <c r="V1353" s="169">
        <v>0.951156812339332</v>
      </c>
      <c r="W1353" s="169">
        <v>0.940217391304348</v>
      </c>
      <c r="X1353" s="169">
        <v>0.955613577023499</v>
      </c>
      <c r="Y1353" s="169">
        <v>0.92736541034276</v>
      </c>
      <c r="Z1353" s="356">
        <v>0.92</v>
      </c>
      <c r="AA1353" s="356">
        <v>0.963886500429923</v>
      </c>
      <c r="AB1353" s="356">
        <v>0.954320987654321</v>
      </c>
      <c r="AC1353" s="356">
        <v>0.969655172413793</v>
      </c>
      <c r="AD1353" s="356">
        <v>0.954333982248325</v>
      </c>
      <c r="AE1353" s="356">
        <v>0.92</v>
      </c>
      <c r="AF1353" s="169">
        <v>1</v>
      </c>
      <c r="AG1353" s="169">
        <v>0.999374413512668</v>
      </c>
      <c r="AH1353" s="169">
        <v>1</v>
      </c>
      <c r="AI1353" s="169">
        <v>0.999489802116106</v>
      </c>
      <c r="AJ1353" s="356">
        <v>0.92</v>
      </c>
      <c r="AK1353" s="169">
        <v>0.972329472329472</v>
      </c>
      <c r="AL1353" s="169">
        <v>0.958983246678221</v>
      </c>
      <c r="AM1353" s="169">
        <v>0.978655282817503</v>
      </c>
      <c r="AN1353" s="169">
        <v>0.965592594603399</v>
      </c>
      <c r="AO1353" s="168">
        <v>0.99</v>
      </c>
      <c r="AP1353" s="358">
        <v>1</v>
      </c>
      <c r="AQ1353" s="358">
        <v>1</v>
      </c>
      <c r="AR1353" s="358">
        <v>1</v>
      </c>
      <c r="AS1353" s="359">
        <v>1</v>
      </c>
      <c r="AT1353" s="364">
        <v>0.0721861525408278</v>
      </c>
      <c r="AU1353" s="361">
        <v>0.258064516129032</v>
      </c>
      <c r="AV1353" s="362">
        <v>0.0416666666666667</v>
      </c>
      <c r="AW1353" s="362">
        <v>0.0434782608695652</v>
      </c>
      <c r="AX1353" s="362">
        <v>0.0714285714285714</v>
      </c>
      <c r="AY1353" s="142"/>
      <c r="AZ1353" s="140"/>
    </row>
    <row r="1354" spans="1:52">
      <c r="A1354" s="138"/>
      <c r="B1354" s="142"/>
      <c r="C1354" s="172" t="s">
        <v>1972</v>
      </c>
      <c r="D1354" s="166" t="s">
        <v>26</v>
      </c>
      <c r="E1354" s="166" t="s">
        <v>1973</v>
      </c>
      <c r="F1354" s="167" t="s">
        <v>2558</v>
      </c>
      <c r="G1354" s="195" t="s">
        <v>2559</v>
      </c>
      <c r="H1354" s="195" t="s">
        <v>2559</v>
      </c>
      <c r="I1354" s="195" t="s">
        <v>2559</v>
      </c>
      <c r="J1354" s="195" t="s">
        <v>2559</v>
      </c>
      <c r="K1354" s="168">
        <v>0.9</v>
      </c>
      <c r="L1354" s="169">
        <v>0.962962962962963</v>
      </c>
      <c r="M1354" s="169">
        <v>0.916666666666667</v>
      </c>
      <c r="N1354" s="170">
        <v>0.92</v>
      </c>
      <c r="O1354" s="170">
        <v>0.953551912568306</v>
      </c>
      <c r="P1354" s="356">
        <v>0.9</v>
      </c>
      <c r="Q1354" s="357">
        <v>0.968952575912658</v>
      </c>
      <c r="R1354" s="169">
        <v>0.963847643641059</v>
      </c>
      <c r="S1354" s="169">
        <v>0.969286359530262</v>
      </c>
      <c r="T1354" s="169">
        <v>0.970651922265045</v>
      </c>
      <c r="U1354" s="356">
        <v>0.9</v>
      </c>
      <c r="V1354" s="169">
        <v>0.930399181166837</v>
      </c>
      <c r="W1354" s="169">
        <v>0.945125887669464</v>
      </c>
      <c r="X1354" s="169">
        <v>0.953477868112014</v>
      </c>
      <c r="Y1354" s="169">
        <v>0.952593661904697</v>
      </c>
      <c r="Z1354" s="356">
        <v>0.92</v>
      </c>
      <c r="AA1354" s="356">
        <v>0</v>
      </c>
      <c r="AB1354" s="356" t="s">
        <v>40</v>
      </c>
      <c r="AC1354" s="356" t="s">
        <v>40</v>
      </c>
      <c r="AD1354" s="356">
        <v>0</v>
      </c>
      <c r="AE1354" s="356">
        <v>0.92</v>
      </c>
      <c r="AF1354" s="169">
        <v>1</v>
      </c>
      <c r="AG1354" s="169">
        <v>0.992107340173639</v>
      </c>
      <c r="AH1354" s="169">
        <v>0.996438112199466</v>
      </c>
      <c r="AI1354" s="169">
        <v>0.993144741409233</v>
      </c>
      <c r="AJ1354" s="356">
        <v>0.92</v>
      </c>
      <c r="AK1354" s="169">
        <v>0.975809199318569</v>
      </c>
      <c r="AL1354" s="169">
        <v>0.96901226597805</v>
      </c>
      <c r="AM1354" s="169">
        <v>0.985546522131888</v>
      </c>
      <c r="AN1354" s="169">
        <v>0.984748832332475</v>
      </c>
      <c r="AO1354" s="168">
        <v>0.99</v>
      </c>
      <c r="AP1354" s="358">
        <v>1</v>
      </c>
      <c r="AQ1354" s="358">
        <v>1</v>
      </c>
      <c r="AR1354" s="358">
        <v>1</v>
      </c>
      <c r="AS1354" s="359">
        <v>1</v>
      </c>
      <c r="AT1354" s="364">
        <v>0.0721861525408278</v>
      </c>
      <c r="AU1354" s="361">
        <v>0.263157894736842</v>
      </c>
      <c r="AV1354" s="362">
        <v>0</v>
      </c>
      <c r="AW1354" s="362">
        <v>0.111111111111111</v>
      </c>
      <c r="AX1354" s="362">
        <v>0.0676328502415459</v>
      </c>
      <c r="AY1354" s="142"/>
      <c r="AZ1354" s="140"/>
    </row>
    <row r="1355" spans="1:52">
      <c r="A1355" s="138"/>
      <c r="B1355" s="142"/>
      <c r="C1355" s="172" t="s">
        <v>1972</v>
      </c>
      <c r="D1355" s="166" t="s">
        <v>26</v>
      </c>
      <c r="E1355" s="166" t="s">
        <v>1973</v>
      </c>
      <c r="F1355" s="167" t="s">
        <v>2560</v>
      </c>
      <c r="G1355" s="195" t="s">
        <v>2561</v>
      </c>
      <c r="H1355" s="195" t="s">
        <v>2561</v>
      </c>
      <c r="I1355" s="195" t="s">
        <v>2561</v>
      </c>
      <c r="J1355" s="195" t="s">
        <v>2561</v>
      </c>
      <c r="K1355" s="168">
        <v>0.9</v>
      </c>
      <c r="L1355" s="169">
        <v>1</v>
      </c>
      <c r="M1355" s="169">
        <v>1</v>
      </c>
      <c r="N1355" s="170">
        <v>1</v>
      </c>
      <c r="O1355" s="170">
        <v>0.957142857142857</v>
      </c>
      <c r="P1355" s="356">
        <v>0.9</v>
      </c>
      <c r="Q1355" s="357">
        <v>0.962365591397849</v>
      </c>
      <c r="R1355" s="169">
        <v>0.970149253731343</v>
      </c>
      <c r="S1355" s="169">
        <v>0.955610357583231</v>
      </c>
      <c r="T1355" s="169">
        <v>0.954253234025872</v>
      </c>
      <c r="U1355" s="356">
        <v>0.9</v>
      </c>
      <c r="V1355" s="169">
        <v>0.939068100358423</v>
      </c>
      <c r="W1355" s="169">
        <v>0.961194029850746</v>
      </c>
      <c r="X1355" s="169">
        <v>0.965474722564735</v>
      </c>
      <c r="Y1355" s="169">
        <v>0.938259506076049</v>
      </c>
      <c r="Z1355" s="356">
        <v>0.92</v>
      </c>
      <c r="AA1355" s="356">
        <v>0.960106382978723</v>
      </c>
      <c r="AB1355" s="356">
        <v>0.956076134699854</v>
      </c>
      <c r="AC1355" s="356">
        <v>0.961847389558233</v>
      </c>
      <c r="AD1355" s="356">
        <v>0.954092827004219</v>
      </c>
      <c r="AE1355" s="356">
        <v>0.92</v>
      </c>
      <c r="AF1355" s="169">
        <v>0.9991391184573</v>
      </c>
      <c r="AG1355" s="169">
        <v>0.996334555148284</v>
      </c>
      <c r="AH1355" s="169">
        <v>0.993243243243243</v>
      </c>
      <c r="AI1355" s="169">
        <v>0.956893719842029</v>
      </c>
      <c r="AJ1355" s="356">
        <v>0.92</v>
      </c>
      <c r="AK1355" s="169">
        <v>0.968415417558886</v>
      </c>
      <c r="AL1355" s="169">
        <v>0.968242245199409</v>
      </c>
      <c r="AM1355" s="169">
        <v>0.975572519083969</v>
      </c>
      <c r="AN1355" s="169">
        <v>0.966389466389466</v>
      </c>
      <c r="AO1355" s="168">
        <v>0.99</v>
      </c>
      <c r="AP1355" s="358">
        <v>1</v>
      </c>
      <c r="AQ1355" s="358">
        <v>1</v>
      </c>
      <c r="AR1355" s="358">
        <v>1</v>
      </c>
      <c r="AS1355" s="359">
        <v>1</v>
      </c>
      <c r="AT1355" s="364">
        <v>0.0721861525408278</v>
      </c>
      <c r="AU1355" s="361">
        <v>0.384615384615385</v>
      </c>
      <c r="AV1355" s="362">
        <v>0</v>
      </c>
      <c r="AW1355" s="362">
        <v>0</v>
      </c>
      <c r="AX1355" s="362">
        <v>0.0701754385964912</v>
      </c>
      <c r="AY1355" s="142"/>
      <c r="AZ1355" s="140"/>
    </row>
    <row r="1356" spans="1:52">
      <c r="A1356" s="138"/>
      <c r="B1356" s="142"/>
      <c r="C1356" s="172" t="s">
        <v>1972</v>
      </c>
      <c r="D1356" s="166" t="s">
        <v>26</v>
      </c>
      <c r="E1356" s="166" t="s">
        <v>1973</v>
      </c>
      <c r="F1356" s="167" t="s">
        <v>2562</v>
      </c>
      <c r="G1356" s="195" t="s">
        <v>2563</v>
      </c>
      <c r="H1356" s="195" t="s">
        <v>2563</v>
      </c>
      <c r="I1356" s="195" t="s">
        <v>2563</v>
      </c>
      <c r="J1356" s="195" t="s">
        <v>2563</v>
      </c>
      <c r="K1356" s="168">
        <v>0.9</v>
      </c>
      <c r="L1356" s="169">
        <v>0.941176470588235</v>
      </c>
      <c r="M1356" s="169">
        <v>0.96551724137931</v>
      </c>
      <c r="N1356" s="170">
        <v>0.84375</v>
      </c>
      <c r="O1356" s="170">
        <v>0.95021186440678</v>
      </c>
      <c r="P1356" s="356">
        <v>0.9</v>
      </c>
      <c r="Q1356" s="357">
        <v>0.964687621265037</v>
      </c>
      <c r="R1356" s="169">
        <v>0.962457337883959</v>
      </c>
      <c r="S1356" s="169">
        <v>0.959208158368326</v>
      </c>
      <c r="T1356" s="169">
        <v>0.96643243679832</v>
      </c>
      <c r="U1356" s="356">
        <v>0.9</v>
      </c>
      <c r="V1356" s="169">
        <v>0.938688397361273</v>
      </c>
      <c r="W1356" s="169">
        <v>0.940273037542662</v>
      </c>
      <c r="X1356" s="169">
        <v>0.906418716256749</v>
      </c>
      <c r="Y1356" s="169">
        <v>0.93952023261449</v>
      </c>
      <c r="Z1356" s="356">
        <v>0.92</v>
      </c>
      <c r="AA1356" s="356">
        <v>0.945961995249406</v>
      </c>
      <c r="AB1356" s="356">
        <v>0.945637583892617</v>
      </c>
      <c r="AC1356" s="356">
        <v>0.955827067669173</v>
      </c>
      <c r="AD1356" s="356">
        <v>0.955881701863904</v>
      </c>
      <c r="AE1356" s="356">
        <v>0.92</v>
      </c>
      <c r="AF1356" s="169">
        <v>0.999421965317919</v>
      </c>
      <c r="AG1356" s="169">
        <v>0.994318181818182</v>
      </c>
      <c r="AH1356" s="169">
        <v>1</v>
      </c>
      <c r="AI1356" s="169">
        <v>0.998893135350751</v>
      </c>
      <c r="AJ1356" s="356">
        <v>0.92</v>
      </c>
      <c r="AK1356" s="169">
        <v>0.964796996010326</v>
      </c>
      <c r="AL1356" s="169">
        <v>0.959804658151766</v>
      </c>
      <c r="AM1356" s="169">
        <v>0.968875869644819</v>
      </c>
      <c r="AN1356" s="169">
        <v>0.971591864178854</v>
      </c>
      <c r="AO1356" s="168">
        <v>0.99</v>
      </c>
      <c r="AP1356" s="358">
        <v>1</v>
      </c>
      <c r="AQ1356" s="358">
        <v>1</v>
      </c>
      <c r="AR1356" s="358">
        <v>1</v>
      </c>
      <c r="AS1356" s="359">
        <v>1</v>
      </c>
      <c r="AT1356" s="364">
        <v>0.0721861525408278</v>
      </c>
      <c r="AU1356" s="361">
        <v>0.35</v>
      </c>
      <c r="AV1356" s="362">
        <v>0</v>
      </c>
      <c r="AW1356" s="362">
        <v>0.0625</v>
      </c>
      <c r="AX1356" s="362">
        <v>0.0687285223367698</v>
      </c>
      <c r="AY1356" s="142"/>
      <c r="AZ1356" s="140"/>
    </row>
    <row r="1357" spans="1:52">
      <c r="A1357" s="138"/>
      <c r="B1357" s="142"/>
      <c r="C1357" s="172" t="s">
        <v>1972</v>
      </c>
      <c r="D1357" s="166" t="s">
        <v>26</v>
      </c>
      <c r="E1357" s="166" t="s">
        <v>1973</v>
      </c>
      <c r="F1357" s="167" t="s">
        <v>2564</v>
      </c>
      <c r="G1357" s="195" t="s">
        <v>2565</v>
      </c>
      <c r="H1357" s="195" t="s">
        <v>2565</v>
      </c>
      <c r="I1357" s="195" t="s">
        <v>2565</v>
      </c>
      <c r="J1357" s="195" t="s">
        <v>2565</v>
      </c>
      <c r="K1357" s="168">
        <v>0.9</v>
      </c>
      <c r="L1357" s="169">
        <v>0.955555555555556</v>
      </c>
      <c r="M1357" s="169">
        <v>0.863636363636364</v>
      </c>
      <c r="N1357" s="170">
        <v>0.925</v>
      </c>
      <c r="O1357" s="170">
        <v>0.930359937402191</v>
      </c>
      <c r="P1357" s="356">
        <v>0.9</v>
      </c>
      <c r="Q1357" s="357">
        <v>0.975275463585058</v>
      </c>
      <c r="R1357" s="169">
        <v>0.974904528096017</v>
      </c>
      <c r="S1357" s="169">
        <v>0.982378854625551</v>
      </c>
      <c r="T1357" s="169">
        <v>0.974412287467722</v>
      </c>
      <c r="U1357" s="356">
        <v>0.9</v>
      </c>
      <c r="V1357" s="169">
        <v>0.93765116904058</v>
      </c>
      <c r="W1357" s="169">
        <v>0.947081287506819</v>
      </c>
      <c r="X1357" s="169">
        <v>0.94873848618342</v>
      </c>
      <c r="Y1357" s="169">
        <v>0.943593011167376</v>
      </c>
      <c r="Z1357" s="356">
        <v>0.92</v>
      </c>
      <c r="AA1357" s="356">
        <v>0.93970893970894</v>
      </c>
      <c r="AB1357" s="356">
        <v>0.95136186770428</v>
      </c>
      <c r="AC1357" s="356">
        <v>0.937410071942446</v>
      </c>
      <c r="AD1357" s="356">
        <v>0.951329873499838</v>
      </c>
      <c r="AE1357" s="356">
        <v>0.92</v>
      </c>
      <c r="AF1357" s="169">
        <v>0.952928870292887</v>
      </c>
      <c r="AG1357" s="169">
        <v>0.996760259179266</v>
      </c>
      <c r="AH1357" s="169">
        <v>0.997887323943662</v>
      </c>
      <c r="AI1357" s="169">
        <v>0.990155893601331</v>
      </c>
      <c r="AJ1357" s="356">
        <v>0.92</v>
      </c>
      <c r="AK1357" s="169">
        <v>0.958374142997062</v>
      </c>
      <c r="AL1357" s="169">
        <v>0.963753213367609</v>
      </c>
      <c r="AM1357" s="169">
        <v>0.962953434525341</v>
      </c>
      <c r="AN1357" s="169">
        <v>0.969429482683324</v>
      </c>
      <c r="AO1357" s="168">
        <v>0.99</v>
      </c>
      <c r="AP1357" s="358">
        <v>1</v>
      </c>
      <c r="AQ1357" s="358">
        <v>1</v>
      </c>
      <c r="AR1357" s="358">
        <v>1</v>
      </c>
      <c r="AS1357" s="359">
        <v>1</v>
      </c>
      <c r="AT1357" s="364">
        <v>0.0721861525408278</v>
      </c>
      <c r="AU1357" s="361">
        <v>0.477272727272727</v>
      </c>
      <c r="AV1357" s="362">
        <v>0.0888888888888889</v>
      </c>
      <c r="AW1357" s="362">
        <v>0.0476190476190476</v>
      </c>
      <c r="AX1357" s="362">
        <v>0.0783582089552239</v>
      </c>
      <c r="AY1357" s="142"/>
      <c r="AZ1357" s="140"/>
    </row>
    <row r="1358" spans="1:52">
      <c r="A1358" s="138"/>
      <c r="B1358" s="142"/>
      <c r="C1358" s="172" t="s">
        <v>1972</v>
      </c>
      <c r="D1358" s="166" t="s">
        <v>26</v>
      </c>
      <c r="E1358" s="166" t="s">
        <v>1973</v>
      </c>
      <c r="F1358" s="167" t="s">
        <v>2566</v>
      </c>
      <c r="G1358" s="195" t="s">
        <v>2567</v>
      </c>
      <c r="H1358" s="195" t="s">
        <v>2567</v>
      </c>
      <c r="I1358" s="195" t="s">
        <v>2567</v>
      </c>
      <c r="J1358" s="195" t="s">
        <v>2567</v>
      </c>
      <c r="K1358" s="168">
        <v>0.9</v>
      </c>
      <c r="L1358" s="169">
        <v>1</v>
      </c>
      <c r="M1358" s="169">
        <v>1</v>
      </c>
      <c r="N1358" s="170">
        <v>1</v>
      </c>
      <c r="O1358" s="170">
        <v>1</v>
      </c>
      <c r="P1358" s="356">
        <v>0.9</v>
      </c>
      <c r="Q1358" s="357">
        <v>0.989385474860335</v>
      </c>
      <c r="R1358" s="169">
        <v>0.99383477188656</v>
      </c>
      <c r="S1358" s="169">
        <v>0.989915966386555</v>
      </c>
      <c r="T1358" s="169">
        <v>0.987191194254547</v>
      </c>
      <c r="U1358" s="356">
        <v>0.9</v>
      </c>
      <c r="V1358" s="169">
        <v>0.969832402234637</v>
      </c>
      <c r="W1358" s="169">
        <v>0.975339087546239</v>
      </c>
      <c r="X1358" s="169">
        <v>0.966386554621849</v>
      </c>
      <c r="Y1358" s="169">
        <v>0.970754460870209</v>
      </c>
      <c r="Z1358" s="356">
        <v>0.92</v>
      </c>
      <c r="AA1358" s="356">
        <v>0.971504897595726</v>
      </c>
      <c r="AB1358" s="356">
        <v>0.968850698174006</v>
      </c>
      <c r="AC1358" s="356">
        <v>0.961538461538462</v>
      </c>
      <c r="AD1358" s="356">
        <v>0.980439308018089</v>
      </c>
      <c r="AE1358" s="356">
        <v>0.92</v>
      </c>
      <c r="AF1358" s="169">
        <v>0.999618466234262</v>
      </c>
      <c r="AG1358" s="169">
        <v>0.998551354483558</v>
      </c>
      <c r="AH1358" s="169">
        <v>0.9985559566787</v>
      </c>
      <c r="AI1358" s="169">
        <v>0.999047961918477</v>
      </c>
      <c r="AJ1358" s="356">
        <v>0.92</v>
      </c>
      <c r="AK1358" s="169">
        <v>0.981805698592516</v>
      </c>
      <c r="AL1358" s="169">
        <v>0.977051061388411</v>
      </c>
      <c r="AM1358" s="169">
        <v>0.977173913043478</v>
      </c>
      <c r="AN1358" s="169">
        <v>0.985468937114817</v>
      </c>
      <c r="AO1358" s="168">
        <v>0.99</v>
      </c>
      <c r="AP1358" s="358">
        <v>1</v>
      </c>
      <c r="AQ1358" s="358">
        <v>1</v>
      </c>
      <c r="AR1358" s="358">
        <v>1</v>
      </c>
      <c r="AS1358" s="359">
        <v>1</v>
      </c>
      <c r="AT1358" s="364">
        <v>0.0721861525408278</v>
      </c>
      <c r="AU1358" s="361">
        <v>0.161290322580645</v>
      </c>
      <c r="AV1358" s="362">
        <v>0.04</v>
      </c>
      <c r="AW1358" s="362">
        <v>0.135135135135135</v>
      </c>
      <c r="AX1358" s="362">
        <v>0.0615796519410977</v>
      </c>
      <c r="AY1358" s="142"/>
      <c r="AZ1358" s="140"/>
    </row>
    <row r="1359" spans="1:52">
      <c r="A1359" s="138"/>
      <c r="B1359" s="142"/>
      <c r="C1359" s="172" t="s">
        <v>1972</v>
      </c>
      <c r="D1359" s="166" t="s">
        <v>26</v>
      </c>
      <c r="E1359" s="166" t="s">
        <v>1973</v>
      </c>
      <c r="F1359" s="167" t="s">
        <v>2568</v>
      </c>
      <c r="G1359" s="195" t="s">
        <v>2569</v>
      </c>
      <c r="H1359" s="195" t="s">
        <v>2569</v>
      </c>
      <c r="I1359" s="195" t="s">
        <v>2569</v>
      </c>
      <c r="J1359" s="195" t="s">
        <v>2569</v>
      </c>
      <c r="K1359" s="168">
        <v>0.9</v>
      </c>
      <c r="L1359" s="169">
        <v>0.961538461538462</v>
      </c>
      <c r="M1359" s="169">
        <v>0.91304347826087</v>
      </c>
      <c r="N1359" s="170">
        <v>1</v>
      </c>
      <c r="O1359" s="170">
        <v>0.947666195190948</v>
      </c>
      <c r="P1359" s="356">
        <v>0.9</v>
      </c>
      <c r="Q1359" s="357">
        <v>0.969575660528423</v>
      </c>
      <c r="R1359" s="169">
        <v>0.97172859450727</v>
      </c>
      <c r="S1359" s="169">
        <v>0.981028151774786</v>
      </c>
      <c r="T1359" s="169">
        <v>0.963717762566549</v>
      </c>
      <c r="U1359" s="356">
        <v>0.9</v>
      </c>
      <c r="V1359" s="169">
        <v>0.938751000800641</v>
      </c>
      <c r="W1359" s="169">
        <v>0.941841680129241</v>
      </c>
      <c r="X1359" s="169">
        <v>0.936964504283966</v>
      </c>
      <c r="Y1359" s="169">
        <v>0.941004632510544</v>
      </c>
      <c r="Z1359" s="356">
        <v>0.92</v>
      </c>
      <c r="AA1359" s="356">
        <v>0.967391304347826</v>
      </c>
      <c r="AB1359" s="356">
        <v>0.956060606060606</v>
      </c>
      <c r="AC1359" s="356">
        <v>0.948275862068966</v>
      </c>
      <c r="AD1359" s="356">
        <v>0.961259202843361</v>
      </c>
      <c r="AE1359" s="356">
        <v>0.92</v>
      </c>
      <c r="AF1359" s="169">
        <v>0.995696611081226</v>
      </c>
      <c r="AG1359" s="169">
        <v>0.995729813664596</v>
      </c>
      <c r="AH1359" s="169">
        <v>0.99906103286385</v>
      </c>
      <c r="AI1359" s="169">
        <v>0.997557473943281</v>
      </c>
      <c r="AJ1359" s="356">
        <v>0.92</v>
      </c>
      <c r="AK1359" s="169">
        <v>0.974150664697193</v>
      </c>
      <c r="AL1359" s="169">
        <v>0.966393122313404</v>
      </c>
      <c r="AM1359" s="169">
        <v>0.967213114754098</v>
      </c>
      <c r="AN1359" s="169">
        <v>0.974908477643865</v>
      </c>
      <c r="AO1359" s="168">
        <v>0.99</v>
      </c>
      <c r="AP1359" s="358">
        <v>1</v>
      </c>
      <c r="AQ1359" s="358">
        <v>1</v>
      </c>
      <c r="AR1359" s="358">
        <v>1</v>
      </c>
      <c r="AS1359" s="359">
        <v>1</v>
      </c>
      <c r="AT1359" s="364">
        <v>0.0721861525408278</v>
      </c>
      <c r="AU1359" s="361">
        <v>0.217391304347826</v>
      </c>
      <c r="AV1359" s="362">
        <v>0.133333333333333</v>
      </c>
      <c r="AW1359" s="362">
        <v>0.19047619047619</v>
      </c>
      <c r="AX1359" s="362">
        <v>0.0767946577629382</v>
      </c>
      <c r="AY1359" s="142"/>
      <c r="AZ1359" s="140"/>
    </row>
    <row r="1360" spans="1:52">
      <c r="A1360" s="138"/>
      <c r="B1360" s="142"/>
      <c r="C1360" s="172" t="s">
        <v>1972</v>
      </c>
      <c r="D1360" s="166" t="s">
        <v>26</v>
      </c>
      <c r="E1360" s="166" t="s">
        <v>1973</v>
      </c>
      <c r="F1360" s="167" t="s">
        <v>2570</v>
      </c>
      <c r="G1360" s="195" t="s">
        <v>2571</v>
      </c>
      <c r="H1360" s="195" t="s">
        <v>2571</v>
      </c>
      <c r="I1360" s="195" t="s">
        <v>2571</v>
      </c>
      <c r="J1360" s="195" t="s">
        <v>2571</v>
      </c>
      <c r="K1360" s="168">
        <v>0.9</v>
      </c>
      <c r="L1360" s="169">
        <v>1</v>
      </c>
      <c r="M1360" s="169">
        <v>0.961538461538462</v>
      </c>
      <c r="N1360" s="170">
        <v>1</v>
      </c>
      <c r="O1360" s="170">
        <v>0.943807339449541</v>
      </c>
      <c r="P1360" s="356">
        <v>0.9</v>
      </c>
      <c r="Q1360" s="357">
        <v>0.98334200937012</v>
      </c>
      <c r="R1360" s="169">
        <v>0.98728813559322</v>
      </c>
      <c r="S1360" s="169">
        <v>0.989193682460515</v>
      </c>
      <c r="T1360" s="169">
        <v>0.977342766613134</v>
      </c>
      <c r="U1360" s="356">
        <v>0.9</v>
      </c>
      <c r="V1360" s="169">
        <v>0.928682977615825</v>
      </c>
      <c r="W1360" s="169">
        <v>0.941737288135593</v>
      </c>
      <c r="X1360" s="169">
        <v>0.941812136325852</v>
      </c>
      <c r="Y1360" s="169">
        <v>0.936238552020487</v>
      </c>
      <c r="Z1360" s="356">
        <v>0.92</v>
      </c>
      <c r="AA1360" s="356">
        <v>0.932902182700081</v>
      </c>
      <c r="AB1360" s="356">
        <v>0.946345975948196</v>
      </c>
      <c r="AC1360" s="356">
        <v>0.936610608020699</v>
      </c>
      <c r="AD1360" s="356">
        <v>0.949938399591334</v>
      </c>
      <c r="AE1360" s="356">
        <v>0.92</v>
      </c>
      <c r="AF1360" s="169">
        <v>1</v>
      </c>
      <c r="AG1360" s="169">
        <v>0.998836758433501</v>
      </c>
      <c r="AH1360" s="169">
        <v>1</v>
      </c>
      <c r="AI1360" s="169">
        <v>0.999782734646582</v>
      </c>
      <c r="AJ1360" s="356">
        <v>0.92</v>
      </c>
      <c r="AK1360" s="169">
        <v>0.95598480050665</v>
      </c>
      <c r="AL1360" s="169">
        <v>0.959506172839506</v>
      </c>
      <c r="AM1360" s="169">
        <v>0.961032388663968</v>
      </c>
      <c r="AN1360" s="169">
        <v>0.967577307895864</v>
      </c>
      <c r="AO1360" s="168">
        <v>0.99</v>
      </c>
      <c r="AP1360" s="358">
        <v>1</v>
      </c>
      <c r="AQ1360" s="358">
        <v>1</v>
      </c>
      <c r="AR1360" s="358">
        <v>1</v>
      </c>
      <c r="AS1360" s="359">
        <v>1</v>
      </c>
      <c r="AT1360" s="364">
        <v>0.0721861525408278</v>
      </c>
      <c r="AU1360" s="361">
        <v>0.333333333333333</v>
      </c>
      <c r="AV1360" s="362">
        <v>0.0833333333333333</v>
      </c>
      <c r="AW1360" s="362">
        <v>0.107142857142857</v>
      </c>
      <c r="AX1360" s="362">
        <v>0.085427135678392</v>
      </c>
      <c r="AY1360" s="142"/>
      <c r="AZ1360" s="140"/>
    </row>
    <row r="1361" spans="1:52">
      <c r="A1361" s="138"/>
      <c r="B1361" s="142"/>
      <c r="C1361" s="172" t="s">
        <v>1972</v>
      </c>
      <c r="D1361" s="166" t="s">
        <v>26</v>
      </c>
      <c r="E1361" s="166" t="s">
        <v>1973</v>
      </c>
      <c r="F1361" s="167" t="s">
        <v>2572</v>
      </c>
      <c r="G1361" s="195" t="s">
        <v>2573</v>
      </c>
      <c r="H1361" s="195" t="s">
        <v>2573</v>
      </c>
      <c r="I1361" s="195" t="s">
        <v>2573</v>
      </c>
      <c r="J1361" s="195" t="s">
        <v>2573</v>
      </c>
      <c r="K1361" s="168">
        <v>0.9</v>
      </c>
      <c r="L1361" s="169">
        <v>0.941176470588235</v>
      </c>
      <c r="M1361" s="169">
        <v>0.823529411764706</v>
      </c>
      <c r="N1361" s="170">
        <v>0.894736842105263</v>
      </c>
      <c r="O1361" s="170">
        <v>0.938069216757741</v>
      </c>
      <c r="P1361" s="356">
        <v>0.9</v>
      </c>
      <c r="Q1361" s="357">
        <v>0.950345694531741</v>
      </c>
      <c r="R1361" s="169">
        <v>0.913324708926261</v>
      </c>
      <c r="S1361" s="169">
        <v>0.898550724637681</v>
      </c>
      <c r="T1361" s="169">
        <v>0.918083554179198</v>
      </c>
      <c r="U1361" s="356">
        <v>0.9</v>
      </c>
      <c r="V1361" s="169">
        <v>0.900691389063482</v>
      </c>
      <c r="W1361" s="169">
        <v>0.930142302716688</v>
      </c>
      <c r="X1361" s="169">
        <v>0.928571428571429</v>
      </c>
      <c r="Y1361" s="169">
        <v>0.914927195307149</v>
      </c>
      <c r="Z1361" s="356">
        <v>0.92</v>
      </c>
      <c r="AA1361" s="356">
        <v>0.941805225653207</v>
      </c>
      <c r="AB1361" s="356">
        <v>0.955012853470437</v>
      </c>
      <c r="AC1361" s="356">
        <v>0.946086956521739</v>
      </c>
      <c r="AD1361" s="356">
        <v>0.936663327565796</v>
      </c>
      <c r="AE1361" s="356">
        <v>0.92</v>
      </c>
      <c r="AF1361" s="169">
        <v>0.998846597462514</v>
      </c>
      <c r="AG1361" s="169">
        <v>0.998908296943231</v>
      </c>
      <c r="AH1361" s="169">
        <v>0.997727272727273</v>
      </c>
      <c r="AI1361" s="169">
        <v>0.997182408428274</v>
      </c>
      <c r="AJ1361" s="356">
        <v>0.92</v>
      </c>
      <c r="AK1361" s="169">
        <v>0.958076448828607</v>
      </c>
      <c r="AL1361" s="169">
        <v>0.967117988394584</v>
      </c>
      <c r="AM1361" s="169">
        <v>0.968202465931214</v>
      </c>
      <c r="AN1361" s="169">
        <v>0.959078961581392</v>
      </c>
      <c r="AO1361" s="168">
        <v>0.99</v>
      </c>
      <c r="AP1361" s="358">
        <v>1</v>
      </c>
      <c r="AQ1361" s="358">
        <v>1</v>
      </c>
      <c r="AR1361" s="358">
        <v>1</v>
      </c>
      <c r="AS1361" s="359">
        <v>1</v>
      </c>
      <c r="AT1361" s="364">
        <v>0.0721861525408278</v>
      </c>
      <c r="AU1361" s="361">
        <v>0.4</v>
      </c>
      <c r="AV1361" s="362">
        <v>0</v>
      </c>
      <c r="AW1361" s="362">
        <v>0.0833333333333333</v>
      </c>
      <c r="AX1361" s="362">
        <v>0.0777777777777778</v>
      </c>
      <c r="AY1361" s="142"/>
      <c r="AZ1361" s="140"/>
    </row>
    <row r="1362" spans="1:52">
      <c r="A1362" s="138"/>
      <c r="B1362" s="142"/>
      <c r="C1362" s="172" t="s">
        <v>1972</v>
      </c>
      <c r="D1362" s="166" t="s">
        <v>26</v>
      </c>
      <c r="E1362" s="166" t="s">
        <v>1973</v>
      </c>
      <c r="F1362" s="167" t="s">
        <v>2574</v>
      </c>
      <c r="G1362" s="195" t="s">
        <v>2575</v>
      </c>
      <c r="H1362" s="195" t="s">
        <v>2575</v>
      </c>
      <c r="I1362" s="195" t="s">
        <v>2575</v>
      </c>
      <c r="J1362" s="195" t="s">
        <v>2575</v>
      </c>
      <c r="K1362" s="168">
        <v>0.9</v>
      </c>
      <c r="L1362" s="169">
        <v>1</v>
      </c>
      <c r="M1362" s="169">
        <v>1</v>
      </c>
      <c r="N1362" s="170">
        <v>0.933333333333333</v>
      </c>
      <c r="O1362" s="170">
        <v>0.972027972027972</v>
      </c>
      <c r="P1362" s="356">
        <v>0.9</v>
      </c>
      <c r="Q1362" s="357">
        <v>0.995475113122172</v>
      </c>
      <c r="R1362" s="169">
        <v>0.993288590604027</v>
      </c>
      <c r="S1362" s="169">
        <v>0.994192799070848</v>
      </c>
      <c r="T1362" s="169">
        <v>0.992959324095113</v>
      </c>
      <c r="U1362" s="356">
        <v>0.9</v>
      </c>
      <c r="V1362" s="169">
        <v>0.972850678733032</v>
      </c>
      <c r="W1362" s="169">
        <v>0.959731543624161</v>
      </c>
      <c r="X1362" s="169">
        <v>0.961672473867596</v>
      </c>
      <c r="Y1362" s="169">
        <v>0.960636221077223</v>
      </c>
      <c r="Z1362" s="356">
        <v>0.92</v>
      </c>
      <c r="AA1362" s="356">
        <v>0.98005698005698</v>
      </c>
      <c r="AB1362" s="356">
        <v>0.960629921259842</v>
      </c>
      <c r="AC1362" s="356">
        <v>0.975555555555556</v>
      </c>
      <c r="AD1362" s="356">
        <v>0.977933613838242</v>
      </c>
      <c r="AE1362" s="356">
        <v>0.92</v>
      </c>
      <c r="AF1362" s="169">
        <v>1</v>
      </c>
      <c r="AG1362" s="169">
        <v>1</v>
      </c>
      <c r="AH1362" s="169">
        <v>0.991803278688525</v>
      </c>
      <c r="AI1362" s="169">
        <v>0.995658465991317</v>
      </c>
      <c r="AJ1362" s="356">
        <v>0.92</v>
      </c>
      <c r="AK1362" s="169">
        <v>0.986200098570725</v>
      </c>
      <c r="AL1362" s="169">
        <v>0.9731925264013</v>
      </c>
      <c r="AM1362" s="169">
        <v>0.984744469870328</v>
      </c>
      <c r="AN1362" s="169">
        <v>0.986188684980432</v>
      </c>
      <c r="AO1362" s="168">
        <v>0.99</v>
      </c>
      <c r="AP1362" s="358">
        <v>1</v>
      </c>
      <c r="AQ1362" s="358">
        <v>1</v>
      </c>
      <c r="AR1362" s="358">
        <v>1</v>
      </c>
      <c r="AS1362" s="359">
        <v>1</v>
      </c>
      <c r="AT1362" s="364">
        <v>0.0721861525408278</v>
      </c>
      <c r="AU1362" s="361">
        <v>0.1</v>
      </c>
      <c r="AV1362" s="362">
        <v>0.230769230769231</v>
      </c>
      <c r="AW1362" s="362">
        <v>0</v>
      </c>
      <c r="AX1362" s="362">
        <v>0.0454545454545455</v>
      </c>
      <c r="AY1362" s="142"/>
      <c r="AZ1362" s="140"/>
    </row>
    <row r="1363" spans="1:52">
      <c r="A1363" s="138"/>
      <c r="B1363" s="142"/>
      <c r="C1363" s="172" t="s">
        <v>1972</v>
      </c>
      <c r="D1363" s="166" t="s">
        <v>26</v>
      </c>
      <c r="E1363" s="166" t="s">
        <v>1973</v>
      </c>
      <c r="F1363" s="167" t="s">
        <v>2576</v>
      </c>
      <c r="G1363" s="195" t="s">
        <v>2577</v>
      </c>
      <c r="H1363" s="195" t="s">
        <v>2577</v>
      </c>
      <c r="I1363" s="195" t="s">
        <v>2577</v>
      </c>
      <c r="J1363" s="195" t="s">
        <v>2577</v>
      </c>
      <c r="K1363" s="168">
        <v>0.9</v>
      </c>
      <c r="L1363" s="169">
        <v>1</v>
      </c>
      <c r="M1363" s="169">
        <v>0.842105263157895</v>
      </c>
      <c r="N1363" s="170">
        <v>0.904761904761905</v>
      </c>
      <c r="O1363" s="170">
        <v>0.940136054421769</v>
      </c>
      <c r="P1363" s="356">
        <v>0.9</v>
      </c>
      <c r="Q1363" s="357">
        <v>0.951674903898957</v>
      </c>
      <c r="R1363" s="169">
        <v>0.981132075471698</v>
      </c>
      <c r="S1363" s="169">
        <v>0.939603106125971</v>
      </c>
      <c r="T1363" s="169">
        <v>0.982171268132897</v>
      </c>
      <c r="U1363" s="356">
        <v>0.9</v>
      </c>
      <c r="V1363" s="169">
        <v>0.911037891268534</v>
      </c>
      <c r="W1363" s="169">
        <v>0.930817610062893</v>
      </c>
      <c r="X1363" s="169">
        <v>0.935289042277826</v>
      </c>
      <c r="Y1363" s="169">
        <v>0.938277959756668</v>
      </c>
      <c r="Z1363" s="356">
        <v>0.92</v>
      </c>
      <c r="AA1363" s="356">
        <v>0.944954128440367</v>
      </c>
      <c r="AB1363" s="356">
        <v>0.939484126984127</v>
      </c>
      <c r="AC1363" s="356">
        <v>0.964653902798233</v>
      </c>
      <c r="AD1363" s="356">
        <v>0.957441868179255</v>
      </c>
      <c r="AE1363" s="356">
        <v>0.92</v>
      </c>
      <c r="AF1363" s="169">
        <v>0.993615591397849</v>
      </c>
      <c r="AG1363" s="169">
        <v>0.994883203559511</v>
      </c>
      <c r="AH1363" s="169">
        <v>0.948616600790514</v>
      </c>
      <c r="AI1363" s="169">
        <v>0.995091461261388</v>
      </c>
      <c r="AJ1363" s="356">
        <v>0.92</v>
      </c>
      <c r="AK1363" s="169">
        <v>0.959933774834437</v>
      </c>
      <c r="AL1363" s="169">
        <v>0.94954128440367</v>
      </c>
      <c r="AM1363" s="169">
        <v>0.978249048395867</v>
      </c>
      <c r="AN1363" s="169">
        <v>0.973704785811284</v>
      </c>
      <c r="AO1363" s="168">
        <v>0.99</v>
      </c>
      <c r="AP1363" s="358">
        <v>1</v>
      </c>
      <c r="AQ1363" s="358">
        <v>1</v>
      </c>
      <c r="AR1363" s="358">
        <v>1</v>
      </c>
      <c r="AS1363" s="359">
        <v>1</v>
      </c>
      <c r="AT1363" s="364">
        <v>0.0721861525408278</v>
      </c>
      <c r="AU1363" s="361">
        <v>0.368421052631579</v>
      </c>
      <c r="AV1363" s="362">
        <v>0</v>
      </c>
      <c r="AW1363" s="362">
        <v>0</v>
      </c>
      <c r="AX1363" s="362">
        <v>0.0703517587939698</v>
      </c>
      <c r="AY1363" s="142"/>
      <c r="AZ1363" s="140"/>
    </row>
    <row r="1364" spans="1:52">
      <c r="A1364" s="138"/>
      <c r="B1364" s="142"/>
      <c r="C1364" s="172" t="s">
        <v>1972</v>
      </c>
      <c r="D1364" s="166" t="s">
        <v>26</v>
      </c>
      <c r="E1364" s="166" t="s">
        <v>1973</v>
      </c>
      <c r="F1364" s="167" t="s">
        <v>2578</v>
      </c>
      <c r="G1364" s="195" t="s">
        <v>2579</v>
      </c>
      <c r="H1364" s="195" t="s">
        <v>2579</v>
      </c>
      <c r="I1364" s="195" t="s">
        <v>2579</v>
      </c>
      <c r="J1364" s="195" t="s">
        <v>2579</v>
      </c>
      <c r="K1364" s="168">
        <v>0.9</v>
      </c>
      <c r="L1364" s="169">
        <v>0.956521739130435</v>
      </c>
      <c r="M1364" s="169">
        <v>0.882352941176471</v>
      </c>
      <c r="N1364" s="170">
        <v>0.95</v>
      </c>
      <c r="O1364" s="170">
        <v>0.865573770491803</v>
      </c>
      <c r="P1364" s="356">
        <v>0.9</v>
      </c>
      <c r="Q1364" s="357">
        <v>0.975282485875706</v>
      </c>
      <c r="R1364" s="169">
        <v>0.979617834394904</v>
      </c>
      <c r="S1364" s="169">
        <v>0.955348837209302</v>
      </c>
      <c r="T1364" s="169">
        <v>0.956254868359558</v>
      </c>
      <c r="U1364" s="356">
        <v>0.9</v>
      </c>
      <c r="V1364" s="169">
        <v>0.922316384180791</v>
      </c>
      <c r="W1364" s="169">
        <v>0.92484076433121</v>
      </c>
      <c r="X1364" s="169">
        <v>0.906976744186046</v>
      </c>
      <c r="Y1364" s="169">
        <v>0.921420782053279</v>
      </c>
      <c r="Z1364" s="356">
        <v>0.92</v>
      </c>
      <c r="AA1364" s="356">
        <v>0.926940639269406</v>
      </c>
      <c r="AB1364" s="356">
        <v>0.918075422626788</v>
      </c>
      <c r="AC1364" s="356">
        <v>0.930530164533821</v>
      </c>
      <c r="AD1364" s="356">
        <v>0.92284573632979</v>
      </c>
      <c r="AE1364" s="356">
        <v>0.92</v>
      </c>
      <c r="AF1364" s="169">
        <v>0.997516556291391</v>
      </c>
      <c r="AG1364" s="169">
        <v>0.993525480367586</v>
      </c>
      <c r="AH1364" s="169">
        <v>1</v>
      </c>
      <c r="AI1364" s="169">
        <v>0.992838450520693</v>
      </c>
      <c r="AJ1364" s="356">
        <v>0.92</v>
      </c>
      <c r="AK1364" s="169">
        <v>0.953752181500873</v>
      </c>
      <c r="AL1364" s="169">
        <v>0.936936936936937</v>
      </c>
      <c r="AM1364" s="169">
        <v>0.951294697903822</v>
      </c>
      <c r="AN1364" s="169">
        <v>0.951406508549366</v>
      </c>
      <c r="AO1364" s="168">
        <v>0.99</v>
      </c>
      <c r="AP1364" s="358">
        <v>1</v>
      </c>
      <c r="AQ1364" s="358">
        <v>1</v>
      </c>
      <c r="AR1364" s="358">
        <v>1</v>
      </c>
      <c r="AS1364" s="359">
        <v>1</v>
      </c>
      <c r="AT1364" s="364">
        <v>0.0721861525408278</v>
      </c>
      <c r="AU1364" s="361">
        <v>0.481481481481481</v>
      </c>
      <c r="AV1364" s="362">
        <v>0</v>
      </c>
      <c r="AW1364" s="362">
        <v>0.1</v>
      </c>
      <c r="AX1364" s="362">
        <v>0.0853658536585366</v>
      </c>
      <c r="AY1364" s="142"/>
      <c r="AZ1364" s="140"/>
    </row>
    <row r="1365" spans="1:52">
      <c r="A1365" s="138"/>
      <c r="B1365" s="142"/>
      <c r="C1365" s="172" t="s">
        <v>1972</v>
      </c>
      <c r="D1365" s="166" t="s">
        <v>26</v>
      </c>
      <c r="E1365" s="166" t="s">
        <v>1973</v>
      </c>
      <c r="F1365" s="167" t="s">
        <v>2580</v>
      </c>
      <c r="G1365" s="195" t="s">
        <v>2581</v>
      </c>
      <c r="H1365" s="195" t="s">
        <v>2581</v>
      </c>
      <c r="I1365" s="195" t="s">
        <v>2581</v>
      </c>
      <c r="J1365" s="195" t="s">
        <v>2581</v>
      </c>
      <c r="K1365" s="168">
        <v>0.9</v>
      </c>
      <c r="L1365" s="169">
        <v>0.857142857142857</v>
      </c>
      <c r="M1365" s="169">
        <v>0.714285714285714</v>
      </c>
      <c r="N1365" s="170">
        <v>0.875</v>
      </c>
      <c r="O1365" s="170">
        <v>0.937219730941704</v>
      </c>
      <c r="P1365" s="356">
        <v>0.9</v>
      </c>
      <c r="Q1365" s="357">
        <v>0.990875912408759</v>
      </c>
      <c r="R1365" s="169">
        <v>0.991769547325103</v>
      </c>
      <c r="S1365" s="169">
        <v>0.989389920424403</v>
      </c>
      <c r="T1365" s="169">
        <v>0.989674458626129</v>
      </c>
      <c r="U1365" s="356">
        <v>0.9</v>
      </c>
      <c r="V1365" s="169">
        <v>0.925182481751825</v>
      </c>
      <c r="W1365" s="169">
        <v>0.897119341563786</v>
      </c>
      <c r="X1365" s="169">
        <v>0.93368700265252</v>
      </c>
      <c r="Y1365" s="169">
        <v>0.932668865624552</v>
      </c>
      <c r="Z1365" s="356">
        <v>0.92</v>
      </c>
      <c r="AA1365" s="356">
        <v>0.961194029850746</v>
      </c>
      <c r="AB1365" s="356">
        <v>0.93127147766323</v>
      </c>
      <c r="AC1365" s="356">
        <v>0.946428571428571</v>
      </c>
      <c r="AD1365" s="356">
        <v>0.963944963342372</v>
      </c>
      <c r="AE1365" s="356">
        <v>0.92</v>
      </c>
      <c r="AF1365" s="169">
        <v>1</v>
      </c>
      <c r="AG1365" s="169">
        <v>1</v>
      </c>
      <c r="AH1365" s="169">
        <v>0.955223880597015</v>
      </c>
      <c r="AI1365" s="169">
        <v>0.982551964800485</v>
      </c>
      <c r="AJ1365" s="356">
        <v>0.92</v>
      </c>
      <c r="AK1365" s="169">
        <v>0.969422423556059</v>
      </c>
      <c r="AL1365" s="169">
        <v>0.947565543071161</v>
      </c>
      <c r="AM1365" s="169">
        <v>0.97171381031614</v>
      </c>
      <c r="AN1365" s="169">
        <v>0.975360803179251</v>
      </c>
      <c r="AO1365" s="168">
        <v>0.99</v>
      </c>
      <c r="AP1365" s="358">
        <v>1</v>
      </c>
      <c r="AQ1365" s="358">
        <v>1</v>
      </c>
      <c r="AR1365" s="358">
        <v>1</v>
      </c>
      <c r="AS1365" s="359">
        <v>1</v>
      </c>
      <c r="AT1365" s="364">
        <v>0.0721861525408278</v>
      </c>
      <c r="AU1365" s="361">
        <v>0</v>
      </c>
      <c r="AV1365" s="362">
        <v>0</v>
      </c>
      <c r="AW1365" s="362">
        <v>0</v>
      </c>
      <c r="AX1365" s="362">
        <v>0.0210526315789474</v>
      </c>
      <c r="AY1365" s="142"/>
      <c r="AZ1365" s="140"/>
    </row>
    <row r="1366" spans="1:52">
      <c r="A1366" s="138"/>
      <c r="B1366" s="142"/>
      <c r="C1366" s="172" t="s">
        <v>1972</v>
      </c>
      <c r="D1366" s="166" t="s">
        <v>26</v>
      </c>
      <c r="E1366" s="166" t="s">
        <v>1973</v>
      </c>
      <c r="F1366" s="167" t="s">
        <v>2582</v>
      </c>
      <c r="G1366" s="195" t="s">
        <v>2583</v>
      </c>
      <c r="H1366" s="195" t="s">
        <v>2583</v>
      </c>
      <c r="I1366" s="195" t="s">
        <v>2583</v>
      </c>
      <c r="J1366" s="195" t="s">
        <v>2583</v>
      </c>
      <c r="K1366" s="168">
        <v>0.9</v>
      </c>
      <c r="L1366" s="169">
        <v>1</v>
      </c>
      <c r="M1366" s="169">
        <v>0.947368421052632</v>
      </c>
      <c r="N1366" s="170">
        <v>0.904761904761905</v>
      </c>
      <c r="O1366" s="170">
        <v>0.9312</v>
      </c>
      <c r="P1366" s="356">
        <v>0.9</v>
      </c>
      <c r="Q1366" s="357">
        <v>0.978577202910267</v>
      </c>
      <c r="R1366" s="169">
        <v>0.981846882399369</v>
      </c>
      <c r="S1366" s="169">
        <v>0.987661937075879</v>
      </c>
      <c r="T1366" s="169">
        <v>0.940429116666094</v>
      </c>
      <c r="U1366" s="356">
        <v>0.9</v>
      </c>
      <c r="V1366" s="169">
        <v>0.928455941794665</v>
      </c>
      <c r="W1366" s="169">
        <v>0.940015785319653</v>
      </c>
      <c r="X1366" s="169">
        <v>0.961135101789019</v>
      </c>
      <c r="Y1366" s="169">
        <v>0.9397414297012</v>
      </c>
      <c r="Z1366" s="356">
        <v>0.92</v>
      </c>
      <c r="AA1366" s="356">
        <v>0.952621604548326</v>
      </c>
      <c r="AB1366" s="356">
        <v>0.942700156985871</v>
      </c>
      <c r="AC1366" s="356">
        <v>0.92964824120603</v>
      </c>
      <c r="AD1366" s="356">
        <v>0.957064238796886</v>
      </c>
      <c r="AE1366" s="356">
        <v>0.92</v>
      </c>
      <c r="AF1366" s="169">
        <v>0.999364944961897</v>
      </c>
      <c r="AG1366" s="169">
        <v>0.998855835240275</v>
      </c>
      <c r="AH1366" s="169">
        <v>0.999282227964398</v>
      </c>
      <c r="AI1366" s="169">
        <v>0.998192678142426</v>
      </c>
      <c r="AJ1366" s="356">
        <v>0.92</v>
      </c>
      <c r="AK1366" s="169">
        <v>0.966231205324131</v>
      </c>
      <c r="AL1366" s="169">
        <v>0.957890594254231</v>
      </c>
      <c r="AM1366" s="169">
        <v>0.961391437308868</v>
      </c>
      <c r="AN1366" s="169">
        <v>0.972274590163934</v>
      </c>
      <c r="AO1366" s="168">
        <v>0.99</v>
      </c>
      <c r="AP1366" s="358">
        <v>1</v>
      </c>
      <c r="AQ1366" s="358">
        <v>1</v>
      </c>
      <c r="AR1366" s="358">
        <v>1</v>
      </c>
      <c r="AS1366" s="359">
        <v>1</v>
      </c>
      <c r="AT1366" s="364">
        <v>0.0721861525408278</v>
      </c>
      <c r="AU1366" s="361">
        <v>0.130434782608696</v>
      </c>
      <c r="AV1366" s="362">
        <v>0.0833333333333333</v>
      </c>
      <c r="AW1366" s="362">
        <v>0.0454545454545455</v>
      </c>
      <c r="AX1366" s="362">
        <v>0.0741885625965997</v>
      </c>
      <c r="AY1366" s="142"/>
      <c r="AZ1366" s="140"/>
    </row>
    <row r="1367" spans="1:52">
      <c r="A1367" s="138"/>
      <c r="B1367" s="142"/>
      <c r="C1367" s="172" t="s">
        <v>1972</v>
      </c>
      <c r="D1367" s="166" t="s">
        <v>26</v>
      </c>
      <c r="E1367" s="166" t="s">
        <v>1973</v>
      </c>
      <c r="F1367" s="167" t="s">
        <v>2584</v>
      </c>
      <c r="G1367" s="195" t="s">
        <v>2585</v>
      </c>
      <c r="H1367" s="195" t="s">
        <v>2585</v>
      </c>
      <c r="I1367" s="195" t="s">
        <v>2585</v>
      </c>
      <c r="J1367" s="195" t="s">
        <v>2585</v>
      </c>
      <c r="K1367" s="168">
        <v>0.9</v>
      </c>
      <c r="L1367" s="169">
        <v>0.956521739130435</v>
      </c>
      <c r="M1367" s="169">
        <v>0.952380952380952</v>
      </c>
      <c r="N1367" s="170">
        <v>0.977272727272727</v>
      </c>
      <c r="O1367" s="170">
        <v>0.984150943396226</v>
      </c>
      <c r="P1367" s="356">
        <v>0.9</v>
      </c>
      <c r="Q1367" s="357">
        <v>0.970405445398047</v>
      </c>
      <c r="R1367" s="169">
        <v>0.990831295843521</v>
      </c>
      <c r="S1367" s="169">
        <v>0.993251792492619</v>
      </c>
      <c r="T1367" s="169">
        <v>0.938030190721589</v>
      </c>
      <c r="U1367" s="356">
        <v>0.9</v>
      </c>
      <c r="V1367" s="169">
        <v>0.910624445102101</v>
      </c>
      <c r="W1367" s="169">
        <v>0.942542787286064</v>
      </c>
      <c r="X1367" s="169">
        <v>0.93209616195698</v>
      </c>
      <c r="Y1367" s="169">
        <v>0.916534302824939</v>
      </c>
      <c r="Z1367" s="356">
        <v>0.92</v>
      </c>
      <c r="AA1367" s="356">
        <v>0.945113314447592</v>
      </c>
      <c r="AB1367" s="356">
        <v>0.961864406779661</v>
      </c>
      <c r="AC1367" s="356">
        <v>0.942690058479532</v>
      </c>
      <c r="AD1367" s="356">
        <v>0.962947550130238</v>
      </c>
      <c r="AE1367" s="356">
        <v>0.92</v>
      </c>
      <c r="AF1367" s="169">
        <v>0.997821350762527</v>
      </c>
      <c r="AG1367" s="169">
        <v>0.99681592039801</v>
      </c>
      <c r="AH1367" s="169">
        <v>0.977814985349519</v>
      </c>
      <c r="AI1367" s="169">
        <v>0.989690800434072</v>
      </c>
      <c r="AJ1367" s="356">
        <v>0.92</v>
      </c>
      <c r="AK1367" s="169">
        <v>0.963566016443656</v>
      </c>
      <c r="AL1367" s="169">
        <v>0.971010638297872</v>
      </c>
      <c r="AM1367" s="169">
        <v>0.966927976482117</v>
      </c>
      <c r="AN1367" s="169">
        <v>0.97660128102482</v>
      </c>
      <c r="AO1367" s="168">
        <v>0.99</v>
      </c>
      <c r="AP1367" s="358">
        <v>1</v>
      </c>
      <c r="AQ1367" s="358">
        <v>1</v>
      </c>
      <c r="AR1367" s="358">
        <v>1</v>
      </c>
      <c r="AS1367" s="359">
        <v>1</v>
      </c>
      <c r="AT1367" s="364">
        <v>0.0721861525408278</v>
      </c>
      <c r="AU1367" s="361">
        <v>0.153846153846154</v>
      </c>
      <c r="AV1367" s="362">
        <v>0.0136986301369863</v>
      </c>
      <c r="AW1367" s="362">
        <v>0.025974025974026</v>
      </c>
      <c r="AX1367" s="362">
        <v>0.0417163289630513</v>
      </c>
      <c r="AY1367" s="142"/>
      <c r="AZ1367" s="140"/>
    </row>
    <row r="1368" spans="1:52">
      <c r="A1368" s="138"/>
      <c r="B1368" s="142"/>
      <c r="C1368" s="172" t="s">
        <v>1972</v>
      </c>
      <c r="D1368" s="166" t="s">
        <v>26</v>
      </c>
      <c r="E1368" s="166" t="s">
        <v>1973</v>
      </c>
      <c r="F1368" s="167" t="s">
        <v>2586</v>
      </c>
      <c r="G1368" s="195" t="s">
        <v>2587</v>
      </c>
      <c r="H1368" s="195" t="s">
        <v>2587</v>
      </c>
      <c r="I1368" s="195" t="s">
        <v>2587</v>
      </c>
      <c r="J1368" s="195" t="s">
        <v>2587</v>
      </c>
      <c r="K1368" s="168">
        <v>0.9</v>
      </c>
      <c r="L1368" s="169">
        <v>0.962962962962963</v>
      </c>
      <c r="M1368" s="169">
        <v>0.984375</v>
      </c>
      <c r="N1368" s="170">
        <v>0.902777777777778</v>
      </c>
      <c r="O1368" s="170">
        <v>0.966863368134362</v>
      </c>
      <c r="P1368" s="356">
        <v>0.9</v>
      </c>
      <c r="Q1368" s="357">
        <v>0.990861889927311</v>
      </c>
      <c r="R1368" s="169">
        <v>0.994360086767896</v>
      </c>
      <c r="S1368" s="169">
        <v>0.995894909688013</v>
      </c>
      <c r="T1368" s="169">
        <v>0.98505110287318</v>
      </c>
      <c r="U1368" s="356">
        <v>0.9</v>
      </c>
      <c r="V1368" s="169">
        <v>0.938110072689512</v>
      </c>
      <c r="W1368" s="169">
        <v>0.93058568329718</v>
      </c>
      <c r="X1368" s="169">
        <v>0.960180623973727</v>
      </c>
      <c r="Y1368" s="169">
        <v>0.937832208882492</v>
      </c>
      <c r="Z1368" s="356">
        <v>0.92</v>
      </c>
      <c r="AA1368" s="356">
        <v>0.959430413756045</v>
      </c>
      <c r="AB1368" s="356">
        <v>0.961850936064995</v>
      </c>
      <c r="AC1368" s="356">
        <v>0.95959595959596</v>
      </c>
      <c r="AD1368" s="356">
        <v>0.964795349751972</v>
      </c>
      <c r="AE1368" s="356">
        <v>0.92</v>
      </c>
      <c r="AF1368" s="169">
        <v>0.997002997002997</v>
      </c>
      <c r="AG1368" s="169">
        <v>0.997874350495985</v>
      </c>
      <c r="AH1368" s="169">
        <v>0.979411764705882</v>
      </c>
      <c r="AI1368" s="169">
        <v>0.989576310185037</v>
      </c>
      <c r="AJ1368" s="356">
        <v>0.92</v>
      </c>
      <c r="AK1368" s="169">
        <v>0.968138690406466</v>
      </c>
      <c r="AL1368" s="169">
        <v>0.969826747128674</v>
      </c>
      <c r="AM1368" s="169">
        <v>0.976385197301165</v>
      </c>
      <c r="AN1368" s="169">
        <v>0.976001667515865</v>
      </c>
      <c r="AO1368" s="168">
        <v>0.99</v>
      </c>
      <c r="AP1368" s="358">
        <v>1</v>
      </c>
      <c r="AQ1368" s="358">
        <v>1</v>
      </c>
      <c r="AR1368" s="358">
        <v>1</v>
      </c>
      <c r="AS1368" s="359">
        <v>1</v>
      </c>
      <c r="AT1368" s="364">
        <v>0.0721861525408278</v>
      </c>
      <c r="AU1368" s="361">
        <v>0.0833333333333333</v>
      </c>
      <c r="AV1368" s="362">
        <v>0.0727272727272727</v>
      </c>
      <c r="AW1368" s="362">
        <v>0.0545454545454545</v>
      </c>
      <c r="AX1368" s="362">
        <v>0.0428070175438596</v>
      </c>
      <c r="AY1368" s="142"/>
      <c r="AZ1368" s="140"/>
    </row>
    <row r="1369" spans="1:52">
      <c r="A1369" s="138"/>
      <c r="B1369" s="142"/>
      <c r="C1369" s="172" t="s">
        <v>1972</v>
      </c>
      <c r="D1369" s="166" t="s">
        <v>26</v>
      </c>
      <c r="E1369" s="166" t="s">
        <v>1973</v>
      </c>
      <c r="F1369" s="167" t="s">
        <v>2588</v>
      </c>
      <c r="G1369" s="195" t="s">
        <v>2589</v>
      </c>
      <c r="H1369" s="195" t="s">
        <v>2589</v>
      </c>
      <c r="I1369" s="195" t="s">
        <v>2589</v>
      </c>
      <c r="J1369" s="195" t="s">
        <v>2589</v>
      </c>
      <c r="K1369" s="168">
        <v>0.9</v>
      </c>
      <c r="L1369" s="169">
        <v>1</v>
      </c>
      <c r="M1369" s="169">
        <v>1</v>
      </c>
      <c r="N1369" s="170">
        <v>1</v>
      </c>
      <c r="O1369" s="170">
        <v>0.99341021416804</v>
      </c>
      <c r="P1369" s="356">
        <v>0.9</v>
      </c>
      <c r="Q1369" s="357">
        <v>0.990007137758744</v>
      </c>
      <c r="R1369" s="169">
        <v>0.994497936726272</v>
      </c>
      <c r="S1369" s="169">
        <v>0.995265151515151</v>
      </c>
      <c r="T1369" s="169">
        <v>0.980778641726932</v>
      </c>
      <c r="U1369" s="356">
        <v>0.9</v>
      </c>
      <c r="V1369" s="169">
        <v>0.909350463954318</v>
      </c>
      <c r="W1369" s="169">
        <v>0.927097661623109</v>
      </c>
      <c r="X1369" s="169">
        <v>0.933712121212121</v>
      </c>
      <c r="Y1369" s="169">
        <v>0.923005818063183</v>
      </c>
      <c r="Z1369" s="356">
        <v>0.92</v>
      </c>
      <c r="AA1369" s="356">
        <v>0.948333333333333</v>
      </c>
      <c r="AB1369" s="356">
        <v>0.949152542372881</v>
      </c>
      <c r="AC1369" s="356">
        <v>0.972619047619048</v>
      </c>
      <c r="AD1369" s="356">
        <v>0.966517346238106</v>
      </c>
      <c r="AE1369" s="356">
        <v>0.92</v>
      </c>
      <c r="AF1369" s="169">
        <v>0.972099853157122</v>
      </c>
      <c r="AG1369" s="169">
        <v>0.993583868010999</v>
      </c>
      <c r="AH1369" s="169">
        <v>0.915300546448087</v>
      </c>
      <c r="AI1369" s="169">
        <v>0.975258326129019</v>
      </c>
      <c r="AJ1369" s="356">
        <v>0.92</v>
      </c>
      <c r="AK1369" s="169">
        <v>0.966935793925413</v>
      </c>
      <c r="AL1369" s="169">
        <v>0.966522008679479</v>
      </c>
      <c r="AM1369" s="169">
        <v>0.977320675105485</v>
      </c>
      <c r="AN1369" s="169">
        <v>0.978640027312265</v>
      </c>
      <c r="AO1369" s="168">
        <v>0.99</v>
      </c>
      <c r="AP1369" s="358">
        <v>1</v>
      </c>
      <c r="AQ1369" s="358">
        <v>1</v>
      </c>
      <c r="AR1369" s="358">
        <v>1</v>
      </c>
      <c r="AS1369" s="359">
        <v>1</v>
      </c>
      <c r="AT1369" s="364">
        <v>0.0721861525408278</v>
      </c>
      <c r="AU1369" s="361">
        <v>0.260869565217391</v>
      </c>
      <c r="AV1369" s="362">
        <v>0</v>
      </c>
      <c r="AW1369" s="362">
        <v>0.125</v>
      </c>
      <c r="AX1369" s="362">
        <v>0.0544412607449857</v>
      </c>
      <c r="AY1369" s="142"/>
      <c r="AZ1369" s="140"/>
    </row>
    <row r="1370" spans="1:52">
      <c r="A1370" s="138"/>
      <c r="B1370" s="142"/>
      <c r="C1370" s="172" t="s">
        <v>1972</v>
      </c>
      <c r="D1370" s="166" t="s">
        <v>26</v>
      </c>
      <c r="E1370" s="166" t="s">
        <v>1973</v>
      </c>
      <c r="F1370" s="167" t="s">
        <v>2590</v>
      </c>
      <c r="G1370" s="195" t="s">
        <v>2591</v>
      </c>
      <c r="H1370" s="195" t="s">
        <v>2591</v>
      </c>
      <c r="I1370" s="195" t="s">
        <v>2591</v>
      </c>
      <c r="J1370" s="195" t="s">
        <v>2591</v>
      </c>
      <c r="K1370" s="168">
        <v>0.9</v>
      </c>
      <c r="L1370" s="169">
        <v>0.898305084745763</v>
      </c>
      <c r="M1370" s="169">
        <v>0.875</v>
      </c>
      <c r="N1370" s="170">
        <v>0.9</v>
      </c>
      <c r="O1370" s="170">
        <v>0.920986093552465</v>
      </c>
      <c r="P1370" s="356">
        <v>0.9</v>
      </c>
      <c r="Q1370" s="357">
        <v>0.906861530839732</v>
      </c>
      <c r="R1370" s="169">
        <v>0.956363636363636</v>
      </c>
      <c r="S1370" s="169">
        <v>0.971428571428571</v>
      </c>
      <c r="T1370" s="169">
        <v>0.912813406833951</v>
      </c>
      <c r="U1370" s="356">
        <v>0.9</v>
      </c>
      <c r="V1370" s="169">
        <v>0.885558583106267</v>
      </c>
      <c r="W1370" s="169">
        <v>0.907532467532468</v>
      </c>
      <c r="X1370" s="169">
        <v>0.901785714285714</v>
      </c>
      <c r="Y1370" s="169">
        <v>0.90093482342782</v>
      </c>
      <c r="Z1370" s="356">
        <v>0.92</v>
      </c>
      <c r="AA1370" s="356">
        <v>0.935683969964088</v>
      </c>
      <c r="AB1370" s="356">
        <v>0.91453328081922</v>
      </c>
      <c r="AC1370" s="356">
        <v>0.93371757925072</v>
      </c>
      <c r="AD1370" s="356">
        <v>0.93648260881225</v>
      </c>
      <c r="AE1370" s="356">
        <v>0.92</v>
      </c>
      <c r="AF1370" s="169">
        <v>0.992168674698795</v>
      </c>
      <c r="AG1370" s="169">
        <v>0.983434343434343</v>
      </c>
      <c r="AH1370" s="169">
        <v>0.998165137614679</v>
      </c>
      <c r="AI1370" s="169">
        <v>0.980972941327137</v>
      </c>
      <c r="AJ1370" s="356">
        <v>0.92</v>
      </c>
      <c r="AK1370" s="169">
        <v>0.957042253521127</v>
      </c>
      <c r="AL1370" s="169">
        <v>0.932138857782755</v>
      </c>
      <c r="AM1370" s="169">
        <v>0.960978835978836</v>
      </c>
      <c r="AN1370" s="169">
        <v>0.958719678484283</v>
      </c>
      <c r="AO1370" s="168">
        <v>0.99</v>
      </c>
      <c r="AP1370" s="358">
        <v>1</v>
      </c>
      <c r="AQ1370" s="358">
        <v>1</v>
      </c>
      <c r="AR1370" s="358">
        <v>1</v>
      </c>
      <c r="AS1370" s="359">
        <v>1</v>
      </c>
      <c r="AT1370" s="364">
        <v>0.0721861525408278</v>
      </c>
      <c r="AU1370" s="361">
        <v>0.197368421052632</v>
      </c>
      <c r="AV1370" s="362">
        <v>0.03125</v>
      </c>
      <c r="AW1370" s="362">
        <v>0.0350877192982456</v>
      </c>
      <c r="AX1370" s="362">
        <v>0.0567901234567901</v>
      </c>
      <c r="AY1370" s="142"/>
      <c r="AZ1370" s="140"/>
    </row>
    <row r="1371" spans="1:52">
      <c r="A1371" s="138"/>
      <c r="B1371" s="142"/>
      <c r="C1371" s="172" t="s">
        <v>1972</v>
      </c>
      <c r="D1371" s="166" t="s">
        <v>26</v>
      </c>
      <c r="E1371" s="166" t="s">
        <v>1973</v>
      </c>
      <c r="F1371" s="167" t="s">
        <v>2592</v>
      </c>
      <c r="G1371" s="195" t="s">
        <v>2593</v>
      </c>
      <c r="H1371" s="195" t="s">
        <v>2593</v>
      </c>
      <c r="I1371" s="195" t="s">
        <v>2593</v>
      </c>
      <c r="J1371" s="195" t="s">
        <v>2593</v>
      </c>
      <c r="K1371" s="168">
        <v>0.9</v>
      </c>
      <c r="L1371" s="169">
        <v>0.815789473684211</v>
      </c>
      <c r="M1371" s="169">
        <v>0.871428571428571</v>
      </c>
      <c r="N1371" s="170">
        <v>0.797297297297297</v>
      </c>
      <c r="O1371" s="170">
        <v>0.904979442667885</v>
      </c>
      <c r="P1371" s="356">
        <v>0.9</v>
      </c>
      <c r="Q1371" s="357">
        <v>0.922698178237321</v>
      </c>
      <c r="R1371" s="169">
        <v>0.950741525423729</v>
      </c>
      <c r="S1371" s="169">
        <v>0.912162162162162</v>
      </c>
      <c r="T1371" s="169">
        <v>0.933745990150454</v>
      </c>
      <c r="U1371" s="356">
        <v>0.9</v>
      </c>
      <c r="V1371" s="169">
        <v>0.667651403249631</v>
      </c>
      <c r="W1371" s="169">
        <v>0.833686440677966</v>
      </c>
      <c r="X1371" s="169">
        <v>0.780866093366093</v>
      </c>
      <c r="Y1371" s="169">
        <v>0.728938688835675</v>
      </c>
      <c r="Z1371" s="356">
        <v>0.92</v>
      </c>
      <c r="AA1371" s="356">
        <v>0.802469135802469</v>
      </c>
      <c r="AB1371" s="356">
        <v>0.865325077399381</v>
      </c>
      <c r="AC1371" s="356">
        <v>0.836771300448431</v>
      </c>
      <c r="AD1371" s="356">
        <v>0.870714693838682</v>
      </c>
      <c r="AE1371" s="356">
        <v>0.92</v>
      </c>
      <c r="AF1371" s="169">
        <v>0.998225377107365</v>
      </c>
      <c r="AG1371" s="169">
        <v>0.992233009708738</v>
      </c>
      <c r="AH1371" s="169">
        <v>0.9904</v>
      </c>
      <c r="AI1371" s="169">
        <v>0.988579927899766</v>
      </c>
      <c r="AJ1371" s="356">
        <v>0.92</v>
      </c>
      <c r="AK1371" s="169">
        <v>0.873852609493837</v>
      </c>
      <c r="AL1371" s="169">
        <v>0.895796064400716</v>
      </c>
      <c r="AM1371" s="169">
        <v>0.92610386639213</v>
      </c>
      <c r="AN1371" s="169">
        <v>0.919580437540772</v>
      </c>
      <c r="AO1371" s="168">
        <v>0.99</v>
      </c>
      <c r="AP1371" s="358">
        <v>1</v>
      </c>
      <c r="AQ1371" s="358">
        <v>1</v>
      </c>
      <c r="AR1371" s="358">
        <v>1</v>
      </c>
      <c r="AS1371" s="359">
        <v>1</v>
      </c>
      <c r="AT1371" s="364">
        <v>0.0721861525408278</v>
      </c>
      <c r="AU1371" s="361">
        <v>0.166666666666667</v>
      </c>
      <c r="AV1371" s="362">
        <v>0.0512820512820513</v>
      </c>
      <c r="AW1371" s="362">
        <v>0.0810810810810811</v>
      </c>
      <c r="AX1371" s="362">
        <v>0.0476618705035971</v>
      </c>
      <c r="AY1371" s="142"/>
      <c r="AZ1371" s="140"/>
    </row>
    <row r="1372" spans="1:52">
      <c r="A1372" s="138"/>
      <c r="B1372" s="142"/>
      <c r="C1372" s="172" t="s">
        <v>1972</v>
      </c>
      <c r="D1372" s="166" t="s">
        <v>26</v>
      </c>
      <c r="E1372" s="166" t="s">
        <v>1973</v>
      </c>
      <c r="F1372" s="167" t="s">
        <v>2594</v>
      </c>
      <c r="G1372" s="195" t="s">
        <v>2595</v>
      </c>
      <c r="H1372" s="195" t="s">
        <v>2595</v>
      </c>
      <c r="I1372" s="195" t="s">
        <v>2595</v>
      </c>
      <c r="J1372" s="195" t="s">
        <v>2595</v>
      </c>
      <c r="K1372" s="168">
        <v>0.9</v>
      </c>
      <c r="L1372" s="169">
        <v>1</v>
      </c>
      <c r="M1372" s="169">
        <v>1</v>
      </c>
      <c r="N1372" s="170">
        <v>1</v>
      </c>
      <c r="O1372" s="170">
        <v>0.995425434583715</v>
      </c>
      <c r="P1372" s="356">
        <v>0.9</v>
      </c>
      <c r="Q1372" s="357">
        <v>0.982562277580071</v>
      </c>
      <c r="R1372" s="169">
        <v>0.99452269170579</v>
      </c>
      <c r="S1372" s="169">
        <v>0.986639260020555</v>
      </c>
      <c r="T1372" s="169">
        <v>0.98326626028289</v>
      </c>
      <c r="U1372" s="356">
        <v>0.9</v>
      </c>
      <c r="V1372" s="169">
        <v>0.925978647686833</v>
      </c>
      <c r="W1372" s="169">
        <v>0.928794992175274</v>
      </c>
      <c r="X1372" s="169">
        <v>0.941932168550874</v>
      </c>
      <c r="Y1372" s="169">
        <v>0.930712552524117</v>
      </c>
      <c r="Z1372" s="356">
        <v>0.92</v>
      </c>
      <c r="AA1372" s="356">
        <v>0.952275740167919</v>
      </c>
      <c r="AB1372" s="356">
        <v>0.942618384401114</v>
      </c>
      <c r="AC1372" s="356">
        <v>0.952592592592593</v>
      </c>
      <c r="AD1372" s="356">
        <v>0.962668951075576</v>
      </c>
      <c r="AE1372" s="356">
        <v>0.92</v>
      </c>
      <c r="AF1372" s="169">
        <v>0.997212931995541</v>
      </c>
      <c r="AG1372" s="169">
        <v>0.992822966507177</v>
      </c>
      <c r="AH1372" s="169">
        <v>0.959398496240601</v>
      </c>
      <c r="AI1372" s="169">
        <v>0.987259583203177</v>
      </c>
      <c r="AJ1372" s="356">
        <v>0.92</v>
      </c>
      <c r="AK1372" s="169">
        <v>0.968854721072344</v>
      </c>
      <c r="AL1372" s="169">
        <v>0.959323136999675</v>
      </c>
      <c r="AM1372" s="169">
        <v>0.971783980582524</v>
      </c>
      <c r="AN1372" s="169">
        <v>0.976066398055343</v>
      </c>
      <c r="AO1372" s="168">
        <v>0.99</v>
      </c>
      <c r="AP1372" s="358">
        <v>1</v>
      </c>
      <c r="AQ1372" s="358">
        <v>1</v>
      </c>
      <c r="AR1372" s="358">
        <v>1</v>
      </c>
      <c r="AS1372" s="359">
        <v>1</v>
      </c>
      <c r="AT1372" s="364">
        <v>0.0721861525408278</v>
      </c>
      <c r="AU1372" s="361">
        <v>0.0882352941176471</v>
      </c>
      <c r="AV1372" s="362">
        <v>0.0666666666666667</v>
      </c>
      <c r="AW1372" s="362">
        <v>0.0571428571428571</v>
      </c>
      <c r="AX1372" s="362">
        <v>0.0454545454545455</v>
      </c>
      <c r="AY1372" s="142"/>
      <c r="AZ1372" s="140"/>
    </row>
    <row r="1373" spans="1:52">
      <c r="A1373" s="138"/>
      <c r="B1373" s="142"/>
      <c r="C1373" s="172" t="s">
        <v>1972</v>
      </c>
      <c r="D1373" s="166" t="s">
        <v>26</v>
      </c>
      <c r="E1373" s="166" t="s">
        <v>1973</v>
      </c>
      <c r="F1373" s="167" t="s">
        <v>2596</v>
      </c>
      <c r="G1373" s="195" t="s">
        <v>2597</v>
      </c>
      <c r="H1373" s="195" t="s">
        <v>2597</v>
      </c>
      <c r="I1373" s="195" t="s">
        <v>2597</v>
      </c>
      <c r="J1373" s="195" t="s">
        <v>2597</v>
      </c>
      <c r="K1373" s="168">
        <v>0.9</v>
      </c>
      <c r="L1373" s="169">
        <v>1</v>
      </c>
      <c r="M1373" s="169">
        <v>1</v>
      </c>
      <c r="N1373" s="170">
        <v>0.977777777777778</v>
      </c>
      <c r="O1373" s="170">
        <v>0.995661605206074</v>
      </c>
      <c r="P1373" s="356">
        <v>0.9</v>
      </c>
      <c r="Q1373" s="357">
        <v>0.996557000765111</v>
      </c>
      <c r="R1373" s="169">
        <v>0.995492111194591</v>
      </c>
      <c r="S1373" s="169">
        <v>0.997918834547347</v>
      </c>
      <c r="T1373" s="169">
        <v>0.994060626435815</v>
      </c>
      <c r="U1373" s="356">
        <v>0.9</v>
      </c>
      <c r="V1373" s="169">
        <v>0.912777352716144</v>
      </c>
      <c r="W1373" s="169">
        <v>0.90007513148009</v>
      </c>
      <c r="X1373" s="169">
        <v>0.920915712799168</v>
      </c>
      <c r="Y1373" s="169">
        <v>0.922241833361349</v>
      </c>
      <c r="Z1373" s="356">
        <v>0.92</v>
      </c>
      <c r="AA1373" s="356">
        <v>0.979403110550652</v>
      </c>
      <c r="AB1373" s="356">
        <v>0.980143408714837</v>
      </c>
      <c r="AC1373" s="356">
        <v>0.97724039829303</v>
      </c>
      <c r="AD1373" s="356">
        <v>0.980791158670292</v>
      </c>
      <c r="AE1373" s="356">
        <v>0.92</v>
      </c>
      <c r="AF1373" s="169">
        <v>0.995345228859581</v>
      </c>
      <c r="AG1373" s="169">
        <v>0.994505494505495</v>
      </c>
      <c r="AH1373" s="169">
        <v>0.997001499250375</v>
      </c>
      <c r="AI1373" s="169">
        <v>0.994175627240143</v>
      </c>
      <c r="AJ1373" s="356">
        <v>0.92</v>
      </c>
      <c r="AK1373" s="169">
        <v>0.983376727418386</v>
      </c>
      <c r="AL1373" s="169">
        <v>0.981870229007634</v>
      </c>
      <c r="AM1373" s="169">
        <v>0.981670673076923</v>
      </c>
      <c r="AN1373" s="169">
        <v>0.986541531991121</v>
      </c>
      <c r="AO1373" s="168">
        <v>0.99</v>
      </c>
      <c r="AP1373" s="358">
        <v>1</v>
      </c>
      <c r="AQ1373" s="358">
        <v>1</v>
      </c>
      <c r="AR1373" s="358">
        <v>1</v>
      </c>
      <c r="AS1373" s="359">
        <v>1</v>
      </c>
      <c r="AT1373" s="364">
        <v>0.0721861525408278</v>
      </c>
      <c r="AU1373" s="361">
        <v>0.137931034482759</v>
      </c>
      <c r="AV1373" s="362">
        <v>0.0454545454545455</v>
      </c>
      <c r="AW1373" s="362">
        <v>0</v>
      </c>
      <c r="AX1373" s="362">
        <v>0.0471380471380471</v>
      </c>
      <c r="AY1373" s="142"/>
      <c r="AZ1373" s="140"/>
    </row>
    <row r="1374" spans="1:52">
      <c r="A1374" s="138"/>
      <c r="B1374" s="142"/>
      <c r="C1374" s="172" t="s">
        <v>1972</v>
      </c>
      <c r="D1374" s="166" t="s">
        <v>26</v>
      </c>
      <c r="E1374" s="166" t="s">
        <v>1973</v>
      </c>
      <c r="F1374" s="167" t="s">
        <v>2598</v>
      </c>
      <c r="G1374" s="195" t="s">
        <v>2599</v>
      </c>
      <c r="H1374" s="195" t="s">
        <v>2599</v>
      </c>
      <c r="I1374" s="195" t="s">
        <v>2599</v>
      </c>
      <c r="J1374" s="195" t="s">
        <v>2599</v>
      </c>
      <c r="K1374" s="168">
        <v>0.9</v>
      </c>
      <c r="L1374" s="169">
        <v>0.971428571428571</v>
      </c>
      <c r="M1374" s="169">
        <v>0.961538461538462</v>
      </c>
      <c r="N1374" s="170">
        <v>1</v>
      </c>
      <c r="O1374" s="170">
        <v>0.964013086150491</v>
      </c>
      <c r="P1374" s="356">
        <v>0.9</v>
      </c>
      <c r="Q1374" s="357">
        <v>0.985835694050991</v>
      </c>
      <c r="R1374" s="169">
        <v>0.998625429553265</v>
      </c>
      <c r="S1374" s="169">
        <v>1</v>
      </c>
      <c r="T1374" s="169">
        <v>0.993552660631486</v>
      </c>
      <c r="U1374" s="356">
        <v>0.9</v>
      </c>
      <c r="V1374" s="169">
        <v>0.954674220963173</v>
      </c>
      <c r="W1374" s="169">
        <v>0.953951890034364</v>
      </c>
      <c r="X1374" s="169">
        <v>0.954133333333333</v>
      </c>
      <c r="Y1374" s="169">
        <v>0.952822550967837</v>
      </c>
      <c r="Z1374" s="356">
        <v>0.92</v>
      </c>
      <c r="AA1374" s="356">
        <v>0.977562158884172</v>
      </c>
      <c r="AB1374" s="356">
        <v>0.96943231441048</v>
      </c>
      <c r="AC1374" s="356">
        <v>0.979963570127505</v>
      </c>
      <c r="AD1374" s="356">
        <v>0.976460128283833</v>
      </c>
      <c r="AE1374" s="356">
        <v>0.92</v>
      </c>
      <c r="AF1374" s="169">
        <v>0.999467802022352</v>
      </c>
      <c r="AG1374" s="169">
        <v>1</v>
      </c>
      <c r="AH1374" s="169">
        <v>0.940320232896652</v>
      </c>
      <c r="AI1374" s="169">
        <v>0.999110589660132</v>
      </c>
      <c r="AJ1374" s="356">
        <v>0.92</v>
      </c>
      <c r="AK1374" s="169">
        <v>0.983009166107758</v>
      </c>
      <c r="AL1374" s="169">
        <v>0.981265464828561</v>
      </c>
      <c r="AM1374" s="169">
        <v>0.98721399730821</v>
      </c>
      <c r="AN1374" s="169">
        <v>0.984762979683973</v>
      </c>
      <c r="AO1374" s="168">
        <v>0.99</v>
      </c>
      <c r="AP1374" s="358">
        <v>1</v>
      </c>
      <c r="AQ1374" s="358">
        <v>1</v>
      </c>
      <c r="AR1374" s="358">
        <v>1</v>
      </c>
      <c r="AS1374" s="359">
        <v>1</v>
      </c>
      <c r="AT1374" s="364">
        <v>0.0721861525408278</v>
      </c>
      <c r="AU1374" s="361">
        <v>0.238095238095238</v>
      </c>
      <c r="AV1374" s="362">
        <v>0.0555555555555556</v>
      </c>
      <c r="AW1374" s="362">
        <v>0.0833333333333333</v>
      </c>
      <c r="AX1374" s="362">
        <v>0.0817610062893082</v>
      </c>
      <c r="AY1374" s="142"/>
      <c r="AZ1374" s="140"/>
    </row>
    <row r="1375" spans="1:52">
      <c r="A1375" s="138"/>
      <c r="B1375" s="142"/>
      <c r="C1375" s="172" t="s">
        <v>1972</v>
      </c>
      <c r="D1375" s="166" t="s">
        <v>26</v>
      </c>
      <c r="E1375" s="166" t="s">
        <v>1973</v>
      </c>
      <c r="F1375" s="167" t="s">
        <v>2600</v>
      </c>
      <c r="G1375" s="195" t="s">
        <v>2601</v>
      </c>
      <c r="H1375" s="195" t="s">
        <v>2601</v>
      </c>
      <c r="I1375" s="195" t="s">
        <v>2601</v>
      </c>
      <c r="J1375" s="195" t="s">
        <v>2601</v>
      </c>
      <c r="K1375" s="168">
        <v>0.9</v>
      </c>
      <c r="L1375" s="169">
        <v>0.944444444444444</v>
      </c>
      <c r="M1375" s="169">
        <v>0.96551724137931</v>
      </c>
      <c r="N1375" s="170">
        <v>0.96969696969697</v>
      </c>
      <c r="O1375" s="170">
        <v>0.960500963391137</v>
      </c>
      <c r="P1375" s="356">
        <v>0.9</v>
      </c>
      <c r="Q1375" s="357">
        <v>0.986514522821577</v>
      </c>
      <c r="R1375" s="169">
        <v>0.952380952380952</v>
      </c>
      <c r="S1375" s="169">
        <v>0.972328525169267</v>
      </c>
      <c r="T1375" s="169">
        <v>0.980193863904806</v>
      </c>
      <c r="U1375" s="356">
        <v>0.9</v>
      </c>
      <c r="V1375" s="169">
        <v>0.943724066390041</v>
      </c>
      <c r="W1375" s="169">
        <v>0.950584007187781</v>
      </c>
      <c r="X1375" s="169">
        <v>0.956432146011186</v>
      </c>
      <c r="Y1375" s="169">
        <v>0.957049285944379</v>
      </c>
      <c r="Z1375" s="356">
        <v>0.92</v>
      </c>
      <c r="AA1375" s="356">
        <v>0</v>
      </c>
      <c r="AB1375" s="356" t="s">
        <v>40</v>
      </c>
      <c r="AC1375" s="356" t="s">
        <v>40</v>
      </c>
      <c r="AD1375" s="356">
        <v>0.125</v>
      </c>
      <c r="AE1375" s="356">
        <v>0.92</v>
      </c>
      <c r="AF1375" s="169">
        <v>0.997893628225382</v>
      </c>
      <c r="AG1375" s="169">
        <v>0.997473152242577</v>
      </c>
      <c r="AH1375" s="169">
        <v>0.99151103565365</v>
      </c>
      <c r="AI1375" s="169">
        <v>0.997922690863164</v>
      </c>
      <c r="AJ1375" s="356">
        <v>0.92</v>
      </c>
      <c r="AK1375" s="169">
        <v>0.975672877846791</v>
      </c>
      <c r="AL1375" s="169">
        <v>0.97214734950584</v>
      </c>
      <c r="AM1375" s="169">
        <v>0.987636149543715</v>
      </c>
      <c r="AN1375" s="169">
        <v>0.98570089991606</v>
      </c>
      <c r="AO1375" s="168">
        <v>0.99</v>
      </c>
      <c r="AP1375" s="358">
        <v>1</v>
      </c>
      <c r="AQ1375" s="358">
        <v>1</v>
      </c>
      <c r="AR1375" s="358">
        <v>1</v>
      </c>
      <c r="AS1375" s="359">
        <v>1</v>
      </c>
      <c r="AT1375" s="364">
        <v>0.0721861525408278</v>
      </c>
      <c r="AU1375" s="361">
        <v>0.28</v>
      </c>
      <c r="AV1375" s="362">
        <v>0.0526315789473684</v>
      </c>
      <c r="AW1375" s="362">
        <v>0.0454545454545455</v>
      </c>
      <c r="AX1375" s="362">
        <v>0.0762886597938144</v>
      </c>
      <c r="AY1375" s="142"/>
      <c r="AZ1375" s="140"/>
    </row>
    <row r="1376" spans="1:52">
      <c r="A1376" s="138"/>
      <c r="B1376" s="142"/>
      <c r="C1376" s="172" t="s">
        <v>1972</v>
      </c>
      <c r="D1376" s="166" t="s">
        <v>26</v>
      </c>
      <c r="E1376" s="166" t="s">
        <v>1973</v>
      </c>
      <c r="F1376" s="167" t="s">
        <v>2602</v>
      </c>
      <c r="G1376" s="195" t="s">
        <v>2603</v>
      </c>
      <c r="H1376" s="195" t="s">
        <v>2603</v>
      </c>
      <c r="I1376" s="195" t="s">
        <v>2603</v>
      </c>
      <c r="J1376" s="195" t="s">
        <v>2603</v>
      </c>
      <c r="K1376" s="168">
        <v>0.9</v>
      </c>
      <c r="L1376" s="169">
        <v>1</v>
      </c>
      <c r="M1376" s="169">
        <v>1</v>
      </c>
      <c r="N1376" s="170">
        <v>1</v>
      </c>
      <c r="O1376" s="170">
        <v>0.987630827783064</v>
      </c>
      <c r="P1376" s="356">
        <v>0.9</v>
      </c>
      <c r="Q1376" s="357">
        <v>0.989661114302125</v>
      </c>
      <c r="R1376" s="169">
        <v>0.989151873767258</v>
      </c>
      <c r="S1376" s="169">
        <v>0.990016638935108</v>
      </c>
      <c r="T1376" s="169">
        <v>0.990492625621677</v>
      </c>
      <c r="U1376" s="356">
        <v>0.9</v>
      </c>
      <c r="V1376" s="169">
        <v>0.926479035037335</v>
      </c>
      <c r="W1376" s="169">
        <v>0.961045364891519</v>
      </c>
      <c r="X1376" s="169">
        <v>0.964059900166389</v>
      </c>
      <c r="Y1376" s="169">
        <v>0.955517921454296</v>
      </c>
      <c r="Z1376" s="356">
        <v>0.92</v>
      </c>
      <c r="AA1376" s="356" t="s">
        <v>40</v>
      </c>
      <c r="AB1376" s="356">
        <v>0</v>
      </c>
      <c r="AC1376" s="356" t="s">
        <v>40</v>
      </c>
      <c r="AD1376" s="356">
        <v>0</v>
      </c>
      <c r="AE1376" s="356">
        <v>0.92</v>
      </c>
      <c r="AF1376" s="169">
        <v>0.999621642073401</v>
      </c>
      <c r="AG1376" s="169">
        <v>0.999300699300699</v>
      </c>
      <c r="AH1376" s="169">
        <v>0.997984683595324</v>
      </c>
      <c r="AI1376" s="169">
        <v>0.998997929053377</v>
      </c>
      <c r="AJ1376" s="356">
        <v>0.92</v>
      </c>
      <c r="AK1376" s="169">
        <v>0.983055715106261</v>
      </c>
      <c r="AL1376" s="169">
        <v>0.976835879743716</v>
      </c>
      <c r="AM1376" s="169">
        <v>0.992013311148087</v>
      </c>
      <c r="AN1376" s="169">
        <v>0.989410163242119</v>
      </c>
      <c r="AO1376" s="168">
        <v>0.99</v>
      </c>
      <c r="AP1376" s="358">
        <v>1</v>
      </c>
      <c r="AQ1376" s="358">
        <v>1</v>
      </c>
      <c r="AR1376" s="358">
        <v>1</v>
      </c>
      <c r="AS1376" s="359">
        <v>1</v>
      </c>
      <c r="AT1376" s="364">
        <v>0.0721861525408278</v>
      </c>
      <c r="AU1376" s="361">
        <v>0.296296296296296</v>
      </c>
      <c r="AV1376" s="362">
        <v>0.0555555555555556</v>
      </c>
      <c r="AW1376" s="362">
        <v>0</v>
      </c>
      <c r="AX1376" s="362">
        <v>0.0511811023622047</v>
      </c>
      <c r="AY1376" s="142"/>
      <c r="AZ1376" s="140"/>
    </row>
    <row r="1377" spans="1:52">
      <c r="A1377" s="138"/>
      <c r="B1377" s="142"/>
      <c r="C1377" s="172" t="s">
        <v>1972</v>
      </c>
      <c r="D1377" s="166" t="s">
        <v>26</v>
      </c>
      <c r="E1377" s="166" t="s">
        <v>1973</v>
      </c>
      <c r="F1377" s="167" t="s">
        <v>2604</v>
      </c>
      <c r="G1377" s="195" t="s">
        <v>2605</v>
      </c>
      <c r="H1377" s="195" t="s">
        <v>2605</v>
      </c>
      <c r="I1377" s="195" t="s">
        <v>2605</v>
      </c>
      <c r="J1377" s="195" t="s">
        <v>2605</v>
      </c>
      <c r="K1377" s="168">
        <v>0.9</v>
      </c>
      <c r="L1377" s="169">
        <v>0.925</v>
      </c>
      <c r="M1377" s="169">
        <v>0.861111111111111</v>
      </c>
      <c r="N1377" s="170">
        <v>0.823529411764706</v>
      </c>
      <c r="O1377" s="170">
        <v>0.916363636363636</v>
      </c>
      <c r="P1377" s="356">
        <v>0.9</v>
      </c>
      <c r="Q1377" s="357">
        <v>0.937699680511182</v>
      </c>
      <c r="R1377" s="169">
        <v>0.943871706758305</v>
      </c>
      <c r="S1377" s="169">
        <v>0.943217665615142</v>
      </c>
      <c r="T1377" s="169">
        <v>0.951809538846722</v>
      </c>
      <c r="U1377" s="356">
        <v>0.9</v>
      </c>
      <c r="V1377" s="169">
        <v>0.9185303514377</v>
      </c>
      <c r="W1377" s="169">
        <v>0.912943871706758</v>
      </c>
      <c r="X1377" s="169">
        <v>0.931782334384858</v>
      </c>
      <c r="Y1377" s="169">
        <v>0.919723917039777</v>
      </c>
      <c r="Z1377" s="356">
        <v>0.92</v>
      </c>
      <c r="AA1377" s="356" t="s">
        <v>40</v>
      </c>
      <c r="AB1377" s="356" t="s">
        <v>40</v>
      </c>
      <c r="AC1377" s="356" t="s">
        <v>40</v>
      </c>
      <c r="AD1377" s="356" t="s">
        <v>40</v>
      </c>
      <c r="AE1377" s="356">
        <v>0.92</v>
      </c>
      <c r="AF1377" s="169">
        <v>0.955390334572491</v>
      </c>
      <c r="AG1377" s="169">
        <v>0.987031700288184</v>
      </c>
      <c r="AH1377" s="169">
        <v>1</v>
      </c>
      <c r="AI1377" s="169">
        <v>0.987785016286645</v>
      </c>
      <c r="AJ1377" s="356">
        <v>0.92</v>
      </c>
      <c r="AK1377" s="169">
        <v>0.965495207667732</v>
      </c>
      <c r="AL1377" s="169">
        <v>0.953035509736541</v>
      </c>
      <c r="AM1377" s="169">
        <v>0.965694006309148</v>
      </c>
      <c r="AN1377" s="169">
        <v>0.966132852148415</v>
      </c>
      <c r="AO1377" s="168">
        <v>0.99</v>
      </c>
      <c r="AP1377" s="358">
        <v>1</v>
      </c>
      <c r="AQ1377" s="358">
        <v>1</v>
      </c>
      <c r="AR1377" s="358">
        <v>1</v>
      </c>
      <c r="AS1377" s="359">
        <v>1</v>
      </c>
      <c r="AT1377" s="364">
        <v>0.0721861525408278</v>
      </c>
      <c r="AU1377" s="361">
        <v>0.227272727272727</v>
      </c>
      <c r="AV1377" s="362">
        <v>0.0588235294117647</v>
      </c>
      <c r="AW1377" s="362">
        <v>0.0625</v>
      </c>
      <c r="AX1377" s="362">
        <v>0.0422885572139304</v>
      </c>
      <c r="AY1377" s="142"/>
      <c r="AZ1377" s="140"/>
    </row>
    <row r="1378" spans="1:52">
      <c r="A1378" s="138"/>
      <c r="B1378" s="142"/>
      <c r="C1378" s="172" t="s">
        <v>1972</v>
      </c>
      <c r="D1378" s="166" t="s">
        <v>26</v>
      </c>
      <c r="E1378" s="166" t="s">
        <v>1973</v>
      </c>
      <c r="F1378" s="167" t="s">
        <v>2606</v>
      </c>
      <c r="G1378" s="195" t="s">
        <v>2607</v>
      </c>
      <c r="H1378" s="195" t="s">
        <v>2607</v>
      </c>
      <c r="I1378" s="195" t="s">
        <v>2607</v>
      </c>
      <c r="J1378" s="195" t="s">
        <v>2607</v>
      </c>
      <c r="K1378" s="168">
        <v>0.9</v>
      </c>
      <c r="L1378" s="169">
        <v>0.962962962962963</v>
      </c>
      <c r="M1378" s="169">
        <v>0.954545454545455</v>
      </c>
      <c r="N1378" s="170">
        <v>0.954545454545455</v>
      </c>
      <c r="O1378" s="170">
        <v>0.99023709902371</v>
      </c>
      <c r="P1378" s="356">
        <v>0.9</v>
      </c>
      <c r="Q1378" s="357">
        <v>0.995095367847411</v>
      </c>
      <c r="R1378" s="169">
        <v>0.995897435897436</v>
      </c>
      <c r="S1378" s="169">
        <v>0.99672131147541</v>
      </c>
      <c r="T1378" s="169">
        <v>0.991912002588159</v>
      </c>
      <c r="U1378" s="356">
        <v>0.9</v>
      </c>
      <c r="V1378" s="169">
        <v>0.954768392370572</v>
      </c>
      <c r="W1378" s="169">
        <v>0.957948717948718</v>
      </c>
      <c r="X1378" s="169">
        <v>0.952459016393443</v>
      </c>
      <c r="Y1378" s="169">
        <v>0.950616998659703</v>
      </c>
      <c r="Z1378" s="356">
        <v>0.92</v>
      </c>
      <c r="AA1378" s="356">
        <v>0.9875</v>
      </c>
      <c r="AB1378" s="356">
        <v>0.979591836734694</v>
      </c>
      <c r="AC1378" s="356">
        <v>0.974739970282318</v>
      </c>
      <c r="AD1378" s="356">
        <v>0.984139599170698</v>
      </c>
      <c r="AE1378" s="356">
        <v>0.92</v>
      </c>
      <c r="AF1378" s="169">
        <v>0.996692392502756</v>
      </c>
      <c r="AG1378" s="169">
        <v>0.996621621621622</v>
      </c>
      <c r="AH1378" s="169">
        <v>0.987421383647799</v>
      </c>
      <c r="AI1378" s="169">
        <v>0.990343087300432</v>
      </c>
      <c r="AJ1378" s="356">
        <v>0.92</v>
      </c>
      <c r="AK1378" s="169">
        <v>0.991652173913043</v>
      </c>
      <c r="AL1378" s="169">
        <v>0.985677749360614</v>
      </c>
      <c r="AM1378" s="169">
        <v>0.986265187533016</v>
      </c>
      <c r="AN1378" s="169">
        <v>0.989420334007256</v>
      </c>
      <c r="AO1378" s="168">
        <v>0.99</v>
      </c>
      <c r="AP1378" s="358">
        <v>1</v>
      </c>
      <c r="AQ1378" s="358">
        <v>1</v>
      </c>
      <c r="AR1378" s="358">
        <v>1</v>
      </c>
      <c r="AS1378" s="359">
        <v>1</v>
      </c>
      <c r="AT1378" s="364">
        <v>0.0721861525408278</v>
      </c>
      <c r="AU1378" s="361">
        <v>0.294117647058824</v>
      </c>
      <c r="AV1378" s="362">
        <v>0.142857142857143</v>
      </c>
      <c r="AW1378" s="362">
        <v>0</v>
      </c>
      <c r="AX1378" s="362">
        <v>0.0835654596100279</v>
      </c>
      <c r="AY1378" s="142"/>
      <c r="AZ1378" s="140"/>
    </row>
    <row r="1379" spans="1:52">
      <c r="A1379" s="138"/>
      <c r="B1379" s="142"/>
      <c r="C1379" s="172" t="s">
        <v>1972</v>
      </c>
      <c r="D1379" s="166" t="s">
        <v>26</v>
      </c>
      <c r="E1379" s="166" t="s">
        <v>1973</v>
      </c>
      <c r="F1379" s="167" t="s">
        <v>2608</v>
      </c>
      <c r="G1379" s="195" t="s">
        <v>2609</v>
      </c>
      <c r="H1379" s="195" t="s">
        <v>2609</v>
      </c>
      <c r="I1379" s="195" t="s">
        <v>2609</v>
      </c>
      <c r="J1379" s="195" t="s">
        <v>2609</v>
      </c>
      <c r="K1379" s="168">
        <v>0.9</v>
      </c>
      <c r="L1379" s="169">
        <v>0.975</v>
      </c>
      <c r="M1379" s="169">
        <v>0.944444444444444</v>
      </c>
      <c r="N1379" s="170">
        <v>0.973684210526316</v>
      </c>
      <c r="O1379" s="170">
        <v>0.982112436115843</v>
      </c>
      <c r="P1379" s="356">
        <v>0.9</v>
      </c>
      <c r="Q1379" s="357">
        <v>0.963943841735801</v>
      </c>
      <c r="R1379" s="169">
        <v>0.973040752351097</v>
      </c>
      <c r="S1379" s="169">
        <v>0.960625946491671</v>
      </c>
      <c r="T1379" s="169">
        <v>0.977605593876973</v>
      </c>
      <c r="U1379" s="356">
        <v>0.9</v>
      </c>
      <c r="V1379" s="169">
        <v>0.93107849393746</v>
      </c>
      <c r="W1379" s="169">
        <v>0.950470219435737</v>
      </c>
      <c r="X1379" s="169">
        <v>0.95557799091368</v>
      </c>
      <c r="Y1379" s="169">
        <v>0.932560305611425</v>
      </c>
      <c r="Z1379" s="356">
        <v>0.92</v>
      </c>
      <c r="AA1379" s="356">
        <v>0.96254891000559</v>
      </c>
      <c r="AB1379" s="356">
        <v>0.962796664528544</v>
      </c>
      <c r="AC1379" s="356">
        <v>0.964912280701754</v>
      </c>
      <c r="AD1379" s="356">
        <v>0.961863827293152</v>
      </c>
      <c r="AE1379" s="356">
        <v>0.92</v>
      </c>
      <c r="AF1379" s="169">
        <v>1</v>
      </c>
      <c r="AG1379" s="169">
        <v>0.999078765545831</v>
      </c>
      <c r="AH1379" s="169">
        <v>1</v>
      </c>
      <c r="AI1379" s="169">
        <v>0.999295112781955</v>
      </c>
      <c r="AJ1379" s="356">
        <v>0.92</v>
      </c>
      <c r="AK1379" s="169">
        <v>0.970140158439976</v>
      </c>
      <c r="AL1379" s="169">
        <v>0.9714648065948</v>
      </c>
      <c r="AM1379" s="169">
        <v>0.97845953002611</v>
      </c>
      <c r="AN1379" s="169">
        <v>0.975612676618504</v>
      </c>
      <c r="AO1379" s="168">
        <v>0.99</v>
      </c>
      <c r="AP1379" s="358">
        <v>1</v>
      </c>
      <c r="AQ1379" s="358">
        <v>1</v>
      </c>
      <c r="AR1379" s="358">
        <v>1</v>
      </c>
      <c r="AS1379" s="359">
        <v>1</v>
      </c>
      <c r="AT1379" s="364">
        <v>0.0721861525408278</v>
      </c>
      <c r="AU1379" s="361">
        <v>0.125</v>
      </c>
      <c r="AV1379" s="362">
        <v>0.0555555555555556</v>
      </c>
      <c r="AW1379" s="362">
        <v>0</v>
      </c>
      <c r="AX1379" s="362">
        <v>0.063953488372093</v>
      </c>
      <c r="AY1379" s="142"/>
      <c r="AZ1379" s="140"/>
    </row>
    <row r="1380" spans="1:52">
      <c r="A1380" s="138"/>
      <c r="B1380" s="142"/>
      <c r="C1380" s="172" t="s">
        <v>1972</v>
      </c>
      <c r="D1380" s="166" t="s">
        <v>26</v>
      </c>
      <c r="E1380" s="166" t="s">
        <v>1973</v>
      </c>
      <c r="F1380" s="167" t="s">
        <v>2610</v>
      </c>
      <c r="G1380" s="195" t="s">
        <v>2611</v>
      </c>
      <c r="H1380" s="195" t="s">
        <v>2611</v>
      </c>
      <c r="I1380" s="195" t="s">
        <v>2611</v>
      </c>
      <c r="J1380" s="195" t="s">
        <v>2611</v>
      </c>
      <c r="K1380" s="168">
        <v>0.9</v>
      </c>
      <c r="L1380" s="169">
        <v>0.95</v>
      </c>
      <c r="M1380" s="169">
        <v>0.947368421052632</v>
      </c>
      <c r="N1380" s="170">
        <v>0.941176470588235</v>
      </c>
      <c r="O1380" s="170">
        <v>0.975332068311195</v>
      </c>
      <c r="P1380" s="356">
        <v>0.9</v>
      </c>
      <c r="Q1380" s="357">
        <v>0.98729446935725</v>
      </c>
      <c r="R1380" s="169">
        <v>0.98489010989011</v>
      </c>
      <c r="S1380" s="169">
        <v>0.941708542713568</v>
      </c>
      <c r="T1380" s="169">
        <v>0.98146763338427</v>
      </c>
      <c r="U1380" s="356">
        <v>0.9</v>
      </c>
      <c r="V1380" s="169">
        <v>0.894618834080718</v>
      </c>
      <c r="W1380" s="169">
        <v>0.880494505494505</v>
      </c>
      <c r="X1380" s="169">
        <v>0.838190954773869</v>
      </c>
      <c r="Y1380" s="169">
        <v>0.908150990018532</v>
      </c>
      <c r="Z1380" s="356">
        <v>0.92</v>
      </c>
      <c r="AA1380" s="356">
        <v>0.933418693982074</v>
      </c>
      <c r="AB1380" s="356">
        <v>0.936260623229462</v>
      </c>
      <c r="AC1380" s="356">
        <v>0.903030303030303</v>
      </c>
      <c r="AD1380" s="356">
        <v>0.941508872806583</v>
      </c>
      <c r="AE1380" s="356">
        <v>0.92</v>
      </c>
      <c r="AF1380" s="169">
        <v>0.998357963875205</v>
      </c>
      <c r="AG1380" s="169">
        <v>0.996066089693155</v>
      </c>
      <c r="AH1380" s="169">
        <v>1</v>
      </c>
      <c r="AI1380" s="169">
        <v>0.997436577388845</v>
      </c>
      <c r="AJ1380" s="356">
        <v>0.92</v>
      </c>
      <c r="AK1380" s="169">
        <v>0.948560641812176</v>
      </c>
      <c r="AL1380" s="169">
        <v>0.95397489539749</v>
      </c>
      <c r="AM1380" s="169">
        <v>0.949664429530201</v>
      </c>
      <c r="AN1380" s="169">
        <v>0.961713657425587</v>
      </c>
      <c r="AO1380" s="168">
        <v>0.99</v>
      </c>
      <c r="AP1380" s="358">
        <v>1</v>
      </c>
      <c r="AQ1380" s="358">
        <v>1</v>
      </c>
      <c r="AR1380" s="358">
        <v>1</v>
      </c>
      <c r="AS1380" s="359">
        <v>1</v>
      </c>
      <c r="AT1380" s="364">
        <v>0.0721861525408278</v>
      </c>
      <c r="AU1380" s="361">
        <v>0.375</v>
      </c>
      <c r="AV1380" s="362">
        <v>0.125</v>
      </c>
      <c r="AW1380" s="362">
        <v>0</v>
      </c>
      <c r="AX1380" s="362">
        <v>0.089041095890411</v>
      </c>
      <c r="AY1380" s="142"/>
      <c r="AZ1380" s="140"/>
    </row>
    <row r="1381" spans="1:52">
      <c r="A1381" s="138"/>
      <c r="B1381" s="142"/>
      <c r="C1381" s="172" t="s">
        <v>1972</v>
      </c>
      <c r="D1381" s="166" t="s">
        <v>26</v>
      </c>
      <c r="E1381" s="166" t="s">
        <v>1973</v>
      </c>
      <c r="F1381" s="167" t="s">
        <v>2612</v>
      </c>
      <c r="G1381" s="195" t="s">
        <v>2613</v>
      </c>
      <c r="H1381" s="195" t="s">
        <v>2613</v>
      </c>
      <c r="I1381" s="195" t="s">
        <v>2613</v>
      </c>
      <c r="J1381" s="195" t="s">
        <v>2613</v>
      </c>
      <c r="K1381" s="168">
        <v>0.9</v>
      </c>
      <c r="L1381" s="169">
        <v>0.911111111111111</v>
      </c>
      <c r="M1381" s="169">
        <v>0</v>
      </c>
      <c r="N1381" s="170">
        <v>0.955555555555556</v>
      </c>
      <c r="O1381" s="170">
        <v>0.915748031496063</v>
      </c>
      <c r="P1381" s="356">
        <v>0.9</v>
      </c>
      <c r="Q1381" s="357">
        <v>0.969448818897638</v>
      </c>
      <c r="R1381" s="169">
        <v>0.00808080808080808</v>
      </c>
      <c r="S1381" s="169">
        <v>0.990057729313663</v>
      </c>
      <c r="T1381" s="169">
        <v>0.955085355552543</v>
      </c>
      <c r="U1381" s="356">
        <v>0.9</v>
      </c>
      <c r="V1381" s="169">
        <v>0.880314960629921</v>
      </c>
      <c r="W1381" s="169">
        <v>0.00808080808080808</v>
      </c>
      <c r="X1381" s="169">
        <v>0.94964720974984</v>
      </c>
      <c r="Y1381" s="169">
        <v>0.894142429582973</v>
      </c>
      <c r="Z1381" s="356">
        <v>0.92</v>
      </c>
      <c r="AA1381" s="356" t="s">
        <v>40</v>
      </c>
      <c r="AB1381" s="356" t="s">
        <v>40</v>
      </c>
      <c r="AC1381" s="356" t="s">
        <v>40</v>
      </c>
      <c r="AD1381" s="356">
        <v>0</v>
      </c>
      <c r="AE1381" s="356">
        <v>0.92</v>
      </c>
      <c r="AF1381" s="169">
        <v>1</v>
      </c>
      <c r="AG1381" s="169">
        <v>1</v>
      </c>
      <c r="AH1381" s="169">
        <v>1</v>
      </c>
      <c r="AI1381" s="169">
        <v>0.999798640825573</v>
      </c>
      <c r="AJ1381" s="356">
        <v>0.92</v>
      </c>
      <c r="AK1381" s="169">
        <v>0.968188976377953</v>
      </c>
      <c r="AL1381" s="169">
        <v>0.86969696969697</v>
      </c>
      <c r="AM1381" s="169">
        <v>0.95638229634381</v>
      </c>
      <c r="AN1381" s="169">
        <v>0.971958620977329</v>
      </c>
      <c r="AO1381" s="168">
        <v>0.99</v>
      </c>
      <c r="AP1381" s="358">
        <v>1</v>
      </c>
      <c r="AQ1381" s="358">
        <v>1</v>
      </c>
      <c r="AR1381" s="358">
        <v>1</v>
      </c>
      <c r="AS1381" s="359">
        <v>1</v>
      </c>
      <c r="AT1381" s="364">
        <v>0.0721861525408278</v>
      </c>
      <c r="AU1381" s="361">
        <v>0.357142857142857</v>
      </c>
      <c r="AV1381" s="362">
        <v>0</v>
      </c>
      <c r="AW1381" s="362">
        <v>0</v>
      </c>
      <c r="AX1381" s="362">
        <v>0.0753424657534247</v>
      </c>
      <c r="AY1381" s="142"/>
      <c r="AZ1381" s="140"/>
    </row>
    <row r="1382" spans="1:52">
      <c r="A1382" s="138"/>
      <c r="B1382" s="142"/>
      <c r="C1382" s="172" t="s">
        <v>1972</v>
      </c>
      <c r="D1382" s="166" t="s">
        <v>26</v>
      </c>
      <c r="E1382" s="166" t="s">
        <v>1973</v>
      </c>
      <c r="F1382" s="167" t="s">
        <v>2614</v>
      </c>
      <c r="G1382" s="195" t="s">
        <v>2615</v>
      </c>
      <c r="H1382" s="195" t="s">
        <v>2615</v>
      </c>
      <c r="I1382" s="195" t="s">
        <v>2615</v>
      </c>
      <c r="J1382" s="195" t="s">
        <v>2615</v>
      </c>
      <c r="K1382" s="168">
        <v>0.9</v>
      </c>
      <c r="L1382" s="169">
        <v>0.926829268292683</v>
      </c>
      <c r="M1382" s="169">
        <v>0.96875</v>
      </c>
      <c r="N1382" s="170">
        <v>0.833333333333333</v>
      </c>
      <c r="O1382" s="170">
        <v>0.920863309352518</v>
      </c>
      <c r="P1382" s="356">
        <v>0.9</v>
      </c>
      <c r="Q1382" s="357">
        <v>0.976660682226212</v>
      </c>
      <c r="R1382" s="169">
        <v>0.99288256227758</v>
      </c>
      <c r="S1382" s="169">
        <v>0.986345903771131</v>
      </c>
      <c r="T1382" s="169">
        <v>0.985682589649745</v>
      </c>
      <c r="U1382" s="356">
        <v>0.9</v>
      </c>
      <c r="V1382" s="169">
        <v>0.872980251346499</v>
      </c>
      <c r="W1382" s="169">
        <v>0.915480427046263</v>
      </c>
      <c r="X1382" s="169">
        <v>0.949934980494148</v>
      </c>
      <c r="Y1382" s="169">
        <v>0.905144785997383</v>
      </c>
      <c r="Z1382" s="356">
        <v>0.92</v>
      </c>
      <c r="AA1382" s="356">
        <v>0.961764705882353</v>
      </c>
      <c r="AB1382" s="356">
        <v>0.955535390199637</v>
      </c>
      <c r="AC1382" s="356">
        <v>0.964566929133858</v>
      </c>
      <c r="AD1382" s="356">
        <v>0.9602402667181</v>
      </c>
      <c r="AE1382" s="356">
        <v>0.92</v>
      </c>
      <c r="AF1382" s="169">
        <v>0.982404692082111</v>
      </c>
      <c r="AG1382" s="169">
        <v>0.982326951399116</v>
      </c>
      <c r="AH1382" s="169">
        <v>0.986425339366516</v>
      </c>
      <c r="AI1382" s="169">
        <v>0.988047084488479</v>
      </c>
      <c r="AJ1382" s="356">
        <v>0.92</v>
      </c>
      <c r="AK1382" s="169">
        <v>0.954862078573419</v>
      </c>
      <c r="AL1382" s="169">
        <v>0.957322551662174</v>
      </c>
      <c r="AM1382" s="169">
        <v>0.973478260869565</v>
      </c>
      <c r="AN1382" s="169">
        <v>0.968841963383129</v>
      </c>
      <c r="AO1382" s="168">
        <v>0.99</v>
      </c>
      <c r="AP1382" s="358">
        <v>1</v>
      </c>
      <c r="AQ1382" s="358">
        <v>1</v>
      </c>
      <c r="AR1382" s="358">
        <v>1</v>
      </c>
      <c r="AS1382" s="359">
        <v>1</v>
      </c>
      <c r="AT1382" s="364">
        <v>0.0721861525408278</v>
      </c>
      <c r="AU1382" s="361">
        <v>0.157894736842105</v>
      </c>
      <c r="AV1382" s="362">
        <v>0.0666666666666667</v>
      </c>
      <c r="AW1382" s="362">
        <v>0</v>
      </c>
      <c r="AX1382" s="362">
        <v>0.056379821958457</v>
      </c>
      <c r="AY1382" s="142"/>
      <c r="AZ1382" s="140"/>
    </row>
    <row r="1383" spans="1:52">
      <c r="A1383" s="138"/>
      <c r="B1383" s="142"/>
      <c r="C1383" s="172" t="s">
        <v>1972</v>
      </c>
      <c r="D1383" s="166" t="s">
        <v>26</v>
      </c>
      <c r="E1383" s="166" t="s">
        <v>1973</v>
      </c>
      <c r="F1383" s="167" t="s">
        <v>2616</v>
      </c>
      <c r="G1383" s="195" t="s">
        <v>2617</v>
      </c>
      <c r="H1383" s="195" t="s">
        <v>2617</v>
      </c>
      <c r="I1383" s="195" t="s">
        <v>2617</v>
      </c>
      <c r="J1383" s="195" t="s">
        <v>2617</v>
      </c>
      <c r="K1383" s="168">
        <v>0.9</v>
      </c>
      <c r="L1383" s="169">
        <v>0.981132075471698</v>
      </c>
      <c r="M1383" s="169">
        <v>0.930232558139535</v>
      </c>
      <c r="N1383" s="170">
        <v>0.862745098039216</v>
      </c>
      <c r="O1383" s="170">
        <v>0.946780551905388</v>
      </c>
      <c r="P1383" s="356">
        <v>0.9</v>
      </c>
      <c r="Q1383" s="357">
        <v>0.914241486068112</v>
      </c>
      <c r="R1383" s="169">
        <v>0.946466809421842</v>
      </c>
      <c r="S1383" s="169">
        <v>0.941369264384559</v>
      </c>
      <c r="T1383" s="169">
        <v>0.935060412967025</v>
      </c>
      <c r="U1383" s="356">
        <v>0.9</v>
      </c>
      <c r="V1383" s="169">
        <v>0.869349845201238</v>
      </c>
      <c r="W1383" s="169">
        <v>0.890792291220557</v>
      </c>
      <c r="X1383" s="169">
        <v>0.899126001456664</v>
      </c>
      <c r="Y1383" s="169">
        <v>0.895910953259747</v>
      </c>
      <c r="Z1383" s="356">
        <v>0.92</v>
      </c>
      <c r="AA1383" s="356">
        <v>0</v>
      </c>
      <c r="AB1383" s="356" t="s">
        <v>40</v>
      </c>
      <c r="AC1383" s="356" t="s">
        <v>40</v>
      </c>
      <c r="AD1383" s="356">
        <v>0.5</v>
      </c>
      <c r="AE1383" s="356">
        <v>0.92</v>
      </c>
      <c r="AF1383" s="169">
        <v>0.994169096209913</v>
      </c>
      <c r="AG1383" s="169">
        <v>1</v>
      </c>
      <c r="AH1383" s="169">
        <v>0.994791666666667</v>
      </c>
      <c r="AI1383" s="169">
        <v>0.992992766726944</v>
      </c>
      <c r="AJ1383" s="356">
        <v>0.92</v>
      </c>
      <c r="AK1383" s="169">
        <v>0.945527700402352</v>
      </c>
      <c r="AL1383" s="169">
        <v>0.952890792291221</v>
      </c>
      <c r="AM1383" s="169">
        <v>0.963583394027677</v>
      </c>
      <c r="AN1383" s="169">
        <v>0.959969358975847</v>
      </c>
      <c r="AO1383" s="168">
        <v>0.99</v>
      </c>
      <c r="AP1383" s="358">
        <v>1</v>
      </c>
      <c r="AQ1383" s="358">
        <v>1</v>
      </c>
      <c r="AR1383" s="358">
        <v>1</v>
      </c>
      <c r="AS1383" s="359">
        <v>1</v>
      </c>
      <c r="AT1383" s="364">
        <v>0.0721861525408278</v>
      </c>
      <c r="AU1383" s="361">
        <v>0.428571428571429</v>
      </c>
      <c r="AV1383" s="362">
        <v>0</v>
      </c>
      <c r="AW1383" s="362">
        <v>0</v>
      </c>
      <c r="AX1383" s="362">
        <v>0.0509708737864078</v>
      </c>
      <c r="AY1383" s="142"/>
      <c r="AZ1383" s="140"/>
    </row>
    <row r="1384" spans="1:52">
      <c r="A1384" s="138"/>
      <c r="B1384" s="142"/>
      <c r="C1384" s="172" t="s">
        <v>1972</v>
      </c>
      <c r="D1384" s="166" t="s">
        <v>26</v>
      </c>
      <c r="E1384" s="166" t="s">
        <v>1973</v>
      </c>
      <c r="F1384" s="167" t="s">
        <v>2618</v>
      </c>
      <c r="G1384" s="195" t="s">
        <v>2619</v>
      </c>
      <c r="H1384" s="195" t="s">
        <v>2619</v>
      </c>
      <c r="I1384" s="195" t="s">
        <v>2619</v>
      </c>
      <c r="J1384" s="195" t="s">
        <v>2619</v>
      </c>
      <c r="K1384" s="168">
        <v>0.9</v>
      </c>
      <c r="L1384" s="169">
        <v>0.925</v>
      </c>
      <c r="M1384" s="169">
        <v>0.911764705882353</v>
      </c>
      <c r="N1384" s="170">
        <v>0.864864864864865</v>
      </c>
      <c r="O1384" s="170">
        <v>0.936944937833037</v>
      </c>
      <c r="P1384" s="356">
        <v>0.9</v>
      </c>
      <c r="Q1384" s="357">
        <v>0.944319279047312</v>
      </c>
      <c r="R1384" s="169">
        <v>0.917293233082707</v>
      </c>
      <c r="S1384" s="169">
        <v>0.94348623853211</v>
      </c>
      <c r="T1384" s="169">
        <v>0.939644652706594</v>
      </c>
      <c r="U1384" s="356">
        <v>0.9</v>
      </c>
      <c r="V1384" s="169">
        <v>0.876729964596073</v>
      </c>
      <c r="W1384" s="169">
        <v>0.898207056101793</v>
      </c>
      <c r="X1384" s="169">
        <v>0.873761467889908</v>
      </c>
      <c r="Y1384" s="169">
        <v>0.897020061502416</v>
      </c>
      <c r="Z1384" s="356">
        <v>0.92</v>
      </c>
      <c r="AA1384" s="356">
        <v>0</v>
      </c>
      <c r="AB1384" s="356" t="s">
        <v>40</v>
      </c>
      <c r="AC1384" s="356" t="s">
        <v>40</v>
      </c>
      <c r="AD1384" s="356">
        <v>0</v>
      </c>
      <c r="AE1384" s="356">
        <v>0.92</v>
      </c>
      <c r="AF1384" s="169">
        <v>0.993865030674847</v>
      </c>
      <c r="AG1384" s="169">
        <v>0.983805668016194</v>
      </c>
      <c r="AH1384" s="169">
        <v>0.989010989010989</v>
      </c>
      <c r="AI1384" s="169">
        <v>0.969618229062562</v>
      </c>
      <c r="AJ1384" s="356">
        <v>0.92</v>
      </c>
      <c r="AK1384" s="169">
        <v>0.945337620578778</v>
      </c>
      <c r="AL1384" s="169">
        <v>0.962406015037594</v>
      </c>
      <c r="AM1384" s="169">
        <v>0.968073394495413</v>
      </c>
      <c r="AN1384" s="169">
        <v>0.963514783224122</v>
      </c>
      <c r="AO1384" s="168">
        <v>0.99</v>
      </c>
      <c r="AP1384" s="358">
        <v>1</v>
      </c>
      <c r="AQ1384" s="358">
        <v>1</v>
      </c>
      <c r="AR1384" s="358" t="s">
        <v>40</v>
      </c>
      <c r="AS1384" s="359">
        <v>1</v>
      </c>
      <c r="AT1384" s="364">
        <v>0.0721861525408278</v>
      </c>
      <c r="AU1384" s="361">
        <v>0.25</v>
      </c>
      <c r="AV1384" s="362">
        <v>0</v>
      </c>
      <c r="AW1384" s="362">
        <v>0</v>
      </c>
      <c r="AX1384" s="362">
        <v>0.0440251572327044</v>
      </c>
      <c r="AY1384" s="142"/>
      <c r="AZ1384" s="140"/>
    </row>
    <row r="1385" spans="1:52">
      <c r="A1385" s="138"/>
      <c r="B1385" s="142"/>
      <c r="C1385" s="172" t="s">
        <v>1972</v>
      </c>
      <c r="D1385" s="166" t="s">
        <v>26</v>
      </c>
      <c r="E1385" s="166" t="s">
        <v>1973</v>
      </c>
      <c r="F1385" s="167" t="s">
        <v>2620</v>
      </c>
      <c r="G1385" s="195" t="s">
        <v>2621</v>
      </c>
      <c r="H1385" s="195" t="s">
        <v>2621</v>
      </c>
      <c r="I1385" s="195" t="s">
        <v>2621</v>
      </c>
      <c r="J1385" s="195" t="s">
        <v>2621</v>
      </c>
      <c r="K1385" s="168">
        <v>0.9</v>
      </c>
      <c r="L1385" s="169">
        <v>1</v>
      </c>
      <c r="M1385" s="169">
        <v>1</v>
      </c>
      <c r="N1385" s="170">
        <v>0.96969696969697</v>
      </c>
      <c r="O1385" s="170">
        <v>0.991718426501035</v>
      </c>
      <c r="P1385" s="356">
        <v>0.9</v>
      </c>
      <c r="Q1385" s="357">
        <v>0.993055555555556</v>
      </c>
      <c r="R1385" s="169">
        <v>0.986284289276808</v>
      </c>
      <c r="S1385" s="169">
        <v>0.997473684210526</v>
      </c>
      <c r="T1385" s="169">
        <v>0.986765174869778</v>
      </c>
      <c r="U1385" s="356">
        <v>0.9</v>
      </c>
      <c r="V1385" s="169">
        <v>0.892361111111111</v>
      </c>
      <c r="W1385" s="169">
        <v>0.930174563591022</v>
      </c>
      <c r="X1385" s="169">
        <v>0.919578947368421</v>
      </c>
      <c r="Y1385" s="169">
        <v>0.902293504836824</v>
      </c>
      <c r="Z1385" s="356">
        <v>0.92</v>
      </c>
      <c r="AA1385" s="356" t="s">
        <v>40</v>
      </c>
      <c r="AB1385" s="356" t="s">
        <v>40</v>
      </c>
      <c r="AC1385" s="356" t="s">
        <v>40</v>
      </c>
      <c r="AD1385" s="356">
        <v>1</v>
      </c>
      <c r="AE1385" s="356">
        <v>0.92</v>
      </c>
      <c r="AF1385" s="169">
        <v>1</v>
      </c>
      <c r="AG1385" s="169">
        <v>1</v>
      </c>
      <c r="AH1385" s="169">
        <v>1</v>
      </c>
      <c r="AI1385" s="169">
        <v>0.998351738915444</v>
      </c>
      <c r="AJ1385" s="356">
        <v>0.92</v>
      </c>
      <c r="AK1385" s="169">
        <v>0.966666666666667</v>
      </c>
      <c r="AL1385" s="169">
        <v>0.958229426433915</v>
      </c>
      <c r="AM1385" s="169">
        <v>0.970105263157895</v>
      </c>
      <c r="AN1385" s="169">
        <v>0.971298350983962</v>
      </c>
      <c r="AO1385" s="168">
        <v>0.99</v>
      </c>
      <c r="AP1385" s="358" t="s">
        <v>40</v>
      </c>
      <c r="AQ1385" s="358">
        <v>1</v>
      </c>
      <c r="AR1385" s="358">
        <v>1</v>
      </c>
      <c r="AS1385" s="359">
        <v>1</v>
      </c>
      <c r="AT1385" s="364">
        <v>0.0721861525408278</v>
      </c>
      <c r="AU1385" s="361">
        <v>0.133333333333333</v>
      </c>
      <c r="AV1385" s="362">
        <v>0</v>
      </c>
      <c r="AW1385" s="362">
        <v>0</v>
      </c>
      <c r="AX1385" s="362">
        <v>0.049469964664311</v>
      </c>
      <c r="AY1385" s="142"/>
      <c r="AZ1385" s="140"/>
    </row>
    <row r="1386" spans="1:52">
      <c r="A1386" s="138"/>
      <c r="B1386" s="142"/>
      <c r="C1386" s="172" t="s">
        <v>1972</v>
      </c>
      <c r="D1386" s="166" t="s">
        <v>26</v>
      </c>
      <c r="E1386" s="166" t="s">
        <v>1973</v>
      </c>
      <c r="F1386" s="167" t="s">
        <v>2622</v>
      </c>
      <c r="G1386" s="195" t="s">
        <v>2623</v>
      </c>
      <c r="H1386" s="195" t="s">
        <v>2623</v>
      </c>
      <c r="I1386" s="195" t="s">
        <v>2623</v>
      </c>
      <c r="J1386" s="195" t="s">
        <v>2623</v>
      </c>
      <c r="K1386" s="168">
        <v>0.9</v>
      </c>
      <c r="L1386" s="169">
        <v>0.92</v>
      </c>
      <c r="M1386" s="169">
        <v>1</v>
      </c>
      <c r="N1386" s="170">
        <v>1</v>
      </c>
      <c r="O1386" s="170">
        <v>0.984984984984985</v>
      </c>
      <c r="P1386" s="356">
        <v>0.9</v>
      </c>
      <c r="Q1386" s="357">
        <v>0.973941368078176</v>
      </c>
      <c r="R1386" s="169">
        <v>0.978998384491115</v>
      </c>
      <c r="S1386" s="169">
        <v>0.98343685300207</v>
      </c>
      <c r="T1386" s="169">
        <v>0.970830762326808</v>
      </c>
      <c r="U1386" s="356">
        <v>0.9</v>
      </c>
      <c r="V1386" s="169">
        <v>0.940065146579805</v>
      </c>
      <c r="W1386" s="169">
        <v>0.97092084006462</v>
      </c>
      <c r="X1386" s="169">
        <v>0.963768115942029</v>
      </c>
      <c r="Y1386" s="169">
        <v>0.950468390643406</v>
      </c>
      <c r="Z1386" s="356">
        <v>0.92</v>
      </c>
      <c r="AA1386" s="356">
        <v>0.953810623556582</v>
      </c>
      <c r="AB1386" s="356">
        <v>0.939179632248939</v>
      </c>
      <c r="AC1386" s="356">
        <v>0.957692307692308</v>
      </c>
      <c r="AD1386" s="356">
        <v>0.96288752189677</v>
      </c>
      <c r="AE1386" s="356">
        <v>0.92</v>
      </c>
      <c r="AF1386" s="169">
        <v>1</v>
      </c>
      <c r="AG1386" s="169">
        <v>1</v>
      </c>
      <c r="AH1386" s="169">
        <v>1</v>
      </c>
      <c r="AI1386" s="169">
        <v>0.999472944483486</v>
      </c>
      <c r="AJ1386" s="356">
        <v>0.92</v>
      </c>
      <c r="AK1386" s="169">
        <v>0.97167846730529</v>
      </c>
      <c r="AL1386" s="169">
        <v>0.964555052790347</v>
      </c>
      <c r="AM1386" s="169">
        <v>0.976446837146703</v>
      </c>
      <c r="AN1386" s="169">
        <v>0.979021327486546</v>
      </c>
      <c r="AO1386" s="168">
        <v>0.99</v>
      </c>
      <c r="AP1386" s="358">
        <v>1</v>
      </c>
      <c r="AQ1386" s="358">
        <v>1</v>
      </c>
      <c r="AR1386" s="358">
        <v>1</v>
      </c>
      <c r="AS1386" s="359">
        <v>1</v>
      </c>
      <c r="AT1386" s="364">
        <v>0.0721861525408278</v>
      </c>
      <c r="AU1386" s="361">
        <v>0</v>
      </c>
      <c r="AV1386" s="362">
        <v>0.333333333333333</v>
      </c>
      <c r="AW1386" s="362">
        <v>0</v>
      </c>
      <c r="AX1386" s="362">
        <v>0.0355329949238579</v>
      </c>
      <c r="AY1386" s="142"/>
      <c r="AZ1386" s="140"/>
    </row>
    <row r="1387" spans="1:52">
      <c r="A1387" s="138"/>
      <c r="B1387" s="142"/>
      <c r="C1387" s="172" t="s">
        <v>1972</v>
      </c>
      <c r="D1387" s="166" t="s">
        <v>26</v>
      </c>
      <c r="E1387" s="166" t="s">
        <v>1973</v>
      </c>
      <c r="F1387" s="167" t="s">
        <v>2624</v>
      </c>
      <c r="G1387" s="195" t="s">
        <v>2625</v>
      </c>
      <c r="H1387" s="195" t="s">
        <v>2625</v>
      </c>
      <c r="I1387" s="195" t="s">
        <v>2625</v>
      </c>
      <c r="J1387" s="195" t="s">
        <v>2625</v>
      </c>
      <c r="K1387" s="168">
        <v>0.9</v>
      </c>
      <c r="L1387" s="169">
        <v>1</v>
      </c>
      <c r="M1387" s="169">
        <v>0.928571428571429</v>
      </c>
      <c r="N1387" s="170">
        <v>0.9375</v>
      </c>
      <c r="O1387" s="170">
        <v>0.954545454545455</v>
      </c>
      <c r="P1387" s="356">
        <v>0.9</v>
      </c>
      <c r="Q1387" s="357">
        <v>0.97329650092081</v>
      </c>
      <c r="R1387" s="169">
        <v>0.978131212723658</v>
      </c>
      <c r="S1387" s="169">
        <v>0.972934472934473</v>
      </c>
      <c r="T1387" s="169">
        <v>0.981523487441745</v>
      </c>
      <c r="U1387" s="356">
        <v>0.9</v>
      </c>
      <c r="V1387" s="169">
        <v>0.922651933701657</v>
      </c>
      <c r="W1387" s="169">
        <v>0.944333996023857</v>
      </c>
      <c r="X1387" s="169">
        <v>0.92022792022792</v>
      </c>
      <c r="Y1387" s="169">
        <v>0.938466614426527</v>
      </c>
      <c r="Z1387" s="356">
        <v>0.92</v>
      </c>
      <c r="AA1387" s="356">
        <v>0.944525547445256</v>
      </c>
      <c r="AB1387" s="356">
        <v>0.929577464788732</v>
      </c>
      <c r="AC1387" s="356">
        <v>0.925414364640884</v>
      </c>
      <c r="AD1387" s="356">
        <v>0.956097253716301</v>
      </c>
      <c r="AE1387" s="356">
        <v>0.92</v>
      </c>
      <c r="AF1387" s="169">
        <v>0.993740219092332</v>
      </c>
      <c r="AG1387" s="169">
        <v>1</v>
      </c>
      <c r="AH1387" s="169">
        <v>1</v>
      </c>
      <c r="AI1387" s="169">
        <v>0.999682136045772</v>
      </c>
      <c r="AJ1387" s="356">
        <v>0.92</v>
      </c>
      <c r="AK1387" s="169">
        <v>0.965556182947487</v>
      </c>
      <c r="AL1387" s="169">
        <v>0.950087565674256</v>
      </c>
      <c r="AM1387" s="169">
        <v>0.953947368421053</v>
      </c>
      <c r="AN1387" s="169">
        <v>0.973334662446732</v>
      </c>
      <c r="AO1387" s="168">
        <v>0.99</v>
      </c>
      <c r="AP1387" s="358">
        <v>1</v>
      </c>
      <c r="AQ1387" s="358">
        <v>1</v>
      </c>
      <c r="AR1387" s="358">
        <v>1</v>
      </c>
      <c r="AS1387" s="359">
        <v>1</v>
      </c>
      <c r="AT1387" s="364">
        <v>0.0721861525408278</v>
      </c>
      <c r="AU1387" s="361">
        <v>0.461538461538462</v>
      </c>
      <c r="AV1387" s="362">
        <v>0</v>
      </c>
      <c r="AW1387" s="362">
        <v>0</v>
      </c>
      <c r="AX1387" s="362">
        <v>0.0789473684210526</v>
      </c>
      <c r="AY1387" s="142"/>
      <c r="AZ1387" s="140"/>
    </row>
    <row r="1388" spans="1:52">
      <c r="A1388" s="138"/>
      <c r="B1388" s="142"/>
      <c r="C1388" s="172" t="s">
        <v>1972</v>
      </c>
      <c r="D1388" s="166" t="s">
        <v>26</v>
      </c>
      <c r="E1388" s="166" t="s">
        <v>1973</v>
      </c>
      <c r="F1388" s="167" t="s">
        <v>2626</v>
      </c>
      <c r="G1388" s="195" t="s">
        <v>2627</v>
      </c>
      <c r="H1388" s="195" t="s">
        <v>2627</v>
      </c>
      <c r="I1388" s="195" t="s">
        <v>2627</v>
      </c>
      <c r="J1388" s="195" t="s">
        <v>2627</v>
      </c>
      <c r="K1388" s="168">
        <v>0.9</v>
      </c>
      <c r="L1388" s="169">
        <v>1</v>
      </c>
      <c r="M1388" s="169">
        <v>1</v>
      </c>
      <c r="N1388" s="170">
        <v>1</v>
      </c>
      <c r="O1388" s="170">
        <v>0.973014649190439</v>
      </c>
      <c r="P1388" s="356">
        <v>0.9</v>
      </c>
      <c r="Q1388" s="357">
        <v>0.946537961759792</v>
      </c>
      <c r="R1388" s="169">
        <v>0.941813261163735</v>
      </c>
      <c r="S1388" s="169">
        <v>0.93810121288164</v>
      </c>
      <c r="T1388" s="169">
        <v>0.944476756557389</v>
      </c>
      <c r="U1388" s="356">
        <v>0.9</v>
      </c>
      <c r="V1388" s="169">
        <v>0.888806385743456</v>
      </c>
      <c r="W1388" s="169">
        <v>0.924560216508796</v>
      </c>
      <c r="X1388" s="169">
        <v>0.930572982015893</v>
      </c>
      <c r="Y1388" s="169">
        <v>0.922091555189877</v>
      </c>
      <c r="Z1388" s="356">
        <v>0.92</v>
      </c>
      <c r="AA1388" s="356">
        <v>0</v>
      </c>
      <c r="AB1388" s="356" t="s">
        <v>40</v>
      </c>
      <c r="AC1388" s="356" t="s">
        <v>40</v>
      </c>
      <c r="AD1388" s="356">
        <v>0.877614252517428</v>
      </c>
      <c r="AE1388" s="356">
        <v>0.92</v>
      </c>
      <c r="AF1388" s="169">
        <v>0.998591549295775</v>
      </c>
      <c r="AG1388" s="169">
        <v>0.99469964664311</v>
      </c>
      <c r="AH1388" s="169">
        <v>1</v>
      </c>
      <c r="AI1388" s="169">
        <v>0.994659613966381</v>
      </c>
      <c r="AJ1388" s="356">
        <v>0.92</v>
      </c>
      <c r="AK1388" s="169">
        <v>0.970686456400742</v>
      </c>
      <c r="AL1388" s="169">
        <v>0.96617050067659</v>
      </c>
      <c r="AM1388" s="169">
        <v>0.974278544542033</v>
      </c>
      <c r="AN1388" s="169">
        <v>0.979364198008111</v>
      </c>
      <c r="AO1388" s="168">
        <v>0.99</v>
      </c>
      <c r="AP1388" s="358">
        <v>1</v>
      </c>
      <c r="AQ1388" s="358">
        <v>1</v>
      </c>
      <c r="AR1388" s="358">
        <v>1</v>
      </c>
      <c r="AS1388" s="359">
        <v>1</v>
      </c>
      <c r="AT1388" s="364">
        <v>0.0721861525408278</v>
      </c>
      <c r="AU1388" s="361">
        <v>0.129032258064516</v>
      </c>
      <c r="AV1388" s="362">
        <v>0.15</v>
      </c>
      <c r="AW1388" s="362">
        <v>0.136363636363636</v>
      </c>
      <c r="AX1388" s="362">
        <v>0.0480769230769231</v>
      </c>
      <c r="AY1388" s="142"/>
      <c r="AZ1388" s="140"/>
    </row>
    <row r="1389" spans="1:52">
      <c r="A1389" s="138"/>
      <c r="B1389" s="142"/>
      <c r="C1389" s="172" t="s">
        <v>1972</v>
      </c>
      <c r="D1389" s="166" t="s">
        <v>26</v>
      </c>
      <c r="E1389" s="166" t="s">
        <v>1973</v>
      </c>
      <c r="F1389" s="167" t="s">
        <v>2628</v>
      </c>
      <c r="G1389" s="195" t="s">
        <v>2629</v>
      </c>
      <c r="H1389" s="195" t="s">
        <v>2629</v>
      </c>
      <c r="I1389" s="195" t="s">
        <v>2629</v>
      </c>
      <c r="J1389" s="195" t="s">
        <v>2629</v>
      </c>
      <c r="K1389" s="168">
        <v>0.9</v>
      </c>
      <c r="L1389" s="169">
        <v>0.934210526315789</v>
      </c>
      <c r="M1389" s="169">
        <v>0.953125</v>
      </c>
      <c r="N1389" s="170">
        <v>0.925373134328358</v>
      </c>
      <c r="O1389" s="170">
        <v>0.955252918287938</v>
      </c>
      <c r="P1389" s="356">
        <v>0.9</v>
      </c>
      <c r="Q1389" s="357">
        <v>0.929499732953534</v>
      </c>
      <c r="R1389" s="169">
        <v>0.971664698937426</v>
      </c>
      <c r="S1389" s="169">
        <v>0.971645717626425</v>
      </c>
      <c r="T1389" s="169">
        <v>0.97215982293284</v>
      </c>
      <c r="U1389" s="356">
        <v>0.9</v>
      </c>
      <c r="V1389" s="169">
        <v>0.893893537475521</v>
      </c>
      <c r="W1389" s="169">
        <v>0.918929555293192</v>
      </c>
      <c r="X1389" s="169">
        <v>0.914644840689857</v>
      </c>
      <c r="Y1389" s="169">
        <v>0.921451223943708</v>
      </c>
      <c r="Z1389" s="356">
        <v>0.92</v>
      </c>
      <c r="AA1389" s="356">
        <v>0.917197452229299</v>
      </c>
      <c r="AB1389" s="356">
        <v>0.908037653874004</v>
      </c>
      <c r="AC1389" s="356">
        <v>0.910386965376782</v>
      </c>
      <c r="AD1389" s="356">
        <v>0.937099049371358</v>
      </c>
      <c r="AE1389" s="356">
        <v>0.92</v>
      </c>
      <c r="AF1389" s="169">
        <v>0.997721057429353</v>
      </c>
      <c r="AG1389" s="169">
        <v>0.996280013527224</v>
      </c>
      <c r="AH1389" s="169">
        <v>0.986522911051213</v>
      </c>
      <c r="AI1389" s="169">
        <v>0.995499383477189</v>
      </c>
      <c r="AJ1389" s="356">
        <v>0.92</v>
      </c>
      <c r="AK1389" s="169">
        <v>0.945142472515145</v>
      </c>
      <c r="AL1389" s="169">
        <v>0.933056760324345</v>
      </c>
      <c r="AM1389" s="169">
        <v>0.945208023774146</v>
      </c>
      <c r="AN1389" s="169">
        <v>0.959154262249773</v>
      </c>
      <c r="AO1389" s="168">
        <v>0.99</v>
      </c>
      <c r="AP1389" s="358">
        <v>1</v>
      </c>
      <c r="AQ1389" s="358">
        <v>1</v>
      </c>
      <c r="AR1389" s="358">
        <v>1</v>
      </c>
      <c r="AS1389" s="359">
        <v>1</v>
      </c>
      <c r="AT1389" s="364">
        <v>0.0721861525408278</v>
      </c>
      <c r="AU1389" s="361">
        <v>0.108910891089109</v>
      </c>
      <c r="AV1389" s="362">
        <v>0.0344827586206897</v>
      </c>
      <c r="AW1389" s="362">
        <v>0.0377358490566038</v>
      </c>
      <c r="AX1389" s="362">
        <v>0.0485678704856787</v>
      </c>
      <c r="AY1389" s="142"/>
      <c r="AZ1389" s="140"/>
    </row>
    <row r="1390" spans="1:52">
      <c r="A1390" s="138"/>
      <c r="B1390" s="142"/>
      <c r="C1390" s="172" t="s">
        <v>1972</v>
      </c>
      <c r="D1390" s="166" t="s">
        <v>26</v>
      </c>
      <c r="E1390" s="166" t="s">
        <v>1973</v>
      </c>
      <c r="F1390" s="167" t="s">
        <v>2630</v>
      </c>
      <c r="G1390" s="195" t="s">
        <v>2631</v>
      </c>
      <c r="H1390" s="195" t="s">
        <v>2631</v>
      </c>
      <c r="I1390" s="195" t="s">
        <v>2631</v>
      </c>
      <c r="J1390" s="195" t="s">
        <v>2631</v>
      </c>
      <c r="K1390" s="168">
        <v>0.9</v>
      </c>
      <c r="L1390" s="169">
        <v>0.863636363636364</v>
      </c>
      <c r="M1390" s="169">
        <v>0.964912280701754</v>
      </c>
      <c r="N1390" s="170">
        <v>0.932203389830508</v>
      </c>
      <c r="O1390" s="170">
        <v>0.928</v>
      </c>
      <c r="P1390" s="356">
        <v>0.9</v>
      </c>
      <c r="Q1390" s="357">
        <v>0.881803734604688</v>
      </c>
      <c r="R1390" s="169">
        <v>0.936481404095278</v>
      </c>
      <c r="S1390" s="169">
        <v>0.955162614461636</v>
      </c>
      <c r="T1390" s="169">
        <v>0.908080834487987</v>
      </c>
      <c r="U1390" s="356">
        <v>0.9</v>
      </c>
      <c r="V1390" s="169">
        <v>0.884783472387763</v>
      </c>
      <c r="W1390" s="169">
        <v>0.8972001671542</v>
      </c>
      <c r="X1390" s="169">
        <v>0.904325860435744</v>
      </c>
      <c r="Y1390" s="169">
        <v>0.864386987704025</v>
      </c>
      <c r="Z1390" s="356">
        <v>0.92</v>
      </c>
      <c r="AA1390" s="356">
        <v>0.916802610114193</v>
      </c>
      <c r="AB1390" s="356">
        <v>0.894409937888199</v>
      </c>
      <c r="AC1390" s="356">
        <v>0.906017191977077</v>
      </c>
      <c r="AD1390" s="356">
        <v>0.901222462753088</v>
      </c>
      <c r="AE1390" s="356">
        <v>0.92</v>
      </c>
      <c r="AF1390" s="169">
        <v>0.995867768595041</v>
      </c>
      <c r="AG1390" s="169">
        <v>0.997367355204536</v>
      </c>
      <c r="AH1390" s="169">
        <v>0.9950344385712</v>
      </c>
      <c r="AI1390" s="169">
        <v>0.994386271087842</v>
      </c>
      <c r="AJ1390" s="356">
        <v>0.92</v>
      </c>
      <c r="AK1390" s="169">
        <v>0.943079392517595</v>
      </c>
      <c r="AL1390" s="169">
        <v>0.92087312414734</v>
      </c>
      <c r="AM1390" s="169">
        <v>0.94765784114053</v>
      </c>
      <c r="AN1390" s="169">
        <v>0.939478122316375</v>
      </c>
      <c r="AO1390" s="168">
        <v>0.99</v>
      </c>
      <c r="AP1390" s="358">
        <v>1</v>
      </c>
      <c r="AQ1390" s="358">
        <v>1</v>
      </c>
      <c r="AR1390" s="358">
        <v>1</v>
      </c>
      <c r="AS1390" s="359">
        <v>1</v>
      </c>
      <c r="AT1390" s="364">
        <v>0.0721861525408278</v>
      </c>
      <c r="AU1390" s="361">
        <v>0.439024390243902</v>
      </c>
      <c r="AV1390" s="362">
        <v>0.05</v>
      </c>
      <c r="AW1390" s="362">
        <v>0.0869565217391304</v>
      </c>
      <c r="AX1390" s="362">
        <v>0.111111111111111</v>
      </c>
      <c r="AY1390" s="142"/>
      <c r="AZ1390" s="140"/>
    </row>
    <row r="1391" spans="1:52">
      <c r="A1391" s="138"/>
      <c r="B1391" s="142"/>
      <c r="C1391" s="172" t="s">
        <v>1972</v>
      </c>
      <c r="D1391" s="166" t="s">
        <v>26</v>
      </c>
      <c r="E1391" s="166" t="s">
        <v>1973</v>
      </c>
      <c r="F1391" s="167" t="s">
        <v>2632</v>
      </c>
      <c r="G1391" s="195" t="s">
        <v>2633</v>
      </c>
      <c r="H1391" s="195" t="s">
        <v>2633</v>
      </c>
      <c r="I1391" s="195" t="s">
        <v>2633</v>
      </c>
      <c r="J1391" s="195" t="s">
        <v>2633</v>
      </c>
      <c r="K1391" s="168">
        <v>0.9</v>
      </c>
      <c r="L1391" s="169">
        <v>0.836734693877551</v>
      </c>
      <c r="M1391" s="169">
        <v>0.829268292682927</v>
      </c>
      <c r="N1391" s="170">
        <v>0.829268292682927</v>
      </c>
      <c r="O1391" s="170">
        <v>0.875444839857651</v>
      </c>
      <c r="P1391" s="356">
        <v>0.9</v>
      </c>
      <c r="Q1391" s="357">
        <v>0.908466104342393</v>
      </c>
      <c r="R1391" s="169">
        <v>0.934656741108354</v>
      </c>
      <c r="S1391" s="169">
        <v>0.922250859106529</v>
      </c>
      <c r="T1391" s="169">
        <v>0.950359792422685</v>
      </c>
      <c r="U1391" s="356">
        <v>0.9</v>
      </c>
      <c r="V1391" s="169">
        <v>0.950640424867229</v>
      </c>
      <c r="W1391" s="169">
        <v>0.947063688999173</v>
      </c>
      <c r="X1391" s="169">
        <v>0.951890034364261</v>
      </c>
      <c r="Y1391" s="169">
        <v>0.9638597490742</v>
      </c>
      <c r="Z1391" s="356">
        <v>0.92</v>
      </c>
      <c r="AA1391" s="356">
        <v>0.964433701657459</v>
      </c>
      <c r="AB1391" s="356">
        <v>0.934709821428571</v>
      </c>
      <c r="AC1391" s="356">
        <v>0.94705174488568</v>
      </c>
      <c r="AD1391" s="356">
        <v>0.965242296455146</v>
      </c>
      <c r="AE1391" s="356">
        <v>0.92</v>
      </c>
      <c r="AF1391" s="169">
        <v>0.995704057279236</v>
      </c>
      <c r="AG1391" s="169">
        <v>0.995015576323988</v>
      </c>
      <c r="AH1391" s="169">
        <v>0.996884735202492</v>
      </c>
      <c r="AI1391" s="169">
        <v>0.992262116748146</v>
      </c>
      <c r="AJ1391" s="356">
        <v>0.92</v>
      </c>
      <c r="AK1391" s="169">
        <v>0.97228144989339</v>
      </c>
      <c r="AL1391" s="169">
        <v>0.951016327890703</v>
      </c>
      <c r="AM1391" s="169">
        <v>0.969932347782511</v>
      </c>
      <c r="AN1391" s="169">
        <v>0.976509508689951</v>
      </c>
      <c r="AO1391" s="168">
        <v>0.99</v>
      </c>
      <c r="AP1391" s="358">
        <v>1</v>
      </c>
      <c r="AQ1391" s="358">
        <v>1</v>
      </c>
      <c r="AR1391" s="358">
        <v>1</v>
      </c>
      <c r="AS1391" s="359">
        <v>1</v>
      </c>
      <c r="AT1391" s="364">
        <v>0.0721861525408278</v>
      </c>
      <c r="AU1391" s="361">
        <v>0.142857142857143</v>
      </c>
      <c r="AV1391" s="362">
        <v>0.0909090909090909</v>
      </c>
      <c r="AW1391" s="362">
        <v>0.105263157894737</v>
      </c>
      <c r="AX1391" s="362">
        <v>0.0476772616136919</v>
      </c>
      <c r="AY1391" s="142"/>
      <c r="AZ1391" s="140"/>
    </row>
    <row r="1392" spans="1:52">
      <c r="A1392" s="138"/>
      <c r="B1392" s="142"/>
      <c r="C1392" s="172" t="s">
        <v>1972</v>
      </c>
      <c r="D1392" s="166" t="s">
        <v>26</v>
      </c>
      <c r="E1392" s="166" t="s">
        <v>1973</v>
      </c>
      <c r="F1392" s="167" t="s">
        <v>2634</v>
      </c>
      <c r="G1392" s="195" t="s">
        <v>2635</v>
      </c>
      <c r="H1392" s="195" t="s">
        <v>2635</v>
      </c>
      <c r="I1392" s="195" t="s">
        <v>2635</v>
      </c>
      <c r="J1392" s="195" t="s">
        <v>2635</v>
      </c>
      <c r="K1392" s="168">
        <v>0.9</v>
      </c>
      <c r="L1392" s="169">
        <v>0.948717948717949</v>
      </c>
      <c r="M1392" s="169">
        <v>0.964285714285714</v>
      </c>
      <c r="N1392" s="170">
        <v>0.923076923076923</v>
      </c>
      <c r="O1392" s="170">
        <v>0.942043222003929</v>
      </c>
      <c r="P1392" s="356">
        <v>0.9</v>
      </c>
      <c r="Q1392" s="357">
        <v>0.977584629460201</v>
      </c>
      <c r="R1392" s="169">
        <v>0.981818181818182</v>
      </c>
      <c r="S1392" s="169">
        <v>0.975836431226766</v>
      </c>
      <c r="T1392" s="169">
        <v>0.981773997569866</v>
      </c>
      <c r="U1392" s="356">
        <v>0.9</v>
      </c>
      <c r="V1392" s="169">
        <v>0.966605672461116</v>
      </c>
      <c r="W1392" s="169">
        <v>0.963636363636364</v>
      </c>
      <c r="X1392" s="169">
        <v>0.947335811648079</v>
      </c>
      <c r="Y1392" s="169">
        <v>0.968632582484344</v>
      </c>
      <c r="Z1392" s="356">
        <v>0.92</v>
      </c>
      <c r="AA1392" s="356">
        <v>0.979166666666667</v>
      </c>
      <c r="AB1392" s="356">
        <v>0.96327467482785</v>
      </c>
      <c r="AC1392" s="356">
        <v>0.971082089552239</v>
      </c>
      <c r="AD1392" s="356">
        <v>0.978272115882049</v>
      </c>
      <c r="AE1392" s="356">
        <v>0.92</v>
      </c>
      <c r="AF1392" s="169">
        <v>1</v>
      </c>
      <c r="AG1392" s="169">
        <v>1</v>
      </c>
      <c r="AH1392" s="169">
        <v>1</v>
      </c>
      <c r="AI1392" s="169">
        <v>0.996879875195008</v>
      </c>
      <c r="AJ1392" s="356">
        <v>0.92</v>
      </c>
      <c r="AK1392" s="169">
        <v>0.983485333990633</v>
      </c>
      <c r="AL1392" s="169">
        <v>0.971388367729831</v>
      </c>
      <c r="AM1392" s="169">
        <v>0.980268056589724</v>
      </c>
      <c r="AN1392" s="169">
        <v>0.985932746687356</v>
      </c>
      <c r="AO1392" s="168">
        <v>0.99</v>
      </c>
      <c r="AP1392" s="358">
        <v>1</v>
      </c>
      <c r="AQ1392" s="358">
        <v>1</v>
      </c>
      <c r="AR1392" s="358">
        <v>1</v>
      </c>
      <c r="AS1392" s="359">
        <v>1</v>
      </c>
      <c r="AT1392" s="364">
        <v>0.0721861525408278</v>
      </c>
      <c r="AU1392" s="361">
        <v>0.291666666666667</v>
      </c>
      <c r="AV1392" s="362">
        <v>0</v>
      </c>
      <c r="AW1392" s="362">
        <v>0</v>
      </c>
      <c r="AX1392" s="362">
        <v>0.0301507537688442</v>
      </c>
      <c r="AY1392" s="142"/>
      <c r="AZ1392" s="140"/>
    </row>
    <row r="1393" spans="1:52">
      <c r="A1393" s="138"/>
      <c r="B1393" s="142"/>
      <c r="C1393" s="172" t="s">
        <v>1972</v>
      </c>
      <c r="D1393" s="166" t="s">
        <v>26</v>
      </c>
      <c r="E1393" s="166" t="s">
        <v>1973</v>
      </c>
      <c r="F1393" s="167" t="s">
        <v>2636</v>
      </c>
      <c r="G1393" s="195" t="s">
        <v>2637</v>
      </c>
      <c r="H1393" s="195" t="s">
        <v>2637</v>
      </c>
      <c r="I1393" s="195" t="s">
        <v>2637</v>
      </c>
      <c r="J1393" s="195" t="s">
        <v>2637</v>
      </c>
      <c r="K1393" s="168">
        <v>0.9</v>
      </c>
      <c r="L1393" s="169">
        <v>0.897435897435897</v>
      </c>
      <c r="M1393" s="169">
        <v>0.838709677419355</v>
      </c>
      <c r="N1393" s="170">
        <v>0.885714285714286</v>
      </c>
      <c r="O1393" s="170">
        <v>0.904587155963303</v>
      </c>
      <c r="P1393" s="356">
        <v>0.9</v>
      </c>
      <c r="Q1393" s="357">
        <v>0.984295612009238</v>
      </c>
      <c r="R1393" s="169">
        <v>0.977053140096618</v>
      </c>
      <c r="S1393" s="169">
        <v>0.97423887587822</v>
      </c>
      <c r="T1393" s="169">
        <v>0.9688094261531</v>
      </c>
      <c r="U1393" s="356">
        <v>0.9</v>
      </c>
      <c r="V1393" s="169">
        <v>0.962124711316397</v>
      </c>
      <c r="W1393" s="169">
        <v>0.935990338164251</v>
      </c>
      <c r="X1393" s="169">
        <v>0.946135831381733</v>
      </c>
      <c r="Y1393" s="169">
        <v>0.949140534695552</v>
      </c>
      <c r="Z1393" s="356">
        <v>0.92</v>
      </c>
      <c r="AA1393" s="356">
        <v>0.970083102493075</v>
      </c>
      <c r="AB1393" s="356">
        <v>0.956656346749226</v>
      </c>
      <c r="AC1393" s="356">
        <v>0.969777777777778</v>
      </c>
      <c r="AD1393" s="356">
        <v>0.975219214639725</v>
      </c>
      <c r="AE1393" s="356">
        <v>0.92</v>
      </c>
      <c r="AF1393" s="169">
        <v>0.998870056497175</v>
      </c>
      <c r="AG1393" s="169">
        <v>1</v>
      </c>
      <c r="AH1393" s="169">
        <v>0.996581196581197</v>
      </c>
      <c r="AI1393" s="169">
        <v>0.997656323239899</v>
      </c>
      <c r="AJ1393" s="356">
        <v>0.92</v>
      </c>
      <c r="AK1393" s="169">
        <v>0.976826196473552</v>
      </c>
      <c r="AL1393" s="169">
        <v>0.965582272512966</v>
      </c>
      <c r="AM1393" s="169">
        <v>0.977762089657607</v>
      </c>
      <c r="AN1393" s="169">
        <v>0.983355390410262</v>
      </c>
      <c r="AO1393" s="168">
        <v>0.99</v>
      </c>
      <c r="AP1393" s="358">
        <v>1</v>
      </c>
      <c r="AQ1393" s="358">
        <v>1</v>
      </c>
      <c r="AR1393" s="358">
        <v>1</v>
      </c>
      <c r="AS1393" s="359">
        <v>1</v>
      </c>
      <c r="AT1393" s="364">
        <v>0.0721861525408278</v>
      </c>
      <c r="AU1393" s="361">
        <v>0.133333333333333</v>
      </c>
      <c r="AV1393" s="362">
        <v>0</v>
      </c>
      <c r="AW1393" s="362">
        <v>0</v>
      </c>
      <c r="AX1393" s="362">
        <v>0.0202312138728324</v>
      </c>
      <c r="AY1393" s="142"/>
      <c r="AZ1393" s="140"/>
    </row>
    <row r="1394" spans="1:52">
      <c r="A1394" s="138"/>
      <c r="B1394" s="142"/>
      <c r="C1394" s="172" t="s">
        <v>1972</v>
      </c>
      <c r="D1394" s="166" t="s">
        <v>26</v>
      </c>
      <c r="E1394" s="166" t="s">
        <v>1973</v>
      </c>
      <c r="F1394" s="167" t="s">
        <v>2638</v>
      </c>
      <c r="G1394" s="195" t="s">
        <v>2639</v>
      </c>
      <c r="H1394" s="195" t="s">
        <v>2639</v>
      </c>
      <c r="I1394" s="195" t="s">
        <v>2639</v>
      </c>
      <c r="J1394" s="195" t="s">
        <v>2639</v>
      </c>
      <c r="K1394" s="168">
        <v>0.9</v>
      </c>
      <c r="L1394" s="169">
        <v>0.967741935483871</v>
      </c>
      <c r="M1394" s="169">
        <v>0.846153846153846</v>
      </c>
      <c r="N1394" s="170">
        <v>0.862068965517241</v>
      </c>
      <c r="O1394" s="170">
        <v>0.943016759776536</v>
      </c>
      <c r="P1394" s="356">
        <v>0.9</v>
      </c>
      <c r="Q1394" s="357">
        <v>0.949060036385688</v>
      </c>
      <c r="R1394" s="169">
        <v>0.974533106960951</v>
      </c>
      <c r="S1394" s="169">
        <v>0.972602739726027</v>
      </c>
      <c r="T1394" s="169">
        <v>0.974087104209632</v>
      </c>
      <c r="U1394" s="356">
        <v>0.9</v>
      </c>
      <c r="V1394" s="169">
        <v>0.909035779260158</v>
      </c>
      <c r="W1394" s="169">
        <v>0.942275042444822</v>
      </c>
      <c r="X1394" s="169">
        <v>0.942161339421613</v>
      </c>
      <c r="Y1394" s="169">
        <v>0.949605726070605</v>
      </c>
      <c r="Z1394" s="356">
        <v>0.92</v>
      </c>
      <c r="AA1394" s="356">
        <v>0.95435092724679</v>
      </c>
      <c r="AB1394" s="356">
        <v>0.940251572327044</v>
      </c>
      <c r="AC1394" s="356">
        <v>0.942632170978628</v>
      </c>
      <c r="AD1394" s="356">
        <v>0.952834641024128</v>
      </c>
      <c r="AE1394" s="356">
        <v>0.92</v>
      </c>
      <c r="AF1394" s="169">
        <v>1</v>
      </c>
      <c r="AG1394" s="169">
        <v>1</v>
      </c>
      <c r="AH1394" s="169">
        <v>0.9765625</v>
      </c>
      <c r="AI1394" s="169">
        <v>0.993480032599837</v>
      </c>
      <c r="AJ1394" s="356">
        <v>0.92</v>
      </c>
      <c r="AK1394" s="169">
        <v>0.94624713208784</v>
      </c>
      <c r="AL1394" s="169">
        <v>0.950745301360985</v>
      </c>
      <c r="AM1394" s="169">
        <v>0.965047662278711</v>
      </c>
      <c r="AN1394" s="169">
        <v>0.969635654477443</v>
      </c>
      <c r="AO1394" s="168">
        <v>0.99</v>
      </c>
      <c r="AP1394" s="358">
        <v>1</v>
      </c>
      <c r="AQ1394" s="358">
        <v>1</v>
      </c>
      <c r="AR1394" s="358">
        <v>1</v>
      </c>
      <c r="AS1394" s="359">
        <v>1</v>
      </c>
      <c r="AT1394" s="364">
        <v>0.0721861525408278</v>
      </c>
      <c r="AU1394" s="361">
        <v>0.125</v>
      </c>
      <c r="AV1394" s="362">
        <v>0</v>
      </c>
      <c r="AW1394" s="362">
        <v>0.166666666666667</v>
      </c>
      <c r="AX1394" s="362">
        <v>0.0404040404040404</v>
      </c>
      <c r="AY1394" s="142"/>
      <c r="AZ1394" s="140"/>
    </row>
    <row r="1395" spans="1:52">
      <c r="A1395" s="138"/>
      <c r="B1395" s="142"/>
      <c r="C1395" s="172" t="s">
        <v>1972</v>
      </c>
      <c r="D1395" s="166" t="s">
        <v>26</v>
      </c>
      <c r="E1395" s="166" t="s">
        <v>1973</v>
      </c>
      <c r="F1395" s="167" t="s">
        <v>2640</v>
      </c>
      <c r="G1395" s="195" t="s">
        <v>2641</v>
      </c>
      <c r="H1395" s="195" t="s">
        <v>2641</v>
      </c>
      <c r="I1395" s="195" t="s">
        <v>2641</v>
      </c>
      <c r="J1395" s="195" t="s">
        <v>2641</v>
      </c>
      <c r="K1395" s="168">
        <v>0.9</v>
      </c>
      <c r="L1395" s="169">
        <v>1</v>
      </c>
      <c r="M1395" s="169">
        <v>0.944444444444444</v>
      </c>
      <c r="N1395" s="170">
        <v>0.857142857142857</v>
      </c>
      <c r="O1395" s="170">
        <v>0.9728</v>
      </c>
      <c r="P1395" s="356">
        <v>0.9</v>
      </c>
      <c r="Q1395" s="357">
        <v>0.991442542787286</v>
      </c>
      <c r="R1395" s="169">
        <v>0.996781115879828</v>
      </c>
      <c r="S1395" s="169">
        <v>0.985654512851166</v>
      </c>
      <c r="T1395" s="169">
        <v>0.990070360964237</v>
      </c>
      <c r="U1395" s="356">
        <v>0.9</v>
      </c>
      <c r="V1395" s="169">
        <v>0.893643031784841</v>
      </c>
      <c r="W1395" s="169">
        <v>0.914163090128755</v>
      </c>
      <c r="X1395" s="169">
        <v>0.897190675433353</v>
      </c>
      <c r="Y1395" s="169">
        <v>0.935155501894334</v>
      </c>
      <c r="Z1395" s="356">
        <v>0.92</v>
      </c>
      <c r="AA1395" s="356" t="s">
        <v>40</v>
      </c>
      <c r="AB1395" s="356" t="s">
        <v>40</v>
      </c>
      <c r="AC1395" s="356" t="s">
        <v>40</v>
      </c>
      <c r="AD1395" s="356" t="s">
        <v>40</v>
      </c>
      <c r="AE1395" s="356">
        <v>0.92</v>
      </c>
      <c r="AF1395" s="169">
        <v>0.997282608695652</v>
      </c>
      <c r="AG1395" s="169">
        <v>0.993548387096774</v>
      </c>
      <c r="AH1395" s="169">
        <v>0.996296296296296</v>
      </c>
      <c r="AI1395" s="169">
        <v>0.998288062086282</v>
      </c>
      <c r="AJ1395" s="356">
        <v>0.92</v>
      </c>
      <c r="AK1395" s="169">
        <v>0.911369193154034</v>
      </c>
      <c r="AL1395" s="169">
        <v>0.938841201716738</v>
      </c>
      <c r="AM1395" s="169">
        <v>0.954572624028691</v>
      </c>
      <c r="AN1395" s="169">
        <v>0.962425579749365</v>
      </c>
      <c r="AO1395" s="168">
        <v>0.99</v>
      </c>
      <c r="AP1395" s="358">
        <v>1</v>
      </c>
      <c r="AQ1395" s="358">
        <v>1</v>
      </c>
      <c r="AR1395" s="358">
        <v>1</v>
      </c>
      <c r="AS1395" s="359">
        <v>1</v>
      </c>
      <c r="AT1395" s="364">
        <v>0.0721861525408278</v>
      </c>
      <c r="AU1395" s="361">
        <v>0</v>
      </c>
      <c r="AV1395" s="362">
        <v>0</v>
      </c>
      <c r="AW1395" s="362">
        <v>0</v>
      </c>
      <c r="AX1395" s="362">
        <v>0.0265957446808511</v>
      </c>
      <c r="AY1395" s="142"/>
      <c r="AZ1395" s="140"/>
    </row>
    <row r="1396" spans="1:52">
      <c r="A1396" s="138"/>
      <c r="B1396" s="142"/>
      <c r="C1396" s="172" t="s">
        <v>1972</v>
      </c>
      <c r="D1396" s="166" t="s">
        <v>26</v>
      </c>
      <c r="E1396" s="166" t="s">
        <v>1973</v>
      </c>
      <c r="F1396" s="167" t="s">
        <v>2642</v>
      </c>
      <c r="G1396" s="195" t="s">
        <v>2643</v>
      </c>
      <c r="H1396" s="195" t="s">
        <v>2643</v>
      </c>
      <c r="I1396" s="195" t="s">
        <v>2643</v>
      </c>
      <c r="J1396" s="195" t="s">
        <v>2643</v>
      </c>
      <c r="K1396" s="168">
        <v>0.9</v>
      </c>
      <c r="L1396" s="169">
        <v>0.804878048780488</v>
      </c>
      <c r="M1396" s="169">
        <v>0.870967741935484</v>
      </c>
      <c r="N1396" s="170">
        <v>0.909090909090909</v>
      </c>
      <c r="O1396" s="170">
        <v>0.885067873303167</v>
      </c>
      <c r="P1396" s="356">
        <v>0.9</v>
      </c>
      <c r="Q1396" s="357">
        <v>0.963360142984808</v>
      </c>
      <c r="R1396" s="169">
        <v>0.967479674796748</v>
      </c>
      <c r="S1396" s="169">
        <v>0.983701979045402</v>
      </c>
      <c r="T1396" s="169">
        <v>0.974152765583845</v>
      </c>
      <c r="U1396" s="356">
        <v>0.9</v>
      </c>
      <c r="V1396" s="169">
        <v>0.884271671134942</v>
      </c>
      <c r="W1396" s="169">
        <v>0.855981416957027</v>
      </c>
      <c r="X1396" s="169">
        <v>0.879511059371362</v>
      </c>
      <c r="Y1396" s="169">
        <v>0.893994732221247</v>
      </c>
      <c r="Z1396" s="356">
        <v>0.92</v>
      </c>
      <c r="AA1396" s="356">
        <v>0.913237481408032</v>
      </c>
      <c r="AB1396" s="356">
        <v>0.874551971326165</v>
      </c>
      <c r="AC1396" s="356">
        <v>0.91566265060241</v>
      </c>
      <c r="AD1396" s="356">
        <v>0.929643352445613</v>
      </c>
      <c r="AE1396" s="356">
        <v>0.92</v>
      </c>
      <c r="AF1396" s="169">
        <v>0.99946552645644</v>
      </c>
      <c r="AG1396" s="169">
        <v>0.998176014591883</v>
      </c>
      <c r="AH1396" s="169">
        <v>0.998217468805704</v>
      </c>
      <c r="AI1396" s="169">
        <v>0.99860352926241</v>
      </c>
      <c r="AJ1396" s="356">
        <v>0.92</v>
      </c>
      <c r="AK1396" s="169">
        <v>0.939835487661575</v>
      </c>
      <c r="AL1396" s="169">
        <v>0.890957446808511</v>
      </c>
      <c r="AM1396" s="169">
        <v>0.942361111111111</v>
      </c>
      <c r="AN1396" s="169">
        <v>0.950191898464812</v>
      </c>
      <c r="AO1396" s="168">
        <v>0.99</v>
      </c>
      <c r="AP1396" s="358">
        <v>1</v>
      </c>
      <c r="AQ1396" s="358">
        <v>1</v>
      </c>
      <c r="AR1396" s="358">
        <v>1</v>
      </c>
      <c r="AS1396" s="359">
        <v>1</v>
      </c>
      <c r="AT1396" s="364">
        <v>0.0721861525408278</v>
      </c>
      <c r="AU1396" s="361">
        <v>0.153846153846154</v>
      </c>
      <c r="AV1396" s="362">
        <v>0.0833333333333333</v>
      </c>
      <c r="AW1396" s="362">
        <v>0.133333333333333</v>
      </c>
      <c r="AX1396" s="362">
        <v>0.036036036036036</v>
      </c>
      <c r="AY1396" s="142"/>
      <c r="AZ1396" s="140"/>
    </row>
    <row r="1397" spans="1:52">
      <c r="A1397" s="138"/>
      <c r="B1397" s="142"/>
      <c r="C1397" s="172" t="s">
        <v>1972</v>
      </c>
      <c r="D1397" s="166" t="s">
        <v>26</v>
      </c>
      <c r="E1397" s="166" t="s">
        <v>1973</v>
      </c>
      <c r="F1397" s="167" t="s">
        <v>2644</v>
      </c>
      <c r="G1397" s="195" t="s">
        <v>2645</v>
      </c>
      <c r="H1397" s="195" t="s">
        <v>2645</v>
      </c>
      <c r="I1397" s="195" t="s">
        <v>2645</v>
      </c>
      <c r="J1397" s="195" t="s">
        <v>2645</v>
      </c>
      <c r="K1397" s="168">
        <v>0.9</v>
      </c>
      <c r="L1397" s="169">
        <v>0.880952380952381</v>
      </c>
      <c r="M1397" s="169">
        <v>0.823529411764706</v>
      </c>
      <c r="N1397" s="170">
        <v>0.871794871794872</v>
      </c>
      <c r="O1397" s="170">
        <v>0.896551724137931</v>
      </c>
      <c r="P1397" s="356">
        <v>0.9</v>
      </c>
      <c r="Q1397" s="357">
        <v>0.99071457408155</v>
      </c>
      <c r="R1397" s="169">
        <v>0.987049028677151</v>
      </c>
      <c r="S1397" s="169">
        <v>0.986960882647944</v>
      </c>
      <c r="T1397" s="169">
        <v>0.989374037071745</v>
      </c>
      <c r="U1397" s="356">
        <v>0.9</v>
      </c>
      <c r="V1397" s="169">
        <v>0.937020589422689</v>
      </c>
      <c r="W1397" s="169">
        <v>0.935245143385754</v>
      </c>
      <c r="X1397" s="169">
        <v>0.941323971915747</v>
      </c>
      <c r="Y1397" s="169">
        <v>0.956543147127496</v>
      </c>
      <c r="Z1397" s="356">
        <v>0.92</v>
      </c>
      <c r="AA1397" s="356">
        <v>0.952904238618524</v>
      </c>
      <c r="AB1397" s="356">
        <v>0.954133635334088</v>
      </c>
      <c r="AC1397" s="356">
        <v>0.968413978494624</v>
      </c>
      <c r="AD1397" s="356">
        <v>0.969951037385167</v>
      </c>
      <c r="AE1397" s="356">
        <v>0.92</v>
      </c>
      <c r="AF1397" s="169">
        <v>0.997364953886693</v>
      </c>
      <c r="AG1397" s="169">
        <v>0.997344349365595</v>
      </c>
      <c r="AH1397" s="169">
        <v>0.997237569060773</v>
      </c>
      <c r="AI1397" s="169">
        <v>0.996945725542897</v>
      </c>
      <c r="AJ1397" s="356">
        <v>0.92</v>
      </c>
      <c r="AK1397" s="169">
        <v>0.959013131715082</v>
      </c>
      <c r="AL1397" s="169">
        <v>0.960660344221988</v>
      </c>
      <c r="AM1397" s="169">
        <v>0.97701809824763</v>
      </c>
      <c r="AN1397" s="169">
        <v>0.978111017051639</v>
      </c>
      <c r="AO1397" s="168">
        <v>0.99</v>
      </c>
      <c r="AP1397" s="358">
        <v>1</v>
      </c>
      <c r="AQ1397" s="358">
        <v>1</v>
      </c>
      <c r="AR1397" s="358">
        <v>1</v>
      </c>
      <c r="AS1397" s="359">
        <v>1</v>
      </c>
      <c r="AT1397" s="364">
        <v>0.0721861525408278</v>
      </c>
      <c r="AU1397" s="361">
        <v>0.294117647058824</v>
      </c>
      <c r="AV1397" s="362">
        <v>0</v>
      </c>
      <c r="AW1397" s="362">
        <v>0.08</v>
      </c>
      <c r="AX1397" s="362">
        <v>0.0761494252873563</v>
      </c>
      <c r="AY1397" s="142"/>
      <c r="AZ1397" s="140"/>
    </row>
    <row r="1398" spans="1:52">
      <c r="A1398" s="138"/>
      <c r="B1398" s="142"/>
      <c r="C1398" s="172" t="s">
        <v>1972</v>
      </c>
      <c r="D1398" s="166" t="s">
        <v>26</v>
      </c>
      <c r="E1398" s="166" t="s">
        <v>1973</v>
      </c>
      <c r="F1398" s="167" t="s">
        <v>2646</v>
      </c>
      <c r="G1398" s="195" t="s">
        <v>2647</v>
      </c>
      <c r="H1398" s="195" t="s">
        <v>2647</v>
      </c>
      <c r="I1398" s="195" t="s">
        <v>2647</v>
      </c>
      <c r="J1398" s="195" t="s">
        <v>2647</v>
      </c>
      <c r="K1398" s="168">
        <v>0.9</v>
      </c>
      <c r="L1398" s="169">
        <v>0.884615384615385</v>
      </c>
      <c r="M1398" s="169">
        <v>0.782608695652174</v>
      </c>
      <c r="N1398" s="170">
        <v>0.6</v>
      </c>
      <c r="O1398" s="170">
        <v>0.858585858585859</v>
      </c>
      <c r="P1398" s="356">
        <v>0.9</v>
      </c>
      <c r="Q1398" s="357">
        <v>0.989287964713295</v>
      </c>
      <c r="R1398" s="169">
        <v>0.974358974358974</v>
      </c>
      <c r="S1398" s="169">
        <v>0.987931034482759</v>
      </c>
      <c r="T1398" s="169">
        <v>0.985861592431168</v>
      </c>
      <c r="U1398" s="356">
        <v>0.9</v>
      </c>
      <c r="V1398" s="169">
        <v>0.962822936357908</v>
      </c>
      <c r="W1398" s="169">
        <v>0.947008547008547</v>
      </c>
      <c r="X1398" s="169">
        <v>0.957758620689655</v>
      </c>
      <c r="Y1398" s="169">
        <v>0.961597746359094</v>
      </c>
      <c r="Z1398" s="356">
        <v>0.92</v>
      </c>
      <c r="AA1398" s="356">
        <v>0.971635883905013</v>
      </c>
      <c r="AB1398" s="356">
        <v>0.960194174757282</v>
      </c>
      <c r="AC1398" s="356">
        <v>0.979493365500603</v>
      </c>
      <c r="AD1398" s="356">
        <v>0.975155627839157</v>
      </c>
      <c r="AE1398" s="356">
        <v>0.92</v>
      </c>
      <c r="AF1398" s="169">
        <v>0.995127892813642</v>
      </c>
      <c r="AG1398" s="169">
        <v>0.997997997997998</v>
      </c>
      <c r="AH1398" s="169">
        <v>0.947040498442368</v>
      </c>
      <c r="AI1398" s="169">
        <v>0.989437947944172</v>
      </c>
      <c r="AJ1398" s="356">
        <v>0.92</v>
      </c>
      <c r="AK1398" s="169">
        <v>0.981630679987109</v>
      </c>
      <c r="AL1398" s="169">
        <v>0.969659442724458</v>
      </c>
      <c r="AM1398" s="169">
        <v>0.984414278531926</v>
      </c>
      <c r="AN1398" s="169">
        <v>0.983369032838997</v>
      </c>
      <c r="AO1398" s="168">
        <v>0.99</v>
      </c>
      <c r="AP1398" s="358">
        <v>1</v>
      </c>
      <c r="AQ1398" s="358">
        <v>1</v>
      </c>
      <c r="AR1398" s="358">
        <v>1</v>
      </c>
      <c r="AS1398" s="359">
        <v>1</v>
      </c>
      <c r="AT1398" s="364">
        <v>0.0721861525408278</v>
      </c>
      <c r="AU1398" s="361">
        <v>0.5</v>
      </c>
      <c r="AV1398" s="362">
        <v>0.222222222222222</v>
      </c>
      <c r="AW1398" s="362">
        <v>0</v>
      </c>
      <c r="AX1398" s="362">
        <v>0.0792079207920792</v>
      </c>
      <c r="AY1398" s="142"/>
      <c r="AZ1398" s="140"/>
    </row>
    <row r="1399" spans="1:52">
      <c r="A1399" s="138"/>
      <c r="B1399" s="142"/>
      <c r="C1399" s="172" t="s">
        <v>1972</v>
      </c>
      <c r="D1399" s="166" t="s">
        <v>26</v>
      </c>
      <c r="E1399" s="166" t="s">
        <v>1973</v>
      </c>
      <c r="F1399" s="167" t="s">
        <v>2648</v>
      </c>
      <c r="G1399" s="195" t="s">
        <v>2649</v>
      </c>
      <c r="H1399" s="195" t="s">
        <v>2649</v>
      </c>
      <c r="I1399" s="195" t="s">
        <v>2649</v>
      </c>
      <c r="J1399" s="195" t="s">
        <v>2649</v>
      </c>
      <c r="K1399" s="168">
        <v>0.9</v>
      </c>
      <c r="L1399" s="169">
        <v>0.929824561403509</v>
      </c>
      <c r="M1399" s="169">
        <v>0.918367346938776</v>
      </c>
      <c r="N1399" s="170">
        <v>0.945454545454545</v>
      </c>
      <c r="O1399" s="170">
        <v>0.95794930875576</v>
      </c>
      <c r="P1399" s="356">
        <v>0.9</v>
      </c>
      <c r="Q1399" s="357">
        <v>0.98552370139086</v>
      </c>
      <c r="R1399" s="169">
        <v>0.977178423236514</v>
      </c>
      <c r="S1399" s="169">
        <v>0.981687612208259</v>
      </c>
      <c r="T1399" s="169">
        <v>0.984273606144881</v>
      </c>
      <c r="U1399" s="356">
        <v>0.9</v>
      </c>
      <c r="V1399" s="169">
        <v>0.967357365881351</v>
      </c>
      <c r="W1399" s="169">
        <v>0.964730290456432</v>
      </c>
      <c r="X1399" s="169">
        <v>0.964093357271095</v>
      </c>
      <c r="Y1399" s="169">
        <v>0.97010329757648</v>
      </c>
      <c r="Z1399" s="356">
        <v>0.92</v>
      </c>
      <c r="AA1399" s="356">
        <v>0.967180365296804</v>
      </c>
      <c r="AB1399" s="356">
        <v>0.967105263157895</v>
      </c>
      <c r="AC1399" s="356">
        <v>0.969281663516068</v>
      </c>
      <c r="AD1399" s="356">
        <v>0.970071181425259</v>
      </c>
      <c r="AE1399" s="356">
        <v>0.92</v>
      </c>
      <c r="AF1399" s="169">
        <v>0.994093761535622</v>
      </c>
      <c r="AG1399" s="169">
        <v>0.990482664853841</v>
      </c>
      <c r="AH1399" s="169">
        <v>0.991974317817014</v>
      </c>
      <c r="AI1399" s="169">
        <v>0.991835267536202</v>
      </c>
      <c r="AJ1399" s="356">
        <v>0.92</v>
      </c>
      <c r="AK1399" s="169">
        <v>0.976807057484348</v>
      </c>
      <c r="AL1399" s="169">
        <v>0.973955647240846</v>
      </c>
      <c r="AM1399" s="169">
        <v>0.981636400734544</v>
      </c>
      <c r="AN1399" s="169">
        <v>0.981032421128987</v>
      </c>
      <c r="AO1399" s="168">
        <v>0.99</v>
      </c>
      <c r="AP1399" s="358">
        <v>1</v>
      </c>
      <c r="AQ1399" s="358">
        <v>1</v>
      </c>
      <c r="AR1399" s="358">
        <v>1</v>
      </c>
      <c r="AS1399" s="359">
        <v>1</v>
      </c>
      <c r="AT1399" s="364">
        <v>0.0721861525408278</v>
      </c>
      <c r="AU1399" s="361">
        <v>0.193548387096774</v>
      </c>
      <c r="AV1399" s="362">
        <v>0.0333333333333333</v>
      </c>
      <c r="AW1399" s="362">
        <v>0.0606060606060606</v>
      </c>
      <c r="AX1399" s="362">
        <v>0.046927374301676</v>
      </c>
      <c r="AY1399" s="142"/>
      <c r="AZ1399" s="140"/>
    </row>
    <row r="1400" spans="1:52">
      <c r="A1400" s="138"/>
      <c r="B1400" s="142"/>
      <c r="C1400" s="172" t="s">
        <v>1972</v>
      </c>
      <c r="D1400" s="166" t="s">
        <v>26</v>
      </c>
      <c r="E1400" s="166" t="s">
        <v>1973</v>
      </c>
      <c r="F1400" s="167" t="s">
        <v>2650</v>
      </c>
      <c r="G1400" s="195" t="s">
        <v>2651</v>
      </c>
      <c r="H1400" s="195" t="s">
        <v>2651</v>
      </c>
      <c r="I1400" s="195" t="s">
        <v>2651</v>
      </c>
      <c r="J1400" s="195" t="s">
        <v>2651</v>
      </c>
      <c r="K1400" s="168">
        <v>0.9</v>
      </c>
      <c r="L1400" s="169">
        <v>0.921052631578947</v>
      </c>
      <c r="M1400" s="169">
        <v>0.9375</v>
      </c>
      <c r="N1400" s="170">
        <v>0.828571428571429</v>
      </c>
      <c r="O1400" s="170">
        <v>0.914762741652021</v>
      </c>
      <c r="P1400" s="356">
        <v>0.9</v>
      </c>
      <c r="Q1400" s="357">
        <v>0.990800367985281</v>
      </c>
      <c r="R1400" s="169">
        <v>0.983534577387486</v>
      </c>
      <c r="S1400" s="169">
        <v>0.990218642117376</v>
      </c>
      <c r="T1400" s="169">
        <v>0.986192066096995</v>
      </c>
      <c r="U1400" s="356">
        <v>0.9</v>
      </c>
      <c r="V1400" s="169">
        <v>0.968261269549218</v>
      </c>
      <c r="W1400" s="169">
        <v>0.962678375411636</v>
      </c>
      <c r="X1400" s="169">
        <v>0.981588032220944</v>
      </c>
      <c r="Y1400" s="169">
        <v>0.975439986418426</v>
      </c>
      <c r="Z1400" s="356">
        <v>0.92</v>
      </c>
      <c r="AA1400" s="356">
        <v>0.966216216216216</v>
      </c>
      <c r="AB1400" s="356">
        <v>0.965823650034176</v>
      </c>
      <c r="AC1400" s="356">
        <v>0.978823529411765</v>
      </c>
      <c r="AD1400" s="356">
        <v>0.979436132800858</v>
      </c>
      <c r="AE1400" s="356">
        <v>0.92</v>
      </c>
      <c r="AF1400" s="169">
        <v>0.996231747527084</v>
      </c>
      <c r="AG1400" s="169">
        <v>0.990990990990991</v>
      </c>
      <c r="AH1400" s="169">
        <v>0.589817483189241</v>
      </c>
      <c r="AI1400" s="169">
        <v>0.97065037400788</v>
      </c>
      <c r="AJ1400" s="356">
        <v>0.92</v>
      </c>
      <c r="AK1400" s="169">
        <v>0.971324533454711</v>
      </c>
      <c r="AL1400" s="169">
        <v>0.968407750631845</v>
      </c>
      <c r="AM1400" s="169">
        <v>0.983742534837425</v>
      </c>
      <c r="AN1400" s="169">
        <v>0.985370526254681</v>
      </c>
      <c r="AO1400" s="168">
        <v>0.99</v>
      </c>
      <c r="AP1400" s="358">
        <v>1</v>
      </c>
      <c r="AQ1400" s="358">
        <v>1</v>
      </c>
      <c r="AR1400" s="358">
        <v>1</v>
      </c>
      <c r="AS1400" s="359">
        <v>1</v>
      </c>
      <c r="AT1400" s="364">
        <v>0.0721861525408278</v>
      </c>
      <c r="AU1400" s="361">
        <v>0.172413793103448</v>
      </c>
      <c r="AV1400" s="362">
        <v>0.0357142857142857</v>
      </c>
      <c r="AW1400" s="362">
        <v>0.08</v>
      </c>
      <c r="AX1400" s="362">
        <v>0.0613425925925926</v>
      </c>
      <c r="AY1400" s="142"/>
      <c r="AZ1400" s="140"/>
    </row>
    <row r="1401" spans="1:52">
      <c r="A1401" s="138"/>
      <c r="B1401" s="142"/>
      <c r="C1401" s="172" t="s">
        <v>1972</v>
      </c>
      <c r="D1401" s="166" t="s">
        <v>26</v>
      </c>
      <c r="E1401" s="166" t="s">
        <v>1973</v>
      </c>
      <c r="F1401" s="167" t="s">
        <v>2652</v>
      </c>
      <c r="G1401" s="195" t="s">
        <v>2653</v>
      </c>
      <c r="H1401" s="195" t="s">
        <v>2653</v>
      </c>
      <c r="I1401" s="195" t="s">
        <v>2653</v>
      </c>
      <c r="J1401" s="195" t="s">
        <v>2653</v>
      </c>
      <c r="K1401" s="168">
        <v>0.9</v>
      </c>
      <c r="L1401" s="169">
        <v>0.953488372093023</v>
      </c>
      <c r="M1401" s="169">
        <v>0.971428571428571</v>
      </c>
      <c r="N1401" s="170">
        <v>0.972972972972973</v>
      </c>
      <c r="O1401" s="170">
        <v>0.934745762711864</v>
      </c>
      <c r="P1401" s="356">
        <v>0.9</v>
      </c>
      <c r="Q1401" s="357">
        <v>0.991085474567383</v>
      </c>
      <c r="R1401" s="169">
        <v>0.987253765932793</v>
      </c>
      <c r="S1401" s="169">
        <v>0.995015576323988</v>
      </c>
      <c r="T1401" s="169">
        <v>0.985763862974849</v>
      </c>
      <c r="U1401" s="356">
        <v>0.9</v>
      </c>
      <c r="V1401" s="169">
        <v>0.940220241216571</v>
      </c>
      <c r="W1401" s="169">
        <v>0.914252607184241</v>
      </c>
      <c r="X1401" s="169">
        <v>0.942679127725857</v>
      </c>
      <c r="Y1401" s="169">
        <v>0.940499290991865</v>
      </c>
      <c r="Z1401" s="356">
        <v>0.92</v>
      </c>
      <c r="AA1401" s="356">
        <v>0.951478743068392</v>
      </c>
      <c r="AB1401" s="356">
        <v>0.938846421125782</v>
      </c>
      <c r="AC1401" s="356">
        <v>0.950248756218905</v>
      </c>
      <c r="AD1401" s="356">
        <v>0.953191736080243</v>
      </c>
      <c r="AE1401" s="356">
        <v>0.92</v>
      </c>
      <c r="AF1401" s="169">
        <v>1</v>
      </c>
      <c r="AG1401" s="169">
        <v>1</v>
      </c>
      <c r="AH1401" s="169">
        <v>1</v>
      </c>
      <c r="AI1401" s="169">
        <v>0.998820337383508</v>
      </c>
      <c r="AJ1401" s="356">
        <v>0.92</v>
      </c>
      <c r="AK1401" s="169">
        <v>0.962417096536478</v>
      </c>
      <c r="AL1401" s="169">
        <v>0.949174630755865</v>
      </c>
      <c r="AM1401" s="169">
        <v>0.966559943080754</v>
      </c>
      <c r="AN1401" s="169">
        <v>0.96826587181045</v>
      </c>
      <c r="AO1401" s="168">
        <v>0.99</v>
      </c>
      <c r="AP1401" s="358">
        <v>1</v>
      </c>
      <c r="AQ1401" s="358">
        <v>1</v>
      </c>
      <c r="AR1401" s="358">
        <v>1</v>
      </c>
      <c r="AS1401" s="359">
        <v>1</v>
      </c>
      <c r="AT1401" s="364">
        <v>0.0721861525408278</v>
      </c>
      <c r="AU1401" s="361">
        <v>0.157894736842105</v>
      </c>
      <c r="AV1401" s="362">
        <v>0</v>
      </c>
      <c r="AW1401" s="362">
        <v>0</v>
      </c>
      <c r="AX1401" s="362">
        <v>0.0490463215258856</v>
      </c>
      <c r="AY1401" s="142"/>
      <c r="AZ1401" s="140"/>
    </row>
    <row r="1402" spans="1:52">
      <c r="A1402" s="138"/>
      <c r="B1402" s="142"/>
      <c r="C1402" s="172" t="s">
        <v>1972</v>
      </c>
      <c r="D1402" s="166" t="s">
        <v>26</v>
      </c>
      <c r="E1402" s="166" t="s">
        <v>1973</v>
      </c>
      <c r="F1402" s="167" t="s">
        <v>2654</v>
      </c>
      <c r="G1402" s="195" t="s">
        <v>2655</v>
      </c>
      <c r="H1402" s="195" t="s">
        <v>2655</v>
      </c>
      <c r="I1402" s="195" t="s">
        <v>2655</v>
      </c>
      <c r="J1402" s="195" t="s">
        <v>2655</v>
      </c>
      <c r="K1402" s="168">
        <v>0.9</v>
      </c>
      <c r="L1402" s="169">
        <v>0.983050847457627</v>
      </c>
      <c r="M1402" s="169">
        <v>0.96</v>
      </c>
      <c r="N1402" s="170">
        <v>0.962962962962963</v>
      </c>
      <c r="O1402" s="170">
        <v>0.959042218021424</v>
      </c>
      <c r="P1402" s="356">
        <v>0.9</v>
      </c>
      <c r="Q1402" s="357">
        <v>0.946311393915291</v>
      </c>
      <c r="R1402" s="169">
        <v>0.961897915168943</v>
      </c>
      <c r="S1402" s="169">
        <v>0.981050463439753</v>
      </c>
      <c r="T1402" s="169">
        <v>0.978591461953688</v>
      </c>
      <c r="U1402" s="356">
        <v>0.9</v>
      </c>
      <c r="V1402" s="169">
        <v>0.815470272419964</v>
      </c>
      <c r="W1402" s="169">
        <v>0.90079079798706</v>
      </c>
      <c r="X1402" s="169">
        <v>0.832955715756952</v>
      </c>
      <c r="Y1402" s="169">
        <v>0.817865347483545</v>
      </c>
      <c r="Z1402" s="356">
        <v>0.92</v>
      </c>
      <c r="AA1402" s="356" t="s">
        <v>40</v>
      </c>
      <c r="AB1402" s="356">
        <v>0</v>
      </c>
      <c r="AC1402" s="356" t="s">
        <v>40</v>
      </c>
      <c r="AD1402" s="356">
        <v>0</v>
      </c>
      <c r="AE1402" s="356">
        <v>0.92</v>
      </c>
      <c r="AF1402" s="169">
        <v>1</v>
      </c>
      <c r="AG1402" s="169">
        <v>0.99895178197065</v>
      </c>
      <c r="AH1402" s="169">
        <v>0.99490662139219</v>
      </c>
      <c r="AI1402" s="169">
        <v>0.997507297015148</v>
      </c>
      <c r="AJ1402" s="356">
        <v>0.92</v>
      </c>
      <c r="AK1402" s="169">
        <v>0.921654404454166</v>
      </c>
      <c r="AL1402" s="169">
        <v>0.94502335609055</v>
      </c>
      <c r="AM1402" s="169">
        <v>0.960041194644696</v>
      </c>
      <c r="AN1402" s="169">
        <v>0.960100629285377</v>
      </c>
      <c r="AO1402" s="168">
        <v>0.99</v>
      </c>
      <c r="AP1402" s="358">
        <v>1</v>
      </c>
      <c r="AQ1402" s="358">
        <v>1</v>
      </c>
      <c r="AR1402" s="358">
        <v>1</v>
      </c>
      <c r="AS1402" s="359">
        <v>1</v>
      </c>
      <c r="AT1402" s="364">
        <v>0.0721861525408278</v>
      </c>
      <c r="AU1402" s="361">
        <v>0.0869565217391304</v>
      </c>
      <c r="AV1402" s="362">
        <v>0</v>
      </c>
      <c r="AW1402" s="362">
        <v>0.1</v>
      </c>
      <c r="AX1402" s="362">
        <v>0.0456204379562044</v>
      </c>
      <c r="AY1402" s="142"/>
      <c r="AZ1402" s="140"/>
    </row>
    <row r="1403" spans="1:52">
      <c r="A1403" s="138"/>
      <c r="B1403" s="142"/>
      <c r="C1403" s="172" t="s">
        <v>1972</v>
      </c>
      <c r="D1403" s="166" t="s">
        <v>26</v>
      </c>
      <c r="E1403" s="166" t="s">
        <v>1973</v>
      </c>
      <c r="F1403" s="167" t="s">
        <v>2656</v>
      </c>
      <c r="G1403" s="195" t="s">
        <v>2657</v>
      </c>
      <c r="H1403" s="195" t="s">
        <v>2657</v>
      </c>
      <c r="I1403" s="195" t="s">
        <v>2657</v>
      </c>
      <c r="J1403" s="195" t="s">
        <v>2657</v>
      </c>
      <c r="K1403" s="168">
        <v>0.9</v>
      </c>
      <c r="L1403" s="169">
        <v>0.923076923076923</v>
      </c>
      <c r="M1403" s="169">
        <v>0.972222222222222</v>
      </c>
      <c r="N1403" s="170">
        <v>0.914285714285714</v>
      </c>
      <c r="O1403" s="170">
        <v>0.912852112676056</v>
      </c>
      <c r="P1403" s="356">
        <v>0.9</v>
      </c>
      <c r="Q1403" s="357">
        <v>0.992504409171076</v>
      </c>
      <c r="R1403" s="169">
        <v>0.988821138211382</v>
      </c>
      <c r="S1403" s="169">
        <v>0.953292065278559</v>
      </c>
      <c r="T1403" s="169">
        <v>0.982163109598928</v>
      </c>
      <c r="U1403" s="356">
        <v>0.9</v>
      </c>
      <c r="V1403" s="169">
        <v>0.944444444444444</v>
      </c>
      <c r="W1403" s="169">
        <v>0.927845528455285</v>
      </c>
      <c r="X1403" s="169">
        <v>0.945413618458075</v>
      </c>
      <c r="Y1403" s="169">
        <v>0.953551912568306</v>
      </c>
      <c r="Z1403" s="356">
        <v>0.92</v>
      </c>
      <c r="AA1403" s="356">
        <v>0.95908273381295</v>
      </c>
      <c r="AB1403" s="356">
        <v>0.952504879635654</v>
      </c>
      <c r="AC1403" s="356">
        <v>0.953589557650471</v>
      </c>
      <c r="AD1403" s="356">
        <v>0.961917497069168</v>
      </c>
      <c r="AE1403" s="356">
        <v>0.92</v>
      </c>
      <c r="AF1403" s="169">
        <v>0.999242711094282</v>
      </c>
      <c r="AG1403" s="169">
        <v>0.998622968879097</v>
      </c>
      <c r="AH1403" s="169">
        <v>0.99896265560166</v>
      </c>
      <c r="AI1403" s="169">
        <v>0.989508834665545</v>
      </c>
      <c r="AJ1403" s="356">
        <v>0.92</v>
      </c>
      <c r="AK1403" s="169">
        <v>0.966169597151124</v>
      </c>
      <c r="AL1403" s="169">
        <v>0.955573185243951</v>
      </c>
      <c r="AM1403" s="169">
        <v>0.967046894803549</v>
      </c>
      <c r="AN1403" s="169">
        <v>0.972897494547582</v>
      </c>
      <c r="AO1403" s="168">
        <v>0.99</v>
      </c>
      <c r="AP1403" s="358">
        <v>1</v>
      </c>
      <c r="AQ1403" s="358">
        <v>1</v>
      </c>
      <c r="AR1403" s="358">
        <v>1</v>
      </c>
      <c r="AS1403" s="359">
        <v>1</v>
      </c>
      <c r="AT1403" s="364">
        <v>0.0721861525408278</v>
      </c>
      <c r="AU1403" s="361">
        <v>0.0909090909090909</v>
      </c>
      <c r="AV1403" s="362">
        <v>0</v>
      </c>
      <c r="AW1403" s="362">
        <v>0.0555555555555556</v>
      </c>
      <c r="AX1403" s="362">
        <v>0.0452418096723869</v>
      </c>
      <c r="AY1403" s="142"/>
      <c r="AZ1403" s="140"/>
    </row>
    <row r="1404" spans="1:52">
      <c r="A1404" s="138"/>
      <c r="B1404" s="142"/>
      <c r="C1404" s="172" t="s">
        <v>1972</v>
      </c>
      <c r="D1404" s="166" t="s">
        <v>26</v>
      </c>
      <c r="E1404" s="166" t="s">
        <v>1973</v>
      </c>
      <c r="F1404" s="167" t="s">
        <v>2658</v>
      </c>
      <c r="G1404" s="195" t="s">
        <v>2659</v>
      </c>
      <c r="H1404" s="195" t="s">
        <v>2659</v>
      </c>
      <c r="I1404" s="195" t="s">
        <v>2659</v>
      </c>
      <c r="J1404" s="195" t="s">
        <v>2659</v>
      </c>
      <c r="K1404" s="168">
        <v>0.9</v>
      </c>
      <c r="L1404" s="169">
        <v>0.986842105263158</v>
      </c>
      <c r="M1404" s="169">
        <v>0.933333333333333</v>
      </c>
      <c r="N1404" s="170">
        <v>0.969230769230769</v>
      </c>
      <c r="O1404" s="170">
        <v>0.956255879586077</v>
      </c>
      <c r="P1404" s="356">
        <v>0.9</v>
      </c>
      <c r="Q1404" s="357">
        <v>0.986078886310905</v>
      </c>
      <c r="R1404" s="169">
        <v>0.961937716262976</v>
      </c>
      <c r="S1404" s="169">
        <v>0.984648449493399</v>
      </c>
      <c r="T1404" s="169">
        <v>0.97931060030747</v>
      </c>
      <c r="U1404" s="356">
        <v>0.9</v>
      </c>
      <c r="V1404" s="169">
        <v>0.957308584686775</v>
      </c>
      <c r="W1404" s="169">
        <v>0.953863898500577</v>
      </c>
      <c r="X1404" s="169">
        <v>0.958857844642309</v>
      </c>
      <c r="Y1404" s="169">
        <v>0.961797773620552</v>
      </c>
      <c r="Z1404" s="356">
        <v>0.92</v>
      </c>
      <c r="AA1404" s="356">
        <v>0.950579333175692</v>
      </c>
      <c r="AB1404" s="356">
        <v>0.934339887640449</v>
      </c>
      <c r="AC1404" s="356">
        <v>0.947456213511259</v>
      </c>
      <c r="AD1404" s="356">
        <v>0.95918646185076</v>
      </c>
      <c r="AE1404" s="356">
        <v>0.92</v>
      </c>
      <c r="AF1404" s="169">
        <v>0.993311036789298</v>
      </c>
      <c r="AG1404" s="169">
        <v>0.995327102803738</v>
      </c>
      <c r="AH1404" s="169">
        <v>0.963963963963964</v>
      </c>
      <c r="AI1404" s="169">
        <v>0.991937506718744</v>
      </c>
      <c r="AJ1404" s="356">
        <v>0.92</v>
      </c>
      <c r="AK1404" s="169">
        <v>0.965565706254392</v>
      </c>
      <c r="AL1404" s="169">
        <v>0.949585333915321</v>
      </c>
      <c r="AM1404" s="169">
        <v>0.970817120622568</v>
      </c>
      <c r="AN1404" s="169">
        <v>0.974593747030315</v>
      </c>
      <c r="AO1404" s="168">
        <v>0.99</v>
      </c>
      <c r="AP1404" s="358">
        <v>1</v>
      </c>
      <c r="AQ1404" s="358">
        <v>1</v>
      </c>
      <c r="AR1404" s="358">
        <v>1</v>
      </c>
      <c r="AS1404" s="359">
        <v>1</v>
      </c>
      <c r="AT1404" s="364">
        <v>0.0721861525408278</v>
      </c>
      <c r="AU1404" s="361">
        <v>0.111111111111111</v>
      </c>
      <c r="AV1404" s="362">
        <v>0.0869565217391304</v>
      </c>
      <c r="AW1404" s="362">
        <v>0.0769230769230769</v>
      </c>
      <c r="AX1404" s="362">
        <v>0.0477453580901857</v>
      </c>
      <c r="AY1404" s="142"/>
      <c r="AZ1404" s="140"/>
    </row>
    <row r="1405" spans="1:52">
      <c r="A1405" s="138"/>
      <c r="B1405" s="142"/>
      <c r="C1405" s="172" t="s">
        <v>1972</v>
      </c>
      <c r="D1405" s="166" t="s">
        <v>26</v>
      </c>
      <c r="E1405" s="166" t="s">
        <v>1973</v>
      </c>
      <c r="F1405" s="167" t="s">
        <v>2660</v>
      </c>
      <c r="G1405" s="195" t="s">
        <v>2661</v>
      </c>
      <c r="H1405" s="195" t="s">
        <v>2661</v>
      </c>
      <c r="I1405" s="195" t="s">
        <v>2661</v>
      </c>
      <c r="J1405" s="195" t="s">
        <v>2661</v>
      </c>
      <c r="K1405" s="168">
        <v>0.9</v>
      </c>
      <c r="L1405" s="169">
        <v>0.888888888888889</v>
      </c>
      <c r="M1405" s="169">
        <v>1</v>
      </c>
      <c r="N1405" s="170">
        <v>0.875</v>
      </c>
      <c r="O1405" s="170">
        <v>0.912524850894632</v>
      </c>
      <c r="P1405" s="356">
        <v>0.9</v>
      </c>
      <c r="Q1405" s="357">
        <v>0.985445205479452</v>
      </c>
      <c r="R1405" s="169">
        <v>0.917251051893408</v>
      </c>
      <c r="S1405" s="169">
        <v>0.995507637017071</v>
      </c>
      <c r="T1405" s="169">
        <v>0.969991746256338</v>
      </c>
      <c r="U1405" s="356">
        <v>0.9</v>
      </c>
      <c r="V1405" s="169">
        <v>0.774828767123288</v>
      </c>
      <c r="W1405" s="169">
        <v>0.761570827489481</v>
      </c>
      <c r="X1405" s="169">
        <v>0.769991015274034</v>
      </c>
      <c r="Y1405" s="169">
        <v>0.730898478952954</v>
      </c>
      <c r="Z1405" s="356">
        <v>0.92</v>
      </c>
      <c r="AA1405" s="356">
        <v>0</v>
      </c>
      <c r="AB1405" s="356" t="s">
        <v>40</v>
      </c>
      <c r="AC1405" s="356" t="s">
        <v>40</v>
      </c>
      <c r="AD1405" s="356">
        <v>0.5</v>
      </c>
      <c r="AE1405" s="356">
        <v>0.92</v>
      </c>
      <c r="AF1405" s="169">
        <v>1</v>
      </c>
      <c r="AG1405" s="169">
        <v>0.608695652173913</v>
      </c>
      <c r="AH1405" s="169">
        <v>0.333333333333333</v>
      </c>
      <c r="AI1405" s="169">
        <v>0.80064308681672</v>
      </c>
      <c r="AJ1405" s="356">
        <v>0.92</v>
      </c>
      <c r="AK1405" s="169">
        <v>0.857998289136014</v>
      </c>
      <c r="AL1405" s="169">
        <v>0.784011220196353</v>
      </c>
      <c r="AM1405" s="169">
        <v>0.850853548966756</v>
      </c>
      <c r="AN1405" s="169">
        <v>0.86833107351294</v>
      </c>
      <c r="AO1405" s="168">
        <v>0.99</v>
      </c>
      <c r="AP1405" s="358">
        <v>1</v>
      </c>
      <c r="AQ1405" s="358">
        <v>1</v>
      </c>
      <c r="AR1405" s="358">
        <v>1</v>
      </c>
      <c r="AS1405" s="359">
        <v>1</v>
      </c>
      <c r="AT1405" s="364">
        <v>0.0721861525408278</v>
      </c>
      <c r="AU1405" s="361">
        <v>0.0454545454545455</v>
      </c>
      <c r="AV1405" s="362">
        <v>0.075</v>
      </c>
      <c r="AW1405" s="362">
        <v>0.0769230769230769</v>
      </c>
      <c r="AX1405" s="362">
        <v>0.0529801324503311</v>
      </c>
      <c r="AY1405" s="142"/>
      <c r="AZ1405" s="140"/>
    </row>
    <row r="1406" spans="1:52">
      <c r="A1406" s="138"/>
      <c r="B1406" s="142"/>
      <c r="C1406" s="172" t="s">
        <v>1972</v>
      </c>
      <c r="D1406" s="166" t="s">
        <v>26</v>
      </c>
      <c r="E1406" s="166" t="s">
        <v>1973</v>
      </c>
      <c r="F1406" s="167" t="s">
        <v>2662</v>
      </c>
      <c r="G1406" s="195" t="s">
        <v>2663</v>
      </c>
      <c r="H1406" s="195" t="s">
        <v>2663</v>
      </c>
      <c r="I1406" s="195" t="s">
        <v>2663</v>
      </c>
      <c r="J1406" s="195" t="s">
        <v>2663</v>
      </c>
      <c r="K1406" s="168">
        <v>0.9</v>
      </c>
      <c r="L1406" s="169">
        <v>0.947368421052632</v>
      </c>
      <c r="M1406" s="169">
        <v>0.966666666666667</v>
      </c>
      <c r="N1406" s="170">
        <v>0.9375</v>
      </c>
      <c r="O1406" s="170">
        <v>0.969072164948454</v>
      </c>
      <c r="P1406" s="356">
        <v>0.9</v>
      </c>
      <c r="Q1406" s="357">
        <v>0.978397839783978</v>
      </c>
      <c r="R1406" s="169">
        <v>0.981521739130435</v>
      </c>
      <c r="S1406" s="169">
        <v>0.988505747126437</v>
      </c>
      <c r="T1406" s="169">
        <v>0.983406259270246</v>
      </c>
      <c r="U1406" s="356">
        <v>0.9</v>
      </c>
      <c r="V1406" s="169">
        <v>0.955445544554455</v>
      </c>
      <c r="W1406" s="169">
        <v>0.952173913043478</v>
      </c>
      <c r="X1406" s="169">
        <v>0.950393224440411</v>
      </c>
      <c r="Y1406" s="169">
        <v>0.955984870958173</v>
      </c>
      <c r="Z1406" s="356">
        <v>0.92</v>
      </c>
      <c r="AA1406" s="356">
        <v>0.964109466128309</v>
      </c>
      <c r="AB1406" s="356">
        <v>0.961665565102445</v>
      </c>
      <c r="AC1406" s="356">
        <v>0.959701492537313</v>
      </c>
      <c r="AD1406" s="356">
        <v>0.966678907593885</v>
      </c>
      <c r="AE1406" s="356">
        <v>0.92</v>
      </c>
      <c r="AF1406" s="169">
        <v>0.979504696840307</v>
      </c>
      <c r="AG1406" s="169">
        <v>0.995512035903713</v>
      </c>
      <c r="AH1406" s="169">
        <v>0.99468085106383</v>
      </c>
      <c r="AI1406" s="169">
        <v>0.994210249294225</v>
      </c>
      <c r="AJ1406" s="356">
        <v>0.92</v>
      </c>
      <c r="AK1406" s="169">
        <v>0.973713772186026</v>
      </c>
      <c r="AL1406" s="169">
        <v>0.968762844225236</v>
      </c>
      <c r="AM1406" s="169">
        <v>0.975601604278075</v>
      </c>
      <c r="AN1406" s="169">
        <v>0.97759252074679</v>
      </c>
      <c r="AO1406" s="168">
        <v>0.99</v>
      </c>
      <c r="AP1406" s="358">
        <v>1</v>
      </c>
      <c r="AQ1406" s="358">
        <v>1</v>
      </c>
      <c r="AR1406" s="358">
        <v>1</v>
      </c>
      <c r="AS1406" s="359">
        <v>1</v>
      </c>
      <c r="AT1406" s="364">
        <v>0.0721861525408278</v>
      </c>
      <c r="AU1406" s="361">
        <v>0.16</v>
      </c>
      <c r="AV1406" s="362">
        <v>0</v>
      </c>
      <c r="AW1406" s="362">
        <v>0.125</v>
      </c>
      <c r="AX1406" s="362">
        <v>0.0561622464898596</v>
      </c>
      <c r="AY1406" s="142"/>
      <c r="AZ1406" s="140"/>
    </row>
    <row r="1407" spans="1:52">
      <c r="A1407" s="138"/>
      <c r="B1407" s="142"/>
      <c r="C1407" s="172" t="s">
        <v>1972</v>
      </c>
      <c r="D1407" s="166" t="s">
        <v>26</v>
      </c>
      <c r="E1407" s="166" t="s">
        <v>1973</v>
      </c>
      <c r="F1407" s="167" t="s">
        <v>2664</v>
      </c>
      <c r="G1407" s="195" t="s">
        <v>2665</v>
      </c>
      <c r="H1407" s="195" t="s">
        <v>2665</v>
      </c>
      <c r="I1407" s="195" t="s">
        <v>2665</v>
      </c>
      <c r="J1407" s="195" t="s">
        <v>2665</v>
      </c>
      <c r="K1407" s="168">
        <v>0.9</v>
      </c>
      <c r="L1407" s="169">
        <v>0.951219512195122</v>
      </c>
      <c r="M1407" s="169">
        <v>0.756756756756757</v>
      </c>
      <c r="N1407" s="170">
        <v>0.85</v>
      </c>
      <c r="O1407" s="170">
        <v>0.930743243243243</v>
      </c>
      <c r="P1407" s="356">
        <v>0.9</v>
      </c>
      <c r="Q1407" s="357">
        <v>0.989773232547799</v>
      </c>
      <c r="R1407" s="169">
        <v>0.991480298189563</v>
      </c>
      <c r="S1407" s="169">
        <v>0.992994746059545</v>
      </c>
      <c r="T1407" s="169">
        <v>0.989213738291229</v>
      </c>
      <c r="U1407" s="356">
        <v>0.9</v>
      </c>
      <c r="V1407" s="169">
        <v>0.919964428634949</v>
      </c>
      <c r="W1407" s="169">
        <v>0.926517571884984</v>
      </c>
      <c r="X1407" s="169">
        <v>0.95446584938704</v>
      </c>
      <c r="Y1407" s="169">
        <v>0.944489781436276</v>
      </c>
      <c r="Z1407" s="356">
        <v>0.92</v>
      </c>
      <c r="AA1407" s="356">
        <v>0.952254641909814</v>
      </c>
      <c r="AB1407" s="356">
        <v>0.925107427869859</v>
      </c>
      <c r="AC1407" s="356">
        <v>0.952887537993921</v>
      </c>
      <c r="AD1407" s="356">
        <v>0.959849551619358</v>
      </c>
      <c r="AE1407" s="356">
        <v>0.92</v>
      </c>
      <c r="AF1407" s="169">
        <v>0.998589562764457</v>
      </c>
      <c r="AG1407" s="169">
        <v>0.998891352549889</v>
      </c>
      <c r="AH1407" s="169">
        <v>0.970260223048327</v>
      </c>
      <c r="AI1407" s="169">
        <v>0.997520420070012</v>
      </c>
      <c r="AJ1407" s="356">
        <v>0.92</v>
      </c>
      <c r="AK1407" s="169">
        <v>0.958545776989581</v>
      </c>
      <c r="AL1407" s="169">
        <v>0.934604904632153</v>
      </c>
      <c r="AM1407" s="169">
        <v>0.97457906899967</v>
      </c>
      <c r="AN1407" s="169">
        <v>0.97147103603277</v>
      </c>
      <c r="AO1407" s="168">
        <v>0.99</v>
      </c>
      <c r="AP1407" s="358">
        <v>1</v>
      </c>
      <c r="AQ1407" s="358">
        <v>1</v>
      </c>
      <c r="AR1407" s="358">
        <v>1</v>
      </c>
      <c r="AS1407" s="359">
        <v>1</v>
      </c>
      <c r="AT1407" s="364">
        <v>0.0721861525408278</v>
      </c>
      <c r="AU1407" s="361">
        <v>0.0526315789473684</v>
      </c>
      <c r="AV1407" s="362">
        <v>0.0769230769230769</v>
      </c>
      <c r="AW1407" s="362">
        <v>0</v>
      </c>
      <c r="AX1407" s="362">
        <v>0.05720823798627</v>
      </c>
      <c r="AY1407" s="142"/>
      <c r="AZ1407" s="140"/>
    </row>
    <row r="1408" spans="1:52">
      <c r="A1408" s="138"/>
      <c r="B1408" s="142"/>
      <c r="C1408" s="172" t="s">
        <v>1972</v>
      </c>
      <c r="D1408" s="166" t="s">
        <v>26</v>
      </c>
      <c r="E1408" s="166" t="s">
        <v>1973</v>
      </c>
      <c r="F1408" s="167" t="s">
        <v>2666</v>
      </c>
      <c r="G1408" s="195" t="s">
        <v>2667</v>
      </c>
      <c r="H1408" s="195" t="s">
        <v>2667</v>
      </c>
      <c r="I1408" s="195" t="s">
        <v>2667</v>
      </c>
      <c r="J1408" s="195" t="s">
        <v>2667</v>
      </c>
      <c r="K1408" s="168">
        <v>0.9</v>
      </c>
      <c r="L1408" s="169">
        <v>0.980392156862745</v>
      </c>
      <c r="M1408" s="169">
        <v>0.976744186046512</v>
      </c>
      <c r="N1408" s="170">
        <v>0.978260869565217</v>
      </c>
      <c r="O1408" s="170">
        <v>0.982918149466192</v>
      </c>
      <c r="P1408" s="356">
        <v>0.9</v>
      </c>
      <c r="Q1408" s="357">
        <v>0.989463601532567</v>
      </c>
      <c r="R1408" s="169">
        <v>0.943512075317233</v>
      </c>
      <c r="S1408" s="169">
        <v>0.992131147540984</v>
      </c>
      <c r="T1408" s="169">
        <v>0.984143442663041</v>
      </c>
      <c r="U1408" s="356">
        <v>0.9</v>
      </c>
      <c r="V1408" s="169">
        <v>0.947557471264368</v>
      </c>
      <c r="W1408" s="169">
        <v>0.901760130986492</v>
      </c>
      <c r="X1408" s="169">
        <v>0.944918032786885</v>
      </c>
      <c r="Y1408" s="169">
        <v>0.948771874908294</v>
      </c>
      <c r="Z1408" s="356">
        <v>0.92</v>
      </c>
      <c r="AA1408" s="356">
        <v>0.95024077046549</v>
      </c>
      <c r="AB1408" s="356">
        <v>0.964715316760224</v>
      </c>
      <c r="AC1408" s="356">
        <v>0.943609022556391</v>
      </c>
      <c r="AD1408" s="356">
        <v>0.959589824210376</v>
      </c>
      <c r="AE1408" s="356">
        <v>0.92</v>
      </c>
      <c r="AF1408" s="169">
        <v>0.991476061940617</v>
      </c>
      <c r="AG1408" s="169">
        <v>0.999859154929577</v>
      </c>
      <c r="AH1408" s="169">
        <v>0.998617569435717</v>
      </c>
      <c r="AI1408" s="169">
        <v>0.97459225508006</v>
      </c>
      <c r="AJ1408" s="356">
        <v>0.92</v>
      </c>
      <c r="AK1408" s="169">
        <v>0.974921630094044</v>
      </c>
      <c r="AL1408" s="169">
        <v>0.976151761517615</v>
      </c>
      <c r="AM1408" s="169">
        <v>0.981016192071469</v>
      </c>
      <c r="AN1408" s="169">
        <v>0.982990193443353</v>
      </c>
      <c r="AO1408" s="168">
        <v>0.99</v>
      </c>
      <c r="AP1408" s="358">
        <v>1</v>
      </c>
      <c r="AQ1408" s="358">
        <v>1</v>
      </c>
      <c r="AR1408" s="358">
        <v>1</v>
      </c>
      <c r="AS1408" s="359">
        <v>1</v>
      </c>
      <c r="AT1408" s="364">
        <v>0.0721861525408278</v>
      </c>
      <c r="AU1408" s="361">
        <v>0.56</v>
      </c>
      <c r="AV1408" s="362">
        <v>0</v>
      </c>
      <c r="AW1408" s="362">
        <v>0</v>
      </c>
      <c r="AX1408" s="362">
        <v>0.0854700854700855</v>
      </c>
      <c r="AY1408" s="142"/>
      <c r="AZ1408" s="140"/>
    </row>
    <row r="1409" spans="1:52">
      <c r="A1409" s="138"/>
      <c r="B1409" s="142"/>
      <c r="C1409" s="172" t="s">
        <v>1972</v>
      </c>
      <c r="D1409" s="166" t="s">
        <v>26</v>
      </c>
      <c r="E1409" s="166" t="s">
        <v>1973</v>
      </c>
      <c r="F1409" s="167" t="s">
        <v>2668</v>
      </c>
      <c r="G1409" s="195" t="s">
        <v>2669</v>
      </c>
      <c r="H1409" s="195" t="s">
        <v>2669</v>
      </c>
      <c r="I1409" s="195" t="s">
        <v>2669</v>
      </c>
      <c r="J1409" s="195" t="s">
        <v>2669</v>
      </c>
      <c r="K1409" s="168">
        <v>0.9</v>
      </c>
      <c r="L1409" s="169">
        <v>1</v>
      </c>
      <c r="M1409" s="169">
        <v>1</v>
      </c>
      <c r="N1409" s="170">
        <v>1</v>
      </c>
      <c r="O1409" s="170">
        <v>0.996222851746931</v>
      </c>
      <c r="P1409" s="356">
        <v>0.9</v>
      </c>
      <c r="Q1409" s="357">
        <v>0.992552874590408</v>
      </c>
      <c r="R1409" s="169">
        <v>0.997831978319783</v>
      </c>
      <c r="S1409" s="169">
        <v>0.997822299651568</v>
      </c>
      <c r="T1409" s="169">
        <v>0.994573172415698</v>
      </c>
      <c r="U1409" s="356">
        <v>0.9</v>
      </c>
      <c r="V1409" s="169">
        <v>0.925230860887697</v>
      </c>
      <c r="W1409" s="169">
        <v>0.941463414634146</v>
      </c>
      <c r="X1409" s="169">
        <v>0.966463414634146</v>
      </c>
      <c r="Y1409" s="169">
        <v>0.954914524013367</v>
      </c>
      <c r="Z1409" s="356">
        <v>0.92</v>
      </c>
      <c r="AA1409" s="356">
        <v>0.95729537366548</v>
      </c>
      <c r="AB1409" s="356">
        <v>0.956289978678038</v>
      </c>
      <c r="AC1409" s="356">
        <v>0.976315789473684</v>
      </c>
      <c r="AD1409" s="356">
        <v>0.969916903334385</v>
      </c>
      <c r="AE1409" s="356">
        <v>0.92</v>
      </c>
      <c r="AF1409" s="169">
        <v>0.9998460591133</v>
      </c>
      <c r="AG1409" s="169">
        <v>0.99986793449551</v>
      </c>
      <c r="AH1409" s="169">
        <v>0.99860691896912</v>
      </c>
      <c r="AI1409" s="169">
        <v>0.999271443382744</v>
      </c>
      <c r="AJ1409" s="356">
        <v>0.92</v>
      </c>
      <c r="AK1409" s="169">
        <v>0.973095238095238</v>
      </c>
      <c r="AL1409" s="169">
        <v>0.975565936040244</v>
      </c>
      <c r="AM1409" s="169">
        <v>0.98729446935725</v>
      </c>
      <c r="AN1409" s="169">
        <v>0.985858652142529</v>
      </c>
      <c r="AO1409" s="168">
        <v>0.99</v>
      </c>
      <c r="AP1409" s="358">
        <v>1</v>
      </c>
      <c r="AQ1409" s="358">
        <v>1</v>
      </c>
      <c r="AR1409" s="358">
        <v>1</v>
      </c>
      <c r="AS1409" s="359">
        <v>1</v>
      </c>
      <c r="AT1409" s="364">
        <v>0.0721861525408278</v>
      </c>
      <c r="AU1409" s="361">
        <v>0.529411764705882</v>
      </c>
      <c r="AV1409" s="362">
        <v>0</v>
      </c>
      <c r="AW1409" s="362">
        <v>0</v>
      </c>
      <c r="AX1409" s="362">
        <v>0.0605427974947808</v>
      </c>
      <c r="AY1409" s="142"/>
      <c r="AZ1409" s="140"/>
    </row>
    <row r="1410" spans="1:52">
      <c r="A1410" s="138"/>
      <c r="B1410" s="142"/>
      <c r="C1410" s="172" t="s">
        <v>1972</v>
      </c>
      <c r="D1410" s="166" t="s">
        <v>26</v>
      </c>
      <c r="E1410" s="166" t="s">
        <v>1973</v>
      </c>
      <c r="F1410" s="167" t="s">
        <v>2670</v>
      </c>
      <c r="G1410" s="195" t="s">
        <v>2671</v>
      </c>
      <c r="H1410" s="195" t="s">
        <v>2671</v>
      </c>
      <c r="I1410" s="195" t="s">
        <v>2671</v>
      </c>
      <c r="J1410" s="195" t="s">
        <v>2671</v>
      </c>
      <c r="K1410" s="168">
        <v>0.9</v>
      </c>
      <c r="L1410" s="169" t="s">
        <v>40</v>
      </c>
      <c r="M1410" s="169" t="s">
        <v>40</v>
      </c>
      <c r="N1410" s="170" t="s">
        <v>40</v>
      </c>
      <c r="O1410" s="170">
        <v>0.941176470588235</v>
      </c>
      <c r="P1410" s="356">
        <v>0.9</v>
      </c>
      <c r="Q1410" s="357">
        <v>0</v>
      </c>
      <c r="R1410" s="169" t="s">
        <v>40</v>
      </c>
      <c r="S1410" s="169">
        <v>0</v>
      </c>
      <c r="T1410" s="169">
        <v>0.892517006802721</v>
      </c>
      <c r="U1410" s="356">
        <v>0.9</v>
      </c>
      <c r="V1410" s="169">
        <v>1</v>
      </c>
      <c r="W1410" s="169" t="s">
        <v>40</v>
      </c>
      <c r="X1410" s="169">
        <v>1</v>
      </c>
      <c r="Y1410" s="169">
        <v>0.951020408163265</v>
      </c>
      <c r="Z1410" s="356">
        <v>0.92</v>
      </c>
      <c r="AA1410" s="356" t="s">
        <v>40</v>
      </c>
      <c r="AB1410" s="356" t="s">
        <v>40</v>
      </c>
      <c r="AC1410" s="356" t="s">
        <v>40</v>
      </c>
      <c r="AD1410" s="356">
        <v>0.998641304347826</v>
      </c>
      <c r="AE1410" s="356">
        <v>0.92</v>
      </c>
      <c r="AF1410" s="169" t="s">
        <v>40</v>
      </c>
      <c r="AG1410" s="169" t="s">
        <v>40</v>
      </c>
      <c r="AH1410" s="169" t="s">
        <v>40</v>
      </c>
      <c r="AI1410" s="169">
        <v>0.948163173315303</v>
      </c>
      <c r="AJ1410" s="356">
        <v>0.92</v>
      </c>
      <c r="AK1410" s="169">
        <v>1</v>
      </c>
      <c r="AL1410" s="169" t="s">
        <v>40</v>
      </c>
      <c r="AM1410" s="169">
        <v>1</v>
      </c>
      <c r="AN1410" s="169">
        <v>0.999097880018042</v>
      </c>
      <c r="AO1410" s="168">
        <v>0.99</v>
      </c>
      <c r="AP1410" s="358" t="s">
        <v>40</v>
      </c>
      <c r="AQ1410" s="358" t="s">
        <v>40</v>
      </c>
      <c r="AR1410" s="358" t="s">
        <v>40</v>
      </c>
      <c r="AS1410" s="359">
        <v>1</v>
      </c>
      <c r="AT1410" s="364">
        <v>0.0721861525408278</v>
      </c>
      <c r="AU1410" s="361" t="s">
        <v>40</v>
      </c>
      <c r="AV1410" s="362" t="s">
        <v>40</v>
      </c>
      <c r="AW1410" s="362" t="s">
        <v>40</v>
      </c>
      <c r="AX1410" s="362">
        <v>0</v>
      </c>
      <c r="AY1410" s="142"/>
      <c r="AZ1410" s="140"/>
    </row>
    <row r="1411" spans="1:52">
      <c r="A1411" s="138"/>
      <c r="B1411" s="142"/>
      <c r="C1411" s="172" t="s">
        <v>1972</v>
      </c>
      <c r="D1411" s="166" t="s">
        <v>26</v>
      </c>
      <c r="E1411" s="166" t="s">
        <v>1973</v>
      </c>
      <c r="F1411" s="167" t="s">
        <v>2672</v>
      </c>
      <c r="G1411" s="195" t="s">
        <v>2673</v>
      </c>
      <c r="H1411" s="195" t="s">
        <v>2673</v>
      </c>
      <c r="I1411" s="195" t="s">
        <v>2673</v>
      </c>
      <c r="J1411" s="195" t="s">
        <v>2673</v>
      </c>
      <c r="K1411" s="168">
        <v>0.9</v>
      </c>
      <c r="L1411" s="169">
        <v>1</v>
      </c>
      <c r="M1411" s="169">
        <v>1</v>
      </c>
      <c r="N1411" s="170">
        <v>0.971428571428571</v>
      </c>
      <c r="O1411" s="170">
        <v>0.974241030358786</v>
      </c>
      <c r="P1411" s="356">
        <v>0.9</v>
      </c>
      <c r="Q1411" s="357">
        <v>0.989134507306107</v>
      </c>
      <c r="R1411" s="169">
        <v>0.99801455989411</v>
      </c>
      <c r="S1411" s="169">
        <v>0.999421296296296</v>
      </c>
      <c r="T1411" s="169">
        <v>0.990488279318189</v>
      </c>
      <c r="U1411" s="356">
        <v>0.9</v>
      </c>
      <c r="V1411" s="169">
        <v>0.957662045710004</v>
      </c>
      <c r="W1411" s="169">
        <v>0.953673064195897</v>
      </c>
      <c r="X1411" s="169">
        <v>0.962962962962963</v>
      </c>
      <c r="Y1411" s="169">
        <v>0.951749035640104</v>
      </c>
      <c r="Z1411" s="356">
        <v>0.92</v>
      </c>
      <c r="AA1411" s="356">
        <v>0.941255006675567</v>
      </c>
      <c r="AB1411" s="356">
        <v>0.963930348258706</v>
      </c>
      <c r="AC1411" s="356">
        <v>0.966921119592875</v>
      </c>
      <c r="AD1411" s="356">
        <v>0.960604973696796</v>
      </c>
      <c r="AE1411" s="356">
        <v>0.92</v>
      </c>
      <c r="AF1411" s="169">
        <v>0.998160412067697</v>
      </c>
      <c r="AG1411" s="169">
        <v>0.993584603047314</v>
      </c>
      <c r="AH1411" s="169">
        <v>0.994959677419355</v>
      </c>
      <c r="AI1411" s="169">
        <v>0.99253640221008</v>
      </c>
      <c r="AJ1411" s="356">
        <v>0.92</v>
      </c>
      <c r="AK1411" s="169">
        <v>0.97366881217086</v>
      </c>
      <c r="AL1411" s="169">
        <v>0.976673866090713</v>
      </c>
      <c r="AM1411" s="169">
        <v>0.986327204148986</v>
      </c>
      <c r="AN1411" s="169">
        <v>0.982969816001654</v>
      </c>
      <c r="AO1411" s="168">
        <v>0.99</v>
      </c>
      <c r="AP1411" s="358">
        <v>1</v>
      </c>
      <c r="AQ1411" s="358">
        <v>1</v>
      </c>
      <c r="AR1411" s="358">
        <v>1</v>
      </c>
      <c r="AS1411" s="359">
        <v>1</v>
      </c>
      <c r="AT1411" s="364">
        <v>0.0721861525408278</v>
      </c>
      <c r="AU1411" s="361">
        <v>0.0769230769230769</v>
      </c>
      <c r="AV1411" s="362">
        <v>0</v>
      </c>
      <c r="AW1411" s="362">
        <v>0.111111111111111</v>
      </c>
      <c r="AX1411" s="362">
        <v>0.0564263322884013</v>
      </c>
      <c r="AY1411" s="142"/>
      <c r="AZ1411" s="140"/>
    </row>
    <row r="1412" spans="1:52">
      <c r="A1412" s="138"/>
      <c r="B1412" s="142"/>
      <c r="C1412" s="172" t="s">
        <v>1972</v>
      </c>
      <c r="D1412" s="166" t="s">
        <v>26</v>
      </c>
      <c r="E1412" s="166" t="s">
        <v>1973</v>
      </c>
      <c r="F1412" s="167" t="s">
        <v>2674</v>
      </c>
      <c r="G1412" s="195" t="s">
        <v>2675</v>
      </c>
      <c r="H1412" s="195" t="s">
        <v>2675</v>
      </c>
      <c r="I1412" s="195" t="s">
        <v>2675</v>
      </c>
      <c r="J1412" s="195" t="s">
        <v>2675</v>
      </c>
      <c r="K1412" s="168">
        <v>0.9</v>
      </c>
      <c r="L1412" s="169">
        <v>0.951807228915663</v>
      </c>
      <c r="M1412" s="169">
        <v>0.875</v>
      </c>
      <c r="N1412" s="170">
        <v>0.902777777777778</v>
      </c>
      <c r="O1412" s="170">
        <v>0.922535211267606</v>
      </c>
      <c r="P1412" s="356">
        <v>0.9</v>
      </c>
      <c r="Q1412" s="357">
        <v>0.977978957670663</v>
      </c>
      <c r="R1412" s="169">
        <v>0.976076555023923</v>
      </c>
      <c r="S1412" s="169">
        <v>0.973190888933683</v>
      </c>
      <c r="T1412" s="169">
        <v>0.968558947172007</v>
      </c>
      <c r="U1412" s="356">
        <v>0.9</v>
      </c>
      <c r="V1412" s="169">
        <v>0.904453144115488</v>
      </c>
      <c r="W1412" s="169">
        <v>0.880600260983036</v>
      </c>
      <c r="X1412" s="169">
        <v>0.913928643418666</v>
      </c>
      <c r="Y1412" s="169">
        <v>0.916746243428057</v>
      </c>
      <c r="Z1412" s="356">
        <v>0.92</v>
      </c>
      <c r="AA1412" s="356">
        <v>0.92597638510445</v>
      </c>
      <c r="AB1412" s="356">
        <v>0.907047124945958</v>
      </c>
      <c r="AC1412" s="356">
        <v>0.809836065573771</v>
      </c>
      <c r="AD1412" s="356">
        <v>0.909076752379655</v>
      </c>
      <c r="AE1412" s="356">
        <v>0.92</v>
      </c>
      <c r="AF1412" s="169">
        <v>0.993053863027053</v>
      </c>
      <c r="AG1412" s="169">
        <v>0.991811668372569</v>
      </c>
      <c r="AH1412" s="169">
        <v>0.993064366066142</v>
      </c>
      <c r="AI1412" s="169">
        <v>0.940275856456994</v>
      </c>
      <c r="AJ1412" s="356">
        <v>0.92</v>
      </c>
      <c r="AK1412" s="169">
        <v>0.960296810253445</v>
      </c>
      <c r="AL1412" s="169">
        <v>0.941253074808277</v>
      </c>
      <c r="AM1412" s="169">
        <v>0.940095302927161</v>
      </c>
      <c r="AN1412" s="169">
        <v>0.958511890746409</v>
      </c>
      <c r="AO1412" s="168">
        <v>0.99</v>
      </c>
      <c r="AP1412" s="358">
        <v>1</v>
      </c>
      <c r="AQ1412" s="358">
        <v>1</v>
      </c>
      <c r="AR1412" s="358">
        <v>1</v>
      </c>
      <c r="AS1412" s="359">
        <v>1</v>
      </c>
      <c r="AT1412" s="364">
        <v>0.0721861525408278</v>
      </c>
      <c r="AU1412" s="361">
        <v>0.157894736842105</v>
      </c>
      <c r="AV1412" s="362">
        <v>0.0714285714285714</v>
      </c>
      <c r="AW1412" s="362">
        <v>0.12</v>
      </c>
      <c r="AX1412" s="362">
        <v>0.0552030456852792</v>
      </c>
      <c r="AY1412" s="142"/>
      <c r="AZ1412" s="140"/>
    </row>
    <row r="1413" spans="1:52">
      <c r="A1413" s="138"/>
      <c r="B1413" s="142"/>
      <c r="C1413" s="172" t="s">
        <v>1972</v>
      </c>
      <c r="D1413" s="166" t="s">
        <v>26</v>
      </c>
      <c r="E1413" s="166" t="s">
        <v>1973</v>
      </c>
      <c r="F1413" s="167" t="s">
        <v>2676</v>
      </c>
      <c r="G1413" s="195" t="s">
        <v>2677</v>
      </c>
      <c r="H1413" s="195" t="s">
        <v>2677</v>
      </c>
      <c r="I1413" s="195" t="s">
        <v>2677</v>
      </c>
      <c r="J1413" s="195" t="s">
        <v>2677</v>
      </c>
      <c r="K1413" s="168">
        <v>0.9</v>
      </c>
      <c r="L1413" s="169">
        <v>1</v>
      </c>
      <c r="M1413" s="169">
        <v>0.952380952380952</v>
      </c>
      <c r="N1413" s="170">
        <v>0.958333333333333</v>
      </c>
      <c r="O1413" s="170">
        <v>0.981741573033708</v>
      </c>
      <c r="P1413" s="356">
        <v>0.9</v>
      </c>
      <c r="Q1413" s="357">
        <v>0.98516458043579</v>
      </c>
      <c r="R1413" s="169">
        <v>0.992105263157895</v>
      </c>
      <c r="S1413" s="169">
        <v>0.991156963890936</v>
      </c>
      <c r="T1413" s="169">
        <v>0.985797539391323</v>
      </c>
      <c r="U1413" s="356">
        <v>0.9</v>
      </c>
      <c r="V1413" s="169">
        <v>0.932777005099675</v>
      </c>
      <c r="W1413" s="169">
        <v>0.950877192982456</v>
      </c>
      <c r="X1413" s="169">
        <v>0.955784819454679</v>
      </c>
      <c r="Y1413" s="169">
        <v>0.946039283401684</v>
      </c>
      <c r="Z1413" s="356">
        <v>0.92</v>
      </c>
      <c r="AA1413" s="356">
        <v>0.923507462686567</v>
      </c>
      <c r="AB1413" s="356">
        <v>0.935275080906149</v>
      </c>
      <c r="AC1413" s="356">
        <v>0.9644128113879</v>
      </c>
      <c r="AD1413" s="356">
        <v>0.949340047302968</v>
      </c>
      <c r="AE1413" s="356">
        <v>0.92</v>
      </c>
      <c r="AF1413" s="169">
        <v>0.996498054474708</v>
      </c>
      <c r="AG1413" s="169">
        <v>0.992589500052187</v>
      </c>
      <c r="AH1413" s="169">
        <v>0.998837659821775</v>
      </c>
      <c r="AI1413" s="169">
        <v>0.994708610862991</v>
      </c>
      <c r="AJ1413" s="356">
        <v>0.92</v>
      </c>
      <c r="AK1413" s="169">
        <v>0.959524693650204</v>
      </c>
      <c r="AL1413" s="169">
        <v>0.966439135381115</v>
      </c>
      <c r="AM1413" s="169">
        <v>0.978632478632479</v>
      </c>
      <c r="AN1413" s="169">
        <v>0.978262698319229</v>
      </c>
      <c r="AO1413" s="168">
        <v>0.99</v>
      </c>
      <c r="AP1413" s="358">
        <v>1</v>
      </c>
      <c r="AQ1413" s="358">
        <v>1</v>
      </c>
      <c r="AR1413" s="358">
        <v>1</v>
      </c>
      <c r="AS1413" s="359">
        <v>1</v>
      </c>
      <c r="AT1413" s="364">
        <v>0.0721861525408278</v>
      </c>
      <c r="AU1413" s="361">
        <v>0.142857142857143</v>
      </c>
      <c r="AV1413" s="362">
        <v>0</v>
      </c>
      <c r="AW1413" s="362">
        <v>0</v>
      </c>
      <c r="AX1413" s="362">
        <v>0.0387596899224806</v>
      </c>
      <c r="AY1413" s="142"/>
      <c r="AZ1413" s="140"/>
    </row>
    <row r="1414" spans="1:52">
      <c r="A1414" s="138"/>
      <c r="B1414" s="142"/>
      <c r="C1414" s="172" t="s">
        <v>1972</v>
      </c>
      <c r="D1414" s="166" t="s">
        <v>26</v>
      </c>
      <c r="E1414" s="166" t="s">
        <v>1973</v>
      </c>
      <c r="F1414" s="167" t="s">
        <v>2678</v>
      </c>
      <c r="G1414" s="195" t="s">
        <v>2679</v>
      </c>
      <c r="H1414" s="195" t="s">
        <v>2679</v>
      </c>
      <c r="I1414" s="195" t="s">
        <v>2679</v>
      </c>
      <c r="J1414" s="195" t="s">
        <v>2679</v>
      </c>
      <c r="K1414" s="168">
        <v>0.9</v>
      </c>
      <c r="L1414" s="169">
        <v>1</v>
      </c>
      <c r="M1414" s="169">
        <v>0.981481481481482</v>
      </c>
      <c r="N1414" s="170">
        <v>1</v>
      </c>
      <c r="O1414" s="170">
        <v>0.981564245810056</v>
      </c>
      <c r="P1414" s="356">
        <v>0.9</v>
      </c>
      <c r="Q1414" s="357">
        <v>0.967559217301751</v>
      </c>
      <c r="R1414" s="169">
        <v>0.973181257706535</v>
      </c>
      <c r="S1414" s="169">
        <v>0.989687995769434</v>
      </c>
      <c r="T1414" s="169">
        <v>0.978144031609486</v>
      </c>
      <c r="U1414" s="356">
        <v>0.9</v>
      </c>
      <c r="V1414" s="169">
        <v>0.935118434603502</v>
      </c>
      <c r="W1414" s="169">
        <v>0.932182490752158</v>
      </c>
      <c r="X1414" s="169">
        <v>0.942358540454786</v>
      </c>
      <c r="Y1414" s="169">
        <v>0.937846603769182</v>
      </c>
      <c r="Z1414" s="356">
        <v>0.92</v>
      </c>
      <c r="AA1414" s="356">
        <v>0.950146627565982</v>
      </c>
      <c r="AB1414" s="356">
        <v>0.952351485148515</v>
      </c>
      <c r="AC1414" s="356">
        <v>0.957547169811321</v>
      </c>
      <c r="AD1414" s="356">
        <v>0.949217493836424</v>
      </c>
      <c r="AE1414" s="356">
        <v>0.92</v>
      </c>
      <c r="AF1414" s="169">
        <v>0.99943574552123</v>
      </c>
      <c r="AG1414" s="169">
        <v>0.971754736965988</v>
      </c>
      <c r="AH1414" s="169">
        <v>0.934184803857683</v>
      </c>
      <c r="AI1414" s="169">
        <v>0.826036507005702</v>
      </c>
      <c r="AJ1414" s="356">
        <v>0.92</v>
      </c>
      <c r="AK1414" s="169">
        <v>0.970256274067189</v>
      </c>
      <c r="AL1414" s="169">
        <v>0.969341563786008</v>
      </c>
      <c r="AM1414" s="169">
        <v>0.976889848812095</v>
      </c>
      <c r="AN1414" s="169">
        <v>0.976051405390091</v>
      </c>
      <c r="AO1414" s="168">
        <v>0.99</v>
      </c>
      <c r="AP1414" s="358">
        <v>1</v>
      </c>
      <c r="AQ1414" s="358">
        <v>1</v>
      </c>
      <c r="AR1414" s="358">
        <v>1</v>
      </c>
      <c r="AS1414" s="359">
        <v>1</v>
      </c>
      <c r="AT1414" s="364">
        <v>0.0721861525408278</v>
      </c>
      <c r="AU1414" s="361">
        <v>0.255813953488372</v>
      </c>
      <c r="AV1414" s="362">
        <v>0.0540540540540541</v>
      </c>
      <c r="AW1414" s="362">
        <v>0.027027027027027</v>
      </c>
      <c r="AX1414" s="362">
        <v>0.0522875816993464</v>
      </c>
      <c r="AY1414" s="142"/>
      <c r="AZ1414" s="140"/>
    </row>
    <row r="1415" spans="1:52">
      <c r="A1415" s="138"/>
      <c r="B1415" s="142"/>
      <c r="C1415" s="172" t="s">
        <v>1972</v>
      </c>
      <c r="D1415" s="166" t="s">
        <v>26</v>
      </c>
      <c r="E1415" s="166" t="s">
        <v>1973</v>
      </c>
      <c r="F1415" s="167" t="s">
        <v>2680</v>
      </c>
      <c r="G1415" s="195" t="s">
        <v>2681</v>
      </c>
      <c r="H1415" s="195" t="s">
        <v>2681</v>
      </c>
      <c r="I1415" s="195" t="s">
        <v>2681</v>
      </c>
      <c r="J1415" s="195" t="s">
        <v>2681</v>
      </c>
      <c r="K1415" s="168">
        <v>0.9</v>
      </c>
      <c r="L1415" s="169">
        <v>0.952</v>
      </c>
      <c r="M1415" s="169">
        <v>0.875</v>
      </c>
      <c r="N1415" s="170">
        <v>0.915094339622642</v>
      </c>
      <c r="O1415" s="170">
        <v>0.939957970579406</v>
      </c>
      <c r="P1415" s="356">
        <v>0.9</v>
      </c>
      <c r="Q1415" s="357">
        <v>0.846477110157368</v>
      </c>
      <c r="R1415" s="169">
        <v>0.941535920726672</v>
      </c>
      <c r="S1415" s="169">
        <v>0.913275122095605</v>
      </c>
      <c r="T1415" s="169">
        <v>0.913303074066433</v>
      </c>
      <c r="U1415" s="356">
        <v>0.9</v>
      </c>
      <c r="V1415" s="169">
        <v>0.901198140200286</v>
      </c>
      <c r="W1415" s="169">
        <v>0.893971924029727</v>
      </c>
      <c r="X1415" s="169">
        <v>0.902619505697795</v>
      </c>
      <c r="Y1415" s="169">
        <v>0.921774293377347</v>
      </c>
      <c r="Z1415" s="356">
        <v>0.92</v>
      </c>
      <c r="AA1415" s="356">
        <v>0.894110074026392</v>
      </c>
      <c r="AB1415" s="356">
        <v>0.858435681965094</v>
      </c>
      <c r="AC1415" s="356">
        <v>0.806213017751479</v>
      </c>
      <c r="AD1415" s="356">
        <v>0.8993957979111</v>
      </c>
      <c r="AE1415" s="356">
        <v>0.92</v>
      </c>
      <c r="AF1415" s="169">
        <v>0.997234955977589</v>
      </c>
      <c r="AG1415" s="169">
        <v>0.740485661699222</v>
      </c>
      <c r="AH1415" s="169">
        <v>0.773816380601313</v>
      </c>
      <c r="AI1415" s="169">
        <v>0.79518468887616</v>
      </c>
      <c r="AJ1415" s="356">
        <v>0.92</v>
      </c>
      <c r="AK1415" s="169">
        <v>0.945287903169384</v>
      </c>
      <c r="AL1415" s="169">
        <v>0.913105257405181</v>
      </c>
      <c r="AM1415" s="169">
        <v>0.923683886080631</v>
      </c>
      <c r="AN1415" s="169">
        <v>0.954766353927408</v>
      </c>
      <c r="AO1415" s="168">
        <v>0.99</v>
      </c>
      <c r="AP1415" s="358">
        <v>1</v>
      </c>
      <c r="AQ1415" s="358">
        <v>1</v>
      </c>
      <c r="AR1415" s="358">
        <v>1</v>
      </c>
      <c r="AS1415" s="359">
        <v>1</v>
      </c>
      <c r="AT1415" s="364">
        <v>0.0721861525408278</v>
      </c>
      <c r="AU1415" s="361">
        <v>0.173913043478261</v>
      </c>
      <c r="AV1415" s="362">
        <v>0.0857142857142857</v>
      </c>
      <c r="AW1415" s="362">
        <v>0.0288461538461538</v>
      </c>
      <c r="AX1415" s="362">
        <v>0.0476396708531832</v>
      </c>
      <c r="AY1415" s="142"/>
      <c r="AZ1415" s="140"/>
    </row>
    <row r="1416" spans="1:52">
      <c r="A1416" s="138"/>
      <c r="B1416" s="142"/>
      <c r="C1416" s="172" t="s">
        <v>1972</v>
      </c>
      <c r="D1416" s="166" t="s">
        <v>26</v>
      </c>
      <c r="E1416" s="166" t="s">
        <v>1973</v>
      </c>
      <c r="F1416" s="167" t="s">
        <v>2682</v>
      </c>
      <c r="G1416" s="195" t="s">
        <v>2683</v>
      </c>
      <c r="H1416" s="195" t="s">
        <v>2683</v>
      </c>
      <c r="I1416" s="195" t="s">
        <v>2683</v>
      </c>
      <c r="J1416" s="195" t="s">
        <v>2683</v>
      </c>
      <c r="K1416" s="168">
        <v>0.9</v>
      </c>
      <c r="L1416" s="169">
        <v>0.960526315789474</v>
      </c>
      <c r="M1416" s="169">
        <v>0.927536231884058</v>
      </c>
      <c r="N1416" s="170">
        <v>0.938461538461538</v>
      </c>
      <c r="O1416" s="170">
        <v>0.937236533957845</v>
      </c>
      <c r="P1416" s="356">
        <v>0.9</v>
      </c>
      <c r="Q1416" s="357">
        <v>0.968388485337638</v>
      </c>
      <c r="R1416" s="169">
        <v>0.96870685687989</v>
      </c>
      <c r="S1416" s="169">
        <v>0.962291366165259</v>
      </c>
      <c r="T1416" s="169">
        <v>0.96017450386157</v>
      </c>
      <c r="U1416" s="356">
        <v>0.9</v>
      </c>
      <c r="V1416" s="169">
        <v>0.915388754371805</v>
      </c>
      <c r="W1416" s="169">
        <v>0.93718361711919</v>
      </c>
      <c r="X1416" s="169">
        <v>0.928909952606635</v>
      </c>
      <c r="Y1416" s="169">
        <v>0.930363427510021</v>
      </c>
      <c r="Z1416" s="356">
        <v>0.92</v>
      </c>
      <c r="AA1416" s="356">
        <v>0.902922755741127</v>
      </c>
      <c r="AB1416" s="356">
        <v>0.89622641509434</v>
      </c>
      <c r="AC1416" s="356">
        <v>0.86697247706422</v>
      </c>
      <c r="AD1416" s="356">
        <v>0.887537923527641</v>
      </c>
      <c r="AE1416" s="356">
        <v>0.92</v>
      </c>
      <c r="AF1416" s="169">
        <v>0.995321770880876</v>
      </c>
      <c r="AG1416" s="169">
        <v>0.990090436790456</v>
      </c>
      <c r="AH1416" s="169">
        <v>0.864552265948934</v>
      </c>
      <c r="AI1416" s="169">
        <v>0.950581799299354</v>
      </c>
      <c r="AJ1416" s="356">
        <v>0.92</v>
      </c>
      <c r="AK1416" s="169">
        <v>0.950475986736549</v>
      </c>
      <c r="AL1416" s="169">
        <v>0.947500785916379</v>
      </c>
      <c r="AM1416" s="169">
        <v>0.951449528466643</v>
      </c>
      <c r="AN1416" s="169">
        <v>0.956357396621311</v>
      </c>
      <c r="AO1416" s="168">
        <v>0.99</v>
      </c>
      <c r="AP1416" s="358">
        <v>1</v>
      </c>
      <c r="AQ1416" s="358">
        <v>1</v>
      </c>
      <c r="AR1416" s="358">
        <v>1</v>
      </c>
      <c r="AS1416" s="359">
        <v>0.999856774563162</v>
      </c>
      <c r="AT1416" s="364">
        <v>0.0721861525408278</v>
      </c>
      <c r="AU1416" s="361">
        <v>0.207547169811321</v>
      </c>
      <c r="AV1416" s="362">
        <v>0.0288461538461538</v>
      </c>
      <c r="AW1416" s="362">
        <v>0.0275229357798165</v>
      </c>
      <c r="AX1416" s="362">
        <v>0.0644268774703557</v>
      </c>
      <c r="AY1416" s="142"/>
      <c r="AZ1416" s="140"/>
    </row>
    <row r="1417" spans="1:52">
      <c r="A1417" s="138"/>
      <c r="B1417" s="142"/>
      <c r="C1417" s="172" t="s">
        <v>1972</v>
      </c>
      <c r="D1417" s="166" t="s">
        <v>26</v>
      </c>
      <c r="E1417" s="166" t="s">
        <v>1973</v>
      </c>
      <c r="F1417" s="167" t="s">
        <v>2684</v>
      </c>
      <c r="G1417" s="195" t="s">
        <v>2685</v>
      </c>
      <c r="H1417" s="195" t="s">
        <v>2685</v>
      </c>
      <c r="I1417" s="195" t="s">
        <v>2685</v>
      </c>
      <c r="J1417" s="195" t="s">
        <v>2685</v>
      </c>
      <c r="K1417" s="168">
        <v>0.9</v>
      </c>
      <c r="L1417" s="169">
        <v>0.961538461538462</v>
      </c>
      <c r="M1417" s="169">
        <v>0.952380952380952</v>
      </c>
      <c r="N1417" s="170">
        <v>0.966666666666667</v>
      </c>
      <c r="O1417" s="170">
        <v>0.942176870748299</v>
      </c>
      <c r="P1417" s="356">
        <v>0.9</v>
      </c>
      <c r="Q1417" s="357">
        <v>0.965281899109792</v>
      </c>
      <c r="R1417" s="169">
        <v>0.95993413830955</v>
      </c>
      <c r="S1417" s="169">
        <v>0.968612970228479</v>
      </c>
      <c r="T1417" s="169">
        <v>0.959140806346955</v>
      </c>
      <c r="U1417" s="356">
        <v>0.9</v>
      </c>
      <c r="V1417" s="169">
        <v>0.91973293768546</v>
      </c>
      <c r="W1417" s="169">
        <v>0.908891328210757</v>
      </c>
      <c r="X1417" s="169">
        <v>0.928686822063236</v>
      </c>
      <c r="Y1417" s="169">
        <v>0.931948170099472</v>
      </c>
      <c r="Z1417" s="356">
        <v>0.92</v>
      </c>
      <c r="AA1417" s="356">
        <v>0.916534601162176</v>
      </c>
      <c r="AB1417" s="356">
        <v>0.884556182657773</v>
      </c>
      <c r="AC1417" s="356">
        <v>0.895833333333333</v>
      </c>
      <c r="AD1417" s="356">
        <v>0.92287899016871</v>
      </c>
      <c r="AE1417" s="356">
        <v>0.92</v>
      </c>
      <c r="AF1417" s="169">
        <v>0.997203914519672</v>
      </c>
      <c r="AG1417" s="169">
        <v>0.998893105629349</v>
      </c>
      <c r="AH1417" s="169">
        <v>0.993621867881549</v>
      </c>
      <c r="AI1417" s="169">
        <v>0.996615681167737</v>
      </c>
      <c r="AJ1417" s="356">
        <v>0.92</v>
      </c>
      <c r="AK1417" s="169">
        <v>0.961195412950307</v>
      </c>
      <c r="AL1417" s="169">
        <v>0.934024673699267</v>
      </c>
      <c r="AM1417" s="169">
        <v>0.962017804154303</v>
      </c>
      <c r="AN1417" s="169">
        <v>0.967366395200663</v>
      </c>
      <c r="AO1417" s="168">
        <v>0.99</v>
      </c>
      <c r="AP1417" s="358">
        <v>1</v>
      </c>
      <c r="AQ1417" s="358">
        <v>1</v>
      </c>
      <c r="AR1417" s="358">
        <v>1</v>
      </c>
      <c r="AS1417" s="359">
        <v>1</v>
      </c>
      <c r="AT1417" s="364">
        <v>0.0721861525408278</v>
      </c>
      <c r="AU1417" s="361">
        <v>0.267857142857143</v>
      </c>
      <c r="AV1417" s="362">
        <v>0.0487804878048781</v>
      </c>
      <c r="AW1417" s="362">
        <v>0.0232558139534884</v>
      </c>
      <c r="AX1417" s="362">
        <v>0.0691280439905734</v>
      </c>
      <c r="AY1417" s="142"/>
      <c r="AZ1417" s="140"/>
    </row>
    <row r="1418" spans="1:52">
      <c r="A1418" s="138"/>
      <c r="B1418" s="142"/>
      <c r="C1418" s="172" t="s">
        <v>1972</v>
      </c>
      <c r="D1418" s="166" t="s">
        <v>26</v>
      </c>
      <c r="E1418" s="166" t="s">
        <v>1973</v>
      </c>
      <c r="F1418" s="167" t="s">
        <v>2686</v>
      </c>
      <c r="G1418" s="195" t="s">
        <v>2687</v>
      </c>
      <c r="H1418" s="195" t="s">
        <v>2687</v>
      </c>
      <c r="I1418" s="195" t="s">
        <v>2687</v>
      </c>
      <c r="J1418" s="195" t="s">
        <v>2687</v>
      </c>
      <c r="K1418" s="168">
        <v>0.9</v>
      </c>
      <c r="L1418" s="169">
        <v>1</v>
      </c>
      <c r="M1418" s="169">
        <v>0.95</v>
      </c>
      <c r="N1418" s="170">
        <v>1</v>
      </c>
      <c r="O1418" s="170">
        <v>0.983941605839416</v>
      </c>
      <c r="P1418" s="356">
        <v>0.9</v>
      </c>
      <c r="Q1418" s="357">
        <v>0.976712328767123</v>
      </c>
      <c r="R1418" s="169">
        <v>0.985024958402662</v>
      </c>
      <c r="S1418" s="169">
        <v>0.982155113246397</v>
      </c>
      <c r="T1418" s="169">
        <v>0.981877133838655</v>
      </c>
      <c r="U1418" s="356">
        <v>0.9</v>
      </c>
      <c r="V1418" s="169">
        <v>0.929680365296804</v>
      </c>
      <c r="W1418" s="169">
        <v>0.94342762063228</v>
      </c>
      <c r="X1418" s="169">
        <v>0.959505833905285</v>
      </c>
      <c r="Y1418" s="169">
        <v>0.947606879817912</v>
      </c>
      <c r="Z1418" s="356">
        <v>0.92</v>
      </c>
      <c r="AA1418" s="356">
        <v>0.922448979591837</v>
      </c>
      <c r="AB1418" s="356">
        <v>0.962049335863378</v>
      </c>
      <c r="AC1418" s="356">
        <v>0.958333333333333</v>
      </c>
      <c r="AD1418" s="356">
        <v>0.954727243641017</v>
      </c>
      <c r="AE1418" s="356">
        <v>0.92</v>
      </c>
      <c r="AF1418" s="169">
        <v>1</v>
      </c>
      <c r="AG1418" s="169">
        <v>0.999767711962834</v>
      </c>
      <c r="AH1418" s="169">
        <v>1</v>
      </c>
      <c r="AI1418" s="169">
        <v>0.999601620834092</v>
      </c>
      <c r="AJ1418" s="356">
        <v>0.92</v>
      </c>
      <c r="AK1418" s="169">
        <v>0.953358208955224</v>
      </c>
      <c r="AL1418" s="169">
        <v>0.968208092485549</v>
      </c>
      <c r="AM1418" s="169">
        <v>0.981143193871538</v>
      </c>
      <c r="AN1418" s="169">
        <v>0.977083862232377</v>
      </c>
      <c r="AO1418" s="168">
        <v>0.99</v>
      </c>
      <c r="AP1418" s="358">
        <v>1</v>
      </c>
      <c r="AQ1418" s="358">
        <v>1</v>
      </c>
      <c r="AR1418" s="358">
        <v>1</v>
      </c>
      <c r="AS1418" s="359">
        <v>1</v>
      </c>
      <c r="AT1418" s="364">
        <v>0.0721861525408278</v>
      </c>
      <c r="AU1418" s="361">
        <v>0.263157894736842</v>
      </c>
      <c r="AV1418" s="362">
        <v>0.0769230769230769</v>
      </c>
      <c r="AW1418" s="362">
        <v>0.0588235294117647</v>
      </c>
      <c r="AX1418" s="362">
        <v>0.0643776824034335</v>
      </c>
      <c r="AY1418" s="142"/>
      <c r="AZ1418" s="140"/>
    </row>
    <row r="1419" spans="1:52">
      <c r="A1419" s="138"/>
      <c r="B1419" s="142"/>
      <c r="C1419" s="172" t="s">
        <v>1972</v>
      </c>
      <c r="D1419" s="166" t="s">
        <v>26</v>
      </c>
      <c r="E1419" s="166" t="s">
        <v>1973</v>
      </c>
      <c r="F1419" s="167" t="s">
        <v>2688</v>
      </c>
      <c r="G1419" s="195" t="s">
        <v>2689</v>
      </c>
      <c r="H1419" s="195" t="s">
        <v>2689</v>
      </c>
      <c r="I1419" s="195" t="s">
        <v>2689</v>
      </c>
      <c r="J1419" s="195" t="s">
        <v>2689</v>
      </c>
      <c r="K1419" s="168">
        <v>0.9</v>
      </c>
      <c r="L1419" s="169">
        <v>0.933333333333333</v>
      </c>
      <c r="M1419" s="169">
        <v>1</v>
      </c>
      <c r="N1419" s="170">
        <v>1</v>
      </c>
      <c r="O1419" s="170">
        <v>0.981481481481482</v>
      </c>
      <c r="P1419" s="356">
        <v>0.9</v>
      </c>
      <c r="Q1419" s="357">
        <v>0.994466403162055</v>
      </c>
      <c r="R1419" s="169">
        <v>0.989847715736041</v>
      </c>
      <c r="S1419" s="169">
        <v>0.990582695703355</v>
      </c>
      <c r="T1419" s="169">
        <v>0.98969623502567</v>
      </c>
      <c r="U1419" s="356">
        <v>0.9</v>
      </c>
      <c r="V1419" s="169">
        <v>0.922529644268775</v>
      </c>
      <c r="W1419" s="169">
        <v>0.943437273386512</v>
      </c>
      <c r="X1419" s="169">
        <v>0.945850500294291</v>
      </c>
      <c r="Y1419" s="169">
        <v>0.94561109526526</v>
      </c>
      <c r="Z1419" s="356">
        <v>0.92</v>
      </c>
      <c r="AA1419" s="356">
        <v>0.95405819295559</v>
      </c>
      <c r="AB1419" s="356">
        <v>0.938176197836167</v>
      </c>
      <c r="AC1419" s="356">
        <v>0.96</v>
      </c>
      <c r="AD1419" s="356">
        <v>0.963106536559283</v>
      </c>
      <c r="AE1419" s="356">
        <v>0.92</v>
      </c>
      <c r="AF1419" s="169">
        <v>1</v>
      </c>
      <c r="AG1419" s="169">
        <v>1</v>
      </c>
      <c r="AH1419" s="169">
        <v>1</v>
      </c>
      <c r="AI1419" s="169">
        <v>0.985992089650626</v>
      </c>
      <c r="AJ1419" s="356">
        <v>0.92</v>
      </c>
      <c r="AK1419" s="169">
        <v>0.972667295004712</v>
      </c>
      <c r="AL1419" s="169">
        <v>0.965449160908193</v>
      </c>
      <c r="AM1419" s="169">
        <v>0.978963571062083</v>
      </c>
      <c r="AN1419" s="169">
        <v>0.981128092544119</v>
      </c>
      <c r="AO1419" s="168">
        <v>0.99</v>
      </c>
      <c r="AP1419" s="358">
        <v>1</v>
      </c>
      <c r="AQ1419" s="358">
        <v>1</v>
      </c>
      <c r="AR1419" s="358">
        <v>1</v>
      </c>
      <c r="AS1419" s="359">
        <v>1</v>
      </c>
      <c r="AT1419" s="364">
        <v>0.0721861525408278</v>
      </c>
      <c r="AU1419" s="361">
        <v>0.0833333333333333</v>
      </c>
      <c r="AV1419" s="362">
        <v>0</v>
      </c>
      <c r="AW1419" s="362">
        <v>0</v>
      </c>
      <c r="AX1419" s="362">
        <v>0.0682819383259912</v>
      </c>
      <c r="AY1419" s="142"/>
      <c r="AZ1419" s="140"/>
    </row>
    <row r="1420" spans="1:52">
      <c r="A1420" s="138"/>
      <c r="B1420" s="142"/>
      <c r="C1420" s="172" t="s">
        <v>1972</v>
      </c>
      <c r="D1420" s="166" t="s">
        <v>26</v>
      </c>
      <c r="E1420" s="166" t="s">
        <v>1973</v>
      </c>
      <c r="F1420" s="167" t="s">
        <v>2690</v>
      </c>
      <c r="G1420" s="195" t="s">
        <v>2691</v>
      </c>
      <c r="H1420" s="195" t="s">
        <v>2691</v>
      </c>
      <c r="I1420" s="195" t="s">
        <v>2691</v>
      </c>
      <c r="J1420" s="195" t="s">
        <v>2691</v>
      </c>
      <c r="K1420" s="168">
        <v>0.9</v>
      </c>
      <c r="L1420" s="169">
        <v>0.91304347826087</v>
      </c>
      <c r="M1420" s="169">
        <v>0.931818181818182</v>
      </c>
      <c r="N1420" s="170">
        <v>0.930232558139535</v>
      </c>
      <c r="O1420" s="170">
        <v>0.936186186186186</v>
      </c>
      <c r="P1420" s="356">
        <v>0.9</v>
      </c>
      <c r="Q1420" s="357">
        <v>0.972192048663915</v>
      </c>
      <c r="R1420" s="169">
        <v>0.981964696853415</v>
      </c>
      <c r="S1420" s="169">
        <v>0.974126778783959</v>
      </c>
      <c r="T1420" s="169">
        <v>0.969632487471164</v>
      </c>
      <c r="U1420" s="356">
        <v>0.9</v>
      </c>
      <c r="V1420" s="169">
        <v>0.930262872039974</v>
      </c>
      <c r="W1420" s="169">
        <v>0.958940905602456</v>
      </c>
      <c r="X1420" s="169">
        <v>0.959896507115136</v>
      </c>
      <c r="Y1420" s="169">
        <v>0.957292578156073</v>
      </c>
      <c r="Z1420" s="356">
        <v>0.92</v>
      </c>
      <c r="AA1420" s="356">
        <v>0.870937790157846</v>
      </c>
      <c r="AB1420" s="356">
        <v>0.90633130962706</v>
      </c>
      <c r="AC1420" s="356">
        <v>0.933209647495362</v>
      </c>
      <c r="AD1420" s="356">
        <v>0.919580952380952</v>
      </c>
      <c r="AE1420" s="356">
        <v>0.92</v>
      </c>
      <c r="AF1420" s="169">
        <v>0.944321385420862</v>
      </c>
      <c r="AG1420" s="169">
        <v>0.958671038792303</v>
      </c>
      <c r="AH1420" s="169">
        <v>0.993386545039909</v>
      </c>
      <c r="AI1420" s="169">
        <v>0.93390880958708</v>
      </c>
      <c r="AJ1420" s="356">
        <v>0.92</v>
      </c>
      <c r="AK1420" s="169">
        <v>0.949304699876782</v>
      </c>
      <c r="AL1420" s="169">
        <v>0.95</v>
      </c>
      <c r="AM1420" s="169">
        <v>0.970264317180617</v>
      </c>
      <c r="AN1420" s="169">
        <v>0.967952858875987</v>
      </c>
      <c r="AO1420" s="168">
        <v>0.99</v>
      </c>
      <c r="AP1420" s="358">
        <v>1</v>
      </c>
      <c r="AQ1420" s="358">
        <v>1</v>
      </c>
      <c r="AR1420" s="358">
        <v>1</v>
      </c>
      <c r="AS1420" s="359">
        <v>1</v>
      </c>
      <c r="AT1420" s="364">
        <v>0.0721861525408278</v>
      </c>
      <c r="AU1420" s="361">
        <v>0.111111111111111</v>
      </c>
      <c r="AV1420" s="362">
        <v>0</v>
      </c>
      <c r="AW1420" s="362">
        <v>0</v>
      </c>
      <c r="AX1420" s="362">
        <v>0.0536980749746707</v>
      </c>
      <c r="AY1420" s="142"/>
      <c r="AZ1420" s="140"/>
    </row>
    <row r="1421" spans="1:52">
      <c r="A1421" s="138"/>
      <c r="B1421" s="142"/>
      <c r="C1421" s="172" t="s">
        <v>1972</v>
      </c>
      <c r="D1421" s="166" t="s">
        <v>235</v>
      </c>
      <c r="E1421" s="166" t="s">
        <v>1973</v>
      </c>
      <c r="F1421" s="167" t="s">
        <v>2692</v>
      </c>
      <c r="G1421" s="195" t="s">
        <v>2693</v>
      </c>
      <c r="H1421" s="195" t="s">
        <v>2693</v>
      </c>
      <c r="I1421" s="195" t="s">
        <v>2693</v>
      </c>
      <c r="J1421" s="195" t="s">
        <v>2693</v>
      </c>
      <c r="K1421" s="168">
        <v>0.9</v>
      </c>
      <c r="L1421" s="169" t="s">
        <v>40</v>
      </c>
      <c r="M1421" s="169" t="s">
        <v>40</v>
      </c>
      <c r="N1421" s="170" t="s">
        <v>40</v>
      </c>
      <c r="O1421" s="170" t="s">
        <v>40</v>
      </c>
      <c r="P1421" s="356">
        <v>0.9</v>
      </c>
      <c r="Q1421" s="357" t="s">
        <v>40</v>
      </c>
      <c r="R1421" s="169" t="s">
        <v>40</v>
      </c>
      <c r="S1421" s="169" t="s">
        <v>40</v>
      </c>
      <c r="T1421" s="169" t="s">
        <v>40</v>
      </c>
      <c r="U1421" s="356">
        <v>0.9</v>
      </c>
      <c r="V1421" s="169" t="s">
        <v>40</v>
      </c>
      <c r="W1421" s="169" t="s">
        <v>40</v>
      </c>
      <c r="X1421" s="169" t="s">
        <v>40</v>
      </c>
      <c r="Y1421" s="169" t="s">
        <v>40</v>
      </c>
      <c r="Z1421" s="356">
        <v>0.92</v>
      </c>
      <c r="AA1421" s="356" t="s">
        <v>40</v>
      </c>
      <c r="AB1421" s="356" t="s">
        <v>40</v>
      </c>
      <c r="AC1421" s="356" t="s">
        <v>40</v>
      </c>
      <c r="AD1421" s="356">
        <v>1</v>
      </c>
      <c r="AE1421" s="356">
        <v>0.92</v>
      </c>
      <c r="AF1421" s="169">
        <v>0.99880023995201</v>
      </c>
      <c r="AG1421" s="169">
        <v>0.999091322126306</v>
      </c>
      <c r="AH1421" s="169">
        <v>0.994117647058824</v>
      </c>
      <c r="AI1421" s="169">
        <v>0.997015590200445</v>
      </c>
      <c r="AJ1421" s="356">
        <v>0.92</v>
      </c>
      <c r="AK1421" s="169" t="s">
        <v>40</v>
      </c>
      <c r="AL1421" s="169" t="s">
        <v>40</v>
      </c>
      <c r="AM1421" s="169" t="s">
        <v>40</v>
      </c>
      <c r="AN1421" s="169">
        <v>1</v>
      </c>
      <c r="AO1421" s="168">
        <v>0.99</v>
      </c>
      <c r="AP1421" s="358">
        <v>1</v>
      </c>
      <c r="AQ1421" s="358">
        <v>1</v>
      </c>
      <c r="AR1421" s="358">
        <v>1</v>
      </c>
      <c r="AS1421" s="359">
        <v>1</v>
      </c>
      <c r="AT1421" s="364">
        <v>0.0721861525408278</v>
      </c>
      <c r="AU1421" s="361" t="s">
        <v>40</v>
      </c>
      <c r="AV1421" s="362" t="s">
        <v>40</v>
      </c>
      <c r="AW1421" s="362" t="s">
        <v>40</v>
      </c>
      <c r="AX1421" s="362" t="s">
        <v>40</v>
      </c>
      <c r="AY1421" s="142"/>
      <c r="AZ1421" s="140"/>
    </row>
    <row r="1422" spans="1:52">
      <c r="A1422" s="138"/>
      <c r="B1422" s="142"/>
      <c r="C1422" s="172" t="s">
        <v>1972</v>
      </c>
      <c r="D1422" s="166" t="s">
        <v>26</v>
      </c>
      <c r="E1422" s="166" t="s">
        <v>1973</v>
      </c>
      <c r="F1422" s="167" t="s">
        <v>2694</v>
      </c>
      <c r="G1422" s="195" t="s">
        <v>2695</v>
      </c>
      <c r="H1422" s="195" t="s">
        <v>2695</v>
      </c>
      <c r="I1422" s="195" t="s">
        <v>2695</v>
      </c>
      <c r="J1422" s="195" t="s">
        <v>2695</v>
      </c>
      <c r="K1422" s="168">
        <v>0.9</v>
      </c>
      <c r="L1422" s="169">
        <v>0.887323943661972</v>
      </c>
      <c r="M1422" s="169">
        <v>0.927272727272727</v>
      </c>
      <c r="N1422" s="170">
        <v>0.898305084745763</v>
      </c>
      <c r="O1422" s="170">
        <v>0.920405982905983</v>
      </c>
      <c r="P1422" s="356">
        <v>0.9</v>
      </c>
      <c r="Q1422" s="357">
        <v>0.950053561863953</v>
      </c>
      <c r="R1422" s="169">
        <v>0.969138543516874</v>
      </c>
      <c r="S1422" s="169">
        <v>0.906199351701783</v>
      </c>
      <c r="T1422" s="169">
        <v>0.947552353738211</v>
      </c>
      <c r="U1422" s="356">
        <v>0.9</v>
      </c>
      <c r="V1422" s="169">
        <v>0.881762185324049</v>
      </c>
      <c r="W1422" s="169">
        <v>0.9300621669627</v>
      </c>
      <c r="X1422" s="169">
        <v>0.904983792544571</v>
      </c>
      <c r="Y1422" s="169">
        <v>0.911900833098563</v>
      </c>
      <c r="Z1422" s="356">
        <v>0.92</v>
      </c>
      <c r="AA1422" s="356">
        <v>0.901972157772622</v>
      </c>
      <c r="AB1422" s="356">
        <v>0.921065145030908</v>
      </c>
      <c r="AC1422" s="356">
        <v>0.930292598967298</v>
      </c>
      <c r="AD1422" s="356">
        <v>0.920005568057908</v>
      </c>
      <c r="AE1422" s="356">
        <v>0.92</v>
      </c>
      <c r="AF1422" s="169">
        <v>0.990384003056741</v>
      </c>
      <c r="AG1422" s="169">
        <v>0.98040070952921</v>
      </c>
      <c r="AH1422" s="169">
        <v>0.970508461626619</v>
      </c>
      <c r="AI1422" s="169">
        <v>0.97231069761282</v>
      </c>
      <c r="AJ1422" s="356">
        <v>0.92</v>
      </c>
      <c r="AK1422" s="169">
        <v>0.957141303165452</v>
      </c>
      <c r="AL1422" s="169">
        <v>0.953981229185589</v>
      </c>
      <c r="AM1422" s="169">
        <v>0.956550254140023</v>
      </c>
      <c r="AN1422" s="169">
        <v>0.959620496122257</v>
      </c>
      <c r="AO1422" s="168">
        <v>0.99</v>
      </c>
      <c r="AP1422" s="358">
        <v>1</v>
      </c>
      <c r="AQ1422" s="358">
        <v>1</v>
      </c>
      <c r="AR1422" s="358">
        <v>1</v>
      </c>
      <c r="AS1422" s="359">
        <v>1</v>
      </c>
      <c r="AT1422" s="364">
        <v>0.0721861525408278</v>
      </c>
      <c r="AU1422" s="361">
        <v>0.225</v>
      </c>
      <c r="AV1422" s="362">
        <v>0.0535714285714286</v>
      </c>
      <c r="AW1422" s="362">
        <v>0.012987012987013</v>
      </c>
      <c r="AX1422" s="362">
        <v>0.0572519083969466</v>
      </c>
      <c r="AY1422" s="142"/>
      <c r="AZ1422" s="140"/>
    </row>
    <row r="1423" spans="1:52">
      <c r="A1423" s="138"/>
      <c r="B1423" s="142"/>
      <c r="C1423" s="172" t="s">
        <v>1972</v>
      </c>
      <c r="D1423" s="166" t="s">
        <v>26</v>
      </c>
      <c r="E1423" s="166" t="s">
        <v>1973</v>
      </c>
      <c r="F1423" s="167" t="s">
        <v>2696</v>
      </c>
      <c r="G1423" s="195" t="s">
        <v>2697</v>
      </c>
      <c r="H1423" s="195" t="s">
        <v>2697</v>
      </c>
      <c r="I1423" s="195" t="s">
        <v>2697</v>
      </c>
      <c r="J1423" s="195" t="s">
        <v>2697</v>
      </c>
      <c r="K1423" s="168">
        <v>0.9</v>
      </c>
      <c r="L1423" s="169">
        <v>0.927272727272727</v>
      </c>
      <c r="M1423" s="169">
        <v>0.931818181818182</v>
      </c>
      <c r="N1423" s="170">
        <v>0.857142857142857</v>
      </c>
      <c r="O1423" s="170">
        <v>0.935568704799474</v>
      </c>
      <c r="P1423" s="356">
        <v>0.9</v>
      </c>
      <c r="Q1423" s="357">
        <v>0.992282249173098</v>
      </c>
      <c r="R1423" s="169">
        <v>0.990802410402791</v>
      </c>
      <c r="S1423" s="169">
        <v>0.986786469344609</v>
      </c>
      <c r="T1423" s="169">
        <v>0.984081707765918</v>
      </c>
      <c r="U1423" s="356">
        <v>0.9</v>
      </c>
      <c r="V1423" s="169">
        <v>0.916574788680632</v>
      </c>
      <c r="W1423" s="169">
        <v>0.895654931810974</v>
      </c>
      <c r="X1423" s="169">
        <v>0.933403805496829</v>
      </c>
      <c r="Y1423" s="169">
        <v>0.935473617291799</v>
      </c>
      <c r="Z1423" s="356">
        <v>0.92</v>
      </c>
      <c r="AA1423" s="356">
        <v>0.911522633744856</v>
      </c>
      <c r="AB1423" s="356">
        <v>0.891081871345029</v>
      </c>
      <c r="AC1423" s="356">
        <v>0.881578947368421</v>
      </c>
      <c r="AD1423" s="356">
        <v>0.91397640975925</v>
      </c>
      <c r="AE1423" s="356">
        <v>0.92</v>
      </c>
      <c r="AF1423" s="169">
        <v>0.996543883583447</v>
      </c>
      <c r="AG1423" s="169">
        <v>0.997681408329755</v>
      </c>
      <c r="AH1423" s="169">
        <v>0.997438802147466</v>
      </c>
      <c r="AI1423" s="169">
        <v>0.967946743452816</v>
      </c>
      <c r="AJ1423" s="356">
        <v>0.92</v>
      </c>
      <c r="AK1423" s="169">
        <v>0.952049833405766</v>
      </c>
      <c r="AL1423" s="169">
        <v>0.925745856353591</v>
      </c>
      <c r="AM1423" s="169">
        <v>0.955093833780161</v>
      </c>
      <c r="AN1423" s="169">
        <v>0.960004249921974</v>
      </c>
      <c r="AO1423" s="168">
        <v>0.99</v>
      </c>
      <c r="AP1423" s="358">
        <v>1</v>
      </c>
      <c r="AQ1423" s="358">
        <v>1</v>
      </c>
      <c r="AR1423" s="358">
        <v>1</v>
      </c>
      <c r="AS1423" s="359">
        <v>1</v>
      </c>
      <c r="AT1423" s="364">
        <v>0.0721861525408278</v>
      </c>
      <c r="AU1423" s="361">
        <v>0.295081967213115</v>
      </c>
      <c r="AV1423" s="362">
        <v>0</v>
      </c>
      <c r="AW1423" s="362">
        <v>0.0727272727272727</v>
      </c>
      <c r="AX1423" s="362">
        <v>0.0723226703755216</v>
      </c>
      <c r="AY1423" s="142"/>
      <c r="AZ1423" s="140"/>
    </row>
    <row r="1424" spans="1:52">
      <c r="A1424" s="138"/>
      <c r="B1424" s="142"/>
      <c r="C1424" s="172" t="s">
        <v>1972</v>
      </c>
      <c r="D1424" s="166" t="s">
        <v>26</v>
      </c>
      <c r="E1424" s="166" t="s">
        <v>1973</v>
      </c>
      <c r="F1424" s="167" t="s">
        <v>2698</v>
      </c>
      <c r="G1424" s="195" t="s">
        <v>2699</v>
      </c>
      <c r="H1424" s="195" t="s">
        <v>2699</v>
      </c>
      <c r="I1424" s="195" t="s">
        <v>2699</v>
      </c>
      <c r="J1424" s="195" t="s">
        <v>2699</v>
      </c>
      <c r="K1424" s="168">
        <v>0.9</v>
      </c>
      <c r="L1424" s="169">
        <v>0.863636363636364</v>
      </c>
      <c r="M1424" s="169">
        <v>0.862068965517241</v>
      </c>
      <c r="N1424" s="170">
        <v>0.9</v>
      </c>
      <c r="O1424" s="170">
        <v>0.906976744186046</v>
      </c>
      <c r="P1424" s="356">
        <v>0.9</v>
      </c>
      <c r="Q1424" s="357">
        <v>0.943363745911517</v>
      </c>
      <c r="R1424" s="169">
        <v>0.95297993411201</v>
      </c>
      <c r="S1424" s="169">
        <v>0.975240020212228</v>
      </c>
      <c r="T1424" s="169">
        <v>0.952237324669887</v>
      </c>
      <c r="U1424" s="356">
        <v>0.9</v>
      </c>
      <c r="V1424" s="169">
        <v>0.875710105009468</v>
      </c>
      <c r="W1424" s="169">
        <v>0.922132374962564</v>
      </c>
      <c r="X1424" s="169">
        <v>0.918393127842345</v>
      </c>
      <c r="Y1424" s="169">
        <v>0.909871211357592</v>
      </c>
      <c r="Z1424" s="356">
        <v>0.92</v>
      </c>
      <c r="AA1424" s="356">
        <v>0.871635610766046</v>
      </c>
      <c r="AB1424" s="356">
        <v>0.910982658959538</v>
      </c>
      <c r="AC1424" s="356">
        <v>0.928184281842818</v>
      </c>
      <c r="AD1424" s="356">
        <v>0.917965871081127</v>
      </c>
      <c r="AE1424" s="356">
        <v>0.92</v>
      </c>
      <c r="AF1424" s="169">
        <v>0.986384634087041</v>
      </c>
      <c r="AG1424" s="169">
        <v>0.996941005098325</v>
      </c>
      <c r="AH1424" s="169">
        <v>0.998249481327801</v>
      </c>
      <c r="AI1424" s="169">
        <v>0.973930392884044</v>
      </c>
      <c r="AJ1424" s="356">
        <v>0.92</v>
      </c>
      <c r="AK1424" s="169">
        <v>0.944207191073151</v>
      </c>
      <c r="AL1424" s="169">
        <v>0.950877885184454</v>
      </c>
      <c r="AM1424" s="169">
        <v>0.968270868824532</v>
      </c>
      <c r="AN1424" s="169">
        <v>0.963538528027854</v>
      </c>
      <c r="AO1424" s="168">
        <v>0.99</v>
      </c>
      <c r="AP1424" s="358">
        <v>1</v>
      </c>
      <c r="AQ1424" s="358">
        <v>1</v>
      </c>
      <c r="AR1424" s="358">
        <v>1</v>
      </c>
      <c r="AS1424" s="359">
        <v>1</v>
      </c>
      <c r="AT1424" s="364">
        <v>0.0721861525408278</v>
      </c>
      <c r="AU1424" s="361">
        <v>0.233333333333333</v>
      </c>
      <c r="AV1424" s="362">
        <v>0.0333333333333333</v>
      </c>
      <c r="AW1424" s="362">
        <v>0.166666666666667</v>
      </c>
      <c r="AX1424" s="362">
        <v>0.0825688073394495</v>
      </c>
      <c r="AY1424" s="142"/>
      <c r="AZ1424" s="140"/>
    </row>
    <row r="1425" spans="1:52">
      <c r="A1425" s="138"/>
      <c r="B1425" s="142"/>
      <c r="C1425" s="172" t="s">
        <v>1972</v>
      </c>
      <c r="D1425" s="166" t="s">
        <v>26</v>
      </c>
      <c r="E1425" s="166" t="s">
        <v>1973</v>
      </c>
      <c r="F1425" s="167" t="s">
        <v>2700</v>
      </c>
      <c r="G1425" s="195" t="s">
        <v>2701</v>
      </c>
      <c r="H1425" s="195" t="s">
        <v>2701</v>
      </c>
      <c r="I1425" s="195" t="s">
        <v>2701</v>
      </c>
      <c r="J1425" s="195" t="s">
        <v>2701</v>
      </c>
      <c r="K1425" s="168">
        <v>0.9</v>
      </c>
      <c r="L1425" s="169">
        <v>1</v>
      </c>
      <c r="M1425" s="169">
        <v>0.984848484848485</v>
      </c>
      <c r="N1425" s="170">
        <v>0.934426229508197</v>
      </c>
      <c r="O1425" s="170">
        <v>0.949517867271696</v>
      </c>
      <c r="P1425" s="356">
        <v>0.9</v>
      </c>
      <c r="Q1425" s="357">
        <v>0.954799301919721</v>
      </c>
      <c r="R1425" s="169">
        <v>0.978247914183552</v>
      </c>
      <c r="S1425" s="169">
        <v>0.980769230769231</v>
      </c>
      <c r="T1425" s="169">
        <v>0.964775905808886</v>
      </c>
      <c r="U1425" s="356">
        <v>0.9</v>
      </c>
      <c r="V1425" s="169">
        <v>0.920593368237347</v>
      </c>
      <c r="W1425" s="169">
        <v>0.947556615017878</v>
      </c>
      <c r="X1425" s="169">
        <v>0.925447839831401</v>
      </c>
      <c r="Y1425" s="169">
        <v>0.929690040980941</v>
      </c>
      <c r="Z1425" s="356">
        <v>0.92</v>
      </c>
      <c r="AA1425" s="356">
        <v>0.913588850174216</v>
      </c>
      <c r="AB1425" s="356">
        <v>0.937139191789609</v>
      </c>
      <c r="AC1425" s="356">
        <v>0.950433705080545</v>
      </c>
      <c r="AD1425" s="356">
        <v>0.922311644344133</v>
      </c>
      <c r="AE1425" s="356">
        <v>0.92</v>
      </c>
      <c r="AF1425" s="169">
        <v>0.987716432538386</v>
      </c>
      <c r="AG1425" s="169">
        <v>0.97461728950923</v>
      </c>
      <c r="AH1425" s="169">
        <v>0.828876378137462</v>
      </c>
      <c r="AI1425" s="169">
        <v>0.928448658426425</v>
      </c>
      <c r="AJ1425" s="356">
        <v>0.92</v>
      </c>
      <c r="AK1425" s="169">
        <v>0.955192629815745</v>
      </c>
      <c r="AL1425" s="169">
        <v>0.963784333672431</v>
      </c>
      <c r="AM1425" s="169">
        <v>0.972632493483927</v>
      </c>
      <c r="AN1425" s="169">
        <v>0.965285268418466</v>
      </c>
      <c r="AO1425" s="168">
        <v>0.99</v>
      </c>
      <c r="AP1425" s="358">
        <v>1</v>
      </c>
      <c r="AQ1425" s="358">
        <v>1</v>
      </c>
      <c r="AR1425" s="358">
        <v>1</v>
      </c>
      <c r="AS1425" s="359">
        <v>1</v>
      </c>
      <c r="AT1425" s="364">
        <v>0.0721861525408278</v>
      </c>
      <c r="AU1425" s="361">
        <v>0.321428571428571</v>
      </c>
      <c r="AV1425" s="362">
        <v>0.136363636363636</v>
      </c>
      <c r="AW1425" s="362">
        <v>0.115384615384615</v>
      </c>
      <c r="AX1425" s="362">
        <v>0.0902964959568733</v>
      </c>
      <c r="AY1425" s="142"/>
      <c r="AZ1425" s="140"/>
    </row>
    <row r="1426" spans="1:52">
      <c r="A1426" s="138"/>
      <c r="B1426" s="142"/>
      <c r="C1426" s="172" t="s">
        <v>1972</v>
      </c>
      <c r="D1426" s="166" t="s">
        <v>26</v>
      </c>
      <c r="E1426" s="166" t="s">
        <v>1973</v>
      </c>
      <c r="F1426" s="167" t="s">
        <v>2702</v>
      </c>
      <c r="G1426" s="195" t="s">
        <v>2703</v>
      </c>
      <c r="H1426" s="195" t="s">
        <v>2703</v>
      </c>
      <c r="I1426" s="195" t="s">
        <v>2703</v>
      </c>
      <c r="J1426" s="195" t="s">
        <v>2703</v>
      </c>
      <c r="K1426" s="168">
        <v>0.9</v>
      </c>
      <c r="L1426" s="169">
        <v>0.983050847457627</v>
      </c>
      <c r="M1426" s="169">
        <v>0.897959183673469</v>
      </c>
      <c r="N1426" s="170">
        <v>0.96</v>
      </c>
      <c r="O1426" s="170">
        <v>0.941574415744157</v>
      </c>
      <c r="P1426" s="356">
        <v>0.9</v>
      </c>
      <c r="Q1426" s="357">
        <v>0.984142914492172</v>
      </c>
      <c r="R1426" s="169">
        <v>0.984760522496372</v>
      </c>
      <c r="S1426" s="169">
        <v>0.973503434739941</v>
      </c>
      <c r="T1426" s="169">
        <v>0.982191620328229</v>
      </c>
      <c r="U1426" s="356">
        <v>0.9</v>
      </c>
      <c r="V1426" s="169">
        <v>0.944600562023284</v>
      </c>
      <c r="W1426" s="169">
        <v>0.948476052249637</v>
      </c>
      <c r="X1426" s="169">
        <v>0.953549231272489</v>
      </c>
      <c r="Y1426" s="169">
        <v>0.953550410511991</v>
      </c>
      <c r="Z1426" s="356">
        <v>0.92</v>
      </c>
      <c r="AA1426" s="356">
        <v>0.909711684370258</v>
      </c>
      <c r="AB1426" s="356">
        <v>0.922705314009662</v>
      </c>
      <c r="AC1426" s="356">
        <v>0.921092564491654</v>
      </c>
      <c r="AD1426" s="356">
        <v>0.931505951014787</v>
      </c>
      <c r="AE1426" s="356">
        <v>0.92</v>
      </c>
      <c r="AF1426" s="169">
        <v>0.992870185201287</v>
      </c>
      <c r="AG1426" s="169">
        <v>0.997460778090142</v>
      </c>
      <c r="AH1426" s="169">
        <v>0.997493301063186</v>
      </c>
      <c r="AI1426" s="169">
        <v>0.97919280547673</v>
      </c>
      <c r="AJ1426" s="356">
        <v>0.92</v>
      </c>
      <c r="AK1426" s="169">
        <v>0.962863037613077</v>
      </c>
      <c r="AL1426" s="169">
        <v>0.956728483119353</v>
      </c>
      <c r="AM1426" s="169">
        <v>0.969590958019376</v>
      </c>
      <c r="AN1426" s="169">
        <v>0.970503414054879</v>
      </c>
      <c r="AO1426" s="168">
        <v>0.99</v>
      </c>
      <c r="AP1426" s="358">
        <v>1</v>
      </c>
      <c r="AQ1426" s="358">
        <v>1</v>
      </c>
      <c r="AR1426" s="358">
        <v>1</v>
      </c>
      <c r="AS1426" s="359">
        <v>1</v>
      </c>
      <c r="AT1426" s="364">
        <v>0.0721861525408278</v>
      </c>
      <c r="AU1426" s="361">
        <v>0.087719298245614</v>
      </c>
      <c r="AV1426" s="362">
        <v>0</v>
      </c>
      <c r="AW1426" s="362">
        <v>0.122448979591837</v>
      </c>
      <c r="AX1426" s="362">
        <v>0.065546218487395</v>
      </c>
      <c r="AY1426" s="142"/>
      <c r="AZ1426" s="140"/>
    </row>
    <row r="1427" spans="1:52">
      <c r="A1427" s="138"/>
      <c r="B1427" s="142"/>
      <c r="C1427" s="172" t="s">
        <v>1972</v>
      </c>
      <c r="D1427" s="166" t="s">
        <v>1663</v>
      </c>
      <c r="E1427" s="166" t="s">
        <v>1973</v>
      </c>
      <c r="F1427" s="167" t="s">
        <v>2704</v>
      </c>
      <c r="G1427" s="195" t="s">
        <v>2704</v>
      </c>
      <c r="H1427" s="195" t="s">
        <v>2704</v>
      </c>
      <c r="I1427" s="195" t="s">
        <v>2704</v>
      </c>
      <c r="J1427" s="195" t="s">
        <v>2704</v>
      </c>
      <c r="K1427" s="168">
        <v>0.9</v>
      </c>
      <c r="L1427" s="169" t="s">
        <v>40</v>
      </c>
      <c r="M1427" s="169" t="s">
        <v>40</v>
      </c>
      <c r="N1427" s="170" t="s">
        <v>40</v>
      </c>
      <c r="O1427" s="170" t="s">
        <v>40</v>
      </c>
      <c r="P1427" s="356">
        <v>0.9</v>
      </c>
      <c r="Q1427" s="357" t="s">
        <v>40</v>
      </c>
      <c r="R1427" s="169" t="s">
        <v>40</v>
      </c>
      <c r="S1427" s="169" t="s">
        <v>40</v>
      </c>
      <c r="T1427" s="169" t="s">
        <v>40</v>
      </c>
      <c r="U1427" s="356">
        <v>0.9</v>
      </c>
      <c r="V1427" s="169" t="s">
        <v>40</v>
      </c>
      <c r="W1427" s="169" t="s">
        <v>40</v>
      </c>
      <c r="X1427" s="169" t="s">
        <v>40</v>
      </c>
      <c r="Y1427" s="169" t="s">
        <v>40</v>
      </c>
      <c r="Z1427" s="356">
        <v>0.92</v>
      </c>
      <c r="AA1427" s="356" t="s">
        <v>40</v>
      </c>
      <c r="AB1427" s="356" t="s">
        <v>40</v>
      </c>
      <c r="AC1427" s="356" t="s">
        <v>40</v>
      </c>
      <c r="AD1427" s="356" t="s">
        <v>40</v>
      </c>
      <c r="AE1427" s="356">
        <v>0.92</v>
      </c>
      <c r="AF1427" s="169" t="s">
        <v>40</v>
      </c>
      <c r="AG1427" s="169" t="s">
        <v>40</v>
      </c>
      <c r="AH1427" s="169" t="s">
        <v>40</v>
      </c>
      <c r="AI1427" s="169" t="s">
        <v>40</v>
      </c>
      <c r="AJ1427" s="356">
        <v>0.92</v>
      </c>
      <c r="AK1427" s="169" t="s">
        <v>40</v>
      </c>
      <c r="AL1427" s="169" t="s">
        <v>40</v>
      </c>
      <c r="AM1427" s="169" t="s">
        <v>40</v>
      </c>
      <c r="AN1427" s="169" t="s">
        <v>40</v>
      </c>
      <c r="AO1427" s="168">
        <v>0.99</v>
      </c>
      <c r="AP1427" s="358" t="s">
        <v>40</v>
      </c>
      <c r="AQ1427" s="358" t="s">
        <v>40</v>
      </c>
      <c r="AR1427" s="358" t="s">
        <v>40</v>
      </c>
      <c r="AS1427" s="359" t="s">
        <v>40</v>
      </c>
      <c r="AT1427" s="364">
        <v>0.0721861525408278</v>
      </c>
      <c r="AU1427" s="361" t="s">
        <v>40</v>
      </c>
      <c r="AV1427" s="362" t="s">
        <v>40</v>
      </c>
      <c r="AW1427" s="362" t="s">
        <v>40</v>
      </c>
      <c r="AX1427" s="362" t="s">
        <v>40</v>
      </c>
      <c r="AY1427" s="142"/>
      <c r="AZ1427" s="140"/>
    </row>
    <row r="1428" spans="1:52">
      <c r="A1428" s="138"/>
      <c r="B1428" s="142"/>
      <c r="C1428" s="172" t="s">
        <v>1972</v>
      </c>
      <c r="D1428" s="166" t="s">
        <v>1663</v>
      </c>
      <c r="E1428" s="166" t="s">
        <v>1973</v>
      </c>
      <c r="F1428" s="167" t="s">
        <v>2705</v>
      </c>
      <c r="G1428" s="195" t="s">
        <v>2705</v>
      </c>
      <c r="H1428" s="195" t="s">
        <v>2705</v>
      </c>
      <c r="I1428" s="195" t="s">
        <v>2705</v>
      </c>
      <c r="J1428" s="195" t="s">
        <v>2705</v>
      </c>
      <c r="K1428" s="168">
        <v>0.9</v>
      </c>
      <c r="L1428" s="169" t="s">
        <v>40</v>
      </c>
      <c r="M1428" s="169" t="s">
        <v>40</v>
      </c>
      <c r="N1428" s="170" t="s">
        <v>40</v>
      </c>
      <c r="O1428" s="170" t="s">
        <v>40</v>
      </c>
      <c r="P1428" s="356">
        <v>0.9</v>
      </c>
      <c r="Q1428" s="357" t="s">
        <v>40</v>
      </c>
      <c r="R1428" s="169" t="s">
        <v>40</v>
      </c>
      <c r="S1428" s="169" t="s">
        <v>40</v>
      </c>
      <c r="T1428" s="169" t="s">
        <v>40</v>
      </c>
      <c r="U1428" s="356">
        <v>0.9</v>
      </c>
      <c r="V1428" s="169" t="s">
        <v>40</v>
      </c>
      <c r="W1428" s="169" t="s">
        <v>40</v>
      </c>
      <c r="X1428" s="169" t="s">
        <v>40</v>
      </c>
      <c r="Y1428" s="169" t="s">
        <v>40</v>
      </c>
      <c r="Z1428" s="356">
        <v>0.92</v>
      </c>
      <c r="AA1428" s="356" t="s">
        <v>40</v>
      </c>
      <c r="AB1428" s="356" t="s">
        <v>40</v>
      </c>
      <c r="AC1428" s="356" t="s">
        <v>40</v>
      </c>
      <c r="AD1428" s="356" t="s">
        <v>40</v>
      </c>
      <c r="AE1428" s="356">
        <v>0.92</v>
      </c>
      <c r="AF1428" s="169" t="s">
        <v>40</v>
      </c>
      <c r="AG1428" s="169" t="s">
        <v>40</v>
      </c>
      <c r="AH1428" s="169" t="s">
        <v>40</v>
      </c>
      <c r="AI1428" s="169" t="s">
        <v>40</v>
      </c>
      <c r="AJ1428" s="356">
        <v>0.92</v>
      </c>
      <c r="AK1428" s="169" t="s">
        <v>40</v>
      </c>
      <c r="AL1428" s="169" t="s">
        <v>40</v>
      </c>
      <c r="AM1428" s="169" t="s">
        <v>40</v>
      </c>
      <c r="AN1428" s="169" t="s">
        <v>40</v>
      </c>
      <c r="AO1428" s="168">
        <v>0.99</v>
      </c>
      <c r="AP1428" s="358" t="s">
        <v>40</v>
      </c>
      <c r="AQ1428" s="358" t="s">
        <v>40</v>
      </c>
      <c r="AR1428" s="358" t="s">
        <v>40</v>
      </c>
      <c r="AS1428" s="359" t="s">
        <v>40</v>
      </c>
      <c r="AT1428" s="364">
        <v>0.0721861525408278</v>
      </c>
      <c r="AU1428" s="361" t="s">
        <v>40</v>
      </c>
      <c r="AV1428" s="362" t="s">
        <v>40</v>
      </c>
      <c r="AW1428" s="362" t="s">
        <v>40</v>
      </c>
      <c r="AX1428" s="362" t="s">
        <v>40</v>
      </c>
      <c r="AY1428" s="142"/>
      <c r="AZ1428" s="140"/>
    </row>
    <row r="1429" spans="1:52">
      <c r="A1429" s="138"/>
      <c r="B1429" s="142"/>
      <c r="C1429" s="172" t="s">
        <v>2706</v>
      </c>
      <c r="D1429" s="166" t="s">
        <v>235</v>
      </c>
      <c r="E1429" s="166" t="s">
        <v>2707</v>
      </c>
      <c r="F1429" s="167" t="s">
        <v>2708</v>
      </c>
      <c r="G1429" s="199" t="s">
        <v>2709</v>
      </c>
      <c r="H1429" s="199" t="s">
        <v>2709</v>
      </c>
      <c r="I1429" s="199" t="s">
        <v>2709</v>
      </c>
      <c r="J1429" s="199" t="s">
        <v>2709</v>
      </c>
      <c r="K1429" s="168">
        <v>0.9</v>
      </c>
      <c r="L1429" s="169" t="s">
        <v>40</v>
      </c>
      <c r="M1429" s="169" t="s">
        <v>40</v>
      </c>
      <c r="N1429" s="170" t="s">
        <v>40</v>
      </c>
      <c r="O1429" s="170" t="s">
        <v>40</v>
      </c>
      <c r="P1429" s="356">
        <v>0.9</v>
      </c>
      <c r="Q1429" s="357">
        <v>0</v>
      </c>
      <c r="R1429" s="169">
        <v>0</v>
      </c>
      <c r="S1429" s="169">
        <v>0</v>
      </c>
      <c r="T1429" s="169">
        <v>0</v>
      </c>
      <c r="U1429" s="356">
        <v>0.9</v>
      </c>
      <c r="V1429" s="169">
        <v>0.5</v>
      </c>
      <c r="W1429" s="169">
        <v>1</v>
      </c>
      <c r="X1429" s="169">
        <v>0</v>
      </c>
      <c r="Y1429" s="169">
        <v>0.722222222222222</v>
      </c>
      <c r="Z1429" s="356">
        <v>0.92</v>
      </c>
      <c r="AA1429" s="356" t="s">
        <v>40</v>
      </c>
      <c r="AB1429" s="356" t="s">
        <v>40</v>
      </c>
      <c r="AC1429" s="356" t="s">
        <v>40</v>
      </c>
      <c r="AD1429" s="356">
        <v>1</v>
      </c>
      <c r="AE1429" s="356">
        <v>0.92</v>
      </c>
      <c r="AF1429" s="169">
        <v>0.982668711656442</v>
      </c>
      <c r="AG1429" s="169">
        <v>0.961617792126267</v>
      </c>
      <c r="AH1429" s="169">
        <v>0.99601706970128</v>
      </c>
      <c r="AI1429" s="169">
        <v>0.931498965542591</v>
      </c>
      <c r="AJ1429" s="356">
        <v>0.92</v>
      </c>
      <c r="AK1429" s="169">
        <v>0.5</v>
      </c>
      <c r="AL1429" s="169">
        <v>1</v>
      </c>
      <c r="AM1429" s="169">
        <v>0.5</v>
      </c>
      <c r="AN1429" s="169">
        <v>0.8</v>
      </c>
      <c r="AO1429" s="168">
        <v>0.99</v>
      </c>
      <c r="AP1429" s="358">
        <v>1</v>
      </c>
      <c r="AQ1429" s="358">
        <v>1</v>
      </c>
      <c r="AR1429" s="358">
        <v>1</v>
      </c>
      <c r="AS1429" s="359">
        <v>1</v>
      </c>
      <c r="AT1429" s="364">
        <v>0.110069253262963</v>
      </c>
      <c r="AU1429" s="361" t="s">
        <v>40</v>
      </c>
      <c r="AV1429" s="362" t="s">
        <v>40</v>
      </c>
      <c r="AW1429" s="362" t="s">
        <v>40</v>
      </c>
      <c r="AX1429" s="362" t="s">
        <v>40</v>
      </c>
      <c r="AY1429" s="142"/>
      <c r="AZ1429" s="140"/>
    </row>
    <row r="1430" spans="1:52">
      <c r="A1430" s="138"/>
      <c r="B1430" s="142"/>
      <c r="C1430" s="172" t="s">
        <v>2706</v>
      </c>
      <c r="D1430" s="166" t="s">
        <v>235</v>
      </c>
      <c r="E1430" s="166" t="s">
        <v>2707</v>
      </c>
      <c r="F1430" s="167" t="s">
        <v>2710</v>
      </c>
      <c r="G1430" s="200" t="s">
        <v>2711</v>
      </c>
      <c r="H1430" s="200" t="s">
        <v>2711</v>
      </c>
      <c r="I1430" s="200" t="s">
        <v>2711</v>
      </c>
      <c r="J1430" s="200" t="s">
        <v>2711</v>
      </c>
      <c r="K1430" s="168">
        <v>0.9</v>
      </c>
      <c r="L1430" s="169" t="s">
        <v>40</v>
      </c>
      <c r="M1430" s="169" t="s">
        <v>40</v>
      </c>
      <c r="N1430" s="170" t="s">
        <v>40</v>
      </c>
      <c r="O1430" s="170" t="s">
        <v>40</v>
      </c>
      <c r="P1430" s="356">
        <v>0.9</v>
      </c>
      <c r="Q1430" s="357" t="s">
        <v>40</v>
      </c>
      <c r="R1430" s="169" t="s">
        <v>40</v>
      </c>
      <c r="S1430" s="169" t="s">
        <v>40</v>
      </c>
      <c r="T1430" s="169">
        <v>0</v>
      </c>
      <c r="U1430" s="356">
        <v>0.9</v>
      </c>
      <c r="V1430" s="169" t="s">
        <v>40</v>
      </c>
      <c r="W1430" s="169" t="s">
        <v>40</v>
      </c>
      <c r="X1430" s="169" t="s">
        <v>40</v>
      </c>
      <c r="Y1430" s="169">
        <v>1</v>
      </c>
      <c r="Z1430" s="356">
        <v>0.92</v>
      </c>
      <c r="AA1430" s="356" t="s">
        <v>40</v>
      </c>
      <c r="AB1430" s="356" t="s">
        <v>40</v>
      </c>
      <c r="AC1430" s="356" t="s">
        <v>40</v>
      </c>
      <c r="AD1430" s="356" t="s">
        <v>40</v>
      </c>
      <c r="AE1430" s="356">
        <v>0.92</v>
      </c>
      <c r="AF1430" s="169">
        <v>0.862068965517241</v>
      </c>
      <c r="AG1430" s="169">
        <v>0.951456310679612</v>
      </c>
      <c r="AH1430" s="169">
        <v>0.983333333333333</v>
      </c>
      <c r="AI1430" s="169">
        <v>0.988865012697793</v>
      </c>
      <c r="AJ1430" s="356">
        <v>0.92</v>
      </c>
      <c r="AK1430" s="169" t="s">
        <v>40</v>
      </c>
      <c r="AL1430" s="169" t="s">
        <v>40</v>
      </c>
      <c r="AM1430" s="169" t="s">
        <v>40</v>
      </c>
      <c r="AN1430" s="169">
        <v>1</v>
      </c>
      <c r="AO1430" s="168">
        <v>0.99</v>
      </c>
      <c r="AP1430" s="358">
        <v>1</v>
      </c>
      <c r="AQ1430" s="358">
        <v>1</v>
      </c>
      <c r="AR1430" s="358">
        <v>1</v>
      </c>
      <c r="AS1430" s="359">
        <v>1</v>
      </c>
      <c r="AT1430" s="364">
        <v>0.110069253262963</v>
      </c>
      <c r="AU1430" s="361" t="s">
        <v>40</v>
      </c>
      <c r="AV1430" s="362" t="s">
        <v>40</v>
      </c>
      <c r="AW1430" s="362" t="s">
        <v>40</v>
      </c>
      <c r="AX1430" s="362" t="s">
        <v>40</v>
      </c>
      <c r="AY1430" s="142"/>
      <c r="AZ1430" s="140"/>
    </row>
    <row r="1431" spans="1:52">
      <c r="A1431" s="138"/>
      <c r="B1431" s="142"/>
      <c r="C1431" s="172" t="s">
        <v>2706</v>
      </c>
      <c r="D1431" s="166" t="s">
        <v>235</v>
      </c>
      <c r="E1431" s="166" t="s">
        <v>2707</v>
      </c>
      <c r="F1431" s="167" t="s">
        <v>2712</v>
      </c>
      <c r="G1431" s="199" t="s">
        <v>2713</v>
      </c>
      <c r="H1431" s="199" t="s">
        <v>2713</v>
      </c>
      <c r="I1431" s="199" t="s">
        <v>2713</v>
      </c>
      <c r="J1431" s="199" t="s">
        <v>2713</v>
      </c>
      <c r="K1431" s="168">
        <v>0.9</v>
      </c>
      <c r="L1431" s="169" t="s">
        <v>40</v>
      </c>
      <c r="M1431" s="169" t="s">
        <v>40</v>
      </c>
      <c r="N1431" s="170" t="s">
        <v>40</v>
      </c>
      <c r="O1431" s="170" t="s">
        <v>40</v>
      </c>
      <c r="P1431" s="356">
        <v>0.9</v>
      </c>
      <c r="Q1431" s="357" t="s">
        <v>40</v>
      </c>
      <c r="R1431" s="169" t="s">
        <v>40</v>
      </c>
      <c r="S1431" s="169" t="s">
        <v>40</v>
      </c>
      <c r="T1431" s="169" t="s">
        <v>40</v>
      </c>
      <c r="U1431" s="356">
        <v>0.9</v>
      </c>
      <c r="V1431" s="169" t="s">
        <v>40</v>
      </c>
      <c r="W1431" s="169" t="s">
        <v>40</v>
      </c>
      <c r="X1431" s="169" t="s">
        <v>40</v>
      </c>
      <c r="Y1431" s="169" t="s">
        <v>40</v>
      </c>
      <c r="Z1431" s="356">
        <v>0.92</v>
      </c>
      <c r="AA1431" s="356" t="s">
        <v>40</v>
      </c>
      <c r="AB1431" s="356" t="s">
        <v>40</v>
      </c>
      <c r="AC1431" s="356" t="s">
        <v>40</v>
      </c>
      <c r="AD1431" s="356" t="s">
        <v>40</v>
      </c>
      <c r="AE1431" s="356">
        <v>0.92</v>
      </c>
      <c r="AF1431" s="169">
        <v>0.986046511627907</v>
      </c>
      <c r="AG1431" s="169">
        <v>1</v>
      </c>
      <c r="AH1431" s="169">
        <v>0.985507246376812</v>
      </c>
      <c r="AI1431" s="169">
        <v>0.978642876453095</v>
      </c>
      <c r="AJ1431" s="356">
        <v>0.92</v>
      </c>
      <c r="AK1431" s="169" t="s">
        <v>40</v>
      </c>
      <c r="AL1431" s="169" t="s">
        <v>40</v>
      </c>
      <c r="AM1431" s="169" t="s">
        <v>40</v>
      </c>
      <c r="AN1431" s="169" t="s">
        <v>40</v>
      </c>
      <c r="AO1431" s="168">
        <v>0.99</v>
      </c>
      <c r="AP1431" s="358">
        <v>1</v>
      </c>
      <c r="AQ1431" s="358" t="s">
        <v>40</v>
      </c>
      <c r="AR1431" s="358" t="s">
        <v>40</v>
      </c>
      <c r="AS1431" s="359">
        <v>1</v>
      </c>
      <c r="AT1431" s="364">
        <v>0.110069253262963</v>
      </c>
      <c r="AU1431" s="361" t="s">
        <v>40</v>
      </c>
      <c r="AV1431" s="362" t="s">
        <v>40</v>
      </c>
      <c r="AW1431" s="362" t="s">
        <v>40</v>
      </c>
      <c r="AX1431" s="362" t="s">
        <v>40</v>
      </c>
      <c r="AY1431" s="142"/>
      <c r="AZ1431" s="140"/>
    </row>
    <row r="1432" spans="1:52">
      <c r="A1432" s="138"/>
      <c r="B1432" s="142"/>
      <c r="C1432" s="172" t="s">
        <v>2706</v>
      </c>
      <c r="D1432" s="166" t="s">
        <v>235</v>
      </c>
      <c r="E1432" s="166" t="s">
        <v>2707</v>
      </c>
      <c r="F1432" s="167" t="s">
        <v>2714</v>
      </c>
      <c r="G1432" s="200" t="s">
        <v>2715</v>
      </c>
      <c r="H1432" s="200" t="s">
        <v>2715</v>
      </c>
      <c r="I1432" s="200" t="s">
        <v>2715</v>
      </c>
      <c r="J1432" s="200" t="s">
        <v>2715</v>
      </c>
      <c r="K1432" s="168">
        <v>0.9</v>
      </c>
      <c r="L1432" s="169" t="s">
        <v>40</v>
      </c>
      <c r="M1432" s="169" t="s">
        <v>40</v>
      </c>
      <c r="N1432" s="170" t="s">
        <v>40</v>
      </c>
      <c r="O1432" s="170" t="s">
        <v>40</v>
      </c>
      <c r="P1432" s="356">
        <v>0.9</v>
      </c>
      <c r="Q1432" s="357">
        <v>0</v>
      </c>
      <c r="R1432" s="169">
        <v>0</v>
      </c>
      <c r="S1432" s="169">
        <v>0</v>
      </c>
      <c r="T1432" s="169">
        <v>0</v>
      </c>
      <c r="U1432" s="356">
        <v>0.9</v>
      </c>
      <c r="V1432" s="169">
        <v>1</v>
      </c>
      <c r="W1432" s="169">
        <v>1</v>
      </c>
      <c r="X1432" s="169">
        <v>1</v>
      </c>
      <c r="Y1432" s="169">
        <v>0.995215311004785</v>
      </c>
      <c r="Z1432" s="356">
        <v>0.92</v>
      </c>
      <c r="AA1432" s="356">
        <v>1</v>
      </c>
      <c r="AB1432" s="356">
        <v>1</v>
      </c>
      <c r="AC1432" s="356" t="s">
        <v>40</v>
      </c>
      <c r="AD1432" s="356">
        <v>1</v>
      </c>
      <c r="AE1432" s="356">
        <v>0.92</v>
      </c>
      <c r="AF1432" s="169">
        <v>1</v>
      </c>
      <c r="AG1432" s="169">
        <v>0.998649105032084</v>
      </c>
      <c r="AH1432" s="169">
        <v>1</v>
      </c>
      <c r="AI1432" s="169">
        <v>0.987264172284305</v>
      </c>
      <c r="AJ1432" s="356">
        <v>0.92</v>
      </c>
      <c r="AK1432" s="169">
        <v>1</v>
      </c>
      <c r="AL1432" s="169">
        <v>1</v>
      </c>
      <c r="AM1432" s="169">
        <v>1</v>
      </c>
      <c r="AN1432" s="169">
        <v>0.996539792387543</v>
      </c>
      <c r="AO1432" s="168">
        <v>0.99</v>
      </c>
      <c r="AP1432" s="358">
        <v>1</v>
      </c>
      <c r="AQ1432" s="358">
        <v>1</v>
      </c>
      <c r="AR1432" s="358">
        <v>1</v>
      </c>
      <c r="AS1432" s="359">
        <v>1</v>
      </c>
      <c r="AT1432" s="364">
        <v>0.110069253262963</v>
      </c>
      <c r="AU1432" s="361" t="s">
        <v>40</v>
      </c>
      <c r="AV1432" s="362" t="s">
        <v>40</v>
      </c>
      <c r="AW1432" s="362" t="s">
        <v>40</v>
      </c>
      <c r="AX1432" s="362" t="s">
        <v>40</v>
      </c>
      <c r="AY1432" s="142"/>
      <c r="AZ1432" s="140"/>
    </row>
    <row r="1433" spans="1:52">
      <c r="A1433" s="138"/>
      <c r="B1433" s="142"/>
      <c r="C1433" s="172" t="s">
        <v>2706</v>
      </c>
      <c r="D1433" s="166" t="s">
        <v>235</v>
      </c>
      <c r="E1433" s="166" t="s">
        <v>2707</v>
      </c>
      <c r="F1433" s="167" t="s">
        <v>2716</v>
      </c>
      <c r="G1433" s="200" t="s">
        <v>2717</v>
      </c>
      <c r="H1433" s="200" t="s">
        <v>2717</v>
      </c>
      <c r="I1433" s="200" t="s">
        <v>2717</v>
      </c>
      <c r="J1433" s="200" t="s">
        <v>2717</v>
      </c>
      <c r="K1433" s="168">
        <v>0.9</v>
      </c>
      <c r="L1433" s="169" t="s">
        <v>40</v>
      </c>
      <c r="M1433" s="169" t="s">
        <v>40</v>
      </c>
      <c r="N1433" s="170" t="s">
        <v>40</v>
      </c>
      <c r="O1433" s="170" t="s">
        <v>40</v>
      </c>
      <c r="P1433" s="356">
        <v>0.9</v>
      </c>
      <c r="Q1433" s="357">
        <v>0</v>
      </c>
      <c r="R1433" s="169" t="s">
        <v>40</v>
      </c>
      <c r="S1433" s="169" t="s">
        <v>40</v>
      </c>
      <c r="T1433" s="169">
        <v>0</v>
      </c>
      <c r="U1433" s="356">
        <v>0.9</v>
      </c>
      <c r="V1433" s="169">
        <v>1</v>
      </c>
      <c r="W1433" s="169" t="s">
        <v>40</v>
      </c>
      <c r="X1433" s="169" t="s">
        <v>40</v>
      </c>
      <c r="Y1433" s="169">
        <v>0.666666666666667</v>
      </c>
      <c r="Z1433" s="356">
        <v>0.92</v>
      </c>
      <c r="AA1433" s="356" t="s">
        <v>40</v>
      </c>
      <c r="AB1433" s="356" t="s">
        <v>40</v>
      </c>
      <c r="AC1433" s="356" t="s">
        <v>40</v>
      </c>
      <c r="AD1433" s="356">
        <v>1</v>
      </c>
      <c r="AE1433" s="356">
        <v>0.92</v>
      </c>
      <c r="AF1433" s="169">
        <v>0.926952141057935</v>
      </c>
      <c r="AG1433" s="169">
        <v>0.917667238421955</v>
      </c>
      <c r="AH1433" s="169">
        <v>1</v>
      </c>
      <c r="AI1433" s="169">
        <v>0.957559443696725</v>
      </c>
      <c r="AJ1433" s="356">
        <v>0.92</v>
      </c>
      <c r="AK1433" s="169">
        <v>1</v>
      </c>
      <c r="AL1433" s="169" t="s">
        <v>40</v>
      </c>
      <c r="AM1433" s="169" t="s">
        <v>40</v>
      </c>
      <c r="AN1433" s="169">
        <v>1</v>
      </c>
      <c r="AO1433" s="168">
        <v>0.99</v>
      </c>
      <c r="AP1433" s="358">
        <v>1</v>
      </c>
      <c r="AQ1433" s="358">
        <v>1</v>
      </c>
      <c r="AR1433" s="358">
        <v>1</v>
      </c>
      <c r="AS1433" s="359">
        <v>1</v>
      </c>
      <c r="AT1433" s="364">
        <v>0.110069253262963</v>
      </c>
      <c r="AU1433" s="361" t="s">
        <v>40</v>
      </c>
      <c r="AV1433" s="362" t="s">
        <v>40</v>
      </c>
      <c r="AW1433" s="362" t="s">
        <v>40</v>
      </c>
      <c r="AX1433" s="362" t="s">
        <v>40</v>
      </c>
      <c r="AY1433" s="142"/>
      <c r="AZ1433" s="140"/>
    </row>
    <row r="1434" spans="1:52">
      <c r="A1434" s="138"/>
      <c r="B1434" s="142"/>
      <c r="C1434" s="172" t="s">
        <v>2706</v>
      </c>
      <c r="D1434" s="166" t="s">
        <v>235</v>
      </c>
      <c r="E1434" s="166" t="s">
        <v>2707</v>
      </c>
      <c r="F1434" s="167" t="s">
        <v>2718</v>
      </c>
      <c r="G1434" s="200" t="s">
        <v>2719</v>
      </c>
      <c r="H1434" s="200" t="s">
        <v>2719</v>
      </c>
      <c r="I1434" s="200" t="s">
        <v>2719</v>
      </c>
      <c r="J1434" s="200" t="s">
        <v>2719</v>
      </c>
      <c r="K1434" s="168">
        <v>0.9</v>
      </c>
      <c r="L1434" s="169" t="s">
        <v>40</v>
      </c>
      <c r="M1434" s="169" t="s">
        <v>40</v>
      </c>
      <c r="N1434" s="170" t="s">
        <v>40</v>
      </c>
      <c r="O1434" s="170" t="s">
        <v>40</v>
      </c>
      <c r="P1434" s="356">
        <v>0.9</v>
      </c>
      <c r="Q1434" s="357">
        <v>0</v>
      </c>
      <c r="R1434" s="169" t="s">
        <v>40</v>
      </c>
      <c r="S1434" s="169" t="s">
        <v>40</v>
      </c>
      <c r="T1434" s="169">
        <v>0</v>
      </c>
      <c r="U1434" s="356">
        <v>0.9</v>
      </c>
      <c r="V1434" s="169">
        <v>1</v>
      </c>
      <c r="W1434" s="169" t="s">
        <v>40</v>
      </c>
      <c r="X1434" s="169" t="s">
        <v>40</v>
      </c>
      <c r="Y1434" s="169">
        <v>1</v>
      </c>
      <c r="Z1434" s="356">
        <v>0.92</v>
      </c>
      <c r="AA1434" s="356" t="s">
        <v>40</v>
      </c>
      <c r="AB1434" s="356" t="s">
        <v>40</v>
      </c>
      <c r="AC1434" s="356" t="s">
        <v>40</v>
      </c>
      <c r="AD1434" s="356" t="s">
        <v>40</v>
      </c>
      <c r="AE1434" s="356">
        <v>0.92</v>
      </c>
      <c r="AF1434" s="169">
        <v>1</v>
      </c>
      <c r="AG1434" s="169">
        <v>0.99904214559387</v>
      </c>
      <c r="AH1434" s="169">
        <v>1</v>
      </c>
      <c r="AI1434" s="169">
        <v>0.968359668924003</v>
      </c>
      <c r="AJ1434" s="356">
        <v>0.92</v>
      </c>
      <c r="AK1434" s="169">
        <v>1</v>
      </c>
      <c r="AL1434" s="169" t="s">
        <v>40</v>
      </c>
      <c r="AM1434" s="169" t="s">
        <v>40</v>
      </c>
      <c r="AN1434" s="169">
        <v>1</v>
      </c>
      <c r="AO1434" s="168">
        <v>0.99</v>
      </c>
      <c r="AP1434" s="358">
        <v>1</v>
      </c>
      <c r="AQ1434" s="358">
        <v>1</v>
      </c>
      <c r="AR1434" s="358">
        <v>1</v>
      </c>
      <c r="AS1434" s="359">
        <v>1</v>
      </c>
      <c r="AT1434" s="364">
        <v>0.110069253262963</v>
      </c>
      <c r="AU1434" s="361" t="s">
        <v>40</v>
      </c>
      <c r="AV1434" s="362" t="s">
        <v>40</v>
      </c>
      <c r="AW1434" s="362" t="s">
        <v>40</v>
      </c>
      <c r="AX1434" s="362" t="s">
        <v>40</v>
      </c>
      <c r="AY1434" s="142"/>
      <c r="AZ1434" s="140"/>
    </row>
    <row r="1435" spans="1:52">
      <c r="A1435" s="138"/>
      <c r="B1435" s="142"/>
      <c r="C1435" s="172" t="s">
        <v>2706</v>
      </c>
      <c r="D1435" s="166" t="s">
        <v>235</v>
      </c>
      <c r="E1435" s="166" t="s">
        <v>2707</v>
      </c>
      <c r="F1435" s="167" t="s">
        <v>2720</v>
      </c>
      <c r="G1435" s="200" t="s">
        <v>2721</v>
      </c>
      <c r="H1435" s="200" t="s">
        <v>2721</v>
      </c>
      <c r="I1435" s="200" t="s">
        <v>2721</v>
      </c>
      <c r="J1435" s="200" t="s">
        <v>2721</v>
      </c>
      <c r="K1435" s="168">
        <v>0.9</v>
      </c>
      <c r="L1435" s="169" t="s">
        <v>40</v>
      </c>
      <c r="M1435" s="169" t="s">
        <v>40</v>
      </c>
      <c r="N1435" s="170" t="s">
        <v>40</v>
      </c>
      <c r="O1435" s="170" t="s">
        <v>40</v>
      </c>
      <c r="P1435" s="356">
        <v>0.9</v>
      </c>
      <c r="Q1435" s="357" t="s">
        <v>40</v>
      </c>
      <c r="R1435" s="169">
        <v>0</v>
      </c>
      <c r="S1435" s="169" t="s">
        <v>40</v>
      </c>
      <c r="T1435" s="169">
        <v>0</v>
      </c>
      <c r="U1435" s="356">
        <v>0.9</v>
      </c>
      <c r="V1435" s="169" t="s">
        <v>40</v>
      </c>
      <c r="W1435" s="169">
        <v>1</v>
      </c>
      <c r="X1435" s="169" t="s">
        <v>40</v>
      </c>
      <c r="Y1435" s="169">
        <v>1</v>
      </c>
      <c r="Z1435" s="356">
        <v>0.92</v>
      </c>
      <c r="AA1435" s="356" t="s">
        <v>40</v>
      </c>
      <c r="AB1435" s="356" t="s">
        <v>40</v>
      </c>
      <c r="AC1435" s="356" t="s">
        <v>40</v>
      </c>
      <c r="AD1435" s="356" t="s">
        <v>40</v>
      </c>
      <c r="AE1435" s="356">
        <v>0.92</v>
      </c>
      <c r="AF1435" s="169">
        <v>1</v>
      </c>
      <c r="AG1435" s="169">
        <v>1</v>
      </c>
      <c r="AH1435" s="169">
        <v>1</v>
      </c>
      <c r="AI1435" s="169">
        <v>0.981659185884538</v>
      </c>
      <c r="AJ1435" s="356">
        <v>0.92</v>
      </c>
      <c r="AK1435" s="169" t="s">
        <v>40</v>
      </c>
      <c r="AL1435" s="169">
        <v>1</v>
      </c>
      <c r="AM1435" s="169" t="s">
        <v>40</v>
      </c>
      <c r="AN1435" s="169">
        <v>1</v>
      </c>
      <c r="AO1435" s="168">
        <v>0.99</v>
      </c>
      <c r="AP1435" s="358">
        <v>1</v>
      </c>
      <c r="AQ1435" s="358">
        <v>1</v>
      </c>
      <c r="AR1435" s="358">
        <v>1</v>
      </c>
      <c r="AS1435" s="359">
        <v>1</v>
      </c>
      <c r="AT1435" s="364">
        <v>0.110069253262963</v>
      </c>
      <c r="AU1435" s="361" t="s">
        <v>40</v>
      </c>
      <c r="AV1435" s="362" t="s">
        <v>40</v>
      </c>
      <c r="AW1435" s="362" t="s">
        <v>40</v>
      </c>
      <c r="AX1435" s="362" t="s">
        <v>40</v>
      </c>
      <c r="AY1435" s="142"/>
      <c r="AZ1435" s="140"/>
    </row>
    <row r="1436" spans="1:52">
      <c r="A1436" s="138"/>
      <c r="B1436" s="142"/>
      <c r="C1436" s="172" t="s">
        <v>2706</v>
      </c>
      <c r="D1436" s="166" t="s">
        <v>235</v>
      </c>
      <c r="E1436" s="166" t="s">
        <v>2707</v>
      </c>
      <c r="F1436" s="167" t="s">
        <v>2722</v>
      </c>
      <c r="G1436" s="200" t="s">
        <v>2723</v>
      </c>
      <c r="H1436" s="200" t="s">
        <v>2723</v>
      </c>
      <c r="I1436" s="200" t="s">
        <v>2723</v>
      </c>
      <c r="J1436" s="200" t="s">
        <v>2723</v>
      </c>
      <c r="K1436" s="168">
        <v>0.9</v>
      </c>
      <c r="L1436" s="169" t="s">
        <v>40</v>
      </c>
      <c r="M1436" s="169" t="s">
        <v>40</v>
      </c>
      <c r="N1436" s="170" t="s">
        <v>40</v>
      </c>
      <c r="O1436" s="170" t="s">
        <v>40</v>
      </c>
      <c r="P1436" s="356">
        <v>0.9</v>
      </c>
      <c r="Q1436" s="357" t="s">
        <v>40</v>
      </c>
      <c r="R1436" s="169" t="s">
        <v>40</v>
      </c>
      <c r="S1436" s="169" t="s">
        <v>40</v>
      </c>
      <c r="T1436" s="169">
        <v>0</v>
      </c>
      <c r="U1436" s="356">
        <v>0.9</v>
      </c>
      <c r="V1436" s="169" t="s">
        <v>40</v>
      </c>
      <c r="W1436" s="169" t="s">
        <v>40</v>
      </c>
      <c r="X1436" s="169" t="s">
        <v>40</v>
      </c>
      <c r="Y1436" s="169">
        <v>1</v>
      </c>
      <c r="Z1436" s="356">
        <v>0.92</v>
      </c>
      <c r="AA1436" s="356" t="s">
        <v>40</v>
      </c>
      <c r="AB1436" s="356" t="s">
        <v>40</v>
      </c>
      <c r="AC1436" s="356" t="s">
        <v>40</v>
      </c>
      <c r="AD1436" s="356" t="s">
        <v>40</v>
      </c>
      <c r="AE1436" s="356">
        <v>0.92</v>
      </c>
      <c r="AF1436" s="169">
        <v>1</v>
      </c>
      <c r="AG1436" s="169">
        <v>0.964679911699779</v>
      </c>
      <c r="AH1436" s="169">
        <v>1</v>
      </c>
      <c r="AI1436" s="169">
        <v>0.988987800857237</v>
      </c>
      <c r="AJ1436" s="356">
        <v>0.92</v>
      </c>
      <c r="AK1436" s="169" t="s">
        <v>40</v>
      </c>
      <c r="AL1436" s="169" t="s">
        <v>40</v>
      </c>
      <c r="AM1436" s="169" t="s">
        <v>40</v>
      </c>
      <c r="AN1436" s="169">
        <v>1</v>
      </c>
      <c r="AO1436" s="168">
        <v>0.99</v>
      </c>
      <c r="AP1436" s="358">
        <v>1</v>
      </c>
      <c r="AQ1436" s="358" t="s">
        <v>40</v>
      </c>
      <c r="AR1436" s="358">
        <v>1</v>
      </c>
      <c r="AS1436" s="359">
        <v>1</v>
      </c>
      <c r="AT1436" s="364">
        <v>0.110069253262963</v>
      </c>
      <c r="AU1436" s="361" t="s">
        <v>40</v>
      </c>
      <c r="AV1436" s="362" t="s">
        <v>40</v>
      </c>
      <c r="AW1436" s="362" t="s">
        <v>40</v>
      </c>
      <c r="AX1436" s="362" t="s">
        <v>40</v>
      </c>
      <c r="AY1436" s="142"/>
      <c r="AZ1436" s="140"/>
    </row>
    <row r="1437" spans="1:52">
      <c r="A1437" s="138"/>
      <c r="B1437" s="142"/>
      <c r="C1437" s="172" t="s">
        <v>2706</v>
      </c>
      <c r="D1437" s="166" t="s">
        <v>235</v>
      </c>
      <c r="E1437" s="166" t="s">
        <v>2707</v>
      </c>
      <c r="F1437" s="167" t="s">
        <v>2724</v>
      </c>
      <c r="G1437" s="199" t="s">
        <v>2725</v>
      </c>
      <c r="H1437" s="199" t="s">
        <v>2725</v>
      </c>
      <c r="I1437" s="199" t="s">
        <v>2725</v>
      </c>
      <c r="J1437" s="199" t="s">
        <v>2725</v>
      </c>
      <c r="K1437" s="168">
        <v>0.9</v>
      </c>
      <c r="L1437" s="169" t="s">
        <v>40</v>
      </c>
      <c r="M1437" s="169" t="s">
        <v>40</v>
      </c>
      <c r="N1437" s="170" t="s">
        <v>40</v>
      </c>
      <c r="O1437" s="170" t="s">
        <v>40</v>
      </c>
      <c r="P1437" s="356">
        <v>0.9</v>
      </c>
      <c r="Q1437" s="357" t="s">
        <v>40</v>
      </c>
      <c r="R1437" s="169" t="s">
        <v>40</v>
      </c>
      <c r="S1437" s="169" t="s">
        <v>40</v>
      </c>
      <c r="T1437" s="169">
        <v>0</v>
      </c>
      <c r="U1437" s="356">
        <v>0.9</v>
      </c>
      <c r="V1437" s="169" t="s">
        <v>40</v>
      </c>
      <c r="W1437" s="169" t="s">
        <v>40</v>
      </c>
      <c r="X1437" s="169" t="s">
        <v>40</v>
      </c>
      <c r="Y1437" s="169">
        <v>0.933333333333333</v>
      </c>
      <c r="Z1437" s="356">
        <v>0.92</v>
      </c>
      <c r="AA1437" s="356" t="s">
        <v>40</v>
      </c>
      <c r="AB1437" s="356" t="s">
        <v>40</v>
      </c>
      <c r="AC1437" s="356" t="s">
        <v>40</v>
      </c>
      <c r="AD1437" s="356" t="s">
        <v>40</v>
      </c>
      <c r="AE1437" s="356">
        <v>0.92</v>
      </c>
      <c r="AF1437" s="169">
        <v>0.925675675675676</v>
      </c>
      <c r="AG1437" s="169">
        <v>0.931451612903226</v>
      </c>
      <c r="AH1437" s="169">
        <v>1</v>
      </c>
      <c r="AI1437" s="169">
        <v>0.988087903060177</v>
      </c>
      <c r="AJ1437" s="356">
        <v>0.92</v>
      </c>
      <c r="AK1437" s="169" t="s">
        <v>40</v>
      </c>
      <c r="AL1437" s="169" t="s">
        <v>40</v>
      </c>
      <c r="AM1437" s="169" t="s">
        <v>40</v>
      </c>
      <c r="AN1437" s="169">
        <v>1</v>
      </c>
      <c r="AO1437" s="168">
        <v>0.99</v>
      </c>
      <c r="AP1437" s="358">
        <v>1</v>
      </c>
      <c r="AQ1437" s="358" t="s">
        <v>40</v>
      </c>
      <c r="AR1437" s="358" t="s">
        <v>40</v>
      </c>
      <c r="AS1437" s="359">
        <v>1</v>
      </c>
      <c r="AT1437" s="364">
        <v>0.110069253262963</v>
      </c>
      <c r="AU1437" s="361" t="s">
        <v>40</v>
      </c>
      <c r="AV1437" s="362" t="s">
        <v>40</v>
      </c>
      <c r="AW1437" s="362" t="s">
        <v>40</v>
      </c>
      <c r="AX1437" s="362" t="s">
        <v>40</v>
      </c>
      <c r="AY1437" s="142"/>
      <c r="AZ1437" s="140"/>
    </row>
    <row r="1438" spans="1:52">
      <c r="A1438" s="138"/>
      <c r="B1438" s="142"/>
      <c r="C1438" s="172" t="s">
        <v>2706</v>
      </c>
      <c r="D1438" s="166" t="s">
        <v>235</v>
      </c>
      <c r="E1438" s="166" t="s">
        <v>2707</v>
      </c>
      <c r="F1438" s="167" t="s">
        <v>2726</v>
      </c>
      <c r="G1438" s="200" t="s">
        <v>2727</v>
      </c>
      <c r="H1438" s="200" t="s">
        <v>2727</v>
      </c>
      <c r="I1438" s="200" t="s">
        <v>2727</v>
      </c>
      <c r="J1438" s="200" t="s">
        <v>2727</v>
      </c>
      <c r="K1438" s="168">
        <v>0.9</v>
      </c>
      <c r="L1438" s="169" t="s">
        <v>40</v>
      </c>
      <c r="M1438" s="169" t="s">
        <v>40</v>
      </c>
      <c r="N1438" s="170" t="s">
        <v>40</v>
      </c>
      <c r="O1438" s="170" t="s">
        <v>40</v>
      </c>
      <c r="P1438" s="356">
        <v>0.9</v>
      </c>
      <c r="Q1438" s="357" t="s">
        <v>40</v>
      </c>
      <c r="R1438" s="169" t="s">
        <v>40</v>
      </c>
      <c r="S1438" s="169" t="s">
        <v>40</v>
      </c>
      <c r="T1438" s="169" t="s">
        <v>40</v>
      </c>
      <c r="U1438" s="356">
        <v>0.9</v>
      </c>
      <c r="V1438" s="169" t="s">
        <v>40</v>
      </c>
      <c r="W1438" s="169" t="s">
        <v>40</v>
      </c>
      <c r="X1438" s="169" t="s">
        <v>40</v>
      </c>
      <c r="Y1438" s="169" t="s">
        <v>40</v>
      </c>
      <c r="Z1438" s="356">
        <v>0.92</v>
      </c>
      <c r="AA1438" s="356" t="s">
        <v>40</v>
      </c>
      <c r="AB1438" s="356" t="s">
        <v>40</v>
      </c>
      <c r="AC1438" s="356" t="s">
        <v>40</v>
      </c>
      <c r="AD1438" s="356" t="s">
        <v>40</v>
      </c>
      <c r="AE1438" s="356">
        <v>0.92</v>
      </c>
      <c r="AF1438" s="169">
        <v>1</v>
      </c>
      <c r="AG1438" s="169">
        <v>1</v>
      </c>
      <c r="AH1438" s="169">
        <v>1</v>
      </c>
      <c r="AI1438" s="169">
        <v>0.991494532199271</v>
      </c>
      <c r="AJ1438" s="356">
        <v>0.92</v>
      </c>
      <c r="AK1438" s="169" t="s">
        <v>40</v>
      </c>
      <c r="AL1438" s="169" t="s">
        <v>40</v>
      </c>
      <c r="AM1438" s="169" t="s">
        <v>40</v>
      </c>
      <c r="AN1438" s="169">
        <v>1</v>
      </c>
      <c r="AO1438" s="168">
        <v>0.99</v>
      </c>
      <c r="AP1438" s="358" t="s">
        <v>40</v>
      </c>
      <c r="AQ1438" s="358" t="s">
        <v>40</v>
      </c>
      <c r="AR1438" s="358" t="s">
        <v>40</v>
      </c>
      <c r="AS1438" s="359">
        <v>1</v>
      </c>
      <c r="AT1438" s="364">
        <v>0.110069253262963</v>
      </c>
      <c r="AU1438" s="361" t="s">
        <v>40</v>
      </c>
      <c r="AV1438" s="362" t="s">
        <v>40</v>
      </c>
      <c r="AW1438" s="362" t="s">
        <v>40</v>
      </c>
      <c r="AX1438" s="362" t="s">
        <v>40</v>
      </c>
      <c r="AY1438" s="142"/>
      <c r="AZ1438" s="140"/>
    </row>
    <row r="1439" spans="1:52">
      <c r="A1439" s="138"/>
      <c r="B1439" s="142"/>
      <c r="C1439" s="172" t="s">
        <v>2706</v>
      </c>
      <c r="D1439" s="166" t="s">
        <v>235</v>
      </c>
      <c r="E1439" s="166" t="s">
        <v>2707</v>
      </c>
      <c r="F1439" s="167" t="s">
        <v>2728</v>
      </c>
      <c r="G1439" s="199" t="s">
        <v>2729</v>
      </c>
      <c r="H1439" s="199" t="s">
        <v>2729</v>
      </c>
      <c r="I1439" s="199" t="s">
        <v>2729</v>
      </c>
      <c r="J1439" s="199" t="s">
        <v>2729</v>
      </c>
      <c r="K1439" s="168">
        <v>0.9</v>
      </c>
      <c r="L1439" s="169" t="s">
        <v>40</v>
      </c>
      <c r="M1439" s="169" t="s">
        <v>40</v>
      </c>
      <c r="N1439" s="170" t="s">
        <v>40</v>
      </c>
      <c r="O1439" s="170" t="s">
        <v>40</v>
      </c>
      <c r="P1439" s="356">
        <v>0.9</v>
      </c>
      <c r="Q1439" s="357">
        <v>0</v>
      </c>
      <c r="R1439" s="169">
        <v>0</v>
      </c>
      <c r="S1439" s="169">
        <v>0</v>
      </c>
      <c r="T1439" s="169">
        <v>0</v>
      </c>
      <c r="U1439" s="356">
        <v>0.9</v>
      </c>
      <c r="V1439" s="169">
        <v>0.5</v>
      </c>
      <c r="W1439" s="169">
        <v>0.6</v>
      </c>
      <c r="X1439" s="169">
        <v>1</v>
      </c>
      <c r="Y1439" s="169">
        <v>0.870588235294118</v>
      </c>
      <c r="Z1439" s="356">
        <v>0.92</v>
      </c>
      <c r="AA1439" s="356" t="s">
        <v>40</v>
      </c>
      <c r="AB1439" s="356" t="s">
        <v>40</v>
      </c>
      <c r="AC1439" s="356" t="s">
        <v>40</v>
      </c>
      <c r="AD1439" s="356">
        <v>0.5</v>
      </c>
      <c r="AE1439" s="356">
        <v>0.92</v>
      </c>
      <c r="AF1439" s="169">
        <v>0.999477260846837</v>
      </c>
      <c r="AG1439" s="169">
        <v>0.999599519423308</v>
      </c>
      <c r="AH1439" s="169">
        <v>1</v>
      </c>
      <c r="AI1439" s="169">
        <v>0.956860641252209</v>
      </c>
      <c r="AJ1439" s="356">
        <v>0.92</v>
      </c>
      <c r="AK1439" s="169">
        <v>0.571428571428571</v>
      </c>
      <c r="AL1439" s="169">
        <v>0.6</v>
      </c>
      <c r="AM1439" s="169">
        <v>1</v>
      </c>
      <c r="AN1439" s="169">
        <v>0.9</v>
      </c>
      <c r="AO1439" s="168">
        <v>0.99</v>
      </c>
      <c r="AP1439" s="358" t="s">
        <v>40</v>
      </c>
      <c r="AQ1439" s="358">
        <v>1</v>
      </c>
      <c r="AR1439" s="358">
        <v>1</v>
      </c>
      <c r="AS1439" s="359">
        <v>1</v>
      </c>
      <c r="AT1439" s="364">
        <v>0.110069253262963</v>
      </c>
      <c r="AU1439" s="361" t="s">
        <v>40</v>
      </c>
      <c r="AV1439" s="362" t="s">
        <v>40</v>
      </c>
      <c r="AW1439" s="362" t="s">
        <v>40</v>
      </c>
      <c r="AX1439" s="362" t="s">
        <v>40</v>
      </c>
      <c r="AY1439" s="142"/>
      <c r="AZ1439" s="140"/>
    </row>
    <row r="1440" spans="1:52">
      <c r="A1440" s="138"/>
      <c r="B1440" s="142"/>
      <c r="C1440" s="172" t="s">
        <v>2706</v>
      </c>
      <c r="D1440" s="166" t="s">
        <v>235</v>
      </c>
      <c r="E1440" s="166" t="s">
        <v>2707</v>
      </c>
      <c r="F1440" s="167" t="s">
        <v>2730</v>
      </c>
      <c r="G1440" s="199" t="s">
        <v>2731</v>
      </c>
      <c r="H1440" s="199" t="s">
        <v>2731</v>
      </c>
      <c r="I1440" s="199" t="s">
        <v>2731</v>
      </c>
      <c r="J1440" s="199" t="s">
        <v>2731</v>
      </c>
      <c r="K1440" s="168">
        <v>0.9</v>
      </c>
      <c r="L1440" s="169" t="s">
        <v>40</v>
      </c>
      <c r="M1440" s="169" t="s">
        <v>40</v>
      </c>
      <c r="N1440" s="170" t="s">
        <v>40</v>
      </c>
      <c r="O1440" s="170" t="s">
        <v>40</v>
      </c>
      <c r="P1440" s="356">
        <v>0.9</v>
      </c>
      <c r="Q1440" s="357" t="s">
        <v>40</v>
      </c>
      <c r="R1440" s="169" t="s">
        <v>40</v>
      </c>
      <c r="S1440" s="169" t="s">
        <v>40</v>
      </c>
      <c r="T1440" s="169" t="s">
        <v>40</v>
      </c>
      <c r="U1440" s="356">
        <v>0.9</v>
      </c>
      <c r="V1440" s="169" t="s">
        <v>40</v>
      </c>
      <c r="W1440" s="169" t="s">
        <v>40</v>
      </c>
      <c r="X1440" s="169" t="s">
        <v>40</v>
      </c>
      <c r="Y1440" s="169" t="s">
        <v>40</v>
      </c>
      <c r="Z1440" s="356">
        <v>0.92</v>
      </c>
      <c r="AA1440" s="356" t="s">
        <v>40</v>
      </c>
      <c r="AB1440" s="356" t="s">
        <v>40</v>
      </c>
      <c r="AC1440" s="356" t="s">
        <v>40</v>
      </c>
      <c r="AD1440" s="356" t="s">
        <v>40</v>
      </c>
      <c r="AE1440" s="356">
        <v>0.92</v>
      </c>
      <c r="AF1440" s="169">
        <v>1</v>
      </c>
      <c r="AG1440" s="169">
        <v>1</v>
      </c>
      <c r="AH1440" s="169">
        <v>1</v>
      </c>
      <c r="AI1440" s="169">
        <v>0.997208080144523</v>
      </c>
      <c r="AJ1440" s="356">
        <v>0.92</v>
      </c>
      <c r="AK1440" s="169" t="s">
        <v>40</v>
      </c>
      <c r="AL1440" s="169" t="s">
        <v>40</v>
      </c>
      <c r="AM1440" s="169" t="s">
        <v>40</v>
      </c>
      <c r="AN1440" s="169" t="s">
        <v>40</v>
      </c>
      <c r="AO1440" s="168">
        <v>0.99</v>
      </c>
      <c r="AP1440" s="358" t="s">
        <v>40</v>
      </c>
      <c r="AQ1440" s="358" t="s">
        <v>40</v>
      </c>
      <c r="AR1440" s="358" t="s">
        <v>40</v>
      </c>
      <c r="AS1440" s="359">
        <v>1</v>
      </c>
      <c r="AT1440" s="364">
        <v>0.110069253262963</v>
      </c>
      <c r="AU1440" s="361" t="s">
        <v>40</v>
      </c>
      <c r="AV1440" s="362" t="s">
        <v>40</v>
      </c>
      <c r="AW1440" s="362" t="s">
        <v>40</v>
      </c>
      <c r="AX1440" s="362" t="s">
        <v>40</v>
      </c>
      <c r="AY1440" s="142"/>
      <c r="AZ1440" s="140"/>
    </row>
    <row r="1441" spans="1:52">
      <c r="A1441" s="138"/>
      <c r="B1441" s="142"/>
      <c r="C1441" s="172" t="s">
        <v>2706</v>
      </c>
      <c r="D1441" s="166" t="s">
        <v>235</v>
      </c>
      <c r="E1441" s="166" t="s">
        <v>2707</v>
      </c>
      <c r="F1441" s="167" t="s">
        <v>2732</v>
      </c>
      <c r="G1441" s="200" t="s">
        <v>2733</v>
      </c>
      <c r="H1441" s="200" t="s">
        <v>2733</v>
      </c>
      <c r="I1441" s="200" t="s">
        <v>2733</v>
      </c>
      <c r="J1441" s="200" t="s">
        <v>2733</v>
      </c>
      <c r="K1441" s="168">
        <v>0.9</v>
      </c>
      <c r="L1441" s="169" t="s">
        <v>40</v>
      </c>
      <c r="M1441" s="169" t="s">
        <v>40</v>
      </c>
      <c r="N1441" s="170" t="s">
        <v>40</v>
      </c>
      <c r="O1441" s="170" t="s">
        <v>40</v>
      </c>
      <c r="P1441" s="356">
        <v>0.9</v>
      </c>
      <c r="Q1441" s="357" t="s">
        <v>40</v>
      </c>
      <c r="R1441" s="169" t="s">
        <v>40</v>
      </c>
      <c r="S1441" s="169" t="s">
        <v>40</v>
      </c>
      <c r="T1441" s="169">
        <v>0</v>
      </c>
      <c r="U1441" s="356">
        <v>0.9</v>
      </c>
      <c r="V1441" s="169" t="s">
        <v>40</v>
      </c>
      <c r="W1441" s="169" t="s">
        <v>40</v>
      </c>
      <c r="X1441" s="169" t="s">
        <v>40</v>
      </c>
      <c r="Y1441" s="169">
        <v>0.857142857142857</v>
      </c>
      <c r="Z1441" s="356">
        <v>0.92</v>
      </c>
      <c r="AA1441" s="356" t="s">
        <v>40</v>
      </c>
      <c r="AB1441" s="356" t="s">
        <v>40</v>
      </c>
      <c r="AC1441" s="356" t="s">
        <v>40</v>
      </c>
      <c r="AD1441" s="356">
        <v>1</v>
      </c>
      <c r="AE1441" s="356">
        <v>0.92</v>
      </c>
      <c r="AF1441" s="169">
        <v>0.979089790897909</v>
      </c>
      <c r="AG1441" s="169">
        <v>1</v>
      </c>
      <c r="AH1441" s="169">
        <v>1</v>
      </c>
      <c r="AI1441" s="169">
        <v>0.98122814235754</v>
      </c>
      <c r="AJ1441" s="356">
        <v>0.92</v>
      </c>
      <c r="AK1441" s="169" t="s">
        <v>40</v>
      </c>
      <c r="AL1441" s="169" t="s">
        <v>40</v>
      </c>
      <c r="AM1441" s="169" t="s">
        <v>40</v>
      </c>
      <c r="AN1441" s="169">
        <v>1</v>
      </c>
      <c r="AO1441" s="168">
        <v>0.99</v>
      </c>
      <c r="AP1441" s="358" t="s">
        <v>40</v>
      </c>
      <c r="AQ1441" s="358" t="s">
        <v>40</v>
      </c>
      <c r="AR1441" s="358" t="s">
        <v>40</v>
      </c>
      <c r="AS1441" s="359">
        <v>1</v>
      </c>
      <c r="AT1441" s="364">
        <v>0.110069253262963</v>
      </c>
      <c r="AU1441" s="361" t="s">
        <v>40</v>
      </c>
      <c r="AV1441" s="362" t="s">
        <v>40</v>
      </c>
      <c r="AW1441" s="362" t="s">
        <v>40</v>
      </c>
      <c r="AX1441" s="362" t="s">
        <v>40</v>
      </c>
      <c r="AY1441" s="142"/>
      <c r="AZ1441" s="140"/>
    </row>
    <row r="1442" spans="1:52">
      <c r="A1442" s="138"/>
      <c r="B1442" s="142"/>
      <c r="C1442" s="172" t="s">
        <v>2706</v>
      </c>
      <c r="D1442" s="166" t="s">
        <v>235</v>
      </c>
      <c r="E1442" s="166" t="s">
        <v>2707</v>
      </c>
      <c r="F1442" s="167" t="s">
        <v>2734</v>
      </c>
      <c r="G1442" s="200" t="s">
        <v>2735</v>
      </c>
      <c r="H1442" s="200" t="s">
        <v>2735</v>
      </c>
      <c r="I1442" s="200" t="s">
        <v>2735</v>
      </c>
      <c r="J1442" s="200" t="s">
        <v>2735</v>
      </c>
      <c r="K1442" s="168">
        <v>0.9</v>
      </c>
      <c r="L1442" s="169" t="s">
        <v>40</v>
      </c>
      <c r="M1442" s="169" t="s">
        <v>40</v>
      </c>
      <c r="N1442" s="170" t="s">
        <v>40</v>
      </c>
      <c r="O1442" s="170" t="s">
        <v>40</v>
      </c>
      <c r="P1442" s="356">
        <v>0.9</v>
      </c>
      <c r="Q1442" s="357" t="s">
        <v>40</v>
      </c>
      <c r="R1442" s="169" t="s">
        <v>40</v>
      </c>
      <c r="S1442" s="169">
        <v>0</v>
      </c>
      <c r="T1442" s="169">
        <v>0</v>
      </c>
      <c r="U1442" s="356">
        <v>0.9</v>
      </c>
      <c r="V1442" s="169" t="s">
        <v>40</v>
      </c>
      <c r="W1442" s="169" t="s">
        <v>40</v>
      </c>
      <c r="X1442" s="169">
        <v>1</v>
      </c>
      <c r="Y1442" s="169">
        <v>1</v>
      </c>
      <c r="Z1442" s="356">
        <v>0.92</v>
      </c>
      <c r="AA1442" s="356" t="s">
        <v>40</v>
      </c>
      <c r="AB1442" s="356" t="s">
        <v>40</v>
      </c>
      <c r="AC1442" s="356" t="s">
        <v>40</v>
      </c>
      <c r="AD1442" s="356" t="s">
        <v>40</v>
      </c>
      <c r="AE1442" s="356">
        <v>0.92</v>
      </c>
      <c r="AF1442" s="169">
        <v>0.98876404494382</v>
      </c>
      <c r="AG1442" s="169">
        <v>0.989130434782609</v>
      </c>
      <c r="AH1442" s="169">
        <v>1</v>
      </c>
      <c r="AI1442" s="169">
        <v>0.991996630160067</v>
      </c>
      <c r="AJ1442" s="356">
        <v>0.92</v>
      </c>
      <c r="AK1442" s="169" t="s">
        <v>40</v>
      </c>
      <c r="AL1442" s="169">
        <v>1</v>
      </c>
      <c r="AM1442" s="169">
        <v>1</v>
      </c>
      <c r="AN1442" s="169">
        <v>1</v>
      </c>
      <c r="AO1442" s="168">
        <v>0.99</v>
      </c>
      <c r="AP1442" s="358">
        <v>1</v>
      </c>
      <c r="AQ1442" s="358" t="s">
        <v>40</v>
      </c>
      <c r="AR1442" s="358" t="s">
        <v>40</v>
      </c>
      <c r="AS1442" s="359">
        <v>1</v>
      </c>
      <c r="AT1442" s="364">
        <v>0.110069253262963</v>
      </c>
      <c r="AU1442" s="361" t="s">
        <v>40</v>
      </c>
      <c r="AV1442" s="362" t="s">
        <v>40</v>
      </c>
      <c r="AW1442" s="362" t="s">
        <v>40</v>
      </c>
      <c r="AX1442" s="362" t="s">
        <v>40</v>
      </c>
      <c r="AY1442" s="142"/>
      <c r="AZ1442" s="140"/>
    </row>
    <row r="1443" spans="1:52">
      <c r="A1443" s="138"/>
      <c r="B1443" s="142"/>
      <c r="C1443" s="172" t="s">
        <v>2706</v>
      </c>
      <c r="D1443" s="166" t="s">
        <v>235</v>
      </c>
      <c r="E1443" s="166" t="s">
        <v>2707</v>
      </c>
      <c r="F1443" s="167" t="s">
        <v>2736</v>
      </c>
      <c r="G1443" s="200" t="s">
        <v>2737</v>
      </c>
      <c r="H1443" s="200" t="s">
        <v>2737</v>
      </c>
      <c r="I1443" s="200" t="s">
        <v>2737</v>
      </c>
      <c r="J1443" s="200" t="s">
        <v>2737</v>
      </c>
      <c r="K1443" s="168">
        <v>0.9</v>
      </c>
      <c r="L1443" s="169" t="s">
        <v>40</v>
      </c>
      <c r="M1443" s="169" t="s">
        <v>40</v>
      </c>
      <c r="N1443" s="170" t="s">
        <v>40</v>
      </c>
      <c r="O1443" s="170" t="s">
        <v>40</v>
      </c>
      <c r="P1443" s="356">
        <v>0.9</v>
      </c>
      <c r="Q1443" s="357" t="s">
        <v>40</v>
      </c>
      <c r="R1443" s="169" t="s">
        <v>40</v>
      </c>
      <c r="S1443" s="169" t="s">
        <v>40</v>
      </c>
      <c r="T1443" s="169" t="s">
        <v>40</v>
      </c>
      <c r="U1443" s="356">
        <v>0.9</v>
      </c>
      <c r="V1443" s="169" t="s">
        <v>40</v>
      </c>
      <c r="W1443" s="169" t="s">
        <v>40</v>
      </c>
      <c r="X1443" s="169" t="s">
        <v>40</v>
      </c>
      <c r="Y1443" s="169" t="s">
        <v>40</v>
      </c>
      <c r="Z1443" s="356">
        <v>0.92</v>
      </c>
      <c r="AA1443" s="356" t="s">
        <v>40</v>
      </c>
      <c r="AB1443" s="356" t="s">
        <v>40</v>
      </c>
      <c r="AC1443" s="356" t="s">
        <v>40</v>
      </c>
      <c r="AD1443" s="356" t="s">
        <v>40</v>
      </c>
      <c r="AE1443" s="356">
        <v>0.92</v>
      </c>
      <c r="AF1443" s="169">
        <v>0.997278911564626</v>
      </c>
      <c r="AG1443" s="169">
        <v>1</v>
      </c>
      <c r="AH1443" s="169">
        <v>1</v>
      </c>
      <c r="AI1443" s="169">
        <v>0.989544761489871</v>
      </c>
      <c r="AJ1443" s="356">
        <v>0.92</v>
      </c>
      <c r="AK1443" s="169" t="s">
        <v>40</v>
      </c>
      <c r="AL1443" s="169" t="s">
        <v>40</v>
      </c>
      <c r="AM1443" s="169">
        <v>1</v>
      </c>
      <c r="AN1443" s="169">
        <v>1</v>
      </c>
      <c r="AO1443" s="168">
        <v>0.99</v>
      </c>
      <c r="AP1443" s="358" t="s">
        <v>40</v>
      </c>
      <c r="AQ1443" s="358" t="s">
        <v>40</v>
      </c>
      <c r="AR1443" s="358" t="s">
        <v>40</v>
      </c>
      <c r="AS1443" s="359">
        <v>1</v>
      </c>
      <c r="AT1443" s="364">
        <v>0.110069253262963</v>
      </c>
      <c r="AU1443" s="361" t="s">
        <v>40</v>
      </c>
      <c r="AV1443" s="362" t="s">
        <v>40</v>
      </c>
      <c r="AW1443" s="362" t="s">
        <v>40</v>
      </c>
      <c r="AX1443" s="362" t="s">
        <v>40</v>
      </c>
      <c r="AY1443" s="142"/>
      <c r="AZ1443" s="140"/>
    </row>
    <row r="1444" spans="1:52">
      <c r="A1444" s="138"/>
      <c r="B1444" s="142"/>
      <c r="C1444" s="172" t="s">
        <v>2706</v>
      </c>
      <c r="D1444" s="166" t="s">
        <v>235</v>
      </c>
      <c r="E1444" s="166" t="s">
        <v>2707</v>
      </c>
      <c r="F1444" s="167" t="s">
        <v>2738</v>
      </c>
      <c r="G1444" s="200" t="s">
        <v>2739</v>
      </c>
      <c r="H1444" s="200" t="s">
        <v>2739</v>
      </c>
      <c r="I1444" s="200" t="s">
        <v>2739</v>
      </c>
      <c r="J1444" s="200" t="s">
        <v>2739</v>
      </c>
      <c r="K1444" s="168">
        <v>0.9</v>
      </c>
      <c r="L1444" s="169" t="s">
        <v>40</v>
      </c>
      <c r="M1444" s="169" t="s">
        <v>40</v>
      </c>
      <c r="N1444" s="170" t="s">
        <v>40</v>
      </c>
      <c r="O1444" s="170" t="s">
        <v>40</v>
      </c>
      <c r="P1444" s="356">
        <v>0.9</v>
      </c>
      <c r="Q1444" s="357" t="s">
        <v>40</v>
      </c>
      <c r="R1444" s="169" t="s">
        <v>40</v>
      </c>
      <c r="S1444" s="169" t="s">
        <v>40</v>
      </c>
      <c r="T1444" s="169">
        <v>0</v>
      </c>
      <c r="U1444" s="356">
        <v>0.9</v>
      </c>
      <c r="V1444" s="169" t="s">
        <v>40</v>
      </c>
      <c r="W1444" s="169" t="s">
        <v>40</v>
      </c>
      <c r="X1444" s="169" t="s">
        <v>40</v>
      </c>
      <c r="Y1444" s="169">
        <v>1</v>
      </c>
      <c r="Z1444" s="356">
        <v>0.92</v>
      </c>
      <c r="AA1444" s="356" t="s">
        <v>40</v>
      </c>
      <c r="AB1444" s="356" t="s">
        <v>40</v>
      </c>
      <c r="AC1444" s="356" t="s">
        <v>40</v>
      </c>
      <c r="AD1444" s="356" t="s">
        <v>40</v>
      </c>
      <c r="AE1444" s="356">
        <v>0.92</v>
      </c>
      <c r="AF1444" s="169">
        <v>0.99</v>
      </c>
      <c r="AG1444" s="169">
        <v>0.997206703910614</v>
      </c>
      <c r="AH1444" s="169">
        <v>1</v>
      </c>
      <c r="AI1444" s="169">
        <v>0.961987848574544</v>
      </c>
      <c r="AJ1444" s="356">
        <v>0.92</v>
      </c>
      <c r="AK1444" s="169" t="s">
        <v>40</v>
      </c>
      <c r="AL1444" s="169" t="s">
        <v>40</v>
      </c>
      <c r="AM1444" s="169" t="s">
        <v>40</v>
      </c>
      <c r="AN1444" s="169">
        <v>1</v>
      </c>
      <c r="AO1444" s="168">
        <v>0.99</v>
      </c>
      <c r="AP1444" s="358" t="s">
        <v>40</v>
      </c>
      <c r="AQ1444" s="358" t="s">
        <v>40</v>
      </c>
      <c r="AR1444" s="358" t="s">
        <v>40</v>
      </c>
      <c r="AS1444" s="359">
        <v>1</v>
      </c>
      <c r="AT1444" s="364">
        <v>0.110069253262963</v>
      </c>
      <c r="AU1444" s="361" t="s">
        <v>40</v>
      </c>
      <c r="AV1444" s="362" t="s">
        <v>40</v>
      </c>
      <c r="AW1444" s="362" t="s">
        <v>40</v>
      </c>
      <c r="AX1444" s="362" t="s">
        <v>40</v>
      </c>
      <c r="AY1444" s="142"/>
      <c r="AZ1444" s="140"/>
    </row>
    <row r="1445" spans="1:52">
      <c r="A1445" s="138"/>
      <c r="B1445" s="142"/>
      <c r="C1445" s="172" t="s">
        <v>2706</v>
      </c>
      <c r="D1445" s="166" t="s">
        <v>235</v>
      </c>
      <c r="E1445" s="166" t="s">
        <v>2707</v>
      </c>
      <c r="F1445" s="167" t="s">
        <v>2740</v>
      </c>
      <c r="G1445" s="200" t="s">
        <v>2741</v>
      </c>
      <c r="H1445" s="200" t="s">
        <v>2741</v>
      </c>
      <c r="I1445" s="200" t="s">
        <v>2741</v>
      </c>
      <c r="J1445" s="200" t="s">
        <v>2741</v>
      </c>
      <c r="K1445" s="168">
        <v>0.9</v>
      </c>
      <c r="L1445" s="169" t="s">
        <v>40</v>
      </c>
      <c r="M1445" s="169" t="s">
        <v>40</v>
      </c>
      <c r="N1445" s="170" t="s">
        <v>40</v>
      </c>
      <c r="O1445" s="170" t="s">
        <v>40</v>
      </c>
      <c r="P1445" s="356">
        <v>0.9</v>
      </c>
      <c r="Q1445" s="357">
        <v>0</v>
      </c>
      <c r="R1445" s="169">
        <v>0</v>
      </c>
      <c r="S1445" s="169">
        <v>0</v>
      </c>
      <c r="T1445" s="169">
        <v>0</v>
      </c>
      <c r="U1445" s="356">
        <v>0.9</v>
      </c>
      <c r="V1445" s="169">
        <v>1</v>
      </c>
      <c r="W1445" s="169">
        <v>1</v>
      </c>
      <c r="X1445" s="169">
        <v>1</v>
      </c>
      <c r="Y1445" s="169">
        <v>1</v>
      </c>
      <c r="Z1445" s="356">
        <v>0.92</v>
      </c>
      <c r="AA1445" s="356" t="s">
        <v>40</v>
      </c>
      <c r="AB1445" s="356" t="s">
        <v>40</v>
      </c>
      <c r="AC1445" s="356" t="s">
        <v>40</v>
      </c>
      <c r="AD1445" s="356">
        <v>1</v>
      </c>
      <c r="AE1445" s="356">
        <v>0.92</v>
      </c>
      <c r="AF1445" s="169">
        <v>0.978639240506329</v>
      </c>
      <c r="AG1445" s="169">
        <v>0.974358974358974</v>
      </c>
      <c r="AH1445" s="169">
        <v>1</v>
      </c>
      <c r="AI1445" s="169">
        <v>0.995809380540483</v>
      </c>
      <c r="AJ1445" s="356">
        <v>0.92</v>
      </c>
      <c r="AK1445" s="169">
        <v>1</v>
      </c>
      <c r="AL1445" s="169">
        <v>1</v>
      </c>
      <c r="AM1445" s="169">
        <v>1</v>
      </c>
      <c r="AN1445" s="169">
        <v>1</v>
      </c>
      <c r="AO1445" s="168">
        <v>0.99</v>
      </c>
      <c r="AP1445" s="358" t="s">
        <v>40</v>
      </c>
      <c r="AQ1445" s="358" t="s">
        <v>40</v>
      </c>
      <c r="AR1445" s="358" t="s">
        <v>40</v>
      </c>
      <c r="AS1445" s="359">
        <v>1</v>
      </c>
      <c r="AT1445" s="364">
        <v>0.110069253262963</v>
      </c>
      <c r="AU1445" s="361" t="s">
        <v>40</v>
      </c>
      <c r="AV1445" s="362" t="s">
        <v>40</v>
      </c>
      <c r="AW1445" s="362" t="s">
        <v>40</v>
      </c>
      <c r="AX1445" s="362" t="s">
        <v>40</v>
      </c>
      <c r="AY1445" s="142"/>
      <c r="AZ1445" s="140"/>
    </row>
    <row r="1446" spans="1:52">
      <c r="A1446" s="138"/>
      <c r="B1446" s="142"/>
      <c r="C1446" s="172" t="s">
        <v>2706</v>
      </c>
      <c r="D1446" s="166" t="s">
        <v>235</v>
      </c>
      <c r="E1446" s="166" t="s">
        <v>2707</v>
      </c>
      <c r="F1446" s="167" t="s">
        <v>2742</v>
      </c>
      <c r="G1446" s="200" t="s">
        <v>2743</v>
      </c>
      <c r="H1446" s="200" t="s">
        <v>2743</v>
      </c>
      <c r="I1446" s="200" t="s">
        <v>2743</v>
      </c>
      <c r="J1446" s="200" t="s">
        <v>2743</v>
      </c>
      <c r="K1446" s="168">
        <v>0.9</v>
      </c>
      <c r="L1446" s="169" t="s">
        <v>40</v>
      </c>
      <c r="M1446" s="169" t="s">
        <v>40</v>
      </c>
      <c r="N1446" s="170" t="s">
        <v>40</v>
      </c>
      <c r="O1446" s="170" t="s">
        <v>40</v>
      </c>
      <c r="P1446" s="356">
        <v>0.9</v>
      </c>
      <c r="Q1446" s="357" t="s">
        <v>40</v>
      </c>
      <c r="R1446" s="169" t="s">
        <v>40</v>
      </c>
      <c r="S1446" s="169" t="s">
        <v>40</v>
      </c>
      <c r="T1446" s="169" t="s">
        <v>40</v>
      </c>
      <c r="U1446" s="356">
        <v>0.9</v>
      </c>
      <c r="V1446" s="169" t="s">
        <v>40</v>
      </c>
      <c r="W1446" s="169" t="s">
        <v>40</v>
      </c>
      <c r="X1446" s="169" t="s">
        <v>40</v>
      </c>
      <c r="Y1446" s="169" t="s">
        <v>40</v>
      </c>
      <c r="Z1446" s="356">
        <v>0.92</v>
      </c>
      <c r="AA1446" s="356" t="s">
        <v>40</v>
      </c>
      <c r="AB1446" s="356" t="s">
        <v>40</v>
      </c>
      <c r="AC1446" s="356" t="s">
        <v>40</v>
      </c>
      <c r="AD1446" s="356" t="s">
        <v>40</v>
      </c>
      <c r="AE1446" s="356">
        <v>0.92</v>
      </c>
      <c r="AF1446" s="169">
        <v>0.997171145685997</v>
      </c>
      <c r="AG1446" s="169">
        <v>0.962962962962963</v>
      </c>
      <c r="AH1446" s="169">
        <v>0.955844155844156</v>
      </c>
      <c r="AI1446" s="169">
        <v>0.922867359100971</v>
      </c>
      <c r="AJ1446" s="356">
        <v>0.92</v>
      </c>
      <c r="AK1446" s="169" t="s">
        <v>40</v>
      </c>
      <c r="AL1446" s="169" t="s">
        <v>40</v>
      </c>
      <c r="AM1446" s="169" t="s">
        <v>40</v>
      </c>
      <c r="AN1446" s="169" t="s">
        <v>40</v>
      </c>
      <c r="AO1446" s="168">
        <v>0.99</v>
      </c>
      <c r="AP1446" s="358">
        <v>1</v>
      </c>
      <c r="AQ1446" s="358" t="s">
        <v>40</v>
      </c>
      <c r="AR1446" s="358" t="s">
        <v>40</v>
      </c>
      <c r="AS1446" s="359">
        <v>1</v>
      </c>
      <c r="AT1446" s="364">
        <v>0.110069253262963</v>
      </c>
      <c r="AU1446" s="361" t="s">
        <v>40</v>
      </c>
      <c r="AV1446" s="362" t="s">
        <v>40</v>
      </c>
      <c r="AW1446" s="362" t="s">
        <v>40</v>
      </c>
      <c r="AX1446" s="362" t="s">
        <v>40</v>
      </c>
      <c r="AY1446" s="142"/>
      <c r="AZ1446" s="140"/>
    </row>
    <row r="1447" spans="1:52">
      <c r="A1447" s="138"/>
      <c r="B1447" s="142"/>
      <c r="C1447" s="172" t="s">
        <v>2706</v>
      </c>
      <c r="D1447" s="166" t="s">
        <v>235</v>
      </c>
      <c r="E1447" s="166" t="s">
        <v>2707</v>
      </c>
      <c r="F1447" s="167" t="s">
        <v>2744</v>
      </c>
      <c r="G1447" s="199" t="s">
        <v>2745</v>
      </c>
      <c r="H1447" s="199" t="s">
        <v>2745</v>
      </c>
      <c r="I1447" s="199" t="s">
        <v>2745</v>
      </c>
      <c r="J1447" s="199" t="s">
        <v>2745</v>
      </c>
      <c r="K1447" s="168">
        <v>0.9</v>
      </c>
      <c r="L1447" s="169" t="s">
        <v>40</v>
      </c>
      <c r="M1447" s="169" t="s">
        <v>40</v>
      </c>
      <c r="N1447" s="170" t="s">
        <v>40</v>
      </c>
      <c r="O1447" s="170" t="s">
        <v>40</v>
      </c>
      <c r="P1447" s="356">
        <v>0.9</v>
      </c>
      <c r="Q1447" s="357" t="s">
        <v>40</v>
      </c>
      <c r="R1447" s="169">
        <v>0</v>
      </c>
      <c r="S1447" s="169" t="s">
        <v>40</v>
      </c>
      <c r="T1447" s="169">
        <v>0</v>
      </c>
      <c r="U1447" s="356">
        <v>0.9</v>
      </c>
      <c r="V1447" s="169" t="s">
        <v>40</v>
      </c>
      <c r="W1447" s="169">
        <v>1</v>
      </c>
      <c r="X1447" s="169" t="s">
        <v>40</v>
      </c>
      <c r="Y1447" s="169">
        <v>1</v>
      </c>
      <c r="Z1447" s="356">
        <v>0.92</v>
      </c>
      <c r="AA1447" s="356" t="s">
        <v>40</v>
      </c>
      <c r="AB1447" s="356" t="s">
        <v>40</v>
      </c>
      <c r="AC1447" s="356" t="s">
        <v>40</v>
      </c>
      <c r="AD1447" s="356" t="s">
        <v>40</v>
      </c>
      <c r="AE1447" s="356">
        <v>0.92</v>
      </c>
      <c r="AF1447" s="169">
        <v>1</v>
      </c>
      <c r="AG1447" s="169">
        <v>1</v>
      </c>
      <c r="AH1447" s="169">
        <v>1</v>
      </c>
      <c r="AI1447" s="169">
        <v>0.999357893891966</v>
      </c>
      <c r="AJ1447" s="356">
        <v>0.92</v>
      </c>
      <c r="AK1447" s="169" t="s">
        <v>40</v>
      </c>
      <c r="AL1447" s="169">
        <v>1</v>
      </c>
      <c r="AM1447" s="169" t="s">
        <v>40</v>
      </c>
      <c r="AN1447" s="169">
        <v>1</v>
      </c>
      <c r="AO1447" s="168">
        <v>0.99</v>
      </c>
      <c r="AP1447" s="358" t="s">
        <v>40</v>
      </c>
      <c r="AQ1447" s="358" t="s">
        <v>40</v>
      </c>
      <c r="AR1447" s="358">
        <v>1</v>
      </c>
      <c r="AS1447" s="359">
        <v>1</v>
      </c>
      <c r="AT1447" s="364">
        <v>0.110069253262963</v>
      </c>
      <c r="AU1447" s="361" t="s">
        <v>40</v>
      </c>
      <c r="AV1447" s="362" t="s">
        <v>40</v>
      </c>
      <c r="AW1447" s="362" t="s">
        <v>40</v>
      </c>
      <c r="AX1447" s="362" t="s">
        <v>40</v>
      </c>
      <c r="AY1447" s="142"/>
      <c r="AZ1447" s="140"/>
    </row>
    <row r="1448" spans="1:52">
      <c r="A1448" s="138"/>
      <c r="B1448" s="142"/>
      <c r="C1448" s="172" t="s">
        <v>2706</v>
      </c>
      <c r="D1448" s="166" t="s">
        <v>235</v>
      </c>
      <c r="E1448" s="166" t="s">
        <v>2707</v>
      </c>
      <c r="F1448" s="167" t="s">
        <v>2746</v>
      </c>
      <c r="G1448" s="199" t="s">
        <v>2747</v>
      </c>
      <c r="H1448" s="199" t="s">
        <v>2747</v>
      </c>
      <c r="I1448" s="199" t="s">
        <v>2747</v>
      </c>
      <c r="J1448" s="199" t="s">
        <v>2747</v>
      </c>
      <c r="K1448" s="168">
        <v>0.9</v>
      </c>
      <c r="L1448" s="169" t="s">
        <v>40</v>
      </c>
      <c r="M1448" s="169" t="s">
        <v>40</v>
      </c>
      <c r="N1448" s="170" t="s">
        <v>40</v>
      </c>
      <c r="O1448" s="170" t="s">
        <v>40</v>
      </c>
      <c r="P1448" s="356">
        <v>0.9</v>
      </c>
      <c r="Q1448" s="357" t="s">
        <v>40</v>
      </c>
      <c r="R1448" s="169" t="s">
        <v>40</v>
      </c>
      <c r="S1448" s="169" t="s">
        <v>40</v>
      </c>
      <c r="T1448" s="169" t="s">
        <v>40</v>
      </c>
      <c r="U1448" s="356">
        <v>0.9</v>
      </c>
      <c r="V1448" s="169" t="s">
        <v>40</v>
      </c>
      <c r="W1448" s="169" t="s">
        <v>40</v>
      </c>
      <c r="X1448" s="169" t="s">
        <v>40</v>
      </c>
      <c r="Y1448" s="169" t="s">
        <v>40</v>
      </c>
      <c r="Z1448" s="356">
        <v>0.92</v>
      </c>
      <c r="AA1448" s="356" t="s">
        <v>40</v>
      </c>
      <c r="AB1448" s="356" t="s">
        <v>40</v>
      </c>
      <c r="AC1448" s="356" t="s">
        <v>40</v>
      </c>
      <c r="AD1448" s="356" t="s">
        <v>40</v>
      </c>
      <c r="AE1448" s="356">
        <v>0.92</v>
      </c>
      <c r="AF1448" s="169">
        <v>0</v>
      </c>
      <c r="AG1448" s="169">
        <v>0.571428571428571</v>
      </c>
      <c r="AH1448" s="169" t="s">
        <v>40</v>
      </c>
      <c r="AI1448" s="169">
        <v>0.621323529411765</v>
      </c>
      <c r="AJ1448" s="356">
        <v>0.92</v>
      </c>
      <c r="AK1448" s="169" t="s">
        <v>40</v>
      </c>
      <c r="AL1448" s="169" t="s">
        <v>40</v>
      </c>
      <c r="AM1448" s="169" t="s">
        <v>40</v>
      </c>
      <c r="AN1448" s="169" t="s">
        <v>40</v>
      </c>
      <c r="AO1448" s="168">
        <v>0.99</v>
      </c>
      <c r="AP1448" s="358" t="s">
        <v>40</v>
      </c>
      <c r="AQ1448" s="358" t="s">
        <v>40</v>
      </c>
      <c r="AR1448" s="358" t="s">
        <v>40</v>
      </c>
      <c r="AS1448" s="359">
        <v>1</v>
      </c>
      <c r="AT1448" s="364">
        <v>0.110069253262963</v>
      </c>
      <c r="AU1448" s="361" t="s">
        <v>40</v>
      </c>
      <c r="AV1448" s="362" t="s">
        <v>40</v>
      </c>
      <c r="AW1448" s="362" t="s">
        <v>40</v>
      </c>
      <c r="AX1448" s="362" t="s">
        <v>40</v>
      </c>
      <c r="AY1448" s="142"/>
      <c r="AZ1448" s="140"/>
    </row>
    <row r="1449" spans="1:52">
      <c r="A1449" s="138"/>
      <c r="B1449" s="142"/>
      <c r="C1449" s="172" t="s">
        <v>2706</v>
      </c>
      <c r="D1449" s="166" t="s">
        <v>235</v>
      </c>
      <c r="E1449" s="166" t="s">
        <v>2707</v>
      </c>
      <c r="F1449" s="167" t="s">
        <v>2748</v>
      </c>
      <c r="G1449" s="199" t="s">
        <v>2749</v>
      </c>
      <c r="H1449" s="199" t="s">
        <v>2749</v>
      </c>
      <c r="I1449" s="199" t="s">
        <v>2749</v>
      </c>
      <c r="J1449" s="199" t="s">
        <v>2749</v>
      </c>
      <c r="K1449" s="168">
        <v>0.9</v>
      </c>
      <c r="L1449" s="169" t="s">
        <v>40</v>
      </c>
      <c r="M1449" s="169" t="s">
        <v>40</v>
      </c>
      <c r="N1449" s="170" t="s">
        <v>40</v>
      </c>
      <c r="O1449" s="170" t="s">
        <v>40</v>
      </c>
      <c r="P1449" s="356">
        <v>0.9</v>
      </c>
      <c r="Q1449" s="357" t="s">
        <v>40</v>
      </c>
      <c r="R1449" s="169" t="s">
        <v>40</v>
      </c>
      <c r="S1449" s="169" t="s">
        <v>40</v>
      </c>
      <c r="T1449" s="169" t="s">
        <v>40</v>
      </c>
      <c r="U1449" s="356">
        <v>0.9</v>
      </c>
      <c r="V1449" s="169" t="s">
        <v>40</v>
      </c>
      <c r="W1449" s="169" t="s">
        <v>40</v>
      </c>
      <c r="X1449" s="169" t="s">
        <v>40</v>
      </c>
      <c r="Y1449" s="169" t="s">
        <v>40</v>
      </c>
      <c r="Z1449" s="356">
        <v>0.92</v>
      </c>
      <c r="AA1449" s="356" t="s">
        <v>40</v>
      </c>
      <c r="AB1449" s="356" t="s">
        <v>40</v>
      </c>
      <c r="AC1449" s="356" t="s">
        <v>40</v>
      </c>
      <c r="AD1449" s="356" t="s">
        <v>40</v>
      </c>
      <c r="AE1449" s="356">
        <v>0.92</v>
      </c>
      <c r="AF1449" s="169">
        <v>1</v>
      </c>
      <c r="AG1449" s="169">
        <v>0.428571428571429</v>
      </c>
      <c r="AH1449" s="169">
        <v>1</v>
      </c>
      <c r="AI1449" s="169">
        <v>0.854054054054054</v>
      </c>
      <c r="AJ1449" s="356">
        <v>0.92</v>
      </c>
      <c r="AK1449" s="169" t="s">
        <v>40</v>
      </c>
      <c r="AL1449" s="169" t="s">
        <v>40</v>
      </c>
      <c r="AM1449" s="169" t="s">
        <v>40</v>
      </c>
      <c r="AN1449" s="169" t="s">
        <v>40</v>
      </c>
      <c r="AO1449" s="168">
        <v>0.99</v>
      </c>
      <c r="AP1449" s="358" t="s">
        <v>40</v>
      </c>
      <c r="AQ1449" s="358" t="s">
        <v>40</v>
      </c>
      <c r="AR1449" s="358" t="s">
        <v>40</v>
      </c>
      <c r="AS1449" s="359" t="s">
        <v>40</v>
      </c>
      <c r="AT1449" s="364">
        <v>0.110069253262963</v>
      </c>
      <c r="AU1449" s="361" t="s">
        <v>40</v>
      </c>
      <c r="AV1449" s="362" t="s">
        <v>40</v>
      </c>
      <c r="AW1449" s="362" t="s">
        <v>40</v>
      </c>
      <c r="AX1449" s="362" t="s">
        <v>40</v>
      </c>
      <c r="AY1449" s="142"/>
      <c r="AZ1449" s="140"/>
    </row>
    <row r="1450" spans="1:52">
      <c r="A1450" s="138"/>
      <c r="B1450" s="142"/>
      <c r="C1450" s="172" t="s">
        <v>2706</v>
      </c>
      <c r="D1450" s="166" t="s">
        <v>235</v>
      </c>
      <c r="E1450" s="166" t="s">
        <v>2707</v>
      </c>
      <c r="F1450" s="167" t="s">
        <v>2750</v>
      </c>
      <c r="G1450" s="200" t="s">
        <v>2751</v>
      </c>
      <c r="H1450" s="200" t="s">
        <v>2751</v>
      </c>
      <c r="I1450" s="200" t="s">
        <v>2751</v>
      </c>
      <c r="J1450" s="200" t="s">
        <v>2751</v>
      </c>
      <c r="K1450" s="168">
        <v>0.9</v>
      </c>
      <c r="L1450" s="169" t="s">
        <v>40</v>
      </c>
      <c r="M1450" s="169" t="s">
        <v>40</v>
      </c>
      <c r="N1450" s="170" t="s">
        <v>40</v>
      </c>
      <c r="O1450" s="170" t="s">
        <v>40</v>
      </c>
      <c r="P1450" s="356">
        <v>0.9</v>
      </c>
      <c r="Q1450" s="357">
        <v>0</v>
      </c>
      <c r="R1450" s="169" t="s">
        <v>40</v>
      </c>
      <c r="S1450" s="169" t="s">
        <v>40</v>
      </c>
      <c r="T1450" s="169">
        <v>0</v>
      </c>
      <c r="U1450" s="356">
        <v>0.9</v>
      </c>
      <c r="V1450" s="169">
        <v>0.5</v>
      </c>
      <c r="W1450" s="169" t="s">
        <v>40</v>
      </c>
      <c r="X1450" s="169" t="s">
        <v>40</v>
      </c>
      <c r="Y1450" s="169">
        <v>0.724137931034483</v>
      </c>
      <c r="Z1450" s="356">
        <v>0.92</v>
      </c>
      <c r="AA1450" s="356" t="s">
        <v>40</v>
      </c>
      <c r="AB1450" s="356" t="s">
        <v>40</v>
      </c>
      <c r="AC1450" s="356" t="s">
        <v>40</v>
      </c>
      <c r="AD1450" s="356">
        <v>0.857142857142857</v>
      </c>
      <c r="AE1450" s="356">
        <v>0.92</v>
      </c>
      <c r="AF1450" s="169">
        <v>0.799101123595506</v>
      </c>
      <c r="AG1450" s="169">
        <v>0.997771587743733</v>
      </c>
      <c r="AH1450" s="169">
        <v>0.998787878787879</v>
      </c>
      <c r="AI1450" s="169">
        <v>0.997300141462236</v>
      </c>
      <c r="AJ1450" s="356">
        <v>0.92</v>
      </c>
      <c r="AK1450" s="169">
        <v>0.5</v>
      </c>
      <c r="AL1450" s="169" t="s">
        <v>40</v>
      </c>
      <c r="AM1450" s="169" t="s">
        <v>40</v>
      </c>
      <c r="AN1450" s="169">
        <v>0.760869565217391</v>
      </c>
      <c r="AO1450" s="168">
        <v>0.99</v>
      </c>
      <c r="AP1450" s="358" t="s">
        <v>40</v>
      </c>
      <c r="AQ1450" s="358">
        <v>1</v>
      </c>
      <c r="AR1450" s="358">
        <v>1</v>
      </c>
      <c r="AS1450" s="359">
        <v>1</v>
      </c>
      <c r="AT1450" s="364">
        <v>0.110069253262963</v>
      </c>
      <c r="AU1450" s="361" t="s">
        <v>40</v>
      </c>
      <c r="AV1450" s="362" t="s">
        <v>40</v>
      </c>
      <c r="AW1450" s="362" t="s">
        <v>40</v>
      </c>
      <c r="AX1450" s="362" t="s">
        <v>40</v>
      </c>
      <c r="AY1450" s="142"/>
      <c r="AZ1450" s="140"/>
    </row>
    <row r="1451" spans="1:52">
      <c r="A1451" s="138"/>
      <c r="B1451" s="142"/>
      <c r="C1451" s="172" t="s">
        <v>2706</v>
      </c>
      <c r="D1451" s="166" t="s">
        <v>235</v>
      </c>
      <c r="E1451" s="166" t="s">
        <v>2707</v>
      </c>
      <c r="F1451" s="167" t="s">
        <v>2752</v>
      </c>
      <c r="G1451" s="200" t="s">
        <v>2753</v>
      </c>
      <c r="H1451" s="200" t="s">
        <v>2753</v>
      </c>
      <c r="I1451" s="200" t="s">
        <v>2753</v>
      </c>
      <c r="J1451" s="200" t="s">
        <v>2753</v>
      </c>
      <c r="K1451" s="168">
        <v>0.9</v>
      </c>
      <c r="L1451" s="169" t="s">
        <v>40</v>
      </c>
      <c r="M1451" s="169" t="s">
        <v>40</v>
      </c>
      <c r="N1451" s="170" t="s">
        <v>40</v>
      </c>
      <c r="O1451" s="170" t="s">
        <v>40</v>
      </c>
      <c r="P1451" s="356">
        <v>0.9</v>
      </c>
      <c r="Q1451" s="357" t="s">
        <v>40</v>
      </c>
      <c r="R1451" s="169" t="s">
        <v>40</v>
      </c>
      <c r="S1451" s="169" t="s">
        <v>40</v>
      </c>
      <c r="T1451" s="169" t="s">
        <v>40</v>
      </c>
      <c r="U1451" s="356">
        <v>0.9</v>
      </c>
      <c r="V1451" s="169" t="s">
        <v>40</v>
      </c>
      <c r="W1451" s="169" t="s">
        <v>40</v>
      </c>
      <c r="X1451" s="169" t="s">
        <v>40</v>
      </c>
      <c r="Y1451" s="169" t="s">
        <v>40</v>
      </c>
      <c r="Z1451" s="356">
        <v>0.92</v>
      </c>
      <c r="AA1451" s="356" t="s">
        <v>40</v>
      </c>
      <c r="AB1451" s="356" t="s">
        <v>40</v>
      </c>
      <c r="AC1451" s="356" t="s">
        <v>40</v>
      </c>
      <c r="AD1451" s="356" t="s">
        <v>40</v>
      </c>
      <c r="AE1451" s="356">
        <v>0.92</v>
      </c>
      <c r="AF1451" s="169">
        <v>0.907142857142857</v>
      </c>
      <c r="AG1451" s="169">
        <v>0.994791666666667</v>
      </c>
      <c r="AH1451" s="169">
        <v>0.922330097087379</v>
      </c>
      <c r="AI1451" s="169">
        <v>0.896374168633341</v>
      </c>
      <c r="AJ1451" s="356">
        <v>0.92</v>
      </c>
      <c r="AK1451" s="169" t="s">
        <v>40</v>
      </c>
      <c r="AL1451" s="169" t="s">
        <v>40</v>
      </c>
      <c r="AM1451" s="169" t="s">
        <v>40</v>
      </c>
      <c r="AN1451" s="169" t="s">
        <v>40</v>
      </c>
      <c r="AO1451" s="168">
        <v>0.99</v>
      </c>
      <c r="AP1451" s="358">
        <v>1</v>
      </c>
      <c r="AQ1451" s="358">
        <v>1</v>
      </c>
      <c r="AR1451" s="358">
        <v>1</v>
      </c>
      <c r="AS1451" s="359">
        <v>1</v>
      </c>
      <c r="AT1451" s="364">
        <v>0.110069253262963</v>
      </c>
      <c r="AU1451" s="361" t="s">
        <v>40</v>
      </c>
      <c r="AV1451" s="362" t="s">
        <v>40</v>
      </c>
      <c r="AW1451" s="362" t="s">
        <v>40</v>
      </c>
      <c r="AX1451" s="362" t="s">
        <v>40</v>
      </c>
      <c r="AY1451" s="142"/>
      <c r="AZ1451" s="140"/>
    </row>
    <row r="1452" spans="1:52">
      <c r="A1452" s="138"/>
      <c r="B1452" s="142"/>
      <c r="C1452" s="172" t="s">
        <v>2706</v>
      </c>
      <c r="D1452" s="166" t="s">
        <v>235</v>
      </c>
      <c r="E1452" s="166" t="s">
        <v>2707</v>
      </c>
      <c r="F1452" s="167" t="s">
        <v>2754</v>
      </c>
      <c r="G1452" s="200" t="s">
        <v>2755</v>
      </c>
      <c r="H1452" s="200" t="s">
        <v>2755</v>
      </c>
      <c r="I1452" s="200" t="s">
        <v>2755</v>
      </c>
      <c r="J1452" s="200" t="s">
        <v>2755</v>
      </c>
      <c r="K1452" s="168">
        <v>0.9</v>
      </c>
      <c r="L1452" s="169" t="s">
        <v>40</v>
      </c>
      <c r="M1452" s="169" t="s">
        <v>40</v>
      </c>
      <c r="N1452" s="170" t="s">
        <v>40</v>
      </c>
      <c r="O1452" s="170" t="s">
        <v>40</v>
      </c>
      <c r="P1452" s="356">
        <v>0.9</v>
      </c>
      <c r="Q1452" s="357" t="s">
        <v>40</v>
      </c>
      <c r="R1452" s="169" t="s">
        <v>40</v>
      </c>
      <c r="S1452" s="169" t="s">
        <v>40</v>
      </c>
      <c r="T1452" s="169">
        <v>0</v>
      </c>
      <c r="U1452" s="356">
        <v>0.9</v>
      </c>
      <c r="V1452" s="169" t="s">
        <v>40</v>
      </c>
      <c r="W1452" s="169" t="s">
        <v>40</v>
      </c>
      <c r="X1452" s="169" t="s">
        <v>40</v>
      </c>
      <c r="Y1452" s="169">
        <v>1</v>
      </c>
      <c r="Z1452" s="356">
        <v>0.92</v>
      </c>
      <c r="AA1452" s="356" t="s">
        <v>40</v>
      </c>
      <c r="AB1452" s="356" t="s">
        <v>40</v>
      </c>
      <c r="AC1452" s="356" t="s">
        <v>40</v>
      </c>
      <c r="AD1452" s="356" t="s">
        <v>40</v>
      </c>
      <c r="AE1452" s="356">
        <v>0.92</v>
      </c>
      <c r="AF1452" s="169">
        <v>1</v>
      </c>
      <c r="AG1452" s="169">
        <v>0.998011928429423</v>
      </c>
      <c r="AH1452" s="169">
        <v>1</v>
      </c>
      <c r="AI1452" s="169">
        <v>0.944116626171468</v>
      </c>
      <c r="AJ1452" s="356">
        <v>0.92</v>
      </c>
      <c r="AK1452" s="169" t="s">
        <v>40</v>
      </c>
      <c r="AL1452" s="169" t="s">
        <v>40</v>
      </c>
      <c r="AM1452" s="169" t="s">
        <v>40</v>
      </c>
      <c r="AN1452" s="169">
        <v>1</v>
      </c>
      <c r="AO1452" s="168">
        <v>0.99</v>
      </c>
      <c r="AP1452" s="358">
        <v>1</v>
      </c>
      <c r="AQ1452" s="358">
        <v>1</v>
      </c>
      <c r="AR1452" s="358">
        <v>1</v>
      </c>
      <c r="AS1452" s="359">
        <v>1</v>
      </c>
      <c r="AT1452" s="364">
        <v>0.110069253262963</v>
      </c>
      <c r="AU1452" s="361" t="s">
        <v>40</v>
      </c>
      <c r="AV1452" s="362" t="s">
        <v>40</v>
      </c>
      <c r="AW1452" s="362" t="s">
        <v>40</v>
      </c>
      <c r="AX1452" s="362" t="s">
        <v>40</v>
      </c>
      <c r="AY1452" s="142"/>
      <c r="AZ1452" s="140"/>
    </row>
    <row r="1453" spans="1:52">
      <c r="A1453" s="138"/>
      <c r="B1453" s="142"/>
      <c r="C1453" s="172" t="s">
        <v>2706</v>
      </c>
      <c r="D1453" s="166" t="s">
        <v>235</v>
      </c>
      <c r="E1453" s="166" t="s">
        <v>2707</v>
      </c>
      <c r="F1453" s="167" t="s">
        <v>2756</v>
      </c>
      <c r="G1453" s="199" t="s">
        <v>2757</v>
      </c>
      <c r="H1453" s="199" t="s">
        <v>2757</v>
      </c>
      <c r="I1453" s="199" t="s">
        <v>2757</v>
      </c>
      <c r="J1453" s="199" t="s">
        <v>2757</v>
      </c>
      <c r="K1453" s="168">
        <v>0.9</v>
      </c>
      <c r="L1453" s="169" t="s">
        <v>40</v>
      </c>
      <c r="M1453" s="169" t="s">
        <v>40</v>
      </c>
      <c r="N1453" s="170" t="s">
        <v>40</v>
      </c>
      <c r="O1453" s="170" t="s">
        <v>40</v>
      </c>
      <c r="P1453" s="356">
        <v>0.9</v>
      </c>
      <c r="Q1453" s="357" t="s">
        <v>40</v>
      </c>
      <c r="R1453" s="169" t="s">
        <v>40</v>
      </c>
      <c r="S1453" s="169" t="s">
        <v>40</v>
      </c>
      <c r="T1453" s="169">
        <v>0</v>
      </c>
      <c r="U1453" s="356">
        <v>0.9</v>
      </c>
      <c r="V1453" s="169" t="s">
        <v>40</v>
      </c>
      <c r="W1453" s="169" t="s">
        <v>40</v>
      </c>
      <c r="X1453" s="169" t="s">
        <v>40</v>
      </c>
      <c r="Y1453" s="169">
        <v>1</v>
      </c>
      <c r="Z1453" s="356">
        <v>0.92</v>
      </c>
      <c r="AA1453" s="356" t="s">
        <v>40</v>
      </c>
      <c r="AB1453" s="356" t="s">
        <v>40</v>
      </c>
      <c r="AC1453" s="356" t="s">
        <v>40</v>
      </c>
      <c r="AD1453" s="356" t="s">
        <v>40</v>
      </c>
      <c r="AE1453" s="356">
        <v>0.92</v>
      </c>
      <c r="AF1453" s="169">
        <v>0.333333333333333</v>
      </c>
      <c r="AG1453" s="169">
        <v>0.722222222222222</v>
      </c>
      <c r="AH1453" s="169" t="s">
        <v>40</v>
      </c>
      <c r="AI1453" s="169">
        <v>0.573456790123457</v>
      </c>
      <c r="AJ1453" s="356">
        <v>0.92</v>
      </c>
      <c r="AK1453" s="169" t="s">
        <v>40</v>
      </c>
      <c r="AL1453" s="169" t="s">
        <v>40</v>
      </c>
      <c r="AM1453" s="169" t="s">
        <v>40</v>
      </c>
      <c r="AN1453" s="169">
        <v>1</v>
      </c>
      <c r="AO1453" s="168">
        <v>0.99</v>
      </c>
      <c r="AP1453" s="358" t="s">
        <v>40</v>
      </c>
      <c r="AQ1453" s="358" t="s">
        <v>40</v>
      </c>
      <c r="AR1453" s="358" t="s">
        <v>40</v>
      </c>
      <c r="AS1453" s="359">
        <v>1</v>
      </c>
      <c r="AT1453" s="364">
        <v>0.110069253262963</v>
      </c>
      <c r="AU1453" s="361" t="s">
        <v>40</v>
      </c>
      <c r="AV1453" s="362" t="s">
        <v>40</v>
      </c>
      <c r="AW1453" s="362" t="s">
        <v>40</v>
      </c>
      <c r="AX1453" s="362" t="s">
        <v>40</v>
      </c>
      <c r="AY1453" s="142"/>
      <c r="AZ1453" s="140"/>
    </row>
    <row r="1454" spans="1:52">
      <c r="A1454" s="138"/>
      <c r="B1454" s="142"/>
      <c r="C1454" s="172" t="s">
        <v>2706</v>
      </c>
      <c r="D1454" s="166" t="s">
        <v>235</v>
      </c>
      <c r="E1454" s="166" t="s">
        <v>2707</v>
      </c>
      <c r="F1454" s="167" t="s">
        <v>2758</v>
      </c>
      <c r="G1454" s="199" t="s">
        <v>2759</v>
      </c>
      <c r="H1454" s="199" t="s">
        <v>2759</v>
      </c>
      <c r="I1454" s="199" t="s">
        <v>2759</v>
      </c>
      <c r="J1454" s="199" t="s">
        <v>2759</v>
      </c>
      <c r="K1454" s="168">
        <v>0.9</v>
      </c>
      <c r="L1454" s="169" t="s">
        <v>40</v>
      </c>
      <c r="M1454" s="169" t="s">
        <v>40</v>
      </c>
      <c r="N1454" s="170" t="s">
        <v>40</v>
      </c>
      <c r="O1454" s="170" t="s">
        <v>40</v>
      </c>
      <c r="P1454" s="356">
        <v>0.9</v>
      </c>
      <c r="Q1454" s="357" t="s">
        <v>40</v>
      </c>
      <c r="R1454" s="169" t="s">
        <v>40</v>
      </c>
      <c r="S1454" s="169" t="s">
        <v>40</v>
      </c>
      <c r="T1454" s="169">
        <v>0.0833333333333333</v>
      </c>
      <c r="U1454" s="356">
        <v>0.9</v>
      </c>
      <c r="V1454" s="169" t="s">
        <v>40</v>
      </c>
      <c r="W1454" s="169" t="s">
        <v>40</v>
      </c>
      <c r="X1454" s="169" t="s">
        <v>40</v>
      </c>
      <c r="Y1454" s="169">
        <v>0.875</v>
      </c>
      <c r="Z1454" s="356">
        <v>0.92</v>
      </c>
      <c r="AA1454" s="356" t="s">
        <v>40</v>
      </c>
      <c r="AB1454" s="356" t="s">
        <v>40</v>
      </c>
      <c r="AC1454" s="356" t="s">
        <v>40</v>
      </c>
      <c r="AD1454" s="356">
        <v>1</v>
      </c>
      <c r="AE1454" s="356">
        <v>0.92</v>
      </c>
      <c r="AF1454" s="169">
        <v>0.998945147679325</v>
      </c>
      <c r="AG1454" s="169">
        <v>0.999482133609529</v>
      </c>
      <c r="AH1454" s="169">
        <v>0.995365005793743</v>
      </c>
      <c r="AI1454" s="169">
        <v>0.840805922201271</v>
      </c>
      <c r="AJ1454" s="356">
        <v>0.92</v>
      </c>
      <c r="AK1454" s="169" t="s">
        <v>40</v>
      </c>
      <c r="AL1454" s="169" t="s">
        <v>40</v>
      </c>
      <c r="AM1454" s="169" t="s">
        <v>40</v>
      </c>
      <c r="AN1454" s="169">
        <v>0.9</v>
      </c>
      <c r="AO1454" s="168">
        <v>0.99</v>
      </c>
      <c r="AP1454" s="358" t="s">
        <v>40</v>
      </c>
      <c r="AQ1454" s="358">
        <v>1</v>
      </c>
      <c r="AR1454" s="358">
        <v>1</v>
      </c>
      <c r="AS1454" s="359">
        <v>1</v>
      </c>
      <c r="AT1454" s="364">
        <v>0.110069253262963</v>
      </c>
      <c r="AU1454" s="361" t="s">
        <v>40</v>
      </c>
      <c r="AV1454" s="362" t="s">
        <v>40</v>
      </c>
      <c r="AW1454" s="362" t="s">
        <v>40</v>
      </c>
      <c r="AX1454" s="362" t="s">
        <v>40</v>
      </c>
      <c r="AY1454" s="142"/>
      <c r="AZ1454" s="140"/>
    </row>
    <row r="1455" spans="1:52">
      <c r="A1455" s="138"/>
      <c r="B1455" s="142"/>
      <c r="C1455" s="172" t="s">
        <v>2706</v>
      </c>
      <c r="D1455" s="166" t="s">
        <v>235</v>
      </c>
      <c r="E1455" s="166" t="s">
        <v>2707</v>
      </c>
      <c r="F1455" s="167" t="s">
        <v>2760</v>
      </c>
      <c r="G1455" s="199" t="s">
        <v>2761</v>
      </c>
      <c r="H1455" s="199" t="s">
        <v>2761</v>
      </c>
      <c r="I1455" s="199" t="s">
        <v>2761</v>
      </c>
      <c r="J1455" s="199" t="s">
        <v>2761</v>
      </c>
      <c r="K1455" s="168">
        <v>0.9</v>
      </c>
      <c r="L1455" s="169" t="s">
        <v>40</v>
      </c>
      <c r="M1455" s="169" t="s">
        <v>40</v>
      </c>
      <c r="N1455" s="170" t="s">
        <v>40</v>
      </c>
      <c r="O1455" s="170" t="s">
        <v>40</v>
      </c>
      <c r="P1455" s="356">
        <v>0.9</v>
      </c>
      <c r="Q1455" s="357" t="s">
        <v>40</v>
      </c>
      <c r="R1455" s="169" t="s">
        <v>40</v>
      </c>
      <c r="S1455" s="169">
        <v>0</v>
      </c>
      <c r="T1455" s="169">
        <v>0</v>
      </c>
      <c r="U1455" s="356">
        <v>0.9</v>
      </c>
      <c r="V1455" s="169" t="s">
        <v>40</v>
      </c>
      <c r="W1455" s="169" t="s">
        <v>40</v>
      </c>
      <c r="X1455" s="169">
        <v>1</v>
      </c>
      <c r="Y1455" s="169">
        <v>1</v>
      </c>
      <c r="Z1455" s="356">
        <v>0.92</v>
      </c>
      <c r="AA1455" s="356" t="s">
        <v>40</v>
      </c>
      <c r="AB1455" s="356" t="s">
        <v>40</v>
      </c>
      <c r="AC1455" s="356" t="s">
        <v>40</v>
      </c>
      <c r="AD1455" s="356" t="s">
        <v>40</v>
      </c>
      <c r="AE1455" s="356">
        <v>0.92</v>
      </c>
      <c r="AF1455" s="169">
        <v>1</v>
      </c>
      <c r="AG1455" s="169">
        <v>1</v>
      </c>
      <c r="AH1455" s="169">
        <v>0.217391304347826</v>
      </c>
      <c r="AI1455" s="169">
        <v>0.945426594926979</v>
      </c>
      <c r="AJ1455" s="356">
        <v>0.92</v>
      </c>
      <c r="AK1455" s="169" t="s">
        <v>40</v>
      </c>
      <c r="AL1455" s="169" t="s">
        <v>40</v>
      </c>
      <c r="AM1455" s="169">
        <v>1</v>
      </c>
      <c r="AN1455" s="169">
        <v>1</v>
      </c>
      <c r="AO1455" s="168">
        <v>0.99</v>
      </c>
      <c r="AP1455" s="358" t="s">
        <v>40</v>
      </c>
      <c r="AQ1455" s="358" t="s">
        <v>40</v>
      </c>
      <c r="AR1455" s="358" t="s">
        <v>40</v>
      </c>
      <c r="AS1455" s="359">
        <v>1</v>
      </c>
      <c r="AT1455" s="364">
        <v>0.110069253262963</v>
      </c>
      <c r="AU1455" s="361" t="s">
        <v>40</v>
      </c>
      <c r="AV1455" s="362" t="s">
        <v>40</v>
      </c>
      <c r="AW1455" s="362" t="s">
        <v>40</v>
      </c>
      <c r="AX1455" s="362" t="s">
        <v>40</v>
      </c>
      <c r="AY1455" s="142"/>
      <c r="AZ1455" s="140"/>
    </row>
    <row r="1456" spans="1:52">
      <c r="A1456" s="138"/>
      <c r="B1456" s="142"/>
      <c r="C1456" s="172" t="s">
        <v>2706</v>
      </c>
      <c r="D1456" s="166" t="s">
        <v>235</v>
      </c>
      <c r="E1456" s="166" t="s">
        <v>2707</v>
      </c>
      <c r="F1456" s="167" t="s">
        <v>2762</v>
      </c>
      <c r="G1456" s="199" t="s">
        <v>2763</v>
      </c>
      <c r="H1456" s="199" t="s">
        <v>2763</v>
      </c>
      <c r="I1456" s="199" t="s">
        <v>2763</v>
      </c>
      <c r="J1456" s="199" t="s">
        <v>2763</v>
      </c>
      <c r="K1456" s="168">
        <v>0.9</v>
      </c>
      <c r="L1456" s="169" t="s">
        <v>40</v>
      </c>
      <c r="M1456" s="169" t="s">
        <v>40</v>
      </c>
      <c r="N1456" s="170" t="s">
        <v>40</v>
      </c>
      <c r="O1456" s="170" t="s">
        <v>40</v>
      </c>
      <c r="P1456" s="356">
        <v>0.9</v>
      </c>
      <c r="Q1456" s="357">
        <v>0</v>
      </c>
      <c r="R1456" s="169">
        <v>0</v>
      </c>
      <c r="S1456" s="169" t="s">
        <v>40</v>
      </c>
      <c r="T1456" s="169">
        <v>0</v>
      </c>
      <c r="U1456" s="356">
        <v>0.9</v>
      </c>
      <c r="V1456" s="169">
        <v>0.5</v>
      </c>
      <c r="W1456" s="169">
        <v>1</v>
      </c>
      <c r="X1456" s="169" t="s">
        <v>40</v>
      </c>
      <c r="Y1456" s="169">
        <v>0.857142857142857</v>
      </c>
      <c r="Z1456" s="356">
        <v>0.92</v>
      </c>
      <c r="AA1456" s="356" t="s">
        <v>40</v>
      </c>
      <c r="AB1456" s="356" t="s">
        <v>40</v>
      </c>
      <c r="AC1456" s="356" t="s">
        <v>40</v>
      </c>
      <c r="AD1456" s="356" t="s">
        <v>40</v>
      </c>
      <c r="AE1456" s="356">
        <v>0.92</v>
      </c>
      <c r="AF1456" s="169">
        <v>1</v>
      </c>
      <c r="AG1456" s="169">
        <v>1</v>
      </c>
      <c r="AH1456" s="169">
        <v>0.688888888888889</v>
      </c>
      <c r="AI1456" s="169">
        <v>0.981898780938308</v>
      </c>
      <c r="AJ1456" s="356">
        <v>0.92</v>
      </c>
      <c r="AK1456" s="169">
        <v>0.5</v>
      </c>
      <c r="AL1456" s="169">
        <v>1</v>
      </c>
      <c r="AM1456" s="169" t="s">
        <v>40</v>
      </c>
      <c r="AN1456" s="169">
        <v>0.875</v>
      </c>
      <c r="AO1456" s="168">
        <v>0.99</v>
      </c>
      <c r="AP1456" s="358" t="s">
        <v>40</v>
      </c>
      <c r="AQ1456" s="358" t="s">
        <v>40</v>
      </c>
      <c r="AR1456" s="358" t="s">
        <v>40</v>
      </c>
      <c r="AS1456" s="359">
        <v>1</v>
      </c>
      <c r="AT1456" s="364">
        <v>0.110069253262963</v>
      </c>
      <c r="AU1456" s="361" t="s">
        <v>40</v>
      </c>
      <c r="AV1456" s="362" t="s">
        <v>40</v>
      </c>
      <c r="AW1456" s="362" t="s">
        <v>40</v>
      </c>
      <c r="AX1456" s="362" t="s">
        <v>40</v>
      </c>
      <c r="AY1456" s="142"/>
      <c r="AZ1456" s="140"/>
    </row>
    <row r="1457" spans="1:52">
      <c r="A1457" s="138"/>
      <c r="B1457" s="142"/>
      <c r="C1457" s="172" t="s">
        <v>2706</v>
      </c>
      <c r="D1457" s="166" t="s">
        <v>235</v>
      </c>
      <c r="E1457" s="166" t="s">
        <v>2707</v>
      </c>
      <c r="F1457" s="167" t="s">
        <v>2764</v>
      </c>
      <c r="G1457" s="199" t="s">
        <v>2765</v>
      </c>
      <c r="H1457" s="199" t="s">
        <v>2765</v>
      </c>
      <c r="I1457" s="199" t="s">
        <v>2765</v>
      </c>
      <c r="J1457" s="199" t="s">
        <v>2765</v>
      </c>
      <c r="K1457" s="168">
        <v>0.9</v>
      </c>
      <c r="L1457" s="169" t="s">
        <v>40</v>
      </c>
      <c r="M1457" s="169" t="s">
        <v>40</v>
      </c>
      <c r="N1457" s="170" t="s">
        <v>40</v>
      </c>
      <c r="O1457" s="170" t="s">
        <v>40</v>
      </c>
      <c r="P1457" s="356">
        <v>0.9</v>
      </c>
      <c r="Q1457" s="357" t="s">
        <v>40</v>
      </c>
      <c r="R1457" s="169" t="s">
        <v>40</v>
      </c>
      <c r="S1457" s="169" t="s">
        <v>40</v>
      </c>
      <c r="T1457" s="169" t="s">
        <v>40</v>
      </c>
      <c r="U1457" s="356">
        <v>0.9</v>
      </c>
      <c r="V1457" s="169" t="s">
        <v>40</v>
      </c>
      <c r="W1457" s="169" t="s">
        <v>40</v>
      </c>
      <c r="X1457" s="169" t="s">
        <v>40</v>
      </c>
      <c r="Y1457" s="169" t="s">
        <v>40</v>
      </c>
      <c r="Z1457" s="356">
        <v>0.92</v>
      </c>
      <c r="AA1457" s="356" t="s">
        <v>40</v>
      </c>
      <c r="AB1457" s="356" t="s">
        <v>40</v>
      </c>
      <c r="AC1457" s="356" t="s">
        <v>40</v>
      </c>
      <c r="AD1457" s="356" t="s">
        <v>40</v>
      </c>
      <c r="AE1457" s="356">
        <v>0.92</v>
      </c>
      <c r="AF1457" s="169">
        <v>1</v>
      </c>
      <c r="AG1457" s="169">
        <v>1</v>
      </c>
      <c r="AH1457" s="169">
        <v>1</v>
      </c>
      <c r="AI1457" s="169">
        <v>0.998052580331061</v>
      </c>
      <c r="AJ1457" s="356">
        <v>0.92</v>
      </c>
      <c r="AK1457" s="169" t="s">
        <v>40</v>
      </c>
      <c r="AL1457" s="169" t="s">
        <v>40</v>
      </c>
      <c r="AM1457" s="169" t="s">
        <v>40</v>
      </c>
      <c r="AN1457" s="169" t="s">
        <v>40</v>
      </c>
      <c r="AO1457" s="168">
        <v>0.99</v>
      </c>
      <c r="AP1457" s="358" t="s">
        <v>40</v>
      </c>
      <c r="AQ1457" s="358" t="s">
        <v>40</v>
      </c>
      <c r="AR1457" s="358" t="s">
        <v>40</v>
      </c>
      <c r="AS1457" s="359">
        <v>1</v>
      </c>
      <c r="AT1457" s="364">
        <v>0.110069253262963</v>
      </c>
      <c r="AU1457" s="361" t="s">
        <v>40</v>
      </c>
      <c r="AV1457" s="362" t="s">
        <v>40</v>
      </c>
      <c r="AW1457" s="362" t="s">
        <v>40</v>
      </c>
      <c r="AX1457" s="362" t="s">
        <v>40</v>
      </c>
      <c r="AY1457" s="142"/>
      <c r="AZ1457" s="140"/>
    </row>
    <row r="1458" spans="1:52">
      <c r="A1458" s="138"/>
      <c r="B1458" s="142"/>
      <c r="C1458" s="172" t="s">
        <v>2706</v>
      </c>
      <c r="D1458" s="166" t="s">
        <v>235</v>
      </c>
      <c r="E1458" s="166" t="s">
        <v>2707</v>
      </c>
      <c r="F1458" s="167" t="s">
        <v>2766</v>
      </c>
      <c r="G1458" s="199" t="s">
        <v>2767</v>
      </c>
      <c r="H1458" s="199" t="s">
        <v>2767</v>
      </c>
      <c r="I1458" s="199" t="s">
        <v>2767</v>
      </c>
      <c r="J1458" s="199" t="s">
        <v>2767</v>
      </c>
      <c r="K1458" s="168">
        <v>0.9</v>
      </c>
      <c r="L1458" s="169" t="s">
        <v>40</v>
      </c>
      <c r="M1458" s="169" t="s">
        <v>40</v>
      </c>
      <c r="N1458" s="170" t="s">
        <v>40</v>
      </c>
      <c r="O1458" s="170" t="s">
        <v>40</v>
      </c>
      <c r="P1458" s="356">
        <v>0.9</v>
      </c>
      <c r="Q1458" s="357">
        <v>0</v>
      </c>
      <c r="R1458" s="169">
        <v>0</v>
      </c>
      <c r="S1458" s="169">
        <v>0</v>
      </c>
      <c r="T1458" s="169">
        <v>0</v>
      </c>
      <c r="U1458" s="356">
        <v>0.9</v>
      </c>
      <c r="V1458" s="169">
        <v>1</v>
      </c>
      <c r="W1458" s="169">
        <v>0.909090909090909</v>
      </c>
      <c r="X1458" s="169">
        <v>1</v>
      </c>
      <c r="Y1458" s="169">
        <v>0.974264705882353</v>
      </c>
      <c r="Z1458" s="356">
        <v>0.92</v>
      </c>
      <c r="AA1458" s="356">
        <v>1</v>
      </c>
      <c r="AB1458" s="356" t="s">
        <v>40</v>
      </c>
      <c r="AC1458" s="356" t="s">
        <v>40</v>
      </c>
      <c r="AD1458" s="356">
        <v>1</v>
      </c>
      <c r="AE1458" s="356">
        <v>0.92</v>
      </c>
      <c r="AF1458" s="169">
        <v>0.997390082312789</v>
      </c>
      <c r="AG1458" s="169">
        <v>0.995076663384442</v>
      </c>
      <c r="AH1458" s="169">
        <v>1</v>
      </c>
      <c r="AI1458" s="169">
        <v>0.983470644462796</v>
      </c>
      <c r="AJ1458" s="356">
        <v>0.92</v>
      </c>
      <c r="AK1458" s="169">
        <v>1</v>
      </c>
      <c r="AL1458" s="169">
        <v>0.944444444444444</v>
      </c>
      <c r="AM1458" s="169">
        <v>1</v>
      </c>
      <c r="AN1458" s="169">
        <v>0.985294117647059</v>
      </c>
      <c r="AO1458" s="168">
        <v>0.99</v>
      </c>
      <c r="AP1458" s="358">
        <v>1</v>
      </c>
      <c r="AQ1458" s="358">
        <v>1</v>
      </c>
      <c r="AR1458" s="358">
        <v>1</v>
      </c>
      <c r="AS1458" s="359">
        <v>1</v>
      </c>
      <c r="AT1458" s="364">
        <v>0.110069253262963</v>
      </c>
      <c r="AU1458" s="361" t="s">
        <v>40</v>
      </c>
      <c r="AV1458" s="362" t="s">
        <v>40</v>
      </c>
      <c r="AW1458" s="362" t="s">
        <v>40</v>
      </c>
      <c r="AX1458" s="362" t="s">
        <v>40</v>
      </c>
      <c r="AY1458" s="142"/>
      <c r="AZ1458" s="140"/>
    </row>
    <row r="1459" spans="1:52">
      <c r="A1459" s="138"/>
      <c r="B1459" s="142"/>
      <c r="C1459" s="172" t="s">
        <v>2706</v>
      </c>
      <c r="D1459" s="166" t="s">
        <v>235</v>
      </c>
      <c r="E1459" s="166" t="s">
        <v>2707</v>
      </c>
      <c r="F1459" s="167" t="s">
        <v>2768</v>
      </c>
      <c r="G1459" s="199" t="s">
        <v>2769</v>
      </c>
      <c r="H1459" s="199" t="s">
        <v>2769</v>
      </c>
      <c r="I1459" s="199" t="s">
        <v>2769</v>
      </c>
      <c r="J1459" s="199" t="s">
        <v>2769</v>
      </c>
      <c r="K1459" s="168">
        <v>0.9</v>
      </c>
      <c r="L1459" s="169" t="s">
        <v>40</v>
      </c>
      <c r="M1459" s="169" t="s">
        <v>40</v>
      </c>
      <c r="N1459" s="170" t="s">
        <v>40</v>
      </c>
      <c r="O1459" s="170" t="s">
        <v>40</v>
      </c>
      <c r="P1459" s="356">
        <v>0.9</v>
      </c>
      <c r="Q1459" s="357" t="s">
        <v>40</v>
      </c>
      <c r="R1459" s="169" t="s">
        <v>40</v>
      </c>
      <c r="S1459" s="169" t="s">
        <v>40</v>
      </c>
      <c r="T1459" s="169">
        <v>0</v>
      </c>
      <c r="U1459" s="356">
        <v>0.9</v>
      </c>
      <c r="V1459" s="169" t="s">
        <v>40</v>
      </c>
      <c r="W1459" s="169" t="s">
        <v>40</v>
      </c>
      <c r="X1459" s="169" t="s">
        <v>40</v>
      </c>
      <c r="Y1459" s="169">
        <v>1</v>
      </c>
      <c r="Z1459" s="356">
        <v>0.92</v>
      </c>
      <c r="AA1459" s="356" t="s">
        <v>40</v>
      </c>
      <c r="AB1459" s="356" t="s">
        <v>40</v>
      </c>
      <c r="AC1459" s="356" t="s">
        <v>40</v>
      </c>
      <c r="AD1459" s="356" t="s">
        <v>40</v>
      </c>
      <c r="AE1459" s="356">
        <v>0.92</v>
      </c>
      <c r="AF1459" s="169">
        <v>0.998201438848921</v>
      </c>
      <c r="AG1459" s="169">
        <v>0.998427672955975</v>
      </c>
      <c r="AH1459" s="169">
        <v>1</v>
      </c>
      <c r="AI1459" s="169">
        <v>0.99975457111302</v>
      </c>
      <c r="AJ1459" s="356">
        <v>0.92</v>
      </c>
      <c r="AK1459" s="169" t="s">
        <v>40</v>
      </c>
      <c r="AL1459" s="169" t="s">
        <v>40</v>
      </c>
      <c r="AM1459" s="169" t="s">
        <v>40</v>
      </c>
      <c r="AN1459" s="169">
        <v>1</v>
      </c>
      <c r="AO1459" s="168">
        <v>0.99</v>
      </c>
      <c r="AP1459" s="358" t="s">
        <v>40</v>
      </c>
      <c r="AQ1459" s="358" t="s">
        <v>40</v>
      </c>
      <c r="AR1459" s="358" t="s">
        <v>40</v>
      </c>
      <c r="AS1459" s="359">
        <v>1</v>
      </c>
      <c r="AT1459" s="364">
        <v>0.110069253262963</v>
      </c>
      <c r="AU1459" s="361" t="s">
        <v>40</v>
      </c>
      <c r="AV1459" s="362" t="s">
        <v>40</v>
      </c>
      <c r="AW1459" s="362" t="s">
        <v>40</v>
      </c>
      <c r="AX1459" s="362" t="s">
        <v>40</v>
      </c>
      <c r="AY1459" s="142"/>
      <c r="AZ1459" s="140"/>
    </row>
    <row r="1460" spans="1:52">
      <c r="A1460" s="138"/>
      <c r="B1460" s="142"/>
      <c r="C1460" s="172" t="s">
        <v>2706</v>
      </c>
      <c r="D1460" s="166" t="s">
        <v>235</v>
      </c>
      <c r="E1460" s="166" t="s">
        <v>2707</v>
      </c>
      <c r="F1460" s="167" t="s">
        <v>2770</v>
      </c>
      <c r="G1460" s="199" t="s">
        <v>2771</v>
      </c>
      <c r="H1460" s="199" t="s">
        <v>2771</v>
      </c>
      <c r="I1460" s="199" t="s">
        <v>2771</v>
      </c>
      <c r="J1460" s="199" t="s">
        <v>2771</v>
      </c>
      <c r="K1460" s="168">
        <v>0.9</v>
      </c>
      <c r="L1460" s="169" t="s">
        <v>40</v>
      </c>
      <c r="M1460" s="169" t="s">
        <v>40</v>
      </c>
      <c r="N1460" s="170" t="s">
        <v>40</v>
      </c>
      <c r="O1460" s="170" t="s">
        <v>40</v>
      </c>
      <c r="P1460" s="356">
        <v>0.9</v>
      </c>
      <c r="Q1460" s="357" t="s">
        <v>40</v>
      </c>
      <c r="R1460" s="169" t="s">
        <v>40</v>
      </c>
      <c r="S1460" s="169" t="s">
        <v>40</v>
      </c>
      <c r="T1460" s="169" t="s">
        <v>40</v>
      </c>
      <c r="U1460" s="356">
        <v>0.9</v>
      </c>
      <c r="V1460" s="169" t="s">
        <v>40</v>
      </c>
      <c r="W1460" s="169" t="s">
        <v>40</v>
      </c>
      <c r="X1460" s="169" t="s">
        <v>40</v>
      </c>
      <c r="Y1460" s="169" t="s">
        <v>40</v>
      </c>
      <c r="Z1460" s="356">
        <v>0.92</v>
      </c>
      <c r="AA1460" s="356" t="s">
        <v>40</v>
      </c>
      <c r="AB1460" s="356" t="s">
        <v>40</v>
      </c>
      <c r="AC1460" s="356" t="s">
        <v>40</v>
      </c>
      <c r="AD1460" s="356" t="s">
        <v>40</v>
      </c>
      <c r="AE1460" s="356">
        <v>0.92</v>
      </c>
      <c r="AF1460" s="169">
        <v>1</v>
      </c>
      <c r="AG1460" s="169">
        <v>0.997402597402597</v>
      </c>
      <c r="AH1460" s="169">
        <v>1</v>
      </c>
      <c r="AI1460" s="169">
        <v>0.97547317728749</v>
      </c>
      <c r="AJ1460" s="356">
        <v>0.92</v>
      </c>
      <c r="AK1460" s="169" t="s">
        <v>40</v>
      </c>
      <c r="AL1460" s="169" t="s">
        <v>40</v>
      </c>
      <c r="AM1460" s="169" t="s">
        <v>40</v>
      </c>
      <c r="AN1460" s="169" t="s">
        <v>40</v>
      </c>
      <c r="AO1460" s="168">
        <v>0.99</v>
      </c>
      <c r="AP1460" s="358" t="s">
        <v>40</v>
      </c>
      <c r="AQ1460" s="358" t="s">
        <v>40</v>
      </c>
      <c r="AR1460" s="358" t="s">
        <v>40</v>
      </c>
      <c r="AS1460" s="359" t="s">
        <v>40</v>
      </c>
      <c r="AT1460" s="364">
        <v>0.110069253262963</v>
      </c>
      <c r="AU1460" s="361" t="s">
        <v>40</v>
      </c>
      <c r="AV1460" s="362" t="s">
        <v>40</v>
      </c>
      <c r="AW1460" s="362" t="s">
        <v>40</v>
      </c>
      <c r="AX1460" s="362" t="s">
        <v>40</v>
      </c>
      <c r="AY1460" s="142"/>
      <c r="AZ1460" s="140"/>
    </row>
    <row r="1461" spans="1:52">
      <c r="A1461" s="138"/>
      <c r="B1461" s="142"/>
      <c r="C1461" s="172" t="s">
        <v>2706</v>
      </c>
      <c r="D1461" s="166" t="s">
        <v>235</v>
      </c>
      <c r="E1461" s="166" t="s">
        <v>2707</v>
      </c>
      <c r="F1461" s="167" t="s">
        <v>2772</v>
      </c>
      <c r="G1461" s="201" t="s">
        <v>2773</v>
      </c>
      <c r="H1461" s="201" t="s">
        <v>2773</v>
      </c>
      <c r="I1461" s="201" t="s">
        <v>2773</v>
      </c>
      <c r="J1461" s="201" t="s">
        <v>2773</v>
      </c>
      <c r="K1461" s="168">
        <v>0.9</v>
      </c>
      <c r="L1461" s="169" t="s">
        <v>40</v>
      </c>
      <c r="M1461" s="169" t="s">
        <v>40</v>
      </c>
      <c r="N1461" s="170" t="s">
        <v>40</v>
      </c>
      <c r="O1461" s="170" t="s">
        <v>40</v>
      </c>
      <c r="P1461" s="356">
        <v>0.9</v>
      </c>
      <c r="Q1461" s="357" t="s">
        <v>40</v>
      </c>
      <c r="R1461" s="169" t="s">
        <v>40</v>
      </c>
      <c r="S1461" s="169" t="s">
        <v>40</v>
      </c>
      <c r="T1461" s="169" t="s">
        <v>40</v>
      </c>
      <c r="U1461" s="356">
        <v>0.9</v>
      </c>
      <c r="V1461" s="169" t="s">
        <v>40</v>
      </c>
      <c r="W1461" s="169" t="s">
        <v>40</v>
      </c>
      <c r="X1461" s="169" t="s">
        <v>40</v>
      </c>
      <c r="Y1461" s="169" t="s">
        <v>40</v>
      </c>
      <c r="Z1461" s="356">
        <v>0.92</v>
      </c>
      <c r="AA1461" s="356" t="s">
        <v>40</v>
      </c>
      <c r="AB1461" s="356" t="s">
        <v>40</v>
      </c>
      <c r="AC1461" s="356" t="s">
        <v>40</v>
      </c>
      <c r="AD1461" s="356" t="s">
        <v>40</v>
      </c>
      <c r="AE1461" s="356">
        <v>0.92</v>
      </c>
      <c r="AF1461" s="169">
        <v>0.980722891566265</v>
      </c>
      <c r="AG1461" s="169">
        <v>0.964285714285714</v>
      </c>
      <c r="AH1461" s="169">
        <v>0.197969543147208</v>
      </c>
      <c r="AI1461" s="169">
        <v>0.941692857916983</v>
      </c>
      <c r="AJ1461" s="356">
        <v>0.92</v>
      </c>
      <c r="AK1461" s="169" t="s">
        <v>40</v>
      </c>
      <c r="AL1461" s="169" t="s">
        <v>40</v>
      </c>
      <c r="AM1461" s="169" t="s">
        <v>40</v>
      </c>
      <c r="AN1461" s="169" t="s">
        <v>40</v>
      </c>
      <c r="AO1461" s="168">
        <v>0.99</v>
      </c>
      <c r="AP1461" s="358">
        <v>1</v>
      </c>
      <c r="AQ1461" s="358">
        <v>1</v>
      </c>
      <c r="AR1461" s="358">
        <v>1</v>
      </c>
      <c r="AS1461" s="359">
        <v>1</v>
      </c>
      <c r="AT1461" s="364">
        <v>0.110069253262963</v>
      </c>
      <c r="AU1461" s="361" t="s">
        <v>40</v>
      </c>
      <c r="AV1461" s="362" t="s">
        <v>40</v>
      </c>
      <c r="AW1461" s="362" t="s">
        <v>40</v>
      </c>
      <c r="AX1461" s="362" t="s">
        <v>40</v>
      </c>
      <c r="AY1461" s="142"/>
      <c r="AZ1461" s="140"/>
    </row>
    <row r="1462" spans="1:52">
      <c r="A1462" s="138"/>
      <c r="B1462" s="142"/>
      <c r="C1462" s="172" t="s">
        <v>2706</v>
      </c>
      <c r="D1462" s="166" t="s">
        <v>235</v>
      </c>
      <c r="E1462" s="166" t="s">
        <v>2707</v>
      </c>
      <c r="F1462" s="167" t="s">
        <v>2774</v>
      </c>
      <c r="G1462" s="201" t="s">
        <v>2775</v>
      </c>
      <c r="H1462" s="201" t="s">
        <v>2775</v>
      </c>
      <c r="I1462" s="201" t="s">
        <v>2775</v>
      </c>
      <c r="J1462" s="201" t="s">
        <v>2775</v>
      </c>
      <c r="K1462" s="168">
        <v>0.9</v>
      </c>
      <c r="L1462" s="169" t="s">
        <v>40</v>
      </c>
      <c r="M1462" s="169" t="s">
        <v>40</v>
      </c>
      <c r="N1462" s="170" t="s">
        <v>40</v>
      </c>
      <c r="O1462" s="170" t="s">
        <v>40</v>
      </c>
      <c r="P1462" s="356">
        <v>0.9</v>
      </c>
      <c r="Q1462" s="357" t="s">
        <v>40</v>
      </c>
      <c r="R1462" s="169" t="s">
        <v>40</v>
      </c>
      <c r="S1462" s="169" t="s">
        <v>40</v>
      </c>
      <c r="T1462" s="169" t="s">
        <v>40</v>
      </c>
      <c r="U1462" s="356">
        <v>0.9</v>
      </c>
      <c r="V1462" s="169" t="s">
        <v>40</v>
      </c>
      <c r="W1462" s="169" t="s">
        <v>40</v>
      </c>
      <c r="X1462" s="169" t="s">
        <v>40</v>
      </c>
      <c r="Y1462" s="169" t="s">
        <v>40</v>
      </c>
      <c r="Z1462" s="356">
        <v>0.92</v>
      </c>
      <c r="AA1462" s="356" t="s">
        <v>40</v>
      </c>
      <c r="AB1462" s="356" t="s">
        <v>40</v>
      </c>
      <c r="AC1462" s="356" t="s">
        <v>40</v>
      </c>
      <c r="AD1462" s="356" t="s">
        <v>40</v>
      </c>
      <c r="AE1462" s="356">
        <v>0.92</v>
      </c>
      <c r="AF1462" s="169">
        <v>1</v>
      </c>
      <c r="AG1462" s="169">
        <v>1</v>
      </c>
      <c r="AH1462" s="169">
        <v>1</v>
      </c>
      <c r="AI1462" s="169">
        <v>0.993454752418896</v>
      </c>
      <c r="AJ1462" s="356">
        <v>0.92</v>
      </c>
      <c r="AK1462" s="169" t="s">
        <v>40</v>
      </c>
      <c r="AL1462" s="169" t="s">
        <v>40</v>
      </c>
      <c r="AM1462" s="169" t="s">
        <v>40</v>
      </c>
      <c r="AN1462" s="169" t="s">
        <v>40</v>
      </c>
      <c r="AO1462" s="168">
        <v>0.99</v>
      </c>
      <c r="AP1462" s="358">
        <v>1</v>
      </c>
      <c r="AQ1462" s="358">
        <v>1</v>
      </c>
      <c r="AR1462" s="358">
        <v>1</v>
      </c>
      <c r="AS1462" s="359">
        <v>1</v>
      </c>
      <c r="AT1462" s="364">
        <v>0.110069253262963</v>
      </c>
      <c r="AU1462" s="361" t="s">
        <v>40</v>
      </c>
      <c r="AV1462" s="362" t="s">
        <v>40</v>
      </c>
      <c r="AW1462" s="362" t="s">
        <v>40</v>
      </c>
      <c r="AX1462" s="362" t="s">
        <v>40</v>
      </c>
      <c r="AY1462" s="142"/>
      <c r="AZ1462" s="140"/>
    </row>
    <row r="1463" spans="1:52">
      <c r="A1463" s="138"/>
      <c r="B1463" s="142"/>
      <c r="C1463" s="172" t="s">
        <v>2706</v>
      </c>
      <c r="D1463" s="166" t="s">
        <v>235</v>
      </c>
      <c r="E1463" s="166" t="s">
        <v>2707</v>
      </c>
      <c r="F1463" s="167" t="s">
        <v>2776</v>
      </c>
      <c r="G1463" s="199" t="s">
        <v>2777</v>
      </c>
      <c r="H1463" s="199" t="s">
        <v>2777</v>
      </c>
      <c r="I1463" s="199" t="s">
        <v>2777</v>
      </c>
      <c r="J1463" s="199" t="s">
        <v>2777</v>
      </c>
      <c r="K1463" s="168">
        <v>0.9</v>
      </c>
      <c r="L1463" s="169" t="s">
        <v>40</v>
      </c>
      <c r="M1463" s="169" t="s">
        <v>40</v>
      </c>
      <c r="N1463" s="170" t="s">
        <v>40</v>
      </c>
      <c r="O1463" s="170" t="s">
        <v>40</v>
      </c>
      <c r="P1463" s="356">
        <v>0.9</v>
      </c>
      <c r="Q1463" s="357">
        <v>0</v>
      </c>
      <c r="R1463" s="169" t="s">
        <v>40</v>
      </c>
      <c r="S1463" s="169" t="s">
        <v>40</v>
      </c>
      <c r="T1463" s="169">
        <v>0</v>
      </c>
      <c r="U1463" s="356">
        <v>0.9</v>
      </c>
      <c r="V1463" s="169">
        <v>1</v>
      </c>
      <c r="W1463" s="169" t="s">
        <v>40</v>
      </c>
      <c r="X1463" s="169" t="s">
        <v>40</v>
      </c>
      <c r="Y1463" s="169">
        <v>1</v>
      </c>
      <c r="Z1463" s="356">
        <v>0.92</v>
      </c>
      <c r="AA1463" s="356" t="s">
        <v>40</v>
      </c>
      <c r="AB1463" s="356" t="s">
        <v>40</v>
      </c>
      <c r="AC1463" s="356" t="s">
        <v>40</v>
      </c>
      <c r="AD1463" s="356">
        <v>1</v>
      </c>
      <c r="AE1463" s="356">
        <v>0.92</v>
      </c>
      <c r="AF1463" s="169">
        <v>1</v>
      </c>
      <c r="AG1463" s="169">
        <v>1</v>
      </c>
      <c r="AH1463" s="169">
        <v>0.959322033898305</v>
      </c>
      <c r="AI1463" s="169">
        <v>0.991951124903026</v>
      </c>
      <c r="AJ1463" s="356">
        <v>0.92</v>
      </c>
      <c r="AK1463" s="169">
        <v>1</v>
      </c>
      <c r="AL1463" s="169">
        <v>1</v>
      </c>
      <c r="AM1463" s="169" t="s">
        <v>40</v>
      </c>
      <c r="AN1463" s="169">
        <v>1</v>
      </c>
      <c r="AO1463" s="168">
        <v>0.99</v>
      </c>
      <c r="AP1463" s="358">
        <v>1</v>
      </c>
      <c r="AQ1463" s="358">
        <v>1</v>
      </c>
      <c r="AR1463" s="358">
        <v>1</v>
      </c>
      <c r="AS1463" s="359">
        <v>1</v>
      </c>
      <c r="AT1463" s="364">
        <v>0.110069253262963</v>
      </c>
      <c r="AU1463" s="361" t="s">
        <v>40</v>
      </c>
      <c r="AV1463" s="362" t="s">
        <v>40</v>
      </c>
      <c r="AW1463" s="362" t="s">
        <v>40</v>
      </c>
      <c r="AX1463" s="362" t="s">
        <v>40</v>
      </c>
      <c r="AY1463" s="142"/>
      <c r="AZ1463" s="140"/>
    </row>
    <row r="1464" spans="1:52">
      <c r="A1464" s="138"/>
      <c r="B1464" s="142"/>
      <c r="C1464" s="172" t="s">
        <v>2706</v>
      </c>
      <c r="D1464" s="166" t="s">
        <v>26</v>
      </c>
      <c r="E1464" s="166" t="s">
        <v>2707</v>
      </c>
      <c r="F1464" s="167" t="s">
        <v>2778</v>
      </c>
      <c r="G1464" s="178" t="s">
        <v>2779</v>
      </c>
      <c r="H1464" s="178" t="s">
        <v>2779</v>
      </c>
      <c r="I1464" s="178" t="s">
        <v>2779</v>
      </c>
      <c r="J1464" s="178" t="s">
        <v>2779</v>
      </c>
      <c r="K1464" s="168">
        <v>0.9</v>
      </c>
      <c r="L1464" s="169">
        <v>1</v>
      </c>
      <c r="M1464" s="169">
        <v>1</v>
      </c>
      <c r="N1464" s="170">
        <v>1</v>
      </c>
      <c r="O1464" s="170">
        <v>1</v>
      </c>
      <c r="P1464" s="356">
        <v>0.9</v>
      </c>
      <c r="Q1464" s="357">
        <v>1</v>
      </c>
      <c r="R1464" s="169">
        <v>0.996560619088564</v>
      </c>
      <c r="S1464" s="169">
        <v>0.99922480620155</v>
      </c>
      <c r="T1464" s="169">
        <v>0.990409613495869</v>
      </c>
      <c r="U1464" s="356">
        <v>0.9</v>
      </c>
      <c r="V1464" s="169">
        <v>0.934959349593496</v>
      </c>
      <c r="W1464" s="169">
        <v>0.960447119518487</v>
      </c>
      <c r="X1464" s="169">
        <v>0.958914728682171</v>
      </c>
      <c r="Y1464" s="169">
        <v>0.947917268473049</v>
      </c>
      <c r="Z1464" s="356">
        <v>0.92</v>
      </c>
      <c r="AA1464" s="356" t="s">
        <v>40</v>
      </c>
      <c r="AB1464" s="356" t="s">
        <v>40</v>
      </c>
      <c r="AC1464" s="356" t="s">
        <v>40</v>
      </c>
      <c r="AD1464" s="356" t="s">
        <v>40</v>
      </c>
      <c r="AE1464" s="356">
        <v>0.92</v>
      </c>
      <c r="AF1464" s="169">
        <v>1</v>
      </c>
      <c r="AG1464" s="169">
        <v>1</v>
      </c>
      <c r="AH1464" s="169">
        <v>1</v>
      </c>
      <c r="AI1464" s="169">
        <v>0.99112426035503</v>
      </c>
      <c r="AJ1464" s="356">
        <v>0.92</v>
      </c>
      <c r="AK1464" s="169">
        <v>0.962059620596206</v>
      </c>
      <c r="AL1464" s="169">
        <v>0.986242476354256</v>
      </c>
      <c r="AM1464" s="169">
        <v>0.986821705426357</v>
      </c>
      <c r="AN1464" s="169">
        <v>0.988214223814201</v>
      </c>
      <c r="AO1464" s="168">
        <v>0.99</v>
      </c>
      <c r="AP1464" s="358">
        <v>1</v>
      </c>
      <c r="AQ1464" s="358">
        <v>1</v>
      </c>
      <c r="AR1464" s="358">
        <v>1</v>
      </c>
      <c r="AS1464" s="359">
        <v>1</v>
      </c>
      <c r="AT1464" s="364">
        <v>0.110069253262963</v>
      </c>
      <c r="AU1464" s="361">
        <v>0.6</v>
      </c>
      <c r="AV1464" s="362">
        <v>0</v>
      </c>
      <c r="AW1464" s="362">
        <v>0.125</v>
      </c>
      <c r="AX1464" s="362">
        <v>0.0719424460431655</v>
      </c>
      <c r="AY1464" s="142"/>
      <c r="AZ1464" s="140"/>
    </row>
    <row r="1465" spans="1:52">
      <c r="A1465" s="138"/>
      <c r="B1465" s="142"/>
      <c r="C1465" s="172" t="s">
        <v>2706</v>
      </c>
      <c r="D1465" s="166" t="s">
        <v>26</v>
      </c>
      <c r="E1465" s="166" t="s">
        <v>2707</v>
      </c>
      <c r="F1465" s="167" t="s">
        <v>2780</v>
      </c>
      <c r="G1465" s="178" t="s">
        <v>2781</v>
      </c>
      <c r="H1465" s="178" t="s">
        <v>2781</v>
      </c>
      <c r="I1465" s="178" t="s">
        <v>2781</v>
      </c>
      <c r="J1465" s="178" t="s">
        <v>2781</v>
      </c>
      <c r="K1465" s="168">
        <v>0.9</v>
      </c>
      <c r="L1465" s="169">
        <v>1</v>
      </c>
      <c r="M1465" s="169">
        <v>1</v>
      </c>
      <c r="N1465" s="170">
        <v>1</v>
      </c>
      <c r="O1465" s="170">
        <v>0.980276134122288</v>
      </c>
      <c r="P1465" s="356">
        <v>0.9</v>
      </c>
      <c r="Q1465" s="357">
        <v>0.999275362318841</v>
      </c>
      <c r="R1465" s="169">
        <v>0.99743964886613</v>
      </c>
      <c r="S1465" s="169">
        <v>0.996834329933169</v>
      </c>
      <c r="T1465" s="169">
        <v>0.998377112651566</v>
      </c>
      <c r="U1465" s="356">
        <v>0.9</v>
      </c>
      <c r="V1465" s="169">
        <v>0.955797101449275</v>
      </c>
      <c r="W1465" s="169">
        <v>0.972567666422824</v>
      </c>
      <c r="X1465" s="169">
        <v>0.950756243404854</v>
      </c>
      <c r="Y1465" s="169">
        <v>0.961050703637586</v>
      </c>
      <c r="Z1465" s="356">
        <v>0.92</v>
      </c>
      <c r="AA1465" s="356" t="s">
        <v>40</v>
      </c>
      <c r="AB1465" s="356" t="s">
        <v>40</v>
      </c>
      <c r="AC1465" s="356" t="s">
        <v>40</v>
      </c>
      <c r="AD1465" s="356" t="s">
        <v>40</v>
      </c>
      <c r="AE1465" s="356">
        <v>0.92</v>
      </c>
      <c r="AF1465" s="169">
        <v>0.939393939393939</v>
      </c>
      <c r="AG1465" s="169">
        <v>0.88</v>
      </c>
      <c r="AH1465" s="169">
        <v>0.923076923076923</v>
      </c>
      <c r="AI1465" s="169">
        <v>0.90381679389313</v>
      </c>
      <c r="AJ1465" s="356">
        <v>0.92</v>
      </c>
      <c r="AK1465" s="169">
        <v>0.976086956521739</v>
      </c>
      <c r="AL1465" s="169">
        <v>0.979882955376737</v>
      </c>
      <c r="AM1465" s="169">
        <v>0.985226873021456</v>
      </c>
      <c r="AN1465" s="169">
        <v>0.986680731690353</v>
      </c>
      <c r="AO1465" s="168">
        <v>0.99</v>
      </c>
      <c r="AP1465" s="358">
        <v>1</v>
      </c>
      <c r="AQ1465" s="358">
        <v>1</v>
      </c>
      <c r="AR1465" s="358" t="s">
        <v>40</v>
      </c>
      <c r="AS1465" s="359">
        <v>1</v>
      </c>
      <c r="AT1465" s="364">
        <v>0.110069253262963</v>
      </c>
      <c r="AU1465" s="361">
        <v>0.142857142857143</v>
      </c>
      <c r="AV1465" s="362">
        <v>0.181818181818182</v>
      </c>
      <c r="AW1465" s="362">
        <v>0</v>
      </c>
      <c r="AX1465" s="362">
        <v>0.033175355450237</v>
      </c>
      <c r="AY1465" s="142"/>
      <c r="AZ1465" s="140"/>
    </row>
    <row r="1466" spans="1:52">
      <c r="A1466" s="138"/>
      <c r="B1466" s="142"/>
      <c r="C1466" s="172" t="s">
        <v>2706</v>
      </c>
      <c r="D1466" s="166" t="s">
        <v>1663</v>
      </c>
      <c r="E1466" s="166" t="s">
        <v>2707</v>
      </c>
      <c r="F1466" s="167" t="s">
        <v>2782</v>
      </c>
      <c r="G1466" s="178" t="s">
        <v>2782</v>
      </c>
      <c r="H1466" s="178" t="s">
        <v>2782</v>
      </c>
      <c r="I1466" s="178" t="s">
        <v>2782</v>
      </c>
      <c r="J1466" s="178" t="s">
        <v>2782</v>
      </c>
      <c r="K1466" s="168">
        <v>0.9</v>
      </c>
      <c r="L1466" s="169" t="s">
        <v>40</v>
      </c>
      <c r="M1466" s="169" t="s">
        <v>40</v>
      </c>
      <c r="N1466" s="170" t="s">
        <v>40</v>
      </c>
      <c r="O1466" s="170" t="s">
        <v>40</v>
      </c>
      <c r="P1466" s="356">
        <v>0.9</v>
      </c>
      <c r="Q1466" s="357" t="s">
        <v>40</v>
      </c>
      <c r="R1466" s="169" t="s">
        <v>40</v>
      </c>
      <c r="S1466" s="169" t="s">
        <v>40</v>
      </c>
      <c r="T1466" s="169" t="s">
        <v>40</v>
      </c>
      <c r="U1466" s="356">
        <v>0.9</v>
      </c>
      <c r="V1466" s="169" t="s">
        <v>40</v>
      </c>
      <c r="W1466" s="169" t="s">
        <v>40</v>
      </c>
      <c r="X1466" s="169" t="s">
        <v>40</v>
      </c>
      <c r="Y1466" s="169" t="s">
        <v>40</v>
      </c>
      <c r="Z1466" s="356">
        <v>0.92</v>
      </c>
      <c r="AA1466" s="356" t="s">
        <v>40</v>
      </c>
      <c r="AB1466" s="356" t="s">
        <v>40</v>
      </c>
      <c r="AC1466" s="356" t="s">
        <v>40</v>
      </c>
      <c r="AD1466" s="356" t="s">
        <v>40</v>
      </c>
      <c r="AE1466" s="356">
        <v>0.92</v>
      </c>
      <c r="AF1466" s="169" t="s">
        <v>40</v>
      </c>
      <c r="AG1466" s="169" t="s">
        <v>40</v>
      </c>
      <c r="AH1466" s="169" t="s">
        <v>40</v>
      </c>
      <c r="AI1466" s="169" t="s">
        <v>40</v>
      </c>
      <c r="AJ1466" s="356">
        <v>0.92</v>
      </c>
      <c r="AK1466" s="169" t="s">
        <v>40</v>
      </c>
      <c r="AL1466" s="169" t="s">
        <v>40</v>
      </c>
      <c r="AM1466" s="169" t="s">
        <v>40</v>
      </c>
      <c r="AN1466" s="169" t="s">
        <v>40</v>
      </c>
      <c r="AO1466" s="168">
        <v>0.99</v>
      </c>
      <c r="AP1466" s="358" t="s">
        <v>40</v>
      </c>
      <c r="AQ1466" s="358" t="s">
        <v>40</v>
      </c>
      <c r="AR1466" s="358" t="s">
        <v>40</v>
      </c>
      <c r="AS1466" s="359" t="s">
        <v>40</v>
      </c>
      <c r="AT1466" s="364">
        <v>0.110069253262963</v>
      </c>
      <c r="AU1466" s="361" t="s">
        <v>40</v>
      </c>
      <c r="AV1466" s="362" t="s">
        <v>40</v>
      </c>
      <c r="AW1466" s="362" t="s">
        <v>40</v>
      </c>
      <c r="AX1466" s="362" t="s">
        <v>40</v>
      </c>
      <c r="AY1466" s="142"/>
      <c r="AZ1466" s="140"/>
    </row>
    <row r="1467" spans="1:52">
      <c r="A1467" s="138"/>
      <c r="B1467" s="142"/>
      <c r="C1467" s="172" t="s">
        <v>2706</v>
      </c>
      <c r="D1467" s="166" t="s">
        <v>26</v>
      </c>
      <c r="E1467" s="166" t="s">
        <v>2707</v>
      </c>
      <c r="F1467" s="167" t="s">
        <v>2783</v>
      </c>
      <c r="G1467" s="178" t="s">
        <v>2784</v>
      </c>
      <c r="H1467" s="178" t="s">
        <v>2784</v>
      </c>
      <c r="I1467" s="178" t="s">
        <v>2784</v>
      </c>
      <c r="J1467" s="178" t="s">
        <v>2784</v>
      </c>
      <c r="K1467" s="168">
        <v>0.9</v>
      </c>
      <c r="L1467" s="169" t="s">
        <v>40</v>
      </c>
      <c r="M1467" s="169">
        <v>1</v>
      </c>
      <c r="N1467" s="170">
        <v>1</v>
      </c>
      <c r="O1467" s="170">
        <v>0.962162162162162</v>
      </c>
      <c r="P1467" s="356">
        <v>0.9</v>
      </c>
      <c r="Q1467" s="357">
        <v>1</v>
      </c>
      <c r="R1467" s="169">
        <v>1</v>
      </c>
      <c r="S1467" s="169">
        <v>1</v>
      </c>
      <c r="T1467" s="169">
        <v>0.907383795062015</v>
      </c>
      <c r="U1467" s="356">
        <v>0.9</v>
      </c>
      <c r="V1467" s="169">
        <v>0.9</v>
      </c>
      <c r="W1467" s="169">
        <v>1</v>
      </c>
      <c r="X1467" s="169">
        <v>0.925675675675676</v>
      </c>
      <c r="Y1467" s="169">
        <v>0.736177118349368</v>
      </c>
      <c r="Z1467" s="356">
        <v>0.92</v>
      </c>
      <c r="AA1467" s="356" t="s">
        <v>40</v>
      </c>
      <c r="AB1467" s="356" t="s">
        <v>40</v>
      </c>
      <c r="AC1467" s="356" t="s">
        <v>40</v>
      </c>
      <c r="AD1467" s="356" t="s">
        <v>40</v>
      </c>
      <c r="AE1467" s="356">
        <v>0.92</v>
      </c>
      <c r="AF1467" s="169">
        <v>0</v>
      </c>
      <c r="AG1467" s="169">
        <v>0.833333333333333</v>
      </c>
      <c r="AH1467" s="169" t="s">
        <v>40</v>
      </c>
      <c r="AI1467" s="169">
        <v>0.98936170212766</v>
      </c>
      <c r="AJ1467" s="356">
        <v>0.92</v>
      </c>
      <c r="AK1467" s="169">
        <v>0.9</v>
      </c>
      <c r="AL1467" s="169">
        <v>1</v>
      </c>
      <c r="AM1467" s="169">
        <v>0.939189189189189</v>
      </c>
      <c r="AN1467" s="169">
        <v>0.819860905255957</v>
      </c>
      <c r="AO1467" s="168">
        <v>0.99</v>
      </c>
      <c r="AP1467" s="358" t="s">
        <v>40</v>
      </c>
      <c r="AQ1467" s="358">
        <v>1</v>
      </c>
      <c r="AR1467" s="358" t="s">
        <v>40</v>
      </c>
      <c r="AS1467" s="359">
        <v>1</v>
      </c>
      <c r="AT1467" s="364">
        <v>0.110069253262963</v>
      </c>
      <c r="AU1467" s="361">
        <v>0</v>
      </c>
      <c r="AV1467" s="362">
        <v>0.666666666666667</v>
      </c>
      <c r="AW1467" s="362">
        <v>0.0483870967741935</v>
      </c>
      <c r="AX1467" s="362">
        <v>0.0894736842105263</v>
      </c>
      <c r="AY1467" s="142"/>
      <c r="AZ1467" s="140"/>
    </row>
    <row r="1468" spans="1:52">
      <c r="A1468" s="138"/>
      <c r="B1468" s="142"/>
      <c r="C1468" s="172" t="s">
        <v>2706</v>
      </c>
      <c r="D1468" s="166" t="s">
        <v>26</v>
      </c>
      <c r="E1468" s="166" t="s">
        <v>2707</v>
      </c>
      <c r="F1468" s="167" t="s">
        <v>2785</v>
      </c>
      <c r="G1468" s="178" t="s">
        <v>2786</v>
      </c>
      <c r="H1468" s="178" t="s">
        <v>2786</v>
      </c>
      <c r="I1468" s="178" t="s">
        <v>2786</v>
      </c>
      <c r="J1468" s="178" t="s">
        <v>2786</v>
      </c>
      <c r="K1468" s="168">
        <v>0.9</v>
      </c>
      <c r="L1468" s="169">
        <v>1</v>
      </c>
      <c r="M1468" s="169">
        <v>1</v>
      </c>
      <c r="N1468" s="170">
        <v>1</v>
      </c>
      <c r="O1468" s="170">
        <v>0.946601941747573</v>
      </c>
      <c r="P1468" s="356">
        <v>0.9</v>
      </c>
      <c r="Q1468" s="357" t="s">
        <v>40</v>
      </c>
      <c r="R1468" s="169" t="s">
        <v>40</v>
      </c>
      <c r="S1468" s="169" t="s">
        <v>40</v>
      </c>
      <c r="T1468" s="169" t="s">
        <v>40</v>
      </c>
      <c r="U1468" s="356">
        <v>0.9</v>
      </c>
      <c r="V1468" s="169" t="s">
        <v>40</v>
      </c>
      <c r="W1468" s="169" t="s">
        <v>40</v>
      </c>
      <c r="X1468" s="169" t="s">
        <v>40</v>
      </c>
      <c r="Y1468" s="169" t="s">
        <v>40</v>
      </c>
      <c r="Z1468" s="356">
        <v>0.92</v>
      </c>
      <c r="AA1468" s="356" t="s">
        <v>40</v>
      </c>
      <c r="AB1468" s="356" t="s">
        <v>40</v>
      </c>
      <c r="AC1468" s="356" t="s">
        <v>40</v>
      </c>
      <c r="AD1468" s="356" t="s">
        <v>40</v>
      </c>
      <c r="AE1468" s="356">
        <v>0.92</v>
      </c>
      <c r="AF1468" s="169" t="s">
        <v>40</v>
      </c>
      <c r="AG1468" s="169">
        <v>0</v>
      </c>
      <c r="AH1468" s="169">
        <v>0</v>
      </c>
      <c r="AI1468" s="169">
        <v>0.0597014925373134</v>
      </c>
      <c r="AJ1468" s="356">
        <v>0.92</v>
      </c>
      <c r="AK1468" s="169">
        <v>0.878718535469107</v>
      </c>
      <c r="AL1468" s="169">
        <v>0.842572062084257</v>
      </c>
      <c r="AM1468" s="169">
        <v>0.916666666666667</v>
      </c>
      <c r="AN1468" s="169">
        <v>0.898909090909091</v>
      </c>
      <c r="AO1468" s="168">
        <v>0.99</v>
      </c>
      <c r="AP1468" s="358" t="s">
        <v>40</v>
      </c>
      <c r="AQ1468" s="358" t="s">
        <v>40</v>
      </c>
      <c r="AR1468" s="358" t="s">
        <v>40</v>
      </c>
      <c r="AS1468" s="359">
        <v>1</v>
      </c>
      <c r="AT1468" s="364">
        <v>0.110069253262963</v>
      </c>
      <c r="AU1468" s="361">
        <v>0.142857142857143</v>
      </c>
      <c r="AV1468" s="362">
        <v>0</v>
      </c>
      <c r="AW1468" s="362">
        <v>-0.142857142857143</v>
      </c>
      <c r="AX1468" s="362">
        <v>0.0557620817843866</v>
      </c>
      <c r="AY1468" s="142"/>
      <c r="AZ1468" s="140"/>
    </row>
    <row r="1469" spans="1:52">
      <c r="A1469" s="138"/>
      <c r="B1469" s="142"/>
      <c r="C1469" s="172" t="s">
        <v>2706</v>
      </c>
      <c r="D1469" s="166" t="s">
        <v>26</v>
      </c>
      <c r="E1469" s="166" t="s">
        <v>2707</v>
      </c>
      <c r="F1469" s="167" t="s">
        <v>2787</v>
      </c>
      <c r="G1469" s="178" t="s">
        <v>2788</v>
      </c>
      <c r="H1469" s="178" t="s">
        <v>2788</v>
      </c>
      <c r="I1469" s="178" t="s">
        <v>2788</v>
      </c>
      <c r="J1469" s="178" t="s">
        <v>2788</v>
      </c>
      <c r="K1469" s="168">
        <v>0.9</v>
      </c>
      <c r="L1469" s="169">
        <v>0.851851851851852</v>
      </c>
      <c r="M1469" s="169">
        <v>0.703703703703704</v>
      </c>
      <c r="N1469" s="170">
        <v>0.758620689655172</v>
      </c>
      <c r="O1469" s="170">
        <v>0.688279301745636</v>
      </c>
      <c r="P1469" s="356">
        <v>0.9</v>
      </c>
      <c r="Q1469" s="357">
        <v>0.557358701734751</v>
      </c>
      <c r="R1469" s="169">
        <v>0.74581166955517</v>
      </c>
      <c r="S1469" s="169">
        <v>0.614807403701851</v>
      </c>
      <c r="T1469" s="169">
        <v>0.651006243242301</v>
      </c>
      <c r="U1469" s="356">
        <v>0.9</v>
      </c>
      <c r="V1469" s="169">
        <v>0.439843312814773</v>
      </c>
      <c r="W1469" s="169">
        <v>0.624494511842865</v>
      </c>
      <c r="X1469" s="169">
        <v>0.515257628814407</v>
      </c>
      <c r="Y1469" s="169">
        <v>0.517090439817237</v>
      </c>
      <c r="Z1469" s="356">
        <v>0.92</v>
      </c>
      <c r="AA1469" s="356" t="s">
        <v>40</v>
      </c>
      <c r="AB1469" s="356" t="s">
        <v>40</v>
      </c>
      <c r="AC1469" s="356" t="s">
        <v>40</v>
      </c>
      <c r="AD1469" s="356" t="s">
        <v>40</v>
      </c>
      <c r="AE1469" s="356">
        <v>0.92</v>
      </c>
      <c r="AF1469" s="169">
        <v>1</v>
      </c>
      <c r="AG1469" s="169">
        <v>0.96</v>
      </c>
      <c r="AH1469" s="169">
        <v>1</v>
      </c>
      <c r="AI1469" s="169">
        <v>0.990338164251208</v>
      </c>
      <c r="AJ1469" s="356">
        <v>0.92</v>
      </c>
      <c r="AK1469" s="169">
        <v>0.734191382204813</v>
      </c>
      <c r="AL1469" s="169">
        <v>0.807625649913345</v>
      </c>
      <c r="AM1469" s="169">
        <v>0.75487743871936</v>
      </c>
      <c r="AN1469" s="169">
        <v>0.824788113424715</v>
      </c>
      <c r="AO1469" s="168">
        <v>0.99</v>
      </c>
      <c r="AP1469" s="358">
        <v>1</v>
      </c>
      <c r="AQ1469" s="358">
        <v>1</v>
      </c>
      <c r="AR1469" s="358">
        <v>1</v>
      </c>
      <c r="AS1469" s="359">
        <v>1</v>
      </c>
      <c r="AT1469" s="364">
        <v>0.110069253262963</v>
      </c>
      <c r="AU1469" s="361">
        <v>0.291666666666667</v>
      </c>
      <c r="AV1469" s="362">
        <v>0.115384615384615</v>
      </c>
      <c r="AW1469" s="362">
        <v>-0.03125</v>
      </c>
      <c r="AX1469" s="362">
        <v>0.0727040816326531</v>
      </c>
      <c r="AY1469" s="142"/>
      <c r="AZ1469" s="140"/>
    </row>
    <row r="1470" spans="1:52">
      <c r="A1470" s="138"/>
      <c r="B1470" s="142"/>
      <c r="C1470" s="172" t="s">
        <v>2706</v>
      </c>
      <c r="D1470" s="166" t="s">
        <v>26</v>
      </c>
      <c r="E1470" s="166" t="s">
        <v>2707</v>
      </c>
      <c r="F1470" s="167" t="s">
        <v>2789</v>
      </c>
      <c r="G1470" s="178" t="s">
        <v>2790</v>
      </c>
      <c r="H1470" s="178" t="s">
        <v>2790</v>
      </c>
      <c r="I1470" s="178" t="s">
        <v>2790</v>
      </c>
      <c r="J1470" s="178" t="s">
        <v>2790</v>
      </c>
      <c r="K1470" s="168">
        <v>0.9</v>
      </c>
      <c r="L1470" s="169">
        <v>0.692307692307692</v>
      </c>
      <c r="M1470" s="169">
        <v>0.714285714285714</v>
      </c>
      <c r="N1470" s="170">
        <v>0.769230769230769</v>
      </c>
      <c r="O1470" s="170">
        <v>0.714640198511166</v>
      </c>
      <c r="P1470" s="356">
        <v>0.9</v>
      </c>
      <c r="Q1470" s="357">
        <v>0.456842105263158</v>
      </c>
      <c r="R1470" s="169">
        <v>0.777777777777778</v>
      </c>
      <c r="S1470" s="169">
        <v>0.97568710359408</v>
      </c>
      <c r="T1470" s="169">
        <v>0.919725759059745</v>
      </c>
      <c r="U1470" s="356">
        <v>0.9</v>
      </c>
      <c r="V1470" s="169">
        <v>0.334736842105263</v>
      </c>
      <c r="W1470" s="169">
        <v>0.746478873239437</v>
      </c>
      <c r="X1470" s="169">
        <v>0.697674418604651</v>
      </c>
      <c r="Y1470" s="169">
        <v>0.841802154750245</v>
      </c>
      <c r="Z1470" s="356">
        <v>0.92</v>
      </c>
      <c r="AA1470" s="356" t="s">
        <v>40</v>
      </c>
      <c r="AB1470" s="356" t="s">
        <v>40</v>
      </c>
      <c r="AC1470" s="356" t="s">
        <v>40</v>
      </c>
      <c r="AD1470" s="356" t="s">
        <v>40</v>
      </c>
      <c r="AE1470" s="356">
        <v>0.92</v>
      </c>
      <c r="AF1470" s="169">
        <v>0</v>
      </c>
      <c r="AG1470" s="169">
        <v>0</v>
      </c>
      <c r="AH1470" s="169">
        <v>0.75</v>
      </c>
      <c r="AI1470" s="169">
        <v>0.138211382113821</v>
      </c>
      <c r="AJ1470" s="356">
        <v>0.92</v>
      </c>
      <c r="AK1470" s="169">
        <v>0.531578947368421</v>
      </c>
      <c r="AL1470" s="169">
        <v>0.846635367762128</v>
      </c>
      <c r="AM1470" s="169">
        <v>0.818181818181818</v>
      </c>
      <c r="AN1470" s="169">
        <v>0.912144702842377</v>
      </c>
      <c r="AO1470" s="168">
        <v>0.99</v>
      </c>
      <c r="AP1470" s="358" t="s">
        <v>40</v>
      </c>
      <c r="AQ1470" s="358">
        <v>1</v>
      </c>
      <c r="AR1470" s="358">
        <v>1</v>
      </c>
      <c r="AS1470" s="359">
        <v>1</v>
      </c>
      <c r="AT1470" s="364">
        <v>0.110069253262963</v>
      </c>
      <c r="AU1470" s="361">
        <v>0.318181818181818</v>
      </c>
      <c r="AV1470" s="362">
        <v>-0.0384615384615385</v>
      </c>
      <c r="AW1470" s="362">
        <v>0.0769230769230769</v>
      </c>
      <c r="AX1470" s="362">
        <v>0.0762942779291553</v>
      </c>
      <c r="AY1470" s="142"/>
      <c r="AZ1470" s="140"/>
    </row>
    <row r="1471" spans="1:52">
      <c r="A1471" s="138"/>
      <c r="B1471" s="142"/>
      <c r="C1471" s="172" t="s">
        <v>2706</v>
      </c>
      <c r="D1471" s="166" t="s">
        <v>26</v>
      </c>
      <c r="E1471" s="166" t="s">
        <v>2707</v>
      </c>
      <c r="F1471" s="167" t="s">
        <v>2791</v>
      </c>
      <c r="G1471" s="178" t="s">
        <v>2792</v>
      </c>
      <c r="H1471" s="178" t="s">
        <v>2792</v>
      </c>
      <c r="I1471" s="178" t="s">
        <v>2792</v>
      </c>
      <c r="J1471" s="178" t="s">
        <v>2792</v>
      </c>
      <c r="K1471" s="168">
        <v>0.9</v>
      </c>
      <c r="L1471" s="169">
        <v>0.875</v>
      </c>
      <c r="M1471" s="169">
        <v>1</v>
      </c>
      <c r="N1471" s="170">
        <v>1</v>
      </c>
      <c r="O1471" s="170">
        <v>0.968619246861925</v>
      </c>
      <c r="P1471" s="356">
        <v>0.9</v>
      </c>
      <c r="Q1471" s="357">
        <v>0.981818181818182</v>
      </c>
      <c r="R1471" s="169">
        <v>0.986318407960199</v>
      </c>
      <c r="S1471" s="169">
        <v>0.981778425655977</v>
      </c>
      <c r="T1471" s="169">
        <v>0.973232669869595</v>
      </c>
      <c r="U1471" s="356">
        <v>0.9</v>
      </c>
      <c r="V1471" s="169">
        <v>0.481422924901186</v>
      </c>
      <c r="W1471" s="169">
        <v>0.473880597014925</v>
      </c>
      <c r="X1471" s="169">
        <v>0.467930029154519</v>
      </c>
      <c r="Y1471" s="169">
        <v>0.52117696548365</v>
      </c>
      <c r="Z1471" s="356">
        <v>0.92</v>
      </c>
      <c r="AA1471" s="356" t="s">
        <v>40</v>
      </c>
      <c r="AB1471" s="356" t="s">
        <v>40</v>
      </c>
      <c r="AC1471" s="356" t="s">
        <v>40</v>
      </c>
      <c r="AD1471" s="356" t="s">
        <v>40</v>
      </c>
      <c r="AE1471" s="356">
        <v>0.92</v>
      </c>
      <c r="AF1471" s="169">
        <v>1</v>
      </c>
      <c r="AG1471" s="169">
        <v>0.962264150943396</v>
      </c>
      <c r="AH1471" s="169">
        <v>0.8</v>
      </c>
      <c r="AI1471" s="169">
        <v>0.947780678851175</v>
      </c>
      <c r="AJ1471" s="356">
        <v>0.92</v>
      </c>
      <c r="AK1471" s="169">
        <v>0.921739130434783</v>
      </c>
      <c r="AL1471" s="169">
        <v>0.92910447761194</v>
      </c>
      <c r="AM1471" s="169">
        <v>0.897959183673469</v>
      </c>
      <c r="AN1471" s="169">
        <v>0.925432284632586</v>
      </c>
      <c r="AO1471" s="168">
        <v>0.99</v>
      </c>
      <c r="AP1471" s="358">
        <v>1</v>
      </c>
      <c r="AQ1471" s="358">
        <v>1</v>
      </c>
      <c r="AR1471" s="358">
        <v>1</v>
      </c>
      <c r="AS1471" s="359">
        <v>1</v>
      </c>
      <c r="AT1471" s="364">
        <v>0.110069253262963</v>
      </c>
      <c r="AU1471" s="361">
        <v>0.166666666666667</v>
      </c>
      <c r="AV1471" s="362">
        <v>0.1</v>
      </c>
      <c r="AW1471" s="362">
        <v>0</v>
      </c>
      <c r="AX1471" s="362">
        <v>0.103286384976526</v>
      </c>
      <c r="AY1471" s="142"/>
      <c r="AZ1471" s="140"/>
    </row>
    <row r="1472" spans="1:52">
      <c r="A1472" s="138"/>
      <c r="B1472" s="142"/>
      <c r="C1472" s="172" t="s">
        <v>2706</v>
      </c>
      <c r="D1472" s="166" t="s">
        <v>26</v>
      </c>
      <c r="E1472" s="166" t="s">
        <v>2707</v>
      </c>
      <c r="F1472" s="167" t="s">
        <v>2793</v>
      </c>
      <c r="G1472" s="178" t="s">
        <v>2794</v>
      </c>
      <c r="H1472" s="178" t="s">
        <v>2794</v>
      </c>
      <c r="I1472" s="178" t="s">
        <v>2794</v>
      </c>
      <c r="J1472" s="178" t="s">
        <v>2794</v>
      </c>
      <c r="K1472" s="168">
        <v>0.9</v>
      </c>
      <c r="L1472" s="169">
        <v>1</v>
      </c>
      <c r="M1472" s="169">
        <v>1</v>
      </c>
      <c r="N1472" s="170">
        <v>1</v>
      </c>
      <c r="O1472" s="170">
        <v>0.986013986013986</v>
      </c>
      <c r="P1472" s="356">
        <v>0.9</v>
      </c>
      <c r="Q1472" s="357" t="s">
        <v>40</v>
      </c>
      <c r="R1472" s="169" t="s">
        <v>40</v>
      </c>
      <c r="S1472" s="169" t="s">
        <v>40</v>
      </c>
      <c r="T1472" s="169" t="s">
        <v>40</v>
      </c>
      <c r="U1472" s="356">
        <v>0.9</v>
      </c>
      <c r="V1472" s="169" t="s">
        <v>40</v>
      </c>
      <c r="W1472" s="169" t="s">
        <v>40</v>
      </c>
      <c r="X1472" s="169" t="s">
        <v>40</v>
      </c>
      <c r="Y1472" s="169" t="s">
        <v>40</v>
      </c>
      <c r="Z1472" s="356">
        <v>0.92</v>
      </c>
      <c r="AA1472" s="356" t="s">
        <v>40</v>
      </c>
      <c r="AB1472" s="356" t="s">
        <v>40</v>
      </c>
      <c r="AC1472" s="356" t="s">
        <v>40</v>
      </c>
      <c r="AD1472" s="356">
        <v>1</v>
      </c>
      <c r="AE1472" s="356">
        <v>0.92</v>
      </c>
      <c r="AF1472" s="169">
        <v>0</v>
      </c>
      <c r="AG1472" s="169">
        <v>0</v>
      </c>
      <c r="AH1472" s="169">
        <v>0</v>
      </c>
      <c r="AI1472" s="169">
        <v>0.041958041958042</v>
      </c>
      <c r="AJ1472" s="356">
        <v>0.92</v>
      </c>
      <c r="AK1472" s="169">
        <v>0.867768595041322</v>
      </c>
      <c r="AL1472" s="169">
        <v>0.99002493765586</v>
      </c>
      <c r="AM1472" s="169">
        <v>0.986807387862797</v>
      </c>
      <c r="AN1472" s="169">
        <v>0.984321858150145</v>
      </c>
      <c r="AO1472" s="168">
        <v>0.99</v>
      </c>
      <c r="AP1472" s="358">
        <v>1</v>
      </c>
      <c r="AQ1472" s="358">
        <v>1</v>
      </c>
      <c r="AR1472" s="358">
        <v>1</v>
      </c>
      <c r="AS1472" s="359">
        <v>1</v>
      </c>
      <c r="AT1472" s="364">
        <v>0.110069253262963</v>
      </c>
      <c r="AU1472" s="361">
        <v>0</v>
      </c>
      <c r="AV1472" s="362">
        <v>0</v>
      </c>
      <c r="AW1472" s="362">
        <v>0.333333333333333</v>
      </c>
      <c r="AX1472" s="362">
        <v>0.06875</v>
      </c>
      <c r="AY1472" s="142"/>
      <c r="AZ1472" s="140"/>
    </row>
    <row r="1473" spans="1:52">
      <c r="A1473" s="138"/>
      <c r="B1473" s="142"/>
      <c r="C1473" s="172" t="s">
        <v>2706</v>
      </c>
      <c r="D1473" s="166" t="s">
        <v>26</v>
      </c>
      <c r="E1473" s="166" t="s">
        <v>2707</v>
      </c>
      <c r="F1473" s="167" t="s">
        <v>2795</v>
      </c>
      <c r="G1473" s="178" t="s">
        <v>2796</v>
      </c>
      <c r="H1473" s="178" t="s">
        <v>2796</v>
      </c>
      <c r="I1473" s="178" t="s">
        <v>2796</v>
      </c>
      <c r="J1473" s="178" t="s">
        <v>2796</v>
      </c>
      <c r="K1473" s="168">
        <v>0.9</v>
      </c>
      <c r="L1473" s="169">
        <v>1</v>
      </c>
      <c r="M1473" s="169">
        <v>0.923076923076923</v>
      </c>
      <c r="N1473" s="170">
        <v>1</v>
      </c>
      <c r="O1473" s="170">
        <v>0.940845070422535</v>
      </c>
      <c r="P1473" s="356">
        <v>0.9</v>
      </c>
      <c r="Q1473" s="357" t="s">
        <v>40</v>
      </c>
      <c r="R1473" s="169" t="s">
        <v>40</v>
      </c>
      <c r="S1473" s="169">
        <v>0</v>
      </c>
      <c r="T1473" s="169">
        <v>0</v>
      </c>
      <c r="U1473" s="356">
        <v>0.9</v>
      </c>
      <c r="V1473" s="169" t="s">
        <v>40</v>
      </c>
      <c r="W1473" s="169" t="s">
        <v>40</v>
      </c>
      <c r="X1473" s="169">
        <v>0</v>
      </c>
      <c r="Y1473" s="169">
        <v>0</v>
      </c>
      <c r="Z1473" s="356">
        <v>0.92</v>
      </c>
      <c r="AA1473" s="356" t="s">
        <v>40</v>
      </c>
      <c r="AB1473" s="356" t="s">
        <v>40</v>
      </c>
      <c r="AC1473" s="356" t="s">
        <v>40</v>
      </c>
      <c r="AD1473" s="356" t="s">
        <v>40</v>
      </c>
      <c r="AE1473" s="356">
        <v>0.92</v>
      </c>
      <c r="AF1473" s="169">
        <v>0.75</v>
      </c>
      <c r="AG1473" s="169">
        <v>1</v>
      </c>
      <c r="AH1473" s="169">
        <v>0</v>
      </c>
      <c r="AI1473" s="169">
        <v>0.205714285714286</v>
      </c>
      <c r="AJ1473" s="356">
        <v>0.92</v>
      </c>
      <c r="AK1473" s="169">
        <v>0.926914153132251</v>
      </c>
      <c r="AL1473" s="169">
        <v>0.96</v>
      </c>
      <c r="AM1473" s="169">
        <v>0.950455005055612</v>
      </c>
      <c r="AN1473" s="169">
        <v>0.968320470415288</v>
      </c>
      <c r="AO1473" s="168">
        <v>0.99</v>
      </c>
      <c r="AP1473" s="358" t="s">
        <v>40</v>
      </c>
      <c r="AQ1473" s="358" t="s">
        <v>40</v>
      </c>
      <c r="AR1473" s="358" t="s">
        <v>40</v>
      </c>
      <c r="AS1473" s="359">
        <v>1</v>
      </c>
      <c r="AT1473" s="364">
        <v>0.110069253262963</v>
      </c>
      <c r="AU1473" s="361">
        <v>0.166666666666667</v>
      </c>
      <c r="AV1473" s="362">
        <v>0</v>
      </c>
      <c r="AW1473" s="362">
        <v>0.166666666666667</v>
      </c>
      <c r="AX1473" s="362">
        <v>0.0602409638554217</v>
      </c>
      <c r="AY1473" s="142"/>
      <c r="AZ1473" s="140"/>
    </row>
    <row r="1474" spans="1:52">
      <c r="A1474" s="138"/>
      <c r="B1474" s="142"/>
      <c r="C1474" s="172" t="s">
        <v>2706</v>
      </c>
      <c r="D1474" s="166" t="s">
        <v>26</v>
      </c>
      <c r="E1474" s="166" t="s">
        <v>2707</v>
      </c>
      <c r="F1474" s="167" t="s">
        <v>2797</v>
      </c>
      <c r="G1474" s="178" t="s">
        <v>2798</v>
      </c>
      <c r="H1474" s="178" t="s">
        <v>2798</v>
      </c>
      <c r="I1474" s="178" t="s">
        <v>2798</v>
      </c>
      <c r="J1474" s="178" t="s">
        <v>2798</v>
      </c>
      <c r="K1474" s="168">
        <v>0.9</v>
      </c>
      <c r="L1474" s="169">
        <v>0.681818181818182</v>
      </c>
      <c r="M1474" s="169">
        <v>0.714285714285714</v>
      </c>
      <c r="N1474" s="170">
        <v>0.578947368421053</v>
      </c>
      <c r="O1474" s="170">
        <v>0.568181818181818</v>
      </c>
      <c r="P1474" s="356">
        <v>0.9</v>
      </c>
      <c r="Q1474" s="357">
        <v>0.771914893617021</v>
      </c>
      <c r="R1474" s="169">
        <v>0.930272108843537</v>
      </c>
      <c r="S1474" s="169">
        <v>0.754936708860759</v>
      </c>
      <c r="T1474" s="169">
        <v>0.911249768748213</v>
      </c>
      <c r="U1474" s="356">
        <v>0.9</v>
      </c>
      <c r="V1474" s="169">
        <v>0.651914893617021</v>
      </c>
      <c r="W1474" s="169">
        <v>0.713718820861678</v>
      </c>
      <c r="X1474" s="169">
        <v>0.645063291139241</v>
      </c>
      <c r="Y1474" s="169">
        <v>0.767722296035924</v>
      </c>
      <c r="Z1474" s="356">
        <v>0.92</v>
      </c>
      <c r="AA1474" s="356" t="s">
        <v>40</v>
      </c>
      <c r="AB1474" s="356" t="s">
        <v>40</v>
      </c>
      <c r="AC1474" s="356" t="s">
        <v>40</v>
      </c>
      <c r="AD1474" s="356" t="s">
        <v>40</v>
      </c>
      <c r="AE1474" s="356">
        <v>0.92</v>
      </c>
      <c r="AF1474" s="169">
        <v>0.95</v>
      </c>
      <c r="AG1474" s="169">
        <v>0.973684210526316</v>
      </c>
      <c r="AH1474" s="169">
        <v>0.823529411764706</v>
      </c>
      <c r="AI1474" s="169">
        <v>0.8352</v>
      </c>
      <c r="AJ1474" s="356">
        <v>0.92</v>
      </c>
      <c r="AK1474" s="169">
        <v>0.847659574468085</v>
      </c>
      <c r="AL1474" s="169">
        <v>0.86734693877551</v>
      </c>
      <c r="AM1474" s="169">
        <v>0.860253164556962</v>
      </c>
      <c r="AN1474" s="169">
        <v>0.909820212247095</v>
      </c>
      <c r="AO1474" s="168">
        <v>0.99</v>
      </c>
      <c r="AP1474" s="358">
        <v>1</v>
      </c>
      <c r="AQ1474" s="358">
        <v>1</v>
      </c>
      <c r="AR1474" s="358">
        <v>1</v>
      </c>
      <c r="AS1474" s="359">
        <v>1</v>
      </c>
      <c r="AT1474" s="364">
        <v>0.110069253262963</v>
      </c>
      <c r="AU1474" s="361">
        <v>0.263157894736842</v>
      </c>
      <c r="AV1474" s="362">
        <v>0</v>
      </c>
      <c r="AW1474" s="362">
        <v>0.117647058823529</v>
      </c>
      <c r="AX1474" s="362">
        <v>0.0796324655436447</v>
      </c>
      <c r="AY1474" s="142"/>
      <c r="AZ1474" s="140"/>
    </row>
    <row r="1475" spans="1:52">
      <c r="A1475" s="138"/>
      <c r="B1475" s="142"/>
      <c r="C1475" s="172" t="s">
        <v>2706</v>
      </c>
      <c r="D1475" s="166" t="s">
        <v>26</v>
      </c>
      <c r="E1475" s="166" t="s">
        <v>2707</v>
      </c>
      <c r="F1475" s="167" t="s">
        <v>2799</v>
      </c>
      <c r="G1475" s="178" t="s">
        <v>2800</v>
      </c>
      <c r="H1475" s="178" t="s">
        <v>2800</v>
      </c>
      <c r="I1475" s="178" t="s">
        <v>2800</v>
      </c>
      <c r="J1475" s="178" t="s">
        <v>2800</v>
      </c>
      <c r="K1475" s="168">
        <v>0.9</v>
      </c>
      <c r="L1475" s="169">
        <v>0.96</v>
      </c>
      <c r="M1475" s="169">
        <v>1</v>
      </c>
      <c r="N1475" s="170">
        <v>1</v>
      </c>
      <c r="O1475" s="170">
        <v>0.994557823129252</v>
      </c>
      <c r="P1475" s="356">
        <v>0.9</v>
      </c>
      <c r="Q1475" s="357">
        <v>0.978880675818374</v>
      </c>
      <c r="R1475" s="169">
        <v>0.978473581213307</v>
      </c>
      <c r="S1475" s="169">
        <v>0.988416988416988</v>
      </c>
      <c r="T1475" s="169">
        <v>0.97153428579145</v>
      </c>
      <c r="U1475" s="356">
        <v>0.9</v>
      </c>
      <c r="V1475" s="169">
        <v>0.841605068637804</v>
      </c>
      <c r="W1475" s="169">
        <v>0.896281800391389</v>
      </c>
      <c r="X1475" s="169">
        <v>0.87953667953668</v>
      </c>
      <c r="Y1475" s="169">
        <v>0.852648067626327</v>
      </c>
      <c r="Z1475" s="356">
        <v>0.92</v>
      </c>
      <c r="AA1475" s="356">
        <v>0.889457523029683</v>
      </c>
      <c r="AB1475" s="356">
        <v>0.899718837863168</v>
      </c>
      <c r="AC1475" s="356">
        <v>0.952442159383033</v>
      </c>
      <c r="AD1475" s="356">
        <v>0.907906198822259</v>
      </c>
      <c r="AE1475" s="356">
        <v>0.92</v>
      </c>
      <c r="AF1475" s="169">
        <v>0.88</v>
      </c>
      <c r="AG1475" s="169">
        <v>0.828571428571429</v>
      </c>
      <c r="AH1475" s="169">
        <v>0.25</v>
      </c>
      <c r="AI1475" s="169">
        <v>0.895095367847411</v>
      </c>
      <c r="AJ1475" s="356">
        <v>0.92</v>
      </c>
      <c r="AK1475" s="169">
        <v>0.905503634475597</v>
      </c>
      <c r="AL1475" s="169">
        <v>0.919518377693283</v>
      </c>
      <c r="AM1475" s="169">
        <v>0.968644476603956</v>
      </c>
      <c r="AN1475" s="169">
        <v>0.934473367919792</v>
      </c>
      <c r="AO1475" s="168">
        <v>0.99</v>
      </c>
      <c r="AP1475" s="358">
        <v>1</v>
      </c>
      <c r="AQ1475" s="358">
        <v>1</v>
      </c>
      <c r="AR1475" s="358">
        <v>1</v>
      </c>
      <c r="AS1475" s="359">
        <v>1</v>
      </c>
      <c r="AT1475" s="364">
        <v>0.110069253262963</v>
      </c>
      <c r="AU1475" s="361">
        <v>0</v>
      </c>
      <c r="AV1475" s="362">
        <v>0</v>
      </c>
      <c r="AW1475" s="362">
        <v>0</v>
      </c>
      <c r="AX1475" s="362">
        <v>0.0452674897119342</v>
      </c>
      <c r="AY1475" s="142"/>
      <c r="AZ1475" s="140"/>
    </row>
    <row r="1476" spans="1:52">
      <c r="A1476" s="138"/>
      <c r="B1476" s="142"/>
      <c r="C1476" s="172" t="s">
        <v>2706</v>
      </c>
      <c r="D1476" s="166" t="s">
        <v>26</v>
      </c>
      <c r="E1476" s="166" t="s">
        <v>2707</v>
      </c>
      <c r="F1476" s="167" t="s">
        <v>2801</v>
      </c>
      <c r="G1476" s="178" t="s">
        <v>2802</v>
      </c>
      <c r="H1476" s="178" t="s">
        <v>2802</v>
      </c>
      <c r="I1476" s="178" t="s">
        <v>2802</v>
      </c>
      <c r="J1476" s="178" t="s">
        <v>2802</v>
      </c>
      <c r="K1476" s="168">
        <v>0.9</v>
      </c>
      <c r="L1476" s="169">
        <v>0.774193548387097</v>
      </c>
      <c r="M1476" s="169">
        <v>0.758620689655172</v>
      </c>
      <c r="N1476" s="170">
        <v>0.903225806451613</v>
      </c>
      <c r="O1476" s="170">
        <v>0.821428571428571</v>
      </c>
      <c r="P1476" s="356">
        <v>0.9</v>
      </c>
      <c r="Q1476" s="357">
        <v>0.90384024577573</v>
      </c>
      <c r="R1476" s="169">
        <v>0.932911392405063</v>
      </c>
      <c r="S1476" s="169">
        <v>0.79809681423252</v>
      </c>
      <c r="T1476" s="169">
        <v>0.917741478995674</v>
      </c>
      <c r="U1476" s="356">
        <v>0.9</v>
      </c>
      <c r="V1476" s="169">
        <v>0.624270353302611</v>
      </c>
      <c r="W1476" s="169">
        <v>0.815189873417722</v>
      </c>
      <c r="X1476" s="169">
        <v>0.576748034753827</v>
      </c>
      <c r="Y1476" s="169">
        <v>0.768730036792949</v>
      </c>
      <c r="Z1476" s="356">
        <v>0.92</v>
      </c>
      <c r="AA1476" s="356" t="s">
        <v>40</v>
      </c>
      <c r="AB1476" s="356" t="s">
        <v>40</v>
      </c>
      <c r="AC1476" s="356" t="s">
        <v>40</v>
      </c>
      <c r="AD1476" s="356" t="s">
        <v>40</v>
      </c>
      <c r="AE1476" s="356">
        <v>0.92</v>
      </c>
      <c r="AF1476" s="169">
        <v>1</v>
      </c>
      <c r="AG1476" s="169">
        <v>0.857142857142857</v>
      </c>
      <c r="AH1476" s="169">
        <v>1</v>
      </c>
      <c r="AI1476" s="169">
        <v>0.97275641025641</v>
      </c>
      <c r="AJ1476" s="356">
        <v>0.92</v>
      </c>
      <c r="AK1476" s="169">
        <v>0.766513056835638</v>
      </c>
      <c r="AL1476" s="169">
        <v>0.882278481012658</v>
      </c>
      <c r="AM1476" s="169">
        <v>0.811750103434009</v>
      </c>
      <c r="AN1476" s="169">
        <v>0.898214971597226</v>
      </c>
      <c r="AO1476" s="168">
        <v>0.99</v>
      </c>
      <c r="AP1476" s="358">
        <v>1</v>
      </c>
      <c r="AQ1476" s="358">
        <v>1</v>
      </c>
      <c r="AR1476" s="358">
        <v>1</v>
      </c>
      <c r="AS1476" s="359">
        <v>1</v>
      </c>
      <c r="AT1476" s="364">
        <v>0.110069253262963</v>
      </c>
      <c r="AU1476" s="361">
        <v>0.25</v>
      </c>
      <c r="AV1476" s="362">
        <v>0.125</v>
      </c>
      <c r="AW1476" s="362">
        <v>0</v>
      </c>
      <c r="AX1476" s="362">
        <v>0.146252285191956</v>
      </c>
      <c r="AY1476" s="142"/>
      <c r="AZ1476" s="140"/>
    </row>
    <row r="1477" spans="1:52">
      <c r="A1477" s="138"/>
      <c r="B1477" s="142"/>
      <c r="C1477" s="172" t="s">
        <v>2706</v>
      </c>
      <c r="D1477" s="166" t="s">
        <v>26</v>
      </c>
      <c r="E1477" s="166" t="s">
        <v>2707</v>
      </c>
      <c r="F1477" s="167" t="s">
        <v>2803</v>
      </c>
      <c r="G1477" s="178" t="s">
        <v>2804</v>
      </c>
      <c r="H1477" s="178" t="s">
        <v>2804</v>
      </c>
      <c r="I1477" s="178" t="s">
        <v>2804</v>
      </c>
      <c r="J1477" s="178" t="s">
        <v>2804</v>
      </c>
      <c r="K1477" s="168">
        <v>0.9</v>
      </c>
      <c r="L1477" s="169">
        <v>0.9</v>
      </c>
      <c r="M1477" s="169">
        <v>0.947368421052632</v>
      </c>
      <c r="N1477" s="170">
        <v>1</v>
      </c>
      <c r="O1477" s="170">
        <v>0.939226519337017</v>
      </c>
      <c r="P1477" s="356">
        <v>0.9</v>
      </c>
      <c r="Q1477" s="357">
        <v>1</v>
      </c>
      <c r="R1477" s="169">
        <v>1</v>
      </c>
      <c r="S1477" s="169">
        <v>1</v>
      </c>
      <c r="T1477" s="169">
        <v>0.975</v>
      </c>
      <c r="U1477" s="356">
        <v>0.9</v>
      </c>
      <c r="V1477" s="169">
        <v>0</v>
      </c>
      <c r="W1477" s="169">
        <v>0</v>
      </c>
      <c r="X1477" s="169">
        <v>0</v>
      </c>
      <c r="Y1477" s="169">
        <v>0</v>
      </c>
      <c r="Z1477" s="356">
        <v>0.92</v>
      </c>
      <c r="AA1477" s="356">
        <v>0</v>
      </c>
      <c r="AB1477" s="356" t="s">
        <v>40</v>
      </c>
      <c r="AC1477" s="356" t="s">
        <v>40</v>
      </c>
      <c r="AD1477" s="356">
        <v>0</v>
      </c>
      <c r="AE1477" s="356">
        <v>0.92</v>
      </c>
      <c r="AF1477" s="169">
        <v>0.333333333333333</v>
      </c>
      <c r="AG1477" s="169">
        <v>0.8</v>
      </c>
      <c r="AH1477" s="169">
        <v>0.714285714285714</v>
      </c>
      <c r="AI1477" s="169">
        <v>0.724928366762178</v>
      </c>
      <c r="AJ1477" s="356">
        <v>0.92</v>
      </c>
      <c r="AK1477" s="169">
        <v>0.448424068767908</v>
      </c>
      <c r="AL1477" s="169">
        <v>0.386527141922825</v>
      </c>
      <c r="AM1477" s="169">
        <v>0.413378248315688</v>
      </c>
      <c r="AN1477" s="169">
        <v>0.453954496208017</v>
      </c>
      <c r="AO1477" s="168">
        <v>0.99</v>
      </c>
      <c r="AP1477" s="358">
        <v>1</v>
      </c>
      <c r="AQ1477" s="358">
        <v>1</v>
      </c>
      <c r="AR1477" s="358">
        <v>1</v>
      </c>
      <c r="AS1477" s="359">
        <v>1</v>
      </c>
      <c r="AT1477" s="364">
        <v>0.110069253262963</v>
      </c>
      <c r="AU1477" s="361">
        <v>0.296296296296296</v>
      </c>
      <c r="AV1477" s="362">
        <v>0.037037037037037</v>
      </c>
      <c r="AW1477" s="362">
        <v>0.0625</v>
      </c>
      <c r="AX1477" s="362">
        <v>0.124260355029586</v>
      </c>
      <c r="AY1477" s="142"/>
      <c r="AZ1477" s="140"/>
    </row>
    <row r="1478" spans="1:52">
      <c r="A1478" s="138"/>
      <c r="B1478" s="142"/>
      <c r="C1478" s="172" t="s">
        <v>2706</v>
      </c>
      <c r="D1478" s="166" t="s">
        <v>26</v>
      </c>
      <c r="E1478" s="166" t="s">
        <v>2707</v>
      </c>
      <c r="F1478" s="167" t="s">
        <v>2805</v>
      </c>
      <c r="G1478" s="178" t="s">
        <v>2806</v>
      </c>
      <c r="H1478" s="178" t="s">
        <v>2806</v>
      </c>
      <c r="I1478" s="178" t="s">
        <v>2806</v>
      </c>
      <c r="J1478" s="178" t="s">
        <v>2806</v>
      </c>
      <c r="K1478" s="168">
        <v>0.9</v>
      </c>
      <c r="L1478" s="169">
        <v>1</v>
      </c>
      <c r="M1478" s="169">
        <v>1</v>
      </c>
      <c r="N1478" s="170">
        <v>1</v>
      </c>
      <c r="O1478" s="170">
        <v>0.947058823529412</v>
      </c>
      <c r="P1478" s="356">
        <v>0.9</v>
      </c>
      <c r="Q1478" s="357">
        <v>1</v>
      </c>
      <c r="R1478" s="169">
        <v>0.966666666666667</v>
      </c>
      <c r="S1478" s="169">
        <v>0.981481481481482</v>
      </c>
      <c r="T1478" s="169">
        <v>0.957857424182749</v>
      </c>
      <c r="U1478" s="356">
        <v>0.9</v>
      </c>
      <c r="V1478" s="169">
        <v>0.812720848056537</v>
      </c>
      <c r="W1478" s="169">
        <v>0.255555555555556</v>
      </c>
      <c r="X1478" s="169">
        <v>0.305555555555556</v>
      </c>
      <c r="Y1478" s="169">
        <v>0.558290665616384</v>
      </c>
      <c r="Z1478" s="356">
        <v>0.92</v>
      </c>
      <c r="AA1478" s="356" t="s">
        <v>40</v>
      </c>
      <c r="AB1478" s="356" t="s">
        <v>40</v>
      </c>
      <c r="AC1478" s="356" t="s">
        <v>40</v>
      </c>
      <c r="AD1478" s="356" t="s">
        <v>40</v>
      </c>
      <c r="AE1478" s="356">
        <v>0.92</v>
      </c>
      <c r="AF1478" s="169" t="s">
        <v>40</v>
      </c>
      <c r="AG1478" s="169">
        <v>0</v>
      </c>
      <c r="AH1478" s="169">
        <v>0</v>
      </c>
      <c r="AI1478" s="169">
        <v>0.653846153846154</v>
      </c>
      <c r="AJ1478" s="356">
        <v>0.92</v>
      </c>
      <c r="AK1478" s="169">
        <v>0.820422535211268</v>
      </c>
      <c r="AL1478" s="169">
        <v>0.285714285714286</v>
      </c>
      <c r="AM1478" s="169">
        <v>0.435185185185185</v>
      </c>
      <c r="AN1478" s="169">
        <v>0.608687106918239</v>
      </c>
      <c r="AO1478" s="168">
        <v>0.99</v>
      </c>
      <c r="AP1478" s="358" t="s">
        <v>40</v>
      </c>
      <c r="AQ1478" s="358" t="s">
        <v>40</v>
      </c>
      <c r="AR1478" s="358" t="s">
        <v>40</v>
      </c>
      <c r="AS1478" s="359">
        <v>1</v>
      </c>
      <c r="AT1478" s="364">
        <v>0.110069253262963</v>
      </c>
      <c r="AU1478" s="361">
        <v>0.0487804878048781</v>
      </c>
      <c r="AV1478" s="362">
        <v>-0.0212765957446809</v>
      </c>
      <c r="AW1478" s="362">
        <v>0.0980392156862745</v>
      </c>
      <c r="AX1478" s="362">
        <v>0.0543847722637661</v>
      </c>
      <c r="AY1478" s="142"/>
      <c r="AZ1478" s="140"/>
    </row>
    <row r="1479" spans="1:52">
      <c r="A1479" s="138"/>
      <c r="B1479" s="142"/>
      <c r="C1479" s="172" t="s">
        <v>2706</v>
      </c>
      <c r="D1479" s="166" t="s">
        <v>26</v>
      </c>
      <c r="E1479" s="166" t="s">
        <v>2707</v>
      </c>
      <c r="F1479" s="167" t="s">
        <v>2807</v>
      </c>
      <c r="G1479" s="178" t="s">
        <v>2808</v>
      </c>
      <c r="H1479" s="178" t="s">
        <v>2808</v>
      </c>
      <c r="I1479" s="178" t="s">
        <v>2808</v>
      </c>
      <c r="J1479" s="178" t="s">
        <v>2808</v>
      </c>
      <c r="K1479" s="168">
        <v>0.9</v>
      </c>
      <c r="L1479" s="169">
        <v>0.761904761904762</v>
      </c>
      <c r="M1479" s="169">
        <v>0.681818181818182</v>
      </c>
      <c r="N1479" s="170">
        <v>0.8</v>
      </c>
      <c r="O1479" s="170">
        <v>0.815705128205128</v>
      </c>
      <c r="P1479" s="356">
        <v>0.9</v>
      </c>
      <c r="Q1479" s="357" t="s">
        <v>40</v>
      </c>
      <c r="R1479" s="169" t="s">
        <v>40</v>
      </c>
      <c r="S1479" s="169" t="s">
        <v>40</v>
      </c>
      <c r="T1479" s="169">
        <v>0.333333333333333</v>
      </c>
      <c r="U1479" s="356">
        <v>0.9</v>
      </c>
      <c r="V1479" s="169" t="s">
        <v>40</v>
      </c>
      <c r="W1479" s="169" t="s">
        <v>40</v>
      </c>
      <c r="X1479" s="169" t="s">
        <v>40</v>
      </c>
      <c r="Y1479" s="169">
        <v>0.333333333333333</v>
      </c>
      <c r="Z1479" s="356">
        <v>0.92</v>
      </c>
      <c r="AA1479" s="356" t="s">
        <v>40</v>
      </c>
      <c r="AB1479" s="356" t="s">
        <v>40</v>
      </c>
      <c r="AC1479" s="356" t="s">
        <v>40</v>
      </c>
      <c r="AD1479" s="356" t="s">
        <v>40</v>
      </c>
      <c r="AE1479" s="356">
        <v>0.92</v>
      </c>
      <c r="AF1479" s="169">
        <v>0</v>
      </c>
      <c r="AG1479" s="169">
        <v>0.166666666666667</v>
      </c>
      <c r="AH1479" s="169">
        <v>0.25</v>
      </c>
      <c r="AI1479" s="169">
        <v>0.158119658119658</v>
      </c>
      <c r="AJ1479" s="356">
        <v>0.92</v>
      </c>
      <c r="AK1479" s="169">
        <v>0.83579766536965</v>
      </c>
      <c r="AL1479" s="169">
        <v>0.850828729281768</v>
      </c>
      <c r="AM1479" s="169">
        <v>0.879229323308271</v>
      </c>
      <c r="AN1479" s="169">
        <v>0.927247971443817</v>
      </c>
      <c r="AO1479" s="168">
        <v>0.99</v>
      </c>
      <c r="AP1479" s="358">
        <v>1</v>
      </c>
      <c r="AQ1479" s="358">
        <v>1</v>
      </c>
      <c r="AR1479" s="358" t="s">
        <v>40</v>
      </c>
      <c r="AS1479" s="359">
        <v>1</v>
      </c>
      <c r="AT1479" s="364">
        <v>0.110069253262963</v>
      </c>
      <c r="AU1479" s="361">
        <v>0.117647058823529</v>
      </c>
      <c r="AV1479" s="362">
        <v>0.0952380952380952</v>
      </c>
      <c r="AW1479" s="362">
        <v>0.103448275862069</v>
      </c>
      <c r="AX1479" s="362">
        <v>0.0687830687830688</v>
      </c>
      <c r="AY1479" s="142"/>
      <c r="AZ1479" s="140"/>
    </row>
    <row r="1480" spans="1:52">
      <c r="A1480" s="138"/>
      <c r="B1480" s="142"/>
      <c r="C1480" s="172" t="s">
        <v>2706</v>
      </c>
      <c r="D1480" s="166" t="s">
        <v>26</v>
      </c>
      <c r="E1480" s="166" t="s">
        <v>2707</v>
      </c>
      <c r="F1480" s="167" t="s">
        <v>2809</v>
      </c>
      <c r="G1480" s="178" t="s">
        <v>2810</v>
      </c>
      <c r="H1480" s="178" t="s">
        <v>2810</v>
      </c>
      <c r="I1480" s="178" t="s">
        <v>2810</v>
      </c>
      <c r="J1480" s="178" t="s">
        <v>2810</v>
      </c>
      <c r="K1480" s="168">
        <v>0.9</v>
      </c>
      <c r="L1480" s="169">
        <v>0.823529411764706</v>
      </c>
      <c r="M1480" s="169">
        <v>0.6875</v>
      </c>
      <c r="N1480" s="170">
        <v>0.764705882352941</v>
      </c>
      <c r="O1480" s="170">
        <v>0.749445676274945</v>
      </c>
      <c r="P1480" s="356">
        <v>0.9</v>
      </c>
      <c r="Q1480" s="357" t="s">
        <v>40</v>
      </c>
      <c r="R1480" s="169" t="s">
        <v>40</v>
      </c>
      <c r="S1480" s="169" t="s">
        <v>40</v>
      </c>
      <c r="T1480" s="169">
        <v>0</v>
      </c>
      <c r="U1480" s="356">
        <v>0.9</v>
      </c>
      <c r="V1480" s="169" t="s">
        <v>40</v>
      </c>
      <c r="W1480" s="169" t="s">
        <v>40</v>
      </c>
      <c r="X1480" s="169" t="s">
        <v>40</v>
      </c>
      <c r="Y1480" s="169">
        <v>1</v>
      </c>
      <c r="Z1480" s="356">
        <v>0.92</v>
      </c>
      <c r="AA1480" s="356" t="s">
        <v>40</v>
      </c>
      <c r="AB1480" s="356" t="s">
        <v>40</v>
      </c>
      <c r="AC1480" s="356" t="s">
        <v>40</v>
      </c>
      <c r="AD1480" s="356" t="s">
        <v>40</v>
      </c>
      <c r="AE1480" s="356">
        <v>0.92</v>
      </c>
      <c r="AF1480" s="169">
        <v>0.333333333333333</v>
      </c>
      <c r="AG1480" s="169">
        <v>0</v>
      </c>
      <c r="AH1480" s="169">
        <v>0.125</v>
      </c>
      <c r="AI1480" s="169">
        <v>0.421828908554572</v>
      </c>
      <c r="AJ1480" s="356">
        <v>0.92</v>
      </c>
      <c r="AK1480" s="169">
        <v>0.506594259115594</v>
      </c>
      <c r="AL1480" s="169">
        <v>0.583974649162517</v>
      </c>
      <c r="AM1480" s="169">
        <v>0.646878198567042</v>
      </c>
      <c r="AN1480" s="169">
        <v>0.732333473619773</v>
      </c>
      <c r="AO1480" s="168">
        <v>0.99</v>
      </c>
      <c r="AP1480" s="358" t="s">
        <v>40</v>
      </c>
      <c r="AQ1480" s="358" t="s">
        <v>40</v>
      </c>
      <c r="AR1480" s="358" t="s">
        <v>40</v>
      </c>
      <c r="AS1480" s="359">
        <v>1</v>
      </c>
      <c r="AT1480" s="364">
        <v>0.110069253262963</v>
      </c>
      <c r="AU1480" s="361">
        <v>0.106382978723404</v>
      </c>
      <c r="AV1480" s="362">
        <v>0.0135135135135135</v>
      </c>
      <c r="AW1480" s="362">
        <v>0.0571428571428571</v>
      </c>
      <c r="AX1480" s="362">
        <v>0.092678405931418</v>
      </c>
      <c r="AY1480" s="142"/>
      <c r="AZ1480" s="140"/>
    </row>
    <row r="1481" spans="1:52">
      <c r="A1481" s="138"/>
      <c r="B1481" s="142"/>
      <c r="C1481" s="172" t="s">
        <v>2706</v>
      </c>
      <c r="D1481" s="166" t="s">
        <v>26</v>
      </c>
      <c r="E1481" s="166" t="s">
        <v>2707</v>
      </c>
      <c r="F1481" s="167" t="s">
        <v>2811</v>
      </c>
      <c r="G1481" s="178" t="s">
        <v>2812</v>
      </c>
      <c r="H1481" s="178" t="s">
        <v>2812</v>
      </c>
      <c r="I1481" s="178" t="s">
        <v>2812</v>
      </c>
      <c r="J1481" s="178" t="s">
        <v>2812</v>
      </c>
      <c r="K1481" s="168">
        <v>0.9</v>
      </c>
      <c r="L1481" s="169">
        <v>1</v>
      </c>
      <c r="M1481" s="169">
        <v>0.916666666666667</v>
      </c>
      <c r="N1481" s="170">
        <v>1</v>
      </c>
      <c r="O1481" s="170">
        <v>0.946268656716418</v>
      </c>
      <c r="P1481" s="356">
        <v>0.9</v>
      </c>
      <c r="Q1481" s="357" t="s">
        <v>40</v>
      </c>
      <c r="R1481" s="169">
        <v>0</v>
      </c>
      <c r="S1481" s="169">
        <v>1</v>
      </c>
      <c r="T1481" s="169">
        <v>0.75</v>
      </c>
      <c r="U1481" s="356">
        <v>0.9</v>
      </c>
      <c r="V1481" s="169" t="s">
        <v>40</v>
      </c>
      <c r="W1481" s="169">
        <v>0</v>
      </c>
      <c r="X1481" s="169">
        <v>0</v>
      </c>
      <c r="Y1481" s="169">
        <v>0.25</v>
      </c>
      <c r="Z1481" s="356">
        <v>0.92</v>
      </c>
      <c r="AA1481" s="356" t="s">
        <v>40</v>
      </c>
      <c r="AB1481" s="356" t="s">
        <v>40</v>
      </c>
      <c r="AC1481" s="356" t="s">
        <v>40</v>
      </c>
      <c r="AD1481" s="356">
        <v>0</v>
      </c>
      <c r="AE1481" s="356">
        <v>0.92</v>
      </c>
      <c r="AF1481" s="169">
        <v>0</v>
      </c>
      <c r="AG1481" s="169">
        <v>0</v>
      </c>
      <c r="AH1481" s="169">
        <v>1</v>
      </c>
      <c r="AI1481" s="169">
        <v>0.767801857585139</v>
      </c>
      <c r="AJ1481" s="356">
        <v>0.92</v>
      </c>
      <c r="AK1481" s="169">
        <v>0.476190476190476</v>
      </c>
      <c r="AL1481" s="169">
        <v>0.306577480490524</v>
      </c>
      <c r="AM1481" s="169">
        <v>0.357197258187357</v>
      </c>
      <c r="AN1481" s="169">
        <v>0.660093540639616</v>
      </c>
      <c r="AO1481" s="168">
        <v>0.99</v>
      </c>
      <c r="AP1481" s="358">
        <v>1</v>
      </c>
      <c r="AQ1481" s="358">
        <v>1</v>
      </c>
      <c r="AR1481" s="358">
        <v>1</v>
      </c>
      <c r="AS1481" s="359">
        <v>1</v>
      </c>
      <c r="AT1481" s="364">
        <v>0.110069253262963</v>
      </c>
      <c r="AU1481" s="361">
        <v>0.166666666666667</v>
      </c>
      <c r="AV1481" s="362">
        <v>0.0810810810810811</v>
      </c>
      <c r="AW1481" s="362">
        <v>0.108108108108108</v>
      </c>
      <c r="AX1481" s="362">
        <v>0.110675039246468</v>
      </c>
      <c r="AY1481" s="142"/>
      <c r="AZ1481" s="140"/>
    </row>
    <row r="1482" spans="1:52">
      <c r="A1482" s="138"/>
      <c r="B1482" s="142"/>
      <c r="C1482" s="172" t="s">
        <v>2706</v>
      </c>
      <c r="D1482" s="166" t="s">
        <v>26</v>
      </c>
      <c r="E1482" s="166" t="s">
        <v>2707</v>
      </c>
      <c r="F1482" s="167" t="s">
        <v>2813</v>
      </c>
      <c r="G1482" s="178" t="s">
        <v>2814</v>
      </c>
      <c r="H1482" s="178" t="s">
        <v>2814</v>
      </c>
      <c r="I1482" s="178" t="s">
        <v>2814</v>
      </c>
      <c r="J1482" s="178" t="s">
        <v>2814</v>
      </c>
      <c r="K1482" s="168">
        <v>0.9</v>
      </c>
      <c r="L1482" s="169">
        <v>1</v>
      </c>
      <c r="M1482" s="169">
        <v>0.933333333333333</v>
      </c>
      <c r="N1482" s="170">
        <v>0.944444444444444</v>
      </c>
      <c r="O1482" s="170">
        <v>0.965608465608466</v>
      </c>
      <c r="P1482" s="356">
        <v>0.9</v>
      </c>
      <c r="Q1482" s="357">
        <v>1</v>
      </c>
      <c r="R1482" s="169">
        <v>0.991825613079019</v>
      </c>
      <c r="S1482" s="169">
        <v>1</v>
      </c>
      <c r="T1482" s="169">
        <v>0.995837448850007</v>
      </c>
      <c r="U1482" s="356">
        <v>0.9</v>
      </c>
      <c r="V1482" s="169">
        <v>0.8</v>
      </c>
      <c r="W1482" s="169">
        <v>0.64850136239782</v>
      </c>
      <c r="X1482" s="169">
        <v>0.934782608695652</v>
      </c>
      <c r="Y1482" s="169">
        <v>0.938267249894172</v>
      </c>
      <c r="Z1482" s="356">
        <v>0.92</v>
      </c>
      <c r="AA1482" s="356" t="s">
        <v>40</v>
      </c>
      <c r="AB1482" s="356" t="s">
        <v>40</v>
      </c>
      <c r="AC1482" s="356" t="s">
        <v>40</v>
      </c>
      <c r="AD1482" s="356" t="s">
        <v>40</v>
      </c>
      <c r="AE1482" s="356">
        <v>0.92</v>
      </c>
      <c r="AF1482" s="169">
        <v>0.0909090909090909</v>
      </c>
      <c r="AG1482" s="169">
        <v>1</v>
      </c>
      <c r="AH1482" s="169">
        <v>0.666666666666667</v>
      </c>
      <c r="AI1482" s="169">
        <v>0.655112651646447</v>
      </c>
      <c r="AJ1482" s="356">
        <v>0.92</v>
      </c>
      <c r="AK1482" s="169">
        <v>0.80979020979021</v>
      </c>
      <c r="AL1482" s="169">
        <v>0.683923705722071</v>
      </c>
      <c r="AM1482" s="169">
        <v>0.978260869565217</v>
      </c>
      <c r="AN1482" s="169">
        <v>0.962398589065256</v>
      </c>
      <c r="AO1482" s="168">
        <v>0.99</v>
      </c>
      <c r="AP1482" s="358">
        <v>1</v>
      </c>
      <c r="AQ1482" s="358">
        <v>1</v>
      </c>
      <c r="AR1482" s="358">
        <v>1</v>
      </c>
      <c r="AS1482" s="359">
        <v>1</v>
      </c>
      <c r="AT1482" s="364">
        <v>0.110069253262963</v>
      </c>
      <c r="AU1482" s="361">
        <v>0.272727272727273</v>
      </c>
      <c r="AV1482" s="362">
        <v>0.210526315789474</v>
      </c>
      <c r="AW1482" s="362">
        <v>0.25</v>
      </c>
      <c r="AX1482" s="362">
        <v>0.103846153846154</v>
      </c>
      <c r="AY1482" s="142"/>
      <c r="AZ1482" s="140"/>
    </row>
    <row r="1483" spans="1:52">
      <c r="A1483" s="138"/>
      <c r="B1483" s="142"/>
      <c r="C1483" s="172" t="s">
        <v>2706</v>
      </c>
      <c r="D1483" s="166" t="s">
        <v>26</v>
      </c>
      <c r="E1483" s="166" t="s">
        <v>2707</v>
      </c>
      <c r="F1483" s="167" t="s">
        <v>2815</v>
      </c>
      <c r="G1483" s="178" t="s">
        <v>2816</v>
      </c>
      <c r="H1483" s="178" t="s">
        <v>2816</v>
      </c>
      <c r="I1483" s="178" t="s">
        <v>2816</v>
      </c>
      <c r="J1483" s="178" t="s">
        <v>2816</v>
      </c>
      <c r="K1483" s="168">
        <v>0.9</v>
      </c>
      <c r="L1483" s="169">
        <v>1</v>
      </c>
      <c r="M1483" s="169">
        <v>1</v>
      </c>
      <c r="N1483" s="170">
        <v>1</v>
      </c>
      <c r="O1483" s="170">
        <v>0.981818181818182</v>
      </c>
      <c r="P1483" s="356">
        <v>0.9</v>
      </c>
      <c r="Q1483" s="357">
        <v>0.995021779713752</v>
      </c>
      <c r="R1483" s="169">
        <v>0.999297999297999</v>
      </c>
      <c r="S1483" s="169">
        <v>0.995295698924731</v>
      </c>
      <c r="T1483" s="169">
        <v>0.993822062175823</v>
      </c>
      <c r="U1483" s="356">
        <v>0.9</v>
      </c>
      <c r="V1483" s="169">
        <v>0.937149968886123</v>
      </c>
      <c r="W1483" s="169">
        <v>0.967005967005967</v>
      </c>
      <c r="X1483" s="169">
        <v>0.91633064516129</v>
      </c>
      <c r="Y1483" s="169">
        <v>0.928221392623917</v>
      </c>
      <c r="Z1483" s="356">
        <v>0.92</v>
      </c>
      <c r="AA1483" s="356" t="s">
        <v>40</v>
      </c>
      <c r="AB1483" s="356" t="s">
        <v>40</v>
      </c>
      <c r="AC1483" s="356" t="s">
        <v>40</v>
      </c>
      <c r="AD1483" s="356" t="s">
        <v>40</v>
      </c>
      <c r="AE1483" s="356">
        <v>0.92</v>
      </c>
      <c r="AF1483" s="169">
        <v>0.964285714285714</v>
      </c>
      <c r="AG1483" s="169">
        <v>1</v>
      </c>
      <c r="AH1483" s="169">
        <v>1</v>
      </c>
      <c r="AI1483" s="169">
        <v>0.995756718528996</v>
      </c>
      <c r="AJ1483" s="356">
        <v>0.92</v>
      </c>
      <c r="AK1483" s="169">
        <v>0.965152457996266</v>
      </c>
      <c r="AL1483" s="169">
        <v>0.991575991575992</v>
      </c>
      <c r="AM1483" s="169">
        <v>0.988239247311828</v>
      </c>
      <c r="AN1483" s="169">
        <v>0.984285352450802</v>
      </c>
      <c r="AO1483" s="168">
        <v>0.99</v>
      </c>
      <c r="AP1483" s="358">
        <v>1</v>
      </c>
      <c r="AQ1483" s="358">
        <v>1</v>
      </c>
      <c r="AR1483" s="358">
        <v>1</v>
      </c>
      <c r="AS1483" s="359">
        <v>1</v>
      </c>
      <c r="AT1483" s="364">
        <v>0.110069253262963</v>
      </c>
      <c r="AU1483" s="361">
        <v>0.333333333333333</v>
      </c>
      <c r="AV1483" s="362">
        <v>0</v>
      </c>
      <c r="AW1483" s="362">
        <v>0.0769230769230769</v>
      </c>
      <c r="AX1483" s="362">
        <v>0.0614406779661017</v>
      </c>
      <c r="AY1483" s="142"/>
      <c r="AZ1483" s="140"/>
    </row>
    <row r="1484" spans="1:52">
      <c r="A1484" s="138"/>
      <c r="B1484" s="142"/>
      <c r="C1484" s="172" t="s">
        <v>2706</v>
      </c>
      <c r="D1484" s="166" t="s">
        <v>26</v>
      </c>
      <c r="E1484" s="166" t="s">
        <v>2707</v>
      </c>
      <c r="F1484" s="167" t="s">
        <v>2817</v>
      </c>
      <c r="G1484" s="178" t="s">
        <v>2818</v>
      </c>
      <c r="H1484" s="178" t="s">
        <v>2818</v>
      </c>
      <c r="I1484" s="178" t="s">
        <v>2818</v>
      </c>
      <c r="J1484" s="178" t="s">
        <v>2818</v>
      </c>
      <c r="K1484" s="168">
        <v>0.9</v>
      </c>
      <c r="L1484" s="169">
        <v>0.538461538461538</v>
      </c>
      <c r="M1484" s="169">
        <v>0.692307692307692</v>
      </c>
      <c r="N1484" s="170">
        <v>0.846153846153846</v>
      </c>
      <c r="O1484" s="170">
        <v>0.507598784194529</v>
      </c>
      <c r="P1484" s="356">
        <v>0.9</v>
      </c>
      <c r="Q1484" s="357">
        <v>0.952550415183867</v>
      </c>
      <c r="R1484" s="169">
        <v>0.791497975708502</v>
      </c>
      <c r="S1484" s="169">
        <v>0.844194756554307</v>
      </c>
      <c r="T1484" s="169">
        <v>0.86044616044616</v>
      </c>
      <c r="U1484" s="356">
        <v>0.9</v>
      </c>
      <c r="V1484" s="169">
        <v>0.702253855278766</v>
      </c>
      <c r="W1484" s="169">
        <v>0.776821862348178</v>
      </c>
      <c r="X1484" s="169">
        <v>0.889887640449438</v>
      </c>
      <c r="Y1484" s="169">
        <v>0.912398112398112</v>
      </c>
      <c r="Z1484" s="356">
        <v>0.92</v>
      </c>
      <c r="AA1484" s="356" t="s">
        <v>40</v>
      </c>
      <c r="AB1484" s="356" t="s">
        <v>40</v>
      </c>
      <c r="AC1484" s="356" t="s">
        <v>40</v>
      </c>
      <c r="AD1484" s="356" t="s">
        <v>40</v>
      </c>
      <c r="AE1484" s="356">
        <v>0.92</v>
      </c>
      <c r="AF1484" s="169">
        <v>1</v>
      </c>
      <c r="AG1484" s="169">
        <v>0</v>
      </c>
      <c r="AH1484" s="169">
        <v>0.2</v>
      </c>
      <c r="AI1484" s="169">
        <v>0.837944664031621</v>
      </c>
      <c r="AJ1484" s="356">
        <v>0.92</v>
      </c>
      <c r="AK1484" s="169">
        <v>0.739620403321471</v>
      </c>
      <c r="AL1484" s="169">
        <v>0.83502024291498</v>
      </c>
      <c r="AM1484" s="169">
        <v>0.931086142322097</v>
      </c>
      <c r="AN1484" s="169">
        <v>0.939086076817558</v>
      </c>
      <c r="AO1484" s="168">
        <v>0.99</v>
      </c>
      <c r="AP1484" s="358" t="s">
        <v>40</v>
      </c>
      <c r="AQ1484" s="358" t="s">
        <v>40</v>
      </c>
      <c r="AR1484" s="358">
        <v>1</v>
      </c>
      <c r="AS1484" s="359">
        <v>1</v>
      </c>
      <c r="AT1484" s="364">
        <v>0.110069253262963</v>
      </c>
      <c r="AU1484" s="361">
        <v>0.722222222222222</v>
      </c>
      <c r="AV1484" s="362">
        <v>0.241379310344828</v>
      </c>
      <c r="AW1484" s="362">
        <v>0.111111111111111</v>
      </c>
      <c r="AX1484" s="362">
        <v>0.199275362318841</v>
      </c>
      <c r="AY1484" s="142"/>
      <c r="AZ1484" s="140"/>
    </row>
    <row r="1485" spans="1:52">
      <c r="A1485" s="138"/>
      <c r="B1485" s="142"/>
      <c r="C1485" s="172" t="s">
        <v>2706</v>
      </c>
      <c r="D1485" s="166" t="s">
        <v>26</v>
      </c>
      <c r="E1485" s="166" t="s">
        <v>2707</v>
      </c>
      <c r="F1485" s="167" t="s">
        <v>2819</v>
      </c>
      <c r="G1485" s="178" t="s">
        <v>2820</v>
      </c>
      <c r="H1485" s="178" t="s">
        <v>2820</v>
      </c>
      <c r="I1485" s="178" t="s">
        <v>2820</v>
      </c>
      <c r="J1485" s="178" t="s">
        <v>2820</v>
      </c>
      <c r="K1485" s="168">
        <v>0.9</v>
      </c>
      <c r="L1485" s="169">
        <v>0.689655172413793</v>
      </c>
      <c r="M1485" s="169">
        <v>0.758620689655172</v>
      </c>
      <c r="N1485" s="170">
        <v>0.696969696969697</v>
      </c>
      <c r="O1485" s="170">
        <v>0.674391657010429</v>
      </c>
      <c r="P1485" s="356">
        <v>0.9</v>
      </c>
      <c r="Q1485" s="357">
        <v>0.746232876712329</v>
      </c>
      <c r="R1485" s="169">
        <v>0.782679738562091</v>
      </c>
      <c r="S1485" s="169">
        <v>0.823556370302475</v>
      </c>
      <c r="T1485" s="169">
        <v>0.875576900550545</v>
      </c>
      <c r="U1485" s="356">
        <v>0.9</v>
      </c>
      <c r="V1485" s="169">
        <v>0.51541095890411</v>
      </c>
      <c r="W1485" s="169">
        <v>0.638888888888889</v>
      </c>
      <c r="X1485" s="169">
        <v>0.556828597616865</v>
      </c>
      <c r="Y1485" s="169">
        <v>0.709921518097692</v>
      </c>
      <c r="Z1485" s="356">
        <v>0.92</v>
      </c>
      <c r="AA1485" s="356" t="s">
        <v>40</v>
      </c>
      <c r="AB1485" s="356" t="s">
        <v>40</v>
      </c>
      <c r="AC1485" s="356" t="s">
        <v>40</v>
      </c>
      <c r="AD1485" s="356">
        <v>0</v>
      </c>
      <c r="AE1485" s="356">
        <v>0.92</v>
      </c>
      <c r="AF1485" s="169">
        <v>0.666666666666667</v>
      </c>
      <c r="AG1485" s="169">
        <v>1</v>
      </c>
      <c r="AH1485" s="169">
        <v>0.25</v>
      </c>
      <c r="AI1485" s="169">
        <v>0.885135135135135</v>
      </c>
      <c r="AJ1485" s="356">
        <v>0.92</v>
      </c>
      <c r="AK1485" s="169">
        <v>0.668493150684932</v>
      </c>
      <c r="AL1485" s="169">
        <v>0.784313725490196</v>
      </c>
      <c r="AM1485" s="169">
        <v>0.770852428964253</v>
      </c>
      <c r="AN1485" s="169">
        <v>0.849586544543091</v>
      </c>
      <c r="AO1485" s="168">
        <v>0.99</v>
      </c>
      <c r="AP1485" s="358" t="s">
        <v>40</v>
      </c>
      <c r="AQ1485" s="358">
        <v>1</v>
      </c>
      <c r="AR1485" s="358" t="s">
        <v>40</v>
      </c>
      <c r="AS1485" s="359">
        <v>1</v>
      </c>
      <c r="AT1485" s="364">
        <v>0.110069253262963</v>
      </c>
      <c r="AU1485" s="361">
        <v>0.473684210526316</v>
      </c>
      <c r="AV1485" s="362">
        <v>0.0384615384615385</v>
      </c>
      <c r="AW1485" s="362">
        <v>0.037037037037037</v>
      </c>
      <c r="AX1485" s="362">
        <v>0.111869031377899</v>
      </c>
      <c r="AY1485" s="142"/>
      <c r="AZ1485" s="140"/>
    </row>
    <row r="1486" spans="1:52">
      <c r="A1486" s="138"/>
      <c r="B1486" s="142"/>
      <c r="C1486" s="172" t="s">
        <v>2706</v>
      </c>
      <c r="D1486" s="166" t="s">
        <v>26</v>
      </c>
      <c r="E1486" s="166" t="s">
        <v>2707</v>
      </c>
      <c r="F1486" s="167" t="s">
        <v>2821</v>
      </c>
      <c r="G1486" s="178" t="s">
        <v>2822</v>
      </c>
      <c r="H1486" s="178" t="s">
        <v>2822</v>
      </c>
      <c r="I1486" s="178" t="s">
        <v>2822</v>
      </c>
      <c r="J1486" s="178" t="s">
        <v>2822</v>
      </c>
      <c r="K1486" s="168">
        <v>0.9</v>
      </c>
      <c r="L1486" s="169">
        <v>0.875</v>
      </c>
      <c r="M1486" s="169">
        <v>0.928571428571429</v>
      </c>
      <c r="N1486" s="170">
        <v>0.821428571428571</v>
      </c>
      <c r="O1486" s="170">
        <v>0.834666666666667</v>
      </c>
      <c r="P1486" s="356">
        <v>0.9</v>
      </c>
      <c r="Q1486" s="357">
        <v>0.84006309148265</v>
      </c>
      <c r="R1486" s="169">
        <v>0.841694537346711</v>
      </c>
      <c r="S1486" s="169">
        <v>0.753424657534247</v>
      </c>
      <c r="T1486" s="169">
        <v>0.889279544761711</v>
      </c>
      <c r="U1486" s="356">
        <v>0.9</v>
      </c>
      <c r="V1486" s="169">
        <v>0.655205047318612</v>
      </c>
      <c r="W1486" s="169">
        <v>0.66778149386845</v>
      </c>
      <c r="X1486" s="169">
        <v>0.566625155666252</v>
      </c>
      <c r="Y1486" s="169">
        <v>0.761914439589473</v>
      </c>
      <c r="Z1486" s="356">
        <v>0.92</v>
      </c>
      <c r="AA1486" s="356" t="s">
        <v>40</v>
      </c>
      <c r="AB1486" s="356" t="s">
        <v>40</v>
      </c>
      <c r="AC1486" s="356" t="s">
        <v>40</v>
      </c>
      <c r="AD1486" s="356">
        <v>0</v>
      </c>
      <c r="AE1486" s="356">
        <v>0.92</v>
      </c>
      <c r="AF1486" s="169">
        <v>1</v>
      </c>
      <c r="AG1486" s="169">
        <v>0.947368421052632</v>
      </c>
      <c r="AH1486" s="169">
        <v>1</v>
      </c>
      <c r="AI1486" s="169">
        <v>0.914141414141414</v>
      </c>
      <c r="AJ1486" s="356">
        <v>0.92</v>
      </c>
      <c r="AK1486" s="169">
        <v>0.747634069400631</v>
      </c>
      <c r="AL1486" s="169">
        <v>0.798216276477146</v>
      </c>
      <c r="AM1486" s="169">
        <v>0.795765877957659</v>
      </c>
      <c r="AN1486" s="169">
        <v>0.894830949284785</v>
      </c>
      <c r="AO1486" s="168">
        <v>0.99</v>
      </c>
      <c r="AP1486" s="358">
        <v>1</v>
      </c>
      <c r="AQ1486" s="358">
        <v>1</v>
      </c>
      <c r="AR1486" s="358">
        <v>1</v>
      </c>
      <c r="AS1486" s="359">
        <v>1</v>
      </c>
      <c r="AT1486" s="364">
        <v>0.110069253262963</v>
      </c>
      <c r="AU1486" s="361">
        <v>0.352941176470588</v>
      </c>
      <c r="AV1486" s="362">
        <v>0.130434782608696</v>
      </c>
      <c r="AW1486" s="362">
        <v>0.107142857142857</v>
      </c>
      <c r="AX1486" s="362">
        <v>0.0929899856938484</v>
      </c>
      <c r="AY1486" s="142"/>
      <c r="AZ1486" s="140"/>
    </row>
    <row r="1487" spans="1:52">
      <c r="A1487" s="138"/>
      <c r="B1487" s="142"/>
      <c r="C1487" s="172" t="s">
        <v>2706</v>
      </c>
      <c r="D1487" s="166" t="s">
        <v>235</v>
      </c>
      <c r="E1487" s="166" t="s">
        <v>2707</v>
      </c>
      <c r="F1487" s="167" t="s">
        <v>2823</v>
      </c>
      <c r="G1487" s="178" t="s">
        <v>2824</v>
      </c>
      <c r="H1487" s="178" t="s">
        <v>2824</v>
      </c>
      <c r="I1487" s="178" t="s">
        <v>2824</v>
      </c>
      <c r="J1487" s="178" t="s">
        <v>2824</v>
      </c>
      <c r="K1487" s="168">
        <v>0.9</v>
      </c>
      <c r="L1487" s="169" t="s">
        <v>40</v>
      </c>
      <c r="M1487" s="169" t="s">
        <v>40</v>
      </c>
      <c r="N1487" s="170" t="s">
        <v>40</v>
      </c>
      <c r="O1487" s="170" t="s">
        <v>40</v>
      </c>
      <c r="P1487" s="356">
        <v>0.9</v>
      </c>
      <c r="Q1487" s="357" t="s">
        <v>40</v>
      </c>
      <c r="R1487" s="169">
        <v>0</v>
      </c>
      <c r="S1487" s="169" t="s">
        <v>40</v>
      </c>
      <c r="T1487" s="169">
        <v>0</v>
      </c>
      <c r="U1487" s="356">
        <v>0.9</v>
      </c>
      <c r="V1487" s="169" t="s">
        <v>40</v>
      </c>
      <c r="W1487" s="169">
        <v>1</v>
      </c>
      <c r="X1487" s="169" t="s">
        <v>40</v>
      </c>
      <c r="Y1487" s="169">
        <v>1</v>
      </c>
      <c r="Z1487" s="356">
        <v>0.92</v>
      </c>
      <c r="AA1487" s="356" t="s">
        <v>40</v>
      </c>
      <c r="AB1487" s="356" t="s">
        <v>40</v>
      </c>
      <c r="AC1487" s="356" t="s">
        <v>40</v>
      </c>
      <c r="AD1487" s="356" t="s">
        <v>40</v>
      </c>
      <c r="AE1487" s="356">
        <v>0.92</v>
      </c>
      <c r="AF1487" s="169">
        <v>1</v>
      </c>
      <c r="AG1487" s="169">
        <v>1</v>
      </c>
      <c r="AH1487" s="169">
        <v>1</v>
      </c>
      <c r="AI1487" s="169">
        <v>0.98170297593621</v>
      </c>
      <c r="AJ1487" s="356">
        <v>0.92</v>
      </c>
      <c r="AK1487" s="169" t="s">
        <v>40</v>
      </c>
      <c r="AL1487" s="169">
        <v>1</v>
      </c>
      <c r="AM1487" s="169" t="s">
        <v>40</v>
      </c>
      <c r="AN1487" s="169">
        <v>1</v>
      </c>
      <c r="AO1487" s="168">
        <v>0.99</v>
      </c>
      <c r="AP1487" s="358">
        <v>1</v>
      </c>
      <c r="AQ1487" s="358">
        <v>1</v>
      </c>
      <c r="AR1487" s="358">
        <v>1</v>
      </c>
      <c r="AS1487" s="359">
        <v>1</v>
      </c>
      <c r="AT1487" s="364">
        <v>0.110069253262963</v>
      </c>
      <c r="AU1487" s="361" t="s">
        <v>40</v>
      </c>
      <c r="AV1487" s="362" t="s">
        <v>40</v>
      </c>
      <c r="AW1487" s="362" t="s">
        <v>40</v>
      </c>
      <c r="AX1487" s="362" t="s">
        <v>40</v>
      </c>
      <c r="AY1487" s="142"/>
      <c r="AZ1487" s="140"/>
    </row>
    <row r="1488" spans="1:52">
      <c r="A1488" s="138"/>
      <c r="B1488" s="142"/>
      <c r="C1488" s="172" t="s">
        <v>2706</v>
      </c>
      <c r="D1488" s="166" t="s">
        <v>26</v>
      </c>
      <c r="E1488" s="166" t="s">
        <v>2707</v>
      </c>
      <c r="F1488" s="167" t="s">
        <v>2825</v>
      </c>
      <c r="G1488" s="178" t="s">
        <v>2826</v>
      </c>
      <c r="H1488" s="178" t="s">
        <v>2826</v>
      </c>
      <c r="I1488" s="178" t="s">
        <v>2826</v>
      </c>
      <c r="J1488" s="178" t="s">
        <v>2826</v>
      </c>
      <c r="K1488" s="168">
        <v>0.9</v>
      </c>
      <c r="L1488" s="169">
        <v>1</v>
      </c>
      <c r="M1488" s="169">
        <v>1</v>
      </c>
      <c r="N1488" s="170">
        <v>0.956521739130435</v>
      </c>
      <c r="O1488" s="170">
        <v>0.988919667590028</v>
      </c>
      <c r="P1488" s="356">
        <v>0.9</v>
      </c>
      <c r="Q1488" s="357">
        <v>0.947095435684647</v>
      </c>
      <c r="R1488" s="169">
        <v>0.943396226415094</v>
      </c>
      <c r="S1488" s="169">
        <v>0.976671850699845</v>
      </c>
      <c r="T1488" s="169">
        <v>0.954416970827959</v>
      </c>
      <c r="U1488" s="356">
        <v>0.9</v>
      </c>
      <c r="V1488" s="169">
        <v>0.799792531120332</v>
      </c>
      <c r="W1488" s="169">
        <v>0.792452830188679</v>
      </c>
      <c r="X1488" s="169">
        <v>0.866251944012442</v>
      </c>
      <c r="Y1488" s="169">
        <v>0.844095611844452</v>
      </c>
      <c r="Z1488" s="356">
        <v>0.92</v>
      </c>
      <c r="AA1488" s="356">
        <v>0.73109243697479</v>
      </c>
      <c r="AB1488" s="356">
        <v>0.814414414414414</v>
      </c>
      <c r="AC1488" s="356">
        <v>0.863309352517986</v>
      </c>
      <c r="AD1488" s="356">
        <v>0.839072510192196</v>
      </c>
      <c r="AE1488" s="356">
        <v>0.92</v>
      </c>
      <c r="AF1488" s="169">
        <v>0.916666666666667</v>
      </c>
      <c r="AG1488" s="169">
        <v>0.86</v>
      </c>
      <c r="AH1488" s="169">
        <v>0.103448275862069</v>
      </c>
      <c r="AI1488" s="169">
        <v>0.708973322554567</v>
      </c>
      <c r="AJ1488" s="356">
        <v>0.92</v>
      </c>
      <c r="AK1488" s="169">
        <v>0.803235908141962</v>
      </c>
      <c r="AL1488" s="169">
        <v>0.839634146341463</v>
      </c>
      <c r="AM1488" s="169">
        <v>0.919232710752145</v>
      </c>
      <c r="AN1488" s="169">
        <v>0.893840063836778</v>
      </c>
      <c r="AO1488" s="168">
        <v>0.99</v>
      </c>
      <c r="AP1488" s="358">
        <v>1</v>
      </c>
      <c r="AQ1488" s="358">
        <v>1</v>
      </c>
      <c r="AR1488" s="358">
        <v>1</v>
      </c>
      <c r="AS1488" s="359">
        <v>1</v>
      </c>
      <c r="AT1488" s="364">
        <v>0.110069253262963</v>
      </c>
      <c r="AU1488" s="361">
        <v>0</v>
      </c>
      <c r="AV1488" s="362">
        <v>0</v>
      </c>
      <c r="AW1488" s="362">
        <v>0</v>
      </c>
      <c r="AX1488" s="362">
        <v>0.0597609561752988</v>
      </c>
      <c r="AY1488" s="142"/>
      <c r="AZ1488" s="140"/>
    </row>
    <row r="1489" spans="1:52">
      <c r="A1489" s="138"/>
      <c r="B1489" s="142"/>
      <c r="C1489" s="172" t="s">
        <v>2706</v>
      </c>
      <c r="D1489" s="166" t="s">
        <v>26</v>
      </c>
      <c r="E1489" s="166" t="s">
        <v>2707</v>
      </c>
      <c r="F1489" s="167" t="s">
        <v>2827</v>
      </c>
      <c r="G1489" s="178" t="s">
        <v>2828</v>
      </c>
      <c r="H1489" s="178" t="s">
        <v>2828</v>
      </c>
      <c r="I1489" s="178" t="s">
        <v>2828</v>
      </c>
      <c r="J1489" s="178" t="s">
        <v>2828</v>
      </c>
      <c r="K1489" s="168">
        <v>0.9</v>
      </c>
      <c r="L1489" s="169">
        <v>1</v>
      </c>
      <c r="M1489" s="169">
        <v>1</v>
      </c>
      <c r="N1489" s="170">
        <v>1</v>
      </c>
      <c r="O1489" s="170">
        <v>0.988748241912799</v>
      </c>
      <c r="P1489" s="356">
        <v>0.9</v>
      </c>
      <c r="Q1489" s="357">
        <v>0.983572895277207</v>
      </c>
      <c r="R1489" s="169">
        <v>0.978813559322034</v>
      </c>
      <c r="S1489" s="169">
        <v>0.973745173745174</v>
      </c>
      <c r="T1489" s="169">
        <v>0.969381071935378</v>
      </c>
      <c r="U1489" s="356">
        <v>0.9</v>
      </c>
      <c r="V1489" s="169">
        <v>0.885010266940452</v>
      </c>
      <c r="W1489" s="169">
        <v>0.900423728813559</v>
      </c>
      <c r="X1489" s="169">
        <v>0.916602316602317</v>
      </c>
      <c r="Y1489" s="169">
        <v>0.894225521231307</v>
      </c>
      <c r="Z1489" s="356">
        <v>0.92</v>
      </c>
      <c r="AA1489" s="356">
        <v>0.891774891774892</v>
      </c>
      <c r="AB1489" s="356">
        <v>0.910179640718563</v>
      </c>
      <c r="AC1489" s="356">
        <v>0.927248677248677</v>
      </c>
      <c r="AD1489" s="356">
        <v>0.925233644859813</v>
      </c>
      <c r="AE1489" s="356">
        <v>0.92</v>
      </c>
      <c r="AF1489" s="169">
        <v>0.970588235294118</v>
      </c>
      <c r="AG1489" s="169">
        <v>1</v>
      </c>
      <c r="AH1489" s="169">
        <v>0.142857142857143</v>
      </c>
      <c r="AI1489" s="169">
        <v>0.945185185185185</v>
      </c>
      <c r="AJ1489" s="356">
        <v>0.92</v>
      </c>
      <c r="AK1489" s="169">
        <v>0.921011058451817</v>
      </c>
      <c r="AL1489" s="169">
        <v>0.926873857404022</v>
      </c>
      <c r="AM1489" s="169">
        <v>0.957581667479278</v>
      </c>
      <c r="AN1489" s="169">
        <v>0.952375857800058</v>
      </c>
      <c r="AO1489" s="168">
        <v>0.99</v>
      </c>
      <c r="AP1489" s="358">
        <v>1</v>
      </c>
      <c r="AQ1489" s="358">
        <v>1</v>
      </c>
      <c r="AR1489" s="358">
        <v>1</v>
      </c>
      <c r="AS1489" s="359">
        <v>1</v>
      </c>
      <c r="AT1489" s="364">
        <v>0.110069253262963</v>
      </c>
      <c r="AU1489" s="361">
        <v>0</v>
      </c>
      <c r="AV1489" s="362">
        <v>0</v>
      </c>
      <c r="AW1489" s="362">
        <v>0</v>
      </c>
      <c r="AX1489" s="362">
        <v>0.0329218106995885</v>
      </c>
      <c r="AY1489" s="142"/>
      <c r="AZ1489" s="140"/>
    </row>
    <row r="1490" spans="1:52">
      <c r="A1490" s="138"/>
      <c r="B1490" s="142"/>
      <c r="C1490" s="172" t="s">
        <v>2706</v>
      </c>
      <c r="D1490" s="166" t="s">
        <v>26</v>
      </c>
      <c r="E1490" s="166" t="s">
        <v>2707</v>
      </c>
      <c r="F1490" s="167" t="s">
        <v>2829</v>
      </c>
      <c r="G1490" s="178" t="s">
        <v>2830</v>
      </c>
      <c r="H1490" s="178" t="s">
        <v>2830</v>
      </c>
      <c r="I1490" s="178" t="s">
        <v>2830</v>
      </c>
      <c r="J1490" s="178" t="s">
        <v>2830</v>
      </c>
      <c r="K1490" s="168">
        <v>0.9</v>
      </c>
      <c r="L1490" s="169">
        <v>0</v>
      </c>
      <c r="M1490" s="169">
        <v>0.142857142857143</v>
      </c>
      <c r="N1490" s="170">
        <v>0</v>
      </c>
      <c r="O1490" s="170">
        <v>0.146666666666667</v>
      </c>
      <c r="P1490" s="356">
        <v>0.9</v>
      </c>
      <c r="Q1490" s="357">
        <v>1</v>
      </c>
      <c r="R1490" s="169">
        <v>1</v>
      </c>
      <c r="S1490" s="169">
        <v>0.6</v>
      </c>
      <c r="T1490" s="169">
        <v>0.301841196777906</v>
      </c>
      <c r="U1490" s="356">
        <v>0.9</v>
      </c>
      <c r="V1490" s="169">
        <v>0.486678507992895</v>
      </c>
      <c r="W1490" s="169">
        <v>0.57</v>
      </c>
      <c r="X1490" s="169">
        <v>0.0486486486486487</v>
      </c>
      <c r="Y1490" s="169">
        <v>0.0869965477560414</v>
      </c>
      <c r="Z1490" s="356">
        <v>0.92</v>
      </c>
      <c r="AA1490" s="356" t="s">
        <v>40</v>
      </c>
      <c r="AB1490" s="356" t="s">
        <v>40</v>
      </c>
      <c r="AC1490" s="356" t="s">
        <v>40</v>
      </c>
      <c r="AD1490" s="356">
        <v>0</v>
      </c>
      <c r="AE1490" s="356">
        <v>0.92</v>
      </c>
      <c r="AF1490" s="169">
        <v>0</v>
      </c>
      <c r="AG1490" s="169">
        <v>0</v>
      </c>
      <c r="AH1490" s="169" t="s">
        <v>40</v>
      </c>
      <c r="AI1490" s="169">
        <v>0.71875</v>
      </c>
      <c r="AJ1490" s="356">
        <v>0.92</v>
      </c>
      <c r="AK1490" s="169">
        <v>0.587921847246892</v>
      </c>
      <c r="AL1490" s="169">
        <v>0.75</v>
      </c>
      <c r="AM1490" s="169">
        <v>0.32972972972973</v>
      </c>
      <c r="AN1490" s="169">
        <v>0.109883787826487</v>
      </c>
      <c r="AO1490" s="168">
        <v>0.99</v>
      </c>
      <c r="AP1490" s="358" t="s">
        <v>40</v>
      </c>
      <c r="AQ1490" s="358" t="s">
        <v>40</v>
      </c>
      <c r="AR1490" s="358" t="s">
        <v>40</v>
      </c>
      <c r="AS1490" s="359">
        <v>1</v>
      </c>
      <c r="AT1490" s="364">
        <v>0.110069253262963</v>
      </c>
      <c r="AU1490" s="361">
        <v>0.127659574468085</v>
      </c>
      <c r="AV1490" s="362">
        <v>0.0612244897959184</v>
      </c>
      <c r="AW1490" s="362">
        <v>0.0891089108910891</v>
      </c>
      <c r="AX1490" s="362">
        <v>0.0924012158054711</v>
      </c>
      <c r="AY1490" s="142"/>
      <c r="AZ1490" s="140"/>
    </row>
    <row r="1491" spans="1:52">
      <c r="A1491" s="138"/>
      <c r="B1491" s="142"/>
      <c r="C1491" s="172" t="s">
        <v>2706</v>
      </c>
      <c r="D1491" s="166" t="s">
        <v>235</v>
      </c>
      <c r="E1491" s="166" t="s">
        <v>2707</v>
      </c>
      <c r="F1491" s="167" t="s">
        <v>2831</v>
      </c>
      <c r="G1491" s="178" t="s">
        <v>2832</v>
      </c>
      <c r="H1491" s="178" t="s">
        <v>2832</v>
      </c>
      <c r="I1491" s="178" t="s">
        <v>2832</v>
      </c>
      <c r="J1491" s="178" t="s">
        <v>2832</v>
      </c>
      <c r="K1491" s="168">
        <v>0.9</v>
      </c>
      <c r="L1491" s="169" t="s">
        <v>40</v>
      </c>
      <c r="M1491" s="169" t="s">
        <v>40</v>
      </c>
      <c r="N1491" s="170" t="s">
        <v>40</v>
      </c>
      <c r="O1491" s="170" t="s">
        <v>40</v>
      </c>
      <c r="P1491" s="356">
        <v>0.9</v>
      </c>
      <c r="Q1491" s="357" t="s">
        <v>40</v>
      </c>
      <c r="R1491" s="169" t="s">
        <v>40</v>
      </c>
      <c r="S1491" s="169" t="s">
        <v>40</v>
      </c>
      <c r="T1491" s="169">
        <v>0</v>
      </c>
      <c r="U1491" s="356">
        <v>0.9</v>
      </c>
      <c r="V1491" s="169" t="s">
        <v>40</v>
      </c>
      <c r="W1491" s="169" t="s">
        <v>40</v>
      </c>
      <c r="X1491" s="169" t="s">
        <v>40</v>
      </c>
      <c r="Y1491" s="169">
        <v>1</v>
      </c>
      <c r="Z1491" s="356">
        <v>0.92</v>
      </c>
      <c r="AA1491" s="356" t="s">
        <v>40</v>
      </c>
      <c r="AB1491" s="356" t="s">
        <v>40</v>
      </c>
      <c r="AC1491" s="356" t="s">
        <v>40</v>
      </c>
      <c r="AD1491" s="356" t="s">
        <v>40</v>
      </c>
      <c r="AE1491" s="356">
        <v>0.92</v>
      </c>
      <c r="AF1491" s="169">
        <v>0.977777777777778</v>
      </c>
      <c r="AG1491" s="169">
        <v>0.758620689655172</v>
      </c>
      <c r="AH1491" s="169">
        <v>1</v>
      </c>
      <c r="AI1491" s="169">
        <v>0.941660140955364</v>
      </c>
      <c r="AJ1491" s="356">
        <v>0.92</v>
      </c>
      <c r="AK1491" s="169" t="s">
        <v>40</v>
      </c>
      <c r="AL1491" s="169" t="s">
        <v>40</v>
      </c>
      <c r="AM1491" s="169" t="s">
        <v>40</v>
      </c>
      <c r="AN1491" s="169">
        <v>1</v>
      </c>
      <c r="AO1491" s="168">
        <v>0.99</v>
      </c>
      <c r="AP1491" s="358">
        <v>1</v>
      </c>
      <c r="AQ1491" s="358">
        <v>1</v>
      </c>
      <c r="AR1491" s="358">
        <v>1</v>
      </c>
      <c r="AS1491" s="359">
        <v>1</v>
      </c>
      <c r="AT1491" s="364">
        <v>0.110069253262963</v>
      </c>
      <c r="AU1491" s="361" t="s">
        <v>40</v>
      </c>
      <c r="AV1491" s="362" t="s">
        <v>40</v>
      </c>
      <c r="AW1491" s="362" t="s">
        <v>40</v>
      </c>
      <c r="AX1491" s="362" t="s">
        <v>40</v>
      </c>
      <c r="AY1491" s="142"/>
      <c r="AZ1491" s="140"/>
    </row>
    <row r="1492" spans="1:52">
      <c r="A1492" s="138"/>
      <c r="B1492" s="142"/>
      <c r="C1492" s="172" t="s">
        <v>2706</v>
      </c>
      <c r="D1492" s="166" t="s">
        <v>26</v>
      </c>
      <c r="E1492" s="166" t="s">
        <v>2707</v>
      </c>
      <c r="F1492" s="167" t="s">
        <v>2833</v>
      </c>
      <c r="G1492" s="178" t="s">
        <v>2834</v>
      </c>
      <c r="H1492" s="178" t="s">
        <v>2834</v>
      </c>
      <c r="I1492" s="178" t="s">
        <v>2834</v>
      </c>
      <c r="J1492" s="178" t="s">
        <v>2834</v>
      </c>
      <c r="K1492" s="168">
        <v>0.9</v>
      </c>
      <c r="L1492" s="169">
        <v>0.678571428571429</v>
      </c>
      <c r="M1492" s="169">
        <v>0.516129032258065</v>
      </c>
      <c r="N1492" s="170">
        <v>0.8125</v>
      </c>
      <c r="O1492" s="170">
        <v>0.759708737864078</v>
      </c>
      <c r="P1492" s="356">
        <v>0.9</v>
      </c>
      <c r="Q1492" s="357">
        <v>0.875702685821362</v>
      </c>
      <c r="R1492" s="169">
        <v>0.926863572433193</v>
      </c>
      <c r="S1492" s="169">
        <v>0.902091254752852</v>
      </c>
      <c r="T1492" s="169">
        <v>0.916386022866213</v>
      </c>
      <c r="U1492" s="356">
        <v>0.9</v>
      </c>
      <c r="V1492" s="169">
        <v>0.685509056839475</v>
      </c>
      <c r="W1492" s="169">
        <v>0.857946554149086</v>
      </c>
      <c r="X1492" s="169">
        <v>0.749524714828897</v>
      </c>
      <c r="Y1492" s="169">
        <v>0.808339947231815</v>
      </c>
      <c r="Z1492" s="356">
        <v>0.92</v>
      </c>
      <c r="AA1492" s="356">
        <v>0</v>
      </c>
      <c r="AB1492" s="356" t="s">
        <v>40</v>
      </c>
      <c r="AC1492" s="356" t="s">
        <v>40</v>
      </c>
      <c r="AD1492" s="356">
        <v>0</v>
      </c>
      <c r="AE1492" s="356">
        <v>0.92</v>
      </c>
      <c r="AF1492" s="169">
        <v>1</v>
      </c>
      <c r="AG1492" s="169">
        <v>1</v>
      </c>
      <c r="AH1492" s="169">
        <v>1</v>
      </c>
      <c r="AI1492" s="169">
        <v>0.966565349544073</v>
      </c>
      <c r="AJ1492" s="356">
        <v>0.92</v>
      </c>
      <c r="AK1492" s="169">
        <v>0.79019669060256</v>
      </c>
      <c r="AL1492" s="169">
        <v>0.946554149085795</v>
      </c>
      <c r="AM1492" s="169">
        <v>0.920627376425855</v>
      </c>
      <c r="AN1492" s="169">
        <v>0.914693264693265</v>
      </c>
      <c r="AO1492" s="168">
        <v>0.99</v>
      </c>
      <c r="AP1492" s="358">
        <v>1</v>
      </c>
      <c r="AQ1492" s="358">
        <v>1</v>
      </c>
      <c r="AR1492" s="358">
        <v>1</v>
      </c>
      <c r="AS1492" s="359">
        <v>1</v>
      </c>
      <c r="AT1492" s="364">
        <v>0.110069253262963</v>
      </c>
      <c r="AU1492" s="361">
        <v>0.363636363636364</v>
      </c>
      <c r="AV1492" s="362">
        <v>0.294117647058824</v>
      </c>
      <c r="AW1492" s="362">
        <v>0.0952380952380952</v>
      </c>
      <c r="AX1492" s="362">
        <v>0.0861723446893788</v>
      </c>
      <c r="AY1492" s="142"/>
      <c r="AZ1492" s="140"/>
    </row>
    <row r="1493" spans="1:52">
      <c r="A1493" s="138"/>
      <c r="B1493" s="142"/>
      <c r="C1493" s="172" t="s">
        <v>2706</v>
      </c>
      <c r="D1493" s="166" t="s">
        <v>26</v>
      </c>
      <c r="E1493" s="166" t="s">
        <v>2707</v>
      </c>
      <c r="F1493" s="167" t="s">
        <v>2835</v>
      </c>
      <c r="G1493" s="178" t="s">
        <v>2836</v>
      </c>
      <c r="H1493" s="178" t="s">
        <v>2836</v>
      </c>
      <c r="I1493" s="178" t="s">
        <v>2836</v>
      </c>
      <c r="J1493" s="178" t="s">
        <v>2836</v>
      </c>
      <c r="K1493" s="168">
        <v>0.9</v>
      </c>
      <c r="L1493" s="169">
        <v>1</v>
      </c>
      <c r="M1493" s="169">
        <v>1</v>
      </c>
      <c r="N1493" s="170">
        <v>1</v>
      </c>
      <c r="O1493" s="170">
        <v>0.994666666666667</v>
      </c>
      <c r="P1493" s="356">
        <v>0.9</v>
      </c>
      <c r="Q1493" s="357">
        <v>0.982419855222337</v>
      </c>
      <c r="R1493" s="169">
        <v>0.970695970695971</v>
      </c>
      <c r="S1493" s="169">
        <v>0.972449739389427</v>
      </c>
      <c r="T1493" s="169">
        <v>0.96973709097787</v>
      </c>
      <c r="U1493" s="356">
        <v>0.9</v>
      </c>
      <c r="V1493" s="169">
        <v>0.887280248190279</v>
      </c>
      <c r="W1493" s="169">
        <v>0.917582417582418</v>
      </c>
      <c r="X1493" s="169">
        <v>0.900967982129561</v>
      </c>
      <c r="Y1493" s="169">
        <v>0.875408684374071</v>
      </c>
      <c r="Z1493" s="356">
        <v>0.92</v>
      </c>
      <c r="AA1493" s="356">
        <v>0.874736842105263</v>
      </c>
      <c r="AB1493" s="356">
        <v>0.899056603773585</v>
      </c>
      <c r="AC1493" s="356">
        <v>0.896424167694205</v>
      </c>
      <c r="AD1493" s="356">
        <v>0.869659348465884</v>
      </c>
      <c r="AE1493" s="356">
        <v>0.92</v>
      </c>
      <c r="AF1493" s="169">
        <v>0.921875</v>
      </c>
      <c r="AG1493" s="169">
        <v>0.155844155844156</v>
      </c>
      <c r="AH1493" s="169">
        <v>0.164383561643836</v>
      </c>
      <c r="AI1493" s="169">
        <v>0.329291044776119</v>
      </c>
      <c r="AJ1493" s="356">
        <v>0.92</v>
      </c>
      <c r="AK1493" s="169">
        <v>0.906624934793949</v>
      </c>
      <c r="AL1493" s="169">
        <v>0.920298879202989</v>
      </c>
      <c r="AM1493" s="169">
        <v>0.937790157845868</v>
      </c>
      <c r="AN1493" s="169">
        <v>0.91591059304212</v>
      </c>
      <c r="AO1493" s="168">
        <v>0.99</v>
      </c>
      <c r="AP1493" s="358">
        <v>1</v>
      </c>
      <c r="AQ1493" s="358">
        <v>1</v>
      </c>
      <c r="AR1493" s="358">
        <v>1</v>
      </c>
      <c r="AS1493" s="359">
        <v>1</v>
      </c>
      <c r="AT1493" s="364">
        <v>0.110069253262963</v>
      </c>
      <c r="AU1493" s="361">
        <v>0</v>
      </c>
      <c r="AV1493" s="362">
        <v>0.0833333333333333</v>
      </c>
      <c r="AW1493" s="362">
        <v>0.230769230769231</v>
      </c>
      <c r="AX1493" s="362">
        <v>0.0561056105610561</v>
      </c>
      <c r="AY1493" s="142"/>
      <c r="AZ1493" s="140"/>
    </row>
    <row r="1494" spans="1:52">
      <c r="A1494" s="138"/>
      <c r="B1494" s="142"/>
      <c r="C1494" s="172" t="s">
        <v>2706</v>
      </c>
      <c r="D1494" s="166" t="s">
        <v>26</v>
      </c>
      <c r="E1494" s="166" t="s">
        <v>2707</v>
      </c>
      <c r="F1494" s="167" t="s">
        <v>2837</v>
      </c>
      <c r="G1494" s="178" t="s">
        <v>2838</v>
      </c>
      <c r="H1494" s="178" t="s">
        <v>2838</v>
      </c>
      <c r="I1494" s="178" t="s">
        <v>2838</v>
      </c>
      <c r="J1494" s="178" t="s">
        <v>2838</v>
      </c>
      <c r="K1494" s="168">
        <v>0.9</v>
      </c>
      <c r="L1494" s="169">
        <v>1</v>
      </c>
      <c r="M1494" s="169">
        <v>0.875</v>
      </c>
      <c r="N1494" s="170">
        <v>1</v>
      </c>
      <c r="O1494" s="170">
        <v>0.853556485355649</v>
      </c>
      <c r="P1494" s="356">
        <v>0.9</v>
      </c>
      <c r="Q1494" s="357" t="s">
        <v>40</v>
      </c>
      <c r="R1494" s="169" t="s">
        <v>40</v>
      </c>
      <c r="S1494" s="169">
        <v>0</v>
      </c>
      <c r="T1494" s="169">
        <v>0.36</v>
      </c>
      <c r="U1494" s="356">
        <v>0.9</v>
      </c>
      <c r="V1494" s="169" t="s">
        <v>40</v>
      </c>
      <c r="W1494" s="169" t="s">
        <v>40</v>
      </c>
      <c r="X1494" s="169">
        <v>0</v>
      </c>
      <c r="Y1494" s="169">
        <v>0.56</v>
      </c>
      <c r="Z1494" s="356">
        <v>0.92</v>
      </c>
      <c r="AA1494" s="356" t="s">
        <v>40</v>
      </c>
      <c r="AB1494" s="356" t="s">
        <v>40</v>
      </c>
      <c r="AC1494" s="356" t="s">
        <v>40</v>
      </c>
      <c r="AD1494" s="356" t="s">
        <v>40</v>
      </c>
      <c r="AE1494" s="356">
        <v>0.92</v>
      </c>
      <c r="AF1494" s="169">
        <v>0</v>
      </c>
      <c r="AG1494" s="169" t="s">
        <v>40</v>
      </c>
      <c r="AH1494" s="169" t="s">
        <v>40</v>
      </c>
      <c r="AI1494" s="169">
        <v>0.975308641975309</v>
      </c>
      <c r="AJ1494" s="356">
        <v>0.92</v>
      </c>
      <c r="AK1494" s="169">
        <v>0</v>
      </c>
      <c r="AL1494" s="169">
        <v>1</v>
      </c>
      <c r="AM1494" s="169">
        <v>0.809905316824472</v>
      </c>
      <c r="AN1494" s="169">
        <v>0.880149812734082</v>
      </c>
      <c r="AO1494" s="168">
        <v>0.99</v>
      </c>
      <c r="AP1494" s="358" t="s">
        <v>40</v>
      </c>
      <c r="AQ1494" s="358" t="s">
        <v>40</v>
      </c>
      <c r="AR1494" s="358" t="s">
        <v>40</v>
      </c>
      <c r="AS1494" s="359">
        <v>1</v>
      </c>
      <c r="AT1494" s="364">
        <v>0.110069253262963</v>
      </c>
      <c r="AU1494" s="361">
        <v>0</v>
      </c>
      <c r="AV1494" s="362">
        <v>0.032258064516129</v>
      </c>
      <c r="AW1494" s="362">
        <v>2.33333333333333</v>
      </c>
      <c r="AX1494" s="362">
        <v>0.0926275992438563</v>
      </c>
      <c r="AY1494" s="142"/>
      <c r="AZ1494" s="140"/>
    </row>
    <row r="1495" spans="1:52">
      <c r="A1495" s="138"/>
      <c r="B1495" s="142"/>
      <c r="C1495" s="172" t="s">
        <v>2706</v>
      </c>
      <c r="D1495" s="166" t="s">
        <v>26</v>
      </c>
      <c r="E1495" s="166" t="s">
        <v>2707</v>
      </c>
      <c r="F1495" s="167" t="s">
        <v>2839</v>
      </c>
      <c r="G1495" s="178" t="s">
        <v>2840</v>
      </c>
      <c r="H1495" s="178" t="s">
        <v>2840</v>
      </c>
      <c r="I1495" s="178" t="s">
        <v>2840</v>
      </c>
      <c r="J1495" s="178" t="s">
        <v>2840</v>
      </c>
      <c r="K1495" s="168">
        <v>0.9</v>
      </c>
      <c r="L1495" s="169">
        <v>1</v>
      </c>
      <c r="M1495" s="169">
        <v>1</v>
      </c>
      <c r="N1495" s="170">
        <v>1</v>
      </c>
      <c r="O1495" s="170">
        <v>0.965235173824131</v>
      </c>
      <c r="P1495" s="356">
        <v>0.9</v>
      </c>
      <c r="Q1495" s="357" t="s">
        <v>40</v>
      </c>
      <c r="R1495" s="169">
        <v>0</v>
      </c>
      <c r="S1495" s="169" t="s">
        <v>40</v>
      </c>
      <c r="T1495" s="169">
        <v>0.0833333333333333</v>
      </c>
      <c r="U1495" s="356">
        <v>0.9</v>
      </c>
      <c r="V1495" s="169" t="s">
        <v>40</v>
      </c>
      <c r="W1495" s="169">
        <v>0</v>
      </c>
      <c r="X1495" s="169" t="s">
        <v>40</v>
      </c>
      <c r="Y1495" s="169">
        <v>0.25</v>
      </c>
      <c r="Z1495" s="356">
        <v>0.92</v>
      </c>
      <c r="AA1495" s="356" t="s">
        <v>40</v>
      </c>
      <c r="AB1495" s="356" t="s">
        <v>40</v>
      </c>
      <c r="AC1495" s="356" t="s">
        <v>40</v>
      </c>
      <c r="AD1495" s="356">
        <v>0</v>
      </c>
      <c r="AE1495" s="356">
        <v>0.92</v>
      </c>
      <c r="AF1495" s="169">
        <v>0.4</v>
      </c>
      <c r="AG1495" s="169">
        <v>1</v>
      </c>
      <c r="AH1495" s="169">
        <v>0.545454545454545</v>
      </c>
      <c r="AI1495" s="169">
        <v>0.852248394004283</v>
      </c>
      <c r="AJ1495" s="356">
        <v>0.92</v>
      </c>
      <c r="AK1495" s="169">
        <v>0.96078431372549</v>
      </c>
      <c r="AL1495" s="169">
        <v>0.953964194373402</v>
      </c>
      <c r="AM1495" s="169">
        <v>0.988142292490119</v>
      </c>
      <c r="AN1495" s="169">
        <v>0.88938360929456</v>
      </c>
      <c r="AO1495" s="168">
        <v>0.99</v>
      </c>
      <c r="AP1495" s="358">
        <v>1</v>
      </c>
      <c r="AQ1495" s="358">
        <v>1</v>
      </c>
      <c r="AR1495" s="358">
        <v>1</v>
      </c>
      <c r="AS1495" s="359">
        <v>1</v>
      </c>
      <c r="AT1495" s="364">
        <v>0.110069253262963</v>
      </c>
      <c r="AU1495" s="361">
        <v>0.166666666666667</v>
      </c>
      <c r="AV1495" s="362">
        <v>0.117647058823529</v>
      </c>
      <c r="AW1495" s="362">
        <v>0.078125</v>
      </c>
      <c r="AX1495" s="362">
        <v>0.105948609644491</v>
      </c>
      <c r="AY1495" s="142"/>
      <c r="AZ1495" s="140"/>
    </row>
    <row r="1496" spans="1:52">
      <c r="A1496" s="138"/>
      <c r="B1496" s="142"/>
      <c r="C1496" s="172" t="s">
        <v>2706</v>
      </c>
      <c r="D1496" s="166" t="s">
        <v>26</v>
      </c>
      <c r="E1496" s="166" t="s">
        <v>2707</v>
      </c>
      <c r="F1496" s="167" t="s">
        <v>2841</v>
      </c>
      <c r="G1496" s="178" t="s">
        <v>2842</v>
      </c>
      <c r="H1496" s="178" t="s">
        <v>2842</v>
      </c>
      <c r="I1496" s="178" t="s">
        <v>2842</v>
      </c>
      <c r="J1496" s="178" t="s">
        <v>2842</v>
      </c>
      <c r="K1496" s="168">
        <v>0.9</v>
      </c>
      <c r="L1496" s="169">
        <v>0.916666666666667</v>
      </c>
      <c r="M1496" s="169">
        <v>0.916666666666667</v>
      </c>
      <c r="N1496" s="170">
        <v>0.846153846153846</v>
      </c>
      <c r="O1496" s="170">
        <v>0.886297376093295</v>
      </c>
      <c r="P1496" s="356">
        <v>0.9</v>
      </c>
      <c r="Q1496" s="357" t="s">
        <v>40</v>
      </c>
      <c r="R1496" s="169" t="s">
        <v>40</v>
      </c>
      <c r="S1496" s="169" t="s">
        <v>40</v>
      </c>
      <c r="T1496" s="169" t="s">
        <v>40</v>
      </c>
      <c r="U1496" s="356">
        <v>0.9</v>
      </c>
      <c r="V1496" s="169" t="s">
        <v>40</v>
      </c>
      <c r="W1496" s="169" t="s">
        <v>40</v>
      </c>
      <c r="X1496" s="169" t="s">
        <v>40</v>
      </c>
      <c r="Y1496" s="169" t="s">
        <v>40</v>
      </c>
      <c r="Z1496" s="356">
        <v>0.92</v>
      </c>
      <c r="AA1496" s="356" t="s">
        <v>40</v>
      </c>
      <c r="AB1496" s="356" t="s">
        <v>40</v>
      </c>
      <c r="AC1496" s="356" t="s">
        <v>40</v>
      </c>
      <c r="AD1496" s="356" t="s">
        <v>40</v>
      </c>
      <c r="AE1496" s="356">
        <v>0.92</v>
      </c>
      <c r="AF1496" s="169">
        <v>1</v>
      </c>
      <c r="AG1496" s="169">
        <v>0.285714285714286</v>
      </c>
      <c r="AH1496" s="169">
        <v>0.733333333333333</v>
      </c>
      <c r="AI1496" s="169">
        <v>0.735930735930736</v>
      </c>
      <c r="AJ1496" s="356">
        <v>0.92</v>
      </c>
      <c r="AK1496" s="169">
        <v>0.626185958254269</v>
      </c>
      <c r="AL1496" s="169">
        <v>0.557575757575758</v>
      </c>
      <c r="AM1496" s="169">
        <v>0.62096282754418</v>
      </c>
      <c r="AN1496" s="169">
        <v>0.845539413908442</v>
      </c>
      <c r="AO1496" s="168">
        <v>0.99</v>
      </c>
      <c r="AP1496" s="358">
        <v>1</v>
      </c>
      <c r="AQ1496" s="358">
        <v>1</v>
      </c>
      <c r="AR1496" s="358">
        <v>1</v>
      </c>
      <c r="AS1496" s="359">
        <v>1</v>
      </c>
      <c r="AT1496" s="364">
        <v>0.110069253262963</v>
      </c>
      <c r="AU1496" s="361">
        <v>0.0357142857142857</v>
      </c>
      <c r="AV1496" s="362">
        <v>0.0410958904109589</v>
      </c>
      <c r="AW1496" s="362">
        <v>0.111111111111111</v>
      </c>
      <c r="AX1496" s="362">
        <v>0.0972744360902256</v>
      </c>
      <c r="AY1496" s="142"/>
      <c r="AZ1496" s="140"/>
    </row>
    <row r="1497" spans="1:52">
      <c r="A1497" s="138"/>
      <c r="B1497" s="142"/>
      <c r="C1497" s="172" t="s">
        <v>2706</v>
      </c>
      <c r="D1497" s="166" t="s">
        <v>26</v>
      </c>
      <c r="E1497" s="166" t="s">
        <v>2707</v>
      </c>
      <c r="F1497" s="167" t="s">
        <v>2843</v>
      </c>
      <c r="G1497" s="178" t="s">
        <v>2844</v>
      </c>
      <c r="H1497" s="178" t="s">
        <v>2844</v>
      </c>
      <c r="I1497" s="178" t="s">
        <v>2844</v>
      </c>
      <c r="J1497" s="178" t="s">
        <v>2844</v>
      </c>
      <c r="K1497" s="168">
        <v>0.9</v>
      </c>
      <c r="L1497" s="169" t="s">
        <v>40</v>
      </c>
      <c r="M1497" s="169" t="s">
        <v>40</v>
      </c>
      <c r="N1497" s="170" t="s">
        <v>40</v>
      </c>
      <c r="O1497" s="170" t="s">
        <v>40</v>
      </c>
      <c r="P1497" s="356">
        <v>0.9</v>
      </c>
      <c r="Q1497" s="357" t="s">
        <v>40</v>
      </c>
      <c r="R1497" s="169" t="s">
        <v>40</v>
      </c>
      <c r="S1497" s="169" t="s">
        <v>40</v>
      </c>
      <c r="T1497" s="169">
        <v>0.0526315789473684</v>
      </c>
      <c r="U1497" s="356">
        <v>0.9</v>
      </c>
      <c r="V1497" s="169" t="s">
        <v>40</v>
      </c>
      <c r="W1497" s="169" t="s">
        <v>40</v>
      </c>
      <c r="X1497" s="169" t="s">
        <v>40</v>
      </c>
      <c r="Y1497" s="169">
        <v>0.0526315789473684</v>
      </c>
      <c r="Z1497" s="356">
        <v>0.92</v>
      </c>
      <c r="AA1497" s="356" t="s">
        <v>40</v>
      </c>
      <c r="AB1497" s="356" t="s">
        <v>40</v>
      </c>
      <c r="AC1497" s="356" t="s">
        <v>40</v>
      </c>
      <c r="AD1497" s="356">
        <v>0.0166666666666667</v>
      </c>
      <c r="AE1497" s="356">
        <v>0.92</v>
      </c>
      <c r="AF1497" s="169">
        <v>0.997326203208556</v>
      </c>
      <c r="AG1497" s="169">
        <v>1</v>
      </c>
      <c r="AH1497" s="169">
        <v>0.9</v>
      </c>
      <c r="AI1497" s="169">
        <v>0.914864757041411</v>
      </c>
      <c r="AJ1497" s="356">
        <v>0.92</v>
      </c>
      <c r="AK1497" s="169" t="s">
        <v>40</v>
      </c>
      <c r="AL1497" s="169" t="s">
        <v>40</v>
      </c>
      <c r="AM1497" s="169" t="s">
        <v>40</v>
      </c>
      <c r="AN1497" s="169">
        <v>0.0253164556962025</v>
      </c>
      <c r="AO1497" s="168">
        <v>0.99</v>
      </c>
      <c r="AP1497" s="358">
        <v>1</v>
      </c>
      <c r="AQ1497" s="358">
        <v>1</v>
      </c>
      <c r="AR1497" s="358">
        <v>1</v>
      </c>
      <c r="AS1497" s="359">
        <v>1</v>
      </c>
      <c r="AT1497" s="364">
        <v>0.110069253262963</v>
      </c>
      <c r="AU1497" s="361" t="s">
        <v>40</v>
      </c>
      <c r="AV1497" s="362" t="s">
        <v>40</v>
      </c>
      <c r="AW1497" s="362" t="s">
        <v>40</v>
      </c>
      <c r="AX1497" s="362" t="s">
        <v>40</v>
      </c>
      <c r="AY1497" s="142"/>
      <c r="AZ1497" s="140"/>
    </row>
    <row r="1498" spans="1:52">
      <c r="A1498" s="138"/>
      <c r="B1498" s="142"/>
      <c r="C1498" s="172" t="s">
        <v>2706</v>
      </c>
      <c r="D1498" s="166" t="s">
        <v>26</v>
      </c>
      <c r="E1498" s="166" t="s">
        <v>2707</v>
      </c>
      <c r="F1498" s="167" t="s">
        <v>2845</v>
      </c>
      <c r="G1498" s="178" t="s">
        <v>2846</v>
      </c>
      <c r="H1498" s="178" t="s">
        <v>2846</v>
      </c>
      <c r="I1498" s="178" t="s">
        <v>2846</v>
      </c>
      <c r="J1498" s="178" t="s">
        <v>2846</v>
      </c>
      <c r="K1498" s="168">
        <v>0.9</v>
      </c>
      <c r="L1498" s="169">
        <v>0.535714285714286</v>
      </c>
      <c r="M1498" s="169">
        <v>0.53125</v>
      </c>
      <c r="N1498" s="170">
        <v>0.65625</v>
      </c>
      <c r="O1498" s="170">
        <v>0.635167464114832</v>
      </c>
      <c r="P1498" s="356">
        <v>0.9</v>
      </c>
      <c r="Q1498" s="357">
        <v>0.977507374631268</v>
      </c>
      <c r="R1498" s="169">
        <v>0.90521978021978</v>
      </c>
      <c r="S1498" s="169">
        <v>0.997928534438115</v>
      </c>
      <c r="T1498" s="169">
        <v>0.973480056333994</v>
      </c>
      <c r="U1498" s="356">
        <v>0.9</v>
      </c>
      <c r="V1498" s="169">
        <v>0.71976401179941</v>
      </c>
      <c r="W1498" s="169">
        <v>0.777472527472527</v>
      </c>
      <c r="X1498" s="169">
        <v>0.697566027964785</v>
      </c>
      <c r="Y1498" s="169">
        <v>0.786885637218628</v>
      </c>
      <c r="Z1498" s="356">
        <v>0.92</v>
      </c>
      <c r="AA1498" s="356" t="s">
        <v>40</v>
      </c>
      <c r="AB1498" s="356" t="s">
        <v>40</v>
      </c>
      <c r="AC1498" s="356" t="s">
        <v>40</v>
      </c>
      <c r="AD1498" s="356" t="s">
        <v>40</v>
      </c>
      <c r="AE1498" s="356">
        <v>0.92</v>
      </c>
      <c r="AF1498" s="169">
        <v>1</v>
      </c>
      <c r="AG1498" s="169">
        <v>1</v>
      </c>
      <c r="AH1498" s="169">
        <v>1</v>
      </c>
      <c r="AI1498" s="169">
        <v>0.967540574282147</v>
      </c>
      <c r="AJ1498" s="356">
        <v>0.92</v>
      </c>
      <c r="AK1498" s="169">
        <v>0.786504424778761</v>
      </c>
      <c r="AL1498" s="169">
        <v>0.918956043956044</v>
      </c>
      <c r="AM1498" s="169">
        <v>0.893837389953392</v>
      </c>
      <c r="AN1498" s="169">
        <v>0.915119110135103</v>
      </c>
      <c r="AO1498" s="168">
        <v>0.99</v>
      </c>
      <c r="AP1498" s="358">
        <v>1</v>
      </c>
      <c r="AQ1498" s="358">
        <v>1</v>
      </c>
      <c r="AR1498" s="358">
        <v>1</v>
      </c>
      <c r="AS1498" s="359">
        <v>1</v>
      </c>
      <c r="AT1498" s="364">
        <v>0.110069253262963</v>
      </c>
      <c r="AU1498" s="361">
        <v>0.277777777777778</v>
      </c>
      <c r="AV1498" s="362">
        <v>0.0333333333333333</v>
      </c>
      <c r="AW1498" s="362">
        <v>0.0357142857142857</v>
      </c>
      <c r="AX1498" s="362">
        <v>0.0685714285714286</v>
      </c>
      <c r="AY1498" s="142"/>
      <c r="AZ1498" s="140"/>
    </row>
    <row r="1499" spans="1:52">
      <c r="A1499" s="138"/>
      <c r="B1499" s="142"/>
      <c r="C1499" s="172" t="s">
        <v>2706</v>
      </c>
      <c r="D1499" s="166" t="s">
        <v>26</v>
      </c>
      <c r="E1499" s="166" t="s">
        <v>2707</v>
      </c>
      <c r="F1499" s="167" t="s">
        <v>2847</v>
      </c>
      <c r="G1499" s="178" t="s">
        <v>2848</v>
      </c>
      <c r="H1499" s="178" t="s">
        <v>2848</v>
      </c>
      <c r="I1499" s="178" t="s">
        <v>2848</v>
      </c>
      <c r="J1499" s="178" t="s">
        <v>2848</v>
      </c>
      <c r="K1499" s="168">
        <v>0.9</v>
      </c>
      <c r="L1499" s="169">
        <v>0.833333333333333</v>
      </c>
      <c r="M1499" s="169">
        <v>0.923076923076923</v>
      </c>
      <c r="N1499" s="170">
        <v>0.866666666666667</v>
      </c>
      <c r="O1499" s="170">
        <v>0.869415807560137</v>
      </c>
      <c r="P1499" s="356">
        <v>0.9</v>
      </c>
      <c r="Q1499" s="357" t="s">
        <v>40</v>
      </c>
      <c r="R1499" s="169">
        <v>0</v>
      </c>
      <c r="S1499" s="169" t="s">
        <v>40</v>
      </c>
      <c r="T1499" s="169">
        <v>0</v>
      </c>
      <c r="U1499" s="356">
        <v>0.9</v>
      </c>
      <c r="V1499" s="169" t="s">
        <v>40</v>
      </c>
      <c r="W1499" s="169">
        <v>0</v>
      </c>
      <c r="X1499" s="169" t="s">
        <v>40</v>
      </c>
      <c r="Y1499" s="169">
        <v>0</v>
      </c>
      <c r="Z1499" s="356">
        <v>0.92</v>
      </c>
      <c r="AA1499" s="356" t="s">
        <v>40</v>
      </c>
      <c r="AB1499" s="356" t="s">
        <v>40</v>
      </c>
      <c r="AC1499" s="356" t="s">
        <v>40</v>
      </c>
      <c r="AD1499" s="356" t="s">
        <v>40</v>
      </c>
      <c r="AE1499" s="356">
        <v>0.92</v>
      </c>
      <c r="AF1499" s="169">
        <v>0</v>
      </c>
      <c r="AG1499" s="169" t="s">
        <v>40</v>
      </c>
      <c r="AH1499" s="169" t="s">
        <v>40</v>
      </c>
      <c r="AI1499" s="169">
        <v>0.666666666666667</v>
      </c>
      <c r="AJ1499" s="356">
        <v>0.92</v>
      </c>
      <c r="AK1499" s="169">
        <v>0.720483828556403</v>
      </c>
      <c r="AL1499" s="169">
        <v>0.966759002770083</v>
      </c>
      <c r="AM1499" s="169">
        <v>0.699256718124643</v>
      </c>
      <c r="AN1499" s="169">
        <v>0.798490909435608</v>
      </c>
      <c r="AO1499" s="168">
        <v>0.99</v>
      </c>
      <c r="AP1499" s="358" t="s">
        <v>40</v>
      </c>
      <c r="AQ1499" s="358" t="s">
        <v>40</v>
      </c>
      <c r="AR1499" s="358" t="s">
        <v>40</v>
      </c>
      <c r="AS1499" s="359">
        <v>1</v>
      </c>
      <c r="AT1499" s="364">
        <v>0.110069253262963</v>
      </c>
      <c r="AU1499" s="361">
        <v>0.333333333333333</v>
      </c>
      <c r="AV1499" s="362">
        <v>0.132075471698113</v>
      </c>
      <c r="AW1499" s="362">
        <v>0.133333333333333</v>
      </c>
      <c r="AX1499" s="362">
        <v>0.157142857142857</v>
      </c>
      <c r="AY1499" s="142"/>
      <c r="AZ1499" s="140"/>
    </row>
    <row r="1500" spans="1:52">
      <c r="A1500" s="138"/>
      <c r="B1500" s="142"/>
      <c r="C1500" s="172" t="s">
        <v>2706</v>
      </c>
      <c r="D1500" s="166" t="s">
        <v>26</v>
      </c>
      <c r="E1500" s="166" t="s">
        <v>2707</v>
      </c>
      <c r="F1500" s="167" t="s">
        <v>2849</v>
      </c>
      <c r="G1500" s="178" t="s">
        <v>2850</v>
      </c>
      <c r="H1500" s="178" t="s">
        <v>2850</v>
      </c>
      <c r="I1500" s="178" t="s">
        <v>2850</v>
      </c>
      <c r="J1500" s="178" t="s">
        <v>2850</v>
      </c>
      <c r="K1500" s="168">
        <v>0.9</v>
      </c>
      <c r="L1500" s="169">
        <v>1</v>
      </c>
      <c r="M1500" s="169">
        <v>1</v>
      </c>
      <c r="N1500" s="170">
        <v>1</v>
      </c>
      <c r="O1500" s="170">
        <v>0.971608832807571</v>
      </c>
      <c r="P1500" s="356">
        <v>0.9</v>
      </c>
      <c r="Q1500" s="357">
        <v>0.998168498168498</v>
      </c>
      <c r="R1500" s="169">
        <v>0.993827160493827</v>
      </c>
      <c r="S1500" s="169">
        <v>1</v>
      </c>
      <c r="T1500" s="169">
        <v>0.995931388413704</v>
      </c>
      <c r="U1500" s="356">
        <v>0.9</v>
      </c>
      <c r="V1500" s="169">
        <v>0.873626373626374</v>
      </c>
      <c r="W1500" s="169">
        <v>0.993827160493827</v>
      </c>
      <c r="X1500" s="169">
        <v>1</v>
      </c>
      <c r="Y1500" s="169">
        <v>0.92708863100467</v>
      </c>
      <c r="Z1500" s="356">
        <v>0.92</v>
      </c>
      <c r="AA1500" s="356" t="s">
        <v>40</v>
      </c>
      <c r="AB1500" s="356" t="s">
        <v>40</v>
      </c>
      <c r="AC1500" s="356" t="s">
        <v>40</v>
      </c>
      <c r="AD1500" s="356" t="s">
        <v>40</v>
      </c>
      <c r="AE1500" s="356">
        <v>0.92</v>
      </c>
      <c r="AF1500" s="169" t="s">
        <v>40</v>
      </c>
      <c r="AG1500" s="169" t="s">
        <v>40</v>
      </c>
      <c r="AH1500" s="169" t="s">
        <v>40</v>
      </c>
      <c r="AI1500" s="169">
        <v>0.990123456790123</v>
      </c>
      <c r="AJ1500" s="356">
        <v>0.92</v>
      </c>
      <c r="AK1500" s="169">
        <v>0.892531876138434</v>
      </c>
      <c r="AL1500" s="169">
        <v>0.904494382022472</v>
      </c>
      <c r="AM1500" s="169">
        <v>1</v>
      </c>
      <c r="AN1500" s="169">
        <v>0.941374538745387</v>
      </c>
      <c r="AO1500" s="168">
        <v>0.99</v>
      </c>
      <c r="AP1500" s="358" t="s">
        <v>40</v>
      </c>
      <c r="AQ1500" s="358" t="s">
        <v>40</v>
      </c>
      <c r="AR1500" s="358" t="s">
        <v>40</v>
      </c>
      <c r="AS1500" s="359">
        <v>1</v>
      </c>
      <c r="AT1500" s="364">
        <v>0.110069253262963</v>
      </c>
      <c r="AU1500" s="361">
        <v>0.373015873015873</v>
      </c>
      <c r="AV1500" s="362">
        <v>0.101796407185629</v>
      </c>
      <c r="AW1500" s="362">
        <v>0</v>
      </c>
      <c r="AX1500" s="362">
        <v>0.10136592379583</v>
      </c>
      <c r="AY1500" s="142"/>
      <c r="AZ1500" s="140"/>
    </row>
    <row r="1501" spans="1:52">
      <c r="A1501" s="138"/>
      <c r="B1501" s="142"/>
      <c r="C1501" s="172" t="s">
        <v>2706</v>
      </c>
      <c r="D1501" s="166" t="s">
        <v>26</v>
      </c>
      <c r="E1501" s="166" t="s">
        <v>2707</v>
      </c>
      <c r="F1501" s="167" t="s">
        <v>2851</v>
      </c>
      <c r="G1501" s="178" t="s">
        <v>2852</v>
      </c>
      <c r="H1501" s="178" t="s">
        <v>2852</v>
      </c>
      <c r="I1501" s="178" t="s">
        <v>2852</v>
      </c>
      <c r="J1501" s="178" t="s">
        <v>2852</v>
      </c>
      <c r="K1501" s="168">
        <v>0.9</v>
      </c>
      <c r="L1501" s="169">
        <v>0.62962962962963</v>
      </c>
      <c r="M1501" s="169">
        <v>0.653846153846154</v>
      </c>
      <c r="N1501" s="170">
        <v>0.535714285714286</v>
      </c>
      <c r="O1501" s="170">
        <v>0.588082901554404</v>
      </c>
      <c r="P1501" s="356">
        <v>0.9</v>
      </c>
      <c r="Q1501" s="357">
        <v>0.827575175943698</v>
      </c>
      <c r="R1501" s="169">
        <v>0.913165266106443</v>
      </c>
      <c r="S1501" s="169">
        <v>0.877045348293595</v>
      </c>
      <c r="T1501" s="169">
        <v>0.928078989147691</v>
      </c>
      <c r="U1501" s="356">
        <v>0.9</v>
      </c>
      <c r="V1501" s="169">
        <v>0.637236084452975</v>
      </c>
      <c r="W1501" s="169">
        <v>0.816526610644258</v>
      </c>
      <c r="X1501" s="169">
        <v>0.709677419354839</v>
      </c>
      <c r="Y1501" s="169">
        <v>0.791957547682739</v>
      </c>
      <c r="Z1501" s="356">
        <v>0.92</v>
      </c>
      <c r="AA1501" s="356" t="s">
        <v>40</v>
      </c>
      <c r="AB1501" s="356" t="s">
        <v>40</v>
      </c>
      <c r="AC1501" s="356" t="s">
        <v>40</v>
      </c>
      <c r="AD1501" s="356" t="s">
        <v>40</v>
      </c>
      <c r="AE1501" s="356">
        <v>0.92</v>
      </c>
      <c r="AF1501" s="169">
        <v>1</v>
      </c>
      <c r="AG1501" s="169">
        <v>0.347826086956522</v>
      </c>
      <c r="AH1501" s="169">
        <v>1</v>
      </c>
      <c r="AI1501" s="169">
        <v>0.919793014230272</v>
      </c>
      <c r="AJ1501" s="356">
        <v>0.92</v>
      </c>
      <c r="AK1501" s="169">
        <v>0.766154830454255</v>
      </c>
      <c r="AL1501" s="169">
        <v>0.893557422969188</v>
      </c>
      <c r="AM1501" s="169">
        <v>0.906030855539972</v>
      </c>
      <c r="AN1501" s="169">
        <v>0.91588012700622</v>
      </c>
      <c r="AO1501" s="168">
        <v>0.99</v>
      </c>
      <c r="AP1501" s="358">
        <v>1</v>
      </c>
      <c r="AQ1501" s="358">
        <v>1</v>
      </c>
      <c r="AR1501" s="358">
        <v>1</v>
      </c>
      <c r="AS1501" s="359">
        <v>1</v>
      </c>
      <c r="AT1501" s="364">
        <v>0.110069253262963</v>
      </c>
      <c r="AU1501" s="361">
        <v>0.125</v>
      </c>
      <c r="AV1501" s="362">
        <v>0.0454545454545455</v>
      </c>
      <c r="AW1501" s="362">
        <v>0.130434782608696</v>
      </c>
      <c r="AX1501" s="362">
        <v>0.0860585197934595</v>
      </c>
      <c r="AY1501" s="142"/>
      <c r="AZ1501" s="140"/>
    </row>
    <row r="1502" spans="1:52">
      <c r="A1502" s="138"/>
      <c r="B1502" s="142"/>
      <c r="C1502" s="172" t="s">
        <v>2706</v>
      </c>
      <c r="D1502" s="166" t="s">
        <v>26</v>
      </c>
      <c r="E1502" s="166" t="s">
        <v>2707</v>
      </c>
      <c r="F1502" s="167" t="s">
        <v>2853</v>
      </c>
      <c r="G1502" s="178" t="s">
        <v>2854</v>
      </c>
      <c r="H1502" s="178" t="s">
        <v>2854</v>
      </c>
      <c r="I1502" s="178" t="s">
        <v>2854</v>
      </c>
      <c r="J1502" s="178" t="s">
        <v>2854</v>
      </c>
      <c r="K1502" s="168">
        <v>0.9</v>
      </c>
      <c r="L1502" s="169">
        <v>0.833333333333333</v>
      </c>
      <c r="M1502" s="169">
        <v>1</v>
      </c>
      <c r="N1502" s="170">
        <v>1</v>
      </c>
      <c r="O1502" s="170">
        <v>0.861979166666667</v>
      </c>
      <c r="P1502" s="356">
        <v>0.9</v>
      </c>
      <c r="Q1502" s="357" t="s">
        <v>40</v>
      </c>
      <c r="R1502" s="169" t="s">
        <v>40</v>
      </c>
      <c r="S1502" s="169">
        <v>1</v>
      </c>
      <c r="T1502" s="169">
        <v>0.333333333333333</v>
      </c>
      <c r="U1502" s="356">
        <v>0.9</v>
      </c>
      <c r="V1502" s="169" t="s">
        <v>40</v>
      </c>
      <c r="W1502" s="169" t="s">
        <v>40</v>
      </c>
      <c r="X1502" s="169">
        <v>0</v>
      </c>
      <c r="Y1502" s="169">
        <v>0.111111111111111</v>
      </c>
      <c r="Z1502" s="356">
        <v>0.92</v>
      </c>
      <c r="AA1502" s="356" t="s">
        <v>40</v>
      </c>
      <c r="AB1502" s="356" t="s">
        <v>40</v>
      </c>
      <c r="AC1502" s="356">
        <v>1</v>
      </c>
      <c r="AD1502" s="356">
        <v>0.5</v>
      </c>
      <c r="AE1502" s="356">
        <v>0.92</v>
      </c>
      <c r="AF1502" s="169">
        <v>1</v>
      </c>
      <c r="AG1502" s="169">
        <v>0.4</v>
      </c>
      <c r="AH1502" s="169">
        <v>0</v>
      </c>
      <c r="AI1502" s="169">
        <v>0.439716312056738</v>
      </c>
      <c r="AJ1502" s="356">
        <v>0.92</v>
      </c>
      <c r="AK1502" s="169">
        <v>0.822888283378747</v>
      </c>
      <c r="AL1502" s="169">
        <v>0.828981723237598</v>
      </c>
      <c r="AM1502" s="169">
        <v>0.789772727272727</v>
      </c>
      <c r="AN1502" s="169">
        <v>0.641603731674811</v>
      </c>
      <c r="AO1502" s="168">
        <v>0.99</v>
      </c>
      <c r="AP1502" s="358">
        <v>1</v>
      </c>
      <c r="AQ1502" s="358">
        <v>1</v>
      </c>
      <c r="AR1502" s="358">
        <v>1</v>
      </c>
      <c r="AS1502" s="359">
        <v>1</v>
      </c>
      <c r="AT1502" s="364">
        <v>0.110069253262963</v>
      </c>
      <c r="AU1502" s="361">
        <v>0.0943396226415094</v>
      </c>
      <c r="AV1502" s="362">
        <v>0.137931034482759</v>
      </c>
      <c r="AW1502" s="362">
        <v>0.108108108108108</v>
      </c>
      <c r="AX1502" s="362">
        <v>0.102086858432036</v>
      </c>
      <c r="AY1502" s="142"/>
      <c r="AZ1502" s="140"/>
    </row>
    <row r="1503" spans="1:52">
      <c r="A1503" s="138"/>
      <c r="B1503" s="142"/>
      <c r="C1503" s="172" t="s">
        <v>2706</v>
      </c>
      <c r="D1503" s="166" t="s">
        <v>26</v>
      </c>
      <c r="E1503" s="166" t="s">
        <v>2707</v>
      </c>
      <c r="F1503" s="167" t="s">
        <v>2855</v>
      </c>
      <c r="G1503" s="178" t="s">
        <v>2856</v>
      </c>
      <c r="H1503" s="178" t="s">
        <v>2856</v>
      </c>
      <c r="I1503" s="178" t="s">
        <v>2856</v>
      </c>
      <c r="J1503" s="178" t="s">
        <v>2856</v>
      </c>
      <c r="K1503" s="168">
        <v>0.9</v>
      </c>
      <c r="L1503" s="169">
        <v>1</v>
      </c>
      <c r="M1503" s="169">
        <v>1</v>
      </c>
      <c r="N1503" s="170">
        <v>1</v>
      </c>
      <c r="O1503" s="170">
        <v>1</v>
      </c>
      <c r="P1503" s="356">
        <v>0.9</v>
      </c>
      <c r="Q1503" s="357" t="s">
        <v>40</v>
      </c>
      <c r="R1503" s="169" t="s">
        <v>40</v>
      </c>
      <c r="S1503" s="169" t="s">
        <v>40</v>
      </c>
      <c r="T1503" s="169">
        <v>1</v>
      </c>
      <c r="U1503" s="356">
        <v>0.9</v>
      </c>
      <c r="V1503" s="169" t="s">
        <v>40</v>
      </c>
      <c r="W1503" s="169" t="s">
        <v>40</v>
      </c>
      <c r="X1503" s="169" t="s">
        <v>40</v>
      </c>
      <c r="Y1503" s="169">
        <v>1</v>
      </c>
      <c r="Z1503" s="356">
        <v>0.92</v>
      </c>
      <c r="AA1503" s="356" t="s">
        <v>40</v>
      </c>
      <c r="AB1503" s="356" t="s">
        <v>40</v>
      </c>
      <c r="AC1503" s="356" t="s">
        <v>40</v>
      </c>
      <c r="AD1503" s="356" t="s">
        <v>40</v>
      </c>
      <c r="AE1503" s="356">
        <v>0.92</v>
      </c>
      <c r="AF1503" s="169">
        <v>0.333333333333333</v>
      </c>
      <c r="AG1503" s="169">
        <v>1</v>
      </c>
      <c r="AH1503" s="169">
        <v>1</v>
      </c>
      <c r="AI1503" s="169">
        <v>0.857677902621723</v>
      </c>
      <c r="AJ1503" s="356">
        <v>0.92</v>
      </c>
      <c r="AK1503" s="169">
        <v>0.904255319148936</v>
      </c>
      <c r="AL1503" s="169">
        <v>0.969283276450512</v>
      </c>
      <c r="AM1503" s="169">
        <v>0.991071428571429</v>
      </c>
      <c r="AN1503" s="169">
        <v>0.953924248340492</v>
      </c>
      <c r="AO1503" s="168">
        <v>0.99</v>
      </c>
      <c r="AP1503" s="358" t="s">
        <v>40</v>
      </c>
      <c r="AQ1503" s="358">
        <v>1</v>
      </c>
      <c r="AR1503" s="358">
        <v>1</v>
      </c>
      <c r="AS1503" s="359">
        <v>1</v>
      </c>
      <c r="AT1503" s="364">
        <v>0.110069253262963</v>
      </c>
      <c r="AU1503" s="361">
        <v>0.108695652173913</v>
      </c>
      <c r="AV1503" s="362">
        <v>0.142857142857143</v>
      </c>
      <c r="AW1503" s="362">
        <v>0.0975609756097561</v>
      </c>
      <c r="AX1503" s="362">
        <v>0.0783176214648296</v>
      </c>
      <c r="AY1503" s="142"/>
      <c r="AZ1503" s="140"/>
    </row>
    <row r="1504" spans="1:52">
      <c r="A1504" s="138"/>
      <c r="B1504" s="142"/>
      <c r="C1504" s="172" t="s">
        <v>2706</v>
      </c>
      <c r="D1504" s="166" t="s">
        <v>26</v>
      </c>
      <c r="E1504" s="166" t="s">
        <v>2707</v>
      </c>
      <c r="F1504" s="167" t="s">
        <v>2857</v>
      </c>
      <c r="G1504" s="178" t="s">
        <v>2858</v>
      </c>
      <c r="H1504" s="178" t="s">
        <v>2858</v>
      </c>
      <c r="I1504" s="178" t="s">
        <v>2858</v>
      </c>
      <c r="J1504" s="178" t="s">
        <v>2858</v>
      </c>
      <c r="K1504" s="168">
        <v>0.9</v>
      </c>
      <c r="L1504" s="169" t="s">
        <v>40</v>
      </c>
      <c r="M1504" s="169">
        <v>0.75</v>
      </c>
      <c r="N1504" s="170">
        <v>0.916666666666667</v>
      </c>
      <c r="O1504" s="170">
        <v>0.935344827586207</v>
      </c>
      <c r="P1504" s="356">
        <v>0.9</v>
      </c>
      <c r="Q1504" s="357">
        <v>1</v>
      </c>
      <c r="R1504" s="169">
        <v>1</v>
      </c>
      <c r="S1504" s="169">
        <v>1</v>
      </c>
      <c r="T1504" s="169">
        <v>0.820959299220169</v>
      </c>
      <c r="U1504" s="356">
        <v>0.9</v>
      </c>
      <c r="V1504" s="169">
        <v>0.772727272727273</v>
      </c>
      <c r="W1504" s="169">
        <v>0.804143126177024</v>
      </c>
      <c r="X1504" s="169">
        <v>0.386792452830189</v>
      </c>
      <c r="Y1504" s="169">
        <v>0.629847238542891</v>
      </c>
      <c r="Z1504" s="356">
        <v>0.92</v>
      </c>
      <c r="AA1504" s="356" t="s">
        <v>40</v>
      </c>
      <c r="AB1504" s="356" t="s">
        <v>40</v>
      </c>
      <c r="AC1504" s="356" t="s">
        <v>40</v>
      </c>
      <c r="AD1504" s="356" t="s">
        <v>40</v>
      </c>
      <c r="AE1504" s="356">
        <v>0.92</v>
      </c>
      <c r="AF1504" s="169" t="s">
        <v>40</v>
      </c>
      <c r="AG1504" s="169">
        <v>0</v>
      </c>
      <c r="AH1504" s="169" t="s">
        <v>40</v>
      </c>
      <c r="AI1504" s="169">
        <v>0.975</v>
      </c>
      <c r="AJ1504" s="356">
        <v>0.92</v>
      </c>
      <c r="AK1504" s="169">
        <v>0.772727272727273</v>
      </c>
      <c r="AL1504" s="169">
        <v>0.813559322033898</v>
      </c>
      <c r="AM1504" s="169">
        <v>0.537735849056604</v>
      </c>
      <c r="AN1504" s="169">
        <v>0.704763939329203</v>
      </c>
      <c r="AO1504" s="168">
        <v>0.99</v>
      </c>
      <c r="AP1504" s="358" t="s">
        <v>40</v>
      </c>
      <c r="AQ1504" s="358" t="s">
        <v>40</v>
      </c>
      <c r="AR1504" s="358" t="s">
        <v>40</v>
      </c>
      <c r="AS1504" s="359">
        <v>1</v>
      </c>
      <c r="AT1504" s="364">
        <v>0.110069253262963</v>
      </c>
      <c r="AU1504" s="361">
        <v>0</v>
      </c>
      <c r="AV1504" s="362">
        <v>0</v>
      </c>
      <c r="AW1504" s="362">
        <v>0.0606060606060606</v>
      </c>
      <c r="AX1504" s="362">
        <v>0.100150225338007</v>
      </c>
      <c r="AY1504" s="142"/>
      <c r="AZ1504" s="140"/>
    </row>
    <row r="1505" spans="1:52">
      <c r="A1505" s="138"/>
      <c r="B1505" s="142"/>
      <c r="C1505" s="172" t="s">
        <v>2706</v>
      </c>
      <c r="D1505" s="166" t="s">
        <v>26</v>
      </c>
      <c r="E1505" s="166" t="s">
        <v>2707</v>
      </c>
      <c r="F1505" s="167" t="s">
        <v>2859</v>
      </c>
      <c r="G1505" s="178" t="s">
        <v>2860</v>
      </c>
      <c r="H1505" s="178" t="s">
        <v>2860</v>
      </c>
      <c r="I1505" s="178" t="s">
        <v>2860</v>
      </c>
      <c r="J1505" s="178" t="s">
        <v>2860</v>
      </c>
      <c r="K1505" s="168">
        <v>0.9</v>
      </c>
      <c r="L1505" s="169">
        <v>0.666666666666667</v>
      </c>
      <c r="M1505" s="169">
        <v>0.777777777777778</v>
      </c>
      <c r="N1505" s="170">
        <v>0.666666666666667</v>
      </c>
      <c r="O1505" s="170">
        <v>0.852272727272727</v>
      </c>
      <c r="P1505" s="356">
        <v>0.9</v>
      </c>
      <c r="Q1505" s="357">
        <v>0</v>
      </c>
      <c r="R1505" s="169" t="s">
        <v>40</v>
      </c>
      <c r="S1505" s="169">
        <v>0</v>
      </c>
      <c r="T1505" s="169">
        <v>0</v>
      </c>
      <c r="U1505" s="356">
        <v>0.9</v>
      </c>
      <c r="V1505" s="169">
        <v>0.0666666666666667</v>
      </c>
      <c r="W1505" s="169" t="s">
        <v>40</v>
      </c>
      <c r="X1505" s="169">
        <v>0</v>
      </c>
      <c r="Y1505" s="169">
        <v>0.04</v>
      </c>
      <c r="Z1505" s="356">
        <v>0.92</v>
      </c>
      <c r="AA1505" s="356">
        <v>0</v>
      </c>
      <c r="AB1505" s="356" t="s">
        <v>40</v>
      </c>
      <c r="AC1505" s="356" t="s">
        <v>40</v>
      </c>
      <c r="AD1505" s="356">
        <v>0</v>
      </c>
      <c r="AE1505" s="356">
        <v>0.92</v>
      </c>
      <c r="AF1505" s="169" t="s">
        <v>40</v>
      </c>
      <c r="AG1505" s="169">
        <v>1</v>
      </c>
      <c r="AH1505" s="169">
        <v>0.5</v>
      </c>
      <c r="AI1505" s="169">
        <v>0.884057971014493</v>
      </c>
      <c r="AJ1505" s="356">
        <v>0.92</v>
      </c>
      <c r="AK1505" s="169">
        <v>0.494071146245059</v>
      </c>
      <c r="AL1505" s="169">
        <v>0.568434032059186</v>
      </c>
      <c r="AM1505" s="169">
        <v>0.971337579617834</v>
      </c>
      <c r="AN1505" s="169">
        <v>0.458563535911602</v>
      </c>
      <c r="AO1505" s="168">
        <v>0.99</v>
      </c>
      <c r="AP1505" s="358" t="s">
        <v>40</v>
      </c>
      <c r="AQ1505" s="358" t="s">
        <v>40</v>
      </c>
      <c r="AR1505" s="358">
        <v>1</v>
      </c>
      <c r="AS1505" s="359">
        <v>1</v>
      </c>
      <c r="AT1505" s="364">
        <v>0.110069253262963</v>
      </c>
      <c r="AU1505" s="361">
        <v>0.805555555555556</v>
      </c>
      <c r="AV1505" s="362">
        <v>0.141592920353982</v>
      </c>
      <c r="AW1505" s="362">
        <v>0.0204081632653061</v>
      </c>
      <c r="AX1505" s="362">
        <v>0.0979119638826185</v>
      </c>
      <c r="AY1505" s="142"/>
      <c r="AZ1505" s="140"/>
    </row>
    <row r="1506" spans="1:52">
      <c r="A1506" s="138"/>
      <c r="B1506" s="142"/>
      <c r="C1506" s="172" t="s">
        <v>2706</v>
      </c>
      <c r="D1506" s="166" t="s">
        <v>26</v>
      </c>
      <c r="E1506" s="166" t="s">
        <v>2707</v>
      </c>
      <c r="F1506" s="167" t="s">
        <v>2861</v>
      </c>
      <c r="G1506" s="178" t="s">
        <v>2862</v>
      </c>
      <c r="H1506" s="178" t="s">
        <v>2862</v>
      </c>
      <c r="I1506" s="178" t="s">
        <v>2862</v>
      </c>
      <c r="J1506" s="178" t="s">
        <v>2862</v>
      </c>
      <c r="K1506" s="168">
        <v>0.9</v>
      </c>
      <c r="L1506" s="169">
        <v>0.9</v>
      </c>
      <c r="M1506" s="169">
        <v>0.777777777777778</v>
      </c>
      <c r="N1506" s="170">
        <v>1</v>
      </c>
      <c r="O1506" s="170">
        <v>0.860869565217391</v>
      </c>
      <c r="P1506" s="356">
        <v>0.9</v>
      </c>
      <c r="Q1506" s="357" t="s">
        <v>40</v>
      </c>
      <c r="R1506" s="169" t="s">
        <v>40</v>
      </c>
      <c r="S1506" s="169" t="s">
        <v>40</v>
      </c>
      <c r="T1506" s="169" t="s">
        <v>40</v>
      </c>
      <c r="U1506" s="356">
        <v>0.9</v>
      </c>
      <c r="V1506" s="169" t="s">
        <v>40</v>
      </c>
      <c r="W1506" s="169" t="s">
        <v>40</v>
      </c>
      <c r="X1506" s="169" t="s">
        <v>40</v>
      </c>
      <c r="Y1506" s="169" t="s">
        <v>40</v>
      </c>
      <c r="Z1506" s="356">
        <v>0.92</v>
      </c>
      <c r="AA1506" s="356" t="s">
        <v>40</v>
      </c>
      <c r="AB1506" s="356" t="s">
        <v>40</v>
      </c>
      <c r="AC1506" s="356" t="s">
        <v>40</v>
      </c>
      <c r="AD1506" s="356" t="s">
        <v>40</v>
      </c>
      <c r="AE1506" s="356">
        <v>0.92</v>
      </c>
      <c r="AF1506" s="169">
        <v>0</v>
      </c>
      <c r="AG1506" s="169">
        <v>0</v>
      </c>
      <c r="AH1506" s="169">
        <v>0.111111111111111</v>
      </c>
      <c r="AI1506" s="169">
        <v>0.233333333333333</v>
      </c>
      <c r="AJ1506" s="356">
        <v>0.92</v>
      </c>
      <c r="AK1506" s="169">
        <v>0.848484848484849</v>
      </c>
      <c r="AL1506" s="169">
        <v>0.737373737373737</v>
      </c>
      <c r="AM1506" s="169">
        <v>0.920731707317073</v>
      </c>
      <c r="AN1506" s="169">
        <v>0.893525694527245</v>
      </c>
      <c r="AO1506" s="168">
        <v>0.99</v>
      </c>
      <c r="AP1506" s="358" t="s">
        <v>40</v>
      </c>
      <c r="AQ1506" s="358" t="s">
        <v>40</v>
      </c>
      <c r="AR1506" s="358" t="s">
        <v>40</v>
      </c>
      <c r="AS1506" s="359">
        <v>1</v>
      </c>
      <c r="AT1506" s="364">
        <v>0.110069253262963</v>
      </c>
      <c r="AU1506" s="361">
        <v>0.276595744680851</v>
      </c>
      <c r="AV1506" s="362">
        <v>0.0526315789473684</v>
      </c>
      <c r="AW1506" s="362">
        <v>0.0327868852459016</v>
      </c>
      <c r="AX1506" s="362">
        <v>0.088263358778626</v>
      </c>
      <c r="AY1506" s="142"/>
      <c r="AZ1506" s="140"/>
    </row>
    <row r="1507" spans="1:52">
      <c r="A1507" s="138"/>
      <c r="B1507" s="142"/>
      <c r="C1507" s="172" t="s">
        <v>2706</v>
      </c>
      <c r="D1507" s="166" t="s">
        <v>26</v>
      </c>
      <c r="E1507" s="166" t="s">
        <v>2707</v>
      </c>
      <c r="F1507" s="167" t="s">
        <v>2863</v>
      </c>
      <c r="G1507" s="178" t="s">
        <v>2864</v>
      </c>
      <c r="H1507" s="178" t="s">
        <v>2864</v>
      </c>
      <c r="I1507" s="178" t="s">
        <v>2864</v>
      </c>
      <c r="J1507" s="178" t="s">
        <v>2864</v>
      </c>
      <c r="K1507" s="168">
        <v>0.9</v>
      </c>
      <c r="L1507" s="169">
        <v>0.875</v>
      </c>
      <c r="M1507" s="169">
        <v>0.846153846153846</v>
      </c>
      <c r="N1507" s="170">
        <v>0.95</v>
      </c>
      <c r="O1507" s="170">
        <v>0.897810218978102</v>
      </c>
      <c r="P1507" s="356">
        <v>0.9</v>
      </c>
      <c r="Q1507" s="357" t="s">
        <v>40</v>
      </c>
      <c r="R1507" s="169" t="s">
        <v>40</v>
      </c>
      <c r="S1507" s="169" t="s">
        <v>40</v>
      </c>
      <c r="T1507" s="169">
        <v>0</v>
      </c>
      <c r="U1507" s="356">
        <v>0.9</v>
      </c>
      <c r="V1507" s="169" t="s">
        <v>40</v>
      </c>
      <c r="W1507" s="169" t="s">
        <v>40</v>
      </c>
      <c r="X1507" s="169" t="s">
        <v>40</v>
      </c>
      <c r="Y1507" s="169">
        <v>0</v>
      </c>
      <c r="Z1507" s="356">
        <v>0.92</v>
      </c>
      <c r="AA1507" s="356" t="s">
        <v>40</v>
      </c>
      <c r="AB1507" s="356" t="s">
        <v>40</v>
      </c>
      <c r="AC1507" s="356" t="s">
        <v>40</v>
      </c>
      <c r="AD1507" s="356" t="s">
        <v>40</v>
      </c>
      <c r="AE1507" s="356">
        <v>0.92</v>
      </c>
      <c r="AF1507" s="169" t="s">
        <v>40</v>
      </c>
      <c r="AG1507" s="169">
        <v>1</v>
      </c>
      <c r="AH1507" s="169">
        <v>0</v>
      </c>
      <c r="AI1507" s="169">
        <v>0.923224568138196</v>
      </c>
      <c r="AJ1507" s="356">
        <v>0.92</v>
      </c>
      <c r="AK1507" s="169">
        <v>1</v>
      </c>
      <c r="AL1507" s="169">
        <v>0.97752808988764</v>
      </c>
      <c r="AM1507" s="169">
        <v>0.92254134029591</v>
      </c>
      <c r="AN1507" s="169">
        <v>0.936717382523226</v>
      </c>
      <c r="AO1507" s="168">
        <v>0.99</v>
      </c>
      <c r="AP1507" s="358" t="s">
        <v>40</v>
      </c>
      <c r="AQ1507" s="358">
        <v>1</v>
      </c>
      <c r="AR1507" s="358">
        <v>1</v>
      </c>
      <c r="AS1507" s="359">
        <v>1</v>
      </c>
      <c r="AT1507" s="364">
        <v>0.110069253262963</v>
      </c>
      <c r="AU1507" s="361">
        <v>0.125</v>
      </c>
      <c r="AV1507" s="362">
        <v>0.037037037037037</v>
      </c>
      <c r="AW1507" s="362">
        <v>0.0185185185185185</v>
      </c>
      <c r="AX1507" s="362">
        <v>0.0742637644046095</v>
      </c>
      <c r="AY1507" s="142"/>
      <c r="AZ1507" s="140"/>
    </row>
    <row r="1508" spans="1:52">
      <c r="A1508" s="138"/>
      <c r="B1508" s="142"/>
      <c r="C1508" s="172" t="s">
        <v>2706</v>
      </c>
      <c r="D1508" s="166" t="s">
        <v>26</v>
      </c>
      <c r="E1508" s="166" t="s">
        <v>2707</v>
      </c>
      <c r="F1508" s="167" t="s">
        <v>2865</v>
      </c>
      <c r="G1508" s="178" t="s">
        <v>2866</v>
      </c>
      <c r="H1508" s="178" t="s">
        <v>2866</v>
      </c>
      <c r="I1508" s="178" t="s">
        <v>2866</v>
      </c>
      <c r="J1508" s="178" t="s">
        <v>2866</v>
      </c>
      <c r="K1508" s="168">
        <v>0.9</v>
      </c>
      <c r="L1508" s="169">
        <v>1</v>
      </c>
      <c r="M1508" s="169">
        <v>1</v>
      </c>
      <c r="N1508" s="170">
        <v>1</v>
      </c>
      <c r="O1508" s="170">
        <v>0.978947368421053</v>
      </c>
      <c r="P1508" s="356">
        <v>0.9</v>
      </c>
      <c r="Q1508" s="357">
        <v>0.993650793650794</v>
      </c>
      <c r="R1508" s="169">
        <v>1</v>
      </c>
      <c r="S1508" s="169">
        <v>0.8</v>
      </c>
      <c r="T1508" s="169">
        <v>0.922822491730981</v>
      </c>
      <c r="U1508" s="356">
        <v>0.9</v>
      </c>
      <c r="V1508" s="169">
        <v>0.985714285714286</v>
      </c>
      <c r="W1508" s="169">
        <v>1</v>
      </c>
      <c r="X1508" s="169">
        <v>0.8</v>
      </c>
      <c r="Y1508" s="169">
        <v>0.830997007402741</v>
      </c>
      <c r="Z1508" s="356">
        <v>0.92</v>
      </c>
      <c r="AA1508" s="356" t="s">
        <v>40</v>
      </c>
      <c r="AB1508" s="356" t="s">
        <v>40</v>
      </c>
      <c r="AC1508" s="356" t="s">
        <v>40</v>
      </c>
      <c r="AD1508" s="356" t="s">
        <v>40</v>
      </c>
      <c r="AE1508" s="356">
        <v>0.92</v>
      </c>
      <c r="AF1508" s="169">
        <v>0</v>
      </c>
      <c r="AG1508" s="169" t="s">
        <v>40</v>
      </c>
      <c r="AH1508" s="169" t="s">
        <v>40</v>
      </c>
      <c r="AI1508" s="169">
        <v>0.994252873563218</v>
      </c>
      <c r="AJ1508" s="356">
        <v>0.92</v>
      </c>
      <c r="AK1508" s="169">
        <v>0.988888888888889</v>
      </c>
      <c r="AL1508" s="169">
        <v>1</v>
      </c>
      <c r="AM1508" s="169">
        <v>0.8</v>
      </c>
      <c r="AN1508" s="169">
        <v>0.872263348558828</v>
      </c>
      <c r="AO1508" s="168">
        <v>0.99</v>
      </c>
      <c r="AP1508" s="358" t="s">
        <v>40</v>
      </c>
      <c r="AQ1508" s="358" t="s">
        <v>40</v>
      </c>
      <c r="AR1508" s="358">
        <v>1</v>
      </c>
      <c r="AS1508" s="359">
        <v>1</v>
      </c>
      <c r="AT1508" s="364">
        <v>0.110069253262963</v>
      </c>
      <c r="AU1508" s="361">
        <v>0.108695652173913</v>
      </c>
      <c r="AV1508" s="362">
        <v>0</v>
      </c>
      <c r="AW1508" s="362">
        <v>0</v>
      </c>
      <c r="AX1508" s="362">
        <v>0.0415512465373961</v>
      </c>
      <c r="AY1508" s="142"/>
      <c r="AZ1508" s="140"/>
    </row>
    <row r="1509" spans="1:52">
      <c r="A1509" s="138"/>
      <c r="B1509" s="142"/>
      <c r="C1509" s="172" t="s">
        <v>2706</v>
      </c>
      <c r="D1509" s="166" t="s">
        <v>26</v>
      </c>
      <c r="E1509" s="166" t="s">
        <v>2707</v>
      </c>
      <c r="F1509" s="167" t="s">
        <v>2867</v>
      </c>
      <c r="G1509" s="178" t="s">
        <v>2868</v>
      </c>
      <c r="H1509" s="178" t="s">
        <v>2868</v>
      </c>
      <c r="I1509" s="178" t="s">
        <v>2868</v>
      </c>
      <c r="J1509" s="178" t="s">
        <v>2868</v>
      </c>
      <c r="K1509" s="168">
        <v>0.9</v>
      </c>
      <c r="L1509" s="169">
        <v>0.8125</v>
      </c>
      <c r="M1509" s="169">
        <v>0.882352941176471</v>
      </c>
      <c r="N1509" s="170">
        <v>0.8125</v>
      </c>
      <c r="O1509" s="170">
        <v>0.862144420131291</v>
      </c>
      <c r="P1509" s="356">
        <v>0.9</v>
      </c>
      <c r="Q1509" s="357">
        <v>0</v>
      </c>
      <c r="R1509" s="169">
        <v>0</v>
      </c>
      <c r="S1509" s="169">
        <v>0</v>
      </c>
      <c r="T1509" s="169">
        <v>0</v>
      </c>
      <c r="U1509" s="356">
        <v>0.9</v>
      </c>
      <c r="V1509" s="169">
        <v>0</v>
      </c>
      <c r="W1509" s="169">
        <v>0</v>
      </c>
      <c r="X1509" s="169">
        <v>0</v>
      </c>
      <c r="Y1509" s="169">
        <v>0</v>
      </c>
      <c r="Z1509" s="356">
        <v>0.92</v>
      </c>
      <c r="AA1509" s="356" t="s">
        <v>40</v>
      </c>
      <c r="AB1509" s="356">
        <v>0</v>
      </c>
      <c r="AC1509" s="356">
        <v>0</v>
      </c>
      <c r="AD1509" s="356">
        <v>0</v>
      </c>
      <c r="AE1509" s="356">
        <v>0.92</v>
      </c>
      <c r="AF1509" s="169">
        <v>0</v>
      </c>
      <c r="AG1509" s="169">
        <v>0</v>
      </c>
      <c r="AH1509" s="169">
        <v>0</v>
      </c>
      <c r="AI1509" s="169">
        <v>0.15450643776824</v>
      </c>
      <c r="AJ1509" s="356">
        <v>0.92</v>
      </c>
      <c r="AK1509" s="169">
        <v>0.692574600971548</v>
      </c>
      <c r="AL1509" s="169">
        <v>0.720472440944882</v>
      </c>
      <c r="AM1509" s="169">
        <v>0.687230989956958</v>
      </c>
      <c r="AN1509" s="169">
        <v>0.720201698206161</v>
      </c>
      <c r="AO1509" s="168">
        <v>0.99</v>
      </c>
      <c r="AP1509" s="358">
        <v>1</v>
      </c>
      <c r="AQ1509" s="358">
        <v>1</v>
      </c>
      <c r="AR1509" s="358">
        <v>1</v>
      </c>
      <c r="AS1509" s="359">
        <v>1</v>
      </c>
      <c r="AT1509" s="364">
        <v>0.110069253262963</v>
      </c>
      <c r="AU1509" s="361">
        <v>0.4</v>
      </c>
      <c r="AV1509" s="362">
        <v>0.2</v>
      </c>
      <c r="AW1509" s="362">
        <v>0.1</v>
      </c>
      <c r="AX1509" s="362">
        <v>0.0945945945945946</v>
      </c>
      <c r="AY1509" s="142"/>
      <c r="AZ1509" s="140"/>
    </row>
    <row r="1510" spans="1:52">
      <c r="A1510" s="138"/>
      <c r="B1510" s="142"/>
      <c r="C1510" s="172" t="s">
        <v>2706</v>
      </c>
      <c r="D1510" s="166" t="s">
        <v>26</v>
      </c>
      <c r="E1510" s="166" t="s">
        <v>2707</v>
      </c>
      <c r="F1510" s="167" t="s">
        <v>2869</v>
      </c>
      <c r="G1510" s="178" t="s">
        <v>2870</v>
      </c>
      <c r="H1510" s="178" t="s">
        <v>2870</v>
      </c>
      <c r="I1510" s="178" t="s">
        <v>2870</v>
      </c>
      <c r="J1510" s="178" t="s">
        <v>2870</v>
      </c>
      <c r="K1510" s="168">
        <v>0.9</v>
      </c>
      <c r="L1510" s="169">
        <v>1</v>
      </c>
      <c r="M1510" s="169">
        <v>0.956521739130435</v>
      </c>
      <c r="N1510" s="170">
        <v>1</v>
      </c>
      <c r="O1510" s="170">
        <v>0.955654101995565</v>
      </c>
      <c r="P1510" s="356">
        <v>0.9</v>
      </c>
      <c r="Q1510" s="357">
        <v>1</v>
      </c>
      <c r="R1510" s="169">
        <v>1</v>
      </c>
      <c r="S1510" s="169">
        <v>1</v>
      </c>
      <c r="T1510" s="169">
        <v>0.704612129081903</v>
      </c>
      <c r="U1510" s="356">
        <v>0.9</v>
      </c>
      <c r="V1510" s="169">
        <v>0.550209205020921</v>
      </c>
      <c r="W1510" s="169">
        <v>1</v>
      </c>
      <c r="X1510" s="169">
        <v>0.991379310344828</v>
      </c>
      <c r="Y1510" s="169">
        <v>0.651180685807724</v>
      </c>
      <c r="Z1510" s="356">
        <v>0.92</v>
      </c>
      <c r="AA1510" s="356" t="s">
        <v>40</v>
      </c>
      <c r="AB1510" s="356" t="s">
        <v>40</v>
      </c>
      <c r="AC1510" s="356" t="s">
        <v>40</v>
      </c>
      <c r="AD1510" s="356" t="s">
        <v>40</v>
      </c>
      <c r="AE1510" s="356">
        <v>0.92</v>
      </c>
      <c r="AF1510" s="169">
        <v>0</v>
      </c>
      <c r="AG1510" s="169" t="s">
        <v>40</v>
      </c>
      <c r="AH1510" s="169" t="s">
        <v>40</v>
      </c>
      <c r="AI1510" s="169">
        <v>0.988326848249027</v>
      </c>
      <c r="AJ1510" s="356">
        <v>0.92</v>
      </c>
      <c r="AK1510" s="169">
        <v>0.753138075313807</v>
      </c>
      <c r="AL1510" s="169">
        <v>1</v>
      </c>
      <c r="AM1510" s="169">
        <v>0.991379310344828</v>
      </c>
      <c r="AN1510" s="169">
        <v>0.688968997837058</v>
      </c>
      <c r="AO1510" s="168">
        <v>0.99</v>
      </c>
      <c r="AP1510" s="358" t="s">
        <v>40</v>
      </c>
      <c r="AQ1510" s="358" t="s">
        <v>40</v>
      </c>
      <c r="AR1510" s="358" t="s">
        <v>40</v>
      </c>
      <c r="AS1510" s="359">
        <v>1</v>
      </c>
      <c r="AT1510" s="364">
        <v>0.110069253262963</v>
      </c>
      <c r="AU1510" s="361">
        <v>0.32</v>
      </c>
      <c r="AV1510" s="362">
        <v>0.0769230769230769</v>
      </c>
      <c r="AW1510" s="362">
        <v>0.138888888888889</v>
      </c>
      <c r="AX1510" s="362">
        <v>0.11264367816092</v>
      </c>
      <c r="AY1510" s="142"/>
      <c r="AZ1510" s="140"/>
    </row>
    <row r="1511" spans="1:52">
      <c r="A1511" s="138"/>
      <c r="B1511" s="142"/>
      <c r="C1511" s="172" t="s">
        <v>2706</v>
      </c>
      <c r="D1511" s="166" t="s">
        <v>26</v>
      </c>
      <c r="E1511" s="166" t="s">
        <v>2707</v>
      </c>
      <c r="F1511" s="167" t="s">
        <v>2871</v>
      </c>
      <c r="G1511" s="178" t="s">
        <v>2872</v>
      </c>
      <c r="H1511" s="178" t="s">
        <v>2872</v>
      </c>
      <c r="I1511" s="178" t="s">
        <v>2872</v>
      </c>
      <c r="J1511" s="178" t="s">
        <v>2872</v>
      </c>
      <c r="K1511" s="168">
        <v>0.9</v>
      </c>
      <c r="L1511" s="169">
        <v>0.636363636363636</v>
      </c>
      <c r="M1511" s="169">
        <v>0.727272727272727</v>
      </c>
      <c r="N1511" s="170">
        <v>0.466666666666667</v>
      </c>
      <c r="O1511" s="170">
        <v>0.714754098360656</v>
      </c>
      <c r="P1511" s="356">
        <v>0.9</v>
      </c>
      <c r="Q1511" s="357" t="s">
        <v>40</v>
      </c>
      <c r="R1511" s="169" t="s">
        <v>40</v>
      </c>
      <c r="S1511" s="169" t="s">
        <v>40</v>
      </c>
      <c r="T1511" s="169">
        <v>0</v>
      </c>
      <c r="U1511" s="356">
        <v>0.9</v>
      </c>
      <c r="V1511" s="169" t="s">
        <v>40</v>
      </c>
      <c r="W1511" s="169" t="s">
        <v>40</v>
      </c>
      <c r="X1511" s="169" t="s">
        <v>40</v>
      </c>
      <c r="Y1511" s="169">
        <v>0</v>
      </c>
      <c r="Z1511" s="356">
        <v>0.92</v>
      </c>
      <c r="AA1511" s="356" t="s">
        <v>40</v>
      </c>
      <c r="AB1511" s="356" t="s">
        <v>40</v>
      </c>
      <c r="AC1511" s="356" t="s">
        <v>40</v>
      </c>
      <c r="AD1511" s="356" t="s">
        <v>40</v>
      </c>
      <c r="AE1511" s="356">
        <v>0.92</v>
      </c>
      <c r="AF1511" s="169" t="s">
        <v>40</v>
      </c>
      <c r="AG1511" s="169">
        <v>0</v>
      </c>
      <c r="AH1511" s="169">
        <v>0</v>
      </c>
      <c r="AI1511" s="169">
        <v>0.167567567567568</v>
      </c>
      <c r="AJ1511" s="356">
        <v>0.92</v>
      </c>
      <c r="AK1511" s="169">
        <v>0.643333333333333</v>
      </c>
      <c r="AL1511" s="169">
        <v>0.64218009478673</v>
      </c>
      <c r="AM1511" s="169">
        <v>0.664634146341463</v>
      </c>
      <c r="AN1511" s="169">
        <v>0.309837071375009</v>
      </c>
      <c r="AO1511" s="168">
        <v>0.99</v>
      </c>
      <c r="AP1511" s="358">
        <v>1</v>
      </c>
      <c r="AQ1511" s="358" t="s">
        <v>40</v>
      </c>
      <c r="AR1511" s="358" t="s">
        <v>40</v>
      </c>
      <c r="AS1511" s="359">
        <v>1</v>
      </c>
      <c r="AT1511" s="364">
        <v>0.110069253262963</v>
      </c>
      <c r="AU1511" s="361">
        <v>0.024390243902439</v>
      </c>
      <c r="AV1511" s="362">
        <v>0.25</v>
      </c>
      <c r="AW1511" s="362">
        <v>0.134328358208955</v>
      </c>
      <c r="AX1511" s="362">
        <v>0.0810151293313812</v>
      </c>
      <c r="AY1511" s="142"/>
      <c r="AZ1511" s="140"/>
    </row>
    <row r="1512" spans="1:52">
      <c r="A1512" s="138"/>
      <c r="B1512" s="142"/>
      <c r="C1512" s="172" t="s">
        <v>2706</v>
      </c>
      <c r="D1512" s="166" t="s">
        <v>26</v>
      </c>
      <c r="E1512" s="166" t="s">
        <v>2707</v>
      </c>
      <c r="F1512" s="167" t="s">
        <v>2873</v>
      </c>
      <c r="G1512" s="178" t="s">
        <v>2874</v>
      </c>
      <c r="H1512" s="178" t="s">
        <v>2874</v>
      </c>
      <c r="I1512" s="178" t="s">
        <v>2874</v>
      </c>
      <c r="J1512" s="178" t="s">
        <v>2874</v>
      </c>
      <c r="K1512" s="168">
        <v>0.9</v>
      </c>
      <c r="L1512" s="169">
        <v>1</v>
      </c>
      <c r="M1512" s="169">
        <v>1</v>
      </c>
      <c r="N1512" s="170">
        <v>1</v>
      </c>
      <c r="O1512" s="170">
        <v>0.988219895287958</v>
      </c>
      <c r="P1512" s="356">
        <v>0.9</v>
      </c>
      <c r="Q1512" s="357">
        <v>0.949324324324324</v>
      </c>
      <c r="R1512" s="169">
        <v>0.965376782077393</v>
      </c>
      <c r="S1512" s="169">
        <v>0.974561403508772</v>
      </c>
      <c r="T1512" s="169">
        <v>0.938533796201756</v>
      </c>
      <c r="U1512" s="356">
        <v>0.9</v>
      </c>
      <c r="V1512" s="169">
        <v>0.849099099099099</v>
      </c>
      <c r="W1512" s="169">
        <v>0.853360488798371</v>
      </c>
      <c r="X1512" s="169">
        <v>0.842982456140351</v>
      </c>
      <c r="Y1512" s="169">
        <v>0.804749263397415</v>
      </c>
      <c r="Z1512" s="356">
        <v>0.92</v>
      </c>
      <c r="AA1512" s="356">
        <v>0.728880157170923</v>
      </c>
      <c r="AB1512" s="356">
        <v>0.871186440677966</v>
      </c>
      <c r="AC1512" s="356">
        <v>0.830687830687831</v>
      </c>
      <c r="AD1512" s="356">
        <v>0.800551108778376</v>
      </c>
      <c r="AE1512" s="356">
        <v>0.92</v>
      </c>
      <c r="AF1512" s="169">
        <v>0.923076923076923</v>
      </c>
      <c r="AG1512" s="169">
        <v>0.955555555555556</v>
      </c>
      <c r="AH1512" s="169">
        <v>0.918918918918919</v>
      </c>
      <c r="AI1512" s="169">
        <v>0.952916373858046</v>
      </c>
      <c r="AJ1512" s="356">
        <v>0.92</v>
      </c>
      <c r="AK1512" s="169">
        <v>0.817418677859391</v>
      </c>
      <c r="AL1512" s="169">
        <v>0.885697187312986</v>
      </c>
      <c r="AM1512" s="169">
        <v>0.899314707432789</v>
      </c>
      <c r="AN1512" s="169">
        <v>0.867137078096532</v>
      </c>
      <c r="AO1512" s="168">
        <v>0.99</v>
      </c>
      <c r="AP1512" s="358">
        <v>1</v>
      </c>
      <c r="AQ1512" s="358">
        <v>1</v>
      </c>
      <c r="AR1512" s="358">
        <v>1</v>
      </c>
      <c r="AS1512" s="359">
        <v>1</v>
      </c>
      <c r="AT1512" s="364">
        <v>0.110069253262963</v>
      </c>
      <c r="AU1512" s="361">
        <v>0.0909090909090909</v>
      </c>
      <c r="AV1512" s="362">
        <v>0</v>
      </c>
      <c r="AW1512" s="362">
        <v>0</v>
      </c>
      <c r="AX1512" s="362">
        <v>0.0968992248062016</v>
      </c>
      <c r="AY1512" s="142"/>
      <c r="AZ1512" s="140"/>
    </row>
    <row r="1513" spans="1:52">
      <c r="A1513" s="138"/>
      <c r="B1513" s="142"/>
      <c r="C1513" s="172" t="s">
        <v>2706</v>
      </c>
      <c r="D1513" s="166" t="s">
        <v>26</v>
      </c>
      <c r="E1513" s="166" t="s">
        <v>2707</v>
      </c>
      <c r="F1513" s="167" t="s">
        <v>2875</v>
      </c>
      <c r="G1513" s="178" t="s">
        <v>2875</v>
      </c>
      <c r="H1513" s="178" t="s">
        <v>2875</v>
      </c>
      <c r="I1513" s="178" t="s">
        <v>2875</v>
      </c>
      <c r="J1513" s="178" t="s">
        <v>2875</v>
      </c>
      <c r="K1513" s="168">
        <v>0.9</v>
      </c>
      <c r="L1513" s="169">
        <v>1</v>
      </c>
      <c r="M1513" s="169">
        <v>0.961538461538462</v>
      </c>
      <c r="N1513" s="170">
        <v>1</v>
      </c>
      <c r="O1513" s="170">
        <v>0.975093399750934</v>
      </c>
      <c r="P1513" s="356">
        <v>0.9</v>
      </c>
      <c r="Q1513" s="357">
        <v>0.987457790641582</v>
      </c>
      <c r="R1513" s="169">
        <v>0.988786952089704</v>
      </c>
      <c r="S1513" s="169">
        <v>0.977263499796996</v>
      </c>
      <c r="T1513" s="169">
        <v>0.931935617216969</v>
      </c>
      <c r="U1513" s="356">
        <v>0.9</v>
      </c>
      <c r="V1513" s="169">
        <v>0.795947901591896</v>
      </c>
      <c r="W1513" s="169">
        <v>0.7782874617737</v>
      </c>
      <c r="X1513" s="169">
        <v>0.866423061307349</v>
      </c>
      <c r="Y1513" s="169">
        <v>0.818761949051827</v>
      </c>
      <c r="Z1513" s="356">
        <v>0.92</v>
      </c>
      <c r="AA1513" s="356" t="s">
        <v>40</v>
      </c>
      <c r="AB1513" s="356" t="s">
        <v>40</v>
      </c>
      <c r="AC1513" s="356" t="s">
        <v>40</v>
      </c>
      <c r="AD1513" s="356" t="s">
        <v>40</v>
      </c>
      <c r="AE1513" s="356">
        <v>0.92</v>
      </c>
      <c r="AF1513" s="169">
        <v>0.287878787878788</v>
      </c>
      <c r="AG1513" s="169">
        <v>1</v>
      </c>
      <c r="AH1513" s="169">
        <v>1</v>
      </c>
      <c r="AI1513" s="169">
        <v>0.874660879001628</v>
      </c>
      <c r="AJ1513" s="356">
        <v>0.92</v>
      </c>
      <c r="AK1513" s="169">
        <v>0.923781958514231</v>
      </c>
      <c r="AL1513" s="169">
        <v>0.910295616717635</v>
      </c>
      <c r="AM1513" s="169">
        <v>0.923670320747056</v>
      </c>
      <c r="AN1513" s="169">
        <v>0.9375678189428</v>
      </c>
      <c r="AO1513" s="168">
        <v>0.99</v>
      </c>
      <c r="AP1513" s="358">
        <v>1</v>
      </c>
      <c r="AQ1513" s="358">
        <v>1</v>
      </c>
      <c r="AR1513" s="358">
        <v>1</v>
      </c>
      <c r="AS1513" s="359">
        <v>1</v>
      </c>
      <c r="AT1513" s="364">
        <v>0.110069253262963</v>
      </c>
      <c r="AU1513" s="361">
        <v>0.0593220338983051</v>
      </c>
      <c r="AV1513" s="362">
        <v>0.0434782608695652</v>
      </c>
      <c r="AW1513" s="362">
        <v>0.0446428571428571</v>
      </c>
      <c r="AX1513" s="362">
        <v>0.0318082788671024</v>
      </c>
      <c r="AY1513" s="142"/>
      <c r="AZ1513" s="140"/>
    </row>
    <row r="1514" spans="1:52">
      <c r="A1514" s="138"/>
      <c r="B1514" s="142"/>
      <c r="C1514" s="172" t="s">
        <v>2706</v>
      </c>
      <c r="D1514" s="166" t="s">
        <v>26</v>
      </c>
      <c r="E1514" s="166" t="s">
        <v>2707</v>
      </c>
      <c r="F1514" s="167" t="s">
        <v>2876</v>
      </c>
      <c r="G1514" s="178" t="s">
        <v>2877</v>
      </c>
      <c r="H1514" s="178" t="s">
        <v>2877</v>
      </c>
      <c r="I1514" s="178" t="s">
        <v>2877</v>
      </c>
      <c r="J1514" s="178" t="s">
        <v>2877</v>
      </c>
      <c r="K1514" s="168">
        <v>0.9</v>
      </c>
      <c r="L1514" s="169">
        <v>1</v>
      </c>
      <c r="M1514" s="169">
        <v>1</v>
      </c>
      <c r="N1514" s="170">
        <v>1</v>
      </c>
      <c r="O1514" s="170">
        <v>0.986453201970443</v>
      </c>
      <c r="P1514" s="356">
        <v>0.9</v>
      </c>
      <c r="Q1514" s="357">
        <v>0.97170837867247</v>
      </c>
      <c r="R1514" s="169">
        <v>0.970401691331924</v>
      </c>
      <c r="S1514" s="169">
        <v>0.965313653136531</v>
      </c>
      <c r="T1514" s="169">
        <v>0.951613810166442</v>
      </c>
      <c r="U1514" s="356">
        <v>0.9</v>
      </c>
      <c r="V1514" s="169">
        <v>0.854189336235038</v>
      </c>
      <c r="W1514" s="169">
        <v>0.892177589852008</v>
      </c>
      <c r="X1514" s="169">
        <v>0.839114391143911</v>
      </c>
      <c r="Y1514" s="169">
        <v>0.781657669815565</v>
      </c>
      <c r="Z1514" s="356">
        <v>0.92</v>
      </c>
      <c r="AA1514" s="356">
        <v>0.848484848484849</v>
      </c>
      <c r="AB1514" s="356">
        <v>0.845454545454545</v>
      </c>
      <c r="AC1514" s="356">
        <v>0.880821917808219</v>
      </c>
      <c r="AD1514" s="356">
        <v>0.82374956278419</v>
      </c>
      <c r="AE1514" s="356">
        <v>0.92</v>
      </c>
      <c r="AF1514" s="169">
        <v>1</v>
      </c>
      <c r="AG1514" s="169">
        <v>0.984848484848485</v>
      </c>
      <c r="AH1514" s="169">
        <v>1</v>
      </c>
      <c r="AI1514" s="169">
        <v>0.990420436402342</v>
      </c>
      <c r="AJ1514" s="356">
        <v>0.92</v>
      </c>
      <c r="AK1514" s="169">
        <v>0.88659793814433</v>
      </c>
      <c r="AL1514" s="169">
        <v>0.879211697393516</v>
      </c>
      <c r="AM1514" s="169">
        <v>0.925659472422062</v>
      </c>
      <c r="AN1514" s="169">
        <v>0.881984383036424</v>
      </c>
      <c r="AO1514" s="168">
        <v>0.99</v>
      </c>
      <c r="AP1514" s="358">
        <v>1</v>
      </c>
      <c r="AQ1514" s="358">
        <v>1</v>
      </c>
      <c r="AR1514" s="358">
        <v>1</v>
      </c>
      <c r="AS1514" s="359">
        <v>1</v>
      </c>
      <c r="AT1514" s="364">
        <v>0.110069253262963</v>
      </c>
      <c r="AU1514" s="361">
        <v>0.375</v>
      </c>
      <c r="AV1514" s="362">
        <v>0</v>
      </c>
      <c r="AW1514" s="362">
        <v>0</v>
      </c>
      <c r="AX1514" s="362">
        <v>0.0652173913043478</v>
      </c>
      <c r="AY1514" s="142"/>
      <c r="AZ1514" s="140"/>
    </row>
    <row r="1515" spans="1:52">
      <c r="A1515" s="138"/>
      <c r="B1515" s="142"/>
      <c r="C1515" s="172" t="s">
        <v>2706</v>
      </c>
      <c r="D1515" s="166" t="s">
        <v>26</v>
      </c>
      <c r="E1515" s="166" t="s">
        <v>2707</v>
      </c>
      <c r="F1515" s="167" t="s">
        <v>2878</v>
      </c>
      <c r="G1515" s="178" t="s">
        <v>2879</v>
      </c>
      <c r="H1515" s="178" t="s">
        <v>2879</v>
      </c>
      <c r="I1515" s="178" t="s">
        <v>2879</v>
      </c>
      <c r="J1515" s="178" t="s">
        <v>2879</v>
      </c>
      <c r="K1515" s="168">
        <v>0.9</v>
      </c>
      <c r="L1515" s="169">
        <v>1</v>
      </c>
      <c r="M1515" s="169">
        <v>1</v>
      </c>
      <c r="N1515" s="170">
        <v>1</v>
      </c>
      <c r="O1515" s="170">
        <v>0.993421052631579</v>
      </c>
      <c r="P1515" s="356">
        <v>0.9</v>
      </c>
      <c r="Q1515" s="357">
        <v>0.97936624907885</v>
      </c>
      <c r="R1515" s="169">
        <v>0.961698584512906</v>
      </c>
      <c r="S1515" s="169">
        <v>0.829188481675393</v>
      </c>
      <c r="T1515" s="169">
        <v>0.918284853768725</v>
      </c>
      <c r="U1515" s="356">
        <v>0.9</v>
      </c>
      <c r="V1515" s="169">
        <v>0.851879145173176</v>
      </c>
      <c r="W1515" s="169">
        <v>0.858451290591174</v>
      </c>
      <c r="X1515" s="169">
        <v>0.855366492146597</v>
      </c>
      <c r="Y1515" s="169">
        <v>0.867202980106206</v>
      </c>
      <c r="Z1515" s="356">
        <v>0.92</v>
      </c>
      <c r="AA1515" s="356" t="s">
        <v>40</v>
      </c>
      <c r="AB1515" s="356" t="s">
        <v>40</v>
      </c>
      <c r="AC1515" s="356" t="s">
        <v>40</v>
      </c>
      <c r="AD1515" s="356" t="s">
        <v>40</v>
      </c>
      <c r="AE1515" s="356">
        <v>0.92</v>
      </c>
      <c r="AF1515" s="169">
        <v>1</v>
      </c>
      <c r="AG1515" s="169">
        <v>1</v>
      </c>
      <c r="AH1515" s="169">
        <v>1</v>
      </c>
      <c r="AI1515" s="169">
        <v>0.898942420681551</v>
      </c>
      <c r="AJ1515" s="356">
        <v>0.92</v>
      </c>
      <c r="AK1515" s="169">
        <v>0.885777450257922</v>
      </c>
      <c r="AL1515" s="169">
        <v>0.926727726894255</v>
      </c>
      <c r="AM1515" s="169">
        <v>0.914267015706806</v>
      </c>
      <c r="AN1515" s="169">
        <v>0.931659665530633</v>
      </c>
      <c r="AO1515" s="168">
        <v>0.99</v>
      </c>
      <c r="AP1515" s="358">
        <v>1</v>
      </c>
      <c r="AQ1515" s="358" t="s">
        <v>40</v>
      </c>
      <c r="AR1515" s="358" t="s">
        <v>40</v>
      </c>
      <c r="AS1515" s="359">
        <v>1</v>
      </c>
      <c r="AT1515" s="364">
        <v>0.110069253262963</v>
      </c>
      <c r="AU1515" s="361">
        <v>0.142857142857143</v>
      </c>
      <c r="AV1515" s="362">
        <v>0.117647058823529</v>
      </c>
      <c r="AW1515" s="362">
        <v>0.117647058823529</v>
      </c>
      <c r="AX1515" s="362">
        <v>0.0520446096654275</v>
      </c>
      <c r="AY1515" s="142"/>
      <c r="AZ1515" s="140"/>
    </row>
    <row r="1516" spans="1:52">
      <c r="A1516" s="138"/>
      <c r="B1516" s="142"/>
      <c r="C1516" s="172" t="s">
        <v>2706</v>
      </c>
      <c r="D1516" s="166" t="s">
        <v>26</v>
      </c>
      <c r="E1516" s="166" t="s">
        <v>2707</v>
      </c>
      <c r="F1516" s="167" t="s">
        <v>2880</v>
      </c>
      <c r="G1516" s="178" t="s">
        <v>2881</v>
      </c>
      <c r="H1516" s="178" t="s">
        <v>2881</v>
      </c>
      <c r="I1516" s="178" t="s">
        <v>2881</v>
      </c>
      <c r="J1516" s="178" t="s">
        <v>2881</v>
      </c>
      <c r="K1516" s="168">
        <v>0.9</v>
      </c>
      <c r="L1516" s="169">
        <v>1</v>
      </c>
      <c r="M1516" s="169">
        <v>1</v>
      </c>
      <c r="N1516" s="170">
        <v>1</v>
      </c>
      <c r="O1516" s="170">
        <v>0.998310810810811</v>
      </c>
      <c r="P1516" s="356">
        <v>0.9</v>
      </c>
      <c r="Q1516" s="357">
        <v>0.448367166813769</v>
      </c>
      <c r="R1516" s="169">
        <v>0.968934911242604</v>
      </c>
      <c r="S1516" s="169">
        <v>0.701906412478336</v>
      </c>
      <c r="T1516" s="169">
        <v>0.701118860067232</v>
      </c>
      <c r="U1516" s="356">
        <v>0.9</v>
      </c>
      <c r="V1516" s="169">
        <v>0.971756398940865</v>
      </c>
      <c r="W1516" s="169">
        <v>0.931952662721893</v>
      </c>
      <c r="X1516" s="169">
        <v>0.979202772963605</v>
      </c>
      <c r="Y1516" s="169">
        <v>0.905323365611359</v>
      </c>
      <c r="Z1516" s="356">
        <v>0.92</v>
      </c>
      <c r="AA1516" s="356" t="s">
        <v>40</v>
      </c>
      <c r="AB1516" s="356" t="s">
        <v>40</v>
      </c>
      <c r="AC1516" s="356" t="s">
        <v>40</v>
      </c>
      <c r="AD1516" s="356" t="s">
        <v>40</v>
      </c>
      <c r="AE1516" s="356">
        <v>0.92</v>
      </c>
      <c r="AF1516" s="169">
        <v>0.866666666666667</v>
      </c>
      <c r="AG1516" s="169">
        <v>1</v>
      </c>
      <c r="AH1516" s="169">
        <v>1</v>
      </c>
      <c r="AI1516" s="169">
        <v>0.989035087719298</v>
      </c>
      <c r="AJ1516" s="356">
        <v>0.92</v>
      </c>
      <c r="AK1516" s="169">
        <v>0.984112974404237</v>
      </c>
      <c r="AL1516" s="169">
        <v>0.986686390532544</v>
      </c>
      <c r="AM1516" s="169">
        <v>0.986135181975737</v>
      </c>
      <c r="AN1516" s="169">
        <v>0.983919522352115</v>
      </c>
      <c r="AO1516" s="168">
        <v>0.99</v>
      </c>
      <c r="AP1516" s="358">
        <v>1</v>
      </c>
      <c r="AQ1516" s="358">
        <v>1</v>
      </c>
      <c r="AR1516" s="358">
        <v>1</v>
      </c>
      <c r="AS1516" s="359">
        <v>1</v>
      </c>
      <c r="AT1516" s="364">
        <v>0.110069253262963</v>
      </c>
      <c r="AU1516" s="361">
        <v>0.363636363636364</v>
      </c>
      <c r="AV1516" s="362">
        <v>0.0714285714285714</v>
      </c>
      <c r="AW1516" s="362">
        <v>-0.166666666666667</v>
      </c>
      <c r="AX1516" s="362">
        <v>0.0415512465373961</v>
      </c>
      <c r="AY1516" s="142"/>
      <c r="AZ1516" s="140"/>
    </row>
    <row r="1517" spans="1:52">
      <c r="A1517" s="138"/>
      <c r="B1517" s="142"/>
      <c r="C1517" s="172" t="s">
        <v>2706</v>
      </c>
      <c r="D1517" s="166" t="s">
        <v>26</v>
      </c>
      <c r="E1517" s="166" t="s">
        <v>2707</v>
      </c>
      <c r="F1517" s="167" t="s">
        <v>2882</v>
      </c>
      <c r="G1517" s="178" t="s">
        <v>2883</v>
      </c>
      <c r="H1517" s="178" t="s">
        <v>2883</v>
      </c>
      <c r="I1517" s="178" t="s">
        <v>2883</v>
      </c>
      <c r="J1517" s="178" t="s">
        <v>2883</v>
      </c>
      <c r="K1517" s="168">
        <v>0.9</v>
      </c>
      <c r="L1517" s="169">
        <v>1</v>
      </c>
      <c r="M1517" s="169">
        <v>1</v>
      </c>
      <c r="N1517" s="170">
        <v>1</v>
      </c>
      <c r="O1517" s="170">
        <v>0.985714285714286</v>
      </c>
      <c r="P1517" s="356">
        <v>0.9</v>
      </c>
      <c r="Q1517" s="357">
        <v>0.990946502057613</v>
      </c>
      <c r="R1517" s="169">
        <v>0.994334277620397</v>
      </c>
      <c r="S1517" s="169">
        <v>0.990833333333333</v>
      </c>
      <c r="T1517" s="169">
        <v>0.98639670990193</v>
      </c>
      <c r="U1517" s="356">
        <v>0.9</v>
      </c>
      <c r="V1517" s="169">
        <v>0.636213991769547</v>
      </c>
      <c r="W1517" s="169">
        <v>0.936260623229462</v>
      </c>
      <c r="X1517" s="169">
        <v>0.8825</v>
      </c>
      <c r="Y1517" s="169">
        <v>0.767551651132796</v>
      </c>
      <c r="Z1517" s="356">
        <v>0.92</v>
      </c>
      <c r="AA1517" s="356" t="s">
        <v>40</v>
      </c>
      <c r="AB1517" s="356" t="s">
        <v>40</v>
      </c>
      <c r="AC1517" s="356" t="s">
        <v>40</v>
      </c>
      <c r="AD1517" s="356" t="s">
        <v>40</v>
      </c>
      <c r="AE1517" s="356">
        <v>0.92</v>
      </c>
      <c r="AF1517" s="169">
        <v>1</v>
      </c>
      <c r="AG1517" s="169">
        <v>1</v>
      </c>
      <c r="AH1517" s="169">
        <v>1</v>
      </c>
      <c r="AI1517" s="169">
        <v>0.992592592592593</v>
      </c>
      <c r="AJ1517" s="356">
        <v>0.92</v>
      </c>
      <c r="AK1517" s="169">
        <v>0.94156378600823</v>
      </c>
      <c r="AL1517" s="169">
        <v>0.981586402266289</v>
      </c>
      <c r="AM1517" s="169">
        <v>0.9775</v>
      </c>
      <c r="AN1517" s="169">
        <v>0.966636653444626</v>
      </c>
      <c r="AO1517" s="168">
        <v>0.99</v>
      </c>
      <c r="AP1517" s="358">
        <v>1</v>
      </c>
      <c r="AQ1517" s="358">
        <v>1</v>
      </c>
      <c r="AR1517" s="358">
        <v>1</v>
      </c>
      <c r="AS1517" s="359">
        <v>1</v>
      </c>
      <c r="AT1517" s="364">
        <v>0.110069253262963</v>
      </c>
      <c r="AU1517" s="361">
        <v>0</v>
      </c>
      <c r="AV1517" s="362">
        <v>0</v>
      </c>
      <c r="AW1517" s="362">
        <v>0</v>
      </c>
      <c r="AX1517" s="362">
        <v>0.0317460317460317</v>
      </c>
      <c r="AY1517" s="142"/>
      <c r="AZ1517" s="140"/>
    </row>
    <row r="1518" spans="1:52">
      <c r="A1518" s="138"/>
      <c r="B1518" s="142"/>
      <c r="C1518" s="172" t="s">
        <v>2706</v>
      </c>
      <c r="D1518" s="166" t="s">
        <v>26</v>
      </c>
      <c r="E1518" s="166" t="s">
        <v>2707</v>
      </c>
      <c r="F1518" s="167" t="s">
        <v>2884</v>
      </c>
      <c r="G1518" s="178" t="s">
        <v>2885</v>
      </c>
      <c r="H1518" s="178" t="s">
        <v>2885</v>
      </c>
      <c r="I1518" s="178" t="s">
        <v>2885</v>
      </c>
      <c r="J1518" s="178" t="s">
        <v>2885</v>
      </c>
      <c r="K1518" s="168">
        <v>0.9</v>
      </c>
      <c r="L1518" s="169">
        <v>0.971428571428571</v>
      </c>
      <c r="M1518" s="169">
        <v>0.948717948717949</v>
      </c>
      <c r="N1518" s="170">
        <v>0.95</v>
      </c>
      <c r="O1518" s="170">
        <v>0.933450087565674</v>
      </c>
      <c r="P1518" s="356">
        <v>0.9</v>
      </c>
      <c r="Q1518" s="357">
        <v>0.850538854225752</v>
      </c>
      <c r="R1518" s="169">
        <v>0.849682954121596</v>
      </c>
      <c r="S1518" s="169">
        <v>0.788740740740741</v>
      </c>
      <c r="T1518" s="169">
        <v>0.785116271049069</v>
      </c>
      <c r="U1518" s="356">
        <v>0.9</v>
      </c>
      <c r="V1518" s="169">
        <v>0.668179239931934</v>
      </c>
      <c r="W1518" s="169">
        <v>0.793360686311078</v>
      </c>
      <c r="X1518" s="169">
        <v>0.763555555555556</v>
      </c>
      <c r="Y1518" s="169">
        <v>0.77611464144371</v>
      </c>
      <c r="Z1518" s="356">
        <v>0.92</v>
      </c>
      <c r="AA1518" s="356" t="s">
        <v>40</v>
      </c>
      <c r="AB1518" s="356" t="s">
        <v>40</v>
      </c>
      <c r="AC1518" s="356" t="s">
        <v>40</v>
      </c>
      <c r="AD1518" s="356" t="s">
        <v>40</v>
      </c>
      <c r="AE1518" s="356">
        <v>0.92</v>
      </c>
      <c r="AF1518" s="169">
        <v>0.72</v>
      </c>
      <c r="AG1518" s="169">
        <v>0.852380952380952</v>
      </c>
      <c r="AH1518" s="169">
        <v>0.669871794871795</v>
      </c>
      <c r="AI1518" s="169">
        <v>0.738492431263516</v>
      </c>
      <c r="AJ1518" s="356">
        <v>0.92</v>
      </c>
      <c r="AK1518" s="169">
        <v>0.885138967668746</v>
      </c>
      <c r="AL1518" s="169">
        <v>0.876165609847072</v>
      </c>
      <c r="AM1518" s="169">
        <v>0.893068720379147</v>
      </c>
      <c r="AN1518" s="169">
        <v>0.920496283906123</v>
      </c>
      <c r="AO1518" s="168">
        <v>0.99</v>
      </c>
      <c r="AP1518" s="358">
        <v>1</v>
      </c>
      <c r="AQ1518" s="358">
        <v>1</v>
      </c>
      <c r="AR1518" s="358">
        <v>1</v>
      </c>
      <c r="AS1518" s="359">
        <v>1</v>
      </c>
      <c r="AT1518" s="364">
        <v>0.110069253262963</v>
      </c>
      <c r="AU1518" s="361">
        <v>0.0833333333333333</v>
      </c>
      <c r="AV1518" s="362">
        <v>0.1</v>
      </c>
      <c r="AW1518" s="362">
        <v>0.0714285714285714</v>
      </c>
      <c r="AX1518" s="362">
        <v>0.0572196620583717</v>
      </c>
      <c r="AY1518" s="142"/>
      <c r="AZ1518" s="140"/>
    </row>
    <row r="1519" spans="1:52">
      <c r="A1519" s="138"/>
      <c r="B1519" s="142"/>
      <c r="C1519" s="172" t="s">
        <v>2706</v>
      </c>
      <c r="D1519" s="166" t="s">
        <v>26</v>
      </c>
      <c r="E1519" s="166" t="s">
        <v>2707</v>
      </c>
      <c r="F1519" s="167" t="s">
        <v>2886</v>
      </c>
      <c r="G1519" s="178" t="s">
        <v>2887</v>
      </c>
      <c r="H1519" s="178" t="s">
        <v>2887</v>
      </c>
      <c r="I1519" s="178" t="s">
        <v>2887</v>
      </c>
      <c r="J1519" s="178" t="s">
        <v>2887</v>
      </c>
      <c r="K1519" s="168">
        <v>0.9</v>
      </c>
      <c r="L1519" s="169">
        <v>1</v>
      </c>
      <c r="M1519" s="169">
        <v>1</v>
      </c>
      <c r="N1519" s="170">
        <v>1</v>
      </c>
      <c r="O1519" s="170">
        <v>0.991189427312775</v>
      </c>
      <c r="P1519" s="356">
        <v>0.9</v>
      </c>
      <c r="Q1519" s="357">
        <v>1</v>
      </c>
      <c r="R1519" s="169">
        <v>0.2</v>
      </c>
      <c r="S1519" s="169">
        <v>0</v>
      </c>
      <c r="T1519" s="169">
        <v>0.368421052631579</v>
      </c>
      <c r="U1519" s="356">
        <v>0.9</v>
      </c>
      <c r="V1519" s="169">
        <v>0</v>
      </c>
      <c r="W1519" s="169">
        <v>0.2</v>
      </c>
      <c r="X1519" s="169">
        <v>0</v>
      </c>
      <c r="Y1519" s="169">
        <v>0.210526315789474</v>
      </c>
      <c r="Z1519" s="356">
        <v>0.92</v>
      </c>
      <c r="AA1519" s="356" t="s">
        <v>40</v>
      </c>
      <c r="AB1519" s="356" t="s">
        <v>40</v>
      </c>
      <c r="AC1519" s="356" t="s">
        <v>40</v>
      </c>
      <c r="AD1519" s="356" t="s">
        <v>40</v>
      </c>
      <c r="AE1519" s="356">
        <v>0.92</v>
      </c>
      <c r="AF1519" s="169">
        <v>0</v>
      </c>
      <c r="AG1519" s="169">
        <v>0</v>
      </c>
      <c r="AH1519" s="169">
        <v>1</v>
      </c>
      <c r="AI1519" s="169">
        <v>0.936708860759494</v>
      </c>
      <c r="AJ1519" s="356">
        <v>0.92</v>
      </c>
      <c r="AK1519" s="169">
        <v>0.863425925925926</v>
      </c>
      <c r="AL1519" s="169">
        <v>0.51518691588785</v>
      </c>
      <c r="AM1519" s="169">
        <v>0.809951624049758</v>
      </c>
      <c r="AN1519" s="169">
        <v>0.860724409448819</v>
      </c>
      <c r="AO1519" s="168">
        <v>0.99</v>
      </c>
      <c r="AP1519" s="358">
        <v>1</v>
      </c>
      <c r="AQ1519" s="358">
        <v>1</v>
      </c>
      <c r="AR1519" s="358">
        <v>1</v>
      </c>
      <c r="AS1519" s="359">
        <v>1</v>
      </c>
      <c r="AT1519" s="364">
        <v>0.110069253262963</v>
      </c>
      <c r="AU1519" s="361">
        <v>0.25</v>
      </c>
      <c r="AV1519" s="362">
        <v>0</v>
      </c>
      <c r="AW1519" s="362">
        <v>0.142857142857143</v>
      </c>
      <c r="AX1519" s="362">
        <v>0.0652818991097923</v>
      </c>
      <c r="AY1519" s="142"/>
      <c r="AZ1519" s="140"/>
    </row>
    <row r="1520" spans="1:52">
      <c r="A1520" s="138"/>
      <c r="B1520" s="142"/>
      <c r="C1520" s="172" t="s">
        <v>2706</v>
      </c>
      <c r="D1520" s="166" t="s">
        <v>26</v>
      </c>
      <c r="E1520" s="166" t="s">
        <v>2707</v>
      </c>
      <c r="F1520" s="167" t="s">
        <v>2888</v>
      </c>
      <c r="G1520" s="178" t="s">
        <v>2889</v>
      </c>
      <c r="H1520" s="178" t="s">
        <v>2889</v>
      </c>
      <c r="I1520" s="178" t="s">
        <v>2889</v>
      </c>
      <c r="J1520" s="178" t="s">
        <v>2889</v>
      </c>
      <c r="K1520" s="168">
        <v>0.9</v>
      </c>
      <c r="L1520" s="169">
        <v>1</v>
      </c>
      <c r="M1520" s="169">
        <v>1</v>
      </c>
      <c r="N1520" s="170">
        <v>1</v>
      </c>
      <c r="O1520" s="170">
        <v>0.998284734133791</v>
      </c>
      <c r="P1520" s="356">
        <v>0.9</v>
      </c>
      <c r="Q1520" s="357">
        <v>0.99488926746167</v>
      </c>
      <c r="R1520" s="169">
        <v>0.999080882352941</v>
      </c>
      <c r="S1520" s="169">
        <v>0.994565217391304</v>
      </c>
      <c r="T1520" s="169">
        <v>0.993373851848467</v>
      </c>
      <c r="U1520" s="356">
        <v>0.9</v>
      </c>
      <c r="V1520" s="169">
        <v>0.960817717206133</v>
      </c>
      <c r="W1520" s="169">
        <v>0.983455882352941</v>
      </c>
      <c r="X1520" s="169">
        <v>0.974378881987578</v>
      </c>
      <c r="Y1520" s="169">
        <v>0.964104556048074</v>
      </c>
      <c r="Z1520" s="356">
        <v>0.92</v>
      </c>
      <c r="AA1520" s="356" t="s">
        <v>40</v>
      </c>
      <c r="AB1520" s="356" t="s">
        <v>40</v>
      </c>
      <c r="AC1520" s="356" t="s">
        <v>40</v>
      </c>
      <c r="AD1520" s="356" t="s">
        <v>40</v>
      </c>
      <c r="AE1520" s="356">
        <v>0.92</v>
      </c>
      <c r="AF1520" s="169">
        <v>0.981132075471698</v>
      </c>
      <c r="AG1520" s="169">
        <v>1</v>
      </c>
      <c r="AH1520" s="169">
        <v>1</v>
      </c>
      <c r="AI1520" s="169">
        <v>0.99009900990099</v>
      </c>
      <c r="AJ1520" s="356">
        <v>0.92</v>
      </c>
      <c r="AK1520" s="169">
        <v>0.971890971039182</v>
      </c>
      <c r="AL1520" s="169">
        <v>0.994485294117647</v>
      </c>
      <c r="AM1520" s="169">
        <v>0.986801242236025</v>
      </c>
      <c r="AN1520" s="169">
        <v>0.987867294246676</v>
      </c>
      <c r="AO1520" s="168">
        <v>0.99</v>
      </c>
      <c r="AP1520" s="358">
        <v>1</v>
      </c>
      <c r="AQ1520" s="358">
        <v>1</v>
      </c>
      <c r="AR1520" s="358">
        <v>1</v>
      </c>
      <c r="AS1520" s="359">
        <v>1</v>
      </c>
      <c r="AT1520" s="364">
        <v>0.110069253262963</v>
      </c>
      <c r="AU1520" s="361">
        <v>0.571428571428571</v>
      </c>
      <c r="AV1520" s="362">
        <v>0.375</v>
      </c>
      <c r="AW1520" s="362">
        <v>0</v>
      </c>
      <c r="AX1520" s="362">
        <v>0.0581597222222222</v>
      </c>
      <c r="AY1520" s="142"/>
      <c r="AZ1520" s="140"/>
    </row>
    <row r="1521" spans="1:52">
      <c r="A1521" s="138"/>
      <c r="B1521" s="142"/>
      <c r="C1521" s="172" t="s">
        <v>2706</v>
      </c>
      <c r="D1521" s="166" t="s">
        <v>26</v>
      </c>
      <c r="E1521" s="166" t="s">
        <v>2707</v>
      </c>
      <c r="F1521" s="167" t="s">
        <v>2890</v>
      </c>
      <c r="G1521" s="178" t="s">
        <v>2891</v>
      </c>
      <c r="H1521" s="178" t="s">
        <v>2891</v>
      </c>
      <c r="I1521" s="178" t="s">
        <v>2891</v>
      </c>
      <c r="J1521" s="178" t="s">
        <v>2891</v>
      </c>
      <c r="K1521" s="168">
        <v>0.9</v>
      </c>
      <c r="L1521" s="169">
        <v>1</v>
      </c>
      <c r="M1521" s="169">
        <v>1</v>
      </c>
      <c r="N1521" s="170">
        <v>1</v>
      </c>
      <c r="O1521" s="170">
        <v>0.996108949416342</v>
      </c>
      <c r="P1521" s="356">
        <v>0.9</v>
      </c>
      <c r="Q1521" s="357">
        <v>0.948917748917749</v>
      </c>
      <c r="R1521" s="169">
        <v>0.982456140350877</v>
      </c>
      <c r="S1521" s="169">
        <v>0.949019607843137</v>
      </c>
      <c r="T1521" s="169">
        <v>0.970581223477805</v>
      </c>
      <c r="U1521" s="356">
        <v>0.9</v>
      </c>
      <c r="V1521" s="169">
        <v>0.891774891774892</v>
      </c>
      <c r="W1521" s="169">
        <v>0.886939571150097</v>
      </c>
      <c r="X1521" s="169">
        <v>0.943529411764706</v>
      </c>
      <c r="Y1521" s="169">
        <v>0.919634768511896</v>
      </c>
      <c r="Z1521" s="356">
        <v>0.92</v>
      </c>
      <c r="AA1521" s="356" t="s">
        <v>40</v>
      </c>
      <c r="AB1521" s="356" t="s">
        <v>40</v>
      </c>
      <c r="AC1521" s="356" t="s">
        <v>40</v>
      </c>
      <c r="AD1521" s="356">
        <v>1</v>
      </c>
      <c r="AE1521" s="356">
        <v>0.92</v>
      </c>
      <c r="AF1521" s="169">
        <v>1</v>
      </c>
      <c r="AG1521" s="169">
        <v>1</v>
      </c>
      <c r="AH1521" s="169">
        <v>1</v>
      </c>
      <c r="AI1521" s="169">
        <v>0.996504369538077</v>
      </c>
      <c r="AJ1521" s="356">
        <v>0.92</v>
      </c>
      <c r="AK1521" s="169">
        <v>0.944588744588745</v>
      </c>
      <c r="AL1521" s="169">
        <v>0.947419668938656</v>
      </c>
      <c r="AM1521" s="169">
        <v>0.972549019607843</v>
      </c>
      <c r="AN1521" s="169">
        <v>0.970423508663219</v>
      </c>
      <c r="AO1521" s="168">
        <v>0.99</v>
      </c>
      <c r="AP1521" s="358">
        <v>1</v>
      </c>
      <c r="AQ1521" s="358">
        <v>1</v>
      </c>
      <c r="AR1521" s="358">
        <v>1</v>
      </c>
      <c r="AS1521" s="359">
        <v>1</v>
      </c>
      <c r="AT1521" s="364">
        <v>0.110069253262963</v>
      </c>
      <c r="AU1521" s="361">
        <v>0.142857142857143</v>
      </c>
      <c r="AV1521" s="362">
        <v>0</v>
      </c>
      <c r="AW1521" s="362">
        <v>0</v>
      </c>
      <c r="AX1521" s="362">
        <v>0.0366552119129439</v>
      </c>
      <c r="AY1521" s="142"/>
      <c r="AZ1521" s="140"/>
    </row>
    <row r="1522" spans="1:52">
      <c r="A1522" s="138"/>
      <c r="B1522" s="142"/>
      <c r="C1522" s="172" t="s">
        <v>2706</v>
      </c>
      <c r="D1522" s="166" t="s">
        <v>26</v>
      </c>
      <c r="E1522" s="166" t="s">
        <v>2707</v>
      </c>
      <c r="F1522" s="167" t="s">
        <v>2892</v>
      </c>
      <c r="G1522" s="178" t="s">
        <v>2893</v>
      </c>
      <c r="H1522" s="178" t="s">
        <v>2893</v>
      </c>
      <c r="I1522" s="178" t="s">
        <v>2893</v>
      </c>
      <c r="J1522" s="178" t="s">
        <v>2893</v>
      </c>
      <c r="K1522" s="168">
        <v>0.9</v>
      </c>
      <c r="L1522" s="169">
        <v>1</v>
      </c>
      <c r="M1522" s="169">
        <v>1</v>
      </c>
      <c r="N1522" s="170">
        <v>1</v>
      </c>
      <c r="O1522" s="170">
        <v>0.998489425981873</v>
      </c>
      <c r="P1522" s="356">
        <v>0.9</v>
      </c>
      <c r="Q1522" s="357">
        <v>0.999399038461538</v>
      </c>
      <c r="R1522" s="169">
        <v>0.999446902654867</v>
      </c>
      <c r="S1522" s="169">
        <v>0.9995627459554</v>
      </c>
      <c r="T1522" s="169">
        <v>0.998722627737226</v>
      </c>
      <c r="U1522" s="356">
        <v>0.9</v>
      </c>
      <c r="V1522" s="169">
        <v>0.989182692307692</v>
      </c>
      <c r="W1522" s="169">
        <v>0.990597345132743</v>
      </c>
      <c r="X1522" s="169">
        <v>0.992129427197202</v>
      </c>
      <c r="Y1522" s="169">
        <v>0.989324817518248</v>
      </c>
      <c r="Z1522" s="356">
        <v>0.92</v>
      </c>
      <c r="AA1522" s="356" t="s">
        <v>40</v>
      </c>
      <c r="AB1522" s="356" t="s">
        <v>40</v>
      </c>
      <c r="AC1522" s="356" t="s">
        <v>40</v>
      </c>
      <c r="AD1522" s="356" t="s">
        <v>40</v>
      </c>
      <c r="AE1522" s="356">
        <v>0.92</v>
      </c>
      <c r="AF1522" s="169">
        <v>0.916666666666667</v>
      </c>
      <c r="AG1522" s="169">
        <v>1</v>
      </c>
      <c r="AH1522" s="169">
        <v>0.857142857142857</v>
      </c>
      <c r="AI1522" s="169">
        <v>0.9375</v>
      </c>
      <c r="AJ1522" s="356">
        <v>0.92</v>
      </c>
      <c r="AK1522" s="169">
        <v>0.993389423076923</v>
      </c>
      <c r="AL1522" s="169">
        <v>0.995575221238938</v>
      </c>
      <c r="AM1522" s="169">
        <v>0.997376475732401</v>
      </c>
      <c r="AN1522" s="169">
        <v>0.995240267639903</v>
      </c>
      <c r="AO1522" s="168">
        <v>0.99</v>
      </c>
      <c r="AP1522" s="358">
        <v>1</v>
      </c>
      <c r="AQ1522" s="358">
        <v>1</v>
      </c>
      <c r="AR1522" s="358">
        <v>1</v>
      </c>
      <c r="AS1522" s="359">
        <v>1</v>
      </c>
      <c r="AT1522" s="364">
        <v>0.110069253262963</v>
      </c>
      <c r="AU1522" s="361">
        <v>0.157894736842105</v>
      </c>
      <c r="AV1522" s="362">
        <v>0</v>
      </c>
      <c r="AW1522" s="362">
        <v>0</v>
      </c>
      <c r="AX1522" s="362">
        <v>0.041123370110331</v>
      </c>
      <c r="AY1522" s="142"/>
      <c r="AZ1522" s="140"/>
    </row>
    <row r="1523" spans="1:52">
      <c r="A1523" s="138"/>
      <c r="B1523" s="142"/>
      <c r="C1523" s="172" t="s">
        <v>2706</v>
      </c>
      <c r="D1523" s="166" t="s">
        <v>26</v>
      </c>
      <c r="E1523" s="166" t="s">
        <v>2707</v>
      </c>
      <c r="F1523" s="167" t="s">
        <v>2894</v>
      </c>
      <c r="G1523" s="178" t="s">
        <v>2895</v>
      </c>
      <c r="H1523" s="178" t="s">
        <v>2895</v>
      </c>
      <c r="I1523" s="178" t="s">
        <v>2895</v>
      </c>
      <c r="J1523" s="178" t="s">
        <v>2895</v>
      </c>
      <c r="K1523" s="168">
        <v>0.9</v>
      </c>
      <c r="L1523" s="169">
        <v>1</v>
      </c>
      <c r="M1523" s="169">
        <v>0.957446808510638</v>
      </c>
      <c r="N1523" s="170">
        <v>1</v>
      </c>
      <c r="O1523" s="170">
        <v>0.987527512839325</v>
      </c>
      <c r="P1523" s="356">
        <v>0.9</v>
      </c>
      <c r="Q1523" s="357">
        <v>0.92536855036855</v>
      </c>
      <c r="R1523" s="169">
        <v>0.976351351351351</v>
      </c>
      <c r="S1523" s="169">
        <v>0.930743751881963</v>
      </c>
      <c r="T1523" s="169">
        <v>0.96195577175188</v>
      </c>
      <c r="U1523" s="356">
        <v>0.9</v>
      </c>
      <c r="V1523" s="169">
        <v>0.9247542997543</v>
      </c>
      <c r="W1523" s="169">
        <v>0.919294294294294</v>
      </c>
      <c r="X1523" s="169">
        <v>0.948509485094851</v>
      </c>
      <c r="Y1523" s="169">
        <v>0.946042917270406</v>
      </c>
      <c r="Z1523" s="356">
        <v>0.92</v>
      </c>
      <c r="AA1523" s="356" t="s">
        <v>40</v>
      </c>
      <c r="AB1523" s="356" t="s">
        <v>40</v>
      </c>
      <c r="AC1523" s="356" t="s">
        <v>40</v>
      </c>
      <c r="AD1523" s="356">
        <v>0</v>
      </c>
      <c r="AE1523" s="356">
        <v>0.92</v>
      </c>
      <c r="AF1523" s="169">
        <v>0.763285024154589</v>
      </c>
      <c r="AG1523" s="169">
        <v>0.997142857142857</v>
      </c>
      <c r="AH1523" s="169">
        <v>0.992592592592593</v>
      </c>
      <c r="AI1523" s="169">
        <v>0.97519247219846</v>
      </c>
      <c r="AJ1523" s="356">
        <v>0.92</v>
      </c>
      <c r="AK1523" s="169">
        <v>0.968673218673219</v>
      </c>
      <c r="AL1523" s="169">
        <v>0.969219219219219</v>
      </c>
      <c r="AM1523" s="169">
        <v>0.977717554953327</v>
      </c>
      <c r="AN1523" s="169">
        <v>0.983682058889483</v>
      </c>
      <c r="AO1523" s="168">
        <v>0.99</v>
      </c>
      <c r="AP1523" s="358">
        <v>1</v>
      </c>
      <c r="AQ1523" s="358">
        <v>1</v>
      </c>
      <c r="AR1523" s="358">
        <v>1</v>
      </c>
      <c r="AS1523" s="359">
        <v>1</v>
      </c>
      <c r="AT1523" s="364">
        <v>0.110069253262963</v>
      </c>
      <c r="AU1523" s="361">
        <v>0.75</v>
      </c>
      <c r="AV1523" s="362">
        <v>0.142857142857143</v>
      </c>
      <c r="AW1523" s="362">
        <v>0.0869565217391304</v>
      </c>
      <c r="AX1523" s="362">
        <v>0.0275154004106776</v>
      </c>
      <c r="AY1523" s="142"/>
      <c r="AZ1523" s="140"/>
    </row>
    <row r="1524" spans="1:52">
      <c r="A1524" s="138"/>
      <c r="B1524" s="142"/>
      <c r="C1524" s="172" t="s">
        <v>2706</v>
      </c>
      <c r="D1524" s="166" t="s">
        <v>26</v>
      </c>
      <c r="E1524" s="166" t="s">
        <v>2707</v>
      </c>
      <c r="F1524" s="167" t="s">
        <v>2896</v>
      </c>
      <c r="G1524" s="178" t="s">
        <v>2897</v>
      </c>
      <c r="H1524" s="178" t="s">
        <v>2897</v>
      </c>
      <c r="I1524" s="178" t="s">
        <v>2897</v>
      </c>
      <c r="J1524" s="178" t="s">
        <v>2897</v>
      </c>
      <c r="K1524" s="168">
        <v>0.9</v>
      </c>
      <c r="L1524" s="169">
        <v>1</v>
      </c>
      <c r="M1524" s="169">
        <v>0.962962962962963</v>
      </c>
      <c r="N1524" s="170">
        <v>1</v>
      </c>
      <c r="O1524" s="170">
        <v>0.990846681922197</v>
      </c>
      <c r="P1524" s="356">
        <v>0.9</v>
      </c>
      <c r="Q1524" s="357">
        <v>0.977859778597786</v>
      </c>
      <c r="R1524" s="169">
        <v>0.965400271370421</v>
      </c>
      <c r="S1524" s="169">
        <v>0.989247311827957</v>
      </c>
      <c r="T1524" s="169">
        <v>0.964832797647542</v>
      </c>
      <c r="U1524" s="356">
        <v>0.9</v>
      </c>
      <c r="V1524" s="169">
        <v>0.923124231242312</v>
      </c>
      <c r="W1524" s="169">
        <v>0.919945725915875</v>
      </c>
      <c r="X1524" s="169">
        <v>0.926428975664969</v>
      </c>
      <c r="Y1524" s="169">
        <v>0.94106886411817</v>
      </c>
      <c r="Z1524" s="356">
        <v>0.92</v>
      </c>
      <c r="AA1524" s="356" t="s">
        <v>40</v>
      </c>
      <c r="AB1524" s="356" t="s">
        <v>40</v>
      </c>
      <c r="AC1524" s="356" t="s">
        <v>40</v>
      </c>
      <c r="AD1524" s="356" t="s">
        <v>40</v>
      </c>
      <c r="AE1524" s="356">
        <v>0.92</v>
      </c>
      <c r="AF1524" s="169">
        <v>0.567669172932331</v>
      </c>
      <c r="AG1524" s="169">
        <v>0.971428571428571</v>
      </c>
      <c r="AH1524" s="169">
        <v>0.88961038961039</v>
      </c>
      <c r="AI1524" s="169">
        <v>0.947382550335571</v>
      </c>
      <c r="AJ1524" s="356">
        <v>0.92</v>
      </c>
      <c r="AK1524" s="169">
        <v>0.952029520295203</v>
      </c>
      <c r="AL1524" s="169">
        <v>0.959972862957938</v>
      </c>
      <c r="AM1524" s="169">
        <v>0.963214487832484</v>
      </c>
      <c r="AN1524" s="169">
        <v>0.974834165355946</v>
      </c>
      <c r="AO1524" s="168">
        <v>0.99</v>
      </c>
      <c r="AP1524" s="358">
        <v>1</v>
      </c>
      <c r="AQ1524" s="358">
        <v>1</v>
      </c>
      <c r="AR1524" s="358">
        <v>1</v>
      </c>
      <c r="AS1524" s="359">
        <v>1</v>
      </c>
      <c r="AT1524" s="364">
        <v>0.110069253262963</v>
      </c>
      <c r="AU1524" s="361">
        <v>0.0272727272727273</v>
      </c>
      <c r="AV1524" s="362">
        <v>0.0983606557377049</v>
      </c>
      <c r="AW1524" s="362">
        <v>0.0297029702970297</v>
      </c>
      <c r="AX1524" s="362">
        <v>0.0290697674418605</v>
      </c>
      <c r="AY1524" s="142"/>
      <c r="AZ1524" s="140"/>
    </row>
    <row r="1525" spans="1:52">
      <c r="A1525" s="138"/>
      <c r="B1525" s="142"/>
      <c r="C1525" s="172" t="s">
        <v>2706</v>
      </c>
      <c r="D1525" s="166" t="s">
        <v>26</v>
      </c>
      <c r="E1525" s="166" t="s">
        <v>2707</v>
      </c>
      <c r="F1525" s="167" t="s">
        <v>2898</v>
      </c>
      <c r="G1525" s="178" t="s">
        <v>2899</v>
      </c>
      <c r="H1525" s="178" t="s">
        <v>2899</v>
      </c>
      <c r="I1525" s="178" t="s">
        <v>2899</v>
      </c>
      <c r="J1525" s="178" t="s">
        <v>2899</v>
      </c>
      <c r="K1525" s="168">
        <v>0.9</v>
      </c>
      <c r="L1525" s="169">
        <v>1</v>
      </c>
      <c r="M1525" s="169">
        <v>1</v>
      </c>
      <c r="N1525" s="170">
        <v>0.956521739130435</v>
      </c>
      <c r="O1525" s="170">
        <v>0.981366459627329</v>
      </c>
      <c r="P1525" s="356">
        <v>0.9</v>
      </c>
      <c r="Q1525" s="357">
        <v>0.982628398791541</v>
      </c>
      <c r="R1525" s="169">
        <v>0.993079584775087</v>
      </c>
      <c r="S1525" s="169">
        <v>0.962686567164179</v>
      </c>
      <c r="T1525" s="169">
        <v>0.969804248229904</v>
      </c>
      <c r="U1525" s="356">
        <v>0.9</v>
      </c>
      <c r="V1525" s="169">
        <v>0.861027190332326</v>
      </c>
      <c r="W1525" s="169">
        <v>0.846020761245675</v>
      </c>
      <c r="X1525" s="169">
        <v>0.774253731343284</v>
      </c>
      <c r="Y1525" s="169">
        <v>0.786698724016508</v>
      </c>
      <c r="Z1525" s="356">
        <v>0.92</v>
      </c>
      <c r="AA1525" s="356" t="s">
        <v>40</v>
      </c>
      <c r="AB1525" s="356" t="s">
        <v>40</v>
      </c>
      <c r="AC1525" s="356" t="s">
        <v>40</v>
      </c>
      <c r="AD1525" s="356" t="s">
        <v>40</v>
      </c>
      <c r="AE1525" s="356">
        <v>0.92</v>
      </c>
      <c r="AF1525" s="169">
        <v>1</v>
      </c>
      <c r="AG1525" s="169">
        <v>1</v>
      </c>
      <c r="AH1525" s="169">
        <v>1</v>
      </c>
      <c r="AI1525" s="169">
        <v>0.983516483516483</v>
      </c>
      <c r="AJ1525" s="356">
        <v>0.92</v>
      </c>
      <c r="AK1525" s="169">
        <v>0.970543806646526</v>
      </c>
      <c r="AL1525" s="169">
        <v>0.967128027681661</v>
      </c>
      <c r="AM1525" s="169">
        <v>0.951492537313433</v>
      </c>
      <c r="AN1525" s="169">
        <v>0.969312029078793</v>
      </c>
      <c r="AO1525" s="168">
        <v>0.99</v>
      </c>
      <c r="AP1525" s="358">
        <v>1</v>
      </c>
      <c r="AQ1525" s="358">
        <v>1</v>
      </c>
      <c r="AR1525" s="358" t="s">
        <v>40</v>
      </c>
      <c r="AS1525" s="359">
        <v>1</v>
      </c>
      <c r="AT1525" s="364">
        <v>0.110069253262963</v>
      </c>
      <c r="AU1525" s="361">
        <v>0.021505376344086</v>
      </c>
      <c r="AV1525" s="362">
        <v>0.0909090909090909</v>
      </c>
      <c r="AW1525" s="362">
        <v>0.0630630630630631</v>
      </c>
      <c r="AX1525" s="362">
        <v>0.0493587252234745</v>
      </c>
      <c r="AY1525" s="142"/>
      <c r="AZ1525" s="140"/>
    </row>
    <row r="1526" spans="1:52">
      <c r="A1526" s="138"/>
      <c r="B1526" s="142"/>
      <c r="C1526" s="172" t="s">
        <v>2706</v>
      </c>
      <c r="D1526" s="166" t="s">
        <v>26</v>
      </c>
      <c r="E1526" s="166" t="s">
        <v>2707</v>
      </c>
      <c r="F1526" s="167" t="s">
        <v>2900</v>
      </c>
      <c r="G1526" s="178" t="s">
        <v>2901</v>
      </c>
      <c r="H1526" s="178" t="s">
        <v>2901</v>
      </c>
      <c r="I1526" s="178" t="s">
        <v>2901</v>
      </c>
      <c r="J1526" s="178" t="s">
        <v>2901</v>
      </c>
      <c r="K1526" s="168">
        <v>0.9</v>
      </c>
      <c r="L1526" s="169">
        <v>0.947368421052632</v>
      </c>
      <c r="M1526" s="169">
        <v>1</v>
      </c>
      <c r="N1526" s="170">
        <v>1</v>
      </c>
      <c r="O1526" s="170">
        <v>0.992012779552716</v>
      </c>
      <c r="P1526" s="356">
        <v>0.9</v>
      </c>
      <c r="Q1526" s="357">
        <v>0.993248945147679</v>
      </c>
      <c r="R1526" s="169">
        <v>0.992708333333333</v>
      </c>
      <c r="S1526" s="169">
        <v>0.996996996996997</v>
      </c>
      <c r="T1526" s="169">
        <v>0.983407572383074</v>
      </c>
      <c r="U1526" s="356">
        <v>0.9</v>
      </c>
      <c r="V1526" s="169">
        <v>0.873417721518987</v>
      </c>
      <c r="W1526" s="169">
        <v>0.90625</v>
      </c>
      <c r="X1526" s="169">
        <v>0.777027027027027</v>
      </c>
      <c r="Y1526" s="169">
        <v>0.901759465478842</v>
      </c>
      <c r="Z1526" s="356">
        <v>0.92</v>
      </c>
      <c r="AA1526" s="356" t="s">
        <v>40</v>
      </c>
      <c r="AB1526" s="356" t="s">
        <v>40</v>
      </c>
      <c r="AC1526" s="356" t="s">
        <v>40</v>
      </c>
      <c r="AD1526" s="356" t="s">
        <v>40</v>
      </c>
      <c r="AE1526" s="356">
        <v>0.92</v>
      </c>
      <c r="AF1526" s="169">
        <v>0.416666666666667</v>
      </c>
      <c r="AG1526" s="169">
        <v>0.666666666666667</v>
      </c>
      <c r="AH1526" s="169">
        <v>0.727272727272727</v>
      </c>
      <c r="AI1526" s="169">
        <v>0.807848443843031</v>
      </c>
      <c r="AJ1526" s="356">
        <v>0.92</v>
      </c>
      <c r="AK1526" s="169">
        <v>0.920675105485232</v>
      </c>
      <c r="AL1526" s="169">
        <v>0.925</v>
      </c>
      <c r="AM1526" s="169">
        <v>0.955705705705706</v>
      </c>
      <c r="AN1526" s="169">
        <v>0.971380846325167</v>
      </c>
      <c r="AO1526" s="168">
        <v>0.99</v>
      </c>
      <c r="AP1526" s="358">
        <v>1</v>
      </c>
      <c r="AQ1526" s="358">
        <v>1</v>
      </c>
      <c r="AR1526" s="358">
        <v>1</v>
      </c>
      <c r="AS1526" s="359">
        <v>1</v>
      </c>
      <c r="AT1526" s="364">
        <v>0.110069253262963</v>
      </c>
      <c r="AU1526" s="361">
        <v>0.5</v>
      </c>
      <c r="AV1526" s="362">
        <v>0</v>
      </c>
      <c r="AW1526" s="362">
        <v>0</v>
      </c>
      <c r="AX1526" s="362">
        <v>0.0422535211267606</v>
      </c>
      <c r="AY1526" s="142"/>
      <c r="AZ1526" s="140"/>
    </row>
    <row r="1527" spans="1:52">
      <c r="A1527" s="138"/>
      <c r="B1527" s="142"/>
      <c r="C1527" s="172" t="s">
        <v>2706</v>
      </c>
      <c r="D1527" s="166" t="s">
        <v>235</v>
      </c>
      <c r="E1527" s="166" t="s">
        <v>2707</v>
      </c>
      <c r="F1527" s="167" t="s">
        <v>2902</v>
      </c>
      <c r="G1527" s="178" t="s">
        <v>2903</v>
      </c>
      <c r="H1527" s="178" t="s">
        <v>2903</v>
      </c>
      <c r="I1527" s="178" t="s">
        <v>2903</v>
      </c>
      <c r="J1527" s="178" t="s">
        <v>2903</v>
      </c>
      <c r="K1527" s="168">
        <v>0.9</v>
      </c>
      <c r="L1527" s="169" t="s">
        <v>40</v>
      </c>
      <c r="M1527" s="169" t="s">
        <v>40</v>
      </c>
      <c r="N1527" s="170" t="s">
        <v>40</v>
      </c>
      <c r="O1527" s="170" t="s">
        <v>40</v>
      </c>
      <c r="P1527" s="356">
        <v>0.9</v>
      </c>
      <c r="Q1527" s="357" t="s">
        <v>40</v>
      </c>
      <c r="R1527" s="169" t="s">
        <v>40</v>
      </c>
      <c r="S1527" s="169" t="s">
        <v>40</v>
      </c>
      <c r="T1527" s="169">
        <v>0</v>
      </c>
      <c r="U1527" s="356">
        <v>0.9</v>
      </c>
      <c r="V1527" s="169" t="s">
        <v>40</v>
      </c>
      <c r="W1527" s="169" t="s">
        <v>40</v>
      </c>
      <c r="X1527" s="169" t="s">
        <v>40</v>
      </c>
      <c r="Y1527" s="169">
        <v>0</v>
      </c>
      <c r="Z1527" s="356">
        <v>0.92</v>
      </c>
      <c r="AA1527" s="356" t="s">
        <v>40</v>
      </c>
      <c r="AB1527" s="356" t="s">
        <v>40</v>
      </c>
      <c r="AC1527" s="356" t="s">
        <v>40</v>
      </c>
      <c r="AD1527" s="356" t="s">
        <v>40</v>
      </c>
      <c r="AE1527" s="356">
        <v>0.92</v>
      </c>
      <c r="AF1527" s="169">
        <v>1</v>
      </c>
      <c r="AG1527" s="169">
        <v>0.993421052631579</v>
      </c>
      <c r="AH1527" s="169">
        <v>1</v>
      </c>
      <c r="AI1527" s="169">
        <v>0.946625609443161</v>
      </c>
      <c r="AJ1527" s="356">
        <v>0.92</v>
      </c>
      <c r="AK1527" s="169" t="s">
        <v>40</v>
      </c>
      <c r="AL1527" s="169" t="s">
        <v>40</v>
      </c>
      <c r="AM1527" s="169" t="s">
        <v>40</v>
      </c>
      <c r="AN1527" s="169">
        <v>0</v>
      </c>
      <c r="AO1527" s="168">
        <v>0.99</v>
      </c>
      <c r="AP1527" s="358" t="s">
        <v>40</v>
      </c>
      <c r="AQ1527" s="358" t="s">
        <v>40</v>
      </c>
      <c r="AR1527" s="358" t="s">
        <v>40</v>
      </c>
      <c r="AS1527" s="359">
        <v>1</v>
      </c>
      <c r="AT1527" s="364">
        <v>0.110069253262963</v>
      </c>
      <c r="AU1527" s="361" t="s">
        <v>40</v>
      </c>
      <c r="AV1527" s="362" t="s">
        <v>40</v>
      </c>
      <c r="AW1527" s="362" t="s">
        <v>40</v>
      </c>
      <c r="AX1527" s="362" t="s">
        <v>40</v>
      </c>
      <c r="AY1527" s="142"/>
      <c r="AZ1527" s="140"/>
    </row>
    <row r="1528" spans="1:52">
      <c r="A1528" s="138"/>
      <c r="B1528" s="142"/>
      <c r="C1528" s="172" t="s">
        <v>2706</v>
      </c>
      <c r="D1528" s="166" t="s">
        <v>26</v>
      </c>
      <c r="E1528" s="166" t="s">
        <v>2707</v>
      </c>
      <c r="F1528" s="167" t="s">
        <v>2904</v>
      </c>
      <c r="G1528" s="178" t="s">
        <v>2905</v>
      </c>
      <c r="H1528" s="178" t="s">
        <v>2905</v>
      </c>
      <c r="I1528" s="178" t="s">
        <v>2905</v>
      </c>
      <c r="J1528" s="178" t="s">
        <v>2905</v>
      </c>
      <c r="K1528" s="168">
        <v>0.9</v>
      </c>
      <c r="L1528" s="169">
        <v>1</v>
      </c>
      <c r="M1528" s="169">
        <v>1</v>
      </c>
      <c r="N1528" s="170">
        <v>1</v>
      </c>
      <c r="O1528" s="170">
        <v>0.991208791208791</v>
      </c>
      <c r="P1528" s="356">
        <v>0.9</v>
      </c>
      <c r="Q1528" s="357">
        <v>0.993424814179531</v>
      </c>
      <c r="R1528" s="169">
        <v>0.996938150642988</v>
      </c>
      <c r="S1528" s="169">
        <v>0.991450842343475</v>
      </c>
      <c r="T1528" s="169">
        <v>0.994044778139492</v>
      </c>
      <c r="U1528" s="356">
        <v>0.9</v>
      </c>
      <c r="V1528" s="169">
        <v>0.938536306460835</v>
      </c>
      <c r="W1528" s="169">
        <v>0.961114513165952</v>
      </c>
      <c r="X1528" s="169">
        <v>0.959265778224793</v>
      </c>
      <c r="Y1528" s="169">
        <v>0.952294113875809</v>
      </c>
      <c r="Z1528" s="356">
        <v>0.92</v>
      </c>
      <c r="AA1528" s="356" t="s">
        <v>40</v>
      </c>
      <c r="AB1528" s="356" t="s">
        <v>40</v>
      </c>
      <c r="AC1528" s="356" t="s">
        <v>40</v>
      </c>
      <c r="AD1528" s="356" t="s">
        <v>40</v>
      </c>
      <c r="AE1528" s="356">
        <v>0.92</v>
      </c>
      <c r="AF1528" s="169">
        <v>0.988235294117647</v>
      </c>
      <c r="AG1528" s="169">
        <v>0.92258064516129</v>
      </c>
      <c r="AH1528" s="169">
        <v>0.959183673469388</v>
      </c>
      <c r="AI1528" s="169">
        <v>0.965016927293245</v>
      </c>
      <c r="AJ1528" s="356">
        <v>0.92</v>
      </c>
      <c r="AK1528" s="169">
        <v>0.965122927387078</v>
      </c>
      <c r="AL1528" s="169">
        <v>0.975505205143907</v>
      </c>
      <c r="AM1528" s="169">
        <v>0.982398793060096</v>
      </c>
      <c r="AN1528" s="169">
        <v>0.982447892179909</v>
      </c>
      <c r="AO1528" s="168">
        <v>0.99</v>
      </c>
      <c r="AP1528" s="358">
        <v>1</v>
      </c>
      <c r="AQ1528" s="358">
        <v>1</v>
      </c>
      <c r="AR1528" s="358">
        <v>1</v>
      </c>
      <c r="AS1528" s="359">
        <v>1</v>
      </c>
      <c r="AT1528" s="364">
        <v>0.110069253262963</v>
      </c>
      <c r="AU1528" s="361">
        <v>0</v>
      </c>
      <c r="AV1528" s="362">
        <v>0.1</v>
      </c>
      <c r="AW1528" s="362">
        <v>0.0566037735849057</v>
      </c>
      <c r="AX1528" s="362">
        <v>0.0446257197696737</v>
      </c>
      <c r="AY1528" s="142"/>
      <c r="AZ1528" s="140"/>
    </row>
    <row r="1529" spans="1:52">
      <c r="A1529" s="138"/>
      <c r="B1529" s="142"/>
      <c r="C1529" s="172" t="s">
        <v>2706</v>
      </c>
      <c r="D1529" s="166" t="s">
        <v>26</v>
      </c>
      <c r="E1529" s="166" t="s">
        <v>2707</v>
      </c>
      <c r="F1529" s="167" t="s">
        <v>2906</v>
      </c>
      <c r="G1529" s="178" t="s">
        <v>2907</v>
      </c>
      <c r="H1529" s="178" t="s">
        <v>2907</v>
      </c>
      <c r="I1529" s="178" t="s">
        <v>2907</v>
      </c>
      <c r="J1529" s="178" t="s">
        <v>2907</v>
      </c>
      <c r="K1529" s="168">
        <v>0.9</v>
      </c>
      <c r="L1529" s="169">
        <v>0.952380952380952</v>
      </c>
      <c r="M1529" s="169">
        <v>0.961538461538462</v>
      </c>
      <c r="N1529" s="170">
        <v>1</v>
      </c>
      <c r="O1529" s="170">
        <v>0.982167352537723</v>
      </c>
      <c r="P1529" s="356">
        <v>0.9</v>
      </c>
      <c r="Q1529" s="357">
        <v>0.947684906794949</v>
      </c>
      <c r="R1529" s="169">
        <v>0.935416666666667</v>
      </c>
      <c r="S1529" s="169">
        <v>0.981314044605184</v>
      </c>
      <c r="T1529" s="169">
        <v>0.951270242163126</v>
      </c>
      <c r="U1529" s="356">
        <v>0.9</v>
      </c>
      <c r="V1529" s="169">
        <v>0.865303668069753</v>
      </c>
      <c r="W1529" s="169">
        <v>0.754166666666667</v>
      </c>
      <c r="X1529" s="169">
        <v>0.840265220012056</v>
      </c>
      <c r="Y1529" s="169">
        <v>0.863979266742601</v>
      </c>
      <c r="Z1529" s="356">
        <v>0.92</v>
      </c>
      <c r="AA1529" s="356" t="s">
        <v>40</v>
      </c>
      <c r="AB1529" s="356" t="s">
        <v>40</v>
      </c>
      <c r="AC1529" s="356" t="s">
        <v>40</v>
      </c>
      <c r="AD1529" s="356" t="s">
        <v>40</v>
      </c>
      <c r="AE1529" s="356">
        <v>0.92</v>
      </c>
      <c r="AF1529" s="169">
        <v>1</v>
      </c>
      <c r="AG1529" s="169">
        <v>0.839357429718876</v>
      </c>
      <c r="AH1529" s="169">
        <v>1</v>
      </c>
      <c r="AI1529" s="169">
        <v>0.900397140587768</v>
      </c>
      <c r="AJ1529" s="356">
        <v>0.92</v>
      </c>
      <c r="AK1529" s="169">
        <v>0.915213469633193</v>
      </c>
      <c r="AL1529" s="169">
        <v>0.919444444444444</v>
      </c>
      <c r="AM1529" s="169">
        <v>0.900542495479204</v>
      </c>
      <c r="AN1529" s="169">
        <v>0.93268294293402</v>
      </c>
      <c r="AO1529" s="168">
        <v>0.99</v>
      </c>
      <c r="AP1529" s="358">
        <v>1</v>
      </c>
      <c r="AQ1529" s="358">
        <v>1</v>
      </c>
      <c r="AR1529" s="358">
        <v>1</v>
      </c>
      <c r="AS1529" s="359">
        <v>1</v>
      </c>
      <c r="AT1529" s="364">
        <v>0.110069253262963</v>
      </c>
      <c r="AU1529" s="361">
        <v>0.111111111111111</v>
      </c>
      <c r="AV1529" s="362">
        <v>0.0909090909090909</v>
      </c>
      <c r="AW1529" s="362">
        <v>0.0526315789473684</v>
      </c>
      <c r="AX1529" s="362">
        <v>0.040870138431114</v>
      </c>
      <c r="AY1529" s="142"/>
      <c r="AZ1529" s="140"/>
    </row>
    <row r="1530" spans="1:52">
      <c r="A1530" s="138"/>
      <c r="B1530" s="142"/>
      <c r="C1530" s="172" t="s">
        <v>2706</v>
      </c>
      <c r="D1530" s="166" t="s">
        <v>26</v>
      </c>
      <c r="E1530" s="166" t="s">
        <v>2707</v>
      </c>
      <c r="F1530" s="167" t="s">
        <v>2908</v>
      </c>
      <c r="G1530" s="178" t="s">
        <v>2909</v>
      </c>
      <c r="H1530" s="178" t="s">
        <v>2909</v>
      </c>
      <c r="I1530" s="178" t="s">
        <v>2909</v>
      </c>
      <c r="J1530" s="178" t="s">
        <v>2909</v>
      </c>
      <c r="K1530" s="168">
        <v>0.9</v>
      </c>
      <c r="L1530" s="169">
        <v>1</v>
      </c>
      <c r="M1530" s="169">
        <v>1</v>
      </c>
      <c r="N1530" s="170">
        <v>1</v>
      </c>
      <c r="O1530" s="170">
        <v>0.996105919003115</v>
      </c>
      <c r="P1530" s="356">
        <v>0.9</v>
      </c>
      <c r="Q1530" s="357">
        <v>0.998086124401914</v>
      </c>
      <c r="R1530" s="169">
        <v>0.997639123102867</v>
      </c>
      <c r="S1530" s="169">
        <v>0.997146932952924</v>
      </c>
      <c r="T1530" s="169">
        <v>0.996659051970303</v>
      </c>
      <c r="U1530" s="356">
        <v>0.9</v>
      </c>
      <c r="V1530" s="169">
        <v>0.960446570972887</v>
      </c>
      <c r="W1530" s="169">
        <v>0.965935919055649</v>
      </c>
      <c r="X1530" s="169">
        <v>0.974893009985735</v>
      </c>
      <c r="Y1530" s="169">
        <v>0.971939843898725</v>
      </c>
      <c r="Z1530" s="356">
        <v>0.92</v>
      </c>
      <c r="AA1530" s="356" t="s">
        <v>40</v>
      </c>
      <c r="AB1530" s="356" t="s">
        <v>40</v>
      </c>
      <c r="AC1530" s="356" t="s">
        <v>40</v>
      </c>
      <c r="AD1530" s="356">
        <v>1</v>
      </c>
      <c r="AE1530" s="356">
        <v>0.92</v>
      </c>
      <c r="AF1530" s="169">
        <v>1</v>
      </c>
      <c r="AG1530" s="169">
        <v>1</v>
      </c>
      <c r="AH1530" s="169">
        <v>0.992307692307692</v>
      </c>
      <c r="AI1530" s="169">
        <v>0.967754543677936</v>
      </c>
      <c r="AJ1530" s="356">
        <v>0.92</v>
      </c>
      <c r="AK1530" s="169">
        <v>0.979904306220096</v>
      </c>
      <c r="AL1530" s="169">
        <v>0.981450252951096</v>
      </c>
      <c r="AM1530" s="169">
        <v>0.992582025677603</v>
      </c>
      <c r="AN1530" s="169">
        <v>0.988559245405138</v>
      </c>
      <c r="AO1530" s="168">
        <v>0.99</v>
      </c>
      <c r="AP1530" s="358">
        <v>1</v>
      </c>
      <c r="AQ1530" s="358">
        <v>1</v>
      </c>
      <c r="AR1530" s="358">
        <v>1</v>
      </c>
      <c r="AS1530" s="359">
        <v>1</v>
      </c>
      <c r="AT1530" s="364">
        <v>0.110069253262963</v>
      </c>
      <c r="AU1530" s="361">
        <v>0.181818181818182</v>
      </c>
      <c r="AV1530" s="362">
        <v>0</v>
      </c>
      <c r="AW1530" s="362">
        <v>0.0625</v>
      </c>
      <c r="AX1530" s="362">
        <v>0.0488888888888889</v>
      </c>
      <c r="AY1530" s="142"/>
      <c r="AZ1530" s="140"/>
    </row>
    <row r="1531" spans="1:52">
      <c r="A1531" s="138"/>
      <c r="B1531" s="142"/>
      <c r="C1531" s="172" t="s">
        <v>2706</v>
      </c>
      <c r="D1531" s="166" t="s">
        <v>26</v>
      </c>
      <c r="E1531" s="166" t="s">
        <v>2707</v>
      </c>
      <c r="F1531" s="167" t="s">
        <v>2910</v>
      </c>
      <c r="G1531" s="178" t="s">
        <v>2911</v>
      </c>
      <c r="H1531" s="178" t="s">
        <v>2911</v>
      </c>
      <c r="I1531" s="178" t="s">
        <v>2911</v>
      </c>
      <c r="J1531" s="178" t="s">
        <v>2911</v>
      </c>
      <c r="K1531" s="168">
        <v>0.9</v>
      </c>
      <c r="L1531" s="169">
        <v>0.954545454545455</v>
      </c>
      <c r="M1531" s="169">
        <v>0.955555555555556</v>
      </c>
      <c r="N1531" s="170">
        <v>0.952380952380952</v>
      </c>
      <c r="O1531" s="170">
        <v>0.957802547770701</v>
      </c>
      <c r="P1531" s="356">
        <v>0.9</v>
      </c>
      <c r="Q1531" s="357">
        <v>0.985303514376997</v>
      </c>
      <c r="R1531" s="169">
        <v>0.941467436108821</v>
      </c>
      <c r="S1531" s="169">
        <v>0.933023255813954</v>
      </c>
      <c r="T1531" s="169">
        <v>0.954322638146168</v>
      </c>
      <c r="U1531" s="356">
        <v>0.9</v>
      </c>
      <c r="V1531" s="169">
        <v>0.934185303514377</v>
      </c>
      <c r="W1531" s="169">
        <v>0.903132728771641</v>
      </c>
      <c r="X1531" s="169">
        <v>0.895503875968992</v>
      </c>
      <c r="Y1531" s="169">
        <v>0.903817587641117</v>
      </c>
      <c r="Z1531" s="356">
        <v>0.92</v>
      </c>
      <c r="AA1531" s="356" t="s">
        <v>40</v>
      </c>
      <c r="AB1531" s="356" t="s">
        <v>40</v>
      </c>
      <c r="AC1531" s="356" t="s">
        <v>40</v>
      </c>
      <c r="AD1531" s="356">
        <v>1</v>
      </c>
      <c r="AE1531" s="356">
        <v>0.92</v>
      </c>
      <c r="AF1531" s="169">
        <v>0.993827160493827</v>
      </c>
      <c r="AG1531" s="169">
        <v>0.997267759562842</v>
      </c>
      <c r="AH1531" s="169">
        <v>0.905487804878049</v>
      </c>
      <c r="AI1531" s="169">
        <v>0.949163830102116</v>
      </c>
      <c r="AJ1531" s="356">
        <v>0.92</v>
      </c>
      <c r="AK1531" s="169">
        <v>0.953035143769968</v>
      </c>
      <c r="AL1531" s="169">
        <v>0.949711459192086</v>
      </c>
      <c r="AM1531" s="169">
        <v>0.951007751937984</v>
      </c>
      <c r="AN1531" s="169">
        <v>0.969598692842819</v>
      </c>
      <c r="AO1531" s="168">
        <v>0.99</v>
      </c>
      <c r="AP1531" s="358">
        <v>1</v>
      </c>
      <c r="AQ1531" s="358">
        <v>1</v>
      </c>
      <c r="AR1531" s="358">
        <v>1</v>
      </c>
      <c r="AS1531" s="359">
        <v>1</v>
      </c>
      <c r="AT1531" s="364">
        <v>0.110069253262963</v>
      </c>
      <c r="AU1531" s="361">
        <v>0.142857142857143</v>
      </c>
      <c r="AV1531" s="362">
        <v>0.4375</v>
      </c>
      <c r="AW1531" s="362">
        <v>0.0344827586206897</v>
      </c>
      <c r="AX1531" s="362">
        <v>0.0490506329113924</v>
      </c>
      <c r="AY1531" s="142"/>
      <c r="AZ1531" s="140"/>
    </row>
    <row r="1532" spans="1:52">
      <c r="A1532" s="138"/>
      <c r="B1532" s="142"/>
      <c r="C1532" s="172" t="s">
        <v>2706</v>
      </c>
      <c r="D1532" s="166" t="s">
        <v>26</v>
      </c>
      <c r="E1532" s="166" t="s">
        <v>2707</v>
      </c>
      <c r="F1532" s="167" t="s">
        <v>2912</v>
      </c>
      <c r="G1532" s="178" t="s">
        <v>2913</v>
      </c>
      <c r="H1532" s="178" t="s">
        <v>2913</v>
      </c>
      <c r="I1532" s="178" t="s">
        <v>2913</v>
      </c>
      <c r="J1532" s="178" t="s">
        <v>2913</v>
      </c>
      <c r="K1532" s="168">
        <v>0.9</v>
      </c>
      <c r="L1532" s="169">
        <v>0.947368421052632</v>
      </c>
      <c r="M1532" s="169">
        <v>0.947368421052632</v>
      </c>
      <c r="N1532" s="170">
        <v>0.947368421052632</v>
      </c>
      <c r="O1532" s="170">
        <v>0.944543828264758</v>
      </c>
      <c r="P1532" s="356">
        <v>0.9</v>
      </c>
      <c r="Q1532" s="357">
        <v>0.998871331828442</v>
      </c>
      <c r="R1532" s="169">
        <v>0.999307958477509</v>
      </c>
      <c r="S1532" s="169">
        <v>0.997189432265318</v>
      </c>
      <c r="T1532" s="169">
        <v>0.993971598147976</v>
      </c>
      <c r="U1532" s="356">
        <v>0.9</v>
      </c>
      <c r="V1532" s="169">
        <v>0.934537246049661</v>
      </c>
      <c r="W1532" s="169">
        <v>0.954325259515571</v>
      </c>
      <c r="X1532" s="169">
        <v>0.951096121416526</v>
      </c>
      <c r="Y1532" s="169">
        <v>0.945992977222585</v>
      </c>
      <c r="Z1532" s="356">
        <v>0.92</v>
      </c>
      <c r="AA1532" s="356" t="s">
        <v>40</v>
      </c>
      <c r="AB1532" s="356" t="s">
        <v>40</v>
      </c>
      <c r="AC1532" s="356" t="s">
        <v>40</v>
      </c>
      <c r="AD1532" s="356" t="s">
        <v>40</v>
      </c>
      <c r="AE1532" s="356">
        <v>0.92</v>
      </c>
      <c r="AF1532" s="169">
        <v>0.955555555555556</v>
      </c>
      <c r="AG1532" s="169">
        <v>0.98876404494382</v>
      </c>
      <c r="AH1532" s="169">
        <v>1</v>
      </c>
      <c r="AI1532" s="169">
        <v>0.979977753058954</v>
      </c>
      <c r="AJ1532" s="356">
        <v>0.92</v>
      </c>
      <c r="AK1532" s="169">
        <v>0.963318284424379</v>
      </c>
      <c r="AL1532" s="169">
        <v>0.982019363762102</v>
      </c>
      <c r="AM1532" s="169">
        <v>0.981450252951096</v>
      </c>
      <c r="AN1532" s="169">
        <v>0.982179479211982</v>
      </c>
      <c r="AO1532" s="168">
        <v>0.99</v>
      </c>
      <c r="AP1532" s="358">
        <v>1</v>
      </c>
      <c r="AQ1532" s="358">
        <v>1</v>
      </c>
      <c r="AR1532" s="358">
        <v>1</v>
      </c>
      <c r="AS1532" s="359">
        <v>1</v>
      </c>
      <c r="AT1532" s="364">
        <v>0.110069253262963</v>
      </c>
      <c r="AU1532" s="361">
        <v>0.125</v>
      </c>
      <c r="AV1532" s="362">
        <v>0.0588235294117647</v>
      </c>
      <c r="AW1532" s="362">
        <v>0</v>
      </c>
      <c r="AX1532" s="362">
        <v>0.0526315789473684</v>
      </c>
      <c r="AY1532" s="142"/>
      <c r="AZ1532" s="140"/>
    </row>
    <row r="1533" spans="1:52">
      <c r="A1533" s="138"/>
      <c r="B1533" s="142"/>
      <c r="C1533" s="172" t="s">
        <v>2706</v>
      </c>
      <c r="D1533" s="166" t="s">
        <v>26</v>
      </c>
      <c r="E1533" s="166" t="s">
        <v>2707</v>
      </c>
      <c r="F1533" s="167" t="s">
        <v>2914</v>
      </c>
      <c r="G1533" s="178" t="s">
        <v>2915</v>
      </c>
      <c r="H1533" s="178" t="s">
        <v>2915</v>
      </c>
      <c r="I1533" s="178" t="s">
        <v>2915</v>
      </c>
      <c r="J1533" s="178" t="s">
        <v>2915</v>
      </c>
      <c r="K1533" s="168">
        <v>0.9</v>
      </c>
      <c r="L1533" s="169">
        <v>1</v>
      </c>
      <c r="M1533" s="169">
        <v>1</v>
      </c>
      <c r="N1533" s="170">
        <v>0.958333333333333</v>
      </c>
      <c r="O1533" s="170">
        <v>0.960055096418733</v>
      </c>
      <c r="P1533" s="356">
        <v>0.9</v>
      </c>
      <c r="Q1533" s="357">
        <v>0.877582249426167</v>
      </c>
      <c r="R1533" s="169">
        <v>0.930722891566265</v>
      </c>
      <c r="S1533" s="169">
        <v>0.920654911838791</v>
      </c>
      <c r="T1533" s="169">
        <v>0.938219191240035</v>
      </c>
      <c r="U1533" s="356">
        <v>0.9</v>
      </c>
      <c r="V1533" s="169">
        <v>0.868400918133129</v>
      </c>
      <c r="W1533" s="169">
        <v>0.912650602409639</v>
      </c>
      <c r="X1533" s="169">
        <v>0.88727959697733</v>
      </c>
      <c r="Y1533" s="169">
        <v>0.899260397656325</v>
      </c>
      <c r="Z1533" s="356">
        <v>0.92</v>
      </c>
      <c r="AA1533" s="356" t="s">
        <v>40</v>
      </c>
      <c r="AB1533" s="356" t="s">
        <v>40</v>
      </c>
      <c r="AC1533" s="356" t="s">
        <v>40</v>
      </c>
      <c r="AD1533" s="356" t="s">
        <v>40</v>
      </c>
      <c r="AE1533" s="356">
        <v>0.92</v>
      </c>
      <c r="AF1533" s="169">
        <v>0.929359823399558</v>
      </c>
      <c r="AG1533" s="169">
        <v>1</v>
      </c>
      <c r="AH1533" s="169">
        <v>0.966887417218543</v>
      </c>
      <c r="AI1533" s="169">
        <v>0.975809398523716</v>
      </c>
      <c r="AJ1533" s="356">
        <v>0.92</v>
      </c>
      <c r="AK1533" s="169">
        <v>0.935730680948738</v>
      </c>
      <c r="AL1533" s="169">
        <v>0.942771084337349</v>
      </c>
      <c r="AM1533" s="169">
        <v>0.942065491183879</v>
      </c>
      <c r="AN1533" s="169">
        <v>0.951032561713572</v>
      </c>
      <c r="AO1533" s="168">
        <v>0.99</v>
      </c>
      <c r="AP1533" s="358">
        <v>1</v>
      </c>
      <c r="AQ1533" s="358">
        <v>1</v>
      </c>
      <c r="AR1533" s="358">
        <v>1</v>
      </c>
      <c r="AS1533" s="359">
        <v>1</v>
      </c>
      <c r="AT1533" s="364">
        <v>0.110069253262963</v>
      </c>
      <c r="AU1533" s="361">
        <v>0.125</v>
      </c>
      <c r="AV1533" s="362">
        <v>0.2</v>
      </c>
      <c r="AW1533" s="362">
        <v>0.166666666666667</v>
      </c>
      <c r="AX1533" s="362">
        <v>0.0648769574944072</v>
      </c>
      <c r="AY1533" s="142"/>
      <c r="AZ1533" s="140"/>
    </row>
    <row r="1534" spans="1:52">
      <c r="A1534" s="138"/>
      <c r="B1534" s="142"/>
      <c r="C1534" s="172" t="s">
        <v>2706</v>
      </c>
      <c r="D1534" s="166" t="s">
        <v>26</v>
      </c>
      <c r="E1534" s="166" t="s">
        <v>2707</v>
      </c>
      <c r="F1534" s="167" t="s">
        <v>2916</v>
      </c>
      <c r="G1534" s="178" t="s">
        <v>2917</v>
      </c>
      <c r="H1534" s="178" t="s">
        <v>2917</v>
      </c>
      <c r="I1534" s="178" t="s">
        <v>2917</v>
      </c>
      <c r="J1534" s="178" t="s">
        <v>2917</v>
      </c>
      <c r="K1534" s="168">
        <v>0.9</v>
      </c>
      <c r="L1534" s="169">
        <v>1</v>
      </c>
      <c r="M1534" s="169">
        <v>1</v>
      </c>
      <c r="N1534" s="170">
        <v>1</v>
      </c>
      <c r="O1534" s="170">
        <v>0.993261455525607</v>
      </c>
      <c r="P1534" s="356">
        <v>0.9</v>
      </c>
      <c r="Q1534" s="357">
        <v>0.991239048811014</v>
      </c>
      <c r="R1534" s="169">
        <v>0.997829232995659</v>
      </c>
      <c r="S1534" s="169">
        <v>0.998283752860412</v>
      </c>
      <c r="T1534" s="169">
        <v>0.99498764436811</v>
      </c>
      <c r="U1534" s="356">
        <v>0.9</v>
      </c>
      <c r="V1534" s="169">
        <v>0.867334167709637</v>
      </c>
      <c r="W1534" s="169">
        <v>0.91027496382055</v>
      </c>
      <c r="X1534" s="169">
        <v>0.940503432494279</v>
      </c>
      <c r="Y1534" s="169">
        <v>0.935172365446292</v>
      </c>
      <c r="Z1534" s="356">
        <v>0.92</v>
      </c>
      <c r="AA1534" s="356" t="s">
        <v>40</v>
      </c>
      <c r="AB1534" s="356" t="s">
        <v>40</v>
      </c>
      <c r="AC1534" s="356" t="s">
        <v>40</v>
      </c>
      <c r="AD1534" s="356" t="s">
        <v>40</v>
      </c>
      <c r="AE1534" s="356">
        <v>0.92</v>
      </c>
      <c r="AF1534" s="169">
        <v>0.814814814814815</v>
      </c>
      <c r="AG1534" s="169">
        <v>0.666666666666667</v>
      </c>
      <c r="AH1534" s="169">
        <v>0.666666666666667</v>
      </c>
      <c r="AI1534" s="169">
        <v>0.920055134390076</v>
      </c>
      <c r="AJ1534" s="356">
        <v>0.92</v>
      </c>
      <c r="AK1534" s="169">
        <v>0.936170212765957</v>
      </c>
      <c r="AL1534" s="169">
        <v>0.951519536903039</v>
      </c>
      <c r="AM1534" s="169">
        <v>0.971395881006865</v>
      </c>
      <c r="AN1534" s="169">
        <v>0.975972239261116</v>
      </c>
      <c r="AO1534" s="168">
        <v>0.99</v>
      </c>
      <c r="AP1534" s="358">
        <v>1</v>
      </c>
      <c r="AQ1534" s="358">
        <v>1</v>
      </c>
      <c r="AR1534" s="358">
        <v>1</v>
      </c>
      <c r="AS1534" s="359">
        <v>1</v>
      </c>
      <c r="AT1534" s="364">
        <v>0.110069253262963</v>
      </c>
      <c r="AU1534" s="361">
        <v>0</v>
      </c>
      <c r="AV1534" s="362">
        <v>0</v>
      </c>
      <c r="AW1534" s="362">
        <v>0</v>
      </c>
      <c r="AX1534" s="362">
        <v>0.0523854069223573</v>
      </c>
      <c r="AY1534" s="142"/>
      <c r="AZ1534" s="140"/>
    </row>
    <row r="1535" spans="1:52">
      <c r="A1535" s="138"/>
      <c r="B1535" s="142"/>
      <c r="C1535" s="172" t="s">
        <v>2706</v>
      </c>
      <c r="D1535" s="166" t="s">
        <v>26</v>
      </c>
      <c r="E1535" s="166" t="s">
        <v>2707</v>
      </c>
      <c r="F1535" s="167" t="s">
        <v>2918</v>
      </c>
      <c r="G1535" s="178" t="s">
        <v>2919</v>
      </c>
      <c r="H1535" s="178" t="s">
        <v>2919</v>
      </c>
      <c r="I1535" s="178" t="s">
        <v>2919</v>
      </c>
      <c r="J1535" s="178" t="s">
        <v>2919</v>
      </c>
      <c r="K1535" s="168">
        <v>0.9</v>
      </c>
      <c r="L1535" s="169">
        <v>1</v>
      </c>
      <c r="M1535" s="169">
        <v>1</v>
      </c>
      <c r="N1535" s="170">
        <v>1</v>
      </c>
      <c r="O1535" s="170">
        <v>0.980371900826446</v>
      </c>
      <c r="P1535" s="356">
        <v>0.9</v>
      </c>
      <c r="Q1535" s="357">
        <v>0.99009324009324</v>
      </c>
      <c r="R1535" s="169">
        <v>0.980085348506401</v>
      </c>
      <c r="S1535" s="169">
        <v>0.987075928917609</v>
      </c>
      <c r="T1535" s="169">
        <v>0.991745968478568</v>
      </c>
      <c r="U1535" s="356">
        <v>0.9</v>
      </c>
      <c r="V1535" s="169">
        <v>0.885198135198135</v>
      </c>
      <c r="W1535" s="169">
        <v>0.897581792318634</v>
      </c>
      <c r="X1535" s="169">
        <v>0.9041464728056</v>
      </c>
      <c r="Y1535" s="169">
        <v>0.919087240296946</v>
      </c>
      <c r="Z1535" s="356">
        <v>0.92</v>
      </c>
      <c r="AA1535" s="356" t="s">
        <v>40</v>
      </c>
      <c r="AB1535" s="356" t="s">
        <v>40</v>
      </c>
      <c r="AC1535" s="356" t="s">
        <v>40</v>
      </c>
      <c r="AD1535" s="356" t="s">
        <v>40</v>
      </c>
      <c r="AE1535" s="356">
        <v>0.92</v>
      </c>
      <c r="AF1535" s="169">
        <v>0.967672413793103</v>
      </c>
      <c r="AG1535" s="169">
        <v>0.984848484848485</v>
      </c>
      <c r="AH1535" s="169">
        <v>0.85</v>
      </c>
      <c r="AI1535" s="169">
        <v>0.979694246703233</v>
      </c>
      <c r="AJ1535" s="356">
        <v>0.92</v>
      </c>
      <c r="AK1535" s="169">
        <v>0.92016317016317</v>
      </c>
      <c r="AL1535" s="169">
        <v>0.938833570412518</v>
      </c>
      <c r="AM1535" s="169">
        <v>0.931610123855681</v>
      </c>
      <c r="AN1535" s="169">
        <v>0.946572999186222</v>
      </c>
      <c r="AO1535" s="168">
        <v>0.99</v>
      </c>
      <c r="AP1535" s="358">
        <v>1</v>
      </c>
      <c r="AQ1535" s="358" t="s">
        <v>40</v>
      </c>
      <c r="AR1535" s="358">
        <v>1</v>
      </c>
      <c r="AS1535" s="359">
        <v>1</v>
      </c>
      <c r="AT1535" s="364">
        <v>0.110069253262963</v>
      </c>
      <c r="AU1535" s="361">
        <v>0.166666666666667</v>
      </c>
      <c r="AV1535" s="362">
        <v>0</v>
      </c>
      <c r="AW1535" s="362">
        <v>0</v>
      </c>
      <c r="AX1535" s="362">
        <v>0.0481727574750831</v>
      </c>
      <c r="AY1535" s="142"/>
      <c r="AZ1535" s="140"/>
    </row>
    <row r="1536" spans="1:52">
      <c r="A1536" s="138"/>
      <c r="B1536" s="142"/>
      <c r="C1536" s="172" t="s">
        <v>2706</v>
      </c>
      <c r="D1536" s="166" t="s">
        <v>235</v>
      </c>
      <c r="E1536" s="166" t="s">
        <v>2707</v>
      </c>
      <c r="F1536" s="167" t="s">
        <v>2920</v>
      </c>
      <c r="G1536" s="178" t="s">
        <v>2921</v>
      </c>
      <c r="H1536" s="178" t="s">
        <v>2921</v>
      </c>
      <c r="I1536" s="178" t="s">
        <v>2921</v>
      </c>
      <c r="J1536" s="178" t="s">
        <v>2921</v>
      </c>
      <c r="K1536" s="168">
        <v>0.9</v>
      </c>
      <c r="L1536" s="169" t="s">
        <v>40</v>
      </c>
      <c r="M1536" s="169" t="s">
        <v>40</v>
      </c>
      <c r="N1536" s="170" t="s">
        <v>40</v>
      </c>
      <c r="O1536" s="170" t="s">
        <v>40</v>
      </c>
      <c r="P1536" s="356">
        <v>0.9</v>
      </c>
      <c r="Q1536" s="357" t="s">
        <v>40</v>
      </c>
      <c r="R1536" s="169" t="s">
        <v>40</v>
      </c>
      <c r="S1536" s="169" t="s">
        <v>40</v>
      </c>
      <c r="T1536" s="169">
        <v>1</v>
      </c>
      <c r="U1536" s="356">
        <v>0.9</v>
      </c>
      <c r="V1536" s="169" t="s">
        <v>40</v>
      </c>
      <c r="W1536" s="169" t="s">
        <v>40</v>
      </c>
      <c r="X1536" s="169" t="s">
        <v>40</v>
      </c>
      <c r="Y1536" s="169">
        <v>1</v>
      </c>
      <c r="Z1536" s="356">
        <v>0.92</v>
      </c>
      <c r="AA1536" s="356" t="s">
        <v>40</v>
      </c>
      <c r="AB1536" s="356" t="s">
        <v>40</v>
      </c>
      <c r="AC1536" s="356" t="s">
        <v>40</v>
      </c>
      <c r="AD1536" s="356" t="s">
        <v>40</v>
      </c>
      <c r="AE1536" s="356">
        <v>0.92</v>
      </c>
      <c r="AF1536" s="169">
        <v>0.995024875621891</v>
      </c>
      <c r="AG1536" s="169">
        <v>1</v>
      </c>
      <c r="AH1536" s="169">
        <v>1</v>
      </c>
      <c r="AI1536" s="169">
        <v>0.988659313344726</v>
      </c>
      <c r="AJ1536" s="356">
        <v>0.92</v>
      </c>
      <c r="AK1536" s="169" t="s">
        <v>40</v>
      </c>
      <c r="AL1536" s="169">
        <v>1</v>
      </c>
      <c r="AM1536" s="169" t="s">
        <v>40</v>
      </c>
      <c r="AN1536" s="169">
        <v>1</v>
      </c>
      <c r="AO1536" s="168">
        <v>0.99</v>
      </c>
      <c r="AP1536" s="358" t="s">
        <v>40</v>
      </c>
      <c r="AQ1536" s="358">
        <v>1</v>
      </c>
      <c r="AR1536" s="358">
        <v>1</v>
      </c>
      <c r="AS1536" s="359">
        <v>1</v>
      </c>
      <c r="AT1536" s="364">
        <v>0.110069253262963</v>
      </c>
      <c r="AU1536" s="361" t="s">
        <v>40</v>
      </c>
      <c r="AV1536" s="362" t="s">
        <v>40</v>
      </c>
      <c r="AW1536" s="362" t="s">
        <v>40</v>
      </c>
      <c r="AX1536" s="362" t="s">
        <v>40</v>
      </c>
      <c r="AY1536" s="142"/>
      <c r="AZ1536" s="140"/>
    </row>
    <row r="1537" spans="1:52">
      <c r="A1537" s="138"/>
      <c r="B1537" s="142"/>
      <c r="C1537" s="172" t="s">
        <v>2706</v>
      </c>
      <c r="D1537" s="166" t="s">
        <v>26</v>
      </c>
      <c r="E1537" s="166" t="s">
        <v>2707</v>
      </c>
      <c r="F1537" s="167" t="s">
        <v>2922</v>
      </c>
      <c r="G1537" s="178" t="s">
        <v>2923</v>
      </c>
      <c r="H1537" s="178" t="s">
        <v>2923</v>
      </c>
      <c r="I1537" s="178" t="s">
        <v>2923</v>
      </c>
      <c r="J1537" s="178" t="s">
        <v>2923</v>
      </c>
      <c r="K1537" s="168">
        <v>0.9</v>
      </c>
      <c r="L1537" s="169">
        <v>0.956521739130435</v>
      </c>
      <c r="M1537" s="169">
        <v>0.954545454545455</v>
      </c>
      <c r="N1537" s="170">
        <v>0.984848484848485</v>
      </c>
      <c r="O1537" s="170">
        <v>0.967564870259481</v>
      </c>
      <c r="P1537" s="356">
        <v>0.9</v>
      </c>
      <c r="Q1537" s="357">
        <v>0.981535119478639</v>
      </c>
      <c r="R1537" s="169">
        <v>0.983836206896552</v>
      </c>
      <c r="S1537" s="169">
        <v>0.93104699691526</v>
      </c>
      <c r="T1537" s="169">
        <v>0.969264089212479</v>
      </c>
      <c r="U1537" s="356">
        <v>0.9</v>
      </c>
      <c r="V1537" s="169">
        <v>0.908037653874004</v>
      </c>
      <c r="W1537" s="169">
        <v>0.908836206896552</v>
      </c>
      <c r="X1537" s="169">
        <v>0.859916530575213</v>
      </c>
      <c r="Y1537" s="169">
        <v>0.910720960119605</v>
      </c>
      <c r="Z1537" s="356">
        <v>0.92</v>
      </c>
      <c r="AA1537" s="356" t="s">
        <v>40</v>
      </c>
      <c r="AB1537" s="356" t="s">
        <v>40</v>
      </c>
      <c r="AC1537" s="356" t="s">
        <v>40</v>
      </c>
      <c r="AD1537" s="356" t="s">
        <v>40</v>
      </c>
      <c r="AE1537" s="356">
        <v>0.92</v>
      </c>
      <c r="AF1537" s="169">
        <v>0.997118155619596</v>
      </c>
      <c r="AG1537" s="169">
        <v>0.991379310344828</v>
      </c>
      <c r="AH1537" s="169">
        <v>1</v>
      </c>
      <c r="AI1537" s="169">
        <v>0.990861494526416</v>
      </c>
      <c r="AJ1537" s="356">
        <v>0.92</v>
      </c>
      <c r="AK1537" s="169">
        <v>0.958001448225923</v>
      </c>
      <c r="AL1537" s="169">
        <v>0.963585434173669</v>
      </c>
      <c r="AM1537" s="169">
        <v>0.954636182181092</v>
      </c>
      <c r="AN1537" s="169">
        <v>0.970559773899064</v>
      </c>
      <c r="AO1537" s="168">
        <v>0.99</v>
      </c>
      <c r="AP1537" s="358">
        <v>1</v>
      </c>
      <c r="AQ1537" s="358">
        <v>1</v>
      </c>
      <c r="AR1537" s="358">
        <v>1</v>
      </c>
      <c r="AS1537" s="359">
        <v>1</v>
      </c>
      <c r="AT1537" s="364">
        <v>0.110069253262963</v>
      </c>
      <c r="AU1537" s="361">
        <v>0.178571428571429</v>
      </c>
      <c r="AV1537" s="362">
        <v>0.0909090909090909</v>
      </c>
      <c r="AW1537" s="362">
        <v>0.0303030303030303</v>
      </c>
      <c r="AX1537" s="362">
        <v>0.0515750463248919</v>
      </c>
      <c r="AY1537" s="142"/>
      <c r="AZ1537" s="140"/>
    </row>
    <row r="1538" spans="1:52">
      <c r="A1538" s="138"/>
      <c r="B1538" s="142"/>
      <c r="C1538" s="172" t="s">
        <v>2706</v>
      </c>
      <c r="D1538" s="166" t="s">
        <v>26</v>
      </c>
      <c r="E1538" s="166" t="s">
        <v>2707</v>
      </c>
      <c r="F1538" s="167" t="s">
        <v>2924</v>
      </c>
      <c r="G1538" s="178" t="s">
        <v>2925</v>
      </c>
      <c r="H1538" s="178" t="s">
        <v>2925</v>
      </c>
      <c r="I1538" s="178" t="s">
        <v>2925</v>
      </c>
      <c r="J1538" s="178" t="s">
        <v>2925</v>
      </c>
      <c r="K1538" s="168">
        <v>0.9</v>
      </c>
      <c r="L1538" s="169">
        <v>1</v>
      </c>
      <c r="M1538" s="169">
        <v>0.933333333333333</v>
      </c>
      <c r="N1538" s="170">
        <v>1</v>
      </c>
      <c r="O1538" s="170">
        <v>0.94919168591224</v>
      </c>
      <c r="P1538" s="356">
        <v>0.9</v>
      </c>
      <c r="Q1538" s="357">
        <v>0.991256830601093</v>
      </c>
      <c r="R1538" s="169">
        <v>0.997593261131167</v>
      </c>
      <c r="S1538" s="169">
        <v>0.999118942731278</v>
      </c>
      <c r="T1538" s="169">
        <v>0.994605451936872</v>
      </c>
      <c r="U1538" s="356">
        <v>0.9</v>
      </c>
      <c r="V1538" s="169">
        <v>0.947540983606557</v>
      </c>
      <c r="W1538" s="169">
        <v>0.951865222623345</v>
      </c>
      <c r="X1538" s="169">
        <v>0.977092511013216</v>
      </c>
      <c r="Y1538" s="169">
        <v>0.961578192252511</v>
      </c>
      <c r="Z1538" s="356">
        <v>0.92</v>
      </c>
      <c r="AA1538" s="356" t="s">
        <v>40</v>
      </c>
      <c r="AB1538" s="356" t="s">
        <v>40</v>
      </c>
      <c r="AC1538" s="356" t="s">
        <v>40</v>
      </c>
      <c r="AD1538" s="356" t="s">
        <v>40</v>
      </c>
      <c r="AE1538" s="356">
        <v>0.92</v>
      </c>
      <c r="AF1538" s="169">
        <v>0.933333333333333</v>
      </c>
      <c r="AG1538" s="169">
        <v>0.95</v>
      </c>
      <c r="AH1538" s="169">
        <v>1</v>
      </c>
      <c r="AI1538" s="169">
        <v>0.989189189189189</v>
      </c>
      <c r="AJ1538" s="356">
        <v>0.92</v>
      </c>
      <c r="AK1538" s="169">
        <v>0.967213114754098</v>
      </c>
      <c r="AL1538" s="169">
        <v>0.983152827918171</v>
      </c>
      <c r="AM1538" s="169">
        <v>0.991189427312775</v>
      </c>
      <c r="AN1538" s="169">
        <v>0.987288378766141</v>
      </c>
      <c r="AO1538" s="168">
        <v>0.99</v>
      </c>
      <c r="AP1538" s="358">
        <v>1</v>
      </c>
      <c r="AQ1538" s="358">
        <v>1</v>
      </c>
      <c r="AR1538" s="358">
        <v>1</v>
      </c>
      <c r="AS1538" s="359">
        <v>1</v>
      </c>
      <c r="AT1538" s="364">
        <v>0.110069253262963</v>
      </c>
      <c r="AU1538" s="361">
        <v>0.0943396226415094</v>
      </c>
      <c r="AV1538" s="362">
        <v>0.04</v>
      </c>
      <c r="AW1538" s="362">
        <v>0.0740740740740741</v>
      </c>
      <c r="AX1538" s="362">
        <v>0.0435749221876389</v>
      </c>
      <c r="AY1538" s="142"/>
      <c r="AZ1538" s="140"/>
    </row>
    <row r="1539" spans="1:52">
      <c r="A1539" s="138"/>
      <c r="B1539" s="142"/>
      <c r="C1539" s="172" t="s">
        <v>2706</v>
      </c>
      <c r="D1539" s="166" t="s">
        <v>26</v>
      </c>
      <c r="E1539" s="166" t="s">
        <v>2707</v>
      </c>
      <c r="F1539" s="167" t="s">
        <v>2926</v>
      </c>
      <c r="G1539" s="178" t="s">
        <v>2927</v>
      </c>
      <c r="H1539" s="178" t="s">
        <v>2927</v>
      </c>
      <c r="I1539" s="178" t="s">
        <v>2927</v>
      </c>
      <c r="J1539" s="178" t="s">
        <v>2927</v>
      </c>
      <c r="K1539" s="168">
        <v>0.9</v>
      </c>
      <c r="L1539" s="169">
        <v>1</v>
      </c>
      <c r="M1539" s="169">
        <v>1</v>
      </c>
      <c r="N1539" s="170">
        <v>1</v>
      </c>
      <c r="O1539" s="170">
        <v>0.978378378378378</v>
      </c>
      <c r="P1539" s="356">
        <v>0.9</v>
      </c>
      <c r="Q1539" s="357">
        <v>0.961405926946933</v>
      </c>
      <c r="R1539" s="169">
        <v>0.948932219127205</v>
      </c>
      <c r="S1539" s="169">
        <v>0.995519713261649</v>
      </c>
      <c r="T1539" s="169">
        <v>0.966322406825326</v>
      </c>
      <c r="U1539" s="356">
        <v>0.9</v>
      </c>
      <c r="V1539" s="169">
        <v>0.80289455547898</v>
      </c>
      <c r="W1539" s="169">
        <v>0.750232126276695</v>
      </c>
      <c r="X1539" s="169">
        <v>0.792114695340502</v>
      </c>
      <c r="Y1539" s="169">
        <v>0.759742868621937</v>
      </c>
      <c r="Z1539" s="356">
        <v>0.92</v>
      </c>
      <c r="AA1539" s="356" t="s">
        <v>40</v>
      </c>
      <c r="AB1539" s="356" t="s">
        <v>40</v>
      </c>
      <c r="AC1539" s="356" t="s">
        <v>40</v>
      </c>
      <c r="AD1539" s="356" t="s">
        <v>40</v>
      </c>
      <c r="AE1539" s="356">
        <v>0.92</v>
      </c>
      <c r="AF1539" s="169">
        <v>0.910714285714286</v>
      </c>
      <c r="AG1539" s="169">
        <v>0.983050847457627</v>
      </c>
      <c r="AH1539" s="169">
        <v>1</v>
      </c>
      <c r="AI1539" s="169">
        <v>0.991119005328597</v>
      </c>
      <c r="AJ1539" s="356">
        <v>0.92</v>
      </c>
      <c r="AK1539" s="169">
        <v>0.858718125430737</v>
      </c>
      <c r="AL1539" s="169">
        <v>0.839368616527391</v>
      </c>
      <c r="AM1539" s="169">
        <v>0.879032258064516</v>
      </c>
      <c r="AN1539" s="169">
        <v>0.844326802637487</v>
      </c>
      <c r="AO1539" s="168">
        <v>0.99</v>
      </c>
      <c r="AP1539" s="358">
        <v>1</v>
      </c>
      <c r="AQ1539" s="358">
        <v>1</v>
      </c>
      <c r="AR1539" s="358">
        <v>1</v>
      </c>
      <c r="AS1539" s="359">
        <v>1</v>
      </c>
      <c r="AT1539" s="364">
        <v>0.110069253262963</v>
      </c>
      <c r="AU1539" s="361">
        <v>0.03125</v>
      </c>
      <c r="AV1539" s="362">
        <v>0</v>
      </c>
      <c r="AW1539" s="362">
        <v>0.0454545454545455</v>
      </c>
      <c r="AX1539" s="362">
        <v>0.0292207792207792</v>
      </c>
      <c r="AY1539" s="142"/>
      <c r="AZ1539" s="140"/>
    </row>
    <row r="1540" spans="1:52">
      <c r="A1540" s="138"/>
      <c r="B1540" s="142"/>
      <c r="C1540" s="172" t="s">
        <v>2706</v>
      </c>
      <c r="D1540" s="166" t="s">
        <v>26</v>
      </c>
      <c r="E1540" s="166" t="s">
        <v>2707</v>
      </c>
      <c r="F1540" s="167" t="s">
        <v>2928</v>
      </c>
      <c r="G1540" s="178" t="s">
        <v>2929</v>
      </c>
      <c r="H1540" s="178" t="s">
        <v>2929</v>
      </c>
      <c r="I1540" s="178" t="s">
        <v>2929</v>
      </c>
      <c r="J1540" s="178" t="s">
        <v>2929</v>
      </c>
      <c r="K1540" s="168">
        <v>0.9</v>
      </c>
      <c r="L1540" s="169">
        <v>1</v>
      </c>
      <c r="M1540" s="169">
        <v>1</v>
      </c>
      <c r="N1540" s="170">
        <v>1</v>
      </c>
      <c r="O1540" s="170">
        <v>1</v>
      </c>
      <c r="P1540" s="356">
        <v>0.9</v>
      </c>
      <c r="Q1540" s="357">
        <v>0.98804780876494</v>
      </c>
      <c r="R1540" s="169">
        <v>0.993193069306931</v>
      </c>
      <c r="S1540" s="169">
        <v>0.986103962943901</v>
      </c>
      <c r="T1540" s="169">
        <v>0.968515272909364</v>
      </c>
      <c r="U1540" s="356">
        <v>0.9</v>
      </c>
      <c r="V1540" s="169">
        <v>0.92942515651679</v>
      </c>
      <c r="W1540" s="169">
        <v>0.919554455445545</v>
      </c>
      <c r="X1540" s="169">
        <v>0.94390118373649</v>
      </c>
      <c r="Y1540" s="169">
        <v>0.910162118177266</v>
      </c>
      <c r="Z1540" s="356">
        <v>0.92</v>
      </c>
      <c r="AA1540" s="356" t="s">
        <v>40</v>
      </c>
      <c r="AB1540" s="356" t="s">
        <v>40</v>
      </c>
      <c r="AC1540" s="356" t="s">
        <v>40</v>
      </c>
      <c r="AD1540" s="356">
        <v>1</v>
      </c>
      <c r="AE1540" s="356">
        <v>0.92</v>
      </c>
      <c r="AF1540" s="169">
        <v>1</v>
      </c>
      <c r="AG1540" s="169">
        <v>0.991228070175439</v>
      </c>
      <c r="AH1540" s="169">
        <v>1</v>
      </c>
      <c r="AI1540" s="169">
        <v>0.99281914893617</v>
      </c>
      <c r="AJ1540" s="356">
        <v>0.92</v>
      </c>
      <c r="AK1540" s="169">
        <v>0.955036994877632</v>
      </c>
      <c r="AL1540" s="169">
        <v>0.972153465346535</v>
      </c>
      <c r="AM1540" s="169">
        <v>0.969119917653114</v>
      </c>
      <c r="AN1540" s="169">
        <v>0.959064235975276</v>
      </c>
      <c r="AO1540" s="168">
        <v>0.99</v>
      </c>
      <c r="AP1540" s="358">
        <v>1</v>
      </c>
      <c r="AQ1540" s="358">
        <v>1</v>
      </c>
      <c r="AR1540" s="358">
        <v>1</v>
      </c>
      <c r="AS1540" s="359">
        <v>1</v>
      </c>
      <c r="AT1540" s="364">
        <v>0.110069253262963</v>
      </c>
      <c r="AU1540" s="361">
        <v>0.0909090909090909</v>
      </c>
      <c r="AV1540" s="362">
        <v>0.25</v>
      </c>
      <c r="AW1540" s="362">
        <v>0.0909090909090909</v>
      </c>
      <c r="AX1540" s="362">
        <v>0.0310616597125637</v>
      </c>
      <c r="AY1540" s="142"/>
      <c r="AZ1540" s="140"/>
    </row>
    <row r="1541" spans="1:52">
      <c r="A1541" s="138"/>
      <c r="B1541" s="142"/>
      <c r="C1541" s="172" t="s">
        <v>2706</v>
      </c>
      <c r="D1541" s="166" t="s">
        <v>26</v>
      </c>
      <c r="E1541" s="166" t="s">
        <v>2707</v>
      </c>
      <c r="F1541" s="167" t="s">
        <v>2930</v>
      </c>
      <c r="G1541" s="178" t="s">
        <v>2931</v>
      </c>
      <c r="H1541" s="178" t="s">
        <v>2931</v>
      </c>
      <c r="I1541" s="178" t="s">
        <v>2931</v>
      </c>
      <c r="J1541" s="178" t="s">
        <v>2931</v>
      </c>
      <c r="K1541" s="168">
        <v>0.9</v>
      </c>
      <c r="L1541" s="169">
        <v>1</v>
      </c>
      <c r="M1541" s="169">
        <v>1</v>
      </c>
      <c r="N1541" s="170">
        <v>1</v>
      </c>
      <c r="O1541" s="170">
        <v>0.989198919891989</v>
      </c>
      <c r="P1541" s="356">
        <v>0.9</v>
      </c>
      <c r="Q1541" s="357">
        <v>0.970209884901828</v>
      </c>
      <c r="R1541" s="169">
        <v>0.970278404815651</v>
      </c>
      <c r="S1541" s="169">
        <v>0.987089201877934</v>
      </c>
      <c r="T1541" s="169">
        <v>0.978543905526654</v>
      </c>
      <c r="U1541" s="356">
        <v>0.9</v>
      </c>
      <c r="V1541" s="169">
        <v>0.928909952606635</v>
      </c>
      <c r="W1541" s="169">
        <v>0.96124905944319</v>
      </c>
      <c r="X1541" s="169">
        <v>0.947183098591549</v>
      </c>
      <c r="Y1541" s="169">
        <v>0.950185269032813</v>
      </c>
      <c r="Z1541" s="356">
        <v>0.92</v>
      </c>
      <c r="AA1541" s="356" t="s">
        <v>40</v>
      </c>
      <c r="AB1541" s="356" t="s">
        <v>40</v>
      </c>
      <c r="AC1541" s="356" t="s">
        <v>40</v>
      </c>
      <c r="AD1541" s="356" t="s">
        <v>40</v>
      </c>
      <c r="AE1541" s="356">
        <v>0.92</v>
      </c>
      <c r="AF1541" s="169">
        <v>0.978947368421053</v>
      </c>
      <c r="AG1541" s="169">
        <v>0.957446808510638</v>
      </c>
      <c r="AH1541" s="169">
        <v>0.950819672131147</v>
      </c>
      <c r="AI1541" s="169">
        <v>0.97660240566815</v>
      </c>
      <c r="AJ1541" s="356">
        <v>0.92</v>
      </c>
      <c r="AK1541" s="169">
        <v>0.964793500338524</v>
      </c>
      <c r="AL1541" s="169">
        <v>0.988713318284424</v>
      </c>
      <c r="AM1541" s="169">
        <v>0.985915492957746</v>
      </c>
      <c r="AN1541" s="169">
        <v>0.985243159830347</v>
      </c>
      <c r="AO1541" s="168">
        <v>0.99</v>
      </c>
      <c r="AP1541" s="358">
        <v>1</v>
      </c>
      <c r="AQ1541" s="358">
        <v>1</v>
      </c>
      <c r="AR1541" s="358">
        <v>1</v>
      </c>
      <c r="AS1541" s="359">
        <v>1</v>
      </c>
      <c r="AT1541" s="364">
        <v>0.110069253262963</v>
      </c>
      <c r="AU1541" s="361">
        <v>0.0588235294117647</v>
      </c>
      <c r="AV1541" s="362">
        <v>0.0952380952380952</v>
      </c>
      <c r="AW1541" s="362">
        <v>0.032258064516129</v>
      </c>
      <c r="AX1541" s="362">
        <v>0.055</v>
      </c>
      <c r="AY1541" s="142"/>
      <c r="AZ1541" s="140"/>
    </row>
    <row r="1542" spans="1:52">
      <c r="A1542" s="138"/>
      <c r="B1542" s="142"/>
      <c r="C1542" s="172" t="s">
        <v>2706</v>
      </c>
      <c r="D1542" s="166" t="s">
        <v>26</v>
      </c>
      <c r="E1542" s="166" t="s">
        <v>2707</v>
      </c>
      <c r="F1542" s="167" t="s">
        <v>2932</v>
      </c>
      <c r="G1542" s="178" t="s">
        <v>2933</v>
      </c>
      <c r="H1542" s="178" t="s">
        <v>2933</v>
      </c>
      <c r="I1542" s="178" t="s">
        <v>2933</v>
      </c>
      <c r="J1542" s="178" t="s">
        <v>2933</v>
      </c>
      <c r="K1542" s="168">
        <v>0.9</v>
      </c>
      <c r="L1542" s="169">
        <v>0.975</v>
      </c>
      <c r="M1542" s="169">
        <v>0.976190476190476</v>
      </c>
      <c r="N1542" s="170">
        <v>0.95</v>
      </c>
      <c r="O1542" s="170">
        <v>0.968028419182948</v>
      </c>
      <c r="P1542" s="356">
        <v>0.9</v>
      </c>
      <c r="Q1542" s="357">
        <v>0.946592398427261</v>
      </c>
      <c r="R1542" s="169">
        <v>0.985429447852761</v>
      </c>
      <c r="S1542" s="169">
        <v>0.967351874244256</v>
      </c>
      <c r="T1542" s="169">
        <v>0.889697331453447</v>
      </c>
      <c r="U1542" s="356">
        <v>0.9</v>
      </c>
      <c r="V1542" s="169">
        <v>0.620904325032765</v>
      </c>
      <c r="W1542" s="169">
        <v>0.677530674846626</v>
      </c>
      <c r="X1542" s="169">
        <v>0.718661829907295</v>
      </c>
      <c r="Y1542" s="169">
        <v>0.576521318527514</v>
      </c>
      <c r="Z1542" s="356">
        <v>0.92</v>
      </c>
      <c r="AA1542" s="356" t="s">
        <v>40</v>
      </c>
      <c r="AB1542" s="356" t="s">
        <v>40</v>
      </c>
      <c r="AC1542" s="356" t="s">
        <v>40</v>
      </c>
      <c r="AD1542" s="356" t="s">
        <v>40</v>
      </c>
      <c r="AE1542" s="356">
        <v>0.92</v>
      </c>
      <c r="AF1542" s="169">
        <v>1</v>
      </c>
      <c r="AG1542" s="169">
        <v>0.949640287769784</v>
      </c>
      <c r="AH1542" s="169">
        <v>1</v>
      </c>
      <c r="AI1542" s="169">
        <v>0.989283699943598</v>
      </c>
      <c r="AJ1542" s="356">
        <v>0.92</v>
      </c>
      <c r="AK1542" s="169">
        <v>0.909924664264658</v>
      </c>
      <c r="AL1542" s="169">
        <v>0.879984662576687</v>
      </c>
      <c r="AM1542" s="169">
        <v>0.930673115679162</v>
      </c>
      <c r="AN1542" s="169">
        <v>0.920150252135433</v>
      </c>
      <c r="AO1542" s="168">
        <v>0.99</v>
      </c>
      <c r="AP1542" s="358">
        <v>1</v>
      </c>
      <c r="AQ1542" s="358">
        <v>1</v>
      </c>
      <c r="AR1542" s="358">
        <v>1</v>
      </c>
      <c r="AS1542" s="359">
        <v>1</v>
      </c>
      <c r="AT1542" s="364">
        <v>0.110069253262963</v>
      </c>
      <c r="AU1542" s="361">
        <v>0.0833333333333333</v>
      </c>
      <c r="AV1542" s="362">
        <v>0.037037037037037</v>
      </c>
      <c r="AW1542" s="362">
        <v>0</v>
      </c>
      <c r="AX1542" s="362">
        <v>0.0544053923928743</v>
      </c>
      <c r="AY1542" s="142"/>
      <c r="AZ1542" s="140"/>
    </row>
    <row r="1543" spans="1:52">
      <c r="A1543" s="138"/>
      <c r="B1543" s="142"/>
      <c r="C1543" s="172" t="s">
        <v>2706</v>
      </c>
      <c r="D1543" s="166" t="s">
        <v>26</v>
      </c>
      <c r="E1543" s="166" t="s">
        <v>2707</v>
      </c>
      <c r="F1543" s="167" t="s">
        <v>2934</v>
      </c>
      <c r="G1543" s="178" t="s">
        <v>2935</v>
      </c>
      <c r="H1543" s="178" t="s">
        <v>2935</v>
      </c>
      <c r="I1543" s="178" t="s">
        <v>2935</v>
      </c>
      <c r="J1543" s="178" t="s">
        <v>2935</v>
      </c>
      <c r="K1543" s="168">
        <v>0.9</v>
      </c>
      <c r="L1543" s="169">
        <v>1</v>
      </c>
      <c r="M1543" s="169">
        <v>1</v>
      </c>
      <c r="N1543" s="170">
        <v>1</v>
      </c>
      <c r="O1543" s="170">
        <v>0.989266547406082</v>
      </c>
      <c r="P1543" s="356">
        <v>0.9</v>
      </c>
      <c r="Q1543" s="357">
        <v>0.952857142857143</v>
      </c>
      <c r="R1543" s="169">
        <v>0.972614840989399</v>
      </c>
      <c r="S1543" s="169">
        <v>0.978620019436346</v>
      </c>
      <c r="T1543" s="169">
        <v>0.971466587817859</v>
      </c>
      <c r="U1543" s="356">
        <v>0.9</v>
      </c>
      <c r="V1543" s="169">
        <v>0.682142857142857</v>
      </c>
      <c r="W1543" s="169">
        <v>0.818904593639576</v>
      </c>
      <c r="X1543" s="169">
        <v>0.858114674441205</v>
      </c>
      <c r="Y1543" s="169">
        <v>0.776660753006111</v>
      </c>
      <c r="Z1543" s="356">
        <v>0.92</v>
      </c>
      <c r="AA1543" s="356" t="s">
        <v>40</v>
      </c>
      <c r="AB1543" s="356" t="s">
        <v>40</v>
      </c>
      <c r="AC1543" s="356" t="s">
        <v>40</v>
      </c>
      <c r="AD1543" s="356" t="s">
        <v>40</v>
      </c>
      <c r="AE1543" s="356">
        <v>0.92</v>
      </c>
      <c r="AF1543" s="169">
        <v>1</v>
      </c>
      <c r="AG1543" s="169">
        <v>0.914285714285714</v>
      </c>
      <c r="AH1543" s="169">
        <v>0.321428571428571</v>
      </c>
      <c r="AI1543" s="169">
        <v>0.975360576923077</v>
      </c>
      <c r="AJ1543" s="356">
        <v>0.92</v>
      </c>
      <c r="AK1543" s="169">
        <v>0.902142857142857</v>
      </c>
      <c r="AL1543" s="169">
        <v>0.928445229681979</v>
      </c>
      <c r="AM1543" s="169">
        <v>0.940719144800777</v>
      </c>
      <c r="AN1543" s="169">
        <v>0.949536763256456</v>
      </c>
      <c r="AO1543" s="168">
        <v>0.99</v>
      </c>
      <c r="AP1543" s="358">
        <v>1</v>
      </c>
      <c r="AQ1543" s="358">
        <v>1</v>
      </c>
      <c r="AR1543" s="358">
        <v>1</v>
      </c>
      <c r="AS1543" s="359">
        <v>1</v>
      </c>
      <c r="AT1543" s="364">
        <v>0.110069253262963</v>
      </c>
      <c r="AU1543" s="361">
        <v>0</v>
      </c>
      <c r="AV1543" s="362">
        <v>0</v>
      </c>
      <c r="AW1543" s="362">
        <v>0.166666666666667</v>
      </c>
      <c r="AX1543" s="362">
        <v>0.0368098159509202</v>
      </c>
      <c r="AY1543" s="142"/>
      <c r="AZ1543" s="140"/>
    </row>
    <row r="1544" spans="1:52">
      <c r="A1544" s="138"/>
      <c r="B1544" s="142"/>
      <c r="C1544" s="172" t="s">
        <v>2706</v>
      </c>
      <c r="D1544" s="166" t="s">
        <v>26</v>
      </c>
      <c r="E1544" s="166" t="s">
        <v>2707</v>
      </c>
      <c r="F1544" s="167" t="s">
        <v>2936</v>
      </c>
      <c r="G1544" s="178" t="s">
        <v>2937</v>
      </c>
      <c r="H1544" s="178" t="s">
        <v>2937</v>
      </c>
      <c r="I1544" s="178" t="s">
        <v>2937</v>
      </c>
      <c r="J1544" s="178" t="s">
        <v>2937</v>
      </c>
      <c r="K1544" s="168">
        <v>0.9</v>
      </c>
      <c r="L1544" s="169">
        <v>0.868421052631579</v>
      </c>
      <c r="M1544" s="169">
        <v>0.757575757575758</v>
      </c>
      <c r="N1544" s="170">
        <v>0.862068965517241</v>
      </c>
      <c r="O1544" s="170">
        <v>0.825</v>
      </c>
      <c r="P1544" s="356">
        <v>0.9</v>
      </c>
      <c r="Q1544" s="357">
        <v>0.855425498260044</v>
      </c>
      <c r="R1544" s="169">
        <v>0.884023668639053</v>
      </c>
      <c r="S1544" s="169">
        <v>0.817613991255465</v>
      </c>
      <c r="T1544" s="169">
        <v>0.889148266139368</v>
      </c>
      <c r="U1544" s="356">
        <v>0.9</v>
      </c>
      <c r="V1544" s="169">
        <v>0.776336602341031</v>
      </c>
      <c r="W1544" s="169">
        <v>0.805917159763314</v>
      </c>
      <c r="X1544" s="169">
        <v>0.774515927545284</v>
      </c>
      <c r="Y1544" s="169">
        <v>0.839173898714709</v>
      </c>
      <c r="Z1544" s="356">
        <v>0.92</v>
      </c>
      <c r="AA1544" s="356">
        <v>0</v>
      </c>
      <c r="AB1544" s="356">
        <v>0</v>
      </c>
      <c r="AC1544" s="356">
        <v>0</v>
      </c>
      <c r="AD1544" s="356">
        <v>0.0406976744186047</v>
      </c>
      <c r="AE1544" s="356">
        <v>0.92</v>
      </c>
      <c r="AF1544" s="169">
        <v>0.655913978494624</v>
      </c>
      <c r="AG1544" s="169">
        <v>0.706666666666667</v>
      </c>
      <c r="AH1544" s="169">
        <v>0.578947368421053</v>
      </c>
      <c r="AI1544" s="169">
        <v>0.753807106598985</v>
      </c>
      <c r="AJ1544" s="356">
        <v>0.92</v>
      </c>
      <c r="AK1544" s="169">
        <v>0.878640776699029</v>
      </c>
      <c r="AL1544" s="169">
        <v>0.890239121912975</v>
      </c>
      <c r="AM1544" s="169">
        <v>0.918513893225101</v>
      </c>
      <c r="AN1544" s="169">
        <v>0.931532140865925</v>
      </c>
      <c r="AO1544" s="168">
        <v>0.99</v>
      </c>
      <c r="AP1544" s="358">
        <v>1</v>
      </c>
      <c r="AQ1544" s="358">
        <v>1</v>
      </c>
      <c r="AR1544" s="358" t="s">
        <v>40</v>
      </c>
      <c r="AS1544" s="359">
        <v>1</v>
      </c>
      <c r="AT1544" s="364">
        <v>0.110069253262963</v>
      </c>
      <c r="AU1544" s="361">
        <v>0.0869565217391304</v>
      </c>
      <c r="AV1544" s="362">
        <v>0.24</v>
      </c>
      <c r="AW1544" s="362">
        <v>0.09375</v>
      </c>
      <c r="AX1544" s="362">
        <v>0.102851323828921</v>
      </c>
      <c r="AY1544" s="142"/>
      <c r="AZ1544" s="140"/>
    </row>
    <row r="1545" spans="1:52">
      <c r="A1545" s="138"/>
      <c r="B1545" s="142"/>
      <c r="C1545" s="172" t="s">
        <v>2706</v>
      </c>
      <c r="D1545" s="166" t="s">
        <v>235</v>
      </c>
      <c r="E1545" s="166" t="s">
        <v>2707</v>
      </c>
      <c r="F1545" s="167" t="s">
        <v>2938</v>
      </c>
      <c r="G1545" s="178" t="s">
        <v>2939</v>
      </c>
      <c r="H1545" s="178" t="s">
        <v>2939</v>
      </c>
      <c r="I1545" s="178" t="s">
        <v>2939</v>
      </c>
      <c r="J1545" s="178" t="s">
        <v>2939</v>
      </c>
      <c r="K1545" s="168">
        <v>0.9</v>
      </c>
      <c r="L1545" s="169" t="s">
        <v>40</v>
      </c>
      <c r="M1545" s="169" t="s">
        <v>40</v>
      </c>
      <c r="N1545" s="170" t="s">
        <v>40</v>
      </c>
      <c r="O1545" s="170" t="s">
        <v>40</v>
      </c>
      <c r="P1545" s="356">
        <v>0.9</v>
      </c>
      <c r="Q1545" s="357" t="s">
        <v>40</v>
      </c>
      <c r="R1545" s="169">
        <v>0.5</v>
      </c>
      <c r="S1545" s="169">
        <v>0.5</v>
      </c>
      <c r="T1545" s="169">
        <v>0.238095238095238</v>
      </c>
      <c r="U1545" s="356">
        <v>0.9</v>
      </c>
      <c r="V1545" s="169" t="s">
        <v>40</v>
      </c>
      <c r="W1545" s="169">
        <v>0.5</v>
      </c>
      <c r="X1545" s="169">
        <v>0.5</v>
      </c>
      <c r="Y1545" s="169">
        <v>0.80952380952381</v>
      </c>
      <c r="Z1545" s="356">
        <v>0.92</v>
      </c>
      <c r="AA1545" s="356" t="s">
        <v>40</v>
      </c>
      <c r="AB1545" s="356" t="s">
        <v>40</v>
      </c>
      <c r="AC1545" s="356" t="s">
        <v>40</v>
      </c>
      <c r="AD1545" s="356">
        <v>0.5</v>
      </c>
      <c r="AE1545" s="356">
        <v>0.92</v>
      </c>
      <c r="AF1545" s="169">
        <v>0.992982456140351</v>
      </c>
      <c r="AG1545" s="169">
        <v>0.992503748125937</v>
      </c>
      <c r="AH1545" s="169">
        <v>0.997772828507795</v>
      </c>
      <c r="AI1545" s="169">
        <v>0.963695747754538</v>
      </c>
      <c r="AJ1545" s="356">
        <v>0.92</v>
      </c>
      <c r="AK1545" s="169" t="s">
        <v>40</v>
      </c>
      <c r="AL1545" s="169">
        <v>1</v>
      </c>
      <c r="AM1545" s="169">
        <v>0.5</v>
      </c>
      <c r="AN1545" s="169">
        <v>0.862068965517241</v>
      </c>
      <c r="AO1545" s="168">
        <v>0.99</v>
      </c>
      <c r="AP1545" s="358">
        <v>1</v>
      </c>
      <c r="AQ1545" s="358">
        <v>1</v>
      </c>
      <c r="AR1545" s="358">
        <v>1</v>
      </c>
      <c r="AS1545" s="359">
        <v>1</v>
      </c>
      <c r="AT1545" s="364">
        <v>0.110069253262963</v>
      </c>
      <c r="AU1545" s="361" t="s">
        <v>40</v>
      </c>
      <c r="AV1545" s="362" t="s">
        <v>40</v>
      </c>
      <c r="AW1545" s="362" t="s">
        <v>40</v>
      </c>
      <c r="AX1545" s="362" t="s">
        <v>40</v>
      </c>
      <c r="AY1545" s="142"/>
      <c r="AZ1545" s="140"/>
    </row>
    <row r="1546" spans="1:52">
      <c r="A1546" s="138"/>
      <c r="B1546" s="142"/>
      <c r="C1546" s="172" t="s">
        <v>2706</v>
      </c>
      <c r="D1546" s="166" t="s">
        <v>235</v>
      </c>
      <c r="E1546" s="166" t="s">
        <v>2707</v>
      </c>
      <c r="F1546" s="167" t="s">
        <v>2940</v>
      </c>
      <c r="G1546" s="178" t="s">
        <v>2941</v>
      </c>
      <c r="H1546" s="178" t="s">
        <v>2941</v>
      </c>
      <c r="I1546" s="178" t="s">
        <v>2941</v>
      </c>
      <c r="J1546" s="178" t="s">
        <v>2941</v>
      </c>
      <c r="K1546" s="168">
        <v>0.9</v>
      </c>
      <c r="L1546" s="169" t="s">
        <v>40</v>
      </c>
      <c r="M1546" s="169" t="s">
        <v>40</v>
      </c>
      <c r="N1546" s="170" t="s">
        <v>40</v>
      </c>
      <c r="O1546" s="170" t="s">
        <v>40</v>
      </c>
      <c r="P1546" s="356">
        <v>0.9</v>
      </c>
      <c r="Q1546" s="357">
        <v>0</v>
      </c>
      <c r="R1546" s="169">
        <v>0</v>
      </c>
      <c r="S1546" s="169" t="s">
        <v>40</v>
      </c>
      <c r="T1546" s="169">
        <v>0</v>
      </c>
      <c r="U1546" s="356">
        <v>0.9</v>
      </c>
      <c r="V1546" s="169">
        <v>0.5</v>
      </c>
      <c r="W1546" s="169">
        <v>1</v>
      </c>
      <c r="X1546" s="169" t="s">
        <v>40</v>
      </c>
      <c r="Y1546" s="169">
        <v>0.783783783783784</v>
      </c>
      <c r="Z1546" s="356">
        <v>0.92</v>
      </c>
      <c r="AA1546" s="356" t="s">
        <v>40</v>
      </c>
      <c r="AB1546" s="356" t="s">
        <v>40</v>
      </c>
      <c r="AC1546" s="356" t="s">
        <v>40</v>
      </c>
      <c r="AD1546" s="356" t="s">
        <v>40</v>
      </c>
      <c r="AE1546" s="356">
        <v>0.92</v>
      </c>
      <c r="AF1546" s="169">
        <v>1</v>
      </c>
      <c r="AG1546" s="169">
        <v>0.997126436781609</v>
      </c>
      <c r="AH1546" s="169">
        <v>1</v>
      </c>
      <c r="AI1546" s="169">
        <v>0.977996454984414</v>
      </c>
      <c r="AJ1546" s="356">
        <v>0.92</v>
      </c>
      <c r="AK1546" s="169">
        <v>0.666666666666667</v>
      </c>
      <c r="AL1546" s="169">
        <v>1</v>
      </c>
      <c r="AM1546" s="169" t="s">
        <v>40</v>
      </c>
      <c r="AN1546" s="169">
        <v>0.833333333333333</v>
      </c>
      <c r="AO1546" s="168">
        <v>0.99</v>
      </c>
      <c r="AP1546" s="358">
        <v>1</v>
      </c>
      <c r="AQ1546" s="358">
        <v>1</v>
      </c>
      <c r="AR1546" s="358">
        <v>1</v>
      </c>
      <c r="AS1546" s="359">
        <v>1</v>
      </c>
      <c r="AT1546" s="364">
        <v>0.110069253262963</v>
      </c>
      <c r="AU1546" s="361" t="s">
        <v>40</v>
      </c>
      <c r="AV1546" s="362" t="s">
        <v>40</v>
      </c>
      <c r="AW1546" s="362" t="s">
        <v>40</v>
      </c>
      <c r="AX1546" s="362" t="s">
        <v>40</v>
      </c>
      <c r="AY1546" s="142"/>
      <c r="AZ1546" s="140"/>
    </row>
    <row r="1547" spans="1:52">
      <c r="A1547" s="138"/>
      <c r="B1547" s="142"/>
      <c r="C1547" s="172" t="s">
        <v>2706</v>
      </c>
      <c r="D1547" s="166" t="s">
        <v>235</v>
      </c>
      <c r="E1547" s="166" t="s">
        <v>2707</v>
      </c>
      <c r="F1547" s="167" t="s">
        <v>2942</v>
      </c>
      <c r="G1547" s="178" t="s">
        <v>2943</v>
      </c>
      <c r="H1547" s="178" t="s">
        <v>2943</v>
      </c>
      <c r="I1547" s="178" t="s">
        <v>2943</v>
      </c>
      <c r="J1547" s="178" t="s">
        <v>2943</v>
      </c>
      <c r="K1547" s="168">
        <v>0.9</v>
      </c>
      <c r="L1547" s="169" t="s">
        <v>40</v>
      </c>
      <c r="M1547" s="169" t="s">
        <v>40</v>
      </c>
      <c r="N1547" s="170" t="s">
        <v>40</v>
      </c>
      <c r="O1547" s="170" t="s">
        <v>40</v>
      </c>
      <c r="P1547" s="356">
        <v>0.9</v>
      </c>
      <c r="Q1547" s="357" t="s">
        <v>40</v>
      </c>
      <c r="R1547" s="169" t="s">
        <v>40</v>
      </c>
      <c r="S1547" s="169" t="s">
        <v>40</v>
      </c>
      <c r="T1547" s="169">
        <v>0</v>
      </c>
      <c r="U1547" s="356">
        <v>0.9</v>
      </c>
      <c r="V1547" s="169" t="s">
        <v>40</v>
      </c>
      <c r="W1547" s="169" t="s">
        <v>40</v>
      </c>
      <c r="X1547" s="169" t="s">
        <v>40</v>
      </c>
      <c r="Y1547" s="169">
        <v>1</v>
      </c>
      <c r="Z1547" s="356">
        <v>0.92</v>
      </c>
      <c r="AA1547" s="356" t="s">
        <v>40</v>
      </c>
      <c r="AB1547" s="356" t="s">
        <v>40</v>
      </c>
      <c r="AC1547" s="356" t="s">
        <v>40</v>
      </c>
      <c r="AD1547" s="356" t="s">
        <v>40</v>
      </c>
      <c r="AE1547" s="356">
        <v>0.92</v>
      </c>
      <c r="AF1547" s="169">
        <v>1</v>
      </c>
      <c r="AG1547" s="169">
        <v>1</v>
      </c>
      <c r="AH1547" s="169">
        <v>0.994152046783626</v>
      </c>
      <c r="AI1547" s="169">
        <v>0.952838302752294</v>
      </c>
      <c r="AJ1547" s="356">
        <v>0.92</v>
      </c>
      <c r="AK1547" s="169" t="s">
        <v>40</v>
      </c>
      <c r="AL1547" s="169" t="s">
        <v>40</v>
      </c>
      <c r="AM1547" s="169" t="s">
        <v>40</v>
      </c>
      <c r="AN1547" s="169">
        <v>1</v>
      </c>
      <c r="AO1547" s="168">
        <v>0.99</v>
      </c>
      <c r="AP1547" s="358">
        <v>1</v>
      </c>
      <c r="AQ1547" s="358">
        <v>1</v>
      </c>
      <c r="AR1547" s="358">
        <v>1</v>
      </c>
      <c r="AS1547" s="359">
        <v>1</v>
      </c>
      <c r="AT1547" s="364">
        <v>0.110069253262963</v>
      </c>
      <c r="AU1547" s="361" t="s">
        <v>40</v>
      </c>
      <c r="AV1547" s="362" t="s">
        <v>40</v>
      </c>
      <c r="AW1547" s="362" t="s">
        <v>40</v>
      </c>
      <c r="AX1547" s="362" t="s">
        <v>40</v>
      </c>
      <c r="AY1547" s="142"/>
      <c r="AZ1547" s="140"/>
    </row>
    <row r="1548" spans="1:52">
      <c r="A1548" s="138"/>
      <c r="B1548" s="142"/>
      <c r="C1548" s="172" t="s">
        <v>2706</v>
      </c>
      <c r="D1548" s="166" t="s">
        <v>26</v>
      </c>
      <c r="E1548" s="166" t="s">
        <v>2707</v>
      </c>
      <c r="F1548" s="167" t="s">
        <v>2944</v>
      </c>
      <c r="G1548" s="178" t="s">
        <v>2945</v>
      </c>
      <c r="H1548" s="178" t="s">
        <v>2945</v>
      </c>
      <c r="I1548" s="178" t="s">
        <v>2945</v>
      </c>
      <c r="J1548" s="178" t="s">
        <v>2945</v>
      </c>
      <c r="K1548" s="168">
        <v>0.9</v>
      </c>
      <c r="L1548" s="169">
        <v>0.941176470588235</v>
      </c>
      <c r="M1548" s="169">
        <v>0.947368421052632</v>
      </c>
      <c r="N1548" s="170">
        <v>0.970588235294118</v>
      </c>
      <c r="O1548" s="170">
        <v>0.931775700934579</v>
      </c>
      <c r="P1548" s="356">
        <v>0.9</v>
      </c>
      <c r="Q1548" s="357">
        <v>0.912804171494786</v>
      </c>
      <c r="R1548" s="169">
        <v>0.8714722883373</v>
      </c>
      <c r="S1548" s="169">
        <v>0.788882488479263</v>
      </c>
      <c r="T1548" s="169">
        <v>0.90581892082452</v>
      </c>
      <c r="U1548" s="356">
        <v>0.9</v>
      </c>
      <c r="V1548" s="169">
        <v>0.917439165701043</v>
      </c>
      <c r="W1548" s="169">
        <v>0.894933696021761</v>
      </c>
      <c r="X1548" s="169">
        <v>0.909274193548387</v>
      </c>
      <c r="Y1548" s="169">
        <v>0.93612044295135</v>
      </c>
      <c r="Z1548" s="356">
        <v>0.92</v>
      </c>
      <c r="AA1548" s="356">
        <v>0</v>
      </c>
      <c r="AB1548" s="356" t="s">
        <v>40</v>
      </c>
      <c r="AC1548" s="356" t="s">
        <v>40</v>
      </c>
      <c r="AD1548" s="356">
        <v>0.166666666666667</v>
      </c>
      <c r="AE1548" s="356">
        <v>0.92</v>
      </c>
      <c r="AF1548" s="169">
        <v>0.924242424242424</v>
      </c>
      <c r="AG1548" s="169">
        <v>0.956043956043956</v>
      </c>
      <c r="AH1548" s="169">
        <v>1</v>
      </c>
      <c r="AI1548" s="169">
        <v>0.933007475560667</v>
      </c>
      <c r="AJ1548" s="356">
        <v>0.92</v>
      </c>
      <c r="AK1548" s="169">
        <v>0.955993051534453</v>
      </c>
      <c r="AL1548" s="169">
        <v>0.96497789867392</v>
      </c>
      <c r="AM1548" s="169">
        <v>0.965149769585253</v>
      </c>
      <c r="AN1548" s="169">
        <v>0.974013586257807</v>
      </c>
      <c r="AO1548" s="168">
        <v>0.99</v>
      </c>
      <c r="AP1548" s="358">
        <v>1</v>
      </c>
      <c r="AQ1548" s="358" t="s">
        <v>40</v>
      </c>
      <c r="AR1548" s="358">
        <v>1</v>
      </c>
      <c r="AS1548" s="359">
        <v>1</v>
      </c>
      <c r="AT1548" s="364">
        <v>0.110069253262963</v>
      </c>
      <c r="AU1548" s="361">
        <v>0.142857142857143</v>
      </c>
      <c r="AV1548" s="362">
        <v>0.0625</v>
      </c>
      <c r="AW1548" s="362">
        <v>0.0833333333333333</v>
      </c>
      <c r="AX1548" s="362">
        <v>0.0804597701149425</v>
      </c>
      <c r="AY1548" s="142"/>
      <c r="AZ1548" s="140"/>
    </row>
    <row r="1549" spans="1:52">
      <c r="A1549" s="138"/>
      <c r="B1549" s="142"/>
      <c r="C1549" s="172" t="s">
        <v>2706</v>
      </c>
      <c r="D1549" s="166" t="s">
        <v>26</v>
      </c>
      <c r="E1549" s="166" t="s">
        <v>2707</v>
      </c>
      <c r="F1549" s="167" t="s">
        <v>2946</v>
      </c>
      <c r="G1549" s="178" t="s">
        <v>2947</v>
      </c>
      <c r="H1549" s="178" t="s">
        <v>2947</v>
      </c>
      <c r="I1549" s="178" t="s">
        <v>2947</v>
      </c>
      <c r="J1549" s="178" t="s">
        <v>2947</v>
      </c>
      <c r="K1549" s="168">
        <v>0.9</v>
      </c>
      <c r="L1549" s="169">
        <v>0.92</v>
      </c>
      <c r="M1549" s="169">
        <v>0.846153846153846</v>
      </c>
      <c r="N1549" s="170">
        <v>0.90625</v>
      </c>
      <c r="O1549" s="170">
        <v>0.860544217687075</v>
      </c>
      <c r="P1549" s="356">
        <v>0.9</v>
      </c>
      <c r="Q1549" s="357">
        <v>0.924213536701621</v>
      </c>
      <c r="R1549" s="169">
        <v>0.740252293577982</v>
      </c>
      <c r="S1549" s="169">
        <v>0.883345045678145</v>
      </c>
      <c r="T1549" s="169">
        <v>0.872579501445481</v>
      </c>
      <c r="U1549" s="356">
        <v>0.9</v>
      </c>
      <c r="V1549" s="169">
        <v>0.817921830314585</v>
      </c>
      <c r="W1549" s="169">
        <v>0.764334862385321</v>
      </c>
      <c r="X1549" s="169">
        <v>0.857343640196767</v>
      </c>
      <c r="Y1549" s="169">
        <v>0.858197421771305</v>
      </c>
      <c r="Z1549" s="356">
        <v>0.92</v>
      </c>
      <c r="AA1549" s="356">
        <v>0.905968468468468</v>
      </c>
      <c r="AB1549" s="356">
        <v>0.914748508098892</v>
      </c>
      <c r="AC1549" s="356">
        <v>0.909650924024641</v>
      </c>
      <c r="AD1549" s="356">
        <v>0.920551685926864</v>
      </c>
      <c r="AE1549" s="356">
        <v>0.92</v>
      </c>
      <c r="AF1549" s="169">
        <v>0.937142857142857</v>
      </c>
      <c r="AG1549" s="169">
        <v>0.973421926910299</v>
      </c>
      <c r="AH1549" s="169">
        <v>0.970588235294118</v>
      </c>
      <c r="AI1549" s="169">
        <v>0.959042621272239</v>
      </c>
      <c r="AJ1549" s="356">
        <v>0.92</v>
      </c>
      <c r="AK1549" s="169">
        <v>0.92823954568921</v>
      </c>
      <c r="AL1549" s="169">
        <v>0.918465227817746</v>
      </c>
      <c r="AM1549" s="169">
        <v>0.946596858638743</v>
      </c>
      <c r="AN1549" s="169">
        <v>0.94759382609602</v>
      </c>
      <c r="AO1549" s="168">
        <v>0.99</v>
      </c>
      <c r="AP1549" s="358">
        <v>1</v>
      </c>
      <c r="AQ1549" s="358">
        <v>1</v>
      </c>
      <c r="AR1549" s="358">
        <v>1</v>
      </c>
      <c r="AS1549" s="359">
        <v>1</v>
      </c>
      <c r="AT1549" s="364">
        <v>0.110069253262963</v>
      </c>
      <c r="AU1549" s="361">
        <v>0</v>
      </c>
      <c r="AV1549" s="362">
        <v>0</v>
      </c>
      <c r="AW1549" s="362">
        <v>0.25</v>
      </c>
      <c r="AX1549" s="362">
        <v>0.0506688285366842</v>
      </c>
      <c r="AY1549" s="142"/>
      <c r="AZ1549" s="140"/>
    </row>
    <row r="1550" spans="1:52">
      <c r="A1550" s="138"/>
      <c r="B1550" s="142"/>
      <c r="C1550" s="172" t="s">
        <v>2706</v>
      </c>
      <c r="D1550" s="166" t="s">
        <v>26</v>
      </c>
      <c r="E1550" s="166" t="s">
        <v>2707</v>
      </c>
      <c r="F1550" s="167" t="s">
        <v>2948</v>
      </c>
      <c r="G1550" s="178" t="s">
        <v>2949</v>
      </c>
      <c r="H1550" s="178" t="s">
        <v>2949</v>
      </c>
      <c r="I1550" s="178" t="s">
        <v>2949</v>
      </c>
      <c r="J1550" s="178" t="s">
        <v>2949</v>
      </c>
      <c r="K1550" s="168">
        <v>0.9</v>
      </c>
      <c r="L1550" s="169">
        <v>1</v>
      </c>
      <c r="M1550" s="169">
        <v>1</v>
      </c>
      <c r="N1550" s="170">
        <v>0.944444444444444</v>
      </c>
      <c r="O1550" s="170">
        <v>0.998137802607076</v>
      </c>
      <c r="P1550" s="356">
        <v>0.9</v>
      </c>
      <c r="Q1550" s="357">
        <v>0.998017839444995</v>
      </c>
      <c r="R1550" s="169">
        <v>0.996817820206842</v>
      </c>
      <c r="S1550" s="169">
        <v>0.998713826366559</v>
      </c>
      <c r="T1550" s="169">
        <v>0.99740974583131</v>
      </c>
      <c r="U1550" s="356">
        <v>0.9</v>
      </c>
      <c r="V1550" s="169">
        <v>0.965312190287413</v>
      </c>
      <c r="W1550" s="169">
        <v>0.976133651551313</v>
      </c>
      <c r="X1550" s="169">
        <v>0.976848874598071</v>
      </c>
      <c r="Y1550" s="169">
        <v>0.975184439973172</v>
      </c>
      <c r="Z1550" s="356">
        <v>0.92</v>
      </c>
      <c r="AA1550" s="356" t="s">
        <v>40</v>
      </c>
      <c r="AB1550" s="356" t="s">
        <v>40</v>
      </c>
      <c r="AC1550" s="356" t="s">
        <v>40</v>
      </c>
      <c r="AD1550" s="356" t="s">
        <v>40</v>
      </c>
      <c r="AE1550" s="356">
        <v>0.92</v>
      </c>
      <c r="AF1550" s="169">
        <v>0.985185185185185</v>
      </c>
      <c r="AG1550" s="169">
        <v>1</v>
      </c>
      <c r="AH1550" s="169">
        <v>1</v>
      </c>
      <c r="AI1550" s="169">
        <v>0.995921142080218</v>
      </c>
      <c r="AJ1550" s="356">
        <v>0.92</v>
      </c>
      <c r="AK1550" s="169">
        <v>0.977205153617443</v>
      </c>
      <c r="AL1550" s="169">
        <v>0.986475735879077</v>
      </c>
      <c r="AM1550" s="169">
        <v>0.981350482315113</v>
      </c>
      <c r="AN1550" s="169">
        <v>0.987048729156549</v>
      </c>
      <c r="AO1550" s="168">
        <v>0.99</v>
      </c>
      <c r="AP1550" s="358">
        <v>1</v>
      </c>
      <c r="AQ1550" s="358">
        <v>1</v>
      </c>
      <c r="AR1550" s="358">
        <v>1</v>
      </c>
      <c r="AS1550" s="359">
        <v>1</v>
      </c>
      <c r="AT1550" s="364">
        <v>0.110069253262963</v>
      </c>
      <c r="AU1550" s="361">
        <v>0.142857142857143</v>
      </c>
      <c r="AV1550" s="362">
        <v>0</v>
      </c>
      <c r="AW1550" s="362">
        <v>0</v>
      </c>
      <c r="AX1550" s="362">
        <v>0.0525502318392581</v>
      </c>
      <c r="AY1550" s="142"/>
      <c r="AZ1550" s="140"/>
    </row>
    <row r="1551" spans="1:52">
      <c r="A1551" s="138"/>
      <c r="B1551" s="142"/>
      <c r="C1551" s="172" t="s">
        <v>2706</v>
      </c>
      <c r="D1551" s="166" t="s">
        <v>26</v>
      </c>
      <c r="E1551" s="166" t="s">
        <v>2707</v>
      </c>
      <c r="F1551" s="167" t="s">
        <v>2950</v>
      </c>
      <c r="G1551" s="178" t="s">
        <v>2951</v>
      </c>
      <c r="H1551" s="178" t="s">
        <v>2951</v>
      </c>
      <c r="I1551" s="178" t="s">
        <v>2951</v>
      </c>
      <c r="J1551" s="178" t="s">
        <v>2951</v>
      </c>
      <c r="K1551" s="168">
        <v>0.9</v>
      </c>
      <c r="L1551" s="169">
        <v>0.961538461538462</v>
      </c>
      <c r="M1551" s="169">
        <v>1</v>
      </c>
      <c r="N1551" s="170">
        <v>1</v>
      </c>
      <c r="O1551" s="170">
        <v>0.962239583333333</v>
      </c>
      <c r="P1551" s="356">
        <v>0.9</v>
      </c>
      <c r="Q1551" s="357">
        <v>0.923605805958747</v>
      </c>
      <c r="R1551" s="169">
        <v>0.967651195499297</v>
      </c>
      <c r="S1551" s="169">
        <v>0.883730484798685</v>
      </c>
      <c r="T1551" s="169">
        <v>0.96340199215757</v>
      </c>
      <c r="U1551" s="356">
        <v>0.9</v>
      </c>
      <c r="V1551" s="169">
        <v>0.751718869365928</v>
      </c>
      <c r="W1551" s="169">
        <v>0.70323488045007</v>
      </c>
      <c r="X1551" s="169">
        <v>0.68898931799507</v>
      </c>
      <c r="Y1551" s="169">
        <v>0.817716079986779</v>
      </c>
      <c r="Z1551" s="356">
        <v>0.92</v>
      </c>
      <c r="AA1551" s="356" t="s">
        <v>40</v>
      </c>
      <c r="AB1551" s="356" t="s">
        <v>40</v>
      </c>
      <c r="AC1551" s="356" t="s">
        <v>40</v>
      </c>
      <c r="AD1551" s="356">
        <v>1</v>
      </c>
      <c r="AE1551" s="356">
        <v>0.92</v>
      </c>
      <c r="AF1551" s="169">
        <v>0.941176470588235</v>
      </c>
      <c r="AG1551" s="169">
        <v>1</v>
      </c>
      <c r="AH1551" s="169">
        <v>1</v>
      </c>
      <c r="AI1551" s="169">
        <v>0.953907815631262</v>
      </c>
      <c r="AJ1551" s="356">
        <v>0.92</v>
      </c>
      <c r="AK1551" s="169">
        <v>0.902215431627196</v>
      </c>
      <c r="AL1551" s="169">
        <v>0.86966713548992</v>
      </c>
      <c r="AM1551" s="169">
        <v>0.842235004108463</v>
      </c>
      <c r="AN1551" s="169">
        <v>0.935338481415823</v>
      </c>
      <c r="AO1551" s="168">
        <v>0.99</v>
      </c>
      <c r="AP1551" s="358">
        <v>1</v>
      </c>
      <c r="AQ1551" s="358">
        <v>1</v>
      </c>
      <c r="AR1551" s="358">
        <v>1</v>
      </c>
      <c r="AS1551" s="359">
        <v>1</v>
      </c>
      <c r="AT1551" s="364">
        <v>0.110069253262963</v>
      </c>
      <c r="AU1551" s="361">
        <v>0</v>
      </c>
      <c r="AV1551" s="362">
        <v>0.0555555555555556</v>
      </c>
      <c r="AW1551" s="362">
        <v>0.117647058823529</v>
      </c>
      <c r="AX1551" s="362">
        <v>0.0404217926186292</v>
      </c>
      <c r="AY1551" s="142"/>
      <c r="AZ1551" s="140"/>
    </row>
    <row r="1552" spans="1:52">
      <c r="A1552" s="138"/>
      <c r="B1552" s="142"/>
      <c r="C1552" s="172" t="s">
        <v>2706</v>
      </c>
      <c r="D1552" s="166" t="s">
        <v>26</v>
      </c>
      <c r="E1552" s="166" t="s">
        <v>2707</v>
      </c>
      <c r="F1552" s="167" t="s">
        <v>2952</v>
      </c>
      <c r="G1552" s="178" t="s">
        <v>2953</v>
      </c>
      <c r="H1552" s="178" t="s">
        <v>2953</v>
      </c>
      <c r="I1552" s="178" t="s">
        <v>2953</v>
      </c>
      <c r="J1552" s="178" t="s">
        <v>2953</v>
      </c>
      <c r="K1552" s="168">
        <v>0.9</v>
      </c>
      <c r="L1552" s="169">
        <v>1</v>
      </c>
      <c r="M1552" s="169">
        <v>1</v>
      </c>
      <c r="N1552" s="170">
        <v>1</v>
      </c>
      <c r="O1552" s="170">
        <v>0.983204134366925</v>
      </c>
      <c r="P1552" s="356">
        <v>0.9</v>
      </c>
      <c r="Q1552" s="357">
        <v>0.980168269230769</v>
      </c>
      <c r="R1552" s="169">
        <v>0.971024258760108</v>
      </c>
      <c r="S1552" s="169">
        <v>0.956707642971673</v>
      </c>
      <c r="T1552" s="169">
        <v>0.961338930834677</v>
      </c>
      <c r="U1552" s="356">
        <v>0.9</v>
      </c>
      <c r="V1552" s="169">
        <v>0.954326923076923</v>
      </c>
      <c r="W1552" s="169">
        <v>0.945417789757412</v>
      </c>
      <c r="X1552" s="169">
        <v>0.92089791555318</v>
      </c>
      <c r="Y1552" s="169">
        <v>0.924960492920651</v>
      </c>
      <c r="Z1552" s="356">
        <v>0.92</v>
      </c>
      <c r="AA1552" s="356" t="s">
        <v>40</v>
      </c>
      <c r="AB1552" s="356" t="s">
        <v>40</v>
      </c>
      <c r="AC1552" s="356" t="s">
        <v>40</v>
      </c>
      <c r="AD1552" s="356" t="s">
        <v>40</v>
      </c>
      <c r="AE1552" s="356">
        <v>0.92</v>
      </c>
      <c r="AF1552" s="169">
        <v>0.989847715736041</v>
      </c>
      <c r="AG1552" s="169">
        <v>1</v>
      </c>
      <c r="AH1552" s="169">
        <v>1</v>
      </c>
      <c r="AI1552" s="169">
        <v>0.979445440750448</v>
      </c>
      <c r="AJ1552" s="356">
        <v>0.92</v>
      </c>
      <c r="AK1552" s="169">
        <v>0.975961538461538</v>
      </c>
      <c r="AL1552" s="169">
        <v>0.966981132075472</v>
      </c>
      <c r="AM1552" s="169">
        <v>0.964190272581507</v>
      </c>
      <c r="AN1552" s="169">
        <v>0.974188708158411</v>
      </c>
      <c r="AO1552" s="168">
        <v>0.99</v>
      </c>
      <c r="AP1552" s="358">
        <v>1</v>
      </c>
      <c r="AQ1552" s="358">
        <v>1</v>
      </c>
      <c r="AR1552" s="358">
        <v>1</v>
      </c>
      <c r="AS1552" s="359">
        <v>1</v>
      </c>
      <c r="AT1552" s="364">
        <v>0.110069253262963</v>
      </c>
      <c r="AU1552" s="361">
        <v>0.142857142857143</v>
      </c>
      <c r="AV1552" s="362">
        <v>0.142857142857143</v>
      </c>
      <c r="AW1552" s="362">
        <v>0.166666666666667</v>
      </c>
      <c r="AX1552" s="362">
        <v>0.0324858757062147</v>
      </c>
      <c r="AY1552" s="142"/>
      <c r="AZ1552" s="140"/>
    </row>
    <row r="1553" spans="1:52">
      <c r="A1553" s="138"/>
      <c r="B1553" s="142"/>
      <c r="C1553" s="172" t="s">
        <v>2706</v>
      </c>
      <c r="D1553" s="166" t="s">
        <v>26</v>
      </c>
      <c r="E1553" s="166" t="s">
        <v>2707</v>
      </c>
      <c r="F1553" s="167" t="s">
        <v>2954</v>
      </c>
      <c r="G1553" s="178" t="s">
        <v>2955</v>
      </c>
      <c r="H1553" s="178" t="s">
        <v>2955</v>
      </c>
      <c r="I1553" s="178" t="s">
        <v>2955</v>
      </c>
      <c r="J1553" s="178" t="s">
        <v>2955</v>
      </c>
      <c r="K1553" s="168">
        <v>0.9</v>
      </c>
      <c r="L1553" s="169">
        <v>1</v>
      </c>
      <c r="M1553" s="169">
        <v>1</v>
      </c>
      <c r="N1553" s="170">
        <v>1</v>
      </c>
      <c r="O1553" s="170">
        <v>1</v>
      </c>
      <c r="P1553" s="356">
        <v>0.9</v>
      </c>
      <c r="Q1553" s="357">
        <v>0.945964912280702</v>
      </c>
      <c r="R1553" s="169">
        <v>0.984126984126984</v>
      </c>
      <c r="S1553" s="169">
        <v>0.919273461150353</v>
      </c>
      <c r="T1553" s="169">
        <v>0.959435259920583</v>
      </c>
      <c r="U1553" s="356">
        <v>0.9</v>
      </c>
      <c r="V1553" s="169">
        <v>0.706666666666667</v>
      </c>
      <c r="W1553" s="169">
        <v>0.917833800186741</v>
      </c>
      <c r="X1553" s="169">
        <v>0.915237134207871</v>
      </c>
      <c r="Y1553" s="169">
        <v>0.790402533025356</v>
      </c>
      <c r="Z1553" s="356">
        <v>0.92</v>
      </c>
      <c r="AA1553" s="356" t="s">
        <v>40</v>
      </c>
      <c r="AB1553" s="356" t="s">
        <v>40</v>
      </c>
      <c r="AC1553" s="356" t="s">
        <v>40</v>
      </c>
      <c r="AD1553" s="356" t="s">
        <v>40</v>
      </c>
      <c r="AE1553" s="356">
        <v>0.92</v>
      </c>
      <c r="AF1553" s="169">
        <v>0.995192307692308</v>
      </c>
      <c r="AG1553" s="169">
        <v>0.679166666666667</v>
      </c>
      <c r="AH1553" s="169">
        <v>0.979591836734694</v>
      </c>
      <c r="AI1553" s="169">
        <v>0.971897694979476</v>
      </c>
      <c r="AJ1553" s="356">
        <v>0.92</v>
      </c>
      <c r="AK1553" s="169">
        <v>0.901052631578947</v>
      </c>
      <c r="AL1553" s="169">
        <v>0.951447245564893</v>
      </c>
      <c r="AM1553" s="169">
        <v>0.956609485368315</v>
      </c>
      <c r="AN1553" s="169">
        <v>0.95286911837222</v>
      </c>
      <c r="AO1553" s="168">
        <v>0.99</v>
      </c>
      <c r="AP1553" s="358">
        <v>1</v>
      </c>
      <c r="AQ1553" s="358">
        <v>1</v>
      </c>
      <c r="AR1553" s="358">
        <v>1</v>
      </c>
      <c r="AS1553" s="359">
        <v>1</v>
      </c>
      <c r="AT1553" s="364">
        <v>0.110069253262963</v>
      </c>
      <c r="AU1553" s="361">
        <v>0.25</v>
      </c>
      <c r="AV1553" s="362">
        <v>0.166666666666667</v>
      </c>
      <c r="AW1553" s="362">
        <v>0.166666666666667</v>
      </c>
      <c r="AX1553" s="362">
        <v>0.0609318996415771</v>
      </c>
      <c r="AY1553" s="142"/>
      <c r="AZ1553" s="140"/>
    </row>
    <row r="1554" spans="1:52">
      <c r="A1554" s="138"/>
      <c r="B1554" s="142"/>
      <c r="C1554" s="172" t="s">
        <v>2706</v>
      </c>
      <c r="D1554" s="166" t="s">
        <v>26</v>
      </c>
      <c r="E1554" s="166" t="s">
        <v>2707</v>
      </c>
      <c r="F1554" s="167" t="s">
        <v>2956</v>
      </c>
      <c r="G1554" s="178" t="s">
        <v>2957</v>
      </c>
      <c r="H1554" s="178" t="s">
        <v>2957</v>
      </c>
      <c r="I1554" s="178" t="s">
        <v>2957</v>
      </c>
      <c r="J1554" s="178" t="s">
        <v>2957</v>
      </c>
      <c r="K1554" s="168">
        <v>0.9</v>
      </c>
      <c r="L1554" s="169">
        <v>0.956521739130435</v>
      </c>
      <c r="M1554" s="169">
        <v>0.923076923076923</v>
      </c>
      <c r="N1554" s="170">
        <v>0.875</v>
      </c>
      <c r="O1554" s="170">
        <v>0.90578734858681</v>
      </c>
      <c r="P1554" s="356">
        <v>0.9</v>
      </c>
      <c r="Q1554" s="357">
        <v>0.872474180511899</v>
      </c>
      <c r="R1554" s="169">
        <v>0.98104008667389</v>
      </c>
      <c r="S1554" s="169">
        <v>0.905200433369447</v>
      </c>
      <c r="T1554" s="169">
        <v>0.85506278765839</v>
      </c>
      <c r="U1554" s="356">
        <v>0.9</v>
      </c>
      <c r="V1554" s="169">
        <v>0.638527166591828</v>
      </c>
      <c r="W1554" s="169">
        <v>0.706392199349946</v>
      </c>
      <c r="X1554" s="169">
        <v>0.693932827735645</v>
      </c>
      <c r="Y1554" s="169">
        <v>0.646442979714757</v>
      </c>
      <c r="Z1554" s="356">
        <v>0.92</v>
      </c>
      <c r="AA1554" s="356" t="s">
        <v>40</v>
      </c>
      <c r="AB1554" s="356" t="s">
        <v>40</v>
      </c>
      <c r="AC1554" s="356" t="s">
        <v>40</v>
      </c>
      <c r="AD1554" s="356" t="s">
        <v>40</v>
      </c>
      <c r="AE1554" s="356">
        <v>0.92</v>
      </c>
      <c r="AF1554" s="169">
        <v>1</v>
      </c>
      <c r="AG1554" s="169">
        <v>0.102409638554217</v>
      </c>
      <c r="AH1554" s="169">
        <v>1</v>
      </c>
      <c r="AI1554" s="169">
        <v>0.962995594713656</v>
      </c>
      <c r="AJ1554" s="356">
        <v>0.92</v>
      </c>
      <c r="AK1554" s="169">
        <v>0.841939829366861</v>
      </c>
      <c r="AL1554" s="169">
        <v>0.910617551462622</v>
      </c>
      <c r="AM1554" s="169">
        <v>0.894366197183099</v>
      </c>
      <c r="AN1554" s="169">
        <v>0.899099380646628</v>
      </c>
      <c r="AO1554" s="168">
        <v>0.99</v>
      </c>
      <c r="AP1554" s="358">
        <v>1</v>
      </c>
      <c r="AQ1554" s="358">
        <v>1</v>
      </c>
      <c r="AR1554" s="358">
        <v>1</v>
      </c>
      <c r="AS1554" s="359">
        <v>1</v>
      </c>
      <c r="AT1554" s="364">
        <v>0.110069253262963</v>
      </c>
      <c r="AU1554" s="361">
        <v>0.0151515151515152</v>
      </c>
      <c r="AV1554" s="362">
        <v>0.03125</v>
      </c>
      <c r="AW1554" s="362">
        <v>0.0909090909090909</v>
      </c>
      <c r="AX1554" s="362">
        <v>0.0412835428785889</v>
      </c>
      <c r="AY1554" s="142"/>
      <c r="AZ1554" s="140"/>
    </row>
    <row r="1555" spans="1:52">
      <c r="A1555" s="138"/>
      <c r="B1555" s="142"/>
      <c r="C1555" s="172" t="s">
        <v>2706</v>
      </c>
      <c r="D1555" s="166" t="s">
        <v>26</v>
      </c>
      <c r="E1555" s="166" t="s">
        <v>2707</v>
      </c>
      <c r="F1555" s="167" t="s">
        <v>2958</v>
      </c>
      <c r="G1555" s="178" t="s">
        <v>2959</v>
      </c>
      <c r="H1555" s="178" t="s">
        <v>2959</v>
      </c>
      <c r="I1555" s="178" t="s">
        <v>2959</v>
      </c>
      <c r="J1555" s="178" t="s">
        <v>2959</v>
      </c>
      <c r="K1555" s="168">
        <v>0.9</v>
      </c>
      <c r="L1555" s="169">
        <v>0.894736842105263</v>
      </c>
      <c r="M1555" s="169">
        <v>0.947368421052632</v>
      </c>
      <c r="N1555" s="170">
        <v>1</v>
      </c>
      <c r="O1555" s="170">
        <v>0.961832061068702</v>
      </c>
      <c r="P1555" s="356">
        <v>0.9</v>
      </c>
      <c r="Q1555" s="357" t="s">
        <v>40</v>
      </c>
      <c r="R1555" s="169" t="s">
        <v>40</v>
      </c>
      <c r="S1555" s="169" t="s">
        <v>40</v>
      </c>
      <c r="T1555" s="169">
        <v>0.333333333333333</v>
      </c>
      <c r="U1555" s="356">
        <v>0.9</v>
      </c>
      <c r="V1555" s="169" t="s">
        <v>40</v>
      </c>
      <c r="W1555" s="169" t="s">
        <v>40</v>
      </c>
      <c r="X1555" s="169" t="s">
        <v>40</v>
      </c>
      <c r="Y1555" s="169">
        <v>0.111111111111111</v>
      </c>
      <c r="Z1555" s="356">
        <v>0.92</v>
      </c>
      <c r="AA1555" s="356" t="s">
        <v>40</v>
      </c>
      <c r="AB1555" s="356" t="s">
        <v>40</v>
      </c>
      <c r="AC1555" s="356" t="s">
        <v>40</v>
      </c>
      <c r="AD1555" s="356" t="s">
        <v>40</v>
      </c>
      <c r="AE1555" s="356">
        <v>0.92</v>
      </c>
      <c r="AF1555" s="169">
        <v>0.517241379310345</v>
      </c>
      <c r="AG1555" s="169">
        <v>0.764705882352941</v>
      </c>
      <c r="AH1555" s="169">
        <v>0.608695652173913</v>
      </c>
      <c r="AI1555" s="169">
        <v>0.733931240657698</v>
      </c>
      <c r="AJ1555" s="356">
        <v>0.92</v>
      </c>
      <c r="AK1555" s="169">
        <v>0.815175097276265</v>
      </c>
      <c r="AL1555" s="169">
        <v>0.972843450479233</v>
      </c>
      <c r="AM1555" s="169">
        <v>0.979896611143021</v>
      </c>
      <c r="AN1555" s="169">
        <v>0.976364351558892</v>
      </c>
      <c r="AO1555" s="168">
        <v>0.99</v>
      </c>
      <c r="AP1555" s="358">
        <v>1</v>
      </c>
      <c r="AQ1555" s="358">
        <v>1</v>
      </c>
      <c r="AR1555" s="358">
        <v>1</v>
      </c>
      <c r="AS1555" s="359">
        <v>1</v>
      </c>
      <c r="AT1555" s="364">
        <v>0.110069253262963</v>
      </c>
      <c r="AU1555" s="361">
        <v>0.0769230769230769</v>
      </c>
      <c r="AV1555" s="362">
        <v>0.214285714285714</v>
      </c>
      <c r="AW1555" s="362">
        <v>0.142857142857143</v>
      </c>
      <c r="AX1555" s="362">
        <v>0.0592734225621415</v>
      </c>
      <c r="AY1555" s="142"/>
      <c r="AZ1555" s="140"/>
    </row>
    <row r="1556" spans="1:52">
      <c r="A1556" s="138"/>
      <c r="B1556" s="142"/>
      <c r="C1556" s="172" t="s">
        <v>2706</v>
      </c>
      <c r="D1556" s="166" t="s">
        <v>26</v>
      </c>
      <c r="E1556" s="166" t="s">
        <v>2707</v>
      </c>
      <c r="F1556" s="167" t="s">
        <v>2960</v>
      </c>
      <c r="G1556" s="178" t="s">
        <v>2961</v>
      </c>
      <c r="H1556" s="178" t="s">
        <v>2961</v>
      </c>
      <c r="I1556" s="178" t="s">
        <v>2961</v>
      </c>
      <c r="J1556" s="178" t="s">
        <v>2961</v>
      </c>
      <c r="K1556" s="168">
        <v>0.9</v>
      </c>
      <c r="L1556" s="169">
        <v>0.970588235294118</v>
      </c>
      <c r="M1556" s="169">
        <v>1</v>
      </c>
      <c r="N1556" s="170">
        <v>0.939393939393939</v>
      </c>
      <c r="O1556" s="170">
        <v>0.979496738117428</v>
      </c>
      <c r="P1556" s="356">
        <v>0.9</v>
      </c>
      <c r="Q1556" s="357">
        <v>0.973323453130789</v>
      </c>
      <c r="R1556" s="169">
        <v>0.973492945703292</v>
      </c>
      <c r="S1556" s="169">
        <v>0.941319444444444</v>
      </c>
      <c r="T1556" s="169">
        <v>0.98071434396151</v>
      </c>
      <c r="U1556" s="356">
        <v>0.9</v>
      </c>
      <c r="V1556" s="169">
        <v>0.880696554279363</v>
      </c>
      <c r="W1556" s="169">
        <v>0.887986318939718</v>
      </c>
      <c r="X1556" s="169">
        <v>0.839583333333333</v>
      </c>
      <c r="Y1556" s="169">
        <v>0.892379515616081</v>
      </c>
      <c r="Z1556" s="356">
        <v>0.92</v>
      </c>
      <c r="AA1556" s="356" t="s">
        <v>40</v>
      </c>
      <c r="AB1556" s="356" t="s">
        <v>40</v>
      </c>
      <c r="AC1556" s="356" t="s">
        <v>40</v>
      </c>
      <c r="AD1556" s="356" t="s">
        <v>40</v>
      </c>
      <c r="AE1556" s="356">
        <v>0.92</v>
      </c>
      <c r="AF1556" s="169">
        <v>1</v>
      </c>
      <c r="AG1556" s="169">
        <v>0.927272727272727</v>
      </c>
      <c r="AH1556" s="169">
        <v>1</v>
      </c>
      <c r="AI1556" s="169">
        <v>0.978204462895693</v>
      </c>
      <c r="AJ1556" s="356">
        <v>0.92</v>
      </c>
      <c r="AK1556" s="169">
        <v>0.94037037037037</v>
      </c>
      <c r="AL1556" s="169">
        <v>0.967079948696024</v>
      </c>
      <c r="AM1556" s="169">
        <v>0.948958333333333</v>
      </c>
      <c r="AN1556" s="169">
        <v>0.968300563658788</v>
      </c>
      <c r="AO1556" s="168">
        <v>0.99</v>
      </c>
      <c r="AP1556" s="358">
        <v>1</v>
      </c>
      <c r="AQ1556" s="358">
        <v>1</v>
      </c>
      <c r="AR1556" s="358">
        <v>1</v>
      </c>
      <c r="AS1556" s="359">
        <v>1</v>
      </c>
      <c r="AT1556" s="364">
        <v>0.110069253262963</v>
      </c>
      <c r="AU1556" s="361">
        <v>0.1</v>
      </c>
      <c r="AV1556" s="362">
        <v>0.0869565217391304</v>
      </c>
      <c r="AW1556" s="362">
        <v>0.0396039603960396</v>
      </c>
      <c r="AX1556" s="362">
        <v>0.0444730077120823</v>
      </c>
      <c r="AY1556" s="142"/>
      <c r="AZ1556" s="140"/>
    </row>
    <row r="1557" spans="1:52">
      <c r="A1557" s="138"/>
      <c r="B1557" s="142"/>
      <c r="C1557" s="172" t="s">
        <v>2706</v>
      </c>
      <c r="D1557" s="166" t="s">
        <v>1663</v>
      </c>
      <c r="E1557" s="166" t="s">
        <v>2707</v>
      </c>
      <c r="F1557" s="167" t="s">
        <v>40</v>
      </c>
      <c r="G1557" s="178" t="s">
        <v>2962</v>
      </c>
      <c r="H1557" s="178" t="s">
        <v>2962</v>
      </c>
      <c r="I1557" s="178" t="s">
        <v>2962</v>
      </c>
      <c r="J1557" s="178" t="s">
        <v>2962</v>
      </c>
      <c r="K1557" s="168">
        <v>0.9</v>
      </c>
      <c r="L1557" s="169" t="s">
        <v>40</v>
      </c>
      <c r="M1557" s="169" t="s">
        <v>40</v>
      </c>
      <c r="N1557" s="170" t="s">
        <v>40</v>
      </c>
      <c r="O1557" s="170" t="s">
        <v>40</v>
      </c>
      <c r="P1557" s="356">
        <v>0.9</v>
      </c>
      <c r="Q1557" s="357" t="s">
        <v>40</v>
      </c>
      <c r="R1557" s="169" t="s">
        <v>40</v>
      </c>
      <c r="S1557" s="169" t="s">
        <v>40</v>
      </c>
      <c r="T1557" s="169" t="s">
        <v>40</v>
      </c>
      <c r="U1557" s="356">
        <v>0.9</v>
      </c>
      <c r="V1557" s="169" t="s">
        <v>40</v>
      </c>
      <c r="W1557" s="169" t="s">
        <v>40</v>
      </c>
      <c r="X1557" s="169" t="s">
        <v>40</v>
      </c>
      <c r="Y1557" s="169" t="s">
        <v>40</v>
      </c>
      <c r="Z1557" s="356">
        <v>0.92</v>
      </c>
      <c r="AA1557" s="356" t="s">
        <v>40</v>
      </c>
      <c r="AB1557" s="356" t="s">
        <v>40</v>
      </c>
      <c r="AC1557" s="356" t="s">
        <v>40</v>
      </c>
      <c r="AD1557" s="356" t="s">
        <v>40</v>
      </c>
      <c r="AE1557" s="356">
        <v>0.92</v>
      </c>
      <c r="AF1557" s="169" t="s">
        <v>40</v>
      </c>
      <c r="AG1557" s="169" t="s">
        <v>40</v>
      </c>
      <c r="AH1557" s="169" t="s">
        <v>40</v>
      </c>
      <c r="AI1557" s="169" t="s">
        <v>40</v>
      </c>
      <c r="AJ1557" s="356">
        <v>0.92</v>
      </c>
      <c r="AK1557" s="169" t="s">
        <v>40</v>
      </c>
      <c r="AL1557" s="169" t="s">
        <v>40</v>
      </c>
      <c r="AM1557" s="169" t="s">
        <v>40</v>
      </c>
      <c r="AN1557" s="169" t="s">
        <v>40</v>
      </c>
      <c r="AO1557" s="168">
        <v>0.99</v>
      </c>
      <c r="AP1557" s="358" t="s">
        <v>40</v>
      </c>
      <c r="AQ1557" s="358" t="s">
        <v>40</v>
      </c>
      <c r="AR1557" s="358" t="s">
        <v>40</v>
      </c>
      <c r="AS1557" s="359" t="s">
        <v>40</v>
      </c>
      <c r="AT1557" s="364">
        <v>0.110069253262963</v>
      </c>
      <c r="AU1557" s="361" t="s">
        <v>40</v>
      </c>
      <c r="AV1557" s="362" t="s">
        <v>40</v>
      </c>
      <c r="AW1557" s="362" t="s">
        <v>40</v>
      </c>
      <c r="AX1557" s="362" t="s">
        <v>40</v>
      </c>
      <c r="AY1557" s="142"/>
      <c r="AZ1557" s="140"/>
    </row>
    <row r="1558" spans="1:52">
      <c r="A1558" s="138"/>
      <c r="B1558" s="142"/>
      <c r="C1558" s="172" t="s">
        <v>2706</v>
      </c>
      <c r="D1558" s="166" t="s">
        <v>26</v>
      </c>
      <c r="E1558" s="166" t="s">
        <v>2707</v>
      </c>
      <c r="F1558" s="167" t="s">
        <v>2963</v>
      </c>
      <c r="G1558" s="178" t="s">
        <v>2964</v>
      </c>
      <c r="H1558" s="178" t="s">
        <v>2964</v>
      </c>
      <c r="I1558" s="178" t="s">
        <v>2964</v>
      </c>
      <c r="J1558" s="178" t="s">
        <v>2964</v>
      </c>
      <c r="K1558" s="168">
        <v>0.9</v>
      </c>
      <c r="L1558" s="169">
        <v>1</v>
      </c>
      <c r="M1558" s="169">
        <v>0.894736842105263</v>
      </c>
      <c r="N1558" s="170">
        <v>1</v>
      </c>
      <c r="O1558" s="170">
        <v>0.962962962962963</v>
      </c>
      <c r="P1558" s="356">
        <v>0.9</v>
      </c>
      <c r="Q1558" s="357">
        <v>0.956829440905874</v>
      </c>
      <c r="R1558" s="169">
        <v>0.995321637426901</v>
      </c>
      <c r="S1558" s="169">
        <v>0.953310104529617</v>
      </c>
      <c r="T1558" s="169">
        <v>0.961979014255257</v>
      </c>
      <c r="U1558" s="356">
        <v>0.9</v>
      </c>
      <c r="V1558" s="169">
        <v>0.51309271054494</v>
      </c>
      <c r="W1558" s="169">
        <v>0.67719298245614</v>
      </c>
      <c r="X1558" s="169">
        <v>0.530313588850174</v>
      </c>
      <c r="Y1558" s="169">
        <v>0.54017390577317</v>
      </c>
      <c r="Z1558" s="356">
        <v>0.92</v>
      </c>
      <c r="AA1558" s="356" t="s">
        <v>40</v>
      </c>
      <c r="AB1558" s="356" t="s">
        <v>40</v>
      </c>
      <c r="AC1558" s="356" t="s">
        <v>40</v>
      </c>
      <c r="AD1558" s="356" t="s">
        <v>40</v>
      </c>
      <c r="AE1558" s="356">
        <v>0.92</v>
      </c>
      <c r="AF1558" s="169">
        <v>1</v>
      </c>
      <c r="AG1558" s="169">
        <v>0.888888888888889</v>
      </c>
      <c r="AH1558" s="169">
        <v>1</v>
      </c>
      <c r="AI1558" s="169">
        <v>0.98330241187384</v>
      </c>
      <c r="AJ1558" s="356">
        <v>0.92</v>
      </c>
      <c r="AK1558" s="169">
        <v>0.859164897381458</v>
      </c>
      <c r="AL1558" s="169">
        <v>0.883040935672515</v>
      </c>
      <c r="AM1558" s="169">
        <v>0.907317073170732</v>
      </c>
      <c r="AN1558" s="169">
        <v>0.905313323021613</v>
      </c>
      <c r="AO1558" s="168">
        <v>0.99</v>
      </c>
      <c r="AP1558" s="358">
        <v>1</v>
      </c>
      <c r="AQ1558" s="358">
        <v>1</v>
      </c>
      <c r="AR1558" s="358">
        <v>1</v>
      </c>
      <c r="AS1558" s="359">
        <v>1</v>
      </c>
      <c r="AT1558" s="364">
        <v>0.110069253262963</v>
      </c>
      <c r="AU1558" s="361">
        <v>0.166666666666667</v>
      </c>
      <c r="AV1558" s="362">
        <v>0</v>
      </c>
      <c r="AW1558" s="362">
        <v>0.0666666666666667</v>
      </c>
      <c r="AX1558" s="362">
        <v>0.0561056105610561</v>
      </c>
      <c r="AY1558" s="142"/>
      <c r="AZ1558" s="140"/>
    </row>
    <row r="1559" spans="1:52">
      <c r="A1559" s="138"/>
      <c r="B1559" s="142"/>
      <c r="C1559" s="172" t="s">
        <v>2706</v>
      </c>
      <c r="D1559" s="166" t="s">
        <v>26</v>
      </c>
      <c r="E1559" s="166" t="s">
        <v>2707</v>
      </c>
      <c r="F1559" s="167" t="s">
        <v>2965</v>
      </c>
      <c r="G1559" s="178" t="s">
        <v>2966</v>
      </c>
      <c r="H1559" s="178" t="s">
        <v>2966</v>
      </c>
      <c r="I1559" s="178" t="s">
        <v>2966</v>
      </c>
      <c r="J1559" s="178" t="s">
        <v>2966</v>
      </c>
      <c r="K1559" s="168">
        <v>0.9</v>
      </c>
      <c r="L1559" s="169">
        <v>1</v>
      </c>
      <c r="M1559" s="169">
        <v>0.947368421052632</v>
      </c>
      <c r="N1559" s="170">
        <v>0.944444444444444</v>
      </c>
      <c r="O1559" s="170">
        <v>0.941712204007286</v>
      </c>
      <c r="P1559" s="356">
        <v>0.9</v>
      </c>
      <c r="Q1559" s="357">
        <v>0</v>
      </c>
      <c r="R1559" s="169" t="s">
        <v>40</v>
      </c>
      <c r="S1559" s="169">
        <v>0</v>
      </c>
      <c r="T1559" s="169">
        <v>0</v>
      </c>
      <c r="U1559" s="356">
        <v>0.9</v>
      </c>
      <c r="V1559" s="169">
        <v>0</v>
      </c>
      <c r="W1559" s="169" t="s">
        <v>40</v>
      </c>
      <c r="X1559" s="169">
        <v>0</v>
      </c>
      <c r="Y1559" s="169">
        <v>0</v>
      </c>
      <c r="Z1559" s="356">
        <v>0.92</v>
      </c>
      <c r="AA1559" s="356" t="s">
        <v>40</v>
      </c>
      <c r="AB1559" s="356" t="s">
        <v>40</v>
      </c>
      <c r="AC1559" s="356" t="s">
        <v>40</v>
      </c>
      <c r="AD1559" s="356" t="s">
        <v>40</v>
      </c>
      <c r="AE1559" s="356">
        <v>0.92</v>
      </c>
      <c r="AF1559" s="169" t="s">
        <v>40</v>
      </c>
      <c r="AG1559" s="169">
        <v>0.666666666666667</v>
      </c>
      <c r="AH1559" s="169">
        <v>0</v>
      </c>
      <c r="AI1559" s="169">
        <v>0.314285714285714</v>
      </c>
      <c r="AJ1559" s="356">
        <v>0.92</v>
      </c>
      <c r="AK1559" s="169">
        <v>0.854744525547445</v>
      </c>
      <c r="AL1559" s="169">
        <v>0.868046571798189</v>
      </c>
      <c r="AM1559" s="169">
        <v>0.935304990757856</v>
      </c>
      <c r="AN1559" s="169">
        <v>0.905906359823149</v>
      </c>
      <c r="AO1559" s="168">
        <v>0.99</v>
      </c>
      <c r="AP1559" s="358" t="s">
        <v>40</v>
      </c>
      <c r="AQ1559" s="358" t="s">
        <v>40</v>
      </c>
      <c r="AR1559" s="358" t="s">
        <v>40</v>
      </c>
      <c r="AS1559" s="359" t="s">
        <v>40</v>
      </c>
      <c r="AT1559" s="364">
        <v>0.110069253262963</v>
      </c>
      <c r="AU1559" s="361">
        <v>0.523809523809524</v>
      </c>
      <c r="AV1559" s="362">
        <v>0.0909090909090909</v>
      </c>
      <c r="AW1559" s="362">
        <v>0.111111111111111</v>
      </c>
      <c r="AX1559" s="362">
        <v>0.107368421052632</v>
      </c>
      <c r="AY1559" s="142"/>
      <c r="AZ1559" s="140"/>
    </row>
    <row r="1560" spans="1:52">
      <c r="A1560" s="138"/>
      <c r="B1560" s="142"/>
      <c r="C1560" s="172" t="s">
        <v>2706</v>
      </c>
      <c r="D1560" s="166" t="s">
        <v>26</v>
      </c>
      <c r="E1560" s="166" t="s">
        <v>2707</v>
      </c>
      <c r="F1560" s="167" t="s">
        <v>2967</v>
      </c>
      <c r="G1560" s="178" t="s">
        <v>2968</v>
      </c>
      <c r="H1560" s="178" t="s">
        <v>2968</v>
      </c>
      <c r="I1560" s="178" t="s">
        <v>2968</v>
      </c>
      <c r="J1560" s="178" t="s">
        <v>2968</v>
      </c>
      <c r="K1560" s="168">
        <v>0.9</v>
      </c>
      <c r="L1560" s="169">
        <v>0.926829268292683</v>
      </c>
      <c r="M1560" s="169">
        <v>0.96969696969697</v>
      </c>
      <c r="N1560" s="170">
        <v>1</v>
      </c>
      <c r="O1560" s="170">
        <v>0.958928571428571</v>
      </c>
      <c r="P1560" s="356">
        <v>0.9</v>
      </c>
      <c r="Q1560" s="357">
        <v>0.981724728726442</v>
      </c>
      <c r="R1560" s="169">
        <v>0.940468846391117</v>
      </c>
      <c r="S1560" s="169">
        <v>0.997172478793591</v>
      </c>
      <c r="T1560" s="169">
        <v>0.988238767777176</v>
      </c>
      <c r="U1560" s="356">
        <v>0.9</v>
      </c>
      <c r="V1560" s="169">
        <v>0.850942318675043</v>
      </c>
      <c r="W1560" s="169">
        <v>0.893584207279457</v>
      </c>
      <c r="X1560" s="169">
        <v>0.858938108702482</v>
      </c>
      <c r="Y1560" s="169">
        <v>0.876777717632006</v>
      </c>
      <c r="Z1560" s="356">
        <v>0.92</v>
      </c>
      <c r="AA1560" s="356" t="s">
        <v>40</v>
      </c>
      <c r="AB1560" s="356" t="s">
        <v>40</v>
      </c>
      <c r="AC1560" s="356" t="s">
        <v>40</v>
      </c>
      <c r="AD1560" s="356" t="s">
        <v>40</v>
      </c>
      <c r="AE1560" s="356">
        <v>0.92</v>
      </c>
      <c r="AF1560" s="169">
        <v>0.705882352941177</v>
      </c>
      <c r="AG1560" s="169">
        <v>0.825</v>
      </c>
      <c r="AH1560" s="169">
        <v>1</v>
      </c>
      <c r="AI1560" s="169">
        <v>0.842164599774521</v>
      </c>
      <c r="AJ1560" s="356">
        <v>0.92</v>
      </c>
      <c r="AK1560" s="169">
        <v>0.925185608223872</v>
      </c>
      <c r="AL1560" s="169">
        <v>0.954966070326959</v>
      </c>
      <c r="AM1560" s="169">
        <v>0.96449890040842</v>
      </c>
      <c r="AN1560" s="169">
        <v>0.961626281912485</v>
      </c>
      <c r="AO1560" s="168">
        <v>0.99</v>
      </c>
      <c r="AP1560" s="358">
        <v>1</v>
      </c>
      <c r="AQ1560" s="358">
        <v>1</v>
      </c>
      <c r="AR1560" s="358">
        <v>1</v>
      </c>
      <c r="AS1560" s="359">
        <v>1</v>
      </c>
      <c r="AT1560" s="364">
        <v>0.110069253262963</v>
      </c>
      <c r="AU1560" s="361">
        <v>0.136363636363636</v>
      </c>
      <c r="AV1560" s="362">
        <v>0.0625</v>
      </c>
      <c r="AW1560" s="362">
        <v>0.0526315789473684</v>
      </c>
      <c r="AX1560" s="362">
        <v>0.087719298245614</v>
      </c>
      <c r="AY1560" s="142"/>
      <c r="AZ1560" s="140"/>
    </row>
    <row r="1561" spans="1:52">
      <c r="A1561" s="138"/>
      <c r="B1561" s="142"/>
      <c r="C1561" s="172" t="s">
        <v>2706</v>
      </c>
      <c r="D1561" s="166" t="s">
        <v>26</v>
      </c>
      <c r="E1561" s="166" t="s">
        <v>2707</v>
      </c>
      <c r="F1561" s="167" t="s">
        <v>2969</v>
      </c>
      <c r="G1561" s="178" t="s">
        <v>2970</v>
      </c>
      <c r="H1561" s="178" t="s">
        <v>2970</v>
      </c>
      <c r="I1561" s="178" t="s">
        <v>2970</v>
      </c>
      <c r="J1561" s="178" t="s">
        <v>2970</v>
      </c>
      <c r="K1561" s="168">
        <v>0.9</v>
      </c>
      <c r="L1561" s="169">
        <v>0.966666666666667</v>
      </c>
      <c r="M1561" s="169">
        <v>0.962962962962963</v>
      </c>
      <c r="N1561" s="170">
        <v>0.964285714285714</v>
      </c>
      <c r="O1561" s="170">
        <v>0.937576499388005</v>
      </c>
      <c r="P1561" s="356">
        <v>0.9</v>
      </c>
      <c r="Q1561" s="357">
        <v>0.912820512820513</v>
      </c>
      <c r="R1561" s="169">
        <v>0.945012165450122</v>
      </c>
      <c r="S1561" s="169">
        <v>0.913265306122449</v>
      </c>
      <c r="T1561" s="169">
        <v>0.937373956749713</v>
      </c>
      <c r="U1561" s="356">
        <v>0.9</v>
      </c>
      <c r="V1561" s="169">
        <v>0.917216117216117</v>
      </c>
      <c r="W1561" s="169">
        <v>0.924574209245742</v>
      </c>
      <c r="X1561" s="169">
        <v>0.873724489795918</v>
      </c>
      <c r="Y1561" s="169">
        <v>0.903322887902951</v>
      </c>
      <c r="Z1561" s="356">
        <v>0.92</v>
      </c>
      <c r="AA1561" s="356" t="s">
        <v>40</v>
      </c>
      <c r="AB1561" s="356" t="s">
        <v>40</v>
      </c>
      <c r="AC1561" s="356" t="s">
        <v>40</v>
      </c>
      <c r="AD1561" s="356" t="s">
        <v>40</v>
      </c>
      <c r="AE1561" s="356">
        <v>0.92</v>
      </c>
      <c r="AF1561" s="169">
        <v>0.40625</v>
      </c>
      <c r="AG1561" s="169">
        <v>0.964285714285714</v>
      </c>
      <c r="AH1561" s="169">
        <v>1</v>
      </c>
      <c r="AI1561" s="169">
        <v>0.901428571428571</v>
      </c>
      <c r="AJ1561" s="356">
        <v>0.92</v>
      </c>
      <c r="AK1561" s="169">
        <v>0.966300366300366</v>
      </c>
      <c r="AL1561" s="169">
        <v>0.960097323600973</v>
      </c>
      <c r="AM1561" s="169">
        <v>0.976190476190476</v>
      </c>
      <c r="AN1561" s="169">
        <v>0.968027675219509</v>
      </c>
      <c r="AO1561" s="168">
        <v>0.99</v>
      </c>
      <c r="AP1561" s="358">
        <v>1</v>
      </c>
      <c r="AQ1561" s="358">
        <v>1</v>
      </c>
      <c r="AR1561" s="358">
        <v>1</v>
      </c>
      <c r="AS1561" s="359">
        <v>1</v>
      </c>
      <c r="AT1561" s="364">
        <v>0.110069253262963</v>
      </c>
      <c r="AU1561" s="361">
        <v>0.2</v>
      </c>
      <c r="AV1561" s="362">
        <v>0</v>
      </c>
      <c r="AW1561" s="362">
        <v>0.166666666666667</v>
      </c>
      <c r="AX1561" s="362">
        <v>0.0919220055710306</v>
      </c>
      <c r="AY1561" s="142"/>
      <c r="AZ1561" s="140"/>
    </row>
    <row r="1562" spans="1:52">
      <c r="A1562" s="138"/>
      <c r="B1562" s="142"/>
      <c r="C1562" s="172" t="s">
        <v>2706</v>
      </c>
      <c r="D1562" s="166" t="s">
        <v>26</v>
      </c>
      <c r="E1562" s="166" t="s">
        <v>2707</v>
      </c>
      <c r="F1562" s="167" t="s">
        <v>2971</v>
      </c>
      <c r="G1562" s="178" t="s">
        <v>2972</v>
      </c>
      <c r="H1562" s="178" t="s">
        <v>2972</v>
      </c>
      <c r="I1562" s="178" t="s">
        <v>2972</v>
      </c>
      <c r="J1562" s="178" t="s">
        <v>2972</v>
      </c>
      <c r="K1562" s="168">
        <v>0.9</v>
      </c>
      <c r="L1562" s="169">
        <v>1</v>
      </c>
      <c r="M1562" s="169">
        <v>1</v>
      </c>
      <c r="N1562" s="170">
        <v>1</v>
      </c>
      <c r="O1562" s="170">
        <v>0.987096774193548</v>
      </c>
      <c r="P1562" s="356">
        <v>0.9</v>
      </c>
      <c r="Q1562" s="357">
        <v>0.944842406876791</v>
      </c>
      <c r="R1562" s="169">
        <v>0.971914893617021</v>
      </c>
      <c r="S1562" s="169">
        <v>0.978742249778565</v>
      </c>
      <c r="T1562" s="169">
        <v>0.949576133784222</v>
      </c>
      <c r="U1562" s="356">
        <v>0.9</v>
      </c>
      <c r="V1562" s="169">
        <v>0.689111747851003</v>
      </c>
      <c r="W1562" s="169">
        <v>0.700425531914894</v>
      </c>
      <c r="X1562" s="169">
        <v>0.682019486271036</v>
      </c>
      <c r="Y1562" s="169">
        <v>0.64265530180201</v>
      </c>
      <c r="Z1562" s="356">
        <v>0.92</v>
      </c>
      <c r="AA1562" s="356" t="s">
        <v>40</v>
      </c>
      <c r="AB1562" s="356" t="s">
        <v>40</v>
      </c>
      <c r="AC1562" s="356" t="s">
        <v>40</v>
      </c>
      <c r="AD1562" s="356" t="s">
        <v>40</v>
      </c>
      <c r="AE1562" s="356">
        <v>0.92</v>
      </c>
      <c r="AF1562" s="169">
        <v>0.919540229885057</v>
      </c>
      <c r="AG1562" s="169">
        <v>1</v>
      </c>
      <c r="AH1562" s="169">
        <v>1</v>
      </c>
      <c r="AI1562" s="169">
        <v>0.988532110091743</v>
      </c>
      <c r="AJ1562" s="356">
        <v>0.92</v>
      </c>
      <c r="AK1562" s="169">
        <v>0.833094555873925</v>
      </c>
      <c r="AL1562" s="169">
        <v>0.867234042553191</v>
      </c>
      <c r="AM1562" s="169">
        <v>0.850310008857396</v>
      </c>
      <c r="AN1562" s="169">
        <v>0.888312410246908</v>
      </c>
      <c r="AO1562" s="168">
        <v>0.99</v>
      </c>
      <c r="AP1562" s="358">
        <v>1</v>
      </c>
      <c r="AQ1562" s="358" t="s">
        <v>40</v>
      </c>
      <c r="AR1562" s="358" t="s">
        <v>40</v>
      </c>
      <c r="AS1562" s="359">
        <v>1</v>
      </c>
      <c r="AT1562" s="364">
        <v>0.110069253262963</v>
      </c>
      <c r="AU1562" s="361">
        <v>0</v>
      </c>
      <c r="AV1562" s="362">
        <v>0</v>
      </c>
      <c r="AW1562" s="362">
        <v>0.142857142857143</v>
      </c>
      <c r="AX1562" s="362">
        <v>0.0462962962962963</v>
      </c>
      <c r="AY1562" s="142"/>
      <c r="AZ1562" s="140"/>
    </row>
    <row r="1563" spans="1:52">
      <c r="A1563" s="138"/>
      <c r="B1563" s="142"/>
      <c r="C1563" s="172" t="s">
        <v>2706</v>
      </c>
      <c r="D1563" s="166" t="s">
        <v>26</v>
      </c>
      <c r="E1563" s="166" t="s">
        <v>2707</v>
      </c>
      <c r="F1563" s="167" t="s">
        <v>2973</v>
      </c>
      <c r="G1563" s="178" t="s">
        <v>2974</v>
      </c>
      <c r="H1563" s="178" t="s">
        <v>2974</v>
      </c>
      <c r="I1563" s="178" t="s">
        <v>2974</v>
      </c>
      <c r="J1563" s="178" t="s">
        <v>2974</v>
      </c>
      <c r="K1563" s="168">
        <v>0.9</v>
      </c>
      <c r="L1563" s="169">
        <v>0.785714285714286</v>
      </c>
      <c r="M1563" s="169">
        <v>0.733333333333333</v>
      </c>
      <c r="N1563" s="170">
        <v>1</v>
      </c>
      <c r="O1563" s="170">
        <v>0.758620689655172</v>
      </c>
      <c r="P1563" s="356">
        <v>0.9</v>
      </c>
      <c r="Q1563" s="357" t="s">
        <v>40</v>
      </c>
      <c r="R1563" s="169" t="s">
        <v>40</v>
      </c>
      <c r="S1563" s="169" t="s">
        <v>40</v>
      </c>
      <c r="T1563" s="169" t="s">
        <v>40</v>
      </c>
      <c r="U1563" s="356">
        <v>0.9</v>
      </c>
      <c r="V1563" s="169" t="s">
        <v>40</v>
      </c>
      <c r="W1563" s="169" t="s">
        <v>40</v>
      </c>
      <c r="X1563" s="169" t="s">
        <v>40</v>
      </c>
      <c r="Y1563" s="169" t="s">
        <v>40</v>
      </c>
      <c r="Z1563" s="356">
        <v>0.92</v>
      </c>
      <c r="AA1563" s="356" t="s">
        <v>40</v>
      </c>
      <c r="AB1563" s="356" t="s">
        <v>40</v>
      </c>
      <c r="AC1563" s="356" t="s">
        <v>40</v>
      </c>
      <c r="AD1563" s="356" t="s">
        <v>40</v>
      </c>
      <c r="AE1563" s="356">
        <v>0.92</v>
      </c>
      <c r="AF1563" s="169">
        <v>0.857142857142857</v>
      </c>
      <c r="AG1563" s="169">
        <v>1</v>
      </c>
      <c r="AH1563" s="169">
        <v>1</v>
      </c>
      <c r="AI1563" s="169">
        <v>0.876404494382023</v>
      </c>
      <c r="AJ1563" s="356">
        <v>0.92</v>
      </c>
      <c r="AK1563" s="169">
        <v>0.735391400220507</v>
      </c>
      <c r="AL1563" s="169">
        <v>0.646522234891676</v>
      </c>
      <c r="AM1563" s="169">
        <v>0.755015839493136</v>
      </c>
      <c r="AN1563" s="169">
        <v>0.626363636363636</v>
      </c>
      <c r="AO1563" s="168">
        <v>0.99</v>
      </c>
      <c r="AP1563" s="358">
        <v>1</v>
      </c>
      <c r="AQ1563" s="358">
        <v>1</v>
      </c>
      <c r="AR1563" s="358">
        <v>1</v>
      </c>
      <c r="AS1563" s="359">
        <v>1</v>
      </c>
      <c r="AT1563" s="364">
        <v>0.110069253262963</v>
      </c>
      <c r="AU1563" s="361">
        <v>0.714285714285714</v>
      </c>
      <c r="AV1563" s="362">
        <v>0.0714285714285714</v>
      </c>
      <c r="AW1563" s="362">
        <v>0.0769230769230769</v>
      </c>
      <c r="AX1563" s="362">
        <v>0.0594900849858357</v>
      </c>
      <c r="AY1563" s="142"/>
      <c r="AZ1563" s="140"/>
    </row>
    <row r="1564" spans="1:52">
      <c r="A1564" s="138"/>
      <c r="B1564" s="142"/>
      <c r="C1564" s="172" t="s">
        <v>2706</v>
      </c>
      <c r="D1564" s="166" t="s">
        <v>26</v>
      </c>
      <c r="E1564" s="166" t="s">
        <v>2707</v>
      </c>
      <c r="F1564" s="167" t="s">
        <v>2975</v>
      </c>
      <c r="G1564" s="178" t="s">
        <v>2976</v>
      </c>
      <c r="H1564" s="178" t="s">
        <v>2976</v>
      </c>
      <c r="I1564" s="178" t="s">
        <v>2976</v>
      </c>
      <c r="J1564" s="178" t="s">
        <v>2976</v>
      </c>
      <c r="K1564" s="168">
        <v>0.9</v>
      </c>
      <c r="L1564" s="169">
        <v>0.882352941176471</v>
      </c>
      <c r="M1564" s="169">
        <v>0.857142857142857</v>
      </c>
      <c r="N1564" s="170">
        <v>1</v>
      </c>
      <c r="O1564" s="170">
        <v>0.931972789115646</v>
      </c>
      <c r="P1564" s="356">
        <v>0.9</v>
      </c>
      <c r="Q1564" s="357">
        <v>0</v>
      </c>
      <c r="R1564" s="169" t="s">
        <v>40</v>
      </c>
      <c r="S1564" s="169">
        <v>0</v>
      </c>
      <c r="T1564" s="169">
        <v>0</v>
      </c>
      <c r="U1564" s="356">
        <v>0.9</v>
      </c>
      <c r="V1564" s="169">
        <v>0</v>
      </c>
      <c r="W1564" s="169" t="s">
        <v>40</v>
      </c>
      <c r="X1564" s="169">
        <v>0</v>
      </c>
      <c r="Y1564" s="169">
        <v>0</v>
      </c>
      <c r="Z1564" s="356">
        <v>0.92</v>
      </c>
      <c r="AA1564" s="356" t="s">
        <v>40</v>
      </c>
      <c r="AB1564" s="356" t="s">
        <v>40</v>
      </c>
      <c r="AC1564" s="356" t="s">
        <v>40</v>
      </c>
      <c r="AD1564" s="356" t="s">
        <v>40</v>
      </c>
      <c r="AE1564" s="356">
        <v>0.92</v>
      </c>
      <c r="AF1564" s="169">
        <v>0</v>
      </c>
      <c r="AG1564" s="169">
        <v>0</v>
      </c>
      <c r="AH1564" s="169">
        <v>0</v>
      </c>
      <c r="AI1564" s="169">
        <v>0.194736842105263</v>
      </c>
      <c r="AJ1564" s="356">
        <v>0.92</v>
      </c>
      <c r="AK1564" s="169">
        <v>0.759978425026969</v>
      </c>
      <c r="AL1564" s="169">
        <v>0.807880268784362</v>
      </c>
      <c r="AM1564" s="169">
        <v>0.653225806451613</v>
      </c>
      <c r="AN1564" s="169">
        <v>0.8105223616758</v>
      </c>
      <c r="AO1564" s="168">
        <v>0.99</v>
      </c>
      <c r="AP1564" s="358">
        <v>1</v>
      </c>
      <c r="AQ1564" s="358">
        <v>1</v>
      </c>
      <c r="AR1564" s="358" t="s">
        <v>40</v>
      </c>
      <c r="AS1564" s="359">
        <v>1</v>
      </c>
      <c r="AT1564" s="364">
        <v>0.110069253262963</v>
      </c>
      <c r="AU1564" s="361">
        <v>0.106382978723404</v>
      </c>
      <c r="AV1564" s="362">
        <v>0.131578947368421</v>
      </c>
      <c r="AW1564" s="362">
        <v>0.0217391304347826</v>
      </c>
      <c r="AX1564" s="362">
        <v>0.0655430711610487</v>
      </c>
      <c r="AY1564" s="142"/>
      <c r="AZ1564" s="140"/>
    </row>
    <row r="1565" spans="1:52">
      <c r="A1565" s="138"/>
      <c r="B1565" s="142"/>
      <c r="C1565" s="172" t="s">
        <v>2706</v>
      </c>
      <c r="D1565" s="166" t="s">
        <v>26</v>
      </c>
      <c r="E1565" s="166" t="s">
        <v>2707</v>
      </c>
      <c r="F1565" s="167" t="s">
        <v>2977</v>
      </c>
      <c r="G1565" s="178" t="s">
        <v>2978</v>
      </c>
      <c r="H1565" s="178" t="s">
        <v>2978</v>
      </c>
      <c r="I1565" s="178" t="s">
        <v>2978</v>
      </c>
      <c r="J1565" s="178" t="s">
        <v>2978</v>
      </c>
      <c r="K1565" s="168">
        <v>0.9</v>
      </c>
      <c r="L1565" s="169">
        <v>1</v>
      </c>
      <c r="M1565" s="169">
        <v>1</v>
      </c>
      <c r="N1565" s="170">
        <v>1</v>
      </c>
      <c r="O1565" s="170">
        <v>0.997126436781609</v>
      </c>
      <c r="P1565" s="356">
        <v>0.9</v>
      </c>
      <c r="Q1565" s="357">
        <v>0.94062205466541</v>
      </c>
      <c r="R1565" s="169">
        <v>0.785046728971963</v>
      </c>
      <c r="S1565" s="169">
        <v>0.904494382022472</v>
      </c>
      <c r="T1565" s="169">
        <v>0.780807873692844</v>
      </c>
      <c r="U1565" s="356">
        <v>0.9</v>
      </c>
      <c r="V1565" s="169">
        <v>0.714420358152686</v>
      </c>
      <c r="W1565" s="169">
        <v>0.658878504672897</v>
      </c>
      <c r="X1565" s="169">
        <v>0.764044943820225</v>
      </c>
      <c r="Y1565" s="169">
        <v>0.704326430182489</v>
      </c>
      <c r="Z1565" s="356">
        <v>0.92</v>
      </c>
      <c r="AA1565" s="356" t="s">
        <v>40</v>
      </c>
      <c r="AB1565" s="356" t="s">
        <v>40</v>
      </c>
      <c r="AC1565" s="356" t="s">
        <v>40</v>
      </c>
      <c r="AD1565" s="356" t="s">
        <v>40</v>
      </c>
      <c r="AE1565" s="356">
        <v>0.92</v>
      </c>
      <c r="AF1565" s="169">
        <v>0</v>
      </c>
      <c r="AG1565" s="169">
        <v>0.333333333333333</v>
      </c>
      <c r="AH1565" s="169">
        <v>0</v>
      </c>
      <c r="AI1565" s="169">
        <v>0.123595505617978</v>
      </c>
      <c r="AJ1565" s="356">
        <v>0.92</v>
      </c>
      <c r="AK1565" s="169">
        <v>0.810556079170594</v>
      </c>
      <c r="AL1565" s="169">
        <v>0.710128055878929</v>
      </c>
      <c r="AM1565" s="169">
        <v>0.817586529466791</v>
      </c>
      <c r="AN1565" s="169">
        <v>0.804799148274026</v>
      </c>
      <c r="AO1565" s="168">
        <v>0.99</v>
      </c>
      <c r="AP1565" s="358" t="s">
        <v>40</v>
      </c>
      <c r="AQ1565" s="358">
        <v>1</v>
      </c>
      <c r="AR1565" s="358">
        <v>1</v>
      </c>
      <c r="AS1565" s="359">
        <v>1</v>
      </c>
      <c r="AT1565" s="364">
        <v>0.110069253262963</v>
      </c>
      <c r="AU1565" s="361">
        <v>0</v>
      </c>
      <c r="AV1565" s="362">
        <v>0</v>
      </c>
      <c r="AW1565" s="362">
        <v>0</v>
      </c>
      <c r="AX1565" s="362">
        <v>0.0513833992094862</v>
      </c>
      <c r="AY1565" s="142"/>
      <c r="AZ1565" s="140"/>
    </row>
    <row r="1566" spans="1:52">
      <c r="A1566" s="138"/>
      <c r="B1566" s="142"/>
      <c r="C1566" s="172" t="s">
        <v>2706</v>
      </c>
      <c r="D1566" s="166" t="s">
        <v>26</v>
      </c>
      <c r="E1566" s="166" t="s">
        <v>2707</v>
      </c>
      <c r="F1566" s="167" t="s">
        <v>2979</v>
      </c>
      <c r="G1566" s="178" t="s">
        <v>2980</v>
      </c>
      <c r="H1566" s="178" t="s">
        <v>2980</v>
      </c>
      <c r="I1566" s="178" t="s">
        <v>2980</v>
      </c>
      <c r="J1566" s="178" t="s">
        <v>2980</v>
      </c>
      <c r="K1566" s="168">
        <v>0.9</v>
      </c>
      <c r="L1566" s="169">
        <v>0.909090909090909</v>
      </c>
      <c r="M1566" s="169">
        <v>0.818181818181818</v>
      </c>
      <c r="N1566" s="170">
        <v>0.727272727272727</v>
      </c>
      <c r="O1566" s="170">
        <v>0.867052023121387</v>
      </c>
      <c r="P1566" s="356">
        <v>0.9</v>
      </c>
      <c r="Q1566" s="357">
        <v>0.997668997668998</v>
      </c>
      <c r="R1566" s="169">
        <v>1</v>
      </c>
      <c r="S1566" s="169">
        <v>0.998740554156171</v>
      </c>
      <c r="T1566" s="169">
        <v>0.982596348884381</v>
      </c>
      <c r="U1566" s="356">
        <v>0.9</v>
      </c>
      <c r="V1566" s="169">
        <v>0.989510489510489</v>
      </c>
      <c r="W1566" s="169">
        <v>0.988063660477454</v>
      </c>
      <c r="X1566" s="169">
        <v>0.992443324937028</v>
      </c>
      <c r="Y1566" s="169">
        <v>0.974807302231237</v>
      </c>
      <c r="Z1566" s="356">
        <v>0.92</v>
      </c>
      <c r="AA1566" s="356" t="s">
        <v>40</v>
      </c>
      <c r="AB1566" s="356" t="s">
        <v>40</v>
      </c>
      <c r="AC1566" s="356" t="s">
        <v>40</v>
      </c>
      <c r="AD1566" s="356" t="s">
        <v>40</v>
      </c>
      <c r="AE1566" s="356">
        <v>0.92</v>
      </c>
      <c r="AF1566" s="169">
        <v>0</v>
      </c>
      <c r="AG1566" s="169">
        <v>0</v>
      </c>
      <c r="AH1566" s="169">
        <v>0</v>
      </c>
      <c r="AI1566" s="169">
        <v>0.046242774566474</v>
      </c>
      <c r="AJ1566" s="356">
        <v>0.92</v>
      </c>
      <c r="AK1566" s="169">
        <v>0.989522700814901</v>
      </c>
      <c r="AL1566" s="169">
        <v>0.996021220159151</v>
      </c>
      <c r="AM1566" s="169">
        <v>0.996224040276904</v>
      </c>
      <c r="AN1566" s="169">
        <v>0.983371187540558</v>
      </c>
      <c r="AO1566" s="168">
        <v>0.99</v>
      </c>
      <c r="AP1566" s="358">
        <v>1</v>
      </c>
      <c r="AQ1566" s="358">
        <v>1</v>
      </c>
      <c r="AR1566" s="358" t="s">
        <v>40</v>
      </c>
      <c r="AS1566" s="359">
        <v>1</v>
      </c>
      <c r="AT1566" s="364">
        <v>0.110069253262963</v>
      </c>
      <c r="AU1566" s="361">
        <v>0</v>
      </c>
      <c r="AV1566" s="362">
        <v>-0.0909090909090909</v>
      </c>
      <c r="AW1566" s="362">
        <v>0</v>
      </c>
      <c r="AX1566" s="362">
        <v>0.0648648648648649</v>
      </c>
      <c r="AY1566" s="142"/>
      <c r="AZ1566" s="140"/>
    </row>
    <row r="1567" spans="1:52">
      <c r="A1567" s="138"/>
      <c r="B1567" s="142"/>
      <c r="C1567" s="172" t="s">
        <v>2706</v>
      </c>
      <c r="D1567" s="166" t="s">
        <v>26</v>
      </c>
      <c r="E1567" s="166" t="s">
        <v>2707</v>
      </c>
      <c r="F1567" s="167" t="s">
        <v>2981</v>
      </c>
      <c r="G1567" s="178" t="s">
        <v>2982</v>
      </c>
      <c r="H1567" s="178" t="s">
        <v>2982</v>
      </c>
      <c r="I1567" s="178" t="s">
        <v>2982</v>
      </c>
      <c r="J1567" s="178" t="s">
        <v>2982</v>
      </c>
      <c r="K1567" s="168">
        <v>0.9</v>
      </c>
      <c r="L1567" s="169">
        <v>0.833333333333333</v>
      </c>
      <c r="M1567" s="169">
        <v>0.833333333333333</v>
      </c>
      <c r="N1567" s="170">
        <v>0.714285714285714</v>
      </c>
      <c r="O1567" s="170">
        <v>0.79126213592233</v>
      </c>
      <c r="P1567" s="356">
        <v>0.9</v>
      </c>
      <c r="Q1567" s="357" t="s">
        <v>40</v>
      </c>
      <c r="R1567" s="169" t="s">
        <v>40</v>
      </c>
      <c r="S1567" s="169" t="s">
        <v>40</v>
      </c>
      <c r="T1567" s="169">
        <v>0</v>
      </c>
      <c r="U1567" s="356">
        <v>0.9</v>
      </c>
      <c r="V1567" s="169" t="s">
        <v>40</v>
      </c>
      <c r="W1567" s="169" t="s">
        <v>40</v>
      </c>
      <c r="X1567" s="169" t="s">
        <v>40</v>
      </c>
      <c r="Y1567" s="169">
        <v>0</v>
      </c>
      <c r="Z1567" s="356">
        <v>0.92</v>
      </c>
      <c r="AA1567" s="356" t="s">
        <v>40</v>
      </c>
      <c r="AB1567" s="356" t="s">
        <v>40</v>
      </c>
      <c r="AC1567" s="356" t="s">
        <v>40</v>
      </c>
      <c r="AD1567" s="356" t="s">
        <v>40</v>
      </c>
      <c r="AE1567" s="356">
        <v>0.92</v>
      </c>
      <c r="AF1567" s="169">
        <v>0</v>
      </c>
      <c r="AG1567" s="169">
        <v>0</v>
      </c>
      <c r="AH1567" s="169">
        <v>0.5</v>
      </c>
      <c r="AI1567" s="169">
        <v>0.859315589353612</v>
      </c>
      <c r="AJ1567" s="356">
        <v>0.92</v>
      </c>
      <c r="AK1567" s="169">
        <v>0.647180192572215</v>
      </c>
      <c r="AL1567" s="169">
        <v>0.761332099907493</v>
      </c>
      <c r="AM1567" s="169">
        <v>0.71032571032571</v>
      </c>
      <c r="AN1567" s="169">
        <v>0.71915000418305</v>
      </c>
      <c r="AO1567" s="168">
        <v>0.99</v>
      </c>
      <c r="AP1567" s="358">
        <v>1</v>
      </c>
      <c r="AQ1567" s="358">
        <v>1</v>
      </c>
      <c r="AR1567" s="358">
        <v>1</v>
      </c>
      <c r="AS1567" s="359">
        <v>1</v>
      </c>
      <c r="AT1567" s="364">
        <v>0.110069253262963</v>
      </c>
      <c r="AU1567" s="361">
        <v>0.0909090909090909</v>
      </c>
      <c r="AV1567" s="362">
        <v>0.111111111111111</v>
      </c>
      <c r="AW1567" s="362">
        <v>0.0625</v>
      </c>
      <c r="AX1567" s="362">
        <v>0.0846681922196796</v>
      </c>
      <c r="AY1567" s="142"/>
      <c r="AZ1567" s="140"/>
    </row>
    <row r="1568" spans="1:52">
      <c r="A1568" s="138"/>
      <c r="B1568" s="142"/>
      <c r="C1568" s="172" t="s">
        <v>2706</v>
      </c>
      <c r="D1568" s="166" t="s">
        <v>26</v>
      </c>
      <c r="E1568" s="166" t="s">
        <v>2707</v>
      </c>
      <c r="F1568" s="167" t="s">
        <v>2983</v>
      </c>
      <c r="G1568" s="178" t="s">
        <v>2984</v>
      </c>
      <c r="H1568" s="178" t="s">
        <v>2984</v>
      </c>
      <c r="I1568" s="178" t="s">
        <v>2984</v>
      </c>
      <c r="J1568" s="178" t="s">
        <v>2984</v>
      </c>
      <c r="K1568" s="168">
        <v>0.9</v>
      </c>
      <c r="L1568" s="169">
        <v>1</v>
      </c>
      <c r="M1568" s="169">
        <v>0.958333333333333</v>
      </c>
      <c r="N1568" s="170">
        <v>0.916666666666667</v>
      </c>
      <c r="O1568" s="170">
        <v>0.961229946524064</v>
      </c>
      <c r="P1568" s="356">
        <v>0.9</v>
      </c>
      <c r="Q1568" s="357">
        <v>0.991803278688525</v>
      </c>
      <c r="R1568" s="169">
        <v>0.995508141493543</v>
      </c>
      <c r="S1568" s="169">
        <v>0.992416582406471</v>
      </c>
      <c r="T1568" s="169">
        <v>0.992619556505477</v>
      </c>
      <c r="U1568" s="356">
        <v>0.9</v>
      </c>
      <c r="V1568" s="169">
        <v>0.942622950819672</v>
      </c>
      <c r="W1568" s="169">
        <v>0.957327344188658</v>
      </c>
      <c r="X1568" s="169">
        <v>0.96056622851365</v>
      </c>
      <c r="Y1568" s="169">
        <v>0.956986374565856</v>
      </c>
      <c r="Z1568" s="356">
        <v>0.92</v>
      </c>
      <c r="AA1568" s="356" t="s">
        <v>40</v>
      </c>
      <c r="AB1568" s="356" t="s">
        <v>40</v>
      </c>
      <c r="AC1568" s="356" t="s">
        <v>40</v>
      </c>
      <c r="AD1568" s="356" t="s">
        <v>40</v>
      </c>
      <c r="AE1568" s="356">
        <v>0.92</v>
      </c>
      <c r="AF1568" s="169">
        <v>1</v>
      </c>
      <c r="AG1568" s="169">
        <v>1</v>
      </c>
      <c r="AH1568" s="169">
        <v>1</v>
      </c>
      <c r="AI1568" s="169">
        <v>0.914319248826291</v>
      </c>
      <c r="AJ1568" s="356">
        <v>0.92</v>
      </c>
      <c r="AK1568" s="169">
        <v>0.966302367941712</v>
      </c>
      <c r="AL1568" s="169">
        <v>0.9764177428411</v>
      </c>
      <c r="AM1568" s="169">
        <v>0.987360970677452</v>
      </c>
      <c r="AN1568" s="169">
        <v>0.98620758749666</v>
      </c>
      <c r="AO1568" s="168">
        <v>0.99</v>
      </c>
      <c r="AP1568" s="358">
        <v>1</v>
      </c>
      <c r="AQ1568" s="358">
        <v>1</v>
      </c>
      <c r="AR1568" s="358">
        <v>1</v>
      </c>
      <c r="AS1568" s="359">
        <v>1</v>
      </c>
      <c r="AT1568" s="364">
        <v>0.110069253262963</v>
      </c>
      <c r="AU1568" s="361">
        <v>0.5</v>
      </c>
      <c r="AV1568" s="362">
        <v>0.0833333333333333</v>
      </c>
      <c r="AW1568" s="362">
        <v>0</v>
      </c>
      <c r="AX1568" s="362">
        <v>0.0464135021097046</v>
      </c>
      <c r="AY1568" s="142"/>
      <c r="AZ1568" s="140"/>
    </row>
    <row r="1569" spans="1:52">
      <c r="A1569" s="138"/>
      <c r="B1569" s="142"/>
      <c r="C1569" s="172" t="s">
        <v>2706</v>
      </c>
      <c r="D1569" s="166" t="s">
        <v>26</v>
      </c>
      <c r="E1569" s="166" t="s">
        <v>2707</v>
      </c>
      <c r="F1569" s="167" t="s">
        <v>2985</v>
      </c>
      <c r="G1569" s="178" t="s">
        <v>2986</v>
      </c>
      <c r="H1569" s="178" t="s">
        <v>2986</v>
      </c>
      <c r="I1569" s="178" t="s">
        <v>2986</v>
      </c>
      <c r="J1569" s="178" t="s">
        <v>2986</v>
      </c>
      <c r="K1569" s="168">
        <v>0.9</v>
      </c>
      <c r="L1569" s="169">
        <v>1</v>
      </c>
      <c r="M1569" s="169">
        <v>1</v>
      </c>
      <c r="N1569" s="170">
        <v>0.944444444444444</v>
      </c>
      <c r="O1569" s="170">
        <v>0.996422182468694</v>
      </c>
      <c r="P1569" s="356">
        <v>0.9</v>
      </c>
      <c r="Q1569" s="357">
        <v>0.999077490774908</v>
      </c>
      <c r="R1569" s="169">
        <v>0.997470489038786</v>
      </c>
      <c r="S1569" s="169">
        <v>0.997200839748076</v>
      </c>
      <c r="T1569" s="169">
        <v>0.998022380860506</v>
      </c>
      <c r="U1569" s="356">
        <v>0.9</v>
      </c>
      <c r="V1569" s="169">
        <v>0.941881918819188</v>
      </c>
      <c r="W1569" s="169">
        <v>0.974704890387858</v>
      </c>
      <c r="X1569" s="169">
        <v>0.956613016095171</v>
      </c>
      <c r="Y1569" s="169">
        <v>0.961291722940382</v>
      </c>
      <c r="Z1569" s="356">
        <v>0.92</v>
      </c>
      <c r="AA1569" s="356" t="s">
        <v>40</v>
      </c>
      <c r="AB1569" s="356" t="s">
        <v>40</v>
      </c>
      <c r="AC1569" s="356" t="s">
        <v>40</v>
      </c>
      <c r="AD1569" s="356" t="s">
        <v>40</v>
      </c>
      <c r="AE1569" s="356">
        <v>0.92</v>
      </c>
      <c r="AF1569" s="169">
        <v>1</v>
      </c>
      <c r="AG1569" s="169">
        <v>1</v>
      </c>
      <c r="AH1569" s="169">
        <v>1</v>
      </c>
      <c r="AI1569" s="169">
        <v>0.966640806826998</v>
      </c>
      <c r="AJ1569" s="356">
        <v>0.92</v>
      </c>
      <c r="AK1569" s="169">
        <v>0.975092250922509</v>
      </c>
      <c r="AL1569" s="169">
        <v>0.98397976391231</v>
      </c>
      <c r="AM1569" s="169">
        <v>0.992302309307208</v>
      </c>
      <c r="AN1569" s="169">
        <v>0.984179046884044</v>
      </c>
      <c r="AO1569" s="168">
        <v>0.99</v>
      </c>
      <c r="AP1569" s="358">
        <v>1</v>
      </c>
      <c r="AQ1569" s="358">
        <v>1</v>
      </c>
      <c r="AR1569" s="358">
        <v>1</v>
      </c>
      <c r="AS1569" s="359">
        <v>1</v>
      </c>
      <c r="AT1569" s="364">
        <v>0.110069253262963</v>
      </c>
      <c r="AU1569" s="361">
        <v>0.166666666666667</v>
      </c>
      <c r="AV1569" s="362">
        <v>0</v>
      </c>
      <c r="AW1569" s="362">
        <v>0.0714285714285714</v>
      </c>
      <c r="AX1569" s="362">
        <v>0.0372285418821096</v>
      </c>
      <c r="AY1569" s="142"/>
      <c r="AZ1569" s="140"/>
    </row>
    <row r="1570" spans="1:52">
      <c r="A1570" s="138"/>
      <c r="B1570" s="142"/>
      <c r="C1570" s="172" t="s">
        <v>2706</v>
      </c>
      <c r="D1570" s="166" t="s">
        <v>26</v>
      </c>
      <c r="E1570" s="166" t="s">
        <v>2707</v>
      </c>
      <c r="F1570" s="167" t="s">
        <v>2987</v>
      </c>
      <c r="G1570" s="178" t="s">
        <v>2988</v>
      </c>
      <c r="H1570" s="178" t="s">
        <v>2988</v>
      </c>
      <c r="I1570" s="178" t="s">
        <v>2988</v>
      </c>
      <c r="J1570" s="178" t="s">
        <v>2988</v>
      </c>
      <c r="K1570" s="168">
        <v>0.9</v>
      </c>
      <c r="L1570" s="169">
        <v>0.75</v>
      </c>
      <c r="M1570" s="169">
        <v>0.625</v>
      </c>
      <c r="N1570" s="170">
        <v>0.888888888888889</v>
      </c>
      <c r="O1570" s="170">
        <v>0.8125</v>
      </c>
      <c r="P1570" s="356">
        <v>0.9</v>
      </c>
      <c r="Q1570" s="357">
        <v>1</v>
      </c>
      <c r="R1570" s="169">
        <v>0.995454545454545</v>
      </c>
      <c r="S1570" s="169">
        <v>0.987854251012146</v>
      </c>
      <c r="T1570" s="169">
        <v>0.9951560591382</v>
      </c>
      <c r="U1570" s="356">
        <v>0.9</v>
      </c>
      <c r="V1570" s="169">
        <v>0.806990881458967</v>
      </c>
      <c r="W1570" s="169">
        <v>0.792045454545454</v>
      </c>
      <c r="X1570" s="169">
        <v>0.767881241565452</v>
      </c>
      <c r="Y1570" s="169">
        <v>0.857293290088876</v>
      </c>
      <c r="Z1570" s="356">
        <v>0.92</v>
      </c>
      <c r="AA1570" s="356" t="s">
        <v>40</v>
      </c>
      <c r="AB1570" s="356" t="s">
        <v>40</v>
      </c>
      <c r="AC1570" s="356" t="s">
        <v>40</v>
      </c>
      <c r="AD1570" s="356" t="s">
        <v>40</v>
      </c>
      <c r="AE1570" s="356">
        <v>0.92</v>
      </c>
      <c r="AF1570" s="169">
        <v>0.0769230769230769</v>
      </c>
      <c r="AG1570" s="169">
        <v>0</v>
      </c>
      <c r="AH1570" s="169">
        <v>0.5</v>
      </c>
      <c r="AI1570" s="169">
        <v>0.0344827586206897</v>
      </c>
      <c r="AJ1570" s="356">
        <v>0.92</v>
      </c>
      <c r="AK1570" s="169">
        <v>0.844984802431611</v>
      </c>
      <c r="AL1570" s="169">
        <v>0.891032917139614</v>
      </c>
      <c r="AM1570" s="169">
        <v>0.882749326145553</v>
      </c>
      <c r="AN1570" s="169">
        <v>0.933540712093825</v>
      </c>
      <c r="AO1570" s="168">
        <v>0.99</v>
      </c>
      <c r="AP1570" s="358" t="s">
        <v>40</v>
      </c>
      <c r="AQ1570" s="358">
        <v>1</v>
      </c>
      <c r="AR1570" s="358" t="s">
        <v>40</v>
      </c>
      <c r="AS1570" s="359">
        <v>1</v>
      </c>
      <c r="AT1570" s="364">
        <v>0.110069253262963</v>
      </c>
      <c r="AU1570" s="361">
        <v>0.75</v>
      </c>
      <c r="AV1570" s="362">
        <v>0</v>
      </c>
      <c r="AW1570" s="362">
        <v>0.0555555555555556</v>
      </c>
      <c r="AX1570" s="362">
        <v>0.063973063973064</v>
      </c>
      <c r="AY1570" s="142"/>
      <c r="AZ1570" s="140"/>
    </row>
    <row r="1571" spans="1:52">
      <c r="A1571" s="138"/>
      <c r="B1571" s="142"/>
      <c r="C1571" s="172" t="s">
        <v>2706</v>
      </c>
      <c r="D1571" s="166" t="s">
        <v>26</v>
      </c>
      <c r="E1571" s="166" t="s">
        <v>2707</v>
      </c>
      <c r="F1571" s="167" t="s">
        <v>2989</v>
      </c>
      <c r="G1571" s="178" t="s">
        <v>2990</v>
      </c>
      <c r="H1571" s="178" t="s">
        <v>2990</v>
      </c>
      <c r="I1571" s="178" t="s">
        <v>2990</v>
      </c>
      <c r="J1571" s="178" t="s">
        <v>2990</v>
      </c>
      <c r="K1571" s="168">
        <v>0.9</v>
      </c>
      <c r="L1571" s="169">
        <v>1</v>
      </c>
      <c r="M1571" s="169">
        <v>0.952380952380952</v>
      </c>
      <c r="N1571" s="170">
        <v>1</v>
      </c>
      <c r="O1571" s="170">
        <v>0.979130434782609</v>
      </c>
      <c r="P1571" s="356">
        <v>0.9</v>
      </c>
      <c r="Q1571" s="357" t="s">
        <v>40</v>
      </c>
      <c r="R1571" s="169" t="s">
        <v>40</v>
      </c>
      <c r="S1571" s="169" t="s">
        <v>40</v>
      </c>
      <c r="T1571" s="169">
        <v>0</v>
      </c>
      <c r="U1571" s="356">
        <v>0.9</v>
      </c>
      <c r="V1571" s="169" t="s">
        <v>40</v>
      </c>
      <c r="W1571" s="169" t="s">
        <v>40</v>
      </c>
      <c r="X1571" s="169" t="s">
        <v>40</v>
      </c>
      <c r="Y1571" s="169">
        <v>0</v>
      </c>
      <c r="Z1571" s="356">
        <v>0.92</v>
      </c>
      <c r="AA1571" s="356" t="s">
        <v>40</v>
      </c>
      <c r="AB1571" s="356" t="s">
        <v>40</v>
      </c>
      <c r="AC1571" s="356" t="s">
        <v>40</v>
      </c>
      <c r="AD1571" s="356" t="s">
        <v>40</v>
      </c>
      <c r="AE1571" s="356">
        <v>0.92</v>
      </c>
      <c r="AF1571" s="169">
        <v>0.928571428571429</v>
      </c>
      <c r="AG1571" s="169">
        <v>0.0256410256410256</v>
      </c>
      <c r="AH1571" s="169">
        <v>0.121951219512195</v>
      </c>
      <c r="AI1571" s="169">
        <v>0.289340101522843</v>
      </c>
      <c r="AJ1571" s="356">
        <v>0.92</v>
      </c>
      <c r="AK1571" s="169">
        <v>0.946891191709845</v>
      </c>
      <c r="AL1571" s="169">
        <v>0.894736842105263</v>
      </c>
      <c r="AM1571" s="169">
        <v>0.960299625468165</v>
      </c>
      <c r="AN1571" s="169">
        <v>0.957214409009876</v>
      </c>
      <c r="AO1571" s="168">
        <v>0.99</v>
      </c>
      <c r="AP1571" s="358">
        <v>1</v>
      </c>
      <c r="AQ1571" s="358">
        <v>1</v>
      </c>
      <c r="AR1571" s="358">
        <v>1</v>
      </c>
      <c r="AS1571" s="359">
        <v>1</v>
      </c>
      <c r="AT1571" s="364">
        <v>0.110069253262963</v>
      </c>
      <c r="AU1571" s="361">
        <v>0.1</v>
      </c>
      <c r="AV1571" s="362">
        <v>0.0869565217391304</v>
      </c>
      <c r="AW1571" s="362">
        <v>0.0476190476190476</v>
      </c>
      <c r="AX1571" s="362">
        <v>0.0842541436464088</v>
      </c>
      <c r="AY1571" s="142"/>
      <c r="AZ1571" s="140"/>
    </row>
    <row r="1572" spans="1:52">
      <c r="A1572" s="138"/>
      <c r="B1572" s="142"/>
      <c r="C1572" s="172" t="s">
        <v>2706</v>
      </c>
      <c r="D1572" s="166" t="s">
        <v>26</v>
      </c>
      <c r="E1572" s="166" t="s">
        <v>2707</v>
      </c>
      <c r="F1572" s="167" t="s">
        <v>2991</v>
      </c>
      <c r="G1572" s="178" t="s">
        <v>2992</v>
      </c>
      <c r="H1572" s="178" t="s">
        <v>2992</v>
      </c>
      <c r="I1572" s="178" t="s">
        <v>2992</v>
      </c>
      <c r="J1572" s="178" t="s">
        <v>2992</v>
      </c>
      <c r="K1572" s="168">
        <v>0.9</v>
      </c>
      <c r="L1572" s="169">
        <v>1</v>
      </c>
      <c r="M1572" s="169">
        <v>1</v>
      </c>
      <c r="N1572" s="170">
        <v>1</v>
      </c>
      <c r="O1572" s="170">
        <v>0.995962314939435</v>
      </c>
      <c r="P1572" s="356">
        <v>0.9</v>
      </c>
      <c r="Q1572" s="357">
        <v>0.725474683544304</v>
      </c>
      <c r="R1572" s="169">
        <v>0.977005620848237</v>
      </c>
      <c r="S1572" s="169">
        <v>0.986486486486487</v>
      </c>
      <c r="T1572" s="169">
        <v>0.969566341926028</v>
      </c>
      <c r="U1572" s="356">
        <v>0.9</v>
      </c>
      <c r="V1572" s="169">
        <v>0.704905063291139</v>
      </c>
      <c r="W1572" s="169">
        <v>0.931527848748084</v>
      </c>
      <c r="X1572" s="169">
        <v>0.938063063063063</v>
      </c>
      <c r="Y1572" s="169">
        <v>0.935994482282955</v>
      </c>
      <c r="Z1572" s="356">
        <v>0.92</v>
      </c>
      <c r="AA1572" s="356" t="s">
        <v>40</v>
      </c>
      <c r="AB1572" s="356" t="s">
        <v>40</v>
      </c>
      <c r="AC1572" s="356" t="s">
        <v>40</v>
      </c>
      <c r="AD1572" s="356" t="s">
        <v>40</v>
      </c>
      <c r="AE1572" s="356">
        <v>0.92</v>
      </c>
      <c r="AF1572" s="169">
        <v>0</v>
      </c>
      <c r="AG1572" s="169">
        <v>0</v>
      </c>
      <c r="AH1572" s="169">
        <v>1</v>
      </c>
      <c r="AI1572" s="169">
        <v>0.848046309696093</v>
      </c>
      <c r="AJ1572" s="356">
        <v>0.92</v>
      </c>
      <c r="AK1572" s="169">
        <v>0.904799370574351</v>
      </c>
      <c r="AL1572" s="169">
        <v>0.942871587462083</v>
      </c>
      <c r="AM1572" s="169">
        <v>0.951396648044693</v>
      </c>
      <c r="AN1572" s="169">
        <v>0.96974127846969</v>
      </c>
      <c r="AO1572" s="168">
        <v>0.99</v>
      </c>
      <c r="AP1572" s="358">
        <v>1</v>
      </c>
      <c r="AQ1572" s="358">
        <v>1</v>
      </c>
      <c r="AR1572" s="358">
        <v>1</v>
      </c>
      <c r="AS1572" s="359">
        <v>1</v>
      </c>
      <c r="AT1572" s="364">
        <v>0.110069253262963</v>
      </c>
      <c r="AU1572" s="361">
        <v>0.0769230769230769</v>
      </c>
      <c r="AV1572" s="362">
        <v>0</v>
      </c>
      <c r="AW1572" s="362">
        <v>0</v>
      </c>
      <c r="AX1572" s="362">
        <v>0.0376470588235294</v>
      </c>
      <c r="AY1572" s="142"/>
      <c r="AZ1572" s="140"/>
    </row>
    <row r="1573" spans="1:52">
      <c r="A1573" s="138"/>
      <c r="B1573" s="142"/>
      <c r="C1573" s="172" t="s">
        <v>2706</v>
      </c>
      <c r="D1573" s="166" t="s">
        <v>26</v>
      </c>
      <c r="E1573" s="166" t="s">
        <v>2707</v>
      </c>
      <c r="F1573" s="167" t="s">
        <v>2993</v>
      </c>
      <c r="G1573" s="178" t="s">
        <v>2994</v>
      </c>
      <c r="H1573" s="178" t="s">
        <v>2994</v>
      </c>
      <c r="I1573" s="178" t="s">
        <v>2994</v>
      </c>
      <c r="J1573" s="178" t="s">
        <v>2994</v>
      </c>
      <c r="K1573" s="168">
        <v>0.9</v>
      </c>
      <c r="L1573" s="169">
        <v>0.964285714285714</v>
      </c>
      <c r="M1573" s="169">
        <v>1</v>
      </c>
      <c r="N1573" s="170">
        <v>0.961538461538462</v>
      </c>
      <c r="O1573" s="170">
        <v>0.978912319644839</v>
      </c>
      <c r="P1573" s="356">
        <v>0.9</v>
      </c>
      <c r="Q1573" s="357">
        <v>0.993614303959132</v>
      </c>
      <c r="R1573" s="169">
        <v>0.992682034394438</v>
      </c>
      <c r="S1573" s="169">
        <v>0.996381578947368</v>
      </c>
      <c r="T1573" s="169">
        <v>0.994005054339819</v>
      </c>
      <c r="U1573" s="356">
        <v>0.9</v>
      </c>
      <c r="V1573" s="169">
        <v>0.888250319284802</v>
      </c>
      <c r="W1573" s="169">
        <v>0.847054518843761</v>
      </c>
      <c r="X1573" s="169">
        <v>0.814802631578947</v>
      </c>
      <c r="Y1573" s="169">
        <v>0.912614317607461</v>
      </c>
      <c r="Z1573" s="356">
        <v>0.92</v>
      </c>
      <c r="AA1573" s="356" t="s">
        <v>40</v>
      </c>
      <c r="AB1573" s="356" t="s">
        <v>40</v>
      </c>
      <c r="AC1573" s="356" t="s">
        <v>40</v>
      </c>
      <c r="AD1573" s="356" t="s">
        <v>40</v>
      </c>
      <c r="AE1573" s="356">
        <v>0.92</v>
      </c>
      <c r="AF1573" s="169">
        <v>1</v>
      </c>
      <c r="AG1573" s="169">
        <v>0.743589743589744</v>
      </c>
      <c r="AH1573" s="169">
        <v>0.576923076923077</v>
      </c>
      <c r="AI1573" s="169">
        <v>0.588972431077694</v>
      </c>
      <c r="AJ1573" s="356">
        <v>0.92</v>
      </c>
      <c r="AK1573" s="169">
        <v>0.934865900383142</v>
      </c>
      <c r="AL1573" s="169">
        <v>0.942919868276619</v>
      </c>
      <c r="AM1573" s="169">
        <v>0.919736842105263</v>
      </c>
      <c r="AN1573" s="169">
        <v>0.971781824775331</v>
      </c>
      <c r="AO1573" s="168">
        <v>0.99</v>
      </c>
      <c r="AP1573" s="358">
        <v>1</v>
      </c>
      <c r="AQ1573" s="358">
        <v>1</v>
      </c>
      <c r="AR1573" s="358">
        <v>1</v>
      </c>
      <c r="AS1573" s="359">
        <v>1</v>
      </c>
      <c r="AT1573" s="364">
        <v>0.110069253262963</v>
      </c>
      <c r="AU1573" s="361">
        <v>0.105263157894737</v>
      </c>
      <c r="AV1573" s="362">
        <v>0</v>
      </c>
      <c r="AW1573" s="362">
        <v>0.04</v>
      </c>
      <c r="AX1573" s="362">
        <v>0.0569476082004556</v>
      </c>
      <c r="AY1573" s="142"/>
      <c r="AZ1573" s="140"/>
    </row>
    <row r="1574" spans="1:52">
      <c r="A1574" s="138"/>
      <c r="B1574" s="142"/>
      <c r="C1574" s="172" t="s">
        <v>2706</v>
      </c>
      <c r="D1574" s="166" t="s">
        <v>26</v>
      </c>
      <c r="E1574" s="166" t="s">
        <v>2707</v>
      </c>
      <c r="F1574" s="167" t="s">
        <v>2995</v>
      </c>
      <c r="G1574" s="178" t="s">
        <v>2996</v>
      </c>
      <c r="H1574" s="178" t="s">
        <v>2996</v>
      </c>
      <c r="I1574" s="178" t="s">
        <v>2996</v>
      </c>
      <c r="J1574" s="178" t="s">
        <v>2996</v>
      </c>
      <c r="K1574" s="168">
        <v>0.9</v>
      </c>
      <c r="L1574" s="169">
        <v>0.958333333333333</v>
      </c>
      <c r="M1574" s="169">
        <v>0.95</v>
      </c>
      <c r="N1574" s="170">
        <v>1</v>
      </c>
      <c r="O1574" s="170">
        <v>0.950226244343891</v>
      </c>
      <c r="P1574" s="356">
        <v>0.9</v>
      </c>
      <c r="Q1574" s="357">
        <v>0.752737752161383</v>
      </c>
      <c r="R1574" s="169">
        <v>0.799730276466622</v>
      </c>
      <c r="S1574" s="169">
        <v>0.862702702702703</v>
      </c>
      <c r="T1574" s="169">
        <v>0.868180721645932</v>
      </c>
      <c r="U1574" s="356">
        <v>0.9</v>
      </c>
      <c r="V1574" s="169">
        <v>0.681268011527377</v>
      </c>
      <c r="W1574" s="169">
        <v>0.684423465947404</v>
      </c>
      <c r="X1574" s="169">
        <v>0.787027027027027</v>
      </c>
      <c r="Y1574" s="169">
        <v>0.746441741048351</v>
      </c>
      <c r="Z1574" s="356">
        <v>0.92</v>
      </c>
      <c r="AA1574" s="356" t="s">
        <v>40</v>
      </c>
      <c r="AB1574" s="356" t="s">
        <v>40</v>
      </c>
      <c r="AC1574" s="356" t="s">
        <v>40</v>
      </c>
      <c r="AD1574" s="356" t="s">
        <v>40</v>
      </c>
      <c r="AE1574" s="356">
        <v>0.92</v>
      </c>
      <c r="AF1574" s="169">
        <v>1</v>
      </c>
      <c r="AG1574" s="169">
        <v>1</v>
      </c>
      <c r="AH1574" s="169">
        <v>1</v>
      </c>
      <c r="AI1574" s="169">
        <v>0.936626281453868</v>
      </c>
      <c r="AJ1574" s="356">
        <v>0.92</v>
      </c>
      <c r="AK1574" s="169">
        <v>0.794812680115274</v>
      </c>
      <c r="AL1574" s="169">
        <v>0.819285232636548</v>
      </c>
      <c r="AM1574" s="169">
        <v>0.869189189189189</v>
      </c>
      <c r="AN1574" s="169">
        <v>0.873711961953338</v>
      </c>
      <c r="AO1574" s="168">
        <v>0.99</v>
      </c>
      <c r="AP1574" s="358">
        <v>1</v>
      </c>
      <c r="AQ1574" s="358" t="s">
        <v>40</v>
      </c>
      <c r="AR1574" s="358">
        <v>1</v>
      </c>
      <c r="AS1574" s="359">
        <v>1</v>
      </c>
      <c r="AT1574" s="364">
        <v>0.110069253262963</v>
      </c>
      <c r="AU1574" s="361">
        <v>0.115384615384615</v>
      </c>
      <c r="AV1574" s="362">
        <v>0</v>
      </c>
      <c r="AW1574" s="362">
        <v>0.176470588235294</v>
      </c>
      <c r="AX1574" s="362">
        <v>0.0682773109243697</v>
      </c>
      <c r="AY1574" s="142"/>
      <c r="AZ1574" s="140"/>
    </row>
    <row r="1575" spans="1:52">
      <c r="A1575" s="138"/>
      <c r="B1575" s="142"/>
      <c r="C1575" s="172" t="s">
        <v>2706</v>
      </c>
      <c r="D1575" s="166" t="s">
        <v>26</v>
      </c>
      <c r="E1575" s="166" t="s">
        <v>2707</v>
      </c>
      <c r="F1575" s="167" t="s">
        <v>2997</v>
      </c>
      <c r="G1575" s="178" t="s">
        <v>2998</v>
      </c>
      <c r="H1575" s="178" t="s">
        <v>2998</v>
      </c>
      <c r="I1575" s="178" t="s">
        <v>2998</v>
      </c>
      <c r="J1575" s="178" t="s">
        <v>2998</v>
      </c>
      <c r="K1575" s="168">
        <v>0.9</v>
      </c>
      <c r="L1575" s="169">
        <v>0.853658536585366</v>
      </c>
      <c r="M1575" s="169">
        <v>0.897435897435897</v>
      </c>
      <c r="N1575" s="170">
        <v>0.897435897435897</v>
      </c>
      <c r="O1575" s="170">
        <v>0.896302975653742</v>
      </c>
      <c r="P1575" s="356">
        <v>0.9</v>
      </c>
      <c r="Q1575" s="357" t="s">
        <v>40</v>
      </c>
      <c r="R1575" s="169">
        <v>0</v>
      </c>
      <c r="S1575" s="169" t="s">
        <v>40</v>
      </c>
      <c r="T1575" s="169">
        <v>0.1</v>
      </c>
      <c r="U1575" s="356">
        <v>0.9</v>
      </c>
      <c r="V1575" s="169" t="s">
        <v>40</v>
      </c>
      <c r="W1575" s="169">
        <v>1</v>
      </c>
      <c r="X1575" s="169" t="s">
        <v>40</v>
      </c>
      <c r="Y1575" s="169">
        <v>0.6</v>
      </c>
      <c r="Z1575" s="356">
        <v>0.92</v>
      </c>
      <c r="AA1575" s="356" t="s">
        <v>40</v>
      </c>
      <c r="AB1575" s="356" t="s">
        <v>40</v>
      </c>
      <c r="AC1575" s="356" t="s">
        <v>40</v>
      </c>
      <c r="AD1575" s="356">
        <v>0.5</v>
      </c>
      <c r="AE1575" s="356">
        <v>0.92</v>
      </c>
      <c r="AF1575" s="169">
        <v>0</v>
      </c>
      <c r="AG1575" s="169">
        <v>0</v>
      </c>
      <c r="AH1575" s="169">
        <v>1</v>
      </c>
      <c r="AI1575" s="169">
        <v>0.519434628975265</v>
      </c>
      <c r="AJ1575" s="356">
        <v>0.92</v>
      </c>
      <c r="AK1575" s="169">
        <v>0.861730260672459</v>
      </c>
      <c r="AL1575" s="169">
        <v>0.853358208955224</v>
      </c>
      <c r="AM1575" s="169">
        <v>0.884948453608247</v>
      </c>
      <c r="AN1575" s="169">
        <v>0.909489071264749</v>
      </c>
      <c r="AO1575" s="168">
        <v>0.99</v>
      </c>
      <c r="AP1575" s="358" t="s">
        <v>40</v>
      </c>
      <c r="AQ1575" s="358" t="s">
        <v>40</v>
      </c>
      <c r="AR1575" s="358" t="s">
        <v>40</v>
      </c>
      <c r="AS1575" s="359">
        <v>1</v>
      </c>
      <c r="AT1575" s="364">
        <v>0.110069253262963</v>
      </c>
      <c r="AU1575" s="361">
        <v>0.333333333333333</v>
      </c>
      <c r="AV1575" s="362">
        <v>0.1875</v>
      </c>
      <c r="AW1575" s="362">
        <v>0</v>
      </c>
      <c r="AX1575" s="362">
        <v>0.0725388601036269</v>
      </c>
      <c r="AY1575" s="142"/>
      <c r="AZ1575" s="140"/>
    </row>
    <row r="1576" spans="1:52">
      <c r="A1576" s="138"/>
      <c r="B1576" s="142"/>
      <c r="C1576" s="172" t="s">
        <v>2706</v>
      </c>
      <c r="D1576" s="166" t="s">
        <v>26</v>
      </c>
      <c r="E1576" s="166" t="s">
        <v>2707</v>
      </c>
      <c r="F1576" s="167" t="s">
        <v>2999</v>
      </c>
      <c r="G1576" s="178" t="s">
        <v>3000</v>
      </c>
      <c r="H1576" s="178" t="s">
        <v>3000</v>
      </c>
      <c r="I1576" s="178" t="s">
        <v>3000</v>
      </c>
      <c r="J1576" s="178" t="s">
        <v>3000</v>
      </c>
      <c r="K1576" s="168">
        <v>0.9</v>
      </c>
      <c r="L1576" s="169">
        <v>1</v>
      </c>
      <c r="M1576" s="169">
        <v>1</v>
      </c>
      <c r="N1576" s="170">
        <v>1</v>
      </c>
      <c r="O1576" s="170">
        <v>0.987775061124694</v>
      </c>
      <c r="P1576" s="356">
        <v>0.9</v>
      </c>
      <c r="Q1576" s="357">
        <v>0.998904109589041</v>
      </c>
      <c r="R1576" s="169">
        <v>0.857142857142857</v>
      </c>
      <c r="S1576" s="169">
        <v>1</v>
      </c>
      <c r="T1576" s="169">
        <v>0.994598436389481</v>
      </c>
      <c r="U1576" s="356">
        <v>0.9</v>
      </c>
      <c r="V1576" s="169">
        <v>0.989041095890411</v>
      </c>
      <c r="W1576" s="169">
        <v>1</v>
      </c>
      <c r="X1576" s="169">
        <v>0.983654407472271</v>
      </c>
      <c r="Y1576" s="169">
        <v>0.981698649609097</v>
      </c>
      <c r="Z1576" s="356">
        <v>0.92</v>
      </c>
      <c r="AA1576" s="356" t="s">
        <v>40</v>
      </c>
      <c r="AB1576" s="356" t="s">
        <v>40</v>
      </c>
      <c r="AC1576" s="356" t="s">
        <v>40</v>
      </c>
      <c r="AD1576" s="356" t="s">
        <v>40</v>
      </c>
      <c r="AE1576" s="356">
        <v>0.92</v>
      </c>
      <c r="AF1576" s="169">
        <v>0</v>
      </c>
      <c r="AG1576" s="169">
        <v>0</v>
      </c>
      <c r="AH1576" s="169">
        <v>0.25</v>
      </c>
      <c r="AI1576" s="169">
        <v>0.0588235294117647</v>
      </c>
      <c r="AJ1576" s="356">
        <v>0.92</v>
      </c>
      <c r="AK1576" s="169">
        <v>0.991785323110624</v>
      </c>
      <c r="AL1576" s="169">
        <v>0.875</v>
      </c>
      <c r="AM1576" s="169">
        <v>0.991243432574431</v>
      </c>
      <c r="AN1576" s="169">
        <v>0.988386959301087</v>
      </c>
      <c r="AO1576" s="168">
        <v>0.99</v>
      </c>
      <c r="AP1576" s="358">
        <v>1</v>
      </c>
      <c r="AQ1576" s="358" t="s">
        <v>40</v>
      </c>
      <c r="AR1576" s="358" t="s">
        <v>40</v>
      </c>
      <c r="AS1576" s="359">
        <v>1</v>
      </c>
      <c r="AT1576" s="364">
        <v>0.110069253262963</v>
      </c>
      <c r="AU1576" s="361">
        <v>0</v>
      </c>
      <c r="AV1576" s="362">
        <v>0</v>
      </c>
      <c r="AW1576" s="362">
        <v>0.0909090909090909</v>
      </c>
      <c r="AX1576" s="362">
        <v>0.0628415300546448</v>
      </c>
      <c r="AY1576" s="142"/>
      <c r="AZ1576" s="140"/>
    </row>
    <row r="1577" spans="1:52">
      <c r="A1577" s="138"/>
      <c r="B1577" s="142"/>
      <c r="C1577" s="172" t="s">
        <v>2706</v>
      </c>
      <c r="D1577" s="166" t="s">
        <v>26</v>
      </c>
      <c r="E1577" s="166" t="s">
        <v>2707</v>
      </c>
      <c r="F1577" s="167" t="s">
        <v>3001</v>
      </c>
      <c r="G1577" s="178" t="s">
        <v>3002</v>
      </c>
      <c r="H1577" s="178" t="s">
        <v>3002</v>
      </c>
      <c r="I1577" s="178" t="s">
        <v>3002</v>
      </c>
      <c r="J1577" s="178" t="s">
        <v>3002</v>
      </c>
      <c r="K1577" s="168">
        <v>0.9</v>
      </c>
      <c r="L1577" s="169">
        <v>1</v>
      </c>
      <c r="M1577" s="169">
        <v>0.918918918918919</v>
      </c>
      <c r="N1577" s="170">
        <v>0.975</v>
      </c>
      <c r="O1577" s="170">
        <v>0.952042628774423</v>
      </c>
      <c r="P1577" s="356">
        <v>0.9</v>
      </c>
      <c r="Q1577" s="357">
        <v>0.992502883506344</v>
      </c>
      <c r="R1577" s="169">
        <v>0.994781960491987</v>
      </c>
      <c r="S1577" s="169">
        <v>0.991009681881051</v>
      </c>
      <c r="T1577" s="169">
        <v>0.994344159582755</v>
      </c>
      <c r="U1577" s="356">
        <v>0.9</v>
      </c>
      <c r="V1577" s="169">
        <v>0.941753171856978</v>
      </c>
      <c r="W1577" s="169">
        <v>0.961982855013045</v>
      </c>
      <c r="X1577" s="169">
        <v>0.959889349930844</v>
      </c>
      <c r="Y1577" s="169">
        <v>0.954933902304106</v>
      </c>
      <c r="Z1577" s="356">
        <v>0.92</v>
      </c>
      <c r="AA1577" s="356" t="s">
        <v>40</v>
      </c>
      <c r="AB1577" s="356" t="s">
        <v>40</v>
      </c>
      <c r="AC1577" s="356" t="s">
        <v>40</v>
      </c>
      <c r="AD1577" s="356" t="s">
        <v>40</v>
      </c>
      <c r="AE1577" s="356">
        <v>0.92</v>
      </c>
      <c r="AF1577" s="169">
        <v>0.914893617021277</v>
      </c>
      <c r="AG1577" s="169">
        <v>0.96</v>
      </c>
      <c r="AH1577" s="169">
        <v>0.970588235294118</v>
      </c>
      <c r="AI1577" s="169">
        <v>0.969860896445131</v>
      </c>
      <c r="AJ1577" s="356">
        <v>0.92</v>
      </c>
      <c r="AK1577" s="169">
        <v>0.965974625144175</v>
      </c>
      <c r="AL1577" s="169">
        <v>0.972791651136787</v>
      </c>
      <c r="AM1577" s="169">
        <v>0.981673582295989</v>
      </c>
      <c r="AN1577" s="169">
        <v>0.9833937300324</v>
      </c>
      <c r="AO1577" s="168">
        <v>0.99</v>
      </c>
      <c r="AP1577" s="358">
        <v>1</v>
      </c>
      <c r="AQ1577" s="358">
        <v>1</v>
      </c>
      <c r="AR1577" s="358">
        <v>1</v>
      </c>
      <c r="AS1577" s="359">
        <v>1</v>
      </c>
      <c r="AT1577" s="364">
        <v>0.110069253262963</v>
      </c>
      <c r="AU1577" s="361">
        <v>0.0526315789473684</v>
      </c>
      <c r="AV1577" s="362">
        <v>0</v>
      </c>
      <c r="AW1577" s="362">
        <v>0</v>
      </c>
      <c r="AX1577" s="362">
        <v>0.0497835497835498</v>
      </c>
      <c r="AY1577" s="142"/>
      <c r="AZ1577" s="140"/>
    </row>
    <row r="1578" spans="1:52">
      <c r="A1578" s="138"/>
      <c r="B1578" s="142"/>
      <c r="C1578" s="172" t="s">
        <v>2706</v>
      </c>
      <c r="D1578" s="166" t="s">
        <v>26</v>
      </c>
      <c r="E1578" s="166" t="s">
        <v>2707</v>
      </c>
      <c r="F1578" s="167" t="s">
        <v>3003</v>
      </c>
      <c r="G1578" s="178" t="s">
        <v>3004</v>
      </c>
      <c r="H1578" s="178" t="s">
        <v>3004</v>
      </c>
      <c r="I1578" s="178" t="s">
        <v>3004</v>
      </c>
      <c r="J1578" s="178" t="s">
        <v>3004</v>
      </c>
      <c r="K1578" s="168">
        <v>0.9</v>
      </c>
      <c r="L1578" s="169">
        <v>0.846153846153846</v>
      </c>
      <c r="M1578" s="169">
        <v>0.833333333333333</v>
      </c>
      <c r="N1578" s="170">
        <v>0.833333333333333</v>
      </c>
      <c r="O1578" s="170">
        <v>0.76</v>
      </c>
      <c r="P1578" s="356">
        <v>0.9</v>
      </c>
      <c r="Q1578" s="357" t="s">
        <v>40</v>
      </c>
      <c r="R1578" s="169">
        <v>0</v>
      </c>
      <c r="S1578" s="169">
        <v>0</v>
      </c>
      <c r="T1578" s="169">
        <v>0</v>
      </c>
      <c r="U1578" s="356">
        <v>0.9</v>
      </c>
      <c r="V1578" s="169" t="s">
        <v>40</v>
      </c>
      <c r="W1578" s="169">
        <v>0.5</v>
      </c>
      <c r="X1578" s="169">
        <v>0</v>
      </c>
      <c r="Y1578" s="169">
        <v>0.333333333333333</v>
      </c>
      <c r="Z1578" s="356">
        <v>0.92</v>
      </c>
      <c r="AA1578" s="356" t="s">
        <v>40</v>
      </c>
      <c r="AB1578" s="356" t="s">
        <v>40</v>
      </c>
      <c r="AC1578" s="356" t="s">
        <v>40</v>
      </c>
      <c r="AD1578" s="356" t="s">
        <v>40</v>
      </c>
      <c r="AE1578" s="356">
        <v>0.92</v>
      </c>
      <c r="AF1578" s="169">
        <v>0.1</v>
      </c>
      <c r="AG1578" s="169">
        <v>0</v>
      </c>
      <c r="AH1578" s="169">
        <v>0</v>
      </c>
      <c r="AI1578" s="169">
        <v>0.107142857142857</v>
      </c>
      <c r="AJ1578" s="356">
        <v>0.92</v>
      </c>
      <c r="AK1578" s="169">
        <v>0.635926222935044</v>
      </c>
      <c r="AL1578" s="169">
        <v>0.567961165048544</v>
      </c>
      <c r="AM1578" s="169">
        <v>0.738354037267081</v>
      </c>
      <c r="AN1578" s="169">
        <v>0.719482386772106</v>
      </c>
      <c r="AO1578" s="168">
        <v>0.99</v>
      </c>
      <c r="AP1578" s="358" t="s">
        <v>40</v>
      </c>
      <c r="AQ1578" s="358" t="s">
        <v>40</v>
      </c>
      <c r="AR1578" s="358" t="s">
        <v>40</v>
      </c>
      <c r="AS1578" s="359" t="s">
        <v>40</v>
      </c>
      <c r="AT1578" s="364">
        <v>0.110069253262963</v>
      </c>
      <c r="AU1578" s="361">
        <v>0.111111111111111</v>
      </c>
      <c r="AV1578" s="362">
        <v>0.0588235294117647</v>
      </c>
      <c r="AW1578" s="362">
        <v>0.181818181818182</v>
      </c>
      <c r="AX1578" s="362">
        <v>0.0808314087759815</v>
      </c>
      <c r="AY1578" s="142"/>
      <c r="AZ1578" s="140"/>
    </row>
    <row r="1579" spans="1:52">
      <c r="A1579" s="138"/>
      <c r="B1579" s="142"/>
      <c r="C1579" s="172" t="s">
        <v>2706</v>
      </c>
      <c r="D1579" s="166" t="s">
        <v>26</v>
      </c>
      <c r="E1579" s="166" t="s">
        <v>2707</v>
      </c>
      <c r="F1579" s="167" t="s">
        <v>3005</v>
      </c>
      <c r="G1579" s="178" t="s">
        <v>3006</v>
      </c>
      <c r="H1579" s="178" t="s">
        <v>3006</v>
      </c>
      <c r="I1579" s="178" t="s">
        <v>3006</v>
      </c>
      <c r="J1579" s="178" t="s">
        <v>3006</v>
      </c>
      <c r="K1579" s="168">
        <v>0.9</v>
      </c>
      <c r="L1579" s="169">
        <v>0.642857142857143</v>
      </c>
      <c r="M1579" s="169">
        <v>0.857142857142857</v>
      </c>
      <c r="N1579" s="170">
        <v>0.75</v>
      </c>
      <c r="O1579" s="170">
        <v>0.74859287054409</v>
      </c>
      <c r="P1579" s="356">
        <v>0.9</v>
      </c>
      <c r="Q1579" s="357" t="s">
        <v>40</v>
      </c>
      <c r="R1579" s="169" t="s">
        <v>40</v>
      </c>
      <c r="S1579" s="169" t="s">
        <v>40</v>
      </c>
      <c r="T1579" s="169">
        <v>0.5</v>
      </c>
      <c r="U1579" s="356">
        <v>0.9</v>
      </c>
      <c r="V1579" s="169" t="s">
        <v>40</v>
      </c>
      <c r="W1579" s="169" t="s">
        <v>40</v>
      </c>
      <c r="X1579" s="169" t="s">
        <v>40</v>
      </c>
      <c r="Y1579" s="169">
        <v>1</v>
      </c>
      <c r="Z1579" s="356">
        <v>0.92</v>
      </c>
      <c r="AA1579" s="356" t="s">
        <v>40</v>
      </c>
      <c r="AB1579" s="356" t="s">
        <v>40</v>
      </c>
      <c r="AC1579" s="356" t="s">
        <v>40</v>
      </c>
      <c r="AD1579" s="356" t="s">
        <v>40</v>
      </c>
      <c r="AE1579" s="356">
        <v>0.92</v>
      </c>
      <c r="AF1579" s="169" t="s">
        <v>40</v>
      </c>
      <c r="AG1579" s="169">
        <v>0</v>
      </c>
      <c r="AH1579" s="169">
        <v>0</v>
      </c>
      <c r="AI1579" s="169">
        <v>0.096551724137931</v>
      </c>
      <c r="AJ1579" s="356">
        <v>0.92</v>
      </c>
      <c r="AK1579" s="169">
        <v>0.923460898502496</v>
      </c>
      <c r="AL1579" s="169">
        <v>0.92842395044735</v>
      </c>
      <c r="AM1579" s="169">
        <v>0.91699604743083</v>
      </c>
      <c r="AN1579" s="169">
        <v>0.939530962599632</v>
      </c>
      <c r="AO1579" s="168">
        <v>0.99</v>
      </c>
      <c r="AP1579" s="358" t="s">
        <v>40</v>
      </c>
      <c r="AQ1579" s="358" t="s">
        <v>40</v>
      </c>
      <c r="AR1579" s="358" t="s">
        <v>40</v>
      </c>
      <c r="AS1579" s="359">
        <v>1</v>
      </c>
      <c r="AT1579" s="364">
        <v>0.110069253262963</v>
      </c>
      <c r="AU1579" s="361">
        <v>0.277777777777778</v>
      </c>
      <c r="AV1579" s="362">
        <v>0.0526315789473684</v>
      </c>
      <c r="AW1579" s="362">
        <v>0</v>
      </c>
      <c r="AX1579" s="362">
        <v>0.0702247191011236</v>
      </c>
      <c r="AY1579" s="142"/>
      <c r="AZ1579" s="140"/>
    </row>
    <row r="1580" spans="1:52">
      <c r="A1580" s="138"/>
      <c r="B1580" s="142"/>
      <c r="C1580" s="172" t="s">
        <v>2706</v>
      </c>
      <c r="D1580" s="166" t="s">
        <v>26</v>
      </c>
      <c r="E1580" s="166" t="s">
        <v>2707</v>
      </c>
      <c r="F1580" s="167" t="s">
        <v>3007</v>
      </c>
      <c r="G1580" s="178" t="s">
        <v>3008</v>
      </c>
      <c r="H1580" s="178" t="s">
        <v>3008</v>
      </c>
      <c r="I1580" s="178" t="s">
        <v>3008</v>
      </c>
      <c r="J1580" s="178" t="s">
        <v>3008</v>
      </c>
      <c r="K1580" s="168">
        <v>0.9</v>
      </c>
      <c r="L1580" s="169">
        <v>0.5</v>
      </c>
      <c r="M1580" s="169">
        <v>0</v>
      </c>
      <c r="N1580" s="170">
        <v>0.416666666666667</v>
      </c>
      <c r="O1580" s="170">
        <v>0.470790378006873</v>
      </c>
      <c r="P1580" s="356">
        <v>0.9</v>
      </c>
      <c r="Q1580" s="357">
        <v>1</v>
      </c>
      <c r="R1580" s="169" t="s">
        <v>40</v>
      </c>
      <c r="S1580" s="169" t="s">
        <v>40</v>
      </c>
      <c r="T1580" s="169">
        <v>0.5</v>
      </c>
      <c r="U1580" s="356">
        <v>0.9</v>
      </c>
      <c r="V1580" s="169">
        <v>1</v>
      </c>
      <c r="W1580" s="169" t="s">
        <v>40</v>
      </c>
      <c r="X1580" s="169" t="s">
        <v>40</v>
      </c>
      <c r="Y1580" s="169">
        <v>0.5</v>
      </c>
      <c r="Z1580" s="356">
        <v>0.92</v>
      </c>
      <c r="AA1580" s="356" t="s">
        <v>40</v>
      </c>
      <c r="AB1580" s="356" t="s">
        <v>40</v>
      </c>
      <c r="AC1580" s="356" t="s">
        <v>40</v>
      </c>
      <c r="AD1580" s="356" t="s">
        <v>40</v>
      </c>
      <c r="AE1580" s="356">
        <v>0.92</v>
      </c>
      <c r="AF1580" s="169">
        <v>0</v>
      </c>
      <c r="AG1580" s="169">
        <v>0</v>
      </c>
      <c r="AH1580" s="169">
        <v>0</v>
      </c>
      <c r="AI1580" s="169">
        <v>0.122302158273381</v>
      </c>
      <c r="AJ1580" s="356">
        <v>0.92</v>
      </c>
      <c r="AK1580" s="169">
        <v>0.701570680628272</v>
      </c>
      <c r="AL1580" s="169">
        <v>0.795092024539877</v>
      </c>
      <c r="AM1580" s="169">
        <v>0.937605396290051</v>
      </c>
      <c r="AN1580" s="169">
        <v>0.907571772956388</v>
      </c>
      <c r="AO1580" s="168">
        <v>0.99</v>
      </c>
      <c r="AP1580" s="358">
        <v>1</v>
      </c>
      <c r="AQ1580" s="358" t="s">
        <v>40</v>
      </c>
      <c r="AR1580" s="358" t="s">
        <v>40</v>
      </c>
      <c r="AS1580" s="359">
        <v>1</v>
      </c>
      <c r="AT1580" s="364">
        <v>0.110069253262963</v>
      </c>
      <c r="AU1580" s="361">
        <v>0</v>
      </c>
      <c r="AV1580" s="362">
        <v>0</v>
      </c>
      <c r="AW1580" s="362">
        <v>0.25</v>
      </c>
      <c r="AX1580" s="362">
        <v>0.0876288659793814</v>
      </c>
      <c r="AY1580" s="142"/>
      <c r="AZ1580" s="140"/>
    </row>
    <row r="1581" spans="1:52">
      <c r="A1581" s="138"/>
      <c r="B1581" s="142"/>
      <c r="C1581" s="172" t="s">
        <v>2706</v>
      </c>
      <c r="D1581" s="166" t="s">
        <v>26</v>
      </c>
      <c r="E1581" s="166" t="s">
        <v>2707</v>
      </c>
      <c r="F1581" s="167" t="s">
        <v>3009</v>
      </c>
      <c r="G1581" s="178" t="s">
        <v>3010</v>
      </c>
      <c r="H1581" s="178" t="s">
        <v>3010</v>
      </c>
      <c r="I1581" s="178" t="s">
        <v>3010</v>
      </c>
      <c r="J1581" s="178" t="s">
        <v>3010</v>
      </c>
      <c r="K1581" s="168">
        <v>0.9</v>
      </c>
      <c r="L1581" s="169">
        <v>0.928571428571429</v>
      </c>
      <c r="M1581" s="169">
        <v>1</v>
      </c>
      <c r="N1581" s="170">
        <v>0.916666666666667</v>
      </c>
      <c r="O1581" s="170">
        <v>0.889400921658986</v>
      </c>
      <c r="P1581" s="356">
        <v>0.9</v>
      </c>
      <c r="Q1581" s="357" t="s">
        <v>40</v>
      </c>
      <c r="R1581" s="169" t="s">
        <v>40</v>
      </c>
      <c r="S1581" s="169" t="s">
        <v>40</v>
      </c>
      <c r="T1581" s="169">
        <v>0</v>
      </c>
      <c r="U1581" s="356">
        <v>0.9</v>
      </c>
      <c r="V1581" s="169" t="s">
        <v>40</v>
      </c>
      <c r="W1581" s="169" t="s">
        <v>40</v>
      </c>
      <c r="X1581" s="169" t="s">
        <v>40</v>
      </c>
      <c r="Y1581" s="169">
        <v>1</v>
      </c>
      <c r="Z1581" s="356">
        <v>0.92</v>
      </c>
      <c r="AA1581" s="356" t="s">
        <v>40</v>
      </c>
      <c r="AB1581" s="356" t="s">
        <v>40</v>
      </c>
      <c r="AC1581" s="356" t="s">
        <v>40</v>
      </c>
      <c r="AD1581" s="356">
        <v>1</v>
      </c>
      <c r="AE1581" s="356">
        <v>0.92</v>
      </c>
      <c r="AF1581" s="169">
        <v>0</v>
      </c>
      <c r="AG1581" s="169">
        <v>0.833333333333333</v>
      </c>
      <c r="AH1581" s="169">
        <v>1</v>
      </c>
      <c r="AI1581" s="169">
        <v>0.617021276595745</v>
      </c>
      <c r="AJ1581" s="356">
        <v>0.92</v>
      </c>
      <c r="AK1581" s="169">
        <v>0.894684052156469</v>
      </c>
      <c r="AL1581" s="169">
        <v>0.929542645241038</v>
      </c>
      <c r="AM1581" s="169">
        <v>0.936991869918699</v>
      </c>
      <c r="AN1581" s="169">
        <v>0.943764387766288</v>
      </c>
      <c r="AO1581" s="168">
        <v>0.99</v>
      </c>
      <c r="AP1581" s="358" t="s">
        <v>40</v>
      </c>
      <c r="AQ1581" s="358" t="s">
        <v>40</v>
      </c>
      <c r="AR1581" s="358" t="s">
        <v>40</v>
      </c>
      <c r="AS1581" s="359">
        <v>1</v>
      </c>
      <c r="AT1581" s="364">
        <v>0.110069253262963</v>
      </c>
      <c r="AU1581" s="361">
        <v>0.157894736842105</v>
      </c>
      <c r="AV1581" s="362">
        <v>0.173913043478261</v>
      </c>
      <c r="AW1581" s="362">
        <v>0.117647058823529</v>
      </c>
      <c r="AX1581" s="362">
        <v>0.0767790262172285</v>
      </c>
      <c r="AY1581" s="142"/>
      <c r="AZ1581" s="140"/>
    </row>
    <row r="1582" spans="1:52">
      <c r="A1582" s="138"/>
      <c r="B1582" s="142"/>
      <c r="C1582" s="172" t="s">
        <v>2706</v>
      </c>
      <c r="D1582" s="166" t="s">
        <v>26</v>
      </c>
      <c r="E1582" s="166" t="s">
        <v>2707</v>
      </c>
      <c r="F1582" s="167" t="s">
        <v>3011</v>
      </c>
      <c r="G1582" s="178" t="s">
        <v>3012</v>
      </c>
      <c r="H1582" s="178" t="s">
        <v>3012</v>
      </c>
      <c r="I1582" s="178" t="s">
        <v>3012</v>
      </c>
      <c r="J1582" s="178" t="s">
        <v>3012</v>
      </c>
      <c r="K1582" s="168">
        <v>0.9</v>
      </c>
      <c r="L1582" s="169">
        <v>0.777777777777778</v>
      </c>
      <c r="M1582" s="169">
        <v>0.875</v>
      </c>
      <c r="N1582" s="170">
        <v>0.888888888888889</v>
      </c>
      <c r="O1582" s="170">
        <v>0.808193668528864</v>
      </c>
      <c r="P1582" s="356">
        <v>0.9</v>
      </c>
      <c r="Q1582" s="357" t="s">
        <v>40</v>
      </c>
      <c r="R1582" s="169" t="s">
        <v>40</v>
      </c>
      <c r="S1582" s="169" t="s">
        <v>40</v>
      </c>
      <c r="T1582" s="169">
        <v>0.75</v>
      </c>
      <c r="U1582" s="356">
        <v>0.9</v>
      </c>
      <c r="V1582" s="169" t="s">
        <v>40</v>
      </c>
      <c r="W1582" s="169" t="s">
        <v>40</v>
      </c>
      <c r="X1582" s="169" t="s">
        <v>40</v>
      </c>
      <c r="Y1582" s="169">
        <v>0.75</v>
      </c>
      <c r="Z1582" s="356">
        <v>0.92</v>
      </c>
      <c r="AA1582" s="356" t="s">
        <v>40</v>
      </c>
      <c r="AB1582" s="356" t="s">
        <v>40</v>
      </c>
      <c r="AC1582" s="356" t="s">
        <v>40</v>
      </c>
      <c r="AD1582" s="356" t="s">
        <v>40</v>
      </c>
      <c r="AE1582" s="356">
        <v>0.92</v>
      </c>
      <c r="AF1582" s="169">
        <v>0</v>
      </c>
      <c r="AG1582" s="169">
        <v>0.555555555555556</v>
      </c>
      <c r="AH1582" s="169">
        <v>0</v>
      </c>
      <c r="AI1582" s="169">
        <v>0.135135135135135</v>
      </c>
      <c r="AJ1582" s="356">
        <v>0.92</v>
      </c>
      <c r="AK1582" s="169">
        <v>0.960077269800386</v>
      </c>
      <c r="AL1582" s="169">
        <v>0.973270440251572</v>
      </c>
      <c r="AM1582" s="169">
        <v>0.990521327014218</v>
      </c>
      <c r="AN1582" s="169">
        <v>0.984244556196894</v>
      </c>
      <c r="AO1582" s="168">
        <v>0.99</v>
      </c>
      <c r="AP1582" s="358" t="s">
        <v>40</v>
      </c>
      <c r="AQ1582" s="358">
        <v>1</v>
      </c>
      <c r="AR1582" s="358" t="s">
        <v>40</v>
      </c>
      <c r="AS1582" s="359">
        <v>1</v>
      </c>
      <c r="AT1582" s="364">
        <v>0.110069253262963</v>
      </c>
      <c r="AU1582" s="361">
        <v>0.0833333333333333</v>
      </c>
      <c r="AV1582" s="362">
        <v>0.0833333333333333</v>
      </c>
      <c r="AW1582" s="362">
        <v>0</v>
      </c>
      <c r="AX1582" s="362">
        <v>0.0724346076458753</v>
      </c>
      <c r="AY1582" s="142"/>
      <c r="AZ1582" s="140"/>
    </row>
    <row r="1583" spans="1:52">
      <c r="A1583" s="138"/>
      <c r="B1583" s="142"/>
      <c r="C1583" s="172" t="s">
        <v>2706</v>
      </c>
      <c r="D1583" s="166" t="s">
        <v>26</v>
      </c>
      <c r="E1583" s="166" t="s">
        <v>2707</v>
      </c>
      <c r="F1583" s="167" t="s">
        <v>3013</v>
      </c>
      <c r="G1583" s="178" t="s">
        <v>3014</v>
      </c>
      <c r="H1583" s="178" t="s">
        <v>3014</v>
      </c>
      <c r="I1583" s="178" t="s">
        <v>3014</v>
      </c>
      <c r="J1583" s="178" t="s">
        <v>3014</v>
      </c>
      <c r="K1583" s="168">
        <v>0.9</v>
      </c>
      <c r="L1583" s="169">
        <v>1</v>
      </c>
      <c r="M1583" s="169">
        <v>1</v>
      </c>
      <c r="N1583" s="170">
        <v>1</v>
      </c>
      <c r="O1583" s="170">
        <v>0.986998916576381</v>
      </c>
      <c r="P1583" s="356">
        <v>0.9</v>
      </c>
      <c r="Q1583" s="357">
        <v>0.997307485191169</v>
      </c>
      <c r="R1583" s="169">
        <v>1</v>
      </c>
      <c r="S1583" s="169">
        <v>0.987019007881317</v>
      </c>
      <c r="T1583" s="169">
        <v>0.984575420470222</v>
      </c>
      <c r="U1583" s="356">
        <v>0.9</v>
      </c>
      <c r="V1583" s="169">
        <v>0.757135164243403</v>
      </c>
      <c r="W1583" s="169">
        <v>0.866955892986262</v>
      </c>
      <c r="X1583" s="169">
        <v>0.726008344923505</v>
      </c>
      <c r="Y1583" s="169">
        <v>0.707153130411811</v>
      </c>
      <c r="Z1583" s="356">
        <v>0.92</v>
      </c>
      <c r="AA1583" s="356" t="s">
        <v>40</v>
      </c>
      <c r="AB1583" s="356" t="s">
        <v>40</v>
      </c>
      <c r="AC1583" s="356" t="s">
        <v>40</v>
      </c>
      <c r="AD1583" s="356" t="s">
        <v>40</v>
      </c>
      <c r="AE1583" s="356">
        <v>0.92</v>
      </c>
      <c r="AF1583" s="169">
        <v>1</v>
      </c>
      <c r="AG1583" s="169">
        <v>1</v>
      </c>
      <c r="AH1583" s="169">
        <v>1</v>
      </c>
      <c r="AI1583" s="169">
        <v>0.99</v>
      </c>
      <c r="AJ1583" s="356">
        <v>0.92</v>
      </c>
      <c r="AK1583" s="169">
        <v>0.858912224017232</v>
      </c>
      <c r="AL1583" s="169">
        <v>0.903109182935647</v>
      </c>
      <c r="AM1583" s="169">
        <v>0.888270746407047</v>
      </c>
      <c r="AN1583" s="169">
        <v>0.909391097609299</v>
      </c>
      <c r="AO1583" s="168">
        <v>0.99</v>
      </c>
      <c r="AP1583" s="358">
        <v>1</v>
      </c>
      <c r="AQ1583" s="358">
        <v>1</v>
      </c>
      <c r="AR1583" s="358">
        <v>1</v>
      </c>
      <c r="AS1583" s="359">
        <v>1</v>
      </c>
      <c r="AT1583" s="364">
        <v>0.110069253262963</v>
      </c>
      <c r="AU1583" s="361">
        <v>0.3</v>
      </c>
      <c r="AV1583" s="362">
        <v>0.0769230769230769</v>
      </c>
      <c r="AW1583" s="362">
        <v>0.0909090909090909</v>
      </c>
      <c r="AX1583" s="362">
        <v>0.0810810810810811</v>
      </c>
      <c r="AY1583" s="142"/>
      <c r="AZ1583" s="140"/>
    </row>
    <row r="1584" spans="1:52">
      <c r="A1584" s="138"/>
      <c r="B1584" s="142"/>
      <c r="C1584" s="172" t="s">
        <v>2706</v>
      </c>
      <c r="D1584" s="166" t="s">
        <v>26</v>
      </c>
      <c r="E1584" s="166" t="s">
        <v>2707</v>
      </c>
      <c r="F1584" s="167" t="s">
        <v>3015</v>
      </c>
      <c r="G1584" s="178" t="s">
        <v>3016</v>
      </c>
      <c r="H1584" s="178" t="s">
        <v>3016</v>
      </c>
      <c r="I1584" s="178" t="s">
        <v>3016</v>
      </c>
      <c r="J1584" s="178" t="s">
        <v>3016</v>
      </c>
      <c r="K1584" s="168">
        <v>0.9</v>
      </c>
      <c r="L1584" s="169">
        <v>0.975609756097561</v>
      </c>
      <c r="M1584" s="169">
        <v>0.930232558139535</v>
      </c>
      <c r="N1584" s="170">
        <v>1</v>
      </c>
      <c r="O1584" s="170">
        <v>0.976855546687949</v>
      </c>
      <c r="P1584" s="356">
        <v>0.9</v>
      </c>
      <c r="Q1584" s="357">
        <v>0.931984502798106</v>
      </c>
      <c r="R1584" s="169">
        <v>0.607932379713914</v>
      </c>
      <c r="S1584" s="169">
        <v>0.784918867324213</v>
      </c>
      <c r="T1584" s="169">
        <v>0.880867920727818</v>
      </c>
      <c r="U1584" s="356">
        <v>0.9</v>
      </c>
      <c r="V1584" s="169">
        <v>0.503228583727938</v>
      </c>
      <c r="W1584" s="169">
        <v>0.460338101430429</v>
      </c>
      <c r="X1584" s="169">
        <v>0.478841870824053</v>
      </c>
      <c r="Y1584" s="169">
        <v>0.504224343408346</v>
      </c>
      <c r="Z1584" s="356">
        <v>0.92</v>
      </c>
      <c r="AA1584" s="356" t="s">
        <v>40</v>
      </c>
      <c r="AB1584" s="356" t="s">
        <v>40</v>
      </c>
      <c r="AC1584" s="356" t="s">
        <v>40</v>
      </c>
      <c r="AD1584" s="356" t="s">
        <v>40</v>
      </c>
      <c r="AE1584" s="356">
        <v>0.92</v>
      </c>
      <c r="AF1584" s="169">
        <v>1</v>
      </c>
      <c r="AG1584" s="169">
        <v>1</v>
      </c>
      <c r="AH1584" s="169">
        <v>1</v>
      </c>
      <c r="AI1584" s="169">
        <v>0.977308294209703</v>
      </c>
      <c r="AJ1584" s="356">
        <v>0.92</v>
      </c>
      <c r="AK1584" s="169">
        <v>0.875591907016789</v>
      </c>
      <c r="AL1584" s="169">
        <v>0.592327698309493</v>
      </c>
      <c r="AM1584" s="169">
        <v>0.769965001590837</v>
      </c>
      <c r="AN1584" s="169">
        <v>0.890940423436731</v>
      </c>
      <c r="AO1584" s="168">
        <v>0.99</v>
      </c>
      <c r="AP1584" s="358">
        <v>1</v>
      </c>
      <c r="AQ1584" s="358">
        <v>1</v>
      </c>
      <c r="AR1584" s="358">
        <v>1</v>
      </c>
      <c r="AS1584" s="359">
        <v>1</v>
      </c>
      <c r="AT1584" s="364">
        <v>0.110069253262963</v>
      </c>
      <c r="AU1584" s="361">
        <v>0</v>
      </c>
      <c r="AV1584" s="362">
        <v>0.133333333333333</v>
      </c>
      <c r="AW1584" s="362">
        <v>0.0588235294117647</v>
      </c>
      <c r="AX1584" s="362">
        <v>0.066</v>
      </c>
      <c r="AY1584" s="142"/>
      <c r="AZ1584" s="140"/>
    </row>
    <row r="1585" spans="1:52">
      <c r="A1585" s="138"/>
      <c r="B1585" s="142"/>
      <c r="C1585" s="172" t="s">
        <v>2706</v>
      </c>
      <c r="D1585" s="166" t="s">
        <v>26</v>
      </c>
      <c r="E1585" s="166" t="s">
        <v>2707</v>
      </c>
      <c r="F1585" s="167" t="s">
        <v>3017</v>
      </c>
      <c r="G1585" s="178" t="s">
        <v>3018</v>
      </c>
      <c r="H1585" s="178" t="s">
        <v>3018</v>
      </c>
      <c r="I1585" s="178" t="s">
        <v>3018</v>
      </c>
      <c r="J1585" s="178" t="s">
        <v>3018</v>
      </c>
      <c r="K1585" s="168">
        <v>0.9</v>
      </c>
      <c r="L1585" s="169">
        <v>1</v>
      </c>
      <c r="M1585" s="169">
        <v>1</v>
      </c>
      <c r="N1585" s="170">
        <v>1</v>
      </c>
      <c r="O1585" s="170">
        <v>0.993539124192391</v>
      </c>
      <c r="P1585" s="356">
        <v>0.9</v>
      </c>
      <c r="Q1585" s="357">
        <v>0.991510006064281</v>
      </c>
      <c r="R1585" s="169">
        <v>0.989870568373663</v>
      </c>
      <c r="S1585" s="169">
        <v>0.98654022636892</v>
      </c>
      <c r="T1585" s="169">
        <v>0.980253812359477</v>
      </c>
      <c r="U1585" s="356">
        <v>0.9</v>
      </c>
      <c r="V1585" s="169">
        <v>0.84232868405094</v>
      </c>
      <c r="W1585" s="169">
        <v>0.879009566685425</v>
      </c>
      <c r="X1585" s="169">
        <v>0.792597124502906</v>
      </c>
      <c r="Y1585" s="169">
        <v>0.7806188204969</v>
      </c>
      <c r="Z1585" s="356">
        <v>0.92</v>
      </c>
      <c r="AA1585" s="356" t="s">
        <v>40</v>
      </c>
      <c r="AB1585" s="356" t="s">
        <v>40</v>
      </c>
      <c r="AC1585" s="356" t="s">
        <v>40</v>
      </c>
      <c r="AD1585" s="356">
        <v>0.0714285714285714</v>
      </c>
      <c r="AE1585" s="356">
        <v>0.92</v>
      </c>
      <c r="AF1585" s="169">
        <v>0.857142857142857</v>
      </c>
      <c r="AG1585" s="169">
        <v>1</v>
      </c>
      <c r="AH1585" s="169">
        <v>1</v>
      </c>
      <c r="AI1585" s="169">
        <v>0.924864446165763</v>
      </c>
      <c r="AJ1585" s="356">
        <v>0.92</v>
      </c>
      <c r="AK1585" s="169">
        <v>0.929654335961189</v>
      </c>
      <c r="AL1585" s="169">
        <v>0.935284186831739</v>
      </c>
      <c r="AM1585" s="169">
        <v>0.944019577852554</v>
      </c>
      <c r="AN1585" s="169">
        <v>0.949159557156698</v>
      </c>
      <c r="AO1585" s="168">
        <v>0.99</v>
      </c>
      <c r="AP1585" s="358">
        <v>1</v>
      </c>
      <c r="AQ1585" s="358">
        <v>1</v>
      </c>
      <c r="AR1585" s="358">
        <v>1</v>
      </c>
      <c r="AS1585" s="359">
        <v>1</v>
      </c>
      <c r="AT1585" s="364">
        <v>0.110069253262963</v>
      </c>
      <c r="AU1585" s="361">
        <v>0.272727272727273</v>
      </c>
      <c r="AV1585" s="362">
        <v>0</v>
      </c>
      <c r="AW1585" s="362">
        <v>0</v>
      </c>
      <c r="AX1585" s="362">
        <v>0.0454545454545455</v>
      </c>
      <c r="AY1585" s="142"/>
      <c r="AZ1585" s="140"/>
    </row>
    <row r="1586" spans="1:52">
      <c r="A1586" s="138"/>
      <c r="B1586" s="142"/>
      <c r="C1586" s="172" t="s">
        <v>2706</v>
      </c>
      <c r="D1586" s="166" t="s">
        <v>26</v>
      </c>
      <c r="E1586" s="166" t="s">
        <v>2707</v>
      </c>
      <c r="F1586" s="167" t="s">
        <v>3019</v>
      </c>
      <c r="G1586" s="178" t="s">
        <v>3020</v>
      </c>
      <c r="H1586" s="178" t="s">
        <v>3020</v>
      </c>
      <c r="I1586" s="178" t="s">
        <v>3020</v>
      </c>
      <c r="J1586" s="178" t="s">
        <v>3020</v>
      </c>
      <c r="K1586" s="168">
        <v>0.9</v>
      </c>
      <c r="L1586" s="169">
        <v>0.974358974358974</v>
      </c>
      <c r="M1586" s="169">
        <v>0.921052631578947</v>
      </c>
      <c r="N1586" s="170">
        <v>0.974358974358974</v>
      </c>
      <c r="O1586" s="170">
        <v>0.97540288379983</v>
      </c>
      <c r="P1586" s="356">
        <v>0.9</v>
      </c>
      <c r="Q1586" s="357">
        <v>0.984165651644336</v>
      </c>
      <c r="R1586" s="169">
        <v>0.996823379923761</v>
      </c>
      <c r="S1586" s="169">
        <v>0.998145285935085</v>
      </c>
      <c r="T1586" s="169">
        <v>0.996006963226688</v>
      </c>
      <c r="U1586" s="356">
        <v>0.9</v>
      </c>
      <c r="V1586" s="169">
        <v>0.916565164433618</v>
      </c>
      <c r="W1586" s="169">
        <v>0.971092757306226</v>
      </c>
      <c r="X1586" s="169">
        <v>0.939103554868624</v>
      </c>
      <c r="Y1586" s="169">
        <v>0.949152709068914</v>
      </c>
      <c r="Z1586" s="356">
        <v>0.92</v>
      </c>
      <c r="AA1586" s="356" t="s">
        <v>40</v>
      </c>
      <c r="AB1586" s="356" t="s">
        <v>40</v>
      </c>
      <c r="AC1586" s="356" t="s">
        <v>40</v>
      </c>
      <c r="AD1586" s="356" t="s">
        <v>40</v>
      </c>
      <c r="AE1586" s="356">
        <v>0.92</v>
      </c>
      <c r="AF1586" s="169">
        <v>1</v>
      </c>
      <c r="AG1586" s="169">
        <v>1</v>
      </c>
      <c r="AH1586" s="169">
        <v>1</v>
      </c>
      <c r="AI1586" s="169">
        <v>0.999058380414313</v>
      </c>
      <c r="AJ1586" s="356">
        <v>0.92</v>
      </c>
      <c r="AK1586" s="169">
        <v>0.973812423873325</v>
      </c>
      <c r="AL1586" s="169">
        <v>0.984752223634053</v>
      </c>
      <c r="AM1586" s="169">
        <v>0.986089644513138</v>
      </c>
      <c r="AN1586" s="169">
        <v>0.987844097601275</v>
      </c>
      <c r="AO1586" s="168">
        <v>0.99</v>
      </c>
      <c r="AP1586" s="358">
        <v>1</v>
      </c>
      <c r="AQ1586" s="358">
        <v>1</v>
      </c>
      <c r="AR1586" s="358">
        <v>1</v>
      </c>
      <c r="AS1586" s="359">
        <v>1</v>
      </c>
      <c r="AT1586" s="364">
        <v>0.110069253262963</v>
      </c>
      <c r="AU1586" s="361">
        <v>0.153846153846154</v>
      </c>
      <c r="AV1586" s="362">
        <v>0.0769230769230769</v>
      </c>
      <c r="AW1586" s="362">
        <v>0</v>
      </c>
      <c r="AX1586" s="362">
        <v>0.0491452991452991</v>
      </c>
      <c r="AY1586" s="142"/>
      <c r="AZ1586" s="140"/>
    </row>
    <row r="1587" spans="1:52">
      <c r="A1587" s="138"/>
      <c r="B1587" s="142"/>
      <c r="C1587" s="172" t="s">
        <v>2706</v>
      </c>
      <c r="D1587" s="166" t="s">
        <v>26</v>
      </c>
      <c r="E1587" s="166" t="s">
        <v>2707</v>
      </c>
      <c r="F1587" s="167" t="s">
        <v>3021</v>
      </c>
      <c r="G1587" s="178" t="s">
        <v>3022</v>
      </c>
      <c r="H1587" s="178" t="s">
        <v>3022</v>
      </c>
      <c r="I1587" s="178" t="s">
        <v>3022</v>
      </c>
      <c r="J1587" s="178" t="s">
        <v>3022</v>
      </c>
      <c r="K1587" s="168">
        <v>0.9</v>
      </c>
      <c r="L1587" s="169">
        <v>0.958333333333333</v>
      </c>
      <c r="M1587" s="169">
        <v>1</v>
      </c>
      <c r="N1587" s="170">
        <v>0.789473684210526</v>
      </c>
      <c r="O1587" s="170">
        <v>0.872727272727273</v>
      </c>
      <c r="P1587" s="356">
        <v>0.9</v>
      </c>
      <c r="Q1587" s="357">
        <v>0.981765834932822</v>
      </c>
      <c r="R1587" s="169">
        <v>0.990921787709497</v>
      </c>
      <c r="S1587" s="169">
        <v>0.986850344395742</v>
      </c>
      <c r="T1587" s="169">
        <v>0.989076807504111</v>
      </c>
      <c r="U1587" s="356">
        <v>0.9</v>
      </c>
      <c r="V1587" s="169">
        <v>0.625719769673704</v>
      </c>
      <c r="W1587" s="169">
        <v>0.627793296089385</v>
      </c>
      <c r="X1587" s="169">
        <v>0.678772698810269</v>
      </c>
      <c r="Y1587" s="169">
        <v>0.727163827584107</v>
      </c>
      <c r="Z1587" s="356">
        <v>0.92</v>
      </c>
      <c r="AA1587" s="356" t="s">
        <v>40</v>
      </c>
      <c r="AB1587" s="356" t="s">
        <v>40</v>
      </c>
      <c r="AC1587" s="356" t="s">
        <v>40</v>
      </c>
      <c r="AD1587" s="356" t="s">
        <v>40</v>
      </c>
      <c r="AE1587" s="356">
        <v>0.92</v>
      </c>
      <c r="AF1587" s="169">
        <v>0.96969696969697</v>
      </c>
      <c r="AG1587" s="169">
        <v>1</v>
      </c>
      <c r="AH1587" s="169">
        <v>1</v>
      </c>
      <c r="AI1587" s="169">
        <v>0.988826815642458</v>
      </c>
      <c r="AJ1587" s="356">
        <v>0.92</v>
      </c>
      <c r="AK1587" s="169">
        <v>0.720729366602687</v>
      </c>
      <c r="AL1587" s="169">
        <v>0.722067039106145</v>
      </c>
      <c r="AM1587" s="169">
        <v>0.76017532874139</v>
      </c>
      <c r="AN1587" s="169">
        <v>0.814346334233448</v>
      </c>
      <c r="AO1587" s="168">
        <v>0.99</v>
      </c>
      <c r="AP1587" s="358">
        <v>1</v>
      </c>
      <c r="AQ1587" s="358">
        <v>1</v>
      </c>
      <c r="AR1587" s="358">
        <v>1</v>
      </c>
      <c r="AS1587" s="359">
        <v>1</v>
      </c>
      <c r="AT1587" s="364">
        <v>0.110069253262963</v>
      </c>
      <c r="AU1587" s="361">
        <v>0.117647058823529</v>
      </c>
      <c r="AV1587" s="362">
        <v>0.181818181818182</v>
      </c>
      <c r="AW1587" s="362">
        <v>0</v>
      </c>
      <c r="AX1587" s="362">
        <v>0.0773809523809524</v>
      </c>
      <c r="AY1587" s="142"/>
      <c r="AZ1587" s="140"/>
    </row>
    <row r="1588" spans="1:52">
      <c r="A1588" s="138"/>
      <c r="B1588" s="142"/>
      <c r="C1588" s="172" t="s">
        <v>2706</v>
      </c>
      <c r="D1588" s="166" t="s">
        <v>26</v>
      </c>
      <c r="E1588" s="166" t="s">
        <v>2707</v>
      </c>
      <c r="F1588" s="167" t="s">
        <v>3023</v>
      </c>
      <c r="G1588" s="178" t="s">
        <v>3024</v>
      </c>
      <c r="H1588" s="178" t="s">
        <v>3024</v>
      </c>
      <c r="I1588" s="178" t="s">
        <v>3024</v>
      </c>
      <c r="J1588" s="178" t="s">
        <v>3024</v>
      </c>
      <c r="K1588" s="168">
        <v>0.9</v>
      </c>
      <c r="L1588" s="169">
        <v>1</v>
      </c>
      <c r="M1588" s="169">
        <v>1</v>
      </c>
      <c r="N1588" s="170">
        <v>1</v>
      </c>
      <c r="O1588" s="170">
        <v>1</v>
      </c>
      <c r="P1588" s="356">
        <v>0.9</v>
      </c>
      <c r="Q1588" s="357">
        <v>0.965005302226935</v>
      </c>
      <c r="R1588" s="169">
        <v>0.90652557319224</v>
      </c>
      <c r="S1588" s="169">
        <v>0.985645933014354</v>
      </c>
      <c r="T1588" s="169">
        <v>0.966993118807641</v>
      </c>
      <c r="U1588" s="356">
        <v>0.9</v>
      </c>
      <c r="V1588" s="169">
        <v>0.869565217391304</v>
      </c>
      <c r="W1588" s="169">
        <v>0.881834215167548</v>
      </c>
      <c r="X1588" s="169">
        <v>0.838277511961723</v>
      </c>
      <c r="Y1588" s="169">
        <v>0.849812980041687</v>
      </c>
      <c r="Z1588" s="356">
        <v>0.92</v>
      </c>
      <c r="AA1588" s="356">
        <v>0.901833872707659</v>
      </c>
      <c r="AB1588" s="356">
        <v>0.941123996431757</v>
      </c>
      <c r="AC1588" s="356">
        <v>0.940097799511002</v>
      </c>
      <c r="AD1588" s="356">
        <v>0.88009057307449</v>
      </c>
      <c r="AE1588" s="356">
        <v>0.92</v>
      </c>
      <c r="AF1588" s="169">
        <v>0.965909090909091</v>
      </c>
      <c r="AG1588" s="169">
        <v>1</v>
      </c>
      <c r="AH1588" s="169">
        <v>1</v>
      </c>
      <c r="AI1588" s="169">
        <v>0.944651162790698</v>
      </c>
      <c r="AJ1588" s="356">
        <v>0.92</v>
      </c>
      <c r="AK1588" s="169">
        <v>0.928877005347594</v>
      </c>
      <c r="AL1588" s="169">
        <v>0.952014218009479</v>
      </c>
      <c r="AM1588" s="169">
        <v>0.96081588835212</v>
      </c>
      <c r="AN1588" s="169">
        <v>0.922867639147209</v>
      </c>
      <c r="AO1588" s="168">
        <v>0.99</v>
      </c>
      <c r="AP1588" s="358">
        <v>1</v>
      </c>
      <c r="AQ1588" s="358">
        <v>1</v>
      </c>
      <c r="AR1588" s="358">
        <v>1</v>
      </c>
      <c r="AS1588" s="359">
        <v>1</v>
      </c>
      <c r="AT1588" s="364">
        <v>0.110069253262963</v>
      </c>
      <c r="AU1588" s="361">
        <v>0.222222222222222</v>
      </c>
      <c r="AV1588" s="362">
        <v>0</v>
      </c>
      <c r="AW1588" s="362">
        <v>0.142857142857143</v>
      </c>
      <c r="AX1588" s="362">
        <v>0.0765957446808511</v>
      </c>
      <c r="AY1588" s="142"/>
      <c r="AZ1588" s="140"/>
    </row>
    <row r="1589" spans="1:52">
      <c r="A1589" s="138"/>
      <c r="B1589" s="142"/>
      <c r="C1589" s="172" t="s">
        <v>2706</v>
      </c>
      <c r="D1589" s="166" t="s">
        <v>26</v>
      </c>
      <c r="E1589" s="166" t="s">
        <v>2707</v>
      </c>
      <c r="F1589" s="167" t="s">
        <v>3025</v>
      </c>
      <c r="G1589" s="178" t="s">
        <v>3026</v>
      </c>
      <c r="H1589" s="178" t="s">
        <v>3026</v>
      </c>
      <c r="I1589" s="178" t="s">
        <v>3026</v>
      </c>
      <c r="J1589" s="178" t="s">
        <v>3026</v>
      </c>
      <c r="K1589" s="168">
        <v>0.9</v>
      </c>
      <c r="L1589" s="169">
        <v>0.777777777777778</v>
      </c>
      <c r="M1589" s="169">
        <v>0.888888888888889</v>
      </c>
      <c r="N1589" s="170">
        <v>0.807692307692308</v>
      </c>
      <c r="O1589" s="170">
        <v>0.764550264550265</v>
      </c>
      <c r="P1589" s="356">
        <v>0.9</v>
      </c>
      <c r="Q1589" s="357" t="s">
        <v>40</v>
      </c>
      <c r="R1589" s="169" t="s">
        <v>40</v>
      </c>
      <c r="S1589" s="169" t="s">
        <v>40</v>
      </c>
      <c r="T1589" s="169" t="s">
        <v>40</v>
      </c>
      <c r="U1589" s="356">
        <v>0.9</v>
      </c>
      <c r="V1589" s="169" t="s">
        <v>40</v>
      </c>
      <c r="W1589" s="169" t="s">
        <v>40</v>
      </c>
      <c r="X1589" s="169" t="s">
        <v>40</v>
      </c>
      <c r="Y1589" s="169" t="s">
        <v>40</v>
      </c>
      <c r="Z1589" s="356">
        <v>0.92</v>
      </c>
      <c r="AA1589" s="356" t="s">
        <v>40</v>
      </c>
      <c r="AB1589" s="356" t="s">
        <v>40</v>
      </c>
      <c r="AC1589" s="356" t="s">
        <v>40</v>
      </c>
      <c r="AD1589" s="356" t="s">
        <v>40</v>
      </c>
      <c r="AE1589" s="356">
        <v>0.92</v>
      </c>
      <c r="AF1589" s="169">
        <v>0</v>
      </c>
      <c r="AG1589" s="169">
        <v>0</v>
      </c>
      <c r="AH1589" s="169">
        <v>0</v>
      </c>
      <c r="AI1589" s="169">
        <v>0.0700280112044818</v>
      </c>
      <c r="AJ1589" s="356">
        <v>0.92</v>
      </c>
      <c r="AK1589" s="169">
        <v>0.889887640449438</v>
      </c>
      <c r="AL1589" s="169">
        <v>0.886488970588235</v>
      </c>
      <c r="AM1589" s="169">
        <v>0.886603375527426</v>
      </c>
      <c r="AN1589" s="169">
        <v>0.921292920876298</v>
      </c>
      <c r="AO1589" s="168">
        <v>0.99</v>
      </c>
      <c r="AP1589" s="358" t="s">
        <v>40</v>
      </c>
      <c r="AQ1589" s="358" t="s">
        <v>40</v>
      </c>
      <c r="AR1589" s="358">
        <v>1</v>
      </c>
      <c r="AS1589" s="359">
        <v>1</v>
      </c>
      <c r="AT1589" s="364">
        <v>0.110069253262963</v>
      </c>
      <c r="AU1589" s="361">
        <v>0.1</v>
      </c>
      <c r="AV1589" s="362">
        <v>0</v>
      </c>
      <c r="AW1589" s="362">
        <v>0.125</v>
      </c>
      <c r="AX1589" s="362">
        <v>0.0882882882882883</v>
      </c>
      <c r="AY1589" s="142"/>
      <c r="AZ1589" s="140"/>
    </row>
    <row r="1590" spans="1:52">
      <c r="A1590" s="138"/>
      <c r="B1590" s="142"/>
      <c r="C1590" s="172" t="s">
        <v>2706</v>
      </c>
      <c r="D1590" s="166" t="s">
        <v>26</v>
      </c>
      <c r="E1590" s="166" t="s">
        <v>2707</v>
      </c>
      <c r="F1590" s="167" t="s">
        <v>3027</v>
      </c>
      <c r="G1590" s="178" t="s">
        <v>3028</v>
      </c>
      <c r="H1590" s="178" t="s">
        <v>3028</v>
      </c>
      <c r="I1590" s="178" t="s">
        <v>3028</v>
      </c>
      <c r="J1590" s="178" t="s">
        <v>3028</v>
      </c>
      <c r="K1590" s="168">
        <v>0.9</v>
      </c>
      <c r="L1590" s="169">
        <v>1</v>
      </c>
      <c r="M1590" s="169">
        <v>1</v>
      </c>
      <c r="N1590" s="170">
        <v>1</v>
      </c>
      <c r="O1590" s="170">
        <v>0.994152046783626</v>
      </c>
      <c r="P1590" s="356">
        <v>0.9</v>
      </c>
      <c r="Q1590" s="357">
        <v>0.979740680713128</v>
      </c>
      <c r="R1590" s="169">
        <v>0.997474747474748</v>
      </c>
      <c r="S1590" s="169">
        <v>0.995212038303694</v>
      </c>
      <c r="T1590" s="169">
        <v>0.992591224397652</v>
      </c>
      <c r="U1590" s="356">
        <v>0.9</v>
      </c>
      <c r="V1590" s="169">
        <v>0.910858995137763</v>
      </c>
      <c r="W1590" s="169">
        <v>0.803872053872054</v>
      </c>
      <c r="X1590" s="169">
        <v>0.89671682626539</v>
      </c>
      <c r="Y1590" s="169">
        <v>0.911464105405738</v>
      </c>
      <c r="Z1590" s="356">
        <v>0.92</v>
      </c>
      <c r="AA1590" s="356" t="s">
        <v>40</v>
      </c>
      <c r="AB1590" s="356" t="s">
        <v>40</v>
      </c>
      <c r="AC1590" s="356" t="s">
        <v>40</v>
      </c>
      <c r="AD1590" s="356" t="s">
        <v>40</v>
      </c>
      <c r="AE1590" s="356">
        <v>0.92</v>
      </c>
      <c r="AF1590" s="169">
        <v>0.266666666666667</v>
      </c>
      <c r="AG1590" s="169">
        <v>0.222222222222222</v>
      </c>
      <c r="AH1590" s="169">
        <v>0.19047619047619</v>
      </c>
      <c r="AI1590" s="169">
        <v>0.320777642770352</v>
      </c>
      <c r="AJ1590" s="356">
        <v>0.92</v>
      </c>
      <c r="AK1590" s="169">
        <v>0.948136142625608</v>
      </c>
      <c r="AL1590" s="169">
        <v>0.964646464646465</v>
      </c>
      <c r="AM1590" s="169">
        <v>0.956224350205198</v>
      </c>
      <c r="AN1590" s="169">
        <v>0.976685958215327</v>
      </c>
      <c r="AO1590" s="168">
        <v>0.99</v>
      </c>
      <c r="AP1590" s="358">
        <v>1</v>
      </c>
      <c r="AQ1590" s="358" t="s">
        <v>40</v>
      </c>
      <c r="AR1590" s="358" t="s">
        <v>40</v>
      </c>
      <c r="AS1590" s="359">
        <v>1</v>
      </c>
      <c r="AT1590" s="364">
        <v>0.110069253262963</v>
      </c>
      <c r="AU1590" s="361">
        <v>0</v>
      </c>
      <c r="AV1590" s="362">
        <v>0</v>
      </c>
      <c r="AW1590" s="362">
        <v>0.0769230769230769</v>
      </c>
      <c r="AX1590" s="362">
        <v>0.0329218106995885</v>
      </c>
      <c r="AY1590" s="142"/>
      <c r="AZ1590" s="140"/>
    </row>
    <row r="1591" spans="1:52">
      <c r="A1591" s="138"/>
      <c r="B1591" s="142"/>
      <c r="C1591" s="172" t="s">
        <v>2706</v>
      </c>
      <c r="D1591" s="166" t="s">
        <v>26</v>
      </c>
      <c r="E1591" s="166" t="s">
        <v>2707</v>
      </c>
      <c r="F1591" s="167" t="s">
        <v>3029</v>
      </c>
      <c r="G1591" s="178" t="s">
        <v>3030</v>
      </c>
      <c r="H1591" s="178" t="s">
        <v>3030</v>
      </c>
      <c r="I1591" s="178" t="s">
        <v>3030</v>
      </c>
      <c r="J1591" s="178" t="s">
        <v>3030</v>
      </c>
      <c r="K1591" s="168">
        <v>0.9</v>
      </c>
      <c r="L1591" s="169">
        <v>0.921052631578947</v>
      </c>
      <c r="M1591" s="169">
        <v>0.972972972972973</v>
      </c>
      <c r="N1591" s="170">
        <v>0.916666666666667</v>
      </c>
      <c r="O1591" s="170">
        <v>0.93979057591623</v>
      </c>
      <c r="P1591" s="356">
        <v>0.9</v>
      </c>
      <c r="Q1591" s="357">
        <v>0.977366255144033</v>
      </c>
      <c r="R1591" s="169">
        <v>0.991023339317774</v>
      </c>
      <c r="S1591" s="169">
        <v>0.978118161925602</v>
      </c>
      <c r="T1591" s="169">
        <v>0.990336536272144</v>
      </c>
      <c r="U1591" s="356">
        <v>0.9</v>
      </c>
      <c r="V1591" s="169">
        <v>0.942901234567901</v>
      </c>
      <c r="W1591" s="169">
        <v>0.961699581089168</v>
      </c>
      <c r="X1591" s="169">
        <v>0.944201312910284</v>
      </c>
      <c r="Y1591" s="169">
        <v>0.949924859966301</v>
      </c>
      <c r="Z1591" s="356">
        <v>0.92</v>
      </c>
      <c r="AA1591" s="356" t="s">
        <v>40</v>
      </c>
      <c r="AB1591" s="356" t="s">
        <v>40</v>
      </c>
      <c r="AC1591" s="356" t="s">
        <v>40</v>
      </c>
      <c r="AD1591" s="356" t="s">
        <v>40</v>
      </c>
      <c r="AE1591" s="356">
        <v>0.92</v>
      </c>
      <c r="AF1591" s="169">
        <v>0.80625</v>
      </c>
      <c r="AG1591" s="169">
        <v>0.908629441624365</v>
      </c>
      <c r="AH1591" s="169">
        <v>0.75</v>
      </c>
      <c r="AI1591" s="169">
        <v>0.953074707775707</v>
      </c>
      <c r="AJ1591" s="356">
        <v>0.92</v>
      </c>
      <c r="AK1591" s="169">
        <v>0.962962962962963</v>
      </c>
      <c r="AL1591" s="169">
        <v>0.975164572112508</v>
      </c>
      <c r="AM1591" s="169">
        <v>0.983041575492341</v>
      </c>
      <c r="AN1591" s="169">
        <v>0.985427387403798</v>
      </c>
      <c r="AO1591" s="168">
        <v>0.99</v>
      </c>
      <c r="AP1591" s="358">
        <v>1</v>
      </c>
      <c r="AQ1591" s="358">
        <v>1</v>
      </c>
      <c r="AR1591" s="358">
        <v>1</v>
      </c>
      <c r="AS1591" s="359">
        <v>1</v>
      </c>
      <c r="AT1591" s="364">
        <v>0.110069253262963</v>
      </c>
      <c r="AU1591" s="361">
        <v>0.2</v>
      </c>
      <c r="AV1591" s="362">
        <v>0</v>
      </c>
      <c r="AW1591" s="362">
        <v>0</v>
      </c>
      <c r="AX1591" s="362">
        <v>0.0680933852140078</v>
      </c>
      <c r="AY1591" s="142"/>
      <c r="AZ1591" s="140"/>
    </row>
    <row r="1592" spans="1:52">
      <c r="A1592" s="138"/>
      <c r="B1592" s="142"/>
      <c r="C1592" s="172" t="s">
        <v>2706</v>
      </c>
      <c r="D1592" s="166" t="s">
        <v>26</v>
      </c>
      <c r="E1592" s="166" t="s">
        <v>2707</v>
      </c>
      <c r="F1592" s="167" t="s">
        <v>3031</v>
      </c>
      <c r="G1592" s="178" t="s">
        <v>3032</v>
      </c>
      <c r="H1592" s="178" t="s">
        <v>3032</v>
      </c>
      <c r="I1592" s="178" t="s">
        <v>3032</v>
      </c>
      <c r="J1592" s="178" t="s">
        <v>3032</v>
      </c>
      <c r="K1592" s="168">
        <v>0.9</v>
      </c>
      <c r="L1592" s="169">
        <v>0.666666666666667</v>
      </c>
      <c r="M1592" s="169">
        <v>0.869565217391304</v>
      </c>
      <c r="N1592" s="170">
        <v>0.75</v>
      </c>
      <c r="O1592" s="170">
        <v>0.755555555555556</v>
      </c>
      <c r="P1592" s="356">
        <v>0.9</v>
      </c>
      <c r="Q1592" s="357">
        <v>0.926261319534282</v>
      </c>
      <c r="R1592" s="169">
        <v>0.881333333333333</v>
      </c>
      <c r="S1592" s="169">
        <v>0.956198670316778</v>
      </c>
      <c r="T1592" s="169">
        <v>0.972688843148972</v>
      </c>
      <c r="U1592" s="356">
        <v>0.9</v>
      </c>
      <c r="V1592" s="169">
        <v>0.917205692108668</v>
      </c>
      <c r="W1592" s="169">
        <v>0.873333333333333</v>
      </c>
      <c r="X1592" s="169">
        <v>0.96167383652718</v>
      </c>
      <c r="Y1592" s="169">
        <v>0.956288869707633</v>
      </c>
      <c r="Z1592" s="356">
        <v>0.92</v>
      </c>
      <c r="AA1592" s="356" t="s">
        <v>40</v>
      </c>
      <c r="AB1592" s="356" t="s">
        <v>40</v>
      </c>
      <c r="AC1592" s="356" t="s">
        <v>40</v>
      </c>
      <c r="AD1592" s="356" t="s">
        <v>40</v>
      </c>
      <c r="AE1592" s="356">
        <v>0.92</v>
      </c>
      <c r="AF1592" s="169">
        <v>0</v>
      </c>
      <c r="AG1592" s="169">
        <v>0</v>
      </c>
      <c r="AH1592" s="169">
        <v>0</v>
      </c>
      <c r="AI1592" s="169">
        <v>0.0573065902578797</v>
      </c>
      <c r="AJ1592" s="356">
        <v>0.92</v>
      </c>
      <c r="AK1592" s="169">
        <v>0.947606727037516</v>
      </c>
      <c r="AL1592" s="169">
        <v>0.926098535286285</v>
      </c>
      <c r="AM1592" s="169">
        <v>0.978099335158389</v>
      </c>
      <c r="AN1592" s="169">
        <v>0.97878553257383</v>
      </c>
      <c r="AO1592" s="168">
        <v>0.99</v>
      </c>
      <c r="AP1592" s="358">
        <v>1</v>
      </c>
      <c r="AQ1592" s="358">
        <v>1</v>
      </c>
      <c r="AR1592" s="358">
        <v>1</v>
      </c>
      <c r="AS1592" s="359">
        <v>1</v>
      </c>
      <c r="AT1592" s="364">
        <v>0.110069253262963</v>
      </c>
      <c r="AU1592" s="361">
        <v>0.142857142857143</v>
      </c>
      <c r="AV1592" s="362">
        <v>-0.0476190476190476</v>
      </c>
      <c r="AW1592" s="362">
        <v>0</v>
      </c>
      <c r="AX1592" s="362">
        <v>0.074468085106383</v>
      </c>
      <c r="AY1592" s="142"/>
      <c r="AZ1592" s="140"/>
    </row>
    <row r="1593" spans="1:52">
      <c r="A1593" s="138"/>
      <c r="B1593" s="142"/>
      <c r="C1593" s="172" t="s">
        <v>2706</v>
      </c>
      <c r="D1593" s="166" t="s">
        <v>26</v>
      </c>
      <c r="E1593" s="166" t="s">
        <v>2707</v>
      </c>
      <c r="F1593" s="167" t="s">
        <v>3033</v>
      </c>
      <c r="G1593" s="178" t="s">
        <v>3034</v>
      </c>
      <c r="H1593" s="178" t="s">
        <v>3034</v>
      </c>
      <c r="I1593" s="178" t="s">
        <v>3034</v>
      </c>
      <c r="J1593" s="178" t="s">
        <v>3034</v>
      </c>
      <c r="K1593" s="168">
        <v>0.9</v>
      </c>
      <c r="L1593" s="169">
        <v>0.826086956521739</v>
      </c>
      <c r="M1593" s="169">
        <v>0.782608695652174</v>
      </c>
      <c r="N1593" s="170">
        <v>0.727272727272727</v>
      </c>
      <c r="O1593" s="170">
        <v>0.728228228228228</v>
      </c>
      <c r="P1593" s="356">
        <v>0.9</v>
      </c>
      <c r="Q1593" s="357" t="s">
        <v>40</v>
      </c>
      <c r="R1593" s="169">
        <v>1</v>
      </c>
      <c r="S1593" s="169" t="s">
        <v>40</v>
      </c>
      <c r="T1593" s="169">
        <v>0.266666666666667</v>
      </c>
      <c r="U1593" s="356">
        <v>0.9</v>
      </c>
      <c r="V1593" s="169" t="s">
        <v>40</v>
      </c>
      <c r="W1593" s="169">
        <v>1</v>
      </c>
      <c r="X1593" s="169" t="s">
        <v>40</v>
      </c>
      <c r="Y1593" s="169">
        <v>0.266666666666667</v>
      </c>
      <c r="Z1593" s="356">
        <v>0.92</v>
      </c>
      <c r="AA1593" s="356" t="s">
        <v>40</v>
      </c>
      <c r="AB1593" s="356" t="s">
        <v>40</v>
      </c>
      <c r="AC1593" s="356" t="s">
        <v>40</v>
      </c>
      <c r="AD1593" s="356" t="s">
        <v>40</v>
      </c>
      <c r="AE1593" s="356">
        <v>0.92</v>
      </c>
      <c r="AF1593" s="169">
        <v>1</v>
      </c>
      <c r="AG1593" s="169">
        <v>0.25</v>
      </c>
      <c r="AH1593" s="169">
        <v>0</v>
      </c>
      <c r="AI1593" s="169">
        <v>0.579216354344123</v>
      </c>
      <c r="AJ1593" s="356">
        <v>0.92</v>
      </c>
      <c r="AK1593" s="169">
        <v>0.810344827586207</v>
      </c>
      <c r="AL1593" s="169">
        <v>0.849897540983607</v>
      </c>
      <c r="AM1593" s="169">
        <v>0.834158415841584</v>
      </c>
      <c r="AN1593" s="169">
        <v>0.869290960154995</v>
      </c>
      <c r="AO1593" s="168">
        <v>0.99</v>
      </c>
      <c r="AP1593" s="358" t="s">
        <v>40</v>
      </c>
      <c r="AQ1593" s="358">
        <v>1</v>
      </c>
      <c r="AR1593" s="358">
        <v>1</v>
      </c>
      <c r="AS1593" s="359">
        <v>1</v>
      </c>
      <c r="AT1593" s="364">
        <v>0.110069253262963</v>
      </c>
      <c r="AU1593" s="361">
        <v>0.217391304347826</v>
      </c>
      <c r="AV1593" s="362">
        <v>0.0454545454545455</v>
      </c>
      <c r="AW1593" s="362">
        <v>0.115384615384615</v>
      </c>
      <c r="AX1593" s="362">
        <v>0.0633802816901408</v>
      </c>
      <c r="AY1593" s="142"/>
      <c r="AZ1593" s="140"/>
    </row>
    <row r="1594" spans="1:52">
      <c r="A1594" s="138"/>
      <c r="B1594" s="142"/>
      <c r="C1594" s="172" t="s">
        <v>2706</v>
      </c>
      <c r="D1594" s="166" t="s">
        <v>26</v>
      </c>
      <c r="E1594" s="166" t="s">
        <v>2707</v>
      </c>
      <c r="F1594" s="167" t="s">
        <v>3035</v>
      </c>
      <c r="G1594" s="178" t="s">
        <v>3036</v>
      </c>
      <c r="H1594" s="178" t="s">
        <v>3036</v>
      </c>
      <c r="I1594" s="178" t="s">
        <v>3036</v>
      </c>
      <c r="J1594" s="178" t="s">
        <v>3036</v>
      </c>
      <c r="K1594" s="168">
        <v>0.9</v>
      </c>
      <c r="L1594" s="169">
        <v>0.972222222222222</v>
      </c>
      <c r="M1594" s="169">
        <v>1</v>
      </c>
      <c r="N1594" s="170">
        <v>1</v>
      </c>
      <c r="O1594" s="170">
        <v>0.984631147540984</v>
      </c>
      <c r="P1594" s="356">
        <v>0.9</v>
      </c>
      <c r="Q1594" s="357">
        <v>0.945923460898503</v>
      </c>
      <c r="R1594" s="169">
        <v>0.991062562065541</v>
      </c>
      <c r="S1594" s="169">
        <v>0.994207695490277</v>
      </c>
      <c r="T1594" s="169">
        <v>0.976277583532081</v>
      </c>
      <c r="U1594" s="356">
        <v>0.9</v>
      </c>
      <c r="V1594" s="169">
        <v>0.89351081530782</v>
      </c>
      <c r="W1594" s="169">
        <v>0.933962264150943</v>
      </c>
      <c r="X1594" s="169">
        <v>0.896565990897807</v>
      </c>
      <c r="Y1594" s="169">
        <v>0.925926783522819</v>
      </c>
      <c r="Z1594" s="356">
        <v>0.92</v>
      </c>
      <c r="AA1594" s="356" t="s">
        <v>40</v>
      </c>
      <c r="AB1594" s="356" t="s">
        <v>40</v>
      </c>
      <c r="AC1594" s="356" t="s">
        <v>40</v>
      </c>
      <c r="AD1594" s="356">
        <v>0</v>
      </c>
      <c r="AE1594" s="356">
        <v>0.92</v>
      </c>
      <c r="AF1594" s="169">
        <v>0.983783783783784</v>
      </c>
      <c r="AG1594" s="169">
        <v>0.998974358974359</v>
      </c>
      <c r="AH1594" s="169">
        <v>1</v>
      </c>
      <c r="AI1594" s="169">
        <v>0.983706720977597</v>
      </c>
      <c r="AJ1594" s="356">
        <v>0.92</v>
      </c>
      <c r="AK1594" s="169">
        <v>0.964226289517471</v>
      </c>
      <c r="AL1594" s="169">
        <v>0.972691161866931</v>
      </c>
      <c r="AM1594" s="169">
        <v>0.975589573851882</v>
      </c>
      <c r="AN1594" s="169">
        <v>0.976985146852823</v>
      </c>
      <c r="AO1594" s="168">
        <v>0.99</v>
      </c>
      <c r="AP1594" s="358">
        <v>1</v>
      </c>
      <c r="AQ1594" s="358">
        <v>1</v>
      </c>
      <c r="AR1594" s="358">
        <v>1</v>
      </c>
      <c r="AS1594" s="359">
        <v>1</v>
      </c>
      <c r="AT1594" s="364">
        <v>0.110069253262963</v>
      </c>
      <c r="AU1594" s="361">
        <v>0.0625</v>
      </c>
      <c r="AV1594" s="362">
        <v>0.105263157894737</v>
      </c>
      <c r="AW1594" s="362">
        <v>0</v>
      </c>
      <c r="AX1594" s="362">
        <v>0.0484976278334212</v>
      </c>
      <c r="AY1594" s="142"/>
      <c r="AZ1594" s="140"/>
    </row>
    <row r="1595" spans="1:52">
      <c r="A1595" s="138"/>
      <c r="B1595" s="142"/>
      <c r="C1595" s="172" t="s">
        <v>2706</v>
      </c>
      <c r="D1595" s="166" t="s">
        <v>26</v>
      </c>
      <c r="E1595" s="166" t="s">
        <v>2707</v>
      </c>
      <c r="F1595" s="167" t="s">
        <v>3037</v>
      </c>
      <c r="G1595" s="178" t="s">
        <v>3038</v>
      </c>
      <c r="H1595" s="178" t="s">
        <v>3038</v>
      </c>
      <c r="I1595" s="178" t="s">
        <v>3038</v>
      </c>
      <c r="J1595" s="178" t="s">
        <v>3038</v>
      </c>
      <c r="K1595" s="168">
        <v>0.9</v>
      </c>
      <c r="L1595" s="169">
        <v>0.789473684210526</v>
      </c>
      <c r="M1595" s="169">
        <v>0.956521739130435</v>
      </c>
      <c r="N1595" s="170">
        <v>0.904761904761905</v>
      </c>
      <c r="O1595" s="170">
        <v>0.927038626609442</v>
      </c>
      <c r="P1595" s="356">
        <v>0.9</v>
      </c>
      <c r="Q1595" s="357">
        <v>0.983606557377049</v>
      </c>
      <c r="R1595" s="169">
        <v>0.97745149449397</v>
      </c>
      <c r="S1595" s="169">
        <v>0.978574755472753</v>
      </c>
      <c r="T1595" s="169">
        <v>0.971916726489591</v>
      </c>
      <c r="U1595" s="356">
        <v>0.9</v>
      </c>
      <c r="V1595" s="169">
        <v>0.891334894613583</v>
      </c>
      <c r="W1595" s="169">
        <v>0.886208704771893</v>
      </c>
      <c r="X1595" s="169">
        <v>0.882626921285515</v>
      </c>
      <c r="Y1595" s="169">
        <v>0.873065326633166</v>
      </c>
      <c r="Z1595" s="356">
        <v>0.92</v>
      </c>
      <c r="AA1595" s="356" t="s">
        <v>40</v>
      </c>
      <c r="AB1595" s="356" t="s">
        <v>40</v>
      </c>
      <c r="AC1595" s="356" t="s">
        <v>40</v>
      </c>
      <c r="AD1595" s="356" t="s">
        <v>40</v>
      </c>
      <c r="AE1595" s="356">
        <v>0.92</v>
      </c>
      <c r="AF1595" s="169">
        <v>1</v>
      </c>
      <c r="AG1595" s="169">
        <v>1</v>
      </c>
      <c r="AH1595" s="169">
        <v>0.996960486322188</v>
      </c>
      <c r="AI1595" s="169">
        <v>0.892609793856433</v>
      </c>
      <c r="AJ1595" s="356">
        <v>0.92</v>
      </c>
      <c r="AK1595" s="169">
        <v>0.940046838407494</v>
      </c>
      <c r="AL1595" s="169">
        <v>0.958573675930781</v>
      </c>
      <c r="AM1595" s="169">
        <v>0.965999068467629</v>
      </c>
      <c r="AN1595" s="169">
        <v>0.948629596129273</v>
      </c>
      <c r="AO1595" s="168">
        <v>0.99</v>
      </c>
      <c r="AP1595" s="358">
        <v>1</v>
      </c>
      <c r="AQ1595" s="358">
        <v>1</v>
      </c>
      <c r="AR1595" s="358">
        <v>1</v>
      </c>
      <c r="AS1595" s="359">
        <v>1</v>
      </c>
      <c r="AT1595" s="364">
        <v>0.110069253262963</v>
      </c>
      <c r="AU1595" s="361">
        <v>0.142857142857143</v>
      </c>
      <c r="AV1595" s="362">
        <v>0.0869565217391304</v>
      </c>
      <c r="AW1595" s="362">
        <v>0.105263157894737</v>
      </c>
      <c r="AX1595" s="362">
        <v>0.0403422982885086</v>
      </c>
      <c r="AY1595" s="142"/>
      <c r="AZ1595" s="140"/>
    </row>
    <row r="1596" spans="1:52">
      <c r="A1596" s="138"/>
      <c r="B1596" s="142"/>
      <c r="C1596" s="172" t="s">
        <v>2706</v>
      </c>
      <c r="D1596" s="166" t="s">
        <v>26</v>
      </c>
      <c r="E1596" s="166" t="s">
        <v>2707</v>
      </c>
      <c r="F1596" s="167" t="s">
        <v>3039</v>
      </c>
      <c r="G1596" s="178" t="s">
        <v>3040</v>
      </c>
      <c r="H1596" s="178" t="s">
        <v>3040</v>
      </c>
      <c r="I1596" s="178" t="s">
        <v>3040</v>
      </c>
      <c r="J1596" s="178" t="s">
        <v>3040</v>
      </c>
      <c r="K1596" s="168">
        <v>0.9</v>
      </c>
      <c r="L1596" s="169">
        <v>1</v>
      </c>
      <c r="M1596" s="169">
        <v>0.979166666666667</v>
      </c>
      <c r="N1596" s="170">
        <v>1</v>
      </c>
      <c r="O1596" s="170">
        <v>0.989495798319328</v>
      </c>
      <c r="P1596" s="356">
        <v>0.9</v>
      </c>
      <c r="Q1596" s="357">
        <v>0.987066735644077</v>
      </c>
      <c r="R1596" s="169">
        <v>0.990844354018311</v>
      </c>
      <c r="S1596" s="169">
        <v>0.978689818468824</v>
      </c>
      <c r="T1596" s="169">
        <v>0.970493756800166</v>
      </c>
      <c r="U1596" s="356">
        <v>0.9</v>
      </c>
      <c r="V1596" s="169">
        <v>0.866011381272633</v>
      </c>
      <c r="W1596" s="169">
        <v>0.895218718209563</v>
      </c>
      <c r="X1596" s="169">
        <v>0.855958958168903</v>
      </c>
      <c r="Y1596" s="169">
        <v>0.830423294129838</v>
      </c>
      <c r="Z1596" s="356">
        <v>0.92</v>
      </c>
      <c r="AA1596" s="356">
        <v>0.883429672447014</v>
      </c>
      <c r="AB1596" s="356">
        <v>0.913884007029877</v>
      </c>
      <c r="AC1596" s="356">
        <v>0.913181242078581</v>
      </c>
      <c r="AD1596" s="356">
        <v>0.901993939495404</v>
      </c>
      <c r="AE1596" s="356">
        <v>0.92</v>
      </c>
      <c r="AF1596" s="169">
        <v>1</v>
      </c>
      <c r="AG1596" s="169">
        <v>1</v>
      </c>
      <c r="AH1596" s="169">
        <v>0.347826086956522</v>
      </c>
      <c r="AI1596" s="169">
        <v>0.950885809507104</v>
      </c>
      <c r="AJ1596" s="356">
        <v>0.92</v>
      </c>
      <c r="AK1596" s="169">
        <v>0.911244078783346</v>
      </c>
      <c r="AL1596" s="169">
        <v>0.929733046946916</v>
      </c>
      <c r="AM1596" s="169">
        <v>0.945768482490272</v>
      </c>
      <c r="AN1596" s="169">
        <v>0.933890755075215</v>
      </c>
      <c r="AO1596" s="168">
        <v>0.99</v>
      </c>
      <c r="AP1596" s="358">
        <v>1</v>
      </c>
      <c r="AQ1596" s="358">
        <v>1</v>
      </c>
      <c r="AR1596" s="358">
        <v>1</v>
      </c>
      <c r="AS1596" s="359">
        <v>1</v>
      </c>
      <c r="AT1596" s="364">
        <v>0.110069253262963</v>
      </c>
      <c r="AU1596" s="361">
        <v>0.133333333333333</v>
      </c>
      <c r="AV1596" s="362">
        <v>0</v>
      </c>
      <c r="AW1596" s="362">
        <v>0.1</v>
      </c>
      <c r="AX1596" s="362">
        <v>0.0577319587628866</v>
      </c>
      <c r="AY1596" s="142"/>
      <c r="AZ1596" s="140"/>
    </row>
    <row r="1597" spans="1:52">
      <c r="A1597" s="138"/>
      <c r="B1597" s="142"/>
      <c r="C1597" s="172" t="s">
        <v>2706</v>
      </c>
      <c r="D1597" s="166" t="s">
        <v>26</v>
      </c>
      <c r="E1597" s="166" t="s">
        <v>2707</v>
      </c>
      <c r="F1597" s="167" t="s">
        <v>3041</v>
      </c>
      <c r="G1597" s="178" t="s">
        <v>3042</v>
      </c>
      <c r="H1597" s="178" t="s">
        <v>3042</v>
      </c>
      <c r="I1597" s="178" t="s">
        <v>3042</v>
      </c>
      <c r="J1597" s="178" t="s">
        <v>3042</v>
      </c>
      <c r="K1597" s="168">
        <v>0.9</v>
      </c>
      <c r="L1597" s="169">
        <v>0.92</v>
      </c>
      <c r="M1597" s="169">
        <v>1</v>
      </c>
      <c r="N1597" s="170">
        <v>1</v>
      </c>
      <c r="O1597" s="170">
        <v>0.964935064935065</v>
      </c>
      <c r="P1597" s="356">
        <v>0.9</v>
      </c>
      <c r="Q1597" s="357">
        <v>0.970896391152503</v>
      </c>
      <c r="R1597" s="169">
        <v>0.966457023060797</v>
      </c>
      <c r="S1597" s="169">
        <v>0.971295577967417</v>
      </c>
      <c r="T1597" s="169">
        <v>0.960763798064347</v>
      </c>
      <c r="U1597" s="356">
        <v>0.9</v>
      </c>
      <c r="V1597" s="169">
        <v>0.832363213038417</v>
      </c>
      <c r="W1597" s="169">
        <v>0.880503144654088</v>
      </c>
      <c r="X1597" s="169">
        <v>0.804499612102405</v>
      </c>
      <c r="Y1597" s="169">
        <v>0.792106257447612</v>
      </c>
      <c r="Z1597" s="356">
        <v>0.92</v>
      </c>
      <c r="AA1597" s="356">
        <v>0.875</v>
      </c>
      <c r="AB1597" s="356">
        <v>0.870300751879699</v>
      </c>
      <c r="AC1597" s="356">
        <v>0.902616279069767</v>
      </c>
      <c r="AD1597" s="356">
        <v>0.889804022502482</v>
      </c>
      <c r="AE1597" s="356">
        <v>0.92</v>
      </c>
      <c r="AF1597" s="169">
        <v>1</v>
      </c>
      <c r="AG1597" s="169">
        <v>1</v>
      </c>
      <c r="AH1597" s="169">
        <v>1</v>
      </c>
      <c r="AI1597" s="169">
        <v>0.765735252610782</v>
      </c>
      <c r="AJ1597" s="356">
        <v>0.92</v>
      </c>
      <c r="AK1597" s="169">
        <v>0.906124785346308</v>
      </c>
      <c r="AL1597" s="169">
        <v>0.894873458792992</v>
      </c>
      <c r="AM1597" s="169">
        <v>0.931714719271624</v>
      </c>
      <c r="AN1597" s="169">
        <v>0.921484920299971</v>
      </c>
      <c r="AO1597" s="168">
        <v>0.99</v>
      </c>
      <c r="AP1597" s="358">
        <v>1</v>
      </c>
      <c r="AQ1597" s="358">
        <v>1</v>
      </c>
      <c r="AR1597" s="358">
        <v>1</v>
      </c>
      <c r="AS1597" s="359">
        <v>1</v>
      </c>
      <c r="AT1597" s="364">
        <v>0.110069253262963</v>
      </c>
      <c r="AU1597" s="361">
        <v>0.2</v>
      </c>
      <c r="AV1597" s="362">
        <v>0</v>
      </c>
      <c r="AW1597" s="362">
        <v>0</v>
      </c>
      <c r="AX1597" s="362">
        <v>0.0443037974683544</v>
      </c>
      <c r="AY1597" s="142"/>
      <c r="AZ1597" s="140"/>
    </row>
    <row r="1598" spans="1:52">
      <c r="A1598" s="138"/>
      <c r="B1598" s="142"/>
      <c r="C1598" s="172" t="s">
        <v>2706</v>
      </c>
      <c r="D1598" s="166" t="s">
        <v>26</v>
      </c>
      <c r="E1598" s="166" t="s">
        <v>2707</v>
      </c>
      <c r="F1598" s="167" t="s">
        <v>3043</v>
      </c>
      <c r="G1598" s="178" t="s">
        <v>3044</v>
      </c>
      <c r="H1598" s="178" t="s">
        <v>3044</v>
      </c>
      <c r="I1598" s="178" t="s">
        <v>3044</v>
      </c>
      <c r="J1598" s="178" t="s">
        <v>3044</v>
      </c>
      <c r="K1598" s="168">
        <v>0.9</v>
      </c>
      <c r="L1598" s="169">
        <v>1</v>
      </c>
      <c r="M1598" s="169">
        <v>1</v>
      </c>
      <c r="N1598" s="170">
        <v>0.966666666666667</v>
      </c>
      <c r="O1598" s="170">
        <v>0.947761194029851</v>
      </c>
      <c r="P1598" s="356">
        <v>0.9</v>
      </c>
      <c r="Q1598" s="357">
        <v>0.940898345153664</v>
      </c>
      <c r="R1598" s="169">
        <v>0.989583333333333</v>
      </c>
      <c r="S1598" s="169">
        <v>0.96502444528018</v>
      </c>
      <c r="T1598" s="169">
        <v>0.916841642658333</v>
      </c>
      <c r="U1598" s="356">
        <v>0.9</v>
      </c>
      <c r="V1598" s="169">
        <v>0.675531914893617</v>
      </c>
      <c r="W1598" s="169">
        <v>0.850378787878788</v>
      </c>
      <c r="X1598" s="169">
        <v>0.714178262504701</v>
      </c>
      <c r="Y1598" s="169">
        <v>0.721263245275648</v>
      </c>
      <c r="Z1598" s="356">
        <v>0.92</v>
      </c>
      <c r="AA1598" s="356" t="s">
        <v>40</v>
      </c>
      <c r="AB1598" s="356" t="s">
        <v>40</v>
      </c>
      <c r="AC1598" s="356" t="s">
        <v>40</v>
      </c>
      <c r="AD1598" s="356">
        <v>0.5</v>
      </c>
      <c r="AE1598" s="356">
        <v>0.92</v>
      </c>
      <c r="AF1598" s="169">
        <v>0.911111111111111</v>
      </c>
      <c r="AG1598" s="169">
        <v>1</v>
      </c>
      <c r="AH1598" s="169">
        <v>1</v>
      </c>
      <c r="AI1598" s="169">
        <v>0.946687370600414</v>
      </c>
      <c r="AJ1598" s="356">
        <v>0.92</v>
      </c>
      <c r="AK1598" s="169">
        <v>0.934397163120567</v>
      </c>
      <c r="AL1598" s="169">
        <v>0.96969696969697</v>
      </c>
      <c r="AM1598" s="169">
        <v>0.940203083866115</v>
      </c>
      <c r="AN1598" s="169">
        <v>0.953991137587129</v>
      </c>
      <c r="AO1598" s="168">
        <v>0.99</v>
      </c>
      <c r="AP1598" s="358">
        <v>1</v>
      </c>
      <c r="AQ1598" s="358">
        <v>1</v>
      </c>
      <c r="AR1598" s="358">
        <v>1</v>
      </c>
      <c r="AS1598" s="359">
        <v>1</v>
      </c>
      <c r="AT1598" s="364">
        <v>0.110069253262963</v>
      </c>
      <c r="AU1598" s="361">
        <v>0.181818181818182</v>
      </c>
      <c r="AV1598" s="362">
        <v>0</v>
      </c>
      <c r="AW1598" s="362">
        <v>0</v>
      </c>
      <c r="AX1598" s="362">
        <v>0.0640176600441501</v>
      </c>
      <c r="AY1598" s="142"/>
      <c r="AZ1598" s="140"/>
    </row>
    <row r="1599" spans="1:52">
      <c r="A1599" s="138"/>
      <c r="B1599" s="142"/>
      <c r="C1599" s="172" t="s">
        <v>2706</v>
      </c>
      <c r="D1599" s="166" t="s">
        <v>26</v>
      </c>
      <c r="E1599" s="166" t="s">
        <v>2707</v>
      </c>
      <c r="F1599" s="167" t="s">
        <v>3045</v>
      </c>
      <c r="G1599" s="178" t="s">
        <v>3046</v>
      </c>
      <c r="H1599" s="178" t="s">
        <v>3046</v>
      </c>
      <c r="I1599" s="178" t="s">
        <v>3046</v>
      </c>
      <c r="J1599" s="178" t="s">
        <v>3046</v>
      </c>
      <c r="K1599" s="168">
        <v>0.9</v>
      </c>
      <c r="L1599" s="169">
        <v>1</v>
      </c>
      <c r="M1599" s="169">
        <v>1</v>
      </c>
      <c r="N1599" s="170">
        <v>1</v>
      </c>
      <c r="O1599" s="170">
        <v>0.989547038327526</v>
      </c>
      <c r="P1599" s="356">
        <v>0.9</v>
      </c>
      <c r="Q1599" s="357">
        <v>1</v>
      </c>
      <c r="R1599" s="169">
        <v>1</v>
      </c>
      <c r="S1599" s="169">
        <v>0.999157540016849</v>
      </c>
      <c r="T1599" s="169">
        <v>0.997342486989259</v>
      </c>
      <c r="U1599" s="356">
        <v>0.9</v>
      </c>
      <c r="V1599" s="169">
        <v>0.9375</v>
      </c>
      <c r="W1599" s="169">
        <v>0.968409586056645</v>
      </c>
      <c r="X1599" s="169">
        <v>0.966301600673968</v>
      </c>
      <c r="Y1599" s="169">
        <v>0.950420772893367</v>
      </c>
      <c r="Z1599" s="356">
        <v>0.92</v>
      </c>
      <c r="AA1599" s="356" t="s">
        <v>40</v>
      </c>
      <c r="AB1599" s="356" t="s">
        <v>40</v>
      </c>
      <c r="AC1599" s="356" t="s">
        <v>40</v>
      </c>
      <c r="AD1599" s="356" t="s">
        <v>40</v>
      </c>
      <c r="AE1599" s="356">
        <v>0.92</v>
      </c>
      <c r="AF1599" s="169">
        <v>1</v>
      </c>
      <c r="AG1599" s="169">
        <v>0.852941176470588</v>
      </c>
      <c r="AH1599" s="169">
        <v>1</v>
      </c>
      <c r="AI1599" s="169">
        <v>0.993686255463817</v>
      </c>
      <c r="AJ1599" s="356">
        <v>0.92</v>
      </c>
      <c r="AK1599" s="169">
        <v>0.94921875</v>
      </c>
      <c r="AL1599" s="169">
        <v>0.981481481481482</v>
      </c>
      <c r="AM1599" s="169">
        <v>0.976411120471778</v>
      </c>
      <c r="AN1599" s="169">
        <v>0.972400620086369</v>
      </c>
      <c r="AO1599" s="168">
        <v>0.99</v>
      </c>
      <c r="AP1599" s="358">
        <v>1</v>
      </c>
      <c r="AQ1599" s="358">
        <v>1</v>
      </c>
      <c r="AR1599" s="358">
        <v>1</v>
      </c>
      <c r="AS1599" s="359">
        <v>1</v>
      </c>
      <c r="AT1599" s="364">
        <v>0.110069253262963</v>
      </c>
      <c r="AU1599" s="361">
        <v>0.133333333333333</v>
      </c>
      <c r="AV1599" s="362">
        <v>0.0714285714285714</v>
      </c>
      <c r="AW1599" s="362">
        <v>0.117647058823529</v>
      </c>
      <c r="AX1599" s="362">
        <v>0.0379362670713202</v>
      </c>
      <c r="AY1599" s="142"/>
      <c r="AZ1599" s="140"/>
    </row>
    <row r="1600" spans="1:52">
      <c r="A1600" s="138"/>
      <c r="B1600" s="142"/>
      <c r="C1600" s="172" t="s">
        <v>2706</v>
      </c>
      <c r="D1600" s="166" t="s">
        <v>26</v>
      </c>
      <c r="E1600" s="166" t="s">
        <v>2707</v>
      </c>
      <c r="F1600" s="167" t="s">
        <v>3047</v>
      </c>
      <c r="G1600" s="178" t="s">
        <v>3048</v>
      </c>
      <c r="H1600" s="178" t="s">
        <v>3048</v>
      </c>
      <c r="I1600" s="178" t="s">
        <v>3048</v>
      </c>
      <c r="J1600" s="178" t="s">
        <v>3048</v>
      </c>
      <c r="K1600" s="168">
        <v>0.9</v>
      </c>
      <c r="L1600" s="169">
        <v>0.733333333333333</v>
      </c>
      <c r="M1600" s="169">
        <v>0.75</v>
      </c>
      <c r="N1600" s="170">
        <v>1</v>
      </c>
      <c r="O1600" s="170">
        <v>0.910891089108911</v>
      </c>
      <c r="P1600" s="356">
        <v>0.9</v>
      </c>
      <c r="Q1600" s="357">
        <v>0.8564875491481</v>
      </c>
      <c r="R1600" s="169">
        <v>0.738828967642527</v>
      </c>
      <c r="S1600" s="169">
        <v>0.761736049601417</v>
      </c>
      <c r="T1600" s="169">
        <v>0.844384850861436</v>
      </c>
      <c r="U1600" s="356">
        <v>0.9</v>
      </c>
      <c r="V1600" s="169">
        <v>0.802096985583224</v>
      </c>
      <c r="W1600" s="169">
        <v>0.725731895223421</v>
      </c>
      <c r="X1600" s="169">
        <v>0.784765279007972</v>
      </c>
      <c r="Y1600" s="169">
        <v>0.842892200268171</v>
      </c>
      <c r="Z1600" s="356">
        <v>0.92</v>
      </c>
      <c r="AA1600" s="356">
        <v>0.911631419939577</v>
      </c>
      <c r="AB1600" s="356">
        <v>0.916936353829558</v>
      </c>
      <c r="AC1600" s="356">
        <v>0.863414634146341</v>
      </c>
      <c r="AD1600" s="356">
        <v>0.937678767876788</v>
      </c>
      <c r="AE1600" s="356">
        <v>0.92</v>
      </c>
      <c r="AF1600" s="169">
        <v>1</v>
      </c>
      <c r="AG1600" s="169">
        <v>0.99009900990099</v>
      </c>
      <c r="AH1600" s="169">
        <v>0.982300884955752</v>
      </c>
      <c r="AI1600" s="169">
        <v>0.873956594323873</v>
      </c>
      <c r="AJ1600" s="356">
        <v>0.92</v>
      </c>
      <c r="AK1600" s="169">
        <v>0.910526315789474</v>
      </c>
      <c r="AL1600" s="169">
        <v>0.904269662921348</v>
      </c>
      <c r="AM1600" s="169">
        <v>0.889538661468486</v>
      </c>
      <c r="AN1600" s="169">
        <v>0.944170663574553</v>
      </c>
      <c r="AO1600" s="168">
        <v>0.99</v>
      </c>
      <c r="AP1600" s="358">
        <v>1</v>
      </c>
      <c r="AQ1600" s="358">
        <v>1</v>
      </c>
      <c r="AR1600" s="358">
        <v>1</v>
      </c>
      <c r="AS1600" s="359">
        <v>1</v>
      </c>
      <c r="AT1600" s="364">
        <v>0.110069253262963</v>
      </c>
      <c r="AU1600" s="361">
        <v>0.181818181818182</v>
      </c>
      <c r="AV1600" s="362">
        <v>0.117647058823529</v>
      </c>
      <c r="AW1600" s="362">
        <v>0</v>
      </c>
      <c r="AX1600" s="362">
        <v>0.0783195020746888</v>
      </c>
      <c r="AY1600" s="142"/>
      <c r="AZ1600" s="140"/>
    </row>
    <row r="1601" spans="1:52">
      <c r="A1601" s="138"/>
      <c r="B1601" s="142"/>
      <c r="C1601" s="172" t="s">
        <v>2706</v>
      </c>
      <c r="D1601" s="166" t="s">
        <v>26</v>
      </c>
      <c r="E1601" s="166" t="s">
        <v>2707</v>
      </c>
      <c r="F1601" s="167" t="s">
        <v>3049</v>
      </c>
      <c r="G1601" s="178" t="s">
        <v>3050</v>
      </c>
      <c r="H1601" s="178" t="s">
        <v>3050</v>
      </c>
      <c r="I1601" s="178" t="s">
        <v>3050</v>
      </c>
      <c r="J1601" s="178" t="s">
        <v>3050</v>
      </c>
      <c r="K1601" s="168">
        <v>0.9</v>
      </c>
      <c r="L1601" s="169">
        <v>0.977777777777778</v>
      </c>
      <c r="M1601" s="169">
        <v>0.952380952380952</v>
      </c>
      <c r="N1601" s="170">
        <v>0.977272727272727</v>
      </c>
      <c r="O1601" s="170">
        <v>0.940242057488654</v>
      </c>
      <c r="P1601" s="356">
        <v>0.9</v>
      </c>
      <c r="Q1601" s="357">
        <v>0.916666666666667</v>
      </c>
      <c r="R1601" s="169">
        <v>0.85656836461126</v>
      </c>
      <c r="S1601" s="169">
        <v>0.873145045476304</v>
      </c>
      <c r="T1601" s="169">
        <v>0.910511472495134</v>
      </c>
      <c r="U1601" s="356">
        <v>0.9</v>
      </c>
      <c r="V1601" s="169">
        <v>0.929563492063492</v>
      </c>
      <c r="W1601" s="169">
        <v>0.932640750670241</v>
      </c>
      <c r="X1601" s="169">
        <v>0.941359502154141</v>
      </c>
      <c r="Y1601" s="169">
        <v>0.938039329889797</v>
      </c>
      <c r="Z1601" s="356">
        <v>0.92</v>
      </c>
      <c r="AA1601" s="356" t="s">
        <v>40</v>
      </c>
      <c r="AB1601" s="356">
        <v>0</v>
      </c>
      <c r="AC1601" s="356">
        <v>1</v>
      </c>
      <c r="AD1601" s="356">
        <v>0.142857142857143</v>
      </c>
      <c r="AE1601" s="356">
        <v>0.92</v>
      </c>
      <c r="AF1601" s="169">
        <v>0.998863636363636</v>
      </c>
      <c r="AG1601" s="169">
        <v>0.973105134474328</v>
      </c>
      <c r="AH1601" s="169">
        <v>0.99864956110736</v>
      </c>
      <c r="AI1601" s="169">
        <v>0.881960208305515</v>
      </c>
      <c r="AJ1601" s="356">
        <v>0.92</v>
      </c>
      <c r="AK1601" s="169">
        <v>0.952050264550265</v>
      </c>
      <c r="AL1601" s="169">
        <v>0.963879598662207</v>
      </c>
      <c r="AM1601" s="169">
        <v>0.961713328547499</v>
      </c>
      <c r="AN1601" s="169">
        <v>0.968114121108115</v>
      </c>
      <c r="AO1601" s="168">
        <v>0.99</v>
      </c>
      <c r="AP1601" s="358">
        <v>1</v>
      </c>
      <c r="AQ1601" s="358">
        <v>1</v>
      </c>
      <c r="AR1601" s="358" t="s">
        <v>40</v>
      </c>
      <c r="AS1601" s="359">
        <v>1</v>
      </c>
      <c r="AT1601" s="364">
        <v>0.110069253262963</v>
      </c>
      <c r="AU1601" s="361">
        <v>0.0384615384615385</v>
      </c>
      <c r="AV1601" s="362">
        <v>0.0416666666666667</v>
      </c>
      <c r="AW1601" s="362">
        <v>0</v>
      </c>
      <c r="AX1601" s="362">
        <v>0.0372990353697749</v>
      </c>
      <c r="AY1601" s="142"/>
      <c r="AZ1601" s="140"/>
    </row>
    <row r="1602" spans="1:52">
      <c r="A1602" s="138"/>
      <c r="B1602" s="142"/>
      <c r="C1602" s="172" t="s">
        <v>2706</v>
      </c>
      <c r="D1602" s="166" t="s">
        <v>26</v>
      </c>
      <c r="E1602" s="166" t="s">
        <v>2707</v>
      </c>
      <c r="F1602" s="167" t="s">
        <v>3051</v>
      </c>
      <c r="G1602" s="178" t="s">
        <v>3052</v>
      </c>
      <c r="H1602" s="178" t="s">
        <v>3052</v>
      </c>
      <c r="I1602" s="178" t="s">
        <v>3052</v>
      </c>
      <c r="J1602" s="178" t="s">
        <v>3052</v>
      </c>
      <c r="K1602" s="168">
        <v>0.9</v>
      </c>
      <c r="L1602" s="169">
        <v>0.739130434782609</v>
      </c>
      <c r="M1602" s="169">
        <v>0.791666666666667</v>
      </c>
      <c r="N1602" s="170">
        <v>0.714285714285714</v>
      </c>
      <c r="O1602" s="170">
        <v>0.753989361702128</v>
      </c>
      <c r="P1602" s="356">
        <v>0.9</v>
      </c>
      <c r="Q1602" s="357">
        <v>0.753585771658061</v>
      </c>
      <c r="R1602" s="169">
        <v>0.90625</v>
      </c>
      <c r="S1602" s="169">
        <v>0.843925985518906</v>
      </c>
      <c r="T1602" s="169">
        <v>0.817942254812099</v>
      </c>
      <c r="U1602" s="356">
        <v>0.9</v>
      </c>
      <c r="V1602" s="169">
        <v>0.590935169248422</v>
      </c>
      <c r="W1602" s="169">
        <v>0.47229381443299</v>
      </c>
      <c r="X1602" s="169">
        <v>0.487127916331456</v>
      </c>
      <c r="Y1602" s="169">
        <v>0.628360831041858</v>
      </c>
      <c r="Z1602" s="356">
        <v>0.92</v>
      </c>
      <c r="AA1602" s="356">
        <v>0</v>
      </c>
      <c r="AB1602" s="356">
        <v>0</v>
      </c>
      <c r="AC1602" s="356" t="s">
        <v>40</v>
      </c>
      <c r="AD1602" s="356">
        <v>0.272727272727273</v>
      </c>
      <c r="AE1602" s="356">
        <v>0.92</v>
      </c>
      <c r="AF1602" s="169">
        <v>0.942028985507246</v>
      </c>
      <c r="AG1602" s="169">
        <v>0.954545454545455</v>
      </c>
      <c r="AH1602" s="169">
        <v>1</v>
      </c>
      <c r="AI1602" s="169">
        <v>0.97906976744186</v>
      </c>
      <c r="AJ1602" s="356">
        <v>0.92</v>
      </c>
      <c r="AK1602" s="169">
        <v>0.874534517330278</v>
      </c>
      <c r="AL1602" s="169">
        <v>0.86731078904992</v>
      </c>
      <c r="AM1602" s="169">
        <v>0.837087691069992</v>
      </c>
      <c r="AN1602" s="169">
        <v>0.898537581855324</v>
      </c>
      <c r="AO1602" s="168">
        <v>0.99</v>
      </c>
      <c r="AP1602" s="358">
        <v>1</v>
      </c>
      <c r="AQ1602" s="358">
        <v>1</v>
      </c>
      <c r="AR1602" s="358">
        <v>1</v>
      </c>
      <c r="AS1602" s="359">
        <v>1</v>
      </c>
      <c r="AT1602" s="364">
        <v>0.110069253262963</v>
      </c>
      <c r="AU1602" s="361">
        <v>0.133333333333333</v>
      </c>
      <c r="AV1602" s="362">
        <v>0.05</v>
      </c>
      <c r="AW1602" s="362">
        <v>0.04</v>
      </c>
      <c r="AX1602" s="362">
        <v>0.0532656943563729</v>
      </c>
      <c r="AY1602" s="142"/>
      <c r="AZ1602" s="140"/>
    </row>
    <row r="1603" spans="1:52">
      <c r="A1603" s="138"/>
      <c r="B1603" s="142"/>
      <c r="C1603" s="172" t="s">
        <v>2706</v>
      </c>
      <c r="D1603" s="166" t="s">
        <v>235</v>
      </c>
      <c r="E1603" s="166" t="s">
        <v>2707</v>
      </c>
      <c r="F1603" s="167" t="s">
        <v>3053</v>
      </c>
      <c r="G1603" s="178" t="s">
        <v>3054</v>
      </c>
      <c r="H1603" s="178" t="s">
        <v>3054</v>
      </c>
      <c r="I1603" s="178" t="s">
        <v>3054</v>
      </c>
      <c r="J1603" s="178" t="s">
        <v>3054</v>
      </c>
      <c r="K1603" s="168">
        <v>0.9</v>
      </c>
      <c r="L1603" s="169" t="s">
        <v>40</v>
      </c>
      <c r="M1603" s="169" t="s">
        <v>40</v>
      </c>
      <c r="N1603" s="170" t="s">
        <v>40</v>
      </c>
      <c r="O1603" s="170" t="s">
        <v>40</v>
      </c>
      <c r="P1603" s="356">
        <v>0.9</v>
      </c>
      <c r="Q1603" s="357" t="s">
        <v>40</v>
      </c>
      <c r="R1603" s="169" t="s">
        <v>40</v>
      </c>
      <c r="S1603" s="169" t="s">
        <v>40</v>
      </c>
      <c r="T1603" s="169">
        <v>0</v>
      </c>
      <c r="U1603" s="356">
        <v>0.9</v>
      </c>
      <c r="V1603" s="169" t="s">
        <v>40</v>
      </c>
      <c r="W1603" s="169" t="s">
        <v>40</v>
      </c>
      <c r="X1603" s="169" t="s">
        <v>40</v>
      </c>
      <c r="Y1603" s="169">
        <v>1</v>
      </c>
      <c r="Z1603" s="356">
        <v>0.92</v>
      </c>
      <c r="AA1603" s="356" t="s">
        <v>40</v>
      </c>
      <c r="AB1603" s="356" t="s">
        <v>40</v>
      </c>
      <c r="AC1603" s="356" t="s">
        <v>40</v>
      </c>
      <c r="AD1603" s="356" t="s">
        <v>40</v>
      </c>
      <c r="AE1603" s="356">
        <v>0.92</v>
      </c>
      <c r="AF1603" s="169">
        <v>1</v>
      </c>
      <c r="AG1603" s="169">
        <v>0.995708154506438</v>
      </c>
      <c r="AH1603" s="169">
        <v>1</v>
      </c>
      <c r="AI1603" s="169">
        <v>0.807897313173066</v>
      </c>
      <c r="AJ1603" s="356">
        <v>0.92</v>
      </c>
      <c r="AK1603" s="169" t="s">
        <v>40</v>
      </c>
      <c r="AL1603" s="169" t="s">
        <v>40</v>
      </c>
      <c r="AM1603" s="169" t="s">
        <v>40</v>
      </c>
      <c r="AN1603" s="169">
        <v>1</v>
      </c>
      <c r="AO1603" s="168">
        <v>0.99</v>
      </c>
      <c r="AP1603" s="358">
        <v>1</v>
      </c>
      <c r="AQ1603" s="358">
        <v>1</v>
      </c>
      <c r="AR1603" s="358">
        <v>1</v>
      </c>
      <c r="AS1603" s="359">
        <v>1</v>
      </c>
      <c r="AT1603" s="364">
        <v>0.110069253262963</v>
      </c>
      <c r="AU1603" s="361" t="s">
        <v>40</v>
      </c>
      <c r="AV1603" s="362" t="s">
        <v>40</v>
      </c>
      <c r="AW1603" s="362" t="s">
        <v>40</v>
      </c>
      <c r="AX1603" s="362" t="s">
        <v>40</v>
      </c>
      <c r="AY1603" s="142"/>
      <c r="AZ1603" s="140"/>
    </row>
    <row r="1604" spans="1:52">
      <c r="A1604" s="138"/>
      <c r="B1604" s="142"/>
      <c r="C1604" s="172" t="s">
        <v>2706</v>
      </c>
      <c r="D1604" s="166" t="s">
        <v>235</v>
      </c>
      <c r="E1604" s="166" t="s">
        <v>2707</v>
      </c>
      <c r="F1604" s="167" t="s">
        <v>3055</v>
      </c>
      <c r="G1604" s="178" t="s">
        <v>3056</v>
      </c>
      <c r="H1604" s="178" t="s">
        <v>3056</v>
      </c>
      <c r="I1604" s="178" t="s">
        <v>3056</v>
      </c>
      <c r="J1604" s="178" t="s">
        <v>3056</v>
      </c>
      <c r="K1604" s="168">
        <v>0.9</v>
      </c>
      <c r="L1604" s="169" t="s">
        <v>40</v>
      </c>
      <c r="M1604" s="169" t="s">
        <v>40</v>
      </c>
      <c r="N1604" s="170" t="s">
        <v>40</v>
      </c>
      <c r="O1604" s="170" t="s">
        <v>40</v>
      </c>
      <c r="P1604" s="356">
        <v>0.9</v>
      </c>
      <c r="Q1604" s="357">
        <v>0</v>
      </c>
      <c r="R1604" s="169" t="s">
        <v>40</v>
      </c>
      <c r="S1604" s="169">
        <v>0</v>
      </c>
      <c r="T1604" s="169">
        <v>0</v>
      </c>
      <c r="U1604" s="356">
        <v>0.9</v>
      </c>
      <c r="V1604" s="169">
        <v>0</v>
      </c>
      <c r="W1604" s="169" t="s">
        <v>40</v>
      </c>
      <c r="X1604" s="169">
        <v>1</v>
      </c>
      <c r="Y1604" s="169">
        <v>0.888888888888889</v>
      </c>
      <c r="Z1604" s="356">
        <v>0.92</v>
      </c>
      <c r="AA1604" s="356" t="s">
        <v>40</v>
      </c>
      <c r="AB1604" s="356" t="s">
        <v>40</v>
      </c>
      <c r="AC1604" s="356" t="s">
        <v>40</v>
      </c>
      <c r="AD1604" s="356" t="s">
        <v>40</v>
      </c>
      <c r="AE1604" s="356">
        <v>0.92</v>
      </c>
      <c r="AF1604" s="169">
        <v>1</v>
      </c>
      <c r="AG1604" s="169">
        <v>0.998037291462218</v>
      </c>
      <c r="AH1604" s="169">
        <v>1</v>
      </c>
      <c r="AI1604" s="169">
        <v>0.968751288287917</v>
      </c>
      <c r="AJ1604" s="356">
        <v>0.92</v>
      </c>
      <c r="AK1604" s="169">
        <v>0</v>
      </c>
      <c r="AL1604" s="169" t="s">
        <v>40</v>
      </c>
      <c r="AM1604" s="169">
        <v>1</v>
      </c>
      <c r="AN1604" s="169">
        <v>0.909090909090909</v>
      </c>
      <c r="AO1604" s="168">
        <v>0.99</v>
      </c>
      <c r="AP1604" s="358">
        <v>1</v>
      </c>
      <c r="AQ1604" s="358">
        <v>1</v>
      </c>
      <c r="AR1604" s="358">
        <v>1</v>
      </c>
      <c r="AS1604" s="359">
        <v>1</v>
      </c>
      <c r="AT1604" s="364">
        <v>0.110069253262963</v>
      </c>
      <c r="AU1604" s="361" t="s">
        <v>40</v>
      </c>
      <c r="AV1604" s="362" t="s">
        <v>40</v>
      </c>
      <c r="AW1604" s="362" t="s">
        <v>40</v>
      </c>
      <c r="AX1604" s="362" t="s">
        <v>40</v>
      </c>
      <c r="AY1604" s="142"/>
      <c r="AZ1604" s="140"/>
    </row>
    <row r="1605" spans="1:52">
      <c r="A1605" s="138"/>
      <c r="B1605" s="142"/>
      <c r="C1605" s="172" t="s">
        <v>2706</v>
      </c>
      <c r="D1605" s="166" t="s">
        <v>235</v>
      </c>
      <c r="E1605" s="166" t="s">
        <v>2707</v>
      </c>
      <c r="F1605" s="167" t="s">
        <v>3057</v>
      </c>
      <c r="G1605" s="178" t="s">
        <v>3058</v>
      </c>
      <c r="H1605" s="178" t="s">
        <v>3058</v>
      </c>
      <c r="I1605" s="178" t="s">
        <v>3058</v>
      </c>
      <c r="J1605" s="178" t="s">
        <v>3058</v>
      </c>
      <c r="K1605" s="168">
        <v>0.9</v>
      </c>
      <c r="L1605" s="169" t="s">
        <v>40</v>
      </c>
      <c r="M1605" s="169" t="s">
        <v>40</v>
      </c>
      <c r="N1605" s="170" t="s">
        <v>40</v>
      </c>
      <c r="O1605" s="170" t="s">
        <v>40</v>
      </c>
      <c r="P1605" s="356">
        <v>0.9</v>
      </c>
      <c r="Q1605" s="357" t="s">
        <v>40</v>
      </c>
      <c r="R1605" s="169" t="s">
        <v>40</v>
      </c>
      <c r="S1605" s="169" t="s">
        <v>40</v>
      </c>
      <c r="T1605" s="169">
        <v>0</v>
      </c>
      <c r="U1605" s="356">
        <v>0.9</v>
      </c>
      <c r="V1605" s="169" t="s">
        <v>40</v>
      </c>
      <c r="W1605" s="169" t="s">
        <v>40</v>
      </c>
      <c r="X1605" s="169" t="s">
        <v>40</v>
      </c>
      <c r="Y1605" s="169">
        <v>1</v>
      </c>
      <c r="Z1605" s="356">
        <v>0.92</v>
      </c>
      <c r="AA1605" s="356" t="s">
        <v>40</v>
      </c>
      <c r="AB1605" s="356" t="s">
        <v>40</v>
      </c>
      <c r="AC1605" s="356" t="s">
        <v>40</v>
      </c>
      <c r="AD1605" s="356" t="s">
        <v>40</v>
      </c>
      <c r="AE1605" s="356">
        <v>0.92</v>
      </c>
      <c r="AF1605" s="169">
        <v>0.988023952095808</v>
      </c>
      <c r="AG1605" s="169">
        <v>0.991869918699187</v>
      </c>
      <c r="AH1605" s="169">
        <v>0.994750656167979</v>
      </c>
      <c r="AI1605" s="169">
        <v>0.889463136799916</v>
      </c>
      <c r="AJ1605" s="356">
        <v>0.92</v>
      </c>
      <c r="AK1605" s="169" t="s">
        <v>40</v>
      </c>
      <c r="AL1605" s="169" t="s">
        <v>40</v>
      </c>
      <c r="AM1605" s="169" t="s">
        <v>40</v>
      </c>
      <c r="AN1605" s="169">
        <v>1</v>
      </c>
      <c r="AO1605" s="168">
        <v>0.99</v>
      </c>
      <c r="AP1605" s="358">
        <v>1</v>
      </c>
      <c r="AQ1605" s="358">
        <v>1</v>
      </c>
      <c r="AR1605" s="358" t="s">
        <v>40</v>
      </c>
      <c r="AS1605" s="359">
        <v>1</v>
      </c>
      <c r="AT1605" s="364">
        <v>0.110069253262963</v>
      </c>
      <c r="AU1605" s="361" t="s">
        <v>40</v>
      </c>
      <c r="AV1605" s="362" t="s">
        <v>40</v>
      </c>
      <c r="AW1605" s="362" t="s">
        <v>40</v>
      </c>
      <c r="AX1605" s="362" t="s">
        <v>40</v>
      </c>
      <c r="AY1605" s="142"/>
      <c r="AZ1605" s="140"/>
    </row>
    <row r="1606" spans="1:52">
      <c r="A1606" s="138"/>
      <c r="B1606" s="142"/>
      <c r="C1606" s="172" t="s">
        <v>2706</v>
      </c>
      <c r="D1606" s="166" t="s">
        <v>235</v>
      </c>
      <c r="E1606" s="166" t="s">
        <v>2707</v>
      </c>
      <c r="F1606" s="167" t="s">
        <v>3059</v>
      </c>
      <c r="G1606" s="178" t="s">
        <v>3060</v>
      </c>
      <c r="H1606" s="178" t="s">
        <v>3060</v>
      </c>
      <c r="I1606" s="178" t="s">
        <v>3060</v>
      </c>
      <c r="J1606" s="178" t="s">
        <v>3060</v>
      </c>
      <c r="K1606" s="168">
        <v>0.9</v>
      </c>
      <c r="L1606" s="169" t="s">
        <v>40</v>
      </c>
      <c r="M1606" s="169" t="s">
        <v>40</v>
      </c>
      <c r="N1606" s="170" t="s">
        <v>40</v>
      </c>
      <c r="O1606" s="170" t="s">
        <v>40</v>
      </c>
      <c r="P1606" s="356">
        <v>0.9</v>
      </c>
      <c r="Q1606" s="357" t="s">
        <v>40</v>
      </c>
      <c r="R1606" s="169" t="s">
        <v>40</v>
      </c>
      <c r="S1606" s="169" t="s">
        <v>40</v>
      </c>
      <c r="T1606" s="169" t="s">
        <v>40</v>
      </c>
      <c r="U1606" s="356">
        <v>0.9</v>
      </c>
      <c r="V1606" s="169" t="s">
        <v>40</v>
      </c>
      <c r="W1606" s="169" t="s">
        <v>40</v>
      </c>
      <c r="X1606" s="169" t="s">
        <v>40</v>
      </c>
      <c r="Y1606" s="169" t="s">
        <v>40</v>
      </c>
      <c r="Z1606" s="356">
        <v>0.92</v>
      </c>
      <c r="AA1606" s="356" t="s">
        <v>40</v>
      </c>
      <c r="AB1606" s="356" t="s">
        <v>40</v>
      </c>
      <c r="AC1606" s="356" t="s">
        <v>40</v>
      </c>
      <c r="AD1606" s="356" t="s">
        <v>40</v>
      </c>
      <c r="AE1606" s="356">
        <v>0.92</v>
      </c>
      <c r="AF1606" s="169">
        <v>0.996031746031746</v>
      </c>
      <c r="AG1606" s="169">
        <v>1</v>
      </c>
      <c r="AH1606" s="169">
        <v>1</v>
      </c>
      <c r="AI1606" s="169">
        <v>0.938279075396345</v>
      </c>
      <c r="AJ1606" s="356">
        <v>0.92</v>
      </c>
      <c r="AK1606" s="169" t="s">
        <v>40</v>
      </c>
      <c r="AL1606" s="169" t="s">
        <v>40</v>
      </c>
      <c r="AM1606" s="169" t="s">
        <v>40</v>
      </c>
      <c r="AN1606" s="169" t="s">
        <v>40</v>
      </c>
      <c r="AO1606" s="168">
        <v>0.99</v>
      </c>
      <c r="AP1606" s="358">
        <v>1</v>
      </c>
      <c r="AQ1606" s="358">
        <v>1</v>
      </c>
      <c r="AR1606" s="358">
        <v>1</v>
      </c>
      <c r="AS1606" s="359">
        <v>1</v>
      </c>
      <c r="AT1606" s="364">
        <v>0.110069253262963</v>
      </c>
      <c r="AU1606" s="361" t="s">
        <v>40</v>
      </c>
      <c r="AV1606" s="362" t="s">
        <v>40</v>
      </c>
      <c r="AW1606" s="362" t="s">
        <v>40</v>
      </c>
      <c r="AX1606" s="362" t="s">
        <v>40</v>
      </c>
      <c r="AY1606" s="142"/>
      <c r="AZ1606" s="140"/>
    </row>
    <row r="1607" spans="1:52">
      <c r="A1607" s="138"/>
      <c r="B1607" s="142"/>
      <c r="C1607" s="172" t="s">
        <v>2706</v>
      </c>
      <c r="D1607" s="166" t="s">
        <v>26</v>
      </c>
      <c r="E1607" s="166" t="s">
        <v>2707</v>
      </c>
      <c r="F1607" s="167" t="s">
        <v>3061</v>
      </c>
      <c r="G1607" s="178" t="s">
        <v>3062</v>
      </c>
      <c r="H1607" s="178" t="s">
        <v>3062</v>
      </c>
      <c r="I1607" s="178" t="s">
        <v>3062</v>
      </c>
      <c r="J1607" s="178" t="s">
        <v>3062</v>
      </c>
      <c r="K1607" s="168">
        <v>0.9</v>
      </c>
      <c r="L1607" s="169">
        <v>1</v>
      </c>
      <c r="M1607" s="169">
        <v>1</v>
      </c>
      <c r="N1607" s="170">
        <v>1</v>
      </c>
      <c r="O1607" s="170">
        <v>0.992792792792793</v>
      </c>
      <c r="P1607" s="356">
        <v>0.9</v>
      </c>
      <c r="Q1607" s="357">
        <v>0.910994764397906</v>
      </c>
      <c r="R1607" s="169">
        <v>0.824382595060761</v>
      </c>
      <c r="S1607" s="169">
        <v>0.93449920508744</v>
      </c>
      <c r="T1607" s="169">
        <v>0.93614176441477</v>
      </c>
      <c r="U1607" s="356">
        <v>0.9</v>
      </c>
      <c r="V1607" s="169">
        <v>0.958987783595113</v>
      </c>
      <c r="W1607" s="169">
        <v>0.966679733437868</v>
      </c>
      <c r="X1607" s="169">
        <v>0.976470588235294</v>
      </c>
      <c r="Y1607" s="169">
        <v>0.969664082238641</v>
      </c>
      <c r="Z1607" s="356">
        <v>0.92</v>
      </c>
      <c r="AA1607" s="356">
        <v>1</v>
      </c>
      <c r="AB1607" s="356" t="s">
        <v>40</v>
      </c>
      <c r="AC1607" s="356">
        <v>1</v>
      </c>
      <c r="AD1607" s="356">
        <v>0.174193548387097</v>
      </c>
      <c r="AE1607" s="356">
        <v>0.92</v>
      </c>
      <c r="AF1607" s="169">
        <v>1</v>
      </c>
      <c r="AG1607" s="169">
        <v>1</v>
      </c>
      <c r="AH1607" s="169">
        <v>1</v>
      </c>
      <c r="AI1607" s="169">
        <v>0.842240824211204</v>
      </c>
      <c r="AJ1607" s="356">
        <v>0.92</v>
      </c>
      <c r="AK1607" s="169">
        <v>0.976155859261413</v>
      </c>
      <c r="AL1607" s="169">
        <v>0.982751862014896</v>
      </c>
      <c r="AM1607" s="169">
        <v>0.986013986013986</v>
      </c>
      <c r="AN1607" s="169">
        <v>0.984913251194368</v>
      </c>
      <c r="AO1607" s="168">
        <v>0.99</v>
      </c>
      <c r="AP1607" s="358">
        <v>1</v>
      </c>
      <c r="AQ1607" s="358">
        <v>1</v>
      </c>
      <c r="AR1607" s="358">
        <v>1</v>
      </c>
      <c r="AS1607" s="359">
        <v>1</v>
      </c>
      <c r="AT1607" s="364">
        <v>0.110069253262963</v>
      </c>
      <c r="AU1607" s="361">
        <v>0.0533333333333333</v>
      </c>
      <c r="AV1607" s="362">
        <v>0.0447761194029851</v>
      </c>
      <c r="AW1607" s="362">
        <v>0.0294117647058824</v>
      </c>
      <c r="AX1607" s="362">
        <v>0.0455653021442495</v>
      </c>
      <c r="AY1607" s="142"/>
      <c r="AZ1607" s="140"/>
    </row>
    <row r="1608" spans="1:52">
      <c r="A1608" s="138"/>
      <c r="B1608" s="142"/>
      <c r="C1608" s="172" t="s">
        <v>2706</v>
      </c>
      <c r="D1608" s="166" t="s">
        <v>235</v>
      </c>
      <c r="E1608" s="166" t="s">
        <v>2707</v>
      </c>
      <c r="F1608" s="167" t="s">
        <v>3063</v>
      </c>
      <c r="G1608" s="178" t="s">
        <v>3064</v>
      </c>
      <c r="H1608" s="178" t="s">
        <v>3064</v>
      </c>
      <c r="I1608" s="178" t="s">
        <v>3064</v>
      </c>
      <c r="J1608" s="178" t="s">
        <v>3064</v>
      </c>
      <c r="K1608" s="168">
        <v>0.9</v>
      </c>
      <c r="L1608" s="169" t="s">
        <v>40</v>
      </c>
      <c r="M1608" s="169" t="s">
        <v>40</v>
      </c>
      <c r="N1608" s="170" t="s">
        <v>40</v>
      </c>
      <c r="O1608" s="170" t="s">
        <v>40</v>
      </c>
      <c r="P1608" s="356">
        <v>0.9</v>
      </c>
      <c r="Q1608" s="357" t="s">
        <v>40</v>
      </c>
      <c r="R1608" s="169" t="s">
        <v>40</v>
      </c>
      <c r="S1608" s="169" t="s">
        <v>40</v>
      </c>
      <c r="T1608" s="169" t="s">
        <v>40</v>
      </c>
      <c r="U1608" s="356">
        <v>0.9</v>
      </c>
      <c r="V1608" s="169" t="s">
        <v>40</v>
      </c>
      <c r="W1608" s="169" t="s">
        <v>40</v>
      </c>
      <c r="X1608" s="169" t="s">
        <v>40</v>
      </c>
      <c r="Y1608" s="169" t="s">
        <v>40</v>
      </c>
      <c r="Z1608" s="356">
        <v>0.92</v>
      </c>
      <c r="AA1608" s="356" t="s">
        <v>40</v>
      </c>
      <c r="AB1608" s="356" t="s">
        <v>40</v>
      </c>
      <c r="AC1608" s="356" t="s">
        <v>40</v>
      </c>
      <c r="AD1608" s="356" t="s">
        <v>40</v>
      </c>
      <c r="AE1608" s="356">
        <v>0.92</v>
      </c>
      <c r="AF1608" s="169">
        <v>1</v>
      </c>
      <c r="AG1608" s="169">
        <v>1</v>
      </c>
      <c r="AH1608" s="169">
        <v>1</v>
      </c>
      <c r="AI1608" s="169">
        <v>0.914157591287636</v>
      </c>
      <c r="AJ1608" s="356">
        <v>0.92</v>
      </c>
      <c r="AK1608" s="169" t="s">
        <v>40</v>
      </c>
      <c r="AL1608" s="169" t="s">
        <v>40</v>
      </c>
      <c r="AM1608" s="169" t="s">
        <v>40</v>
      </c>
      <c r="AN1608" s="169" t="s">
        <v>40</v>
      </c>
      <c r="AO1608" s="168">
        <v>0.99</v>
      </c>
      <c r="AP1608" s="358" t="s">
        <v>40</v>
      </c>
      <c r="AQ1608" s="358" t="s">
        <v>40</v>
      </c>
      <c r="AR1608" s="358" t="s">
        <v>40</v>
      </c>
      <c r="AS1608" s="359">
        <v>1</v>
      </c>
      <c r="AT1608" s="364">
        <v>0.110069253262963</v>
      </c>
      <c r="AU1608" s="361" t="s">
        <v>40</v>
      </c>
      <c r="AV1608" s="362" t="s">
        <v>40</v>
      </c>
      <c r="AW1608" s="362" t="s">
        <v>40</v>
      </c>
      <c r="AX1608" s="362" t="s">
        <v>40</v>
      </c>
      <c r="AY1608" s="142"/>
      <c r="AZ1608" s="140"/>
    </row>
    <row r="1609" spans="1:52">
      <c r="A1609" s="138"/>
      <c r="B1609" s="142"/>
      <c r="C1609" s="172" t="s">
        <v>2706</v>
      </c>
      <c r="D1609" s="166" t="s">
        <v>26</v>
      </c>
      <c r="E1609" s="166" t="s">
        <v>2707</v>
      </c>
      <c r="F1609" s="167" t="s">
        <v>3065</v>
      </c>
      <c r="G1609" s="178" t="s">
        <v>3066</v>
      </c>
      <c r="H1609" s="178" t="s">
        <v>3066</v>
      </c>
      <c r="I1609" s="178" t="s">
        <v>3066</v>
      </c>
      <c r="J1609" s="178" t="s">
        <v>3066</v>
      </c>
      <c r="K1609" s="168">
        <v>0.9</v>
      </c>
      <c r="L1609" s="169">
        <v>0.954545454545455</v>
      </c>
      <c r="M1609" s="169">
        <v>0.980392156862745</v>
      </c>
      <c r="N1609" s="170">
        <v>0.956521739130435</v>
      </c>
      <c r="O1609" s="170">
        <v>0.962536023054755</v>
      </c>
      <c r="P1609" s="356">
        <v>0.9</v>
      </c>
      <c r="Q1609" s="357">
        <v>0.985763589301122</v>
      </c>
      <c r="R1609" s="169">
        <v>0.985907391429393</v>
      </c>
      <c r="S1609" s="169">
        <v>0.994343334972946</v>
      </c>
      <c r="T1609" s="169">
        <v>0.989822934559403</v>
      </c>
      <c r="U1609" s="356">
        <v>0.9</v>
      </c>
      <c r="V1609" s="169">
        <v>0.808671268334771</v>
      </c>
      <c r="W1609" s="169">
        <v>0.796376186367558</v>
      </c>
      <c r="X1609" s="169">
        <v>0.736104279390064</v>
      </c>
      <c r="Y1609" s="169">
        <v>0.807513980549923</v>
      </c>
      <c r="Z1609" s="356">
        <v>0.92</v>
      </c>
      <c r="AA1609" s="356">
        <v>0</v>
      </c>
      <c r="AB1609" s="356">
        <v>0</v>
      </c>
      <c r="AC1609" s="356">
        <v>0</v>
      </c>
      <c r="AD1609" s="356">
        <v>0.119266055045872</v>
      </c>
      <c r="AE1609" s="356">
        <v>0.92</v>
      </c>
      <c r="AF1609" s="169">
        <v>1</v>
      </c>
      <c r="AG1609" s="169">
        <v>0.990566037735849</v>
      </c>
      <c r="AH1609" s="169">
        <v>1</v>
      </c>
      <c r="AI1609" s="169">
        <v>0.784035133040558</v>
      </c>
      <c r="AJ1609" s="356">
        <v>0.92</v>
      </c>
      <c r="AK1609" s="169">
        <v>0.891093379340091</v>
      </c>
      <c r="AL1609" s="169">
        <v>0.912906007473412</v>
      </c>
      <c r="AM1609" s="169">
        <v>0.90489063652003</v>
      </c>
      <c r="AN1609" s="169">
        <v>0.924090002774677</v>
      </c>
      <c r="AO1609" s="168">
        <v>0.99</v>
      </c>
      <c r="AP1609" s="358" t="s">
        <v>40</v>
      </c>
      <c r="AQ1609" s="358">
        <v>1</v>
      </c>
      <c r="AR1609" s="358" t="s">
        <v>40</v>
      </c>
      <c r="AS1609" s="359">
        <v>1</v>
      </c>
      <c r="AT1609" s="364">
        <v>0.110069253262963</v>
      </c>
      <c r="AU1609" s="361">
        <v>0.0443037974683544</v>
      </c>
      <c r="AV1609" s="362">
        <v>0.0447761194029851</v>
      </c>
      <c r="AW1609" s="362">
        <v>0.0115606936416185</v>
      </c>
      <c r="AX1609" s="362">
        <v>0.0244243932794026</v>
      </c>
      <c r="AY1609" s="142"/>
      <c r="AZ1609" s="140"/>
    </row>
    <row r="1610" spans="1:52">
      <c r="A1610" s="138"/>
      <c r="B1610" s="142"/>
      <c r="C1610" s="172" t="s">
        <v>2706</v>
      </c>
      <c r="D1610" s="166" t="s">
        <v>26</v>
      </c>
      <c r="E1610" s="166" t="s">
        <v>2707</v>
      </c>
      <c r="F1610" s="167" t="s">
        <v>3067</v>
      </c>
      <c r="G1610" s="178" t="s">
        <v>3068</v>
      </c>
      <c r="H1610" s="178" t="s">
        <v>3068</v>
      </c>
      <c r="I1610" s="178" t="s">
        <v>3068</v>
      </c>
      <c r="J1610" s="178" t="s">
        <v>3068</v>
      </c>
      <c r="K1610" s="168">
        <v>0.9</v>
      </c>
      <c r="L1610" s="169">
        <v>1</v>
      </c>
      <c r="M1610" s="169">
        <v>1</v>
      </c>
      <c r="N1610" s="170">
        <v>0.96875</v>
      </c>
      <c r="O1610" s="170">
        <v>0.959141981613892</v>
      </c>
      <c r="P1610" s="356">
        <v>0.9</v>
      </c>
      <c r="Q1610" s="357">
        <v>0.987914055505819</v>
      </c>
      <c r="R1610" s="169">
        <v>0.986184477854531</v>
      </c>
      <c r="S1610" s="169">
        <v>0.991014799154334</v>
      </c>
      <c r="T1610" s="169">
        <v>0.97250481981314</v>
      </c>
      <c r="U1610" s="356">
        <v>0.9</v>
      </c>
      <c r="V1610" s="169">
        <v>0.722918531781558</v>
      </c>
      <c r="W1610" s="169">
        <v>0.734254368143031</v>
      </c>
      <c r="X1610" s="169">
        <v>0.738372093023256</v>
      </c>
      <c r="Y1610" s="169">
        <v>0.668604478718671</v>
      </c>
      <c r="Z1610" s="356">
        <v>0.92</v>
      </c>
      <c r="AA1610" s="356">
        <v>0.886259040105194</v>
      </c>
      <c r="AB1610" s="356">
        <v>0.912936848559166</v>
      </c>
      <c r="AC1610" s="356">
        <v>0.881794650560828</v>
      </c>
      <c r="AD1610" s="356">
        <v>0.895874977285117</v>
      </c>
      <c r="AE1610" s="356">
        <v>0.92</v>
      </c>
      <c r="AF1610" s="169">
        <v>1</v>
      </c>
      <c r="AG1610" s="169">
        <v>0.978260869565217</v>
      </c>
      <c r="AH1610" s="169">
        <v>1</v>
      </c>
      <c r="AI1610" s="169">
        <v>0.993610223642173</v>
      </c>
      <c r="AJ1610" s="356">
        <v>0.92</v>
      </c>
      <c r="AK1610" s="169">
        <v>0.904153354632588</v>
      </c>
      <c r="AL1610" s="169">
        <v>0.923998044965787</v>
      </c>
      <c r="AM1610" s="169">
        <v>0.917785784474288</v>
      </c>
      <c r="AN1610" s="169">
        <v>0.912760904886889</v>
      </c>
      <c r="AO1610" s="168">
        <v>0.99</v>
      </c>
      <c r="AP1610" s="358">
        <v>1</v>
      </c>
      <c r="AQ1610" s="358">
        <v>1</v>
      </c>
      <c r="AR1610" s="358" t="s">
        <v>40</v>
      </c>
      <c r="AS1610" s="359">
        <v>1</v>
      </c>
      <c r="AT1610" s="364">
        <v>0.110069253262963</v>
      </c>
      <c r="AU1610" s="361">
        <v>0.111111111111111</v>
      </c>
      <c r="AV1610" s="362">
        <v>0.0952380952380952</v>
      </c>
      <c r="AW1610" s="362">
        <v>0.130434782608696</v>
      </c>
      <c r="AX1610" s="362">
        <v>0.0443433769187038</v>
      </c>
      <c r="AY1610" s="142"/>
      <c r="AZ1610" s="140"/>
    </row>
    <row r="1611" spans="1:52">
      <c r="A1611" s="138"/>
      <c r="B1611" s="142"/>
      <c r="C1611" s="172" t="s">
        <v>2706</v>
      </c>
      <c r="D1611" s="166" t="s">
        <v>235</v>
      </c>
      <c r="E1611" s="166" t="s">
        <v>2707</v>
      </c>
      <c r="F1611" s="167" t="s">
        <v>3069</v>
      </c>
      <c r="G1611" s="178" t="s">
        <v>3070</v>
      </c>
      <c r="H1611" s="178" t="s">
        <v>3070</v>
      </c>
      <c r="I1611" s="178" t="s">
        <v>3070</v>
      </c>
      <c r="J1611" s="178" t="s">
        <v>3070</v>
      </c>
      <c r="K1611" s="168">
        <v>0.9</v>
      </c>
      <c r="L1611" s="169" t="s">
        <v>40</v>
      </c>
      <c r="M1611" s="169" t="s">
        <v>40</v>
      </c>
      <c r="N1611" s="170" t="s">
        <v>40</v>
      </c>
      <c r="O1611" s="170" t="s">
        <v>40</v>
      </c>
      <c r="P1611" s="356">
        <v>0.9</v>
      </c>
      <c r="Q1611" s="357">
        <v>0</v>
      </c>
      <c r="R1611" s="169" t="s">
        <v>40</v>
      </c>
      <c r="S1611" s="169" t="s">
        <v>40</v>
      </c>
      <c r="T1611" s="169">
        <v>0</v>
      </c>
      <c r="U1611" s="356">
        <v>0.9</v>
      </c>
      <c r="V1611" s="169">
        <v>0</v>
      </c>
      <c r="W1611" s="169" t="s">
        <v>40</v>
      </c>
      <c r="X1611" s="169" t="s">
        <v>40</v>
      </c>
      <c r="Y1611" s="169">
        <v>0</v>
      </c>
      <c r="Z1611" s="356">
        <v>0.92</v>
      </c>
      <c r="AA1611" s="356" t="s">
        <v>40</v>
      </c>
      <c r="AB1611" s="356" t="s">
        <v>40</v>
      </c>
      <c r="AC1611" s="356" t="s">
        <v>40</v>
      </c>
      <c r="AD1611" s="356" t="s">
        <v>40</v>
      </c>
      <c r="AE1611" s="356">
        <v>0.92</v>
      </c>
      <c r="AF1611" s="169">
        <v>0.988249118683901</v>
      </c>
      <c r="AG1611" s="169">
        <v>0.978829389788294</v>
      </c>
      <c r="AH1611" s="169">
        <v>1</v>
      </c>
      <c r="AI1611" s="169">
        <v>0.835843909382042</v>
      </c>
      <c r="AJ1611" s="356">
        <v>0.92</v>
      </c>
      <c r="AK1611" s="169">
        <v>0</v>
      </c>
      <c r="AL1611" s="169" t="s">
        <v>40</v>
      </c>
      <c r="AM1611" s="169">
        <v>0</v>
      </c>
      <c r="AN1611" s="169">
        <v>0</v>
      </c>
      <c r="AO1611" s="168">
        <v>0.99</v>
      </c>
      <c r="AP1611" s="358">
        <v>1</v>
      </c>
      <c r="AQ1611" s="358">
        <v>1</v>
      </c>
      <c r="AR1611" s="358">
        <v>1</v>
      </c>
      <c r="AS1611" s="359">
        <v>1</v>
      </c>
      <c r="AT1611" s="364">
        <v>0.110069253262963</v>
      </c>
      <c r="AU1611" s="361" t="s">
        <v>40</v>
      </c>
      <c r="AV1611" s="362" t="s">
        <v>40</v>
      </c>
      <c r="AW1611" s="362" t="s">
        <v>40</v>
      </c>
      <c r="AX1611" s="362" t="s">
        <v>40</v>
      </c>
      <c r="AY1611" s="142"/>
      <c r="AZ1611" s="140"/>
    </row>
    <row r="1612" spans="1:52">
      <c r="A1612" s="138"/>
      <c r="B1612" s="142"/>
      <c r="C1612" s="172" t="s">
        <v>2706</v>
      </c>
      <c r="D1612" s="166" t="s">
        <v>235</v>
      </c>
      <c r="E1612" s="166" t="s">
        <v>2707</v>
      </c>
      <c r="F1612" s="167" t="s">
        <v>3071</v>
      </c>
      <c r="G1612" s="178" t="s">
        <v>3072</v>
      </c>
      <c r="H1612" s="178" t="s">
        <v>3072</v>
      </c>
      <c r="I1612" s="178" t="s">
        <v>3072</v>
      </c>
      <c r="J1612" s="178" t="s">
        <v>3072</v>
      </c>
      <c r="K1612" s="168">
        <v>0.9</v>
      </c>
      <c r="L1612" s="169" t="s">
        <v>40</v>
      </c>
      <c r="M1612" s="169" t="s">
        <v>40</v>
      </c>
      <c r="N1612" s="170" t="s">
        <v>40</v>
      </c>
      <c r="O1612" s="170" t="s">
        <v>40</v>
      </c>
      <c r="P1612" s="356">
        <v>0.9</v>
      </c>
      <c r="Q1612" s="357">
        <v>0</v>
      </c>
      <c r="R1612" s="169">
        <v>0</v>
      </c>
      <c r="S1612" s="169">
        <v>0</v>
      </c>
      <c r="T1612" s="169">
        <v>0.0416666666666667</v>
      </c>
      <c r="U1612" s="356">
        <v>0.9</v>
      </c>
      <c r="V1612" s="169">
        <v>1</v>
      </c>
      <c r="W1612" s="169">
        <v>1</v>
      </c>
      <c r="X1612" s="169">
        <v>1</v>
      </c>
      <c r="Y1612" s="169">
        <v>0.958333333333333</v>
      </c>
      <c r="Z1612" s="356">
        <v>0.92</v>
      </c>
      <c r="AA1612" s="356" t="s">
        <v>40</v>
      </c>
      <c r="AB1612" s="356" t="s">
        <v>40</v>
      </c>
      <c r="AC1612" s="356">
        <v>1</v>
      </c>
      <c r="AD1612" s="356">
        <v>1</v>
      </c>
      <c r="AE1612" s="356">
        <v>0.92</v>
      </c>
      <c r="AF1612" s="169">
        <v>0.892307692307692</v>
      </c>
      <c r="AG1612" s="169">
        <v>0.528925619834711</v>
      </c>
      <c r="AH1612" s="169">
        <v>1</v>
      </c>
      <c r="AI1612" s="169">
        <v>0.541147663153412</v>
      </c>
      <c r="AJ1612" s="356">
        <v>0.92</v>
      </c>
      <c r="AK1612" s="169">
        <v>1</v>
      </c>
      <c r="AL1612" s="169">
        <v>1</v>
      </c>
      <c r="AM1612" s="169">
        <v>1</v>
      </c>
      <c r="AN1612" s="169">
        <v>1</v>
      </c>
      <c r="AO1612" s="168">
        <v>0.99</v>
      </c>
      <c r="AP1612" s="358">
        <v>1</v>
      </c>
      <c r="AQ1612" s="358">
        <v>1</v>
      </c>
      <c r="AR1612" s="358">
        <v>1</v>
      </c>
      <c r="AS1612" s="359">
        <v>1</v>
      </c>
      <c r="AT1612" s="364">
        <v>0.110069253262963</v>
      </c>
      <c r="AU1612" s="361" t="s">
        <v>40</v>
      </c>
      <c r="AV1612" s="362" t="s">
        <v>40</v>
      </c>
      <c r="AW1612" s="362" t="s">
        <v>40</v>
      </c>
      <c r="AX1612" s="362">
        <v>0.333333333333333</v>
      </c>
      <c r="AY1612" s="142"/>
      <c r="AZ1612" s="140"/>
    </row>
    <row r="1613" spans="1:52">
      <c r="A1613" s="138"/>
      <c r="B1613" s="142"/>
      <c r="C1613" s="172" t="s">
        <v>2706</v>
      </c>
      <c r="D1613" s="166" t="s">
        <v>26</v>
      </c>
      <c r="E1613" s="166" t="s">
        <v>2707</v>
      </c>
      <c r="F1613" s="167" t="s">
        <v>3073</v>
      </c>
      <c r="G1613" s="178" t="s">
        <v>3074</v>
      </c>
      <c r="H1613" s="178" t="s">
        <v>3074</v>
      </c>
      <c r="I1613" s="178" t="s">
        <v>3074</v>
      </c>
      <c r="J1613" s="178" t="s">
        <v>3074</v>
      </c>
      <c r="K1613" s="168">
        <v>0.9</v>
      </c>
      <c r="L1613" s="169">
        <v>0.957446808510638</v>
      </c>
      <c r="M1613" s="169">
        <v>1</v>
      </c>
      <c r="N1613" s="170">
        <v>0.918367346938776</v>
      </c>
      <c r="O1613" s="170">
        <v>0.982590529247911</v>
      </c>
      <c r="P1613" s="356">
        <v>0.9</v>
      </c>
      <c r="Q1613" s="357">
        <v>0.938641344046749</v>
      </c>
      <c r="R1613" s="169">
        <v>0.937690897984117</v>
      </c>
      <c r="S1613" s="169">
        <v>0.976268412438625</v>
      </c>
      <c r="T1613" s="169">
        <v>0.970047809794547</v>
      </c>
      <c r="U1613" s="356">
        <v>0.9</v>
      </c>
      <c r="V1613" s="169">
        <v>0.839298758217677</v>
      </c>
      <c r="W1613" s="169">
        <v>0.857055589492975</v>
      </c>
      <c r="X1613" s="169">
        <v>0.852700490998363</v>
      </c>
      <c r="Y1613" s="169">
        <v>0.872076495671275</v>
      </c>
      <c r="Z1613" s="356">
        <v>0.92</v>
      </c>
      <c r="AA1613" s="356">
        <v>0.949656750572082</v>
      </c>
      <c r="AB1613" s="356">
        <v>0.945889698231009</v>
      </c>
      <c r="AC1613" s="356">
        <v>0.908554572271386</v>
      </c>
      <c r="AD1613" s="356">
        <v>0.93993256136132</v>
      </c>
      <c r="AE1613" s="356">
        <v>0.92</v>
      </c>
      <c r="AF1613" s="169">
        <v>0.992753623188406</v>
      </c>
      <c r="AG1613" s="169">
        <v>1</v>
      </c>
      <c r="AH1613" s="169">
        <v>1</v>
      </c>
      <c r="AI1613" s="169">
        <v>0.996940024479804</v>
      </c>
      <c r="AJ1613" s="356">
        <v>0.92</v>
      </c>
      <c r="AK1613" s="169">
        <v>0.945608559964333</v>
      </c>
      <c r="AL1613" s="169">
        <v>0.954213158907272</v>
      </c>
      <c r="AM1613" s="169">
        <v>0.933684210526316</v>
      </c>
      <c r="AN1613" s="169">
        <v>0.950697456944697</v>
      </c>
      <c r="AO1613" s="168">
        <v>0.99</v>
      </c>
      <c r="AP1613" s="358">
        <v>1</v>
      </c>
      <c r="AQ1613" s="358">
        <v>1</v>
      </c>
      <c r="AR1613" s="358">
        <v>1</v>
      </c>
      <c r="AS1613" s="359">
        <v>1</v>
      </c>
      <c r="AT1613" s="364">
        <v>0.110069253262963</v>
      </c>
      <c r="AU1613" s="361">
        <v>0</v>
      </c>
      <c r="AV1613" s="362">
        <v>0.285714285714286</v>
      </c>
      <c r="AW1613" s="362">
        <v>0.166666666666667</v>
      </c>
      <c r="AX1613" s="362">
        <v>0.0316239316239316</v>
      </c>
      <c r="AY1613" s="142"/>
      <c r="AZ1613" s="140"/>
    </row>
    <row r="1614" spans="1:52">
      <c r="A1614" s="138"/>
      <c r="B1614" s="142"/>
      <c r="C1614" s="172" t="s">
        <v>2706</v>
      </c>
      <c r="D1614" s="166" t="s">
        <v>235</v>
      </c>
      <c r="E1614" s="166" t="s">
        <v>2707</v>
      </c>
      <c r="F1614" s="167" t="s">
        <v>3075</v>
      </c>
      <c r="G1614" s="178" t="s">
        <v>3076</v>
      </c>
      <c r="H1614" s="178" t="s">
        <v>3076</v>
      </c>
      <c r="I1614" s="178" t="s">
        <v>3076</v>
      </c>
      <c r="J1614" s="178" t="s">
        <v>3076</v>
      </c>
      <c r="K1614" s="168">
        <v>0.9</v>
      </c>
      <c r="L1614" s="169" t="s">
        <v>40</v>
      </c>
      <c r="M1614" s="169" t="s">
        <v>40</v>
      </c>
      <c r="N1614" s="170" t="s">
        <v>40</v>
      </c>
      <c r="O1614" s="170" t="s">
        <v>40</v>
      </c>
      <c r="P1614" s="356">
        <v>0.9</v>
      </c>
      <c r="Q1614" s="357">
        <v>0</v>
      </c>
      <c r="R1614" s="169">
        <v>0</v>
      </c>
      <c r="S1614" s="169">
        <v>0</v>
      </c>
      <c r="T1614" s="169">
        <v>0</v>
      </c>
      <c r="U1614" s="356">
        <v>0.9</v>
      </c>
      <c r="V1614" s="169">
        <v>1</v>
      </c>
      <c r="W1614" s="169">
        <v>0.333333333333333</v>
      </c>
      <c r="X1614" s="169">
        <v>0.6</v>
      </c>
      <c r="Y1614" s="169">
        <v>0.821428571428571</v>
      </c>
      <c r="Z1614" s="356">
        <v>0.92</v>
      </c>
      <c r="AA1614" s="356" t="s">
        <v>40</v>
      </c>
      <c r="AB1614" s="356" t="s">
        <v>40</v>
      </c>
      <c r="AC1614" s="356" t="s">
        <v>40</v>
      </c>
      <c r="AD1614" s="356">
        <v>1</v>
      </c>
      <c r="AE1614" s="356">
        <v>0.92</v>
      </c>
      <c r="AF1614" s="169">
        <v>0.898100172711572</v>
      </c>
      <c r="AG1614" s="169">
        <v>0.980509745127436</v>
      </c>
      <c r="AH1614" s="169">
        <v>0.986138613861386</v>
      </c>
      <c r="AI1614" s="169">
        <v>0.977675134719015</v>
      </c>
      <c r="AJ1614" s="356">
        <v>0.92</v>
      </c>
      <c r="AK1614" s="169">
        <v>1</v>
      </c>
      <c r="AL1614" s="169">
        <v>0.4</v>
      </c>
      <c r="AM1614" s="169">
        <v>0.666666666666667</v>
      </c>
      <c r="AN1614" s="169">
        <v>0.794871794871795</v>
      </c>
      <c r="AO1614" s="168">
        <v>0.99</v>
      </c>
      <c r="AP1614" s="358">
        <v>1</v>
      </c>
      <c r="AQ1614" s="358">
        <v>1</v>
      </c>
      <c r="AR1614" s="358">
        <v>1</v>
      </c>
      <c r="AS1614" s="359">
        <v>1</v>
      </c>
      <c r="AT1614" s="364">
        <v>0.110069253262963</v>
      </c>
      <c r="AU1614" s="361" t="s">
        <v>40</v>
      </c>
      <c r="AV1614" s="362" t="s">
        <v>40</v>
      </c>
      <c r="AW1614" s="362" t="s">
        <v>40</v>
      </c>
      <c r="AX1614" s="362" t="s">
        <v>40</v>
      </c>
      <c r="AY1614" s="142"/>
      <c r="AZ1614" s="140"/>
    </row>
    <row r="1615" spans="1:52">
      <c r="A1615" s="138"/>
      <c r="B1615" s="142"/>
      <c r="C1615" s="172" t="s">
        <v>2706</v>
      </c>
      <c r="D1615" s="166" t="s">
        <v>235</v>
      </c>
      <c r="E1615" s="166" t="s">
        <v>2707</v>
      </c>
      <c r="F1615" s="167" t="s">
        <v>3077</v>
      </c>
      <c r="G1615" s="178" t="s">
        <v>3078</v>
      </c>
      <c r="H1615" s="178" t="s">
        <v>3078</v>
      </c>
      <c r="I1615" s="178" t="s">
        <v>3078</v>
      </c>
      <c r="J1615" s="178" t="s">
        <v>3078</v>
      </c>
      <c r="K1615" s="168">
        <v>0.9</v>
      </c>
      <c r="L1615" s="169" t="s">
        <v>40</v>
      </c>
      <c r="M1615" s="169" t="s">
        <v>40</v>
      </c>
      <c r="N1615" s="170" t="s">
        <v>40</v>
      </c>
      <c r="O1615" s="170" t="s">
        <v>40</v>
      </c>
      <c r="P1615" s="356">
        <v>0.9</v>
      </c>
      <c r="Q1615" s="357" t="s">
        <v>40</v>
      </c>
      <c r="R1615" s="169" t="s">
        <v>40</v>
      </c>
      <c r="S1615" s="169" t="s">
        <v>40</v>
      </c>
      <c r="T1615" s="169">
        <v>0</v>
      </c>
      <c r="U1615" s="356">
        <v>0.9</v>
      </c>
      <c r="V1615" s="169" t="s">
        <v>40</v>
      </c>
      <c r="W1615" s="169" t="s">
        <v>40</v>
      </c>
      <c r="X1615" s="169" t="s">
        <v>40</v>
      </c>
      <c r="Y1615" s="169">
        <v>1</v>
      </c>
      <c r="Z1615" s="356">
        <v>0.92</v>
      </c>
      <c r="AA1615" s="356" t="s">
        <v>40</v>
      </c>
      <c r="AB1615" s="356" t="s">
        <v>40</v>
      </c>
      <c r="AC1615" s="356" t="s">
        <v>40</v>
      </c>
      <c r="AD1615" s="356" t="s">
        <v>40</v>
      </c>
      <c r="AE1615" s="356">
        <v>0.92</v>
      </c>
      <c r="AF1615" s="169">
        <v>0.961240310077519</v>
      </c>
      <c r="AG1615" s="169">
        <v>0.924242424242424</v>
      </c>
      <c r="AH1615" s="169">
        <v>1</v>
      </c>
      <c r="AI1615" s="169">
        <v>0.847829121876309</v>
      </c>
      <c r="AJ1615" s="356">
        <v>0.92</v>
      </c>
      <c r="AK1615" s="169" t="s">
        <v>40</v>
      </c>
      <c r="AL1615" s="169" t="s">
        <v>40</v>
      </c>
      <c r="AM1615" s="169" t="s">
        <v>40</v>
      </c>
      <c r="AN1615" s="169">
        <v>1</v>
      </c>
      <c r="AO1615" s="168">
        <v>0.99</v>
      </c>
      <c r="AP1615" s="358">
        <v>1</v>
      </c>
      <c r="AQ1615" s="358">
        <v>1</v>
      </c>
      <c r="AR1615" s="358">
        <v>1</v>
      </c>
      <c r="AS1615" s="359">
        <v>1</v>
      </c>
      <c r="AT1615" s="364">
        <v>0.110069253262963</v>
      </c>
      <c r="AU1615" s="361" t="s">
        <v>40</v>
      </c>
      <c r="AV1615" s="362" t="s">
        <v>40</v>
      </c>
      <c r="AW1615" s="362" t="s">
        <v>40</v>
      </c>
      <c r="AX1615" s="362" t="s">
        <v>40</v>
      </c>
      <c r="AY1615" s="142"/>
      <c r="AZ1615" s="140"/>
    </row>
    <row r="1616" spans="1:52">
      <c r="A1616" s="138"/>
      <c r="B1616" s="142"/>
      <c r="C1616" s="172" t="s">
        <v>2706</v>
      </c>
      <c r="D1616" s="166" t="s">
        <v>235</v>
      </c>
      <c r="E1616" s="166" t="s">
        <v>2707</v>
      </c>
      <c r="F1616" s="167" t="s">
        <v>3079</v>
      </c>
      <c r="G1616" s="178" t="s">
        <v>3080</v>
      </c>
      <c r="H1616" s="178" t="s">
        <v>3080</v>
      </c>
      <c r="I1616" s="178" t="s">
        <v>3080</v>
      </c>
      <c r="J1616" s="178" t="s">
        <v>3080</v>
      </c>
      <c r="K1616" s="168">
        <v>0.9</v>
      </c>
      <c r="L1616" s="169" t="s">
        <v>40</v>
      </c>
      <c r="M1616" s="169" t="s">
        <v>40</v>
      </c>
      <c r="N1616" s="170" t="s">
        <v>40</v>
      </c>
      <c r="O1616" s="170" t="s">
        <v>40</v>
      </c>
      <c r="P1616" s="356">
        <v>0.9</v>
      </c>
      <c r="Q1616" s="357" t="s">
        <v>40</v>
      </c>
      <c r="R1616" s="169" t="s">
        <v>40</v>
      </c>
      <c r="S1616" s="169" t="s">
        <v>40</v>
      </c>
      <c r="T1616" s="169">
        <v>0</v>
      </c>
      <c r="U1616" s="356">
        <v>0.9</v>
      </c>
      <c r="V1616" s="169" t="s">
        <v>40</v>
      </c>
      <c r="W1616" s="169" t="s">
        <v>40</v>
      </c>
      <c r="X1616" s="169" t="s">
        <v>40</v>
      </c>
      <c r="Y1616" s="169">
        <v>1</v>
      </c>
      <c r="Z1616" s="356">
        <v>0.92</v>
      </c>
      <c r="AA1616" s="356" t="s">
        <v>40</v>
      </c>
      <c r="AB1616" s="356" t="s">
        <v>40</v>
      </c>
      <c r="AC1616" s="356" t="s">
        <v>40</v>
      </c>
      <c r="AD1616" s="356" t="s">
        <v>40</v>
      </c>
      <c r="AE1616" s="356">
        <v>0.92</v>
      </c>
      <c r="AF1616" s="169">
        <v>0.990291262135922</v>
      </c>
      <c r="AG1616" s="169">
        <v>0.995361781076067</v>
      </c>
      <c r="AH1616" s="169">
        <v>0.604294478527607</v>
      </c>
      <c r="AI1616" s="169">
        <v>0.768213910169746</v>
      </c>
      <c r="AJ1616" s="356">
        <v>0.92</v>
      </c>
      <c r="AK1616" s="169" t="s">
        <v>40</v>
      </c>
      <c r="AL1616" s="169" t="s">
        <v>40</v>
      </c>
      <c r="AM1616" s="169" t="s">
        <v>40</v>
      </c>
      <c r="AN1616" s="169">
        <v>1</v>
      </c>
      <c r="AO1616" s="168">
        <v>0.99</v>
      </c>
      <c r="AP1616" s="358">
        <v>1</v>
      </c>
      <c r="AQ1616" s="358">
        <v>1</v>
      </c>
      <c r="AR1616" s="358" t="s">
        <v>40</v>
      </c>
      <c r="AS1616" s="359">
        <v>1</v>
      </c>
      <c r="AT1616" s="364">
        <v>0.110069253262963</v>
      </c>
      <c r="AU1616" s="361" t="s">
        <v>40</v>
      </c>
      <c r="AV1616" s="362" t="s">
        <v>40</v>
      </c>
      <c r="AW1616" s="362" t="s">
        <v>40</v>
      </c>
      <c r="AX1616" s="362" t="s">
        <v>40</v>
      </c>
      <c r="AY1616" s="142"/>
      <c r="AZ1616" s="140"/>
    </row>
    <row r="1617" spans="1:52">
      <c r="A1617" s="138"/>
      <c r="B1617" s="142"/>
      <c r="C1617" s="172" t="s">
        <v>2706</v>
      </c>
      <c r="D1617" s="166" t="s">
        <v>235</v>
      </c>
      <c r="E1617" s="166" t="s">
        <v>2707</v>
      </c>
      <c r="F1617" s="167" t="s">
        <v>3081</v>
      </c>
      <c r="G1617" s="178" t="s">
        <v>3082</v>
      </c>
      <c r="H1617" s="178" t="s">
        <v>3082</v>
      </c>
      <c r="I1617" s="178" t="s">
        <v>3082</v>
      </c>
      <c r="J1617" s="178" t="s">
        <v>3082</v>
      </c>
      <c r="K1617" s="168">
        <v>0.9</v>
      </c>
      <c r="L1617" s="169" t="s">
        <v>40</v>
      </c>
      <c r="M1617" s="169" t="s">
        <v>40</v>
      </c>
      <c r="N1617" s="170" t="s">
        <v>40</v>
      </c>
      <c r="O1617" s="170" t="s">
        <v>40</v>
      </c>
      <c r="P1617" s="356">
        <v>0.9</v>
      </c>
      <c r="Q1617" s="357" t="s">
        <v>40</v>
      </c>
      <c r="R1617" s="169" t="s">
        <v>40</v>
      </c>
      <c r="S1617" s="169" t="s">
        <v>40</v>
      </c>
      <c r="T1617" s="169">
        <v>0</v>
      </c>
      <c r="U1617" s="356">
        <v>0.9</v>
      </c>
      <c r="V1617" s="169" t="s">
        <v>40</v>
      </c>
      <c r="W1617" s="169" t="s">
        <v>40</v>
      </c>
      <c r="X1617" s="169" t="s">
        <v>40</v>
      </c>
      <c r="Y1617" s="169">
        <v>0.6</v>
      </c>
      <c r="Z1617" s="356">
        <v>0.92</v>
      </c>
      <c r="AA1617" s="356" t="s">
        <v>40</v>
      </c>
      <c r="AB1617" s="356" t="s">
        <v>40</v>
      </c>
      <c r="AC1617" s="356" t="s">
        <v>40</v>
      </c>
      <c r="AD1617" s="356" t="s">
        <v>40</v>
      </c>
      <c r="AE1617" s="356">
        <v>0.92</v>
      </c>
      <c r="AF1617" s="169">
        <v>0.926380368098159</v>
      </c>
      <c r="AG1617" s="169">
        <v>0.798843930635838</v>
      </c>
      <c r="AH1617" s="169">
        <v>1</v>
      </c>
      <c r="AI1617" s="169">
        <v>0.852328084286847</v>
      </c>
      <c r="AJ1617" s="356">
        <v>0.92</v>
      </c>
      <c r="AK1617" s="169">
        <v>0</v>
      </c>
      <c r="AL1617" s="169" t="s">
        <v>40</v>
      </c>
      <c r="AM1617" s="169">
        <v>0</v>
      </c>
      <c r="AN1617" s="169">
        <v>0.428571428571429</v>
      </c>
      <c r="AO1617" s="168">
        <v>0.99</v>
      </c>
      <c r="AP1617" s="358">
        <v>1</v>
      </c>
      <c r="AQ1617" s="358">
        <v>1</v>
      </c>
      <c r="AR1617" s="358">
        <v>1</v>
      </c>
      <c r="AS1617" s="359">
        <v>1</v>
      </c>
      <c r="AT1617" s="364">
        <v>0.110069253262963</v>
      </c>
      <c r="AU1617" s="361" t="s">
        <v>40</v>
      </c>
      <c r="AV1617" s="362" t="s">
        <v>40</v>
      </c>
      <c r="AW1617" s="362" t="s">
        <v>40</v>
      </c>
      <c r="AX1617" s="362" t="s">
        <v>40</v>
      </c>
      <c r="AY1617" s="142"/>
      <c r="AZ1617" s="140"/>
    </row>
    <row r="1618" spans="1:52">
      <c r="A1618" s="138"/>
      <c r="B1618" s="142"/>
      <c r="C1618" s="172" t="s">
        <v>2706</v>
      </c>
      <c r="D1618" s="166" t="s">
        <v>235</v>
      </c>
      <c r="E1618" s="166" t="s">
        <v>2707</v>
      </c>
      <c r="F1618" s="167" t="s">
        <v>3083</v>
      </c>
      <c r="G1618" s="178" t="s">
        <v>3084</v>
      </c>
      <c r="H1618" s="178" t="s">
        <v>3084</v>
      </c>
      <c r="I1618" s="178" t="s">
        <v>3084</v>
      </c>
      <c r="J1618" s="178" t="s">
        <v>3084</v>
      </c>
      <c r="K1618" s="168">
        <v>0.9</v>
      </c>
      <c r="L1618" s="169" t="s">
        <v>40</v>
      </c>
      <c r="M1618" s="169" t="s">
        <v>40</v>
      </c>
      <c r="N1618" s="170" t="s">
        <v>40</v>
      </c>
      <c r="O1618" s="170" t="s">
        <v>40</v>
      </c>
      <c r="P1618" s="356">
        <v>0.9</v>
      </c>
      <c r="Q1618" s="357" t="s">
        <v>40</v>
      </c>
      <c r="R1618" s="169" t="s">
        <v>40</v>
      </c>
      <c r="S1618" s="169" t="s">
        <v>40</v>
      </c>
      <c r="T1618" s="169" t="s">
        <v>40</v>
      </c>
      <c r="U1618" s="356">
        <v>0.9</v>
      </c>
      <c r="V1618" s="169" t="s">
        <v>40</v>
      </c>
      <c r="W1618" s="169" t="s">
        <v>40</v>
      </c>
      <c r="X1618" s="169" t="s">
        <v>40</v>
      </c>
      <c r="Y1618" s="169" t="s">
        <v>40</v>
      </c>
      <c r="Z1618" s="356">
        <v>0.92</v>
      </c>
      <c r="AA1618" s="356" t="s">
        <v>40</v>
      </c>
      <c r="AB1618" s="356" t="s">
        <v>40</v>
      </c>
      <c r="AC1618" s="356">
        <v>1</v>
      </c>
      <c r="AD1618" s="356">
        <v>1</v>
      </c>
      <c r="AE1618" s="356">
        <v>0.92</v>
      </c>
      <c r="AF1618" s="169">
        <v>0.693918245264207</v>
      </c>
      <c r="AG1618" s="169">
        <v>0.911666666666667</v>
      </c>
      <c r="AH1618" s="169">
        <v>1</v>
      </c>
      <c r="AI1618" s="169">
        <v>0.866621652036912</v>
      </c>
      <c r="AJ1618" s="356">
        <v>0.92</v>
      </c>
      <c r="AK1618" s="169" t="s">
        <v>40</v>
      </c>
      <c r="AL1618" s="169" t="s">
        <v>40</v>
      </c>
      <c r="AM1618" s="169">
        <v>1</v>
      </c>
      <c r="AN1618" s="169">
        <v>1</v>
      </c>
      <c r="AO1618" s="168">
        <v>0.99</v>
      </c>
      <c r="AP1618" s="358">
        <v>1</v>
      </c>
      <c r="AQ1618" s="358">
        <v>1</v>
      </c>
      <c r="AR1618" s="358">
        <v>1</v>
      </c>
      <c r="AS1618" s="359">
        <v>1</v>
      </c>
      <c r="AT1618" s="364">
        <v>0.110069253262963</v>
      </c>
      <c r="AU1618" s="361" t="s">
        <v>40</v>
      </c>
      <c r="AV1618" s="362" t="s">
        <v>40</v>
      </c>
      <c r="AW1618" s="362" t="s">
        <v>40</v>
      </c>
      <c r="AX1618" s="362" t="s">
        <v>40</v>
      </c>
      <c r="AY1618" s="142"/>
      <c r="AZ1618" s="140"/>
    </row>
    <row r="1619" spans="1:52">
      <c r="A1619" s="138"/>
      <c r="B1619" s="142"/>
      <c r="C1619" s="172" t="s">
        <v>2706</v>
      </c>
      <c r="D1619" s="166" t="s">
        <v>235</v>
      </c>
      <c r="E1619" s="166" t="s">
        <v>2707</v>
      </c>
      <c r="F1619" s="167" t="s">
        <v>3085</v>
      </c>
      <c r="G1619" s="178" t="s">
        <v>3086</v>
      </c>
      <c r="H1619" s="178" t="s">
        <v>3086</v>
      </c>
      <c r="I1619" s="178" t="s">
        <v>3086</v>
      </c>
      <c r="J1619" s="178" t="s">
        <v>3086</v>
      </c>
      <c r="K1619" s="168">
        <v>0.9</v>
      </c>
      <c r="L1619" s="169" t="s">
        <v>40</v>
      </c>
      <c r="M1619" s="169" t="s">
        <v>40</v>
      </c>
      <c r="N1619" s="170" t="s">
        <v>40</v>
      </c>
      <c r="O1619" s="170" t="s">
        <v>40</v>
      </c>
      <c r="P1619" s="356">
        <v>0.9</v>
      </c>
      <c r="Q1619" s="357" t="s">
        <v>40</v>
      </c>
      <c r="R1619" s="169">
        <v>0</v>
      </c>
      <c r="S1619" s="169">
        <v>0</v>
      </c>
      <c r="T1619" s="169">
        <v>0</v>
      </c>
      <c r="U1619" s="356">
        <v>0.9</v>
      </c>
      <c r="V1619" s="169" t="s">
        <v>40</v>
      </c>
      <c r="W1619" s="169">
        <v>1</v>
      </c>
      <c r="X1619" s="169">
        <v>1</v>
      </c>
      <c r="Y1619" s="169">
        <v>1</v>
      </c>
      <c r="Z1619" s="356">
        <v>0.92</v>
      </c>
      <c r="AA1619" s="356" t="s">
        <v>40</v>
      </c>
      <c r="AB1619" s="356" t="s">
        <v>40</v>
      </c>
      <c r="AC1619" s="356" t="s">
        <v>40</v>
      </c>
      <c r="AD1619" s="356">
        <v>1</v>
      </c>
      <c r="AE1619" s="356">
        <v>0.92</v>
      </c>
      <c r="AF1619" s="169">
        <v>0.992424242424242</v>
      </c>
      <c r="AG1619" s="169">
        <v>0.993197278911565</v>
      </c>
      <c r="AH1619" s="169">
        <v>1</v>
      </c>
      <c r="AI1619" s="169">
        <v>0.980728051391863</v>
      </c>
      <c r="AJ1619" s="356">
        <v>0.92</v>
      </c>
      <c r="AK1619" s="169" t="s">
        <v>40</v>
      </c>
      <c r="AL1619" s="169">
        <v>1</v>
      </c>
      <c r="AM1619" s="169">
        <v>1</v>
      </c>
      <c r="AN1619" s="169">
        <v>1</v>
      </c>
      <c r="AO1619" s="168">
        <v>0.99</v>
      </c>
      <c r="AP1619" s="358">
        <v>1</v>
      </c>
      <c r="AQ1619" s="358">
        <v>1</v>
      </c>
      <c r="AR1619" s="358">
        <v>1</v>
      </c>
      <c r="AS1619" s="359">
        <v>1</v>
      </c>
      <c r="AT1619" s="364">
        <v>0.110069253262963</v>
      </c>
      <c r="AU1619" s="361" t="s">
        <v>40</v>
      </c>
      <c r="AV1619" s="362" t="s">
        <v>40</v>
      </c>
      <c r="AW1619" s="362" t="s">
        <v>40</v>
      </c>
      <c r="AX1619" s="362" t="s">
        <v>40</v>
      </c>
      <c r="AY1619" s="142"/>
      <c r="AZ1619" s="140"/>
    </row>
    <row r="1620" spans="1:52">
      <c r="A1620" s="138"/>
      <c r="B1620" s="142"/>
      <c r="C1620" s="172" t="s">
        <v>2706</v>
      </c>
      <c r="D1620" s="166" t="s">
        <v>235</v>
      </c>
      <c r="E1620" s="166" t="s">
        <v>2707</v>
      </c>
      <c r="F1620" s="167" t="s">
        <v>3087</v>
      </c>
      <c r="G1620" s="178" t="s">
        <v>3088</v>
      </c>
      <c r="H1620" s="178" t="s">
        <v>3088</v>
      </c>
      <c r="I1620" s="178" t="s">
        <v>3088</v>
      </c>
      <c r="J1620" s="178" t="s">
        <v>3088</v>
      </c>
      <c r="K1620" s="168">
        <v>0.9</v>
      </c>
      <c r="L1620" s="169" t="s">
        <v>40</v>
      </c>
      <c r="M1620" s="169" t="s">
        <v>40</v>
      </c>
      <c r="N1620" s="170" t="s">
        <v>40</v>
      </c>
      <c r="O1620" s="170" t="s">
        <v>40</v>
      </c>
      <c r="P1620" s="356">
        <v>0.9</v>
      </c>
      <c r="Q1620" s="357">
        <v>0</v>
      </c>
      <c r="R1620" s="169">
        <v>0</v>
      </c>
      <c r="S1620" s="169" t="s">
        <v>40</v>
      </c>
      <c r="T1620" s="169">
        <v>0</v>
      </c>
      <c r="U1620" s="356">
        <v>0.9</v>
      </c>
      <c r="V1620" s="169">
        <v>0</v>
      </c>
      <c r="W1620" s="169">
        <v>0</v>
      </c>
      <c r="X1620" s="169" t="s">
        <v>40</v>
      </c>
      <c r="Y1620" s="169">
        <v>0.125</v>
      </c>
      <c r="Z1620" s="356">
        <v>0.92</v>
      </c>
      <c r="AA1620" s="356">
        <v>0</v>
      </c>
      <c r="AB1620" s="356" t="s">
        <v>40</v>
      </c>
      <c r="AC1620" s="356" t="s">
        <v>40</v>
      </c>
      <c r="AD1620" s="356">
        <v>0</v>
      </c>
      <c r="AE1620" s="356">
        <v>0.92</v>
      </c>
      <c r="AF1620" s="169">
        <v>1</v>
      </c>
      <c r="AG1620" s="169">
        <v>1</v>
      </c>
      <c r="AH1620" s="169">
        <v>1</v>
      </c>
      <c r="AI1620" s="169">
        <v>0.786661928452973</v>
      </c>
      <c r="AJ1620" s="356">
        <v>0.92</v>
      </c>
      <c r="AK1620" s="169">
        <v>0</v>
      </c>
      <c r="AL1620" s="169">
        <v>0</v>
      </c>
      <c r="AM1620" s="169" t="s">
        <v>40</v>
      </c>
      <c r="AN1620" s="169">
        <v>0.172413793103448</v>
      </c>
      <c r="AO1620" s="168">
        <v>0.99</v>
      </c>
      <c r="AP1620" s="358">
        <v>1</v>
      </c>
      <c r="AQ1620" s="358">
        <v>1</v>
      </c>
      <c r="AR1620" s="358">
        <v>1</v>
      </c>
      <c r="AS1620" s="359">
        <v>1</v>
      </c>
      <c r="AT1620" s="364">
        <v>0.110069253262963</v>
      </c>
      <c r="AU1620" s="361" t="s">
        <v>40</v>
      </c>
      <c r="AV1620" s="362" t="s">
        <v>40</v>
      </c>
      <c r="AW1620" s="362" t="s">
        <v>40</v>
      </c>
      <c r="AX1620" s="362" t="s">
        <v>40</v>
      </c>
      <c r="AY1620" s="142"/>
      <c r="AZ1620" s="140"/>
    </row>
    <row r="1621" spans="1:52">
      <c r="A1621" s="138"/>
      <c r="B1621" s="142"/>
      <c r="C1621" s="172" t="s">
        <v>2706</v>
      </c>
      <c r="D1621" s="166" t="s">
        <v>235</v>
      </c>
      <c r="E1621" s="166" t="s">
        <v>2707</v>
      </c>
      <c r="F1621" s="167" t="s">
        <v>3089</v>
      </c>
      <c r="G1621" s="178" t="s">
        <v>3090</v>
      </c>
      <c r="H1621" s="178" t="s">
        <v>3090</v>
      </c>
      <c r="I1621" s="178" t="s">
        <v>3090</v>
      </c>
      <c r="J1621" s="178" t="s">
        <v>3090</v>
      </c>
      <c r="K1621" s="168">
        <v>0.9</v>
      </c>
      <c r="L1621" s="169" t="s">
        <v>40</v>
      </c>
      <c r="M1621" s="169" t="s">
        <v>40</v>
      </c>
      <c r="N1621" s="170" t="s">
        <v>40</v>
      </c>
      <c r="O1621" s="170" t="s">
        <v>40</v>
      </c>
      <c r="P1621" s="356">
        <v>0.9</v>
      </c>
      <c r="Q1621" s="357" t="s">
        <v>40</v>
      </c>
      <c r="R1621" s="169" t="s">
        <v>40</v>
      </c>
      <c r="S1621" s="169" t="s">
        <v>40</v>
      </c>
      <c r="T1621" s="169" t="s">
        <v>40</v>
      </c>
      <c r="U1621" s="356">
        <v>0.9</v>
      </c>
      <c r="V1621" s="169" t="s">
        <v>40</v>
      </c>
      <c r="W1621" s="169" t="s">
        <v>40</v>
      </c>
      <c r="X1621" s="169" t="s">
        <v>40</v>
      </c>
      <c r="Y1621" s="169" t="s">
        <v>40</v>
      </c>
      <c r="Z1621" s="356">
        <v>0.92</v>
      </c>
      <c r="AA1621" s="356" t="s">
        <v>40</v>
      </c>
      <c r="AB1621" s="356" t="s">
        <v>40</v>
      </c>
      <c r="AC1621" s="356" t="s">
        <v>40</v>
      </c>
      <c r="AD1621" s="356" t="s">
        <v>40</v>
      </c>
      <c r="AE1621" s="356">
        <v>0.92</v>
      </c>
      <c r="AF1621" s="169">
        <v>1</v>
      </c>
      <c r="AG1621" s="169">
        <v>1</v>
      </c>
      <c r="AH1621" s="169">
        <v>0.963636363636364</v>
      </c>
      <c r="AI1621" s="169">
        <v>0.961074347995329</v>
      </c>
      <c r="AJ1621" s="356">
        <v>0.92</v>
      </c>
      <c r="AK1621" s="169" t="s">
        <v>40</v>
      </c>
      <c r="AL1621" s="169" t="s">
        <v>40</v>
      </c>
      <c r="AM1621" s="169" t="s">
        <v>40</v>
      </c>
      <c r="AN1621" s="169" t="s">
        <v>40</v>
      </c>
      <c r="AO1621" s="168">
        <v>0.99</v>
      </c>
      <c r="AP1621" s="358">
        <v>1</v>
      </c>
      <c r="AQ1621" s="358">
        <v>1</v>
      </c>
      <c r="AR1621" s="358" t="s">
        <v>40</v>
      </c>
      <c r="AS1621" s="359">
        <v>1</v>
      </c>
      <c r="AT1621" s="364">
        <v>0.110069253262963</v>
      </c>
      <c r="AU1621" s="361" t="s">
        <v>40</v>
      </c>
      <c r="AV1621" s="362" t="s">
        <v>40</v>
      </c>
      <c r="AW1621" s="362" t="s">
        <v>40</v>
      </c>
      <c r="AX1621" s="362" t="s">
        <v>40</v>
      </c>
      <c r="AY1621" s="142"/>
      <c r="AZ1621" s="140"/>
    </row>
    <row r="1622" spans="1:52">
      <c r="A1622" s="138"/>
      <c r="B1622" s="142"/>
      <c r="C1622" s="172" t="s">
        <v>2706</v>
      </c>
      <c r="D1622" s="166" t="s">
        <v>235</v>
      </c>
      <c r="E1622" s="166" t="s">
        <v>2707</v>
      </c>
      <c r="F1622" s="167" t="s">
        <v>3091</v>
      </c>
      <c r="G1622" s="178" t="s">
        <v>3092</v>
      </c>
      <c r="H1622" s="178" t="s">
        <v>3092</v>
      </c>
      <c r="I1622" s="178" t="s">
        <v>3092</v>
      </c>
      <c r="J1622" s="178" t="s">
        <v>3092</v>
      </c>
      <c r="K1622" s="168">
        <v>0.9</v>
      </c>
      <c r="L1622" s="169" t="s">
        <v>40</v>
      </c>
      <c r="M1622" s="169" t="s">
        <v>40</v>
      </c>
      <c r="N1622" s="170" t="s">
        <v>40</v>
      </c>
      <c r="O1622" s="170" t="s">
        <v>40</v>
      </c>
      <c r="P1622" s="356">
        <v>0.9</v>
      </c>
      <c r="Q1622" s="357">
        <v>0</v>
      </c>
      <c r="R1622" s="169" t="s">
        <v>40</v>
      </c>
      <c r="S1622" s="169" t="s">
        <v>40</v>
      </c>
      <c r="T1622" s="169">
        <v>0</v>
      </c>
      <c r="U1622" s="356">
        <v>0.9</v>
      </c>
      <c r="V1622" s="169">
        <v>1</v>
      </c>
      <c r="W1622" s="169" t="s">
        <v>40</v>
      </c>
      <c r="X1622" s="169" t="s">
        <v>40</v>
      </c>
      <c r="Y1622" s="169">
        <v>1</v>
      </c>
      <c r="Z1622" s="356">
        <v>0.92</v>
      </c>
      <c r="AA1622" s="356" t="s">
        <v>40</v>
      </c>
      <c r="AB1622" s="356" t="s">
        <v>40</v>
      </c>
      <c r="AC1622" s="356" t="s">
        <v>40</v>
      </c>
      <c r="AD1622" s="356" t="s">
        <v>40</v>
      </c>
      <c r="AE1622" s="356">
        <v>0.92</v>
      </c>
      <c r="AF1622" s="169">
        <v>0.926282051282051</v>
      </c>
      <c r="AG1622" s="169">
        <v>0.987120515179393</v>
      </c>
      <c r="AH1622" s="169">
        <v>1</v>
      </c>
      <c r="AI1622" s="169">
        <v>0.935321047071253</v>
      </c>
      <c r="AJ1622" s="356">
        <v>0.92</v>
      </c>
      <c r="AK1622" s="169">
        <v>1</v>
      </c>
      <c r="AL1622" s="169" t="s">
        <v>40</v>
      </c>
      <c r="AM1622" s="169" t="s">
        <v>40</v>
      </c>
      <c r="AN1622" s="169">
        <v>1</v>
      </c>
      <c r="AO1622" s="168">
        <v>0.99</v>
      </c>
      <c r="AP1622" s="358">
        <v>1</v>
      </c>
      <c r="AQ1622" s="358">
        <v>1</v>
      </c>
      <c r="AR1622" s="358">
        <v>1</v>
      </c>
      <c r="AS1622" s="359">
        <v>1</v>
      </c>
      <c r="AT1622" s="364">
        <v>0.110069253262963</v>
      </c>
      <c r="AU1622" s="361" t="s">
        <v>40</v>
      </c>
      <c r="AV1622" s="362" t="s">
        <v>40</v>
      </c>
      <c r="AW1622" s="362" t="s">
        <v>40</v>
      </c>
      <c r="AX1622" s="362" t="s">
        <v>40</v>
      </c>
      <c r="AY1622" s="142"/>
      <c r="AZ1622" s="140"/>
    </row>
    <row r="1623" spans="1:52">
      <c r="A1623" s="138"/>
      <c r="B1623" s="142"/>
      <c r="C1623" s="172" t="s">
        <v>2706</v>
      </c>
      <c r="D1623" s="166" t="s">
        <v>26</v>
      </c>
      <c r="E1623" s="166" t="s">
        <v>2707</v>
      </c>
      <c r="F1623" s="167" t="s">
        <v>3093</v>
      </c>
      <c r="G1623" s="178" t="s">
        <v>3094</v>
      </c>
      <c r="H1623" s="178" t="s">
        <v>3094</v>
      </c>
      <c r="I1623" s="178" t="s">
        <v>3094</v>
      </c>
      <c r="J1623" s="178" t="s">
        <v>3094</v>
      </c>
      <c r="K1623" s="168">
        <v>0.9</v>
      </c>
      <c r="L1623" s="169">
        <v>0.955555555555556</v>
      </c>
      <c r="M1623" s="169">
        <v>1</v>
      </c>
      <c r="N1623" s="170">
        <v>0.977272727272727</v>
      </c>
      <c r="O1623" s="170">
        <v>0.977811782708493</v>
      </c>
      <c r="P1623" s="356">
        <v>0.9</v>
      </c>
      <c r="Q1623" s="357">
        <v>0.969812925170068</v>
      </c>
      <c r="R1623" s="169">
        <v>0.971538461538462</v>
      </c>
      <c r="S1623" s="169">
        <v>0.970927318295739</v>
      </c>
      <c r="T1623" s="169">
        <v>0.94334390441773</v>
      </c>
      <c r="U1623" s="356">
        <v>0.9</v>
      </c>
      <c r="V1623" s="169">
        <v>0.760204081632653</v>
      </c>
      <c r="W1623" s="169">
        <v>0.733461538461538</v>
      </c>
      <c r="X1623" s="169">
        <v>0.694736842105263</v>
      </c>
      <c r="Y1623" s="169">
        <v>0.681525186223173</v>
      </c>
      <c r="Z1623" s="356">
        <v>0.92</v>
      </c>
      <c r="AA1623" s="356">
        <v>0.898628503279666</v>
      </c>
      <c r="AB1623" s="356">
        <v>0.865456821026283</v>
      </c>
      <c r="AC1623" s="356">
        <v>0.900309119010819</v>
      </c>
      <c r="AD1623" s="356">
        <v>0.898932112890923</v>
      </c>
      <c r="AE1623" s="356">
        <v>0.92</v>
      </c>
      <c r="AF1623" s="169">
        <v>1</v>
      </c>
      <c r="AG1623" s="169">
        <v>1</v>
      </c>
      <c r="AH1623" s="169">
        <v>0.666666666666667</v>
      </c>
      <c r="AI1623" s="169">
        <v>0.993116395494368</v>
      </c>
      <c r="AJ1623" s="356">
        <v>0.92</v>
      </c>
      <c r="AK1623" s="169">
        <v>0.918093819806404</v>
      </c>
      <c r="AL1623" s="169">
        <v>0.915674130538352</v>
      </c>
      <c r="AM1623" s="169">
        <v>0.931024004861744</v>
      </c>
      <c r="AN1623" s="169">
        <v>0.922964484356026</v>
      </c>
      <c r="AO1623" s="168">
        <v>0.99</v>
      </c>
      <c r="AP1623" s="358">
        <v>1</v>
      </c>
      <c r="AQ1623" s="358" t="s">
        <v>40</v>
      </c>
      <c r="AR1623" s="358">
        <v>1</v>
      </c>
      <c r="AS1623" s="359">
        <v>1</v>
      </c>
      <c r="AT1623" s="364">
        <v>0.110069253262963</v>
      </c>
      <c r="AU1623" s="361">
        <v>0.235294117647059</v>
      </c>
      <c r="AV1623" s="362">
        <v>0.0588235294117647</v>
      </c>
      <c r="AW1623" s="362">
        <v>0.0869565217391304</v>
      </c>
      <c r="AX1623" s="362">
        <v>0.057328285559762</v>
      </c>
      <c r="AY1623" s="142"/>
      <c r="AZ1623" s="140"/>
    </row>
    <row r="1624" spans="1:52">
      <c r="A1624" s="138"/>
      <c r="B1624" s="142"/>
      <c r="C1624" s="172" t="s">
        <v>2706</v>
      </c>
      <c r="D1624" s="166" t="s">
        <v>235</v>
      </c>
      <c r="E1624" s="166" t="s">
        <v>2707</v>
      </c>
      <c r="F1624" s="167" t="s">
        <v>3095</v>
      </c>
      <c r="G1624" s="178" t="s">
        <v>3096</v>
      </c>
      <c r="H1624" s="178" t="s">
        <v>3096</v>
      </c>
      <c r="I1624" s="178" t="s">
        <v>3096</v>
      </c>
      <c r="J1624" s="178" t="s">
        <v>3096</v>
      </c>
      <c r="K1624" s="168">
        <v>0.9</v>
      </c>
      <c r="L1624" s="169" t="s">
        <v>40</v>
      </c>
      <c r="M1624" s="169" t="s">
        <v>40</v>
      </c>
      <c r="N1624" s="170" t="s">
        <v>40</v>
      </c>
      <c r="O1624" s="170" t="s">
        <v>40</v>
      </c>
      <c r="P1624" s="356">
        <v>0.9</v>
      </c>
      <c r="Q1624" s="357" t="s">
        <v>40</v>
      </c>
      <c r="R1624" s="169" t="s">
        <v>40</v>
      </c>
      <c r="S1624" s="169" t="s">
        <v>40</v>
      </c>
      <c r="T1624" s="169">
        <v>0</v>
      </c>
      <c r="U1624" s="356">
        <v>0.9</v>
      </c>
      <c r="V1624" s="169" t="s">
        <v>40</v>
      </c>
      <c r="W1624" s="169" t="s">
        <v>40</v>
      </c>
      <c r="X1624" s="169" t="s">
        <v>40</v>
      </c>
      <c r="Y1624" s="169">
        <v>0.666666666666667</v>
      </c>
      <c r="Z1624" s="356">
        <v>0.92</v>
      </c>
      <c r="AA1624" s="356" t="s">
        <v>40</v>
      </c>
      <c r="AB1624" s="356" t="s">
        <v>40</v>
      </c>
      <c r="AC1624" s="356" t="s">
        <v>40</v>
      </c>
      <c r="AD1624" s="356" t="s">
        <v>40</v>
      </c>
      <c r="AE1624" s="356">
        <v>0.92</v>
      </c>
      <c r="AF1624" s="169">
        <v>0.962765957446808</v>
      </c>
      <c r="AG1624" s="169">
        <v>0.945378151260504</v>
      </c>
      <c r="AH1624" s="169">
        <v>0.991596638655462</v>
      </c>
      <c r="AI1624" s="169">
        <v>0.966614664586584</v>
      </c>
      <c r="AJ1624" s="356">
        <v>0.92</v>
      </c>
      <c r="AK1624" s="169" t="s">
        <v>40</v>
      </c>
      <c r="AL1624" s="169" t="s">
        <v>40</v>
      </c>
      <c r="AM1624" s="169" t="s">
        <v>40</v>
      </c>
      <c r="AN1624" s="169">
        <v>0.8</v>
      </c>
      <c r="AO1624" s="168">
        <v>0.99</v>
      </c>
      <c r="AP1624" s="358">
        <v>1</v>
      </c>
      <c r="AQ1624" s="358">
        <v>1</v>
      </c>
      <c r="AR1624" s="358">
        <v>1</v>
      </c>
      <c r="AS1624" s="359">
        <v>1</v>
      </c>
      <c r="AT1624" s="364">
        <v>0.110069253262963</v>
      </c>
      <c r="AU1624" s="361" t="s">
        <v>40</v>
      </c>
      <c r="AV1624" s="362" t="s">
        <v>40</v>
      </c>
      <c r="AW1624" s="362" t="s">
        <v>40</v>
      </c>
      <c r="AX1624" s="362" t="s">
        <v>40</v>
      </c>
      <c r="AY1624" s="142"/>
      <c r="AZ1624" s="140"/>
    </row>
    <row r="1625" spans="1:52">
      <c r="A1625" s="138"/>
      <c r="B1625" s="142"/>
      <c r="C1625" s="172" t="s">
        <v>2706</v>
      </c>
      <c r="D1625" s="166" t="s">
        <v>235</v>
      </c>
      <c r="E1625" s="166" t="s">
        <v>2707</v>
      </c>
      <c r="F1625" s="167" t="s">
        <v>3097</v>
      </c>
      <c r="G1625" s="178" t="s">
        <v>3098</v>
      </c>
      <c r="H1625" s="178" t="s">
        <v>3098</v>
      </c>
      <c r="I1625" s="178" t="s">
        <v>3098</v>
      </c>
      <c r="J1625" s="178" t="s">
        <v>3098</v>
      </c>
      <c r="K1625" s="168">
        <v>0.9</v>
      </c>
      <c r="L1625" s="169" t="s">
        <v>40</v>
      </c>
      <c r="M1625" s="169" t="s">
        <v>40</v>
      </c>
      <c r="N1625" s="170" t="s">
        <v>40</v>
      </c>
      <c r="O1625" s="170" t="s">
        <v>40</v>
      </c>
      <c r="P1625" s="356">
        <v>0.9</v>
      </c>
      <c r="Q1625" s="357" t="s">
        <v>40</v>
      </c>
      <c r="R1625" s="169" t="s">
        <v>40</v>
      </c>
      <c r="S1625" s="169" t="s">
        <v>40</v>
      </c>
      <c r="T1625" s="169" t="s">
        <v>40</v>
      </c>
      <c r="U1625" s="356">
        <v>0.9</v>
      </c>
      <c r="V1625" s="169" t="s">
        <v>40</v>
      </c>
      <c r="W1625" s="169" t="s">
        <v>40</v>
      </c>
      <c r="X1625" s="169" t="s">
        <v>40</v>
      </c>
      <c r="Y1625" s="169" t="s">
        <v>40</v>
      </c>
      <c r="Z1625" s="356">
        <v>0.92</v>
      </c>
      <c r="AA1625" s="356" t="s">
        <v>40</v>
      </c>
      <c r="AB1625" s="356" t="s">
        <v>40</v>
      </c>
      <c r="AC1625" s="356" t="s">
        <v>40</v>
      </c>
      <c r="AD1625" s="356" t="s">
        <v>40</v>
      </c>
      <c r="AE1625" s="356">
        <v>0.92</v>
      </c>
      <c r="AF1625" s="169">
        <v>0.993975903614458</v>
      </c>
      <c r="AG1625" s="169">
        <v>1</v>
      </c>
      <c r="AH1625" s="169">
        <v>0.981308411214953</v>
      </c>
      <c r="AI1625" s="169">
        <v>0.99295652173913</v>
      </c>
      <c r="AJ1625" s="356">
        <v>0.92</v>
      </c>
      <c r="AK1625" s="169" t="s">
        <v>40</v>
      </c>
      <c r="AL1625" s="169" t="s">
        <v>40</v>
      </c>
      <c r="AM1625" s="169" t="s">
        <v>40</v>
      </c>
      <c r="AN1625" s="169">
        <v>1</v>
      </c>
      <c r="AO1625" s="168">
        <v>0.99</v>
      </c>
      <c r="AP1625" s="358">
        <v>1</v>
      </c>
      <c r="AQ1625" s="358">
        <v>1</v>
      </c>
      <c r="AR1625" s="358">
        <v>1</v>
      </c>
      <c r="AS1625" s="359">
        <v>1</v>
      </c>
      <c r="AT1625" s="364">
        <v>0.110069253262963</v>
      </c>
      <c r="AU1625" s="361" t="s">
        <v>40</v>
      </c>
      <c r="AV1625" s="362" t="s">
        <v>40</v>
      </c>
      <c r="AW1625" s="362" t="s">
        <v>40</v>
      </c>
      <c r="AX1625" s="362" t="s">
        <v>40</v>
      </c>
      <c r="AY1625" s="142"/>
      <c r="AZ1625" s="140"/>
    </row>
    <row r="1626" spans="1:52">
      <c r="A1626" s="138"/>
      <c r="B1626" s="142"/>
      <c r="C1626" s="172" t="s">
        <v>2706</v>
      </c>
      <c r="D1626" s="166" t="s">
        <v>235</v>
      </c>
      <c r="E1626" s="166" t="s">
        <v>2707</v>
      </c>
      <c r="F1626" s="167" t="s">
        <v>3099</v>
      </c>
      <c r="G1626" s="178" t="s">
        <v>3100</v>
      </c>
      <c r="H1626" s="178" t="s">
        <v>3100</v>
      </c>
      <c r="I1626" s="178" t="s">
        <v>3100</v>
      </c>
      <c r="J1626" s="178" t="s">
        <v>3100</v>
      </c>
      <c r="K1626" s="168">
        <v>0.9</v>
      </c>
      <c r="L1626" s="169" t="s">
        <v>40</v>
      </c>
      <c r="M1626" s="169" t="s">
        <v>40</v>
      </c>
      <c r="N1626" s="170" t="s">
        <v>40</v>
      </c>
      <c r="O1626" s="170" t="s">
        <v>40</v>
      </c>
      <c r="P1626" s="356">
        <v>0.9</v>
      </c>
      <c r="Q1626" s="357" t="s">
        <v>40</v>
      </c>
      <c r="R1626" s="169" t="s">
        <v>40</v>
      </c>
      <c r="S1626" s="169" t="s">
        <v>40</v>
      </c>
      <c r="T1626" s="169">
        <v>0</v>
      </c>
      <c r="U1626" s="356">
        <v>0.9</v>
      </c>
      <c r="V1626" s="169" t="s">
        <v>40</v>
      </c>
      <c r="W1626" s="169" t="s">
        <v>40</v>
      </c>
      <c r="X1626" s="169" t="s">
        <v>40</v>
      </c>
      <c r="Y1626" s="169">
        <v>0.846153846153846</v>
      </c>
      <c r="Z1626" s="356">
        <v>0.92</v>
      </c>
      <c r="AA1626" s="356" t="s">
        <v>40</v>
      </c>
      <c r="AB1626" s="356" t="s">
        <v>40</v>
      </c>
      <c r="AC1626" s="356" t="s">
        <v>40</v>
      </c>
      <c r="AD1626" s="356">
        <v>1</v>
      </c>
      <c r="AE1626" s="356">
        <v>0.92</v>
      </c>
      <c r="AF1626" s="169">
        <v>0.998293515358362</v>
      </c>
      <c r="AG1626" s="169">
        <v>1</v>
      </c>
      <c r="AH1626" s="169">
        <v>0.996563573883162</v>
      </c>
      <c r="AI1626" s="169">
        <v>0.996319506614941</v>
      </c>
      <c r="AJ1626" s="356">
        <v>0.92</v>
      </c>
      <c r="AK1626" s="169">
        <v>0</v>
      </c>
      <c r="AL1626" s="169">
        <v>0</v>
      </c>
      <c r="AM1626" s="169" t="s">
        <v>40</v>
      </c>
      <c r="AN1626" s="169">
        <v>0.695652173913043</v>
      </c>
      <c r="AO1626" s="168">
        <v>0.99</v>
      </c>
      <c r="AP1626" s="358">
        <v>1</v>
      </c>
      <c r="AQ1626" s="358">
        <v>1</v>
      </c>
      <c r="AR1626" s="358" t="s">
        <v>40</v>
      </c>
      <c r="AS1626" s="359">
        <v>1</v>
      </c>
      <c r="AT1626" s="364">
        <v>0.110069253262963</v>
      </c>
      <c r="AU1626" s="361" t="s">
        <v>40</v>
      </c>
      <c r="AV1626" s="362" t="s">
        <v>40</v>
      </c>
      <c r="AW1626" s="362" t="s">
        <v>40</v>
      </c>
      <c r="AX1626" s="362" t="s">
        <v>40</v>
      </c>
      <c r="AY1626" s="142"/>
      <c r="AZ1626" s="140"/>
    </row>
    <row r="1627" spans="1:52">
      <c r="A1627" s="138"/>
      <c r="B1627" s="142"/>
      <c r="C1627" s="172" t="s">
        <v>2706</v>
      </c>
      <c r="D1627" s="166" t="s">
        <v>26</v>
      </c>
      <c r="E1627" s="166" t="s">
        <v>2707</v>
      </c>
      <c r="F1627" s="167" t="s">
        <v>3101</v>
      </c>
      <c r="G1627" s="178" t="s">
        <v>3102</v>
      </c>
      <c r="H1627" s="178" t="s">
        <v>3102</v>
      </c>
      <c r="I1627" s="178" t="s">
        <v>3102</v>
      </c>
      <c r="J1627" s="178" t="s">
        <v>3102</v>
      </c>
      <c r="K1627" s="168">
        <v>0.9</v>
      </c>
      <c r="L1627" s="169">
        <v>1</v>
      </c>
      <c r="M1627" s="169">
        <v>1</v>
      </c>
      <c r="N1627" s="170">
        <v>0.96551724137931</v>
      </c>
      <c r="O1627" s="170">
        <v>0.95944609297725</v>
      </c>
      <c r="P1627" s="356">
        <v>0.9</v>
      </c>
      <c r="Q1627" s="357">
        <v>0.818434644417958</v>
      </c>
      <c r="R1627" s="169">
        <v>0.993614303959132</v>
      </c>
      <c r="S1627" s="169">
        <v>0.988712711636657</v>
      </c>
      <c r="T1627" s="169">
        <v>0.906574744806384</v>
      </c>
      <c r="U1627" s="356">
        <v>0.9</v>
      </c>
      <c r="V1627" s="169">
        <v>0.981326976559396</v>
      </c>
      <c r="W1627" s="169">
        <v>0.986270753512133</v>
      </c>
      <c r="X1627" s="169">
        <v>0.991937651169041</v>
      </c>
      <c r="Y1627" s="169">
        <v>0.990749519067036</v>
      </c>
      <c r="Z1627" s="356">
        <v>0.92</v>
      </c>
      <c r="AA1627" s="356">
        <v>0.214285714285714</v>
      </c>
      <c r="AB1627" s="356">
        <v>0.2</v>
      </c>
      <c r="AC1627" s="356">
        <v>0.333333333333333</v>
      </c>
      <c r="AD1627" s="356">
        <v>0.497512437810945</v>
      </c>
      <c r="AE1627" s="356">
        <v>0.92</v>
      </c>
      <c r="AF1627" s="169">
        <v>0.0493827160493827</v>
      </c>
      <c r="AG1627" s="169">
        <v>1</v>
      </c>
      <c r="AH1627" s="169">
        <v>1</v>
      </c>
      <c r="AI1627" s="169">
        <v>0.973821989528796</v>
      </c>
      <c r="AJ1627" s="356">
        <v>0.92</v>
      </c>
      <c r="AK1627" s="169">
        <v>0.988542078229949</v>
      </c>
      <c r="AL1627" s="169">
        <v>0.992349378386994</v>
      </c>
      <c r="AM1627" s="169">
        <v>0.995703544575725</v>
      </c>
      <c r="AN1627" s="169">
        <v>0.994791140345236</v>
      </c>
      <c r="AO1627" s="168">
        <v>0.99</v>
      </c>
      <c r="AP1627" s="358">
        <v>1</v>
      </c>
      <c r="AQ1627" s="358">
        <v>1</v>
      </c>
      <c r="AR1627" s="358">
        <v>1</v>
      </c>
      <c r="AS1627" s="359">
        <v>1</v>
      </c>
      <c r="AT1627" s="364">
        <v>0.110069253262963</v>
      </c>
      <c r="AU1627" s="361">
        <v>0.129032258064516</v>
      </c>
      <c r="AV1627" s="362">
        <v>0.136363636363636</v>
      </c>
      <c r="AW1627" s="362">
        <v>0</v>
      </c>
      <c r="AX1627" s="362">
        <v>0.0499725425590335</v>
      </c>
      <c r="AY1627" s="142"/>
      <c r="AZ1627" s="140"/>
    </row>
    <row r="1628" spans="1:52">
      <c r="A1628" s="138"/>
      <c r="B1628" s="142"/>
      <c r="C1628" s="172" t="s">
        <v>2706</v>
      </c>
      <c r="D1628" s="166" t="s">
        <v>235</v>
      </c>
      <c r="E1628" s="166" t="s">
        <v>2707</v>
      </c>
      <c r="F1628" s="167" t="s">
        <v>3103</v>
      </c>
      <c r="G1628" s="178" t="s">
        <v>3104</v>
      </c>
      <c r="H1628" s="178" t="s">
        <v>3104</v>
      </c>
      <c r="I1628" s="178" t="s">
        <v>3104</v>
      </c>
      <c r="J1628" s="178" t="s">
        <v>3104</v>
      </c>
      <c r="K1628" s="168">
        <v>0.9</v>
      </c>
      <c r="L1628" s="169" t="s">
        <v>40</v>
      </c>
      <c r="M1628" s="169" t="s">
        <v>40</v>
      </c>
      <c r="N1628" s="170" t="s">
        <v>40</v>
      </c>
      <c r="O1628" s="170" t="s">
        <v>40</v>
      </c>
      <c r="P1628" s="356">
        <v>0.9</v>
      </c>
      <c r="Q1628" s="357">
        <v>0</v>
      </c>
      <c r="R1628" s="169">
        <v>0</v>
      </c>
      <c r="S1628" s="169" t="s">
        <v>40</v>
      </c>
      <c r="T1628" s="169">
        <v>0</v>
      </c>
      <c r="U1628" s="356">
        <v>0.9</v>
      </c>
      <c r="V1628" s="169">
        <v>0</v>
      </c>
      <c r="W1628" s="169">
        <v>1</v>
      </c>
      <c r="X1628" s="169" t="s">
        <v>40</v>
      </c>
      <c r="Y1628" s="169">
        <v>0.857142857142857</v>
      </c>
      <c r="Z1628" s="356">
        <v>0.92</v>
      </c>
      <c r="AA1628" s="356" t="s">
        <v>40</v>
      </c>
      <c r="AB1628" s="356" t="s">
        <v>40</v>
      </c>
      <c r="AC1628" s="356" t="s">
        <v>40</v>
      </c>
      <c r="AD1628" s="356" t="s">
        <v>40</v>
      </c>
      <c r="AE1628" s="356">
        <v>0.92</v>
      </c>
      <c r="AF1628" s="169">
        <v>1</v>
      </c>
      <c r="AG1628" s="169">
        <v>1</v>
      </c>
      <c r="AH1628" s="169">
        <v>1</v>
      </c>
      <c r="AI1628" s="169">
        <v>0.891046139789858</v>
      </c>
      <c r="AJ1628" s="356">
        <v>0.92</v>
      </c>
      <c r="AK1628" s="169">
        <v>0</v>
      </c>
      <c r="AL1628" s="169">
        <v>1</v>
      </c>
      <c r="AM1628" s="169" t="s">
        <v>40</v>
      </c>
      <c r="AN1628" s="169">
        <v>0.888888888888889</v>
      </c>
      <c r="AO1628" s="168">
        <v>0.99</v>
      </c>
      <c r="AP1628" s="358">
        <v>1</v>
      </c>
      <c r="AQ1628" s="358">
        <v>1</v>
      </c>
      <c r="AR1628" s="358">
        <v>1</v>
      </c>
      <c r="AS1628" s="359">
        <v>1</v>
      </c>
      <c r="AT1628" s="364">
        <v>0.110069253262963</v>
      </c>
      <c r="AU1628" s="361" t="s">
        <v>40</v>
      </c>
      <c r="AV1628" s="362" t="s">
        <v>40</v>
      </c>
      <c r="AW1628" s="362" t="s">
        <v>40</v>
      </c>
      <c r="AX1628" s="362" t="s">
        <v>40</v>
      </c>
      <c r="AY1628" s="142"/>
      <c r="AZ1628" s="140"/>
    </row>
    <row r="1629" spans="1:52">
      <c r="A1629" s="138"/>
      <c r="B1629" s="142"/>
      <c r="C1629" s="172" t="s">
        <v>2706</v>
      </c>
      <c r="D1629" s="166" t="s">
        <v>235</v>
      </c>
      <c r="E1629" s="166" t="s">
        <v>2707</v>
      </c>
      <c r="F1629" s="167" t="s">
        <v>3105</v>
      </c>
      <c r="G1629" s="178" t="s">
        <v>3106</v>
      </c>
      <c r="H1629" s="178" t="s">
        <v>3106</v>
      </c>
      <c r="I1629" s="178" t="s">
        <v>3106</v>
      </c>
      <c r="J1629" s="178" t="s">
        <v>3106</v>
      </c>
      <c r="K1629" s="168">
        <v>0.9</v>
      </c>
      <c r="L1629" s="169" t="s">
        <v>40</v>
      </c>
      <c r="M1629" s="169" t="s">
        <v>40</v>
      </c>
      <c r="N1629" s="170" t="s">
        <v>40</v>
      </c>
      <c r="O1629" s="170" t="s">
        <v>40</v>
      </c>
      <c r="P1629" s="356">
        <v>0.9</v>
      </c>
      <c r="Q1629" s="357">
        <v>0</v>
      </c>
      <c r="R1629" s="169">
        <v>0</v>
      </c>
      <c r="S1629" s="169" t="s">
        <v>40</v>
      </c>
      <c r="T1629" s="169">
        <v>0</v>
      </c>
      <c r="U1629" s="356">
        <v>0.9</v>
      </c>
      <c r="V1629" s="169">
        <v>1</v>
      </c>
      <c r="W1629" s="169">
        <v>1</v>
      </c>
      <c r="X1629" s="169" t="s">
        <v>40</v>
      </c>
      <c r="Y1629" s="169">
        <v>0.971428571428571</v>
      </c>
      <c r="Z1629" s="356">
        <v>0.92</v>
      </c>
      <c r="AA1629" s="356" t="s">
        <v>40</v>
      </c>
      <c r="AB1629" s="356" t="s">
        <v>40</v>
      </c>
      <c r="AC1629" s="356" t="s">
        <v>40</v>
      </c>
      <c r="AD1629" s="356">
        <v>1</v>
      </c>
      <c r="AE1629" s="356">
        <v>0.92</v>
      </c>
      <c r="AF1629" s="169">
        <v>1</v>
      </c>
      <c r="AG1629" s="169">
        <v>1</v>
      </c>
      <c r="AH1629" s="169">
        <v>1</v>
      </c>
      <c r="AI1629" s="169">
        <v>0.985238048685111</v>
      </c>
      <c r="AJ1629" s="356">
        <v>0.92</v>
      </c>
      <c r="AK1629" s="169">
        <v>1</v>
      </c>
      <c r="AL1629" s="169">
        <v>1</v>
      </c>
      <c r="AM1629" s="169" t="s">
        <v>40</v>
      </c>
      <c r="AN1629" s="169">
        <v>0.978723404255319</v>
      </c>
      <c r="AO1629" s="168">
        <v>0.99</v>
      </c>
      <c r="AP1629" s="358">
        <v>1</v>
      </c>
      <c r="AQ1629" s="358">
        <v>1</v>
      </c>
      <c r="AR1629" s="358">
        <v>1</v>
      </c>
      <c r="AS1629" s="359">
        <v>1</v>
      </c>
      <c r="AT1629" s="364">
        <v>0.110069253262963</v>
      </c>
      <c r="AU1629" s="361" t="s">
        <v>40</v>
      </c>
      <c r="AV1629" s="362" t="s">
        <v>40</v>
      </c>
      <c r="AW1629" s="362" t="s">
        <v>40</v>
      </c>
      <c r="AX1629" s="362" t="s">
        <v>40</v>
      </c>
      <c r="AY1629" s="142"/>
      <c r="AZ1629" s="140"/>
    </row>
    <row r="1630" spans="1:52">
      <c r="A1630" s="138"/>
      <c r="B1630" s="142"/>
      <c r="C1630" s="172" t="s">
        <v>2706</v>
      </c>
      <c r="D1630" s="166" t="s">
        <v>235</v>
      </c>
      <c r="E1630" s="166" t="s">
        <v>2707</v>
      </c>
      <c r="F1630" s="167" t="s">
        <v>3107</v>
      </c>
      <c r="G1630" s="178" t="s">
        <v>3108</v>
      </c>
      <c r="H1630" s="178" t="s">
        <v>3108</v>
      </c>
      <c r="I1630" s="178" t="s">
        <v>3108</v>
      </c>
      <c r="J1630" s="178" t="s">
        <v>3108</v>
      </c>
      <c r="K1630" s="168">
        <v>0.9</v>
      </c>
      <c r="L1630" s="169" t="s">
        <v>40</v>
      </c>
      <c r="M1630" s="169" t="s">
        <v>40</v>
      </c>
      <c r="N1630" s="170" t="s">
        <v>40</v>
      </c>
      <c r="O1630" s="170" t="s">
        <v>40</v>
      </c>
      <c r="P1630" s="356">
        <v>0.9</v>
      </c>
      <c r="Q1630" s="357" t="s">
        <v>40</v>
      </c>
      <c r="R1630" s="169">
        <v>0</v>
      </c>
      <c r="S1630" s="169" t="s">
        <v>40</v>
      </c>
      <c r="T1630" s="169">
        <v>0</v>
      </c>
      <c r="U1630" s="356">
        <v>0.9</v>
      </c>
      <c r="V1630" s="169" t="s">
        <v>40</v>
      </c>
      <c r="W1630" s="169">
        <v>1</v>
      </c>
      <c r="X1630" s="169" t="s">
        <v>40</v>
      </c>
      <c r="Y1630" s="169">
        <v>1</v>
      </c>
      <c r="Z1630" s="356">
        <v>0.92</v>
      </c>
      <c r="AA1630" s="356" t="s">
        <v>40</v>
      </c>
      <c r="AB1630" s="356" t="s">
        <v>40</v>
      </c>
      <c r="AC1630" s="356" t="s">
        <v>40</v>
      </c>
      <c r="AD1630" s="356" t="s">
        <v>40</v>
      </c>
      <c r="AE1630" s="356">
        <v>0.92</v>
      </c>
      <c r="AF1630" s="169">
        <v>0.914556962025316</v>
      </c>
      <c r="AG1630" s="169">
        <v>0.942238267148014</v>
      </c>
      <c r="AH1630" s="169">
        <v>1</v>
      </c>
      <c r="AI1630" s="169">
        <v>0.940364994970542</v>
      </c>
      <c r="AJ1630" s="356">
        <v>0.92</v>
      </c>
      <c r="AK1630" s="169" t="s">
        <v>40</v>
      </c>
      <c r="AL1630" s="169">
        <v>1</v>
      </c>
      <c r="AM1630" s="169" t="s">
        <v>40</v>
      </c>
      <c r="AN1630" s="169">
        <v>1</v>
      </c>
      <c r="AO1630" s="168">
        <v>0.99</v>
      </c>
      <c r="AP1630" s="358">
        <v>1</v>
      </c>
      <c r="AQ1630" s="358">
        <v>1</v>
      </c>
      <c r="AR1630" s="358">
        <v>1</v>
      </c>
      <c r="AS1630" s="359">
        <v>1</v>
      </c>
      <c r="AT1630" s="364">
        <v>0.110069253262963</v>
      </c>
      <c r="AU1630" s="361" t="s">
        <v>40</v>
      </c>
      <c r="AV1630" s="362" t="s">
        <v>40</v>
      </c>
      <c r="AW1630" s="362" t="s">
        <v>40</v>
      </c>
      <c r="AX1630" s="362" t="s">
        <v>40</v>
      </c>
      <c r="AY1630" s="142"/>
      <c r="AZ1630" s="140"/>
    </row>
    <row r="1631" spans="1:52">
      <c r="A1631" s="138"/>
      <c r="B1631" s="142"/>
      <c r="C1631" s="172" t="s">
        <v>2706</v>
      </c>
      <c r="D1631" s="166" t="s">
        <v>235</v>
      </c>
      <c r="E1631" s="166" t="s">
        <v>2707</v>
      </c>
      <c r="F1631" s="167" t="s">
        <v>3109</v>
      </c>
      <c r="G1631" s="178" t="s">
        <v>3110</v>
      </c>
      <c r="H1631" s="178" t="s">
        <v>3110</v>
      </c>
      <c r="I1631" s="178" t="s">
        <v>3110</v>
      </c>
      <c r="J1631" s="178" t="s">
        <v>3110</v>
      </c>
      <c r="K1631" s="168">
        <v>0.9</v>
      </c>
      <c r="L1631" s="169" t="s">
        <v>40</v>
      </c>
      <c r="M1631" s="169" t="s">
        <v>40</v>
      </c>
      <c r="N1631" s="170" t="s">
        <v>40</v>
      </c>
      <c r="O1631" s="170" t="s">
        <v>40</v>
      </c>
      <c r="P1631" s="356">
        <v>0.9</v>
      </c>
      <c r="Q1631" s="357">
        <v>0</v>
      </c>
      <c r="R1631" s="169" t="s">
        <v>40</v>
      </c>
      <c r="S1631" s="169" t="s">
        <v>40</v>
      </c>
      <c r="T1631" s="169">
        <v>0</v>
      </c>
      <c r="U1631" s="356">
        <v>0.9</v>
      </c>
      <c r="V1631" s="169">
        <v>0.5</v>
      </c>
      <c r="W1631" s="169" t="s">
        <v>40</v>
      </c>
      <c r="X1631" s="169" t="s">
        <v>40</v>
      </c>
      <c r="Y1631" s="169">
        <v>0.857142857142857</v>
      </c>
      <c r="Z1631" s="356">
        <v>0.92</v>
      </c>
      <c r="AA1631" s="356" t="s">
        <v>40</v>
      </c>
      <c r="AB1631" s="356" t="s">
        <v>40</v>
      </c>
      <c r="AC1631" s="356" t="s">
        <v>40</v>
      </c>
      <c r="AD1631" s="356">
        <v>1</v>
      </c>
      <c r="AE1631" s="356">
        <v>0.92</v>
      </c>
      <c r="AF1631" s="169">
        <v>0.998019801980198</v>
      </c>
      <c r="AG1631" s="169">
        <v>0.993930197268589</v>
      </c>
      <c r="AH1631" s="169">
        <v>1</v>
      </c>
      <c r="AI1631" s="169">
        <v>0.98758196483491</v>
      </c>
      <c r="AJ1631" s="356">
        <v>0.92</v>
      </c>
      <c r="AK1631" s="169">
        <v>0.333333333333333</v>
      </c>
      <c r="AL1631" s="169" t="s">
        <v>40</v>
      </c>
      <c r="AM1631" s="169" t="s">
        <v>40</v>
      </c>
      <c r="AN1631" s="169">
        <v>0.777777777777778</v>
      </c>
      <c r="AO1631" s="168">
        <v>0.99</v>
      </c>
      <c r="AP1631" s="358">
        <v>1</v>
      </c>
      <c r="AQ1631" s="358" t="s">
        <v>40</v>
      </c>
      <c r="AR1631" s="358" t="s">
        <v>40</v>
      </c>
      <c r="AS1631" s="359">
        <v>1</v>
      </c>
      <c r="AT1631" s="364">
        <v>0.110069253262963</v>
      </c>
      <c r="AU1631" s="361" t="s">
        <v>40</v>
      </c>
      <c r="AV1631" s="362" t="s">
        <v>40</v>
      </c>
      <c r="AW1631" s="362" t="s">
        <v>40</v>
      </c>
      <c r="AX1631" s="362" t="s">
        <v>40</v>
      </c>
      <c r="AY1631" s="142"/>
      <c r="AZ1631" s="140"/>
    </row>
    <row r="1632" spans="1:52">
      <c r="A1632" s="138"/>
      <c r="B1632" s="142"/>
      <c r="C1632" s="172" t="s">
        <v>2706</v>
      </c>
      <c r="D1632" s="166" t="s">
        <v>235</v>
      </c>
      <c r="E1632" s="166" t="s">
        <v>2707</v>
      </c>
      <c r="F1632" s="167" t="s">
        <v>3111</v>
      </c>
      <c r="G1632" s="178" t="s">
        <v>3112</v>
      </c>
      <c r="H1632" s="178" t="s">
        <v>3112</v>
      </c>
      <c r="I1632" s="178" t="s">
        <v>3112</v>
      </c>
      <c r="J1632" s="178" t="s">
        <v>3112</v>
      </c>
      <c r="K1632" s="168">
        <v>0.9</v>
      </c>
      <c r="L1632" s="169" t="s">
        <v>40</v>
      </c>
      <c r="M1632" s="169" t="s">
        <v>40</v>
      </c>
      <c r="N1632" s="170" t="s">
        <v>40</v>
      </c>
      <c r="O1632" s="170" t="s">
        <v>40</v>
      </c>
      <c r="P1632" s="356">
        <v>0.9</v>
      </c>
      <c r="Q1632" s="357" t="s">
        <v>40</v>
      </c>
      <c r="R1632" s="169" t="s">
        <v>40</v>
      </c>
      <c r="S1632" s="169" t="s">
        <v>40</v>
      </c>
      <c r="T1632" s="169">
        <v>0</v>
      </c>
      <c r="U1632" s="356">
        <v>0.9</v>
      </c>
      <c r="V1632" s="169" t="s">
        <v>40</v>
      </c>
      <c r="W1632" s="169" t="s">
        <v>40</v>
      </c>
      <c r="X1632" s="169" t="s">
        <v>40</v>
      </c>
      <c r="Y1632" s="169">
        <v>0.777777777777778</v>
      </c>
      <c r="Z1632" s="356">
        <v>0.92</v>
      </c>
      <c r="AA1632" s="356" t="s">
        <v>40</v>
      </c>
      <c r="AB1632" s="356" t="s">
        <v>40</v>
      </c>
      <c r="AC1632" s="356" t="s">
        <v>40</v>
      </c>
      <c r="AD1632" s="356">
        <v>1</v>
      </c>
      <c r="AE1632" s="356">
        <v>0.92</v>
      </c>
      <c r="AF1632" s="169">
        <v>0.90528233151184</v>
      </c>
      <c r="AG1632" s="169">
        <v>0.90293453724605</v>
      </c>
      <c r="AH1632" s="169">
        <v>0.900485436893204</v>
      </c>
      <c r="AI1632" s="169">
        <v>0.893955536614816</v>
      </c>
      <c r="AJ1632" s="356">
        <v>0.92</v>
      </c>
      <c r="AK1632" s="169" t="s">
        <v>40</v>
      </c>
      <c r="AL1632" s="169" t="s">
        <v>40</v>
      </c>
      <c r="AM1632" s="169" t="s">
        <v>40</v>
      </c>
      <c r="AN1632" s="169">
        <v>0.8</v>
      </c>
      <c r="AO1632" s="168">
        <v>0.99</v>
      </c>
      <c r="AP1632" s="358">
        <v>1</v>
      </c>
      <c r="AQ1632" s="358">
        <v>1</v>
      </c>
      <c r="AR1632" s="358">
        <v>1</v>
      </c>
      <c r="AS1632" s="359">
        <v>1</v>
      </c>
      <c r="AT1632" s="364">
        <v>0.110069253262963</v>
      </c>
      <c r="AU1632" s="361" t="s">
        <v>40</v>
      </c>
      <c r="AV1632" s="362" t="s">
        <v>40</v>
      </c>
      <c r="AW1632" s="362" t="s">
        <v>40</v>
      </c>
      <c r="AX1632" s="362" t="s">
        <v>40</v>
      </c>
      <c r="AY1632" s="142"/>
      <c r="AZ1632" s="140"/>
    </row>
    <row r="1633" spans="1:52">
      <c r="A1633" s="138"/>
      <c r="B1633" s="142"/>
      <c r="C1633" s="172" t="s">
        <v>2706</v>
      </c>
      <c r="D1633" s="166" t="s">
        <v>26</v>
      </c>
      <c r="E1633" s="166" t="s">
        <v>2707</v>
      </c>
      <c r="F1633" s="167" t="s">
        <v>3113</v>
      </c>
      <c r="G1633" s="178" t="s">
        <v>3114</v>
      </c>
      <c r="H1633" s="178" t="s">
        <v>3114</v>
      </c>
      <c r="I1633" s="178" t="s">
        <v>3114</v>
      </c>
      <c r="J1633" s="178" t="s">
        <v>3114</v>
      </c>
      <c r="K1633" s="168">
        <v>0.9</v>
      </c>
      <c r="L1633" s="169">
        <v>0.875</v>
      </c>
      <c r="M1633" s="169">
        <v>0.842105263157895</v>
      </c>
      <c r="N1633" s="170">
        <v>0.857142857142857</v>
      </c>
      <c r="O1633" s="170">
        <v>0.921965317919075</v>
      </c>
      <c r="P1633" s="356">
        <v>0.9</v>
      </c>
      <c r="Q1633" s="357">
        <v>0.63837872070931</v>
      </c>
      <c r="R1633" s="169">
        <v>0.961538461538462</v>
      </c>
      <c r="S1633" s="169">
        <v>0.788</v>
      </c>
      <c r="T1633" s="169">
        <v>0.788341717819726</v>
      </c>
      <c r="U1633" s="356">
        <v>0.9</v>
      </c>
      <c r="V1633" s="169">
        <v>0.58264724509183</v>
      </c>
      <c r="W1633" s="169">
        <v>0.505398110661269</v>
      </c>
      <c r="X1633" s="169">
        <v>0.5608</v>
      </c>
      <c r="Y1633" s="169">
        <v>0.53239950154613</v>
      </c>
      <c r="Z1633" s="356">
        <v>0.92</v>
      </c>
      <c r="AA1633" s="356">
        <v>0.437140509449466</v>
      </c>
      <c r="AB1633" s="356">
        <v>0.739217652958877</v>
      </c>
      <c r="AC1633" s="356">
        <v>0.655345911949685</v>
      </c>
      <c r="AD1633" s="356">
        <v>0.693402294625745</v>
      </c>
      <c r="AE1633" s="356">
        <v>0.92</v>
      </c>
      <c r="AF1633" s="169">
        <v>0.967741935483871</v>
      </c>
      <c r="AG1633" s="169">
        <v>0.976470588235294</v>
      </c>
      <c r="AH1633" s="169">
        <v>1</v>
      </c>
      <c r="AI1633" s="169">
        <v>0.995652173913044</v>
      </c>
      <c r="AJ1633" s="356">
        <v>0.92</v>
      </c>
      <c r="AK1633" s="169">
        <v>0.636266094420601</v>
      </c>
      <c r="AL1633" s="169">
        <v>0.791935483870968</v>
      </c>
      <c r="AM1633" s="169">
        <v>0.767464582315584</v>
      </c>
      <c r="AN1633" s="169">
        <v>0.759937636573449</v>
      </c>
      <c r="AO1633" s="168">
        <v>0.99</v>
      </c>
      <c r="AP1633" s="358">
        <v>1</v>
      </c>
      <c r="AQ1633" s="358">
        <v>1</v>
      </c>
      <c r="AR1633" s="358">
        <v>1</v>
      </c>
      <c r="AS1633" s="359">
        <v>1</v>
      </c>
      <c r="AT1633" s="364">
        <v>0.110069253262963</v>
      </c>
      <c r="AU1633" s="361">
        <v>0.08</v>
      </c>
      <c r="AV1633" s="362">
        <v>0.142857142857143</v>
      </c>
      <c r="AW1633" s="362">
        <v>0.12</v>
      </c>
      <c r="AX1633" s="362">
        <v>0.125827814569536</v>
      </c>
      <c r="AY1633" s="142"/>
      <c r="AZ1633" s="140"/>
    </row>
    <row r="1634" spans="1:52">
      <c r="A1634" s="138"/>
      <c r="B1634" s="142"/>
      <c r="C1634" s="172" t="s">
        <v>2706</v>
      </c>
      <c r="D1634" s="166" t="s">
        <v>235</v>
      </c>
      <c r="E1634" s="166" t="s">
        <v>2707</v>
      </c>
      <c r="F1634" s="167" t="s">
        <v>3115</v>
      </c>
      <c r="G1634" s="178" t="s">
        <v>3116</v>
      </c>
      <c r="H1634" s="178" t="s">
        <v>3116</v>
      </c>
      <c r="I1634" s="178" t="s">
        <v>3116</v>
      </c>
      <c r="J1634" s="178" t="s">
        <v>3116</v>
      </c>
      <c r="K1634" s="168">
        <v>0.9</v>
      </c>
      <c r="L1634" s="169" t="s">
        <v>40</v>
      </c>
      <c r="M1634" s="169" t="s">
        <v>40</v>
      </c>
      <c r="N1634" s="170" t="s">
        <v>40</v>
      </c>
      <c r="O1634" s="170" t="s">
        <v>40</v>
      </c>
      <c r="P1634" s="356">
        <v>0.9</v>
      </c>
      <c r="Q1634" s="357" t="s">
        <v>40</v>
      </c>
      <c r="R1634" s="169">
        <v>0</v>
      </c>
      <c r="S1634" s="169" t="s">
        <v>40</v>
      </c>
      <c r="T1634" s="169">
        <v>0</v>
      </c>
      <c r="U1634" s="356">
        <v>0.9</v>
      </c>
      <c r="V1634" s="169" t="s">
        <v>40</v>
      </c>
      <c r="W1634" s="169">
        <v>1</v>
      </c>
      <c r="X1634" s="169" t="s">
        <v>40</v>
      </c>
      <c r="Y1634" s="169">
        <v>0.823529411764706</v>
      </c>
      <c r="Z1634" s="356">
        <v>0.92</v>
      </c>
      <c r="AA1634" s="356" t="s">
        <v>40</v>
      </c>
      <c r="AB1634" s="356" t="s">
        <v>40</v>
      </c>
      <c r="AC1634" s="356" t="s">
        <v>40</v>
      </c>
      <c r="AD1634" s="356">
        <v>1</v>
      </c>
      <c r="AE1634" s="356">
        <v>0.92</v>
      </c>
      <c r="AF1634" s="169">
        <v>1</v>
      </c>
      <c r="AG1634" s="169">
        <v>1</v>
      </c>
      <c r="AH1634" s="169">
        <v>1</v>
      </c>
      <c r="AI1634" s="169">
        <v>0.979187403854855</v>
      </c>
      <c r="AJ1634" s="356">
        <v>0.92</v>
      </c>
      <c r="AK1634" s="169" t="s">
        <v>40</v>
      </c>
      <c r="AL1634" s="169">
        <v>1</v>
      </c>
      <c r="AM1634" s="169" t="s">
        <v>40</v>
      </c>
      <c r="AN1634" s="169">
        <v>0.952380952380952</v>
      </c>
      <c r="AO1634" s="168">
        <v>0.99</v>
      </c>
      <c r="AP1634" s="358" t="s">
        <v>40</v>
      </c>
      <c r="AQ1634" s="358">
        <v>1</v>
      </c>
      <c r="AR1634" s="358">
        <v>1</v>
      </c>
      <c r="AS1634" s="359">
        <v>1</v>
      </c>
      <c r="AT1634" s="364">
        <v>0.110069253262963</v>
      </c>
      <c r="AU1634" s="361" t="s">
        <v>40</v>
      </c>
      <c r="AV1634" s="362" t="s">
        <v>40</v>
      </c>
      <c r="AW1634" s="362" t="s">
        <v>40</v>
      </c>
      <c r="AX1634" s="362" t="s">
        <v>40</v>
      </c>
      <c r="AY1634" s="142"/>
      <c r="AZ1634" s="140"/>
    </row>
    <row r="1635" spans="1:52">
      <c r="A1635" s="138"/>
      <c r="B1635" s="142"/>
      <c r="C1635" s="172" t="s">
        <v>2706</v>
      </c>
      <c r="D1635" s="166" t="s">
        <v>26</v>
      </c>
      <c r="E1635" s="166" t="s">
        <v>2707</v>
      </c>
      <c r="F1635" s="167" t="s">
        <v>3117</v>
      </c>
      <c r="G1635" s="178" t="s">
        <v>3118</v>
      </c>
      <c r="H1635" s="178" t="s">
        <v>3118</v>
      </c>
      <c r="I1635" s="178" t="s">
        <v>3118</v>
      </c>
      <c r="J1635" s="178" t="s">
        <v>3118</v>
      </c>
      <c r="K1635" s="168">
        <v>0.9</v>
      </c>
      <c r="L1635" s="169">
        <v>0.933333333333333</v>
      </c>
      <c r="M1635" s="169">
        <v>1</v>
      </c>
      <c r="N1635" s="170">
        <v>1</v>
      </c>
      <c r="O1635" s="170">
        <v>0.961259079903148</v>
      </c>
      <c r="P1635" s="356">
        <v>0.9</v>
      </c>
      <c r="Q1635" s="357">
        <v>0.992929292929293</v>
      </c>
      <c r="R1635" s="169">
        <v>0.99247311827957</v>
      </c>
      <c r="S1635" s="169">
        <v>0.999120492524186</v>
      </c>
      <c r="T1635" s="169">
        <v>0.99079143852663</v>
      </c>
      <c r="U1635" s="356">
        <v>0.9</v>
      </c>
      <c r="V1635" s="169">
        <v>0.86969696969697</v>
      </c>
      <c r="W1635" s="169">
        <v>0.927956989247312</v>
      </c>
      <c r="X1635" s="169">
        <v>0.929639401934916</v>
      </c>
      <c r="Y1635" s="169">
        <v>0.937724683369283</v>
      </c>
      <c r="Z1635" s="356">
        <v>0.92</v>
      </c>
      <c r="AA1635" s="356" t="s">
        <v>40</v>
      </c>
      <c r="AB1635" s="356" t="s">
        <v>40</v>
      </c>
      <c r="AC1635" s="356" t="s">
        <v>40</v>
      </c>
      <c r="AD1635" s="356" t="s">
        <v>40</v>
      </c>
      <c r="AE1635" s="356">
        <v>0.92</v>
      </c>
      <c r="AF1635" s="169">
        <v>0.967213114754098</v>
      </c>
      <c r="AG1635" s="169">
        <v>0.920634920634921</v>
      </c>
      <c r="AH1635" s="169">
        <v>1</v>
      </c>
      <c r="AI1635" s="169">
        <v>0.985733695652174</v>
      </c>
      <c r="AJ1635" s="356">
        <v>0.92</v>
      </c>
      <c r="AK1635" s="169">
        <v>0.946464646464646</v>
      </c>
      <c r="AL1635" s="169">
        <v>0.960215053763441</v>
      </c>
      <c r="AM1635" s="169">
        <v>0.976253298153034</v>
      </c>
      <c r="AN1635" s="169">
        <v>0.978845196615232</v>
      </c>
      <c r="AO1635" s="168">
        <v>0.99</v>
      </c>
      <c r="AP1635" s="358">
        <v>1</v>
      </c>
      <c r="AQ1635" s="358">
        <v>1</v>
      </c>
      <c r="AR1635" s="358">
        <v>1</v>
      </c>
      <c r="AS1635" s="359">
        <v>1</v>
      </c>
      <c r="AT1635" s="364">
        <v>0.110069253262963</v>
      </c>
      <c r="AU1635" s="361">
        <v>0.0845070422535211</v>
      </c>
      <c r="AV1635" s="362">
        <v>0.0232558139534884</v>
      </c>
      <c r="AW1635" s="362">
        <v>0.0784313725490196</v>
      </c>
      <c r="AX1635" s="362">
        <v>0.0528471937730438</v>
      </c>
      <c r="AY1635" s="142"/>
      <c r="AZ1635" s="140"/>
    </row>
    <row r="1636" spans="1:52">
      <c r="A1636" s="138"/>
      <c r="B1636" s="142"/>
      <c r="C1636" s="172" t="s">
        <v>2706</v>
      </c>
      <c r="D1636" s="166" t="s">
        <v>26</v>
      </c>
      <c r="E1636" s="166" t="s">
        <v>2707</v>
      </c>
      <c r="F1636" s="167" t="s">
        <v>3119</v>
      </c>
      <c r="G1636" s="178" t="s">
        <v>3120</v>
      </c>
      <c r="H1636" s="178" t="s">
        <v>3120</v>
      </c>
      <c r="I1636" s="178" t="s">
        <v>3120</v>
      </c>
      <c r="J1636" s="178" t="s">
        <v>3120</v>
      </c>
      <c r="K1636" s="168">
        <v>0.9</v>
      </c>
      <c r="L1636" s="169">
        <v>0.909090909090909</v>
      </c>
      <c r="M1636" s="169">
        <v>0.96</v>
      </c>
      <c r="N1636" s="170">
        <v>0.954545454545455</v>
      </c>
      <c r="O1636" s="170">
        <v>0.929515418502203</v>
      </c>
      <c r="P1636" s="356">
        <v>0.9</v>
      </c>
      <c r="Q1636" s="357">
        <v>0.988721804511278</v>
      </c>
      <c r="R1636" s="169">
        <v>0.987303506650544</v>
      </c>
      <c r="S1636" s="169">
        <v>0.977977161500816</v>
      </c>
      <c r="T1636" s="169">
        <v>0.927241091996275</v>
      </c>
      <c r="U1636" s="356">
        <v>0.9</v>
      </c>
      <c r="V1636" s="169">
        <v>0.666040100250627</v>
      </c>
      <c r="W1636" s="169">
        <v>0.712817412333736</v>
      </c>
      <c r="X1636" s="169">
        <v>0.757748776508972</v>
      </c>
      <c r="Y1636" s="169">
        <v>0.664755183061315</v>
      </c>
      <c r="Z1636" s="356">
        <v>0.92</v>
      </c>
      <c r="AA1636" s="356">
        <v>0.850793650793651</v>
      </c>
      <c r="AB1636" s="356">
        <v>0.860287081339713</v>
      </c>
      <c r="AC1636" s="356">
        <v>0.925630810092961</v>
      </c>
      <c r="AD1636" s="356">
        <v>0.843866892022942</v>
      </c>
      <c r="AE1636" s="356">
        <v>0.92</v>
      </c>
      <c r="AF1636" s="169">
        <v>1</v>
      </c>
      <c r="AG1636" s="169">
        <v>0.992125984251969</v>
      </c>
      <c r="AH1636" s="169">
        <v>1</v>
      </c>
      <c r="AI1636" s="169">
        <v>0.975147928994083</v>
      </c>
      <c r="AJ1636" s="356">
        <v>0.92</v>
      </c>
      <c r="AK1636" s="169">
        <v>0.904761904761905</v>
      </c>
      <c r="AL1636" s="169">
        <v>0.907002593553168</v>
      </c>
      <c r="AM1636" s="169">
        <v>0.942453306410904</v>
      </c>
      <c r="AN1636" s="169">
        <v>0.889063637308932</v>
      </c>
      <c r="AO1636" s="168">
        <v>0.99</v>
      </c>
      <c r="AP1636" s="358">
        <v>1</v>
      </c>
      <c r="AQ1636" s="358">
        <v>1</v>
      </c>
      <c r="AR1636" s="358">
        <v>1</v>
      </c>
      <c r="AS1636" s="359">
        <v>1</v>
      </c>
      <c r="AT1636" s="364">
        <v>0.110069253262963</v>
      </c>
      <c r="AU1636" s="361">
        <v>0</v>
      </c>
      <c r="AV1636" s="362">
        <v>0</v>
      </c>
      <c r="AW1636" s="362">
        <v>0</v>
      </c>
      <c r="AX1636" s="362">
        <v>0.0763052208835341</v>
      </c>
      <c r="AY1636" s="142"/>
      <c r="AZ1636" s="140"/>
    </row>
    <row r="1637" spans="1:52">
      <c r="A1637" s="138"/>
      <c r="B1637" s="142"/>
      <c r="C1637" s="172" t="s">
        <v>2706</v>
      </c>
      <c r="D1637" s="166" t="s">
        <v>26</v>
      </c>
      <c r="E1637" s="166" t="s">
        <v>2707</v>
      </c>
      <c r="F1637" s="167" t="s">
        <v>3121</v>
      </c>
      <c r="G1637" s="178" t="s">
        <v>3122</v>
      </c>
      <c r="H1637" s="178" t="s">
        <v>3122</v>
      </c>
      <c r="I1637" s="178" t="s">
        <v>3122</v>
      </c>
      <c r="J1637" s="178" t="s">
        <v>3122</v>
      </c>
      <c r="K1637" s="168">
        <v>0.9</v>
      </c>
      <c r="L1637" s="169">
        <v>0.96969696969697</v>
      </c>
      <c r="M1637" s="169">
        <v>1</v>
      </c>
      <c r="N1637" s="170">
        <v>1</v>
      </c>
      <c r="O1637" s="170">
        <v>0.995599559955996</v>
      </c>
      <c r="P1637" s="356">
        <v>0.9</v>
      </c>
      <c r="Q1637" s="357">
        <v>0.981532147742818</v>
      </c>
      <c r="R1637" s="169">
        <v>0.922462030375699</v>
      </c>
      <c r="S1637" s="169">
        <v>0.986166007905138</v>
      </c>
      <c r="T1637" s="169">
        <v>0.882795648504173</v>
      </c>
      <c r="U1637" s="356">
        <v>0.9</v>
      </c>
      <c r="V1637" s="169">
        <v>0.955540355677155</v>
      </c>
      <c r="W1637" s="169">
        <v>0.885691446842526</v>
      </c>
      <c r="X1637" s="169">
        <v>0.928853754940711</v>
      </c>
      <c r="Y1637" s="169">
        <v>0.907202475851074</v>
      </c>
      <c r="Z1637" s="356">
        <v>0.92</v>
      </c>
      <c r="AA1637" s="356">
        <v>0.947368421052632</v>
      </c>
      <c r="AB1637" s="356">
        <v>0.807037457434733</v>
      </c>
      <c r="AC1637" s="356">
        <v>0.863052781740371</v>
      </c>
      <c r="AD1637" s="356">
        <v>0.806792985285225</v>
      </c>
      <c r="AE1637" s="356">
        <v>0.92</v>
      </c>
      <c r="AF1637" s="169">
        <v>1</v>
      </c>
      <c r="AG1637" s="169">
        <v>1</v>
      </c>
      <c r="AH1637" s="169">
        <v>1</v>
      </c>
      <c r="AI1637" s="169">
        <v>0.913658536585366</v>
      </c>
      <c r="AJ1637" s="356">
        <v>0.92</v>
      </c>
      <c r="AK1637" s="169">
        <v>0.96398219344395</v>
      </c>
      <c r="AL1637" s="169">
        <v>0.887535145267104</v>
      </c>
      <c r="AM1637" s="169">
        <v>0.9241097489784</v>
      </c>
      <c r="AN1637" s="169">
        <v>0.892441260397062</v>
      </c>
      <c r="AO1637" s="168">
        <v>0.99</v>
      </c>
      <c r="AP1637" s="358">
        <v>1</v>
      </c>
      <c r="AQ1637" s="358" t="s">
        <v>40</v>
      </c>
      <c r="AR1637" s="358">
        <v>1</v>
      </c>
      <c r="AS1637" s="359">
        <v>1</v>
      </c>
      <c r="AT1637" s="364">
        <v>0.110069253262963</v>
      </c>
      <c r="AU1637" s="361">
        <v>0.107142857142857</v>
      </c>
      <c r="AV1637" s="362">
        <v>0.0108695652173913</v>
      </c>
      <c r="AW1637" s="362">
        <v>0.0533333333333333</v>
      </c>
      <c r="AX1637" s="362">
        <v>0.039451114922813</v>
      </c>
      <c r="AY1637" s="142"/>
      <c r="AZ1637" s="140"/>
    </row>
    <row r="1638" spans="1:52">
      <c r="A1638" s="138"/>
      <c r="B1638" s="142"/>
      <c r="C1638" s="172" t="s">
        <v>2706</v>
      </c>
      <c r="D1638" s="166" t="s">
        <v>26</v>
      </c>
      <c r="E1638" s="166" t="s">
        <v>2707</v>
      </c>
      <c r="F1638" s="167" t="s">
        <v>3123</v>
      </c>
      <c r="G1638" s="178" t="s">
        <v>3124</v>
      </c>
      <c r="H1638" s="178" t="s">
        <v>3124</v>
      </c>
      <c r="I1638" s="178" t="s">
        <v>3124</v>
      </c>
      <c r="J1638" s="178" t="s">
        <v>3124</v>
      </c>
      <c r="K1638" s="168">
        <v>0.9</v>
      </c>
      <c r="L1638" s="169">
        <v>0.958333333333333</v>
      </c>
      <c r="M1638" s="169">
        <v>1</v>
      </c>
      <c r="N1638" s="170">
        <v>0.961538461538462</v>
      </c>
      <c r="O1638" s="170">
        <v>0.948119325551232</v>
      </c>
      <c r="P1638" s="356">
        <v>0.9</v>
      </c>
      <c r="Q1638" s="357">
        <v>0.958066107548101</v>
      </c>
      <c r="R1638" s="169">
        <v>0.918410041841004</v>
      </c>
      <c r="S1638" s="169">
        <v>0.977988994497249</v>
      </c>
      <c r="T1638" s="169">
        <v>0.973837637289832</v>
      </c>
      <c r="U1638" s="356">
        <v>0.9</v>
      </c>
      <c r="V1638" s="169">
        <v>0.913665515540207</v>
      </c>
      <c r="W1638" s="169">
        <v>0.915620641562064</v>
      </c>
      <c r="X1638" s="169">
        <v>0.941970985492746</v>
      </c>
      <c r="Y1638" s="169">
        <v>0.93903300845087</v>
      </c>
      <c r="Z1638" s="356">
        <v>0.92</v>
      </c>
      <c r="AA1638" s="356">
        <v>0</v>
      </c>
      <c r="AB1638" s="356">
        <v>0</v>
      </c>
      <c r="AC1638" s="356">
        <v>0.25</v>
      </c>
      <c r="AD1638" s="356">
        <v>0.096551724137931</v>
      </c>
      <c r="AE1638" s="356">
        <v>0.92</v>
      </c>
      <c r="AF1638" s="169">
        <v>1</v>
      </c>
      <c r="AG1638" s="169">
        <v>0.991935483870968</v>
      </c>
      <c r="AH1638" s="169">
        <v>1</v>
      </c>
      <c r="AI1638" s="169">
        <v>0.950757575757576</v>
      </c>
      <c r="AJ1638" s="356">
        <v>0.92</v>
      </c>
      <c r="AK1638" s="169">
        <v>0.940125543215838</v>
      </c>
      <c r="AL1638" s="169">
        <v>0.954070981210856</v>
      </c>
      <c r="AM1638" s="169">
        <v>0.959560659011483</v>
      </c>
      <c r="AN1638" s="169">
        <v>0.972792313681705</v>
      </c>
      <c r="AO1638" s="168">
        <v>0.99</v>
      </c>
      <c r="AP1638" s="358" t="s">
        <v>40</v>
      </c>
      <c r="AQ1638" s="358" t="s">
        <v>40</v>
      </c>
      <c r="AR1638" s="358" t="s">
        <v>40</v>
      </c>
      <c r="AS1638" s="359">
        <v>1</v>
      </c>
      <c r="AT1638" s="364">
        <v>0.110069253262963</v>
      </c>
      <c r="AU1638" s="361">
        <v>0.0769230769230769</v>
      </c>
      <c r="AV1638" s="362">
        <v>0.021505376344086</v>
      </c>
      <c r="AW1638" s="362">
        <v>0.0649350649350649</v>
      </c>
      <c r="AX1638" s="362">
        <v>0.0346089850249584</v>
      </c>
      <c r="AY1638" s="142"/>
      <c r="AZ1638" s="140"/>
    </row>
    <row r="1639" spans="1:52">
      <c r="A1639" s="138"/>
      <c r="B1639" s="142"/>
      <c r="C1639" s="172" t="s">
        <v>2706</v>
      </c>
      <c r="D1639" s="166" t="s">
        <v>26</v>
      </c>
      <c r="E1639" s="166" t="s">
        <v>2707</v>
      </c>
      <c r="F1639" s="167" t="s">
        <v>3125</v>
      </c>
      <c r="G1639" s="178" t="s">
        <v>3126</v>
      </c>
      <c r="H1639" s="178" t="s">
        <v>3126</v>
      </c>
      <c r="I1639" s="178" t="s">
        <v>3126</v>
      </c>
      <c r="J1639" s="178" t="s">
        <v>3126</v>
      </c>
      <c r="K1639" s="168">
        <v>0.9</v>
      </c>
      <c r="L1639" s="169">
        <v>0.902439024390244</v>
      </c>
      <c r="M1639" s="169">
        <v>0.945945945945946</v>
      </c>
      <c r="N1639" s="170">
        <v>0.923076923076923</v>
      </c>
      <c r="O1639" s="170">
        <v>0.900673400673401</v>
      </c>
      <c r="P1639" s="356">
        <v>0.9</v>
      </c>
      <c r="Q1639" s="357">
        <v>0.952281435040056</v>
      </c>
      <c r="R1639" s="169">
        <v>0.9352</v>
      </c>
      <c r="S1639" s="169">
        <v>0.979649122807018</v>
      </c>
      <c r="T1639" s="169">
        <v>0.957364995404498</v>
      </c>
      <c r="U1639" s="356">
        <v>0.9</v>
      </c>
      <c r="V1639" s="169">
        <v>0.939045628700801</v>
      </c>
      <c r="W1639" s="169">
        <v>0.9544</v>
      </c>
      <c r="X1639" s="169">
        <v>0.958947368421053</v>
      </c>
      <c r="Y1639" s="169">
        <v>0.969716579445914</v>
      </c>
      <c r="Z1639" s="356">
        <v>0.92</v>
      </c>
      <c r="AA1639" s="356">
        <v>0</v>
      </c>
      <c r="AB1639" s="356">
        <v>0</v>
      </c>
      <c r="AC1639" s="356" t="s">
        <v>40</v>
      </c>
      <c r="AD1639" s="356">
        <v>0.0625</v>
      </c>
      <c r="AE1639" s="356">
        <v>0.92</v>
      </c>
      <c r="AF1639" s="169">
        <v>0.833333333333333</v>
      </c>
      <c r="AG1639" s="169">
        <v>0.459459459459459</v>
      </c>
      <c r="AH1639" s="169">
        <v>1</v>
      </c>
      <c r="AI1639" s="169">
        <v>0.875800471857095</v>
      </c>
      <c r="AJ1639" s="356">
        <v>0.92</v>
      </c>
      <c r="AK1639" s="169">
        <v>0.965901183020181</v>
      </c>
      <c r="AL1639" s="169">
        <v>0.972022382094325</v>
      </c>
      <c r="AM1639" s="169">
        <v>0.979649122807018</v>
      </c>
      <c r="AN1639" s="169">
        <v>0.98564355507211</v>
      </c>
      <c r="AO1639" s="168">
        <v>0.99</v>
      </c>
      <c r="AP1639" s="358">
        <v>1</v>
      </c>
      <c r="AQ1639" s="358">
        <v>1</v>
      </c>
      <c r="AR1639" s="358" t="s">
        <v>40</v>
      </c>
      <c r="AS1639" s="359">
        <v>1</v>
      </c>
      <c r="AT1639" s="364">
        <v>0.110069253262963</v>
      </c>
      <c r="AU1639" s="361">
        <v>0</v>
      </c>
      <c r="AV1639" s="362">
        <v>0.157894736842105</v>
      </c>
      <c r="AW1639" s="362">
        <v>0</v>
      </c>
      <c r="AX1639" s="362">
        <v>0.0568978955572876</v>
      </c>
      <c r="AY1639" s="142"/>
      <c r="AZ1639" s="140"/>
    </row>
    <row r="1640" spans="1:52">
      <c r="A1640" s="138"/>
      <c r="B1640" s="142"/>
      <c r="C1640" s="172" t="s">
        <v>2706</v>
      </c>
      <c r="D1640" s="166" t="s">
        <v>26</v>
      </c>
      <c r="E1640" s="166" t="s">
        <v>2707</v>
      </c>
      <c r="F1640" s="167" t="s">
        <v>3127</v>
      </c>
      <c r="G1640" s="178" t="s">
        <v>3128</v>
      </c>
      <c r="H1640" s="178" t="s">
        <v>3128</v>
      </c>
      <c r="I1640" s="178" t="s">
        <v>3128</v>
      </c>
      <c r="J1640" s="178" t="s">
        <v>3128</v>
      </c>
      <c r="K1640" s="168">
        <v>0.9</v>
      </c>
      <c r="L1640" s="169">
        <v>1</v>
      </c>
      <c r="M1640" s="169">
        <v>0.92</v>
      </c>
      <c r="N1640" s="170">
        <v>1</v>
      </c>
      <c r="O1640" s="170">
        <v>0.985645933014354</v>
      </c>
      <c r="P1640" s="356">
        <v>0.9</v>
      </c>
      <c r="Q1640" s="357">
        <v>0.958074534161491</v>
      </c>
      <c r="R1640" s="169">
        <v>0.92694904849601</v>
      </c>
      <c r="S1640" s="169">
        <v>0.96014828544949</v>
      </c>
      <c r="T1640" s="169">
        <v>0.935667007479955</v>
      </c>
      <c r="U1640" s="356">
        <v>0.9</v>
      </c>
      <c r="V1640" s="169">
        <v>0.823757763975155</v>
      </c>
      <c r="W1640" s="169">
        <v>0.794352363413137</v>
      </c>
      <c r="X1640" s="169">
        <v>0.848934198331789</v>
      </c>
      <c r="Y1640" s="169">
        <v>0.862939245547005</v>
      </c>
      <c r="Z1640" s="356">
        <v>0.92</v>
      </c>
      <c r="AA1640" s="356">
        <v>0.908722109533469</v>
      </c>
      <c r="AB1640" s="356">
        <v>0.873048907388137</v>
      </c>
      <c r="AC1640" s="356">
        <v>0.901960784313726</v>
      </c>
      <c r="AD1640" s="356">
        <v>0.923663470566478</v>
      </c>
      <c r="AE1640" s="356">
        <v>0.92</v>
      </c>
      <c r="AF1640" s="169">
        <v>0.829457364341085</v>
      </c>
      <c r="AG1640" s="169">
        <v>0.948148148148148</v>
      </c>
      <c r="AH1640" s="169">
        <v>1</v>
      </c>
      <c r="AI1640" s="169">
        <v>0.976564134756225</v>
      </c>
      <c r="AJ1640" s="356">
        <v>0.92</v>
      </c>
      <c r="AK1640" s="169">
        <v>0.93051890941073</v>
      </c>
      <c r="AL1640" s="169">
        <v>0.916988416988417</v>
      </c>
      <c r="AM1640" s="169">
        <v>0.935617247489663</v>
      </c>
      <c r="AN1640" s="169">
        <v>0.945080312957894</v>
      </c>
      <c r="AO1640" s="168">
        <v>0.99</v>
      </c>
      <c r="AP1640" s="358">
        <v>1</v>
      </c>
      <c r="AQ1640" s="358">
        <v>1</v>
      </c>
      <c r="AR1640" s="358">
        <v>1</v>
      </c>
      <c r="AS1640" s="359">
        <v>1</v>
      </c>
      <c r="AT1640" s="364">
        <v>0.110069253262963</v>
      </c>
      <c r="AU1640" s="361">
        <v>0.3</v>
      </c>
      <c r="AV1640" s="362">
        <v>0.238095238095238</v>
      </c>
      <c r="AW1640" s="362">
        <v>0.0666666666666667</v>
      </c>
      <c r="AX1640" s="362">
        <v>0.0620272314674735</v>
      </c>
      <c r="AY1640" s="142"/>
      <c r="AZ1640" s="140"/>
    </row>
    <row r="1641" spans="1:52">
      <c r="A1641" s="138"/>
      <c r="B1641" s="142"/>
      <c r="C1641" s="172" t="s">
        <v>2706</v>
      </c>
      <c r="D1641" s="166" t="s">
        <v>26</v>
      </c>
      <c r="E1641" s="166" t="s">
        <v>2707</v>
      </c>
      <c r="F1641" s="167" t="s">
        <v>3129</v>
      </c>
      <c r="G1641" s="178" t="s">
        <v>3130</v>
      </c>
      <c r="H1641" s="178" t="s">
        <v>3130</v>
      </c>
      <c r="I1641" s="178" t="s">
        <v>3130</v>
      </c>
      <c r="J1641" s="178" t="s">
        <v>3130</v>
      </c>
      <c r="K1641" s="168">
        <v>0.9</v>
      </c>
      <c r="L1641" s="169">
        <v>1</v>
      </c>
      <c r="M1641" s="169">
        <v>1</v>
      </c>
      <c r="N1641" s="170">
        <v>1</v>
      </c>
      <c r="O1641" s="170">
        <v>0.991841491841492</v>
      </c>
      <c r="P1641" s="356">
        <v>0.9</v>
      </c>
      <c r="Q1641" s="357">
        <v>0.860277653381102</v>
      </c>
      <c r="R1641" s="169">
        <v>0.941320293398533</v>
      </c>
      <c r="S1641" s="169">
        <v>0.874912157413914</v>
      </c>
      <c r="T1641" s="169">
        <v>0.885930669473807</v>
      </c>
      <c r="U1641" s="356">
        <v>0.9</v>
      </c>
      <c r="V1641" s="169">
        <v>0.83564711150918</v>
      </c>
      <c r="W1641" s="169">
        <v>0.854767726161369</v>
      </c>
      <c r="X1641" s="169">
        <v>0.871398453970485</v>
      </c>
      <c r="Y1641" s="169">
        <v>0.889571180022516</v>
      </c>
      <c r="Z1641" s="356">
        <v>0.92</v>
      </c>
      <c r="AA1641" s="356" t="s">
        <v>40</v>
      </c>
      <c r="AB1641" s="356">
        <v>0</v>
      </c>
      <c r="AC1641" s="356">
        <v>0</v>
      </c>
      <c r="AD1641" s="356">
        <v>0.474358974358974</v>
      </c>
      <c r="AE1641" s="356">
        <v>0.92</v>
      </c>
      <c r="AF1641" s="169">
        <v>0.987730061349693</v>
      </c>
      <c r="AG1641" s="169">
        <v>0.992</v>
      </c>
      <c r="AH1641" s="169">
        <v>1</v>
      </c>
      <c r="AI1641" s="169">
        <v>0.994041359971959</v>
      </c>
      <c r="AJ1641" s="356">
        <v>0.92</v>
      </c>
      <c r="AK1641" s="169">
        <v>0.939543215405284</v>
      </c>
      <c r="AL1641" s="169">
        <v>0.939912066438691</v>
      </c>
      <c r="AM1641" s="169">
        <v>0.951578947368421</v>
      </c>
      <c r="AN1641" s="169">
        <v>0.961304265292116</v>
      </c>
      <c r="AO1641" s="168">
        <v>0.99</v>
      </c>
      <c r="AP1641" s="358">
        <v>1</v>
      </c>
      <c r="AQ1641" s="358">
        <v>1</v>
      </c>
      <c r="AR1641" s="358">
        <v>1</v>
      </c>
      <c r="AS1641" s="359">
        <v>1</v>
      </c>
      <c r="AT1641" s="364">
        <v>0.110069253262963</v>
      </c>
      <c r="AU1641" s="361">
        <v>0.133333333333333</v>
      </c>
      <c r="AV1641" s="362">
        <v>0</v>
      </c>
      <c r="AW1641" s="362">
        <v>0.153846153846154</v>
      </c>
      <c r="AX1641" s="362">
        <v>0.0372608257804632</v>
      </c>
      <c r="AY1641" s="142"/>
      <c r="AZ1641" s="140"/>
    </row>
    <row r="1642" spans="1:52">
      <c r="A1642" s="138"/>
      <c r="B1642" s="142"/>
      <c r="C1642" s="172" t="s">
        <v>2706</v>
      </c>
      <c r="D1642" s="166" t="s">
        <v>26</v>
      </c>
      <c r="E1642" s="166" t="s">
        <v>2707</v>
      </c>
      <c r="F1642" s="167" t="s">
        <v>3131</v>
      </c>
      <c r="G1642" s="178" t="s">
        <v>3132</v>
      </c>
      <c r="H1642" s="178" t="s">
        <v>3132</v>
      </c>
      <c r="I1642" s="178" t="s">
        <v>3132</v>
      </c>
      <c r="J1642" s="178" t="s">
        <v>3132</v>
      </c>
      <c r="K1642" s="168">
        <v>0.9</v>
      </c>
      <c r="L1642" s="169">
        <v>1</v>
      </c>
      <c r="M1642" s="169">
        <v>1</v>
      </c>
      <c r="N1642" s="170">
        <v>1</v>
      </c>
      <c r="O1642" s="170">
        <v>0.994029850746269</v>
      </c>
      <c r="P1642" s="356">
        <v>0.9</v>
      </c>
      <c r="Q1642" s="357">
        <v>0.995405819295559</v>
      </c>
      <c r="R1642" s="169">
        <v>0.996</v>
      </c>
      <c r="S1642" s="169">
        <v>0.994964028776978</v>
      </c>
      <c r="T1642" s="169">
        <v>0.997001970732525</v>
      </c>
      <c r="U1642" s="356">
        <v>0.9</v>
      </c>
      <c r="V1642" s="169">
        <v>0.911179173047473</v>
      </c>
      <c r="W1642" s="169">
        <v>0.9272</v>
      </c>
      <c r="X1642" s="169">
        <v>0.929496402877698</v>
      </c>
      <c r="Y1642" s="169">
        <v>0.944735628328232</v>
      </c>
      <c r="Z1642" s="356">
        <v>0.92</v>
      </c>
      <c r="AA1642" s="356" t="s">
        <v>40</v>
      </c>
      <c r="AB1642" s="356" t="s">
        <v>40</v>
      </c>
      <c r="AC1642" s="356" t="s">
        <v>40</v>
      </c>
      <c r="AD1642" s="356" t="s">
        <v>40</v>
      </c>
      <c r="AE1642" s="356">
        <v>0.92</v>
      </c>
      <c r="AF1642" s="169">
        <v>0.990566037735849</v>
      </c>
      <c r="AG1642" s="169">
        <v>1</v>
      </c>
      <c r="AH1642" s="169">
        <v>0.941176470588235</v>
      </c>
      <c r="AI1642" s="169">
        <v>0.970121381886088</v>
      </c>
      <c r="AJ1642" s="356">
        <v>0.92</v>
      </c>
      <c r="AK1642" s="169">
        <v>0.948698315467075</v>
      </c>
      <c r="AL1642" s="169">
        <v>0.9688</v>
      </c>
      <c r="AM1642" s="169">
        <v>0.964748201438849</v>
      </c>
      <c r="AN1642" s="169">
        <v>0.977105958321104</v>
      </c>
      <c r="AO1642" s="168">
        <v>0.99</v>
      </c>
      <c r="AP1642" s="358">
        <v>1</v>
      </c>
      <c r="AQ1642" s="358">
        <v>1</v>
      </c>
      <c r="AR1642" s="358">
        <v>1</v>
      </c>
      <c r="AS1642" s="359">
        <v>1</v>
      </c>
      <c r="AT1642" s="364">
        <v>0.110069253262963</v>
      </c>
      <c r="AU1642" s="361">
        <v>0.2</v>
      </c>
      <c r="AV1642" s="362">
        <v>0.0769230769230769</v>
      </c>
      <c r="AW1642" s="362">
        <v>0.133333333333333</v>
      </c>
      <c r="AX1642" s="362">
        <v>0.0472914875322442</v>
      </c>
      <c r="AY1642" s="142"/>
      <c r="AZ1642" s="140"/>
    </row>
    <row r="1643" spans="1:52">
      <c r="A1643" s="138"/>
      <c r="B1643" s="142"/>
      <c r="C1643" s="172" t="s">
        <v>2706</v>
      </c>
      <c r="D1643" s="166" t="s">
        <v>26</v>
      </c>
      <c r="E1643" s="166" t="s">
        <v>2707</v>
      </c>
      <c r="F1643" s="167" t="s">
        <v>3133</v>
      </c>
      <c r="G1643" s="178" t="s">
        <v>3134</v>
      </c>
      <c r="H1643" s="178" t="s">
        <v>3134</v>
      </c>
      <c r="I1643" s="178" t="s">
        <v>3134</v>
      </c>
      <c r="J1643" s="178" t="s">
        <v>3134</v>
      </c>
      <c r="K1643" s="168">
        <v>0.9</v>
      </c>
      <c r="L1643" s="169">
        <v>0.925</v>
      </c>
      <c r="M1643" s="169">
        <v>0.953488372093023</v>
      </c>
      <c r="N1643" s="170">
        <v>0.934782608695652</v>
      </c>
      <c r="O1643" s="170">
        <v>0.958695652173913</v>
      </c>
      <c r="P1643" s="356">
        <v>0.9</v>
      </c>
      <c r="Q1643" s="357">
        <v>0.932907348242812</v>
      </c>
      <c r="R1643" s="169">
        <v>0.950219619326501</v>
      </c>
      <c r="S1643" s="169">
        <v>0.881467544684854</v>
      </c>
      <c r="T1643" s="169">
        <v>0.949966236563065</v>
      </c>
      <c r="U1643" s="356">
        <v>0.9</v>
      </c>
      <c r="V1643" s="169">
        <v>0.851757188498403</v>
      </c>
      <c r="W1643" s="169">
        <v>0.883235724743777</v>
      </c>
      <c r="X1643" s="169">
        <v>0.810598933835058</v>
      </c>
      <c r="Y1643" s="169">
        <v>0.901073129779351</v>
      </c>
      <c r="Z1643" s="356">
        <v>0.92</v>
      </c>
      <c r="AA1643" s="356" t="s">
        <v>40</v>
      </c>
      <c r="AB1643" s="356" t="s">
        <v>40</v>
      </c>
      <c r="AC1643" s="356">
        <v>1</v>
      </c>
      <c r="AD1643" s="356">
        <v>1</v>
      </c>
      <c r="AE1643" s="356">
        <v>0.92</v>
      </c>
      <c r="AF1643" s="169">
        <v>0.886509635974304</v>
      </c>
      <c r="AG1643" s="169">
        <v>0.930973451327434</v>
      </c>
      <c r="AH1643" s="169">
        <v>0.976351351351351</v>
      </c>
      <c r="AI1643" s="169">
        <v>0.944499155880698</v>
      </c>
      <c r="AJ1643" s="356">
        <v>0.92</v>
      </c>
      <c r="AK1643" s="169">
        <v>0.914376996805112</v>
      </c>
      <c r="AL1643" s="169">
        <v>0.938506588579795</v>
      </c>
      <c r="AM1643" s="169">
        <v>0.933563146349107</v>
      </c>
      <c r="AN1643" s="169">
        <v>0.957429337809974</v>
      </c>
      <c r="AO1643" s="168">
        <v>0.99</v>
      </c>
      <c r="AP1643" s="358">
        <v>1</v>
      </c>
      <c r="AQ1643" s="358">
        <v>1</v>
      </c>
      <c r="AR1643" s="358">
        <v>1</v>
      </c>
      <c r="AS1643" s="359">
        <v>1</v>
      </c>
      <c r="AT1643" s="364">
        <v>0.110069253262963</v>
      </c>
      <c r="AU1643" s="361">
        <v>0</v>
      </c>
      <c r="AV1643" s="362">
        <v>0</v>
      </c>
      <c r="AW1643" s="362">
        <v>0.12</v>
      </c>
      <c r="AX1643" s="362">
        <v>0.0367393800229621</v>
      </c>
      <c r="AY1643" s="142"/>
      <c r="AZ1643" s="140"/>
    </row>
    <row r="1644" spans="1:52">
      <c r="A1644" s="138"/>
      <c r="B1644" s="142"/>
      <c r="C1644" s="172" t="s">
        <v>2706</v>
      </c>
      <c r="D1644" s="166" t="s">
        <v>26</v>
      </c>
      <c r="E1644" s="166" t="s">
        <v>2707</v>
      </c>
      <c r="F1644" s="167" t="s">
        <v>3135</v>
      </c>
      <c r="G1644" s="178" t="s">
        <v>3136</v>
      </c>
      <c r="H1644" s="178" t="s">
        <v>3136</v>
      </c>
      <c r="I1644" s="178" t="s">
        <v>3136</v>
      </c>
      <c r="J1644" s="178" t="s">
        <v>3136</v>
      </c>
      <c r="K1644" s="168">
        <v>0.9</v>
      </c>
      <c r="L1644" s="169">
        <v>1</v>
      </c>
      <c r="M1644" s="169">
        <v>1</v>
      </c>
      <c r="N1644" s="170">
        <v>1</v>
      </c>
      <c r="O1644" s="170">
        <v>0.965635738831615</v>
      </c>
      <c r="P1644" s="356">
        <v>0.9</v>
      </c>
      <c r="Q1644" s="357">
        <v>0.984577114427861</v>
      </c>
      <c r="R1644" s="169">
        <v>0.992831541218638</v>
      </c>
      <c r="S1644" s="169">
        <v>0.991858237547893</v>
      </c>
      <c r="T1644" s="169">
        <v>0.970151365115292</v>
      </c>
      <c r="U1644" s="356">
        <v>0.9</v>
      </c>
      <c r="V1644" s="169">
        <v>0.88407960199005</v>
      </c>
      <c r="W1644" s="169">
        <v>0.887096774193548</v>
      </c>
      <c r="X1644" s="169">
        <v>0.812260536398467</v>
      </c>
      <c r="Y1644" s="169">
        <v>0.883604470222096</v>
      </c>
      <c r="Z1644" s="356">
        <v>0.92</v>
      </c>
      <c r="AA1644" s="356" t="s">
        <v>40</v>
      </c>
      <c r="AB1644" s="356" t="s">
        <v>40</v>
      </c>
      <c r="AC1644" s="356" t="s">
        <v>40</v>
      </c>
      <c r="AD1644" s="356" t="s">
        <v>40</v>
      </c>
      <c r="AE1644" s="356">
        <v>0.92</v>
      </c>
      <c r="AF1644" s="169">
        <v>0.94047619047619</v>
      </c>
      <c r="AG1644" s="169">
        <v>0.718918918918919</v>
      </c>
      <c r="AH1644" s="169">
        <v>0.972093023255814</v>
      </c>
      <c r="AI1644" s="169">
        <v>0.94344069128044</v>
      </c>
      <c r="AJ1644" s="356">
        <v>0.92</v>
      </c>
      <c r="AK1644" s="169">
        <v>0.919402985074627</v>
      </c>
      <c r="AL1644" s="169">
        <v>0.941457586618877</v>
      </c>
      <c r="AM1644" s="169">
        <v>0.890325670498084</v>
      </c>
      <c r="AN1644" s="169">
        <v>0.936668034120327</v>
      </c>
      <c r="AO1644" s="168">
        <v>0.99</v>
      </c>
      <c r="AP1644" s="358">
        <v>1</v>
      </c>
      <c r="AQ1644" s="358">
        <v>1</v>
      </c>
      <c r="AR1644" s="358">
        <v>1</v>
      </c>
      <c r="AS1644" s="359">
        <v>1</v>
      </c>
      <c r="AT1644" s="364">
        <v>0.110069253262963</v>
      </c>
      <c r="AU1644" s="361">
        <v>0</v>
      </c>
      <c r="AV1644" s="362">
        <v>0.0588235294117647</v>
      </c>
      <c r="AW1644" s="362">
        <v>0</v>
      </c>
      <c r="AX1644" s="362">
        <v>0.0563647878404053</v>
      </c>
      <c r="AY1644" s="142"/>
      <c r="AZ1644" s="140"/>
    </row>
    <row r="1645" spans="1:52">
      <c r="A1645" s="138"/>
      <c r="B1645" s="142"/>
      <c r="C1645" s="172" t="s">
        <v>2706</v>
      </c>
      <c r="D1645" s="166" t="s">
        <v>26</v>
      </c>
      <c r="E1645" s="166" t="s">
        <v>2707</v>
      </c>
      <c r="F1645" s="167" t="s">
        <v>3137</v>
      </c>
      <c r="G1645" s="178" t="s">
        <v>3138</v>
      </c>
      <c r="H1645" s="178" t="s">
        <v>3138</v>
      </c>
      <c r="I1645" s="178" t="s">
        <v>3138</v>
      </c>
      <c r="J1645" s="178" t="s">
        <v>3138</v>
      </c>
      <c r="K1645" s="168">
        <v>0.9</v>
      </c>
      <c r="L1645" s="169">
        <v>1</v>
      </c>
      <c r="M1645" s="169">
        <v>1</v>
      </c>
      <c r="N1645" s="170">
        <v>0.96</v>
      </c>
      <c r="O1645" s="170">
        <v>0.942118226600985</v>
      </c>
      <c r="P1645" s="356">
        <v>0.9</v>
      </c>
      <c r="Q1645" s="357">
        <v>0.987931034482759</v>
      </c>
      <c r="R1645" s="169">
        <v>0.202797202797203</v>
      </c>
      <c r="S1645" s="169">
        <v>0.975232198142415</v>
      </c>
      <c r="T1645" s="169">
        <v>0.9232578561124</v>
      </c>
      <c r="U1645" s="356">
        <v>0.9</v>
      </c>
      <c r="V1645" s="169">
        <v>0.861206896551724</v>
      </c>
      <c r="W1645" s="169">
        <v>0.817404817404817</v>
      </c>
      <c r="X1645" s="169">
        <v>0.791537667698658</v>
      </c>
      <c r="Y1645" s="169">
        <v>0.763281691024274</v>
      </c>
      <c r="Z1645" s="356">
        <v>0.92</v>
      </c>
      <c r="AA1645" s="356">
        <v>0.819672131147541</v>
      </c>
      <c r="AB1645" s="356">
        <v>0.872871736662883</v>
      </c>
      <c r="AC1645" s="356">
        <v>0.856102003642987</v>
      </c>
      <c r="AD1645" s="356">
        <v>0.8829749045459</v>
      </c>
      <c r="AE1645" s="356">
        <v>0.92</v>
      </c>
      <c r="AF1645" s="169">
        <v>1</v>
      </c>
      <c r="AG1645" s="169">
        <v>1</v>
      </c>
      <c r="AH1645" s="169">
        <v>1</v>
      </c>
      <c r="AI1645" s="169">
        <v>0.875275938189846</v>
      </c>
      <c r="AJ1645" s="356">
        <v>0.92</v>
      </c>
      <c r="AK1645" s="169">
        <v>0.880337636544191</v>
      </c>
      <c r="AL1645" s="169">
        <v>0.912361623616236</v>
      </c>
      <c r="AM1645" s="169">
        <v>0.901844532279315</v>
      </c>
      <c r="AN1645" s="169">
        <v>0.904164335384861</v>
      </c>
      <c r="AO1645" s="168">
        <v>0.99</v>
      </c>
      <c r="AP1645" s="358">
        <v>1</v>
      </c>
      <c r="AQ1645" s="358">
        <v>1</v>
      </c>
      <c r="AR1645" s="358" t="s">
        <v>40</v>
      </c>
      <c r="AS1645" s="359">
        <v>1</v>
      </c>
      <c r="AT1645" s="364">
        <v>0.110069253262963</v>
      </c>
      <c r="AU1645" s="361">
        <v>0.105263157894737</v>
      </c>
      <c r="AV1645" s="362">
        <v>0</v>
      </c>
      <c r="AW1645" s="362">
        <v>0</v>
      </c>
      <c r="AX1645" s="362">
        <v>0.0524412296564195</v>
      </c>
      <c r="AY1645" s="142"/>
      <c r="AZ1645" s="140"/>
    </row>
    <row r="1646" spans="1:52">
      <c r="A1646" s="138"/>
      <c r="B1646" s="142"/>
      <c r="C1646" s="172" t="s">
        <v>2706</v>
      </c>
      <c r="D1646" s="166" t="s">
        <v>26</v>
      </c>
      <c r="E1646" s="166" t="s">
        <v>2707</v>
      </c>
      <c r="F1646" s="167" t="s">
        <v>3139</v>
      </c>
      <c r="G1646" s="178" t="s">
        <v>3140</v>
      </c>
      <c r="H1646" s="178" t="s">
        <v>3140</v>
      </c>
      <c r="I1646" s="178" t="s">
        <v>3140</v>
      </c>
      <c r="J1646" s="178" t="s">
        <v>3140</v>
      </c>
      <c r="K1646" s="168">
        <v>0.9</v>
      </c>
      <c r="L1646" s="169">
        <v>0.96969696969697</v>
      </c>
      <c r="M1646" s="169">
        <v>0.96969696969697</v>
      </c>
      <c r="N1646" s="170">
        <v>1</v>
      </c>
      <c r="O1646" s="170">
        <v>0.933531746031746</v>
      </c>
      <c r="P1646" s="356">
        <v>0.9</v>
      </c>
      <c r="Q1646" s="357">
        <v>0.97864768683274</v>
      </c>
      <c r="R1646" s="169">
        <v>0.983506126295947</v>
      </c>
      <c r="S1646" s="169">
        <v>0.986708860759494</v>
      </c>
      <c r="T1646" s="169">
        <v>0.912163401417257</v>
      </c>
      <c r="U1646" s="356">
        <v>0.9</v>
      </c>
      <c r="V1646" s="169">
        <v>0.660396542958821</v>
      </c>
      <c r="W1646" s="169">
        <v>0.691328934967012</v>
      </c>
      <c r="X1646" s="169">
        <v>0.733544303797468</v>
      </c>
      <c r="Y1646" s="169">
        <v>0.674364318466028</v>
      </c>
      <c r="Z1646" s="356">
        <v>0.92</v>
      </c>
      <c r="AA1646" s="356">
        <v>0.775367389783065</v>
      </c>
      <c r="AB1646" s="356">
        <v>0.82089552238806</v>
      </c>
      <c r="AC1646" s="356">
        <v>0.809980806142035</v>
      </c>
      <c r="AD1646" s="356">
        <v>0.789368253143896</v>
      </c>
      <c r="AE1646" s="356">
        <v>0.92</v>
      </c>
      <c r="AF1646" s="169">
        <v>0.682539682539683</v>
      </c>
      <c r="AG1646" s="169">
        <v>0.555555555555556</v>
      </c>
      <c r="AH1646" s="169">
        <v>1</v>
      </c>
      <c r="AI1646" s="169">
        <v>0.983955074207782</v>
      </c>
      <c r="AJ1646" s="356">
        <v>0.92</v>
      </c>
      <c r="AK1646" s="169">
        <v>0.819787985865724</v>
      </c>
      <c r="AL1646" s="169">
        <v>0.857220857220857</v>
      </c>
      <c r="AM1646" s="169">
        <v>0.864607170099161</v>
      </c>
      <c r="AN1646" s="169">
        <v>0.844581548831005</v>
      </c>
      <c r="AO1646" s="168">
        <v>0.99</v>
      </c>
      <c r="AP1646" s="358">
        <v>1</v>
      </c>
      <c r="AQ1646" s="358">
        <v>1</v>
      </c>
      <c r="AR1646" s="358">
        <v>1</v>
      </c>
      <c r="AS1646" s="359">
        <v>1</v>
      </c>
      <c r="AT1646" s="364">
        <v>0.110069253262963</v>
      </c>
      <c r="AU1646" s="361">
        <v>0.130434782608696</v>
      </c>
      <c r="AV1646" s="362">
        <v>0.117647058823529</v>
      </c>
      <c r="AW1646" s="362">
        <v>0.19047619047619</v>
      </c>
      <c r="AX1646" s="362">
        <v>0.0775862068965517</v>
      </c>
      <c r="AY1646" s="142"/>
      <c r="AZ1646" s="140"/>
    </row>
    <row r="1647" spans="1:52">
      <c r="A1647" s="138"/>
      <c r="B1647" s="142"/>
      <c r="C1647" s="172" t="s">
        <v>2706</v>
      </c>
      <c r="D1647" s="166" t="s">
        <v>26</v>
      </c>
      <c r="E1647" s="166" t="s">
        <v>2707</v>
      </c>
      <c r="F1647" s="167" t="s">
        <v>3141</v>
      </c>
      <c r="G1647" s="178" t="s">
        <v>3142</v>
      </c>
      <c r="H1647" s="178" t="s">
        <v>3142</v>
      </c>
      <c r="I1647" s="178" t="s">
        <v>3142</v>
      </c>
      <c r="J1647" s="178" t="s">
        <v>3142</v>
      </c>
      <c r="K1647" s="168">
        <v>0.9</v>
      </c>
      <c r="L1647" s="169">
        <v>1</v>
      </c>
      <c r="M1647" s="169">
        <v>1</v>
      </c>
      <c r="N1647" s="170">
        <v>1</v>
      </c>
      <c r="O1647" s="170">
        <v>0.997292418772563</v>
      </c>
      <c r="P1647" s="356">
        <v>0.9</v>
      </c>
      <c r="Q1647" s="357">
        <v>0.900367872470877</v>
      </c>
      <c r="R1647" s="169">
        <v>0.915698639230003</v>
      </c>
      <c r="S1647" s="169">
        <v>0.866248189280541</v>
      </c>
      <c r="T1647" s="169">
        <v>0.882009108845168</v>
      </c>
      <c r="U1647" s="356">
        <v>0.9</v>
      </c>
      <c r="V1647" s="169">
        <v>0.883200490496628</v>
      </c>
      <c r="W1647" s="169">
        <v>0.840026551609691</v>
      </c>
      <c r="X1647" s="169">
        <v>0.829068083051666</v>
      </c>
      <c r="Y1647" s="169">
        <v>0.882350229565025</v>
      </c>
      <c r="Z1647" s="356">
        <v>0.92</v>
      </c>
      <c r="AA1647" s="356">
        <v>1</v>
      </c>
      <c r="AB1647" s="356">
        <v>0</v>
      </c>
      <c r="AC1647" s="356" t="s">
        <v>40</v>
      </c>
      <c r="AD1647" s="356">
        <v>0.0550964187327824</v>
      </c>
      <c r="AE1647" s="356">
        <v>0.92</v>
      </c>
      <c r="AF1647" s="169">
        <v>0.268292682926829</v>
      </c>
      <c r="AG1647" s="169">
        <v>1</v>
      </c>
      <c r="AH1647" s="169">
        <v>1</v>
      </c>
      <c r="AI1647" s="169">
        <v>0.964181048518398</v>
      </c>
      <c r="AJ1647" s="356">
        <v>0.92</v>
      </c>
      <c r="AK1647" s="169">
        <v>0.965379901960784</v>
      </c>
      <c r="AL1647" s="169">
        <v>0.964190981432361</v>
      </c>
      <c r="AM1647" s="169">
        <v>0.964285714285714</v>
      </c>
      <c r="AN1647" s="169">
        <v>0.969413428340557</v>
      </c>
      <c r="AO1647" s="168">
        <v>0.99</v>
      </c>
      <c r="AP1647" s="358">
        <v>1</v>
      </c>
      <c r="AQ1647" s="358">
        <v>1</v>
      </c>
      <c r="AR1647" s="358">
        <v>1</v>
      </c>
      <c r="AS1647" s="359">
        <v>1</v>
      </c>
      <c r="AT1647" s="364">
        <v>0.110069253262963</v>
      </c>
      <c r="AU1647" s="361">
        <v>0.222222222222222</v>
      </c>
      <c r="AV1647" s="362">
        <v>0.111111111111111</v>
      </c>
      <c r="AW1647" s="362">
        <v>0.133333333333333</v>
      </c>
      <c r="AX1647" s="362">
        <v>0.0486158001350439</v>
      </c>
      <c r="AY1647" s="142"/>
      <c r="AZ1647" s="140"/>
    </row>
    <row r="1648" spans="1:52">
      <c r="A1648" s="138"/>
      <c r="B1648" s="142"/>
      <c r="C1648" s="172" t="s">
        <v>2706</v>
      </c>
      <c r="D1648" s="166" t="s">
        <v>26</v>
      </c>
      <c r="E1648" s="166" t="s">
        <v>2707</v>
      </c>
      <c r="F1648" s="167" t="s">
        <v>3143</v>
      </c>
      <c r="G1648" s="178" t="s">
        <v>3144</v>
      </c>
      <c r="H1648" s="178" t="s">
        <v>3144</v>
      </c>
      <c r="I1648" s="178" t="s">
        <v>3144</v>
      </c>
      <c r="J1648" s="178" t="s">
        <v>3144</v>
      </c>
      <c r="K1648" s="168">
        <v>0.9</v>
      </c>
      <c r="L1648" s="169">
        <v>0.904761904761905</v>
      </c>
      <c r="M1648" s="169">
        <v>0.954545454545455</v>
      </c>
      <c r="N1648" s="170">
        <v>0.918918918918919</v>
      </c>
      <c r="O1648" s="170">
        <v>0.929632525410477</v>
      </c>
      <c r="P1648" s="356">
        <v>0.9</v>
      </c>
      <c r="Q1648" s="357">
        <v>0.924364896073903</v>
      </c>
      <c r="R1648" s="169">
        <v>0.883883883883884</v>
      </c>
      <c r="S1648" s="169">
        <v>0.899912203687445</v>
      </c>
      <c r="T1648" s="169">
        <v>0.922026361759568</v>
      </c>
      <c r="U1648" s="356">
        <v>0.9</v>
      </c>
      <c r="V1648" s="169">
        <v>0.82419168591224</v>
      </c>
      <c r="W1648" s="169">
        <v>0.777444110777444</v>
      </c>
      <c r="X1648" s="169">
        <v>0.716125256072578</v>
      </c>
      <c r="Y1648" s="169">
        <v>0.811550473770579</v>
      </c>
      <c r="Z1648" s="356">
        <v>0.92</v>
      </c>
      <c r="AA1648" s="356" t="s">
        <v>40</v>
      </c>
      <c r="AB1648" s="356" t="s">
        <v>40</v>
      </c>
      <c r="AC1648" s="356" t="s">
        <v>40</v>
      </c>
      <c r="AD1648" s="356">
        <v>1</v>
      </c>
      <c r="AE1648" s="356">
        <v>0.92</v>
      </c>
      <c r="AF1648" s="169">
        <v>0.963894967177243</v>
      </c>
      <c r="AG1648" s="169">
        <v>0.976798143851508</v>
      </c>
      <c r="AH1648" s="169">
        <v>0.987226277372263</v>
      </c>
      <c r="AI1648" s="169">
        <v>0.962441735389028</v>
      </c>
      <c r="AJ1648" s="356">
        <v>0.92</v>
      </c>
      <c r="AK1648" s="169">
        <v>0.921766743648961</v>
      </c>
      <c r="AL1648" s="169">
        <v>0.923256589923257</v>
      </c>
      <c r="AM1648" s="169">
        <v>0.869476148668423</v>
      </c>
      <c r="AN1648" s="169">
        <v>0.928590964030808</v>
      </c>
      <c r="AO1648" s="168">
        <v>0.99</v>
      </c>
      <c r="AP1648" s="358">
        <v>1</v>
      </c>
      <c r="AQ1648" s="358">
        <v>1</v>
      </c>
      <c r="AR1648" s="358">
        <v>1</v>
      </c>
      <c r="AS1648" s="359">
        <v>1</v>
      </c>
      <c r="AT1648" s="364">
        <v>0.110069253262963</v>
      </c>
      <c r="AU1648" s="361">
        <v>0.411764705882353</v>
      </c>
      <c r="AV1648" s="362">
        <v>0.130434782608696</v>
      </c>
      <c r="AW1648" s="362">
        <v>0.09375</v>
      </c>
      <c r="AX1648" s="362">
        <v>0.0623928693863558</v>
      </c>
      <c r="AY1648" s="142"/>
      <c r="AZ1648" s="140"/>
    </row>
    <row r="1649" spans="1:52">
      <c r="A1649" s="138"/>
      <c r="B1649" s="142"/>
      <c r="C1649" s="172" t="s">
        <v>2706</v>
      </c>
      <c r="D1649" s="166" t="s">
        <v>26</v>
      </c>
      <c r="E1649" s="166" t="s">
        <v>2707</v>
      </c>
      <c r="F1649" s="167" t="s">
        <v>3145</v>
      </c>
      <c r="G1649" s="178" t="s">
        <v>3146</v>
      </c>
      <c r="H1649" s="178" t="s">
        <v>3146</v>
      </c>
      <c r="I1649" s="178" t="s">
        <v>3146</v>
      </c>
      <c r="J1649" s="178" t="s">
        <v>3146</v>
      </c>
      <c r="K1649" s="168">
        <v>0.9</v>
      </c>
      <c r="L1649" s="169">
        <v>1</v>
      </c>
      <c r="M1649" s="169">
        <v>1</v>
      </c>
      <c r="N1649" s="170">
        <v>0.954545454545455</v>
      </c>
      <c r="O1649" s="170">
        <v>0.964334705075446</v>
      </c>
      <c r="P1649" s="356">
        <v>0.9</v>
      </c>
      <c r="Q1649" s="357">
        <v>0.854033290653009</v>
      </c>
      <c r="R1649" s="169">
        <v>0.890916992611908</v>
      </c>
      <c r="S1649" s="169">
        <v>0.820635872825435</v>
      </c>
      <c r="T1649" s="169">
        <v>0.860693992250461</v>
      </c>
      <c r="U1649" s="356">
        <v>0.9</v>
      </c>
      <c r="V1649" s="169">
        <v>0.890311566367904</v>
      </c>
      <c r="W1649" s="169">
        <v>0.828335506301608</v>
      </c>
      <c r="X1649" s="169">
        <v>0.853629274145171</v>
      </c>
      <c r="Y1649" s="169">
        <v>0.884512063778952</v>
      </c>
      <c r="Z1649" s="356">
        <v>0.92</v>
      </c>
      <c r="AA1649" s="356">
        <v>0</v>
      </c>
      <c r="AB1649" s="356">
        <v>0.5</v>
      </c>
      <c r="AC1649" s="356">
        <v>0</v>
      </c>
      <c r="AD1649" s="356">
        <v>0.120772946859903</v>
      </c>
      <c r="AE1649" s="356">
        <v>0.92</v>
      </c>
      <c r="AF1649" s="169">
        <v>1</v>
      </c>
      <c r="AG1649" s="169">
        <v>1</v>
      </c>
      <c r="AH1649" s="169">
        <v>1</v>
      </c>
      <c r="AI1649" s="169">
        <v>0.994959677419355</v>
      </c>
      <c r="AJ1649" s="356">
        <v>0.92</v>
      </c>
      <c r="AK1649" s="169">
        <v>0.959505541346974</v>
      </c>
      <c r="AL1649" s="169">
        <v>0.954446854663774</v>
      </c>
      <c r="AM1649" s="169">
        <v>0.941457586618877</v>
      </c>
      <c r="AN1649" s="169">
        <v>0.962840423693242</v>
      </c>
      <c r="AO1649" s="168">
        <v>0.99</v>
      </c>
      <c r="AP1649" s="358">
        <v>1</v>
      </c>
      <c r="AQ1649" s="358">
        <v>1</v>
      </c>
      <c r="AR1649" s="358">
        <v>1</v>
      </c>
      <c r="AS1649" s="359">
        <v>1</v>
      </c>
      <c r="AT1649" s="364">
        <v>0.110069253262963</v>
      </c>
      <c r="AU1649" s="361">
        <v>0.615384615384615</v>
      </c>
      <c r="AV1649" s="362">
        <v>0.111111111111111</v>
      </c>
      <c r="AW1649" s="362">
        <v>0.125</v>
      </c>
      <c r="AX1649" s="362">
        <v>0.0437898089171974</v>
      </c>
      <c r="AY1649" s="142"/>
      <c r="AZ1649" s="140"/>
    </row>
    <row r="1650" spans="1:52">
      <c r="A1650" s="138"/>
      <c r="B1650" s="142"/>
      <c r="C1650" s="172" t="s">
        <v>2706</v>
      </c>
      <c r="D1650" s="166" t="s">
        <v>26</v>
      </c>
      <c r="E1650" s="166" t="s">
        <v>2707</v>
      </c>
      <c r="F1650" s="167" t="s">
        <v>3147</v>
      </c>
      <c r="G1650" s="178" t="s">
        <v>3148</v>
      </c>
      <c r="H1650" s="178" t="s">
        <v>3148</v>
      </c>
      <c r="I1650" s="178" t="s">
        <v>3148</v>
      </c>
      <c r="J1650" s="178" t="s">
        <v>3148</v>
      </c>
      <c r="K1650" s="168">
        <v>0.9</v>
      </c>
      <c r="L1650" s="169">
        <v>0.931034482758621</v>
      </c>
      <c r="M1650" s="169">
        <v>0.962962962962963</v>
      </c>
      <c r="N1650" s="170">
        <v>0.884615384615385</v>
      </c>
      <c r="O1650" s="170">
        <v>0.959646910466583</v>
      </c>
      <c r="P1650" s="356">
        <v>0.9</v>
      </c>
      <c r="Q1650" s="357">
        <v>0.987361769352291</v>
      </c>
      <c r="R1650" s="169">
        <v>0.982410423452769</v>
      </c>
      <c r="S1650" s="169">
        <v>0.991862567811935</v>
      </c>
      <c r="T1650" s="169">
        <v>0.982483314089386</v>
      </c>
      <c r="U1650" s="356">
        <v>0.9</v>
      </c>
      <c r="V1650" s="169">
        <v>0.87914691943128</v>
      </c>
      <c r="W1650" s="169">
        <v>0.781107491856677</v>
      </c>
      <c r="X1650" s="169">
        <v>0.850813743218807</v>
      </c>
      <c r="Y1650" s="169">
        <v>0.85285420597595</v>
      </c>
      <c r="Z1650" s="356">
        <v>0.92</v>
      </c>
      <c r="AA1650" s="356">
        <v>0.874485596707819</v>
      </c>
      <c r="AB1650" s="356">
        <v>0.86144578313253</v>
      </c>
      <c r="AC1650" s="356">
        <v>0.801857585139319</v>
      </c>
      <c r="AD1650" s="356">
        <v>0.859914099610319</v>
      </c>
      <c r="AE1650" s="356">
        <v>0.92</v>
      </c>
      <c r="AF1650" s="169">
        <v>0.363636363636364</v>
      </c>
      <c r="AG1650" s="169">
        <v>0.5</v>
      </c>
      <c r="AH1650" s="169">
        <v>1</v>
      </c>
      <c r="AI1650" s="169">
        <v>0.850484540839871</v>
      </c>
      <c r="AJ1650" s="356">
        <v>0.92</v>
      </c>
      <c r="AK1650" s="169">
        <v>0.909294012511171</v>
      </c>
      <c r="AL1650" s="169">
        <v>0.90086887835703</v>
      </c>
      <c r="AM1650" s="169">
        <v>0.885974914481186</v>
      </c>
      <c r="AN1650" s="169">
        <v>0.903921235783398</v>
      </c>
      <c r="AO1650" s="168">
        <v>0.99</v>
      </c>
      <c r="AP1650" s="358">
        <v>1</v>
      </c>
      <c r="AQ1650" s="358">
        <v>1</v>
      </c>
      <c r="AR1650" s="358">
        <v>1</v>
      </c>
      <c r="AS1650" s="359">
        <v>1</v>
      </c>
      <c r="AT1650" s="364">
        <v>0.110069253262963</v>
      </c>
      <c r="AU1650" s="361">
        <v>0.0526315789473684</v>
      </c>
      <c r="AV1650" s="362">
        <v>0.0434782608695652</v>
      </c>
      <c r="AW1650" s="362">
        <v>0.277777777777778</v>
      </c>
      <c r="AX1650" s="362">
        <v>0.0377184912603496</v>
      </c>
      <c r="AY1650" s="142"/>
      <c r="AZ1650" s="140"/>
    </row>
    <row r="1651" spans="1:52">
      <c r="A1651" s="138"/>
      <c r="B1651" s="142"/>
      <c r="C1651" s="172" t="s">
        <v>2706</v>
      </c>
      <c r="D1651" s="166" t="s">
        <v>26</v>
      </c>
      <c r="E1651" s="166" t="s">
        <v>2707</v>
      </c>
      <c r="F1651" s="167" t="s">
        <v>3149</v>
      </c>
      <c r="G1651" s="178" t="s">
        <v>3150</v>
      </c>
      <c r="H1651" s="178" t="s">
        <v>3150</v>
      </c>
      <c r="I1651" s="178" t="s">
        <v>3150</v>
      </c>
      <c r="J1651" s="178" t="s">
        <v>3150</v>
      </c>
      <c r="K1651" s="168">
        <v>0.9</v>
      </c>
      <c r="L1651" s="169">
        <v>0.966666666666667</v>
      </c>
      <c r="M1651" s="169">
        <v>1</v>
      </c>
      <c r="N1651" s="170">
        <v>1</v>
      </c>
      <c r="O1651" s="170">
        <v>0.964483906770255</v>
      </c>
      <c r="P1651" s="356">
        <v>0.9</v>
      </c>
      <c r="Q1651" s="357">
        <v>0.969986357435198</v>
      </c>
      <c r="R1651" s="169">
        <v>0.8056614044638</v>
      </c>
      <c r="S1651" s="169">
        <v>0.974358974358974</v>
      </c>
      <c r="T1651" s="169">
        <v>0.964730967013671</v>
      </c>
      <c r="U1651" s="356">
        <v>0.9</v>
      </c>
      <c r="V1651" s="169">
        <v>0.701227830832196</v>
      </c>
      <c r="W1651" s="169">
        <v>0.627653783342406</v>
      </c>
      <c r="X1651" s="169">
        <v>0.712158808933002</v>
      </c>
      <c r="Y1651" s="169">
        <v>0.734579204816255</v>
      </c>
      <c r="Z1651" s="356">
        <v>0.92</v>
      </c>
      <c r="AA1651" s="356">
        <v>0.779304029304029</v>
      </c>
      <c r="AB1651" s="356">
        <v>0.692687747035573</v>
      </c>
      <c r="AC1651" s="356">
        <v>0.740634005763689</v>
      </c>
      <c r="AD1651" s="356">
        <v>0.789939573836531</v>
      </c>
      <c r="AE1651" s="356">
        <v>0.92</v>
      </c>
      <c r="AF1651" s="169">
        <v>1</v>
      </c>
      <c r="AG1651" s="169">
        <v>0</v>
      </c>
      <c r="AH1651" s="169">
        <v>0.948717948717949</v>
      </c>
      <c r="AI1651" s="169">
        <v>0.850307910942681</v>
      </c>
      <c r="AJ1651" s="356">
        <v>0.92</v>
      </c>
      <c r="AK1651" s="169">
        <v>0.848709929632525</v>
      </c>
      <c r="AL1651" s="169">
        <v>0.763240968081375</v>
      </c>
      <c r="AM1651" s="169">
        <v>0.834471886495008</v>
      </c>
      <c r="AN1651" s="169">
        <v>0.837032552267838</v>
      </c>
      <c r="AO1651" s="168">
        <v>0.99</v>
      </c>
      <c r="AP1651" s="358" t="s">
        <v>40</v>
      </c>
      <c r="AQ1651" s="358">
        <v>1</v>
      </c>
      <c r="AR1651" s="358">
        <v>1</v>
      </c>
      <c r="AS1651" s="359">
        <v>1</v>
      </c>
      <c r="AT1651" s="364">
        <v>0.110069253262963</v>
      </c>
      <c r="AU1651" s="361">
        <v>0.0769230769230769</v>
      </c>
      <c r="AV1651" s="362">
        <v>0.0476190476190476</v>
      </c>
      <c r="AW1651" s="362">
        <v>0.04</v>
      </c>
      <c r="AX1651" s="362">
        <v>0.0499675535366645</v>
      </c>
      <c r="AY1651" s="142"/>
      <c r="AZ1651" s="140"/>
    </row>
    <row r="1652" spans="1:52">
      <c r="A1652" s="138"/>
      <c r="B1652" s="142"/>
      <c r="C1652" s="172" t="s">
        <v>2706</v>
      </c>
      <c r="D1652" s="166" t="s">
        <v>26</v>
      </c>
      <c r="E1652" s="166" t="s">
        <v>2707</v>
      </c>
      <c r="F1652" s="167" t="s">
        <v>3151</v>
      </c>
      <c r="G1652" s="178" t="s">
        <v>3152</v>
      </c>
      <c r="H1652" s="178" t="s">
        <v>3152</v>
      </c>
      <c r="I1652" s="178" t="s">
        <v>3152</v>
      </c>
      <c r="J1652" s="178" t="s">
        <v>3152</v>
      </c>
      <c r="K1652" s="168">
        <v>0.9</v>
      </c>
      <c r="L1652" s="169">
        <v>1</v>
      </c>
      <c r="M1652" s="169">
        <v>0.925925925925926</v>
      </c>
      <c r="N1652" s="170">
        <v>0.96551724137931</v>
      </c>
      <c r="O1652" s="170">
        <v>0.960384153661465</v>
      </c>
      <c r="P1652" s="356">
        <v>0.9</v>
      </c>
      <c r="Q1652" s="357">
        <v>0.856140350877193</v>
      </c>
      <c r="R1652" s="169">
        <v>0.889233152594888</v>
      </c>
      <c r="S1652" s="169">
        <v>0.847533632286996</v>
      </c>
      <c r="T1652" s="169">
        <v>0.8326894206994</v>
      </c>
      <c r="U1652" s="356">
        <v>0.9</v>
      </c>
      <c r="V1652" s="169">
        <v>0.766666666666667</v>
      </c>
      <c r="W1652" s="169">
        <v>0.729666924864446</v>
      </c>
      <c r="X1652" s="169">
        <v>0.780269058295964</v>
      </c>
      <c r="Y1652" s="169">
        <v>0.772386082656305</v>
      </c>
      <c r="Z1652" s="356">
        <v>0.92</v>
      </c>
      <c r="AA1652" s="356">
        <v>0.5</v>
      </c>
      <c r="AB1652" s="356">
        <v>0</v>
      </c>
      <c r="AC1652" s="356">
        <v>0</v>
      </c>
      <c r="AD1652" s="356">
        <v>0.0560747663551402</v>
      </c>
      <c r="AE1652" s="356">
        <v>0.92</v>
      </c>
      <c r="AF1652" s="169">
        <v>0.729166666666667</v>
      </c>
      <c r="AG1652" s="169">
        <v>1</v>
      </c>
      <c r="AH1652" s="169">
        <v>0.961538461538462</v>
      </c>
      <c r="AI1652" s="169">
        <v>0.972960586617782</v>
      </c>
      <c r="AJ1652" s="356">
        <v>0.92</v>
      </c>
      <c r="AK1652" s="169">
        <v>0.888888888888889</v>
      </c>
      <c r="AL1652" s="169">
        <v>0.916956353804558</v>
      </c>
      <c r="AM1652" s="169">
        <v>0.919418019026301</v>
      </c>
      <c r="AN1652" s="169">
        <v>0.916552908538465</v>
      </c>
      <c r="AO1652" s="168">
        <v>0.99</v>
      </c>
      <c r="AP1652" s="358">
        <v>1</v>
      </c>
      <c r="AQ1652" s="358">
        <v>1</v>
      </c>
      <c r="AR1652" s="358">
        <v>1</v>
      </c>
      <c r="AS1652" s="359">
        <v>1</v>
      </c>
      <c r="AT1652" s="364">
        <v>0.110069253262963</v>
      </c>
      <c r="AU1652" s="361">
        <v>0.0434782608695652</v>
      </c>
      <c r="AV1652" s="362">
        <v>0</v>
      </c>
      <c r="AW1652" s="362">
        <v>0</v>
      </c>
      <c r="AX1652" s="362">
        <v>0.0459317585301837</v>
      </c>
      <c r="AY1652" s="142"/>
      <c r="AZ1652" s="140"/>
    </row>
    <row r="1653" spans="1:52">
      <c r="A1653" s="138"/>
      <c r="B1653" s="142"/>
      <c r="C1653" s="172" t="s">
        <v>2706</v>
      </c>
      <c r="D1653" s="166" t="s">
        <v>26</v>
      </c>
      <c r="E1653" s="166" t="s">
        <v>2707</v>
      </c>
      <c r="F1653" s="167" t="s">
        <v>3153</v>
      </c>
      <c r="G1653" s="178" t="s">
        <v>3154</v>
      </c>
      <c r="H1653" s="178" t="s">
        <v>3154</v>
      </c>
      <c r="I1653" s="178" t="s">
        <v>3154</v>
      </c>
      <c r="J1653" s="178" t="s">
        <v>3154</v>
      </c>
      <c r="K1653" s="168">
        <v>0.9</v>
      </c>
      <c r="L1653" s="169">
        <v>0.914285714285714</v>
      </c>
      <c r="M1653" s="169">
        <v>0.96969696969697</v>
      </c>
      <c r="N1653" s="170">
        <v>0.935483870967742</v>
      </c>
      <c r="O1653" s="170">
        <v>0.958333333333333</v>
      </c>
      <c r="P1653" s="356">
        <v>0.9</v>
      </c>
      <c r="Q1653" s="357">
        <v>0.986789201608271</v>
      </c>
      <c r="R1653" s="169">
        <v>0.971098265895954</v>
      </c>
      <c r="S1653" s="169">
        <v>0.980212014134276</v>
      </c>
      <c r="T1653" s="169">
        <v>0.963427640636817</v>
      </c>
      <c r="U1653" s="356">
        <v>0.9</v>
      </c>
      <c r="V1653" s="169">
        <v>0.676622630672028</v>
      </c>
      <c r="W1653" s="169">
        <v>0.649500788229112</v>
      </c>
      <c r="X1653" s="169">
        <v>0.68339222614841</v>
      </c>
      <c r="Y1653" s="169">
        <v>0.657391068277454</v>
      </c>
      <c r="Z1653" s="356">
        <v>0.92</v>
      </c>
      <c r="AA1653" s="356">
        <v>0.825503355704698</v>
      </c>
      <c r="AB1653" s="356">
        <v>0.782329317269076</v>
      </c>
      <c r="AC1653" s="356">
        <v>0.819444444444444</v>
      </c>
      <c r="AD1653" s="356">
        <v>0.812047569803516</v>
      </c>
      <c r="AE1653" s="356">
        <v>0.92</v>
      </c>
      <c r="AF1653" s="169">
        <v>1</v>
      </c>
      <c r="AG1653" s="169">
        <v>1</v>
      </c>
      <c r="AH1653" s="169">
        <v>1</v>
      </c>
      <c r="AI1653" s="169">
        <v>0.984315092366678</v>
      </c>
      <c r="AJ1653" s="356">
        <v>0.92</v>
      </c>
      <c r="AK1653" s="169">
        <v>0.870956758597208</v>
      </c>
      <c r="AL1653" s="169">
        <v>0.83989834815756</v>
      </c>
      <c r="AM1653" s="169">
        <v>0.865881286814681</v>
      </c>
      <c r="AN1653" s="169">
        <v>0.851263692552475</v>
      </c>
      <c r="AO1653" s="168">
        <v>0.99</v>
      </c>
      <c r="AP1653" s="358">
        <v>1</v>
      </c>
      <c r="AQ1653" s="358">
        <v>1</v>
      </c>
      <c r="AR1653" s="358">
        <v>1</v>
      </c>
      <c r="AS1653" s="359">
        <v>1</v>
      </c>
      <c r="AT1653" s="364">
        <v>0.110069253262963</v>
      </c>
      <c r="AU1653" s="361">
        <v>0.05</v>
      </c>
      <c r="AV1653" s="362">
        <v>0</v>
      </c>
      <c r="AW1653" s="362">
        <v>0</v>
      </c>
      <c r="AX1653" s="362">
        <v>0.0649908031882281</v>
      </c>
      <c r="AY1653" s="142"/>
      <c r="AZ1653" s="140"/>
    </row>
    <row r="1654" spans="1:52">
      <c r="A1654" s="138"/>
      <c r="B1654" s="142"/>
      <c r="C1654" s="172" t="s">
        <v>2706</v>
      </c>
      <c r="D1654" s="166" t="s">
        <v>26</v>
      </c>
      <c r="E1654" s="166" t="s">
        <v>2707</v>
      </c>
      <c r="F1654" s="167" t="s">
        <v>3155</v>
      </c>
      <c r="G1654" s="178" t="s">
        <v>3156</v>
      </c>
      <c r="H1654" s="178" t="s">
        <v>3156</v>
      </c>
      <c r="I1654" s="178" t="s">
        <v>3156</v>
      </c>
      <c r="J1654" s="178" t="s">
        <v>3156</v>
      </c>
      <c r="K1654" s="168">
        <v>0.9</v>
      </c>
      <c r="L1654" s="169">
        <v>0.90625</v>
      </c>
      <c r="M1654" s="169">
        <v>0.972222222222222</v>
      </c>
      <c r="N1654" s="170">
        <v>0.918918918918919</v>
      </c>
      <c r="O1654" s="170">
        <v>0.925333333333333</v>
      </c>
      <c r="P1654" s="356">
        <v>0.9</v>
      </c>
      <c r="Q1654" s="357">
        <v>0.882623071271124</v>
      </c>
      <c r="R1654" s="169">
        <v>0.910663983903421</v>
      </c>
      <c r="S1654" s="169">
        <v>0.863868065967016</v>
      </c>
      <c r="T1654" s="169">
        <v>0.859698968374767</v>
      </c>
      <c r="U1654" s="356">
        <v>0.9</v>
      </c>
      <c r="V1654" s="169">
        <v>0.765613519470977</v>
      </c>
      <c r="W1654" s="169">
        <v>0.769014084507042</v>
      </c>
      <c r="X1654" s="169">
        <v>0.827886056971514</v>
      </c>
      <c r="Y1654" s="169">
        <v>0.816411297141891</v>
      </c>
      <c r="Z1654" s="356">
        <v>0.92</v>
      </c>
      <c r="AA1654" s="356" t="s">
        <v>40</v>
      </c>
      <c r="AB1654" s="356">
        <v>0</v>
      </c>
      <c r="AC1654" s="356" t="s">
        <v>40</v>
      </c>
      <c r="AD1654" s="356">
        <v>0</v>
      </c>
      <c r="AE1654" s="356">
        <v>0.92</v>
      </c>
      <c r="AF1654" s="169">
        <v>0.986486486486487</v>
      </c>
      <c r="AG1654" s="169">
        <v>1</v>
      </c>
      <c r="AH1654" s="169">
        <v>1</v>
      </c>
      <c r="AI1654" s="169">
        <v>0.918928969877278</v>
      </c>
      <c r="AJ1654" s="356">
        <v>0.92</v>
      </c>
      <c r="AK1654" s="169">
        <v>0.926157237325496</v>
      </c>
      <c r="AL1654" s="169">
        <v>0.947093140213237</v>
      </c>
      <c r="AM1654" s="169">
        <v>0.962218890554723</v>
      </c>
      <c r="AN1654" s="169">
        <v>0.961915198744487</v>
      </c>
      <c r="AO1654" s="168">
        <v>0.99</v>
      </c>
      <c r="AP1654" s="358">
        <v>1</v>
      </c>
      <c r="AQ1654" s="358">
        <v>1</v>
      </c>
      <c r="AR1654" s="358" t="s">
        <v>40</v>
      </c>
      <c r="AS1654" s="359">
        <v>1</v>
      </c>
      <c r="AT1654" s="364">
        <v>0.110069253262963</v>
      </c>
      <c r="AU1654" s="361">
        <v>0.444444444444444</v>
      </c>
      <c r="AV1654" s="362">
        <v>-0.0526315789473684</v>
      </c>
      <c r="AW1654" s="362">
        <v>0.0952380952380952</v>
      </c>
      <c r="AX1654" s="362">
        <v>0.0473300970873786</v>
      </c>
      <c r="AY1654" s="142"/>
      <c r="AZ1654" s="140"/>
    </row>
    <row r="1655" spans="1:52">
      <c r="A1655" s="138"/>
      <c r="B1655" s="142"/>
      <c r="C1655" s="172" t="s">
        <v>2706</v>
      </c>
      <c r="D1655" s="166" t="s">
        <v>26</v>
      </c>
      <c r="E1655" s="166" t="s">
        <v>2707</v>
      </c>
      <c r="F1655" s="167" t="s">
        <v>3157</v>
      </c>
      <c r="G1655" s="178" t="s">
        <v>3158</v>
      </c>
      <c r="H1655" s="178" t="s">
        <v>3158</v>
      </c>
      <c r="I1655" s="178" t="s">
        <v>3158</v>
      </c>
      <c r="J1655" s="178" t="s">
        <v>3158</v>
      </c>
      <c r="K1655" s="168">
        <v>0.9</v>
      </c>
      <c r="L1655" s="169">
        <v>0.945945945945946</v>
      </c>
      <c r="M1655" s="169">
        <v>0.945945945945946</v>
      </c>
      <c r="N1655" s="170">
        <v>0.945945945945946</v>
      </c>
      <c r="O1655" s="170">
        <v>0.940721649484536</v>
      </c>
      <c r="P1655" s="356">
        <v>0.9</v>
      </c>
      <c r="Q1655" s="357">
        <v>0.922774010063443</v>
      </c>
      <c r="R1655" s="169">
        <v>0.879253236976814</v>
      </c>
      <c r="S1655" s="169">
        <v>0.952332137365454</v>
      </c>
      <c r="T1655" s="169">
        <v>0.950615137737363</v>
      </c>
      <c r="U1655" s="356">
        <v>0.9</v>
      </c>
      <c r="V1655" s="169">
        <v>0.842047691971122</v>
      </c>
      <c r="W1655" s="169">
        <v>0.858777476663656</v>
      </c>
      <c r="X1655" s="169">
        <v>0.852639671963096</v>
      </c>
      <c r="Y1655" s="169">
        <v>0.91137336186146</v>
      </c>
      <c r="Z1655" s="356">
        <v>0.92</v>
      </c>
      <c r="AA1655" s="356">
        <v>0</v>
      </c>
      <c r="AB1655" s="356">
        <v>0</v>
      </c>
      <c r="AC1655" s="356" t="s">
        <v>40</v>
      </c>
      <c r="AD1655" s="356">
        <v>0</v>
      </c>
      <c r="AE1655" s="356">
        <v>0.92</v>
      </c>
      <c r="AF1655" s="169">
        <v>0.888888888888889</v>
      </c>
      <c r="AG1655" s="169">
        <v>1</v>
      </c>
      <c r="AH1655" s="169">
        <v>1</v>
      </c>
      <c r="AI1655" s="169">
        <v>0.981581798483207</v>
      </c>
      <c r="AJ1655" s="356">
        <v>0.92</v>
      </c>
      <c r="AK1655" s="169">
        <v>0.920839711349224</v>
      </c>
      <c r="AL1655" s="169">
        <v>0.945514750150512</v>
      </c>
      <c r="AM1655" s="169">
        <v>0.937483986676915</v>
      </c>
      <c r="AN1655" s="169">
        <v>0.967967700318852</v>
      </c>
      <c r="AO1655" s="168">
        <v>0.99</v>
      </c>
      <c r="AP1655" s="358" t="s">
        <v>40</v>
      </c>
      <c r="AQ1655" s="358" t="s">
        <v>40</v>
      </c>
      <c r="AR1655" s="358" t="s">
        <v>40</v>
      </c>
      <c r="AS1655" s="359">
        <v>1</v>
      </c>
      <c r="AT1655" s="364">
        <v>0.110069253262963</v>
      </c>
      <c r="AU1655" s="361">
        <v>0.0740740740740741</v>
      </c>
      <c r="AV1655" s="362">
        <v>0.0108695652173913</v>
      </c>
      <c r="AW1655" s="362">
        <v>0.0493827160493827</v>
      </c>
      <c r="AX1655" s="362">
        <v>0.0462850182704019</v>
      </c>
      <c r="AY1655" s="142"/>
      <c r="AZ1655" s="140"/>
    </row>
    <row r="1656" spans="1:52">
      <c r="A1656" s="138"/>
      <c r="B1656" s="142"/>
      <c r="C1656" s="172" t="s">
        <v>2706</v>
      </c>
      <c r="D1656" s="166" t="s">
        <v>26</v>
      </c>
      <c r="E1656" s="166" t="s">
        <v>2707</v>
      </c>
      <c r="F1656" s="167" t="s">
        <v>3159</v>
      </c>
      <c r="G1656" s="178" t="s">
        <v>3160</v>
      </c>
      <c r="H1656" s="178" t="s">
        <v>3160</v>
      </c>
      <c r="I1656" s="178" t="s">
        <v>3160</v>
      </c>
      <c r="J1656" s="178" t="s">
        <v>3160</v>
      </c>
      <c r="K1656" s="168">
        <v>0.9</v>
      </c>
      <c r="L1656" s="169">
        <v>0.972222222222222</v>
      </c>
      <c r="M1656" s="169">
        <v>0.971428571428571</v>
      </c>
      <c r="N1656" s="170">
        <v>0.974358974358974</v>
      </c>
      <c r="O1656" s="170">
        <v>0.970864661654135</v>
      </c>
      <c r="P1656" s="356">
        <v>0.9</v>
      </c>
      <c r="Q1656" s="357">
        <v>0.962596259625963</v>
      </c>
      <c r="R1656" s="169">
        <v>0.948827292110874</v>
      </c>
      <c r="S1656" s="169">
        <v>0.948611111111111</v>
      </c>
      <c r="T1656" s="169">
        <v>0.968441621885686</v>
      </c>
      <c r="U1656" s="356">
        <v>0.9</v>
      </c>
      <c r="V1656" s="169">
        <v>0.871287128712871</v>
      </c>
      <c r="W1656" s="169">
        <v>0.862473347547974</v>
      </c>
      <c r="X1656" s="169">
        <v>0.873611111111111</v>
      </c>
      <c r="Y1656" s="169">
        <v>0.880195407914021</v>
      </c>
      <c r="Z1656" s="356">
        <v>0.92</v>
      </c>
      <c r="AA1656" s="356">
        <v>0.926788685524126</v>
      </c>
      <c r="AB1656" s="356">
        <v>0.905063291139241</v>
      </c>
      <c r="AC1656" s="356">
        <v>0.944318181818182</v>
      </c>
      <c r="AD1656" s="356">
        <v>0.931606064445289</v>
      </c>
      <c r="AE1656" s="356">
        <v>0.92</v>
      </c>
      <c r="AF1656" s="169">
        <v>0.521276595744681</v>
      </c>
      <c r="AG1656" s="169">
        <v>1</v>
      </c>
      <c r="AH1656" s="169">
        <v>1</v>
      </c>
      <c r="AI1656" s="169">
        <v>0.983250620347395</v>
      </c>
      <c r="AJ1656" s="356">
        <v>0.92</v>
      </c>
      <c r="AK1656" s="169">
        <v>0.94205298013245</v>
      </c>
      <c r="AL1656" s="169">
        <v>0.934734161095193</v>
      </c>
      <c r="AM1656" s="169">
        <v>0.956053425247738</v>
      </c>
      <c r="AN1656" s="169">
        <v>0.946950328707086</v>
      </c>
      <c r="AO1656" s="168">
        <v>0.99</v>
      </c>
      <c r="AP1656" s="358">
        <v>1</v>
      </c>
      <c r="AQ1656" s="358">
        <v>1</v>
      </c>
      <c r="AR1656" s="358">
        <v>1</v>
      </c>
      <c r="AS1656" s="359">
        <v>1</v>
      </c>
      <c r="AT1656" s="364">
        <v>0.110069253262963</v>
      </c>
      <c r="AU1656" s="361">
        <v>0.166666666666667</v>
      </c>
      <c r="AV1656" s="362">
        <v>0</v>
      </c>
      <c r="AW1656" s="362">
        <v>0.264705882352941</v>
      </c>
      <c r="AX1656" s="362">
        <v>0.0427089688834655</v>
      </c>
      <c r="AY1656" s="142"/>
      <c r="AZ1656" s="140"/>
    </row>
    <row r="1657" spans="1:52">
      <c r="A1657" s="138"/>
      <c r="B1657" s="142"/>
      <c r="C1657" s="172" t="s">
        <v>2706</v>
      </c>
      <c r="D1657" s="166" t="s">
        <v>26</v>
      </c>
      <c r="E1657" s="166" t="s">
        <v>2707</v>
      </c>
      <c r="F1657" s="167" t="s">
        <v>3161</v>
      </c>
      <c r="G1657" s="178" t="s">
        <v>3162</v>
      </c>
      <c r="H1657" s="178" t="s">
        <v>3162</v>
      </c>
      <c r="I1657" s="178" t="s">
        <v>3162</v>
      </c>
      <c r="J1657" s="178" t="s">
        <v>3162</v>
      </c>
      <c r="K1657" s="168">
        <v>0.9</v>
      </c>
      <c r="L1657" s="169">
        <v>1</v>
      </c>
      <c r="M1657" s="169">
        <v>1</v>
      </c>
      <c r="N1657" s="170">
        <v>1</v>
      </c>
      <c r="O1657" s="170">
        <v>0.996393146979261</v>
      </c>
      <c r="P1657" s="356">
        <v>0.9</v>
      </c>
      <c r="Q1657" s="357">
        <v>0.987847222222222</v>
      </c>
      <c r="R1657" s="169">
        <v>0.994295028524857</v>
      </c>
      <c r="S1657" s="169">
        <v>0.970915841584158</v>
      </c>
      <c r="T1657" s="169">
        <v>0.985609750672805</v>
      </c>
      <c r="U1657" s="356">
        <v>0.9</v>
      </c>
      <c r="V1657" s="169">
        <v>0.943576388888889</v>
      </c>
      <c r="W1657" s="169">
        <v>0.865525672371638</v>
      </c>
      <c r="X1657" s="169">
        <v>0.923267326732673</v>
      </c>
      <c r="Y1657" s="169">
        <v>0.928538066324148</v>
      </c>
      <c r="Z1657" s="356">
        <v>0.92</v>
      </c>
      <c r="AA1657" s="356">
        <v>0.904924760601915</v>
      </c>
      <c r="AB1657" s="356">
        <v>0.918776371308017</v>
      </c>
      <c r="AC1657" s="356">
        <v>0.984861227922624</v>
      </c>
      <c r="AD1657" s="356">
        <v>0.954913441417066</v>
      </c>
      <c r="AE1657" s="356">
        <v>0.92</v>
      </c>
      <c r="AF1657" s="169">
        <v>1</v>
      </c>
      <c r="AG1657" s="169">
        <v>1</v>
      </c>
      <c r="AH1657" s="169">
        <v>1</v>
      </c>
      <c r="AI1657" s="169">
        <v>1</v>
      </c>
      <c r="AJ1657" s="356">
        <v>0.92</v>
      </c>
      <c r="AK1657" s="169">
        <v>0.936878347360367</v>
      </c>
      <c r="AL1657" s="169">
        <v>0.937931034482759</v>
      </c>
      <c r="AM1657" s="169">
        <v>0.975401069518717</v>
      </c>
      <c r="AN1657" s="169">
        <v>0.962672416595334</v>
      </c>
      <c r="AO1657" s="168">
        <v>0.99</v>
      </c>
      <c r="AP1657" s="358">
        <v>1</v>
      </c>
      <c r="AQ1657" s="358">
        <v>1</v>
      </c>
      <c r="AR1657" s="358">
        <v>1</v>
      </c>
      <c r="AS1657" s="359">
        <v>1</v>
      </c>
      <c r="AT1657" s="364">
        <v>0.110069253262963</v>
      </c>
      <c r="AU1657" s="361">
        <v>0.166666666666667</v>
      </c>
      <c r="AV1657" s="362">
        <v>0.125</v>
      </c>
      <c r="AW1657" s="362">
        <v>0.0909090909090909</v>
      </c>
      <c r="AX1657" s="362">
        <v>0.0530973451327434</v>
      </c>
      <c r="AY1657" s="142"/>
      <c r="AZ1657" s="140"/>
    </row>
    <row r="1658" spans="1:52">
      <c r="A1658" s="138"/>
      <c r="B1658" s="142"/>
      <c r="C1658" s="172" t="s">
        <v>2706</v>
      </c>
      <c r="D1658" s="166" t="s">
        <v>1663</v>
      </c>
      <c r="E1658" s="166" t="s">
        <v>2707</v>
      </c>
      <c r="F1658" s="167" t="s">
        <v>40</v>
      </c>
      <c r="G1658" s="178" t="s">
        <v>3163</v>
      </c>
      <c r="H1658" s="178" t="s">
        <v>3163</v>
      </c>
      <c r="I1658" s="178" t="s">
        <v>3163</v>
      </c>
      <c r="J1658" s="178" t="s">
        <v>3163</v>
      </c>
      <c r="K1658" s="168">
        <v>0.9</v>
      </c>
      <c r="L1658" s="169" t="s">
        <v>40</v>
      </c>
      <c r="M1658" s="169" t="s">
        <v>40</v>
      </c>
      <c r="N1658" s="170" t="s">
        <v>40</v>
      </c>
      <c r="O1658" s="170" t="s">
        <v>40</v>
      </c>
      <c r="P1658" s="356">
        <v>0.9</v>
      </c>
      <c r="Q1658" s="357" t="s">
        <v>40</v>
      </c>
      <c r="R1658" s="169" t="s">
        <v>40</v>
      </c>
      <c r="S1658" s="169" t="s">
        <v>40</v>
      </c>
      <c r="T1658" s="169" t="s">
        <v>40</v>
      </c>
      <c r="U1658" s="356">
        <v>0.9</v>
      </c>
      <c r="V1658" s="169" t="s">
        <v>40</v>
      </c>
      <c r="W1658" s="169" t="s">
        <v>40</v>
      </c>
      <c r="X1658" s="169" t="s">
        <v>40</v>
      </c>
      <c r="Y1658" s="169" t="s">
        <v>40</v>
      </c>
      <c r="Z1658" s="356">
        <v>0.92</v>
      </c>
      <c r="AA1658" s="356" t="s">
        <v>40</v>
      </c>
      <c r="AB1658" s="356" t="s">
        <v>40</v>
      </c>
      <c r="AC1658" s="356" t="s">
        <v>40</v>
      </c>
      <c r="AD1658" s="356" t="s">
        <v>40</v>
      </c>
      <c r="AE1658" s="356">
        <v>0.92</v>
      </c>
      <c r="AF1658" s="169" t="s">
        <v>40</v>
      </c>
      <c r="AG1658" s="169" t="s">
        <v>40</v>
      </c>
      <c r="AH1658" s="169" t="s">
        <v>40</v>
      </c>
      <c r="AI1658" s="169" t="s">
        <v>40</v>
      </c>
      <c r="AJ1658" s="356">
        <v>0.92</v>
      </c>
      <c r="AK1658" s="169" t="s">
        <v>40</v>
      </c>
      <c r="AL1658" s="169" t="s">
        <v>40</v>
      </c>
      <c r="AM1658" s="169" t="s">
        <v>40</v>
      </c>
      <c r="AN1658" s="169" t="s">
        <v>40</v>
      </c>
      <c r="AO1658" s="168">
        <v>0.99</v>
      </c>
      <c r="AP1658" s="358" t="s">
        <v>40</v>
      </c>
      <c r="AQ1658" s="358" t="s">
        <v>40</v>
      </c>
      <c r="AR1658" s="358" t="s">
        <v>40</v>
      </c>
      <c r="AS1658" s="359" t="s">
        <v>40</v>
      </c>
      <c r="AT1658" s="364">
        <v>0.110069253262963</v>
      </c>
      <c r="AU1658" s="361" t="s">
        <v>40</v>
      </c>
      <c r="AV1658" s="362" t="s">
        <v>40</v>
      </c>
      <c r="AW1658" s="362" t="s">
        <v>40</v>
      </c>
      <c r="AX1658" s="362" t="s">
        <v>40</v>
      </c>
      <c r="AY1658" s="142"/>
      <c r="AZ1658" s="140"/>
    </row>
    <row r="1659" spans="1:52">
      <c r="A1659" s="138"/>
      <c r="B1659" s="142"/>
      <c r="C1659" s="172" t="s">
        <v>2706</v>
      </c>
      <c r="D1659" s="166" t="s">
        <v>1663</v>
      </c>
      <c r="E1659" s="166" t="s">
        <v>2707</v>
      </c>
      <c r="F1659" s="167" t="s">
        <v>40</v>
      </c>
      <c r="G1659" s="178" t="s">
        <v>3164</v>
      </c>
      <c r="H1659" s="178" t="s">
        <v>3164</v>
      </c>
      <c r="I1659" s="178" t="s">
        <v>3164</v>
      </c>
      <c r="J1659" s="178" t="s">
        <v>3164</v>
      </c>
      <c r="K1659" s="168">
        <v>0.9</v>
      </c>
      <c r="L1659" s="169" t="s">
        <v>40</v>
      </c>
      <c r="M1659" s="169" t="s">
        <v>40</v>
      </c>
      <c r="N1659" s="170" t="s">
        <v>40</v>
      </c>
      <c r="O1659" s="170" t="s">
        <v>40</v>
      </c>
      <c r="P1659" s="356">
        <v>0.9</v>
      </c>
      <c r="Q1659" s="357" t="s">
        <v>40</v>
      </c>
      <c r="R1659" s="169" t="s">
        <v>40</v>
      </c>
      <c r="S1659" s="169" t="s">
        <v>40</v>
      </c>
      <c r="T1659" s="169" t="s">
        <v>40</v>
      </c>
      <c r="U1659" s="356">
        <v>0.9</v>
      </c>
      <c r="V1659" s="169" t="s">
        <v>40</v>
      </c>
      <c r="W1659" s="169" t="s">
        <v>40</v>
      </c>
      <c r="X1659" s="169" t="s">
        <v>40</v>
      </c>
      <c r="Y1659" s="169" t="s">
        <v>40</v>
      </c>
      <c r="Z1659" s="356">
        <v>0.92</v>
      </c>
      <c r="AA1659" s="356" t="s">
        <v>40</v>
      </c>
      <c r="AB1659" s="356" t="s">
        <v>40</v>
      </c>
      <c r="AC1659" s="356" t="s">
        <v>40</v>
      </c>
      <c r="AD1659" s="356" t="s">
        <v>40</v>
      </c>
      <c r="AE1659" s="356">
        <v>0.92</v>
      </c>
      <c r="AF1659" s="169" t="s">
        <v>40</v>
      </c>
      <c r="AG1659" s="169" t="s">
        <v>40</v>
      </c>
      <c r="AH1659" s="169" t="s">
        <v>40</v>
      </c>
      <c r="AI1659" s="169" t="s">
        <v>40</v>
      </c>
      <c r="AJ1659" s="356">
        <v>0.92</v>
      </c>
      <c r="AK1659" s="169" t="s">
        <v>40</v>
      </c>
      <c r="AL1659" s="169" t="s">
        <v>40</v>
      </c>
      <c r="AM1659" s="169" t="s">
        <v>40</v>
      </c>
      <c r="AN1659" s="169" t="s">
        <v>40</v>
      </c>
      <c r="AO1659" s="168">
        <v>0.99</v>
      </c>
      <c r="AP1659" s="358" t="s">
        <v>40</v>
      </c>
      <c r="AQ1659" s="358" t="s">
        <v>40</v>
      </c>
      <c r="AR1659" s="358" t="s">
        <v>40</v>
      </c>
      <c r="AS1659" s="359" t="s">
        <v>40</v>
      </c>
      <c r="AT1659" s="364">
        <v>0.110069253262963</v>
      </c>
      <c r="AU1659" s="361" t="s">
        <v>40</v>
      </c>
      <c r="AV1659" s="362" t="s">
        <v>40</v>
      </c>
      <c r="AW1659" s="362" t="s">
        <v>40</v>
      </c>
      <c r="AX1659" s="362" t="s">
        <v>40</v>
      </c>
      <c r="AY1659" s="142"/>
      <c r="AZ1659" s="140"/>
    </row>
    <row r="1660" spans="1:52">
      <c r="A1660" s="138"/>
      <c r="B1660" s="142"/>
      <c r="C1660" s="172" t="s">
        <v>2706</v>
      </c>
      <c r="D1660" s="166" t="s">
        <v>235</v>
      </c>
      <c r="E1660" s="166" t="s">
        <v>2707</v>
      </c>
      <c r="F1660" s="167" t="s">
        <v>3165</v>
      </c>
      <c r="G1660" s="178" t="s">
        <v>3166</v>
      </c>
      <c r="H1660" s="178" t="s">
        <v>3166</v>
      </c>
      <c r="I1660" s="178" t="s">
        <v>3166</v>
      </c>
      <c r="J1660" s="178" t="s">
        <v>3166</v>
      </c>
      <c r="K1660" s="168">
        <v>0.9</v>
      </c>
      <c r="L1660" s="169" t="s">
        <v>40</v>
      </c>
      <c r="M1660" s="169" t="s">
        <v>40</v>
      </c>
      <c r="N1660" s="170" t="s">
        <v>40</v>
      </c>
      <c r="O1660" s="170" t="s">
        <v>40</v>
      </c>
      <c r="P1660" s="356">
        <v>0.9</v>
      </c>
      <c r="Q1660" s="357" t="s">
        <v>40</v>
      </c>
      <c r="R1660" s="169" t="s">
        <v>40</v>
      </c>
      <c r="S1660" s="169" t="s">
        <v>40</v>
      </c>
      <c r="T1660" s="169" t="s">
        <v>40</v>
      </c>
      <c r="U1660" s="356">
        <v>0.9</v>
      </c>
      <c r="V1660" s="169" t="s">
        <v>40</v>
      </c>
      <c r="W1660" s="169" t="s">
        <v>40</v>
      </c>
      <c r="X1660" s="169" t="s">
        <v>40</v>
      </c>
      <c r="Y1660" s="169" t="s">
        <v>40</v>
      </c>
      <c r="Z1660" s="356">
        <v>0.92</v>
      </c>
      <c r="AA1660" s="356" t="s">
        <v>40</v>
      </c>
      <c r="AB1660" s="356" t="s">
        <v>40</v>
      </c>
      <c r="AC1660" s="356" t="s">
        <v>40</v>
      </c>
      <c r="AD1660" s="356" t="s">
        <v>40</v>
      </c>
      <c r="AE1660" s="356">
        <v>0.92</v>
      </c>
      <c r="AF1660" s="169" t="s">
        <v>40</v>
      </c>
      <c r="AG1660" s="169" t="s">
        <v>40</v>
      </c>
      <c r="AH1660" s="169" t="s">
        <v>40</v>
      </c>
      <c r="AI1660" s="169" t="s">
        <v>40</v>
      </c>
      <c r="AJ1660" s="356">
        <v>0.92</v>
      </c>
      <c r="AK1660" s="169" t="s">
        <v>40</v>
      </c>
      <c r="AL1660" s="169" t="s">
        <v>40</v>
      </c>
      <c r="AM1660" s="169" t="s">
        <v>40</v>
      </c>
      <c r="AN1660" s="169" t="s">
        <v>40</v>
      </c>
      <c r="AO1660" s="168">
        <v>0.99</v>
      </c>
      <c r="AP1660" s="358" t="s">
        <v>40</v>
      </c>
      <c r="AQ1660" s="358" t="s">
        <v>40</v>
      </c>
      <c r="AR1660" s="358" t="s">
        <v>40</v>
      </c>
      <c r="AS1660" s="359" t="s">
        <v>40</v>
      </c>
      <c r="AT1660" s="364">
        <v>0.110069253262963</v>
      </c>
      <c r="AU1660" s="361" t="s">
        <v>40</v>
      </c>
      <c r="AV1660" s="362" t="s">
        <v>40</v>
      </c>
      <c r="AW1660" s="362" t="s">
        <v>40</v>
      </c>
      <c r="AX1660" s="362" t="s">
        <v>40</v>
      </c>
      <c r="AY1660" s="142"/>
      <c r="AZ1660" s="140"/>
    </row>
    <row r="1661" spans="1:52">
      <c r="A1661" s="138"/>
      <c r="B1661" s="142"/>
      <c r="C1661" s="172" t="s">
        <v>2706</v>
      </c>
      <c r="D1661" s="166" t="s">
        <v>26</v>
      </c>
      <c r="E1661" s="166" t="s">
        <v>2707</v>
      </c>
      <c r="F1661" s="167" t="s">
        <v>3167</v>
      </c>
      <c r="G1661" s="178" t="s">
        <v>3168</v>
      </c>
      <c r="H1661" s="178" t="s">
        <v>3168</v>
      </c>
      <c r="I1661" s="178" t="s">
        <v>3168</v>
      </c>
      <c r="J1661" s="178" t="s">
        <v>3168</v>
      </c>
      <c r="K1661" s="168">
        <v>0.9</v>
      </c>
      <c r="L1661" s="169">
        <v>0.863636363636364</v>
      </c>
      <c r="M1661" s="169">
        <v>0.952380952380952</v>
      </c>
      <c r="N1661" s="170">
        <v>0.952380952380952</v>
      </c>
      <c r="O1661" s="170">
        <v>0.941828254847645</v>
      </c>
      <c r="P1661" s="356">
        <v>0.9</v>
      </c>
      <c r="Q1661" s="357">
        <v>0.987529228371005</v>
      </c>
      <c r="R1661" s="169">
        <v>0.986568166554735</v>
      </c>
      <c r="S1661" s="169">
        <v>0.990134529147982</v>
      </c>
      <c r="T1661" s="169">
        <v>0.972773870544761</v>
      </c>
      <c r="U1661" s="356">
        <v>0.9</v>
      </c>
      <c r="V1661" s="169">
        <v>0.80514419329696</v>
      </c>
      <c r="W1661" s="169">
        <v>0.797850906648758</v>
      </c>
      <c r="X1661" s="169">
        <v>0.803587443946188</v>
      </c>
      <c r="Y1661" s="169">
        <v>0.794850399332459</v>
      </c>
      <c r="Z1661" s="356">
        <v>0.92</v>
      </c>
      <c r="AA1661" s="356">
        <v>0.881278538812785</v>
      </c>
      <c r="AB1661" s="356">
        <v>0.905458089668616</v>
      </c>
      <c r="AC1661" s="356">
        <v>0.885143570536829</v>
      </c>
      <c r="AD1661" s="356">
        <v>0.923287258861601</v>
      </c>
      <c r="AE1661" s="356">
        <v>0.92</v>
      </c>
      <c r="AF1661" s="169">
        <v>0.217391304347826</v>
      </c>
      <c r="AG1661" s="169">
        <v>0.0645161290322581</v>
      </c>
      <c r="AH1661" s="169">
        <v>0.96969696969697</v>
      </c>
      <c r="AI1661" s="169">
        <v>0.97554763117677</v>
      </c>
      <c r="AJ1661" s="356">
        <v>0.92</v>
      </c>
      <c r="AK1661" s="169">
        <v>0.915054667788057</v>
      </c>
      <c r="AL1661" s="169">
        <v>0.932803180914513</v>
      </c>
      <c r="AM1661" s="169">
        <v>0.918580375782881</v>
      </c>
      <c r="AN1661" s="169">
        <v>0.942083007430583</v>
      </c>
      <c r="AO1661" s="168">
        <v>0.99</v>
      </c>
      <c r="AP1661" s="358">
        <v>1</v>
      </c>
      <c r="AQ1661" s="358">
        <v>1</v>
      </c>
      <c r="AR1661" s="358">
        <v>1</v>
      </c>
      <c r="AS1661" s="359">
        <v>1</v>
      </c>
      <c r="AT1661" s="364">
        <v>0.110069253262963</v>
      </c>
      <c r="AU1661" s="361">
        <v>0.117647058823529</v>
      </c>
      <c r="AV1661" s="362">
        <v>0.0645161290322581</v>
      </c>
      <c r="AW1661" s="362">
        <v>0.0285714285714286</v>
      </c>
      <c r="AX1661" s="362">
        <v>0.048938679245283</v>
      </c>
      <c r="AY1661" s="142"/>
      <c r="AZ1661" s="140"/>
    </row>
    <row r="1662" spans="1:52">
      <c r="A1662" s="138"/>
      <c r="B1662" s="142"/>
      <c r="C1662" s="172" t="s">
        <v>2706</v>
      </c>
      <c r="D1662" s="166" t="s">
        <v>235</v>
      </c>
      <c r="E1662" s="166" t="s">
        <v>2707</v>
      </c>
      <c r="F1662" s="167" t="s">
        <v>3169</v>
      </c>
      <c r="G1662" s="178" t="s">
        <v>3170</v>
      </c>
      <c r="H1662" s="178" t="s">
        <v>3170</v>
      </c>
      <c r="I1662" s="178" t="s">
        <v>3170</v>
      </c>
      <c r="J1662" s="178" t="s">
        <v>3170</v>
      </c>
      <c r="K1662" s="168">
        <v>0.9</v>
      </c>
      <c r="L1662" s="169" t="s">
        <v>40</v>
      </c>
      <c r="M1662" s="169" t="s">
        <v>40</v>
      </c>
      <c r="N1662" s="170" t="s">
        <v>40</v>
      </c>
      <c r="O1662" s="170" t="s">
        <v>40</v>
      </c>
      <c r="P1662" s="356">
        <v>0.9</v>
      </c>
      <c r="Q1662" s="357" t="s">
        <v>40</v>
      </c>
      <c r="R1662" s="169" t="s">
        <v>40</v>
      </c>
      <c r="S1662" s="169" t="s">
        <v>40</v>
      </c>
      <c r="T1662" s="169" t="s">
        <v>40</v>
      </c>
      <c r="U1662" s="356">
        <v>0.9</v>
      </c>
      <c r="V1662" s="169" t="s">
        <v>40</v>
      </c>
      <c r="W1662" s="169" t="s">
        <v>40</v>
      </c>
      <c r="X1662" s="169" t="s">
        <v>40</v>
      </c>
      <c r="Y1662" s="169" t="s">
        <v>40</v>
      </c>
      <c r="Z1662" s="356">
        <v>0.92</v>
      </c>
      <c r="AA1662" s="356" t="s">
        <v>40</v>
      </c>
      <c r="AB1662" s="356" t="s">
        <v>40</v>
      </c>
      <c r="AC1662" s="356" t="s">
        <v>40</v>
      </c>
      <c r="AD1662" s="356" t="s">
        <v>40</v>
      </c>
      <c r="AE1662" s="356">
        <v>0.92</v>
      </c>
      <c r="AF1662" s="169">
        <v>1</v>
      </c>
      <c r="AG1662" s="169">
        <v>1</v>
      </c>
      <c r="AH1662" s="169">
        <v>1</v>
      </c>
      <c r="AI1662" s="169">
        <v>0.9962758289284</v>
      </c>
      <c r="AJ1662" s="356">
        <v>0.92</v>
      </c>
      <c r="AK1662" s="169" t="s">
        <v>40</v>
      </c>
      <c r="AL1662" s="169" t="s">
        <v>40</v>
      </c>
      <c r="AM1662" s="169" t="s">
        <v>40</v>
      </c>
      <c r="AN1662" s="169" t="s">
        <v>40</v>
      </c>
      <c r="AO1662" s="168">
        <v>0.99</v>
      </c>
      <c r="AP1662" s="358">
        <v>1</v>
      </c>
      <c r="AQ1662" s="358">
        <v>1</v>
      </c>
      <c r="AR1662" s="358">
        <v>1</v>
      </c>
      <c r="AS1662" s="359">
        <v>1</v>
      </c>
      <c r="AT1662" s="364">
        <v>0.110069253262963</v>
      </c>
      <c r="AU1662" s="361" t="s">
        <v>40</v>
      </c>
      <c r="AV1662" s="362" t="s">
        <v>40</v>
      </c>
      <c r="AW1662" s="362" t="s">
        <v>40</v>
      </c>
      <c r="AX1662" s="362" t="s">
        <v>40</v>
      </c>
      <c r="AY1662" s="142"/>
      <c r="AZ1662" s="140"/>
    </row>
    <row r="1663" spans="1:52">
      <c r="A1663" s="138"/>
      <c r="B1663" s="142"/>
      <c r="C1663" s="172" t="s">
        <v>2706</v>
      </c>
      <c r="D1663" s="166" t="s">
        <v>26</v>
      </c>
      <c r="E1663" s="166" t="s">
        <v>2707</v>
      </c>
      <c r="F1663" s="167" t="s">
        <v>3171</v>
      </c>
      <c r="G1663" s="178" t="s">
        <v>3172</v>
      </c>
      <c r="H1663" s="178" t="s">
        <v>3172</v>
      </c>
      <c r="I1663" s="178" t="s">
        <v>3172</v>
      </c>
      <c r="J1663" s="178" t="s">
        <v>3172</v>
      </c>
      <c r="K1663" s="168">
        <v>0.9</v>
      </c>
      <c r="L1663" s="169">
        <v>0.828571428571429</v>
      </c>
      <c r="M1663" s="169">
        <v>0.666666666666667</v>
      </c>
      <c r="N1663" s="170">
        <v>0.764705882352941</v>
      </c>
      <c r="O1663" s="170">
        <v>0.795275590551181</v>
      </c>
      <c r="P1663" s="356">
        <v>0.9</v>
      </c>
      <c r="Q1663" s="357">
        <v>0.952078521939954</v>
      </c>
      <c r="R1663" s="169">
        <v>0.971109399075501</v>
      </c>
      <c r="S1663" s="169">
        <v>0.974314574314574</v>
      </c>
      <c r="T1663" s="169">
        <v>0.980117321193965</v>
      </c>
      <c r="U1663" s="356">
        <v>0.9</v>
      </c>
      <c r="V1663" s="169">
        <v>0.80715935334873</v>
      </c>
      <c r="W1663" s="169">
        <v>0.835901386748844</v>
      </c>
      <c r="X1663" s="169">
        <v>0.832323232323232</v>
      </c>
      <c r="Y1663" s="169">
        <v>0.820687692990017</v>
      </c>
      <c r="Z1663" s="356">
        <v>0.92</v>
      </c>
      <c r="AA1663" s="356">
        <v>0</v>
      </c>
      <c r="AB1663" s="356">
        <v>0</v>
      </c>
      <c r="AC1663" s="356">
        <v>0</v>
      </c>
      <c r="AD1663" s="356">
        <v>0.178571428571429</v>
      </c>
      <c r="AE1663" s="356">
        <v>0.92</v>
      </c>
      <c r="AF1663" s="169">
        <v>0.646464646464647</v>
      </c>
      <c r="AG1663" s="169">
        <v>0.956521739130435</v>
      </c>
      <c r="AH1663" s="169">
        <v>0.979591836734694</v>
      </c>
      <c r="AI1663" s="169">
        <v>0.755980861244019</v>
      </c>
      <c r="AJ1663" s="356">
        <v>0.92</v>
      </c>
      <c r="AK1663" s="169">
        <v>0.869051052783386</v>
      </c>
      <c r="AL1663" s="169">
        <v>0.904267589388697</v>
      </c>
      <c r="AM1663" s="169">
        <v>0.904899135446686</v>
      </c>
      <c r="AN1663" s="169">
        <v>0.904324473558718</v>
      </c>
      <c r="AO1663" s="168">
        <v>0.99</v>
      </c>
      <c r="AP1663" s="358">
        <v>1</v>
      </c>
      <c r="AQ1663" s="358">
        <v>1</v>
      </c>
      <c r="AR1663" s="358" t="s">
        <v>40</v>
      </c>
      <c r="AS1663" s="359">
        <v>1</v>
      </c>
      <c r="AT1663" s="364">
        <v>0.110069253262963</v>
      </c>
      <c r="AU1663" s="361">
        <v>0.133333333333333</v>
      </c>
      <c r="AV1663" s="362">
        <v>0.235294117647059</v>
      </c>
      <c r="AW1663" s="362">
        <v>0.478260869565217</v>
      </c>
      <c r="AX1663" s="362">
        <v>0.0707692307692308</v>
      </c>
      <c r="AY1663" s="142"/>
      <c r="AZ1663" s="140"/>
    </row>
    <row r="1664" spans="1:52">
      <c r="A1664" s="138"/>
      <c r="B1664" s="142"/>
      <c r="C1664" s="172" t="s">
        <v>2706</v>
      </c>
      <c r="D1664" s="166" t="s">
        <v>26</v>
      </c>
      <c r="E1664" s="166" t="s">
        <v>2707</v>
      </c>
      <c r="F1664" s="167" t="s">
        <v>3173</v>
      </c>
      <c r="G1664" s="178" t="s">
        <v>3174</v>
      </c>
      <c r="H1664" s="178" t="s">
        <v>3174</v>
      </c>
      <c r="I1664" s="178" t="s">
        <v>3174</v>
      </c>
      <c r="J1664" s="178" t="s">
        <v>3174</v>
      </c>
      <c r="K1664" s="168">
        <v>0.9</v>
      </c>
      <c r="L1664" s="169">
        <v>0.975609756097561</v>
      </c>
      <c r="M1664" s="169">
        <v>1</v>
      </c>
      <c r="N1664" s="170">
        <v>0.974358974358974</v>
      </c>
      <c r="O1664" s="170">
        <v>0.979044425817267</v>
      </c>
      <c r="P1664" s="356">
        <v>0.9</v>
      </c>
      <c r="Q1664" s="357">
        <v>0.973913043478261</v>
      </c>
      <c r="R1664" s="169">
        <v>0.966993755575379</v>
      </c>
      <c r="S1664" s="169">
        <v>0.969547325102881</v>
      </c>
      <c r="T1664" s="169">
        <v>0.964737959782922</v>
      </c>
      <c r="U1664" s="356">
        <v>0.9</v>
      </c>
      <c r="V1664" s="169">
        <v>0.941304347826087</v>
      </c>
      <c r="W1664" s="169">
        <v>0.867082961641392</v>
      </c>
      <c r="X1664" s="169">
        <v>0.921810699588477</v>
      </c>
      <c r="Y1664" s="169">
        <v>0.91579057756338</v>
      </c>
      <c r="Z1664" s="356">
        <v>0.92</v>
      </c>
      <c r="AA1664" s="356">
        <v>0.961397058823529</v>
      </c>
      <c r="AB1664" s="356">
        <v>0.941780821917808</v>
      </c>
      <c r="AC1664" s="356">
        <v>0.95968534906588</v>
      </c>
      <c r="AD1664" s="356">
        <v>0.963751300312075</v>
      </c>
      <c r="AE1664" s="356">
        <v>0.92</v>
      </c>
      <c r="AF1664" s="169">
        <v>0.330434782608696</v>
      </c>
      <c r="AG1664" s="169">
        <v>0.315315315315315</v>
      </c>
      <c r="AH1664" s="169">
        <v>0.981651376146789</v>
      </c>
      <c r="AI1664" s="169">
        <v>0.939118735284225</v>
      </c>
      <c r="AJ1664" s="356">
        <v>0.92</v>
      </c>
      <c r="AK1664" s="169">
        <v>0.968687872763419</v>
      </c>
      <c r="AL1664" s="169">
        <v>0.955451348182884</v>
      </c>
      <c r="AM1664" s="169">
        <v>0.954749103942652</v>
      </c>
      <c r="AN1664" s="169">
        <v>0.968440250574895</v>
      </c>
      <c r="AO1664" s="168">
        <v>0.99</v>
      </c>
      <c r="AP1664" s="358">
        <v>1</v>
      </c>
      <c r="AQ1664" s="358">
        <v>1</v>
      </c>
      <c r="AR1664" s="358">
        <v>1</v>
      </c>
      <c r="AS1664" s="359">
        <v>1</v>
      </c>
      <c r="AT1664" s="364">
        <v>0.110069253262963</v>
      </c>
      <c r="AU1664" s="361">
        <v>0.545454545454545</v>
      </c>
      <c r="AV1664" s="362">
        <v>0.0555555555555556</v>
      </c>
      <c r="AW1664" s="362">
        <v>0</v>
      </c>
      <c r="AX1664" s="362">
        <v>0.075885328836425</v>
      </c>
      <c r="AY1664" s="142"/>
      <c r="AZ1664" s="140"/>
    </row>
    <row r="1665" spans="1:52">
      <c r="A1665" s="138"/>
      <c r="B1665" s="142"/>
      <c r="C1665" s="172" t="s">
        <v>2706</v>
      </c>
      <c r="D1665" s="166" t="s">
        <v>235</v>
      </c>
      <c r="E1665" s="166" t="s">
        <v>2707</v>
      </c>
      <c r="F1665" s="167" t="s">
        <v>3175</v>
      </c>
      <c r="G1665" s="178" t="s">
        <v>3176</v>
      </c>
      <c r="H1665" s="178" t="s">
        <v>3176</v>
      </c>
      <c r="I1665" s="178" t="s">
        <v>3176</v>
      </c>
      <c r="J1665" s="178" t="s">
        <v>3176</v>
      </c>
      <c r="K1665" s="168">
        <v>0.9</v>
      </c>
      <c r="L1665" s="169" t="s">
        <v>40</v>
      </c>
      <c r="M1665" s="169" t="s">
        <v>40</v>
      </c>
      <c r="N1665" s="170" t="s">
        <v>40</v>
      </c>
      <c r="O1665" s="170" t="s">
        <v>40</v>
      </c>
      <c r="P1665" s="356">
        <v>0.9</v>
      </c>
      <c r="Q1665" s="357" t="s">
        <v>40</v>
      </c>
      <c r="R1665" s="169" t="s">
        <v>40</v>
      </c>
      <c r="S1665" s="169" t="s">
        <v>40</v>
      </c>
      <c r="T1665" s="169" t="s">
        <v>40</v>
      </c>
      <c r="U1665" s="356">
        <v>0.9</v>
      </c>
      <c r="V1665" s="169" t="s">
        <v>40</v>
      </c>
      <c r="W1665" s="169" t="s">
        <v>40</v>
      </c>
      <c r="X1665" s="169" t="s">
        <v>40</v>
      </c>
      <c r="Y1665" s="169" t="s">
        <v>40</v>
      </c>
      <c r="Z1665" s="356">
        <v>0.92</v>
      </c>
      <c r="AA1665" s="356" t="s">
        <v>40</v>
      </c>
      <c r="AB1665" s="356" t="s">
        <v>40</v>
      </c>
      <c r="AC1665" s="356" t="s">
        <v>40</v>
      </c>
      <c r="AD1665" s="356" t="s">
        <v>40</v>
      </c>
      <c r="AE1665" s="356">
        <v>0.92</v>
      </c>
      <c r="AF1665" s="169">
        <v>1</v>
      </c>
      <c r="AG1665" s="169">
        <v>1</v>
      </c>
      <c r="AH1665" s="169">
        <v>1</v>
      </c>
      <c r="AI1665" s="169">
        <v>0.999213651018322</v>
      </c>
      <c r="AJ1665" s="356">
        <v>0.92</v>
      </c>
      <c r="AK1665" s="169" t="s">
        <v>40</v>
      </c>
      <c r="AL1665" s="169" t="s">
        <v>40</v>
      </c>
      <c r="AM1665" s="169" t="s">
        <v>40</v>
      </c>
      <c r="AN1665" s="169" t="s">
        <v>40</v>
      </c>
      <c r="AO1665" s="168">
        <v>0.99</v>
      </c>
      <c r="AP1665" s="358" t="s">
        <v>40</v>
      </c>
      <c r="AQ1665" s="358">
        <v>1</v>
      </c>
      <c r="AR1665" s="358">
        <v>1</v>
      </c>
      <c r="AS1665" s="359">
        <v>1</v>
      </c>
      <c r="AT1665" s="364">
        <v>0.110069253262963</v>
      </c>
      <c r="AU1665" s="361" t="s">
        <v>40</v>
      </c>
      <c r="AV1665" s="362" t="s">
        <v>40</v>
      </c>
      <c r="AW1665" s="362" t="s">
        <v>40</v>
      </c>
      <c r="AX1665" s="362" t="s">
        <v>40</v>
      </c>
      <c r="AY1665" s="142"/>
      <c r="AZ1665" s="140"/>
    </row>
    <row r="1666" spans="1:52">
      <c r="A1666" s="138"/>
      <c r="B1666" s="142"/>
      <c r="C1666" s="172" t="s">
        <v>2706</v>
      </c>
      <c r="D1666" s="166" t="s">
        <v>235</v>
      </c>
      <c r="E1666" s="166" t="s">
        <v>2707</v>
      </c>
      <c r="F1666" s="167" t="s">
        <v>3177</v>
      </c>
      <c r="G1666" s="178" t="s">
        <v>3178</v>
      </c>
      <c r="H1666" s="178" t="s">
        <v>3178</v>
      </c>
      <c r="I1666" s="178" t="s">
        <v>3178</v>
      </c>
      <c r="J1666" s="178" t="s">
        <v>3178</v>
      </c>
      <c r="K1666" s="168">
        <v>0.9</v>
      </c>
      <c r="L1666" s="169" t="s">
        <v>40</v>
      </c>
      <c r="M1666" s="169" t="s">
        <v>40</v>
      </c>
      <c r="N1666" s="170" t="s">
        <v>40</v>
      </c>
      <c r="O1666" s="170" t="s">
        <v>40</v>
      </c>
      <c r="P1666" s="356">
        <v>0.9</v>
      </c>
      <c r="Q1666" s="357">
        <v>0</v>
      </c>
      <c r="R1666" s="169" t="s">
        <v>40</v>
      </c>
      <c r="S1666" s="169" t="s">
        <v>40</v>
      </c>
      <c r="T1666" s="169">
        <v>0</v>
      </c>
      <c r="U1666" s="356">
        <v>0.9</v>
      </c>
      <c r="V1666" s="169">
        <v>1</v>
      </c>
      <c r="W1666" s="169" t="s">
        <v>40</v>
      </c>
      <c r="X1666" s="169" t="s">
        <v>40</v>
      </c>
      <c r="Y1666" s="169">
        <v>0.857142857142857</v>
      </c>
      <c r="Z1666" s="356">
        <v>0.92</v>
      </c>
      <c r="AA1666" s="356" t="s">
        <v>40</v>
      </c>
      <c r="AB1666" s="356" t="s">
        <v>40</v>
      </c>
      <c r="AC1666" s="356" t="s">
        <v>40</v>
      </c>
      <c r="AD1666" s="356" t="s">
        <v>40</v>
      </c>
      <c r="AE1666" s="356">
        <v>0.92</v>
      </c>
      <c r="AF1666" s="169">
        <v>1</v>
      </c>
      <c r="AG1666" s="169">
        <v>0.997249724972497</v>
      </c>
      <c r="AH1666" s="169">
        <v>0.996345919610231</v>
      </c>
      <c r="AI1666" s="169">
        <v>0.997190016293183</v>
      </c>
      <c r="AJ1666" s="356">
        <v>0.92</v>
      </c>
      <c r="AK1666" s="169">
        <v>1</v>
      </c>
      <c r="AL1666" s="169" t="s">
        <v>40</v>
      </c>
      <c r="AM1666" s="169" t="s">
        <v>40</v>
      </c>
      <c r="AN1666" s="169">
        <v>1</v>
      </c>
      <c r="AO1666" s="168">
        <v>0.99</v>
      </c>
      <c r="AP1666" s="358" t="s">
        <v>40</v>
      </c>
      <c r="AQ1666" s="358">
        <v>1</v>
      </c>
      <c r="AR1666" s="358">
        <v>1</v>
      </c>
      <c r="AS1666" s="359">
        <v>1</v>
      </c>
      <c r="AT1666" s="364">
        <v>0.110069253262963</v>
      </c>
      <c r="AU1666" s="361" t="s">
        <v>40</v>
      </c>
      <c r="AV1666" s="362" t="s">
        <v>40</v>
      </c>
      <c r="AW1666" s="362" t="s">
        <v>40</v>
      </c>
      <c r="AX1666" s="362" t="s">
        <v>40</v>
      </c>
      <c r="AY1666" s="142"/>
      <c r="AZ1666" s="140"/>
    </row>
    <row r="1667" spans="1:52">
      <c r="A1667" s="138"/>
      <c r="B1667" s="142"/>
      <c r="C1667" s="172" t="s">
        <v>2706</v>
      </c>
      <c r="D1667" s="166" t="s">
        <v>26</v>
      </c>
      <c r="E1667" s="166" t="s">
        <v>2707</v>
      </c>
      <c r="F1667" s="167" t="s">
        <v>3179</v>
      </c>
      <c r="G1667" s="178" t="s">
        <v>3180</v>
      </c>
      <c r="H1667" s="178" t="s">
        <v>3180</v>
      </c>
      <c r="I1667" s="178" t="s">
        <v>3180</v>
      </c>
      <c r="J1667" s="178" t="s">
        <v>3180</v>
      </c>
      <c r="K1667" s="168">
        <v>0.9</v>
      </c>
      <c r="L1667" s="169">
        <v>0.837837837837838</v>
      </c>
      <c r="M1667" s="169">
        <v>0.921052631578947</v>
      </c>
      <c r="N1667" s="170">
        <v>0.810810810810811</v>
      </c>
      <c r="O1667" s="170">
        <v>0.804807692307692</v>
      </c>
      <c r="P1667" s="356">
        <v>0.9</v>
      </c>
      <c r="Q1667" s="357">
        <v>0.915968457368162</v>
      </c>
      <c r="R1667" s="169">
        <v>0.896387184730743</v>
      </c>
      <c r="S1667" s="169">
        <v>0.766325951164111</v>
      </c>
      <c r="T1667" s="169">
        <v>0.896272480313607</v>
      </c>
      <c r="U1667" s="356">
        <v>0.9</v>
      </c>
      <c r="V1667" s="169">
        <v>0.739773287333662</v>
      </c>
      <c r="W1667" s="169">
        <v>0.738922972051806</v>
      </c>
      <c r="X1667" s="169">
        <v>0.686825667234526</v>
      </c>
      <c r="Y1667" s="169">
        <v>0.760444964065885</v>
      </c>
      <c r="Z1667" s="356">
        <v>0.92</v>
      </c>
      <c r="AA1667" s="356" t="s">
        <v>40</v>
      </c>
      <c r="AB1667" s="356">
        <v>0</v>
      </c>
      <c r="AC1667" s="356">
        <v>0</v>
      </c>
      <c r="AD1667" s="356">
        <v>0.230769230769231</v>
      </c>
      <c r="AE1667" s="356">
        <v>0.92</v>
      </c>
      <c r="AF1667" s="169">
        <v>0.880681818181818</v>
      </c>
      <c r="AG1667" s="169">
        <v>0.960264900662252</v>
      </c>
      <c r="AH1667" s="169">
        <v>0.904761904761905</v>
      </c>
      <c r="AI1667" s="169">
        <v>0.862750716332378</v>
      </c>
      <c r="AJ1667" s="356">
        <v>0.92</v>
      </c>
      <c r="AK1667" s="169">
        <v>0.86449864498645</v>
      </c>
      <c r="AL1667" s="169">
        <v>0.841729067392784</v>
      </c>
      <c r="AM1667" s="169">
        <v>0.857061826432218</v>
      </c>
      <c r="AN1667" s="169">
        <v>0.901590875884178</v>
      </c>
      <c r="AO1667" s="168">
        <v>0.99</v>
      </c>
      <c r="AP1667" s="358">
        <v>1</v>
      </c>
      <c r="AQ1667" s="358">
        <v>1</v>
      </c>
      <c r="AR1667" s="358">
        <v>1</v>
      </c>
      <c r="AS1667" s="359">
        <v>1</v>
      </c>
      <c r="AT1667" s="364">
        <v>0.110069253262963</v>
      </c>
      <c r="AU1667" s="361">
        <v>0.147058823529412</v>
      </c>
      <c r="AV1667" s="362">
        <v>0.25</v>
      </c>
      <c r="AW1667" s="362">
        <v>0.233333333333333</v>
      </c>
      <c r="AX1667" s="362">
        <v>0.10407358738502</v>
      </c>
      <c r="AY1667" s="142"/>
      <c r="AZ1667" s="140"/>
    </row>
    <row r="1668" spans="1:52">
      <c r="A1668" s="138"/>
      <c r="B1668" s="142"/>
      <c r="C1668" s="172" t="s">
        <v>2706</v>
      </c>
      <c r="D1668" s="166" t="s">
        <v>235</v>
      </c>
      <c r="E1668" s="166" t="s">
        <v>2707</v>
      </c>
      <c r="F1668" s="167" t="s">
        <v>3181</v>
      </c>
      <c r="G1668" s="178" t="s">
        <v>3182</v>
      </c>
      <c r="H1668" s="178" t="s">
        <v>3182</v>
      </c>
      <c r="I1668" s="178" t="s">
        <v>3182</v>
      </c>
      <c r="J1668" s="178" t="s">
        <v>3182</v>
      </c>
      <c r="K1668" s="168">
        <v>0.9</v>
      </c>
      <c r="L1668" s="169" t="s">
        <v>40</v>
      </c>
      <c r="M1668" s="169" t="s">
        <v>40</v>
      </c>
      <c r="N1668" s="170" t="s">
        <v>40</v>
      </c>
      <c r="O1668" s="170" t="s">
        <v>40</v>
      </c>
      <c r="P1668" s="356">
        <v>0.9</v>
      </c>
      <c r="Q1668" s="357">
        <v>0</v>
      </c>
      <c r="R1668" s="169" t="s">
        <v>40</v>
      </c>
      <c r="S1668" s="169" t="s">
        <v>40</v>
      </c>
      <c r="T1668" s="169">
        <v>0</v>
      </c>
      <c r="U1668" s="356">
        <v>0.9</v>
      </c>
      <c r="V1668" s="169">
        <v>1</v>
      </c>
      <c r="W1668" s="169" t="s">
        <v>40</v>
      </c>
      <c r="X1668" s="169" t="s">
        <v>40</v>
      </c>
      <c r="Y1668" s="169">
        <v>1</v>
      </c>
      <c r="Z1668" s="356">
        <v>0.92</v>
      </c>
      <c r="AA1668" s="356" t="s">
        <v>40</v>
      </c>
      <c r="AB1668" s="356" t="s">
        <v>40</v>
      </c>
      <c r="AC1668" s="356" t="s">
        <v>40</v>
      </c>
      <c r="AD1668" s="356">
        <v>1</v>
      </c>
      <c r="AE1668" s="356">
        <v>0.92</v>
      </c>
      <c r="AF1668" s="169">
        <v>0.901515151515151</v>
      </c>
      <c r="AG1668" s="169">
        <v>0.93010752688172</v>
      </c>
      <c r="AH1668" s="169">
        <v>1</v>
      </c>
      <c r="AI1668" s="169">
        <v>0.967463235294118</v>
      </c>
      <c r="AJ1668" s="356">
        <v>0.92</v>
      </c>
      <c r="AK1668" s="169">
        <v>1</v>
      </c>
      <c r="AL1668" s="169" t="s">
        <v>40</v>
      </c>
      <c r="AM1668" s="169" t="s">
        <v>40</v>
      </c>
      <c r="AN1668" s="169">
        <v>1</v>
      </c>
      <c r="AO1668" s="168">
        <v>0.99</v>
      </c>
      <c r="AP1668" s="358">
        <v>1</v>
      </c>
      <c r="AQ1668" s="358">
        <v>1</v>
      </c>
      <c r="AR1668" s="358">
        <v>1</v>
      </c>
      <c r="AS1668" s="359">
        <v>1</v>
      </c>
      <c r="AT1668" s="364">
        <v>0.110069253262963</v>
      </c>
      <c r="AU1668" s="361" t="s">
        <v>40</v>
      </c>
      <c r="AV1668" s="362" t="s">
        <v>40</v>
      </c>
      <c r="AW1668" s="362" t="s">
        <v>40</v>
      </c>
      <c r="AX1668" s="362" t="s">
        <v>40</v>
      </c>
      <c r="AY1668" s="142"/>
      <c r="AZ1668" s="140"/>
    </row>
    <row r="1669" spans="1:52">
      <c r="A1669" s="138"/>
      <c r="B1669" s="142"/>
      <c r="C1669" s="172" t="s">
        <v>2706</v>
      </c>
      <c r="D1669" s="166" t="s">
        <v>235</v>
      </c>
      <c r="E1669" s="166" t="s">
        <v>2707</v>
      </c>
      <c r="F1669" s="167" t="s">
        <v>3183</v>
      </c>
      <c r="G1669" s="178" t="s">
        <v>3184</v>
      </c>
      <c r="H1669" s="178" t="s">
        <v>3184</v>
      </c>
      <c r="I1669" s="178" t="s">
        <v>3184</v>
      </c>
      <c r="J1669" s="178" t="s">
        <v>3184</v>
      </c>
      <c r="K1669" s="168">
        <v>0.9</v>
      </c>
      <c r="L1669" s="169" t="s">
        <v>40</v>
      </c>
      <c r="M1669" s="169" t="s">
        <v>40</v>
      </c>
      <c r="N1669" s="170" t="s">
        <v>40</v>
      </c>
      <c r="O1669" s="170" t="s">
        <v>40</v>
      </c>
      <c r="P1669" s="356">
        <v>0.9</v>
      </c>
      <c r="Q1669" s="357" t="s">
        <v>40</v>
      </c>
      <c r="R1669" s="169">
        <v>0</v>
      </c>
      <c r="S1669" s="169" t="s">
        <v>40</v>
      </c>
      <c r="T1669" s="169">
        <v>0</v>
      </c>
      <c r="U1669" s="356">
        <v>0.9</v>
      </c>
      <c r="V1669" s="169" t="s">
        <v>40</v>
      </c>
      <c r="W1669" s="169">
        <v>1</v>
      </c>
      <c r="X1669" s="169" t="s">
        <v>40</v>
      </c>
      <c r="Y1669" s="169">
        <v>1</v>
      </c>
      <c r="Z1669" s="356">
        <v>0.92</v>
      </c>
      <c r="AA1669" s="356" t="s">
        <v>40</v>
      </c>
      <c r="AB1669" s="356" t="s">
        <v>40</v>
      </c>
      <c r="AC1669" s="356" t="s">
        <v>40</v>
      </c>
      <c r="AD1669" s="356" t="s">
        <v>40</v>
      </c>
      <c r="AE1669" s="356">
        <v>0.92</v>
      </c>
      <c r="AF1669" s="169">
        <v>1</v>
      </c>
      <c r="AG1669" s="169">
        <v>1</v>
      </c>
      <c r="AH1669" s="169">
        <v>1</v>
      </c>
      <c r="AI1669" s="169">
        <v>0.847198641765705</v>
      </c>
      <c r="AJ1669" s="356">
        <v>0.92</v>
      </c>
      <c r="AK1669" s="169" t="s">
        <v>40</v>
      </c>
      <c r="AL1669" s="169">
        <v>1</v>
      </c>
      <c r="AM1669" s="169" t="s">
        <v>40</v>
      </c>
      <c r="AN1669" s="169">
        <v>1</v>
      </c>
      <c r="AO1669" s="168">
        <v>0.99</v>
      </c>
      <c r="AP1669" s="358">
        <v>1</v>
      </c>
      <c r="AQ1669" s="358">
        <v>1</v>
      </c>
      <c r="AR1669" s="358">
        <v>1</v>
      </c>
      <c r="AS1669" s="359">
        <v>1</v>
      </c>
      <c r="AT1669" s="364">
        <v>0.110069253262963</v>
      </c>
      <c r="AU1669" s="361" t="s">
        <v>40</v>
      </c>
      <c r="AV1669" s="362" t="s">
        <v>40</v>
      </c>
      <c r="AW1669" s="362" t="s">
        <v>40</v>
      </c>
      <c r="AX1669" s="362" t="s">
        <v>40</v>
      </c>
      <c r="AY1669" s="142"/>
      <c r="AZ1669" s="140"/>
    </row>
    <row r="1670" spans="1:52">
      <c r="A1670" s="138"/>
      <c r="B1670" s="142"/>
      <c r="C1670" s="172" t="s">
        <v>2706</v>
      </c>
      <c r="D1670" s="166" t="s">
        <v>235</v>
      </c>
      <c r="E1670" s="166" t="s">
        <v>2707</v>
      </c>
      <c r="F1670" s="167" t="s">
        <v>3185</v>
      </c>
      <c r="G1670" s="178" t="s">
        <v>3186</v>
      </c>
      <c r="H1670" s="178" t="s">
        <v>3186</v>
      </c>
      <c r="I1670" s="178" t="s">
        <v>3186</v>
      </c>
      <c r="J1670" s="178" t="s">
        <v>3186</v>
      </c>
      <c r="K1670" s="168">
        <v>0.9</v>
      </c>
      <c r="L1670" s="169" t="s">
        <v>40</v>
      </c>
      <c r="M1670" s="169" t="s">
        <v>40</v>
      </c>
      <c r="N1670" s="170" t="s">
        <v>40</v>
      </c>
      <c r="O1670" s="170" t="s">
        <v>40</v>
      </c>
      <c r="P1670" s="356">
        <v>0.9</v>
      </c>
      <c r="Q1670" s="357" t="s">
        <v>40</v>
      </c>
      <c r="R1670" s="169" t="s">
        <v>40</v>
      </c>
      <c r="S1670" s="169" t="s">
        <v>40</v>
      </c>
      <c r="T1670" s="169">
        <v>0</v>
      </c>
      <c r="U1670" s="356">
        <v>0.9</v>
      </c>
      <c r="V1670" s="169" t="s">
        <v>40</v>
      </c>
      <c r="W1670" s="169" t="s">
        <v>40</v>
      </c>
      <c r="X1670" s="169" t="s">
        <v>40</v>
      </c>
      <c r="Y1670" s="169">
        <v>0.8</v>
      </c>
      <c r="Z1670" s="356">
        <v>0.92</v>
      </c>
      <c r="AA1670" s="356" t="s">
        <v>40</v>
      </c>
      <c r="AB1670" s="356" t="s">
        <v>40</v>
      </c>
      <c r="AC1670" s="356" t="s">
        <v>40</v>
      </c>
      <c r="AD1670" s="356" t="s">
        <v>40</v>
      </c>
      <c r="AE1670" s="356">
        <v>0.92</v>
      </c>
      <c r="AF1670" s="169">
        <v>1</v>
      </c>
      <c r="AG1670" s="169">
        <v>1</v>
      </c>
      <c r="AH1670" s="169">
        <v>1</v>
      </c>
      <c r="AI1670" s="169">
        <v>0.810446330777656</v>
      </c>
      <c r="AJ1670" s="356">
        <v>0.92</v>
      </c>
      <c r="AK1670" s="169" t="s">
        <v>40</v>
      </c>
      <c r="AL1670" s="169" t="s">
        <v>40</v>
      </c>
      <c r="AM1670" s="169" t="s">
        <v>40</v>
      </c>
      <c r="AN1670" s="169">
        <v>0.888888888888889</v>
      </c>
      <c r="AO1670" s="168">
        <v>0.99</v>
      </c>
      <c r="AP1670" s="358">
        <v>1</v>
      </c>
      <c r="AQ1670" s="358">
        <v>1</v>
      </c>
      <c r="AR1670" s="358" t="s">
        <v>40</v>
      </c>
      <c r="AS1670" s="359">
        <v>1</v>
      </c>
      <c r="AT1670" s="364">
        <v>0.110069253262963</v>
      </c>
      <c r="AU1670" s="361" t="s">
        <v>40</v>
      </c>
      <c r="AV1670" s="362" t="s">
        <v>40</v>
      </c>
      <c r="AW1670" s="362" t="s">
        <v>40</v>
      </c>
      <c r="AX1670" s="362" t="s">
        <v>40</v>
      </c>
      <c r="AY1670" s="142"/>
      <c r="AZ1670" s="140"/>
    </row>
    <row r="1671" spans="1:52">
      <c r="A1671" s="138"/>
      <c r="B1671" s="142"/>
      <c r="C1671" s="172" t="s">
        <v>2706</v>
      </c>
      <c r="D1671" s="166" t="s">
        <v>26</v>
      </c>
      <c r="E1671" s="166" t="s">
        <v>2707</v>
      </c>
      <c r="F1671" s="167" t="s">
        <v>3187</v>
      </c>
      <c r="G1671" s="178" t="s">
        <v>3188</v>
      </c>
      <c r="H1671" s="178" t="s">
        <v>3188</v>
      </c>
      <c r="I1671" s="178" t="s">
        <v>3188</v>
      </c>
      <c r="J1671" s="178" t="s">
        <v>3188</v>
      </c>
      <c r="K1671" s="168">
        <v>0.9</v>
      </c>
      <c r="L1671" s="169">
        <v>1</v>
      </c>
      <c r="M1671" s="169">
        <v>1</v>
      </c>
      <c r="N1671" s="170">
        <v>0.875</v>
      </c>
      <c r="O1671" s="170">
        <v>0.965065502183406</v>
      </c>
      <c r="P1671" s="356">
        <v>0.9</v>
      </c>
      <c r="Q1671" s="357">
        <v>1</v>
      </c>
      <c r="R1671" s="169" t="s">
        <v>40</v>
      </c>
      <c r="S1671" s="169" t="s">
        <v>40</v>
      </c>
      <c r="T1671" s="169">
        <v>0.5</v>
      </c>
      <c r="U1671" s="356">
        <v>0.9</v>
      </c>
      <c r="V1671" s="169">
        <v>0</v>
      </c>
      <c r="W1671" s="169" t="s">
        <v>40</v>
      </c>
      <c r="X1671" s="169" t="s">
        <v>40</v>
      </c>
      <c r="Y1671" s="169">
        <v>0</v>
      </c>
      <c r="Z1671" s="356">
        <v>0.92</v>
      </c>
      <c r="AA1671" s="356" t="s">
        <v>40</v>
      </c>
      <c r="AB1671" s="356" t="s">
        <v>40</v>
      </c>
      <c r="AC1671" s="356" t="s">
        <v>40</v>
      </c>
      <c r="AD1671" s="356" t="s">
        <v>40</v>
      </c>
      <c r="AE1671" s="356">
        <v>0.92</v>
      </c>
      <c r="AF1671" s="169">
        <v>1</v>
      </c>
      <c r="AG1671" s="169">
        <v>1</v>
      </c>
      <c r="AH1671" s="169" t="s">
        <v>40</v>
      </c>
      <c r="AI1671" s="169">
        <v>0.621052631578947</v>
      </c>
      <c r="AJ1671" s="356">
        <v>0.92</v>
      </c>
      <c r="AK1671" s="169">
        <v>0.617915904936015</v>
      </c>
      <c r="AL1671" s="169">
        <v>0.449339207048458</v>
      </c>
      <c r="AM1671" s="169">
        <v>0.452439024390244</v>
      </c>
      <c r="AN1671" s="169">
        <v>0.334290637564618</v>
      </c>
      <c r="AO1671" s="168">
        <v>0.99</v>
      </c>
      <c r="AP1671" s="358" t="s">
        <v>40</v>
      </c>
      <c r="AQ1671" s="358" t="s">
        <v>40</v>
      </c>
      <c r="AR1671" s="358" t="s">
        <v>40</v>
      </c>
      <c r="AS1671" s="359">
        <v>1</v>
      </c>
      <c r="AT1671" s="364">
        <v>0.110069253262963</v>
      </c>
      <c r="AU1671" s="361">
        <v>0.214285714285714</v>
      </c>
      <c r="AV1671" s="362">
        <v>0</v>
      </c>
      <c r="AW1671" s="362">
        <v>0</v>
      </c>
      <c r="AX1671" s="362">
        <v>0.0527306967984934</v>
      </c>
      <c r="AY1671" s="142"/>
      <c r="AZ1671" s="140"/>
    </row>
    <row r="1672" spans="1:52">
      <c r="A1672" s="138"/>
      <c r="B1672" s="142"/>
      <c r="C1672" s="172" t="s">
        <v>2706</v>
      </c>
      <c r="D1672" s="166" t="s">
        <v>26</v>
      </c>
      <c r="E1672" s="166" t="s">
        <v>2707</v>
      </c>
      <c r="F1672" s="167" t="s">
        <v>3189</v>
      </c>
      <c r="G1672" s="178" t="s">
        <v>3190</v>
      </c>
      <c r="H1672" s="178" t="s">
        <v>3190</v>
      </c>
      <c r="I1672" s="178" t="s">
        <v>3190</v>
      </c>
      <c r="J1672" s="178" t="s">
        <v>3190</v>
      </c>
      <c r="K1672" s="168">
        <v>0.9</v>
      </c>
      <c r="L1672" s="169">
        <v>1</v>
      </c>
      <c r="M1672" s="169">
        <v>1</v>
      </c>
      <c r="N1672" s="170">
        <v>0.875</v>
      </c>
      <c r="O1672" s="170">
        <v>0.984444444444444</v>
      </c>
      <c r="P1672" s="356">
        <v>0.9</v>
      </c>
      <c r="Q1672" s="357">
        <v>0.98669991687448</v>
      </c>
      <c r="R1672" s="169">
        <v>0.987361769352291</v>
      </c>
      <c r="S1672" s="169">
        <v>0.99183147033534</v>
      </c>
      <c r="T1672" s="169">
        <v>0.958124721319829</v>
      </c>
      <c r="U1672" s="356">
        <v>0.9</v>
      </c>
      <c r="V1672" s="169">
        <v>0.605985037406484</v>
      </c>
      <c r="W1672" s="169">
        <v>0.845181674565561</v>
      </c>
      <c r="X1672" s="169">
        <v>0.715821152192605</v>
      </c>
      <c r="Y1672" s="169">
        <v>0.601324925154468</v>
      </c>
      <c r="Z1672" s="356">
        <v>0.92</v>
      </c>
      <c r="AA1672" s="356" t="s">
        <v>40</v>
      </c>
      <c r="AB1672" s="356" t="s">
        <v>40</v>
      </c>
      <c r="AC1672" s="356" t="s">
        <v>40</v>
      </c>
      <c r="AD1672" s="356">
        <v>1</v>
      </c>
      <c r="AE1672" s="356">
        <v>0.92</v>
      </c>
      <c r="AF1672" s="169">
        <v>1</v>
      </c>
      <c r="AG1672" s="169">
        <v>1</v>
      </c>
      <c r="AH1672" s="169">
        <v>1</v>
      </c>
      <c r="AI1672" s="169">
        <v>0.998019801980198</v>
      </c>
      <c r="AJ1672" s="356">
        <v>0.92</v>
      </c>
      <c r="AK1672" s="169">
        <v>0.879052369077307</v>
      </c>
      <c r="AL1672" s="169">
        <v>0.900473933649289</v>
      </c>
      <c r="AM1672" s="169">
        <v>0.94067067927773</v>
      </c>
      <c r="AN1672" s="169">
        <v>0.922072462291072</v>
      </c>
      <c r="AO1672" s="168">
        <v>0.99</v>
      </c>
      <c r="AP1672" s="358">
        <v>1</v>
      </c>
      <c r="AQ1672" s="358">
        <v>1</v>
      </c>
      <c r="AR1672" s="358">
        <v>1</v>
      </c>
      <c r="AS1672" s="359">
        <v>1</v>
      </c>
      <c r="AT1672" s="364">
        <v>0.110069253262963</v>
      </c>
      <c r="AU1672" s="361">
        <v>0.214285714285714</v>
      </c>
      <c r="AV1672" s="362">
        <v>0.15</v>
      </c>
      <c r="AW1672" s="362">
        <v>0.166666666666667</v>
      </c>
      <c r="AX1672" s="362">
        <v>0.0509554140127389</v>
      </c>
      <c r="AY1672" s="142"/>
      <c r="AZ1672" s="140"/>
    </row>
    <row r="1673" spans="1:52">
      <c r="A1673" s="138"/>
      <c r="B1673" s="142"/>
      <c r="C1673" s="172" t="s">
        <v>2706</v>
      </c>
      <c r="D1673" s="166" t="s">
        <v>1663</v>
      </c>
      <c r="E1673" s="166" t="s">
        <v>2707</v>
      </c>
      <c r="F1673" s="167" t="s">
        <v>3191</v>
      </c>
      <c r="G1673" s="178" t="s">
        <v>3191</v>
      </c>
      <c r="H1673" s="178" t="s">
        <v>3191</v>
      </c>
      <c r="I1673" s="178" t="s">
        <v>3191</v>
      </c>
      <c r="J1673" s="178" t="s">
        <v>3191</v>
      </c>
      <c r="K1673" s="168">
        <v>0.9</v>
      </c>
      <c r="L1673" s="169" t="s">
        <v>40</v>
      </c>
      <c r="M1673" s="169" t="s">
        <v>40</v>
      </c>
      <c r="N1673" s="170" t="s">
        <v>40</v>
      </c>
      <c r="O1673" s="170" t="s">
        <v>40</v>
      </c>
      <c r="P1673" s="356">
        <v>0.9</v>
      </c>
      <c r="Q1673" s="357" t="s">
        <v>40</v>
      </c>
      <c r="R1673" s="169" t="s">
        <v>40</v>
      </c>
      <c r="S1673" s="169" t="s">
        <v>40</v>
      </c>
      <c r="T1673" s="169" t="s">
        <v>40</v>
      </c>
      <c r="U1673" s="356">
        <v>0.9</v>
      </c>
      <c r="V1673" s="169" t="s">
        <v>40</v>
      </c>
      <c r="W1673" s="169" t="s">
        <v>40</v>
      </c>
      <c r="X1673" s="169" t="s">
        <v>40</v>
      </c>
      <c r="Y1673" s="169" t="s">
        <v>40</v>
      </c>
      <c r="Z1673" s="356">
        <v>0.92</v>
      </c>
      <c r="AA1673" s="356" t="s">
        <v>40</v>
      </c>
      <c r="AB1673" s="356" t="s">
        <v>40</v>
      </c>
      <c r="AC1673" s="356" t="s">
        <v>40</v>
      </c>
      <c r="AD1673" s="356" t="s">
        <v>40</v>
      </c>
      <c r="AE1673" s="356">
        <v>0.92</v>
      </c>
      <c r="AF1673" s="169" t="s">
        <v>40</v>
      </c>
      <c r="AG1673" s="169" t="s">
        <v>40</v>
      </c>
      <c r="AH1673" s="169" t="s">
        <v>40</v>
      </c>
      <c r="AI1673" s="169" t="s">
        <v>40</v>
      </c>
      <c r="AJ1673" s="356">
        <v>0.92</v>
      </c>
      <c r="AK1673" s="169" t="s">
        <v>40</v>
      </c>
      <c r="AL1673" s="169" t="s">
        <v>40</v>
      </c>
      <c r="AM1673" s="169" t="s">
        <v>40</v>
      </c>
      <c r="AN1673" s="169" t="s">
        <v>40</v>
      </c>
      <c r="AO1673" s="168">
        <v>0.99</v>
      </c>
      <c r="AP1673" s="358" t="s">
        <v>40</v>
      </c>
      <c r="AQ1673" s="358" t="s">
        <v>40</v>
      </c>
      <c r="AR1673" s="358" t="s">
        <v>40</v>
      </c>
      <c r="AS1673" s="359" t="s">
        <v>40</v>
      </c>
      <c r="AT1673" s="364">
        <v>0.110069253262963</v>
      </c>
      <c r="AU1673" s="361" t="s">
        <v>40</v>
      </c>
      <c r="AV1673" s="362" t="s">
        <v>40</v>
      </c>
      <c r="AW1673" s="362" t="s">
        <v>40</v>
      </c>
      <c r="AX1673" s="362" t="s">
        <v>40</v>
      </c>
      <c r="AY1673" s="142"/>
      <c r="AZ1673" s="140"/>
    </row>
    <row r="1674" spans="1:52">
      <c r="A1674" s="138"/>
      <c r="B1674" s="142"/>
      <c r="C1674" s="172" t="s">
        <v>2706</v>
      </c>
      <c r="D1674" s="166" t="s">
        <v>1663</v>
      </c>
      <c r="E1674" s="166" t="s">
        <v>2707</v>
      </c>
      <c r="F1674" s="167" t="s">
        <v>3192</v>
      </c>
      <c r="G1674" s="178" t="s">
        <v>3192</v>
      </c>
      <c r="H1674" s="178" t="s">
        <v>3192</v>
      </c>
      <c r="I1674" s="178" t="s">
        <v>3192</v>
      </c>
      <c r="J1674" s="178" t="s">
        <v>3192</v>
      </c>
      <c r="K1674" s="168">
        <v>0.9</v>
      </c>
      <c r="L1674" s="169" t="s">
        <v>40</v>
      </c>
      <c r="M1674" s="169" t="s">
        <v>40</v>
      </c>
      <c r="N1674" s="170" t="s">
        <v>40</v>
      </c>
      <c r="O1674" s="170" t="s">
        <v>40</v>
      </c>
      <c r="P1674" s="356">
        <v>0.9</v>
      </c>
      <c r="Q1674" s="357" t="s">
        <v>40</v>
      </c>
      <c r="R1674" s="169" t="s">
        <v>40</v>
      </c>
      <c r="S1674" s="169" t="s">
        <v>40</v>
      </c>
      <c r="T1674" s="169" t="s">
        <v>40</v>
      </c>
      <c r="U1674" s="356">
        <v>0.9</v>
      </c>
      <c r="V1674" s="169" t="s">
        <v>40</v>
      </c>
      <c r="W1674" s="169" t="s">
        <v>40</v>
      </c>
      <c r="X1674" s="169" t="s">
        <v>40</v>
      </c>
      <c r="Y1674" s="169" t="s">
        <v>40</v>
      </c>
      <c r="Z1674" s="356">
        <v>0.92</v>
      </c>
      <c r="AA1674" s="356" t="s">
        <v>40</v>
      </c>
      <c r="AB1674" s="356" t="s">
        <v>40</v>
      </c>
      <c r="AC1674" s="356" t="s">
        <v>40</v>
      </c>
      <c r="AD1674" s="356" t="s">
        <v>40</v>
      </c>
      <c r="AE1674" s="356">
        <v>0.92</v>
      </c>
      <c r="AF1674" s="169" t="s">
        <v>40</v>
      </c>
      <c r="AG1674" s="169" t="s">
        <v>40</v>
      </c>
      <c r="AH1674" s="169" t="s">
        <v>40</v>
      </c>
      <c r="AI1674" s="169" t="s">
        <v>40</v>
      </c>
      <c r="AJ1674" s="356">
        <v>0.92</v>
      </c>
      <c r="AK1674" s="169" t="s">
        <v>40</v>
      </c>
      <c r="AL1674" s="169" t="s">
        <v>40</v>
      </c>
      <c r="AM1674" s="169" t="s">
        <v>40</v>
      </c>
      <c r="AN1674" s="169" t="s">
        <v>40</v>
      </c>
      <c r="AO1674" s="168">
        <v>0.99</v>
      </c>
      <c r="AP1674" s="358" t="s">
        <v>40</v>
      </c>
      <c r="AQ1674" s="358" t="s">
        <v>40</v>
      </c>
      <c r="AR1674" s="358" t="s">
        <v>40</v>
      </c>
      <c r="AS1674" s="359" t="s">
        <v>40</v>
      </c>
      <c r="AT1674" s="364">
        <v>0.110069253262963</v>
      </c>
      <c r="AU1674" s="361" t="s">
        <v>40</v>
      </c>
      <c r="AV1674" s="362" t="s">
        <v>40</v>
      </c>
      <c r="AW1674" s="362" t="s">
        <v>40</v>
      </c>
      <c r="AX1674" s="362" t="s">
        <v>40</v>
      </c>
      <c r="AY1674" s="142"/>
      <c r="AZ1674" s="140"/>
    </row>
    <row r="1675" spans="1:52">
      <c r="A1675" s="138"/>
      <c r="B1675" s="142"/>
      <c r="C1675" s="172" t="s">
        <v>2706</v>
      </c>
      <c r="D1675" s="166" t="s">
        <v>235</v>
      </c>
      <c r="E1675" s="166" t="s">
        <v>2707</v>
      </c>
      <c r="F1675" s="167" t="s">
        <v>3193</v>
      </c>
      <c r="G1675" s="178" t="s">
        <v>3194</v>
      </c>
      <c r="H1675" s="178" t="s">
        <v>3194</v>
      </c>
      <c r="I1675" s="178" t="s">
        <v>3194</v>
      </c>
      <c r="J1675" s="178" t="s">
        <v>3194</v>
      </c>
      <c r="K1675" s="168">
        <v>0.9</v>
      </c>
      <c r="L1675" s="169" t="s">
        <v>40</v>
      </c>
      <c r="M1675" s="169" t="s">
        <v>40</v>
      </c>
      <c r="N1675" s="170" t="s">
        <v>40</v>
      </c>
      <c r="O1675" s="170" t="s">
        <v>40</v>
      </c>
      <c r="P1675" s="356">
        <v>0.9</v>
      </c>
      <c r="Q1675" s="357" t="s">
        <v>40</v>
      </c>
      <c r="R1675" s="169" t="s">
        <v>40</v>
      </c>
      <c r="S1675" s="169" t="s">
        <v>40</v>
      </c>
      <c r="T1675" s="169">
        <v>0</v>
      </c>
      <c r="U1675" s="356">
        <v>0.9</v>
      </c>
      <c r="V1675" s="169" t="s">
        <v>40</v>
      </c>
      <c r="W1675" s="169" t="s">
        <v>40</v>
      </c>
      <c r="X1675" s="169" t="s">
        <v>40</v>
      </c>
      <c r="Y1675" s="169">
        <v>0.466666666666667</v>
      </c>
      <c r="Z1675" s="356">
        <v>0.92</v>
      </c>
      <c r="AA1675" s="356" t="s">
        <v>40</v>
      </c>
      <c r="AB1675" s="356" t="s">
        <v>40</v>
      </c>
      <c r="AC1675" s="356" t="s">
        <v>40</v>
      </c>
      <c r="AD1675" s="356" t="s">
        <v>40</v>
      </c>
      <c r="AE1675" s="356">
        <v>0.92</v>
      </c>
      <c r="AF1675" s="169">
        <v>0.818428184281843</v>
      </c>
      <c r="AG1675" s="169">
        <v>0.839964633068081</v>
      </c>
      <c r="AH1675" s="169">
        <v>1</v>
      </c>
      <c r="AI1675" s="169">
        <v>0.967436300444956</v>
      </c>
      <c r="AJ1675" s="356">
        <v>0.92</v>
      </c>
      <c r="AK1675" s="169" t="s">
        <v>40</v>
      </c>
      <c r="AL1675" s="169" t="s">
        <v>40</v>
      </c>
      <c r="AM1675" s="169" t="s">
        <v>40</v>
      </c>
      <c r="AN1675" s="169">
        <v>0.71875</v>
      </c>
      <c r="AO1675" s="168">
        <v>0.99</v>
      </c>
      <c r="AP1675" s="358">
        <v>1</v>
      </c>
      <c r="AQ1675" s="358">
        <v>1</v>
      </c>
      <c r="AR1675" s="358">
        <v>1</v>
      </c>
      <c r="AS1675" s="359">
        <v>1</v>
      </c>
      <c r="AT1675" s="364">
        <v>0.110069253262963</v>
      </c>
      <c r="AU1675" s="361" t="s">
        <v>40</v>
      </c>
      <c r="AV1675" s="362" t="s">
        <v>40</v>
      </c>
      <c r="AW1675" s="362" t="s">
        <v>40</v>
      </c>
      <c r="AX1675" s="362" t="s">
        <v>40</v>
      </c>
      <c r="AY1675" s="142"/>
      <c r="AZ1675" s="140"/>
    </row>
    <row r="1676" spans="1:52">
      <c r="A1676" s="138"/>
      <c r="B1676" s="142"/>
      <c r="C1676" s="172" t="s">
        <v>2706</v>
      </c>
      <c r="D1676" s="166" t="s">
        <v>235</v>
      </c>
      <c r="E1676" s="166" t="s">
        <v>2707</v>
      </c>
      <c r="F1676" s="167" t="s">
        <v>3195</v>
      </c>
      <c r="G1676" s="178" t="s">
        <v>3196</v>
      </c>
      <c r="H1676" s="178" t="s">
        <v>3196</v>
      </c>
      <c r="I1676" s="178" t="s">
        <v>3196</v>
      </c>
      <c r="J1676" s="178" t="s">
        <v>3196</v>
      </c>
      <c r="K1676" s="168">
        <v>0.9</v>
      </c>
      <c r="L1676" s="169" t="s">
        <v>40</v>
      </c>
      <c r="M1676" s="169" t="s">
        <v>40</v>
      </c>
      <c r="N1676" s="170" t="s">
        <v>40</v>
      </c>
      <c r="O1676" s="170" t="s">
        <v>40</v>
      </c>
      <c r="P1676" s="356">
        <v>0.9</v>
      </c>
      <c r="Q1676" s="357" t="s">
        <v>40</v>
      </c>
      <c r="R1676" s="169" t="s">
        <v>40</v>
      </c>
      <c r="S1676" s="169" t="s">
        <v>40</v>
      </c>
      <c r="T1676" s="169">
        <v>0</v>
      </c>
      <c r="U1676" s="356">
        <v>0.9</v>
      </c>
      <c r="V1676" s="169" t="s">
        <v>40</v>
      </c>
      <c r="W1676" s="169" t="s">
        <v>40</v>
      </c>
      <c r="X1676" s="169" t="s">
        <v>40</v>
      </c>
      <c r="Y1676" s="169">
        <v>0</v>
      </c>
      <c r="Z1676" s="356">
        <v>0.92</v>
      </c>
      <c r="AA1676" s="356" t="s">
        <v>40</v>
      </c>
      <c r="AB1676" s="356" t="s">
        <v>40</v>
      </c>
      <c r="AC1676" s="356" t="s">
        <v>40</v>
      </c>
      <c r="AD1676" s="356" t="s">
        <v>40</v>
      </c>
      <c r="AE1676" s="356">
        <v>0.92</v>
      </c>
      <c r="AF1676" s="169">
        <v>0.73841961852861</v>
      </c>
      <c r="AG1676" s="169">
        <v>0.99405646359584</v>
      </c>
      <c r="AH1676" s="169">
        <v>1</v>
      </c>
      <c r="AI1676" s="169">
        <v>0.8762096037977</v>
      </c>
      <c r="AJ1676" s="356">
        <v>0.92</v>
      </c>
      <c r="AK1676" s="169" t="s">
        <v>40</v>
      </c>
      <c r="AL1676" s="169" t="s">
        <v>40</v>
      </c>
      <c r="AM1676" s="169" t="s">
        <v>40</v>
      </c>
      <c r="AN1676" s="169">
        <v>0</v>
      </c>
      <c r="AO1676" s="168">
        <v>0.99</v>
      </c>
      <c r="AP1676" s="358">
        <v>1</v>
      </c>
      <c r="AQ1676" s="358">
        <v>1</v>
      </c>
      <c r="AR1676" s="358" t="s">
        <v>40</v>
      </c>
      <c r="AS1676" s="359">
        <v>1</v>
      </c>
      <c r="AT1676" s="364">
        <v>0.110069253262963</v>
      </c>
      <c r="AU1676" s="361" t="s">
        <v>40</v>
      </c>
      <c r="AV1676" s="362" t="s">
        <v>40</v>
      </c>
      <c r="AW1676" s="362" t="s">
        <v>40</v>
      </c>
      <c r="AX1676" s="362" t="s">
        <v>40</v>
      </c>
      <c r="AY1676" s="142"/>
      <c r="AZ1676" s="140"/>
    </row>
    <row r="1677" spans="1:52">
      <c r="A1677" s="138"/>
      <c r="B1677" s="142"/>
      <c r="C1677" s="172" t="s">
        <v>2706</v>
      </c>
      <c r="D1677" s="166" t="s">
        <v>26</v>
      </c>
      <c r="E1677" s="166" t="s">
        <v>2707</v>
      </c>
      <c r="F1677" s="167" t="s">
        <v>3197</v>
      </c>
      <c r="G1677" s="178" t="s">
        <v>3198</v>
      </c>
      <c r="H1677" s="178" t="s">
        <v>3198</v>
      </c>
      <c r="I1677" s="178" t="s">
        <v>3198</v>
      </c>
      <c r="J1677" s="178" t="s">
        <v>3198</v>
      </c>
      <c r="K1677" s="168">
        <v>0.9</v>
      </c>
      <c r="L1677" s="169" t="s">
        <v>40</v>
      </c>
      <c r="M1677" s="169" t="s">
        <v>40</v>
      </c>
      <c r="N1677" s="170" t="s">
        <v>40</v>
      </c>
      <c r="O1677" s="170" t="s">
        <v>40</v>
      </c>
      <c r="P1677" s="356">
        <v>0.9</v>
      </c>
      <c r="Q1677" s="357">
        <v>0</v>
      </c>
      <c r="R1677" s="169">
        <v>0</v>
      </c>
      <c r="S1677" s="169">
        <v>0</v>
      </c>
      <c r="T1677" s="169">
        <v>0</v>
      </c>
      <c r="U1677" s="356">
        <v>0.9</v>
      </c>
      <c r="V1677" s="169">
        <v>0.796875</v>
      </c>
      <c r="W1677" s="169">
        <v>0.796610169491525</v>
      </c>
      <c r="X1677" s="169">
        <v>0.75</v>
      </c>
      <c r="Y1677" s="169">
        <v>0.824940047961631</v>
      </c>
      <c r="Z1677" s="356">
        <v>0.92</v>
      </c>
      <c r="AA1677" s="356" t="s">
        <v>40</v>
      </c>
      <c r="AB1677" s="356" t="s">
        <v>40</v>
      </c>
      <c r="AC1677" s="356" t="s">
        <v>40</v>
      </c>
      <c r="AD1677" s="356">
        <v>0.882352941176471</v>
      </c>
      <c r="AE1677" s="356">
        <v>0.92</v>
      </c>
      <c r="AF1677" s="169">
        <v>0.998247742283327</v>
      </c>
      <c r="AG1677" s="169">
        <v>0.984422492401216</v>
      </c>
      <c r="AH1677" s="169">
        <v>0.994552529182879</v>
      </c>
      <c r="AI1677" s="169">
        <v>0.988018179314144</v>
      </c>
      <c r="AJ1677" s="356">
        <v>0.92</v>
      </c>
      <c r="AK1677" s="169">
        <v>0.9</v>
      </c>
      <c r="AL1677" s="169">
        <v>0.974576271186441</v>
      </c>
      <c r="AM1677" s="169">
        <v>0.896551724137931</v>
      </c>
      <c r="AN1677" s="169">
        <v>0.917525773195876</v>
      </c>
      <c r="AO1677" s="168">
        <v>0.99</v>
      </c>
      <c r="AP1677" s="358">
        <v>1</v>
      </c>
      <c r="AQ1677" s="358">
        <v>1</v>
      </c>
      <c r="AR1677" s="358">
        <v>1</v>
      </c>
      <c r="AS1677" s="359">
        <v>1</v>
      </c>
      <c r="AT1677" s="364">
        <v>0.110069253262963</v>
      </c>
      <c r="AU1677" s="361" t="s">
        <v>40</v>
      </c>
      <c r="AV1677" s="362" t="s">
        <v>40</v>
      </c>
      <c r="AW1677" s="362" t="s">
        <v>40</v>
      </c>
      <c r="AX1677" s="362" t="s">
        <v>40</v>
      </c>
      <c r="AY1677" s="142"/>
      <c r="AZ1677" s="140"/>
    </row>
    <row r="1678" spans="1:52">
      <c r="A1678" s="138"/>
      <c r="B1678" s="142"/>
      <c r="C1678" s="172" t="s">
        <v>2706</v>
      </c>
      <c r="D1678" s="166" t="s">
        <v>26</v>
      </c>
      <c r="E1678" s="166" t="s">
        <v>2707</v>
      </c>
      <c r="F1678" s="167" t="s">
        <v>3199</v>
      </c>
      <c r="G1678" s="178" t="s">
        <v>3199</v>
      </c>
      <c r="H1678" s="178" t="s">
        <v>3199</v>
      </c>
      <c r="I1678" s="178" t="s">
        <v>3199</v>
      </c>
      <c r="J1678" s="178" t="s">
        <v>3199</v>
      </c>
      <c r="K1678" s="168">
        <v>0.9</v>
      </c>
      <c r="L1678" s="169">
        <v>1</v>
      </c>
      <c r="M1678" s="169">
        <v>1</v>
      </c>
      <c r="N1678" s="170">
        <v>1</v>
      </c>
      <c r="O1678" s="170">
        <v>0.989247311827957</v>
      </c>
      <c r="P1678" s="356">
        <v>0.9</v>
      </c>
      <c r="Q1678" s="357">
        <v>0.984496124031008</v>
      </c>
      <c r="R1678" s="169">
        <v>0.991678224687933</v>
      </c>
      <c r="S1678" s="169">
        <v>0.96059889676911</v>
      </c>
      <c r="T1678" s="169">
        <v>0.857851876837084</v>
      </c>
      <c r="U1678" s="356">
        <v>0.9</v>
      </c>
      <c r="V1678" s="169">
        <v>0.684496124031008</v>
      </c>
      <c r="W1678" s="169">
        <v>0.748959778085992</v>
      </c>
      <c r="X1678" s="169">
        <v>0.617021276595745</v>
      </c>
      <c r="Y1678" s="169">
        <v>0.647448561653737</v>
      </c>
      <c r="Z1678" s="356">
        <v>0.92</v>
      </c>
      <c r="AA1678" s="356" t="s">
        <v>40</v>
      </c>
      <c r="AB1678" s="356" t="s">
        <v>40</v>
      </c>
      <c r="AC1678" s="356" t="s">
        <v>40</v>
      </c>
      <c r="AD1678" s="356" t="s">
        <v>40</v>
      </c>
      <c r="AE1678" s="356">
        <v>0.92</v>
      </c>
      <c r="AF1678" s="169">
        <v>1</v>
      </c>
      <c r="AG1678" s="169">
        <v>1</v>
      </c>
      <c r="AH1678" s="169">
        <v>1</v>
      </c>
      <c r="AI1678" s="169">
        <v>0.922800718132855</v>
      </c>
      <c r="AJ1678" s="356">
        <v>0.92</v>
      </c>
      <c r="AK1678" s="169">
        <v>0.870542635658915</v>
      </c>
      <c r="AL1678" s="169">
        <v>0.865464632454924</v>
      </c>
      <c r="AM1678" s="169">
        <v>0.804570527974783</v>
      </c>
      <c r="AN1678" s="169">
        <v>0.896810099744615</v>
      </c>
      <c r="AO1678" s="168">
        <v>0.99</v>
      </c>
      <c r="AP1678" s="358">
        <v>1</v>
      </c>
      <c r="AQ1678" s="358">
        <v>1</v>
      </c>
      <c r="AR1678" s="358">
        <v>1</v>
      </c>
      <c r="AS1678" s="359">
        <v>1</v>
      </c>
      <c r="AT1678" s="364">
        <v>0.110069253262963</v>
      </c>
      <c r="AU1678" s="361">
        <v>0.125</v>
      </c>
      <c r="AV1678" s="362">
        <v>0</v>
      </c>
      <c r="AW1678" s="362">
        <v>0</v>
      </c>
      <c r="AX1678" s="362">
        <v>0.0502283105022831</v>
      </c>
      <c r="AY1678" s="142"/>
      <c r="AZ1678" s="140"/>
    </row>
    <row r="1679" spans="1:52">
      <c r="A1679" s="138"/>
      <c r="B1679" s="142"/>
      <c r="C1679" s="172" t="s">
        <v>2706</v>
      </c>
      <c r="D1679" s="166" t="s">
        <v>26</v>
      </c>
      <c r="E1679" s="166" t="s">
        <v>2707</v>
      </c>
      <c r="F1679" s="167" t="s">
        <v>3200</v>
      </c>
      <c r="G1679" s="178" t="s">
        <v>3200</v>
      </c>
      <c r="H1679" s="178" t="s">
        <v>3200</v>
      </c>
      <c r="I1679" s="178" t="s">
        <v>3200</v>
      </c>
      <c r="J1679" s="178" t="s">
        <v>3200</v>
      </c>
      <c r="K1679" s="168">
        <v>0.9</v>
      </c>
      <c r="L1679" s="169">
        <v>0</v>
      </c>
      <c r="M1679" s="169">
        <v>0</v>
      </c>
      <c r="N1679" s="170">
        <v>0.25</v>
      </c>
      <c r="O1679" s="170">
        <v>0.326241134751773</v>
      </c>
      <c r="P1679" s="356">
        <v>0.9</v>
      </c>
      <c r="Q1679" s="357" t="s">
        <v>40</v>
      </c>
      <c r="R1679" s="169" t="s">
        <v>40</v>
      </c>
      <c r="S1679" s="169" t="s">
        <v>40</v>
      </c>
      <c r="T1679" s="169" t="s">
        <v>40</v>
      </c>
      <c r="U1679" s="356">
        <v>0.9</v>
      </c>
      <c r="V1679" s="169" t="s">
        <v>40</v>
      </c>
      <c r="W1679" s="169" t="s">
        <v>40</v>
      </c>
      <c r="X1679" s="169" t="s">
        <v>40</v>
      </c>
      <c r="Y1679" s="169" t="s">
        <v>40</v>
      </c>
      <c r="Z1679" s="356">
        <v>0.92</v>
      </c>
      <c r="AA1679" s="356" t="s">
        <v>40</v>
      </c>
      <c r="AB1679" s="356" t="s">
        <v>40</v>
      </c>
      <c r="AC1679" s="356" t="s">
        <v>40</v>
      </c>
      <c r="AD1679" s="356" t="s">
        <v>40</v>
      </c>
      <c r="AE1679" s="356">
        <v>0.92</v>
      </c>
      <c r="AF1679" s="169">
        <v>0</v>
      </c>
      <c r="AG1679" s="169" t="s">
        <v>40</v>
      </c>
      <c r="AH1679" s="169" t="s">
        <v>40</v>
      </c>
      <c r="AI1679" s="169">
        <v>0.416666666666667</v>
      </c>
      <c r="AJ1679" s="356">
        <v>0.92</v>
      </c>
      <c r="AK1679" s="169">
        <v>0.647702407002188</v>
      </c>
      <c r="AL1679" s="169">
        <v>0.676392572944297</v>
      </c>
      <c r="AM1679" s="169">
        <v>0.631147540983607</v>
      </c>
      <c r="AN1679" s="169">
        <v>0.781316852864274</v>
      </c>
      <c r="AO1679" s="168">
        <v>0.99</v>
      </c>
      <c r="AP1679" s="358" t="s">
        <v>40</v>
      </c>
      <c r="AQ1679" s="358" t="s">
        <v>40</v>
      </c>
      <c r="AR1679" s="358" t="s">
        <v>40</v>
      </c>
      <c r="AS1679" s="359" t="s">
        <v>40</v>
      </c>
      <c r="AT1679" s="364">
        <v>0.110069253262963</v>
      </c>
      <c r="AU1679" s="361">
        <v>0</v>
      </c>
      <c r="AV1679" s="362">
        <v>0</v>
      </c>
      <c r="AW1679" s="362">
        <v>0</v>
      </c>
      <c r="AX1679" s="362">
        <v>0.0670103092783505</v>
      </c>
      <c r="AY1679" s="142"/>
      <c r="AZ1679" s="140"/>
    </row>
    <row r="1680" spans="1:52">
      <c r="A1680" s="138"/>
      <c r="B1680" s="142"/>
      <c r="C1680" s="172" t="s">
        <v>2706</v>
      </c>
      <c r="D1680" s="166" t="s">
        <v>26</v>
      </c>
      <c r="E1680" s="166" t="s">
        <v>2707</v>
      </c>
      <c r="F1680" s="167" t="s">
        <v>3201</v>
      </c>
      <c r="G1680" s="178" t="s">
        <v>3201</v>
      </c>
      <c r="H1680" s="178" t="s">
        <v>3201</v>
      </c>
      <c r="I1680" s="178" t="s">
        <v>3201</v>
      </c>
      <c r="J1680" s="178" t="s">
        <v>3201</v>
      </c>
      <c r="K1680" s="168">
        <v>0.9</v>
      </c>
      <c r="L1680" s="169">
        <v>0.933333333333333</v>
      </c>
      <c r="M1680" s="169">
        <v>1</v>
      </c>
      <c r="N1680" s="170">
        <v>1</v>
      </c>
      <c r="O1680" s="170">
        <v>0.99581589958159</v>
      </c>
      <c r="P1680" s="356">
        <v>0.9</v>
      </c>
      <c r="Q1680" s="357">
        <v>0.988137603795967</v>
      </c>
      <c r="R1680" s="169">
        <v>0.988110964332893</v>
      </c>
      <c r="S1680" s="169">
        <v>0.995383194829178</v>
      </c>
      <c r="T1680" s="169">
        <v>0.941577859939104</v>
      </c>
      <c r="U1680" s="356">
        <v>0.9</v>
      </c>
      <c r="V1680" s="169">
        <v>0.908659549228944</v>
      </c>
      <c r="W1680" s="169">
        <v>0.968295904887715</v>
      </c>
      <c r="X1680" s="169">
        <v>0.957525392428439</v>
      </c>
      <c r="Y1680" s="169">
        <v>0.939403001304915</v>
      </c>
      <c r="Z1680" s="356">
        <v>0.92</v>
      </c>
      <c r="AA1680" s="356" t="s">
        <v>40</v>
      </c>
      <c r="AB1680" s="356" t="s">
        <v>40</v>
      </c>
      <c r="AC1680" s="356" t="s">
        <v>40</v>
      </c>
      <c r="AD1680" s="356" t="s">
        <v>40</v>
      </c>
      <c r="AE1680" s="356">
        <v>0.92</v>
      </c>
      <c r="AF1680" s="169">
        <v>0.0847457627118644</v>
      </c>
      <c r="AG1680" s="169">
        <v>0.947368421052632</v>
      </c>
      <c r="AH1680" s="169">
        <v>0.933333333333333</v>
      </c>
      <c r="AI1680" s="169">
        <v>0.376302083333333</v>
      </c>
      <c r="AJ1680" s="356">
        <v>0.92</v>
      </c>
      <c r="AK1680" s="169">
        <v>0.96085409252669</v>
      </c>
      <c r="AL1680" s="169">
        <v>0.989431968295905</v>
      </c>
      <c r="AM1680" s="169">
        <v>0.989843028624192</v>
      </c>
      <c r="AN1680" s="169">
        <v>0.988581992170509</v>
      </c>
      <c r="AO1680" s="168">
        <v>0.99</v>
      </c>
      <c r="AP1680" s="358">
        <v>1</v>
      </c>
      <c r="AQ1680" s="358">
        <v>1</v>
      </c>
      <c r="AR1680" s="358">
        <v>1</v>
      </c>
      <c r="AS1680" s="359">
        <v>1</v>
      </c>
      <c r="AT1680" s="364">
        <v>0.110069253262963</v>
      </c>
      <c r="AU1680" s="361">
        <v>0.054421768707483</v>
      </c>
      <c r="AV1680" s="362">
        <v>0.454545454545455</v>
      </c>
      <c r="AW1680" s="362">
        <v>0.5</v>
      </c>
      <c r="AX1680" s="362">
        <v>0.0653769179452969</v>
      </c>
      <c r="AY1680" s="142"/>
      <c r="AZ1680" s="140"/>
    </row>
    <row r="1681" spans="1:74">
      <c r="A1681" s="138"/>
      <c r="B1681" s="142"/>
      <c r="C1681" s="172" t="s">
        <v>2706</v>
      </c>
      <c r="D1681" s="166" t="s">
        <v>26</v>
      </c>
      <c r="E1681" s="166" t="s">
        <v>2707</v>
      </c>
      <c r="F1681" s="167" t="s">
        <v>3202</v>
      </c>
      <c r="G1681" s="178" t="s">
        <v>3202</v>
      </c>
      <c r="H1681" s="178" t="s">
        <v>3202</v>
      </c>
      <c r="I1681" s="178" t="s">
        <v>3202</v>
      </c>
      <c r="J1681" s="178" t="s">
        <v>3202</v>
      </c>
      <c r="K1681" s="168">
        <v>0.9</v>
      </c>
      <c r="L1681" s="169">
        <v>0.958333333333333</v>
      </c>
      <c r="M1681" s="169">
        <v>1</v>
      </c>
      <c r="N1681" s="170">
        <v>0.958333333333333</v>
      </c>
      <c r="O1681" s="170">
        <v>0.972307692307692</v>
      </c>
      <c r="P1681" s="356">
        <v>0.9</v>
      </c>
      <c r="Q1681" s="357">
        <v>0.983722192078133</v>
      </c>
      <c r="R1681" s="169">
        <v>0.990629183400268</v>
      </c>
      <c r="S1681" s="169">
        <v>0.929532006455083</v>
      </c>
      <c r="T1681" s="169">
        <v>0.958812726616334</v>
      </c>
      <c r="U1681" s="356">
        <v>0.9</v>
      </c>
      <c r="V1681" s="169">
        <v>0.932175800325556</v>
      </c>
      <c r="W1681" s="169">
        <v>0.943105756358768</v>
      </c>
      <c r="X1681" s="169">
        <v>0.911780527165143</v>
      </c>
      <c r="Y1681" s="169">
        <v>0.933070680751542</v>
      </c>
      <c r="Z1681" s="356">
        <v>0.92</v>
      </c>
      <c r="AA1681" s="356" t="s">
        <v>40</v>
      </c>
      <c r="AB1681" s="356" t="s">
        <v>40</v>
      </c>
      <c r="AC1681" s="356" t="s">
        <v>40</v>
      </c>
      <c r="AD1681" s="356" t="s">
        <v>40</v>
      </c>
      <c r="AE1681" s="356">
        <v>0.92</v>
      </c>
      <c r="AF1681" s="169">
        <v>0.979274611398964</v>
      </c>
      <c r="AG1681" s="169">
        <v>0.995744680851064</v>
      </c>
      <c r="AH1681" s="169">
        <v>1</v>
      </c>
      <c r="AI1681" s="169">
        <v>0.954247104247104</v>
      </c>
      <c r="AJ1681" s="356">
        <v>0.92</v>
      </c>
      <c r="AK1681" s="169">
        <v>0.950081389039609</v>
      </c>
      <c r="AL1681" s="169">
        <v>0.957831325301205</v>
      </c>
      <c r="AM1681" s="169">
        <v>0.948897256589564</v>
      </c>
      <c r="AN1681" s="169">
        <v>0.960649819494585</v>
      </c>
      <c r="AO1681" s="168">
        <v>0.99</v>
      </c>
      <c r="AP1681" s="358">
        <v>1</v>
      </c>
      <c r="AQ1681" s="358">
        <v>1</v>
      </c>
      <c r="AR1681" s="358">
        <v>1</v>
      </c>
      <c r="AS1681" s="359">
        <v>1</v>
      </c>
      <c r="AT1681" s="364">
        <v>0.110069253262963</v>
      </c>
      <c r="AU1681" s="361">
        <v>0</v>
      </c>
      <c r="AV1681" s="362">
        <v>0.0555555555555556</v>
      </c>
      <c r="AW1681" s="362">
        <v>0.0344827586206897</v>
      </c>
      <c r="AX1681" s="362">
        <v>0.0438356164383562</v>
      </c>
      <c r="AY1681" s="142"/>
      <c r="AZ1681" s="140"/>
    </row>
    <row r="1682" spans="1:74">
      <c r="A1682" s="138"/>
      <c r="B1682" s="142"/>
      <c r="C1682" s="172" t="s">
        <v>2706</v>
      </c>
      <c r="D1682" s="166" t="s">
        <v>26</v>
      </c>
      <c r="E1682" s="166" t="s">
        <v>2707</v>
      </c>
      <c r="F1682" s="167" t="s">
        <v>3203</v>
      </c>
      <c r="G1682" s="178" t="s">
        <v>3203</v>
      </c>
      <c r="H1682" s="178" t="s">
        <v>3203</v>
      </c>
      <c r="I1682" s="178" t="s">
        <v>3203</v>
      </c>
      <c r="J1682" s="178" t="s">
        <v>3203</v>
      </c>
      <c r="K1682" s="168">
        <v>0.9</v>
      </c>
      <c r="L1682" s="169">
        <v>0.944444444444444</v>
      </c>
      <c r="M1682" s="169">
        <v>0.882352941176471</v>
      </c>
      <c r="N1682" s="170">
        <v>0.947368421052632</v>
      </c>
      <c r="O1682" s="170">
        <v>0.931654676258993</v>
      </c>
      <c r="P1682" s="356">
        <v>0.9</v>
      </c>
      <c r="Q1682" s="357">
        <v>0.948215535339398</v>
      </c>
      <c r="R1682" s="169">
        <v>0.902834008097166</v>
      </c>
      <c r="S1682" s="169">
        <v>0.949286846275753</v>
      </c>
      <c r="T1682" s="169">
        <v>0.913783165684324</v>
      </c>
      <c r="U1682" s="356">
        <v>0.9</v>
      </c>
      <c r="V1682" s="169">
        <v>0.66480055983205</v>
      </c>
      <c r="W1682" s="169">
        <v>0.675534991324465</v>
      </c>
      <c r="X1682" s="169">
        <v>0.6513470681458</v>
      </c>
      <c r="Y1682" s="169">
        <v>0.658758343714557</v>
      </c>
      <c r="Z1682" s="356">
        <v>0.92</v>
      </c>
      <c r="AA1682" s="356">
        <v>1</v>
      </c>
      <c r="AB1682" s="356" t="s">
        <v>40</v>
      </c>
      <c r="AC1682" s="356" t="s">
        <v>40</v>
      </c>
      <c r="AD1682" s="356">
        <v>1</v>
      </c>
      <c r="AE1682" s="356">
        <v>0.92</v>
      </c>
      <c r="AF1682" s="169">
        <v>0.722222222222222</v>
      </c>
      <c r="AG1682" s="169">
        <v>0.647058823529412</v>
      </c>
      <c r="AH1682" s="169">
        <v>0.928571428571429</v>
      </c>
      <c r="AI1682" s="169">
        <v>0.602058319039451</v>
      </c>
      <c r="AJ1682" s="356">
        <v>0.92</v>
      </c>
      <c r="AK1682" s="169">
        <v>0.738461538461539</v>
      </c>
      <c r="AL1682" s="169">
        <v>0.764025448235975</v>
      </c>
      <c r="AM1682" s="169">
        <v>0.756999471737982</v>
      </c>
      <c r="AN1682" s="169">
        <v>0.746894987356835</v>
      </c>
      <c r="AO1682" s="168">
        <v>0.99</v>
      </c>
      <c r="AP1682" s="358">
        <v>1</v>
      </c>
      <c r="AQ1682" s="358">
        <v>1</v>
      </c>
      <c r="AR1682" s="358" t="s">
        <v>40</v>
      </c>
      <c r="AS1682" s="359">
        <v>1</v>
      </c>
      <c r="AT1682" s="364">
        <v>0.110069253262963</v>
      </c>
      <c r="AU1682" s="361">
        <v>0</v>
      </c>
      <c r="AV1682" s="362">
        <v>0</v>
      </c>
      <c r="AW1682" s="362">
        <v>0.263157894736842</v>
      </c>
      <c r="AX1682" s="362">
        <v>0.0838252656434475</v>
      </c>
      <c r="AY1682" s="142"/>
      <c r="AZ1682" s="140"/>
    </row>
    <row r="1683" spans="1:74">
      <c r="A1683" s="138"/>
      <c r="B1683" s="142"/>
      <c r="C1683" s="172" t="s">
        <v>2706</v>
      </c>
      <c r="D1683" s="166" t="s">
        <v>26</v>
      </c>
      <c r="E1683" s="166" t="s">
        <v>2707</v>
      </c>
      <c r="F1683" s="167" t="s">
        <v>3204</v>
      </c>
      <c r="G1683" s="178" t="s">
        <v>3204</v>
      </c>
      <c r="H1683" s="178" t="s">
        <v>3204</v>
      </c>
      <c r="I1683" s="178" t="s">
        <v>3204</v>
      </c>
      <c r="J1683" s="178" t="s">
        <v>3204</v>
      </c>
      <c r="K1683" s="168">
        <v>0.9</v>
      </c>
      <c r="L1683" s="169">
        <v>0.8</v>
      </c>
      <c r="M1683" s="169">
        <v>0.6</v>
      </c>
      <c r="N1683" s="170">
        <v>0.6</v>
      </c>
      <c r="O1683" s="170">
        <v>0.788461538461538</v>
      </c>
      <c r="P1683" s="356">
        <v>0.9</v>
      </c>
      <c r="Q1683" s="357">
        <v>1</v>
      </c>
      <c r="R1683" s="169">
        <v>0.995098039215686</v>
      </c>
      <c r="S1683" s="169">
        <v>1</v>
      </c>
      <c r="T1683" s="169">
        <v>0.995681577446427</v>
      </c>
      <c r="U1683" s="356">
        <v>0.9</v>
      </c>
      <c r="V1683" s="169">
        <v>0.902140672782875</v>
      </c>
      <c r="W1683" s="169">
        <v>0.867647058823529</v>
      </c>
      <c r="X1683" s="169">
        <v>0.915119363395225</v>
      </c>
      <c r="Y1683" s="169">
        <v>0.961541595371955</v>
      </c>
      <c r="Z1683" s="356">
        <v>0.92</v>
      </c>
      <c r="AA1683" s="356" t="s">
        <v>40</v>
      </c>
      <c r="AB1683" s="356" t="s">
        <v>40</v>
      </c>
      <c r="AC1683" s="356" t="s">
        <v>40</v>
      </c>
      <c r="AD1683" s="356" t="s">
        <v>40</v>
      </c>
      <c r="AE1683" s="356">
        <v>0.92</v>
      </c>
      <c r="AF1683" s="169">
        <v>0.25</v>
      </c>
      <c r="AG1683" s="169">
        <v>0</v>
      </c>
      <c r="AH1683" s="169" t="s">
        <v>40</v>
      </c>
      <c r="AI1683" s="169">
        <v>0.102040816326531</v>
      </c>
      <c r="AJ1683" s="356">
        <v>0.92</v>
      </c>
      <c r="AK1683" s="169">
        <v>0.917431192660551</v>
      </c>
      <c r="AL1683" s="169">
        <v>0.938725490196078</v>
      </c>
      <c r="AM1683" s="169">
        <v>0.976127320954907</v>
      </c>
      <c r="AN1683" s="169">
        <v>0.985416327195698</v>
      </c>
      <c r="AO1683" s="168">
        <v>0.99</v>
      </c>
      <c r="AP1683" s="358" t="s">
        <v>40</v>
      </c>
      <c r="AQ1683" s="358" t="s">
        <v>40</v>
      </c>
      <c r="AR1683" s="358" t="s">
        <v>40</v>
      </c>
      <c r="AS1683" s="359">
        <v>1</v>
      </c>
      <c r="AT1683" s="364">
        <v>0.110069253262963</v>
      </c>
      <c r="AU1683" s="361">
        <v>0.25</v>
      </c>
      <c r="AV1683" s="362">
        <v>0</v>
      </c>
      <c r="AW1683" s="362">
        <v>0</v>
      </c>
      <c r="AX1683" s="362">
        <v>0.0642857142857143</v>
      </c>
      <c r="AY1683" s="142"/>
      <c r="AZ1683" s="140"/>
    </row>
    <row r="1684" spans="1:74">
      <c r="A1684" s="138"/>
      <c r="B1684" s="142"/>
      <c r="C1684" s="172" t="s">
        <v>2706</v>
      </c>
      <c r="D1684" s="166" t="s">
        <v>26</v>
      </c>
      <c r="E1684" s="166" t="s">
        <v>2707</v>
      </c>
      <c r="F1684" s="167" t="s">
        <v>3205</v>
      </c>
      <c r="G1684" s="178" t="s">
        <v>3205</v>
      </c>
      <c r="H1684" s="178" t="s">
        <v>3205</v>
      </c>
      <c r="I1684" s="178" t="s">
        <v>3205</v>
      </c>
      <c r="J1684" s="178" t="s">
        <v>3205</v>
      </c>
      <c r="K1684" s="168">
        <v>0.9</v>
      </c>
      <c r="L1684" s="169">
        <v>1</v>
      </c>
      <c r="M1684" s="169">
        <v>0.923076923076923</v>
      </c>
      <c r="N1684" s="170">
        <v>0.933333333333333</v>
      </c>
      <c r="O1684" s="170">
        <v>0.930622009569378</v>
      </c>
      <c r="P1684" s="356">
        <v>0.9</v>
      </c>
      <c r="Q1684" s="357" t="s">
        <v>40</v>
      </c>
      <c r="R1684" s="169" t="s">
        <v>40</v>
      </c>
      <c r="S1684" s="169" t="s">
        <v>40</v>
      </c>
      <c r="T1684" s="169">
        <v>1</v>
      </c>
      <c r="U1684" s="356">
        <v>0.9</v>
      </c>
      <c r="V1684" s="169" t="s">
        <v>40</v>
      </c>
      <c r="W1684" s="169" t="s">
        <v>40</v>
      </c>
      <c r="X1684" s="169" t="s">
        <v>40</v>
      </c>
      <c r="Y1684" s="169">
        <v>0.5</v>
      </c>
      <c r="Z1684" s="356">
        <v>0.92</v>
      </c>
      <c r="AA1684" s="356" t="s">
        <v>40</v>
      </c>
      <c r="AB1684" s="356" t="s">
        <v>40</v>
      </c>
      <c r="AC1684" s="356" t="s">
        <v>40</v>
      </c>
      <c r="AD1684" s="356" t="s">
        <v>40</v>
      </c>
      <c r="AE1684" s="356">
        <v>0.92</v>
      </c>
      <c r="AF1684" s="169">
        <v>0.0666666666666667</v>
      </c>
      <c r="AG1684" s="169">
        <v>0</v>
      </c>
      <c r="AH1684" s="169">
        <v>0</v>
      </c>
      <c r="AI1684" s="169">
        <v>0.0506329113924051</v>
      </c>
      <c r="AJ1684" s="356">
        <v>0.92</v>
      </c>
      <c r="AK1684" s="169">
        <v>0.835187057633974</v>
      </c>
      <c r="AL1684" s="169">
        <v>0.860062893081761</v>
      </c>
      <c r="AM1684" s="169">
        <v>0.840699815837937</v>
      </c>
      <c r="AN1684" s="169">
        <v>0.891763167725065</v>
      </c>
      <c r="AO1684" s="168">
        <v>0.99</v>
      </c>
      <c r="AP1684" s="358">
        <v>1</v>
      </c>
      <c r="AQ1684" s="358">
        <v>1</v>
      </c>
      <c r="AR1684" s="358">
        <v>1</v>
      </c>
      <c r="AS1684" s="359">
        <v>1</v>
      </c>
      <c r="AT1684" s="364">
        <v>0.110069253262963</v>
      </c>
      <c r="AU1684" s="361">
        <v>0.409090909090909</v>
      </c>
      <c r="AV1684" s="362">
        <v>0.04</v>
      </c>
      <c r="AW1684" s="362">
        <v>0.0454545454545455</v>
      </c>
      <c r="AX1684" s="362">
        <v>0.0845771144278607</v>
      </c>
      <c r="AY1684" s="142"/>
      <c r="AZ1684" s="140"/>
    </row>
    <row r="1685" spans="1:74">
      <c r="A1685" s="138"/>
      <c r="B1685" s="142"/>
      <c r="C1685" s="172" t="s">
        <v>2706</v>
      </c>
      <c r="D1685" s="166" t="s">
        <v>26</v>
      </c>
      <c r="E1685" s="166" t="s">
        <v>2707</v>
      </c>
      <c r="F1685" s="167" t="s">
        <v>3206</v>
      </c>
      <c r="G1685" s="178" t="s">
        <v>3206</v>
      </c>
      <c r="H1685" s="178" t="s">
        <v>3206</v>
      </c>
      <c r="I1685" s="178" t="s">
        <v>3206</v>
      </c>
      <c r="J1685" s="178" t="s">
        <v>3206</v>
      </c>
      <c r="K1685" s="168">
        <v>0.9</v>
      </c>
      <c r="L1685" s="169">
        <v>0.916666666666667</v>
      </c>
      <c r="M1685" s="169">
        <v>0.909090909090909</v>
      </c>
      <c r="N1685" s="170">
        <v>0.972222222222222</v>
      </c>
      <c r="O1685" s="170">
        <v>0.96011396011396</v>
      </c>
      <c r="P1685" s="356">
        <v>0.9</v>
      </c>
      <c r="Q1685" s="357">
        <v>0.802883108743341</v>
      </c>
      <c r="R1685" s="169">
        <v>0.838722397476341</v>
      </c>
      <c r="S1685" s="169">
        <v>0.916758342500917</v>
      </c>
      <c r="T1685" s="169">
        <v>0.798336462560313</v>
      </c>
      <c r="U1685" s="356">
        <v>0.9</v>
      </c>
      <c r="V1685" s="169">
        <v>0.73111877154497</v>
      </c>
      <c r="W1685" s="169">
        <v>0.652602523659306</v>
      </c>
      <c r="X1685" s="169">
        <v>0.768610194352769</v>
      </c>
      <c r="Y1685" s="169">
        <v>0.704782670139099</v>
      </c>
      <c r="Z1685" s="356">
        <v>0.92</v>
      </c>
      <c r="AA1685" s="356" t="s">
        <v>40</v>
      </c>
      <c r="AB1685" s="356" t="s">
        <v>40</v>
      </c>
      <c r="AC1685" s="356" t="s">
        <v>40</v>
      </c>
      <c r="AD1685" s="356" t="s">
        <v>40</v>
      </c>
      <c r="AE1685" s="356">
        <v>0.92</v>
      </c>
      <c r="AF1685" s="169">
        <v>0.994764397905759</v>
      </c>
      <c r="AG1685" s="169">
        <v>1</v>
      </c>
      <c r="AH1685" s="169">
        <v>1</v>
      </c>
      <c r="AI1685" s="169">
        <v>0.969509937044809</v>
      </c>
      <c r="AJ1685" s="356">
        <v>0.92</v>
      </c>
      <c r="AK1685" s="169">
        <v>0.881228455029771</v>
      </c>
      <c r="AL1685" s="169">
        <v>0.846214511041009</v>
      </c>
      <c r="AM1685" s="169">
        <v>0.882288228822882</v>
      </c>
      <c r="AN1685" s="169">
        <v>0.903639997577373</v>
      </c>
      <c r="AO1685" s="168">
        <v>0.99</v>
      </c>
      <c r="AP1685" s="358">
        <v>1</v>
      </c>
      <c r="AQ1685" s="358">
        <v>1</v>
      </c>
      <c r="AR1685" s="358">
        <v>1</v>
      </c>
      <c r="AS1685" s="359">
        <v>1</v>
      </c>
      <c r="AT1685" s="364">
        <v>0.110069253262963</v>
      </c>
      <c r="AU1685" s="361">
        <v>0.05</v>
      </c>
      <c r="AV1685" s="362">
        <v>0.1</v>
      </c>
      <c r="AW1685" s="362">
        <v>0.0740740740740741</v>
      </c>
      <c r="AX1685" s="362">
        <v>0.0388663967611336</v>
      </c>
      <c r="AY1685" s="142"/>
      <c r="AZ1685" s="140"/>
    </row>
    <row r="1686" spans="1:74">
      <c r="A1686" s="138"/>
      <c r="B1686" s="142"/>
      <c r="C1686" s="172" t="s">
        <v>2706</v>
      </c>
      <c r="D1686" s="166" t="s">
        <v>26</v>
      </c>
      <c r="E1686" s="166" t="s">
        <v>2707</v>
      </c>
      <c r="F1686" s="167" t="s">
        <v>3207</v>
      </c>
      <c r="G1686" s="178" t="s">
        <v>3207</v>
      </c>
      <c r="H1686" s="178" t="s">
        <v>3207</v>
      </c>
      <c r="I1686" s="178" t="s">
        <v>3207</v>
      </c>
      <c r="J1686" s="178" t="s">
        <v>3207</v>
      </c>
      <c r="K1686" s="168">
        <v>0.9</v>
      </c>
      <c r="L1686" s="169">
        <v>0.923076923076923</v>
      </c>
      <c r="M1686" s="169">
        <v>0.91304347826087</v>
      </c>
      <c r="N1686" s="170">
        <v>0.958333333333333</v>
      </c>
      <c r="O1686" s="170">
        <v>0.922758620689655</v>
      </c>
      <c r="P1686" s="356">
        <v>0.9</v>
      </c>
      <c r="Q1686" s="357">
        <v>0.969836400817996</v>
      </c>
      <c r="R1686" s="169">
        <v>0.981981981981982</v>
      </c>
      <c r="S1686" s="169">
        <v>0.97969875573019</v>
      </c>
      <c r="T1686" s="169">
        <v>0.927394455458416</v>
      </c>
      <c r="U1686" s="356">
        <v>0.9</v>
      </c>
      <c r="V1686" s="169">
        <v>0.650306748466258</v>
      </c>
      <c r="W1686" s="169">
        <v>0.633848133848134</v>
      </c>
      <c r="X1686" s="169">
        <v>0.666011787819253</v>
      </c>
      <c r="Y1686" s="169">
        <v>0.62631219734148</v>
      </c>
      <c r="Z1686" s="356">
        <v>0.92</v>
      </c>
      <c r="AA1686" s="356" t="s">
        <v>40</v>
      </c>
      <c r="AB1686" s="356" t="s">
        <v>40</v>
      </c>
      <c r="AC1686" s="356" t="s">
        <v>40</v>
      </c>
      <c r="AD1686" s="356" t="s">
        <v>40</v>
      </c>
      <c r="AE1686" s="356">
        <v>0.92</v>
      </c>
      <c r="AF1686" s="169">
        <v>1</v>
      </c>
      <c r="AG1686" s="169">
        <v>0.625</v>
      </c>
      <c r="AH1686" s="169">
        <v>0.787878787878788</v>
      </c>
      <c r="AI1686" s="169">
        <v>0.413223140495868</v>
      </c>
      <c r="AJ1686" s="356">
        <v>0.92</v>
      </c>
      <c r="AK1686" s="169">
        <v>0.847137014314928</v>
      </c>
      <c r="AL1686" s="169">
        <v>0.868082368082368</v>
      </c>
      <c r="AM1686" s="169">
        <v>0.891944990176817</v>
      </c>
      <c r="AN1686" s="169">
        <v>0.911664337482531</v>
      </c>
      <c r="AO1686" s="168">
        <v>0.99</v>
      </c>
      <c r="AP1686" s="358">
        <v>1</v>
      </c>
      <c r="AQ1686" s="358" t="s">
        <v>40</v>
      </c>
      <c r="AR1686" s="358" t="s">
        <v>40</v>
      </c>
      <c r="AS1686" s="359">
        <v>1</v>
      </c>
      <c r="AT1686" s="364">
        <v>0.110069253262963</v>
      </c>
      <c r="AU1686" s="361">
        <v>0.05</v>
      </c>
      <c r="AV1686" s="362">
        <v>0.2</v>
      </c>
      <c r="AW1686" s="362">
        <v>0.0454545454545455</v>
      </c>
      <c r="AX1686" s="362">
        <v>0.0679012345679012</v>
      </c>
      <c r="AY1686" s="142"/>
      <c r="AZ1686" s="140"/>
    </row>
    <row r="1687" spans="1:74">
      <c r="A1687" s="138"/>
      <c r="B1687" s="142"/>
      <c r="C1687" s="172" t="s">
        <v>2706</v>
      </c>
      <c r="D1687" s="166" t="s">
        <v>26</v>
      </c>
      <c r="E1687" s="166" t="s">
        <v>2707</v>
      </c>
      <c r="F1687" s="167" t="s">
        <v>3208</v>
      </c>
      <c r="G1687" s="178" t="s">
        <v>3209</v>
      </c>
      <c r="H1687" s="178" t="s">
        <v>3209</v>
      </c>
      <c r="I1687" s="178" t="s">
        <v>3209</v>
      </c>
      <c r="J1687" s="178" t="s">
        <v>3209</v>
      </c>
      <c r="K1687" s="168">
        <v>0.9</v>
      </c>
      <c r="L1687" s="169">
        <v>0.333333333333333</v>
      </c>
      <c r="M1687" s="169">
        <v>0.25</v>
      </c>
      <c r="N1687" s="170">
        <v>0.333333333333333</v>
      </c>
      <c r="O1687" s="170">
        <v>0.243986254295533</v>
      </c>
      <c r="P1687" s="356">
        <v>0.9</v>
      </c>
      <c r="Q1687" s="357">
        <v>0.927672955974843</v>
      </c>
      <c r="R1687" s="169">
        <v>0.966271649954421</v>
      </c>
      <c r="S1687" s="169">
        <v>0.878577623590633</v>
      </c>
      <c r="T1687" s="169">
        <v>0.913502109704641</v>
      </c>
      <c r="U1687" s="356">
        <v>0.9</v>
      </c>
      <c r="V1687" s="169">
        <v>0.60377358490566</v>
      </c>
      <c r="W1687" s="169">
        <v>0.637192342752963</v>
      </c>
      <c r="X1687" s="169">
        <v>0.635732870771899</v>
      </c>
      <c r="Y1687" s="169">
        <v>0.733083294264729</v>
      </c>
      <c r="Z1687" s="356">
        <v>0.92</v>
      </c>
      <c r="AA1687" s="356" t="s">
        <v>40</v>
      </c>
      <c r="AB1687" s="356" t="s">
        <v>40</v>
      </c>
      <c r="AC1687" s="356" t="s">
        <v>40</v>
      </c>
      <c r="AD1687" s="356" t="s">
        <v>40</v>
      </c>
      <c r="AE1687" s="356">
        <v>0.92</v>
      </c>
      <c r="AF1687" s="169">
        <v>1</v>
      </c>
      <c r="AG1687" s="169">
        <v>1</v>
      </c>
      <c r="AH1687" s="169">
        <v>0</v>
      </c>
      <c r="AI1687" s="169">
        <v>0.60377358490566</v>
      </c>
      <c r="AJ1687" s="356">
        <v>0.92</v>
      </c>
      <c r="AK1687" s="169">
        <v>0.644654088050314</v>
      </c>
      <c r="AL1687" s="169">
        <v>0.707383773928897</v>
      </c>
      <c r="AM1687" s="169">
        <v>0.745880312228968</v>
      </c>
      <c r="AN1687" s="169">
        <v>0.84001423994304</v>
      </c>
      <c r="AO1687" s="168">
        <v>0.99</v>
      </c>
      <c r="AP1687" s="358" t="s">
        <v>40</v>
      </c>
      <c r="AQ1687" s="358" t="s">
        <v>40</v>
      </c>
      <c r="AR1687" s="358" t="s">
        <v>40</v>
      </c>
      <c r="AS1687" s="359">
        <v>1</v>
      </c>
      <c r="AT1687" s="364">
        <v>0.110069253262963</v>
      </c>
      <c r="AU1687" s="361">
        <v>0.127272727272727</v>
      </c>
      <c r="AV1687" s="362">
        <v>0.032258064516129</v>
      </c>
      <c r="AW1687" s="362">
        <v>0.0638297872340425</v>
      </c>
      <c r="AX1687" s="362">
        <v>0.0886899918633035</v>
      </c>
      <c r="AY1687" s="142"/>
      <c r="AZ1687" s="140"/>
    </row>
    <row r="1688" ht="17.25" customHeight="1" spans="1:74">
      <c r="A1688" s="138"/>
      <c r="B1688" s="142"/>
      <c r="C1688" s="202" t="s">
        <v>3210</v>
      </c>
      <c r="D1688" s="203"/>
      <c r="E1688" s="203"/>
      <c r="F1688" s="203"/>
      <c r="G1688" s="203"/>
      <c r="H1688" s="203"/>
      <c r="I1688" s="203"/>
      <c r="J1688" s="203"/>
      <c r="K1688" s="204" t="s">
        <v>40</v>
      </c>
      <c r="L1688" s="205">
        <v>0.941236514169868</v>
      </c>
      <c r="M1688" s="205">
        <v>0.932637465643519</v>
      </c>
      <c r="N1688" s="205">
        <v>0.934307149442096</v>
      </c>
      <c r="O1688" s="205">
        <v>0.937661465840245</v>
      </c>
      <c r="P1688" s="204" t="s">
        <v>40</v>
      </c>
      <c r="Q1688" s="365">
        <v>0.947903910283092</v>
      </c>
      <c r="R1688" s="365">
        <v>0.958735999108828</v>
      </c>
      <c r="S1688" s="365">
        <v>0.955362844828146</v>
      </c>
      <c r="T1688" s="205">
        <v>0.953844483866866</v>
      </c>
      <c r="U1688" s="204" t="s">
        <v>40</v>
      </c>
      <c r="V1688" s="365">
        <v>0.880693162626248</v>
      </c>
      <c r="W1688" s="365">
        <v>0.902776053518618</v>
      </c>
      <c r="X1688" s="365">
        <v>0.896273918511992</v>
      </c>
      <c r="Y1688" s="366">
        <v>0.894053596764074</v>
      </c>
      <c r="Z1688" s="204" t="s">
        <v>40</v>
      </c>
      <c r="AA1688" s="367">
        <v>0.928834714706074</v>
      </c>
      <c r="AB1688" s="367">
        <v>0.937154779077182</v>
      </c>
      <c r="AC1688" s="367">
        <v>0.930384682205872</v>
      </c>
      <c r="AD1688" s="367">
        <v>0.936802710815109</v>
      </c>
      <c r="AE1688" s="204" t="s">
        <v>40</v>
      </c>
      <c r="AF1688" s="365">
        <v>0.983023891393784</v>
      </c>
      <c r="AG1688" s="365">
        <v>0.954636702571163</v>
      </c>
      <c r="AH1688" s="365">
        <v>0.935443145251732</v>
      </c>
      <c r="AI1688" s="366">
        <v>0.971234635682268</v>
      </c>
      <c r="AJ1688" s="204" t="s">
        <v>40</v>
      </c>
      <c r="AK1688" s="365">
        <v>0.950478529987867</v>
      </c>
      <c r="AL1688" s="365">
        <v>0.951467971530249</v>
      </c>
      <c r="AM1688" s="365">
        <v>0.957751353320322</v>
      </c>
      <c r="AN1688" s="366">
        <v>0.959613947803833</v>
      </c>
      <c r="AO1688" s="204" t="s">
        <v>40</v>
      </c>
      <c r="AP1688" s="366">
        <v>0.989279519237149</v>
      </c>
      <c r="AQ1688" s="366">
        <v>0.996210854786582</v>
      </c>
      <c r="AR1688" s="366">
        <v>0.993604517865116</v>
      </c>
      <c r="AS1688" s="366">
        <v>0.993840057730474</v>
      </c>
      <c r="AT1688" s="204" t="s">
        <v>40</v>
      </c>
      <c r="AU1688" s="366">
        <v>0.172492450739719</v>
      </c>
      <c r="AV1688" s="366">
        <v>0.0377762992533452</v>
      </c>
      <c r="AW1688" s="366">
        <v>0.0427243793761935</v>
      </c>
      <c r="AX1688" s="366">
        <v>0.057935082328202</v>
      </c>
      <c r="AY1688" s="142"/>
      <c r="AZ1688" s="140"/>
    </row>
    <row r="1689" ht="24" customHeight="1" spans="1:74">
      <c r="A1689" s="138"/>
      <c r="B1689" s="142"/>
      <c r="C1689" s="206"/>
      <c r="D1689" s="206"/>
      <c r="E1689" s="206"/>
      <c r="F1689" s="206"/>
      <c r="G1689" s="206"/>
      <c r="H1689" s="206"/>
      <c r="I1689" s="206"/>
      <c r="J1689" s="206"/>
      <c r="K1689" s="207"/>
      <c r="L1689" s="207"/>
      <c r="M1689" s="207"/>
      <c r="N1689" s="207"/>
      <c r="O1689" s="207"/>
      <c r="P1689" s="207"/>
      <c r="Q1689" s="207"/>
      <c r="R1689" s="207"/>
      <c r="S1689" s="207"/>
      <c r="T1689" s="207"/>
      <c r="U1689" s="207"/>
      <c r="V1689" s="368"/>
      <c r="W1689" s="207"/>
      <c r="X1689" s="207"/>
      <c r="Y1689" s="207"/>
      <c r="Z1689" s="207"/>
      <c r="AA1689" s="207"/>
      <c r="AB1689" s="207"/>
      <c r="AC1689" s="207"/>
      <c r="AD1689" s="207"/>
      <c r="AE1689" s="207"/>
      <c r="AF1689" s="207"/>
      <c r="AG1689" s="207"/>
      <c r="AH1689" s="207"/>
      <c r="AI1689" s="207"/>
      <c r="AJ1689" s="207"/>
      <c r="AK1689" s="207"/>
      <c r="AL1689" s="207"/>
      <c r="AM1689" s="207"/>
      <c r="AN1689" s="207"/>
      <c r="AO1689" s="207"/>
      <c r="AP1689" s="207"/>
      <c r="AQ1689" s="207"/>
      <c r="AR1689" s="207"/>
      <c r="AS1689" s="207"/>
      <c r="AT1689" s="207"/>
      <c r="AU1689" s="207"/>
      <c r="AV1689" s="207"/>
      <c r="AW1689" s="207"/>
      <c r="AX1689" s="207"/>
      <c r="AY1689" s="142"/>
      <c r="AZ1689" s="140"/>
    </row>
    <row r="1690" ht="10.5" customHeight="1" spans="1:74">
      <c r="A1690" s="140" t="s">
        <v>3211</v>
      </c>
      <c r="B1690" s="140"/>
      <c r="C1690" s="208"/>
      <c r="D1690" s="208"/>
      <c r="E1690" s="208"/>
      <c r="F1690" s="208"/>
      <c r="G1690" s="208"/>
      <c r="H1690" s="208"/>
      <c r="I1690" s="208"/>
      <c r="J1690" s="209"/>
      <c r="K1690" s="210"/>
      <c r="L1690" s="210"/>
      <c r="M1690" s="210"/>
      <c r="N1690" s="210"/>
      <c r="O1690" s="210"/>
      <c r="P1690" s="210"/>
      <c r="Q1690" s="210"/>
      <c r="R1690" s="210"/>
      <c r="S1690" s="210"/>
      <c r="T1690" s="210"/>
      <c r="U1690" s="210"/>
      <c r="V1690" s="210"/>
      <c r="W1690" s="210"/>
      <c r="X1690" s="210"/>
      <c r="Y1690" s="210"/>
      <c r="Z1690" s="210"/>
      <c r="AA1690" s="210"/>
      <c r="AB1690" s="210"/>
      <c r="AC1690" s="210"/>
      <c r="AD1690" s="210"/>
      <c r="AE1690" s="210"/>
      <c r="AF1690" s="210"/>
      <c r="AG1690" s="210"/>
      <c r="AH1690" s="210"/>
      <c r="AI1690" s="210"/>
      <c r="AJ1690" s="210"/>
      <c r="AK1690" s="210"/>
      <c r="AL1690" s="210"/>
      <c r="AM1690" s="210"/>
      <c r="AN1690" s="210"/>
      <c r="AO1690" s="210"/>
      <c r="AP1690" s="210"/>
      <c r="AQ1690" s="210"/>
      <c r="AR1690" s="210"/>
      <c r="AS1690" s="210"/>
      <c r="AT1690" s="369"/>
      <c r="AU1690" s="210"/>
      <c r="AV1690" s="210"/>
      <c r="AW1690" s="210"/>
      <c r="AX1690" s="210"/>
      <c r="AY1690" s="140"/>
      <c r="AZ1690" s="140"/>
    </row>
    <row r="1691" ht="409.5" hidden="1" customHeight="1" spans="1:74">
      <c r="C1691" s="211" t="s">
        <v>3212</v>
      </c>
      <c r="D1691" s="212"/>
      <c r="E1691" s="212"/>
      <c r="F1691" s="212"/>
      <c r="G1691" s="212"/>
      <c r="H1691" s="212"/>
      <c r="I1691" s="212"/>
      <c r="J1691" s="212"/>
      <c r="K1691" s="212"/>
      <c r="L1691" s="212"/>
      <c r="M1691" s="212"/>
      <c r="N1691" s="212"/>
      <c r="O1691" s="212"/>
      <c r="P1691" s="212"/>
      <c r="Q1691" s="212"/>
      <c r="R1691" s="212"/>
      <c r="S1691" s="212"/>
      <c r="T1691" s="212"/>
      <c r="U1691" s="212"/>
      <c r="V1691" s="212" t="s">
        <v>3213</v>
      </c>
      <c r="W1691" s="212"/>
      <c r="X1691" s="212"/>
      <c r="Y1691" s="212"/>
      <c r="Z1691" s="212"/>
      <c r="AA1691" s="212"/>
      <c r="AB1691" s="212"/>
      <c r="AC1691" s="212"/>
      <c r="AD1691" s="212"/>
      <c r="AE1691" s="212"/>
      <c r="AF1691" s="212"/>
      <c r="AG1691" s="212"/>
      <c r="AH1691" s="212"/>
      <c r="AI1691" s="212"/>
      <c r="AJ1691" s="212"/>
      <c r="AK1691" s="212"/>
      <c r="AL1691" s="212"/>
      <c r="AM1691" s="212"/>
      <c r="AN1691" s="212"/>
      <c r="AO1691" s="212"/>
      <c r="AP1691" s="212"/>
      <c r="AQ1691" s="212"/>
      <c r="AR1691" s="212"/>
      <c r="AS1691" s="212"/>
      <c r="AT1691" s="212"/>
      <c r="AU1691" s="212"/>
      <c r="AV1691" s="212"/>
      <c r="AW1691" s="212"/>
      <c r="AX1691" s="212"/>
      <c r="AY1691" s="212"/>
      <c r="BF1691" s="213" t="s">
        <v>3214</v>
      </c>
      <c r="BG1691" s="214"/>
      <c r="BH1691" s="214"/>
      <c r="BI1691" s="214"/>
      <c r="BJ1691" s="214"/>
      <c r="BK1691" s="214"/>
      <c r="BL1691" s="214"/>
      <c r="BM1691" s="214"/>
      <c r="BN1691" s="214"/>
      <c r="BO1691" s="214"/>
      <c r="BP1691" s="214"/>
      <c r="BQ1691" s="214"/>
      <c r="BR1691" s="214"/>
      <c r="BS1691" s="214"/>
      <c r="BT1691" s="214"/>
      <c r="BU1691" s="214"/>
      <c r="BV1691" s="215"/>
    </row>
    <row r="1692" ht="327" hidden="1" customHeight="1" spans="1:74">
      <c r="C1692" s="211"/>
      <c r="D1692" s="212"/>
      <c r="E1692" s="212"/>
      <c r="F1692" s="212"/>
      <c r="G1692" s="212"/>
      <c r="H1692" s="212"/>
      <c r="I1692" s="212"/>
      <c r="J1692" s="212"/>
      <c r="K1692" s="212"/>
      <c r="L1692" s="212"/>
      <c r="M1692" s="212"/>
      <c r="N1692" s="212"/>
      <c r="O1692" s="212"/>
      <c r="P1692" s="212"/>
      <c r="Q1692" s="212"/>
      <c r="R1692" s="212"/>
      <c r="S1692" s="212"/>
      <c r="T1692" s="212"/>
      <c r="U1692" s="212"/>
      <c r="V1692" s="212"/>
      <c r="W1692" s="212"/>
      <c r="X1692" s="212"/>
      <c r="Y1692" s="212"/>
      <c r="Z1692" s="212"/>
      <c r="AA1692" s="212"/>
      <c r="AB1692" s="212"/>
      <c r="AC1692" s="212"/>
      <c r="AD1692" s="212"/>
      <c r="AE1692" s="212"/>
      <c r="AF1692" s="212"/>
      <c r="AG1692" s="212"/>
      <c r="AH1692" s="212"/>
      <c r="AI1692" s="212"/>
      <c r="AJ1692" s="212"/>
      <c r="AK1692" s="212"/>
      <c r="AL1692" s="212"/>
      <c r="AM1692" s="212"/>
      <c r="AN1692" s="212"/>
      <c r="AO1692" s="212"/>
      <c r="AP1692" s="212"/>
      <c r="AQ1692" s="212"/>
      <c r="AR1692" s="212"/>
      <c r="AS1692" s="212"/>
      <c r="AT1692" s="212"/>
      <c r="AU1692" s="212"/>
      <c r="AV1692" s="212"/>
      <c r="AW1692" s="212"/>
      <c r="AX1692" s="212"/>
      <c r="AY1692" s="212"/>
      <c r="BF1692" s="216"/>
      <c r="BG1692" s="217"/>
      <c r="BH1692" s="217"/>
      <c r="BI1692" s="217"/>
      <c r="BJ1692" s="217"/>
      <c r="BK1692" s="217"/>
      <c r="BL1692" s="217"/>
      <c r="BM1692" s="217"/>
      <c r="BN1692" s="217"/>
      <c r="BO1692" s="217"/>
      <c r="BP1692" s="217"/>
      <c r="BQ1692" s="217"/>
      <c r="BR1692" s="217"/>
      <c r="BS1692" s="217"/>
      <c r="BT1692" s="217"/>
      <c r="BU1692" s="217"/>
      <c r="BV1692" s="218"/>
    </row>
  </sheetData>
  <autoFilter xmlns:etc="http://www.wps.cn/officeDocument/2017/etCustomData" ref="C8:AX1688" etc:filterBottomFollowUsedRange="0">
    <extLst/>
  </autoFilter>
  <mergeCells count="25">
    <mergeCell ref="C4:T4"/>
    <mergeCell ref="V4:AX4"/>
    <mergeCell ref="K6:Y6"/>
    <mergeCell ref="Z6:AD6"/>
    <mergeCell ref="AE6:AN6"/>
    <mergeCell ref="AO6:AX6"/>
    <mergeCell ref="K7:O7"/>
    <mergeCell ref="P7:T7"/>
    <mergeCell ref="U7:Y7"/>
    <mergeCell ref="Z7:AD7"/>
    <mergeCell ref="AE7:AI7"/>
    <mergeCell ref="AJ7:AN7"/>
    <mergeCell ref="AO7:AS7"/>
    <mergeCell ref="AT7:AX7"/>
    <mergeCell ref="C6:C8"/>
    <mergeCell ref="D6:D8"/>
    <mergeCell ref="E6:E8"/>
    <mergeCell ref="F6:F8"/>
    <mergeCell ref="G6:G8"/>
    <mergeCell ref="H6:H8"/>
    <mergeCell ref="J6:J8"/>
    <mergeCell ref="B1:AY2"/>
    <mergeCell ref="C1691:T1692"/>
    <mergeCell ref="BF1691:BV1692"/>
    <mergeCell ref="V1691:AY1692"/>
  </mergeCells>
  <conditionalFormatting sqref="G375">
    <cfRule type="duplicateValues" dxfId="0" priority="5667"/>
  </conditionalFormatting>
  <conditionalFormatting sqref="H375">
    <cfRule type="duplicateValues" dxfId="0" priority="4311"/>
  </conditionalFormatting>
  <conditionalFormatting sqref="I375">
    <cfRule type="duplicateValues" dxfId="0" priority="2955"/>
  </conditionalFormatting>
  <conditionalFormatting sqref="J375">
    <cfRule type="duplicateValues" dxfId="0" priority="1599"/>
  </conditionalFormatting>
  <conditionalFormatting sqref="G405">
    <cfRule type="duplicateValues" dxfId="0" priority="5634"/>
  </conditionalFormatting>
  <conditionalFormatting sqref="H405">
    <cfRule type="duplicateValues" dxfId="0" priority="4278"/>
  </conditionalFormatting>
  <conditionalFormatting sqref="I405">
    <cfRule type="duplicateValues" dxfId="0" priority="2922"/>
  </conditionalFormatting>
  <conditionalFormatting sqref="J405">
    <cfRule type="duplicateValues" dxfId="0" priority="1566"/>
  </conditionalFormatting>
  <conditionalFormatting sqref="G464">
    <cfRule type="duplicateValues" dxfId="0" priority="5598"/>
  </conditionalFormatting>
  <conditionalFormatting sqref="H464">
    <cfRule type="duplicateValues" dxfId="0" priority="4242"/>
  </conditionalFormatting>
  <conditionalFormatting sqref="I464">
    <cfRule type="duplicateValues" dxfId="0" priority="2886"/>
  </conditionalFormatting>
  <conditionalFormatting sqref="J464">
    <cfRule type="duplicateValues" dxfId="0" priority="1530"/>
  </conditionalFormatting>
  <conditionalFormatting sqref="G476">
    <cfRule type="duplicateValues" dxfId="0" priority="5580"/>
  </conditionalFormatting>
  <conditionalFormatting sqref="H476">
    <cfRule type="duplicateValues" dxfId="0" priority="4224"/>
  </conditionalFormatting>
  <conditionalFormatting sqref="I476">
    <cfRule type="duplicateValues" dxfId="0" priority="2868"/>
  </conditionalFormatting>
  <conditionalFormatting sqref="J476">
    <cfRule type="duplicateValues" dxfId="0" priority="1512"/>
  </conditionalFormatting>
  <conditionalFormatting sqref="G489">
    <cfRule type="duplicateValues" dxfId="0" priority="5313"/>
  </conditionalFormatting>
  <conditionalFormatting sqref="H489">
    <cfRule type="duplicateValues" dxfId="0" priority="3957"/>
  </conditionalFormatting>
  <conditionalFormatting sqref="I489">
    <cfRule type="duplicateValues" dxfId="0" priority="2601"/>
  </conditionalFormatting>
  <conditionalFormatting sqref="J489">
    <cfRule type="duplicateValues" dxfId="0" priority="1245"/>
  </conditionalFormatting>
  <conditionalFormatting sqref="G509">
    <cfRule type="duplicateValues" dxfId="0" priority="5102"/>
  </conditionalFormatting>
  <conditionalFormatting sqref="H509">
    <cfRule type="duplicateValues" dxfId="0" priority="3746"/>
  </conditionalFormatting>
  <conditionalFormatting sqref="I509">
    <cfRule type="duplicateValues" dxfId="0" priority="2390"/>
  </conditionalFormatting>
  <conditionalFormatting sqref="J509">
    <cfRule type="duplicateValues" dxfId="0" priority="1034"/>
  </conditionalFormatting>
  <conditionalFormatting sqref="G552">
    <cfRule type="duplicateValues" dxfId="0" priority="4910"/>
  </conditionalFormatting>
  <conditionalFormatting sqref="H552">
    <cfRule type="duplicateValues" dxfId="0" priority="3554"/>
  </conditionalFormatting>
  <conditionalFormatting sqref="I552">
    <cfRule type="duplicateValues" dxfId="0" priority="2198"/>
  </conditionalFormatting>
  <conditionalFormatting sqref="J552">
    <cfRule type="duplicateValues" dxfId="0" priority="842"/>
  </conditionalFormatting>
  <conditionalFormatting sqref="G555">
    <cfRule type="duplicateValues" dxfId="0" priority="4908"/>
  </conditionalFormatting>
  <conditionalFormatting sqref="H555">
    <cfRule type="duplicateValues" dxfId="0" priority="3552"/>
  </conditionalFormatting>
  <conditionalFormatting sqref="I555">
    <cfRule type="duplicateValues" dxfId="0" priority="2196"/>
  </conditionalFormatting>
  <conditionalFormatting sqref="J555">
    <cfRule type="duplicateValues" dxfId="0" priority="840"/>
  </conditionalFormatting>
  <conditionalFormatting sqref="G599">
    <cfRule type="duplicateValues" dxfId="0" priority="4747"/>
  </conditionalFormatting>
  <conditionalFormatting sqref="H599">
    <cfRule type="duplicateValues" dxfId="0" priority="3391"/>
  </conditionalFormatting>
  <conditionalFormatting sqref="I599">
    <cfRule type="duplicateValues" dxfId="0" priority="2035"/>
  </conditionalFormatting>
  <conditionalFormatting sqref="J599">
    <cfRule type="duplicateValues" dxfId="0" priority="679"/>
  </conditionalFormatting>
  <conditionalFormatting sqref="G625">
    <cfRule type="duplicateValues" dxfId="0" priority="4610"/>
  </conditionalFormatting>
  <conditionalFormatting sqref="H625">
    <cfRule type="duplicateValues" dxfId="0" priority="3254"/>
  </conditionalFormatting>
  <conditionalFormatting sqref="I625">
    <cfRule type="duplicateValues" dxfId="0" priority="1898"/>
  </conditionalFormatting>
  <conditionalFormatting sqref="J625">
    <cfRule type="duplicateValues" dxfId="0" priority="542"/>
  </conditionalFormatting>
  <conditionalFormatting sqref="G626">
    <cfRule type="duplicateValues" dxfId="0" priority="4518"/>
  </conditionalFormatting>
  <conditionalFormatting sqref="H626">
    <cfRule type="duplicateValues" dxfId="0" priority="3162"/>
  </conditionalFormatting>
  <conditionalFormatting sqref="I626">
    <cfRule type="duplicateValues" dxfId="0" priority="1806"/>
  </conditionalFormatting>
  <conditionalFormatting sqref="J626">
    <cfRule type="duplicateValues" dxfId="0" priority="450"/>
  </conditionalFormatting>
  <conditionalFormatting sqref="G640">
    <cfRule type="duplicateValues" dxfId="0" priority="4516"/>
  </conditionalFormatting>
  <conditionalFormatting sqref="H640">
    <cfRule type="duplicateValues" dxfId="0" priority="3160"/>
  </conditionalFormatting>
  <conditionalFormatting sqref="I640">
    <cfRule type="duplicateValues" dxfId="0" priority="1804"/>
  </conditionalFormatting>
  <conditionalFormatting sqref="J640">
    <cfRule type="duplicateValues" dxfId="0" priority="448"/>
  </conditionalFormatting>
  <conditionalFormatting sqref="G642">
    <cfRule type="duplicateValues" dxfId="0" priority="4500"/>
  </conditionalFormatting>
  <conditionalFormatting sqref="H642">
    <cfRule type="duplicateValues" dxfId="0" priority="3144"/>
  </conditionalFormatting>
  <conditionalFormatting sqref="I642">
    <cfRule type="duplicateValues" dxfId="0" priority="1788"/>
  </conditionalFormatting>
  <conditionalFormatting sqref="J642">
    <cfRule type="duplicateValues" dxfId="0" priority="432"/>
  </conditionalFormatting>
  <conditionalFormatting sqref="H644">
    <cfRule type="duplicateValues" dxfId="0" priority="2995"/>
  </conditionalFormatting>
  <conditionalFormatting sqref="I644">
    <cfRule type="duplicateValues" dxfId="0" priority="1639"/>
  </conditionalFormatting>
  <conditionalFormatting sqref="J644">
    <cfRule type="duplicateValues" dxfId="0" priority="283"/>
  </conditionalFormatting>
  <conditionalFormatting sqref="K1690:AS1690">
    <cfRule type="cellIs" dxfId="1" priority="6882" operator="greaterThan">
      <formula>0.97</formula>
    </cfRule>
  </conditionalFormatting>
  <conditionalFormatting sqref="G371:G375">
    <cfRule type="duplicateValues" dxfId="0" priority="5649"/>
  </conditionalFormatting>
  <conditionalFormatting sqref="G373:G375">
    <cfRule type="duplicateValues" dxfId="0" priority="5664"/>
  </conditionalFormatting>
  <conditionalFormatting sqref="G383:G387">
    <cfRule type="duplicateValues" dxfId="0" priority="5692"/>
  </conditionalFormatting>
  <conditionalFormatting sqref="G473:G475">
    <cfRule type="duplicateValues" dxfId="0" priority="5615"/>
  </conditionalFormatting>
  <conditionalFormatting sqref="G483:G484">
    <cfRule type="duplicateValues" dxfId="0" priority="5517"/>
  </conditionalFormatting>
  <conditionalFormatting sqref="G485:G486">
    <cfRule type="duplicateValues" dxfId="0" priority="5453"/>
  </conditionalFormatting>
  <conditionalFormatting sqref="G487:G488">
    <cfRule type="duplicateValues" dxfId="0" priority="5383"/>
  </conditionalFormatting>
  <conditionalFormatting sqref="G518:G522">
    <cfRule type="duplicateValues" dxfId="0" priority="5019"/>
  </conditionalFormatting>
  <conditionalFormatting sqref="G521:G522">
    <cfRule type="duplicateValues" dxfId="0" priority="5020"/>
  </conditionalFormatting>
  <conditionalFormatting sqref="G540:G541">
    <cfRule type="duplicateValues" dxfId="0" priority="4998"/>
  </conditionalFormatting>
  <conditionalFormatting sqref="G553:G554">
    <cfRule type="duplicateValues" dxfId="0" priority="4909"/>
  </conditionalFormatting>
  <conditionalFormatting sqref="G588:G590">
    <cfRule type="duplicateValues" dxfId="0" priority="4820"/>
  </conditionalFormatting>
  <conditionalFormatting sqref="G601:G604">
    <cfRule type="duplicateValues" dxfId="0" priority="4701"/>
  </conditionalFormatting>
  <conditionalFormatting sqref="G605:G608">
    <cfRule type="duplicateValues" dxfId="0" priority="4700"/>
  </conditionalFormatting>
  <conditionalFormatting sqref="G605:G612">
    <cfRule type="duplicateValues" dxfId="0" priority="5225"/>
  </conditionalFormatting>
  <conditionalFormatting sqref="G627:G628">
    <cfRule type="duplicateValues" dxfId="0" priority="4517"/>
  </conditionalFormatting>
  <conditionalFormatting sqref="G644:G649">
    <cfRule type="duplicateValues" dxfId="0" priority="4351"/>
  </conditionalFormatting>
  <conditionalFormatting sqref="G650:G905">
    <cfRule type="duplicateValues" dxfId="0" priority="218"/>
  </conditionalFormatting>
  <conditionalFormatting sqref="H371:H375">
    <cfRule type="duplicateValues" dxfId="0" priority="4293"/>
  </conditionalFormatting>
  <conditionalFormatting sqref="H373:H375">
    <cfRule type="duplicateValues" dxfId="0" priority="4308"/>
  </conditionalFormatting>
  <conditionalFormatting sqref="H383:H387">
    <cfRule type="duplicateValues" dxfId="0" priority="4336"/>
  </conditionalFormatting>
  <conditionalFormatting sqref="H473:H475">
    <cfRule type="duplicateValues" dxfId="0" priority="4259"/>
  </conditionalFormatting>
  <conditionalFormatting sqref="H483:H484">
    <cfRule type="duplicateValues" dxfId="0" priority="4161"/>
  </conditionalFormatting>
  <conditionalFormatting sqref="H485:H486">
    <cfRule type="duplicateValues" dxfId="0" priority="4097"/>
  </conditionalFormatting>
  <conditionalFormatting sqref="H487:H488">
    <cfRule type="duplicateValues" dxfId="0" priority="4027"/>
  </conditionalFormatting>
  <conditionalFormatting sqref="H518:H522">
    <cfRule type="duplicateValues" dxfId="0" priority="3663"/>
  </conditionalFormatting>
  <conditionalFormatting sqref="H521:H522">
    <cfRule type="duplicateValues" dxfId="0" priority="3664"/>
  </conditionalFormatting>
  <conditionalFormatting sqref="H540:H541">
    <cfRule type="duplicateValues" dxfId="0" priority="3642"/>
  </conditionalFormatting>
  <conditionalFormatting sqref="H553:H554">
    <cfRule type="duplicateValues" dxfId="0" priority="3553"/>
  </conditionalFormatting>
  <conditionalFormatting sqref="H588:H590">
    <cfRule type="duplicateValues" dxfId="0" priority="3464"/>
  </conditionalFormatting>
  <conditionalFormatting sqref="H601:H604">
    <cfRule type="duplicateValues" dxfId="0" priority="3345"/>
  </conditionalFormatting>
  <conditionalFormatting sqref="H605:H608">
    <cfRule type="duplicateValues" dxfId="0" priority="3344"/>
  </conditionalFormatting>
  <conditionalFormatting sqref="H605:H612">
    <cfRule type="duplicateValues" dxfId="0" priority="3869"/>
  </conditionalFormatting>
  <conditionalFormatting sqref="H627:H628">
    <cfRule type="duplicateValues" dxfId="0" priority="3161"/>
  </conditionalFormatting>
  <conditionalFormatting sqref="H645:H649">
    <cfRule type="duplicateValues" dxfId="0" priority="3"/>
  </conditionalFormatting>
  <conditionalFormatting sqref="H650:H905">
    <cfRule type="duplicateValues" dxfId="0" priority="217"/>
  </conditionalFormatting>
  <conditionalFormatting sqref="I371:I375">
    <cfRule type="duplicateValues" dxfId="0" priority="2937"/>
  </conditionalFormatting>
  <conditionalFormatting sqref="I373:I375">
    <cfRule type="duplicateValues" dxfId="0" priority="2952"/>
  </conditionalFormatting>
  <conditionalFormatting sqref="I383:I387">
    <cfRule type="duplicateValues" dxfId="0" priority="2980"/>
  </conditionalFormatting>
  <conditionalFormatting sqref="I473:I475">
    <cfRule type="duplicateValues" dxfId="0" priority="2903"/>
  </conditionalFormatting>
  <conditionalFormatting sqref="I483:I484">
    <cfRule type="duplicateValues" dxfId="0" priority="2805"/>
  </conditionalFormatting>
  <conditionalFormatting sqref="I485:I486">
    <cfRule type="duplicateValues" dxfId="0" priority="2741"/>
  </conditionalFormatting>
  <conditionalFormatting sqref="I487:I488">
    <cfRule type="duplicateValues" dxfId="0" priority="2671"/>
  </conditionalFormatting>
  <conditionalFormatting sqref="I518:I522">
    <cfRule type="duplicateValues" dxfId="0" priority="2307"/>
  </conditionalFormatting>
  <conditionalFormatting sqref="I521:I522">
    <cfRule type="duplicateValues" dxfId="0" priority="2308"/>
  </conditionalFormatting>
  <conditionalFormatting sqref="I540:I541">
    <cfRule type="duplicateValues" dxfId="0" priority="2286"/>
  </conditionalFormatting>
  <conditionalFormatting sqref="I553:I554">
    <cfRule type="duplicateValues" dxfId="0" priority="2197"/>
  </conditionalFormatting>
  <conditionalFormatting sqref="I588:I590">
    <cfRule type="duplicateValues" dxfId="0" priority="2108"/>
  </conditionalFormatting>
  <conditionalFormatting sqref="I601:I604">
    <cfRule type="duplicateValues" dxfId="0" priority="1989"/>
  </conditionalFormatting>
  <conditionalFormatting sqref="I605:I608">
    <cfRule type="duplicateValues" dxfId="0" priority="1988"/>
  </conditionalFormatting>
  <conditionalFormatting sqref="I605:I612">
    <cfRule type="duplicateValues" dxfId="0" priority="2513"/>
  </conditionalFormatting>
  <conditionalFormatting sqref="I627:I628">
    <cfRule type="duplicateValues" dxfId="0" priority="1805"/>
  </conditionalFormatting>
  <conditionalFormatting sqref="I645:I649">
    <cfRule type="duplicateValues" dxfId="0" priority="2"/>
  </conditionalFormatting>
  <conditionalFormatting sqref="I650:I905">
    <cfRule type="duplicateValues" dxfId="0" priority="216"/>
  </conditionalFormatting>
  <conditionalFormatting sqref="J371:J375">
    <cfRule type="duplicateValues" dxfId="0" priority="1581"/>
  </conditionalFormatting>
  <conditionalFormatting sqref="J373:J375">
    <cfRule type="duplicateValues" dxfId="0" priority="1596"/>
  </conditionalFormatting>
  <conditionalFormatting sqref="J383:J387">
    <cfRule type="duplicateValues" dxfId="0" priority="1624"/>
  </conditionalFormatting>
  <conditionalFormatting sqref="J473:J475">
    <cfRule type="duplicateValues" dxfId="0" priority="1547"/>
  </conditionalFormatting>
  <conditionalFormatting sqref="J483:J484">
    <cfRule type="duplicateValues" dxfId="0" priority="1449"/>
  </conditionalFormatting>
  <conditionalFormatting sqref="J485:J486">
    <cfRule type="duplicateValues" dxfId="0" priority="1385"/>
  </conditionalFormatting>
  <conditionalFormatting sqref="J487:J488">
    <cfRule type="duplicateValues" dxfId="0" priority="1315"/>
  </conditionalFormatting>
  <conditionalFormatting sqref="J518:J522">
    <cfRule type="duplicateValues" dxfId="0" priority="951"/>
  </conditionalFormatting>
  <conditionalFormatting sqref="J521:J522">
    <cfRule type="duplicateValues" dxfId="0" priority="952"/>
  </conditionalFormatting>
  <conditionalFormatting sqref="J540:J541">
    <cfRule type="duplicateValues" dxfId="0" priority="930"/>
  </conditionalFormatting>
  <conditionalFormatting sqref="J553:J554">
    <cfRule type="duplicateValues" dxfId="0" priority="841"/>
  </conditionalFormatting>
  <conditionalFormatting sqref="J588:J590">
    <cfRule type="duplicateValues" dxfId="0" priority="752"/>
  </conditionalFormatting>
  <conditionalFormatting sqref="J601:J604">
    <cfRule type="duplicateValues" dxfId="0" priority="633"/>
  </conditionalFormatting>
  <conditionalFormatting sqref="J605:J608">
    <cfRule type="duplicateValues" dxfId="0" priority="632"/>
  </conditionalFormatting>
  <conditionalFormatting sqref="J605:J612">
    <cfRule type="duplicateValues" dxfId="0" priority="1157"/>
  </conditionalFormatting>
  <conditionalFormatting sqref="J627:J628">
    <cfRule type="duplicateValues" dxfId="0" priority="449"/>
  </conditionalFormatting>
  <conditionalFormatting sqref="J645:J649">
    <cfRule type="duplicateValues" dxfId="0" priority="1"/>
  </conditionalFormatting>
  <conditionalFormatting sqref="J650:J905">
    <cfRule type="duplicateValues" dxfId="0" priority="215"/>
  </conditionalFormatting>
  <conditionalFormatting sqref="K87:K194">
    <cfRule type="cellIs" dxfId="1" priority="179" operator="greaterThan">
      <formula>0.97</formula>
    </cfRule>
  </conditionalFormatting>
  <conditionalFormatting sqref="K195:K242">
    <cfRule type="cellIs" dxfId="1" priority="163" operator="greaterThan">
      <formula>0.97</formula>
    </cfRule>
  </conditionalFormatting>
  <conditionalFormatting sqref="K243:K330">
    <cfRule type="cellIs" dxfId="1" priority="147" operator="greaterThan">
      <formula>0.97</formula>
    </cfRule>
  </conditionalFormatting>
  <conditionalFormatting sqref="K331:K353">
    <cfRule type="cellIs" dxfId="1" priority="101" operator="greaterThan">
      <formula>0.96</formula>
    </cfRule>
    <cfRule type="cellIs" dxfId="1" priority="102" operator="greaterThan">
      <formula>0.97</formula>
    </cfRule>
  </conditionalFormatting>
  <conditionalFormatting sqref="K354:K649">
    <cfRule type="cellIs" dxfId="1" priority="279" operator="greaterThan">
      <formula>0.97</formula>
    </cfRule>
  </conditionalFormatting>
  <conditionalFormatting sqref="K650:K905">
    <cfRule type="cellIs" dxfId="1" priority="211" operator="greaterThan">
      <formula>0.97</formula>
    </cfRule>
  </conditionalFormatting>
  <conditionalFormatting sqref="K906:K1061">
    <cfRule type="cellIs" dxfId="1" priority="231" operator="greaterThan">
      <formula>0.97</formula>
    </cfRule>
  </conditionalFormatting>
  <conditionalFormatting sqref="K1062:K1428">
    <cfRule type="cellIs" dxfId="1" priority="131" operator="greaterThan">
      <formula>0.97</formula>
    </cfRule>
  </conditionalFormatting>
  <conditionalFormatting sqref="K1429:K1687">
    <cfRule type="cellIs" dxfId="1" priority="115" operator="greaterThan">
      <formula>0.97</formula>
    </cfRule>
  </conditionalFormatting>
  <conditionalFormatting sqref="P87:P1687">
    <cfRule type="cellIs" dxfId="1" priority="96" operator="greaterThan">
      <formula>0.96</formula>
    </cfRule>
    <cfRule type="cellIs" dxfId="1" priority="97" operator="greaterThan">
      <formula>0.97</formula>
    </cfRule>
  </conditionalFormatting>
  <conditionalFormatting sqref="Z9:Z1687">
    <cfRule type="cellIs" dxfId="1" priority="4" operator="greaterThan">
      <formula>0.96</formula>
    </cfRule>
    <cfRule type="cellIs" dxfId="1" priority="5" operator="greaterThan">
      <formula>0.97</formula>
    </cfRule>
  </conditionalFormatting>
  <conditionalFormatting sqref="AE9:AE86">
    <cfRule type="cellIs" dxfId="1" priority="94" operator="greaterThan">
      <formula>0.96</formula>
    </cfRule>
    <cfRule type="cellIs" dxfId="1" priority="95" operator="greaterThan">
      <formula>0.97</formula>
    </cfRule>
  </conditionalFormatting>
  <conditionalFormatting sqref="AE87:AE330">
    <cfRule type="cellIs" dxfId="1" priority="92" operator="greaterThan">
      <formula>0.96</formula>
    </cfRule>
    <cfRule type="cellIs" dxfId="1" priority="93" operator="greaterThan">
      <formula>0.97</formula>
    </cfRule>
  </conditionalFormatting>
  <conditionalFormatting sqref="AE331:AE353">
    <cfRule type="cellIs" dxfId="1" priority="52" operator="greaterThan">
      <formula>0.96</formula>
    </cfRule>
    <cfRule type="cellIs" dxfId="1" priority="53" operator="greaterThan">
      <formula>0.97</formula>
    </cfRule>
  </conditionalFormatting>
  <conditionalFormatting sqref="AE354:AE649">
    <cfRule type="cellIs" dxfId="1" priority="90" operator="greaterThan">
      <formula>0.96</formula>
    </cfRule>
    <cfRule type="cellIs" dxfId="1" priority="91" operator="greaterThan">
      <formula>0.97</formula>
    </cfRule>
  </conditionalFormatting>
  <conditionalFormatting sqref="AE650:AE905">
    <cfRule type="cellIs" dxfId="1" priority="88" operator="greaterThan">
      <formula>0.96</formula>
    </cfRule>
    <cfRule type="cellIs" dxfId="1" priority="89" operator="greaterThan">
      <formula>0.97</formula>
    </cfRule>
  </conditionalFormatting>
  <conditionalFormatting sqref="AE906:AE1061">
    <cfRule type="cellIs" dxfId="1" priority="86" operator="greaterThan">
      <formula>0.96</formula>
    </cfRule>
    <cfRule type="cellIs" dxfId="1" priority="87" operator="greaterThan">
      <formula>0.97</formula>
    </cfRule>
  </conditionalFormatting>
  <conditionalFormatting sqref="AE1062:AE1428">
    <cfRule type="cellIs" dxfId="1" priority="84" operator="greaterThan">
      <formula>0.96</formula>
    </cfRule>
    <cfRule type="cellIs" dxfId="1" priority="85" operator="greaterThan">
      <formula>0.97</formula>
    </cfRule>
  </conditionalFormatting>
  <conditionalFormatting sqref="AE1429:AE1687">
    <cfRule type="cellIs" dxfId="1" priority="82" operator="greaterThan">
      <formula>0.96</formula>
    </cfRule>
    <cfRule type="cellIs" dxfId="1" priority="83" operator="greaterThan">
      <formula>0.97</formula>
    </cfRule>
  </conditionalFormatting>
  <conditionalFormatting sqref="AJ9:AJ330">
    <cfRule type="cellIs" dxfId="1" priority="80" operator="greaterThan">
      <formula>0.96</formula>
    </cfRule>
    <cfRule type="cellIs" dxfId="1" priority="81" operator="greaterThan">
      <formula>0.97</formula>
    </cfRule>
  </conditionalFormatting>
  <conditionalFormatting sqref="AJ331:AJ353">
    <cfRule type="cellIs" dxfId="1" priority="74" operator="greaterThan">
      <formula>0.96</formula>
    </cfRule>
    <cfRule type="cellIs" dxfId="1" priority="75" operator="greaterThan">
      <formula>0.97</formula>
    </cfRule>
  </conditionalFormatting>
  <conditionalFormatting sqref="L9:O1687">
    <cfRule type="cellIs" dxfId="2" priority="37" operator="lessThan">
      <formula>0.9</formula>
    </cfRule>
    <cfRule type="cellIs" dxfId="1" priority="38" operator="greaterThan">
      <formula>0.9</formula>
    </cfRule>
  </conditionalFormatting>
  <conditionalFormatting sqref="Q9:T1687">
    <cfRule type="cellIs" dxfId="2" priority="35" operator="lessThan">
      <formula>0.9</formula>
    </cfRule>
    <cfRule type="cellIs" dxfId="1" priority="36" operator="greaterThan">
      <formula>0.9</formula>
    </cfRule>
  </conditionalFormatting>
  <conditionalFormatting sqref="AF9:AI1687">
    <cfRule type="cellIs" dxfId="2" priority="31" operator="lessThan">
      <formula>0.92</formula>
    </cfRule>
    <cfRule type="cellIs" dxfId="1" priority="32" operator="greaterThan">
      <formula>0.92</formula>
    </cfRule>
  </conditionalFormatting>
  <conditionalFormatting sqref="AK9:AN1687">
    <cfRule type="cellIs" dxfId="2" priority="29" operator="lessThan">
      <formula>0.92</formula>
    </cfRule>
    <cfRule type="cellIs" dxfId="1" priority="30" operator="greaterThan">
      <formula>0.92</formula>
    </cfRule>
  </conditionalFormatting>
  <conditionalFormatting sqref="AP9:AS1687">
    <cfRule type="cellIs" dxfId="2" priority="27" operator="lessThan">
      <formula>0.99</formula>
    </cfRule>
    <cfRule type="cellIs" dxfId="1" priority="28" operator="greaterThan">
      <formula>0.99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M1717"/>
  <sheetViews>
    <sheetView zoomScale="85" zoomScaleNormal="85" zoomScaleSheetLayoutView="50" topLeftCell="D1" workbookViewId="0">
      <pane ySplit="4" topLeftCell="A1702" activePane="bottomLeft" state="frozen"/>
      <selection/>
      <selection pane="bottomLeft" activeCell="T1710" sqref="T1710"/>
    </sheetView>
  </sheetViews>
  <sheetFormatPr defaultColWidth="9" defaultRowHeight="16.5"/>
  <cols>
    <col min="1" max="1" width="19.75" style="225" customWidth="1"/>
    <col min="2" max="2" width="41.5" style="221" customWidth="1"/>
    <col min="3" max="3" width="18.375" style="221" customWidth="1"/>
    <col min="4" max="4" width="28.5" style="221" customWidth="1"/>
    <col min="5" max="5" width="11.25" style="222" customWidth="1"/>
    <col min="6" max="6" width="9.66666666666667" style="222" hidden="1" customWidth="1"/>
    <col min="7" max="7" width="13.325" style="222" hidden="1" customWidth="1"/>
    <col min="8" max="8" width="13.4833333333333" style="222" hidden="1" customWidth="1"/>
    <col min="9" max="9" width="14.6916666666667" style="222" hidden="1" customWidth="1"/>
    <col min="10" max="10" width="14.2333333333333" style="222" hidden="1" customWidth="1"/>
    <col min="11" max="11" width="9" style="222" hidden="1" customWidth="1"/>
    <col min="12" max="14" width="9.66666666666667" style="221" customWidth="1"/>
    <col min="15" max="15" width="13.0333333333333" style="222" customWidth="1"/>
    <col min="16" max="16" width="22.3166666666667" style="222" hidden="1" customWidth="1"/>
    <col min="17" max="17" width="17.3416666666667" style="222" hidden="1" customWidth="1"/>
    <col min="18" max="19" width="13.0916666666667" style="222" hidden="1" customWidth="1"/>
    <col min="20" max="20" width="13.0916666666667" style="222" customWidth="1"/>
    <col min="21" max="21" width="9.58333333333333" style="222" customWidth="1"/>
    <col min="22" max="23" width="9.08333333333333" style="222" customWidth="1"/>
    <col min="24" max="24" width="12.1833333333333" style="221" customWidth="1"/>
    <col min="25" max="25" width="15.725" style="221" hidden="1" customWidth="1"/>
    <col min="26" max="28" width="15.475" style="221" hidden="1" customWidth="1"/>
    <col min="29" max="29" width="15.475" style="221" customWidth="1"/>
    <col min="30" max="30" width="15.1833333333333" style="221" customWidth="1"/>
    <col min="31" max="31" width="12.1833333333333" style="221" customWidth="1"/>
    <col min="32" max="32" width="9" style="223" customWidth="1"/>
    <col min="33" max="33" width="10.5" style="224" customWidth="1"/>
    <col min="34" max="34" width="25.6" style="223" customWidth="1"/>
    <col min="35" max="35" width="9" style="223"/>
    <col min="36" max="36" width="9" style="225"/>
    <col min="37" max="37" width="10.5" style="225"/>
    <col min="38" max="38" width="10.375" style="225"/>
    <col min="39" max="16384" width="9" style="225"/>
  </cols>
  <sheetData>
    <row r="1" ht="54" customHeight="1" spans="1:39">
      <c r="A1" s="287" t="str">
        <f>"网管-打卡准点率报表爪哇-巴厘"&amp;TEXT($L$3,"MM月DD日")&amp;CHAR(10)&amp;"NM-Persentase Absensi Tepat Waktu Sprinter Agent Jawa-Bali "&amp;TEXT($L$3,"DD MMM YYYY")</f>
        <v>网管-打卡准点率报表爪哇-巴厘09月30日
NM-Persentase Absensi Tepat Waktu Sprinter Agent Jawa-Bali 30 Sep 2026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8"/>
      <c r="AH1" s="322"/>
      <c r="AI1" s="322"/>
    </row>
    <row r="2" ht="67" customHeight="1" spans="1:39">
      <c r="A2" s="230" t="s">
        <v>5</v>
      </c>
      <c r="B2" s="232" t="s">
        <v>3215</v>
      </c>
      <c r="C2" s="232" t="s">
        <v>8</v>
      </c>
      <c r="D2" s="230" t="s">
        <v>3216</v>
      </c>
      <c r="E2" s="233" t="s">
        <v>3217</v>
      </c>
      <c r="F2" s="233" t="s">
        <v>3218</v>
      </c>
      <c r="G2" s="234" t="str">
        <f>"总人数"&amp;CHAR(10)&amp;"Total Orang"&amp;CHAR(10)&amp;TEXT($V$3,"dd/mm/yyyy")</f>
        <v>总人数
Total Orang
29/09/2026</v>
      </c>
      <c r="H2" s="234" t="str">
        <f>"打卡人数"&amp;CHAR(10)&amp;"Jumlah yang Absensi"&amp;CHAR(10)&amp;TEXT($V$3,"dd/mm/yyyy")</f>
        <v>打卡人数
Jumlah yang Absensi
29/09/2026</v>
      </c>
      <c r="I2" s="234" t="str">
        <f>"总人数"&amp;CHAR(10)&amp;"Total Orang"&amp;CHAR(10)&amp;TEXT($W$3,"dd/mm/yyyy")</f>
        <v>总人数
Total Orang
28/09/2026</v>
      </c>
      <c r="J2" s="234" t="str">
        <f>"打卡人数"&amp;CHAR(10)&amp;"Jumlah yang Absensi"&amp;CHAR(10)&amp;TEXT($W$3,"dd/mm/yyyy")</f>
        <v>打卡人数
Jumlah yang Absensi
28/09/2026</v>
      </c>
      <c r="K2" s="233" t="s">
        <v>3219</v>
      </c>
      <c r="L2" s="310" t="s">
        <v>3220</v>
      </c>
      <c r="M2" s="311"/>
      <c r="N2" s="312"/>
      <c r="O2" s="233" t="s">
        <v>3221</v>
      </c>
      <c r="P2" s="233" t="s">
        <v>3222</v>
      </c>
      <c r="Q2" s="233" t="s">
        <v>3223</v>
      </c>
      <c r="R2" s="323" t="str">
        <f>"准点打卡人数"&amp;CHAR(10)&amp;"Jumlah Absensi Tepat Waktu"&amp;CHAR(10)&amp;TEXT($V$3,"dd/mm/yyyy")</f>
        <v>准点打卡人数
Jumlah Absensi Tepat Waktu
29/09/2026</v>
      </c>
      <c r="S2" s="323" t="str">
        <f>"准点打卡人数"&amp;CHAR(10)&amp;"Jumlah Absensi Tepat Waktu"&amp;CHAR(10)&amp;TEXT($W$3,"dd/mm/yyyy")</f>
        <v>准点打卡人数
Jumlah Absensi Tepat Waktu
28/09/2026</v>
      </c>
      <c r="T2" s="230" t="s">
        <v>3224</v>
      </c>
      <c r="U2" s="230" t="s">
        <v>3225</v>
      </c>
      <c r="V2" s="230"/>
      <c r="W2" s="230"/>
      <c r="X2" s="230" t="s">
        <v>3226</v>
      </c>
      <c r="Y2" s="323" t="str">
        <f>"总人数"&amp;CHAR(10)&amp;"Total Orang Mingguan"&amp;CHAR(10)&amp;TEXT($AK$6,"dd/mm/yyyy")&amp;" - "&amp;TEXT($AK$5,"dd/mm/yyyy")</f>
        <v>总人数
Total Orang Mingguan
24/09/2026 - 30/09/2026</v>
      </c>
      <c r="Z2" s="323" t="str">
        <f>"准点打卡人数"&amp;CHAR(10)&amp;"Jumlah Absensi Tepat Waktu"&amp;CHAR(10)&amp;TEXT($AK$6,"dd/mm/yyyy")&amp;" - "&amp;TEXT($AK$5,"dd/mm/yyyy")</f>
        <v>准点打卡人数
Jumlah Absensi Tepat Waktu
24/09/2026 - 30/09/2026</v>
      </c>
      <c r="AA2" s="323" t="str">
        <f>"总人数"&amp;CHAR(10)&amp;"Total Orang Mingguan"&amp;CHAR(10)&amp;TEXT($AL$6,"dd/mm/yyyy")&amp;" - "&amp;TEXT($AL$5,"dd/mm/yyyy")</f>
        <v>总人数
Total Orang Mingguan
17/09/2026 - 23/09/2026</v>
      </c>
      <c r="AB2" s="323" t="str">
        <f>"准点打卡人数"&amp;CHAR(10)&amp;"Jumlah Absensi Tepat Waktu"&amp;CHAR(10)&amp;TEXT($AL$6,"dd/mm/yyyy")&amp;" - "&amp;TEXT($AL$5,"dd/mm/yyyy")</f>
        <v>准点打卡人数
Jumlah Absensi Tepat Waktu
17/09/2026 - 23/09/2026</v>
      </c>
      <c r="AC2" s="230" t="s">
        <v>3227</v>
      </c>
      <c r="AD2" s="230"/>
      <c r="AE2" s="230" t="s">
        <v>3228</v>
      </c>
      <c r="AH2" s="324"/>
      <c r="AI2" s="322"/>
    </row>
    <row r="3" ht="18" customHeight="1" spans="1:39">
      <c r="A3" s="235"/>
      <c r="B3" s="230"/>
      <c r="C3" s="230"/>
      <c r="D3" s="236"/>
      <c r="E3" s="237"/>
      <c r="F3" s="237"/>
      <c r="G3" s="233"/>
      <c r="H3" s="233"/>
      <c r="I3" s="233"/>
      <c r="J3" s="233"/>
      <c r="K3" s="237"/>
      <c r="L3" s="238">
        <f>'Display ALL DP'!L8</f>
        <v>46295</v>
      </c>
      <c r="M3" s="238">
        <f>L3-1</f>
        <v>46294</v>
      </c>
      <c r="N3" s="238">
        <f>L3-2</f>
        <v>46293</v>
      </c>
      <c r="O3" s="237"/>
      <c r="P3" s="237"/>
      <c r="Q3" s="237"/>
      <c r="R3" s="325"/>
      <c r="S3" s="325"/>
      <c r="T3" s="236"/>
      <c r="U3" s="238">
        <f>L3</f>
        <v>46295</v>
      </c>
      <c r="V3" s="238">
        <f>L3-1</f>
        <v>46294</v>
      </c>
      <c r="W3" s="238">
        <f>L3-2</f>
        <v>46293</v>
      </c>
      <c r="X3" s="236"/>
      <c r="Y3" s="325"/>
      <c r="Z3" s="325"/>
      <c r="AA3" s="325"/>
      <c r="AB3" s="325"/>
      <c r="AC3" s="289" t="str">
        <f>TEXT(AK6,"DD MMM")&amp;" - "&amp;TEXT(AK5,"DD MMM")</f>
        <v>24 Sep - 30 Sep</v>
      </c>
      <c r="AD3" s="289" t="str">
        <f>TEXT(AL6,"DD MMM")&amp;" - "&amp;TEXT(AL5,"DD MMM")</f>
        <v>17 Sep - 23 Sep</v>
      </c>
      <c r="AE3" s="236"/>
      <c r="AH3" s="324"/>
      <c r="AI3" s="322"/>
    </row>
    <row r="4" spans="1:39">
      <c r="A4" s="240"/>
      <c r="B4" s="240"/>
      <c r="C4" s="240"/>
      <c r="D4" s="240"/>
      <c r="E4" s="241">
        <v>69310</v>
      </c>
      <c r="F4" s="241">
        <v>67760</v>
      </c>
      <c r="G4" s="242">
        <v>61812</v>
      </c>
      <c r="H4" s="242">
        <v>59941</v>
      </c>
      <c r="I4" s="242">
        <v>61909</v>
      </c>
      <c r="J4" s="242">
        <v>60109</v>
      </c>
      <c r="K4" s="244">
        <v>0.9</v>
      </c>
      <c r="L4" s="326">
        <v>0.977636704660222</v>
      </c>
      <c r="M4" s="326">
        <v>0.969730796609073</v>
      </c>
      <c r="N4" s="326">
        <v>0.970925067437691</v>
      </c>
      <c r="O4" s="241">
        <v>1945403</v>
      </c>
      <c r="P4" s="241">
        <v>1823557</v>
      </c>
      <c r="Q4" s="241">
        <v>65240</v>
      </c>
      <c r="R4" s="245">
        <v>57621</v>
      </c>
      <c r="S4" s="245">
        <v>57816</v>
      </c>
      <c r="T4" s="246">
        <v>0.937367219028654</v>
      </c>
      <c r="U4" s="246">
        <v>0.941278314817487</v>
      </c>
      <c r="V4" s="246">
        <v>0.932197631527859</v>
      </c>
      <c r="W4" s="246">
        <v>0.933886833901371</v>
      </c>
      <c r="X4" s="247">
        <v>0.00908068328962808</v>
      </c>
      <c r="Y4" s="242">
        <v>453321</v>
      </c>
      <c r="Z4" s="327">
        <v>424353</v>
      </c>
      <c r="AA4" s="327">
        <v>451363</v>
      </c>
      <c r="AB4" s="327">
        <v>423129</v>
      </c>
      <c r="AC4" s="328">
        <v>0.93609826149682</v>
      </c>
      <c r="AD4" s="328">
        <v>0.937447243128037</v>
      </c>
      <c r="AE4" s="247">
        <v>-0.00134898163121644</v>
      </c>
      <c r="AF4" s="223">
        <v>5</v>
      </c>
      <c r="AG4" s="248"/>
      <c r="AH4" s="324"/>
      <c r="AI4" s="322"/>
    </row>
    <row r="5" s="219" customFormat="1" ht="19" customHeight="1" spans="1:39">
      <c r="B5" s="250"/>
      <c r="C5" s="250"/>
      <c r="D5" s="250"/>
      <c r="E5" s="251"/>
      <c r="F5" s="251"/>
      <c r="G5" s="252"/>
      <c r="H5" s="252"/>
      <c r="I5" s="329"/>
      <c r="J5" s="329"/>
      <c r="K5" s="253"/>
      <c r="L5" s="313"/>
      <c r="M5" s="330"/>
      <c r="N5" s="249"/>
      <c r="O5" s="254"/>
      <c r="P5" s="254"/>
      <c r="Q5" s="254"/>
      <c r="R5" s="255"/>
      <c r="S5" s="255"/>
      <c r="T5" s="255"/>
      <c r="U5" s="255"/>
      <c r="V5" s="255"/>
      <c r="W5" s="255"/>
      <c r="X5" s="256"/>
      <c r="Y5" s="256"/>
      <c r="Z5" s="255"/>
      <c r="AA5" s="255"/>
      <c r="AB5" s="255"/>
      <c r="AC5" s="255"/>
      <c r="AD5" s="255"/>
      <c r="AE5" s="256"/>
      <c r="AF5" s="258"/>
      <c r="AG5" s="259"/>
      <c r="AH5" s="258"/>
      <c r="AI5" s="258"/>
      <c r="AK5" s="331">
        <f>L3</f>
        <v>46295</v>
      </c>
      <c r="AL5" s="331">
        <f>AK6-1</f>
        <v>46288</v>
      </c>
    </row>
    <row r="6" spans="1:39">
      <c r="A6" s="315" t="s">
        <v>25</v>
      </c>
      <c r="B6" s="293" t="s">
        <v>3229</v>
      </c>
      <c r="C6" s="293" t="s">
        <v>3230</v>
      </c>
      <c r="D6" s="293" t="s">
        <v>3231</v>
      </c>
      <c r="E6" s="266">
        <v>0</v>
      </c>
      <c r="F6" s="266">
        <v>0</v>
      </c>
      <c r="G6" s="264">
        <v>0</v>
      </c>
      <c r="H6" s="264">
        <v>0</v>
      </c>
      <c r="I6" s="264">
        <v>0</v>
      </c>
      <c r="J6" s="264">
        <v>0</v>
      </c>
      <c r="K6" s="294">
        <v>0.9</v>
      </c>
      <c r="L6" s="267">
        <v>0</v>
      </c>
      <c r="M6" s="267">
        <v>0</v>
      </c>
      <c r="N6" s="267">
        <v>0</v>
      </c>
      <c r="O6" s="332">
        <v>0</v>
      </c>
      <c r="P6" s="266">
        <v>0</v>
      </c>
      <c r="Q6" s="266">
        <v>0</v>
      </c>
      <c r="R6" s="264">
        <v>0</v>
      </c>
      <c r="S6" s="264">
        <v>0</v>
      </c>
      <c r="T6" s="267">
        <v>0</v>
      </c>
      <c r="U6" s="267">
        <v>0</v>
      </c>
      <c r="V6" s="268">
        <v>0</v>
      </c>
      <c r="W6" s="268">
        <v>0</v>
      </c>
      <c r="X6" s="295">
        <v>0</v>
      </c>
      <c r="Y6" s="271">
        <v>0</v>
      </c>
      <c r="Z6" s="333">
        <v>0</v>
      </c>
      <c r="AA6" s="333">
        <v>0</v>
      </c>
      <c r="AB6" s="333">
        <v>0</v>
      </c>
      <c r="AC6" s="334">
        <v>0</v>
      </c>
      <c r="AD6" s="268">
        <v>0</v>
      </c>
      <c r="AE6" s="295">
        <v>0</v>
      </c>
      <c r="AF6" s="272"/>
      <c r="AG6" s="274"/>
      <c r="AK6" s="277">
        <f>L3-6</f>
        <v>46289</v>
      </c>
      <c r="AL6" s="277">
        <f>AK5-13</f>
        <v>46282</v>
      </c>
    </row>
    <row r="7" spans="1:39">
      <c r="A7" s="315" t="s">
        <v>25</v>
      </c>
      <c r="B7" s="293" t="s">
        <v>3229</v>
      </c>
      <c r="C7" s="293" t="s">
        <v>30</v>
      </c>
      <c r="D7" s="293" t="s">
        <v>31</v>
      </c>
      <c r="E7" s="266">
        <v>119</v>
      </c>
      <c r="F7" s="266">
        <v>114</v>
      </c>
      <c r="G7" s="264">
        <v>119</v>
      </c>
      <c r="H7" s="264">
        <v>114</v>
      </c>
      <c r="I7" s="264">
        <v>101</v>
      </c>
      <c r="J7" s="264">
        <v>96</v>
      </c>
      <c r="K7" s="294">
        <v>0.9</v>
      </c>
      <c r="L7" s="267">
        <v>0.957983193277311</v>
      </c>
      <c r="M7" s="267">
        <v>0.957983193277311</v>
      </c>
      <c r="N7" s="267">
        <v>0.95049504950495</v>
      </c>
      <c r="O7" s="332">
        <v>3431</v>
      </c>
      <c r="P7" s="266">
        <v>3028</v>
      </c>
      <c r="Q7" s="266">
        <v>102</v>
      </c>
      <c r="R7" s="264">
        <v>110</v>
      </c>
      <c r="S7" s="264">
        <v>89</v>
      </c>
      <c r="T7" s="267">
        <v>0.882541533080734</v>
      </c>
      <c r="U7" s="267">
        <v>0.857142857142857</v>
      </c>
      <c r="V7" s="268">
        <v>0.92436974789916</v>
      </c>
      <c r="W7" s="268">
        <v>0.881188118811881</v>
      </c>
      <c r="X7" s="295">
        <v>-0.0672268907563026</v>
      </c>
      <c r="Y7" s="271">
        <v>784</v>
      </c>
      <c r="Z7" s="333">
        <v>701</v>
      </c>
      <c r="AA7" s="333">
        <v>812</v>
      </c>
      <c r="AB7" s="333">
        <v>720</v>
      </c>
      <c r="AC7" s="334">
        <v>0.894132653061224</v>
      </c>
      <c r="AD7" s="268">
        <v>0.886699507389163</v>
      </c>
      <c r="AE7" s="295">
        <v>0.00743314567206188</v>
      </c>
      <c r="AF7" s="272"/>
      <c r="AG7" s="274"/>
    </row>
    <row r="8" spans="1:39">
      <c r="A8" s="315" t="s">
        <v>25</v>
      </c>
      <c r="B8" s="293" t="s">
        <v>3229</v>
      </c>
      <c r="C8" s="293" t="s">
        <v>3232</v>
      </c>
      <c r="D8" s="293" t="s">
        <v>3233</v>
      </c>
      <c r="E8" s="266">
        <v>0</v>
      </c>
      <c r="F8" s="266">
        <v>0</v>
      </c>
      <c r="G8" s="264">
        <v>0</v>
      </c>
      <c r="H8" s="264">
        <v>0</v>
      </c>
      <c r="I8" s="264">
        <v>0</v>
      </c>
      <c r="J8" s="264">
        <v>0</v>
      </c>
      <c r="K8" s="294">
        <v>0.9</v>
      </c>
      <c r="L8" s="267">
        <v>0</v>
      </c>
      <c r="M8" s="267">
        <v>0</v>
      </c>
      <c r="N8" s="267">
        <v>0</v>
      </c>
      <c r="O8" s="332">
        <v>0</v>
      </c>
      <c r="P8" s="266">
        <v>0</v>
      </c>
      <c r="Q8" s="266">
        <v>0</v>
      </c>
      <c r="R8" s="264">
        <v>0</v>
      </c>
      <c r="S8" s="264">
        <v>0</v>
      </c>
      <c r="T8" s="267">
        <v>0</v>
      </c>
      <c r="U8" s="267">
        <v>0</v>
      </c>
      <c r="V8" s="268">
        <v>0</v>
      </c>
      <c r="W8" s="268">
        <v>0</v>
      </c>
      <c r="X8" s="295">
        <v>0</v>
      </c>
      <c r="Y8" s="271">
        <v>0</v>
      </c>
      <c r="Z8" s="333">
        <v>0</v>
      </c>
      <c r="AA8" s="333">
        <v>0</v>
      </c>
      <c r="AB8" s="333">
        <v>0</v>
      </c>
      <c r="AC8" s="334">
        <v>0</v>
      </c>
      <c r="AD8" s="268">
        <v>0</v>
      </c>
      <c r="AE8" s="295">
        <v>0</v>
      </c>
      <c r="AF8" s="272"/>
      <c r="AG8" s="274"/>
      <c r="AK8" s="335">
        <v>46266</v>
      </c>
    </row>
    <row r="9" spans="1:39">
      <c r="A9" s="315" t="s">
        <v>25</v>
      </c>
      <c r="B9" s="293" t="s">
        <v>3229</v>
      </c>
      <c r="C9" s="293" t="s">
        <v>36</v>
      </c>
      <c r="D9" s="293" t="s">
        <v>37</v>
      </c>
      <c r="E9" s="266">
        <v>58</v>
      </c>
      <c r="F9" s="266">
        <v>56</v>
      </c>
      <c r="G9" s="264">
        <v>52</v>
      </c>
      <c r="H9" s="264">
        <v>51</v>
      </c>
      <c r="I9" s="264">
        <v>45</v>
      </c>
      <c r="J9" s="264">
        <v>43</v>
      </c>
      <c r="K9" s="294">
        <v>0.9</v>
      </c>
      <c r="L9" s="267">
        <v>0.96551724137931</v>
      </c>
      <c r="M9" s="267">
        <v>0.980769230769231</v>
      </c>
      <c r="N9" s="267">
        <v>0.955555555555556</v>
      </c>
      <c r="O9" s="332">
        <v>1554</v>
      </c>
      <c r="P9" s="266">
        <v>1398</v>
      </c>
      <c r="Q9" s="266">
        <v>53</v>
      </c>
      <c r="R9" s="264">
        <v>46</v>
      </c>
      <c r="S9" s="264">
        <v>42</v>
      </c>
      <c r="T9" s="267">
        <v>0.8996138996139</v>
      </c>
      <c r="U9" s="267">
        <v>0.913793103448276</v>
      </c>
      <c r="V9" s="268">
        <v>0.884615384615385</v>
      </c>
      <c r="W9" s="268">
        <v>0.933333333333333</v>
      </c>
      <c r="X9" s="295">
        <v>0.0291777188328913</v>
      </c>
      <c r="Y9" s="271">
        <v>354</v>
      </c>
      <c r="Z9" s="333">
        <v>332</v>
      </c>
      <c r="AA9" s="333">
        <v>351</v>
      </c>
      <c r="AB9" s="333">
        <v>315</v>
      </c>
      <c r="AC9" s="334">
        <v>0.937853107344633</v>
      </c>
      <c r="AD9" s="268">
        <v>0.897435897435897</v>
      </c>
      <c r="AE9" s="295">
        <v>0.0404172099087353</v>
      </c>
      <c r="AF9" s="272"/>
      <c r="AG9" s="274"/>
    </row>
    <row r="10" spans="1:39">
      <c r="A10" s="315" t="s">
        <v>25</v>
      </c>
      <c r="B10" s="293" t="s">
        <v>3229</v>
      </c>
      <c r="C10" s="293" t="s">
        <v>43</v>
      </c>
      <c r="D10" s="293" t="s">
        <v>44</v>
      </c>
      <c r="E10" s="266">
        <v>32</v>
      </c>
      <c r="F10" s="266">
        <v>32</v>
      </c>
      <c r="G10" s="264">
        <v>17</v>
      </c>
      <c r="H10" s="264">
        <v>17</v>
      </c>
      <c r="I10" s="264">
        <v>28</v>
      </c>
      <c r="J10" s="264">
        <v>28</v>
      </c>
      <c r="K10" s="294">
        <v>0.9</v>
      </c>
      <c r="L10" s="267">
        <v>1</v>
      </c>
      <c r="M10" s="267">
        <v>1</v>
      </c>
      <c r="N10" s="267">
        <v>1</v>
      </c>
      <c r="O10" s="332">
        <v>802</v>
      </c>
      <c r="P10" s="266">
        <v>771</v>
      </c>
      <c r="Q10" s="266">
        <v>31</v>
      </c>
      <c r="R10" s="264">
        <v>16</v>
      </c>
      <c r="S10" s="264">
        <v>27</v>
      </c>
      <c r="T10" s="267">
        <v>0.961346633416459</v>
      </c>
      <c r="U10" s="267">
        <v>0.96875</v>
      </c>
      <c r="V10" s="268">
        <v>0.941176470588235</v>
      </c>
      <c r="W10" s="268">
        <v>0.964285714285714</v>
      </c>
      <c r="X10" s="295">
        <v>0.0275735294117647</v>
      </c>
      <c r="Y10" s="271">
        <v>188</v>
      </c>
      <c r="Z10" s="333">
        <v>181</v>
      </c>
      <c r="AA10" s="333">
        <v>190</v>
      </c>
      <c r="AB10" s="333">
        <v>189</v>
      </c>
      <c r="AC10" s="334">
        <v>0.962765957446808</v>
      </c>
      <c r="AD10" s="268">
        <v>0.994736842105263</v>
      </c>
      <c r="AE10" s="295">
        <v>-0.0319708846584547</v>
      </c>
      <c r="AF10" s="272"/>
      <c r="AG10" s="274"/>
    </row>
    <row r="11" spans="1:39">
      <c r="A11" s="315" t="s">
        <v>25</v>
      </c>
      <c r="B11" s="293" t="s">
        <v>3229</v>
      </c>
      <c r="C11" s="293" t="s">
        <v>38</v>
      </c>
      <c r="D11" s="293" t="s">
        <v>39</v>
      </c>
      <c r="E11" s="266">
        <v>0</v>
      </c>
      <c r="F11" s="266">
        <v>0</v>
      </c>
      <c r="G11" s="264">
        <v>0</v>
      </c>
      <c r="H11" s="264">
        <v>0</v>
      </c>
      <c r="I11" s="264">
        <v>0</v>
      </c>
      <c r="J11" s="264">
        <v>0</v>
      </c>
      <c r="K11" s="294">
        <v>0.9</v>
      </c>
      <c r="L11" s="267">
        <v>0</v>
      </c>
      <c r="M11" s="267">
        <v>0</v>
      </c>
      <c r="N11" s="267">
        <v>0</v>
      </c>
      <c r="O11" s="332">
        <v>0</v>
      </c>
      <c r="P11" s="266">
        <v>0</v>
      </c>
      <c r="Q11" s="266">
        <v>0</v>
      </c>
      <c r="R11" s="264">
        <v>0</v>
      </c>
      <c r="S11" s="264">
        <v>0</v>
      </c>
      <c r="T11" s="267">
        <v>0</v>
      </c>
      <c r="U11" s="267">
        <v>0</v>
      </c>
      <c r="V11" s="268">
        <v>0</v>
      </c>
      <c r="W11" s="268">
        <v>0</v>
      </c>
      <c r="X11" s="295">
        <v>0</v>
      </c>
      <c r="Y11" s="271">
        <v>0</v>
      </c>
      <c r="Z11" s="333">
        <v>0</v>
      </c>
      <c r="AA11" s="333">
        <v>0</v>
      </c>
      <c r="AB11" s="333">
        <v>0</v>
      </c>
      <c r="AC11" s="334">
        <v>0</v>
      </c>
      <c r="AD11" s="268">
        <v>0</v>
      </c>
      <c r="AE11" s="295">
        <v>0</v>
      </c>
      <c r="AF11" s="272"/>
      <c r="AG11" s="274"/>
    </row>
    <row r="12" spans="1:39">
      <c r="A12" s="315" t="s">
        <v>25</v>
      </c>
      <c r="B12" s="293" t="s">
        <v>3229</v>
      </c>
      <c r="C12" s="293" t="s">
        <v>28</v>
      </c>
      <c r="D12" s="293" t="s">
        <v>29</v>
      </c>
      <c r="E12" s="266">
        <v>57</v>
      </c>
      <c r="F12" s="266">
        <v>54</v>
      </c>
      <c r="G12" s="264">
        <v>60</v>
      </c>
      <c r="H12" s="264">
        <v>56</v>
      </c>
      <c r="I12" s="264">
        <v>49</v>
      </c>
      <c r="J12" s="264">
        <v>45</v>
      </c>
      <c r="K12" s="294">
        <v>0.9</v>
      </c>
      <c r="L12" s="267">
        <v>0.947368421052632</v>
      </c>
      <c r="M12" s="267">
        <v>0.933333333333333</v>
      </c>
      <c r="N12" s="267">
        <v>0.918367346938776</v>
      </c>
      <c r="O12" s="332">
        <v>1791</v>
      </c>
      <c r="P12" s="266">
        <v>1608</v>
      </c>
      <c r="Q12" s="266">
        <v>51</v>
      </c>
      <c r="R12" s="264">
        <v>53</v>
      </c>
      <c r="S12" s="264">
        <v>43</v>
      </c>
      <c r="T12" s="267">
        <v>0.897822445561139</v>
      </c>
      <c r="U12" s="267">
        <v>0.894736842105263</v>
      </c>
      <c r="V12" s="268">
        <v>0.883333333333333</v>
      </c>
      <c r="W12" s="268">
        <v>0.877551020408163</v>
      </c>
      <c r="X12" s="295">
        <v>0.0114035087719299</v>
      </c>
      <c r="Y12" s="271">
        <v>416</v>
      </c>
      <c r="Z12" s="333">
        <v>363</v>
      </c>
      <c r="AA12" s="333">
        <v>425</v>
      </c>
      <c r="AB12" s="333">
        <v>381</v>
      </c>
      <c r="AC12" s="334">
        <v>0.872596153846154</v>
      </c>
      <c r="AD12" s="268">
        <v>0.896470588235294</v>
      </c>
      <c r="AE12" s="295">
        <v>-0.0238744343891403</v>
      </c>
      <c r="AF12" s="272"/>
      <c r="AG12" s="274"/>
    </row>
    <row r="13" spans="1:39">
      <c r="A13" s="315" t="s">
        <v>25</v>
      </c>
      <c r="B13" s="293" t="s">
        <v>3229</v>
      </c>
      <c r="C13" s="293" t="s">
        <v>34</v>
      </c>
      <c r="D13" s="293" t="s">
        <v>35</v>
      </c>
      <c r="E13" s="266">
        <v>126</v>
      </c>
      <c r="F13" s="266">
        <v>122</v>
      </c>
      <c r="G13" s="264">
        <v>121</v>
      </c>
      <c r="H13" s="264">
        <v>113</v>
      </c>
      <c r="I13" s="264">
        <v>106</v>
      </c>
      <c r="J13" s="264">
        <v>100</v>
      </c>
      <c r="K13" s="294">
        <v>0.9</v>
      </c>
      <c r="L13" s="267">
        <v>0.968253968253968</v>
      </c>
      <c r="M13" s="267">
        <v>0.933884297520661</v>
      </c>
      <c r="N13" s="267">
        <v>0.943396226415094</v>
      </c>
      <c r="O13" s="332">
        <v>3413</v>
      </c>
      <c r="P13" s="266">
        <v>3145</v>
      </c>
      <c r="Q13" s="266">
        <v>119</v>
      </c>
      <c r="R13" s="264">
        <v>111</v>
      </c>
      <c r="S13" s="264">
        <v>100</v>
      </c>
      <c r="T13" s="267">
        <v>0.92147670670964</v>
      </c>
      <c r="U13" s="267">
        <v>0.944444444444444</v>
      </c>
      <c r="V13" s="268">
        <v>0.917355371900826</v>
      </c>
      <c r="W13" s="268">
        <v>0.943396226415094</v>
      </c>
      <c r="X13" s="295">
        <v>0.0270890725436179</v>
      </c>
      <c r="Y13" s="271">
        <v>806</v>
      </c>
      <c r="Z13" s="333">
        <v>744</v>
      </c>
      <c r="AA13" s="333">
        <v>791</v>
      </c>
      <c r="AB13" s="333">
        <v>726</v>
      </c>
      <c r="AC13" s="334">
        <v>0.923076923076923</v>
      </c>
      <c r="AD13" s="268">
        <v>0.917825537294564</v>
      </c>
      <c r="AE13" s="295">
        <v>0.00525138578235929</v>
      </c>
      <c r="AF13" s="272"/>
      <c r="AG13" s="274"/>
      <c r="AK13" s="336"/>
      <c r="AL13" s="336"/>
      <c r="AM13" s="336"/>
    </row>
    <row r="14" spans="1:39">
      <c r="A14" s="315" t="s">
        <v>25</v>
      </c>
      <c r="B14" s="293" t="s">
        <v>3229</v>
      </c>
      <c r="C14" s="293" t="s">
        <v>170</v>
      </c>
      <c r="D14" s="293" t="s">
        <v>171</v>
      </c>
      <c r="E14" s="266">
        <v>84</v>
      </c>
      <c r="F14" s="266">
        <v>78</v>
      </c>
      <c r="G14" s="264">
        <v>85</v>
      </c>
      <c r="H14" s="264">
        <v>82</v>
      </c>
      <c r="I14" s="264">
        <v>81</v>
      </c>
      <c r="J14" s="264">
        <v>73</v>
      </c>
      <c r="K14" s="294">
        <v>0.9</v>
      </c>
      <c r="L14" s="267">
        <v>0.928571428571429</v>
      </c>
      <c r="M14" s="267">
        <v>0.964705882352941</v>
      </c>
      <c r="N14" s="267">
        <v>0.901234567901235</v>
      </c>
      <c r="O14" s="332">
        <v>2449</v>
      </c>
      <c r="P14" s="266">
        <v>2251</v>
      </c>
      <c r="Q14" s="266">
        <v>77</v>
      </c>
      <c r="R14" s="264">
        <v>78</v>
      </c>
      <c r="S14" s="264">
        <v>56</v>
      </c>
      <c r="T14" s="267">
        <v>0.919150673744385</v>
      </c>
      <c r="U14" s="267">
        <v>0.916666666666667</v>
      </c>
      <c r="V14" s="268">
        <v>0.917647058823529</v>
      </c>
      <c r="W14" s="268">
        <v>0.691358024691358</v>
      </c>
      <c r="X14" s="295">
        <v>-0.000980392156862742</v>
      </c>
      <c r="Y14" s="271">
        <v>571</v>
      </c>
      <c r="Z14" s="333">
        <v>502</v>
      </c>
      <c r="AA14" s="333">
        <v>577</v>
      </c>
      <c r="AB14" s="333">
        <v>532</v>
      </c>
      <c r="AC14" s="334">
        <v>0.879159369527145</v>
      </c>
      <c r="AD14" s="268">
        <v>0.922010398613518</v>
      </c>
      <c r="AE14" s="295">
        <v>-0.0428510290863728</v>
      </c>
      <c r="AF14" s="272"/>
      <c r="AG14" s="274"/>
      <c r="AK14" s="336"/>
      <c r="AL14" s="336"/>
      <c r="AM14" s="336"/>
    </row>
    <row r="15" spans="1:39">
      <c r="A15" s="315" t="s">
        <v>25</v>
      </c>
      <c r="B15" s="293" t="s">
        <v>3229</v>
      </c>
      <c r="C15" s="293" t="s">
        <v>41</v>
      </c>
      <c r="D15" s="293" t="s">
        <v>42</v>
      </c>
      <c r="E15" s="266">
        <v>129</v>
      </c>
      <c r="F15" s="266">
        <v>128</v>
      </c>
      <c r="G15" s="264">
        <v>126</v>
      </c>
      <c r="H15" s="264">
        <v>126</v>
      </c>
      <c r="I15" s="264">
        <v>115</v>
      </c>
      <c r="J15" s="264">
        <v>115</v>
      </c>
      <c r="K15" s="294">
        <v>0.9</v>
      </c>
      <c r="L15" s="267">
        <v>0.992248062015504</v>
      </c>
      <c r="M15" s="267">
        <v>1</v>
      </c>
      <c r="N15" s="267">
        <v>1</v>
      </c>
      <c r="O15" s="332">
        <v>3653</v>
      </c>
      <c r="P15" s="266">
        <v>3611</v>
      </c>
      <c r="Q15" s="266">
        <v>128</v>
      </c>
      <c r="R15" s="264">
        <v>126</v>
      </c>
      <c r="S15" s="264">
        <v>114</v>
      </c>
      <c r="T15" s="267">
        <v>0.988502600602245</v>
      </c>
      <c r="U15" s="267">
        <v>0.992248062015504</v>
      </c>
      <c r="V15" s="268">
        <v>1</v>
      </c>
      <c r="W15" s="268">
        <v>0.991304347826087</v>
      </c>
      <c r="X15" s="295">
        <v>-0.00775193798449614</v>
      </c>
      <c r="Y15" s="271">
        <v>853</v>
      </c>
      <c r="Z15" s="333">
        <v>843</v>
      </c>
      <c r="AA15" s="333">
        <v>848</v>
      </c>
      <c r="AB15" s="333">
        <v>838</v>
      </c>
      <c r="AC15" s="334">
        <v>0.988276670574443</v>
      </c>
      <c r="AD15" s="268">
        <v>0.988207547169811</v>
      </c>
      <c r="AE15" s="295">
        <v>6.91234046318323e-5</v>
      </c>
      <c r="AF15" s="272"/>
      <c r="AG15" s="274"/>
      <c r="AK15" s="337"/>
      <c r="AL15" s="336"/>
      <c r="AM15" s="336"/>
    </row>
    <row r="16" spans="1:39">
      <c r="A16" s="315" t="s">
        <v>25</v>
      </c>
      <c r="B16" s="293" t="s">
        <v>3229</v>
      </c>
      <c r="C16" s="293" t="s">
        <v>32</v>
      </c>
      <c r="D16" s="293" t="s">
        <v>33</v>
      </c>
      <c r="E16" s="266">
        <v>26</v>
      </c>
      <c r="F16" s="266">
        <v>26</v>
      </c>
      <c r="G16" s="264">
        <v>31</v>
      </c>
      <c r="H16" s="264">
        <v>29</v>
      </c>
      <c r="I16" s="264">
        <v>25</v>
      </c>
      <c r="J16" s="264">
        <v>24</v>
      </c>
      <c r="K16" s="294">
        <v>0.9</v>
      </c>
      <c r="L16" s="267">
        <v>1</v>
      </c>
      <c r="M16" s="267">
        <v>0.935483870967742</v>
      </c>
      <c r="N16" s="267">
        <v>0.96</v>
      </c>
      <c r="O16" s="332">
        <v>850</v>
      </c>
      <c r="P16" s="266">
        <v>791</v>
      </c>
      <c r="Q16" s="266">
        <v>26</v>
      </c>
      <c r="R16" s="264">
        <v>28</v>
      </c>
      <c r="S16" s="264">
        <v>24</v>
      </c>
      <c r="T16" s="267">
        <v>0.930588235294118</v>
      </c>
      <c r="U16" s="267">
        <v>1</v>
      </c>
      <c r="V16" s="268">
        <v>0.903225806451613</v>
      </c>
      <c r="W16" s="268">
        <v>0.96</v>
      </c>
      <c r="X16" s="295">
        <v>0.0967741935483871</v>
      </c>
      <c r="Y16" s="271">
        <v>192</v>
      </c>
      <c r="Z16" s="333">
        <v>178</v>
      </c>
      <c r="AA16" s="333">
        <v>196</v>
      </c>
      <c r="AB16" s="333">
        <v>184</v>
      </c>
      <c r="AC16" s="334">
        <v>0.927083333333333</v>
      </c>
      <c r="AD16" s="268">
        <v>0.938775510204082</v>
      </c>
      <c r="AE16" s="295">
        <v>-0.0116921768707483</v>
      </c>
      <c r="AF16" s="272"/>
      <c r="AG16" s="274"/>
      <c r="AK16" s="337"/>
      <c r="AL16" s="336"/>
      <c r="AM16" s="336"/>
    </row>
    <row r="17" spans="1:39">
      <c r="A17" s="315" t="s">
        <v>25</v>
      </c>
      <c r="B17" s="293" t="s">
        <v>3234</v>
      </c>
      <c r="C17" s="293" t="s">
        <v>3235</v>
      </c>
      <c r="D17" s="293" t="s">
        <v>3236</v>
      </c>
      <c r="E17" s="266">
        <v>0</v>
      </c>
      <c r="F17" s="266">
        <v>0</v>
      </c>
      <c r="G17" s="264">
        <v>0</v>
      </c>
      <c r="H17" s="264">
        <v>0</v>
      </c>
      <c r="I17" s="264">
        <v>0</v>
      </c>
      <c r="J17" s="264">
        <v>0</v>
      </c>
      <c r="K17" s="294">
        <v>0.9</v>
      </c>
      <c r="L17" s="267">
        <v>0</v>
      </c>
      <c r="M17" s="267">
        <v>0</v>
      </c>
      <c r="N17" s="267">
        <v>0</v>
      </c>
      <c r="O17" s="332">
        <v>0</v>
      </c>
      <c r="P17" s="266">
        <v>0</v>
      </c>
      <c r="Q17" s="266">
        <v>0</v>
      </c>
      <c r="R17" s="264">
        <v>0</v>
      </c>
      <c r="S17" s="264">
        <v>0</v>
      </c>
      <c r="T17" s="267">
        <v>0</v>
      </c>
      <c r="U17" s="267">
        <v>0</v>
      </c>
      <c r="V17" s="268">
        <v>0</v>
      </c>
      <c r="W17" s="268">
        <v>0</v>
      </c>
      <c r="X17" s="295">
        <v>0</v>
      </c>
      <c r="Y17" s="271">
        <v>0</v>
      </c>
      <c r="Z17" s="333">
        <v>0</v>
      </c>
      <c r="AA17" s="333">
        <v>0</v>
      </c>
      <c r="AB17" s="333">
        <v>0</v>
      </c>
      <c r="AC17" s="334">
        <v>0</v>
      </c>
      <c r="AD17" s="268">
        <v>0</v>
      </c>
      <c r="AE17" s="295">
        <v>0</v>
      </c>
      <c r="AF17" s="272"/>
      <c r="AG17" s="274"/>
      <c r="AK17" s="337"/>
      <c r="AL17" s="336"/>
      <c r="AM17" s="336"/>
    </row>
    <row r="18" spans="1:39">
      <c r="A18" s="315" t="s">
        <v>25</v>
      </c>
      <c r="B18" s="293" t="s">
        <v>3234</v>
      </c>
      <c r="C18" s="293" t="s">
        <v>49</v>
      </c>
      <c r="D18" s="293" t="s">
        <v>50</v>
      </c>
      <c r="E18" s="266">
        <v>16</v>
      </c>
      <c r="F18" s="266">
        <v>16</v>
      </c>
      <c r="G18" s="264">
        <v>16</v>
      </c>
      <c r="H18" s="264">
        <v>15</v>
      </c>
      <c r="I18" s="264">
        <v>16</v>
      </c>
      <c r="J18" s="264">
        <v>16</v>
      </c>
      <c r="K18" s="294">
        <v>0.9</v>
      </c>
      <c r="L18" s="267">
        <v>1</v>
      </c>
      <c r="M18" s="267">
        <v>0.9375</v>
      </c>
      <c r="N18" s="267">
        <v>1</v>
      </c>
      <c r="O18" s="332">
        <v>523</v>
      </c>
      <c r="P18" s="266">
        <v>422</v>
      </c>
      <c r="Q18" s="266">
        <v>13</v>
      </c>
      <c r="R18" s="264">
        <v>14</v>
      </c>
      <c r="S18" s="264">
        <v>13</v>
      </c>
      <c r="T18" s="267">
        <v>0.806883365200765</v>
      </c>
      <c r="U18" s="267">
        <v>0.8125</v>
      </c>
      <c r="V18" s="268">
        <v>0.875</v>
      </c>
      <c r="W18" s="268">
        <v>0.8125</v>
      </c>
      <c r="X18" s="295">
        <v>-0.0625</v>
      </c>
      <c r="Y18" s="271">
        <v>110</v>
      </c>
      <c r="Z18" s="333">
        <v>89</v>
      </c>
      <c r="AA18" s="333">
        <v>124</v>
      </c>
      <c r="AB18" s="333">
        <v>101</v>
      </c>
      <c r="AC18" s="334">
        <v>0.809090909090909</v>
      </c>
      <c r="AD18" s="268">
        <v>0.814516129032258</v>
      </c>
      <c r="AE18" s="295">
        <v>-0.00542521994134904</v>
      </c>
      <c r="AF18" s="272"/>
      <c r="AG18" s="274"/>
    </row>
    <row r="19" spans="1:39">
      <c r="A19" s="315" t="s">
        <v>25</v>
      </c>
      <c r="B19" s="293" t="s">
        <v>3234</v>
      </c>
      <c r="C19" s="293" t="s">
        <v>45</v>
      </c>
      <c r="D19" s="293" t="s">
        <v>46</v>
      </c>
      <c r="E19" s="266">
        <v>87</v>
      </c>
      <c r="F19" s="266">
        <v>86</v>
      </c>
      <c r="G19" s="264">
        <v>92</v>
      </c>
      <c r="H19" s="264">
        <v>91</v>
      </c>
      <c r="I19" s="264">
        <v>90</v>
      </c>
      <c r="J19" s="264">
        <v>85</v>
      </c>
      <c r="K19" s="294">
        <v>0.9</v>
      </c>
      <c r="L19" s="267">
        <v>0.988505747126437</v>
      </c>
      <c r="M19" s="267">
        <v>0.989130434782609</v>
      </c>
      <c r="N19" s="267">
        <v>0.944444444444444</v>
      </c>
      <c r="O19" s="332">
        <v>2766</v>
      </c>
      <c r="P19" s="266">
        <v>2458</v>
      </c>
      <c r="Q19" s="266">
        <v>80</v>
      </c>
      <c r="R19" s="264">
        <v>88</v>
      </c>
      <c r="S19" s="264">
        <v>77</v>
      </c>
      <c r="T19" s="267">
        <v>0.888647866955893</v>
      </c>
      <c r="U19" s="267">
        <v>0.919540229885057</v>
      </c>
      <c r="V19" s="268">
        <v>0.956521739130435</v>
      </c>
      <c r="W19" s="268">
        <v>0.855555555555556</v>
      </c>
      <c r="X19" s="295">
        <v>-0.0369815092453774</v>
      </c>
      <c r="Y19" s="271">
        <v>620</v>
      </c>
      <c r="Z19" s="333">
        <v>559</v>
      </c>
      <c r="AA19" s="333">
        <v>644</v>
      </c>
      <c r="AB19" s="333">
        <v>577</v>
      </c>
      <c r="AC19" s="334">
        <v>0.901612903225806</v>
      </c>
      <c r="AD19" s="268">
        <v>0.895962732919255</v>
      </c>
      <c r="AE19" s="295">
        <v>0.00565017030655179</v>
      </c>
      <c r="AF19" s="272"/>
      <c r="AG19" s="274"/>
    </row>
    <row r="20" spans="1:39">
      <c r="A20" s="315" t="s">
        <v>25</v>
      </c>
      <c r="B20" s="293" t="s">
        <v>3234</v>
      </c>
      <c r="C20" s="293" t="s">
        <v>55</v>
      </c>
      <c r="D20" s="293" t="s">
        <v>56</v>
      </c>
      <c r="E20" s="266">
        <v>46</v>
      </c>
      <c r="F20" s="266">
        <v>46</v>
      </c>
      <c r="G20" s="264">
        <v>46</v>
      </c>
      <c r="H20" s="264">
        <v>46</v>
      </c>
      <c r="I20" s="264">
        <v>44</v>
      </c>
      <c r="J20" s="264">
        <v>44</v>
      </c>
      <c r="K20" s="294">
        <v>0.9</v>
      </c>
      <c r="L20" s="267">
        <v>1</v>
      </c>
      <c r="M20" s="267">
        <v>1</v>
      </c>
      <c r="N20" s="267">
        <v>1</v>
      </c>
      <c r="O20" s="332">
        <v>1353</v>
      </c>
      <c r="P20" s="266">
        <v>1222</v>
      </c>
      <c r="Q20" s="266">
        <v>40</v>
      </c>
      <c r="R20" s="264">
        <v>40</v>
      </c>
      <c r="S20" s="264">
        <v>39</v>
      </c>
      <c r="T20" s="267">
        <v>0.903178122690318</v>
      </c>
      <c r="U20" s="267">
        <v>0.869565217391304</v>
      </c>
      <c r="V20" s="268">
        <v>0.869565217391304</v>
      </c>
      <c r="W20" s="268">
        <v>0.886363636363636</v>
      </c>
      <c r="X20" s="295">
        <v>0</v>
      </c>
      <c r="Y20" s="271">
        <v>313</v>
      </c>
      <c r="Z20" s="333">
        <v>280</v>
      </c>
      <c r="AA20" s="333">
        <v>315</v>
      </c>
      <c r="AB20" s="333">
        <v>283</v>
      </c>
      <c r="AC20" s="334">
        <v>0.894568690095847</v>
      </c>
      <c r="AD20" s="268">
        <v>0.898412698412698</v>
      </c>
      <c r="AE20" s="295">
        <v>-0.00384400831685183</v>
      </c>
      <c r="AF20" s="272"/>
      <c r="AG20" s="274"/>
    </row>
    <row r="21" spans="1:39">
      <c r="A21" s="315" t="s">
        <v>25</v>
      </c>
      <c r="B21" s="293" t="s">
        <v>3234</v>
      </c>
      <c r="C21" s="293" t="s">
        <v>51</v>
      </c>
      <c r="D21" s="293" t="s">
        <v>52</v>
      </c>
      <c r="E21" s="266">
        <v>120</v>
      </c>
      <c r="F21" s="266">
        <v>113</v>
      </c>
      <c r="G21" s="264">
        <v>124</v>
      </c>
      <c r="H21" s="264">
        <v>119</v>
      </c>
      <c r="I21" s="264">
        <v>114</v>
      </c>
      <c r="J21" s="264">
        <v>111</v>
      </c>
      <c r="K21" s="294">
        <v>0.9</v>
      </c>
      <c r="L21" s="267">
        <v>0.941666666666667</v>
      </c>
      <c r="M21" s="267">
        <v>0.959677419354839</v>
      </c>
      <c r="N21" s="267">
        <v>0.973684210526316</v>
      </c>
      <c r="O21" s="332">
        <v>3640</v>
      </c>
      <c r="P21" s="266">
        <v>3411</v>
      </c>
      <c r="Q21" s="266">
        <v>112</v>
      </c>
      <c r="R21" s="264">
        <v>118</v>
      </c>
      <c r="S21" s="264">
        <v>110</v>
      </c>
      <c r="T21" s="267">
        <v>0.937087912087912</v>
      </c>
      <c r="U21" s="267">
        <v>0.933333333333333</v>
      </c>
      <c r="V21" s="268">
        <v>0.951612903225806</v>
      </c>
      <c r="W21" s="268">
        <v>0.964912280701754</v>
      </c>
      <c r="X21" s="295">
        <v>-0.0182795698924731</v>
      </c>
      <c r="Y21" s="271">
        <v>832</v>
      </c>
      <c r="Z21" s="333">
        <v>776</v>
      </c>
      <c r="AA21" s="333">
        <v>835</v>
      </c>
      <c r="AB21" s="333">
        <v>777</v>
      </c>
      <c r="AC21" s="334">
        <v>0.932692307692308</v>
      </c>
      <c r="AD21" s="268">
        <v>0.930538922155689</v>
      </c>
      <c r="AE21" s="295">
        <v>0.00215338553661903</v>
      </c>
      <c r="AF21" s="272"/>
      <c r="AG21" s="274"/>
    </row>
    <row r="22" spans="1:39">
      <c r="A22" s="315" t="s">
        <v>25</v>
      </c>
      <c r="B22" s="293" t="s">
        <v>3234</v>
      </c>
      <c r="C22" s="293" t="s">
        <v>47</v>
      </c>
      <c r="D22" s="293" t="s">
        <v>48</v>
      </c>
      <c r="E22" s="266">
        <v>123</v>
      </c>
      <c r="F22" s="266">
        <v>120</v>
      </c>
      <c r="G22" s="264">
        <v>120</v>
      </c>
      <c r="H22" s="264">
        <v>116</v>
      </c>
      <c r="I22" s="264">
        <v>112</v>
      </c>
      <c r="J22" s="264">
        <v>111</v>
      </c>
      <c r="K22" s="294">
        <v>0.9</v>
      </c>
      <c r="L22" s="267">
        <v>0.975609756097561</v>
      </c>
      <c r="M22" s="267">
        <v>0.966666666666667</v>
      </c>
      <c r="N22" s="267">
        <v>0.991071428571429</v>
      </c>
      <c r="O22" s="332">
        <v>3527</v>
      </c>
      <c r="P22" s="266">
        <v>3446</v>
      </c>
      <c r="Q22" s="266">
        <v>118</v>
      </c>
      <c r="R22" s="264">
        <v>115</v>
      </c>
      <c r="S22" s="264">
        <v>109</v>
      </c>
      <c r="T22" s="267">
        <v>0.977034306776297</v>
      </c>
      <c r="U22" s="267">
        <v>0.959349593495935</v>
      </c>
      <c r="V22" s="268">
        <v>0.958333333333333</v>
      </c>
      <c r="W22" s="268">
        <v>0.973214285714286</v>
      </c>
      <c r="X22" s="295">
        <v>0.00101626016260159</v>
      </c>
      <c r="Y22" s="271">
        <v>824</v>
      </c>
      <c r="Z22" s="333">
        <v>791</v>
      </c>
      <c r="AA22" s="333">
        <v>814</v>
      </c>
      <c r="AB22" s="333">
        <v>793</v>
      </c>
      <c r="AC22" s="334">
        <v>0.95995145631068</v>
      </c>
      <c r="AD22" s="268">
        <v>0.974201474201474</v>
      </c>
      <c r="AE22" s="295">
        <v>-0.0142500178907946</v>
      </c>
      <c r="AF22" s="272"/>
      <c r="AG22" s="274"/>
    </row>
    <row r="23" spans="1:39">
      <c r="A23" s="315" t="s">
        <v>25</v>
      </c>
      <c r="B23" s="293" t="s">
        <v>3234</v>
      </c>
      <c r="C23" s="293" t="s">
        <v>53</v>
      </c>
      <c r="D23" s="293" t="s">
        <v>54</v>
      </c>
      <c r="E23" s="266">
        <v>16</v>
      </c>
      <c r="F23" s="266">
        <v>13</v>
      </c>
      <c r="G23" s="264">
        <v>16</v>
      </c>
      <c r="H23" s="264">
        <v>13</v>
      </c>
      <c r="I23" s="264">
        <v>16</v>
      </c>
      <c r="J23" s="264">
        <v>14</v>
      </c>
      <c r="K23" s="294">
        <v>0.9</v>
      </c>
      <c r="L23" s="267">
        <v>0.8125</v>
      </c>
      <c r="M23" s="267">
        <v>0.8125</v>
      </c>
      <c r="N23" s="267">
        <v>0.875</v>
      </c>
      <c r="O23" s="332">
        <v>493</v>
      </c>
      <c r="P23" s="266">
        <v>436</v>
      </c>
      <c r="Q23" s="266">
        <v>12</v>
      </c>
      <c r="R23" s="264">
        <v>13</v>
      </c>
      <c r="S23" s="264">
        <v>14</v>
      </c>
      <c r="T23" s="267">
        <v>0.884381338742394</v>
      </c>
      <c r="U23" s="267">
        <v>0.75</v>
      </c>
      <c r="V23" s="268">
        <v>0.8125</v>
      </c>
      <c r="W23" s="268">
        <v>0.875</v>
      </c>
      <c r="X23" s="295">
        <v>-0.0625</v>
      </c>
      <c r="Y23" s="271">
        <v>113</v>
      </c>
      <c r="Z23" s="333">
        <v>85</v>
      </c>
      <c r="AA23" s="333">
        <v>113</v>
      </c>
      <c r="AB23" s="333">
        <v>105</v>
      </c>
      <c r="AC23" s="334">
        <v>0.752212389380531</v>
      </c>
      <c r="AD23" s="268">
        <v>0.929203539823009</v>
      </c>
      <c r="AE23" s="295">
        <v>-0.176991150442478</v>
      </c>
      <c r="AF23" s="272"/>
      <c r="AG23" s="274"/>
    </row>
    <row r="24" spans="1:39">
      <c r="A24" s="315" t="s">
        <v>25</v>
      </c>
      <c r="B24" s="293" t="s">
        <v>3237</v>
      </c>
      <c r="C24" s="293" t="s">
        <v>3238</v>
      </c>
      <c r="D24" s="293" t="s">
        <v>3239</v>
      </c>
      <c r="E24" s="266">
        <v>0</v>
      </c>
      <c r="F24" s="266">
        <v>0</v>
      </c>
      <c r="G24" s="264">
        <v>0</v>
      </c>
      <c r="H24" s="264">
        <v>0</v>
      </c>
      <c r="I24" s="264">
        <v>0</v>
      </c>
      <c r="J24" s="264">
        <v>0</v>
      </c>
      <c r="K24" s="294">
        <v>0.9</v>
      </c>
      <c r="L24" s="267">
        <v>0</v>
      </c>
      <c r="M24" s="267">
        <v>0</v>
      </c>
      <c r="N24" s="267">
        <v>0</v>
      </c>
      <c r="O24" s="332">
        <v>0</v>
      </c>
      <c r="P24" s="266">
        <v>0</v>
      </c>
      <c r="Q24" s="266">
        <v>0</v>
      </c>
      <c r="R24" s="264">
        <v>0</v>
      </c>
      <c r="S24" s="264">
        <v>0</v>
      </c>
      <c r="T24" s="267">
        <v>0</v>
      </c>
      <c r="U24" s="267">
        <v>0</v>
      </c>
      <c r="V24" s="268">
        <v>0</v>
      </c>
      <c r="W24" s="268">
        <v>0</v>
      </c>
      <c r="X24" s="295">
        <v>0</v>
      </c>
      <c r="Y24" s="271">
        <v>0</v>
      </c>
      <c r="Z24" s="333">
        <v>0</v>
      </c>
      <c r="AA24" s="333">
        <v>0</v>
      </c>
      <c r="AB24" s="333">
        <v>0</v>
      </c>
      <c r="AC24" s="334">
        <v>0</v>
      </c>
      <c r="AD24" s="268">
        <v>0</v>
      </c>
      <c r="AE24" s="295">
        <v>0</v>
      </c>
      <c r="AF24" s="272"/>
      <c r="AG24" s="274"/>
    </row>
    <row r="25" spans="1:39">
      <c r="A25" s="315" t="s">
        <v>25</v>
      </c>
      <c r="B25" s="293" t="s">
        <v>3237</v>
      </c>
      <c r="C25" s="293" t="s">
        <v>3240</v>
      </c>
      <c r="D25" s="293" t="s">
        <v>3241</v>
      </c>
      <c r="E25" s="266">
        <v>0</v>
      </c>
      <c r="F25" s="266">
        <v>0</v>
      </c>
      <c r="G25" s="264">
        <v>0</v>
      </c>
      <c r="H25" s="264">
        <v>0</v>
      </c>
      <c r="I25" s="264">
        <v>0</v>
      </c>
      <c r="J25" s="264">
        <v>0</v>
      </c>
      <c r="K25" s="294">
        <v>0.9</v>
      </c>
      <c r="L25" s="267">
        <v>0</v>
      </c>
      <c r="M25" s="267">
        <v>0</v>
      </c>
      <c r="N25" s="267">
        <v>0</v>
      </c>
      <c r="O25" s="332">
        <v>0</v>
      </c>
      <c r="P25" s="266">
        <v>0</v>
      </c>
      <c r="Q25" s="266">
        <v>0</v>
      </c>
      <c r="R25" s="264">
        <v>0</v>
      </c>
      <c r="S25" s="264">
        <v>0</v>
      </c>
      <c r="T25" s="267">
        <v>0</v>
      </c>
      <c r="U25" s="267">
        <v>0</v>
      </c>
      <c r="V25" s="268">
        <v>0</v>
      </c>
      <c r="W25" s="268">
        <v>0</v>
      </c>
      <c r="X25" s="295">
        <v>0</v>
      </c>
      <c r="Y25" s="271">
        <v>0</v>
      </c>
      <c r="Z25" s="333">
        <v>0</v>
      </c>
      <c r="AA25" s="333">
        <v>0</v>
      </c>
      <c r="AB25" s="333">
        <v>0</v>
      </c>
      <c r="AC25" s="334">
        <v>0</v>
      </c>
      <c r="AD25" s="268">
        <v>0</v>
      </c>
      <c r="AE25" s="295">
        <v>0</v>
      </c>
      <c r="AF25" s="272"/>
      <c r="AG25" s="274"/>
    </row>
    <row r="26" spans="1:39">
      <c r="A26" s="315" t="s">
        <v>25</v>
      </c>
      <c r="B26" s="293" t="s">
        <v>3237</v>
      </c>
      <c r="C26" s="293" t="s">
        <v>3242</v>
      </c>
      <c r="D26" s="293" t="s">
        <v>3243</v>
      </c>
      <c r="E26" s="266">
        <v>0</v>
      </c>
      <c r="F26" s="266">
        <v>0</v>
      </c>
      <c r="G26" s="264">
        <v>0</v>
      </c>
      <c r="H26" s="264">
        <v>0</v>
      </c>
      <c r="I26" s="264">
        <v>0</v>
      </c>
      <c r="J26" s="264">
        <v>0</v>
      </c>
      <c r="K26" s="294">
        <v>0.9</v>
      </c>
      <c r="L26" s="267">
        <v>0</v>
      </c>
      <c r="M26" s="267">
        <v>0</v>
      </c>
      <c r="N26" s="267">
        <v>0</v>
      </c>
      <c r="O26" s="332">
        <v>0</v>
      </c>
      <c r="P26" s="266">
        <v>0</v>
      </c>
      <c r="Q26" s="266">
        <v>0</v>
      </c>
      <c r="R26" s="264">
        <v>0</v>
      </c>
      <c r="S26" s="264">
        <v>0</v>
      </c>
      <c r="T26" s="267">
        <v>0</v>
      </c>
      <c r="U26" s="267">
        <v>0</v>
      </c>
      <c r="V26" s="268">
        <v>0</v>
      </c>
      <c r="W26" s="268">
        <v>0</v>
      </c>
      <c r="X26" s="295">
        <v>0</v>
      </c>
      <c r="Y26" s="271">
        <v>0</v>
      </c>
      <c r="Z26" s="333">
        <v>0</v>
      </c>
      <c r="AA26" s="333">
        <v>0</v>
      </c>
      <c r="AB26" s="333">
        <v>0</v>
      </c>
      <c r="AC26" s="334">
        <v>0</v>
      </c>
      <c r="AD26" s="268">
        <v>0</v>
      </c>
      <c r="AE26" s="295">
        <v>0</v>
      </c>
      <c r="AF26" s="272"/>
      <c r="AG26" s="274"/>
    </row>
    <row r="27" spans="1:39">
      <c r="A27" s="315" t="s">
        <v>25</v>
      </c>
      <c r="B27" s="293" t="s">
        <v>3237</v>
      </c>
      <c r="C27" s="293" t="s">
        <v>3244</v>
      </c>
      <c r="D27" s="293" t="s">
        <v>3245</v>
      </c>
      <c r="E27" s="266">
        <v>0</v>
      </c>
      <c r="F27" s="266">
        <v>0</v>
      </c>
      <c r="G27" s="264">
        <v>0</v>
      </c>
      <c r="H27" s="264">
        <v>0</v>
      </c>
      <c r="I27" s="264">
        <v>0</v>
      </c>
      <c r="J27" s="264">
        <v>0</v>
      </c>
      <c r="K27" s="294">
        <v>0.9</v>
      </c>
      <c r="L27" s="267">
        <v>0</v>
      </c>
      <c r="M27" s="267">
        <v>0</v>
      </c>
      <c r="N27" s="267">
        <v>0</v>
      </c>
      <c r="O27" s="332">
        <v>0</v>
      </c>
      <c r="P27" s="266">
        <v>0</v>
      </c>
      <c r="Q27" s="266">
        <v>0</v>
      </c>
      <c r="R27" s="264">
        <v>0</v>
      </c>
      <c r="S27" s="264">
        <v>0</v>
      </c>
      <c r="T27" s="267">
        <v>0</v>
      </c>
      <c r="U27" s="267">
        <v>0</v>
      </c>
      <c r="V27" s="268">
        <v>0</v>
      </c>
      <c r="W27" s="268">
        <v>0</v>
      </c>
      <c r="X27" s="295">
        <v>0</v>
      </c>
      <c r="Y27" s="271">
        <v>0</v>
      </c>
      <c r="Z27" s="333">
        <v>0</v>
      </c>
      <c r="AA27" s="333">
        <v>0</v>
      </c>
      <c r="AB27" s="333">
        <v>0</v>
      </c>
      <c r="AC27" s="334">
        <v>0</v>
      </c>
      <c r="AD27" s="268">
        <v>0</v>
      </c>
      <c r="AE27" s="295">
        <v>0</v>
      </c>
      <c r="AF27" s="272"/>
      <c r="AG27" s="274"/>
    </row>
    <row r="28" spans="1:39">
      <c r="A28" s="315" t="s">
        <v>25</v>
      </c>
      <c r="B28" s="293" t="s">
        <v>3237</v>
      </c>
      <c r="C28" s="293" t="s">
        <v>69</v>
      </c>
      <c r="D28" s="293" t="s">
        <v>70</v>
      </c>
      <c r="E28" s="266">
        <v>67</v>
      </c>
      <c r="F28" s="266">
        <v>66</v>
      </c>
      <c r="G28" s="264">
        <v>67</v>
      </c>
      <c r="H28" s="264">
        <v>67</v>
      </c>
      <c r="I28" s="264">
        <v>54</v>
      </c>
      <c r="J28" s="264">
        <v>53</v>
      </c>
      <c r="K28" s="294">
        <v>0.9</v>
      </c>
      <c r="L28" s="267">
        <v>0.985074626865672</v>
      </c>
      <c r="M28" s="267">
        <v>1</v>
      </c>
      <c r="N28" s="267">
        <v>0.981481481481482</v>
      </c>
      <c r="O28" s="332">
        <v>1903</v>
      </c>
      <c r="P28" s="266">
        <v>1738</v>
      </c>
      <c r="Q28" s="266">
        <v>64</v>
      </c>
      <c r="R28" s="264">
        <v>57</v>
      </c>
      <c r="S28" s="264">
        <v>50</v>
      </c>
      <c r="T28" s="267">
        <v>0.913294797687861</v>
      </c>
      <c r="U28" s="267">
        <v>0.955223880597015</v>
      </c>
      <c r="V28" s="268">
        <v>0.850746268656716</v>
      </c>
      <c r="W28" s="268">
        <v>0.925925925925926</v>
      </c>
      <c r="X28" s="295">
        <v>0.104477611940298</v>
      </c>
      <c r="Y28" s="271">
        <v>439</v>
      </c>
      <c r="Z28" s="333">
        <v>391</v>
      </c>
      <c r="AA28" s="333">
        <v>440</v>
      </c>
      <c r="AB28" s="333">
        <v>385</v>
      </c>
      <c r="AC28" s="334">
        <v>0.890660592255125</v>
      </c>
      <c r="AD28" s="268">
        <v>0.875</v>
      </c>
      <c r="AE28" s="295">
        <v>0.0156605922551253</v>
      </c>
      <c r="AF28" s="272"/>
      <c r="AG28" s="274"/>
    </row>
    <row r="29" spans="1:39">
      <c r="A29" s="315" t="s">
        <v>25</v>
      </c>
      <c r="B29" s="293" t="s">
        <v>3237</v>
      </c>
      <c r="C29" s="293" t="s">
        <v>67</v>
      </c>
      <c r="D29" s="293" t="s">
        <v>68</v>
      </c>
      <c r="E29" s="266">
        <v>57</v>
      </c>
      <c r="F29" s="266">
        <v>57</v>
      </c>
      <c r="G29" s="264">
        <v>57</v>
      </c>
      <c r="H29" s="264">
        <v>57</v>
      </c>
      <c r="I29" s="264">
        <v>48</v>
      </c>
      <c r="J29" s="264">
        <v>47</v>
      </c>
      <c r="K29" s="294">
        <v>0.9</v>
      </c>
      <c r="L29" s="267">
        <v>1</v>
      </c>
      <c r="M29" s="267">
        <v>1</v>
      </c>
      <c r="N29" s="267">
        <v>0.979166666666667</v>
      </c>
      <c r="O29" s="332">
        <v>1618</v>
      </c>
      <c r="P29" s="266">
        <v>1589</v>
      </c>
      <c r="Q29" s="266">
        <v>56</v>
      </c>
      <c r="R29" s="264">
        <v>57</v>
      </c>
      <c r="S29" s="264">
        <v>47</v>
      </c>
      <c r="T29" s="267">
        <v>0.982076637824475</v>
      </c>
      <c r="U29" s="267">
        <v>0.982456140350877</v>
      </c>
      <c r="V29" s="268">
        <v>1</v>
      </c>
      <c r="W29" s="268">
        <v>0.979166666666667</v>
      </c>
      <c r="X29" s="295">
        <v>-0.0175438596491229</v>
      </c>
      <c r="Y29" s="271">
        <v>376</v>
      </c>
      <c r="Z29" s="333">
        <v>370</v>
      </c>
      <c r="AA29" s="333">
        <v>371</v>
      </c>
      <c r="AB29" s="333">
        <v>365</v>
      </c>
      <c r="AC29" s="334">
        <v>0.984042553191489</v>
      </c>
      <c r="AD29" s="268">
        <v>0.983827493261456</v>
      </c>
      <c r="AE29" s="295">
        <v>0.00021505993003379</v>
      </c>
      <c r="AF29" s="272"/>
      <c r="AG29" s="274"/>
    </row>
    <row r="30" spans="1:39">
      <c r="A30" s="315" t="s">
        <v>25</v>
      </c>
      <c r="B30" s="293" t="s">
        <v>3237</v>
      </c>
      <c r="C30" s="293" t="s">
        <v>57</v>
      </c>
      <c r="D30" s="293" t="s">
        <v>58</v>
      </c>
      <c r="E30" s="266">
        <v>170</v>
      </c>
      <c r="F30" s="266">
        <v>159</v>
      </c>
      <c r="G30" s="264">
        <v>167</v>
      </c>
      <c r="H30" s="264">
        <v>160</v>
      </c>
      <c r="I30" s="264">
        <v>132</v>
      </c>
      <c r="J30" s="264">
        <v>111</v>
      </c>
      <c r="K30" s="294">
        <v>0.9</v>
      </c>
      <c r="L30" s="267">
        <v>0.935294117647059</v>
      </c>
      <c r="M30" s="267">
        <v>0.958083832335329</v>
      </c>
      <c r="N30" s="267">
        <v>0.840909090909091</v>
      </c>
      <c r="O30" s="332">
        <v>4365</v>
      </c>
      <c r="P30" s="266">
        <v>3847</v>
      </c>
      <c r="Q30" s="266">
        <v>147</v>
      </c>
      <c r="R30" s="264">
        <v>150</v>
      </c>
      <c r="S30" s="264">
        <v>108</v>
      </c>
      <c r="T30" s="267">
        <v>0.881328751431844</v>
      </c>
      <c r="U30" s="267">
        <v>0.864705882352941</v>
      </c>
      <c r="V30" s="268">
        <v>0.898203592814371</v>
      </c>
      <c r="W30" s="268">
        <v>0.818181818181818</v>
      </c>
      <c r="X30" s="295">
        <v>-0.03349771046143</v>
      </c>
      <c r="Y30" s="271">
        <v>1061</v>
      </c>
      <c r="Z30" s="333">
        <v>910</v>
      </c>
      <c r="AA30" s="333">
        <v>995</v>
      </c>
      <c r="AB30" s="333">
        <v>866</v>
      </c>
      <c r="AC30" s="334">
        <v>0.857681432610745</v>
      </c>
      <c r="AD30" s="268">
        <v>0.87035175879397</v>
      </c>
      <c r="AE30" s="295">
        <v>-0.0126703261832253</v>
      </c>
      <c r="AF30" s="272"/>
      <c r="AG30" s="274"/>
    </row>
    <row r="31" spans="1:39">
      <c r="A31" s="315" t="s">
        <v>25</v>
      </c>
      <c r="B31" s="293" t="s">
        <v>3237</v>
      </c>
      <c r="C31" s="293" t="s">
        <v>59</v>
      </c>
      <c r="D31" s="293" t="s">
        <v>60</v>
      </c>
      <c r="E31" s="266">
        <v>154</v>
      </c>
      <c r="F31" s="266">
        <v>140</v>
      </c>
      <c r="G31" s="264">
        <v>147</v>
      </c>
      <c r="H31" s="264">
        <v>134</v>
      </c>
      <c r="I31" s="264">
        <v>123</v>
      </c>
      <c r="J31" s="264">
        <v>110</v>
      </c>
      <c r="K31" s="294">
        <v>0.9</v>
      </c>
      <c r="L31" s="267">
        <v>0.909090909090909</v>
      </c>
      <c r="M31" s="267">
        <v>0.91156462585034</v>
      </c>
      <c r="N31" s="267">
        <v>0.894308943089431</v>
      </c>
      <c r="O31" s="332">
        <v>4249</v>
      </c>
      <c r="P31" s="266">
        <v>3776</v>
      </c>
      <c r="Q31" s="266">
        <v>138</v>
      </c>
      <c r="R31" s="264">
        <v>130</v>
      </c>
      <c r="S31" s="264">
        <v>106</v>
      </c>
      <c r="T31" s="267">
        <v>0.888679689338668</v>
      </c>
      <c r="U31" s="267">
        <v>0.896103896103896</v>
      </c>
      <c r="V31" s="268">
        <v>0.884353741496599</v>
      </c>
      <c r="W31" s="268">
        <v>0.861788617886179</v>
      </c>
      <c r="X31" s="295">
        <v>0.0117501546072974</v>
      </c>
      <c r="Y31" s="271">
        <v>973</v>
      </c>
      <c r="Z31" s="333">
        <v>861</v>
      </c>
      <c r="AA31" s="333">
        <v>974</v>
      </c>
      <c r="AB31" s="333">
        <v>887</v>
      </c>
      <c r="AC31" s="334">
        <v>0.884892086330935</v>
      </c>
      <c r="AD31" s="268">
        <v>0.910677618069815</v>
      </c>
      <c r="AE31" s="295">
        <v>-0.0257855317388799</v>
      </c>
      <c r="AF31" s="272"/>
      <c r="AG31" s="274"/>
    </row>
    <row r="32" spans="1:39">
      <c r="A32" s="315" t="s">
        <v>25</v>
      </c>
      <c r="B32" s="293" t="s">
        <v>3237</v>
      </c>
      <c r="C32" s="293" t="s">
        <v>63</v>
      </c>
      <c r="D32" s="293" t="s">
        <v>64</v>
      </c>
      <c r="E32" s="266">
        <v>106</v>
      </c>
      <c r="F32" s="266">
        <v>102</v>
      </c>
      <c r="G32" s="264">
        <v>105</v>
      </c>
      <c r="H32" s="264">
        <v>98</v>
      </c>
      <c r="I32" s="264">
        <v>87</v>
      </c>
      <c r="J32" s="264">
        <v>82</v>
      </c>
      <c r="K32" s="294">
        <v>0.9</v>
      </c>
      <c r="L32" s="267">
        <v>0.962264150943396</v>
      </c>
      <c r="M32" s="267">
        <v>0.933333333333333</v>
      </c>
      <c r="N32" s="267">
        <v>0.942528735632184</v>
      </c>
      <c r="O32" s="332">
        <v>3076</v>
      </c>
      <c r="P32" s="266">
        <v>2861</v>
      </c>
      <c r="Q32" s="266">
        <v>98</v>
      </c>
      <c r="R32" s="264">
        <v>97</v>
      </c>
      <c r="S32" s="264">
        <v>79</v>
      </c>
      <c r="T32" s="267">
        <v>0.930104031209363</v>
      </c>
      <c r="U32" s="267">
        <v>0.924528301886792</v>
      </c>
      <c r="V32" s="268">
        <v>0.923809523809524</v>
      </c>
      <c r="W32" s="268">
        <v>0.908045977011494</v>
      </c>
      <c r="X32" s="295">
        <v>0.000718778077268611</v>
      </c>
      <c r="Y32" s="271">
        <v>701</v>
      </c>
      <c r="Z32" s="333">
        <v>648</v>
      </c>
      <c r="AA32" s="333">
        <v>718</v>
      </c>
      <c r="AB32" s="333">
        <v>665</v>
      </c>
      <c r="AC32" s="334">
        <v>0.924393723252496</v>
      </c>
      <c r="AD32" s="268">
        <v>0.926183844011142</v>
      </c>
      <c r="AE32" s="295">
        <v>-0.0017901207586456</v>
      </c>
      <c r="AF32" s="272"/>
      <c r="AG32" s="274"/>
    </row>
    <row r="33" spans="1:33">
      <c r="A33" s="315" t="s">
        <v>25</v>
      </c>
      <c r="B33" s="293" t="s">
        <v>3237</v>
      </c>
      <c r="C33" s="293" t="s">
        <v>61</v>
      </c>
      <c r="D33" s="293" t="s">
        <v>62</v>
      </c>
      <c r="E33" s="266">
        <v>106</v>
      </c>
      <c r="F33" s="266">
        <v>104</v>
      </c>
      <c r="G33" s="264">
        <v>109</v>
      </c>
      <c r="H33" s="264">
        <v>107</v>
      </c>
      <c r="I33" s="264">
        <v>82</v>
      </c>
      <c r="J33" s="264">
        <v>79</v>
      </c>
      <c r="K33" s="294">
        <v>0.9</v>
      </c>
      <c r="L33" s="267">
        <v>0.981132075471698</v>
      </c>
      <c r="M33" s="267">
        <v>0.981651376146789</v>
      </c>
      <c r="N33" s="267">
        <v>0.963414634146341</v>
      </c>
      <c r="O33" s="332">
        <v>2982</v>
      </c>
      <c r="P33" s="266">
        <v>2801</v>
      </c>
      <c r="Q33" s="266">
        <v>97</v>
      </c>
      <c r="R33" s="264">
        <v>100</v>
      </c>
      <c r="S33" s="264">
        <v>78</v>
      </c>
      <c r="T33" s="267">
        <v>0.939302481556003</v>
      </c>
      <c r="U33" s="267">
        <v>0.915094339622642</v>
      </c>
      <c r="V33" s="268">
        <v>0.917431192660551</v>
      </c>
      <c r="W33" s="268">
        <v>0.951219512195122</v>
      </c>
      <c r="X33" s="295">
        <v>-0.00233685303790898</v>
      </c>
      <c r="Y33" s="271">
        <v>689</v>
      </c>
      <c r="Z33" s="333">
        <v>643</v>
      </c>
      <c r="AA33" s="333">
        <v>688</v>
      </c>
      <c r="AB33" s="333">
        <v>651</v>
      </c>
      <c r="AC33" s="334">
        <v>0.933236574746009</v>
      </c>
      <c r="AD33" s="268">
        <v>0.946220930232558</v>
      </c>
      <c r="AE33" s="295">
        <v>-0.0129843554865494</v>
      </c>
      <c r="AF33" s="272"/>
      <c r="AG33" s="274"/>
    </row>
    <row r="34" spans="1:33">
      <c r="A34" s="315" t="s">
        <v>25</v>
      </c>
      <c r="B34" s="293" t="s">
        <v>3237</v>
      </c>
      <c r="C34" s="293" t="s">
        <v>65</v>
      </c>
      <c r="D34" s="293" t="s">
        <v>66</v>
      </c>
      <c r="E34" s="266">
        <v>107</v>
      </c>
      <c r="F34" s="266">
        <v>105</v>
      </c>
      <c r="G34" s="264">
        <v>106</v>
      </c>
      <c r="H34" s="264">
        <v>104</v>
      </c>
      <c r="I34" s="264">
        <v>86</v>
      </c>
      <c r="J34" s="264">
        <v>83</v>
      </c>
      <c r="K34" s="294">
        <v>0.9</v>
      </c>
      <c r="L34" s="267">
        <v>0.981308411214953</v>
      </c>
      <c r="M34" s="267">
        <v>0.981132075471698</v>
      </c>
      <c r="N34" s="267">
        <v>0.965116279069767</v>
      </c>
      <c r="O34" s="332">
        <v>2897</v>
      </c>
      <c r="P34" s="266">
        <v>2757</v>
      </c>
      <c r="Q34" s="266">
        <v>105</v>
      </c>
      <c r="R34" s="264">
        <v>101</v>
      </c>
      <c r="S34" s="264">
        <v>81</v>
      </c>
      <c r="T34" s="267">
        <v>0.951674145667932</v>
      </c>
      <c r="U34" s="267">
        <v>0.981308411214953</v>
      </c>
      <c r="V34" s="268">
        <v>0.952830188679245</v>
      </c>
      <c r="W34" s="268">
        <v>0.941860465116279</v>
      </c>
      <c r="X34" s="295">
        <v>0.028478222535708</v>
      </c>
      <c r="Y34" s="271">
        <v>680</v>
      </c>
      <c r="Z34" s="333">
        <v>650</v>
      </c>
      <c r="AA34" s="333">
        <v>662</v>
      </c>
      <c r="AB34" s="333">
        <v>630</v>
      </c>
      <c r="AC34" s="334">
        <v>0.955882352941177</v>
      </c>
      <c r="AD34" s="268">
        <v>0.95166163141994</v>
      </c>
      <c r="AE34" s="295">
        <v>0.00422072152123698</v>
      </c>
      <c r="AF34" s="272"/>
      <c r="AG34" s="274"/>
    </row>
    <row r="35" spans="1:33">
      <c r="A35" s="315" t="s">
        <v>25</v>
      </c>
      <c r="B35" s="293" t="s">
        <v>3246</v>
      </c>
      <c r="C35" s="293" t="s">
        <v>3247</v>
      </c>
      <c r="D35" s="293" t="s">
        <v>3248</v>
      </c>
      <c r="E35" s="266">
        <v>0</v>
      </c>
      <c r="F35" s="266">
        <v>0</v>
      </c>
      <c r="G35" s="264">
        <v>0</v>
      </c>
      <c r="H35" s="264">
        <v>0</v>
      </c>
      <c r="I35" s="264">
        <v>0</v>
      </c>
      <c r="J35" s="264">
        <v>0</v>
      </c>
      <c r="K35" s="294">
        <v>0.9</v>
      </c>
      <c r="L35" s="267">
        <v>0</v>
      </c>
      <c r="M35" s="267">
        <v>0</v>
      </c>
      <c r="N35" s="267">
        <v>0</v>
      </c>
      <c r="O35" s="332">
        <v>0</v>
      </c>
      <c r="P35" s="266">
        <v>0</v>
      </c>
      <c r="Q35" s="266">
        <v>0</v>
      </c>
      <c r="R35" s="264">
        <v>0</v>
      </c>
      <c r="S35" s="264">
        <v>0</v>
      </c>
      <c r="T35" s="267">
        <v>0</v>
      </c>
      <c r="U35" s="267">
        <v>0</v>
      </c>
      <c r="V35" s="268">
        <v>0</v>
      </c>
      <c r="W35" s="268">
        <v>0</v>
      </c>
      <c r="X35" s="295">
        <v>0</v>
      </c>
      <c r="Y35" s="271">
        <v>0</v>
      </c>
      <c r="Z35" s="333">
        <v>0</v>
      </c>
      <c r="AA35" s="333">
        <v>0</v>
      </c>
      <c r="AB35" s="333">
        <v>0</v>
      </c>
      <c r="AC35" s="334">
        <v>0</v>
      </c>
      <c r="AD35" s="268">
        <v>0</v>
      </c>
      <c r="AE35" s="295">
        <v>0</v>
      </c>
      <c r="AF35" s="272"/>
      <c r="AG35" s="274"/>
    </row>
    <row r="36" spans="1:33">
      <c r="A36" s="315" t="s">
        <v>25</v>
      </c>
      <c r="B36" s="293" t="s">
        <v>3246</v>
      </c>
      <c r="C36" s="293" t="s">
        <v>3249</v>
      </c>
      <c r="D36" s="293" t="s">
        <v>3250</v>
      </c>
      <c r="E36" s="266">
        <v>0</v>
      </c>
      <c r="F36" s="266">
        <v>0</v>
      </c>
      <c r="G36" s="264">
        <v>0</v>
      </c>
      <c r="H36" s="264">
        <v>0</v>
      </c>
      <c r="I36" s="264">
        <v>0</v>
      </c>
      <c r="J36" s="264">
        <v>0</v>
      </c>
      <c r="K36" s="294">
        <v>0.9</v>
      </c>
      <c r="L36" s="267">
        <v>0</v>
      </c>
      <c r="M36" s="267">
        <v>0</v>
      </c>
      <c r="N36" s="267">
        <v>0</v>
      </c>
      <c r="O36" s="332">
        <v>0</v>
      </c>
      <c r="P36" s="266">
        <v>0</v>
      </c>
      <c r="Q36" s="266">
        <v>0</v>
      </c>
      <c r="R36" s="264">
        <v>0</v>
      </c>
      <c r="S36" s="264">
        <v>0</v>
      </c>
      <c r="T36" s="267">
        <v>0</v>
      </c>
      <c r="U36" s="267">
        <v>0</v>
      </c>
      <c r="V36" s="268">
        <v>0</v>
      </c>
      <c r="W36" s="268">
        <v>0</v>
      </c>
      <c r="X36" s="295">
        <v>0</v>
      </c>
      <c r="Y36" s="271">
        <v>0</v>
      </c>
      <c r="Z36" s="333">
        <v>0</v>
      </c>
      <c r="AA36" s="333">
        <v>0</v>
      </c>
      <c r="AB36" s="333">
        <v>0</v>
      </c>
      <c r="AC36" s="334">
        <v>0</v>
      </c>
      <c r="AD36" s="268">
        <v>0</v>
      </c>
      <c r="AE36" s="295">
        <v>0</v>
      </c>
      <c r="AF36" s="272"/>
      <c r="AG36" s="274"/>
    </row>
    <row r="37" spans="1:33">
      <c r="A37" s="315" t="s">
        <v>25</v>
      </c>
      <c r="B37" s="293" t="s">
        <v>3246</v>
      </c>
      <c r="C37" s="293" t="s">
        <v>3251</v>
      </c>
      <c r="D37" s="293" t="s">
        <v>3252</v>
      </c>
      <c r="E37" s="266">
        <v>0</v>
      </c>
      <c r="F37" s="266">
        <v>0</v>
      </c>
      <c r="G37" s="264">
        <v>0</v>
      </c>
      <c r="H37" s="264">
        <v>0</v>
      </c>
      <c r="I37" s="264">
        <v>0</v>
      </c>
      <c r="J37" s="264">
        <v>0</v>
      </c>
      <c r="K37" s="294">
        <v>0.9</v>
      </c>
      <c r="L37" s="267">
        <v>0</v>
      </c>
      <c r="M37" s="267">
        <v>0</v>
      </c>
      <c r="N37" s="267">
        <v>0</v>
      </c>
      <c r="O37" s="332">
        <v>0</v>
      </c>
      <c r="P37" s="266">
        <v>0</v>
      </c>
      <c r="Q37" s="266">
        <v>0</v>
      </c>
      <c r="R37" s="264">
        <v>0</v>
      </c>
      <c r="S37" s="264">
        <v>0</v>
      </c>
      <c r="T37" s="267">
        <v>0</v>
      </c>
      <c r="U37" s="267">
        <v>0</v>
      </c>
      <c r="V37" s="268">
        <v>0</v>
      </c>
      <c r="W37" s="268">
        <v>0</v>
      </c>
      <c r="X37" s="295">
        <v>0</v>
      </c>
      <c r="Y37" s="271">
        <v>0</v>
      </c>
      <c r="Z37" s="333">
        <v>0</v>
      </c>
      <c r="AA37" s="333">
        <v>0</v>
      </c>
      <c r="AB37" s="333">
        <v>0</v>
      </c>
      <c r="AC37" s="334">
        <v>0</v>
      </c>
      <c r="AD37" s="268">
        <v>0</v>
      </c>
      <c r="AE37" s="295">
        <v>0</v>
      </c>
      <c r="AF37" s="272"/>
      <c r="AG37" s="274"/>
    </row>
    <row r="38" spans="1:33">
      <c r="A38" s="315" t="s">
        <v>25</v>
      </c>
      <c r="B38" s="293" t="s">
        <v>3246</v>
      </c>
      <c r="C38" s="293" t="s">
        <v>3253</v>
      </c>
      <c r="D38" s="293" t="s">
        <v>3254</v>
      </c>
      <c r="E38" s="266">
        <v>0</v>
      </c>
      <c r="F38" s="266">
        <v>0</v>
      </c>
      <c r="G38" s="264">
        <v>0</v>
      </c>
      <c r="H38" s="264">
        <v>0</v>
      </c>
      <c r="I38" s="264">
        <v>0</v>
      </c>
      <c r="J38" s="264">
        <v>0</v>
      </c>
      <c r="K38" s="294">
        <v>0.9</v>
      </c>
      <c r="L38" s="267">
        <v>0</v>
      </c>
      <c r="M38" s="267">
        <v>0</v>
      </c>
      <c r="N38" s="267">
        <v>0</v>
      </c>
      <c r="O38" s="332">
        <v>0</v>
      </c>
      <c r="P38" s="266">
        <v>0</v>
      </c>
      <c r="Q38" s="266">
        <v>0</v>
      </c>
      <c r="R38" s="264">
        <v>0</v>
      </c>
      <c r="S38" s="264">
        <v>0</v>
      </c>
      <c r="T38" s="267">
        <v>0</v>
      </c>
      <c r="U38" s="267">
        <v>0</v>
      </c>
      <c r="V38" s="268">
        <v>0</v>
      </c>
      <c r="W38" s="268">
        <v>0</v>
      </c>
      <c r="X38" s="295">
        <v>0</v>
      </c>
      <c r="Y38" s="271">
        <v>0</v>
      </c>
      <c r="Z38" s="333">
        <v>0</v>
      </c>
      <c r="AA38" s="333">
        <v>0</v>
      </c>
      <c r="AB38" s="333">
        <v>0</v>
      </c>
      <c r="AC38" s="334">
        <v>0</v>
      </c>
      <c r="AD38" s="268">
        <v>0</v>
      </c>
      <c r="AE38" s="295">
        <v>0</v>
      </c>
      <c r="AF38" s="272"/>
      <c r="AG38" s="274"/>
    </row>
    <row r="39" spans="1:33">
      <c r="A39" s="315" t="s">
        <v>25</v>
      </c>
      <c r="B39" s="293" t="s">
        <v>3246</v>
      </c>
      <c r="C39" s="293" t="s">
        <v>81</v>
      </c>
      <c r="D39" s="293" t="s">
        <v>82</v>
      </c>
      <c r="E39" s="266">
        <v>93</v>
      </c>
      <c r="F39" s="266">
        <v>88</v>
      </c>
      <c r="G39" s="264">
        <v>90</v>
      </c>
      <c r="H39" s="264">
        <v>89</v>
      </c>
      <c r="I39" s="264">
        <v>83</v>
      </c>
      <c r="J39" s="264">
        <v>76</v>
      </c>
      <c r="K39" s="294">
        <v>0.9</v>
      </c>
      <c r="L39" s="267">
        <v>0.946236559139785</v>
      </c>
      <c r="M39" s="267">
        <v>0.988888888888889</v>
      </c>
      <c r="N39" s="267">
        <v>0.91566265060241</v>
      </c>
      <c r="O39" s="332">
        <v>2711</v>
      </c>
      <c r="P39" s="266">
        <v>2475</v>
      </c>
      <c r="Q39" s="266">
        <v>85</v>
      </c>
      <c r="R39" s="264">
        <v>84</v>
      </c>
      <c r="S39" s="264">
        <v>74</v>
      </c>
      <c r="T39" s="267">
        <v>0.912947251936555</v>
      </c>
      <c r="U39" s="267">
        <v>0.913978494623656</v>
      </c>
      <c r="V39" s="268">
        <v>0.933333333333333</v>
      </c>
      <c r="W39" s="268">
        <v>0.891566265060241</v>
      </c>
      <c r="X39" s="295">
        <v>-0.0193548387096775</v>
      </c>
      <c r="Y39" s="271">
        <v>627</v>
      </c>
      <c r="Z39" s="333">
        <v>566</v>
      </c>
      <c r="AA39" s="333">
        <v>629</v>
      </c>
      <c r="AB39" s="333">
        <v>575</v>
      </c>
      <c r="AC39" s="334">
        <v>0.902711323763955</v>
      </c>
      <c r="AD39" s="268">
        <v>0.914149443561208</v>
      </c>
      <c r="AE39" s="295">
        <v>-0.011438119797253</v>
      </c>
      <c r="AF39" s="272"/>
      <c r="AG39" s="274"/>
    </row>
    <row r="40" spans="1:33">
      <c r="A40" s="315" t="s">
        <v>25</v>
      </c>
      <c r="B40" s="293" t="s">
        <v>3246</v>
      </c>
      <c r="C40" s="293" t="s">
        <v>75</v>
      </c>
      <c r="D40" s="293" t="s">
        <v>76</v>
      </c>
      <c r="E40" s="266">
        <v>76</v>
      </c>
      <c r="F40" s="266">
        <v>75</v>
      </c>
      <c r="G40" s="264">
        <v>71</v>
      </c>
      <c r="H40" s="264">
        <v>68</v>
      </c>
      <c r="I40" s="264">
        <v>61</v>
      </c>
      <c r="J40" s="264">
        <v>55</v>
      </c>
      <c r="K40" s="294">
        <v>0.9</v>
      </c>
      <c r="L40" s="267">
        <v>0.986842105263158</v>
      </c>
      <c r="M40" s="267">
        <v>0.957746478873239</v>
      </c>
      <c r="N40" s="267">
        <v>0.901639344262295</v>
      </c>
      <c r="O40" s="332">
        <v>2075</v>
      </c>
      <c r="P40" s="266">
        <v>1946</v>
      </c>
      <c r="Q40" s="266">
        <v>73</v>
      </c>
      <c r="R40" s="264">
        <v>68</v>
      </c>
      <c r="S40" s="264">
        <v>52</v>
      </c>
      <c r="T40" s="267">
        <v>0.937831325301205</v>
      </c>
      <c r="U40" s="267">
        <v>0.960526315789474</v>
      </c>
      <c r="V40" s="268">
        <v>0.957746478873239</v>
      </c>
      <c r="W40" s="268">
        <v>0.852459016393443</v>
      </c>
      <c r="X40" s="295">
        <v>0.00277983691623429</v>
      </c>
      <c r="Y40" s="271">
        <v>481</v>
      </c>
      <c r="Z40" s="333">
        <v>441</v>
      </c>
      <c r="AA40" s="333">
        <v>483</v>
      </c>
      <c r="AB40" s="333">
        <v>454</v>
      </c>
      <c r="AC40" s="334">
        <v>0.916839916839917</v>
      </c>
      <c r="AD40" s="268">
        <v>0.939958592132505</v>
      </c>
      <c r="AE40" s="295">
        <v>-0.0231186752925884</v>
      </c>
      <c r="AF40" s="272"/>
      <c r="AG40" s="274"/>
    </row>
    <row r="41" spans="1:33">
      <c r="A41" s="315" t="s">
        <v>25</v>
      </c>
      <c r="B41" s="293" t="s">
        <v>3246</v>
      </c>
      <c r="C41" s="293" t="s">
        <v>77</v>
      </c>
      <c r="D41" s="293" t="s">
        <v>78</v>
      </c>
      <c r="E41" s="266">
        <v>73</v>
      </c>
      <c r="F41" s="266">
        <v>69</v>
      </c>
      <c r="G41" s="264">
        <v>71</v>
      </c>
      <c r="H41" s="264">
        <v>67</v>
      </c>
      <c r="I41" s="264">
        <v>60</v>
      </c>
      <c r="J41" s="264">
        <v>55</v>
      </c>
      <c r="K41" s="294">
        <v>0.9</v>
      </c>
      <c r="L41" s="267">
        <v>0.945205479452055</v>
      </c>
      <c r="M41" s="267">
        <v>0.943661971830986</v>
      </c>
      <c r="N41" s="267">
        <v>0.916666666666667</v>
      </c>
      <c r="O41" s="332">
        <v>2031</v>
      </c>
      <c r="P41" s="266">
        <v>1876</v>
      </c>
      <c r="Q41" s="266">
        <v>69</v>
      </c>
      <c r="R41" s="264">
        <v>65</v>
      </c>
      <c r="S41" s="264">
        <v>55</v>
      </c>
      <c r="T41" s="267">
        <v>0.923682914820286</v>
      </c>
      <c r="U41" s="267">
        <v>0.945205479452055</v>
      </c>
      <c r="V41" s="268">
        <v>0.915492957746479</v>
      </c>
      <c r="W41" s="268">
        <v>0.916666666666667</v>
      </c>
      <c r="X41" s="295">
        <v>0.0297125217055759</v>
      </c>
      <c r="Y41" s="271">
        <v>469</v>
      </c>
      <c r="Z41" s="333">
        <v>423</v>
      </c>
      <c r="AA41" s="333">
        <v>452</v>
      </c>
      <c r="AB41" s="333">
        <v>421</v>
      </c>
      <c r="AC41" s="334">
        <v>0.901918976545842</v>
      </c>
      <c r="AD41" s="268">
        <v>0.93141592920354</v>
      </c>
      <c r="AE41" s="295">
        <v>-0.0294969526576976</v>
      </c>
      <c r="AF41" s="272"/>
      <c r="AG41" s="274"/>
    </row>
    <row r="42" spans="1:33">
      <c r="A42" s="315" t="s">
        <v>25</v>
      </c>
      <c r="B42" s="293" t="s">
        <v>3246</v>
      </c>
      <c r="C42" s="293" t="s">
        <v>73</v>
      </c>
      <c r="D42" s="293" t="s">
        <v>74</v>
      </c>
      <c r="E42" s="266">
        <v>95</v>
      </c>
      <c r="F42" s="266">
        <v>95</v>
      </c>
      <c r="G42" s="264">
        <v>98</v>
      </c>
      <c r="H42" s="264">
        <v>97</v>
      </c>
      <c r="I42" s="264">
        <v>84</v>
      </c>
      <c r="J42" s="264">
        <v>84</v>
      </c>
      <c r="K42" s="294">
        <v>0.9</v>
      </c>
      <c r="L42" s="267">
        <v>1</v>
      </c>
      <c r="M42" s="267">
        <v>0.989795918367347</v>
      </c>
      <c r="N42" s="267">
        <v>1</v>
      </c>
      <c r="O42" s="332">
        <v>2572</v>
      </c>
      <c r="P42" s="266">
        <v>2497</v>
      </c>
      <c r="Q42" s="266">
        <v>90</v>
      </c>
      <c r="R42" s="264">
        <v>95</v>
      </c>
      <c r="S42" s="264">
        <v>84</v>
      </c>
      <c r="T42" s="267">
        <v>0.970839813374806</v>
      </c>
      <c r="U42" s="267">
        <v>0.947368421052632</v>
      </c>
      <c r="V42" s="268">
        <v>0.969387755102041</v>
      </c>
      <c r="W42" s="268">
        <v>1</v>
      </c>
      <c r="X42" s="295">
        <v>-0.0220193340494093</v>
      </c>
      <c r="Y42" s="271">
        <v>615</v>
      </c>
      <c r="Z42" s="333">
        <v>597</v>
      </c>
      <c r="AA42" s="333">
        <v>582</v>
      </c>
      <c r="AB42" s="333">
        <v>565</v>
      </c>
      <c r="AC42" s="334">
        <v>0.970731707317073</v>
      </c>
      <c r="AD42" s="268">
        <v>0.970790378006873</v>
      </c>
      <c r="AE42" s="295">
        <v>-5.86706897997002e-5</v>
      </c>
      <c r="AF42" s="272"/>
      <c r="AG42" s="274"/>
    </row>
    <row r="43" spans="1:33">
      <c r="A43" s="315" t="s">
        <v>25</v>
      </c>
      <c r="B43" s="293" t="s">
        <v>3246</v>
      </c>
      <c r="C43" s="293" t="s">
        <v>79</v>
      </c>
      <c r="D43" s="293" t="s">
        <v>80</v>
      </c>
      <c r="E43" s="266">
        <v>122</v>
      </c>
      <c r="F43" s="266">
        <v>122</v>
      </c>
      <c r="G43" s="264">
        <v>122</v>
      </c>
      <c r="H43" s="264">
        <v>120</v>
      </c>
      <c r="I43" s="264">
        <v>94</v>
      </c>
      <c r="J43" s="264">
        <v>92</v>
      </c>
      <c r="K43" s="294">
        <v>0.9</v>
      </c>
      <c r="L43" s="267">
        <v>1</v>
      </c>
      <c r="M43" s="267">
        <v>0.983606557377049</v>
      </c>
      <c r="N43" s="267">
        <v>0.978723404255319</v>
      </c>
      <c r="O43" s="332">
        <v>3445</v>
      </c>
      <c r="P43" s="266">
        <v>3376</v>
      </c>
      <c r="Q43" s="266">
        <v>122</v>
      </c>
      <c r="R43" s="264">
        <v>120</v>
      </c>
      <c r="S43" s="264">
        <v>91</v>
      </c>
      <c r="T43" s="267">
        <v>0.979970972423803</v>
      </c>
      <c r="U43" s="267">
        <v>1</v>
      </c>
      <c r="V43" s="268">
        <v>0.983606557377049</v>
      </c>
      <c r="W43" s="268">
        <v>0.968085106382979</v>
      </c>
      <c r="X43" s="295">
        <v>0.0163934426229508</v>
      </c>
      <c r="Y43" s="271">
        <v>784</v>
      </c>
      <c r="Z43" s="333">
        <v>772</v>
      </c>
      <c r="AA43" s="333">
        <v>782</v>
      </c>
      <c r="AB43" s="333">
        <v>761</v>
      </c>
      <c r="AC43" s="334">
        <v>0.98469387755102</v>
      </c>
      <c r="AD43" s="268">
        <v>0.973145780051151</v>
      </c>
      <c r="AE43" s="295">
        <v>0.0115480974998695</v>
      </c>
      <c r="AF43" s="272"/>
      <c r="AG43" s="274"/>
    </row>
    <row r="44" spans="1:33">
      <c r="A44" s="315" t="s">
        <v>25</v>
      </c>
      <c r="B44" s="293" t="s">
        <v>3246</v>
      </c>
      <c r="C44" s="293" t="s">
        <v>71</v>
      </c>
      <c r="D44" s="293" t="s">
        <v>72</v>
      </c>
      <c r="E44" s="266">
        <v>67</v>
      </c>
      <c r="F44" s="266">
        <v>64</v>
      </c>
      <c r="G44" s="264">
        <v>64</v>
      </c>
      <c r="H44" s="264">
        <v>56</v>
      </c>
      <c r="I44" s="264">
        <v>59</v>
      </c>
      <c r="J44" s="264">
        <v>52</v>
      </c>
      <c r="K44" s="294">
        <v>0.9</v>
      </c>
      <c r="L44" s="267">
        <v>0.955223880597015</v>
      </c>
      <c r="M44" s="267">
        <v>0.875</v>
      </c>
      <c r="N44" s="267">
        <v>0.88135593220339</v>
      </c>
      <c r="O44" s="332">
        <v>1971</v>
      </c>
      <c r="P44" s="266">
        <v>1783</v>
      </c>
      <c r="Q44" s="266">
        <v>63</v>
      </c>
      <c r="R44" s="264">
        <v>54</v>
      </c>
      <c r="S44" s="264">
        <v>52</v>
      </c>
      <c r="T44" s="267">
        <v>0.904616945712836</v>
      </c>
      <c r="U44" s="267">
        <v>0.940298507462687</v>
      </c>
      <c r="V44" s="268">
        <v>0.84375</v>
      </c>
      <c r="W44" s="268">
        <v>0.88135593220339</v>
      </c>
      <c r="X44" s="295">
        <v>0.0965485074626866</v>
      </c>
      <c r="Y44" s="271">
        <v>447</v>
      </c>
      <c r="Z44" s="333">
        <v>401</v>
      </c>
      <c r="AA44" s="333">
        <v>457</v>
      </c>
      <c r="AB44" s="333">
        <v>416</v>
      </c>
      <c r="AC44" s="334">
        <v>0.897091722595078</v>
      </c>
      <c r="AD44" s="268">
        <v>0.910284463894967</v>
      </c>
      <c r="AE44" s="295">
        <v>-0.0131927412998889</v>
      </c>
      <c r="AF44" s="272"/>
      <c r="AG44" s="274"/>
    </row>
    <row r="45" spans="1:33">
      <c r="A45" s="315" t="s">
        <v>25</v>
      </c>
      <c r="B45" s="293" t="s">
        <v>3255</v>
      </c>
      <c r="C45" s="293" t="s">
        <v>174</v>
      </c>
      <c r="D45" s="293" t="s">
        <v>175</v>
      </c>
      <c r="E45" s="266">
        <v>87</v>
      </c>
      <c r="F45" s="266">
        <v>82</v>
      </c>
      <c r="G45" s="264">
        <v>89</v>
      </c>
      <c r="H45" s="264">
        <v>85</v>
      </c>
      <c r="I45" s="264">
        <v>75</v>
      </c>
      <c r="J45" s="264">
        <v>68</v>
      </c>
      <c r="K45" s="294">
        <v>0.9</v>
      </c>
      <c r="L45" s="267">
        <v>0.942528735632184</v>
      </c>
      <c r="M45" s="267">
        <v>0.955056179775281</v>
      </c>
      <c r="N45" s="267">
        <v>0.906666666666667</v>
      </c>
      <c r="O45" s="332">
        <v>2481</v>
      </c>
      <c r="P45" s="266">
        <v>2334</v>
      </c>
      <c r="Q45" s="266">
        <v>81</v>
      </c>
      <c r="R45" s="264">
        <v>83</v>
      </c>
      <c r="S45" s="264">
        <v>67</v>
      </c>
      <c r="T45" s="267">
        <v>0.940749697702539</v>
      </c>
      <c r="U45" s="267">
        <v>0.931034482758621</v>
      </c>
      <c r="V45" s="268">
        <v>0.932584269662921</v>
      </c>
      <c r="W45" s="268">
        <v>0.893333333333333</v>
      </c>
      <c r="X45" s="295">
        <v>-0.00154978690430063</v>
      </c>
      <c r="Y45" s="271">
        <v>582</v>
      </c>
      <c r="Z45" s="333">
        <v>541</v>
      </c>
      <c r="AA45" s="333">
        <v>565</v>
      </c>
      <c r="AB45" s="333">
        <v>539</v>
      </c>
      <c r="AC45" s="334">
        <v>0.929553264604811</v>
      </c>
      <c r="AD45" s="268">
        <v>0.953982300884956</v>
      </c>
      <c r="AE45" s="295">
        <v>-0.0244290362801447</v>
      </c>
      <c r="AF45" s="272"/>
      <c r="AG45" s="274"/>
    </row>
    <row r="46" spans="1:33">
      <c r="A46" s="315" t="s">
        <v>25</v>
      </c>
      <c r="B46" s="293" t="s">
        <v>3255</v>
      </c>
      <c r="C46" s="293" t="s">
        <v>3256</v>
      </c>
      <c r="D46" s="293" t="s">
        <v>3257</v>
      </c>
      <c r="E46" s="266">
        <v>0</v>
      </c>
      <c r="F46" s="266">
        <v>0</v>
      </c>
      <c r="G46" s="264">
        <v>0</v>
      </c>
      <c r="H46" s="264">
        <v>0</v>
      </c>
      <c r="I46" s="264">
        <v>0</v>
      </c>
      <c r="J46" s="264">
        <v>0</v>
      </c>
      <c r="K46" s="294">
        <v>0.9</v>
      </c>
      <c r="L46" s="267">
        <v>0</v>
      </c>
      <c r="M46" s="267">
        <v>0</v>
      </c>
      <c r="N46" s="267">
        <v>0</v>
      </c>
      <c r="O46" s="332">
        <v>0</v>
      </c>
      <c r="P46" s="266">
        <v>0</v>
      </c>
      <c r="Q46" s="266">
        <v>0</v>
      </c>
      <c r="R46" s="264">
        <v>0</v>
      </c>
      <c r="S46" s="264">
        <v>0</v>
      </c>
      <c r="T46" s="267">
        <v>0</v>
      </c>
      <c r="U46" s="267">
        <v>0</v>
      </c>
      <c r="V46" s="268">
        <v>0</v>
      </c>
      <c r="W46" s="268">
        <v>0</v>
      </c>
      <c r="X46" s="295">
        <v>0</v>
      </c>
      <c r="Y46" s="271">
        <v>0</v>
      </c>
      <c r="Z46" s="333">
        <v>0</v>
      </c>
      <c r="AA46" s="333">
        <v>0</v>
      </c>
      <c r="AB46" s="333">
        <v>0</v>
      </c>
      <c r="AC46" s="334">
        <v>0</v>
      </c>
      <c r="AD46" s="268">
        <v>0</v>
      </c>
      <c r="AE46" s="295">
        <v>0</v>
      </c>
      <c r="AF46" s="272"/>
      <c r="AG46" s="274"/>
    </row>
    <row r="47" spans="1:33">
      <c r="A47" s="315" t="s">
        <v>25</v>
      </c>
      <c r="B47" s="293" t="s">
        <v>3255</v>
      </c>
      <c r="C47" s="293" t="s">
        <v>40</v>
      </c>
      <c r="D47" s="293" t="s">
        <v>3258</v>
      </c>
      <c r="E47" s="266">
        <v>0</v>
      </c>
      <c r="F47" s="266">
        <v>0</v>
      </c>
      <c r="G47" s="264">
        <v>0</v>
      </c>
      <c r="H47" s="264">
        <v>0</v>
      </c>
      <c r="I47" s="264">
        <v>0</v>
      </c>
      <c r="J47" s="264">
        <v>0</v>
      </c>
      <c r="K47" s="294">
        <v>0.9</v>
      </c>
      <c r="L47" s="267">
        <v>0</v>
      </c>
      <c r="M47" s="267">
        <v>0</v>
      </c>
      <c r="N47" s="267">
        <v>0</v>
      </c>
      <c r="O47" s="332">
        <v>0</v>
      </c>
      <c r="P47" s="266">
        <v>0</v>
      </c>
      <c r="Q47" s="266">
        <v>0</v>
      </c>
      <c r="R47" s="264">
        <v>0</v>
      </c>
      <c r="S47" s="264">
        <v>0</v>
      </c>
      <c r="T47" s="267">
        <v>0</v>
      </c>
      <c r="U47" s="267">
        <v>0</v>
      </c>
      <c r="V47" s="268">
        <v>0</v>
      </c>
      <c r="W47" s="268">
        <v>0</v>
      </c>
      <c r="X47" s="295">
        <v>0</v>
      </c>
      <c r="Y47" s="271">
        <v>0</v>
      </c>
      <c r="Z47" s="333">
        <v>0</v>
      </c>
      <c r="AA47" s="333">
        <v>0</v>
      </c>
      <c r="AB47" s="333">
        <v>0</v>
      </c>
      <c r="AC47" s="334">
        <v>0</v>
      </c>
      <c r="AD47" s="268">
        <v>0</v>
      </c>
      <c r="AE47" s="295">
        <v>0</v>
      </c>
      <c r="AF47" s="272"/>
      <c r="AG47" s="274"/>
    </row>
    <row r="48" spans="1:33">
      <c r="A48" s="315" t="s">
        <v>25</v>
      </c>
      <c r="B48" s="293" t="s">
        <v>3255</v>
      </c>
      <c r="C48" s="293" t="s">
        <v>3259</v>
      </c>
      <c r="D48" s="293" t="s">
        <v>3260</v>
      </c>
      <c r="E48" s="266">
        <v>0</v>
      </c>
      <c r="F48" s="266">
        <v>0</v>
      </c>
      <c r="G48" s="264">
        <v>0</v>
      </c>
      <c r="H48" s="264">
        <v>0</v>
      </c>
      <c r="I48" s="264">
        <v>0</v>
      </c>
      <c r="J48" s="264">
        <v>0</v>
      </c>
      <c r="K48" s="294">
        <v>0.9</v>
      </c>
      <c r="L48" s="267">
        <v>0</v>
      </c>
      <c r="M48" s="267">
        <v>0</v>
      </c>
      <c r="N48" s="267">
        <v>0</v>
      </c>
      <c r="O48" s="332">
        <v>0</v>
      </c>
      <c r="P48" s="266">
        <v>0</v>
      </c>
      <c r="Q48" s="266">
        <v>0</v>
      </c>
      <c r="R48" s="264">
        <v>0</v>
      </c>
      <c r="S48" s="264">
        <v>0</v>
      </c>
      <c r="T48" s="267">
        <v>0</v>
      </c>
      <c r="U48" s="267">
        <v>0</v>
      </c>
      <c r="V48" s="268">
        <v>0</v>
      </c>
      <c r="W48" s="268">
        <v>0</v>
      </c>
      <c r="X48" s="295">
        <v>0</v>
      </c>
      <c r="Y48" s="271">
        <v>0</v>
      </c>
      <c r="Z48" s="333">
        <v>0</v>
      </c>
      <c r="AA48" s="333">
        <v>0</v>
      </c>
      <c r="AB48" s="333">
        <v>0</v>
      </c>
      <c r="AC48" s="334">
        <v>0</v>
      </c>
      <c r="AD48" s="268">
        <v>0</v>
      </c>
      <c r="AE48" s="295">
        <v>0</v>
      </c>
      <c r="AF48" s="272"/>
      <c r="AG48" s="274"/>
    </row>
    <row r="49" spans="1:33">
      <c r="A49" s="315" t="s">
        <v>25</v>
      </c>
      <c r="B49" s="293" t="s">
        <v>3255</v>
      </c>
      <c r="C49" s="293" t="s">
        <v>3261</v>
      </c>
      <c r="D49" s="293" t="s">
        <v>3262</v>
      </c>
      <c r="E49" s="266">
        <v>0</v>
      </c>
      <c r="F49" s="266">
        <v>0</v>
      </c>
      <c r="G49" s="264">
        <v>0</v>
      </c>
      <c r="H49" s="264">
        <v>0</v>
      </c>
      <c r="I49" s="264">
        <v>0</v>
      </c>
      <c r="J49" s="264">
        <v>0</v>
      </c>
      <c r="K49" s="294">
        <v>0.9</v>
      </c>
      <c r="L49" s="267">
        <v>0</v>
      </c>
      <c r="M49" s="267">
        <v>0</v>
      </c>
      <c r="N49" s="267">
        <v>0</v>
      </c>
      <c r="O49" s="332">
        <v>0</v>
      </c>
      <c r="P49" s="266">
        <v>0</v>
      </c>
      <c r="Q49" s="266">
        <v>0</v>
      </c>
      <c r="R49" s="264">
        <v>0</v>
      </c>
      <c r="S49" s="264">
        <v>0</v>
      </c>
      <c r="T49" s="267">
        <v>0</v>
      </c>
      <c r="U49" s="267">
        <v>0</v>
      </c>
      <c r="V49" s="268">
        <v>0</v>
      </c>
      <c r="W49" s="268">
        <v>0</v>
      </c>
      <c r="X49" s="295">
        <v>0</v>
      </c>
      <c r="Y49" s="271">
        <v>0</v>
      </c>
      <c r="Z49" s="333">
        <v>0</v>
      </c>
      <c r="AA49" s="333">
        <v>0</v>
      </c>
      <c r="AB49" s="333">
        <v>0</v>
      </c>
      <c r="AC49" s="334">
        <v>0</v>
      </c>
      <c r="AD49" s="268">
        <v>0</v>
      </c>
      <c r="AE49" s="295">
        <v>0</v>
      </c>
      <c r="AF49" s="272"/>
      <c r="AG49" s="274"/>
    </row>
    <row r="50" spans="1:33">
      <c r="A50" s="315" t="s">
        <v>25</v>
      </c>
      <c r="B50" s="293" t="s">
        <v>3255</v>
      </c>
      <c r="C50" s="293" t="s">
        <v>3263</v>
      </c>
      <c r="D50" s="293" t="s">
        <v>3264</v>
      </c>
      <c r="E50" s="266">
        <v>0</v>
      </c>
      <c r="F50" s="266">
        <v>0</v>
      </c>
      <c r="G50" s="264">
        <v>0</v>
      </c>
      <c r="H50" s="264">
        <v>0</v>
      </c>
      <c r="I50" s="264">
        <v>0</v>
      </c>
      <c r="J50" s="264">
        <v>0</v>
      </c>
      <c r="K50" s="294">
        <v>0.9</v>
      </c>
      <c r="L50" s="267">
        <v>0</v>
      </c>
      <c r="M50" s="267">
        <v>0</v>
      </c>
      <c r="N50" s="267">
        <v>0</v>
      </c>
      <c r="O50" s="332">
        <v>0</v>
      </c>
      <c r="P50" s="266">
        <v>0</v>
      </c>
      <c r="Q50" s="266">
        <v>0</v>
      </c>
      <c r="R50" s="264">
        <v>0</v>
      </c>
      <c r="S50" s="264">
        <v>0</v>
      </c>
      <c r="T50" s="267">
        <v>0</v>
      </c>
      <c r="U50" s="267">
        <v>0</v>
      </c>
      <c r="V50" s="268">
        <v>0</v>
      </c>
      <c r="W50" s="268">
        <v>0</v>
      </c>
      <c r="X50" s="295">
        <v>0</v>
      </c>
      <c r="Y50" s="271">
        <v>0</v>
      </c>
      <c r="Z50" s="333">
        <v>0</v>
      </c>
      <c r="AA50" s="333">
        <v>0</v>
      </c>
      <c r="AB50" s="333">
        <v>0</v>
      </c>
      <c r="AC50" s="334">
        <v>0</v>
      </c>
      <c r="AD50" s="268">
        <v>0</v>
      </c>
      <c r="AE50" s="295">
        <v>0</v>
      </c>
      <c r="AF50" s="272"/>
      <c r="AG50" s="274"/>
    </row>
    <row r="51" spans="1:33">
      <c r="A51" s="315" t="s">
        <v>25</v>
      </c>
      <c r="B51" s="293" t="s">
        <v>3255</v>
      </c>
      <c r="C51" s="293" t="s">
        <v>85</v>
      </c>
      <c r="D51" s="293" t="s">
        <v>86</v>
      </c>
      <c r="E51" s="266">
        <v>0</v>
      </c>
      <c r="F51" s="266">
        <v>0</v>
      </c>
      <c r="G51" s="264">
        <v>0</v>
      </c>
      <c r="H51" s="264">
        <v>0</v>
      </c>
      <c r="I51" s="264">
        <v>0</v>
      </c>
      <c r="J51" s="264">
        <v>0</v>
      </c>
      <c r="K51" s="294">
        <v>0.9</v>
      </c>
      <c r="L51" s="267">
        <v>0</v>
      </c>
      <c r="M51" s="267">
        <v>0</v>
      </c>
      <c r="N51" s="267">
        <v>0</v>
      </c>
      <c r="O51" s="332">
        <v>0</v>
      </c>
      <c r="P51" s="266">
        <v>0</v>
      </c>
      <c r="Q51" s="266">
        <v>0</v>
      </c>
      <c r="R51" s="264">
        <v>0</v>
      </c>
      <c r="S51" s="264">
        <v>0</v>
      </c>
      <c r="T51" s="267">
        <v>0</v>
      </c>
      <c r="U51" s="267">
        <v>0</v>
      </c>
      <c r="V51" s="268">
        <v>0</v>
      </c>
      <c r="W51" s="268">
        <v>0</v>
      </c>
      <c r="X51" s="295">
        <v>0</v>
      </c>
      <c r="Y51" s="271">
        <v>0</v>
      </c>
      <c r="Z51" s="333">
        <v>0</v>
      </c>
      <c r="AA51" s="333">
        <v>0</v>
      </c>
      <c r="AB51" s="333">
        <v>0</v>
      </c>
      <c r="AC51" s="334">
        <v>0</v>
      </c>
      <c r="AD51" s="268">
        <v>0</v>
      </c>
      <c r="AE51" s="295">
        <v>0</v>
      </c>
      <c r="AF51" s="272"/>
      <c r="AG51" s="274"/>
    </row>
    <row r="52" spans="1:33">
      <c r="A52" s="315" t="s">
        <v>25</v>
      </c>
      <c r="B52" s="293" t="s">
        <v>3255</v>
      </c>
      <c r="C52" s="293" t="s">
        <v>172</v>
      </c>
      <c r="D52" s="293" t="s">
        <v>173</v>
      </c>
      <c r="E52" s="266">
        <v>148</v>
      </c>
      <c r="F52" s="266">
        <v>143</v>
      </c>
      <c r="G52" s="264">
        <v>149</v>
      </c>
      <c r="H52" s="264">
        <v>147</v>
      </c>
      <c r="I52" s="264">
        <v>134</v>
      </c>
      <c r="J52" s="264">
        <v>130</v>
      </c>
      <c r="K52" s="294">
        <v>0.9</v>
      </c>
      <c r="L52" s="267">
        <v>0.966216216216216</v>
      </c>
      <c r="M52" s="267">
        <v>0.986577181208054</v>
      </c>
      <c r="N52" s="267">
        <v>0.970149253731343</v>
      </c>
      <c r="O52" s="332">
        <v>4110</v>
      </c>
      <c r="P52" s="266">
        <v>3872</v>
      </c>
      <c r="Q52" s="266">
        <v>142</v>
      </c>
      <c r="R52" s="264">
        <v>142</v>
      </c>
      <c r="S52" s="264">
        <v>128</v>
      </c>
      <c r="T52" s="267">
        <v>0.942092457420925</v>
      </c>
      <c r="U52" s="267">
        <v>0.959459459459459</v>
      </c>
      <c r="V52" s="268">
        <v>0.953020134228188</v>
      </c>
      <c r="W52" s="268">
        <v>0.955223880597015</v>
      </c>
      <c r="X52" s="295">
        <v>0.00643932523127155</v>
      </c>
      <c r="Y52" s="271">
        <v>983</v>
      </c>
      <c r="Z52" s="333">
        <v>919</v>
      </c>
      <c r="AA52" s="333">
        <v>956</v>
      </c>
      <c r="AB52" s="333">
        <v>912</v>
      </c>
      <c r="AC52" s="334">
        <v>0.934893184130214</v>
      </c>
      <c r="AD52" s="268">
        <v>0.95397489539749</v>
      </c>
      <c r="AE52" s="295">
        <v>-0.019081711267276</v>
      </c>
      <c r="AF52" s="272"/>
      <c r="AG52" s="274"/>
    </row>
    <row r="53" spans="1:33">
      <c r="A53" s="315" t="s">
        <v>25</v>
      </c>
      <c r="B53" s="293" t="s">
        <v>3255</v>
      </c>
      <c r="C53" s="293" t="s">
        <v>83</v>
      </c>
      <c r="D53" s="293" t="s">
        <v>84</v>
      </c>
      <c r="E53" s="266">
        <v>162</v>
      </c>
      <c r="F53" s="266">
        <v>157</v>
      </c>
      <c r="G53" s="264">
        <v>159</v>
      </c>
      <c r="H53" s="264">
        <v>153</v>
      </c>
      <c r="I53" s="264">
        <v>136</v>
      </c>
      <c r="J53" s="264">
        <v>133</v>
      </c>
      <c r="K53" s="294">
        <v>0.9</v>
      </c>
      <c r="L53" s="267">
        <v>0.969135802469136</v>
      </c>
      <c r="M53" s="267">
        <v>0.962264150943396</v>
      </c>
      <c r="N53" s="267">
        <v>0.977941176470588</v>
      </c>
      <c r="O53" s="332">
        <v>4620</v>
      </c>
      <c r="P53" s="266">
        <v>4383</v>
      </c>
      <c r="Q53" s="266">
        <v>153</v>
      </c>
      <c r="R53" s="264">
        <v>150</v>
      </c>
      <c r="S53" s="264">
        <v>130</v>
      </c>
      <c r="T53" s="267">
        <v>0.948701298701299</v>
      </c>
      <c r="U53" s="267">
        <v>0.944444444444444</v>
      </c>
      <c r="V53" s="268">
        <v>0.943396226415094</v>
      </c>
      <c r="W53" s="268">
        <v>0.955882352941177</v>
      </c>
      <c r="X53" s="295">
        <v>0.00104821802935007</v>
      </c>
      <c r="Y53" s="271">
        <v>1068</v>
      </c>
      <c r="Z53" s="333">
        <v>1019</v>
      </c>
      <c r="AA53" s="333">
        <v>1059</v>
      </c>
      <c r="AB53" s="333">
        <v>1013</v>
      </c>
      <c r="AC53" s="334">
        <v>0.954119850187266</v>
      </c>
      <c r="AD53" s="268">
        <v>0.956562795089707</v>
      </c>
      <c r="AE53" s="295">
        <v>-0.00244294490244135</v>
      </c>
      <c r="AF53" s="272"/>
      <c r="AG53" s="274"/>
    </row>
    <row r="54" spans="1:33">
      <c r="A54" s="315" t="s">
        <v>25</v>
      </c>
      <c r="B54" s="293" t="s">
        <v>3255</v>
      </c>
      <c r="C54" s="293" t="s">
        <v>91</v>
      </c>
      <c r="D54" s="293" t="s">
        <v>92</v>
      </c>
      <c r="E54" s="266">
        <v>0</v>
      </c>
      <c r="F54" s="266">
        <v>0</v>
      </c>
      <c r="G54" s="264">
        <v>0</v>
      </c>
      <c r="H54" s="264">
        <v>0</v>
      </c>
      <c r="I54" s="264">
        <v>0</v>
      </c>
      <c r="J54" s="264">
        <v>0</v>
      </c>
      <c r="K54" s="294">
        <v>0.9</v>
      </c>
      <c r="L54" s="267">
        <v>0</v>
      </c>
      <c r="M54" s="267">
        <v>0</v>
      </c>
      <c r="N54" s="267">
        <v>0</v>
      </c>
      <c r="O54" s="332">
        <v>0</v>
      </c>
      <c r="P54" s="266">
        <v>0</v>
      </c>
      <c r="Q54" s="266">
        <v>0</v>
      </c>
      <c r="R54" s="264">
        <v>0</v>
      </c>
      <c r="S54" s="264">
        <v>0</v>
      </c>
      <c r="T54" s="267">
        <v>0</v>
      </c>
      <c r="U54" s="267">
        <v>0</v>
      </c>
      <c r="V54" s="268">
        <v>0</v>
      </c>
      <c r="W54" s="268">
        <v>0</v>
      </c>
      <c r="X54" s="295">
        <v>0</v>
      </c>
      <c r="Y54" s="271">
        <v>0</v>
      </c>
      <c r="Z54" s="333">
        <v>0</v>
      </c>
      <c r="AA54" s="333">
        <v>0</v>
      </c>
      <c r="AB54" s="333">
        <v>0</v>
      </c>
      <c r="AC54" s="334">
        <v>0</v>
      </c>
      <c r="AD54" s="268">
        <v>0</v>
      </c>
      <c r="AE54" s="295">
        <v>0</v>
      </c>
      <c r="AF54" s="272"/>
      <c r="AG54" s="274"/>
    </row>
    <row r="55" spans="1:33">
      <c r="A55" s="315" t="s">
        <v>25</v>
      </c>
      <c r="B55" s="293" t="s">
        <v>3255</v>
      </c>
      <c r="C55" s="293" t="s">
        <v>95</v>
      </c>
      <c r="D55" s="293" t="s">
        <v>96</v>
      </c>
      <c r="E55" s="266">
        <v>138</v>
      </c>
      <c r="F55" s="266">
        <v>136</v>
      </c>
      <c r="G55" s="264">
        <v>139</v>
      </c>
      <c r="H55" s="264">
        <v>137</v>
      </c>
      <c r="I55" s="264">
        <v>113</v>
      </c>
      <c r="J55" s="264">
        <v>112</v>
      </c>
      <c r="K55" s="294">
        <v>0.9</v>
      </c>
      <c r="L55" s="267">
        <v>0.985507246376812</v>
      </c>
      <c r="M55" s="267">
        <v>0.985611510791367</v>
      </c>
      <c r="N55" s="267">
        <v>0.991150442477876</v>
      </c>
      <c r="O55" s="332">
        <v>4023</v>
      </c>
      <c r="P55" s="266">
        <v>3934</v>
      </c>
      <c r="Q55" s="266">
        <v>136</v>
      </c>
      <c r="R55" s="264">
        <v>137</v>
      </c>
      <c r="S55" s="264">
        <v>112</v>
      </c>
      <c r="T55" s="267">
        <v>0.977877206065126</v>
      </c>
      <c r="U55" s="267">
        <v>0.985507246376812</v>
      </c>
      <c r="V55" s="268">
        <v>0.985611510791367</v>
      </c>
      <c r="W55" s="268">
        <v>0.991150442477876</v>
      </c>
      <c r="X55" s="295">
        <v>-0.000104264414555244</v>
      </c>
      <c r="Y55" s="271">
        <v>910</v>
      </c>
      <c r="Z55" s="333">
        <v>897</v>
      </c>
      <c r="AA55" s="333">
        <v>916</v>
      </c>
      <c r="AB55" s="333">
        <v>899</v>
      </c>
      <c r="AC55" s="334">
        <v>0.985714285714286</v>
      </c>
      <c r="AD55" s="268">
        <v>0.981441048034934</v>
      </c>
      <c r="AE55" s="295">
        <v>0.00427323767935128</v>
      </c>
      <c r="AF55" s="272"/>
      <c r="AG55" s="274"/>
    </row>
    <row r="56" spans="1:33">
      <c r="A56" s="315" t="s">
        <v>25</v>
      </c>
      <c r="B56" s="293" t="s">
        <v>3255</v>
      </c>
      <c r="C56" s="293" t="s">
        <v>89</v>
      </c>
      <c r="D56" s="293" t="s">
        <v>90</v>
      </c>
      <c r="E56" s="266">
        <v>61</v>
      </c>
      <c r="F56" s="266">
        <v>60</v>
      </c>
      <c r="G56" s="264">
        <v>56</v>
      </c>
      <c r="H56" s="264">
        <v>56</v>
      </c>
      <c r="I56" s="264">
        <v>56</v>
      </c>
      <c r="J56" s="264">
        <v>56</v>
      </c>
      <c r="K56" s="294">
        <v>0.9</v>
      </c>
      <c r="L56" s="267">
        <v>0.983606557377049</v>
      </c>
      <c r="M56" s="267">
        <v>1</v>
      </c>
      <c r="N56" s="267">
        <v>1</v>
      </c>
      <c r="O56" s="332">
        <v>1755</v>
      </c>
      <c r="P56" s="266">
        <v>1643</v>
      </c>
      <c r="Q56" s="266">
        <v>59</v>
      </c>
      <c r="R56" s="264">
        <v>55</v>
      </c>
      <c r="S56" s="264">
        <v>54</v>
      </c>
      <c r="T56" s="267">
        <v>0.936182336182336</v>
      </c>
      <c r="U56" s="267">
        <v>0.967213114754098</v>
      </c>
      <c r="V56" s="268">
        <v>0.982142857142857</v>
      </c>
      <c r="W56" s="268">
        <v>0.964285714285714</v>
      </c>
      <c r="X56" s="295">
        <v>-0.0149297423887588</v>
      </c>
      <c r="Y56" s="271">
        <v>404</v>
      </c>
      <c r="Z56" s="333">
        <v>386</v>
      </c>
      <c r="AA56" s="333">
        <v>398</v>
      </c>
      <c r="AB56" s="333">
        <v>348</v>
      </c>
      <c r="AC56" s="334">
        <v>0.955445544554455</v>
      </c>
      <c r="AD56" s="268">
        <v>0.874371859296482</v>
      </c>
      <c r="AE56" s="295">
        <v>0.081073685257973</v>
      </c>
      <c r="AF56" s="272"/>
      <c r="AG56" s="274"/>
    </row>
    <row r="57" spans="1:33">
      <c r="A57" s="315" t="s">
        <v>25</v>
      </c>
      <c r="B57" s="293" t="s">
        <v>3255</v>
      </c>
      <c r="C57" s="293" t="s">
        <v>87</v>
      </c>
      <c r="D57" s="293" t="s">
        <v>88</v>
      </c>
      <c r="E57" s="266">
        <v>70</v>
      </c>
      <c r="F57" s="266">
        <v>70</v>
      </c>
      <c r="G57" s="264">
        <v>62</v>
      </c>
      <c r="H57" s="264">
        <v>60</v>
      </c>
      <c r="I57" s="264">
        <v>61</v>
      </c>
      <c r="J57" s="264">
        <v>61</v>
      </c>
      <c r="K57" s="294">
        <v>0.9</v>
      </c>
      <c r="L57" s="267">
        <v>1</v>
      </c>
      <c r="M57" s="267">
        <v>0.967741935483871</v>
      </c>
      <c r="N57" s="267">
        <v>1</v>
      </c>
      <c r="O57" s="332">
        <v>1937</v>
      </c>
      <c r="P57" s="266">
        <v>1896</v>
      </c>
      <c r="Q57" s="266">
        <v>70</v>
      </c>
      <c r="R57" s="264">
        <v>59</v>
      </c>
      <c r="S57" s="264">
        <v>61</v>
      </c>
      <c r="T57" s="267">
        <v>0.978833247289623</v>
      </c>
      <c r="U57" s="267">
        <v>1</v>
      </c>
      <c r="V57" s="268">
        <v>0.951612903225806</v>
      </c>
      <c r="W57" s="268">
        <v>1</v>
      </c>
      <c r="X57" s="295">
        <v>0.0483870967741935</v>
      </c>
      <c r="Y57" s="271">
        <v>454</v>
      </c>
      <c r="Z57" s="333">
        <v>448</v>
      </c>
      <c r="AA57" s="333">
        <v>459</v>
      </c>
      <c r="AB57" s="333">
        <v>454</v>
      </c>
      <c r="AC57" s="334">
        <v>0.986784140969163</v>
      </c>
      <c r="AD57" s="268">
        <v>0.989106753812636</v>
      </c>
      <c r="AE57" s="295">
        <v>-0.00232261284347313</v>
      </c>
      <c r="AF57" s="272"/>
      <c r="AG57" s="274"/>
    </row>
    <row r="58" spans="1:33">
      <c r="A58" s="315" t="s">
        <v>25</v>
      </c>
      <c r="B58" s="293" t="s">
        <v>3255</v>
      </c>
      <c r="C58" s="293" t="s">
        <v>93</v>
      </c>
      <c r="D58" s="293" t="s">
        <v>94</v>
      </c>
      <c r="E58" s="266">
        <v>122</v>
      </c>
      <c r="F58" s="266">
        <v>122</v>
      </c>
      <c r="G58" s="264">
        <v>111</v>
      </c>
      <c r="H58" s="264">
        <v>111</v>
      </c>
      <c r="I58" s="264">
        <v>97</v>
      </c>
      <c r="J58" s="264">
        <v>96</v>
      </c>
      <c r="K58" s="294">
        <v>0.9</v>
      </c>
      <c r="L58" s="267">
        <v>1</v>
      </c>
      <c r="M58" s="267">
        <v>1</v>
      </c>
      <c r="N58" s="267">
        <v>0.989690721649485</v>
      </c>
      <c r="O58" s="332">
        <v>3487</v>
      </c>
      <c r="P58" s="266">
        <v>3354</v>
      </c>
      <c r="Q58" s="266">
        <v>118</v>
      </c>
      <c r="R58" s="264">
        <v>107</v>
      </c>
      <c r="S58" s="264">
        <v>93</v>
      </c>
      <c r="T58" s="267">
        <v>0.961858330943504</v>
      </c>
      <c r="U58" s="267">
        <v>0.967213114754098</v>
      </c>
      <c r="V58" s="268">
        <v>0.963963963963964</v>
      </c>
      <c r="W58" s="268">
        <v>0.958762886597938</v>
      </c>
      <c r="X58" s="295">
        <v>0.00324915079013433</v>
      </c>
      <c r="Y58" s="271">
        <v>769</v>
      </c>
      <c r="Z58" s="333">
        <v>737</v>
      </c>
      <c r="AA58" s="333">
        <v>788</v>
      </c>
      <c r="AB58" s="333">
        <v>745</v>
      </c>
      <c r="AC58" s="334">
        <v>0.958387516254877</v>
      </c>
      <c r="AD58" s="268">
        <v>0.945431472081218</v>
      </c>
      <c r="AE58" s="295">
        <v>0.0129560441736583</v>
      </c>
      <c r="AF58" s="272"/>
      <c r="AG58" s="274"/>
    </row>
    <row r="59" spans="1:33">
      <c r="A59" s="315" t="s">
        <v>25</v>
      </c>
      <c r="B59" s="293" t="s">
        <v>3265</v>
      </c>
      <c r="C59" s="293" t="s">
        <v>3266</v>
      </c>
      <c r="D59" s="293" t="s">
        <v>3267</v>
      </c>
      <c r="E59" s="266">
        <v>0</v>
      </c>
      <c r="F59" s="266">
        <v>0</v>
      </c>
      <c r="G59" s="264">
        <v>0</v>
      </c>
      <c r="H59" s="264">
        <v>0</v>
      </c>
      <c r="I59" s="264">
        <v>0</v>
      </c>
      <c r="J59" s="264">
        <v>0</v>
      </c>
      <c r="K59" s="294">
        <v>0.9</v>
      </c>
      <c r="L59" s="267">
        <v>0</v>
      </c>
      <c r="M59" s="267">
        <v>0</v>
      </c>
      <c r="N59" s="267">
        <v>0</v>
      </c>
      <c r="O59" s="332">
        <v>0</v>
      </c>
      <c r="P59" s="266">
        <v>0</v>
      </c>
      <c r="Q59" s="266">
        <v>0</v>
      </c>
      <c r="R59" s="264">
        <v>0</v>
      </c>
      <c r="S59" s="264">
        <v>0</v>
      </c>
      <c r="T59" s="267">
        <v>0</v>
      </c>
      <c r="U59" s="267">
        <v>0</v>
      </c>
      <c r="V59" s="268">
        <v>0</v>
      </c>
      <c r="W59" s="268">
        <v>0</v>
      </c>
      <c r="X59" s="295">
        <v>0</v>
      </c>
      <c r="Y59" s="271">
        <v>0</v>
      </c>
      <c r="Z59" s="333">
        <v>0</v>
      </c>
      <c r="AA59" s="333">
        <v>0</v>
      </c>
      <c r="AB59" s="333">
        <v>0</v>
      </c>
      <c r="AC59" s="334">
        <v>0</v>
      </c>
      <c r="AD59" s="268">
        <v>0</v>
      </c>
      <c r="AE59" s="295">
        <v>0</v>
      </c>
      <c r="AF59" s="272"/>
      <c r="AG59" s="274"/>
    </row>
    <row r="60" spans="1:33">
      <c r="A60" s="315" t="s">
        <v>25</v>
      </c>
      <c r="B60" s="293" t="s">
        <v>3265</v>
      </c>
      <c r="C60" s="293" t="s">
        <v>3268</v>
      </c>
      <c r="D60" s="293" t="s">
        <v>3269</v>
      </c>
      <c r="E60" s="266">
        <v>0</v>
      </c>
      <c r="F60" s="266">
        <v>0</v>
      </c>
      <c r="G60" s="264">
        <v>0</v>
      </c>
      <c r="H60" s="264">
        <v>0</v>
      </c>
      <c r="I60" s="264">
        <v>0</v>
      </c>
      <c r="J60" s="264">
        <v>0</v>
      </c>
      <c r="K60" s="294">
        <v>0.9</v>
      </c>
      <c r="L60" s="267">
        <v>0</v>
      </c>
      <c r="M60" s="267">
        <v>0</v>
      </c>
      <c r="N60" s="267">
        <v>0</v>
      </c>
      <c r="O60" s="332">
        <v>0</v>
      </c>
      <c r="P60" s="266">
        <v>0</v>
      </c>
      <c r="Q60" s="266">
        <v>0</v>
      </c>
      <c r="R60" s="264">
        <v>0</v>
      </c>
      <c r="S60" s="264">
        <v>0</v>
      </c>
      <c r="T60" s="267">
        <v>0</v>
      </c>
      <c r="U60" s="267">
        <v>0</v>
      </c>
      <c r="V60" s="268">
        <v>0</v>
      </c>
      <c r="W60" s="268">
        <v>0</v>
      </c>
      <c r="X60" s="295">
        <v>0</v>
      </c>
      <c r="Y60" s="271">
        <v>0</v>
      </c>
      <c r="Z60" s="333">
        <v>0</v>
      </c>
      <c r="AA60" s="333">
        <v>0</v>
      </c>
      <c r="AB60" s="333">
        <v>0</v>
      </c>
      <c r="AC60" s="334">
        <v>0</v>
      </c>
      <c r="AD60" s="268">
        <v>0</v>
      </c>
      <c r="AE60" s="295">
        <v>0</v>
      </c>
      <c r="AF60" s="272"/>
      <c r="AG60" s="274"/>
    </row>
    <row r="61" spans="1:33">
      <c r="A61" s="315" t="s">
        <v>25</v>
      </c>
      <c r="B61" s="293" t="s">
        <v>3265</v>
      </c>
      <c r="C61" s="293" t="s">
        <v>3270</v>
      </c>
      <c r="D61" s="293" t="s">
        <v>3271</v>
      </c>
      <c r="E61" s="266">
        <v>0</v>
      </c>
      <c r="F61" s="266">
        <v>0</v>
      </c>
      <c r="G61" s="264">
        <v>0</v>
      </c>
      <c r="H61" s="264">
        <v>0</v>
      </c>
      <c r="I61" s="264">
        <v>0</v>
      </c>
      <c r="J61" s="264">
        <v>0</v>
      </c>
      <c r="K61" s="294">
        <v>0.9</v>
      </c>
      <c r="L61" s="267">
        <v>0</v>
      </c>
      <c r="M61" s="267">
        <v>0</v>
      </c>
      <c r="N61" s="267">
        <v>0</v>
      </c>
      <c r="O61" s="332">
        <v>0</v>
      </c>
      <c r="P61" s="266">
        <v>0</v>
      </c>
      <c r="Q61" s="266">
        <v>0</v>
      </c>
      <c r="R61" s="264">
        <v>0</v>
      </c>
      <c r="S61" s="264">
        <v>0</v>
      </c>
      <c r="T61" s="267">
        <v>0</v>
      </c>
      <c r="U61" s="267">
        <v>0</v>
      </c>
      <c r="V61" s="268">
        <v>0</v>
      </c>
      <c r="W61" s="268">
        <v>0</v>
      </c>
      <c r="X61" s="295">
        <v>0</v>
      </c>
      <c r="Y61" s="271">
        <v>0</v>
      </c>
      <c r="Z61" s="333">
        <v>0</v>
      </c>
      <c r="AA61" s="333">
        <v>0</v>
      </c>
      <c r="AB61" s="333">
        <v>0</v>
      </c>
      <c r="AC61" s="334">
        <v>0</v>
      </c>
      <c r="AD61" s="268">
        <v>0</v>
      </c>
      <c r="AE61" s="295">
        <v>0</v>
      </c>
      <c r="AF61" s="272"/>
      <c r="AG61" s="274"/>
    </row>
    <row r="62" spans="1:33">
      <c r="A62" s="315" t="s">
        <v>25</v>
      </c>
      <c r="B62" s="293" t="s">
        <v>3265</v>
      </c>
      <c r="C62" s="293" t="s">
        <v>3272</v>
      </c>
      <c r="D62" s="293" t="s">
        <v>3273</v>
      </c>
      <c r="E62" s="266">
        <v>0</v>
      </c>
      <c r="F62" s="266">
        <v>0</v>
      </c>
      <c r="G62" s="264">
        <v>0</v>
      </c>
      <c r="H62" s="264">
        <v>0</v>
      </c>
      <c r="I62" s="264">
        <v>0</v>
      </c>
      <c r="J62" s="264">
        <v>0</v>
      </c>
      <c r="K62" s="294">
        <v>0.9</v>
      </c>
      <c r="L62" s="267">
        <v>0</v>
      </c>
      <c r="M62" s="267">
        <v>0</v>
      </c>
      <c r="N62" s="267">
        <v>0</v>
      </c>
      <c r="O62" s="332">
        <v>0</v>
      </c>
      <c r="P62" s="266">
        <v>0</v>
      </c>
      <c r="Q62" s="266">
        <v>0</v>
      </c>
      <c r="R62" s="264">
        <v>0</v>
      </c>
      <c r="S62" s="264">
        <v>0</v>
      </c>
      <c r="T62" s="267">
        <v>0</v>
      </c>
      <c r="U62" s="267">
        <v>0</v>
      </c>
      <c r="V62" s="268">
        <v>0</v>
      </c>
      <c r="W62" s="268">
        <v>0</v>
      </c>
      <c r="X62" s="295">
        <v>0</v>
      </c>
      <c r="Y62" s="271">
        <v>0</v>
      </c>
      <c r="Z62" s="333">
        <v>0</v>
      </c>
      <c r="AA62" s="333">
        <v>0</v>
      </c>
      <c r="AB62" s="333">
        <v>0</v>
      </c>
      <c r="AC62" s="334">
        <v>0</v>
      </c>
      <c r="AD62" s="268">
        <v>0</v>
      </c>
      <c r="AE62" s="295">
        <v>0</v>
      </c>
      <c r="AF62" s="272"/>
      <c r="AG62" s="274"/>
    </row>
    <row r="63" spans="1:33">
      <c r="A63" s="315" t="s">
        <v>25</v>
      </c>
      <c r="B63" s="293" t="s">
        <v>3265</v>
      </c>
      <c r="C63" s="293" t="s">
        <v>97</v>
      </c>
      <c r="D63" s="293" t="s">
        <v>98</v>
      </c>
      <c r="E63" s="266">
        <v>0</v>
      </c>
      <c r="F63" s="266">
        <v>0</v>
      </c>
      <c r="G63" s="264">
        <v>0</v>
      </c>
      <c r="H63" s="264">
        <v>0</v>
      </c>
      <c r="I63" s="264">
        <v>0</v>
      </c>
      <c r="J63" s="264">
        <v>0</v>
      </c>
      <c r="K63" s="294">
        <v>0.9</v>
      </c>
      <c r="L63" s="267">
        <v>0</v>
      </c>
      <c r="M63" s="267">
        <v>0</v>
      </c>
      <c r="N63" s="267">
        <v>0</v>
      </c>
      <c r="O63" s="332">
        <v>0</v>
      </c>
      <c r="P63" s="266">
        <v>0</v>
      </c>
      <c r="Q63" s="266">
        <v>0</v>
      </c>
      <c r="R63" s="264">
        <v>0</v>
      </c>
      <c r="S63" s="264">
        <v>0</v>
      </c>
      <c r="T63" s="267">
        <v>0</v>
      </c>
      <c r="U63" s="267">
        <v>0</v>
      </c>
      <c r="V63" s="268">
        <v>0</v>
      </c>
      <c r="W63" s="268">
        <v>0</v>
      </c>
      <c r="X63" s="295">
        <v>0</v>
      </c>
      <c r="Y63" s="271">
        <v>0</v>
      </c>
      <c r="Z63" s="333">
        <v>0</v>
      </c>
      <c r="AA63" s="333">
        <v>0</v>
      </c>
      <c r="AB63" s="333">
        <v>0</v>
      </c>
      <c r="AC63" s="334">
        <v>0</v>
      </c>
      <c r="AD63" s="268">
        <v>0</v>
      </c>
      <c r="AE63" s="295">
        <v>0</v>
      </c>
      <c r="AF63" s="272"/>
      <c r="AG63" s="274"/>
    </row>
    <row r="64" spans="1:33">
      <c r="A64" s="315" t="s">
        <v>25</v>
      </c>
      <c r="B64" s="293" t="s">
        <v>3265</v>
      </c>
      <c r="C64" s="293" t="s">
        <v>103</v>
      </c>
      <c r="D64" s="293" t="s">
        <v>104</v>
      </c>
      <c r="E64" s="266">
        <v>0</v>
      </c>
      <c r="F64" s="266">
        <v>0</v>
      </c>
      <c r="G64" s="264">
        <v>0</v>
      </c>
      <c r="H64" s="264">
        <v>0</v>
      </c>
      <c r="I64" s="264">
        <v>0</v>
      </c>
      <c r="J64" s="264">
        <v>0</v>
      </c>
      <c r="K64" s="294">
        <v>0.9</v>
      </c>
      <c r="L64" s="267">
        <v>0</v>
      </c>
      <c r="M64" s="267">
        <v>0</v>
      </c>
      <c r="N64" s="267">
        <v>0</v>
      </c>
      <c r="O64" s="332">
        <v>0</v>
      </c>
      <c r="P64" s="266">
        <v>0</v>
      </c>
      <c r="Q64" s="266">
        <v>0</v>
      </c>
      <c r="R64" s="264">
        <v>0</v>
      </c>
      <c r="S64" s="264">
        <v>0</v>
      </c>
      <c r="T64" s="267">
        <v>0</v>
      </c>
      <c r="U64" s="267">
        <v>0</v>
      </c>
      <c r="V64" s="268">
        <v>0</v>
      </c>
      <c r="W64" s="268">
        <v>0</v>
      </c>
      <c r="X64" s="295">
        <v>0</v>
      </c>
      <c r="Y64" s="271">
        <v>0</v>
      </c>
      <c r="Z64" s="333">
        <v>0</v>
      </c>
      <c r="AA64" s="333">
        <v>0</v>
      </c>
      <c r="AB64" s="333">
        <v>0</v>
      </c>
      <c r="AC64" s="334">
        <v>0</v>
      </c>
      <c r="AD64" s="268">
        <v>0</v>
      </c>
      <c r="AE64" s="295">
        <v>0</v>
      </c>
      <c r="AF64" s="272"/>
      <c r="AG64" s="274"/>
    </row>
    <row r="65" spans="1:33">
      <c r="A65" s="315" t="s">
        <v>25</v>
      </c>
      <c r="B65" s="293" t="s">
        <v>3265</v>
      </c>
      <c r="C65" s="293" t="s">
        <v>105</v>
      </c>
      <c r="D65" s="293" t="s">
        <v>106</v>
      </c>
      <c r="E65" s="266">
        <v>125</v>
      </c>
      <c r="F65" s="266">
        <v>114</v>
      </c>
      <c r="G65" s="264">
        <v>122</v>
      </c>
      <c r="H65" s="264">
        <v>113</v>
      </c>
      <c r="I65" s="264">
        <v>101</v>
      </c>
      <c r="J65" s="264">
        <v>94</v>
      </c>
      <c r="K65" s="294">
        <v>0.9</v>
      </c>
      <c r="L65" s="267">
        <v>0.912</v>
      </c>
      <c r="M65" s="267">
        <v>0.926229508196721</v>
      </c>
      <c r="N65" s="267">
        <v>0.930693069306931</v>
      </c>
      <c r="O65" s="332">
        <v>3542</v>
      </c>
      <c r="P65" s="266">
        <v>3077</v>
      </c>
      <c r="Q65" s="266">
        <v>111</v>
      </c>
      <c r="R65" s="264">
        <v>110</v>
      </c>
      <c r="S65" s="264">
        <v>92</v>
      </c>
      <c r="T65" s="267">
        <v>0.868718238283456</v>
      </c>
      <c r="U65" s="267">
        <v>0.888</v>
      </c>
      <c r="V65" s="268">
        <v>0.901639344262295</v>
      </c>
      <c r="W65" s="268">
        <v>0.910891089108911</v>
      </c>
      <c r="X65" s="295">
        <v>-0.0136393442622951</v>
      </c>
      <c r="Y65" s="271">
        <v>829</v>
      </c>
      <c r="Z65" s="333">
        <v>729</v>
      </c>
      <c r="AA65" s="333">
        <v>821</v>
      </c>
      <c r="AB65" s="333">
        <v>708</v>
      </c>
      <c r="AC65" s="334">
        <v>0.879372738238842</v>
      </c>
      <c r="AD65" s="268">
        <v>0.862362971985384</v>
      </c>
      <c r="AE65" s="295">
        <v>0.0170097662534583</v>
      </c>
      <c r="AF65" s="272"/>
      <c r="AG65" s="274"/>
    </row>
    <row r="66" spans="1:33">
      <c r="A66" s="315" t="s">
        <v>25</v>
      </c>
      <c r="B66" s="293" t="s">
        <v>3265</v>
      </c>
      <c r="C66" s="293" t="s">
        <v>99</v>
      </c>
      <c r="D66" s="293" t="s">
        <v>100</v>
      </c>
      <c r="E66" s="266">
        <v>66</v>
      </c>
      <c r="F66" s="266">
        <v>51</v>
      </c>
      <c r="G66" s="264">
        <v>64</v>
      </c>
      <c r="H66" s="264">
        <v>55</v>
      </c>
      <c r="I66" s="264">
        <v>61</v>
      </c>
      <c r="J66" s="264">
        <v>56</v>
      </c>
      <c r="K66" s="294">
        <v>0.9</v>
      </c>
      <c r="L66" s="267">
        <v>0.772727272727273</v>
      </c>
      <c r="M66" s="267">
        <v>0.859375</v>
      </c>
      <c r="N66" s="267">
        <v>0.918032786885246</v>
      </c>
      <c r="O66" s="332">
        <v>1816</v>
      </c>
      <c r="P66" s="266">
        <v>1494</v>
      </c>
      <c r="Q66" s="266">
        <v>48</v>
      </c>
      <c r="R66" s="264">
        <v>54</v>
      </c>
      <c r="S66" s="264">
        <v>51</v>
      </c>
      <c r="T66" s="267">
        <v>0.822687224669604</v>
      </c>
      <c r="U66" s="267">
        <v>0.727272727272727</v>
      </c>
      <c r="V66" s="268">
        <v>0.84375</v>
      </c>
      <c r="W66" s="268">
        <v>0.836065573770492</v>
      </c>
      <c r="X66" s="295">
        <v>-0.116477272727273</v>
      </c>
      <c r="Y66" s="271">
        <v>424</v>
      </c>
      <c r="Z66" s="333">
        <v>339</v>
      </c>
      <c r="AA66" s="333">
        <v>414</v>
      </c>
      <c r="AB66" s="333">
        <v>335</v>
      </c>
      <c r="AC66" s="334">
        <v>0.799528301886792</v>
      </c>
      <c r="AD66" s="268">
        <v>0.809178743961353</v>
      </c>
      <c r="AE66" s="295">
        <v>-0.00965044207456023</v>
      </c>
      <c r="AF66" s="272"/>
      <c r="AG66" s="274"/>
    </row>
    <row r="67" spans="1:33">
      <c r="A67" s="315" t="s">
        <v>25</v>
      </c>
      <c r="B67" s="293" t="s">
        <v>3265</v>
      </c>
      <c r="C67" s="293" t="s">
        <v>176</v>
      </c>
      <c r="D67" s="293" t="s">
        <v>177</v>
      </c>
      <c r="E67" s="266">
        <v>88</v>
      </c>
      <c r="F67" s="266">
        <v>83</v>
      </c>
      <c r="G67" s="264">
        <v>81</v>
      </c>
      <c r="H67" s="264">
        <v>78</v>
      </c>
      <c r="I67" s="264">
        <v>73</v>
      </c>
      <c r="J67" s="264">
        <v>67</v>
      </c>
      <c r="K67" s="294">
        <v>0.9</v>
      </c>
      <c r="L67" s="267">
        <v>0.943181818181818</v>
      </c>
      <c r="M67" s="267">
        <v>0.962962962962963</v>
      </c>
      <c r="N67" s="267">
        <v>0.917808219178082</v>
      </c>
      <c r="O67" s="332">
        <v>2533</v>
      </c>
      <c r="P67" s="266">
        <v>2239</v>
      </c>
      <c r="Q67" s="266">
        <v>81</v>
      </c>
      <c r="R67" s="264">
        <v>76</v>
      </c>
      <c r="S67" s="264">
        <v>67</v>
      </c>
      <c r="T67" s="267">
        <v>0.883932096328464</v>
      </c>
      <c r="U67" s="267">
        <v>0.920454545454545</v>
      </c>
      <c r="V67" s="268">
        <v>0.938271604938272</v>
      </c>
      <c r="W67" s="268">
        <v>0.917808219178082</v>
      </c>
      <c r="X67" s="295">
        <v>-0.0178170594837261</v>
      </c>
      <c r="Y67" s="271">
        <v>565</v>
      </c>
      <c r="Z67" s="333">
        <v>521</v>
      </c>
      <c r="AA67" s="333">
        <v>596</v>
      </c>
      <c r="AB67" s="333">
        <v>530</v>
      </c>
      <c r="AC67" s="334">
        <v>0.92212389380531</v>
      </c>
      <c r="AD67" s="268">
        <v>0.889261744966443</v>
      </c>
      <c r="AE67" s="295">
        <v>0.0328621488388667</v>
      </c>
      <c r="AF67" s="272"/>
      <c r="AG67" s="274"/>
    </row>
    <row r="68" spans="1:33">
      <c r="A68" s="315" t="s">
        <v>25</v>
      </c>
      <c r="B68" s="293" t="s">
        <v>3265</v>
      </c>
      <c r="C68" s="293" t="s">
        <v>101</v>
      </c>
      <c r="D68" s="293" t="s">
        <v>102</v>
      </c>
      <c r="E68" s="266">
        <v>61</v>
      </c>
      <c r="F68" s="266">
        <v>61</v>
      </c>
      <c r="G68" s="264">
        <v>63</v>
      </c>
      <c r="H68" s="264">
        <v>63</v>
      </c>
      <c r="I68" s="264">
        <v>56</v>
      </c>
      <c r="J68" s="264">
        <v>55</v>
      </c>
      <c r="K68" s="294">
        <v>0.9</v>
      </c>
      <c r="L68" s="267">
        <v>1</v>
      </c>
      <c r="M68" s="267">
        <v>1</v>
      </c>
      <c r="N68" s="267">
        <v>0.982142857142857</v>
      </c>
      <c r="O68" s="332">
        <v>1817</v>
      </c>
      <c r="P68" s="266">
        <v>1639</v>
      </c>
      <c r="Q68" s="266">
        <v>58</v>
      </c>
      <c r="R68" s="264">
        <v>57</v>
      </c>
      <c r="S68" s="264">
        <v>48</v>
      </c>
      <c r="T68" s="267">
        <v>0.902036323610347</v>
      </c>
      <c r="U68" s="267">
        <v>0.950819672131147</v>
      </c>
      <c r="V68" s="268">
        <v>0.904761904761905</v>
      </c>
      <c r="W68" s="268">
        <v>0.857142857142857</v>
      </c>
      <c r="X68" s="295">
        <v>0.0460577673692427</v>
      </c>
      <c r="Y68" s="271">
        <v>412</v>
      </c>
      <c r="Z68" s="333">
        <v>374</v>
      </c>
      <c r="AA68" s="333">
        <v>424</v>
      </c>
      <c r="AB68" s="333">
        <v>373</v>
      </c>
      <c r="AC68" s="334">
        <v>0.907766990291262</v>
      </c>
      <c r="AD68" s="268">
        <v>0.879716981132076</v>
      </c>
      <c r="AE68" s="295">
        <v>0.0280500091591867</v>
      </c>
      <c r="AF68" s="272"/>
      <c r="AG68" s="274"/>
    </row>
    <row r="69" spans="1:33">
      <c r="A69" s="315" t="s">
        <v>25</v>
      </c>
      <c r="B69" s="293" t="s">
        <v>3265</v>
      </c>
      <c r="C69" s="293" t="s">
        <v>109</v>
      </c>
      <c r="D69" s="293" t="s">
        <v>110</v>
      </c>
      <c r="E69" s="266">
        <v>51</v>
      </c>
      <c r="F69" s="266">
        <v>50</v>
      </c>
      <c r="G69" s="264">
        <v>53</v>
      </c>
      <c r="H69" s="264">
        <v>52</v>
      </c>
      <c r="I69" s="264">
        <v>49</v>
      </c>
      <c r="J69" s="264">
        <v>47</v>
      </c>
      <c r="K69" s="294">
        <v>0.9</v>
      </c>
      <c r="L69" s="267">
        <v>0.980392156862745</v>
      </c>
      <c r="M69" s="267">
        <v>0.981132075471698</v>
      </c>
      <c r="N69" s="267">
        <v>0.959183673469388</v>
      </c>
      <c r="O69" s="332">
        <v>1519</v>
      </c>
      <c r="P69" s="266">
        <v>1458</v>
      </c>
      <c r="Q69" s="266">
        <v>47</v>
      </c>
      <c r="R69" s="264">
        <v>49</v>
      </c>
      <c r="S69" s="264">
        <v>47</v>
      </c>
      <c r="T69" s="267">
        <v>0.959842001316656</v>
      </c>
      <c r="U69" s="267">
        <v>0.92156862745098</v>
      </c>
      <c r="V69" s="268">
        <v>0.924528301886792</v>
      </c>
      <c r="W69" s="268">
        <v>0.959183673469388</v>
      </c>
      <c r="X69" s="295">
        <v>-0.00295967443581213</v>
      </c>
      <c r="Y69" s="271">
        <v>358</v>
      </c>
      <c r="Z69" s="333">
        <v>339</v>
      </c>
      <c r="AA69" s="333">
        <v>343</v>
      </c>
      <c r="AB69" s="333">
        <v>325</v>
      </c>
      <c r="AC69" s="334">
        <v>0.946927374301676</v>
      </c>
      <c r="AD69" s="268">
        <v>0.947521865889213</v>
      </c>
      <c r="AE69" s="295">
        <v>-0.000594491587536883</v>
      </c>
      <c r="AF69" s="272"/>
      <c r="AG69" s="274"/>
    </row>
    <row r="70" spans="1:33">
      <c r="A70" s="315" t="s">
        <v>25</v>
      </c>
      <c r="B70" s="293" t="s">
        <v>3265</v>
      </c>
      <c r="C70" s="293" t="s">
        <v>178</v>
      </c>
      <c r="D70" s="293" t="s">
        <v>179</v>
      </c>
      <c r="E70" s="266">
        <v>64</v>
      </c>
      <c r="F70" s="266">
        <v>61</v>
      </c>
      <c r="G70" s="264">
        <v>60</v>
      </c>
      <c r="H70" s="264">
        <v>55</v>
      </c>
      <c r="I70" s="264">
        <v>48</v>
      </c>
      <c r="J70" s="264">
        <v>45</v>
      </c>
      <c r="K70" s="294">
        <v>0.9</v>
      </c>
      <c r="L70" s="267">
        <v>0.953125</v>
      </c>
      <c r="M70" s="267">
        <v>0.916666666666667</v>
      </c>
      <c r="N70" s="267">
        <v>0.9375</v>
      </c>
      <c r="O70" s="332">
        <v>1628</v>
      </c>
      <c r="P70" s="266">
        <v>1514</v>
      </c>
      <c r="Q70" s="266">
        <v>60</v>
      </c>
      <c r="R70" s="264">
        <v>55</v>
      </c>
      <c r="S70" s="264">
        <v>44</v>
      </c>
      <c r="T70" s="267">
        <v>0.92997542997543</v>
      </c>
      <c r="U70" s="267">
        <v>0.9375</v>
      </c>
      <c r="V70" s="268">
        <v>0.916666666666667</v>
      </c>
      <c r="W70" s="268">
        <v>0.916666666666667</v>
      </c>
      <c r="X70" s="295">
        <v>0.0208333333333334</v>
      </c>
      <c r="Y70" s="271">
        <v>394</v>
      </c>
      <c r="Z70" s="333">
        <v>371</v>
      </c>
      <c r="AA70" s="333">
        <v>368</v>
      </c>
      <c r="AB70" s="333">
        <v>335</v>
      </c>
      <c r="AC70" s="334">
        <v>0.941624365482233</v>
      </c>
      <c r="AD70" s="268">
        <v>0.910326086956522</v>
      </c>
      <c r="AE70" s="295">
        <v>0.0312982785257118</v>
      </c>
      <c r="AF70" s="272"/>
      <c r="AG70" s="274"/>
    </row>
    <row r="71" spans="1:33">
      <c r="A71" s="315" t="s">
        <v>25</v>
      </c>
      <c r="B71" s="293" t="s">
        <v>3265</v>
      </c>
      <c r="C71" s="293" t="s">
        <v>107</v>
      </c>
      <c r="D71" s="293" t="s">
        <v>108</v>
      </c>
      <c r="E71" s="266">
        <v>69</v>
      </c>
      <c r="F71" s="266">
        <v>68</v>
      </c>
      <c r="G71" s="264">
        <v>68</v>
      </c>
      <c r="H71" s="264">
        <v>66</v>
      </c>
      <c r="I71" s="264">
        <v>60</v>
      </c>
      <c r="J71" s="264">
        <v>58</v>
      </c>
      <c r="K71" s="294">
        <v>0.9</v>
      </c>
      <c r="L71" s="267">
        <v>0.985507246376812</v>
      </c>
      <c r="M71" s="267">
        <v>0.970588235294118</v>
      </c>
      <c r="N71" s="267">
        <v>0.966666666666667</v>
      </c>
      <c r="O71" s="332">
        <v>1989</v>
      </c>
      <c r="P71" s="266">
        <v>1881</v>
      </c>
      <c r="Q71" s="266">
        <v>67</v>
      </c>
      <c r="R71" s="264">
        <v>66</v>
      </c>
      <c r="S71" s="264">
        <v>58</v>
      </c>
      <c r="T71" s="267">
        <v>0.945701357466063</v>
      </c>
      <c r="U71" s="267">
        <v>0.971014492753623</v>
      </c>
      <c r="V71" s="268">
        <v>0.970588235294118</v>
      </c>
      <c r="W71" s="268">
        <v>0.966666666666667</v>
      </c>
      <c r="X71" s="295">
        <v>0.00042625745950553</v>
      </c>
      <c r="Y71" s="271">
        <v>458</v>
      </c>
      <c r="Z71" s="333">
        <v>435</v>
      </c>
      <c r="AA71" s="333">
        <v>458</v>
      </c>
      <c r="AB71" s="333">
        <v>416</v>
      </c>
      <c r="AC71" s="334">
        <v>0.949781659388646</v>
      </c>
      <c r="AD71" s="268">
        <v>0.908296943231441</v>
      </c>
      <c r="AE71" s="295">
        <v>0.0414847161572053</v>
      </c>
      <c r="AF71" s="272"/>
      <c r="AG71" s="274"/>
    </row>
    <row r="72" spans="1:33">
      <c r="A72" s="315" t="s">
        <v>25</v>
      </c>
      <c r="B72" s="293" t="s">
        <v>3274</v>
      </c>
      <c r="C72" s="293" t="s">
        <v>3275</v>
      </c>
      <c r="D72" s="293" t="s">
        <v>3276</v>
      </c>
      <c r="E72" s="266">
        <v>0</v>
      </c>
      <c r="F72" s="266">
        <v>0</v>
      </c>
      <c r="G72" s="264">
        <v>0</v>
      </c>
      <c r="H72" s="264">
        <v>0</v>
      </c>
      <c r="I72" s="264">
        <v>0</v>
      </c>
      <c r="J72" s="264">
        <v>0</v>
      </c>
      <c r="K72" s="294">
        <v>0.9</v>
      </c>
      <c r="L72" s="267">
        <v>0</v>
      </c>
      <c r="M72" s="267">
        <v>0</v>
      </c>
      <c r="N72" s="267">
        <v>0</v>
      </c>
      <c r="O72" s="332">
        <v>0</v>
      </c>
      <c r="P72" s="266">
        <v>0</v>
      </c>
      <c r="Q72" s="266">
        <v>0</v>
      </c>
      <c r="R72" s="264">
        <v>0</v>
      </c>
      <c r="S72" s="264">
        <v>0</v>
      </c>
      <c r="T72" s="267">
        <v>0</v>
      </c>
      <c r="U72" s="267">
        <v>0</v>
      </c>
      <c r="V72" s="268">
        <v>0</v>
      </c>
      <c r="W72" s="268">
        <v>0</v>
      </c>
      <c r="X72" s="295">
        <v>0</v>
      </c>
      <c r="Y72" s="271">
        <v>0</v>
      </c>
      <c r="Z72" s="333">
        <v>0</v>
      </c>
      <c r="AA72" s="333">
        <v>0</v>
      </c>
      <c r="AB72" s="333">
        <v>0</v>
      </c>
      <c r="AC72" s="334">
        <v>0</v>
      </c>
      <c r="AD72" s="268">
        <v>0</v>
      </c>
      <c r="AE72" s="295">
        <v>0</v>
      </c>
      <c r="AF72" s="272"/>
      <c r="AG72" s="274"/>
    </row>
    <row r="73" spans="1:33">
      <c r="A73" s="315" t="s">
        <v>25</v>
      </c>
      <c r="B73" s="293" t="s">
        <v>3274</v>
      </c>
      <c r="C73" s="293" t="s">
        <v>182</v>
      </c>
      <c r="D73" s="293" t="s">
        <v>183</v>
      </c>
      <c r="E73" s="266">
        <v>100</v>
      </c>
      <c r="F73" s="266">
        <v>97</v>
      </c>
      <c r="G73" s="264">
        <v>93</v>
      </c>
      <c r="H73" s="264">
        <v>89</v>
      </c>
      <c r="I73" s="264">
        <v>75</v>
      </c>
      <c r="J73" s="264">
        <v>64</v>
      </c>
      <c r="K73" s="294">
        <v>0.9</v>
      </c>
      <c r="L73" s="267">
        <v>0.97</v>
      </c>
      <c r="M73" s="267">
        <v>0.956989247311828</v>
      </c>
      <c r="N73" s="267">
        <v>0.853333333333333</v>
      </c>
      <c r="O73" s="332">
        <v>2688</v>
      </c>
      <c r="P73" s="266">
        <v>2539</v>
      </c>
      <c r="Q73" s="266">
        <v>96</v>
      </c>
      <c r="R73" s="264">
        <v>89</v>
      </c>
      <c r="S73" s="264">
        <v>64</v>
      </c>
      <c r="T73" s="267">
        <v>0.944568452380952</v>
      </c>
      <c r="U73" s="267">
        <v>0.96</v>
      </c>
      <c r="V73" s="268">
        <v>0.956989247311828</v>
      </c>
      <c r="W73" s="268">
        <v>0.853333333333333</v>
      </c>
      <c r="X73" s="295">
        <v>0.00301075268817197</v>
      </c>
      <c r="Y73" s="271">
        <v>621</v>
      </c>
      <c r="Z73" s="333">
        <v>585</v>
      </c>
      <c r="AA73" s="333">
        <v>602</v>
      </c>
      <c r="AB73" s="333">
        <v>555</v>
      </c>
      <c r="AC73" s="334">
        <v>0.942028985507246</v>
      </c>
      <c r="AD73" s="268">
        <v>0.921926910299003</v>
      </c>
      <c r="AE73" s="295">
        <v>0.020102075208243</v>
      </c>
      <c r="AF73" s="272"/>
      <c r="AG73" s="274"/>
    </row>
    <row r="74" spans="1:33">
      <c r="A74" s="315" t="s">
        <v>25</v>
      </c>
      <c r="B74" s="293" t="s">
        <v>3274</v>
      </c>
      <c r="C74" s="293" t="s">
        <v>3277</v>
      </c>
      <c r="D74" s="293" t="s">
        <v>3278</v>
      </c>
      <c r="E74" s="266">
        <v>0</v>
      </c>
      <c r="F74" s="266">
        <v>0</v>
      </c>
      <c r="G74" s="264">
        <v>0</v>
      </c>
      <c r="H74" s="264">
        <v>0</v>
      </c>
      <c r="I74" s="264">
        <v>0</v>
      </c>
      <c r="J74" s="264">
        <v>0</v>
      </c>
      <c r="K74" s="294">
        <v>0.9</v>
      </c>
      <c r="L74" s="267">
        <v>0</v>
      </c>
      <c r="M74" s="267">
        <v>0</v>
      </c>
      <c r="N74" s="267">
        <v>0</v>
      </c>
      <c r="O74" s="332">
        <v>0</v>
      </c>
      <c r="P74" s="266">
        <v>0</v>
      </c>
      <c r="Q74" s="266">
        <v>0</v>
      </c>
      <c r="R74" s="264">
        <v>0</v>
      </c>
      <c r="S74" s="264">
        <v>0</v>
      </c>
      <c r="T74" s="267">
        <v>0</v>
      </c>
      <c r="U74" s="267">
        <v>0</v>
      </c>
      <c r="V74" s="268">
        <v>0</v>
      </c>
      <c r="W74" s="268">
        <v>0</v>
      </c>
      <c r="X74" s="295">
        <v>0</v>
      </c>
      <c r="Y74" s="271">
        <v>0</v>
      </c>
      <c r="Z74" s="333">
        <v>0</v>
      </c>
      <c r="AA74" s="333">
        <v>0</v>
      </c>
      <c r="AB74" s="333">
        <v>0</v>
      </c>
      <c r="AC74" s="334">
        <v>0</v>
      </c>
      <c r="AD74" s="268">
        <v>0</v>
      </c>
      <c r="AE74" s="295">
        <v>0</v>
      </c>
      <c r="AF74" s="272"/>
      <c r="AG74" s="274"/>
    </row>
    <row r="75" spans="1:33">
      <c r="A75" s="315" t="s">
        <v>25</v>
      </c>
      <c r="B75" s="293" t="s">
        <v>3274</v>
      </c>
      <c r="C75" s="293" t="s">
        <v>3279</v>
      </c>
      <c r="D75" s="293" t="s">
        <v>3280</v>
      </c>
      <c r="E75" s="266">
        <v>0</v>
      </c>
      <c r="F75" s="266">
        <v>0</v>
      </c>
      <c r="G75" s="264">
        <v>0</v>
      </c>
      <c r="H75" s="264">
        <v>0</v>
      </c>
      <c r="I75" s="264">
        <v>0</v>
      </c>
      <c r="J75" s="264">
        <v>0</v>
      </c>
      <c r="K75" s="294">
        <v>0.9</v>
      </c>
      <c r="L75" s="267">
        <v>0</v>
      </c>
      <c r="M75" s="267">
        <v>0</v>
      </c>
      <c r="N75" s="267">
        <v>0</v>
      </c>
      <c r="O75" s="332">
        <v>0</v>
      </c>
      <c r="P75" s="266">
        <v>0</v>
      </c>
      <c r="Q75" s="266">
        <v>0</v>
      </c>
      <c r="R75" s="264">
        <v>0</v>
      </c>
      <c r="S75" s="264">
        <v>0</v>
      </c>
      <c r="T75" s="267">
        <v>0</v>
      </c>
      <c r="U75" s="267">
        <v>0</v>
      </c>
      <c r="V75" s="268">
        <v>0</v>
      </c>
      <c r="W75" s="268">
        <v>0</v>
      </c>
      <c r="X75" s="295">
        <v>0</v>
      </c>
      <c r="Y75" s="271">
        <v>0</v>
      </c>
      <c r="Z75" s="333">
        <v>0</v>
      </c>
      <c r="AA75" s="333">
        <v>0</v>
      </c>
      <c r="AB75" s="333">
        <v>0</v>
      </c>
      <c r="AC75" s="334">
        <v>0</v>
      </c>
      <c r="AD75" s="268">
        <v>0</v>
      </c>
      <c r="AE75" s="295">
        <v>0</v>
      </c>
      <c r="AF75" s="272"/>
      <c r="AG75" s="274"/>
    </row>
    <row r="76" spans="1:33">
      <c r="A76" s="315" t="s">
        <v>25</v>
      </c>
      <c r="B76" s="293" t="s">
        <v>3274</v>
      </c>
      <c r="C76" s="293" t="s">
        <v>119</v>
      </c>
      <c r="D76" s="293" t="s">
        <v>120</v>
      </c>
      <c r="E76" s="266">
        <v>25</v>
      </c>
      <c r="F76" s="266">
        <v>25</v>
      </c>
      <c r="G76" s="264">
        <v>24</v>
      </c>
      <c r="H76" s="264">
        <v>24</v>
      </c>
      <c r="I76" s="264">
        <v>19</v>
      </c>
      <c r="J76" s="264">
        <v>19</v>
      </c>
      <c r="K76" s="294">
        <v>0.9</v>
      </c>
      <c r="L76" s="267">
        <v>1</v>
      </c>
      <c r="M76" s="267">
        <v>1</v>
      </c>
      <c r="N76" s="267">
        <v>1</v>
      </c>
      <c r="O76" s="332">
        <v>664</v>
      </c>
      <c r="P76" s="266">
        <v>625</v>
      </c>
      <c r="Q76" s="266">
        <v>25</v>
      </c>
      <c r="R76" s="264">
        <v>24</v>
      </c>
      <c r="S76" s="264">
        <v>19</v>
      </c>
      <c r="T76" s="267">
        <v>0.941265060240964</v>
      </c>
      <c r="U76" s="267">
        <v>1</v>
      </c>
      <c r="V76" s="268">
        <v>1</v>
      </c>
      <c r="W76" s="268">
        <v>1</v>
      </c>
      <c r="X76" s="295">
        <v>0</v>
      </c>
      <c r="Y76" s="271">
        <v>152</v>
      </c>
      <c r="Z76" s="333">
        <v>149</v>
      </c>
      <c r="AA76" s="333">
        <v>146</v>
      </c>
      <c r="AB76" s="333">
        <v>136</v>
      </c>
      <c r="AC76" s="334">
        <v>0.980263157894737</v>
      </c>
      <c r="AD76" s="268">
        <v>0.931506849315068</v>
      </c>
      <c r="AE76" s="295">
        <v>0.0487563085796684</v>
      </c>
      <c r="AF76" s="272"/>
      <c r="AG76" s="274"/>
    </row>
    <row r="77" spans="1:33">
      <c r="A77" s="315" t="s">
        <v>25</v>
      </c>
      <c r="B77" s="293" t="s">
        <v>3274</v>
      </c>
      <c r="C77" s="293" t="s">
        <v>111</v>
      </c>
      <c r="D77" s="293" t="s">
        <v>112</v>
      </c>
      <c r="E77" s="266">
        <v>69</v>
      </c>
      <c r="F77" s="266">
        <v>69</v>
      </c>
      <c r="G77" s="264">
        <v>65</v>
      </c>
      <c r="H77" s="264">
        <v>65</v>
      </c>
      <c r="I77" s="264">
        <v>56</v>
      </c>
      <c r="J77" s="264">
        <v>55</v>
      </c>
      <c r="K77" s="294">
        <v>0.9</v>
      </c>
      <c r="L77" s="267">
        <v>1</v>
      </c>
      <c r="M77" s="267">
        <v>1</v>
      </c>
      <c r="N77" s="267">
        <v>0.982142857142857</v>
      </c>
      <c r="O77" s="332">
        <v>1746</v>
      </c>
      <c r="P77" s="266">
        <v>1615</v>
      </c>
      <c r="Q77" s="266">
        <v>59</v>
      </c>
      <c r="R77" s="264">
        <v>60</v>
      </c>
      <c r="S77" s="264">
        <v>51</v>
      </c>
      <c r="T77" s="267">
        <v>0.924971363115693</v>
      </c>
      <c r="U77" s="267">
        <v>0.855072463768116</v>
      </c>
      <c r="V77" s="268">
        <v>0.923076923076923</v>
      </c>
      <c r="W77" s="268">
        <v>0.910714285714286</v>
      </c>
      <c r="X77" s="295">
        <v>-0.0680044593088072</v>
      </c>
      <c r="Y77" s="271">
        <v>405</v>
      </c>
      <c r="Z77" s="333">
        <v>367</v>
      </c>
      <c r="AA77" s="333">
        <v>406</v>
      </c>
      <c r="AB77" s="333">
        <v>381</v>
      </c>
      <c r="AC77" s="334">
        <v>0.906172839506173</v>
      </c>
      <c r="AD77" s="268">
        <v>0.938423645320197</v>
      </c>
      <c r="AE77" s="295">
        <v>-0.0322508058140242</v>
      </c>
      <c r="AF77" s="272"/>
      <c r="AG77" s="274"/>
    </row>
    <row r="78" spans="1:33">
      <c r="A78" s="315" t="s">
        <v>25</v>
      </c>
      <c r="B78" s="293" t="s">
        <v>3274</v>
      </c>
      <c r="C78" s="293" t="s">
        <v>117</v>
      </c>
      <c r="D78" s="293" t="s">
        <v>118</v>
      </c>
      <c r="E78" s="266">
        <v>51</v>
      </c>
      <c r="F78" s="266">
        <v>50</v>
      </c>
      <c r="G78" s="264">
        <v>51</v>
      </c>
      <c r="H78" s="264">
        <v>49</v>
      </c>
      <c r="I78" s="264">
        <v>41</v>
      </c>
      <c r="J78" s="264">
        <v>36</v>
      </c>
      <c r="K78" s="294">
        <v>0.9</v>
      </c>
      <c r="L78" s="267">
        <v>0.980392156862745</v>
      </c>
      <c r="M78" s="267">
        <v>0.96078431372549</v>
      </c>
      <c r="N78" s="267">
        <v>0.878048780487805</v>
      </c>
      <c r="O78" s="332">
        <v>1440</v>
      </c>
      <c r="P78" s="266">
        <v>1343</v>
      </c>
      <c r="Q78" s="266">
        <v>48</v>
      </c>
      <c r="R78" s="264">
        <v>48</v>
      </c>
      <c r="S78" s="264">
        <v>36</v>
      </c>
      <c r="T78" s="267">
        <v>0.932638888888889</v>
      </c>
      <c r="U78" s="267">
        <v>0.941176470588235</v>
      </c>
      <c r="V78" s="268">
        <v>0.941176470588235</v>
      </c>
      <c r="W78" s="268">
        <v>0.878048780487805</v>
      </c>
      <c r="X78" s="295">
        <v>0</v>
      </c>
      <c r="Y78" s="271">
        <v>327</v>
      </c>
      <c r="Z78" s="333">
        <v>303</v>
      </c>
      <c r="AA78" s="333">
        <v>340</v>
      </c>
      <c r="AB78" s="333">
        <v>316</v>
      </c>
      <c r="AC78" s="334">
        <v>0.926605504587156</v>
      </c>
      <c r="AD78" s="268">
        <v>0.929411764705882</v>
      </c>
      <c r="AE78" s="295">
        <v>-0.00280626011872642</v>
      </c>
      <c r="AF78" s="272"/>
      <c r="AG78" s="274"/>
    </row>
    <row r="79" spans="1:33">
      <c r="A79" s="315" t="s">
        <v>25</v>
      </c>
      <c r="B79" s="293" t="s">
        <v>3274</v>
      </c>
      <c r="C79" s="293" t="s">
        <v>115</v>
      </c>
      <c r="D79" s="293" t="s">
        <v>116</v>
      </c>
      <c r="E79" s="266">
        <v>87</v>
      </c>
      <c r="F79" s="266">
        <v>87</v>
      </c>
      <c r="G79" s="264">
        <v>84</v>
      </c>
      <c r="H79" s="264">
        <v>83</v>
      </c>
      <c r="I79" s="264">
        <v>75</v>
      </c>
      <c r="J79" s="264">
        <v>72</v>
      </c>
      <c r="K79" s="294">
        <v>0.9</v>
      </c>
      <c r="L79" s="267">
        <v>1</v>
      </c>
      <c r="M79" s="267">
        <v>0.988095238095238</v>
      </c>
      <c r="N79" s="267">
        <v>0.96</v>
      </c>
      <c r="O79" s="332">
        <v>2426</v>
      </c>
      <c r="P79" s="266">
        <v>2351</v>
      </c>
      <c r="Q79" s="266">
        <v>83</v>
      </c>
      <c r="R79" s="264">
        <v>77</v>
      </c>
      <c r="S79" s="264">
        <v>69</v>
      </c>
      <c r="T79" s="267">
        <v>0.969084913437758</v>
      </c>
      <c r="U79" s="267">
        <v>0.954022988505747</v>
      </c>
      <c r="V79" s="268">
        <v>0.916666666666667</v>
      </c>
      <c r="W79" s="268">
        <v>0.92</v>
      </c>
      <c r="X79" s="295">
        <v>0.0373563218390804</v>
      </c>
      <c r="Y79" s="271">
        <v>556</v>
      </c>
      <c r="Z79" s="333">
        <v>525</v>
      </c>
      <c r="AA79" s="333">
        <v>561</v>
      </c>
      <c r="AB79" s="333">
        <v>543</v>
      </c>
      <c r="AC79" s="334">
        <v>0.944244604316547</v>
      </c>
      <c r="AD79" s="268">
        <v>0.967914438502674</v>
      </c>
      <c r="AE79" s="295">
        <v>-0.023669834186127</v>
      </c>
      <c r="AF79" s="272"/>
      <c r="AG79" s="274"/>
    </row>
    <row r="80" spans="1:33">
      <c r="A80" s="315" t="s">
        <v>25</v>
      </c>
      <c r="B80" s="293" t="s">
        <v>3274</v>
      </c>
      <c r="C80" s="293" t="s">
        <v>121</v>
      </c>
      <c r="D80" s="293" t="s">
        <v>122</v>
      </c>
      <c r="E80" s="266">
        <v>0</v>
      </c>
      <c r="F80" s="266">
        <v>0</v>
      </c>
      <c r="G80" s="264">
        <v>0</v>
      </c>
      <c r="H80" s="264">
        <v>0</v>
      </c>
      <c r="I80" s="264">
        <v>0</v>
      </c>
      <c r="J80" s="264">
        <v>0</v>
      </c>
      <c r="K80" s="294">
        <v>0.9</v>
      </c>
      <c r="L80" s="267">
        <v>0</v>
      </c>
      <c r="M80" s="267">
        <v>0</v>
      </c>
      <c r="N80" s="267">
        <v>0</v>
      </c>
      <c r="O80" s="332">
        <v>0</v>
      </c>
      <c r="P80" s="266">
        <v>0</v>
      </c>
      <c r="Q80" s="266">
        <v>0</v>
      </c>
      <c r="R80" s="264">
        <v>0</v>
      </c>
      <c r="S80" s="264">
        <v>0</v>
      </c>
      <c r="T80" s="267">
        <v>0</v>
      </c>
      <c r="U80" s="267">
        <v>0</v>
      </c>
      <c r="V80" s="268">
        <v>0</v>
      </c>
      <c r="W80" s="268">
        <v>0</v>
      </c>
      <c r="X80" s="295">
        <v>0</v>
      </c>
      <c r="Y80" s="271">
        <v>0</v>
      </c>
      <c r="Z80" s="333">
        <v>0</v>
      </c>
      <c r="AA80" s="333">
        <v>0</v>
      </c>
      <c r="AB80" s="333">
        <v>0</v>
      </c>
      <c r="AC80" s="334">
        <v>0</v>
      </c>
      <c r="AD80" s="268">
        <v>0</v>
      </c>
      <c r="AE80" s="295">
        <v>0</v>
      </c>
      <c r="AF80" s="272"/>
      <c r="AG80" s="274"/>
    </row>
    <row r="81" spans="1:33">
      <c r="A81" s="315" t="s">
        <v>25</v>
      </c>
      <c r="B81" s="293" t="s">
        <v>3274</v>
      </c>
      <c r="C81" s="293" t="s">
        <v>113</v>
      </c>
      <c r="D81" s="293" t="s">
        <v>114</v>
      </c>
      <c r="E81" s="266">
        <v>102</v>
      </c>
      <c r="F81" s="266">
        <v>100</v>
      </c>
      <c r="G81" s="264">
        <v>104</v>
      </c>
      <c r="H81" s="264">
        <v>100</v>
      </c>
      <c r="I81" s="264">
        <v>83</v>
      </c>
      <c r="J81" s="264">
        <v>68</v>
      </c>
      <c r="K81" s="294">
        <v>0.9</v>
      </c>
      <c r="L81" s="267">
        <v>0.980392156862745</v>
      </c>
      <c r="M81" s="267">
        <v>0.961538461538462</v>
      </c>
      <c r="N81" s="267">
        <v>0.819277108433735</v>
      </c>
      <c r="O81" s="332">
        <v>2766</v>
      </c>
      <c r="P81" s="266">
        <v>2543</v>
      </c>
      <c r="Q81" s="266">
        <v>100</v>
      </c>
      <c r="R81" s="264">
        <v>100</v>
      </c>
      <c r="S81" s="264">
        <v>68</v>
      </c>
      <c r="T81" s="267">
        <v>0.919378163412871</v>
      </c>
      <c r="U81" s="267">
        <v>0.980392156862745</v>
      </c>
      <c r="V81" s="268">
        <v>0.961538461538462</v>
      </c>
      <c r="W81" s="268">
        <v>0.819277108433735</v>
      </c>
      <c r="X81" s="295">
        <v>0.0188536953242835</v>
      </c>
      <c r="Y81" s="271">
        <v>656</v>
      </c>
      <c r="Z81" s="333">
        <v>600</v>
      </c>
      <c r="AA81" s="333">
        <v>643</v>
      </c>
      <c r="AB81" s="333">
        <v>593</v>
      </c>
      <c r="AC81" s="334">
        <v>0.914634146341463</v>
      </c>
      <c r="AD81" s="268">
        <v>0.922239502332815</v>
      </c>
      <c r="AE81" s="295">
        <v>-0.00760535599135148</v>
      </c>
      <c r="AF81" s="272"/>
      <c r="AG81" s="274"/>
    </row>
    <row r="82" spans="1:33">
      <c r="A82" s="315" t="s">
        <v>25</v>
      </c>
      <c r="B82" s="293" t="s">
        <v>3274</v>
      </c>
      <c r="C82" s="293" t="s">
        <v>125</v>
      </c>
      <c r="D82" s="293" t="s">
        <v>126</v>
      </c>
      <c r="E82" s="266">
        <v>71</v>
      </c>
      <c r="F82" s="266">
        <v>71</v>
      </c>
      <c r="G82" s="264">
        <v>68</v>
      </c>
      <c r="H82" s="264">
        <v>67</v>
      </c>
      <c r="I82" s="264">
        <v>53</v>
      </c>
      <c r="J82" s="264">
        <v>53</v>
      </c>
      <c r="K82" s="294">
        <v>0.9</v>
      </c>
      <c r="L82" s="267">
        <v>1</v>
      </c>
      <c r="M82" s="267">
        <v>0.985294117647059</v>
      </c>
      <c r="N82" s="267">
        <v>1</v>
      </c>
      <c r="O82" s="332">
        <v>2029</v>
      </c>
      <c r="P82" s="266">
        <v>1954</v>
      </c>
      <c r="Q82" s="266">
        <v>71</v>
      </c>
      <c r="R82" s="264">
        <v>67</v>
      </c>
      <c r="S82" s="264">
        <v>52</v>
      </c>
      <c r="T82" s="267">
        <v>0.963035978314441</v>
      </c>
      <c r="U82" s="267">
        <v>1</v>
      </c>
      <c r="V82" s="268">
        <v>0.985294117647059</v>
      </c>
      <c r="W82" s="268">
        <v>0.981132075471698</v>
      </c>
      <c r="X82" s="295">
        <v>0.0147058823529411</v>
      </c>
      <c r="Y82" s="271">
        <v>448</v>
      </c>
      <c r="Z82" s="333">
        <v>430</v>
      </c>
      <c r="AA82" s="333">
        <v>465</v>
      </c>
      <c r="AB82" s="333">
        <v>441</v>
      </c>
      <c r="AC82" s="334">
        <v>0.959821428571429</v>
      </c>
      <c r="AD82" s="268">
        <v>0.948387096774194</v>
      </c>
      <c r="AE82" s="295">
        <v>0.0114343317972351</v>
      </c>
      <c r="AF82" s="272"/>
      <c r="AG82" s="274"/>
    </row>
    <row r="83" spans="1:33">
      <c r="A83" s="315" t="s">
        <v>25</v>
      </c>
      <c r="B83" s="293" t="s">
        <v>3274</v>
      </c>
      <c r="C83" s="293" t="s">
        <v>127</v>
      </c>
      <c r="D83" s="293" t="s">
        <v>128</v>
      </c>
      <c r="E83" s="266">
        <v>30</v>
      </c>
      <c r="F83" s="266">
        <v>29</v>
      </c>
      <c r="G83" s="264">
        <v>30</v>
      </c>
      <c r="H83" s="264">
        <v>29</v>
      </c>
      <c r="I83" s="264">
        <v>26</v>
      </c>
      <c r="J83" s="264">
        <v>25</v>
      </c>
      <c r="K83" s="294">
        <v>0.9</v>
      </c>
      <c r="L83" s="267">
        <v>0.966666666666667</v>
      </c>
      <c r="M83" s="267">
        <v>0.966666666666667</v>
      </c>
      <c r="N83" s="267">
        <v>0.961538461538462</v>
      </c>
      <c r="O83" s="332">
        <v>897</v>
      </c>
      <c r="P83" s="266">
        <v>886</v>
      </c>
      <c r="Q83" s="266">
        <v>29</v>
      </c>
      <c r="R83" s="264">
        <v>29</v>
      </c>
      <c r="S83" s="264">
        <v>25</v>
      </c>
      <c r="T83" s="267">
        <v>0.987736900780379</v>
      </c>
      <c r="U83" s="267">
        <v>0.966666666666667</v>
      </c>
      <c r="V83" s="268">
        <v>0.966666666666667</v>
      </c>
      <c r="W83" s="268">
        <v>0.961538461538462</v>
      </c>
      <c r="X83" s="295">
        <v>0</v>
      </c>
      <c r="Y83" s="271">
        <v>200</v>
      </c>
      <c r="Z83" s="333">
        <v>195</v>
      </c>
      <c r="AA83" s="333">
        <v>206</v>
      </c>
      <c r="AB83" s="333">
        <v>206</v>
      </c>
      <c r="AC83" s="334">
        <v>0.975</v>
      </c>
      <c r="AD83" s="268">
        <v>1</v>
      </c>
      <c r="AE83" s="295">
        <v>-0.025</v>
      </c>
      <c r="AF83" s="272"/>
      <c r="AG83" s="274"/>
    </row>
    <row r="84" spans="1:33">
      <c r="A84" s="315" t="s">
        <v>25</v>
      </c>
      <c r="B84" s="293" t="s">
        <v>3274</v>
      </c>
      <c r="C84" s="293" t="s">
        <v>123</v>
      </c>
      <c r="D84" s="293" t="s">
        <v>124</v>
      </c>
      <c r="E84" s="266">
        <v>87</v>
      </c>
      <c r="F84" s="266">
        <v>87</v>
      </c>
      <c r="G84" s="264">
        <v>86</v>
      </c>
      <c r="H84" s="264">
        <v>86</v>
      </c>
      <c r="I84" s="264">
        <v>73</v>
      </c>
      <c r="J84" s="264">
        <v>73</v>
      </c>
      <c r="K84" s="294">
        <v>0.9</v>
      </c>
      <c r="L84" s="267">
        <v>1</v>
      </c>
      <c r="M84" s="267">
        <v>1</v>
      </c>
      <c r="N84" s="267">
        <v>1</v>
      </c>
      <c r="O84" s="332">
        <v>2384</v>
      </c>
      <c r="P84" s="266">
        <v>2375</v>
      </c>
      <c r="Q84" s="266">
        <v>87</v>
      </c>
      <c r="R84" s="264">
        <v>86</v>
      </c>
      <c r="S84" s="264">
        <v>73</v>
      </c>
      <c r="T84" s="267">
        <v>0.996224832214765</v>
      </c>
      <c r="U84" s="267">
        <v>1</v>
      </c>
      <c r="V84" s="268">
        <v>1</v>
      </c>
      <c r="W84" s="268">
        <v>1</v>
      </c>
      <c r="X84" s="295">
        <v>0</v>
      </c>
      <c r="Y84" s="271">
        <v>556</v>
      </c>
      <c r="Z84" s="333">
        <v>556</v>
      </c>
      <c r="AA84" s="333">
        <v>547</v>
      </c>
      <c r="AB84" s="333">
        <v>545</v>
      </c>
      <c r="AC84" s="334">
        <v>1</v>
      </c>
      <c r="AD84" s="268">
        <v>0.996343692870201</v>
      </c>
      <c r="AE84" s="295">
        <v>0.00365630712979892</v>
      </c>
      <c r="AF84" s="272"/>
      <c r="AG84" s="274"/>
    </row>
    <row r="85" spans="1:33">
      <c r="A85" s="315" t="s">
        <v>25</v>
      </c>
      <c r="B85" s="293" t="s">
        <v>3274</v>
      </c>
      <c r="C85" s="293" t="s">
        <v>180</v>
      </c>
      <c r="D85" s="293" t="s">
        <v>181</v>
      </c>
      <c r="E85" s="266">
        <v>65</v>
      </c>
      <c r="F85" s="266">
        <v>65</v>
      </c>
      <c r="G85" s="264">
        <v>63</v>
      </c>
      <c r="H85" s="264">
        <v>63</v>
      </c>
      <c r="I85" s="264">
        <v>50</v>
      </c>
      <c r="J85" s="264">
        <v>49</v>
      </c>
      <c r="K85" s="294">
        <v>0.9</v>
      </c>
      <c r="L85" s="267">
        <v>1</v>
      </c>
      <c r="M85" s="267">
        <v>1</v>
      </c>
      <c r="N85" s="267">
        <v>0.98</v>
      </c>
      <c r="O85" s="332">
        <v>1754</v>
      </c>
      <c r="P85" s="266">
        <v>1709</v>
      </c>
      <c r="Q85" s="266">
        <v>65</v>
      </c>
      <c r="R85" s="264">
        <v>63</v>
      </c>
      <c r="S85" s="264">
        <v>48</v>
      </c>
      <c r="T85" s="267">
        <v>0.974344355758267</v>
      </c>
      <c r="U85" s="267">
        <v>1</v>
      </c>
      <c r="V85" s="268">
        <v>1</v>
      </c>
      <c r="W85" s="268">
        <v>0.96</v>
      </c>
      <c r="X85" s="295">
        <v>0</v>
      </c>
      <c r="Y85" s="271">
        <v>415</v>
      </c>
      <c r="Z85" s="333">
        <v>410</v>
      </c>
      <c r="AA85" s="333">
        <v>415</v>
      </c>
      <c r="AB85" s="333">
        <v>405</v>
      </c>
      <c r="AC85" s="334">
        <v>0.987951807228916</v>
      </c>
      <c r="AD85" s="268">
        <v>0.975903614457831</v>
      </c>
      <c r="AE85" s="295">
        <v>0.0120481927710843</v>
      </c>
      <c r="AF85" s="272"/>
      <c r="AG85" s="274"/>
    </row>
    <row r="86" spans="1:33">
      <c r="A86" s="315" t="s">
        <v>25</v>
      </c>
      <c r="B86" s="293" t="s">
        <v>3281</v>
      </c>
      <c r="C86" s="293" t="s">
        <v>3282</v>
      </c>
      <c r="D86" s="293" t="s">
        <v>3283</v>
      </c>
      <c r="E86" s="266">
        <v>0</v>
      </c>
      <c r="F86" s="266">
        <v>0</v>
      </c>
      <c r="G86" s="264">
        <v>0</v>
      </c>
      <c r="H86" s="264">
        <v>0</v>
      </c>
      <c r="I86" s="264">
        <v>0</v>
      </c>
      <c r="J86" s="264">
        <v>0</v>
      </c>
      <c r="K86" s="294">
        <v>0.9</v>
      </c>
      <c r="L86" s="267">
        <v>0</v>
      </c>
      <c r="M86" s="267">
        <v>0</v>
      </c>
      <c r="N86" s="267">
        <v>0</v>
      </c>
      <c r="O86" s="332">
        <v>0</v>
      </c>
      <c r="P86" s="266">
        <v>0</v>
      </c>
      <c r="Q86" s="266">
        <v>0</v>
      </c>
      <c r="R86" s="264">
        <v>0</v>
      </c>
      <c r="S86" s="264">
        <v>0</v>
      </c>
      <c r="T86" s="267">
        <v>0</v>
      </c>
      <c r="U86" s="267">
        <v>0</v>
      </c>
      <c r="V86" s="268">
        <v>0</v>
      </c>
      <c r="W86" s="268">
        <v>0</v>
      </c>
      <c r="X86" s="295">
        <v>0</v>
      </c>
      <c r="Y86" s="271">
        <v>0</v>
      </c>
      <c r="Z86" s="333">
        <v>0</v>
      </c>
      <c r="AA86" s="333">
        <v>0</v>
      </c>
      <c r="AB86" s="333">
        <v>0</v>
      </c>
      <c r="AC86" s="334">
        <v>0</v>
      </c>
      <c r="AD86" s="268">
        <v>0</v>
      </c>
      <c r="AE86" s="295">
        <v>0</v>
      </c>
      <c r="AF86" s="272"/>
      <c r="AG86" s="274"/>
    </row>
    <row r="87" spans="1:33">
      <c r="A87" s="315" t="s">
        <v>25</v>
      </c>
      <c r="B87" s="293" t="s">
        <v>3281</v>
      </c>
      <c r="C87" s="293" t="s">
        <v>3284</v>
      </c>
      <c r="D87" s="293" t="s">
        <v>3285</v>
      </c>
      <c r="E87" s="266">
        <v>0</v>
      </c>
      <c r="F87" s="266">
        <v>0</v>
      </c>
      <c r="G87" s="264">
        <v>0</v>
      </c>
      <c r="H87" s="264">
        <v>0</v>
      </c>
      <c r="I87" s="264">
        <v>0</v>
      </c>
      <c r="J87" s="264">
        <v>0</v>
      </c>
      <c r="K87" s="294">
        <v>0.9</v>
      </c>
      <c r="L87" s="267">
        <v>0</v>
      </c>
      <c r="M87" s="267">
        <v>0</v>
      </c>
      <c r="N87" s="267">
        <v>0</v>
      </c>
      <c r="O87" s="332">
        <v>0</v>
      </c>
      <c r="P87" s="266">
        <v>0</v>
      </c>
      <c r="Q87" s="266">
        <v>0</v>
      </c>
      <c r="R87" s="264">
        <v>0</v>
      </c>
      <c r="S87" s="264">
        <v>0</v>
      </c>
      <c r="T87" s="267">
        <v>0</v>
      </c>
      <c r="U87" s="267">
        <v>0</v>
      </c>
      <c r="V87" s="268">
        <v>0</v>
      </c>
      <c r="W87" s="268">
        <v>0</v>
      </c>
      <c r="X87" s="295">
        <v>0</v>
      </c>
      <c r="Y87" s="271">
        <v>0</v>
      </c>
      <c r="Z87" s="333">
        <v>0</v>
      </c>
      <c r="AA87" s="333">
        <v>0</v>
      </c>
      <c r="AB87" s="333">
        <v>0</v>
      </c>
      <c r="AC87" s="334">
        <v>0</v>
      </c>
      <c r="AD87" s="268">
        <v>0</v>
      </c>
      <c r="AE87" s="295">
        <v>0</v>
      </c>
      <c r="AF87" s="272"/>
      <c r="AG87" s="274"/>
    </row>
    <row r="88" spans="1:33">
      <c r="A88" s="315" t="s">
        <v>25</v>
      </c>
      <c r="B88" s="293" t="s">
        <v>3281</v>
      </c>
      <c r="C88" s="293" t="s">
        <v>3286</v>
      </c>
      <c r="D88" s="293" t="s">
        <v>3287</v>
      </c>
      <c r="E88" s="266">
        <v>0</v>
      </c>
      <c r="F88" s="266">
        <v>0</v>
      </c>
      <c r="G88" s="264">
        <v>0</v>
      </c>
      <c r="H88" s="264">
        <v>0</v>
      </c>
      <c r="I88" s="264">
        <v>0</v>
      </c>
      <c r="J88" s="264">
        <v>0</v>
      </c>
      <c r="K88" s="294">
        <v>0.9</v>
      </c>
      <c r="L88" s="267">
        <v>0</v>
      </c>
      <c r="M88" s="267">
        <v>0</v>
      </c>
      <c r="N88" s="267">
        <v>0</v>
      </c>
      <c r="O88" s="332">
        <v>0</v>
      </c>
      <c r="P88" s="266">
        <v>0</v>
      </c>
      <c r="Q88" s="266">
        <v>0</v>
      </c>
      <c r="R88" s="264">
        <v>0</v>
      </c>
      <c r="S88" s="264">
        <v>0</v>
      </c>
      <c r="T88" s="267">
        <v>0</v>
      </c>
      <c r="U88" s="267">
        <v>0</v>
      </c>
      <c r="V88" s="268">
        <v>0</v>
      </c>
      <c r="W88" s="268">
        <v>0</v>
      </c>
      <c r="X88" s="295">
        <v>0</v>
      </c>
      <c r="Y88" s="271">
        <v>0</v>
      </c>
      <c r="Z88" s="333">
        <v>0</v>
      </c>
      <c r="AA88" s="333">
        <v>0</v>
      </c>
      <c r="AB88" s="333">
        <v>0</v>
      </c>
      <c r="AC88" s="334">
        <v>0</v>
      </c>
      <c r="AD88" s="268">
        <v>0</v>
      </c>
      <c r="AE88" s="295">
        <v>0</v>
      </c>
      <c r="AF88" s="272"/>
      <c r="AG88" s="274"/>
    </row>
    <row r="89" spans="1:33">
      <c r="A89" s="315" t="s">
        <v>25</v>
      </c>
      <c r="B89" s="293" t="s">
        <v>3281</v>
      </c>
      <c r="C89" s="293" t="s">
        <v>3288</v>
      </c>
      <c r="D89" s="293" t="s">
        <v>3289</v>
      </c>
      <c r="E89" s="266">
        <v>0</v>
      </c>
      <c r="F89" s="266">
        <v>0</v>
      </c>
      <c r="G89" s="264">
        <v>0</v>
      </c>
      <c r="H89" s="264">
        <v>0</v>
      </c>
      <c r="I89" s="264">
        <v>0</v>
      </c>
      <c r="J89" s="264">
        <v>0</v>
      </c>
      <c r="K89" s="294">
        <v>0.9</v>
      </c>
      <c r="L89" s="267">
        <v>0</v>
      </c>
      <c r="M89" s="267">
        <v>0</v>
      </c>
      <c r="N89" s="267">
        <v>0</v>
      </c>
      <c r="O89" s="332">
        <v>0</v>
      </c>
      <c r="P89" s="266">
        <v>0</v>
      </c>
      <c r="Q89" s="266">
        <v>0</v>
      </c>
      <c r="R89" s="264">
        <v>0</v>
      </c>
      <c r="S89" s="264">
        <v>0</v>
      </c>
      <c r="T89" s="267">
        <v>0</v>
      </c>
      <c r="U89" s="267">
        <v>0</v>
      </c>
      <c r="V89" s="268">
        <v>0</v>
      </c>
      <c r="W89" s="268">
        <v>0</v>
      </c>
      <c r="X89" s="295">
        <v>0</v>
      </c>
      <c r="Y89" s="271">
        <v>0</v>
      </c>
      <c r="Z89" s="333">
        <v>0</v>
      </c>
      <c r="AA89" s="333">
        <v>0</v>
      </c>
      <c r="AB89" s="333">
        <v>0</v>
      </c>
      <c r="AC89" s="334">
        <v>0</v>
      </c>
      <c r="AD89" s="268">
        <v>0</v>
      </c>
      <c r="AE89" s="295">
        <v>0</v>
      </c>
      <c r="AF89" s="272"/>
      <c r="AG89" s="274"/>
    </row>
    <row r="90" spans="1:33">
      <c r="A90" s="315" t="s">
        <v>25</v>
      </c>
      <c r="B90" s="293" t="s">
        <v>3281</v>
      </c>
      <c r="C90" s="293" t="s">
        <v>131</v>
      </c>
      <c r="D90" s="293" t="s">
        <v>132</v>
      </c>
      <c r="E90" s="266">
        <v>71</v>
      </c>
      <c r="F90" s="266">
        <v>70</v>
      </c>
      <c r="G90" s="264">
        <v>73</v>
      </c>
      <c r="H90" s="264">
        <v>73</v>
      </c>
      <c r="I90" s="264">
        <v>65</v>
      </c>
      <c r="J90" s="264">
        <v>63</v>
      </c>
      <c r="K90" s="294">
        <v>0.9</v>
      </c>
      <c r="L90" s="267">
        <v>0.985915492957746</v>
      </c>
      <c r="M90" s="267">
        <v>1</v>
      </c>
      <c r="N90" s="267">
        <v>0.969230769230769</v>
      </c>
      <c r="O90" s="332">
        <v>2157</v>
      </c>
      <c r="P90" s="266">
        <v>1981</v>
      </c>
      <c r="Q90" s="266">
        <v>66</v>
      </c>
      <c r="R90" s="264">
        <v>56</v>
      </c>
      <c r="S90" s="264">
        <v>60</v>
      </c>
      <c r="T90" s="267">
        <v>0.918405192396847</v>
      </c>
      <c r="U90" s="267">
        <v>0.929577464788732</v>
      </c>
      <c r="V90" s="268">
        <v>0.767123287671233</v>
      </c>
      <c r="W90" s="268">
        <v>0.923076923076923</v>
      </c>
      <c r="X90" s="295">
        <v>0.1624541771175</v>
      </c>
      <c r="Y90" s="271">
        <v>483</v>
      </c>
      <c r="Z90" s="333">
        <v>435</v>
      </c>
      <c r="AA90" s="333">
        <v>490</v>
      </c>
      <c r="AB90" s="333">
        <v>459</v>
      </c>
      <c r="AC90" s="334">
        <v>0.900621118012422</v>
      </c>
      <c r="AD90" s="268">
        <v>0.936734693877551</v>
      </c>
      <c r="AE90" s="295">
        <v>-0.0361135758651286</v>
      </c>
      <c r="AF90" s="272"/>
      <c r="AG90" s="274"/>
    </row>
    <row r="91" spans="1:33">
      <c r="A91" s="315" t="s">
        <v>25</v>
      </c>
      <c r="B91" s="293" t="s">
        <v>3281</v>
      </c>
      <c r="C91" s="293" t="s">
        <v>129</v>
      </c>
      <c r="D91" s="293" t="s">
        <v>130</v>
      </c>
      <c r="E91" s="266">
        <v>101</v>
      </c>
      <c r="F91" s="266">
        <v>101</v>
      </c>
      <c r="G91" s="264">
        <v>101</v>
      </c>
      <c r="H91" s="264">
        <v>101</v>
      </c>
      <c r="I91" s="264">
        <v>80</v>
      </c>
      <c r="J91" s="264">
        <v>80</v>
      </c>
      <c r="K91" s="294">
        <v>0.9</v>
      </c>
      <c r="L91" s="267">
        <v>1</v>
      </c>
      <c r="M91" s="267">
        <v>1</v>
      </c>
      <c r="N91" s="267">
        <v>1</v>
      </c>
      <c r="O91" s="332">
        <v>2823</v>
      </c>
      <c r="P91" s="266">
        <v>2695</v>
      </c>
      <c r="Q91" s="266">
        <v>97</v>
      </c>
      <c r="R91" s="264">
        <v>98</v>
      </c>
      <c r="S91" s="264">
        <v>80</v>
      </c>
      <c r="T91" s="267">
        <v>0.954658165072618</v>
      </c>
      <c r="U91" s="267">
        <v>0.96039603960396</v>
      </c>
      <c r="V91" s="268">
        <v>0.97029702970297</v>
      </c>
      <c r="W91" s="268">
        <v>1</v>
      </c>
      <c r="X91" s="295">
        <v>-0.00990099009900991</v>
      </c>
      <c r="Y91" s="271">
        <v>655</v>
      </c>
      <c r="Z91" s="333">
        <v>634</v>
      </c>
      <c r="AA91" s="333">
        <v>650</v>
      </c>
      <c r="AB91" s="333">
        <v>616</v>
      </c>
      <c r="AC91" s="334">
        <v>0.96793893129771</v>
      </c>
      <c r="AD91" s="268">
        <v>0.947692307692308</v>
      </c>
      <c r="AE91" s="295">
        <v>0.0202466236054022</v>
      </c>
      <c r="AF91" s="272"/>
      <c r="AG91" s="274"/>
    </row>
    <row r="92" spans="1:33">
      <c r="A92" s="315" t="s">
        <v>25</v>
      </c>
      <c r="B92" s="293" t="s">
        <v>3281</v>
      </c>
      <c r="C92" s="293" t="s">
        <v>140</v>
      </c>
      <c r="D92" s="293" t="s">
        <v>141</v>
      </c>
      <c r="E92" s="266">
        <v>117</v>
      </c>
      <c r="F92" s="266">
        <v>112</v>
      </c>
      <c r="G92" s="264">
        <v>116</v>
      </c>
      <c r="H92" s="264">
        <v>114</v>
      </c>
      <c r="I92" s="264">
        <v>103</v>
      </c>
      <c r="J92" s="264">
        <v>97</v>
      </c>
      <c r="K92" s="294">
        <v>0.9</v>
      </c>
      <c r="L92" s="267">
        <v>0.957264957264957</v>
      </c>
      <c r="M92" s="267">
        <v>0.982758620689655</v>
      </c>
      <c r="N92" s="267">
        <v>0.941747572815534</v>
      </c>
      <c r="O92" s="332">
        <v>3385</v>
      </c>
      <c r="P92" s="266">
        <v>3224</v>
      </c>
      <c r="Q92" s="266">
        <v>112</v>
      </c>
      <c r="R92" s="264">
        <v>114</v>
      </c>
      <c r="S92" s="264">
        <v>97</v>
      </c>
      <c r="T92" s="267">
        <v>0.952437223042836</v>
      </c>
      <c r="U92" s="267">
        <v>0.957264957264957</v>
      </c>
      <c r="V92" s="268">
        <v>0.982758620689655</v>
      </c>
      <c r="W92" s="268">
        <v>0.941747572815534</v>
      </c>
      <c r="X92" s="295">
        <v>-0.0254936634246978</v>
      </c>
      <c r="Y92" s="271">
        <v>779</v>
      </c>
      <c r="Z92" s="333">
        <v>746</v>
      </c>
      <c r="AA92" s="333">
        <v>764</v>
      </c>
      <c r="AB92" s="333">
        <v>720</v>
      </c>
      <c r="AC92" s="334">
        <v>0.957637997432606</v>
      </c>
      <c r="AD92" s="268">
        <v>0.942408376963351</v>
      </c>
      <c r="AE92" s="295">
        <v>0.0152296204692551</v>
      </c>
      <c r="AF92" s="272"/>
      <c r="AG92" s="274"/>
    </row>
    <row r="93" spans="1:33">
      <c r="A93" s="315" t="s">
        <v>25</v>
      </c>
      <c r="B93" s="293" t="s">
        <v>3281</v>
      </c>
      <c r="C93" s="293" t="s">
        <v>136</v>
      </c>
      <c r="D93" s="293" t="s">
        <v>137</v>
      </c>
      <c r="E93" s="266">
        <v>46</v>
      </c>
      <c r="F93" s="266">
        <v>45</v>
      </c>
      <c r="G93" s="264">
        <v>43</v>
      </c>
      <c r="H93" s="264">
        <v>42</v>
      </c>
      <c r="I93" s="264">
        <v>42</v>
      </c>
      <c r="J93" s="264">
        <v>40</v>
      </c>
      <c r="K93" s="294">
        <v>0.9</v>
      </c>
      <c r="L93" s="267">
        <v>0.978260869565217</v>
      </c>
      <c r="M93" s="267">
        <v>0.976744186046512</v>
      </c>
      <c r="N93" s="267">
        <v>0.952380952380952</v>
      </c>
      <c r="O93" s="332">
        <v>1237</v>
      </c>
      <c r="P93" s="266">
        <v>1145</v>
      </c>
      <c r="Q93" s="266">
        <v>43</v>
      </c>
      <c r="R93" s="264">
        <v>40</v>
      </c>
      <c r="S93" s="264">
        <v>39</v>
      </c>
      <c r="T93" s="267">
        <v>0.925626515763945</v>
      </c>
      <c r="U93" s="267">
        <v>0.934782608695652</v>
      </c>
      <c r="V93" s="268">
        <v>0.930232558139535</v>
      </c>
      <c r="W93" s="268">
        <v>0.928571428571429</v>
      </c>
      <c r="X93" s="295">
        <v>0.00455005055611735</v>
      </c>
      <c r="Y93" s="271">
        <v>286</v>
      </c>
      <c r="Z93" s="333">
        <v>266</v>
      </c>
      <c r="AA93" s="333">
        <v>278</v>
      </c>
      <c r="AB93" s="333">
        <v>255</v>
      </c>
      <c r="AC93" s="334">
        <v>0.93006993006993</v>
      </c>
      <c r="AD93" s="268">
        <v>0.91726618705036</v>
      </c>
      <c r="AE93" s="295">
        <v>0.0128037430195704</v>
      </c>
      <c r="AF93" s="272"/>
      <c r="AG93" s="274"/>
    </row>
    <row r="94" spans="1:33">
      <c r="A94" s="315" t="s">
        <v>25</v>
      </c>
      <c r="B94" s="293" t="s">
        <v>3281</v>
      </c>
      <c r="C94" s="293" t="s">
        <v>138</v>
      </c>
      <c r="D94" s="293" t="s">
        <v>139</v>
      </c>
      <c r="E94" s="266">
        <v>41</v>
      </c>
      <c r="F94" s="266">
        <v>40</v>
      </c>
      <c r="G94" s="264">
        <v>92</v>
      </c>
      <c r="H94" s="264">
        <v>92</v>
      </c>
      <c r="I94" s="264">
        <v>70</v>
      </c>
      <c r="J94" s="264">
        <v>70</v>
      </c>
      <c r="K94" s="294">
        <v>0.9</v>
      </c>
      <c r="L94" s="267">
        <v>0.975609756097561</v>
      </c>
      <c r="M94" s="267">
        <v>1</v>
      </c>
      <c r="N94" s="267">
        <v>1</v>
      </c>
      <c r="O94" s="332">
        <v>2636</v>
      </c>
      <c r="P94" s="266">
        <v>2563</v>
      </c>
      <c r="Q94" s="266">
        <v>40</v>
      </c>
      <c r="R94" s="264">
        <v>92</v>
      </c>
      <c r="S94" s="264">
        <v>70</v>
      </c>
      <c r="T94" s="267">
        <v>0.972306525037936</v>
      </c>
      <c r="U94" s="267">
        <v>0.975609756097561</v>
      </c>
      <c r="V94" s="268">
        <v>1</v>
      </c>
      <c r="W94" s="268">
        <v>1</v>
      </c>
      <c r="X94" s="295">
        <v>-0.024390243902439</v>
      </c>
      <c r="Y94" s="271">
        <v>556</v>
      </c>
      <c r="Z94" s="333">
        <v>548</v>
      </c>
      <c r="AA94" s="333">
        <v>624</v>
      </c>
      <c r="AB94" s="333">
        <v>608</v>
      </c>
      <c r="AC94" s="334">
        <v>0.985611510791367</v>
      </c>
      <c r="AD94" s="268">
        <v>0.974358974358974</v>
      </c>
      <c r="AE94" s="295">
        <v>0.0112525364323925</v>
      </c>
      <c r="AF94" s="272"/>
      <c r="AG94" s="274"/>
    </row>
    <row r="95" spans="1:33">
      <c r="A95" s="315" t="s">
        <v>25</v>
      </c>
      <c r="B95" s="293" t="s">
        <v>3281</v>
      </c>
      <c r="C95" s="293" t="s">
        <v>133</v>
      </c>
      <c r="D95" s="293" t="s">
        <v>134</v>
      </c>
      <c r="E95" s="266">
        <v>91</v>
      </c>
      <c r="F95" s="266">
        <v>91</v>
      </c>
      <c r="G95" s="264">
        <v>89</v>
      </c>
      <c r="H95" s="264">
        <v>85</v>
      </c>
      <c r="I95" s="264">
        <v>69</v>
      </c>
      <c r="J95" s="264">
        <v>65</v>
      </c>
      <c r="K95" s="294">
        <v>0.9</v>
      </c>
      <c r="L95" s="267">
        <v>1</v>
      </c>
      <c r="M95" s="267">
        <v>0.955056179775281</v>
      </c>
      <c r="N95" s="267">
        <v>0.942028985507246</v>
      </c>
      <c r="O95" s="332">
        <v>2506</v>
      </c>
      <c r="P95" s="266">
        <v>2330</v>
      </c>
      <c r="Q95" s="266">
        <v>90</v>
      </c>
      <c r="R95" s="264">
        <v>83</v>
      </c>
      <c r="S95" s="264">
        <v>62</v>
      </c>
      <c r="T95" s="267">
        <v>0.92976855546688</v>
      </c>
      <c r="U95" s="267">
        <v>0.989010989010989</v>
      </c>
      <c r="V95" s="268">
        <v>0.932584269662921</v>
      </c>
      <c r="W95" s="268">
        <v>0.898550724637681</v>
      </c>
      <c r="X95" s="295">
        <v>0.0564267193480678</v>
      </c>
      <c r="Y95" s="271">
        <v>583</v>
      </c>
      <c r="Z95" s="333">
        <v>536</v>
      </c>
      <c r="AA95" s="333">
        <v>588</v>
      </c>
      <c r="AB95" s="333">
        <v>559</v>
      </c>
      <c r="AC95" s="334">
        <v>0.919382504288165</v>
      </c>
      <c r="AD95" s="268">
        <v>0.950680272108844</v>
      </c>
      <c r="AE95" s="295">
        <v>-0.0312977678206788</v>
      </c>
      <c r="AF95" s="272"/>
      <c r="AG95" s="274"/>
    </row>
    <row r="96" spans="1:33">
      <c r="A96" s="315" t="s">
        <v>25</v>
      </c>
      <c r="B96" s="293" t="s">
        <v>3290</v>
      </c>
      <c r="C96" s="293" t="s">
        <v>3291</v>
      </c>
      <c r="D96" s="293" t="s">
        <v>3292</v>
      </c>
      <c r="E96" s="266">
        <v>0</v>
      </c>
      <c r="F96" s="266">
        <v>0</v>
      </c>
      <c r="G96" s="264">
        <v>0</v>
      </c>
      <c r="H96" s="264">
        <v>0</v>
      </c>
      <c r="I96" s="264">
        <v>0</v>
      </c>
      <c r="J96" s="264">
        <v>0</v>
      </c>
      <c r="K96" s="294">
        <v>0.9</v>
      </c>
      <c r="L96" s="267">
        <v>0</v>
      </c>
      <c r="M96" s="267">
        <v>0</v>
      </c>
      <c r="N96" s="267">
        <v>0</v>
      </c>
      <c r="O96" s="332">
        <v>0</v>
      </c>
      <c r="P96" s="266">
        <v>0</v>
      </c>
      <c r="Q96" s="266">
        <v>0</v>
      </c>
      <c r="R96" s="264">
        <v>0</v>
      </c>
      <c r="S96" s="264">
        <v>0</v>
      </c>
      <c r="T96" s="267">
        <v>0</v>
      </c>
      <c r="U96" s="267">
        <v>0</v>
      </c>
      <c r="V96" s="268">
        <v>0</v>
      </c>
      <c r="W96" s="268">
        <v>0</v>
      </c>
      <c r="X96" s="295">
        <v>0</v>
      </c>
      <c r="Y96" s="271">
        <v>0</v>
      </c>
      <c r="Z96" s="333">
        <v>0</v>
      </c>
      <c r="AA96" s="333">
        <v>0</v>
      </c>
      <c r="AB96" s="333">
        <v>0</v>
      </c>
      <c r="AC96" s="334">
        <v>0</v>
      </c>
      <c r="AD96" s="268">
        <v>0</v>
      </c>
      <c r="AE96" s="295">
        <v>0</v>
      </c>
      <c r="AF96" s="272"/>
      <c r="AG96" s="274"/>
    </row>
    <row r="97" spans="1:33">
      <c r="A97" s="315" t="s">
        <v>25</v>
      </c>
      <c r="B97" s="293" t="s">
        <v>3290</v>
      </c>
      <c r="C97" s="293" t="s">
        <v>3293</v>
      </c>
      <c r="D97" s="293" t="s">
        <v>3294</v>
      </c>
      <c r="E97" s="266">
        <v>0</v>
      </c>
      <c r="F97" s="266">
        <v>0</v>
      </c>
      <c r="G97" s="264">
        <v>0</v>
      </c>
      <c r="H97" s="264">
        <v>0</v>
      </c>
      <c r="I97" s="264">
        <v>0</v>
      </c>
      <c r="J97" s="264">
        <v>0</v>
      </c>
      <c r="K97" s="294">
        <v>0.9</v>
      </c>
      <c r="L97" s="267">
        <v>0</v>
      </c>
      <c r="M97" s="267">
        <v>0</v>
      </c>
      <c r="N97" s="267">
        <v>0</v>
      </c>
      <c r="O97" s="332">
        <v>0</v>
      </c>
      <c r="P97" s="266">
        <v>0</v>
      </c>
      <c r="Q97" s="266">
        <v>0</v>
      </c>
      <c r="R97" s="264">
        <v>0</v>
      </c>
      <c r="S97" s="264">
        <v>0</v>
      </c>
      <c r="T97" s="267">
        <v>0</v>
      </c>
      <c r="U97" s="267">
        <v>0</v>
      </c>
      <c r="V97" s="268">
        <v>0</v>
      </c>
      <c r="W97" s="268">
        <v>0</v>
      </c>
      <c r="X97" s="295">
        <v>0</v>
      </c>
      <c r="Y97" s="271">
        <v>0</v>
      </c>
      <c r="Z97" s="333">
        <v>0</v>
      </c>
      <c r="AA97" s="333">
        <v>0</v>
      </c>
      <c r="AB97" s="333">
        <v>0</v>
      </c>
      <c r="AC97" s="334">
        <v>0</v>
      </c>
      <c r="AD97" s="268">
        <v>0</v>
      </c>
      <c r="AE97" s="295">
        <v>0</v>
      </c>
      <c r="AF97" s="272"/>
      <c r="AG97" s="274"/>
    </row>
    <row r="98" spans="1:33">
      <c r="A98" s="315" t="s">
        <v>25</v>
      </c>
      <c r="B98" s="293" t="s">
        <v>3290</v>
      </c>
      <c r="C98" s="293" t="s">
        <v>3295</v>
      </c>
      <c r="D98" s="293" t="s">
        <v>3296</v>
      </c>
      <c r="E98" s="266">
        <v>0</v>
      </c>
      <c r="F98" s="266">
        <v>0</v>
      </c>
      <c r="G98" s="264">
        <v>0</v>
      </c>
      <c r="H98" s="264">
        <v>0</v>
      </c>
      <c r="I98" s="264">
        <v>0</v>
      </c>
      <c r="J98" s="264">
        <v>0</v>
      </c>
      <c r="K98" s="294">
        <v>0.9</v>
      </c>
      <c r="L98" s="267">
        <v>0</v>
      </c>
      <c r="M98" s="267">
        <v>0</v>
      </c>
      <c r="N98" s="267">
        <v>0</v>
      </c>
      <c r="O98" s="332">
        <v>0</v>
      </c>
      <c r="P98" s="266">
        <v>0</v>
      </c>
      <c r="Q98" s="266">
        <v>0</v>
      </c>
      <c r="R98" s="264">
        <v>0</v>
      </c>
      <c r="S98" s="264">
        <v>0</v>
      </c>
      <c r="T98" s="267">
        <v>0</v>
      </c>
      <c r="U98" s="267">
        <v>0</v>
      </c>
      <c r="V98" s="268">
        <v>0</v>
      </c>
      <c r="W98" s="268">
        <v>0</v>
      </c>
      <c r="X98" s="295">
        <v>0</v>
      </c>
      <c r="Y98" s="271">
        <v>0</v>
      </c>
      <c r="Z98" s="333">
        <v>0</v>
      </c>
      <c r="AA98" s="333">
        <v>0</v>
      </c>
      <c r="AB98" s="333">
        <v>0</v>
      </c>
      <c r="AC98" s="334">
        <v>0</v>
      </c>
      <c r="AD98" s="268">
        <v>0</v>
      </c>
      <c r="AE98" s="295">
        <v>0</v>
      </c>
      <c r="AF98" s="272"/>
      <c r="AG98" s="274"/>
    </row>
    <row r="99" spans="1:33">
      <c r="A99" s="315" t="s">
        <v>25</v>
      </c>
      <c r="B99" s="293" t="s">
        <v>3290</v>
      </c>
      <c r="C99" s="293" t="s">
        <v>3297</v>
      </c>
      <c r="D99" s="293" t="s">
        <v>3298</v>
      </c>
      <c r="E99" s="266">
        <v>0</v>
      </c>
      <c r="F99" s="266">
        <v>0</v>
      </c>
      <c r="G99" s="264">
        <v>0</v>
      </c>
      <c r="H99" s="264">
        <v>0</v>
      </c>
      <c r="I99" s="264">
        <v>0</v>
      </c>
      <c r="J99" s="264">
        <v>0</v>
      </c>
      <c r="K99" s="294">
        <v>0.9</v>
      </c>
      <c r="L99" s="267">
        <v>0</v>
      </c>
      <c r="M99" s="267">
        <v>0</v>
      </c>
      <c r="N99" s="267">
        <v>0</v>
      </c>
      <c r="O99" s="332">
        <v>0</v>
      </c>
      <c r="P99" s="266">
        <v>0</v>
      </c>
      <c r="Q99" s="266">
        <v>0</v>
      </c>
      <c r="R99" s="264">
        <v>0</v>
      </c>
      <c r="S99" s="264">
        <v>0</v>
      </c>
      <c r="T99" s="267">
        <v>0</v>
      </c>
      <c r="U99" s="267">
        <v>0</v>
      </c>
      <c r="V99" s="268">
        <v>0</v>
      </c>
      <c r="W99" s="268">
        <v>0</v>
      </c>
      <c r="X99" s="295">
        <v>0</v>
      </c>
      <c r="Y99" s="271">
        <v>0</v>
      </c>
      <c r="Z99" s="333">
        <v>0</v>
      </c>
      <c r="AA99" s="333">
        <v>0</v>
      </c>
      <c r="AB99" s="333">
        <v>0</v>
      </c>
      <c r="AC99" s="334">
        <v>0</v>
      </c>
      <c r="AD99" s="268">
        <v>0</v>
      </c>
      <c r="AE99" s="295">
        <v>0</v>
      </c>
      <c r="AF99" s="272"/>
      <c r="AG99" s="274"/>
    </row>
    <row r="100" spans="1:33">
      <c r="A100" s="315" t="s">
        <v>25</v>
      </c>
      <c r="B100" s="293" t="s">
        <v>3290</v>
      </c>
      <c r="C100" s="293" t="s">
        <v>146</v>
      </c>
      <c r="D100" s="293" t="s">
        <v>147</v>
      </c>
      <c r="E100" s="266">
        <v>0</v>
      </c>
      <c r="F100" s="266">
        <v>0</v>
      </c>
      <c r="G100" s="264">
        <v>0</v>
      </c>
      <c r="H100" s="264">
        <v>0</v>
      </c>
      <c r="I100" s="264">
        <v>0</v>
      </c>
      <c r="J100" s="264">
        <v>0</v>
      </c>
      <c r="K100" s="294">
        <v>0.9</v>
      </c>
      <c r="L100" s="267">
        <v>0</v>
      </c>
      <c r="M100" s="267">
        <v>0</v>
      </c>
      <c r="N100" s="267">
        <v>0</v>
      </c>
      <c r="O100" s="332">
        <v>0</v>
      </c>
      <c r="P100" s="266">
        <v>0</v>
      </c>
      <c r="Q100" s="266">
        <v>0</v>
      </c>
      <c r="R100" s="264">
        <v>0</v>
      </c>
      <c r="S100" s="264">
        <v>0</v>
      </c>
      <c r="T100" s="267">
        <v>0</v>
      </c>
      <c r="U100" s="267">
        <v>0</v>
      </c>
      <c r="V100" s="268">
        <v>0</v>
      </c>
      <c r="W100" s="268">
        <v>0</v>
      </c>
      <c r="X100" s="295">
        <v>0</v>
      </c>
      <c r="Y100" s="271">
        <v>0</v>
      </c>
      <c r="Z100" s="333">
        <v>0</v>
      </c>
      <c r="AA100" s="333">
        <v>0</v>
      </c>
      <c r="AB100" s="333">
        <v>0</v>
      </c>
      <c r="AC100" s="334">
        <v>0</v>
      </c>
      <c r="AD100" s="268">
        <v>0</v>
      </c>
      <c r="AE100" s="295">
        <v>0</v>
      </c>
      <c r="AF100" s="272"/>
      <c r="AG100" s="274"/>
    </row>
    <row r="101" spans="1:33">
      <c r="A101" s="315" t="s">
        <v>25</v>
      </c>
      <c r="B101" s="293" t="s">
        <v>3290</v>
      </c>
      <c r="C101" s="293" t="s">
        <v>142</v>
      </c>
      <c r="D101" s="293" t="s">
        <v>143</v>
      </c>
      <c r="E101" s="266">
        <v>78</v>
      </c>
      <c r="F101" s="266">
        <v>76</v>
      </c>
      <c r="G101" s="264">
        <v>77</v>
      </c>
      <c r="H101" s="264">
        <v>76</v>
      </c>
      <c r="I101" s="264">
        <v>72</v>
      </c>
      <c r="J101" s="264">
        <v>71</v>
      </c>
      <c r="K101" s="294">
        <v>0.9</v>
      </c>
      <c r="L101" s="267">
        <v>0.974358974358974</v>
      </c>
      <c r="M101" s="267">
        <v>0.987012987012987</v>
      </c>
      <c r="N101" s="267">
        <v>0.986111111111111</v>
      </c>
      <c r="O101" s="332">
        <v>2198</v>
      </c>
      <c r="P101" s="266">
        <v>1897</v>
      </c>
      <c r="Q101" s="266">
        <v>66</v>
      </c>
      <c r="R101" s="264">
        <v>63</v>
      </c>
      <c r="S101" s="264">
        <v>63</v>
      </c>
      <c r="T101" s="267">
        <v>0.863057324840764</v>
      </c>
      <c r="U101" s="267">
        <v>0.846153846153846</v>
      </c>
      <c r="V101" s="268">
        <v>0.818181818181818</v>
      </c>
      <c r="W101" s="268">
        <v>0.875</v>
      </c>
      <c r="X101" s="295">
        <v>0.0279720279720279</v>
      </c>
      <c r="Y101" s="271">
        <v>500</v>
      </c>
      <c r="Z101" s="333">
        <v>433</v>
      </c>
      <c r="AA101" s="333">
        <v>498</v>
      </c>
      <c r="AB101" s="333">
        <v>459</v>
      </c>
      <c r="AC101" s="334">
        <v>0.866</v>
      </c>
      <c r="AD101" s="268">
        <v>0.921686746987952</v>
      </c>
      <c r="AE101" s="295">
        <v>-0.0556867469879518</v>
      </c>
      <c r="AF101" s="272"/>
      <c r="AG101" s="274"/>
    </row>
    <row r="102" spans="1:33">
      <c r="A102" s="315" t="s">
        <v>25</v>
      </c>
      <c r="B102" s="293" t="s">
        <v>3290</v>
      </c>
      <c r="C102" s="293" t="s">
        <v>148</v>
      </c>
      <c r="D102" s="293" t="s">
        <v>149</v>
      </c>
      <c r="E102" s="266">
        <v>91</v>
      </c>
      <c r="F102" s="266">
        <v>91</v>
      </c>
      <c r="G102" s="264">
        <v>87</v>
      </c>
      <c r="H102" s="264">
        <v>87</v>
      </c>
      <c r="I102" s="264">
        <v>77</v>
      </c>
      <c r="J102" s="264">
        <v>76</v>
      </c>
      <c r="K102" s="294">
        <v>0.9</v>
      </c>
      <c r="L102" s="267">
        <v>1</v>
      </c>
      <c r="M102" s="267">
        <v>1</v>
      </c>
      <c r="N102" s="267">
        <v>0.987012987012987</v>
      </c>
      <c r="O102" s="332">
        <v>2535</v>
      </c>
      <c r="P102" s="266">
        <v>2412</v>
      </c>
      <c r="Q102" s="266">
        <v>88</v>
      </c>
      <c r="R102" s="264">
        <v>83</v>
      </c>
      <c r="S102" s="264">
        <v>76</v>
      </c>
      <c r="T102" s="267">
        <v>0.951479289940828</v>
      </c>
      <c r="U102" s="267">
        <v>0.967032967032967</v>
      </c>
      <c r="V102" s="268">
        <v>0.954022988505747</v>
      </c>
      <c r="W102" s="268">
        <v>0.987012987012987</v>
      </c>
      <c r="X102" s="295">
        <v>0.01300997852722</v>
      </c>
      <c r="Y102" s="271">
        <v>586</v>
      </c>
      <c r="Z102" s="333">
        <v>565</v>
      </c>
      <c r="AA102" s="333">
        <v>585</v>
      </c>
      <c r="AB102" s="333">
        <v>552</v>
      </c>
      <c r="AC102" s="334">
        <v>0.964163822525597</v>
      </c>
      <c r="AD102" s="268">
        <v>0.943589743589744</v>
      </c>
      <c r="AE102" s="295">
        <v>0.0205740789358537</v>
      </c>
      <c r="AF102" s="272"/>
      <c r="AG102" s="274"/>
    </row>
    <row r="103" spans="1:33">
      <c r="A103" s="315" t="s">
        <v>25</v>
      </c>
      <c r="B103" s="293" t="s">
        <v>3290</v>
      </c>
      <c r="C103" s="293" t="s">
        <v>184</v>
      </c>
      <c r="D103" s="293" t="s">
        <v>185</v>
      </c>
      <c r="E103" s="266">
        <v>88</v>
      </c>
      <c r="F103" s="266">
        <v>85</v>
      </c>
      <c r="G103" s="264">
        <v>86</v>
      </c>
      <c r="H103" s="264">
        <v>81</v>
      </c>
      <c r="I103" s="264">
        <v>73</v>
      </c>
      <c r="J103" s="264">
        <v>64</v>
      </c>
      <c r="K103" s="294">
        <v>0.9</v>
      </c>
      <c r="L103" s="267">
        <v>0.965909090909091</v>
      </c>
      <c r="M103" s="267">
        <v>0.941860465116279</v>
      </c>
      <c r="N103" s="267">
        <v>0.876712328767123</v>
      </c>
      <c r="O103" s="332">
        <v>2492</v>
      </c>
      <c r="P103" s="266">
        <v>2341</v>
      </c>
      <c r="Q103" s="266">
        <v>85</v>
      </c>
      <c r="R103" s="264">
        <v>81</v>
      </c>
      <c r="S103" s="264">
        <v>64</v>
      </c>
      <c r="T103" s="267">
        <v>0.939406099518459</v>
      </c>
      <c r="U103" s="267">
        <v>0.965909090909091</v>
      </c>
      <c r="V103" s="268">
        <v>0.941860465116279</v>
      </c>
      <c r="W103" s="268">
        <v>0.876712328767123</v>
      </c>
      <c r="X103" s="295">
        <v>0.0240486257928119</v>
      </c>
      <c r="Y103" s="271">
        <v>575</v>
      </c>
      <c r="Z103" s="333">
        <v>540</v>
      </c>
      <c r="AA103" s="333">
        <v>577</v>
      </c>
      <c r="AB103" s="333">
        <v>547</v>
      </c>
      <c r="AC103" s="334">
        <v>0.939130434782609</v>
      </c>
      <c r="AD103" s="268">
        <v>0.948006932409012</v>
      </c>
      <c r="AE103" s="295">
        <v>-0.00887649762640341</v>
      </c>
      <c r="AF103" s="272"/>
      <c r="AG103" s="274"/>
    </row>
    <row r="104" spans="1:33">
      <c r="A104" s="315" t="s">
        <v>25</v>
      </c>
      <c r="B104" s="293" t="s">
        <v>3290</v>
      </c>
      <c r="C104" s="293" t="s">
        <v>152</v>
      </c>
      <c r="D104" s="293" t="s">
        <v>153</v>
      </c>
      <c r="E104" s="266">
        <v>154</v>
      </c>
      <c r="F104" s="266">
        <v>150</v>
      </c>
      <c r="G104" s="264">
        <v>157</v>
      </c>
      <c r="H104" s="264">
        <v>156</v>
      </c>
      <c r="I104" s="264">
        <v>153</v>
      </c>
      <c r="J104" s="264">
        <v>148</v>
      </c>
      <c r="K104" s="294">
        <v>0.9</v>
      </c>
      <c r="L104" s="267">
        <v>0.974025974025974</v>
      </c>
      <c r="M104" s="267">
        <v>0.993630573248408</v>
      </c>
      <c r="N104" s="267">
        <v>0.967320261437909</v>
      </c>
      <c r="O104" s="332">
        <v>4464</v>
      </c>
      <c r="P104" s="266">
        <v>4206</v>
      </c>
      <c r="Q104" s="266">
        <v>148</v>
      </c>
      <c r="R104" s="264">
        <v>153</v>
      </c>
      <c r="S104" s="264">
        <v>147</v>
      </c>
      <c r="T104" s="267">
        <v>0.942204301075269</v>
      </c>
      <c r="U104" s="267">
        <v>0.961038961038961</v>
      </c>
      <c r="V104" s="268">
        <v>0.974522292993631</v>
      </c>
      <c r="W104" s="268">
        <v>0.96078431372549</v>
      </c>
      <c r="X104" s="295">
        <v>-0.0134833319546696</v>
      </c>
      <c r="Y104" s="271">
        <v>1056</v>
      </c>
      <c r="Z104" s="333">
        <v>992</v>
      </c>
      <c r="AA104" s="333">
        <v>1005</v>
      </c>
      <c r="AB104" s="333">
        <v>930</v>
      </c>
      <c r="AC104" s="334">
        <v>0.939393939393939</v>
      </c>
      <c r="AD104" s="268">
        <v>0.925373134328358</v>
      </c>
      <c r="AE104" s="295">
        <v>0.0140208050655812</v>
      </c>
      <c r="AF104" s="272"/>
      <c r="AG104" s="274"/>
    </row>
    <row r="105" spans="1:33">
      <c r="A105" s="315" t="s">
        <v>25</v>
      </c>
      <c r="B105" s="293" t="s">
        <v>3290</v>
      </c>
      <c r="C105" s="293" t="s">
        <v>154</v>
      </c>
      <c r="D105" s="293" t="s">
        <v>155</v>
      </c>
      <c r="E105" s="266">
        <v>70</v>
      </c>
      <c r="F105" s="266">
        <v>67</v>
      </c>
      <c r="G105" s="264">
        <v>66</v>
      </c>
      <c r="H105" s="264">
        <v>65</v>
      </c>
      <c r="I105" s="264">
        <v>53</v>
      </c>
      <c r="J105" s="264">
        <v>48</v>
      </c>
      <c r="K105" s="294">
        <v>0.9</v>
      </c>
      <c r="L105" s="267">
        <v>0.957142857142857</v>
      </c>
      <c r="M105" s="267">
        <v>0.984848484848485</v>
      </c>
      <c r="N105" s="267">
        <v>0.905660377358491</v>
      </c>
      <c r="O105" s="332">
        <v>1922</v>
      </c>
      <c r="P105" s="266">
        <v>1791</v>
      </c>
      <c r="Q105" s="266">
        <v>65</v>
      </c>
      <c r="R105" s="264">
        <v>63</v>
      </c>
      <c r="S105" s="264">
        <v>48</v>
      </c>
      <c r="T105" s="267">
        <v>0.931841831425598</v>
      </c>
      <c r="U105" s="267">
        <v>0.928571428571429</v>
      </c>
      <c r="V105" s="268">
        <v>0.954545454545455</v>
      </c>
      <c r="W105" s="268">
        <v>0.905660377358491</v>
      </c>
      <c r="X105" s="295">
        <v>-0.025974025974026</v>
      </c>
      <c r="Y105" s="271">
        <v>435</v>
      </c>
      <c r="Z105" s="333">
        <v>404</v>
      </c>
      <c r="AA105" s="333">
        <v>458</v>
      </c>
      <c r="AB105" s="333">
        <v>425</v>
      </c>
      <c r="AC105" s="334">
        <v>0.928735632183908</v>
      </c>
      <c r="AD105" s="268">
        <v>0.927947598253275</v>
      </c>
      <c r="AE105" s="295">
        <v>0.000788033930632981</v>
      </c>
      <c r="AF105" s="272"/>
      <c r="AG105" s="274"/>
    </row>
    <row r="106" spans="1:33">
      <c r="A106" s="315" t="s">
        <v>25</v>
      </c>
      <c r="B106" s="293" t="s">
        <v>3290</v>
      </c>
      <c r="C106" s="293" t="s">
        <v>150</v>
      </c>
      <c r="D106" s="293" t="s">
        <v>151</v>
      </c>
      <c r="E106" s="266">
        <v>127</v>
      </c>
      <c r="F106" s="266">
        <v>119</v>
      </c>
      <c r="G106" s="264">
        <v>123</v>
      </c>
      <c r="H106" s="264">
        <v>120</v>
      </c>
      <c r="I106" s="264">
        <v>108</v>
      </c>
      <c r="J106" s="264">
        <v>105</v>
      </c>
      <c r="K106" s="294">
        <v>0.9</v>
      </c>
      <c r="L106" s="267">
        <v>0.937007874015748</v>
      </c>
      <c r="M106" s="267">
        <v>0.975609756097561</v>
      </c>
      <c r="N106" s="267">
        <v>0.972222222222222</v>
      </c>
      <c r="O106" s="332">
        <v>3416</v>
      </c>
      <c r="P106" s="266">
        <v>3251</v>
      </c>
      <c r="Q106" s="266">
        <v>118</v>
      </c>
      <c r="R106" s="264">
        <v>118</v>
      </c>
      <c r="S106" s="264">
        <v>105</v>
      </c>
      <c r="T106" s="267">
        <v>0.951697892271663</v>
      </c>
      <c r="U106" s="267">
        <v>0.929133858267717</v>
      </c>
      <c r="V106" s="268">
        <v>0.959349593495935</v>
      </c>
      <c r="W106" s="268">
        <v>0.972222222222222</v>
      </c>
      <c r="X106" s="295">
        <v>-0.0302157352282184</v>
      </c>
      <c r="Y106" s="271">
        <v>805</v>
      </c>
      <c r="Z106" s="333">
        <v>753</v>
      </c>
      <c r="AA106" s="333">
        <v>788</v>
      </c>
      <c r="AB106" s="333">
        <v>740</v>
      </c>
      <c r="AC106" s="334">
        <v>0.935403726708074</v>
      </c>
      <c r="AD106" s="268">
        <v>0.939086294416244</v>
      </c>
      <c r="AE106" s="295">
        <v>-0.00368256770816922</v>
      </c>
      <c r="AF106" s="272"/>
      <c r="AG106" s="274"/>
    </row>
    <row r="107" spans="1:33">
      <c r="A107" s="315" t="s">
        <v>25</v>
      </c>
      <c r="B107" s="293" t="s">
        <v>3290</v>
      </c>
      <c r="C107" s="293" t="s">
        <v>144</v>
      </c>
      <c r="D107" s="293" t="s">
        <v>145</v>
      </c>
      <c r="E107" s="266">
        <v>61</v>
      </c>
      <c r="F107" s="266">
        <v>61</v>
      </c>
      <c r="G107" s="264">
        <v>57</v>
      </c>
      <c r="H107" s="264">
        <v>57</v>
      </c>
      <c r="I107" s="264">
        <v>50</v>
      </c>
      <c r="J107" s="264">
        <v>42</v>
      </c>
      <c r="K107" s="294">
        <v>0.9</v>
      </c>
      <c r="L107" s="267">
        <v>1</v>
      </c>
      <c r="M107" s="267">
        <v>1</v>
      </c>
      <c r="N107" s="267">
        <v>0.84</v>
      </c>
      <c r="O107" s="332">
        <v>1715</v>
      </c>
      <c r="P107" s="266">
        <v>1631</v>
      </c>
      <c r="Q107" s="266">
        <v>60</v>
      </c>
      <c r="R107" s="264">
        <v>57</v>
      </c>
      <c r="S107" s="264">
        <v>41</v>
      </c>
      <c r="T107" s="267">
        <v>0.951020408163265</v>
      </c>
      <c r="U107" s="267">
        <v>0.983606557377049</v>
      </c>
      <c r="V107" s="268">
        <v>1</v>
      </c>
      <c r="W107" s="268">
        <v>0.82</v>
      </c>
      <c r="X107" s="295">
        <v>-0.0163934426229508</v>
      </c>
      <c r="Y107" s="271">
        <v>387</v>
      </c>
      <c r="Z107" s="333">
        <v>371</v>
      </c>
      <c r="AA107" s="333">
        <v>398</v>
      </c>
      <c r="AB107" s="333">
        <v>361</v>
      </c>
      <c r="AC107" s="334">
        <v>0.958656330749354</v>
      </c>
      <c r="AD107" s="268">
        <v>0.907035175879397</v>
      </c>
      <c r="AE107" s="295">
        <v>0.051621154869957</v>
      </c>
      <c r="AF107" s="272"/>
      <c r="AG107" s="274"/>
    </row>
    <row r="108" spans="1:33">
      <c r="A108" s="315" t="s">
        <v>25</v>
      </c>
      <c r="B108" s="293" t="s">
        <v>3299</v>
      </c>
      <c r="C108" s="293" t="s">
        <v>3300</v>
      </c>
      <c r="D108" s="293" t="s">
        <v>3301</v>
      </c>
      <c r="E108" s="266">
        <v>0</v>
      </c>
      <c r="F108" s="266">
        <v>0</v>
      </c>
      <c r="G108" s="264">
        <v>0</v>
      </c>
      <c r="H108" s="264">
        <v>0</v>
      </c>
      <c r="I108" s="264">
        <v>0</v>
      </c>
      <c r="J108" s="264">
        <v>0</v>
      </c>
      <c r="K108" s="294">
        <v>0.9</v>
      </c>
      <c r="L108" s="267">
        <v>0</v>
      </c>
      <c r="M108" s="267">
        <v>0</v>
      </c>
      <c r="N108" s="267">
        <v>0</v>
      </c>
      <c r="O108" s="332">
        <v>0</v>
      </c>
      <c r="P108" s="266">
        <v>0</v>
      </c>
      <c r="Q108" s="266">
        <v>0</v>
      </c>
      <c r="R108" s="264">
        <v>0</v>
      </c>
      <c r="S108" s="264">
        <v>0</v>
      </c>
      <c r="T108" s="267">
        <v>0</v>
      </c>
      <c r="U108" s="267">
        <v>0</v>
      </c>
      <c r="V108" s="268">
        <v>0</v>
      </c>
      <c r="W108" s="268">
        <v>0</v>
      </c>
      <c r="X108" s="295">
        <v>0</v>
      </c>
      <c r="Y108" s="271">
        <v>0</v>
      </c>
      <c r="Z108" s="333">
        <v>0</v>
      </c>
      <c r="AA108" s="333">
        <v>0</v>
      </c>
      <c r="AB108" s="333">
        <v>0</v>
      </c>
      <c r="AC108" s="334">
        <v>0</v>
      </c>
      <c r="AD108" s="268">
        <v>0</v>
      </c>
      <c r="AE108" s="295">
        <v>0</v>
      </c>
      <c r="AF108" s="272"/>
      <c r="AG108" s="274"/>
    </row>
    <row r="109" spans="1:33">
      <c r="A109" s="315" t="s">
        <v>25</v>
      </c>
      <c r="B109" s="293" t="s">
        <v>3299</v>
      </c>
      <c r="C109" s="293" t="s">
        <v>3302</v>
      </c>
      <c r="D109" s="293" t="s">
        <v>3303</v>
      </c>
      <c r="E109" s="266">
        <v>0</v>
      </c>
      <c r="F109" s="266">
        <v>0</v>
      </c>
      <c r="G109" s="264">
        <v>0</v>
      </c>
      <c r="H109" s="264">
        <v>0</v>
      </c>
      <c r="I109" s="264">
        <v>0</v>
      </c>
      <c r="J109" s="264">
        <v>0</v>
      </c>
      <c r="K109" s="294">
        <v>0.9</v>
      </c>
      <c r="L109" s="267">
        <v>0</v>
      </c>
      <c r="M109" s="267">
        <v>0</v>
      </c>
      <c r="N109" s="267">
        <v>0</v>
      </c>
      <c r="O109" s="332">
        <v>0</v>
      </c>
      <c r="P109" s="266">
        <v>0</v>
      </c>
      <c r="Q109" s="266">
        <v>0</v>
      </c>
      <c r="R109" s="264">
        <v>0</v>
      </c>
      <c r="S109" s="264">
        <v>0</v>
      </c>
      <c r="T109" s="267">
        <v>0</v>
      </c>
      <c r="U109" s="267">
        <v>0</v>
      </c>
      <c r="V109" s="268">
        <v>0</v>
      </c>
      <c r="W109" s="268">
        <v>0</v>
      </c>
      <c r="X109" s="295">
        <v>0</v>
      </c>
      <c r="Y109" s="271">
        <v>0</v>
      </c>
      <c r="Z109" s="333">
        <v>0</v>
      </c>
      <c r="AA109" s="333">
        <v>0</v>
      </c>
      <c r="AB109" s="333">
        <v>0</v>
      </c>
      <c r="AC109" s="334">
        <v>0</v>
      </c>
      <c r="AD109" s="268">
        <v>0</v>
      </c>
      <c r="AE109" s="295">
        <v>0</v>
      </c>
      <c r="AF109" s="272"/>
      <c r="AG109" s="274"/>
    </row>
    <row r="110" spans="1:33">
      <c r="A110" s="315" t="s">
        <v>25</v>
      </c>
      <c r="B110" s="293" t="s">
        <v>3299</v>
      </c>
      <c r="C110" s="293" t="s">
        <v>156</v>
      </c>
      <c r="D110" s="293" t="s">
        <v>157</v>
      </c>
      <c r="E110" s="266">
        <v>101</v>
      </c>
      <c r="F110" s="266">
        <v>96</v>
      </c>
      <c r="G110" s="264">
        <v>93</v>
      </c>
      <c r="H110" s="264">
        <v>89</v>
      </c>
      <c r="I110" s="264">
        <v>82</v>
      </c>
      <c r="J110" s="264">
        <v>70</v>
      </c>
      <c r="K110" s="294">
        <v>0.9</v>
      </c>
      <c r="L110" s="267">
        <v>0.95049504950495</v>
      </c>
      <c r="M110" s="267">
        <v>0.956989247311828</v>
      </c>
      <c r="N110" s="267">
        <v>0.853658536585366</v>
      </c>
      <c r="O110" s="332">
        <v>2772</v>
      </c>
      <c r="P110" s="266">
        <v>2324</v>
      </c>
      <c r="Q110" s="266">
        <v>92</v>
      </c>
      <c r="R110" s="264">
        <v>87</v>
      </c>
      <c r="S110" s="264">
        <v>67</v>
      </c>
      <c r="T110" s="267">
        <v>0.838383838383838</v>
      </c>
      <c r="U110" s="267">
        <v>0.910891089108911</v>
      </c>
      <c r="V110" s="268">
        <v>0.935483870967742</v>
      </c>
      <c r="W110" s="268">
        <v>0.817073170731707</v>
      </c>
      <c r="X110" s="295">
        <v>-0.024592781858831</v>
      </c>
      <c r="Y110" s="271">
        <v>630</v>
      </c>
      <c r="Z110" s="333">
        <v>558</v>
      </c>
      <c r="AA110" s="333">
        <v>635</v>
      </c>
      <c r="AB110" s="333">
        <v>523</v>
      </c>
      <c r="AC110" s="334">
        <v>0.885714285714286</v>
      </c>
      <c r="AD110" s="268">
        <v>0.823622047244094</v>
      </c>
      <c r="AE110" s="295">
        <v>0.0620922384701912</v>
      </c>
      <c r="AF110" s="272"/>
      <c r="AG110" s="274"/>
    </row>
    <row r="111" spans="1:33">
      <c r="A111" s="315" t="s">
        <v>25</v>
      </c>
      <c r="B111" s="293" t="s">
        <v>3299</v>
      </c>
      <c r="C111" s="293" t="s">
        <v>160</v>
      </c>
      <c r="D111" s="293" t="s">
        <v>161</v>
      </c>
      <c r="E111" s="266">
        <v>106</v>
      </c>
      <c r="F111" s="266">
        <v>101</v>
      </c>
      <c r="G111" s="264">
        <v>108</v>
      </c>
      <c r="H111" s="264">
        <v>105</v>
      </c>
      <c r="I111" s="264">
        <v>95</v>
      </c>
      <c r="J111" s="264">
        <v>90</v>
      </c>
      <c r="K111" s="294">
        <v>0.9</v>
      </c>
      <c r="L111" s="267">
        <v>0.952830188679245</v>
      </c>
      <c r="M111" s="267">
        <v>0.972222222222222</v>
      </c>
      <c r="N111" s="267">
        <v>0.947368421052632</v>
      </c>
      <c r="O111" s="332">
        <v>3037</v>
      </c>
      <c r="P111" s="266">
        <v>2694</v>
      </c>
      <c r="Q111" s="266">
        <v>94</v>
      </c>
      <c r="R111" s="264">
        <v>101</v>
      </c>
      <c r="S111" s="264">
        <v>88</v>
      </c>
      <c r="T111" s="267">
        <v>0.887059598287784</v>
      </c>
      <c r="U111" s="267">
        <v>0.886792452830189</v>
      </c>
      <c r="V111" s="268">
        <v>0.935185185185185</v>
      </c>
      <c r="W111" s="268">
        <v>0.926315789473684</v>
      </c>
      <c r="X111" s="295">
        <v>-0.0483927323549965</v>
      </c>
      <c r="Y111" s="271">
        <v>715</v>
      </c>
      <c r="Z111" s="333">
        <v>644</v>
      </c>
      <c r="AA111" s="333">
        <v>704</v>
      </c>
      <c r="AB111" s="333">
        <v>639</v>
      </c>
      <c r="AC111" s="334">
        <v>0.900699300699301</v>
      </c>
      <c r="AD111" s="268">
        <v>0.907670454545455</v>
      </c>
      <c r="AE111" s="295">
        <v>-0.00697115384615388</v>
      </c>
      <c r="AF111" s="272"/>
      <c r="AG111" s="274"/>
    </row>
    <row r="112" spans="1:33">
      <c r="A112" s="315" t="s">
        <v>25</v>
      </c>
      <c r="B112" s="293" t="s">
        <v>3299</v>
      </c>
      <c r="C112" s="293" t="s">
        <v>164</v>
      </c>
      <c r="D112" s="293" t="s">
        <v>165</v>
      </c>
      <c r="E112" s="266">
        <v>96</v>
      </c>
      <c r="F112" s="266">
        <v>89</v>
      </c>
      <c r="G112" s="264">
        <v>95</v>
      </c>
      <c r="H112" s="264">
        <v>90</v>
      </c>
      <c r="I112" s="264">
        <v>94</v>
      </c>
      <c r="J112" s="264">
        <v>88</v>
      </c>
      <c r="K112" s="294">
        <v>0.9</v>
      </c>
      <c r="L112" s="267">
        <v>0.927083333333333</v>
      </c>
      <c r="M112" s="267">
        <v>0.947368421052632</v>
      </c>
      <c r="N112" s="267">
        <v>0.936170212765957</v>
      </c>
      <c r="O112" s="332">
        <v>2726</v>
      </c>
      <c r="P112" s="266">
        <v>2415</v>
      </c>
      <c r="Q112" s="266">
        <v>86</v>
      </c>
      <c r="R112" s="264">
        <v>84</v>
      </c>
      <c r="S112" s="264">
        <v>83</v>
      </c>
      <c r="T112" s="267">
        <v>0.885913426265591</v>
      </c>
      <c r="U112" s="267">
        <v>0.895833333333333</v>
      </c>
      <c r="V112" s="268">
        <v>0.884210526315789</v>
      </c>
      <c r="W112" s="268">
        <v>0.882978723404255</v>
      </c>
      <c r="X112" s="295">
        <v>0.0116228070175439</v>
      </c>
      <c r="Y112" s="271">
        <v>663</v>
      </c>
      <c r="Z112" s="333">
        <v>565</v>
      </c>
      <c r="AA112" s="333">
        <v>637</v>
      </c>
      <c r="AB112" s="333">
        <v>560</v>
      </c>
      <c r="AC112" s="334">
        <v>0.852187028657617</v>
      </c>
      <c r="AD112" s="268">
        <v>0.879120879120879</v>
      </c>
      <c r="AE112" s="295">
        <v>-0.0269338504632622</v>
      </c>
      <c r="AF112" s="272"/>
      <c r="AG112" s="274"/>
    </row>
    <row r="113" spans="1:33">
      <c r="A113" s="315" t="s">
        <v>25</v>
      </c>
      <c r="B113" s="293" t="s">
        <v>3299</v>
      </c>
      <c r="C113" s="293" t="s">
        <v>168</v>
      </c>
      <c r="D113" s="293" t="s">
        <v>169</v>
      </c>
      <c r="E113" s="266">
        <v>86</v>
      </c>
      <c r="F113" s="266">
        <v>84</v>
      </c>
      <c r="G113" s="264">
        <v>83</v>
      </c>
      <c r="H113" s="264">
        <v>80</v>
      </c>
      <c r="I113" s="264">
        <v>71</v>
      </c>
      <c r="J113" s="264">
        <v>69</v>
      </c>
      <c r="K113" s="294">
        <v>0.9</v>
      </c>
      <c r="L113" s="267">
        <v>0.976744186046512</v>
      </c>
      <c r="M113" s="267">
        <v>0.963855421686747</v>
      </c>
      <c r="N113" s="267">
        <v>0.971830985915493</v>
      </c>
      <c r="O113" s="332">
        <v>2365</v>
      </c>
      <c r="P113" s="266">
        <v>2238</v>
      </c>
      <c r="Q113" s="266">
        <v>83</v>
      </c>
      <c r="R113" s="264">
        <v>80</v>
      </c>
      <c r="S113" s="264">
        <v>69</v>
      </c>
      <c r="T113" s="267">
        <v>0.94630021141649</v>
      </c>
      <c r="U113" s="267">
        <v>0.965116279069767</v>
      </c>
      <c r="V113" s="268">
        <v>0.963855421686747</v>
      </c>
      <c r="W113" s="268">
        <v>0.971830985915493</v>
      </c>
      <c r="X113" s="295">
        <v>0.00126085738302051</v>
      </c>
      <c r="Y113" s="271">
        <v>554</v>
      </c>
      <c r="Z113" s="333">
        <v>531</v>
      </c>
      <c r="AA113" s="333">
        <v>547</v>
      </c>
      <c r="AB113" s="333">
        <v>509</v>
      </c>
      <c r="AC113" s="334">
        <v>0.958483754512635</v>
      </c>
      <c r="AD113" s="268">
        <v>0.930530164533821</v>
      </c>
      <c r="AE113" s="295">
        <v>0.0279535899788145</v>
      </c>
      <c r="AF113" s="272"/>
      <c r="AG113" s="274"/>
    </row>
    <row r="114" spans="1:33">
      <c r="A114" s="315" t="s">
        <v>25</v>
      </c>
      <c r="B114" s="293" t="s">
        <v>3299</v>
      </c>
      <c r="C114" s="293" t="s">
        <v>158</v>
      </c>
      <c r="D114" s="293" t="s">
        <v>159</v>
      </c>
      <c r="E114" s="266">
        <v>131</v>
      </c>
      <c r="F114" s="266">
        <v>130</v>
      </c>
      <c r="G114" s="264">
        <v>127</v>
      </c>
      <c r="H114" s="264">
        <v>126</v>
      </c>
      <c r="I114" s="264">
        <v>127</v>
      </c>
      <c r="J114" s="264">
        <v>126</v>
      </c>
      <c r="K114" s="294">
        <v>0.9</v>
      </c>
      <c r="L114" s="267">
        <v>0.99236641221374</v>
      </c>
      <c r="M114" s="267">
        <v>0.992125984251969</v>
      </c>
      <c r="N114" s="267">
        <v>0.992125984251969</v>
      </c>
      <c r="O114" s="332">
        <v>4076</v>
      </c>
      <c r="P114" s="266">
        <v>3893</v>
      </c>
      <c r="Q114" s="266">
        <v>126</v>
      </c>
      <c r="R114" s="264">
        <v>118</v>
      </c>
      <c r="S114" s="264">
        <v>118</v>
      </c>
      <c r="T114" s="267">
        <v>0.955103042198234</v>
      </c>
      <c r="U114" s="267">
        <v>0.961832061068702</v>
      </c>
      <c r="V114" s="268">
        <v>0.929133858267717</v>
      </c>
      <c r="W114" s="268">
        <v>0.929133858267717</v>
      </c>
      <c r="X114" s="295">
        <v>0.0326982028009858</v>
      </c>
      <c r="Y114" s="271">
        <v>904</v>
      </c>
      <c r="Z114" s="333">
        <v>855</v>
      </c>
      <c r="AA114" s="333">
        <v>919</v>
      </c>
      <c r="AB114" s="333">
        <v>860</v>
      </c>
      <c r="AC114" s="334">
        <v>0.945796460176991</v>
      </c>
      <c r="AD114" s="268">
        <v>0.935799782372144</v>
      </c>
      <c r="AE114" s="295">
        <v>0.00999667780484748</v>
      </c>
      <c r="AF114" s="272"/>
      <c r="AG114" s="274"/>
    </row>
    <row r="115" spans="1:33">
      <c r="A115" s="315" t="s">
        <v>25</v>
      </c>
      <c r="B115" s="293" t="s">
        <v>3299</v>
      </c>
      <c r="C115" s="293" t="s">
        <v>162</v>
      </c>
      <c r="D115" s="293" t="s">
        <v>163</v>
      </c>
      <c r="E115" s="266">
        <v>94</v>
      </c>
      <c r="F115" s="266">
        <v>92</v>
      </c>
      <c r="G115" s="264">
        <v>92</v>
      </c>
      <c r="H115" s="264">
        <v>86</v>
      </c>
      <c r="I115" s="264">
        <v>89</v>
      </c>
      <c r="J115" s="264">
        <v>83</v>
      </c>
      <c r="K115" s="294">
        <v>0.9</v>
      </c>
      <c r="L115" s="267">
        <v>0.978723404255319</v>
      </c>
      <c r="M115" s="267">
        <v>0.934782608695652</v>
      </c>
      <c r="N115" s="267">
        <v>0.932584269662921</v>
      </c>
      <c r="O115" s="332">
        <v>2704</v>
      </c>
      <c r="P115" s="266">
        <v>2562</v>
      </c>
      <c r="Q115" s="266">
        <v>91</v>
      </c>
      <c r="R115" s="264">
        <v>85</v>
      </c>
      <c r="S115" s="264">
        <v>83</v>
      </c>
      <c r="T115" s="267">
        <v>0.947485207100592</v>
      </c>
      <c r="U115" s="267">
        <v>0.968085106382979</v>
      </c>
      <c r="V115" s="268">
        <v>0.923913043478261</v>
      </c>
      <c r="W115" s="268">
        <v>0.932584269662921</v>
      </c>
      <c r="X115" s="295">
        <v>0.0441720629047179</v>
      </c>
      <c r="Y115" s="271">
        <v>639</v>
      </c>
      <c r="Z115" s="333">
        <v>594</v>
      </c>
      <c r="AA115" s="333">
        <v>626</v>
      </c>
      <c r="AB115" s="333">
        <v>593</v>
      </c>
      <c r="AC115" s="334">
        <v>0.929577464788732</v>
      </c>
      <c r="AD115" s="268">
        <v>0.947284345047923</v>
      </c>
      <c r="AE115" s="295">
        <v>-0.017706880259191</v>
      </c>
      <c r="AF115" s="272"/>
      <c r="AG115" s="274"/>
    </row>
    <row r="116" spans="1:33">
      <c r="A116" s="315" t="s">
        <v>25</v>
      </c>
      <c r="B116" s="293" t="s">
        <v>3299</v>
      </c>
      <c r="C116" s="293" t="s">
        <v>166</v>
      </c>
      <c r="D116" s="338" t="s">
        <v>167</v>
      </c>
      <c r="E116" s="266">
        <v>16</v>
      </c>
      <c r="F116" s="266">
        <v>16</v>
      </c>
      <c r="G116" s="264">
        <v>16</v>
      </c>
      <c r="H116" s="264">
        <v>16</v>
      </c>
      <c r="I116" s="264">
        <v>16</v>
      </c>
      <c r="J116" s="264">
        <v>16</v>
      </c>
      <c r="K116" s="294">
        <v>0.9</v>
      </c>
      <c r="L116" s="267">
        <v>1</v>
      </c>
      <c r="M116" s="267">
        <v>1</v>
      </c>
      <c r="N116" s="267">
        <v>1</v>
      </c>
      <c r="O116" s="332">
        <v>497</v>
      </c>
      <c r="P116" s="266">
        <v>470</v>
      </c>
      <c r="Q116" s="266">
        <v>16</v>
      </c>
      <c r="R116" s="264">
        <v>16</v>
      </c>
      <c r="S116" s="264">
        <v>16</v>
      </c>
      <c r="T116" s="267">
        <v>0.945674044265594</v>
      </c>
      <c r="U116" s="267">
        <v>1</v>
      </c>
      <c r="V116" s="268">
        <v>1</v>
      </c>
      <c r="W116" s="268">
        <v>1</v>
      </c>
      <c r="X116" s="295">
        <v>0</v>
      </c>
      <c r="Y116" s="271">
        <v>116</v>
      </c>
      <c r="Z116" s="333">
        <v>115</v>
      </c>
      <c r="AA116" s="333">
        <v>106</v>
      </c>
      <c r="AB116" s="333">
        <v>95</v>
      </c>
      <c r="AC116" s="334">
        <v>0.991379310344828</v>
      </c>
      <c r="AD116" s="268">
        <v>0.89622641509434</v>
      </c>
      <c r="AE116" s="295">
        <v>0.095152895250488</v>
      </c>
      <c r="AF116" s="272"/>
      <c r="AG116" s="274"/>
    </row>
    <row r="117" spans="1:33">
      <c r="A117" s="315" t="s">
        <v>186</v>
      </c>
      <c r="B117" s="339" t="s">
        <v>3304</v>
      </c>
      <c r="C117" s="293" t="s">
        <v>188</v>
      </c>
      <c r="D117" s="339" t="s">
        <v>189</v>
      </c>
      <c r="E117" s="266">
        <v>73</v>
      </c>
      <c r="F117" s="266">
        <v>70</v>
      </c>
      <c r="G117" s="264">
        <v>68</v>
      </c>
      <c r="H117" s="264">
        <v>66</v>
      </c>
      <c r="I117" s="264">
        <v>68</v>
      </c>
      <c r="J117" s="264">
        <v>66</v>
      </c>
      <c r="K117" s="294">
        <v>0.9</v>
      </c>
      <c r="L117" s="267">
        <v>0.958904109589041</v>
      </c>
      <c r="M117" s="267">
        <v>0.970588235294118</v>
      </c>
      <c r="N117" s="267">
        <v>0.970588235294118</v>
      </c>
      <c r="O117" s="332">
        <v>2081</v>
      </c>
      <c r="P117" s="266">
        <v>1959</v>
      </c>
      <c r="Q117" s="266">
        <v>69</v>
      </c>
      <c r="R117" s="264">
        <v>66</v>
      </c>
      <c r="S117" s="264">
        <v>63</v>
      </c>
      <c r="T117" s="267">
        <v>0.941374339259971</v>
      </c>
      <c r="U117" s="267">
        <v>0.945205479452055</v>
      </c>
      <c r="V117" s="268">
        <v>0.970588235294118</v>
      </c>
      <c r="W117" s="268">
        <v>0.926470588235294</v>
      </c>
      <c r="X117" s="295">
        <v>-0.0253827558420628</v>
      </c>
      <c r="Y117" s="271">
        <v>494</v>
      </c>
      <c r="Z117" s="333">
        <v>463</v>
      </c>
      <c r="AA117" s="333">
        <v>491</v>
      </c>
      <c r="AB117" s="333">
        <v>462</v>
      </c>
      <c r="AC117" s="334">
        <v>0.937246963562753</v>
      </c>
      <c r="AD117" s="268">
        <v>0.940936863543788</v>
      </c>
      <c r="AE117" s="295">
        <v>-0.00368989998103508</v>
      </c>
    </row>
    <row r="118" spans="1:33">
      <c r="A118" s="315" t="s">
        <v>186</v>
      </c>
      <c r="B118" s="339" t="s">
        <v>3304</v>
      </c>
      <c r="C118" s="293" t="s">
        <v>190</v>
      </c>
      <c r="D118" s="339" t="s">
        <v>191</v>
      </c>
      <c r="E118" s="266">
        <v>58</v>
      </c>
      <c r="F118" s="266">
        <v>57</v>
      </c>
      <c r="G118" s="264">
        <v>54</v>
      </c>
      <c r="H118" s="264">
        <v>53</v>
      </c>
      <c r="I118" s="264">
        <v>51</v>
      </c>
      <c r="J118" s="264">
        <v>50</v>
      </c>
      <c r="K118" s="294">
        <v>0.9</v>
      </c>
      <c r="L118" s="267">
        <v>0.982758620689655</v>
      </c>
      <c r="M118" s="267">
        <v>0.981481481481482</v>
      </c>
      <c r="N118" s="267">
        <v>0.980392156862745</v>
      </c>
      <c r="O118" s="332">
        <v>1623</v>
      </c>
      <c r="P118" s="266">
        <v>1489</v>
      </c>
      <c r="Q118" s="266">
        <v>57</v>
      </c>
      <c r="R118" s="264">
        <v>48</v>
      </c>
      <c r="S118" s="264">
        <v>50</v>
      </c>
      <c r="T118" s="267">
        <v>0.917436845348121</v>
      </c>
      <c r="U118" s="267">
        <v>0.982758620689655</v>
      </c>
      <c r="V118" s="268">
        <v>0.888888888888889</v>
      </c>
      <c r="W118" s="268">
        <v>0.980392156862745</v>
      </c>
      <c r="X118" s="295">
        <v>0.0938697318007663</v>
      </c>
      <c r="Y118" s="271">
        <v>385</v>
      </c>
      <c r="Z118" s="333">
        <v>357</v>
      </c>
      <c r="AA118" s="333">
        <v>382</v>
      </c>
      <c r="AB118" s="333">
        <v>354</v>
      </c>
      <c r="AC118" s="334">
        <v>0.927272727272727</v>
      </c>
      <c r="AD118" s="268">
        <v>0.926701570680628</v>
      </c>
      <c r="AE118" s="295">
        <v>0.000571156592098943</v>
      </c>
    </row>
    <row r="119" spans="1:33">
      <c r="A119" s="315" t="s">
        <v>186</v>
      </c>
      <c r="B119" s="339" t="s">
        <v>3304</v>
      </c>
      <c r="C119" s="293" t="s">
        <v>192</v>
      </c>
      <c r="D119" s="339" t="s">
        <v>193</v>
      </c>
      <c r="E119" s="266">
        <v>107</v>
      </c>
      <c r="F119" s="266">
        <v>104</v>
      </c>
      <c r="G119" s="264">
        <v>95</v>
      </c>
      <c r="H119" s="264">
        <v>92</v>
      </c>
      <c r="I119" s="264">
        <v>97</v>
      </c>
      <c r="J119" s="264">
        <v>93</v>
      </c>
      <c r="K119" s="294">
        <v>0.9</v>
      </c>
      <c r="L119" s="267">
        <v>0.97196261682243</v>
      </c>
      <c r="M119" s="267">
        <v>0.968421052631579</v>
      </c>
      <c r="N119" s="267">
        <v>0.958762886597938</v>
      </c>
      <c r="O119" s="332">
        <v>3011</v>
      </c>
      <c r="P119" s="266">
        <v>2843</v>
      </c>
      <c r="Q119" s="266">
        <v>102</v>
      </c>
      <c r="R119" s="264">
        <v>89</v>
      </c>
      <c r="S119" s="264">
        <v>92</v>
      </c>
      <c r="T119" s="267">
        <v>0.944204583194952</v>
      </c>
      <c r="U119" s="267">
        <v>0.953271028037383</v>
      </c>
      <c r="V119" s="268">
        <v>0.936842105263158</v>
      </c>
      <c r="W119" s="268">
        <v>0.948453608247423</v>
      </c>
      <c r="X119" s="295">
        <v>0.0164289227742253</v>
      </c>
      <c r="Y119" s="271">
        <v>700</v>
      </c>
      <c r="Z119" s="333">
        <v>655</v>
      </c>
      <c r="AA119" s="333">
        <v>711</v>
      </c>
      <c r="AB119" s="333">
        <v>673</v>
      </c>
      <c r="AC119" s="334">
        <v>0.935714285714286</v>
      </c>
      <c r="AD119" s="268">
        <v>0.946554149085795</v>
      </c>
      <c r="AE119" s="295">
        <v>-0.0108398633715089</v>
      </c>
    </row>
    <row r="120" spans="1:33">
      <c r="A120" s="315" t="s">
        <v>186</v>
      </c>
      <c r="B120" s="339" t="s">
        <v>3304</v>
      </c>
      <c r="C120" s="293" t="s">
        <v>194</v>
      </c>
      <c r="D120" s="339" t="s">
        <v>195</v>
      </c>
      <c r="E120" s="266">
        <v>147</v>
      </c>
      <c r="F120" s="266">
        <v>147</v>
      </c>
      <c r="G120" s="264">
        <v>137</v>
      </c>
      <c r="H120" s="264">
        <v>136</v>
      </c>
      <c r="I120" s="264">
        <v>121</v>
      </c>
      <c r="J120" s="264">
        <v>121</v>
      </c>
      <c r="K120" s="294">
        <v>0.9</v>
      </c>
      <c r="L120" s="267">
        <v>1</v>
      </c>
      <c r="M120" s="267">
        <v>0.992700729927007</v>
      </c>
      <c r="N120" s="267">
        <v>1</v>
      </c>
      <c r="O120" s="332">
        <v>4062</v>
      </c>
      <c r="P120" s="266">
        <v>3673</v>
      </c>
      <c r="Q120" s="266">
        <v>135</v>
      </c>
      <c r="R120" s="264">
        <v>121</v>
      </c>
      <c r="S120" s="264">
        <v>108</v>
      </c>
      <c r="T120" s="267">
        <v>0.904234367306745</v>
      </c>
      <c r="U120" s="267">
        <v>0.918367346938776</v>
      </c>
      <c r="V120" s="268">
        <v>0.883211678832117</v>
      </c>
      <c r="W120" s="268">
        <v>0.892561983471074</v>
      </c>
      <c r="X120" s="295">
        <v>0.0351556681066587</v>
      </c>
      <c r="Y120" s="271">
        <v>952</v>
      </c>
      <c r="Z120" s="333">
        <v>865</v>
      </c>
      <c r="AA120" s="333">
        <v>958</v>
      </c>
      <c r="AB120" s="333">
        <v>868</v>
      </c>
      <c r="AC120" s="334">
        <v>0.908613445378151</v>
      </c>
      <c r="AD120" s="268">
        <v>0.906054279749478</v>
      </c>
      <c r="AE120" s="295">
        <v>0.0025591656286732</v>
      </c>
    </row>
    <row r="121" spans="1:33">
      <c r="A121" s="315" t="s">
        <v>186</v>
      </c>
      <c r="B121" s="339" t="s">
        <v>3304</v>
      </c>
      <c r="C121" s="293" t="s">
        <v>196</v>
      </c>
      <c r="D121" s="339" t="s">
        <v>197</v>
      </c>
      <c r="E121" s="266">
        <v>96</v>
      </c>
      <c r="F121" s="266">
        <v>95</v>
      </c>
      <c r="G121" s="264">
        <v>87</v>
      </c>
      <c r="H121" s="264">
        <v>86</v>
      </c>
      <c r="I121" s="264">
        <v>80</v>
      </c>
      <c r="J121" s="264">
        <v>79</v>
      </c>
      <c r="K121" s="294">
        <v>0.9</v>
      </c>
      <c r="L121" s="267">
        <v>0.989583333333333</v>
      </c>
      <c r="M121" s="267">
        <v>0.988505747126437</v>
      </c>
      <c r="N121" s="267">
        <v>0.9875</v>
      </c>
      <c r="O121" s="332">
        <v>2591</v>
      </c>
      <c r="P121" s="266">
        <v>2456</v>
      </c>
      <c r="Q121" s="266">
        <v>92</v>
      </c>
      <c r="R121" s="264">
        <v>84</v>
      </c>
      <c r="S121" s="264">
        <v>75</v>
      </c>
      <c r="T121" s="267">
        <v>0.947896565032806</v>
      </c>
      <c r="U121" s="267">
        <v>0.958333333333333</v>
      </c>
      <c r="V121" s="268">
        <v>0.96551724137931</v>
      </c>
      <c r="W121" s="268">
        <v>0.9375</v>
      </c>
      <c r="X121" s="295">
        <v>-0.00718390804597702</v>
      </c>
      <c r="Y121" s="271">
        <v>604</v>
      </c>
      <c r="Z121" s="333">
        <v>578</v>
      </c>
      <c r="AA121" s="333">
        <v>608</v>
      </c>
      <c r="AB121" s="333">
        <v>573</v>
      </c>
      <c r="AC121" s="334">
        <v>0.956953642384106</v>
      </c>
      <c r="AD121" s="268">
        <v>0.942434210526316</v>
      </c>
      <c r="AE121" s="295">
        <v>0.0145194318577901</v>
      </c>
    </row>
    <row r="122" spans="1:33">
      <c r="A122" s="315" t="s">
        <v>186</v>
      </c>
      <c r="B122" s="339" t="s">
        <v>3304</v>
      </c>
      <c r="C122" s="293" t="s">
        <v>198</v>
      </c>
      <c r="D122" s="339" t="s">
        <v>199</v>
      </c>
      <c r="E122" s="266">
        <v>64</v>
      </c>
      <c r="F122" s="266">
        <v>64</v>
      </c>
      <c r="G122" s="264">
        <v>57</v>
      </c>
      <c r="H122" s="264">
        <v>57</v>
      </c>
      <c r="I122" s="264">
        <v>57</v>
      </c>
      <c r="J122" s="264">
        <v>57</v>
      </c>
      <c r="K122" s="294">
        <v>0.9</v>
      </c>
      <c r="L122" s="267">
        <v>1</v>
      </c>
      <c r="M122" s="267">
        <v>1</v>
      </c>
      <c r="N122" s="267">
        <v>1</v>
      </c>
      <c r="O122" s="332">
        <v>1828</v>
      </c>
      <c r="P122" s="266">
        <v>1722</v>
      </c>
      <c r="Q122" s="266">
        <v>60</v>
      </c>
      <c r="R122" s="264">
        <v>54</v>
      </c>
      <c r="S122" s="264">
        <v>56</v>
      </c>
      <c r="T122" s="267">
        <v>0.942013129102845</v>
      </c>
      <c r="U122" s="267">
        <v>0.9375</v>
      </c>
      <c r="V122" s="268">
        <v>0.947368421052632</v>
      </c>
      <c r="W122" s="268">
        <v>0.982456140350877</v>
      </c>
      <c r="X122" s="295">
        <v>-0.00986842105263153</v>
      </c>
      <c r="Y122" s="271">
        <v>421</v>
      </c>
      <c r="Z122" s="333">
        <v>398</v>
      </c>
      <c r="AA122" s="333">
        <v>434</v>
      </c>
      <c r="AB122" s="333">
        <v>407</v>
      </c>
      <c r="AC122" s="334">
        <v>0.945368171021378</v>
      </c>
      <c r="AD122" s="268">
        <v>0.93778801843318</v>
      </c>
      <c r="AE122" s="295">
        <v>0.007580152588198</v>
      </c>
    </row>
    <row r="123" spans="1:33">
      <c r="A123" s="315" t="s">
        <v>186</v>
      </c>
      <c r="B123" s="339" t="s">
        <v>3304</v>
      </c>
      <c r="C123" s="293" t="s">
        <v>200</v>
      </c>
      <c r="D123" s="339" t="s">
        <v>201</v>
      </c>
      <c r="E123" s="266">
        <v>67</v>
      </c>
      <c r="F123" s="266">
        <v>65</v>
      </c>
      <c r="G123" s="264">
        <v>61</v>
      </c>
      <c r="H123" s="264">
        <v>61</v>
      </c>
      <c r="I123" s="264">
        <v>59</v>
      </c>
      <c r="J123" s="264">
        <v>58</v>
      </c>
      <c r="K123" s="294">
        <v>0.9</v>
      </c>
      <c r="L123" s="267">
        <v>0.970149253731343</v>
      </c>
      <c r="M123" s="267">
        <v>1</v>
      </c>
      <c r="N123" s="267">
        <v>0.983050847457627</v>
      </c>
      <c r="O123" s="332">
        <v>1902</v>
      </c>
      <c r="P123" s="266">
        <v>1805</v>
      </c>
      <c r="Q123" s="266">
        <v>62</v>
      </c>
      <c r="R123" s="264">
        <v>57</v>
      </c>
      <c r="S123" s="264">
        <v>55</v>
      </c>
      <c r="T123" s="267">
        <v>0.949001051524711</v>
      </c>
      <c r="U123" s="267">
        <v>0.925373134328358</v>
      </c>
      <c r="V123" s="268">
        <v>0.934426229508197</v>
      </c>
      <c r="W123" s="268">
        <v>0.932203389830508</v>
      </c>
      <c r="X123" s="295">
        <v>-0.00905309517983854</v>
      </c>
      <c r="Y123" s="271">
        <v>438</v>
      </c>
      <c r="Z123" s="333">
        <v>410</v>
      </c>
      <c r="AA123" s="333">
        <v>443</v>
      </c>
      <c r="AB123" s="333">
        <v>421</v>
      </c>
      <c r="AC123" s="334">
        <v>0.936073059360731</v>
      </c>
      <c r="AD123" s="268">
        <v>0.950338600451467</v>
      </c>
      <c r="AE123" s="295">
        <v>-0.0142655410907366</v>
      </c>
    </row>
    <row r="124" spans="1:33">
      <c r="A124" s="315" t="s">
        <v>186</v>
      </c>
      <c r="B124" s="339" t="s">
        <v>3304</v>
      </c>
      <c r="C124" s="293" t="s">
        <v>202</v>
      </c>
      <c r="D124" s="339" t="s">
        <v>203</v>
      </c>
      <c r="E124" s="266">
        <v>88</v>
      </c>
      <c r="F124" s="266">
        <v>88</v>
      </c>
      <c r="G124" s="264">
        <v>82</v>
      </c>
      <c r="H124" s="264">
        <v>82</v>
      </c>
      <c r="I124" s="264">
        <v>79</v>
      </c>
      <c r="J124" s="264">
        <v>78</v>
      </c>
      <c r="K124" s="294">
        <v>0.9</v>
      </c>
      <c r="L124" s="267">
        <v>1</v>
      </c>
      <c r="M124" s="267">
        <v>1</v>
      </c>
      <c r="N124" s="267">
        <v>0.987341772151899</v>
      </c>
      <c r="O124" s="332">
        <v>2470</v>
      </c>
      <c r="P124" s="266">
        <v>2282</v>
      </c>
      <c r="Q124" s="266">
        <v>83</v>
      </c>
      <c r="R124" s="264">
        <v>80</v>
      </c>
      <c r="S124" s="264">
        <v>70</v>
      </c>
      <c r="T124" s="267">
        <v>0.923886639676113</v>
      </c>
      <c r="U124" s="267">
        <v>0.943181818181818</v>
      </c>
      <c r="V124" s="268">
        <v>0.975609756097561</v>
      </c>
      <c r="W124" s="268">
        <v>0.886075949367089</v>
      </c>
      <c r="X124" s="295">
        <v>-0.0324279379157427</v>
      </c>
      <c r="Y124" s="271">
        <v>582</v>
      </c>
      <c r="Z124" s="333">
        <v>539</v>
      </c>
      <c r="AA124" s="333">
        <v>578</v>
      </c>
      <c r="AB124" s="333">
        <v>532</v>
      </c>
      <c r="AC124" s="334">
        <v>0.926116838487973</v>
      </c>
      <c r="AD124" s="268">
        <v>0.920415224913495</v>
      </c>
      <c r="AE124" s="295">
        <v>0.00570161357447774</v>
      </c>
    </row>
    <row r="125" spans="1:33">
      <c r="A125" s="315" t="s">
        <v>186</v>
      </c>
      <c r="B125" s="339" t="s">
        <v>3304</v>
      </c>
      <c r="C125" s="293" t="s">
        <v>204</v>
      </c>
      <c r="D125" s="339" t="s">
        <v>205</v>
      </c>
      <c r="E125" s="266">
        <v>42</v>
      </c>
      <c r="F125" s="266">
        <v>42</v>
      </c>
      <c r="G125" s="264">
        <v>41</v>
      </c>
      <c r="H125" s="264">
        <v>41</v>
      </c>
      <c r="I125" s="264">
        <v>40</v>
      </c>
      <c r="J125" s="264">
        <v>40</v>
      </c>
      <c r="K125" s="294">
        <v>0.9</v>
      </c>
      <c r="L125" s="267">
        <v>1</v>
      </c>
      <c r="M125" s="267">
        <v>1</v>
      </c>
      <c r="N125" s="267">
        <v>1</v>
      </c>
      <c r="O125" s="332">
        <v>1251</v>
      </c>
      <c r="P125" s="266">
        <v>1211</v>
      </c>
      <c r="Q125" s="266">
        <v>41</v>
      </c>
      <c r="R125" s="264">
        <v>40</v>
      </c>
      <c r="S125" s="264">
        <v>39</v>
      </c>
      <c r="T125" s="267">
        <v>0.968025579536371</v>
      </c>
      <c r="U125" s="267">
        <v>0.976190476190476</v>
      </c>
      <c r="V125" s="268">
        <v>0.975609756097561</v>
      </c>
      <c r="W125" s="268">
        <v>0.975</v>
      </c>
      <c r="X125" s="295">
        <v>0.00058072009291521</v>
      </c>
      <c r="Y125" s="271">
        <v>289</v>
      </c>
      <c r="Z125" s="333">
        <v>284</v>
      </c>
      <c r="AA125" s="333">
        <v>294</v>
      </c>
      <c r="AB125" s="333">
        <v>284</v>
      </c>
      <c r="AC125" s="334">
        <v>0.982698961937716</v>
      </c>
      <c r="AD125" s="268">
        <v>0.965986394557823</v>
      </c>
      <c r="AE125" s="295">
        <v>0.0167125673798931</v>
      </c>
    </row>
    <row r="126" spans="1:33">
      <c r="A126" s="315" t="s">
        <v>186</v>
      </c>
      <c r="B126" s="339" t="s">
        <v>3304</v>
      </c>
      <c r="C126" s="293" t="s">
        <v>206</v>
      </c>
      <c r="D126" s="339" t="s">
        <v>207</v>
      </c>
      <c r="E126" s="266">
        <v>59</v>
      </c>
      <c r="F126" s="266">
        <v>59</v>
      </c>
      <c r="G126" s="264">
        <v>59</v>
      </c>
      <c r="H126" s="264">
        <v>59</v>
      </c>
      <c r="I126" s="264">
        <v>48</v>
      </c>
      <c r="J126" s="264">
        <v>48</v>
      </c>
      <c r="K126" s="294">
        <v>0.9</v>
      </c>
      <c r="L126" s="267">
        <v>1</v>
      </c>
      <c r="M126" s="267">
        <v>1</v>
      </c>
      <c r="N126" s="267">
        <v>1</v>
      </c>
      <c r="O126" s="332">
        <v>1716</v>
      </c>
      <c r="P126" s="266">
        <v>1425</v>
      </c>
      <c r="Q126" s="266">
        <v>48</v>
      </c>
      <c r="R126" s="264">
        <v>50</v>
      </c>
      <c r="S126" s="264">
        <v>40</v>
      </c>
      <c r="T126" s="267">
        <v>0.83041958041958</v>
      </c>
      <c r="U126" s="267">
        <v>0.813559322033898</v>
      </c>
      <c r="V126" s="268">
        <v>0.847457627118644</v>
      </c>
      <c r="W126" s="268">
        <v>0.833333333333333</v>
      </c>
      <c r="X126" s="295">
        <v>-0.0338983050847457</v>
      </c>
      <c r="Y126" s="271">
        <v>387</v>
      </c>
      <c r="Z126" s="333">
        <v>326</v>
      </c>
      <c r="AA126" s="333">
        <v>396</v>
      </c>
      <c r="AB126" s="333">
        <v>305</v>
      </c>
      <c r="AC126" s="334">
        <v>0.842377260981912</v>
      </c>
      <c r="AD126" s="268">
        <v>0.77020202020202</v>
      </c>
      <c r="AE126" s="295">
        <v>0.0721752407798919</v>
      </c>
    </row>
    <row r="127" spans="1:33">
      <c r="A127" s="315" t="s">
        <v>186</v>
      </c>
      <c r="B127" s="339" t="s">
        <v>3304</v>
      </c>
      <c r="C127" s="293" t="s">
        <v>208</v>
      </c>
      <c r="D127" s="339" t="s">
        <v>209</v>
      </c>
      <c r="E127" s="266">
        <v>64</v>
      </c>
      <c r="F127" s="266">
        <v>64</v>
      </c>
      <c r="G127" s="264">
        <v>59</v>
      </c>
      <c r="H127" s="264">
        <v>59</v>
      </c>
      <c r="I127" s="264">
        <v>57</v>
      </c>
      <c r="J127" s="264">
        <v>57</v>
      </c>
      <c r="K127" s="294">
        <v>0.9</v>
      </c>
      <c r="L127" s="267">
        <v>1</v>
      </c>
      <c r="M127" s="267">
        <v>1</v>
      </c>
      <c r="N127" s="267">
        <v>1</v>
      </c>
      <c r="O127" s="332">
        <v>1867</v>
      </c>
      <c r="P127" s="266">
        <v>1752</v>
      </c>
      <c r="Q127" s="266">
        <v>63</v>
      </c>
      <c r="R127" s="264">
        <v>59</v>
      </c>
      <c r="S127" s="264">
        <v>51</v>
      </c>
      <c r="T127" s="267">
        <v>0.938403856454205</v>
      </c>
      <c r="U127" s="267">
        <v>0.984375</v>
      </c>
      <c r="V127" s="268">
        <v>1</v>
      </c>
      <c r="W127" s="268">
        <v>0.894736842105263</v>
      </c>
      <c r="X127" s="295">
        <v>-0.015625</v>
      </c>
      <c r="Y127" s="271">
        <v>433</v>
      </c>
      <c r="Z127" s="333">
        <v>412</v>
      </c>
      <c r="AA127" s="333">
        <v>434</v>
      </c>
      <c r="AB127" s="333">
        <v>406</v>
      </c>
      <c r="AC127" s="334">
        <v>0.951501154734411</v>
      </c>
      <c r="AD127" s="268">
        <v>0.935483870967742</v>
      </c>
      <c r="AE127" s="295">
        <v>0.0160172837666692</v>
      </c>
    </row>
    <row r="128" spans="1:33">
      <c r="A128" s="315" t="s">
        <v>186</v>
      </c>
      <c r="B128" s="339" t="s">
        <v>3304</v>
      </c>
      <c r="C128" s="293" t="s">
        <v>210</v>
      </c>
      <c r="D128" s="339" t="s">
        <v>210</v>
      </c>
      <c r="E128" s="266">
        <v>65</v>
      </c>
      <c r="F128" s="266">
        <v>64</v>
      </c>
      <c r="G128" s="264">
        <v>59</v>
      </c>
      <c r="H128" s="264">
        <v>58</v>
      </c>
      <c r="I128" s="264">
        <v>57</v>
      </c>
      <c r="J128" s="264">
        <v>56</v>
      </c>
      <c r="K128" s="294">
        <v>0.9</v>
      </c>
      <c r="L128" s="267">
        <v>0.984615384615385</v>
      </c>
      <c r="M128" s="267">
        <v>0.983050847457627</v>
      </c>
      <c r="N128" s="267">
        <v>0.982456140350877</v>
      </c>
      <c r="O128" s="332">
        <v>1821</v>
      </c>
      <c r="P128" s="266">
        <v>1716</v>
      </c>
      <c r="Q128" s="266">
        <v>61</v>
      </c>
      <c r="R128" s="264">
        <v>55</v>
      </c>
      <c r="S128" s="264">
        <v>53</v>
      </c>
      <c r="T128" s="267">
        <v>0.942339373970346</v>
      </c>
      <c r="U128" s="267">
        <v>0.938461538461538</v>
      </c>
      <c r="V128" s="268">
        <v>0.932203389830508</v>
      </c>
      <c r="W128" s="268">
        <v>0.929824561403509</v>
      </c>
      <c r="X128" s="295">
        <v>0.00625814863103002</v>
      </c>
      <c r="Y128" s="271">
        <v>423</v>
      </c>
      <c r="Z128" s="333">
        <v>399</v>
      </c>
      <c r="AA128" s="333">
        <v>428</v>
      </c>
      <c r="AB128" s="333">
        <v>402</v>
      </c>
      <c r="AC128" s="334">
        <v>0.943262411347518</v>
      </c>
      <c r="AD128" s="268">
        <v>0.939252336448598</v>
      </c>
      <c r="AE128" s="295">
        <v>0.00401007489891958</v>
      </c>
    </row>
    <row r="129" spans="1:31">
      <c r="A129" s="315" t="s">
        <v>186</v>
      </c>
      <c r="B129" s="339" t="s">
        <v>3304</v>
      </c>
      <c r="C129" s="293" t="s">
        <v>211</v>
      </c>
      <c r="D129" s="339" t="s">
        <v>212</v>
      </c>
      <c r="E129" s="266">
        <v>55</v>
      </c>
      <c r="F129" s="266">
        <v>55</v>
      </c>
      <c r="G129" s="264">
        <v>52</v>
      </c>
      <c r="H129" s="264">
        <v>52</v>
      </c>
      <c r="I129" s="264">
        <v>49</v>
      </c>
      <c r="J129" s="264">
        <v>49</v>
      </c>
      <c r="K129" s="294">
        <v>0.9</v>
      </c>
      <c r="L129" s="267">
        <v>1</v>
      </c>
      <c r="M129" s="267">
        <v>1</v>
      </c>
      <c r="N129" s="267">
        <v>1</v>
      </c>
      <c r="O129" s="332">
        <v>1584</v>
      </c>
      <c r="P129" s="266">
        <v>1513</v>
      </c>
      <c r="Q129" s="266">
        <v>51</v>
      </c>
      <c r="R129" s="264">
        <v>50</v>
      </c>
      <c r="S129" s="264">
        <v>48</v>
      </c>
      <c r="T129" s="267">
        <v>0.955176767676768</v>
      </c>
      <c r="U129" s="267">
        <v>0.927272727272727</v>
      </c>
      <c r="V129" s="268">
        <v>0.961538461538462</v>
      </c>
      <c r="W129" s="268">
        <v>0.979591836734694</v>
      </c>
      <c r="X129" s="295">
        <v>-0.0342657342657343</v>
      </c>
      <c r="Y129" s="271">
        <v>367</v>
      </c>
      <c r="Z129" s="333">
        <v>347</v>
      </c>
      <c r="AA129" s="333">
        <v>371</v>
      </c>
      <c r="AB129" s="333">
        <v>360</v>
      </c>
      <c r="AC129" s="334">
        <v>0.94550408719346</v>
      </c>
      <c r="AD129" s="268">
        <v>0.970350404312669</v>
      </c>
      <c r="AE129" s="295">
        <v>-0.024846317119208</v>
      </c>
    </row>
    <row r="130" spans="1:31">
      <c r="A130" s="315" t="s">
        <v>186</v>
      </c>
      <c r="B130" s="339" t="s">
        <v>3304</v>
      </c>
      <c r="C130" s="293" t="s">
        <v>213</v>
      </c>
      <c r="D130" s="339" t="s">
        <v>214</v>
      </c>
      <c r="E130" s="266">
        <v>57</v>
      </c>
      <c r="F130" s="266">
        <v>57</v>
      </c>
      <c r="G130" s="264">
        <v>53</v>
      </c>
      <c r="H130" s="264">
        <v>53</v>
      </c>
      <c r="I130" s="264">
        <v>47</v>
      </c>
      <c r="J130" s="264">
        <v>47</v>
      </c>
      <c r="K130" s="294">
        <v>0.9</v>
      </c>
      <c r="L130" s="267">
        <v>1</v>
      </c>
      <c r="M130" s="267">
        <v>1</v>
      </c>
      <c r="N130" s="267">
        <v>1</v>
      </c>
      <c r="O130" s="332">
        <v>1627</v>
      </c>
      <c r="P130" s="266">
        <v>1539</v>
      </c>
      <c r="Q130" s="266">
        <v>55</v>
      </c>
      <c r="R130" s="264">
        <v>48</v>
      </c>
      <c r="S130" s="264">
        <v>45</v>
      </c>
      <c r="T130" s="267">
        <v>0.945912722802704</v>
      </c>
      <c r="U130" s="267">
        <v>0.964912280701754</v>
      </c>
      <c r="V130" s="268">
        <v>0.905660377358491</v>
      </c>
      <c r="W130" s="268">
        <v>0.957446808510638</v>
      </c>
      <c r="X130" s="295">
        <v>0.0592519033432638</v>
      </c>
      <c r="Y130" s="271">
        <v>377</v>
      </c>
      <c r="Z130" s="333">
        <v>355</v>
      </c>
      <c r="AA130" s="333">
        <v>361</v>
      </c>
      <c r="AB130" s="333">
        <v>341</v>
      </c>
      <c r="AC130" s="334">
        <v>0.941644562334218</v>
      </c>
      <c r="AD130" s="268">
        <v>0.944598337950138</v>
      </c>
      <c r="AE130" s="295">
        <v>-0.00295377561592092</v>
      </c>
    </row>
    <row r="131" spans="1:31">
      <c r="A131" s="315" t="s">
        <v>186</v>
      </c>
      <c r="B131" s="339" t="s">
        <v>3304</v>
      </c>
      <c r="C131" s="293" t="s">
        <v>215</v>
      </c>
      <c r="D131" s="339" t="s">
        <v>216</v>
      </c>
      <c r="E131" s="266">
        <v>85</v>
      </c>
      <c r="F131" s="266">
        <v>84</v>
      </c>
      <c r="G131" s="264">
        <v>70</v>
      </c>
      <c r="H131" s="264">
        <v>69</v>
      </c>
      <c r="I131" s="264">
        <v>68</v>
      </c>
      <c r="J131" s="264">
        <v>67</v>
      </c>
      <c r="K131" s="294">
        <v>0.9</v>
      </c>
      <c r="L131" s="267">
        <v>0.988235294117647</v>
      </c>
      <c r="M131" s="267">
        <v>0.985714285714286</v>
      </c>
      <c r="N131" s="267">
        <v>0.985294117647059</v>
      </c>
      <c r="O131" s="332">
        <v>2221</v>
      </c>
      <c r="P131" s="266">
        <v>2096</v>
      </c>
      <c r="Q131" s="266">
        <v>83</v>
      </c>
      <c r="R131" s="264">
        <v>69</v>
      </c>
      <c r="S131" s="264">
        <v>66</v>
      </c>
      <c r="T131" s="267">
        <v>0.943719045475011</v>
      </c>
      <c r="U131" s="267">
        <v>0.976470588235294</v>
      </c>
      <c r="V131" s="268">
        <v>0.985714285714286</v>
      </c>
      <c r="W131" s="268">
        <v>0.970588235294118</v>
      </c>
      <c r="X131" s="295">
        <v>-0.00924369747899167</v>
      </c>
      <c r="Y131" s="271">
        <v>540</v>
      </c>
      <c r="Z131" s="333">
        <v>520</v>
      </c>
      <c r="AA131" s="333">
        <v>522</v>
      </c>
      <c r="AB131" s="333">
        <v>489</v>
      </c>
      <c r="AC131" s="334">
        <v>0.962962962962963</v>
      </c>
      <c r="AD131" s="268">
        <v>0.936781609195402</v>
      </c>
      <c r="AE131" s="295">
        <v>0.0261813537675606</v>
      </c>
    </row>
    <row r="132" spans="1:31">
      <c r="A132" s="315" t="s">
        <v>186</v>
      </c>
      <c r="B132" s="339" t="s">
        <v>3304</v>
      </c>
      <c r="C132" s="293" t="s">
        <v>217</v>
      </c>
      <c r="D132" s="339" t="s">
        <v>218</v>
      </c>
      <c r="E132" s="266">
        <v>73</v>
      </c>
      <c r="F132" s="266">
        <v>73</v>
      </c>
      <c r="G132" s="264">
        <v>66</v>
      </c>
      <c r="H132" s="264">
        <v>66</v>
      </c>
      <c r="I132" s="264">
        <v>62</v>
      </c>
      <c r="J132" s="264">
        <v>62</v>
      </c>
      <c r="K132" s="294">
        <v>0.9</v>
      </c>
      <c r="L132" s="267">
        <v>1</v>
      </c>
      <c r="M132" s="267">
        <v>1</v>
      </c>
      <c r="N132" s="267">
        <v>1</v>
      </c>
      <c r="O132" s="332">
        <v>2020</v>
      </c>
      <c r="P132" s="266">
        <v>1911</v>
      </c>
      <c r="Q132" s="266">
        <v>71</v>
      </c>
      <c r="R132" s="264">
        <v>65</v>
      </c>
      <c r="S132" s="264">
        <v>56</v>
      </c>
      <c r="T132" s="267">
        <v>0.946039603960396</v>
      </c>
      <c r="U132" s="267">
        <v>0.972602739726027</v>
      </c>
      <c r="V132" s="268">
        <v>0.984848484848485</v>
      </c>
      <c r="W132" s="268">
        <v>0.903225806451613</v>
      </c>
      <c r="X132" s="295">
        <v>-0.0122457451224575</v>
      </c>
      <c r="Y132" s="271">
        <v>483</v>
      </c>
      <c r="Z132" s="333">
        <v>451</v>
      </c>
      <c r="AA132" s="333">
        <v>467</v>
      </c>
      <c r="AB132" s="333">
        <v>443</v>
      </c>
      <c r="AC132" s="334">
        <v>0.933747412008282</v>
      </c>
      <c r="AD132" s="268">
        <v>0.948608137044968</v>
      </c>
      <c r="AE132" s="295">
        <v>-0.0148607250366862</v>
      </c>
    </row>
    <row r="133" spans="1:31">
      <c r="A133" s="315" t="s">
        <v>186</v>
      </c>
      <c r="B133" s="339" t="s">
        <v>3305</v>
      </c>
      <c r="C133" s="293" t="s">
        <v>219</v>
      </c>
      <c r="D133" s="339" t="s">
        <v>220</v>
      </c>
      <c r="E133" s="266">
        <v>0</v>
      </c>
      <c r="F133" s="266">
        <v>0</v>
      </c>
      <c r="G133" s="264">
        <v>0</v>
      </c>
      <c r="H133" s="264">
        <v>0</v>
      </c>
      <c r="I133" s="264">
        <v>0</v>
      </c>
      <c r="J133" s="264">
        <v>0</v>
      </c>
      <c r="K133" s="294">
        <v>0.9</v>
      </c>
      <c r="L133" s="267">
        <v>0</v>
      </c>
      <c r="M133" s="267">
        <v>0</v>
      </c>
      <c r="N133" s="267">
        <v>0</v>
      </c>
      <c r="O133" s="332">
        <v>226</v>
      </c>
      <c r="P133" s="266">
        <v>208</v>
      </c>
      <c r="Q133" s="266">
        <v>0</v>
      </c>
      <c r="R133" s="264">
        <v>0</v>
      </c>
      <c r="S133" s="264">
        <v>0</v>
      </c>
      <c r="T133" s="267">
        <v>0.920353982300885</v>
      </c>
      <c r="U133" s="267">
        <v>0</v>
      </c>
      <c r="V133" s="268">
        <v>0</v>
      </c>
      <c r="W133" s="268">
        <v>0</v>
      </c>
      <c r="X133" s="295">
        <v>0</v>
      </c>
      <c r="Y133" s="271">
        <v>0</v>
      </c>
      <c r="Z133" s="333">
        <v>0</v>
      </c>
      <c r="AA133" s="333">
        <v>0</v>
      </c>
      <c r="AB133" s="333">
        <v>0</v>
      </c>
      <c r="AC133" s="334">
        <v>0</v>
      </c>
      <c r="AD133" s="268">
        <v>0</v>
      </c>
      <c r="AE133" s="295">
        <v>0</v>
      </c>
    </row>
    <row r="134" spans="1:31">
      <c r="A134" s="315" t="s">
        <v>186</v>
      </c>
      <c r="B134" s="339" t="s">
        <v>3305</v>
      </c>
      <c r="C134" s="293" t="s">
        <v>221</v>
      </c>
      <c r="D134" s="339" t="s">
        <v>222</v>
      </c>
      <c r="E134" s="266">
        <v>0</v>
      </c>
      <c r="F134" s="266">
        <v>0</v>
      </c>
      <c r="G134" s="264">
        <v>0</v>
      </c>
      <c r="H134" s="264">
        <v>0</v>
      </c>
      <c r="I134" s="264">
        <v>0</v>
      </c>
      <c r="J134" s="264">
        <v>0</v>
      </c>
      <c r="K134" s="294">
        <v>0.9</v>
      </c>
      <c r="L134" s="267">
        <v>0</v>
      </c>
      <c r="M134" s="267">
        <v>0</v>
      </c>
      <c r="N134" s="267">
        <v>0</v>
      </c>
      <c r="O134" s="332">
        <v>0</v>
      </c>
      <c r="P134" s="266">
        <v>0</v>
      </c>
      <c r="Q134" s="266">
        <v>0</v>
      </c>
      <c r="R134" s="264">
        <v>0</v>
      </c>
      <c r="S134" s="264">
        <v>0</v>
      </c>
      <c r="T134" s="267">
        <v>0</v>
      </c>
      <c r="U134" s="267">
        <v>0</v>
      </c>
      <c r="V134" s="268">
        <v>0</v>
      </c>
      <c r="W134" s="268">
        <v>0</v>
      </c>
      <c r="X134" s="295">
        <v>0</v>
      </c>
      <c r="Y134" s="271">
        <v>0</v>
      </c>
      <c r="Z134" s="333">
        <v>0</v>
      </c>
      <c r="AA134" s="333">
        <v>0</v>
      </c>
      <c r="AB134" s="333">
        <v>0</v>
      </c>
      <c r="AC134" s="334">
        <v>0</v>
      </c>
      <c r="AD134" s="268">
        <v>0</v>
      </c>
      <c r="AE134" s="295">
        <v>0</v>
      </c>
    </row>
    <row r="135" spans="1:31">
      <c r="A135" s="315" t="s">
        <v>186</v>
      </c>
      <c r="B135" s="339" t="s">
        <v>3305</v>
      </c>
      <c r="C135" s="293" t="s">
        <v>223</v>
      </c>
      <c r="D135" s="339" t="s">
        <v>224</v>
      </c>
      <c r="E135" s="266">
        <v>45</v>
      </c>
      <c r="F135" s="266">
        <v>45</v>
      </c>
      <c r="G135" s="264">
        <v>44</v>
      </c>
      <c r="H135" s="264">
        <v>44</v>
      </c>
      <c r="I135" s="264">
        <v>39</v>
      </c>
      <c r="J135" s="264">
        <v>39</v>
      </c>
      <c r="K135" s="294">
        <v>0.9</v>
      </c>
      <c r="L135" s="267">
        <v>1</v>
      </c>
      <c r="M135" s="267">
        <v>1</v>
      </c>
      <c r="N135" s="267">
        <v>1</v>
      </c>
      <c r="O135" s="332">
        <v>1208</v>
      </c>
      <c r="P135" s="266">
        <v>1137</v>
      </c>
      <c r="Q135" s="266">
        <v>42</v>
      </c>
      <c r="R135" s="264">
        <v>42</v>
      </c>
      <c r="S135" s="264">
        <v>39</v>
      </c>
      <c r="T135" s="267">
        <v>0.941225165562914</v>
      </c>
      <c r="U135" s="267">
        <v>0.933333333333333</v>
      </c>
      <c r="V135" s="268">
        <v>0.954545454545455</v>
      </c>
      <c r="W135" s="268">
        <v>1</v>
      </c>
      <c r="X135" s="295">
        <v>-0.0212121212121212</v>
      </c>
      <c r="Y135" s="271">
        <v>294</v>
      </c>
      <c r="Z135" s="333">
        <v>285</v>
      </c>
      <c r="AA135" s="333">
        <v>277</v>
      </c>
      <c r="AB135" s="333">
        <v>264</v>
      </c>
      <c r="AC135" s="334">
        <v>0.969387755102041</v>
      </c>
      <c r="AD135" s="268">
        <v>0.953068592057762</v>
      </c>
      <c r="AE135" s="295">
        <v>0.0163191630442791</v>
      </c>
    </row>
    <row r="136" spans="1:31">
      <c r="A136" s="315" t="s">
        <v>186</v>
      </c>
      <c r="B136" s="339" t="s">
        <v>3305</v>
      </c>
      <c r="C136" s="293" t="s">
        <v>225</v>
      </c>
      <c r="D136" s="339" t="s">
        <v>226</v>
      </c>
      <c r="E136" s="266">
        <v>53</v>
      </c>
      <c r="F136" s="266">
        <v>53</v>
      </c>
      <c r="G136" s="264">
        <v>53</v>
      </c>
      <c r="H136" s="264">
        <v>53</v>
      </c>
      <c r="I136" s="264">
        <v>49</v>
      </c>
      <c r="J136" s="264">
        <v>49</v>
      </c>
      <c r="K136" s="294">
        <v>0.9</v>
      </c>
      <c r="L136" s="267">
        <v>1</v>
      </c>
      <c r="M136" s="267">
        <v>1</v>
      </c>
      <c r="N136" s="267">
        <v>1</v>
      </c>
      <c r="O136" s="332">
        <v>1446</v>
      </c>
      <c r="P136" s="266">
        <v>1344</v>
      </c>
      <c r="Q136" s="266">
        <v>52</v>
      </c>
      <c r="R136" s="264">
        <v>53</v>
      </c>
      <c r="S136" s="264">
        <v>47</v>
      </c>
      <c r="T136" s="267">
        <v>0.929460580912863</v>
      </c>
      <c r="U136" s="267">
        <v>0.981132075471698</v>
      </c>
      <c r="V136" s="268">
        <v>1</v>
      </c>
      <c r="W136" s="268">
        <v>0.959183673469388</v>
      </c>
      <c r="X136" s="295">
        <v>-0.0188679245283019</v>
      </c>
      <c r="Y136" s="271">
        <v>355</v>
      </c>
      <c r="Z136" s="333">
        <v>339</v>
      </c>
      <c r="AA136" s="333">
        <v>336</v>
      </c>
      <c r="AB136" s="333">
        <v>300</v>
      </c>
      <c r="AC136" s="334">
        <v>0.954929577464789</v>
      </c>
      <c r="AD136" s="268">
        <v>0.892857142857143</v>
      </c>
      <c r="AE136" s="295">
        <v>0.0620724346076458</v>
      </c>
    </row>
    <row r="137" spans="1:31">
      <c r="A137" s="315" t="s">
        <v>186</v>
      </c>
      <c r="B137" s="339" t="s">
        <v>3305</v>
      </c>
      <c r="C137" s="293" t="s">
        <v>227</v>
      </c>
      <c r="D137" s="339" t="s">
        <v>228</v>
      </c>
      <c r="E137" s="266">
        <v>0</v>
      </c>
      <c r="F137" s="266">
        <v>0</v>
      </c>
      <c r="G137" s="264">
        <v>0</v>
      </c>
      <c r="H137" s="264">
        <v>0</v>
      </c>
      <c r="I137" s="264">
        <v>0</v>
      </c>
      <c r="J137" s="264">
        <v>0</v>
      </c>
      <c r="K137" s="294">
        <v>0.9</v>
      </c>
      <c r="L137" s="267">
        <v>0</v>
      </c>
      <c r="M137" s="267">
        <v>0</v>
      </c>
      <c r="N137" s="267">
        <v>0</v>
      </c>
      <c r="O137" s="332">
        <v>327</v>
      </c>
      <c r="P137" s="266">
        <v>312</v>
      </c>
      <c r="Q137" s="266">
        <v>0</v>
      </c>
      <c r="R137" s="264">
        <v>0</v>
      </c>
      <c r="S137" s="264">
        <v>0</v>
      </c>
      <c r="T137" s="267">
        <v>0.954128440366973</v>
      </c>
      <c r="U137" s="267">
        <v>0</v>
      </c>
      <c r="V137" s="268">
        <v>0</v>
      </c>
      <c r="W137" s="268">
        <v>0</v>
      </c>
      <c r="X137" s="295">
        <v>0</v>
      </c>
      <c r="Y137" s="271">
        <v>0</v>
      </c>
      <c r="Z137" s="333">
        <v>0</v>
      </c>
      <c r="AA137" s="333">
        <v>0</v>
      </c>
      <c r="AB137" s="333">
        <v>0</v>
      </c>
      <c r="AC137" s="334">
        <v>0</v>
      </c>
      <c r="AD137" s="268">
        <v>0</v>
      </c>
      <c r="AE137" s="295">
        <v>0</v>
      </c>
    </row>
    <row r="138" spans="1:31">
      <c r="A138" s="315" t="s">
        <v>186</v>
      </c>
      <c r="B138" s="339" t="s">
        <v>3305</v>
      </c>
      <c r="C138" s="293" t="s">
        <v>229</v>
      </c>
      <c r="D138" s="339" t="s">
        <v>230</v>
      </c>
      <c r="E138" s="266">
        <v>0</v>
      </c>
      <c r="F138" s="266">
        <v>0</v>
      </c>
      <c r="G138" s="264">
        <v>0</v>
      </c>
      <c r="H138" s="264">
        <v>0</v>
      </c>
      <c r="I138" s="264">
        <v>0</v>
      </c>
      <c r="J138" s="264">
        <v>0</v>
      </c>
      <c r="K138" s="294">
        <v>0.9</v>
      </c>
      <c r="L138" s="267">
        <v>0</v>
      </c>
      <c r="M138" s="267">
        <v>0</v>
      </c>
      <c r="N138" s="267">
        <v>0</v>
      </c>
      <c r="O138" s="332">
        <v>624</v>
      </c>
      <c r="P138" s="266">
        <v>599</v>
      </c>
      <c r="Q138" s="266">
        <v>0</v>
      </c>
      <c r="R138" s="264">
        <v>0</v>
      </c>
      <c r="S138" s="264">
        <v>0</v>
      </c>
      <c r="T138" s="267">
        <v>0.959935897435897</v>
      </c>
      <c r="U138" s="267">
        <v>0</v>
      </c>
      <c r="V138" s="268">
        <v>0</v>
      </c>
      <c r="W138" s="268">
        <v>0</v>
      </c>
      <c r="X138" s="295">
        <v>0</v>
      </c>
      <c r="Y138" s="271">
        <v>0</v>
      </c>
      <c r="Z138" s="333">
        <v>0</v>
      </c>
      <c r="AA138" s="333">
        <v>0</v>
      </c>
      <c r="AB138" s="333">
        <v>0</v>
      </c>
      <c r="AC138" s="334">
        <v>0</v>
      </c>
      <c r="AD138" s="268">
        <v>0</v>
      </c>
      <c r="AE138" s="295">
        <v>0</v>
      </c>
    </row>
    <row r="139" spans="1:31">
      <c r="A139" s="315" t="s">
        <v>186</v>
      </c>
      <c r="B139" s="339" t="s">
        <v>3306</v>
      </c>
      <c r="C139" s="293" t="s">
        <v>231</v>
      </c>
      <c r="D139" s="339" t="s">
        <v>232</v>
      </c>
      <c r="E139" s="266">
        <v>0</v>
      </c>
      <c r="F139" s="266">
        <v>0</v>
      </c>
      <c r="G139" s="264">
        <v>0</v>
      </c>
      <c r="H139" s="264">
        <v>0</v>
      </c>
      <c r="I139" s="264">
        <v>0</v>
      </c>
      <c r="J139" s="264">
        <v>0</v>
      </c>
      <c r="K139" s="294">
        <v>0.9</v>
      </c>
      <c r="L139" s="267">
        <v>0</v>
      </c>
      <c r="M139" s="267">
        <v>0</v>
      </c>
      <c r="N139" s="267">
        <v>0</v>
      </c>
      <c r="O139" s="332">
        <v>0</v>
      </c>
      <c r="P139" s="266">
        <v>0</v>
      </c>
      <c r="Q139" s="266">
        <v>0</v>
      </c>
      <c r="R139" s="264">
        <v>0</v>
      </c>
      <c r="S139" s="264">
        <v>0</v>
      </c>
      <c r="T139" s="267">
        <v>0</v>
      </c>
      <c r="U139" s="267">
        <v>0</v>
      </c>
      <c r="V139" s="268">
        <v>0</v>
      </c>
      <c r="W139" s="268">
        <v>0</v>
      </c>
      <c r="X139" s="295">
        <v>0</v>
      </c>
      <c r="Y139" s="271">
        <v>0</v>
      </c>
      <c r="Z139" s="333">
        <v>0</v>
      </c>
      <c r="AA139" s="333">
        <v>0</v>
      </c>
      <c r="AB139" s="333">
        <v>0</v>
      </c>
      <c r="AC139" s="334">
        <v>0</v>
      </c>
      <c r="AD139" s="268">
        <v>0</v>
      </c>
      <c r="AE139" s="295">
        <v>0</v>
      </c>
    </row>
    <row r="140" spans="1:31">
      <c r="A140" s="315" t="s">
        <v>186</v>
      </c>
      <c r="B140" s="339" t="s">
        <v>3306</v>
      </c>
      <c r="C140" s="293" t="s">
        <v>233</v>
      </c>
      <c r="D140" s="339" t="s">
        <v>234</v>
      </c>
      <c r="E140" s="266">
        <v>83</v>
      </c>
      <c r="F140" s="266">
        <v>81</v>
      </c>
      <c r="G140" s="264">
        <v>82</v>
      </c>
      <c r="H140" s="264">
        <v>80</v>
      </c>
      <c r="I140" s="264">
        <v>82</v>
      </c>
      <c r="J140" s="264">
        <v>80</v>
      </c>
      <c r="K140" s="294">
        <v>0.9</v>
      </c>
      <c r="L140" s="267">
        <v>0.975903614457831</v>
      </c>
      <c r="M140" s="267">
        <v>0.975609756097561</v>
      </c>
      <c r="N140" s="267">
        <v>0.975609756097561</v>
      </c>
      <c r="O140" s="332">
        <v>2522</v>
      </c>
      <c r="P140" s="266">
        <v>2415</v>
      </c>
      <c r="Q140" s="266">
        <v>80</v>
      </c>
      <c r="R140" s="264">
        <v>80</v>
      </c>
      <c r="S140" s="264">
        <v>79</v>
      </c>
      <c r="T140" s="267">
        <v>0.957573354480571</v>
      </c>
      <c r="U140" s="267">
        <v>0.963855421686747</v>
      </c>
      <c r="V140" s="268">
        <v>0.975609756097561</v>
      </c>
      <c r="W140" s="268">
        <v>0.963414634146341</v>
      </c>
      <c r="X140" s="295">
        <v>-0.011754334410814</v>
      </c>
      <c r="Y140" s="271">
        <v>575</v>
      </c>
      <c r="Z140" s="333">
        <v>556</v>
      </c>
      <c r="AA140" s="333">
        <v>573</v>
      </c>
      <c r="AB140" s="333">
        <v>547</v>
      </c>
      <c r="AC140" s="334">
        <v>0.96695652173913</v>
      </c>
      <c r="AD140" s="268">
        <v>0.954624781849913</v>
      </c>
      <c r="AE140" s="295">
        <v>0.0123317398892177</v>
      </c>
    </row>
    <row r="141" spans="1:31">
      <c r="A141" s="315" t="s">
        <v>186</v>
      </c>
      <c r="B141" s="339" t="s">
        <v>3306</v>
      </c>
      <c r="C141" s="293" t="s">
        <v>236</v>
      </c>
      <c r="D141" s="339" t="s">
        <v>236</v>
      </c>
      <c r="E141" s="266">
        <v>0</v>
      </c>
      <c r="F141" s="266">
        <v>0</v>
      </c>
      <c r="G141" s="264">
        <v>0</v>
      </c>
      <c r="H141" s="264">
        <v>0</v>
      </c>
      <c r="I141" s="264">
        <v>0</v>
      </c>
      <c r="J141" s="264">
        <v>0</v>
      </c>
      <c r="K141" s="294">
        <v>0.9</v>
      </c>
      <c r="L141" s="267">
        <v>0</v>
      </c>
      <c r="M141" s="267">
        <v>0</v>
      </c>
      <c r="N141" s="267">
        <v>0</v>
      </c>
      <c r="O141" s="332">
        <v>0</v>
      </c>
      <c r="P141" s="266">
        <v>0</v>
      </c>
      <c r="Q141" s="266">
        <v>0</v>
      </c>
      <c r="R141" s="264">
        <v>0</v>
      </c>
      <c r="S141" s="264">
        <v>0</v>
      </c>
      <c r="T141" s="267">
        <v>0</v>
      </c>
      <c r="U141" s="267">
        <v>0</v>
      </c>
      <c r="V141" s="268">
        <v>0</v>
      </c>
      <c r="W141" s="268">
        <v>0</v>
      </c>
      <c r="X141" s="295">
        <v>0</v>
      </c>
      <c r="Y141" s="271">
        <v>0</v>
      </c>
      <c r="Z141" s="333">
        <v>0</v>
      </c>
      <c r="AA141" s="333">
        <v>0</v>
      </c>
      <c r="AB141" s="333">
        <v>0</v>
      </c>
      <c r="AC141" s="334">
        <v>0</v>
      </c>
      <c r="AD141" s="268">
        <v>0</v>
      </c>
      <c r="AE141" s="295">
        <v>0</v>
      </c>
    </row>
    <row r="142" spans="1:31">
      <c r="A142" s="315" t="s">
        <v>186</v>
      </c>
      <c r="B142" s="339" t="s">
        <v>3306</v>
      </c>
      <c r="C142" s="293" t="s">
        <v>237</v>
      </c>
      <c r="D142" s="339" t="s">
        <v>238</v>
      </c>
      <c r="E142" s="266">
        <v>91</v>
      </c>
      <c r="F142" s="266">
        <v>90</v>
      </c>
      <c r="G142" s="264">
        <v>89</v>
      </c>
      <c r="H142" s="264">
        <v>84</v>
      </c>
      <c r="I142" s="264">
        <v>75</v>
      </c>
      <c r="J142" s="264">
        <v>75</v>
      </c>
      <c r="K142" s="294">
        <v>0.9</v>
      </c>
      <c r="L142" s="267">
        <v>0.989010989010989</v>
      </c>
      <c r="M142" s="267">
        <v>0.943820224719101</v>
      </c>
      <c r="N142" s="267">
        <v>1</v>
      </c>
      <c r="O142" s="332">
        <v>2522</v>
      </c>
      <c r="P142" s="266">
        <v>2261</v>
      </c>
      <c r="Q142" s="266">
        <v>82</v>
      </c>
      <c r="R142" s="264">
        <v>74</v>
      </c>
      <c r="S142" s="264">
        <v>70</v>
      </c>
      <c r="T142" s="267">
        <v>0.896510705789056</v>
      </c>
      <c r="U142" s="267">
        <v>0.901098901098901</v>
      </c>
      <c r="V142" s="268">
        <v>0.831460674157303</v>
      </c>
      <c r="W142" s="268">
        <v>0.933333333333333</v>
      </c>
      <c r="X142" s="295">
        <v>0.0696382269415977</v>
      </c>
      <c r="Y142" s="271">
        <v>592</v>
      </c>
      <c r="Z142" s="333">
        <v>529</v>
      </c>
      <c r="AA142" s="333">
        <v>582</v>
      </c>
      <c r="AB142" s="333">
        <v>523</v>
      </c>
      <c r="AC142" s="334">
        <v>0.893581081081081</v>
      </c>
      <c r="AD142" s="268">
        <v>0.898625429553265</v>
      </c>
      <c r="AE142" s="295">
        <v>-0.0050443484721836</v>
      </c>
    </row>
    <row r="143" spans="1:31">
      <c r="A143" s="315" t="s">
        <v>186</v>
      </c>
      <c r="B143" s="339" t="s">
        <v>3306</v>
      </c>
      <c r="C143" s="293" t="s">
        <v>239</v>
      </c>
      <c r="D143" s="339" t="s">
        <v>240</v>
      </c>
      <c r="E143" s="266">
        <v>0</v>
      </c>
      <c r="F143" s="266">
        <v>0</v>
      </c>
      <c r="G143" s="264">
        <v>0</v>
      </c>
      <c r="H143" s="264">
        <v>0</v>
      </c>
      <c r="I143" s="264">
        <v>0</v>
      </c>
      <c r="J143" s="264">
        <v>0</v>
      </c>
      <c r="K143" s="294">
        <v>0.9</v>
      </c>
      <c r="L143" s="267">
        <v>0</v>
      </c>
      <c r="M143" s="267">
        <v>0</v>
      </c>
      <c r="N143" s="267">
        <v>0</v>
      </c>
      <c r="O143" s="332">
        <v>0</v>
      </c>
      <c r="P143" s="266">
        <v>0</v>
      </c>
      <c r="Q143" s="266">
        <v>0</v>
      </c>
      <c r="R143" s="264">
        <v>0</v>
      </c>
      <c r="S143" s="264">
        <v>0</v>
      </c>
      <c r="T143" s="267">
        <v>0</v>
      </c>
      <c r="U143" s="267">
        <v>0</v>
      </c>
      <c r="V143" s="268">
        <v>0</v>
      </c>
      <c r="W143" s="268">
        <v>0</v>
      </c>
      <c r="X143" s="295">
        <v>0</v>
      </c>
      <c r="Y143" s="271">
        <v>0</v>
      </c>
      <c r="Z143" s="333">
        <v>0</v>
      </c>
      <c r="AA143" s="333">
        <v>0</v>
      </c>
      <c r="AB143" s="333">
        <v>0</v>
      </c>
      <c r="AC143" s="334">
        <v>0</v>
      </c>
      <c r="AD143" s="268">
        <v>0</v>
      </c>
      <c r="AE143" s="295">
        <v>0</v>
      </c>
    </row>
    <row r="144" spans="1:31">
      <c r="A144" s="315" t="s">
        <v>186</v>
      </c>
      <c r="B144" s="339" t="s">
        <v>3306</v>
      </c>
      <c r="C144" s="293" t="s">
        <v>241</v>
      </c>
      <c r="D144" s="339" t="s">
        <v>242</v>
      </c>
      <c r="E144" s="266">
        <v>54</v>
      </c>
      <c r="F144" s="266">
        <v>54</v>
      </c>
      <c r="G144" s="264">
        <v>53</v>
      </c>
      <c r="H144" s="264">
        <v>53</v>
      </c>
      <c r="I144" s="264">
        <v>44</v>
      </c>
      <c r="J144" s="264">
        <v>44</v>
      </c>
      <c r="K144" s="294">
        <v>0.9</v>
      </c>
      <c r="L144" s="267">
        <v>1</v>
      </c>
      <c r="M144" s="267">
        <v>1</v>
      </c>
      <c r="N144" s="267">
        <v>1</v>
      </c>
      <c r="O144" s="332">
        <v>1553</v>
      </c>
      <c r="P144" s="266">
        <v>1548</v>
      </c>
      <c r="Q144" s="266">
        <v>54</v>
      </c>
      <c r="R144" s="264">
        <v>53</v>
      </c>
      <c r="S144" s="264">
        <v>43</v>
      </c>
      <c r="T144" s="267">
        <v>0.996780424983902</v>
      </c>
      <c r="U144" s="267">
        <v>1</v>
      </c>
      <c r="V144" s="268">
        <v>1</v>
      </c>
      <c r="W144" s="268">
        <v>0.977272727272727</v>
      </c>
      <c r="X144" s="295">
        <v>0</v>
      </c>
      <c r="Y144" s="271">
        <v>347</v>
      </c>
      <c r="Z144" s="333">
        <v>342</v>
      </c>
      <c r="AA144" s="333">
        <v>364</v>
      </c>
      <c r="AB144" s="333">
        <v>364</v>
      </c>
      <c r="AC144" s="334">
        <v>0.985590778097983</v>
      </c>
      <c r="AD144" s="268">
        <v>1</v>
      </c>
      <c r="AE144" s="295">
        <v>-0.0144092219020173</v>
      </c>
    </row>
    <row r="145" spans="1:31">
      <c r="A145" s="315" t="s">
        <v>186</v>
      </c>
      <c r="B145" s="339" t="s">
        <v>3306</v>
      </c>
      <c r="C145" s="293" t="s">
        <v>243</v>
      </c>
      <c r="D145" s="339" t="s">
        <v>244</v>
      </c>
      <c r="E145" s="266">
        <v>42</v>
      </c>
      <c r="F145" s="266">
        <v>42</v>
      </c>
      <c r="G145" s="264">
        <v>43</v>
      </c>
      <c r="H145" s="264">
        <v>43</v>
      </c>
      <c r="I145" s="264">
        <v>36</v>
      </c>
      <c r="J145" s="264">
        <v>36</v>
      </c>
      <c r="K145" s="294">
        <v>0.9</v>
      </c>
      <c r="L145" s="267">
        <v>1</v>
      </c>
      <c r="M145" s="267">
        <v>1</v>
      </c>
      <c r="N145" s="267">
        <v>1</v>
      </c>
      <c r="O145" s="332">
        <v>1224</v>
      </c>
      <c r="P145" s="266">
        <v>1158</v>
      </c>
      <c r="Q145" s="266">
        <v>40</v>
      </c>
      <c r="R145" s="264">
        <v>40</v>
      </c>
      <c r="S145" s="264">
        <v>34</v>
      </c>
      <c r="T145" s="267">
        <v>0.946078431372549</v>
      </c>
      <c r="U145" s="267">
        <v>0.952380952380952</v>
      </c>
      <c r="V145" s="268">
        <v>0.930232558139535</v>
      </c>
      <c r="W145" s="268">
        <v>0.944444444444444</v>
      </c>
      <c r="X145" s="295">
        <v>0.0221483942414175</v>
      </c>
      <c r="Y145" s="271">
        <v>282</v>
      </c>
      <c r="Z145" s="333">
        <v>265</v>
      </c>
      <c r="AA145" s="333">
        <v>290</v>
      </c>
      <c r="AB145" s="333">
        <v>281</v>
      </c>
      <c r="AC145" s="334">
        <v>0.939716312056738</v>
      </c>
      <c r="AD145" s="268">
        <v>0.968965517241379</v>
      </c>
      <c r="AE145" s="295">
        <v>-0.0292492051846418</v>
      </c>
    </row>
    <row r="146" spans="1:31">
      <c r="A146" s="315" t="s">
        <v>186</v>
      </c>
      <c r="B146" s="339" t="s">
        <v>3306</v>
      </c>
      <c r="C146" s="293" t="s">
        <v>245</v>
      </c>
      <c r="D146" s="339" t="s">
        <v>246</v>
      </c>
      <c r="E146" s="266">
        <v>67</v>
      </c>
      <c r="F146" s="266">
        <v>67</v>
      </c>
      <c r="G146" s="264">
        <v>64</v>
      </c>
      <c r="H146" s="264">
        <v>64</v>
      </c>
      <c r="I146" s="264">
        <v>61</v>
      </c>
      <c r="J146" s="264">
        <v>61</v>
      </c>
      <c r="K146" s="294">
        <v>0.9</v>
      </c>
      <c r="L146" s="267">
        <v>1</v>
      </c>
      <c r="M146" s="267">
        <v>1</v>
      </c>
      <c r="N146" s="267">
        <v>1</v>
      </c>
      <c r="O146" s="332">
        <v>1847</v>
      </c>
      <c r="P146" s="266">
        <v>1830</v>
      </c>
      <c r="Q146" s="266">
        <v>67</v>
      </c>
      <c r="R146" s="264">
        <v>63</v>
      </c>
      <c r="S146" s="264">
        <v>61</v>
      </c>
      <c r="T146" s="267">
        <v>0.990795885219275</v>
      </c>
      <c r="U146" s="267">
        <v>1</v>
      </c>
      <c r="V146" s="268">
        <v>0.984375</v>
      </c>
      <c r="W146" s="268">
        <v>1</v>
      </c>
      <c r="X146" s="295">
        <v>0.015625</v>
      </c>
      <c r="Y146" s="271">
        <v>436</v>
      </c>
      <c r="Z146" s="333">
        <v>431</v>
      </c>
      <c r="AA146" s="333">
        <v>425</v>
      </c>
      <c r="AB146" s="333">
        <v>421</v>
      </c>
      <c r="AC146" s="334">
        <v>0.988532110091743</v>
      </c>
      <c r="AD146" s="268">
        <v>0.990588235294118</v>
      </c>
      <c r="AE146" s="295">
        <v>-0.00205612520237453</v>
      </c>
    </row>
    <row r="147" spans="1:31">
      <c r="A147" s="315" t="s">
        <v>186</v>
      </c>
      <c r="B147" s="339" t="s">
        <v>3306</v>
      </c>
      <c r="C147" s="293" t="s">
        <v>247</v>
      </c>
      <c r="D147" s="339" t="s">
        <v>248</v>
      </c>
      <c r="E147" s="266">
        <v>0</v>
      </c>
      <c r="F147" s="266">
        <v>0</v>
      </c>
      <c r="G147" s="264">
        <v>0</v>
      </c>
      <c r="H147" s="264">
        <v>0</v>
      </c>
      <c r="I147" s="264">
        <v>0</v>
      </c>
      <c r="J147" s="264">
        <v>0</v>
      </c>
      <c r="K147" s="294">
        <v>0.9</v>
      </c>
      <c r="L147" s="267">
        <v>0</v>
      </c>
      <c r="M147" s="267">
        <v>0</v>
      </c>
      <c r="N147" s="267">
        <v>0</v>
      </c>
      <c r="O147" s="332">
        <v>0</v>
      </c>
      <c r="P147" s="266">
        <v>0</v>
      </c>
      <c r="Q147" s="266">
        <v>0</v>
      </c>
      <c r="R147" s="264">
        <v>0</v>
      </c>
      <c r="S147" s="264">
        <v>0</v>
      </c>
      <c r="T147" s="267">
        <v>0</v>
      </c>
      <c r="U147" s="267">
        <v>0</v>
      </c>
      <c r="V147" s="268">
        <v>0</v>
      </c>
      <c r="W147" s="268">
        <v>0</v>
      </c>
      <c r="X147" s="295">
        <v>0</v>
      </c>
      <c r="Y147" s="271">
        <v>0</v>
      </c>
      <c r="Z147" s="333">
        <v>0</v>
      </c>
      <c r="AA147" s="333">
        <v>0</v>
      </c>
      <c r="AB147" s="333">
        <v>0</v>
      </c>
      <c r="AC147" s="334">
        <v>0</v>
      </c>
      <c r="AD147" s="268">
        <v>0</v>
      </c>
      <c r="AE147" s="295">
        <v>0</v>
      </c>
    </row>
    <row r="148" spans="1:31">
      <c r="A148" s="315" t="s">
        <v>186</v>
      </c>
      <c r="B148" s="339" t="s">
        <v>3306</v>
      </c>
      <c r="C148" s="293" t="s">
        <v>249</v>
      </c>
      <c r="D148" s="339" t="s">
        <v>250</v>
      </c>
      <c r="E148" s="266">
        <v>104</v>
      </c>
      <c r="F148" s="266">
        <v>104</v>
      </c>
      <c r="G148" s="264">
        <v>98</v>
      </c>
      <c r="H148" s="264">
        <v>98</v>
      </c>
      <c r="I148" s="264">
        <v>90</v>
      </c>
      <c r="J148" s="264">
        <v>90</v>
      </c>
      <c r="K148" s="294">
        <v>0.9</v>
      </c>
      <c r="L148" s="267">
        <v>1</v>
      </c>
      <c r="M148" s="267">
        <v>1</v>
      </c>
      <c r="N148" s="267">
        <v>1</v>
      </c>
      <c r="O148" s="332">
        <v>2840</v>
      </c>
      <c r="P148" s="266">
        <v>2617</v>
      </c>
      <c r="Q148" s="266">
        <v>101</v>
      </c>
      <c r="R148" s="264">
        <v>96</v>
      </c>
      <c r="S148" s="264">
        <v>85</v>
      </c>
      <c r="T148" s="267">
        <v>0.921478873239437</v>
      </c>
      <c r="U148" s="267">
        <v>0.971153846153846</v>
      </c>
      <c r="V148" s="268">
        <v>0.979591836734694</v>
      </c>
      <c r="W148" s="268">
        <v>0.944444444444444</v>
      </c>
      <c r="X148" s="295">
        <v>-0.00843799058084771</v>
      </c>
      <c r="Y148" s="271">
        <v>667</v>
      </c>
      <c r="Z148" s="333">
        <v>643</v>
      </c>
      <c r="AA148" s="333">
        <v>641</v>
      </c>
      <c r="AB148" s="333">
        <v>604</v>
      </c>
      <c r="AC148" s="334">
        <v>0.964017991004498</v>
      </c>
      <c r="AD148" s="268">
        <v>0.942277691107644</v>
      </c>
      <c r="AE148" s="295">
        <v>0.0217402998968534</v>
      </c>
    </row>
    <row r="149" spans="1:31">
      <c r="A149" s="315" t="s">
        <v>186</v>
      </c>
      <c r="B149" s="339" t="s">
        <v>3306</v>
      </c>
      <c r="C149" s="293" t="s">
        <v>251</v>
      </c>
      <c r="D149" s="339" t="s">
        <v>251</v>
      </c>
      <c r="E149" s="266">
        <v>0</v>
      </c>
      <c r="F149" s="266">
        <v>0</v>
      </c>
      <c r="G149" s="264">
        <v>0</v>
      </c>
      <c r="H149" s="264">
        <v>0</v>
      </c>
      <c r="I149" s="264">
        <v>0</v>
      </c>
      <c r="J149" s="264">
        <v>0</v>
      </c>
      <c r="K149" s="294">
        <v>0.9</v>
      </c>
      <c r="L149" s="267">
        <v>0</v>
      </c>
      <c r="M149" s="267">
        <v>0</v>
      </c>
      <c r="N149" s="267">
        <v>0</v>
      </c>
      <c r="O149" s="332">
        <v>0</v>
      </c>
      <c r="P149" s="266">
        <v>0</v>
      </c>
      <c r="Q149" s="266">
        <v>0</v>
      </c>
      <c r="R149" s="264">
        <v>0</v>
      </c>
      <c r="S149" s="264">
        <v>0</v>
      </c>
      <c r="T149" s="267">
        <v>0</v>
      </c>
      <c r="U149" s="267">
        <v>0</v>
      </c>
      <c r="V149" s="268">
        <v>0</v>
      </c>
      <c r="W149" s="268">
        <v>0</v>
      </c>
      <c r="X149" s="295">
        <v>0</v>
      </c>
      <c r="Y149" s="271">
        <v>0</v>
      </c>
      <c r="Z149" s="333">
        <v>0</v>
      </c>
      <c r="AA149" s="333">
        <v>0</v>
      </c>
      <c r="AB149" s="333">
        <v>0</v>
      </c>
      <c r="AC149" s="334">
        <v>0</v>
      </c>
      <c r="AD149" s="268">
        <v>0</v>
      </c>
      <c r="AE149" s="295">
        <v>0</v>
      </c>
    </row>
    <row r="150" spans="1:31">
      <c r="A150" s="315" t="s">
        <v>186</v>
      </c>
      <c r="B150" s="339" t="s">
        <v>3306</v>
      </c>
      <c r="C150" s="293" t="s">
        <v>252</v>
      </c>
      <c r="D150" s="339" t="s">
        <v>253</v>
      </c>
      <c r="E150" s="266">
        <v>72</v>
      </c>
      <c r="F150" s="266">
        <v>67</v>
      </c>
      <c r="G150" s="264">
        <v>70</v>
      </c>
      <c r="H150" s="264">
        <v>66</v>
      </c>
      <c r="I150" s="264">
        <v>62</v>
      </c>
      <c r="J150" s="264">
        <v>61</v>
      </c>
      <c r="K150" s="294">
        <v>0.9</v>
      </c>
      <c r="L150" s="267">
        <v>0.930555555555556</v>
      </c>
      <c r="M150" s="267">
        <v>0.942857142857143</v>
      </c>
      <c r="N150" s="267">
        <v>0.983870967741935</v>
      </c>
      <c r="O150" s="332">
        <v>1968</v>
      </c>
      <c r="P150" s="266">
        <v>1886</v>
      </c>
      <c r="Q150" s="266">
        <v>64</v>
      </c>
      <c r="R150" s="264">
        <v>63</v>
      </c>
      <c r="S150" s="264">
        <v>60</v>
      </c>
      <c r="T150" s="267">
        <v>0.958333333333333</v>
      </c>
      <c r="U150" s="267">
        <v>0.888888888888889</v>
      </c>
      <c r="V150" s="268">
        <v>0.9</v>
      </c>
      <c r="W150" s="268">
        <v>0.967741935483871</v>
      </c>
      <c r="X150" s="295">
        <v>-0.0111111111111112</v>
      </c>
      <c r="Y150" s="271">
        <v>458</v>
      </c>
      <c r="Z150" s="333">
        <v>428</v>
      </c>
      <c r="AA150" s="333">
        <v>448</v>
      </c>
      <c r="AB150" s="333">
        <v>434</v>
      </c>
      <c r="AC150" s="334">
        <v>0.934497816593886</v>
      </c>
      <c r="AD150" s="268">
        <v>0.96875</v>
      </c>
      <c r="AE150" s="295">
        <v>-0.0342521834061136</v>
      </c>
    </row>
    <row r="151" spans="1:31">
      <c r="A151" s="315" t="s">
        <v>186</v>
      </c>
      <c r="B151" s="339" t="s">
        <v>3306</v>
      </c>
      <c r="C151" s="293" t="s">
        <v>254</v>
      </c>
      <c r="D151" s="339" t="s">
        <v>255</v>
      </c>
      <c r="E151" s="266">
        <v>98</v>
      </c>
      <c r="F151" s="266">
        <v>98</v>
      </c>
      <c r="G151" s="264">
        <v>95</v>
      </c>
      <c r="H151" s="264">
        <v>93</v>
      </c>
      <c r="I151" s="264">
        <v>92</v>
      </c>
      <c r="J151" s="264">
        <v>92</v>
      </c>
      <c r="K151" s="294">
        <v>0.9</v>
      </c>
      <c r="L151" s="267">
        <v>1</v>
      </c>
      <c r="M151" s="267">
        <v>0.978947368421053</v>
      </c>
      <c r="N151" s="267">
        <v>1</v>
      </c>
      <c r="O151" s="332">
        <v>2812</v>
      </c>
      <c r="P151" s="266">
        <v>2628</v>
      </c>
      <c r="Q151" s="266">
        <v>93</v>
      </c>
      <c r="R151" s="264">
        <v>90</v>
      </c>
      <c r="S151" s="264">
        <v>84</v>
      </c>
      <c r="T151" s="267">
        <v>0.934566145092461</v>
      </c>
      <c r="U151" s="267">
        <v>0.948979591836735</v>
      </c>
      <c r="V151" s="268">
        <v>0.947368421052632</v>
      </c>
      <c r="W151" s="268">
        <v>0.91304347826087</v>
      </c>
      <c r="X151" s="295">
        <v>0.00161117078410322</v>
      </c>
      <c r="Y151" s="271">
        <v>661</v>
      </c>
      <c r="Z151" s="333">
        <v>625</v>
      </c>
      <c r="AA151" s="333">
        <v>650</v>
      </c>
      <c r="AB151" s="333">
        <v>612</v>
      </c>
      <c r="AC151" s="334">
        <v>0.94553706505295</v>
      </c>
      <c r="AD151" s="268">
        <v>0.941538461538462</v>
      </c>
      <c r="AE151" s="295">
        <v>0.00399860351448855</v>
      </c>
    </row>
    <row r="152" spans="1:31">
      <c r="A152" s="315" t="s">
        <v>186</v>
      </c>
      <c r="B152" s="339" t="s">
        <v>3306</v>
      </c>
      <c r="C152" s="293" t="s">
        <v>256</v>
      </c>
      <c r="D152" s="339" t="s">
        <v>257</v>
      </c>
      <c r="E152" s="266">
        <v>88</v>
      </c>
      <c r="F152" s="266">
        <v>84</v>
      </c>
      <c r="G152" s="264">
        <v>85</v>
      </c>
      <c r="H152" s="264">
        <v>80</v>
      </c>
      <c r="I152" s="264">
        <v>74</v>
      </c>
      <c r="J152" s="264">
        <v>72</v>
      </c>
      <c r="K152" s="294">
        <v>0.9</v>
      </c>
      <c r="L152" s="267">
        <v>0.954545454545455</v>
      </c>
      <c r="M152" s="267">
        <v>0.941176470588235</v>
      </c>
      <c r="N152" s="267">
        <v>0.972972972972973</v>
      </c>
      <c r="O152" s="332">
        <v>2385</v>
      </c>
      <c r="P152" s="266">
        <v>2213</v>
      </c>
      <c r="Q152" s="266">
        <v>82</v>
      </c>
      <c r="R152" s="264">
        <v>77</v>
      </c>
      <c r="S152" s="264">
        <v>67</v>
      </c>
      <c r="T152" s="267">
        <v>0.927882599580713</v>
      </c>
      <c r="U152" s="267">
        <v>0.931818181818182</v>
      </c>
      <c r="V152" s="268">
        <v>0.905882352941176</v>
      </c>
      <c r="W152" s="268">
        <v>0.905405405405405</v>
      </c>
      <c r="X152" s="295">
        <v>0.0259358288770053</v>
      </c>
      <c r="Y152" s="271">
        <v>559</v>
      </c>
      <c r="Z152" s="333">
        <v>516</v>
      </c>
      <c r="AA152" s="333">
        <v>550</v>
      </c>
      <c r="AB152" s="333">
        <v>508</v>
      </c>
      <c r="AC152" s="334">
        <v>0.923076923076923</v>
      </c>
      <c r="AD152" s="268">
        <v>0.923636363636364</v>
      </c>
      <c r="AE152" s="295">
        <v>-0.000559440559440461</v>
      </c>
    </row>
    <row r="153" spans="1:31">
      <c r="A153" s="315" t="s">
        <v>186</v>
      </c>
      <c r="B153" s="339" t="s">
        <v>1426</v>
      </c>
      <c r="C153" s="293" t="s">
        <v>258</v>
      </c>
      <c r="D153" s="339" t="s">
        <v>258</v>
      </c>
      <c r="E153" s="266">
        <v>102</v>
      </c>
      <c r="F153" s="266">
        <v>102</v>
      </c>
      <c r="G153" s="264">
        <v>91</v>
      </c>
      <c r="H153" s="264">
        <v>90</v>
      </c>
      <c r="I153" s="264">
        <v>96</v>
      </c>
      <c r="J153" s="264">
        <v>96</v>
      </c>
      <c r="K153" s="294">
        <v>0.9</v>
      </c>
      <c r="L153" s="267">
        <v>1</v>
      </c>
      <c r="M153" s="267">
        <v>0.989010989010989</v>
      </c>
      <c r="N153" s="267">
        <v>1</v>
      </c>
      <c r="O153" s="332">
        <v>2838</v>
      </c>
      <c r="P153" s="266">
        <v>2793</v>
      </c>
      <c r="Q153" s="266">
        <v>99</v>
      </c>
      <c r="R153" s="264">
        <v>89</v>
      </c>
      <c r="S153" s="264">
        <v>96</v>
      </c>
      <c r="T153" s="267">
        <v>0.984143763213531</v>
      </c>
      <c r="U153" s="267">
        <v>0.970588235294118</v>
      </c>
      <c r="V153" s="268">
        <v>0.978021978021978</v>
      </c>
      <c r="W153" s="268">
        <v>1</v>
      </c>
      <c r="X153" s="295">
        <v>-0.00743374272786035</v>
      </c>
      <c r="Y153" s="271">
        <v>664</v>
      </c>
      <c r="Z153" s="333">
        <v>654</v>
      </c>
      <c r="AA153" s="333">
        <v>643</v>
      </c>
      <c r="AB153" s="333">
        <v>634</v>
      </c>
      <c r="AC153" s="334">
        <v>0.984939759036145</v>
      </c>
      <c r="AD153" s="268">
        <v>0.986003110419907</v>
      </c>
      <c r="AE153" s="295">
        <v>-0.00106335138376212</v>
      </c>
    </row>
    <row r="154" spans="1:31">
      <c r="A154" s="315" t="s">
        <v>186</v>
      </c>
      <c r="B154" s="339" t="s">
        <v>1426</v>
      </c>
      <c r="C154" s="293" t="s">
        <v>259</v>
      </c>
      <c r="D154" s="339" t="s">
        <v>260</v>
      </c>
      <c r="E154" s="266">
        <v>96</v>
      </c>
      <c r="F154" s="266">
        <v>93</v>
      </c>
      <c r="G154" s="264">
        <v>75</v>
      </c>
      <c r="H154" s="264">
        <v>74</v>
      </c>
      <c r="I154" s="264">
        <v>91</v>
      </c>
      <c r="J154" s="264">
        <v>88</v>
      </c>
      <c r="K154" s="294">
        <v>0.9</v>
      </c>
      <c r="L154" s="267">
        <v>0.96875</v>
      </c>
      <c r="M154" s="267">
        <v>0.986666666666667</v>
      </c>
      <c r="N154" s="267">
        <v>0.967032967032967</v>
      </c>
      <c r="O154" s="332">
        <v>2718</v>
      </c>
      <c r="P154" s="266">
        <v>2547</v>
      </c>
      <c r="Q154" s="266">
        <v>88</v>
      </c>
      <c r="R154" s="264">
        <v>72</v>
      </c>
      <c r="S154" s="264">
        <v>85</v>
      </c>
      <c r="T154" s="267">
        <v>0.937086092715232</v>
      </c>
      <c r="U154" s="267">
        <v>0.916666666666667</v>
      </c>
      <c r="V154" s="268">
        <v>0.96</v>
      </c>
      <c r="W154" s="268">
        <v>0.934065934065934</v>
      </c>
      <c r="X154" s="295">
        <v>-0.0433333333333333</v>
      </c>
      <c r="Y154" s="271">
        <v>632</v>
      </c>
      <c r="Z154" s="333">
        <v>590</v>
      </c>
      <c r="AA154" s="333">
        <v>650</v>
      </c>
      <c r="AB154" s="333">
        <v>612</v>
      </c>
      <c r="AC154" s="334">
        <v>0.933544303797468</v>
      </c>
      <c r="AD154" s="268">
        <v>0.941538461538462</v>
      </c>
      <c r="AE154" s="295">
        <v>-0.00799415774099321</v>
      </c>
    </row>
    <row r="155" spans="1:31">
      <c r="A155" s="315" t="s">
        <v>186</v>
      </c>
      <c r="B155" s="339" t="s">
        <v>1426</v>
      </c>
      <c r="C155" s="293" t="s">
        <v>261</v>
      </c>
      <c r="D155" s="339" t="s">
        <v>262</v>
      </c>
      <c r="E155" s="266">
        <v>80</v>
      </c>
      <c r="F155" s="266">
        <v>79</v>
      </c>
      <c r="G155" s="264">
        <v>73</v>
      </c>
      <c r="H155" s="264">
        <v>72</v>
      </c>
      <c r="I155" s="264">
        <v>75</v>
      </c>
      <c r="J155" s="264">
        <v>73</v>
      </c>
      <c r="K155" s="294">
        <v>0.9</v>
      </c>
      <c r="L155" s="267">
        <v>0.9875</v>
      </c>
      <c r="M155" s="267">
        <v>0.986301369863014</v>
      </c>
      <c r="N155" s="267">
        <v>0.973333333333333</v>
      </c>
      <c r="O155" s="332">
        <v>2330</v>
      </c>
      <c r="P155" s="266">
        <v>2251</v>
      </c>
      <c r="Q155" s="266">
        <v>77</v>
      </c>
      <c r="R155" s="264">
        <v>70</v>
      </c>
      <c r="S155" s="264">
        <v>70</v>
      </c>
      <c r="T155" s="267">
        <v>0.966094420600858</v>
      </c>
      <c r="U155" s="267">
        <v>0.9625</v>
      </c>
      <c r="V155" s="268">
        <v>0.958904109589041</v>
      </c>
      <c r="W155" s="268">
        <v>0.933333333333333</v>
      </c>
      <c r="X155" s="295">
        <v>0.00359589041095898</v>
      </c>
      <c r="Y155" s="271">
        <v>552</v>
      </c>
      <c r="Z155" s="333">
        <v>527</v>
      </c>
      <c r="AA155" s="333">
        <v>558</v>
      </c>
      <c r="AB155" s="333">
        <v>547</v>
      </c>
      <c r="AC155" s="334">
        <v>0.954710144927536</v>
      </c>
      <c r="AD155" s="268">
        <v>0.980286738351254</v>
      </c>
      <c r="AE155" s="295">
        <v>-0.0255765934237182</v>
      </c>
    </row>
    <row r="156" spans="1:31">
      <c r="A156" s="315" t="s">
        <v>186</v>
      </c>
      <c r="B156" s="339" t="s">
        <v>1426</v>
      </c>
      <c r="C156" s="293" t="s">
        <v>263</v>
      </c>
      <c r="D156" s="339" t="s">
        <v>264</v>
      </c>
      <c r="E156" s="266">
        <v>96</v>
      </c>
      <c r="F156" s="266">
        <v>96</v>
      </c>
      <c r="G156" s="264">
        <v>77</v>
      </c>
      <c r="H156" s="264">
        <v>75</v>
      </c>
      <c r="I156" s="264">
        <v>89</v>
      </c>
      <c r="J156" s="264">
        <v>87</v>
      </c>
      <c r="K156" s="294">
        <v>0.9</v>
      </c>
      <c r="L156" s="267">
        <v>1</v>
      </c>
      <c r="M156" s="267">
        <v>0.974025974025974</v>
      </c>
      <c r="N156" s="267">
        <v>0.97752808988764</v>
      </c>
      <c r="O156" s="332">
        <v>2666</v>
      </c>
      <c r="P156" s="266">
        <v>2560</v>
      </c>
      <c r="Q156" s="266">
        <v>91</v>
      </c>
      <c r="R156" s="264">
        <v>75</v>
      </c>
      <c r="S156" s="264">
        <v>86</v>
      </c>
      <c r="T156" s="267">
        <v>0.960240060015004</v>
      </c>
      <c r="U156" s="267">
        <v>0.947916666666667</v>
      </c>
      <c r="V156" s="268">
        <v>0.974025974025974</v>
      </c>
      <c r="W156" s="268">
        <v>0.966292134831461</v>
      </c>
      <c r="X156" s="295">
        <v>-0.0261093073593074</v>
      </c>
      <c r="Y156" s="271">
        <v>629</v>
      </c>
      <c r="Z156" s="333">
        <v>603</v>
      </c>
      <c r="AA156" s="333">
        <v>611</v>
      </c>
      <c r="AB156" s="333">
        <v>595</v>
      </c>
      <c r="AC156" s="334">
        <v>0.958664546899841</v>
      </c>
      <c r="AD156" s="268">
        <v>0.973813420621931</v>
      </c>
      <c r="AE156" s="295">
        <v>-0.0151488737220902</v>
      </c>
    </row>
    <row r="157" spans="1:31">
      <c r="A157" s="315" t="s">
        <v>186</v>
      </c>
      <c r="B157" s="339" t="s">
        <v>40</v>
      </c>
      <c r="C157" s="293" t="s">
        <v>265</v>
      </c>
      <c r="D157" s="339" t="s">
        <v>266</v>
      </c>
      <c r="E157" s="266">
        <v>101</v>
      </c>
      <c r="F157" s="266">
        <v>94</v>
      </c>
      <c r="G157" s="264">
        <v>76</v>
      </c>
      <c r="H157" s="264">
        <v>73</v>
      </c>
      <c r="I157" s="264">
        <v>93</v>
      </c>
      <c r="J157" s="264">
        <v>86</v>
      </c>
      <c r="K157" s="294">
        <v>0.9</v>
      </c>
      <c r="L157" s="267">
        <v>0.930693069306931</v>
      </c>
      <c r="M157" s="267">
        <v>0.960526315789474</v>
      </c>
      <c r="N157" s="267">
        <v>0.924731182795699</v>
      </c>
      <c r="O157" s="332">
        <v>2716</v>
      </c>
      <c r="P157" s="266">
        <v>2514</v>
      </c>
      <c r="Q157" s="266">
        <v>88</v>
      </c>
      <c r="R157" s="264">
        <v>72</v>
      </c>
      <c r="S157" s="264">
        <v>84</v>
      </c>
      <c r="T157" s="267">
        <v>0.925625920471281</v>
      </c>
      <c r="U157" s="267">
        <v>0.871287128712871</v>
      </c>
      <c r="V157" s="268">
        <v>0.947368421052632</v>
      </c>
      <c r="W157" s="268">
        <v>0.903225806451613</v>
      </c>
      <c r="X157" s="295">
        <v>-0.0760812923397602</v>
      </c>
      <c r="Y157" s="271">
        <v>651</v>
      </c>
      <c r="Z157" s="333">
        <v>589</v>
      </c>
      <c r="AA157" s="333">
        <v>640</v>
      </c>
      <c r="AB157" s="333">
        <v>591</v>
      </c>
      <c r="AC157" s="334">
        <v>0.904761904761905</v>
      </c>
      <c r="AD157" s="268">
        <v>0.9234375</v>
      </c>
      <c r="AE157" s="295">
        <v>-0.0186755952380953</v>
      </c>
    </row>
    <row r="158" spans="1:31">
      <c r="A158" s="315" t="s">
        <v>186</v>
      </c>
      <c r="B158" s="339" t="s">
        <v>1426</v>
      </c>
      <c r="C158" s="293" t="s">
        <v>267</v>
      </c>
      <c r="D158" s="339" t="s">
        <v>268</v>
      </c>
      <c r="E158" s="266">
        <v>33</v>
      </c>
      <c r="F158" s="266">
        <v>32</v>
      </c>
      <c r="G158" s="264">
        <v>27</v>
      </c>
      <c r="H158" s="264">
        <v>27</v>
      </c>
      <c r="I158" s="264">
        <v>30</v>
      </c>
      <c r="J158" s="264">
        <v>29</v>
      </c>
      <c r="K158" s="294">
        <v>0.9</v>
      </c>
      <c r="L158" s="267">
        <v>0.96969696969697</v>
      </c>
      <c r="M158" s="267">
        <v>1</v>
      </c>
      <c r="N158" s="267">
        <v>0.966666666666667</v>
      </c>
      <c r="O158" s="332">
        <v>900</v>
      </c>
      <c r="P158" s="266">
        <v>897</v>
      </c>
      <c r="Q158" s="266">
        <v>32</v>
      </c>
      <c r="R158" s="264">
        <v>27</v>
      </c>
      <c r="S158" s="264">
        <v>29</v>
      </c>
      <c r="T158" s="267">
        <v>0.996666666666667</v>
      </c>
      <c r="U158" s="267">
        <v>0.96969696969697</v>
      </c>
      <c r="V158" s="268">
        <v>1</v>
      </c>
      <c r="W158" s="268">
        <v>0.966666666666667</v>
      </c>
      <c r="X158" s="295">
        <v>-0.0303030303030303</v>
      </c>
      <c r="Y158" s="271">
        <v>201</v>
      </c>
      <c r="Z158" s="333">
        <v>199</v>
      </c>
      <c r="AA158" s="333">
        <v>212</v>
      </c>
      <c r="AB158" s="333">
        <v>211</v>
      </c>
      <c r="AC158" s="334">
        <v>0.990049751243781</v>
      </c>
      <c r="AD158" s="268">
        <v>0.995283018867924</v>
      </c>
      <c r="AE158" s="295">
        <v>-0.00523326762414333</v>
      </c>
    </row>
    <row r="159" spans="1:31">
      <c r="A159" s="315" t="s">
        <v>186</v>
      </c>
      <c r="B159" s="339" t="s">
        <v>1426</v>
      </c>
      <c r="C159" s="293" t="s">
        <v>269</v>
      </c>
      <c r="D159" s="339" t="s">
        <v>270</v>
      </c>
      <c r="E159" s="266">
        <v>69</v>
      </c>
      <c r="F159" s="266">
        <v>69</v>
      </c>
      <c r="G159" s="264">
        <v>61</v>
      </c>
      <c r="H159" s="264">
        <v>61</v>
      </c>
      <c r="I159" s="264">
        <v>66</v>
      </c>
      <c r="J159" s="264">
        <v>66</v>
      </c>
      <c r="K159" s="294">
        <v>0.9</v>
      </c>
      <c r="L159" s="267">
        <v>1</v>
      </c>
      <c r="M159" s="267">
        <v>1</v>
      </c>
      <c r="N159" s="267">
        <v>1</v>
      </c>
      <c r="O159" s="332">
        <v>2038</v>
      </c>
      <c r="P159" s="266">
        <v>2025</v>
      </c>
      <c r="Q159" s="266">
        <v>67</v>
      </c>
      <c r="R159" s="264">
        <v>60</v>
      </c>
      <c r="S159" s="264">
        <v>66</v>
      </c>
      <c r="T159" s="267">
        <v>0.993621197252208</v>
      </c>
      <c r="U159" s="267">
        <v>0.971014492753623</v>
      </c>
      <c r="V159" s="268">
        <v>0.983606557377049</v>
      </c>
      <c r="W159" s="268">
        <v>1</v>
      </c>
      <c r="X159" s="295">
        <v>-0.012592064623426</v>
      </c>
      <c r="Y159" s="271">
        <v>469</v>
      </c>
      <c r="Z159" s="333">
        <v>465</v>
      </c>
      <c r="AA159" s="333">
        <v>483</v>
      </c>
      <c r="AB159" s="333">
        <v>481</v>
      </c>
      <c r="AC159" s="334">
        <v>0.991471215351812</v>
      </c>
      <c r="AD159" s="268">
        <v>0.995859213250518</v>
      </c>
      <c r="AE159" s="295">
        <v>-0.00438799789870525</v>
      </c>
    </row>
    <row r="160" spans="1:31">
      <c r="A160" s="315" t="s">
        <v>186</v>
      </c>
      <c r="B160" s="339" t="s">
        <v>1426</v>
      </c>
      <c r="C160" s="293" t="s">
        <v>271</v>
      </c>
      <c r="D160" s="339" t="s">
        <v>272</v>
      </c>
      <c r="E160" s="266">
        <v>78</v>
      </c>
      <c r="F160" s="266">
        <v>78</v>
      </c>
      <c r="G160" s="264">
        <v>63</v>
      </c>
      <c r="H160" s="264">
        <v>63</v>
      </c>
      <c r="I160" s="264">
        <v>72</v>
      </c>
      <c r="J160" s="264">
        <v>72</v>
      </c>
      <c r="K160" s="294">
        <v>0.9</v>
      </c>
      <c r="L160" s="267">
        <v>1</v>
      </c>
      <c r="M160" s="267">
        <v>1</v>
      </c>
      <c r="N160" s="267">
        <v>1</v>
      </c>
      <c r="O160" s="332">
        <v>2307</v>
      </c>
      <c r="P160" s="266">
        <v>2266</v>
      </c>
      <c r="Q160" s="266">
        <v>75</v>
      </c>
      <c r="R160" s="264">
        <v>63</v>
      </c>
      <c r="S160" s="264">
        <v>71</v>
      </c>
      <c r="T160" s="267">
        <v>0.982228001733853</v>
      </c>
      <c r="U160" s="267">
        <v>0.961538461538462</v>
      </c>
      <c r="V160" s="268">
        <v>1</v>
      </c>
      <c r="W160" s="268">
        <v>0.986111111111111</v>
      </c>
      <c r="X160" s="295">
        <v>-0.0384615384615384</v>
      </c>
      <c r="Y160" s="271">
        <v>526</v>
      </c>
      <c r="Z160" s="333">
        <v>517</v>
      </c>
      <c r="AA160" s="333">
        <v>535</v>
      </c>
      <c r="AB160" s="333">
        <v>529</v>
      </c>
      <c r="AC160" s="334">
        <v>0.982889733840304</v>
      </c>
      <c r="AD160" s="268">
        <v>0.988785046728972</v>
      </c>
      <c r="AE160" s="295">
        <v>-0.00589531288866774</v>
      </c>
    </row>
    <row r="161" spans="1:31">
      <c r="A161" s="315" t="s">
        <v>186</v>
      </c>
      <c r="B161" s="339" t="s">
        <v>1426</v>
      </c>
      <c r="C161" s="293" t="s">
        <v>273</v>
      </c>
      <c r="D161" s="339" t="s">
        <v>274</v>
      </c>
      <c r="E161" s="266">
        <v>74</v>
      </c>
      <c r="F161" s="266">
        <v>74</v>
      </c>
      <c r="G161" s="264">
        <v>50</v>
      </c>
      <c r="H161" s="264">
        <v>50</v>
      </c>
      <c r="I161" s="264">
        <v>68</v>
      </c>
      <c r="J161" s="264">
        <v>68</v>
      </c>
      <c r="K161" s="294">
        <v>0.9</v>
      </c>
      <c r="L161" s="267">
        <v>1</v>
      </c>
      <c r="M161" s="267">
        <v>1</v>
      </c>
      <c r="N161" s="267">
        <v>1</v>
      </c>
      <c r="O161" s="332">
        <v>1943</v>
      </c>
      <c r="P161" s="266">
        <v>1931</v>
      </c>
      <c r="Q161" s="266">
        <v>73</v>
      </c>
      <c r="R161" s="264">
        <v>50</v>
      </c>
      <c r="S161" s="264">
        <v>68</v>
      </c>
      <c r="T161" s="267">
        <v>0.993823983530623</v>
      </c>
      <c r="U161" s="267">
        <v>0.986486486486487</v>
      </c>
      <c r="V161" s="268">
        <v>1</v>
      </c>
      <c r="W161" s="268">
        <v>1</v>
      </c>
      <c r="X161" s="295">
        <v>-0.0135135135135135</v>
      </c>
      <c r="Y161" s="271">
        <v>461</v>
      </c>
      <c r="Z161" s="333">
        <v>460</v>
      </c>
      <c r="AA161" s="333">
        <v>454</v>
      </c>
      <c r="AB161" s="333">
        <v>450</v>
      </c>
      <c r="AC161" s="334">
        <v>0.997830802603037</v>
      </c>
      <c r="AD161" s="268">
        <v>0.991189427312775</v>
      </c>
      <c r="AE161" s="295">
        <v>0.00664137529026154</v>
      </c>
    </row>
    <row r="162" spans="1:31">
      <c r="A162" s="315" t="s">
        <v>186</v>
      </c>
      <c r="B162" s="339" t="s">
        <v>1426</v>
      </c>
      <c r="C162" s="293" t="s">
        <v>275</v>
      </c>
      <c r="D162" s="339" t="s">
        <v>276</v>
      </c>
      <c r="E162" s="266">
        <v>61</v>
      </c>
      <c r="F162" s="266">
        <v>61</v>
      </c>
      <c r="G162" s="264">
        <v>55</v>
      </c>
      <c r="H162" s="264">
        <v>55</v>
      </c>
      <c r="I162" s="264">
        <v>58</v>
      </c>
      <c r="J162" s="264">
        <v>58</v>
      </c>
      <c r="K162" s="294">
        <v>0.9</v>
      </c>
      <c r="L162" s="267">
        <v>1</v>
      </c>
      <c r="M162" s="267">
        <v>1</v>
      </c>
      <c r="N162" s="267">
        <v>1</v>
      </c>
      <c r="O162" s="332">
        <v>1727</v>
      </c>
      <c r="P162" s="266">
        <v>1700</v>
      </c>
      <c r="Q162" s="266">
        <v>61</v>
      </c>
      <c r="R162" s="264">
        <v>55</v>
      </c>
      <c r="S162" s="264">
        <v>57</v>
      </c>
      <c r="T162" s="267">
        <v>0.984365952518819</v>
      </c>
      <c r="U162" s="267">
        <v>1</v>
      </c>
      <c r="V162" s="268">
        <v>1</v>
      </c>
      <c r="W162" s="268">
        <v>0.982758620689655</v>
      </c>
      <c r="X162" s="295">
        <v>0</v>
      </c>
      <c r="Y162" s="271">
        <v>408</v>
      </c>
      <c r="Z162" s="333">
        <v>403</v>
      </c>
      <c r="AA162" s="333">
        <v>403</v>
      </c>
      <c r="AB162" s="333">
        <v>395</v>
      </c>
      <c r="AC162" s="334">
        <v>0.987745098039216</v>
      </c>
      <c r="AD162" s="268">
        <v>0.98014888337469</v>
      </c>
      <c r="AE162" s="295">
        <v>0.00759621466452587</v>
      </c>
    </row>
    <row r="163" spans="1:31">
      <c r="A163" s="315" t="s">
        <v>186</v>
      </c>
      <c r="B163" s="339" t="s">
        <v>1426</v>
      </c>
      <c r="C163" s="293" t="s">
        <v>277</v>
      </c>
      <c r="D163" s="339" t="s">
        <v>278</v>
      </c>
      <c r="E163" s="266">
        <v>36</v>
      </c>
      <c r="F163" s="266">
        <v>36</v>
      </c>
      <c r="G163" s="264">
        <v>30</v>
      </c>
      <c r="H163" s="264">
        <v>30</v>
      </c>
      <c r="I163" s="264">
        <v>36</v>
      </c>
      <c r="J163" s="264">
        <v>36</v>
      </c>
      <c r="K163" s="294">
        <v>0.9</v>
      </c>
      <c r="L163" s="267">
        <v>1</v>
      </c>
      <c r="M163" s="267">
        <v>1</v>
      </c>
      <c r="N163" s="267">
        <v>1</v>
      </c>
      <c r="O163" s="332">
        <v>1078</v>
      </c>
      <c r="P163" s="266">
        <v>1069</v>
      </c>
      <c r="Q163" s="266">
        <v>35</v>
      </c>
      <c r="R163" s="264">
        <v>30</v>
      </c>
      <c r="S163" s="264">
        <v>36</v>
      </c>
      <c r="T163" s="267">
        <v>0.99165120593692</v>
      </c>
      <c r="U163" s="267">
        <v>0.972222222222222</v>
      </c>
      <c r="V163" s="268">
        <v>1</v>
      </c>
      <c r="W163" s="268">
        <v>1</v>
      </c>
      <c r="X163" s="295">
        <v>-0.0277777777777778</v>
      </c>
      <c r="Y163" s="271">
        <v>249</v>
      </c>
      <c r="Z163" s="333">
        <v>247</v>
      </c>
      <c r="AA163" s="333">
        <v>251</v>
      </c>
      <c r="AB163" s="333">
        <v>248</v>
      </c>
      <c r="AC163" s="334">
        <v>0.991967871485944</v>
      </c>
      <c r="AD163" s="268">
        <v>0.98804780876494</v>
      </c>
      <c r="AE163" s="295">
        <v>0.00392006272100354</v>
      </c>
    </row>
    <row r="164" spans="1:31">
      <c r="A164" s="315" t="s">
        <v>186</v>
      </c>
      <c r="B164" s="339" t="s">
        <v>1426</v>
      </c>
      <c r="C164" s="293" t="s">
        <v>279</v>
      </c>
      <c r="D164" s="339" t="s">
        <v>280</v>
      </c>
      <c r="E164" s="266">
        <v>104</v>
      </c>
      <c r="F164" s="266">
        <v>104</v>
      </c>
      <c r="G164" s="264">
        <v>93</v>
      </c>
      <c r="H164" s="264">
        <v>93</v>
      </c>
      <c r="I164" s="264">
        <v>104</v>
      </c>
      <c r="J164" s="264">
        <v>104</v>
      </c>
      <c r="K164" s="294">
        <v>0.9</v>
      </c>
      <c r="L164" s="267">
        <v>1</v>
      </c>
      <c r="M164" s="267">
        <v>1</v>
      </c>
      <c r="N164" s="267">
        <v>1</v>
      </c>
      <c r="O164" s="332">
        <v>3058</v>
      </c>
      <c r="P164" s="266">
        <v>3006</v>
      </c>
      <c r="Q164" s="266">
        <v>101</v>
      </c>
      <c r="R164" s="264">
        <v>90</v>
      </c>
      <c r="S164" s="264">
        <v>101</v>
      </c>
      <c r="T164" s="267">
        <v>0.982995421844343</v>
      </c>
      <c r="U164" s="267">
        <v>0.971153846153846</v>
      </c>
      <c r="V164" s="268">
        <v>0.967741935483871</v>
      </c>
      <c r="W164" s="268">
        <v>0.971153846153846</v>
      </c>
      <c r="X164" s="295">
        <v>0.00341191066997515</v>
      </c>
      <c r="Y164" s="271">
        <v>718</v>
      </c>
      <c r="Z164" s="333">
        <v>703</v>
      </c>
      <c r="AA164" s="333">
        <v>711</v>
      </c>
      <c r="AB164" s="333">
        <v>699</v>
      </c>
      <c r="AC164" s="334">
        <v>0.979108635097493</v>
      </c>
      <c r="AD164" s="268">
        <v>0.983122362869198</v>
      </c>
      <c r="AE164" s="295">
        <v>-0.00401372777170528</v>
      </c>
    </row>
    <row r="165" spans="1:31">
      <c r="A165" s="315" t="s">
        <v>186</v>
      </c>
      <c r="B165" s="339" t="s">
        <v>1426</v>
      </c>
      <c r="C165" s="293" t="s">
        <v>281</v>
      </c>
      <c r="D165" s="339" t="s">
        <v>282</v>
      </c>
      <c r="E165" s="266">
        <v>51</v>
      </c>
      <c r="F165" s="266">
        <v>51</v>
      </c>
      <c r="G165" s="264">
        <v>51</v>
      </c>
      <c r="H165" s="264">
        <v>51</v>
      </c>
      <c r="I165" s="264">
        <v>52</v>
      </c>
      <c r="J165" s="264">
        <v>52</v>
      </c>
      <c r="K165" s="294">
        <v>0.9</v>
      </c>
      <c r="L165" s="267">
        <v>1</v>
      </c>
      <c r="M165" s="267">
        <v>1</v>
      </c>
      <c r="N165" s="267">
        <v>1</v>
      </c>
      <c r="O165" s="332">
        <v>1506</v>
      </c>
      <c r="P165" s="266">
        <v>1502</v>
      </c>
      <c r="Q165" s="266">
        <v>51</v>
      </c>
      <c r="R165" s="264">
        <v>50</v>
      </c>
      <c r="S165" s="264">
        <v>52</v>
      </c>
      <c r="T165" s="267">
        <v>0.99734395750332</v>
      </c>
      <c r="U165" s="267">
        <v>1</v>
      </c>
      <c r="V165" s="268">
        <v>0.980392156862745</v>
      </c>
      <c r="W165" s="268">
        <v>1</v>
      </c>
      <c r="X165" s="295">
        <v>0.0196078431372549</v>
      </c>
      <c r="Y165" s="271">
        <v>361</v>
      </c>
      <c r="Z165" s="333">
        <v>359</v>
      </c>
      <c r="AA165" s="333">
        <v>356</v>
      </c>
      <c r="AB165" s="333">
        <v>355</v>
      </c>
      <c r="AC165" s="334">
        <v>0.994459833795014</v>
      </c>
      <c r="AD165" s="268">
        <v>0.997191011235955</v>
      </c>
      <c r="AE165" s="295">
        <v>-0.0027311774409412</v>
      </c>
    </row>
    <row r="166" spans="1:31">
      <c r="A166" s="315" t="s">
        <v>186</v>
      </c>
      <c r="B166" s="339" t="s">
        <v>1426</v>
      </c>
      <c r="C166" s="293" t="s">
        <v>283</v>
      </c>
      <c r="D166" s="339" t="s">
        <v>284</v>
      </c>
      <c r="E166" s="266">
        <v>57</v>
      </c>
      <c r="F166" s="266">
        <v>57</v>
      </c>
      <c r="G166" s="264">
        <v>54</v>
      </c>
      <c r="H166" s="264">
        <v>54</v>
      </c>
      <c r="I166" s="264">
        <v>53</v>
      </c>
      <c r="J166" s="264">
        <v>53</v>
      </c>
      <c r="K166" s="294">
        <v>0.9</v>
      </c>
      <c r="L166" s="267">
        <v>1</v>
      </c>
      <c r="M166" s="267">
        <v>1</v>
      </c>
      <c r="N166" s="267">
        <v>1</v>
      </c>
      <c r="O166" s="332">
        <v>1650</v>
      </c>
      <c r="P166" s="266">
        <v>1632</v>
      </c>
      <c r="Q166" s="266">
        <v>56</v>
      </c>
      <c r="R166" s="264">
        <v>54</v>
      </c>
      <c r="S166" s="264">
        <v>52</v>
      </c>
      <c r="T166" s="267">
        <v>0.989090909090909</v>
      </c>
      <c r="U166" s="267">
        <v>0.982456140350877</v>
      </c>
      <c r="V166" s="268">
        <v>1</v>
      </c>
      <c r="W166" s="268">
        <v>0.981132075471698</v>
      </c>
      <c r="X166" s="295">
        <v>-0.0175438596491229</v>
      </c>
      <c r="Y166" s="271">
        <v>387</v>
      </c>
      <c r="Z166" s="333">
        <v>382</v>
      </c>
      <c r="AA166" s="333">
        <v>377</v>
      </c>
      <c r="AB166" s="333">
        <v>374</v>
      </c>
      <c r="AC166" s="334">
        <v>0.987080103359173</v>
      </c>
      <c r="AD166" s="268">
        <v>0.992042440318302</v>
      </c>
      <c r="AE166" s="295">
        <v>-0.00496233695912918</v>
      </c>
    </row>
    <row r="167" spans="1:31">
      <c r="A167" s="315" t="s">
        <v>186</v>
      </c>
      <c r="B167" s="339" t="s">
        <v>1426</v>
      </c>
      <c r="C167" s="293" t="s">
        <v>285</v>
      </c>
      <c r="D167" s="339" t="s">
        <v>286</v>
      </c>
      <c r="E167" s="266">
        <v>58</v>
      </c>
      <c r="F167" s="266">
        <v>58</v>
      </c>
      <c r="G167" s="264">
        <v>48</v>
      </c>
      <c r="H167" s="264">
        <v>48</v>
      </c>
      <c r="I167" s="264">
        <v>60</v>
      </c>
      <c r="J167" s="264">
        <v>60</v>
      </c>
      <c r="K167" s="294">
        <v>0.9</v>
      </c>
      <c r="L167" s="267">
        <v>1</v>
      </c>
      <c r="M167" s="267">
        <v>1</v>
      </c>
      <c r="N167" s="267">
        <v>1</v>
      </c>
      <c r="O167" s="332">
        <v>1681</v>
      </c>
      <c r="P167" s="266">
        <v>1668</v>
      </c>
      <c r="Q167" s="266">
        <v>58</v>
      </c>
      <c r="R167" s="264">
        <v>48</v>
      </c>
      <c r="S167" s="264">
        <v>59</v>
      </c>
      <c r="T167" s="267">
        <v>0.992266508030934</v>
      </c>
      <c r="U167" s="267">
        <v>1</v>
      </c>
      <c r="V167" s="268">
        <v>1</v>
      </c>
      <c r="W167" s="268">
        <v>0.983333333333333</v>
      </c>
      <c r="X167" s="295">
        <v>0</v>
      </c>
      <c r="Y167" s="271">
        <v>391</v>
      </c>
      <c r="Z167" s="333">
        <v>389</v>
      </c>
      <c r="AA167" s="333">
        <v>387</v>
      </c>
      <c r="AB167" s="333">
        <v>382</v>
      </c>
      <c r="AC167" s="334">
        <v>0.994884910485934</v>
      </c>
      <c r="AD167" s="268">
        <v>0.987080103359173</v>
      </c>
      <c r="AE167" s="295">
        <v>0.00780480712676035</v>
      </c>
    </row>
    <row r="168" spans="1:31">
      <c r="A168" s="315" t="s">
        <v>186</v>
      </c>
      <c r="B168" s="339" t="s">
        <v>1426</v>
      </c>
      <c r="C168" s="293" t="s">
        <v>287</v>
      </c>
      <c r="D168" s="339" t="s">
        <v>288</v>
      </c>
      <c r="E168" s="266">
        <v>61</v>
      </c>
      <c r="F168" s="266">
        <v>61</v>
      </c>
      <c r="G168" s="264">
        <v>47</v>
      </c>
      <c r="H168" s="264">
        <v>47</v>
      </c>
      <c r="I168" s="264">
        <v>55</v>
      </c>
      <c r="J168" s="264">
        <v>55</v>
      </c>
      <c r="K168" s="294">
        <v>0.9</v>
      </c>
      <c r="L168" s="267">
        <v>1</v>
      </c>
      <c r="M168" s="267">
        <v>1</v>
      </c>
      <c r="N168" s="267">
        <v>1</v>
      </c>
      <c r="O168" s="332">
        <v>1675</v>
      </c>
      <c r="P168" s="266">
        <v>1657</v>
      </c>
      <c r="Q168" s="266">
        <v>61</v>
      </c>
      <c r="R168" s="264">
        <v>47</v>
      </c>
      <c r="S168" s="264">
        <v>55</v>
      </c>
      <c r="T168" s="267">
        <v>0.989253731343284</v>
      </c>
      <c r="U168" s="267">
        <v>1</v>
      </c>
      <c r="V168" s="268">
        <v>1</v>
      </c>
      <c r="W168" s="268">
        <v>1</v>
      </c>
      <c r="X168" s="295">
        <v>0</v>
      </c>
      <c r="Y168" s="271">
        <v>393</v>
      </c>
      <c r="Z168" s="333">
        <v>389</v>
      </c>
      <c r="AA168" s="333">
        <v>393</v>
      </c>
      <c r="AB168" s="333">
        <v>392</v>
      </c>
      <c r="AC168" s="334">
        <v>0.989821882951654</v>
      </c>
      <c r="AD168" s="268">
        <v>0.997455470737914</v>
      </c>
      <c r="AE168" s="295">
        <v>-0.00763358778625955</v>
      </c>
    </row>
    <row r="169" spans="1:31">
      <c r="A169" s="315" t="s">
        <v>186</v>
      </c>
      <c r="B169" s="339" t="s">
        <v>1426</v>
      </c>
      <c r="C169" s="293" t="s">
        <v>289</v>
      </c>
      <c r="D169" s="339" t="s">
        <v>290</v>
      </c>
      <c r="E169" s="266">
        <v>35</v>
      </c>
      <c r="F169" s="266">
        <v>35</v>
      </c>
      <c r="G169" s="264">
        <v>27</v>
      </c>
      <c r="H169" s="264">
        <v>27</v>
      </c>
      <c r="I169" s="264">
        <v>35</v>
      </c>
      <c r="J169" s="264">
        <v>35</v>
      </c>
      <c r="K169" s="294">
        <v>0.9</v>
      </c>
      <c r="L169" s="267">
        <v>1</v>
      </c>
      <c r="M169" s="267">
        <v>1</v>
      </c>
      <c r="N169" s="267">
        <v>1</v>
      </c>
      <c r="O169" s="332">
        <v>995</v>
      </c>
      <c r="P169" s="266">
        <v>974</v>
      </c>
      <c r="Q169" s="266">
        <v>34</v>
      </c>
      <c r="R169" s="264">
        <v>26</v>
      </c>
      <c r="S169" s="264">
        <v>34</v>
      </c>
      <c r="T169" s="267">
        <v>0.978894472361809</v>
      </c>
      <c r="U169" s="267">
        <v>0.971428571428571</v>
      </c>
      <c r="V169" s="268">
        <v>0.962962962962963</v>
      </c>
      <c r="W169" s="268">
        <v>0.971428571428571</v>
      </c>
      <c r="X169" s="295">
        <v>0.00846560846560851</v>
      </c>
      <c r="Y169" s="271">
        <v>239</v>
      </c>
      <c r="Z169" s="333">
        <v>233</v>
      </c>
      <c r="AA169" s="333">
        <v>237</v>
      </c>
      <c r="AB169" s="333">
        <v>232</v>
      </c>
      <c r="AC169" s="334">
        <v>0.97489539748954</v>
      </c>
      <c r="AD169" s="268">
        <v>0.978902953586498</v>
      </c>
      <c r="AE169" s="295">
        <v>-0.00400755609695813</v>
      </c>
    </row>
    <row r="170" spans="1:31">
      <c r="A170" s="315" t="s">
        <v>186</v>
      </c>
      <c r="B170" s="339" t="s">
        <v>1426</v>
      </c>
      <c r="C170" s="293" t="s">
        <v>291</v>
      </c>
      <c r="D170" s="339" t="s">
        <v>292</v>
      </c>
      <c r="E170" s="266">
        <v>22</v>
      </c>
      <c r="F170" s="266">
        <v>21</v>
      </c>
      <c r="G170" s="264">
        <v>18</v>
      </c>
      <c r="H170" s="264">
        <v>17</v>
      </c>
      <c r="I170" s="264">
        <v>21</v>
      </c>
      <c r="J170" s="264">
        <v>20</v>
      </c>
      <c r="K170" s="294">
        <v>0.9</v>
      </c>
      <c r="L170" s="267">
        <v>0.954545454545455</v>
      </c>
      <c r="M170" s="267">
        <v>0.944444444444444</v>
      </c>
      <c r="N170" s="267">
        <v>0.952380952380952</v>
      </c>
      <c r="O170" s="332">
        <v>624</v>
      </c>
      <c r="P170" s="266">
        <v>613</v>
      </c>
      <c r="Q170" s="266">
        <v>21</v>
      </c>
      <c r="R170" s="264">
        <v>17</v>
      </c>
      <c r="S170" s="264">
        <v>20</v>
      </c>
      <c r="T170" s="267">
        <v>0.982371794871795</v>
      </c>
      <c r="U170" s="267">
        <v>0.954545454545455</v>
      </c>
      <c r="V170" s="268">
        <v>0.944444444444444</v>
      </c>
      <c r="W170" s="268">
        <v>0.952380952380952</v>
      </c>
      <c r="X170" s="295">
        <v>0.0101010101010102</v>
      </c>
      <c r="Y170" s="271">
        <v>151</v>
      </c>
      <c r="Z170" s="333">
        <v>143</v>
      </c>
      <c r="AA170" s="333">
        <v>144</v>
      </c>
      <c r="AB170" s="333">
        <v>144</v>
      </c>
      <c r="AC170" s="334">
        <v>0.947019867549669</v>
      </c>
      <c r="AD170" s="268">
        <v>1</v>
      </c>
      <c r="AE170" s="295">
        <v>-0.0529801324503312</v>
      </c>
    </row>
    <row r="171" spans="1:31">
      <c r="A171" s="315" t="s">
        <v>186</v>
      </c>
      <c r="B171" s="339" t="s">
        <v>1426</v>
      </c>
      <c r="C171" s="293" t="s">
        <v>293</v>
      </c>
      <c r="D171" s="339" t="s">
        <v>294</v>
      </c>
      <c r="E171" s="266">
        <v>81</v>
      </c>
      <c r="F171" s="266">
        <v>80</v>
      </c>
      <c r="G171" s="264">
        <v>69</v>
      </c>
      <c r="H171" s="264">
        <v>69</v>
      </c>
      <c r="I171" s="264">
        <v>71</v>
      </c>
      <c r="J171" s="264">
        <v>70</v>
      </c>
      <c r="K171" s="294">
        <v>0.9</v>
      </c>
      <c r="L171" s="267">
        <v>0.987654320987654</v>
      </c>
      <c r="M171" s="267">
        <v>1</v>
      </c>
      <c r="N171" s="267">
        <v>0.985915492957746</v>
      </c>
      <c r="O171" s="332">
        <v>2192</v>
      </c>
      <c r="P171" s="266">
        <v>2091</v>
      </c>
      <c r="Q171" s="266">
        <v>80</v>
      </c>
      <c r="R171" s="264">
        <v>67</v>
      </c>
      <c r="S171" s="264">
        <v>68</v>
      </c>
      <c r="T171" s="267">
        <v>0.953923357664234</v>
      </c>
      <c r="U171" s="267">
        <v>0.987654320987654</v>
      </c>
      <c r="V171" s="268">
        <v>0.971014492753623</v>
      </c>
      <c r="W171" s="268">
        <v>0.957746478873239</v>
      </c>
      <c r="X171" s="295">
        <v>0.0166398282340311</v>
      </c>
      <c r="Y171" s="271">
        <v>517</v>
      </c>
      <c r="Z171" s="333">
        <v>506</v>
      </c>
      <c r="AA171" s="333">
        <v>514</v>
      </c>
      <c r="AB171" s="333">
        <v>506</v>
      </c>
      <c r="AC171" s="334">
        <v>0.978723404255319</v>
      </c>
      <c r="AD171" s="268">
        <v>0.98443579766537</v>
      </c>
      <c r="AE171" s="295">
        <v>-0.00571239341005059</v>
      </c>
    </row>
    <row r="172" spans="1:31">
      <c r="A172" s="315" t="s">
        <v>186</v>
      </c>
      <c r="B172" s="339" t="s">
        <v>1426</v>
      </c>
      <c r="C172" s="293" t="s">
        <v>295</v>
      </c>
      <c r="D172" s="339" t="s">
        <v>296</v>
      </c>
      <c r="E172" s="266">
        <v>74</v>
      </c>
      <c r="F172" s="266">
        <v>70</v>
      </c>
      <c r="G172" s="264">
        <v>64</v>
      </c>
      <c r="H172" s="264">
        <v>60</v>
      </c>
      <c r="I172" s="264">
        <v>64</v>
      </c>
      <c r="J172" s="264">
        <v>63</v>
      </c>
      <c r="K172" s="294">
        <v>0.9</v>
      </c>
      <c r="L172" s="267">
        <v>0.945945945945946</v>
      </c>
      <c r="M172" s="267">
        <v>0.9375</v>
      </c>
      <c r="N172" s="267">
        <v>0.984375</v>
      </c>
      <c r="O172" s="332">
        <v>2094</v>
      </c>
      <c r="P172" s="266">
        <v>1987</v>
      </c>
      <c r="Q172" s="266">
        <v>68</v>
      </c>
      <c r="R172" s="264">
        <v>60</v>
      </c>
      <c r="S172" s="264">
        <v>60</v>
      </c>
      <c r="T172" s="267">
        <v>0.948901623686724</v>
      </c>
      <c r="U172" s="267">
        <v>0.918918918918919</v>
      </c>
      <c r="V172" s="268">
        <v>0.9375</v>
      </c>
      <c r="W172" s="268">
        <v>0.9375</v>
      </c>
      <c r="X172" s="295">
        <v>-0.018581081081081</v>
      </c>
      <c r="Y172" s="271">
        <v>474</v>
      </c>
      <c r="Z172" s="333">
        <v>443</v>
      </c>
      <c r="AA172" s="333">
        <v>475</v>
      </c>
      <c r="AB172" s="333">
        <v>454</v>
      </c>
      <c r="AC172" s="334">
        <v>0.934599156118143</v>
      </c>
      <c r="AD172" s="268">
        <v>0.955789473684211</v>
      </c>
      <c r="AE172" s="295">
        <v>-0.021190317566067</v>
      </c>
    </row>
    <row r="173" spans="1:31">
      <c r="A173" s="315" t="s">
        <v>186</v>
      </c>
      <c r="B173" s="339" t="s">
        <v>1426</v>
      </c>
      <c r="C173" s="293" t="s">
        <v>297</v>
      </c>
      <c r="D173" s="339" t="s">
        <v>298</v>
      </c>
      <c r="E173" s="266">
        <v>48</v>
      </c>
      <c r="F173" s="266">
        <v>48</v>
      </c>
      <c r="G173" s="264">
        <v>41</v>
      </c>
      <c r="H173" s="264">
        <v>41</v>
      </c>
      <c r="I173" s="264">
        <v>42</v>
      </c>
      <c r="J173" s="264">
        <v>42</v>
      </c>
      <c r="K173" s="294">
        <v>0.9</v>
      </c>
      <c r="L173" s="267">
        <v>1</v>
      </c>
      <c r="M173" s="267">
        <v>1</v>
      </c>
      <c r="N173" s="267">
        <v>1</v>
      </c>
      <c r="O173" s="332">
        <v>1337</v>
      </c>
      <c r="P173" s="266">
        <v>1314</v>
      </c>
      <c r="Q173" s="266">
        <v>46</v>
      </c>
      <c r="R173" s="264">
        <v>41</v>
      </c>
      <c r="S173" s="264">
        <v>42</v>
      </c>
      <c r="T173" s="267">
        <v>0.982797307404637</v>
      </c>
      <c r="U173" s="267">
        <v>0.958333333333333</v>
      </c>
      <c r="V173" s="268">
        <v>1</v>
      </c>
      <c r="W173" s="268">
        <v>1</v>
      </c>
      <c r="X173" s="295">
        <v>-0.0416666666666666</v>
      </c>
      <c r="Y173" s="271">
        <v>311</v>
      </c>
      <c r="Z173" s="333">
        <v>306</v>
      </c>
      <c r="AA173" s="333">
        <v>318</v>
      </c>
      <c r="AB173" s="333">
        <v>312</v>
      </c>
      <c r="AC173" s="334">
        <v>0.983922829581994</v>
      </c>
      <c r="AD173" s="268">
        <v>0.981132075471698</v>
      </c>
      <c r="AE173" s="295">
        <v>0.0027907541102955</v>
      </c>
    </row>
    <row r="174" spans="1:31">
      <c r="A174" s="315" t="s">
        <v>186</v>
      </c>
      <c r="B174" s="339" t="s">
        <v>1426</v>
      </c>
      <c r="C174" s="293" t="s">
        <v>299</v>
      </c>
      <c r="D174" s="339" t="s">
        <v>300</v>
      </c>
      <c r="E174" s="266">
        <v>33</v>
      </c>
      <c r="F174" s="266">
        <v>33</v>
      </c>
      <c r="G174" s="264">
        <v>27</v>
      </c>
      <c r="H174" s="264">
        <v>27</v>
      </c>
      <c r="I174" s="264">
        <v>33</v>
      </c>
      <c r="J174" s="264">
        <v>33</v>
      </c>
      <c r="K174" s="294">
        <v>0.9</v>
      </c>
      <c r="L174" s="267">
        <v>1</v>
      </c>
      <c r="M174" s="267">
        <v>1</v>
      </c>
      <c r="N174" s="267">
        <v>1</v>
      </c>
      <c r="O174" s="332">
        <v>937</v>
      </c>
      <c r="P174" s="266">
        <v>930</v>
      </c>
      <c r="Q174" s="266">
        <v>33</v>
      </c>
      <c r="R174" s="264">
        <v>27</v>
      </c>
      <c r="S174" s="264">
        <v>33</v>
      </c>
      <c r="T174" s="267">
        <v>0.992529348986126</v>
      </c>
      <c r="U174" s="267">
        <v>1</v>
      </c>
      <c r="V174" s="268">
        <v>1</v>
      </c>
      <c r="W174" s="268">
        <v>1</v>
      </c>
      <c r="X174" s="295">
        <v>0</v>
      </c>
      <c r="Y174" s="271">
        <v>224</v>
      </c>
      <c r="Z174" s="333">
        <v>223</v>
      </c>
      <c r="AA174" s="333">
        <v>225</v>
      </c>
      <c r="AB174" s="333">
        <v>223</v>
      </c>
      <c r="AC174" s="334">
        <v>0.995535714285714</v>
      </c>
      <c r="AD174" s="268">
        <v>0.991111111111111</v>
      </c>
      <c r="AE174" s="295">
        <v>0.00442460317460314</v>
      </c>
    </row>
    <row r="175" spans="1:31">
      <c r="A175" s="315" t="s">
        <v>186</v>
      </c>
      <c r="B175" s="339" t="s">
        <v>1426</v>
      </c>
      <c r="C175" s="293" t="s">
        <v>301</v>
      </c>
      <c r="D175" s="339" t="s">
        <v>302</v>
      </c>
      <c r="E175" s="266">
        <v>71</v>
      </c>
      <c r="F175" s="266">
        <v>71</v>
      </c>
      <c r="G175" s="264">
        <v>65</v>
      </c>
      <c r="H175" s="264">
        <v>65</v>
      </c>
      <c r="I175" s="264">
        <v>70</v>
      </c>
      <c r="J175" s="264">
        <v>70</v>
      </c>
      <c r="K175" s="294">
        <v>0.9</v>
      </c>
      <c r="L175" s="267">
        <v>1</v>
      </c>
      <c r="M175" s="267">
        <v>1</v>
      </c>
      <c r="N175" s="267">
        <v>1</v>
      </c>
      <c r="O175" s="332">
        <v>2056</v>
      </c>
      <c r="P175" s="266">
        <v>2003</v>
      </c>
      <c r="Q175" s="266">
        <v>69</v>
      </c>
      <c r="R175" s="264">
        <v>65</v>
      </c>
      <c r="S175" s="264">
        <v>69</v>
      </c>
      <c r="T175" s="267">
        <v>0.974221789883268</v>
      </c>
      <c r="U175" s="267">
        <v>0.971830985915493</v>
      </c>
      <c r="V175" s="268">
        <v>1</v>
      </c>
      <c r="W175" s="268">
        <v>0.985714285714286</v>
      </c>
      <c r="X175" s="295">
        <v>-0.028169014084507</v>
      </c>
      <c r="Y175" s="271">
        <v>472</v>
      </c>
      <c r="Z175" s="333">
        <v>465</v>
      </c>
      <c r="AA175" s="333">
        <v>476</v>
      </c>
      <c r="AB175" s="333">
        <v>461</v>
      </c>
      <c r="AC175" s="334">
        <v>0.985169491525424</v>
      </c>
      <c r="AD175" s="268">
        <v>0.968487394957983</v>
      </c>
      <c r="AE175" s="295">
        <v>0.0166820965674406</v>
      </c>
    </row>
    <row r="176" spans="1:31">
      <c r="A176" s="315" t="s">
        <v>186</v>
      </c>
      <c r="B176" s="339" t="s">
        <v>3307</v>
      </c>
      <c r="C176" s="293" t="s">
        <v>303</v>
      </c>
      <c r="D176" s="339" t="s">
        <v>304</v>
      </c>
      <c r="E176" s="266">
        <v>105</v>
      </c>
      <c r="F176" s="266">
        <v>105</v>
      </c>
      <c r="G176" s="264">
        <v>91</v>
      </c>
      <c r="H176" s="264">
        <v>90</v>
      </c>
      <c r="I176" s="264">
        <v>81</v>
      </c>
      <c r="J176" s="264">
        <v>81</v>
      </c>
      <c r="K176" s="294">
        <v>0.9</v>
      </c>
      <c r="L176" s="267">
        <v>1</v>
      </c>
      <c r="M176" s="267">
        <v>0.989010989010989</v>
      </c>
      <c r="N176" s="267">
        <v>1</v>
      </c>
      <c r="O176" s="332">
        <v>2743</v>
      </c>
      <c r="P176" s="266">
        <v>2665</v>
      </c>
      <c r="Q176" s="266">
        <v>102</v>
      </c>
      <c r="R176" s="264">
        <v>86</v>
      </c>
      <c r="S176" s="264">
        <v>78</v>
      </c>
      <c r="T176" s="267">
        <v>0.971563981042654</v>
      </c>
      <c r="U176" s="267">
        <v>0.971428571428571</v>
      </c>
      <c r="V176" s="268">
        <v>0.945054945054945</v>
      </c>
      <c r="W176" s="268">
        <v>0.962962962962963</v>
      </c>
      <c r="X176" s="295">
        <v>0.0263736263736264</v>
      </c>
      <c r="Y176" s="271">
        <v>654</v>
      </c>
      <c r="Z176" s="333">
        <v>639</v>
      </c>
      <c r="AA176" s="333">
        <v>628</v>
      </c>
      <c r="AB176" s="333">
        <v>602</v>
      </c>
      <c r="AC176" s="334">
        <v>0.977064220183486</v>
      </c>
      <c r="AD176" s="268">
        <v>0.95859872611465</v>
      </c>
      <c r="AE176" s="295">
        <v>0.0184654940688366</v>
      </c>
    </row>
    <row r="177" spans="1:31">
      <c r="A177" s="315" t="s">
        <v>186</v>
      </c>
      <c r="B177" s="339" t="s">
        <v>3307</v>
      </c>
      <c r="C177" s="293" t="s">
        <v>305</v>
      </c>
      <c r="D177" s="339" t="s">
        <v>306</v>
      </c>
      <c r="E177" s="266">
        <v>81</v>
      </c>
      <c r="F177" s="266">
        <v>81</v>
      </c>
      <c r="G177" s="264">
        <v>73</v>
      </c>
      <c r="H177" s="264">
        <v>73</v>
      </c>
      <c r="I177" s="264">
        <v>69</v>
      </c>
      <c r="J177" s="264">
        <v>69</v>
      </c>
      <c r="K177" s="294">
        <v>0.9</v>
      </c>
      <c r="L177" s="267">
        <v>1</v>
      </c>
      <c r="M177" s="267">
        <v>1</v>
      </c>
      <c r="N177" s="267">
        <v>1</v>
      </c>
      <c r="O177" s="332">
        <v>2226</v>
      </c>
      <c r="P177" s="266">
        <v>2207</v>
      </c>
      <c r="Q177" s="266">
        <v>81</v>
      </c>
      <c r="R177" s="264">
        <v>73</v>
      </c>
      <c r="S177" s="264">
        <v>69</v>
      </c>
      <c r="T177" s="267">
        <v>0.991464510332435</v>
      </c>
      <c r="U177" s="267">
        <v>1</v>
      </c>
      <c r="V177" s="268">
        <v>1</v>
      </c>
      <c r="W177" s="268">
        <v>1</v>
      </c>
      <c r="X177" s="295">
        <v>0</v>
      </c>
      <c r="Y177" s="271">
        <v>523</v>
      </c>
      <c r="Z177" s="333">
        <v>517</v>
      </c>
      <c r="AA177" s="333">
        <v>505</v>
      </c>
      <c r="AB177" s="333">
        <v>503</v>
      </c>
      <c r="AC177" s="334">
        <v>0.988527724665392</v>
      </c>
      <c r="AD177" s="268">
        <v>0.996039603960396</v>
      </c>
      <c r="AE177" s="295">
        <v>-0.00751187929500408</v>
      </c>
    </row>
    <row r="178" spans="1:31">
      <c r="A178" s="315" t="s">
        <v>186</v>
      </c>
      <c r="B178" s="339" t="s">
        <v>3307</v>
      </c>
      <c r="C178" s="293" t="s">
        <v>307</v>
      </c>
      <c r="D178" s="339" t="s">
        <v>308</v>
      </c>
      <c r="E178" s="266">
        <v>112</v>
      </c>
      <c r="F178" s="266">
        <v>110</v>
      </c>
      <c r="G178" s="264">
        <v>111</v>
      </c>
      <c r="H178" s="264">
        <v>110</v>
      </c>
      <c r="I178" s="264">
        <v>103</v>
      </c>
      <c r="J178" s="264">
        <v>101</v>
      </c>
      <c r="K178" s="294">
        <v>0.9</v>
      </c>
      <c r="L178" s="267">
        <v>0.982142857142857</v>
      </c>
      <c r="M178" s="267">
        <v>0.990990990990991</v>
      </c>
      <c r="N178" s="267">
        <v>0.980582524271845</v>
      </c>
      <c r="O178" s="332">
        <v>3308</v>
      </c>
      <c r="P178" s="266">
        <v>3200</v>
      </c>
      <c r="Q178" s="266">
        <v>108</v>
      </c>
      <c r="R178" s="264">
        <v>109</v>
      </c>
      <c r="S178" s="264">
        <v>94</v>
      </c>
      <c r="T178" s="267">
        <v>0.967351874244256</v>
      </c>
      <c r="U178" s="267">
        <v>0.964285714285714</v>
      </c>
      <c r="V178" s="268">
        <v>0.981981981981982</v>
      </c>
      <c r="W178" s="268">
        <v>0.912621359223301</v>
      </c>
      <c r="X178" s="295">
        <v>-0.0176962676962676</v>
      </c>
      <c r="Y178" s="271">
        <v>768</v>
      </c>
      <c r="Z178" s="333">
        <v>740</v>
      </c>
      <c r="AA178" s="333">
        <v>772</v>
      </c>
      <c r="AB178" s="333">
        <v>755</v>
      </c>
      <c r="AC178" s="334">
        <v>0.963541666666667</v>
      </c>
      <c r="AD178" s="268">
        <v>0.977979274611399</v>
      </c>
      <c r="AE178" s="295">
        <v>-0.0144376079447324</v>
      </c>
    </row>
    <row r="179" spans="1:31">
      <c r="A179" s="315" t="s">
        <v>186</v>
      </c>
      <c r="B179" s="339" t="s">
        <v>3307</v>
      </c>
      <c r="C179" s="293" t="s">
        <v>309</v>
      </c>
      <c r="D179" s="339" t="s">
        <v>310</v>
      </c>
      <c r="E179" s="266">
        <v>102</v>
      </c>
      <c r="F179" s="266">
        <v>101</v>
      </c>
      <c r="G179" s="264">
        <v>93</v>
      </c>
      <c r="H179" s="264">
        <v>92</v>
      </c>
      <c r="I179" s="264">
        <v>88</v>
      </c>
      <c r="J179" s="264">
        <v>88</v>
      </c>
      <c r="K179" s="294">
        <v>0.9</v>
      </c>
      <c r="L179" s="267">
        <v>0.990196078431373</v>
      </c>
      <c r="M179" s="267">
        <v>0.989247311827957</v>
      </c>
      <c r="N179" s="267">
        <v>1</v>
      </c>
      <c r="O179" s="332">
        <v>2785</v>
      </c>
      <c r="P179" s="266">
        <v>2743</v>
      </c>
      <c r="Q179" s="266">
        <v>100</v>
      </c>
      <c r="R179" s="264">
        <v>92</v>
      </c>
      <c r="S179" s="264">
        <v>87</v>
      </c>
      <c r="T179" s="267">
        <v>0.98491921005386</v>
      </c>
      <c r="U179" s="267">
        <v>0.980392156862745</v>
      </c>
      <c r="V179" s="268">
        <v>0.989247311827957</v>
      </c>
      <c r="W179" s="268">
        <v>0.988636363636364</v>
      </c>
      <c r="X179" s="295">
        <v>-0.00885515496521194</v>
      </c>
      <c r="Y179" s="271">
        <v>660</v>
      </c>
      <c r="Z179" s="333">
        <v>650</v>
      </c>
      <c r="AA179" s="333">
        <v>659</v>
      </c>
      <c r="AB179" s="333">
        <v>650</v>
      </c>
      <c r="AC179" s="334">
        <v>0.984848484848485</v>
      </c>
      <c r="AD179" s="268">
        <v>0.986342943854325</v>
      </c>
      <c r="AE179" s="295">
        <v>-0.00149445900583989</v>
      </c>
    </row>
    <row r="180" spans="1:31">
      <c r="A180" s="315" t="s">
        <v>186</v>
      </c>
      <c r="B180" s="339" t="s">
        <v>3307</v>
      </c>
      <c r="C180" s="293" t="s">
        <v>311</v>
      </c>
      <c r="D180" s="339" t="s">
        <v>312</v>
      </c>
      <c r="E180" s="266">
        <v>77</v>
      </c>
      <c r="F180" s="266">
        <v>77</v>
      </c>
      <c r="G180" s="264">
        <v>69</v>
      </c>
      <c r="H180" s="264">
        <v>69</v>
      </c>
      <c r="I180" s="264">
        <v>66</v>
      </c>
      <c r="J180" s="264">
        <v>66</v>
      </c>
      <c r="K180" s="294">
        <v>0.9</v>
      </c>
      <c r="L180" s="267">
        <v>1</v>
      </c>
      <c r="M180" s="267">
        <v>1</v>
      </c>
      <c r="N180" s="267">
        <v>1</v>
      </c>
      <c r="O180" s="332">
        <v>2393</v>
      </c>
      <c r="P180" s="266">
        <v>2392</v>
      </c>
      <c r="Q180" s="266">
        <v>77</v>
      </c>
      <c r="R180" s="264">
        <v>69</v>
      </c>
      <c r="S180" s="264">
        <v>66</v>
      </c>
      <c r="T180" s="267">
        <v>0.999582114500627</v>
      </c>
      <c r="U180" s="267">
        <v>1</v>
      </c>
      <c r="V180" s="268">
        <v>1</v>
      </c>
      <c r="W180" s="268">
        <v>1</v>
      </c>
      <c r="X180" s="295">
        <v>0</v>
      </c>
      <c r="Y180" s="271">
        <v>518</v>
      </c>
      <c r="Z180" s="333">
        <v>518</v>
      </c>
      <c r="AA180" s="333">
        <v>581</v>
      </c>
      <c r="AB180" s="333">
        <v>581</v>
      </c>
      <c r="AC180" s="334">
        <v>1</v>
      </c>
      <c r="AD180" s="268">
        <v>1</v>
      </c>
      <c r="AE180" s="295">
        <v>0</v>
      </c>
    </row>
    <row r="181" spans="1:31">
      <c r="A181" s="315" t="s">
        <v>186</v>
      </c>
      <c r="B181" s="339" t="s">
        <v>3307</v>
      </c>
      <c r="C181" s="293" t="s">
        <v>313</v>
      </c>
      <c r="D181" s="339" t="s">
        <v>314</v>
      </c>
      <c r="E181" s="266">
        <v>53</v>
      </c>
      <c r="F181" s="266">
        <v>53</v>
      </c>
      <c r="G181" s="264">
        <v>49</v>
      </c>
      <c r="H181" s="264">
        <v>49</v>
      </c>
      <c r="I181" s="264">
        <v>43</v>
      </c>
      <c r="J181" s="264">
        <v>43</v>
      </c>
      <c r="K181" s="294">
        <v>0.9</v>
      </c>
      <c r="L181" s="267">
        <v>1</v>
      </c>
      <c r="M181" s="267">
        <v>1</v>
      </c>
      <c r="N181" s="267">
        <v>1</v>
      </c>
      <c r="O181" s="332">
        <v>1457</v>
      </c>
      <c r="P181" s="266">
        <v>1457</v>
      </c>
      <c r="Q181" s="266">
        <v>53</v>
      </c>
      <c r="R181" s="264">
        <v>49</v>
      </c>
      <c r="S181" s="264">
        <v>43</v>
      </c>
      <c r="T181" s="267">
        <v>1</v>
      </c>
      <c r="U181" s="267">
        <v>1</v>
      </c>
      <c r="V181" s="268">
        <v>1</v>
      </c>
      <c r="W181" s="268">
        <v>1</v>
      </c>
      <c r="X181" s="295">
        <v>0</v>
      </c>
      <c r="Y181" s="271">
        <v>337</v>
      </c>
      <c r="Z181" s="333">
        <v>337</v>
      </c>
      <c r="AA181" s="333">
        <v>343</v>
      </c>
      <c r="AB181" s="333">
        <v>343</v>
      </c>
      <c r="AC181" s="334">
        <v>1</v>
      </c>
      <c r="AD181" s="268">
        <v>1</v>
      </c>
      <c r="AE181" s="295">
        <v>0</v>
      </c>
    </row>
    <row r="182" spans="1:31">
      <c r="A182" s="315" t="s">
        <v>186</v>
      </c>
      <c r="B182" s="339" t="s">
        <v>3307</v>
      </c>
      <c r="C182" s="293" t="s">
        <v>315</v>
      </c>
      <c r="D182" s="339" t="s">
        <v>316</v>
      </c>
      <c r="E182" s="266">
        <v>85</v>
      </c>
      <c r="F182" s="266">
        <v>84</v>
      </c>
      <c r="G182" s="264">
        <v>77</v>
      </c>
      <c r="H182" s="264">
        <v>77</v>
      </c>
      <c r="I182" s="264">
        <v>71</v>
      </c>
      <c r="J182" s="264">
        <v>71</v>
      </c>
      <c r="K182" s="294">
        <v>0.9</v>
      </c>
      <c r="L182" s="267">
        <v>0.988235294117647</v>
      </c>
      <c r="M182" s="267">
        <v>1</v>
      </c>
      <c r="N182" s="267">
        <v>1</v>
      </c>
      <c r="O182" s="332">
        <v>2392</v>
      </c>
      <c r="P182" s="266">
        <v>2326</v>
      </c>
      <c r="Q182" s="266">
        <v>81</v>
      </c>
      <c r="R182" s="264">
        <v>77</v>
      </c>
      <c r="S182" s="264">
        <v>70</v>
      </c>
      <c r="T182" s="267">
        <v>0.972408026755853</v>
      </c>
      <c r="U182" s="267">
        <v>0.952941176470588</v>
      </c>
      <c r="V182" s="268">
        <v>1</v>
      </c>
      <c r="W182" s="268">
        <v>0.985915492957746</v>
      </c>
      <c r="X182" s="295">
        <v>-0.0470588235294118</v>
      </c>
      <c r="Y182" s="271">
        <v>554</v>
      </c>
      <c r="Z182" s="333">
        <v>537</v>
      </c>
      <c r="AA182" s="333">
        <v>563</v>
      </c>
      <c r="AB182" s="333">
        <v>556</v>
      </c>
      <c r="AC182" s="334">
        <v>0.969314079422383</v>
      </c>
      <c r="AD182" s="268">
        <v>0.987566607460036</v>
      </c>
      <c r="AE182" s="295">
        <v>-0.0182525280376529</v>
      </c>
    </row>
    <row r="183" spans="1:31">
      <c r="A183" s="315" t="s">
        <v>186</v>
      </c>
      <c r="B183" s="339" t="s">
        <v>3307</v>
      </c>
      <c r="C183" s="293" t="s">
        <v>317</v>
      </c>
      <c r="D183" s="339" t="s">
        <v>317</v>
      </c>
      <c r="E183" s="266">
        <v>113</v>
      </c>
      <c r="F183" s="266">
        <v>113</v>
      </c>
      <c r="G183" s="264">
        <v>100</v>
      </c>
      <c r="H183" s="264">
        <v>100</v>
      </c>
      <c r="I183" s="264">
        <v>92</v>
      </c>
      <c r="J183" s="264">
        <v>92</v>
      </c>
      <c r="K183" s="294">
        <v>0.9</v>
      </c>
      <c r="L183" s="267">
        <v>1</v>
      </c>
      <c r="M183" s="267">
        <v>1</v>
      </c>
      <c r="N183" s="267">
        <v>1</v>
      </c>
      <c r="O183" s="332">
        <v>3194</v>
      </c>
      <c r="P183" s="266">
        <v>2987</v>
      </c>
      <c r="Q183" s="266">
        <v>106</v>
      </c>
      <c r="R183" s="264">
        <v>84</v>
      </c>
      <c r="S183" s="264">
        <v>81</v>
      </c>
      <c r="T183" s="267">
        <v>0.9351909830933</v>
      </c>
      <c r="U183" s="267">
        <v>0.938053097345133</v>
      </c>
      <c r="V183" s="268">
        <v>0.84</v>
      </c>
      <c r="W183" s="268">
        <v>0.880434782608696</v>
      </c>
      <c r="X183" s="295">
        <v>0.0980530973451328</v>
      </c>
      <c r="Y183" s="271">
        <v>729</v>
      </c>
      <c r="Z183" s="333">
        <v>672</v>
      </c>
      <c r="AA183" s="333">
        <v>739</v>
      </c>
      <c r="AB183" s="333">
        <v>701</v>
      </c>
      <c r="AC183" s="334">
        <v>0.921810699588477</v>
      </c>
      <c r="AD183" s="268">
        <v>0.948579161028417</v>
      </c>
      <c r="AE183" s="295">
        <v>-0.0267684614399394</v>
      </c>
    </row>
    <row r="184" spans="1:31">
      <c r="A184" s="315" t="s">
        <v>186</v>
      </c>
      <c r="B184" s="339" t="s">
        <v>3307</v>
      </c>
      <c r="C184" s="293" t="s">
        <v>318</v>
      </c>
      <c r="D184" s="339" t="s">
        <v>318</v>
      </c>
      <c r="E184" s="266">
        <v>91</v>
      </c>
      <c r="F184" s="266">
        <v>91</v>
      </c>
      <c r="G184" s="264">
        <v>87</v>
      </c>
      <c r="H184" s="264">
        <v>87</v>
      </c>
      <c r="I184" s="264">
        <v>75</v>
      </c>
      <c r="J184" s="264">
        <v>75</v>
      </c>
      <c r="K184" s="294">
        <v>0.9</v>
      </c>
      <c r="L184" s="267">
        <v>1</v>
      </c>
      <c r="M184" s="267">
        <v>1</v>
      </c>
      <c r="N184" s="267">
        <v>1</v>
      </c>
      <c r="O184" s="332">
        <v>2562</v>
      </c>
      <c r="P184" s="266">
        <v>2418</v>
      </c>
      <c r="Q184" s="266">
        <v>85</v>
      </c>
      <c r="R184" s="264">
        <v>84</v>
      </c>
      <c r="S184" s="264">
        <v>69</v>
      </c>
      <c r="T184" s="267">
        <v>0.943793911007026</v>
      </c>
      <c r="U184" s="267">
        <v>0.934065934065934</v>
      </c>
      <c r="V184" s="268">
        <v>0.96551724137931</v>
      </c>
      <c r="W184" s="268">
        <v>0.92</v>
      </c>
      <c r="X184" s="295">
        <v>-0.0314513073133763</v>
      </c>
      <c r="Y184" s="271">
        <v>605</v>
      </c>
      <c r="Z184" s="333">
        <v>571</v>
      </c>
      <c r="AA184" s="333">
        <v>589</v>
      </c>
      <c r="AB184" s="333">
        <v>558</v>
      </c>
      <c r="AC184" s="334">
        <v>0.943801652892562</v>
      </c>
      <c r="AD184" s="268">
        <v>0.947368421052632</v>
      </c>
      <c r="AE184" s="295">
        <v>-0.00356676816006951</v>
      </c>
    </row>
    <row r="185" spans="1:31">
      <c r="A185" s="315" t="s">
        <v>186</v>
      </c>
      <c r="B185" s="339" t="s">
        <v>3307</v>
      </c>
      <c r="C185" s="293" t="s">
        <v>319</v>
      </c>
      <c r="D185" s="339" t="s">
        <v>320</v>
      </c>
      <c r="E185" s="266">
        <v>83</v>
      </c>
      <c r="F185" s="266">
        <v>83</v>
      </c>
      <c r="G185" s="264">
        <v>78</v>
      </c>
      <c r="H185" s="264">
        <v>78</v>
      </c>
      <c r="I185" s="264">
        <v>71</v>
      </c>
      <c r="J185" s="264">
        <v>71</v>
      </c>
      <c r="K185" s="294">
        <v>0.9</v>
      </c>
      <c r="L185" s="267">
        <v>1</v>
      </c>
      <c r="M185" s="267">
        <v>1</v>
      </c>
      <c r="N185" s="267">
        <v>1</v>
      </c>
      <c r="O185" s="332">
        <v>2351</v>
      </c>
      <c r="P185" s="266">
        <v>2317</v>
      </c>
      <c r="Q185" s="266">
        <v>83</v>
      </c>
      <c r="R185" s="264">
        <v>78</v>
      </c>
      <c r="S185" s="264">
        <v>71</v>
      </c>
      <c r="T185" s="267">
        <v>0.985538068906848</v>
      </c>
      <c r="U185" s="267">
        <v>1</v>
      </c>
      <c r="V185" s="268">
        <v>1</v>
      </c>
      <c r="W185" s="268">
        <v>1</v>
      </c>
      <c r="X185" s="295">
        <v>0</v>
      </c>
      <c r="Y185" s="271">
        <v>555</v>
      </c>
      <c r="Z185" s="333">
        <v>553</v>
      </c>
      <c r="AA185" s="333">
        <v>555</v>
      </c>
      <c r="AB185" s="333">
        <v>545</v>
      </c>
      <c r="AC185" s="334">
        <v>0.996396396396396</v>
      </c>
      <c r="AD185" s="268">
        <v>0.981981981981982</v>
      </c>
      <c r="AE185" s="295">
        <v>0.0144144144144145</v>
      </c>
    </row>
    <row r="186" spans="1:31">
      <c r="A186" s="315" t="s">
        <v>186</v>
      </c>
      <c r="B186" s="339" t="s">
        <v>3307</v>
      </c>
      <c r="C186" s="293" t="s">
        <v>321</v>
      </c>
      <c r="D186" s="339" t="s">
        <v>321</v>
      </c>
      <c r="E186" s="266">
        <v>87</v>
      </c>
      <c r="F186" s="266">
        <v>87</v>
      </c>
      <c r="G186" s="264">
        <v>83</v>
      </c>
      <c r="H186" s="264">
        <v>83</v>
      </c>
      <c r="I186" s="264">
        <v>84</v>
      </c>
      <c r="J186" s="264">
        <v>84</v>
      </c>
      <c r="K186" s="294">
        <v>0.9</v>
      </c>
      <c r="L186" s="267">
        <v>1</v>
      </c>
      <c r="M186" s="267">
        <v>1</v>
      </c>
      <c r="N186" s="267">
        <v>1</v>
      </c>
      <c r="O186" s="332">
        <v>2454</v>
      </c>
      <c r="P186" s="266">
        <v>2338</v>
      </c>
      <c r="Q186" s="266">
        <v>87</v>
      </c>
      <c r="R186" s="264">
        <v>83</v>
      </c>
      <c r="S186" s="264">
        <v>84</v>
      </c>
      <c r="T186" s="267">
        <v>0.952730236348818</v>
      </c>
      <c r="U186" s="267">
        <v>1</v>
      </c>
      <c r="V186" s="268">
        <v>1</v>
      </c>
      <c r="W186" s="268">
        <v>1</v>
      </c>
      <c r="X186" s="295">
        <v>0</v>
      </c>
      <c r="Y186" s="271">
        <v>594</v>
      </c>
      <c r="Z186" s="333">
        <v>593</v>
      </c>
      <c r="AA186" s="333">
        <v>569</v>
      </c>
      <c r="AB186" s="333">
        <v>566</v>
      </c>
      <c r="AC186" s="334">
        <v>0.998316498316498</v>
      </c>
      <c r="AD186" s="268">
        <v>0.994727592267135</v>
      </c>
      <c r="AE186" s="295">
        <v>0.00358890604936291</v>
      </c>
    </row>
    <row r="187" spans="1:31">
      <c r="A187" s="315" t="s">
        <v>186</v>
      </c>
      <c r="B187" s="339" t="s">
        <v>3307</v>
      </c>
      <c r="C187" s="293" t="s">
        <v>322</v>
      </c>
      <c r="D187" s="339" t="s">
        <v>323</v>
      </c>
      <c r="E187" s="266">
        <v>25</v>
      </c>
      <c r="F187" s="266">
        <v>24</v>
      </c>
      <c r="G187" s="264">
        <v>21</v>
      </c>
      <c r="H187" s="264">
        <v>20</v>
      </c>
      <c r="I187" s="264">
        <v>22</v>
      </c>
      <c r="J187" s="264">
        <v>22</v>
      </c>
      <c r="K187" s="294">
        <v>0.9</v>
      </c>
      <c r="L187" s="267">
        <v>0.96</v>
      </c>
      <c r="M187" s="267">
        <v>0.952380952380952</v>
      </c>
      <c r="N187" s="267">
        <v>1</v>
      </c>
      <c r="O187" s="332">
        <v>648</v>
      </c>
      <c r="P187" s="266">
        <v>552</v>
      </c>
      <c r="Q187" s="266">
        <v>15</v>
      </c>
      <c r="R187" s="264">
        <v>15</v>
      </c>
      <c r="S187" s="264">
        <v>17</v>
      </c>
      <c r="T187" s="267">
        <v>0.851851851851852</v>
      </c>
      <c r="U187" s="267">
        <v>0.6</v>
      </c>
      <c r="V187" s="268">
        <v>0.714285714285714</v>
      </c>
      <c r="W187" s="268">
        <v>0.772727272727273</v>
      </c>
      <c r="X187" s="295">
        <v>-0.114285714285714</v>
      </c>
      <c r="Y187" s="271">
        <v>161</v>
      </c>
      <c r="Z187" s="333">
        <v>127</v>
      </c>
      <c r="AA187" s="333">
        <v>146</v>
      </c>
      <c r="AB187" s="333">
        <v>134</v>
      </c>
      <c r="AC187" s="334">
        <v>0.788819875776398</v>
      </c>
      <c r="AD187" s="268">
        <v>0.917808219178082</v>
      </c>
      <c r="AE187" s="295">
        <v>-0.128988343401685</v>
      </c>
    </row>
    <row r="188" spans="1:31">
      <c r="A188" s="315" t="s">
        <v>186</v>
      </c>
      <c r="B188" s="339" t="s">
        <v>3307</v>
      </c>
      <c r="C188" s="293" t="s">
        <v>324</v>
      </c>
      <c r="D188" s="339" t="s">
        <v>325</v>
      </c>
      <c r="E188" s="266">
        <v>66</v>
      </c>
      <c r="F188" s="266">
        <v>66</v>
      </c>
      <c r="G188" s="264">
        <v>65</v>
      </c>
      <c r="H188" s="264">
        <v>64</v>
      </c>
      <c r="I188" s="264">
        <v>62</v>
      </c>
      <c r="J188" s="264">
        <v>62</v>
      </c>
      <c r="K188" s="294">
        <v>0.9</v>
      </c>
      <c r="L188" s="267">
        <v>1</v>
      </c>
      <c r="M188" s="267">
        <v>0.984615384615385</v>
      </c>
      <c r="N188" s="267">
        <v>1</v>
      </c>
      <c r="O188" s="332">
        <v>1890</v>
      </c>
      <c r="P188" s="266">
        <v>1880</v>
      </c>
      <c r="Q188" s="266">
        <v>65</v>
      </c>
      <c r="R188" s="264">
        <v>64</v>
      </c>
      <c r="S188" s="264">
        <v>62</v>
      </c>
      <c r="T188" s="267">
        <v>0.994708994708995</v>
      </c>
      <c r="U188" s="267">
        <v>0.984848484848485</v>
      </c>
      <c r="V188" s="268">
        <v>0.984615384615385</v>
      </c>
      <c r="W188" s="268">
        <v>1</v>
      </c>
      <c r="X188" s="295">
        <v>0.000233100233100192</v>
      </c>
      <c r="Y188" s="271">
        <v>446</v>
      </c>
      <c r="Z188" s="333">
        <v>444</v>
      </c>
      <c r="AA188" s="333">
        <v>441</v>
      </c>
      <c r="AB188" s="333">
        <v>440</v>
      </c>
      <c r="AC188" s="334">
        <v>0.995515695067265</v>
      </c>
      <c r="AD188" s="268">
        <v>0.997732426303855</v>
      </c>
      <c r="AE188" s="295">
        <v>-0.00221673123659027</v>
      </c>
    </row>
    <row r="189" spans="1:31">
      <c r="A189" s="315" t="s">
        <v>186</v>
      </c>
      <c r="B189" s="339" t="s">
        <v>40</v>
      </c>
      <c r="C189" s="293" t="s">
        <v>326</v>
      </c>
      <c r="D189" s="339" t="s">
        <v>327</v>
      </c>
      <c r="E189" s="266">
        <v>0</v>
      </c>
      <c r="F189" s="266">
        <v>0</v>
      </c>
      <c r="G189" s="264">
        <v>0</v>
      </c>
      <c r="H189" s="264">
        <v>0</v>
      </c>
      <c r="I189" s="264">
        <v>0</v>
      </c>
      <c r="J189" s="264">
        <v>0</v>
      </c>
      <c r="K189" s="294">
        <v>0.9</v>
      </c>
      <c r="L189" s="267">
        <v>0</v>
      </c>
      <c r="M189" s="267">
        <v>0</v>
      </c>
      <c r="N189" s="267">
        <v>0</v>
      </c>
      <c r="O189" s="332">
        <v>0</v>
      </c>
      <c r="P189" s="266">
        <v>0</v>
      </c>
      <c r="Q189" s="266">
        <v>0</v>
      </c>
      <c r="R189" s="264">
        <v>0</v>
      </c>
      <c r="S189" s="264">
        <v>0</v>
      </c>
      <c r="T189" s="267">
        <v>0</v>
      </c>
      <c r="U189" s="267">
        <v>0</v>
      </c>
      <c r="V189" s="268">
        <v>0</v>
      </c>
      <c r="W189" s="268">
        <v>0</v>
      </c>
      <c r="X189" s="295">
        <v>0</v>
      </c>
      <c r="Y189" s="271">
        <v>0</v>
      </c>
      <c r="Z189" s="333">
        <v>0</v>
      </c>
      <c r="AA189" s="333">
        <v>0</v>
      </c>
      <c r="AB189" s="333">
        <v>0</v>
      </c>
      <c r="AC189" s="334">
        <v>0</v>
      </c>
      <c r="AD189" s="268">
        <v>0</v>
      </c>
      <c r="AE189" s="295">
        <v>0</v>
      </c>
    </row>
    <row r="190" spans="1:31">
      <c r="A190" s="315" t="s">
        <v>186</v>
      </c>
      <c r="B190" s="339" t="s">
        <v>3308</v>
      </c>
      <c r="C190" s="293" t="s">
        <v>328</v>
      </c>
      <c r="D190" s="339" t="s">
        <v>329</v>
      </c>
      <c r="E190" s="266">
        <v>91</v>
      </c>
      <c r="F190" s="266">
        <v>91</v>
      </c>
      <c r="G190" s="264">
        <v>85</v>
      </c>
      <c r="H190" s="264">
        <v>85</v>
      </c>
      <c r="I190" s="264">
        <v>72</v>
      </c>
      <c r="J190" s="264">
        <v>72</v>
      </c>
      <c r="K190" s="294">
        <v>0.9</v>
      </c>
      <c r="L190" s="267">
        <v>1</v>
      </c>
      <c r="M190" s="267">
        <v>1</v>
      </c>
      <c r="N190" s="267">
        <v>1</v>
      </c>
      <c r="O190" s="332">
        <v>2498</v>
      </c>
      <c r="P190" s="266">
        <v>2440</v>
      </c>
      <c r="Q190" s="266">
        <v>91</v>
      </c>
      <c r="R190" s="264">
        <v>85</v>
      </c>
      <c r="S190" s="264">
        <v>72</v>
      </c>
      <c r="T190" s="267">
        <v>0.976781425140112</v>
      </c>
      <c r="U190" s="267">
        <v>1</v>
      </c>
      <c r="V190" s="268">
        <v>1</v>
      </c>
      <c r="W190" s="268">
        <v>1</v>
      </c>
      <c r="X190" s="295">
        <v>0</v>
      </c>
      <c r="Y190" s="271">
        <v>587</v>
      </c>
      <c r="Z190" s="333">
        <v>581</v>
      </c>
      <c r="AA190" s="333">
        <v>579</v>
      </c>
      <c r="AB190" s="333">
        <v>565</v>
      </c>
      <c r="AC190" s="334">
        <v>0.989778534923339</v>
      </c>
      <c r="AD190" s="268">
        <v>0.975820379965458</v>
      </c>
      <c r="AE190" s="295">
        <v>0.0139581549578813</v>
      </c>
    </row>
    <row r="191" spans="1:31">
      <c r="A191" s="315" t="s">
        <v>186</v>
      </c>
      <c r="B191" s="339" t="s">
        <v>3308</v>
      </c>
      <c r="C191" s="293" t="s">
        <v>330</v>
      </c>
      <c r="D191" s="339" t="s">
        <v>331</v>
      </c>
      <c r="E191" s="266">
        <v>128</v>
      </c>
      <c r="F191" s="266">
        <v>127</v>
      </c>
      <c r="G191" s="264">
        <v>117</v>
      </c>
      <c r="H191" s="264">
        <v>114</v>
      </c>
      <c r="I191" s="264">
        <v>115</v>
      </c>
      <c r="J191" s="264">
        <v>111</v>
      </c>
      <c r="K191" s="294">
        <v>0.9</v>
      </c>
      <c r="L191" s="267">
        <v>0.9921875</v>
      </c>
      <c r="M191" s="267">
        <v>0.974358974358974</v>
      </c>
      <c r="N191" s="267">
        <v>0.965217391304348</v>
      </c>
      <c r="O191" s="332">
        <v>3597</v>
      </c>
      <c r="P191" s="266">
        <v>3486</v>
      </c>
      <c r="Q191" s="266">
        <v>127</v>
      </c>
      <c r="R191" s="264">
        <v>113</v>
      </c>
      <c r="S191" s="264">
        <v>111</v>
      </c>
      <c r="T191" s="267">
        <v>0.969140950792327</v>
      </c>
      <c r="U191" s="267">
        <v>0.9921875</v>
      </c>
      <c r="V191" s="268">
        <v>0.965811965811966</v>
      </c>
      <c r="W191" s="268">
        <v>0.965217391304348</v>
      </c>
      <c r="X191" s="295">
        <v>0.0263755341880342</v>
      </c>
      <c r="Y191" s="271">
        <v>831</v>
      </c>
      <c r="Z191" s="333">
        <v>805</v>
      </c>
      <c r="AA191" s="333">
        <v>836</v>
      </c>
      <c r="AB191" s="333">
        <v>813</v>
      </c>
      <c r="AC191" s="334">
        <v>0.968712394705174</v>
      </c>
      <c r="AD191" s="268">
        <v>0.972488038277512</v>
      </c>
      <c r="AE191" s="295">
        <v>-0.00377564357233751</v>
      </c>
    </row>
    <row r="192" spans="1:31">
      <c r="A192" s="315" t="s">
        <v>186</v>
      </c>
      <c r="B192" s="339" t="s">
        <v>3308</v>
      </c>
      <c r="C192" s="293" t="s">
        <v>332</v>
      </c>
      <c r="D192" s="339" t="s">
        <v>333</v>
      </c>
      <c r="E192" s="266">
        <v>70</v>
      </c>
      <c r="F192" s="266">
        <v>70</v>
      </c>
      <c r="G192" s="264">
        <v>67</v>
      </c>
      <c r="H192" s="264">
        <v>67</v>
      </c>
      <c r="I192" s="264">
        <v>59</v>
      </c>
      <c r="J192" s="264">
        <v>57</v>
      </c>
      <c r="K192" s="294">
        <v>0.9</v>
      </c>
      <c r="L192" s="267">
        <v>1</v>
      </c>
      <c r="M192" s="267">
        <v>1</v>
      </c>
      <c r="N192" s="267">
        <v>0.966101694915254</v>
      </c>
      <c r="O192" s="332">
        <v>2022</v>
      </c>
      <c r="P192" s="266">
        <v>1948</v>
      </c>
      <c r="Q192" s="266">
        <v>68</v>
      </c>
      <c r="R192" s="264">
        <v>66</v>
      </c>
      <c r="S192" s="264">
        <v>56</v>
      </c>
      <c r="T192" s="267">
        <v>0.963402571711177</v>
      </c>
      <c r="U192" s="267">
        <v>0.971428571428571</v>
      </c>
      <c r="V192" s="268">
        <v>0.985074626865672</v>
      </c>
      <c r="W192" s="268">
        <v>0.949152542372881</v>
      </c>
      <c r="X192" s="295">
        <v>-0.0136460554371002</v>
      </c>
      <c r="Y192" s="271">
        <v>457</v>
      </c>
      <c r="Z192" s="333">
        <v>441</v>
      </c>
      <c r="AA192" s="333">
        <v>470</v>
      </c>
      <c r="AB192" s="333">
        <v>454</v>
      </c>
      <c r="AC192" s="334">
        <v>0.964989059080963</v>
      </c>
      <c r="AD192" s="268">
        <v>0.965957446808511</v>
      </c>
      <c r="AE192" s="295">
        <v>-0.000968387727547815</v>
      </c>
    </row>
    <row r="193" spans="1:31">
      <c r="A193" s="315" t="s">
        <v>186</v>
      </c>
      <c r="B193" s="339" t="s">
        <v>3308</v>
      </c>
      <c r="C193" s="293" t="s">
        <v>334</v>
      </c>
      <c r="D193" s="339" t="s">
        <v>335</v>
      </c>
      <c r="E193" s="266">
        <v>60</v>
      </c>
      <c r="F193" s="266">
        <v>60</v>
      </c>
      <c r="G193" s="264">
        <v>56</v>
      </c>
      <c r="H193" s="264">
        <v>55</v>
      </c>
      <c r="I193" s="264">
        <v>54</v>
      </c>
      <c r="J193" s="264">
        <v>54</v>
      </c>
      <c r="K193" s="294">
        <v>0.9</v>
      </c>
      <c r="L193" s="267">
        <v>1</v>
      </c>
      <c r="M193" s="267">
        <v>0.982142857142857</v>
      </c>
      <c r="N193" s="267">
        <v>1</v>
      </c>
      <c r="O193" s="332">
        <v>1663</v>
      </c>
      <c r="P193" s="266">
        <v>1607</v>
      </c>
      <c r="Q193" s="266">
        <v>58</v>
      </c>
      <c r="R193" s="264">
        <v>54</v>
      </c>
      <c r="S193" s="264">
        <v>50</v>
      </c>
      <c r="T193" s="267">
        <v>0.966325917017438</v>
      </c>
      <c r="U193" s="267">
        <v>0.966666666666667</v>
      </c>
      <c r="V193" s="268">
        <v>0.964285714285714</v>
      </c>
      <c r="W193" s="268">
        <v>0.925925925925926</v>
      </c>
      <c r="X193" s="295">
        <v>0.00238095238095237</v>
      </c>
      <c r="Y193" s="271">
        <v>396</v>
      </c>
      <c r="Z193" s="333">
        <v>378</v>
      </c>
      <c r="AA193" s="333">
        <v>393</v>
      </c>
      <c r="AB193" s="333">
        <v>385</v>
      </c>
      <c r="AC193" s="334">
        <v>0.954545454545455</v>
      </c>
      <c r="AD193" s="268">
        <v>0.979643765903308</v>
      </c>
      <c r="AE193" s="295">
        <v>-0.0250983113578533</v>
      </c>
    </row>
    <row r="194" spans="1:31">
      <c r="A194" s="315" t="s">
        <v>186</v>
      </c>
      <c r="B194" s="339" t="s">
        <v>3308</v>
      </c>
      <c r="C194" s="293" t="s">
        <v>336</v>
      </c>
      <c r="D194" s="339" t="s">
        <v>337</v>
      </c>
      <c r="E194" s="266">
        <v>112</v>
      </c>
      <c r="F194" s="266">
        <v>112</v>
      </c>
      <c r="G194" s="264">
        <v>111</v>
      </c>
      <c r="H194" s="264">
        <v>108</v>
      </c>
      <c r="I194" s="264">
        <v>96</v>
      </c>
      <c r="J194" s="264">
        <v>92</v>
      </c>
      <c r="K194" s="294">
        <v>0.9</v>
      </c>
      <c r="L194" s="267">
        <v>1</v>
      </c>
      <c r="M194" s="267">
        <v>0.972972972972973</v>
      </c>
      <c r="N194" s="267">
        <v>0.958333333333333</v>
      </c>
      <c r="O194" s="332">
        <v>3179</v>
      </c>
      <c r="P194" s="266">
        <v>3007</v>
      </c>
      <c r="Q194" s="266">
        <v>108</v>
      </c>
      <c r="R194" s="264">
        <v>105</v>
      </c>
      <c r="S194" s="264">
        <v>89</v>
      </c>
      <c r="T194" s="267">
        <v>0.945894935514313</v>
      </c>
      <c r="U194" s="267">
        <v>0.964285714285714</v>
      </c>
      <c r="V194" s="268">
        <v>0.945945945945946</v>
      </c>
      <c r="W194" s="268">
        <v>0.927083333333333</v>
      </c>
      <c r="X194" s="295">
        <v>0.0183397683397684</v>
      </c>
      <c r="Y194" s="271">
        <v>746</v>
      </c>
      <c r="Z194" s="333">
        <v>704</v>
      </c>
      <c r="AA194" s="333">
        <v>732</v>
      </c>
      <c r="AB194" s="333">
        <v>691</v>
      </c>
      <c r="AC194" s="334">
        <v>0.943699731903485</v>
      </c>
      <c r="AD194" s="268">
        <v>0.943989071038251</v>
      </c>
      <c r="AE194" s="295">
        <v>-0.000289339134766142</v>
      </c>
    </row>
    <row r="195" spans="1:31">
      <c r="A195" s="315" t="s">
        <v>186</v>
      </c>
      <c r="B195" s="339" t="s">
        <v>3308</v>
      </c>
      <c r="C195" s="293" t="s">
        <v>338</v>
      </c>
      <c r="D195" s="339" t="s">
        <v>339</v>
      </c>
      <c r="E195" s="266">
        <v>0</v>
      </c>
      <c r="F195" s="266">
        <v>0</v>
      </c>
      <c r="G195" s="264">
        <v>0</v>
      </c>
      <c r="H195" s="264">
        <v>0</v>
      </c>
      <c r="I195" s="264">
        <v>0</v>
      </c>
      <c r="J195" s="264">
        <v>0</v>
      </c>
      <c r="K195" s="294">
        <v>0.9</v>
      </c>
      <c r="L195" s="267">
        <v>0</v>
      </c>
      <c r="M195" s="267">
        <v>0</v>
      </c>
      <c r="N195" s="267">
        <v>0</v>
      </c>
      <c r="O195" s="332">
        <v>1494</v>
      </c>
      <c r="P195" s="266">
        <v>1455</v>
      </c>
      <c r="Q195" s="266">
        <v>0</v>
      </c>
      <c r="R195" s="264">
        <v>0</v>
      </c>
      <c r="S195" s="264">
        <v>0</v>
      </c>
      <c r="T195" s="267">
        <v>0.973895582329317</v>
      </c>
      <c r="U195" s="267">
        <v>0</v>
      </c>
      <c r="V195" s="268">
        <v>0</v>
      </c>
      <c r="W195" s="268">
        <v>0</v>
      </c>
      <c r="X195" s="295">
        <v>0</v>
      </c>
      <c r="Y195" s="271">
        <v>0</v>
      </c>
      <c r="Z195" s="333">
        <v>0</v>
      </c>
      <c r="AA195" s="333">
        <v>93</v>
      </c>
      <c r="AB195" s="333">
        <v>91</v>
      </c>
      <c r="AC195" s="334">
        <v>0</v>
      </c>
      <c r="AD195" s="268">
        <v>0.978494623655914</v>
      </c>
      <c r="AE195" s="295">
        <v>-0.978494623655914</v>
      </c>
    </row>
    <row r="196" spans="1:31">
      <c r="A196" s="315" t="s">
        <v>186</v>
      </c>
      <c r="B196" s="339" t="s">
        <v>3308</v>
      </c>
      <c r="C196" s="293" t="s">
        <v>340</v>
      </c>
      <c r="D196" s="339" t="s">
        <v>341</v>
      </c>
      <c r="E196" s="266">
        <v>75</v>
      </c>
      <c r="F196" s="266">
        <v>75</v>
      </c>
      <c r="G196" s="264">
        <v>68</v>
      </c>
      <c r="H196" s="264">
        <v>68</v>
      </c>
      <c r="I196" s="264">
        <v>63</v>
      </c>
      <c r="J196" s="264">
        <v>62</v>
      </c>
      <c r="K196" s="294">
        <v>0.9</v>
      </c>
      <c r="L196" s="267">
        <v>1</v>
      </c>
      <c r="M196" s="267">
        <v>1</v>
      </c>
      <c r="N196" s="267">
        <v>0.984126984126984</v>
      </c>
      <c r="O196" s="332">
        <v>2036</v>
      </c>
      <c r="P196" s="266">
        <v>1983</v>
      </c>
      <c r="Q196" s="266">
        <v>74</v>
      </c>
      <c r="R196" s="264">
        <v>67</v>
      </c>
      <c r="S196" s="264">
        <v>60</v>
      </c>
      <c r="T196" s="267">
        <v>0.973968565815324</v>
      </c>
      <c r="U196" s="267">
        <v>0.986666666666667</v>
      </c>
      <c r="V196" s="268">
        <v>0.985294117647059</v>
      </c>
      <c r="W196" s="268">
        <v>0.952380952380952</v>
      </c>
      <c r="X196" s="295">
        <v>0.00137254901960782</v>
      </c>
      <c r="Y196" s="271">
        <v>481</v>
      </c>
      <c r="Z196" s="333">
        <v>472</v>
      </c>
      <c r="AA196" s="333">
        <v>474</v>
      </c>
      <c r="AB196" s="333">
        <v>457</v>
      </c>
      <c r="AC196" s="334">
        <v>0.981288981288981</v>
      </c>
      <c r="AD196" s="268">
        <v>0.964135021097046</v>
      </c>
      <c r="AE196" s="295">
        <v>0.0171539601919349</v>
      </c>
    </row>
    <row r="197" spans="1:31">
      <c r="A197" s="315" t="s">
        <v>186</v>
      </c>
      <c r="B197" s="339" t="s">
        <v>3308</v>
      </c>
      <c r="C197" s="293" t="s">
        <v>342</v>
      </c>
      <c r="D197" s="339" t="s">
        <v>343</v>
      </c>
      <c r="E197" s="266">
        <v>37</v>
      </c>
      <c r="F197" s="266">
        <v>37</v>
      </c>
      <c r="G197" s="264">
        <v>35</v>
      </c>
      <c r="H197" s="264">
        <v>35</v>
      </c>
      <c r="I197" s="264">
        <v>31</v>
      </c>
      <c r="J197" s="264">
        <v>31</v>
      </c>
      <c r="K197" s="294">
        <v>0.9</v>
      </c>
      <c r="L197" s="267">
        <v>1</v>
      </c>
      <c r="M197" s="267">
        <v>1</v>
      </c>
      <c r="N197" s="267">
        <v>1</v>
      </c>
      <c r="O197" s="332">
        <v>1030</v>
      </c>
      <c r="P197" s="266">
        <v>994</v>
      </c>
      <c r="Q197" s="266">
        <v>36</v>
      </c>
      <c r="R197" s="264">
        <v>35</v>
      </c>
      <c r="S197" s="264">
        <v>30</v>
      </c>
      <c r="T197" s="267">
        <v>0.96504854368932</v>
      </c>
      <c r="U197" s="267">
        <v>0.972972972972973</v>
      </c>
      <c r="V197" s="268">
        <v>1</v>
      </c>
      <c r="W197" s="268">
        <v>0.967741935483871</v>
      </c>
      <c r="X197" s="295">
        <v>-0.027027027027027</v>
      </c>
      <c r="Y197" s="271">
        <v>241</v>
      </c>
      <c r="Z197" s="333">
        <v>233</v>
      </c>
      <c r="AA197" s="333">
        <v>238</v>
      </c>
      <c r="AB197" s="333">
        <v>225</v>
      </c>
      <c r="AC197" s="334">
        <v>0.966804979253112</v>
      </c>
      <c r="AD197" s="268">
        <v>0.945378151260504</v>
      </c>
      <c r="AE197" s="295">
        <v>0.0214268279926079</v>
      </c>
    </row>
    <row r="198" spans="1:31">
      <c r="A198" s="315" t="s">
        <v>186</v>
      </c>
      <c r="B198" s="339" t="s">
        <v>3308</v>
      </c>
      <c r="C198" s="293" t="s">
        <v>344</v>
      </c>
      <c r="D198" s="339" t="s">
        <v>345</v>
      </c>
      <c r="E198" s="266">
        <v>111</v>
      </c>
      <c r="F198" s="266">
        <v>109</v>
      </c>
      <c r="G198" s="264">
        <v>104</v>
      </c>
      <c r="H198" s="264">
        <v>102</v>
      </c>
      <c r="I198" s="264">
        <v>95</v>
      </c>
      <c r="J198" s="264">
        <v>95</v>
      </c>
      <c r="K198" s="294">
        <v>0.9</v>
      </c>
      <c r="L198" s="267">
        <v>0.981981981981982</v>
      </c>
      <c r="M198" s="267">
        <v>0.980769230769231</v>
      </c>
      <c r="N198" s="267">
        <v>1</v>
      </c>
      <c r="O198" s="332">
        <v>3127</v>
      </c>
      <c r="P198" s="266">
        <v>3020</v>
      </c>
      <c r="Q198" s="266">
        <v>107</v>
      </c>
      <c r="R198" s="264">
        <v>102</v>
      </c>
      <c r="S198" s="264">
        <v>92</v>
      </c>
      <c r="T198" s="267">
        <v>0.965781899584266</v>
      </c>
      <c r="U198" s="267">
        <v>0.963963963963964</v>
      </c>
      <c r="V198" s="268">
        <v>0.980769230769231</v>
      </c>
      <c r="W198" s="268">
        <v>0.968421052631579</v>
      </c>
      <c r="X198" s="295">
        <v>-0.0168052668052667</v>
      </c>
      <c r="Y198" s="271">
        <v>730</v>
      </c>
      <c r="Z198" s="333">
        <v>705</v>
      </c>
      <c r="AA198" s="333">
        <v>725</v>
      </c>
      <c r="AB198" s="333">
        <v>698</v>
      </c>
      <c r="AC198" s="334">
        <v>0.965753424657534</v>
      </c>
      <c r="AD198" s="268">
        <v>0.962758620689655</v>
      </c>
      <c r="AE198" s="295">
        <v>0.0029948039678791</v>
      </c>
    </row>
    <row r="199" spans="1:31">
      <c r="A199" s="315" t="s">
        <v>186</v>
      </c>
      <c r="B199" s="339" t="s">
        <v>3308</v>
      </c>
      <c r="C199" s="293" t="s">
        <v>346</v>
      </c>
      <c r="D199" s="339" t="s">
        <v>347</v>
      </c>
      <c r="E199" s="266">
        <v>62</v>
      </c>
      <c r="F199" s="266">
        <v>62</v>
      </c>
      <c r="G199" s="264">
        <v>54</v>
      </c>
      <c r="H199" s="264">
        <v>53</v>
      </c>
      <c r="I199" s="264">
        <v>52</v>
      </c>
      <c r="J199" s="264">
        <v>52</v>
      </c>
      <c r="K199" s="294">
        <v>0.9</v>
      </c>
      <c r="L199" s="267">
        <v>1</v>
      </c>
      <c r="M199" s="267">
        <v>0.981481481481482</v>
      </c>
      <c r="N199" s="267">
        <v>1</v>
      </c>
      <c r="O199" s="332">
        <v>1694</v>
      </c>
      <c r="P199" s="266">
        <v>1590</v>
      </c>
      <c r="Q199" s="266">
        <v>60</v>
      </c>
      <c r="R199" s="264">
        <v>51</v>
      </c>
      <c r="S199" s="264">
        <v>49</v>
      </c>
      <c r="T199" s="267">
        <v>0.938606847697757</v>
      </c>
      <c r="U199" s="267">
        <v>0.967741935483871</v>
      </c>
      <c r="V199" s="268">
        <v>0.944444444444444</v>
      </c>
      <c r="W199" s="268">
        <v>0.942307692307692</v>
      </c>
      <c r="X199" s="295">
        <v>0.0232974910394266</v>
      </c>
      <c r="Y199" s="271">
        <v>403</v>
      </c>
      <c r="Z199" s="333">
        <v>380</v>
      </c>
      <c r="AA199" s="333">
        <v>389</v>
      </c>
      <c r="AB199" s="333">
        <v>369</v>
      </c>
      <c r="AC199" s="334">
        <v>0.942928039702233</v>
      </c>
      <c r="AD199" s="268">
        <v>0.948586118251928</v>
      </c>
      <c r="AE199" s="295">
        <v>-0.0056580785496948</v>
      </c>
    </row>
    <row r="200" spans="1:31">
      <c r="A200" s="315" t="s">
        <v>186</v>
      </c>
      <c r="B200" s="339" t="s">
        <v>3308</v>
      </c>
      <c r="C200" s="293" t="s">
        <v>348</v>
      </c>
      <c r="D200" s="339" t="s">
        <v>349</v>
      </c>
      <c r="E200" s="266">
        <v>54</v>
      </c>
      <c r="F200" s="266">
        <v>54</v>
      </c>
      <c r="G200" s="264">
        <v>51</v>
      </c>
      <c r="H200" s="264">
        <v>51</v>
      </c>
      <c r="I200" s="264">
        <v>44</v>
      </c>
      <c r="J200" s="264">
        <v>44</v>
      </c>
      <c r="K200" s="294">
        <v>0.9</v>
      </c>
      <c r="L200" s="267">
        <v>1</v>
      </c>
      <c r="M200" s="267">
        <v>1</v>
      </c>
      <c r="N200" s="267">
        <v>1</v>
      </c>
      <c r="O200" s="332">
        <v>1420</v>
      </c>
      <c r="P200" s="266">
        <v>1365</v>
      </c>
      <c r="Q200" s="266">
        <v>53</v>
      </c>
      <c r="R200" s="264">
        <v>49</v>
      </c>
      <c r="S200" s="264">
        <v>40</v>
      </c>
      <c r="T200" s="267">
        <v>0.961267605633803</v>
      </c>
      <c r="U200" s="267">
        <v>0.981481481481482</v>
      </c>
      <c r="V200" s="268">
        <v>0.96078431372549</v>
      </c>
      <c r="W200" s="268">
        <v>0.909090909090909</v>
      </c>
      <c r="X200" s="295">
        <v>0.0206971677559913</v>
      </c>
      <c r="Y200" s="271">
        <v>339</v>
      </c>
      <c r="Z200" s="333">
        <v>325</v>
      </c>
      <c r="AA200" s="333">
        <v>330</v>
      </c>
      <c r="AB200" s="333">
        <v>315</v>
      </c>
      <c r="AC200" s="334">
        <v>0.958702064896755</v>
      </c>
      <c r="AD200" s="268">
        <v>0.954545454545455</v>
      </c>
      <c r="AE200" s="295">
        <v>0.00415661035130055</v>
      </c>
    </row>
    <row r="201" spans="1:31">
      <c r="A201" s="315" t="s">
        <v>186</v>
      </c>
      <c r="B201" s="339" t="s">
        <v>3308</v>
      </c>
      <c r="C201" s="293" t="s">
        <v>350</v>
      </c>
      <c r="D201" s="339" t="s">
        <v>351</v>
      </c>
      <c r="E201" s="266">
        <v>51</v>
      </c>
      <c r="F201" s="266">
        <v>51</v>
      </c>
      <c r="G201" s="264">
        <v>51</v>
      </c>
      <c r="H201" s="264">
        <v>51</v>
      </c>
      <c r="I201" s="264">
        <v>46</v>
      </c>
      <c r="J201" s="264">
        <v>46</v>
      </c>
      <c r="K201" s="294">
        <v>0.9</v>
      </c>
      <c r="L201" s="267">
        <v>1</v>
      </c>
      <c r="M201" s="267">
        <v>1</v>
      </c>
      <c r="N201" s="267">
        <v>1</v>
      </c>
      <c r="O201" s="332">
        <v>1444</v>
      </c>
      <c r="P201" s="266">
        <v>1426</v>
      </c>
      <c r="Q201" s="266">
        <v>51</v>
      </c>
      <c r="R201" s="264">
        <v>51</v>
      </c>
      <c r="S201" s="264">
        <v>45</v>
      </c>
      <c r="T201" s="267">
        <v>0.987534626038781</v>
      </c>
      <c r="U201" s="267">
        <v>1</v>
      </c>
      <c r="V201" s="268">
        <v>1</v>
      </c>
      <c r="W201" s="268">
        <v>0.978260869565217</v>
      </c>
      <c r="X201" s="295">
        <v>0</v>
      </c>
      <c r="Y201" s="271">
        <v>346</v>
      </c>
      <c r="Z201" s="333">
        <v>343</v>
      </c>
      <c r="AA201" s="333">
        <v>323</v>
      </c>
      <c r="AB201" s="333">
        <v>322</v>
      </c>
      <c r="AC201" s="334">
        <v>0.991329479768786</v>
      </c>
      <c r="AD201" s="268">
        <v>0.996904024767802</v>
      </c>
      <c r="AE201" s="295">
        <v>-0.00557454499901566</v>
      </c>
    </row>
    <row r="202" spans="1:31">
      <c r="A202" s="315" t="s">
        <v>186</v>
      </c>
      <c r="B202" s="339" t="s">
        <v>3308</v>
      </c>
      <c r="C202" s="293" t="s">
        <v>352</v>
      </c>
      <c r="D202" s="339" t="s">
        <v>353</v>
      </c>
      <c r="E202" s="266">
        <v>112</v>
      </c>
      <c r="F202" s="266">
        <v>110</v>
      </c>
      <c r="G202" s="264">
        <v>101</v>
      </c>
      <c r="H202" s="264">
        <v>97</v>
      </c>
      <c r="I202" s="264">
        <v>94</v>
      </c>
      <c r="J202" s="264">
        <v>92</v>
      </c>
      <c r="K202" s="294">
        <v>0.9</v>
      </c>
      <c r="L202" s="267">
        <v>0.982142857142857</v>
      </c>
      <c r="M202" s="267">
        <v>0.96039603960396</v>
      </c>
      <c r="N202" s="267">
        <v>0.978723404255319</v>
      </c>
      <c r="O202" s="332">
        <v>3065</v>
      </c>
      <c r="P202" s="266">
        <v>2963</v>
      </c>
      <c r="Q202" s="266">
        <v>108</v>
      </c>
      <c r="R202" s="264">
        <v>95</v>
      </c>
      <c r="S202" s="264">
        <v>91</v>
      </c>
      <c r="T202" s="267">
        <v>0.966721044045677</v>
      </c>
      <c r="U202" s="267">
        <v>0.964285714285714</v>
      </c>
      <c r="V202" s="268">
        <v>0.940594059405941</v>
      </c>
      <c r="W202" s="268">
        <v>0.968085106382979</v>
      </c>
      <c r="X202" s="295">
        <v>0.0236916548797738</v>
      </c>
      <c r="Y202" s="271">
        <v>724</v>
      </c>
      <c r="Z202" s="333">
        <v>696</v>
      </c>
      <c r="AA202" s="333">
        <v>722</v>
      </c>
      <c r="AB202" s="333">
        <v>700</v>
      </c>
      <c r="AC202" s="334">
        <v>0.961325966850829</v>
      </c>
      <c r="AD202" s="268">
        <v>0.969529085872576</v>
      </c>
      <c r="AE202" s="295">
        <v>-0.00820311902174742</v>
      </c>
    </row>
    <row r="203" spans="1:31">
      <c r="A203" s="315" t="s">
        <v>186</v>
      </c>
      <c r="B203" s="339" t="s">
        <v>3308</v>
      </c>
      <c r="C203" s="293" t="s">
        <v>354</v>
      </c>
      <c r="D203" s="339" t="s">
        <v>355</v>
      </c>
      <c r="E203" s="266">
        <v>52</v>
      </c>
      <c r="F203" s="266">
        <v>52</v>
      </c>
      <c r="G203" s="264">
        <v>48</v>
      </c>
      <c r="H203" s="264">
        <v>48</v>
      </c>
      <c r="I203" s="264">
        <v>50</v>
      </c>
      <c r="J203" s="264">
        <v>50</v>
      </c>
      <c r="K203" s="294">
        <v>0.9</v>
      </c>
      <c r="L203" s="267">
        <v>1</v>
      </c>
      <c r="M203" s="267">
        <v>1</v>
      </c>
      <c r="N203" s="267">
        <v>1</v>
      </c>
      <c r="O203" s="332">
        <v>1467</v>
      </c>
      <c r="P203" s="266">
        <v>1413</v>
      </c>
      <c r="Q203" s="266">
        <v>49</v>
      </c>
      <c r="R203" s="264">
        <v>45</v>
      </c>
      <c r="S203" s="264">
        <v>49</v>
      </c>
      <c r="T203" s="267">
        <v>0.96319018404908</v>
      </c>
      <c r="U203" s="267">
        <v>0.942307692307692</v>
      </c>
      <c r="V203" s="268">
        <v>0.9375</v>
      </c>
      <c r="W203" s="268">
        <v>0.98</v>
      </c>
      <c r="X203" s="295">
        <v>0.00480769230769229</v>
      </c>
      <c r="Y203" s="271">
        <v>344</v>
      </c>
      <c r="Z203" s="333">
        <v>330</v>
      </c>
      <c r="AA203" s="333">
        <v>331</v>
      </c>
      <c r="AB203" s="333">
        <v>315</v>
      </c>
      <c r="AC203" s="334">
        <v>0.959302325581395</v>
      </c>
      <c r="AD203" s="268">
        <v>0.95166163141994</v>
      </c>
      <c r="AE203" s="295">
        <v>0.00764069416145585</v>
      </c>
    </row>
    <row r="204" spans="1:31">
      <c r="A204" s="315" t="s">
        <v>186</v>
      </c>
      <c r="B204" s="339" t="s">
        <v>3308</v>
      </c>
      <c r="C204" s="293" t="s">
        <v>356</v>
      </c>
      <c r="D204" s="339" t="s">
        <v>357</v>
      </c>
      <c r="E204" s="266">
        <v>51</v>
      </c>
      <c r="F204" s="266">
        <v>51</v>
      </c>
      <c r="G204" s="264">
        <v>53</v>
      </c>
      <c r="H204" s="264">
        <v>53</v>
      </c>
      <c r="I204" s="264">
        <v>47</v>
      </c>
      <c r="J204" s="264">
        <v>47</v>
      </c>
      <c r="K204" s="294">
        <v>0.9</v>
      </c>
      <c r="L204" s="267">
        <v>1</v>
      </c>
      <c r="M204" s="267">
        <v>1</v>
      </c>
      <c r="N204" s="267">
        <v>1</v>
      </c>
      <c r="O204" s="332">
        <v>1583</v>
      </c>
      <c r="P204" s="266">
        <v>1551</v>
      </c>
      <c r="Q204" s="266">
        <v>50</v>
      </c>
      <c r="R204" s="264">
        <v>52</v>
      </c>
      <c r="S204" s="264">
        <v>45</v>
      </c>
      <c r="T204" s="267">
        <v>0.979785217940619</v>
      </c>
      <c r="U204" s="267">
        <v>0.980392156862745</v>
      </c>
      <c r="V204" s="268">
        <v>0.981132075471698</v>
      </c>
      <c r="W204" s="268">
        <v>0.957446808510638</v>
      </c>
      <c r="X204" s="295">
        <v>-0.000739918608953061</v>
      </c>
      <c r="Y204" s="271">
        <v>356</v>
      </c>
      <c r="Z204" s="333">
        <v>344</v>
      </c>
      <c r="AA204" s="333">
        <v>372</v>
      </c>
      <c r="AB204" s="333">
        <v>362</v>
      </c>
      <c r="AC204" s="334">
        <v>0.966292134831461</v>
      </c>
      <c r="AD204" s="268">
        <v>0.973118279569892</v>
      </c>
      <c r="AE204" s="295">
        <v>-0.00682614473843179</v>
      </c>
    </row>
    <row r="205" spans="1:31">
      <c r="A205" s="315" t="s">
        <v>186</v>
      </c>
      <c r="B205" s="339" t="s">
        <v>3308</v>
      </c>
      <c r="C205" s="293" t="s">
        <v>358</v>
      </c>
      <c r="D205" s="339" t="s">
        <v>359</v>
      </c>
      <c r="E205" s="266">
        <v>46</v>
      </c>
      <c r="F205" s="266">
        <v>44</v>
      </c>
      <c r="G205" s="264">
        <v>46</v>
      </c>
      <c r="H205" s="264">
        <v>43</v>
      </c>
      <c r="I205" s="264">
        <v>42</v>
      </c>
      <c r="J205" s="264">
        <v>41</v>
      </c>
      <c r="K205" s="294">
        <v>0.9</v>
      </c>
      <c r="L205" s="267">
        <v>0.956521739130435</v>
      </c>
      <c r="M205" s="267">
        <v>0.934782608695652</v>
      </c>
      <c r="N205" s="267">
        <v>0.976190476190476</v>
      </c>
      <c r="O205" s="332">
        <v>1280</v>
      </c>
      <c r="P205" s="266">
        <v>1206</v>
      </c>
      <c r="Q205" s="266">
        <v>44</v>
      </c>
      <c r="R205" s="264">
        <v>42</v>
      </c>
      <c r="S205" s="264">
        <v>37</v>
      </c>
      <c r="T205" s="267">
        <v>0.9421875</v>
      </c>
      <c r="U205" s="267">
        <v>0.956521739130435</v>
      </c>
      <c r="V205" s="268">
        <v>0.91304347826087</v>
      </c>
      <c r="W205" s="268">
        <v>0.880952380952381</v>
      </c>
      <c r="X205" s="295">
        <v>0.0434782608695653</v>
      </c>
      <c r="Y205" s="271">
        <v>306</v>
      </c>
      <c r="Z205" s="333">
        <v>281</v>
      </c>
      <c r="AA205" s="333">
        <v>298</v>
      </c>
      <c r="AB205" s="333">
        <v>284</v>
      </c>
      <c r="AC205" s="334">
        <v>0.918300653594771</v>
      </c>
      <c r="AD205" s="268">
        <v>0.953020134228188</v>
      </c>
      <c r="AE205" s="295">
        <v>-0.0347194806334167</v>
      </c>
    </row>
    <row r="206" spans="1:31">
      <c r="A206" s="315" t="s">
        <v>186</v>
      </c>
      <c r="B206" s="339" t="s">
        <v>3309</v>
      </c>
      <c r="C206" s="293" t="s">
        <v>360</v>
      </c>
      <c r="D206" s="339" t="s">
        <v>361</v>
      </c>
      <c r="E206" s="266">
        <v>73</v>
      </c>
      <c r="F206" s="266">
        <v>73</v>
      </c>
      <c r="G206" s="264">
        <v>69</v>
      </c>
      <c r="H206" s="264">
        <v>69</v>
      </c>
      <c r="I206" s="264">
        <v>67</v>
      </c>
      <c r="J206" s="264">
        <v>67</v>
      </c>
      <c r="K206" s="294">
        <v>0.9</v>
      </c>
      <c r="L206" s="267">
        <v>1</v>
      </c>
      <c r="M206" s="267">
        <v>1</v>
      </c>
      <c r="N206" s="267">
        <v>1</v>
      </c>
      <c r="O206" s="332">
        <v>2047</v>
      </c>
      <c r="P206" s="266">
        <v>1989</v>
      </c>
      <c r="Q206" s="266">
        <v>72</v>
      </c>
      <c r="R206" s="264">
        <v>69</v>
      </c>
      <c r="S206" s="264">
        <v>66</v>
      </c>
      <c r="T206" s="267">
        <v>0.971665852467025</v>
      </c>
      <c r="U206" s="267">
        <v>0.986301369863014</v>
      </c>
      <c r="V206" s="268">
        <v>1</v>
      </c>
      <c r="W206" s="268">
        <v>0.985074626865672</v>
      </c>
      <c r="X206" s="295">
        <v>-0.0136986301369864</v>
      </c>
      <c r="Y206" s="271">
        <v>472</v>
      </c>
      <c r="Z206" s="333">
        <v>460</v>
      </c>
      <c r="AA206" s="333">
        <v>468</v>
      </c>
      <c r="AB206" s="333">
        <v>458</v>
      </c>
      <c r="AC206" s="334">
        <v>0.974576271186441</v>
      </c>
      <c r="AD206" s="268">
        <v>0.978632478632479</v>
      </c>
      <c r="AE206" s="295">
        <v>-0.00405620744603796</v>
      </c>
    </row>
    <row r="207" spans="1:31">
      <c r="A207" s="315" t="s">
        <v>186</v>
      </c>
      <c r="B207" s="339" t="s">
        <v>3309</v>
      </c>
      <c r="C207" s="293" t="s">
        <v>362</v>
      </c>
      <c r="D207" s="339" t="s">
        <v>363</v>
      </c>
      <c r="E207" s="266">
        <v>89</v>
      </c>
      <c r="F207" s="266">
        <v>89</v>
      </c>
      <c r="G207" s="264">
        <v>86</v>
      </c>
      <c r="H207" s="264">
        <v>86</v>
      </c>
      <c r="I207" s="264">
        <v>76</v>
      </c>
      <c r="J207" s="264">
        <v>76</v>
      </c>
      <c r="K207" s="294">
        <v>0.9</v>
      </c>
      <c r="L207" s="267">
        <v>1</v>
      </c>
      <c r="M207" s="267">
        <v>1</v>
      </c>
      <c r="N207" s="267">
        <v>1</v>
      </c>
      <c r="O207" s="332">
        <v>2421</v>
      </c>
      <c r="P207" s="266">
        <v>2334</v>
      </c>
      <c r="Q207" s="266">
        <v>87</v>
      </c>
      <c r="R207" s="264">
        <v>84</v>
      </c>
      <c r="S207" s="264">
        <v>76</v>
      </c>
      <c r="T207" s="267">
        <v>0.964064436183395</v>
      </c>
      <c r="U207" s="267">
        <v>0.97752808988764</v>
      </c>
      <c r="V207" s="268">
        <v>0.976744186046512</v>
      </c>
      <c r="W207" s="268">
        <v>1</v>
      </c>
      <c r="X207" s="295">
        <v>0.000783903841128808</v>
      </c>
      <c r="Y207" s="271">
        <v>584</v>
      </c>
      <c r="Z207" s="333">
        <v>569</v>
      </c>
      <c r="AA207" s="333">
        <v>568</v>
      </c>
      <c r="AB207" s="333">
        <v>548</v>
      </c>
      <c r="AC207" s="334">
        <v>0.974315068493151</v>
      </c>
      <c r="AD207" s="268">
        <v>0.964788732394366</v>
      </c>
      <c r="AE207" s="295">
        <v>0.00952633609878439</v>
      </c>
    </row>
    <row r="208" spans="1:31">
      <c r="A208" s="315" t="s">
        <v>186</v>
      </c>
      <c r="B208" s="339" t="s">
        <v>3309</v>
      </c>
      <c r="C208" s="293" t="s">
        <v>364</v>
      </c>
      <c r="D208" s="339" t="s">
        <v>365</v>
      </c>
      <c r="E208" s="266">
        <v>81</v>
      </c>
      <c r="F208" s="266">
        <v>81</v>
      </c>
      <c r="G208" s="264">
        <v>69</v>
      </c>
      <c r="H208" s="264">
        <v>69</v>
      </c>
      <c r="I208" s="264">
        <v>67</v>
      </c>
      <c r="J208" s="264">
        <v>67</v>
      </c>
      <c r="K208" s="294">
        <v>0.9</v>
      </c>
      <c r="L208" s="267">
        <v>1</v>
      </c>
      <c r="M208" s="267">
        <v>1</v>
      </c>
      <c r="N208" s="267">
        <v>1</v>
      </c>
      <c r="O208" s="332">
        <v>2174</v>
      </c>
      <c r="P208" s="266">
        <v>2032</v>
      </c>
      <c r="Q208" s="266">
        <v>77</v>
      </c>
      <c r="R208" s="264">
        <v>66</v>
      </c>
      <c r="S208" s="264">
        <v>64</v>
      </c>
      <c r="T208" s="267">
        <v>0.934682612695492</v>
      </c>
      <c r="U208" s="267">
        <v>0.950617283950617</v>
      </c>
      <c r="V208" s="268">
        <v>0.956521739130435</v>
      </c>
      <c r="W208" s="268">
        <v>0.955223880597015</v>
      </c>
      <c r="X208" s="295">
        <v>-0.00590445517981752</v>
      </c>
      <c r="Y208" s="271">
        <v>523</v>
      </c>
      <c r="Z208" s="333">
        <v>493</v>
      </c>
      <c r="AA208" s="333">
        <v>501</v>
      </c>
      <c r="AB208" s="333">
        <v>457</v>
      </c>
      <c r="AC208" s="334">
        <v>0.94263862332696</v>
      </c>
      <c r="AD208" s="268">
        <v>0.912175648702595</v>
      </c>
      <c r="AE208" s="295">
        <v>0.030462974624365</v>
      </c>
    </row>
    <row r="209" spans="1:31">
      <c r="A209" s="315" t="s">
        <v>186</v>
      </c>
      <c r="B209" s="339" t="s">
        <v>3309</v>
      </c>
      <c r="C209" s="293" t="s">
        <v>366</v>
      </c>
      <c r="D209" s="339" t="s">
        <v>367</v>
      </c>
      <c r="E209" s="266">
        <v>54</v>
      </c>
      <c r="F209" s="266">
        <v>52</v>
      </c>
      <c r="G209" s="264">
        <v>51</v>
      </c>
      <c r="H209" s="264">
        <v>49</v>
      </c>
      <c r="I209" s="264">
        <v>42</v>
      </c>
      <c r="J209" s="264">
        <v>41</v>
      </c>
      <c r="K209" s="294">
        <v>0.9</v>
      </c>
      <c r="L209" s="267">
        <v>0.962962962962963</v>
      </c>
      <c r="M209" s="267">
        <v>0.96078431372549</v>
      </c>
      <c r="N209" s="267">
        <v>0.976190476190476</v>
      </c>
      <c r="O209" s="332">
        <v>1517</v>
      </c>
      <c r="P209" s="266">
        <v>1471</v>
      </c>
      <c r="Q209" s="266">
        <v>50</v>
      </c>
      <c r="R209" s="264">
        <v>48</v>
      </c>
      <c r="S209" s="264">
        <v>39</v>
      </c>
      <c r="T209" s="267">
        <v>0.969676994067238</v>
      </c>
      <c r="U209" s="267">
        <v>0.925925925925926</v>
      </c>
      <c r="V209" s="268">
        <v>0.941176470588235</v>
      </c>
      <c r="W209" s="268">
        <v>0.928571428571429</v>
      </c>
      <c r="X209" s="295">
        <v>-0.0152505446623094</v>
      </c>
      <c r="Y209" s="271">
        <v>347</v>
      </c>
      <c r="Z209" s="333">
        <v>327</v>
      </c>
      <c r="AA209" s="333">
        <v>338</v>
      </c>
      <c r="AB209" s="333">
        <v>327</v>
      </c>
      <c r="AC209" s="334">
        <v>0.942363112391931</v>
      </c>
      <c r="AD209" s="268">
        <v>0.967455621301775</v>
      </c>
      <c r="AE209" s="295">
        <v>-0.0250925089098443</v>
      </c>
    </row>
    <row r="210" spans="1:31">
      <c r="A210" s="315" t="s">
        <v>186</v>
      </c>
      <c r="B210" s="339" t="s">
        <v>3309</v>
      </c>
      <c r="C210" s="293" t="s">
        <v>368</v>
      </c>
      <c r="D210" s="339" t="s">
        <v>369</v>
      </c>
      <c r="E210" s="266">
        <v>78</v>
      </c>
      <c r="F210" s="266">
        <v>78</v>
      </c>
      <c r="G210" s="264">
        <v>74</v>
      </c>
      <c r="H210" s="264">
        <v>74</v>
      </c>
      <c r="I210" s="264">
        <v>61</v>
      </c>
      <c r="J210" s="264">
        <v>61</v>
      </c>
      <c r="K210" s="294">
        <v>0.9</v>
      </c>
      <c r="L210" s="267">
        <v>1</v>
      </c>
      <c r="M210" s="267">
        <v>1</v>
      </c>
      <c r="N210" s="267">
        <v>1</v>
      </c>
      <c r="O210" s="332">
        <v>2175</v>
      </c>
      <c r="P210" s="266">
        <v>2030</v>
      </c>
      <c r="Q210" s="266">
        <v>72</v>
      </c>
      <c r="R210" s="264">
        <v>69</v>
      </c>
      <c r="S210" s="264">
        <v>56</v>
      </c>
      <c r="T210" s="267">
        <v>0.933333333333333</v>
      </c>
      <c r="U210" s="267">
        <v>0.923076923076923</v>
      </c>
      <c r="V210" s="268">
        <v>0.932432432432432</v>
      </c>
      <c r="W210" s="268">
        <v>0.918032786885246</v>
      </c>
      <c r="X210" s="295">
        <v>-0.00935550935550933</v>
      </c>
      <c r="Y210" s="271">
        <v>502</v>
      </c>
      <c r="Z210" s="333">
        <v>470</v>
      </c>
      <c r="AA210" s="333">
        <v>503</v>
      </c>
      <c r="AB210" s="333">
        <v>473</v>
      </c>
      <c r="AC210" s="334">
        <v>0.936254980079681</v>
      </c>
      <c r="AD210" s="268">
        <v>0.940357852882704</v>
      </c>
      <c r="AE210" s="295">
        <v>-0.00410287280302257</v>
      </c>
    </row>
    <row r="211" spans="1:31">
      <c r="A211" s="315" t="s">
        <v>186</v>
      </c>
      <c r="B211" s="339" t="s">
        <v>3309</v>
      </c>
      <c r="C211" s="293" t="s">
        <v>370</v>
      </c>
      <c r="D211" s="339" t="s">
        <v>371</v>
      </c>
      <c r="E211" s="266">
        <v>71</v>
      </c>
      <c r="F211" s="266">
        <v>70</v>
      </c>
      <c r="G211" s="264">
        <v>72</v>
      </c>
      <c r="H211" s="264">
        <v>69</v>
      </c>
      <c r="I211" s="264">
        <v>70</v>
      </c>
      <c r="J211" s="264">
        <v>68</v>
      </c>
      <c r="K211" s="294">
        <v>0.9</v>
      </c>
      <c r="L211" s="267">
        <v>0.985915492957746</v>
      </c>
      <c r="M211" s="267">
        <v>0.958333333333333</v>
      </c>
      <c r="N211" s="267">
        <v>0.971428571428571</v>
      </c>
      <c r="O211" s="332">
        <v>2094</v>
      </c>
      <c r="P211" s="266">
        <v>1930</v>
      </c>
      <c r="Q211" s="266">
        <v>65</v>
      </c>
      <c r="R211" s="264">
        <v>65</v>
      </c>
      <c r="S211" s="264">
        <v>66</v>
      </c>
      <c r="T211" s="267">
        <v>0.921680993314231</v>
      </c>
      <c r="U211" s="267">
        <v>0.915492957746479</v>
      </c>
      <c r="V211" s="268">
        <v>0.902777777777778</v>
      </c>
      <c r="W211" s="268">
        <v>0.942857142857143</v>
      </c>
      <c r="X211" s="295">
        <v>0.0127151799687011</v>
      </c>
      <c r="Y211" s="271">
        <v>498</v>
      </c>
      <c r="Z211" s="333">
        <v>453</v>
      </c>
      <c r="AA211" s="333">
        <v>487</v>
      </c>
      <c r="AB211" s="333">
        <v>450</v>
      </c>
      <c r="AC211" s="334">
        <v>0.909638554216867</v>
      </c>
      <c r="AD211" s="268">
        <v>0.924024640657084</v>
      </c>
      <c r="AE211" s="295">
        <v>-0.0143860864402168</v>
      </c>
    </row>
    <row r="212" spans="1:31">
      <c r="A212" s="315" t="s">
        <v>186</v>
      </c>
      <c r="B212" s="339" t="s">
        <v>3309</v>
      </c>
      <c r="C212" s="293" t="s">
        <v>372</v>
      </c>
      <c r="D212" s="339" t="s">
        <v>373</v>
      </c>
      <c r="E212" s="266">
        <v>83</v>
      </c>
      <c r="F212" s="266">
        <v>80</v>
      </c>
      <c r="G212" s="264">
        <v>81</v>
      </c>
      <c r="H212" s="264">
        <v>79</v>
      </c>
      <c r="I212" s="264">
        <v>78</v>
      </c>
      <c r="J212" s="264">
        <v>75</v>
      </c>
      <c r="K212" s="294">
        <v>0.9</v>
      </c>
      <c r="L212" s="267">
        <v>0.963855421686747</v>
      </c>
      <c r="M212" s="267">
        <v>0.975308641975309</v>
      </c>
      <c r="N212" s="267">
        <v>0.961538461538462</v>
      </c>
      <c r="O212" s="332">
        <v>2382</v>
      </c>
      <c r="P212" s="266">
        <v>2209</v>
      </c>
      <c r="Q212" s="266">
        <v>79</v>
      </c>
      <c r="R212" s="264">
        <v>78</v>
      </c>
      <c r="S212" s="264">
        <v>71</v>
      </c>
      <c r="T212" s="267">
        <v>0.927371956339211</v>
      </c>
      <c r="U212" s="267">
        <v>0.951807228915663</v>
      </c>
      <c r="V212" s="268">
        <v>0.962962962962963</v>
      </c>
      <c r="W212" s="268">
        <v>0.91025641025641</v>
      </c>
      <c r="X212" s="295">
        <v>-0.0111557340473003</v>
      </c>
      <c r="Y212" s="271">
        <v>564</v>
      </c>
      <c r="Z212" s="333">
        <v>528</v>
      </c>
      <c r="AA212" s="333">
        <v>553</v>
      </c>
      <c r="AB212" s="333">
        <v>519</v>
      </c>
      <c r="AC212" s="334">
        <v>0.936170212765957</v>
      </c>
      <c r="AD212" s="268">
        <v>0.938517179023508</v>
      </c>
      <c r="AE212" s="295">
        <v>-0.00234696625755071</v>
      </c>
    </row>
    <row r="213" spans="1:31">
      <c r="A213" s="315" t="s">
        <v>186</v>
      </c>
      <c r="B213" s="339" t="s">
        <v>3309</v>
      </c>
      <c r="C213" s="293" t="s">
        <v>374</v>
      </c>
      <c r="D213" s="339" t="s">
        <v>375</v>
      </c>
      <c r="E213" s="266">
        <v>48</v>
      </c>
      <c r="F213" s="266">
        <v>48</v>
      </c>
      <c r="G213" s="264">
        <v>44</v>
      </c>
      <c r="H213" s="264">
        <v>44</v>
      </c>
      <c r="I213" s="264">
        <v>41</v>
      </c>
      <c r="J213" s="264">
        <v>41</v>
      </c>
      <c r="K213" s="294">
        <v>0.9</v>
      </c>
      <c r="L213" s="267">
        <v>1</v>
      </c>
      <c r="M213" s="267">
        <v>1</v>
      </c>
      <c r="N213" s="267">
        <v>1</v>
      </c>
      <c r="O213" s="332">
        <v>1325</v>
      </c>
      <c r="P213" s="266">
        <v>1252</v>
      </c>
      <c r="Q213" s="266">
        <v>46</v>
      </c>
      <c r="R213" s="264">
        <v>40</v>
      </c>
      <c r="S213" s="264">
        <v>41</v>
      </c>
      <c r="T213" s="267">
        <v>0.944905660377358</v>
      </c>
      <c r="U213" s="267">
        <v>0.958333333333333</v>
      </c>
      <c r="V213" s="268">
        <v>0.909090909090909</v>
      </c>
      <c r="W213" s="268">
        <v>1</v>
      </c>
      <c r="X213" s="295">
        <v>0.0492424242424243</v>
      </c>
      <c r="Y213" s="271">
        <v>314</v>
      </c>
      <c r="Z213" s="333">
        <v>300</v>
      </c>
      <c r="AA213" s="333">
        <v>309</v>
      </c>
      <c r="AB213" s="333">
        <v>297</v>
      </c>
      <c r="AC213" s="334">
        <v>0.955414012738854</v>
      </c>
      <c r="AD213" s="268">
        <v>0.961165048543689</v>
      </c>
      <c r="AE213" s="295">
        <v>-0.00575103580483582</v>
      </c>
    </row>
    <row r="214" spans="1:31">
      <c r="A214" s="315" t="s">
        <v>186</v>
      </c>
      <c r="B214" s="339" t="s">
        <v>3309</v>
      </c>
      <c r="C214" s="293" t="s">
        <v>376</v>
      </c>
      <c r="D214" s="339" t="s">
        <v>377</v>
      </c>
      <c r="E214" s="266">
        <v>83</v>
      </c>
      <c r="F214" s="266">
        <v>82</v>
      </c>
      <c r="G214" s="264">
        <v>82</v>
      </c>
      <c r="H214" s="264">
        <v>81</v>
      </c>
      <c r="I214" s="264">
        <v>69</v>
      </c>
      <c r="J214" s="264">
        <v>69</v>
      </c>
      <c r="K214" s="294">
        <v>0.9</v>
      </c>
      <c r="L214" s="267">
        <v>0.987951807228916</v>
      </c>
      <c r="M214" s="267">
        <v>0.98780487804878</v>
      </c>
      <c r="N214" s="267">
        <v>1</v>
      </c>
      <c r="O214" s="332">
        <v>2177</v>
      </c>
      <c r="P214" s="266">
        <v>2123</v>
      </c>
      <c r="Q214" s="266">
        <v>80</v>
      </c>
      <c r="R214" s="264">
        <v>79</v>
      </c>
      <c r="S214" s="264">
        <v>67</v>
      </c>
      <c r="T214" s="267">
        <v>0.975195222783647</v>
      </c>
      <c r="U214" s="267">
        <v>0.963855421686747</v>
      </c>
      <c r="V214" s="268">
        <v>0.963414634146341</v>
      </c>
      <c r="W214" s="268">
        <v>0.971014492753623</v>
      </c>
      <c r="X214" s="295">
        <v>0.000440787540405552</v>
      </c>
      <c r="Y214" s="271">
        <v>532</v>
      </c>
      <c r="Z214" s="333">
        <v>512</v>
      </c>
      <c r="AA214" s="333">
        <v>495</v>
      </c>
      <c r="AB214" s="333">
        <v>484</v>
      </c>
      <c r="AC214" s="334">
        <v>0.962406015037594</v>
      </c>
      <c r="AD214" s="268">
        <v>0.977777777777778</v>
      </c>
      <c r="AE214" s="295">
        <v>-0.0153717627401838</v>
      </c>
    </row>
    <row r="215" spans="1:31">
      <c r="A215" s="315" t="s">
        <v>186</v>
      </c>
      <c r="B215" s="339" t="s">
        <v>3310</v>
      </c>
      <c r="C215" s="293" t="s">
        <v>378</v>
      </c>
      <c r="D215" s="339" t="s">
        <v>379</v>
      </c>
      <c r="E215" s="266">
        <v>0</v>
      </c>
      <c r="F215" s="266">
        <v>0</v>
      </c>
      <c r="G215" s="264">
        <v>0</v>
      </c>
      <c r="H215" s="264">
        <v>0</v>
      </c>
      <c r="I215" s="264">
        <v>0</v>
      </c>
      <c r="J215" s="264">
        <v>0</v>
      </c>
      <c r="K215" s="294">
        <v>0.9</v>
      </c>
      <c r="L215" s="267">
        <v>0</v>
      </c>
      <c r="M215" s="267">
        <v>0</v>
      </c>
      <c r="N215" s="267">
        <v>0</v>
      </c>
      <c r="O215" s="332">
        <v>0</v>
      </c>
      <c r="P215" s="266">
        <v>0</v>
      </c>
      <c r="Q215" s="266">
        <v>0</v>
      </c>
      <c r="R215" s="264">
        <v>0</v>
      </c>
      <c r="S215" s="264">
        <v>0</v>
      </c>
      <c r="T215" s="267">
        <v>0</v>
      </c>
      <c r="U215" s="267">
        <v>0</v>
      </c>
      <c r="V215" s="268">
        <v>0</v>
      </c>
      <c r="W215" s="268">
        <v>0</v>
      </c>
      <c r="X215" s="295">
        <v>0</v>
      </c>
      <c r="Y215" s="271">
        <v>0</v>
      </c>
      <c r="Z215" s="333">
        <v>0</v>
      </c>
      <c r="AA215" s="333">
        <v>0</v>
      </c>
      <c r="AB215" s="333">
        <v>0</v>
      </c>
      <c r="AC215" s="334">
        <v>0</v>
      </c>
      <c r="AD215" s="268">
        <v>0</v>
      </c>
      <c r="AE215" s="295">
        <v>0</v>
      </c>
    </row>
    <row r="216" spans="1:31">
      <c r="A216" s="315" t="s">
        <v>186</v>
      </c>
      <c r="B216" s="339" t="s">
        <v>3310</v>
      </c>
      <c r="C216" s="293" t="s">
        <v>380</v>
      </c>
      <c r="D216" s="339" t="s">
        <v>381</v>
      </c>
      <c r="E216" s="266">
        <v>80</v>
      </c>
      <c r="F216" s="266">
        <v>76</v>
      </c>
      <c r="G216" s="264">
        <v>80</v>
      </c>
      <c r="H216" s="264">
        <v>78</v>
      </c>
      <c r="I216" s="264">
        <v>72</v>
      </c>
      <c r="J216" s="264">
        <v>68</v>
      </c>
      <c r="K216" s="294">
        <v>0.9</v>
      </c>
      <c r="L216" s="267">
        <v>0.95</v>
      </c>
      <c r="M216" s="267">
        <v>0.975</v>
      </c>
      <c r="N216" s="267">
        <v>0.944444444444444</v>
      </c>
      <c r="O216" s="332">
        <v>2235</v>
      </c>
      <c r="P216" s="266">
        <v>2074</v>
      </c>
      <c r="Q216" s="266">
        <v>72</v>
      </c>
      <c r="R216" s="264">
        <v>72</v>
      </c>
      <c r="S216" s="264">
        <v>67</v>
      </c>
      <c r="T216" s="267">
        <v>0.927964205816555</v>
      </c>
      <c r="U216" s="267">
        <v>0.9</v>
      </c>
      <c r="V216" s="268">
        <v>0.9</v>
      </c>
      <c r="W216" s="268">
        <v>0.930555555555556</v>
      </c>
      <c r="X216" s="295">
        <v>0</v>
      </c>
      <c r="Y216" s="271">
        <v>530</v>
      </c>
      <c r="Z216" s="333">
        <v>500</v>
      </c>
      <c r="AA216" s="333">
        <v>520</v>
      </c>
      <c r="AB216" s="333">
        <v>481</v>
      </c>
      <c r="AC216" s="334">
        <v>0.943396226415094</v>
      </c>
      <c r="AD216" s="268">
        <v>0.925</v>
      </c>
      <c r="AE216" s="295">
        <v>0.0183962264150943</v>
      </c>
    </row>
    <row r="217" spans="1:31">
      <c r="A217" s="315" t="s">
        <v>186</v>
      </c>
      <c r="B217" s="339" t="s">
        <v>3310</v>
      </c>
      <c r="C217" s="293" t="s">
        <v>382</v>
      </c>
      <c r="D217" s="339" t="s">
        <v>383</v>
      </c>
      <c r="E217" s="266">
        <v>0</v>
      </c>
      <c r="F217" s="266">
        <v>0</v>
      </c>
      <c r="G217" s="264">
        <v>0</v>
      </c>
      <c r="H217" s="264">
        <v>0</v>
      </c>
      <c r="I217" s="264">
        <v>0</v>
      </c>
      <c r="J217" s="264">
        <v>0</v>
      </c>
      <c r="K217" s="294">
        <v>0.9</v>
      </c>
      <c r="L217" s="267">
        <v>0</v>
      </c>
      <c r="M217" s="267">
        <v>0</v>
      </c>
      <c r="N217" s="267">
        <v>0</v>
      </c>
      <c r="O217" s="332">
        <v>0</v>
      </c>
      <c r="P217" s="266">
        <v>0</v>
      </c>
      <c r="Q217" s="266">
        <v>0</v>
      </c>
      <c r="R217" s="264">
        <v>0</v>
      </c>
      <c r="S217" s="264">
        <v>0</v>
      </c>
      <c r="T217" s="267">
        <v>0</v>
      </c>
      <c r="U217" s="267">
        <v>0</v>
      </c>
      <c r="V217" s="268">
        <v>0</v>
      </c>
      <c r="W217" s="268">
        <v>0</v>
      </c>
      <c r="X217" s="295">
        <v>0</v>
      </c>
      <c r="Y217" s="271">
        <v>0</v>
      </c>
      <c r="Z217" s="333">
        <v>0</v>
      </c>
      <c r="AA217" s="333">
        <v>0</v>
      </c>
      <c r="AB217" s="333">
        <v>0</v>
      </c>
      <c r="AC217" s="334">
        <v>0</v>
      </c>
      <c r="AD217" s="268">
        <v>0</v>
      </c>
      <c r="AE217" s="295">
        <v>0</v>
      </c>
    </row>
    <row r="218" spans="1:31">
      <c r="A218" s="315" t="s">
        <v>186</v>
      </c>
      <c r="B218" s="339" t="s">
        <v>3310</v>
      </c>
      <c r="C218" s="293" t="s">
        <v>384</v>
      </c>
      <c r="D218" s="339" t="s">
        <v>385</v>
      </c>
      <c r="E218" s="266">
        <v>67</v>
      </c>
      <c r="F218" s="266">
        <v>67</v>
      </c>
      <c r="G218" s="264">
        <v>61</v>
      </c>
      <c r="H218" s="264">
        <v>61</v>
      </c>
      <c r="I218" s="264">
        <v>54</v>
      </c>
      <c r="J218" s="264">
        <v>54</v>
      </c>
      <c r="K218" s="294">
        <v>0.9</v>
      </c>
      <c r="L218" s="267">
        <v>1</v>
      </c>
      <c r="M218" s="267">
        <v>1</v>
      </c>
      <c r="N218" s="267">
        <v>1</v>
      </c>
      <c r="O218" s="332">
        <v>1716</v>
      </c>
      <c r="P218" s="266">
        <v>1695</v>
      </c>
      <c r="Q218" s="266">
        <v>66</v>
      </c>
      <c r="R218" s="264">
        <v>60</v>
      </c>
      <c r="S218" s="264">
        <v>54</v>
      </c>
      <c r="T218" s="267">
        <v>0.987762237762238</v>
      </c>
      <c r="U218" s="267">
        <v>0.985074626865672</v>
      </c>
      <c r="V218" s="268">
        <v>0.983606557377049</v>
      </c>
      <c r="W218" s="268">
        <v>1</v>
      </c>
      <c r="X218" s="295">
        <v>0.00146806948862244</v>
      </c>
      <c r="Y218" s="271">
        <v>416</v>
      </c>
      <c r="Z218" s="333">
        <v>412</v>
      </c>
      <c r="AA218" s="333">
        <v>400</v>
      </c>
      <c r="AB218" s="333">
        <v>392</v>
      </c>
      <c r="AC218" s="334">
        <v>0.990384615384615</v>
      </c>
      <c r="AD218" s="268">
        <v>0.98</v>
      </c>
      <c r="AE218" s="295">
        <v>0.0103846153846154</v>
      </c>
    </row>
    <row r="219" spans="1:31">
      <c r="A219" s="315" t="s">
        <v>186</v>
      </c>
      <c r="B219" s="339" t="s">
        <v>3310</v>
      </c>
      <c r="C219" s="293" t="s">
        <v>386</v>
      </c>
      <c r="D219" s="339" t="s">
        <v>387</v>
      </c>
      <c r="E219" s="266">
        <v>51</v>
      </c>
      <c r="F219" s="266">
        <v>51</v>
      </c>
      <c r="G219" s="264">
        <v>52</v>
      </c>
      <c r="H219" s="264">
        <v>52</v>
      </c>
      <c r="I219" s="264">
        <v>47</v>
      </c>
      <c r="J219" s="264">
        <v>47</v>
      </c>
      <c r="K219" s="294">
        <v>0.9</v>
      </c>
      <c r="L219" s="267">
        <v>1</v>
      </c>
      <c r="M219" s="267">
        <v>1</v>
      </c>
      <c r="N219" s="267">
        <v>1</v>
      </c>
      <c r="O219" s="332">
        <v>1451</v>
      </c>
      <c r="P219" s="266">
        <v>1366</v>
      </c>
      <c r="Q219" s="266">
        <v>50</v>
      </c>
      <c r="R219" s="264">
        <v>51</v>
      </c>
      <c r="S219" s="264">
        <v>44</v>
      </c>
      <c r="T219" s="267">
        <v>0.941419710544452</v>
      </c>
      <c r="U219" s="267">
        <v>0.980392156862745</v>
      </c>
      <c r="V219" s="268">
        <v>0.980769230769231</v>
      </c>
      <c r="W219" s="268">
        <v>0.936170212765957</v>
      </c>
      <c r="X219" s="295">
        <v>-0.00037707390648567</v>
      </c>
      <c r="Y219" s="271">
        <v>347</v>
      </c>
      <c r="Z219" s="333">
        <v>328</v>
      </c>
      <c r="AA219" s="333">
        <v>331</v>
      </c>
      <c r="AB219" s="333">
        <v>312</v>
      </c>
      <c r="AC219" s="334">
        <v>0.945244956772334</v>
      </c>
      <c r="AD219" s="268">
        <v>0.942598187311178</v>
      </c>
      <c r="AE219" s="295">
        <v>0.00264676946115605</v>
      </c>
    </row>
    <row r="220" spans="1:31">
      <c r="A220" s="315" t="s">
        <v>186</v>
      </c>
      <c r="B220" s="339" t="s">
        <v>3310</v>
      </c>
      <c r="C220" s="293" t="s">
        <v>388</v>
      </c>
      <c r="D220" s="339" t="s">
        <v>389</v>
      </c>
      <c r="E220" s="266">
        <v>45</v>
      </c>
      <c r="F220" s="266">
        <v>45</v>
      </c>
      <c r="G220" s="264">
        <v>44</v>
      </c>
      <c r="H220" s="264">
        <v>44</v>
      </c>
      <c r="I220" s="264">
        <v>43</v>
      </c>
      <c r="J220" s="264">
        <v>43</v>
      </c>
      <c r="K220" s="294">
        <v>0.9</v>
      </c>
      <c r="L220" s="267">
        <v>1</v>
      </c>
      <c r="M220" s="267">
        <v>1</v>
      </c>
      <c r="N220" s="267">
        <v>1</v>
      </c>
      <c r="O220" s="332">
        <v>1367</v>
      </c>
      <c r="P220" s="266">
        <v>1316</v>
      </c>
      <c r="Q220" s="266">
        <v>44</v>
      </c>
      <c r="R220" s="264">
        <v>43</v>
      </c>
      <c r="S220" s="264">
        <v>41</v>
      </c>
      <c r="T220" s="267">
        <v>0.96269202633504</v>
      </c>
      <c r="U220" s="267">
        <v>0.977777777777778</v>
      </c>
      <c r="V220" s="268">
        <v>0.977272727272727</v>
      </c>
      <c r="W220" s="268">
        <v>0.953488372093023</v>
      </c>
      <c r="X220" s="295">
        <v>0.000505050505050453</v>
      </c>
      <c r="Y220" s="271">
        <v>319</v>
      </c>
      <c r="Z220" s="333">
        <v>315</v>
      </c>
      <c r="AA220" s="333">
        <v>321</v>
      </c>
      <c r="AB220" s="333">
        <v>315</v>
      </c>
      <c r="AC220" s="334">
        <v>0.987460815047022</v>
      </c>
      <c r="AD220" s="268">
        <v>0.981308411214953</v>
      </c>
      <c r="AE220" s="295">
        <v>0.00615240383206872</v>
      </c>
    </row>
    <row r="221" spans="1:31">
      <c r="A221" s="315" t="s">
        <v>186</v>
      </c>
      <c r="B221" s="339" t="s">
        <v>3310</v>
      </c>
      <c r="C221" s="293" t="s">
        <v>390</v>
      </c>
      <c r="D221" s="339" t="s">
        <v>391</v>
      </c>
      <c r="E221" s="266">
        <v>0</v>
      </c>
      <c r="F221" s="266">
        <v>0</v>
      </c>
      <c r="G221" s="264">
        <v>0</v>
      </c>
      <c r="H221" s="264">
        <v>0</v>
      </c>
      <c r="I221" s="264">
        <v>0</v>
      </c>
      <c r="J221" s="264">
        <v>0</v>
      </c>
      <c r="K221" s="294">
        <v>0.9</v>
      </c>
      <c r="L221" s="267">
        <v>0</v>
      </c>
      <c r="M221" s="267">
        <v>0</v>
      </c>
      <c r="N221" s="267">
        <v>0</v>
      </c>
      <c r="O221" s="332">
        <v>0</v>
      </c>
      <c r="P221" s="266">
        <v>0</v>
      </c>
      <c r="Q221" s="266">
        <v>0</v>
      </c>
      <c r="R221" s="264">
        <v>0</v>
      </c>
      <c r="S221" s="264">
        <v>0</v>
      </c>
      <c r="T221" s="267">
        <v>0</v>
      </c>
      <c r="U221" s="267">
        <v>0</v>
      </c>
      <c r="V221" s="268">
        <v>0</v>
      </c>
      <c r="W221" s="268">
        <v>0</v>
      </c>
      <c r="X221" s="295">
        <v>0</v>
      </c>
      <c r="Y221" s="271">
        <v>0</v>
      </c>
      <c r="Z221" s="333">
        <v>0</v>
      </c>
      <c r="AA221" s="333">
        <v>0</v>
      </c>
      <c r="AB221" s="333">
        <v>0</v>
      </c>
      <c r="AC221" s="334">
        <v>0</v>
      </c>
      <c r="AD221" s="268">
        <v>0</v>
      </c>
      <c r="AE221" s="295">
        <v>0</v>
      </c>
    </row>
    <row r="222" spans="1:31">
      <c r="A222" s="315" t="s">
        <v>186</v>
      </c>
      <c r="B222" s="339" t="s">
        <v>3310</v>
      </c>
      <c r="C222" s="293" t="s">
        <v>392</v>
      </c>
      <c r="D222" s="339" t="s">
        <v>393</v>
      </c>
      <c r="E222" s="266">
        <v>0</v>
      </c>
      <c r="F222" s="266">
        <v>0</v>
      </c>
      <c r="G222" s="264">
        <v>0</v>
      </c>
      <c r="H222" s="264">
        <v>0</v>
      </c>
      <c r="I222" s="264">
        <v>0</v>
      </c>
      <c r="J222" s="264">
        <v>0</v>
      </c>
      <c r="K222" s="294">
        <v>0.9</v>
      </c>
      <c r="L222" s="267">
        <v>0</v>
      </c>
      <c r="M222" s="267">
        <v>0</v>
      </c>
      <c r="N222" s="267">
        <v>0</v>
      </c>
      <c r="O222" s="332">
        <v>0</v>
      </c>
      <c r="P222" s="266">
        <v>0</v>
      </c>
      <c r="Q222" s="266">
        <v>0</v>
      </c>
      <c r="R222" s="264">
        <v>0</v>
      </c>
      <c r="S222" s="264">
        <v>0</v>
      </c>
      <c r="T222" s="267">
        <v>0</v>
      </c>
      <c r="U222" s="267">
        <v>0</v>
      </c>
      <c r="V222" s="268">
        <v>0</v>
      </c>
      <c r="W222" s="268">
        <v>0</v>
      </c>
      <c r="X222" s="295">
        <v>0</v>
      </c>
      <c r="Y222" s="271">
        <v>0</v>
      </c>
      <c r="Z222" s="333">
        <v>0</v>
      </c>
      <c r="AA222" s="333">
        <v>0</v>
      </c>
      <c r="AB222" s="333">
        <v>0</v>
      </c>
      <c r="AC222" s="334">
        <v>0</v>
      </c>
      <c r="AD222" s="268">
        <v>0</v>
      </c>
      <c r="AE222" s="295">
        <v>0</v>
      </c>
    </row>
    <row r="223" spans="1:31">
      <c r="A223" s="315" t="s">
        <v>186</v>
      </c>
      <c r="B223" s="339" t="s">
        <v>3310</v>
      </c>
      <c r="C223" s="293" t="s">
        <v>394</v>
      </c>
      <c r="D223" s="339" t="s">
        <v>395</v>
      </c>
      <c r="E223" s="266">
        <v>0</v>
      </c>
      <c r="F223" s="266">
        <v>0</v>
      </c>
      <c r="G223" s="264">
        <v>0</v>
      </c>
      <c r="H223" s="264">
        <v>0</v>
      </c>
      <c r="I223" s="264">
        <v>0</v>
      </c>
      <c r="J223" s="264">
        <v>0</v>
      </c>
      <c r="K223" s="294">
        <v>0.9</v>
      </c>
      <c r="L223" s="267">
        <v>0</v>
      </c>
      <c r="M223" s="267">
        <v>0</v>
      </c>
      <c r="N223" s="267">
        <v>0</v>
      </c>
      <c r="O223" s="332">
        <v>0</v>
      </c>
      <c r="P223" s="266">
        <v>0</v>
      </c>
      <c r="Q223" s="266">
        <v>0</v>
      </c>
      <c r="R223" s="264">
        <v>0</v>
      </c>
      <c r="S223" s="264">
        <v>0</v>
      </c>
      <c r="T223" s="267">
        <v>0</v>
      </c>
      <c r="U223" s="267">
        <v>0</v>
      </c>
      <c r="V223" s="268">
        <v>0</v>
      </c>
      <c r="W223" s="268">
        <v>0</v>
      </c>
      <c r="X223" s="295">
        <v>0</v>
      </c>
      <c r="Y223" s="271">
        <v>0</v>
      </c>
      <c r="Z223" s="333">
        <v>0</v>
      </c>
      <c r="AA223" s="333">
        <v>0</v>
      </c>
      <c r="AB223" s="333">
        <v>0</v>
      </c>
      <c r="AC223" s="334">
        <v>0</v>
      </c>
      <c r="AD223" s="268">
        <v>0</v>
      </c>
      <c r="AE223" s="295">
        <v>0</v>
      </c>
    </row>
    <row r="224" spans="1:31">
      <c r="A224" s="315" t="s">
        <v>186</v>
      </c>
      <c r="B224" s="339" t="s">
        <v>40</v>
      </c>
      <c r="C224" s="293" t="s">
        <v>396</v>
      </c>
      <c r="D224" s="339" t="s">
        <v>397</v>
      </c>
      <c r="E224" s="266">
        <v>0</v>
      </c>
      <c r="F224" s="266">
        <v>0</v>
      </c>
      <c r="G224" s="264">
        <v>0</v>
      </c>
      <c r="H224" s="264">
        <v>0</v>
      </c>
      <c r="I224" s="264">
        <v>0</v>
      </c>
      <c r="J224" s="264">
        <v>0</v>
      </c>
      <c r="K224" s="294">
        <v>0.9</v>
      </c>
      <c r="L224" s="267">
        <v>0</v>
      </c>
      <c r="M224" s="267">
        <v>0</v>
      </c>
      <c r="N224" s="267">
        <v>0</v>
      </c>
      <c r="O224" s="332">
        <v>0</v>
      </c>
      <c r="P224" s="266">
        <v>0</v>
      </c>
      <c r="Q224" s="266">
        <v>0</v>
      </c>
      <c r="R224" s="264">
        <v>0</v>
      </c>
      <c r="S224" s="264">
        <v>0</v>
      </c>
      <c r="T224" s="267">
        <v>0</v>
      </c>
      <c r="U224" s="267">
        <v>0</v>
      </c>
      <c r="V224" s="268">
        <v>0</v>
      </c>
      <c r="W224" s="268">
        <v>0</v>
      </c>
      <c r="X224" s="295">
        <v>0</v>
      </c>
      <c r="Y224" s="271">
        <v>0</v>
      </c>
      <c r="Z224" s="333">
        <v>0</v>
      </c>
      <c r="AA224" s="333">
        <v>0</v>
      </c>
      <c r="AB224" s="333">
        <v>0</v>
      </c>
      <c r="AC224" s="334">
        <v>0</v>
      </c>
      <c r="AD224" s="268">
        <v>0</v>
      </c>
      <c r="AE224" s="295">
        <v>0</v>
      </c>
    </row>
    <row r="225" spans="1:31">
      <c r="A225" s="315" t="s">
        <v>398</v>
      </c>
      <c r="B225" s="339" t="s">
        <v>3311</v>
      </c>
      <c r="C225" s="293" t="s">
        <v>400</v>
      </c>
      <c r="D225" s="339" t="s">
        <v>401</v>
      </c>
      <c r="E225" s="266">
        <v>0</v>
      </c>
      <c r="F225" s="266">
        <v>0</v>
      </c>
      <c r="G225" s="264">
        <v>0</v>
      </c>
      <c r="H225" s="264">
        <v>0</v>
      </c>
      <c r="I225" s="264">
        <v>0</v>
      </c>
      <c r="J225" s="264">
        <v>0</v>
      </c>
      <c r="K225" s="294">
        <v>0.9</v>
      </c>
      <c r="L225" s="267">
        <v>0</v>
      </c>
      <c r="M225" s="267">
        <v>0</v>
      </c>
      <c r="N225" s="267">
        <v>0</v>
      </c>
      <c r="O225" s="332">
        <v>0</v>
      </c>
      <c r="P225" s="266">
        <v>0</v>
      </c>
      <c r="Q225" s="266">
        <v>0</v>
      </c>
      <c r="R225" s="264">
        <v>0</v>
      </c>
      <c r="S225" s="264">
        <v>0</v>
      </c>
      <c r="T225" s="267">
        <v>0</v>
      </c>
      <c r="U225" s="267">
        <v>0</v>
      </c>
      <c r="V225" s="268">
        <v>0</v>
      </c>
      <c r="W225" s="268">
        <v>0</v>
      </c>
      <c r="X225" s="295">
        <v>0</v>
      </c>
      <c r="Y225" s="271">
        <v>0</v>
      </c>
      <c r="Z225" s="333">
        <v>0</v>
      </c>
      <c r="AA225" s="333">
        <v>0</v>
      </c>
      <c r="AB225" s="333">
        <v>0</v>
      </c>
      <c r="AC225" s="334">
        <v>0</v>
      </c>
      <c r="AD225" s="268">
        <v>0</v>
      </c>
      <c r="AE225" s="295">
        <v>0</v>
      </c>
    </row>
    <row r="226" spans="1:31">
      <c r="A226" s="315" t="s">
        <v>398</v>
      </c>
      <c r="B226" s="339" t="s">
        <v>3312</v>
      </c>
      <c r="C226" s="293" t="s">
        <v>402</v>
      </c>
      <c r="D226" s="339" t="s">
        <v>403</v>
      </c>
      <c r="E226" s="266">
        <v>58</v>
      </c>
      <c r="F226" s="266">
        <v>58</v>
      </c>
      <c r="G226" s="264">
        <v>56</v>
      </c>
      <c r="H226" s="264">
        <v>56</v>
      </c>
      <c r="I226" s="264">
        <v>52</v>
      </c>
      <c r="J226" s="264">
        <v>52</v>
      </c>
      <c r="K226" s="294">
        <v>0.9</v>
      </c>
      <c r="L226" s="267">
        <v>1</v>
      </c>
      <c r="M226" s="267">
        <v>1</v>
      </c>
      <c r="N226" s="267">
        <v>1</v>
      </c>
      <c r="O226" s="332">
        <v>1689</v>
      </c>
      <c r="P226" s="266">
        <v>1668</v>
      </c>
      <c r="Q226" s="266">
        <v>58</v>
      </c>
      <c r="R226" s="264">
        <v>56</v>
      </c>
      <c r="S226" s="264">
        <v>52</v>
      </c>
      <c r="T226" s="267">
        <v>0.987566607460036</v>
      </c>
      <c r="U226" s="267">
        <v>1</v>
      </c>
      <c r="V226" s="268">
        <v>1</v>
      </c>
      <c r="W226" s="268">
        <v>1</v>
      </c>
      <c r="X226" s="295">
        <v>0</v>
      </c>
      <c r="Y226" s="271">
        <v>394</v>
      </c>
      <c r="Z226" s="333">
        <v>393</v>
      </c>
      <c r="AA226" s="333">
        <v>394</v>
      </c>
      <c r="AB226" s="333">
        <v>390</v>
      </c>
      <c r="AC226" s="334">
        <v>0.99746192893401</v>
      </c>
      <c r="AD226" s="268">
        <v>0.989847715736041</v>
      </c>
      <c r="AE226" s="295">
        <v>0.00761421319796962</v>
      </c>
    </row>
    <row r="227" spans="1:31">
      <c r="A227" s="315" t="s">
        <v>398</v>
      </c>
      <c r="B227" s="339" t="s">
        <v>3312</v>
      </c>
      <c r="C227" s="293" t="s">
        <v>404</v>
      </c>
      <c r="D227" s="339" t="s">
        <v>405</v>
      </c>
      <c r="E227" s="266">
        <v>75</v>
      </c>
      <c r="F227" s="266">
        <v>74</v>
      </c>
      <c r="G227" s="264">
        <v>70</v>
      </c>
      <c r="H227" s="264">
        <v>69</v>
      </c>
      <c r="I227" s="264">
        <v>70</v>
      </c>
      <c r="J227" s="264">
        <v>70</v>
      </c>
      <c r="K227" s="294">
        <v>0.9</v>
      </c>
      <c r="L227" s="267">
        <v>0.986666666666667</v>
      </c>
      <c r="M227" s="267">
        <v>0.985714285714286</v>
      </c>
      <c r="N227" s="267">
        <v>1</v>
      </c>
      <c r="O227" s="332">
        <v>2185</v>
      </c>
      <c r="P227" s="266">
        <v>2154</v>
      </c>
      <c r="Q227" s="266">
        <v>73</v>
      </c>
      <c r="R227" s="264">
        <v>69</v>
      </c>
      <c r="S227" s="264">
        <v>70</v>
      </c>
      <c r="T227" s="267">
        <v>0.985812356979405</v>
      </c>
      <c r="U227" s="267">
        <v>0.973333333333333</v>
      </c>
      <c r="V227" s="268">
        <v>0.985714285714286</v>
      </c>
      <c r="W227" s="268">
        <v>1</v>
      </c>
      <c r="X227" s="295">
        <v>-0.0123809523809524</v>
      </c>
      <c r="Y227" s="271">
        <v>506</v>
      </c>
      <c r="Z227" s="333">
        <v>502</v>
      </c>
      <c r="AA227" s="333">
        <v>513</v>
      </c>
      <c r="AB227" s="333">
        <v>502</v>
      </c>
      <c r="AC227" s="334">
        <v>0.992094861660079</v>
      </c>
      <c r="AD227" s="268">
        <v>0.978557504873294</v>
      </c>
      <c r="AE227" s="295">
        <v>0.0135373567867848</v>
      </c>
    </row>
    <row r="228" spans="1:31">
      <c r="A228" s="315" t="s">
        <v>398</v>
      </c>
      <c r="B228" s="339" t="s">
        <v>3312</v>
      </c>
      <c r="C228" s="293" t="s">
        <v>406</v>
      </c>
      <c r="D228" s="339" t="s">
        <v>407</v>
      </c>
      <c r="E228" s="266">
        <v>0</v>
      </c>
      <c r="F228" s="266">
        <v>0</v>
      </c>
      <c r="G228" s="264">
        <v>0</v>
      </c>
      <c r="H228" s="264">
        <v>0</v>
      </c>
      <c r="I228" s="264">
        <v>0</v>
      </c>
      <c r="J228" s="264">
        <v>0</v>
      </c>
      <c r="K228" s="294">
        <v>0.9</v>
      </c>
      <c r="L228" s="267">
        <v>0</v>
      </c>
      <c r="M228" s="267">
        <v>0</v>
      </c>
      <c r="N228" s="267">
        <v>0</v>
      </c>
      <c r="O228" s="332">
        <v>0</v>
      </c>
      <c r="P228" s="266">
        <v>0</v>
      </c>
      <c r="Q228" s="266">
        <v>0</v>
      </c>
      <c r="R228" s="264">
        <v>0</v>
      </c>
      <c r="S228" s="264">
        <v>0</v>
      </c>
      <c r="T228" s="267">
        <v>0</v>
      </c>
      <c r="U228" s="267">
        <v>0</v>
      </c>
      <c r="V228" s="268">
        <v>0</v>
      </c>
      <c r="W228" s="268">
        <v>0</v>
      </c>
      <c r="X228" s="295">
        <v>0</v>
      </c>
      <c r="Y228" s="271">
        <v>0</v>
      </c>
      <c r="Z228" s="333">
        <v>0</v>
      </c>
      <c r="AA228" s="333">
        <v>0</v>
      </c>
      <c r="AB228" s="333">
        <v>0</v>
      </c>
      <c r="AC228" s="334">
        <v>0</v>
      </c>
      <c r="AD228" s="268">
        <v>0</v>
      </c>
      <c r="AE228" s="295">
        <v>0</v>
      </c>
    </row>
    <row r="229" spans="1:31">
      <c r="A229" s="315" t="s">
        <v>398</v>
      </c>
      <c r="B229" s="339" t="s">
        <v>3311</v>
      </c>
      <c r="C229" s="293" t="s">
        <v>408</v>
      </c>
      <c r="D229" s="339" t="s">
        <v>409</v>
      </c>
      <c r="E229" s="266">
        <v>131</v>
      </c>
      <c r="F229" s="266">
        <v>130</v>
      </c>
      <c r="G229" s="264">
        <v>122</v>
      </c>
      <c r="H229" s="264">
        <v>122</v>
      </c>
      <c r="I229" s="264">
        <v>98</v>
      </c>
      <c r="J229" s="264">
        <v>97</v>
      </c>
      <c r="K229" s="294">
        <v>0.9</v>
      </c>
      <c r="L229" s="267">
        <v>0.99236641221374</v>
      </c>
      <c r="M229" s="267">
        <v>1</v>
      </c>
      <c r="N229" s="267">
        <v>0.989795918367347</v>
      </c>
      <c r="O229" s="332">
        <v>3350</v>
      </c>
      <c r="P229" s="266">
        <v>3116</v>
      </c>
      <c r="Q229" s="266">
        <v>120</v>
      </c>
      <c r="R229" s="264">
        <v>109</v>
      </c>
      <c r="S229" s="264">
        <v>91</v>
      </c>
      <c r="T229" s="267">
        <v>0.930149253731343</v>
      </c>
      <c r="U229" s="267">
        <v>0.916030534351145</v>
      </c>
      <c r="V229" s="268">
        <v>0.89344262295082</v>
      </c>
      <c r="W229" s="268">
        <v>0.928571428571429</v>
      </c>
      <c r="X229" s="295">
        <v>0.0225879114003253</v>
      </c>
      <c r="Y229" s="271">
        <v>805</v>
      </c>
      <c r="Z229" s="333">
        <v>735</v>
      </c>
      <c r="AA229" s="333">
        <v>763</v>
      </c>
      <c r="AB229" s="333">
        <v>714</v>
      </c>
      <c r="AC229" s="334">
        <v>0.91304347826087</v>
      </c>
      <c r="AD229" s="268">
        <v>0.935779816513762</v>
      </c>
      <c r="AE229" s="295">
        <v>-0.022736338252892</v>
      </c>
    </row>
    <row r="230" spans="1:31">
      <c r="A230" s="315" t="s">
        <v>398</v>
      </c>
      <c r="B230" s="339" t="s">
        <v>3313</v>
      </c>
      <c r="C230" s="293" t="s">
        <v>410</v>
      </c>
      <c r="D230" s="339" t="s">
        <v>411</v>
      </c>
      <c r="E230" s="266">
        <v>84</v>
      </c>
      <c r="F230" s="266">
        <v>80</v>
      </c>
      <c r="G230" s="264">
        <v>83</v>
      </c>
      <c r="H230" s="264">
        <v>77</v>
      </c>
      <c r="I230" s="264">
        <v>72</v>
      </c>
      <c r="J230" s="264">
        <v>68</v>
      </c>
      <c r="K230" s="294">
        <v>0.9</v>
      </c>
      <c r="L230" s="267">
        <v>0.952380952380952</v>
      </c>
      <c r="M230" s="267">
        <v>0.927710843373494</v>
      </c>
      <c r="N230" s="267">
        <v>0.944444444444444</v>
      </c>
      <c r="O230" s="332">
        <v>2367</v>
      </c>
      <c r="P230" s="266">
        <v>2221</v>
      </c>
      <c r="Q230" s="266">
        <v>79</v>
      </c>
      <c r="R230" s="264">
        <v>74</v>
      </c>
      <c r="S230" s="264">
        <v>65</v>
      </c>
      <c r="T230" s="267">
        <v>0.938318546683566</v>
      </c>
      <c r="U230" s="267">
        <v>0.94047619047619</v>
      </c>
      <c r="V230" s="268">
        <v>0.891566265060241</v>
      </c>
      <c r="W230" s="268">
        <v>0.902777777777778</v>
      </c>
      <c r="X230" s="295">
        <v>0.0489099254159495</v>
      </c>
      <c r="Y230" s="271">
        <v>561</v>
      </c>
      <c r="Z230" s="333">
        <v>510</v>
      </c>
      <c r="AA230" s="333">
        <v>550</v>
      </c>
      <c r="AB230" s="333">
        <v>519</v>
      </c>
      <c r="AC230" s="334">
        <v>0.909090909090909</v>
      </c>
      <c r="AD230" s="268">
        <v>0.943636363636364</v>
      </c>
      <c r="AE230" s="295">
        <v>-0.0345454545454545</v>
      </c>
    </row>
    <row r="231" spans="1:31">
      <c r="A231" s="315" t="s">
        <v>398</v>
      </c>
      <c r="B231" s="339" t="s">
        <v>3313</v>
      </c>
      <c r="C231" s="293" t="s">
        <v>412</v>
      </c>
      <c r="D231" s="339" t="s">
        <v>413</v>
      </c>
      <c r="E231" s="266">
        <v>42</v>
      </c>
      <c r="F231" s="266">
        <v>42</v>
      </c>
      <c r="G231" s="264">
        <v>39</v>
      </c>
      <c r="H231" s="264">
        <v>39</v>
      </c>
      <c r="I231" s="264">
        <v>32</v>
      </c>
      <c r="J231" s="264">
        <v>32</v>
      </c>
      <c r="K231" s="294">
        <v>0.9</v>
      </c>
      <c r="L231" s="267">
        <v>1</v>
      </c>
      <c r="M231" s="267">
        <v>1</v>
      </c>
      <c r="N231" s="267">
        <v>1</v>
      </c>
      <c r="O231" s="332">
        <v>1103</v>
      </c>
      <c r="P231" s="266">
        <v>1048</v>
      </c>
      <c r="Q231" s="266">
        <v>40</v>
      </c>
      <c r="R231" s="264">
        <v>37</v>
      </c>
      <c r="S231" s="264">
        <v>32</v>
      </c>
      <c r="T231" s="267">
        <v>0.950135992747054</v>
      </c>
      <c r="U231" s="267">
        <v>0.952380952380952</v>
      </c>
      <c r="V231" s="268">
        <v>0.948717948717949</v>
      </c>
      <c r="W231" s="268">
        <v>1</v>
      </c>
      <c r="X231" s="295">
        <v>0.00366300366300365</v>
      </c>
      <c r="Y231" s="271">
        <v>265</v>
      </c>
      <c r="Z231" s="333">
        <v>246</v>
      </c>
      <c r="AA231" s="333">
        <v>260</v>
      </c>
      <c r="AB231" s="333">
        <v>250</v>
      </c>
      <c r="AC231" s="334">
        <v>0.928301886792453</v>
      </c>
      <c r="AD231" s="268">
        <v>0.961538461538462</v>
      </c>
      <c r="AE231" s="295">
        <v>-0.0332365747460087</v>
      </c>
    </row>
    <row r="232" spans="1:31">
      <c r="A232" s="315" t="s">
        <v>398</v>
      </c>
      <c r="B232" s="339" t="s">
        <v>3313</v>
      </c>
      <c r="C232" s="293" t="s">
        <v>414</v>
      </c>
      <c r="D232" s="339" t="s">
        <v>415</v>
      </c>
      <c r="E232" s="266">
        <v>0</v>
      </c>
      <c r="F232" s="266">
        <v>0</v>
      </c>
      <c r="G232" s="264">
        <v>0</v>
      </c>
      <c r="H232" s="264">
        <v>0</v>
      </c>
      <c r="I232" s="264">
        <v>0</v>
      </c>
      <c r="J232" s="264">
        <v>0</v>
      </c>
      <c r="K232" s="294">
        <v>0.9</v>
      </c>
      <c r="L232" s="267">
        <v>0</v>
      </c>
      <c r="M232" s="267">
        <v>0</v>
      </c>
      <c r="N232" s="267">
        <v>0</v>
      </c>
      <c r="O232" s="332">
        <v>0</v>
      </c>
      <c r="P232" s="266">
        <v>0</v>
      </c>
      <c r="Q232" s="266">
        <v>0</v>
      </c>
      <c r="R232" s="264">
        <v>0</v>
      </c>
      <c r="S232" s="264">
        <v>0</v>
      </c>
      <c r="T232" s="267">
        <v>0</v>
      </c>
      <c r="U232" s="267">
        <v>0</v>
      </c>
      <c r="V232" s="268">
        <v>0</v>
      </c>
      <c r="W232" s="268">
        <v>0</v>
      </c>
      <c r="X232" s="295">
        <v>0</v>
      </c>
      <c r="Y232" s="271">
        <v>0</v>
      </c>
      <c r="Z232" s="333">
        <v>0</v>
      </c>
      <c r="AA232" s="333">
        <v>0</v>
      </c>
      <c r="AB232" s="333">
        <v>0</v>
      </c>
      <c r="AC232" s="334">
        <v>0</v>
      </c>
      <c r="AD232" s="268">
        <v>0</v>
      </c>
      <c r="AE232" s="295">
        <v>0</v>
      </c>
    </row>
    <row r="233" spans="1:31">
      <c r="A233" s="315" t="s">
        <v>398</v>
      </c>
      <c r="B233" s="339" t="s">
        <v>3313</v>
      </c>
      <c r="C233" s="293" t="s">
        <v>416</v>
      </c>
      <c r="D233" s="339" t="s">
        <v>417</v>
      </c>
      <c r="E233" s="266">
        <v>78</v>
      </c>
      <c r="F233" s="266">
        <v>73</v>
      </c>
      <c r="G233" s="264">
        <v>75</v>
      </c>
      <c r="H233" s="264">
        <v>74</v>
      </c>
      <c r="I233" s="264">
        <v>61</v>
      </c>
      <c r="J233" s="264">
        <v>59</v>
      </c>
      <c r="K233" s="294">
        <v>0.9</v>
      </c>
      <c r="L233" s="267">
        <v>0.935897435897436</v>
      </c>
      <c r="M233" s="267">
        <v>0.986666666666667</v>
      </c>
      <c r="N233" s="267">
        <v>0.967213114754098</v>
      </c>
      <c r="O233" s="332">
        <v>2095</v>
      </c>
      <c r="P233" s="266">
        <v>1903</v>
      </c>
      <c r="Q233" s="266">
        <v>69</v>
      </c>
      <c r="R233" s="264">
        <v>69</v>
      </c>
      <c r="S233" s="264">
        <v>55</v>
      </c>
      <c r="T233" s="267">
        <v>0.908353221957041</v>
      </c>
      <c r="U233" s="267">
        <v>0.884615384615385</v>
      </c>
      <c r="V233" s="268">
        <v>0.92</v>
      </c>
      <c r="W233" s="268">
        <v>0.901639344262295</v>
      </c>
      <c r="X233" s="295">
        <v>-0.0353846153846155</v>
      </c>
      <c r="Y233" s="271">
        <v>483</v>
      </c>
      <c r="Z233" s="333">
        <v>437</v>
      </c>
      <c r="AA233" s="333">
        <v>483</v>
      </c>
      <c r="AB233" s="333">
        <v>435</v>
      </c>
      <c r="AC233" s="334">
        <v>0.904761904761905</v>
      </c>
      <c r="AD233" s="268">
        <v>0.900621118012422</v>
      </c>
      <c r="AE233" s="295">
        <v>0.00414078674948237</v>
      </c>
    </row>
    <row r="234" spans="1:31">
      <c r="A234" s="315" t="s">
        <v>398</v>
      </c>
      <c r="B234" s="339" t="s">
        <v>3313</v>
      </c>
      <c r="C234" s="293" t="s">
        <v>418</v>
      </c>
      <c r="D234" s="339" t="s">
        <v>419</v>
      </c>
      <c r="E234" s="266">
        <v>45</v>
      </c>
      <c r="F234" s="266">
        <v>44</v>
      </c>
      <c r="G234" s="264">
        <v>40</v>
      </c>
      <c r="H234" s="264">
        <v>37</v>
      </c>
      <c r="I234" s="264">
        <v>34</v>
      </c>
      <c r="J234" s="264">
        <v>32</v>
      </c>
      <c r="K234" s="294">
        <v>0.9</v>
      </c>
      <c r="L234" s="267">
        <v>0.977777777777778</v>
      </c>
      <c r="M234" s="267">
        <v>0.925</v>
      </c>
      <c r="N234" s="267">
        <v>0.941176470588235</v>
      </c>
      <c r="O234" s="332">
        <v>1203</v>
      </c>
      <c r="P234" s="266">
        <v>1137</v>
      </c>
      <c r="Q234" s="266">
        <v>44</v>
      </c>
      <c r="R234" s="264">
        <v>37</v>
      </c>
      <c r="S234" s="264">
        <v>32</v>
      </c>
      <c r="T234" s="267">
        <v>0.945137157107232</v>
      </c>
      <c r="U234" s="267">
        <v>0.977777777777778</v>
      </c>
      <c r="V234" s="268">
        <v>0.925</v>
      </c>
      <c r="W234" s="268">
        <v>0.941176470588235</v>
      </c>
      <c r="X234" s="295">
        <v>0.0527777777777777</v>
      </c>
      <c r="Y234" s="271">
        <v>279</v>
      </c>
      <c r="Z234" s="333">
        <v>263</v>
      </c>
      <c r="AA234" s="333">
        <v>280</v>
      </c>
      <c r="AB234" s="333">
        <v>263</v>
      </c>
      <c r="AC234" s="334">
        <v>0.942652329749104</v>
      </c>
      <c r="AD234" s="268">
        <v>0.939285714285714</v>
      </c>
      <c r="AE234" s="295">
        <v>0.00336661546338968</v>
      </c>
    </row>
    <row r="235" spans="1:31">
      <c r="A235" s="315" t="s">
        <v>398</v>
      </c>
      <c r="B235" s="339" t="s">
        <v>3314</v>
      </c>
      <c r="C235" s="293" t="s">
        <v>420</v>
      </c>
      <c r="D235" s="339" t="s">
        <v>421</v>
      </c>
      <c r="E235" s="266">
        <v>80</v>
      </c>
      <c r="F235" s="266">
        <v>79</v>
      </c>
      <c r="G235" s="264">
        <v>75</v>
      </c>
      <c r="H235" s="264">
        <v>75</v>
      </c>
      <c r="I235" s="264">
        <v>69</v>
      </c>
      <c r="J235" s="264">
        <v>69</v>
      </c>
      <c r="K235" s="294">
        <v>0.9</v>
      </c>
      <c r="L235" s="267">
        <v>0.9875</v>
      </c>
      <c r="M235" s="267">
        <v>1</v>
      </c>
      <c r="N235" s="267">
        <v>1</v>
      </c>
      <c r="O235" s="332">
        <v>2195</v>
      </c>
      <c r="P235" s="266">
        <v>2138</v>
      </c>
      <c r="Q235" s="266">
        <v>76</v>
      </c>
      <c r="R235" s="264">
        <v>75</v>
      </c>
      <c r="S235" s="264">
        <v>69</v>
      </c>
      <c r="T235" s="267">
        <v>0.974031890660592</v>
      </c>
      <c r="U235" s="267">
        <v>0.95</v>
      </c>
      <c r="V235" s="268">
        <v>1</v>
      </c>
      <c r="W235" s="268">
        <v>1</v>
      </c>
      <c r="X235" s="295">
        <v>-0.05</v>
      </c>
      <c r="Y235" s="271">
        <v>515</v>
      </c>
      <c r="Z235" s="333">
        <v>497</v>
      </c>
      <c r="AA235" s="333">
        <v>497</v>
      </c>
      <c r="AB235" s="333">
        <v>487</v>
      </c>
      <c r="AC235" s="334">
        <v>0.96504854368932</v>
      </c>
      <c r="AD235" s="268">
        <v>0.979879275653924</v>
      </c>
      <c r="AE235" s="295">
        <v>-0.0148307319646032</v>
      </c>
    </row>
    <row r="236" spans="1:31">
      <c r="A236" s="315" t="s">
        <v>398</v>
      </c>
      <c r="B236" s="339" t="s">
        <v>3314</v>
      </c>
      <c r="C236" s="293" t="s">
        <v>422</v>
      </c>
      <c r="D236" s="339" t="s">
        <v>423</v>
      </c>
      <c r="E236" s="266">
        <v>89</v>
      </c>
      <c r="F236" s="266">
        <v>89</v>
      </c>
      <c r="G236" s="264">
        <v>85</v>
      </c>
      <c r="H236" s="264">
        <v>85</v>
      </c>
      <c r="I236" s="264">
        <v>75</v>
      </c>
      <c r="J236" s="264">
        <v>75</v>
      </c>
      <c r="K236" s="294">
        <v>0.9</v>
      </c>
      <c r="L236" s="267">
        <v>1</v>
      </c>
      <c r="M236" s="267">
        <v>1</v>
      </c>
      <c r="N236" s="267">
        <v>1</v>
      </c>
      <c r="O236" s="332">
        <v>2505</v>
      </c>
      <c r="P236" s="266">
        <v>2417</v>
      </c>
      <c r="Q236" s="266">
        <v>87</v>
      </c>
      <c r="R236" s="264">
        <v>84</v>
      </c>
      <c r="S236" s="264">
        <v>71</v>
      </c>
      <c r="T236" s="267">
        <v>0.964870259481038</v>
      </c>
      <c r="U236" s="267">
        <v>0.97752808988764</v>
      </c>
      <c r="V236" s="268">
        <v>0.988235294117647</v>
      </c>
      <c r="W236" s="268">
        <v>0.946666666666667</v>
      </c>
      <c r="X236" s="295">
        <v>-0.0107072042300067</v>
      </c>
      <c r="Y236" s="271">
        <v>594</v>
      </c>
      <c r="Z236" s="333">
        <v>577</v>
      </c>
      <c r="AA236" s="333">
        <v>573</v>
      </c>
      <c r="AB236" s="333">
        <v>557</v>
      </c>
      <c r="AC236" s="334">
        <v>0.971380471380471</v>
      </c>
      <c r="AD236" s="268">
        <v>0.972076788830716</v>
      </c>
      <c r="AE236" s="295">
        <v>-0.000696317450244233</v>
      </c>
    </row>
    <row r="237" spans="1:31">
      <c r="A237" s="315" t="s">
        <v>398</v>
      </c>
      <c r="B237" s="339" t="s">
        <v>3314</v>
      </c>
      <c r="C237" s="293" t="s">
        <v>424</v>
      </c>
      <c r="D237" s="339" t="s">
        <v>425</v>
      </c>
      <c r="E237" s="266">
        <v>0</v>
      </c>
      <c r="F237" s="266">
        <v>0</v>
      </c>
      <c r="G237" s="264">
        <v>0</v>
      </c>
      <c r="H237" s="264">
        <v>0</v>
      </c>
      <c r="I237" s="264">
        <v>0</v>
      </c>
      <c r="J237" s="264">
        <v>0</v>
      </c>
      <c r="K237" s="294">
        <v>0.9</v>
      </c>
      <c r="L237" s="267">
        <v>0</v>
      </c>
      <c r="M237" s="267">
        <v>0</v>
      </c>
      <c r="N237" s="267">
        <v>0</v>
      </c>
      <c r="O237" s="332">
        <v>0</v>
      </c>
      <c r="P237" s="266">
        <v>0</v>
      </c>
      <c r="Q237" s="266">
        <v>0</v>
      </c>
      <c r="R237" s="264">
        <v>0</v>
      </c>
      <c r="S237" s="264">
        <v>0</v>
      </c>
      <c r="T237" s="267">
        <v>0</v>
      </c>
      <c r="U237" s="267">
        <v>0</v>
      </c>
      <c r="V237" s="268">
        <v>0</v>
      </c>
      <c r="W237" s="268">
        <v>0</v>
      </c>
      <c r="X237" s="295">
        <v>0</v>
      </c>
      <c r="Y237" s="271">
        <v>0</v>
      </c>
      <c r="Z237" s="333">
        <v>0</v>
      </c>
      <c r="AA237" s="333">
        <v>0</v>
      </c>
      <c r="AB237" s="333">
        <v>0</v>
      </c>
      <c r="AC237" s="334">
        <v>0</v>
      </c>
      <c r="AD237" s="268">
        <v>0</v>
      </c>
      <c r="AE237" s="295">
        <v>0</v>
      </c>
    </row>
    <row r="238" spans="1:31">
      <c r="A238" s="315" t="s">
        <v>398</v>
      </c>
      <c r="B238" s="339" t="s">
        <v>3315</v>
      </c>
      <c r="C238" s="293" t="s">
        <v>426</v>
      </c>
      <c r="D238" s="339" t="s">
        <v>427</v>
      </c>
      <c r="E238" s="266">
        <v>128</v>
      </c>
      <c r="F238" s="266">
        <v>127</v>
      </c>
      <c r="G238" s="264">
        <v>121</v>
      </c>
      <c r="H238" s="264">
        <v>119</v>
      </c>
      <c r="I238" s="264">
        <v>95</v>
      </c>
      <c r="J238" s="264">
        <v>95</v>
      </c>
      <c r="K238" s="294">
        <v>0.9</v>
      </c>
      <c r="L238" s="267">
        <v>0.9921875</v>
      </c>
      <c r="M238" s="267">
        <v>0.983471074380165</v>
      </c>
      <c r="N238" s="267">
        <v>1</v>
      </c>
      <c r="O238" s="332">
        <v>3623</v>
      </c>
      <c r="P238" s="266">
        <v>3534</v>
      </c>
      <c r="Q238" s="266">
        <v>127</v>
      </c>
      <c r="R238" s="264">
        <v>117</v>
      </c>
      <c r="S238" s="264">
        <v>95</v>
      </c>
      <c r="T238" s="267">
        <v>0.975434722605576</v>
      </c>
      <c r="U238" s="267">
        <v>0.9921875</v>
      </c>
      <c r="V238" s="268">
        <v>0.966942148760331</v>
      </c>
      <c r="W238" s="268">
        <v>1</v>
      </c>
      <c r="X238" s="295">
        <v>0.0252453512396694</v>
      </c>
      <c r="Y238" s="271">
        <v>828</v>
      </c>
      <c r="Z238" s="333">
        <v>809</v>
      </c>
      <c r="AA238" s="333">
        <v>828</v>
      </c>
      <c r="AB238" s="333">
        <v>814</v>
      </c>
      <c r="AC238" s="334">
        <v>0.977053140096618</v>
      </c>
      <c r="AD238" s="268">
        <v>0.983091787439614</v>
      </c>
      <c r="AE238" s="295">
        <v>-0.0060386473429952</v>
      </c>
    </row>
    <row r="239" spans="1:31">
      <c r="A239" s="315" t="s">
        <v>398</v>
      </c>
      <c r="B239" s="339" t="s">
        <v>3315</v>
      </c>
      <c r="C239" s="293" t="s">
        <v>428</v>
      </c>
      <c r="D239" s="339" t="s">
        <v>429</v>
      </c>
      <c r="E239" s="266">
        <v>0</v>
      </c>
      <c r="F239" s="266">
        <v>0</v>
      </c>
      <c r="G239" s="264">
        <v>0</v>
      </c>
      <c r="H239" s="264">
        <v>0</v>
      </c>
      <c r="I239" s="264">
        <v>0</v>
      </c>
      <c r="J239" s="264">
        <v>0</v>
      </c>
      <c r="K239" s="294">
        <v>0.9</v>
      </c>
      <c r="L239" s="267">
        <v>0</v>
      </c>
      <c r="M239" s="267">
        <v>0</v>
      </c>
      <c r="N239" s="267">
        <v>0</v>
      </c>
      <c r="O239" s="332">
        <v>0</v>
      </c>
      <c r="P239" s="266">
        <v>0</v>
      </c>
      <c r="Q239" s="266">
        <v>0</v>
      </c>
      <c r="R239" s="264">
        <v>0</v>
      </c>
      <c r="S239" s="264">
        <v>0</v>
      </c>
      <c r="T239" s="267">
        <v>0</v>
      </c>
      <c r="U239" s="267">
        <v>0</v>
      </c>
      <c r="V239" s="268">
        <v>0</v>
      </c>
      <c r="W239" s="268">
        <v>0</v>
      </c>
      <c r="X239" s="295">
        <v>0</v>
      </c>
      <c r="Y239" s="271">
        <v>0</v>
      </c>
      <c r="Z239" s="333">
        <v>0</v>
      </c>
      <c r="AA239" s="333">
        <v>0</v>
      </c>
      <c r="AB239" s="333">
        <v>0</v>
      </c>
      <c r="AC239" s="334">
        <v>0</v>
      </c>
      <c r="AD239" s="268">
        <v>0</v>
      </c>
      <c r="AE239" s="295">
        <v>0</v>
      </c>
    </row>
    <row r="240" spans="1:31">
      <c r="A240" s="315" t="s">
        <v>398</v>
      </c>
      <c r="B240" s="339" t="s">
        <v>3315</v>
      </c>
      <c r="C240" s="293" t="s">
        <v>430</v>
      </c>
      <c r="D240" s="339" t="s">
        <v>431</v>
      </c>
      <c r="E240" s="266">
        <v>77</v>
      </c>
      <c r="F240" s="266">
        <v>75</v>
      </c>
      <c r="G240" s="264">
        <v>72</v>
      </c>
      <c r="H240" s="264">
        <v>71</v>
      </c>
      <c r="I240" s="264">
        <v>56</v>
      </c>
      <c r="J240" s="264">
        <v>55</v>
      </c>
      <c r="K240" s="294">
        <v>0.9</v>
      </c>
      <c r="L240" s="267">
        <v>0.974025974025974</v>
      </c>
      <c r="M240" s="267">
        <v>0.986111111111111</v>
      </c>
      <c r="N240" s="267">
        <v>0.982142857142857</v>
      </c>
      <c r="O240" s="332">
        <v>2152</v>
      </c>
      <c r="P240" s="266">
        <v>1999</v>
      </c>
      <c r="Q240" s="266">
        <v>71</v>
      </c>
      <c r="R240" s="264">
        <v>67</v>
      </c>
      <c r="S240" s="264">
        <v>54</v>
      </c>
      <c r="T240" s="267">
        <v>0.928903345724907</v>
      </c>
      <c r="U240" s="267">
        <v>0.922077922077922</v>
      </c>
      <c r="V240" s="268">
        <v>0.930555555555556</v>
      </c>
      <c r="W240" s="268">
        <v>0.964285714285714</v>
      </c>
      <c r="X240" s="295">
        <v>-0.00847763347763353</v>
      </c>
      <c r="Y240" s="271">
        <v>498</v>
      </c>
      <c r="Z240" s="333">
        <v>471</v>
      </c>
      <c r="AA240" s="333">
        <v>496</v>
      </c>
      <c r="AB240" s="333">
        <v>452</v>
      </c>
      <c r="AC240" s="334">
        <v>0.94578313253012</v>
      </c>
      <c r="AD240" s="268">
        <v>0.911290322580645</v>
      </c>
      <c r="AE240" s="295">
        <v>0.0344928099494753</v>
      </c>
    </row>
    <row r="241" spans="1:31">
      <c r="A241" s="315" t="s">
        <v>398</v>
      </c>
      <c r="B241" s="339" t="s">
        <v>3312</v>
      </c>
      <c r="C241" s="293" t="s">
        <v>432</v>
      </c>
      <c r="D241" s="339" t="s">
        <v>433</v>
      </c>
      <c r="E241" s="266">
        <v>0</v>
      </c>
      <c r="F241" s="266">
        <v>0</v>
      </c>
      <c r="G241" s="264">
        <v>0</v>
      </c>
      <c r="H241" s="264">
        <v>0</v>
      </c>
      <c r="I241" s="264">
        <v>0</v>
      </c>
      <c r="J241" s="264">
        <v>0</v>
      </c>
      <c r="K241" s="294">
        <v>0.9</v>
      </c>
      <c r="L241" s="267">
        <v>0</v>
      </c>
      <c r="M241" s="267">
        <v>0</v>
      </c>
      <c r="N241" s="267">
        <v>0</v>
      </c>
      <c r="O241" s="332">
        <v>0</v>
      </c>
      <c r="P241" s="266">
        <v>0</v>
      </c>
      <c r="Q241" s="266">
        <v>0</v>
      </c>
      <c r="R241" s="264">
        <v>0</v>
      </c>
      <c r="S241" s="264">
        <v>0</v>
      </c>
      <c r="T241" s="267">
        <v>0</v>
      </c>
      <c r="U241" s="267">
        <v>0</v>
      </c>
      <c r="V241" s="268">
        <v>0</v>
      </c>
      <c r="W241" s="268">
        <v>0</v>
      </c>
      <c r="X241" s="295">
        <v>0</v>
      </c>
      <c r="Y241" s="271">
        <v>0</v>
      </c>
      <c r="Z241" s="333">
        <v>0</v>
      </c>
      <c r="AA241" s="333">
        <v>0</v>
      </c>
      <c r="AB241" s="333">
        <v>0</v>
      </c>
      <c r="AC241" s="334">
        <v>0</v>
      </c>
      <c r="AD241" s="268">
        <v>0</v>
      </c>
      <c r="AE241" s="295">
        <v>0</v>
      </c>
    </row>
    <row r="242" spans="1:31">
      <c r="A242" s="315" t="s">
        <v>398</v>
      </c>
      <c r="B242" s="339" t="s">
        <v>3315</v>
      </c>
      <c r="C242" s="293" t="s">
        <v>434</v>
      </c>
      <c r="D242" s="339" t="s">
        <v>435</v>
      </c>
      <c r="E242" s="266">
        <v>57</v>
      </c>
      <c r="F242" s="266">
        <v>57</v>
      </c>
      <c r="G242" s="264">
        <v>59</v>
      </c>
      <c r="H242" s="264">
        <v>59</v>
      </c>
      <c r="I242" s="264">
        <v>48</v>
      </c>
      <c r="J242" s="264">
        <v>48</v>
      </c>
      <c r="K242" s="294">
        <v>0.9</v>
      </c>
      <c r="L242" s="267">
        <v>1</v>
      </c>
      <c r="M242" s="267">
        <v>1</v>
      </c>
      <c r="N242" s="267">
        <v>1</v>
      </c>
      <c r="O242" s="332">
        <v>1617</v>
      </c>
      <c r="P242" s="266">
        <v>1572</v>
      </c>
      <c r="Q242" s="266">
        <v>55</v>
      </c>
      <c r="R242" s="264">
        <v>59</v>
      </c>
      <c r="S242" s="264">
        <v>48</v>
      </c>
      <c r="T242" s="267">
        <v>0.972170686456401</v>
      </c>
      <c r="U242" s="267">
        <v>0.964912280701754</v>
      </c>
      <c r="V242" s="268">
        <v>1</v>
      </c>
      <c r="W242" s="268">
        <v>1</v>
      </c>
      <c r="X242" s="295">
        <v>-0.0350877192982456</v>
      </c>
      <c r="Y242" s="271">
        <v>388</v>
      </c>
      <c r="Z242" s="333">
        <v>381</v>
      </c>
      <c r="AA242" s="333">
        <v>370</v>
      </c>
      <c r="AB242" s="333">
        <v>360</v>
      </c>
      <c r="AC242" s="334">
        <v>0.981958762886598</v>
      </c>
      <c r="AD242" s="268">
        <v>0.972972972972973</v>
      </c>
      <c r="AE242" s="295">
        <v>0.00898578991362486</v>
      </c>
    </row>
    <row r="243" spans="1:31">
      <c r="A243" s="315" t="s">
        <v>398</v>
      </c>
      <c r="B243" s="339" t="s">
        <v>3316</v>
      </c>
      <c r="C243" s="293" t="s">
        <v>436</v>
      </c>
      <c r="D243" s="339" t="s">
        <v>437</v>
      </c>
      <c r="E243" s="266">
        <v>109</v>
      </c>
      <c r="F243" s="266">
        <v>105</v>
      </c>
      <c r="G243" s="264">
        <v>104</v>
      </c>
      <c r="H243" s="264">
        <v>101</v>
      </c>
      <c r="I243" s="264">
        <v>84</v>
      </c>
      <c r="J243" s="264">
        <v>82</v>
      </c>
      <c r="K243" s="294">
        <v>0.9</v>
      </c>
      <c r="L243" s="267">
        <v>0.963302752293578</v>
      </c>
      <c r="M243" s="267">
        <v>0.971153846153846</v>
      </c>
      <c r="N243" s="267">
        <v>0.976190476190476</v>
      </c>
      <c r="O243" s="332">
        <v>2971</v>
      </c>
      <c r="P243" s="266">
        <v>2700</v>
      </c>
      <c r="Q243" s="266">
        <v>97</v>
      </c>
      <c r="R243" s="264">
        <v>96</v>
      </c>
      <c r="S243" s="264">
        <v>77</v>
      </c>
      <c r="T243" s="267">
        <v>0.908784920902053</v>
      </c>
      <c r="U243" s="267">
        <v>0.889908256880734</v>
      </c>
      <c r="V243" s="268">
        <v>0.923076923076923</v>
      </c>
      <c r="W243" s="268">
        <v>0.916666666666667</v>
      </c>
      <c r="X243" s="295">
        <v>-0.0331686661961892</v>
      </c>
      <c r="Y243" s="271">
        <v>704</v>
      </c>
      <c r="Z243" s="333">
        <v>642</v>
      </c>
      <c r="AA243" s="333">
        <v>669</v>
      </c>
      <c r="AB243" s="333">
        <v>583</v>
      </c>
      <c r="AC243" s="334">
        <v>0.911931818181818</v>
      </c>
      <c r="AD243" s="268">
        <v>0.871449925261584</v>
      </c>
      <c r="AE243" s="295">
        <v>0.0404818929202337</v>
      </c>
    </row>
    <row r="244" spans="1:31">
      <c r="A244" s="315" t="s">
        <v>398</v>
      </c>
      <c r="B244" s="339" t="s">
        <v>3316</v>
      </c>
      <c r="C244" s="293" t="s">
        <v>438</v>
      </c>
      <c r="D244" s="339" t="s">
        <v>439</v>
      </c>
      <c r="E244" s="266">
        <v>0</v>
      </c>
      <c r="F244" s="266">
        <v>0</v>
      </c>
      <c r="G244" s="264">
        <v>0</v>
      </c>
      <c r="H244" s="264">
        <v>0</v>
      </c>
      <c r="I244" s="264">
        <v>0</v>
      </c>
      <c r="J244" s="264">
        <v>0</v>
      </c>
      <c r="K244" s="294">
        <v>0.9</v>
      </c>
      <c r="L244" s="267">
        <v>0</v>
      </c>
      <c r="M244" s="267">
        <v>0</v>
      </c>
      <c r="N244" s="267">
        <v>0</v>
      </c>
      <c r="O244" s="332">
        <v>0</v>
      </c>
      <c r="P244" s="266">
        <v>0</v>
      </c>
      <c r="Q244" s="266">
        <v>0</v>
      </c>
      <c r="R244" s="264">
        <v>0</v>
      </c>
      <c r="S244" s="264">
        <v>0</v>
      </c>
      <c r="T244" s="267">
        <v>0</v>
      </c>
      <c r="U244" s="267">
        <v>0</v>
      </c>
      <c r="V244" s="268">
        <v>0</v>
      </c>
      <c r="W244" s="268">
        <v>0</v>
      </c>
      <c r="X244" s="295">
        <v>0</v>
      </c>
      <c r="Y244" s="271">
        <v>0</v>
      </c>
      <c r="Z244" s="333">
        <v>0</v>
      </c>
      <c r="AA244" s="333">
        <v>0</v>
      </c>
      <c r="AB244" s="333">
        <v>0</v>
      </c>
      <c r="AC244" s="334">
        <v>0</v>
      </c>
      <c r="AD244" s="268">
        <v>0</v>
      </c>
      <c r="AE244" s="295">
        <v>0</v>
      </c>
    </row>
    <row r="245" spans="1:31">
      <c r="A245" s="315" t="s">
        <v>398</v>
      </c>
      <c r="B245" s="339" t="s">
        <v>3314</v>
      </c>
      <c r="C245" s="293" t="s">
        <v>440</v>
      </c>
      <c r="D245" s="339" t="s">
        <v>441</v>
      </c>
      <c r="E245" s="266">
        <v>187</v>
      </c>
      <c r="F245" s="266">
        <v>186</v>
      </c>
      <c r="G245" s="264">
        <v>181</v>
      </c>
      <c r="H245" s="264">
        <v>179</v>
      </c>
      <c r="I245" s="264">
        <v>150</v>
      </c>
      <c r="J245" s="264">
        <v>149</v>
      </c>
      <c r="K245" s="294">
        <v>0.9</v>
      </c>
      <c r="L245" s="267">
        <v>0.994652406417112</v>
      </c>
      <c r="M245" s="267">
        <v>0.988950276243094</v>
      </c>
      <c r="N245" s="267">
        <v>0.993333333333333</v>
      </c>
      <c r="O245" s="332">
        <v>5327</v>
      </c>
      <c r="P245" s="266">
        <v>5038</v>
      </c>
      <c r="Q245" s="266">
        <v>176</v>
      </c>
      <c r="R245" s="264">
        <v>171</v>
      </c>
      <c r="S245" s="264">
        <v>144</v>
      </c>
      <c r="T245" s="267">
        <v>0.94574807584006</v>
      </c>
      <c r="U245" s="267">
        <v>0.941176470588235</v>
      </c>
      <c r="V245" s="268">
        <v>0.94475138121547</v>
      </c>
      <c r="W245" s="268">
        <v>0.96</v>
      </c>
      <c r="X245" s="295">
        <v>-0.00357491062723436</v>
      </c>
      <c r="Y245" s="271">
        <v>1245</v>
      </c>
      <c r="Z245" s="333">
        <v>1181</v>
      </c>
      <c r="AA245" s="333">
        <v>1210</v>
      </c>
      <c r="AB245" s="333">
        <v>1137</v>
      </c>
      <c r="AC245" s="334">
        <v>0.94859437751004</v>
      </c>
      <c r="AD245" s="268">
        <v>0.939669421487603</v>
      </c>
      <c r="AE245" s="295">
        <v>0.00892495602243681</v>
      </c>
    </row>
    <row r="246" spans="1:31">
      <c r="A246" s="315" t="s">
        <v>398</v>
      </c>
      <c r="B246" s="339" t="s">
        <v>3311</v>
      </c>
      <c r="C246" s="293" t="s">
        <v>442</v>
      </c>
      <c r="D246" s="339" t="s">
        <v>443</v>
      </c>
      <c r="E246" s="266">
        <v>138</v>
      </c>
      <c r="F246" s="266">
        <v>138</v>
      </c>
      <c r="G246" s="264">
        <v>126</v>
      </c>
      <c r="H246" s="264">
        <v>126</v>
      </c>
      <c r="I246" s="264">
        <v>113</v>
      </c>
      <c r="J246" s="264">
        <v>113</v>
      </c>
      <c r="K246" s="294">
        <v>0.9</v>
      </c>
      <c r="L246" s="267">
        <v>1</v>
      </c>
      <c r="M246" s="267">
        <v>1</v>
      </c>
      <c r="N246" s="267">
        <v>1</v>
      </c>
      <c r="O246" s="332">
        <v>3771</v>
      </c>
      <c r="P246" s="266">
        <v>3547</v>
      </c>
      <c r="Q246" s="266">
        <v>128</v>
      </c>
      <c r="R246" s="264">
        <v>118</v>
      </c>
      <c r="S246" s="264">
        <v>107</v>
      </c>
      <c r="T246" s="267">
        <v>0.940599310527712</v>
      </c>
      <c r="U246" s="267">
        <v>0.927536231884058</v>
      </c>
      <c r="V246" s="268">
        <v>0.936507936507937</v>
      </c>
      <c r="W246" s="268">
        <v>0.946902654867257</v>
      </c>
      <c r="X246" s="295">
        <v>-0.00897170462387853</v>
      </c>
      <c r="Y246" s="271">
        <v>881</v>
      </c>
      <c r="Z246" s="333">
        <v>823</v>
      </c>
      <c r="AA246" s="333">
        <v>858</v>
      </c>
      <c r="AB246" s="333">
        <v>809</v>
      </c>
      <c r="AC246" s="334">
        <v>0.93416572077185</v>
      </c>
      <c r="AD246" s="268">
        <v>0.942890442890443</v>
      </c>
      <c r="AE246" s="295">
        <v>-0.00872472211859276</v>
      </c>
    </row>
    <row r="247" spans="1:31">
      <c r="A247" s="315" t="s">
        <v>398</v>
      </c>
      <c r="B247" s="339" t="s">
        <v>3314</v>
      </c>
      <c r="C247" s="293" t="s">
        <v>444</v>
      </c>
      <c r="D247" s="339" t="s">
        <v>445</v>
      </c>
      <c r="E247" s="266">
        <v>150</v>
      </c>
      <c r="F247" s="266">
        <v>144</v>
      </c>
      <c r="G247" s="264">
        <v>132</v>
      </c>
      <c r="H247" s="264">
        <v>128</v>
      </c>
      <c r="I247" s="264">
        <v>116</v>
      </c>
      <c r="J247" s="264">
        <v>112</v>
      </c>
      <c r="K247" s="294">
        <v>0.9</v>
      </c>
      <c r="L247" s="267">
        <v>0.96</v>
      </c>
      <c r="M247" s="267">
        <v>0.96969696969697</v>
      </c>
      <c r="N247" s="267">
        <v>0.96551724137931</v>
      </c>
      <c r="O247" s="332">
        <v>3941</v>
      </c>
      <c r="P247" s="266">
        <v>3688</v>
      </c>
      <c r="Q247" s="266">
        <v>136</v>
      </c>
      <c r="R247" s="264">
        <v>120</v>
      </c>
      <c r="S247" s="264">
        <v>107</v>
      </c>
      <c r="T247" s="267">
        <v>0.935803095661</v>
      </c>
      <c r="U247" s="267">
        <v>0.906666666666667</v>
      </c>
      <c r="V247" s="268">
        <v>0.909090909090909</v>
      </c>
      <c r="W247" s="268">
        <v>0.922413793103448</v>
      </c>
      <c r="X247" s="295">
        <v>-0.00242424242424244</v>
      </c>
      <c r="Y247" s="271">
        <v>921</v>
      </c>
      <c r="Z247" s="333">
        <v>841</v>
      </c>
      <c r="AA247" s="333">
        <v>904</v>
      </c>
      <c r="AB247" s="333">
        <v>849</v>
      </c>
      <c r="AC247" s="334">
        <v>0.91313789359392</v>
      </c>
      <c r="AD247" s="268">
        <v>0.939159292035398</v>
      </c>
      <c r="AE247" s="295">
        <v>-0.0260213984414787</v>
      </c>
    </row>
    <row r="248" spans="1:31">
      <c r="A248" s="315" t="s">
        <v>398</v>
      </c>
      <c r="B248" s="339" t="s">
        <v>3311</v>
      </c>
      <c r="C248" s="293" t="s">
        <v>446</v>
      </c>
      <c r="D248" s="339" t="s">
        <v>447</v>
      </c>
      <c r="E248" s="266">
        <v>74</v>
      </c>
      <c r="F248" s="266">
        <v>74</v>
      </c>
      <c r="G248" s="264">
        <v>69</v>
      </c>
      <c r="H248" s="264">
        <v>69</v>
      </c>
      <c r="I248" s="264">
        <v>56</v>
      </c>
      <c r="J248" s="264">
        <v>56</v>
      </c>
      <c r="K248" s="294">
        <v>0.9</v>
      </c>
      <c r="L248" s="267">
        <v>1</v>
      </c>
      <c r="M248" s="267">
        <v>1</v>
      </c>
      <c r="N248" s="267">
        <v>1</v>
      </c>
      <c r="O248" s="332">
        <v>1989</v>
      </c>
      <c r="P248" s="266">
        <v>1874</v>
      </c>
      <c r="Q248" s="266">
        <v>71</v>
      </c>
      <c r="R248" s="264">
        <v>67</v>
      </c>
      <c r="S248" s="264">
        <v>52</v>
      </c>
      <c r="T248" s="267">
        <v>0.94218200100553</v>
      </c>
      <c r="U248" s="267">
        <v>0.959459459459459</v>
      </c>
      <c r="V248" s="268">
        <v>0.971014492753623</v>
      </c>
      <c r="W248" s="268">
        <v>0.928571428571429</v>
      </c>
      <c r="X248" s="295">
        <v>-0.0115550332941637</v>
      </c>
      <c r="Y248" s="271">
        <v>465</v>
      </c>
      <c r="Z248" s="333">
        <v>442</v>
      </c>
      <c r="AA248" s="333">
        <v>466</v>
      </c>
      <c r="AB248" s="333">
        <v>437</v>
      </c>
      <c r="AC248" s="334">
        <v>0.950537634408602</v>
      </c>
      <c r="AD248" s="268">
        <v>0.937768240343348</v>
      </c>
      <c r="AE248" s="295">
        <v>0.0127693940652546</v>
      </c>
    </row>
    <row r="249" spans="1:31">
      <c r="A249" s="315" t="s">
        <v>398</v>
      </c>
      <c r="B249" s="339" t="s">
        <v>3314</v>
      </c>
      <c r="C249" s="293" t="s">
        <v>448</v>
      </c>
      <c r="D249" s="339" t="s">
        <v>449</v>
      </c>
      <c r="E249" s="266">
        <v>120</v>
      </c>
      <c r="F249" s="266">
        <v>120</v>
      </c>
      <c r="G249" s="264">
        <v>109</v>
      </c>
      <c r="H249" s="264">
        <v>109</v>
      </c>
      <c r="I249" s="264">
        <v>101</v>
      </c>
      <c r="J249" s="264">
        <v>100</v>
      </c>
      <c r="K249" s="294">
        <v>0.9</v>
      </c>
      <c r="L249" s="267">
        <v>1</v>
      </c>
      <c r="M249" s="267">
        <v>1</v>
      </c>
      <c r="N249" s="267">
        <v>0.99009900990099</v>
      </c>
      <c r="O249" s="332">
        <v>3221</v>
      </c>
      <c r="P249" s="266">
        <v>3053</v>
      </c>
      <c r="Q249" s="266">
        <v>112</v>
      </c>
      <c r="R249" s="264">
        <v>101</v>
      </c>
      <c r="S249" s="264">
        <v>95</v>
      </c>
      <c r="T249" s="267">
        <v>0.947842285004657</v>
      </c>
      <c r="U249" s="267">
        <v>0.933333333333333</v>
      </c>
      <c r="V249" s="268">
        <v>0.926605504587156</v>
      </c>
      <c r="W249" s="268">
        <v>0.940594059405941</v>
      </c>
      <c r="X249" s="295">
        <v>0.00672782874617739</v>
      </c>
      <c r="Y249" s="271">
        <v>753</v>
      </c>
      <c r="Z249" s="333">
        <v>708</v>
      </c>
      <c r="AA249" s="333">
        <v>747</v>
      </c>
      <c r="AB249" s="333">
        <v>706</v>
      </c>
      <c r="AC249" s="334">
        <v>0.940239043824701</v>
      </c>
      <c r="AD249" s="268">
        <v>0.945113788487282</v>
      </c>
      <c r="AE249" s="295">
        <v>-0.0048747446625812</v>
      </c>
    </row>
    <row r="250" spans="1:31">
      <c r="A250" s="315" t="s">
        <v>398</v>
      </c>
      <c r="B250" s="339" t="s">
        <v>3312</v>
      </c>
      <c r="C250" s="293" t="s">
        <v>450</v>
      </c>
      <c r="D250" s="339" t="s">
        <v>451</v>
      </c>
      <c r="E250" s="266">
        <v>83</v>
      </c>
      <c r="F250" s="266">
        <v>76</v>
      </c>
      <c r="G250" s="264">
        <v>81</v>
      </c>
      <c r="H250" s="264">
        <v>74</v>
      </c>
      <c r="I250" s="264">
        <v>66</v>
      </c>
      <c r="J250" s="264">
        <v>61</v>
      </c>
      <c r="K250" s="294">
        <v>0.9</v>
      </c>
      <c r="L250" s="267">
        <v>0.91566265060241</v>
      </c>
      <c r="M250" s="267">
        <v>0.91358024691358</v>
      </c>
      <c r="N250" s="267">
        <v>0.924242424242424</v>
      </c>
      <c r="O250" s="332">
        <v>2312</v>
      </c>
      <c r="P250" s="266">
        <v>2165</v>
      </c>
      <c r="Q250" s="266">
        <v>76</v>
      </c>
      <c r="R250" s="264">
        <v>74</v>
      </c>
      <c r="S250" s="264">
        <v>58</v>
      </c>
      <c r="T250" s="267">
        <v>0.936418685121107</v>
      </c>
      <c r="U250" s="267">
        <v>0.91566265060241</v>
      </c>
      <c r="V250" s="268">
        <v>0.91358024691358</v>
      </c>
      <c r="W250" s="268">
        <v>0.878787878787879</v>
      </c>
      <c r="X250" s="295">
        <v>0.00208240368882939</v>
      </c>
      <c r="Y250" s="271">
        <v>544</v>
      </c>
      <c r="Z250" s="333">
        <v>497</v>
      </c>
      <c r="AA250" s="333">
        <v>551</v>
      </c>
      <c r="AB250" s="333">
        <v>512</v>
      </c>
      <c r="AC250" s="334">
        <v>0.913602941176471</v>
      </c>
      <c r="AD250" s="268">
        <v>0.929219600725953</v>
      </c>
      <c r="AE250" s="295">
        <v>-0.0156166595494822</v>
      </c>
    </row>
    <row r="251" spans="1:31">
      <c r="A251" s="315" t="s">
        <v>398</v>
      </c>
      <c r="B251" s="339" t="s">
        <v>3311</v>
      </c>
      <c r="C251" s="293" t="s">
        <v>452</v>
      </c>
      <c r="D251" s="339" t="s">
        <v>453</v>
      </c>
      <c r="E251" s="266">
        <v>101</v>
      </c>
      <c r="F251" s="266">
        <v>99</v>
      </c>
      <c r="G251" s="264">
        <v>97</v>
      </c>
      <c r="H251" s="264">
        <v>94</v>
      </c>
      <c r="I251" s="264">
        <v>84</v>
      </c>
      <c r="J251" s="264">
        <v>81</v>
      </c>
      <c r="K251" s="294">
        <v>0.9</v>
      </c>
      <c r="L251" s="267">
        <v>0.98019801980198</v>
      </c>
      <c r="M251" s="267">
        <v>0.969072164948454</v>
      </c>
      <c r="N251" s="267">
        <v>0.964285714285714</v>
      </c>
      <c r="O251" s="332">
        <v>2857</v>
      </c>
      <c r="P251" s="266">
        <v>2679</v>
      </c>
      <c r="Q251" s="266">
        <v>96</v>
      </c>
      <c r="R251" s="264">
        <v>92</v>
      </c>
      <c r="S251" s="264">
        <v>80</v>
      </c>
      <c r="T251" s="267">
        <v>0.937696884844242</v>
      </c>
      <c r="U251" s="267">
        <v>0.95049504950495</v>
      </c>
      <c r="V251" s="268">
        <v>0.948453608247423</v>
      </c>
      <c r="W251" s="268">
        <v>0.952380952380952</v>
      </c>
      <c r="X251" s="295">
        <v>0.00204144125752781</v>
      </c>
      <c r="Y251" s="271">
        <v>677</v>
      </c>
      <c r="Z251" s="333">
        <v>636</v>
      </c>
      <c r="AA251" s="333">
        <v>656</v>
      </c>
      <c r="AB251" s="333">
        <v>628</v>
      </c>
      <c r="AC251" s="334">
        <v>0.93943870014771</v>
      </c>
      <c r="AD251" s="268">
        <v>0.957317073170732</v>
      </c>
      <c r="AE251" s="295">
        <v>-0.0178783730230212</v>
      </c>
    </row>
    <row r="252" spans="1:31">
      <c r="A252" s="315" t="s">
        <v>398</v>
      </c>
      <c r="B252" s="339" t="s">
        <v>3315</v>
      </c>
      <c r="C252" s="293" t="s">
        <v>454</v>
      </c>
      <c r="D252" s="339" t="s">
        <v>455</v>
      </c>
      <c r="E252" s="266">
        <v>73</v>
      </c>
      <c r="F252" s="266">
        <v>71</v>
      </c>
      <c r="G252" s="264">
        <v>70</v>
      </c>
      <c r="H252" s="264">
        <v>67</v>
      </c>
      <c r="I252" s="264">
        <v>55</v>
      </c>
      <c r="J252" s="264">
        <v>52</v>
      </c>
      <c r="K252" s="294">
        <v>0.9</v>
      </c>
      <c r="L252" s="267">
        <v>0.972602739726027</v>
      </c>
      <c r="M252" s="267">
        <v>0.957142857142857</v>
      </c>
      <c r="N252" s="267">
        <v>0.945454545454545</v>
      </c>
      <c r="O252" s="332">
        <v>2036</v>
      </c>
      <c r="P252" s="266">
        <v>1915</v>
      </c>
      <c r="Q252" s="266">
        <v>70</v>
      </c>
      <c r="R252" s="264">
        <v>67</v>
      </c>
      <c r="S252" s="264">
        <v>52</v>
      </c>
      <c r="T252" s="267">
        <v>0.94056974459725</v>
      </c>
      <c r="U252" s="267">
        <v>0.958904109589041</v>
      </c>
      <c r="V252" s="268">
        <v>0.957142857142857</v>
      </c>
      <c r="W252" s="268">
        <v>0.945454545454545</v>
      </c>
      <c r="X252" s="295">
        <v>0.00176125244618386</v>
      </c>
      <c r="Y252" s="271">
        <v>469</v>
      </c>
      <c r="Z252" s="333">
        <v>443</v>
      </c>
      <c r="AA252" s="333">
        <v>475</v>
      </c>
      <c r="AB252" s="333">
        <v>449</v>
      </c>
      <c r="AC252" s="334">
        <v>0.94456289978678</v>
      </c>
      <c r="AD252" s="268">
        <v>0.945263157894737</v>
      </c>
      <c r="AE252" s="295">
        <v>-0.000700258107956375</v>
      </c>
    </row>
    <row r="253" spans="1:31">
      <c r="A253" s="315" t="s">
        <v>398</v>
      </c>
      <c r="B253" s="339" t="s">
        <v>3316</v>
      </c>
      <c r="C253" s="293" t="s">
        <v>456</v>
      </c>
      <c r="D253" s="339" t="s">
        <v>457</v>
      </c>
      <c r="E253" s="266">
        <v>129</v>
      </c>
      <c r="F253" s="266">
        <v>119</v>
      </c>
      <c r="G253" s="264">
        <v>116</v>
      </c>
      <c r="H253" s="264">
        <v>109</v>
      </c>
      <c r="I253" s="264">
        <v>99</v>
      </c>
      <c r="J253" s="264">
        <v>92</v>
      </c>
      <c r="K253" s="294">
        <v>0.9</v>
      </c>
      <c r="L253" s="267">
        <v>0.922480620155039</v>
      </c>
      <c r="M253" s="267">
        <v>0.939655172413793</v>
      </c>
      <c r="N253" s="267">
        <v>0.929292929292929</v>
      </c>
      <c r="O253" s="332">
        <v>3510</v>
      </c>
      <c r="P253" s="266">
        <v>3256</v>
      </c>
      <c r="Q253" s="266">
        <v>110</v>
      </c>
      <c r="R253" s="264">
        <v>108</v>
      </c>
      <c r="S253" s="264">
        <v>89</v>
      </c>
      <c r="T253" s="267">
        <v>0.927635327635328</v>
      </c>
      <c r="U253" s="267">
        <v>0.852713178294574</v>
      </c>
      <c r="V253" s="268">
        <v>0.931034482758621</v>
      </c>
      <c r="W253" s="268">
        <v>0.898989898989899</v>
      </c>
      <c r="X253" s="295">
        <v>-0.0783213044640471</v>
      </c>
      <c r="Y253" s="271">
        <v>822</v>
      </c>
      <c r="Z253" s="333">
        <v>734</v>
      </c>
      <c r="AA253" s="333">
        <v>816</v>
      </c>
      <c r="AB253" s="333">
        <v>751</v>
      </c>
      <c r="AC253" s="334">
        <v>0.89294403892944</v>
      </c>
      <c r="AD253" s="268">
        <v>0.920343137254902</v>
      </c>
      <c r="AE253" s="295">
        <v>-0.0273990983254615</v>
      </c>
    </row>
    <row r="254" spans="1:31">
      <c r="A254" s="315" t="s">
        <v>398</v>
      </c>
      <c r="B254" s="339" t="s">
        <v>3316</v>
      </c>
      <c r="C254" s="293" t="s">
        <v>458</v>
      </c>
      <c r="D254" s="339" t="s">
        <v>459</v>
      </c>
      <c r="E254" s="266">
        <v>97</v>
      </c>
      <c r="F254" s="266">
        <v>96</v>
      </c>
      <c r="G254" s="264">
        <v>90</v>
      </c>
      <c r="H254" s="264">
        <v>90</v>
      </c>
      <c r="I254" s="264">
        <v>68</v>
      </c>
      <c r="J254" s="264">
        <v>68</v>
      </c>
      <c r="K254" s="294">
        <v>0.9</v>
      </c>
      <c r="L254" s="267">
        <v>0.989690721649485</v>
      </c>
      <c r="M254" s="267">
        <v>1</v>
      </c>
      <c r="N254" s="267">
        <v>1</v>
      </c>
      <c r="O254" s="332">
        <v>2721</v>
      </c>
      <c r="P254" s="266">
        <v>2628</v>
      </c>
      <c r="Q254" s="266">
        <v>88</v>
      </c>
      <c r="R254" s="264">
        <v>86</v>
      </c>
      <c r="S254" s="264">
        <v>67</v>
      </c>
      <c r="T254" s="267">
        <v>0.965821389195149</v>
      </c>
      <c r="U254" s="267">
        <v>0.907216494845361</v>
      </c>
      <c r="V254" s="268">
        <v>0.955555555555556</v>
      </c>
      <c r="W254" s="268">
        <v>0.985294117647059</v>
      </c>
      <c r="X254" s="295">
        <v>-0.0483390607101948</v>
      </c>
      <c r="Y254" s="271">
        <v>620</v>
      </c>
      <c r="Z254" s="333">
        <v>593</v>
      </c>
      <c r="AA254" s="333">
        <v>620</v>
      </c>
      <c r="AB254" s="333">
        <v>606</v>
      </c>
      <c r="AC254" s="334">
        <v>0.956451612903226</v>
      </c>
      <c r="AD254" s="268">
        <v>0.97741935483871</v>
      </c>
      <c r="AE254" s="295">
        <v>-0.0209677419354839</v>
      </c>
    </row>
    <row r="255" spans="1:31">
      <c r="A255" s="315" t="s">
        <v>398</v>
      </c>
      <c r="B255" s="339" t="s">
        <v>3314</v>
      </c>
      <c r="C255" s="293" t="s">
        <v>460</v>
      </c>
      <c r="D255" s="339" t="s">
        <v>461</v>
      </c>
      <c r="E255" s="266">
        <v>173</v>
      </c>
      <c r="F255" s="266">
        <v>169</v>
      </c>
      <c r="G255" s="264">
        <v>164</v>
      </c>
      <c r="H255" s="264">
        <v>162</v>
      </c>
      <c r="I255" s="264">
        <v>146</v>
      </c>
      <c r="J255" s="264">
        <v>144</v>
      </c>
      <c r="K255" s="294">
        <v>0.9</v>
      </c>
      <c r="L255" s="267">
        <v>0.976878612716763</v>
      </c>
      <c r="M255" s="267">
        <v>0.98780487804878</v>
      </c>
      <c r="N255" s="267">
        <v>0.986301369863014</v>
      </c>
      <c r="O255" s="332">
        <v>4615</v>
      </c>
      <c r="P255" s="266">
        <v>4323</v>
      </c>
      <c r="Q255" s="266">
        <v>154</v>
      </c>
      <c r="R255" s="264">
        <v>157</v>
      </c>
      <c r="S255" s="264">
        <v>138</v>
      </c>
      <c r="T255" s="267">
        <v>0.936728060671723</v>
      </c>
      <c r="U255" s="267">
        <v>0.890173410404624</v>
      </c>
      <c r="V255" s="268">
        <v>0.957317073170732</v>
      </c>
      <c r="W255" s="268">
        <v>0.945205479452055</v>
      </c>
      <c r="X255" s="295">
        <v>-0.0671436627661074</v>
      </c>
      <c r="Y255" s="271">
        <v>1112</v>
      </c>
      <c r="Z255" s="333">
        <v>1033</v>
      </c>
      <c r="AA255" s="333">
        <v>1065</v>
      </c>
      <c r="AB255" s="333">
        <v>993</v>
      </c>
      <c r="AC255" s="334">
        <v>0.928956834532374</v>
      </c>
      <c r="AD255" s="268">
        <v>0.932394366197183</v>
      </c>
      <c r="AE255" s="295">
        <v>-0.00343753166480898</v>
      </c>
    </row>
    <row r="256" spans="1:31">
      <c r="A256" s="315" t="s">
        <v>398</v>
      </c>
      <c r="B256" s="339" t="s">
        <v>3311</v>
      </c>
      <c r="C256" s="293" t="s">
        <v>462</v>
      </c>
      <c r="D256" s="339" t="s">
        <v>463</v>
      </c>
      <c r="E256" s="266">
        <v>116</v>
      </c>
      <c r="F256" s="266">
        <v>115</v>
      </c>
      <c r="G256" s="264">
        <v>113</v>
      </c>
      <c r="H256" s="264">
        <v>111</v>
      </c>
      <c r="I256" s="264">
        <v>102</v>
      </c>
      <c r="J256" s="264">
        <v>100</v>
      </c>
      <c r="K256" s="294">
        <v>0.9</v>
      </c>
      <c r="L256" s="267">
        <v>0.991379310344828</v>
      </c>
      <c r="M256" s="267">
        <v>0.982300884955752</v>
      </c>
      <c r="N256" s="267">
        <v>0.980392156862745</v>
      </c>
      <c r="O256" s="332">
        <v>3328</v>
      </c>
      <c r="P256" s="266">
        <v>3076</v>
      </c>
      <c r="Q256" s="266">
        <v>106</v>
      </c>
      <c r="R256" s="264">
        <v>102</v>
      </c>
      <c r="S256" s="264">
        <v>95</v>
      </c>
      <c r="T256" s="267">
        <v>0.924278846153846</v>
      </c>
      <c r="U256" s="267">
        <v>0.913793103448276</v>
      </c>
      <c r="V256" s="268">
        <v>0.902654867256637</v>
      </c>
      <c r="W256" s="268">
        <v>0.931372549019608</v>
      </c>
      <c r="X256" s="295">
        <v>0.0111382361916388</v>
      </c>
      <c r="Y256" s="271">
        <v>781</v>
      </c>
      <c r="Z256" s="333">
        <v>719</v>
      </c>
      <c r="AA256" s="333">
        <v>758</v>
      </c>
      <c r="AB256" s="333">
        <v>713</v>
      </c>
      <c r="AC256" s="334">
        <v>0.920614596670935</v>
      </c>
      <c r="AD256" s="268">
        <v>0.940633245382586</v>
      </c>
      <c r="AE256" s="295">
        <v>-0.020018648711651</v>
      </c>
    </row>
    <row r="257" spans="1:31">
      <c r="A257" s="315" t="s">
        <v>398</v>
      </c>
      <c r="B257" s="339" t="s">
        <v>3317</v>
      </c>
      <c r="C257" s="293" t="s">
        <v>464</v>
      </c>
      <c r="D257" s="339" t="s">
        <v>465</v>
      </c>
      <c r="E257" s="266">
        <v>76</v>
      </c>
      <c r="F257" s="266">
        <v>76</v>
      </c>
      <c r="G257" s="264">
        <v>70</v>
      </c>
      <c r="H257" s="264">
        <v>70</v>
      </c>
      <c r="I257" s="264">
        <v>61</v>
      </c>
      <c r="J257" s="264">
        <v>61</v>
      </c>
      <c r="K257" s="294">
        <v>0.9</v>
      </c>
      <c r="L257" s="267">
        <v>1</v>
      </c>
      <c r="M257" s="267">
        <v>1</v>
      </c>
      <c r="N257" s="267">
        <v>1</v>
      </c>
      <c r="O257" s="332">
        <v>2046</v>
      </c>
      <c r="P257" s="266">
        <v>2012</v>
      </c>
      <c r="Q257" s="266">
        <v>74</v>
      </c>
      <c r="R257" s="264">
        <v>70</v>
      </c>
      <c r="S257" s="264">
        <v>61</v>
      </c>
      <c r="T257" s="267">
        <v>0.983382209188661</v>
      </c>
      <c r="U257" s="267">
        <v>0.973684210526316</v>
      </c>
      <c r="V257" s="268">
        <v>1</v>
      </c>
      <c r="W257" s="268">
        <v>1</v>
      </c>
      <c r="X257" s="295">
        <v>-0.0263157894736842</v>
      </c>
      <c r="Y257" s="271">
        <v>467</v>
      </c>
      <c r="Z257" s="333">
        <v>463</v>
      </c>
      <c r="AA257" s="333">
        <v>480</v>
      </c>
      <c r="AB257" s="333">
        <v>467</v>
      </c>
      <c r="AC257" s="334">
        <v>0.991434689507495</v>
      </c>
      <c r="AD257" s="268">
        <v>0.972916666666667</v>
      </c>
      <c r="AE257" s="295">
        <v>0.018518022840828</v>
      </c>
    </row>
    <row r="258" spans="1:31">
      <c r="A258" s="315" t="s">
        <v>398</v>
      </c>
      <c r="B258" s="339" t="s">
        <v>3317</v>
      </c>
      <c r="C258" s="293" t="s">
        <v>466</v>
      </c>
      <c r="D258" s="339" t="s">
        <v>467</v>
      </c>
      <c r="E258" s="266">
        <v>105</v>
      </c>
      <c r="F258" s="266">
        <v>102</v>
      </c>
      <c r="G258" s="264">
        <v>95</v>
      </c>
      <c r="H258" s="264">
        <v>92</v>
      </c>
      <c r="I258" s="264">
        <v>84</v>
      </c>
      <c r="J258" s="264">
        <v>81</v>
      </c>
      <c r="K258" s="294">
        <v>0.9</v>
      </c>
      <c r="L258" s="267">
        <v>0.971428571428571</v>
      </c>
      <c r="M258" s="267">
        <v>0.968421052631579</v>
      </c>
      <c r="N258" s="267">
        <v>0.964285714285714</v>
      </c>
      <c r="O258" s="332">
        <v>2818</v>
      </c>
      <c r="P258" s="266">
        <v>2646</v>
      </c>
      <c r="Q258" s="266">
        <v>98</v>
      </c>
      <c r="R258" s="264">
        <v>90</v>
      </c>
      <c r="S258" s="264">
        <v>79</v>
      </c>
      <c r="T258" s="267">
        <v>0.938963804116395</v>
      </c>
      <c r="U258" s="267">
        <v>0.933333333333333</v>
      </c>
      <c r="V258" s="268">
        <v>0.947368421052632</v>
      </c>
      <c r="W258" s="268">
        <v>0.94047619047619</v>
      </c>
      <c r="X258" s="295">
        <v>-0.0140350877192982</v>
      </c>
      <c r="Y258" s="271">
        <v>664</v>
      </c>
      <c r="Z258" s="333">
        <v>623</v>
      </c>
      <c r="AA258" s="333">
        <v>626</v>
      </c>
      <c r="AB258" s="333">
        <v>586</v>
      </c>
      <c r="AC258" s="334">
        <v>0.938253012048193</v>
      </c>
      <c r="AD258" s="268">
        <v>0.936102236421725</v>
      </c>
      <c r="AE258" s="295">
        <v>0.00215077562646759</v>
      </c>
    </row>
    <row r="259" spans="1:31">
      <c r="A259" s="315" t="s">
        <v>398</v>
      </c>
      <c r="B259" s="339" t="s">
        <v>3316</v>
      </c>
      <c r="C259" s="293" t="s">
        <v>468</v>
      </c>
      <c r="D259" s="339" t="s">
        <v>469</v>
      </c>
      <c r="E259" s="266">
        <v>100</v>
      </c>
      <c r="F259" s="266">
        <v>98</v>
      </c>
      <c r="G259" s="264">
        <v>93</v>
      </c>
      <c r="H259" s="264">
        <v>91</v>
      </c>
      <c r="I259" s="264">
        <v>82</v>
      </c>
      <c r="J259" s="264">
        <v>81</v>
      </c>
      <c r="K259" s="294">
        <v>0.9</v>
      </c>
      <c r="L259" s="267">
        <v>0.98</v>
      </c>
      <c r="M259" s="267">
        <v>0.978494623655914</v>
      </c>
      <c r="N259" s="267">
        <v>0.98780487804878</v>
      </c>
      <c r="O259" s="332">
        <v>2646</v>
      </c>
      <c r="P259" s="266">
        <v>2450</v>
      </c>
      <c r="Q259" s="266">
        <v>92</v>
      </c>
      <c r="R259" s="264">
        <v>84</v>
      </c>
      <c r="S259" s="264">
        <v>77</v>
      </c>
      <c r="T259" s="267">
        <v>0.925925925925926</v>
      </c>
      <c r="U259" s="267">
        <v>0.92</v>
      </c>
      <c r="V259" s="268">
        <v>0.903225806451613</v>
      </c>
      <c r="W259" s="268">
        <v>0.939024390243902</v>
      </c>
      <c r="X259" s="295">
        <v>0.0167741935483872</v>
      </c>
      <c r="Y259" s="271">
        <v>634</v>
      </c>
      <c r="Z259" s="333">
        <v>580</v>
      </c>
      <c r="AA259" s="333">
        <v>616</v>
      </c>
      <c r="AB259" s="333">
        <v>568</v>
      </c>
      <c r="AC259" s="334">
        <v>0.914826498422713</v>
      </c>
      <c r="AD259" s="268">
        <v>0.922077922077922</v>
      </c>
      <c r="AE259" s="295">
        <v>-0.00725142365520914</v>
      </c>
    </row>
    <row r="260" spans="1:31">
      <c r="A260" s="315" t="s">
        <v>398</v>
      </c>
      <c r="B260" s="339" t="s">
        <v>3316</v>
      </c>
      <c r="C260" s="293" t="s">
        <v>470</v>
      </c>
      <c r="D260" s="339" t="s">
        <v>471</v>
      </c>
      <c r="E260" s="266">
        <v>101</v>
      </c>
      <c r="F260" s="266">
        <v>100</v>
      </c>
      <c r="G260" s="264">
        <v>92</v>
      </c>
      <c r="H260" s="264">
        <v>91</v>
      </c>
      <c r="I260" s="264">
        <v>81</v>
      </c>
      <c r="J260" s="264">
        <v>81</v>
      </c>
      <c r="K260" s="294">
        <v>0.9</v>
      </c>
      <c r="L260" s="267">
        <v>0.99009900990099</v>
      </c>
      <c r="M260" s="267">
        <v>0.989130434782609</v>
      </c>
      <c r="N260" s="267">
        <v>1</v>
      </c>
      <c r="O260" s="332">
        <v>2850</v>
      </c>
      <c r="P260" s="266">
        <v>2642</v>
      </c>
      <c r="Q260" s="266">
        <v>94</v>
      </c>
      <c r="R260" s="264">
        <v>86</v>
      </c>
      <c r="S260" s="264">
        <v>76</v>
      </c>
      <c r="T260" s="267">
        <v>0.927017543859649</v>
      </c>
      <c r="U260" s="267">
        <v>0.930693069306931</v>
      </c>
      <c r="V260" s="268">
        <v>0.934782608695652</v>
      </c>
      <c r="W260" s="268">
        <v>0.938271604938272</v>
      </c>
      <c r="X260" s="295">
        <v>-0.00408953938872147</v>
      </c>
      <c r="Y260" s="271">
        <v>656</v>
      </c>
      <c r="Z260" s="333">
        <v>617</v>
      </c>
      <c r="AA260" s="333">
        <v>656</v>
      </c>
      <c r="AB260" s="333">
        <v>601</v>
      </c>
      <c r="AC260" s="334">
        <v>0.940548780487805</v>
      </c>
      <c r="AD260" s="268">
        <v>0.916158536585366</v>
      </c>
      <c r="AE260" s="295">
        <v>0.024390243902439</v>
      </c>
    </row>
    <row r="261" spans="1:31">
      <c r="A261" s="315" t="s">
        <v>398</v>
      </c>
      <c r="B261" s="339" t="s">
        <v>3315</v>
      </c>
      <c r="C261" s="293" t="s">
        <v>472</v>
      </c>
      <c r="D261" s="339" t="s">
        <v>473</v>
      </c>
      <c r="E261" s="266">
        <v>142</v>
      </c>
      <c r="F261" s="266">
        <v>132</v>
      </c>
      <c r="G261" s="264">
        <v>136</v>
      </c>
      <c r="H261" s="264">
        <v>127</v>
      </c>
      <c r="I261" s="264">
        <v>111</v>
      </c>
      <c r="J261" s="264">
        <v>105</v>
      </c>
      <c r="K261" s="294">
        <v>0.9</v>
      </c>
      <c r="L261" s="267">
        <v>0.929577464788732</v>
      </c>
      <c r="M261" s="267">
        <v>0.933823529411765</v>
      </c>
      <c r="N261" s="267">
        <v>0.945945945945946</v>
      </c>
      <c r="O261" s="332">
        <v>3986</v>
      </c>
      <c r="P261" s="266">
        <v>3734</v>
      </c>
      <c r="Q261" s="266">
        <v>130</v>
      </c>
      <c r="R261" s="264">
        <v>124</v>
      </c>
      <c r="S261" s="264">
        <v>105</v>
      </c>
      <c r="T261" s="267">
        <v>0.936778725539388</v>
      </c>
      <c r="U261" s="267">
        <v>0.915492957746479</v>
      </c>
      <c r="V261" s="268">
        <v>0.911764705882353</v>
      </c>
      <c r="W261" s="268">
        <v>0.945945945945946</v>
      </c>
      <c r="X261" s="295">
        <v>0.00372825186412595</v>
      </c>
      <c r="Y261" s="271">
        <v>933</v>
      </c>
      <c r="Z261" s="333">
        <v>876</v>
      </c>
      <c r="AA261" s="333">
        <v>930</v>
      </c>
      <c r="AB261" s="333">
        <v>855</v>
      </c>
      <c r="AC261" s="334">
        <v>0.938906752411576</v>
      </c>
      <c r="AD261" s="268">
        <v>0.919354838709677</v>
      </c>
      <c r="AE261" s="295">
        <v>0.0195519137018982</v>
      </c>
    </row>
    <row r="262" spans="1:31">
      <c r="A262" s="315" t="s">
        <v>398</v>
      </c>
      <c r="B262" s="339" t="s">
        <v>3315</v>
      </c>
      <c r="C262" s="293" t="s">
        <v>474</v>
      </c>
      <c r="D262" s="339" t="s">
        <v>475</v>
      </c>
      <c r="E262" s="266">
        <v>20</v>
      </c>
      <c r="F262" s="266">
        <v>20</v>
      </c>
      <c r="G262" s="264">
        <v>19</v>
      </c>
      <c r="H262" s="264">
        <v>19</v>
      </c>
      <c r="I262" s="264">
        <v>18</v>
      </c>
      <c r="J262" s="264">
        <v>18</v>
      </c>
      <c r="K262" s="294">
        <v>0.9</v>
      </c>
      <c r="L262" s="267">
        <v>1</v>
      </c>
      <c r="M262" s="267">
        <v>1</v>
      </c>
      <c r="N262" s="267">
        <v>1</v>
      </c>
      <c r="O262" s="332">
        <v>541</v>
      </c>
      <c r="P262" s="266">
        <v>522</v>
      </c>
      <c r="Q262" s="266">
        <v>20</v>
      </c>
      <c r="R262" s="264">
        <v>18</v>
      </c>
      <c r="S262" s="264">
        <v>18</v>
      </c>
      <c r="T262" s="267">
        <v>0.964879852125693</v>
      </c>
      <c r="U262" s="267">
        <v>1</v>
      </c>
      <c r="V262" s="268">
        <v>0.947368421052632</v>
      </c>
      <c r="W262" s="268">
        <v>1</v>
      </c>
      <c r="X262" s="295">
        <v>0.0526315789473685</v>
      </c>
      <c r="Y262" s="271">
        <v>132</v>
      </c>
      <c r="Z262" s="333">
        <v>126</v>
      </c>
      <c r="AA262" s="333">
        <v>126</v>
      </c>
      <c r="AB262" s="333">
        <v>116</v>
      </c>
      <c r="AC262" s="334">
        <v>0.954545454545455</v>
      </c>
      <c r="AD262" s="268">
        <v>0.920634920634921</v>
      </c>
      <c r="AE262" s="295">
        <v>0.033910533910534</v>
      </c>
    </row>
    <row r="263" spans="1:31">
      <c r="A263" s="315" t="s">
        <v>398</v>
      </c>
      <c r="B263" s="339" t="s">
        <v>3317</v>
      </c>
      <c r="C263" s="293" t="s">
        <v>476</v>
      </c>
      <c r="D263" s="339" t="s">
        <v>477</v>
      </c>
      <c r="E263" s="266">
        <v>84</v>
      </c>
      <c r="F263" s="266">
        <v>82</v>
      </c>
      <c r="G263" s="264">
        <v>82</v>
      </c>
      <c r="H263" s="264">
        <v>81</v>
      </c>
      <c r="I263" s="264">
        <v>70</v>
      </c>
      <c r="J263" s="264">
        <v>70</v>
      </c>
      <c r="K263" s="294">
        <v>0.9</v>
      </c>
      <c r="L263" s="267">
        <v>0.976190476190476</v>
      </c>
      <c r="M263" s="267">
        <v>0.98780487804878</v>
      </c>
      <c r="N263" s="267">
        <v>1</v>
      </c>
      <c r="O263" s="332">
        <v>2505</v>
      </c>
      <c r="P263" s="266">
        <v>2388</v>
      </c>
      <c r="Q263" s="266">
        <v>81</v>
      </c>
      <c r="R263" s="264">
        <v>81</v>
      </c>
      <c r="S263" s="264">
        <v>68</v>
      </c>
      <c r="T263" s="267">
        <v>0.953293413173653</v>
      </c>
      <c r="U263" s="267">
        <v>0.964285714285714</v>
      </c>
      <c r="V263" s="268">
        <v>0.98780487804878</v>
      </c>
      <c r="W263" s="268">
        <v>0.971428571428571</v>
      </c>
      <c r="X263" s="295">
        <v>-0.0235191637630662</v>
      </c>
      <c r="Y263" s="271">
        <v>566</v>
      </c>
      <c r="Z263" s="333">
        <v>539</v>
      </c>
      <c r="AA263" s="333">
        <v>570</v>
      </c>
      <c r="AB263" s="333">
        <v>545</v>
      </c>
      <c r="AC263" s="334">
        <v>0.952296819787986</v>
      </c>
      <c r="AD263" s="268">
        <v>0.956140350877193</v>
      </c>
      <c r="AE263" s="295">
        <v>-0.0038435310892071</v>
      </c>
    </row>
    <row r="264" spans="1:31">
      <c r="A264" s="315" t="s">
        <v>398</v>
      </c>
      <c r="B264" s="339" t="s">
        <v>3312</v>
      </c>
      <c r="C264" s="293" t="s">
        <v>478</v>
      </c>
      <c r="D264" s="339" t="s">
        <v>479</v>
      </c>
      <c r="E264" s="266">
        <v>0</v>
      </c>
      <c r="F264" s="266">
        <v>0</v>
      </c>
      <c r="G264" s="264">
        <v>0</v>
      </c>
      <c r="H264" s="264">
        <v>0</v>
      </c>
      <c r="I264" s="264">
        <v>0</v>
      </c>
      <c r="J264" s="264">
        <v>0</v>
      </c>
      <c r="K264" s="294">
        <v>0.9</v>
      </c>
      <c r="L264" s="267">
        <v>0</v>
      </c>
      <c r="M264" s="267">
        <v>0</v>
      </c>
      <c r="N264" s="267">
        <v>0</v>
      </c>
      <c r="O264" s="332">
        <v>0</v>
      </c>
      <c r="P264" s="266">
        <v>0</v>
      </c>
      <c r="Q264" s="266">
        <v>0</v>
      </c>
      <c r="R264" s="264">
        <v>0</v>
      </c>
      <c r="S264" s="264">
        <v>0</v>
      </c>
      <c r="T264" s="267">
        <v>0</v>
      </c>
      <c r="U264" s="267">
        <v>0</v>
      </c>
      <c r="V264" s="268">
        <v>0</v>
      </c>
      <c r="W264" s="268">
        <v>0</v>
      </c>
      <c r="X264" s="295">
        <v>0</v>
      </c>
      <c r="Y264" s="271">
        <v>0</v>
      </c>
      <c r="Z264" s="333">
        <v>0</v>
      </c>
      <c r="AA264" s="333">
        <v>0</v>
      </c>
      <c r="AB264" s="333">
        <v>0</v>
      </c>
      <c r="AC264" s="334">
        <v>0</v>
      </c>
      <c r="AD264" s="268">
        <v>0</v>
      </c>
      <c r="AE264" s="295">
        <v>0</v>
      </c>
    </row>
    <row r="265" spans="1:31">
      <c r="A265" s="315" t="s">
        <v>398</v>
      </c>
      <c r="B265" s="339" t="s">
        <v>3316</v>
      </c>
      <c r="C265" s="293" t="s">
        <v>480</v>
      </c>
      <c r="D265" s="339" t="s">
        <v>481</v>
      </c>
      <c r="E265" s="266">
        <v>135</v>
      </c>
      <c r="F265" s="266">
        <v>135</v>
      </c>
      <c r="G265" s="264">
        <v>130</v>
      </c>
      <c r="H265" s="264">
        <v>130</v>
      </c>
      <c r="I265" s="264">
        <v>116</v>
      </c>
      <c r="J265" s="264">
        <v>116</v>
      </c>
      <c r="K265" s="294">
        <v>0.9</v>
      </c>
      <c r="L265" s="267">
        <v>1</v>
      </c>
      <c r="M265" s="267">
        <v>1</v>
      </c>
      <c r="N265" s="267">
        <v>1</v>
      </c>
      <c r="O265" s="332">
        <v>3741</v>
      </c>
      <c r="P265" s="266">
        <v>3617</v>
      </c>
      <c r="Q265" s="266">
        <v>131</v>
      </c>
      <c r="R265" s="264">
        <v>127</v>
      </c>
      <c r="S265" s="264">
        <v>111</v>
      </c>
      <c r="T265" s="267">
        <v>0.96685378241112</v>
      </c>
      <c r="U265" s="267">
        <v>0.97037037037037</v>
      </c>
      <c r="V265" s="268">
        <v>0.976923076923077</v>
      </c>
      <c r="W265" s="268">
        <v>0.956896551724138</v>
      </c>
      <c r="X265" s="295">
        <v>-0.00655270655270657</v>
      </c>
      <c r="Y265" s="271">
        <v>894</v>
      </c>
      <c r="Z265" s="333">
        <v>867</v>
      </c>
      <c r="AA265" s="333">
        <v>858</v>
      </c>
      <c r="AB265" s="333">
        <v>832</v>
      </c>
      <c r="AC265" s="334">
        <v>0.969798657718121</v>
      </c>
      <c r="AD265" s="268">
        <v>0.96969696969697</v>
      </c>
      <c r="AE265" s="295">
        <v>0.00010168802115107</v>
      </c>
    </row>
    <row r="266" spans="1:31">
      <c r="A266" s="315" t="s">
        <v>398</v>
      </c>
      <c r="B266" s="339" t="s">
        <v>3317</v>
      </c>
      <c r="C266" s="293" t="s">
        <v>482</v>
      </c>
      <c r="D266" s="339" t="s">
        <v>483</v>
      </c>
      <c r="E266" s="266">
        <v>114</v>
      </c>
      <c r="F266" s="266">
        <v>110</v>
      </c>
      <c r="G266" s="264">
        <v>117</v>
      </c>
      <c r="H266" s="264">
        <v>111</v>
      </c>
      <c r="I266" s="264">
        <v>99</v>
      </c>
      <c r="J266" s="264">
        <v>96</v>
      </c>
      <c r="K266" s="294">
        <v>0.9</v>
      </c>
      <c r="L266" s="267">
        <v>0.964912280701754</v>
      </c>
      <c r="M266" s="267">
        <v>0.948717948717949</v>
      </c>
      <c r="N266" s="267">
        <v>0.96969696969697</v>
      </c>
      <c r="O266" s="332">
        <v>3224</v>
      </c>
      <c r="P266" s="266">
        <v>3021</v>
      </c>
      <c r="Q266" s="266">
        <v>107</v>
      </c>
      <c r="R266" s="264">
        <v>110</v>
      </c>
      <c r="S266" s="264">
        <v>94</v>
      </c>
      <c r="T266" s="267">
        <v>0.937034739454094</v>
      </c>
      <c r="U266" s="267">
        <v>0.93859649122807</v>
      </c>
      <c r="V266" s="268">
        <v>0.94017094017094</v>
      </c>
      <c r="W266" s="268">
        <v>0.94949494949495</v>
      </c>
      <c r="X266" s="295">
        <v>-0.00157444894286995</v>
      </c>
      <c r="Y266" s="271">
        <v>752</v>
      </c>
      <c r="Z266" s="333">
        <v>700</v>
      </c>
      <c r="AA266" s="333">
        <v>751</v>
      </c>
      <c r="AB266" s="333">
        <v>695</v>
      </c>
      <c r="AC266" s="334">
        <v>0.930851063829787</v>
      </c>
      <c r="AD266" s="268">
        <v>0.9254327563249</v>
      </c>
      <c r="AE266" s="295">
        <v>0.00541830750488703</v>
      </c>
    </row>
    <row r="267" spans="1:31">
      <c r="A267" s="315" t="s">
        <v>398</v>
      </c>
      <c r="B267" s="339" t="s">
        <v>3312</v>
      </c>
      <c r="C267" s="293" t="s">
        <v>484</v>
      </c>
      <c r="D267" s="339" t="s">
        <v>485</v>
      </c>
      <c r="E267" s="266">
        <v>101</v>
      </c>
      <c r="F267" s="266">
        <v>101</v>
      </c>
      <c r="G267" s="264">
        <v>94</v>
      </c>
      <c r="H267" s="264">
        <v>93</v>
      </c>
      <c r="I267" s="264">
        <v>82</v>
      </c>
      <c r="J267" s="264">
        <v>82</v>
      </c>
      <c r="K267" s="294">
        <v>0.9</v>
      </c>
      <c r="L267" s="267">
        <v>1</v>
      </c>
      <c r="M267" s="267">
        <v>0.98936170212766</v>
      </c>
      <c r="N267" s="267">
        <v>1</v>
      </c>
      <c r="O267" s="332">
        <v>2798</v>
      </c>
      <c r="P267" s="266">
        <v>2760</v>
      </c>
      <c r="Q267" s="266">
        <v>100</v>
      </c>
      <c r="R267" s="264">
        <v>92</v>
      </c>
      <c r="S267" s="264">
        <v>79</v>
      </c>
      <c r="T267" s="267">
        <v>0.986418870621873</v>
      </c>
      <c r="U267" s="267">
        <v>0.99009900990099</v>
      </c>
      <c r="V267" s="268">
        <v>0.978723404255319</v>
      </c>
      <c r="W267" s="268">
        <v>0.963414634146341</v>
      </c>
      <c r="X267" s="295">
        <v>0.011375605645671</v>
      </c>
      <c r="Y267" s="271">
        <v>645</v>
      </c>
      <c r="Z267" s="333">
        <v>636</v>
      </c>
      <c r="AA267" s="333">
        <v>637</v>
      </c>
      <c r="AB267" s="333">
        <v>627</v>
      </c>
      <c r="AC267" s="334">
        <v>0.986046511627907</v>
      </c>
      <c r="AD267" s="268">
        <v>0.984301412872841</v>
      </c>
      <c r="AE267" s="295">
        <v>0.00174509875506557</v>
      </c>
    </row>
    <row r="268" spans="1:31">
      <c r="A268" s="315" t="s">
        <v>398</v>
      </c>
      <c r="B268" s="339" t="s">
        <v>3317</v>
      </c>
      <c r="C268" s="293" t="s">
        <v>486</v>
      </c>
      <c r="D268" s="339" t="s">
        <v>487</v>
      </c>
      <c r="E268" s="266">
        <v>142</v>
      </c>
      <c r="F268" s="266">
        <v>128</v>
      </c>
      <c r="G268" s="264">
        <v>131</v>
      </c>
      <c r="H268" s="264">
        <v>119</v>
      </c>
      <c r="I268" s="264">
        <v>109</v>
      </c>
      <c r="J268" s="264">
        <v>104</v>
      </c>
      <c r="K268" s="294">
        <v>0.9</v>
      </c>
      <c r="L268" s="267">
        <v>0.901408450704225</v>
      </c>
      <c r="M268" s="267">
        <v>0.908396946564885</v>
      </c>
      <c r="N268" s="267">
        <v>0.954128440366973</v>
      </c>
      <c r="O268" s="332">
        <v>3875</v>
      </c>
      <c r="P268" s="266">
        <v>3540</v>
      </c>
      <c r="Q268" s="266">
        <v>123</v>
      </c>
      <c r="R268" s="264">
        <v>116</v>
      </c>
      <c r="S268" s="264">
        <v>103</v>
      </c>
      <c r="T268" s="267">
        <v>0.913548387096774</v>
      </c>
      <c r="U268" s="267">
        <v>0.866197183098592</v>
      </c>
      <c r="V268" s="268">
        <v>0.885496183206107</v>
      </c>
      <c r="W268" s="268">
        <v>0.944954128440367</v>
      </c>
      <c r="X268" s="295">
        <v>-0.0192990001075154</v>
      </c>
      <c r="Y268" s="271">
        <v>903</v>
      </c>
      <c r="Z268" s="333">
        <v>811</v>
      </c>
      <c r="AA268" s="333">
        <v>898</v>
      </c>
      <c r="AB268" s="333">
        <v>813</v>
      </c>
      <c r="AC268" s="334">
        <v>0.898117386489479</v>
      </c>
      <c r="AD268" s="268">
        <v>0.905345211581292</v>
      </c>
      <c r="AE268" s="295">
        <v>-0.0072278250918123</v>
      </c>
    </row>
    <row r="269" spans="1:31">
      <c r="A269" s="315" t="s">
        <v>398</v>
      </c>
      <c r="B269" s="339" t="s">
        <v>3315</v>
      </c>
      <c r="C269" s="293" t="s">
        <v>488</v>
      </c>
      <c r="D269" s="339" t="s">
        <v>489</v>
      </c>
      <c r="E269" s="266">
        <v>61</v>
      </c>
      <c r="F269" s="266">
        <v>61</v>
      </c>
      <c r="G269" s="264">
        <v>55</v>
      </c>
      <c r="H269" s="264">
        <v>54</v>
      </c>
      <c r="I269" s="264">
        <v>50</v>
      </c>
      <c r="J269" s="264">
        <v>50</v>
      </c>
      <c r="K269" s="294">
        <v>0.9</v>
      </c>
      <c r="L269" s="267">
        <v>1</v>
      </c>
      <c r="M269" s="267">
        <v>0.981818181818182</v>
      </c>
      <c r="N269" s="267">
        <v>1</v>
      </c>
      <c r="O269" s="332">
        <v>1711</v>
      </c>
      <c r="P269" s="266">
        <v>1642</v>
      </c>
      <c r="Q269" s="266">
        <v>60</v>
      </c>
      <c r="R269" s="264">
        <v>51</v>
      </c>
      <c r="S269" s="264">
        <v>47</v>
      </c>
      <c r="T269" s="267">
        <v>0.959672706019871</v>
      </c>
      <c r="U269" s="267">
        <v>0.983606557377049</v>
      </c>
      <c r="V269" s="268">
        <v>0.927272727272727</v>
      </c>
      <c r="W269" s="268">
        <v>0.94</v>
      </c>
      <c r="X269" s="295">
        <v>0.0563338301043219</v>
      </c>
      <c r="Y269" s="271">
        <v>399</v>
      </c>
      <c r="Z269" s="333">
        <v>378</v>
      </c>
      <c r="AA269" s="333">
        <v>392</v>
      </c>
      <c r="AB269" s="333">
        <v>376</v>
      </c>
      <c r="AC269" s="334">
        <v>0.947368421052632</v>
      </c>
      <c r="AD269" s="268">
        <v>0.959183673469388</v>
      </c>
      <c r="AE269" s="295">
        <v>-0.0118152524167562</v>
      </c>
    </row>
    <row r="270" spans="1:31">
      <c r="A270" s="315" t="s">
        <v>398</v>
      </c>
      <c r="B270" s="339" t="s">
        <v>3317</v>
      </c>
      <c r="C270" s="293" t="s">
        <v>490</v>
      </c>
      <c r="D270" s="339" t="s">
        <v>491</v>
      </c>
      <c r="E270" s="266">
        <v>97</v>
      </c>
      <c r="F270" s="266">
        <v>97</v>
      </c>
      <c r="G270" s="264">
        <v>89</v>
      </c>
      <c r="H270" s="264">
        <v>89</v>
      </c>
      <c r="I270" s="264">
        <v>79</v>
      </c>
      <c r="J270" s="264">
        <v>79</v>
      </c>
      <c r="K270" s="294">
        <v>0.9</v>
      </c>
      <c r="L270" s="267">
        <v>1</v>
      </c>
      <c r="M270" s="267">
        <v>1</v>
      </c>
      <c r="N270" s="267">
        <v>1</v>
      </c>
      <c r="O270" s="332">
        <v>2709</v>
      </c>
      <c r="P270" s="266">
        <v>2572</v>
      </c>
      <c r="Q270" s="266">
        <v>89</v>
      </c>
      <c r="R270" s="264">
        <v>85</v>
      </c>
      <c r="S270" s="264">
        <v>76</v>
      </c>
      <c r="T270" s="267">
        <v>0.949427833148763</v>
      </c>
      <c r="U270" s="267">
        <v>0.917525773195876</v>
      </c>
      <c r="V270" s="268">
        <v>0.955056179775281</v>
      </c>
      <c r="W270" s="268">
        <v>0.962025316455696</v>
      </c>
      <c r="X270" s="295">
        <v>-0.0375304065794047</v>
      </c>
      <c r="Y270" s="271">
        <v>608</v>
      </c>
      <c r="Z270" s="333">
        <v>580</v>
      </c>
      <c r="AA270" s="333">
        <v>636</v>
      </c>
      <c r="AB270" s="333">
        <v>610</v>
      </c>
      <c r="AC270" s="334">
        <v>0.953947368421053</v>
      </c>
      <c r="AD270" s="268">
        <v>0.959119496855346</v>
      </c>
      <c r="AE270" s="295">
        <v>-0.00517212843429327</v>
      </c>
    </row>
    <row r="271" spans="1:31">
      <c r="A271" s="315" t="s">
        <v>398</v>
      </c>
      <c r="B271" s="339" t="s">
        <v>3312</v>
      </c>
      <c r="C271" s="293" t="s">
        <v>492</v>
      </c>
      <c r="D271" s="339" t="s">
        <v>493</v>
      </c>
      <c r="E271" s="266">
        <v>65</v>
      </c>
      <c r="F271" s="266">
        <v>61</v>
      </c>
      <c r="G271" s="264">
        <v>58</v>
      </c>
      <c r="H271" s="264">
        <v>54</v>
      </c>
      <c r="I271" s="264">
        <v>52</v>
      </c>
      <c r="J271" s="264">
        <v>48</v>
      </c>
      <c r="K271" s="294">
        <v>0.9</v>
      </c>
      <c r="L271" s="267">
        <v>0.938461538461538</v>
      </c>
      <c r="M271" s="267">
        <v>0.931034482758621</v>
      </c>
      <c r="N271" s="267">
        <v>0.923076923076923</v>
      </c>
      <c r="O271" s="332">
        <v>1788</v>
      </c>
      <c r="P271" s="266">
        <v>1674</v>
      </c>
      <c r="Q271" s="266">
        <v>61</v>
      </c>
      <c r="R271" s="264">
        <v>54</v>
      </c>
      <c r="S271" s="264">
        <v>48</v>
      </c>
      <c r="T271" s="267">
        <v>0.936241610738255</v>
      </c>
      <c r="U271" s="267">
        <v>0.938461538461538</v>
      </c>
      <c r="V271" s="268">
        <v>0.931034482758621</v>
      </c>
      <c r="W271" s="268">
        <v>0.923076923076923</v>
      </c>
      <c r="X271" s="295">
        <v>0.0074270557029178</v>
      </c>
      <c r="Y271" s="271">
        <v>414</v>
      </c>
      <c r="Z271" s="333">
        <v>385</v>
      </c>
      <c r="AA271" s="333">
        <v>408</v>
      </c>
      <c r="AB271" s="333">
        <v>379</v>
      </c>
      <c r="AC271" s="334">
        <v>0.929951690821256</v>
      </c>
      <c r="AD271" s="268">
        <v>0.928921568627451</v>
      </c>
      <c r="AE271" s="295">
        <v>0.00103012219380505</v>
      </c>
    </row>
    <row r="272" spans="1:31">
      <c r="A272" s="315" t="s">
        <v>398</v>
      </c>
      <c r="B272" s="339" t="s">
        <v>3316</v>
      </c>
      <c r="C272" s="293" t="s">
        <v>494</v>
      </c>
      <c r="D272" s="339" t="s">
        <v>495</v>
      </c>
      <c r="E272" s="266">
        <v>52</v>
      </c>
      <c r="F272" s="266">
        <v>52</v>
      </c>
      <c r="G272" s="264">
        <v>46</v>
      </c>
      <c r="H272" s="264">
        <v>46</v>
      </c>
      <c r="I272" s="264">
        <v>40</v>
      </c>
      <c r="J272" s="264">
        <v>40</v>
      </c>
      <c r="K272" s="294">
        <v>0.9</v>
      </c>
      <c r="L272" s="267">
        <v>1</v>
      </c>
      <c r="M272" s="267">
        <v>1</v>
      </c>
      <c r="N272" s="267">
        <v>1</v>
      </c>
      <c r="O272" s="332">
        <v>1447</v>
      </c>
      <c r="P272" s="266">
        <v>1392</v>
      </c>
      <c r="Q272" s="266">
        <v>50</v>
      </c>
      <c r="R272" s="264">
        <v>45</v>
      </c>
      <c r="S272" s="264">
        <v>40</v>
      </c>
      <c r="T272" s="267">
        <v>0.961990324809952</v>
      </c>
      <c r="U272" s="267">
        <v>0.961538461538462</v>
      </c>
      <c r="V272" s="268">
        <v>0.978260869565217</v>
      </c>
      <c r="W272" s="268">
        <v>1</v>
      </c>
      <c r="X272" s="295">
        <v>-0.0167224080267558</v>
      </c>
      <c r="Y272" s="271">
        <v>335</v>
      </c>
      <c r="Z272" s="333">
        <v>329</v>
      </c>
      <c r="AA272" s="333">
        <v>345</v>
      </c>
      <c r="AB272" s="333">
        <v>332</v>
      </c>
      <c r="AC272" s="334">
        <v>0.982089552238806</v>
      </c>
      <c r="AD272" s="268">
        <v>0.96231884057971</v>
      </c>
      <c r="AE272" s="295">
        <v>0.0197707116590958</v>
      </c>
    </row>
    <row r="273" spans="1:31">
      <c r="A273" s="315" t="s">
        <v>496</v>
      </c>
      <c r="B273" s="339" t="s">
        <v>3318</v>
      </c>
      <c r="C273" s="293" t="s">
        <v>498</v>
      </c>
      <c r="D273" s="339" t="s">
        <v>498</v>
      </c>
      <c r="E273" s="266">
        <v>93</v>
      </c>
      <c r="F273" s="266">
        <v>92</v>
      </c>
      <c r="G273" s="264">
        <v>93</v>
      </c>
      <c r="H273" s="264">
        <v>92</v>
      </c>
      <c r="I273" s="264">
        <v>71</v>
      </c>
      <c r="J273" s="264">
        <v>71</v>
      </c>
      <c r="K273" s="294">
        <v>0.9</v>
      </c>
      <c r="L273" s="267">
        <v>0.989247311827957</v>
      </c>
      <c r="M273" s="267">
        <v>0.989247311827957</v>
      </c>
      <c r="N273" s="267">
        <v>1</v>
      </c>
      <c r="O273" s="332">
        <v>2630</v>
      </c>
      <c r="P273" s="266">
        <v>2569</v>
      </c>
      <c r="Q273" s="266">
        <v>91</v>
      </c>
      <c r="R273" s="264">
        <v>91</v>
      </c>
      <c r="S273" s="264">
        <v>69</v>
      </c>
      <c r="T273" s="267">
        <v>0.97680608365019</v>
      </c>
      <c r="U273" s="267">
        <v>0.978494623655914</v>
      </c>
      <c r="V273" s="268">
        <v>0.978494623655914</v>
      </c>
      <c r="W273" s="268">
        <v>0.971830985915493</v>
      </c>
      <c r="X273" s="295">
        <v>0</v>
      </c>
      <c r="Y273" s="271">
        <v>619</v>
      </c>
      <c r="Z273" s="333">
        <v>608</v>
      </c>
      <c r="AA273" s="333">
        <v>618</v>
      </c>
      <c r="AB273" s="333">
        <v>608</v>
      </c>
      <c r="AC273" s="334">
        <v>0.982229402261712</v>
      </c>
      <c r="AD273" s="268">
        <v>0.983818770226537</v>
      </c>
      <c r="AE273" s="295">
        <v>-0.00158936796482478</v>
      </c>
    </row>
    <row r="274" spans="1:31">
      <c r="A274" s="315" t="s">
        <v>496</v>
      </c>
      <c r="B274" s="339" t="s">
        <v>3318</v>
      </c>
      <c r="C274" s="293" t="s">
        <v>499</v>
      </c>
      <c r="D274" s="339" t="s">
        <v>500</v>
      </c>
      <c r="E274" s="266">
        <v>64</v>
      </c>
      <c r="F274" s="266">
        <v>64</v>
      </c>
      <c r="G274" s="264">
        <v>61</v>
      </c>
      <c r="H274" s="264">
        <v>61</v>
      </c>
      <c r="I274" s="264">
        <v>57</v>
      </c>
      <c r="J274" s="264">
        <v>57</v>
      </c>
      <c r="K274" s="294">
        <v>0.9</v>
      </c>
      <c r="L274" s="267">
        <v>1</v>
      </c>
      <c r="M274" s="267">
        <v>1</v>
      </c>
      <c r="N274" s="267">
        <v>1</v>
      </c>
      <c r="O274" s="332">
        <v>1805</v>
      </c>
      <c r="P274" s="266">
        <v>1557</v>
      </c>
      <c r="Q274" s="266">
        <v>55</v>
      </c>
      <c r="R274" s="264">
        <v>51</v>
      </c>
      <c r="S274" s="264">
        <v>49</v>
      </c>
      <c r="T274" s="267">
        <v>0.862603878116344</v>
      </c>
      <c r="U274" s="267">
        <v>0.859375</v>
      </c>
      <c r="V274" s="268">
        <v>0.836065573770492</v>
      </c>
      <c r="W274" s="268">
        <v>0.859649122807018</v>
      </c>
      <c r="X274" s="295">
        <v>0.0233094262295082</v>
      </c>
      <c r="Y274" s="271">
        <v>424</v>
      </c>
      <c r="Z274" s="333">
        <v>366</v>
      </c>
      <c r="AA274" s="333">
        <v>423</v>
      </c>
      <c r="AB274" s="333">
        <v>361</v>
      </c>
      <c r="AC274" s="334">
        <v>0.863207547169811</v>
      </c>
      <c r="AD274" s="268">
        <v>0.853427895981087</v>
      </c>
      <c r="AE274" s="295">
        <v>0.00977965118872381</v>
      </c>
    </row>
    <row r="275" spans="1:31">
      <c r="A275" s="315" t="s">
        <v>496</v>
      </c>
      <c r="B275" s="339" t="s">
        <v>3318</v>
      </c>
      <c r="C275" s="293" t="s">
        <v>501</v>
      </c>
      <c r="D275" s="339" t="s">
        <v>502</v>
      </c>
      <c r="E275" s="266">
        <v>85</v>
      </c>
      <c r="F275" s="266">
        <v>85</v>
      </c>
      <c r="G275" s="264">
        <v>82</v>
      </c>
      <c r="H275" s="264">
        <v>82</v>
      </c>
      <c r="I275" s="264">
        <v>76</v>
      </c>
      <c r="J275" s="264">
        <v>76</v>
      </c>
      <c r="K275" s="294">
        <v>0.9</v>
      </c>
      <c r="L275" s="267">
        <v>1</v>
      </c>
      <c r="M275" s="267">
        <v>1</v>
      </c>
      <c r="N275" s="267">
        <v>1</v>
      </c>
      <c r="O275" s="332">
        <v>2416</v>
      </c>
      <c r="P275" s="266">
        <v>2323</v>
      </c>
      <c r="Q275" s="266">
        <v>84</v>
      </c>
      <c r="R275" s="264">
        <v>78</v>
      </c>
      <c r="S275" s="264">
        <v>72</v>
      </c>
      <c r="T275" s="267">
        <v>0.961506622516556</v>
      </c>
      <c r="U275" s="267">
        <v>0.988235294117647</v>
      </c>
      <c r="V275" s="268">
        <v>0.951219512195122</v>
      </c>
      <c r="W275" s="268">
        <v>0.947368421052632</v>
      </c>
      <c r="X275" s="295">
        <v>0.0370157819225252</v>
      </c>
      <c r="Y275" s="271">
        <v>570</v>
      </c>
      <c r="Z275" s="333">
        <v>550</v>
      </c>
      <c r="AA275" s="333">
        <v>566</v>
      </c>
      <c r="AB275" s="333">
        <v>552</v>
      </c>
      <c r="AC275" s="334">
        <v>0.964912280701754</v>
      </c>
      <c r="AD275" s="268">
        <v>0.975265017667845</v>
      </c>
      <c r="AE275" s="295">
        <v>-0.0103527369660902</v>
      </c>
    </row>
    <row r="276" spans="1:31">
      <c r="A276" s="315" t="s">
        <v>496</v>
      </c>
      <c r="B276" s="339" t="s">
        <v>3318</v>
      </c>
      <c r="C276" s="293" t="s">
        <v>503</v>
      </c>
      <c r="D276" s="339" t="s">
        <v>504</v>
      </c>
      <c r="E276" s="266">
        <v>148</v>
      </c>
      <c r="F276" s="266">
        <v>148</v>
      </c>
      <c r="G276" s="264">
        <v>140</v>
      </c>
      <c r="H276" s="264">
        <v>140</v>
      </c>
      <c r="I276" s="264">
        <v>111</v>
      </c>
      <c r="J276" s="264">
        <v>111</v>
      </c>
      <c r="K276" s="294">
        <v>0.9</v>
      </c>
      <c r="L276" s="267">
        <v>1</v>
      </c>
      <c r="M276" s="267">
        <v>1</v>
      </c>
      <c r="N276" s="267">
        <v>1</v>
      </c>
      <c r="O276" s="332">
        <v>3863</v>
      </c>
      <c r="P276" s="266">
        <v>3823</v>
      </c>
      <c r="Q276" s="266">
        <v>144</v>
      </c>
      <c r="R276" s="264">
        <v>135</v>
      </c>
      <c r="S276" s="264">
        <v>110</v>
      </c>
      <c r="T276" s="267">
        <v>0.989645353352317</v>
      </c>
      <c r="U276" s="267">
        <v>0.972972972972973</v>
      </c>
      <c r="V276" s="268">
        <v>0.964285714285714</v>
      </c>
      <c r="W276" s="268">
        <v>0.990990990990991</v>
      </c>
      <c r="X276" s="295">
        <v>0.00868725868725873</v>
      </c>
      <c r="Y276" s="271">
        <v>930</v>
      </c>
      <c r="Z276" s="333">
        <v>913</v>
      </c>
      <c r="AA276" s="333">
        <v>911</v>
      </c>
      <c r="AB276" s="333">
        <v>897</v>
      </c>
      <c r="AC276" s="334">
        <v>0.981720430107527</v>
      </c>
      <c r="AD276" s="268">
        <v>0.984632272228321</v>
      </c>
      <c r="AE276" s="295">
        <v>-0.00291184212079365</v>
      </c>
    </row>
    <row r="277" spans="1:31">
      <c r="A277" s="315" t="s">
        <v>496</v>
      </c>
      <c r="B277" s="339" t="s">
        <v>3318</v>
      </c>
      <c r="C277" s="293" t="s">
        <v>505</v>
      </c>
      <c r="D277" s="339" t="s">
        <v>506</v>
      </c>
      <c r="E277" s="266">
        <v>112</v>
      </c>
      <c r="F277" s="266">
        <v>112</v>
      </c>
      <c r="G277" s="264">
        <v>109</v>
      </c>
      <c r="H277" s="264">
        <v>109</v>
      </c>
      <c r="I277" s="264">
        <v>97</v>
      </c>
      <c r="J277" s="264">
        <v>97</v>
      </c>
      <c r="K277" s="294">
        <v>0.9</v>
      </c>
      <c r="L277" s="267">
        <v>1</v>
      </c>
      <c r="M277" s="267">
        <v>1</v>
      </c>
      <c r="N277" s="267">
        <v>1</v>
      </c>
      <c r="O277" s="332">
        <v>3068</v>
      </c>
      <c r="P277" s="266">
        <v>3036</v>
      </c>
      <c r="Q277" s="266">
        <v>111</v>
      </c>
      <c r="R277" s="264">
        <v>107</v>
      </c>
      <c r="S277" s="264">
        <v>96</v>
      </c>
      <c r="T277" s="267">
        <v>0.989569752281617</v>
      </c>
      <c r="U277" s="267">
        <v>0.991071428571429</v>
      </c>
      <c r="V277" s="268">
        <v>0.981651376146789</v>
      </c>
      <c r="W277" s="268">
        <v>0.989690721649485</v>
      </c>
      <c r="X277" s="295">
        <v>0.00942005242463961</v>
      </c>
      <c r="Y277" s="271">
        <v>732</v>
      </c>
      <c r="Z277" s="333">
        <v>724</v>
      </c>
      <c r="AA277" s="333">
        <v>708</v>
      </c>
      <c r="AB277" s="333">
        <v>700</v>
      </c>
      <c r="AC277" s="334">
        <v>0.989071038251366</v>
      </c>
      <c r="AD277" s="268">
        <v>0.988700564971751</v>
      </c>
      <c r="AE277" s="295">
        <v>0.000370473279614703</v>
      </c>
    </row>
    <row r="278" spans="1:31">
      <c r="A278" s="315" t="s">
        <v>496</v>
      </c>
      <c r="B278" s="339" t="s">
        <v>3318</v>
      </c>
      <c r="C278" s="293" t="s">
        <v>507</v>
      </c>
      <c r="D278" s="339" t="s">
        <v>508</v>
      </c>
      <c r="E278" s="266">
        <v>109</v>
      </c>
      <c r="F278" s="266">
        <v>108</v>
      </c>
      <c r="G278" s="264">
        <v>100</v>
      </c>
      <c r="H278" s="264">
        <v>99</v>
      </c>
      <c r="I278" s="264">
        <v>80</v>
      </c>
      <c r="J278" s="264">
        <v>76</v>
      </c>
      <c r="K278" s="294">
        <v>0.9</v>
      </c>
      <c r="L278" s="267">
        <v>0.990825688073395</v>
      </c>
      <c r="M278" s="267">
        <v>0.99</v>
      </c>
      <c r="N278" s="267">
        <v>0.95</v>
      </c>
      <c r="O278" s="332">
        <v>2909</v>
      </c>
      <c r="P278" s="266">
        <v>2776</v>
      </c>
      <c r="Q278" s="266">
        <v>104</v>
      </c>
      <c r="R278" s="264">
        <v>97</v>
      </c>
      <c r="S278" s="264">
        <v>73</v>
      </c>
      <c r="T278" s="267">
        <v>0.954279821244414</v>
      </c>
      <c r="U278" s="267">
        <v>0.954128440366973</v>
      </c>
      <c r="V278" s="268">
        <v>0.97</v>
      </c>
      <c r="W278" s="268">
        <v>0.9125</v>
      </c>
      <c r="X278" s="295">
        <v>-0.0158715596330274</v>
      </c>
      <c r="Y278" s="271">
        <v>670</v>
      </c>
      <c r="Z278" s="333">
        <v>631</v>
      </c>
      <c r="AA278" s="333">
        <v>672</v>
      </c>
      <c r="AB278" s="333">
        <v>639</v>
      </c>
      <c r="AC278" s="334">
        <v>0.941791044776119</v>
      </c>
      <c r="AD278" s="268">
        <v>0.950892857142857</v>
      </c>
      <c r="AE278" s="295">
        <v>-0.00910181236673768</v>
      </c>
    </row>
    <row r="279" spans="1:31">
      <c r="A279" s="315" t="s">
        <v>496</v>
      </c>
      <c r="B279" s="339" t="s">
        <v>3318</v>
      </c>
      <c r="C279" s="293" t="s">
        <v>509</v>
      </c>
      <c r="D279" s="339" t="s">
        <v>510</v>
      </c>
      <c r="E279" s="266">
        <v>109</v>
      </c>
      <c r="F279" s="266">
        <v>108</v>
      </c>
      <c r="G279" s="264">
        <v>108</v>
      </c>
      <c r="H279" s="264">
        <v>107</v>
      </c>
      <c r="I279" s="264">
        <v>90</v>
      </c>
      <c r="J279" s="264">
        <v>88</v>
      </c>
      <c r="K279" s="294">
        <v>0.9</v>
      </c>
      <c r="L279" s="267">
        <v>0.990825688073395</v>
      </c>
      <c r="M279" s="267">
        <v>0.990740740740741</v>
      </c>
      <c r="N279" s="267">
        <v>0.977777777777778</v>
      </c>
      <c r="O279" s="332">
        <v>2994</v>
      </c>
      <c r="P279" s="266">
        <v>2845</v>
      </c>
      <c r="Q279" s="266">
        <v>104</v>
      </c>
      <c r="R279" s="264">
        <v>103</v>
      </c>
      <c r="S279" s="264">
        <v>87</v>
      </c>
      <c r="T279" s="267">
        <v>0.950233800935204</v>
      </c>
      <c r="U279" s="267">
        <v>0.954128440366973</v>
      </c>
      <c r="V279" s="268">
        <v>0.953703703703704</v>
      </c>
      <c r="W279" s="268">
        <v>0.966666666666667</v>
      </c>
      <c r="X279" s="295">
        <v>0.00042473666326881</v>
      </c>
      <c r="Y279" s="271">
        <v>714</v>
      </c>
      <c r="Z279" s="333">
        <v>668</v>
      </c>
      <c r="AA279" s="333">
        <v>693</v>
      </c>
      <c r="AB279" s="333">
        <v>656</v>
      </c>
      <c r="AC279" s="334">
        <v>0.935574229691877</v>
      </c>
      <c r="AD279" s="268">
        <v>0.946608946608947</v>
      </c>
      <c r="AE279" s="295">
        <v>-0.0110347169170698</v>
      </c>
    </row>
    <row r="280" spans="1:31">
      <c r="A280" s="315" t="s">
        <v>496</v>
      </c>
      <c r="B280" s="339" t="s">
        <v>3318</v>
      </c>
      <c r="C280" s="293" t="s">
        <v>511</v>
      </c>
      <c r="D280" s="339" t="s">
        <v>512</v>
      </c>
      <c r="E280" s="266">
        <v>106</v>
      </c>
      <c r="F280" s="266">
        <v>100</v>
      </c>
      <c r="G280" s="264">
        <v>103</v>
      </c>
      <c r="H280" s="264">
        <v>100</v>
      </c>
      <c r="I280" s="264">
        <v>84</v>
      </c>
      <c r="J280" s="264">
        <v>81</v>
      </c>
      <c r="K280" s="294">
        <v>0.9</v>
      </c>
      <c r="L280" s="267">
        <v>0.943396226415094</v>
      </c>
      <c r="M280" s="267">
        <v>0.970873786407767</v>
      </c>
      <c r="N280" s="267">
        <v>0.964285714285714</v>
      </c>
      <c r="O280" s="332">
        <v>2779</v>
      </c>
      <c r="P280" s="266">
        <v>2656</v>
      </c>
      <c r="Q280" s="266">
        <v>94</v>
      </c>
      <c r="R280" s="264">
        <v>91</v>
      </c>
      <c r="S280" s="264">
        <v>80</v>
      </c>
      <c r="T280" s="267">
        <v>0.955739474631162</v>
      </c>
      <c r="U280" s="267">
        <v>0.886792452830189</v>
      </c>
      <c r="V280" s="268">
        <v>0.883495145631068</v>
      </c>
      <c r="W280" s="268">
        <v>0.952380952380952</v>
      </c>
      <c r="X280" s="295">
        <v>0.00329730719912069</v>
      </c>
      <c r="Y280" s="271">
        <v>677</v>
      </c>
      <c r="Z280" s="333">
        <v>625</v>
      </c>
      <c r="AA280" s="333">
        <v>642</v>
      </c>
      <c r="AB280" s="333">
        <v>620</v>
      </c>
      <c r="AC280" s="334">
        <v>0.923190546528804</v>
      </c>
      <c r="AD280" s="268">
        <v>0.965732087227414</v>
      </c>
      <c r="AE280" s="295">
        <v>-0.0425415406986108</v>
      </c>
    </row>
    <row r="281" spans="1:31">
      <c r="A281" s="315" t="s">
        <v>496</v>
      </c>
      <c r="B281" s="339" t="s">
        <v>3318</v>
      </c>
      <c r="C281" s="293" t="s">
        <v>513</v>
      </c>
      <c r="D281" s="339" t="s">
        <v>514</v>
      </c>
      <c r="E281" s="266">
        <v>0</v>
      </c>
      <c r="F281" s="266">
        <v>0</v>
      </c>
      <c r="G281" s="264">
        <v>0</v>
      </c>
      <c r="H281" s="264">
        <v>0</v>
      </c>
      <c r="I281" s="264">
        <v>0</v>
      </c>
      <c r="J281" s="264">
        <v>0</v>
      </c>
      <c r="K281" s="294">
        <v>0.9</v>
      </c>
      <c r="L281" s="267">
        <v>0</v>
      </c>
      <c r="M281" s="267">
        <v>0</v>
      </c>
      <c r="N281" s="267">
        <v>0</v>
      </c>
      <c r="O281" s="332">
        <v>0</v>
      </c>
      <c r="P281" s="266">
        <v>0</v>
      </c>
      <c r="Q281" s="266">
        <v>0</v>
      </c>
      <c r="R281" s="264">
        <v>0</v>
      </c>
      <c r="S281" s="264">
        <v>0</v>
      </c>
      <c r="T281" s="267">
        <v>0</v>
      </c>
      <c r="U281" s="267">
        <v>0</v>
      </c>
      <c r="V281" s="268">
        <v>0</v>
      </c>
      <c r="W281" s="268">
        <v>0</v>
      </c>
      <c r="X281" s="295">
        <v>0</v>
      </c>
      <c r="Y281" s="271">
        <v>0</v>
      </c>
      <c r="Z281" s="333">
        <v>0</v>
      </c>
      <c r="AA281" s="333">
        <v>0</v>
      </c>
      <c r="AB281" s="333">
        <v>0</v>
      </c>
      <c r="AC281" s="334">
        <v>0</v>
      </c>
      <c r="AD281" s="268">
        <v>0</v>
      </c>
      <c r="AE281" s="295">
        <v>0</v>
      </c>
    </row>
    <row r="282" spans="1:31">
      <c r="A282" s="315" t="s">
        <v>496</v>
      </c>
      <c r="B282" s="339" t="s">
        <v>3318</v>
      </c>
      <c r="C282" s="293" t="s">
        <v>515</v>
      </c>
      <c r="D282" s="339" t="s">
        <v>516</v>
      </c>
      <c r="E282" s="266">
        <v>17</v>
      </c>
      <c r="F282" s="266">
        <v>16</v>
      </c>
      <c r="G282" s="264">
        <v>16</v>
      </c>
      <c r="H282" s="264">
        <v>14</v>
      </c>
      <c r="I282" s="264">
        <v>17</v>
      </c>
      <c r="J282" s="264">
        <v>14</v>
      </c>
      <c r="K282" s="294">
        <v>0.9</v>
      </c>
      <c r="L282" s="267">
        <v>0.941176470588235</v>
      </c>
      <c r="M282" s="267">
        <v>0.875</v>
      </c>
      <c r="N282" s="267">
        <v>0.823529411764706</v>
      </c>
      <c r="O282" s="332">
        <v>460</v>
      </c>
      <c r="P282" s="266">
        <v>415</v>
      </c>
      <c r="Q282" s="266">
        <v>16</v>
      </c>
      <c r="R282" s="264">
        <v>13</v>
      </c>
      <c r="S282" s="264">
        <v>13</v>
      </c>
      <c r="T282" s="267">
        <v>0.902173913043478</v>
      </c>
      <c r="U282" s="267">
        <v>0.941176470588235</v>
      </c>
      <c r="V282" s="268">
        <v>0.8125</v>
      </c>
      <c r="W282" s="268">
        <v>0.764705882352941</v>
      </c>
      <c r="X282" s="295">
        <v>0.128676470588235</v>
      </c>
      <c r="Y282" s="271">
        <v>115</v>
      </c>
      <c r="Z282" s="333">
        <v>102</v>
      </c>
      <c r="AA282" s="333">
        <v>107</v>
      </c>
      <c r="AB282" s="333">
        <v>98</v>
      </c>
      <c r="AC282" s="334">
        <v>0.88695652173913</v>
      </c>
      <c r="AD282" s="268">
        <v>0.91588785046729</v>
      </c>
      <c r="AE282" s="295">
        <v>-0.0289313287281593</v>
      </c>
    </row>
    <row r="283" spans="1:31">
      <c r="A283" s="315" t="s">
        <v>496</v>
      </c>
      <c r="B283" s="339" t="s">
        <v>3318</v>
      </c>
      <c r="C283" s="293" t="s">
        <v>517</v>
      </c>
      <c r="D283" s="339" t="s">
        <v>518</v>
      </c>
      <c r="E283" s="266">
        <v>0</v>
      </c>
      <c r="F283" s="266">
        <v>0</v>
      </c>
      <c r="G283" s="264">
        <v>0</v>
      </c>
      <c r="H283" s="264">
        <v>0</v>
      </c>
      <c r="I283" s="264">
        <v>0</v>
      </c>
      <c r="J283" s="264">
        <v>0</v>
      </c>
      <c r="K283" s="294">
        <v>0.9</v>
      </c>
      <c r="L283" s="267">
        <v>0</v>
      </c>
      <c r="M283" s="267">
        <v>0</v>
      </c>
      <c r="N283" s="267">
        <v>0</v>
      </c>
      <c r="O283" s="332">
        <v>0</v>
      </c>
      <c r="P283" s="266">
        <v>0</v>
      </c>
      <c r="Q283" s="266">
        <v>0</v>
      </c>
      <c r="R283" s="264">
        <v>0</v>
      </c>
      <c r="S283" s="264">
        <v>0</v>
      </c>
      <c r="T283" s="267">
        <v>0</v>
      </c>
      <c r="U283" s="267">
        <v>0</v>
      </c>
      <c r="V283" s="268">
        <v>0</v>
      </c>
      <c r="W283" s="268">
        <v>0</v>
      </c>
      <c r="X283" s="295">
        <v>0</v>
      </c>
      <c r="Y283" s="271">
        <v>0</v>
      </c>
      <c r="Z283" s="333">
        <v>0</v>
      </c>
      <c r="AA283" s="333">
        <v>0</v>
      </c>
      <c r="AB283" s="333">
        <v>0</v>
      </c>
      <c r="AC283" s="334">
        <v>0</v>
      </c>
      <c r="AD283" s="268">
        <v>0</v>
      </c>
      <c r="AE283" s="295">
        <v>0</v>
      </c>
    </row>
    <row r="284" spans="1:31">
      <c r="A284" s="315" t="s">
        <v>496</v>
      </c>
      <c r="B284" s="339" t="s">
        <v>3318</v>
      </c>
      <c r="C284" s="293" t="s">
        <v>519</v>
      </c>
      <c r="D284" s="339" t="s">
        <v>520</v>
      </c>
      <c r="E284" s="266">
        <v>0</v>
      </c>
      <c r="F284" s="266">
        <v>0</v>
      </c>
      <c r="G284" s="264">
        <v>0</v>
      </c>
      <c r="H284" s="264">
        <v>0</v>
      </c>
      <c r="I284" s="264">
        <v>0</v>
      </c>
      <c r="J284" s="264">
        <v>0</v>
      </c>
      <c r="K284" s="294">
        <v>0.9</v>
      </c>
      <c r="L284" s="267">
        <v>0</v>
      </c>
      <c r="M284" s="267">
        <v>0</v>
      </c>
      <c r="N284" s="267">
        <v>0</v>
      </c>
      <c r="O284" s="332">
        <v>0</v>
      </c>
      <c r="P284" s="266">
        <v>0</v>
      </c>
      <c r="Q284" s="266">
        <v>0</v>
      </c>
      <c r="R284" s="264">
        <v>0</v>
      </c>
      <c r="S284" s="264">
        <v>0</v>
      </c>
      <c r="T284" s="267">
        <v>0</v>
      </c>
      <c r="U284" s="267">
        <v>0</v>
      </c>
      <c r="V284" s="268">
        <v>0</v>
      </c>
      <c r="W284" s="268">
        <v>0</v>
      </c>
      <c r="X284" s="295">
        <v>0</v>
      </c>
      <c r="Y284" s="271">
        <v>0</v>
      </c>
      <c r="Z284" s="333">
        <v>0</v>
      </c>
      <c r="AA284" s="333">
        <v>0</v>
      </c>
      <c r="AB284" s="333">
        <v>0</v>
      </c>
      <c r="AC284" s="334">
        <v>0</v>
      </c>
      <c r="AD284" s="268">
        <v>0</v>
      </c>
      <c r="AE284" s="295">
        <v>0</v>
      </c>
    </row>
    <row r="285" spans="1:31">
      <c r="A285" s="315" t="s">
        <v>496</v>
      </c>
      <c r="B285" s="339" t="s">
        <v>3318</v>
      </c>
      <c r="C285" s="293" t="s">
        <v>521</v>
      </c>
      <c r="D285" s="339" t="s">
        <v>522</v>
      </c>
      <c r="E285" s="266">
        <v>0</v>
      </c>
      <c r="F285" s="266">
        <v>0</v>
      </c>
      <c r="G285" s="264">
        <v>0</v>
      </c>
      <c r="H285" s="264">
        <v>0</v>
      </c>
      <c r="I285" s="264">
        <v>0</v>
      </c>
      <c r="J285" s="264">
        <v>0</v>
      </c>
      <c r="K285" s="294">
        <v>0.9</v>
      </c>
      <c r="L285" s="267">
        <v>0</v>
      </c>
      <c r="M285" s="267">
        <v>0</v>
      </c>
      <c r="N285" s="267">
        <v>0</v>
      </c>
      <c r="O285" s="332">
        <v>0</v>
      </c>
      <c r="P285" s="266">
        <v>0</v>
      </c>
      <c r="Q285" s="266">
        <v>0</v>
      </c>
      <c r="R285" s="264">
        <v>0</v>
      </c>
      <c r="S285" s="264">
        <v>0</v>
      </c>
      <c r="T285" s="267">
        <v>0</v>
      </c>
      <c r="U285" s="267">
        <v>0</v>
      </c>
      <c r="V285" s="268">
        <v>0</v>
      </c>
      <c r="W285" s="268">
        <v>0</v>
      </c>
      <c r="X285" s="295">
        <v>0</v>
      </c>
      <c r="Y285" s="271">
        <v>0</v>
      </c>
      <c r="Z285" s="333">
        <v>0</v>
      </c>
      <c r="AA285" s="333">
        <v>0</v>
      </c>
      <c r="AB285" s="333">
        <v>0</v>
      </c>
      <c r="AC285" s="334">
        <v>0</v>
      </c>
      <c r="AD285" s="268">
        <v>0</v>
      </c>
      <c r="AE285" s="295">
        <v>0</v>
      </c>
    </row>
    <row r="286" spans="1:31">
      <c r="A286" s="315" t="s">
        <v>496</v>
      </c>
      <c r="B286" s="339" t="s">
        <v>3318</v>
      </c>
      <c r="C286" s="293" t="s">
        <v>523</v>
      </c>
      <c r="D286" s="339" t="s">
        <v>524</v>
      </c>
      <c r="E286" s="266">
        <v>0</v>
      </c>
      <c r="F286" s="266">
        <v>0</v>
      </c>
      <c r="G286" s="264">
        <v>0</v>
      </c>
      <c r="H286" s="264">
        <v>0</v>
      </c>
      <c r="I286" s="264">
        <v>0</v>
      </c>
      <c r="J286" s="264">
        <v>0</v>
      </c>
      <c r="K286" s="294">
        <v>0.9</v>
      </c>
      <c r="L286" s="267">
        <v>0</v>
      </c>
      <c r="M286" s="267">
        <v>0</v>
      </c>
      <c r="N286" s="267">
        <v>0</v>
      </c>
      <c r="O286" s="332">
        <v>0</v>
      </c>
      <c r="P286" s="266">
        <v>0</v>
      </c>
      <c r="Q286" s="266">
        <v>0</v>
      </c>
      <c r="R286" s="264">
        <v>0</v>
      </c>
      <c r="S286" s="264">
        <v>0</v>
      </c>
      <c r="T286" s="267">
        <v>0</v>
      </c>
      <c r="U286" s="267">
        <v>0</v>
      </c>
      <c r="V286" s="268">
        <v>0</v>
      </c>
      <c r="W286" s="268">
        <v>0</v>
      </c>
      <c r="X286" s="295">
        <v>0</v>
      </c>
      <c r="Y286" s="271">
        <v>0</v>
      </c>
      <c r="Z286" s="333">
        <v>0</v>
      </c>
      <c r="AA286" s="333">
        <v>0</v>
      </c>
      <c r="AB286" s="333">
        <v>0</v>
      </c>
      <c r="AC286" s="334">
        <v>0</v>
      </c>
      <c r="AD286" s="268">
        <v>0</v>
      </c>
      <c r="AE286" s="295">
        <v>0</v>
      </c>
    </row>
    <row r="287" spans="1:31">
      <c r="A287" s="315" t="s">
        <v>496</v>
      </c>
      <c r="B287" s="339" t="s">
        <v>3319</v>
      </c>
      <c r="C287" s="293" t="s">
        <v>525</v>
      </c>
      <c r="D287" s="339" t="s">
        <v>525</v>
      </c>
      <c r="E287" s="266">
        <v>84</v>
      </c>
      <c r="F287" s="266">
        <v>84</v>
      </c>
      <c r="G287" s="264">
        <v>85</v>
      </c>
      <c r="H287" s="264">
        <v>83</v>
      </c>
      <c r="I287" s="264">
        <v>62</v>
      </c>
      <c r="J287" s="264">
        <v>61</v>
      </c>
      <c r="K287" s="294">
        <v>0.9</v>
      </c>
      <c r="L287" s="267">
        <v>1</v>
      </c>
      <c r="M287" s="267">
        <v>0.976470588235294</v>
      </c>
      <c r="N287" s="267">
        <v>0.983870967741935</v>
      </c>
      <c r="O287" s="332">
        <v>2326</v>
      </c>
      <c r="P287" s="266">
        <v>2102</v>
      </c>
      <c r="Q287" s="266">
        <v>81</v>
      </c>
      <c r="R287" s="264">
        <v>79</v>
      </c>
      <c r="S287" s="264">
        <v>59</v>
      </c>
      <c r="T287" s="267">
        <v>0.903697334479794</v>
      </c>
      <c r="U287" s="267">
        <v>0.964285714285714</v>
      </c>
      <c r="V287" s="268">
        <v>0.929411764705882</v>
      </c>
      <c r="W287" s="268">
        <v>0.951612903225806</v>
      </c>
      <c r="X287" s="295">
        <v>0.0348739495798319</v>
      </c>
      <c r="Y287" s="271">
        <v>542</v>
      </c>
      <c r="Z287" s="333">
        <v>510</v>
      </c>
      <c r="AA287" s="333">
        <v>538</v>
      </c>
      <c r="AB287" s="333">
        <v>460</v>
      </c>
      <c r="AC287" s="334">
        <v>0.940959409594096</v>
      </c>
      <c r="AD287" s="268">
        <v>0.855018587360595</v>
      </c>
      <c r="AE287" s="295">
        <v>0.0859408222335012</v>
      </c>
    </row>
    <row r="288" spans="1:31">
      <c r="A288" s="315" t="s">
        <v>496</v>
      </c>
      <c r="B288" s="339" t="s">
        <v>3319</v>
      </c>
      <c r="C288" s="293" t="s">
        <v>526</v>
      </c>
      <c r="D288" s="339" t="s">
        <v>527</v>
      </c>
      <c r="E288" s="266">
        <v>134</v>
      </c>
      <c r="F288" s="266">
        <v>133</v>
      </c>
      <c r="G288" s="264">
        <v>132</v>
      </c>
      <c r="H288" s="264">
        <v>129</v>
      </c>
      <c r="I288" s="264">
        <v>114</v>
      </c>
      <c r="J288" s="264">
        <v>112</v>
      </c>
      <c r="K288" s="294">
        <v>0.9</v>
      </c>
      <c r="L288" s="267">
        <v>0.992537313432836</v>
      </c>
      <c r="M288" s="267">
        <v>0.977272727272727</v>
      </c>
      <c r="N288" s="267">
        <v>0.982456140350877</v>
      </c>
      <c r="O288" s="332">
        <v>3714</v>
      </c>
      <c r="P288" s="266">
        <v>3415</v>
      </c>
      <c r="Q288" s="266">
        <v>130</v>
      </c>
      <c r="R288" s="264">
        <v>128</v>
      </c>
      <c r="S288" s="264">
        <v>111</v>
      </c>
      <c r="T288" s="267">
        <v>0.91949380721594</v>
      </c>
      <c r="U288" s="267">
        <v>0.970149253731343</v>
      </c>
      <c r="V288" s="268">
        <v>0.96969696969697</v>
      </c>
      <c r="W288" s="268">
        <v>0.973684210526316</v>
      </c>
      <c r="X288" s="295">
        <v>0.000452284034373585</v>
      </c>
      <c r="Y288" s="271">
        <v>888</v>
      </c>
      <c r="Z288" s="333">
        <v>830</v>
      </c>
      <c r="AA288" s="333">
        <v>864</v>
      </c>
      <c r="AB288" s="333">
        <v>772</v>
      </c>
      <c r="AC288" s="334">
        <v>0.934684684684685</v>
      </c>
      <c r="AD288" s="268">
        <v>0.893518518518518</v>
      </c>
      <c r="AE288" s="295">
        <v>0.0411661661661662</v>
      </c>
    </row>
    <row r="289" spans="1:31">
      <c r="A289" s="315" t="s">
        <v>496</v>
      </c>
      <c r="B289" s="339" t="s">
        <v>3319</v>
      </c>
      <c r="C289" s="293" t="s">
        <v>528</v>
      </c>
      <c r="D289" s="339" t="s">
        <v>529</v>
      </c>
      <c r="E289" s="266">
        <v>108</v>
      </c>
      <c r="F289" s="266">
        <v>108</v>
      </c>
      <c r="G289" s="264">
        <v>111</v>
      </c>
      <c r="H289" s="264">
        <v>111</v>
      </c>
      <c r="I289" s="264">
        <v>83</v>
      </c>
      <c r="J289" s="264">
        <v>83</v>
      </c>
      <c r="K289" s="294">
        <v>0.9</v>
      </c>
      <c r="L289" s="267">
        <v>1</v>
      </c>
      <c r="M289" s="267">
        <v>1</v>
      </c>
      <c r="N289" s="267">
        <v>1</v>
      </c>
      <c r="O289" s="332">
        <v>3027</v>
      </c>
      <c r="P289" s="266">
        <v>2821</v>
      </c>
      <c r="Q289" s="266">
        <v>106</v>
      </c>
      <c r="R289" s="264">
        <v>105</v>
      </c>
      <c r="S289" s="264">
        <v>80</v>
      </c>
      <c r="T289" s="267">
        <v>0.93194582094483</v>
      </c>
      <c r="U289" s="267">
        <v>0.981481481481482</v>
      </c>
      <c r="V289" s="268">
        <v>0.945945945945946</v>
      </c>
      <c r="W289" s="268">
        <v>0.963855421686747</v>
      </c>
      <c r="X289" s="295">
        <v>0.0355355355355356</v>
      </c>
      <c r="Y289" s="271">
        <v>723</v>
      </c>
      <c r="Z289" s="333">
        <v>694</v>
      </c>
      <c r="AA289" s="333">
        <v>705</v>
      </c>
      <c r="AB289" s="333">
        <v>666</v>
      </c>
      <c r="AC289" s="334">
        <v>0.959889349930844</v>
      </c>
      <c r="AD289" s="268">
        <v>0.94468085106383</v>
      </c>
      <c r="AE289" s="295">
        <v>0.0152084988670139</v>
      </c>
    </row>
    <row r="290" spans="1:31">
      <c r="A290" s="315" t="s">
        <v>496</v>
      </c>
      <c r="B290" s="339" t="s">
        <v>3319</v>
      </c>
      <c r="C290" s="293" t="s">
        <v>530</v>
      </c>
      <c r="D290" s="339" t="s">
        <v>531</v>
      </c>
      <c r="E290" s="266">
        <v>0</v>
      </c>
      <c r="F290" s="266">
        <v>0</v>
      </c>
      <c r="G290" s="264">
        <v>0</v>
      </c>
      <c r="H290" s="264">
        <v>0</v>
      </c>
      <c r="I290" s="264">
        <v>0</v>
      </c>
      <c r="J290" s="264">
        <v>0</v>
      </c>
      <c r="K290" s="294">
        <v>0.9</v>
      </c>
      <c r="L290" s="267">
        <v>0</v>
      </c>
      <c r="M290" s="267">
        <v>0</v>
      </c>
      <c r="N290" s="267">
        <v>0</v>
      </c>
      <c r="O290" s="332">
        <v>0</v>
      </c>
      <c r="P290" s="266">
        <v>0</v>
      </c>
      <c r="Q290" s="266">
        <v>0</v>
      </c>
      <c r="R290" s="264">
        <v>0</v>
      </c>
      <c r="S290" s="264">
        <v>0</v>
      </c>
      <c r="T290" s="267">
        <v>0</v>
      </c>
      <c r="U290" s="267">
        <v>0</v>
      </c>
      <c r="V290" s="268">
        <v>0</v>
      </c>
      <c r="W290" s="268">
        <v>0</v>
      </c>
      <c r="X290" s="295">
        <v>0</v>
      </c>
      <c r="Y290" s="271">
        <v>0</v>
      </c>
      <c r="Z290" s="333">
        <v>0</v>
      </c>
      <c r="AA290" s="333">
        <v>0</v>
      </c>
      <c r="AB290" s="333">
        <v>0</v>
      </c>
      <c r="AC290" s="334">
        <v>0</v>
      </c>
      <c r="AD290" s="268">
        <v>0</v>
      </c>
      <c r="AE290" s="295">
        <v>0</v>
      </c>
    </row>
    <row r="291" spans="1:31">
      <c r="A291" s="315" t="s">
        <v>496</v>
      </c>
      <c r="B291" s="339" t="s">
        <v>3319</v>
      </c>
      <c r="C291" s="293" t="s">
        <v>532</v>
      </c>
      <c r="D291" s="339" t="s">
        <v>533</v>
      </c>
      <c r="E291" s="266">
        <v>0</v>
      </c>
      <c r="F291" s="266">
        <v>0</v>
      </c>
      <c r="G291" s="264">
        <v>0</v>
      </c>
      <c r="H291" s="264">
        <v>0</v>
      </c>
      <c r="I291" s="264">
        <v>0</v>
      </c>
      <c r="J291" s="264">
        <v>0</v>
      </c>
      <c r="K291" s="294">
        <v>0.9</v>
      </c>
      <c r="L291" s="267">
        <v>0</v>
      </c>
      <c r="M291" s="267">
        <v>0</v>
      </c>
      <c r="N291" s="267">
        <v>0</v>
      </c>
      <c r="O291" s="332">
        <v>0</v>
      </c>
      <c r="P291" s="266">
        <v>0</v>
      </c>
      <c r="Q291" s="266">
        <v>0</v>
      </c>
      <c r="R291" s="264">
        <v>0</v>
      </c>
      <c r="S291" s="264">
        <v>0</v>
      </c>
      <c r="T291" s="267">
        <v>0</v>
      </c>
      <c r="U291" s="267">
        <v>0</v>
      </c>
      <c r="V291" s="268">
        <v>0</v>
      </c>
      <c r="W291" s="268">
        <v>0</v>
      </c>
      <c r="X291" s="295">
        <v>0</v>
      </c>
      <c r="Y291" s="271">
        <v>0</v>
      </c>
      <c r="Z291" s="333">
        <v>0</v>
      </c>
      <c r="AA291" s="333">
        <v>0</v>
      </c>
      <c r="AB291" s="333">
        <v>0</v>
      </c>
      <c r="AC291" s="334">
        <v>0</v>
      </c>
      <c r="AD291" s="268">
        <v>0</v>
      </c>
      <c r="AE291" s="295">
        <v>0</v>
      </c>
    </row>
    <row r="292" spans="1:31">
      <c r="A292" s="315" t="s">
        <v>496</v>
      </c>
      <c r="B292" s="339" t="s">
        <v>3319</v>
      </c>
      <c r="C292" s="293" t="s">
        <v>534</v>
      </c>
      <c r="D292" s="339" t="s">
        <v>535</v>
      </c>
      <c r="E292" s="266">
        <v>37</v>
      </c>
      <c r="F292" s="266">
        <v>37</v>
      </c>
      <c r="G292" s="264">
        <v>35</v>
      </c>
      <c r="H292" s="264">
        <v>35</v>
      </c>
      <c r="I292" s="264">
        <v>31</v>
      </c>
      <c r="J292" s="264">
        <v>30</v>
      </c>
      <c r="K292" s="294">
        <v>0.9</v>
      </c>
      <c r="L292" s="267">
        <v>1</v>
      </c>
      <c r="M292" s="267">
        <v>1</v>
      </c>
      <c r="N292" s="267">
        <v>0.967741935483871</v>
      </c>
      <c r="O292" s="332">
        <v>1012</v>
      </c>
      <c r="P292" s="266">
        <v>865</v>
      </c>
      <c r="Q292" s="266">
        <v>34</v>
      </c>
      <c r="R292" s="264">
        <v>35</v>
      </c>
      <c r="S292" s="264">
        <v>30</v>
      </c>
      <c r="T292" s="267">
        <v>0.854743083003953</v>
      </c>
      <c r="U292" s="267">
        <v>0.918918918918919</v>
      </c>
      <c r="V292" s="268">
        <v>1</v>
      </c>
      <c r="W292" s="268">
        <v>0.967741935483871</v>
      </c>
      <c r="X292" s="295">
        <v>-0.081081081081081</v>
      </c>
      <c r="Y292" s="271">
        <v>244</v>
      </c>
      <c r="Z292" s="333">
        <v>231</v>
      </c>
      <c r="AA292" s="333">
        <v>227</v>
      </c>
      <c r="AB292" s="333">
        <v>185</v>
      </c>
      <c r="AC292" s="334">
        <v>0.94672131147541</v>
      </c>
      <c r="AD292" s="268">
        <v>0.814977973568282</v>
      </c>
      <c r="AE292" s="295">
        <v>0.131743337907128</v>
      </c>
    </row>
    <row r="293" spans="1:31">
      <c r="A293" s="315" t="s">
        <v>496</v>
      </c>
      <c r="B293" s="339" t="s">
        <v>3319</v>
      </c>
      <c r="C293" s="293" t="s">
        <v>536</v>
      </c>
      <c r="D293" s="339" t="s">
        <v>537</v>
      </c>
      <c r="E293" s="266">
        <v>46</v>
      </c>
      <c r="F293" s="266">
        <v>46</v>
      </c>
      <c r="G293" s="264">
        <v>44</v>
      </c>
      <c r="H293" s="264">
        <v>44</v>
      </c>
      <c r="I293" s="264">
        <v>41</v>
      </c>
      <c r="J293" s="264">
        <v>41</v>
      </c>
      <c r="K293" s="294">
        <v>0.9</v>
      </c>
      <c r="L293" s="267">
        <v>1</v>
      </c>
      <c r="M293" s="267">
        <v>1</v>
      </c>
      <c r="N293" s="267">
        <v>1</v>
      </c>
      <c r="O293" s="332">
        <v>1265</v>
      </c>
      <c r="P293" s="266">
        <v>1237</v>
      </c>
      <c r="Q293" s="266">
        <v>44</v>
      </c>
      <c r="R293" s="264">
        <v>44</v>
      </c>
      <c r="S293" s="264">
        <v>40</v>
      </c>
      <c r="T293" s="267">
        <v>0.977865612648221</v>
      </c>
      <c r="U293" s="267">
        <v>0.956521739130435</v>
      </c>
      <c r="V293" s="268">
        <v>1</v>
      </c>
      <c r="W293" s="268">
        <v>0.975609756097561</v>
      </c>
      <c r="X293" s="295">
        <v>-0.0434782608695652</v>
      </c>
      <c r="Y293" s="271">
        <v>301</v>
      </c>
      <c r="Z293" s="333">
        <v>296</v>
      </c>
      <c r="AA293" s="333">
        <v>296</v>
      </c>
      <c r="AB293" s="333">
        <v>290</v>
      </c>
      <c r="AC293" s="334">
        <v>0.983388704318937</v>
      </c>
      <c r="AD293" s="268">
        <v>0.97972972972973</v>
      </c>
      <c r="AE293" s="295">
        <v>0.00365897458920716</v>
      </c>
    </row>
    <row r="294" spans="1:31">
      <c r="A294" s="315" t="s">
        <v>496</v>
      </c>
      <c r="B294" s="339" t="s">
        <v>3319</v>
      </c>
      <c r="C294" s="293" t="s">
        <v>538</v>
      </c>
      <c r="D294" s="339" t="s">
        <v>539</v>
      </c>
      <c r="E294" s="266">
        <v>0</v>
      </c>
      <c r="F294" s="266">
        <v>0</v>
      </c>
      <c r="G294" s="264">
        <v>0</v>
      </c>
      <c r="H294" s="264">
        <v>0</v>
      </c>
      <c r="I294" s="264">
        <v>0</v>
      </c>
      <c r="J294" s="264">
        <v>0</v>
      </c>
      <c r="K294" s="294">
        <v>0.9</v>
      </c>
      <c r="L294" s="267">
        <v>0</v>
      </c>
      <c r="M294" s="267">
        <v>0</v>
      </c>
      <c r="N294" s="267">
        <v>0</v>
      </c>
      <c r="O294" s="332">
        <v>0</v>
      </c>
      <c r="P294" s="266">
        <v>0</v>
      </c>
      <c r="Q294" s="266">
        <v>0</v>
      </c>
      <c r="R294" s="264">
        <v>0</v>
      </c>
      <c r="S294" s="264">
        <v>0</v>
      </c>
      <c r="T294" s="267">
        <v>0</v>
      </c>
      <c r="U294" s="267">
        <v>0</v>
      </c>
      <c r="V294" s="268">
        <v>0</v>
      </c>
      <c r="W294" s="268">
        <v>0</v>
      </c>
      <c r="X294" s="295">
        <v>0</v>
      </c>
      <c r="Y294" s="271">
        <v>0</v>
      </c>
      <c r="Z294" s="333">
        <v>0</v>
      </c>
      <c r="AA294" s="333">
        <v>0</v>
      </c>
      <c r="AB294" s="333">
        <v>0</v>
      </c>
      <c r="AC294" s="334">
        <v>0</v>
      </c>
      <c r="AD294" s="268">
        <v>0</v>
      </c>
      <c r="AE294" s="295">
        <v>0</v>
      </c>
    </row>
    <row r="295" spans="1:31">
      <c r="A295" s="315" t="s">
        <v>496</v>
      </c>
      <c r="B295" s="339" t="s">
        <v>3319</v>
      </c>
      <c r="C295" s="293" t="s">
        <v>540</v>
      </c>
      <c r="D295" s="339" t="s">
        <v>541</v>
      </c>
      <c r="E295" s="266">
        <v>0</v>
      </c>
      <c r="F295" s="266">
        <v>0</v>
      </c>
      <c r="G295" s="264">
        <v>0</v>
      </c>
      <c r="H295" s="264">
        <v>0</v>
      </c>
      <c r="I295" s="264">
        <v>0</v>
      </c>
      <c r="J295" s="264">
        <v>0</v>
      </c>
      <c r="K295" s="294">
        <v>0.9</v>
      </c>
      <c r="L295" s="267">
        <v>0</v>
      </c>
      <c r="M295" s="267">
        <v>0</v>
      </c>
      <c r="N295" s="267">
        <v>0</v>
      </c>
      <c r="O295" s="332">
        <v>0</v>
      </c>
      <c r="P295" s="266">
        <v>0</v>
      </c>
      <c r="Q295" s="266">
        <v>0</v>
      </c>
      <c r="R295" s="264">
        <v>0</v>
      </c>
      <c r="S295" s="264">
        <v>0</v>
      </c>
      <c r="T295" s="267">
        <v>0</v>
      </c>
      <c r="U295" s="267">
        <v>0</v>
      </c>
      <c r="V295" s="268">
        <v>0</v>
      </c>
      <c r="W295" s="268">
        <v>0</v>
      </c>
      <c r="X295" s="295">
        <v>0</v>
      </c>
      <c r="Y295" s="271">
        <v>0</v>
      </c>
      <c r="Z295" s="333">
        <v>0</v>
      </c>
      <c r="AA295" s="333">
        <v>0</v>
      </c>
      <c r="AB295" s="333">
        <v>0</v>
      </c>
      <c r="AC295" s="334">
        <v>0</v>
      </c>
      <c r="AD295" s="268">
        <v>0</v>
      </c>
      <c r="AE295" s="295">
        <v>0</v>
      </c>
    </row>
    <row r="296" spans="1:31">
      <c r="A296" s="315" t="s">
        <v>496</v>
      </c>
      <c r="B296" s="339" t="s">
        <v>3319</v>
      </c>
      <c r="C296" s="293" t="s">
        <v>542</v>
      </c>
      <c r="D296" s="339" t="s">
        <v>543</v>
      </c>
      <c r="E296" s="266">
        <v>0</v>
      </c>
      <c r="F296" s="266">
        <v>0</v>
      </c>
      <c r="G296" s="264">
        <v>0</v>
      </c>
      <c r="H296" s="264">
        <v>0</v>
      </c>
      <c r="I296" s="264">
        <v>0</v>
      </c>
      <c r="J296" s="264">
        <v>0</v>
      </c>
      <c r="K296" s="294">
        <v>0.9</v>
      </c>
      <c r="L296" s="267">
        <v>0</v>
      </c>
      <c r="M296" s="267">
        <v>0</v>
      </c>
      <c r="N296" s="267">
        <v>0</v>
      </c>
      <c r="O296" s="332">
        <v>0</v>
      </c>
      <c r="P296" s="266">
        <v>0</v>
      </c>
      <c r="Q296" s="266">
        <v>0</v>
      </c>
      <c r="R296" s="264">
        <v>0</v>
      </c>
      <c r="S296" s="264">
        <v>0</v>
      </c>
      <c r="T296" s="267">
        <v>0</v>
      </c>
      <c r="U296" s="267">
        <v>0</v>
      </c>
      <c r="V296" s="268">
        <v>0</v>
      </c>
      <c r="W296" s="268">
        <v>0</v>
      </c>
      <c r="X296" s="295">
        <v>0</v>
      </c>
      <c r="Y296" s="271">
        <v>0</v>
      </c>
      <c r="Z296" s="333">
        <v>0</v>
      </c>
      <c r="AA296" s="333">
        <v>0</v>
      </c>
      <c r="AB296" s="333">
        <v>0</v>
      </c>
      <c r="AC296" s="334">
        <v>0</v>
      </c>
      <c r="AD296" s="268">
        <v>0</v>
      </c>
      <c r="AE296" s="295">
        <v>0</v>
      </c>
    </row>
    <row r="297" spans="1:31">
      <c r="A297" s="315" t="s">
        <v>496</v>
      </c>
      <c r="B297" s="339" t="s">
        <v>3319</v>
      </c>
      <c r="C297" s="293" t="s">
        <v>544</v>
      </c>
      <c r="D297" s="339" t="s">
        <v>545</v>
      </c>
      <c r="E297" s="266">
        <v>0</v>
      </c>
      <c r="F297" s="266">
        <v>0</v>
      </c>
      <c r="G297" s="264">
        <v>0</v>
      </c>
      <c r="H297" s="264">
        <v>0</v>
      </c>
      <c r="I297" s="264">
        <v>0</v>
      </c>
      <c r="J297" s="264">
        <v>0</v>
      </c>
      <c r="K297" s="294">
        <v>0.9</v>
      </c>
      <c r="L297" s="267">
        <v>0</v>
      </c>
      <c r="M297" s="267">
        <v>0</v>
      </c>
      <c r="N297" s="267">
        <v>0</v>
      </c>
      <c r="O297" s="332">
        <v>0</v>
      </c>
      <c r="P297" s="266">
        <v>0</v>
      </c>
      <c r="Q297" s="266">
        <v>0</v>
      </c>
      <c r="R297" s="264">
        <v>0</v>
      </c>
      <c r="S297" s="264">
        <v>0</v>
      </c>
      <c r="T297" s="267">
        <v>0</v>
      </c>
      <c r="U297" s="267">
        <v>0</v>
      </c>
      <c r="V297" s="268">
        <v>0</v>
      </c>
      <c r="W297" s="268">
        <v>0</v>
      </c>
      <c r="X297" s="295">
        <v>0</v>
      </c>
      <c r="Y297" s="271">
        <v>0</v>
      </c>
      <c r="Z297" s="333">
        <v>0</v>
      </c>
      <c r="AA297" s="333">
        <v>0</v>
      </c>
      <c r="AB297" s="333">
        <v>0</v>
      </c>
      <c r="AC297" s="334">
        <v>0</v>
      </c>
      <c r="AD297" s="268">
        <v>0</v>
      </c>
      <c r="AE297" s="295">
        <v>0</v>
      </c>
    </row>
    <row r="298" spans="1:31">
      <c r="A298" s="315" t="s">
        <v>496</v>
      </c>
      <c r="B298" s="339" t="s">
        <v>3319</v>
      </c>
      <c r="C298" s="293" t="s">
        <v>546</v>
      </c>
      <c r="D298" s="339" t="s">
        <v>547</v>
      </c>
      <c r="E298" s="266">
        <v>0</v>
      </c>
      <c r="F298" s="266">
        <v>0</v>
      </c>
      <c r="G298" s="264">
        <v>0</v>
      </c>
      <c r="H298" s="264">
        <v>0</v>
      </c>
      <c r="I298" s="264">
        <v>0</v>
      </c>
      <c r="J298" s="264">
        <v>0</v>
      </c>
      <c r="K298" s="294">
        <v>0.9</v>
      </c>
      <c r="L298" s="267">
        <v>0</v>
      </c>
      <c r="M298" s="267">
        <v>0</v>
      </c>
      <c r="N298" s="267">
        <v>0</v>
      </c>
      <c r="O298" s="332">
        <v>0</v>
      </c>
      <c r="P298" s="266">
        <v>0</v>
      </c>
      <c r="Q298" s="266">
        <v>0</v>
      </c>
      <c r="R298" s="264">
        <v>0</v>
      </c>
      <c r="S298" s="264">
        <v>0</v>
      </c>
      <c r="T298" s="267">
        <v>0</v>
      </c>
      <c r="U298" s="267">
        <v>0</v>
      </c>
      <c r="V298" s="268">
        <v>0</v>
      </c>
      <c r="W298" s="268">
        <v>0</v>
      </c>
      <c r="X298" s="295">
        <v>0</v>
      </c>
      <c r="Y298" s="271">
        <v>0</v>
      </c>
      <c r="Z298" s="333">
        <v>0</v>
      </c>
      <c r="AA298" s="333">
        <v>0</v>
      </c>
      <c r="AB298" s="333">
        <v>0</v>
      </c>
      <c r="AC298" s="334">
        <v>0</v>
      </c>
      <c r="AD298" s="268">
        <v>0</v>
      </c>
      <c r="AE298" s="295">
        <v>0</v>
      </c>
    </row>
    <row r="299" spans="1:31">
      <c r="A299" s="315" t="s">
        <v>496</v>
      </c>
      <c r="B299" s="339" t="s">
        <v>3319</v>
      </c>
      <c r="C299" s="293" t="s">
        <v>548</v>
      </c>
      <c r="D299" s="339" t="s">
        <v>549</v>
      </c>
      <c r="E299" s="266">
        <v>0</v>
      </c>
      <c r="F299" s="266">
        <v>0</v>
      </c>
      <c r="G299" s="264">
        <v>0</v>
      </c>
      <c r="H299" s="264">
        <v>0</v>
      </c>
      <c r="I299" s="264">
        <v>0</v>
      </c>
      <c r="J299" s="264">
        <v>0</v>
      </c>
      <c r="K299" s="294">
        <v>0.9</v>
      </c>
      <c r="L299" s="267">
        <v>0</v>
      </c>
      <c r="M299" s="267">
        <v>0</v>
      </c>
      <c r="N299" s="267">
        <v>0</v>
      </c>
      <c r="O299" s="332">
        <v>0</v>
      </c>
      <c r="P299" s="266">
        <v>0</v>
      </c>
      <c r="Q299" s="266">
        <v>0</v>
      </c>
      <c r="R299" s="264">
        <v>0</v>
      </c>
      <c r="S299" s="264">
        <v>0</v>
      </c>
      <c r="T299" s="267">
        <v>0</v>
      </c>
      <c r="U299" s="267">
        <v>0</v>
      </c>
      <c r="V299" s="268">
        <v>0</v>
      </c>
      <c r="W299" s="268">
        <v>0</v>
      </c>
      <c r="X299" s="295">
        <v>0</v>
      </c>
      <c r="Y299" s="271">
        <v>0</v>
      </c>
      <c r="Z299" s="333">
        <v>0</v>
      </c>
      <c r="AA299" s="333">
        <v>0</v>
      </c>
      <c r="AB299" s="333">
        <v>0</v>
      </c>
      <c r="AC299" s="334">
        <v>0</v>
      </c>
      <c r="AD299" s="268">
        <v>0</v>
      </c>
      <c r="AE299" s="295">
        <v>0</v>
      </c>
    </row>
    <row r="300" spans="1:31">
      <c r="A300" s="315" t="s">
        <v>496</v>
      </c>
      <c r="B300" s="339" t="s">
        <v>3319</v>
      </c>
      <c r="C300" s="293" t="s">
        <v>550</v>
      </c>
      <c r="D300" s="339" t="s">
        <v>551</v>
      </c>
      <c r="E300" s="266">
        <v>0</v>
      </c>
      <c r="F300" s="266">
        <v>0</v>
      </c>
      <c r="G300" s="264">
        <v>0</v>
      </c>
      <c r="H300" s="264">
        <v>0</v>
      </c>
      <c r="I300" s="264">
        <v>0</v>
      </c>
      <c r="J300" s="264">
        <v>0</v>
      </c>
      <c r="K300" s="294">
        <v>0.9</v>
      </c>
      <c r="L300" s="267">
        <v>0</v>
      </c>
      <c r="M300" s="267">
        <v>0</v>
      </c>
      <c r="N300" s="267">
        <v>0</v>
      </c>
      <c r="O300" s="332">
        <v>0</v>
      </c>
      <c r="P300" s="266">
        <v>0</v>
      </c>
      <c r="Q300" s="266">
        <v>0</v>
      </c>
      <c r="R300" s="264">
        <v>0</v>
      </c>
      <c r="S300" s="264">
        <v>0</v>
      </c>
      <c r="T300" s="267">
        <v>0</v>
      </c>
      <c r="U300" s="267">
        <v>0</v>
      </c>
      <c r="V300" s="268">
        <v>0</v>
      </c>
      <c r="W300" s="268">
        <v>0</v>
      </c>
      <c r="X300" s="295">
        <v>0</v>
      </c>
      <c r="Y300" s="271">
        <v>0</v>
      </c>
      <c r="Z300" s="333">
        <v>0</v>
      </c>
      <c r="AA300" s="333">
        <v>0</v>
      </c>
      <c r="AB300" s="333">
        <v>0</v>
      </c>
      <c r="AC300" s="334">
        <v>0</v>
      </c>
      <c r="AD300" s="268">
        <v>0</v>
      </c>
      <c r="AE300" s="295">
        <v>0</v>
      </c>
    </row>
    <row r="301" spans="1:31">
      <c r="A301" s="315" t="s">
        <v>496</v>
      </c>
      <c r="B301" s="339" t="s">
        <v>3319</v>
      </c>
      <c r="C301" s="293" t="s">
        <v>552</v>
      </c>
      <c r="D301" s="339" t="s">
        <v>553</v>
      </c>
      <c r="E301" s="266">
        <v>0</v>
      </c>
      <c r="F301" s="266">
        <v>0</v>
      </c>
      <c r="G301" s="264">
        <v>0</v>
      </c>
      <c r="H301" s="264">
        <v>0</v>
      </c>
      <c r="I301" s="264">
        <v>0</v>
      </c>
      <c r="J301" s="264">
        <v>0</v>
      </c>
      <c r="K301" s="294">
        <v>0.9</v>
      </c>
      <c r="L301" s="267">
        <v>0</v>
      </c>
      <c r="M301" s="267">
        <v>0</v>
      </c>
      <c r="N301" s="267">
        <v>0</v>
      </c>
      <c r="O301" s="332">
        <v>0</v>
      </c>
      <c r="P301" s="266">
        <v>0</v>
      </c>
      <c r="Q301" s="266">
        <v>0</v>
      </c>
      <c r="R301" s="264">
        <v>0</v>
      </c>
      <c r="S301" s="264">
        <v>0</v>
      </c>
      <c r="T301" s="267">
        <v>0</v>
      </c>
      <c r="U301" s="267">
        <v>0</v>
      </c>
      <c r="V301" s="268">
        <v>0</v>
      </c>
      <c r="W301" s="268">
        <v>0</v>
      </c>
      <c r="X301" s="295">
        <v>0</v>
      </c>
      <c r="Y301" s="271">
        <v>0</v>
      </c>
      <c r="Z301" s="333">
        <v>0</v>
      </c>
      <c r="AA301" s="333">
        <v>0</v>
      </c>
      <c r="AB301" s="333">
        <v>0</v>
      </c>
      <c r="AC301" s="334">
        <v>0</v>
      </c>
      <c r="AD301" s="268">
        <v>0</v>
      </c>
      <c r="AE301" s="295">
        <v>0</v>
      </c>
    </row>
    <row r="302" spans="1:31">
      <c r="A302" s="315" t="s">
        <v>496</v>
      </c>
      <c r="B302" s="339" t="s">
        <v>3319</v>
      </c>
      <c r="C302" s="293" t="s">
        <v>554</v>
      </c>
      <c r="D302" s="339" t="s">
        <v>555</v>
      </c>
      <c r="E302" s="266">
        <v>113</v>
      </c>
      <c r="F302" s="266">
        <v>112</v>
      </c>
      <c r="G302" s="264">
        <v>114</v>
      </c>
      <c r="H302" s="264">
        <v>114</v>
      </c>
      <c r="I302" s="264">
        <v>96</v>
      </c>
      <c r="J302" s="264">
        <v>95</v>
      </c>
      <c r="K302" s="294">
        <v>0.9</v>
      </c>
      <c r="L302" s="267">
        <v>0.991150442477876</v>
      </c>
      <c r="M302" s="267">
        <v>1</v>
      </c>
      <c r="N302" s="267">
        <v>0.989583333333333</v>
      </c>
      <c r="O302" s="332">
        <v>3192</v>
      </c>
      <c r="P302" s="266">
        <v>3048</v>
      </c>
      <c r="Q302" s="266">
        <v>108</v>
      </c>
      <c r="R302" s="264">
        <v>110</v>
      </c>
      <c r="S302" s="264">
        <v>92</v>
      </c>
      <c r="T302" s="267">
        <v>0.954887218045113</v>
      </c>
      <c r="U302" s="267">
        <v>0.955752212389381</v>
      </c>
      <c r="V302" s="268">
        <v>0.964912280701754</v>
      </c>
      <c r="W302" s="268">
        <v>0.958333333333333</v>
      </c>
      <c r="X302" s="295">
        <v>-0.00916006831237381</v>
      </c>
      <c r="Y302" s="271">
        <v>757</v>
      </c>
      <c r="Z302" s="333">
        <v>724</v>
      </c>
      <c r="AA302" s="333">
        <v>727</v>
      </c>
      <c r="AB302" s="333">
        <v>689</v>
      </c>
      <c r="AC302" s="334">
        <v>0.956406869220608</v>
      </c>
      <c r="AD302" s="268">
        <v>0.947730398899587</v>
      </c>
      <c r="AE302" s="295">
        <v>0.00867647032102037</v>
      </c>
    </row>
    <row r="303" spans="1:31">
      <c r="A303" s="315" t="s">
        <v>496</v>
      </c>
      <c r="B303" s="339" t="s">
        <v>3319</v>
      </c>
      <c r="C303" s="293" t="s">
        <v>556</v>
      </c>
      <c r="D303" s="339" t="s">
        <v>557</v>
      </c>
      <c r="E303" s="266">
        <v>107</v>
      </c>
      <c r="F303" s="266">
        <v>107</v>
      </c>
      <c r="G303" s="264">
        <v>105</v>
      </c>
      <c r="H303" s="264">
        <v>105</v>
      </c>
      <c r="I303" s="264">
        <v>86</v>
      </c>
      <c r="J303" s="264">
        <v>86</v>
      </c>
      <c r="K303" s="294">
        <v>0.9</v>
      </c>
      <c r="L303" s="267">
        <v>1</v>
      </c>
      <c r="M303" s="267">
        <v>1</v>
      </c>
      <c r="N303" s="267">
        <v>1</v>
      </c>
      <c r="O303" s="332">
        <v>2914</v>
      </c>
      <c r="P303" s="266">
        <v>2690</v>
      </c>
      <c r="Q303" s="266">
        <v>101</v>
      </c>
      <c r="R303" s="264">
        <v>95</v>
      </c>
      <c r="S303" s="264">
        <v>78</v>
      </c>
      <c r="T303" s="267">
        <v>0.923129718599863</v>
      </c>
      <c r="U303" s="267">
        <v>0.94392523364486</v>
      </c>
      <c r="V303" s="268">
        <v>0.904761904761905</v>
      </c>
      <c r="W303" s="268">
        <v>0.906976744186046</v>
      </c>
      <c r="X303" s="295">
        <v>0.039163328882955</v>
      </c>
      <c r="Y303" s="271">
        <v>693</v>
      </c>
      <c r="Z303" s="333">
        <v>648</v>
      </c>
      <c r="AA303" s="333">
        <v>665</v>
      </c>
      <c r="AB303" s="333">
        <v>620</v>
      </c>
      <c r="AC303" s="334">
        <v>0.935064935064935</v>
      </c>
      <c r="AD303" s="268">
        <v>0.932330827067669</v>
      </c>
      <c r="AE303" s="295">
        <v>0.00273410799726592</v>
      </c>
    </row>
    <row r="304" spans="1:31">
      <c r="A304" s="315" t="s">
        <v>496</v>
      </c>
      <c r="B304" s="339" t="s">
        <v>3319</v>
      </c>
      <c r="C304" s="293" t="s">
        <v>558</v>
      </c>
      <c r="D304" s="339" t="s">
        <v>559</v>
      </c>
      <c r="E304" s="266">
        <v>0</v>
      </c>
      <c r="F304" s="266">
        <v>0</v>
      </c>
      <c r="G304" s="264">
        <v>0</v>
      </c>
      <c r="H304" s="264">
        <v>0</v>
      </c>
      <c r="I304" s="264">
        <v>0</v>
      </c>
      <c r="J304" s="264">
        <v>0</v>
      </c>
      <c r="K304" s="294">
        <v>0.9</v>
      </c>
      <c r="L304" s="267">
        <v>0</v>
      </c>
      <c r="M304" s="267">
        <v>0</v>
      </c>
      <c r="N304" s="267">
        <v>0</v>
      </c>
      <c r="O304" s="332">
        <v>0</v>
      </c>
      <c r="P304" s="266">
        <v>0</v>
      </c>
      <c r="Q304" s="266">
        <v>0</v>
      </c>
      <c r="R304" s="264">
        <v>0</v>
      </c>
      <c r="S304" s="264">
        <v>0</v>
      </c>
      <c r="T304" s="267">
        <v>0</v>
      </c>
      <c r="U304" s="267">
        <v>0</v>
      </c>
      <c r="V304" s="268">
        <v>0</v>
      </c>
      <c r="W304" s="268">
        <v>0</v>
      </c>
      <c r="X304" s="295">
        <v>0</v>
      </c>
      <c r="Y304" s="271">
        <v>0</v>
      </c>
      <c r="Z304" s="333">
        <v>0</v>
      </c>
      <c r="AA304" s="333">
        <v>0</v>
      </c>
      <c r="AB304" s="333">
        <v>0</v>
      </c>
      <c r="AC304" s="334">
        <v>0</v>
      </c>
      <c r="AD304" s="268">
        <v>0</v>
      </c>
      <c r="AE304" s="295">
        <v>0</v>
      </c>
    </row>
    <row r="305" spans="1:31">
      <c r="A305" s="315" t="s">
        <v>496</v>
      </c>
      <c r="B305" s="339" t="s">
        <v>3320</v>
      </c>
      <c r="C305" s="293" t="s">
        <v>560</v>
      </c>
      <c r="D305" s="339" t="s">
        <v>561</v>
      </c>
      <c r="E305" s="266">
        <v>118</v>
      </c>
      <c r="F305" s="266">
        <v>116</v>
      </c>
      <c r="G305" s="264">
        <v>115</v>
      </c>
      <c r="H305" s="264">
        <v>114</v>
      </c>
      <c r="I305" s="264">
        <v>100</v>
      </c>
      <c r="J305" s="264">
        <v>99</v>
      </c>
      <c r="K305" s="294">
        <v>0.9</v>
      </c>
      <c r="L305" s="267">
        <v>0.983050847457627</v>
      </c>
      <c r="M305" s="267">
        <v>0.991304347826087</v>
      </c>
      <c r="N305" s="267">
        <v>0.99</v>
      </c>
      <c r="O305" s="332">
        <v>3541</v>
      </c>
      <c r="P305" s="266">
        <v>3117</v>
      </c>
      <c r="Q305" s="266">
        <v>102</v>
      </c>
      <c r="R305" s="264">
        <v>95</v>
      </c>
      <c r="S305" s="264">
        <v>83</v>
      </c>
      <c r="T305" s="267">
        <v>0.880259813611974</v>
      </c>
      <c r="U305" s="267">
        <v>0.864406779661017</v>
      </c>
      <c r="V305" s="268">
        <v>0.826086956521739</v>
      </c>
      <c r="W305" s="268">
        <v>0.83</v>
      </c>
      <c r="X305" s="295">
        <v>0.0383198231392778</v>
      </c>
      <c r="Y305" s="271">
        <v>806</v>
      </c>
      <c r="Z305" s="333">
        <v>692</v>
      </c>
      <c r="AA305" s="333">
        <v>831</v>
      </c>
      <c r="AB305" s="333">
        <v>735</v>
      </c>
      <c r="AC305" s="334">
        <v>0.858560794044665</v>
      </c>
      <c r="AD305" s="268">
        <v>0.884476534296029</v>
      </c>
      <c r="AE305" s="295">
        <v>-0.0259157402513639</v>
      </c>
    </row>
    <row r="306" spans="1:31">
      <c r="A306" s="315" t="s">
        <v>496</v>
      </c>
      <c r="B306" s="339" t="s">
        <v>3320</v>
      </c>
      <c r="C306" s="293" t="s">
        <v>562</v>
      </c>
      <c r="D306" s="339" t="s">
        <v>563</v>
      </c>
      <c r="E306" s="266">
        <v>146</v>
      </c>
      <c r="F306" s="266">
        <v>146</v>
      </c>
      <c r="G306" s="264">
        <v>140</v>
      </c>
      <c r="H306" s="264">
        <v>140</v>
      </c>
      <c r="I306" s="264">
        <v>126</v>
      </c>
      <c r="J306" s="264">
        <v>126</v>
      </c>
      <c r="K306" s="294">
        <v>0.9</v>
      </c>
      <c r="L306" s="267">
        <v>1</v>
      </c>
      <c r="M306" s="267">
        <v>1</v>
      </c>
      <c r="N306" s="267">
        <v>1</v>
      </c>
      <c r="O306" s="332">
        <v>3999</v>
      </c>
      <c r="P306" s="266">
        <v>3900</v>
      </c>
      <c r="Q306" s="266">
        <v>142</v>
      </c>
      <c r="R306" s="264">
        <v>140</v>
      </c>
      <c r="S306" s="264">
        <v>122</v>
      </c>
      <c r="T306" s="267">
        <v>0.975243810952738</v>
      </c>
      <c r="U306" s="267">
        <v>0.972602739726027</v>
      </c>
      <c r="V306" s="268">
        <v>1</v>
      </c>
      <c r="W306" s="268">
        <v>0.968253968253968</v>
      </c>
      <c r="X306" s="295">
        <v>-0.0273972602739726</v>
      </c>
      <c r="Y306" s="271">
        <v>966</v>
      </c>
      <c r="Z306" s="333">
        <v>945</v>
      </c>
      <c r="AA306" s="333">
        <v>948</v>
      </c>
      <c r="AB306" s="333">
        <v>933</v>
      </c>
      <c r="AC306" s="334">
        <v>0.978260869565217</v>
      </c>
      <c r="AD306" s="268">
        <v>0.984177215189873</v>
      </c>
      <c r="AE306" s="295">
        <v>-0.00591634562465604</v>
      </c>
    </row>
    <row r="307" spans="1:31">
      <c r="A307" s="315" t="s">
        <v>496</v>
      </c>
      <c r="B307" s="339" t="s">
        <v>3320</v>
      </c>
      <c r="C307" s="293" t="s">
        <v>564</v>
      </c>
      <c r="D307" s="339" t="s">
        <v>565</v>
      </c>
      <c r="E307" s="266">
        <v>196</v>
      </c>
      <c r="F307" s="266">
        <v>195</v>
      </c>
      <c r="G307" s="264">
        <v>198</v>
      </c>
      <c r="H307" s="264">
        <v>198</v>
      </c>
      <c r="I307" s="264">
        <v>149</v>
      </c>
      <c r="J307" s="264">
        <v>149</v>
      </c>
      <c r="K307" s="294">
        <v>0.9</v>
      </c>
      <c r="L307" s="267">
        <v>0.994897959183674</v>
      </c>
      <c r="M307" s="267">
        <v>1</v>
      </c>
      <c r="N307" s="267">
        <v>1</v>
      </c>
      <c r="O307" s="332">
        <v>5481</v>
      </c>
      <c r="P307" s="266">
        <v>5188</v>
      </c>
      <c r="Q307" s="266">
        <v>182</v>
      </c>
      <c r="R307" s="264">
        <v>198</v>
      </c>
      <c r="S307" s="264">
        <v>136</v>
      </c>
      <c r="T307" s="267">
        <v>0.946542601715015</v>
      </c>
      <c r="U307" s="267">
        <v>0.928571428571429</v>
      </c>
      <c r="V307" s="268">
        <v>1</v>
      </c>
      <c r="W307" s="268">
        <v>0.912751677852349</v>
      </c>
      <c r="X307" s="295">
        <v>-0.0714285714285714</v>
      </c>
      <c r="Y307" s="271">
        <v>1298</v>
      </c>
      <c r="Z307" s="333">
        <v>1223</v>
      </c>
      <c r="AA307" s="333">
        <v>1269</v>
      </c>
      <c r="AB307" s="333">
        <v>1198</v>
      </c>
      <c r="AC307" s="334">
        <v>0.942218798151002</v>
      </c>
      <c r="AD307" s="268">
        <v>0.944050433412136</v>
      </c>
      <c r="AE307" s="295">
        <v>-0.00183163526113406</v>
      </c>
    </row>
    <row r="308" spans="1:31">
      <c r="A308" s="315" t="s">
        <v>496</v>
      </c>
      <c r="B308" s="339" t="s">
        <v>3320</v>
      </c>
      <c r="C308" s="293" t="s">
        <v>566</v>
      </c>
      <c r="D308" s="339" t="s">
        <v>567</v>
      </c>
      <c r="E308" s="266">
        <v>116</v>
      </c>
      <c r="F308" s="266">
        <v>113</v>
      </c>
      <c r="G308" s="264">
        <v>108</v>
      </c>
      <c r="H308" s="264">
        <v>106</v>
      </c>
      <c r="I308" s="264">
        <v>91</v>
      </c>
      <c r="J308" s="264">
        <v>89</v>
      </c>
      <c r="K308" s="294">
        <v>0.9</v>
      </c>
      <c r="L308" s="267">
        <v>0.974137931034483</v>
      </c>
      <c r="M308" s="267">
        <v>0.981481481481482</v>
      </c>
      <c r="N308" s="267">
        <v>0.978021978021978</v>
      </c>
      <c r="O308" s="332">
        <v>3213</v>
      </c>
      <c r="P308" s="266">
        <v>3057</v>
      </c>
      <c r="Q308" s="266">
        <v>111</v>
      </c>
      <c r="R308" s="264">
        <v>101</v>
      </c>
      <c r="S308" s="264">
        <v>89</v>
      </c>
      <c r="T308" s="267">
        <v>0.951447245564893</v>
      </c>
      <c r="U308" s="267">
        <v>0.956896551724138</v>
      </c>
      <c r="V308" s="268">
        <v>0.935185185185185</v>
      </c>
      <c r="W308" s="268">
        <v>0.978021978021978</v>
      </c>
      <c r="X308" s="295">
        <v>0.0217113665389527</v>
      </c>
      <c r="Y308" s="271">
        <v>732</v>
      </c>
      <c r="Z308" s="333">
        <v>698</v>
      </c>
      <c r="AA308" s="333">
        <v>734</v>
      </c>
      <c r="AB308" s="333">
        <v>703</v>
      </c>
      <c r="AC308" s="334">
        <v>0.953551912568306</v>
      </c>
      <c r="AD308" s="268">
        <v>0.957765667574932</v>
      </c>
      <c r="AE308" s="295">
        <v>-0.00421375500662591</v>
      </c>
    </row>
    <row r="309" spans="1:31">
      <c r="A309" s="315" t="s">
        <v>496</v>
      </c>
      <c r="B309" s="339" t="s">
        <v>3320</v>
      </c>
      <c r="C309" s="293" t="s">
        <v>568</v>
      </c>
      <c r="D309" s="339" t="s">
        <v>569</v>
      </c>
      <c r="E309" s="266">
        <v>103</v>
      </c>
      <c r="F309" s="266">
        <v>103</v>
      </c>
      <c r="G309" s="264">
        <v>101</v>
      </c>
      <c r="H309" s="264">
        <v>101</v>
      </c>
      <c r="I309" s="264">
        <v>85</v>
      </c>
      <c r="J309" s="264">
        <v>85</v>
      </c>
      <c r="K309" s="294">
        <v>0.9</v>
      </c>
      <c r="L309" s="267">
        <v>1</v>
      </c>
      <c r="M309" s="267">
        <v>1</v>
      </c>
      <c r="N309" s="267">
        <v>1</v>
      </c>
      <c r="O309" s="332">
        <v>2789</v>
      </c>
      <c r="P309" s="266">
        <v>2779</v>
      </c>
      <c r="Q309" s="266">
        <v>103</v>
      </c>
      <c r="R309" s="264">
        <v>100</v>
      </c>
      <c r="S309" s="264">
        <v>85</v>
      </c>
      <c r="T309" s="267">
        <v>0.996414485478666</v>
      </c>
      <c r="U309" s="267">
        <v>1</v>
      </c>
      <c r="V309" s="268">
        <v>0.99009900990099</v>
      </c>
      <c r="W309" s="268">
        <v>1</v>
      </c>
      <c r="X309" s="295">
        <v>0.00990099009900991</v>
      </c>
      <c r="Y309" s="271">
        <v>673</v>
      </c>
      <c r="Z309" s="333">
        <v>671</v>
      </c>
      <c r="AA309" s="333">
        <v>635</v>
      </c>
      <c r="AB309" s="333">
        <v>634</v>
      </c>
      <c r="AC309" s="334">
        <v>0.99702823179792</v>
      </c>
      <c r="AD309" s="268">
        <v>0.998425196850394</v>
      </c>
      <c r="AE309" s="295">
        <v>-0.00139696505247389</v>
      </c>
    </row>
    <row r="310" spans="1:31">
      <c r="A310" s="315" t="s">
        <v>496</v>
      </c>
      <c r="B310" s="339" t="s">
        <v>3320</v>
      </c>
      <c r="C310" s="293" t="s">
        <v>570</v>
      </c>
      <c r="D310" s="339" t="s">
        <v>571</v>
      </c>
      <c r="E310" s="266">
        <v>86</v>
      </c>
      <c r="F310" s="266">
        <v>84</v>
      </c>
      <c r="G310" s="264">
        <v>86</v>
      </c>
      <c r="H310" s="264">
        <v>84</v>
      </c>
      <c r="I310" s="264">
        <v>75</v>
      </c>
      <c r="J310" s="264">
        <v>74</v>
      </c>
      <c r="K310" s="294">
        <v>0.9</v>
      </c>
      <c r="L310" s="267">
        <v>0.976744186046512</v>
      </c>
      <c r="M310" s="267">
        <v>0.976744186046512</v>
      </c>
      <c r="N310" s="267">
        <v>0.986666666666667</v>
      </c>
      <c r="O310" s="332">
        <v>2438</v>
      </c>
      <c r="P310" s="266">
        <v>2333</v>
      </c>
      <c r="Q310" s="266">
        <v>80</v>
      </c>
      <c r="R310" s="264">
        <v>81</v>
      </c>
      <c r="S310" s="264">
        <v>72</v>
      </c>
      <c r="T310" s="267">
        <v>0.956931911402789</v>
      </c>
      <c r="U310" s="267">
        <v>0.930232558139535</v>
      </c>
      <c r="V310" s="268">
        <v>0.941860465116279</v>
      </c>
      <c r="W310" s="268">
        <v>0.96</v>
      </c>
      <c r="X310" s="295">
        <v>-0.0116279069767442</v>
      </c>
      <c r="Y310" s="271">
        <v>574</v>
      </c>
      <c r="Z310" s="333">
        <v>547</v>
      </c>
      <c r="AA310" s="333">
        <v>563</v>
      </c>
      <c r="AB310" s="333">
        <v>541</v>
      </c>
      <c r="AC310" s="334">
        <v>0.952961672473868</v>
      </c>
      <c r="AD310" s="268">
        <v>0.960923623445826</v>
      </c>
      <c r="AE310" s="295">
        <v>-0.00796195097195829</v>
      </c>
    </row>
    <row r="311" spans="1:31">
      <c r="A311" s="315" t="s">
        <v>496</v>
      </c>
      <c r="B311" s="339" t="s">
        <v>3320</v>
      </c>
      <c r="C311" s="293" t="s">
        <v>572</v>
      </c>
      <c r="D311" s="339" t="s">
        <v>573</v>
      </c>
      <c r="E311" s="266">
        <v>156</v>
      </c>
      <c r="F311" s="266">
        <v>141</v>
      </c>
      <c r="G311" s="264">
        <v>157</v>
      </c>
      <c r="H311" s="264">
        <v>141</v>
      </c>
      <c r="I311" s="264">
        <v>128</v>
      </c>
      <c r="J311" s="264">
        <v>111</v>
      </c>
      <c r="K311" s="294">
        <v>0.9</v>
      </c>
      <c r="L311" s="267">
        <v>0.903846153846154</v>
      </c>
      <c r="M311" s="267">
        <v>0.898089171974522</v>
      </c>
      <c r="N311" s="267">
        <v>0.8671875</v>
      </c>
      <c r="O311" s="332">
        <v>4387</v>
      </c>
      <c r="P311" s="266">
        <v>3932</v>
      </c>
      <c r="Q311" s="266">
        <v>140</v>
      </c>
      <c r="R311" s="264">
        <v>140</v>
      </c>
      <c r="S311" s="264">
        <v>110</v>
      </c>
      <c r="T311" s="267">
        <v>0.89628447686346</v>
      </c>
      <c r="U311" s="267">
        <v>0.897435897435897</v>
      </c>
      <c r="V311" s="268">
        <v>0.89171974522293</v>
      </c>
      <c r="W311" s="268">
        <v>0.859375</v>
      </c>
      <c r="X311" s="295">
        <v>0.00571615221296751</v>
      </c>
      <c r="Y311" s="271">
        <v>1047</v>
      </c>
      <c r="Z311" s="333">
        <v>915</v>
      </c>
      <c r="AA311" s="333">
        <v>1041</v>
      </c>
      <c r="AB311" s="333">
        <v>903</v>
      </c>
      <c r="AC311" s="334">
        <v>0.873925501432665</v>
      </c>
      <c r="AD311" s="268">
        <v>0.867435158501441</v>
      </c>
      <c r="AE311" s="295">
        <v>0.00649034293122386</v>
      </c>
    </row>
    <row r="312" spans="1:31">
      <c r="A312" s="315" t="s">
        <v>496</v>
      </c>
      <c r="B312" s="339" t="s">
        <v>3320</v>
      </c>
      <c r="C312" s="293" t="s">
        <v>574</v>
      </c>
      <c r="D312" s="339" t="s">
        <v>575</v>
      </c>
      <c r="E312" s="266">
        <v>0</v>
      </c>
      <c r="F312" s="266">
        <v>0</v>
      </c>
      <c r="G312" s="264">
        <v>0</v>
      </c>
      <c r="H312" s="264">
        <v>0</v>
      </c>
      <c r="I312" s="264">
        <v>0</v>
      </c>
      <c r="J312" s="264">
        <v>0</v>
      </c>
      <c r="K312" s="294">
        <v>0.9</v>
      </c>
      <c r="L312" s="267">
        <v>0</v>
      </c>
      <c r="M312" s="267">
        <v>0</v>
      </c>
      <c r="N312" s="267">
        <v>0</v>
      </c>
      <c r="O312" s="332">
        <v>0</v>
      </c>
      <c r="P312" s="266">
        <v>0</v>
      </c>
      <c r="Q312" s="266">
        <v>0</v>
      </c>
      <c r="R312" s="264">
        <v>0</v>
      </c>
      <c r="S312" s="264">
        <v>0</v>
      </c>
      <c r="T312" s="267">
        <v>0</v>
      </c>
      <c r="U312" s="267">
        <v>0</v>
      </c>
      <c r="V312" s="268">
        <v>0</v>
      </c>
      <c r="W312" s="268">
        <v>0</v>
      </c>
      <c r="X312" s="295">
        <v>0</v>
      </c>
      <c r="Y312" s="271">
        <v>0</v>
      </c>
      <c r="Z312" s="333">
        <v>0</v>
      </c>
      <c r="AA312" s="333">
        <v>0</v>
      </c>
      <c r="AB312" s="333">
        <v>0</v>
      </c>
      <c r="AC312" s="334">
        <v>0</v>
      </c>
      <c r="AD312" s="268">
        <v>0</v>
      </c>
      <c r="AE312" s="295">
        <v>0</v>
      </c>
    </row>
    <row r="313" spans="1:31">
      <c r="A313" s="315" t="s">
        <v>496</v>
      </c>
      <c r="B313" s="339" t="s">
        <v>3320</v>
      </c>
      <c r="C313" s="293" t="s">
        <v>576</v>
      </c>
      <c r="D313" s="339" t="s">
        <v>577</v>
      </c>
      <c r="E313" s="266">
        <v>0</v>
      </c>
      <c r="F313" s="266">
        <v>0</v>
      </c>
      <c r="G313" s="264">
        <v>0</v>
      </c>
      <c r="H313" s="264">
        <v>0</v>
      </c>
      <c r="I313" s="264">
        <v>0</v>
      </c>
      <c r="J313" s="264">
        <v>0</v>
      </c>
      <c r="K313" s="294">
        <v>0.9</v>
      </c>
      <c r="L313" s="267">
        <v>0</v>
      </c>
      <c r="M313" s="267">
        <v>0</v>
      </c>
      <c r="N313" s="267">
        <v>0</v>
      </c>
      <c r="O313" s="332">
        <v>0</v>
      </c>
      <c r="P313" s="266">
        <v>0</v>
      </c>
      <c r="Q313" s="266">
        <v>0</v>
      </c>
      <c r="R313" s="264">
        <v>0</v>
      </c>
      <c r="S313" s="264">
        <v>0</v>
      </c>
      <c r="T313" s="267">
        <v>0</v>
      </c>
      <c r="U313" s="267">
        <v>0</v>
      </c>
      <c r="V313" s="268">
        <v>0</v>
      </c>
      <c r="W313" s="268">
        <v>0</v>
      </c>
      <c r="X313" s="295">
        <v>0</v>
      </c>
      <c r="Y313" s="271">
        <v>0</v>
      </c>
      <c r="Z313" s="333">
        <v>0</v>
      </c>
      <c r="AA313" s="333">
        <v>0</v>
      </c>
      <c r="AB313" s="333">
        <v>0</v>
      </c>
      <c r="AC313" s="334">
        <v>0</v>
      </c>
      <c r="AD313" s="268">
        <v>0</v>
      </c>
      <c r="AE313" s="295">
        <v>0</v>
      </c>
    </row>
    <row r="314" spans="1:31">
      <c r="A314" s="315" t="s">
        <v>496</v>
      </c>
      <c r="B314" s="339" t="s">
        <v>3320</v>
      </c>
      <c r="C314" s="293" t="s">
        <v>578</v>
      </c>
      <c r="D314" s="339" t="s">
        <v>579</v>
      </c>
      <c r="E314" s="266">
        <v>0</v>
      </c>
      <c r="F314" s="266">
        <v>0</v>
      </c>
      <c r="G314" s="264">
        <v>0</v>
      </c>
      <c r="H314" s="264">
        <v>0</v>
      </c>
      <c r="I314" s="264">
        <v>0</v>
      </c>
      <c r="J314" s="264">
        <v>0</v>
      </c>
      <c r="K314" s="294">
        <v>0.9</v>
      </c>
      <c r="L314" s="267">
        <v>0</v>
      </c>
      <c r="M314" s="267">
        <v>0</v>
      </c>
      <c r="N314" s="267">
        <v>0</v>
      </c>
      <c r="O314" s="332">
        <v>0</v>
      </c>
      <c r="P314" s="266">
        <v>0</v>
      </c>
      <c r="Q314" s="266">
        <v>0</v>
      </c>
      <c r="R314" s="264">
        <v>0</v>
      </c>
      <c r="S314" s="264">
        <v>0</v>
      </c>
      <c r="T314" s="267">
        <v>0</v>
      </c>
      <c r="U314" s="267">
        <v>0</v>
      </c>
      <c r="V314" s="268">
        <v>0</v>
      </c>
      <c r="W314" s="268">
        <v>0</v>
      </c>
      <c r="X314" s="295">
        <v>0</v>
      </c>
      <c r="Y314" s="271">
        <v>0</v>
      </c>
      <c r="Z314" s="333">
        <v>0</v>
      </c>
      <c r="AA314" s="333">
        <v>0</v>
      </c>
      <c r="AB314" s="333">
        <v>0</v>
      </c>
      <c r="AC314" s="334">
        <v>0</v>
      </c>
      <c r="AD314" s="268">
        <v>0</v>
      </c>
      <c r="AE314" s="295">
        <v>0</v>
      </c>
    </row>
    <row r="315" spans="1:31">
      <c r="A315" s="315" t="s">
        <v>496</v>
      </c>
      <c r="B315" s="339" t="s">
        <v>3320</v>
      </c>
      <c r="C315" s="293" t="s">
        <v>580</v>
      </c>
      <c r="D315" s="339" t="s">
        <v>581</v>
      </c>
      <c r="E315" s="266">
        <v>0</v>
      </c>
      <c r="F315" s="266">
        <v>0</v>
      </c>
      <c r="G315" s="264">
        <v>0</v>
      </c>
      <c r="H315" s="264">
        <v>0</v>
      </c>
      <c r="I315" s="264">
        <v>0</v>
      </c>
      <c r="J315" s="264">
        <v>0</v>
      </c>
      <c r="K315" s="294">
        <v>0.9</v>
      </c>
      <c r="L315" s="267">
        <v>0</v>
      </c>
      <c r="M315" s="267">
        <v>0</v>
      </c>
      <c r="N315" s="267">
        <v>0</v>
      </c>
      <c r="O315" s="332">
        <v>0</v>
      </c>
      <c r="P315" s="266">
        <v>0</v>
      </c>
      <c r="Q315" s="266">
        <v>0</v>
      </c>
      <c r="R315" s="264">
        <v>0</v>
      </c>
      <c r="S315" s="264">
        <v>0</v>
      </c>
      <c r="T315" s="267">
        <v>0</v>
      </c>
      <c r="U315" s="267">
        <v>0</v>
      </c>
      <c r="V315" s="268">
        <v>0</v>
      </c>
      <c r="W315" s="268">
        <v>0</v>
      </c>
      <c r="X315" s="295">
        <v>0</v>
      </c>
      <c r="Y315" s="271">
        <v>0</v>
      </c>
      <c r="Z315" s="333">
        <v>0</v>
      </c>
      <c r="AA315" s="333">
        <v>0</v>
      </c>
      <c r="AB315" s="333">
        <v>0</v>
      </c>
      <c r="AC315" s="334">
        <v>0</v>
      </c>
      <c r="AD315" s="268">
        <v>0</v>
      </c>
      <c r="AE315" s="295">
        <v>0</v>
      </c>
    </row>
    <row r="316" spans="1:31">
      <c r="A316" s="315" t="s">
        <v>496</v>
      </c>
      <c r="B316" s="339" t="s">
        <v>3320</v>
      </c>
      <c r="C316" s="293" t="s">
        <v>582</v>
      </c>
      <c r="D316" s="339" t="s">
        <v>583</v>
      </c>
      <c r="E316" s="266">
        <v>17</v>
      </c>
      <c r="F316" s="266">
        <v>16</v>
      </c>
      <c r="G316" s="264">
        <v>16</v>
      </c>
      <c r="H316" s="264">
        <v>16</v>
      </c>
      <c r="I316" s="264">
        <v>16</v>
      </c>
      <c r="J316" s="264">
        <v>15</v>
      </c>
      <c r="K316" s="294">
        <v>0.9</v>
      </c>
      <c r="L316" s="267">
        <v>0.941176470588235</v>
      </c>
      <c r="M316" s="267">
        <v>1</v>
      </c>
      <c r="N316" s="267">
        <v>0.9375</v>
      </c>
      <c r="O316" s="332">
        <v>492</v>
      </c>
      <c r="P316" s="266">
        <v>465</v>
      </c>
      <c r="Q316" s="266">
        <v>16</v>
      </c>
      <c r="R316" s="264">
        <v>16</v>
      </c>
      <c r="S316" s="264">
        <v>15</v>
      </c>
      <c r="T316" s="267">
        <v>0.945121951219512</v>
      </c>
      <c r="U316" s="267">
        <v>0.941176470588235</v>
      </c>
      <c r="V316" s="268">
        <v>1</v>
      </c>
      <c r="W316" s="268">
        <v>0.9375</v>
      </c>
      <c r="X316" s="295">
        <v>-0.0588235294117647</v>
      </c>
      <c r="Y316" s="271">
        <v>111</v>
      </c>
      <c r="Z316" s="333">
        <v>109</v>
      </c>
      <c r="AA316" s="333">
        <v>116</v>
      </c>
      <c r="AB316" s="333">
        <v>110</v>
      </c>
      <c r="AC316" s="334">
        <v>0.981981981981982</v>
      </c>
      <c r="AD316" s="268">
        <v>0.948275862068966</v>
      </c>
      <c r="AE316" s="295">
        <v>0.0337061199130164</v>
      </c>
    </row>
    <row r="317" spans="1:31">
      <c r="A317" s="315" t="s">
        <v>496</v>
      </c>
      <c r="B317" s="339" t="s">
        <v>3320</v>
      </c>
      <c r="C317" s="293" t="s">
        <v>584</v>
      </c>
      <c r="D317" s="339" t="s">
        <v>585</v>
      </c>
      <c r="E317" s="266">
        <v>0</v>
      </c>
      <c r="F317" s="266">
        <v>0</v>
      </c>
      <c r="G317" s="264">
        <v>0</v>
      </c>
      <c r="H317" s="264">
        <v>0</v>
      </c>
      <c r="I317" s="264">
        <v>0</v>
      </c>
      <c r="J317" s="264">
        <v>0</v>
      </c>
      <c r="K317" s="294">
        <v>0.9</v>
      </c>
      <c r="L317" s="267">
        <v>0</v>
      </c>
      <c r="M317" s="267">
        <v>0</v>
      </c>
      <c r="N317" s="267">
        <v>0</v>
      </c>
      <c r="O317" s="332">
        <v>0</v>
      </c>
      <c r="P317" s="266">
        <v>0</v>
      </c>
      <c r="Q317" s="266">
        <v>0</v>
      </c>
      <c r="R317" s="264">
        <v>0</v>
      </c>
      <c r="S317" s="264">
        <v>0</v>
      </c>
      <c r="T317" s="267">
        <v>0</v>
      </c>
      <c r="U317" s="267">
        <v>0</v>
      </c>
      <c r="V317" s="268">
        <v>0</v>
      </c>
      <c r="W317" s="268">
        <v>0</v>
      </c>
      <c r="X317" s="295">
        <v>0</v>
      </c>
      <c r="Y317" s="271">
        <v>0</v>
      </c>
      <c r="Z317" s="333">
        <v>0</v>
      </c>
      <c r="AA317" s="333">
        <v>0</v>
      </c>
      <c r="AB317" s="333">
        <v>0</v>
      </c>
      <c r="AC317" s="334">
        <v>0</v>
      </c>
      <c r="AD317" s="268">
        <v>0</v>
      </c>
      <c r="AE317" s="295">
        <v>0</v>
      </c>
    </row>
    <row r="318" spans="1:31">
      <c r="A318" s="315" t="s">
        <v>496</v>
      </c>
      <c r="B318" s="339" t="s">
        <v>3320</v>
      </c>
      <c r="C318" s="293" t="s">
        <v>586</v>
      </c>
      <c r="D318" s="339" t="s">
        <v>587</v>
      </c>
      <c r="E318" s="266">
        <v>164</v>
      </c>
      <c r="F318" s="266">
        <v>163</v>
      </c>
      <c r="G318" s="264">
        <v>159</v>
      </c>
      <c r="H318" s="264">
        <v>159</v>
      </c>
      <c r="I318" s="264">
        <v>135</v>
      </c>
      <c r="J318" s="264">
        <v>133</v>
      </c>
      <c r="K318" s="294">
        <v>0.9</v>
      </c>
      <c r="L318" s="267">
        <v>0.99390243902439</v>
      </c>
      <c r="M318" s="267">
        <v>1</v>
      </c>
      <c r="N318" s="267">
        <v>0.985185185185185</v>
      </c>
      <c r="O318" s="332">
        <v>4548</v>
      </c>
      <c r="P318" s="266">
        <v>4409</v>
      </c>
      <c r="Q318" s="266">
        <v>162</v>
      </c>
      <c r="R318" s="264">
        <v>155</v>
      </c>
      <c r="S318" s="264">
        <v>126</v>
      </c>
      <c r="T318" s="267">
        <v>0.969437115215479</v>
      </c>
      <c r="U318" s="267">
        <v>0.98780487804878</v>
      </c>
      <c r="V318" s="268">
        <v>0.974842767295597</v>
      </c>
      <c r="W318" s="268">
        <v>0.933333333333333</v>
      </c>
      <c r="X318" s="295">
        <v>0.012962110753183</v>
      </c>
      <c r="Y318" s="271">
        <v>1084</v>
      </c>
      <c r="Z318" s="333">
        <v>1041</v>
      </c>
      <c r="AA318" s="333">
        <v>1068</v>
      </c>
      <c r="AB318" s="333">
        <v>1044</v>
      </c>
      <c r="AC318" s="334">
        <v>0.960332103321033</v>
      </c>
      <c r="AD318" s="268">
        <v>0.97752808988764</v>
      </c>
      <c r="AE318" s="295">
        <v>-0.0171959865666071</v>
      </c>
    </row>
    <row r="319" spans="1:31">
      <c r="A319" s="315" t="s">
        <v>496</v>
      </c>
      <c r="B319" s="339" t="s">
        <v>3321</v>
      </c>
      <c r="C319" s="293" t="s">
        <v>588</v>
      </c>
      <c r="D319" s="339" t="s">
        <v>589</v>
      </c>
      <c r="E319" s="266">
        <v>68</v>
      </c>
      <c r="F319" s="266">
        <v>68</v>
      </c>
      <c r="G319" s="264">
        <v>69</v>
      </c>
      <c r="H319" s="264">
        <v>69</v>
      </c>
      <c r="I319" s="264">
        <v>53</v>
      </c>
      <c r="J319" s="264">
        <v>53</v>
      </c>
      <c r="K319" s="294">
        <v>0.9</v>
      </c>
      <c r="L319" s="267">
        <v>1</v>
      </c>
      <c r="M319" s="267">
        <v>1</v>
      </c>
      <c r="N319" s="267">
        <v>1</v>
      </c>
      <c r="O319" s="332">
        <v>1914</v>
      </c>
      <c r="P319" s="266">
        <v>1753</v>
      </c>
      <c r="Q319" s="266">
        <v>63</v>
      </c>
      <c r="R319" s="264">
        <v>63</v>
      </c>
      <c r="S319" s="264">
        <v>44</v>
      </c>
      <c r="T319" s="267">
        <v>0.915882967607106</v>
      </c>
      <c r="U319" s="267">
        <v>0.926470588235294</v>
      </c>
      <c r="V319" s="268">
        <v>0.91304347826087</v>
      </c>
      <c r="W319" s="268">
        <v>0.830188679245283</v>
      </c>
      <c r="X319" s="295">
        <v>0.0134271099744246</v>
      </c>
      <c r="Y319" s="271">
        <v>450</v>
      </c>
      <c r="Z319" s="333">
        <v>414</v>
      </c>
      <c r="AA319" s="333">
        <v>448</v>
      </c>
      <c r="AB319" s="333">
        <v>414</v>
      </c>
      <c r="AC319" s="334">
        <v>0.92</v>
      </c>
      <c r="AD319" s="268">
        <v>0.924107142857143</v>
      </c>
      <c r="AE319" s="295">
        <v>-0.00410714285714286</v>
      </c>
    </row>
    <row r="320" spans="1:31">
      <c r="A320" s="315" t="s">
        <v>496</v>
      </c>
      <c r="B320" s="339" t="s">
        <v>3321</v>
      </c>
      <c r="C320" s="293" t="s">
        <v>590</v>
      </c>
      <c r="D320" s="339" t="s">
        <v>591</v>
      </c>
      <c r="E320" s="266">
        <v>127</v>
      </c>
      <c r="F320" s="266">
        <v>122</v>
      </c>
      <c r="G320" s="264">
        <v>125</v>
      </c>
      <c r="H320" s="264">
        <v>115</v>
      </c>
      <c r="I320" s="264">
        <v>90</v>
      </c>
      <c r="J320" s="264">
        <v>83</v>
      </c>
      <c r="K320" s="294">
        <v>0.9</v>
      </c>
      <c r="L320" s="267">
        <v>0.960629921259842</v>
      </c>
      <c r="M320" s="267">
        <v>0.92</v>
      </c>
      <c r="N320" s="267">
        <v>0.922222222222222</v>
      </c>
      <c r="O320" s="332">
        <v>3357</v>
      </c>
      <c r="P320" s="266">
        <v>3122</v>
      </c>
      <c r="Q320" s="266">
        <v>115</v>
      </c>
      <c r="R320" s="264">
        <v>108</v>
      </c>
      <c r="S320" s="264">
        <v>78</v>
      </c>
      <c r="T320" s="267">
        <v>0.929997021149836</v>
      </c>
      <c r="U320" s="267">
        <v>0.905511811023622</v>
      </c>
      <c r="V320" s="268">
        <v>0.864</v>
      </c>
      <c r="W320" s="268">
        <v>0.866666666666667</v>
      </c>
      <c r="X320" s="295">
        <v>0.041511811023622</v>
      </c>
      <c r="Y320" s="271">
        <v>783</v>
      </c>
      <c r="Z320" s="333">
        <v>692</v>
      </c>
      <c r="AA320" s="333">
        <v>780</v>
      </c>
      <c r="AB320" s="333">
        <v>721</v>
      </c>
      <c r="AC320" s="334">
        <v>0.883780332056194</v>
      </c>
      <c r="AD320" s="268">
        <v>0.924358974358974</v>
      </c>
      <c r="AE320" s="295">
        <v>-0.0405786423027803</v>
      </c>
    </row>
    <row r="321" spans="1:31">
      <c r="A321" s="315" t="s">
        <v>496</v>
      </c>
      <c r="B321" s="339" t="s">
        <v>3321</v>
      </c>
      <c r="C321" s="293" t="s">
        <v>592</v>
      </c>
      <c r="D321" s="339" t="s">
        <v>593</v>
      </c>
      <c r="E321" s="266">
        <v>107</v>
      </c>
      <c r="F321" s="266">
        <v>107</v>
      </c>
      <c r="G321" s="264">
        <v>106</v>
      </c>
      <c r="H321" s="264">
        <v>106</v>
      </c>
      <c r="I321" s="264">
        <v>87</v>
      </c>
      <c r="J321" s="264">
        <v>87</v>
      </c>
      <c r="K321" s="294">
        <v>0.9</v>
      </c>
      <c r="L321" s="267">
        <v>1</v>
      </c>
      <c r="M321" s="267">
        <v>1</v>
      </c>
      <c r="N321" s="267">
        <v>1</v>
      </c>
      <c r="O321" s="332">
        <v>3017</v>
      </c>
      <c r="P321" s="266">
        <v>2719</v>
      </c>
      <c r="Q321" s="266">
        <v>95</v>
      </c>
      <c r="R321" s="264">
        <v>93</v>
      </c>
      <c r="S321" s="264">
        <v>75</v>
      </c>
      <c r="T321" s="267">
        <v>0.901226383824992</v>
      </c>
      <c r="U321" s="267">
        <v>0.88785046728972</v>
      </c>
      <c r="V321" s="268">
        <v>0.877358490566038</v>
      </c>
      <c r="W321" s="268">
        <v>0.862068965517241</v>
      </c>
      <c r="X321" s="295">
        <v>0.0104919767236819</v>
      </c>
      <c r="Y321" s="271">
        <v>713</v>
      </c>
      <c r="Z321" s="333">
        <v>614</v>
      </c>
      <c r="AA321" s="333">
        <v>699</v>
      </c>
      <c r="AB321" s="333">
        <v>628</v>
      </c>
      <c r="AC321" s="334">
        <v>0.861150070126227</v>
      </c>
      <c r="AD321" s="268">
        <v>0.898426323319027</v>
      </c>
      <c r="AE321" s="295">
        <v>-0.0372762531927999</v>
      </c>
    </row>
    <row r="322" spans="1:31">
      <c r="A322" s="315" t="s">
        <v>496</v>
      </c>
      <c r="B322" s="339" t="s">
        <v>3321</v>
      </c>
      <c r="C322" s="293" t="s">
        <v>594</v>
      </c>
      <c r="D322" s="339" t="s">
        <v>595</v>
      </c>
      <c r="E322" s="266">
        <v>114</v>
      </c>
      <c r="F322" s="266">
        <v>112</v>
      </c>
      <c r="G322" s="264">
        <v>111</v>
      </c>
      <c r="H322" s="264">
        <v>107</v>
      </c>
      <c r="I322" s="264">
        <v>95</v>
      </c>
      <c r="J322" s="264">
        <v>92</v>
      </c>
      <c r="K322" s="294">
        <v>0.9</v>
      </c>
      <c r="L322" s="267">
        <v>0.982456140350877</v>
      </c>
      <c r="M322" s="267">
        <v>0.963963963963964</v>
      </c>
      <c r="N322" s="267">
        <v>0.968421052631579</v>
      </c>
      <c r="O322" s="332">
        <v>3103</v>
      </c>
      <c r="P322" s="266">
        <v>2900</v>
      </c>
      <c r="Q322" s="266">
        <v>109</v>
      </c>
      <c r="R322" s="264">
        <v>103</v>
      </c>
      <c r="S322" s="264">
        <v>89</v>
      </c>
      <c r="T322" s="267">
        <v>0.934579439252336</v>
      </c>
      <c r="U322" s="267">
        <v>0.956140350877193</v>
      </c>
      <c r="V322" s="268">
        <v>0.927927927927928</v>
      </c>
      <c r="W322" s="268">
        <v>0.936842105263158</v>
      </c>
      <c r="X322" s="295">
        <v>0.0282124229492651</v>
      </c>
      <c r="Y322" s="271">
        <v>750</v>
      </c>
      <c r="Z322" s="333">
        <v>702</v>
      </c>
      <c r="AA322" s="333">
        <v>729</v>
      </c>
      <c r="AB322" s="333">
        <v>676</v>
      </c>
      <c r="AC322" s="334">
        <v>0.936</v>
      </c>
      <c r="AD322" s="268">
        <v>0.927297668038409</v>
      </c>
      <c r="AE322" s="295">
        <v>0.00870233196159131</v>
      </c>
    </row>
    <row r="323" spans="1:31">
      <c r="A323" s="315" t="s">
        <v>496</v>
      </c>
      <c r="B323" s="339" t="s">
        <v>3321</v>
      </c>
      <c r="C323" s="293" t="s">
        <v>596</v>
      </c>
      <c r="D323" s="339" t="s">
        <v>597</v>
      </c>
      <c r="E323" s="266">
        <v>117</v>
      </c>
      <c r="F323" s="266">
        <v>116</v>
      </c>
      <c r="G323" s="264">
        <v>114</v>
      </c>
      <c r="H323" s="264">
        <v>112</v>
      </c>
      <c r="I323" s="264">
        <v>103</v>
      </c>
      <c r="J323" s="264">
        <v>101</v>
      </c>
      <c r="K323" s="294">
        <v>0.9</v>
      </c>
      <c r="L323" s="267">
        <v>0.991452991452991</v>
      </c>
      <c r="M323" s="267">
        <v>0.982456140350877</v>
      </c>
      <c r="N323" s="267">
        <v>0.980582524271845</v>
      </c>
      <c r="O323" s="332">
        <v>3165</v>
      </c>
      <c r="P323" s="266">
        <v>2818</v>
      </c>
      <c r="Q323" s="266">
        <v>110</v>
      </c>
      <c r="R323" s="264">
        <v>105</v>
      </c>
      <c r="S323" s="264">
        <v>96</v>
      </c>
      <c r="T323" s="267">
        <v>0.890363349131122</v>
      </c>
      <c r="U323" s="267">
        <v>0.94017094017094</v>
      </c>
      <c r="V323" s="268">
        <v>0.921052631578947</v>
      </c>
      <c r="W323" s="268">
        <v>0.932038834951456</v>
      </c>
      <c r="X323" s="295">
        <v>0.0191183085919928</v>
      </c>
      <c r="Y323" s="271">
        <v>755</v>
      </c>
      <c r="Z323" s="333">
        <v>707</v>
      </c>
      <c r="AA323" s="333">
        <v>728</v>
      </c>
      <c r="AB323" s="333">
        <v>649</v>
      </c>
      <c r="AC323" s="334">
        <v>0.936423841059603</v>
      </c>
      <c r="AD323" s="268">
        <v>0.891483516483517</v>
      </c>
      <c r="AE323" s="295">
        <v>0.0449403245760861</v>
      </c>
    </row>
    <row r="324" spans="1:31">
      <c r="A324" s="315" t="s">
        <v>496</v>
      </c>
      <c r="B324" s="339" t="s">
        <v>3321</v>
      </c>
      <c r="C324" s="293" t="s">
        <v>598</v>
      </c>
      <c r="D324" s="339" t="s">
        <v>599</v>
      </c>
      <c r="E324" s="266">
        <v>112</v>
      </c>
      <c r="F324" s="266">
        <v>112</v>
      </c>
      <c r="G324" s="264">
        <v>108</v>
      </c>
      <c r="H324" s="264">
        <v>107</v>
      </c>
      <c r="I324" s="264">
        <v>87</v>
      </c>
      <c r="J324" s="264">
        <v>87</v>
      </c>
      <c r="K324" s="294">
        <v>0.9</v>
      </c>
      <c r="L324" s="267">
        <v>1</v>
      </c>
      <c r="M324" s="267">
        <v>0.990740740740741</v>
      </c>
      <c r="N324" s="267">
        <v>1</v>
      </c>
      <c r="O324" s="332">
        <v>2933</v>
      </c>
      <c r="P324" s="266">
        <v>2781</v>
      </c>
      <c r="Q324" s="266">
        <v>109</v>
      </c>
      <c r="R324" s="264">
        <v>104</v>
      </c>
      <c r="S324" s="264">
        <v>80</v>
      </c>
      <c r="T324" s="267">
        <v>0.94817592908285</v>
      </c>
      <c r="U324" s="267">
        <v>0.973214285714286</v>
      </c>
      <c r="V324" s="268">
        <v>0.962962962962963</v>
      </c>
      <c r="W324" s="268">
        <v>0.919540229885057</v>
      </c>
      <c r="X324" s="295">
        <v>0.0102513227513228</v>
      </c>
      <c r="Y324" s="271">
        <v>711</v>
      </c>
      <c r="Z324" s="333">
        <v>676</v>
      </c>
      <c r="AA324" s="333">
        <v>682</v>
      </c>
      <c r="AB324" s="333">
        <v>645</v>
      </c>
      <c r="AC324" s="334">
        <v>0.950773558368495</v>
      </c>
      <c r="AD324" s="268">
        <v>0.94574780058651</v>
      </c>
      <c r="AE324" s="295">
        <v>0.00502575778198477</v>
      </c>
    </row>
    <row r="325" spans="1:31">
      <c r="A325" s="315" t="s">
        <v>496</v>
      </c>
      <c r="B325" s="339" t="s">
        <v>3321</v>
      </c>
      <c r="C325" s="293" t="s">
        <v>600</v>
      </c>
      <c r="D325" s="339" t="s">
        <v>601</v>
      </c>
      <c r="E325" s="266">
        <v>0</v>
      </c>
      <c r="F325" s="266">
        <v>0</v>
      </c>
      <c r="G325" s="264">
        <v>0</v>
      </c>
      <c r="H325" s="264">
        <v>0</v>
      </c>
      <c r="I325" s="264">
        <v>0</v>
      </c>
      <c r="J325" s="264">
        <v>0</v>
      </c>
      <c r="K325" s="294">
        <v>0.9</v>
      </c>
      <c r="L325" s="267">
        <v>0</v>
      </c>
      <c r="M325" s="267">
        <v>0</v>
      </c>
      <c r="N325" s="267">
        <v>0</v>
      </c>
      <c r="O325" s="332">
        <v>0</v>
      </c>
      <c r="P325" s="266">
        <v>0</v>
      </c>
      <c r="Q325" s="266">
        <v>0</v>
      </c>
      <c r="R325" s="264">
        <v>0</v>
      </c>
      <c r="S325" s="264">
        <v>0</v>
      </c>
      <c r="T325" s="267">
        <v>0</v>
      </c>
      <c r="U325" s="267">
        <v>0</v>
      </c>
      <c r="V325" s="268">
        <v>0</v>
      </c>
      <c r="W325" s="268">
        <v>0</v>
      </c>
      <c r="X325" s="295">
        <v>0</v>
      </c>
      <c r="Y325" s="271">
        <v>0</v>
      </c>
      <c r="Z325" s="333">
        <v>0</v>
      </c>
      <c r="AA325" s="333">
        <v>0</v>
      </c>
      <c r="AB325" s="333">
        <v>0</v>
      </c>
      <c r="AC325" s="334">
        <v>0</v>
      </c>
      <c r="AD325" s="268">
        <v>0</v>
      </c>
      <c r="AE325" s="295">
        <v>0</v>
      </c>
    </row>
    <row r="326" spans="1:31">
      <c r="A326" s="315" t="s">
        <v>496</v>
      </c>
      <c r="B326" s="339" t="s">
        <v>3321</v>
      </c>
      <c r="C326" s="293" t="s">
        <v>602</v>
      </c>
      <c r="D326" s="339" t="s">
        <v>603</v>
      </c>
      <c r="E326" s="266">
        <v>0</v>
      </c>
      <c r="F326" s="266">
        <v>0</v>
      </c>
      <c r="G326" s="264">
        <v>0</v>
      </c>
      <c r="H326" s="264">
        <v>0</v>
      </c>
      <c r="I326" s="264">
        <v>0</v>
      </c>
      <c r="J326" s="264">
        <v>0</v>
      </c>
      <c r="K326" s="294">
        <v>0.9</v>
      </c>
      <c r="L326" s="267">
        <v>0</v>
      </c>
      <c r="M326" s="267">
        <v>0</v>
      </c>
      <c r="N326" s="267">
        <v>0</v>
      </c>
      <c r="O326" s="332">
        <v>0</v>
      </c>
      <c r="P326" s="266">
        <v>0</v>
      </c>
      <c r="Q326" s="266">
        <v>0</v>
      </c>
      <c r="R326" s="264">
        <v>0</v>
      </c>
      <c r="S326" s="264">
        <v>0</v>
      </c>
      <c r="T326" s="267">
        <v>0</v>
      </c>
      <c r="U326" s="267">
        <v>0</v>
      </c>
      <c r="V326" s="268">
        <v>0</v>
      </c>
      <c r="W326" s="268">
        <v>0</v>
      </c>
      <c r="X326" s="295">
        <v>0</v>
      </c>
      <c r="Y326" s="271">
        <v>0</v>
      </c>
      <c r="Z326" s="333">
        <v>0</v>
      </c>
      <c r="AA326" s="333">
        <v>0</v>
      </c>
      <c r="AB326" s="333">
        <v>0</v>
      </c>
      <c r="AC326" s="334">
        <v>0</v>
      </c>
      <c r="AD326" s="268">
        <v>0</v>
      </c>
      <c r="AE326" s="295">
        <v>0</v>
      </c>
    </row>
    <row r="327" spans="1:31">
      <c r="A327" s="315" t="s">
        <v>496</v>
      </c>
      <c r="B327" s="339" t="s">
        <v>3321</v>
      </c>
      <c r="C327" s="293" t="s">
        <v>604</v>
      </c>
      <c r="D327" s="339" t="s">
        <v>605</v>
      </c>
      <c r="E327" s="266">
        <v>0</v>
      </c>
      <c r="F327" s="266">
        <v>0</v>
      </c>
      <c r="G327" s="264">
        <v>0</v>
      </c>
      <c r="H327" s="264">
        <v>0</v>
      </c>
      <c r="I327" s="264">
        <v>0</v>
      </c>
      <c r="J327" s="264">
        <v>0</v>
      </c>
      <c r="K327" s="294">
        <v>0.9</v>
      </c>
      <c r="L327" s="267">
        <v>0</v>
      </c>
      <c r="M327" s="267">
        <v>0</v>
      </c>
      <c r="N327" s="267">
        <v>0</v>
      </c>
      <c r="O327" s="332">
        <v>0</v>
      </c>
      <c r="P327" s="266">
        <v>0</v>
      </c>
      <c r="Q327" s="266">
        <v>0</v>
      </c>
      <c r="R327" s="264">
        <v>0</v>
      </c>
      <c r="S327" s="264">
        <v>0</v>
      </c>
      <c r="T327" s="267">
        <v>0</v>
      </c>
      <c r="U327" s="267">
        <v>0</v>
      </c>
      <c r="V327" s="268">
        <v>0</v>
      </c>
      <c r="W327" s="268">
        <v>0</v>
      </c>
      <c r="X327" s="295">
        <v>0</v>
      </c>
      <c r="Y327" s="271">
        <v>0</v>
      </c>
      <c r="Z327" s="333">
        <v>0</v>
      </c>
      <c r="AA327" s="333">
        <v>0</v>
      </c>
      <c r="AB327" s="333">
        <v>0</v>
      </c>
      <c r="AC327" s="334">
        <v>0</v>
      </c>
      <c r="AD327" s="268">
        <v>0</v>
      </c>
      <c r="AE327" s="295">
        <v>0</v>
      </c>
    </row>
    <row r="328" spans="1:31">
      <c r="A328" s="315" t="s">
        <v>496</v>
      </c>
      <c r="B328" s="339" t="s">
        <v>3321</v>
      </c>
      <c r="C328" s="293" t="s">
        <v>606</v>
      </c>
      <c r="D328" s="339" t="s">
        <v>607</v>
      </c>
      <c r="E328" s="266">
        <v>0</v>
      </c>
      <c r="F328" s="266">
        <v>0</v>
      </c>
      <c r="G328" s="264">
        <v>0</v>
      </c>
      <c r="H328" s="264">
        <v>0</v>
      </c>
      <c r="I328" s="264">
        <v>0</v>
      </c>
      <c r="J328" s="264">
        <v>0</v>
      </c>
      <c r="K328" s="294">
        <v>0.9</v>
      </c>
      <c r="L328" s="267">
        <v>0</v>
      </c>
      <c r="M328" s="267">
        <v>0</v>
      </c>
      <c r="N328" s="267">
        <v>0</v>
      </c>
      <c r="O328" s="332">
        <v>0</v>
      </c>
      <c r="P328" s="266">
        <v>0</v>
      </c>
      <c r="Q328" s="266">
        <v>0</v>
      </c>
      <c r="R328" s="264">
        <v>0</v>
      </c>
      <c r="S328" s="264">
        <v>0</v>
      </c>
      <c r="T328" s="267">
        <v>0</v>
      </c>
      <c r="U328" s="267">
        <v>0</v>
      </c>
      <c r="V328" s="268">
        <v>0</v>
      </c>
      <c r="W328" s="268">
        <v>0</v>
      </c>
      <c r="X328" s="295">
        <v>0</v>
      </c>
      <c r="Y328" s="271">
        <v>0</v>
      </c>
      <c r="Z328" s="333">
        <v>0</v>
      </c>
      <c r="AA328" s="333">
        <v>0</v>
      </c>
      <c r="AB328" s="333">
        <v>0</v>
      </c>
      <c r="AC328" s="334">
        <v>0</v>
      </c>
      <c r="AD328" s="268">
        <v>0</v>
      </c>
      <c r="AE328" s="295">
        <v>0</v>
      </c>
    </row>
    <row r="329" spans="1:31">
      <c r="A329" s="315" t="s">
        <v>496</v>
      </c>
      <c r="B329" s="339" t="s">
        <v>3321</v>
      </c>
      <c r="C329" s="293" t="s">
        <v>608</v>
      </c>
      <c r="D329" s="339" t="s">
        <v>609</v>
      </c>
      <c r="E329" s="266">
        <v>0</v>
      </c>
      <c r="F329" s="266">
        <v>0</v>
      </c>
      <c r="G329" s="264">
        <v>0</v>
      </c>
      <c r="H329" s="264">
        <v>0</v>
      </c>
      <c r="I329" s="264">
        <v>0</v>
      </c>
      <c r="J329" s="264">
        <v>0</v>
      </c>
      <c r="K329" s="294">
        <v>0.9</v>
      </c>
      <c r="L329" s="267">
        <v>0</v>
      </c>
      <c r="M329" s="267">
        <v>0</v>
      </c>
      <c r="N329" s="267">
        <v>0</v>
      </c>
      <c r="O329" s="332">
        <v>0</v>
      </c>
      <c r="P329" s="266">
        <v>0</v>
      </c>
      <c r="Q329" s="266">
        <v>0</v>
      </c>
      <c r="R329" s="264">
        <v>0</v>
      </c>
      <c r="S329" s="264">
        <v>0</v>
      </c>
      <c r="T329" s="267">
        <v>0</v>
      </c>
      <c r="U329" s="267">
        <v>0</v>
      </c>
      <c r="V329" s="268">
        <v>0</v>
      </c>
      <c r="W329" s="268">
        <v>0</v>
      </c>
      <c r="X329" s="295">
        <v>0</v>
      </c>
      <c r="Y329" s="271">
        <v>0</v>
      </c>
      <c r="Z329" s="333">
        <v>0</v>
      </c>
      <c r="AA329" s="333">
        <v>0</v>
      </c>
      <c r="AB329" s="333">
        <v>0</v>
      </c>
      <c r="AC329" s="334">
        <v>0</v>
      </c>
      <c r="AD329" s="268">
        <v>0</v>
      </c>
      <c r="AE329" s="295">
        <v>0</v>
      </c>
    </row>
    <row r="330" spans="1:31">
      <c r="A330" s="315" t="s">
        <v>496</v>
      </c>
      <c r="B330" s="339" t="s">
        <v>3321</v>
      </c>
      <c r="C330" s="293" t="s">
        <v>610</v>
      </c>
      <c r="D330" s="339" t="s">
        <v>611</v>
      </c>
      <c r="E330" s="266">
        <v>0</v>
      </c>
      <c r="F330" s="266">
        <v>0</v>
      </c>
      <c r="G330" s="264">
        <v>0</v>
      </c>
      <c r="H330" s="264">
        <v>0</v>
      </c>
      <c r="I330" s="264">
        <v>0</v>
      </c>
      <c r="J330" s="264">
        <v>0</v>
      </c>
      <c r="K330" s="294">
        <v>0.9</v>
      </c>
      <c r="L330" s="267">
        <v>0</v>
      </c>
      <c r="M330" s="267">
        <v>0</v>
      </c>
      <c r="N330" s="267">
        <v>0</v>
      </c>
      <c r="O330" s="332">
        <v>0</v>
      </c>
      <c r="P330" s="266">
        <v>0</v>
      </c>
      <c r="Q330" s="266">
        <v>0</v>
      </c>
      <c r="R330" s="264">
        <v>0</v>
      </c>
      <c r="S330" s="264">
        <v>0</v>
      </c>
      <c r="T330" s="267">
        <v>0</v>
      </c>
      <c r="U330" s="267">
        <v>0</v>
      </c>
      <c r="V330" s="268">
        <v>0</v>
      </c>
      <c r="W330" s="268">
        <v>0</v>
      </c>
      <c r="X330" s="295">
        <v>0</v>
      </c>
      <c r="Y330" s="271">
        <v>0</v>
      </c>
      <c r="Z330" s="333">
        <v>0</v>
      </c>
      <c r="AA330" s="333">
        <v>0</v>
      </c>
      <c r="AB330" s="333">
        <v>0</v>
      </c>
      <c r="AC330" s="334">
        <v>0</v>
      </c>
      <c r="AD330" s="268">
        <v>0</v>
      </c>
      <c r="AE330" s="295">
        <v>0</v>
      </c>
    </row>
    <row r="331" spans="1:31">
      <c r="A331" s="315" t="s">
        <v>496</v>
      </c>
      <c r="B331" s="339" t="s">
        <v>3321</v>
      </c>
      <c r="C331" s="293" t="s">
        <v>612</v>
      </c>
      <c r="D331" s="339" t="s">
        <v>613</v>
      </c>
      <c r="E331" s="266">
        <v>125</v>
      </c>
      <c r="F331" s="266">
        <v>124</v>
      </c>
      <c r="G331" s="264">
        <v>120</v>
      </c>
      <c r="H331" s="264">
        <v>120</v>
      </c>
      <c r="I331" s="264">
        <v>110</v>
      </c>
      <c r="J331" s="264">
        <v>110</v>
      </c>
      <c r="K331" s="294">
        <v>0.9</v>
      </c>
      <c r="L331" s="267">
        <v>0.992</v>
      </c>
      <c r="M331" s="267">
        <v>1</v>
      </c>
      <c r="N331" s="267">
        <v>1</v>
      </c>
      <c r="O331" s="332">
        <v>3352</v>
      </c>
      <c r="P331" s="266">
        <v>3102</v>
      </c>
      <c r="Q331" s="266">
        <v>115</v>
      </c>
      <c r="R331" s="264">
        <v>110</v>
      </c>
      <c r="S331" s="264">
        <v>95</v>
      </c>
      <c r="T331" s="267">
        <v>0.925417661097852</v>
      </c>
      <c r="U331" s="267">
        <v>0.92</v>
      </c>
      <c r="V331" s="268">
        <v>0.916666666666667</v>
      </c>
      <c r="W331" s="268">
        <v>0.863636363636364</v>
      </c>
      <c r="X331" s="295">
        <v>0.00333333333333341</v>
      </c>
      <c r="Y331" s="271">
        <v>813</v>
      </c>
      <c r="Z331" s="333">
        <v>739</v>
      </c>
      <c r="AA331" s="333">
        <v>790</v>
      </c>
      <c r="AB331" s="333">
        <v>736</v>
      </c>
      <c r="AC331" s="334">
        <v>0.908979089790898</v>
      </c>
      <c r="AD331" s="268">
        <v>0.931645569620253</v>
      </c>
      <c r="AE331" s="295">
        <v>-0.0226664798293552</v>
      </c>
    </row>
    <row r="332" spans="1:31">
      <c r="A332" s="315" t="s">
        <v>496</v>
      </c>
      <c r="B332" s="339" t="s">
        <v>3322</v>
      </c>
      <c r="C332" s="293" t="s">
        <v>614</v>
      </c>
      <c r="D332" s="339" t="s">
        <v>615</v>
      </c>
      <c r="E332" s="266">
        <v>0</v>
      </c>
      <c r="F332" s="266">
        <v>0</v>
      </c>
      <c r="G332" s="264">
        <v>0</v>
      </c>
      <c r="H332" s="264">
        <v>0</v>
      </c>
      <c r="I332" s="264">
        <v>0</v>
      </c>
      <c r="J332" s="264">
        <v>0</v>
      </c>
      <c r="K332" s="294">
        <v>0.9</v>
      </c>
      <c r="L332" s="267">
        <v>0</v>
      </c>
      <c r="M332" s="267">
        <v>0</v>
      </c>
      <c r="N332" s="267">
        <v>0</v>
      </c>
      <c r="O332" s="332">
        <v>0</v>
      </c>
      <c r="P332" s="266">
        <v>0</v>
      </c>
      <c r="Q332" s="266">
        <v>0</v>
      </c>
      <c r="R332" s="264">
        <v>0</v>
      </c>
      <c r="S332" s="264">
        <v>0</v>
      </c>
      <c r="T332" s="267">
        <v>0</v>
      </c>
      <c r="U332" s="267">
        <v>0</v>
      </c>
      <c r="V332" s="268">
        <v>0</v>
      </c>
      <c r="W332" s="268">
        <v>0</v>
      </c>
      <c r="X332" s="295">
        <v>0</v>
      </c>
      <c r="Y332" s="271">
        <v>0</v>
      </c>
      <c r="Z332" s="333">
        <v>0</v>
      </c>
      <c r="AA332" s="333">
        <v>0</v>
      </c>
      <c r="AB332" s="333">
        <v>0</v>
      </c>
      <c r="AC332" s="334">
        <v>0</v>
      </c>
      <c r="AD332" s="268">
        <v>0</v>
      </c>
      <c r="AE332" s="295">
        <v>0</v>
      </c>
    </row>
    <row r="333" spans="1:31">
      <c r="A333" s="315" t="s">
        <v>496</v>
      </c>
      <c r="B333" s="339" t="s">
        <v>3322</v>
      </c>
      <c r="C333" s="293" t="s">
        <v>616</v>
      </c>
      <c r="D333" s="339" t="s">
        <v>617</v>
      </c>
      <c r="E333" s="266">
        <v>141</v>
      </c>
      <c r="F333" s="266">
        <v>141</v>
      </c>
      <c r="G333" s="264">
        <v>137</v>
      </c>
      <c r="H333" s="264">
        <v>136</v>
      </c>
      <c r="I333" s="264">
        <v>117</v>
      </c>
      <c r="J333" s="264">
        <v>116</v>
      </c>
      <c r="K333" s="294">
        <v>0.9</v>
      </c>
      <c r="L333" s="267">
        <v>1</v>
      </c>
      <c r="M333" s="267">
        <v>0.992700729927007</v>
      </c>
      <c r="N333" s="267">
        <v>0.991452991452991</v>
      </c>
      <c r="O333" s="332">
        <v>3855</v>
      </c>
      <c r="P333" s="266">
        <v>3789</v>
      </c>
      <c r="Q333" s="266">
        <v>140</v>
      </c>
      <c r="R333" s="264">
        <v>135</v>
      </c>
      <c r="S333" s="264">
        <v>113</v>
      </c>
      <c r="T333" s="267">
        <v>0.982879377431907</v>
      </c>
      <c r="U333" s="267">
        <v>0.99290780141844</v>
      </c>
      <c r="V333" s="268">
        <v>0.985401459854015</v>
      </c>
      <c r="W333" s="268">
        <v>0.965811965811966</v>
      </c>
      <c r="X333" s="295">
        <v>0.00750634156442509</v>
      </c>
      <c r="Y333" s="271">
        <v>909</v>
      </c>
      <c r="Z333" s="333">
        <v>896</v>
      </c>
      <c r="AA333" s="333">
        <v>901</v>
      </c>
      <c r="AB333" s="333">
        <v>888</v>
      </c>
      <c r="AC333" s="334">
        <v>0.985698569856986</v>
      </c>
      <c r="AD333" s="268">
        <v>0.985571587125416</v>
      </c>
      <c r="AE333" s="295">
        <v>0.000126982731569414</v>
      </c>
    </row>
    <row r="334" spans="1:31">
      <c r="A334" s="315" t="s">
        <v>496</v>
      </c>
      <c r="B334" s="339" t="s">
        <v>3322</v>
      </c>
      <c r="C334" s="293" t="s">
        <v>618</v>
      </c>
      <c r="D334" s="339" t="s">
        <v>619</v>
      </c>
      <c r="E334" s="266">
        <v>204</v>
      </c>
      <c r="F334" s="266">
        <v>202</v>
      </c>
      <c r="G334" s="264">
        <v>200</v>
      </c>
      <c r="H334" s="264">
        <v>199</v>
      </c>
      <c r="I334" s="264">
        <v>163</v>
      </c>
      <c r="J334" s="264">
        <v>162</v>
      </c>
      <c r="K334" s="294">
        <v>0.9</v>
      </c>
      <c r="L334" s="267">
        <v>0.990196078431373</v>
      </c>
      <c r="M334" s="267">
        <v>0.995</v>
      </c>
      <c r="N334" s="267">
        <v>0.993865030674847</v>
      </c>
      <c r="O334" s="332">
        <v>5558</v>
      </c>
      <c r="P334" s="266">
        <v>5152</v>
      </c>
      <c r="Q334" s="266">
        <v>193</v>
      </c>
      <c r="R334" s="264">
        <v>179</v>
      </c>
      <c r="S334" s="264">
        <v>159</v>
      </c>
      <c r="T334" s="267">
        <v>0.926952141057935</v>
      </c>
      <c r="U334" s="267">
        <v>0.946078431372549</v>
      </c>
      <c r="V334" s="268">
        <v>0.895</v>
      </c>
      <c r="W334" s="268">
        <v>0.975460122699387</v>
      </c>
      <c r="X334" s="295">
        <v>0.051078431372549</v>
      </c>
      <c r="Y334" s="271">
        <v>1322</v>
      </c>
      <c r="Z334" s="333">
        <v>1223</v>
      </c>
      <c r="AA334" s="333">
        <v>1298</v>
      </c>
      <c r="AB334" s="333">
        <v>1223</v>
      </c>
      <c r="AC334" s="334">
        <v>0.925113464447806</v>
      </c>
      <c r="AD334" s="268">
        <v>0.942218798151002</v>
      </c>
      <c r="AE334" s="295">
        <v>-0.0171053337031951</v>
      </c>
    </row>
    <row r="335" spans="1:31">
      <c r="A335" s="315" t="s">
        <v>496</v>
      </c>
      <c r="B335" s="339" t="s">
        <v>3322</v>
      </c>
      <c r="C335" s="293" t="s">
        <v>620</v>
      </c>
      <c r="D335" s="339" t="s">
        <v>621</v>
      </c>
      <c r="E335" s="266">
        <v>0</v>
      </c>
      <c r="F335" s="266">
        <v>0</v>
      </c>
      <c r="G335" s="264">
        <v>0</v>
      </c>
      <c r="H335" s="264">
        <v>0</v>
      </c>
      <c r="I335" s="264">
        <v>0</v>
      </c>
      <c r="J335" s="264">
        <v>0</v>
      </c>
      <c r="K335" s="294">
        <v>0.9</v>
      </c>
      <c r="L335" s="267">
        <v>0</v>
      </c>
      <c r="M335" s="267">
        <v>0</v>
      </c>
      <c r="N335" s="267">
        <v>0</v>
      </c>
      <c r="O335" s="332">
        <v>0</v>
      </c>
      <c r="P335" s="266">
        <v>0</v>
      </c>
      <c r="Q335" s="266">
        <v>0</v>
      </c>
      <c r="R335" s="264">
        <v>0</v>
      </c>
      <c r="S335" s="264">
        <v>0</v>
      </c>
      <c r="T335" s="267">
        <v>0</v>
      </c>
      <c r="U335" s="267">
        <v>0</v>
      </c>
      <c r="V335" s="268">
        <v>0</v>
      </c>
      <c r="W335" s="268">
        <v>0</v>
      </c>
      <c r="X335" s="295">
        <v>0</v>
      </c>
      <c r="Y335" s="271">
        <v>0</v>
      </c>
      <c r="Z335" s="333">
        <v>0</v>
      </c>
      <c r="AA335" s="333">
        <v>0</v>
      </c>
      <c r="AB335" s="333">
        <v>0</v>
      </c>
      <c r="AC335" s="334">
        <v>0</v>
      </c>
      <c r="AD335" s="268">
        <v>0</v>
      </c>
      <c r="AE335" s="295">
        <v>0</v>
      </c>
    </row>
    <row r="336" spans="1:31">
      <c r="A336" s="315" t="s">
        <v>496</v>
      </c>
      <c r="B336" s="339" t="s">
        <v>3322</v>
      </c>
      <c r="C336" s="293" t="s">
        <v>622</v>
      </c>
      <c r="D336" s="339" t="s">
        <v>623</v>
      </c>
      <c r="E336" s="266">
        <v>0</v>
      </c>
      <c r="F336" s="266">
        <v>0</v>
      </c>
      <c r="G336" s="264">
        <v>0</v>
      </c>
      <c r="H336" s="264">
        <v>0</v>
      </c>
      <c r="I336" s="264">
        <v>0</v>
      </c>
      <c r="J336" s="264">
        <v>0</v>
      </c>
      <c r="K336" s="294">
        <v>0.9</v>
      </c>
      <c r="L336" s="267">
        <v>0</v>
      </c>
      <c r="M336" s="267">
        <v>0</v>
      </c>
      <c r="N336" s="267">
        <v>0</v>
      </c>
      <c r="O336" s="332">
        <v>0</v>
      </c>
      <c r="P336" s="266">
        <v>0</v>
      </c>
      <c r="Q336" s="266">
        <v>0</v>
      </c>
      <c r="R336" s="264">
        <v>0</v>
      </c>
      <c r="S336" s="264">
        <v>0</v>
      </c>
      <c r="T336" s="267">
        <v>0</v>
      </c>
      <c r="U336" s="267">
        <v>0</v>
      </c>
      <c r="V336" s="268">
        <v>0</v>
      </c>
      <c r="W336" s="268">
        <v>0</v>
      </c>
      <c r="X336" s="295">
        <v>0</v>
      </c>
      <c r="Y336" s="271">
        <v>0</v>
      </c>
      <c r="Z336" s="333">
        <v>0</v>
      </c>
      <c r="AA336" s="333">
        <v>0</v>
      </c>
      <c r="AB336" s="333">
        <v>0</v>
      </c>
      <c r="AC336" s="334">
        <v>0</v>
      </c>
      <c r="AD336" s="268">
        <v>0</v>
      </c>
      <c r="AE336" s="295">
        <v>0</v>
      </c>
    </row>
    <row r="337" spans="1:31">
      <c r="A337" s="315" t="s">
        <v>496</v>
      </c>
      <c r="B337" s="339" t="s">
        <v>3322</v>
      </c>
      <c r="C337" s="293" t="s">
        <v>624</v>
      </c>
      <c r="D337" s="339" t="s">
        <v>625</v>
      </c>
      <c r="E337" s="266">
        <v>0</v>
      </c>
      <c r="F337" s="266">
        <v>0</v>
      </c>
      <c r="G337" s="264">
        <v>0</v>
      </c>
      <c r="H337" s="264">
        <v>0</v>
      </c>
      <c r="I337" s="264">
        <v>0</v>
      </c>
      <c r="J337" s="264">
        <v>0</v>
      </c>
      <c r="K337" s="294">
        <v>0.9</v>
      </c>
      <c r="L337" s="267">
        <v>0</v>
      </c>
      <c r="M337" s="267">
        <v>0</v>
      </c>
      <c r="N337" s="267">
        <v>0</v>
      </c>
      <c r="O337" s="332">
        <v>0</v>
      </c>
      <c r="P337" s="266">
        <v>0</v>
      </c>
      <c r="Q337" s="266">
        <v>0</v>
      </c>
      <c r="R337" s="264">
        <v>0</v>
      </c>
      <c r="S337" s="264">
        <v>0</v>
      </c>
      <c r="T337" s="267">
        <v>0</v>
      </c>
      <c r="U337" s="267">
        <v>0</v>
      </c>
      <c r="V337" s="268">
        <v>0</v>
      </c>
      <c r="W337" s="268">
        <v>0</v>
      </c>
      <c r="X337" s="295">
        <v>0</v>
      </c>
      <c r="Y337" s="271">
        <v>0</v>
      </c>
      <c r="Z337" s="333">
        <v>0</v>
      </c>
      <c r="AA337" s="333">
        <v>0</v>
      </c>
      <c r="AB337" s="333">
        <v>0</v>
      </c>
      <c r="AC337" s="334">
        <v>0</v>
      </c>
      <c r="AD337" s="268">
        <v>0</v>
      </c>
      <c r="AE337" s="295">
        <v>0</v>
      </c>
    </row>
    <row r="338" spans="1:31">
      <c r="A338" s="315" t="s">
        <v>496</v>
      </c>
      <c r="B338" s="339" t="s">
        <v>3322</v>
      </c>
      <c r="C338" s="293" t="s">
        <v>626</v>
      </c>
      <c r="D338" s="339" t="s">
        <v>626</v>
      </c>
      <c r="E338" s="266">
        <v>0</v>
      </c>
      <c r="F338" s="266">
        <v>0</v>
      </c>
      <c r="G338" s="264">
        <v>0</v>
      </c>
      <c r="H338" s="264">
        <v>0</v>
      </c>
      <c r="I338" s="264">
        <v>0</v>
      </c>
      <c r="J338" s="264">
        <v>0</v>
      </c>
      <c r="K338" s="294">
        <v>0.9</v>
      </c>
      <c r="L338" s="267">
        <v>0</v>
      </c>
      <c r="M338" s="267">
        <v>0</v>
      </c>
      <c r="N338" s="267">
        <v>0</v>
      </c>
      <c r="O338" s="332">
        <v>0</v>
      </c>
      <c r="P338" s="266">
        <v>0</v>
      </c>
      <c r="Q338" s="266">
        <v>0</v>
      </c>
      <c r="R338" s="264">
        <v>0</v>
      </c>
      <c r="S338" s="264">
        <v>0</v>
      </c>
      <c r="T338" s="267">
        <v>0</v>
      </c>
      <c r="U338" s="267">
        <v>0</v>
      </c>
      <c r="V338" s="268">
        <v>0</v>
      </c>
      <c r="W338" s="268">
        <v>0</v>
      </c>
      <c r="X338" s="295">
        <v>0</v>
      </c>
      <c r="Y338" s="271">
        <v>0</v>
      </c>
      <c r="Z338" s="333">
        <v>0</v>
      </c>
      <c r="AA338" s="333">
        <v>0</v>
      </c>
      <c r="AB338" s="333">
        <v>0</v>
      </c>
      <c r="AC338" s="334">
        <v>0</v>
      </c>
      <c r="AD338" s="268">
        <v>0</v>
      </c>
      <c r="AE338" s="295">
        <v>0</v>
      </c>
    </row>
    <row r="339" spans="1:31">
      <c r="A339" s="315" t="s">
        <v>496</v>
      </c>
      <c r="B339" s="339" t="s">
        <v>3322</v>
      </c>
      <c r="C339" s="293" t="s">
        <v>627</v>
      </c>
      <c r="D339" s="339" t="s">
        <v>628</v>
      </c>
      <c r="E339" s="266">
        <v>0</v>
      </c>
      <c r="F339" s="266">
        <v>0</v>
      </c>
      <c r="G339" s="264">
        <v>0</v>
      </c>
      <c r="H339" s="264">
        <v>0</v>
      </c>
      <c r="I339" s="264">
        <v>0</v>
      </c>
      <c r="J339" s="264">
        <v>0</v>
      </c>
      <c r="K339" s="294">
        <v>0.9</v>
      </c>
      <c r="L339" s="267">
        <v>0</v>
      </c>
      <c r="M339" s="267">
        <v>0</v>
      </c>
      <c r="N339" s="267">
        <v>0</v>
      </c>
      <c r="O339" s="332">
        <v>0</v>
      </c>
      <c r="P339" s="266">
        <v>0</v>
      </c>
      <c r="Q339" s="266">
        <v>0</v>
      </c>
      <c r="R339" s="264">
        <v>0</v>
      </c>
      <c r="S339" s="264">
        <v>0</v>
      </c>
      <c r="T339" s="267">
        <v>0</v>
      </c>
      <c r="U339" s="267">
        <v>0</v>
      </c>
      <c r="V339" s="268">
        <v>0</v>
      </c>
      <c r="W339" s="268">
        <v>0</v>
      </c>
      <c r="X339" s="295">
        <v>0</v>
      </c>
      <c r="Y339" s="271">
        <v>0</v>
      </c>
      <c r="Z339" s="333">
        <v>0</v>
      </c>
      <c r="AA339" s="333">
        <v>0</v>
      </c>
      <c r="AB339" s="333">
        <v>0</v>
      </c>
      <c r="AC339" s="334">
        <v>0</v>
      </c>
      <c r="AD339" s="268">
        <v>0</v>
      </c>
      <c r="AE339" s="295">
        <v>0</v>
      </c>
    </row>
    <row r="340" spans="1:31">
      <c r="A340" s="315" t="s">
        <v>496</v>
      </c>
      <c r="B340" s="339" t="s">
        <v>3322</v>
      </c>
      <c r="C340" s="293" t="s">
        <v>629</v>
      </c>
      <c r="D340" s="339" t="s">
        <v>630</v>
      </c>
      <c r="E340" s="266">
        <v>0</v>
      </c>
      <c r="F340" s="266">
        <v>0</v>
      </c>
      <c r="G340" s="264">
        <v>0</v>
      </c>
      <c r="H340" s="264">
        <v>0</v>
      </c>
      <c r="I340" s="264">
        <v>0</v>
      </c>
      <c r="J340" s="264">
        <v>0</v>
      </c>
      <c r="K340" s="294">
        <v>0.9</v>
      </c>
      <c r="L340" s="267">
        <v>0</v>
      </c>
      <c r="M340" s="267">
        <v>0</v>
      </c>
      <c r="N340" s="267">
        <v>0</v>
      </c>
      <c r="O340" s="332">
        <v>0</v>
      </c>
      <c r="P340" s="266">
        <v>0</v>
      </c>
      <c r="Q340" s="266">
        <v>0</v>
      </c>
      <c r="R340" s="264">
        <v>0</v>
      </c>
      <c r="S340" s="264">
        <v>0</v>
      </c>
      <c r="T340" s="267">
        <v>0</v>
      </c>
      <c r="U340" s="267">
        <v>0</v>
      </c>
      <c r="V340" s="268">
        <v>0</v>
      </c>
      <c r="W340" s="268">
        <v>0</v>
      </c>
      <c r="X340" s="295">
        <v>0</v>
      </c>
      <c r="Y340" s="271">
        <v>0</v>
      </c>
      <c r="Z340" s="333">
        <v>0</v>
      </c>
      <c r="AA340" s="333">
        <v>0</v>
      </c>
      <c r="AB340" s="333">
        <v>0</v>
      </c>
      <c r="AC340" s="334">
        <v>0</v>
      </c>
      <c r="AD340" s="268">
        <v>0</v>
      </c>
      <c r="AE340" s="295">
        <v>0</v>
      </c>
    </row>
    <row r="341" spans="1:31">
      <c r="A341" s="315" t="s">
        <v>496</v>
      </c>
      <c r="B341" s="339" t="s">
        <v>3322</v>
      </c>
      <c r="C341" s="293" t="s">
        <v>631</v>
      </c>
      <c r="D341" s="339" t="s">
        <v>632</v>
      </c>
      <c r="E341" s="266">
        <v>0</v>
      </c>
      <c r="F341" s="266">
        <v>0</v>
      </c>
      <c r="G341" s="264">
        <v>0</v>
      </c>
      <c r="H341" s="264">
        <v>0</v>
      </c>
      <c r="I341" s="264">
        <v>0</v>
      </c>
      <c r="J341" s="264">
        <v>0</v>
      </c>
      <c r="K341" s="294">
        <v>0.9</v>
      </c>
      <c r="L341" s="267">
        <v>0</v>
      </c>
      <c r="M341" s="267">
        <v>0</v>
      </c>
      <c r="N341" s="267">
        <v>0</v>
      </c>
      <c r="O341" s="332">
        <v>0</v>
      </c>
      <c r="P341" s="266">
        <v>0</v>
      </c>
      <c r="Q341" s="266">
        <v>0</v>
      </c>
      <c r="R341" s="264">
        <v>0</v>
      </c>
      <c r="S341" s="264">
        <v>0</v>
      </c>
      <c r="T341" s="267">
        <v>0</v>
      </c>
      <c r="U341" s="267">
        <v>0</v>
      </c>
      <c r="V341" s="268">
        <v>0</v>
      </c>
      <c r="W341" s="268">
        <v>0</v>
      </c>
      <c r="X341" s="295">
        <v>0</v>
      </c>
      <c r="Y341" s="271">
        <v>0</v>
      </c>
      <c r="Z341" s="333">
        <v>0</v>
      </c>
      <c r="AA341" s="333">
        <v>0</v>
      </c>
      <c r="AB341" s="333">
        <v>0</v>
      </c>
      <c r="AC341" s="334">
        <v>0</v>
      </c>
      <c r="AD341" s="268">
        <v>0</v>
      </c>
      <c r="AE341" s="295">
        <v>0</v>
      </c>
    </row>
    <row r="342" spans="1:31">
      <c r="A342" s="315" t="s">
        <v>496</v>
      </c>
      <c r="B342" s="339" t="s">
        <v>3322</v>
      </c>
      <c r="C342" s="293" t="s">
        <v>633</v>
      </c>
      <c r="D342" s="339" t="s">
        <v>634</v>
      </c>
      <c r="E342" s="266">
        <v>121</v>
      </c>
      <c r="F342" s="266">
        <v>120</v>
      </c>
      <c r="G342" s="264">
        <v>120</v>
      </c>
      <c r="H342" s="264">
        <v>120</v>
      </c>
      <c r="I342" s="264">
        <v>92</v>
      </c>
      <c r="J342" s="264">
        <v>92</v>
      </c>
      <c r="K342" s="294">
        <v>0.9</v>
      </c>
      <c r="L342" s="267">
        <v>0.991735537190083</v>
      </c>
      <c r="M342" s="267">
        <v>1</v>
      </c>
      <c r="N342" s="267">
        <v>1</v>
      </c>
      <c r="O342" s="332">
        <v>3251</v>
      </c>
      <c r="P342" s="266">
        <v>3145</v>
      </c>
      <c r="Q342" s="266">
        <v>114</v>
      </c>
      <c r="R342" s="264">
        <v>115</v>
      </c>
      <c r="S342" s="264">
        <v>91</v>
      </c>
      <c r="T342" s="267">
        <v>0.967394647800677</v>
      </c>
      <c r="U342" s="267">
        <v>0.942148760330578</v>
      </c>
      <c r="V342" s="268">
        <v>0.958333333333333</v>
      </c>
      <c r="W342" s="268">
        <v>0.989130434782609</v>
      </c>
      <c r="X342" s="295">
        <v>-0.0161845730027549</v>
      </c>
      <c r="Y342" s="271">
        <v>770</v>
      </c>
      <c r="Z342" s="333">
        <v>739</v>
      </c>
      <c r="AA342" s="333">
        <v>742</v>
      </c>
      <c r="AB342" s="333">
        <v>711</v>
      </c>
      <c r="AC342" s="334">
        <v>0.95974025974026</v>
      </c>
      <c r="AD342" s="268">
        <v>0.95822102425876</v>
      </c>
      <c r="AE342" s="295">
        <v>0.00151923548149968</v>
      </c>
    </row>
    <row r="343" spans="1:31">
      <c r="A343" s="315" t="s">
        <v>496</v>
      </c>
      <c r="B343" s="339" t="s">
        <v>3322</v>
      </c>
      <c r="C343" s="293" t="s">
        <v>635</v>
      </c>
      <c r="D343" s="339" t="s">
        <v>636</v>
      </c>
      <c r="E343" s="266">
        <v>0</v>
      </c>
      <c r="F343" s="266">
        <v>0</v>
      </c>
      <c r="G343" s="264">
        <v>0</v>
      </c>
      <c r="H343" s="264">
        <v>0</v>
      </c>
      <c r="I343" s="264">
        <v>0</v>
      </c>
      <c r="J343" s="264">
        <v>0</v>
      </c>
      <c r="K343" s="294">
        <v>0.9</v>
      </c>
      <c r="L343" s="267">
        <v>0</v>
      </c>
      <c r="M343" s="267">
        <v>0</v>
      </c>
      <c r="N343" s="267">
        <v>0</v>
      </c>
      <c r="O343" s="332">
        <v>0</v>
      </c>
      <c r="P343" s="266">
        <v>0</v>
      </c>
      <c r="Q343" s="266">
        <v>0</v>
      </c>
      <c r="R343" s="264">
        <v>0</v>
      </c>
      <c r="S343" s="264">
        <v>0</v>
      </c>
      <c r="T343" s="267">
        <v>0</v>
      </c>
      <c r="U343" s="267">
        <v>0</v>
      </c>
      <c r="V343" s="268">
        <v>0</v>
      </c>
      <c r="W343" s="268">
        <v>0</v>
      </c>
      <c r="X343" s="295">
        <v>0</v>
      </c>
      <c r="Y343" s="271">
        <v>0</v>
      </c>
      <c r="Z343" s="333">
        <v>0</v>
      </c>
      <c r="AA343" s="333">
        <v>0</v>
      </c>
      <c r="AB343" s="333">
        <v>0</v>
      </c>
      <c r="AC343" s="334">
        <v>0</v>
      </c>
      <c r="AD343" s="268">
        <v>0</v>
      </c>
      <c r="AE343" s="295">
        <v>0</v>
      </c>
    </row>
    <row r="344" spans="1:31">
      <c r="A344" s="315" t="s">
        <v>496</v>
      </c>
      <c r="B344" s="339" t="s">
        <v>3322</v>
      </c>
      <c r="C344" s="293" t="s">
        <v>637</v>
      </c>
      <c r="D344" s="339" t="s">
        <v>638</v>
      </c>
      <c r="E344" s="266">
        <v>0</v>
      </c>
      <c r="F344" s="266">
        <v>0</v>
      </c>
      <c r="G344" s="264">
        <v>0</v>
      </c>
      <c r="H344" s="264">
        <v>0</v>
      </c>
      <c r="I344" s="264">
        <v>0</v>
      </c>
      <c r="J344" s="264">
        <v>0</v>
      </c>
      <c r="K344" s="294">
        <v>0.9</v>
      </c>
      <c r="L344" s="267">
        <v>0</v>
      </c>
      <c r="M344" s="267">
        <v>0</v>
      </c>
      <c r="N344" s="267">
        <v>0</v>
      </c>
      <c r="O344" s="332">
        <v>0</v>
      </c>
      <c r="P344" s="266">
        <v>0</v>
      </c>
      <c r="Q344" s="266">
        <v>0</v>
      </c>
      <c r="R344" s="264">
        <v>0</v>
      </c>
      <c r="S344" s="264">
        <v>0</v>
      </c>
      <c r="T344" s="267">
        <v>0</v>
      </c>
      <c r="U344" s="267">
        <v>0</v>
      </c>
      <c r="V344" s="268">
        <v>0</v>
      </c>
      <c r="W344" s="268">
        <v>0</v>
      </c>
      <c r="X344" s="295">
        <v>0</v>
      </c>
      <c r="Y344" s="271">
        <v>0</v>
      </c>
      <c r="Z344" s="333">
        <v>0</v>
      </c>
      <c r="AA344" s="333">
        <v>0</v>
      </c>
      <c r="AB344" s="333">
        <v>0</v>
      </c>
      <c r="AC344" s="334">
        <v>0</v>
      </c>
      <c r="AD344" s="268">
        <v>0</v>
      </c>
      <c r="AE344" s="295">
        <v>0</v>
      </c>
    </row>
    <row r="345" spans="1:31">
      <c r="A345" s="315" t="s">
        <v>496</v>
      </c>
      <c r="B345" s="339" t="s">
        <v>3322</v>
      </c>
      <c r="C345" s="293" t="s">
        <v>639</v>
      </c>
      <c r="D345" s="339" t="s">
        <v>640</v>
      </c>
      <c r="E345" s="266">
        <v>90</v>
      </c>
      <c r="F345" s="266">
        <v>88</v>
      </c>
      <c r="G345" s="264">
        <v>88</v>
      </c>
      <c r="H345" s="264">
        <v>86</v>
      </c>
      <c r="I345" s="264">
        <v>73</v>
      </c>
      <c r="J345" s="264">
        <v>73</v>
      </c>
      <c r="K345" s="294">
        <v>0.9</v>
      </c>
      <c r="L345" s="267">
        <v>0.977777777777778</v>
      </c>
      <c r="M345" s="267">
        <v>0.977272727272727</v>
      </c>
      <c r="N345" s="267">
        <v>1</v>
      </c>
      <c r="O345" s="332">
        <v>2427</v>
      </c>
      <c r="P345" s="266">
        <v>2310</v>
      </c>
      <c r="Q345" s="266">
        <v>86</v>
      </c>
      <c r="R345" s="264">
        <v>83</v>
      </c>
      <c r="S345" s="264">
        <v>72</v>
      </c>
      <c r="T345" s="267">
        <v>0.951792336217553</v>
      </c>
      <c r="U345" s="267">
        <v>0.955555555555556</v>
      </c>
      <c r="V345" s="268">
        <v>0.943181818181818</v>
      </c>
      <c r="W345" s="268">
        <v>0.986301369863014</v>
      </c>
      <c r="X345" s="295">
        <v>0.0123737373737374</v>
      </c>
      <c r="Y345" s="271">
        <v>576</v>
      </c>
      <c r="Z345" s="333">
        <v>550</v>
      </c>
      <c r="AA345" s="333">
        <v>559</v>
      </c>
      <c r="AB345" s="333">
        <v>521</v>
      </c>
      <c r="AC345" s="334">
        <v>0.954861111111111</v>
      </c>
      <c r="AD345" s="268">
        <v>0.932021466905188</v>
      </c>
      <c r="AE345" s="295">
        <v>0.0228396442059233</v>
      </c>
    </row>
    <row r="346" spans="1:31">
      <c r="A346" s="315" t="s">
        <v>496</v>
      </c>
      <c r="B346" s="339" t="s">
        <v>3323</v>
      </c>
      <c r="C346" s="293" t="s">
        <v>641</v>
      </c>
      <c r="D346" s="339" t="s">
        <v>642</v>
      </c>
      <c r="E346" s="266">
        <v>101</v>
      </c>
      <c r="F346" s="266">
        <v>101</v>
      </c>
      <c r="G346" s="264">
        <v>98</v>
      </c>
      <c r="H346" s="264">
        <v>98</v>
      </c>
      <c r="I346" s="264">
        <v>88</v>
      </c>
      <c r="J346" s="264">
        <v>88</v>
      </c>
      <c r="K346" s="294">
        <v>0.9</v>
      </c>
      <c r="L346" s="267">
        <v>1</v>
      </c>
      <c r="M346" s="267">
        <v>1</v>
      </c>
      <c r="N346" s="267">
        <v>1</v>
      </c>
      <c r="O346" s="332">
        <v>2844</v>
      </c>
      <c r="P346" s="266">
        <v>2758</v>
      </c>
      <c r="Q346" s="266">
        <v>98</v>
      </c>
      <c r="R346" s="264">
        <v>96</v>
      </c>
      <c r="S346" s="264">
        <v>85</v>
      </c>
      <c r="T346" s="267">
        <v>0.969760900140647</v>
      </c>
      <c r="U346" s="267">
        <v>0.97029702970297</v>
      </c>
      <c r="V346" s="268">
        <v>0.979591836734694</v>
      </c>
      <c r="W346" s="268">
        <v>0.965909090909091</v>
      </c>
      <c r="X346" s="295">
        <v>-0.00929480703172358</v>
      </c>
      <c r="Y346" s="271">
        <v>677</v>
      </c>
      <c r="Z346" s="333">
        <v>654</v>
      </c>
      <c r="AA346" s="333">
        <v>661</v>
      </c>
      <c r="AB346" s="333">
        <v>641</v>
      </c>
      <c r="AC346" s="334">
        <v>0.96602658788774</v>
      </c>
      <c r="AD346" s="268">
        <v>0.969742813918306</v>
      </c>
      <c r="AE346" s="295">
        <v>-0.00371622603056565</v>
      </c>
    </row>
    <row r="347" spans="1:31">
      <c r="A347" s="315" t="s">
        <v>496</v>
      </c>
      <c r="B347" s="339" t="s">
        <v>3323</v>
      </c>
      <c r="C347" s="293" t="s">
        <v>643</v>
      </c>
      <c r="D347" s="339" t="s">
        <v>644</v>
      </c>
      <c r="E347" s="266">
        <v>200</v>
      </c>
      <c r="F347" s="266">
        <v>200</v>
      </c>
      <c r="G347" s="264">
        <v>190</v>
      </c>
      <c r="H347" s="264">
        <v>190</v>
      </c>
      <c r="I347" s="264">
        <v>159</v>
      </c>
      <c r="J347" s="264">
        <v>158</v>
      </c>
      <c r="K347" s="294">
        <v>0.9</v>
      </c>
      <c r="L347" s="267">
        <v>1</v>
      </c>
      <c r="M347" s="267">
        <v>1</v>
      </c>
      <c r="N347" s="267">
        <v>0.993710691823899</v>
      </c>
      <c r="O347" s="332">
        <v>5651</v>
      </c>
      <c r="P347" s="266">
        <v>5359</v>
      </c>
      <c r="Q347" s="266">
        <v>189</v>
      </c>
      <c r="R347" s="264">
        <v>180</v>
      </c>
      <c r="S347" s="264">
        <v>151</v>
      </c>
      <c r="T347" s="267">
        <v>0.94832772960538</v>
      </c>
      <c r="U347" s="267">
        <v>0.945</v>
      </c>
      <c r="V347" s="268">
        <v>0.947368421052632</v>
      </c>
      <c r="W347" s="268">
        <v>0.949685534591195</v>
      </c>
      <c r="X347" s="295">
        <v>-0.00236842105263158</v>
      </c>
      <c r="Y347" s="271">
        <v>1321</v>
      </c>
      <c r="Z347" s="333">
        <v>1254</v>
      </c>
      <c r="AA347" s="333">
        <v>1322</v>
      </c>
      <c r="AB347" s="333">
        <v>1254</v>
      </c>
      <c r="AC347" s="334">
        <v>0.949280847842544</v>
      </c>
      <c r="AD347" s="268">
        <v>0.94856278366112</v>
      </c>
      <c r="AE347" s="295">
        <v>0.00071806418142395</v>
      </c>
    </row>
    <row r="348" spans="1:31">
      <c r="A348" s="315" t="s">
        <v>496</v>
      </c>
      <c r="B348" s="339" t="s">
        <v>3323</v>
      </c>
      <c r="C348" s="293" t="s">
        <v>645</v>
      </c>
      <c r="D348" s="339" t="s">
        <v>646</v>
      </c>
      <c r="E348" s="266">
        <v>109</v>
      </c>
      <c r="F348" s="266">
        <v>109</v>
      </c>
      <c r="G348" s="264">
        <v>110</v>
      </c>
      <c r="H348" s="264">
        <v>110</v>
      </c>
      <c r="I348" s="264">
        <v>91</v>
      </c>
      <c r="J348" s="264">
        <v>91</v>
      </c>
      <c r="K348" s="294">
        <v>0.9</v>
      </c>
      <c r="L348" s="267">
        <v>1</v>
      </c>
      <c r="M348" s="267">
        <v>1</v>
      </c>
      <c r="N348" s="267">
        <v>1</v>
      </c>
      <c r="O348" s="332">
        <v>3045</v>
      </c>
      <c r="P348" s="266">
        <v>2983</v>
      </c>
      <c r="Q348" s="266">
        <v>107</v>
      </c>
      <c r="R348" s="264">
        <v>109</v>
      </c>
      <c r="S348" s="264">
        <v>91</v>
      </c>
      <c r="T348" s="267">
        <v>0.979638752052545</v>
      </c>
      <c r="U348" s="267">
        <v>0.981651376146789</v>
      </c>
      <c r="V348" s="268">
        <v>0.990909090909091</v>
      </c>
      <c r="W348" s="268">
        <v>1</v>
      </c>
      <c r="X348" s="295">
        <v>-0.00925771476230197</v>
      </c>
      <c r="Y348" s="271">
        <v>734</v>
      </c>
      <c r="Z348" s="333">
        <v>723</v>
      </c>
      <c r="AA348" s="333">
        <v>714</v>
      </c>
      <c r="AB348" s="333">
        <v>695</v>
      </c>
      <c r="AC348" s="334">
        <v>0.985013623978202</v>
      </c>
      <c r="AD348" s="268">
        <v>0.973389355742297</v>
      </c>
      <c r="AE348" s="295">
        <v>0.0116242682359047</v>
      </c>
    </row>
    <row r="349" spans="1:31">
      <c r="A349" s="315" t="s">
        <v>496</v>
      </c>
      <c r="B349" s="339" t="s">
        <v>3323</v>
      </c>
      <c r="C349" s="293" t="s">
        <v>647</v>
      </c>
      <c r="D349" s="339" t="s">
        <v>648</v>
      </c>
      <c r="E349" s="266">
        <v>91</v>
      </c>
      <c r="F349" s="266">
        <v>91</v>
      </c>
      <c r="G349" s="264">
        <v>85</v>
      </c>
      <c r="H349" s="264">
        <v>85</v>
      </c>
      <c r="I349" s="264">
        <v>81</v>
      </c>
      <c r="J349" s="264">
        <v>81</v>
      </c>
      <c r="K349" s="294">
        <v>0.9</v>
      </c>
      <c r="L349" s="267">
        <v>1</v>
      </c>
      <c r="M349" s="267">
        <v>1</v>
      </c>
      <c r="N349" s="267">
        <v>1</v>
      </c>
      <c r="O349" s="332">
        <v>2541</v>
      </c>
      <c r="P349" s="266">
        <v>2524</v>
      </c>
      <c r="Q349" s="266">
        <v>90</v>
      </c>
      <c r="R349" s="264">
        <v>84</v>
      </c>
      <c r="S349" s="264">
        <v>81</v>
      </c>
      <c r="T349" s="267">
        <v>0.993309720582448</v>
      </c>
      <c r="U349" s="267">
        <v>0.989010989010989</v>
      </c>
      <c r="V349" s="268">
        <v>0.988235294117647</v>
      </c>
      <c r="W349" s="268">
        <v>1</v>
      </c>
      <c r="X349" s="295">
        <v>0.000775694893341949</v>
      </c>
      <c r="Y349" s="271">
        <v>595</v>
      </c>
      <c r="Z349" s="333">
        <v>591</v>
      </c>
      <c r="AA349" s="333">
        <v>598</v>
      </c>
      <c r="AB349" s="333">
        <v>591</v>
      </c>
      <c r="AC349" s="334">
        <v>0.99327731092437</v>
      </c>
      <c r="AD349" s="268">
        <v>0.988294314381271</v>
      </c>
      <c r="AE349" s="295">
        <v>0.00498299654309886</v>
      </c>
    </row>
    <row r="350" spans="1:31">
      <c r="A350" s="315" t="s">
        <v>496</v>
      </c>
      <c r="B350" s="339" t="s">
        <v>3323</v>
      </c>
      <c r="C350" s="293" t="s">
        <v>649</v>
      </c>
      <c r="D350" s="339" t="s">
        <v>650</v>
      </c>
      <c r="E350" s="266">
        <v>0</v>
      </c>
      <c r="F350" s="266">
        <v>0</v>
      </c>
      <c r="G350" s="264">
        <v>0</v>
      </c>
      <c r="H350" s="264">
        <v>0</v>
      </c>
      <c r="I350" s="264">
        <v>0</v>
      </c>
      <c r="J350" s="264">
        <v>0</v>
      </c>
      <c r="K350" s="294">
        <v>0.9</v>
      </c>
      <c r="L350" s="267">
        <v>0</v>
      </c>
      <c r="M350" s="267">
        <v>0</v>
      </c>
      <c r="N350" s="267">
        <v>0</v>
      </c>
      <c r="O350" s="332">
        <v>0</v>
      </c>
      <c r="P350" s="266">
        <v>0</v>
      </c>
      <c r="Q350" s="266">
        <v>0</v>
      </c>
      <c r="R350" s="264">
        <v>0</v>
      </c>
      <c r="S350" s="264">
        <v>0</v>
      </c>
      <c r="T350" s="267">
        <v>0</v>
      </c>
      <c r="U350" s="267">
        <v>0</v>
      </c>
      <c r="V350" s="268">
        <v>0</v>
      </c>
      <c r="W350" s="268">
        <v>0</v>
      </c>
      <c r="X350" s="295">
        <v>0</v>
      </c>
      <c r="Y350" s="271">
        <v>0</v>
      </c>
      <c r="Z350" s="333">
        <v>0</v>
      </c>
      <c r="AA350" s="333">
        <v>0</v>
      </c>
      <c r="AB350" s="333">
        <v>0</v>
      </c>
      <c r="AC350" s="334">
        <v>0</v>
      </c>
      <c r="AD350" s="268">
        <v>0</v>
      </c>
      <c r="AE350" s="295">
        <v>0</v>
      </c>
    </row>
    <row r="351" spans="1:31">
      <c r="A351" s="315" t="s">
        <v>496</v>
      </c>
      <c r="B351" s="339" t="s">
        <v>3323</v>
      </c>
      <c r="C351" s="293" t="s">
        <v>651</v>
      </c>
      <c r="D351" s="339" t="s">
        <v>652</v>
      </c>
      <c r="E351" s="266">
        <v>0</v>
      </c>
      <c r="F351" s="266">
        <v>0</v>
      </c>
      <c r="G351" s="264">
        <v>0</v>
      </c>
      <c r="H351" s="264">
        <v>0</v>
      </c>
      <c r="I351" s="264">
        <v>0</v>
      </c>
      <c r="J351" s="264">
        <v>0</v>
      </c>
      <c r="K351" s="294">
        <v>0.9</v>
      </c>
      <c r="L351" s="267">
        <v>0</v>
      </c>
      <c r="M351" s="267">
        <v>0</v>
      </c>
      <c r="N351" s="267">
        <v>0</v>
      </c>
      <c r="O351" s="332">
        <v>0</v>
      </c>
      <c r="P351" s="266">
        <v>0</v>
      </c>
      <c r="Q351" s="266">
        <v>0</v>
      </c>
      <c r="R351" s="264">
        <v>0</v>
      </c>
      <c r="S351" s="264">
        <v>0</v>
      </c>
      <c r="T351" s="267">
        <v>0</v>
      </c>
      <c r="U351" s="267">
        <v>0</v>
      </c>
      <c r="V351" s="268">
        <v>0</v>
      </c>
      <c r="W351" s="268">
        <v>0</v>
      </c>
      <c r="X351" s="295">
        <v>0</v>
      </c>
      <c r="Y351" s="271">
        <v>0</v>
      </c>
      <c r="Z351" s="333">
        <v>0</v>
      </c>
      <c r="AA351" s="333">
        <v>0</v>
      </c>
      <c r="AB351" s="333">
        <v>0</v>
      </c>
      <c r="AC351" s="334">
        <v>0</v>
      </c>
      <c r="AD351" s="268">
        <v>0</v>
      </c>
      <c r="AE351" s="295">
        <v>0</v>
      </c>
    </row>
    <row r="352" spans="1:31">
      <c r="A352" s="315" t="s">
        <v>496</v>
      </c>
      <c r="B352" s="339" t="s">
        <v>3323</v>
      </c>
      <c r="C352" s="293" t="s">
        <v>653</v>
      </c>
      <c r="D352" s="339" t="s">
        <v>654</v>
      </c>
      <c r="E352" s="266">
        <v>0</v>
      </c>
      <c r="F352" s="266">
        <v>0</v>
      </c>
      <c r="G352" s="264">
        <v>0</v>
      </c>
      <c r="H352" s="264">
        <v>0</v>
      </c>
      <c r="I352" s="264">
        <v>0</v>
      </c>
      <c r="J352" s="264">
        <v>0</v>
      </c>
      <c r="K352" s="294">
        <v>0.9</v>
      </c>
      <c r="L352" s="267">
        <v>0</v>
      </c>
      <c r="M352" s="267">
        <v>0</v>
      </c>
      <c r="N352" s="267">
        <v>0</v>
      </c>
      <c r="O352" s="332">
        <v>0</v>
      </c>
      <c r="P352" s="266">
        <v>0</v>
      </c>
      <c r="Q352" s="266">
        <v>0</v>
      </c>
      <c r="R352" s="264">
        <v>0</v>
      </c>
      <c r="S352" s="264">
        <v>0</v>
      </c>
      <c r="T352" s="267">
        <v>0</v>
      </c>
      <c r="U352" s="267">
        <v>0</v>
      </c>
      <c r="V352" s="268">
        <v>0</v>
      </c>
      <c r="W352" s="268">
        <v>0</v>
      </c>
      <c r="X352" s="295">
        <v>0</v>
      </c>
      <c r="Y352" s="271">
        <v>0</v>
      </c>
      <c r="Z352" s="333">
        <v>0</v>
      </c>
      <c r="AA352" s="333">
        <v>0</v>
      </c>
      <c r="AB352" s="333">
        <v>0</v>
      </c>
      <c r="AC352" s="334">
        <v>0</v>
      </c>
      <c r="AD352" s="268">
        <v>0</v>
      </c>
      <c r="AE352" s="295">
        <v>0</v>
      </c>
    </row>
    <row r="353" spans="1:31">
      <c r="A353" s="315" t="s">
        <v>496</v>
      </c>
      <c r="B353" s="339" t="s">
        <v>3323</v>
      </c>
      <c r="C353" s="293" t="s">
        <v>655</v>
      </c>
      <c r="D353" s="339" t="s">
        <v>656</v>
      </c>
      <c r="E353" s="266">
        <v>0</v>
      </c>
      <c r="F353" s="266">
        <v>0</v>
      </c>
      <c r="G353" s="264">
        <v>0</v>
      </c>
      <c r="H353" s="264">
        <v>0</v>
      </c>
      <c r="I353" s="264">
        <v>0</v>
      </c>
      <c r="J353" s="264">
        <v>0</v>
      </c>
      <c r="K353" s="294">
        <v>0.9</v>
      </c>
      <c r="L353" s="267">
        <v>0</v>
      </c>
      <c r="M353" s="267">
        <v>0</v>
      </c>
      <c r="N353" s="267">
        <v>0</v>
      </c>
      <c r="O353" s="332">
        <v>0</v>
      </c>
      <c r="P353" s="266">
        <v>0</v>
      </c>
      <c r="Q353" s="266">
        <v>0</v>
      </c>
      <c r="R353" s="264">
        <v>0</v>
      </c>
      <c r="S353" s="264">
        <v>0</v>
      </c>
      <c r="T353" s="267">
        <v>0</v>
      </c>
      <c r="U353" s="267">
        <v>0</v>
      </c>
      <c r="V353" s="268">
        <v>0</v>
      </c>
      <c r="W353" s="268">
        <v>0</v>
      </c>
      <c r="X353" s="295">
        <v>0</v>
      </c>
      <c r="Y353" s="271">
        <v>0</v>
      </c>
      <c r="Z353" s="333">
        <v>0</v>
      </c>
      <c r="AA353" s="333">
        <v>0</v>
      </c>
      <c r="AB353" s="333">
        <v>0</v>
      </c>
      <c r="AC353" s="334">
        <v>0</v>
      </c>
      <c r="AD353" s="268">
        <v>0</v>
      </c>
      <c r="AE353" s="295">
        <v>0</v>
      </c>
    </row>
    <row r="354" spans="1:31">
      <c r="A354" s="315" t="s">
        <v>496</v>
      </c>
      <c r="B354" s="339" t="s">
        <v>3323</v>
      </c>
      <c r="C354" s="293" t="s">
        <v>657</v>
      </c>
      <c r="D354" s="339" t="s">
        <v>658</v>
      </c>
      <c r="E354" s="266">
        <v>0</v>
      </c>
      <c r="F354" s="266">
        <v>0</v>
      </c>
      <c r="G354" s="264">
        <v>0</v>
      </c>
      <c r="H354" s="264">
        <v>0</v>
      </c>
      <c r="I354" s="264">
        <v>0</v>
      </c>
      <c r="J354" s="264">
        <v>0</v>
      </c>
      <c r="K354" s="294">
        <v>0.9</v>
      </c>
      <c r="L354" s="267">
        <v>0</v>
      </c>
      <c r="M354" s="267">
        <v>0</v>
      </c>
      <c r="N354" s="267">
        <v>0</v>
      </c>
      <c r="O354" s="332">
        <v>0</v>
      </c>
      <c r="P354" s="266">
        <v>0</v>
      </c>
      <c r="Q354" s="266">
        <v>0</v>
      </c>
      <c r="R354" s="264">
        <v>0</v>
      </c>
      <c r="S354" s="264">
        <v>0</v>
      </c>
      <c r="T354" s="267">
        <v>0</v>
      </c>
      <c r="U354" s="267">
        <v>0</v>
      </c>
      <c r="V354" s="268">
        <v>0</v>
      </c>
      <c r="W354" s="268">
        <v>0</v>
      </c>
      <c r="X354" s="295">
        <v>0</v>
      </c>
      <c r="Y354" s="271">
        <v>0</v>
      </c>
      <c r="Z354" s="333">
        <v>0</v>
      </c>
      <c r="AA354" s="333">
        <v>0</v>
      </c>
      <c r="AB354" s="333">
        <v>0</v>
      </c>
      <c r="AC354" s="334">
        <v>0</v>
      </c>
      <c r="AD354" s="268">
        <v>0</v>
      </c>
      <c r="AE354" s="295">
        <v>0</v>
      </c>
    </row>
    <row r="355" spans="1:31">
      <c r="A355" s="315" t="s">
        <v>496</v>
      </c>
      <c r="B355" s="339" t="s">
        <v>3323</v>
      </c>
      <c r="C355" s="293" t="s">
        <v>659</v>
      </c>
      <c r="D355" s="339" t="s">
        <v>660</v>
      </c>
      <c r="E355" s="266">
        <v>0</v>
      </c>
      <c r="F355" s="266">
        <v>0</v>
      </c>
      <c r="G355" s="264">
        <v>0</v>
      </c>
      <c r="H355" s="264">
        <v>0</v>
      </c>
      <c r="I355" s="264">
        <v>0</v>
      </c>
      <c r="J355" s="264">
        <v>0</v>
      </c>
      <c r="K355" s="294">
        <v>0.9</v>
      </c>
      <c r="L355" s="267">
        <v>0</v>
      </c>
      <c r="M355" s="267">
        <v>0</v>
      </c>
      <c r="N355" s="267">
        <v>0</v>
      </c>
      <c r="O355" s="332">
        <v>0</v>
      </c>
      <c r="P355" s="266">
        <v>0</v>
      </c>
      <c r="Q355" s="266">
        <v>0</v>
      </c>
      <c r="R355" s="264">
        <v>0</v>
      </c>
      <c r="S355" s="264">
        <v>0</v>
      </c>
      <c r="T355" s="267">
        <v>0</v>
      </c>
      <c r="U355" s="267">
        <v>0</v>
      </c>
      <c r="V355" s="268">
        <v>0</v>
      </c>
      <c r="W355" s="268">
        <v>0</v>
      </c>
      <c r="X355" s="295">
        <v>0</v>
      </c>
      <c r="Y355" s="271">
        <v>0</v>
      </c>
      <c r="Z355" s="333">
        <v>0</v>
      </c>
      <c r="AA355" s="333">
        <v>0</v>
      </c>
      <c r="AB355" s="333">
        <v>0</v>
      </c>
      <c r="AC355" s="334">
        <v>0</v>
      </c>
      <c r="AD355" s="268">
        <v>0</v>
      </c>
      <c r="AE355" s="295">
        <v>0</v>
      </c>
    </row>
    <row r="356" spans="1:31">
      <c r="A356" s="315" t="s">
        <v>496</v>
      </c>
      <c r="B356" s="339" t="s">
        <v>3323</v>
      </c>
      <c r="C356" s="293" t="s">
        <v>661</v>
      </c>
      <c r="D356" s="339" t="s">
        <v>662</v>
      </c>
      <c r="E356" s="266">
        <v>129</v>
      </c>
      <c r="F356" s="266">
        <v>129</v>
      </c>
      <c r="G356" s="264">
        <v>119</v>
      </c>
      <c r="H356" s="264">
        <v>119</v>
      </c>
      <c r="I356" s="264">
        <v>93</v>
      </c>
      <c r="J356" s="264">
        <v>93</v>
      </c>
      <c r="K356" s="294">
        <v>0.9</v>
      </c>
      <c r="L356" s="267">
        <v>1</v>
      </c>
      <c r="M356" s="267">
        <v>1</v>
      </c>
      <c r="N356" s="267">
        <v>1</v>
      </c>
      <c r="O356" s="332">
        <v>3394</v>
      </c>
      <c r="P356" s="266">
        <v>3364</v>
      </c>
      <c r="Q356" s="266">
        <v>126</v>
      </c>
      <c r="R356" s="264">
        <v>114</v>
      </c>
      <c r="S356" s="264">
        <v>92</v>
      </c>
      <c r="T356" s="267">
        <v>0.991160872127283</v>
      </c>
      <c r="U356" s="267">
        <v>0.976744186046512</v>
      </c>
      <c r="V356" s="268">
        <v>0.957983193277311</v>
      </c>
      <c r="W356" s="268">
        <v>0.989247311827957</v>
      </c>
      <c r="X356" s="295">
        <v>0.0187609927692006</v>
      </c>
      <c r="Y356" s="271">
        <v>814</v>
      </c>
      <c r="Z356" s="333">
        <v>792</v>
      </c>
      <c r="AA356" s="333">
        <v>787</v>
      </c>
      <c r="AB356" s="333">
        <v>783</v>
      </c>
      <c r="AC356" s="334">
        <v>0.972972972972973</v>
      </c>
      <c r="AD356" s="268">
        <v>0.994917407878018</v>
      </c>
      <c r="AE356" s="295">
        <v>-0.0219444349050447</v>
      </c>
    </row>
    <row r="357" spans="1:31">
      <c r="A357" s="315" t="s">
        <v>496</v>
      </c>
      <c r="B357" s="339" t="s">
        <v>3323</v>
      </c>
      <c r="C357" s="293" t="s">
        <v>663</v>
      </c>
      <c r="D357" s="339" t="s">
        <v>664</v>
      </c>
      <c r="E357" s="266">
        <v>0</v>
      </c>
      <c r="F357" s="266">
        <v>0</v>
      </c>
      <c r="G357" s="264">
        <v>0</v>
      </c>
      <c r="H357" s="264">
        <v>0</v>
      </c>
      <c r="I357" s="264">
        <v>0</v>
      </c>
      <c r="J357" s="264">
        <v>0</v>
      </c>
      <c r="K357" s="294">
        <v>0.9</v>
      </c>
      <c r="L357" s="267">
        <v>0</v>
      </c>
      <c r="M357" s="267">
        <v>0</v>
      </c>
      <c r="N357" s="267">
        <v>0</v>
      </c>
      <c r="O357" s="332">
        <v>0</v>
      </c>
      <c r="P357" s="266">
        <v>0</v>
      </c>
      <c r="Q357" s="266">
        <v>0</v>
      </c>
      <c r="R357" s="264">
        <v>0</v>
      </c>
      <c r="S357" s="264">
        <v>0</v>
      </c>
      <c r="T357" s="267">
        <v>0</v>
      </c>
      <c r="U357" s="267">
        <v>0</v>
      </c>
      <c r="V357" s="268">
        <v>0</v>
      </c>
      <c r="W357" s="268">
        <v>0</v>
      </c>
      <c r="X357" s="295">
        <v>0</v>
      </c>
      <c r="Y357" s="271">
        <v>0</v>
      </c>
      <c r="Z357" s="333">
        <v>0</v>
      </c>
      <c r="AA357" s="333">
        <v>0</v>
      </c>
      <c r="AB357" s="333">
        <v>0</v>
      </c>
      <c r="AC357" s="334">
        <v>0</v>
      </c>
      <c r="AD357" s="268">
        <v>0</v>
      </c>
      <c r="AE357" s="295">
        <v>0</v>
      </c>
    </row>
    <row r="358" spans="1:31">
      <c r="A358" s="315" t="s">
        <v>496</v>
      </c>
      <c r="B358" s="339" t="s">
        <v>3323</v>
      </c>
      <c r="C358" s="293" t="s">
        <v>665</v>
      </c>
      <c r="D358" s="339" t="s">
        <v>666</v>
      </c>
      <c r="E358" s="266">
        <v>34</v>
      </c>
      <c r="F358" s="266">
        <v>28</v>
      </c>
      <c r="G358" s="264">
        <v>32</v>
      </c>
      <c r="H358" s="264">
        <v>27</v>
      </c>
      <c r="I358" s="264">
        <v>24</v>
      </c>
      <c r="J358" s="264">
        <v>21</v>
      </c>
      <c r="K358" s="294">
        <v>0.9</v>
      </c>
      <c r="L358" s="267">
        <v>0.823529411764706</v>
      </c>
      <c r="M358" s="267">
        <v>0.84375</v>
      </c>
      <c r="N358" s="267">
        <v>0.875</v>
      </c>
      <c r="O358" s="332">
        <v>837</v>
      </c>
      <c r="P358" s="266">
        <v>755</v>
      </c>
      <c r="Q358" s="266">
        <v>26</v>
      </c>
      <c r="R358" s="264">
        <v>27</v>
      </c>
      <c r="S358" s="264">
        <v>21</v>
      </c>
      <c r="T358" s="267">
        <v>0.902031063321386</v>
      </c>
      <c r="U358" s="267">
        <v>0.764705882352941</v>
      </c>
      <c r="V358" s="268">
        <v>0.84375</v>
      </c>
      <c r="W358" s="268">
        <v>0.875</v>
      </c>
      <c r="X358" s="295">
        <v>-0.0790441176470589</v>
      </c>
      <c r="Y358" s="271">
        <v>197</v>
      </c>
      <c r="Z358" s="333">
        <v>165</v>
      </c>
      <c r="AA358" s="333">
        <v>196</v>
      </c>
      <c r="AB358" s="333">
        <v>174</v>
      </c>
      <c r="AC358" s="334">
        <v>0.83756345177665</v>
      </c>
      <c r="AD358" s="268">
        <v>0.887755102040816</v>
      </c>
      <c r="AE358" s="295">
        <v>-0.0501916502641666</v>
      </c>
    </row>
    <row r="359" spans="1:31">
      <c r="A359" s="315" t="s">
        <v>496</v>
      </c>
      <c r="B359" s="339" t="s">
        <v>3323</v>
      </c>
      <c r="C359" s="293" t="s">
        <v>667</v>
      </c>
      <c r="D359" s="339" t="s">
        <v>668</v>
      </c>
      <c r="E359" s="266">
        <v>30</v>
      </c>
      <c r="F359" s="266">
        <v>30</v>
      </c>
      <c r="G359" s="264">
        <v>29</v>
      </c>
      <c r="H359" s="264">
        <v>29</v>
      </c>
      <c r="I359" s="264">
        <v>25</v>
      </c>
      <c r="J359" s="264">
        <v>25</v>
      </c>
      <c r="K359" s="294">
        <v>0.9</v>
      </c>
      <c r="L359" s="267">
        <v>1</v>
      </c>
      <c r="M359" s="267">
        <v>1</v>
      </c>
      <c r="N359" s="267">
        <v>1</v>
      </c>
      <c r="O359" s="332">
        <v>859</v>
      </c>
      <c r="P359" s="266">
        <v>824</v>
      </c>
      <c r="Q359" s="266">
        <v>28</v>
      </c>
      <c r="R359" s="264">
        <v>29</v>
      </c>
      <c r="S359" s="264">
        <v>24</v>
      </c>
      <c r="T359" s="267">
        <v>0.959254947613504</v>
      </c>
      <c r="U359" s="267">
        <v>0.933333333333333</v>
      </c>
      <c r="V359" s="268">
        <v>1</v>
      </c>
      <c r="W359" s="268">
        <v>0.96</v>
      </c>
      <c r="X359" s="295">
        <v>-0.0666666666666667</v>
      </c>
      <c r="Y359" s="271">
        <v>202</v>
      </c>
      <c r="Z359" s="333">
        <v>195</v>
      </c>
      <c r="AA359" s="333">
        <v>196</v>
      </c>
      <c r="AB359" s="333">
        <v>188</v>
      </c>
      <c r="AC359" s="334">
        <v>0.965346534653465</v>
      </c>
      <c r="AD359" s="268">
        <v>0.959183673469388</v>
      </c>
      <c r="AE359" s="295">
        <v>0.00616286118407761</v>
      </c>
    </row>
    <row r="360" spans="1:31">
      <c r="A360" s="315" t="s">
        <v>496</v>
      </c>
      <c r="B360" s="339" t="s">
        <v>3323</v>
      </c>
      <c r="C360" s="293" t="s">
        <v>669</v>
      </c>
      <c r="D360" s="339" t="s">
        <v>670</v>
      </c>
      <c r="E360" s="266">
        <v>0</v>
      </c>
      <c r="F360" s="266">
        <v>0</v>
      </c>
      <c r="G360" s="264">
        <v>0</v>
      </c>
      <c r="H360" s="264">
        <v>0</v>
      </c>
      <c r="I360" s="264">
        <v>0</v>
      </c>
      <c r="J360" s="264">
        <v>0</v>
      </c>
      <c r="K360" s="294">
        <v>0.9</v>
      </c>
      <c r="L360" s="267">
        <v>0</v>
      </c>
      <c r="M360" s="267">
        <v>0</v>
      </c>
      <c r="N360" s="267">
        <v>0</v>
      </c>
      <c r="O360" s="332">
        <v>0</v>
      </c>
      <c r="P360" s="266">
        <v>0</v>
      </c>
      <c r="Q360" s="266">
        <v>0</v>
      </c>
      <c r="R360" s="264">
        <v>0</v>
      </c>
      <c r="S360" s="264">
        <v>0</v>
      </c>
      <c r="T360" s="267">
        <v>0</v>
      </c>
      <c r="U360" s="267">
        <v>0</v>
      </c>
      <c r="V360" s="268">
        <v>0</v>
      </c>
      <c r="W360" s="268">
        <v>0</v>
      </c>
      <c r="X360" s="295">
        <v>0</v>
      </c>
      <c r="Y360" s="271">
        <v>0</v>
      </c>
      <c r="Z360" s="333">
        <v>0</v>
      </c>
      <c r="AA360" s="333">
        <v>0</v>
      </c>
      <c r="AB360" s="333">
        <v>0</v>
      </c>
      <c r="AC360" s="334">
        <v>0</v>
      </c>
      <c r="AD360" s="268">
        <v>0</v>
      </c>
      <c r="AE360" s="295">
        <v>0</v>
      </c>
    </row>
    <row r="361" spans="1:31">
      <c r="A361" s="315" t="s">
        <v>671</v>
      </c>
      <c r="B361" s="339" t="s">
        <v>3324</v>
      </c>
      <c r="C361" s="293" t="s">
        <v>673</v>
      </c>
      <c r="D361" s="339" t="s">
        <v>674</v>
      </c>
      <c r="E361" s="266">
        <v>101</v>
      </c>
      <c r="F361" s="266">
        <v>96</v>
      </c>
      <c r="G361" s="264">
        <v>98</v>
      </c>
      <c r="H361" s="264">
        <v>93</v>
      </c>
      <c r="I361" s="264">
        <v>81</v>
      </c>
      <c r="J361" s="264">
        <v>74</v>
      </c>
      <c r="K361" s="294">
        <v>0.9</v>
      </c>
      <c r="L361" s="267">
        <v>0.95049504950495</v>
      </c>
      <c r="M361" s="267">
        <v>0.948979591836735</v>
      </c>
      <c r="N361" s="267">
        <v>0.91358024691358</v>
      </c>
      <c r="O361" s="332">
        <v>2708</v>
      </c>
      <c r="P361" s="266">
        <v>2468</v>
      </c>
      <c r="Q361" s="266">
        <v>93</v>
      </c>
      <c r="R361" s="264">
        <v>89</v>
      </c>
      <c r="S361" s="264">
        <v>72</v>
      </c>
      <c r="T361" s="267">
        <v>0.911373707533235</v>
      </c>
      <c r="U361" s="267">
        <v>0.920792079207921</v>
      </c>
      <c r="V361" s="268">
        <v>0.908163265306122</v>
      </c>
      <c r="W361" s="268">
        <v>0.888888888888889</v>
      </c>
      <c r="X361" s="295">
        <v>0.0126288139017984</v>
      </c>
      <c r="Y361" s="271">
        <v>637</v>
      </c>
      <c r="Z361" s="333">
        <v>560</v>
      </c>
      <c r="AA361" s="333">
        <v>614</v>
      </c>
      <c r="AB361" s="333">
        <v>568</v>
      </c>
      <c r="AC361" s="334">
        <v>0.879120879120879</v>
      </c>
      <c r="AD361" s="268">
        <v>0.925081433224756</v>
      </c>
      <c r="AE361" s="295">
        <v>-0.0459605541038766</v>
      </c>
    </row>
    <row r="362" spans="1:31">
      <c r="A362" s="315" t="s">
        <v>671</v>
      </c>
      <c r="B362" s="339" t="s">
        <v>3324</v>
      </c>
      <c r="C362" s="293" t="s">
        <v>675</v>
      </c>
      <c r="D362" s="339" t="s">
        <v>676</v>
      </c>
      <c r="E362" s="266">
        <v>0</v>
      </c>
      <c r="F362" s="266">
        <v>0</v>
      </c>
      <c r="G362" s="264">
        <v>0</v>
      </c>
      <c r="H362" s="264">
        <v>0</v>
      </c>
      <c r="I362" s="264">
        <v>0</v>
      </c>
      <c r="J362" s="264">
        <v>0</v>
      </c>
      <c r="K362" s="294">
        <v>0.9</v>
      </c>
      <c r="L362" s="267">
        <v>0</v>
      </c>
      <c r="M362" s="267">
        <v>0</v>
      </c>
      <c r="N362" s="267">
        <v>0</v>
      </c>
      <c r="O362" s="332">
        <v>0</v>
      </c>
      <c r="P362" s="266">
        <v>0</v>
      </c>
      <c r="Q362" s="266">
        <v>0</v>
      </c>
      <c r="R362" s="264">
        <v>0</v>
      </c>
      <c r="S362" s="264">
        <v>0</v>
      </c>
      <c r="T362" s="267">
        <v>0</v>
      </c>
      <c r="U362" s="267">
        <v>0</v>
      </c>
      <c r="V362" s="268">
        <v>0</v>
      </c>
      <c r="W362" s="268">
        <v>0</v>
      </c>
      <c r="X362" s="295">
        <v>0</v>
      </c>
      <c r="Y362" s="271">
        <v>0</v>
      </c>
      <c r="Z362" s="333">
        <v>0</v>
      </c>
      <c r="AA362" s="333">
        <v>0</v>
      </c>
      <c r="AB362" s="333">
        <v>0</v>
      </c>
      <c r="AC362" s="334">
        <v>0</v>
      </c>
      <c r="AD362" s="268">
        <v>0</v>
      </c>
      <c r="AE362" s="295">
        <v>0</v>
      </c>
    </row>
    <row r="363" spans="1:31">
      <c r="A363" s="315" t="s">
        <v>671</v>
      </c>
      <c r="B363" s="339" t="s">
        <v>3324</v>
      </c>
      <c r="C363" s="293" t="s">
        <v>677</v>
      </c>
      <c r="D363" s="339" t="s">
        <v>678</v>
      </c>
      <c r="E363" s="266">
        <v>119</v>
      </c>
      <c r="F363" s="266">
        <v>114</v>
      </c>
      <c r="G363" s="264">
        <v>105</v>
      </c>
      <c r="H363" s="264">
        <v>100</v>
      </c>
      <c r="I363" s="264">
        <v>93</v>
      </c>
      <c r="J363" s="264">
        <v>85</v>
      </c>
      <c r="K363" s="294">
        <v>0.9</v>
      </c>
      <c r="L363" s="267">
        <v>0.957983193277311</v>
      </c>
      <c r="M363" s="267">
        <v>0.952380952380952</v>
      </c>
      <c r="N363" s="267">
        <v>0.913978494623656</v>
      </c>
      <c r="O363" s="332">
        <v>3171</v>
      </c>
      <c r="P363" s="266">
        <v>2994</v>
      </c>
      <c r="Q363" s="266">
        <v>111</v>
      </c>
      <c r="R363" s="264">
        <v>96</v>
      </c>
      <c r="S363" s="264">
        <v>84</v>
      </c>
      <c r="T363" s="267">
        <v>0.944181646168401</v>
      </c>
      <c r="U363" s="267">
        <v>0.932773109243697</v>
      </c>
      <c r="V363" s="268">
        <v>0.914285714285714</v>
      </c>
      <c r="W363" s="268">
        <v>0.903225806451613</v>
      </c>
      <c r="X363" s="295">
        <v>0.0184873949579832</v>
      </c>
      <c r="Y363" s="271">
        <v>733</v>
      </c>
      <c r="Z363" s="333">
        <v>686</v>
      </c>
      <c r="AA363" s="333">
        <v>727</v>
      </c>
      <c r="AB363" s="333">
        <v>696</v>
      </c>
      <c r="AC363" s="334">
        <v>0.935879945429741</v>
      </c>
      <c r="AD363" s="268">
        <v>0.957359009628611</v>
      </c>
      <c r="AE363" s="295">
        <v>-0.0214790641988699</v>
      </c>
    </row>
    <row r="364" spans="1:31">
      <c r="A364" s="315" t="s">
        <v>671</v>
      </c>
      <c r="B364" s="339" t="s">
        <v>3324</v>
      </c>
      <c r="C364" s="293" t="s">
        <v>679</v>
      </c>
      <c r="D364" s="339" t="s">
        <v>680</v>
      </c>
      <c r="E364" s="266">
        <v>0</v>
      </c>
      <c r="F364" s="266">
        <v>0</v>
      </c>
      <c r="G364" s="264">
        <v>0</v>
      </c>
      <c r="H364" s="264">
        <v>0</v>
      </c>
      <c r="I364" s="264">
        <v>0</v>
      </c>
      <c r="J364" s="264">
        <v>0</v>
      </c>
      <c r="K364" s="294">
        <v>0.9</v>
      </c>
      <c r="L364" s="267">
        <v>0</v>
      </c>
      <c r="M364" s="267">
        <v>0</v>
      </c>
      <c r="N364" s="267">
        <v>0</v>
      </c>
      <c r="O364" s="332">
        <v>0</v>
      </c>
      <c r="P364" s="266">
        <v>0</v>
      </c>
      <c r="Q364" s="266">
        <v>0</v>
      </c>
      <c r="R364" s="264">
        <v>0</v>
      </c>
      <c r="S364" s="264">
        <v>0</v>
      </c>
      <c r="T364" s="267">
        <v>0</v>
      </c>
      <c r="U364" s="267">
        <v>0</v>
      </c>
      <c r="V364" s="268">
        <v>0</v>
      </c>
      <c r="W364" s="268">
        <v>0</v>
      </c>
      <c r="X364" s="295">
        <v>0</v>
      </c>
      <c r="Y364" s="271">
        <v>0</v>
      </c>
      <c r="Z364" s="333">
        <v>0</v>
      </c>
      <c r="AA364" s="333">
        <v>0</v>
      </c>
      <c r="AB364" s="333">
        <v>0</v>
      </c>
      <c r="AC364" s="334">
        <v>0</v>
      </c>
      <c r="AD364" s="268">
        <v>0</v>
      </c>
      <c r="AE364" s="295">
        <v>0</v>
      </c>
    </row>
    <row r="365" spans="1:31">
      <c r="A365" s="315" t="s">
        <v>671</v>
      </c>
      <c r="B365" s="339" t="s">
        <v>3324</v>
      </c>
      <c r="C365" s="293" t="s">
        <v>681</v>
      </c>
      <c r="D365" s="339" t="s">
        <v>682</v>
      </c>
      <c r="E365" s="266">
        <v>100</v>
      </c>
      <c r="F365" s="266">
        <v>98</v>
      </c>
      <c r="G365" s="264">
        <v>85</v>
      </c>
      <c r="H365" s="264">
        <v>81</v>
      </c>
      <c r="I365" s="264">
        <v>79</v>
      </c>
      <c r="J365" s="264">
        <v>73</v>
      </c>
      <c r="K365" s="294">
        <v>0.9</v>
      </c>
      <c r="L365" s="267">
        <v>0.98</v>
      </c>
      <c r="M365" s="267">
        <v>0.952941176470588</v>
      </c>
      <c r="N365" s="267">
        <v>0.924050632911392</v>
      </c>
      <c r="O365" s="332">
        <v>2654</v>
      </c>
      <c r="P365" s="266">
        <v>2510</v>
      </c>
      <c r="Q365" s="266">
        <v>95</v>
      </c>
      <c r="R365" s="264">
        <v>78</v>
      </c>
      <c r="S365" s="264">
        <v>70</v>
      </c>
      <c r="T365" s="267">
        <v>0.945742275810098</v>
      </c>
      <c r="U365" s="267">
        <v>0.95</v>
      </c>
      <c r="V365" s="268">
        <v>0.917647058823529</v>
      </c>
      <c r="W365" s="268">
        <v>0.886075949367089</v>
      </c>
      <c r="X365" s="295">
        <v>0.0323529411764706</v>
      </c>
      <c r="Y365" s="271">
        <v>621</v>
      </c>
      <c r="Z365" s="333">
        <v>577</v>
      </c>
      <c r="AA365" s="333">
        <v>620</v>
      </c>
      <c r="AB365" s="333">
        <v>585</v>
      </c>
      <c r="AC365" s="334">
        <v>0.92914653784219</v>
      </c>
      <c r="AD365" s="268">
        <v>0.943548387096774</v>
      </c>
      <c r="AE365" s="295">
        <v>-0.0144018492545842</v>
      </c>
    </row>
    <row r="366" spans="1:31">
      <c r="A366" s="315" t="s">
        <v>671</v>
      </c>
      <c r="B366" s="339" t="s">
        <v>3324</v>
      </c>
      <c r="C366" s="293" t="s">
        <v>683</v>
      </c>
      <c r="D366" s="339" t="s">
        <v>684</v>
      </c>
      <c r="E366" s="266">
        <v>46</v>
      </c>
      <c r="F366" s="266">
        <v>46</v>
      </c>
      <c r="G366" s="264">
        <v>41</v>
      </c>
      <c r="H366" s="264">
        <v>41</v>
      </c>
      <c r="I366" s="264">
        <v>40</v>
      </c>
      <c r="J366" s="264">
        <v>39</v>
      </c>
      <c r="K366" s="294">
        <v>0.9</v>
      </c>
      <c r="L366" s="267">
        <v>1</v>
      </c>
      <c r="M366" s="267">
        <v>1</v>
      </c>
      <c r="N366" s="267">
        <v>0.975</v>
      </c>
      <c r="O366" s="332">
        <v>1230</v>
      </c>
      <c r="P366" s="266">
        <v>1197</v>
      </c>
      <c r="Q366" s="266">
        <v>45</v>
      </c>
      <c r="R366" s="264">
        <v>40</v>
      </c>
      <c r="S366" s="264">
        <v>39</v>
      </c>
      <c r="T366" s="267">
        <v>0.973170731707317</v>
      </c>
      <c r="U366" s="267">
        <v>0.978260869565217</v>
      </c>
      <c r="V366" s="268">
        <v>0.975609756097561</v>
      </c>
      <c r="W366" s="268">
        <v>0.975</v>
      </c>
      <c r="X366" s="295">
        <v>0.00265111346765645</v>
      </c>
      <c r="Y366" s="271">
        <v>286</v>
      </c>
      <c r="Z366" s="333">
        <v>276</v>
      </c>
      <c r="AA366" s="333">
        <v>288</v>
      </c>
      <c r="AB366" s="333">
        <v>282</v>
      </c>
      <c r="AC366" s="334">
        <v>0.965034965034965</v>
      </c>
      <c r="AD366" s="268">
        <v>0.979166666666667</v>
      </c>
      <c r="AE366" s="295">
        <v>-0.0141317016317016</v>
      </c>
    </row>
    <row r="367" spans="1:31">
      <c r="A367" s="315" t="s">
        <v>671</v>
      </c>
      <c r="B367" s="339" t="s">
        <v>3324</v>
      </c>
      <c r="C367" s="293" t="s">
        <v>685</v>
      </c>
      <c r="D367" s="339" t="s">
        <v>686</v>
      </c>
      <c r="E367" s="266">
        <v>42</v>
      </c>
      <c r="F367" s="266">
        <v>41</v>
      </c>
      <c r="G367" s="264">
        <v>32</v>
      </c>
      <c r="H367" s="264">
        <v>30</v>
      </c>
      <c r="I367" s="264">
        <v>32</v>
      </c>
      <c r="J367" s="264">
        <v>31</v>
      </c>
      <c r="K367" s="294">
        <v>0.9</v>
      </c>
      <c r="L367" s="267">
        <v>0.976190476190476</v>
      </c>
      <c r="M367" s="267">
        <v>0.9375</v>
      </c>
      <c r="N367" s="267">
        <v>0.96875</v>
      </c>
      <c r="O367" s="332">
        <v>1073</v>
      </c>
      <c r="P367" s="266">
        <v>1036</v>
      </c>
      <c r="Q367" s="266">
        <v>41</v>
      </c>
      <c r="R367" s="264">
        <v>30</v>
      </c>
      <c r="S367" s="264">
        <v>31</v>
      </c>
      <c r="T367" s="267">
        <v>0.96551724137931</v>
      </c>
      <c r="U367" s="267">
        <v>0.976190476190476</v>
      </c>
      <c r="V367" s="268">
        <v>0.9375</v>
      </c>
      <c r="W367" s="268">
        <v>0.96875</v>
      </c>
      <c r="X367" s="295">
        <v>0.0386904761904762</v>
      </c>
      <c r="Y367" s="271">
        <v>244</v>
      </c>
      <c r="Z367" s="333">
        <v>237</v>
      </c>
      <c r="AA367" s="333">
        <v>253</v>
      </c>
      <c r="AB367" s="333">
        <v>248</v>
      </c>
      <c r="AC367" s="334">
        <v>0.971311475409836</v>
      </c>
      <c r="AD367" s="268">
        <v>0.980237154150198</v>
      </c>
      <c r="AE367" s="295">
        <v>-0.00892567874036154</v>
      </c>
    </row>
    <row r="368" spans="1:31">
      <c r="A368" s="315" t="s">
        <v>671</v>
      </c>
      <c r="B368" s="339" t="s">
        <v>3324</v>
      </c>
      <c r="C368" s="293" t="s">
        <v>687</v>
      </c>
      <c r="D368" s="339" t="s">
        <v>688</v>
      </c>
      <c r="E368" s="266">
        <v>57</v>
      </c>
      <c r="F368" s="266">
        <v>55</v>
      </c>
      <c r="G368" s="264">
        <v>56</v>
      </c>
      <c r="H368" s="264">
        <v>55</v>
      </c>
      <c r="I368" s="264">
        <v>48</v>
      </c>
      <c r="J368" s="264">
        <v>45</v>
      </c>
      <c r="K368" s="294">
        <v>0.9</v>
      </c>
      <c r="L368" s="267">
        <v>0.964912280701754</v>
      </c>
      <c r="M368" s="267">
        <v>0.982142857142857</v>
      </c>
      <c r="N368" s="267">
        <v>0.9375</v>
      </c>
      <c r="O368" s="332">
        <v>1629</v>
      </c>
      <c r="P368" s="266">
        <v>1546</v>
      </c>
      <c r="Q368" s="266">
        <v>55</v>
      </c>
      <c r="R368" s="264">
        <v>54</v>
      </c>
      <c r="S368" s="264">
        <v>45</v>
      </c>
      <c r="T368" s="267">
        <v>0.949048496009822</v>
      </c>
      <c r="U368" s="267">
        <v>0.964912280701754</v>
      </c>
      <c r="V368" s="268">
        <v>0.964285714285714</v>
      </c>
      <c r="W368" s="268">
        <v>0.9375</v>
      </c>
      <c r="X368" s="295">
        <v>0.000626566416040086</v>
      </c>
      <c r="Y368" s="271">
        <v>372</v>
      </c>
      <c r="Z368" s="333">
        <v>351</v>
      </c>
      <c r="AA368" s="333">
        <v>379</v>
      </c>
      <c r="AB368" s="333">
        <v>364</v>
      </c>
      <c r="AC368" s="334">
        <v>0.943548387096774</v>
      </c>
      <c r="AD368" s="268">
        <v>0.96042216358839</v>
      </c>
      <c r="AE368" s="295">
        <v>-0.0168737764916163</v>
      </c>
    </row>
    <row r="369" spans="1:31">
      <c r="A369" s="315" t="s">
        <v>671</v>
      </c>
      <c r="B369" s="339" t="s">
        <v>3324</v>
      </c>
      <c r="C369" s="293" t="s">
        <v>689</v>
      </c>
      <c r="D369" s="339" t="s">
        <v>690</v>
      </c>
      <c r="E369" s="266">
        <v>90</v>
      </c>
      <c r="F369" s="266">
        <v>87</v>
      </c>
      <c r="G369" s="264">
        <v>84</v>
      </c>
      <c r="H369" s="264">
        <v>80</v>
      </c>
      <c r="I369" s="264">
        <v>68</v>
      </c>
      <c r="J369" s="264">
        <v>66</v>
      </c>
      <c r="K369" s="294">
        <v>0.9</v>
      </c>
      <c r="L369" s="267">
        <v>0.966666666666667</v>
      </c>
      <c r="M369" s="267">
        <v>0.952380952380952</v>
      </c>
      <c r="N369" s="267">
        <v>0.970588235294118</v>
      </c>
      <c r="O369" s="332">
        <v>2400</v>
      </c>
      <c r="P369" s="266">
        <v>2300</v>
      </c>
      <c r="Q369" s="266">
        <v>85</v>
      </c>
      <c r="R369" s="264">
        <v>80</v>
      </c>
      <c r="S369" s="264">
        <v>66</v>
      </c>
      <c r="T369" s="267">
        <v>0.958333333333333</v>
      </c>
      <c r="U369" s="267">
        <v>0.944444444444444</v>
      </c>
      <c r="V369" s="268">
        <v>0.952380952380952</v>
      </c>
      <c r="W369" s="268">
        <v>0.970588235294118</v>
      </c>
      <c r="X369" s="295">
        <v>-0.00793650793650791</v>
      </c>
      <c r="Y369" s="271">
        <v>563</v>
      </c>
      <c r="Z369" s="333">
        <v>532</v>
      </c>
      <c r="AA369" s="333">
        <v>557</v>
      </c>
      <c r="AB369" s="333">
        <v>541</v>
      </c>
      <c r="AC369" s="334">
        <v>0.9449378330373</v>
      </c>
      <c r="AD369" s="268">
        <v>0.971274685816876</v>
      </c>
      <c r="AE369" s="295">
        <v>-0.026336852779576</v>
      </c>
    </row>
    <row r="370" spans="1:31">
      <c r="A370" s="315" t="s">
        <v>671</v>
      </c>
      <c r="B370" s="339" t="s">
        <v>3324</v>
      </c>
      <c r="C370" s="293" t="s">
        <v>691</v>
      </c>
      <c r="D370" s="339" t="s">
        <v>692</v>
      </c>
      <c r="E370" s="266">
        <v>0</v>
      </c>
      <c r="F370" s="266">
        <v>0</v>
      </c>
      <c r="G370" s="264">
        <v>0</v>
      </c>
      <c r="H370" s="264">
        <v>0</v>
      </c>
      <c r="I370" s="264">
        <v>0</v>
      </c>
      <c r="J370" s="264">
        <v>0</v>
      </c>
      <c r="K370" s="294">
        <v>0.9</v>
      </c>
      <c r="L370" s="267">
        <v>0</v>
      </c>
      <c r="M370" s="267">
        <v>0</v>
      </c>
      <c r="N370" s="267">
        <v>0</v>
      </c>
      <c r="O370" s="332">
        <v>0</v>
      </c>
      <c r="P370" s="266">
        <v>0</v>
      </c>
      <c r="Q370" s="266">
        <v>0</v>
      </c>
      <c r="R370" s="264">
        <v>0</v>
      </c>
      <c r="S370" s="264">
        <v>0</v>
      </c>
      <c r="T370" s="267">
        <v>0</v>
      </c>
      <c r="U370" s="267">
        <v>0</v>
      </c>
      <c r="V370" s="268">
        <v>0</v>
      </c>
      <c r="W370" s="268">
        <v>0</v>
      </c>
      <c r="X370" s="295">
        <v>0</v>
      </c>
      <c r="Y370" s="271">
        <v>0</v>
      </c>
      <c r="Z370" s="333">
        <v>0</v>
      </c>
      <c r="AA370" s="333">
        <v>0</v>
      </c>
      <c r="AB370" s="333">
        <v>0</v>
      </c>
      <c r="AC370" s="334">
        <v>0</v>
      </c>
      <c r="AD370" s="268">
        <v>0</v>
      </c>
      <c r="AE370" s="295">
        <v>0</v>
      </c>
    </row>
    <row r="371" spans="1:31">
      <c r="A371" s="315" t="s">
        <v>671</v>
      </c>
      <c r="B371" s="339" t="s">
        <v>3324</v>
      </c>
      <c r="C371" s="293" t="s">
        <v>693</v>
      </c>
      <c r="D371" s="339" t="s">
        <v>694</v>
      </c>
      <c r="E371" s="266">
        <v>139</v>
      </c>
      <c r="F371" s="266">
        <v>131</v>
      </c>
      <c r="G371" s="264">
        <v>128</v>
      </c>
      <c r="H371" s="264">
        <v>120</v>
      </c>
      <c r="I371" s="264">
        <v>113</v>
      </c>
      <c r="J371" s="264">
        <v>106</v>
      </c>
      <c r="K371" s="294">
        <v>0.9</v>
      </c>
      <c r="L371" s="267">
        <v>0.942446043165468</v>
      </c>
      <c r="M371" s="267">
        <v>0.9375</v>
      </c>
      <c r="N371" s="267">
        <v>0.938053097345133</v>
      </c>
      <c r="O371" s="332">
        <v>3784</v>
      </c>
      <c r="P371" s="266">
        <v>3410</v>
      </c>
      <c r="Q371" s="266">
        <v>128</v>
      </c>
      <c r="R371" s="264">
        <v>118</v>
      </c>
      <c r="S371" s="264">
        <v>100</v>
      </c>
      <c r="T371" s="267">
        <v>0.901162790697674</v>
      </c>
      <c r="U371" s="267">
        <v>0.920863309352518</v>
      </c>
      <c r="V371" s="268">
        <v>0.921875</v>
      </c>
      <c r="W371" s="268">
        <v>0.884955752212389</v>
      </c>
      <c r="X371" s="295">
        <v>-0.00101169064748197</v>
      </c>
      <c r="Y371" s="271">
        <v>879</v>
      </c>
      <c r="Z371" s="333">
        <v>789</v>
      </c>
      <c r="AA371" s="333">
        <v>875</v>
      </c>
      <c r="AB371" s="333">
        <v>799</v>
      </c>
      <c r="AC371" s="334">
        <v>0.897610921501707</v>
      </c>
      <c r="AD371" s="268">
        <v>0.913142857142857</v>
      </c>
      <c r="AE371" s="295">
        <v>-0.0155319356411506</v>
      </c>
    </row>
    <row r="372" spans="1:31">
      <c r="A372" s="315" t="s">
        <v>671</v>
      </c>
      <c r="B372" s="339" t="s">
        <v>3324</v>
      </c>
      <c r="C372" s="293" t="s">
        <v>695</v>
      </c>
      <c r="D372" s="339" t="s">
        <v>696</v>
      </c>
      <c r="E372" s="266">
        <v>63</v>
      </c>
      <c r="F372" s="266">
        <v>63</v>
      </c>
      <c r="G372" s="264">
        <v>60</v>
      </c>
      <c r="H372" s="264">
        <v>60</v>
      </c>
      <c r="I372" s="264">
        <v>49</v>
      </c>
      <c r="J372" s="264">
        <v>48</v>
      </c>
      <c r="K372" s="294">
        <v>0.9</v>
      </c>
      <c r="L372" s="267">
        <v>1</v>
      </c>
      <c r="M372" s="267">
        <v>1</v>
      </c>
      <c r="N372" s="267">
        <v>0.979591836734694</v>
      </c>
      <c r="O372" s="332">
        <v>1720</v>
      </c>
      <c r="P372" s="266">
        <v>1659</v>
      </c>
      <c r="Q372" s="266">
        <v>62</v>
      </c>
      <c r="R372" s="264">
        <v>60</v>
      </c>
      <c r="S372" s="264">
        <v>48</v>
      </c>
      <c r="T372" s="267">
        <v>0.96453488372093</v>
      </c>
      <c r="U372" s="267">
        <v>0.984126984126984</v>
      </c>
      <c r="V372" s="268">
        <v>1</v>
      </c>
      <c r="W372" s="268">
        <v>0.979591836734694</v>
      </c>
      <c r="X372" s="295">
        <v>-0.0158730158730159</v>
      </c>
      <c r="Y372" s="271">
        <v>394</v>
      </c>
      <c r="Z372" s="333">
        <v>384</v>
      </c>
      <c r="AA372" s="333">
        <v>392</v>
      </c>
      <c r="AB372" s="333">
        <v>377</v>
      </c>
      <c r="AC372" s="334">
        <v>0.974619289340102</v>
      </c>
      <c r="AD372" s="268">
        <v>0.961734693877551</v>
      </c>
      <c r="AE372" s="295">
        <v>0.0128845954625505</v>
      </c>
    </row>
    <row r="373" spans="1:31">
      <c r="A373" s="315" t="s">
        <v>671</v>
      </c>
      <c r="B373" s="339" t="s">
        <v>3324</v>
      </c>
      <c r="C373" s="293" t="s">
        <v>697</v>
      </c>
      <c r="D373" s="339" t="s">
        <v>698</v>
      </c>
      <c r="E373" s="266">
        <v>0</v>
      </c>
      <c r="F373" s="266">
        <v>0</v>
      </c>
      <c r="G373" s="264">
        <v>0</v>
      </c>
      <c r="H373" s="264">
        <v>0</v>
      </c>
      <c r="I373" s="264">
        <v>0</v>
      </c>
      <c r="J373" s="264">
        <v>0</v>
      </c>
      <c r="K373" s="294">
        <v>0.9</v>
      </c>
      <c r="L373" s="267">
        <v>0</v>
      </c>
      <c r="M373" s="267">
        <v>0</v>
      </c>
      <c r="N373" s="267">
        <v>0</v>
      </c>
      <c r="O373" s="332">
        <v>0</v>
      </c>
      <c r="P373" s="266">
        <v>0</v>
      </c>
      <c r="Q373" s="266">
        <v>0</v>
      </c>
      <c r="R373" s="264">
        <v>0</v>
      </c>
      <c r="S373" s="264">
        <v>0</v>
      </c>
      <c r="T373" s="267">
        <v>0</v>
      </c>
      <c r="U373" s="267">
        <v>0</v>
      </c>
      <c r="V373" s="268">
        <v>0</v>
      </c>
      <c r="W373" s="268">
        <v>0</v>
      </c>
      <c r="X373" s="295">
        <v>0</v>
      </c>
      <c r="Y373" s="271">
        <v>0</v>
      </c>
      <c r="Z373" s="333">
        <v>0</v>
      </c>
      <c r="AA373" s="333">
        <v>0</v>
      </c>
      <c r="AB373" s="333">
        <v>0</v>
      </c>
      <c r="AC373" s="334">
        <v>0</v>
      </c>
      <c r="AD373" s="268">
        <v>0</v>
      </c>
      <c r="AE373" s="295">
        <v>0</v>
      </c>
    </row>
    <row r="374" spans="1:31">
      <c r="A374" s="315" t="s">
        <v>671</v>
      </c>
      <c r="B374" s="339" t="s">
        <v>3324</v>
      </c>
      <c r="C374" s="293" t="s">
        <v>699</v>
      </c>
      <c r="D374" s="339" t="s">
        <v>700</v>
      </c>
      <c r="E374" s="266">
        <v>101</v>
      </c>
      <c r="F374" s="266">
        <v>99</v>
      </c>
      <c r="G374" s="264">
        <v>93</v>
      </c>
      <c r="H374" s="264">
        <v>91</v>
      </c>
      <c r="I374" s="264">
        <v>85</v>
      </c>
      <c r="J374" s="264">
        <v>84</v>
      </c>
      <c r="K374" s="294">
        <v>0.9</v>
      </c>
      <c r="L374" s="267">
        <v>0.98019801980198</v>
      </c>
      <c r="M374" s="267">
        <v>0.978494623655914</v>
      </c>
      <c r="N374" s="267">
        <v>0.988235294117647</v>
      </c>
      <c r="O374" s="332">
        <v>2678</v>
      </c>
      <c r="P374" s="266">
        <v>2603</v>
      </c>
      <c r="Q374" s="266">
        <v>98</v>
      </c>
      <c r="R374" s="264">
        <v>90</v>
      </c>
      <c r="S374" s="264">
        <v>83</v>
      </c>
      <c r="T374" s="267">
        <v>0.971994025392084</v>
      </c>
      <c r="U374" s="267">
        <v>0.97029702970297</v>
      </c>
      <c r="V374" s="268">
        <v>0.967741935483871</v>
      </c>
      <c r="W374" s="268">
        <v>0.976470588235294</v>
      </c>
      <c r="X374" s="295">
        <v>0.00255509421909927</v>
      </c>
      <c r="Y374" s="271">
        <v>629</v>
      </c>
      <c r="Z374" s="333">
        <v>614</v>
      </c>
      <c r="AA374" s="333">
        <v>626</v>
      </c>
      <c r="AB374" s="333">
        <v>608</v>
      </c>
      <c r="AC374" s="334">
        <v>0.976152623211447</v>
      </c>
      <c r="AD374" s="268">
        <v>0.971246006389776</v>
      </c>
      <c r="AE374" s="295">
        <v>0.00490661682167037</v>
      </c>
    </row>
    <row r="375" spans="1:31">
      <c r="A375" s="315" t="s">
        <v>671</v>
      </c>
      <c r="B375" s="339" t="s">
        <v>3324</v>
      </c>
      <c r="C375" s="293" t="s">
        <v>701</v>
      </c>
      <c r="D375" s="339" t="s">
        <v>702</v>
      </c>
      <c r="E375" s="266">
        <v>0</v>
      </c>
      <c r="F375" s="266">
        <v>0</v>
      </c>
      <c r="G375" s="264">
        <v>0</v>
      </c>
      <c r="H375" s="264">
        <v>0</v>
      </c>
      <c r="I375" s="264">
        <v>0</v>
      </c>
      <c r="J375" s="264">
        <v>0</v>
      </c>
      <c r="K375" s="294">
        <v>0.9</v>
      </c>
      <c r="L375" s="267">
        <v>0</v>
      </c>
      <c r="M375" s="267">
        <v>0</v>
      </c>
      <c r="N375" s="267">
        <v>0</v>
      </c>
      <c r="O375" s="332">
        <v>0</v>
      </c>
      <c r="P375" s="266">
        <v>0</v>
      </c>
      <c r="Q375" s="266">
        <v>0</v>
      </c>
      <c r="R375" s="264">
        <v>0</v>
      </c>
      <c r="S375" s="264">
        <v>0</v>
      </c>
      <c r="T375" s="267">
        <v>0</v>
      </c>
      <c r="U375" s="267">
        <v>0</v>
      </c>
      <c r="V375" s="268">
        <v>0</v>
      </c>
      <c r="W375" s="268">
        <v>0</v>
      </c>
      <c r="X375" s="295">
        <v>0</v>
      </c>
      <c r="Y375" s="271">
        <v>0</v>
      </c>
      <c r="Z375" s="333">
        <v>0</v>
      </c>
      <c r="AA375" s="333">
        <v>0</v>
      </c>
      <c r="AB375" s="333">
        <v>0</v>
      </c>
      <c r="AC375" s="334">
        <v>0</v>
      </c>
      <c r="AD375" s="268">
        <v>0</v>
      </c>
      <c r="AE375" s="295">
        <v>0</v>
      </c>
    </row>
    <row r="376" spans="1:31">
      <c r="A376" s="315" t="s">
        <v>671</v>
      </c>
      <c r="B376" s="339" t="s">
        <v>3324</v>
      </c>
      <c r="C376" s="293" t="s">
        <v>703</v>
      </c>
      <c r="D376" s="339" t="s">
        <v>704</v>
      </c>
      <c r="E376" s="266">
        <v>60</v>
      </c>
      <c r="F376" s="266">
        <v>56</v>
      </c>
      <c r="G376" s="264">
        <v>61</v>
      </c>
      <c r="H376" s="264">
        <v>56</v>
      </c>
      <c r="I376" s="264">
        <v>53</v>
      </c>
      <c r="J376" s="264">
        <v>51</v>
      </c>
      <c r="K376" s="294">
        <v>0.9</v>
      </c>
      <c r="L376" s="267">
        <v>0.933333333333333</v>
      </c>
      <c r="M376" s="267">
        <v>0.918032786885246</v>
      </c>
      <c r="N376" s="267">
        <v>0.962264150943396</v>
      </c>
      <c r="O376" s="332">
        <v>1717</v>
      </c>
      <c r="P376" s="266">
        <v>1609</v>
      </c>
      <c r="Q376" s="266">
        <v>56</v>
      </c>
      <c r="R376" s="264">
        <v>54</v>
      </c>
      <c r="S376" s="264">
        <v>48</v>
      </c>
      <c r="T376" s="267">
        <v>0.937099592312172</v>
      </c>
      <c r="U376" s="267">
        <v>0.933333333333333</v>
      </c>
      <c r="V376" s="268">
        <v>0.885245901639344</v>
      </c>
      <c r="W376" s="268">
        <v>0.905660377358491</v>
      </c>
      <c r="X376" s="295">
        <v>0.0480874316939891</v>
      </c>
      <c r="Y376" s="271">
        <v>404</v>
      </c>
      <c r="Z376" s="333">
        <v>374</v>
      </c>
      <c r="AA376" s="333">
        <v>401</v>
      </c>
      <c r="AB376" s="333">
        <v>377</v>
      </c>
      <c r="AC376" s="334">
        <v>0.925742574257426</v>
      </c>
      <c r="AD376" s="268">
        <v>0.940149625935162</v>
      </c>
      <c r="AE376" s="295">
        <v>-0.0144070516777363</v>
      </c>
    </row>
    <row r="377" spans="1:31">
      <c r="A377" s="315" t="s">
        <v>671</v>
      </c>
      <c r="B377" s="339" t="s">
        <v>3324</v>
      </c>
      <c r="C377" s="293" t="s">
        <v>705</v>
      </c>
      <c r="D377" s="339" t="s">
        <v>706</v>
      </c>
      <c r="E377" s="266">
        <v>0</v>
      </c>
      <c r="F377" s="266">
        <v>0</v>
      </c>
      <c r="G377" s="264">
        <v>0</v>
      </c>
      <c r="H377" s="264">
        <v>0</v>
      </c>
      <c r="I377" s="264">
        <v>0</v>
      </c>
      <c r="J377" s="264">
        <v>0</v>
      </c>
      <c r="K377" s="294">
        <v>0.9</v>
      </c>
      <c r="L377" s="267">
        <v>0</v>
      </c>
      <c r="M377" s="267">
        <v>0</v>
      </c>
      <c r="N377" s="267">
        <v>0</v>
      </c>
      <c r="O377" s="332">
        <v>0</v>
      </c>
      <c r="P377" s="266">
        <v>0</v>
      </c>
      <c r="Q377" s="266">
        <v>0</v>
      </c>
      <c r="R377" s="264">
        <v>0</v>
      </c>
      <c r="S377" s="264">
        <v>0</v>
      </c>
      <c r="T377" s="267">
        <v>0</v>
      </c>
      <c r="U377" s="267">
        <v>0</v>
      </c>
      <c r="V377" s="268">
        <v>0</v>
      </c>
      <c r="W377" s="268">
        <v>0</v>
      </c>
      <c r="X377" s="295">
        <v>0</v>
      </c>
      <c r="Y377" s="271">
        <v>0</v>
      </c>
      <c r="Z377" s="333">
        <v>0</v>
      </c>
      <c r="AA377" s="333">
        <v>0</v>
      </c>
      <c r="AB377" s="333">
        <v>0</v>
      </c>
      <c r="AC377" s="334">
        <v>0</v>
      </c>
      <c r="AD377" s="268">
        <v>0</v>
      </c>
      <c r="AE377" s="295">
        <v>0</v>
      </c>
    </row>
    <row r="378" spans="1:31">
      <c r="A378" s="315" t="s">
        <v>671</v>
      </c>
      <c r="B378" s="339" t="s">
        <v>3324</v>
      </c>
      <c r="C378" s="293" t="s">
        <v>707</v>
      </c>
      <c r="D378" s="339" t="s">
        <v>708</v>
      </c>
      <c r="E378" s="266">
        <v>85</v>
      </c>
      <c r="F378" s="266">
        <v>82</v>
      </c>
      <c r="G378" s="264">
        <v>77</v>
      </c>
      <c r="H378" s="264">
        <v>73</v>
      </c>
      <c r="I378" s="264">
        <v>58</v>
      </c>
      <c r="J378" s="264">
        <v>54</v>
      </c>
      <c r="K378" s="294">
        <v>0.9</v>
      </c>
      <c r="L378" s="267">
        <v>0.964705882352941</v>
      </c>
      <c r="M378" s="267">
        <v>0.948051948051948</v>
      </c>
      <c r="N378" s="267">
        <v>0.931034482758621</v>
      </c>
      <c r="O378" s="332">
        <v>2342</v>
      </c>
      <c r="P378" s="266">
        <v>2178</v>
      </c>
      <c r="Q378" s="266">
        <v>81</v>
      </c>
      <c r="R378" s="264">
        <v>71</v>
      </c>
      <c r="S378" s="264">
        <v>54</v>
      </c>
      <c r="T378" s="267">
        <v>0.92997438087105</v>
      </c>
      <c r="U378" s="267">
        <v>0.952941176470588</v>
      </c>
      <c r="V378" s="268">
        <v>0.922077922077922</v>
      </c>
      <c r="W378" s="268">
        <v>0.931034482758621</v>
      </c>
      <c r="X378" s="295">
        <v>0.0308632543926661</v>
      </c>
      <c r="Y378" s="271">
        <v>530</v>
      </c>
      <c r="Z378" s="333">
        <v>492</v>
      </c>
      <c r="AA378" s="333">
        <v>553</v>
      </c>
      <c r="AB378" s="333">
        <v>509</v>
      </c>
      <c r="AC378" s="334">
        <v>0.928301886792453</v>
      </c>
      <c r="AD378" s="268">
        <v>0.920433996383363</v>
      </c>
      <c r="AE378" s="295">
        <v>0.00786789040908942</v>
      </c>
    </row>
    <row r="379" spans="1:31">
      <c r="A379" s="315" t="s">
        <v>671</v>
      </c>
      <c r="B379" s="339" t="s">
        <v>3324</v>
      </c>
      <c r="C379" s="293" t="s">
        <v>709</v>
      </c>
      <c r="D379" s="339" t="s">
        <v>710</v>
      </c>
      <c r="E379" s="266">
        <v>0</v>
      </c>
      <c r="F379" s="266">
        <v>0</v>
      </c>
      <c r="G379" s="264">
        <v>0</v>
      </c>
      <c r="H379" s="264">
        <v>0</v>
      </c>
      <c r="I379" s="264">
        <v>0</v>
      </c>
      <c r="J379" s="264">
        <v>0</v>
      </c>
      <c r="K379" s="294">
        <v>0.9</v>
      </c>
      <c r="L379" s="267">
        <v>0</v>
      </c>
      <c r="M379" s="267">
        <v>0</v>
      </c>
      <c r="N379" s="267">
        <v>0</v>
      </c>
      <c r="O379" s="332">
        <v>0</v>
      </c>
      <c r="P379" s="266">
        <v>0</v>
      </c>
      <c r="Q379" s="266">
        <v>0</v>
      </c>
      <c r="R379" s="264">
        <v>0</v>
      </c>
      <c r="S379" s="264">
        <v>0</v>
      </c>
      <c r="T379" s="267">
        <v>0</v>
      </c>
      <c r="U379" s="267">
        <v>0</v>
      </c>
      <c r="V379" s="268">
        <v>0</v>
      </c>
      <c r="W379" s="268">
        <v>0</v>
      </c>
      <c r="X379" s="295">
        <v>0</v>
      </c>
      <c r="Y379" s="271">
        <v>0</v>
      </c>
      <c r="Z379" s="333">
        <v>0</v>
      </c>
      <c r="AA379" s="333">
        <v>0</v>
      </c>
      <c r="AB379" s="333">
        <v>0</v>
      </c>
      <c r="AC379" s="334">
        <v>0</v>
      </c>
      <c r="AD379" s="268">
        <v>0</v>
      </c>
      <c r="AE379" s="295">
        <v>0</v>
      </c>
    </row>
    <row r="380" spans="1:31">
      <c r="A380" s="315" t="s">
        <v>671</v>
      </c>
      <c r="B380" s="339" t="s">
        <v>3324</v>
      </c>
      <c r="C380" s="293" t="s">
        <v>711</v>
      </c>
      <c r="D380" s="339" t="s">
        <v>712</v>
      </c>
      <c r="E380" s="266">
        <v>0</v>
      </c>
      <c r="F380" s="266">
        <v>0</v>
      </c>
      <c r="G380" s="264">
        <v>0</v>
      </c>
      <c r="H380" s="264">
        <v>0</v>
      </c>
      <c r="I380" s="264">
        <v>0</v>
      </c>
      <c r="J380" s="264">
        <v>0</v>
      </c>
      <c r="K380" s="294">
        <v>0.9</v>
      </c>
      <c r="L380" s="267">
        <v>0</v>
      </c>
      <c r="M380" s="267">
        <v>0</v>
      </c>
      <c r="N380" s="267">
        <v>0</v>
      </c>
      <c r="O380" s="332">
        <v>0</v>
      </c>
      <c r="P380" s="266">
        <v>0</v>
      </c>
      <c r="Q380" s="266">
        <v>0</v>
      </c>
      <c r="R380" s="264">
        <v>0</v>
      </c>
      <c r="S380" s="264">
        <v>0</v>
      </c>
      <c r="T380" s="267">
        <v>0</v>
      </c>
      <c r="U380" s="267">
        <v>0</v>
      </c>
      <c r="V380" s="268">
        <v>0</v>
      </c>
      <c r="W380" s="268">
        <v>0</v>
      </c>
      <c r="X380" s="295">
        <v>0</v>
      </c>
      <c r="Y380" s="271">
        <v>0</v>
      </c>
      <c r="Z380" s="333">
        <v>0</v>
      </c>
      <c r="AA380" s="333">
        <v>0</v>
      </c>
      <c r="AB380" s="333">
        <v>0</v>
      </c>
      <c r="AC380" s="334">
        <v>0</v>
      </c>
      <c r="AD380" s="268">
        <v>0</v>
      </c>
      <c r="AE380" s="295">
        <v>0</v>
      </c>
    </row>
    <row r="381" spans="1:31">
      <c r="A381" s="315" t="s">
        <v>671</v>
      </c>
      <c r="B381" s="339" t="s">
        <v>3324</v>
      </c>
      <c r="C381" s="293" t="s">
        <v>713</v>
      </c>
      <c r="D381" s="339" t="s">
        <v>714</v>
      </c>
      <c r="E381" s="266">
        <v>0</v>
      </c>
      <c r="F381" s="266">
        <v>0</v>
      </c>
      <c r="G381" s="264">
        <v>0</v>
      </c>
      <c r="H381" s="264">
        <v>0</v>
      </c>
      <c r="I381" s="264">
        <v>0</v>
      </c>
      <c r="J381" s="264">
        <v>0</v>
      </c>
      <c r="K381" s="294">
        <v>0.9</v>
      </c>
      <c r="L381" s="267">
        <v>0</v>
      </c>
      <c r="M381" s="267">
        <v>0</v>
      </c>
      <c r="N381" s="267">
        <v>0</v>
      </c>
      <c r="O381" s="332">
        <v>0</v>
      </c>
      <c r="P381" s="266">
        <v>0</v>
      </c>
      <c r="Q381" s="266">
        <v>0</v>
      </c>
      <c r="R381" s="264">
        <v>0</v>
      </c>
      <c r="S381" s="264">
        <v>0</v>
      </c>
      <c r="T381" s="267">
        <v>0</v>
      </c>
      <c r="U381" s="267">
        <v>0</v>
      </c>
      <c r="V381" s="268">
        <v>0</v>
      </c>
      <c r="W381" s="268">
        <v>0</v>
      </c>
      <c r="X381" s="295">
        <v>0</v>
      </c>
      <c r="Y381" s="271">
        <v>0</v>
      </c>
      <c r="Z381" s="333">
        <v>0</v>
      </c>
      <c r="AA381" s="333">
        <v>0</v>
      </c>
      <c r="AB381" s="333">
        <v>0</v>
      </c>
      <c r="AC381" s="334">
        <v>0</v>
      </c>
      <c r="AD381" s="268">
        <v>0</v>
      </c>
      <c r="AE381" s="295">
        <v>0</v>
      </c>
    </row>
    <row r="382" spans="1:31">
      <c r="A382" s="315" t="s">
        <v>671</v>
      </c>
      <c r="B382" s="339" t="s">
        <v>3324</v>
      </c>
      <c r="C382" s="293" t="s">
        <v>715</v>
      </c>
      <c r="D382" s="339" t="s">
        <v>716</v>
      </c>
      <c r="E382" s="266">
        <v>0</v>
      </c>
      <c r="F382" s="266">
        <v>0</v>
      </c>
      <c r="G382" s="264">
        <v>0</v>
      </c>
      <c r="H382" s="264">
        <v>0</v>
      </c>
      <c r="I382" s="264">
        <v>0</v>
      </c>
      <c r="J382" s="264">
        <v>0</v>
      </c>
      <c r="K382" s="294">
        <v>0.9</v>
      </c>
      <c r="L382" s="267">
        <v>0</v>
      </c>
      <c r="M382" s="267">
        <v>0</v>
      </c>
      <c r="N382" s="267">
        <v>0</v>
      </c>
      <c r="O382" s="332">
        <v>0</v>
      </c>
      <c r="P382" s="266">
        <v>0</v>
      </c>
      <c r="Q382" s="266">
        <v>0</v>
      </c>
      <c r="R382" s="264">
        <v>0</v>
      </c>
      <c r="S382" s="264">
        <v>0</v>
      </c>
      <c r="T382" s="267">
        <v>0</v>
      </c>
      <c r="U382" s="267">
        <v>0</v>
      </c>
      <c r="V382" s="268">
        <v>0</v>
      </c>
      <c r="W382" s="268">
        <v>0</v>
      </c>
      <c r="X382" s="295">
        <v>0</v>
      </c>
      <c r="Y382" s="271">
        <v>0</v>
      </c>
      <c r="Z382" s="333">
        <v>0</v>
      </c>
      <c r="AA382" s="333">
        <v>0</v>
      </c>
      <c r="AB382" s="333">
        <v>0</v>
      </c>
      <c r="AC382" s="334">
        <v>0</v>
      </c>
      <c r="AD382" s="268">
        <v>0</v>
      </c>
      <c r="AE382" s="295">
        <v>0</v>
      </c>
    </row>
    <row r="383" spans="1:31">
      <c r="A383" s="315" t="s">
        <v>671</v>
      </c>
      <c r="B383" s="339" t="s">
        <v>3324</v>
      </c>
      <c r="C383" s="293" t="s">
        <v>717</v>
      </c>
      <c r="D383" s="339" t="s">
        <v>718</v>
      </c>
      <c r="E383" s="266">
        <v>0</v>
      </c>
      <c r="F383" s="266">
        <v>0</v>
      </c>
      <c r="G383" s="264">
        <v>0</v>
      </c>
      <c r="H383" s="264">
        <v>0</v>
      </c>
      <c r="I383" s="264">
        <v>0</v>
      </c>
      <c r="J383" s="264">
        <v>0</v>
      </c>
      <c r="K383" s="294">
        <v>0.9</v>
      </c>
      <c r="L383" s="267">
        <v>0</v>
      </c>
      <c r="M383" s="267">
        <v>0</v>
      </c>
      <c r="N383" s="267">
        <v>0</v>
      </c>
      <c r="O383" s="332">
        <v>0</v>
      </c>
      <c r="P383" s="266">
        <v>0</v>
      </c>
      <c r="Q383" s="266">
        <v>0</v>
      </c>
      <c r="R383" s="264">
        <v>0</v>
      </c>
      <c r="S383" s="264">
        <v>0</v>
      </c>
      <c r="T383" s="267">
        <v>0</v>
      </c>
      <c r="U383" s="267">
        <v>0</v>
      </c>
      <c r="V383" s="268">
        <v>0</v>
      </c>
      <c r="W383" s="268">
        <v>0</v>
      </c>
      <c r="X383" s="295">
        <v>0</v>
      </c>
      <c r="Y383" s="271">
        <v>0</v>
      </c>
      <c r="Z383" s="333">
        <v>0</v>
      </c>
      <c r="AA383" s="333">
        <v>0</v>
      </c>
      <c r="AB383" s="333">
        <v>0</v>
      </c>
      <c r="AC383" s="334">
        <v>0</v>
      </c>
      <c r="AD383" s="268">
        <v>0</v>
      </c>
      <c r="AE383" s="295">
        <v>0</v>
      </c>
    </row>
    <row r="384" spans="1:31">
      <c r="A384" s="315" t="s">
        <v>719</v>
      </c>
      <c r="B384" s="339" t="s">
        <v>3325</v>
      </c>
      <c r="C384" s="293" t="s">
        <v>721</v>
      </c>
      <c r="D384" s="339" t="s">
        <v>722</v>
      </c>
      <c r="E384" s="266">
        <v>44</v>
      </c>
      <c r="F384" s="266">
        <v>44</v>
      </c>
      <c r="G384" s="264">
        <v>36</v>
      </c>
      <c r="H384" s="264">
        <v>33</v>
      </c>
      <c r="I384" s="264">
        <v>44</v>
      </c>
      <c r="J384" s="264">
        <v>41</v>
      </c>
      <c r="K384" s="294">
        <v>0.9</v>
      </c>
      <c r="L384" s="267">
        <v>1</v>
      </c>
      <c r="M384" s="267">
        <v>0.916666666666667</v>
      </c>
      <c r="N384" s="267">
        <v>0.931818181818182</v>
      </c>
      <c r="O384" s="332">
        <v>1255</v>
      </c>
      <c r="P384" s="266">
        <v>1168</v>
      </c>
      <c r="Q384" s="266">
        <v>42</v>
      </c>
      <c r="R384" s="264">
        <v>32</v>
      </c>
      <c r="S384" s="264">
        <v>40</v>
      </c>
      <c r="T384" s="267">
        <v>0.930677290836653</v>
      </c>
      <c r="U384" s="267">
        <v>0.954545454545455</v>
      </c>
      <c r="V384" s="268">
        <v>0.888888888888889</v>
      </c>
      <c r="W384" s="268">
        <v>0.909090909090909</v>
      </c>
      <c r="X384" s="295">
        <v>0.0656565656565657</v>
      </c>
      <c r="Y384" s="271">
        <v>290</v>
      </c>
      <c r="Z384" s="333">
        <v>269</v>
      </c>
      <c r="AA384" s="333">
        <v>290</v>
      </c>
      <c r="AB384" s="333">
        <v>268</v>
      </c>
      <c r="AC384" s="334">
        <v>0.927586206896552</v>
      </c>
      <c r="AD384" s="268">
        <v>0.924137931034483</v>
      </c>
      <c r="AE384" s="295">
        <v>0.00344827586206897</v>
      </c>
    </row>
    <row r="385" spans="1:31">
      <c r="A385" s="315" t="s">
        <v>719</v>
      </c>
      <c r="B385" s="339" t="s">
        <v>3325</v>
      </c>
      <c r="C385" s="293" t="s">
        <v>723</v>
      </c>
      <c r="D385" s="339" t="s">
        <v>723</v>
      </c>
      <c r="E385" s="266">
        <v>28</v>
      </c>
      <c r="F385" s="266">
        <v>28</v>
      </c>
      <c r="G385" s="264">
        <v>22</v>
      </c>
      <c r="H385" s="264">
        <v>22</v>
      </c>
      <c r="I385" s="264">
        <v>26</v>
      </c>
      <c r="J385" s="264">
        <v>26</v>
      </c>
      <c r="K385" s="294">
        <v>0.9</v>
      </c>
      <c r="L385" s="267">
        <v>1</v>
      </c>
      <c r="M385" s="267">
        <v>1</v>
      </c>
      <c r="N385" s="267">
        <v>1</v>
      </c>
      <c r="O385" s="332">
        <v>761</v>
      </c>
      <c r="P385" s="266">
        <v>751</v>
      </c>
      <c r="Q385" s="266">
        <v>28</v>
      </c>
      <c r="R385" s="264">
        <v>22</v>
      </c>
      <c r="S385" s="264">
        <v>26</v>
      </c>
      <c r="T385" s="267">
        <v>0.986859395532194</v>
      </c>
      <c r="U385" s="267">
        <v>1</v>
      </c>
      <c r="V385" s="268">
        <v>1</v>
      </c>
      <c r="W385" s="268">
        <v>1</v>
      </c>
      <c r="X385" s="295">
        <v>0</v>
      </c>
      <c r="Y385" s="271">
        <v>178</v>
      </c>
      <c r="Z385" s="333">
        <v>178</v>
      </c>
      <c r="AA385" s="333">
        <v>182</v>
      </c>
      <c r="AB385" s="333">
        <v>176</v>
      </c>
      <c r="AC385" s="334">
        <v>1</v>
      </c>
      <c r="AD385" s="268">
        <v>0.967032967032967</v>
      </c>
      <c r="AE385" s="295">
        <v>0.032967032967033</v>
      </c>
    </row>
    <row r="386" spans="1:31">
      <c r="A386" s="315" t="s">
        <v>719</v>
      </c>
      <c r="B386" s="339" t="s">
        <v>3325</v>
      </c>
      <c r="C386" s="293" t="s">
        <v>724</v>
      </c>
      <c r="D386" s="339" t="s">
        <v>724</v>
      </c>
      <c r="E386" s="266">
        <v>52</v>
      </c>
      <c r="F386" s="266">
        <v>51</v>
      </c>
      <c r="G386" s="264">
        <v>38</v>
      </c>
      <c r="H386" s="264">
        <v>37</v>
      </c>
      <c r="I386" s="264">
        <v>48</v>
      </c>
      <c r="J386" s="264">
        <v>46</v>
      </c>
      <c r="K386" s="294">
        <v>0.9</v>
      </c>
      <c r="L386" s="267">
        <v>0.980769230769231</v>
      </c>
      <c r="M386" s="267">
        <v>0.973684210526316</v>
      </c>
      <c r="N386" s="267">
        <v>0.958333333333333</v>
      </c>
      <c r="O386" s="332">
        <v>1366</v>
      </c>
      <c r="P386" s="266">
        <v>1304</v>
      </c>
      <c r="Q386" s="266">
        <v>50</v>
      </c>
      <c r="R386" s="264">
        <v>37</v>
      </c>
      <c r="S386" s="264">
        <v>46</v>
      </c>
      <c r="T386" s="267">
        <v>0.954612005856515</v>
      </c>
      <c r="U386" s="267">
        <v>0.961538461538462</v>
      </c>
      <c r="V386" s="268">
        <v>0.973684210526316</v>
      </c>
      <c r="W386" s="268">
        <v>0.958333333333333</v>
      </c>
      <c r="X386" s="295">
        <v>-0.0121457489878543</v>
      </c>
      <c r="Y386" s="271">
        <v>324</v>
      </c>
      <c r="Z386" s="333">
        <v>314</v>
      </c>
      <c r="AA386" s="333">
        <v>322</v>
      </c>
      <c r="AB386" s="333">
        <v>307</v>
      </c>
      <c r="AC386" s="334">
        <v>0.969135802469136</v>
      </c>
      <c r="AD386" s="268">
        <v>0.953416149068323</v>
      </c>
      <c r="AE386" s="295">
        <v>0.0157196534008128</v>
      </c>
    </row>
    <row r="387" spans="1:31">
      <c r="A387" s="315" t="s">
        <v>719</v>
      </c>
      <c r="B387" s="339" t="s">
        <v>3325</v>
      </c>
      <c r="C387" s="293" t="s">
        <v>725</v>
      </c>
      <c r="D387" s="339" t="s">
        <v>726</v>
      </c>
      <c r="E387" s="266">
        <v>54</v>
      </c>
      <c r="F387" s="266">
        <v>53</v>
      </c>
      <c r="G387" s="264">
        <v>41</v>
      </c>
      <c r="H387" s="264">
        <v>40</v>
      </c>
      <c r="I387" s="264">
        <v>50</v>
      </c>
      <c r="J387" s="264">
        <v>49</v>
      </c>
      <c r="K387" s="294">
        <v>0.9</v>
      </c>
      <c r="L387" s="267">
        <v>0.981481481481482</v>
      </c>
      <c r="M387" s="267">
        <v>0.975609756097561</v>
      </c>
      <c r="N387" s="267">
        <v>0.98</v>
      </c>
      <c r="O387" s="332">
        <v>1426</v>
      </c>
      <c r="P387" s="266">
        <v>1349</v>
      </c>
      <c r="Q387" s="266">
        <v>52</v>
      </c>
      <c r="R387" s="264">
        <v>39</v>
      </c>
      <c r="S387" s="264">
        <v>46</v>
      </c>
      <c r="T387" s="267">
        <v>0.946002805049088</v>
      </c>
      <c r="U387" s="267">
        <v>0.962962962962963</v>
      </c>
      <c r="V387" s="268">
        <v>0.951219512195122</v>
      </c>
      <c r="W387" s="268">
        <v>0.92</v>
      </c>
      <c r="X387" s="295">
        <v>0.011743450767841</v>
      </c>
      <c r="Y387" s="271">
        <v>335</v>
      </c>
      <c r="Z387" s="333">
        <v>318</v>
      </c>
      <c r="AA387" s="333">
        <v>329</v>
      </c>
      <c r="AB387" s="333">
        <v>315</v>
      </c>
      <c r="AC387" s="334">
        <v>0.949253731343284</v>
      </c>
      <c r="AD387" s="268">
        <v>0.957446808510638</v>
      </c>
      <c r="AE387" s="295">
        <v>-0.00819307716735473</v>
      </c>
    </row>
    <row r="388" spans="1:31">
      <c r="A388" s="315" t="s">
        <v>719</v>
      </c>
      <c r="B388" s="339" t="s">
        <v>3325</v>
      </c>
      <c r="C388" s="293" t="s">
        <v>727</v>
      </c>
      <c r="D388" s="339" t="s">
        <v>728</v>
      </c>
      <c r="E388" s="266">
        <v>31</v>
      </c>
      <c r="F388" s="266">
        <v>29</v>
      </c>
      <c r="G388" s="264">
        <v>27</v>
      </c>
      <c r="H388" s="264">
        <v>25</v>
      </c>
      <c r="I388" s="264">
        <v>29</v>
      </c>
      <c r="J388" s="264">
        <v>27</v>
      </c>
      <c r="K388" s="294">
        <v>0.9</v>
      </c>
      <c r="L388" s="267">
        <v>0.935483870967742</v>
      </c>
      <c r="M388" s="267">
        <v>0.925925925925926</v>
      </c>
      <c r="N388" s="267">
        <v>0.931034482758621</v>
      </c>
      <c r="O388" s="332">
        <v>863</v>
      </c>
      <c r="P388" s="266">
        <v>835</v>
      </c>
      <c r="Q388" s="266">
        <v>29</v>
      </c>
      <c r="R388" s="264">
        <v>25</v>
      </c>
      <c r="S388" s="264">
        <v>27</v>
      </c>
      <c r="T388" s="267">
        <v>0.967555040556199</v>
      </c>
      <c r="U388" s="267">
        <v>0.935483870967742</v>
      </c>
      <c r="V388" s="268">
        <v>0.925925925925926</v>
      </c>
      <c r="W388" s="268">
        <v>0.931034482758621</v>
      </c>
      <c r="X388" s="295">
        <v>0.00955794504181595</v>
      </c>
      <c r="Y388" s="271">
        <v>198</v>
      </c>
      <c r="Z388" s="333">
        <v>187</v>
      </c>
      <c r="AA388" s="333">
        <v>204</v>
      </c>
      <c r="AB388" s="333">
        <v>201</v>
      </c>
      <c r="AC388" s="334">
        <v>0.944444444444444</v>
      </c>
      <c r="AD388" s="268">
        <v>0.985294117647059</v>
      </c>
      <c r="AE388" s="295">
        <v>-0.0408496732026145</v>
      </c>
    </row>
    <row r="389" spans="1:31">
      <c r="A389" s="315" t="s">
        <v>719</v>
      </c>
      <c r="B389" s="339" t="s">
        <v>3325</v>
      </c>
      <c r="C389" s="293" t="s">
        <v>729</v>
      </c>
      <c r="D389" s="339" t="s">
        <v>729</v>
      </c>
      <c r="E389" s="266">
        <v>51</v>
      </c>
      <c r="F389" s="266">
        <v>51</v>
      </c>
      <c r="G389" s="264">
        <v>44</v>
      </c>
      <c r="H389" s="264">
        <v>43</v>
      </c>
      <c r="I389" s="264">
        <v>48</v>
      </c>
      <c r="J389" s="264">
        <v>47</v>
      </c>
      <c r="K389" s="294">
        <v>0.9</v>
      </c>
      <c r="L389" s="267">
        <v>1</v>
      </c>
      <c r="M389" s="267">
        <v>0.977272727272727</v>
      </c>
      <c r="N389" s="267">
        <v>0.979166666666667</v>
      </c>
      <c r="O389" s="332">
        <v>1480</v>
      </c>
      <c r="P389" s="266">
        <v>1428</v>
      </c>
      <c r="Q389" s="266">
        <v>50</v>
      </c>
      <c r="R389" s="264">
        <v>43</v>
      </c>
      <c r="S389" s="264">
        <v>46</v>
      </c>
      <c r="T389" s="267">
        <v>0.964864864864865</v>
      </c>
      <c r="U389" s="267">
        <v>0.980392156862745</v>
      </c>
      <c r="V389" s="268">
        <v>0.977272727272727</v>
      </c>
      <c r="W389" s="268">
        <v>0.958333333333333</v>
      </c>
      <c r="X389" s="295">
        <v>0.00311942959001776</v>
      </c>
      <c r="Y389" s="271">
        <v>336</v>
      </c>
      <c r="Z389" s="333">
        <v>329</v>
      </c>
      <c r="AA389" s="333">
        <v>350</v>
      </c>
      <c r="AB389" s="333">
        <v>334</v>
      </c>
      <c r="AC389" s="334">
        <v>0.979166666666667</v>
      </c>
      <c r="AD389" s="268">
        <v>0.954285714285714</v>
      </c>
      <c r="AE389" s="295">
        <v>0.0248809523809523</v>
      </c>
    </row>
    <row r="390" spans="1:31">
      <c r="A390" s="315" t="s">
        <v>719</v>
      </c>
      <c r="B390" s="339" t="s">
        <v>3325</v>
      </c>
      <c r="C390" s="293" t="s">
        <v>730</v>
      </c>
      <c r="D390" s="339" t="s">
        <v>730</v>
      </c>
      <c r="E390" s="266">
        <v>35</v>
      </c>
      <c r="F390" s="266">
        <v>35</v>
      </c>
      <c r="G390" s="264">
        <v>26</v>
      </c>
      <c r="H390" s="264">
        <v>26</v>
      </c>
      <c r="I390" s="264">
        <v>26</v>
      </c>
      <c r="J390" s="264">
        <v>25</v>
      </c>
      <c r="K390" s="294">
        <v>0.9</v>
      </c>
      <c r="L390" s="267">
        <v>1</v>
      </c>
      <c r="M390" s="267">
        <v>1</v>
      </c>
      <c r="N390" s="267">
        <v>0.961538461538462</v>
      </c>
      <c r="O390" s="332">
        <v>930</v>
      </c>
      <c r="P390" s="266">
        <v>898</v>
      </c>
      <c r="Q390" s="266">
        <v>35</v>
      </c>
      <c r="R390" s="264">
        <v>26</v>
      </c>
      <c r="S390" s="264">
        <v>24</v>
      </c>
      <c r="T390" s="267">
        <v>0.965591397849462</v>
      </c>
      <c r="U390" s="267">
        <v>1</v>
      </c>
      <c r="V390" s="268">
        <v>1</v>
      </c>
      <c r="W390" s="268">
        <v>0.923076923076923</v>
      </c>
      <c r="X390" s="295">
        <v>0</v>
      </c>
      <c r="Y390" s="271">
        <v>216</v>
      </c>
      <c r="Z390" s="333">
        <v>205</v>
      </c>
      <c r="AA390" s="333">
        <v>215</v>
      </c>
      <c r="AB390" s="333">
        <v>208</v>
      </c>
      <c r="AC390" s="334">
        <v>0.949074074074074</v>
      </c>
      <c r="AD390" s="268">
        <v>0.967441860465116</v>
      </c>
      <c r="AE390" s="295">
        <v>-0.0183677863910422</v>
      </c>
    </row>
    <row r="391" spans="1:31">
      <c r="A391" s="315" t="s">
        <v>719</v>
      </c>
      <c r="B391" s="339" t="s">
        <v>3325</v>
      </c>
      <c r="C391" s="293" t="s">
        <v>731</v>
      </c>
      <c r="D391" s="339" t="s">
        <v>731</v>
      </c>
      <c r="E391" s="266">
        <v>21</v>
      </c>
      <c r="F391" s="266">
        <v>20</v>
      </c>
      <c r="G391" s="264">
        <v>16</v>
      </c>
      <c r="H391" s="264">
        <v>15</v>
      </c>
      <c r="I391" s="264">
        <v>18</v>
      </c>
      <c r="J391" s="264">
        <v>16</v>
      </c>
      <c r="K391" s="294">
        <v>0.9</v>
      </c>
      <c r="L391" s="267">
        <v>0.952380952380952</v>
      </c>
      <c r="M391" s="267">
        <v>0.9375</v>
      </c>
      <c r="N391" s="267">
        <v>0.888888888888889</v>
      </c>
      <c r="O391" s="332">
        <v>566</v>
      </c>
      <c r="P391" s="266">
        <v>547</v>
      </c>
      <c r="Q391" s="266">
        <v>19</v>
      </c>
      <c r="R391" s="264">
        <v>15</v>
      </c>
      <c r="S391" s="264">
        <v>16</v>
      </c>
      <c r="T391" s="267">
        <v>0.96643109540636</v>
      </c>
      <c r="U391" s="267">
        <v>0.904761904761905</v>
      </c>
      <c r="V391" s="268">
        <v>0.9375</v>
      </c>
      <c r="W391" s="268">
        <v>0.888888888888889</v>
      </c>
      <c r="X391" s="295">
        <v>-0.0327380952380952</v>
      </c>
      <c r="Y391" s="271">
        <v>130</v>
      </c>
      <c r="Z391" s="333">
        <v>120</v>
      </c>
      <c r="AA391" s="333">
        <v>133</v>
      </c>
      <c r="AB391" s="333">
        <v>130</v>
      </c>
      <c r="AC391" s="334">
        <v>0.923076923076923</v>
      </c>
      <c r="AD391" s="268">
        <v>0.977443609022556</v>
      </c>
      <c r="AE391" s="295">
        <v>-0.0543666859456332</v>
      </c>
    </row>
    <row r="392" spans="1:31">
      <c r="A392" s="315" t="s">
        <v>719</v>
      </c>
      <c r="B392" s="339" t="s">
        <v>3325</v>
      </c>
      <c r="C392" s="293" t="s">
        <v>732</v>
      </c>
      <c r="D392" s="339" t="s">
        <v>733</v>
      </c>
      <c r="E392" s="266">
        <v>29</v>
      </c>
      <c r="F392" s="266">
        <v>29</v>
      </c>
      <c r="G392" s="264">
        <v>25</v>
      </c>
      <c r="H392" s="264">
        <v>25</v>
      </c>
      <c r="I392" s="264">
        <v>27</v>
      </c>
      <c r="J392" s="264">
        <v>27</v>
      </c>
      <c r="K392" s="294">
        <v>0.9</v>
      </c>
      <c r="L392" s="267">
        <v>1</v>
      </c>
      <c r="M392" s="267">
        <v>1</v>
      </c>
      <c r="N392" s="267">
        <v>1</v>
      </c>
      <c r="O392" s="332">
        <v>806</v>
      </c>
      <c r="P392" s="266">
        <v>778</v>
      </c>
      <c r="Q392" s="266">
        <v>28</v>
      </c>
      <c r="R392" s="264">
        <v>24</v>
      </c>
      <c r="S392" s="264">
        <v>26</v>
      </c>
      <c r="T392" s="267">
        <v>0.965260545905707</v>
      </c>
      <c r="U392" s="267">
        <v>0.96551724137931</v>
      </c>
      <c r="V392" s="268">
        <v>0.96</v>
      </c>
      <c r="W392" s="268">
        <v>0.962962962962963</v>
      </c>
      <c r="X392" s="295">
        <v>0.00551724137931042</v>
      </c>
      <c r="Y392" s="271">
        <v>187</v>
      </c>
      <c r="Z392" s="333">
        <v>182</v>
      </c>
      <c r="AA392" s="333">
        <v>189</v>
      </c>
      <c r="AB392" s="333">
        <v>181</v>
      </c>
      <c r="AC392" s="334">
        <v>0.973262032085562</v>
      </c>
      <c r="AD392" s="268">
        <v>0.957671957671958</v>
      </c>
      <c r="AE392" s="295">
        <v>0.0155900744136038</v>
      </c>
    </row>
    <row r="393" spans="1:31">
      <c r="A393" s="315" t="s">
        <v>719</v>
      </c>
      <c r="B393" s="339" t="s">
        <v>3325</v>
      </c>
      <c r="C393" s="293" t="s">
        <v>734</v>
      </c>
      <c r="D393" s="339" t="s">
        <v>735</v>
      </c>
      <c r="E393" s="266">
        <v>49</v>
      </c>
      <c r="F393" s="266">
        <v>47</v>
      </c>
      <c r="G393" s="264">
        <v>42</v>
      </c>
      <c r="H393" s="264">
        <v>40</v>
      </c>
      <c r="I393" s="264">
        <v>44</v>
      </c>
      <c r="J393" s="264">
        <v>43</v>
      </c>
      <c r="K393" s="294">
        <v>0.9</v>
      </c>
      <c r="L393" s="267">
        <v>0.959183673469388</v>
      </c>
      <c r="M393" s="267">
        <v>0.952380952380952</v>
      </c>
      <c r="N393" s="267">
        <v>0.977272727272727</v>
      </c>
      <c r="O393" s="332">
        <v>1342</v>
      </c>
      <c r="P393" s="266">
        <v>1315</v>
      </c>
      <c r="Q393" s="266">
        <v>47</v>
      </c>
      <c r="R393" s="264">
        <v>40</v>
      </c>
      <c r="S393" s="264">
        <v>42</v>
      </c>
      <c r="T393" s="267">
        <v>0.979880774962742</v>
      </c>
      <c r="U393" s="267">
        <v>0.959183673469388</v>
      </c>
      <c r="V393" s="268">
        <v>0.952380952380952</v>
      </c>
      <c r="W393" s="268">
        <v>0.954545454545455</v>
      </c>
      <c r="X393" s="295">
        <v>0.00680272108843538</v>
      </c>
      <c r="Y393" s="271">
        <v>305</v>
      </c>
      <c r="Z393" s="333">
        <v>296</v>
      </c>
      <c r="AA393" s="333">
        <v>314</v>
      </c>
      <c r="AB393" s="333">
        <v>312</v>
      </c>
      <c r="AC393" s="334">
        <v>0.970491803278689</v>
      </c>
      <c r="AD393" s="268">
        <v>0.993630573248408</v>
      </c>
      <c r="AE393" s="295">
        <v>-0.0231387699697191</v>
      </c>
    </row>
    <row r="394" spans="1:31">
      <c r="A394" s="315" t="s">
        <v>719</v>
      </c>
      <c r="B394" s="339" t="s">
        <v>3325</v>
      </c>
      <c r="C394" s="293" t="s">
        <v>736</v>
      </c>
      <c r="D394" s="339" t="s">
        <v>736</v>
      </c>
      <c r="E394" s="266">
        <v>53</v>
      </c>
      <c r="F394" s="266">
        <v>53</v>
      </c>
      <c r="G394" s="264">
        <v>44</v>
      </c>
      <c r="H394" s="264">
        <v>39</v>
      </c>
      <c r="I394" s="264">
        <v>48</v>
      </c>
      <c r="J394" s="264">
        <v>46</v>
      </c>
      <c r="K394" s="294">
        <v>0.9</v>
      </c>
      <c r="L394" s="267">
        <v>1</v>
      </c>
      <c r="M394" s="267">
        <v>0.886363636363636</v>
      </c>
      <c r="N394" s="267">
        <v>0.958333333333333</v>
      </c>
      <c r="O394" s="332">
        <v>1460</v>
      </c>
      <c r="P394" s="266">
        <v>1320</v>
      </c>
      <c r="Q394" s="266">
        <v>53</v>
      </c>
      <c r="R394" s="264">
        <v>39</v>
      </c>
      <c r="S394" s="264">
        <v>46</v>
      </c>
      <c r="T394" s="267">
        <v>0.904109589041096</v>
      </c>
      <c r="U394" s="267">
        <v>1</v>
      </c>
      <c r="V394" s="268">
        <v>0.886363636363636</v>
      </c>
      <c r="W394" s="268">
        <v>0.958333333333333</v>
      </c>
      <c r="X394" s="295">
        <v>0.113636363636364</v>
      </c>
      <c r="Y394" s="271">
        <v>340</v>
      </c>
      <c r="Z394" s="333">
        <v>323</v>
      </c>
      <c r="AA394" s="333">
        <v>340</v>
      </c>
      <c r="AB394" s="333">
        <v>303</v>
      </c>
      <c r="AC394" s="334">
        <v>0.95</v>
      </c>
      <c r="AD394" s="268">
        <v>0.891176470588235</v>
      </c>
      <c r="AE394" s="295">
        <v>0.0588235294117646</v>
      </c>
    </row>
    <row r="395" spans="1:31">
      <c r="A395" s="315" t="s">
        <v>719</v>
      </c>
      <c r="B395" s="339" t="s">
        <v>3325</v>
      </c>
      <c r="C395" s="293" t="s">
        <v>737</v>
      </c>
      <c r="D395" s="339" t="s">
        <v>738</v>
      </c>
      <c r="E395" s="266">
        <v>48</v>
      </c>
      <c r="F395" s="266">
        <v>47</v>
      </c>
      <c r="G395" s="264">
        <v>37</v>
      </c>
      <c r="H395" s="264">
        <v>37</v>
      </c>
      <c r="I395" s="264">
        <v>46</v>
      </c>
      <c r="J395" s="264">
        <v>45</v>
      </c>
      <c r="K395" s="294">
        <v>0.9</v>
      </c>
      <c r="L395" s="267">
        <v>0.979166666666667</v>
      </c>
      <c r="M395" s="267">
        <v>1</v>
      </c>
      <c r="N395" s="267">
        <v>0.978260869565217</v>
      </c>
      <c r="O395" s="332">
        <v>1321</v>
      </c>
      <c r="P395" s="266">
        <v>1310</v>
      </c>
      <c r="Q395" s="266">
        <v>47</v>
      </c>
      <c r="R395" s="264">
        <v>37</v>
      </c>
      <c r="S395" s="264">
        <v>45</v>
      </c>
      <c r="T395" s="267">
        <v>0.991672975018925</v>
      </c>
      <c r="U395" s="267">
        <v>0.979166666666667</v>
      </c>
      <c r="V395" s="268">
        <v>1</v>
      </c>
      <c r="W395" s="268">
        <v>0.978260869565217</v>
      </c>
      <c r="X395" s="295">
        <v>-0.0208333333333334</v>
      </c>
      <c r="Y395" s="271">
        <v>310</v>
      </c>
      <c r="Z395" s="333">
        <v>305</v>
      </c>
      <c r="AA395" s="333">
        <v>309</v>
      </c>
      <c r="AB395" s="333">
        <v>307</v>
      </c>
      <c r="AC395" s="334">
        <v>0.983870967741935</v>
      </c>
      <c r="AD395" s="268">
        <v>0.993527508090615</v>
      </c>
      <c r="AE395" s="295">
        <v>-0.00965654034867935</v>
      </c>
    </row>
    <row r="396" spans="1:31">
      <c r="A396" s="315" t="s">
        <v>719</v>
      </c>
      <c r="B396" s="339" t="s">
        <v>3325</v>
      </c>
      <c r="C396" s="293" t="s">
        <v>739</v>
      </c>
      <c r="D396" s="339" t="s">
        <v>739</v>
      </c>
      <c r="E396" s="266">
        <v>56</v>
      </c>
      <c r="F396" s="266">
        <v>55</v>
      </c>
      <c r="G396" s="264">
        <v>42</v>
      </c>
      <c r="H396" s="264">
        <v>42</v>
      </c>
      <c r="I396" s="264">
        <v>50</v>
      </c>
      <c r="J396" s="264">
        <v>50</v>
      </c>
      <c r="K396" s="294">
        <v>0.9</v>
      </c>
      <c r="L396" s="267">
        <v>0.982142857142857</v>
      </c>
      <c r="M396" s="267">
        <v>1</v>
      </c>
      <c r="N396" s="267">
        <v>1</v>
      </c>
      <c r="O396" s="332">
        <v>1529</v>
      </c>
      <c r="P396" s="266">
        <v>1490</v>
      </c>
      <c r="Q396" s="266">
        <v>54</v>
      </c>
      <c r="R396" s="264">
        <v>41</v>
      </c>
      <c r="S396" s="264">
        <v>49</v>
      </c>
      <c r="T396" s="267">
        <v>0.974493132766514</v>
      </c>
      <c r="U396" s="267">
        <v>0.964285714285714</v>
      </c>
      <c r="V396" s="268">
        <v>0.976190476190476</v>
      </c>
      <c r="W396" s="268">
        <v>0.98</v>
      </c>
      <c r="X396" s="295">
        <v>-0.0119047619047619</v>
      </c>
      <c r="Y396" s="271">
        <v>357</v>
      </c>
      <c r="Z396" s="333">
        <v>351</v>
      </c>
      <c r="AA396" s="333">
        <v>347</v>
      </c>
      <c r="AB396" s="333">
        <v>341</v>
      </c>
      <c r="AC396" s="334">
        <v>0.983193277310924</v>
      </c>
      <c r="AD396" s="268">
        <v>0.982708933717579</v>
      </c>
      <c r="AE396" s="295">
        <v>0.000484343593345038</v>
      </c>
    </row>
    <row r="397" spans="1:31">
      <c r="A397" s="315" t="s">
        <v>719</v>
      </c>
      <c r="B397" s="339" t="s">
        <v>3326</v>
      </c>
      <c r="C397" s="293" t="s">
        <v>740</v>
      </c>
      <c r="D397" s="339" t="s">
        <v>741</v>
      </c>
      <c r="E397" s="266">
        <v>66</v>
      </c>
      <c r="F397" s="266">
        <v>64</v>
      </c>
      <c r="G397" s="264">
        <v>60</v>
      </c>
      <c r="H397" s="264">
        <v>53</v>
      </c>
      <c r="I397" s="264">
        <v>57</v>
      </c>
      <c r="J397" s="264">
        <v>51</v>
      </c>
      <c r="K397" s="294">
        <v>0.9</v>
      </c>
      <c r="L397" s="267">
        <v>0.96969696969697</v>
      </c>
      <c r="M397" s="267">
        <v>0.883333333333333</v>
      </c>
      <c r="N397" s="267">
        <v>0.894736842105263</v>
      </c>
      <c r="O397" s="332">
        <v>1842</v>
      </c>
      <c r="P397" s="266">
        <v>1576</v>
      </c>
      <c r="Q397" s="266">
        <v>57</v>
      </c>
      <c r="R397" s="264">
        <v>49</v>
      </c>
      <c r="S397" s="264">
        <v>50</v>
      </c>
      <c r="T397" s="267">
        <v>0.855591748099891</v>
      </c>
      <c r="U397" s="267">
        <v>0.863636363636364</v>
      </c>
      <c r="V397" s="268">
        <v>0.816666666666667</v>
      </c>
      <c r="W397" s="268">
        <v>0.87719298245614</v>
      </c>
      <c r="X397" s="295">
        <v>0.046969696969697</v>
      </c>
      <c r="Y397" s="271">
        <v>417</v>
      </c>
      <c r="Z397" s="333">
        <v>360</v>
      </c>
      <c r="AA397" s="333">
        <v>422</v>
      </c>
      <c r="AB397" s="333">
        <v>357</v>
      </c>
      <c r="AC397" s="334">
        <v>0.863309352517986</v>
      </c>
      <c r="AD397" s="268">
        <v>0.845971563981043</v>
      </c>
      <c r="AE397" s="295">
        <v>0.0173377885369429</v>
      </c>
    </row>
    <row r="398" spans="1:31">
      <c r="A398" s="315" t="s">
        <v>719</v>
      </c>
      <c r="B398" s="339" t="s">
        <v>3326</v>
      </c>
      <c r="C398" s="293" t="s">
        <v>742</v>
      </c>
      <c r="D398" s="339" t="s">
        <v>743</v>
      </c>
      <c r="E398" s="266">
        <v>49</v>
      </c>
      <c r="F398" s="266">
        <v>42</v>
      </c>
      <c r="G398" s="264">
        <v>50</v>
      </c>
      <c r="H398" s="264">
        <v>37</v>
      </c>
      <c r="I398" s="264">
        <v>44</v>
      </c>
      <c r="J398" s="264">
        <v>31</v>
      </c>
      <c r="K398" s="294">
        <v>0.9</v>
      </c>
      <c r="L398" s="267">
        <v>0.857142857142857</v>
      </c>
      <c r="M398" s="267">
        <v>0.74</v>
      </c>
      <c r="N398" s="267">
        <v>0.704545454545455</v>
      </c>
      <c r="O398" s="332">
        <v>1476</v>
      </c>
      <c r="P398" s="266">
        <v>1130</v>
      </c>
      <c r="Q398" s="266">
        <v>40</v>
      </c>
      <c r="R398" s="264">
        <v>37</v>
      </c>
      <c r="S398" s="264">
        <v>28</v>
      </c>
      <c r="T398" s="267">
        <v>0.765582655826558</v>
      </c>
      <c r="U398" s="267">
        <v>0.816326530612245</v>
      </c>
      <c r="V398" s="268">
        <v>0.74</v>
      </c>
      <c r="W398" s="268">
        <v>0.636363636363636</v>
      </c>
      <c r="X398" s="295">
        <v>0.0763265306122449</v>
      </c>
      <c r="Y398" s="271">
        <v>343</v>
      </c>
      <c r="Z398" s="333">
        <v>251</v>
      </c>
      <c r="AA398" s="333">
        <v>331</v>
      </c>
      <c r="AB398" s="333">
        <v>248</v>
      </c>
      <c r="AC398" s="334">
        <v>0.731778425655977</v>
      </c>
      <c r="AD398" s="268">
        <v>0.749244712990937</v>
      </c>
      <c r="AE398" s="295">
        <v>-0.0174662873349598</v>
      </c>
    </row>
    <row r="399" spans="1:31">
      <c r="A399" s="315" t="s">
        <v>719</v>
      </c>
      <c r="B399" s="339" t="s">
        <v>3326</v>
      </c>
      <c r="C399" s="293" t="s">
        <v>744</v>
      </c>
      <c r="D399" s="339" t="s">
        <v>745</v>
      </c>
      <c r="E399" s="266">
        <v>71</v>
      </c>
      <c r="F399" s="266">
        <v>58</v>
      </c>
      <c r="G399" s="264">
        <v>69</v>
      </c>
      <c r="H399" s="264">
        <v>57</v>
      </c>
      <c r="I399" s="264">
        <v>60</v>
      </c>
      <c r="J399" s="264">
        <v>39</v>
      </c>
      <c r="K399" s="294">
        <v>0.9</v>
      </c>
      <c r="L399" s="267">
        <v>0.816901408450704</v>
      </c>
      <c r="M399" s="267">
        <v>0.826086956521739</v>
      </c>
      <c r="N399" s="267">
        <v>0.65</v>
      </c>
      <c r="O399" s="332">
        <v>2045</v>
      </c>
      <c r="P399" s="266">
        <v>1404</v>
      </c>
      <c r="Q399" s="266">
        <v>56</v>
      </c>
      <c r="R399" s="264">
        <v>51</v>
      </c>
      <c r="S399" s="264">
        <v>34</v>
      </c>
      <c r="T399" s="267">
        <v>0.686552567237164</v>
      </c>
      <c r="U399" s="267">
        <v>0.788732394366197</v>
      </c>
      <c r="V399" s="268">
        <v>0.739130434782609</v>
      </c>
      <c r="W399" s="268">
        <v>0.566666666666667</v>
      </c>
      <c r="X399" s="295">
        <v>0.0496019595835885</v>
      </c>
      <c r="Y399" s="271">
        <v>456</v>
      </c>
      <c r="Z399" s="333">
        <v>315</v>
      </c>
      <c r="AA399" s="333">
        <v>479</v>
      </c>
      <c r="AB399" s="333">
        <v>329</v>
      </c>
      <c r="AC399" s="334">
        <v>0.690789473684211</v>
      </c>
      <c r="AD399" s="268">
        <v>0.686847599164927</v>
      </c>
      <c r="AE399" s="295">
        <v>0.00394187451928363</v>
      </c>
    </row>
    <row r="400" spans="1:31">
      <c r="A400" s="315" t="s">
        <v>719</v>
      </c>
      <c r="B400" s="339" t="s">
        <v>3326</v>
      </c>
      <c r="C400" s="293" t="s">
        <v>746</v>
      </c>
      <c r="D400" s="339" t="s">
        <v>747</v>
      </c>
      <c r="E400" s="266">
        <v>69</v>
      </c>
      <c r="F400" s="266">
        <v>58</v>
      </c>
      <c r="G400" s="264">
        <v>62</v>
      </c>
      <c r="H400" s="264">
        <v>58</v>
      </c>
      <c r="I400" s="264">
        <v>44</v>
      </c>
      <c r="J400" s="264">
        <v>35</v>
      </c>
      <c r="K400" s="294">
        <v>0.9</v>
      </c>
      <c r="L400" s="267">
        <v>0.840579710144927</v>
      </c>
      <c r="M400" s="267">
        <v>0.935483870967742</v>
      </c>
      <c r="N400" s="267">
        <v>0.795454545454545</v>
      </c>
      <c r="O400" s="332">
        <v>1755</v>
      </c>
      <c r="P400" s="266">
        <v>1560</v>
      </c>
      <c r="Q400" s="266">
        <v>56</v>
      </c>
      <c r="R400" s="264">
        <v>55</v>
      </c>
      <c r="S400" s="264">
        <v>35</v>
      </c>
      <c r="T400" s="267">
        <v>0.888888888888889</v>
      </c>
      <c r="U400" s="267">
        <v>0.811594202898551</v>
      </c>
      <c r="V400" s="268">
        <v>0.887096774193548</v>
      </c>
      <c r="W400" s="268">
        <v>0.795454545454545</v>
      </c>
      <c r="X400" s="295">
        <v>-0.0755025712949976</v>
      </c>
      <c r="Y400" s="271">
        <v>409</v>
      </c>
      <c r="Z400" s="333">
        <v>343</v>
      </c>
      <c r="AA400" s="333">
        <v>405</v>
      </c>
      <c r="AB400" s="333">
        <v>367</v>
      </c>
      <c r="AC400" s="334">
        <v>0.838630806845966</v>
      </c>
      <c r="AD400" s="268">
        <v>0.906172839506173</v>
      </c>
      <c r="AE400" s="295">
        <v>-0.0675420326602071</v>
      </c>
    </row>
    <row r="401" spans="1:31">
      <c r="A401" s="315" t="s">
        <v>719</v>
      </c>
      <c r="B401" s="339" t="s">
        <v>3326</v>
      </c>
      <c r="C401" s="293" t="s">
        <v>748</v>
      </c>
      <c r="D401" s="339" t="s">
        <v>749</v>
      </c>
      <c r="E401" s="266">
        <v>59</v>
      </c>
      <c r="F401" s="266">
        <v>59</v>
      </c>
      <c r="G401" s="264">
        <v>57</v>
      </c>
      <c r="H401" s="264">
        <v>57</v>
      </c>
      <c r="I401" s="264">
        <v>47</v>
      </c>
      <c r="J401" s="264">
        <v>47</v>
      </c>
      <c r="K401" s="294">
        <v>0.9</v>
      </c>
      <c r="L401" s="267">
        <v>1</v>
      </c>
      <c r="M401" s="267">
        <v>1</v>
      </c>
      <c r="N401" s="267">
        <v>1</v>
      </c>
      <c r="O401" s="332">
        <v>1652</v>
      </c>
      <c r="P401" s="266">
        <v>1396</v>
      </c>
      <c r="Q401" s="266">
        <v>53</v>
      </c>
      <c r="R401" s="264">
        <v>49</v>
      </c>
      <c r="S401" s="264">
        <v>39</v>
      </c>
      <c r="T401" s="267">
        <v>0.845036319612591</v>
      </c>
      <c r="U401" s="267">
        <v>0.898305084745763</v>
      </c>
      <c r="V401" s="268">
        <v>0.859649122807018</v>
      </c>
      <c r="W401" s="268">
        <v>0.829787234042553</v>
      </c>
      <c r="X401" s="295">
        <v>0.0386559619387452</v>
      </c>
      <c r="Y401" s="271">
        <v>385</v>
      </c>
      <c r="Z401" s="333">
        <v>335</v>
      </c>
      <c r="AA401" s="333">
        <v>380</v>
      </c>
      <c r="AB401" s="333">
        <v>317</v>
      </c>
      <c r="AC401" s="334">
        <v>0.87012987012987</v>
      </c>
      <c r="AD401" s="268">
        <v>0.83421052631579</v>
      </c>
      <c r="AE401" s="295">
        <v>0.0359193438140806</v>
      </c>
    </row>
    <row r="402" spans="1:31">
      <c r="A402" s="315" t="s">
        <v>719</v>
      </c>
      <c r="B402" s="339" t="s">
        <v>3326</v>
      </c>
      <c r="C402" s="293" t="s">
        <v>750</v>
      </c>
      <c r="D402" s="339" t="s">
        <v>751</v>
      </c>
      <c r="E402" s="266">
        <v>60</v>
      </c>
      <c r="F402" s="266">
        <v>54</v>
      </c>
      <c r="G402" s="264">
        <v>53</v>
      </c>
      <c r="H402" s="264">
        <v>48</v>
      </c>
      <c r="I402" s="264">
        <v>49</v>
      </c>
      <c r="J402" s="264">
        <v>42</v>
      </c>
      <c r="K402" s="294">
        <v>0.9</v>
      </c>
      <c r="L402" s="267">
        <v>0.9</v>
      </c>
      <c r="M402" s="267">
        <v>0.905660377358491</v>
      </c>
      <c r="N402" s="267">
        <v>0.857142857142857</v>
      </c>
      <c r="O402" s="332">
        <v>1796</v>
      </c>
      <c r="P402" s="266">
        <v>1363</v>
      </c>
      <c r="Q402" s="266">
        <v>48</v>
      </c>
      <c r="R402" s="264">
        <v>40</v>
      </c>
      <c r="S402" s="264">
        <v>37</v>
      </c>
      <c r="T402" s="267">
        <v>0.75890868596882</v>
      </c>
      <c r="U402" s="267">
        <v>0.8</v>
      </c>
      <c r="V402" s="268">
        <v>0.754716981132076</v>
      </c>
      <c r="W402" s="268">
        <v>0.755102040816326</v>
      </c>
      <c r="X402" s="295">
        <v>0.0452830188679245</v>
      </c>
      <c r="Y402" s="271">
        <v>396</v>
      </c>
      <c r="Z402" s="333">
        <v>290</v>
      </c>
      <c r="AA402" s="333">
        <v>417</v>
      </c>
      <c r="AB402" s="333">
        <v>315</v>
      </c>
      <c r="AC402" s="334">
        <v>0.732323232323232</v>
      </c>
      <c r="AD402" s="268">
        <v>0.755395683453237</v>
      </c>
      <c r="AE402" s="295">
        <v>-0.023072451130005</v>
      </c>
    </row>
    <row r="403" spans="1:31">
      <c r="A403" s="315" t="s">
        <v>719</v>
      </c>
      <c r="B403" s="339" t="s">
        <v>3326</v>
      </c>
      <c r="C403" s="293" t="s">
        <v>752</v>
      </c>
      <c r="D403" s="339" t="s">
        <v>753</v>
      </c>
      <c r="E403" s="266">
        <v>92</v>
      </c>
      <c r="F403" s="266">
        <v>84</v>
      </c>
      <c r="G403" s="264">
        <v>82</v>
      </c>
      <c r="H403" s="264">
        <v>56</v>
      </c>
      <c r="I403" s="264">
        <v>79</v>
      </c>
      <c r="J403" s="264">
        <v>60</v>
      </c>
      <c r="K403" s="294">
        <v>0.9</v>
      </c>
      <c r="L403" s="267">
        <v>0.91304347826087</v>
      </c>
      <c r="M403" s="267">
        <v>0.682926829268293</v>
      </c>
      <c r="N403" s="267">
        <v>0.759493670886076</v>
      </c>
      <c r="O403" s="332">
        <v>2524</v>
      </c>
      <c r="P403" s="266">
        <v>1754</v>
      </c>
      <c r="Q403" s="266">
        <v>69</v>
      </c>
      <c r="R403" s="264">
        <v>51</v>
      </c>
      <c r="S403" s="264">
        <v>48</v>
      </c>
      <c r="T403" s="267">
        <v>0.694928684627575</v>
      </c>
      <c r="U403" s="267">
        <v>0.75</v>
      </c>
      <c r="V403" s="268">
        <v>0.621951219512195</v>
      </c>
      <c r="W403" s="268">
        <v>0.607594936708861</v>
      </c>
      <c r="X403" s="295">
        <v>0.128048780487805</v>
      </c>
      <c r="Y403" s="271">
        <v>574</v>
      </c>
      <c r="Z403" s="333">
        <v>396</v>
      </c>
      <c r="AA403" s="333">
        <v>588</v>
      </c>
      <c r="AB403" s="333">
        <v>403</v>
      </c>
      <c r="AC403" s="334">
        <v>0.689895470383275</v>
      </c>
      <c r="AD403" s="268">
        <v>0.685374149659864</v>
      </c>
      <c r="AE403" s="295">
        <v>0.00452132072341127</v>
      </c>
    </row>
    <row r="404" spans="1:31">
      <c r="A404" s="315" t="s">
        <v>719</v>
      </c>
      <c r="B404" s="339" t="s">
        <v>3327</v>
      </c>
      <c r="C404" s="293" t="s">
        <v>754</v>
      </c>
      <c r="D404" s="339" t="s">
        <v>754</v>
      </c>
      <c r="E404" s="266">
        <v>65</v>
      </c>
      <c r="F404" s="266">
        <v>65</v>
      </c>
      <c r="G404" s="264">
        <v>47</v>
      </c>
      <c r="H404" s="264">
        <v>46</v>
      </c>
      <c r="I404" s="264">
        <v>57</v>
      </c>
      <c r="J404" s="264">
        <v>57</v>
      </c>
      <c r="K404" s="294">
        <v>0.9</v>
      </c>
      <c r="L404" s="267">
        <v>1</v>
      </c>
      <c r="M404" s="267">
        <v>0.978723404255319</v>
      </c>
      <c r="N404" s="267">
        <v>1</v>
      </c>
      <c r="O404" s="332">
        <v>1718</v>
      </c>
      <c r="P404" s="266">
        <v>1673</v>
      </c>
      <c r="Q404" s="266">
        <v>65</v>
      </c>
      <c r="R404" s="264">
        <v>45</v>
      </c>
      <c r="S404" s="264">
        <v>57</v>
      </c>
      <c r="T404" s="267">
        <v>0.973806752037253</v>
      </c>
      <c r="U404" s="267">
        <v>1</v>
      </c>
      <c r="V404" s="268">
        <v>0.957446808510638</v>
      </c>
      <c r="W404" s="268">
        <v>1</v>
      </c>
      <c r="X404" s="295">
        <v>0.0425531914893617</v>
      </c>
      <c r="Y404" s="271">
        <v>401</v>
      </c>
      <c r="Z404" s="333">
        <v>396</v>
      </c>
      <c r="AA404" s="333">
        <v>401</v>
      </c>
      <c r="AB404" s="333">
        <v>391</v>
      </c>
      <c r="AC404" s="334">
        <v>0.987531172069825</v>
      </c>
      <c r="AD404" s="268">
        <v>0.975062344139651</v>
      </c>
      <c r="AE404" s="295">
        <v>0.0124688279301746</v>
      </c>
    </row>
    <row r="405" spans="1:31">
      <c r="A405" s="315" t="s">
        <v>719</v>
      </c>
      <c r="B405" s="339" t="s">
        <v>3327</v>
      </c>
      <c r="C405" s="293" t="s">
        <v>755</v>
      </c>
      <c r="D405" s="339" t="s">
        <v>755</v>
      </c>
      <c r="E405" s="266">
        <v>92</v>
      </c>
      <c r="F405" s="266">
        <v>81</v>
      </c>
      <c r="G405" s="264">
        <v>74</v>
      </c>
      <c r="H405" s="264">
        <v>66</v>
      </c>
      <c r="I405" s="264">
        <v>76</v>
      </c>
      <c r="J405" s="264">
        <v>67</v>
      </c>
      <c r="K405" s="294">
        <v>0.9</v>
      </c>
      <c r="L405" s="267">
        <v>0.880434782608696</v>
      </c>
      <c r="M405" s="267">
        <v>0.891891891891892</v>
      </c>
      <c r="N405" s="267">
        <v>0.881578947368421</v>
      </c>
      <c r="O405" s="332">
        <v>2508</v>
      </c>
      <c r="P405" s="266">
        <v>2037</v>
      </c>
      <c r="Q405" s="266">
        <v>79</v>
      </c>
      <c r="R405" s="264">
        <v>57</v>
      </c>
      <c r="S405" s="264">
        <v>62</v>
      </c>
      <c r="T405" s="267">
        <v>0.812200956937799</v>
      </c>
      <c r="U405" s="267">
        <v>0.858695652173913</v>
      </c>
      <c r="V405" s="268">
        <v>0.77027027027027</v>
      </c>
      <c r="W405" s="268">
        <v>0.815789473684211</v>
      </c>
      <c r="X405" s="295">
        <v>0.0884253819036428</v>
      </c>
      <c r="Y405" s="271">
        <v>569</v>
      </c>
      <c r="Z405" s="333">
        <v>459</v>
      </c>
      <c r="AA405" s="333">
        <v>587</v>
      </c>
      <c r="AB405" s="333">
        <v>447</v>
      </c>
      <c r="AC405" s="334">
        <v>0.806678383128295</v>
      </c>
      <c r="AD405" s="268">
        <v>0.761499148211244</v>
      </c>
      <c r="AE405" s="295">
        <v>0.0451792349170516</v>
      </c>
    </row>
    <row r="406" spans="1:31">
      <c r="A406" s="315" t="s">
        <v>719</v>
      </c>
      <c r="B406" s="339" t="s">
        <v>3327</v>
      </c>
      <c r="C406" s="293" t="s">
        <v>756</v>
      </c>
      <c r="D406" s="339" t="s">
        <v>756</v>
      </c>
      <c r="E406" s="266">
        <v>43</v>
      </c>
      <c r="F406" s="266">
        <v>35</v>
      </c>
      <c r="G406" s="264">
        <v>35</v>
      </c>
      <c r="H406" s="264">
        <v>24</v>
      </c>
      <c r="I406" s="264">
        <v>34</v>
      </c>
      <c r="J406" s="264">
        <v>25</v>
      </c>
      <c r="K406" s="294">
        <v>0.9</v>
      </c>
      <c r="L406" s="267">
        <v>0.813953488372093</v>
      </c>
      <c r="M406" s="267">
        <v>0.685714285714286</v>
      </c>
      <c r="N406" s="267">
        <v>0.735294117647059</v>
      </c>
      <c r="O406" s="332">
        <v>1145</v>
      </c>
      <c r="P406" s="266">
        <v>695</v>
      </c>
      <c r="Q406" s="266">
        <v>29</v>
      </c>
      <c r="R406" s="264">
        <v>17</v>
      </c>
      <c r="S406" s="264">
        <v>20</v>
      </c>
      <c r="T406" s="267">
        <v>0.606986899563319</v>
      </c>
      <c r="U406" s="267">
        <v>0.674418604651163</v>
      </c>
      <c r="V406" s="268">
        <v>0.485714285714286</v>
      </c>
      <c r="W406" s="268">
        <v>0.588235294117647</v>
      </c>
      <c r="X406" s="295">
        <v>0.188704318936877</v>
      </c>
      <c r="Y406" s="271">
        <v>263</v>
      </c>
      <c r="Z406" s="333">
        <v>153</v>
      </c>
      <c r="AA406" s="333">
        <v>264</v>
      </c>
      <c r="AB406" s="333">
        <v>153</v>
      </c>
      <c r="AC406" s="334">
        <v>0.581749049429658</v>
      </c>
      <c r="AD406" s="268">
        <v>0.579545454545455</v>
      </c>
      <c r="AE406" s="295">
        <v>0.00220359488420319</v>
      </c>
    </row>
    <row r="407" spans="1:31">
      <c r="A407" s="315" t="s">
        <v>719</v>
      </c>
      <c r="B407" s="339" t="s">
        <v>3327</v>
      </c>
      <c r="C407" s="293" t="s">
        <v>757</v>
      </c>
      <c r="D407" s="339" t="s">
        <v>757</v>
      </c>
      <c r="E407" s="266">
        <v>56</v>
      </c>
      <c r="F407" s="266">
        <v>55</v>
      </c>
      <c r="G407" s="264">
        <v>46</v>
      </c>
      <c r="H407" s="264">
        <v>45</v>
      </c>
      <c r="I407" s="264">
        <v>54</v>
      </c>
      <c r="J407" s="264">
        <v>54</v>
      </c>
      <c r="K407" s="294">
        <v>0.9</v>
      </c>
      <c r="L407" s="267">
        <v>0.982142857142857</v>
      </c>
      <c r="M407" s="267">
        <v>0.978260869565217</v>
      </c>
      <c r="N407" s="267">
        <v>1</v>
      </c>
      <c r="O407" s="332">
        <v>1576</v>
      </c>
      <c r="P407" s="266">
        <v>1468</v>
      </c>
      <c r="Q407" s="266">
        <v>51</v>
      </c>
      <c r="R407" s="264">
        <v>43</v>
      </c>
      <c r="S407" s="264">
        <v>52</v>
      </c>
      <c r="T407" s="267">
        <v>0.931472081218274</v>
      </c>
      <c r="U407" s="267">
        <v>0.910714285714286</v>
      </c>
      <c r="V407" s="268">
        <v>0.934782608695652</v>
      </c>
      <c r="W407" s="268">
        <v>0.962962962962963</v>
      </c>
      <c r="X407" s="295">
        <v>-0.0240683229813665</v>
      </c>
      <c r="Y407" s="271">
        <v>376</v>
      </c>
      <c r="Z407" s="333">
        <v>349</v>
      </c>
      <c r="AA407" s="333">
        <v>367</v>
      </c>
      <c r="AB407" s="333">
        <v>338</v>
      </c>
      <c r="AC407" s="334">
        <v>0.928191489361702</v>
      </c>
      <c r="AD407" s="268">
        <v>0.920980926430518</v>
      </c>
      <c r="AE407" s="295">
        <v>0.00721056293118438</v>
      </c>
    </row>
    <row r="408" spans="1:31">
      <c r="A408" s="315" t="s">
        <v>719</v>
      </c>
      <c r="B408" s="339" t="s">
        <v>3327</v>
      </c>
      <c r="C408" s="293" t="s">
        <v>758</v>
      </c>
      <c r="D408" s="339" t="s">
        <v>758</v>
      </c>
      <c r="E408" s="266">
        <v>63</v>
      </c>
      <c r="F408" s="266">
        <v>58</v>
      </c>
      <c r="G408" s="264">
        <v>52</v>
      </c>
      <c r="H408" s="264">
        <v>48</v>
      </c>
      <c r="I408" s="264">
        <v>51</v>
      </c>
      <c r="J408" s="264">
        <v>50</v>
      </c>
      <c r="K408" s="294">
        <v>0.9</v>
      </c>
      <c r="L408" s="267">
        <v>0.920634920634921</v>
      </c>
      <c r="M408" s="267">
        <v>0.923076923076923</v>
      </c>
      <c r="N408" s="267">
        <v>0.980392156862745</v>
      </c>
      <c r="O408" s="332">
        <v>1716</v>
      </c>
      <c r="P408" s="266">
        <v>1521</v>
      </c>
      <c r="Q408" s="266">
        <v>58</v>
      </c>
      <c r="R408" s="264">
        <v>48</v>
      </c>
      <c r="S408" s="264">
        <v>50</v>
      </c>
      <c r="T408" s="267">
        <v>0.886363636363636</v>
      </c>
      <c r="U408" s="267">
        <v>0.920634920634921</v>
      </c>
      <c r="V408" s="268">
        <v>0.923076923076923</v>
      </c>
      <c r="W408" s="268">
        <v>0.980392156862745</v>
      </c>
      <c r="X408" s="295">
        <v>-0.00244200244200254</v>
      </c>
      <c r="Y408" s="271">
        <v>388</v>
      </c>
      <c r="Z408" s="333">
        <v>353</v>
      </c>
      <c r="AA408" s="333">
        <v>407</v>
      </c>
      <c r="AB408" s="333">
        <v>364</v>
      </c>
      <c r="AC408" s="334">
        <v>0.90979381443299</v>
      </c>
      <c r="AD408" s="268">
        <v>0.894348894348894</v>
      </c>
      <c r="AE408" s="295">
        <v>0.0154449200840954</v>
      </c>
    </row>
    <row r="409" spans="1:31">
      <c r="A409" s="315" t="s">
        <v>719</v>
      </c>
      <c r="B409" s="339" t="s">
        <v>3327</v>
      </c>
      <c r="C409" s="293" t="s">
        <v>759</v>
      </c>
      <c r="D409" s="339" t="s">
        <v>759</v>
      </c>
      <c r="E409" s="266">
        <v>69</v>
      </c>
      <c r="F409" s="266">
        <v>69</v>
      </c>
      <c r="G409" s="264">
        <v>53</v>
      </c>
      <c r="H409" s="264">
        <v>53</v>
      </c>
      <c r="I409" s="264">
        <v>58</v>
      </c>
      <c r="J409" s="264">
        <v>58</v>
      </c>
      <c r="K409" s="294">
        <v>0.9</v>
      </c>
      <c r="L409" s="267">
        <v>1</v>
      </c>
      <c r="M409" s="267">
        <v>1</v>
      </c>
      <c r="N409" s="267">
        <v>1</v>
      </c>
      <c r="O409" s="332">
        <v>1793</v>
      </c>
      <c r="P409" s="266">
        <v>1785</v>
      </c>
      <c r="Q409" s="266">
        <v>69</v>
      </c>
      <c r="R409" s="264">
        <v>53</v>
      </c>
      <c r="S409" s="264">
        <v>58</v>
      </c>
      <c r="T409" s="267">
        <v>0.995538204127161</v>
      </c>
      <c r="U409" s="267">
        <v>1</v>
      </c>
      <c r="V409" s="268">
        <v>1</v>
      </c>
      <c r="W409" s="268">
        <v>1</v>
      </c>
      <c r="X409" s="295">
        <v>0</v>
      </c>
      <c r="Y409" s="271">
        <v>419</v>
      </c>
      <c r="Z409" s="333">
        <v>417</v>
      </c>
      <c r="AA409" s="333">
        <v>415</v>
      </c>
      <c r="AB409" s="333">
        <v>411</v>
      </c>
      <c r="AC409" s="334">
        <v>0.995226730310263</v>
      </c>
      <c r="AD409" s="268">
        <v>0.990361445783133</v>
      </c>
      <c r="AE409" s="295">
        <v>0.00486528452712998</v>
      </c>
    </row>
    <row r="410" spans="1:31">
      <c r="A410" s="315" t="s">
        <v>719</v>
      </c>
      <c r="B410" s="339" t="s">
        <v>3327</v>
      </c>
      <c r="C410" s="293" t="s">
        <v>760</v>
      </c>
      <c r="D410" s="339" t="s">
        <v>760</v>
      </c>
      <c r="E410" s="266">
        <v>82</v>
      </c>
      <c r="F410" s="266">
        <v>82</v>
      </c>
      <c r="G410" s="264">
        <v>65</v>
      </c>
      <c r="H410" s="264">
        <v>64</v>
      </c>
      <c r="I410" s="264">
        <v>72</v>
      </c>
      <c r="J410" s="264">
        <v>71</v>
      </c>
      <c r="K410" s="294">
        <v>0.9</v>
      </c>
      <c r="L410" s="267">
        <v>1</v>
      </c>
      <c r="M410" s="267">
        <v>0.984615384615385</v>
      </c>
      <c r="N410" s="267">
        <v>0.986111111111111</v>
      </c>
      <c r="O410" s="332">
        <v>2254</v>
      </c>
      <c r="P410" s="266">
        <v>2078</v>
      </c>
      <c r="Q410" s="266">
        <v>80</v>
      </c>
      <c r="R410" s="264">
        <v>60</v>
      </c>
      <c r="S410" s="264">
        <v>65</v>
      </c>
      <c r="T410" s="267">
        <v>0.921916592724046</v>
      </c>
      <c r="U410" s="267">
        <v>0.975609756097561</v>
      </c>
      <c r="V410" s="268">
        <v>0.923076923076923</v>
      </c>
      <c r="W410" s="268">
        <v>0.902777777777778</v>
      </c>
      <c r="X410" s="295">
        <v>0.0525328330206378</v>
      </c>
      <c r="Y410" s="271">
        <v>518</v>
      </c>
      <c r="Z410" s="333">
        <v>482</v>
      </c>
      <c r="AA410" s="333">
        <v>531</v>
      </c>
      <c r="AB410" s="333">
        <v>498</v>
      </c>
      <c r="AC410" s="334">
        <v>0.930501930501931</v>
      </c>
      <c r="AD410" s="268">
        <v>0.937853107344633</v>
      </c>
      <c r="AE410" s="295">
        <v>-0.00735117684270226</v>
      </c>
    </row>
    <row r="411" spans="1:31">
      <c r="A411" s="315" t="s">
        <v>719</v>
      </c>
      <c r="B411" s="339" t="s">
        <v>3327</v>
      </c>
      <c r="C411" s="293" t="s">
        <v>761</v>
      </c>
      <c r="D411" s="339" t="s">
        <v>761</v>
      </c>
      <c r="E411" s="266">
        <v>100</v>
      </c>
      <c r="F411" s="266">
        <v>100</v>
      </c>
      <c r="G411" s="264">
        <v>74</v>
      </c>
      <c r="H411" s="264">
        <v>69</v>
      </c>
      <c r="I411" s="264">
        <v>79</v>
      </c>
      <c r="J411" s="264">
        <v>78</v>
      </c>
      <c r="K411" s="294">
        <v>0.9</v>
      </c>
      <c r="L411" s="267">
        <v>1</v>
      </c>
      <c r="M411" s="267">
        <v>0.932432432432432</v>
      </c>
      <c r="N411" s="267">
        <v>0.987341772151899</v>
      </c>
      <c r="O411" s="332">
        <v>2639</v>
      </c>
      <c r="P411" s="266">
        <v>2508</v>
      </c>
      <c r="Q411" s="266">
        <v>99</v>
      </c>
      <c r="R411" s="264">
        <v>68</v>
      </c>
      <c r="S411" s="264">
        <v>76</v>
      </c>
      <c r="T411" s="267">
        <v>0.950359984842743</v>
      </c>
      <c r="U411" s="267">
        <v>0.99</v>
      </c>
      <c r="V411" s="268">
        <v>0.918918918918919</v>
      </c>
      <c r="W411" s="268">
        <v>0.962025316455696</v>
      </c>
      <c r="X411" s="295">
        <v>0.071081081081081</v>
      </c>
      <c r="Y411" s="271">
        <v>618</v>
      </c>
      <c r="Z411" s="333">
        <v>592</v>
      </c>
      <c r="AA411" s="333">
        <v>620</v>
      </c>
      <c r="AB411" s="333">
        <v>593</v>
      </c>
      <c r="AC411" s="334">
        <v>0.957928802588997</v>
      </c>
      <c r="AD411" s="268">
        <v>0.956451612903226</v>
      </c>
      <c r="AE411" s="295">
        <v>0.00147718968577093</v>
      </c>
    </row>
    <row r="412" spans="1:31">
      <c r="A412" s="315" t="s">
        <v>719</v>
      </c>
      <c r="B412" s="339" t="s">
        <v>3327</v>
      </c>
      <c r="C412" s="293" t="s">
        <v>762</v>
      </c>
      <c r="D412" s="339" t="s">
        <v>762</v>
      </c>
      <c r="E412" s="266">
        <v>37</v>
      </c>
      <c r="F412" s="266">
        <v>36</v>
      </c>
      <c r="G412" s="264">
        <v>33</v>
      </c>
      <c r="H412" s="264">
        <v>31</v>
      </c>
      <c r="I412" s="264">
        <v>35</v>
      </c>
      <c r="J412" s="264">
        <v>34</v>
      </c>
      <c r="K412" s="294">
        <v>0.9</v>
      </c>
      <c r="L412" s="267">
        <v>0.972972972972973</v>
      </c>
      <c r="M412" s="267">
        <v>0.939393939393939</v>
      </c>
      <c r="N412" s="267">
        <v>0.971428571428571</v>
      </c>
      <c r="O412" s="332">
        <v>1026</v>
      </c>
      <c r="P412" s="266">
        <v>909</v>
      </c>
      <c r="Q412" s="266">
        <v>35</v>
      </c>
      <c r="R412" s="264">
        <v>31</v>
      </c>
      <c r="S412" s="264">
        <v>33</v>
      </c>
      <c r="T412" s="267">
        <v>0.885964912280702</v>
      </c>
      <c r="U412" s="267">
        <v>0.945945945945946</v>
      </c>
      <c r="V412" s="268">
        <v>0.939393939393939</v>
      </c>
      <c r="W412" s="268">
        <v>0.942857142857143</v>
      </c>
      <c r="X412" s="295">
        <v>0.0065520065520065</v>
      </c>
      <c r="Y412" s="271">
        <v>239</v>
      </c>
      <c r="Z412" s="333">
        <v>227</v>
      </c>
      <c r="AA412" s="333">
        <v>248</v>
      </c>
      <c r="AB412" s="333">
        <v>185</v>
      </c>
      <c r="AC412" s="334">
        <v>0.949790794979079</v>
      </c>
      <c r="AD412" s="268">
        <v>0.745967741935484</v>
      </c>
      <c r="AE412" s="295">
        <v>0.203823053043596</v>
      </c>
    </row>
    <row r="413" spans="1:31">
      <c r="A413" s="315" t="s">
        <v>719</v>
      </c>
      <c r="B413" s="339" t="s">
        <v>3327</v>
      </c>
      <c r="C413" s="293" t="s">
        <v>763</v>
      </c>
      <c r="D413" s="339" t="s">
        <v>763</v>
      </c>
      <c r="E413" s="266">
        <v>55</v>
      </c>
      <c r="F413" s="266">
        <v>54</v>
      </c>
      <c r="G413" s="264">
        <v>47</v>
      </c>
      <c r="H413" s="264">
        <v>45</v>
      </c>
      <c r="I413" s="264">
        <v>46</v>
      </c>
      <c r="J413" s="264">
        <v>45</v>
      </c>
      <c r="K413" s="294">
        <v>0.9</v>
      </c>
      <c r="L413" s="267">
        <v>0.981818181818182</v>
      </c>
      <c r="M413" s="267">
        <v>0.957446808510638</v>
      </c>
      <c r="N413" s="267">
        <v>0.978260869565217</v>
      </c>
      <c r="O413" s="332">
        <v>1463</v>
      </c>
      <c r="P413" s="266">
        <v>1428</v>
      </c>
      <c r="Q413" s="266">
        <v>54</v>
      </c>
      <c r="R413" s="264">
        <v>45</v>
      </c>
      <c r="S413" s="264">
        <v>45</v>
      </c>
      <c r="T413" s="267">
        <v>0.976076555023923</v>
      </c>
      <c r="U413" s="267">
        <v>0.981818181818182</v>
      </c>
      <c r="V413" s="268">
        <v>0.957446808510638</v>
      </c>
      <c r="W413" s="268">
        <v>0.978260869565217</v>
      </c>
      <c r="X413" s="295">
        <v>0.0243713733075435</v>
      </c>
      <c r="Y413" s="271">
        <v>337</v>
      </c>
      <c r="Z413" s="333">
        <v>332</v>
      </c>
      <c r="AA413" s="333">
        <v>343</v>
      </c>
      <c r="AB413" s="333">
        <v>334</v>
      </c>
      <c r="AC413" s="334">
        <v>0.985163204747775</v>
      </c>
      <c r="AD413" s="268">
        <v>0.973760932944606</v>
      </c>
      <c r="AE413" s="295">
        <v>0.0114022718031681</v>
      </c>
    </row>
    <row r="414" spans="1:31">
      <c r="A414" s="315" t="s">
        <v>719</v>
      </c>
      <c r="B414" s="339" t="s">
        <v>3327</v>
      </c>
      <c r="C414" s="293" t="s">
        <v>764</v>
      </c>
      <c r="D414" s="339" t="s">
        <v>764</v>
      </c>
      <c r="E414" s="266">
        <v>50</v>
      </c>
      <c r="F414" s="266">
        <v>49</v>
      </c>
      <c r="G414" s="264">
        <v>37</v>
      </c>
      <c r="H414" s="264">
        <v>34</v>
      </c>
      <c r="I414" s="264">
        <v>44</v>
      </c>
      <c r="J414" s="264">
        <v>40</v>
      </c>
      <c r="K414" s="294">
        <v>0.9</v>
      </c>
      <c r="L414" s="267">
        <v>0.98</v>
      </c>
      <c r="M414" s="267">
        <v>0.918918918918919</v>
      </c>
      <c r="N414" s="267">
        <v>0.909090909090909</v>
      </c>
      <c r="O414" s="332">
        <v>1359</v>
      </c>
      <c r="P414" s="266">
        <v>1223</v>
      </c>
      <c r="Q414" s="266">
        <v>45</v>
      </c>
      <c r="R414" s="264">
        <v>34</v>
      </c>
      <c r="S414" s="264">
        <v>39</v>
      </c>
      <c r="T414" s="267">
        <v>0.899926416482708</v>
      </c>
      <c r="U414" s="267">
        <v>0.9</v>
      </c>
      <c r="V414" s="268">
        <v>0.918918918918919</v>
      </c>
      <c r="W414" s="268">
        <v>0.886363636363636</v>
      </c>
      <c r="X414" s="295">
        <v>-0.0189189189189189</v>
      </c>
      <c r="Y414" s="271">
        <v>307</v>
      </c>
      <c r="Z414" s="333">
        <v>270</v>
      </c>
      <c r="AA414" s="333">
        <v>324</v>
      </c>
      <c r="AB414" s="333">
        <v>287</v>
      </c>
      <c r="AC414" s="334">
        <v>0.879478827361563</v>
      </c>
      <c r="AD414" s="268">
        <v>0.885802469135803</v>
      </c>
      <c r="AE414" s="295">
        <v>-0.00632364177423905</v>
      </c>
    </row>
    <row r="415" spans="1:31">
      <c r="A415" s="315" t="s">
        <v>719</v>
      </c>
      <c r="B415" s="339" t="s">
        <v>3327</v>
      </c>
      <c r="C415" s="293" t="s">
        <v>765</v>
      </c>
      <c r="D415" s="339" t="s">
        <v>765</v>
      </c>
      <c r="E415" s="266">
        <v>76</v>
      </c>
      <c r="F415" s="266">
        <v>73</v>
      </c>
      <c r="G415" s="264">
        <v>67</v>
      </c>
      <c r="H415" s="264">
        <v>50</v>
      </c>
      <c r="I415" s="264">
        <v>68</v>
      </c>
      <c r="J415" s="264">
        <v>58</v>
      </c>
      <c r="K415" s="294">
        <v>0.9</v>
      </c>
      <c r="L415" s="267">
        <v>0.960526315789474</v>
      </c>
      <c r="M415" s="267">
        <v>0.746268656716418</v>
      </c>
      <c r="N415" s="267">
        <v>0.852941176470588</v>
      </c>
      <c r="O415" s="332">
        <v>2077</v>
      </c>
      <c r="P415" s="266">
        <v>1677</v>
      </c>
      <c r="Q415" s="266">
        <v>56</v>
      </c>
      <c r="R415" s="264">
        <v>49</v>
      </c>
      <c r="S415" s="264">
        <v>50</v>
      </c>
      <c r="T415" s="267">
        <v>0.807414540202215</v>
      </c>
      <c r="U415" s="267">
        <v>0.736842105263158</v>
      </c>
      <c r="V415" s="268">
        <v>0.73134328358209</v>
      </c>
      <c r="W415" s="268">
        <v>0.735294117647059</v>
      </c>
      <c r="X415" s="295">
        <v>0.0054988216810683</v>
      </c>
      <c r="Y415" s="271">
        <v>492</v>
      </c>
      <c r="Z415" s="333">
        <v>354</v>
      </c>
      <c r="AA415" s="333">
        <v>485</v>
      </c>
      <c r="AB415" s="333">
        <v>379</v>
      </c>
      <c r="AC415" s="334">
        <v>0.719512195121951</v>
      </c>
      <c r="AD415" s="268">
        <v>0.781443298969072</v>
      </c>
      <c r="AE415" s="295">
        <v>-0.061931103847121</v>
      </c>
    </row>
    <row r="416" spans="1:31">
      <c r="A416" s="315" t="s">
        <v>719</v>
      </c>
      <c r="B416" s="339" t="s">
        <v>3328</v>
      </c>
      <c r="C416" s="293" t="s">
        <v>766</v>
      </c>
      <c r="D416" s="339" t="s">
        <v>767</v>
      </c>
      <c r="E416" s="266">
        <v>0</v>
      </c>
      <c r="F416" s="266">
        <v>0</v>
      </c>
      <c r="G416" s="264">
        <v>0</v>
      </c>
      <c r="H416" s="264">
        <v>0</v>
      </c>
      <c r="I416" s="264">
        <v>0</v>
      </c>
      <c r="J416" s="264">
        <v>0</v>
      </c>
      <c r="K416" s="294">
        <v>0.9</v>
      </c>
      <c r="L416" s="267">
        <v>0</v>
      </c>
      <c r="M416" s="267">
        <v>0</v>
      </c>
      <c r="N416" s="267">
        <v>0</v>
      </c>
      <c r="O416" s="332">
        <v>0</v>
      </c>
      <c r="P416" s="266">
        <v>0</v>
      </c>
      <c r="Q416" s="266">
        <v>0</v>
      </c>
      <c r="R416" s="264">
        <v>0</v>
      </c>
      <c r="S416" s="264">
        <v>0</v>
      </c>
      <c r="T416" s="267">
        <v>0</v>
      </c>
      <c r="U416" s="267">
        <v>0</v>
      </c>
      <c r="V416" s="268">
        <v>0</v>
      </c>
      <c r="W416" s="268">
        <v>0</v>
      </c>
      <c r="X416" s="295">
        <v>0</v>
      </c>
      <c r="Y416" s="271">
        <v>0</v>
      </c>
      <c r="Z416" s="333">
        <v>0</v>
      </c>
      <c r="AA416" s="333">
        <v>0</v>
      </c>
      <c r="AB416" s="333">
        <v>0</v>
      </c>
      <c r="AC416" s="334">
        <v>0</v>
      </c>
      <c r="AD416" s="268">
        <v>0</v>
      </c>
      <c r="AE416" s="295">
        <v>0</v>
      </c>
    </row>
    <row r="417" spans="1:31">
      <c r="A417" s="315" t="s">
        <v>719</v>
      </c>
      <c r="B417" s="339" t="s">
        <v>3329</v>
      </c>
      <c r="C417" s="293" t="s">
        <v>768</v>
      </c>
      <c r="D417" s="339" t="s">
        <v>768</v>
      </c>
      <c r="E417" s="266">
        <v>38</v>
      </c>
      <c r="F417" s="266">
        <v>35</v>
      </c>
      <c r="G417" s="264">
        <v>33</v>
      </c>
      <c r="H417" s="264">
        <v>29</v>
      </c>
      <c r="I417" s="264">
        <v>38</v>
      </c>
      <c r="J417" s="264">
        <v>35</v>
      </c>
      <c r="K417" s="294">
        <v>0.9</v>
      </c>
      <c r="L417" s="267">
        <v>0.921052631578947</v>
      </c>
      <c r="M417" s="267">
        <v>0.878787878787879</v>
      </c>
      <c r="N417" s="267">
        <v>0.921052631578947</v>
      </c>
      <c r="O417" s="332">
        <v>1071</v>
      </c>
      <c r="P417" s="266">
        <v>996</v>
      </c>
      <c r="Q417" s="266">
        <v>35</v>
      </c>
      <c r="R417" s="264">
        <v>29</v>
      </c>
      <c r="S417" s="264">
        <v>35</v>
      </c>
      <c r="T417" s="267">
        <v>0.929971988795518</v>
      </c>
      <c r="U417" s="267">
        <v>0.921052631578947</v>
      </c>
      <c r="V417" s="268">
        <v>0.878787878787879</v>
      </c>
      <c r="W417" s="268">
        <v>0.921052631578947</v>
      </c>
      <c r="X417" s="295">
        <v>0.0422647527910686</v>
      </c>
      <c r="Y417" s="271">
        <v>253</v>
      </c>
      <c r="Z417" s="333">
        <v>230</v>
      </c>
      <c r="AA417" s="333">
        <v>256</v>
      </c>
      <c r="AB417" s="333">
        <v>226</v>
      </c>
      <c r="AC417" s="334">
        <v>0.909090909090909</v>
      </c>
      <c r="AD417" s="268">
        <v>0.8828125</v>
      </c>
      <c r="AE417" s="295">
        <v>0.0262784090909091</v>
      </c>
    </row>
    <row r="418" spans="1:31">
      <c r="A418" s="315" t="s">
        <v>719</v>
      </c>
      <c r="B418" s="339" t="s">
        <v>3329</v>
      </c>
      <c r="C418" s="293" t="s">
        <v>769</v>
      </c>
      <c r="D418" s="339" t="s">
        <v>769</v>
      </c>
      <c r="E418" s="266">
        <v>32</v>
      </c>
      <c r="F418" s="266">
        <v>32</v>
      </c>
      <c r="G418" s="264">
        <v>27</v>
      </c>
      <c r="H418" s="264">
        <v>24</v>
      </c>
      <c r="I418" s="264">
        <v>29</v>
      </c>
      <c r="J418" s="264">
        <v>29</v>
      </c>
      <c r="K418" s="294">
        <v>0.9</v>
      </c>
      <c r="L418" s="267">
        <v>1</v>
      </c>
      <c r="M418" s="267">
        <v>0.888888888888889</v>
      </c>
      <c r="N418" s="267">
        <v>1</v>
      </c>
      <c r="O418" s="332">
        <v>897</v>
      </c>
      <c r="P418" s="266">
        <v>849</v>
      </c>
      <c r="Q418" s="266">
        <v>32</v>
      </c>
      <c r="R418" s="264">
        <v>24</v>
      </c>
      <c r="S418" s="264">
        <v>29</v>
      </c>
      <c r="T418" s="267">
        <v>0.946488294314381</v>
      </c>
      <c r="U418" s="267">
        <v>1</v>
      </c>
      <c r="V418" s="268">
        <v>0.888888888888889</v>
      </c>
      <c r="W418" s="268">
        <v>1</v>
      </c>
      <c r="X418" s="295">
        <v>0.111111111111111</v>
      </c>
      <c r="Y418" s="271">
        <v>212</v>
      </c>
      <c r="Z418" s="333">
        <v>199</v>
      </c>
      <c r="AA418" s="333">
        <v>212</v>
      </c>
      <c r="AB418" s="333">
        <v>198</v>
      </c>
      <c r="AC418" s="334">
        <v>0.938679245283019</v>
      </c>
      <c r="AD418" s="268">
        <v>0.933962264150943</v>
      </c>
      <c r="AE418" s="295">
        <v>0.00471698113207542</v>
      </c>
    </row>
    <row r="419" spans="1:31">
      <c r="A419" s="315" t="s">
        <v>719</v>
      </c>
      <c r="B419" s="339" t="s">
        <v>3329</v>
      </c>
      <c r="C419" s="293" t="s">
        <v>770</v>
      </c>
      <c r="D419" s="339" t="s">
        <v>770</v>
      </c>
      <c r="E419" s="266">
        <v>30</v>
      </c>
      <c r="F419" s="266">
        <v>27</v>
      </c>
      <c r="G419" s="264">
        <v>24</v>
      </c>
      <c r="H419" s="264">
        <v>18</v>
      </c>
      <c r="I419" s="264">
        <v>26</v>
      </c>
      <c r="J419" s="264">
        <v>23</v>
      </c>
      <c r="K419" s="294">
        <v>0.9</v>
      </c>
      <c r="L419" s="267">
        <v>0.9</v>
      </c>
      <c r="M419" s="267">
        <v>0.75</v>
      </c>
      <c r="N419" s="267">
        <v>0.884615384615385</v>
      </c>
      <c r="O419" s="332">
        <v>760</v>
      </c>
      <c r="P419" s="266">
        <v>664</v>
      </c>
      <c r="Q419" s="266">
        <v>26</v>
      </c>
      <c r="R419" s="264">
        <v>18</v>
      </c>
      <c r="S419" s="264">
        <v>21</v>
      </c>
      <c r="T419" s="267">
        <v>0.873684210526316</v>
      </c>
      <c r="U419" s="267">
        <v>0.866666666666667</v>
      </c>
      <c r="V419" s="268">
        <v>0.75</v>
      </c>
      <c r="W419" s="268">
        <v>0.807692307692308</v>
      </c>
      <c r="X419" s="295">
        <v>0.116666666666667</v>
      </c>
      <c r="Y419" s="271">
        <v>191</v>
      </c>
      <c r="Z419" s="333">
        <v>172</v>
      </c>
      <c r="AA419" s="333">
        <v>171</v>
      </c>
      <c r="AB419" s="333">
        <v>150</v>
      </c>
      <c r="AC419" s="334">
        <v>0.900523560209424</v>
      </c>
      <c r="AD419" s="268">
        <v>0.87719298245614</v>
      </c>
      <c r="AE419" s="295">
        <v>0.0233305777532837</v>
      </c>
    </row>
    <row r="420" spans="1:31">
      <c r="A420" s="315" t="s">
        <v>719</v>
      </c>
      <c r="B420" s="339" t="s">
        <v>3329</v>
      </c>
      <c r="C420" s="293" t="s">
        <v>771</v>
      </c>
      <c r="D420" s="339" t="s">
        <v>771</v>
      </c>
      <c r="E420" s="266">
        <v>43</v>
      </c>
      <c r="F420" s="266">
        <v>43</v>
      </c>
      <c r="G420" s="264">
        <v>42</v>
      </c>
      <c r="H420" s="264">
        <v>37</v>
      </c>
      <c r="I420" s="264">
        <v>41</v>
      </c>
      <c r="J420" s="264">
        <v>39</v>
      </c>
      <c r="K420" s="294">
        <v>0.9</v>
      </c>
      <c r="L420" s="267">
        <v>1</v>
      </c>
      <c r="M420" s="267">
        <v>0.880952380952381</v>
      </c>
      <c r="N420" s="267">
        <v>0.951219512195122</v>
      </c>
      <c r="O420" s="332">
        <v>1246</v>
      </c>
      <c r="P420" s="266">
        <v>1202</v>
      </c>
      <c r="Q420" s="266">
        <v>43</v>
      </c>
      <c r="R420" s="264">
        <v>36</v>
      </c>
      <c r="S420" s="264">
        <v>39</v>
      </c>
      <c r="T420" s="267">
        <v>0.964686998394864</v>
      </c>
      <c r="U420" s="267">
        <v>1</v>
      </c>
      <c r="V420" s="268">
        <v>0.857142857142857</v>
      </c>
      <c r="W420" s="268">
        <v>0.951219512195122</v>
      </c>
      <c r="X420" s="295">
        <v>0.142857142857143</v>
      </c>
      <c r="Y420" s="271">
        <v>293</v>
      </c>
      <c r="Z420" s="333">
        <v>282</v>
      </c>
      <c r="AA420" s="333">
        <v>292</v>
      </c>
      <c r="AB420" s="333">
        <v>282</v>
      </c>
      <c r="AC420" s="334">
        <v>0.962457337883959</v>
      </c>
      <c r="AD420" s="268">
        <v>0.965753424657534</v>
      </c>
      <c r="AE420" s="295">
        <v>-0.00329608677357518</v>
      </c>
    </row>
    <row r="421" spans="1:31">
      <c r="A421" s="315" t="s">
        <v>719</v>
      </c>
      <c r="B421" s="339" t="s">
        <v>3329</v>
      </c>
      <c r="C421" s="293" t="s">
        <v>772</v>
      </c>
      <c r="D421" s="339" t="s">
        <v>772</v>
      </c>
      <c r="E421" s="266">
        <v>62</v>
      </c>
      <c r="F421" s="266">
        <v>60</v>
      </c>
      <c r="G421" s="264">
        <v>53</v>
      </c>
      <c r="H421" s="264">
        <v>52</v>
      </c>
      <c r="I421" s="264">
        <v>60</v>
      </c>
      <c r="J421" s="264">
        <v>59</v>
      </c>
      <c r="K421" s="294">
        <v>0.9</v>
      </c>
      <c r="L421" s="267">
        <v>0.967741935483871</v>
      </c>
      <c r="M421" s="267">
        <v>0.981132075471698</v>
      </c>
      <c r="N421" s="267">
        <v>0.983333333333333</v>
      </c>
      <c r="O421" s="332">
        <v>1769</v>
      </c>
      <c r="P421" s="266">
        <v>1718</v>
      </c>
      <c r="Q421" s="266">
        <v>59</v>
      </c>
      <c r="R421" s="264">
        <v>52</v>
      </c>
      <c r="S421" s="264">
        <v>58</v>
      </c>
      <c r="T421" s="267">
        <v>0.971170152628604</v>
      </c>
      <c r="U421" s="267">
        <v>0.951612903225806</v>
      </c>
      <c r="V421" s="268">
        <v>0.981132075471698</v>
      </c>
      <c r="W421" s="268">
        <v>0.966666666666667</v>
      </c>
      <c r="X421" s="295">
        <v>-0.0295191722458916</v>
      </c>
      <c r="Y421" s="271">
        <v>405</v>
      </c>
      <c r="Z421" s="333">
        <v>397</v>
      </c>
      <c r="AA421" s="333">
        <v>417</v>
      </c>
      <c r="AB421" s="333">
        <v>406</v>
      </c>
      <c r="AC421" s="334">
        <v>0.980246913580247</v>
      </c>
      <c r="AD421" s="268">
        <v>0.973621103117506</v>
      </c>
      <c r="AE421" s="295">
        <v>0.00662581046274091</v>
      </c>
    </row>
    <row r="422" spans="1:31">
      <c r="A422" s="315" t="s">
        <v>719</v>
      </c>
      <c r="B422" s="339" t="s">
        <v>3329</v>
      </c>
      <c r="C422" s="293" t="s">
        <v>773</v>
      </c>
      <c r="D422" s="339" t="s">
        <v>773</v>
      </c>
      <c r="E422" s="266">
        <v>48</v>
      </c>
      <c r="F422" s="266">
        <v>47</v>
      </c>
      <c r="G422" s="264">
        <v>38</v>
      </c>
      <c r="H422" s="264">
        <v>38</v>
      </c>
      <c r="I422" s="264">
        <v>45</v>
      </c>
      <c r="J422" s="264">
        <v>44</v>
      </c>
      <c r="K422" s="294">
        <v>0.9</v>
      </c>
      <c r="L422" s="267">
        <v>0.979166666666667</v>
      </c>
      <c r="M422" s="267">
        <v>1</v>
      </c>
      <c r="N422" s="267">
        <v>0.977777777777778</v>
      </c>
      <c r="O422" s="332">
        <v>1335</v>
      </c>
      <c r="P422" s="266">
        <v>1313</v>
      </c>
      <c r="Q422" s="266">
        <v>47</v>
      </c>
      <c r="R422" s="264">
        <v>38</v>
      </c>
      <c r="S422" s="264">
        <v>44</v>
      </c>
      <c r="T422" s="267">
        <v>0.983520599250936</v>
      </c>
      <c r="U422" s="267">
        <v>0.979166666666667</v>
      </c>
      <c r="V422" s="268">
        <v>1</v>
      </c>
      <c r="W422" s="268">
        <v>0.977777777777778</v>
      </c>
      <c r="X422" s="295">
        <v>-0.0208333333333334</v>
      </c>
      <c r="Y422" s="271">
        <v>312</v>
      </c>
      <c r="Z422" s="333">
        <v>307</v>
      </c>
      <c r="AA422" s="333">
        <v>310</v>
      </c>
      <c r="AB422" s="333">
        <v>303</v>
      </c>
      <c r="AC422" s="334">
        <v>0.983974358974359</v>
      </c>
      <c r="AD422" s="268">
        <v>0.97741935483871</v>
      </c>
      <c r="AE422" s="295">
        <v>0.00655500413564924</v>
      </c>
    </row>
    <row r="423" spans="1:31">
      <c r="A423" s="315" t="s">
        <v>719</v>
      </c>
      <c r="B423" s="339" t="s">
        <v>3329</v>
      </c>
      <c r="C423" s="293" t="s">
        <v>774</v>
      </c>
      <c r="D423" s="339" t="s">
        <v>774</v>
      </c>
      <c r="E423" s="266">
        <v>43</v>
      </c>
      <c r="F423" s="266">
        <v>42</v>
      </c>
      <c r="G423" s="264">
        <v>35</v>
      </c>
      <c r="H423" s="264">
        <v>35</v>
      </c>
      <c r="I423" s="264">
        <v>40</v>
      </c>
      <c r="J423" s="264">
        <v>39</v>
      </c>
      <c r="K423" s="294">
        <v>0.9</v>
      </c>
      <c r="L423" s="267">
        <v>0.976744186046512</v>
      </c>
      <c r="M423" s="267">
        <v>1</v>
      </c>
      <c r="N423" s="267">
        <v>0.975</v>
      </c>
      <c r="O423" s="332">
        <v>1242</v>
      </c>
      <c r="P423" s="266">
        <v>1221</v>
      </c>
      <c r="Q423" s="266">
        <v>42</v>
      </c>
      <c r="R423" s="264">
        <v>35</v>
      </c>
      <c r="S423" s="264">
        <v>39</v>
      </c>
      <c r="T423" s="267">
        <v>0.983091787439614</v>
      </c>
      <c r="U423" s="267">
        <v>0.976744186046512</v>
      </c>
      <c r="V423" s="268">
        <v>1</v>
      </c>
      <c r="W423" s="268">
        <v>0.975</v>
      </c>
      <c r="X423" s="295">
        <v>-0.0232558139534884</v>
      </c>
      <c r="Y423" s="271">
        <v>283</v>
      </c>
      <c r="Z423" s="333">
        <v>281</v>
      </c>
      <c r="AA423" s="333">
        <v>284</v>
      </c>
      <c r="AB423" s="333">
        <v>278</v>
      </c>
      <c r="AC423" s="334">
        <v>0.992932862190813</v>
      </c>
      <c r="AD423" s="268">
        <v>0.97887323943662</v>
      </c>
      <c r="AE423" s="295">
        <v>0.0140596227541929</v>
      </c>
    </row>
    <row r="424" spans="1:31">
      <c r="A424" s="315" t="s">
        <v>719</v>
      </c>
      <c r="B424" s="339" t="s">
        <v>3329</v>
      </c>
      <c r="C424" s="293" t="s">
        <v>775</v>
      </c>
      <c r="D424" s="339" t="s">
        <v>775</v>
      </c>
      <c r="E424" s="266">
        <v>50</v>
      </c>
      <c r="F424" s="266">
        <v>50</v>
      </c>
      <c r="G424" s="264">
        <v>45</v>
      </c>
      <c r="H424" s="264">
        <v>45</v>
      </c>
      <c r="I424" s="264">
        <v>47</v>
      </c>
      <c r="J424" s="264">
        <v>46</v>
      </c>
      <c r="K424" s="294">
        <v>0.9</v>
      </c>
      <c r="L424" s="267">
        <v>1</v>
      </c>
      <c r="M424" s="267">
        <v>1</v>
      </c>
      <c r="N424" s="267">
        <v>0.978723404255319</v>
      </c>
      <c r="O424" s="332">
        <v>1367</v>
      </c>
      <c r="P424" s="266">
        <v>1301</v>
      </c>
      <c r="Q424" s="266">
        <v>50</v>
      </c>
      <c r="R424" s="264">
        <v>44</v>
      </c>
      <c r="S424" s="264">
        <v>43</v>
      </c>
      <c r="T424" s="267">
        <v>0.95171909290417</v>
      </c>
      <c r="U424" s="267">
        <v>1</v>
      </c>
      <c r="V424" s="268">
        <v>0.977777777777778</v>
      </c>
      <c r="W424" s="268">
        <v>0.914893617021277</v>
      </c>
      <c r="X424" s="295">
        <v>0.0222222222222223</v>
      </c>
      <c r="Y424" s="271">
        <v>331</v>
      </c>
      <c r="Z424" s="333">
        <v>320</v>
      </c>
      <c r="AA424" s="333">
        <v>320</v>
      </c>
      <c r="AB424" s="333">
        <v>306</v>
      </c>
      <c r="AC424" s="334">
        <v>0.966767371601209</v>
      </c>
      <c r="AD424" s="268">
        <v>0.95625</v>
      </c>
      <c r="AE424" s="295">
        <v>0.0105173716012085</v>
      </c>
    </row>
    <row r="425" spans="1:31">
      <c r="A425" s="315" t="s">
        <v>719</v>
      </c>
      <c r="B425" s="339" t="s">
        <v>3329</v>
      </c>
      <c r="C425" s="293" t="s">
        <v>776</v>
      </c>
      <c r="D425" s="339" t="s">
        <v>776</v>
      </c>
      <c r="E425" s="266">
        <v>46</v>
      </c>
      <c r="F425" s="266">
        <v>44</v>
      </c>
      <c r="G425" s="264">
        <v>34</v>
      </c>
      <c r="H425" s="264">
        <v>24</v>
      </c>
      <c r="I425" s="264">
        <v>41</v>
      </c>
      <c r="J425" s="264">
        <v>37</v>
      </c>
      <c r="K425" s="294">
        <v>0.9</v>
      </c>
      <c r="L425" s="267">
        <v>0.956521739130435</v>
      </c>
      <c r="M425" s="267">
        <v>0.705882352941177</v>
      </c>
      <c r="N425" s="267">
        <v>0.902439024390244</v>
      </c>
      <c r="O425" s="332">
        <v>1259</v>
      </c>
      <c r="P425" s="266">
        <v>1156</v>
      </c>
      <c r="Q425" s="266">
        <v>44</v>
      </c>
      <c r="R425" s="264">
        <v>24</v>
      </c>
      <c r="S425" s="264">
        <v>37</v>
      </c>
      <c r="T425" s="267">
        <v>0.918189038919778</v>
      </c>
      <c r="U425" s="267">
        <v>0.956521739130435</v>
      </c>
      <c r="V425" s="268">
        <v>0.705882352941177</v>
      </c>
      <c r="W425" s="268">
        <v>0.902439024390244</v>
      </c>
      <c r="X425" s="295">
        <v>0.250639386189258</v>
      </c>
      <c r="Y425" s="271">
        <v>285</v>
      </c>
      <c r="Z425" s="333">
        <v>261</v>
      </c>
      <c r="AA425" s="333">
        <v>294</v>
      </c>
      <c r="AB425" s="333">
        <v>272</v>
      </c>
      <c r="AC425" s="334">
        <v>0.91578947368421</v>
      </c>
      <c r="AD425" s="268">
        <v>0.925170068027211</v>
      </c>
      <c r="AE425" s="295">
        <v>-0.00938059434300043</v>
      </c>
    </row>
    <row r="426" spans="1:31">
      <c r="A426" s="315" t="s">
        <v>719</v>
      </c>
      <c r="B426" s="339" t="s">
        <v>3329</v>
      </c>
      <c r="C426" s="293" t="s">
        <v>777</v>
      </c>
      <c r="D426" s="339" t="s">
        <v>777</v>
      </c>
      <c r="E426" s="266">
        <v>47</v>
      </c>
      <c r="F426" s="266">
        <v>47</v>
      </c>
      <c r="G426" s="264">
        <v>41</v>
      </c>
      <c r="H426" s="264">
        <v>41</v>
      </c>
      <c r="I426" s="264">
        <v>41</v>
      </c>
      <c r="J426" s="264">
        <v>41</v>
      </c>
      <c r="K426" s="294">
        <v>0.9</v>
      </c>
      <c r="L426" s="267">
        <v>1</v>
      </c>
      <c r="M426" s="267">
        <v>1</v>
      </c>
      <c r="N426" s="267">
        <v>1</v>
      </c>
      <c r="O426" s="332">
        <v>1293</v>
      </c>
      <c r="P426" s="266">
        <v>1281</v>
      </c>
      <c r="Q426" s="266">
        <v>47</v>
      </c>
      <c r="R426" s="264">
        <v>41</v>
      </c>
      <c r="S426" s="264">
        <v>41</v>
      </c>
      <c r="T426" s="267">
        <v>0.990719257540603</v>
      </c>
      <c r="U426" s="267">
        <v>1</v>
      </c>
      <c r="V426" s="268">
        <v>1</v>
      </c>
      <c r="W426" s="268">
        <v>1</v>
      </c>
      <c r="X426" s="295">
        <v>0</v>
      </c>
      <c r="Y426" s="271">
        <v>305</v>
      </c>
      <c r="Z426" s="333">
        <v>304</v>
      </c>
      <c r="AA426" s="333">
        <v>303</v>
      </c>
      <c r="AB426" s="333">
        <v>296</v>
      </c>
      <c r="AC426" s="334">
        <v>0.99672131147541</v>
      </c>
      <c r="AD426" s="268">
        <v>0.976897689768977</v>
      </c>
      <c r="AE426" s="295">
        <v>0.0198236217064329</v>
      </c>
    </row>
    <row r="427" spans="1:31">
      <c r="A427" s="315" t="s">
        <v>719</v>
      </c>
      <c r="B427" s="339" t="s">
        <v>3329</v>
      </c>
      <c r="C427" s="293" t="s">
        <v>778</v>
      </c>
      <c r="D427" s="339" t="s">
        <v>778</v>
      </c>
      <c r="E427" s="266">
        <v>44</v>
      </c>
      <c r="F427" s="266">
        <v>43</v>
      </c>
      <c r="G427" s="264">
        <v>34</v>
      </c>
      <c r="H427" s="264">
        <v>34</v>
      </c>
      <c r="I427" s="264">
        <v>41</v>
      </c>
      <c r="J427" s="264">
        <v>39</v>
      </c>
      <c r="K427" s="294">
        <v>0.9</v>
      </c>
      <c r="L427" s="267">
        <v>0.977272727272727</v>
      </c>
      <c r="M427" s="267">
        <v>1</v>
      </c>
      <c r="N427" s="267">
        <v>0.951219512195122</v>
      </c>
      <c r="O427" s="332">
        <v>1158</v>
      </c>
      <c r="P427" s="266">
        <v>1133</v>
      </c>
      <c r="Q427" s="266">
        <v>43</v>
      </c>
      <c r="R427" s="264">
        <v>34</v>
      </c>
      <c r="S427" s="264">
        <v>38</v>
      </c>
      <c r="T427" s="267">
        <v>0.978411053540587</v>
      </c>
      <c r="U427" s="267">
        <v>0.977272727272727</v>
      </c>
      <c r="V427" s="268">
        <v>1</v>
      </c>
      <c r="W427" s="268">
        <v>0.926829268292683</v>
      </c>
      <c r="X427" s="295">
        <v>-0.0227272727272727</v>
      </c>
      <c r="Y427" s="271">
        <v>270</v>
      </c>
      <c r="Z427" s="333">
        <v>265</v>
      </c>
      <c r="AA427" s="333">
        <v>265</v>
      </c>
      <c r="AB427" s="333">
        <v>262</v>
      </c>
      <c r="AC427" s="334">
        <v>0.981481481481482</v>
      </c>
      <c r="AD427" s="268">
        <v>0.988679245283019</v>
      </c>
      <c r="AE427" s="295">
        <v>-0.00719776380153736</v>
      </c>
    </row>
    <row r="428" spans="1:31">
      <c r="A428" s="315" t="s">
        <v>719</v>
      </c>
      <c r="B428" s="339" t="s">
        <v>3329</v>
      </c>
      <c r="C428" s="293" t="s">
        <v>779</v>
      </c>
      <c r="D428" s="339" t="s">
        <v>779</v>
      </c>
      <c r="E428" s="266">
        <v>33</v>
      </c>
      <c r="F428" s="266">
        <v>31</v>
      </c>
      <c r="G428" s="264">
        <v>25</v>
      </c>
      <c r="H428" s="264">
        <v>24</v>
      </c>
      <c r="I428" s="264">
        <v>31</v>
      </c>
      <c r="J428" s="264">
        <v>30</v>
      </c>
      <c r="K428" s="294">
        <v>0.9</v>
      </c>
      <c r="L428" s="267">
        <v>0.939393939393939</v>
      </c>
      <c r="M428" s="267">
        <v>0.96</v>
      </c>
      <c r="N428" s="267">
        <v>0.967741935483871</v>
      </c>
      <c r="O428" s="332">
        <v>865</v>
      </c>
      <c r="P428" s="266">
        <v>821</v>
      </c>
      <c r="Q428" s="266">
        <v>30</v>
      </c>
      <c r="R428" s="264">
        <v>23</v>
      </c>
      <c r="S428" s="264">
        <v>29</v>
      </c>
      <c r="T428" s="267">
        <v>0.949132947976879</v>
      </c>
      <c r="U428" s="267">
        <v>0.909090909090909</v>
      </c>
      <c r="V428" s="268">
        <v>0.92</v>
      </c>
      <c r="W428" s="268">
        <v>0.935483870967742</v>
      </c>
      <c r="X428" s="295">
        <v>-0.010909090909091</v>
      </c>
      <c r="Y428" s="271">
        <v>204</v>
      </c>
      <c r="Z428" s="333">
        <v>189</v>
      </c>
      <c r="AA428" s="333">
        <v>203</v>
      </c>
      <c r="AB428" s="333">
        <v>190</v>
      </c>
      <c r="AC428" s="334">
        <v>0.926470588235294</v>
      </c>
      <c r="AD428" s="268">
        <v>0.935960591133005</v>
      </c>
      <c r="AE428" s="295">
        <v>-0.00949000289771074</v>
      </c>
    </row>
    <row r="429" spans="1:31">
      <c r="A429" s="315" t="s">
        <v>719</v>
      </c>
      <c r="B429" s="339" t="s">
        <v>3329</v>
      </c>
      <c r="C429" s="293" t="s">
        <v>780</v>
      </c>
      <c r="D429" s="339" t="s">
        <v>780</v>
      </c>
      <c r="E429" s="266">
        <v>48</v>
      </c>
      <c r="F429" s="266">
        <v>47</v>
      </c>
      <c r="G429" s="264">
        <v>40</v>
      </c>
      <c r="H429" s="264">
        <v>39</v>
      </c>
      <c r="I429" s="264">
        <v>44</v>
      </c>
      <c r="J429" s="264">
        <v>43</v>
      </c>
      <c r="K429" s="294">
        <v>0.9</v>
      </c>
      <c r="L429" s="267">
        <v>0.979166666666667</v>
      </c>
      <c r="M429" s="267">
        <v>0.975</v>
      </c>
      <c r="N429" s="267">
        <v>0.977272727272727</v>
      </c>
      <c r="O429" s="332">
        <v>1343</v>
      </c>
      <c r="P429" s="266">
        <v>1313</v>
      </c>
      <c r="Q429" s="266">
        <v>47</v>
      </c>
      <c r="R429" s="264">
        <v>38</v>
      </c>
      <c r="S429" s="264">
        <v>42</v>
      </c>
      <c r="T429" s="267">
        <v>0.977661950856292</v>
      </c>
      <c r="U429" s="267">
        <v>0.979166666666667</v>
      </c>
      <c r="V429" s="268">
        <v>0.95</v>
      </c>
      <c r="W429" s="268">
        <v>0.954545454545455</v>
      </c>
      <c r="X429" s="295">
        <v>0.0291666666666667</v>
      </c>
      <c r="Y429" s="271">
        <v>311</v>
      </c>
      <c r="Z429" s="333">
        <v>298</v>
      </c>
      <c r="AA429" s="333">
        <v>319</v>
      </c>
      <c r="AB429" s="333">
        <v>310</v>
      </c>
      <c r="AC429" s="334">
        <v>0.958199356913183</v>
      </c>
      <c r="AD429" s="268">
        <v>0.971786833855799</v>
      </c>
      <c r="AE429" s="295">
        <v>-0.0135874769426161</v>
      </c>
    </row>
    <row r="430" spans="1:31">
      <c r="A430" s="315" t="s">
        <v>719</v>
      </c>
      <c r="B430" s="339" t="s">
        <v>3329</v>
      </c>
      <c r="C430" s="293" t="s">
        <v>781</v>
      </c>
      <c r="D430" s="339" t="s">
        <v>781</v>
      </c>
      <c r="E430" s="266">
        <v>24</v>
      </c>
      <c r="F430" s="266">
        <v>24</v>
      </c>
      <c r="G430" s="264">
        <v>19</v>
      </c>
      <c r="H430" s="264">
        <v>19</v>
      </c>
      <c r="I430" s="264">
        <v>20</v>
      </c>
      <c r="J430" s="264">
        <v>20</v>
      </c>
      <c r="K430" s="294">
        <v>0.9</v>
      </c>
      <c r="L430" s="267">
        <v>1</v>
      </c>
      <c r="M430" s="267">
        <v>1</v>
      </c>
      <c r="N430" s="267">
        <v>1</v>
      </c>
      <c r="O430" s="332">
        <v>675</v>
      </c>
      <c r="P430" s="266">
        <v>639</v>
      </c>
      <c r="Q430" s="266">
        <v>24</v>
      </c>
      <c r="R430" s="264">
        <v>19</v>
      </c>
      <c r="S430" s="264">
        <v>20</v>
      </c>
      <c r="T430" s="267">
        <v>0.946666666666667</v>
      </c>
      <c r="U430" s="267">
        <v>1</v>
      </c>
      <c r="V430" s="268">
        <v>1</v>
      </c>
      <c r="W430" s="268">
        <v>1</v>
      </c>
      <c r="X430" s="295">
        <v>0</v>
      </c>
      <c r="Y430" s="271">
        <v>155</v>
      </c>
      <c r="Z430" s="333">
        <v>154</v>
      </c>
      <c r="AA430" s="333">
        <v>155</v>
      </c>
      <c r="AB430" s="333">
        <v>151</v>
      </c>
      <c r="AC430" s="334">
        <v>0.993548387096774</v>
      </c>
      <c r="AD430" s="268">
        <v>0.974193548387097</v>
      </c>
      <c r="AE430" s="295">
        <v>0.0193548387096774</v>
      </c>
    </row>
    <row r="431" spans="1:31">
      <c r="A431" s="315" t="s">
        <v>719</v>
      </c>
      <c r="B431" s="339" t="s">
        <v>3329</v>
      </c>
      <c r="C431" s="293" t="s">
        <v>782</v>
      </c>
      <c r="D431" s="339" t="s">
        <v>782</v>
      </c>
      <c r="E431" s="266">
        <v>42</v>
      </c>
      <c r="F431" s="266">
        <v>41</v>
      </c>
      <c r="G431" s="264">
        <v>34</v>
      </c>
      <c r="H431" s="264">
        <v>28</v>
      </c>
      <c r="I431" s="264">
        <v>42</v>
      </c>
      <c r="J431" s="264">
        <v>41</v>
      </c>
      <c r="K431" s="294">
        <v>0.9</v>
      </c>
      <c r="L431" s="267">
        <v>0.976190476190476</v>
      </c>
      <c r="M431" s="267">
        <v>0.823529411764706</v>
      </c>
      <c r="N431" s="267">
        <v>0.976190476190476</v>
      </c>
      <c r="O431" s="332">
        <v>1109</v>
      </c>
      <c r="P431" s="266">
        <v>1048</v>
      </c>
      <c r="Q431" s="266">
        <v>40</v>
      </c>
      <c r="R431" s="264">
        <v>28</v>
      </c>
      <c r="S431" s="264">
        <v>41</v>
      </c>
      <c r="T431" s="267">
        <v>0.944995491433724</v>
      </c>
      <c r="U431" s="267">
        <v>0.952380952380952</v>
      </c>
      <c r="V431" s="268">
        <v>0.823529411764706</v>
      </c>
      <c r="W431" s="268">
        <v>0.976190476190476</v>
      </c>
      <c r="X431" s="295">
        <v>0.128851540616246</v>
      </c>
      <c r="Y431" s="271">
        <v>264</v>
      </c>
      <c r="Z431" s="333">
        <v>249</v>
      </c>
      <c r="AA431" s="333">
        <v>258</v>
      </c>
      <c r="AB431" s="333">
        <v>238</v>
      </c>
      <c r="AC431" s="334">
        <v>0.943181818181818</v>
      </c>
      <c r="AD431" s="268">
        <v>0.922480620155039</v>
      </c>
      <c r="AE431" s="295">
        <v>0.0207011980267795</v>
      </c>
    </row>
    <row r="432" spans="1:31">
      <c r="A432" s="315" t="s">
        <v>719</v>
      </c>
      <c r="B432" s="339" t="s">
        <v>3329</v>
      </c>
      <c r="C432" s="293" t="s">
        <v>783</v>
      </c>
      <c r="D432" s="339" t="s">
        <v>783</v>
      </c>
      <c r="E432" s="266">
        <v>26</v>
      </c>
      <c r="F432" s="266">
        <v>26</v>
      </c>
      <c r="G432" s="264">
        <v>19</v>
      </c>
      <c r="H432" s="264">
        <v>19</v>
      </c>
      <c r="I432" s="264">
        <v>23</v>
      </c>
      <c r="J432" s="264">
        <v>23</v>
      </c>
      <c r="K432" s="294">
        <v>0.9</v>
      </c>
      <c r="L432" s="267">
        <v>1</v>
      </c>
      <c r="M432" s="267">
        <v>1</v>
      </c>
      <c r="N432" s="267">
        <v>1</v>
      </c>
      <c r="O432" s="332">
        <v>714</v>
      </c>
      <c r="P432" s="266">
        <v>690</v>
      </c>
      <c r="Q432" s="266">
        <v>25</v>
      </c>
      <c r="R432" s="264">
        <v>19</v>
      </c>
      <c r="S432" s="264">
        <v>23</v>
      </c>
      <c r="T432" s="267">
        <v>0.966386554621849</v>
      </c>
      <c r="U432" s="267">
        <v>0.961538461538462</v>
      </c>
      <c r="V432" s="268">
        <v>1</v>
      </c>
      <c r="W432" s="268">
        <v>1</v>
      </c>
      <c r="X432" s="295">
        <v>-0.0384615384615384</v>
      </c>
      <c r="Y432" s="271">
        <v>170</v>
      </c>
      <c r="Z432" s="333">
        <v>168</v>
      </c>
      <c r="AA432" s="333">
        <v>172</v>
      </c>
      <c r="AB432" s="333">
        <v>166</v>
      </c>
      <c r="AC432" s="334">
        <v>0.988235294117647</v>
      </c>
      <c r="AD432" s="268">
        <v>0.965116279069767</v>
      </c>
      <c r="AE432" s="295">
        <v>0.0231190150478796</v>
      </c>
    </row>
    <row r="433" spans="1:31">
      <c r="A433" s="315" t="s">
        <v>719</v>
      </c>
      <c r="B433" s="339" t="s">
        <v>3329</v>
      </c>
      <c r="C433" s="293" t="s">
        <v>784</v>
      </c>
      <c r="D433" s="339" t="s">
        <v>784</v>
      </c>
      <c r="E433" s="266">
        <v>27</v>
      </c>
      <c r="F433" s="266">
        <v>27</v>
      </c>
      <c r="G433" s="264">
        <v>18</v>
      </c>
      <c r="H433" s="264">
        <v>18</v>
      </c>
      <c r="I433" s="264">
        <v>28</v>
      </c>
      <c r="J433" s="264">
        <v>28</v>
      </c>
      <c r="K433" s="294">
        <v>0.9</v>
      </c>
      <c r="L433" s="267">
        <v>1</v>
      </c>
      <c r="M433" s="267">
        <v>1</v>
      </c>
      <c r="N433" s="267">
        <v>1</v>
      </c>
      <c r="O433" s="332">
        <v>825</v>
      </c>
      <c r="P433" s="266">
        <v>798</v>
      </c>
      <c r="Q433" s="266">
        <v>27</v>
      </c>
      <c r="R433" s="264">
        <v>17</v>
      </c>
      <c r="S433" s="264">
        <v>28</v>
      </c>
      <c r="T433" s="267">
        <v>0.967272727272727</v>
      </c>
      <c r="U433" s="267">
        <v>1</v>
      </c>
      <c r="V433" s="268">
        <v>0.944444444444444</v>
      </c>
      <c r="W433" s="268">
        <v>1</v>
      </c>
      <c r="X433" s="295">
        <v>0.0555555555555556</v>
      </c>
      <c r="Y433" s="271">
        <v>182</v>
      </c>
      <c r="Z433" s="333">
        <v>177</v>
      </c>
      <c r="AA433" s="333">
        <v>197</v>
      </c>
      <c r="AB433" s="333">
        <v>192</v>
      </c>
      <c r="AC433" s="334">
        <v>0.972527472527473</v>
      </c>
      <c r="AD433" s="268">
        <v>0.974619289340102</v>
      </c>
      <c r="AE433" s="295">
        <v>-0.00209181681262904</v>
      </c>
    </row>
    <row r="434" spans="1:31">
      <c r="A434" s="315" t="s">
        <v>719</v>
      </c>
      <c r="B434" s="339" t="s">
        <v>3329</v>
      </c>
      <c r="C434" s="293" t="s">
        <v>785</v>
      </c>
      <c r="D434" s="339" t="s">
        <v>785</v>
      </c>
      <c r="E434" s="266">
        <v>41</v>
      </c>
      <c r="F434" s="266">
        <v>41</v>
      </c>
      <c r="G434" s="264">
        <v>41</v>
      </c>
      <c r="H434" s="264">
        <v>41</v>
      </c>
      <c r="I434" s="264">
        <v>45</v>
      </c>
      <c r="J434" s="264">
        <v>45</v>
      </c>
      <c r="K434" s="294">
        <v>0.9</v>
      </c>
      <c r="L434" s="267">
        <v>1</v>
      </c>
      <c r="M434" s="267">
        <v>1</v>
      </c>
      <c r="N434" s="267">
        <v>1</v>
      </c>
      <c r="O434" s="332">
        <v>1128</v>
      </c>
      <c r="P434" s="266">
        <v>1092</v>
      </c>
      <c r="Q434" s="266">
        <v>41</v>
      </c>
      <c r="R434" s="264">
        <v>39</v>
      </c>
      <c r="S434" s="264">
        <v>45</v>
      </c>
      <c r="T434" s="267">
        <v>0.968085106382979</v>
      </c>
      <c r="U434" s="267">
        <v>1</v>
      </c>
      <c r="V434" s="268">
        <v>0.951219512195122</v>
      </c>
      <c r="W434" s="268">
        <v>1</v>
      </c>
      <c r="X434" s="295">
        <v>0.0487804878048781</v>
      </c>
      <c r="Y434" s="271">
        <v>278</v>
      </c>
      <c r="Z434" s="333">
        <v>272</v>
      </c>
      <c r="AA434" s="333">
        <v>262</v>
      </c>
      <c r="AB434" s="333">
        <v>250</v>
      </c>
      <c r="AC434" s="334">
        <v>0.97841726618705</v>
      </c>
      <c r="AD434" s="268">
        <v>0.954198473282443</v>
      </c>
      <c r="AE434" s="295">
        <v>0.0242187929046076</v>
      </c>
    </row>
    <row r="435" spans="1:31">
      <c r="A435" s="315" t="s">
        <v>719</v>
      </c>
      <c r="B435" s="339" t="s">
        <v>3329</v>
      </c>
      <c r="C435" s="293" t="s">
        <v>786</v>
      </c>
      <c r="D435" s="339" t="s">
        <v>786</v>
      </c>
      <c r="E435" s="266">
        <v>45</v>
      </c>
      <c r="F435" s="266">
        <v>44</v>
      </c>
      <c r="G435" s="264">
        <v>36</v>
      </c>
      <c r="H435" s="264">
        <v>36</v>
      </c>
      <c r="I435" s="264">
        <v>39</v>
      </c>
      <c r="J435" s="264">
        <v>38</v>
      </c>
      <c r="K435" s="294">
        <v>0.9</v>
      </c>
      <c r="L435" s="267">
        <v>0.977777777777778</v>
      </c>
      <c r="M435" s="267">
        <v>1</v>
      </c>
      <c r="N435" s="267">
        <v>0.974358974358974</v>
      </c>
      <c r="O435" s="332">
        <v>1229</v>
      </c>
      <c r="P435" s="266">
        <v>1169</v>
      </c>
      <c r="Q435" s="266">
        <v>44</v>
      </c>
      <c r="R435" s="264">
        <v>36</v>
      </c>
      <c r="S435" s="264">
        <v>38</v>
      </c>
      <c r="T435" s="267">
        <v>0.951179820992677</v>
      </c>
      <c r="U435" s="267">
        <v>0.977777777777778</v>
      </c>
      <c r="V435" s="268">
        <v>1</v>
      </c>
      <c r="W435" s="268">
        <v>0.974358974358974</v>
      </c>
      <c r="X435" s="295">
        <v>-0.0222222222222223</v>
      </c>
      <c r="Y435" s="271">
        <v>290</v>
      </c>
      <c r="Z435" s="333">
        <v>288</v>
      </c>
      <c r="AA435" s="333">
        <v>300</v>
      </c>
      <c r="AB435" s="333">
        <v>285</v>
      </c>
      <c r="AC435" s="334">
        <v>0.993103448275862</v>
      </c>
      <c r="AD435" s="268">
        <v>0.95</v>
      </c>
      <c r="AE435" s="295">
        <v>0.0431034482758621</v>
      </c>
    </row>
    <row r="436" spans="1:31">
      <c r="A436" s="315" t="s">
        <v>719</v>
      </c>
      <c r="B436" s="339" t="s">
        <v>3329</v>
      </c>
      <c r="C436" s="293" t="s">
        <v>787</v>
      </c>
      <c r="D436" s="339" t="s">
        <v>787</v>
      </c>
      <c r="E436" s="266">
        <v>47</v>
      </c>
      <c r="F436" s="266">
        <v>45</v>
      </c>
      <c r="G436" s="264">
        <v>39</v>
      </c>
      <c r="H436" s="264">
        <v>38</v>
      </c>
      <c r="I436" s="264">
        <v>43</v>
      </c>
      <c r="J436" s="264">
        <v>41</v>
      </c>
      <c r="K436" s="294">
        <v>0.9</v>
      </c>
      <c r="L436" s="267">
        <v>0.957446808510638</v>
      </c>
      <c r="M436" s="267">
        <v>0.974358974358974</v>
      </c>
      <c r="N436" s="267">
        <v>0.953488372093023</v>
      </c>
      <c r="O436" s="332">
        <v>1259</v>
      </c>
      <c r="P436" s="266">
        <v>1232</v>
      </c>
      <c r="Q436" s="266">
        <v>45</v>
      </c>
      <c r="R436" s="264">
        <v>38</v>
      </c>
      <c r="S436" s="264">
        <v>40</v>
      </c>
      <c r="T436" s="267">
        <v>0.978554408260524</v>
      </c>
      <c r="U436" s="267">
        <v>0.957446808510638</v>
      </c>
      <c r="V436" s="268">
        <v>0.974358974358974</v>
      </c>
      <c r="W436" s="268">
        <v>0.930232558139535</v>
      </c>
      <c r="X436" s="295">
        <v>-0.016912165848336</v>
      </c>
      <c r="Y436" s="271">
        <v>301</v>
      </c>
      <c r="Z436" s="333">
        <v>286</v>
      </c>
      <c r="AA436" s="333">
        <v>290</v>
      </c>
      <c r="AB436" s="333">
        <v>288</v>
      </c>
      <c r="AC436" s="334">
        <v>0.950166112956811</v>
      </c>
      <c r="AD436" s="268">
        <v>0.993103448275862</v>
      </c>
      <c r="AE436" s="295">
        <v>-0.0429373353190514</v>
      </c>
    </row>
    <row r="437" spans="1:31">
      <c r="A437" s="315" t="s">
        <v>719</v>
      </c>
      <c r="B437" s="339" t="s">
        <v>3329</v>
      </c>
      <c r="C437" s="293" t="s">
        <v>788</v>
      </c>
      <c r="D437" s="339" t="s">
        <v>788</v>
      </c>
      <c r="E437" s="266">
        <v>31</v>
      </c>
      <c r="F437" s="266">
        <v>30</v>
      </c>
      <c r="G437" s="264">
        <v>24</v>
      </c>
      <c r="H437" s="264">
        <v>23</v>
      </c>
      <c r="I437" s="264">
        <v>25</v>
      </c>
      <c r="J437" s="264">
        <v>24</v>
      </c>
      <c r="K437" s="294">
        <v>0.9</v>
      </c>
      <c r="L437" s="267">
        <v>0.967741935483871</v>
      </c>
      <c r="M437" s="267">
        <v>0.958333333333333</v>
      </c>
      <c r="N437" s="267">
        <v>0.96</v>
      </c>
      <c r="O437" s="332">
        <v>804</v>
      </c>
      <c r="P437" s="266">
        <v>774</v>
      </c>
      <c r="Q437" s="266">
        <v>30</v>
      </c>
      <c r="R437" s="264">
        <v>22</v>
      </c>
      <c r="S437" s="264">
        <v>24</v>
      </c>
      <c r="T437" s="267">
        <v>0.962686567164179</v>
      </c>
      <c r="U437" s="267">
        <v>0.967741935483871</v>
      </c>
      <c r="V437" s="268">
        <v>0.916666666666667</v>
      </c>
      <c r="W437" s="268">
        <v>0.96</v>
      </c>
      <c r="X437" s="295">
        <v>0.0510752688172044</v>
      </c>
      <c r="Y437" s="271">
        <v>190</v>
      </c>
      <c r="Z437" s="333">
        <v>183</v>
      </c>
      <c r="AA437" s="333">
        <v>191</v>
      </c>
      <c r="AB437" s="333">
        <v>183</v>
      </c>
      <c r="AC437" s="334">
        <v>0.963157894736842</v>
      </c>
      <c r="AD437" s="268">
        <v>0.958115183246073</v>
      </c>
      <c r="AE437" s="295">
        <v>0.00504271149076885</v>
      </c>
    </row>
    <row r="438" spans="1:31">
      <c r="A438" s="315" t="s">
        <v>719</v>
      </c>
      <c r="B438" s="339" t="s">
        <v>3329</v>
      </c>
      <c r="C438" s="293" t="s">
        <v>789</v>
      </c>
      <c r="D438" s="339" t="s">
        <v>789</v>
      </c>
      <c r="E438" s="266">
        <v>18</v>
      </c>
      <c r="F438" s="266">
        <v>18</v>
      </c>
      <c r="G438" s="264">
        <v>15</v>
      </c>
      <c r="H438" s="264">
        <v>15</v>
      </c>
      <c r="I438" s="264">
        <v>18</v>
      </c>
      <c r="J438" s="264">
        <v>18</v>
      </c>
      <c r="K438" s="294">
        <v>0.9</v>
      </c>
      <c r="L438" s="267">
        <v>1</v>
      </c>
      <c r="M438" s="267">
        <v>1</v>
      </c>
      <c r="N438" s="267">
        <v>1</v>
      </c>
      <c r="O438" s="332">
        <v>508</v>
      </c>
      <c r="P438" s="266">
        <v>502</v>
      </c>
      <c r="Q438" s="266">
        <v>18</v>
      </c>
      <c r="R438" s="264">
        <v>15</v>
      </c>
      <c r="S438" s="264">
        <v>18</v>
      </c>
      <c r="T438" s="267">
        <v>0.988188976377953</v>
      </c>
      <c r="U438" s="267">
        <v>1</v>
      </c>
      <c r="V438" s="268">
        <v>1</v>
      </c>
      <c r="W438" s="268">
        <v>1</v>
      </c>
      <c r="X438" s="295">
        <v>0</v>
      </c>
      <c r="Y438" s="271">
        <v>122</v>
      </c>
      <c r="Z438" s="333">
        <v>122</v>
      </c>
      <c r="AA438" s="333">
        <v>123</v>
      </c>
      <c r="AB438" s="333">
        <v>120</v>
      </c>
      <c r="AC438" s="334">
        <v>1</v>
      </c>
      <c r="AD438" s="268">
        <v>0.975609756097561</v>
      </c>
      <c r="AE438" s="295">
        <v>0.024390243902439</v>
      </c>
    </row>
    <row r="439" spans="1:31">
      <c r="A439" s="315" t="s">
        <v>719</v>
      </c>
      <c r="B439" s="339" t="s">
        <v>3329</v>
      </c>
      <c r="C439" s="293" t="s">
        <v>790</v>
      </c>
      <c r="D439" s="339" t="s">
        <v>790</v>
      </c>
      <c r="E439" s="266">
        <v>29</v>
      </c>
      <c r="F439" s="266">
        <v>29</v>
      </c>
      <c r="G439" s="264">
        <v>20</v>
      </c>
      <c r="H439" s="264">
        <v>20</v>
      </c>
      <c r="I439" s="264">
        <v>25</v>
      </c>
      <c r="J439" s="264">
        <v>25</v>
      </c>
      <c r="K439" s="294">
        <v>0.9</v>
      </c>
      <c r="L439" s="267">
        <v>1</v>
      </c>
      <c r="M439" s="267">
        <v>1</v>
      </c>
      <c r="N439" s="267">
        <v>1</v>
      </c>
      <c r="O439" s="332">
        <v>806</v>
      </c>
      <c r="P439" s="266">
        <v>803</v>
      </c>
      <c r="Q439" s="266">
        <v>29</v>
      </c>
      <c r="R439" s="264">
        <v>20</v>
      </c>
      <c r="S439" s="264">
        <v>25</v>
      </c>
      <c r="T439" s="267">
        <v>0.996277915632754</v>
      </c>
      <c r="U439" s="267">
        <v>1</v>
      </c>
      <c r="V439" s="268">
        <v>1</v>
      </c>
      <c r="W439" s="268">
        <v>1</v>
      </c>
      <c r="X439" s="295">
        <v>0</v>
      </c>
      <c r="Y439" s="271">
        <v>186</v>
      </c>
      <c r="Z439" s="333">
        <v>186</v>
      </c>
      <c r="AA439" s="333">
        <v>183</v>
      </c>
      <c r="AB439" s="333">
        <v>183</v>
      </c>
      <c r="AC439" s="334">
        <v>1</v>
      </c>
      <c r="AD439" s="268">
        <v>1</v>
      </c>
      <c r="AE439" s="295">
        <v>0</v>
      </c>
    </row>
    <row r="440" spans="1:31">
      <c r="A440" s="315" t="s">
        <v>719</v>
      </c>
      <c r="B440" s="339" t="s">
        <v>3329</v>
      </c>
      <c r="C440" s="293" t="s">
        <v>791</v>
      </c>
      <c r="D440" s="339" t="s">
        <v>791</v>
      </c>
      <c r="E440" s="266">
        <v>58</v>
      </c>
      <c r="F440" s="266">
        <v>57</v>
      </c>
      <c r="G440" s="264">
        <v>52</v>
      </c>
      <c r="H440" s="264">
        <v>51</v>
      </c>
      <c r="I440" s="264">
        <v>57</v>
      </c>
      <c r="J440" s="264">
        <v>55</v>
      </c>
      <c r="K440" s="294">
        <v>0.9</v>
      </c>
      <c r="L440" s="267">
        <v>0.982758620689655</v>
      </c>
      <c r="M440" s="267">
        <v>0.980769230769231</v>
      </c>
      <c r="N440" s="267">
        <v>0.964912280701754</v>
      </c>
      <c r="O440" s="332">
        <v>1635</v>
      </c>
      <c r="P440" s="266">
        <v>1515</v>
      </c>
      <c r="Q440" s="266">
        <v>54</v>
      </c>
      <c r="R440" s="264">
        <v>46</v>
      </c>
      <c r="S440" s="264">
        <v>52</v>
      </c>
      <c r="T440" s="267">
        <v>0.926605504587156</v>
      </c>
      <c r="U440" s="267">
        <v>0.931034482758621</v>
      </c>
      <c r="V440" s="268">
        <v>0.884615384615385</v>
      </c>
      <c r="W440" s="268">
        <v>0.912280701754386</v>
      </c>
      <c r="X440" s="295">
        <v>0.0464190981432361</v>
      </c>
      <c r="Y440" s="271">
        <v>378</v>
      </c>
      <c r="Z440" s="333">
        <v>352</v>
      </c>
      <c r="AA440" s="333">
        <v>379</v>
      </c>
      <c r="AB440" s="333">
        <v>358</v>
      </c>
      <c r="AC440" s="334">
        <v>0.931216931216931</v>
      </c>
      <c r="AD440" s="268">
        <v>0.944591029023747</v>
      </c>
      <c r="AE440" s="295">
        <v>-0.0133740978068155</v>
      </c>
    </row>
    <row r="441" spans="1:31">
      <c r="A441" s="315" t="s">
        <v>719</v>
      </c>
      <c r="B441" s="339" t="s">
        <v>3330</v>
      </c>
      <c r="C441" s="293" t="s">
        <v>792</v>
      </c>
      <c r="D441" s="339" t="s">
        <v>792</v>
      </c>
      <c r="E441" s="266">
        <v>34</v>
      </c>
      <c r="F441" s="266">
        <v>34</v>
      </c>
      <c r="G441" s="264">
        <v>30</v>
      </c>
      <c r="H441" s="264">
        <v>30</v>
      </c>
      <c r="I441" s="264">
        <v>31</v>
      </c>
      <c r="J441" s="264">
        <v>31</v>
      </c>
      <c r="K441" s="294">
        <v>0.9</v>
      </c>
      <c r="L441" s="267">
        <v>1</v>
      </c>
      <c r="M441" s="267">
        <v>1</v>
      </c>
      <c r="N441" s="267">
        <v>1</v>
      </c>
      <c r="O441" s="332">
        <v>922</v>
      </c>
      <c r="P441" s="266">
        <v>911</v>
      </c>
      <c r="Q441" s="266">
        <v>34</v>
      </c>
      <c r="R441" s="264">
        <v>30</v>
      </c>
      <c r="S441" s="264">
        <v>31</v>
      </c>
      <c r="T441" s="267">
        <v>0.988069414316703</v>
      </c>
      <c r="U441" s="267">
        <v>1</v>
      </c>
      <c r="V441" s="268">
        <v>1</v>
      </c>
      <c r="W441" s="268">
        <v>1</v>
      </c>
      <c r="X441" s="295">
        <v>0</v>
      </c>
      <c r="Y441" s="271">
        <v>220</v>
      </c>
      <c r="Z441" s="333">
        <v>219</v>
      </c>
      <c r="AA441" s="333">
        <v>212</v>
      </c>
      <c r="AB441" s="333">
        <v>210</v>
      </c>
      <c r="AC441" s="334">
        <v>0.995454545454545</v>
      </c>
      <c r="AD441" s="268">
        <v>0.990566037735849</v>
      </c>
      <c r="AE441" s="295">
        <v>0.00488850771869642</v>
      </c>
    </row>
    <row r="442" spans="1:31">
      <c r="A442" s="315" t="s">
        <v>719</v>
      </c>
      <c r="B442" s="339" t="s">
        <v>3330</v>
      </c>
      <c r="C442" s="293" t="s">
        <v>793</v>
      </c>
      <c r="D442" s="339" t="s">
        <v>794</v>
      </c>
      <c r="E442" s="266">
        <v>60</v>
      </c>
      <c r="F442" s="266">
        <v>60</v>
      </c>
      <c r="G442" s="264">
        <v>57</v>
      </c>
      <c r="H442" s="264">
        <v>57</v>
      </c>
      <c r="I442" s="264">
        <v>47</v>
      </c>
      <c r="J442" s="264">
        <v>45</v>
      </c>
      <c r="K442" s="294">
        <v>0.9</v>
      </c>
      <c r="L442" s="267">
        <v>1</v>
      </c>
      <c r="M442" s="267">
        <v>1</v>
      </c>
      <c r="N442" s="267">
        <v>0.957446808510638</v>
      </c>
      <c r="O442" s="332">
        <v>1565</v>
      </c>
      <c r="P442" s="266">
        <v>1521</v>
      </c>
      <c r="Q442" s="266">
        <v>58</v>
      </c>
      <c r="R442" s="264">
        <v>57</v>
      </c>
      <c r="S442" s="264">
        <v>45</v>
      </c>
      <c r="T442" s="267">
        <v>0.971884984025559</v>
      </c>
      <c r="U442" s="267">
        <v>0.966666666666667</v>
      </c>
      <c r="V442" s="268">
        <v>1</v>
      </c>
      <c r="W442" s="268">
        <v>0.957446808510638</v>
      </c>
      <c r="X442" s="295">
        <v>-0.0333333333333333</v>
      </c>
      <c r="Y442" s="271">
        <v>367</v>
      </c>
      <c r="Z442" s="333">
        <v>361</v>
      </c>
      <c r="AA442" s="333">
        <v>356</v>
      </c>
      <c r="AB442" s="333">
        <v>340</v>
      </c>
      <c r="AC442" s="334">
        <v>0.983651226158038</v>
      </c>
      <c r="AD442" s="268">
        <v>0.955056179775281</v>
      </c>
      <c r="AE442" s="295">
        <v>0.0285950463827572</v>
      </c>
    </row>
    <row r="443" spans="1:31">
      <c r="A443" s="315" t="s">
        <v>719</v>
      </c>
      <c r="B443" s="339" t="s">
        <v>3330</v>
      </c>
      <c r="C443" s="293" t="s">
        <v>795</v>
      </c>
      <c r="D443" s="339" t="s">
        <v>796</v>
      </c>
      <c r="E443" s="266">
        <v>62</v>
      </c>
      <c r="F443" s="266">
        <v>61</v>
      </c>
      <c r="G443" s="264">
        <v>56</v>
      </c>
      <c r="H443" s="264">
        <v>56</v>
      </c>
      <c r="I443" s="264">
        <v>53</v>
      </c>
      <c r="J443" s="264">
        <v>52</v>
      </c>
      <c r="K443" s="294">
        <v>0.9</v>
      </c>
      <c r="L443" s="267">
        <v>0.983870967741935</v>
      </c>
      <c r="M443" s="267">
        <v>1</v>
      </c>
      <c r="N443" s="267">
        <v>0.981132075471698</v>
      </c>
      <c r="O443" s="332">
        <v>1721</v>
      </c>
      <c r="P443" s="266">
        <v>1676</v>
      </c>
      <c r="Q443" s="266">
        <v>60</v>
      </c>
      <c r="R443" s="264">
        <v>55</v>
      </c>
      <c r="S443" s="264">
        <v>51</v>
      </c>
      <c r="T443" s="267">
        <v>0.973852411388727</v>
      </c>
      <c r="U443" s="267">
        <v>0.967741935483871</v>
      </c>
      <c r="V443" s="268">
        <v>0.982142857142857</v>
      </c>
      <c r="W443" s="268">
        <v>0.962264150943396</v>
      </c>
      <c r="X443" s="295">
        <v>-0.0144009216589861</v>
      </c>
      <c r="Y443" s="271">
        <v>391</v>
      </c>
      <c r="Z443" s="333">
        <v>378</v>
      </c>
      <c r="AA443" s="333">
        <v>392</v>
      </c>
      <c r="AB443" s="333">
        <v>377</v>
      </c>
      <c r="AC443" s="334">
        <v>0.966751918158568</v>
      </c>
      <c r="AD443" s="268">
        <v>0.961734693877551</v>
      </c>
      <c r="AE443" s="295">
        <v>0.0050172242810167</v>
      </c>
    </row>
    <row r="444" spans="1:31">
      <c r="A444" s="315" t="s">
        <v>719</v>
      </c>
      <c r="B444" s="339" t="s">
        <v>3330</v>
      </c>
      <c r="C444" s="293" t="s">
        <v>797</v>
      </c>
      <c r="D444" s="339" t="s">
        <v>798</v>
      </c>
      <c r="E444" s="266">
        <v>53</v>
      </c>
      <c r="F444" s="266">
        <v>52</v>
      </c>
      <c r="G444" s="264">
        <v>50</v>
      </c>
      <c r="H444" s="264">
        <v>50</v>
      </c>
      <c r="I444" s="264">
        <v>47</v>
      </c>
      <c r="J444" s="264">
        <v>45</v>
      </c>
      <c r="K444" s="294">
        <v>0.9</v>
      </c>
      <c r="L444" s="267">
        <v>0.981132075471698</v>
      </c>
      <c r="M444" s="267">
        <v>1</v>
      </c>
      <c r="N444" s="267">
        <v>0.957446808510638</v>
      </c>
      <c r="O444" s="332">
        <v>1497</v>
      </c>
      <c r="P444" s="266">
        <v>1450</v>
      </c>
      <c r="Q444" s="266">
        <v>51</v>
      </c>
      <c r="R444" s="264">
        <v>50</v>
      </c>
      <c r="S444" s="264">
        <v>45</v>
      </c>
      <c r="T444" s="267">
        <v>0.968603874415498</v>
      </c>
      <c r="U444" s="267">
        <v>0.962264150943396</v>
      </c>
      <c r="V444" s="268">
        <v>1</v>
      </c>
      <c r="W444" s="268">
        <v>0.957446808510638</v>
      </c>
      <c r="X444" s="295">
        <v>-0.0377358490566038</v>
      </c>
      <c r="Y444" s="271">
        <v>347</v>
      </c>
      <c r="Z444" s="333">
        <v>334</v>
      </c>
      <c r="AA444" s="333">
        <v>353</v>
      </c>
      <c r="AB444" s="333">
        <v>340</v>
      </c>
      <c r="AC444" s="334">
        <v>0.962536023054755</v>
      </c>
      <c r="AD444" s="268">
        <v>0.963172804532578</v>
      </c>
      <c r="AE444" s="295">
        <v>-0.000636781477822868</v>
      </c>
    </row>
    <row r="445" spans="1:31">
      <c r="A445" s="315" t="s">
        <v>719</v>
      </c>
      <c r="B445" s="339" t="s">
        <v>3330</v>
      </c>
      <c r="C445" s="293" t="s">
        <v>799</v>
      </c>
      <c r="D445" s="339" t="s">
        <v>800</v>
      </c>
      <c r="E445" s="266">
        <v>60</v>
      </c>
      <c r="F445" s="266">
        <v>59</v>
      </c>
      <c r="G445" s="264">
        <v>55</v>
      </c>
      <c r="H445" s="264">
        <v>54</v>
      </c>
      <c r="I445" s="264">
        <v>52</v>
      </c>
      <c r="J445" s="264">
        <v>51</v>
      </c>
      <c r="K445" s="294">
        <v>0.9</v>
      </c>
      <c r="L445" s="267">
        <v>0.983333333333333</v>
      </c>
      <c r="M445" s="267">
        <v>0.981818181818182</v>
      </c>
      <c r="N445" s="267">
        <v>0.980769230769231</v>
      </c>
      <c r="O445" s="332">
        <v>1674</v>
      </c>
      <c r="P445" s="266">
        <v>1651</v>
      </c>
      <c r="Q445" s="266">
        <v>59</v>
      </c>
      <c r="R445" s="264">
        <v>51</v>
      </c>
      <c r="S445" s="264">
        <v>50</v>
      </c>
      <c r="T445" s="267">
        <v>0.986260454002389</v>
      </c>
      <c r="U445" s="267">
        <v>0.983333333333333</v>
      </c>
      <c r="V445" s="268">
        <v>0.927272727272727</v>
      </c>
      <c r="W445" s="268">
        <v>0.961538461538462</v>
      </c>
      <c r="X445" s="295">
        <v>0.056060606060606</v>
      </c>
      <c r="Y445" s="271">
        <v>387</v>
      </c>
      <c r="Z445" s="333">
        <v>379</v>
      </c>
      <c r="AA445" s="333">
        <v>395</v>
      </c>
      <c r="AB445" s="333">
        <v>389</v>
      </c>
      <c r="AC445" s="334">
        <v>0.979328165374677</v>
      </c>
      <c r="AD445" s="268">
        <v>0.984810126582279</v>
      </c>
      <c r="AE445" s="295">
        <v>-0.00548196120760147</v>
      </c>
    </row>
    <row r="446" spans="1:31">
      <c r="A446" s="315" t="s">
        <v>719</v>
      </c>
      <c r="B446" s="339" t="s">
        <v>3330</v>
      </c>
      <c r="C446" s="293" t="s">
        <v>801</v>
      </c>
      <c r="D446" s="339" t="s">
        <v>802</v>
      </c>
      <c r="E446" s="266">
        <v>52</v>
      </c>
      <c r="F446" s="266">
        <v>52</v>
      </c>
      <c r="G446" s="264">
        <v>50</v>
      </c>
      <c r="H446" s="264">
        <v>50</v>
      </c>
      <c r="I446" s="264">
        <v>43</v>
      </c>
      <c r="J446" s="264">
        <v>43</v>
      </c>
      <c r="K446" s="294">
        <v>0.9</v>
      </c>
      <c r="L446" s="267">
        <v>1</v>
      </c>
      <c r="M446" s="267">
        <v>1</v>
      </c>
      <c r="N446" s="267">
        <v>1</v>
      </c>
      <c r="O446" s="332">
        <v>1475</v>
      </c>
      <c r="P446" s="266">
        <v>1433</v>
      </c>
      <c r="Q446" s="266">
        <v>50</v>
      </c>
      <c r="R446" s="264">
        <v>50</v>
      </c>
      <c r="S446" s="264">
        <v>43</v>
      </c>
      <c r="T446" s="267">
        <v>0.971525423728814</v>
      </c>
      <c r="U446" s="267">
        <v>0.961538461538462</v>
      </c>
      <c r="V446" s="268">
        <v>1</v>
      </c>
      <c r="W446" s="268">
        <v>1</v>
      </c>
      <c r="X446" s="295">
        <v>-0.0384615384615384</v>
      </c>
      <c r="Y446" s="271">
        <v>343</v>
      </c>
      <c r="Z446" s="333">
        <v>340</v>
      </c>
      <c r="AA446" s="333">
        <v>341</v>
      </c>
      <c r="AB446" s="333">
        <v>312</v>
      </c>
      <c r="AC446" s="334">
        <v>0.991253644314869</v>
      </c>
      <c r="AD446" s="268">
        <v>0.914956011730205</v>
      </c>
      <c r="AE446" s="295">
        <v>0.0762976325846636</v>
      </c>
    </row>
    <row r="447" spans="1:31">
      <c r="A447" s="315" t="s">
        <v>719</v>
      </c>
      <c r="B447" s="339" t="s">
        <v>3330</v>
      </c>
      <c r="C447" s="293" t="s">
        <v>803</v>
      </c>
      <c r="D447" s="339" t="s">
        <v>804</v>
      </c>
      <c r="E447" s="266">
        <v>51</v>
      </c>
      <c r="F447" s="266">
        <v>50</v>
      </c>
      <c r="G447" s="264">
        <v>47</v>
      </c>
      <c r="H447" s="264">
        <v>47</v>
      </c>
      <c r="I447" s="264">
        <v>41</v>
      </c>
      <c r="J447" s="264">
        <v>40</v>
      </c>
      <c r="K447" s="294">
        <v>0.9</v>
      </c>
      <c r="L447" s="267">
        <v>0.980392156862745</v>
      </c>
      <c r="M447" s="267">
        <v>1</v>
      </c>
      <c r="N447" s="267">
        <v>0.975609756097561</v>
      </c>
      <c r="O447" s="332">
        <v>1458</v>
      </c>
      <c r="P447" s="266">
        <v>1408</v>
      </c>
      <c r="Q447" s="266">
        <v>50</v>
      </c>
      <c r="R447" s="264">
        <v>47</v>
      </c>
      <c r="S447" s="264">
        <v>40</v>
      </c>
      <c r="T447" s="267">
        <v>0.965706447187929</v>
      </c>
      <c r="U447" s="267">
        <v>0.980392156862745</v>
      </c>
      <c r="V447" s="268">
        <v>1</v>
      </c>
      <c r="W447" s="268">
        <v>0.975609756097561</v>
      </c>
      <c r="X447" s="295">
        <v>-0.0196078431372549</v>
      </c>
      <c r="Y447" s="271">
        <v>325</v>
      </c>
      <c r="Z447" s="333">
        <v>321</v>
      </c>
      <c r="AA447" s="333">
        <v>332</v>
      </c>
      <c r="AB447" s="333">
        <v>324</v>
      </c>
      <c r="AC447" s="334">
        <v>0.987692307692308</v>
      </c>
      <c r="AD447" s="268">
        <v>0.975903614457831</v>
      </c>
      <c r="AE447" s="295">
        <v>0.0117886932344763</v>
      </c>
    </row>
    <row r="448" spans="1:31">
      <c r="A448" s="315" t="s">
        <v>719</v>
      </c>
      <c r="B448" s="339" t="s">
        <v>3330</v>
      </c>
      <c r="C448" s="293" t="s">
        <v>805</v>
      </c>
      <c r="D448" s="339" t="s">
        <v>806</v>
      </c>
      <c r="E448" s="266">
        <v>39</v>
      </c>
      <c r="F448" s="266">
        <v>39</v>
      </c>
      <c r="G448" s="264">
        <v>38</v>
      </c>
      <c r="H448" s="264">
        <v>38</v>
      </c>
      <c r="I448" s="264">
        <v>33</v>
      </c>
      <c r="J448" s="264">
        <v>33</v>
      </c>
      <c r="K448" s="294">
        <v>0.9</v>
      </c>
      <c r="L448" s="267">
        <v>1</v>
      </c>
      <c r="M448" s="267">
        <v>1</v>
      </c>
      <c r="N448" s="267">
        <v>1</v>
      </c>
      <c r="O448" s="332">
        <v>1089</v>
      </c>
      <c r="P448" s="266">
        <v>1066</v>
      </c>
      <c r="Q448" s="266">
        <v>39</v>
      </c>
      <c r="R448" s="264">
        <v>36</v>
      </c>
      <c r="S448" s="264">
        <v>31</v>
      </c>
      <c r="T448" s="267">
        <v>0.978879706152433</v>
      </c>
      <c r="U448" s="267">
        <v>1</v>
      </c>
      <c r="V448" s="268">
        <v>0.947368421052632</v>
      </c>
      <c r="W448" s="268">
        <v>0.939393939393939</v>
      </c>
      <c r="X448" s="295">
        <v>0.0526315789473685</v>
      </c>
      <c r="Y448" s="271">
        <v>252</v>
      </c>
      <c r="Z448" s="333">
        <v>245</v>
      </c>
      <c r="AA448" s="333">
        <v>249</v>
      </c>
      <c r="AB448" s="333">
        <v>244</v>
      </c>
      <c r="AC448" s="334">
        <v>0.972222222222222</v>
      </c>
      <c r="AD448" s="268">
        <v>0.979919678714859</v>
      </c>
      <c r="AE448" s="295">
        <v>-0.0076974564926372</v>
      </c>
    </row>
    <row r="449" spans="1:31">
      <c r="A449" s="315" t="s">
        <v>719</v>
      </c>
      <c r="B449" s="339" t="s">
        <v>3330</v>
      </c>
      <c r="C449" s="293" t="s">
        <v>807</v>
      </c>
      <c r="D449" s="339" t="s">
        <v>808</v>
      </c>
      <c r="E449" s="266">
        <v>54</v>
      </c>
      <c r="F449" s="266">
        <v>53</v>
      </c>
      <c r="G449" s="264">
        <v>52</v>
      </c>
      <c r="H449" s="264">
        <v>51</v>
      </c>
      <c r="I449" s="264">
        <v>43</v>
      </c>
      <c r="J449" s="264">
        <v>42</v>
      </c>
      <c r="K449" s="294">
        <v>0.9</v>
      </c>
      <c r="L449" s="267">
        <v>0.981481481481482</v>
      </c>
      <c r="M449" s="267">
        <v>0.980769230769231</v>
      </c>
      <c r="N449" s="267">
        <v>0.976744186046512</v>
      </c>
      <c r="O449" s="332">
        <v>1428</v>
      </c>
      <c r="P449" s="266">
        <v>1354</v>
      </c>
      <c r="Q449" s="266">
        <v>53</v>
      </c>
      <c r="R449" s="264">
        <v>51</v>
      </c>
      <c r="S449" s="264">
        <v>42</v>
      </c>
      <c r="T449" s="267">
        <v>0.948179271708683</v>
      </c>
      <c r="U449" s="267">
        <v>0.981481481481482</v>
      </c>
      <c r="V449" s="268">
        <v>0.980769230769231</v>
      </c>
      <c r="W449" s="268">
        <v>0.976744186046512</v>
      </c>
      <c r="X449" s="295">
        <v>0.000712250712250784</v>
      </c>
      <c r="Y449" s="271">
        <v>332</v>
      </c>
      <c r="Z449" s="333">
        <v>315</v>
      </c>
      <c r="AA449" s="333">
        <v>317</v>
      </c>
      <c r="AB449" s="333">
        <v>297</v>
      </c>
      <c r="AC449" s="334">
        <v>0.948795180722892</v>
      </c>
      <c r="AD449" s="268">
        <v>0.936908517350158</v>
      </c>
      <c r="AE449" s="295">
        <v>0.0118866633727339</v>
      </c>
    </row>
    <row r="450" spans="1:31">
      <c r="A450" s="315" t="s">
        <v>719</v>
      </c>
      <c r="B450" s="339" t="s">
        <v>3330</v>
      </c>
      <c r="C450" s="293" t="s">
        <v>809</v>
      </c>
      <c r="D450" s="339" t="s">
        <v>810</v>
      </c>
      <c r="E450" s="266">
        <v>108</v>
      </c>
      <c r="F450" s="266">
        <v>103</v>
      </c>
      <c r="G450" s="264">
        <v>105</v>
      </c>
      <c r="H450" s="264">
        <v>104</v>
      </c>
      <c r="I450" s="264">
        <v>89</v>
      </c>
      <c r="J450" s="264">
        <v>89</v>
      </c>
      <c r="K450" s="294">
        <v>0.9</v>
      </c>
      <c r="L450" s="267">
        <v>0.953703703703704</v>
      </c>
      <c r="M450" s="267">
        <v>0.990476190476191</v>
      </c>
      <c r="N450" s="267">
        <v>1</v>
      </c>
      <c r="O450" s="332">
        <v>2935</v>
      </c>
      <c r="P450" s="266">
        <v>2885</v>
      </c>
      <c r="Q450" s="266">
        <v>101</v>
      </c>
      <c r="R450" s="264">
        <v>103</v>
      </c>
      <c r="S450" s="264">
        <v>88</v>
      </c>
      <c r="T450" s="267">
        <v>0.982964224872232</v>
      </c>
      <c r="U450" s="267">
        <v>0.935185185185185</v>
      </c>
      <c r="V450" s="268">
        <v>0.980952380952381</v>
      </c>
      <c r="W450" s="268">
        <v>0.98876404494382</v>
      </c>
      <c r="X450" s="295">
        <v>-0.0457671957671957</v>
      </c>
      <c r="Y450" s="271">
        <v>689</v>
      </c>
      <c r="Z450" s="333">
        <v>676</v>
      </c>
      <c r="AA450" s="333">
        <v>677</v>
      </c>
      <c r="AB450" s="333">
        <v>669</v>
      </c>
      <c r="AC450" s="334">
        <v>0.981132075471698</v>
      </c>
      <c r="AD450" s="268">
        <v>0.988183161004431</v>
      </c>
      <c r="AE450" s="295">
        <v>-0.00705108553273315</v>
      </c>
    </row>
    <row r="451" spans="1:31">
      <c r="A451" s="315" t="s">
        <v>719</v>
      </c>
      <c r="B451" s="339" t="s">
        <v>3330</v>
      </c>
      <c r="C451" s="293" t="s">
        <v>811</v>
      </c>
      <c r="D451" s="339" t="s">
        <v>812</v>
      </c>
      <c r="E451" s="266">
        <v>78</v>
      </c>
      <c r="F451" s="266">
        <v>78</v>
      </c>
      <c r="G451" s="264">
        <v>75</v>
      </c>
      <c r="H451" s="264">
        <v>75</v>
      </c>
      <c r="I451" s="264">
        <v>63</v>
      </c>
      <c r="J451" s="264">
        <v>63</v>
      </c>
      <c r="K451" s="294">
        <v>0.9</v>
      </c>
      <c r="L451" s="267">
        <v>1</v>
      </c>
      <c r="M451" s="267">
        <v>1</v>
      </c>
      <c r="N451" s="267">
        <v>1</v>
      </c>
      <c r="O451" s="332">
        <v>2221</v>
      </c>
      <c r="P451" s="266">
        <v>2214</v>
      </c>
      <c r="Q451" s="266">
        <v>78</v>
      </c>
      <c r="R451" s="264">
        <v>75</v>
      </c>
      <c r="S451" s="264">
        <v>63</v>
      </c>
      <c r="T451" s="267">
        <v>0.996848266546601</v>
      </c>
      <c r="U451" s="267">
        <v>1</v>
      </c>
      <c r="V451" s="268">
        <v>1</v>
      </c>
      <c r="W451" s="268">
        <v>1</v>
      </c>
      <c r="X451" s="295">
        <v>0</v>
      </c>
      <c r="Y451" s="271">
        <v>510</v>
      </c>
      <c r="Z451" s="333">
        <v>510</v>
      </c>
      <c r="AA451" s="333">
        <v>503</v>
      </c>
      <c r="AB451" s="333">
        <v>501</v>
      </c>
      <c r="AC451" s="334">
        <v>1</v>
      </c>
      <c r="AD451" s="268">
        <v>0.996023856858847</v>
      </c>
      <c r="AE451" s="295">
        <v>0.00397614314115313</v>
      </c>
    </row>
    <row r="452" spans="1:31">
      <c r="A452" s="315" t="s">
        <v>719</v>
      </c>
      <c r="B452" s="339" t="s">
        <v>3330</v>
      </c>
      <c r="C452" s="293" t="s">
        <v>813</v>
      </c>
      <c r="D452" s="339" t="s">
        <v>814</v>
      </c>
      <c r="E452" s="266">
        <v>61</v>
      </c>
      <c r="F452" s="266">
        <v>61</v>
      </c>
      <c r="G452" s="264">
        <v>56</v>
      </c>
      <c r="H452" s="264">
        <v>56</v>
      </c>
      <c r="I452" s="264">
        <v>50</v>
      </c>
      <c r="J452" s="264">
        <v>50</v>
      </c>
      <c r="K452" s="294">
        <v>0.9</v>
      </c>
      <c r="L452" s="267">
        <v>1</v>
      </c>
      <c r="M452" s="267">
        <v>1</v>
      </c>
      <c r="N452" s="267">
        <v>1</v>
      </c>
      <c r="O452" s="332">
        <v>1718</v>
      </c>
      <c r="P452" s="266">
        <v>1705</v>
      </c>
      <c r="Q452" s="266">
        <v>61</v>
      </c>
      <c r="R452" s="264">
        <v>56</v>
      </c>
      <c r="S452" s="264">
        <v>50</v>
      </c>
      <c r="T452" s="267">
        <v>0.992433061699651</v>
      </c>
      <c r="U452" s="267">
        <v>1</v>
      </c>
      <c r="V452" s="268">
        <v>1</v>
      </c>
      <c r="W452" s="268">
        <v>1</v>
      </c>
      <c r="X452" s="295">
        <v>0</v>
      </c>
      <c r="Y452" s="271">
        <v>393</v>
      </c>
      <c r="Z452" s="333">
        <v>388</v>
      </c>
      <c r="AA452" s="333">
        <v>390</v>
      </c>
      <c r="AB452" s="333">
        <v>389</v>
      </c>
      <c r="AC452" s="334">
        <v>0.987277353689567</v>
      </c>
      <c r="AD452" s="268">
        <v>0.997435897435897</v>
      </c>
      <c r="AE452" s="295">
        <v>-0.01015854374633</v>
      </c>
    </row>
    <row r="453" spans="1:31">
      <c r="A453" s="315" t="s">
        <v>719</v>
      </c>
      <c r="B453" s="339" t="s">
        <v>3330</v>
      </c>
      <c r="C453" s="293" t="s">
        <v>815</v>
      </c>
      <c r="D453" s="339" t="s">
        <v>816</v>
      </c>
      <c r="E453" s="266">
        <v>56</v>
      </c>
      <c r="F453" s="266">
        <v>53</v>
      </c>
      <c r="G453" s="264">
        <v>53</v>
      </c>
      <c r="H453" s="264">
        <v>50</v>
      </c>
      <c r="I453" s="264">
        <v>45</v>
      </c>
      <c r="J453" s="264">
        <v>45</v>
      </c>
      <c r="K453" s="294">
        <v>0.9</v>
      </c>
      <c r="L453" s="267">
        <v>0.946428571428571</v>
      </c>
      <c r="M453" s="267">
        <v>0.943396226415094</v>
      </c>
      <c r="N453" s="267">
        <v>1</v>
      </c>
      <c r="O453" s="332">
        <v>1484</v>
      </c>
      <c r="P453" s="266">
        <v>1423</v>
      </c>
      <c r="Q453" s="266">
        <v>53</v>
      </c>
      <c r="R453" s="264">
        <v>47</v>
      </c>
      <c r="S453" s="264">
        <v>45</v>
      </c>
      <c r="T453" s="267">
        <v>0.958894878706199</v>
      </c>
      <c r="U453" s="267">
        <v>0.946428571428571</v>
      </c>
      <c r="V453" s="268">
        <v>0.886792452830189</v>
      </c>
      <c r="W453" s="268">
        <v>1</v>
      </c>
      <c r="X453" s="295">
        <v>0.0596361185983827</v>
      </c>
      <c r="Y453" s="271">
        <v>352</v>
      </c>
      <c r="Z453" s="333">
        <v>340</v>
      </c>
      <c r="AA453" s="333">
        <v>345</v>
      </c>
      <c r="AB453" s="333">
        <v>329</v>
      </c>
      <c r="AC453" s="334">
        <v>0.965909090909091</v>
      </c>
      <c r="AD453" s="268">
        <v>0.953623188405797</v>
      </c>
      <c r="AE453" s="295">
        <v>0.0122859025032939</v>
      </c>
    </row>
    <row r="454" spans="1:31">
      <c r="A454" s="315" t="s">
        <v>719</v>
      </c>
      <c r="B454" s="339" t="s">
        <v>3330</v>
      </c>
      <c r="C454" s="293" t="s">
        <v>817</v>
      </c>
      <c r="D454" s="339" t="s">
        <v>817</v>
      </c>
      <c r="E454" s="266">
        <v>46</v>
      </c>
      <c r="F454" s="266">
        <v>46</v>
      </c>
      <c r="G454" s="264">
        <v>41</v>
      </c>
      <c r="H454" s="264">
        <v>41</v>
      </c>
      <c r="I454" s="264">
        <v>36</v>
      </c>
      <c r="J454" s="264">
        <v>36</v>
      </c>
      <c r="K454" s="294">
        <v>0.9</v>
      </c>
      <c r="L454" s="267">
        <v>1</v>
      </c>
      <c r="M454" s="267">
        <v>1</v>
      </c>
      <c r="N454" s="267">
        <v>1</v>
      </c>
      <c r="O454" s="332">
        <v>1231</v>
      </c>
      <c r="P454" s="266">
        <v>1221</v>
      </c>
      <c r="Q454" s="266">
        <v>46</v>
      </c>
      <c r="R454" s="264">
        <v>41</v>
      </c>
      <c r="S454" s="264">
        <v>36</v>
      </c>
      <c r="T454" s="267">
        <v>0.991876523151909</v>
      </c>
      <c r="U454" s="267">
        <v>1</v>
      </c>
      <c r="V454" s="268">
        <v>1</v>
      </c>
      <c r="W454" s="268">
        <v>1</v>
      </c>
      <c r="X454" s="295">
        <v>0</v>
      </c>
      <c r="Y454" s="271">
        <v>280</v>
      </c>
      <c r="Z454" s="333">
        <v>278</v>
      </c>
      <c r="AA454" s="333">
        <v>277</v>
      </c>
      <c r="AB454" s="333">
        <v>276</v>
      </c>
      <c r="AC454" s="334">
        <v>0.992857142857143</v>
      </c>
      <c r="AD454" s="268">
        <v>0.996389891696751</v>
      </c>
      <c r="AE454" s="295">
        <v>-0.00353274883960797</v>
      </c>
    </row>
    <row r="455" spans="1:31">
      <c r="A455" s="315" t="s">
        <v>719</v>
      </c>
      <c r="B455" s="339" t="s">
        <v>3330</v>
      </c>
      <c r="C455" s="293" t="s">
        <v>818</v>
      </c>
      <c r="D455" s="339" t="s">
        <v>819</v>
      </c>
      <c r="E455" s="266">
        <v>44</v>
      </c>
      <c r="F455" s="266">
        <v>44</v>
      </c>
      <c r="G455" s="264">
        <v>36</v>
      </c>
      <c r="H455" s="264">
        <v>36</v>
      </c>
      <c r="I455" s="264">
        <v>39</v>
      </c>
      <c r="J455" s="264">
        <v>39</v>
      </c>
      <c r="K455" s="294">
        <v>0.9</v>
      </c>
      <c r="L455" s="267">
        <v>1</v>
      </c>
      <c r="M455" s="267">
        <v>1</v>
      </c>
      <c r="N455" s="267">
        <v>1</v>
      </c>
      <c r="O455" s="332">
        <v>1168</v>
      </c>
      <c r="P455" s="266">
        <v>1163</v>
      </c>
      <c r="Q455" s="266">
        <v>44</v>
      </c>
      <c r="R455" s="264">
        <v>36</v>
      </c>
      <c r="S455" s="264">
        <v>39</v>
      </c>
      <c r="T455" s="267">
        <v>0.995719178082192</v>
      </c>
      <c r="U455" s="267">
        <v>1</v>
      </c>
      <c r="V455" s="268">
        <v>1</v>
      </c>
      <c r="W455" s="268">
        <v>1</v>
      </c>
      <c r="X455" s="295">
        <v>0</v>
      </c>
      <c r="Y455" s="271">
        <v>266</v>
      </c>
      <c r="Z455" s="333">
        <v>266</v>
      </c>
      <c r="AA455" s="333">
        <v>262</v>
      </c>
      <c r="AB455" s="333">
        <v>258</v>
      </c>
      <c r="AC455" s="334">
        <v>1</v>
      </c>
      <c r="AD455" s="268">
        <v>0.984732824427481</v>
      </c>
      <c r="AE455" s="295">
        <v>0.0152671755725191</v>
      </c>
    </row>
    <row r="456" spans="1:31">
      <c r="A456" s="315" t="s">
        <v>719</v>
      </c>
      <c r="B456" s="339" t="s">
        <v>3330</v>
      </c>
      <c r="C456" s="293" t="s">
        <v>820</v>
      </c>
      <c r="D456" s="339" t="s">
        <v>821</v>
      </c>
      <c r="E456" s="266">
        <v>33</v>
      </c>
      <c r="F456" s="266">
        <v>33</v>
      </c>
      <c r="G456" s="264">
        <v>30</v>
      </c>
      <c r="H456" s="264">
        <v>30</v>
      </c>
      <c r="I456" s="264">
        <v>31</v>
      </c>
      <c r="J456" s="264">
        <v>31</v>
      </c>
      <c r="K456" s="294">
        <v>0.9</v>
      </c>
      <c r="L456" s="267">
        <v>1</v>
      </c>
      <c r="M456" s="267">
        <v>1</v>
      </c>
      <c r="N456" s="267">
        <v>1</v>
      </c>
      <c r="O456" s="332">
        <v>903</v>
      </c>
      <c r="P456" s="266">
        <v>855</v>
      </c>
      <c r="Q456" s="266">
        <v>32</v>
      </c>
      <c r="R456" s="264">
        <v>28</v>
      </c>
      <c r="S456" s="264">
        <v>30</v>
      </c>
      <c r="T456" s="267">
        <v>0.946843853820598</v>
      </c>
      <c r="U456" s="267">
        <v>0.96969696969697</v>
      </c>
      <c r="V456" s="268">
        <v>0.933333333333333</v>
      </c>
      <c r="W456" s="268">
        <v>0.967741935483871</v>
      </c>
      <c r="X456" s="295">
        <v>0.0363636363636364</v>
      </c>
      <c r="Y456" s="271">
        <v>218</v>
      </c>
      <c r="Z456" s="333">
        <v>206</v>
      </c>
      <c r="AA456" s="333">
        <v>210</v>
      </c>
      <c r="AB456" s="333">
        <v>201</v>
      </c>
      <c r="AC456" s="334">
        <v>0.944954128440367</v>
      </c>
      <c r="AD456" s="268">
        <v>0.957142857142857</v>
      </c>
      <c r="AE456" s="295">
        <v>-0.0121887287024902</v>
      </c>
    </row>
    <row r="457" spans="1:31">
      <c r="A457" s="315" t="s">
        <v>719</v>
      </c>
      <c r="B457" s="339" t="s">
        <v>3330</v>
      </c>
      <c r="C457" s="293" t="s">
        <v>822</v>
      </c>
      <c r="D457" s="339" t="s">
        <v>822</v>
      </c>
      <c r="E457" s="266">
        <v>44</v>
      </c>
      <c r="F457" s="266">
        <v>43</v>
      </c>
      <c r="G457" s="264">
        <v>40</v>
      </c>
      <c r="H457" s="264">
        <v>40</v>
      </c>
      <c r="I457" s="264">
        <v>36</v>
      </c>
      <c r="J457" s="264">
        <v>36</v>
      </c>
      <c r="K457" s="294">
        <v>0.9</v>
      </c>
      <c r="L457" s="267">
        <v>0.977272727272727</v>
      </c>
      <c r="M457" s="267">
        <v>1</v>
      </c>
      <c r="N457" s="267">
        <v>1</v>
      </c>
      <c r="O457" s="332">
        <v>1191</v>
      </c>
      <c r="P457" s="266">
        <v>1151</v>
      </c>
      <c r="Q457" s="266">
        <v>43</v>
      </c>
      <c r="R457" s="264">
        <v>40</v>
      </c>
      <c r="S457" s="264">
        <v>36</v>
      </c>
      <c r="T457" s="267">
        <v>0.966414777497901</v>
      </c>
      <c r="U457" s="267">
        <v>0.977272727272727</v>
      </c>
      <c r="V457" s="268">
        <v>1</v>
      </c>
      <c r="W457" s="268">
        <v>1</v>
      </c>
      <c r="X457" s="295">
        <v>-0.0227272727272727</v>
      </c>
      <c r="Y457" s="271">
        <v>282</v>
      </c>
      <c r="Z457" s="333">
        <v>277</v>
      </c>
      <c r="AA457" s="333">
        <v>283</v>
      </c>
      <c r="AB457" s="333">
        <v>273</v>
      </c>
      <c r="AC457" s="334">
        <v>0.982269503546099</v>
      </c>
      <c r="AD457" s="268">
        <v>0.964664310954064</v>
      </c>
      <c r="AE457" s="295">
        <v>0.0176051925920357</v>
      </c>
    </row>
    <row r="458" spans="1:31">
      <c r="A458" s="315" t="s">
        <v>719</v>
      </c>
      <c r="B458" s="339" t="s">
        <v>3330</v>
      </c>
      <c r="C458" s="293" t="s">
        <v>823</v>
      </c>
      <c r="D458" s="339" t="s">
        <v>824</v>
      </c>
      <c r="E458" s="266">
        <v>34</v>
      </c>
      <c r="F458" s="266">
        <v>34</v>
      </c>
      <c r="G458" s="264">
        <v>33</v>
      </c>
      <c r="H458" s="264">
        <v>32</v>
      </c>
      <c r="I458" s="264">
        <v>28</v>
      </c>
      <c r="J458" s="264">
        <v>28</v>
      </c>
      <c r="K458" s="294">
        <v>0.9</v>
      </c>
      <c r="L458" s="267">
        <v>1</v>
      </c>
      <c r="M458" s="267">
        <v>0.96969696969697</v>
      </c>
      <c r="N458" s="267">
        <v>1</v>
      </c>
      <c r="O458" s="332">
        <v>1007</v>
      </c>
      <c r="P458" s="266">
        <v>991</v>
      </c>
      <c r="Q458" s="266">
        <v>34</v>
      </c>
      <c r="R458" s="264">
        <v>32</v>
      </c>
      <c r="S458" s="264">
        <v>28</v>
      </c>
      <c r="T458" s="267">
        <v>0.984111221449851</v>
      </c>
      <c r="U458" s="267">
        <v>1</v>
      </c>
      <c r="V458" s="268">
        <v>0.96969696969697</v>
      </c>
      <c r="W458" s="268">
        <v>1</v>
      </c>
      <c r="X458" s="295">
        <v>0.0303030303030303</v>
      </c>
      <c r="Y458" s="271">
        <v>228</v>
      </c>
      <c r="Z458" s="333">
        <v>223</v>
      </c>
      <c r="AA458" s="333">
        <v>233</v>
      </c>
      <c r="AB458" s="333">
        <v>230</v>
      </c>
      <c r="AC458" s="334">
        <v>0.978070175438597</v>
      </c>
      <c r="AD458" s="268">
        <v>0.987124463519313</v>
      </c>
      <c r="AE458" s="295">
        <v>-0.00905428808071673</v>
      </c>
    </row>
    <row r="459" spans="1:31">
      <c r="A459" s="315" t="s">
        <v>719</v>
      </c>
      <c r="B459" s="339" t="s">
        <v>3331</v>
      </c>
      <c r="C459" s="293" t="s">
        <v>825</v>
      </c>
      <c r="D459" s="339" t="s">
        <v>826</v>
      </c>
      <c r="E459" s="266">
        <v>41</v>
      </c>
      <c r="F459" s="266">
        <v>41</v>
      </c>
      <c r="G459" s="264">
        <v>39</v>
      </c>
      <c r="H459" s="264">
        <v>38</v>
      </c>
      <c r="I459" s="264">
        <v>40</v>
      </c>
      <c r="J459" s="264">
        <v>39</v>
      </c>
      <c r="K459" s="294">
        <v>0.9</v>
      </c>
      <c r="L459" s="267">
        <v>1</v>
      </c>
      <c r="M459" s="267">
        <v>0.974358974358974</v>
      </c>
      <c r="N459" s="267">
        <v>0.975</v>
      </c>
      <c r="O459" s="332">
        <v>1169</v>
      </c>
      <c r="P459" s="266">
        <v>1112</v>
      </c>
      <c r="Q459" s="266">
        <v>41</v>
      </c>
      <c r="R459" s="264">
        <v>36</v>
      </c>
      <c r="S459" s="264">
        <v>38</v>
      </c>
      <c r="T459" s="267">
        <v>0.951240376390077</v>
      </c>
      <c r="U459" s="267">
        <v>1</v>
      </c>
      <c r="V459" s="268">
        <v>0.923076923076923</v>
      </c>
      <c r="W459" s="268">
        <v>0.95</v>
      </c>
      <c r="X459" s="295">
        <v>0.0769230769230769</v>
      </c>
      <c r="Y459" s="271">
        <v>276</v>
      </c>
      <c r="Z459" s="333">
        <v>267</v>
      </c>
      <c r="AA459" s="333">
        <v>273</v>
      </c>
      <c r="AB459" s="333">
        <v>253</v>
      </c>
      <c r="AC459" s="334">
        <v>0.967391304347826</v>
      </c>
      <c r="AD459" s="268">
        <v>0.926739926739927</v>
      </c>
      <c r="AE459" s="295">
        <v>0.0406513776078993</v>
      </c>
    </row>
    <row r="460" spans="1:31">
      <c r="A460" s="315" t="s">
        <v>719</v>
      </c>
      <c r="B460" s="339" t="s">
        <v>3331</v>
      </c>
      <c r="C460" s="293" t="s">
        <v>827</v>
      </c>
      <c r="D460" s="339" t="s">
        <v>828</v>
      </c>
      <c r="E460" s="266">
        <v>83</v>
      </c>
      <c r="F460" s="266">
        <v>82</v>
      </c>
      <c r="G460" s="264">
        <v>73</v>
      </c>
      <c r="H460" s="264">
        <v>70</v>
      </c>
      <c r="I460" s="264">
        <v>72</v>
      </c>
      <c r="J460" s="264">
        <v>72</v>
      </c>
      <c r="K460" s="294">
        <v>0.9</v>
      </c>
      <c r="L460" s="267">
        <v>0.987951807228916</v>
      </c>
      <c r="M460" s="267">
        <v>0.958904109589041</v>
      </c>
      <c r="N460" s="267">
        <v>1</v>
      </c>
      <c r="O460" s="332">
        <v>2255</v>
      </c>
      <c r="P460" s="266">
        <v>2212</v>
      </c>
      <c r="Q460" s="266">
        <v>81</v>
      </c>
      <c r="R460" s="264">
        <v>69</v>
      </c>
      <c r="S460" s="264">
        <v>72</v>
      </c>
      <c r="T460" s="267">
        <v>0.980931263858093</v>
      </c>
      <c r="U460" s="267">
        <v>0.975903614457831</v>
      </c>
      <c r="V460" s="268">
        <v>0.945205479452055</v>
      </c>
      <c r="W460" s="268">
        <v>1</v>
      </c>
      <c r="X460" s="295">
        <v>0.0306981350057766</v>
      </c>
      <c r="Y460" s="271">
        <v>529</v>
      </c>
      <c r="Z460" s="333">
        <v>519</v>
      </c>
      <c r="AA460" s="333">
        <v>520</v>
      </c>
      <c r="AB460" s="333">
        <v>509</v>
      </c>
      <c r="AC460" s="334">
        <v>0.98109640831758</v>
      </c>
      <c r="AD460" s="268">
        <v>0.978846153846154</v>
      </c>
      <c r="AE460" s="295">
        <v>0.00225025447142657</v>
      </c>
    </row>
    <row r="461" spans="1:31">
      <c r="A461" s="315" t="s">
        <v>719</v>
      </c>
      <c r="B461" s="339" t="s">
        <v>3331</v>
      </c>
      <c r="C461" s="293" t="s">
        <v>829</v>
      </c>
      <c r="D461" s="339" t="s">
        <v>830</v>
      </c>
      <c r="E461" s="266">
        <v>48</v>
      </c>
      <c r="F461" s="266">
        <v>47</v>
      </c>
      <c r="G461" s="264">
        <v>46</v>
      </c>
      <c r="H461" s="264">
        <v>45</v>
      </c>
      <c r="I461" s="264">
        <v>43</v>
      </c>
      <c r="J461" s="264">
        <v>42</v>
      </c>
      <c r="K461" s="294">
        <v>0.9</v>
      </c>
      <c r="L461" s="267">
        <v>0.979166666666667</v>
      </c>
      <c r="M461" s="267">
        <v>0.978260869565217</v>
      </c>
      <c r="N461" s="267">
        <v>0.976744186046512</v>
      </c>
      <c r="O461" s="332">
        <v>1355</v>
      </c>
      <c r="P461" s="266">
        <v>1234</v>
      </c>
      <c r="Q461" s="266">
        <v>39</v>
      </c>
      <c r="R461" s="264">
        <v>42</v>
      </c>
      <c r="S461" s="264">
        <v>40</v>
      </c>
      <c r="T461" s="267">
        <v>0.91070110701107</v>
      </c>
      <c r="U461" s="267">
        <v>0.8125</v>
      </c>
      <c r="V461" s="268">
        <v>0.91304347826087</v>
      </c>
      <c r="W461" s="268">
        <v>0.930232558139535</v>
      </c>
      <c r="X461" s="295">
        <v>-0.10054347826087</v>
      </c>
      <c r="Y461" s="271">
        <v>322</v>
      </c>
      <c r="Z461" s="333">
        <v>288</v>
      </c>
      <c r="AA461" s="333">
        <v>308</v>
      </c>
      <c r="AB461" s="333">
        <v>290</v>
      </c>
      <c r="AC461" s="334">
        <v>0.894409937888199</v>
      </c>
      <c r="AD461" s="268">
        <v>0.941558441558442</v>
      </c>
      <c r="AE461" s="295">
        <v>-0.0471485036702428</v>
      </c>
    </row>
    <row r="462" spans="1:31">
      <c r="A462" s="315" t="s">
        <v>719</v>
      </c>
      <c r="B462" s="339" t="s">
        <v>3331</v>
      </c>
      <c r="C462" s="293" t="s">
        <v>831</v>
      </c>
      <c r="D462" s="339" t="s">
        <v>832</v>
      </c>
      <c r="E462" s="266">
        <v>26</v>
      </c>
      <c r="F462" s="266">
        <v>26</v>
      </c>
      <c r="G462" s="264">
        <v>28</v>
      </c>
      <c r="H462" s="264">
        <v>26</v>
      </c>
      <c r="I462" s="264">
        <v>22</v>
      </c>
      <c r="J462" s="264">
        <v>21</v>
      </c>
      <c r="K462" s="294">
        <v>0.9</v>
      </c>
      <c r="L462" s="267">
        <v>1</v>
      </c>
      <c r="M462" s="267">
        <v>0.928571428571429</v>
      </c>
      <c r="N462" s="267">
        <v>0.954545454545455</v>
      </c>
      <c r="O462" s="332">
        <v>757</v>
      </c>
      <c r="P462" s="266">
        <v>729</v>
      </c>
      <c r="Q462" s="266">
        <v>25</v>
      </c>
      <c r="R462" s="264">
        <v>26</v>
      </c>
      <c r="S462" s="264">
        <v>21</v>
      </c>
      <c r="T462" s="267">
        <v>0.963011889035667</v>
      </c>
      <c r="U462" s="267">
        <v>0.961538461538462</v>
      </c>
      <c r="V462" s="268">
        <v>0.928571428571429</v>
      </c>
      <c r="W462" s="268">
        <v>0.954545454545455</v>
      </c>
      <c r="X462" s="295">
        <v>0.032967032967033</v>
      </c>
      <c r="Y462" s="271">
        <v>175</v>
      </c>
      <c r="Z462" s="333">
        <v>167</v>
      </c>
      <c r="AA462" s="333">
        <v>174</v>
      </c>
      <c r="AB462" s="333">
        <v>168</v>
      </c>
      <c r="AC462" s="334">
        <v>0.954285714285714</v>
      </c>
      <c r="AD462" s="268">
        <v>0.96551724137931</v>
      </c>
      <c r="AE462" s="295">
        <v>-0.0112315270935961</v>
      </c>
    </row>
    <row r="463" spans="1:31">
      <c r="A463" s="315" t="s">
        <v>719</v>
      </c>
      <c r="B463" s="339" t="s">
        <v>3331</v>
      </c>
      <c r="C463" s="293" t="s">
        <v>833</v>
      </c>
      <c r="D463" s="339" t="s">
        <v>834</v>
      </c>
      <c r="E463" s="266">
        <v>41</v>
      </c>
      <c r="F463" s="266">
        <v>39</v>
      </c>
      <c r="G463" s="264">
        <v>44</v>
      </c>
      <c r="H463" s="264">
        <v>42</v>
      </c>
      <c r="I463" s="264">
        <v>43</v>
      </c>
      <c r="J463" s="264">
        <v>41</v>
      </c>
      <c r="K463" s="294">
        <v>0.9</v>
      </c>
      <c r="L463" s="267">
        <v>0.951219512195122</v>
      </c>
      <c r="M463" s="267">
        <v>0.954545454545455</v>
      </c>
      <c r="N463" s="267">
        <v>0.953488372093023</v>
      </c>
      <c r="O463" s="332">
        <v>1242</v>
      </c>
      <c r="P463" s="266">
        <v>1093</v>
      </c>
      <c r="Q463" s="266">
        <v>36</v>
      </c>
      <c r="R463" s="264">
        <v>41</v>
      </c>
      <c r="S463" s="264">
        <v>40</v>
      </c>
      <c r="T463" s="267">
        <v>0.880032206119163</v>
      </c>
      <c r="U463" s="267">
        <v>0.878048780487805</v>
      </c>
      <c r="V463" s="268">
        <v>0.931818181818182</v>
      </c>
      <c r="W463" s="268">
        <v>0.930232558139535</v>
      </c>
      <c r="X463" s="295">
        <v>-0.0537694013303769</v>
      </c>
      <c r="Y463" s="271">
        <v>296</v>
      </c>
      <c r="Z463" s="333">
        <v>271</v>
      </c>
      <c r="AA463" s="333">
        <v>288</v>
      </c>
      <c r="AB463" s="333">
        <v>249</v>
      </c>
      <c r="AC463" s="334">
        <v>0.915540540540541</v>
      </c>
      <c r="AD463" s="268">
        <v>0.864583333333333</v>
      </c>
      <c r="AE463" s="295">
        <v>0.0509572072072072</v>
      </c>
    </row>
    <row r="464" spans="1:31">
      <c r="A464" s="315" t="s">
        <v>719</v>
      </c>
      <c r="B464" s="339" t="s">
        <v>3331</v>
      </c>
      <c r="C464" s="293" t="s">
        <v>835</v>
      </c>
      <c r="D464" s="339" t="s">
        <v>836</v>
      </c>
      <c r="E464" s="266">
        <v>71</v>
      </c>
      <c r="F464" s="266">
        <v>70</v>
      </c>
      <c r="G464" s="264">
        <v>67</v>
      </c>
      <c r="H464" s="264">
        <v>65</v>
      </c>
      <c r="I464" s="264">
        <v>60</v>
      </c>
      <c r="J464" s="264">
        <v>60</v>
      </c>
      <c r="K464" s="294">
        <v>0.9</v>
      </c>
      <c r="L464" s="267">
        <v>0.985915492957746</v>
      </c>
      <c r="M464" s="267">
        <v>0.970149253731343</v>
      </c>
      <c r="N464" s="267">
        <v>1</v>
      </c>
      <c r="O464" s="332">
        <v>1984</v>
      </c>
      <c r="P464" s="266">
        <v>1911</v>
      </c>
      <c r="Q464" s="266">
        <v>70</v>
      </c>
      <c r="R464" s="264">
        <v>65</v>
      </c>
      <c r="S464" s="264">
        <v>59</v>
      </c>
      <c r="T464" s="267">
        <v>0.96320564516129</v>
      </c>
      <c r="U464" s="267">
        <v>0.985915492957746</v>
      </c>
      <c r="V464" s="268">
        <v>0.970149253731343</v>
      </c>
      <c r="W464" s="268">
        <v>0.983333333333333</v>
      </c>
      <c r="X464" s="295">
        <v>0.0157662392264032</v>
      </c>
      <c r="Y464" s="271">
        <v>456</v>
      </c>
      <c r="Z464" s="333">
        <v>443</v>
      </c>
      <c r="AA464" s="333">
        <v>457</v>
      </c>
      <c r="AB464" s="333">
        <v>449</v>
      </c>
      <c r="AC464" s="334">
        <v>0.971491228070175</v>
      </c>
      <c r="AD464" s="268">
        <v>0.982494529540481</v>
      </c>
      <c r="AE464" s="295">
        <v>-0.011003301470306</v>
      </c>
    </row>
    <row r="465" spans="1:31">
      <c r="A465" s="315" t="s">
        <v>719</v>
      </c>
      <c r="B465" s="339" t="s">
        <v>3331</v>
      </c>
      <c r="C465" s="293" t="s">
        <v>837</v>
      </c>
      <c r="D465" s="339" t="s">
        <v>838</v>
      </c>
      <c r="E465" s="266">
        <v>51</v>
      </c>
      <c r="F465" s="266">
        <v>50</v>
      </c>
      <c r="G465" s="264">
        <v>44</v>
      </c>
      <c r="H465" s="264">
        <v>42</v>
      </c>
      <c r="I465" s="264">
        <v>40</v>
      </c>
      <c r="J465" s="264">
        <v>38</v>
      </c>
      <c r="K465" s="294">
        <v>0.9</v>
      </c>
      <c r="L465" s="267">
        <v>0.980392156862745</v>
      </c>
      <c r="M465" s="267">
        <v>0.954545454545455</v>
      </c>
      <c r="N465" s="267">
        <v>0.95</v>
      </c>
      <c r="O465" s="332">
        <v>1352</v>
      </c>
      <c r="P465" s="266">
        <v>1311</v>
      </c>
      <c r="Q465" s="266">
        <v>50</v>
      </c>
      <c r="R465" s="264">
        <v>42</v>
      </c>
      <c r="S465" s="264">
        <v>38</v>
      </c>
      <c r="T465" s="267">
        <v>0.969674556213018</v>
      </c>
      <c r="U465" s="267">
        <v>0.980392156862745</v>
      </c>
      <c r="V465" s="268">
        <v>0.954545454545455</v>
      </c>
      <c r="W465" s="268">
        <v>0.95</v>
      </c>
      <c r="X465" s="295">
        <v>0.0258467023172905</v>
      </c>
      <c r="Y465" s="271">
        <v>316</v>
      </c>
      <c r="Z465" s="333">
        <v>307</v>
      </c>
      <c r="AA465" s="333">
        <v>313</v>
      </c>
      <c r="AB465" s="333">
        <v>307</v>
      </c>
      <c r="AC465" s="334">
        <v>0.971518987341772</v>
      </c>
      <c r="AD465" s="268">
        <v>0.980830670926518</v>
      </c>
      <c r="AE465" s="295">
        <v>-0.00931168358474543</v>
      </c>
    </row>
    <row r="466" spans="1:31">
      <c r="A466" s="315" t="s">
        <v>719</v>
      </c>
      <c r="B466" s="339" t="s">
        <v>3331</v>
      </c>
      <c r="C466" s="293" t="s">
        <v>839</v>
      </c>
      <c r="D466" s="339" t="s">
        <v>840</v>
      </c>
      <c r="E466" s="266">
        <v>63</v>
      </c>
      <c r="F466" s="266">
        <v>62</v>
      </c>
      <c r="G466" s="264">
        <v>59</v>
      </c>
      <c r="H466" s="264">
        <v>58</v>
      </c>
      <c r="I466" s="264">
        <v>57</v>
      </c>
      <c r="J466" s="264">
        <v>55</v>
      </c>
      <c r="K466" s="294">
        <v>0.9</v>
      </c>
      <c r="L466" s="267">
        <v>0.984126984126984</v>
      </c>
      <c r="M466" s="267">
        <v>0.983050847457627</v>
      </c>
      <c r="N466" s="267">
        <v>0.964912280701754</v>
      </c>
      <c r="O466" s="332">
        <v>1771</v>
      </c>
      <c r="P466" s="266">
        <v>1672</v>
      </c>
      <c r="Q466" s="266">
        <v>59</v>
      </c>
      <c r="R466" s="264">
        <v>57</v>
      </c>
      <c r="S466" s="264">
        <v>54</v>
      </c>
      <c r="T466" s="267">
        <v>0.944099378881988</v>
      </c>
      <c r="U466" s="267">
        <v>0.936507936507937</v>
      </c>
      <c r="V466" s="268">
        <v>0.966101694915254</v>
      </c>
      <c r="W466" s="268">
        <v>0.947368421052632</v>
      </c>
      <c r="X466" s="295">
        <v>-0.0295937584073177</v>
      </c>
      <c r="Y466" s="271">
        <v>416</v>
      </c>
      <c r="Z466" s="333">
        <v>396</v>
      </c>
      <c r="AA466" s="333">
        <v>409</v>
      </c>
      <c r="AB466" s="333">
        <v>384</v>
      </c>
      <c r="AC466" s="334">
        <v>0.951923076923077</v>
      </c>
      <c r="AD466" s="268">
        <v>0.938875305623472</v>
      </c>
      <c r="AE466" s="295">
        <v>0.013047771299605</v>
      </c>
    </row>
    <row r="467" spans="1:31">
      <c r="A467" s="315" t="s">
        <v>719</v>
      </c>
      <c r="B467" s="339" t="s">
        <v>3331</v>
      </c>
      <c r="C467" s="293" t="s">
        <v>841</v>
      </c>
      <c r="D467" s="339" t="s">
        <v>842</v>
      </c>
      <c r="E467" s="266">
        <v>44</v>
      </c>
      <c r="F467" s="266">
        <v>39</v>
      </c>
      <c r="G467" s="264">
        <v>39</v>
      </c>
      <c r="H467" s="264">
        <v>34</v>
      </c>
      <c r="I467" s="264">
        <v>36</v>
      </c>
      <c r="J467" s="264">
        <v>34</v>
      </c>
      <c r="K467" s="294">
        <v>0.9</v>
      </c>
      <c r="L467" s="267">
        <v>0.886363636363636</v>
      </c>
      <c r="M467" s="267">
        <v>0.871794871794872</v>
      </c>
      <c r="N467" s="267">
        <v>0.944444444444444</v>
      </c>
      <c r="O467" s="332">
        <v>1162</v>
      </c>
      <c r="P467" s="266">
        <v>956</v>
      </c>
      <c r="Q467" s="266">
        <v>37</v>
      </c>
      <c r="R467" s="264">
        <v>27</v>
      </c>
      <c r="S467" s="264">
        <v>32</v>
      </c>
      <c r="T467" s="267">
        <v>0.822719449225473</v>
      </c>
      <c r="U467" s="267">
        <v>0.840909090909091</v>
      </c>
      <c r="V467" s="268">
        <v>0.692307692307692</v>
      </c>
      <c r="W467" s="268">
        <v>0.888888888888889</v>
      </c>
      <c r="X467" s="295">
        <v>0.148601398601399</v>
      </c>
      <c r="Y467" s="271">
        <v>267</v>
      </c>
      <c r="Z467" s="333">
        <v>220</v>
      </c>
      <c r="AA467" s="333">
        <v>271</v>
      </c>
      <c r="AB467" s="333">
        <v>233</v>
      </c>
      <c r="AC467" s="334">
        <v>0.823970037453184</v>
      </c>
      <c r="AD467" s="268">
        <v>0.859778597785978</v>
      </c>
      <c r="AE467" s="295">
        <v>-0.0358085603327943</v>
      </c>
    </row>
    <row r="468" spans="1:31">
      <c r="A468" s="315" t="s">
        <v>719</v>
      </c>
      <c r="B468" s="339" t="s">
        <v>3331</v>
      </c>
      <c r="C468" s="293" t="s">
        <v>843</v>
      </c>
      <c r="D468" s="339" t="s">
        <v>844</v>
      </c>
      <c r="E468" s="266">
        <v>57</v>
      </c>
      <c r="F468" s="266">
        <v>55</v>
      </c>
      <c r="G468" s="264">
        <v>58</v>
      </c>
      <c r="H468" s="264">
        <v>54</v>
      </c>
      <c r="I468" s="264">
        <v>54</v>
      </c>
      <c r="J468" s="264">
        <v>50</v>
      </c>
      <c r="K468" s="294">
        <v>0.9</v>
      </c>
      <c r="L468" s="267">
        <v>0.964912280701754</v>
      </c>
      <c r="M468" s="267">
        <v>0.931034482758621</v>
      </c>
      <c r="N468" s="267">
        <v>0.925925925925926</v>
      </c>
      <c r="O468" s="332">
        <v>1709</v>
      </c>
      <c r="P468" s="266">
        <v>1497</v>
      </c>
      <c r="Q468" s="266">
        <v>51</v>
      </c>
      <c r="R468" s="264">
        <v>49</v>
      </c>
      <c r="S468" s="264">
        <v>45</v>
      </c>
      <c r="T468" s="267">
        <v>0.875950848449386</v>
      </c>
      <c r="U468" s="267">
        <v>0.894736842105263</v>
      </c>
      <c r="V468" s="268">
        <v>0.844827586206897</v>
      </c>
      <c r="W468" s="268">
        <v>0.833333333333333</v>
      </c>
      <c r="X468" s="295">
        <v>0.0499092558983666</v>
      </c>
      <c r="Y468" s="271">
        <v>394</v>
      </c>
      <c r="Z468" s="333">
        <v>328</v>
      </c>
      <c r="AA468" s="333">
        <v>390</v>
      </c>
      <c r="AB468" s="333">
        <v>353</v>
      </c>
      <c r="AC468" s="334">
        <v>0.83248730964467</v>
      </c>
      <c r="AD468" s="268">
        <v>0.905128205128205</v>
      </c>
      <c r="AE468" s="295">
        <v>-0.072640895483535</v>
      </c>
    </row>
    <row r="469" spans="1:31">
      <c r="A469" s="315" t="s">
        <v>719</v>
      </c>
      <c r="B469" s="339" t="s">
        <v>3331</v>
      </c>
      <c r="C469" s="293" t="s">
        <v>845</v>
      </c>
      <c r="D469" s="339" t="s">
        <v>846</v>
      </c>
      <c r="E469" s="266">
        <v>42</v>
      </c>
      <c r="F469" s="266">
        <v>38</v>
      </c>
      <c r="G469" s="264">
        <v>39</v>
      </c>
      <c r="H469" s="264">
        <v>35</v>
      </c>
      <c r="I469" s="264">
        <v>37</v>
      </c>
      <c r="J469" s="264">
        <v>34</v>
      </c>
      <c r="K469" s="294">
        <v>0.9</v>
      </c>
      <c r="L469" s="267">
        <v>0.904761904761905</v>
      </c>
      <c r="M469" s="267">
        <v>0.897435897435897</v>
      </c>
      <c r="N469" s="267">
        <v>0.918918918918919</v>
      </c>
      <c r="O469" s="332">
        <v>1180</v>
      </c>
      <c r="P469" s="266">
        <v>818</v>
      </c>
      <c r="Q469" s="266">
        <v>33</v>
      </c>
      <c r="R469" s="264">
        <v>31</v>
      </c>
      <c r="S469" s="264">
        <v>28</v>
      </c>
      <c r="T469" s="267">
        <v>0.693220338983051</v>
      </c>
      <c r="U469" s="267">
        <v>0.785714285714286</v>
      </c>
      <c r="V469" s="268">
        <v>0.794871794871795</v>
      </c>
      <c r="W469" s="268">
        <v>0.756756756756757</v>
      </c>
      <c r="X469" s="295">
        <v>-0.00915750915750912</v>
      </c>
      <c r="Y469" s="271">
        <v>282</v>
      </c>
      <c r="Z469" s="333">
        <v>215</v>
      </c>
      <c r="AA469" s="333">
        <v>285</v>
      </c>
      <c r="AB469" s="333">
        <v>204</v>
      </c>
      <c r="AC469" s="334">
        <v>0.762411347517731</v>
      </c>
      <c r="AD469" s="268">
        <v>0.715789473684211</v>
      </c>
      <c r="AE469" s="295">
        <v>0.04662187383352</v>
      </c>
    </row>
    <row r="470" spans="1:31">
      <c r="A470" s="315" t="s">
        <v>719</v>
      </c>
      <c r="B470" s="339" t="s">
        <v>3331</v>
      </c>
      <c r="C470" s="293" t="s">
        <v>847</v>
      </c>
      <c r="D470" s="339" t="s">
        <v>848</v>
      </c>
      <c r="E470" s="266">
        <v>58</v>
      </c>
      <c r="F470" s="266">
        <v>50</v>
      </c>
      <c r="G470" s="264">
        <v>53</v>
      </c>
      <c r="H470" s="264">
        <v>45</v>
      </c>
      <c r="I470" s="264">
        <v>49</v>
      </c>
      <c r="J470" s="264">
        <v>39</v>
      </c>
      <c r="K470" s="294">
        <v>0.9</v>
      </c>
      <c r="L470" s="267">
        <v>0.862068965517241</v>
      </c>
      <c r="M470" s="267">
        <v>0.849056603773585</v>
      </c>
      <c r="N470" s="267">
        <v>0.795918367346939</v>
      </c>
      <c r="O470" s="332">
        <v>1567</v>
      </c>
      <c r="P470" s="266">
        <v>1160</v>
      </c>
      <c r="Q470" s="266">
        <v>43</v>
      </c>
      <c r="R470" s="264">
        <v>38</v>
      </c>
      <c r="S470" s="264">
        <v>32</v>
      </c>
      <c r="T470" s="267">
        <v>0.740268028079132</v>
      </c>
      <c r="U470" s="267">
        <v>0.741379310344828</v>
      </c>
      <c r="V470" s="268">
        <v>0.716981132075472</v>
      </c>
      <c r="W470" s="268">
        <v>0.653061224489796</v>
      </c>
      <c r="X470" s="295">
        <v>0.024398178269356</v>
      </c>
      <c r="Y470" s="271">
        <v>373</v>
      </c>
      <c r="Z470" s="333">
        <v>275</v>
      </c>
      <c r="AA470" s="333">
        <v>363</v>
      </c>
      <c r="AB470" s="333">
        <v>261</v>
      </c>
      <c r="AC470" s="334">
        <v>0.737265415549598</v>
      </c>
      <c r="AD470" s="268">
        <v>0.71900826446281</v>
      </c>
      <c r="AE470" s="295">
        <v>0.0182571510867879</v>
      </c>
    </row>
    <row r="471" spans="1:31">
      <c r="A471" s="315" t="s">
        <v>719</v>
      </c>
      <c r="B471" s="339" t="s">
        <v>3331</v>
      </c>
      <c r="C471" s="293" t="s">
        <v>849</v>
      </c>
      <c r="D471" s="339" t="s">
        <v>849</v>
      </c>
      <c r="E471" s="266">
        <v>66</v>
      </c>
      <c r="F471" s="266">
        <v>63</v>
      </c>
      <c r="G471" s="264">
        <v>61</v>
      </c>
      <c r="H471" s="264">
        <v>57</v>
      </c>
      <c r="I471" s="264">
        <v>51</v>
      </c>
      <c r="J471" s="264">
        <v>47</v>
      </c>
      <c r="K471" s="294">
        <v>0.9</v>
      </c>
      <c r="L471" s="267">
        <v>0.954545454545455</v>
      </c>
      <c r="M471" s="267">
        <v>0.934426229508197</v>
      </c>
      <c r="N471" s="267">
        <v>0.92156862745098</v>
      </c>
      <c r="O471" s="332">
        <v>1710</v>
      </c>
      <c r="P471" s="266">
        <v>1637</v>
      </c>
      <c r="Q471" s="266">
        <v>63</v>
      </c>
      <c r="R471" s="264">
        <v>57</v>
      </c>
      <c r="S471" s="264">
        <v>47</v>
      </c>
      <c r="T471" s="267">
        <v>0.957309941520468</v>
      </c>
      <c r="U471" s="267">
        <v>0.954545454545455</v>
      </c>
      <c r="V471" s="268">
        <v>0.934426229508197</v>
      </c>
      <c r="W471" s="268">
        <v>0.92156862745098</v>
      </c>
      <c r="X471" s="295">
        <v>0.0201192250372578</v>
      </c>
      <c r="Y471" s="271">
        <v>401</v>
      </c>
      <c r="Z471" s="333">
        <v>375</v>
      </c>
      <c r="AA471" s="333">
        <v>406</v>
      </c>
      <c r="AB471" s="333">
        <v>393</v>
      </c>
      <c r="AC471" s="334">
        <v>0.935162094763092</v>
      </c>
      <c r="AD471" s="268">
        <v>0.967980295566502</v>
      </c>
      <c r="AE471" s="295">
        <v>-0.0328182008034101</v>
      </c>
    </row>
    <row r="472" spans="1:31">
      <c r="A472" s="315" t="s">
        <v>719</v>
      </c>
      <c r="B472" s="339" t="s">
        <v>3331</v>
      </c>
      <c r="C472" s="293" t="s">
        <v>850</v>
      </c>
      <c r="D472" s="339" t="s">
        <v>851</v>
      </c>
      <c r="E472" s="266">
        <v>59</v>
      </c>
      <c r="F472" s="266">
        <v>59</v>
      </c>
      <c r="G472" s="264">
        <v>55</v>
      </c>
      <c r="H472" s="264">
        <v>55</v>
      </c>
      <c r="I472" s="264">
        <v>51</v>
      </c>
      <c r="J472" s="264">
        <v>50</v>
      </c>
      <c r="K472" s="294">
        <v>0.9</v>
      </c>
      <c r="L472" s="267">
        <v>1</v>
      </c>
      <c r="M472" s="267">
        <v>1</v>
      </c>
      <c r="N472" s="267">
        <v>0.980392156862745</v>
      </c>
      <c r="O472" s="332">
        <v>1563</v>
      </c>
      <c r="P472" s="266">
        <v>1404</v>
      </c>
      <c r="Q472" s="266">
        <v>55</v>
      </c>
      <c r="R472" s="264">
        <v>50</v>
      </c>
      <c r="S472" s="264">
        <v>48</v>
      </c>
      <c r="T472" s="267">
        <v>0.898272552783109</v>
      </c>
      <c r="U472" s="267">
        <v>0.932203389830508</v>
      </c>
      <c r="V472" s="268">
        <v>0.909090909090909</v>
      </c>
      <c r="W472" s="268">
        <v>0.941176470588235</v>
      </c>
      <c r="X472" s="295">
        <v>0.0231124807395994</v>
      </c>
      <c r="Y472" s="271">
        <v>384</v>
      </c>
      <c r="Z472" s="333">
        <v>343</v>
      </c>
      <c r="AA472" s="333">
        <v>361</v>
      </c>
      <c r="AB472" s="333">
        <v>326</v>
      </c>
      <c r="AC472" s="334">
        <v>0.893229166666667</v>
      </c>
      <c r="AD472" s="268">
        <v>0.903047091412742</v>
      </c>
      <c r="AE472" s="295">
        <v>-0.00981792474607579</v>
      </c>
    </row>
    <row r="473" spans="1:31">
      <c r="A473" s="315" t="s">
        <v>719</v>
      </c>
      <c r="B473" s="339" t="s">
        <v>3331</v>
      </c>
      <c r="C473" s="293" t="s">
        <v>852</v>
      </c>
      <c r="D473" s="339" t="s">
        <v>853</v>
      </c>
      <c r="E473" s="266">
        <v>49</v>
      </c>
      <c r="F473" s="266">
        <v>47</v>
      </c>
      <c r="G473" s="264">
        <v>51</v>
      </c>
      <c r="H473" s="264">
        <v>41</v>
      </c>
      <c r="I473" s="264">
        <v>42</v>
      </c>
      <c r="J473" s="264">
        <v>32</v>
      </c>
      <c r="K473" s="294">
        <v>0.9</v>
      </c>
      <c r="L473" s="267">
        <v>0.959183673469388</v>
      </c>
      <c r="M473" s="267">
        <v>0.803921568627451</v>
      </c>
      <c r="N473" s="267">
        <v>0.761904761904762</v>
      </c>
      <c r="O473" s="332">
        <v>1408</v>
      </c>
      <c r="P473" s="266">
        <v>917</v>
      </c>
      <c r="Q473" s="266">
        <v>33</v>
      </c>
      <c r="R473" s="264">
        <v>30</v>
      </c>
      <c r="S473" s="264">
        <v>26</v>
      </c>
      <c r="T473" s="267">
        <v>0.651278409090909</v>
      </c>
      <c r="U473" s="267">
        <v>0.673469387755102</v>
      </c>
      <c r="V473" s="268">
        <v>0.588235294117647</v>
      </c>
      <c r="W473" s="268">
        <v>0.619047619047619</v>
      </c>
      <c r="X473" s="295">
        <v>0.0852340936374549</v>
      </c>
      <c r="Y473" s="271">
        <v>326</v>
      </c>
      <c r="Z473" s="333">
        <v>214</v>
      </c>
      <c r="AA473" s="333">
        <v>324</v>
      </c>
      <c r="AB473" s="333">
        <v>210</v>
      </c>
      <c r="AC473" s="334">
        <v>0.656441717791411</v>
      </c>
      <c r="AD473" s="268">
        <v>0.648148148148148</v>
      </c>
      <c r="AE473" s="295">
        <v>0.00829356964326289</v>
      </c>
    </row>
    <row r="474" spans="1:31">
      <c r="A474" s="315" t="s">
        <v>719</v>
      </c>
      <c r="B474" s="339" t="s">
        <v>3331</v>
      </c>
      <c r="C474" s="293" t="s">
        <v>854</v>
      </c>
      <c r="D474" s="339" t="s">
        <v>855</v>
      </c>
      <c r="E474" s="266">
        <v>97</v>
      </c>
      <c r="F474" s="266">
        <v>97</v>
      </c>
      <c r="G474" s="264">
        <v>90</v>
      </c>
      <c r="H474" s="264">
        <v>89</v>
      </c>
      <c r="I474" s="264">
        <v>83</v>
      </c>
      <c r="J474" s="264">
        <v>83</v>
      </c>
      <c r="K474" s="294">
        <v>0.9</v>
      </c>
      <c r="L474" s="267">
        <v>1</v>
      </c>
      <c r="M474" s="267">
        <v>0.988888888888889</v>
      </c>
      <c r="N474" s="267">
        <v>1</v>
      </c>
      <c r="O474" s="332">
        <v>2668</v>
      </c>
      <c r="P474" s="266">
        <v>2578</v>
      </c>
      <c r="Q474" s="266">
        <v>95</v>
      </c>
      <c r="R474" s="264">
        <v>89</v>
      </c>
      <c r="S474" s="264">
        <v>80</v>
      </c>
      <c r="T474" s="267">
        <v>0.966266866566717</v>
      </c>
      <c r="U474" s="267">
        <v>0.979381443298969</v>
      </c>
      <c r="V474" s="268">
        <v>0.988888888888889</v>
      </c>
      <c r="W474" s="268">
        <v>0.963855421686747</v>
      </c>
      <c r="X474" s="295">
        <v>-0.00950744558991989</v>
      </c>
      <c r="Y474" s="271">
        <v>617</v>
      </c>
      <c r="Z474" s="333">
        <v>604</v>
      </c>
      <c r="AA474" s="333">
        <v>608</v>
      </c>
      <c r="AB474" s="333">
        <v>582</v>
      </c>
      <c r="AC474" s="334">
        <v>0.978930307941653</v>
      </c>
      <c r="AD474" s="268">
        <v>0.957236842105263</v>
      </c>
      <c r="AE474" s="295">
        <v>0.02169346583639</v>
      </c>
    </row>
    <row r="475" spans="1:31">
      <c r="A475" s="315" t="s">
        <v>719</v>
      </c>
      <c r="B475" s="339" t="s">
        <v>3331</v>
      </c>
      <c r="C475" s="293" t="s">
        <v>856</v>
      </c>
      <c r="D475" s="339" t="s">
        <v>856</v>
      </c>
      <c r="E475" s="266">
        <v>21</v>
      </c>
      <c r="F475" s="266">
        <v>21</v>
      </c>
      <c r="G475" s="264">
        <v>18</v>
      </c>
      <c r="H475" s="264">
        <v>16</v>
      </c>
      <c r="I475" s="264">
        <v>18</v>
      </c>
      <c r="J475" s="264">
        <v>15</v>
      </c>
      <c r="K475" s="294">
        <v>0.9</v>
      </c>
      <c r="L475" s="267">
        <v>1</v>
      </c>
      <c r="M475" s="267">
        <v>0.888888888888889</v>
      </c>
      <c r="N475" s="267">
        <v>0.833333333333333</v>
      </c>
      <c r="O475" s="332">
        <v>571</v>
      </c>
      <c r="P475" s="266">
        <v>503</v>
      </c>
      <c r="Q475" s="266">
        <v>21</v>
      </c>
      <c r="R475" s="264">
        <v>15</v>
      </c>
      <c r="S475" s="264">
        <v>15</v>
      </c>
      <c r="T475" s="267">
        <v>0.880910683012259</v>
      </c>
      <c r="U475" s="267">
        <v>1</v>
      </c>
      <c r="V475" s="268">
        <v>0.833333333333333</v>
      </c>
      <c r="W475" s="268">
        <v>0.833333333333333</v>
      </c>
      <c r="X475" s="295">
        <v>0.166666666666667</v>
      </c>
      <c r="Y475" s="271">
        <v>137</v>
      </c>
      <c r="Z475" s="333">
        <v>126</v>
      </c>
      <c r="AA475" s="333">
        <v>138</v>
      </c>
      <c r="AB475" s="333">
        <v>122</v>
      </c>
      <c r="AC475" s="334">
        <v>0.91970802919708</v>
      </c>
      <c r="AD475" s="268">
        <v>0.884057971014493</v>
      </c>
      <c r="AE475" s="295">
        <v>0.0356500581825875</v>
      </c>
    </row>
    <row r="476" spans="1:31">
      <c r="A476" s="315" t="s">
        <v>719</v>
      </c>
      <c r="B476" s="339" t="s">
        <v>3331</v>
      </c>
      <c r="C476" s="293" t="s">
        <v>857</v>
      </c>
      <c r="D476" s="339" t="s">
        <v>858</v>
      </c>
      <c r="E476" s="266">
        <v>65</v>
      </c>
      <c r="F476" s="266">
        <v>65</v>
      </c>
      <c r="G476" s="264">
        <v>60</v>
      </c>
      <c r="H476" s="264">
        <v>57</v>
      </c>
      <c r="I476" s="264">
        <v>56</v>
      </c>
      <c r="J476" s="264">
        <v>51</v>
      </c>
      <c r="K476" s="294">
        <v>0.9</v>
      </c>
      <c r="L476" s="267">
        <v>1</v>
      </c>
      <c r="M476" s="267">
        <v>0.95</v>
      </c>
      <c r="N476" s="267">
        <v>0.910714285714286</v>
      </c>
      <c r="O476" s="332">
        <v>1701</v>
      </c>
      <c r="P476" s="266">
        <v>1587</v>
      </c>
      <c r="Q476" s="266">
        <v>65</v>
      </c>
      <c r="R476" s="264">
        <v>57</v>
      </c>
      <c r="S476" s="264">
        <v>51</v>
      </c>
      <c r="T476" s="267">
        <v>0.932980599647266</v>
      </c>
      <c r="U476" s="267">
        <v>1</v>
      </c>
      <c r="V476" s="268">
        <v>0.95</v>
      </c>
      <c r="W476" s="268">
        <v>0.910714285714286</v>
      </c>
      <c r="X476" s="295">
        <v>0.05</v>
      </c>
      <c r="Y476" s="271">
        <v>411</v>
      </c>
      <c r="Z476" s="333">
        <v>386</v>
      </c>
      <c r="AA476" s="333">
        <v>398</v>
      </c>
      <c r="AB476" s="333">
        <v>370</v>
      </c>
      <c r="AC476" s="334">
        <v>0.939172749391727</v>
      </c>
      <c r="AD476" s="268">
        <v>0.92964824120603</v>
      </c>
      <c r="AE476" s="295">
        <v>0.00952450818569728</v>
      </c>
    </row>
    <row r="477" spans="1:31">
      <c r="A477" s="315" t="s">
        <v>719</v>
      </c>
      <c r="B477" s="339" t="s">
        <v>3331</v>
      </c>
      <c r="C477" s="293" t="s">
        <v>859</v>
      </c>
      <c r="D477" s="339" t="s">
        <v>860</v>
      </c>
      <c r="E477" s="266">
        <v>49</v>
      </c>
      <c r="F477" s="266">
        <v>49</v>
      </c>
      <c r="G477" s="264">
        <v>50</v>
      </c>
      <c r="H477" s="264">
        <v>47</v>
      </c>
      <c r="I477" s="264">
        <v>49</v>
      </c>
      <c r="J477" s="264">
        <v>48</v>
      </c>
      <c r="K477" s="294">
        <v>0.9</v>
      </c>
      <c r="L477" s="267">
        <v>1</v>
      </c>
      <c r="M477" s="267">
        <v>0.94</v>
      </c>
      <c r="N477" s="267">
        <v>0.979591836734694</v>
      </c>
      <c r="O477" s="332">
        <v>1508</v>
      </c>
      <c r="P477" s="266">
        <v>1452</v>
      </c>
      <c r="Q477" s="266">
        <v>48</v>
      </c>
      <c r="R477" s="264">
        <v>46</v>
      </c>
      <c r="S477" s="264">
        <v>47</v>
      </c>
      <c r="T477" s="267">
        <v>0.962864721485411</v>
      </c>
      <c r="U477" s="267">
        <v>0.979591836734694</v>
      </c>
      <c r="V477" s="268">
        <v>0.92</v>
      </c>
      <c r="W477" s="268">
        <v>0.959183673469388</v>
      </c>
      <c r="X477" s="295">
        <v>0.0595918367346938</v>
      </c>
      <c r="Y477" s="271">
        <v>354</v>
      </c>
      <c r="Z477" s="333">
        <v>344</v>
      </c>
      <c r="AA477" s="333">
        <v>349</v>
      </c>
      <c r="AB477" s="333">
        <v>342</v>
      </c>
      <c r="AC477" s="334">
        <v>0.971751412429379</v>
      </c>
      <c r="AD477" s="268">
        <v>0.979942693409742</v>
      </c>
      <c r="AE477" s="295">
        <v>-0.00819128098036359</v>
      </c>
    </row>
    <row r="478" spans="1:31">
      <c r="A478" s="315" t="s">
        <v>719</v>
      </c>
      <c r="B478" s="339" t="s">
        <v>3331</v>
      </c>
      <c r="C478" s="293" t="s">
        <v>861</v>
      </c>
      <c r="D478" s="339" t="s">
        <v>862</v>
      </c>
      <c r="E478" s="266">
        <v>54</v>
      </c>
      <c r="F478" s="266">
        <v>54</v>
      </c>
      <c r="G478" s="264">
        <v>51</v>
      </c>
      <c r="H478" s="264">
        <v>47</v>
      </c>
      <c r="I478" s="264">
        <v>48</v>
      </c>
      <c r="J478" s="264">
        <v>44</v>
      </c>
      <c r="K478" s="294">
        <v>0.9</v>
      </c>
      <c r="L478" s="267">
        <v>1</v>
      </c>
      <c r="M478" s="267">
        <v>0.92156862745098</v>
      </c>
      <c r="N478" s="267">
        <v>0.916666666666667</v>
      </c>
      <c r="O478" s="332">
        <v>1498</v>
      </c>
      <c r="P478" s="266">
        <v>1382</v>
      </c>
      <c r="Q478" s="266">
        <v>52</v>
      </c>
      <c r="R478" s="264">
        <v>45</v>
      </c>
      <c r="S478" s="264">
        <v>44</v>
      </c>
      <c r="T478" s="267">
        <v>0.922563417890521</v>
      </c>
      <c r="U478" s="267">
        <v>0.962962962962963</v>
      </c>
      <c r="V478" s="268">
        <v>0.882352941176471</v>
      </c>
      <c r="W478" s="268">
        <v>0.916666666666667</v>
      </c>
      <c r="X478" s="295">
        <v>0.0806100217864923</v>
      </c>
      <c r="Y478" s="271">
        <v>352</v>
      </c>
      <c r="Z478" s="333">
        <v>333</v>
      </c>
      <c r="AA478" s="333">
        <v>350</v>
      </c>
      <c r="AB478" s="333">
        <v>330</v>
      </c>
      <c r="AC478" s="334">
        <v>0.946022727272727</v>
      </c>
      <c r="AD478" s="268">
        <v>0.942857142857143</v>
      </c>
      <c r="AE478" s="295">
        <v>0.00316558441558445</v>
      </c>
    </row>
    <row r="479" spans="1:31">
      <c r="A479" s="315" t="s">
        <v>719</v>
      </c>
      <c r="B479" s="339" t="s">
        <v>3332</v>
      </c>
      <c r="C479" s="293" t="s">
        <v>863</v>
      </c>
      <c r="D479" s="339" t="s">
        <v>864</v>
      </c>
      <c r="E479" s="266">
        <v>83</v>
      </c>
      <c r="F479" s="266">
        <v>77</v>
      </c>
      <c r="G479" s="264">
        <v>78</v>
      </c>
      <c r="H479" s="264">
        <v>75</v>
      </c>
      <c r="I479" s="264">
        <v>66</v>
      </c>
      <c r="J479" s="264">
        <v>63</v>
      </c>
      <c r="K479" s="294">
        <v>0.9</v>
      </c>
      <c r="L479" s="267">
        <v>0.927710843373494</v>
      </c>
      <c r="M479" s="267">
        <v>0.961538461538462</v>
      </c>
      <c r="N479" s="267">
        <v>0.954545454545455</v>
      </c>
      <c r="O479" s="332">
        <v>2328</v>
      </c>
      <c r="P479" s="266">
        <v>2215</v>
      </c>
      <c r="Q479" s="266">
        <v>77</v>
      </c>
      <c r="R479" s="264">
        <v>74</v>
      </c>
      <c r="S479" s="264">
        <v>63</v>
      </c>
      <c r="T479" s="267">
        <v>0.951460481099656</v>
      </c>
      <c r="U479" s="267">
        <v>0.927710843373494</v>
      </c>
      <c r="V479" s="268">
        <v>0.948717948717949</v>
      </c>
      <c r="W479" s="268">
        <v>0.954545454545455</v>
      </c>
      <c r="X479" s="295">
        <v>-0.0210071053444547</v>
      </c>
      <c r="Y479" s="271">
        <v>554</v>
      </c>
      <c r="Z479" s="333">
        <v>528</v>
      </c>
      <c r="AA479" s="333">
        <v>532</v>
      </c>
      <c r="AB479" s="333">
        <v>492</v>
      </c>
      <c r="AC479" s="334">
        <v>0.953068592057762</v>
      </c>
      <c r="AD479" s="268">
        <v>0.924812030075188</v>
      </c>
      <c r="AE479" s="295">
        <v>0.0282565619825738</v>
      </c>
    </row>
    <row r="480" spans="1:31">
      <c r="A480" s="315" t="s">
        <v>719</v>
      </c>
      <c r="B480" s="339" t="s">
        <v>3332</v>
      </c>
      <c r="C480" s="293" t="s">
        <v>865</v>
      </c>
      <c r="D480" s="339" t="s">
        <v>866</v>
      </c>
      <c r="E480" s="266">
        <v>64</v>
      </c>
      <c r="F480" s="266">
        <v>60</v>
      </c>
      <c r="G480" s="264">
        <v>58</v>
      </c>
      <c r="H480" s="264">
        <v>55</v>
      </c>
      <c r="I480" s="264">
        <v>54</v>
      </c>
      <c r="J480" s="264">
        <v>51</v>
      </c>
      <c r="K480" s="294">
        <v>0.9</v>
      </c>
      <c r="L480" s="267">
        <v>0.9375</v>
      </c>
      <c r="M480" s="267">
        <v>0.948275862068966</v>
      </c>
      <c r="N480" s="267">
        <v>0.944444444444444</v>
      </c>
      <c r="O480" s="332">
        <v>1841</v>
      </c>
      <c r="P480" s="266">
        <v>1720</v>
      </c>
      <c r="Q480" s="266">
        <v>59</v>
      </c>
      <c r="R480" s="264">
        <v>53</v>
      </c>
      <c r="S480" s="264">
        <v>51</v>
      </c>
      <c r="T480" s="267">
        <v>0.934274850624661</v>
      </c>
      <c r="U480" s="267">
        <v>0.921875</v>
      </c>
      <c r="V480" s="268">
        <v>0.913793103448276</v>
      </c>
      <c r="W480" s="268">
        <v>0.944444444444444</v>
      </c>
      <c r="X480" s="295">
        <v>0.00808189655172409</v>
      </c>
      <c r="Y480" s="271">
        <v>422</v>
      </c>
      <c r="Z480" s="333">
        <v>390</v>
      </c>
      <c r="AA480" s="333">
        <v>431</v>
      </c>
      <c r="AB480" s="333">
        <v>407</v>
      </c>
      <c r="AC480" s="334">
        <v>0.924170616113744</v>
      </c>
      <c r="AD480" s="268">
        <v>0.944315545243619</v>
      </c>
      <c r="AE480" s="295">
        <v>-0.0201449291298754</v>
      </c>
    </row>
    <row r="481" spans="1:31">
      <c r="A481" s="315" t="s">
        <v>719</v>
      </c>
      <c r="B481" s="339" t="s">
        <v>3332</v>
      </c>
      <c r="C481" s="293" t="s">
        <v>867</v>
      </c>
      <c r="D481" s="339" t="s">
        <v>867</v>
      </c>
      <c r="E481" s="266">
        <v>57</v>
      </c>
      <c r="F481" s="266">
        <v>55</v>
      </c>
      <c r="G481" s="264">
        <v>52</v>
      </c>
      <c r="H481" s="264">
        <v>51</v>
      </c>
      <c r="I481" s="264">
        <v>46</v>
      </c>
      <c r="J481" s="264">
        <v>46</v>
      </c>
      <c r="K481" s="294">
        <v>0.9</v>
      </c>
      <c r="L481" s="267">
        <v>0.964912280701754</v>
      </c>
      <c r="M481" s="267">
        <v>0.980769230769231</v>
      </c>
      <c r="N481" s="267">
        <v>1</v>
      </c>
      <c r="O481" s="332">
        <v>1596</v>
      </c>
      <c r="P481" s="266">
        <v>1565</v>
      </c>
      <c r="Q481" s="266">
        <v>54</v>
      </c>
      <c r="R481" s="264">
        <v>51</v>
      </c>
      <c r="S481" s="264">
        <v>46</v>
      </c>
      <c r="T481" s="267">
        <v>0.980576441102757</v>
      </c>
      <c r="U481" s="267">
        <v>0.947368421052632</v>
      </c>
      <c r="V481" s="268">
        <v>0.980769230769231</v>
      </c>
      <c r="W481" s="268">
        <v>1</v>
      </c>
      <c r="X481" s="295">
        <v>-0.0334008097165992</v>
      </c>
      <c r="Y481" s="271">
        <v>366</v>
      </c>
      <c r="Z481" s="333">
        <v>358</v>
      </c>
      <c r="AA481" s="333">
        <v>373</v>
      </c>
      <c r="AB481" s="333">
        <v>367</v>
      </c>
      <c r="AC481" s="334">
        <v>0.978142076502732</v>
      </c>
      <c r="AD481" s="268">
        <v>0.983914209115281</v>
      </c>
      <c r="AE481" s="295">
        <v>-0.00577213261254927</v>
      </c>
    </row>
    <row r="482" spans="1:31">
      <c r="A482" s="315" t="s">
        <v>719</v>
      </c>
      <c r="B482" s="339" t="s">
        <v>3332</v>
      </c>
      <c r="C482" s="293" t="s">
        <v>868</v>
      </c>
      <c r="D482" s="339" t="s">
        <v>868</v>
      </c>
      <c r="E482" s="266">
        <v>16</v>
      </c>
      <c r="F482" s="266">
        <v>15</v>
      </c>
      <c r="G482" s="264">
        <v>15</v>
      </c>
      <c r="H482" s="264">
        <v>13</v>
      </c>
      <c r="I482" s="264">
        <v>16</v>
      </c>
      <c r="J482" s="264">
        <v>14</v>
      </c>
      <c r="K482" s="294">
        <v>0.9</v>
      </c>
      <c r="L482" s="267">
        <v>0.9375</v>
      </c>
      <c r="M482" s="267">
        <v>0.866666666666667</v>
      </c>
      <c r="N482" s="267">
        <v>0.875</v>
      </c>
      <c r="O482" s="332">
        <v>453</v>
      </c>
      <c r="P482" s="266">
        <v>434</v>
      </c>
      <c r="Q482" s="266">
        <v>15</v>
      </c>
      <c r="R482" s="264">
        <v>13</v>
      </c>
      <c r="S482" s="264">
        <v>14</v>
      </c>
      <c r="T482" s="267">
        <v>0.958057395143488</v>
      </c>
      <c r="U482" s="267">
        <v>0.9375</v>
      </c>
      <c r="V482" s="268">
        <v>0.866666666666667</v>
      </c>
      <c r="W482" s="268">
        <v>0.875</v>
      </c>
      <c r="X482" s="295">
        <v>0.0708333333333333</v>
      </c>
      <c r="Y482" s="271">
        <v>106</v>
      </c>
      <c r="Z482" s="333">
        <v>101</v>
      </c>
      <c r="AA482" s="333">
        <v>102</v>
      </c>
      <c r="AB482" s="333">
        <v>95</v>
      </c>
      <c r="AC482" s="334">
        <v>0.952830188679245</v>
      </c>
      <c r="AD482" s="268">
        <v>0.931372549019608</v>
      </c>
      <c r="AE482" s="295">
        <v>0.0214576396596374</v>
      </c>
    </row>
    <row r="483" spans="1:31">
      <c r="A483" s="315" t="s">
        <v>719</v>
      </c>
      <c r="B483" s="339" t="s">
        <v>3332</v>
      </c>
      <c r="C483" s="293" t="s">
        <v>869</v>
      </c>
      <c r="D483" s="339" t="s">
        <v>870</v>
      </c>
      <c r="E483" s="266">
        <v>43</v>
      </c>
      <c r="F483" s="266">
        <v>40</v>
      </c>
      <c r="G483" s="264">
        <v>36</v>
      </c>
      <c r="H483" s="264">
        <v>33</v>
      </c>
      <c r="I483" s="264">
        <v>37</v>
      </c>
      <c r="J483" s="264">
        <v>34</v>
      </c>
      <c r="K483" s="294">
        <v>0.9</v>
      </c>
      <c r="L483" s="267">
        <v>0.930232558139535</v>
      </c>
      <c r="M483" s="267">
        <v>0.916666666666667</v>
      </c>
      <c r="N483" s="267">
        <v>0.918918918918919</v>
      </c>
      <c r="O483" s="332">
        <v>1148</v>
      </c>
      <c r="P483" s="266">
        <v>1105</v>
      </c>
      <c r="Q483" s="266">
        <v>40</v>
      </c>
      <c r="R483" s="264">
        <v>33</v>
      </c>
      <c r="S483" s="264">
        <v>33</v>
      </c>
      <c r="T483" s="267">
        <v>0.962543554006969</v>
      </c>
      <c r="U483" s="267">
        <v>0.930232558139535</v>
      </c>
      <c r="V483" s="268">
        <v>0.916666666666667</v>
      </c>
      <c r="W483" s="268">
        <v>0.891891891891892</v>
      </c>
      <c r="X483" s="295">
        <v>0.0135658914728682</v>
      </c>
      <c r="Y483" s="271">
        <v>279</v>
      </c>
      <c r="Z483" s="333">
        <v>259</v>
      </c>
      <c r="AA483" s="333">
        <v>263</v>
      </c>
      <c r="AB483" s="333">
        <v>252</v>
      </c>
      <c r="AC483" s="334">
        <v>0.92831541218638</v>
      </c>
      <c r="AD483" s="268">
        <v>0.958174904942966</v>
      </c>
      <c r="AE483" s="295">
        <v>-0.0298594927565858</v>
      </c>
    </row>
    <row r="484" spans="1:31">
      <c r="A484" s="315" t="s">
        <v>719</v>
      </c>
      <c r="B484" s="339" t="s">
        <v>3332</v>
      </c>
      <c r="C484" s="293" t="s">
        <v>871</v>
      </c>
      <c r="D484" s="339" t="s">
        <v>872</v>
      </c>
      <c r="E484" s="266">
        <v>75</v>
      </c>
      <c r="F484" s="266">
        <v>74</v>
      </c>
      <c r="G484" s="264">
        <v>66</v>
      </c>
      <c r="H484" s="264">
        <v>65</v>
      </c>
      <c r="I484" s="264">
        <v>63</v>
      </c>
      <c r="J484" s="264">
        <v>62</v>
      </c>
      <c r="K484" s="294">
        <v>0.9</v>
      </c>
      <c r="L484" s="267">
        <v>0.986666666666667</v>
      </c>
      <c r="M484" s="267">
        <v>0.984848484848485</v>
      </c>
      <c r="N484" s="267">
        <v>0.984126984126984</v>
      </c>
      <c r="O484" s="332">
        <v>2058</v>
      </c>
      <c r="P484" s="266">
        <v>1984</v>
      </c>
      <c r="Q484" s="266">
        <v>72</v>
      </c>
      <c r="R484" s="264">
        <v>61</v>
      </c>
      <c r="S484" s="264">
        <v>58</v>
      </c>
      <c r="T484" s="267">
        <v>0.964042759961127</v>
      </c>
      <c r="U484" s="267">
        <v>0.96</v>
      </c>
      <c r="V484" s="268">
        <v>0.924242424242424</v>
      </c>
      <c r="W484" s="268">
        <v>0.920634920634921</v>
      </c>
      <c r="X484" s="295">
        <v>0.0357575757575758</v>
      </c>
      <c r="Y484" s="271">
        <v>485</v>
      </c>
      <c r="Z484" s="333">
        <v>464</v>
      </c>
      <c r="AA484" s="333">
        <v>499</v>
      </c>
      <c r="AB484" s="333">
        <v>486</v>
      </c>
      <c r="AC484" s="334">
        <v>0.956701030927835</v>
      </c>
      <c r="AD484" s="268">
        <v>0.973947895791583</v>
      </c>
      <c r="AE484" s="295">
        <v>-0.017246864863748</v>
      </c>
    </row>
    <row r="485" spans="1:31">
      <c r="A485" s="315" t="s">
        <v>719</v>
      </c>
      <c r="B485" s="339" t="s">
        <v>3332</v>
      </c>
      <c r="C485" s="293" t="s">
        <v>873</v>
      </c>
      <c r="D485" s="339" t="s">
        <v>874</v>
      </c>
      <c r="E485" s="266">
        <v>90</v>
      </c>
      <c r="F485" s="266">
        <v>89</v>
      </c>
      <c r="G485" s="264">
        <v>82</v>
      </c>
      <c r="H485" s="264">
        <v>81</v>
      </c>
      <c r="I485" s="264">
        <v>73</v>
      </c>
      <c r="J485" s="264">
        <v>69</v>
      </c>
      <c r="K485" s="294">
        <v>0.9</v>
      </c>
      <c r="L485" s="267">
        <v>0.988888888888889</v>
      </c>
      <c r="M485" s="267">
        <v>0.98780487804878</v>
      </c>
      <c r="N485" s="267">
        <v>0.945205479452055</v>
      </c>
      <c r="O485" s="332">
        <v>2457</v>
      </c>
      <c r="P485" s="266">
        <v>2299</v>
      </c>
      <c r="Q485" s="266">
        <v>84</v>
      </c>
      <c r="R485" s="264">
        <v>79</v>
      </c>
      <c r="S485" s="264">
        <v>66</v>
      </c>
      <c r="T485" s="267">
        <v>0.935693935693936</v>
      </c>
      <c r="U485" s="267">
        <v>0.933333333333333</v>
      </c>
      <c r="V485" s="268">
        <v>0.963414634146341</v>
      </c>
      <c r="W485" s="268">
        <v>0.904109589041096</v>
      </c>
      <c r="X485" s="295">
        <v>-0.0300813008130081</v>
      </c>
      <c r="Y485" s="271">
        <v>556</v>
      </c>
      <c r="Z485" s="333">
        <v>514</v>
      </c>
      <c r="AA485" s="333">
        <v>612</v>
      </c>
      <c r="AB485" s="333">
        <v>574</v>
      </c>
      <c r="AC485" s="334">
        <v>0.924460431654676</v>
      </c>
      <c r="AD485" s="268">
        <v>0.937908496732026</v>
      </c>
      <c r="AE485" s="295">
        <v>-0.0134480650773499</v>
      </c>
    </row>
    <row r="486" spans="1:31">
      <c r="A486" s="315" t="s">
        <v>719</v>
      </c>
      <c r="B486" s="339" t="s">
        <v>3332</v>
      </c>
      <c r="C486" s="293" t="s">
        <v>875</v>
      </c>
      <c r="D486" s="339" t="s">
        <v>876</v>
      </c>
      <c r="E486" s="266">
        <v>60</v>
      </c>
      <c r="F486" s="266">
        <v>58</v>
      </c>
      <c r="G486" s="264">
        <v>50</v>
      </c>
      <c r="H486" s="264">
        <v>49</v>
      </c>
      <c r="I486" s="264">
        <v>51</v>
      </c>
      <c r="J486" s="264">
        <v>51</v>
      </c>
      <c r="K486" s="294">
        <v>0.9</v>
      </c>
      <c r="L486" s="267">
        <v>0.966666666666667</v>
      </c>
      <c r="M486" s="267">
        <v>0.98</v>
      </c>
      <c r="N486" s="267">
        <v>1</v>
      </c>
      <c r="O486" s="332">
        <v>1597</v>
      </c>
      <c r="P486" s="266">
        <v>1549</v>
      </c>
      <c r="Q486" s="266">
        <v>57</v>
      </c>
      <c r="R486" s="264">
        <v>49</v>
      </c>
      <c r="S486" s="264">
        <v>50</v>
      </c>
      <c r="T486" s="267">
        <v>0.969943644333125</v>
      </c>
      <c r="U486" s="267">
        <v>0.95</v>
      </c>
      <c r="V486" s="268">
        <v>0.98</v>
      </c>
      <c r="W486" s="268">
        <v>0.980392156862745</v>
      </c>
      <c r="X486" s="295">
        <v>-0.03</v>
      </c>
      <c r="Y486" s="271">
        <v>370</v>
      </c>
      <c r="Z486" s="333">
        <v>358</v>
      </c>
      <c r="AA486" s="333">
        <v>373</v>
      </c>
      <c r="AB486" s="333">
        <v>370</v>
      </c>
      <c r="AC486" s="334">
        <v>0.967567567567568</v>
      </c>
      <c r="AD486" s="268">
        <v>0.991957104557641</v>
      </c>
      <c r="AE486" s="295">
        <v>-0.0243895369900732</v>
      </c>
    </row>
    <row r="487" spans="1:31">
      <c r="A487" s="315" t="s">
        <v>719</v>
      </c>
      <c r="B487" s="339" t="s">
        <v>3332</v>
      </c>
      <c r="C487" s="293" t="s">
        <v>877</v>
      </c>
      <c r="D487" s="339" t="s">
        <v>878</v>
      </c>
      <c r="E487" s="266">
        <v>51</v>
      </c>
      <c r="F487" s="266">
        <v>50</v>
      </c>
      <c r="G487" s="264">
        <v>45</v>
      </c>
      <c r="H487" s="264">
        <v>42</v>
      </c>
      <c r="I487" s="264">
        <v>42</v>
      </c>
      <c r="J487" s="264">
        <v>40</v>
      </c>
      <c r="K487" s="294">
        <v>0.9</v>
      </c>
      <c r="L487" s="267">
        <v>0.980392156862745</v>
      </c>
      <c r="M487" s="267">
        <v>0.933333333333333</v>
      </c>
      <c r="N487" s="267">
        <v>0.952380952380952</v>
      </c>
      <c r="O487" s="332">
        <v>1348</v>
      </c>
      <c r="P487" s="266">
        <v>1271</v>
      </c>
      <c r="Q487" s="266">
        <v>50</v>
      </c>
      <c r="R487" s="264">
        <v>41</v>
      </c>
      <c r="S487" s="264">
        <v>40</v>
      </c>
      <c r="T487" s="267">
        <v>0.942878338278932</v>
      </c>
      <c r="U487" s="267">
        <v>0.980392156862745</v>
      </c>
      <c r="V487" s="268">
        <v>0.911111111111111</v>
      </c>
      <c r="W487" s="268">
        <v>0.952380952380952</v>
      </c>
      <c r="X487" s="295">
        <v>0.069281045751634</v>
      </c>
      <c r="Y487" s="271">
        <v>321</v>
      </c>
      <c r="Z487" s="333">
        <v>311</v>
      </c>
      <c r="AA487" s="333">
        <v>314</v>
      </c>
      <c r="AB487" s="333">
        <v>305</v>
      </c>
      <c r="AC487" s="334">
        <v>0.968847352024922</v>
      </c>
      <c r="AD487" s="268">
        <v>0.971337579617834</v>
      </c>
      <c r="AE487" s="295">
        <v>-0.00249022759291229</v>
      </c>
    </row>
    <row r="488" spans="1:31">
      <c r="A488" s="315" t="s">
        <v>719</v>
      </c>
      <c r="B488" s="339" t="s">
        <v>3332</v>
      </c>
      <c r="C488" s="293" t="s">
        <v>879</v>
      </c>
      <c r="D488" s="339" t="s">
        <v>879</v>
      </c>
      <c r="E488" s="266">
        <v>50</v>
      </c>
      <c r="F488" s="266">
        <v>49</v>
      </c>
      <c r="G488" s="264">
        <v>44</v>
      </c>
      <c r="H488" s="264">
        <v>43</v>
      </c>
      <c r="I488" s="264">
        <v>38</v>
      </c>
      <c r="J488" s="264">
        <v>36</v>
      </c>
      <c r="K488" s="294">
        <v>0.9</v>
      </c>
      <c r="L488" s="267">
        <v>0.98</v>
      </c>
      <c r="M488" s="267">
        <v>0.977272727272727</v>
      </c>
      <c r="N488" s="267">
        <v>0.947368421052632</v>
      </c>
      <c r="O488" s="332">
        <v>1326</v>
      </c>
      <c r="P488" s="266">
        <v>1302</v>
      </c>
      <c r="Q488" s="266">
        <v>49</v>
      </c>
      <c r="R488" s="264">
        <v>43</v>
      </c>
      <c r="S488" s="264">
        <v>36</v>
      </c>
      <c r="T488" s="267">
        <v>0.981900452488688</v>
      </c>
      <c r="U488" s="267">
        <v>0.98</v>
      </c>
      <c r="V488" s="268">
        <v>0.977272727272727</v>
      </c>
      <c r="W488" s="268">
        <v>0.947368421052632</v>
      </c>
      <c r="X488" s="295">
        <v>0.00272727272727269</v>
      </c>
      <c r="Y488" s="271">
        <v>308</v>
      </c>
      <c r="Z488" s="333">
        <v>296</v>
      </c>
      <c r="AA488" s="333">
        <v>304</v>
      </c>
      <c r="AB488" s="333">
        <v>300</v>
      </c>
      <c r="AC488" s="334">
        <v>0.961038961038961</v>
      </c>
      <c r="AD488" s="268">
        <v>0.986842105263158</v>
      </c>
      <c r="AE488" s="295">
        <v>-0.0258031442241968</v>
      </c>
    </row>
    <row r="489" spans="1:31">
      <c r="A489" s="315" t="s">
        <v>719</v>
      </c>
      <c r="B489" s="339" t="s">
        <v>3332</v>
      </c>
      <c r="C489" s="293" t="s">
        <v>880</v>
      </c>
      <c r="D489" s="339" t="s">
        <v>880</v>
      </c>
      <c r="E489" s="266">
        <v>40</v>
      </c>
      <c r="F489" s="266">
        <v>39</v>
      </c>
      <c r="G489" s="264">
        <v>40</v>
      </c>
      <c r="H489" s="264">
        <v>39</v>
      </c>
      <c r="I489" s="264">
        <v>33</v>
      </c>
      <c r="J489" s="264">
        <v>32</v>
      </c>
      <c r="K489" s="294">
        <v>0.9</v>
      </c>
      <c r="L489" s="267">
        <v>0.975</v>
      </c>
      <c r="M489" s="267">
        <v>0.975</v>
      </c>
      <c r="N489" s="267">
        <v>0.96969696969697</v>
      </c>
      <c r="O489" s="332">
        <v>1087</v>
      </c>
      <c r="P489" s="266">
        <v>1080</v>
      </c>
      <c r="Q489" s="266">
        <v>39</v>
      </c>
      <c r="R489" s="264">
        <v>39</v>
      </c>
      <c r="S489" s="264">
        <v>31</v>
      </c>
      <c r="T489" s="267">
        <v>0.993560257589696</v>
      </c>
      <c r="U489" s="267">
        <v>0.975</v>
      </c>
      <c r="V489" s="268">
        <v>0.975</v>
      </c>
      <c r="W489" s="268">
        <v>0.939393939393939</v>
      </c>
      <c r="X489" s="295">
        <v>0</v>
      </c>
      <c r="Y489" s="271">
        <v>255</v>
      </c>
      <c r="Z489" s="333">
        <v>249</v>
      </c>
      <c r="AA489" s="333">
        <v>246</v>
      </c>
      <c r="AB489" s="333">
        <v>246</v>
      </c>
      <c r="AC489" s="334">
        <v>0.976470588235294</v>
      </c>
      <c r="AD489" s="268">
        <v>1</v>
      </c>
      <c r="AE489" s="295">
        <v>-0.0235294117647059</v>
      </c>
    </row>
    <row r="490" spans="1:31">
      <c r="A490" s="315" t="s">
        <v>719</v>
      </c>
      <c r="B490" s="339" t="s">
        <v>3332</v>
      </c>
      <c r="C490" s="293" t="s">
        <v>881</v>
      </c>
      <c r="D490" s="339" t="s">
        <v>882</v>
      </c>
      <c r="E490" s="266">
        <v>80</v>
      </c>
      <c r="F490" s="266">
        <v>76</v>
      </c>
      <c r="G490" s="264">
        <v>68</v>
      </c>
      <c r="H490" s="264">
        <v>64</v>
      </c>
      <c r="I490" s="264">
        <v>67</v>
      </c>
      <c r="J490" s="264">
        <v>62</v>
      </c>
      <c r="K490" s="294">
        <v>0.9</v>
      </c>
      <c r="L490" s="267">
        <v>0.95</v>
      </c>
      <c r="M490" s="267">
        <v>0.941176470588235</v>
      </c>
      <c r="N490" s="267">
        <v>0.925373134328358</v>
      </c>
      <c r="O490" s="332">
        <v>2177</v>
      </c>
      <c r="P490" s="266">
        <v>2047</v>
      </c>
      <c r="Q490" s="266">
        <v>76</v>
      </c>
      <c r="R490" s="264">
        <v>64</v>
      </c>
      <c r="S490" s="264">
        <v>62</v>
      </c>
      <c r="T490" s="267">
        <v>0.940284795590262</v>
      </c>
      <c r="U490" s="267">
        <v>0.95</v>
      </c>
      <c r="V490" s="268">
        <v>0.941176470588235</v>
      </c>
      <c r="W490" s="268">
        <v>0.925373134328358</v>
      </c>
      <c r="X490" s="295">
        <v>0.00882352941176467</v>
      </c>
      <c r="Y490" s="271">
        <v>508</v>
      </c>
      <c r="Z490" s="333">
        <v>469</v>
      </c>
      <c r="AA490" s="333">
        <v>495</v>
      </c>
      <c r="AB490" s="333">
        <v>465</v>
      </c>
      <c r="AC490" s="334">
        <v>0.923228346456693</v>
      </c>
      <c r="AD490" s="268">
        <v>0.939393939393939</v>
      </c>
      <c r="AE490" s="295">
        <v>-0.0161655929372465</v>
      </c>
    </row>
    <row r="491" spans="1:31">
      <c r="A491" s="315" t="s">
        <v>719</v>
      </c>
      <c r="B491" s="339" t="s">
        <v>3332</v>
      </c>
      <c r="C491" s="293" t="s">
        <v>883</v>
      </c>
      <c r="D491" s="339" t="s">
        <v>884</v>
      </c>
      <c r="E491" s="266">
        <v>76</v>
      </c>
      <c r="F491" s="266">
        <v>75</v>
      </c>
      <c r="G491" s="264">
        <v>70</v>
      </c>
      <c r="H491" s="264">
        <v>68</v>
      </c>
      <c r="I491" s="264">
        <v>63</v>
      </c>
      <c r="J491" s="264">
        <v>61</v>
      </c>
      <c r="K491" s="294">
        <v>0.9</v>
      </c>
      <c r="L491" s="267">
        <v>0.986842105263158</v>
      </c>
      <c r="M491" s="267">
        <v>0.971428571428571</v>
      </c>
      <c r="N491" s="267">
        <v>0.968253968253968</v>
      </c>
      <c r="O491" s="332">
        <v>2003</v>
      </c>
      <c r="P491" s="266">
        <v>1957</v>
      </c>
      <c r="Q491" s="266">
        <v>75</v>
      </c>
      <c r="R491" s="264">
        <v>66</v>
      </c>
      <c r="S491" s="264">
        <v>61</v>
      </c>
      <c r="T491" s="267">
        <v>0.977034448327509</v>
      </c>
      <c r="U491" s="267">
        <v>0.986842105263158</v>
      </c>
      <c r="V491" s="268">
        <v>0.942857142857143</v>
      </c>
      <c r="W491" s="268">
        <v>0.968253968253968</v>
      </c>
      <c r="X491" s="295">
        <v>0.043984962406015</v>
      </c>
      <c r="Y491" s="271">
        <v>478</v>
      </c>
      <c r="Z491" s="333">
        <v>463</v>
      </c>
      <c r="AA491" s="333">
        <v>479</v>
      </c>
      <c r="AB491" s="333">
        <v>464</v>
      </c>
      <c r="AC491" s="334">
        <v>0.968619246861925</v>
      </c>
      <c r="AD491" s="268">
        <v>0.968684759916493</v>
      </c>
      <c r="AE491" s="295">
        <v>-6.55130545680338e-5</v>
      </c>
    </row>
    <row r="492" spans="1:31">
      <c r="A492" s="315" t="s">
        <v>719</v>
      </c>
      <c r="B492" s="339" t="s">
        <v>3332</v>
      </c>
      <c r="C492" s="293" t="s">
        <v>885</v>
      </c>
      <c r="D492" s="339" t="s">
        <v>885</v>
      </c>
      <c r="E492" s="266">
        <v>61</v>
      </c>
      <c r="F492" s="266">
        <v>60</v>
      </c>
      <c r="G492" s="264">
        <v>61</v>
      </c>
      <c r="H492" s="264">
        <v>55</v>
      </c>
      <c r="I492" s="264">
        <v>50</v>
      </c>
      <c r="J492" s="264">
        <v>48</v>
      </c>
      <c r="K492" s="294">
        <v>0.9</v>
      </c>
      <c r="L492" s="267">
        <v>0.983606557377049</v>
      </c>
      <c r="M492" s="267">
        <v>0.901639344262295</v>
      </c>
      <c r="N492" s="267">
        <v>0.96</v>
      </c>
      <c r="O492" s="332">
        <v>1677</v>
      </c>
      <c r="P492" s="266">
        <v>1611</v>
      </c>
      <c r="Q492" s="266">
        <v>59</v>
      </c>
      <c r="R492" s="264">
        <v>54</v>
      </c>
      <c r="S492" s="264">
        <v>48</v>
      </c>
      <c r="T492" s="267">
        <v>0.960644007155635</v>
      </c>
      <c r="U492" s="267">
        <v>0.967213114754098</v>
      </c>
      <c r="V492" s="268">
        <v>0.885245901639344</v>
      </c>
      <c r="W492" s="268">
        <v>0.96</v>
      </c>
      <c r="X492" s="295">
        <v>0.0819672131147541</v>
      </c>
      <c r="Y492" s="271">
        <v>395</v>
      </c>
      <c r="Z492" s="333">
        <v>376</v>
      </c>
      <c r="AA492" s="333">
        <v>396</v>
      </c>
      <c r="AB492" s="333">
        <v>381</v>
      </c>
      <c r="AC492" s="334">
        <v>0.951898734177215</v>
      </c>
      <c r="AD492" s="268">
        <v>0.962121212121212</v>
      </c>
      <c r="AE492" s="295">
        <v>-0.010222477943997</v>
      </c>
    </row>
    <row r="493" spans="1:31">
      <c r="A493" s="315" t="s">
        <v>719</v>
      </c>
      <c r="B493" s="339" t="s">
        <v>3332</v>
      </c>
      <c r="C493" s="293" t="s">
        <v>886</v>
      </c>
      <c r="D493" s="339" t="s">
        <v>887</v>
      </c>
      <c r="E493" s="266">
        <v>31</v>
      </c>
      <c r="F493" s="266">
        <v>31</v>
      </c>
      <c r="G493" s="264">
        <v>29</v>
      </c>
      <c r="H493" s="264">
        <v>28</v>
      </c>
      <c r="I493" s="264">
        <v>23</v>
      </c>
      <c r="J493" s="264">
        <v>22</v>
      </c>
      <c r="K493" s="294">
        <v>0.9</v>
      </c>
      <c r="L493" s="267">
        <v>1</v>
      </c>
      <c r="M493" s="267">
        <v>0.96551724137931</v>
      </c>
      <c r="N493" s="267">
        <v>0.956521739130435</v>
      </c>
      <c r="O493" s="332">
        <v>820</v>
      </c>
      <c r="P493" s="266">
        <v>789</v>
      </c>
      <c r="Q493" s="266">
        <v>31</v>
      </c>
      <c r="R493" s="264">
        <v>28</v>
      </c>
      <c r="S493" s="264">
        <v>22</v>
      </c>
      <c r="T493" s="267">
        <v>0.962195121951219</v>
      </c>
      <c r="U493" s="267">
        <v>1</v>
      </c>
      <c r="V493" s="268">
        <v>0.96551724137931</v>
      </c>
      <c r="W493" s="268">
        <v>0.956521739130435</v>
      </c>
      <c r="X493" s="295">
        <v>0.0344827586206896</v>
      </c>
      <c r="Y493" s="271">
        <v>195</v>
      </c>
      <c r="Z493" s="333">
        <v>191</v>
      </c>
      <c r="AA493" s="333">
        <v>184</v>
      </c>
      <c r="AB493" s="333">
        <v>181</v>
      </c>
      <c r="AC493" s="334">
        <v>0.979487179487179</v>
      </c>
      <c r="AD493" s="268">
        <v>0.983695652173913</v>
      </c>
      <c r="AE493" s="295">
        <v>-0.00420847268673363</v>
      </c>
    </row>
    <row r="494" spans="1:31">
      <c r="A494" s="315" t="s">
        <v>719</v>
      </c>
      <c r="B494" s="339" t="s">
        <v>3333</v>
      </c>
      <c r="C494" s="293" t="s">
        <v>888</v>
      </c>
      <c r="D494" s="339" t="s">
        <v>889</v>
      </c>
      <c r="E494" s="266">
        <v>76</v>
      </c>
      <c r="F494" s="266">
        <v>76</v>
      </c>
      <c r="G494" s="264">
        <v>51</v>
      </c>
      <c r="H494" s="264">
        <v>51</v>
      </c>
      <c r="I494" s="264">
        <v>67</v>
      </c>
      <c r="J494" s="264">
        <v>67</v>
      </c>
      <c r="K494" s="294">
        <v>0.9</v>
      </c>
      <c r="L494" s="267">
        <v>1</v>
      </c>
      <c r="M494" s="267">
        <v>1</v>
      </c>
      <c r="N494" s="267">
        <v>1</v>
      </c>
      <c r="O494" s="332">
        <v>2012</v>
      </c>
      <c r="P494" s="266">
        <v>2012</v>
      </c>
      <c r="Q494" s="266">
        <v>76</v>
      </c>
      <c r="R494" s="264">
        <v>51</v>
      </c>
      <c r="S494" s="264">
        <v>67</v>
      </c>
      <c r="T494" s="267">
        <v>1</v>
      </c>
      <c r="U494" s="267">
        <v>1</v>
      </c>
      <c r="V494" s="268">
        <v>1</v>
      </c>
      <c r="W494" s="268">
        <v>1</v>
      </c>
      <c r="X494" s="295">
        <v>0</v>
      </c>
      <c r="Y494" s="271">
        <v>470</v>
      </c>
      <c r="Z494" s="333">
        <v>470</v>
      </c>
      <c r="AA494" s="333">
        <v>470</v>
      </c>
      <c r="AB494" s="333">
        <v>470</v>
      </c>
      <c r="AC494" s="334">
        <v>1</v>
      </c>
      <c r="AD494" s="268">
        <v>1</v>
      </c>
      <c r="AE494" s="295">
        <v>0</v>
      </c>
    </row>
    <row r="495" spans="1:31">
      <c r="A495" s="315" t="s">
        <v>719</v>
      </c>
      <c r="B495" s="339" t="s">
        <v>3333</v>
      </c>
      <c r="C495" s="293" t="s">
        <v>890</v>
      </c>
      <c r="D495" s="339" t="s">
        <v>890</v>
      </c>
      <c r="E495" s="266">
        <v>73</v>
      </c>
      <c r="F495" s="266">
        <v>73</v>
      </c>
      <c r="G495" s="264">
        <v>62</v>
      </c>
      <c r="H495" s="264">
        <v>62</v>
      </c>
      <c r="I495" s="264">
        <v>68</v>
      </c>
      <c r="J495" s="264">
        <v>68</v>
      </c>
      <c r="K495" s="294">
        <v>0.9</v>
      </c>
      <c r="L495" s="267">
        <v>1</v>
      </c>
      <c r="M495" s="267">
        <v>1</v>
      </c>
      <c r="N495" s="267">
        <v>1</v>
      </c>
      <c r="O495" s="332">
        <v>2017</v>
      </c>
      <c r="P495" s="266">
        <v>2016</v>
      </c>
      <c r="Q495" s="266">
        <v>73</v>
      </c>
      <c r="R495" s="264">
        <v>62</v>
      </c>
      <c r="S495" s="264">
        <v>68</v>
      </c>
      <c r="T495" s="267">
        <v>0.999504214179474</v>
      </c>
      <c r="U495" s="267">
        <v>1</v>
      </c>
      <c r="V495" s="268">
        <v>1</v>
      </c>
      <c r="W495" s="268">
        <v>1</v>
      </c>
      <c r="X495" s="295">
        <v>0</v>
      </c>
      <c r="Y495" s="271">
        <v>485</v>
      </c>
      <c r="Z495" s="333">
        <v>485</v>
      </c>
      <c r="AA495" s="333">
        <v>464</v>
      </c>
      <c r="AB495" s="333">
        <v>464</v>
      </c>
      <c r="AC495" s="334">
        <v>1</v>
      </c>
      <c r="AD495" s="268">
        <v>1</v>
      </c>
      <c r="AE495" s="295">
        <v>0</v>
      </c>
    </row>
    <row r="496" spans="1:31">
      <c r="A496" s="315" t="s">
        <v>719</v>
      </c>
      <c r="B496" s="339" t="s">
        <v>3333</v>
      </c>
      <c r="C496" s="293" t="s">
        <v>891</v>
      </c>
      <c r="D496" s="339" t="s">
        <v>892</v>
      </c>
      <c r="E496" s="266">
        <v>61</v>
      </c>
      <c r="F496" s="266">
        <v>58</v>
      </c>
      <c r="G496" s="264">
        <v>45</v>
      </c>
      <c r="H496" s="264">
        <v>42</v>
      </c>
      <c r="I496" s="264">
        <v>50</v>
      </c>
      <c r="J496" s="264">
        <v>46</v>
      </c>
      <c r="K496" s="294">
        <v>0.9</v>
      </c>
      <c r="L496" s="267">
        <v>0.950819672131147</v>
      </c>
      <c r="M496" s="267">
        <v>0.933333333333333</v>
      </c>
      <c r="N496" s="267">
        <v>0.92</v>
      </c>
      <c r="O496" s="332">
        <v>1544</v>
      </c>
      <c r="P496" s="266">
        <v>1506</v>
      </c>
      <c r="Q496" s="266">
        <v>58</v>
      </c>
      <c r="R496" s="264">
        <v>42</v>
      </c>
      <c r="S496" s="264">
        <v>46</v>
      </c>
      <c r="T496" s="267">
        <v>0.975388601036269</v>
      </c>
      <c r="U496" s="267">
        <v>0.950819672131147</v>
      </c>
      <c r="V496" s="268">
        <v>0.933333333333333</v>
      </c>
      <c r="W496" s="268">
        <v>0.92</v>
      </c>
      <c r="X496" s="295">
        <v>0.0174863387978141</v>
      </c>
      <c r="Y496" s="271">
        <v>367</v>
      </c>
      <c r="Z496" s="333">
        <v>345</v>
      </c>
      <c r="AA496" s="333">
        <v>356</v>
      </c>
      <c r="AB496" s="333">
        <v>347</v>
      </c>
      <c r="AC496" s="334">
        <v>0.940054495912807</v>
      </c>
      <c r="AD496" s="268">
        <v>0.974719101123595</v>
      </c>
      <c r="AE496" s="295">
        <v>-0.034664605210789</v>
      </c>
    </row>
    <row r="497" spans="1:31">
      <c r="A497" s="315" t="s">
        <v>719</v>
      </c>
      <c r="B497" s="339" t="s">
        <v>3333</v>
      </c>
      <c r="C497" s="293" t="s">
        <v>893</v>
      </c>
      <c r="D497" s="339" t="s">
        <v>893</v>
      </c>
      <c r="E497" s="266">
        <v>60</v>
      </c>
      <c r="F497" s="266">
        <v>60</v>
      </c>
      <c r="G497" s="264">
        <v>46</v>
      </c>
      <c r="H497" s="264">
        <v>46</v>
      </c>
      <c r="I497" s="264">
        <v>53</v>
      </c>
      <c r="J497" s="264">
        <v>53</v>
      </c>
      <c r="K497" s="294">
        <v>0.9</v>
      </c>
      <c r="L497" s="267">
        <v>1</v>
      </c>
      <c r="M497" s="267">
        <v>1</v>
      </c>
      <c r="N497" s="267">
        <v>1</v>
      </c>
      <c r="O497" s="332">
        <v>1631</v>
      </c>
      <c r="P497" s="266">
        <v>1614</v>
      </c>
      <c r="Q497" s="266">
        <v>59</v>
      </c>
      <c r="R497" s="264">
        <v>46</v>
      </c>
      <c r="S497" s="264">
        <v>53</v>
      </c>
      <c r="T497" s="267">
        <v>0.989576946658492</v>
      </c>
      <c r="U497" s="267">
        <v>0.983333333333333</v>
      </c>
      <c r="V497" s="268">
        <v>1</v>
      </c>
      <c r="W497" s="268">
        <v>1</v>
      </c>
      <c r="X497" s="295">
        <v>-0.0166666666666667</v>
      </c>
      <c r="Y497" s="271">
        <v>377</v>
      </c>
      <c r="Z497" s="333">
        <v>374</v>
      </c>
      <c r="AA497" s="333">
        <v>381</v>
      </c>
      <c r="AB497" s="333">
        <v>376</v>
      </c>
      <c r="AC497" s="334">
        <v>0.992042440318302</v>
      </c>
      <c r="AD497" s="268">
        <v>0.986876640419947</v>
      </c>
      <c r="AE497" s="295">
        <v>0.00516579989835486</v>
      </c>
    </row>
    <row r="498" spans="1:31">
      <c r="A498" s="315" t="s">
        <v>719</v>
      </c>
      <c r="B498" s="339" t="s">
        <v>3333</v>
      </c>
      <c r="C498" s="293" t="s">
        <v>894</v>
      </c>
      <c r="D498" s="339" t="s">
        <v>895</v>
      </c>
      <c r="E498" s="266">
        <v>55</v>
      </c>
      <c r="F498" s="266">
        <v>55</v>
      </c>
      <c r="G498" s="264">
        <v>41</v>
      </c>
      <c r="H498" s="264">
        <v>41</v>
      </c>
      <c r="I498" s="264">
        <v>46</v>
      </c>
      <c r="J498" s="264">
        <v>46</v>
      </c>
      <c r="K498" s="294">
        <v>0.9</v>
      </c>
      <c r="L498" s="267">
        <v>1</v>
      </c>
      <c r="M498" s="267">
        <v>1</v>
      </c>
      <c r="N498" s="267">
        <v>1</v>
      </c>
      <c r="O498" s="332">
        <v>1457</v>
      </c>
      <c r="P498" s="266">
        <v>1447</v>
      </c>
      <c r="Q498" s="266">
        <v>55</v>
      </c>
      <c r="R498" s="264">
        <v>41</v>
      </c>
      <c r="S498" s="264">
        <v>46</v>
      </c>
      <c r="T498" s="267">
        <v>0.993136582017845</v>
      </c>
      <c r="U498" s="267">
        <v>1</v>
      </c>
      <c r="V498" s="268">
        <v>1</v>
      </c>
      <c r="W498" s="268">
        <v>1</v>
      </c>
      <c r="X498" s="295">
        <v>0</v>
      </c>
      <c r="Y498" s="271">
        <v>340</v>
      </c>
      <c r="Z498" s="333">
        <v>337</v>
      </c>
      <c r="AA498" s="333">
        <v>341</v>
      </c>
      <c r="AB498" s="333">
        <v>341</v>
      </c>
      <c r="AC498" s="334">
        <v>0.991176470588235</v>
      </c>
      <c r="AD498" s="268">
        <v>1</v>
      </c>
      <c r="AE498" s="295">
        <v>-0.00882352941176467</v>
      </c>
    </row>
    <row r="499" spans="1:31">
      <c r="A499" s="315" t="s">
        <v>719</v>
      </c>
      <c r="B499" s="339" t="s">
        <v>3333</v>
      </c>
      <c r="C499" s="293" t="s">
        <v>896</v>
      </c>
      <c r="D499" s="339" t="s">
        <v>896</v>
      </c>
      <c r="E499" s="266">
        <v>32</v>
      </c>
      <c r="F499" s="266">
        <v>32</v>
      </c>
      <c r="G499" s="264">
        <v>24</v>
      </c>
      <c r="H499" s="264">
        <v>23</v>
      </c>
      <c r="I499" s="264">
        <v>26</v>
      </c>
      <c r="J499" s="264">
        <v>26</v>
      </c>
      <c r="K499" s="294">
        <v>0.9</v>
      </c>
      <c r="L499" s="267">
        <v>1</v>
      </c>
      <c r="M499" s="267">
        <v>0.958333333333333</v>
      </c>
      <c r="N499" s="267">
        <v>1</v>
      </c>
      <c r="O499" s="332">
        <v>852</v>
      </c>
      <c r="P499" s="266">
        <v>850</v>
      </c>
      <c r="Q499" s="266">
        <v>32</v>
      </c>
      <c r="R499" s="264">
        <v>23</v>
      </c>
      <c r="S499" s="264">
        <v>26</v>
      </c>
      <c r="T499" s="267">
        <v>0.997652582159624</v>
      </c>
      <c r="U499" s="267">
        <v>1</v>
      </c>
      <c r="V499" s="268">
        <v>0.958333333333333</v>
      </c>
      <c r="W499" s="268">
        <v>1</v>
      </c>
      <c r="X499" s="295">
        <v>0.0416666666666666</v>
      </c>
      <c r="Y499" s="271">
        <v>196</v>
      </c>
      <c r="Z499" s="333">
        <v>194</v>
      </c>
      <c r="AA499" s="333">
        <v>200</v>
      </c>
      <c r="AB499" s="333">
        <v>200</v>
      </c>
      <c r="AC499" s="334">
        <v>0.989795918367347</v>
      </c>
      <c r="AD499" s="268">
        <v>1</v>
      </c>
      <c r="AE499" s="295">
        <v>-0.0102040816326531</v>
      </c>
    </row>
    <row r="500" spans="1:31">
      <c r="A500" s="315" t="s">
        <v>719</v>
      </c>
      <c r="B500" s="339" t="s">
        <v>3333</v>
      </c>
      <c r="C500" s="293" t="s">
        <v>897</v>
      </c>
      <c r="D500" s="339" t="s">
        <v>898</v>
      </c>
      <c r="E500" s="266">
        <v>51</v>
      </c>
      <c r="F500" s="266">
        <v>51</v>
      </c>
      <c r="G500" s="264">
        <v>38</v>
      </c>
      <c r="H500" s="264">
        <v>35</v>
      </c>
      <c r="I500" s="264">
        <v>48</v>
      </c>
      <c r="J500" s="264">
        <v>47</v>
      </c>
      <c r="K500" s="294">
        <v>0.9</v>
      </c>
      <c r="L500" s="267">
        <v>1</v>
      </c>
      <c r="M500" s="267">
        <v>0.921052631578947</v>
      </c>
      <c r="N500" s="267">
        <v>0.979166666666667</v>
      </c>
      <c r="O500" s="332">
        <v>1426</v>
      </c>
      <c r="P500" s="266">
        <v>1396</v>
      </c>
      <c r="Q500" s="266">
        <v>49</v>
      </c>
      <c r="R500" s="264">
        <v>35</v>
      </c>
      <c r="S500" s="264">
        <v>47</v>
      </c>
      <c r="T500" s="267">
        <v>0.978962131837307</v>
      </c>
      <c r="U500" s="267">
        <v>0.96078431372549</v>
      </c>
      <c r="V500" s="268">
        <v>0.921052631578947</v>
      </c>
      <c r="W500" s="268">
        <v>0.979166666666667</v>
      </c>
      <c r="X500" s="295">
        <v>0.0397316821465429</v>
      </c>
      <c r="Y500" s="271">
        <v>332</v>
      </c>
      <c r="Z500" s="333">
        <v>321</v>
      </c>
      <c r="AA500" s="333">
        <v>331</v>
      </c>
      <c r="AB500" s="333">
        <v>326</v>
      </c>
      <c r="AC500" s="334">
        <v>0.966867469879518</v>
      </c>
      <c r="AD500" s="268">
        <v>0.984894259818731</v>
      </c>
      <c r="AE500" s="295">
        <v>-0.018026789939213</v>
      </c>
    </row>
    <row r="501" spans="1:31">
      <c r="A501" s="315" t="s">
        <v>719</v>
      </c>
      <c r="B501" s="339" t="s">
        <v>3333</v>
      </c>
      <c r="C501" s="293" t="s">
        <v>899</v>
      </c>
      <c r="D501" s="339" t="s">
        <v>900</v>
      </c>
      <c r="E501" s="266">
        <v>58</v>
      </c>
      <c r="F501" s="266">
        <v>57</v>
      </c>
      <c r="G501" s="264">
        <v>40</v>
      </c>
      <c r="H501" s="264">
        <v>40</v>
      </c>
      <c r="I501" s="264">
        <v>45</v>
      </c>
      <c r="J501" s="264">
        <v>45</v>
      </c>
      <c r="K501" s="294">
        <v>0.9</v>
      </c>
      <c r="L501" s="267">
        <v>0.982758620689655</v>
      </c>
      <c r="M501" s="267">
        <v>1</v>
      </c>
      <c r="N501" s="267">
        <v>1</v>
      </c>
      <c r="O501" s="332">
        <v>1501</v>
      </c>
      <c r="P501" s="266">
        <v>1494</v>
      </c>
      <c r="Q501" s="266">
        <v>57</v>
      </c>
      <c r="R501" s="264">
        <v>40</v>
      </c>
      <c r="S501" s="264">
        <v>45</v>
      </c>
      <c r="T501" s="267">
        <v>0.995336442371752</v>
      </c>
      <c r="U501" s="267">
        <v>0.982758620689655</v>
      </c>
      <c r="V501" s="268">
        <v>1</v>
      </c>
      <c r="W501" s="268">
        <v>1</v>
      </c>
      <c r="X501" s="295">
        <v>-0.0172413793103449</v>
      </c>
      <c r="Y501" s="271">
        <v>345</v>
      </c>
      <c r="Z501" s="333">
        <v>343</v>
      </c>
      <c r="AA501" s="333">
        <v>349</v>
      </c>
      <c r="AB501" s="333">
        <v>348</v>
      </c>
      <c r="AC501" s="334">
        <v>0.994202898550725</v>
      </c>
      <c r="AD501" s="268">
        <v>0.997134670487106</v>
      </c>
      <c r="AE501" s="295">
        <v>-0.00293177193638139</v>
      </c>
    </row>
    <row r="502" spans="1:31">
      <c r="A502" s="315" t="s">
        <v>719</v>
      </c>
      <c r="B502" s="339" t="s">
        <v>3333</v>
      </c>
      <c r="C502" s="293" t="s">
        <v>901</v>
      </c>
      <c r="D502" s="339" t="s">
        <v>902</v>
      </c>
      <c r="E502" s="266">
        <v>63</v>
      </c>
      <c r="F502" s="266">
        <v>62</v>
      </c>
      <c r="G502" s="264">
        <v>47</v>
      </c>
      <c r="H502" s="264">
        <v>47</v>
      </c>
      <c r="I502" s="264">
        <v>56</v>
      </c>
      <c r="J502" s="264">
        <v>56</v>
      </c>
      <c r="K502" s="294">
        <v>0.9</v>
      </c>
      <c r="L502" s="267">
        <v>0.984126984126984</v>
      </c>
      <c r="M502" s="267">
        <v>1</v>
      </c>
      <c r="N502" s="267">
        <v>1</v>
      </c>
      <c r="O502" s="332">
        <v>1647</v>
      </c>
      <c r="P502" s="266">
        <v>1633</v>
      </c>
      <c r="Q502" s="266">
        <v>62</v>
      </c>
      <c r="R502" s="264">
        <v>47</v>
      </c>
      <c r="S502" s="264">
        <v>56</v>
      </c>
      <c r="T502" s="267">
        <v>0.991499696417729</v>
      </c>
      <c r="U502" s="267">
        <v>0.984126984126984</v>
      </c>
      <c r="V502" s="268">
        <v>1</v>
      </c>
      <c r="W502" s="268">
        <v>1</v>
      </c>
      <c r="X502" s="295">
        <v>-0.0158730158730159</v>
      </c>
      <c r="Y502" s="271">
        <v>392</v>
      </c>
      <c r="Z502" s="333">
        <v>391</v>
      </c>
      <c r="AA502" s="333">
        <v>383</v>
      </c>
      <c r="AB502" s="333">
        <v>378</v>
      </c>
      <c r="AC502" s="334">
        <v>0.997448979591837</v>
      </c>
      <c r="AD502" s="268">
        <v>0.986945169712794</v>
      </c>
      <c r="AE502" s="295">
        <v>0.010503809879043</v>
      </c>
    </row>
    <row r="503" spans="1:31">
      <c r="A503" s="315" t="s">
        <v>719</v>
      </c>
      <c r="B503" s="339" t="s">
        <v>3333</v>
      </c>
      <c r="C503" s="293" t="s">
        <v>903</v>
      </c>
      <c r="D503" s="339" t="s">
        <v>904</v>
      </c>
      <c r="E503" s="266">
        <v>69</v>
      </c>
      <c r="F503" s="266">
        <v>69</v>
      </c>
      <c r="G503" s="264">
        <v>55</v>
      </c>
      <c r="H503" s="264">
        <v>54</v>
      </c>
      <c r="I503" s="264">
        <v>60</v>
      </c>
      <c r="J503" s="264">
        <v>60</v>
      </c>
      <c r="K503" s="294">
        <v>0.9</v>
      </c>
      <c r="L503" s="267">
        <v>1</v>
      </c>
      <c r="M503" s="267">
        <v>0.981818181818182</v>
      </c>
      <c r="N503" s="267">
        <v>1</v>
      </c>
      <c r="O503" s="332">
        <v>1924</v>
      </c>
      <c r="P503" s="266">
        <v>1906</v>
      </c>
      <c r="Q503" s="266">
        <v>69</v>
      </c>
      <c r="R503" s="264">
        <v>54</v>
      </c>
      <c r="S503" s="264">
        <v>60</v>
      </c>
      <c r="T503" s="267">
        <v>0.990644490644491</v>
      </c>
      <c r="U503" s="267">
        <v>1</v>
      </c>
      <c r="V503" s="268">
        <v>0.981818181818182</v>
      </c>
      <c r="W503" s="268">
        <v>1</v>
      </c>
      <c r="X503" s="295">
        <v>0.0181818181818182</v>
      </c>
      <c r="Y503" s="271">
        <v>446</v>
      </c>
      <c r="Z503" s="333">
        <v>442</v>
      </c>
      <c r="AA503" s="333">
        <v>449</v>
      </c>
      <c r="AB503" s="333">
        <v>443</v>
      </c>
      <c r="AC503" s="334">
        <v>0.991031390134529</v>
      </c>
      <c r="AD503" s="268">
        <v>0.986636971046771</v>
      </c>
      <c r="AE503" s="295">
        <v>0.00439441908775851</v>
      </c>
    </row>
    <row r="504" spans="1:31">
      <c r="A504" s="315" t="s">
        <v>719</v>
      </c>
      <c r="B504" s="339" t="s">
        <v>3333</v>
      </c>
      <c r="C504" s="293" t="s">
        <v>905</v>
      </c>
      <c r="D504" s="339" t="s">
        <v>905</v>
      </c>
      <c r="E504" s="266">
        <v>17</v>
      </c>
      <c r="F504" s="266">
        <v>17</v>
      </c>
      <c r="G504" s="264">
        <v>13</v>
      </c>
      <c r="H504" s="264">
        <v>13</v>
      </c>
      <c r="I504" s="264">
        <v>15</v>
      </c>
      <c r="J504" s="264">
        <v>15</v>
      </c>
      <c r="K504" s="294">
        <v>0.9</v>
      </c>
      <c r="L504" s="267">
        <v>1</v>
      </c>
      <c r="M504" s="267">
        <v>1</v>
      </c>
      <c r="N504" s="267">
        <v>1</v>
      </c>
      <c r="O504" s="332">
        <v>476</v>
      </c>
      <c r="P504" s="266">
        <v>476</v>
      </c>
      <c r="Q504" s="266">
        <v>17</v>
      </c>
      <c r="R504" s="264">
        <v>13</v>
      </c>
      <c r="S504" s="264">
        <v>15</v>
      </c>
      <c r="T504" s="267">
        <v>1</v>
      </c>
      <c r="U504" s="267">
        <v>1</v>
      </c>
      <c r="V504" s="268">
        <v>1</v>
      </c>
      <c r="W504" s="268">
        <v>1</v>
      </c>
      <c r="X504" s="295">
        <v>0</v>
      </c>
      <c r="Y504" s="271">
        <v>109</v>
      </c>
      <c r="Z504" s="333">
        <v>109</v>
      </c>
      <c r="AA504" s="333">
        <v>104</v>
      </c>
      <c r="AB504" s="333">
        <v>104</v>
      </c>
      <c r="AC504" s="334">
        <v>1</v>
      </c>
      <c r="AD504" s="268">
        <v>1</v>
      </c>
      <c r="AE504" s="295">
        <v>0</v>
      </c>
    </row>
    <row r="505" spans="1:31">
      <c r="A505" s="315" t="s">
        <v>719</v>
      </c>
      <c r="B505" s="339" t="s">
        <v>3333</v>
      </c>
      <c r="C505" s="293" t="s">
        <v>906</v>
      </c>
      <c r="D505" s="339" t="s">
        <v>906</v>
      </c>
      <c r="E505" s="266">
        <v>80</v>
      </c>
      <c r="F505" s="266">
        <v>80</v>
      </c>
      <c r="G505" s="264">
        <v>55</v>
      </c>
      <c r="H505" s="264">
        <v>53</v>
      </c>
      <c r="I505" s="264">
        <v>72</v>
      </c>
      <c r="J505" s="264">
        <v>72</v>
      </c>
      <c r="K505" s="294">
        <v>0.9</v>
      </c>
      <c r="L505" s="267">
        <v>1</v>
      </c>
      <c r="M505" s="267">
        <v>0.963636363636364</v>
      </c>
      <c r="N505" s="267">
        <v>1</v>
      </c>
      <c r="O505" s="332">
        <v>2075</v>
      </c>
      <c r="P505" s="266">
        <v>2015</v>
      </c>
      <c r="Q505" s="266">
        <v>80</v>
      </c>
      <c r="R505" s="264">
        <v>53</v>
      </c>
      <c r="S505" s="264">
        <v>72</v>
      </c>
      <c r="T505" s="267">
        <v>0.971084337349398</v>
      </c>
      <c r="U505" s="267">
        <v>1</v>
      </c>
      <c r="V505" s="268">
        <v>0.963636363636364</v>
      </c>
      <c r="W505" s="268">
        <v>1</v>
      </c>
      <c r="X505" s="295">
        <v>0.0363636363636364</v>
      </c>
      <c r="Y505" s="271">
        <v>482</v>
      </c>
      <c r="Z505" s="333">
        <v>477</v>
      </c>
      <c r="AA505" s="333">
        <v>489</v>
      </c>
      <c r="AB505" s="333">
        <v>473</v>
      </c>
      <c r="AC505" s="334">
        <v>0.989626556016598</v>
      </c>
      <c r="AD505" s="268">
        <v>0.967280163599182</v>
      </c>
      <c r="AE505" s="295">
        <v>0.0223463924174155</v>
      </c>
    </row>
    <row r="506" spans="1:31">
      <c r="A506" s="315" t="s">
        <v>719</v>
      </c>
      <c r="B506" s="339" t="s">
        <v>3333</v>
      </c>
      <c r="C506" s="293" t="s">
        <v>907</v>
      </c>
      <c r="D506" s="339" t="s">
        <v>908</v>
      </c>
      <c r="E506" s="266">
        <v>58</v>
      </c>
      <c r="F506" s="266">
        <v>58</v>
      </c>
      <c r="G506" s="264">
        <v>40</v>
      </c>
      <c r="H506" s="264">
        <v>40</v>
      </c>
      <c r="I506" s="264">
        <v>53</v>
      </c>
      <c r="J506" s="264">
        <v>53</v>
      </c>
      <c r="K506" s="294">
        <v>0.9</v>
      </c>
      <c r="L506" s="267">
        <v>1</v>
      </c>
      <c r="M506" s="267">
        <v>1</v>
      </c>
      <c r="N506" s="267">
        <v>1</v>
      </c>
      <c r="O506" s="332">
        <v>1609</v>
      </c>
      <c r="P506" s="266">
        <v>1603</v>
      </c>
      <c r="Q506" s="266">
        <v>58</v>
      </c>
      <c r="R506" s="264">
        <v>40</v>
      </c>
      <c r="S506" s="264">
        <v>53</v>
      </c>
      <c r="T506" s="267">
        <v>0.996270975761342</v>
      </c>
      <c r="U506" s="267">
        <v>1</v>
      </c>
      <c r="V506" s="268">
        <v>1</v>
      </c>
      <c r="W506" s="268">
        <v>1</v>
      </c>
      <c r="X506" s="295">
        <v>0</v>
      </c>
      <c r="Y506" s="271">
        <v>373</v>
      </c>
      <c r="Z506" s="333">
        <v>373</v>
      </c>
      <c r="AA506" s="333">
        <v>384</v>
      </c>
      <c r="AB506" s="333">
        <v>382</v>
      </c>
      <c r="AC506" s="334">
        <v>1</v>
      </c>
      <c r="AD506" s="268">
        <v>0.994791666666667</v>
      </c>
      <c r="AE506" s="295">
        <v>0.00520833333333337</v>
      </c>
    </row>
    <row r="507" spans="1:31">
      <c r="A507" s="315" t="s">
        <v>719</v>
      </c>
      <c r="B507" s="339" t="s">
        <v>3333</v>
      </c>
      <c r="C507" s="293" t="s">
        <v>909</v>
      </c>
      <c r="D507" s="339" t="s">
        <v>909</v>
      </c>
      <c r="E507" s="266">
        <v>43</v>
      </c>
      <c r="F507" s="266">
        <v>42</v>
      </c>
      <c r="G507" s="264">
        <v>33</v>
      </c>
      <c r="H507" s="264">
        <v>32</v>
      </c>
      <c r="I507" s="264">
        <v>35</v>
      </c>
      <c r="J507" s="264">
        <v>34</v>
      </c>
      <c r="K507" s="294">
        <v>0.9</v>
      </c>
      <c r="L507" s="267">
        <v>0.976744186046512</v>
      </c>
      <c r="M507" s="267">
        <v>0.96969696969697</v>
      </c>
      <c r="N507" s="267">
        <v>0.971428571428571</v>
      </c>
      <c r="O507" s="332">
        <v>1117</v>
      </c>
      <c r="P507" s="266">
        <v>1095</v>
      </c>
      <c r="Q507" s="266">
        <v>42</v>
      </c>
      <c r="R507" s="264">
        <v>32</v>
      </c>
      <c r="S507" s="264">
        <v>34</v>
      </c>
      <c r="T507" s="267">
        <v>0.980304386750224</v>
      </c>
      <c r="U507" s="267">
        <v>0.976744186046512</v>
      </c>
      <c r="V507" s="268">
        <v>0.96969696969697</v>
      </c>
      <c r="W507" s="268">
        <v>0.971428571428571</v>
      </c>
      <c r="X507" s="295">
        <v>0.00704721634954186</v>
      </c>
      <c r="Y507" s="271">
        <v>263</v>
      </c>
      <c r="Z507" s="333">
        <v>254</v>
      </c>
      <c r="AA507" s="333">
        <v>262</v>
      </c>
      <c r="AB507" s="333">
        <v>257</v>
      </c>
      <c r="AC507" s="334">
        <v>0.965779467680608</v>
      </c>
      <c r="AD507" s="268">
        <v>0.980916030534351</v>
      </c>
      <c r="AE507" s="295">
        <v>-0.0151365628537428</v>
      </c>
    </row>
    <row r="508" spans="1:31">
      <c r="A508" s="315" t="s">
        <v>719</v>
      </c>
      <c r="B508" s="339" t="s">
        <v>3333</v>
      </c>
      <c r="C508" s="293" t="s">
        <v>910</v>
      </c>
      <c r="D508" s="339" t="s">
        <v>910</v>
      </c>
      <c r="E508" s="266">
        <v>27</v>
      </c>
      <c r="F508" s="266">
        <v>26</v>
      </c>
      <c r="G508" s="264">
        <v>22</v>
      </c>
      <c r="H508" s="264">
        <v>20</v>
      </c>
      <c r="I508" s="264">
        <v>23</v>
      </c>
      <c r="J508" s="264">
        <v>23</v>
      </c>
      <c r="K508" s="294">
        <v>0.9</v>
      </c>
      <c r="L508" s="267">
        <v>0.962962962962963</v>
      </c>
      <c r="M508" s="267">
        <v>0.909090909090909</v>
      </c>
      <c r="N508" s="267">
        <v>1</v>
      </c>
      <c r="O508" s="332">
        <v>717</v>
      </c>
      <c r="P508" s="266">
        <v>692</v>
      </c>
      <c r="Q508" s="266">
        <v>25</v>
      </c>
      <c r="R508" s="264">
        <v>20</v>
      </c>
      <c r="S508" s="264">
        <v>23</v>
      </c>
      <c r="T508" s="267">
        <v>0.96513249651325</v>
      </c>
      <c r="U508" s="267">
        <v>0.925925925925926</v>
      </c>
      <c r="V508" s="268">
        <v>0.909090909090909</v>
      </c>
      <c r="W508" s="268">
        <v>1</v>
      </c>
      <c r="X508" s="295">
        <v>0.0168350168350169</v>
      </c>
      <c r="Y508" s="271">
        <v>163</v>
      </c>
      <c r="Z508" s="333">
        <v>158</v>
      </c>
      <c r="AA508" s="333">
        <v>167</v>
      </c>
      <c r="AB508" s="333">
        <v>164</v>
      </c>
      <c r="AC508" s="334">
        <v>0.969325153374233</v>
      </c>
      <c r="AD508" s="268">
        <v>0.982035928143713</v>
      </c>
      <c r="AE508" s="295">
        <v>-0.0127107747694795</v>
      </c>
    </row>
    <row r="509" spans="1:31">
      <c r="A509" s="315" t="s">
        <v>719</v>
      </c>
      <c r="B509" s="339" t="s">
        <v>3333</v>
      </c>
      <c r="C509" s="293" t="s">
        <v>911</v>
      </c>
      <c r="D509" s="339" t="s">
        <v>911</v>
      </c>
      <c r="E509" s="266">
        <v>30</v>
      </c>
      <c r="F509" s="266">
        <v>30</v>
      </c>
      <c r="G509" s="264">
        <v>23</v>
      </c>
      <c r="H509" s="264">
        <v>23</v>
      </c>
      <c r="I509" s="264">
        <v>25</v>
      </c>
      <c r="J509" s="264">
        <v>24</v>
      </c>
      <c r="K509" s="294">
        <v>0.9</v>
      </c>
      <c r="L509" s="267">
        <v>1</v>
      </c>
      <c r="M509" s="267">
        <v>1</v>
      </c>
      <c r="N509" s="267">
        <v>0.96</v>
      </c>
      <c r="O509" s="332">
        <v>781</v>
      </c>
      <c r="P509" s="266">
        <v>776</v>
      </c>
      <c r="Q509" s="266">
        <v>30</v>
      </c>
      <c r="R509" s="264">
        <v>23</v>
      </c>
      <c r="S509" s="264">
        <v>24</v>
      </c>
      <c r="T509" s="267">
        <v>0.99359795134443</v>
      </c>
      <c r="U509" s="267">
        <v>1</v>
      </c>
      <c r="V509" s="268">
        <v>1</v>
      </c>
      <c r="W509" s="268">
        <v>0.96</v>
      </c>
      <c r="X509" s="295">
        <v>0</v>
      </c>
      <c r="Y509" s="271">
        <v>180</v>
      </c>
      <c r="Z509" s="333">
        <v>176</v>
      </c>
      <c r="AA509" s="333">
        <v>182</v>
      </c>
      <c r="AB509" s="333">
        <v>181</v>
      </c>
      <c r="AC509" s="334">
        <v>0.977777777777778</v>
      </c>
      <c r="AD509" s="268">
        <v>0.994505494505495</v>
      </c>
      <c r="AE509" s="295">
        <v>-0.0167277167277168</v>
      </c>
    </row>
    <row r="510" spans="1:31">
      <c r="A510" s="315" t="s">
        <v>719</v>
      </c>
      <c r="B510" s="339" t="s">
        <v>3333</v>
      </c>
      <c r="C510" s="293" t="s">
        <v>912</v>
      </c>
      <c r="D510" s="339" t="s">
        <v>912</v>
      </c>
      <c r="E510" s="266">
        <v>43</v>
      </c>
      <c r="F510" s="266">
        <v>43</v>
      </c>
      <c r="G510" s="264">
        <v>36</v>
      </c>
      <c r="H510" s="264">
        <v>36</v>
      </c>
      <c r="I510" s="264">
        <v>37</v>
      </c>
      <c r="J510" s="264">
        <v>37</v>
      </c>
      <c r="K510" s="294">
        <v>0.9</v>
      </c>
      <c r="L510" s="267">
        <v>1</v>
      </c>
      <c r="M510" s="267">
        <v>1</v>
      </c>
      <c r="N510" s="267">
        <v>1</v>
      </c>
      <c r="O510" s="332">
        <v>1185</v>
      </c>
      <c r="P510" s="266">
        <v>1174</v>
      </c>
      <c r="Q510" s="266">
        <v>43</v>
      </c>
      <c r="R510" s="264">
        <v>36</v>
      </c>
      <c r="S510" s="264">
        <v>37</v>
      </c>
      <c r="T510" s="267">
        <v>0.990717299578059</v>
      </c>
      <c r="U510" s="267">
        <v>1</v>
      </c>
      <c r="V510" s="268">
        <v>1</v>
      </c>
      <c r="W510" s="268">
        <v>1</v>
      </c>
      <c r="X510" s="295">
        <v>0</v>
      </c>
      <c r="Y510" s="271">
        <v>275</v>
      </c>
      <c r="Z510" s="333">
        <v>274</v>
      </c>
      <c r="AA510" s="333">
        <v>276</v>
      </c>
      <c r="AB510" s="333">
        <v>273</v>
      </c>
      <c r="AC510" s="334">
        <v>0.996363636363636</v>
      </c>
      <c r="AD510" s="268">
        <v>0.989130434782609</v>
      </c>
      <c r="AE510" s="295">
        <v>0.00723320158102769</v>
      </c>
    </row>
    <row r="511" spans="1:31">
      <c r="A511" s="315" t="s">
        <v>719</v>
      </c>
      <c r="B511" s="339" t="s">
        <v>3334</v>
      </c>
      <c r="C511" s="293" t="s">
        <v>913</v>
      </c>
      <c r="D511" s="339" t="s">
        <v>913</v>
      </c>
      <c r="E511" s="266">
        <v>30</v>
      </c>
      <c r="F511" s="266">
        <v>30</v>
      </c>
      <c r="G511" s="264">
        <v>28</v>
      </c>
      <c r="H511" s="264">
        <v>27</v>
      </c>
      <c r="I511" s="264">
        <v>27</v>
      </c>
      <c r="J511" s="264">
        <v>27</v>
      </c>
      <c r="K511" s="294">
        <v>0.9</v>
      </c>
      <c r="L511" s="267">
        <v>1</v>
      </c>
      <c r="M511" s="267">
        <v>0.964285714285714</v>
      </c>
      <c r="N511" s="267">
        <v>1</v>
      </c>
      <c r="O511" s="332">
        <v>829</v>
      </c>
      <c r="P511" s="266">
        <v>806</v>
      </c>
      <c r="Q511" s="266">
        <v>29</v>
      </c>
      <c r="R511" s="264">
        <v>27</v>
      </c>
      <c r="S511" s="264">
        <v>27</v>
      </c>
      <c r="T511" s="267">
        <v>0.972255729794934</v>
      </c>
      <c r="U511" s="267">
        <v>0.966666666666667</v>
      </c>
      <c r="V511" s="268">
        <v>0.964285714285714</v>
      </c>
      <c r="W511" s="268">
        <v>1</v>
      </c>
      <c r="X511" s="295">
        <v>0.00238095238095237</v>
      </c>
      <c r="Y511" s="271">
        <v>196</v>
      </c>
      <c r="Z511" s="333">
        <v>189</v>
      </c>
      <c r="AA511" s="333">
        <v>189</v>
      </c>
      <c r="AB511" s="333">
        <v>184</v>
      </c>
      <c r="AC511" s="334">
        <v>0.964285714285714</v>
      </c>
      <c r="AD511" s="268">
        <v>0.973544973544973</v>
      </c>
      <c r="AE511" s="295">
        <v>-0.00925925925925919</v>
      </c>
    </row>
    <row r="512" spans="1:31">
      <c r="A512" s="315" t="s">
        <v>719</v>
      </c>
      <c r="B512" s="339" t="s">
        <v>3334</v>
      </c>
      <c r="C512" s="293" t="s">
        <v>914</v>
      </c>
      <c r="D512" s="339" t="s">
        <v>914</v>
      </c>
      <c r="E512" s="266">
        <v>31</v>
      </c>
      <c r="F512" s="266">
        <v>30</v>
      </c>
      <c r="G512" s="264">
        <v>28</v>
      </c>
      <c r="H512" s="264">
        <v>22</v>
      </c>
      <c r="I512" s="264">
        <v>26</v>
      </c>
      <c r="J512" s="264">
        <v>23</v>
      </c>
      <c r="K512" s="294">
        <v>0.9</v>
      </c>
      <c r="L512" s="267">
        <v>0.967741935483871</v>
      </c>
      <c r="M512" s="267">
        <v>0.785714285714286</v>
      </c>
      <c r="N512" s="267">
        <v>0.884615384615385</v>
      </c>
      <c r="O512" s="332">
        <v>810</v>
      </c>
      <c r="P512" s="266">
        <v>710</v>
      </c>
      <c r="Q512" s="266">
        <v>27</v>
      </c>
      <c r="R512" s="264">
        <v>19</v>
      </c>
      <c r="S512" s="264">
        <v>23</v>
      </c>
      <c r="T512" s="267">
        <v>0.876543209876543</v>
      </c>
      <c r="U512" s="267">
        <v>0.870967741935484</v>
      </c>
      <c r="V512" s="268">
        <v>0.678571428571429</v>
      </c>
      <c r="W512" s="268">
        <v>0.884615384615385</v>
      </c>
      <c r="X512" s="295">
        <v>0.192396313364055</v>
      </c>
      <c r="Y512" s="271">
        <v>195</v>
      </c>
      <c r="Z512" s="333">
        <v>164</v>
      </c>
      <c r="AA512" s="333">
        <v>192</v>
      </c>
      <c r="AB512" s="333">
        <v>170</v>
      </c>
      <c r="AC512" s="334">
        <v>0.841025641025641</v>
      </c>
      <c r="AD512" s="268">
        <v>0.885416666666667</v>
      </c>
      <c r="AE512" s="295">
        <v>-0.0443910256410256</v>
      </c>
    </row>
    <row r="513" spans="1:31">
      <c r="A513" s="315" t="s">
        <v>719</v>
      </c>
      <c r="B513" s="339" t="s">
        <v>3334</v>
      </c>
      <c r="C513" s="293" t="s">
        <v>915</v>
      </c>
      <c r="D513" s="339" t="s">
        <v>915</v>
      </c>
      <c r="E513" s="266">
        <v>52</v>
      </c>
      <c r="F513" s="266">
        <v>52</v>
      </c>
      <c r="G513" s="264">
        <v>49</v>
      </c>
      <c r="H513" s="264">
        <v>49</v>
      </c>
      <c r="I513" s="264">
        <v>38</v>
      </c>
      <c r="J513" s="264">
        <v>38</v>
      </c>
      <c r="K513" s="294">
        <v>0.9</v>
      </c>
      <c r="L513" s="267">
        <v>1</v>
      </c>
      <c r="M513" s="267">
        <v>1</v>
      </c>
      <c r="N513" s="267">
        <v>1</v>
      </c>
      <c r="O513" s="332">
        <v>1411</v>
      </c>
      <c r="P513" s="266">
        <v>1358</v>
      </c>
      <c r="Q513" s="266">
        <v>51</v>
      </c>
      <c r="R513" s="264">
        <v>48</v>
      </c>
      <c r="S513" s="264">
        <v>38</v>
      </c>
      <c r="T513" s="267">
        <v>0.96243798724309</v>
      </c>
      <c r="U513" s="267">
        <v>0.980769230769231</v>
      </c>
      <c r="V513" s="268">
        <v>0.979591836734694</v>
      </c>
      <c r="W513" s="268">
        <v>1</v>
      </c>
      <c r="X513" s="295">
        <v>0.00117739403453687</v>
      </c>
      <c r="Y513" s="271">
        <v>329</v>
      </c>
      <c r="Z513" s="333">
        <v>321</v>
      </c>
      <c r="AA513" s="333">
        <v>330</v>
      </c>
      <c r="AB513" s="333">
        <v>315</v>
      </c>
      <c r="AC513" s="334">
        <v>0.975683890577508</v>
      </c>
      <c r="AD513" s="268">
        <v>0.954545454545455</v>
      </c>
      <c r="AE513" s="295">
        <v>0.021138436032053</v>
      </c>
    </row>
    <row r="514" spans="1:31">
      <c r="A514" s="315" t="s">
        <v>719</v>
      </c>
      <c r="B514" s="339" t="s">
        <v>3334</v>
      </c>
      <c r="C514" s="293" t="s">
        <v>916</v>
      </c>
      <c r="D514" s="339" t="s">
        <v>916</v>
      </c>
      <c r="E514" s="266">
        <v>37</v>
      </c>
      <c r="F514" s="266">
        <v>37</v>
      </c>
      <c r="G514" s="264">
        <v>35</v>
      </c>
      <c r="H514" s="264">
        <v>35</v>
      </c>
      <c r="I514" s="264">
        <v>30</v>
      </c>
      <c r="J514" s="264">
        <v>30</v>
      </c>
      <c r="K514" s="294">
        <v>0.9</v>
      </c>
      <c r="L514" s="267">
        <v>1</v>
      </c>
      <c r="M514" s="267">
        <v>1</v>
      </c>
      <c r="N514" s="267">
        <v>1</v>
      </c>
      <c r="O514" s="332">
        <v>1037</v>
      </c>
      <c r="P514" s="266">
        <v>1032</v>
      </c>
      <c r="Q514" s="266">
        <v>37</v>
      </c>
      <c r="R514" s="264">
        <v>35</v>
      </c>
      <c r="S514" s="264">
        <v>30</v>
      </c>
      <c r="T514" s="267">
        <v>0.995178399228544</v>
      </c>
      <c r="U514" s="267">
        <v>1</v>
      </c>
      <c r="V514" s="268">
        <v>1</v>
      </c>
      <c r="W514" s="268">
        <v>1</v>
      </c>
      <c r="X514" s="295">
        <v>0</v>
      </c>
      <c r="Y514" s="271">
        <v>234</v>
      </c>
      <c r="Z514" s="333">
        <v>233</v>
      </c>
      <c r="AA514" s="333">
        <v>244</v>
      </c>
      <c r="AB514" s="333">
        <v>242</v>
      </c>
      <c r="AC514" s="334">
        <v>0.995726495726496</v>
      </c>
      <c r="AD514" s="268">
        <v>0.991803278688525</v>
      </c>
      <c r="AE514" s="295">
        <v>0.00392321703797116</v>
      </c>
    </row>
    <row r="515" spans="1:31">
      <c r="A515" s="315" t="s">
        <v>719</v>
      </c>
      <c r="B515" s="339" t="s">
        <v>3334</v>
      </c>
      <c r="C515" s="293" t="s">
        <v>917</v>
      </c>
      <c r="D515" s="339" t="s">
        <v>917</v>
      </c>
      <c r="E515" s="266">
        <v>23</v>
      </c>
      <c r="F515" s="266">
        <v>23</v>
      </c>
      <c r="G515" s="264">
        <v>19</v>
      </c>
      <c r="H515" s="264">
        <v>19</v>
      </c>
      <c r="I515" s="264">
        <v>18</v>
      </c>
      <c r="J515" s="264">
        <v>18</v>
      </c>
      <c r="K515" s="294">
        <v>0.9</v>
      </c>
      <c r="L515" s="267">
        <v>1</v>
      </c>
      <c r="M515" s="267">
        <v>1</v>
      </c>
      <c r="N515" s="267">
        <v>1</v>
      </c>
      <c r="O515" s="332">
        <v>602</v>
      </c>
      <c r="P515" s="266">
        <v>563</v>
      </c>
      <c r="Q515" s="266">
        <v>22</v>
      </c>
      <c r="R515" s="264">
        <v>19</v>
      </c>
      <c r="S515" s="264">
        <v>18</v>
      </c>
      <c r="T515" s="267">
        <v>0.935215946843854</v>
      </c>
      <c r="U515" s="267">
        <v>0.956521739130435</v>
      </c>
      <c r="V515" s="268">
        <v>1</v>
      </c>
      <c r="W515" s="268">
        <v>1</v>
      </c>
      <c r="X515" s="295">
        <v>-0.0434782608695652</v>
      </c>
      <c r="Y515" s="271">
        <v>143</v>
      </c>
      <c r="Z515" s="333">
        <v>140</v>
      </c>
      <c r="AA515" s="333">
        <v>142</v>
      </c>
      <c r="AB515" s="333">
        <v>128</v>
      </c>
      <c r="AC515" s="334">
        <v>0.979020979020979</v>
      </c>
      <c r="AD515" s="268">
        <v>0.901408450704225</v>
      </c>
      <c r="AE515" s="295">
        <v>0.0776125283167537</v>
      </c>
    </row>
    <row r="516" spans="1:31">
      <c r="A516" s="315" t="s">
        <v>719</v>
      </c>
      <c r="B516" s="339" t="s">
        <v>3334</v>
      </c>
      <c r="C516" s="293" t="s">
        <v>918</v>
      </c>
      <c r="D516" s="339" t="s">
        <v>918</v>
      </c>
      <c r="E516" s="266">
        <v>54</v>
      </c>
      <c r="F516" s="266">
        <v>53</v>
      </c>
      <c r="G516" s="264">
        <v>52</v>
      </c>
      <c r="H516" s="264">
        <v>47</v>
      </c>
      <c r="I516" s="264">
        <v>44</v>
      </c>
      <c r="J516" s="264">
        <v>40</v>
      </c>
      <c r="K516" s="294">
        <v>0.9</v>
      </c>
      <c r="L516" s="267">
        <v>0.981481481481482</v>
      </c>
      <c r="M516" s="267">
        <v>0.903846153846154</v>
      </c>
      <c r="N516" s="267">
        <v>0.909090909090909</v>
      </c>
      <c r="O516" s="332">
        <v>1490</v>
      </c>
      <c r="P516" s="266">
        <v>1369</v>
      </c>
      <c r="Q516" s="266">
        <v>53</v>
      </c>
      <c r="R516" s="264">
        <v>47</v>
      </c>
      <c r="S516" s="264">
        <v>40</v>
      </c>
      <c r="T516" s="267">
        <v>0.918791946308725</v>
      </c>
      <c r="U516" s="267">
        <v>0.981481481481482</v>
      </c>
      <c r="V516" s="268">
        <v>0.903846153846154</v>
      </c>
      <c r="W516" s="268">
        <v>0.909090909090909</v>
      </c>
      <c r="X516" s="295">
        <v>0.0776353276353277</v>
      </c>
      <c r="Y516" s="271">
        <v>345</v>
      </c>
      <c r="Z516" s="333">
        <v>322</v>
      </c>
      <c r="AA516" s="333">
        <v>350</v>
      </c>
      <c r="AB516" s="333">
        <v>320</v>
      </c>
      <c r="AC516" s="334">
        <v>0.933333333333333</v>
      </c>
      <c r="AD516" s="268">
        <v>0.914285714285714</v>
      </c>
      <c r="AE516" s="295">
        <v>0.0190476190476191</v>
      </c>
    </row>
    <row r="517" spans="1:31">
      <c r="A517" s="315" t="s">
        <v>719</v>
      </c>
      <c r="B517" s="339" t="s">
        <v>3334</v>
      </c>
      <c r="C517" s="293" t="s">
        <v>919</v>
      </c>
      <c r="D517" s="339" t="s">
        <v>919</v>
      </c>
      <c r="E517" s="266">
        <v>40</v>
      </c>
      <c r="F517" s="266">
        <v>40</v>
      </c>
      <c r="G517" s="264">
        <v>36</v>
      </c>
      <c r="H517" s="264">
        <v>34</v>
      </c>
      <c r="I517" s="264">
        <v>34</v>
      </c>
      <c r="J517" s="264">
        <v>33</v>
      </c>
      <c r="K517" s="294">
        <v>0.9</v>
      </c>
      <c r="L517" s="267">
        <v>1</v>
      </c>
      <c r="M517" s="267">
        <v>0.944444444444444</v>
      </c>
      <c r="N517" s="267">
        <v>0.970588235294118</v>
      </c>
      <c r="O517" s="332">
        <v>1090</v>
      </c>
      <c r="P517" s="266">
        <v>1029</v>
      </c>
      <c r="Q517" s="266">
        <v>40</v>
      </c>
      <c r="R517" s="264">
        <v>31</v>
      </c>
      <c r="S517" s="264">
        <v>32</v>
      </c>
      <c r="T517" s="267">
        <v>0.944036697247706</v>
      </c>
      <c r="U517" s="267">
        <v>1</v>
      </c>
      <c r="V517" s="268">
        <v>0.861111111111111</v>
      </c>
      <c r="W517" s="268">
        <v>0.941176470588235</v>
      </c>
      <c r="X517" s="295">
        <v>0.138888888888889</v>
      </c>
      <c r="Y517" s="271">
        <v>258</v>
      </c>
      <c r="Z517" s="333">
        <v>245</v>
      </c>
      <c r="AA517" s="333">
        <v>254</v>
      </c>
      <c r="AB517" s="333">
        <v>242</v>
      </c>
      <c r="AC517" s="334">
        <v>0.949612403100775</v>
      </c>
      <c r="AD517" s="268">
        <v>0.952755905511811</v>
      </c>
      <c r="AE517" s="295">
        <v>-0.00314350241103578</v>
      </c>
    </row>
    <row r="518" spans="1:31">
      <c r="A518" s="315" t="s">
        <v>719</v>
      </c>
      <c r="B518" s="339" t="s">
        <v>3334</v>
      </c>
      <c r="C518" s="293" t="s">
        <v>920</v>
      </c>
      <c r="D518" s="339" t="s">
        <v>920</v>
      </c>
      <c r="E518" s="266">
        <v>43</v>
      </c>
      <c r="F518" s="266">
        <v>38</v>
      </c>
      <c r="G518" s="264">
        <v>41</v>
      </c>
      <c r="H518" s="264">
        <v>33</v>
      </c>
      <c r="I518" s="264">
        <v>37</v>
      </c>
      <c r="J518" s="264">
        <v>33</v>
      </c>
      <c r="K518" s="294">
        <v>0.9</v>
      </c>
      <c r="L518" s="267">
        <v>0.883720930232558</v>
      </c>
      <c r="M518" s="267">
        <v>0.804878048780488</v>
      </c>
      <c r="N518" s="267">
        <v>0.891891891891892</v>
      </c>
      <c r="O518" s="332">
        <v>1185</v>
      </c>
      <c r="P518" s="266">
        <v>922</v>
      </c>
      <c r="Q518" s="266">
        <v>32</v>
      </c>
      <c r="R518" s="264">
        <v>29</v>
      </c>
      <c r="S518" s="264">
        <v>25</v>
      </c>
      <c r="T518" s="267">
        <v>0.778059071729958</v>
      </c>
      <c r="U518" s="267">
        <v>0.744186046511628</v>
      </c>
      <c r="V518" s="268">
        <v>0.707317073170732</v>
      </c>
      <c r="W518" s="268">
        <v>0.675675675675676</v>
      </c>
      <c r="X518" s="295">
        <v>0.0368689733408962</v>
      </c>
      <c r="Y518" s="271">
        <v>273</v>
      </c>
      <c r="Z518" s="333">
        <v>203</v>
      </c>
      <c r="AA518" s="333">
        <v>275</v>
      </c>
      <c r="AB518" s="333">
        <v>219</v>
      </c>
      <c r="AC518" s="334">
        <v>0.743589743589744</v>
      </c>
      <c r="AD518" s="268">
        <v>0.796363636363636</v>
      </c>
      <c r="AE518" s="295">
        <v>-0.0527738927738928</v>
      </c>
    </row>
    <row r="519" spans="1:31">
      <c r="A519" s="315" t="s">
        <v>719</v>
      </c>
      <c r="B519" s="339" t="s">
        <v>3334</v>
      </c>
      <c r="C519" s="293" t="s">
        <v>921</v>
      </c>
      <c r="D519" s="339" t="s">
        <v>921</v>
      </c>
      <c r="E519" s="266">
        <v>38</v>
      </c>
      <c r="F519" s="266">
        <v>38</v>
      </c>
      <c r="G519" s="264">
        <v>38</v>
      </c>
      <c r="H519" s="264">
        <v>35</v>
      </c>
      <c r="I519" s="264">
        <v>32</v>
      </c>
      <c r="J519" s="264">
        <v>31</v>
      </c>
      <c r="K519" s="294">
        <v>0.9</v>
      </c>
      <c r="L519" s="267">
        <v>1</v>
      </c>
      <c r="M519" s="267">
        <v>0.921052631578947</v>
      </c>
      <c r="N519" s="267">
        <v>0.96875</v>
      </c>
      <c r="O519" s="332">
        <v>1082</v>
      </c>
      <c r="P519" s="266">
        <v>1066</v>
      </c>
      <c r="Q519" s="266">
        <v>38</v>
      </c>
      <c r="R519" s="264">
        <v>35</v>
      </c>
      <c r="S519" s="264">
        <v>30</v>
      </c>
      <c r="T519" s="267">
        <v>0.985212569316081</v>
      </c>
      <c r="U519" s="267">
        <v>1</v>
      </c>
      <c r="V519" s="268">
        <v>0.921052631578947</v>
      </c>
      <c r="W519" s="268">
        <v>0.9375</v>
      </c>
      <c r="X519" s="295">
        <v>0.0789473684210527</v>
      </c>
      <c r="Y519" s="271">
        <v>247</v>
      </c>
      <c r="Z519" s="333">
        <v>240</v>
      </c>
      <c r="AA519" s="333">
        <v>246</v>
      </c>
      <c r="AB519" s="333">
        <v>243</v>
      </c>
      <c r="AC519" s="334">
        <v>0.97165991902834</v>
      </c>
      <c r="AD519" s="268">
        <v>0.98780487804878</v>
      </c>
      <c r="AE519" s="295">
        <v>-0.0161449590204404</v>
      </c>
    </row>
    <row r="520" spans="1:31">
      <c r="A520" s="315" t="s">
        <v>719</v>
      </c>
      <c r="B520" s="339" t="s">
        <v>3334</v>
      </c>
      <c r="C520" s="293" t="s">
        <v>922</v>
      </c>
      <c r="D520" s="339" t="s">
        <v>922</v>
      </c>
      <c r="E520" s="266">
        <v>23</v>
      </c>
      <c r="F520" s="266">
        <v>23</v>
      </c>
      <c r="G520" s="264">
        <v>22</v>
      </c>
      <c r="H520" s="264">
        <v>22</v>
      </c>
      <c r="I520" s="264">
        <v>18</v>
      </c>
      <c r="J520" s="264">
        <v>17</v>
      </c>
      <c r="K520" s="294">
        <v>0.9</v>
      </c>
      <c r="L520" s="267">
        <v>1</v>
      </c>
      <c r="M520" s="267">
        <v>1</v>
      </c>
      <c r="N520" s="267">
        <v>0.944444444444444</v>
      </c>
      <c r="O520" s="332">
        <v>670</v>
      </c>
      <c r="P520" s="266">
        <v>648</v>
      </c>
      <c r="Q520" s="266">
        <v>23</v>
      </c>
      <c r="R520" s="264">
        <v>22</v>
      </c>
      <c r="S520" s="264">
        <v>17</v>
      </c>
      <c r="T520" s="267">
        <v>0.967164179104478</v>
      </c>
      <c r="U520" s="267">
        <v>1</v>
      </c>
      <c r="V520" s="268">
        <v>1</v>
      </c>
      <c r="W520" s="268">
        <v>0.944444444444444</v>
      </c>
      <c r="X520" s="295">
        <v>0</v>
      </c>
      <c r="Y520" s="271">
        <v>152</v>
      </c>
      <c r="Z520" s="333">
        <v>149</v>
      </c>
      <c r="AA520" s="333">
        <v>157</v>
      </c>
      <c r="AB520" s="333">
        <v>154</v>
      </c>
      <c r="AC520" s="334">
        <v>0.980263157894737</v>
      </c>
      <c r="AD520" s="268">
        <v>0.980891719745223</v>
      </c>
      <c r="AE520" s="295">
        <v>-0.000628561850486098</v>
      </c>
    </row>
    <row r="521" spans="1:31">
      <c r="A521" s="315" t="s">
        <v>719</v>
      </c>
      <c r="B521" s="339" t="s">
        <v>3334</v>
      </c>
      <c r="C521" s="293" t="s">
        <v>923</v>
      </c>
      <c r="D521" s="339" t="s">
        <v>923</v>
      </c>
      <c r="E521" s="266">
        <v>40</v>
      </c>
      <c r="F521" s="266">
        <v>37</v>
      </c>
      <c r="G521" s="264">
        <v>37</v>
      </c>
      <c r="H521" s="264">
        <v>33</v>
      </c>
      <c r="I521" s="264">
        <v>34</v>
      </c>
      <c r="J521" s="264">
        <v>30</v>
      </c>
      <c r="K521" s="294">
        <v>0.9</v>
      </c>
      <c r="L521" s="267">
        <v>0.925</v>
      </c>
      <c r="M521" s="267">
        <v>0.891891891891892</v>
      </c>
      <c r="N521" s="267">
        <v>0.882352941176471</v>
      </c>
      <c r="O521" s="332">
        <v>1055</v>
      </c>
      <c r="P521" s="266">
        <v>884</v>
      </c>
      <c r="Q521" s="266">
        <v>37</v>
      </c>
      <c r="R521" s="264">
        <v>31</v>
      </c>
      <c r="S521" s="264">
        <v>29</v>
      </c>
      <c r="T521" s="267">
        <v>0.837914691943128</v>
      </c>
      <c r="U521" s="267">
        <v>0.925</v>
      </c>
      <c r="V521" s="268">
        <v>0.837837837837838</v>
      </c>
      <c r="W521" s="268">
        <v>0.852941176470588</v>
      </c>
      <c r="X521" s="295">
        <v>0.0871621621621622</v>
      </c>
      <c r="Y521" s="271">
        <v>254</v>
      </c>
      <c r="Z521" s="333">
        <v>214</v>
      </c>
      <c r="AA521" s="333">
        <v>248</v>
      </c>
      <c r="AB521" s="333">
        <v>206</v>
      </c>
      <c r="AC521" s="334">
        <v>0.84251968503937</v>
      </c>
      <c r="AD521" s="268">
        <v>0.830645161290323</v>
      </c>
      <c r="AE521" s="295">
        <v>0.0118745237490474</v>
      </c>
    </row>
    <row r="522" spans="1:31">
      <c r="A522" s="315" t="s">
        <v>719</v>
      </c>
      <c r="B522" s="339" t="s">
        <v>3334</v>
      </c>
      <c r="C522" s="293" t="s">
        <v>924</v>
      </c>
      <c r="D522" s="339" t="s">
        <v>924</v>
      </c>
      <c r="E522" s="266">
        <v>44</v>
      </c>
      <c r="F522" s="266">
        <v>44</v>
      </c>
      <c r="G522" s="264">
        <v>41</v>
      </c>
      <c r="H522" s="264">
        <v>40</v>
      </c>
      <c r="I522" s="264">
        <v>35</v>
      </c>
      <c r="J522" s="264">
        <v>34</v>
      </c>
      <c r="K522" s="294">
        <v>0.9</v>
      </c>
      <c r="L522" s="267">
        <v>1</v>
      </c>
      <c r="M522" s="267">
        <v>0.975609756097561</v>
      </c>
      <c r="N522" s="267">
        <v>0.971428571428571</v>
      </c>
      <c r="O522" s="332">
        <v>1144</v>
      </c>
      <c r="P522" s="266">
        <v>1110</v>
      </c>
      <c r="Q522" s="266">
        <v>44</v>
      </c>
      <c r="R522" s="264">
        <v>40</v>
      </c>
      <c r="S522" s="264">
        <v>34</v>
      </c>
      <c r="T522" s="267">
        <v>0.97027972027972</v>
      </c>
      <c r="U522" s="267">
        <v>1</v>
      </c>
      <c r="V522" s="268">
        <v>0.975609756097561</v>
      </c>
      <c r="W522" s="268">
        <v>0.971428571428571</v>
      </c>
      <c r="X522" s="295">
        <v>0.024390243902439</v>
      </c>
      <c r="Y522" s="271">
        <v>267</v>
      </c>
      <c r="Z522" s="333">
        <v>260</v>
      </c>
      <c r="AA522" s="333">
        <v>263</v>
      </c>
      <c r="AB522" s="333">
        <v>257</v>
      </c>
      <c r="AC522" s="334">
        <v>0.973782771535581</v>
      </c>
      <c r="AD522" s="268">
        <v>0.977186311787072</v>
      </c>
      <c r="AE522" s="295">
        <v>-0.0034035402514917</v>
      </c>
    </row>
    <row r="523" spans="1:31">
      <c r="A523" s="315" t="s">
        <v>719</v>
      </c>
      <c r="B523" s="339" t="s">
        <v>3335</v>
      </c>
      <c r="C523" s="293" t="s">
        <v>925</v>
      </c>
      <c r="D523" s="339" t="s">
        <v>926</v>
      </c>
      <c r="E523" s="266">
        <v>52</v>
      </c>
      <c r="F523" s="266">
        <v>50</v>
      </c>
      <c r="G523" s="264">
        <v>50</v>
      </c>
      <c r="H523" s="264">
        <v>48</v>
      </c>
      <c r="I523" s="264">
        <v>44</v>
      </c>
      <c r="J523" s="264">
        <v>42</v>
      </c>
      <c r="K523" s="294">
        <v>0.9</v>
      </c>
      <c r="L523" s="267">
        <v>0.961538461538462</v>
      </c>
      <c r="M523" s="267">
        <v>0.96</v>
      </c>
      <c r="N523" s="267">
        <v>0.954545454545455</v>
      </c>
      <c r="O523" s="332">
        <v>1410</v>
      </c>
      <c r="P523" s="266">
        <v>1361</v>
      </c>
      <c r="Q523" s="266">
        <v>50</v>
      </c>
      <c r="R523" s="264">
        <v>48</v>
      </c>
      <c r="S523" s="264">
        <v>42</v>
      </c>
      <c r="T523" s="267">
        <v>0.965248226950355</v>
      </c>
      <c r="U523" s="267">
        <v>0.961538461538462</v>
      </c>
      <c r="V523" s="268">
        <v>0.96</v>
      </c>
      <c r="W523" s="268">
        <v>0.954545454545455</v>
      </c>
      <c r="X523" s="295">
        <v>0.0015384615384616</v>
      </c>
      <c r="Y523" s="271">
        <v>335</v>
      </c>
      <c r="Z523" s="333">
        <v>318</v>
      </c>
      <c r="AA523" s="333">
        <v>313</v>
      </c>
      <c r="AB523" s="333">
        <v>305</v>
      </c>
      <c r="AC523" s="334">
        <v>0.949253731343284</v>
      </c>
      <c r="AD523" s="268">
        <v>0.97444089456869</v>
      </c>
      <c r="AE523" s="295">
        <v>-0.0251871632254065</v>
      </c>
    </row>
    <row r="524" spans="1:31">
      <c r="A524" s="315" t="s">
        <v>719</v>
      </c>
      <c r="B524" s="339" t="s">
        <v>3335</v>
      </c>
      <c r="C524" s="293" t="s">
        <v>927</v>
      </c>
      <c r="D524" s="339" t="s">
        <v>928</v>
      </c>
      <c r="E524" s="266">
        <v>40</v>
      </c>
      <c r="F524" s="266">
        <v>38</v>
      </c>
      <c r="G524" s="264">
        <v>30</v>
      </c>
      <c r="H524" s="264">
        <v>25</v>
      </c>
      <c r="I524" s="264">
        <v>35</v>
      </c>
      <c r="J524" s="264">
        <v>34</v>
      </c>
      <c r="K524" s="294">
        <v>0.9</v>
      </c>
      <c r="L524" s="267">
        <v>0.95</v>
      </c>
      <c r="M524" s="267">
        <v>0.833333333333333</v>
      </c>
      <c r="N524" s="267">
        <v>0.971428571428571</v>
      </c>
      <c r="O524" s="332">
        <v>1050</v>
      </c>
      <c r="P524" s="266">
        <v>1001</v>
      </c>
      <c r="Q524" s="266">
        <v>37</v>
      </c>
      <c r="R524" s="264">
        <v>25</v>
      </c>
      <c r="S524" s="264">
        <v>34</v>
      </c>
      <c r="T524" s="267">
        <v>0.953333333333333</v>
      </c>
      <c r="U524" s="267">
        <v>0.925</v>
      </c>
      <c r="V524" s="268">
        <v>0.833333333333333</v>
      </c>
      <c r="W524" s="268">
        <v>0.971428571428571</v>
      </c>
      <c r="X524" s="295">
        <v>0.0916666666666667</v>
      </c>
      <c r="Y524" s="271">
        <v>245</v>
      </c>
      <c r="Z524" s="333">
        <v>230</v>
      </c>
      <c r="AA524" s="333">
        <v>233</v>
      </c>
      <c r="AB524" s="333">
        <v>223</v>
      </c>
      <c r="AC524" s="334">
        <v>0.938775510204082</v>
      </c>
      <c r="AD524" s="268">
        <v>0.957081545064378</v>
      </c>
      <c r="AE524" s="295">
        <v>-0.018306034860296</v>
      </c>
    </row>
    <row r="525" spans="1:31">
      <c r="A525" s="315" t="s">
        <v>719</v>
      </c>
      <c r="B525" s="339" t="s">
        <v>3335</v>
      </c>
      <c r="C525" s="293" t="s">
        <v>929</v>
      </c>
      <c r="D525" s="339" t="s">
        <v>930</v>
      </c>
      <c r="E525" s="266">
        <v>48</v>
      </c>
      <c r="F525" s="266">
        <v>47</v>
      </c>
      <c r="G525" s="264">
        <v>45</v>
      </c>
      <c r="H525" s="264">
        <v>45</v>
      </c>
      <c r="I525" s="264">
        <v>46</v>
      </c>
      <c r="J525" s="264">
        <v>45</v>
      </c>
      <c r="K525" s="294">
        <v>0.9</v>
      </c>
      <c r="L525" s="267">
        <v>0.979166666666667</v>
      </c>
      <c r="M525" s="267">
        <v>1</v>
      </c>
      <c r="N525" s="267">
        <v>0.978260869565217</v>
      </c>
      <c r="O525" s="332">
        <v>1367</v>
      </c>
      <c r="P525" s="266">
        <v>1333</v>
      </c>
      <c r="Q525" s="266">
        <v>47</v>
      </c>
      <c r="R525" s="264">
        <v>44</v>
      </c>
      <c r="S525" s="264">
        <v>45</v>
      </c>
      <c r="T525" s="267">
        <v>0.975128017556694</v>
      </c>
      <c r="U525" s="267">
        <v>0.979166666666667</v>
      </c>
      <c r="V525" s="268">
        <v>0.977777777777778</v>
      </c>
      <c r="W525" s="268">
        <v>0.978260869565217</v>
      </c>
      <c r="X525" s="295">
        <v>0.00138888888888888</v>
      </c>
      <c r="Y525" s="271">
        <v>326</v>
      </c>
      <c r="Z525" s="333">
        <v>318</v>
      </c>
      <c r="AA525" s="333">
        <v>316</v>
      </c>
      <c r="AB525" s="333">
        <v>308</v>
      </c>
      <c r="AC525" s="334">
        <v>0.975460122699387</v>
      </c>
      <c r="AD525" s="268">
        <v>0.974683544303797</v>
      </c>
      <c r="AE525" s="295">
        <v>0.000776578395589089</v>
      </c>
    </row>
    <row r="526" spans="1:31">
      <c r="A526" s="315" t="s">
        <v>719</v>
      </c>
      <c r="B526" s="339" t="s">
        <v>3335</v>
      </c>
      <c r="C526" s="293" t="s">
        <v>931</v>
      </c>
      <c r="D526" s="339" t="s">
        <v>931</v>
      </c>
      <c r="E526" s="266">
        <v>56</v>
      </c>
      <c r="F526" s="266">
        <v>54</v>
      </c>
      <c r="G526" s="264">
        <v>50</v>
      </c>
      <c r="H526" s="264">
        <v>49</v>
      </c>
      <c r="I526" s="264">
        <v>57</v>
      </c>
      <c r="J526" s="264">
        <v>56</v>
      </c>
      <c r="K526" s="294">
        <v>0.9</v>
      </c>
      <c r="L526" s="267">
        <v>0.964285714285714</v>
      </c>
      <c r="M526" s="267">
        <v>0.98</v>
      </c>
      <c r="N526" s="267">
        <v>0.982456140350877</v>
      </c>
      <c r="O526" s="332">
        <v>1604</v>
      </c>
      <c r="P526" s="266">
        <v>1502</v>
      </c>
      <c r="Q526" s="266">
        <v>54</v>
      </c>
      <c r="R526" s="264">
        <v>47</v>
      </c>
      <c r="S526" s="264">
        <v>54</v>
      </c>
      <c r="T526" s="267">
        <v>0.93640897755611</v>
      </c>
      <c r="U526" s="267">
        <v>0.964285714285714</v>
      </c>
      <c r="V526" s="268">
        <v>0.94</v>
      </c>
      <c r="W526" s="268">
        <v>0.947368421052632</v>
      </c>
      <c r="X526" s="295">
        <v>0.0242857142857144</v>
      </c>
      <c r="Y526" s="271">
        <v>379</v>
      </c>
      <c r="Z526" s="333">
        <v>360</v>
      </c>
      <c r="AA526" s="333">
        <v>375</v>
      </c>
      <c r="AB526" s="333">
        <v>360</v>
      </c>
      <c r="AC526" s="334">
        <v>0.949868073878628</v>
      </c>
      <c r="AD526" s="268">
        <v>0.96</v>
      </c>
      <c r="AE526" s="295">
        <v>-0.010131926121372</v>
      </c>
    </row>
    <row r="527" spans="1:31">
      <c r="A527" s="315" t="s">
        <v>719</v>
      </c>
      <c r="B527" s="339" t="s">
        <v>3335</v>
      </c>
      <c r="C527" s="293" t="s">
        <v>932</v>
      </c>
      <c r="D527" s="339" t="s">
        <v>933</v>
      </c>
      <c r="E527" s="266">
        <v>36</v>
      </c>
      <c r="F527" s="266">
        <v>33</v>
      </c>
      <c r="G527" s="264">
        <v>25</v>
      </c>
      <c r="H527" s="264">
        <v>25</v>
      </c>
      <c r="I527" s="264">
        <v>32</v>
      </c>
      <c r="J527" s="264">
        <v>31</v>
      </c>
      <c r="K527" s="294">
        <v>0.9</v>
      </c>
      <c r="L527" s="267">
        <v>0.916666666666667</v>
      </c>
      <c r="M527" s="267">
        <v>1</v>
      </c>
      <c r="N527" s="267">
        <v>0.96875</v>
      </c>
      <c r="O527" s="332">
        <v>979</v>
      </c>
      <c r="P527" s="266">
        <v>938</v>
      </c>
      <c r="Q527" s="266">
        <v>33</v>
      </c>
      <c r="R527" s="264">
        <v>24</v>
      </c>
      <c r="S527" s="264">
        <v>31</v>
      </c>
      <c r="T527" s="267">
        <v>0.958120531154239</v>
      </c>
      <c r="U527" s="267">
        <v>0.916666666666667</v>
      </c>
      <c r="V527" s="268">
        <v>0.96</v>
      </c>
      <c r="W527" s="268">
        <v>0.96875</v>
      </c>
      <c r="X527" s="295">
        <v>-0.0433333333333333</v>
      </c>
      <c r="Y527" s="271">
        <v>223</v>
      </c>
      <c r="Z527" s="333">
        <v>209</v>
      </c>
      <c r="AA527" s="333">
        <v>219</v>
      </c>
      <c r="AB527" s="333">
        <v>208</v>
      </c>
      <c r="AC527" s="334">
        <v>0.937219730941704</v>
      </c>
      <c r="AD527" s="268">
        <v>0.949771689497717</v>
      </c>
      <c r="AE527" s="295">
        <v>-0.0125519585560128</v>
      </c>
    </row>
    <row r="528" spans="1:31">
      <c r="A528" s="315" t="s">
        <v>719</v>
      </c>
      <c r="B528" s="339" t="s">
        <v>3335</v>
      </c>
      <c r="C528" s="293" t="s">
        <v>934</v>
      </c>
      <c r="D528" s="339" t="s">
        <v>934</v>
      </c>
      <c r="E528" s="266">
        <v>43</v>
      </c>
      <c r="F528" s="266">
        <v>42</v>
      </c>
      <c r="G528" s="264">
        <v>39</v>
      </c>
      <c r="H528" s="264">
        <v>37</v>
      </c>
      <c r="I528" s="264">
        <v>43</v>
      </c>
      <c r="J528" s="264">
        <v>40</v>
      </c>
      <c r="K528" s="294">
        <v>0.9</v>
      </c>
      <c r="L528" s="267">
        <v>0.976744186046512</v>
      </c>
      <c r="M528" s="267">
        <v>0.948717948717949</v>
      </c>
      <c r="N528" s="267">
        <v>0.930232558139535</v>
      </c>
      <c r="O528" s="332">
        <v>1264</v>
      </c>
      <c r="P528" s="266">
        <v>1224</v>
      </c>
      <c r="Q528" s="266">
        <v>42</v>
      </c>
      <c r="R528" s="264">
        <v>37</v>
      </c>
      <c r="S528" s="264">
        <v>40</v>
      </c>
      <c r="T528" s="267">
        <v>0.968354430379747</v>
      </c>
      <c r="U528" s="267">
        <v>0.976744186046512</v>
      </c>
      <c r="V528" s="268">
        <v>0.948717948717949</v>
      </c>
      <c r="W528" s="268">
        <v>0.930232558139535</v>
      </c>
      <c r="X528" s="295">
        <v>0.0280262373285629</v>
      </c>
      <c r="Y528" s="271">
        <v>290</v>
      </c>
      <c r="Z528" s="333">
        <v>275</v>
      </c>
      <c r="AA528" s="333">
        <v>286</v>
      </c>
      <c r="AB528" s="333">
        <v>276</v>
      </c>
      <c r="AC528" s="334">
        <v>0.948275862068966</v>
      </c>
      <c r="AD528" s="268">
        <v>0.965034965034965</v>
      </c>
      <c r="AE528" s="295">
        <v>-0.0167591029659995</v>
      </c>
    </row>
    <row r="529" spans="1:31">
      <c r="A529" s="315" t="s">
        <v>719</v>
      </c>
      <c r="B529" s="339" t="s">
        <v>3335</v>
      </c>
      <c r="C529" s="293" t="s">
        <v>935</v>
      </c>
      <c r="D529" s="339" t="s">
        <v>936</v>
      </c>
      <c r="E529" s="266">
        <v>40</v>
      </c>
      <c r="F529" s="266">
        <v>40</v>
      </c>
      <c r="G529" s="264">
        <v>37</v>
      </c>
      <c r="H529" s="264">
        <v>37</v>
      </c>
      <c r="I529" s="264">
        <v>41</v>
      </c>
      <c r="J529" s="264">
        <v>41</v>
      </c>
      <c r="K529" s="294">
        <v>0.9</v>
      </c>
      <c r="L529" s="267">
        <v>1</v>
      </c>
      <c r="M529" s="267">
        <v>1</v>
      </c>
      <c r="N529" s="267">
        <v>1</v>
      </c>
      <c r="O529" s="332">
        <v>1182</v>
      </c>
      <c r="P529" s="266">
        <v>1167</v>
      </c>
      <c r="Q529" s="266">
        <v>40</v>
      </c>
      <c r="R529" s="264">
        <v>37</v>
      </c>
      <c r="S529" s="264">
        <v>40</v>
      </c>
      <c r="T529" s="267">
        <v>0.987309644670051</v>
      </c>
      <c r="U529" s="267">
        <v>1</v>
      </c>
      <c r="V529" s="268">
        <v>1</v>
      </c>
      <c r="W529" s="268">
        <v>0.975609756097561</v>
      </c>
      <c r="X529" s="295">
        <v>0</v>
      </c>
      <c r="Y529" s="271">
        <v>275</v>
      </c>
      <c r="Z529" s="333">
        <v>273</v>
      </c>
      <c r="AA529" s="333">
        <v>272</v>
      </c>
      <c r="AB529" s="333">
        <v>268</v>
      </c>
      <c r="AC529" s="334">
        <v>0.992727272727273</v>
      </c>
      <c r="AD529" s="268">
        <v>0.985294117647059</v>
      </c>
      <c r="AE529" s="295">
        <v>0.0074331550802138</v>
      </c>
    </row>
    <row r="530" spans="1:31">
      <c r="A530" s="315" t="s">
        <v>719</v>
      </c>
      <c r="B530" s="339" t="s">
        <v>3335</v>
      </c>
      <c r="C530" s="293" t="s">
        <v>937</v>
      </c>
      <c r="D530" s="339" t="s">
        <v>937</v>
      </c>
      <c r="E530" s="266">
        <v>92</v>
      </c>
      <c r="F530" s="266">
        <v>92</v>
      </c>
      <c r="G530" s="264">
        <v>59</v>
      </c>
      <c r="H530" s="264">
        <v>59</v>
      </c>
      <c r="I530" s="264">
        <v>74</v>
      </c>
      <c r="J530" s="264">
        <v>74</v>
      </c>
      <c r="K530" s="294">
        <v>0.9</v>
      </c>
      <c r="L530" s="267">
        <v>1</v>
      </c>
      <c r="M530" s="267">
        <v>1</v>
      </c>
      <c r="N530" s="267">
        <v>1</v>
      </c>
      <c r="O530" s="332">
        <v>2473</v>
      </c>
      <c r="P530" s="266">
        <v>2425</v>
      </c>
      <c r="Q530" s="266">
        <v>90</v>
      </c>
      <c r="R530" s="264">
        <v>59</v>
      </c>
      <c r="S530" s="264">
        <v>74</v>
      </c>
      <c r="T530" s="267">
        <v>0.980590376061464</v>
      </c>
      <c r="U530" s="267">
        <v>0.978260869565217</v>
      </c>
      <c r="V530" s="268">
        <v>1</v>
      </c>
      <c r="W530" s="268">
        <v>1</v>
      </c>
      <c r="X530" s="295">
        <v>-0.0217391304347826</v>
      </c>
      <c r="Y530" s="271">
        <v>584</v>
      </c>
      <c r="Z530" s="333">
        <v>576</v>
      </c>
      <c r="AA530" s="333">
        <v>576</v>
      </c>
      <c r="AB530" s="333">
        <v>563</v>
      </c>
      <c r="AC530" s="334">
        <v>0.986301369863014</v>
      </c>
      <c r="AD530" s="268">
        <v>0.977430555555556</v>
      </c>
      <c r="AE530" s="295">
        <v>0.00887081430745806</v>
      </c>
    </row>
    <row r="531" spans="1:31">
      <c r="A531" s="315" t="s">
        <v>719</v>
      </c>
      <c r="B531" s="339" t="s">
        <v>3335</v>
      </c>
      <c r="C531" s="293" t="s">
        <v>938</v>
      </c>
      <c r="D531" s="339" t="s">
        <v>938</v>
      </c>
      <c r="E531" s="266">
        <v>31</v>
      </c>
      <c r="F531" s="266">
        <v>31</v>
      </c>
      <c r="G531" s="264">
        <v>29</v>
      </c>
      <c r="H531" s="264">
        <v>29</v>
      </c>
      <c r="I531" s="264">
        <v>29</v>
      </c>
      <c r="J531" s="264">
        <v>29</v>
      </c>
      <c r="K531" s="294">
        <v>0.9</v>
      </c>
      <c r="L531" s="267">
        <v>1</v>
      </c>
      <c r="M531" s="267">
        <v>1</v>
      </c>
      <c r="N531" s="267">
        <v>1</v>
      </c>
      <c r="O531" s="332">
        <v>897</v>
      </c>
      <c r="P531" s="266">
        <v>887</v>
      </c>
      <c r="Q531" s="266">
        <v>31</v>
      </c>
      <c r="R531" s="264">
        <v>29</v>
      </c>
      <c r="S531" s="264">
        <v>29</v>
      </c>
      <c r="T531" s="267">
        <v>0.988851727982163</v>
      </c>
      <c r="U531" s="267">
        <v>1</v>
      </c>
      <c r="V531" s="268">
        <v>1</v>
      </c>
      <c r="W531" s="268">
        <v>1</v>
      </c>
      <c r="X531" s="295">
        <v>0</v>
      </c>
      <c r="Y531" s="271">
        <v>208</v>
      </c>
      <c r="Z531" s="333">
        <v>206</v>
      </c>
      <c r="AA531" s="333">
        <v>208</v>
      </c>
      <c r="AB531" s="333">
        <v>207</v>
      </c>
      <c r="AC531" s="334">
        <v>0.990384615384615</v>
      </c>
      <c r="AD531" s="268">
        <v>0.995192307692308</v>
      </c>
      <c r="AE531" s="295">
        <v>-0.00480769230769229</v>
      </c>
    </row>
    <row r="532" spans="1:31">
      <c r="A532" s="315" t="s">
        <v>719</v>
      </c>
      <c r="B532" s="339" t="s">
        <v>3335</v>
      </c>
      <c r="C532" s="293" t="s">
        <v>939</v>
      </c>
      <c r="D532" s="339" t="s">
        <v>940</v>
      </c>
      <c r="E532" s="266">
        <v>53</v>
      </c>
      <c r="F532" s="266">
        <v>52</v>
      </c>
      <c r="G532" s="264">
        <v>40</v>
      </c>
      <c r="H532" s="264">
        <v>34</v>
      </c>
      <c r="I532" s="264">
        <v>55</v>
      </c>
      <c r="J532" s="264">
        <v>53</v>
      </c>
      <c r="K532" s="294">
        <v>0.9</v>
      </c>
      <c r="L532" s="267">
        <v>0.981132075471698</v>
      </c>
      <c r="M532" s="267">
        <v>0.85</v>
      </c>
      <c r="N532" s="267">
        <v>0.963636363636364</v>
      </c>
      <c r="O532" s="332">
        <v>1527</v>
      </c>
      <c r="P532" s="266">
        <v>1418</v>
      </c>
      <c r="Q532" s="266">
        <v>52</v>
      </c>
      <c r="R532" s="264">
        <v>34</v>
      </c>
      <c r="S532" s="264">
        <v>52</v>
      </c>
      <c r="T532" s="267">
        <v>0.928618205631958</v>
      </c>
      <c r="U532" s="267">
        <v>0.981132075471698</v>
      </c>
      <c r="V532" s="268">
        <v>0.85</v>
      </c>
      <c r="W532" s="268">
        <v>0.945454545454545</v>
      </c>
      <c r="X532" s="295">
        <v>0.131132075471698</v>
      </c>
      <c r="Y532" s="271">
        <v>353</v>
      </c>
      <c r="Z532" s="333">
        <v>330</v>
      </c>
      <c r="AA532" s="333">
        <v>351</v>
      </c>
      <c r="AB532" s="333">
        <v>336</v>
      </c>
      <c r="AC532" s="334">
        <v>0.934844192634561</v>
      </c>
      <c r="AD532" s="268">
        <v>0.957264957264957</v>
      </c>
      <c r="AE532" s="295">
        <v>-0.0224207646303964</v>
      </c>
    </row>
    <row r="533" spans="1:31">
      <c r="A533" s="315" t="s">
        <v>719</v>
      </c>
      <c r="B533" s="339" t="s">
        <v>3335</v>
      </c>
      <c r="C533" s="293" t="s">
        <v>941</v>
      </c>
      <c r="D533" s="339" t="s">
        <v>941</v>
      </c>
      <c r="E533" s="266">
        <v>23</v>
      </c>
      <c r="F533" s="266">
        <v>23</v>
      </c>
      <c r="G533" s="264">
        <v>18</v>
      </c>
      <c r="H533" s="264">
        <v>17</v>
      </c>
      <c r="I533" s="264">
        <v>21</v>
      </c>
      <c r="J533" s="264">
        <v>20</v>
      </c>
      <c r="K533" s="294">
        <v>0.9</v>
      </c>
      <c r="L533" s="267">
        <v>1</v>
      </c>
      <c r="M533" s="267">
        <v>0.944444444444444</v>
      </c>
      <c r="N533" s="267">
        <v>0.952380952380952</v>
      </c>
      <c r="O533" s="332">
        <v>645</v>
      </c>
      <c r="P533" s="266">
        <v>604</v>
      </c>
      <c r="Q533" s="266">
        <v>22</v>
      </c>
      <c r="R533" s="264">
        <v>16</v>
      </c>
      <c r="S533" s="264">
        <v>20</v>
      </c>
      <c r="T533" s="267">
        <v>0.936434108527132</v>
      </c>
      <c r="U533" s="267">
        <v>0.956521739130435</v>
      </c>
      <c r="V533" s="268">
        <v>0.888888888888889</v>
      </c>
      <c r="W533" s="268">
        <v>0.952380952380952</v>
      </c>
      <c r="X533" s="295">
        <v>0.067632850241546</v>
      </c>
      <c r="Y533" s="271">
        <v>145</v>
      </c>
      <c r="Z533" s="333">
        <v>135</v>
      </c>
      <c r="AA533" s="333">
        <v>152</v>
      </c>
      <c r="AB533" s="333">
        <v>142</v>
      </c>
      <c r="AC533" s="334">
        <v>0.931034482758621</v>
      </c>
      <c r="AD533" s="268">
        <v>0.934210526315789</v>
      </c>
      <c r="AE533" s="295">
        <v>-0.00317604355716883</v>
      </c>
    </row>
    <row r="534" spans="1:31">
      <c r="A534" s="315" t="s">
        <v>719</v>
      </c>
      <c r="B534" s="339" t="s">
        <v>3335</v>
      </c>
      <c r="C534" s="293" t="s">
        <v>942</v>
      </c>
      <c r="D534" s="339" t="s">
        <v>943</v>
      </c>
      <c r="E534" s="266">
        <v>65</v>
      </c>
      <c r="F534" s="266">
        <v>62</v>
      </c>
      <c r="G534" s="264">
        <v>50</v>
      </c>
      <c r="H534" s="264">
        <v>47</v>
      </c>
      <c r="I534" s="264">
        <v>54</v>
      </c>
      <c r="J534" s="264">
        <v>53</v>
      </c>
      <c r="K534" s="294">
        <v>0.9</v>
      </c>
      <c r="L534" s="267">
        <v>0.953846153846154</v>
      </c>
      <c r="M534" s="267">
        <v>0.94</v>
      </c>
      <c r="N534" s="267">
        <v>0.981481481481482</v>
      </c>
      <c r="O534" s="332">
        <v>1696</v>
      </c>
      <c r="P534" s="266">
        <v>1627</v>
      </c>
      <c r="Q534" s="266">
        <v>62</v>
      </c>
      <c r="R534" s="264">
        <v>47</v>
      </c>
      <c r="S534" s="264">
        <v>52</v>
      </c>
      <c r="T534" s="267">
        <v>0.959316037735849</v>
      </c>
      <c r="U534" s="267">
        <v>0.953846153846154</v>
      </c>
      <c r="V534" s="268">
        <v>0.94</v>
      </c>
      <c r="W534" s="268">
        <v>0.962962962962963</v>
      </c>
      <c r="X534" s="295">
        <v>0.013846153846154</v>
      </c>
      <c r="Y534" s="271">
        <v>407</v>
      </c>
      <c r="Z534" s="333">
        <v>391</v>
      </c>
      <c r="AA534" s="333">
        <v>396</v>
      </c>
      <c r="AB534" s="333">
        <v>385</v>
      </c>
      <c r="AC534" s="334">
        <v>0.960687960687961</v>
      </c>
      <c r="AD534" s="268">
        <v>0.972222222222222</v>
      </c>
      <c r="AE534" s="295">
        <v>-0.0115342615342615</v>
      </c>
    </row>
    <row r="535" spans="1:31">
      <c r="A535" s="315" t="s">
        <v>719</v>
      </c>
      <c r="B535" s="339" t="s">
        <v>3335</v>
      </c>
      <c r="C535" s="293" t="s">
        <v>944</v>
      </c>
      <c r="D535" s="339" t="s">
        <v>945</v>
      </c>
      <c r="E535" s="266">
        <v>30</v>
      </c>
      <c r="F535" s="266">
        <v>30</v>
      </c>
      <c r="G535" s="264">
        <v>25</v>
      </c>
      <c r="H535" s="264">
        <v>25</v>
      </c>
      <c r="I535" s="264">
        <v>29</v>
      </c>
      <c r="J535" s="264">
        <v>29</v>
      </c>
      <c r="K535" s="294">
        <v>0.9</v>
      </c>
      <c r="L535" s="267">
        <v>1</v>
      </c>
      <c r="M535" s="267">
        <v>1</v>
      </c>
      <c r="N535" s="267">
        <v>1</v>
      </c>
      <c r="O535" s="332">
        <v>892</v>
      </c>
      <c r="P535" s="266">
        <v>876</v>
      </c>
      <c r="Q535" s="266">
        <v>30</v>
      </c>
      <c r="R535" s="264">
        <v>25</v>
      </c>
      <c r="S535" s="264">
        <v>29</v>
      </c>
      <c r="T535" s="267">
        <v>0.982062780269058</v>
      </c>
      <c r="U535" s="267">
        <v>1</v>
      </c>
      <c r="V535" s="268">
        <v>1</v>
      </c>
      <c r="W535" s="268">
        <v>1</v>
      </c>
      <c r="X535" s="295">
        <v>0</v>
      </c>
      <c r="Y535" s="271">
        <v>204</v>
      </c>
      <c r="Z535" s="333">
        <v>203</v>
      </c>
      <c r="AA535" s="333">
        <v>202</v>
      </c>
      <c r="AB535" s="333">
        <v>201</v>
      </c>
      <c r="AC535" s="334">
        <v>0.995098039215686</v>
      </c>
      <c r="AD535" s="268">
        <v>0.995049504950495</v>
      </c>
      <c r="AE535" s="295">
        <v>4.85342651912468e-5</v>
      </c>
    </row>
    <row r="536" spans="1:31">
      <c r="A536" s="315" t="s">
        <v>719</v>
      </c>
      <c r="B536" s="339" t="s">
        <v>3335</v>
      </c>
      <c r="C536" s="293" t="s">
        <v>946</v>
      </c>
      <c r="D536" s="339" t="s">
        <v>946</v>
      </c>
      <c r="E536" s="266">
        <v>28</v>
      </c>
      <c r="F536" s="266">
        <v>28</v>
      </c>
      <c r="G536" s="264">
        <v>26</v>
      </c>
      <c r="H536" s="264">
        <v>26</v>
      </c>
      <c r="I536" s="264">
        <v>27</v>
      </c>
      <c r="J536" s="264">
        <v>27</v>
      </c>
      <c r="K536" s="294">
        <v>0.9</v>
      </c>
      <c r="L536" s="267">
        <v>1</v>
      </c>
      <c r="M536" s="267">
        <v>1</v>
      </c>
      <c r="N536" s="267">
        <v>1</v>
      </c>
      <c r="O536" s="332">
        <v>821</v>
      </c>
      <c r="P536" s="266">
        <v>820</v>
      </c>
      <c r="Q536" s="266">
        <v>28</v>
      </c>
      <c r="R536" s="264">
        <v>26</v>
      </c>
      <c r="S536" s="264">
        <v>27</v>
      </c>
      <c r="T536" s="267">
        <v>0.99878197320341</v>
      </c>
      <c r="U536" s="267">
        <v>1</v>
      </c>
      <c r="V536" s="268">
        <v>1</v>
      </c>
      <c r="W536" s="268">
        <v>1</v>
      </c>
      <c r="X536" s="295">
        <v>0</v>
      </c>
      <c r="Y536" s="271">
        <v>191</v>
      </c>
      <c r="Z536" s="333">
        <v>191</v>
      </c>
      <c r="AA536" s="333">
        <v>185</v>
      </c>
      <c r="AB536" s="333">
        <v>185</v>
      </c>
      <c r="AC536" s="334">
        <v>1</v>
      </c>
      <c r="AD536" s="268">
        <v>1</v>
      </c>
      <c r="AE536" s="295">
        <v>0</v>
      </c>
    </row>
    <row r="537" spans="1:31">
      <c r="A537" s="315" t="s">
        <v>719</v>
      </c>
      <c r="B537" s="339" t="s">
        <v>3335</v>
      </c>
      <c r="C537" s="293" t="s">
        <v>947</v>
      </c>
      <c r="D537" s="339" t="s">
        <v>947</v>
      </c>
      <c r="E537" s="266">
        <v>46</v>
      </c>
      <c r="F537" s="266">
        <v>46</v>
      </c>
      <c r="G537" s="264">
        <v>37</v>
      </c>
      <c r="H537" s="264">
        <v>37</v>
      </c>
      <c r="I537" s="264">
        <v>47</v>
      </c>
      <c r="J537" s="264">
        <v>47</v>
      </c>
      <c r="K537" s="294">
        <v>0.9</v>
      </c>
      <c r="L537" s="267">
        <v>1</v>
      </c>
      <c r="M537" s="267">
        <v>1</v>
      </c>
      <c r="N537" s="267">
        <v>1</v>
      </c>
      <c r="O537" s="332">
        <v>1274</v>
      </c>
      <c r="P537" s="266">
        <v>1235</v>
      </c>
      <c r="Q537" s="266">
        <v>46</v>
      </c>
      <c r="R537" s="264">
        <v>36</v>
      </c>
      <c r="S537" s="264">
        <v>47</v>
      </c>
      <c r="T537" s="267">
        <v>0.969387755102041</v>
      </c>
      <c r="U537" s="267">
        <v>1</v>
      </c>
      <c r="V537" s="268">
        <v>0.972972972972973</v>
      </c>
      <c r="W537" s="268">
        <v>1</v>
      </c>
      <c r="X537" s="295">
        <v>0.027027027027027</v>
      </c>
      <c r="Y537" s="271">
        <v>297</v>
      </c>
      <c r="Z537" s="333">
        <v>296</v>
      </c>
      <c r="AA537" s="333">
        <v>306</v>
      </c>
      <c r="AB537" s="333">
        <v>294</v>
      </c>
      <c r="AC537" s="334">
        <v>0.996632996632997</v>
      </c>
      <c r="AD537" s="268">
        <v>0.96078431372549</v>
      </c>
      <c r="AE537" s="295">
        <v>0.0358486829075064</v>
      </c>
    </row>
    <row r="538" spans="1:31">
      <c r="A538" s="315" t="s">
        <v>719</v>
      </c>
      <c r="B538" s="339" t="s">
        <v>3335</v>
      </c>
      <c r="C538" s="293" t="s">
        <v>948</v>
      </c>
      <c r="D538" s="339" t="s">
        <v>948</v>
      </c>
      <c r="E538" s="266">
        <v>49</v>
      </c>
      <c r="F538" s="266">
        <v>48</v>
      </c>
      <c r="G538" s="264">
        <v>35</v>
      </c>
      <c r="H538" s="264">
        <v>34</v>
      </c>
      <c r="I538" s="264">
        <v>45</v>
      </c>
      <c r="J538" s="264">
        <v>44</v>
      </c>
      <c r="K538" s="294">
        <v>0.9</v>
      </c>
      <c r="L538" s="267">
        <v>0.979591836734694</v>
      </c>
      <c r="M538" s="267">
        <v>0.971428571428571</v>
      </c>
      <c r="N538" s="267">
        <v>0.977777777777778</v>
      </c>
      <c r="O538" s="332">
        <v>1301</v>
      </c>
      <c r="P538" s="266">
        <v>1240</v>
      </c>
      <c r="Q538" s="266">
        <v>45</v>
      </c>
      <c r="R538" s="264">
        <v>34</v>
      </c>
      <c r="S538" s="264">
        <v>42</v>
      </c>
      <c r="T538" s="267">
        <v>0.953112990007686</v>
      </c>
      <c r="U538" s="267">
        <v>0.918367346938776</v>
      </c>
      <c r="V538" s="268">
        <v>0.971428571428571</v>
      </c>
      <c r="W538" s="268">
        <v>0.933333333333333</v>
      </c>
      <c r="X538" s="295">
        <v>-0.0530612244897959</v>
      </c>
      <c r="Y538" s="271">
        <v>309</v>
      </c>
      <c r="Z538" s="333">
        <v>294</v>
      </c>
      <c r="AA538" s="333">
        <v>303</v>
      </c>
      <c r="AB538" s="333">
        <v>284</v>
      </c>
      <c r="AC538" s="334">
        <v>0.951456310679612</v>
      </c>
      <c r="AD538" s="268">
        <v>0.937293729372937</v>
      </c>
      <c r="AE538" s="295">
        <v>0.0141625813066744</v>
      </c>
    </row>
    <row r="539" spans="1:31">
      <c r="A539" s="315" t="s">
        <v>719</v>
      </c>
      <c r="B539" s="339" t="s">
        <v>3335</v>
      </c>
      <c r="C539" s="293" t="s">
        <v>949</v>
      </c>
      <c r="D539" s="339" t="s">
        <v>949</v>
      </c>
      <c r="E539" s="266">
        <v>30</v>
      </c>
      <c r="F539" s="266">
        <v>30</v>
      </c>
      <c r="G539" s="264">
        <v>26</v>
      </c>
      <c r="H539" s="264">
        <v>26</v>
      </c>
      <c r="I539" s="264">
        <v>29</v>
      </c>
      <c r="J539" s="264">
        <v>29</v>
      </c>
      <c r="K539" s="294">
        <v>0.9</v>
      </c>
      <c r="L539" s="267">
        <v>1</v>
      </c>
      <c r="M539" s="267">
        <v>1</v>
      </c>
      <c r="N539" s="267">
        <v>1</v>
      </c>
      <c r="O539" s="332">
        <v>863</v>
      </c>
      <c r="P539" s="266">
        <v>857</v>
      </c>
      <c r="Q539" s="266">
        <v>30</v>
      </c>
      <c r="R539" s="264">
        <v>26</v>
      </c>
      <c r="S539" s="264">
        <v>29</v>
      </c>
      <c r="T539" s="267">
        <v>0.993047508690614</v>
      </c>
      <c r="U539" s="267">
        <v>1</v>
      </c>
      <c r="V539" s="268">
        <v>1</v>
      </c>
      <c r="W539" s="268">
        <v>1</v>
      </c>
      <c r="X539" s="295">
        <v>0</v>
      </c>
      <c r="Y539" s="271">
        <v>198</v>
      </c>
      <c r="Z539" s="333">
        <v>198</v>
      </c>
      <c r="AA539" s="333">
        <v>197</v>
      </c>
      <c r="AB539" s="333">
        <v>195</v>
      </c>
      <c r="AC539" s="334">
        <v>1</v>
      </c>
      <c r="AD539" s="268">
        <v>0.989847715736041</v>
      </c>
      <c r="AE539" s="295">
        <v>0.0101522842639594</v>
      </c>
    </row>
    <row r="540" spans="1:31">
      <c r="A540" s="315" t="s">
        <v>719</v>
      </c>
      <c r="B540" s="339" t="s">
        <v>3335</v>
      </c>
      <c r="C540" s="293" t="s">
        <v>950</v>
      </c>
      <c r="D540" s="339" t="s">
        <v>950</v>
      </c>
      <c r="E540" s="266">
        <v>60</v>
      </c>
      <c r="F540" s="266">
        <v>60</v>
      </c>
      <c r="G540" s="264">
        <v>52</v>
      </c>
      <c r="H540" s="264">
        <v>52</v>
      </c>
      <c r="I540" s="264">
        <v>54</v>
      </c>
      <c r="J540" s="264">
        <v>54</v>
      </c>
      <c r="K540" s="294">
        <v>0.9</v>
      </c>
      <c r="L540" s="267">
        <v>1</v>
      </c>
      <c r="M540" s="267">
        <v>1</v>
      </c>
      <c r="N540" s="267">
        <v>1</v>
      </c>
      <c r="O540" s="332">
        <v>1672</v>
      </c>
      <c r="P540" s="266">
        <v>1655</v>
      </c>
      <c r="Q540" s="266">
        <v>60</v>
      </c>
      <c r="R540" s="264">
        <v>51</v>
      </c>
      <c r="S540" s="264">
        <v>54</v>
      </c>
      <c r="T540" s="267">
        <v>0.989832535885168</v>
      </c>
      <c r="U540" s="267">
        <v>1</v>
      </c>
      <c r="V540" s="268">
        <v>0.980769230769231</v>
      </c>
      <c r="W540" s="268">
        <v>1</v>
      </c>
      <c r="X540" s="295">
        <v>0.0192307692307693</v>
      </c>
      <c r="Y540" s="271">
        <v>391</v>
      </c>
      <c r="Z540" s="333">
        <v>388</v>
      </c>
      <c r="AA540" s="333">
        <v>379</v>
      </c>
      <c r="AB540" s="333">
        <v>375</v>
      </c>
      <c r="AC540" s="334">
        <v>0.9923273657289</v>
      </c>
      <c r="AD540" s="268">
        <v>0.989445910290237</v>
      </c>
      <c r="AE540" s="295">
        <v>0.00288145543866281</v>
      </c>
    </row>
    <row r="541" spans="1:31">
      <c r="A541" s="315" t="s">
        <v>719</v>
      </c>
      <c r="B541" s="339" t="s">
        <v>3335</v>
      </c>
      <c r="C541" s="293" t="s">
        <v>951</v>
      </c>
      <c r="D541" s="339" t="s">
        <v>951</v>
      </c>
      <c r="E541" s="266">
        <v>24</v>
      </c>
      <c r="F541" s="266">
        <v>23</v>
      </c>
      <c r="G541" s="264">
        <v>19</v>
      </c>
      <c r="H541" s="264">
        <v>15</v>
      </c>
      <c r="I541" s="264">
        <v>22</v>
      </c>
      <c r="J541" s="264">
        <v>22</v>
      </c>
      <c r="K541" s="294">
        <v>0.9</v>
      </c>
      <c r="L541" s="267">
        <v>0.958333333333333</v>
      </c>
      <c r="M541" s="267">
        <v>0.789473684210526</v>
      </c>
      <c r="N541" s="267">
        <v>1</v>
      </c>
      <c r="O541" s="332">
        <v>654</v>
      </c>
      <c r="P541" s="266">
        <v>633</v>
      </c>
      <c r="Q541" s="266">
        <v>23</v>
      </c>
      <c r="R541" s="264">
        <v>15</v>
      </c>
      <c r="S541" s="264">
        <v>22</v>
      </c>
      <c r="T541" s="267">
        <v>0.967889908256881</v>
      </c>
      <c r="U541" s="267">
        <v>0.958333333333333</v>
      </c>
      <c r="V541" s="268">
        <v>0.789473684210526</v>
      </c>
      <c r="W541" s="268">
        <v>1</v>
      </c>
      <c r="X541" s="295">
        <v>0.168859649122807</v>
      </c>
      <c r="Y541" s="271">
        <v>156</v>
      </c>
      <c r="Z541" s="333">
        <v>148</v>
      </c>
      <c r="AA541" s="333">
        <v>152</v>
      </c>
      <c r="AB541" s="333">
        <v>149</v>
      </c>
      <c r="AC541" s="334">
        <v>0.948717948717949</v>
      </c>
      <c r="AD541" s="268">
        <v>0.980263157894737</v>
      </c>
      <c r="AE541" s="295">
        <v>-0.0315452091767882</v>
      </c>
    </row>
    <row r="542" spans="1:31">
      <c r="A542" s="315" t="s">
        <v>719</v>
      </c>
      <c r="B542" s="339" t="s">
        <v>3335</v>
      </c>
      <c r="C542" s="293" t="s">
        <v>952</v>
      </c>
      <c r="D542" s="339" t="s">
        <v>952</v>
      </c>
      <c r="E542" s="266">
        <v>41</v>
      </c>
      <c r="F542" s="266">
        <v>39</v>
      </c>
      <c r="G542" s="264">
        <v>27</v>
      </c>
      <c r="H542" s="264">
        <v>26</v>
      </c>
      <c r="I542" s="264">
        <v>35</v>
      </c>
      <c r="J542" s="264">
        <v>35</v>
      </c>
      <c r="K542" s="294">
        <v>0.9</v>
      </c>
      <c r="L542" s="267">
        <v>0.951219512195122</v>
      </c>
      <c r="M542" s="267">
        <v>0.962962962962963</v>
      </c>
      <c r="N542" s="267">
        <v>1</v>
      </c>
      <c r="O542" s="332">
        <v>1099</v>
      </c>
      <c r="P542" s="266">
        <v>1084</v>
      </c>
      <c r="Q542" s="266">
        <v>39</v>
      </c>
      <c r="R542" s="264">
        <v>26</v>
      </c>
      <c r="S542" s="264">
        <v>35</v>
      </c>
      <c r="T542" s="267">
        <v>0.986351228389445</v>
      </c>
      <c r="U542" s="267">
        <v>0.951219512195122</v>
      </c>
      <c r="V542" s="268">
        <v>0.962962962962963</v>
      </c>
      <c r="W542" s="268">
        <v>1</v>
      </c>
      <c r="X542" s="295">
        <v>-0.011743450767841</v>
      </c>
      <c r="Y542" s="271">
        <v>256</v>
      </c>
      <c r="Z542" s="333">
        <v>251</v>
      </c>
      <c r="AA542" s="333">
        <v>254</v>
      </c>
      <c r="AB542" s="333">
        <v>251</v>
      </c>
      <c r="AC542" s="334">
        <v>0.98046875</v>
      </c>
      <c r="AD542" s="268">
        <v>0.988188976377953</v>
      </c>
      <c r="AE542" s="295">
        <v>-0.00772022637795278</v>
      </c>
    </row>
    <row r="543" spans="1:31">
      <c r="A543" s="315" t="s">
        <v>719</v>
      </c>
      <c r="B543" s="339" t="s">
        <v>3335</v>
      </c>
      <c r="C543" s="293" t="s">
        <v>953</v>
      </c>
      <c r="D543" s="339" t="s">
        <v>953</v>
      </c>
      <c r="E543" s="266">
        <v>62</v>
      </c>
      <c r="F543" s="266">
        <v>61</v>
      </c>
      <c r="G543" s="264">
        <v>46</v>
      </c>
      <c r="H543" s="264">
        <v>46</v>
      </c>
      <c r="I543" s="264">
        <v>57</v>
      </c>
      <c r="J543" s="264">
        <v>57</v>
      </c>
      <c r="K543" s="294">
        <v>0.9</v>
      </c>
      <c r="L543" s="267">
        <v>0.983870967741935</v>
      </c>
      <c r="M543" s="267">
        <v>1</v>
      </c>
      <c r="N543" s="267">
        <v>1</v>
      </c>
      <c r="O543" s="332">
        <v>1815</v>
      </c>
      <c r="P543" s="266">
        <v>1735</v>
      </c>
      <c r="Q543" s="266">
        <v>60</v>
      </c>
      <c r="R543" s="264">
        <v>45</v>
      </c>
      <c r="S543" s="264">
        <v>55</v>
      </c>
      <c r="T543" s="267">
        <v>0.955922865013774</v>
      </c>
      <c r="U543" s="267">
        <v>0.967741935483871</v>
      </c>
      <c r="V543" s="268">
        <v>0.978260869565217</v>
      </c>
      <c r="W543" s="268">
        <v>0.964912280701754</v>
      </c>
      <c r="X543" s="295">
        <v>-0.0105189340813464</v>
      </c>
      <c r="Y543" s="271">
        <v>404</v>
      </c>
      <c r="Z543" s="333">
        <v>389</v>
      </c>
      <c r="AA543" s="333">
        <v>420</v>
      </c>
      <c r="AB543" s="333">
        <v>405</v>
      </c>
      <c r="AC543" s="334">
        <v>0.962871287128713</v>
      </c>
      <c r="AD543" s="268">
        <v>0.964285714285714</v>
      </c>
      <c r="AE543" s="295">
        <v>-0.00141442715700146</v>
      </c>
    </row>
    <row r="544" spans="1:31">
      <c r="A544" s="315" t="s">
        <v>719</v>
      </c>
      <c r="B544" s="339" t="s">
        <v>3335</v>
      </c>
      <c r="C544" s="293" t="s">
        <v>954</v>
      </c>
      <c r="D544" s="339" t="s">
        <v>954</v>
      </c>
      <c r="E544" s="266">
        <v>63</v>
      </c>
      <c r="F544" s="266">
        <v>63</v>
      </c>
      <c r="G544" s="264">
        <v>57</v>
      </c>
      <c r="H544" s="264">
        <v>54</v>
      </c>
      <c r="I544" s="264">
        <v>60</v>
      </c>
      <c r="J544" s="264">
        <v>60</v>
      </c>
      <c r="K544" s="294">
        <v>0.9</v>
      </c>
      <c r="L544" s="267">
        <v>1</v>
      </c>
      <c r="M544" s="267">
        <v>0.947368421052632</v>
      </c>
      <c r="N544" s="267">
        <v>1</v>
      </c>
      <c r="O544" s="332">
        <v>1851</v>
      </c>
      <c r="P544" s="266">
        <v>1729</v>
      </c>
      <c r="Q544" s="266">
        <v>61</v>
      </c>
      <c r="R544" s="264">
        <v>54</v>
      </c>
      <c r="S544" s="264">
        <v>59</v>
      </c>
      <c r="T544" s="267">
        <v>0.934089681253377</v>
      </c>
      <c r="U544" s="267">
        <v>0.968253968253968</v>
      </c>
      <c r="V544" s="268">
        <v>0.947368421052632</v>
      </c>
      <c r="W544" s="268">
        <v>0.983333333333333</v>
      </c>
      <c r="X544" s="295">
        <v>0.0208855472013367</v>
      </c>
      <c r="Y544" s="271">
        <v>433</v>
      </c>
      <c r="Z544" s="333">
        <v>411</v>
      </c>
      <c r="AA544" s="333">
        <v>425</v>
      </c>
      <c r="AB544" s="333">
        <v>397</v>
      </c>
      <c r="AC544" s="334">
        <v>0.94919168591224</v>
      </c>
      <c r="AD544" s="268">
        <v>0.934117647058823</v>
      </c>
      <c r="AE544" s="295">
        <v>0.0150740388534167</v>
      </c>
    </row>
    <row r="545" spans="1:31">
      <c r="A545" s="315" t="s">
        <v>719</v>
      </c>
      <c r="B545" s="339" t="s">
        <v>3335</v>
      </c>
      <c r="C545" s="293" t="s">
        <v>955</v>
      </c>
      <c r="D545" s="339" t="s">
        <v>955</v>
      </c>
      <c r="E545" s="266">
        <v>33</v>
      </c>
      <c r="F545" s="266">
        <v>33</v>
      </c>
      <c r="G545" s="264">
        <v>28</v>
      </c>
      <c r="H545" s="264">
        <v>28</v>
      </c>
      <c r="I545" s="264">
        <v>34</v>
      </c>
      <c r="J545" s="264">
        <v>34</v>
      </c>
      <c r="K545" s="294">
        <v>0.9</v>
      </c>
      <c r="L545" s="267">
        <v>1</v>
      </c>
      <c r="M545" s="267">
        <v>1</v>
      </c>
      <c r="N545" s="267">
        <v>1</v>
      </c>
      <c r="O545" s="332">
        <v>922</v>
      </c>
      <c r="P545" s="266">
        <v>910</v>
      </c>
      <c r="Q545" s="266">
        <v>33</v>
      </c>
      <c r="R545" s="264">
        <v>28</v>
      </c>
      <c r="S545" s="264">
        <v>34</v>
      </c>
      <c r="T545" s="267">
        <v>0.986984815618221</v>
      </c>
      <c r="U545" s="267">
        <v>1</v>
      </c>
      <c r="V545" s="268">
        <v>1</v>
      </c>
      <c r="W545" s="268">
        <v>1</v>
      </c>
      <c r="X545" s="295">
        <v>0</v>
      </c>
      <c r="Y545" s="271">
        <v>221</v>
      </c>
      <c r="Z545" s="333">
        <v>220</v>
      </c>
      <c r="AA545" s="333">
        <v>213</v>
      </c>
      <c r="AB545" s="333">
        <v>212</v>
      </c>
      <c r="AC545" s="334">
        <v>0.995475113122172</v>
      </c>
      <c r="AD545" s="268">
        <v>0.995305164319249</v>
      </c>
      <c r="AE545" s="295">
        <v>0.000169948802923092</v>
      </c>
    </row>
    <row r="546" spans="1:31">
      <c r="A546" s="315" t="s">
        <v>719</v>
      </c>
      <c r="B546" s="339" t="s">
        <v>3335</v>
      </c>
      <c r="C546" s="293" t="s">
        <v>956</v>
      </c>
      <c r="D546" s="339" t="s">
        <v>956</v>
      </c>
      <c r="E546" s="266">
        <v>25</v>
      </c>
      <c r="F546" s="266">
        <v>25</v>
      </c>
      <c r="G546" s="264">
        <v>19</v>
      </c>
      <c r="H546" s="264">
        <v>19</v>
      </c>
      <c r="I546" s="264">
        <v>23</v>
      </c>
      <c r="J546" s="264">
        <v>23</v>
      </c>
      <c r="K546" s="294">
        <v>0.9</v>
      </c>
      <c r="L546" s="267">
        <v>1</v>
      </c>
      <c r="M546" s="267">
        <v>1</v>
      </c>
      <c r="N546" s="267">
        <v>1</v>
      </c>
      <c r="O546" s="332">
        <v>705</v>
      </c>
      <c r="P546" s="266">
        <v>699</v>
      </c>
      <c r="Q546" s="266">
        <v>25</v>
      </c>
      <c r="R546" s="264">
        <v>19</v>
      </c>
      <c r="S546" s="264">
        <v>23</v>
      </c>
      <c r="T546" s="267">
        <v>0.991489361702128</v>
      </c>
      <c r="U546" s="267">
        <v>1</v>
      </c>
      <c r="V546" s="268">
        <v>1</v>
      </c>
      <c r="W546" s="268">
        <v>1</v>
      </c>
      <c r="X546" s="295">
        <v>0</v>
      </c>
      <c r="Y546" s="271">
        <v>164</v>
      </c>
      <c r="Z546" s="333">
        <v>164</v>
      </c>
      <c r="AA546" s="333">
        <v>162</v>
      </c>
      <c r="AB546" s="333">
        <v>160</v>
      </c>
      <c r="AC546" s="334">
        <v>1</v>
      </c>
      <c r="AD546" s="268">
        <v>0.987654320987654</v>
      </c>
      <c r="AE546" s="295">
        <v>0.0123456790123457</v>
      </c>
    </row>
    <row r="547" spans="1:31">
      <c r="A547" s="315" t="s">
        <v>719</v>
      </c>
      <c r="B547" s="339" t="s">
        <v>3335</v>
      </c>
      <c r="C547" s="293" t="s">
        <v>957</v>
      </c>
      <c r="D547" s="339" t="s">
        <v>957</v>
      </c>
      <c r="E547" s="266">
        <v>56</v>
      </c>
      <c r="F547" s="266">
        <v>56</v>
      </c>
      <c r="G547" s="264">
        <v>47</v>
      </c>
      <c r="H547" s="264">
        <v>44</v>
      </c>
      <c r="I547" s="264">
        <v>56</v>
      </c>
      <c r="J547" s="264">
        <v>55</v>
      </c>
      <c r="K547" s="294">
        <v>0.9</v>
      </c>
      <c r="L547" s="267">
        <v>1</v>
      </c>
      <c r="M547" s="267">
        <v>0.936170212765957</v>
      </c>
      <c r="N547" s="267">
        <v>0.982142857142857</v>
      </c>
      <c r="O547" s="332">
        <v>1599</v>
      </c>
      <c r="P547" s="266">
        <v>1493</v>
      </c>
      <c r="Q547" s="266">
        <v>55</v>
      </c>
      <c r="R547" s="264">
        <v>44</v>
      </c>
      <c r="S547" s="264">
        <v>54</v>
      </c>
      <c r="T547" s="267">
        <v>0.933708567854909</v>
      </c>
      <c r="U547" s="267">
        <v>0.982142857142857</v>
      </c>
      <c r="V547" s="268">
        <v>0.936170212765957</v>
      </c>
      <c r="W547" s="268">
        <v>0.964285714285714</v>
      </c>
      <c r="X547" s="295">
        <v>0.0459726443768996</v>
      </c>
      <c r="Y547" s="271">
        <v>375</v>
      </c>
      <c r="Z547" s="333">
        <v>354</v>
      </c>
      <c r="AA547" s="333">
        <v>366</v>
      </c>
      <c r="AB547" s="333">
        <v>351</v>
      </c>
      <c r="AC547" s="334">
        <v>0.944</v>
      </c>
      <c r="AD547" s="268">
        <v>0.959016393442623</v>
      </c>
      <c r="AE547" s="295">
        <v>-0.015016393442623</v>
      </c>
    </row>
    <row r="548" spans="1:31">
      <c r="A548" s="315" t="s">
        <v>719</v>
      </c>
      <c r="B548" s="339" t="s">
        <v>3335</v>
      </c>
      <c r="C548" s="293" t="s">
        <v>958</v>
      </c>
      <c r="D548" s="339" t="s">
        <v>959</v>
      </c>
      <c r="E548" s="266">
        <v>68</v>
      </c>
      <c r="F548" s="266">
        <v>68</v>
      </c>
      <c r="G548" s="264">
        <v>62</v>
      </c>
      <c r="H548" s="264">
        <v>60</v>
      </c>
      <c r="I548" s="264">
        <v>65</v>
      </c>
      <c r="J548" s="264">
        <v>65</v>
      </c>
      <c r="K548" s="294">
        <v>0.9</v>
      </c>
      <c r="L548" s="267">
        <v>1</v>
      </c>
      <c r="M548" s="267">
        <v>0.967741935483871</v>
      </c>
      <c r="N548" s="267">
        <v>1</v>
      </c>
      <c r="O548" s="332">
        <v>2019</v>
      </c>
      <c r="P548" s="266">
        <v>1882</v>
      </c>
      <c r="Q548" s="266">
        <v>64</v>
      </c>
      <c r="R548" s="264">
        <v>58</v>
      </c>
      <c r="S548" s="264">
        <v>61</v>
      </c>
      <c r="T548" s="267">
        <v>0.932144626052501</v>
      </c>
      <c r="U548" s="267">
        <v>0.941176470588235</v>
      </c>
      <c r="V548" s="268">
        <v>0.935483870967742</v>
      </c>
      <c r="W548" s="268">
        <v>0.938461538461538</v>
      </c>
      <c r="X548" s="295">
        <v>0.0056925996204934</v>
      </c>
      <c r="Y548" s="271">
        <v>460</v>
      </c>
      <c r="Z548" s="333">
        <v>432</v>
      </c>
      <c r="AA548" s="333">
        <v>490</v>
      </c>
      <c r="AB548" s="333">
        <v>463</v>
      </c>
      <c r="AC548" s="334">
        <v>0.939130434782609</v>
      </c>
      <c r="AD548" s="268">
        <v>0.944897959183673</v>
      </c>
      <c r="AE548" s="295">
        <v>-0.00576752440106476</v>
      </c>
    </row>
    <row r="549" spans="1:31">
      <c r="A549" s="315" t="s">
        <v>719</v>
      </c>
      <c r="B549" s="339" t="s">
        <v>3335</v>
      </c>
      <c r="C549" s="293" t="s">
        <v>960</v>
      </c>
      <c r="D549" s="339" t="s">
        <v>960</v>
      </c>
      <c r="E549" s="266">
        <v>24</v>
      </c>
      <c r="F549" s="266">
        <v>22</v>
      </c>
      <c r="G549" s="264">
        <v>20</v>
      </c>
      <c r="H549" s="264">
        <v>20</v>
      </c>
      <c r="I549" s="264">
        <v>22</v>
      </c>
      <c r="J549" s="264">
        <v>22</v>
      </c>
      <c r="K549" s="294">
        <v>0.9</v>
      </c>
      <c r="L549" s="267">
        <v>0.916666666666667</v>
      </c>
      <c r="M549" s="267">
        <v>1</v>
      </c>
      <c r="N549" s="267">
        <v>1</v>
      </c>
      <c r="O549" s="332">
        <v>680</v>
      </c>
      <c r="P549" s="266">
        <v>654</v>
      </c>
      <c r="Q549" s="266">
        <v>21</v>
      </c>
      <c r="R549" s="264">
        <v>20</v>
      </c>
      <c r="S549" s="264">
        <v>22</v>
      </c>
      <c r="T549" s="267">
        <v>0.961764705882353</v>
      </c>
      <c r="U549" s="267">
        <v>0.875</v>
      </c>
      <c r="V549" s="268">
        <v>1</v>
      </c>
      <c r="W549" s="268">
        <v>1</v>
      </c>
      <c r="X549" s="295">
        <v>-0.125</v>
      </c>
      <c r="Y549" s="271">
        <v>152</v>
      </c>
      <c r="Z549" s="333">
        <v>149</v>
      </c>
      <c r="AA549" s="333">
        <v>165</v>
      </c>
      <c r="AB549" s="333">
        <v>155</v>
      </c>
      <c r="AC549" s="334">
        <v>0.980263157894737</v>
      </c>
      <c r="AD549" s="268">
        <v>0.939393939393939</v>
      </c>
      <c r="AE549" s="295">
        <v>0.0408692185007974</v>
      </c>
    </row>
    <row r="550" spans="1:31">
      <c r="A550" s="315" t="s">
        <v>719</v>
      </c>
      <c r="B550" s="339" t="s">
        <v>3335</v>
      </c>
      <c r="C550" s="293" t="s">
        <v>961</v>
      </c>
      <c r="D550" s="339" t="s">
        <v>961</v>
      </c>
      <c r="E550" s="266">
        <v>41</v>
      </c>
      <c r="F550" s="266">
        <v>41</v>
      </c>
      <c r="G550" s="264">
        <v>28</v>
      </c>
      <c r="H550" s="264">
        <v>27</v>
      </c>
      <c r="I550" s="264">
        <v>36</v>
      </c>
      <c r="J550" s="264">
        <v>35</v>
      </c>
      <c r="K550" s="294">
        <v>0.9</v>
      </c>
      <c r="L550" s="267">
        <v>1</v>
      </c>
      <c r="M550" s="267">
        <v>0.964285714285714</v>
      </c>
      <c r="N550" s="267">
        <v>0.972222222222222</v>
      </c>
      <c r="O550" s="332">
        <v>1092</v>
      </c>
      <c r="P550" s="266">
        <v>1079</v>
      </c>
      <c r="Q550" s="266">
        <v>41</v>
      </c>
      <c r="R550" s="264">
        <v>27</v>
      </c>
      <c r="S550" s="264">
        <v>35</v>
      </c>
      <c r="T550" s="267">
        <v>0.988095238095238</v>
      </c>
      <c r="U550" s="267">
        <v>1</v>
      </c>
      <c r="V550" s="268">
        <v>0.964285714285714</v>
      </c>
      <c r="W550" s="268">
        <v>0.972222222222222</v>
      </c>
      <c r="X550" s="295">
        <v>0.0357142857142857</v>
      </c>
      <c r="Y550" s="271">
        <v>255</v>
      </c>
      <c r="Z550" s="333">
        <v>253</v>
      </c>
      <c r="AA550" s="333">
        <v>256</v>
      </c>
      <c r="AB550" s="333">
        <v>253</v>
      </c>
      <c r="AC550" s="334">
        <v>0.992156862745098</v>
      </c>
      <c r="AD550" s="268">
        <v>0.98828125</v>
      </c>
      <c r="AE550" s="295">
        <v>0.00387561274509807</v>
      </c>
    </row>
    <row r="551" spans="1:31">
      <c r="A551" s="315" t="s">
        <v>719</v>
      </c>
      <c r="B551" s="339" t="s">
        <v>3336</v>
      </c>
      <c r="C551" s="293" t="s">
        <v>962</v>
      </c>
      <c r="D551" s="339" t="s">
        <v>963</v>
      </c>
      <c r="E551" s="266">
        <v>33</v>
      </c>
      <c r="F551" s="266">
        <v>33</v>
      </c>
      <c r="G551" s="264">
        <v>31</v>
      </c>
      <c r="H551" s="264">
        <v>28</v>
      </c>
      <c r="I551" s="264">
        <v>27</v>
      </c>
      <c r="J551" s="264">
        <v>26</v>
      </c>
      <c r="K551" s="294">
        <v>0.9</v>
      </c>
      <c r="L551" s="267">
        <v>1</v>
      </c>
      <c r="M551" s="267">
        <v>0.903225806451613</v>
      </c>
      <c r="N551" s="267">
        <v>0.962962962962963</v>
      </c>
      <c r="O551" s="332">
        <v>927</v>
      </c>
      <c r="P551" s="266">
        <v>843</v>
      </c>
      <c r="Q551" s="266">
        <v>33</v>
      </c>
      <c r="R551" s="264">
        <v>28</v>
      </c>
      <c r="S551" s="264">
        <v>26</v>
      </c>
      <c r="T551" s="267">
        <v>0.909385113268608</v>
      </c>
      <c r="U551" s="267">
        <v>1</v>
      </c>
      <c r="V551" s="268">
        <v>0.903225806451613</v>
      </c>
      <c r="W551" s="268">
        <v>0.962962962962963</v>
      </c>
      <c r="X551" s="295">
        <v>0.0967741935483871</v>
      </c>
      <c r="Y551" s="271">
        <v>213</v>
      </c>
      <c r="Z551" s="333">
        <v>204</v>
      </c>
      <c r="AA551" s="333">
        <v>217</v>
      </c>
      <c r="AB551" s="333">
        <v>205</v>
      </c>
      <c r="AC551" s="334">
        <v>0.957746478873239</v>
      </c>
      <c r="AD551" s="268">
        <v>0.944700460829493</v>
      </c>
      <c r="AE551" s="295">
        <v>0.0130460180437463</v>
      </c>
    </row>
    <row r="552" spans="1:31">
      <c r="A552" s="315" t="s">
        <v>719</v>
      </c>
      <c r="B552" s="339" t="s">
        <v>3336</v>
      </c>
      <c r="C552" s="293" t="s">
        <v>964</v>
      </c>
      <c r="D552" s="339" t="s">
        <v>964</v>
      </c>
      <c r="E552" s="266">
        <v>22</v>
      </c>
      <c r="F552" s="266">
        <v>22</v>
      </c>
      <c r="G552" s="264">
        <v>18</v>
      </c>
      <c r="H552" s="264">
        <v>18</v>
      </c>
      <c r="I552" s="264">
        <v>21</v>
      </c>
      <c r="J552" s="264">
        <v>21</v>
      </c>
      <c r="K552" s="294">
        <v>0.9</v>
      </c>
      <c r="L552" s="267">
        <v>1</v>
      </c>
      <c r="M552" s="267">
        <v>1</v>
      </c>
      <c r="N552" s="267">
        <v>1</v>
      </c>
      <c r="O552" s="332">
        <v>618</v>
      </c>
      <c r="P552" s="266">
        <v>616</v>
      </c>
      <c r="Q552" s="266">
        <v>22</v>
      </c>
      <c r="R552" s="264">
        <v>18</v>
      </c>
      <c r="S552" s="264">
        <v>21</v>
      </c>
      <c r="T552" s="267">
        <v>0.996763754045307</v>
      </c>
      <c r="U552" s="267">
        <v>1</v>
      </c>
      <c r="V552" s="268">
        <v>1</v>
      </c>
      <c r="W552" s="268">
        <v>1</v>
      </c>
      <c r="X552" s="295">
        <v>0</v>
      </c>
      <c r="Y552" s="271">
        <v>138</v>
      </c>
      <c r="Z552" s="333">
        <v>138</v>
      </c>
      <c r="AA552" s="333">
        <v>142</v>
      </c>
      <c r="AB552" s="333">
        <v>142</v>
      </c>
      <c r="AC552" s="334">
        <v>1</v>
      </c>
      <c r="AD552" s="268">
        <v>1</v>
      </c>
      <c r="AE552" s="295">
        <v>0</v>
      </c>
    </row>
    <row r="553" spans="1:31">
      <c r="A553" s="315" t="s">
        <v>719</v>
      </c>
      <c r="B553" s="339" t="s">
        <v>3336</v>
      </c>
      <c r="C553" s="293" t="s">
        <v>965</v>
      </c>
      <c r="D553" s="339" t="s">
        <v>966</v>
      </c>
      <c r="E553" s="266">
        <v>82</v>
      </c>
      <c r="F553" s="266">
        <v>80</v>
      </c>
      <c r="G553" s="264">
        <v>70</v>
      </c>
      <c r="H553" s="264">
        <v>68</v>
      </c>
      <c r="I553" s="264">
        <v>67</v>
      </c>
      <c r="J553" s="264">
        <v>63</v>
      </c>
      <c r="K553" s="294">
        <v>0.9</v>
      </c>
      <c r="L553" s="267">
        <v>0.975609756097561</v>
      </c>
      <c r="M553" s="267">
        <v>0.971428571428571</v>
      </c>
      <c r="N553" s="267">
        <v>0.940298507462687</v>
      </c>
      <c r="O553" s="332">
        <v>2036</v>
      </c>
      <c r="P553" s="266">
        <v>1898</v>
      </c>
      <c r="Q553" s="266">
        <v>79</v>
      </c>
      <c r="R553" s="264">
        <v>67</v>
      </c>
      <c r="S553" s="264">
        <v>63</v>
      </c>
      <c r="T553" s="267">
        <v>0.932220039292731</v>
      </c>
      <c r="U553" s="267">
        <v>0.963414634146341</v>
      </c>
      <c r="V553" s="268">
        <v>0.957142857142857</v>
      </c>
      <c r="W553" s="268">
        <v>0.940298507462687</v>
      </c>
      <c r="X553" s="295">
        <v>0.00627177700348425</v>
      </c>
      <c r="Y553" s="271">
        <v>488</v>
      </c>
      <c r="Z553" s="333">
        <v>452</v>
      </c>
      <c r="AA553" s="333">
        <v>494</v>
      </c>
      <c r="AB553" s="333">
        <v>455</v>
      </c>
      <c r="AC553" s="334">
        <v>0.926229508196721</v>
      </c>
      <c r="AD553" s="268">
        <v>0.921052631578947</v>
      </c>
      <c r="AE553" s="295">
        <v>0.005176876617774</v>
      </c>
    </row>
    <row r="554" spans="1:31">
      <c r="A554" s="315" t="s">
        <v>719</v>
      </c>
      <c r="B554" s="339" t="s">
        <v>3336</v>
      </c>
      <c r="C554" s="293" t="s">
        <v>967</v>
      </c>
      <c r="D554" s="339" t="s">
        <v>968</v>
      </c>
      <c r="E554" s="266">
        <v>80</v>
      </c>
      <c r="F554" s="266">
        <v>78</v>
      </c>
      <c r="G554" s="264">
        <v>69</v>
      </c>
      <c r="H554" s="264">
        <v>68</v>
      </c>
      <c r="I554" s="264">
        <v>70</v>
      </c>
      <c r="J554" s="264">
        <v>69</v>
      </c>
      <c r="K554" s="294">
        <v>0.9</v>
      </c>
      <c r="L554" s="267">
        <v>0.975</v>
      </c>
      <c r="M554" s="267">
        <v>0.985507246376812</v>
      </c>
      <c r="N554" s="267">
        <v>0.985714285714286</v>
      </c>
      <c r="O554" s="332">
        <v>2180</v>
      </c>
      <c r="P554" s="266">
        <v>2129</v>
      </c>
      <c r="Q554" s="266">
        <v>78</v>
      </c>
      <c r="R554" s="264">
        <v>68</v>
      </c>
      <c r="S554" s="264">
        <v>69</v>
      </c>
      <c r="T554" s="267">
        <v>0.976605504587156</v>
      </c>
      <c r="U554" s="267">
        <v>0.975</v>
      </c>
      <c r="V554" s="268">
        <v>0.985507246376812</v>
      </c>
      <c r="W554" s="268">
        <v>0.985714285714286</v>
      </c>
      <c r="X554" s="295">
        <v>-0.0105072463768117</v>
      </c>
      <c r="Y554" s="271">
        <v>506</v>
      </c>
      <c r="Z554" s="333">
        <v>498</v>
      </c>
      <c r="AA554" s="333">
        <v>519</v>
      </c>
      <c r="AB554" s="333">
        <v>509</v>
      </c>
      <c r="AC554" s="334">
        <v>0.984189723320158</v>
      </c>
      <c r="AD554" s="268">
        <v>0.980732177263969</v>
      </c>
      <c r="AE554" s="295">
        <v>0.00345754605618886</v>
      </c>
    </row>
    <row r="555" spans="1:31">
      <c r="A555" s="315" t="s">
        <v>719</v>
      </c>
      <c r="B555" s="339" t="s">
        <v>3336</v>
      </c>
      <c r="C555" s="293" t="s">
        <v>969</v>
      </c>
      <c r="D555" s="339" t="s">
        <v>970</v>
      </c>
      <c r="E555" s="266">
        <v>63</v>
      </c>
      <c r="F555" s="266">
        <v>63</v>
      </c>
      <c r="G555" s="264">
        <v>55</v>
      </c>
      <c r="H555" s="264">
        <v>55</v>
      </c>
      <c r="I555" s="264">
        <v>58</v>
      </c>
      <c r="J555" s="264">
        <v>58</v>
      </c>
      <c r="K555" s="294">
        <v>0.9</v>
      </c>
      <c r="L555" s="267">
        <v>1</v>
      </c>
      <c r="M555" s="267">
        <v>1</v>
      </c>
      <c r="N555" s="267">
        <v>1</v>
      </c>
      <c r="O555" s="332">
        <v>1746</v>
      </c>
      <c r="P555" s="266">
        <v>1736</v>
      </c>
      <c r="Q555" s="266">
        <v>63</v>
      </c>
      <c r="R555" s="264">
        <v>55</v>
      </c>
      <c r="S555" s="264">
        <v>58</v>
      </c>
      <c r="T555" s="267">
        <v>0.994272623138603</v>
      </c>
      <c r="U555" s="267">
        <v>1</v>
      </c>
      <c r="V555" s="268">
        <v>1</v>
      </c>
      <c r="W555" s="268">
        <v>1</v>
      </c>
      <c r="X555" s="295">
        <v>0</v>
      </c>
      <c r="Y555" s="271">
        <v>410</v>
      </c>
      <c r="Z555" s="333">
        <v>408</v>
      </c>
      <c r="AA555" s="333">
        <v>409</v>
      </c>
      <c r="AB555" s="333">
        <v>408</v>
      </c>
      <c r="AC555" s="334">
        <v>0.995121951219512</v>
      </c>
      <c r="AD555" s="268">
        <v>0.997555012224939</v>
      </c>
      <c r="AE555" s="295">
        <v>-0.00243306100542673</v>
      </c>
    </row>
    <row r="556" spans="1:31">
      <c r="A556" s="315" t="s">
        <v>719</v>
      </c>
      <c r="B556" s="339" t="s">
        <v>3336</v>
      </c>
      <c r="C556" s="293" t="s">
        <v>971</v>
      </c>
      <c r="D556" s="339" t="s">
        <v>972</v>
      </c>
      <c r="E556" s="266">
        <v>73</v>
      </c>
      <c r="F556" s="266">
        <v>70</v>
      </c>
      <c r="G556" s="264">
        <v>69</v>
      </c>
      <c r="H556" s="264">
        <v>68</v>
      </c>
      <c r="I556" s="264">
        <v>61</v>
      </c>
      <c r="J556" s="264">
        <v>60</v>
      </c>
      <c r="K556" s="294">
        <v>0.9</v>
      </c>
      <c r="L556" s="267">
        <v>0.958904109589041</v>
      </c>
      <c r="M556" s="267">
        <v>0.985507246376812</v>
      </c>
      <c r="N556" s="267">
        <v>0.983606557377049</v>
      </c>
      <c r="O556" s="332">
        <v>1944</v>
      </c>
      <c r="P556" s="266">
        <v>1880</v>
      </c>
      <c r="Q556" s="266">
        <v>67</v>
      </c>
      <c r="R556" s="264">
        <v>67</v>
      </c>
      <c r="S556" s="264">
        <v>59</v>
      </c>
      <c r="T556" s="267">
        <v>0.967078189300412</v>
      </c>
      <c r="U556" s="267">
        <v>0.917808219178082</v>
      </c>
      <c r="V556" s="268">
        <v>0.971014492753623</v>
      </c>
      <c r="W556" s="268">
        <v>0.967213114754098</v>
      </c>
      <c r="X556" s="295">
        <v>-0.053206273575541</v>
      </c>
      <c r="Y556" s="271">
        <v>458</v>
      </c>
      <c r="Z556" s="333">
        <v>443</v>
      </c>
      <c r="AA556" s="333">
        <v>453</v>
      </c>
      <c r="AB556" s="333">
        <v>432</v>
      </c>
      <c r="AC556" s="334">
        <v>0.967248908296943</v>
      </c>
      <c r="AD556" s="268">
        <v>0.95364238410596</v>
      </c>
      <c r="AE556" s="295">
        <v>0.013606524190983</v>
      </c>
    </row>
    <row r="557" spans="1:31">
      <c r="A557" s="315" t="s">
        <v>719</v>
      </c>
      <c r="B557" s="339" t="s">
        <v>3336</v>
      </c>
      <c r="C557" s="293" t="s">
        <v>973</v>
      </c>
      <c r="D557" s="339" t="s">
        <v>973</v>
      </c>
      <c r="E557" s="266">
        <v>21</v>
      </c>
      <c r="F557" s="266">
        <v>19</v>
      </c>
      <c r="G557" s="264">
        <v>16</v>
      </c>
      <c r="H557" s="264">
        <v>15</v>
      </c>
      <c r="I557" s="264">
        <v>18</v>
      </c>
      <c r="J557" s="264">
        <v>17</v>
      </c>
      <c r="K557" s="294">
        <v>0.9</v>
      </c>
      <c r="L557" s="267">
        <v>0.904761904761905</v>
      </c>
      <c r="M557" s="267">
        <v>0.9375</v>
      </c>
      <c r="N557" s="267">
        <v>0.944444444444444</v>
      </c>
      <c r="O557" s="332">
        <v>501</v>
      </c>
      <c r="P557" s="266">
        <v>488</v>
      </c>
      <c r="Q557" s="266">
        <v>19</v>
      </c>
      <c r="R557" s="264">
        <v>15</v>
      </c>
      <c r="S557" s="264">
        <v>17</v>
      </c>
      <c r="T557" s="267">
        <v>0.974051896207585</v>
      </c>
      <c r="U557" s="267">
        <v>0.904761904761905</v>
      </c>
      <c r="V557" s="268">
        <v>0.9375</v>
      </c>
      <c r="W557" s="268">
        <v>0.944444444444444</v>
      </c>
      <c r="X557" s="295">
        <v>-0.0327380952380952</v>
      </c>
      <c r="Y557" s="271">
        <v>121</v>
      </c>
      <c r="Z557" s="333">
        <v>117</v>
      </c>
      <c r="AA557" s="333">
        <v>115</v>
      </c>
      <c r="AB557" s="333">
        <v>114</v>
      </c>
      <c r="AC557" s="334">
        <v>0.966942148760331</v>
      </c>
      <c r="AD557" s="268">
        <v>0.991304347826087</v>
      </c>
      <c r="AE557" s="295">
        <v>-0.0243621990657564</v>
      </c>
    </row>
    <row r="558" spans="1:31">
      <c r="A558" s="315" t="s">
        <v>719</v>
      </c>
      <c r="B558" s="339" t="s">
        <v>3336</v>
      </c>
      <c r="C558" s="293" t="s">
        <v>974</v>
      </c>
      <c r="D558" s="339" t="s">
        <v>975</v>
      </c>
      <c r="E558" s="266">
        <v>75</v>
      </c>
      <c r="F558" s="266">
        <v>75</v>
      </c>
      <c r="G558" s="264">
        <v>65</v>
      </c>
      <c r="H558" s="264">
        <v>65</v>
      </c>
      <c r="I558" s="264">
        <v>61</v>
      </c>
      <c r="J558" s="264">
        <v>61</v>
      </c>
      <c r="K558" s="294">
        <v>0.9</v>
      </c>
      <c r="L558" s="267">
        <v>1</v>
      </c>
      <c r="M558" s="267">
        <v>1</v>
      </c>
      <c r="N558" s="267">
        <v>1</v>
      </c>
      <c r="O558" s="332">
        <v>1982</v>
      </c>
      <c r="P558" s="266">
        <v>1962</v>
      </c>
      <c r="Q558" s="266">
        <v>75</v>
      </c>
      <c r="R558" s="264">
        <v>64</v>
      </c>
      <c r="S558" s="264">
        <v>60</v>
      </c>
      <c r="T558" s="267">
        <v>0.989909182643794</v>
      </c>
      <c r="U558" s="267">
        <v>1</v>
      </c>
      <c r="V558" s="268">
        <v>0.984615384615385</v>
      </c>
      <c r="W558" s="268">
        <v>0.983606557377049</v>
      </c>
      <c r="X558" s="295">
        <v>0.0153846153846153</v>
      </c>
      <c r="Y558" s="271">
        <v>457</v>
      </c>
      <c r="Z558" s="333">
        <v>451</v>
      </c>
      <c r="AA558" s="333">
        <v>466</v>
      </c>
      <c r="AB558" s="333">
        <v>464</v>
      </c>
      <c r="AC558" s="334">
        <v>0.986870897155361</v>
      </c>
      <c r="AD558" s="268">
        <v>0.995708154506438</v>
      </c>
      <c r="AE558" s="295">
        <v>-0.00883725735107677</v>
      </c>
    </row>
    <row r="559" spans="1:31">
      <c r="A559" s="315" t="s">
        <v>719</v>
      </c>
      <c r="B559" s="339" t="s">
        <v>3336</v>
      </c>
      <c r="C559" s="293" t="s">
        <v>976</v>
      </c>
      <c r="D559" s="339" t="s">
        <v>976</v>
      </c>
      <c r="E559" s="266">
        <v>19</v>
      </c>
      <c r="F559" s="266">
        <v>19</v>
      </c>
      <c r="G559" s="264">
        <v>16</v>
      </c>
      <c r="H559" s="264">
        <v>16</v>
      </c>
      <c r="I559" s="264">
        <v>17</v>
      </c>
      <c r="J559" s="264">
        <v>17</v>
      </c>
      <c r="K559" s="294">
        <v>0.9</v>
      </c>
      <c r="L559" s="267">
        <v>1</v>
      </c>
      <c r="M559" s="267">
        <v>1</v>
      </c>
      <c r="N559" s="267">
        <v>1</v>
      </c>
      <c r="O559" s="332">
        <v>516</v>
      </c>
      <c r="P559" s="266">
        <v>516</v>
      </c>
      <c r="Q559" s="266">
        <v>19</v>
      </c>
      <c r="R559" s="264">
        <v>16</v>
      </c>
      <c r="S559" s="264">
        <v>17</v>
      </c>
      <c r="T559" s="267">
        <v>1</v>
      </c>
      <c r="U559" s="267">
        <v>1</v>
      </c>
      <c r="V559" s="268">
        <v>1</v>
      </c>
      <c r="W559" s="268">
        <v>1</v>
      </c>
      <c r="X559" s="295">
        <v>0</v>
      </c>
      <c r="Y559" s="271">
        <v>118</v>
      </c>
      <c r="Z559" s="333">
        <v>118</v>
      </c>
      <c r="AA559" s="333">
        <v>118</v>
      </c>
      <c r="AB559" s="333">
        <v>118</v>
      </c>
      <c r="AC559" s="334">
        <v>1</v>
      </c>
      <c r="AD559" s="268">
        <v>1</v>
      </c>
      <c r="AE559" s="295">
        <v>0</v>
      </c>
    </row>
    <row r="560" spans="1:31">
      <c r="A560" s="315" t="s">
        <v>719</v>
      </c>
      <c r="B560" s="339" t="s">
        <v>3336</v>
      </c>
      <c r="C560" s="293" t="s">
        <v>977</v>
      </c>
      <c r="D560" s="339" t="s">
        <v>977</v>
      </c>
      <c r="E560" s="266">
        <v>54</v>
      </c>
      <c r="F560" s="266">
        <v>54</v>
      </c>
      <c r="G560" s="264">
        <v>41</v>
      </c>
      <c r="H560" s="264">
        <v>41</v>
      </c>
      <c r="I560" s="264">
        <v>44</v>
      </c>
      <c r="J560" s="264">
        <v>42</v>
      </c>
      <c r="K560" s="294">
        <v>0.9</v>
      </c>
      <c r="L560" s="267">
        <v>1</v>
      </c>
      <c r="M560" s="267">
        <v>1</v>
      </c>
      <c r="N560" s="267">
        <v>0.954545454545455</v>
      </c>
      <c r="O560" s="332">
        <v>1373</v>
      </c>
      <c r="P560" s="266">
        <v>1347</v>
      </c>
      <c r="Q560" s="266">
        <v>54</v>
      </c>
      <c r="R560" s="264">
        <v>41</v>
      </c>
      <c r="S560" s="264">
        <v>41</v>
      </c>
      <c r="T560" s="267">
        <v>0.981063364894392</v>
      </c>
      <c r="U560" s="267">
        <v>1</v>
      </c>
      <c r="V560" s="268">
        <v>1</v>
      </c>
      <c r="W560" s="268">
        <v>0.931818181818182</v>
      </c>
      <c r="X560" s="295">
        <v>0</v>
      </c>
      <c r="Y560" s="271">
        <v>322</v>
      </c>
      <c r="Z560" s="333">
        <v>319</v>
      </c>
      <c r="AA560" s="333">
        <v>321</v>
      </c>
      <c r="AB560" s="333">
        <v>310</v>
      </c>
      <c r="AC560" s="334">
        <v>0.990683229813665</v>
      </c>
      <c r="AD560" s="268">
        <v>0.965732087227414</v>
      </c>
      <c r="AE560" s="295">
        <v>0.0249511425862503</v>
      </c>
    </row>
    <row r="561" spans="1:31">
      <c r="A561" s="315" t="s">
        <v>719</v>
      </c>
      <c r="B561" s="339" t="s">
        <v>3336</v>
      </c>
      <c r="C561" s="293" t="s">
        <v>978</v>
      </c>
      <c r="D561" s="339" t="s">
        <v>978</v>
      </c>
      <c r="E561" s="266">
        <v>29</v>
      </c>
      <c r="F561" s="266">
        <v>27</v>
      </c>
      <c r="G561" s="264">
        <v>24</v>
      </c>
      <c r="H561" s="264">
        <v>24</v>
      </c>
      <c r="I561" s="264">
        <v>26</v>
      </c>
      <c r="J561" s="264">
        <v>26</v>
      </c>
      <c r="K561" s="294">
        <v>0.9</v>
      </c>
      <c r="L561" s="267">
        <v>0.931034482758621</v>
      </c>
      <c r="M561" s="267">
        <v>1</v>
      </c>
      <c r="N561" s="267">
        <v>1</v>
      </c>
      <c r="O561" s="332">
        <v>799</v>
      </c>
      <c r="P561" s="266">
        <v>740</v>
      </c>
      <c r="Q561" s="266">
        <v>27</v>
      </c>
      <c r="R561" s="264">
        <v>24</v>
      </c>
      <c r="S561" s="264">
        <v>26</v>
      </c>
      <c r="T561" s="267">
        <v>0.926157697121402</v>
      </c>
      <c r="U561" s="267">
        <v>0.931034482758621</v>
      </c>
      <c r="V561" s="268">
        <v>1</v>
      </c>
      <c r="W561" s="268">
        <v>1</v>
      </c>
      <c r="X561" s="295">
        <v>-0.0689655172413793</v>
      </c>
      <c r="Y561" s="271">
        <v>185</v>
      </c>
      <c r="Z561" s="333">
        <v>174</v>
      </c>
      <c r="AA561" s="333">
        <v>186</v>
      </c>
      <c r="AB561" s="333">
        <v>168</v>
      </c>
      <c r="AC561" s="334">
        <v>0.940540540540541</v>
      </c>
      <c r="AD561" s="268">
        <v>0.903225806451613</v>
      </c>
      <c r="AE561" s="295">
        <v>0.0373147340889277</v>
      </c>
    </row>
    <row r="562" spans="1:31">
      <c r="A562" s="315" t="s">
        <v>719</v>
      </c>
      <c r="B562" s="339" t="s">
        <v>3336</v>
      </c>
      <c r="C562" s="293" t="s">
        <v>979</v>
      </c>
      <c r="D562" s="339" t="s">
        <v>980</v>
      </c>
      <c r="E562" s="266">
        <v>46</v>
      </c>
      <c r="F562" s="266">
        <v>44</v>
      </c>
      <c r="G562" s="264">
        <v>44</v>
      </c>
      <c r="H562" s="264">
        <v>42</v>
      </c>
      <c r="I562" s="264">
        <v>42</v>
      </c>
      <c r="J562" s="264">
        <v>39</v>
      </c>
      <c r="K562" s="294">
        <v>0.9</v>
      </c>
      <c r="L562" s="267">
        <v>0.956521739130435</v>
      </c>
      <c r="M562" s="267">
        <v>0.954545454545455</v>
      </c>
      <c r="N562" s="267">
        <v>0.928571428571429</v>
      </c>
      <c r="O562" s="332">
        <v>1235</v>
      </c>
      <c r="P562" s="266">
        <v>1187</v>
      </c>
      <c r="Q562" s="266">
        <v>43</v>
      </c>
      <c r="R562" s="264">
        <v>40</v>
      </c>
      <c r="S562" s="264">
        <v>39</v>
      </c>
      <c r="T562" s="267">
        <v>0.961133603238866</v>
      </c>
      <c r="U562" s="267">
        <v>0.934782608695652</v>
      </c>
      <c r="V562" s="268">
        <v>0.909090909090909</v>
      </c>
      <c r="W562" s="268">
        <v>0.928571428571429</v>
      </c>
      <c r="X562" s="295">
        <v>0.0256916996047432</v>
      </c>
      <c r="Y562" s="271">
        <v>293</v>
      </c>
      <c r="Z562" s="333">
        <v>276</v>
      </c>
      <c r="AA562" s="333">
        <v>276</v>
      </c>
      <c r="AB562" s="333">
        <v>268</v>
      </c>
      <c r="AC562" s="334">
        <v>0.9419795221843</v>
      </c>
      <c r="AD562" s="268">
        <v>0.971014492753623</v>
      </c>
      <c r="AE562" s="295">
        <v>-0.0290349705693228</v>
      </c>
    </row>
    <row r="563" spans="1:31">
      <c r="A563" s="315" t="s">
        <v>719</v>
      </c>
      <c r="B563" s="339" t="s">
        <v>3336</v>
      </c>
      <c r="C563" s="293" t="s">
        <v>981</v>
      </c>
      <c r="D563" s="339" t="s">
        <v>982</v>
      </c>
      <c r="E563" s="266">
        <v>68</v>
      </c>
      <c r="F563" s="266">
        <v>68</v>
      </c>
      <c r="G563" s="264">
        <v>59</v>
      </c>
      <c r="H563" s="264">
        <v>59</v>
      </c>
      <c r="I563" s="264">
        <v>61</v>
      </c>
      <c r="J563" s="264">
        <v>61</v>
      </c>
      <c r="K563" s="294">
        <v>0.9</v>
      </c>
      <c r="L563" s="267">
        <v>1</v>
      </c>
      <c r="M563" s="267">
        <v>1</v>
      </c>
      <c r="N563" s="267">
        <v>1</v>
      </c>
      <c r="O563" s="332">
        <v>1888</v>
      </c>
      <c r="P563" s="266">
        <v>1851</v>
      </c>
      <c r="Q563" s="266">
        <v>65</v>
      </c>
      <c r="R563" s="264">
        <v>58</v>
      </c>
      <c r="S563" s="264">
        <v>59</v>
      </c>
      <c r="T563" s="267">
        <v>0.980402542372881</v>
      </c>
      <c r="U563" s="267">
        <v>0.955882352941177</v>
      </c>
      <c r="V563" s="268">
        <v>0.983050847457627</v>
      </c>
      <c r="W563" s="268">
        <v>0.967213114754098</v>
      </c>
      <c r="X563" s="295">
        <v>-0.0271684945164506</v>
      </c>
      <c r="Y563" s="271">
        <v>438</v>
      </c>
      <c r="Z563" s="333">
        <v>429</v>
      </c>
      <c r="AA563" s="333">
        <v>447</v>
      </c>
      <c r="AB563" s="333">
        <v>434</v>
      </c>
      <c r="AC563" s="334">
        <v>0.979452054794521</v>
      </c>
      <c r="AD563" s="268">
        <v>0.970917225950783</v>
      </c>
      <c r="AE563" s="295">
        <v>0.00853482884373757</v>
      </c>
    </row>
    <row r="564" spans="1:31">
      <c r="A564" s="315" t="s">
        <v>719</v>
      </c>
      <c r="B564" s="339" t="s">
        <v>3336</v>
      </c>
      <c r="C564" s="293" t="s">
        <v>983</v>
      </c>
      <c r="D564" s="339" t="s">
        <v>984</v>
      </c>
      <c r="E564" s="266">
        <v>48</v>
      </c>
      <c r="F564" s="266">
        <v>48</v>
      </c>
      <c r="G564" s="264">
        <v>39</v>
      </c>
      <c r="H564" s="264">
        <v>38</v>
      </c>
      <c r="I564" s="264">
        <v>39</v>
      </c>
      <c r="J564" s="264">
        <v>39</v>
      </c>
      <c r="K564" s="294">
        <v>0.9</v>
      </c>
      <c r="L564" s="267">
        <v>1</v>
      </c>
      <c r="M564" s="267">
        <v>0.974358974358974</v>
      </c>
      <c r="N564" s="267">
        <v>1</v>
      </c>
      <c r="O564" s="332">
        <v>1243</v>
      </c>
      <c r="P564" s="266">
        <v>1193</v>
      </c>
      <c r="Q564" s="266">
        <v>47</v>
      </c>
      <c r="R564" s="264">
        <v>38</v>
      </c>
      <c r="S564" s="264">
        <v>39</v>
      </c>
      <c r="T564" s="267">
        <v>0.959774738535801</v>
      </c>
      <c r="U564" s="267">
        <v>0.979166666666667</v>
      </c>
      <c r="V564" s="268">
        <v>0.974358974358974</v>
      </c>
      <c r="W564" s="268">
        <v>1</v>
      </c>
      <c r="X564" s="295">
        <v>0.00480769230769229</v>
      </c>
      <c r="Y564" s="271">
        <v>293</v>
      </c>
      <c r="Z564" s="333">
        <v>289</v>
      </c>
      <c r="AA564" s="333">
        <v>299</v>
      </c>
      <c r="AB564" s="333">
        <v>284</v>
      </c>
      <c r="AC564" s="334">
        <v>0.986348122866894</v>
      </c>
      <c r="AD564" s="268">
        <v>0.949832775919732</v>
      </c>
      <c r="AE564" s="295">
        <v>0.0365153469471617</v>
      </c>
    </row>
    <row r="565" spans="1:31">
      <c r="A565" s="315" t="s">
        <v>719</v>
      </c>
      <c r="B565" s="339" t="s">
        <v>3336</v>
      </c>
      <c r="C565" s="293" t="s">
        <v>985</v>
      </c>
      <c r="D565" s="339" t="s">
        <v>986</v>
      </c>
      <c r="E565" s="266">
        <v>66</v>
      </c>
      <c r="F565" s="266">
        <v>66</v>
      </c>
      <c r="G565" s="264">
        <v>56</v>
      </c>
      <c r="H565" s="264">
        <v>55</v>
      </c>
      <c r="I565" s="264">
        <v>51</v>
      </c>
      <c r="J565" s="264">
        <v>51</v>
      </c>
      <c r="K565" s="294">
        <v>0.9</v>
      </c>
      <c r="L565" s="267">
        <v>1</v>
      </c>
      <c r="M565" s="267">
        <v>0.982142857142857</v>
      </c>
      <c r="N565" s="267">
        <v>1</v>
      </c>
      <c r="O565" s="332">
        <v>1760</v>
      </c>
      <c r="P565" s="266">
        <v>1724</v>
      </c>
      <c r="Q565" s="266">
        <v>66</v>
      </c>
      <c r="R565" s="264">
        <v>55</v>
      </c>
      <c r="S565" s="264">
        <v>49</v>
      </c>
      <c r="T565" s="267">
        <v>0.979545454545454</v>
      </c>
      <c r="U565" s="267">
        <v>1</v>
      </c>
      <c r="V565" s="268">
        <v>0.982142857142857</v>
      </c>
      <c r="W565" s="268">
        <v>0.96078431372549</v>
      </c>
      <c r="X565" s="295">
        <v>0.0178571428571429</v>
      </c>
      <c r="Y565" s="271">
        <v>407</v>
      </c>
      <c r="Z565" s="333">
        <v>401</v>
      </c>
      <c r="AA565" s="333">
        <v>408</v>
      </c>
      <c r="AB565" s="333">
        <v>400</v>
      </c>
      <c r="AC565" s="334">
        <v>0.985257985257985</v>
      </c>
      <c r="AD565" s="268">
        <v>0.980392156862745</v>
      </c>
      <c r="AE565" s="295">
        <v>0.00486582839524019</v>
      </c>
    </row>
    <row r="566" spans="1:31">
      <c r="A566" s="315" t="s">
        <v>719</v>
      </c>
      <c r="B566" s="339" t="s">
        <v>3336</v>
      </c>
      <c r="C566" s="293" t="s">
        <v>987</v>
      </c>
      <c r="D566" s="339" t="s">
        <v>988</v>
      </c>
      <c r="E566" s="266">
        <v>82</v>
      </c>
      <c r="F566" s="266">
        <v>82</v>
      </c>
      <c r="G566" s="264">
        <v>75</v>
      </c>
      <c r="H566" s="264">
        <v>74</v>
      </c>
      <c r="I566" s="264">
        <v>70</v>
      </c>
      <c r="J566" s="264">
        <v>70</v>
      </c>
      <c r="K566" s="294">
        <v>0.9</v>
      </c>
      <c r="L566" s="267">
        <v>1</v>
      </c>
      <c r="M566" s="267">
        <v>0.986666666666667</v>
      </c>
      <c r="N566" s="267">
        <v>1</v>
      </c>
      <c r="O566" s="332">
        <v>2244</v>
      </c>
      <c r="P566" s="266">
        <v>2206</v>
      </c>
      <c r="Q566" s="266">
        <v>81</v>
      </c>
      <c r="R566" s="264">
        <v>73</v>
      </c>
      <c r="S566" s="264">
        <v>70</v>
      </c>
      <c r="T566" s="267">
        <v>0.983065953654189</v>
      </c>
      <c r="U566" s="267">
        <v>0.98780487804878</v>
      </c>
      <c r="V566" s="268">
        <v>0.973333333333333</v>
      </c>
      <c r="W566" s="268">
        <v>1</v>
      </c>
      <c r="X566" s="295">
        <v>0.0144715447154471</v>
      </c>
      <c r="Y566" s="271">
        <v>518</v>
      </c>
      <c r="Z566" s="333">
        <v>510</v>
      </c>
      <c r="AA566" s="333">
        <v>532</v>
      </c>
      <c r="AB566" s="333">
        <v>519</v>
      </c>
      <c r="AC566" s="334">
        <v>0.984555984555985</v>
      </c>
      <c r="AD566" s="268">
        <v>0.975563909774436</v>
      </c>
      <c r="AE566" s="295">
        <v>0.00899207478154851</v>
      </c>
    </row>
    <row r="567" spans="1:31">
      <c r="A567" s="315" t="s">
        <v>719</v>
      </c>
      <c r="B567" s="339" t="s">
        <v>3336</v>
      </c>
      <c r="C567" s="293" t="s">
        <v>989</v>
      </c>
      <c r="D567" s="339" t="s">
        <v>989</v>
      </c>
      <c r="E567" s="266">
        <v>47</v>
      </c>
      <c r="F567" s="266">
        <v>47</v>
      </c>
      <c r="G567" s="264">
        <v>40</v>
      </c>
      <c r="H567" s="264">
        <v>39</v>
      </c>
      <c r="I567" s="264">
        <v>40</v>
      </c>
      <c r="J567" s="264">
        <v>40</v>
      </c>
      <c r="K567" s="294">
        <v>0.9</v>
      </c>
      <c r="L567" s="267">
        <v>1</v>
      </c>
      <c r="M567" s="267">
        <v>0.975</v>
      </c>
      <c r="N567" s="267">
        <v>1</v>
      </c>
      <c r="O567" s="332">
        <v>1235</v>
      </c>
      <c r="P567" s="266">
        <v>1181</v>
      </c>
      <c r="Q567" s="266">
        <v>46</v>
      </c>
      <c r="R567" s="264">
        <v>39</v>
      </c>
      <c r="S567" s="264">
        <v>40</v>
      </c>
      <c r="T567" s="267">
        <v>0.956275303643725</v>
      </c>
      <c r="U567" s="267">
        <v>0.978723404255319</v>
      </c>
      <c r="V567" s="268">
        <v>0.975</v>
      </c>
      <c r="W567" s="268">
        <v>1</v>
      </c>
      <c r="X567" s="295">
        <v>0.00372340425531914</v>
      </c>
      <c r="Y567" s="271">
        <v>289</v>
      </c>
      <c r="Z567" s="333">
        <v>281</v>
      </c>
      <c r="AA567" s="333">
        <v>291</v>
      </c>
      <c r="AB567" s="333">
        <v>282</v>
      </c>
      <c r="AC567" s="334">
        <v>0.972318339100346</v>
      </c>
      <c r="AD567" s="268">
        <v>0.969072164948454</v>
      </c>
      <c r="AE567" s="295">
        <v>0.00324617415189243</v>
      </c>
    </row>
    <row r="568" spans="1:31">
      <c r="A568" s="315" t="s">
        <v>719</v>
      </c>
      <c r="B568" s="339" t="s">
        <v>3337</v>
      </c>
      <c r="C568" s="293" t="s">
        <v>990</v>
      </c>
      <c r="D568" s="339" t="s">
        <v>991</v>
      </c>
      <c r="E568" s="266">
        <v>73</v>
      </c>
      <c r="F568" s="266">
        <v>72</v>
      </c>
      <c r="G568" s="264">
        <v>71</v>
      </c>
      <c r="H568" s="264">
        <v>70</v>
      </c>
      <c r="I568" s="264">
        <v>65</v>
      </c>
      <c r="J568" s="264">
        <v>62</v>
      </c>
      <c r="K568" s="294">
        <v>0.9</v>
      </c>
      <c r="L568" s="267">
        <v>0.986301369863014</v>
      </c>
      <c r="M568" s="267">
        <v>0.985915492957746</v>
      </c>
      <c r="N568" s="267">
        <v>0.953846153846154</v>
      </c>
      <c r="O568" s="332">
        <v>2049</v>
      </c>
      <c r="P568" s="266">
        <v>1994</v>
      </c>
      <c r="Q568" s="266">
        <v>72</v>
      </c>
      <c r="R568" s="264">
        <v>69</v>
      </c>
      <c r="S568" s="264">
        <v>62</v>
      </c>
      <c r="T568" s="267">
        <v>0.973157637872133</v>
      </c>
      <c r="U568" s="267">
        <v>0.986301369863014</v>
      </c>
      <c r="V568" s="268">
        <v>0.971830985915493</v>
      </c>
      <c r="W568" s="268">
        <v>0.953846153846154</v>
      </c>
      <c r="X568" s="295">
        <v>0.0144703839475206</v>
      </c>
      <c r="Y568" s="271">
        <v>474</v>
      </c>
      <c r="Z568" s="333">
        <v>461</v>
      </c>
      <c r="AA568" s="333">
        <v>469</v>
      </c>
      <c r="AB568" s="333">
        <v>462</v>
      </c>
      <c r="AC568" s="334">
        <v>0.972573839662447</v>
      </c>
      <c r="AD568" s="268">
        <v>0.985074626865672</v>
      </c>
      <c r="AE568" s="295">
        <v>-0.0125007872032243</v>
      </c>
    </row>
    <row r="569" spans="1:31">
      <c r="A569" s="315" t="s">
        <v>719</v>
      </c>
      <c r="B569" s="339" t="s">
        <v>3337</v>
      </c>
      <c r="C569" s="293" t="s">
        <v>992</v>
      </c>
      <c r="D569" s="339" t="s">
        <v>992</v>
      </c>
      <c r="E569" s="266">
        <v>33</v>
      </c>
      <c r="F569" s="266">
        <v>33</v>
      </c>
      <c r="G569" s="264">
        <v>25</v>
      </c>
      <c r="H569" s="264">
        <v>25</v>
      </c>
      <c r="I569" s="264">
        <v>28</v>
      </c>
      <c r="J569" s="264">
        <v>28</v>
      </c>
      <c r="K569" s="294">
        <v>0.9</v>
      </c>
      <c r="L569" s="267">
        <v>1</v>
      </c>
      <c r="M569" s="267">
        <v>1</v>
      </c>
      <c r="N569" s="267">
        <v>1</v>
      </c>
      <c r="O569" s="332">
        <v>856</v>
      </c>
      <c r="P569" s="266">
        <v>846</v>
      </c>
      <c r="Q569" s="266">
        <v>30</v>
      </c>
      <c r="R569" s="264">
        <v>25</v>
      </c>
      <c r="S569" s="264">
        <v>28</v>
      </c>
      <c r="T569" s="267">
        <v>0.988317757009346</v>
      </c>
      <c r="U569" s="267">
        <v>0.909090909090909</v>
      </c>
      <c r="V569" s="268">
        <v>1</v>
      </c>
      <c r="W569" s="268">
        <v>1</v>
      </c>
      <c r="X569" s="295">
        <v>-0.0909090909090909</v>
      </c>
      <c r="Y569" s="271">
        <v>205</v>
      </c>
      <c r="Z569" s="333">
        <v>202</v>
      </c>
      <c r="AA569" s="333">
        <v>196</v>
      </c>
      <c r="AB569" s="333">
        <v>195</v>
      </c>
      <c r="AC569" s="334">
        <v>0.985365853658537</v>
      </c>
      <c r="AD569" s="268">
        <v>0.994897959183674</v>
      </c>
      <c r="AE569" s="295">
        <v>-0.00953210552513695</v>
      </c>
    </row>
    <row r="570" spans="1:31">
      <c r="A570" s="315" t="s">
        <v>719</v>
      </c>
      <c r="B570" s="339" t="s">
        <v>3337</v>
      </c>
      <c r="C570" s="293" t="s">
        <v>993</v>
      </c>
      <c r="D570" s="339" t="s">
        <v>993</v>
      </c>
      <c r="E570" s="266">
        <v>42</v>
      </c>
      <c r="F570" s="266">
        <v>40</v>
      </c>
      <c r="G570" s="264">
        <v>28</v>
      </c>
      <c r="H570" s="264">
        <v>25</v>
      </c>
      <c r="I570" s="264">
        <v>38</v>
      </c>
      <c r="J570" s="264">
        <v>35</v>
      </c>
      <c r="K570" s="294">
        <v>0.9</v>
      </c>
      <c r="L570" s="267">
        <v>0.952380952380952</v>
      </c>
      <c r="M570" s="267">
        <v>0.892857142857143</v>
      </c>
      <c r="N570" s="267">
        <v>0.921052631578947</v>
      </c>
      <c r="O570" s="332">
        <v>1097</v>
      </c>
      <c r="P570" s="266">
        <v>950</v>
      </c>
      <c r="Q570" s="266">
        <v>39</v>
      </c>
      <c r="R570" s="264">
        <v>23</v>
      </c>
      <c r="S570" s="264">
        <v>32</v>
      </c>
      <c r="T570" s="267">
        <v>0.865998176845943</v>
      </c>
      <c r="U570" s="267">
        <v>0.928571428571429</v>
      </c>
      <c r="V570" s="268">
        <v>0.821428571428571</v>
      </c>
      <c r="W570" s="268">
        <v>0.842105263157895</v>
      </c>
      <c r="X570" s="295">
        <v>0.107142857142857</v>
      </c>
      <c r="Y570" s="271">
        <v>268</v>
      </c>
      <c r="Z570" s="333">
        <v>226</v>
      </c>
      <c r="AA570" s="333">
        <v>260</v>
      </c>
      <c r="AB570" s="333">
        <v>223</v>
      </c>
      <c r="AC570" s="334">
        <v>0.843283582089552</v>
      </c>
      <c r="AD570" s="268">
        <v>0.857692307692308</v>
      </c>
      <c r="AE570" s="295">
        <v>-0.0144087256027554</v>
      </c>
    </row>
    <row r="571" spans="1:31">
      <c r="A571" s="315" t="s">
        <v>719</v>
      </c>
      <c r="B571" s="339" t="s">
        <v>3337</v>
      </c>
      <c r="C571" s="293" t="s">
        <v>994</v>
      </c>
      <c r="D571" s="339" t="s">
        <v>995</v>
      </c>
      <c r="E571" s="266">
        <v>68</v>
      </c>
      <c r="F571" s="266">
        <v>63</v>
      </c>
      <c r="G571" s="264">
        <v>65</v>
      </c>
      <c r="H571" s="264">
        <v>61</v>
      </c>
      <c r="I571" s="264">
        <v>65</v>
      </c>
      <c r="J571" s="264">
        <v>61</v>
      </c>
      <c r="K571" s="294">
        <v>0.9</v>
      </c>
      <c r="L571" s="267">
        <v>0.926470588235294</v>
      </c>
      <c r="M571" s="267">
        <v>0.938461538461538</v>
      </c>
      <c r="N571" s="267">
        <v>0.938461538461538</v>
      </c>
      <c r="O571" s="332">
        <v>1947</v>
      </c>
      <c r="P571" s="266">
        <v>1842</v>
      </c>
      <c r="Q571" s="266">
        <v>63</v>
      </c>
      <c r="R571" s="264">
        <v>59</v>
      </c>
      <c r="S571" s="264">
        <v>61</v>
      </c>
      <c r="T571" s="267">
        <v>0.946070878274268</v>
      </c>
      <c r="U571" s="267">
        <v>0.926470588235294</v>
      </c>
      <c r="V571" s="268">
        <v>0.907692307692308</v>
      </c>
      <c r="W571" s="268">
        <v>0.938461538461538</v>
      </c>
      <c r="X571" s="295">
        <v>0.0187782805429865</v>
      </c>
      <c r="Y571" s="271">
        <v>452</v>
      </c>
      <c r="Z571" s="333">
        <v>425</v>
      </c>
      <c r="AA571" s="333">
        <v>451</v>
      </c>
      <c r="AB571" s="333">
        <v>425</v>
      </c>
      <c r="AC571" s="334">
        <v>0.940265486725664</v>
      </c>
      <c r="AD571" s="268">
        <v>0.942350332594235</v>
      </c>
      <c r="AE571" s="295">
        <v>-0.00208484586857138</v>
      </c>
    </row>
    <row r="572" spans="1:31">
      <c r="A572" s="315" t="s">
        <v>719</v>
      </c>
      <c r="B572" s="339" t="s">
        <v>3337</v>
      </c>
      <c r="C572" s="293" t="s">
        <v>996</v>
      </c>
      <c r="D572" s="339" t="s">
        <v>996</v>
      </c>
      <c r="E572" s="266">
        <v>37</v>
      </c>
      <c r="F572" s="266">
        <v>37</v>
      </c>
      <c r="G572" s="264">
        <v>31</v>
      </c>
      <c r="H572" s="264">
        <v>30</v>
      </c>
      <c r="I572" s="264">
        <v>31</v>
      </c>
      <c r="J572" s="264">
        <v>31</v>
      </c>
      <c r="K572" s="294">
        <v>0.9</v>
      </c>
      <c r="L572" s="267">
        <v>1</v>
      </c>
      <c r="M572" s="267">
        <v>0.967741935483871</v>
      </c>
      <c r="N572" s="267">
        <v>1</v>
      </c>
      <c r="O572" s="332">
        <v>965</v>
      </c>
      <c r="P572" s="266">
        <v>922</v>
      </c>
      <c r="Q572" s="266">
        <v>37</v>
      </c>
      <c r="R572" s="264">
        <v>29</v>
      </c>
      <c r="S572" s="264">
        <v>31</v>
      </c>
      <c r="T572" s="267">
        <v>0.955440414507772</v>
      </c>
      <c r="U572" s="267">
        <v>1</v>
      </c>
      <c r="V572" s="268">
        <v>0.935483870967742</v>
      </c>
      <c r="W572" s="268">
        <v>1</v>
      </c>
      <c r="X572" s="295">
        <v>0.0645161290322581</v>
      </c>
      <c r="Y572" s="271">
        <v>235</v>
      </c>
      <c r="Z572" s="333">
        <v>230</v>
      </c>
      <c r="AA572" s="333">
        <v>228</v>
      </c>
      <c r="AB572" s="333">
        <v>221</v>
      </c>
      <c r="AC572" s="334">
        <v>0.978723404255319</v>
      </c>
      <c r="AD572" s="268">
        <v>0.969298245614035</v>
      </c>
      <c r="AE572" s="295">
        <v>0.00942515864128401</v>
      </c>
    </row>
    <row r="573" spans="1:31">
      <c r="A573" s="315" t="s">
        <v>719</v>
      </c>
      <c r="B573" s="339" t="s">
        <v>3337</v>
      </c>
      <c r="C573" s="293" t="s">
        <v>997</v>
      </c>
      <c r="D573" s="339" t="s">
        <v>997</v>
      </c>
      <c r="E573" s="266">
        <v>69</v>
      </c>
      <c r="F573" s="266">
        <v>66</v>
      </c>
      <c r="G573" s="264">
        <v>49</v>
      </c>
      <c r="H573" s="264">
        <v>44</v>
      </c>
      <c r="I573" s="264">
        <v>61</v>
      </c>
      <c r="J573" s="264">
        <v>56</v>
      </c>
      <c r="K573" s="294">
        <v>0.9</v>
      </c>
      <c r="L573" s="267">
        <v>0.956521739130435</v>
      </c>
      <c r="M573" s="267">
        <v>0.897959183673469</v>
      </c>
      <c r="N573" s="267">
        <v>0.918032786885246</v>
      </c>
      <c r="O573" s="332">
        <v>1935</v>
      </c>
      <c r="P573" s="266">
        <v>1855</v>
      </c>
      <c r="Q573" s="266">
        <v>66</v>
      </c>
      <c r="R573" s="264">
        <v>44</v>
      </c>
      <c r="S573" s="264">
        <v>56</v>
      </c>
      <c r="T573" s="267">
        <v>0.958656330749354</v>
      </c>
      <c r="U573" s="267">
        <v>0.956521739130435</v>
      </c>
      <c r="V573" s="268">
        <v>0.897959183673469</v>
      </c>
      <c r="W573" s="268">
        <v>0.918032786885246</v>
      </c>
      <c r="X573" s="295">
        <v>0.0585625554569654</v>
      </c>
      <c r="Y573" s="271">
        <v>430</v>
      </c>
      <c r="Z573" s="333">
        <v>403</v>
      </c>
      <c r="AA573" s="333">
        <v>450</v>
      </c>
      <c r="AB573" s="333">
        <v>425</v>
      </c>
      <c r="AC573" s="334">
        <v>0.937209302325581</v>
      </c>
      <c r="AD573" s="268">
        <v>0.944444444444444</v>
      </c>
      <c r="AE573" s="295">
        <v>-0.007235142118863</v>
      </c>
    </row>
    <row r="574" spans="1:31">
      <c r="A574" s="315" t="s">
        <v>719</v>
      </c>
      <c r="B574" s="339" t="s">
        <v>3337</v>
      </c>
      <c r="C574" s="293" t="s">
        <v>998</v>
      </c>
      <c r="D574" s="339" t="s">
        <v>998</v>
      </c>
      <c r="E574" s="266">
        <v>45</v>
      </c>
      <c r="F574" s="266">
        <v>45</v>
      </c>
      <c r="G574" s="264">
        <v>31</v>
      </c>
      <c r="H574" s="264">
        <v>31</v>
      </c>
      <c r="I574" s="264">
        <v>35</v>
      </c>
      <c r="J574" s="264">
        <v>35</v>
      </c>
      <c r="K574" s="294">
        <v>0.9</v>
      </c>
      <c r="L574" s="267">
        <v>1</v>
      </c>
      <c r="M574" s="267">
        <v>1</v>
      </c>
      <c r="N574" s="267">
        <v>1</v>
      </c>
      <c r="O574" s="332">
        <v>1112</v>
      </c>
      <c r="P574" s="266">
        <v>1102</v>
      </c>
      <c r="Q574" s="266">
        <v>44</v>
      </c>
      <c r="R574" s="264">
        <v>31</v>
      </c>
      <c r="S574" s="264">
        <v>34</v>
      </c>
      <c r="T574" s="267">
        <v>0.991007194244604</v>
      </c>
      <c r="U574" s="267">
        <v>0.977777777777778</v>
      </c>
      <c r="V574" s="268">
        <v>1</v>
      </c>
      <c r="W574" s="268">
        <v>0.971428571428571</v>
      </c>
      <c r="X574" s="295">
        <v>-0.0222222222222223</v>
      </c>
      <c r="Y574" s="271">
        <v>257</v>
      </c>
      <c r="Z574" s="333">
        <v>254</v>
      </c>
      <c r="AA574" s="333">
        <v>258</v>
      </c>
      <c r="AB574" s="333">
        <v>255</v>
      </c>
      <c r="AC574" s="334">
        <v>0.988326848249027</v>
      </c>
      <c r="AD574" s="268">
        <v>0.988372093023256</v>
      </c>
      <c r="AE574" s="295">
        <v>-4.52447742285145e-5</v>
      </c>
    </row>
    <row r="575" spans="1:31">
      <c r="A575" s="315" t="s">
        <v>719</v>
      </c>
      <c r="B575" s="339" t="s">
        <v>3337</v>
      </c>
      <c r="C575" s="293" t="s">
        <v>999</v>
      </c>
      <c r="D575" s="339" t="s">
        <v>1000</v>
      </c>
      <c r="E575" s="266">
        <v>39</v>
      </c>
      <c r="F575" s="266">
        <v>38</v>
      </c>
      <c r="G575" s="264">
        <v>34</v>
      </c>
      <c r="H575" s="264">
        <v>34</v>
      </c>
      <c r="I575" s="264">
        <v>37</v>
      </c>
      <c r="J575" s="264">
        <v>36</v>
      </c>
      <c r="K575" s="294">
        <v>0.9</v>
      </c>
      <c r="L575" s="267">
        <v>0.974358974358974</v>
      </c>
      <c r="M575" s="267">
        <v>1</v>
      </c>
      <c r="N575" s="267">
        <v>0.972972972972973</v>
      </c>
      <c r="O575" s="332">
        <v>1037</v>
      </c>
      <c r="P575" s="266">
        <v>1010</v>
      </c>
      <c r="Q575" s="266">
        <v>37</v>
      </c>
      <c r="R575" s="264">
        <v>33</v>
      </c>
      <c r="S575" s="264">
        <v>36</v>
      </c>
      <c r="T575" s="267">
        <v>0.973963355834137</v>
      </c>
      <c r="U575" s="267">
        <v>0.948717948717949</v>
      </c>
      <c r="V575" s="268">
        <v>0.970588235294118</v>
      </c>
      <c r="W575" s="268">
        <v>0.972972972972973</v>
      </c>
      <c r="X575" s="295">
        <v>-0.021870286576169</v>
      </c>
      <c r="Y575" s="271">
        <v>247</v>
      </c>
      <c r="Z575" s="333">
        <v>239</v>
      </c>
      <c r="AA575" s="333">
        <v>239</v>
      </c>
      <c r="AB575" s="333">
        <v>233</v>
      </c>
      <c r="AC575" s="334">
        <v>0.967611336032389</v>
      </c>
      <c r="AD575" s="268">
        <v>0.97489539748954</v>
      </c>
      <c r="AE575" s="295">
        <v>-0.0072840614571511</v>
      </c>
    </row>
    <row r="576" spans="1:31">
      <c r="A576" s="315" t="s">
        <v>719</v>
      </c>
      <c r="B576" s="339" t="s">
        <v>3337</v>
      </c>
      <c r="C576" s="293" t="s">
        <v>1001</v>
      </c>
      <c r="D576" s="339" t="s">
        <v>1001</v>
      </c>
      <c r="E576" s="266">
        <v>50</v>
      </c>
      <c r="F576" s="266">
        <v>50</v>
      </c>
      <c r="G576" s="264">
        <v>44</v>
      </c>
      <c r="H576" s="264">
        <v>43</v>
      </c>
      <c r="I576" s="264">
        <v>50</v>
      </c>
      <c r="J576" s="264">
        <v>49</v>
      </c>
      <c r="K576" s="294">
        <v>0.9</v>
      </c>
      <c r="L576" s="267">
        <v>1</v>
      </c>
      <c r="M576" s="267">
        <v>0.977272727272727</v>
      </c>
      <c r="N576" s="267">
        <v>0.98</v>
      </c>
      <c r="O576" s="332">
        <v>1420</v>
      </c>
      <c r="P576" s="266">
        <v>1326</v>
      </c>
      <c r="Q576" s="266">
        <v>47</v>
      </c>
      <c r="R576" s="264">
        <v>41</v>
      </c>
      <c r="S576" s="264">
        <v>48</v>
      </c>
      <c r="T576" s="267">
        <v>0.933802816901408</v>
      </c>
      <c r="U576" s="267">
        <v>0.94</v>
      </c>
      <c r="V576" s="268">
        <v>0.931818181818182</v>
      </c>
      <c r="W576" s="268">
        <v>0.96</v>
      </c>
      <c r="X576" s="295">
        <v>0.00818181818181818</v>
      </c>
      <c r="Y576" s="271">
        <v>338</v>
      </c>
      <c r="Z576" s="333">
        <v>318</v>
      </c>
      <c r="AA576" s="333">
        <v>332</v>
      </c>
      <c r="AB576" s="333">
        <v>318</v>
      </c>
      <c r="AC576" s="334">
        <v>0.940828402366864</v>
      </c>
      <c r="AD576" s="268">
        <v>0.957831325301205</v>
      </c>
      <c r="AE576" s="295">
        <v>-0.0170029229343409</v>
      </c>
    </row>
    <row r="577" spans="1:31">
      <c r="A577" s="315" t="s">
        <v>719</v>
      </c>
      <c r="B577" s="339" t="s">
        <v>3337</v>
      </c>
      <c r="C577" s="293" t="s">
        <v>1002</v>
      </c>
      <c r="D577" s="339" t="s">
        <v>1002</v>
      </c>
      <c r="E577" s="266">
        <v>29</v>
      </c>
      <c r="F577" s="266">
        <v>29</v>
      </c>
      <c r="G577" s="264">
        <v>27</v>
      </c>
      <c r="H577" s="264">
        <v>25</v>
      </c>
      <c r="I577" s="264">
        <v>30</v>
      </c>
      <c r="J577" s="264">
        <v>30</v>
      </c>
      <c r="K577" s="294">
        <v>0.9</v>
      </c>
      <c r="L577" s="267">
        <v>1</v>
      </c>
      <c r="M577" s="267">
        <v>0.925925925925926</v>
      </c>
      <c r="N577" s="267">
        <v>1</v>
      </c>
      <c r="O577" s="332">
        <v>897</v>
      </c>
      <c r="P577" s="266">
        <v>815</v>
      </c>
      <c r="Q577" s="266">
        <v>29</v>
      </c>
      <c r="R577" s="264">
        <v>25</v>
      </c>
      <c r="S577" s="264">
        <v>27</v>
      </c>
      <c r="T577" s="267">
        <v>0.908584169453735</v>
      </c>
      <c r="U577" s="267">
        <v>1</v>
      </c>
      <c r="V577" s="268">
        <v>0.925925925925926</v>
      </c>
      <c r="W577" s="268">
        <v>0.9</v>
      </c>
      <c r="X577" s="295">
        <v>0.0740740740740741</v>
      </c>
      <c r="Y577" s="271">
        <v>203</v>
      </c>
      <c r="Z577" s="333">
        <v>189</v>
      </c>
      <c r="AA577" s="333">
        <v>220</v>
      </c>
      <c r="AB577" s="333">
        <v>197</v>
      </c>
      <c r="AC577" s="334">
        <v>0.931034482758621</v>
      </c>
      <c r="AD577" s="268">
        <v>0.895454545454546</v>
      </c>
      <c r="AE577" s="295">
        <v>0.0355799373040752</v>
      </c>
    </row>
    <row r="578" spans="1:31">
      <c r="A578" s="315" t="s">
        <v>719</v>
      </c>
      <c r="B578" s="339" t="s">
        <v>3337</v>
      </c>
      <c r="C578" s="293" t="s">
        <v>1003</v>
      </c>
      <c r="D578" s="339" t="s">
        <v>1004</v>
      </c>
      <c r="E578" s="266">
        <v>59</v>
      </c>
      <c r="F578" s="266">
        <v>56</v>
      </c>
      <c r="G578" s="264">
        <v>56</v>
      </c>
      <c r="H578" s="264">
        <v>53</v>
      </c>
      <c r="I578" s="264">
        <v>57</v>
      </c>
      <c r="J578" s="264">
        <v>52</v>
      </c>
      <c r="K578" s="294">
        <v>0.9</v>
      </c>
      <c r="L578" s="267">
        <v>0.949152542372881</v>
      </c>
      <c r="M578" s="267">
        <v>0.946428571428571</v>
      </c>
      <c r="N578" s="267">
        <v>0.912280701754386</v>
      </c>
      <c r="O578" s="332">
        <v>1673</v>
      </c>
      <c r="P578" s="266">
        <v>1590</v>
      </c>
      <c r="Q578" s="266">
        <v>56</v>
      </c>
      <c r="R578" s="264">
        <v>53</v>
      </c>
      <c r="S578" s="264">
        <v>52</v>
      </c>
      <c r="T578" s="267">
        <v>0.950388523610281</v>
      </c>
      <c r="U578" s="267">
        <v>0.949152542372881</v>
      </c>
      <c r="V578" s="268">
        <v>0.946428571428571</v>
      </c>
      <c r="W578" s="268">
        <v>0.912280701754386</v>
      </c>
      <c r="X578" s="295">
        <v>0.00272397094430998</v>
      </c>
      <c r="Y578" s="271">
        <v>394</v>
      </c>
      <c r="Z578" s="333">
        <v>378</v>
      </c>
      <c r="AA578" s="333">
        <v>387</v>
      </c>
      <c r="AB578" s="333">
        <v>364</v>
      </c>
      <c r="AC578" s="334">
        <v>0.959390862944162</v>
      </c>
      <c r="AD578" s="268">
        <v>0.940568475452196</v>
      </c>
      <c r="AE578" s="295">
        <v>0.0188223874919661</v>
      </c>
    </row>
    <row r="579" spans="1:31">
      <c r="A579" s="315" t="s">
        <v>719</v>
      </c>
      <c r="B579" s="339" t="s">
        <v>3337</v>
      </c>
      <c r="C579" s="293" t="s">
        <v>1005</v>
      </c>
      <c r="D579" s="339" t="s">
        <v>1005</v>
      </c>
      <c r="E579" s="266">
        <v>28</v>
      </c>
      <c r="F579" s="266">
        <v>24</v>
      </c>
      <c r="G579" s="264">
        <v>23</v>
      </c>
      <c r="H579" s="264">
        <v>19</v>
      </c>
      <c r="I579" s="264">
        <v>24</v>
      </c>
      <c r="J579" s="264">
        <v>22</v>
      </c>
      <c r="K579" s="294">
        <v>0.9</v>
      </c>
      <c r="L579" s="267">
        <v>0.857142857142857</v>
      </c>
      <c r="M579" s="267">
        <v>0.826086956521739</v>
      </c>
      <c r="N579" s="267">
        <v>0.916666666666667</v>
      </c>
      <c r="O579" s="332">
        <v>711</v>
      </c>
      <c r="P579" s="266">
        <v>650</v>
      </c>
      <c r="Q579" s="266">
        <v>24</v>
      </c>
      <c r="R579" s="264">
        <v>19</v>
      </c>
      <c r="S579" s="264">
        <v>21</v>
      </c>
      <c r="T579" s="267">
        <v>0.914205344585091</v>
      </c>
      <c r="U579" s="267">
        <v>0.857142857142857</v>
      </c>
      <c r="V579" s="268">
        <v>0.826086956521739</v>
      </c>
      <c r="W579" s="268">
        <v>0.875</v>
      </c>
      <c r="X579" s="295">
        <v>0.031055900621118</v>
      </c>
      <c r="Y579" s="271">
        <v>166</v>
      </c>
      <c r="Z579" s="333">
        <v>147</v>
      </c>
      <c r="AA579" s="333">
        <v>166</v>
      </c>
      <c r="AB579" s="333">
        <v>154</v>
      </c>
      <c r="AC579" s="334">
        <v>0.885542168674699</v>
      </c>
      <c r="AD579" s="268">
        <v>0.927710843373494</v>
      </c>
      <c r="AE579" s="295">
        <v>-0.0421686746987951</v>
      </c>
    </row>
    <row r="580" spans="1:31">
      <c r="A580" s="315" t="s">
        <v>719</v>
      </c>
      <c r="B580" s="339" t="s">
        <v>3337</v>
      </c>
      <c r="C580" s="293" t="s">
        <v>1006</v>
      </c>
      <c r="D580" s="339" t="s">
        <v>1006</v>
      </c>
      <c r="E580" s="266">
        <v>41</v>
      </c>
      <c r="F580" s="266">
        <v>41</v>
      </c>
      <c r="G580" s="264">
        <v>33</v>
      </c>
      <c r="H580" s="264">
        <v>33</v>
      </c>
      <c r="I580" s="264">
        <v>39</v>
      </c>
      <c r="J580" s="264">
        <v>39</v>
      </c>
      <c r="K580" s="294">
        <v>0.9</v>
      </c>
      <c r="L580" s="267">
        <v>1</v>
      </c>
      <c r="M580" s="267">
        <v>1</v>
      </c>
      <c r="N580" s="267">
        <v>1</v>
      </c>
      <c r="O580" s="332">
        <v>1169</v>
      </c>
      <c r="P580" s="266">
        <v>1128</v>
      </c>
      <c r="Q580" s="266">
        <v>41</v>
      </c>
      <c r="R580" s="264">
        <v>31</v>
      </c>
      <c r="S580" s="264">
        <v>39</v>
      </c>
      <c r="T580" s="267">
        <v>0.964927288280582</v>
      </c>
      <c r="U580" s="267">
        <v>1</v>
      </c>
      <c r="V580" s="268">
        <v>0.939393939393939</v>
      </c>
      <c r="W580" s="268">
        <v>1</v>
      </c>
      <c r="X580" s="295">
        <v>0.0606060606060606</v>
      </c>
      <c r="Y580" s="271">
        <v>263</v>
      </c>
      <c r="Z580" s="333">
        <v>258</v>
      </c>
      <c r="AA580" s="333">
        <v>272</v>
      </c>
      <c r="AB580" s="333">
        <v>262</v>
      </c>
      <c r="AC580" s="334">
        <v>0.980988593155893</v>
      </c>
      <c r="AD580" s="268">
        <v>0.963235294117647</v>
      </c>
      <c r="AE580" s="295">
        <v>0.0177532990382464</v>
      </c>
    </row>
    <row r="581" spans="1:31">
      <c r="A581" s="315" t="s">
        <v>719</v>
      </c>
      <c r="B581" s="339" t="s">
        <v>3337</v>
      </c>
      <c r="C581" s="293" t="s">
        <v>1007</v>
      </c>
      <c r="D581" s="339" t="s">
        <v>1008</v>
      </c>
      <c r="E581" s="266">
        <v>49</v>
      </c>
      <c r="F581" s="266">
        <v>49</v>
      </c>
      <c r="G581" s="264">
        <v>49</v>
      </c>
      <c r="H581" s="264">
        <v>43</v>
      </c>
      <c r="I581" s="264">
        <v>47</v>
      </c>
      <c r="J581" s="264">
        <v>42</v>
      </c>
      <c r="K581" s="294">
        <v>0.9</v>
      </c>
      <c r="L581" s="267">
        <v>1</v>
      </c>
      <c r="M581" s="267">
        <v>0.877551020408163</v>
      </c>
      <c r="N581" s="267">
        <v>0.893617021276596</v>
      </c>
      <c r="O581" s="332">
        <v>1450</v>
      </c>
      <c r="P581" s="266">
        <v>1308</v>
      </c>
      <c r="Q581" s="266">
        <v>47</v>
      </c>
      <c r="R581" s="264">
        <v>42</v>
      </c>
      <c r="S581" s="264">
        <v>40</v>
      </c>
      <c r="T581" s="267">
        <v>0.902068965517241</v>
      </c>
      <c r="U581" s="267">
        <v>0.959183673469388</v>
      </c>
      <c r="V581" s="268">
        <v>0.857142857142857</v>
      </c>
      <c r="W581" s="268">
        <v>0.851063829787234</v>
      </c>
      <c r="X581" s="295">
        <v>0.102040816326531</v>
      </c>
      <c r="Y581" s="271">
        <v>338</v>
      </c>
      <c r="Z581" s="333">
        <v>292</v>
      </c>
      <c r="AA581" s="333">
        <v>314</v>
      </c>
      <c r="AB581" s="333">
        <v>279</v>
      </c>
      <c r="AC581" s="334">
        <v>0.863905325443787</v>
      </c>
      <c r="AD581" s="268">
        <v>0.888535031847134</v>
      </c>
      <c r="AE581" s="295">
        <v>-0.0246297064033468</v>
      </c>
    </row>
    <row r="582" spans="1:31">
      <c r="A582" s="315" t="s">
        <v>719</v>
      </c>
      <c r="B582" s="339" t="s">
        <v>3337</v>
      </c>
      <c r="C582" s="293" t="s">
        <v>1009</v>
      </c>
      <c r="D582" s="339" t="s">
        <v>1010</v>
      </c>
      <c r="E582" s="266">
        <v>62</v>
      </c>
      <c r="F582" s="266">
        <v>61</v>
      </c>
      <c r="G582" s="264">
        <v>58</v>
      </c>
      <c r="H582" s="264">
        <v>57</v>
      </c>
      <c r="I582" s="264">
        <v>56</v>
      </c>
      <c r="J582" s="264">
        <v>55</v>
      </c>
      <c r="K582" s="294">
        <v>0.9</v>
      </c>
      <c r="L582" s="267">
        <v>0.983870967741935</v>
      </c>
      <c r="M582" s="267">
        <v>0.982758620689655</v>
      </c>
      <c r="N582" s="267">
        <v>0.982142857142857</v>
      </c>
      <c r="O582" s="332">
        <v>1724</v>
      </c>
      <c r="P582" s="266">
        <v>1689</v>
      </c>
      <c r="Q582" s="266">
        <v>61</v>
      </c>
      <c r="R582" s="264">
        <v>57</v>
      </c>
      <c r="S582" s="264">
        <v>55</v>
      </c>
      <c r="T582" s="267">
        <v>0.97969837587007</v>
      </c>
      <c r="U582" s="267">
        <v>0.983870967741935</v>
      </c>
      <c r="V582" s="268">
        <v>0.982758620689655</v>
      </c>
      <c r="W582" s="268">
        <v>0.982142857142857</v>
      </c>
      <c r="X582" s="295">
        <v>0.00111234705228036</v>
      </c>
      <c r="Y582" s="271">
        <v>403</v>
      </c>
      <c r="Z582" s="333">
        <v>393</v>
      </c>
      <c r="AA582" s="333">
        <v>405</v>
      </c>
      <c r="AB582" s="333">
        <v>395</v>
      </c>
      <c r="AC582" s="334">
        <v>0.975186104218362</v>
      </c>
      <c r="AD582" s="268">
        <v>0.975308641975309</v>
      </c>
      <c r="AE582" s="295">
        <v>-0.000122537756946373</v>
      </c>
    </row>
    <row r="583" spans="1:31">
      <c r="A583" s="315" t="s">
        <v>719</v>
      </c>
      <c r="B583" s="339" t="s">
        <v>3337</v>
      </c>
      <c r="C583" s="293" t="s">
        <v>1011</v>
      </c>
      <c r="D583" s="339" t="s">
        <v>1012</v>
      </c>
      <c r="E583" s="266">
        <v>72</v>
      </c>
      <c r="F583" s="266">
        <v>70</v>
      </c>
      <c r="G583" s="264">
        <v>59</v>
      </c>
      <c r="H583" s="264">
        <v>59</v>
      </c>
      <c r="I583" s="264">
        <v>68</v>
      </c>
      <c r="J583" s="264">
        <v>67</v>
      </c>
      <c r="K583" s="294">
        <v>0.9</v>
      </c>
      <c r="L583" s="267">
        <v>0.972222222222222</v>
      </c>
      <c r="M583" s="267">
        <v>1</v>
      </c>
      <c r="N583" s="267">
        <v>0.985294117647059</v>
      </c>
      <c r="O583" s="332">
        <v>1959</v>
      </c>
      <c r="P583" s="266">
        <v>1919</v>
      </c>
      <c r="Q583" s="266">
        <v>70</v>
      </c>
      <c r="R583" s="264">
        <v>59</v>
      </c>
      <c r="S583" s="264">
        <v>67</v>
      </c>
      <c r="T583" s="267">
        <v>0.979581419091373</v>
      </c>
      <c r="U583" s="267">
        <v>0.972222222222222</v>
      </c>
      <c r="V583" s="268">
        <v>1</v>
      </c>
      <c r="W583" s="268">
        <v>0.985294117647059</v>
      </c>
      <c r="X583" s="295">
        <v>-0.0277777777777778</v>
      </c>
      <c r="Y583" s="271">
        <v>467</v>
      </c>
      <c r="Z583" s="333">
        <v>461</v>
      </c>
      <c r="AA583" s="333">
        <v>439</v>
      </c>
      <c r="AB583" s="333">
        <v>430</v>
      </c>
      <c r="AC583" s="334">
        <v>0.987152034261242</v>
      </c>
      <c r="AD583" s="268">
        <v>0.979498861047836</v>
      </c>
      <c r="AE583" s="295">
        <v>0.00765317321340597</v>
      </c>
    </row>
    <row r="584" spans="1:31">
      <c r="A584" s="315" t="s">
        <v>719</v>
      </c>
      <c r="B584" s="339" t="s">
        <v>3337</v>
      </c>
      <c r="C584" s="293" t="s">
        <v>1013</v>
      </c>
      <c r="D584" s="339" t="s">
        <v>1014</v>
      </c>
      <c r="E584" s="266">
        <v>44</v>
      </c>
      <c r="F584" s="266">
        <v>43</v>
      </c>
      <c r="G584" s="264">
        <v>37</v>
      </c>
      <c r="H584" s="264">
        <v>35</v>
      </c>
      <c r="I584" s="264">
        <v>38</v>
      </c>
      <c r="J584" s="264">
        <v>38</v>
      </c>
      <c r="K584" s="294">
        <v>0.9</v>
      </c>
      <c r="L584" s="267">
        <v>0.977272727272727</v>
      </c>
      <c r="M584" s="267">
        <v>0.945945945945946</v>
      </c>
      <c r="N584" s="267">
        <v>1</v>
      </c>
      <c r="O584" s="332">
        <v>1173</v>
      </c>
      <c r="P584" s="266">
        <v>1134</v>
      </c>
      <c r="Q584" s="266">
        <v>43</v>
      </c>
      <c r="R584" s="264">
        <v>35</v>
      </c>
      <c r="S584" s="264">
        <v>38</v>
      </c>
      <c r="T584" s="267">
        <v>0.966751918158568</v>
      </c>
      <c r="U584" s="267">
        <v>0.977272727272727</v>
      </c>
      <c r="V584" s="268">
        <v>0.945945945945946</v>
      </c>
      <c r="W584" s="268">
        <v>1</v>
      </c>
      <c r="X584" s="295">
        <v>0.0313267813267813</v>
      </c>
      <c r="Y584" s="271">
        <v>275</v>
      </c>
      <c r="Z584" s="333">
        <v>266</v>
      </c>
      <c r="AA584" s="333">
        <v>263</v>
      </c>
      <c r="AB584" s="333">
        <v>254</v>
      </c>
      <c r="AC584" s="334">
        <v>0.967272727272727</v>
      </c>
      <c r="AD584" s="268">
        <v>0.965779467680608</v>
      </c>
      <c r="AE584" s="295">
        <v>0.00149325959211888</v>
      </c>
    </row>
    <row r="585" spans="1:31">
      <c r="A585" s="315" t="s">
        <v>719</v>
      </c>
      <c r="B585" s="339" t="s">
        <v>3337</v>
      </c>
      <c r="C585" s="293" t="s">
        <v>1015</v>
      </c>
      <c r="D585" s="339" t="s">
        <v>1015</v>
      </c>
      <c r="E585" s="266">
        <v>49</v>
      </c>
      <c r="F585" s="266">
        <v>48</v>
      </c>
      <c r="G585" s="264">
        <v>44</v>
      </c>
      <c r="H585" s="264">
        <v>42</v>
      </c>
      <c r="I585" s="264">
        <v>50</v>
      </c>
      <c r="J585" s="264">
        <v>48</v>
      </c>
      <c r="K585" s="294">
        <v>0.9</v>
      </c>
      <c r="L585" s="267">
        <v>0.979591836734694</v>
      </c>
      <c r="M585" s="267">
        <v>0.954545454545455</v>
      </c>
      <c r="N585" s="267">
        <v>0.96</v>
      </c>
      <c r="O585" s="332">
        <v>1466</v>
      </c>
      <c r="P585" s="266">
        <v>1374</v>
      </c>
      <c r="Q585" s="266">
        <v>47</v>
      </c>
      <c r="R585" s="264">
        <v>41</v>
      </c>
      <c r="S585" s="264">
        <v>47</v>
      </c>
      <c r="T585" s="267">
        <v>0.937244201909959</v>
      </c>
      <c r="U585" s="267">
        <v>0.959183673469388</v>
      </c>
      <c r="V585" s="268">
        <v>0.931818181818182</v>
      </c>
      <c r="W585" s="268">
        <v>0.94</v>
      </c>
      <c r="X585" s="295">
        <v>0.0273654916512059</v>
      </c>
      <c r="Y585" s="271">
        <v>343</v>
      </c>
      <c r="Z585" s="333">
        <v>322</v>
      </c>
      <c r="AA585" s="333">
        <v>333</v>
      </c>
      <c r="AB585" s="333">
        <v>317</v>
      </c>
      <c r="AC585" s="334">
        <v>0.938775510204082</v>
      </c>
      <c r="AD585" s="268">
        <v>0.951951951951952</v>
      </c>
      <c r="AE585" s="295">
        <v>-0.0131764417478702</v>
      </c>
    </row>
    <row r="586" spans="1:31">
      <c r="A586" s="315" t="s">
        <v>719</v>
      </c>
      <c r="B586" s="339" t="s">
        <v>3337</v>
      </c>
      <c r="C586" s="293" t="s">
        <v>1016</v>
      </c>
      <c r="D586" s="339" t="s">
        <v>1016</v>
      </c>
      <c r="E586" s="266">
        <v>67</v>
      </c>
      <c r="F586" s="266">
        <v>65</v>
      </c>
      <c r="G586" s="264">
        <v>61</v>
      </c>
      <c r="H586" s="264">
        <v>59</v>
      </c>
      <c r="I586" s="264">
        <v>61</v>
      </c>
      <c r="J586" s="264">
        <v>57</v>
      </c>
      <c r="K586" s="294">
        <v>0.9</v>
      </c>
      <c r="L586" s="267">
        <v>0.970149253731343</v>
      </c>
      <c r="M586" s="267">
        <v>0.967213114754098</v>
      </c>
      <c r="N586" s="267">
        <v>0.934426229508197</v>
      </c>
      <c r="O586" s="332">
        <v>1902</v>
      </c>
      <c r="P586" s="266">
        <v>1832</v>
      </c>
      <c r="Q586" s="266">
        <v>65</v>
      </c>
      <c r="R586" s="264">
        <v>58</v>
      </c>
      <c r="S586" s="264">
        <v>56</v>
      </c>
      <c r="T586" s="267">
        <v>0.963196635120925</v>
      </c>
      <c r="U586" s="267">
        <v>0.970149253731343</v>
      </c>
      <c r="V586" s="268">
        <v>0.950819672131147</v>
      </c>
      <c r="W586" s="268">
        <v>0.918032786885246</v>
      </c>
      <c r="X586" s="295">
        <v>0.0193295816001958</v>
      </c>
      <c r="Y586" s="271">
        <v>443</v>
      </c>
      <c r="Z586" s="333">
        <v>420</v>
      </c>
      <c r="AA586" s="333">
        <v>439</v>
      </c>
      <c r="AB586" s="333">
        <v>424</v>
      </c>
      <c r="AC586" s="334">
        <v>0.948081264108352</v>
      </c>
      <c r="AD586" s="268">
        <v>0.965831435079727</v>
      </c>
      <c r="AE586" s="295">
        <v>-0.0177501709713745</v>
      </c>
    </row>
    <row r="587" spans="1:31">
      <c r="A587" s="315" t="s">
        <v>719</v>
      </c>
      <c r="B587" s="339" t="s">
        <v>3338</v>
      </c>
      <c r="C587" s="293" t="s">
        <v>1017</v>
      </c>
      <c r="D587" s="339" t="s">
        <v>1017</v>
      </c>
      <c r="E587" s="266">
        <v>54</v>
      </c>
      <c r="F587" s="266">
        <v>54</v>
      </c>
      <c r="G587" s="264">
        <v>49</v>
      </c>
      <c r="H587" s="264">
        <v>49</v>
      </c>
      <c r="I587" s="264">
        <v>48</v>
      </c>
      <c r="J587" s="264">
        <v>48</v>
      </c>
      <c r="K587" s="294">
        <v>0.9</v>
      </c>
      <c r="L587" s="267">
        <v>1</v>
      </c>
      <c r="M587" s="267">
        <v>1</v>
      </c>
      <c r="N587" s="267">
        <v>1</v>
      </c>
      <c r="O587" s="332">
        <v>1507</v>
      </c>
      <c r="P587" s="266">
        <v>1499</v>
      </c>
      <c r="Q587" s="266">
        <v>54</v>
      </c>
      <c r="R587" s="264">
        <v>49</v>
      </c>
      <c r="S587" s="264">
        <v>48</v>
      </c>
      <c r="T587" s="267">
        <v>0.994691439946914</v>
      </c>
      <c r="U587" s="267">
        <v>1</v>
      </c>
      <c r="V587" s="268">
        <v>1</v>
      </c>
      <c r="W587" s="268">
        <v>1</v>
      </c>
      <c r="X587" s="295">
        <v>0</v>
      </c>
      <c r="Y587" s="271">
        <v>356</v>
      </c>
      <c r="Z587" s="333">
        <v>355</v>
      </c>
      <c r="AA587" s="333">
        <v>354</v>
      </c>
      <c r="AB587" s="333">
        <v>353</v>
      </c>
      <c r="AC587" s="334">
        <v>0.997191011235955</v>
      </c>
      <c r="AD587" s="268">
        <v>0.997175141242938</v>
      </c>
      <c r="AE587" s="295">
        <v>1.58699930172812e-5</v>
      </c>
    </row>
    <row r="588" spans="1:31">
      <c r="A588" s="315" t="s">
        <v>719</v>
      </c>
      <c r="B588" s="339" t="s">
        <v>3338</v>
      </c>
      <c r="C588" s="293" t="s">
        <v>1018</v>
      </c>
      <c r="D588" s="339" t="s">
        <v>1019</v>
      </c>
      <c r="E588" s="266">
        <v>70</v>
      </c>
      <c r="F588" s="266">
        <v>69</v>
      </c>
      <c r="G588" s="264">
        <v>65</v>
      </c>
      <c r="H588" s="264">
        <v>63</v>
      </c>
      <c r="I588" s="264">
        <v>57</v>
      </c>
      <c r="J588" s="264">
        <v>56</v>
      </c>
      <c r="K588" s="294">
        <v>0.9</v>
      </c>
      <c r="L588" s="267">
        <v>0.985714285714286</v>
      </c>
      <c r="M588" s="267">
        <v>0.969230769230769</v>
      </c>
      <c r="N588" s="267">
        <v>0.982456140350877</v>
      </c>
      <c r="O588" s="332">
        <v>1934</v>
      </c>
      <c r="P588" s="266">
        <v>1903</v>
      </c>
      <c r="Q588" s="266">
        <v>68</v>
      </c>
      <c r="R588" s="264">
        <v>61</v>
      </c>
      <c r="S588" s="264">
        <v>55</v>
      </c>
      <c r="T588" s="267">
        <v>0.983971044467425</v>
      </c>
      <c r="U588" s="267">
        <v>0.971428571428571</v>
      </c>
      <c r="V588" s="268">
        <v>0.938461538461538</v>
      </c>
      <c r="W588" s="268">
        <v>0.964912280701754</v>
      </c>
      <c r="X588" s="295">
        <v>0.032967032967033</v>
      </c>
      <c r="Y588" s="271">
        <v>453</v>
      </c>
      <c r="Z588" s="333">
        <v>441</v>
      </c>
      <c r="AA588" s="333">
        <v>448</v>
      </c>
      <c r="AB588" s="333">
        <v>438</v>
      </c>
      <c r="AC588" s="334">
        <v>0.973509933774834</v>
      </c>
      <c r="AD588" s="268">
        <v>0.977678571428571</v>
      </c>
      <c r="AE588" s="295">
        <v>-0.00416863765373698</v>
      </c>
    </row>
    <row r="589" spans="1:31">
      <c r="A589" s="315" t="s">
        <v>719</v>
      </c>
      <c r="B589" s="339" t="s">
        <v>3338</v>
      </c>
      <c r="C589" s="293" t="s">
        <v>1020</v>
      </c>
      <c r="D589" s="339" t="s">
        <v>1020</v>
      </c>
      <c r="E589" s="266">
        <v>54</v>
      </c>
      <c r="F589" s="266">
        <v>46</v>
      </c>
      <c r="G589" s="264">
        <v>46</v>
      </c>
      <c r="H589" s="264">
        <v>35</v>
      </c>
      <c r="I589" s="264">
        <v>45</v>
      </c>
      <c r="J589" s="264">
        <v>35</v>
      </c>
      <c r="K589" s="294">
        <v>0.9</v>
      </c>
      <c r="L589" s="267">
        <v>0.851851851851852</v>
      </c>
      <c r="M589" s="267">
        <v>0.760869565217391</v>
      </c>
      <c r="N589" s="267">
        <v>0.777777777777778</v>
      </c>
      <c r="O589" s="332">
        <v>1432</v>
      </c>
      <c r="P589" s="266">
        <v>1126</v>
      </c>
      <c r="Q589" s="266">
        <v>46</v>
      </c>
      <c r="R589" s="264">
        <v>34</v>
      </c>
      <c r="S589" s="264">
        <v>35</v>
      </c>
      <c r="T589" s="267">
        <v>0.786312849162011</v>
      </c>
      <c r="U589" s="267">
        <v>0.851851851851852</v>
      </c>
      <c r="V589" s="268">
        <v>0.739130434782609</v>
      </c>
      <c r="W589" s="268">
        <v>0.777777777777778</v>
      </c>
      <c r="X589" s="295">
        <v>0.112721417069243</v>
      </c>
      <c r="Y589" s="271">
        <v>338</v>
      </c>
      <c r="Z589" s="333">
        <v>268</v>
      </c>
      <c r="AA589" s="333">
        <v>338</v>
      </c>
      <c r="AB589" s="333">
        <v>264</v>
      </c>
      <c r="AC589" s="334">
        <v>0.792899408284024</v>
      </c>
      <c r="AD589" s="268">
        <v>0.781065088757396</v>
      </c>
      <c r="AE589" s="295">
        <v>0.0118343195266273</v>
      </c>
    </row>
    <row r="590" spans="1:31">
      <c r="A590" s="315" t="s">
        <v>719</v>
      </c>
      <c r="B590" s="339" t="s">
        <v>3338</v>
      </c>
      <c r="C590" s="293" t="s">
        <v>1021</v>
      </c>
      <c r="D590" s="339" t="s">
        <v>1022</v>
      </c>
      <c r="E590" s="266">
        <v>77</v>
      </c>
      <c r="F590" s="266">
        <v>77</v>
      </c>
      <c r="G590" s="264">
        <v>73</v>
      </c>
      <c r="H590" s="264">
        <v>71</v>
      </c>
      <c r="I590" s="264">
        <v>70</v>
      </c>
      <c r="J590" s="264">
        <v>67</v>
      </c>
      <c r="K590" s="294">
        <v>0.9</v>
      </c>
      <c r="L590" s="267">
        <v>1</v>
      </c>
      <c r="M590" s="267">
        <v>0.972602739726027</v>
      </c>
      <c r="N590" s="267">
        <v>0.957142857142857</v>
      </c>
      <c r="O590" s="332">
        <v>2140</v>
      </c>
      <c r="P590" s="266">
        <v>2058</v>
      </c>
      <c r="Q590" s="266">
        <v>77</v>
      </c>
      <c r="R590" s="264">
        <v>69</v>
      </c>
      <c r="S590" s="264">
        <v>65</v>
      </c>
      <c r="T590" s="267">
        <v>0.961682242990654</v>
      </c>
      <c r="U590" s="267">
        <v>1</v>
      </c>
      <c r="V590" s="268">
        <v>0.945205479452055</v>
      </c>
      <c r="W590" s="268">
        <v>0.928571428571429</v>
      </c>
      <c r="X590" s="295">
        <v>0.0547945205479452</v>
      </c>
      <c r="Y590" s="271">
        <v>507</v>
      </c>
      <c r="Z590" s="333">
        <v>493</v>
      </c>
      <c r="AA590" s="333">
        <v>493</v>
      </c>
      <c r="AB590" s="333">
        <v>474</v>
      </c>
      <c r="AC590" s="334">
        <v>0.972386587771203</v>
      </c>
      <c r="AD590" s="268">
        <v>0.961460446247465</v>
      </c>
      <c r="AE590" s="295">
        <v>0.0109261415237386</v>
      </c>
    </row>
    <row r="591" spans="1:31">
      <c r="A591" s="315" t="s">
        <v>719</v>
      </c>
      <c r="B591" s="339" t="s">
        <v>3338</v>
      </c>
      <c r="C591" s="293" t="s">
        <v>1023</v>
      </c>
      <c r="D591" s="339" t="s">
        <v>1024</v>
      </c>
      <c r="E591" s="266">
        <v>64</v>
      </c>
      <c r="F591" s="266">
        <v>56</v>
      </c>
      <c r="G591" s="264">
        <v>59</v>
      </c>
      <c r="H591" s="264">
        <v>53</v>
      </c>
      <c r="I591" s="264">
        <v>55</v>
      </c>
      <c r="J591" s="264">
        <v>43</v>
      </c>
      <c r="K591" s="294">
        <v>0.9</v>
      </c>
      <c r="L591" s="267">
        <v>0.875</v>
      </c>
      <c r="M591" s="267">
        <v>0.898305084745763</v>
      </c>
      <c r="N591" s="267">
        <v>0.781818181818182</v>
      </c>
      <c r="O591" s="332">
        <v>1796</v>
      </c>
      <c r="P591" s="266">
        <v>1504</v>
      </c>
      <c r="Q591" s="266">
        <v>54</v>
      </c>
      <c r="R591" s="264">
        <v>48</v>
      </c>
      <c r="S591" s="264">
        <v>41</v>
      </c>
      <c r="T591" s="267">
        <v>0.837416481069042</v>
      </c>
      <c r="U591" s="267">
        <v>0.84375</v>
      </c>
      <c r="V591" s="268">
        <v>0.813559322033898</v>
      </c>
      <c r="W591" s="268">
        <v>0.745454545454545</v>
      </c>
      <c r="X591" s="295">
        <v>0.0301906779661016</v>
      </c>
      <c r="Y591" s="271">
        <v>415</v>
      </c>
      <c r="Z591" s="333">
        <v>348</v>
      </c>
      <c r="AA591" s="333">
        <v>416</v>
      </c>
      <c r="AB591" s="333">
        <v>353</v>
      </c>
      <c r="AC591" s="334">
        <v>0.83855421686747</v>
      </c>
      <c r="AD591" s="268">
        <v>0.848557692307692</v>
      </c>
      <c r="AE591" s="295">
        <v>-0.0100034754402224</v>
      </c>
    </row>
    <row r="592" spans="1:31">
      <c r="A592" s="315" t="s">
        <v>719</v>
      </c>
      <c r="B592" s="339" t="s">
        <v>3338</v>
      </c>
      <c r="C592" s="293" t="s">
        <v>1025</v>
      </c>
      <c r="D592" s="339" t="s">
        <v>1025</v>
      </c>
      <c r="E592" s="266">
        <v>46</v>
      </c>
      <c r="F592" s="266">
        <v>46</v>
      </c>
      <c r="G592" s="264">
        <v>46</v>
      </c>
      <c r="H592" s="264">
        <v>44</v>
      </c>
      <c r="I592" s="264">
        <v>39</v>
      </c>
      <c r="J592" s="264">
        <v>39</v>
      </c>
      <c r="K592" s="294">
        <v>0.9</v>
      </c>
      <c r="L592" s="267">
        <v>1</v>
      </c>
      <c r="M592" s="267">
        <v>0.956521739130435</v>
      </c>
      <c r="N592" s="267">
        <v>1</v>
      </c>
      <c r="O592" s="332">
        <v>1334</v>
      </c>
      <c r="P592" s="266">
        <v>1307</v>
      </c>
      <c r="Q592" s="266">
        <v>46</v>
      </c>
      <c r="R592" s="264">
        <v>44</v>
      </c>
      <c r="S592" s="264">
        <v>39</v>
      </c>
      <c r="T592" s="267">
        <v>0.97976011994003</v>
      </c>
      <c r="U592" s="267">
        <v>1</v>
      </c>
      <c r="V592" s="268">
        <v>0.956521739130435</v>
      </c>
      <c r="W592" s="268">
        <v>1</v>
      </c>
      <c r="X592" s="295">
        <v>0.0434782608695652</v>
      </c>
      <c r="Y592" s="271">
        <v>308</v>
      </c>
      <c r="Z592" s="333">
        <v>302</v>
      </c>
      <c r="AA592" s="333">
        <v>304</v>
      </c>
      <c r="AB592" s="333">
        <v>298</v>
      </c>
      <c r="AC592" s="334">
        <v>0.980519480519481</v>
      </c>
      <c r="AD592" s="268">
        <v>0.980263157894737</v>
      </c>
      <c r="AE592" s="295">
        <v>0.000256322624743732</v>
      </c>
    </row>
    <row r="593" spans="1:31">
      <c r="A593" s="315" t="s">
        <v>719</v>
      </c>
      <c r="B593" s="339" t="s">
        <v>3338</v>
      </c>
      <c r="C593" s="293" t="s">
        <v>1026</v>
      </c>
      <c r="D593" s="339" t="s">
        <v>1026</v>
      </c>
      <c r="E593" s="266">
        <v>42</v>
      </c>
      <c r="F593" s="266">
        <v>42</v>
      </c>
      <c r="G593" s="264">
        <v>36</v>
      </c>
      <c r="H593" s="264">
        <v>36</v>
      </c>
      <c r="I593" s="264">
        <v>31</v>
      </c>
      <c r="J593" s="264">
        <v>30</v>
      </c>
      <c r="K593" s="294">
        <v>0.9</v>
      </c>
      <c r="L593" s="267">
        <v>1</v>
      </c>
      <c r="M593" s="267">
        <v>1</v>
      </c>
      <c r="N593" s="267">
        <v>0.967741935483871</v>
      </c>
      <c r="O593" s="332">
        <v>1133</v>
      </c>
      <c r="P593" s="266">
        <v>1104</v>
      </c>
      <c r="Q593" s="266">
        <v>42</v>
      </c>
      <c r="R593" s="264">
        <v>36</v>
      </c>
      <c r="S593" s="264">
        <v>30</v>
      </c>
      <c r="T593" s="267">
        <v>0.974404236540159</v>
      </c>
      <c r="U593" s="267">
        <v>1</v>
      </c>
      <c r="V593" s="268">
        <v>1</v>
      </c>
      <c r="W593" s="268">
        <v>0.967741935483871</v>
      </c>
      <c r="X593" s="295">
        <v>0</v>
      </c>
      <c r="Y593" s="271">
        <v>261</v>
      </c>
      <c r="Z593" s="333">
        <v>256</v>
      </c>
      <c r="AA593" s="333">
        <v>260</v>
      </c>
      <c r="AB593" s="333">
        <v>252</v>
      </c>
      <c r="AC593" s="334">
        <v>0.980842911877395</v>
      </c>
      <c r="AD593" s="268">
        <v>0.969230769230769</v>
      </c>
      <c r="AE593" s="295">
        <v>0.0116121426466254</v>
      </c>
    </row>
    <row r="594" spans="1:31">
      <c r="A594" s="315" t="s">
        <v>719</v>
      </c>
      <c r="B594" s="339" t="s">
        <v>3338</v>
      </c>
      <c r="C594" s="293" t="s">
        <v>1027</v>
      </c>
      <c r="D594" s="339" t="s">
        <v>1027</v>
      </c>
      <c r="E594" s="266">
        <v>39</v>
      </c>
      <c r="F594" s="266">
        <v>38</v>
      </c>
      <c r="G594" s="264">
        <v>37</v>
      </c>
      <c r="H594" s="264">
        <v>35</v>
      </c>
      <c r="I594" s="264">
        <v>30</v>
      </c>
      <c r="J594" s="264">
        <v>28</v>
      </c>
      <c r="K594" s="294">
        <v>0.9</v>
      </c>
      <c r="L594" s="267">
        <v>0.974358974358974</v>
      </c>
      <c r="M594" s="267">
        <v>0.945945945945946</v>
      </c>
      <c r="N594" s="267">
        <v>0.933333333333333</v>
      </c>
      <c r="O594" s="332">
        <v>1052</v>
      </c>
      <c r="P594" s="266">
        <v>1019</v>
      </c>
      <c r="Q594" s="266">
        <v>38</v>
      </c>
      <c r="R594" s="264">
        <v>35</v>
      </c>
      <c r="S594" s="264">
        <v>28</v>
      </c>
      <c r="T594" s="267">
        <v>0.968631178707224</v>
      </c>
      <c r="U594" s="267">
        <v>0.974358974358974</v>
      </c>
      <c r="V594" s="268">
        <v>0.945945945945946</v>
      </c>
      <c r="W594" s="268">
        <v>0.933333333333333</v>
      </c>
      <c r="X594" s="295">
        <v>0.0284130284130284</v>
      </c>
      <c r="Y594" s="271">
        <v>248</v>
      </c>
      <c r="Z594" s="333">
        <v>239</v>
      </c>
      <c r="AA594" s="333">
        <v>241</v>
      </c>
      <c r="AB594" s="333">
        <v>236</v>
      </c>
      <c r="AC594" s="334">
        <v>0.963709677419355</v>
      </c>
      <c r="AD594" s="268">
        <v>0.979253112033195</v>
      </c>
      <c r="AE594" s="295">
        <v>-0.0155434346138401</v>
      </c>
    </row>
    <row r="595" spans="1:31">
      <c r="A595" s="315" t="s">
        <v>719</v>
      </c>
      <c r="B595" s="339" t="s">
        <v>3338</v>
      </c>
      <c r="C595" s="293" t="s">
        <v>1028</v>
      </c>
      <c r="D595" s="339" t="s">
        <v>1028</v>
      </c>
      <c r="E595" s="266">
        <v>22</v>
      </c>
      <c r="F595" s="266">
        <v>22</v>
      </c>
      <c r="G595" s="264">
        <v>22</v>
      </c>
      <c r="H595" s="264">
        <v>22</v>
      </c>
      <c r="I595" s="264">
        <v>18</v>
      </c>
      <c r="J595" s="264">
        <v>18</v>
      </c>
      <c r="K595" s="294">
        <v>0.9</v>
      </c>
      <c r="L595" s="267">
        <v>1</v>
      </c>
      <c r="M595" s="267">
        <v>1</v>
      </c>
      <c r="N595" s="267">
        <v>1</v>
      </c>
      <c r="O595" s="332">
        <v>613</v>
      </c>
      <c r="P595" s="266">
        <v>601</v>
      </c>
      <c r="Q595" s="266">
        <v>22</v>
      </c>
      <c r="R595" s="264">
        <v>22</v>
      </c>
      <c r="S595" s="264">
        <v>17</v>
      </c>
      <c r="T595" s="267">
        <v>0.980424143556281</v>
      </c>
      <c r="U595" s="267">
        <v>1</v>
      </c>
      <c r="V595" s="268">
        <v>1</v>
      </c>
      <c r="W595" s="268">
        <v>0.944444444444444</v>
      </c>
      <c r="X595" s="295">
        <v>0</v>
      </c>
      <c r="Y595" s="271">
        <v>143</v>
      </c>
      <c r="Z595" s="333">
        <v>140</v>
      </c>
      <c r="AA595" s="333">
        <v>142</v>
      </c>
      <c r="AB595" s="333">
        <v>140</v>
      </c>
      <c r="AC595" s="334">
        <v>0.979020979020979</v>
      </c>
      <c r="AD595" s="268">
        <v>0.985915492957746</v>
      </c>
      <c r="AE595" s="295">
        <v>-0.00689451393676743</v>
      </c>
    </row>
    <row r="596" spans="1:31">
      <c r="A596" s="315" t="s">
        <v>719</v>
      </c>
      <c r="B596" s="339" t="s">
        <v>3338</v>
      </c>
      <c r="C596" s="293" t="s">
        <v>1029</v>
      </c>
      <c r="D596" s="339" t="s">
        <v>1029</v>
      </c>
      <c r="E596" s="266">
        <v>92</v>
      </c>
      <c r="F596" s="266">
        <v>90</v>
      </c>
      <c r="G596" s="264">
        <v>75</v>
      </c>
      <c r="H596" s="264">
        <v>73</v>
      </c>
      <c r="I596" s="264">
        <v>71</v>
      </c>
      <c r="J596" s="264">
        <v>65</v>
      </c>
      <c r="K596" s="294">
        <v>0.9</v>
      </c>
      <c r="L596" s="267">
        <v>0.978260869565217</v>
      </c>
      <c r="M596" s="267">
        <v>0.973333333333333</v>
      </c>
      <c r="N596" s="267">
        <v>0.915492957746479</v>
      </c>
      <c r="O596" s="332">
        <v>2479</v>
      </c>
      <c r="P596" s="266">
        <v>2389</v>
      </c>
      <c r="Q596" s="266">
        <v>89</v>
      </c>
      <c r="R596" s="264">
        <v>73</v>
      </c>
      <c r="S596" s="264">
        <v>64</v>
      </c>
      <c r="T596" s="267">
        <v>0.963695038321904</v>
      </c>
      <c r="U596" s="267">
        <v>0.967391304347826</v>
      </c>
      <c r="V596" s="268">
        <v>0.973333333333333</v>
      </c>
      <c r="W596" s="268">
        <v>0.901408450704225</v>
      </c>
      <c r="X596" s="295">
        <v>-0.00594202898550733</v>
      </c>
      <c r="Y596" s="271">
        <v>574</v>
      </c>
      <c r="Z596" s="333">
        <v>547</v>
      </c>
      <c r="AA596" s="333">
        <v>571</v>
      </c>
      <c r="AB596" s="333">
        <v>550</v>
      </c>
      <c r="AC596" s="334">
        <v>0.952961672473868</v>
      </c>
      <c r="AD596" s="268">
        <v>0.963222416812609</v>
      </c>
      <c r="AE596" s="295">
        <v>-0.0102607443387418</v>
      </c>
    </row>
    <row r="597" spans="1:31">
      <c r="A597" s="315" t="s">
        <v>719</v>
      </c>
      <c r="B597" s="339" t="s">
        <v>3338</v>
      </c>
      <c r="C597" s="293" t="s">
        <v>1030</v>
      </c>
      <c r="D597" s="339" t="s">
        <v>1030</v>
      </c>
      <c r="E597" s="266">
        <v>72</v>
      </c>
      <c r="F597" s="266">
        <v>70</v>
      </c>
      <c r="G597" s="264">
        <v>62</v>
      </c>
      <c r="H597" s="264">
        <v>60</v>
      </c>
      <c r="I597" s="264">
        <v>59</v>
      </c>
      <c r="J597" s="264">
        <v>57</v>
      </c>
      <c r="K597" s="294">
        <v>0.9</v>
      </c>
      <c r="L597" s="267">
        <v>0.972222222222222</v>
      </c>
      <c r="M597" s="267">
        <v>0.967741935483871</v>
      </c>
      <c r="N597" s="267">
        <v>0.966101694915254</v>
      </c>
      <c r="O597" s="332">
        <v>1944</v>
      </c>
      <c r="P597" s="266">
        <v>1895</v>
      </c>
      <c r="Q597" s="266">
        <v>69</v>
      </c>
      <c r="R597" s="264">
        <v>60</v>
      </c>
      <c r="S597" s="264">
        <v>54</v>
      </c>
      <c r="T597" s="267">
        <v>0.974794238683128</v>
      </c>
      <c r="U597" s="267">
        <v>0.958333333333333</v>
      </c>
      <c r="V597" s="268">
        <v>0.967741935483871</v>
      </c>
      <c r="W597" s="268">
        <v>0.915254237288136</v>
      </c>
      <c r="X597" s="295">
        <v>-0.00940860215053763</v>
      </c>
      <c r="Y597" s="271">
        <v>459</v>
      </c>
      <c r="Z597" s="333">
        <v>440</v>
      </c>
      <c r="AA597" s="333">
        <v>447</v>
      </c>
      <c r="AB597" s="333">
        <v>435</v>
      </c>
      <c r="AC597" s="334">
        <v>0.958605664488017</v>
      </c>
      <c r="AD597" s="268">
        <v>0.973154362416107</v>
      </c>
      <c r="AE597" s="295">
        <v>-0.01454869792809</v>
      </c>
    </row>
    <row r="598" spans="1:31">
      <c r="A598" s="315" t="s">
        <v>719</v>
      </c>
      <c r="B598" s="339" t="s">
        <v>3338</v>
      </c>
      <c r="C598" s="293" t="s">
        <v>1031</v>
      </c>
      <c r="D598" s="339" t="s">
        <v>1031</v>
      </c>
      <c r="E598" s="266">
        <v>30</v>
      </c>
      <c r="F598" s="266">
        <v>30</v>
      </c>
      <c r="G598" s="264">
        <v>27</v>
      </c>
      <c r="H598" s="264">
        <v>24</v>
      </c>
      <c r="I598" s="264">
        <v>27</v>
      </c>
      <c r="J598" s="264">
        <v>27</v>
      </c>
      <c r="K598" s="294">
        <v>0.9</v>
      </c>
      <c r="L598" s="267">
        <v>1</v>
      </c>
      <c r="M598" s="267">
        <v>0.888888888888889</v>
      </c>
      <c r="N598" s="267">
        <v>1</v>
      </c>
      <c r="O598" s="332">
        <v>828</v>
      </c>
      <c r="P598" s="266">
        <v>791</v>
      </c>
      <c r="Q598" s="266">
        <v>30</v>
      </c>
      <c r="R598" s="264">
        <v>23</v>
      </c>
      <c r="S598" s="264">
        <v>27</v>
      </c>
      <c r="T598" s="267">
        <v>0.955314009661836</v>
      </c>
      <c r="U598" s="267">
        <v>1</v>
      </c>
      <c r="V598" s="268">
        <v>0.851851851851852</v>
      </c>
      <c r="W598" s="268">
        <v>1</v>
      </c>
      <c r="X598" s="295">
        <v>0.148148148148148</v>
      </c>
      <c r="Y598" s="271">
        <v>198</v>
      </c>
      <c r="Z598" s="333">
        <v>188</v>
      </c>
      <c r="AA598" s="333">
        <v>195</v>
      </c>
      <c r="AB598" s="333">
        <v>189</v>
      </c>
      <c r="AC598" s="334">
        <v>0.94949494949495</v>
      </c>
      <c r="AD598" s="268">
        <v>0.969230769230769</v>
      </c>
      <c r="AE598" s="295">
        <v>-0.0197358197358197</v>
      </c>
    </row>
    <row r="599" spans="1:31">
      <c r="A599" s="315" t="s">
        <v>719</v>
      </c>
      <c r="B599" s="339" t="s">
        <v>3338</v>
      </c>
      <c r="C599" s="293" t="s">
        <v>1032</v>
      </c>
      <c r="D599" s="339" t="s">
        <v>1032</v>
      </c>
      <c r="E599" s="266">
        <v>48</v>
      </c>
      <c r="F599" s="266">
        <v>46</v>
      </c>
      <c r="G599" s="264">
        <v>40</v>
      </c>
      <c r="H599" s="264">
        <v>38</v>
      </c>
      <c r="I599" s="264">
        <v>37</v>
      </c>
      <c r="J599" s="264">
        <v>35</v>
      </c>
      <c r="K599" s="294">
        <v>0.9</v>
      </c>
      <c r="L599" s="267">
        <v>0.958333333333333</v>
      </c>
      <c r="M599" s="267">
        <v>0.95</v>
      </c>
      <c r="N599" s="267">
        <v>0.945945945945946</v>
      </c>
      <c r="O599" s="332">
        <v>1233</v>
      </c>
      <c r="P599" s="266">
        <v>1166</v>
      </c>
      <c r="Q599" s="266">
        <v>46</v>
      </c>
      <c r="R599" s="264">
        <v>38</v>
      </c>
      <c r="S599" s="264">
        <v>32</v>
      </c>
      <c r="T599" s="267">
        <v>0.94566098945661</v>
      </c>
      <c r="U599" s="267">
        <v>0.958333333333333</v>
      </c>
      <c r="V599" s="268">
        <v>0.95</v>
      </c>
      <c r="W599" s="268">
        <v>0.864864864864865</v>
      </c>
      <c r="X599" s="295">
        <v>0.00833333333333341</v>
      </c>
      <c r="Y599" s="271">
        <v>297</v>
      </c>
      <c r="Z599" s="333">
        <v>284</v>
      </c>
      <c r="AA599" s="333">
        <v>282</v>
      </c>
      <c r="AB599" s="333">
        <v>268</v>
      </c>
      <c r="AC599" s="334">
        <v>0.956228956228956</v>
      </c>
      <c r="AD599" s="268">
        <v>0.950354609929078</v>
      </c>
      <c r="AE599" s="295">
        <v>0.00587434629987815</v>
      </c>
    </row>
    <row r="600" spans="1:31">
      <c r="A600" s="315" t="s">
        <v>719</v>
      </c>
      <c r="B600" s="339" t="s">
        <v>3338</v>
      </c>
      <c r="C600" s="293" t="s">
        <v>1033</v>
      </c>
      <c r="D600" s="339" t="s">
        <v>1033</v>
      </c>
      <c r="E600" s="266">
        <v>47</v>
      </c>
      <c r="F600" s="266">
        <v>47</v>
      </c>
      <c r="G600" s="264">
        <v>47</v>
      </c>
      <c r="H600" s="264">
        <v>41</v>
      </c>
      <c r="I600" s="264">
        <v>43</v>
      </c>
      <c r="J600" s="264">
        <v>42</v>
      </c>
      <c r="K600" s="294">
        <v>0.9</v>
      </c>
      <c r="L600" s="267">
        <v>1</v>
      </c>
      <c r="M600" s="267">
        <v>0.872340425531915</v>
      </c>
      <c r="N600" s="267">
        <v>0.976744186046512</v>
      </c>
      <c r="O600" s="332">
        <v>1397</v>
      </c>
      <c r="P600" s="266">
        <v>1281</v>
      </c>
      <c r="Q600" s="266">
        <v>46</v>
      </c>
      <c r="R600" s="264">
        <v>40</v>
      </c>
      <c r="S600" s="264">
        <v>41</v>
      </c>
      <c r="T600" s="267">
        <v>0.916964924838941</v>
      </c>
      <c r="U600" s="267">
        <v>0.978723404255319</v>
      </c>
      <c r="V600" s="268">
        <v>0.851063829787234</v>
      </c>
      <c r="W600" s="268">
        <v>0.953488372093023</v>
      </c>
      <c r="X600" s="295">
        <v>0.127659574468085</v>
      </c>
      <c r="Y600" s="271">
        <v>315</v>
      </c>
      <c r="Z600" s="333">
        <v>289</v>
      </c>
      <c r="AA600" s="333">
        <v>317</v>
      </c>
      <c r="AB600" s="333">
        <v>294</v>
      </c>
      <c r="AC600" s="334">
        <v>0.917460317460317</v>
      </c>
      <c r="AD600" s="268">
        <v>0.927444794952681</v>
      </c>
      <c r="AE600" s="295">
        <v>-0.00998447749236397</v>
      </c>
    </row>
    <row r="601" spans="1:31">
      <c r="A601" s="315" t="s">
        <v>719</v>
      </c>
      <c r="B601" s="339" t="s">
        <v>3338</v>
      </c>
      <c r="C601" s="293" t="s">
        <v>1034</v>
      </c>
      <c r="D601" s="339" t="s">
        <v>1035</v>
      </c>
      <c r="E601" s="266">
        <v>78</v>
      </c>
      <c r="F601" s="266">
        <v>74</v>
      </c>
      <c r="G601" s="264">
        <v>76</v>
      </c>
      <c r="H601" s="264">
        <v>73</v>
      </c>
      <c r="I601" s="264">
        <v>70</v>
      </c>
      <c r="J601" s="264">
        <v>66</v>
      </c>
      <c r="K601" s="294">
        <v>0.9</v>
      </c>
      <c r="L601" s="267">
        <v>0.948717948717949</v>
      </c>
      <c r="M601" s="267">
        <v>0.960526315789474</v>
      </c>
      <c r="N601" s="267">
        <v>0.942857142857143</v>
      </c>
      <c r="O601" s="332">
        <v>2178</v>
      </c>
      <c r="P601" s="266">
        <v>2079</v>
      </c>
      <c r="Q601" s="266">
        <v>71</v>
      </c>
      <c r="R601" s="264">
        <v>73</v>
      </c>
      <c r="S601" s="264">
        <v>66</v>
      </c>
      <c r="T601" s="267">
        <v>0.954545454545455</v>
      </c>
      <c r="U601" s="267">
        <v>0.91025641025641</v>
      </c>
      <c r="V601" s="268">
        <v>0.960526315789474</v>
      </c>
      <c r="W601" s="268">
        <v>0.942857142857143</v>
      </c>
      <c r="X601" s="295">
        <v>-0.0502699055330634</v>
      </c>
      <c r="Y601" s="271">
        <v>516</v>
      </c>
      <c r="Z601" s="333">
        <v>484</v>
      </c>
      <c r="AA601" s="333">
        <v>502</v>
      </c>
      <c r="AB601" s="333">
        <v>483</v>
      </c>
      <c r="AC601" s="334">
        <v>0.937984496124031</v>
      </c>
      <c r="AD601" s="268">
        <v>0.962151394422311</v>
      </c>
      <c r="AE601" s="295">
        <v>-0.0241668982982798</v>
      </c>
    </row>
    <row r="602" spans="1:31">
      <c r="A602" s="315" t="s">
        <v>719</v>
      </c>
      <c r="B602" s="339" t="s">
        <v>3338</v>
      </c>
      <c r="C602" s="293" t="s">
        <v>1036</v>
      </c>
      <c r="D602" s="339" t="s">
        <v>1036</v>
      </c>
      <c r="E602" s="266">
        <v>46</v>
      </c>
      <c r="F602" s="266">
        <v>45</v>
      </c>
      <c r="G602" s="264">
        <v>44</v>
      </c>
      <c r="H602" s="264">
        <v>43</v>
      </c>
      <c r="I602" s="264">
        <v>40</v>
      </c>
      <c r="J602" s="264">
        <v>39</v>
      </c>
      <c r="K602" s="294">
        <v>0.9</v>
      </c>
      <c r="L602" s="267">
        <v>0.978260869565217</v>
      </c>
      <c r="M602" s="267">
        <v>0.977272727272727</v>
      </c>
      <c r="N602" s="267">
        <v>0.975</v>
      </c>
      <c r="O602" s="332">
        <v>1292</v>
      </c>
      <c r="P602" s="266">
        <v>1249</v>
      </c>
      <c r="Q602" s="266">
        <v>45</v>
      </c>
      <c r="R602" s="264">
        <v>43</v>
      </c>
      <c r="S602" s="264">
        <v>39</v>
      </c>
      <c r="T602" s="267">
        <v>0.96671826625387</v>
      </c>
      <c r="U602" s="267">
        <v>0.978260869565217</v>
      </c>
      <c r="V602" s="268">
        <v>0.977272727272727</v>
      </c>
      <c r="W602" s="268">
        <v>0.975</v>
      </c>
      <c r="X602" s="295">
        <v>0.000988142292490113</v>
      </c>
      <c r="Y602" s="271">
        <v>305</v>
      </c>
      <c r="Z602" s="333">
        <v>296</v>
      </c>
      <c r="AA602" s="333">
        <v>306</v>
      </c>
      <c r="AB602" s="333">
        <v>302</v>
      </c>
      <c r="AC602" s="334">
        <v>0.970491803278689</v>
      </c>
      <c r="AD602" s="268">
        <v>0.986928104575163</v>
      </c>
      <c r="AE602" s="295">
        <v>-0.0164363012964749</v>
      </c>
    </row>
    <row r="603" spans="1:31">
      <c r="A603" s="315" t="s">
        <v>719</v>
      </c>
      <c r="B603" s="339" t="s">
        <v>3338</v>
      </c>
      <c r="C603" s="293" t="s">
        <v>1037</v>
      </c>
      <c r="D603" s="339" t="s">
        <v>1037</v>
      </c>
      <c r="E603" s="266">
        <v>20</v>
      </c>
      <c r="F603" s="266">
        <v>20</v>
      </c>
      <c r="G603" s="264">
        <v>18</v>
      </c>
      <c r="H603" s="264">
        <v>18</v>
      </c>
      <c r="I603" s="264">
        <v>19</v>
      </c>
      <c r="J603" s="264">
        <v>19</v>
      </c>
      <c r="K603" s="294">
        <v>0.9</v>
      </c>
      <c r="L603" s="267">
        <v>1</v>
      </c>
      <c r="M603" s="267">
        <v>1</v>
      </c>
      <c r="N603" s="267">
        <v>1</v>
      </c>
      <c r="O603" s="332">
        <v>581</v>
      </c>
      <c r="P603" s="266">
        <v>555</v>
      </c>
      <c r="Q603" s="266">
        <v>18</v>
      </c>
      <c r="R603" s="264">
        <v>18</v>
      </c>
      <c r="S603" s="264">
        <v>18</v>
      </c>
      <c r="T603" s="267">
        <v>0.955249569707401</v>
      </c>
      <c r="U603" s="267">
        <v>0.9</v>
      </c>
      <c r="V603" s="268">
        <v>1</v>
      </c>
      <c r="W603" s="268">
        <v>0.947368421052632</v>
      </c>
      <c r="X603" s="295">
        <v>-0.1</v>
      </c>
      <c r="Y603" s="271">
        <v>135</v>
      </c>
      <c r="Z603" s="333">
        <v>126</v>
      </c>
      <c r="AA603" s="333">
        <v>130</v>
      </c>
      <c r="AB603" s="333">
        <v>123</v>
      </c>
      <c r="AC603" s="334">
        <v>0.933333333333333</v>
      </c>
      <c r="AD603" s="268">
        <v>0.946153846153846</v>
      </c>
      <c r="AE603" s="295">
        <v>-0.0128205128205128</v>
      </c>
    </row>
    <row r="604" spans="1:31">
      <c r="A604" s="315" t="s">
        <v>719</v>
      </c>
      <c r="B604" s="339" t="s">
        <v>3338</v>
      </c>
      <c r="C604" s="293" t="s">
        <v>1038</v>
      </c>
      <c r="D604" s="339" t="s">
        <v>1038</v>
      </c>
      <c r="E604" s="266">
        <v>54</v>
      </c>
      <c r="F604" s="266">
        <v>49</v>
      </c>
      <c r="G604" s="264">
        <v>50</v>
      </c>
      <c r="H604" s="264">
        <v>46</v>
      </c>
      <c r="I604" s="264">
        <v>46</v>
      </c>
      <c r="J604" s="264">
        <v>41</v>
      </c>
      <c r="K604" s="294">
        <v>0.9</v>
      </c>
      <c r="L604" s="267">
        <v>0.907407407407407</v>
      </c>
      <c r="M604" s="267">
        <v>0.92</v>
      </c>
      <c r="N604" s="267">
        <v>0.891304347826087</v>
      </c>
      <c r="O604" s="332">
        <v>1510</v>
      </c>
      <c r="P604" s="266">
        <v>1292</v>
      </c>
      <c r="Q604" s="266">
        <v>44</v>
      </c>
      <c r="R604" s="264">
        <v>42</v>
      </c>
      <c r="S604" s="264">
        <v>39</v>
      </c>
      <c r="T604" s="267">
        <v>0.855629139072848</v>
      </c>
      <c r="U604" s="267">
        <v>0.814814814814815</v>
      </c>
      <c r="V604" s="268">
        <v>0.84</v>
      </c>
      <c r="W604" s="268">
        <v>0.847826086956522</v>
      </c>
      <c r="X604" s="295">
        <v>-0.0251851851851852</v>
      </c>
      <c r="Y604" s="271">
        <v>357</v>
      </c>
      <c r="Z604" s="333">
        <v>298</v>
      </c>
      <c r="AA604" s="333">
        <v>351</v>
      </c>
      <c r="AB604" s="333">
        <v>292</v>
      </c>
      <c r="AC604" s="334">
        <v>0.834733893557423</v>
      </c>
      <c r="AD604" s="268">
        <v>0.831908831908832</v>
      </c>
      <c r="AE604" s="295">
        <v>0.00282506164859109</v>
      </c>
    </row>
    <row r="605" spans="1:31">
      <c r="A605" s="315" t="s">
        <v>719</v>
      </c>
      <c r="B605" s="339" t="s">
        <v>3339</v>
      </c>
      <c r="C605" s="293" t="s">
        <v>1039</v>
      </c>
      <c r="D605" s="339" t="s">
        <v>1040</v>
      </c>
      <c r="E605" s="266">
        <v>53</v>
      </c>
      <c r="F605" s="266">
        <v>53</v>
      </c>
      <c r="G605" s="264">
        <v>45</v>
      </c>
      <c r="H605" s="264">
        <v>45</v>
      </c>
      <c r="I605" s="264">
        <v>47</v>
      </c>
      <c r="J605" s="264">
        <v>47</v>
      </c>
      <c r="K605" s="294">
        <v>0.9</v>
      </c>
      <c r="L605" s="267">
        <v>1</v>
      </c>
      <c r="M605" s="267">
        <v>1</v>
      </c>
      <c r="N605" s="267">
        <v>1</v>
      </c>
      <c r="O605" s="332">
        <v>1463</v>
      </c>
      <c r="P605" s="266">
        <v>1445</v>
      </c>
      <c r="Q605" s="266">
        <v>52</v>
      </c>
      <c r="R605" s="264">
        <v>45</v>
      </c>
      <c r="S605" s="264">
        <v>46</v>
      </c>
      <c r="T605" s="267">
        <v>0.987696514012304</v>
      </c>
      <c r="U605" s="267">
        <v>0.981132075471698</v>
      </c>
      <c r="V605" s="268">
        <v>1</v>
      </c>
      <c r="W605" s="268">
        <v>0.978723404255319</v>
      </c>
      <c r="X605" s="295">
        <v>-0.0188679245283019</v>
      </c>
      <c r="Y605" s="271">
        <v>350</v>
      </c>
      <c r="Z605" s="333">
        <v>346</v>
      </c>
      <c r="AA605" s="333">
        <v>350</v>
      </c>
      <c r="AB605" s="333">
        <v>349</v>
      </c>
      <c r="AC605" s="334">
        <v>0.988571428571429</v>
      </c>
      <c r="AD605" s="268">
        <v>0.997142857142857</v>
      </c>
      <c r="AE605" s="295">
        <v>-0.00857142857142856</v>
      </c>
    </row>
    <row r="606" spans="1:31">
      <c r="A606" s="315" t="s">
        <v>719</v>
      </c>
      <c r="B606" s="339" t="s">
        <v>3339</v>
      </c>
      <c r="C606" s="293" t="s">
        <v>1041</v>
      </c>
      <c r="D606" s="339" t="s">
        <v>1041</v>
      </c>
      <c r="E606" s="266">
        <v>28</v>
      </c>
      <c r="F606" s="266">
        <v>28</v>
      </c>
      <c r="G606" s="264">
        <v>24</v>
      </c>
      <c r="H606" s="264">
        <v>24</v>
      </c>
      <c r="I606" s="264">
        <v>28</v>
      </c>
      <c r="J606" s="264">
        <v>28</v>
      </c>
      <c r="K606" s="294">
        <v>0.9</v>
      </c>
      <c r="L606" s="267">
        <v>1</v>
      </c>
      <c r="M606" s="267">
        <v>1</v>
      </c>
      <c r="N606" s="267">
        <v>1</v>
      </c>
      <c r="O606" s="332">
        <v>823</v>
      </c>
      <c r="P606" s="266">
        <v>816</v>
      </c>
      <c r="Q606" s="266">
        <v>27</v>
      </c>
      <c r="R606" s="264">
        <v>24</v>
      </c>
      <c r="S606" s="264">
        <v>28</v>
      </c>
      <c r="T606" s="267">
        <v>0.991494532199271</v>
      </c>
      <c r="U606" s="267">
        <v>0.964285714285714</v>
      </c>
      <c r="V606" s="268">
        <v>1</v>
      </c>
      <c r="W606" s="268">
        <v>1</v>
      </c>
      <c r="X606" s="295">
        <v>-0.0357142857142857</v>
      </c>
      <c r="Y606" s="271">
        <v>194</v>
      </c>
      <c r="Z606" s="333">
        <v>193</v>
      </c>
      <c r="AA606" s="333">
        <v>195</v>
      </c>
      <c r="AB606" s="333">
        <v>194</v>
      </c>
      <c r="AC606" s="334">
        <v>0.994845360824742</v>
      </c>
      <c r="AD606" s="268">
        <v>0.994871794871795</v>
      </c>
      <c r="AE606" s="295">
        <v>-2.64340470526037e-5</v>
      </c>
    </row>
    <row r="607" spans="1:31">
      <c r="A607" s="315" t="s">
        <v>719</v>
      </c>
      <c r="B607" s="339" t="s">
        <v>3339</v>
      </c>
      <c r="C607" s="293" t="s">
        <v>1042</v>
      </c>
      <c r="D607" s="339" t="s">
        <v>1042</v>
      </c>
      <c r="E607" s="266">
        <v>28</v>
      </c>
      <c r="F607" s="266">
        <v>28</v>
      </c>
      <c r="G607" s="264">
        <v>25</v>
      </c>
      <c r="H607" s="264">
        <v>25</v>
      </c>
      <c r="I607" s="264">
        <v>28</v>
      </c>
      <c r="J607" s="264">
        <v>28</v>
      </c>
      <c r="K607" s="294">
        <v>0.9</v>
      </c>
      <c r="L607" s="267">
        <v>1</v>
      </c>
      <c r="M607" s="267">
        <v>1</v>
      </c>
      <c r="N607" s="267">
        <v>1</v>
      </c>
      <c r="O607" s="332">
        <v>809</v>
      </c>
      <c r="P607" s="266">
        <v>800</v>
      </c>
      <c r="Q607" s="266">
        <v>27</v>
      </c>
      <c r="R607" s="264">
        <v>25</v>
      </c>
      <c r="S607" s="264">
        <v>28</v>
      </c>
      <c r="T607" s="267">
        <v>0.988875154511743</v>
      </c>
      <c r="U607" s="267">
        <v>0.964285714285714</v>
      </c>
      <c r="V607" s="268">
        <v>1</v>
      </c>
      <c r="W607" s="268">
        <v>1</v>
      </c>
      <c r="X607" s="295">
        <v>-0.0357142857142857</v>
      </c>
      <c r="Y607" s="271">
        <v>195</v>
      </c>
      <c r="Z607" s="333">
        <v>193</v>
      </c>
      <c r="AA607" s="333">
        <v>188</v>
      </c>
      <c r="AB607" s="333">
        <v>187</v>
      </c>
      <c r="AC607" s="334">
        <v>0.98974358974359</v>
      </c>
      <c r="AD607" s="268">
        <v>0.99468085106383</v>
      </c>
      <c r="AE607" s="295">
        <v>-0.00493726132023997</v>
      </c>
    </row>
    <row r="608" spans="1:31">
      <c r="A608" s="315" t="s">
        <v>719</v>
      </c>
      <c r="B608" s="339" t="s">
        <v>3339</v>
      </c>
      <c r="C608" s="293" t="s">
        <v>1043</v>
      </c>
      <c r="D608" s="339" t="s">
        <v>1044</v>
      </c>
      <c r="E608" s="266">
        <v>52</v>
      </c>
      <c r="F608" s="266">
        <v>51</v>
      </c>
      <c r="G608" s="264">
        <v>43</v>
      </c>
      <c r="H608" s="264">
        <v>43</v>
      </c>
      <c r="I608" s="264">
        <v>47</v>
      </c>
      <c r="J608" s="264">
        <v>47</v>
      </c>
      <c r="K608" s="294">
        <v>0.9</v>
      </c>
      <c r="L608" s="267">
        <v>0.980769230769231</v>
      </c>
      <c r="M608" s="267">
        <v>1</v>
      </c>
      <c r="N608" s="267">
        <v>1</v>
      </c>
      <c r="O608" s="332">
        <v>1422</v>
      </c>
      <c r="P608" s="266">
        <v>1412</v>
      </c>
      <c r="Q608" s="266">
        <v>51</v>
      </c>
      <c r="R608" s="264">
        <v>43</v>
      </c>
      <c r="S608" s="264">
        <v>47</v>
      </c>
      <c r="T608" s="267">
        <v>0.992967651195499</v>
      </c>
      <c r="U608" s="267">
        <v>0.980769230769231</v>
      </c>
      <c r="V608" s="268">
        <v>1</v>
      </c>
      <c r="W608" s="268">
        <v>1</v>
      </c>
      <c r="X608" s="295">
        <v>-0.0192307692307693</v>
      </c>
      <c r="Y608" s="271">
        <v>335</v>
      </c>
      <c r="Z608" s="333">
        <v>334</v>
      </c>
      <c r="AA608" s="333">
        <v>340</v>
      </c>
      <c r="AB608" s="333">
        <v>337</v>
      </c>
      <c r="AC608" s="334">
        <v>0.997014925373134</v>
      </c>
      <c r="AD608" s="268">
        <v>0.991176470588235</v>
      </c>
      <c r="AE608" s="295">
        <v>0.00583845478489897</v>
      </c>
    </row>
    <row r="609" spans="1:31">
      <c r="A609" s="315" t="s">
        <v>719</v>
      </c>
      <c r="B609" s="339" t="s">
        <v>3339</v>
      </c>
      <c r="C609" s="293" t="s">
        <v>1045</v>
      </c>
      <c r="D609" s="339" t="s">
        <v>1045</v>
      </c>
      <c r="E609" s="266">
        <v>16</v>
      </c>
      <c r="F609" s="266">
        <v>15</v>
      </c>
      <c r="G609" s="264">
        <v>16</v>
      </c>
      <c r="H609" s="264">
        <v>15</v>
      </c>
      <c r="I609" s="264">
        <v>16</v>
      </c>
      <c r="J609" s="264">
        <v>15</v>
      </c>
      <c r="K609" s="294">
        <v>0.9</v>
      </c>
      <c r="L609" s="267">
        <v>0.9375</v>
      </c>
      <c r="M609" s="267">
        <v>0.9375</v>
      </c>
      <c r="N609" s="267">
        <v>0.9375</v>
      </c>
      <c r="O609" s="332">
        <v>461</v>
      </c>
      <c r="P609" s="266">
        <v>457</v>
      </c>
      <c r="Q609" s="266">
        <v>15</v>
      </c>
      <c r="R609" s="264">
        <v>15</v>
      </c>
      <c r="S609" s="264">
        <v>15</v>
      </c>
      <c r="T609" s="267">
        <v>0.991323210412148</v>
      </c>
      <c r="U609" s="267">
        <v>0.9375</v>
      </c>
      <c r="V609" s="268">
        <v>0.9375</v>
      </c>
      <c r="W609" s="268">
        <v>0.9375</v>
      </c>
      <c r="X609" s="295">
        <v>0</v>
      </c>
      <c r="Y609" s="271">
        <v>109</v>
      </c>
      <c r="Z609" s="333">
        <v>106</v>
      </c>
      <c r="AA609" s="333">
        <v>104</v>
      </c>
      <c r="AB609" s="333">
        <v>104</v>
      </c>
      <c r="AC609" s="334">
        <v>0.972477064220184</v>
      </c>
      <c r="AD609" s="268">
        <v>1</v>
      </c>
      <c r="AE609" s="295">
        <v>-0.0275229357798165</v>
      </c>
    </row>
    <row r="610" spans="1:31">
      <c r="A610" s="315" t="s">
        <v>719</v>
      </c>
      <c r="B610" s="339" t="s">
        <v>3339</v>
      </c>
      <c r="C610" s="293" t="s">
        <v>1046</v>
      </c>
      <c r="D610" s="339" t="s">
        <v>1047</v>
      </c>
      <c r="E610" s="266">
        <v>25</v>
      </c>
      <c r="F610" s="266">
        <v>25</v>
      </c>
      <c r="G610" s="264">
        <v>24</v>
      </c>
      <c r="H610" s="264">
        <v>24</v>
      </c>
      <c r="I610" s="264">
        <v>25</v>
      </c>
      <c r="J610" s="264">
        <v>25</v>
      </c>
      <c r="K610" s="294">
        <v>0.9</v>
      </c>
      <c r="L610" s="267">
        <v>1</v>
      </c>
      <c r="M610" s="267">
        <v>1</v>
      </c>
      <c r="N610" s="267">
        <v>1</v>
      </c>
      <c r="O610" s="332">
        <v>745</v>
      </c>
      <c r="P610" s="266">
        <v>728</v>
      </c>
      <c r="Q610" s="266">
        <v>25</v>
      </c>
      <c r="R610" s="264">
        <v>24</v>
      </c>
      <c r="S610" s="264">
        <v>25</v>
      </c>
      <c r="T610" s="267">
        <v>0.977181208053691</v>
      </c>
      <c r="U610" s="267">
        <v>1</v>
      </c>
      <c r="V610" s="268">
        <v>1</v>
      </c>
      <c r="W610" s="268">
        <v>1</v>
      </c>
      <c r="X610" s="295">
        <v>0</v>
      </c>
      <c r="Y610" s="271">
        <v>171</v>
      </c>
      <c r="Z610" s="333">
        <v>170</v>
      </c>
      <c r="AA610" s="333">
        <v>175</v>
      </c>
      <c r="AB610" s="333">
        <v>169</v>
      </c>
      <c r="AC610" s="334">
        <v>0.994152046783626</v>
      </c>
      <c r="AD610" s="268">
        <v>0.965714285714286</v>
      </c>
      <c r="AE610" s="295">
        <v>0.0284377610693399</v>
      </c>
    </row>
    <row r="611" spans="1:31">
      <c r="A611" s="315" t="s">
        <v>719</v>
      </c>
      <c r="B611" s="339" t="s">
        <v>3339</v>
      </c>
      <c r="C611" s="293" t="s">
        <v>1048</v>
      </c>
      <c r="D611" s="339" t="s">
        <v>1049</v>
      </c>
      <c r="E611" s="266">
        <v>57</v>
      </c>
      <c r="F611" s="266">
        <v>57</v>
      </c>
      <c r="G611" s="264">
        <v>46</v>
      </c>
      <c r="H611" s="264">
        <v>44</v>
      </c>
      <c r="I611" s="264">
        <v>56</v>
      </c>
      <c r="J611" s="264">
        <v>56</v>
      </c>
      <c r="K611" s="294">
        <v>0.9</v>
      </c>
      <c r="L611" s="267">
        <v>1</v>
      </c>
      <c r="M611" s="267">
        <v>0.956521739130435</v>
      </c>
      <c r="N611" s="267">
        <v>1</v>
      </c>
      <c r="O611" s="332">
        <v>1584</v>
      </c>
      <c r="P611" s="266">
        <v>1565</v>
      </c>
      <c r="Q611" s="266">
        <v>57</v>
      </c>
      <c r="R611" s="264">
        <v>44</v>
      </c>
      <c r="S611" s="264">
        <v>56</v>
      </c>
      <c r="T611" s="267">
        <v>0.98800505050505</v>
      </c>
      <c r="U611" s="267">
        <v>1</v>
      </c>
      <c r="V611" s="268">
        <v>0.956521739130435</v>
      </c>
      <c r="W611" s="268">
        <v>1</v>
      </c>
      <c r="X611" s="295">
        <v>0.0434782608695652</v>
      </c>
      <c r="Y611" s="271">
        <v>372</v>
      </c>
      <c r="Z611" s="333">
        <v>368</v>
      </c>
      <c r="AA611" s="333">
        <v>368</v>
      </c>
      <c r="AB611" s="333">
        <v>360</v>
      </c>
      <c r="AC611" s="334">
        <v>0.989247311827957</v>
      </c>
      <c r="AD611" s="268">
        <v>0.978260869565217</v>
      </c>
      <c r="AE611" s="295">
        <v>0.0109864422627396</v>
      </c>
    </row>
    <row r="612" spans="1:31">
      <c r="A612" s="315" t="s">
        <v>719</v>
      </c>
      <c r="B612" s="339" t="s">
        <v>3339</v>
      </c>
      <c r="C612" s="293" t="s">
        <v>1050</v>
      </c>
      <c r="D612" s="339" t="s">
        <v>1051</v>
      </c>
      <c r="E612" s="266">
        <v>31</v>
      </c>
      <c r="F612" s="266">
        <v>30</v>
      </c>
      <c r="G612" s="264">
        <v>27</v>
      </c>
      <c r="H612" s="264">
        <v>27</v>
      </c>
      <c r="I612" s="264">
        <v>30</v>
      </c>
      <c r="J612" s="264">
        <v>30</v>
      </c>
      <c r="K612" s="294">
        <v>0.9</v>
      </c>
      <c r="L612" s="267">
        <v>0.967741935483871</v>
      </c>
      <c r="M612" s="267">
        <v>1</v>
      </c>
      <c r="N612" s="267">
        <v>1</v>
      </c>
      <c r="O612" s="332">
        <v>841</v>
      </c>
      <c r="P612" s="266">
        <v>797</v>
      </c>
      <c r="Q612" s="266">
        <v>30</v>
      </c>
      <c r="R612" s="264">
        <v>27</v>
      </c>
      <c r="S612" s="264">
        <v>30</v>
      </c>
      <c r="T612" s="267">
        <v>0.947681331747919</v>
      </c>
      <c r="U612" s="267">
        <v>0.967741935483871</v>
      </c>
      <c r="V612" s="268">
        <v>1</v>
      </c>
      <c r="W612" s="268">
        <v>1</v>
      </c>
      <c r="X612" s="295">
        <v>-0.032258064516129</v>
      </c>
      <c r="Y612" s="271">
        <v>198</v>
      </c>
      <c r="Z612" s="333">
        <v>193</v>
      </c>
      <c r="AA612" s="333">
        <v>192</v>
      </c>
      <c r="AB612" s="333">
        <v>191</v>
      </c>
      <c r="AC612" s="334">
        <v>0.974747474747475</v>
      </c>
      <c r="AD612" s="268">
        <v>0.994791666666667</v>
      </c>
      <c r="AE612" s="295">
        <v>-0.0200441919191919</v>
      </c>
    </row>
    <row r="613" spans="1:31">
      <c r="A613" s="315" t="s">
        <v>719</v>
      </c>
      <c r="B613" s="339" t="s">
        <v>3339</v>
      </c>
      <c r="C613" s="293" t="s">
        <v>1052</v>
      </c>
      <c r="D613" s="339" t="s">
        <v>1053</v>
      </c>
      <c r="E613" s="266">
        <v>45</v>
      </c>
      <c r="F613" s="266">
        <v>45</v>
      </c>
      <c r="G613" s="264">
        <v>37</v>
      </c>
      <c r="H613" s="264">
        <v>37</v>
      </c>
      <c r="I613" s="264">
        <v>41</v>
      </c>
      <c r="J613" s="264">
        <v>41</v>
      </c>
      <c r="K613" s="294">
        <v>0.9</v>
      </c>
      <c r="L613" s="267">
        <v>1</v>
      </c>
      <c r="M613" s="267">
        <v>1</v>
      </c>
      <c r="N613" s="267">
        <v>1</v>
      </c>
      <c r="O613" s="332">
        <v>1245</v>
      </c>
      <c r="P613" s="266">
        <v>1233</v>
      </c>
      <c r="Q613" s="266">
        <v>45</v>
      </c>
      <c r="R613" s="264">
        <v>37</v>
      </c>
      <c r="S613" s="264">
        <v>41</v>
      </c>
      <c r="T613" s="267">
        <v>0.990361445783133</v>
      </c>
      <c r="U613" s="267">
        <v>1</v>
      </c>
      <c r="V613" s="268">
        <v>1</v>
      </c>
      <c r="W613" s="268">
        <v>1</v>
      </c>
      <c r="X613" s="295">
        <v>0</v>
      </c>
      <c r="Y613" s="271">
        <v>288</v>
      </c>
      <c r="Z613" s="333">
        <v>287</v>
      </c>
      <c r="AA613" s="333">
        <v>302</v>
      </c>
      <c r="AB613" s="333">
        <v>299</v>
      </c>
      <c r="AC613" s="334">
        <v>0.996527777777778</v>
      </c>
      <c r="AD613" s="268">
        <v>0.990066225165563</v>
      </c>
      <c r="AE613" s="295">
        <v>0.00646155261221493</v>
      </c>
    </row>
    <row r="614" spans="1:31">
      <c r="A614" s="315" t="s">
        <v>719</v>
      </c>
      <c r="B614" s="339" t="s">
        <v>3339</v>
      </c>
      <c r="C614" s="293" t="s">
        <v>1054</v>
      </c>
      <c r="D614" s="339" t="s">
        <v>1055</v>
      </c>
      <c r="E614" s="266">
        <v>71</v>
      </c>
      <c r="F614" s="266">
        <v>71</v>
      </c>
      <c r="G614" s="264">
        <v>50</v>
      </c>
      <c r="H614" s="264">
        <v>49</v>
      </c>
      <c r="I614" s="264">
        <v>65</v>
      </c>
      <c r="J614" s="264">
        <v>64</v>
      </c>
      <c r="K614" s="294">
        <v>0.9</v>
      </c>
      <c r="L614" s="267">
        <v>1</v>
      </c>
      <c r="M614" s="267">
        <v>0.98</v>
      </c>
      <c r="N614" s="267">
        <v>0.984615384615385</v>
      </c>
      <c r="O614" s="332">
        <v>1926</v>
      </c>
      <c r="P614" s="266">
        <v>1901</v>
      </c>
      <c r="Q614" s="266">
        <v>71</v>
      </c>
      <c r="R614" s="264">
        <v>49</v>
      </c>
      <c r="S614" s="264">
        <v>64</v>
      </c>
      <c r="T614" s="267">
        <v>0.987019730010384</v>
      </c>
      <c r="U614" s="267">
        <v>1</v>
      </c>
      <c r="V614" s="268">
        <v>0.98</v>
      </c>
      <c r="W614" s="268">
        <v>0.984615384615385</v>
      </c>
      <c r="X614" s="295">
        <v>0.02</v>
      </c>
      <c r="Y614" s="271">
        <v>444</v>
      </c>
      <c r="Z614" s="333">
        <v>434</v>
      </c>
      <c r="AA614" s="333">
        <v>453</v>
      </c>
      <c r="AB614" s="333">
        <v>446</v>
      </c>
      <c r="AC614" s="334">
        <v>0.977477477477477</v>
      </c>
      <c r="AD614" s="268">
        <v>0.984547461368653</v>
      </c>
      <c r="AE614" s="295">
        <v>-0.00706998389117597</v>
      </c>
    </row>
    <row r="615" spans="1:31">
      <c r="A615" s="315" t="s">
        <v>719</v>
      </c>
      <c r="B615" s="339" t="s">
        <v>3339</v>
      </c>
      <c r="C615" s="293" t="s">
        <v>1056</v>
      </c>
      <c r="D615" s="339" t="s">
        <v>1057</v>
      </c>
      <c r="E615" s="266">
        <v>34</v>
      </c>
      <c r="F615" s="266">
        <v>34</v>
      </c>
      <c r="G615" s="264">
        <v>23</v>
      </c>
      <c r="H615" s="264">
        <v>23</v>
      </c>
      <c r="I615" s="264">
        <v>28</v>
      </c>
      <c r="J615" s="264">
        <v>27</v>
      </c>
      <c r="K615" s="294">
        <v>0.9</v>
      </c>
      <c r="L615" s="267">
        <v>1</v>
      </c>
      <c r="M615" s="267">
        <v>1</v>
      </c>
      <c r="N615" s="267">
        <v>0.964285714285714</v>
      </c>
      <c r="O615" s="332">
        <v>915</v>
      </c>
      <c r="P615" s="266">
        <v>913</v>
      </c>
      <c r="Q615" s="266">
        <v>34</v>
      </c>
      <c r="R615" s="264">
        <v>23</v>
      </c>
      <c r="S615" s="264">
        <v>27</v>
      </c>
      <c r="T615" s="267">
        <v>0.997814207650273</v>
      </c>
      <c r="U615" s="267">
        <v>1</v>
      </c>
      <c r="V615" s="268">
        <v>1</v>
      </c>
      <c r="W615" s="268">
        <v>0.964285714285714</v>
      </c>
      <c r="X615" s="295">
        <v>0</v>
      </c>
      <c r="Y615" s="271">
        <v>212</v>
      </c>
      <c r="Z615" s="333">
        <v>211</v>
      </c>
      <c r="AA615" s="333">
        <v>214</v>
      </c>
      <c r="AB615" s="333">
        <v>214</v>
      </c>
      <c r="AC615" s="334">
        <v>0.995283018867924</v>
      </c>
      <c r="AD615" s="268">
        <v>1</v>
      </c>
      <c r="AE615" s="295">
        <v>-0.00471698113207553</v>
      </c>
    </row>
    <row r="616" spans="1:31">
      <c r="A616" s="315" t="s">
        <v>719</v>
      </c>
      <c r="B616" s="339" t="s">
        <v>3339</v>
      </c>
      <c r="C616" s="293" t="s">
        <v>1058</v>
      </c>
      <c r="D616" s="339" t="s">
        <v>1059</v>
      </c>
      <c r="E616" s="266">
        <v>47</v>
      </c>
      <c r="F616" s="266">
        <v>44</v>
      </c>
      <c r="G616" s="264">
        <v>40</v>
      </c>
      <c r="H616" s="264">
        <v>36</v>
      </c>
      <c r="I616" s="264">
        <v>46</v>
      </c>
      <c r="J616" s="264">
        <v>41</v>
      </c>
      <c r="K616" s="294">
        <v>0.9</v>
      </c>
      <c r="L616" s="267">
        <v>0.936170212765957</v>
      </c>
      <c r="M616" s="267">
        <v>0.9</v>
      </c>
      <c r="N616" s="267">
        <v>0.891304347826087</v>
      </c>
      <c r="O616" s="332">
        <v>1240</v>
      </c>
      <c r="P616" s="266">
        <v>1185</v>
      </c>
      <c r="Q616" s="266">
        <v>44</v>
      </c>
      <c r="R616" s="264">
        <v>36</v>
      </c>
      <c r="S616" s="264">
        <v>41</v>
      </c>
      <c r="T616" s="267">
        <v>0.955645161290323</v>
      </c>
      <c r="U616" s="267">
        <v>0.936170212765957</v>
      </c>
      <c r="V616" s="268">
        <v>0.9</v>
      </c>
      <c r="W616" s="268">
        <v>0.891304347826087</v>
      </c>
      <c r="X616" s="295">
        <v>0.0361702127659574</v>
      </c>
      <c r="Y616" s="271">
        <v>302</v>
      </c>
      <c r="Z616" s="333">
        <v>281</v>
      </c>
      <c r="AA616" s="333">
        <v>280</v>
      </c>
      <c r="AB616" s="333">
        <v>270</v>
      </c>
      <c r="AC616" s="334">
        <v>0.93046357615894</v>
      </c>
      <c r="AD616" s="268">
        <v>0.964285714285714</v>
      </c>
      <c r="AE616" s="295">
        <v>-0.0338221381267739</v>
      </c>
    </row>
    <row r="617" spans="1:31">
      <c r="A617" s="315" t="s">
        <v>719</v>
      </c>
      <c r="B617" s="339" t="s">
        <v>3339</v>
      </c>
      <c r="C617" s="293" t="s">
        <v>1060</v>
      </c>
      <c r="D617" s="339" t="s">
        <v>1061</v>
      </c>
      <c r="E617" s="266">
        <v>46</v>
      </c>
      <c r="F617" s="266">
        <v>46</v>
      </c>
      <c r="G617" s="264">
        <v>37</v>
      </c>
      <c r="H617" s="264">
        <v>37</v>
      </c>
      <c r="I617" s="264">
        <v>39</v>
      </c>
      <c r="J617" s="264">
        <v>39</v>
      </c>
      <c r="K617" s="294">
        <v>0.9</v>
      </c>
      <c r="L617" s="267">
        <v>1</v>
      </c>
      <c r="M617" s="267">
        <v>1</v>
      </c>
      <c r="N617" s="267">
        <v>1</v>
      </c>
      <c r="O617" s="332">
        <v>1289</v>
      </c>
      <c r="P617" s="266">
        <v>1286</v>
      </c>
      <c r="Q617" s="266">
        <v>46</v>
      </c>
      <c r="R617" s="264">
        <v>37</v>
      </c>
      <c r="S617" s="264">
        <v>38</v>
      </c>
      <c r="T617" s="267">
        <v>0.99767261442979</v>
      </c>
      <c r="U617" s="267">
        <v>1</v>
      </c>
      <c r="V617" s="268">
        <v>1</v>
      </c>
      <c r="W617" s="268">
        <v>0.974358974358974</v>
      </c>
      <c r="X617" s="295">
        <v>0</v>
      </c>
      <c r="Y617" s="271">
        <v>287</v>
      </c>
      <c r="Z617" s="333">
        <v>286</v>
      </c>
      <c r="AA617" s="333">
        <v>294</v>
      </c>
      <c r="AB617" s="333">
        <v>294</v>
      </c>
      <c r="AC617" s="334">
        <v>0.996515679442509</v>
      </c>
      <c r="AD617" s="268">
        <v>1</v>
      </c>
      <c r="AE617" s="295">
        <v>-0.00348432055749126</v>
      </c>
    </row>
    <row r="618" spans="1:31">
      <c r="A618" s="315" t="s">
        <v>719</v>
      </c>
      <c r="B618" s="339" t="s">
        <v>3339</v>
      </c>
      <c r="C618" s="293" t="s">
        <v>1062</v>
      </c>
      <c r="D618" s="339" t="s">
        <v>1063</v>
      </c>
      <c r="E618" s="266">
        <v>76</v>
      </c>
      <c r="F618" s="266">
        <v>76</v>
      </c>
      <c r="G618" s="264">
        <v>65</v>
      </c>
      <c r="H618" s="264">
        <v>65</v>
      </c>
      <c r="I618" s="264">
        <v>73</v>
      </c>
      <c r="J618" s="264">
        <v>73</v>
      </c>
      <c r="K618" s="294">
        <v>0.9</v>
      </c>
      <c r="L618" s="267">
        <v>1</v>
      </c>
      <c r="M618" s="267">
        <v>1</v>
      </c>
      <c r="N618" s="267">
        <v>1</v>
      </c>
      <c r="O618" s="332">
        <v>2140</v>
      </c>
      <c r="P618" s="266">
        <v>2058</v>
      </c>
      <c r="Q618" s="266">
        <v>76</v>
      </c>
      <c r="R618" s="264">
        <v>65</v>
      </c>
      <c r="S618" s="264">
        <v>73</v>
      </c>
      <c r="T618" s="267">
        <v>0.961682242990654</v>
      </c>
      <c r="U618" s="267">
        <v>1</v>
      </c>
      <c r="V618" s="268">
        <v>1</v>
      </c>
      <c r="W618" s="268">
        <v>1</v>
      </c>
      <c r="X618" s="295">
        <v>0</v>
      </c>
      <c r="Y618" s="271">
        <v>512</v>
      </c>
      <c r="Z618" s="333">
        <v>498</v>
      </c>
      <c r="AA618" s="333">
        <v>488</v>
      </c>
      <c r="AB618" s="333">
        <v>476</v>
      </c>
      <c r="AC618" s="334">
        <v>0.97265625</v>
      </c>
      <c r="AD618" s="268">
        <v>0.975409836065574</v>
      </c>
      <c r="AE618" s="295">
        <v>-0.00275358606557374</v>
      </c>
    </row>
    <row r="619" spans="1:31">
      <c r="A619" s="315" t="s">
        <v>719</v>
      </c>
      <c r="B619" s="339" t="s">
        <v>3339</v>
      </c>
      <c r="C619" s="293" t="s">
        <v>1064</v>
      </c>
      <c r="D619" s="339" t="s">
        <v>1065</v>
      </c>
      <c r="E619" s="266">
        <v>30</v>
      </c>
      <c r="F619" s="266">
        <v>30</v>
      </c>
      <c r="G619" s="264">
        <v>24</v>
      </c>
      <c r="H619" s="264">
        <v>24</v>
      </c>
      <c r="I619" s="264">
        <v>26</v>
      </c>
      <c r="J619" s="264">
        <v>26</v>
      </c>
      <c r="K619" s="294">
        <v>0.9</v>
      </c>
      <c r="L619" s="267">
        <v>1</v>
      </c>
      <c r="M619" s="267">
        <v>1</v>
      </c>
      <c r="N619" s="267">
        <v>1</v>
      </c>
      <c r="O619" s="332">
        <v>800</v>
      </c>
      <c r="P619" s="266">
        <v>795</v>
      </c>
      <c r="Q619" s="266">
        <v>30</v>
      </c>
      <c r="R619" s="264">
        <v>24</v>
      </c>
      <c r="S619" s="264">
        <v>26</v>
      </c>
      <c r="T619" s="267">
        <v>0.99375</v>
      </c>
      <c r="U619" s="267">
        <v>1</v>
      </c>
      <c r="V619" s="268">
        <v>1</v>
      </c>
      <c r="W619" s="268">
        <v>1</v>
      </c>
      <c r="X619" s="295">
        <v>0</v>
      </c>
      <c r="Y619" s="271">
        <v>191</v>
      </c>
      <c r="Z619" s="333">
        <v>191</v>
      </c>
      <c r="AA619" s="333">
        <v>188</v>
      </c>
      <c r="AB619" s="333">
        <v>188</v>
      </c>
      <c r="AC619" s="334">
        <v>1</v>
      </c>
      <c r="AD619" s="268">
        <v>1</v>
      </c>
      <c r="AE619" s="295">
        <v>0</v>
      </c>
    </row>
    <row r="620" spans="1:31">
      <c r="A620" s="315" t="s">
        <v>719</v>
      </c>
      <c r="B620" s="339" t="s">
        <v>3339</v>
      </c>
      <c r="C620" s="293" t="s">
        <v>1066</v>
      </c>
      <c r="D620" s="339" t="s">
        <v>1066</v>
      </c>
      <c r="E620" s="266">
        <v>34</v>
      </c>
      <c r="F620" s="266">
        <v>33</v>
      </c>
      <c r="G620" s="264">
        <v>30</v>
      </c>
      <c r="H620" s="264">
        <v>29</v>
      </c>
      <c r="I620" s="264">
        <v>34</v>
      </c>
      <c r="J620" s="264">
        <v>32</v>
      </c>
      <c r="K620" s="294">
        <v>0.9</v>
      </c>
      <c r="L620" s="267">
        <v>0.970588235294118</v>
      </c>
      <c r="M620" s="267">
        <v>0.966666666666667</v>
      </c>
      <c r="N620" s="267">
        <v>0.941176470588235</v>
      </c>
      <c r="O620" s="332">
        <v>971</v>
      </c>
      <c r="P620" s="266">
        <v>879</v>
      </c>
      <c r="Q620" s="266">
        <v>33</v>
      </c>
      <c r="R620" s="264">
        <v>29</v>
      </c>
      <c r="S620" s="264">
        <v>32</v>
      </c>
      <c r="T620" s="267">
        <v>0.905252317198764</v>
      </c>
      <c r="U620" s="267">
        <v>0.970588235294118</v>
      </c>
      <c r="V620" s="268">
        <v>0.966666666666667</v>
      </c>
      <c r="W620" s="268">
        <v>0.941176470588235</v>
      </c>
      <c r="X620" s="295">
        <v>0.00392156862745097</v>
      </c>
      <c r="Y620" s="271">
        <v>228</v>
      </c>
      <c r="Z620" s="333">
        <v>213</v>
      </c>
      <c r="AA620" s="333">
        <v>219</v>
      </c>
      <c r="AB620" s="333">
        <v>198</v>
      </c>
      <c r="AC620" s="334">
        <v>0.934210526315789</v>
      </c>
      <c r="AD620" s="268">
        <v>0.904109589041096</v>
      </c>
      <c r="AE620" s="295">
        <v>0.0301009372746937</v>
      </c>
    </row>
    <row r="621" spans="1:31">
      <c r="A621" s="315" t="s">
        <v>719</v>
      </c>
      <c r="B621" s="339" t="s">
        <v>3339</v>
      </c>
      <c r="C621" s="293" t="s">
        <v>1067</v>
      </c>
      <c r="D621" s="339" t="s">
        <v>1067</v>
      </c>
      <c r="E621" s="266">
        <v>28</v>
      </c>
      <c r="F621" s="266">
        <v>28</v>
      </c>
      <c r="G621" s="264">
        <v>26</v>
      </c>
      <c r="H621" s="264">
        <v>26</v>
      </c>
      <c r="I621" s="264">
        <v>28</v>
      </c>
      <c r="J621" s="264">
        <v>28</v>
      </c>
      <c r="K621" s="294">
        <v>0.9</v>
      </c>
      <c r="L621" s="267">
        <v>1</v>
      </c>
      <c r="M621" s="267">
        <v>1</v>
      </c>
      <c r="N621" s="267">
        <v>1</v>
      </c>
      <c r="O621" s="332">
        <v>796</v>
      </c>
      <c r="P621" s="266">
        <v>783</v>
      </c>
      <c r="Q621" s="266">
        <v>28</v>
      </c>
      <c r="R621" s="264">
        <v>26</v>
      </c>
      <c r="S621" s="264">
        <v>28</v>
      </c>
      <c r="T621" s="267">
        <v>0.983668341708543</v>
      </c>
      <c r="U621" s="267">
        <v>1</v>
      </c>
      <c r="V621" s="268">
        <v>1</v>
      </c>
      <c r="W621" s="268">
        <v>1</v>
      </c>
      <c r="X621" s="295">
        <v>0</v>
      </c>
      <c r="Y621" s="271">
        <v>186</v>
      </c>
      <c r="Z621" s="333">
        <v>185</v>
      </c>
      <c r="AA621" s="333">
        <v>185</v>
      </c>
      <c r="AB621" s="333">
        <v>184</v>
      </c>
      <c r="AC621" s="334">
        <v>0.994623655913978</v>
      </c>
      <c r="AD621" s="268">
        <v>0.994594594594595</v>
      </c>
      <c r="AE621" s="295">
        <v>2.90613193838496e-5</v>
      </c>
    </row>
    <row r="622" spans="1:31">
      <c r="A622" s="315" t="s">
        <v>719</v>
      </c>
      <c r="B622" s="339" t="s">
        <v>3339</v>
      </c>
      <c r="C622" s="293" t="s">
        <v>1068</v>
      </c>
      <c r="D622" s="339" t="s">
        <v>1068</v>
      </c>
      <c r="E622" s="266">
        <v>36</v>
      </c>
      <c r="F622" s="266">
        <v>36</v>
      </c>
      <c r="G622" s="264">
        <v>30</v>
      </c>
      <c r="H622" s="264">
        <v>30</v>
      </c>
      <c r="I622" s="264">
        <v>33</v>
      </c>
      <c r="J622" s="264">
        <v>33</v>
      </c>
      <c r="K622" s="294">
        <v>0.9</v>
      </c>
      <c r="L622" s="267">
        <v>1</v>
      </c>
      <c r="M622" s="267">
        <v>1</v>
      </c>
      <c r="N622" s="267">
        <v>1</v>
      </c>
      <c r="O622" s="332">
        <v>976</v>
      </c>
      <c r="P622" s="266">
        <v>952</v>
      </c>
      <c r="Q622" s="266">
        <v>35</v>
      </c>
      <c r="R622" s="264">
        <v>30</v>
      </c>
      <c r="S622" s="264">
        <v>33</v>
      </c>
      <c r="T622" s="267">
        <v>0.975409836065574</v>
      </c>
      <c r="U622" s="267">
        <v>0.972222222222222</v>
      </c>
      <c r="V622" s="268">
        <v>1</v>
      </c>
      <c r="W622" s="268">
        <v>1</v>
      </c>
      <c r="X622" s="295">
        <v>-0.0277777777777778</v>
      </c>
      <c r="Y622" s="271">
        <v>231</v>
      </c>
      <c r="Z622" s="333">
        <v>226</v>
      </c>
      <c r="AA622" s="333">
        <v>225</v>
      </c>
      <c r="AB622" s="333">
        <v>221</v>
      </c>
      <c r="AC622" s="334">
        <v>0.978354978354978</v>
      </c>
      <c r="AD622" s="268">
        <v>0.982222222222222</v>
      </c>
      <c r="AE622" s="295">
        <v>-0.00386724386724391</v>
      </c>
    </row>
    <row r="623" spans="1:31">
      <c r="A623" s="315" t="s">
        <v>719</v>
      </c>
      <c r="B623" s="339" t="s">
        <v>3339</v>
      </c>
      <c r="C623" s="293" t="s">
        <v>1069</v>
      </c>
      <c r="D623" s="339" t="s">
        <v>1070</v>
      </c>
      <c r="E623" s="266">
        <v>33</v>
      </c>
      <c r="F623" s="266">
        <v>33</v>
      </c>
      <c r="G623" s="264">
        <v>29</v>
      </c>
      <c r="H623" s="264">
        <v>29</v>
      </c>
      <c r="I623" s="264">
        <v>30</v>
      </c>
      <c r="J623" s="264">
        <v>30</v>
      </c>
      <c r="K623" s="294">
        <v>0.9</v>
      </c>
      <c r="L623" s="267">
        <v>1</v>
      </c>
      <c r="M623" s="267">
        <v>1</v>
      </c>
      <c r="N623" s="267">
        <v>1</v>
      </c>
      <c r="O623" s="332">
        <v>934</v>
      </c>
      <c r="P623" s="266">
        <v>915</v>
      </c>
      <c r="Q623" s="266">
        <v>33</v>
      </c>
      <c r="R623" s="264">
        <v>29</v>
      </c>
      <c r="S623" s="264">
        <v>30</v>
      </c>
      <c r="T623" s="267">
        <v>0.9796573875803</v>
      </c>
      <c r="U623" s="267">
        <v>1</v>
      </c>
      <c r="V623" s="268">
        <v>1</v>
      </c>
      <c r="W623" s="268">
        <v>1</v>
      </c>
      <c r="X623" s="295">
        <v>0</v>
      </c>
      <c r="Y623" s="271">
        <v>219</v>
      </c>
      <c r="Z623" s="333">
        <v>219</v>
      </c>
      <c r="AA623" s="333">
        <v>210</v>
      </c>
      <c r="AB623" s="333">
        <v>209</v>
      </c>
      <c r="AC623" s="334">
        <v>1</v>
      </c>
      <c r="AD623" s="268">
        <v>0.995238095238095</v>
      </c>
      <c r="AE623" s="295">
        <v>0.00476190476190474</v>
      </c>
    </row>
    <row r="624" spans="1:31">
      <c r="A624" s="315" t="s">
        <v>719</v>
      </c>
      <c r="B624" s="339" t="s">
        <v>3339</v>
      </c>
      <c r="C624" s="293" t="s">
        <v>1071</v>
      </c>
      <c r="D624" s="339" t="s">
        <v>1072</v>
      </c>
      <c r="E624" s="266">
        <v>58</v>
      </c>
      <c r="F624" s="266">
        <v>58</v>
      </c>
      <c r="G624" s="264">
        <v>42</v>
      </c>
      <c r="H624" s="264">
        <v>42</v>
      </c>
      <c r="I624" s="264">
        <v>49</v>
      </c>
      <c r="J624" s="264">
        <v>49</v>
      </c>
      <c r="K624" s="294">
        <v>0.9</v>
      </c>
      <c r="L624" s="267">
        <v>1</v>
      </c>
      <c r="M624" s="267">
        <v>1</v>
      </c>
      <c r="N624" s="267">
        <v>1</v>
      </c>
      <c r="O624" s="332">
        <v>1511</v>
      </c>
      <c r="P624" s="266">
        <v>1505</v>
      </c>
      <c r="Q624" s="266">
        <v>58</v>
      </c>
      <c r="R624" s="264">
        <v>42</v>
      </c>
      <c r="S624" s="264">
        <v>49</v>
      </c>
      <c r="T624" s="267">
        <v>0.99602911978822</v>
      </c>
      <c r="U624" s="267">
        <v>1</v>
      </c>
      <c r="V624" s="268">
        <v>1</v>
      </c>
      <c r="W624" s="268">
        <v>1</v>
      </c>
      <c r="X624" s="295">
        <v>0</v>
      </c>
      <c r="Y624" s="271">
        <v>355</v>
      </c>
      <c r="Z624" s="333">
        <v>354</v>
      </c>
      <c r="AA624" s="333">
        <v>348</v>
      </c>
      <c r="AB624" s="333">
        <v>346</v>
      </c>
      <c r="AC624" s="334">
        <v>0.997183098591549</v>
      </c>
      <c r="AD624" s="268">
        <v>0.994252873563218</v>
      </c>
      <c r="AE624" s="295">
        <v>0.00293022502833096</v>
      </c>
    </row>
    <row r="625" spans="1:31">
      <c r="A625" s="315" t="s">
        <v>719</v>
      </c>
      <c r="B625" s="339" t="s">
        <v>3339</v>
      </c>
      <c r="C625" s="293" t="s">
        <v>1073</v>
      </c>
      <c r="D625" s="339" t="s">
        <v>1074</v>
      </c>
      <c r="E625" s="266">
        <v>66</v>
      </c>
      <c r="F625" s="266">
        <v>66</v>
      </c>
      <c r="G625" s="264">
        <v>51</v>
      </c>
      <c r="H625" s="264">
        <v>51</v>
      </c>
      <c r="I625" s="264">
        <v>56</v>
      </c>
      <c r="J625" s="264">
        <v>55</v>
      </c>
      <c r="K625" s="294">
        <v>0.9</v>
      </c>
      <c r="L625" s="267">
        <v>1</v>
      </c>
      <c r="M625" s="267">
        <v>1</v>
      </c>
      <c r="N625" s="267">
        <v>0.982142857142857</v>
      </c>
      <c r="O625" s="332">
        <v>1701</v>
      </c>
      <c r="P625" s="266">
        <v>1664</v>
      </c>
      <c r="Q625" s="266">
        <v>66</v>
      </c>
      <c r="R625" s="264">
        <v>50</v>
      </c>
      <c r="S625" s="264">
        <v>55</v>
      </c>
      <c r="T625" s="267">
        <v>0.9782480893592</v>
      </c>
      <c r="U625" s="267">
        <v>1</v>
      </c>
      <c r="V625" s="268">
        <v>0.980392156862745</v>
      </c>
      <c r="W625" s="268">
        <v>0.982142857142857</v>
      </c>
      <c r="X625" s="295">
        <v>0.0196078431372549</v>
      </c>
      <c r="Y625" s="271">
        <v>402</v>
      </c>
      <c r="Z625" s="333">
        <v>395</v>
      </c>
      <c r="AA625" s="333">
        <v>398</v>
      </c>
      <c r="AB625" s="333">
        <v>386</v>
      </c>
      <c r="AC625" s="334">
        <v>0.982587064676617</v>
      </c>
      <c r="AD625" s="268">
        <v>0.969849246231156</v>
      </c>
      <c r="AE625" s="295">
        <v>0.0127378184454612</v>
      </c>
    </row>
    <row r="626" spans="1:31">
      <c r="A626" s="315" t="s">
        <v>719</v>
      </c>
      <c r="B626" s="339" t="s">
        <v>3339</v>
      </c>
      <c r="C626" s="293" t="s">
        <v>1075</v>
      </c>
      <c r="D626" s="339" t="s">
        <v>1075</v>
      </c>
      <c r="E626" s="266">
        <v>44</v>
      </c>
      <c r="F626" s="266">
        <v>44</v>
      </c>
      <c r="G626" s="264">
        <v>36</v>
      </c>
      <c r="H626" s="264">
        <v>35</v>
      </c>
      <c r="I626" s="264">
        <v>41</v>
      </c>
      <c r="J626" s="264">
        <v>39</v>
      </c>
      <c r="K626" s="294">
        <v>0.9</v>
      </c>
      <c r="L626" s="267">
        <v>1</v>
      </c>
      <c r="M626" s="267">
        <v>0.972222222222222</v>
      </c>
      <c r="N626" s="267">
        <v>0.951219512195122</v>
      </c>
      <c r="O626" s="332">
        <v>1213</v>
      </c>
      <c r="P626" s="266">
        <v>1173</v>
      </c>
      <c r="Q626" s="266">
        <v>44</v>
      </c>
      <c r="R626" s="264">
        <v>34</v>
      </c>
      <c r="S626" s="264">
        <v>39</v>
      </c>
      <c r="T626" s="267">
        <v>0.967023907666941</v>
      </c>
      <c r="U626" s="267">
        <v>1</v>
      </c>
      <c r="V626" s="268">
        <v>0.944444444444444</v>
      </c>
      <c r="W626" s="268">
        <v>0.951219512195122</v>
      </c>
      <c r="X626" s="295">
        <v>0.0555555555555556</v>
      </c>
      <c r="Y626" s="271">
        <v>292</v>
      </c>
      <c r="Z626" s="333">
        <v>283</v>
      </c>
      <c r="AA626" s="333">
        <v>280</v>
      </c>
      <c r="AB626" s="333">
        <v>271</v>
      </c>
      <c r="AC626" s="334">
        <v>0.969178082191781</v>
      </c>
      <c r="AD626" s="268">
        <v>0.967857142857143</v>
      </c>
      <c r="AE626" s="295">
        <v>0.00132093933463795</v>
      </c>
    </row>
    <row r="627" spans="1:31">
      <c r="A627" s="315" t="s">
        <v>719</v>
      </c>
      <c r="B627" s="339" t="s">
        <v>3340</v>
      </c>
      <c r="C627" s="293" t="s">
        <v>1076</v>
      </c>
      <c r="D627" s="339" t="s">
        <v>1077</v>
      </c>
      <c r="E627" s="266">
        <v>42</v>
      </c>
      <c r="F627" s="266">
        <v>38</v>
      </c>
      <c r="G627" s="264">
        <v>40</v>
      </c>
      <c r="H627" s="264">
        <v>36</v>
      </c>
      <c r="I627" s="264">
        <v>35</v>
      </c>
      <c r="J627" s="264">
        <v>29</v>
      </c>
      <c r="K627" s="294">
        <v>0.9</v>
      </c>
      <c r="L627" s="267">
        <v>0.904761904761905</v>
      </c>
      <c r="M627" s="267">
        <v>0.9</v>
      </c>
      <c r="N627" s="267">
        <v>0.828571428571429</v>
      </c>
      <c r="O627" s="332">
        <v>1227</v>
      </c>
      <c r="P627" s="266">
        <v>1019</v>
      </c>
      <c r="Q627" s="266">
        <v>36</v>
      </c>
      <c r="R627" s="264">
        <v>36</v>
      </c>
      <c r="S627" s="264">
        <v>29</v>
      </c>
      <c r="T627" s="267">
        <v>0.830480847595762</v>
      </c>
      <c r="U627" s="267">
        <v>0.857142857142857</v>
      </c>
      <c r="V627" s="268">
        <v>0.9</v>
      </c>
      <c r="W627" s="268">
        <v>0.828571428571429</v>
      </c>
      <c r="X627" s="295">
        <v>-0.0428571428571429</v>
      </c>
      <c r="Y627" s="271">
        <v>277</v>
      </c>
      <c r="Z627" s="333">
        <v>223</v>
      </c>
      <c r="AA627" s="333">
        <v>283</v>
      </c>
      <c r="AB627" s="333">
        <v>232</v>
      </c>
      <c r="AC627" s="334">
        <v>0.805054151624549</v>
      </c>
      <c r="AD627" s="268">
        <v>0.819787985865724</v>
      </c>
      <c r="AE627" s="295">
        <v>-0.0147338342411757</v>
      </c>
    </row>
    <row r="628" spans="1:31">
      <c r="A628" s="315" t="s">
        <v>719</v>
      </c>
      <c r="B628" s="339" t="s">
        <v>3340</v>
      </c>
      <c r="C628" s="293" t="s">
        <v>1078</v>
      </c>
      <c r="D628" s="339" t="s">
        <v>1079</v>
      </c>
      <c r="E628" s="266">
        <v>56</v>
      </c>
      <c r="F628" s="266">
        <v>56</v>
      </c>
      <c r="G628" s="264">
        <v>54</v>
      </c>
      <c r="H628" s="264">
        <v>53</v>
      </c>
      <c r="I628" s="264">
        <v>42</v>
      </c>
      <c r="J628" s="264">
        <v>42</v>
      </c>
      <c r="K628" s="294">
        <v>0.9</v>
      </c>
      <c r="L628" s="267">
        <v>1</v>
      </c>
      <c r="M628" s="267">
        <v>0.981481481481482</v>
      </c>
      <c r="N628" s="267">
        <v>1</v>
      </c>
      <c r="O628" s="332">
        <v>1486</v>
      </c>
      <c r="P628" s="266">
        <v>1434</v>
      </c>
      <c r="Q628" s="266">
        <v>56</v>
      </c>
      <c r="R628" s="264">
        <v>53</v>
      </c>
      <c r="S628" s="264">
        <v>40</v>
      </c>
      <c r="T628" s="267">
        <v>0.965006729475101</v>
      </c>
      <c r="U628" s="267">
        <v>1</v>
      </c>
      <c r="V628" s="268">
        <v>0.981481481481482</v>
      </c>
      <c r="W628" s="268">
        <v>0.952380952380952</v>
      </c>
      <c r="X628" s="295">
        <v>0.0185185185185185</v>
      </c>
      <c r="Y628" s="271">
        <v>350</v>
      </c>
      <c r="Z628" s="333">
        <v>340</v>
      </c>
      <c r="AA628" s="333">
        <v>341</v>
      </c>
      <c r="AB628" s="333">
        <v>321</v>
      </c>
      <c r="AC628" s="334">
        <v>0.971428571428571</v>
      </c>
      <c r="AD628" s="268">
        <v>0.941348973607038</v>
      </c>
      <c r="AE628" s="295">
        <v>0.0300795978215332</v>
      </c>
    </row>
    <row r="629" spans="1:31">
      <c r="A629" s="315" t="s">
        <v>719</v>
      </c>
      <c r="B629" s="339" t="s">
        <v>3326</v>
      </c>
      <c r="C629" s="293" t="s">
        <v>1080</v>
      </c>
      <c r="D629" s="339" t="s">
        <v>1081</v>
      </c>
      <c r="E629" s="266">
        <v>99</v>
      </c>
      <c r="F629" s="266">
        <v>92</v>
      </c>
      <c r="G629" s="264">
        <v>89</v>
      </c>
      <c r="H629" s="264">
        <v>82</v>
      </c>
      <c r="I629" s="264">
        <v>78</v>
      </c>
      <c r="J629" s="264">
        <v>72</v>
      </c>
      <c r="K629" s="294">
        <v>0.9</v>
      </c>
      <c r="L629" s="267">
        <v>0.929292929292929</v>
      </c>
      <c r="M629" s="267">
        <v>0.921348314606742</v>
      </c>
      <c r="N629" s="267">
        <v>0.923076923076923</v>
      </c>
      <c r="O629" s="332">
        <v>2709</v>
      </c>
      <c r="P629" s="266">
        <v>2260</v>
      </c>
      <c r="Q629" s="266">
        <v>85</v>
      </c>
      <c r="R629" s="264">
        <v>71</v>
      </c>
      <c r="S629" s="264">
        <v>62</v>
      </c>
      <c r="T629" s="267">
        <v>0.834256183093392</v>
      </c>
      <c r="U629" s="267">
        <v>0.858585858585859</v>
      </c>
      <c r="V629" s="268">
        <v>0.797752808988764</v>
      </c>
      <c r="W629" s="268">
        <v>0.794871794871795</v>
      </c>
      <c r="X629" s="295">
        <v>0.0608330495970946</v>
      </c>
      <c r="Y629" s="271">
        <v>620</v>
      </c>
      <c r="Z629" s="333">
        <v>515</v>
      </c>
      <c r="AA629" s="333">
        <v>628</v>
      </c>
      <c r="AB629" s="333">
        <v>504</v>
      </c>
      <c r="AC629" s="334">
        <v>0.830645161290323</v>
      </c>
      <c r="AD629" s="268">
        <v>0.802547770700637</v>
      </c>
      <c r="AE629" s="295">
        <v>0.0280973905896856</v>
      </c>
    </row>
    <row r="630" spans="1:31">
      <c r="A630" s="315" t="s">
        <v>719</v>
      </c>
      <c r="B630" s="339" t="s">
        <v>3326</v>
      </c>
      <c r="C630" s="293" t="s">
        <v>1082</v>
      </c>
      <c r="D630" s="339" t="s">
        <v>1083</v>
      </c>
      <c r="E630" s="266">
        <v>0</v>
      </c>
      <c r="F630" s="266">
        <v>0</v>
      </c>
      <c r="G630" s="264">
        <v>0</v>
      </c>
      <c r="H630" s="264">
        <v>0</v>
      </c>
      <c r="I630" s="264">
        <v>0</v>
      </c>
      <c r="J630" s="264">
        <v>0</v>
      </c>
      <c r="K630" s="294">
        <v>0.9</v>
      </c>
      <c r="L630" s="267">
        <v>0</v>
      </c>
      <c r="M630" s="267">
        <v>0</v>
      </c>
      <c r="N630" s="267">
        <v>0</v>
      </c>
      <c r="O630" s="332">
        <v>0</v>
      </c>
      <c r="P630" s="266">
        <v>0</v>
      </c>
      <c r="Q630" s="266">
        <v>0</v>
      </c>
      <c r="R630" s="264">
        <v>0</v>
      </c>
      <c r="S630" s="264">
        <v>0</v>
      </c>
      <c r="T630" s="267">
        <v>0</v>
      </c>
      <c r="U630" s="267">
        <v>0</v>
      </c>
      <c r="V630" s="268">
        <v>0</v>
      </c>
      <c r="W630" s="268">
        <v>0</v>
      </c>
      <c r="X630" s="295">
        <v>0</v>
      </c>
      <c r="Y630" s="271">
        <v>0</v>
      </c>
      <c r="Z630" s="333">
        <v>0</v>
      </c>
      <c r="AA630" s="333">
        <v>0</v>
      </c>
      <c r="AB630" s="333">
        <v>0</v>
      </c>
      <c r="AC630" s="334">
        <v>0</v>
      </c>
      <c r="AD630" s="268">
        <v>0</v>
      </c>
      <c r="AE630" s="295">
        <v>0</v>
      </c>
    </row>
    <row r="631" spans="1:31">
      <c r="A631" s="315" t="s">
        <v>719</v>
      </c>
      <c r="B631" s="339" t="s">
        <v>3326</v>
      </c>
      <c r="C631" s="293" t="s">
        <v>1084</v>
      </c>
      <c r="D631" s="339" t="s">
        <v>1085</v>
      </c>
      <c r="E631" s="266">
        <v>84</v>
      </c>
      <c r="F631" s="266">
        <v>81</v>
      </c>
      <c r="G631" s="264">
        <v>87</v>
      </c>
      <c r="H631" s="264">
        <v>83</v>
      </c>
      <c r="I631" s="264">
        <v>80</v>
      </c>
      <c r="J631" s="264">
        <v>75</v>
      </c>
      <c r="K631" s="294">
        <v>0.9</v>
      </c>
      <c r="L631" s="267">
        <v>0.964285714285714</v>
      </c>
      <c r="M631" s="267">
        <v>0.954022988505747</v>
      </c>
      <c r="N631" s="267">
        <v>0.9375</v>
      </c>
      <c r="O631" s="332">
        <v>2525</v>
      </c>
      <c r="P631" s="266">
        <v>1989</v>
      </c>
      <c r="Q631" s="266">
        <v>65</v>
      </c>
      <c r="R631" s="264">
        <v>65</v>
      </c>
      <c r="S631" s="264">
        <v>62</v>
      </c>
      <c r="T631" s="267">
        <v>0.787722772277228</v>
      </c>
      <c r="U631" s="267">
        <v>0.773809523809524</v>
      </c>
      <c r="V631" s="268">
        <v>0.747126436781609</v>
      </c>
      <c r="W631" s="268">
        <v>0.775</v>
      </c>
      <c r="X631" s="295">
        <v>0.0266830870279147</v>
      </c>
      <c r="Y631" s="271">
        <v>593</v>
      </c>
      <c r="Z631" s="333">
        <v>452</v>
      </c>
      <c r="AA631" s="333">
        <v>580</v>
      </c>
      <c r="AB631" s="333">
        <v>464</v>
      </c>
      <c r="AC631" s="334">
        <v>0.762225969645868</v>
      </c>
      <c r="AD631" s="268">
        <v>0.8</v>
      </c>
      <c r="AE631" s="295">
        <v>-0.0377740303541316</v>
      </c>
    </row>
    <row r="632" spans="1:31">
      <c r="A632" s="315" t="s">
        <v>719</v>
      </c>
      <c r="B632" s="339" t="s">
        <v>3340</v>
      </c>
      <c r="C632" s="293" t="s">
        <v>1086</v>
      </c>
      <c r="D632" s="339" t="s">
        <v>1086</v>
      </c>
      <c r="E632" s="266">
        <v>59</v>
      </c>
      <c r="F632" s="266">
        <v>56</v>
      </c>
      <c r="G632" s="264">
        <v>55</v>
      </c>
      <c r="H632" s="264">
        <v>50</v>
      </c>
      <c r="I632" s="264">
        <v>46</v>
      </c>
      <c r="J632" s="264">
        <v>43</v>
      </c>
      <c r="K632" s="294">
        <v>0.9</v>
      </c>
      <c r="L632" s="267">
        <v>0.949152542372881</v>
      </c>
      <c r="M632" s="267">
        <v>0.909090909090909</v>
      </c>
      <c r="N632" s="267">
        <v>0.934782608695652</v>
      </c>
      <c r="O632" s="332">
        <v>1625</v>
      </c>
      <c r="P632" s="266">
        <v>1448</v>
      </c>
      <c r="Q632" s="266">
        <v>53</v>
      </c>
      <c r="R632" s="264">
        <v>48</v>
      </c>
      <c r="S632" s="264">
        <v>40</v>
      </c>
      <c r="T632" s="267">
        <v>0.891076923076923</v>
      </c>
      <c r="U632" s="267">
        <v>0.898305084745763</v>
      </c>
      <c r="V632" s="268">
        <v>0.872727272727273</v>
      </c>
      <c r="W632" s="268">
        <v>0.869565217391304</v>
      </c>
      <c r="X632" s="295">
        <v>0.0255778120184901</v>
      </c>
      <c r="Y632" s="271">
        <v>375</v>
      </c>
      <c r="Z632" s="333">
        <v>324</v>
      </c>
      <c r="AA632" s="333">
        <v>377</v>
      </c>
      <c r="AB632" s="333">
        <v>341</v>
      </c>
      <c r="AC632" s="334">
        <v>0.864</v>
      </c>
      <c r="AD632" s="268">
        <v>0.904509283819629</v>
      </c>
      <c r="AE632" s="295">
        <v>-0.0405092838196287</v>
      </c>
    </row>
    <row r="633" spans="1:31">
      <c r="A633" s="315" t="s">
        <v>719</v>
      </c>
      <c r="B633" s="339" t="s">
        <v>3340</v>
      </c>
      <c r="C633" s="293" t="s">
        <v>1087</v>
      </c>
      <c r="D633" s="339" t="s">
        <v>1088</v>
      </c>
      <c r="E633" s="266">
        <v>82</v>
      </c>
      <c r="F633" s="266">
        <v>81</v>
      </c>
      <c r="G633" s="264">
        <v>80</v>
      </c>
      <c r="H633" s="264">
        <v>77</v>
      </c>
      <c r="I633" s="264">
        <v>63</v>
      </c>
      <c r="J633" s="264">
        <v>57</v>
      </c>
      <c r="K633" s="294">
        <v>0.9</v>
      </c>
      <c r="L633" s="267">
        <v>0.98780487804878</v>
      </c>
      <c r="M633" s="267">
        <v>0.9625</v>
      </c>
      <c r="N633" s="267">
        <v>0.904761904761905</v>
      </c>
      <c r="O633" s="332">
        <v>2202</v>
      </c>
      <c r="P633" s="266">
        <v>2067</v>
      </c>
      <c r="Q633" s="266">
        <v>81</v>
      </c>
      <c r="R633" s="264">
        <v>77</v>
      </c>
      <c r="S633" s="264">
        <v>57</v>
      </c>
      <c r="T633" s="267">
        <v>0.938692098092643</v>
      </c>
      <c r="U633" s="267">
        <v>0.98780487804878</v>
      </c>
      <c r="V633" s="268">
        <v>0.9625</v>
      </c>
      <c r="W633" s="268">
        <v>0.904761904761905</v>
      </c>
      <c r="X633" s="295">
        <v>0.0253048780487805</v>
      </c>
      <c r="Y633" s="271">
        <v>514</v>
      </c>
      <c r="Z633" s="333">
        <v>481</v>
      </c>
      <c r="AA633" s="333">
        <v>507</v>
      </c>
      <c r="AB633" s="333">
        <v>467</v>
      </c>
      <c r="AC633" s="334">
        <v>0.93579766536965</v>
      </c>
      <c r="AD633" s="268">
        <v>0.921104536489152</v>
      </c>
      <c r="AE633" s="295">
        <v>0.0146931288804979</v>
      </c>
    </row>
    <row r="634" spans="1:31">
      <c r="A634" s="315" t="s">
        <v>719</v>
      </c>
      <c r="B634" s="339" t="s">
        <v>3340</v>
      </c>
      <c r="C634" s="293" t="s">
        <v>1089</v>
      </c>
      <c r="D634" s="339" t="s">
        <v>1090</v>
      </c>
      <c r="E634" s="266">
        <v>121</v>
      </c>
      <c r="F634" s="266">
        <v>117</v>
      </c>
      <c r="G634" s="264">
        <v>114</v>
      </c>
      <c r="H634" s="264">
        <v>111</v>
      </c>
      <c r="I634" s="264">
        <v>89</v>
      </c>
      <c r="J634" s="264">
        <v>87</v>
      </c>
      <c r="K634" s="294">
        <v>0.9</v>
      </c>
      <c r="L634" s="267">
        <v>0.966942148760331</v>
      </c>
      <c r="M634" s="267">
        <v>0.973684210526316</v>
      </c>
      <c r="N634" s="267">
        <v>0.97752808988764</v>
      </c>
      <c r="O634" s="332">
        <v>3222</v>
      </c>
      <c r="P634" s="266">
        <v>3091</v>
      </c>
      <c r="Q634" s="266">
        <v>117</v>
      </c>
      <c r="R634" s="264">
        <v>107</v>
      </c>
      <c r="S634" s="264">
        <v>83</v>
      </c>
      <c r="T634" s="267">
        <v>0.959342023587834</v>
      </c>
      <c r="U634" s="267">
        <v>0.966942148760331</v>
      </c>
      <c r="V634" s="268">
        <v>0.93859649122807</v>
      </c>
      <c r="W634" s="268">
        <v>0.932584269662921</v>
      </c>
      <c r="X634" s="295">
        <v>0.0283456575322604</v>
      </c>
      <c r="Y634" s="271">
        <v>749</v>
      </c>
      <c r="Z634" s="333">
        <v>717</v>
      </c>
      <c r="AA634" s="333">
        <v>734</v>
      </c>
      <c r="AB634" s="333">
        <v>707</v>
      </c>
      <c r="AC634" s="334">
        <v>0.957276368491322</v>
      </c>
      <c r="AD634" s="268">
        <v>0.963215258855586</v>
      </c>
      <c r="AE634" s="295">
        <v>-0.00593889036426398</v>
      </c>
    </row>
    <row r="635" spans="1:31">
      <c r="A635" s="315" t="s">
        <v>719</v>
      </c>
      <c r="B635" s="339" t="s">
        <v>3340</v>
      </c>
      <c r="C635" s="293" t="s">
        <v>1091</v>
      </c>
      <c r="D635" s="339" t="s">
        <v>1091</v>
      </c>
      <c r="E635" s="266">
        <v>36</v>
      </c>
      <c r="F635" s="266">
        <v>34</v>
      </c>
      <c r="G635" s="264">
        <v>34</v>
      </c>
      <c r="H635" s="264">
        <v>33</v>
      </c>
      <c r="I635" s="264">
        <v>29</v>
      </c>
      <c r="J635" s="264">
        <v>28</v>
      </c>
      <c r="K635" s="294">
        <v>0.9</v>
      </c>
      <c r="L635" s="267">
        <v>0.944444444444444</v>
      </c>
      <c r="M635" s="267">
        <v>0.970588235294118</v>
      </c>
      <c r="N635" s="267">
        <v>0.96551724137931</v>
      </c>
      <c r="O635" s="332">
        <v>961</v>
      </c>
      <c r="P635" s="266">
        <v>906</v>
      </c>
      <c r="Q635" s="266">
        <v>34</v>
      </c>
      <c r="R635" s="264">
        <v>33</v>
      </c>
      <c r="S635" s="264">
        <v>28</v>
      </c>
      <c r="T635" s="267">
        <v>0.942767950052029</v>
      </c>
      <c r="U635" s="267">
        <v>0.944444444444444</v>
      </c>
      <c r="V635" s="268">
        <v>0.970588235294118</v>
      </c>
      <c r="W635" s="268">
        <v>0.96551724137931</v>
      </c>
      <c r="X635" s="295">
        <v>-0.0261437908496732</v>
      </c>
      <c r="Y635" s="271">
        <v>231</v>
      </c>
      <c r="Z635" s="333">
        <v>219</v>
      </c>
      <c r="AA635" s="333">
        <v>221</v>
      </c>
      <c r="AB635" s="333">
        <v>211</v>
      </c>
      <c r="AC635" s="334">
        <v>0.948051948051948</v>
      </c>
      <c r="AD635" s="268">
        <v>0.95475113122172</v>
      </c>
      <c r="AE635" s="295">
        <v>-0.00669918316977147</v>
      </c>
    </row>
    <row r="636" spans="1:31">
      <c r="A636" s="315" t="s">
        <v>719</v>
      </c>
      <c r="B636" s="339" t="s">
        <v>3340</v>
      </c>
      <c r="C636" s="293" t="s">
        <v>1092</v>
      </c>
      <c r="D636" s="339" t="s">
        <v>1093</v>
      </c>
      <c r="E636" s="266">
        <v>54</v>
      </c>
      <c r="F636" s="266">
        <v>53</v>
      </c>
      <c r="G636" s="264">
        <v>52</v>
      </c>
      <c r="H636" s="264">
        <v>50</v>
      </c>
      <c r="I636" s="264">
        <v>47</v>
      </c>
      <c r="J636" s="264">
        <v>45</v>
      </c>
      <c r="K636" s="294">
        <v>0.9</v>
      </c>
      <c r="L636" s="267">
        <v>0.981481481481482</v>
      </c>
      <c r="M636" s="267">
        <v>0.961538461538462</v>
      </c>
      <c r="N636" s="267">
        <v>0.957446808510638</v>
      </c>
      <c r="O636" s="332">
        <v>1523</v>
      </c>
      <c r="P636" s="266">
        <v>1450</v>
      </c>
      <c r="Q636" s="266">
        <v>53</v>
      </c>
      <c r="R636" s="264">
        <v>50</v>
      </c>
      <c r="S636" s="264">
        <v>44</v>
      </c>
      <c r="T636" s="267">
        <v>0.952068286277085</v>
      </c>
      <c r="U636" s="267">
        <v>0.981481481481482</v>
      </c>
      <c r="V636" s="268">
        <v>0.961538461538462</v>
      </c>
      <c r="W636" s="268">
        <v>0.936170212765957</v>
      </c>
      <c r="X636" s="295">
        <v>0.0199430199430199</v>
      </c>
      <c r="Y636" s="271">
        <v>347</v>
      </c>
      <c r="Z636" s="333">
        <v>333</v>
      </c>
      <c r="AA636" s="333">
        <v>349</v>
      </c>
      <c r="AB636" s="333">
        <v>332</v>
      </c>
      <c r="AC636" s="334">
        <v>0.959654178674352</v>
      </c>
      <c r="AD636" s="268">
        <v>0.951289398280802</v>
      </c>
      <c r="AE636" s="295">
        <v>0.00836478039354926</v>
      </c>
    </row>
    <row r="637" spans="1:31">
      <c r="A637" s="315" t="s">
        <v>719</v>
      </c>
      <c r="B637" s="339" t="s">
        <v>3326</v>
      </c>
      <c r="C637" s="293" t="s">
        <v>1094</v>
      </c>
      <c r="D637" s="339" t="s">
        <v>1095</v>
      </c>
      <c r="E637" s="266">
        <v>56</v>
      </c>
      <c r="F637" s="266">
        <v>53</v>
      </c>
      <c r="G637" s="264">
        <v>56</v>
      </c>
      <c r="H637" s="264">
        <v>53</v>
      </c>
      <c r="I637" s="264">
        <v>49</v>
      </c>
      <c r="J637" s="264">
        <v>44</v>
      </c>
      <c r="K637" s="294">
        <v>0.9</v>
      </c>
      <c r="L637" s="267">
        <v>0.946428571428571</v>
      </c>
      <c r="M637" s="267">
        <v>0.946428571428571</v>
      </c>
      <c r="N637" s="267">
        <v>0.897959183673469</v>
      </c>
      <c r="O637" s="332">
        <v>1570</v>
      </c>
      <c r="P637" s="266">
        <v>1396</v>
      </c>
      <c r="Q637" s="266">
        <v>47</v>
      </c>
      <c r="R637" s="264">
        <v>50</v>
      </c>
      <c r="S637" s="264">
        <v>44</v>
      </c>
      <c r="T637" s="267">
        <v>0.889171974522293</v>
      </c>
      <c r="U637" s="267">
        <v>0.839285714285714</v>
      </c>
      <c r="V637" s="268">
        <v>0.892857142857143</v>
      </c>
      <c r="W637" s="268">
        <v>0.897959183673469</v>
      </c>
      <c r="X637" s="295">
        <v>-0.0535714285714286</v>
      </c>
      <c r="Y637" s="271">
        <v>362</v>
      </c>
      <c r="Z637" s="333">
        <v>319</v>
      </c>
      <c r="AA637" s="333">
        <v>364</v>
      </c>
      <c r="AB637" s="333">
        <v>314</v>
      </c>
      <c r="AC637" s="334">
        <v>0.88121546961326</v>
      </c>
      <c r="AD637" s="268">
        <v>0.862637362637363</v>
      </c>
      <c r="AE637" s="295">
        <v>0.018578106975897</v>
      </c>
    </row>
    <row r="638" spans="1:31">
      <c r="A638" s="315" t="s">
        <v>719</v>
      </c>
      <c r="B638" s="339" t="s">
        <v>3340</v>
      </c>
      <c r="C638" s="293" t="s">
        <v>1096</v>
      </c>
      <c r="D638" s="339" t="s">
        <v>1097</v>
      </c>
      <c r="E638" s="266">
        <v>55</v>
      </c>
      <c r="F638" s="266">
        <v>53</v>
      </c>
      <c r="G638" s="264">
        <v>49</v>
      </c>
      <c r="H638" s="264">
        <v>45</v>
      </c>
      <c r="I638" s="264">
        <v>46</v>
      </c>
      <c r="J638" s="264">
        <v>44</v>
      </c>
      <c r="K638" s="294">
        <v>0.9</v>
      </c>
      <c r="L638" s="267">
        <v>0.963636363636364</v>
      </c>
      <c r="M638" s="267">
        <v>0.918367346938776</v>
      </c>
      <c r="N638" s="267">
        <v>0.956521739130435</v>
      </c>
      <c r="O638" s="332">
        <v>1510</v>
      </c>
      <c r="P638" s="266">
        <v>1350</v>
      </c>
      <c r="Q638" s="266">
        <v>50</v>
      </c>
      <c r="R638" s="264">
        <v>45</v>
      </c>
      <c r="S638" s="264">
        <v>42</v>
      </c>
      <c r="T638" s="267">
        <v>0.894039735099338</v>
      </c>
      <c r="U638" s="267">
        <v>0.909090909090909</v>
      </c>
      <c r="V638" s="268">
        <v>0.918367346938776</v>
      </c>
      <c r="W638" s="268">
        <v>0.91304347826087</v>
      </c>
      <c r="X638" s="295">
        <v>-0.00927643784786647</v>
      </c>
      <c r="Y638" s="271">
        <v>344</v>
      </c>
      <c r="Z638" s="333">
        <v>319</v>
      </c>
      <c r="AA638" s="333">
        <v>349</v>
      </c>
      <c r="AB638" s="333">
        <v>305</v>
      </c>
      <c r="AC638" s="334">
        <v>0.927325581395349</v>
      </c>
      <c r="AD638" s="268">
        <v>0.873925501432665</v>
      </c>
      <c r="AE638" s="295">
        <v>0.053400079962684</v>
      </c>
    </row>
    <row r="639" spans="1:31">
      <c r="A639" s="315" t="s">
        <v>719</v>
      </c>
      <c r="B639" s="339" t="s">
        <v>3326</v>
      </c>
      <c r="C639" s="293" t="s">
        <v>1098</v>
      </c>
      <c r="D639" s="339" t="s">
        <v>1099</v>
      </c>
      <c r="E639" s="266">
        <v>39</v>
      </c>
      <c r="F639" s="266">
        <v>36</v>
      </c>
      <c r="G639" s="264">
        <v>33</v>
      </c>
      <c r="H639" s="264">
        <v>32</v>
      </c>
      <c r="I639" s="264">
        <v>34</v>
      </c>
      <c r="J639" s="264">
        <v>27</v>
      </c>
      <c r="K639" s="294">
        <v>0.9</v>
      </c>
      <c r="L639" s="267">
        <v>0.923076923076923</v>
      </c>
      <c r="M639" s="267">
        <v>0.96969696969697</v>
      </c>
      <c r="N639" s="267">
        <v>0.794117647058823</v>
      </c>
      <c r="O639" s="332">
        <v>1026</v>
      </c>
      <c r="P639" s="266">
        <v>799</v>
      </c>
      <c r="Q639" s="266">
        <v>32</v>
      </c>
      <c r="R639" s="264">
        <v>29</v>
      </c>
      <c r="S639" s="264">
        <v>23</v>
      </c>
      <c r="T639" s="267">
        <v>0.778752436647174</v>
      </c>
      <c r="U639" s="267">
        <v>0.82051282051282</v>
      </c>
      <c r="V639" s="268">
        <v>0.878787878787879</v>
      </c>
      <c r="W639" s="268">
        <v>0.676470588235294</v>
      </c>
      <c r="X639" s="295">
        <v>-0.0582750582750583</v>
      </c>
      <c r="Y639" s="271">
        <v>244</v>
      </c>
      <c r="Z639" s="333">
        <v>191</v>
      </c>
      <c r="AA639" s="333">
        <v>239</v>
      </c>
      <c r="AB639" s="333">
        <v>175</v>
      </c>
      <c r="AC639" s="334">
        <v>0.782786885245902</v>
      </c>
      <c r="AD639" s="268">
        <v>0.732217573221757</v>
      </c>
      <c r="AE639" s="295">
        <v>0.0505693120241444</v>
      </c>
    </row>
    <row r="640" spans="1:31">
      <c r="A640" s="315" t="s">
        <v>719</v>
      </c>
      <c r="B640" s="339" t="s">
        <v>3326</v>
      </c>
      <c r="C640" s="293" t="s">
        <v>1100</v>
      </c>
      <c r="D640" s="339" t="s">
        <v>1101</v>
      </c>
      <c r="E640" s="266">
        <v>69</v>
      </c>
      <c r="F640" s="266">
        <v>69</v>
      </c>
      <c r="G640" s="264">
        <v>70</v>
      </c>
      <c r="H640" s="264">
        <v>68</v>
      </c>
      <c r="I640" s="264">
        <v>56</v>
      </c>
      <c r="J640" s="264">
        <v>54</v>
      </c>
      <c r="K640" s="294">
        <v>0.9</v>
      </c>
      <c r="L640" s="267">
        <v>1</v>
      </c>
      <c r="M640" s="267">
        <v>0.971428571428571</v>
      </c>
      <c r="N640" s="267">
        <v>0.964285714285714</v>
      </c>
      <c r="O640" s="332">
        <v>1899</v>
      </c>
      <c r="P640" s="266">
        <v>1757</v>
      </c>
      <c r="Q640" s="266">
        <v>67</v>
      </c>
      <c r="R640" s="264">
        <v>64</v>
      </c>
      <c r="S640" s="264">
        <v>51</v>
      </c>
      <c r="T640" s="267">
        <v>0.925223802001053</v>
      </c>
      <c r="U640" s="267">
        <v>0.971014492753623</v>
      </c>
      <c r="V640" s="268">
        <v>0.914285714285714</v>
      </c>
      <c r="W640" s="268">
        <v>0.910714285714286</v>
      </c>
      <c r="X640" s="295">
        <v>0.0567287784679089</v>
      </c>
      <c r="Y640" s="271">
        <v>435</v>
      </c>
      <c r="Z640" s="333">
        <v>408</v>
      </c>
      <c r="AA640" s="333">
        <v>437</v>
      </c>
      <c r="AB640" s="333">
        <v>407</v>
      </c>
      <c r="AC640" s="334">
        <v>0.937931034482759</v>
      </c>
      <c r="AD640" s="268">
        <v>0.931350114416476</v>
      </c>
      <c r="AE640" s="295">
        <v>0.00658092006628264</v>
      </c>
    </row>
    <row r="641" spans="1:31">
      <c r="A641" s="315" t="s">
        <v>719</v>
      </c>
      <c r="B641" s="339" t="s">
        <v>3340</v>
      </c>
      <c r="C641" s="293" t="s">
        <v>1102</v>
      </c>
      <c r="D641" s="339" t="s">
        <v>1103</v>
      </c>
      <c r="E641" s="266">
        <v>86</v>
      </c>
      <c r="F641" s="266">
        <v>83</v>
      </c>
      <c r="G641" s="264">
        <v>81</v>
      </c>
      <c r="H641" s="264">
        <v>75</v>
      </c>
      <c r="I641" s="264">
        <v>72</v>
      </c>
      <c r="J641" s="264">
        <v>62</v>
      </c>
      <c r="K641" s="294">
        <v>0.9</v>
      </c>
      <c r="L641" s="267">
        <v>0.965116279069767</v>
      </c>
      <c r="M641" s="267">
        <v>0.925925925925926</v>
      </c>
      <c r="N641" s="267">
        <v>0.861111111111111</v>
      </c>
      <c r="O641" s="332">
        <v>2364</v>
      </c>
      <c r="P641" s="266">
        <v>2021</v>
      </c>
      <c r="Q641" s="266">
        <v>77</v>
      </c>
      <c r="R641" s="264">
        <v>71</v>
      </c>
      <c r="S641" s="264">
        <v>58</v>
      </c>
      <c r="T641" s="267">
        <v>0.854906937394247</v>
      </c>
      <c r="U641" s="267">
        <v>0.895348837209302</v>
      </c>
      <c r="V641" s="268">
        <v>0.876543209876543</v>
      </c>
      <c r="W641" s="268">
        <v>0.805555555555556</v>
      </c>
      <c r="X641" s="295">
        <v>0.0188056273327591</v>
      </c>
      <c r="Y641" s="271">
        <v>550</v>
      </c>
      <c r="Z641" s="333">
        <v>483</v>
      </c>
      <c r="AA641" s="333">
        <v>559</v>
      </c>
      <c r="AB641" s="333">
        <v>485</v>
      </c>
      <c r="AC641" s="334">
        <v>0.878181818181818</v>
      </c>
      <c r="AD641" s="268">
        <v>0.867620751341682</v>
      </c>
      <c r="AE641" s="295">
        <v>0.0105610668401366</v>
      </c>
    </row>
    <row r="642" spans="1:31">
      <c r="A642" s="315" t="s">
        <v>719</v>
      </c>
      <c r="B642" s="339" t="s">
        <v>3341</v>
      </c>
      <c r="C642" s="293" t="s">
        <v>1104</v>
      </c>
      <c r="D642" s="339" t="s">
        <v>1105</v>
      </c>
      <c r="E642" s="266">
        <v>88</v>
      </c>
      <c r="F642" s="266">
        <v>87</v>
      </c>
      <c r="G642" s="264">
        <v>73</v>
      </c>
      <c r="H642" s="264">
        <v>71</v>
      </c>
      <c r="I642" s="264">
        <v>71</v>
      </c>
      <c r="J642" s="264">
        <v>70</v>
      </c>
      <c r="K642" s="294">
        <v>0.9</v>
      </c>
      <c r="L642" s="267">
        <v>0.988636363636364</v>
      </c>
      <c r="M642" s="267">
        <v>0.972602739726027</v>
      </c>
      <c r="N642" s="267">
        <v>0.985915492957746</v>
      </c>
      <c r="O642" s="332">
        <v>2314</v>
      </c>
      <c r="P642" s="266">
        <v>2250</v>
      </c>
      <c r="Q642" s="266">
        <v>87</v>
      </c>
      <c r="R642" s="264">
        <v>69</v>
      </c>
      <c r="S642" s="264">
        <v>70</v>
      </c>
      <c r="T642" s="267">
        <v>0.972342264477096</v>
      </c>
      <c r="U642" s="267">
        <v>0.988636363636364</v>
      </c>
      <c r="V642" s="268">
        <v>0.945205479452055</v>
      </c>
      <c r="W642" s="268">
        <v>0.985915492957746</v>
      </c>
      <c r="X642" s="295">
        <v>0.0434308841843088</v>
      </c>
      <c r="Y642" s="271">
        <v>539</v>
      </c>
      <c r="Z642" s="333">
        <v>526</v>
      </c>
      <c r="AA642" s="333">
        <v>540</v>
      </c>
      <c r="AB642" s="333">
        <v>522</v>
      </c>
      <c r="AC642" s="334">
        <v>0.975881261595547</v>
      </c>
      <c r="AD642" s="268">
        <v>0.966666666666667</v>
      </c>
      <c r="AE642" s="295">
        <v>0.00921459492888066</v>
      </c>
    </row>
    <row r="643" spans="1:31">
      <c r="A643" s="315" t="s">
        <v>719</v>
      </c>
      <c r="B643" s="339" t="s">
        <v>3341</v>
      </c>
      <c r="C643" s="293" t="s">
        <v>1106</v>
      </c>
      <c r="D643" s="339" t="s">
        <v>1107</v>
      </c>
      <c r="E643" s="266">
        <v>67</v>
      </c>
      <c r="F643" s="266">
        <v>67</v>
      </c>
      <c r="G643" s="264">
        <v>51</v>
      </c>
      <c r="H643" s="264">
        <v>51</v>
      </c>
      <c r="I643" s="264">
        <v>55</v>
      </c>
      <c r="J643" s="264">
        <v>55</v>
      </c>
      <c r="K643" s="294">
        <v>0.9</v>
      </c>
      <c r="L643" s="267">
        <v>1</v>
      </c>
      <c r="M643" s="267">
        <v>1</v>
      </c>
      <c r="N643" s="267">
        <v>1</v>
      </c>
      <c r="O643" s="332">
        <v>1773</v>
      </c>
      <c r="P643" s="266">
        <v>1766</v>
      </c>
      <c r="Q643" s="266">
        <v>67</v>
      </c>
      <c r="R643" s="264">
        <v>50</v>
      </c>
      <c r="S643" s="264">
        <v>54</v>
      </c>
      <c r="T643" s="267">
        <v>0.996051889452905</v>
      </c>
      <c r="U643" s="267">
        <v>1</v>
      </c>
      <c r="V643" s="268">
        <v>0.980392156862745</v>
      </c>
      <c r="W643" s="268">
        <v>0.981818181818182</v>
      </c>
      <c r="X643" s="295">
        <v>0.0196078431372549</v>
      </c>
      <c r="Y643" s="271">
        <v>409</v>
      </c>
      <c r="Z643" s="333">
        <v>407</v>
      </c>
      <c r="AA643" s="333">
        <v>413</v>
      </c>
      <c r="AB643" s="333">
        <v>413</v>
      </c>
      <c r="AC643" s="334">
        <v>0.995110024449878</v>
      </c>
      <c r="AD643" s="268">
        <v>1</v>
      </c>
      <c r="AE643" s="295">
        <v>-0.00488997555012227</v>
      </c>
    </row>
    <row r="644" spans="1:31">
      <c r="A644" s="315" t="s">
        <v>719</v>
      </c>
      <c r="B644" s="339" t="s">
        <v>3341</v>
      </c>
      <c r="C644" s="293" t="s">
        <v>1108</v>
      </c>
      <c r="D644" s="339" t="s">
        <v>1109</v>
      </c>
      <c r="E644" s="266">
        <v>52</v>
      </c>
      <c r="F644" s="266">
        <v>49</v>
      </c>
      <c r="G644" s="264">
        <v>44</v>
      </c>
      <c r="H644" s="264">
        <v>42</v>
      </c>
      <c r="I644" s="264">
        <v>45</v>
      </c>
      <c r="J644" s="264">
        <v>41</v>
      </c>
      <c r="K644" s="294">
        <v>0.9</v>
      </c>
      <c r="L644" s="267">
        <v>0.942307692307692</v>
      </c>
      <c r="M644" s="267">
        <v>0.954545454545455</v>
      </c>
      <c r="N644" s="267">
        <v>0.911111111111111</v>
      </c>
      <c r="O644" s="332">
        <v>1425</v>
      </c>
      <c r="P644" s="266">
        <v>1363</v>
      </c>
      <c r="Q644" s="266">
        <v>48</v>
      </c>
      <c r="R644" s="264">
        <v>42</v>
      </c>
      <c r="S644" s="264">
        <v>40</v>
      </c>
      <c r="T644" s="267">
        <v>0.956491228070175</v>
      </c>
      <c r="U644" s="267">
        <v>0.923076923076923</v>
      </c>
      <c r="V644" s="268">
        <v>0.954545454545455</v>
      </c>
      <c r="W644" s="268">
        <v>0.888888888888889</v>
      </c>
      <c r="X644" s="295">
        <v>-0.0314685314685315</v>
      </c>
      <c r="Y644" s="271">
        <v>331</v>
      </c>
      <c r="Z644" s="333">
        <v>310</v>
      </c>
      <c r="AA644" s="333">
        <v>324</v>
      </c>
      <c r="AB644" s="333">
        <v>317</v>
      </c>
      <c r="AC644" s="334">
        <v>0.936555891238671</v>
      </c>
      <c r="AD644" s="268">
        <v>0.978395061728395</v>
      </c>
      <c r="AE644" s="295">
        <v>-0.0418391704897244</v>
      </c>
    </row>
    <row r="645" spans="1:31">
      <c r="A645" s="315" t="s">
        <v>719</v>
      </c>
      <c r="B645" s="339" t="s">
        <v>3341</v>
      </c>
      <c r="C645" s="293" t="s">
        <v>1110</v>
      </c>
      <c r="D645" s="339" t="s">
        <v>1110</v>
      </c>
      <c r="E645" s="266">
        <v>47</v>
      </c>
      <c r="F645" s="266">
        <v>47</v>
      </c>
      <c r="G645" s="264">
        <v>35</v>
      </c>
      <c r="H645" s="264">
        <v>35</v>
      </c>
      <c r="I645" s="264">
        <v>45</v>
      </c>
      <c r="J645" s="264">
        <v>45</v>
      </c>
      <c r="K645" s="294">
        <v>0.9</v>
      </c>
      <c r="L645" s="267">
        <v>1</v>
      </c>
      <c r="M645" s="267">
        <v>1</v>
      </c>
      <c r="N645" s="267">
        <v>1</v>
      </c>
      <c r="O645" s="332">
        <v>1232</v>
      </c>
      <c r="P645" s="266">
        <v>1189</v>
      </c>
      <c r="Q645" s="266">
        <v>45</v>
      </c>
      <c r="R645" s="264">
        <v>34</v>
      </c>
      <c r="S645" s="264">
        <v>43</v>
      </c>
      <c r="T645" s="267">
        <v>0.965097402597403</v>
      </c>
      <c r="U645" s="267">
        <v>0.957446808510638</v>
      </c>
      <c r="V645" s="268">
        <v>0.971428571428571</v>
      </c>
      <c r="W645" s="268">
        <v>0.955555555555556</v>
      </c>
      <c r="X645" s="295">
        <v>-0.0139817629179331</v>
      </c>
      <c r="Y645" s="271">
        <v>294</v>
      </c>
      <c r="Z645" s="333">
        <v>284</v>
      </c>
      <c r="AA645" s="333">
        <v>284</v>
      </c>
      <c r="AB645" s="333">
        <v>278</v>
      </c>
      <c r="AC645" s="334">
        <v>0.965986394557823</v>
      </c>
      <c r="AD645" s="268">
        <v>0.97887323943662</v>
      </c>
      <c r="AE645" s="295">
        <v>-0.0128868448787967</v>
      </c>
    </row>
    <row r="646" spans="1:31">
      <c r="A646" s="315" t="s">
        <v>719</v>
      </c>
      <c r="B646" s="339" t="s">
        <v>3341</v>
      </c>
      <c r="C646" s="293" t="s">
        <v>1111</v>
      </c>
      <c r="D646" s="339" t="s">
        <v>1111</v>
      </c>
      <c r="E646" s="266">
        <v>31</v>
      </c>
      <c r="F646" s="266">
        <v>30</v>
      </c>
      <c r="G646" s="264">
        <v>26</v>
      </c>
      <c r="H646" s="264">
        <v>26</v>
      </c>
      <c r="I646" s="264">
        <v>30</v>
      </c>
      <c r="J646" s="264">
        <v>30</v>
      </c>
      <c r="K646" s="294">
        <v>0.9</v>
      </c>
      <c r="L646" s="267">
        <v>0.967741935483871</v>
      </c>
      <c r="M646" s="267">
        <v>1</v>
      </c>
      <c r="N646" s="267">
        <v>1</v>
      </c>
      <c r="O646" s="332">
        <v>821</v>
      </c>
      <c r="P646" s="266">
        <v>753</v>
      </c>
      <c r="Q646" s="266">
        <v>30</v>
      </c>
      <c r="R646" s="264">
        <v>26</v>
      </c>
      <c r="S646" s="264">
        <v>30</v>
      </c>
      <c r="T646" s="267">
        <v>0.917174177831912</v>
      </c>
      <c r="U646" s="267">
        <v>0.967741935483871</v>
      </c>
      <c r="V646" s="268">
        <v>1</v>
      </c>
      <c r="W646" s="268">
        <v>1</v>
      </c>
      <c r="X646" s="295">
        <v>-0.032258064516129</v>
      </c>
      <c r="Y646" s="271">
        <v>196</v>
      </c>
      <c r="Z646" s="333">
        <v>190</v>
      </c>
      <c r="AA646" s="333">
        <v>191</v>
      </c>
      <c r="AB646" s="333">
        <v>185</v>
      </c>
      <c r="AC646" s="334">
        <v>0.969387755102041</v>
      </c>
      <c r="AD646" s="268">
        <v>0.968586387434555</v>
      </c>
      <c r="AE646" s="295">
        <v>0.000801367667485842</v>
      </c>
    </row>
    <row r="647" spans="1:31">
      <c r="A647" s="315" t="s">
        <v>719</v>
      </c>
      <c r="B647" s="339" t="s">
        <v>3341</v>
      </c>
      <c r="C647" s="293" t="s">
        <v>1112</v>
      </c>
      <c r="D647" s="339" t="s">
        <v>1113</v>
      </c>
      <c r="E647" s="266">
        <v>93</v>
      </c>
      <c r="F647" s="266">
        <v>90</v>
      </c>
      <c r="G647" s="264">
        <v>71</v>
      </c>
      <c r="H647" s="264">
        <v>70</v>
      </c>
      <c r="I647" s="264">
        <v>83</v>
      </c>
      <c r="J647" s="264">
        <v>83</v>
      </c>
      <c r="K647" s="294">
        <v>0.9</v>
      </c>
      <c r="L647" s="267">
        <v>0.967741935483871</v>
      </c>
      <c r="M647" s="267">
        <v>0.985915492957746</v>
      </c>
      <c r="N647" s="267">
        <v>1</v>
      </c>
      <c r="O647" s="332">
        <v>2612</v>
      </c>
      <c r="P647" s="266">
        <v>2516</v>
      </c>
      <c r="Q647" s="266">
        <v>89</v>
      </c>
      <c r="R647" s="264">
        <v>69</v>
      </c>
      <c r="S647" s="264">
        <v>82</v>
      </c>
      <c r="T647" s="267">
        <v>0.963246554364472</v>
      </c>
      <c r="U647" s="267">
        <v>0.956989247311828</v>
      </c>
      <c r="V647" s="268">
        <v>0.971830985915493</v>
      </c>
      <c r="W647" s="268">
        <v>0.987951807228916</v>
      </c>
      <c r="X647" s="295">
        <v>-0.014841738603665</v>
      </c>
      <c r="Y647" s="271">
        <v>597</v>
      </c>
      <c r="Z647" s="333">
        <v>581</v>
      </c>
      <c r="AA647" s="333">
        <v>607</v>
      </c>
      <c r="AB647" s="333">
        <v>580</v>
      </c>
      <c r="AC647" s="334">
        <v>0.97319932998325</v>
      </c>
      <c r="AD647" s="268">
        <v>0.955518945634267</v>
      </c>
      <c r="AE647" s="295">
        <v>0.0176803843489827</v>
      </c>
    </row>
    <row r="648" spans="1:31">
      <c r="A648" s="315" t="s">
        <v>719</v>
      </c>
      <c r="B648" s="339" t="s">
        <v>3341</v>
      </c>
      <c r="C648" s="293" t="s">
        <v>1114</v>
      </c>
      <c r="D648" s="339" t="s">
        <v>1114</v>
      </c>
      <c r="E648" s="266">
        <v>22</v>
      </c>
      <c r="F648" s="266">
        <v>22</v>
      </c>
      <c r="G648" s="264">
        <v>17</v>
      </c>
      <c r="H648" s="264">
        <v>17</v>
      </c>
      <c r="I648" s="264">
        <v>20</v>
      </c>
      <c r="J648" s="264">
        <v>19</v>
      </c>
      <c r="K648" s="294">
        <v>0.9</v>
      </c>
      <c r="L648" s="267">
        <v>1</v>
      </c>
      <c r="M648" s="267">
        <v>1</v>
      </c>
      <c r="N648" s="267">
        <v>0.95</v>
      </c>
      <c r="O648" s="332">
        <v>571</v>
      </c>
      <c r="P648" s="266">
        <v>561</v>
      </c>
      <c r="Q648" s="266">
        <v>22</v>
      </c>
      <c r="R648" s="264">
        <v>17</v>
      </c>
      <c r="S648" s="264">
        <v>19</v>
      </c>
      <c r="T648" s="267">
        <v>0.982486865148862</v>
      </c>
      <c r="U648" s="267">
        <v>1</v>
      </c>
      <c r="V648" s="268">
        <v>1</v>
      </c>
      <c r="W648" s="268">
        <v>0.95</v>
      </c>
      <c r="X648" s="295">
        <v>0</v>
      </c>
      <c r="Y648" s="271">
        <v>134</v>
      </c>
      <c r="Z648" s="333">
        <v>132</v>
      </c>
      <c r="AA648" s="333">
        <v>132</v>
      </c>
      <c r="AB648" s="333">
        <v>130</v>
      </c>
      <c r="AC648" s="334">
        <v>0.985074626865672</v>
      </c>
      <c r="AD648" s="268">
        <v>0.984848484848485</v>
      </c>
      <c r="AE648" s="295">
        <v>0.000226142017186737</v>
      </c>
    </row>
    <row r="649" spans="1:31">
      <c r="A649" s="315" t="s">
        <v>719</v>
      </c>
      <c r="B649" s="339" t="s">
        <v>3341</v>
      </c>
      <c r="C649" s="293" t="s">
        <v>1115</v>
      </c>
      <c r="D649" s="339" t="s">
        <v>1116</v>
      </c>
      <c r="E649" s="266">
        <v>101</v>
      </c>
      <c r="F649" s="266">
        <v>101</v>
      </c>
      <c r="G649" s="264">
        <v>87</v>
      </c>
      <c r="H649" s="264">
        <v>81</v>
      </c>
      <c r="I649" s="264">
        <v>94</v>
      </c>
      <c r="J649" s="264">
        <v>94</v>
      </c>
      <c r="K649" s="294">
        <v>0.9</v>
      </c>
      <c r="L649" s="267">
        <v>1</v>
      </c>
      <c r="M649" s="267">
        <v>0.931034482758621</v>
      </c>
      <c r="N649" s="267">
        <v>1</v>
      </c>
      <c r="O649" s="332">
        <v>2814</v>
      </c>
      <c r="P649" s="266">
        <v>2625</v>
      </c>
      <c r="Q649" s="266">
        <v>96</v>
      </c>
      <c r="R649" s="264">
        <v>76</v>
      </c>
      <c r="S649" s="264">
        <v>90</v>
      </c>
      <c r="T649" s="267">
        <v>0.932835820895522</v>
      </c>
      <c r="U649" s="267">
        <v>0.95049504950495</v>
      </c>
      <c r="V649" s="268">
        <v>0.873563218390805</v>
      </c>
      <c r="W649" s="268">
        <v>0.957446808510638</v>
      </c>
      <c r="X649" s="295">
        <v>0.0769318311141458</v>
      </c>
      <c r="Y649" s="271">
        <v>658</v>
      </c>
      <c r="Z649" s="333">
        <v>617</v>
      </c>
      <c r="AA649" s="333">
        <v>654</v>
      </c>
      <c r="AB649" s="333">
        <v>620</v>
      </c>
      <c r="AC649" s="334">
        <v>0.937689969604863</v>
      </c>
      <c r="AD649" s="268">
        <v>0.948012232415902</v>
      </c>
      <c r="AE649" s="295">
        <v>-0.010322262811039</v>
      </c>
    </row>
    <row r="650" spans="1:31">
      <c r="A650" s="315" t="s">
        <v>719</v>
      </c>
      <c r="B650" s="339" t="s">
        <v>3342</v>
      </c>
      <c r="C650" s="293" t="s">
        <v>1117</v>
      </c>
      <c r="D650" s="339" t="s">
        <v>1117</v>
      </c>
      <c r="E650" s="266">
        <v>97</v>
      </c>
      <c r="F650" s="266">
        <v>97</v>
      </c>
      <c r="G650" s="264">
        <v>88</v>
      </c>
      <c r="H650" s="264">
        <v>88</v>
      </c>
      <c r="I650" s="264">
        <v>78</v>
      </c>
      <c r="J650" s="264">
        <v>78</v>
      </c>
      <c r="K650" s="294">
        <v>0.9</v>
      </c>
      <c r="L650" s="267">
        <v>1</v>
      </c>
      <c r="M650" s="267">
        <v>1</v>
      </c>
      <c r="N650" s="267">
        <v>1</v>
      </c>
      <c r="O650" s="332">
        <v>2655</v>
      </c>
      <c r="P650" s="266">
        <v>2644</v>
      </c>
      <c r="Q650" s="266">
        <v>97</v>
      </c>
      <c r="R650" s="264">
        <v>88</v>
      </c>
      <c r="S650" s="264">
        <v>78</v>
      </c>
      <c r="T650" s="267">
        <v>0.995856873822975</v>
      </c>
      <c r="U650" s="267">
        <v>1</v>
      </c>
      <c r="V650" s="268">
        <v>1</v>
      </c>
      <c r="W650" s="268">
        <v>1</v>
      </c>
      <c r="X650" s="295">
        <v>0</v>
      </c>
      <c r="Y650" s="271">
        <v>618</v>
      </c>
      <c r="Z650" s="333">
        <v>615</v>
      </c>
      <c r="AA650" s="333">
        <v>616</v>
      </c>
      <c r="AB650" s="333">
        <v>614</v>
      </c>
      <c r="AC650" s="334">
        <v>0.995145631067961</v>
      </c>
      <c r="AD650" s="268">
        <v>0.996753246753247</v>
      </c>
      <c r="AE650" s="295">
        <v>-0.00160761568528556</v>
      </c>
    </row>
    <row r="651" spans="1:31">
      <c r="A651" s="315" t="s">
        <v>719</v>
      </c>
      <c r="B651" s="339" t="s">
        <v>3342</v>
      </c>
      <c r="C651" s="293" t="s">
        <v>1118</v>
      </c>
      <c r="D651" s="339" t="s">
        <v>1119</v>
      </c>
      <c r="E651" s="266">
        <v>46</v>
      </c>
      <c r="F651" s="266">
        <v>46</v>
      </c>
      <c r="G651" s="264">
        <v>44</v>
      </c>
      <c r="H651" s="264">
        <v>44</v>
      </c>
      <c r="I651" s="264">
        <v>33</v>
      </c>
      <c r="J651" s="264">
        <v>33</v>
      </c>
      <c r="K651" s="294">
        <v>0.9</v>
      </c>
      <c r="L651" s="267">
        <v>1</v>
      </c>
      <c r="M651" s="267">
        <v>1</v>
      </c>
      <c r="N651" s="267">
        <v>1</v>
      </c>
      <c r="O651" s="332">
        <v>1198</v>
      </c>
      <c r="P651" s="266">
        <v>1167</v>
      </c>
      <c r="Q651" s="266">
        <v>46</v>
      </c>
      <c r="R651" s="264">
        <v>44</v>
      </c>
      <c r="S651" s="264">
        <v>33</v>
      </c>
      <c r="T651" s="267">
        <v>0.974123539232053</v>
      </c>
      <c r="U651" s="267">
        <v>1</v>
      </c>
      <c r="V651" s="268">
        <v>1</v>
      </c>
      <c r="W651" s="268">
        <v>1</v>
      </c>
      <c r="X651" s="295">
        <v>0</v>
      </c>
      <c r="Y651" s="271">
        <v>282</v>
      </c>
      <c r="Z651" s="333">
        <v>280</v>
      </c>
      <c r="AA651" s="333">
        <v>272</v>
      </c>
      <c r="AB651" s="333">
        <v>260</v>
      </c>
      <c r="AC651" s="334">
        <v>0.99290780141844</v>
      </c>
      <c r="AD651" s="268">
        <v>0.955882352941177</v>
      </c>
      <c r="AE651" s="295">
        <v>0.0370254484772632</v>
      </c>
    </row>
    <row r="652" spans="1:31">
      <c r="A652" s="315" t="s">
        <v>719</v>
      </c>
      <c r="B652" s="339" t="s">
        <v>3342</v>
      </c>
      <c r="C652" s="293" t="s">
        <v>1120</v>
      </c>
      <c r="D652" s="339" t="s">
        <v>1121</v>
      </c>
      <c r="E652" s="266">
        <v>93</v>
      </c>
      <c r="F652" s="266">
        <v>91</v>
      </c>
      <c r="G652" s="264">
        <v>88</v>
      </c>
      <c r="H652" s="264">
        <v>83</v>
      </c>
      <c r="I652" s="264">
        <v>71</v>
      </c>
      <c r="J652" s="264">
        <v>69</v>
      </c>
      <c r="K652" s="294">
        <v>0.9</v>
      </c>
      <c r="L652" s="267">
        <v>0.978494623655914</v>
      </c>
      <c r="M652" s="267">
        <v>0.943181818181818</v>
      </c>
      <c r="N652" s="267">
        <v>0.971830985915493</v>
      </c>
      <c r="O652" s="332">
        <v>2497</v>
      </c>
      <c r="P652" s="266">
        <v>2324</v>
      </c>
      <c r="Q652" s="266">
        <v>91</v>
      </c>
      <c r="R652" s="264">
        <v>83</v>
      </c>
      <c r="S652" s="264">
        <v>68</v>
      </c>
      <c r="T652" s="267">
        <v>0.930716860232279</v>
      </c>
      <c r="U652" s="267">
        <v>0.978494623655914</v>
      </c>
      <c r="V652" s="268">
        <v>0.943181818181818</v>
      </c>
      <c r="W652" s="268">
        <v>0.957746478873239</v>
      </c>
      <c r="X652" s="295">
        <v>0.0353128054740958</v>
      </c>
      <c r="Y652" s="271">
        <v>582</v>
      </c>
      <c r="Z652" s="333">
        <v>565</v>
      </c>
      <c r="AA652" s="333">
        <v>570</v>
      </c>
      <c r="AB652" s="333">
        <v>541</v>
      </c>
      <c r="AC652" s="334">
        <v>0.970790378006873</v>
      </c>
      <c r="AD652" s="268">
        <v>0.949122807017544</v>
      </c>
      <c r="AE652" s="295">
        <v>0.021667570989329</v>
      </c>
    </row>
    <row r="653" spans="1:31">
      <c r="A653" s="315" t="s">
        <v>719</v>
      </c>
      <c r="B653" s="339" t="s">
        <v>3340</v>
      </c>
      <c r="C653" s="293" t="s">
        <v>1122</v>
      </c>
      <c r="D653" s="339" t="s">
        <v>1122</v>
      </c>
      <c r="E653" s="266">
        <v>40</v>
      </c>
      <c r="F653" s="266">
        <v>37</v>
      </c>
      <c r="G653" s="264">
        <v>38</v>
      </c>
      <c r="H653" s="264">
        <v>36</v>
      </c>
      <c r="I653" s="264">
        <v>32</v>
      </c>
      <c r="J653" s="264">
        <v>30</v>
      </c>
      <c r="K653" s="294">
        <v>0.9</v>
      </c>
      <c r="L653" s="267">
        <v>0.925</v>
      </c>
      <c r="M653" s="267">
        <v>0.947368421052632</v>
      </c>
      <c r="N653" s="267">
        <v>0.9375</v>
      </c>
      <c r="O653" s="332">
        <v>1093</v>
      </c>
      <c r="P653" s="266">
        <v>1048</v>
      </c>
      <c r="Q653" s="266">
        <v>37</v>
      </c>
      <c r="R653" s="264">
        <v>36</v>
      </c>
      <c r="S653" s="264">
        <v>30</v>
      </c>
      <c r="T653" s="267">
        <v>0.958828911253431</v>
      </c>
      <c r="U653" s="267">
        <v>0.925</v>
      </c>
      <c r="V653" s="268">
        <v>0.947368421052632</v>
      </c>
      <c r="W653" s="268">
        <v>0.9375</v>
      </c>
      <c r="X653" s="295">
        <v>-0.0223684210526315</v>
      </c>
      <c r="Y653" s="271">
        <v>250</v>
      </c>
      <c r="Z653" s="333">
        <v>229</v>
      </c>
      <c r="AA653" s="333">
        <v>247</v>
      </c>
      <c r="AB653" s="333">
        <v>235</v>
      </c>
      <c r="AC653" s="334">
        <v>0.916</v>
      </c>
      <c r="AD653" s="268">
        <v>0.951417004048583</v>
      </c>
      <c r="AE653" s="295">
        <v>-0.0354170040485829</v>
      </c>
    </row>
    <row r="654" spans="1:31">
      <c r="A654" s="315" t="s">
        <v>719</v>
      </c>
      <c r="B654" s="339" t="s">
        <v>3340</v>
      </c>
      <c r="C654" s="293" t="s">
        <v>1123</v>
      </c>
      <c r="D654" s="339" t="s">
        <v>1123</v>
      </c>
      <c r="E654" s="266">
        <v>49</v>
      </c>
      <c r="F654" s="266">
        <v>47</v>
      </c>
      <c r="G654" s="264">
        <v>49</v>
      </c>
      <c r="H654" s="264">
        <v>47</v>
      </c>
      <c r="I654" s="264">
        <v>43</v>
      </c>
      <c r="J654" s="264">
        <v>39</v>
      </c>
      <c r="K654" s="294">
        <v>0.9</v>
      </c>
      <c r="L654" s="267">
        <v>0.959183673469388</v>
      </c>
      <c r="M654" s="267">
        <v>0.959183673469388</v>
      </c>
      <c r="N654" s="267">
        <v>0.906976744186046</v>
      </c>
      <c r="O654" s="332">
        <v>1348</v>
      </c>
      <c r="P654" s="266">
        <v>1275</v>
      </c>
      <c r="Q654" s="266">
        <v>45</v>
      </c>
      <c r="R654" s="264">
        <v>46</v>
      </c>
      <c r="S654" s="264">
        <v>39</v>
      </c>
      <c r="T654" s="267">
        <v>0.945845697329377</v>
      </c>
      <c r="U654" s="267">
        <v>0.918367346938776</v>
      </c>
      <c r="V654" s="268">
        <v>0.938775510204082</v>
      </c>
      <c r="W654" s="268">
        <v>0.906976744186046</v>
      </c>
      <c r="X654" s="295">
        <v>-0.0204081632653061</v>
      </c>
      <c r="Y654" s="271">
        <v>319</v>
      </c>
      <c r="Z654" s="333">
        <v>293</v>
      </c>
      <c r="AA654" s="333">
        <v>316</v>
      </c>
      <c r="AB654" s="333">
        <v>297</v>
      </c>
      <c r="AC654" s="334">
        <v>0.918495297805643</v>
      </c>
      <c r="AD654" s="268">
        <v>0.939873417721519</v>
      </c>
      <c r="AE654" s="295">
        <v>-0.0213781199158763</v>
      </c>
    </row>
    <row r="655" spans="1:31">
      <c r="A655" s="315" t="s">
        <v>719</v>
      </c>
      <c r="B655" s="339" t="s">
        <v>3342</v>
      </c>
      <c r="C655" s="293" t="s">
        <v>1124</v>
      </c>
      <c r="D655" s="339" t="s">
        <v>1125</v>
      </c>
      <c r="E655" s="266">
        <v>58</v>
      </c>
      <c r="F655" s="266">
        <v>57</v>
      </c>
      <c r="G655" s="264">
        <v>55</v>
      </c>
      <c r="H655" s="264">
        <v>54</v>
      </c>
      <c r="I655" s="264">
        <v>46</v>
      </c>
      <c r="J655" s="264">
        <v>45</v>
      </c>
      <c r="K655" s="294">
        <v>0.9</v>
      </c>
      <c r="L655" s="267">
        <v>0.982758620689655</v>
      </c>
      <c r="M655" s="267">
        <v>0.981818181818182</v>
      </c>
      <c r="N655" s="267">
        <v>0.978260869565217</v>
      </c>
      <c r="O655" s="332">
        <v>1556</v>
      </c>
      <c r="P655" s="266">
        <v>1525</v>
      </c>
      <c r="Q655" s="266">
        <v>57</v>
      </c>
      <c r="R655" s="264">
        <v>54</v>
      </c>
      <c r="S655" s="264">
        <v>44</v>
      </c>
      <c r="T655" s="267">
        <v>0.980077120822622</v>
      </c>
      <c r="U655" s="267">
        <v>0.982758620689655</v>
      </c>
      <c r="V655" s="268">
        <v>0.981818181818182</v>
      </c>
      <c r="W655" s="268">
        <v>0.956521739130435</v>
      </c>
      <c r="X655" s="295">
        <v>0.000940438871473326</v>
      </c>
      <c r="Y655" s="271">
        <v>364</v>
      </c>
      <c r="Z655" s="333">
        <v>356</v>
      </c>
      <c r="AA655" s="333">
        <v>364</v>
      </c>
      <c r="AB655" s="333">
        <v>356</v>
      </c>
      <c r="AC655" s="334">
        <v>0.978021978021978</v>
      </c>
      <c r="AD655" s="268">
        <v>0.978021978021978</v>
      </c>
      <c r="AE655" s="295">
        <v>0</v>
      </c>
    </row>
    <row r="656" spans="1:31">
      <c r="A656" s="315" t="s">
        <v>719</v>
      </c>
      <c r="B656" s="339" t="s">
        <v>3342</v>
      </c>
      <c r="C656" s="293" t="s">
        <v>1126</v>
      </c>
      <c r="D656" s="339" t="s">
        <v>1127</v>
      </c>
      <c r="E656" s="266">
        <v>51</v>
      </c>
      <c r="F656" s="266">
        <v>51</v>
      </c>
      <c r="G656" s="264">
        <v>46</v>
      </c>
      <c r="H656" s="264">
        <v>46</v>
      </c>
      <c r="I656" s="264">
        <v>39</v>
      </c>
      <c r="J656" s="264">
        <v>39</v>
      </c>
      <c r="K656" s="294">
        <v>0.9</v>
      </c>
      <c r="L656" s="267">
        <v>1</v>
      </c>
      <c r="M656" s="267">
        <v>1</v>
      </c>
      <c r="N656" s="267">
        <v>1</v>
      </c>
      <c r="O656" s="332">
        <v>1346</v>
      </c>
      <c r="P656" s="266">
        <v>1345</v>
      </c>
      <c r="Q656" s="266">
        <v>51</v>
      </c>
      <c r="R656" s="264">
        <v>46</v>
      </c>
      <c r="S656" s="264">
        <v>39</v>
      </c>
      <c r="T656" s="267">
        <v>0.99925705794948</v>
      </c>
      <c r="U656" s="267">
        <v>1</v>
      </c>
      <c r="V656" s="268">
        <v>1</v>
      </c>
      <c r="W656" s="268">
        <v>1</v>
      </c>
      <c r="X656" s="295">
        <v>0</v>
      </c>
      <c r="Y656" s="271">
        <v>303</v>
      </c>
      <c r="Z656" s="333">
        <v>303</v>
      </c>
      <c r="AA656" s="333">
        <v>304</v>
      </c>
      <c r="AB656" s="333">
        <v>304</v>
      </c>
      <c r="AC656" s="334">
        <v>1</v>
      </c>
      <c r="AD656" s="268">
        <v>1</v>
      </c>
      <c r="AE656" s="295">
        <v>0</v>
      </c>
    </row>
    <row r="657" spans="1:31">
      <c r="A657" s="315" t="s">
        <v>719</v>
      </c>
      <c r="B657" s="339" t="s">
        <v>3342</v>
      </c>
      <c r="C657" s="293" t="s">
        <v>1128</v>
      </c>
      <c r="D657" s="339" t="s">
        <v>1128</v>
      </c>
      <c r="E657" s="266">
        <v>45</v>
      </c>
      <c r="F657" s="266">
        <v>45</v>
      </c>
      <c r="G657" s="264">
        <v>40</v>
      </c>
      <c r="H657" s="264">
        <v>40</v>
      </c>
      <c r="I657" s="264">
        <v>36</v>
      </c>
      <c r="J657" s="264">
        <v>36</v>
      </c>
      <c r="K657" s="294">
        <v>0.9</v>
      </c>
      <c r="L657" s="267">
        <v>1</v>
      </c>
      <c r="M657" s="267">
        <v>1</v>
      </c>
      <c r="N657" s="267">
        <v>1</v>
      </c>
      <c r="O657" s="332">
        <v>1177</v>
      </c>
      <c r="P657" s="266">
        <v>1175</v>
      </c>
      <c r="Q657" s="266">
        <v>45</v>
      </c>
      <c r="R657" s="264">
        <v>40</v>
      </c>
      <c r="S657" s="264">
        <v>36</v>
      </c>
      <c r="T657" s="267">
        <v>0.998300764655905</v>
      </c>
      <c r="U657" s="267">
        <v>1</v>
      </c>
      <c r="V657" s="268">
        <v>1</v>
      </c>
      <c r="W657" s="268">
        <v>1</v>
      </c>
      <c r="X657" s="295">
        <v>0</v>
      </c>
      <c r="Y657" s="271">
        <v>267</v>
      </c>
      <c r="Z657" s="333">
        <v>266</v>
      </c>
      <c r="AA657" s="333">
        <v>272</v>
      </c>
      <c r="AB657" s="333">
        <v>272</v>
      </c>
      <c r="AC657" s="334">
        <v>0.99625468164794</v>
      </c>
      <c r="AD657" s="268">
        <v>1</v>
      </c>
      <c r="AE657" s="295">
        <v>-0.00374531835205993</v>
      </c>
    </row>
    <row r="658" spans="1:31">
      <c r="A658" s="315" t="s">
        <v>719</v>
      </c>
      <c r="B658" s="339" t="s">
        <v>3340</v>
      </c>
      <c r="C658" s="293" t="s">
        <v>1129</v>
      </c>
      <c r="D658" s="339" t="s">
        <v>1130</v>
      </c>
      <c r="E658" s="266">
        <v>66</v>
      </c>
      <c r="F658" s="266">
        <v>63</v>
      </c>
      <c r="G658" s="264">
        <v>64</v>
      </c>
      <c r="H658" s="264">
        <v>61</v>
      </c>
      <c r="I658" s="264">
        <v>52</v>
      </c>
      <c r="J658" s="264">
        <v>40</v>
      </c>
      <c r="K658" s="294">
        <v>0.9</v>
      </c>
      <c r="L658" s="267">
        <v>0.954545454545455</v>
      </c>
      <c r="M658" s="267">
        <v>0.953125</v>
      </c>
      <c r="N658" s="267">
        <v>0.769230769230769</v>
      </c>
      <c r="O658" s="332">
        <v>1820</v>
      </c>
      <c r="P658" s="266">
        <v>1614</v>
      </c>
      <c r="Q658" s="266">
        <v>61</v>
      </c>
      <c r="R658" s="264">
        <v>60</v>
      </c>
      <c r="S658" s="264">
        <v>39</v>
      </c>
      <c r="T658" s="267">
        <v>0.886813186813187</v>
      </c>
      <c r="U658" s="267">
        <v>0.924242424242424</v>
      </c>
      <c r="V658" s="268">
        <v>0.9375</v>
      </c>
      <c r="W658" s="268">
        <v>0.75</v>
      </c>
      <c r="X658" s="295">
        <v>-0.0132575757575758</v>
      </c>
      <c r="Y658" s="271">
        <v>423</v>
      </c>
      <c r="Z658" s="333">
        <v>355</v>
      </c>
      <c r="AA658" s="333">
        <v>416</v>
      </c>
      <c r="AB658" s="333">
        <v>358</v>
      </c>
      <c r="AC658" s="334">
        <v>0.839243498817967</v>
      </c>
      <c r="AD658" s="268">
        <v>0.860576923076923</v>
      </c>
      <c r="AE658" s="295">
        <v>-0.0213334242589562</v>
      </c>
    </row>
    <row r="659" spans="1:31">
      <c r="A659" s="315" t="s">
        <v>719</v>
      </c>
      <c r="B659" s="339" t="s">
        <v>3342</v>
      </c>
      <c r="C659" s="293" t="s">
        <v>1131</v>
      </c>
      <c r="D659" s="339" t="s">
        <v>1132</v>
      </c>
      <c r="E659" s="266">
        <v>63</v>
      </c>
      <c r="F659" s="266">
        <v>62</v>
      </c>
      <c r="G659" s="264">
        <v>59</v>
      </c>
      <c r="H659" s="264">
        <v>57</v>
      </c>
      <c r="I659" s="264">
        <v>48</v>
      </c>
      <c r="J659" s="264">
        <v>42</v>
      </c>
      <c r="K659" s="294">
        <v>0.9</v>
      </c>
      <c r="L659" s="267">
        <v>0.984126984126984</v>
      </c>
      <c r="M659" s="267">
        <v>0.966101694915254</v>
      </c>
      <c r="N659" s="267">
        <v>0.875</v>
      </c>
      <c r="O659" s="332">
        <v>1648</v>
      </c>
      <c r="P659" s="266">
        <v>1540</v>
      </c>
      <c r="Q659" s="266">
        <v>61</v>
      </c>
      <c r="R659" s="264">
        <v>55</v>
      </c>
      <c r="S659" s="264">
        <v>41</v>
      </c>
      <c r="T659" s="267">
        <v>0.934466019417476</v>
      </c>
      <c r="U659" s="267">
        <v>0.968253968253968</v>
      </c>
      <c r="V659" s="268">
        <v>0.932203389830508</v>
      </c>
      <c r="W659" s="268">
        <v>0.854166666666667</v>
      </c>
      <c r="X659" s="295">
        <v>0.0360505784234598</v>
      </c>
      <c r="Y659" s="271">
        <v>389</v>
      </c>
      <c r="Z659" s="333">
        <v>352</v>
      </c>
      <c r="AA659" s="333">
        <v>376</v>
      </c>
      <c r="AB659" s="333">
        <v>353</v>
      </c>
      <c r="AC659" s="334">
        <v>0.904884318766067</v>
      </c>
      <c r="AD659" s="268">
        <v>0.938829787234043</v>
      </c>
      <c r="AE659" s="295">
        <v>-0.0339454684679757</v>
      </c>
    </row>
    <row r="660" spans="1:31">
      <c r="A660" s="315" t="s">
        <v>719</v>
      </c>
      <c r="B660" s="339" t="s">
        <v>3338</v>
      </c>
      <c r="C660" s="293" t="s">
        <v>1133</v>
      </c>
      <c r="D660" s="339" t="s">
        <v>1133</v>
      </c>
      <c r="E660" s="266">
        <v>48</v>
      </c>
      <c r="F660" s="266">
        <v>46</v>
      </c>
      <c r="G660" s="264">
        <v>38</v>
      </c>
      <c r="H660" s="264">
        <v>36</v>
      </c>
      <c r="I660" s="264">
        <v>37</v>
      </c>
      <c r="J660" s="264">
        <v>35</v>
      </c>
      <c r="K660" s="294">
        <v>0.9</v>
      </c>
      <c r="L660" s="267">
        <v>0.958333333333333</v>
      </c>
      <c r="M660" s="267">
        <v>0.947368421052632</v>
      </c>
      <c r="N660" s="267">
        <v>0.945945945945946</v>
      </c>
      <c r="O660" s="332">
        <v>1241</v>
      </c>
      <c r="P660" s="266">
        <v>1186</v>
      </c>
      <c r="Q660" s="266">
        <v>45</v>
      </c>
      <c r="R660" s="264">
        <v>36</v>
      </c>
      <c r="S660" s="264">
        <v>34</v>
      </c>
      <c r="T660" s="267">
        <v>0.955680902497986</v>
      </c>
      <c r="U660" s="267">
        <v>0.9375</v>
      </c>
      <c r="V660" s="268">
        <v>0.947368421052632</v>
      </c>
      <c r="W660" s="268">
        <v>0.918918918918919</v>
      </c>
      <c r="X660" s="295">
        <v>-0.00986842105263153</v>
      </c>
      <c r="Y660" s="271">
        <v>290</v>
      </c>
      <c r="Z660" s="333">
        <v>274</v>
      </c>
      <c r="AA660" s="333">
        <v>282</v>
      </c>
      <c r="AB660" s="333">
        <v>266</v>
      </c>
      <c r="AC660" s="334">
        <v>0.944827586206897</v>
      </c>
      <c r="AD660" s="268">
        <v>0.943262411347518</v>
      </c>
      <c r="AE660" s="295">
        <v>0.00156517485937879</v>
      </c>
    </row>
    <row r="661" spans="1:31">
      <c r="A661" s="315" t="s">
        <v>719</v>
      </c>
      <c r="B661" s="339" t="s">
        <v>3338</v>
      </c>
      <c r="C661" s="293" t="s">
        <v>1134</v>
      </c>
      <c r="D661" s="339" t="s">
        <v>1134</v>
      </c>
      <c r="E661" s="266">
        <v>107</v>
      </c>
      <c r="F661" s="266">
        <v>107</v>
      </c>
      <c r="G661" s="264">
        <v>85</v>
      </c>
      <c r="H661" s="264">
        <v>85</v>
      </c>
      <c r="I661" s="264">
        <v>89</v>
      </c>
      <c r="J661" s="264">
        <v>86</v>
      </c>
      <c r="K661" s="294">
        <v>0.9</v>
      </c>
      <c r="L661" s="267">
        <v>1</v>
      </c>
      <c r="M661" s="267">
        <v>1</v>
      </c>
      <c r="N661" s="267">
        <v>0.966292134831461</v>
      </c>
      <c r="O661" s="332">
        <v>2845</v>
      </c>
      <c r="P661" s="266">
        <v>2753</v>
      </c>
      <c r="Q661" s="266">
        <v>106</v>
      </c>
      <c r="R661" s="264">
        <v>85</v>
      </c>
      <c r="S661" s="264">
        <v>86</v>
      </c>
      <c r="T661" s="267">
        <v>0.967662565905097</v>
      </c>
      <c r="U661" s="267">
        <v>0.990654205607477</v>
      </c>
      <c r="V661" s="268">
        <v>1</v>
      </c>
      <c r="W661" s="268">
        <v>0.966292134831461</v>
      </c>
      <c r="X661" s="295">
        <v>-0.00934579439252337</v>
      </c>
      <c r="Y661" s="271">
        <v>663</v>
      </c>
      <c r="Z661" s="333">
        <v>644</v>
      </c>
      <c r="AA661" s="333">
        <v>654</v>
      </c>
      <c r="AB661" s="333">
        <v>636</v>
      </c>
      <c r="AC661" s="334">
        <v>0.971342383107089</v>
      </c>
      <c r="AD661" s="268">
        <v>0.972477064220184</v>
      </c>
      <c r="AE661" s="295">
        <v>-0.00113468111309456</v>
      </c>
    </row>
    <row r="662" spans="1:31">
      <c r="A662" s="315" t="s">
        <v>719</v>
      </c>
      <c r="B662" s="339" t="s">
        <v>3338</v>
      </c>
      <c r="C662" s="293" t="s">
        <v>1135</v>
      </c>
      <c r="D662" s="339" t="s">
        <v>1135</v>
      </c>
      <c r="E662" s="266">
        <v>85</v>
      </c>
      <c r="F662" s="266">
        <v>80</v>
      </c>
      <c r="G662" s="264">
        <v>71</v>
      </c>
      <c r="H662" s="264">
        <v>65</v>
      </c>
      <c r="I662" s="264">
        <v>73</v>
      </c>
      <c r="J662" s="264">
        <v>62</v>
      </c>
      <c r="K662" s="294">
        <v>0.9</v>
      </c>
      <c r="L662" s="267">
        <v>0.941176470588235</v>
      </c>
      <c r="M662" s="267">
        <v>0.915492957746479</v>
      </c>
      <c r="N662" s="267">
        <v>0.849315068493151</v>
      </c>
      <c r="O662" s="332">
        <v>2311</v>
      </c>
      <c r="P662" s="266">
        <v>2043</v>
      </c>
      <c r="Q662" s="266">
        <v>73</v>
      </c>
      <c r="R662" s="264">
        <v>62</v>
      </c>
      <c r="S662" s="264">
        <v>61</v>
      </c>
      <c r="T662" s="267">
        <v>0.884032886196452</v>
      </c>
      <c r="U662" s="267">
        <v>0.858823529411765</v>
      </c>
      <c r="V662" s="268">
        <v>0.873239436619718</v>
      </c>
      <c r="W662" s="268">
        <v>0.835616438356164</v>
      </c>
      <c r="X662" s="295">
        <v>-0.0144159072079536</v>
      </c>
      <c r="Y662" s="271">
        <v>532</v>
      </c>
      <c r="Z662" s="333">
        <v>461</v>
      </c>
      <c r="AA662" s="333">
        <v>537</v>
      </c>
      <c r="AB662" s="333">
        <v>487</v>
      </c>
      <c r="AC662" s="334">
        <v>0.866541353383459</v>
      </c>
      <c r="AD662" s="268">
        <v>0.906890130353817</v>
      </c>
      <c r="AE662" s="295">
        <v>-0.0403487769703589</v>
      </c>
    </row>
    <row r="663" spans="1:31">
      <c r="A663" s="315" t="s">
        <v>719</v>
      </c>
      <c r="B663" s="339" t="s">
        <v>3338</v>
      </c>
      <c r="C663" s="293" t="s">
        <v>1136</v>
      </c>
      <c r="D663" s="339" t="s">
        <v>1136</v>
      </c>
      <c r="E663" s="266">
        <v>68</v>
      </c>
      <c r="F663" s="266">
        <v>66</v>
      </c>
      <c r="G663" s="264">
        <v>63</v>
      </c>
      <c r="H663" s="264">
        <v>61</v>
      </c>
      <c r="I663" s="264">
        <v>62</v>
      </c>
      <c r="J663" s="264">
        <v>59</v>
      </c>
      <c r="K663" s="294">
        <v>0.9</v>
      </c>
      <c r="L663" s="267">
        <v>0.970588235294118</v>
      </c>
      <c r="M663" s="267">
        <v>0.968253968253968</v>
      </c>
      <c r="N663" s="267">
        <v>0.951612903225806</v>
      </c>
      <c r="O663" s="332">
        <v>1933</v>
      </c>
      <c r="P663" s="266">
        <v>1731</v>
      </c>
      <c r="Q663" s="266">
        <v>61</v>
      </c>
      <c r="R663" s="264">
        <v>60</v>
      </c>
      <c r="S663" s="264">
        <v>53</v>
      </c>
      <c r="T663" s="267">
        <v>0.895499224004139</v>
      </c>
      <c r="U663" s="267">
        <v>0.897058823529412</v>
      </c>
      <c r="V663" s="268">
        <v>0.952380952380952</v>
      </c>
      <c r="W663" s="268">
        <v>0.854838709677419</v>
      </c>
      <c r="X663" s="295">
        <v>-0.0553221288515405</v>
      </c>
      <c r="Y663" s="271">
        <v>450</v>
      </c>
      <c r="Z663" s="333">
        <v>404</v>
      </c>
      <c r="AA663" s="333">
        <v>455</v>
      </c>
      <c r="AB663" s="333">
        <v>404</v>
      </c>
      <c r="AC663" s="334">
        <v>0.897777777777778</v>
      </c>
      <c r="AD663" s="268">
        <v>0.887912087912088</v>
      </c>
      <c r="AE663" s="295">
        <v>0.00986568986568992</v>
      </c>
    </row>
    <row r="664" spans="1:31">
      <c r="A664" s="315" t="s">
        <v>719</v>
      </c>
      <c r="B664" s="339" t="s">
        <v>3338</v>
      </c>
      <c r="C664" s="293" t="s">
        <v>1137</v>
      </c>
      <c r="D664" s="339" t="s">
        <v>1137</v>
      </c>
      <c r="E664" s="266">
        <v>89</v>
      </c>
      <c r="F664" s="266">
        <v>88</v>
      </c>
      <c r="G664" s="264">
        <v>61</v>
      </c>
      <c r="H664" s="264">
        <v>61</v>
      </c>
      <c r="I664" s="264">
        <v>73</v>
      </c>
      <c r="J664" s="264">
        <v>73</v>
      </c>
      <c r="K664" s="294">
        <v>0.9</v>
      </c>
      <c r="L664" s="267">
        <v>0.98876404494382</v>
      </c>
      <c r="M664" s="267">
        <v>1</v>
      </c>
      <c r="N664" s="267">
        <v>1</v>
      </c>
      <c r="O664" s="332">
        <v>2312</v>
      </c>
      <c r="P664" s="266">
        <v>2169</v>
      </c>
      <c r="Q664" s="266">
        <v>85</v>
      </c>
      <c r="R664" s="264">
        <v>60</v>
      </c>
      <c r="S664" s="264">
        <v>69</v>
      </c>
      <c r="T664" s="267">
        <v>0.938148788927336</v>
      </c>
      <c r="U664" s="267">
        <v>0.955056179775281</v>
      </c>
      <c r="V664" s="268">
        <v>0.983606557377049</v>
      </c>
      <c r="W664" s="268">
        <v>0.945205479452055</v>
      </c>
      <c r="X664" s="295">
        <v>-0.0285503776017683</v>
      </c>
      <c r="Y664" s="271">
        <v>546</v>
      </c>
      <c r="Z664" s="333">
        <v>516</v>
      </c>
      <c r="AA664" s="333">
        <v>513</v>
      </c>
      <c r="AB664" s="333">
        <v>483</v>
      </c>
      <c r="AC664" s="334">
        <v>0.945054945054945</v>
      </c>
      <c r="AD664" s="268">
        <v>0.941520467836257</v>
      </c>
      <c r="AE664" s="295">
        <v>0.00353447721868771</v>
      </c>
    </row>
    <row r="665" spans="1:31">
      <c r="A665" s="315" t="s">
        <v>719</v>
      </c>
      <c r="B665" s="339" t="s">
        <v>3338</v>
      </c>
      <c r="C665" s="293" t="s">
        <v>1138</v>
      </c>
      <c r="D665" s="339" t="s">
        <v>1138</v>
      </c>
      <c r="E665" s="266">
        <v>46</v>
      </c>
      <c r="F665" s="266">
        <v>46</v>
      </c>
      <c r="G665" s="264">
        <v>33</v>
      </c>
      <c r="H665" s="264">
        <v>32</v>
      </c>
      <c r="I665" s="264">
        <v>37</v>
      </c>
      <c r="J665" s="264">
        <v>37</v>
      </c>
      <c r="K665" s="294">
        <v>0.9</v>
      </c>
      <c r="L665" s="267">
        <v>1</v>
      </c>
      <c r="M665" s="267">
        <v>0.96969696969697</v>
      </c>
      <c r="N665" s="267">
        <v>1</v>
      </c>
      <c r="O665" s="332">
        <v>1180</v>
      </c>
      <c r="P665" s="266">
        <v>1160</v>
      </c>
      <c r="Q665" s="266">
        <v>46</v>
      </c>
      <c r="R665" s="264">
        <v>32</v>
      </c>
      <c r="S665" s="264">
        <v>37</v>
      </c>
      <c r="T665" s="267">
        <v>0.983050847457627</v>
      </c>
      <c r="U665" s="267">
        <v>1</v>
      </c>
      <c r="V665" s="268">
        <v>0.96969696969697</v>
      </c>
      <c r="W665" s="268">
        <v>1</v>
      </c>
      <c r="X665" s="295">
        <v>0.0303030303030303</v>
      </c>
      <c r="Y665" s="271">
        <v>278</v>
      </c>
      <c r="Z665" s="333">
        <v>275</v>
      </c>
      <c r="AA665" s="333">
        <v>273</v>
      </c>
      <c r="AB665" s="333">
        <v>266</v>
      </c>
      <c r="AC665" s="334">
        <v>0.989208633093525</v>
      </c>
      <c r="AD665" s="268">
        <v>0.974358974358974</v>
      </c>
      <c r="AE665" s="295">
        <v>0.0148496587345508</v>
      </c>
    </row>
    <row r="666" spans="1:31">
      <c r="A666" s="315" t="s">
        <v>719</v>
      </c>
      <c r="B666" s="339" t="s">
        <v>3338</v>
      </c>
      <c r="C666" s="293" t="s">
        <v>1139</v>
      </c>
      <c r="D666" s="339" t="s">
        <v>1139</v>
      </c>
      <c r="E666" s="266">
        <v>101</v>
      </c>
      <c r="F666" s="266">
        <v>101</v>
      </c>
      <c r="G666" s="264">
        <v>85</v>
      </c>
      <c r="H666" s="264">
        <v>82</v>
      </c>
      <c r="I666" s="264">
        <v>86</v>
      </c>
      <c r="J666" s="264">
        <v>82</v>
      </c>
      <c r="K666" s="294">
        <v>0.9</v>
      </c>
      <c r="L666" s="267">
        <v>1</v>
      </c>
      <c r="M666" s="267">
        <v>0.964705882352941</v>
      </c>
      <c r="N666" s="267">
        <v>0.953488372093023</v>
      </c>
      <c r="O666" s="332">
        <v>2774</v>
      </c>
      <c r="P666" s="266">
        <v>2432</v>
      </c>
      <c r="Q666" s="266">
        <v>89</v>
      </c>
      <c r="R666" s="264">
        <v>78</v>
      </c>
      <c r="S666" s="264">
        <v>76</v>
      </c>
      <c r="T666" s="267">
        <v>0.876712328767123</v>
      </c>
      <c r="U666" s="267">
        <v>0.881188118811881</v>
      </c>
      <c r="V666" s="268">
        <v>0.917647058823529</v>
      </c>
      <c r="W666" s="268">
        <v>0.883720930232558</v>
      </c>
      <c r="X666" s="295">
        <v>-0.0364589400116482</v>
      </c>
      <c r="Y666" s="271">
        <v>648</v>
      </c>
      <c r="Z666" s="333">
        <v>576</v>
      </c>
      <c r="AA666" s="333">
        <v>648</v>
      </c>
      <c r="AB666" s="333">
        <v>588</v>
      </c>
      <c r="AC666" s="334">
        <v>0.888888888888889</v>
      </c>
      <c r="AD666" s="268">
        <v>0.907407407407407</v>
      </c>
      <c r="AE666" s="295">
        <v>-0.0185185185185186</v>
      </c>
    </row>
    <row r="667" spans="1:31">
      <c r="A667" s="315" t="s">
        <v>719</v>
      </c>
      <c r="B667" s="339" t="s">
        <v>3338</v>
      </c>
      <c r="C667" s="293" t="s">
        <v>1140</v>
      </c>
      <c r="D667" s="339" t="s">
        <v>1140</v>
      </c>
      <c r="E667" s="266">
        <v>47</v>
      </c>
      <c r="F667" s="266">
        <v>31</v>
      </c>
      <c r="G667" s="264">
        <v>39</v>
      </c>
      <c r="H667" s="264">
        <v>22</v>
      </c>
      <c r="I667" s="264">
        <v>44</v>
      </c>
      <c r="J667" s="264">
        <v>26</v>
      </c>
      <c r="K667" s="294">
        <v>0.9</v>
      </c>
      <c r="L667" s="267">
        <v>0.659574468085106</v>
      </c>
      <c r="M667" s="267">
        <v>0.564102564102564</v>
      </c>
      <c r="N667" s="267">
        <v>0.590909090909091</v>
      </c>
      <c r="O667" s="332">
        <v>1335</v>
      </c>
      <c r="P667" s="266">
        <v>939</v>
      </c>
      <c r="Q667" s="266">
        <v>31</v>
      </c>
      <c r="R667" s="264">
        <v>22</v>
      </c>
      <c r="S667" s="264">
        <v>26</v>
      </c>
      <c r="T667" s="267">
        <v>0.703370786516854</v>
      </c>
      <c r="U667" s="267">
        <v>0.659574468085106</v>
      </c>
      <c r="V667" s="268">
        <v>0.564102564102564</v>
      </c>
      <c r="W667" s="268">
        <v>0.590909090909091</v>
      </c>
      <c r="X667" s="295">
        <v>0.0954719039825422</v>
      </c>
      <c r="Y667" s="271">
        <v>315</v>
      </c>
      <c r="Z667" s="333">
        <v>199</v>
      </c>
      <c r="AA667" s="333">
        <v>302</v>
      </c>
      <c r="AB667" s="333">
        <v>213</v>
      </c>
      <c r="AC667" s="334">
        <v>0.631746031746032</v>
      </c>
      <c r="AD667" s="268">
        <v>0.705298013245033</v>
      </c>
      <c r="AE667" s="295">
        <v>-0.0735519814990014</v>
      </c>
    </row>
    <row r="668" spans="1:31">
      <c r="A668" s="315" t="s">
        <v>719</v>
      </c>
      <c r="B668" s="339" t="s">
        <v>3338</v>
      </c>
      <c r="C668" s="293" t="s">
        <v>1141</v>
      </c>
      <c r="D668" s="339" t="s">
        <v>1141</v>
      </c>
      <c r="E668" s="266">
        <v>87</v>
      </c>
      <c r="F668" s="266">
        <v>87</v>
      </c>
      <c r="G668" s="264">
        <v>66</v>
      </c>
      <c r="H668" s="264">
        <v>65</v>
      </c>
      <c r="I668" s="264">
        <v>69</v>
      </c>
      <c r="J668" s="264">
        <v>66</v>
      </c>
      <c r="K668" s="294">
        <v>0.9</v>
      </c>
      <c r="L668" s="267">
        <v>1</v>
      </c>
      <c r="M668" s="267">
        <v>0.984848484848485</v>
      </c>
      <c r="N668" s="267">
        <v>0.956521739130435</v>
      </c>
      <c r="O668" s="332">
        <v>2219</v>
      </c>
      <c r="P668" s="266">
        <v>2118</v>
      </c>
      <c r="Q668" s="266">
        <v>86</v>
      </c>
      <c r="R668" s="264">
        <v>64</v>
      </c>
      <c r="S668" s="264">
        <v>65</v>
      </c>
      <c r="T668" s="267">
        <v>0.954484001802614</v>
      </c>
      <c r="U668" s="267">
        <v>0.988505747126437</v>
      </c>
      <c r="V668" s="268">
        <v>0.96969696969697</v>
      </c>
      <c r="W668" s="268">
        <v>0.942028985507246</v>
      </c>
      <c r="X668" s="295">
        <v>0.0188087774294671</v>
      </c>
      <c r="Y668" s="271">
        <v>518</v>
      </c>
      <c r="Z668" s="333">
        <v>503</v>
      </c>
      <c r="AA668" s="333">
        <v>503</v>
      </c>
      <c r="AB668" s="333">
        <v>475</v>
      </c>
      <c r="AC668" s="334">
        <v>0.971042471042471</v>
      </c>
      <c r="AD668" s="268">
        <v>0.944333996023857</v>
      </c>
      <c r="AE668" s="295">
        <v>0.0267084750186142</v>
      </c>
    </row>
    <row r="669" spans="1:31">
      <c r="A669" s="315" t="s">
        <v>719</v>
      </c>
      <c r="B669" s="339" t="s">
        <v>3338</v>
      </c>
      <c r="C669" s="293" t="s">
        <v>1142</v>
      </c>
      <c r="D669" s="339" t="s">
        <v>1142</v>
      </c>
      <c r="E669" s="266">
        <v>96</v>
      </c>
      <c r="F669" s="266">
        <v>96</v>
      </c>
      <c r="G669" s="264">
        <v>81</v>
      </c>
      <c r="H669" s="264">
        <v>81</v>
      </c>
      <c r="I669" s="264">
        <v>83</v>
      </c>
      <c r="J669" s="264">
        <v>80</v>
      </c>
      <c r="K669" s="294">
        <v>0.9</v>
      </c>
      <c r="L669" s="267">
        <v>1</v>
      </c>
      <c r="M669" s="267">
        <v>1</v>
      </c>
      <c r="N669" s="267">
        <v>0.963855421686747</v>
      </c>
      <c r="O669" s="332">
        <v>2622</v>
      </c>
      <c r="P669" s="266">
        <v>2467</v>
      </c>
      <c r="Q669" s="266">
        <v>94</v>
      </c>
      <c r="R669" s="264">
        <v>77</v>
      </c>
      <c r="S669" s="264">
        <v>78</v>
      </c>
      <c r="T669" s="267">
        <v>0.940884820747521</v>
      </c>
      <c r="U669" s="267">
        <v>0.979166666666667</v>
      </c>
      <c r="V669" s="268">
        <v>0.950617283950617</v>
      </c>
      <c r="W669" s="268">
        <v>0.939759036144578</v>
      </c>
      <c r="X669" s="295">
        <v>0.0285493827160493</v>
      </c>
      <c r="Y669" s="271">
        <v>605</v>
      </c>
      <c r="Z669" s="333">
        <v>579</v>
      </c>
      <c r="AA669" s="333">
        <v>599</v>
      </c>
      <c r="AB669" s="333">
        <v>561</v>
      </c>
      <c r="AC669" s="334">
        <v>0.95702479338843</v>
      </c>
      <c r="AD669" s="268">
        <v>0.936560934891486</v>
      </c>
      <c r="AE669" s="295">
        <v>0.0204638584969439</v>
      </c>
    </row>
    <row r="670" spans="1:31">
      <c r="A670" s="315" t="s">
        <v>719</v>
      </c>
      <c r="B670" s="339" t="s">
        <v>3338</v>
      </c>
      <c r="C670" s="293" t="s">
        <v>1143</v>
      </c>
      <c r="D670" s="339" t="s">
        <v>1143</v>
      </c>
      <c r="E670" s="266">
        <v>85</v>
      </c>
      <c r="F670" s="266">
        <v>80</v>
      </c>
      <c r="G670" s="264">
        <v>80</v>
      </c>
      <c r="H670" s="264">
        <v>71</v>
      </c>
      <c r="I670" s="264">
        <v>81</v>
      </c>
      <c r="J670" s="264">
        <v>70</v>
      </c>
      <c r="K670" s="294">
        <v>0.9</v>
      </c>
      <c r="L670" s="267">
        <v>0.941176470588235</v>
      </c>
      <c r="M670" s="267">
        <v>0.8875</v>
      </c>
      <c r="N670" s="267">
        <v>0.864197530864197</v>
      </c>
      <c r="O670" s="332">
        <v>2328</v>
      </c>
      <c r="P670" s="266">
        <v>1937</v>
      </c>
      <c r="Q670" s="266">
        <v>73</v>
      </c>
      <c r="R670" s="264">
        <v>65</v>
      </c>
      <c r="S670" s="264">
        <v>67</v>
      </c>
      <c r="T670" s="267">
        <v>0.832044673539519</v>
      </c>
      <c r="U670" s="267">
        <v>0.858823529411765</v>
      </c>
      <c r="V670" s="268">
        <v>0.8125</v>
      </c>
      <c r="W670" s="268">
        <v>0.827160493827161</v>
      </c>
      <c r="X670" s="295">
        <v>0.0463235294117647</v>
      </c>
      <c r="Y670" s="271">
        <v>562</v>
      </c>
      <c r="Z670" s="333">
        <v>463</v>
      </c>
      <c r="AA670" s="333">
        <v>544</v>
      </c>
      <c r="AB670" s="333">
        <v>456</v>
      </c>
      <c r="AC670" s="334">
        <v>0.823843416370107</v>
      </c>
      <c r="AD670" s="268">
        <v>0.838235294117647</v>
      </c>
      <c r="AE670" s="295">
        <v>-0.0143918777475404</v>
      </c>
    </row>
    <row r="671" spans="1:31">
      <c r="A671" s="315" t="s">
        <v>719</v>
      </c>
      <c r="B671" s="339" t="s">
        <v>3338</v>
      </c>
      <c r="C671" s="293" t="s">
        <v>1144</v>
      </c>
      <c r="D671" s="339" t="s">
        <v>1144</v>
      </c>
      <c r="E671" s="266">
        <v>77</v>
      </c>
      <c r="F671" s="266">
        <v>68</v>
      </c>
      <c r="G671" s="264">
        <v>62</v>
      </c>
      <c r="H671" s="264">
        <v>58</v>
      </c>
      <c r="I671" s="264">
        <v>68</v>
      </c>
      <c r="J671" s="264">
        <v>62</v>
      </c>
      <c r="K671" s="294">
        <v>0.9</v>
      </c>
      <c r="L671" s="267">
        <v>0.883116883116883</v>
      </c>
      <c r="M671" s="267">
        <v>0.935483870967742</v>
      </c>
      <c r="N671" s="267">
        <v>0.911764705882353</v>
      </c>
      <c r="O671" s="332">
        <v>2001</v>
      </c>
      <c r="P671" s="266">
        <v>1047</v>
      </c>
      <c r="Q671" s="266">
        <v>52</v>
      </c>
      <c r="R671" s="264">
        <v>46</v>
      </c>
      <c r="S671" s="264">
        <v>44</v>
      </c>
      <c r="T671" s="267">
        <v>0.523238380809595</v>
      </c>
      <c r="U671" s="267">
        <v>0.675324675324675</v>
      </c>
      <c r="V671" s="268">
        <v>0.741935483870968</v>
      </c>
      <c r="W671" s="268">
        <v>0.647058823529412</v>
      </c>
      <c r="X671" s="295">
        <v>-0.0666108085462924</v>
      </c>
      <c r="Y671" s="271">
        <v>478</v>
      </c>
      <c r="Z671" s="333">
        <v>307</v>
      </c>
      <c r="AA671" s="333">
        <v>460</v>
      </c>
      <c r="AB671" s="333">
        <v>231</v>
      </c>
      <c r="AC671" s="334">
        <v>0.642259414225941</v>
      </c>
      <c r="AD671" s="268">
        <v>0.502173913043478</v>
      </c>
      <c r="AE671" s="295">
        <v>0.140085501182463</v>
      </c>
    </row>
    <row r="672" spans="1:31">
      <c r="A672" s="315" t="s">
        <v>719</v>
      </c>
      <c r="B672" s="339" t="s">
        <v>3338</v>
      </c>
      <c r="C672" s="293" t="s">
        <v>1145</v>
      </c>
      <c r="D672" s="339" t="s">
        <v>1146</v>
      </c>
      <c r="E672" s="266">
        <v>78</v>
      </c>
      <c r="F672" s="266">
        <v>72</v>
      </c>
      <c r="G672" s="264">
        <v>68</v>
      </c>
      <c r="H672" s="264">
        <v>60</v>
      </c>
      <c r="I672" s="264">
        <v>74</v>
      </c>
      <c r="J672" s="264">
        <v>60</v>
      </c>
      <c r="K672" s="294">
        <v>0.9</v>
      </c>
      <c r="L672" s="267">
        <v>0.923076923076923</v>
      </c>
      <c r="M672" s="267">
        <v>0.882352941176471</v>
      </c>
      <c r="N672" s="267">
        <v>0.810810810810811</v>
      </c>
      <c r="O672" s="332">
        <v>2097</v>
      </c>
      <c r="P672" s="266">
        <v>1114</v>
      </c>
      <c r="Q672" s="266">
        <v>43</v>
      </c>
      <c r="R672" s="264">
        <v>41</v>
      </c>
      <c r="S672" s="264">
        <v>36</v>
      </c>
      <c r="T672" s="267">
        <v>0.531235097758703</v>
      </c>
      <c r="U672" s="267">
        <v>0.551282051282051</v>
      </c>
      <c r="V672" s="268">
        <v>0.602941176470588</v>
      </c>
      <c r="W672" s="268">
        <v>0.486486486486487</v>
      </c>
      <c r="X672" s="295">
        <v>-0.0516591251885369</v>
      </c>
      <c r="Y672" s="271">
        <v>511</v>
      </c>
      <c r="Z672" s="333">
        <v>278</v>
      </c>
      <c r="AA672" s="333">
        <v>527</v>
      </c>
      <c r="AB672" s="333">
        <v>270</v>
      </c>
      <c r="AC672" s="334">
        <v>0.544031311154599</v>
      </c>
      <c r="AD672" s="268">
        <v>0.512333965844402</v>
      </c>
      <c r="AE672" s="295">
        <v>0.0316973453101965</v>
      </c>
    </row>
    <row r="673" spans="1:31">
      <c r="A673" s="315" t="s">
        <v>719</v>
      </c>
      <c r="B673" s="339" t="s">
        <v>3338</v>
      </c>
      <c r="C673" s="293" t="s">
        <v>1147</v>
      </c>
      <c r="D673" s="339" t="s">
        <v>1147</v>
      </c>
      <c r="E673" s="266">
        <v>51</v>
      </c>
      <c r="F673" s="266">
        <v>51</v>
      </c>
      <c r="G673" s="264">
        <v>40</v>
      </c>
      <c r="H673" s="264">
        <v>38</v>
      </c>
      <c r="I673" s="264">
        <v>42</v>
      </c>
      <c r="J673" s="264">
        <v>41</v>
      </c>
      <c r="K673" s="294">
        <v>0.9</v>
      </c>
      <c r="L673" s="267">
        <v>1</v>
      </c>
      <c r="M673" s="267">
        <v>0.95</v>
      </c>
      <c r="N673" s="267">
        <v>0.976190476190476</v>
      </c>
      <c r="O673" s="332">
        <v>1341</v>
      </c>
      <c r="P673" s="266">
        <v>1284</v>
      </c>
      <c r="Q673" s="266">
        <v>51</v>
      </c>
      <c r="R673" s="264">
        <v>38</v>
      </c>
      <c r="S673" s="264">
        <v>39</v>
      </c>
      <c r="T673" s="267">
        <v>0.957494407158837</v>
      </c>
      <c r="U673" s="267">
        <v>1</v>
      </c>
      <c r="V673" s="268">
        <v>0.95</v>
      </c>
      <c r="W673" s="268">
        <v>0.928571428571429</v>
      </c>
      <c r="X673" s="295">
        <v>0.05</v>
      </c>
      <c r="Y673" s="271">
        <v>315</v>
      </c>
      <c r="Z673" s="333">
        <v>301</v>
      </c>
      <c r="AA673" s="333">
        <v>302</v>
      </c>
      <c r="AB673" s="333">
        <v>285</v>
      </c>
      <c r="AC673" s="334">
        <v>0.955555555555556</v>
      </c>
      <c r="AD673" s="268">
        <v>0.943708609271523</v>
      </c>
      <c r="AE673" s="295">
        <v>0.0118469462840324</v>
      </c>
    </row>
    <row r="674" spans="1:31">
      <c r="A674" s="315" t="s">
        <v>719</v>
      </c>
      <c r="B674" s="339" t="s">
        <v>3338</v>
      </c>
      <c r="C674" s="293" t="s">
        <v>1148</v>
      </c>
      <c r="D674" s="339" t="s">
        <v>1148</v>
      </c>
      <c r="E674" s="266">
        <v>65</v>
      </c>
      <c r="F674" s="266">
        <v>56</v>
      </c>
      <c r="G674" s="264">
        <v>53</v>
      </c>
      <c r="H674" s="264">
        <v>45</v>
      </c>
      <c r="I674" s="264">
        <v>54</v>
      </c>
      <c r="J674" s="264">
        <v>49</v>
      </c>
      <c r="K674" s="294">
        <v>0.9</v>
      </c>
      <c r="L674" s="267">
        <v>0.861538461538462</v>
      </c>
      <c r="M674" s="267">
        <v>0.849056603773585</v>
      </c>
      <c r="N674" s="267">
        <v>0.907407407407407</v>
      </c>
      <c r="O674" s="332">
        <v>1672</v>
      </c>
      <c r="P674" s="266">
        <v>1406</v>
      </c>
      <c r="Q674" s="266">
        <v>55</v>
      </c>
      <c r="R674" s="264">
        <v>44</v>
      </c>
      <c r="S674" s="264">
        <v>45</v>
      </c>
      <c r="T674" s="267">
        <v>0.840909090909091</v>
      </c>
      <c r="U674" s="267">
        <v>0.846153846153846</v>
      </c>
      <c r="V674" s="268">
        <v>0.830188679245283</v>
      </c>
      <c r="W674" s="268">
        <v>0.833333333333333</v>
      </c>
      <c r="X674" s="295">
        <v>0.0159651669085631</v>
      </c>
      <c r="Y674" s="271">
        <v>397</v>
      </c>
      <c r="Z674" s="333">
        <v>335</v>
      </c>
      <c r="AA674" s="333">
        <v>391</v>
      </c>
      <c r="AB674" s="333">
        <v>335</v>
      </c>
      <c r="AC674" s="334">
        <v>0.843828715365239</v>
      </c>
      <c r="AD674" s="268">
        <v>0.856777493606138</v>
      </c>
      <c r="AE674" s="295">
        <v>-0.0129487782408988</v>
      </c>
    </row>
    <row r="675" spans="1:31">
      <c r="A675" s="315" t="s">
        <v>719</v>
      </c>
      <c r="B675" s="339" t="s">
        <v>3340</v>
      </c>
      <c r="C675" s="293" t="s">
        <v>1149</v>
      </c>
      <c r="D675" s="340" t="s">
        <v>1150</v>
      </c>
      <c r="E675" s="266">
        <v>45</v>
      </c>
      <c r="F675" s="266">
        <v>45</v>
      </c>
      <c r="G675" s="264">
        <v>44</v>
      </c>
      <c r="H675" s="264">
        <v>44</v>
      </c>
      <c r="I675" s="264">
        <v>36</v>
      </c>
      <c r="J675" s="264">
        <v>34</v>
      </c>
      <c r="K675" s="294">
        <v>0.9</v>
      </c>
      <c r="L675" s="267">
        <v>1</v>
      </c>
      <c r="M675" s="267">
        <v>1</v>
      </c>
      <c r="N675" s="267">
        <v>0.944444444444444</v>
      </c>
      <c r="O675" s="332">
        <v>1231</v>
      </c>
      <c r="P675" s="266">
        <v>1158</v>
      </c>
      <c r="Q675" s="266">
        <v>45</v>
      </c>
      <c r="R675" s="264">
        <v>44</v>
      </c>
      <c r="S675" s="264">
        <v>34</v>
      </c>
      <c r="T675" s="267">
        <v>0.940698619008936</v>
      </c>
      <c r="U675" s="267">
        <v>1</v>
      </c>
      <c r="V675" s="268">
        <v>1</v>
      </c>
      <c r="W675" s="268">
        <v>0.944444444444444</v>
      </c>
      <c r="X675" s="295">
        <v>0</v>
      </c>
      <c r="Y675" s="271">
        <v>281</v>
      </c>
      <c r="Z675" s="333">
        <v>273</v>
      </c>
      <c r="AA675" s="333">
        <v>287</v>
      </c>
      <c r="AB675" s="333">
        <v>269</v>
      </c>
      <c r="AC675" s="334">
        <v>0.97153024911032</v>
      </c>
      <c r="AD675" s="268">
        <v>0.937282229965157</v>
      </c>
      <c r="AE675" s="295">
        <v>0.0342480191451635</v>
      </c>
    </row>
    <row r="676" spans="1:31">
      <c r="A676" s="315" t="s">
        <v>719</v>
      </c>
      <c r="B676" s="339" t="s">
        <v>3335</v>
      </c>
      <c r="C676" s="293" t="s">
        <v>1151</v>
      </c>
      <c r="D676" s="340" t="s">
        <v>1151</v>
      </c>
      <c r="E676" s="266">
        <v>21</v>
      </c>
      <c r="F676" s="266">
        <v>21</v>
      </c>
      <c r="G676" s="264">
        <v>17</v>
      </c>
      <c r="H676" s="264">
        <v>17</v>
      </c>
      <c r="I676" s="264">
        <v>19</v>
      </c>
      <c r="J676" s="264">
        <v>19</v>
      </c>
      <c r="K676" s="294">
        <v>0.9</v>
      </c>
      <c r="L676" s="267">
        <v>1</v>
      </c>
      <c r="M676" s="267">
        <v>1</v>
      </c>
      <c r="N676" s="267">
        <v>1</v>
      </c>
      <c r="O676" s="332">
        <v>554</v>
      </c>
      <c r="P676" s="266">
        <v>551</v>
      </c>
      <c r="Q676" s="266">
        <v>21</v>
      </c>
      <c r="R676" s="264">
        <v>17</v>
      </c>
      <c r="S676" s="264">
        <v>19</v>
      </c>
      <c r="T676" s="267">
        <v>0.994584837545126</v>
      </c>
      <c r="U676" s="267">
        <v>1</v>
      </c>
      <c r="V676" s="268">
        <v>1</v>
      </c>
      <c r="W676" s="268">
        <v>1</v>
      </c>
      <c r="X676" s="295">
        <v>0</v>
      </c>
      <c r="Y676" s="271">
        <v>129</v>
      </c>
      <c r="Z676" s="333">
        <v>128</v>
      </c>
      <c r="AA676" s="333">
        <v>124</v>
      </c>
      <c r="AB676" s="333">
        <v>123</v>
      </c>
      <c r="AC676" s="334">
        <v>0.992248062015504</v>
      </c>
      <c r="AD676" s="268">
        <v>0.991935483870968</v>
      </c>
      <c r="AE676" s="295">
        <v>0.000312578144536113</v>
      </c>
    </row>
    <row r="677" spans="1:31">
      <c r="A677" s="315" t="s">
        <v>719</v>
      </c>
      <c r="B677" s="339" t="s">
        <v>3335</v>
      </c>
      <c r="C677" s="293" t="s">
        <v>1152</v>
      </c>
      <c r="D677" s="340" t="s">
        <v>1153</v>
      </c>
      <c r="E677" s="266">
        <v>38</v>
      </c>
      <c r="F677" s="266">
        <v>35</v>
      </c>
      <c r="G677" s="264">
        <v>29</v>
      </c>
      <c r="H677" s="264">
        <v>27</v>
      </c>
      <c r="I677" s="264">
        <v>33</v>
      </c>
      <c r="J677" s="264">
        <v>33</v>
      </c>
      <c r="K677" s="294">
        <v>0.9</v>
      </c>
      <c r="L677" s="267">
        <v>0.921052631578947</v>
      </c>
      <c r="M677" s="267">
        <v>0.931034482758621</v>
      </c>
      <c r="N677" s="267">
        <v>1</v>
      </c>
      <c r="O677" s="332">
        <v>936</v>
      </c>
      <c r="P677" s="266">
        <v>848</v>
      </c>
      <c r="Q677" s="266">
        <v>31</v>
      </c>
      <c r="R677" s="264">
        <v>26</v>
      </c>
      <c r="S677" s="264">
        <v>31</v>
      </c>
      <c r="T677" s="267">
        <v>0.905982905982906</v>
      </c>
      <c r="U677" s="267">
        <v>0.815789473684211</v>
      </c>
      <c r="V677" s="268">
        <v>0.896551724137931</v>
      </c>
      <c r="W677" s="268">
        <v>0.939393939393939</v>
      </c>
      <c r="X677" s="295">
        <v>-0.0807622504537205</v>
      </c>
      <c r="Y677" s="271">
        <v>227</v>
      </c>
      <c r="Z677" s="333">
        <v>208</v>
      </c>
      <c r="AA677" s="333">
        <v>217</v>
      </c>
      <c r="AB677" s="333">
        <v>199</v>
      </c>
      <c r="AC677" s="334">
        <v>0.916299559471366</v>
      </c>
      <c r="AD677" s="268">
        <v>0.91705069124424</v>
      </c>
      <c r="AE677" s="295">
        <v>-0.000751131772874003</v>
      </c>
    </row>
    <row r="678" spans="1:31">
      <c r="A678" s="315" t="s">
        <v>719</v>
      </c>
      <c r="B678" s="339" t="s">
        <v>3335</v>
      </c>
      <c r="C678" s="293" t="s">
        <v>1154</v>
      </c>
      <c r="D678" s="340" t="s">
        <v>1155</v>
      </c>
      <c r="E678" s="266">
        <v>23</v>
      </c>
      <c r="F678" s="266">
        <v>23</v>
      </c>
      <c r="G678" s="264">
        <v>17</v>
      </c>
      <c r="H678" s="264">
        <v>15</v>
      </c>
      <c r="I678" s="264">
        <v>23</v>
      </c>
      <c r="J678" s="264">
        <v>22</v>
      </c>
      <c r="K678" s="294">
        <v>0.9</v>
      </c>
      <c r="L678" s="267">
        <v>1</v>
      </c>
      <c r="M678" s="267">
        <v>0.882352941176471</v>
      </c>
      <c r="N678" s="267">
        <v>0.956521739130435</v>
      </c>
      <c r="O678" s="332">
        <v>696</v>
      </c>
      <c r="P678" s="266">
        <v>644</v>
      </c>
      <c r="Q678" s="266">
        <v>23</v>
      </c>
      <c r="R678" s="264">
        <v>13</v>
      </c>
      <c r="S678" s="264">
        <v>21</v>
      </c>
      <c r="T678" s="267">
        <v>0.925287356321839</v>
      </c>
      <c r="U678" s="267">
        <v>1</v>
      </c>
      <c r="V678" s="268">
        <v>0.764705882352941</v>
      </c>
      <c r="W678" s="268">
        <v>0.91304347826087</v>
      </c>
      <c r="X678" s="295">
        <v>0.235294117647059</v>
      </c>
      <c r="Y678" s="271">
        <v>154</v>
      </c>
      <c r="Z678" s="333">
        <v>140</v>
      </c>
      <c r="AA678" s="333">
        <v>156</v>
      </c>
      <c r="AB678" s="333">
        <v>147</v>
      </c>
      <c r="AC678" s="334">
        <v>0.909090909090909</v>
      </c>
      <c r="AD678" s="268">
        <v>0.942307692307692</v>
      </c>
      <c r="AE678" s="295">
        <v>-0.0332167832167832</v>
      </c>
    </row>
    <row r="679" spans="1:31">
      <c r="A679" s="315" t="s">
        <v>719</v>
      </c>
      <c r="B679" s="339" t="s">
        <v>3337</v>
      </c>
      <c r="C679" s="293" t="s">
        <v>1156</v>
      </c>
      <c r="D679" s="340" t="s">
        <v>1157</v>
      </c>
      <c r="E679" s="266">
        <v>9</v>
      </c>
      <c r="F679" s="266">
        <v>9</v>
      </c>
      <c r="G679" s="264">
        <v>7</v>
      </c>
      <c r="H679" s="264">
        <v>7</v>
      </c>
      <c r="I679" s="264">
        <v>8</v>
      </c>
      <c r="J679" s="264">
        <v>8</v>
      </c>
      <c r="K679" s="294">
        <v>0.9</v>
      </c>
      <c r="L679" s="267">
        <v>1</v>
      </c>
      <c r="M679" s="267">
        <v>1</v>
      </c>
      <c r="N679" s="267">
        <v>1</v>
      </c>
      <c r="O679" s="332">
        <v>109</v>
      </c>
      <c r="P679" s="266">
        <v>97</v>
      </c>
      <c r="Q679" s="266">
        <v>9</v>
      </c>
      <c r="R679" s="264">
        <v>7</v>
      </c>
      <c r="S679" s="264">
        <v>8</v>
      </c>
      <c r="T679" s="267">
        <v>0.889908256880734</v>
      </c>
      <c r="U679" s="267">
        <v>1</v>
      </c>
      <c r="V679" s="268">
        <v>1</v>
      </c>
      <c r="W679" s="268">
        <v>1</v>
      </c>
      <c r="X679" s="295">
        <v>0</v>
      </c>
      <c r="Y679" s="271">
        <v>57</v>
      </c>
      <c r="Z679" s="333">
        <v>54</v>
      </c>
      <c r="AA679" s="333">
        <v>45</v>
      </c>
      <c r="AB679" s="333">
        <v>39</v>
      </c>
      <c r="AC679" s="334">
        <v>0.947368421052632</v>
      </c>
      <c r="AD679" s="268">
        <v>0.866666666666667</v>
      </c>
      <c r="AE679" s="295">
        <v>0.0807017543859648</v>
      </c>
    </row>
    <row r="680" spans="1:31">
      <c r="A680" s="315" t="s">
        <v>1158</v>
      </c>
      <c r="B680" s="339" t="s">
        <v>3343</v>
      </c>
      <c r="C680" s="293" t="s">
        <v>1160</v>
      </c>
      <c r="D680" s="339" t="s">
        <v>1161</v>
      </c>
      <c r="E680" s="266">
        <v>34</v>
      </c>
      <c r="F680" s="266">
        <v>33</v>
      </c>
      <c r="G680" s="264">
        <v>25</v>
      </c>
      <c r="H680" s="264">
        <v>25</v>
      </c>
      <c r="I680" s="264">
        <v>30</v>
      </c>
      <c r="J680" s="264">
        <v>30</v>
      </c>
      <c r="K680" s="294">
        <v>0.9</v>
      </c>
      <c r="L680" s="267">
        <v>0.970588235294118</v>
      </c>
      <c r="M680" s="267">
        <v>1</v>
      </c>
      <c r="N680" s="267">
        <v>1</v>
      </c>
      <c r="O680" s="332">
        <v>905</v>
      </c>
      <c r="P680" s="266">
        <v>902</v>
      </c>
      <c r="Q680" s="266">
        <v>33</v>
      </c>
      <c r="R680" s="264">
        <v>25</v>
      </c>
      <c r="S680" s="264">
        <v>30</v>
      </c>
      <c r="T680" s="267">
        <v>0.996685082872928</v>
      </c>
      <c r="U680" s="267">
        <v>0.970588235294118</v>
      </c>
      <c r="V680" s="268">
        <v>1</v>
      </c>
      <c r="W680" s="268">
        <v>1</v>
      </c>
      <c r="X680" s="295">
        <v>-0.0294117647058824</v>
      </c>
      <c r="Y680" s="271">
        <v>212</v>
      </c>
      <c r="Z680" s="333">
        <v>211</v>
      </c>
      <c r="AA680" s="333">
        <v>207</v>
      </c>
      <c r="AB680" s="333">
        <v>207</v>
      </c>
      <c r="AC680" s="334">
        <v>0.995283018867924</v>
      </c>
      <c r="AD680" s="268">
        <v>1</v>
      </c>
      <c r="AE680" s="295">
        <v>-0.00471698113207553</v>
      </c>
    </row>
    <row r="681" spans="1:31">
      <c r="A681" s="315" t="s">
        <v>1158</v>
      </c>
      <c r="B681" s="339" t="s">
        <v>3343</v>
      </c>
      <c r="C681" s="293" t="s">
        <v>1162</v>
      </c>
      <c r="D681" s="339" t="s">
        <v>1163</v>
      </c>
      <c r="E681" s="266">
        <v>25</v>
      </c>
      <c r="F681" s="266">
        <v>25</v>
      </c>
      <c r="G681" s="264">
        <v>22</v>
      </c>
      <c r="H681" s="264">
        <v>22</v>
      </c>
      <c r="I681" s="264">
        <v>25</v>
      </c>
      <c r="J681" s="264">
        <v>25</v>
      </c>
      <c r="K681" s="294">
        <v>0.9</v>
      </c>
      <c r="L681" s="267">
        <v>1</v>
      </c>
      <c r="M681" s="267">
        <v>1</v>
      </c>
      <c r="N681" s="267">
        <v>1</v>
      </c>
      <c r="O681" s="332">
        <v>725</v>
      </c>
      <c r="P681" s="266">
        <v>721</v>
      </c>
      <c r="Q681" s="266">
        <v>23</v>
      </c>
      <c r="R681" s="264">
        <v>22</v>
      </c>
      <c r="S681" s="264">
        <v>25</v>
      </c>
      <c r="T681" s="267">
        <v>0.99448275862069</v>
      </c>
      <c r="U681" s="267">
        <v>0.92</v>
      </c>
      <c r="V681" s="268">
        <v>1</v>
      </c>
      <c r="W681" s="268">
        <v>1</v>
      </c>
      <c r="X681" s="295">
        <v>-0.08</v>
      </c>
      <c r="Y681" s="271">
        <v>167</v>
      </c>
      <c r="Z681" s="333">
        <v>165</v>
      </c>
      <c r="AA681" s="333">
        <v>168</v>
      </c>
      <c r="AB681" s="333">
        <v>168</v>
      </c>
      <c r="AC681" s="334">
        <v>0.988023952095808</v>
      </c>
      <c r="AD681" s="268">
        <v>1</v>
      </c>
      <c r="AE681" s="295">
        <v>-0.0119760479041916</v>
      </c>
    </row>
    <row r="682" spans="1:31">
      <c r="A682" s="315" t="s">
        <v>1158</v>
      </c>
      <c r="B682" s="339" t="s">
        <v>3343</v>
      </c>
      <c r="C682" s="293" t="s">
        <v>1164</v>
      </c>
      <c r="D682" s="339" t="s">
        <v>1165</v>
      </c>
      <c r="E682" s="266">
        <v>46</v>
      </c>
      <c r="F682" s="266">
        <v>46</v>
      </c>
      <c r="G682" s="264">
        <v>39</v>
      </c>
      <c r="H682" s="264">
        <v>39</v>
      </c>
      <c r="I682" s="264">
        <v>44</v>
      </c>
      <c r="J682" s="264">
        <v>44</v>
      </c>
      <c r="K682" s="294">
        <v>0.9</v>
      </c>
      <c r="L682" s="267">
        <v>1</v>
      </c>
      <c r="M682" s="267">
        <v>1</v>
      </c>
      <c r="N682" s="267">
        <v>1</v>
      </c>
      <c r="O682" s="332">
        <v>1313</v>
      </c>
      <c r="P682" s="266">
        <v>1301</v>
      </c>
      <c r="Q682" s="266">
        <v>46</v>
      </c>
      <c r="R682" s="264">
        <v>39</v>
      </c>
      <c r="S682" s="264">
        <v>44</v>
      </c>
      <c r="T682" s="267">
        <v>0.990860624523991</v>
      </c>
      <c r="U682" s="267">
        <v>1</v>
      </c>
      <c r="V682" s="268">
        <v>1</v>
      </c>
      <c r="W682" s="268">
        <v>1</v>
      </c>
      <c r="X682" s="295">
        <v>0</v>
      </c>
      <c r="Y682" s="271">
        <v>309</v>
      </c>
      <c r="Z682" s="333">
        <v>309</v>
      </c>
      <c r="AA682" s="333">
        <v>305</v>
      </c>
      <c r="AB682" s="333">
        <v>298</v>
      </c>
      <c r="AC682" s="334">
        <v>1</v>
      </c>
      <c r="AD682" s="268">
        <v>0.977049180327869</v>
      </c>
      <c r="AE682" s="295">
        <v>0.0229508196721312</v>
      </c>
    </row>
    <row r="683" spans="1:31">
      <c r="A683" s="315" t="s">
        <v>1158</v>
      </c>
      <c r="B683" s="339" t="s">
        <v>3343</v>
      </c>
      <c r="C683" s="293" t="s">
        <v>1166</v>
      </c>
      <c r="D683" s="339" t="s">
        <v>1167</v>
      </c>
      <c r="E683" s="266">
        <v>43</v>
      </c>
      <c r="F683" s="266">
        <v>43</v>
      </c>
      <c r="G683" s="264">
        <v>37</v>
      </c>
      <c r="H683" s="264">
        <v>37</v>
      </c>
      <c r="I683" s="264">
        <v>40</v>
      </c>
      <c r="J683" s="264">
        <v>40</v>
      </c>
      <c r="K683" s="294">
        <v>0.9</v>
      </c>
      <c r="L683" s="267">
        <v>1</v>
      </c>
      <c r="M683" s="267">
        <v>1</v>
      </c>
      <c r="N683" s="267">
        <v>1</v>
      </c>
      <c r="O683" s="332">
        <v>1249</v>
      </c>
      <c r="P683" s="266">
        <v>1126</v>
      </c>
      <c r="Q683" s="266">
        <v>39</v>
      </c>
      <c r="R683" s="264">
        <v>33</v>
      </c>
      <c r="S683" s="264">
        <v>36</v>
      </c>
      <c r="T683" s="267">
        <v>0.901521216973579</v>
      </c>
      <c r="U683" s="267">
        <v>0.906976744186046</v>
      </c>
      <c r="V683" s="268">
        <v>0.891891891891892</v>
      </c>
      <c r="W683" s="268">
        <v>0.9</v>
      </c>
      <c r="X683" s="295">
        <v>0.0150848522941546</v>
      </c>
      <c r="Y683" s="271">
        <v>288</v>
      </c>
      <c r="Z683" s="333">
        <v>261</v>
      </c>
      <c r="AA683" s="333">
        <v>293</v>
      </c>
      <c r="AB683" s="333">
        <v>267</v>
      </c>
      <c r="AC683" s="334">
        <v>0.90625</v>
      </c>
      <c r="AD683" s="268">
        <v>0.911262798634812</v>
      </c>
      <c r="AE683" s="295">
        <v>-0.0050127986348123</v>
      </c>
    </row>
    <row r="684" spans="1:31">
      <c r="A684" s="315" t="s">
        <v>1158</v>
      </c>
      <c r="B684" s="339" t="s">
        <v>3343</v>
      </c>
      <c r="C684" s="293" t="s">
        <v>1168</v>
      </c>
      <c r="D684" s="339" t="s">
        <v>1169</v>
      </c>
      <c r="E684" s="266">
        <v>20</v>
      </c>
      <c r="F684" s="266">
        <v>20</v>
      </c>
      <c r="G684" s="264">
        <v>16</v>
      </c>
      <c r="H684" s="264">
        <v>16</v>
      </c>
      <c r="I684" s="264">
        <v>18</v>
      </c>
      <c r="J684" s="264">
        <v>18</v>
      </c>
      <c r="K684" s="294">
        <v>0.9</v>
      </c>
      <c r="L684" s="267">
        <v>1</v>
      </c>
      <c r="M684" s="267">
        <v>1</v>
      </c>
      <c r="N684" s="267">
        <v>1</v>
      </c>
      <c r="O684" s="332">
        <v>547</v>
      </c>
      <c r="P684" s="266">
        <v>546</v>
      </c>
      <c r="Q684" s="266">
        <v>20</v>
      </c>
      <c r="R684" s="264">
        <v>16</v>
      </c>
      <c r="S684" s="264">
        <v>18</v>
      </c>
      <c r="T684" s="267">
        <v>0.998171846435101</v>
      </c>
      <c r="U684" s="267">
        <v>1</v>
      </c>
      <c r="V684" s="268">
        <v>1</v>
      </c>
      <c r="W684" s="268">
        <v>1</v>
      </c>
      <c r="X684" s="295">
        <v>0</v>
      </c>
      <c r="Y684" s="271">
        <v>128</v>
      </c>
      <c r="Z684" s="333">
        <v>128</v>
      </c>
      <c r="AA684" s="333">
        <v>127</v>
      </c>
      <c r="AB684" s="333">
        <v>126</v>
      </c>
      <c r="AC684" s="334">
        <v>1</v>
      </c>
      <c r="AD684" s="268">
        <v>0.992125984251969</v>
      </c>
      <c r="AE684" s="295">
        <v>0.00787401574803148</v>
      </c>
    </row>
    <row r="685" spans="1:31">
      <c r="A685" s="315" t="s">
        <v>1158</v>
      </c>
      <c r="B685" s="339" t="s">
        <v>3343</v>
      </c>
      <c r="C685" s="293" t="s">
        <v>1170</v>
      </c>
      <c r="D685" s="339" t="s">
        <v>1171</v>
      </c>
      <c r="E685" s="266">
        <v>28</v>
      </c>
      <c r="F685" s="266">
        <v>28</v>
      </c>
      <c r="G685" s="264">
        <v>23</v>
      </c>
      <c r="H685" s="264">
        <v>23</v>
      </c>
      <c r="I685" s="264">
        <v>23</v>
      </c>
      <c r="J685" s="264">
        <v>23</v>
      </c>
      <c r="K685" s="294">
        <v>0.9</v>
      </c>
      <c r="L685" s="267">
        <v>1</v>
      </c>
      <c r="M685" s="267">
        <v>1</v>
      </c>
      <c r="N685" s="267">
        <v>1</v>
      </c>
      <c r="O685" s="332">
        <v>742</v>
      </c>
      <c r="P685" s="266">
        <v>740</v>
      </c>
      <c r="Q685" s="266">
        <v>28</v>
      </c>
      <c r="R685" s="264">
        <v>23</v>
      </c>
      <c r="S685" s="264">
        <v>23</v>
      </c>
      <c r="T685" s="267">
        <v>0.997304582210243</v>
      </c>
      <c r="U685" s="267">
        <v>1</v>
      </c>
      <c r="V685" s="268">
        <v>1</v>
      </c>
      <c r="W685" s="268">
        <v>1</v>
      </c>
      <c r="X685" s="295">
        <v>0</v>
      </c>
      <c r="Y685" s="271">
        <v>170</v>
      </c>
      <c r="Z685" s="333">
        <v>169</v>
      </c>
      <c r="AA685" s="333">
        <v>170</v>
      </c>
      <c r="AB685" s="333">
        <v>170</v>
      </c>
      <c r="AC685" s="334">
        <v>0.994117647058824</v>
      </c>
      <c r="AD685" s="268">
        <v>1</v>
      </c>
      <c r="AE685" s="295">
        <v>-0.00588235294117645</v>
      </c>
    </row>
    <row r="686" spans="1:31">
      <c r="A686" s="315" t="s">
        <v>1158</v>
      </c>
      <c r="B686" s="339" t="s">
        <v>3343</v>
      </c>
      <c r="C686" s="293" t="s">
        <v>1172</v>
      </c>
      <c r="D686" s="339" t="s">
        <v>1173</v>
      </c>
      <c r="E686" s="266">
        <v>22</v>
      </c>
      <c r="F686" s="266">
        <v>22</v>
      </c>
      <c r="G686" s="264">
        <v>15</v>
      </c>
      <c r="H686" s="264">
        <v>15</v>
      </c>
      <c r="I686" s="264">
        <v>18</v>
      </c>
      <c r="J686" s="264">
        <v>18</v>
      </c>
      <c r="K686" s="294">
        <v>0.9</v>
      </c>
      <c r="L686" s="267">
        <v>1</v>
      </c>
      <c r="M686" s="267">
        <v>1</v>
      </c>
      <c r="N686" s="267">
        <v>1</v>
      </c>
      <c r="O686" s="332">
        <v>580</v>
      </c>
      <c r="P686" s="266">
        <v>580</v>
      </c>
      <c r="Q686" s="266">
        <v>22</v>
      </c>
      <c r="R686" s="264">
        <v>15</v>
      </c>
      <c r="S686" s="264">
        <v>18</v>
      </c>
      <c r="T686" s="267">
        <v>1</v>
      </c>
      <c r="U686" s="267">
        <v>1</v>
      </c>
      <c r="V686" s="268">
        <v>1</v>
      </c>
      <c r="W686" s="268">
        <v>1</v>
      </c>
      <c r="X686" s="295">
        <v>0</v>
      </c>
      <c r="Y686" s="271">
        <v>132</v>
      </c>
      <c r="Z686" s="333">
        <v>132</v>
      </c>
      <c r="AA686" s="333">
        <v>134</v>
      </c>
      <c r="AB686" s="333">
        <v>134</v>
      </c>
      <c r="AC686" s="334">
        <v>1</v>
      </c>
      <c r="AD686" s="268">
        <v>1</v>
      </c>
      <c r="AE686" s="295">
        <v>0</v>
      </c>
    </row>
    <row r="687" spans="1:31">
      <c r="A687" s="315" t="s">
        <v>1158</v>
      </c>
      <c r="B687" s="339" t="s">
        <v>3343</v>
      </c>
      <c r="C687" s="293" t="s">
        <v>1174</v>
      </c>
      <c r="D687" s="339" t="s">
        <v>1175</v>
      </c>
      <c r="E687" s="266">
        <v>31</v>
      </c>
      <c r="F687" s="266">
        <v>31</v>
      </c>
      <c r="G687" s="264">
        <v>21</v>
      </c>
      <c r="H687" s="264">
        <v>21</v>
      </c>
      <c r="I687" s="264">
        <v>24</v>
      </c>
      <c r="J687" s="264">
        <v>24</v>
      </c>
      <c r="K687" s="294">
        <v>0.9</v>
      </c>
      <c r="L687" s="267">
        <v>1</v>
      </c>
      <c r="M687" s="267">
        <v>1</v>
      </c>
      <c r="N687" s="267">
        <v>1</v>
      </c>
      <c r="O687" s="332">
        <v>806</v>
      </c>
      <c r="P687" s="266">
        <v>688</v>
      </c>
      <c r="Q687" s="266">
        <v>27</v>
      </c>
      <c r="R687" s="264">
        <v>17</v>
      </c>
      <c r="S687" s="264">
        <v>20</v>
      </c>
      <c r="T687" s="267">
        <v>0.853598014888337</v>
      </c>
      <c r="U687" s="267">
        <v>0.870967741935484</v>
      </c>
      <c r="V687" s="268">
        <v>0.80952380952381</v>
      </c>
      <c r="W687" s="268">
        <v>0.833333333333333</v>
      </c>
      <c r="X687" s="295">
        <v>0.0614439324116743</v>
      </c>
      <c r="Y687" s="271">
        <v>184</v>
      </c>
      <c r="Z687" s="333">
        <v>158</v>
      </c>
      <c r="AA687" s="333">
        <v>184</v>
      </c>
      <c r="AB687" s="333">
        <v>156</v>
      </c>
      <c r="AC687" s="334">
        <v>0.858695652173913</v>
      </c>
      <c r="AD687" s="268">
        <v>0.847826086956522</v>
      </c>
      <c r="AE687" s="295">
        <v>0.0108695652173914</v>
      </c>
    </row>
    <row r="688" spans="1:31">
      <c r="A688" s="315" t="s">
        <v>1158</v>
      </c>
      <c r="B688" s="339" t="s">
        <v>3343</v>
      </c>
      <c r="C688" s="293" t="s">
        <v>1176</v>
      </c>
      <c r="D688" s="339" t="s">
        <v>1177</v>
      </c>
      <c r="E688" s="266">
        <v>42</v>
      </c>
      <c r="F688" s="266">
        <v>42</v>
      </c>
      <c r="G688" s="264">
        <v>35</v>
      </c>
      <c r="H688" s="264">
        <v>33</v>
      </c>
      <c r="I688" s="264">
        <v>42</v>
      </c>
      <c r="J688" s="264">
        <v>41</v>
      </c>
      <c r="K688" s="294">
        <v>0.9</v>
      </c>
      <c r="L688" s="267">
        <v>1</v>
      </c>
      <c r="M688" s="267">
        <v>0.942857142857143</v>
      </c>
      <c r="N688" s="267">
        <v>0.976190476190476</v>
      </c>
      <c r="O688" s="332">
        <v>1237</v>
      </c>
      <c r="P688" s="266">
        <v>1177</v>
      </c>
      <c r="Q688" s="266">
        <v>41</v>
      </c>
      <c r="R688" s="264">
        <v>31</v>
      </c>
      <c r="S688" s="264">
        <v>41</v>
      </c>
      <c r="T688" s="267">
        <v>0.951495553759095</v>
      </c>
      <c r="U688" s="267">
        <v>0.976190476190476</v>
      </c>
      <c r="V688" s="268">
        <v>0.885714285714286</v>
      </c>
      <c r="W688" s="268">
        <v>0.976190476190476</v>
      </c>
      <c r="X688" s="295">
        <v>0.0904761904761905</v>
      </c>
      <c r="Y688" s="271">
        <v>284</v>
      </c>
      <c r="Z688" s="333">
        <v>273</v>
      </c>
      <c r="AA688" s="333">
        <v>284</v>
      </c>
      <c r="AB688" s="333">
        <v>269</v>
      </c>
      <c r="AC688" s="334">
        <v>0.961267605633803</v>
      </c>
      <c r="AD688" s="268">
        <v>0.947183098591549</v>
      </c>
      <c r="AE688" s="295">
        <v>0.0140845070422536</v>
      </c>
    </row>
    <row r="689" spans="1:31">
      <c r="A689" s="315" t="s">
        <v>1158</v>
      </c>
      <c r="B689" s="339" t="s">
        <v>3344</v>
      </c>
      <c r="C689" s="293" t="s">
        <v>1178</v>
      </c>
      <c r="D689" s="339" t="s">
        <v>1179</v>
      </c>
      <c r="E689" s="266">
        <v>29</v>
      </c>
      <c r="F689" s="266">
        <v>29</v>
      </c>
      <c r="G689" s="264">
        <v>20</v>
      </c>
      <c r="H689" s="264">
        <v>20</v>
      </c>
      <c r="I689" s="264">
        <v>28</v>
      </c>
      <c r="J689" s="264">
        <v>28</v>
      </c>
      <c r="K689" s="294">
        <v>0.9</v>
      </c>
      <c r="L689" s="267">
        <v>1</v>
      </c>
      <c r="M689" s="267">
        <v>1</v>
      </c>
      <c r="N689" s="267">
        <v>1</v>
      </c>
      <c r="O689" s="332">
        <v>786</v>
      </c>
      <c r="P689" s="266">
        <v>777</v>
      </c>
      <c r="Q689" s="266">
        <v>28</v>
      </c>
      <c r="R689" s="264">
        <v>20</v>
      </c>
      <c r="S689" s="264">
        <v>28</v>
      </c>
      <c r="T689" s="267">
        <v>0.988549618320611</v>
      </c>
      <c r="U689" s="267">
        <v>0.96551724137931</v>
      </c>
      <c r="V689" s="268">
        <v>1</v>
      </c>
      <c r="W689" s="268">
        <v>1</v>
      </c>
      <c r="X689" s="295">
        <v>-0.0344827586206896</v>
      </c>
      <c r="Y689" s="271">
        <v>188</v>
      </c>
      <c r="Z689" s="333">
        <v>186</v>
      </c>
      <c r="AA689" s="333">
        <v>181</v>
      </c>
      <c r="AB689" s="333">
        <v>178</v>
      </c>
      <c r="AC689" s="334">
        <v>0.98936170212766</v>
      </c>
      <c r="AD689" s="268">
        <v>0.983425414364641</v>
      </c>
      <c r="AE689" s="295">
        <v>0.00593628776301869</v>
      </c>
    </row>
    <row r="690" spans="1:31">
      <c r="A690" s="315" t="s">
        <v>1158</v>
      </c>
      <c r="B690" s="339" t="s">
        <v>3344</v>
      </c>
      <c r="C690" s="293" t="s">
        <v>1180</v>
      </c>
      <c r="D690" s="339" t="s">
        <v>1181</v>
      </c>
      <c r="E690" s="266">
        <v>71</v>
      </c>
      <c r="F690" s="266">
        <v>71</v>
      </c>
      <c r="G690" s="264">
        <v>54</v>
      </c>
      <c r="H690" s="264">
        <v>52</v>
      </c>
      <c r="I690" s="264">
        <v>65</v>
      </c>
      <c r="J690" s="264">
        <v>62</v>
      </c>
      <c r="K690" s="294">
        <v>0.9</v>
      </c>
      <c r="L690" s="267">
        <v>1</v>
      </c>
      <c r="M690" s="267">
        <v>0.962962962962963</v>
      </c>
      <c r="N690" s="267">
        <v>0.953846153846154</v>
      </c>
      <c r="O690" s="332">
        <v>1898</v>
      </c>
      <c r="P690" s="266">
        <v>1827</v>
      </c>
      <c r="Q690" s="266">
        <v>70</v>
      </c>
      <c r="R690" s="264">
        <v>52</v>
      </c>
      <c r="S690" s="264">
        <v>62</v>
      </c>
      <c r="T690" s="267">
        <v>0.96259220231823</v>
      </c>
      <c r="U690" s="267">
        <v>0.985915492957746</v>
      </c>
      <c r="V690" s="268">
        <v>0.962962962962963</v>
      </c>
      <c r="W690" s="268">
        <v>0.953846153846154</v>
      </c>
      <c r="X690" s="295">
        <v>0.0229525299947836</v>
      </c>
      <c r="Y690" s="271">
        <v>431</v>
      </c>
      <c r="Z690" s="333">
        <v>414</v>
      </c>
      <c r="AA690" s="333">
        <v>444</v>
      </c>
      <c r="AB690" s="333">
        <v>429</v>
      </c>
      <c r="AC690" s="334">
        <v>0.960556844547564</v>
      </c>
      <c r="AD690" s="268">
        <v>0.966216216216216</v>
      </c>
      <c r="AE690" s="295">
        <v>-0.00565937166865238</v>
      </c>
    </row>
    <row r="691" spans="1:31">
      <c r="A691" s="315" t="s">
        <v>1158</v>
      </c>
      <c r="B691" s="339" t="s">
        <v>3344</v>
      </c>
      <c r="C691" s="293" t="s">
        <v>1182</v>
      </c>
      <c r="D691" s="339" t="s">
        <v>1183</v>
      </c>
      <c r="E691" s="266">
        <v>19</v>
      </c>
      <c r="F691" s="266">
        <v>19</v>
      </c>
      <c r="G691" s="264">
        <v>14</v>
      </c>
      <c r="H691" s="264">
        <v>14</v>
      </c>
      <c r="I691" s="264">
        <v>19</v>
      </c>
      <c r="J691" s="264">
        <v>19</v>
      </c>
      <c r="K691" s="294">
        <v>0.9</v>
      </c>
      <c r="L691" s="267">
        <v>1</v>
      </c>
      <c r="M691" s="267">
        <v>1</v>
      </c>
      <c r="N691" s="267">
        <v>1</v>
      </c>
      <c r="O691" s="332">
        <v>537</v>
      </c>
      <c r="P691" s="266">
        <v>535</v>
      </c>
      <c r="Q691" s="266">
        <v>19</v>
      </c>
      <c r="R691" s="264">
        <v>14</v>
      </c>
      <c r="S691" s="264">
        <v>19</v>
      </c>
      <c r="T691" s="267">
        <v>0.996275605214153</v>
      </c>
      <c r="U691" s="267">
        <v>1</v>
      </c>
      <c r="V691" s="268">
        <v>1</v>
      </c>
      <c r="W691" s="268">
        <v>1</v>
      </c>
      <c r="X691" s="295">
        <v>0</v>
      </c>
      <c r="Y691" s="271">
        <v>126</v>
      </c>
      <c r="Z691" s="333">
        <v>126</v>
      </c>
      <c r="AA691" s="333">
        <v>126</v>
      </c>
      <c r="AB691" s="333">
        <v>125</v>
      </c>
      <c r="AC691" s="334">
        <v>1</v>
      </c>
      <c r="AD691" s="268">
        <v>0.992063492063492</v>
      </c>
      <c r="AE691" s="295">
        <v>0.00793650793650791</v>
      </c>
    </row>
    <row r="692" spans="1:31">
      <c r="A692" s="315" t="s">
        <v>1158</v>
      </c>
      <c r="B692" s="339" t="s">
        <v>3344</v>
      </c>
      <c r="C692" s="293" t="s">
        <v>1184</v>
      </c>
      <c r="D692" s="339" t="s">
        <v>1185</v>
      </c>
      <c r="E692" s="266">
        <v>56</v>
      </c>
      <c r="F692" s="266">
        <v>56</v>
      </c>
      <c r="G692" s="264">
        <v>42</v>
      </c>
      <c r="H692" s="264">
        <v>40</v>
      </c>
      <c r="I692" s="264">
        <v>49</v>
      </c>
      <c r="J692" s="264">
        <v>48</v>
      </c>
      <c r="K692" s="294">
        <v>0.9</v>
      </c>
      <c r="L692" s="267">
        <v>1</v>
      </c>
      <c r="M692" s="267">
        <v>0.952380952380952</v>
      </c>
      <c r="N692" s="267">
        <v>0.979591836734694</v>
      </c>
      <c r="O692" s="332">
        <v>1487</v>
      </c>
      <c r="P692" s="266">
        <v>1452</v>
      </c>
      <c r="Q692" s="266">
        <v>56</v>
      </c>
      <c r="R692" s="264">
        <v>40</v>
      </c>
      <c r="S692" s="264">
        <v>48</v>
      </c>
      <c r="T692" s="267">
        <v>0.976462676529926</v>
      </c>
      <c r="U692" s="267">
        <v>1</v>
      </c>
      <c r="V692" s="268">
        <v>0.952380952380952</v>
      </c>
      <c r="W692" s="268">
        <v>0.979591836734694</v>
      </c>
      <c r="X692" s="295">
        <v>0.0476190476190477</v>
      </c>
      <c r="Y692" s="271">
        <v>340</v>
      </c>
      <c r="Z692" s="333">
        <v>330</v>
      </c>
      <c r="AA692" s="333">
        <v>345</v>
      </c>
      <c r="AB692" s="333">
        <v>335</v>
      </c>
      <c r="AC692" s="334">
        <v>0.970588235294118</v>
      </c>
      <c r="AD692" s="268">
        <v>0.971014492753623</v>
      </c>
      <c r="AE692" s="295">
        <v>-0.00042625745950553</v>
      </c>
    </row>
    <row r="693" spans="1:31">
      <c r="A693" s="315" t="s">
        <v>1158</v>
      </c>
      <c r="B693" s="339" t="s">
        <v>3344</v>
      </c>
      <c r="C693" s="293" t="s">
        <v>1186</v>
      </c>
      <c r="D693" s="339" t="s">
        <v>1187</v>
      </c>
      <c r="E693" s="266">
        <v>13</v>
      </c>
      <c r="F693" s="266">
        <v>13</v>
      </c>
      <c r="G693" s="264">
        <v>10</v>
      </c>
      <c r="H693" s="264">
        <v>10</v>
      </c>
      <c r="I693" s="264">
        <v>12</v>
      </c>
      <c r="J693" s="264">
        <v>12</v>
      </c>
      <c r="K693" s="294">
        <v>0.9</v>
      </c>
      <c r="L693" s="267">
        <v>1</v>
      </c>
      <c r="M693" s="267">
        <v>1</v>
      </c>
      <c r="N693" s="267">
        <v>1</v>
      </c>
      <c r="O693" s="332">
        <v>350</v>
      </c>
      <c r="P693" s="266">
        <v>313</v>
      </c>
      <c r="Q693" s="266">
        <v>11</v>
      </c>
      <c r="R693" s="264">
        <v>9</v>
      </c>
      <c r="S693" s="264">
        <v>11</v>
      </c>
      <c r="T693" s="267">
        <v>0.894285714285714</v>
      </c>
      <c r="U693" s="267">
        <v>0.846153846153846</v>
      </c>
      <c r="V693" s="268">
        <v>0.9</v>
      </c>
      <c r="W693" s="268">
        <v>0.916666666666667</v>
      </c>
      <c r="X693" s="295">
        <v>-0.0538461538461539</v>
      </c>
      <c r="Y693" s="271">
        <v>82</v>
      </c>
      <c r="Z693" s="333">
        <v>71</v>
      </c>
      <c r="AA693" s="333">
        <v>85</v>
      </c>
      <c r="AB693" s="333">
        <v>76</v>
      </c>
      <c r="AC693" s="334">
        <v>0.865853658536585</v>
      </c>
      <c r="AD693" s="268">
        <v>0.894117647058824</v>
      </c>
      <c r="AE693" s="295">
        <v>-0.0282639885222382</v>
      </c>
    </row>
    <row r="694" spans="1:31">
      <c r="A694" s="315" t="s">
        <v>1158</v>
      </c>
      <c r="B694" s="339" t="s">
        <v>3344</v>
      </c>
      <c r="C694" s="293" t="s">
        <v>1188</v>
      </c>
      <c r="D694" s="339" t="s">
        <v>1189</v>
      </c>
      <c r="E694" s="266">
        <v>35</v>
      </c>
      <c r="F694" s="266">
        <v>35</v>
      </c>
      <c r="G694" s="264">
        <v>25</v>
      </c>
      <c r="H694" s="264">
        <v>25</v>
      </c>
      <c r="I694" s="264">
        <v>33</v>
      </c>
      <c r="J694" s="264">
        <v>33</v>
      </c>
      <c r="K694" s="294">
        <v>0.9</v>
      </c>
      <c r="L694" s="267">
        <v>1</v>
      </c>
      <c r="M694" s="267">
        <v>1</v>
      </c>
      <c r="N694" s="267">
        <v>1</v>
      </c>
      <c r="O694" s="332">
        <v>945</v>
      </c>
      <c r="P694" s="266">
        <v>917</v>
      </c>
      <c r="Q694" s="266">
        <v>34</v>
      </c>
      <c r="R694" s="264">
        <v>24</v>
      </c>
      <c r="S694" s="264">
        <v>30</v>
      </c>
      <c r="T694" s="267">
        <v>0.97037037037037</v>
      </c>
      <c r="U694" s="267">
        <v>0.971428571428571</v>
      </c>
      <c r="V694" s="268">
        <v>0.96</v>
      </c>
      <c r="W694" s="268">
        <v>0.909090909090909</v>
      </c>
      <c r="X694" s="295">
        <v>0.0114285714285715</v>
      </c>
      <c r="Y694" s="271">
        <v>215</v>
      </c>
      <c r="Z694" s="333">
        <v>206</v>
      </c>
      <c r="AA694" s="333">
        <v>220</v>
      </c>
      <c r="AB694" s="333">
        <v>216</v>
      </c>
      <c r="AC694" s="334">
        <v>0.958139534883721</v>
      </c>
      <c r="AD694" s="268">
        <v>0.981818181818182</v>
      </c>
      <c r="AE694" s="295">
        <v>-0.0236786469344609</v>
      </c>
    </row>
    <row r="695" spans="1:31">
      <c r="A695" s="315" t="s">
        <v>1158</v>
      </c>
      <c r="B695" s="339" t="s">
        <v>3344</v>
      </c>
      <c r="C695" s="293" t="s">
        <v>1190</v>
      </c>
      <c r="D695" s="339" t="s">
        <v>1191</v>
      </c>
      <c r="E695" s="266">
        <v>31</v>
      </c>
      <c r="F695" s="266">
        <v>30</v>
      </c>
      <c r="G695" s="264">
        <v>17</v>
      </c>
      <c r="H695" s="264">
        <v>15</v>
      </c>
      <c r="I695" s="264">
        <v>27</v>
      </c>
      <c r="J695" s="264">
        <v>24</v>
      </c>
      <c r="K695" s="294">
        <v>0.9</v>
      </c>
      <c r="L695" s="267">
        <v>0.967741935483871</v>
      </c>
      <c r="M695" s="267">
        <v>0.882352941176471</v>
      </c>
      <c r="N695" s="267">
        <v>0.888888888888889</v>
      </c>
      <c r="O695" s="332">
        <v>777</v>
      </c>
      <c r="P695" s="266">
        <v>729</v>
      </c>
      <c r="Q695" s="266">
        <v>30</v>
      </c>
      <c r="R695" s="264">
        <v>15</v>
      </c>
      <c r="S695" s="264">
        <v>23</v>
      </c>
      <c r="T695" s="267">
        <v>0.938223938223938</v>
      </c>
      <c r="U695" s="267">
        <v>0.967741935483871</v>
      </c>
      <c r="V695" s="268">
        <v>0.882352941176471</v>
      </c>
      <c r="W695" s="268">
        <v>0.851851851851852</v>
      </c>
      <c r="X695" s="295">
        <v>0.0853889943074004</v>
      </c>
      <c r="Y695" s="271">
        <v>181</v>
      </c>
      <c r="Z695" s="333">
        <v>169</v>
      </c>
      <c r="AA695" s="333">
        <v>182</v>
      </c>
      <c r="AB695" s="333">
        <v>168</v>
      </c>
      <c r="AC695" s="334">
        <v>0.933701657458563</v>
      </c>
      <c r="AD695" s="268">
        <v>0.923076923076923</v>
      </c>
      <c r="AE695" s="295">
        <v>0.0106247343816404</v>
      </c>
    </row>
    <row r="696" spans="1:31">
      <c r="A696" s="315" t="s">
        <v>1158</v>
      </c>
      <c r="B696" s="339" t="s">
        <v>3344</v>
      </c>
      <c r="C696" s="293" t="s">
        <v>1192</v>
      </c>
      <c r="D696" s="339" t="s">
        <v>1193</v>
      </c>
      <c r="E696" s="266">
        <v>36</v>
      </c>
      <c r="F696" s="266">
        <v>36</v>
      </c>
      <c r="G696" s="264">
        <v>32</v>
      </c>
      <c r="H696" s="264">
        <v>32</v>
      </c>
      <c r="I696" s="264">
        <v>34</v>
      </c>
      <c r="J696" s="264">
        <v>34</v>
      </c>
      <c r="K696" s="294">
        <v>0.9</v>
      </c>
      <c r="L696" s="267">
        <v>1</v>
      </c>
      <c r="M696" s="267">
        <v>1</v>
      </c>
      <c r="N696" s="267">
        <v>1</v>
      </c>
      <c r="O696" s="332">
        <v>1035</v>
      </c>
      <c r="P696" s="266">
        <v>1019</v>
      </c>
      <c r="Q696" s="266">
        <v>36</v>
      </c>
      <c r="R696" s="264">
        <v>32</v>
      </c>
      <c r="S696" s="264">
        <v>32</v>
      </c>
      <c r="T696" s="267">
        <v>0.984541062801932</v>
      </c>
      <c r="U696" s="267">
        <v>1</v>
      </c>
      <c r="V696" s="268">
        <v>1</v>
      </c>
      <c r="W696" s="268">
        <v>0.941176470588235</v>
      </c>
      <c r="X696" s="295">
        <v>0</v>
      </c>
      <c r="Y696" s="271">
        <v>240</v>
      </c>
      <c r="Z696" s="333">
        <v>237</v>
      </c>
      <c r="AA696" s="333">
        <v>244</v>
      </c>
      <c r="AB696" s="333">
        <v>240</v>
      </c>
      <c r="AC696" s="334">
        <v>0.9875</v>
      </c>
      <c r="AD696" s="268">
        <v>0.983606557377049</v>
      </c>
      <c r="AE696" s="295">
        <v>0.00389344262295088</v>
      </c>
    </row>
    <row r="697" spans="1:31">
      <c r="A697" s="315" t="s">
        <v>1158</v>
      </c>
      <c r="B697" s="339" t="s">
        <v>3344</v>
      </c>
      <c r="C697" s="293" t="s">
        <v>1194</v>
      </c>
      <c r="D697" s="339" t="s">
        <v>1195</v>
      </c>
      <c r="E697" s="266">
        <v>79</v>
      </c>
      <c r="F697" s="266">
        <v>78</v>
      </c>
      <c r="G697" s="264">
        <v>62</v>
      </c>
      <c r="H697" s="264">
        <v>60</v>
      </c>
      <c r="I697" s="264">
        <v>73</v>
      </c>
      <c r="J697" s="264">
        <v>72</v>
      </c>
      <c r="K697" s="294">
        <v>0.9</v>
      </c>
      <c r="L697" s="267">
        <v>0.987341772151899</v>
      </c>
      <c r="M697" s="267">
        <v>0.967741935483871</v>
      </c>
      <c r="N697" s="267">
        <v>0.986301369863014</v>
      </c>
      <c r="O697" s="332">
        <v>2080</v>
      </c>
      <c r="P697" s="266">
        <v>1936</v>
      </c>
      <c r="Q697" s="266">
        <v>71</v>
      </c>
      <c r="R697" s="264">
        <v>59</v>
      </c>
      <c r="S697" s="264">
        <v>68</v>
      </c>
      <c r="T697" s="267">
        <v>0.930769230769231</v>
      </c>
      <c r="U697" s="267">
        <v>0.89873417721519</v>
      </c>
      <c r="V697" s="268">
        <v>0.951612903225806</v>
      </c>
      <c r="W697" s="268">
        <v>0.931506849315068</v>
      </c>
      <c r="X697" s="295">
        <v>-0.0528787260106166</v>
      </c>
      <c r="Y697" s="271">
        <v>491</v>
      </c>
      <c r="Z697" s="333">
        <v>450</v>
      </c>
      <c r="AA697" s="333">
        <v>481</v>
      </c>
      <c r="AB697" s="333">
        <v>443</v>
      </c>
      <c r="AC697" s="334">
        <v>0.916496945010183</v>
      </c>
      <c r="AD697" s="268">
        <v>0.920997920997921</v>
      </c>
      <c r="AE697" s="295">
        <v>-0.00450097598773769</v>
      </c>
    </row>
    <row r="698" spans="1:31">
      <c r="A698" s="315" t="s">
        <v>1158</v>
      </c>
      <c r="B698" s="339" t="s">
        <v>3344</v>
      </c>
      <c r="C698" s="293" t="s">
        <v>1196</v>
      </c>
      <c r="D698" s="339" t="s">
        <v>1197</v>
      </c>
      <c r="E698" s="266">
        <v>29</v>
      </c>
      <c r="F698" s="266">
        <v>28</v>
      </c>
      <c r="G698" s="264">
        <v>19</v>
      </c>
      <c r="H698" s="264">
        <v>18</v>
      </c>
      <c r="I698" s="264">
        <v>25</v>
      </c>
      <c r="J698" s="264">
        <v>24</v>
      </c>
      <c r="K698" s="294">
        <v>0.9</v>
      </c>
      <c r="L698" s="267">
        <v>0.96551724137931</v>
      </c>
      <c r="M698" s="267">
        <v>0.947368421052632</v>
      </c>
      <c r="N698" s="267">
        <v>0.96</v>
      </c>
      <c r="O698" s="332">
        <v>781</v>
      </c>
      <c r="P698" s="266">
        <v>743</v>
      </c>
      <c r="Q698" s="266">
        <v>28</v>
      </c>
      <c r="R698" s="264">
        <v>18</v>
      </c>
      <c r="S698" s="264">
        <v>24</v>
      </c>
      <c r="T698" s="267">
        <v>0.95134443021767</v>
      </c>
      <c r="U698" s="267">
        <v>0.96551724137931</v>
      </c>
      <c r="V698" s="268">
        <v>0.947368421052632</v>
      </c>
      <c r="W698" s="268">
        <v>0.96</v>
      </c>
      <c r="X698" s="295">
        <v>0.0181488203266789</v>
      </c>
      <c r="Y698" s="271">
        <v>182</v>
      </c>
      <c r="Z698" s="333">
        <v>175</v>
      </c>
      <c r="AA698" s="333">
        <v>186</v>
      </c>
      <c r="AB698" s="333">
        <v>183</v>
      </c>
      <c r="AC698" s="334">
        <v>0.961538461538462</v>
      </c>
      <c r="AD698" s="268">
        <v>0.983870967741935</v>
      </c>
      <c r="AE698" s="295">
        <v>-0.0223325062034739</v>
      </c>
    </row>
    <row r="699" spans="1:31">
      <c r="A699" s="315" t="s">
        <v>1158</v>
      </c>
      <c r="B699" s="339" t="s">
        <v>3343</v>
      </c>
      <c r="C699" s="293" t="s">
        <v>1198</v>
      </c>
      <c r="D699" s="339" t="s">
        <v>1199</v>
      </c>
      <c r="E699" s="266">
        <v>36</v>
      </c>
      <c r="F699" s="266">
        <v>36</v>
      </c>
      <c r="G699" s="264">
        <v>28</v>
      </c>
      <c r="H699" s="264">
        <v>28</v>
      </c>
      <c r="I699" s="264">
        <v>36</v>
      </c>
      <c r="J699" s="264">
        <v>36</v>
      </c>
      <c r="K699" s="294">
        <v>0.9</v>
      </c>
      <c r="L699" s="267">
        <v>1</v>
      </c>
      <c r="M699" s="267">
        <v>1</v>
      </c>
      <c r="N699" s="267">
        <v>1</v>
      </c>
      <c r="O699" s="332">
        <v>1050</v>
      </c>
      <c r="P699" s="266">
        <v>1015</v>
      </c>
      <c r="Q699" s="266">
        <v>36</v>
      </c>
      <c r="R699" s="264">
        <v>27</v>
      </c>
      <c r="S699" s="264">
        <v>34</v>
      </c>
      <c r="T699" s="267">
        <v>0.966666666666667</v>
      </c>
      <c r="U699" s="267">
        <v>1</v>
      </c>
      <c r="V699" s="268">
        <v>0.964285714285714</v>
      </c>
      <c r="W699" s="268">
        <v>0.944444444444444</v>
      </c>
      <c r="X699" s="295">
        <v>0.0357142857142857</v>
      </c>
      <c r="Y699" s="271">
        <v>242</v>
      </c>
      <c r="Z699" s="333">
        <v>234</v>
      </c>
      <c r="AA699" s="333">
        <v>252</v>
      </c>
      <c r="AB699" s="333">
        <v>242</v>
      </c>
      <c r="AC699" s="334">
        <v>0.966942148760331</v>
      </c>
      <c r="AD699" s="268">
        <v>0.96031746031746</v>
      </c>
      <c r="AE699" s="295">
        <v>0.00662468844287023</v>
      </c>
    </row>
    <row r="700" spans="1:31">
      <c r="A700" s="315" t="s">
        <v>1158</v>
      </c>
      <c r="B700" s="339" t="s">
        <v>3343</v>
      </c>
      <c r="C700" s="293" t="s">
        <v>1200</v>
      </c>
      <c r="D700" s="339" t="s">
        <v>1201</v>
      </c>
      <c r="E700" s="266">
        <v>25</v>
      </c>
      <c r="F700" s="266">
        <v>25</v>
      </c>
      <c r="G700" s="264">
        <v>22</v>
      </c>
      <c r="H700" s="264">
        <v>21</v>
      </c>
      <c r="I700" s="264">
        <v>23</v>
      </c>
      <c r="J700" s="264">
        <v>23</v>
      </c>
      <c r="K700" s="294">
        <v>0.9</v>
      </c>
      <c r="L700" s="267">
        <v>1</v>
      </c>
      <c r="M700" s="267">
        <v>0.954545454545455</v>
      </c>
      <c r="N700" s="267">
        <v>1</v>
      </c>
      <c r="O700" s="332">
        <v>671</v>
      </c>
      <c r="P700" s="266">
        <v>646</v>
      </c>
      <c r="Q700" s="266">
        <v>25</v>
      </c>
      <c r="R700" s="264">
        <v>20</v>
      </c>
      <c r="S700" s="264">
        <v>23</v>
      </c>
      <c r="T700" s="267">
        <v>0.96274217585693</v>
      </c>
      <c r="U700" s="267">
        <v>1</v>
      </c>
      <c r="V700" s="268">
        <v>0.909090909090909</v>
      </c>
      <c r="W700" s="268">
        <v>1</v>
      </c>
      <c r="X700" s="295">
        <v>0.0909090909090909</v>
      </c>
      <c r="Y700" s="271">
        <v>161</v>
      </c>
      <c r="Z700" s="333">
        <v>157</v>
      </c>
      <c r="AA700" s="333">
        <v>156</v>
      </c>
      <c r="AB700" s="333">
        <v>148</v>
      </c>
      <c r="AC700" s="334">
        <v>0.975155279503106</v>
      </c>
      <c r="AD700" s="268">
        <v>0.948717948717949</v>
      </c>
      <c r="AE700" s="295">
        <v>0.0264373307851569</v>
      </c>
    </row>
    <row r="701" spans="1:31">
      <c r="A701" s="315" t="s">
        <v>1158</v>
      </c>
      <c r="B701" s="339" t="s">
        <v>3343</v>
      </c>
      <c r="C701" s="293" t="s">
        <v>1202</v>
      </c>
      <c r="D701" s="339" t="s">
        <v>1203</v>
      </c>
      <c r="E701" s="266">
        <v>32</v>
      </c>
      <c r="F701" s="266">
        <v>30</v>
      </c>
      <c r="G701" s="264">
        <v>29</v>
      </c>
      <c r="H701" s="264">
        <v>28</v>
      </c>
      <c r="I701" s="264">
        <v>32</v>
      </c>
      <c r="J701" s="264">
        <v>30</v>
      </c>
      <c r="K701" s="294">
        <v>0.9</v>
      </c>
      <c r="L701" s="267">
        <v>0.9375</v>
      </c>
      <c r="M701" s="267">
        <v>0.96551724137931</v>
      </c>
      <c r="N701" s="267">
        <v>0.9375</v>
      </c>
      <c r="O701" s="332">
        <v>929</v>
      </c>
      <c r="P701" s="266">
        <v>892</v>
      </c>
      <c r="Q701" s="266">
        <v>29</v>
      </c>
      <c r="R701" s="264">
        <v>27</v>
      </c>
      <c r="S701" s="264">
        <v>30</v>
      </c>
      <c r="T701" s="267">
        <v>0.960172228202368</v>
      </c>
      <c r="U701" s="267">
        <v>0.90625</v>
      </c>
      <c r="V701" s="268">
        <v>0.931034482758621</v>
      </c>
      <c r="W701" s="268">
        <v>0.9375</v>
      </c>
      <c r="X701" s="295">
        <v>-0.0247844827586207</v>
      </c>
      <c r="Y701" s="271">
        <v>222</v>
      </c>
      <c r="Z701" s="333">
        <v>204</v>
      </c>
      <c r="AA701" s="333">
        <v>213</v>
      </c>
      <c r="AB701" s="333">
        <v>206</v>
      </c>
      <c r="AC701" s="334">
        <v>0.918918918918919</v>
      </c>
      <c r="AD701" s="268">
        <v>0.967136150234742</v>
      </c>
      <c r="AE701" s="295">
        <v>-0.0482172313158228</v>
      </c>
    </row>
    <row r="702" spans="1:31">
      <c r="A702" s="315" t="s">
        <v>1158</v>
      </c>
      <c r="B702" s="339" t="s">
        <v>3343</v>
      </c>
      <c r="C702" s="293" t="s">
        <v>1204</v>
      </c>
      <c r="D702" s="339" t="s">
        <v>1205</v>
      </c>
      <c r="E702" s="266">
        <v>27</v>
      </c>
      <c r="F702" s="266">
        <v>27</v>
      </c>
      <c r="G702" s="264">
        <v>25</v>
      </c>
      <c r="H702" s="264">
        <v>25</v>
      </c>
      <c r="I702" s="264">
        <v>27</v>
      </c>
      <c r="J702" s="264">
        <v>27</v>
      </c>
      <c r="K702" s="294">
        <v>0.9</v>
      </c>
      <c r="L702" s="267">
        <v>1</v>
      </c>
      <c r="M702" s="267">
        <v>1</v>
      </c>
      <c r="N702" s="267">
        <v>1</v>
      </c>
      <c r="O702" s="332">
        <v>816</v>
      </c>
      <c r="P702" s="266">
        <v>778</v>
      </c>
      <c r="Q702" s="266">
        <v>26</v>
      </c>
      <c r="R702" s="264">
        <v>24</v>
      </c>
      <c r="S702" s="264">
        <v>26</v>
      </c>
      <c r="T702" s="267">
        <v>0.95343137254902</v>
      </c>
      <c r="U702" s="267">
        <v>0.962962962962963</v>
      </c>
      <c r="V702" s="268">
        <v>0.96</v>
      </c>
      <c r="W702" s="268">
        <v>0.962962962962963</v>
      </c>
      <c r="X702" s="295">
        <v>0.00296296296296295</v>
      </c>
      <c r="Y702" s="271">
        <v>188</v>
      </c>
      <c r="Z702" s="333">
        <v>180</v>
      </c>
      <c r="AA702" s="333">
        <v>189</v>
      </c>
      <c r="AB702" s="333">
        <v>181</v>
      </c>
      <c r="AC702" s="334">
        <v>0.957446808510638</v>
      </c>
      <c r="AD702" s="268">
        <v>0.957671957671958</v>
      </c>
      <c r="AE702" s="295">
        <v>-0.000225149161319327</v>
      </c>
    </row>
    <row r="703" spans="1:31">
      <c r="A703" s="315" t="s">
        <v>1158</v>
      </c>
      <c r="B703" s="339" t="s">
        <v>3343</v>
      </c>
      <c r="C703" s="293" t="s">
        <v>1206</v>
      </c>
      <c r="D703" s="339" t="s">
        <v>1207</v>
      </c>
      <c r="E703" s="266">
        <v>24</v>
      </c>
      <c r="F703" s="266">
        <v>24</v>
      </c>
      <c r="G703" s="264">
        <v>23</v>
      </c>
      <c r="H703" s="264">
        <v>23</v>
      </c>
      <c r="I703" s="264">
        <v>25</v>
      </c>
      <c r="J703" s="264">
        <v>25</v>
      </c>
      <c r="K703" s="294">
        <v>0.9</v>
      </c>
      <c r="L703" s="267">
        <v>1</v>
      </c>
      <c r="M703" s="267">
        <v>1</v>
      </c>
      <c r="N703" s="267">
        <v>1</v>
      </c>
      <c r="O703" s="332">
        <v>733</v>
      </c>
      <c r="P703" s="266">
        <v>711</v>
      </c>
      <c r="Q703" s="266">
        <v>22</v>
      </c>
      <c r="R703" s="264">
        <v>21</v>
      </c>
      <c r="S703" s="264">
        <v>24</v>
      </c>
      <c r="T703" s="267">
        <v>0.969986357435198</v>
      </c>
      <c r="U703" s="267">
        <v>0.916666666666667</v>
      </c>
      <c r="V703" s="268">
        <v>0.91304347826087</v>
      </c>
      <c r="W703" s="268">
        <v>0.96</v>
      </c>
      <c r="X703" s="295">
        <v>0.00362318840579712</v>
      </c>
      <c r="Y703" s="271">
        <v>171</v>
      </c>
      <c r="Z703" s="333">
        <v>163</v>
      </c>
      <c r="AA703" s="333">
        <v>168</v>
      </c>
      <c r="AB703" s="333">
        <v>161</v>
      </c>
      <c r="AC703" s="334">
        <v>0.953216374269006</v>
      </c>
      <c r="AD703" s="268">
        <v>0.958333333333333</v>
      </c>
      <c r="AE703" s="295">
        <v>-0.00511695906432752</v>
      </c>
    </row>
    <row r="704" spans="1:31">
      <c r="A704" s="315" t="s">
        <v>1158</v>
      </c>
      <c r="B704" s="339" t="s">
        <v>3343</v>
      </c>
      <c r="C704" s="293" t="s">
        <v>1208</v>
      </c>
      <c r="D704" s="339" t="s">
        <v>1209</v>
      </c>
      <c r="E704" s="266">
        <v>39</v>
      </c>
      <c r="F704" s="266">
        <v>39</v>
      </c>
      <c r="G704" s="264">
        <v>34</v>
      </c>
      <c r="H704" s="264">
        <v>34</v>
      </c>
      <c r="I704" s="264">
        <v>34</v>
      </c>
      <c r="J704" s="264">
        <v>34</v>
      </c>
      <c r="K704" s="294">
        <v>0.9</v>
      </c>
      <c r="L704" s="267">
        <v>1</v>
      </c>
      <c r="M704" s="267">
        <v>1</v>
      </c>
      <c r="N704" s="267">
        <v>1</v>
      </c>
      <c r="O704" s="332">
        <v>1071</v>
      </c>
      <c r="P704" s="266">
        <v>1067</v>
      </c>
      <c r="Q704" s="266">
        <v>38</v>
      </c>
      <c r="R704" s="264">
        <v>34</v>
      </c>
      <c r="S704" s="264">
        <v>34</v>
      </c>
      <c r="T704" s="267">
        <v>0.996265172735761</v>
      </c>
      <c r="U704" s="267">
        <v>0.974358974358974</v>
      </c>
      <c r="V704" s="268">
        <v>1</v>
      </c>
      <c r="W704" s="268">
        <v>1</v>
      </c>
      <c r="X704" s="295">
        <v>-0.0256410256410257</v>
      </c>
      <c r="Y704" s="271">
        <v>248</v>
      </c>
      <c r="Z704" s="333">
        <v>246</v>
      </c>
      <c r="AA704" s="333">
        <v>251</v>
      </c>
      <c r="AB704" s="333">
        <v>250</v>
      </c>
      <c r="AC704" s="334">
        <v>0.991935483870968</v>
      </c>
      <c r="AD704" s="268">
        <v>0.99601593625498</v>
      </c>
      <c r="AE704" s="295">
        <v>-0.00408045238401233</v>
      </c>
    </row>
    <row r="705" spans="1:31">
      <c r="A705" s="315" t="s">
        <v>1158</v>
      </c>
      <c r="B705" s="339" t="s">
        <v>3343</v>
      </c>
      <c r="C705" s="293" t="s">
        <v>1210</v>
      </c>
      <c r="D705" s="339" t="s">
        <v>1211</v>
      </c>
      <c r="E705" s="266">
        <v>36</v>
      </c>
      <c r="F705" s="266">
        <v>36</v>
      </c>
      <c r="G705" s="264">
        <v>27</v>
      </c>
      <c r="H705" s="264">
        <v>27</v>
      </c>
      <c r="I705" s="264">
        <v>33</v>
      </c>
      <c r="J705" s="264">
        <v>33</v>
      </c>
      <c r="K705" s="294">
        <v>0.9</v>
      </c>
      <c r="L705" s="267">
        <v>1</v>
      </c>
      <c r="M705" s="267">
        <v>1</v>
      </c>
      <c r="N705" s="267">
        <v>1</v>
      </c>
      <c r="O705" s="332">
        <v>1043</v>
      </c>
      <c r="P705" s="266">
        <v>1041</v>
      </c>
      <c r="Q705" s="266">
        <v>36</v>
      </c>
      <c r="R705" s="264">
        <v>27</v>
      </c>
      <c r="S705" s="264">
        <v>33</v>
      </c>
      <c r="T705" s="267">
        <v>0.998082454458293</v>
      </c>
      <c r="U705" s="267">
        <v>1</v>
      </c>
      <c r="V705" s="268">
        <v>1</v>
      </c>
      <c r="W705" s="268">
        <v>1</v>
      </c>
      <c r="X705" s="295">
        <v>0</v>
      </c>
      <c r="Y705" s="271">
        <v>237</v>
      </c>
      <c r="Z705" s="333">
        <v>237</v>
      </c>
      <c r="AA705" s="333">
        <v>246</v>
      </c>
      <c r="AB705" s="333">
        <v>246</v>
      </c>
      <c r="AC705" s="334">
        <v>1</v>
      </c>
      <c r="AD705" s="268">
        <v>1</v>
      </c>
      <c r="AE705" s="295">
        <v>0</v>
      </c>
    </row>
    <row r="706" spans="1:31">
      <c r="A706" s="315" t="s">
        <v>1158</v>
      </c>
      <c r="B706" s="339" t="s">
        <v>3343</v>
      </c>
      <c r="C706" s="293" t="s">
        <v>1212</v>
      </c>
      <c r="D706" s="339" t="s">
        <v>1213</v>
      </c>
      <c r="E706" s="266">
        <v>16</v>
      </c>
      <c r="F706" s="266">
        <v>16</v>
      </c>
      <c r="G706" s="264">
        <v>15</v>
      </c>
      <c r="H706" s="264">
        <v>15</v>
      </c>
      <c r="I706" s="264">
        <v>16</v>
      </c>
      <c r="J706" s="264">
        <v>16</v>
      </c>
      <c r="K706" s="294">
        <v>0.9</v>
      </c>
      <c r="L706" s="267">
        <v>1</v>
      </c>
      <c r="M706" s="267">
        <v>1</v>
      </c>
      <c r="N706" s="267">
        <v>1</v>
      </c>
      <c r="O706" s="332">
        <v>458</v>
      </c>
      <c r="P706" s="266">
        <v>455</v>
      </c>
      <c r="Q706" s="266">
        <v>16</v>
      </c>
      <c r="R706" s="264">
        <v>15</v>
      </c>
      <c r="S706" s="264">
        <v>16</v>
      </c>
      <c r="T706" s="267">
        <v>0.993449781659389</v>
      </c>
      <c r="U706" s="267">
        <v>1</v>
      </c>
      <c r="V706" s="268">
        <v>1</v>
      </c>
      <c r="W706" s="268">
        <v>1</v>
      </c>
      <c r="X706" s="295">
        <v>0</v>
      </c>
      <c r="Y706" s="271">
        <v>110</v>
      </c>
      <c r="Z706" s="333">
        <v>110</v>
      </c>
      <c r="AA706" s="333">
        <v>109</v>
      </c>
      <c r="AB706" s="333">
        <v>107</v>
      </c>
      <c r="AC706" s="334">
        <v>1</v>
      </c>
      <c r="AD706" s="268">
        <v>0.981651376146789</v>
      </c>
      <c r="AE706" s="295">
        <v>0.018348623853211</v>
      </c>
    </row>
    <row r="707" spans="1:31">
      <c r="A707" s="315" t="s">
        <v>1158</v>
      </c>
      <c r="B707" s="339" t="s">
        <v>40</v>
      </c>
      <c r="C707" s="293" t="s">
        <v>40</v>
      </c>
      <c r="D707" s="339" t="s">
        <v>1214</v>
      </c>
      <c r="E707" s="266">
        <v>0</v>
      </c>
      <c r="F707" s="266">
        <v>0</v>
      </c>
      <c r="G707" s="264">
        <v>0</v>
      </c>
      <c r="H707" s="264">
        <v>0</v>
      </c>
      <c r="I707" s="264">
        <v>0</v>
      </c>
      <c r="J707" s="264">
        <v>0</v>
      </c>
      <c r="K707" s="294">
        <v>0.9</v>
      </c>
      <c r="L707" s="267">
        <v>0</v>
      </c>
      <c r="M707" s="267">
        <v>0</v>
      </c>
      <c r="N707" s="267">
        <v>0</v>
      </c>
      <c r="O707" s="332">
        <v>0</v>
      </c>
      <c r="P707" s="266">
        <v>0</v>
      </c>
      <c r="Q707" s="266">
        <v>0</v>
      </c>
      <c r="R707" s="264">
        <v>0</v>
      </c>
      <c r="S707" s="264">
        <v>0</v>
      </c>
      <c r="T707" s="267">
        <v>0</v>
      </c>
      <c r="U707" s="267">
        <v>0</v>
      </c>
      <c r="V707" s="268">
        <v>0</v>
      </c>
      <c r="W707" s="268">
        <v>0</v>
      </c>
      <c r="X707" s="295">
        <v>0</v>
      </c>
      <c r="Y707" s="271">
        <v>0</v>
      </c>
      <c r="Z707" s="333">
        <v>0</v>
      </c>
      <c r="AA707" s="333">
        <v>0</v>
      </c>
      <c r="AB707" s="333">
        <v>0</v>
      </c>
      <c r="AC707" s="334">
        <v>0</v>
      </c>
      <c r="AD707" s="268">
        <v>0</v>
      </c>
      <c r="AE707" s="295">
        <v>0</v>
      </c>
    </row>
    <row r="708" spans="1:31">
      <c r="A708" s="315" t="s">
        <v>1158</v>
      </c>
      <c r="B708" s="339" t="s">
        <v>3345</v>
      </c>
      <c r="C708" s="293" t="s">
        <v>1215</v>
      </c>
      <c r="D708" s="339" t="s">
        <v>1216</v>
      </c>
      <c r="E708" s="266">
        <v>30</v>
      </c>
      <c r="F708" s="266">
        <v>30</v>
      </c>
      <c r="G708" s="264">
        <v>23</v>
      </c>
      <c r="H708" s="264">
        <v>23</v>
      </c>
      <c r="I708" s="264">
        <v>26</v>
      </c>
      <c r="J708" s="264">
        <v>26</v>
      </c>
      <c r="K708" s="294">
        <v>0.9</v>
      </c>
      <c r="L708" s="267">
        <v>1</v>
      </c>
      <c r="M708" s="267">
        <v>1</v>
      </c>
      <c r="N708" s="267">
        <v>1</v>
      </c>
      <c r="O708" s="332">
        <v>810</v>
      </c>
      <c r="P708" s="266">
        <v>778</v>
      </c>
      <c r="Q708" s="266">
        <v>30</v>
      </c>
      <c r="R708" s="264">
        <v>23</v>
      </c>
      <c r="S708" s="264">
        <v>26</v>
      </c>
      <c r="T708" s="267">
        <v>0.960493827160494</v>
      </c>
      <c r="U708" s="267">
        <v>1</v>
      </c>
      <c r="V708" s="268">
        <v>1</v>
      </c>
      <c r="W708" s="268">
        <v>1</v>
      </c>
      <c r="X708" s="295">
        <v>0</v>
      </c>
      <c r="Y708" s="271">
        <v>186</v>
      </c>
      <c r="Z708" s="333">
        <v>184</v>
      </c>
      <c r="AA708" s="333">
        <v>184</v>
      </c>
      <c r="AB708" s="333">
        <v>176</v>
      </c>
      <c r="AC708" s="334">
        <v>0.989247311827957</v>
      </c>
      <c r="AD708" s="268">
        <v>0.956521739130435</v>
      </c>
      <c r="AE708" s="295">
        <v>0.0327255726975222</v>
      </c>
    </row>
    <row r="709" spans="1:31">
      <c r="A709" s="315" t="s">
        <v>1158</v>
      </c>
      <c r="B709" s="339" t="s">
        <v>3345</v>
      </c>
      <c r="C709" s="293" t="s">
        <v>1217</v>
      </c>
      <c r="D709" s="339" t="s">
        <v>1218</v>
      </c>
      <c r="E709" s="266">
        <v>26</v>
      </c>
      <c r="F709" s="266">
        <v>26</v>
      </c>
      <c r="G709" s="264">
        <v>24</v>
      </c>
      <c r="H709" s="264">
        <v>24</v>
      </c>
      <c r="I709" s="264">
        <v>27</v>
      </c>
      <c r="J709" s="264">
        <v>27</v>
      </c>
      <c r="K709" s="294">
        <v>0.9</v>
      </c>
      <c r="L709" s="267">
        <v>1</v>
      </c>
      <c r="M709" s="267">
        <v>1</v>
      </c>
      <c r="N709" s="267">
        <v>1</v>
      </c>
      <c r="O709" s="332">
        <v>786</v>
      </c>
      <c r="P709" s="266">
        <v>693</v>
      </c>
      <c r="Q709" s="266">
        <v>21</v>
      </c>
      <c r="R709" s="264">
        <v>22</v>
      </c>
      <c r="S709" s="264">
        <v>25</v>
      </c>
      <c r="T709" s="267">
        <v>0.881679389312977</v>
      </c>
      <c r="U709" s="267">
        <v>0.807692307692308</v>
      </c>
      <c r="V709" s="268">
        <v>0.916666666666667</v>
      </c>
      <c r="W709" s="268">
        <v>0.925925925925926</v>
      </c>
      <c r="X709" s="295">
        <v>-0.108974358974359</v>
      </c>
      <c r="Y709" s="271">
        <v>182</v>
      </c>
      <c r="Z709" s="333">
        <v>158</v>
      </c>
      <c r="AA709" s="333">
        <v>186</v>
      </c>
      <c r="AB709" s="333">
        <v>165</v>
      </c>
      <c r="AC709" s="334">
        <v>0.868131868131868</v>
      </c>
      <c r="AD709" s="268">
        <v>0.887096774193548</v>
      </c>
      <c r="AE709" s="295">
        <v>-0.0189649060616802</v>
      </c>
    </row>
    <row r="710" spans="1:31">
      <c r="A710" s="315" t="s">
        <v>1158</v>
      </c>
      <c r="B710" s="339" t="s">
        <v>3345</v>
      </c>
      <c r="C710" s="293" t="s">
        <v>1219</v>
      </c>
      <c r="D710" s="339" t="s">
        <v>1220</v>
      </c>
      <c r="E710" s="266">
        <v>39</v>
      </c>
      <c r="F710" s="266">
        <v>39</v>
      </c>
      <c r="G710" s="264">
        <v>32</v>
      </c>
      <c r="H710" s="264">
        <v>32</v>
      </c>
      <c r="I710" s="264">
        <v>35</v>
      </c>
      <c r="J710" s="264">
        <v>33</v>
      </c>
      <c r="K710" s="294">
        <v>0.9</v>
      </c>
      <c r="L710" s="267">
        <v>1</v>
      </c>
      <c r="M710" s="267">
        <v>1</v>
      </c>
      <c r="N710" s="267">
        <v>0.942857142857143</v>
      </c>
      <c r="O710" s="332">
        <v>1037</v>
      </c>
      <c r="P710" s="266">
        <v>924</v>
      </c>
      <c r="Q710" s="266">
        <v>36</v>
      </c>
      <c r="R710" s="264">
        <v>32</v>
      </c>
      <c r="S710" s="264">
        <v>31</v>
      </c>
      <c r="T710" s="267">
        <v>0.891031822565092</v>
      </c>
      <c r="U710" s="267">
        <v>0.923076923076923</v>
      </c>
      <c r="V710" s="268">
        <v>1</v>
      </c>
      <c r="W710" s="268">
        <v>0.885714285714286</v>
      </c>
      <c r="X710" s="295">
        <v>-0.0769230769230769</v>
      </c>
      <c r="Y710" s="271">
        <v>244</v>
      </c>
      <c r="Z710" s="333">
        <v>230</v>
      </c>
      <c r="AA710" s="333">
        <v>242</v>
      </c>
      <c r="AB710" s="333">
        <v>223</v>
      </c>
      <c r="AC710" s="334">
        <v>0.942622950819672</v>
      </c>
      <c r="AD710" s="268">
        <v>0.921487603305785</v>
      </c>
      <c r="AE710" s="295">
        <v>0.021135347513887</v>
      </c>
    </row>
    <row r="711" spans="1:31">
      <c r="A711" s="315" t="s">
        <v>1158</v>
      </c>
      <c r="B711" s="339" t="s">
        <v>3345</v>
      </c>
      <c r="C711" s="293" t="s">
        <v>1221</v>
      </c>
      <c r="D711" s="339" t="s">
        <v>1222</v>
      </c>
      <c r="E711" s="266">
        <v>29</v>
      </c>
      <c r="F711" s="266">
        <v>29</v>
      </c>
      <c r="G711" s="264">
        <v>24</v>
      </c>
      <c r="H711" s="264">
        <v>24</v>
      </c>
      <c r="I711" s="264">
        <v>27</v>
      </c>
      <c r="J711" s="264">
        <v>27</v>
      </c>
      <c r="K711" s="294">
        <v>0.9</v>
      </c>
      <c r="L711" s="267">
        <v>1</v>
      </c>
      <c r="M711" s="267">
        <v>1</v>
      </c>
      <c r="N711" s="267">
        <v>1</v>
      </c>
      <c r="O711" s="332">
        <v>823</v>
      </c>
      <c r="P711" s="266">
        <v>634</v>
      </c>
      <c r="Q711" s="266">
        <v>21</v>
      </c>
      <c r="R711" s="264">
        <v>18</v>
      </c>
      <c r="S711" s="264">
        <v>22</v>
      </c>
      <c r="T711" s="267">
        <v>0.770352369380316</v>
      </c>
      <c r="U711" s="267">
        <v>0.724137931034483</v>
      </c>
      <c r="V711" s="268">
        <v>0.75</v>
      </c>
      <c r="W711" s="268">
        <v>0.814814814814815</v>
      </c>
      <c r="X711" s="295">
        <v>-0.0258620689655172</v>
      </c>
      <c r="Y711" s="271">
        <v>191</v>
      </c>
      <c r="Z711" s="333">
        <v>148</v>
      </c>
      <c r="AA711" s="333">
        <v>192</v>
      </c>
      <c r="AB711" s="333">
        <v>153</v>
      </c>
      <c r="AC711" s="334">
        <v>0.774869109947644</v>
      </c>
      <c r="AD711" s="268">
        <v>0.796875</v>
      </c>
      <c r="AE711" s="295">
        <v>-0.022005890052356</v>
      </c>
    </row>
    <row r="712" spans="1:31">
      <c r="A712" s="315" t="s">
        <v>1158</v>
      </c>
      <c r="B712" s="339" t="s">
        <v>3345</v>
      </c>
      <c r="C712" s="293" t="s">
        <v>1223</v>
      </c>
      <c r="D712" s="339" t="s">
        <v>1224</v>
      </c>
      <c r="E712" s="266">
        <v>20</v>
      </c>
      <c r="F712" s="266">
        <v>20</v>
      </c>
      <c r="G712" s="264">
        <v>17</v>
      </c>
      <c r="H712" s="264">
        <v>17</v>
      </c>
      <c r="I712" s="264">
        <v>20</v>
      </c>
      <c r="J712" s="264">
        <v>20</v>
      </c>
      <c r="K712" s="294">
        <v>0.9</v>
      </c>
      <c r="L712" s="267">
        <v>1</v>
      </c>
      <c r="M712" s="267">
        <v>1</v>
      </c>
      <c r="N712" s="267">
        <v>1</v>
      </c>
      <c r="O712" s="332">
        <v>574</v>
      </c>
      <c r="P712" s="266">
        <v>419</v>
      </c>
      <c r="Q712" s="266">
        <v>13</v>
      </c>
      <c r="R712" s="264">
        <v>10</v>
      </c>
      <c r="S712" s="264">
        <v>16</v>
      </c>
      <c r="T712" s="267">
        <v>0.729965156794425</v>
      </c>
      <c r="U712" s="267">
        <v>0.65</v>
      </c>
      <c r="V712" s="268">
        <v>0.588235294117647</v>
      </c>
      <c r="W712" s="268">
        <v>0.8</v>
      </c>
      <c r="X712" s="295">
        <v>0.0617647058823529</v>
      </c>
      <c r="Y712" s="271">
        <v>135</v>
      </c>
      <c r="Z712" s="333">
        <v>96</v>
      </c>
      <c r="AA712" s="333">
        <v>135</v>
      </c>
      <c r="AB712" s="333">
        <v>105</v>
      </c>
      <c r="AC712" s="334">
        <v>0.711111111111111</v>
      </c>
      <c r="AD712" s="268">
        <v>0.777777777777778</v>
      </c>
      <c r="AE712" s="295">
        <v>-0.0666666666666667</v>
      </c>
    </row>
    <row r="713" spans="1:31">
      <c r="A713" s="315" t="s">
        <v>1158</v>
      </c>
      <c r="B713" s="339" t="s">
        <v>3345</v>
      </c>
      <c r="C713" s="293" t="s">
        <v>1225</v>
      </c>
      <c r="D713" s="339" t="s">
        <v>1226</v>
      </c>
      <c r="E713" s="266">
        <v>21</v>
      </c>
      <c r="F713" s="266">
        <v>21</v>
      </c>
      <c r="G713" s="264">
        <v>17</v>
      </c>
      <c r="H713" s="264">
        <v>17</v>
      </c>
      <c r="I713" s="264">
        <v>20</v>
      </c>
      <c r="J713" s="264">
        <v>20</v>
      </c>
      <c r="K713" s="294">
        <v>0.9</v>
      </c>
      <c r="L713" s="267">
        <v>1</v>
      </c>
      <c r="M713" s="267">
        <v>1</v>
      </c>
      <c r="N713" s="267">
        <v>1</v>
      </c>
      <c r="O713" s="332">
        <v>620</v>
      </c>
      <c r="P713" s="266">
        <v>608</v>
      </c>
      <c r="Q713" s="266">
        <v>21</v>
      </c>
      <c r="R713" s="264">
        <v>16</v>
      </c>
      <c r="S713" s="264">
        <v>20</v>
      </c>
      <c r="T713" s="267">
        <v>0.980645161290323</v>
      </c>
      <c r="U713" s="267">
        <v>1</v>
      </c>
      <c r="V713" s="268">
        <v>0.941176470588235</v>
      </c>
      <c r="W713" s="268">
        <v>1</v>
      </c>
      <c r="X713" s="295">
        <v>0.0588235294117647</v>
      </c>
      <c r="Y713" s="271">
        <v>142</v>
      </c>
      <c r="Z713" s="333">
        <v>141</v>
      </c>
      <c r="AA713" s="333">
        <v>145</v>
      </c>
      <c r="AB713" s="333">
        <v>143</v>
      </c>
      <c r="AC713" s="334">
        <v>0.992957746478873</v>
      </c>
      <c r="AD713" s="268">
        <v>0.986206896551724</v>
      </c>
      <c r="AE713" s="295">
        <v>0.00675084992714914</v>
      </c>
    </row>
    <row r="714" spans="1:31">
      <c r="A714" s="315" t="s">
        <v>1158</v>
      </c>
      <c r="B714" s="339" t="s">
        <v>3345</v>
      </c>
      <c r="C714" s="293" t="s">
        <v>1227</v>
      </c>
      <c r="D714" s="339" t="s">
        <v>1228</v>
      </c>
      <c r="E714" s="266">
        <v>78</v>
      </c>
      <c r="F714" s="266">
        <v>76</v>
      </c>
      <c r="G714" s="264">
        <v>68</v>
      </c>
      <c r="H714" s="264">
        <v>66</v>
      </c>
      <c r="I714" s="264">
        <v>75</v>
      </c>
      <c r="J714" s="264">
        <v>74</v>
      </c>
      <c r="K714" s="294">
        <v>0.9</v>
      </c>
      <c r="L714" s="267">
        <v>0.974358974358974</v>
      </c>
      <c r="M714" s="267">
        <v>0.970588235294118</v>
      </c>
      <c r="N714" s="267">
        <v>0.986666666666667</v>
      </c>
      <c r="O714" s="332">
        <v>2215</v>
      </c>
      <c r="P714" s="266">
        <v>2031</v>
      </c>
      <c r="Q714" s="266">
        <v>75</v>
      </c>
      <c r="R714" s="264">
        <v>63</v>
      </c>
      <c r="S714" s="264">
        <v>68</v>
      </c>
      <c r="T714" s="267">
        <v>0.916930022573363</v>
      </c>
      <c r="U714" s="267">
        <v>0.961538461538462</v>
      </c>
      <c r="V714" s="268">
        <v>0.926470588235294</v>
      </c>
      <c r="W714" s="268">
        <v>0.906666666666667</v>
      </c>
      <c r="X714" s="295">
        <v>0.0350678733031674</v>
      </c>
      <c r="Y714" s="271">
        <v>521</v>
      </c>
      <c r="Z714" s="333">
        <v>483</v>
      </c>
      <c r="AA714" s="333">
        <v>513</v>
      </c>
      <c r="AB714" s="333">
        <v>461</v>
      </c>
      <c r="AC714" s="334">
        <v>0.927063339731286</v>
      </c>
      <c r="AD714" s="268">
        <v>0.898635477582846</v>
      </c>
      <c r="AE714" s="295">
        <v>0.02842786214844</v>
      </c>
    </row>
    <row r="715" spans="1:31">
      <c r="A715" s="315" t="s">
        <v>1158</v>
      </c>
      <c r="B715" s="339" t="s">
        <v>3345</v>
      </c>
      <c r="C715" s="293" t="s">
        <v>1229</v>
      </c>
      <c r="D715" s="339" t="s">
        <v>1230</v>
      </c>
      <c r="E715" s="266">
        <v>12</v>
      </c>
      <c r="F715" s="266">
        <v>12</v>
      </c>
      <c r="G715" s="264">
        <v>11</v>
      </c>
      <c r="H715" s="264">
        <v>11</v>
      </c>
      <c r="I715" s="264">
        <v>12</v>
      </c>
      <c r="J715" s="264">
        <v>12</v>
      </c>
      <c r="K715" s="294">
        <v>0.9</v>
      </c>
      <c r="L715" s="267">
        <v>1</v>
      </c>
      <c r="M715" s="267">
        <v>1</v>
      </c>
      <c r="N715" s="267">
        <v>1</v>
      </c>
      <c r="O715" s="332">
        <v>359</v>
      </c>
      <c r="P715" s="266">
        <v>320</v>
      </c>
      <c r="Q715" s="266">
        <v>12</v>
      </c>
      <c r="R715" s="264">
        <v>10</v>
      </c>
      <c r="S715" s="264">
        <v>12</v>
      </c>
      <c r="T715" s="267">
        <v>0.891364902506964</v>
      </c>
      <c r="U715" s="267">
        <v>1</v>
      </c>
      <c r="V715" s="268">
        <v>0.909090909090909</v>
      </c>
      <c r="W715" s="268">
        <v>1</v>
      </c>
      <c r="X715" s="295">
        <v>0.0909090909090909</v>
      </c>
      <c r="Y715" s="271">
        <v>83</v>
      </c>
      <c r="Z715" s="333">
        <v>77</v>
      </c>
      <c r="AA715" s="333">
        <v>84</v>
      </c>
      <c r="AB715" s="333">
        <v>80</v>
      </c>
      <c r="AC715" s="334">
        <v>0.927710843373494</v>
      </c>
      <c r="AD715" s="268">
        <v>0.952380952380952</v>
      </c>
      <c r="AE715" s="295">
        <v>-0.0246701090074584</v>
      </c>
    </row>
    <row r="716" spans="1:31">
      <c r="A716" s="315" t="s">
        <v>1158</v>
      </c>
      <c r="B716" s="339" t="s">
        <v>3345</v>
      </c>
      <c r="C716" s="293" t="s">
        <v>1231</v>
      </c>
      <c r="D716" s="339" t="s">
        <v>1232</v>
      </c>
      <c r="E716" s="266">
        <v>23</v>
      </c>
      <c r="F716" s="266">
        <v>23</v>
      </c>
      <c r="G716" s="264">
        <v>19</v>
      </c>
      <c r="H716" s="264">
        <v>19</v>
      </c>
      <c r="I716" s="264">
        <v>22</v>
      </c>
      <c r="J716" s="264">
        <v>22</v>
      </c>
      <c r="K716" s="294">
        <v>0.9</v>
      </c>
      <c r="L716" s="267">
        <v>1</v>
      </c>
      <c r="M716" s="267">
        <v>1</v>
      </c>
      <c r="N716" s="267">
        <v>1</v>
      </c>
      <c r="O716" s="332">
        <v>651</v>
      </c>
      <c r="P716" s="266">
        <v>557</v>
      </c>
      <c r="Q716" s="266">
        <v>22</v>
      </c>
      <c r="R716" s="264">
        <v>18</v>
      </c>
      <c r="S716" s="264">
        <v>21</v>
      </c>
      <c r="T716" s="267">
        <v>0.855606758832565</v>
      </c>
      <c r="U716" s="267">
        <v>0.956521739130435</v>
      </c>
      <c r="V716" s="268">
        <v>0.947368421052632</v>
      </c>
      <c r="W716" s="268">
        <v>0.954545454545455</v>
      </c>
      <c r="X716" s="295">
        <v>0.00915331807780329</v>
      </c>
      <c r="Y716" s="271">
        <v>150</v>
      </c>
      <c r="Z716" s="333">
        <v>142</v>
      </c>
      <c r="AA716" s="333">
        <v>149</v>
      </c>
      <c r="AB716" s="333">
        <v>131</v>
      </c>
      <c r="AC716" s="334">
        <v>0.946666666666667</v>
      </c>
      <c r="AD716" s="268">
        <v>0.879194630872483</v>
      </c>
      <c r="AE716" s="295">
        <v>0.0674720357941835</v>
      </c>
    </row>
    <row r="717" spans="1:31">
      <c r="A717" s="315" t="s">
        <v>1158</v>
      </c>
      <c r="B717" s="339" t="s">
        <v>3346</v>
      </c>
      <c r="C717" s="293" t="s">
        <v>1233</v>
      </c>
      <c r="D717" s="339" t="s">
        <v>1234</v>
      </c>
      <c r="E717" s="266">
        <v>33</v>
      </c>
      <c r="F717" s="266">
        <v>32</v>
      </c>
      <c r="G717" s="264">
        <v>32</v>
      </c>
      <c r="H717" s="264">
        <v>31</v>
      </c>
      <c r="I717" s="264">
        <v>33</v>
      </c>
      <c r="J717" s="264">
        <v>32</v>
      </c>
      <c r="K717" s="294">
        <v>0.9</v>
      </c>
      <c r="L717" s="267">
        <v>0.96969696969697</v>
      </c>
      <c r="M717" s="267">
        <v>0.96875</v>
      </c>
      <c r="N717" s="267">
        <v>0.96969696969697</v>
      </c>
      <c r="O717" s="332">
        <v>974</v>
      </c>
      <c r="P717" s="266">
        <v>905</v>
      </c>
      <c r="Q717" s="266">
        <v>30</v>
      </c>
      <c r="R717" s="264">
        <v>27</v>
      </c>
      <c r="S717" s="264">
        <v>29</v>
      </c>
      <c r="T717" s="267">
        <v>0.929158110882957</v>
      </c>
      <c r="U717" s="267">
        <v>0.909090909090909</v>
      </c>
      <c r="V717" s="268">
        <v>0.84375</v>
      </c>
      <c r="W717" s="268">
        <v>0.878787878787879</v>
      </c>
      <c r="X717" s="295">
        <v>0.0653409090909091</v>
      </c>
      <c r="Y717" s="271">
        <v>232</v>
      </c>
      <c r="Z717" s="333">
        <v>214</v>
      </c>
      <c r="AA717" s="333">
        <v>223</v>
      </c>
      <c r="AB717" s="333">
        <v>208</v>
      </c>
      <c r="AC717" s="334">
        <v>0.922413793103448</v>
      </c>
      <c r="AD717" s="268">
        <v>0.932735426008969</v>
      </c>
      <c r="AE717" s="295">
        <v>-0.0103216329055204</v>
      </c>
    </row>
    <row r="718" spans="1:31">
      <c r="A718" s="315" t="s">
        <v>1158</v>
      </c>
      <c r="B718" s="339" t="s">
        <v>3346</v>
      </c>
      <c r="C718" s="293" t="s">
        <v>1235</v>
      </c>
      <c r="D718" s="339" t="s">
        <v>1236</v>
      </c>
      <c r="E718" s="266">
        <v>21</v>
      </c>
      <c r="F718" s="266">
        <v>21</v>
      </c>
      <c r="G718" s="264">
        <v>20</v>
      </c>
      <c r="H718" s="264">
        <v>20</v>
      </c>
      <c r="I718" s="264">
        <v>20</v>
      </c>
      <c r="J718" s="264">
        <v>20</v>
      </c>
      <c r="K718" s="294">
        <v>0.9</v>
      </c>
      <c r="L718" s="267">
        <v>1</v>
      </c>
      <c r="M718" s="267">
        <v>1</v>
      </c>
      <c r="N718" s="267">
        <v>1</v>
      </c>
      <c r="O718" s="332">
        <v>613</v>
      </c>
      <c r="P718" s="266">
        <v>532</v>
      </c>
      <c r="Q718" s="266">
        <v>19</v>
      </c>
      <c r="R718" s="264">
        <v>17</v>
      </c>
      <c r="S718" s="264">
        <v>15</v>
      </c>
      <c r="T718" s="267">
        <v>0.867862969004894</v>
      </c>
      <c r="U718" s="267">
        <v>0.904761904761905</v>
      </c>
      <c r="V718" s="268">
        <v>0.85</v>
      </c>
      <c r="W718" s="268">
        <v>0.75</v>
      </c>
      <c r="X718" s="295">
        <v>0.0547619047619048</v>
      </c>
      <c r="Y718" s="271">
        <v>143</v>
      </c>
      <c r="Z718" s="333">
        <v>126</v>
      </c>
      <c r="AA718" s="333">
        <v>138</v>
      </c>
      <c r="AB718" s="333">
        <v>118</v>
      </c>
      <c r="AC718" s="334">
        <v>0.881118881118881</v>
      </c>
      <c r="AD718" s="268">
        <v>0.855072463768116</v>
      </c>
      <c r="AE718" s="295">
        <v>0.0260464173507652</v>
      </c>
    </row>
    <row r="719" spans="1:31">
      <c r="A719" s="315" t="s">
        <v>1158</v>
      </c>
      <c r="B719" s="339" t="s">
        <v>3346</v>
      </c>
      <c r="C719" s="293" t="s">
        <v>1237</v>
      </c>
      <c r="D719" s="339" t="s">
        <v>1238</v>
      </c>
      <c r="E719" s="266">
        <v>34</v>
      </c>
      <c r="F719" s="266">
        <v>34</v>
      </c>
      <c r="G719" s="264">
        <v>27</v>
      </c>
      <c r="H719" s="264">
        <v>27</v>
      </c>
      <c r="I719" s="264">
        <v>32</v>
      </c>
      <c r="J719" s="264">
        <v>32</v>
      </c>
      <c r="K719" s="294">
        <v>0.9</v>
      </c>
      <c r="L719" s="267">
        <v>1</v>
      </c>
      <c r="M719" s="267">
        <v>1</v>
      </c>
      <c r="N719" s="267">
        <v>1</v>
      </c>
      <c r="O719" s="332">
        <v>898</v>
      </c>
      <c r="P719" s="266">
        <v>801</v>
      </c>
      <c r="Q719" s="266">
        <v>29</v>
      </c>
      <c r="R719" s="264">
        <v>25</v>
      </c>
      <c r="S719" s="264">
        <v>28</v>
      </c>
      <c r="T719" s="267">
        <v>0.891982182628062</v>
      </c>
      <c r="U719" s="267">
        <v>0.852941176470588</v>
      </c>
      <c r="V719" s="268">
        <v>0.925925925925926</v>
      </c>
      <c r="W719" s="268">
        <v>0.875</v>
      </c>
      <c r="X719" s="295">
        <v>-0.0729847494553377</v>
      </c>
      <c r="Y719" s="271">
        <v>210</v>
      </c>
      <c r="Z719" s="333">
        <v>186</v>
      </c>
      <c r="AA719" s="333">
        <v>206</v>
      </c>
      <c r="AB719" s="333">
        <v>181</v>
      </c>
      <c r="AC719" s="334">
        <v>0.885714285714286</v>
      </c>
      <c r="AD719" s="268">
        <v>0.878640776699029</v>
      </c>
      <c r="AE719" s="295">
        <v>0.0070735090152565</v>
      </c>
    </row>
    <row r="720" spans="1:31">
      <c r="A720" s="315" t="s">
        <v>1158</v>
      </c>
      <c r="B720" s="339" t="s">
        <v>3346</v>
      </c>
      <c r="C720" s="293" t="s">
        <v>1239</v>
      </c>
      <c r="D720" s="339" t="s">
        <v>1240</v>
      </c>
      <c r="E720" s="266">
        <v>27</v>
      </c>
      <c r="F720" s="266">
        <v>27</v>
      </c>
      <c r="G720" s="264">
        <v>21</v>
      </c>
      <c r="H720" s="264">
        <v>21</v>
      </c>
      <c r="I720" s="264">
        <v>22</v>
      </c>
      <c r="J720" s="264">
        <v>22</v>
      </c>
      <c r="K720" s="294">
        <v>0.9</v>
      </c>
      <c r="L720" s="267">
        <v>1</v>
      </c>
      <c r="M720" s="267">
        <v>1</v>
      </c>
      <c r="N720" s="267">
        <v>1</v>
      </c>
      <c r="O720" s="332">
        <v>748</v>
      </c>
      <c r="P720" s="266">
        <v>698</v>
      </c>
      <c r="Q720" s="266">
        <v>26</v>
      </c>
      <c r="R720" s="264">
        <v>20</v>
      </c>
      <c r="S720" s="264">
        <v>21</v>
      </c>
      <c r="T720" s="267">
        <v>0.933155080213904</v>
      </c>
      <c r="U720" s="267">
        <v>0.962962962962963</v>
      </c>
      <c r="V720" s="268">
        <v>0.952380952380952</v>
      </c>
      <c r="W720" s="268">
        <v>0.954545454545455</v>
      </c>
      <c r="X720" s="295">
        <v>0.0105820105820106</v>
      </c>
      <c r="Y720" s="271">
        <v>169</v>
      </c>
      <c r="Z720" s="333">
        <v>157</v>
      </c>
      <c r="AA720" s="333">
        <v>173</v>
      </c>
      <c r="AB720" s="333">
        <v>164</v>
      </c>
      <c r="AC720" s="334">
        <v>0.928994082840237</v>
      </c>
      <c r="AD720" s="268">
        <v>0.947976878612717</v>
      </c>
      <c r="AE720" s="295">
        <v>-0.0189827957724801</v>
      </c>
    </row>
    <row r="721" spans="1:31">
      <c r="A721" s="315" t="s">
        <v>1158</v>
      </c>
      <c r="B721" s="339" t="s">
        <v>3346</v>
      </c>
      <c r="C721" s="293" t="s">
        <v>1241</v>
      </c>
      <c r="D721" s="339" t="s">
        <v>1242</v>
      </c>
      <c r="E721" s="266">
        <v>31</v>
      </c>
      <c r="F721" s="266">
        <v>31</v>
      </c>
      <c r="G721" s="264">
        <v>25</v>
      </c>
      <c r="H721" s="264">
        <v>25</v>
      </c>
      <c r="I721" s="264">
        <v>28</v>
      </c>
      <c r="J721" s="264">
        <v>28</v>
      </c>
      <c r="K721" s="294">
        <v>0.9</v>
      </c>
      <c r="L721" s="267">
        <v>1</v>
      </c>
      <c r="M721" s="267">
        <v>1</v>
      </c>
      <c r="N721" s="267">
        <v>1</v>
      </c>
      <c r="O721" s="332">
        <v>823</v>
      </c>
      <c r="P721" s="266">
        <v>786</v>
      </c>
      <c r="Q721" s="266">
        <v>31</v>
      </c>
      <c r="R721" s="264">
        <v>23</v>
      </c>
      <c r="S721" s="264">
        <v>28</v>
      </c>
      <c r="T721" s="267">
        <v>0.955042527339004</v>
      </c>
      <c r="U721" s="267">
        <v>1</v>
      </c>
      <c r="V721" s="268">
        <v>0.92</v>
      </c>
      <c r="W721" s="268">
        <v>1</v>
      </c>
      <c r="X721" s="295">
        <v>0.08</v>
      </c>
      <c r="Y721" s="271">
        <v>194</v>
      </c>
      <c r="Z721" s="333">
        <v>184</v>
      </c>
      <c r="AA721" s="333">
        <v>193</v>
      </c>
      <c r="AB721" s="333">
        <v>186</v>
      </c>
      <c r="AC721" s="334">
        <v>0.948453608247423</v>
      </c>
      <c r="AD721" s="268">
        <v>0.963730569948187</v>
      </c>
      <c r="AE721" s="295">
        <v>-0.0152769617007639</v>
      </c>
    </row>
    <row r="722" spans="1:31">
      <c r="A722" s="315" t="s">
        <v>1158</v>
      </c>
      <c r="B722" s="339" t="s">
        <v>3346</v>
      </c>
      <c r="C722" s="293" t="s">
        <v>1243</v>
      </c>
      <c r="D722" s="339" t="s">
        <v>1244</v>
      </c>
      <c r="E722" s="266">
        <v>21</v>
      </c>
      <c r="F722" s="266">
        <v>21</v>
      </c>
      <c r="G722" s="264">
        <v>19</v>
      </c>
      <c r="H722" s="264">
        <v>19</v>
      </c>
      <c r="I722" s="264">
        <v>20</v>
      </c>
      <c r="J722" s="264">
        <v>20</v>
      </c>
      <c r="K722" s="294">
        <v>0.9</v>
      </c>
      <c r="L722" s="267">
        <v>1</v>
      </c>
      <c r="M722" s="267">
        <v>1</v>
      </c>
      <c r="N722" s="267">
        <v>1</v>
      </c>
      <c r="O722" s="332">
        <v>610</v>
      </c>
      <c r="P722" s="266">
        <v>587</v>
      </c>
      <c r="Q722" s="266">
        <v>20</v>
      </c>
      <c r="R722" s="264">
        <v>19</v>
      </c>
      <c r="S722" s="264">
        <v>19</v>
      </c>
      <c r="T722" s="267">
        <v>0.962295081967213</v>
      </c>
      <c r="U722" s="267">
        <v>0.952380952380952</v>
      </c>
      <c r="V722" s="268">
        <v>1</v>
      </c>
      <c r="W722" s="268">
        <v>0.95</v>
      </c>
      <c r="X722" s="295">
        <v>-0.0476190476190477</v>
      </c>
      <c r="Y722" s="271">
        <v>142</v>
      </c>
      <c r="Z722" s="333">
        <v>136</v>
      </c>
      <c r="AA722" s="333">
        <v>144</v>
      </c>
      <c r="AB722" s="333">
        <v>142</v>
      </c>
      <c r="AC722" s="334">
        <v>0.957746478873239</v>
      </c>
      <c r="AD722" s="268">
        <v>0.986111111111111</v>
      </c>
      <c r="AE722" s="295">
        <v>-0.0283646322378718</v>
      </c>
    </row>
    <row r="723" spans="1:31">
      <c r="A723" s="315" t="s">
        <v>1158</v>
      </c>
      <c r="B723" s="339" t="s">
        <v>3346</v>
      </c>
      <c r="C723" s="293" t="s">
        <v>1245</v>
      </c>
      <c r="D723" s="339" t="s">
        <v>1246</v>
      </c>
      <c r="E723" s="266">
        <v>43</v>
      </c>
      <c r="F723" s="266">
        <v>42</v>
      </c>
      <c r="G723" s="264">
        <v>37</v>
      </c>
      <c r="H723" s="264">
        <v>36</v>
      </c>
      <c r="I723" s="264">
        <v>40</v>
      </c>
      <c r="J723" s="264">
        <v>39</v>
      </c>
      <c r="K723" s="294">
        <v>0.9</v>
      </c>
      <c r="L723" s="267">
        <v>0.976744186046512</v>
      </c>
      <c r="M723" s="267">
        <v>0.972972972972973</v>
      </c>
      <c r="N723" s="267">
        <v>0.975</v>
      </c>
      <c r="O723" s="332">
        <v>1209</v>
      </c>
      <c r="P723" s="266">
        <v>1097</v>
      </c>
      <c r="Q723" s="266">
        <v>39</v>
      </c>
      <c r="R723" s="264">
        <v>34</v>
      </c>
      <c r="S723" s="264">
        <v>35</v>
      </c>
      <c r="T723" s="267">
        <v>0.907361455748553</v>
      </c>
      <c r="U723" s="267">
        <v>0.906976744186046</v>
      </c>
      <c r="V723" s="268">
        <v>0.918918918918919</v>
      </c>
      <c r="W723" s="268">
        <v>0.875</v>
      </c>
      <c r="X723" s="295">
        <v>-0.0119421747328725</v>
      </c>
      <c r="Y723" s="271">
        <v>285</v>
      </c>
      <c r="Z723" s="333">
        <v>252</v>
      </c>
      <c r="AA723" s="333">
        <v>274</v>
      </c>
      <c r="AB723" s="333">
        <v>251</v>
      </c>
      <c r="AC723" s="334">
        <v>0.884210526315789</v>
      </c>
      <c r="AD723" s="268">
        <v>0.916058394160584</v>
      </c>
      <c r="AE723" s="295">
        <v>-0.0318478678447945</v>
      </c>
    </row>
    <row r="724" spans="1:31">
      <c r="A724" s="315" t="s">
        <v>1158</v>
      </c>
      <c r="B724" s="339" t="s">
        <v>3346</v>
      </c>
      <c r="C724" s="293" t="s">
        <v>1247</v>
      </c>
      <c r="D724" s="339" t="s">
        <v>1248</v>
      </c>
      <c r="E724" s="266">
        <v>29</v>
      </c>
      <c r="F724" s="266">
        <v>29</v>
      </c>
      <c r="G724" s="264">
        <v>25</v>
      </c>
      <c r="H724" s="264">
        <v>25</v>
      </c>
      <c r="I724" s="264">
        <v>23</v>
      </c>
      <c r="J724" s="264">
        <v>23</v>
      </c>
      <c r="K724" s="294">
        <v>0.9</v>
      </c>
      <c r="L724" s="267">
        <v>1</v>
      </c>
      <c r="M724" s="267">
        <v>1</v>
      </c>
      <c r="N724" s="267">
        <v>1</v>
      </c>
      <c r="O724" s="332">
        <v>795</v>
      </c>
      <c r="P724" s="266">
        <v>770</v>
      </c>
      <c r="Q724" s="266">
        <v>29</v>
      </c>
      <c r="R724" s="264">
        <v>24</v>
      </c>
      <c r="S724" s="264">
        <v>23</v>
      </c>
      <c r="T724" s="267">
        <v>0.968553459119497</v>
      </c>
      <c r="U724" s="267">
        <v>1</v>
      </c>
      <c r="V724" s="268">
        <v>0.96</v>
      </c>
      <c r="W724" s="268">
        <v>1</v>
      </c>
      <c r="X724" s="295">
        <v>0.04</v>
      </c>
      <c r="Y724" s="271">
        <v>183</v>
      </c>
      <c r="Z724" s="333">
        <v>179</v>
      </c>
      <c r="AA724" s="333">
        <v>185</v>
      </c>
      <c r="AB724" s="333">
        <v>178</v>
      </c>
      <c r="AC724" s="334">
        <v>0.978142076502732</v>
      </c>
      <c r="AD724" s="268">
        <v>0.962162162162162</v>
      </c>
      <c r="AE724" s="295">
        <v>0.01597991434057</v>
      </c>
    </row>
    <row r="725" spans="1:31">
      <c r="A725" s="315" t="s">
        <v>1158</v>
      </c>
      <c r="B725" s="339" t="s">
        <v>3346</v>
      </c>
      <c r="C725" s="293" t="s">
        <v>1249</v>
      </c>
      <c r="D725" s="339" t="s">
        <v>1250</v>
      </c>
      <c r="E725" s="266">
        <v>70</v>
      </c>
      <c r="F725" s="266">
        <v>70</v>
      </c>
      <c r="G725" s="264">
        <v>56</v>
      </c>
      <c r="H725" s="264">
        <v>56</v>
      </c>
      <c r="I725" s="264">
        <v>63</v>
      </c>
      <c r="J725" s="264">
        <v>62</v>
      </c>
      <c r="K725" s="294">
        <v>0.9</v>
      </c>
      <c r="L725" s="267">
        <v>1</v>
      </c>
      <c r="M725" s="267">
        <v>1</v>
      </c>
      <c r="N725" s="267">
        <v>0.984126984126984</v>
      </c>
      <c r="O725" s="332">
        <v>1889</v>
      </c>
      <c r="P725" s="266">
        <v>1789</v>
      </c>
      <c r="Q725" s="266">
        <v>69</v>
      </c>
      <c r="R725" s="264">
        <v>54</v>
      </c>
      <c r="S725" s="264">
        <v>60</v>
      </c>
      <c r="T725" s="267">
        <v>0.947061937533086</v>
      </c>
      <c r="U725" s="267">
        <v>0.985714285714286</v>
      </c>
      <c r="V725" s="268">
        <v>0.964285714285714</v>
      </c>
      <c r="W725" s="268">
        <v>0.952380952380952</v>
      </c>
      <c r="X725" s="295">
        <v>0.0214285714285715</v>
      </c>
      <c r="Y725" s="271">
        <v>437</v>
      </c>
      <c r="Z725" s="333">
        <v>419</v>
      </c>
      <c r="AA725" s="333">
        <v>430</v>
      </c>
      <c r="AB725" s="333">
        <v>395</v>
      </c>
      <c r="AC725" s="334">
        <v>0.958810068649886</v>
      </c>
      <c r="AD725" s="268">
        <v>0.918604651162791</v>
      </c>
      <c r="AE725" s="295">
        <v>0.0402054174870949</v>
      </c>
    </row>
    <row r="726" spans="1:31">
      <c r="A726" s="315" t="s">
        <v>1158</v>
      </c>
      <c r="B726" s="339" t="s">
        <v>3346</v>
      </c>
      <c r="C726" s="293" t="s">
        <v>1251</v>
      </c>
      <c r="D726" s="339" t="s">
        <v>1252</v>
      </c>
      <c r="E726" s="266">
        <v>28</v>
      </c>
      <c r="F726" s="266">
        <v>28</v>
      </c>
      <c r="G726" s="264">
        <v>20</v>
      </c>
      <c r="H726" s="264">
        <v>20</v>
      </c>
      <c r="I726" s="264">
        <v>26</v>
      </c>
      <c r="J726" s="264">
        <v>26</v>
      </c>
      <c r="K726" s="294">
        <v>0.9</v>
      </c>
      <c r="L726" s="267">
        <v>1</v>
      </c>
      <c r="M726" s="267">
        <v>1</v>
      </c>
      <c r="N726" s="267">
        <v>1</v>
      </c>
      <c r="O726" s="332">
        <v>800</v>
      </c>
      <c r="P726" s="266">
        <v>797</v>
      </c>
      <c r="Q726" s="266">
        <v>28</v>
      </c>
      <c r="R726" s="264">
        <v>20</v>
      </c>
      <c r="S726" s="264">
        <v>26</v>
      </c>
      <c r="T726" s="267">
        <v>0.99625</v>
      </c>
      <c r="U726" s="267">
        <v>1</v>
      </c>
      <c r="V726" s="268">
        <v>1</v>
      </c>
      <c r="W726" s="268">
        <v>1</v>
      </c>
      <c r="X726" s="295">
        <v>0</v>
      </c>
      <c r="Y726" s="271">
        <v>180</v>
      </c>
      <c r="Z726" s="333">
        <v>178</v>
      </c>
      <c r="AA726" s="333">
        <v>189</v>
      </c>
      <c r="AB726" s="333">
        <v>189</v>
      </c>
      <c r="AC726" s="334">
        <v>0.988888888888889</v>
      </c>
      <c r="AD726" s="268">
        <v>1</v>
      </c>
      <c r="AE726" s="295">
        <v>-0.0111111111111111</v>
      </c>
    </row>
    <row r="727" spans="1:31">
      <c r="A727" s="315" t="s">
        <v>1158</v>
      </c>
      <c r="B727" s="339" t="s">
        <v>3346</v>
      </c>
      <c r="C727" s="293" t="s">
        <v>1253</v>
      </c>
      <c r="D727" s="339" t="s">
        <v>1254</v>
      </c>
      <c r="E727" s="266">
        <v>43</v>
      </c>
      <c r="F727" s="266">
        <v>42</v>
      </c>
      <c r="G727" s="264">
        <v>31</v>
      </c>
      <c r="H727" s="264">
        <v>30</v>
      </c>
      <c r="I727" s="264">
        <v>38</v>
      </c>
      <c r="J727" s="264">
        <v>38</v>
      </c>
      <c r="K727" s="294">
        <v>0.9</v>
      </c>
      <c r="L727" s="267">
        <v>0.976744186046512</v>
      </c>
      <c r="M727" s="267">
        <v>0.967741935483871</v>
      </c>
      <c r="N727" s="267">
        <v>1</v>
      </c>
      <c r="O727" s="332">
        <v>1135</v>
      </c>
      <c r="P727" s="266">
        <v>1077</v>
      </c>
      <c r="Q727" s="266">
        <v>41</v>
      </c>
      <c r="R727" s="264">
        <v>28</v>
      </c>
      <c r="S727" s="264">
        <v>37</v>
      </c>
      <c r="T727" s="267">
        <v>0.948898678414097</v>
      </c>
      <c r="U727" s="267">
        <v>0.953488372093023</v>
      </c>
      <c r="V727" s="268">
        <v>0.903225806451613</v>
      </c>
      <c r="W727" s="268">
        <v>0.973684210526316</v>
      </c>
      <c r="X727" s="295">
        <v>0.0502625656414104</v>
      </c>
      <c r="Y727" s="271">
        <v>269</v>
      </c>
      <c r="Z727" s="333">
        <v>254</v>
      </c>
      <c r="AA727" s="333">
        <v>262</v>
      </c>
      <c r="AB727" s="333">
        <v>251</v>
      </c>
      <c r="AC727" s="334">
        <v>0.944237918215613</v>
      </c>
      <c r="AD727" s="268">
        <v>0.958015267175573</v>
      </c>
      <c r="AE727" s="295">
        <v>-0.0137773489599591</v>
      </c>
    </row>
    <row r="728" spans="1:31">
      <c r="A728" s="315" t="s">
        <v>1158</v>
      </c>
      <c r="B728" s="339" t="s">
        <v>3346</v>
      </c>
      <c r="C728" s="293" t="s">
        <v>1255</v>
      </c>
      <c r="D728" s="339" t="s">
        <v>1256</v>
      </c>
      <c r="E728" s="266">
        <v>34</v>
      </c>
      <c r="F728" s="266">
        <v>34</v>
      </c>
      <c r="G728" s="264">
        <v>26</v>
      </c>
      <c r="H728" s="264">
        <v>26</v>
      </c>
      <c r="I728" s="264">
        <v>29</v>
      </c>
      <c r="J728" s="264">
        <v>29</v>
      </c>
      <c r="K728" s="294">
        <v>0.9</v>
      </c>
      <c r="L728" s="267">
        <v>1</v>
      </c>
      <c r="M728" s="267">
        <v>1</v>
      </c>
      <c r="N728" s="267">
        <v>1</v>
      </c>
      <c r="O728" s="332">
        <v>918</v>
      </c>
      <c r="P728" s="266">
        <v>788</v>
      </c>
      <c r="Q728" s="266">
        <v>27</v>
      </c>
      <c r="R728" s="264">
        <v>22</v>
      </c>
      <c r="S728" s="264">
        <v>26</v>
      </c>
      <c r="T728" s="267">
        <v>0.85838779956427</v>
      </c>
      <c r="U728" s="267">
        <v>0.794117647058823</v>
      </c>
      <c r="V728" s="268">
        <v>0.846153846153846</v>
      </c>
      <c r="W728" s="268">
        <v>0.896551724137931</v>
      </c>
      <c r="X728" s="295">
        <v>-0.0520361990950227</v>
      </c>
      <c r="Y728" s="271">
        <v>213</v>
      </c>
      <c r="Z728" s="333">
        <v>180</v>
      </c>
      <c r="AA728" s="333">
        <v>213</v>
      </c>
      <c r="AB728" s="333">
        <v>174</v>
      </c>
      <c r="AC728" s="334">
        <v>0.845070422535211</v>
      </c>
      <c r="AD728" s="268">
        <v>0.816901408450704</v>
      </c>
      <c r="AE728" s="295">
        <v>0.028169014084507</v>
      </c>
    </row>
    <row r="729" spans="1:31">
      <c r="A729" s="315" t="s">
        <v>1158</v>
      </c>
      <c r="B729" s="339" t="s">
        <v>3346</v>
      </c>
      <c r="C729" s="293" t="s">
        <v>1257</v>
      </c>
      <c r="D729" s="339" t="s">
        <v>1258</v>
      </c>
      <c r="E729" s="266">
        <v>28</v>
      </c>
      <c r="F729" s="266">
        <v>28</v>
      </c>
      <c r="G729" s="264">
        <v>25</v>
      </c>
      <c r="H729" s="264">
        <v>25</v>
      </c>
      <c r="I729" s="264">
        <v>28</v>
      </c>
      <c r="J729" s="264">
        <v>28</v>
      </c>
      <c r="K729" s="294">
        <v>0.9</v>
      </c>
      <c r="L729" s="267">
        <v>1</v>
      </c>
      <c r="M729" s="267">
        <v>1</v>
      </c>
      <c r="N729" s="267">
        <v>1</v>
      </c>
      <c r="O729" s="332">
        <v>816</v>
      </c>
      <c r="P729" s="266">
        <v>810</v>
      </c>
      <c r="Q729" s="266">
        <v>28</v>
      </c>
      <c r="R729" s="264">
        <v>24</v>
      </c>
      <c r="S729" s="264">
        <v>28</v>
      </c>
      <c r="T729" s="267">
        <v>0.992647058823529</v>
      </c>
      <c r="U729" s="267">
        <v>1</v>
      </c>
      <c r="V729" s="268">
        <v>0.96</v>
      </c>
      <c r="W729" s="268">
        <v>1</v>
      </c>
      <c r="X729" s="295">
        <v>0.04</v>
      </c>
      <c r="Y729" s="271">
        <v>191</v>
      </c>
      <c r="Z729" s="333">
        <v>189</v>
      </c>
      <c r="AA729" s="333">
        <v>188</v>
      </c>
      <c r="AB729" s="333">
        <v>188</v>
      </c>
      <c r="AC729" s="334">
        <v>0.989528795811518</v>
      </c>
      <c r="AD729" s="268">
        <v>1</v>
      </c>
      <c r="AE729" s="295">
        <v>-0.0104712041884817</v>
      </c>
    </row>
    <row r="730" spans="1:31">
      <c r="A730" s="315" t="s">
        <v>1158</v>
      </c>
      <c r="B730" s="339" t="s">
        <v>3343</v>
      </c>
      <c r="C730" s="293" t="s">
        <v>1259</v>
      </c>
      <c r="D730" s="339" t="s">
        <v>1260</v>
      </c>
      <c r="E730" s="266">
        <v>29</v>
      </c>
      <c r="F730" s="266">
        <v>29</v>
      </c>
      <c r="G730" s="264">
        <v>22</v>
      </c>
      <c r="H730" s="264">
        <v>22</v>
      </c>
      <c r="I730" s="264">
        <v>26</v>
      </c>
      <c r="J730" s="264">
        <v>26</v>
      </c>
      <c r="K730" s="294">
        <v>0.9</v>
      </c>
      <c r="L730" s="267">
        <v>1</v>
      </c>
      <c r="M730" s="267">
        <v>1</v>
      </c>
      <c r="N730" s="267">
        <v>1</v>
      </c>
      <c r="O730" s="332">
        <v>789</v>
      </c>
      <c r="P730" s="266">
        <v>774</v>
      </c>
      <c r="Q730" s="266">
        <v>29</v>
      </c>
      <c r="R730" s="264">
        <v>22</v>
      </c>
      <c r="S730" s="264">
        <v>26</v>
      </c>
      <c r="T730" s="267">
        <v>0.980988593155893</v>
      </c>
      <c r="U730" s="267">
        <v>1</v>
      </c>
      <c r="V730" s="268">
        <v>1</v>
      </c>
      <c r="W730" s="268">
        <v>1</v>
      </c>
      <c r="X730" s="295">
        <v>0</v>
      </c>
      <c r="Y730" s="271">
        <v>186</v>
      </c>
      <c r="Z730" s="333">
        <v>185</v>
      </c>
      <c r="AA730" s="333">
        <v>185</v>
      </c>
      <c r="AB730" s="333">
        <v>181</v>
      </c>
      <c r="AC730" s="334">
        <v>0.994623655913978</v>
      </c>
      <c r="AD730" s="268">
        <v>0.978378378378378</v>
      </c>
      <c r="AE730" s="295">
        <v>0.0162452775356001</v>
      </c>
    </row>
    <row r="731" spans="1:31">
      <c r="A731" s="315" t="s">
        <v>1158</v>
      </c>
      <c r="B731" s="339" t="s">
        <v>3343</v>
      </c>
      <c r="C731" s="293" t="s">
        <v>1261</v>
      </c>
      <c r="D731" s="339" t="s">
        <v>1262</v>
      </c>
      <c r="E731" s="266">
        <v>43</v>
      </c>
      <c r="F731" s="266">
        <v>43</v>
      </c>
      <c r="G731" s="264">
        <v>38</v>
      </c>
      <c r="H731" s="264">
        <v>38</v>
      </c>
      <c r="I731" s="264">
        <v>40</v>
      </c>
      <c r="J731" s="264">
        <v>40</v>
      </c>
      <c r="K731" s="294">
        <v>0.9</v>
      </c>
      <c r="L731" s="267">
        <v>1</v>
      </c>
      <c r="M731" s="267">
        <v>1</v>
      </c>
      <c r="N731" s="267">
        <v>1</v>
      </c>
      <c r="O731" s="332">
        <v>1232</v>
      </c>
      <c r="P731" s="266">
        <v>1088</v>
      </c>
      <c r="Q731" s="266">
        <v>40</v>
      </c>
      <c r="R731" s="264">
        <v>33</v>
      </c>
      <c r="S731" s="264">
        <v>36</v>
      </c>
      <c r="T731" s="267">
        <v>0.883116883116883</v>
      </c>
      <c r="U731" s="267">
        <v>0.930232558139535</v>
      </c>
      <c r="V731" s="268">
        <v>0.868421052631579</v>
      </c>
      <c r="W731" s="268">
        <v>0.9</v>
      </c>
      <c r="X731" s="295">
        <v>0.0618115055079559</v>
      </c>
      <c r="Y731" s="271">
        <v>287</v>
      </c>
      <c r="Z731" s="333">
        <v>255</v>
      </c>
      <c r="AA731" s="333">
        <v>279</v>
      </c>
      <c r="AB731" s="333">
        <v>266</v>
      </c>
      <c r="AC731" s="334">
        <v>0.888501742160279</v>
      </c>
      <c r="AD731" s="268">
        <v>0.953405017921147</v>
      </c>
      <c r="AE731" s="295">
        <v>-0.0649032757608682</v>
      </c>
    </row>
    <row r="732" spans="1:31">
      <c r="A732" s="315" t="s">
        <v>1158</v>
      </c>
      <c r="B732" s="339" t="s">
        <v>3343</v>
      </c>
      <c r="C732" s="293" t="s">
        <v>1263</v>
      </c>
      <c r="D732" s="339" t="s">
        <v>1264</v>
      </c>
      <c r="E732" s="266">
        <v>17</v>
      </c>
      <c r="F732" s="266">
        <v>17</v>
      </c>
      <c r="G732" s="264">
        <v>12</v>
      </c>
      <c r="H732" s="264">
        <v>12</v>
      </c>
      <c r="I732" s="264">
        <v>17</v>
      </c>
      <c r="J732" s="264">
        <v>17</v>
      </c>
      <c r="K732" s="294">
        <v>0.9</v>
      </c>
      <c r="L732" s="267">
        <v>1</v>
      </c>
      <c r="M732" s="267">
        <v>1</v>
      </c>
      <c r="N732" s="267">
        <v>1</v>
      </c>
      <c r="O732" s="332">
        <v>467</v>
      </c>
      <c r="P732" s="266">
        <v>337</v>
      </c>
      <c r="Q732" s="266">
        <v>13</v>
      </c>
      <c r="R732" s="264">
        <v>9</v>
      </c>
      <c r="S732" s="264">
        <v>11</v>
      </c>
      <c r="T732" s="267">
        <v>0.721627408993576</v>
      </c>
      <c r="U732" s="267">
        <v>0.764705882352941</v>
      </c>
      <c r="V732" s="268">
        <v>0.75</v>
      </c>
      <c r="W732" s="268">
        <v>0.647058823529412</v>
      </c>
      <c r="X732" s="295">
        <v>0.0147058823529411</v>
      </c>
      <c r="Y732" s="271">
        <v>112</v>
      </c>
      <c r="Z732" s="333">
        <v>81</v>
      </c>
      <c r="AA732" s="333">
        <v>106</v>
      </c>
      <c r="AB732" s="333">
        <v>79</v>
      </c>
      <c r="AC732" s="334">
        <v>0.723214285714286</v>
      </c>
      <c r="AD732" s="268">
        <v>0.745283018867924</v>
      </c>
      <c r="AE732" s="295">
        <v>-0.0220687331536388</v>
      </c>
    </row>
    <row r="733" spans="1:31">
      <c r="A733" s="315" t="s">
        <v>1158</v>
      </c>
      <c r="B733" s="339" t="s">
        <v>3343</v>
      </c>
      <c r="C733" s="293" t="s">
        <v>1265</v>
      </c>
      <c r="D733" s="339" t="s">
        <v>1266</v>
      </c>
      <c r="E733" s="266">
        <v>21</v>
      </c>
      <c r="F733" s="266">
        <v>21</v>
      </c>
      <c r="G733" s="264">
        <v>18</v>
      </c>
      <c r="H733" s="264">
        <v>18</v>
      </c>
      <c r="I733" s="264">
        <v>21</v>
      </c>
      <c r="J733" s="264">
        <v>21</v>
      </c>
      <c r="K733" s="294">
        <v>0.9</v>
      </c>
      <c r="L733" s="267">
        <v>1</v>
      </c>
      <c r="M733" s="267">
        <v>1</v>
      </c>
      <c r="N733" s="267">
        <v>1</v>
      </c>
      <c r="O733" s="332">
        <v>615</v>
      </c>
      <c r="P733" s="266">
        <v>575</v>
      </c>
      <c r="Q733" s="266">
        <v>19</v>
      </c>
      <c r="R733" s="264">
        <v>18</v>
      </c>
      <c r="S733" s="264">
        <v>20</v>
      </c>
      <c r="T733" s="267">
        <v>0.934959349593496</v>
      </c>
      <c r="U733" s="267">
        <v>0.904761904761905</v>
      </c>
      <c r="V733" s="268">
        <v>1</v>
      </c>
      <c r="W733" s="268">
        <v>0.952380952380952</v>
      </c>
      <c r="X733" s="295">
        <v>-0.0952380952380952</v>
      </c>
      <c r="Y733" s="271">
        <v>144</v>
      </c>
      <c r="Z733" s="333">
        <v>134</v>
      </c>
      <c r="AA733" s="333">
        <v>144</v>
      </c>
      <c r="AB733" s="333">
        <v>135</v>
      </c>
      <c r="AC733" s="334">
        <v>0.930555555555556</v>
      </c>
      <c r="AD733" s="268">
        <v>0.9375</v>
      </c>
      <c r="AE733" s="295">
        <v>-0.00694444444444442</v>
      </c>
    </row>
    <row r="734" spans="1:31">
      <c r="A734" s="315" t="s">
        <v>1158</v>
      </c>
      <c r="B734" s="339" t="s">
        <v>3343</v>
      </c>
      <c r="C734" s="293" t="s">
        <v>1267</v>
      </c>
      <c r="D734" s="339" t="s">
        <v>1268</v>
      </c>
      <c r="E734" s="266">
        <v>39</v>
      </c>
      <c r="F734" s="266">
        <v>39</v>
      </c>
      <c r="G734" s="264">
        <v>36</v>
      </c>
      <c r="H734" s="264">
        <v>36</v>
      </c>
      <c r="I734" s="264">
        <v>37</v>
      </c>
      <c r="J734" s="264">
        <v>37</v>
      </c>
      <c r="K734" s="294">
        <v>0.9</v>
      </c>
      <c r="L734" s="267">
        <v>1</v>
      </c>
      <c r="M734" s="267">
        <v>1</v>
      </c>
      <c r="N734" s="267">
        <v>1</v>
      </c>
      <c r="O734" s="332">
        <v>1149</v>
      </c>
      <c r="P734" s="266">
        <v>1145</v>
      </c>
      <c r="Q734" s="266">
        <v>39</v>
      </c>
      <c r="R734" s="264">
        <v>36</v>
      </c>
      <c r="S734" s="264">
        <v>37</v>
      </c>
      <c r="T734" s="267">
        <v>0.996518711923412</v>
      </c>
      <c r="U734" s="267">
        <v>1</v>
      </c>
      <c r="V734" s="268">
        <v>1</v>
      </c>
      <c r="W734" s="268">
        <v>1</v>
      </c>
      <c r="X734" s="295">
        <v>0</v>
      </c>
      <c r="Y734" s="271">
        <v>267</v>
      </c>
      <c r="Z734" s="333">
        <v>267</v>
      </c>
      <c r="AA734" s="333">
        <v>266</v>
      </c>
      <c r="AB734" s="333">
        <v>266</v>
      </c>
      <c r="AC734" s="334">
        <v>1</v>
      </c>
      <c r="AD734" s="268">
        <v>1</v>
      </c>
      <c r="AE734" s="295">
        <v>0</v>
      </c>
    </row>
    <row r="735" spans="1:31">
      <c r="A735" s="315" t="s">
        <v>1158</v>
      </c>
      <c r="B735" s="339" t="s">
        <v>3343</v>
      </c>
      <c r="C735" s="293" t="s">
        <v>1269</v>
      </c>
      <c r="D735" s="339" t="s">
        <v>1270</v>
      </c>
      <c r="E735" s="266">
        <v>81</v>
      </c>
      <c r="F735" s="266">
        <v>81</v>
      </c>
      <c r="G735" s="264">
        <v>61</v>
      </c>
      <c r="H735" s="264">
        <v>61</v>
      </c>
      <c r="I735" s="264">
        <v>77</v>
      </c>
      <c r="J735" s="264">
        <v>77</v>
      </c>
      <c r="K735" s="294">
        <v>0.9</v>
      </c>
      <c r="L735" s="267">
        <v>1</v>
      </c>
      <c r="M735" s="267">
        <v>1</v>
      </c>
      <c r="N735" s="267">
        <v>1</v>
      </c>
      <c r="O735" s="332">
        <v>2226</v>
      </c>
      <c r="P735" s="266">
        <v>1746</v>
      </c>
      <c r="Q735" s="266">
        <v>62</v>
      </c>
      <c r="R735" s="264">
        <v>46</v>
      </c>
      <c r="S735" s="264">
        <v>63</v>
      </c>
      <c r="T735" s="267">
        <v>0.784366576819407</v>
      </c>
      <c r="U735" s="267">
        <v>0.765432098765432</v>
      </c>
      <c r="V735" s="268">
        <v>0.754098360655738</v>
      </c>
      <c r="W735" s="268">
        <v>0.818181818181818</v>
      </c>
      <c r="X735" s="295">
        <v>0.0113337381096944</v>
      </c>
      <c r="Y735" s="271">
        <v>518</v>
      </c>
      <c r="Z735" s="333">
        <v>410</v>
      </c>
      <c r="AA735" s="333">
        <v>516</v>
      </c>
      <c r="AB735" s="333">
        <v>414</v>
      </c>
      <c r="AC735" s="334">
        <v>0.791505791505791</v>
      </c>
      <c r="AD735" s="268">
        <v>0.802325581395349</v>
      </c>
      <c r="AE735" s="295">
        <v>-0.0108197898895573</v>
      </c>
    </row>
    <row r="736" spans="1:31">
      <c r="A736" s="315" t="s">
        <v>1158</v>
      </c>
      <c r="B736" s="339" t="s">
        <v>3343</v>
      </c>
      <c r="C736" s="293" t="s">
        <v>1271</v>
      </c>
      <c r="D736" s="339" t="s">
        <v>1272</v>
      </c>
      <c r="E736" s="266">
        <v>52</v>
      </c>
      <c r="F736" s="266">
        <v>52</v>
      </c>
      <c r="G736" s="264">
        <v>34</v>
      </c>
      <c r="H736" s="264">
        <v>33</v>
      </c>
      <c r="I736" s="264">
        <v>48</v>
      </c>
      <c r="J736" s="264">
        <v>46</v>
      </c>
      <c r="K736" s="294">
        <v>0.9</v>
      </c>
      <c r="L736" s="267">
        <v>1</v>
      </c>
      <c r="M736" s="267">
        <v>0.970588235294118</v>
      </c>
      <c r="N736" s="267">
        <v>0.958333333333333</v>
      </c>
      <c r="O736" s="332">
        <v>1432</v>
      </c>
      <c r="P736" s="266">
        <v>1197</v>
      </c>
      <c r="Q736" s="266">
        <v>44</v>
      </c>
      <c r="R736" s="264">
        <v>28</v>
      </c>
      <c r="S736" s="264">
        <v>41</v>
      </c>
      <c r="T736" s="267">
        <v>0.835893854748603</v>
      </c>
      <c r="U736" s="267">
        <v>0.846153846153846</v>
      </c>
      <c r="V736" s="268">
        <v>0.823529411764706</v>
      </c>
      <c r="W736" s="268">
        <v>0.854166666666667</v>
      </c>
      <c r="X736" s="295">
        <v>0.0226244343891403</v>
      </c>
      <c r="Y736" s="271">
        <v>328</v>
      </c>
      <c r="Z736" s="333">
        <v>270</v>
      </c>
      <c r="AA736" s="333">
        <v>335</v>
      </c>
      <c r="AB736" s="333">
        <v>284</v>
      </c>
      <c r="AC736" s="334">
        <v>0.823170731707317</v>
      </c>
      <c r="AD736" s="268">
        <v>0.847761194029851</v>
      </c>
      <c r="AE736" s="295">
        <v>-0.0245904623225337</v>
      </c>
    </row>
    <row r="737" spans="1:31">
      <c r="A737" s="315" t="s">
        <v>1158</v>
      </c>
      <c r="B737" s="339" t="s">
        <v>3343</v>
      </c>
      <c r="C737" s="293" t="s">
        <v>1273</v>
      </c>
      <c r="D737" s="339" t="s">
        <v>1274</v>
      </c>
      <c r="E737" s="266">
        <v>43</v>
      </c>
      <c r="F737" s="266">
        <v>43</v>
      </c>
      <c r="G737" s="264">
        <v>30</v>
      </c>
      <c r="H737" s="264">
        <v>30</v>
      </c>
      <c r="I737" s="264">
        <v>36</v>
      </c>
      <c r="J737" s="264">
        <v>36</v>
      </c>
      <c r="K737" s="294">
        <v>0.9</v>
      </c>
      <c r="L737" s="267">
        <v>1</v>
      </c>
      <c r="M737" s="267">
        <v>1</v>
      </c>
      <c r="N737" s="267">
        <v>1</v>
      </c>
      <c r="O737" s="332">
        <v>1220</v>
      </c>
      <c r="P737" s="266">
        <v>1194</v>
      </c>
      <c r="Q737" s="266">
        <v>42</v>
      </c>
      <c r="R737" s="264">
        <v>29</v>
      </c>
      <c r="S737" s="264">
        <v>36</v>
      </c>
      <c r="T737" s="267">
        <v>0.978688524590164</v>
      </c>
      <c r="U737" s="267">
        <v>0.976744186046512</v>
      </c>
      <c r="V737" s="268">
        <v>0.966666666666667</v>
      </c>
      <c r="W737" s="268">
        <v>1</v>
      </c>
      <c r="X737" s="295">
        <v>0.0100775193798449</v>
      </c>
      <c r="Y737" s="271">
        <v>278</v>
      </c>
      <c r="Z737" s="333">
        <v>273</v>
      </c>
      <c r="AA737" s="333">
        <v>283</v>
      </c>
      <c r="AB737" s="333">
        <v>279</v>
      </c>
      <c r="AC737" s="334">
        <v>0.982014388489209</v>
      </c>
      <c r="AD737" s="268">
        <v>0.985865724381625</v>
      </c>
      <c r="AE737" s="295">
        <v>-0.00385133589241682</v>
      </c>
    </row>
    <row r="738" spans="1:31">
      <c r="A738" s="315" t="s">
        <v>1158</v>
      </c>
      <c r="B738" s="339" t="s">
        <v>3343</v>
      </c>
      <c r="C738" s="293" t="s">
        <v>1275</v>
      </c>
      <c r="D738" s="339" t="s">
        <v>1276</v>
      </c>
      <c r="E738" s="266">
        <v>54</v>
      </c>
      <c r="F738" s="266">
        <v>54</v>
      </c>
      <c r="G738" s="264">
        <v>35</v>
      </c>
      <c r="H738" s="264">
        <v>35</v>
      </c>
      <c r="I738" s="264">
        <v>48</v>
      </c>
      <c r="J738" s="264">
        <v>48</v>
      </c>
      <c r="K738" s="294">
        <v>0.9</v>
      </c>
      <c r="L738" s="267">
        <v>1</v>
      </c>
      <c r="M738" s="267">
        <v>1</v>
      </c>
      <c r="N738" s="267">
        <v>1</v>
      </c>
      <c r="O738" s="332">
        <v>1425</v>
      </c>
      <c r="P738" s="266">
        <v>1297</v>
      </c>
      <c r="Q738" s="266">
        <v>54</v>
      </c>
      <c r="R738" s="264">
        <v>34</v>
      </c>
      <c r="S738" s="264">
        <v>40</v>
      </c>
      <c r="T738" s="267">
        <v>0.910175438596491</v>
      </c>
      <c r="U738" s="267">
        <v>1</v>
      </c>
      <c r="V738" s="268">
        <v>0.971428571428571</v>
      </c>
      <c r="W738" s="268">
        <v>0.833333333333333</v>
      </c>
      <c r="X738" s="295">
        <v>0.0285714285714286</v>
      </c>
      <c r="Y738" s="271">
        <v>330</v>
      </c>
      <c r="Z738" s="333">
        <v>304</v>
      </c>
      <c r="AA738" s="333">
        <v>333</v>
      </c>
      <c r="AB738" s="333">
        <v>299</v>
      </c>
      <c r="AC738" s="334">
        <v>0.921212121212121</v>
      </c>
      <c r="AD738" s="268">
        <v>0.897897897897898</v>
      </c>
      <c r="AE738" s="295">
        <v>0.0233142233142234</v>
      </c>
    </row>
    <row r="739" spans="1:31">
      <c r="A739" s="315" t="s">
        <v>1158</v>
      </c>
      <c r="B739" s="339" t="s">
        <v>3343</v>
      </c>
      <c r="C739" s="293" t="s">
        <v>1277</v>
      </c>
      <c r="D739" s="339" t="s">
        <v>1278</v>
      </c>
      <c r="E739" s="266">
        <v>20</v>
      </c>
      <c r="F739" s="266">
        <v>20</v>
      </c>
      <c r="G739" s="264">
        <v>13</v>
      </c>
      <c r="H739" s="264">
        <v>13</v>
      </c>
      <c r="I739" s="264">
        <v>17</v>
      </c>
      <c r="J739" s="264">
        <v>17</v>
      </c>
      <c r="K739" s="294">
        <v>0.9</v>
      </c>
      <c r="L739" s="267">
        <v>1</v>
      </c>
      <c r="M739" s="267">
        <v>1</v>
      </c>
      <c r="N739" s="267">
        <v>1</v>
      </c>
      <c r="O739" s="332">
        <v>524</v>
      </c>
      <c r="P739" s="266">
        <v>422</v>
      </c>
      <c r="Q739" s="266">
        <v>15</v>
      </c>
      <c r="R739" s="264">
        <v>11</v>
      </c>
      <c r="S739" s="264">
        <v>13</v>
      </c>
      <c r="T739" s="267">
        <v>0.805343511450382</v>
      </c>
      <c r="U739" s="267">
        <v>0.75</v>
      </c>
      <c r="V739" s="268">
        <v>0.846153846153846</v>
      </c>
      <c r="W739" s="268">
        <v>0.764705882352941</v>
      </c>
      <c r="X739" s="295">
        <v>-0.0961538461538461</v>
      </c>
      <c r="Y739" s="271">
        <v>120</v>
      </c>
      <c r="Z739" s="333">
        <v>96</v>
      </c>
      <c r="AA739" s="333">
        <v>120</v>
      </c>
      <c r="AB739" s="333">
        <v>96</v>
      </c>
      <c r="AC739" s="334">
        <v>0.8</v>
      </c>
      <c r="AD739" s="268">
        <v>0.8</v>
      </c>
      <c r="AE739" s="295">
        <v>0</v>
      </c>
    </row>
    <row r="740" spans="1:31">
      <c r="A740" s="315" t="s">
        <v>1158</v>
      </c>
      <c r="B740" s="339" t="s">
        <v>3343</v>
      </c>
      <c r="C740" s="293" t="s">
        <v>1279</v>
      </c>
      <c r="D740" s="339" t="s">
        <v>1280</v>
      </c>
      <c r="E740" s="266">
        <v>42</v>
      </c>
      <c r="F740" s="266">
        <v>42</v>
      </c>
      <c r="G740" s="264">
        <v>29</v>
      </c>
      <c r="H740" s="264">
        <v>29</v>
      </c>
      <c r="I740" s="264">
        <v>42</v>
      </c>
      <c r="J740" s="264">
        <v>42</v>
      </c>
      <c r="K740" s="294">
        <v>0.9</v>
      </c>
      <c r="L740" s="267">
        <v>1</v>
      </c>
      <c r="M740" s="267">
        <v>1</v>
      </c>
      <c r="N740" s="267">
        <v>1</v>
      </c>
      <c r="O740" s="332">
        <v>1194</v>
      </c>
      <c r="P740" s="266">
        <v>1102</v>
      </c>
      <c r="Q740" s="266">
        <v>38</v>
      </c>
      <c r="R740" s="264">
        <v>28</v>
      </c>
      <c r="S740" s="264">
        <v>40</v>
      </c>
      <c r="T740" s="267">
        <v>0.922948073701843</v>
      </c>
      <c r="U740" s="267">
        <v>0.904761904761905</v>
      </c>
      <c r="V740" s="268">
        <v>0.96551724137931</v>
      </c>
      <c r="W740" s="268">
        <v>0.952380952380952</v>
      </c>
      <c r="X740" s="295">
        <v>-0.0607553366174056</v>
      </c>
      <c r="Y740" s="271">
        <v>274</v>
      </c>
      <c r="Z740" s="333">
        <v>254</v>
      </c>
      <c r="AA740" s="333">
        <v>271</v>
      </c>
      <c r="AB740" s="333">
        <v>238</v>
      </c>
      <c r="AC740" s="334">
        <v>0.927007299270073</v>
      </c>
      <c r="AD740" s="268">
        <v>0.878228782287823</v>
      </c>
      <c r="AE740" s="295">
        <v>0.0487785169822501</v>
      </c>
    </row>
    <row r="741" spans="1:31">
      <c r="A741" s="315" t="s">
        <v>1158</v>
      </c>
      <c r="B741" s="339" t="s">
        <v>3343</v>
      </c>
      <c r="C741" s="293" t="s">
        <v>1281</v>
      </c>
      <c r="D741" s="339" t="s">
        <v>1282</v>
      </c>
      <c r="E741" s="266">
        <v>32</v>
      </c>
      <c r="F741" s="266">
        <v>32</v>
      </c>
      <c r="G741" s="264">
        <v>25</v>
      </c>
      <c r="H741" s="264">
        <v>25</v>
      </c>
      <c r="I741" s="264">
        <v>32</v>
      </c>
      <c r="J741" s="264">
        <v>32</v>
      </c>
      <c r="K741" s="294">
        <v>0.9</v>
      </c>
      <c r="L741" s="267">
        <v>1</v>
      </c>
      <c r="M741" s="267">
        <v>1</v>
      </c>
      <c r="N741" s="267">
        <v>1</v>
      </c>
      <c r="O741" s="332">
        <v>935</v>
      </c>
      <c r="P741" s="266">
        <v>926</v>
      </c>
      <c r="Q741" s="266">
        <v>32</v>
      </c>
      <c r="R741" s="264">
        <v>25</v>
      </c>
      <c r="S741" s="264">
        <v>31</v>
      </c>
      <c r="T741" s="267">
        <v>0.990374331550802</v>
      </c>
      <c r="U741" s="267">
        <v>1</v>
      </c>
      <c r="V741" s="268">
        <v>1</v>
      </c>
      <c r="W741" s="268">
        <v>0.96875</v>
      </c>
      <c r="X741" s="295">
        <v>0</v>
      </c>
      <c r="Y741" s="271">
        <v>216</v>
      </c>
      <c r="Z741" s="333">
        <v>215</v>
      </c>
      <c r="AA741" s="333">
        <v>219</v>
      </c>
      <c r="AB741" s="333">
        <v>218</v>
      </c>
      <c r="AC741" s="334">
        <v>0.99537037037037</v>
      </c>
      <c r="AD741" s="268">
        <v>0.995433789954338</v>
      </c>
      <c r="AE741" s="295">
        <v>-6.34195839674945e-5</v>
      </c>
    </row>
    <row r="742" spans="1:31">
      <c r="A742" s="315" t="s">
        <v>1158</v>
      </c>
      <c r="B742" s="339" t="s">
        <v>3343</v>
      </c>
      <c r="C742" s="293" t="s">
        <v>1283</v>
      </c>
      <c r="D742" s="339" t="s">
        <v>1284</v>
      </c>
      <c r="E742" s="266">
        <v>21</v>
      </c>
      <c r="F742" s="266">
        <v>21</v>
      </c>
      <c r="G742" s="264">
        <v>20</v>
      </c>
      <c r="H742" s="264">
        <v>20</v>
      </c>
      <c r="I742" s="264">
        <v>21</v>
      </c>
      <c r="J742" s="264">
        <v>21</v>
      </c>
      <c r="K742" s="294">
        <v>0.9</v>
      </c>
      <c r="L742" s="267">
        <v>1</v>
      </c>
      <c r="M742" s="267">
        <v>1</v>
      </c>
      <c r="N742" s="267">
        <v>1</v>
      </c>
      <c r="O742" s="332">
        <v>618</v>
      </c>
      <c r="P742" s="266">
        <v>496</v>
      </c>
      <c r="Q742" s="266">
        <v>17</v>
      </c>
      <c r="R742" s="264">
        <v>15</v>
      </c>
      <c r="S742" s="264">
        <v>17</v>
      </c>
      <c r="T742" s="267">
        <v>0.802588996763754</v>
      </c>
      <c r="U742" s="267">
        <v>0.80952380952381</v>
      </c>
      <c r="V742" s="268">
        <v>0.75</v>
      </c>
      <c r="W742" s="268">
        <v>0.80952380952381</v>
      </c>
      <c r="X742" s="295">
        <v>0.0595238095238095</v>
      </c>
      <c r="Y742" s="271">
        <v>144</v>
      </c>
      <c r="Z742" s="333">
        <v>114</v>
      </c>
      <c r="AA742" s="333">
        <v>145</v>
      </c>
      <c r="AB742" s="333">
        <v>117</v>
      </c>
      <c r="AC742" s="334">
        <v>0.791666666666667</v>
      </c>
      <c r="AD742" s="268">
        <v>0.806896551724138</v>
      </c>
      <c r="AE742" s="295">
        <v>-0.0152298850574712</v>
      </c>
    </row>
    <row r="743" spans="1:31">
      <c r="A743" s="315" t="s">
        <v>1158</v>
      </c>
      <c r="B743" s="339" t="s">
        <v>3343</v>
      </c>
      <c r="C743" s="293" t="s">
        <v>1285</v>
      </c>
      <c r="D743" s="339" t="s">
        <v>1286</v>
      </c>
      <c r="E743" s="266">
        <v>15</v>
      </c>
      <c r="F743" s="266">
        <v>15</v>
      </c>
      <c r="G743" s="264">
        <v>12</v>
      </c>
      <c r="H743" s="264">
        <v>12</v>
      </c>
      <c r="I743" s="264">
        <v>15</v>
      </c>
      <c r="J743" s="264">
        <v>15</v>
      </c>
      <c r="K743" s="294">
        <v>0.9</v>
      </c>
      <c r="L743" s="267">
        <v>1</v>
      </c>
      <c r="M743" s="267">
        <v>1</v>
      </c>
      <c r="N743" s="267">
        <v>1</v>
      </c>
      <c r="O743" s="332">
        <v>437</v>
      </c>
      <c r="P743" s="266">
        <v>371</v>
      </c>
      <c r="Q743" s="266">
        <v>12</v>
      </c>
      <c r="R743" s="264">
        <v>10</v>
      </c>
      <c r="S743" s="264">
        <v>13</v>
      </c>
      <c r="T743" s="267">
        <v>0.848970251716247</v>
      </c>
      <c r="U743" s="267">
        <v>0.8</v>
      </c>
      <c r="V743" s="268">
        <v>0.833333333333333</v>
      </c>
      <c r="W743" s="268">
        <v>0.866666666666667</v>
      </c>
      <c r="X743" s="295">
        <v>-0.0333333333333333</v>
      </c>
      <c r="Y743" s="271">
        <v>99</v>
      </c>
      <c r="Z743" s="333">
        <v>83</v>
      </c>
      <c r="AA743" s="333">
        <v>103</v>
      </c>
      <c r="AB743" s="333">
        <v>89</v>
      </c>
      <c r="AC743" s="334">
        <v>0.838383838383838</v>
      </c>
      <c r="AD743" s="268">
        <v>0.864077669902913</v>
      </c>
      <c r="AE743" s="295">
        <v>-0.0256938315190742</v>
      </c>
    </row>
    <row r="744" spans="1:31">
      <c r="A744" s="315" t="s">
        <v>1158</v>
      </c>
      <c r="B744" s="339" t="s">
        <v>3345</v>
      </c>
      <c r="C744" s="293" t="s">
        <v>1287</v>
      </c>
      <c r="D744" s="339" t="s">
        <v>1288</v>
      </c>
      <c r="E744" s="266">
        <v>16</v>
      </c>
      <c r="F744" s="266">
        <v>16</v>
      </c>
      <c r="G744" s="264">
        <v>16</v>
      </c>
      <c r="H744" s="264">
        <v>16</v>
      </c>
      <c r="I744" s="264">
        <v>16</v>
      </c>
      <c r="J744" s="264">
        <v>16</v>
      </c>
      <c r="K744" s="294">
        <v>0.9</v>
      </c>
      <c r="L744" s="267">
        <v>1</v>
      </c>
      <c r="M744" s="267">
        <v>1</v>
      </c>
      <c r="N744" s="267">
        <v>1</v>
      </c>
      <c r="O744" s="332">
        <v>468</v>
      </c>
      <c r="P744" s="266">
        <v>408</v>
      </c>
      <c r="Q744" s="266">
        <v>15</v>
      </c>
      <c r="R744" s="264">
        <v>15</v>
      </c>
      <c r="S744" s="264">
        <v>14</v>
      </c>
      <c r="T744" s="267">
        <v>0.871794871794872</v>
      </c>
      <c r="U744" s="267">
        <v>0.9375</v>
      </c>
      <c r="V744" s="268">
        <v>0.9375</v>
      </c>
      <c r="W744" s="268">
        <v>0.875</v>
      </c>
      <c r="X744" s="295">
        <v>0</v>
      </c>
      <c r="Y744" s="271">
        <v>112</v>
      </c>
      <c r="Z744" s="333">
        <v>102</v>
      </c>
      <c r="AA744" s="333">
        <v>106</v>
      </c>
      <c r="AB744" s="333">
        <v>95</v>
      </c>
      <c r="AC744" s="334">
        <v>0.910714285714286</v>
      </c>
      <c r="AD744" s="268">
        <v>0.89622641509434</v>
      </c>
      <c r="AE744" s="295">
        <v>0.0144878706199461</v>
      </c>
    </row>
    <row r="745" spans="1:31">
      <c r="A745" s="315" t="s">
        <v>1158</v>
      </c>
      <c r="B745" s="339" t="s">
        <v>3345</v>
      </c>
      <c r="C745" s="293" t="s">
        <v>1289</v>
      </c>
      <c r="D745" s="339" t="s">
        <v>1290</v>
      </c>
      <c r="E745" s="266">
        <v>63</v>
      </c>
      <c r="F745" s="266">
        <v>63</v>
      </c>
      <c r="G745" s="264">
        <v>51</v>
      </c>
      <c r="H745" s="264">
        <v>51</v>
      </c>
      <c r="I745" s="264">
        <v>60</v>
      </c>
      <c r="J745" s="264">
        <v>60</v>
      </c>
      <c r="K745" s="294">
        <v>0.9</v>
      </c>
      <c r="L745" s="267">
        <v>1</v>
      </c>
      <c r="M745" s="267">
        <v>1</v>
      </c>
      <c r="N745" s="267">
        <v>1</v>
      </c>
      <c r="O745" s="332">
        <v>1790</v>
      </c>
      <c r="P745" s="266">
        <v>1537</v>
      </c>
      <c r="Q745" s="266">
        <v>57</v>
      </c>
      <c r="R745" s="264">
        <v>47</v>
      </c>
      <c r="S745" s="264">
        <v>53</v>
      </c>
      <c r="T745" s="267">
        <v>0.858659217877095</v>
      </c>
      <c r="U745" s="267">
        <v>0.904761904761905</v>
      </c>
      <c r="V745" s="268">
        <v>0.92156862745098</v>
      </c>
      <c r="W745" s="268">
        <v>0.883333333333333</v>
      </c>
      <c r="X745" s="295">
        <v>-0.0168067226890756</v>
      </c>
      <c r="Y745" s="271">
        <v>411</v>
      </c>
      <c r="Z745" s="333">
        <v>360</v>
      </c>
      <c r="AA745" s="333">
        <v>415</v>
      </c>
      <c r="AB745" s="333">
        <v>355</v>
      </c>
      <c r="AC745" s="334">
        <v>0.875912408759124</v>
      </c>
      <c r="AD745" s="268">
        <v>0.855421686746988</v>
      </c>
      <c r="AE745" s="295">
        <v>0.0204907220121362</v>
      </c>
    </row>
    <row r="746" spans="1:31">
      <c r="A746" s="315" t="s">
        <v>1158</v>
      </c>
      <c r="B746" s="339" t="s">
        <v>3345</v>
      </c>
      <c r="C746" s="293" t="s">
        <v>1291</v>
      </c>
      <c r="D746" s="339" t="s">
        <v>1292</v>
      </c>
      <c r="E746" s="266">
        <v>41</v>
      </c>
      <c r="F746" s="266">
        <v>40</v>
      </c>
      <c r="G746" s="264">
        <v>35</v>
      </c>
      <c r="H746" s="264">
        <v>34</v>
      </c>
      <c r="I746" s="264">
        <v>40</v>
      </c>
      <c r="J746" s="264">
        <v>39</v>
      </c>
      <c r="K746" s="294">
        <v>0.9</v>
      </c>
      <c r="L746" s="267">
        <v>0.975609756097561</v>
      </c>
      <c r="M746" s="267">
        <v>0.971428571428571</v>
      </c>
      <c r="N746" s="267">
        <v>0.975</v>
      </c>
      <c r="O746" s="332">
        <v>1169</v>
      </c>
      <c r="P746" s="266">
        <v>1038</v>
      </c>
      <c r="Q746" s="266">
        <v>35</v>
      </c>
      <c r="R746" s="264">
        <v>29</v>
      </c>
      <c r="S746" s="264">
        <v>38</v>
      </c>
      <c r="T746" s="267">
        <v>0.887938408896493</v>
      </c>
      <c r="U746" s="267">
        <v>0.853658536585366</v>
      </c>
      <c r="V746" s="268">
        <v>0.828571428571429</v>
      </c>
      <c r="W746" s="268">
        <v>0.95</v>
      </c>
      <c r="X746" s="295">
        <v>0.0250871080139372</v>
      </c>
      <c r="Y746" s="271">
        <v>275</v>
      </c>
      <c r="Z746" s="333">
        <v>246</v>
      </c>
      <c r="AA746" s="333">
        <v>272</v>
      </c>
      <c r="AB746" s="333">
        <v>239</v>
      </c>
      <c r="AC746" s="334">
        <v>0.894545454545455</v>
      </c>
      <c r="AD746" s="268">
        <v>0.878676470588235</v>
      </c>
      <c r="AE746" s="295">
        <v>0.0158689839572193</v>
      </c>
    </row>
    <row r="747" spans="1:31">
      <c r="A747" s="315" t="s">
        <v>1158</v>
      </c>
      <c r="B747" s="339" t="s">
        <v>3345</v>
      </c>
      <c r="C747" s="293" t="s">
        <v>1293</v>
      </c>
      <c r="D747" s="339" t="s">
        <v>1294</v>
      </c>
      <c r="E747" s="266">
        <v>45</v>
      </c>
      <c r="F747" s="266">
        <v>44</v>
      </c>
      <c r="G747" s="264">
        <v>35</v>
      </c>
      <c r="H747" s="264">
        <v>34</v>
      </c>
      <c r="I747" s="264">
        <v>44</v>
      </c>
      <c r="J747" s="264">
        <v>43</v>
      </c>
      <c r="K747" s="294">
        <v>0.9</v>
      </c>
      <c r="L747" s="267">
        <v>0.977777777777778</v>
      </c>
      <c r="M747" s="267">
        <v>0.971428571428571</v>
      </c>
      <c r="N747" s="267">
        <v>0.977272727272727</v>
      </c>
      <c r="O747" s="332">
        <v>1299</v>
      </c>
      <c r="P747" s="266">
        <v>1184</v>
      </c>
      <c r="Q747" s="266">
        <v>38</v>
      </c>
      <c r="R747" s="264">
        <v>32</v>
      </c>
      <c r="S747" s="264">
        <v>42</v>
      </c>
      <c r="T747" s="267">
        <v>0.911470361816782</v>
      </c>
      <c r="U747" s="267">
        <v>0.844444444444444</v>
      </c>
      <c r="V747" s="268">
        <v>0.914285714285714</v>
      </c>
      <c r="W747" s="268">
        <v>0.954545454545455</v>
      </c>
      <c r="X747" s="295">
        <v>-0.0698412698412698</v>
      </c>
      <c r="Y747" s="271">
        <v>300</v>
      </c>
      <c r="Z747" s="333">
        <v>271</v>
      </c>
      <c r="AA747" s="333">
        <v>304</v>
      </c>
      <c r="AB747" s="333">
        <v>281</v>
      </c>
      <c r="AC747" s="334">
        <v>0.903333333333333</v>
      </c>
      <c r="AD747" s="268">
        <v>0.924342105263158</v>
      </c>
      <c r="AE747" s="295">
        <v>-0.0210087719298245</v>
      </c>
    </row>
    <row r="748" spans="1:31">
      <c r="A748" s="315" t="s">
        <v>1158</v>
      </c>
      <c r="B748" s="339" t="s">
        <v>3345</v>
      </c>
      <c r="C748" s="293" t="s">
        <v>1295</v>
      </c>
      <c r="D748" s="339" t="s">
        <v>1296</v>
      </c>
      <c r="E748" s="266">
        <v>29</v>
      </c>
      <c r="F748" s="266">
        <v>29</v>
      </c>
      <c r="G748" s="264">
        <v>25</v>
      </c>
      <c r="H748" s="264">
        <v>25</v>
      </c>
      <c r="I748" s="264">
        <v>28</v>
      </c>
      <c r="J748" s="264">
        <v>28</v>
      </c>
      <c r="K748" s="294">
        <v>0.9</v>
      </c>
      <c r="L748" s="267">
        <v>1</v>
      </c>
      <c r="M748" s="267">
        <v>1</v>
      </c>
      <c r="N748" s="267">
        <v>1</v>
      </c>
      <c r="O748" s="332">
        <v>850</v>
      </c>
      <c r="P748" s="266">
        <v>794</v>
      </c>
      <c r="Q748" s="266">
        <v>29</v>
      </c>
      <c r="R748" s="264">
        <v>25</v>
      </c>
      <c r="S748" s="264">
        <v>28</v>
      </c>
      <c r="T748" s="267">
        <v>0.934117647058823</v>
      </c>
      <c r="U748" s="267">
        <v>1</v>
      </c>
      <c r="V748" s="268">
        <v>1</v>
      </c>
      <c r="W748" s="268">
        <v>1</v>
      </c>
      <c r="X748" s="295">
        <v>0</v>
      </c>
      <c r="Y748" s="271">
        <v>197</v>
      </c>
      <c r="Z748" s="333">
        <v>192</v>
      </c>
      <c r="AA748" s="333">
        <v>197</v>
      </c>
      <c r="AB748" s="333">
        <v>190</v>
      </c>
      <c r="AC748" s="334">
        <v>0.974619289340102</v>
      </c>
      <c r="AD748" s="268">
        <v>0.964467005076142</v>
      </c>
      <c r="AE748" s="295">
        <v>0.0101522842639594</v>
      </c>
    </row>
    <row r="749" spans="1:31">
      <c r="A749" s="315" t="s">
        <v>1158</v>
      </c>
      <c r="B749" s="339" t="s">
        <v>3345</v>
      </c>
      <c r="C749" s="293" t="s">
        <v>1297</v>
      </c>
      <c r="D749" s="339" t="s">
        <v>1298</v>
      </c>
      <c r="E749" s="266">
        <v>48</v>
      </c>
      <c r="F749" s="266">
        <v>48</v>
      </c>
      <c r="G749" s="264">
        <v>38</v>
      </c>
      <c r="H749" s="264">
        <v>38</v>
      </c>
      <c r="I749" s="264">
        <v>48</v>
      </c>
      <c r="J749" s="264">
        <v>48</v>
      </c>
      <c r="K749" s="294">
        <v>0.9</v>
      </c>
      <c r="L749" s="267">
        <v>1</v>
      </c>
      <c r="M749" s="267">
        <v>1</v>
      </c>
      <c r="N749" s="267">
        <v>1</v>
      </c>
      <c r="O749" s="332">
        <v>1366</v>
      </c>
      <c r="P749" s="266">
        <v>1061</v>
      </c>
      <c r="Q749" s="266">
        <v>37</v>
      </c>
      <c r="R749" s="264">
        <v>29</v>
      </c>
      <c r="S749" s="264">
        <v>36</v>
      </c>
      <c r="T749" s="267">
        <v>0.776720351390922</v>
      </c>
      <c r="U749" s="267">
        <v>0.770833333333333</v>
      </c>
      <c r="V749" s="268">
        <v>0.763157894736842</v>
      </c>
      <c r="W749" s="268">
        <v>0.75</v>
      </c>
      <c r="X749" s="295">
        <v>0.00767543859649122</v>
      </c>
      <c r="Y749" s="271">
        <v>321</v>
      </c>
      <c r="Z749" s="333">
        <v>247</v>
      </c>
      <c r="AA749" s="333">
        <v>309</v>
      </c>
      <c r="AB749" s="333">
        <v>238</v>
      </c>
      <c r="AC749" s="334">
        <v>0.769470404984424</v>
      </c>
      <c r="AD749" s="268">
        <v>0.770226537216828</v>
      </c>
      <c r="AE749" s="295">
        <v>-0.000756132232404783</v>
      </c>
    </row>
    <row r="750" spans="1:31">
      <c r="A750" s="315" t="s">
        <v>1158</v>
      </c>
      <c r="B750" s="339" t="s">
        <v>3345</v>
      </c>
      <c r="C750" s="293" t="s">
        <v>1299</v>
      </c>
      <c r="D750" s="339" t="s">
        <v>1300</v>
      </c>
      <c r="E750" s="266">
        <v>40</v>
      </c>
      <c r="F750" s="266">
        <v>40</v>
      </c>
      <c r="G750" s="264">
        <v>30</v>
      </c>
      <c r="H750" s="264">
        <v>30</v>
      </c>
      <c r="I750" s="264">
        <v>34</v>
      </c>
      <c r="J750" s="264">
        <v>34</v>
      </c>
      <c r="K750" s="294">
        <v>0.9</v>
      </c>
      <c r="L750" s="267">
        <v>1</v>
      </c>
      <c r="M750" s="267">
        <v>1</v>
      </c>
      <c r="N750" s="267">
        <v>1</v>
      </c>
      <c r="O750" s="332">
        <v>1041</v>
      </c>
      <c r="P750" s="266">
        <v>930</v>
      </c>
      <c r="Q750" s="266">
        <v>36</v>
      </c>
      <c r="R750" s="264">
        <v>30</v>
      </c>
      <c r="S750" s="264">
        <v>30</v>
      </c>
      <c r="T750" s="267">
        <v>0.893371757925072</v>
      </c>
      <c r="U750" s="267">
        <v>0.9</v>
      </c>
      <c r="V750" s="268">
        <v>1</v>
      </c>
      <c r="W750" s="268">
        <v>0.882352941176471</v>
      </c>
      <c r="X750" s="295">
        <v>-0.1</v>
      </c>
      <c r="Y750" s="271">
        <v>248</v>
      </c>
      <c r="Z750" s="333">
        <v>229</v>
      </c>
      <c r="AA750" s="333">
        <v>243</v>
      </c>
      <c r="AB750" s="333">
        <v>226</v>
      </c>
      <c r="AC750" s="334">
        <v>0.923387096774194</v>
      </c>
      <c r="AD750" s="268">
        <v>0.930041152263374</v>
      </c>
      <c r="AE750" s="295">
        <v>-0.00665405548918097</v>
      </c>
    </row>
    <row r="751" spans="1:31">
      <c r="A751" s="315" t="s">
        <v>1158</v>
      </c>
      <c r="B751" s="339" t="s">
        <v>3345</v>
      </c>
      <c r="C751" s="293" t="s">
        <v>1301</v>
      </c>
      <c r="D751" s="339" t="s">
        <v>1302</v>
      </c>
      <c r="E751" s="266">
        <v>39</v>
      </c>
      <c r="F751" s="266">
        <v>36</v>
      </c>
      <c r="G751" s="264">
        <v>29</v>
      </c>
      <c r="H751" s="264">
        <v>25</v>
      </c>
      <c r="I751" s="264">
        <v>39</v>
      </c>
      <c r="J751" s="264">
        <v>36</v>
      </c>
      <c r="K751" s="294">
        <v>0.9</v>
      </c>
      <c r="L751" s="267">
        <v>0.923076923076923</v>
      </c>
      <c r="M751" s="267">
        <v>0.862068965517241</v>
      </c>
      <c r="N751" s="267">
        <v>0.923076923076923</v>
      </c>
      <c r="O751" s="332">
        <v>1111</v>
      </c>
      <c r="P751" s="266">
        <v>650</v>
      </c>
      <c r="Q751" s="266">
        <v>24</v>
      </c>
      <c r="R751" s="264">
        <v>17</v>
      </c>
      <c r="S751" s="264">
        <v>22</v>
      </c>
      <c r="T751" s="267">
        <v>0.585058505850585</v>
      </c>
      <c r="U751" s="267">
        <v>0.615384615384615</v>
      </c>
      <c r="V751" s="268">
        <v>0.586206896551724</v>
      </c>
      <c r="W751" s="268">
        <v>0.564102564102564</v>
      </c>
      <c r="X751" s="295">
        <v>0.0291777188328913</v>
      </c>
      <c r="Y751" s="271">
        <v>259</v>
      </c>
      <c r="Z751" s="333">
        <v>147</v>
      </c>
      <c r="AA751" s="333">
        <v>261</v>
      </c>
      <c r="AB751" s="333">
        <v>154</v>
      </c>
      <c r="AC751" s="334">
        <v>0.567567567567568</v>
      </c>
      <c r="AD751" s="268">
        <v>0.590038314176245</v>
      </c>
      <c r="AE751" s="295">
        <v>-0.0224707466086776</v>
      </c>
    </row>
    <row r="752" spans="1:31">
      <c r="A752" s="315" t="s">
        <v>1158</v>
      </c>
      <c r="B752" s="339" t="s">
        <v>3345</v>
      </c>
      <c r="C752" s="293" t="s">
        <v>1303</v>
      </c>
      <c r="D752" s="339" t="s">
        <v>1304</v>
      </c>
      <c r="E752" s="266">
        <v>31</v>
      </c>
      <c r="F752" s="266">
        <v>31</v>
      </c>
      <c r="G752" s="264">
        <v>27</v>
      </c>
      <c r="H752" s="264">
        <v>27</v>
      </c>
      <c r="I752" s="264">
        <v>30</v>
      </c>
      <c r="J752" s="264">
        <v>30</v>
      </c>
      <c r="K752" s="294">
        <v>0.9</v>
      </c>
      <c r="L752" s="267">
        <v>1</v>
      </c>
      <c r="M752" s="267">
        <v>1</v>
      </c>
      <c r="N752" s="267">
        <v>1</v>
      </c>
      <c r="O752" s="332">
        <v>883</v>
      </c>
      <c r="P752" s="266">
        <v>794</v>
      </c>
      <c r="Q752" s="266">
        <v>27</v>
      </c>
      <c r="R752" s="264">
        <v>26</v>
      </c>
      <c r="S752" s="264">
        <v>25</v>
      </c>
      <c r="T752" s="267">
        <v>0.89920724801812</v>
      </c>
      <c r="U752" s="267">
        <v>0.870967741935484</v>
      </c>
      <c r="V752" s="268">
        <v>0.962962962962963</v>
      </c>
      <c r="W752" s="268">
        <v>0.833333333333333</v>
      </c>
      <c r="X752" s="295">
        <v>-0.091995221027479</v>
      </c>
      <c r="Y752" s="271">
        <v>210</v>
      </c>
      <c r="Z752" s="333">
        <v>187</v>
      </c>
      <c r="AA752" s="333">
        <v>211</v>
      </c>
      <c r="AB752" s="333">
        <v>184</v>
      </c>
      <c r="AC752" s="334">
        <v>0.89047619047619</v>
      </c>
      <c r="AD752" s="268">
        <v>0.872037914691943</v>
      </c>
      <c r="AE752" s="295">
        <v>0.0184382757842473</v>
      </c>
    </row>
    <row r="753" spans="1:31">
      <c r="A753" s="315" t="s">
        <v>1158</v>
      </c>
      <c r="B753" s="339" t="s">
        <v>3345</v>
      </c>
      <c r="C753" s="293" t="s">
        <v>1305</v>
      </c>
      <c r="D753" s="339" t="s">
        <v>1306</v>
      </c>
      <c r="E753" s="266">
        <v>20</v>
      </c>
      <c r="F753" s="266">
        <v>20</v>
      </c>
      <c r="G753" s="264">
        <v>15</v>
      </c>
      <c r="H753" s="264">
        <v>15</v>
      </c>
      <c r="I753" s="264">
        <v>20</v>
      </c>
      <c r="J753" s="264">
        <v>20</v>
      </c>
      <c r="K753" s="294">
        <v>0.9</v>
      </c>
      <c r="L753" s="267">
        <v>1</v>
      </c>
      <c r="M753" s="267">
        <v>1</v>
      </c>
      <c r="N753" s="267">
        <v>1</v>
      </c>
      <c r="O753" s="332">
        <v>573</v>
      </c>
      <c r="P753" s="266">
        <v>467</v>
      </c>
      <c r="Q753" s="266">
        <v>17</v>
      </c>
      <c r="R753" s="264">
        <v>13</v>
      </c>
      <c r="S753" s="264">
        <v>17</v>
      </c>
      <c r="T753" s="267">
        <v>0.81500872600349</v>
      </c>
      <c r="U753" s="267">
        <v>0.85</v>
      </c>
      <c r="V753" s="268">
        <v>0.866666666666667</v>
      </c>
      <c r="W753" s="268">
        <v>0.85</v>
      </c>
      <c r="X753" s="295">
        <v>-0.0166666666666667</v>
      </c>
      <c r="Y753" s="271">
        <v>134</v>
      </c>
      <c r="Z753" s="333">
        <v>113</v>
      </c>
      <c r="AA753" s="333">
        <v>133</v>
      </c>
      <c r="AB753" s="333">
        <v>107</v>
      </c>
      <c r="AC753" s="334">
        <v>0.843283582089552</v>
      </c>
      <c r="AD753" s="268">
        <v>0.804511278195489</v>
      </c>
      <c r="AE753" s="295">
        <v>0.0387723038940635</v>
      </c>
    </row>
    <row r="754" spans="1:31">
      <c r="A754" s="315" t="s">
        <v>1158</v>
      </c>
      <c r="B754" s="339" t="s">
        <v>3345</v>
      </c>
      <c r="C754" s="293" t="s">
        <v>1307</v>
      </c>
      <c r="D754" s="339" t="s">
        <v>1308</v>
      </c>
      <c r="E754" s="266">
        <v>16</v>
      </c>
      <c r="F754" s="266">
        <v>15</v>
      </c>
      <c r="G754" s="264">
        <v>14</v>
      </c>
      <c r="H754" s="264">
        <v>14</v>
      </c>
      <c r="I754" s="264">
        <v>15</v>
      </c>
      <c r="J754" s="264">
        <v>15</v>
      </c>
      <c r="K754" s="294">
        <v>0.9</v>
      </c>
      <c r="L754" s="267">
        <v>0.9375</v>
      </c>
      <c r="M754" s="267">
        <v>1</v>
      </c>
      <c r="N754" s="267">
        <v>1</v>
      </c>
      <c r="O754" s="332">
        <v>453</v>
      </c>
      <c r="P754" s="266">
        <v>300</v>
      </c>
      <c r="Q754" s="266">
        <v>12</v>
      </c>
      <c r="R754" s="264">
        <v>9</v>
      </c>
      <c r="S754" s="264">
        <v>8</v>
      </c>
      <c r="T754" s="267">
        <v>0.662251655629139</v>
      </c>
      <c r="U754" s="267">
        <v>0.75</v>
      </c>
      <c r="V754" s="268">
        <v>0.642857142857143</v>
      </c>
      <c r="W754" s="268">
        <v>0.533333333333333</v>
      </c>
      <c r="X754" s="295">
        <v>0.107142857142857</v>
      </c>
      <c r="Y754" s="271">
        <v>105</v>
      </c>
      <c r="Z754" s="333">
        <v>70</v>
      </c>
      <c r="AA754" s="333">
        <v>103</v>
      </c>
      <c r="AB754" s="333">
        <v>65</v>
      </c>
      <c r="AC754" s="334">
        <v>0.666666666666667</v>
      </c>
      <c r="AD754" s="268">
        <v>0.631067961165049</v>
      </c>
      <c r="AE754" s="295">
        <v>0.035598705501618</v>
      </c>
    </row>
    <row r="755" spans="1:31">
      <c r="A755" s="315" t="s">
        <v>1158</v>
      </c>
      <c r="B755" s="339" t="s">
        <v>3345</v>
      </c>
      <c r="C755" s="293" t="s">
        <v>1309</v>
      </c>
      <c r="D755" s="339" t="s">
        <v>1310</v>
      </c>
      <c r="E755" s="266">
        <v>53</v>
      </c>
      <c r="F755" s="266">
        <v>53</v>
      </c>
      <c r="G755" s="264">
        <v>39</v>
      </c>
      <c r="H755" s="264">
        <v>39</v>
      </c>
      <c r="I755" s="264">
        <v>49</v>
      </c>
      <c r="J755" s="264">
        <v>49</v>
      </c>
      <c r="K755" s="294">
        <v>0.9</v>
      </c>
      <c r="L755" s="267">
        <v>1</v>
      </c>
      <c r="M755" s="267">
        <v>1</v>
      </c>
      <c r="N755" s="267">
        <v>1</v>
      </c>
      <c r="O755" s="332">
        <v>1453</v>
      </c>
      <c r="P755" s="266">
        <v>1400</v>
      </c>
      <c r="Q755" s="266">
        <v>50</v>
      </c>
      <c r="R755" s="264">
        <v>37</v>
      </c>
      <c r="S755" s="264">
        <v>48</v>
      </c>
      <c r="T755" s="267">
        <v>0.963523743977977</v>
      </c>
      <c r="U755" s="267">
        <v>0.943396226415094</v>
      </c>
      <c r="V755" s="268">
        <v>0.948717948717949</v>
      </c>
      <c r="W755" s="268">
        <v>0.979591836734694</v>
      </c>
      <c r="X755" s="295">
        <v>-0.00532172230285433</v>
      </c>
      <c r="Y755" s="271">
        <v>341</v>
      </c>
      <c r="Z755" s="333">
        <v>329</v>
      </c>
      <c r="AA755" s="333">
        <v>343</v>
      </c>
      <c r="AB755" s="333">
        <v>327</v>
      </c>
      <c r="AC755" s="334">
        <v>0.964809384164223</v>
      </c>
      <c r="AD755" s="268">
        <v>0.9533527696793</v>
      </c>
      <c r="AE755" s="295">
        <v>0.0114566144849226</v>
      </c>
    </row>
    <row r="756" spans="1:31">
      <c r="A756" s="315" t="s">
        <v>1158</v>
      </c>
      <c r="B756" s="339" t="s">
        <v>3346</v>
      </c>
      <c r="C756" s="293" t="s">
        <v>1311</v>
      </c>
      <c r="D756" s="339" t="s">
        <v>1312</v>
      </c>
      <c r="E756" s="266">
        <v>47</v>
      </c>
      <c r="F756" s="266">
        <v>47</v>
      </c>
      <c r="G756" s="264">
        <v>41</v>
      </c>
      <c r="H756" s="264">
        <v>41</v>
      </c>
      <c r="I756" s="264">
        <v>41</v>
      </c>
      <c r="J756" s="264">
        <v>41</v>
      </c>
      <c r="K756" s="294">
        <v>0.9</v>
      </c>
      <c r="L756" s="267">
        <v>1</v>
      </c>
      <c r="M756" s="267">
        <v>1</v>
      </c>
      <c r="N756" s="267">
        <v>1</v>
      </c>
      <c r="O756" s="332">
        <v>1288</v>
      </c>
      <c r="P756" s="266">
        <v>1217</v>
      </c>
      <c r="Q756" s="266">
        <v>45</v>
      </c>
      <c r="R756" s="264">
        <v>34</v>
      </c>
      <c r="S756" s="264">
        <v>39</v>
      </c>
      <c r="T756" s="267">
        <v>0.944875776397516</v>
      </c>
      <c r="U756" s="267">
        <v>0.957446808510638</v>
      </c>
      <c r="V756" s="268">
        <v>0.829268292682927</v>
      </c>
      <c r="W756" s="268">
        <v>0.951219512195122</v>
      </c>
      <c r="X756" s="295">
        <v>0.128178515827712</v>
      </c>
      <c r="Y756" s="271">
        <v>301</v>
      </c>
      <c r="Z756" s="333">
        <v>277</v>
      </c>
      <c r="AA756" s="333">
        <v>292</v>
      </c>
      <c r="AB756" s="333">
        <v>282</v>
      </c>
      <c r="AC756" s="334">
        <v>0.920265780730897</v>
      </c>
      <c r="AD756" s="268">
        <v>0.965753424657534</v>
      </c>
      <c r="AE756" s="295">
        <v>-0.0454876439266372</v>
      </c>
    </row>
    <row r="757" spans="1:31">
      <c r="A757" s="315" t="s">
        <v>1158</v>
      </c>
      <c r="B757" s="339" t="s">
        <v>3346</v>
      </c>
      <c r="C757" s="293" t="s">
        <v>1313</v>
      </c>
      <c r="D757" s="339" t="s">
        <v>1314</v>
      </c>
      <c r="E757" s="266">
        <v>75</v>
      </c>
      <c r="F757" s="266">
        <v>75</v>
      </c>
      <c r="G757" s="264">
        <v>71</v>
      </c>
      <c r="H757" s="264">
        <v>71</v>
      </c>
      <c r="I757" s="264">
        <v>73</v>
      </c>
      <c r="J757" s="264">
        <v>73</v>
      </c>
      <c r="K757" s="294">
        <v>0.9</v>
      </c>
      <c r="L757" s="267">
        <v>1</v>
      </c>
      <c r="M757" s="267">
        <v>1</v>
      </c>
      <c r="N757" s="267">
        <v>1</v>
      </c>
      <c r="O757" s="332">
        <v>2138</v>
      </c>
      <c r="P757" s="266">
        <v>2075</v>
      </c>
      <c r="Q757" s="266">
        <v>72</v>
      </c>
      <c r="R757" s="264">
        <v>67</v>
      </c>
      <c r="S757" s="264">
        <v>71</v>
      </c>
      <c r="T757" s="267">
        <v>0.970533208606174</v>
      </c>
      <c r="U757" s="267">
        <v>0.96</v>
      </c>
      <c r="V757" s="268">
        <v>0.943661971830986</v>
      </c>
      <c r="W757" s="268">
        <v>0.972602739726027</v>
      </c>
      <c r="X757" s="295">
        <v>0.0163380281690141</v>
      </c>
      <c r="Y757" s="271">
        <v>504</v>
      </c>
      <c r="Z757" s="333">
        <v>484</v>
      </c>
      <c r="AA757" s="333">
        <v>497</v>
      </c>
      <c r="AB757" s="333">
        <v>484</v>
      </c>
      <c r="AC757" s="334">
        <v>0.96031746031746</v>
      </c>
      <c r="AD757" s="268">
        <v>0.973843058350101</v>
      </c>
      <c r="AE757" s="295">
        <v>-0.0135255980326403</v>
      </c>
    </row>
    <row r="758" spans="1:31">
      <c r="A758" s="315" t="s">
        <v>1158</v>
      </c>
      <c r="B758" s="339" t="s">
        <v>3346</v>
      </c>
      <c r="C758" s="293" t="s">
        <v>1315</v>
      </c>
      <c r="D758" s="339" t="s">
        <v>1316</v>
      </c>
      <c r="E758" s="266">
        <v>48</v>
      </c>
      <c r="F758" s="266">
        <v>48</v>
      </c>
      <c r="G758" s="264">
        <v>40</v>
      </c>
      <c r="H758" s="264">
        <v>40</v>
      </c>
      <c r="I758" s="264">
        <v>46</v>
      </c>
      <c r="J758" s="264">
        <v>46</v>
      </c>
      <c r="K758" s="294">
        <v>0.9</v>
      </c>
      <c r="L758" s="267">
        <v>1</v>
      </c>
      <c r="M758" s="267">
        <v>1</v>
      </c>
      <c r="N758" s="267">
        <v>1</v>
      </c>
      <c r="O758" s="332">
        <v>1367</v>
      </c>
      <c r="P758" s="266">
        <v>1339</v>
      </c>
      <c r="Q758" s="266">
        <v>46</v>
      </c>
      <c r="R758" s="264">
        <v>40</v>
      </c>
      <c r="S758" s="264">
        <v>45</v>
      </c>
      <c r="T758" s="267">
        <v>0.979517190929042</v>
      </c>
      <c r="U758" s="267">
        <v>0.958333333333333</v>
      </c>
      <c r="V758" s="268">
        <v>1</v>
      </c>
      <c r="W758" s="268">
        <v>0.978260869565217</v>
      </c>
      <c r="X758" s="295">
        <v>-0.0416666666666666</v>
      </c>
      <c r="Y758" s="271">
        <v>315</v>
      </c>
      <c r="Z758" s="333">
        <v>309</v>
      </c>
      <c r="AA758" s="333">
        <v>315</v>
      </c>
      <c r="AB758" s="333">
        <v>310</v>
      </c>
      <c r="AC758" s="334">
        <v>0.980952380952381</v>
      </c>
      <c r="AD758" s="268">
        <v>0.984126984126984</v>
      </c>
      <c r="AE758" s="295">
        <v>-0.00317460317460316</v>
      </c>
    </row>
    <row r="759" spans="1:31">
      <c r="A759" s="315" t="s">
        <v>1158</v>
      </c>
      <c r="B759" s="339" t="s">
        <v>3346</v>
      </c>
      <c r="C759" s="293" t="s">
        <v>1317</v>
      </c>
      <c r="D759" s="339" t="s">
        <v>1318</v>
      </c>
      <c r="E759" s="266">
        <v>41</v>
      </c>
      <c r="F759" s="266">
        <v>41</v>
      </c>
      <c r="G759" s="264">
        <v>22</v>
      </c>
      <c r="H759" s="264">
        <v>22</v>
      </c>
      <c r="I759" s="264">
        <v>31</v>
      </c>
      <c r="J759" s="264">
        <v>31</v>
      </c>
      <c r="K759" s="294">
        <v>0.9</v>
      </c>
      <c r="L759" s="267">
        <v>1</v>
      </c>
      <c r="M759" s="267">
        <v>1</v>
      </c>
      <c r="N759" s="267">
        <v>1</v>
      </c>
      <c r="O759" s="332">
        <v>1067</v>
      </c>
      <c r="P759" s="266">
        <v>1001</v>
      </c>
      <c r="Q759" s="266">
        <v>40</v>
      </c>
      <c r="R759" s="264">
        <v>19</v>
      </c>
      <c r="S759" s="264">
        <v>27</v>
      </c>
      <c r="T759" s="267">
        <v>0.938144329896907</v>
      </c>
      <c r="U759" s="267">
        <v>0.975609756097561</v>
      </c>
      <c r="V759" s="268">
        <v>0.863636363636364</v>
      </c>
      <c r="W759" s="268">
        <v>0.870967741935484</v>
      </c>
      <c r="X759" s="295">
        <v>0.111973392461197</v>
      </c>
      <c r="Y759" s="271">
        <v>241</v>
      </c>
      <c r="Z759" s="333">
        <v>227</v>
      </c>
      <c r="AA759" s="333">
        <v>251</v>
      </c>
      <c r="AB759" s="333">
        <v>237</v>
      </c>
      <c r="AC759" s="334">
        <v>0.941908713692946</v>
      </c>
      <c r="AD759" s="268">
        <v>0.944223107569721</v>
      </c>
      <c r="AE759" s="295">
        <v>-0.00231439387677512</v>
      </c>
    </row>
    <row r="760" spans="1:31">
      <c r="A760" s="315" t="s">
        <v>1158</v>
      </c>
      <c r="B760" s="339" t="s">
        <v>3346</v>
      </c>
      <c r="C760" s="293" t="s">
        <v>1319</v>
      </c>
      <c r="D760" s="339" t="s">
        <v>1320</v>
      </c>
      <c r="E760" s="266">
        <v>30</v>
      </c>
      <c r="F760" s="266">
        <v>30</v>
      </c>
      <c r="G760" s="264">
        <v>31</v>
      </c>
      <c r="H760" s="264">
        <v>31</v>
      </c>
      <c r="I760" s="264">
        <v>30</v>
      </c>
      <c r="J760" s="264">
        <v>30</v>
      </c>
      <c r="K760" s="294">
        <v>0.9</v>
      </c>
      <c r="L760" s="267">
        <v>1</v>
      </c>
      <c r="M760" s="267">
        <v>1</v>
      </c>
      <c r="N760" s="267">
        <v>1</v>
      </c>
      <c r="O760" s="332">
        <v>919</v>
      </c>
      <c r="P760" s="266">
        <v>915</v>
      </c>
      <c r="Q760" s="266">
        <v>30</v>
      </c>
      <c r="R760" s="264">
        <v>31</v>
      </c>
      <c r="S760" s="264">
        <v>30</v>
      </c>
      <c r="T760" s="267">
        <v>0.995647442872688</v>
      </c>
      <c r="U760" s="267">
        <v>1</v>
      </c>
      <c r="V760" s="268">
        <v>1</v>
      </c>
      <c r="W760" s="268">
        <v>1</v>
      </c>
      <c r="X760" s="295">
        <v>0</v>
      </c>
      <c r="Y760" s="271">
        <v>211</v>
      </c>
      <c r="Z760" s="333">
        <v>210</v>
      </c>
      <c r="AA760" s="333">
        <v>216</v>
      </c>
      <c r="AB760" s="333">
        <v>215</v>
      </c>
      <c r="AC760" s="334">
        <v>0.995260663507109</v>
      </c>
      <c r="AD760" s="268">
        <v>0.99537037037037</v>
      </c>
      <c r="AE760" s="295">
        <v>-0.000109706863261394</v>
      </c>
    </row>
    <row r="761" spans="1:31">
      <c r="A761" s="315" t="s">
        <v>1158</v>
      </c>
      <c r="B761" s="339" t="s">
        <v>3346</v>
      </c>
      <c r="C761" s="293" t="s">
        <v>1321</v>
      </c>
      <c r="D761" s="339" t="s">
        <v>1322</v>
      </c>
      <c r="E761" s="266">
        <v>57</v>
      </c>
      <c r="F761" s="266">
        <v>57</v>
      </c>
      <c r="G761" s="264">
        <v>44</v>
      </c>
      <c r="H761" s="264">
        <v>44</v>
      </c>
      <c r="I761" s="264">
        <v>51</v>
      </c>
      <c r="J761" s="264">
        <v>51</v>
      </c>
      <c r="K761" s="294">
        <v>0.9</v>
      </c>
      <c r="L761" s="267">
        <v>1</v>
      </c>
      <c r="M761" s="267">
        <v>1</v>
      </c>
      <c r="N761" s="267">
        <v>1</v>
      </c>
      <c r="O761" s="332">
        <v>1587</v>
      </c>
      <c r="P761" s="266">
        <v>1495</v>
      </c>
      <c r="Q761" s="266">
        <v>37</v>
      </c>
      <c r="R761" s="264">
        <v>41</v>
      </c>
      <c r="S761" s="264">
        <v>51</v>
      </c>
      <c r="T761" s="267">
        <v>0.942028985507246</v>
      </c>
      <c r="U761" s="267">
        <v>0.649122807017544</v>
      </c>
      <c r="V761" s="268">
        <v>0.931818181818182</v>
      </c>
      <c r="W761" s="268">
        <v>1</v>
      </c>
      <c r="X761" s="295">
        <v>-0.282695374800638</v>
      </c>
      <c r="Y761" s="271">
        <v>358</v>
      </c>
      <c r="Z761" s="333">
        <v>329</v>
      </c>
      <c r="AA761" s="333">
        <v>358</v>
      </c>
      <c r="AB761" s="333">
        <v>354</v>
      </c>
      <c r="AC761" s="334">
        <v>0.918994413407821</v>
      </c>
      <c r="AD761" s="268">
        <v>0.988826815642458</v>
      </c>
      <c r="AE761" s="295">
        <v>-0.0698324022346369</v>
      </c>
    </row>
    <row r="762" spans="1:31">
      <c r="A762" s="315" t="s">
        <v>1158</v>
      </c>
      <c r="B762" s="339" t="s">
        <v>3346</v>
      </c>
      <c r="C762" s="293" t="s">
        <v>1323</v>
      </c>
      <c r="D762" s="339" t="s">
        <v>1324</v>
      </c>
      <c r="E762" s="266">
        <v>32</v>
      </c>
      <c r="F762" s="266">
        <v>32</v>
      </c>
      <c r="G762" s="264">
        <v>29</v>
      </c>
      <c r="H762" s="264">
        <v>29</v>
      </c>
      <c r="I762" s="264">
        <v>30</v>
      </c>
      <c r="J762" s="264">
        <v>30</v>
      </c>
      <c r="K762" s="294">
        <v>0.9</v>
      </c>
      <c r="L762" s="267">
        <v>1</v>
      </c>
      <c r="M762" s="267">
        <v>1</v>
      </c>
      <c r="N762" s="267">
        <v>1</v>
      </c>
      <c r="O762" s="332">
        <v>895</v>
      </c>
      <c r="P762" s="266">
        <v>849</v>
      </c>
      <c r="Q762" s="266">
        <v>31</v>
      </c>
      <c r="R762" s="264">
        <v>27</v>
      </c>
      <c r="S762" s="264">
        <v>28</v>
      </c>
      <c r="T762" s="267">
        <v>0.948603351955307</v>
      </c>
      <c r="U762" s="267">
        <v>0.96875</v>
      </c>
      <c r="V762" s="268">
        <v>0.931034482758621</v>
      </c>
      <c r="W762" s="268">
        <v>0.933333333333333</v>
      </c>
      <c r="X762" s="295">
        <v>0.0377155172413793</v>
      </c>
      <c r="Y762" s="271">
        <v>211</v>
      </c>
      <c r="Z762" s="333">
        <v>201</v>
      </c>
      <c r="AA762" s="333">
        <v>208</v>
      </c>
      <c r="AB762" s="333">
        <v>200</v>
      </c>
      <c r="AC762" s="334">
        <v>0.95260663507109</v>
      </c>
      <c r="AD762" s="268">
        <v>0.961538461538462</v>
      </c>
      <c r="AE762" s="295">
        <v>-0.00893182646737156</v>
      </c>
    </row>
    <row r="763" spans="1:31">
      <c r="A763" s="315" t="s">
        <v>1158</v>
      </c>
      <c r="B763" s="339" t="s">
        <v>3346</v>
      </c>
      <c r="C763" s="293" t="s">
        <v>1325</v>
      </c>
      <c r="D763" s="339" t="s">
        <v>1326</v>
      </c>
      <c r="E763" s="266">
        <v>34</v>
      </c>
      <c r="F763" s="266">
        <v>34</v>
      </c>
      <c r="G763" s="264">
        <v>32</v>
      </c>
      <c r="H763" s="264">
        <v>32</v>
      </c>
      <c r="I763" s="264">
        <v>33</v>
      </c>
      <c r="J763" s="264">
        <v>33</v>
      </c>
      <c r="K763" s="294">
        <v>0.9</v>
      </c>
      <c r="L763" s="267">
        <v>1</v>
      </c>
      <c r="M763" s="267">
        <v>1</v>
      </c>
      <c r="N763" s="267">
        <v>1</v>
      </c>
      <c r="O763" s="332">
        <v>993</v>
      </c>
      <c r="P763" s="266">
        <v>968</v>
      </c>
      <c r="Q763" s="266">
        <v>34</v>
      </c>
      <c r="R763" s="264">
        <v>31</v>
      </c>
      <c r="S763" s="264">
        <v>31</v>
      </c>
      <c r="T763" s="267">
        <v>0.974823766364552</v>
      </c>
      <c r="U763" s="267">
        <v>1</v>
      </c>
      <c r="V763" s="268">
        <v>0.96875</v>
      </c>
      <c r="W763" s="268">
        <v>0.939393939393939</v>
      </c>
      <c r="X763" s="295">
        <v>0.03125</v>
      </c>
      <c r="Y763" s="271">
        <v>233</v>
      </c>
      <c r="Z763" s="333">
        <v>224</v>
      </c>
      <c r="AA763" s="333">
        <v>232</v>
      </c>
      <c r="AB763" s="333">
        <v>224</v>
      </c>
      <c r="AC763" s="334">
        <v>0.96137339055794</v>
      </c>
      <c r="AD763" s="268">
        <v>0.96551724137931</v>
      </c>
      <c r="AE763" s="295">
        <v>-0.00414385082137048</v>
      </c>
    </row>
    <row r="764" spans="1:31">
      <c r="A764" s="315" t="s">
        <v>1158</v>
      </c>
      <c r="B764" s="339" t="s">
        <v>3346</v>
      </c>
      <c r="C764" s="293" t="s">
        <v>1327</v>
      </c>
      <c r="D764" s="339" t="s">
        <v>1328</v>
      </c>
      <c r="E764" s="266">
        <v>18</v>
      </c>
      <c r="F764" s="266">
        <v>18</v>
      </c>
      <c r="G764" s="264">
        <v>14</v>
      </c>
      <c r="H764" s="264">
        <v>14</v>
      </c>
      <c r="I764" s="264">
        <v>16</v>
      </c>
      <c r="J764" s="264">
        <v>16</v>
      </c>
      <c r="K764" s="294">
        <v>0.9</v>
      </c>
      <c r="L764" s="267">
        <v>1</v>
      </c>
      <c r="M764" s="267">
        <v>1</v>
      </c>
      <c r="N764" s="267">
        <v>1</v>
      </c>
      <c r="O764" s="332">
        <v>491</v>
      </c>
      <c r="P764" s="266">
        <v>461</v>
      </c>
      <c r="Q764" s="266">
        <v>15</v>
      </c>
      <c r="R764" s="264">
        <v>14</v>
      </c>
      <c r="S764" s="264">
        <v>16</v>
      </c>
      <c r="T764" s="267">
        <v>0.938900203665988</v>
      </c>
      <c r="U764" s="267">
        <v>0.833333333333333</v>
      </c>
      <c r="V764" s="268">
        <v>1</v>
      </c>
      <c r="W764" s="268">
        <v>1</v>
      </c>
      <c r="X764" s="295">
        <v>-0.166666666666667</v>
      </c>
      <c r="Y764" s="271">
        <v>117</v>
      </c>
      <c r="Z764" s="333">
        <v>108</v>
      </c>
      <c r="AA764" s="333">
        <v>116</v>
      </c>
      <c r="AB764" s="333">
        <v>111</v>
      </c>
      <c r="AC764" s="334">
        <v>0.923076923076923</v>
      </c>
      <c r="AD764" s="268">
        <v>0.956896551724138</v>
      </c>
      <c r="AE764" s="295">
        <v>-0.0338196286472148</v>
      </c>
    </row>
    <row r="765" spans="1:31">
      <c r="A765" s="315" t="s">
        <v>1158</v>
      </c>
      <c r="B765" s="339" t="s">
        <v>3347</v>
      </c>
      <c r="C765" s="293" t="s">
        <v>1329</v>
      </c>
      <c r="D765" s="339" t="s">
        <v>1330</v>
      </c>
      <c r="E765" s="266">
        <v>36</v>
      </c>
      <c r="F765" s="266">
        <v>36</v>
      </c>
      <c r="G765" s="264">
        <v>31</v>
      </c>
      <c r="H765" s="264">
        <v>31</v>
      </c>
      <c r="I765" s="264">
        <v>28</v>
      </c>
      <c r="J765" s="264">
        <v>28</v>
      </c>
      <c r="K765" s="294">
        <v>0.9</v>
      </c>
      <c r="L765" s="267">
        <v>1</v>
      </c>
      <c r="M765" s="267">
        <v>1</v>
      </c>
      <c r="N765" s="267">
        <v>1</v>
      </c>
      <c r="O765" s="332">
        <v>936</v>
      </c>
      <c r="P765" s="266">
        <v>900</v>
      </c>
      <c r="Q765" s="266">
        <v>33</v>
      </c>
      <c r="R765" s="264">
        <v>30</v>
      </c>
      <c r="S765" s="264">
        <v>27</v>
      </c>
      <c r="T765" s="267">
        <v>0.961538461538462</v>
      </c>
      <c r="U765" s="267">
        <v>0.916666666666667</v>
      </c>
      <c r="V765" s="268">
        <v>0.967741935483871</v>
      </c>
      <c r="W765" s="268">
        <v>0.964285714285714</v>
      </c>
      <c r="X765" s="295">
        <v>-0.0510752688172044</v>
      </c>
      <c r="Y765" s="271">
        <v>218</v>
      </c>
      <c r="Z765" s="333">
        <v>211</v>
      </c>
      <c r="AA765" s="333">
        <v>219</v>
      </c>
      <c r="AB765" s="333">
        <v>216</v>
      </c>
      <c r="AC765" s="334">
        <v>0.967889908256881</v>
      </c>
      <c r="AD765" s="268">
        <v>0.986301369863014</v>
      </c>
      <c r="AE765" s="295">
        <v>-0.0184114616061329</v>
      </c>
    </row>
    <row r="766" spans="1:31">
      <c r="A766" s="315" t="s">
        <v>1158</v>
      </c>
      <c r="B766" s="339" t="s">
        <v>3347</v>
      </c>
      <c r="C766" s="293" t="s">
        <v>1331</v>
      </c>
      <c r="D766" s="339" t="s">
        <v>1332</v>
      </c>
      <c r="E766" s="266">
        <v>73</v>
      </c>
      <c r="F766" s="266">
        <v>73</v>
      </c>
      <c r="G766" s="264">
        <v>63</v>
      </c>
      <c r="H766" s="264">
        <v>63</v>
      </c>
      <c r="I766" s="264">
        <v>71</v>
      </c>
      <c r="J766" s="264">
        <v>71</v>
      </c>
      <c r="K766" s="294">
        <v>0.9</v>
      </c>
      <c r="L766" s="267">
        <v>1</v>
      </c>
      <c r="M766" s="267">
        <v>1</v>
      </c>
      <c r="N766" s="267">
        <v>1</v>
      </c>
      <c r="O766" s="332">
        <v>2136</v>
      </c>
      <c r="P766" s="266">
        <v>2097</v>
      </c>
      <c r="Q766" s="266">
        <v>72</v>
      </c>
      <c r="R766" s="264">
        <v>63</v>
      </c>
      <c r="S766" s="264">
        <v>70</v>
      </c>
      <c r="T766" s="267">
        <v>0.981741573033708</v>
      </c>
      <c r="U766" s="267">
        <v>0.986301369863014</v>
      </c>
      <c r="V766" s="268">
        <v>1</v>
      </c>
      <c r="W766" s="268">
        <v>0.985915492957746</v>
      </c>
      <c r="X766" s="295">
        <v>-0.0136986301369864</v>
      </c>
      <c r="Y766" s="271">
        <v>491</v>
      </c>
      <c r="Z766" s="333">
        <v>481</v>
      </c>
      <c r="AA766" s="333">
        <v>500</v>
      </c>
      <c r="AB766" s="333">
        <v>493</v>
      </c>
      <c r="AC766" s="334">
        <v>0.979633401221996</v>
      </c>
      <c r="AD766" s="268">
        <v>0.986</v>
      </c>
      <c r="AE766" s="295">
        <v>-0.00636659877800405</v>
      </c>
    </row>
    <row r="767" spans="1:31">
      <c r="A767" s="315" t="s">
        <v>1158</v>
      </c>
      <c r="B767" s="339" t="s">
        <v>3347</v>
      </c>
      <c r="C767" s="293" t="s">
        <v>1333</v>
      </c>
      <c r="D767" s="339" t="s">
        <v>1334</v>
      </c>
      <c r="E767" s="266">
        <v>46</v>
      </c>
      <c r="F767" s="266">
        <v>46</v>
      </c>
      <c r="G767" s="264">
        <v>37</v>
      </c>
      <c r="H767" s="264">
        <v>37</v>
      </c>
      <c r="I767" s="264">
        <v>36</v>
      </c>
      <c r="J767" s="264">
        <v>36</v>
      </c>
      <c r="K767" s="294">
        <v>0.9</v>
      </c>
      <c r="L767" s="267">
        <v>1</v>
      </c>
      <c r="M767" s="267">
        <v>1</v>
      </c>
      <c r="N767" s="267">
        <v>1</v>
      </c>
      <c r="O767" s="332">
        <v>1238</v>
      </c>
      <c r="P767" s="266">
        <v>1193</v>
      </c>
      <c r="Q767" s="266">
        <v>45</v>
      </c>
      <c r="R767" s="264">
        <v>34</v>
      </c>
      <c r="S767" s="264">
        <v>34</v>
      </c>
      <c r="T767" s="267">
        <v>0.963651050080775</v>
      </c>
      <c r="U767" s="267">
        <v>0.978260869565217</v>
      </c>
      <c r="V767" s="268">
        <v>0.918918918918919</v>
      </c>
      <c r="W767" s="268">
        <v>0.944444444444444</v>
      </c>
      <c r="X767" s="295">
        <v>0.0593419506462984</v>
      </c>
      <c r="Y767" s="271">
        <v>282</v>
      </c>
      <c r="Z767" s="333">
        <v>270</v>
      </c>
      <c r="AA767" s="333">
        <v>284</v>
      </c>
      <c r="AB767" s="333">
        <v>274</v>
      </c>
      <c r="AC767" s="334">
        <v>0.957446808510638</v>
      </c>
      <c r="AD767" s="268">
        <v>0.964788732394366</v>
      </c>
      <c r="AE767" s="295">
        <v>-0.0073419238837279</v>
      </c>
    </row>
    <row r="768" spans="1:31">
      <c r="A768" s="315" t="s">
        <v>1158</v>
      </c>
      <c r="B768" s="339" t="s">
        <v>3347</v>
      </c>
      <c r="C768" s="293" t="s">
        <v>1335</v>
      </c>
      <c r="D768" s="339" t="s">
        <v>1336</v>
      </c>
      <c r="E768" s="266">
        <v>53</v>
      </c>
      <c r="F768" s="266">
        <v>53</v>
      </c>
      <c r="G768" s="264">
        <v>48</v>
      </c>
      <c r="H768" s="264">
        <v>48</v>
      </c>
      <c r="I768" s="264">
        <v>50</v>
      </c>
      <c r="J768" s="264">
        <v>50</v>
      </c>
      <c r="K768" s="294">
        <v>0.9</v>
      </c>
      <c r="L768" s="267">
        <v>1</v>
      </c>
      <c r="M768" s="267">
        <v>1</v>
      </c>
      <c r="N768" s="267">
        <v>1</v>
      </c>
      <c r="O768" s="332">
        <v>1488</v>
      </c>
      <c r="P768" s="266">
        <v>1369</v>
      </c>
      <c r="Q768" s="266">
        <v>47</v>
      </c>
      <c r="R768" s="264">
        <v>46</v>
      </c>
      <c r="S768" s="264">
        <v>48</v>
      </c>
      <c r="T768" s="267">
        <v>0.92002688172043</v>
      </c>
      <c r="U768" s="267">
        <v>0.886792452830189</v>
      </c>
      <c r="V768" s="268">
        <v>0.958333333333333</v>
      </c>
      <c r="W768" s="268">
        <v>0.96</v>
      </c>
      <c r="X768" s="295">
        <v>-0.0715408805031447</v>
      </c>
      <c r="Y768" s="271">
        <v>349</v>
      </c>
      <c r="Z768" s="333">
        <v>325</v>
      </c>
      <c r="AA768" s="333">
        <v>345</v>
      </c>
      <c r="AB768" s="333">
        <v>322</v>
      </c>
      <c r="AC768" s="334">
        <v>0.931232091690544</v>
      </c>
      <c r="AD768" s="268">
        <v>0.933333333333333</v>
      </c>
      <c r="AE768" s="295">
        <v>-0.00210124164278891</v>
      </c>
    </row>
    <row r="769" spans="1:31">
      <c r="A769" s="315" t="s">
        <v>1158</v>
      </c>
      <c r="B769" s="339" t="s">
        <v>3347</v>
      </c>
      <c r="C769" s="293" t="s">
        <v>1337</v>
      </c>
      <c r="D769" s="339" t="s">
        <v>1338</v>
      </c>
      <c r="E769" s="266">
        <v>20</v>
      </c>
      <c r="F769" s="266">
        <v>20</v>
      </c>
      <c r="G769" s="264">
        <v>17</v>
      </c>
      <c r="H769" s="264">
        <v>17</v>
      </c>
      <c r="I769" s="264">
        <v>16</v>
      </c>
      <c r="J769" s="264">
        <v>16</v>
      </c>
      <c r="K769" s="294">
        <v>0.9</v>
      </c>
      <c r="L769" s="267">
        <v>1</v>
      </c>
      <c r="M769" s="267">
        <v>1</v>
      </c>
      <c r="N769" s="267">
        <v>1</v>
      </c>
      <c r="O769" s="332">
        <v>538</v>
      </c>
      <c r="P769" s="266">
        <v>499</v>
      </c>
      <c r="Q769" s="266">
        <v>18</v>
      </c>
      <c r="R769" s="264">
        <v>14</v>
      </c>
      <c r="S769" s="264">
        <v>16</v>
      </c>
      <c r="T769" s="267">
        <v>0.927509293680297</v>
      </c>
      <c r="U769" s="267">
        <v>0.9</v>
      </c>
      <c r="V769" s="268">
        <v>0.823529411764706</v>
      </c>
      <c r="W769" s="268">
        <v>1</v>
      </c>
      <c r="X769" s="295">
        <v>0.0764705882352942</v>
      </c>
      <c r="Y769" s="271">
        <v>128</v>
      </c>
      <c r="Z769" s="333">
        <v>116</v>
      </c>
      <c r="AA769" s="333">
        <v>125</v>
      </c>
      <c r="AB769" s="333">
        <v>118</v>
      </c>
      <c r="AC769" s="334">
        <v>0.90625</v>
      </c>
      <c r="AD769" s="268">
        <v>0.944</v>
      </c>
      <c r="AE769" s="295">
        <v>-0.03775</v>
      </c>
    </row>
    <row r="770" spans="1:31">
      <c r="A770" s="315" t="s">
        <v>1158</v>
      </c>
      <c r="B770" s="339" t="s">
        <v>3347</v>
      </c>
      <c r="C770" s="293" t="s">
        <v>1339</v>
      </c>
      <c r="D770" s="339" t="s">
        <v>1340</v>
      </c>
      <c r="E770" s="266">
        <v>31</v>
      </c>
      <c r="F770" s="266">
        <v>31</v>
      </c>
      <c r="G770" s="264">
        <v>25</v>
      </c>
      <c r="H770" s="264">
        <v>25</v>
      </c>
      <c r="I770" s="264">
        <v>30</v>
      </c>
      <c r="J770" s="264">
        <v>30</v>
      </c>
      <c r="K770" s="294">
        <v>0.9</v>
      </c>
      <c r="L770" s="267">
        <v>1</v>
      </c>
      <c r="M770" s="267">
        <v>1</v>
      </c>
      <c r="N770" s="267">
        <v>1</v>
      </c>
      <c r="O770" s="332">
        <v>890</v>
      </c>
      <c r="P770" s="266">
        <v>865</v>
      </c>
      <c r="Q770" s="266">
        <v>30</v>
      </c>
      <c r="R770" s="264">
        <v>24</v>
      </c>
      <c r="S770" s="264">
        <v>28</v>
      </c>
      <c r="T770" s="267">
        <v>0.971910112359551</v>
      </c>
      <c r="U770" s="267">
        <v>0.967741935483871</v>
      </c>
      <c r="V770" s="268">
        <v>0.96</v>
      </c>
      <c r="W770" s="268">
        <v>0.933333333333333</v>
      </c>
      <c r="X770" s="295">
        <v>0.00774193548387103</v>
      </c>
      <c r="Y770" s="271">
        <v>203</v>
      </c>
      <c r="Z770" s="333">
        <v>196</v>
      </c>
      <c r="AA770" s="333">
        <v>209</v>
      </c>
      <c r="AB770" s="333">
        <v>202</v>
      </c>
      <c r="AC770" s="334">
        <v>0.96551724137931</v>
      </c>
      <c r="AD770" s="268">
        <v>0.966507177033493</v>
      </c>
      <c r="AE770" s="295">
        <v>-0.000989935654182483</v>
      </c>
    </row>
    <row r="771" spans="1:31">
      <c r="A771" s="315" t="s">
        <v>1158</v>
      </c>
      <c r="B771" s="339" t="s">
        <v>3347</v>
      </c>
      <c r="C771" s="293" t="s">
        <v>1341</v>
      </c>
      <c r="D771" s="339" t="s">
        <v>1342</v>
      </c>
      <c r="E771" s="266">
        <v>40</v>
      </c>
      <c r="F771" s="266">
        <v>40</v>
      </c>
      <c r="G771" s="264">
        <v>37</v>
      </c>
      <c r="H771" s="264">
        <v>37</v>
      </c>
      <c r="I771" s="264">
        <v>39</v>
      </c>
      <c r="J771" s="264">
        <v>39</v>
      </c>
      <c r="K771" s="294">
        <v>0.9</v>
      </c>
      <c r="L771" s="267">
        <v>1</v>
      </c>
      <c r="M771" s="267">
        <v>1</v>
      </c>
      <c r="N771" s="267">
        <v>1</v>
      </c>
      <c r="O771" s="332">
        <v>1157</v>
      </c>
      <c r="P771" s="266">
        <v>1097</v>
      </c>
      <c r="Q771" s="266">
        <v>40</v>
      </c>
      <c r="R771" s="264">
        <v>37</v>
      </c>
      <c r="S771" s="264">
        <v>38</v>
      </c>
      <c r="T771" s="267">
        <v>0.948141745894555</v>
      </c>
      <c r="U771" s="267">
        <v>1</v>
      </c>
      <c r="V771" s="268">
        <v>1</v>
      </c>
      <c r="W771" s="268">
        <v>0.974358974358974</v>
      </c>
      <c r="X771" s="295">
        <v>0</v>
      </c>
      <c r="Y771" s="271">
        <v>272</v>
      </c>
      <c r="Z771" s="333">
        <v>270</v>
      </c>
      <c r="AA771" s="333">
        <v>262</v>
      </c>
      <c r="AB771" s="333">
        <v>258</v>
      </c>
      <c r="AC771" s="334">
        <v>0.992647058823529</v>
      </c>
      <c r="AD771" s="268">
        <v>0.984732824427481</v>
      </c>
      <c r="AE771" s="295">
        <v>0.00791423439604855</v>
      </c>
    </row>
    <row r="772" spans="1:31">
      <c r="A772" s="315" t="s">
        <v>1158</v>
      </c>
      <c r="B772" s="339" t="s">
        <v>3347</v>
      </c>
      <c r="C772" s="293" t="s">
        <v>1343</v>
      </c>
      <c r="D772" s="339" t="s">
        <v>1344</v>
      </c>
      <c r="E772" s="266">
        <v>37</v>
      </c>
      <c r="F772" s="266">
        <v>37</v>
      </c>
      <c r="G772" s="264">
        <v>28</v>
      </c>
      <c r="H772" s="264">
        <v>28</v>
      </c>
      <c r="I772" s="264">
        <v>37</v>
      </c>
      <c r="J772" s="264">
        <v>37</v>
      </c>
      <c r="K772" s="294">
        <v>0.9</v>
      </c>
      <c r="L772" s="267">
        <v>1</v>
      </c>
      <c r="M772" s="267">
        <v>1</v>
      </c>
      <c r="N772" s="267">
        <v>1</v>
      </c>
      <c r="O772" s="332">
        <v>1027</v>
      </c>
      <c r="P772" s="266">
        <v>932</v>
      </c>
      <c r="Q772" s="266">
        <v>35</v>
      </c>
      <c r="R772" s="264">
        <v>26</v>
      </c>
      <c r="S772" s="264">
        <v>36</v>
      </c>
      <c r="T772" s="267">
        <v>0.907497565725414</v>
      </c>
      <c r="U772" s="267">
        <v>0.945945945945946</v>
      </c>
      <c r="V772" s="268">
        <v>0.928571428571429</v>
      </c>
      <c r="W772" s="268">
        <v>0.972972972972973</v>
      </c>
      <c r="X772" s="295">
        <v>0.0173745173745173</v>
      </c>
      <c r="Y772" s="271">
        <v>236</v>
      </c>
      <c r="Z772" s="333">
        <v>223</v>
      </c>
      <c r="AA772" s="333">
        <v>234</v>
      </c>
      <c r="AB772" s="333">
        <v>209</v>
      </c>
      <c r="AC772" s="334">
        <v>0.944915254237288</v>
      </c>
      <c r="AD772" s="268">
        <v>0.893162393162393</v>
      </c>
      <c r="AE772" s="295">
        <v>0.051752861074895</v>
      </c>
    </row>
    <row r="773" spans="1:31">
      <c r="A773" s="315" t="s">
        <v>1158</v>
      </c>
      <c r="B773" s="339" t="s">
        <v>3347</v>
      </c>
      <c r="C773" s="293" t="s">
        <v>1345</v>
      </c>
      <c r="D773" s="339" t="s">
        <v>1346</v>
      </c>
      <c r="E773" s="266">
        <v>22</v>
      </c>
      <c r="F773" s="266">
        <v>22</v>
      </c>
      <c r="G773" s="264">
        <v>18</v>
      </c>
      <c r="H773" s="264">
        <v>18</v>
      </c>
      <c r="I773" s="264">
        <v>19</v>
      </c>
      <c r="J773" s="264">
        <v>19</v>
      </c>
      <c r="K773" s="294">
        <v>0.9</v>
      </c>
      <c r="L773" s="267">
        <v>1</v>
      </c>
      <c r="M773" s="267">
        <v>1</v>
      </c>
      <c r="N773" s="267">
        <v>1</v>
      </c>
      <c r="O773" s="332">
        <v>584</v>
      </c>
      <c r="P773" s="266">
        <v>554</v>
      </c>
      <c r="Q773" s="266">
        <v>22</v>
      </c>
      <c r="R773" s="264">
        <v>18</v>
      </c>
      <c r="S773" s="264">
        <v>18</v>
      </c>
      <c r="T773" s="267">
        <v>0.948630136986301</v>
      </c>
      <c r="U773" s="267">
        <v>1</v>
      </c>
      <c r="V773" s="268">
        <v>1</v>
      </c>
      <c r="W773" s="268">
        <v>0.947368421052632</v>
      </c>
      <c r="X773" s="295">
        <v>0</v>
      </c>
      <c r="Y773" s="271">
        <v>137</v>
      </c>
      <c r="Z773" s="333">
        <v>128</v>
      </c>
      <c r="AA773" s="333">
        <v>136</v>
      </c>
      <c r="AB773" s="333">
        <v>127</v>
      </c>
      <c r="AC773" s="334">
        <v>0.934306569343066</v>
      </c>
      <c r="AD773" s="268">
        <v>0.933823529411765</v>
      </c>
      <c r="AE773" s="295">
        <v>0.000483039931300944</v>
      </c>
    </row>
    <row r="774" spans="1:31">
      <c r="A774" s="315" t="s">
        <v>1158</v>
      </c>
      <c r="B774" s="339" t="s">
        <v>3347</v>
      </c>
      <c r="C774" s="293" t="s">
        <v>1347</v>
      </c>
      <c r="D774" s="339" t="s">
        <v>1348</v>
      </c>
      <c r="E774" s="266">
        <v>21</v>
      </c>
      <c r="F774" s="266">
        <v>21</v>
      </c>
      <c r="G774" s="264">
        <v>17</v>
      </c>
      <c r="H774" s="264">
        <v>17</v>
      </c>
      <c r="I774" s="264">
        <v>17</v>
      </c>
      <c r="J774" s="264">
        <v>17</v>
      </c>
      <c r="K774" s="294">
        <v>0.9</v>
      </c>
      <c r="L774" s="267">
        <v>1</v>
      </c>
      <c r="M774" s="267">
        <v>1</v>
      </c>
      <c r="N774" s="267">
        <v>1</v>
      </c>
      <c r="O774" s="332">
        <v>592</v>
      </c>
      <c r="P774" s="266">
        <v>575</v>
      </c>
      <c r="Q774" s="266">
        <v>21</v>
      </c>
      <c r="R774" s="264">
        <v>17</v>
      </c>
      <c r="S774" s="264">
        <v>17</v>
      </c>
      <c r="T774" s="267">
        <v>0.971283783783784</v>
      </c>
      <c r="U774" s="267">
        <v>1</v>
      </c>
      <c r="V774" s="268">
        <v>1</v>
      </c>
      <c r="W774" s="268">
        <v>1</v>
      </c>
      <c r="X774" s="295">
        <v>0</v>
      </c>
      <c r="Y774" s="271">
        <v>131</v>
      </c>
      <c r="Z774" s="333">
        <v>131</v>
      </c>
      <c r="AA774" s="333">
        <v>143</v>
      </c>
      <c r="AB774" s="333">
        <v>136</v>
      </c>
      <c r="AC774" s="334">
        <v>1</v>
      </c>
      <c r="AD774" s="268">
        <v>0.951048951048951</v>
      </c>
      <c r="AE774" s="295">
        <v>0.048951048951049</v>
      </c>
    </row>
    <row r="775" spans="1:31">
      <c r="A775" s="315" t="s">
        <v>1158</v>
      </c>
      <c r="B775" s="339" t="s">
        <v>3347</v>
      </c>
      <c r="C775" s="293" t="s">
        <v>1349</v>
      </c>
      <c r="D775" s="339" t="s">
        <v>1350</v>
      </c>
      <c r="E775" s="266">
        <v>38</v>
      </c>
      <c r="F775" s="266">
        <v>38</v>
      </c>
      <c r="G775" s="264">
        <v>31</v>
      </c>
      <c r="H775" s="264">
        <v>31</v>
      </c>
      <c r="I775" s="264">
        <v>34</v>
      </c>
      <c r="J775" s="264">
        <v>34</v>
      </c>
      <c r="K775" s="294">
        <v>0.9</v>
      </c>
      <c r="L775" s="267">
        <v>1</v>
      </c>
      <c r="M775" s="267">
        <v>1</v>
      </c>
      <c r="N775" s="267">
        <v>1</v>
      </c>
      <c r="O775" s="332">
        <v>1058</v>
      </c>
      <c r="P775" s="266">
        <v>994</v>
      </c>
      <c r="Q775" s="266">
        <v>37</v>
      </c>
      <c r="R775" s="264">
        <v>30</v>
      </c>
      <c r="S775" s="264">
        <v>34</v>
      </c>
      <c r="T775" s="267">
        <v>0.939508506616257</v>
      </c>
      <c r="U775" s="267">
        <v>0.973684210526316</v>
      </c>
      <c r="V775" s="268">
        <v>0.967741935483871</v>
      </c>
      <c r="W775" s="268">
        <v>1</v>
      </c>
      <c r="X775" s="295">
        <v>0.00594227504244482</v>
      </c>
      <c r="Y775" s="271">
        <v>244</v>
      </c>
      <c r="Z775" s="333">
        <v>229</v>
      </c>
      <c r="AA775" s="333">
        <v>251</v>
      </c>
      <c r="AB775" s="333">
        <v>232</v>
      </c>
      <c r="AC775" s="334">
        <v>0.938524590163934</v>
      </c>
      <c r="AD775" s="268">
        <v>0.924302788844621</v>
      </c>
      <c r="AE775" s="295">
        <v>0.0142218013193129</v>
      </c>
    </row>
    <row r="776" spans="1:31">
      <c r="A776" s="315" t="s">
        <v>1158</v>
      </c>
      <c r="B776" s="339" t="s">
        <v>3347</v>
      </c>
      <c r="C776" s="293" t="s">
        <v>1351</v>
      </c>
      <c r="D776" s="339" t="s">
        <v>1352</v>
      </c>
      <c r="E776" s="266">
        <v>61</v>
      </c>
      <c r="F776" s="266">
        <v>61</v>
      </c>
      <c r="G776" s="264">
        <v>50</v>
      </c>
      <c r="H776" s="264">
        <v>50</v>
      </c>
      <c r="I776" s="264">
        <v>58</v>
      </c>
      <c r="J776" s="264">
        <v>58</v>
      </c>
      <c r="K776" s="294">
        <v>0.9</v>
      </c>
      <c r="L776" s="267">
        <v>1</v>
      </c>
      <c r="M776" s="267">
        <v>1</v>
      </c>
      <c r="N776" s="267">
        <v>1</v>
      </c>
      <c r="O776" s="332">
        <v>1770</v>
      </c>
      <c r="P776" s="266">
        <v>1646</v>
      </c>
      <c r="Q776" s="266">
        <v>59</v>
      </c>
      <c r="R776" s="264">
        <v>46</v>
      </c>
      <c r="S776" s="264">
        <v>55</v>
      </c>
      <c r="T776" s="267">
        <v>0.929943502824859</v>
      </c>
      <c r="U776" s="267">
        <v>0.967213114754098</v>
      </c>
      <c r="V776" s="268">
        <v>0.92</v>
      </c>
      <c r="W776" s="268">
        <v>0.948275862068966</v>
      </c>
      <c r="X776" s="295">
        <v>0.0472131147540983</v>
      </c>
      <c r="Y776" s="271">
        <v>406</v>
      </c>
      <c r="Z776" s="333">
        <v>390</v>
      </c>
      <c r="AA776" s="333">
        <v>410</v>
      </c>
      <c r="AB776" s="333">
        <v>386</v>
      </c>
      <c r="AC776" s="334">
        <v>0.960591133004926</v>
      </c>
      <c r="AD776" s="268">
        <v>0.941463414634146</v>
      </c>
      <c r="AE776" s="295">
        <v>0.0191277183707799</v>
      </c>
    </row>
    <row r="777" spans="1:31">
      <c r="A777" s="315" t="s">
        <v>1158</v>
      </c>
      <c r="B777" s="339" t="s">
        <v>3347</v>
      </c>
      <c r="C777" s="293" t="s">
        <v>1353</v>
      </c>
      <c r="D777" s="339" t="s">
        <v>1354</v>
      </c>
      <c r="E777" s="266">
        <v>32</v>
      </c>
      <c r="F777" s="266">
        <v>32</v>
      </c>
      <c r="G777" s="264">
        <v>24</v>
      </c>
      <c r="H777" s="264">
        <v>24</v>
      </c>
      <c r="I777" s="264">
        <v>30</v>
      </c>
      <c r="J777" s="264">
        <v>30</v>
      </c>
      <c r="K777" s="294">
        <v>0.9</v>
      </c>
      <c r="L777" s="267">
        <v>1</v>
      </c>
      <c r="M777" s="267">
        <v>1</v>
      </c>
      <c r="N777" s="267">
        <v>1</v>
      </c>
      <c r="O777" s="332">
        <v>877</v>
      </c>
      <c r="P777" s="266">
        <v>872</v>
      </c>
      <c r="Q777" s="266">
        <v>31</v>
      </c>
      <c r="R777" s="264">
        <v>24</v>
      </c>
      <c r="S777" s="264">
        <v>30</v>
      </c>
      <c r="T777" s="267">
        <v>0.994298745724059</v>
      </c>
      <c r="U777" s="267">
        <v>0.96875</v>
      </c>
      <c r="V777" s="268">
        <v>1</v>
      </c>
      <c r="W777" s="268">
        <v>1</v>
      </c>
      <c r="X777" s="295">
        <v>-0.03125</v>
      </c>
      <c r="Y777" s="271">
        <v>204</v>
      </c>
      <c r="Z777" s="333">
        <v>202</v>
      </c>
      <c r="AA777" s="333">
        <v>202</v>
      </c>
      <c r="AB777" s="333">
        <v>201</v>
      </c>
      <c r="AC777" s="334">
        <v>0.990196078431373</v>
      </c>
      <c r="AD777" s="268">
        <v>0.995049504950495</v>
      </c>
      <c r="AE777" s="295">
        <v>-0.00485342651912246</v>
      </c>
    </row>
    <row r="778" spans="1:31">
      <c r="A778" s="315" t="s">
        <v>1158</v>
      </c>
      <c r="B778" s="339" t="s">
        <v>3347</v>
      </c>
      <c r="C778" s="293" t="s">
        <v>1355</v>
      </c>
      <c r="D778" s="339" t="s">
        <v>1356</v>
      </c>
      <c r="E778" s="266">
        <v>60</v>
      </c>
      <c r="F778" s="266">
        <v>59</v>
      </c>
      <c r="G778" s="264">
        <v>51</v>
      </c>
      <c r="H778" s="264">
        <v>50</v>
      </c>
      <c r="I778" s="264">
        <v>54</v>
      </c>
      <c r="J778" s="264">
        <v>53</v>
      </c>
      <c r="K778" s="294">
        <v>0.9</v>
      </c>
      <c r="L778" s="267">
        <v>0.983333333333333</v>
      </c>
      <c r="M778" s="267">
        <v>0.980392156862745</v>
      </c>
      <c r="N778" s="267">
        <v>0.981481481481482</v>
      </c>
      <c r="O778" s="332">
        <v>1707</v>
      </c>
      <c r="P778" s="266">
        <v>1620</v>
      </c>
      <c r="Q778" s="266">
        <v>58</v>
      </c>
      <c r="R778" s="264">
        <v>49</v>
      </c>
      <c r="S778" s="264">
        <v>52</v>
      </c>
      <c r="T778" s="267">
        <v>0.949033391915642</v>
      </c>
      <c r="U778" s="267">
        <v>0.966666666666667</v>
      </c>
      <c r="V778" s="268">
        <v>0.96078431372549</v>
      </c>
      <c r="W778" s="268">
        <v>0.962962962962963</v>
      </c>
      <c r="X778" s="295">
        <v>0.00588235294117645</v>
      </c>
      <c r="Y778" s="271">
        <v>395</v>
      </c>
      <c r="Z778" s="333">
        <v>378</v>
      </c>
      <c r="AA778" s="333">
        <v>387</v>
      </c>
      <c r="AB778" s="333">
        <v>367</v>
      </c>
      <c r="AC778" s="334">
        <v>0.956962025316456</v>
      </c>
      <c r="AD778" s="268">
        <v>0.948320413436692</v>
      </c>
      <c r="AE778" s="295">
        <v>0.0086416118797632</v>
      </c>
    </row>
    <row r="779" spans="1:31">
      <c r="A779" s="315" t="s">
        <v>1158</v>
      </c>
      <c r="B779" s="339" t="s">
        <v>3347</v>
      </c>
      <c r="C779" s="293" t="s">
        <v>1357</v>
      </c>
      <c r="D779" s="339" t="s">
        <v>1358</v>
      </c>
      <c r="E779" s="266">
        <v>40</v>
      </c>
      <c r="F779" s="266">
        <v>40</v>
      </c>
      <c r="G779" s="264">
        <v>37</v>
      </c>
      <c r="H779" s="264">
        <v>37</v>
      </c>
      <c r="I779" s="264">
        <v>41</v>
      </c>
      <c r="J779" s="264">
        <v>41</v>
      </c>
      <c r="K779" s="294">
        <v>0.9</v>
      </c>
      <c r="L779" s="267">
        <v>1</v>
      </c>
      <c r="M779" s="267">
        <v>1</v>
      </c>
      <c r="N779" s="267">
        <v>1</v>
      </c>
      <c r="O779" s="332">
        <v>1188</v>
      </c>
      <c r="P779" s="266">
        <v>1145</v>
      </c>
      <c r="Q779" s="266">
        <v>40</v>
      </c>
      <c r="R779" s="264">
        <v>37</v>
      </c>
      <c r="S779" s="264">
        <v>41</v>
      </c>
      <c r="T779" s="267">
        <v>0.963804713804714</v>
      </c>
      <c r="U779" s="267">
        <v>1</v>
      </c>
      <c r="V779" s="268">
        <v>1</v>
      </c>
      <c r="W779" s="268">
        <v>1</v>
      </c>
      <c r="X779" s="295">
        <v>0</v>
      </c>
      <c r="Y779" s="271">
        <v>273</v>
      </c>
      <c r="Z779" s="333">
        <v>269</v>
      </c>
      <c r="AA779" s="333">
        <v>269</v>
      </c>
      <c r="AB779" s="333">
        <v>264</v>
      </c>
      <c r="AC779" s="334">
        <v>0.985347985347985</v>
      </c>
      <c r="AD779" s="268">
        <v>0.981412639405205</v>
      </c>
      <c r="AE779" s="295">
        <v>0.00393534594278089</v>
      </c>
    </row>
    <row r="780" spans="1:31">
      <c r="A780" s="315" t="s">
        <v>1158</v>
      </c>
      <c r="B780" s="339" t="s">
        <v>3347</v>
      </c>
      <c r="C780" s="293" t="s">
        <v>1359</v>
      </c>
      <c r="D780" s="339" t="s">
        <v>1360</v>
      </c>
      <c r="E780" s="266">
        <v>37</v>
      </c>
      <c r="F780" s="266">
        <v>37</v>
      </c>
      <c r="G780" s="264">
        <v>28</v>
      </c>
      <c r="H780" s="264">
        <v>28</v>
      </c>
      <c r="I780" s="264">
        <v>33</v>
      </c>
      <c r="J780" s="264">
        <v>33</v>
      </c>
      <c r="K780" s="294">
        <v>0.9</v>
      </c>
      <c r="L780" s="267">
        <v>1</v>
      </c>
      <c r="M780" s="267">
        <v>1</v>
      </c>
      <c r="N780" s="267">
        <v>1</v>
      </c>
      <c r="O780" s="332">
        <v>1000</v>
      </c>
      <c r="P780" s="266">
        <v>936</v>
      </c>
      <c r="Q780" s="266">
        <v>35</v>
      </c>
      <c r="R780" s="264">
        <v>27</v>
      </c>
      <c r="S780" s="264">
        <v>30</v>
      </c>
      <c r="T780" s="267">
        <v>0.936</v>
      </c>
      <c r="U780" s="267">
        <v>0.945945945945946</v>
      </c>
      <c r="V780" s="268">
        <v>0.964285714285714</v>
      </c>
      <c r="W780" s="268">
        <v>0.909090909090909</v>
      </c>
      <c r="X780" s="295">
        <v>-0.0183397683397684</v>
      </c>
      <c r="Y780" s="271">
        <v>228</v>
      </c>
      <c r="Z780" s="333">
        <v>211</v>
      </c>
      <c r="AA780" s="333">
        <v>232</v>
      </c>
      <c r="AB780" s="333">
        <v>217</v>
      </c>
      <c r="AC780" s="334">
        <v>0.925438596491228</v>
      </c>
      <c r="AD780" s="268">
        <v>0.935344827586207</v>
      </c>
      <c r="AE780" s="295">
        <v>-0.00990623109497879</v>
      </c>
    </row>
    <row r="781" spans="1:31">
      <c r="A781" s="315" t="s">
        <v>1158</v>
      </c>
      <c r="B781" s="339" t="s">
        <v>3347</v>
      </c>
      <c r="C781" s="293" t="s">
        <v>1361</v>
      </c>
      <c r="D781" s="339" t="s">
        <v>1362</v>
      </c>
      <c r="E781" s="266">
        <v>43</v>
      </c>
      <c r="F781" s="266">
        <v>43</v>
      </c>
      <c r="G781" s="264">
        <v>40</v>
      </c>
      <c r="H781" s="264">
        <v>39</v>
      </c>
      <c r="I781" s="264">
        <v>42</v>
      </c>
      <c r="J781" s="264">
        <v>42</v>
      </c>
      <c r="K781" s="294">
        <v>0.9</v>
      </c>
      <c r="L781" s="267">
        <v>1</v>
      </c>
      <c r="M781" s="267">
        <v>0.975</v>
      </c>
      <c r="N781" s="267">
        <v>1</v>
      </c>
      <c r="O781" s="332">
        <v>1221</v>
      </c>
      <c r="P781" s="266">
        <v>1142</v>
      </c>
      <c r="Q781" s="266">
        <v>42</v>
      </c>
      <c r="R781" s="264">
        <v>38</v>
      </c>
      <c r="S781" s="264">
        <v>39</v>
      </c>
      <c r="T781" s="267">
        <v>0.935298935298935</v>
      </c>
      <c r="U781" s="267">
        <v>0.976744186046512</v>
      </c>
      <c r="V781" s="268">
        <v>0.95</v>
      </c>
      <c r="W781" s="268">
        <v>0.928571428571429</v>
      </c>
      <c r="X781" s="295">
        <v>0.0267441860465116</v>
      </c>
      <c r="Y781" s="271">
        <v>288</v>
      </c>
      <c r="Z781" s="333">
        <v>271</v>
      </c>
      <c r="AA781" s="333">
        <v>288</v>
      </c>
      <c r="AB781" s="333">
        <v>275</v>
      </c>
      <c r="AC781" s="334">
        <v>0.940972222222222</v>
      </c>
      <c r="AD781" s="268">
        <v>0.954861111111111</v>
      </c>
      <c r="AE781" s="295">
        <v>-0.013888888888889</v>
      </c>
    </row>
    <row r="782" spans="1:31">
      <c r="A782" s="315" t="s">
        <v>1158</v>
      </c>
      <c r="B782" s="339" t="s">
        <v>3347</v>
      </c>
      <c r="C782" s="293" t="s">
        <v>1363</v>
      </c>
      <c r="D782" s="339" t="s">
        <v>1364</v>
      </c>
      <c r="E782" s="266">
        <v>34</v>
      </c>
      <c r="F782" s="266">
        <v>34</v>
      </c>
      <c r="G782" s="264">
        <v>26</v>
      </c>
      <c r="H782" s="264">
        <v>25</v>
      </c>
      <c r="I782" s="264">
        <v>33</v>
      </c>
      <c r="J782" s="264">
        <v>33</v>
      </c>
      <c r="K782" s="294">
        <v>0.9</v>
      </c>
      <c r="L782" s="267">
        <v>1</v>
      </c>
      <c r="M782" s="267">
        <v>0.961538461538462</v>
      </c>
      <c r="N782" s="267">
        <v>1</v>
      </c>
      <c r="O782" s="332">
        <v>924</v>
      </c>
      <c r="P782" s="266">
        <v>872</v>
      </c>
      <c r="Q782" s="266">
        <v>33</v>
      </c>
      <c r="R782" s="264">
        <v>25</v>
      </c>
      <c r="S782" s="264">
        <v>31</v>
      </c>
      <c r="T782" s="267">
        <v>0.943722943722944</v>
      </c>
      <c r="U782" s="267">
        <v>0.970588235294118</v>
      </c>
      <c r="V782" s="268">
        <v>0.961538461538462</v>
      </c>
      <c r="W782" s="268">
        <v>0.939393939393939</v>
      </c>
      <c r="X782" s="295">
        <v>0.00904977375565608</v>
      </c>
      <c r="Y782" s="271">
        <v>218</v>
      </c>
      <c r="Z782" s="333">
        <v>207</v>
      </c>
      <c r="AA782" s="333">
        <v>216</v>
      </c>
      <c r="AB782" s="333">
        <v>200</v>
      </c>
      <c r="AC782" s="334">
        <v>0.94954128440367</v>
      </c>
      <c r="AD782" s="268">
        <v>0.925925925925926</v>
      </c>
      <c r="AE782" s="295">
        <v>0.0236153584777438</v>
      </c>
    </row>
    <row r="783" spans="1:31">
      <c r="A783" s="315" t="s">
        <v>1158</v>
      </c>
      <c r="B783" s="339" t="s">
        <v>3347</v>
      </c>
      <c r="C783" s="293" t="s">
        <v>1365</v>
      </c>
      <c r="D783" s="339" t="s">
        <v>1366</v>
      </c>
      <c r="E783" s="266">
        <v>33</v>
      </c>
      <c r="F783" s="266">
        <v>33</v>
      </c>
      <c r="G783" s="264">
        <v>24</v>
      </c>
      <c r="H783" s="264">
        <v>24</v>
      </c>
      <c r="I783" s="264">
        <v>30</v>
      </c>
      <c r="J783" s="264">
        <v>30</v>
      </c>
      <c r="K783" s="294">
        <v>0.9</v>
      </c>
      <c r="L783" s="267">
        <v>1</v>
      </c>
      <c r="M783" s="267">
        <v>1</v>
      </c>
      <c r="N783" s="267">
        <v>1</v>
      </c>
      <c r="O783" s="332">
        <v>870</v>
      </c>
      <c r="P783" s="266">
        <v>869</v>
      </c>
      <c r="Q783" s="266">
        <v>33</v>
      </c>
      <c r="R783" s="264">
        <v>24</v>
      </c>
      <c r="S783" s="264">
        <v>30</v>
      </c>
      <c r="T783" s="267">
        <v>0.998850574712644</v>
      </c>
      <c r="U783" s="267">
        <v>1</v>
      </c>
      <c r="V783" s="268">
        <v>1</v>
      </c>
      <c r="W783" s="268">
        <v>1</v>
      </c>
      <c r="X783" s="295">
        <v>0</v>
      </c>
      <c r="Y783" s="271">
        <v>205</v>
      </c>
      <c r="Z783" s="333">
        <v>205</v>
      </c>
      <c r="AA783" s="333">
        <v>202</v>
      </c>
      <c r="AB783" s="333">
        <v>202</v>
      </c>
      <c r="AC783" s="334">
        <v>1</v>
      </c>
      <c r="AD783" s="268">
        <v>1</v>
      </c>
      <c r="AE783" s="295">
        <v>0</v>
      </c>
    </row>
    <row r="784" spans="1:31">
      <c r="A784" s="315" t="s">
        <v>1158</v>
      </c>
      <c r="B784" s="339" t="s">
        <v>3347</v>
      </c>
      <c r="C784" s="293" t="s">
        <v>1367</v>
      </c>
      <c r="D784" s="339" t="s">
        <v>1368</v>
      </c>
      <c r="E784" s="266">
        <v>46</v>
      </c>
      <c r="F784" s="266">
        <v>46</v>
      </c>
      <c r="G784" s="264">
        <v>34</v>
      </c>
      <c r="H784" s="264">
        <v>34</v>
      </c>
      <c r="I784" s="264">
        <v>39</v>
      </c>
      <c r="J784" s="264">
        <v>39</v>
      </c>
      <c r="K784" s="294">
        <v>0.9</v>
      </c>
      <c r="L784" s="267">
        <v>1</v>
      </c>
      <c r="M784" s="267">
        <v>1</v>
      </c>
      <c r="N784" s="267">
        <v>1</v>
      </c>
      <c r="O784" s="332">
        <v>1164</v>
      </c>
      <c r="P784" s="266">
        <v>1130</v>
      </c>
      <c r="Q784" s="266">
        <v>46</v>
      </c>
      <c r="R784" s="264">
        <v>32</v>
      </c>
      <c r="S784" s="264">
        <v>39</v>
      </c>
      <c r="T784" s="267">
        <v>0.970790378006873</v>
      </c>
      <c r="U784" s="267">
        <v>1</v>
      </c>
      <c r="V784" s="268">
        <v>0.941176470588235</v>
      </c>
      <c r="W784" s="268">
        <v>1</v>
      </c>
      <c r="X784" s="295">
        <v>0.0588235294117647</v>
      </c>
      <c r="Y784" s="271">
        <v>276</v>
      </c>
      <c r="Z784" s="333">
        <v>269</v>
      </c>
      <c r="AA784" s="333">
        <v>270</v>
      </c>
      <c r="AB784" s="333">
        <v>263</v>
      </c>
      <c r="AC784" s="334">
        <v>0.97463768115942</v>
      </c>
      <c r="AD784" s="268">
        <v>0.974074074074074</v>
      </c>
      <c r="AE784" s="295">
        <v>0.000563607085346196</v>
      </c>
    </row>
    <row r="785" spans="1:31">
      <c r="A785" s="315" t="s">
        <v>1158</v>
      </c>
      <c r="B785" s="339" t="s">
        <v>3347</v>
      </c>
      <c r="C785" s="293" t="s">
        <v>1369</v>
      </c>
      <c r="D785" s="339" t="s">
        <v>1370</v>
      </c>
      <c r="E785" s="266">
        <v>27</v>
      </c>
      <c r="F785" s="266">
        <v>27</v>
      </c>
      <c r="G785" s="264">
        <v>26</v>
      </c>
      <c r="H785" s="264">
        <v>26</v>
      </c>
      <c r="I785" s="264">
        <v>27</v>
      </c>
      <c r="J785" s="264">
        <v>27</v>
      </c>
      <c r="K785" s="294">
        <v>0.9</v>
      </c>
      <c r="L785" s="267">
        <v>1</v>
      </c>
      <c r="M785" s="267">
        <v>1</v>
      </c>
      <c r="N785" s="267">
        <v>1</v>
      </c>
      <c r="O785" s="332">
        <v>772</v>
      </c>
      <c r="P785" s="266">
        <v>765</v>
      </c>
      <c r="Q785" s="266">
        <v>27</v>
      </c>
      <c r="R785" s="264">
        <v>26</v>
      </c>
      <c r="S785" s="264">
        <v>27</v>
      </c>
      <c r="T785" s="267">
        <v>0.990932642487047</v>
      </c>
      <c r="U785" s="267">
        <v>1</v>
      </c>
      <c r="V785" s="268">
        <v>1</v>
      </c>
      <c r="W785" s="268">
        <v>1</v>
      </c>
      <c r="X785" s="295">
        <v>0</v>
      </c>
      <c r="Y785" s="271">
        <v>185</v>
      </c>
      <c r="Z785" s="333">
        <v>185</v>
      </c>
      <c r="AA785" s="333">
        <v>183</v>
      </c>
      <c r="AB785" s="333">
        <v>181</v>
      </c>
      <c r="AC785" s="334">
        <v>1</v>
      </c>
      <c r="AD785" s="268">
        <v>0.989071038251366</v>
      </c>
      <c r="AE785" s="295">
        <v>0.0109289617486339</v>
      </c>
    </row>
    <row r="786" spans="1:31">
      <c r="A786" s="315" t="s">
        <v>1158</v>
      </c>
      <c r="B786" s="339" t="s">
        <v>3344</v>
      </c>
      <c r="C786" s="293" t="s">
        <v>1371</v>
      </c>
      <c r="D786" s="339" t="s">
        <v>1372</v>
      </c>
      <c r="E786" s="266">
        <v>42</v>
      </c>
      <c r="F786" s="266">
        <v>42</v>
      </c>
      <c r="G786" s="264">
        <v>33</v>
      </c>
      <c r="H786" s="264">
        <v>33</v>
      </c>
      <c r="I786" s="264">
        <v>39</v>
      </c>
      <c r="J786" s="264">
        <v>39</v>
      </c>
      <c r="K786" s="294">
        <v>0.9</v>
      </c>
      <c r="L786" s="267">
        <v>1</v>
      </c>
      <c r="M786" s="267">
        <v>1</v>
      </c>
      <c r="N786" s="267">
        <v>1</v>
      </c>
      <c r="O786" s="332">
        <v>1176</v>
      </c>
      <c r="P786" s="266">
        <v>1159</v>
      </c>
      <c r="Q786" s="266">
        <v>42</v>
      </c>
      <c r="R786" s="264">
        <v>33</v>
      </c>
      <c r="S786" s="264">
        <v>39</v>
      </c>
      <c r="T786" s="267">
        <v>0.985544217687075</v>
      </c>
      <c r="U786" s="267">
        <v>1</v>
      </c>
      <c r="V786" s="268">
        <v>1</v>
      </c>
      <c r="W786" s="268">
        <v>1</v>
      </c>
      <c r="X786" s="295">
        <v>0</v>
      </c>
      <c r="Y786" s="271">
        <v>274</v>
      </c>
      <c r="Z786" s="333">
        <v>273</v>
      </c>
      <c r="AA786" s="333">
        <v>270</v>
      </c>
      <c r="AB786" s="333">
        <v>270</v>
      </c>
      <c r="AC786" s="334">
        <v>0.996350364963504</v>
      </c>
      <c r="AD786" s="268">
        <v>1</v>
      </c>
      <c r="AE786" s="295">
        <v>-0.0036496350364964</v>
      </c>
    </row>
    <row r="787" spans="1:31">
      <c r="A787" s="315" t="s">
        <v>1158</v>
      </c>
      <c r="B787" s="339" t="s">
        <v>3344</v>
      </c>
      <c r="C787" s="293" t="s">
        <v>1373</v>
      </c>
      <c r="D787" s="339" t="s">
        <v>1374</v>
      </c>
      <c r="E787" s="266">
        <v>38</v>
      </c>
      <c r="F787" s="266">
        <v>38</v>
      </c>
      <c r="G787" s="264">
        <v>26</v>
      </c>
      <c r="H787" s="264">
        <v>26</v>
      </c>
      <c r="I787" s="264">
        <v>35</v>
      </c>
      <c r="J787" s="264">
        <v>35</v>
      </c>
      <c r="K787" s="294">
        <v>0.9</v>
      </c>
      <c r="L787" s="267">
        <v>1</v>
      </c>
      <c r="M787" s="267">
        <v>1</v>
      </c>
      <c r="N787" s="267">
        <v>1</v>
      </c>
      <c r="O787" s="332">
        <v>1034</v>
      </c>
      <c r="P787" s="266">
        <v>1024</v>
      </c>
      <c r="Q787" s="266">
        <v>38</v>
      </c>
      <c r="R787" s="264">
        <v>26</v>
      </c>
      <c r="S787" s="264">
        <v>35</v>
      </c>
      <c r="T787" s="267">
        <v>0.990328820116054</v>
      </c>
      <c r="U787" s="267">
        <v>1</v>
      </c>
      <c r="V787" s="268">
        <v>1</v>
      </c>
      <c r="W787" s="268">
        <v>1</v>
      </c>
      <c r="X787" s="295">
        <v>0</v>
      </c>
      <c r="Y787" s="271">
        <v>240</v>
      </c>
      <c r="Z787" s="333">
        <v>238</v>
      </c>
      <c r="AA787" s="333">
        <v>241</v>
      </c>
      <c r="AB787" s="333">
        <v>239</v>
      </c>
      <c r="AC787" s="334">
        <v>0.991666666666667</v>
      </c>
      <c r="AD787" s="268">
        <v>0.991701244813278</v>
      </c>
      <c r="AE787" s="295">
        <v>-3.45781466113415e-5</v>
      </c>
    </row>
    <row r="788" spans="1:31">
      <c r="A788" s="315" t="s">
        <v>1158</v>
      </c>
      <c r="B788" s="339" t="s">
        <v>3344</v>
      </c>
      <c r="C788" s="293" t="s">
        <v>1375</v>
      </c>
      <c r="D788" s="339" t="s">
        <v>1376</v>
      </c>
      <c r="E788" s="266">
        <v>31</v>
      </c>
      <c r="F788" s="266">
        <v>31</v>
      </c>
      <c r="G788" s="264">
        <v>25</v>
      </c>
      <c r="H788" s="264">
        <v>25</v>
      </c>
      <c r="I788" s="264">
        <v>28</v>
      </c>
      <c r="J788" s="264">
        <v>28</v>
      </c>
      <c r="K788" s="294">
        <v>0.9</v>
      </c>
      <c r="L788" s="267">
        <v>1</v>
      </c>
      <c r="M788" s="267">
        <v>1</v>
      </c>
      <c r="N788" s="267">
        <v>1</v>
      </c>
      <c r="O788" s="332">
        <v>891</v>
      </c>
      <c r="P788" s="266">
        <v>890</v>
      </c>
      <c r="Q788" s="266">
        <v>31</v>
      </c>
      <c r="R788" s="264">
        <v>25</v>
      </c>
      <c r="S788" s="264">
        <v>28</v>
      </c>
      <c r="T788" s="267">
        <v>0.998877665544332</v>
      </c>
      <c r="U788" s="267">
        <v>1</v>
      </c>
      <c r="V788" s="268">
        <v>1</v>
      </c>
      <c r="W788" s="268">
        <v>1</v>
      </c>
      <c r="X788" s="295">
        <v>0</v>
      </c>
      <c r="Y788" s="271">
        <v>203</v>
      </c>
      <c r="Z788" s="333">
        <v>202</v>
      </c>
      <c r="AA788" s="333">
        <v>208</v>
      </c>
      <c r="AB788" s="333">
        <v>208</v>
      </c>
      <c r="AC788" s="334">
        <v>0.995073891625616</v>
      </c>
      <c r="AD788" s="268">
        <v>1</v>
      </c>
      <c r="AE788" s="295">
        <v>-0.00492610837438423</v>
      </c>
    </row>
    <row r="789" spans="1:31">
      <c r="A789" s="315" t="s">
        <v>1158</v>
      </c>
      <c r="B789" s="339" t="s">
        <v>3344</v>
      </c>
      <c r="C789" s="293" t="s">
        <v>1377</v>
      </c>
      <c r="D789" s="339" t="s">
        <v>1378</v>
      </c>
      <c r="E789" s="266">
        <v>29</v>
      </c>
      <c r="F789" s="266">
        <v>29</v>
      </c>
      <c r="G789" s="264">
        <v>18</v>
      </c>
      <c r="H789" s="264">
        <v>18</v>
      </c>
      <c r="I789" s="264">
        <v>24</v>
      </c>
      <c r="J789" s="264">
        <v>24</v>
      </c>
      <c r="K789" s="294">
        <v>0.9</v>
      </c>
      <c r="L789" s="267">
        <v>1</v>
      </c>
      <c r="M789" s="267">
        <v>1</v>
      </c>
      <c r="N789" s="267">
        <v>1</v>
      </c>
      <c r="O789" s="332">
        <v>768</v>
      </c>
      <c r="P789" s="266">
        <v>748</v>
      </c>
      <c r="Q789" s="266">
        <v>29</v>
      </c>
      <c r="R789" s="264">
        <v>18</v>
      </c>
      <c r="S789" s="264">
        <v>23</v>
      </c>
      <c r="T789" s="267">
        <v>0.973958333333333</v>
      </c>
      <c r="U789" s="267">
        <v>1</v>
      </c>
      <c r="V789" s="268">
        <v>1</v>
      </c>
      <c r="W789" s="268">
        <v>0.958333333333333</v>
      </c>
      <c r="X789" s="295">
        <v>0</v>
      </c>
      <c r="Y789" s="271">
        <v>173</v>
      </c>
      <c r="Z789" s="333">
        <v>170</v>
      </c>
      <c r="AA789" s="333">
        <v>174</v>
      </c>
      <c r="AB789" s="333">
        <v>168</v>
      </c>
      <c r="AC789" s="334">
        <v>0.982658959537572</v>
      </c>
      <c r="AD789" s="268">
        <v>0.96551724137931</v>
      </c>
      <c r="AE789" s="295">
        <v>0.0171417181582618</v>
      </c>
    </row>
    <row r="790" spans="1:31">
      <c r="A790" s="315" t="s">
        <v>1158</v>
      </c>
      <c r="B790" s="339" t="s">
        <v>3344</v>
      </c>
      <c r="C790" s="293" t="s">
        <v>1379</v>
      </c>
      <c r="D790" s="339" t="s">
        <v>1380</v>
      </c>
      <c r="E790" s="266">
        <v>31</v>
      </c>
      <c r="F790" s="266">
        <v>31</v>
      </c>
      <c r="G790" s="264">
        <v>25</v>
      </c>
      <c r="H790" s="264">
        <v>25</v>
      </c>
      <c r="I790" s="264">
        <v>27</v>
      </c>
      <c r="J790" s="264">
        <v>27</v>
      </c>
      <c r="K790" s="294">
        <v>0.9</v>
      </c>
      <c r="L790" s="267">
        <v>1</v>
      </c>
      <c r="M790" s="267">
        <v>1</v>
      </c>
      <c r="N790" s="267">
        <v>1</v>
      </c>
      <c r="O790" s="332">
        <v>884</v>
      </c>
      <c r="P790" s="266">
        <v>857</v>
      </c>
      <c r="Q790" s="266">
        <v>31</v>
      </c>
      <c r="R790" s="264">
        <v>25</v>
      </c>
      <c r="S790" s="264">
        <v>27</v>
      </c>
      <c r="T790" s="267">
        <v>0.969457013574661</v>
      </c>
      <c r="U790" s="267">
        <v>1</v>
      </c>
      <c r="V790" s="268">
        <v>1</v>
      </c>
      <c r="W790" s="268">
        <v>1</v>
      </c>
      <c r="X790" s="295">
        <v>0</v>
      </c>
      <c r="Y790" s="271">
        <v>197</v>
      </c>
      <c r="Z790" s="333">
        <v>189</v>
      </c>
      <c r="AA790" s="333">
        <v>207</v>
      </c>
      <c r="AB790" s="333">
        <v>198</v>
      </c>
      <c r="AC790" s="334">
        <v>0.959390862944162</v>
      </c>
      <c r="AD790" s="268">
        <v>0.956521739130435</v>
      </c>
      <c r="AE790" s="295">
        <v>0.00286912381372761</v>
      </c>
    </row>
    <row r="791" spans="1:31">
      <c r="A791" s="315" t="s">
        <v>1158</v>
      </c>
      <c r="B791" s="339" t="s">
        <v>3344</v>
      </c>
      <c r="C791" s="293" t="s">
        <v>1381</v>
      </c>
      <c r="D791" s="339" t="s">
        <v>1382</v>
      </c>
      <c r="E791" s="266">
        <v>35</v>
      </c>
      <c r="F791" s="266">
        <v>35</v>
      </c>
      <c r="G791" s="264">
        <v>31</v>
      </c>
      <c r="H791" s="264">
        <v>31</v>
      </c>
      <c r="I791" s="264">
        <v>35</v>
      </c>
      <c r="J791" s="264">
        <v>35</v>
      </c>
      <c r="K791" s="294">
        <v>0.9</v>
      </c>
      <c r="L791" s="267">
        <v>1</v>
      </c>
      <c r="M791" s="267">
        <v>1</v>
      </c>
      <c r="N791" s="267">
        <v>1</v>
      </c>
      <c r="O791" s="332">
        <v>1014</v>
      </c>
      <c r="P791" s="266">
        <v>966</v>
      </c>
      <c r="Q791" s="266">
        <v>34</v>
      </c>
      <c r="R791" s="264">
        <v>31</v>
      </c>
      <c r="S791" s="264">
        <v>31</v>
      </c>
      <c r="T791" s="267">
        <v>0.952662721893491</v>
      </c>
      <c r="U791" s="267">
        <v>0.971428571428571</v>
      </c>
      <c r="V791" s="268">
        <v>1</v>
      </c>
      <c r="W791" s="268">
        <v>0.885714285714286</v>
      </c>
      <c r="X791" s="295">
        <v>-0.0285714285714286</v>
      </c>
      <c r="Y791" s="271">
        <v>239</v>
      </c>
      <c r="Z791" s="333">
        <v>227</v>
      </c>
      <c r="AA791" s="333">
        <v>237</v>
      </c>
      <c r="AB791" s="333">
        <v>226</v>
      </c>
      <c r="AC791" s="334">
        <v>0.949790794979079</v>
      </c>
      <c r="AD791" s="268">
        <v>0.953586497890295</v>
      </c>
      <c r="AE791" s="295">
        <v>-0.00379570291121589</v>
      </c>
    </row>
    <row r="792" spans="1:31">
      <c r="A792" s="315" t="s">
        <v>1158</v>
      </c>
      <c r="B792" s="339" t="s">
        <v>3344</v>
      </c>
      <c r="C792" s="293" t="s">
        <v>1383</v>
      </c>
      <c r="D792" s="339" t="s">
        <v>1384</v>
      </c>
      <c r="E792" s="266">
        <v>36</v>
      </c>
      <c r="F792" s="266">
        <v>36</v>
      </c>
      <c r="G792" s="264">
        <v>27</v>
      </c>
      <c r="H792" s="264">
        <v>27</v>
      </c>
      <c r="I792" s="264">
        <v>31</v>
      </c>
      <c r="J792" s="264">
        <v>31</v>
      </c>
      <c r="K792" s="294">
        <v>0.9</v>
      </c>
      <c r="L792" s="267">
        <v>1</v>
      </c>
      <c r="M792" s="267">
        <v>1</v>
      </c>
      <c r="N792" s="267">
        <v>1</v>
      </c>
      <c r="O792" s="332">
        <v>947</v>
      </c>
      <c r="P792" s="266">
        <v>906</v>
      </c>
      <c r="Q792" s="266">
        <v>36</v>
      </c>
      <c r="R792" s="264">
        <v>26</v>
      </c>
      <c r="S792" s="264">
        <v>30</v>
      </c>
      <c r="T792" s="267">
        <v>0.956705385427666</v>
      </c>
      <c r="U792" s="267">
        <v>1</v>
      </c>
      <c r="V792" s="268">
        <v>0.962962962962963</v>
      </c>
      <c r="W792" s="268">
        <v>0.967741935483871</v>
      </c>
      <c r="X792" s="295">
        <v>0.0370370370370371</v>
      </c>
      <c r="Y792" s="271">
        <v>224</v>
      </c>
      <c r="Z792" s="333">
        <v>216</v>
      </c>
      <c r="AA792" s="333">
        <v>222</v>
      </c>
      <c r="AB792" s="333">
        <v>216</v>
      </c>
      <c r="AC792" s="334">
        <v>0.964285714285714</v>
      </c>
      <c r="AD792" s="268">
        <v>0.972972972972973</v>
      </c>
      <c r="AE792" s="295">
        <v>-0.00868725868725873</v>
      </c>
    </row>
    <row r="793" spans="1:31">
      <c r="A793" s="315" t="s">
        <v>1158</v>
      </c>
      <c r="B793" s="339" t="s">
        <v>3344</v>
      </c>
      <c r="C793" s="293" t="s">
        <v>1385</v>
      </c>
      <c r="D793" s="339" t="s">
        <v>1386</v>
      </c>
      <c r="E793" s="266">
        <v>35</v>
      </c>
      <c r="F793" s="266">
        <v>35</v>
      </c>
      <c r="G793" s="264">
        <v>25</v>
      </c>
      <c r="H793" s="264">
        <v>25</v>
      </c>
      <c r="I793" s="264">
        <v>30</v>
      </c>
      <c r="J793" s="264">
        <v>30</v>
      </c>
      <c r="K793" s="294">
        <v>0.9</v>
      </c>
      <c r="L793" s="267">
        <v>1</v>
      </c>
      <c r="M793" s="267">
        <v>1</v>
      </c>
      <c r="N793" s="267">
        <v>1</v>
      </c>
      <c r="O793" s="332">
        <v>945</v>
      </c>
      <c r="P793" s="266">
        <v>929</v>
      </c>
      <c r="Q793" s="266">
        <v>35</v>
      </c>
      <c r="R793" s="264">
        <v>24</v>
      </c>
      <c r="S793" s="264">
        <v>30</v>
      </c>
      <c r="T793" s="267">
        <v>0.983068783068783</v>
      </c>
      <c r="U793" s="267">
        <v>1</v>
      </c>
      <c r="V793" s="268">
        <v>0.96</v>
      </c>
      <c r="W793" s="268">
        <v>1</v>
      </c>
      <c r="X793" s="295">
        <v>0.04</v>
      </c>
      <c r="Y793" s="271">
        <v>215</v>
      </c>
      <c r="Z793" s="333">
        <v>211</v>
      </c>
      <c r="AA793" s="333">
        <v>212</v>
      </c>
      <c r="AB793" s="333">
        <v>207</v>
      </c>
      <c r="AC793" s="334">
        <v>0.981395348837209</v>
      </c>
      <c r="AD793" s="268">
        <v>0.976415094339623</v>
      </c>
      <c r="AE793" s="295">
        <v>0.00498025449758666</v>
      </c>
    </row>
    <row r="794" spans="1:31">
      <c r="A794" s="315" t="s">
        <v>1158</v>
      </c>
      <c r="B794" s="339" t="s">
        <v>3344</v>
      </c>
      <c r="C794" s="293" t="s">
        <v>1387</v>
      </c>
      <c r="D794" s="339" t="s">
        <v>1388</v>
      </c>
      <c r="E794" s="266">
        <v>22</v>
      </c>
      <c r="F794" s="266">
        <v>22</v>
      </c>
      <c r="G794" s="264">
        <v>15</v>
      </c>
      <c r="H794" s="264">
        <v>15</v>
      </c>
      <c r="I794" s="264">
        <v>19</v>
      </c>
      <c r="J794" s="264">
        <v>19</v>
      </c>
      <c r="K794" s="294">
        <v>0.9</v>
      </c>
      <c r="L794" s="267">
        <v>1</v>
      </c>
      <c r="M794" s="267">
        <v>1</v>
      </c>
      <c r="N794" s="267">
        <v>1</v>
      </c>
      <c r="O794" s="332">
        <v>578</v>
      </c>
      <c r="P794" s="266">
        <v>565</v>
      </c>
      <c r="Q794" s="266">
        <v>22</v>
      </c>
      <c r="R794" s="264">
        <v>15</v>
      </c>
      <c r="S794" s="264">
        <v>19</v>
      </c>
      <c r="T794" s="267">
        <v>0.977508650519031</v>
      </c>
      <c r="U794" s="267">
        <v>1</v>
      </c>
      <c r="V794" s="268">
        <v>1</v>
      </c>
      <c r="W794" s="268">
        <v>1</v>
      </c>
      <c r="X794" s="295">
        <v>0</v>
      </c>
      <c r="Y794" s="271">
        <v>133</v>
      </c>
      <c r="Z794" s="333">
        <v>131</v>
      </c>
      <c r="AA794" s="333">
        <v>133</v>
      </c>
      <c r="AB794" s="333">
        <v>128</v>
      </c>
      <c r="AC794" s="334">
        <v>0.984962406015038</v>
      </c>
      <c r="AD794" s="268">
        <v>0.962406015037594</v>
      </c>
      <c r="AE794" s="295">
        <v>0.0225563909774437</v>
      </c>
    </row>
    <row r="795" spans="1:31">
      <c r="A795" s="315" t="s">
        <v>1158</v>
      </c>
      <c r="B795" s="339" t="s">
        <v>3344</v>
      </c>
      <c r="C795" s="293" t="s">
        <v>1389</v>
      </c>
      <c r="D795" s="339" t="s">
        <v>1390</v>
      </c>
      <c r="E795" s="266">
        <v>12</v>
      </c>
      <c r="F795" s="266">
        <v>12</v>
      </c>
      <c r="G795" s="264">
        <v>9</v>
      </c>
      <c r="H795" s="264">
        <v>9</v>
      </c>
      <c r="I795" s="264">
        <v>10</v>
      </c>
      <c r="J795" s="264">
        <v>10</v>
      </c>
      <c r="K795" s="294">
        <v>0.9</v>
      </c>
      <c r="L795" s="267">
        <v>1</v>
      </c>
      <c r="M795" s="267">
        <v>1</v>
      </c>
      <c r="N795" s="267">
        <v>1</v>
      </c>
      <c r="O795" s="332">
        <v>318</v>
      </c>
      <c r="P795" s="266">
        <v>280</v>
      </c>
      <c r="Q795" s="266">
        <v>10</v>
      </c>
      <c r="R795" s="264">
        <v>7</v>
      </c>
      <c r="S795" s="264">
        <v>9</v>
      </c>
      <c r="T795" s="267">
        <v>0.880503144654088</v>
      </c>
      <c r="U795" s="267">
        <v>0.833333333333333</v>
      </c>
      <c r="V795" s="268">
        <v>0.777777777777778</v>
      </c>
      <c r="W795" s="268">
        <v>0.9</v>
      </c>
      <c r="X795" s="295">
        <v>0.0555555555555556</v>
      </c>
      <c r="Y795" s="271">
        <v>72</v>
      </c>
      <c r="Z795" s="333">
        <v>64</v>
      </c>
      <c r="AA795" s="333">
        <v>73</v>
      </c>
      <c r="AB795" s="333">
        <v>62</v>
      </c>
      <c r="AC795" s="334">
        <v>0.888888888888889</v>
      </c>
      <c r="AD795" s="268">
        <v>0.849315068493151</v>
      </c>
      <c r="AE795" s="295">
        <v>0.0395738203957382</v>
      </c>
    </row>
    <row r="796" spans="1:31">
      <c r="A796" s="315" t="s">
        <v>1158</v>
      </c>
      <c r="B796" s="339" t="s">
        <v>3344</v>
      </c>
      <c r="C796" s="293" t="s">
        <v>1391</v>
      </c>
      <c r="D796" s="339" t="s">
        <v>1392</v>
      </c>
      <c r="E796" s="266">
        <v>16</v>
      </c>
      <c r="F796" s="266">
        <v>16</v>
      </c>
      <c r="G796" s="264">
        <v>16</v>
      </c>
      <c r="H796" s="264">
        <v>16</v>
      </c>
      <c r="I796" s="264">
        <v>16</v>
      </c>
      <c r="J796" s="264">
        <v>16</v>
      </c>
      <c r="K796" s="294">
        <v>0.9</v>
      </c>
      <c r="L796" s="267">
        <v>1</v>
      </c>
      <c r="M796" s="267">
        <v>1</v>
      </c>
      <c r="N796" s="267">
        <v>1</v>
      </c>
      <c r="O796" s="332">
        <v>473</v>
      </c>
      <c r="P796" s="266">
        <v>473</v>
      </c>
      <c r="Q796" s="266">
        <v>16</v>
      </c>
      <c r="R796" s="264">
        <v>16</v>
      </c>
      <c r="S796" s="264">
        <v>16</v>
      </c>
      <c r="T796" s="267">
        <v>1</v>
      </c>
      <c r="U796" s="267">
        <v>1</v>
      </c>
      <c r="V796" s="268">
        <v>1</v>
      </c>
      <c r="W796" s="268">
        <v>1</v>
      </c>
      <c r="X796" s="295">
        <v>0</v>
      </c>
      <c r="Y796" s="271">
        <v>111</v>
      </c>
      <c r="Z796" s="333">
        <v>111</v>
      </c>
      <c r="AA796" s="333">
        <v>109</v>
      </c>
      <c r="AB796" s="333">
        <v>109</v>
      </c>
      <c r="AC796" s="334">
        <v>1</v>
      </c>
      <c r="AD796" s="268">
        <v>1</v>
      </c>
      <c r="AE796" s="295">
        <v>0</v>
      </c>
    </row>
    <row r="797" spans="1:31">
      <c r="A797" s="315" t="s">
        <v>1158</v>
      </c>
      <c r="B797" s="339" t="s">
        <v>3344</v>
      </c>
      <c r="C797" s="293" t="s">
        <v>1393</v>
      </c>
      <c r="D797" s="339" t="s">
        <v>1394</v>
      </c>
      <c r="E797" s="266">
        <v>37</v>
      </c>
      <c r="F797" s="266">
        <v>37</v>
      </c>
      <c r="G797" s="264">
        <v>28</v>
      </c>
      <c r="H797" s="264">
        <v>28</v>
      </c>
      <c r="I797" s="264">
        <v>37</v>
      </c>
      <c r="J797" s="264">
        <v>37</v>
      </c>
      <c r="K797" s="294">
        <v>0.9</v>
      </c>
      <c r="L797" s="267">
        <v>1</v>
      </c>
      <c r="M797" s="267">
        <v>1</v>
      </c>
      <c r="N797" s="267">
        <v>1</v>
      </c>
      <c r="O797" s="332">
        <v>1011</v>
      </c>
      <c r="P797" s="266">
        <v>858</v>
      </c>
      <c r="Q797" s="266">
        <v>34</v>
      </c>
      <c r="R797" s="264">
        <v>26</v>
      </c>
      <c r="S797" s="264">
        <v>35</v>
      </c>
      <c r="T797" s="267">
        <v>0.8486646884273</v>
      </c>
      <c r="U797" s="267">
        <v>0.918918918918919</v>
      </c>
      <c r="V797" s="268">
        <v>0.928571428571429</v>
      </c>
      <c r="W797" s="268">
        <v>0.945945945945946</v>
      </c>
      <c r="X797" s="295">
        <v>-0.00965250965250963</v>
      </c>
      <c r="Y797" s="271">
        <v>232</v>
      </c>
      <c r="Z797" s="333">
        <v>212</v>
      </c>
      <c r="AA797" s="333">
        <v>236</v>
      </c>
      <c r="AB797" s="333">
        <v>198</v>
      </c>
      <c r="AC797" s="334">
        <v>0.913793103448276</v>
      </c>
      <c r="AD797" s="268">
        <v>0.838983050847458</v>
      </c>
      <c r="AE797" s="295">
        <v>0.0748100526008183</v>
      </c>
    </row>
    <row r="798" spans="1:31">
      <c r="A798" s="315" t="s">
        <v>1158</v>
      </c>
      <c r="B798" s="339" t="s">
        <v>3344</v>
      </c>
      <c r="C798" s="293" t="s">
        <v>1395</v>
      </c>
      <c r="D798" s="339" t="s">
        <v>1396</v>
      </c>
      <c r="E798" s="266">
        <v>30</v>
      </c>
      <c r="F798" s="266">
        <v>30</v>
      </c>
      <c r="G798" s="264">
        <v>25</v>
      </c>
      <c r="H798" s="264">
        <v>25</v>
      </c>
      <c r="I798" s="264">
        <v>29</v>
      </c>
      <c r="J798" s="264">
        <v>29</v>
      </c>
      <c r="K798" s="294">
        <v>0.9</v>
      </c>
      <c r="L798" s="267">
        <v>1</v>
      </c>
      <c r="M798" s="267">
        <v>1</v>
      </c>
      <c r="N798" s="267">
        <v>1</v>
      </c>
      <c r="O798" s="332">
        <v>844</v>
      </c>
      <c r="P798" s="266">
        <v>838</v>
      </c>
      <c r="Q798" s="266">
        <v>29</v>
      </c>
      <c r="R798" s="264">
        <v>25</v>
      </c>
      <c r="S798" s="264">
        <v>29</v>
      </c>
      <c r="T798" s="267">
        <v>0.992890995260663</v>
      </c>
      <c r="U798" s="267">
        <v>0.966666666666667</v>
      </c>
      <c r="V798" s="268">
        <v>1</v>
      </c>
      <c r="W798" s="268">
        <v>1</v>
      </c>
      <c r="X798" s="295">
        <v>-0.0333333333333333</v>
      </c>
      <c r="Y798" s="271">
        <v>199</v>
      </c>
      <c r="Z798" s="333">
        <v>197</v>
      </c>
      <c r="AA798" s="333">
        <v>194</v>
      </c>
      <c r="AB798" s="333">
        <v>193</v>
      </c>
      <c r="AC798" s="334">
        <v>0.989949748743719</v>
      </c>
      <c r="AD798" s="268">
        <v>0.994845360824742</v>
      </c>
      <c r="AE798" s="295">
        <v>-0.00489561208102374</v>
      </c>
    </row>
    <row r="799" spans="1:31">
      <c r="A799" s="315" t="s">
        <v>1158</v>
      </c>
      <c r="B799" s="339" t="s">
        <v>3344</v>
      </c>
      <c r="C799" s="293" t="s">
        <v>1397</v>
      </c>
      <c r="D799" s="339" t="s">
        <v>1398</v>
      </c>
      <c r="E799" s="266">
        <v>46</v>
      </c>
      <c r="F799" s="266">
        <v>45</v>
      </c>
      <c r="G799" s="264">
        <v>31</v>
      </c>
      <c r="H799" s="264">
        <v>30</v>
      </c>
      <c r="I799" s="264">
        <v>42</v>
      </c>
      <c r="J799" s="264">
        <v>41</v>
      </c>
      <c r="K799" s="294">
        <v>0.9</v>
      </c>
      <c r="L799" s="267">
        <v>0.978260869565217</v>
      </c>
      <c r="M799" s="267">
        <v>0.967741935483871</v>
      </c>
      <c r="N799" s="267">
        <v>0.976190476190476</v>
      </c>
      <c r="O799" s="332">
        <v>1189</v>
      </c>
      <c r="P799" s="266">
        <v>1141</v>
      </c>
      <c r="Q799" s="266">
        <v>44</v>
      </c>
      <c r="R799" s="264">
        <v>30</v>
      </c>
      <c r="S799" s="264">
        <v>41</v>
      </c>
      <c r="T799" s="267">
        <v>0.959629941126998</v>
      </c>
      <c r="U799" s="267">
        <v>0.956521739130435</v>
      </c>
      <c r="V799" s="268">
        <v>0.967741935483871</v>
      </c>
      <c r="W799" s="268">
        <v>0.976190476190476</v>
      </c>
      <c r="X799" s="295">
        <v>-0.0112201963534362</v>
      </c>
      <c r="Y799" s="271">
        <v>278</v>
      </c>
      <c r="Z799" s="333">
        <v>268</v>
      </c>
      <c r="AA799" s="333">
        <v>278</v>
      </c>
      <c r="AB799" s="333">
        <v>269</v>
      </c>
      <c r="AC799" s="334">
        <v>0.964028776978417</v>
      </c>
      <c r="AD799" s="268">
        <v>0.967625899280576</v>
      </c>
      <c r="AE799" s="295">
        <v>-0.00359712230215825</v>
      </c>
    </row>
    <row r="800" spans="1:31">
      <c r="A800" s="315" t="s">
        <v>1158</v>
      </c>
      <c r="B800" s="339" t="s">
        <v>3344</v>
      </c>
      <c r="C800" s="293" t="s">
        <v>1399</v>
      </c>
      <c r="D800" s="339" t="s">
        <v>1400</v>
      </c>
      <c r="E800" s="266">
        <v>18</v>
      </c>
      <c r="F800" s="266">
        <v>18</v>
      </c>
      <c r="G800" s="264">
        <v>13</v>
      </c>
      <c r="H800" s="264">
        <v>13</v>
      </c>
      <c r="I800" s="264">
        <v>17</v>
      </c>
      <c r="J800" s="264">
        <v>17</v>
      </c>
      <c r="K800" s="294">
        <v>0.9</v>
      </c>
      <c r="L800" s="267">
        <v>1</v>
      </c>
      <c r="M800" s="267">
        <v>1</v>
      </c>
      <c r="N800" s="267">
        <v>1</v>
      </c>
      <c r="O800" s="332">
        <v>489</v>
      </c>
      <c r="P800" s="266">
        <v>460</v>
      </c>
      <c r="Q800" s="266">
        <v>17</v>
      </c>
      <c r="R800" s="264">
        <v>10</v>
      </c>
      <c r="S800" s="264">
        <v>16</v>
      </c>
      <c r="T800" s="267">
        <v>0.940695296523517</v>
      </c>
      <c r="U800" s="267">
        <v>0.944444444444444</v>
      </c>
      <c r="V800" s="268">
        <v>0.769230769230769</v>
      </c>
      <c r="W800" s="268">
        <v>0.941176470588235</v>
      </c>
      <c r="X800" s="295">
        <v>0.175213675213675</v>
      </c>
      <c r="Y800" s="271">
        <v>115</v>
      </c>
      <c r="Z800" s="333">
        <v>107</v>
      </c>
      <c r="AA800" s="333">
        <v>115</v>
      </c>
      <c r="AB800" s="333">
        <v>109</v>
      </c>
      <c r="AC800" s="334">
        <v>0.930434782608696</v>
      </c>
      <c r="AD800" s="268">
        <v>0.947826086956522</v>
      </c>
      <c r="AE800" s="295">
        <v>-0.0173913043478261</v>
      </c>
    </row>
    <row r="801" spans="1:31">
      <c r="A801" s="315" t="s">
        <v>1158</v>
      </c>
      <c r="B801" s="339" t="s">
        <v>3344</v>
      </c>
      <c r="C801" s="293" t="s">
        <v>1401</v>
      </c>
      <c r="D801" s="339" t="s">
        <v>1402</v>
      </c>
      <c r="E801" s="266">
        <v>38</v>
      </c>
      <c r="F801" s="266">
        <v>38</v>
      </c>
      <c r="G801" s="264">
        <v>30</v>
      </c>
      <c r="H801" s="264">
        <v>30</v>
      </c>
      <c r="I801" s="264">
        <v>37</v>
      </c>
      <c r="J801" s="264">
        <v>37</v>
      </c>
      <c r="K801" s="294">
        <v>0.9</v>
      </c>
      <c r="L801" s="267">
        <v>1</v>
      </c>
      <c r="M801" s="267">
        <v>1</v>
      </c>
      <c r="N801" s="267">
        <v>1</v>
      </c>
      <c r="O801" s="332">
        <v>1086</v>
      </c>
      <c r="P801" s="266">
        <v>1068</v>
      </c>
      <c r="Q801" s="266">
        <v>38</v>
      </c>
      <c r="R801" s="264">
        <v>30</v>
      </c>
      <c r="S801" s="264">
        <v>36</v>
      </c>
      <c r="T801" s="267">
        <v>0.983425414364641</v>
      </c>
      <c r="U801" s="267">
        <v>1</v>
      </c>
      <c r="V801" s="268">
        <v>1</v>
      </c>
      <c r="W801" s="268">
        <v>0.972972972972973</v>
      </c>
      <c r="X801" s="295">
        <v>0</v>
      </c>
      <c r="Y801" s="271">
        <v>253</v>
      </c>
      <c r="Z801" s="333">
        <v>249</v>
      </c>
      <c r="AA801" s="333">
        <v>251</v>
      </c>
      <c r="AB801" s="333">
        <v>247</v>
      </c>
      <c r="AC801" s="334">
        <v>0.984189723320158</v>
      </c>
      <c r="AD801" s="268">
        <v>0.98406374501992</v>
      </c>
      <c r="AE801" s="295">
        <v>0.00012597830023775</v>
      </c>
    </row>
    <row r="802" spans="1:31">
      <c r="A802" s="315" t="s">
        <v>1158</v>
      </c>
      <c r="B802" s="339" t="s">
        <v>3344</v>
      </c>
      <c r="C802" s="293" t="s">
        <v>1403</v>
      </c>
      <c r="D802" s="339" t="s">
        <v>1404</v>
      </c>
      <c r="E802" s="266">
        <v>31</v>
      </c>
      <c r="F802" s="266">
        <v>31</v>
      </c>
      <c r="G802" s="264">
        <v>28</v>
      </c>
      <c r="H802" s="264">
        <v>28</v>
      </c>
      <c r="I802" s="264">
        <v>33</v>
      </c>
      <c r="J802" s="264">
        <v>33</v>
      </c>
      <c r="K802" s="294">
        <v>0.9</v>
      </c>
      <c r="L802" s="267">
        <v>1</v>
      </c>
      <c r="M802" s="267">
        <v>1</v>
      </c>
      <c r="N802" s="267">
        <v>1</v>
      </c>
      <c r="O802" s="332">
        <v>860</v>
      </c>
      <c r="P802" s="266">
        <v>839</v>
      </c>
      <c r="Q802" s="266">
        <v>29</v>
      </c>
      <c r="R802" s="264">
        <v>28</v>
      </c>
      <c r="S802" s="264">
        <v>32</v>
      </c>
      <c r="T802" s="267">
        <v>0.975581395348837</v>
      </c>
      <c r="U802" s="267">
        <v>0.935483870967742</v>
      </c>
      <c r="V802" s="268">
        <v>1</v>
      </c>
      <c r="W802" s="268">
        <v>0.96969696969697</v>
      </c>
      <c r="X802" s="295">
        <v>-0.0645161290322581</v>
      </c>
      <c r="Y802" s="271">
        <v>208</v>
      </c>
      <c r="Z802" s="333">
        <v>202</v>
      </c>
      <c r="AA802" s="333">
        <v>204</v>
      </c>
      <c r="AB802" s="333">
        <v>198</v>
      </c>
      <c r="AC802" s="334">
        <v>0.971153846153846</v>
      </c>
      <c r="AD802" s="268">
        <v>0.970588235294118</v>
      </c>
      <c r="AE802" s="295">
        <v>0.000565610859728505</v>
      </c>
    </row>
    <row r="803" spans="1:31">
      <c r="A803" s="315" t="s">
        <v>1158</v>
      </c>
      <c r="B803" s="339" t="s">
        <v>3344</v>
      </c>
      <c r="C803" s="293" t="s">
        <v>1405</v>
      </c>
      <c r="D803" s="339" t="s">
        <v>1406</v>
      </c>
      <c r="E803" s="266">
        <v>42</v>
      </c>
      <c r="F803" s="266">
        <v>42</v>
      </c>
      <c r="G803" s="264">
        <v>28</v>
      </c>
      <c r="H803" s="264">
        <v>27</v>
      </c>
      <c r="I803" s="264">
        <v>40</v>
      </c>
      <c r="J803" s="264">
        <v>40</v>
      </c>
      <c r="K803" s="294">
        <v>0.9</v>
      </c>
      <c r="L803" s="267">
        <v>1</v>
      </c>
      <c r="M803" s="267">
        <v>0.964285714285714</v>
      </c>
      <c r="N803" s="267">
        <v>1</v>
      </c>
      <c r="O803" s="332">
        <v>1142</v>
      </c>
      <c r="P803" s="266">
        <v>1110</v>
      </c>
      <c r="Q803" s="266">
        <v>41</v>
      </c>
      <c r="R803" s="264">
        <v>27</v>
      </c>
      <c r="S803" s="264">
        <v>38</v>
      </c>
      <c r="T803" s="267">
        <v>0.971978984238179</v>
      </c>
      <c r="U803" s="267">
        <v>0.976190476190476</v>
      </c>
      <c r="V803" s="268">
        <v>0.964285714285714</v>
      </c>
      <c r="W803" s="268">
        <v>0.95</v>
      </c>
      <c r="X803" s="295">
        <v>0.0119047619047619</v>
      </c>
      <c r="Y803" s="271">
        <v>258</v>
      </c>
      <c r="Z803" s="333">
        <v>251</v>
      </c>
      <c r="AA803" s="333">
        <v>269</v>
      </c>
      <c r="AB803" s="333">
        <v>261</v>
      </c>
      <c r="AC803" s="334">
        <v>0.972868217054264</v>
      </c>
      <c r="AD803" s="268">
        <v>0.970260223048327</v>
      </c>
      <c r="AE803" s="295">
        <v>0.00260799400593636</v>
      </c>
    </row>
    <row r="804" spans="1:31">
      <c r="A804" s="315" t="s">
        <v>1158</v>
      </c>
      <c r="B804" s="339" t="s">
        <v>40</v>
      </c>
      <c r="C804" s="293" t="s">
        <v>1407</v>
      </c>
      <c r="D804" s="339" t="s">
        <v>1408</v>
      </c>
      <c r="E804" s="266">
        <v>0</v>
      </c>
      <c r="F804" s="266">
        <v>0</v>
      </c>
      <c r="G804" s="264">
        <v>0</v>
      </c>
      <c r="H804" s="264">
        <v>0</v>
      </c>
      <c r="I804" s="264">
        <v>0</v>
      </c>
      <c r="J804" s="264">
        <v>0</v>
      </c>
      <c r="K804" s="294">
        <v>0.9</v>
      </c>
      <c r="L804" s="267">
        <v>0</v>
      </c>
      <c r="M804" s="267">
        <v>0</v>
      </c>
      <c r="N804" s="267">
        <v>0</v>
      </c>
      <c r="O804" s="332">
        <v>0</v>
      </c>
      <c r="P804" s="266">
        <v>0</v>
      </c>
      <c r="Q804" s="266">
        <v>0</v>
      </c>
      <c r="R804" s="264">
        <v>0</v>
      </c>
      <c r="S804" s="264">
        <v>0</v>
      </c>
      <c r="T804" s="267">
        <v>0</v>
      </c>
      <c r="U804" s="267">
        <v>0</v>
      </c>
      <c r="V804" s="268">
        <v>0</v>
      </c>
      <c r="W804" s="268">
        <v>0</v>
      </c>
      <c r="X804" s="295">
        <v>0</v>
      </c>
      <c r="Y804" s="271">
        <v>0</v>
      </c>
      <c r="Z804" s="333">
        <v>0</v>
      </c>
      <c r="AA804" s="333">
        <v>0</v>
      </c>
      <c r="AB804" s="333">
        <v>0</v>
      </c>
      <c r="AC804" s="334">
        <v>0</v>
      </c>
      <c r="AD804" s="268">
        <v>0</v>
      </c>
      <c r="AE804" s="295">
        <v>0</v>
      </c>
    </row>
    <row r="805" spans="1:31">
      <c r="A805" s="315" t="s">
        <v>1158</v>
      </c>
      <c r="B805" s="339" t="s">
        <v>3344</v>
      </c>
      <c r="C805" s="293" t="s">
        <v>1409</v>
      </c>
      <c r="D805" s="339" t="s">
        <v>1410</v>
      </c>
      <c r="E805" s="266">
        <v>21</v>
      </c>
      <c r="F805" s="266">
        <v>21</v>
      </c>
      <c r="G805" s="264">
        <v>15</v>
      </c>
      <c r="H805" s="264">
        <v>15</v>
      </c>
      <c r="I805" s="264">
        <v>20</v>
      </c>
      <c r="J805" s="264">
        <v>20</v>
      </c>
      <c r="K805" s="294">
        <v>0.9</v>
      </c>
      <c r="L805" s="267">
        <v>1</v>
      </c>
      <c r="M805" s="267">
        <v>1</v>
      </c>
      <c r="N805" s="267">
        <v>1</v>
      </c>
      <c r="O805" s="332">
        <v>554</v>
      </c>
      <c r="P805" s="266">
        <v>518</v>
      </c>
      <c r="Q805" s="266">
        <v>19</v>
      </c>
      <c r="R805" s="264">
        <v>15</v>
      </c>
      <c r="S805" s="264">
        <v>19</v>
      </c>
      <c r="T805" s="267">
        <v>0.935018050541516</v>
      </c>
      <c r="U805" s="267">
        <v>0.904761904761905</v>
      </c>
      <c r="V805" s="268">
        <v>1</v>
      </c>
      <c r="W805" s="268">
        <v>0.95</v>
      </c>
      <c r="X805" s="295">
        <v>-0.0952380952380952</v>
      </c>
      <c r="Y805" s="271">
        <v>132</v>
      </c>
      <c r="Z805" s="333">
        <v>123</v>
      </c>
      <c r="AA805" s="333">
        <v>128</v>
      </c>
      <c r="AB805" s="333">
        <v>118</v>
      </c>
      <c r="AC805" s="334">
        <v>0.931818181818182</v>
      </c>
      <c r="AD805" s="268">
        <v>0.921875</v>
      </c>
      <c r="AE805" s="295">
        <v>0.00994318181818177</v>
      </c>
    </row>
    <row r="806" spans="1:31">
      <c r="A806" s="315" t="s">
        <v>1158</v>
      </c>
      <c r="B806" s="339" t="s">
        <v>3346</v>
      </c>
      <c r="C806" s="293" t="s">
        <v>1411</v>
      </c>
      <c r="D806" s="339" t="s">
        <v>1412</v>
      </c>
      <c r="E806" s="266">
        <v>19</v>
      </c>
      <c r="F806" s="266">
        <v>17</v>
      </c>
      <c r="G806" s="264">
        <v>17</v>
      </c>
      <c r="H806" s="264">
        <v>13</v>
      </c>
      <c r="I806" s="264">
        <v>19</v>
      </c>
      <c r="J806" s="264">
        <v>17</v>
      </c>
      <c r="K806" s="294">
        <v>0.9</v>
      </c>
      <c r="L806" s="267">
        <v>0.894736842105263</v>
      </c>
      <c r="M806" s="267">
        <v>0.764705882352941</v>
      </c>
      <c r="N806" s="267">
        <v>0.894736842105263</v>
      </c>
      <c r="O806" s="332">
        <v>540</v>
      </c>
      <c r="P806" s="266">
        <v>314</v>
      </c>
      <c r="Q806" s="266">
        <v>11</v>
      </c>
      <c r="R806" s="264">
        <v>8</v>
      </c>
      <c r="S806" s="264">
        <v>13</v>
      </c>
      <c r="T806" s="267">
        <v>0.581481481481481</v>
      </c>
      <c r="U806" s="267">
        <v>0.578947368421053</v>
      </c>
      <c r="V806" s="268">
        <v>0.470588235294118</v>
      </c>
      <c r="W806" s="268">
        <v>0.684210526315789</v>
      </c>
      <c r="X806" s="295">
        <v>0.108359133126935</v>
      </c>
      <c r="Y806" s="271">
        <v>126</v>
      </c>
      <c r="Z806" s="333">
        <v>75</v>
      </c>
      <c r="AA806" s="333">
        <v>125</v>
      </c>
      <c r="AB806" s="333">
        <v>73</v>
      </c>
      <c r="AC806" s="334">
        <v>0.595238095238095</v>
      </c>
      <c r="AD806" s="268">
        <v>0.584</v>
      </c>
      <c r="AE806" s="295">
        <v>0.0112380952380953</v>
      </c>
    </row>
    <row r="807" spans="1:31">
      <c r="A807" s="315" t="s">
        <v>1158</v>
      </c>
      <c r="B807" s="339" t="s">
        <v>3346</v>
      </c>
      <c r="C807" s="293" t="s">
        <v>1413</v>
      </c>
      <c r="D807" s="339" t="s">
        <v>1414</v>
      </c>
      <c r="E807" s="266">
        <v>15</v>
      </c>
      <c r="F807" s="266">
        <v>12</v>
      </c>
      <c r="G807" s="264">
        <v>14</v>
      </c>
      <c r="H807" s="264">
        <v>12</v>
      </c>
      <c r="I807" s="264">
        <v>15</v>
      </c>
      <c r="J807" s="264">
        <v>12</v>
      </c>
      <c r="K807" s="294">
        <v>0.9</v>
      </c>
      <c r="L807" s="267">
        <v>0.8</v>
      </c>
      <c r="M807" s="267">
        <v>0.857142857142857</v>
      </c>
      <c r="N807" s="267">
        <v>0.8</v>
      </c>
      <c r="O807" s="332">
        <v>416</v>
      </c>
      <c r="P807" s="266">
        <v>313</v>
      </c>
      <c r="Q807" s="266">
        <v>10</v>
      </c>
      <c r="R807" s="264">
        <v>10</v>
      </c>
      <c r="S807" s="264">
        <v>11</v>
      </c>
      <c r="T807" s="267">
        <v>0.752403846153846</v>
      </c>
      <c r="U807" s="267">
        <v>0.666666666666667</v>
      </c>
      <c r="V807" s="268">
        <v>0.714285714285714</v>
      </c>
      <c r="W807" s="268">
        <v>0.733333333333333</v>
      </c>
      <c r="X807" s="295">
        <v>-0.0476190476190477</v>
      </c>
      <c r="Y807" s="271">
        <v>100</v>
      </c>
      <c r="Z807" s="333">
        <v>72</v>
      </c>
      <c r="AA807" s="333">
        <v>95</v>
      </c>
      <c r="AB807" s="333">
        <v>71</v>
      </c>
      <c r="AC807" s="334">
        <v>0.72</v>
      </c>
      <c r="AD807" s="268">
        <v>0.747368421052632</v>
      </c>
      <c r="AE807" s="295">
        <v>-0.0273684210526316</v>
      </c>
    </row>
    <row r="808" spans="1:31">
      <c r="A808" s="315" t="s">
        <v>1158</v>
      </c>
      <c r="B808" s="339" t="s">
        <v>3346</v>
      </c>
      <c r="C808" s="293" t="s">
        <v>1415</v>
      </c>
      <c r="D808" s="339" t="s">
        <v>1416</v>
      </c>
      <c r="E808" s="266">
        <v>40</v>
      </c>
      <c r="F808" s="266">
        <v>38</v>
      </c>
      <c r="G808" s="264">
        <v>32</v>
      </c>
      <c r="H808" s="264">
        <v>31</v>
      </c>
      <c r="I808" s="264">
        <v>36</v>
      </c>
      <c r="J808" s="264">
        <v>34</v>
      </c>
      <c r="K808" s="294">
        <v>0.9</v>
      </c>
      <c r="L808" s="267">
        <v>0.95</v>
      </c>
      <c r="M808" s="267">
        <v>0.96875</v>
      </c>
      <c r="N808" s="267">
        <v>0.944444444444444</v>
      </c>
      <c r="O808" s="332">
        <v>1109</v>
      </c>
      <c r="P808" s="266">
        <v>896</v>
      </c>
      <c r="Q808" s="266">
        <v>33</v>
      </c>
      <c r="R808" s="264">
        <v>25</v>
      </c>
      <c r="S808" s="264">
        <v>28</v>
      </c>
      <c r="T808" s="267">
        <v>0.807935076645627</v>
      </c>
      <c r="U808" s="267">
        <v>0.825</v>
      </c>
      <c r="V808" s="268">
        <v>0.78125</v>
      </c>
      <c r="W808" s="268">
        <v>0.777777777777778</v>
      </c>
      <c r="X808" s="295">
        <v>0.04375</v>
      </c>
      <c r="Y808" s="271">
        <v>254</v>
      </c>
      <c r="Z808" s="333">
        <v>205</v>
      </c>
      <c r="AA808" s="333">
        <v>258</v>
      </c>
      <c r="AB808" s="333">
        <v>212</v>
      </c>
      <c r="AC808" s="334">
        <v>0.807086614173228</v>
      </c>
      <c r="AD808" s="268">
        <v>0.821705426356589</v>
      </c>
      <c r="AE808" s="295">
        <v>-0.0146188121833608</v>
      </c>
    </row>
    <row r="809" spans="1:31">
      <c r="A809" s="315" t="s">
        <v>1158</v>
      </c>
      <c r="B809" s="339" t="s">
        <v>3346</v>
      </c>
      <c r="C809" s="293" t="s">
        <v>1417</v>
      </c>
      <c r="D809" s="339" t="s">
        <v>1418</v>
      </c>
      <c r="E809" s="266">
        <v>36</v>
      </c>
      <c r="F809" s="266">
        <v>34</v>
      </c>
      <c r="G809" s="264">
        <v>30</v>
      </c>
      <c r="H809" s="264">
        <v>28</v>
      </c>
      <c r="I809" s="264">
        <v>31</v>
      </c>
      <c r="J809" s="264">
        <v>29</v>
      </c>
      <c r="K809" s="294">
        <v>0.9</v>
      </c>
      <c r="L809" s="267">
        <v>0.944444444444444</v>
      </c>
      <c r="M809" s="267">
        <v>0.933333333333333</v>
      </c>
      <c r="N809" s="267">
        <v>0.935483870967742</v>
      </c>
      <c r="O809" s="332">
        <v>951</v>
      </c>
      <c r="P809" s="266">
        <v>836</v>
      </c>
      <c r="Q809" s="266">
        <v>31</v>
      </c>
      <c r="R809" s="264">
        <v>26</v>
      </c>
      <c r="S809" s="264">
        <v>29</v>
      </c>
      <c r="T809" s="267">
        <v>0.879074658254469</v>
      </c>
      <c r="U809" s="267">
        <v>0.861111111111111</v>
      </c>
      <c r="V809" s="268">
        <v>0.866666666666667</v>
      </c>
      <c r="W809" s="268">
        <v>0.935483870967742</v>
      </c>
      <c r="X809" s="295">
        <v>-0.00555555555555554</v>
      </c>
      <c r="Y809" s="271">
        <v>226</v>
      </c>
      <c r="Z809" s="333">
        <v>202</v>
      </c>
      <c r="AA809" s="333">
        <v>225</v>
      </c>
      <c r="AB809" s="333">
        <v>199</v>
      </c>
      <c r="AC809" s="334">
        <v>0.893805309734513</v>
      </c>
      <c r="AD809" s="268">
        <v>0.884444444444444</v>
      </c>
      <c r="AE809" s="295">
        <v>0.00936086529006874</v>
      </c>
    </row>
    <row r="810" spans="1:31">
      <c r="A810" s="315" t="s">
        <v>1158</v>
      </c>
      <c r="B810" s="339" t="s">
        <v>3346</v>
      </c>
      <c r="C810" s="293" t="s">
        <v>1419</v>
      </c>
      <c r="D810" s="339" t="s">
        <v>1420</v>
      </c>
      <c r="E810" s="266">
        <v>35</v>
      </c>
      <c r="F810" s="266">
        <v>33</v>
      </c>
      <c r="G810" s="264">
        <v>31</v>
      </c>
      <c r="H810" s="264">
        <v>30</v>
      </c>
      <c r="I810" s="264">
        <v>33</v>
      </c>
      <c r="J810" s="264">
        <v>32</v>
      </c>
      <c r="K810" s="294">
        <v>0.9</v>
      </c>
      <c r="L810" s="267">
        <v>0.942857142857143</v>
      </c>
      <c r="M810" s="267">
        <v>0.967741935483871</v>
      </c>
      <c r="N810" s="267">
        <v>0.96969696969697</v>
      </c>
      <c r="O810" s="332">
        <v>920</v>
      </c>
      <c r="P810" s="266">
        <v>710</v>
      </c>
      <c r="Q810" s="266">
        <v>27</v>
      </c>
      <c r="R810" s="264">
        <v>23</v>
      </c>
      <c r="S810" s="264">
        <v>24</v>
      </c>
      <c r="T810" s="267">
        <v>0.771739130434783</v>
      </c>
      <c r="U810" s="267">
        <v>0.771428571428571</v>
      </c>
      <c r="V810" s="268">
        <v>0.741935483870968</v>
      </c>
      <c r="W810" s="268">
        <v>0.727272727272727</v>
      </c>
      <c r="X810" s="295">
        <v>0.0294930875576037</v>
      </c>
      <c r="Y810" s="271">
        <v>215</v>
      </c>
      <c r="Z810" s="333">
        <v>169</v>
      </c>
      <c r="AA810" s="333">
        <v>210</v>
      </c>
      <c r="AB810" s="333">
        <v>168</v>
      </c>
      <c r="AC810" s="334">
        <v>0.786046511627907</v>
      </c>
      <c r="AD810" s="268">
        <v>0.8</v>
      </c>
      <c r="AE810" s="295">
        <v>-0.0139534883720931</v>
      </c>
    </row>
    <row r="811" spans="1:31">
      <c r="A811" s="315" t="s">
        <v>1158</v>
      </c>
      <c r="B811" s="339" t="s">
        <v>3346</v>
      </c>
      <c r="C811" s="293" t="s">
        <v>1421</v>
      </c>
      <c r="D811" s="339" t="s">
        <v>1422</v>
      </c>
      <c r="E811" s="266">
        <v>32</v>
      </c>
      <c r="F811" s="266">
        <v>31</v>
      </c>
      <c r="G811" s="264">
        <v>30</v>
      </c>
      <c r="H811" s="264">
        <v>30</v>
      </c>
      <c r="I811" s="264">
        <v>30</v>
      </c>
      <c r="J811" s="264">
        <v>28</v>
      </c>
      <c r="K811" s="294">
        <v>0.9</v>
      </c>
      <c r="L811" s="267">
        <v>0.96875</v>
      </c>
      <c r="M811" s="267">
        <v>1</v>
      </c>
      <c r="N811" s="267">
        <v>0.933333333333333</v>
      </c>
      <c r="O811" s="332">
        <v>888</v>
      </c>
      <c r="P811" s="266">
        <v>659</v>
      </c>
      <c r="Q811" s="266">
        <v>24</v>
      </c>
      <c r="R811" s="264">
        <v>22</v>
      </c>
      <c r="S811" s="264">
        <v>22</v>
      </c>
      <c r="T811" s="267">
        <v>0.742117117117117</v>
      </c>
      <c r="U811" s="267">
        <v>0.75</v>
      </c>
      <c r="V811" s="268">
        <v>0.733333333333333</v>
      </c>
      <c r="W811" s="268">
        <v>0.733333333333333</v>
      </c>
      <c r="X811" s="295">
        <v>0.0166666666666667</v>
      </c>
      <c r="Y811" s="271">
        <v>210</v>
      </c>
      <c r="Z811" s="333">
        <v>150</v>
      </c>
      <c r="AA811" s="333">
        <v>205</v>
      </c>
      <c r="AB811" s="333">
        <v>154</v>
      </c>
      <c r="AC811" s="334">
        <v>0.714285714285714</v>
      </c>
      <c r="AD811" s="268">
        <v>0.751219512195122</v>
      </c>
      <c r="AE811" s="295">
        <v>-0.0369337979094077</v>
      </c>
    </row>
    <row r="812" spans="1:31">
      <c r="A812" s="315" t="s">
        <v>1158</v>
      </c>
      <c r="B812" s="339" t="s">
        <v>3346</v>
      </c>
      <c r="C812" s="293" t="s">
        <v>1423</v>
      </c>
      <c r="D812" s="339" t="s">
        <v>1424</v>
      </c>
      <c r="E812" s="266">
        <v>27</v>
      </c>
      <c r="F812" s="266">
        <v>27</v>
      </c>
      <c r="G812" s="264">
        <v>21</v>
      </c>
      <c r="H812" s="264">
        <v>21</v>
      </c>
      <c r="I812" s="264">
        <v>26</v>
      </c>
      <c r="J812" s="264">
        <v>26</v>
      </c>
      <c r="K812" s="294">
        <v>0.9</v>
      </c>
      <c r="L812" s="267">
        <v>1</v>
      </c>
      <c r="M812" s="267">
        <v>1</v>
      </c>
      <c r="N812" s="267">
        <v>1</v>
      </c>
      <c r="O812" s="332">
        <v>728</v>
      </c>
      <c r="P812" s="266">
        <v>710</v>
      </c>
      <c r="Q812" s="266">
        <v>27</v>
      </c>
      <c r="R812" s="264">
        <v>21</v>
      </c>
      <c r="S812" s="264">
        <v>25</v>
      </c>
      <c r="T812" s="267">
        <v>0.975274725274725</v>
      </c>
      <c r="U812" s="267">
        <v>1</v>
      </c>
      <c r="V812" s="268">
        <v>1</v>
      </c>
      <c r="W812" s="268">
        <v>0.961538461538462</v>
      </c>
      <c r="X812" s="295">
        <v>0</v>
      </c>
      <c r="Y812" s="271">
        <v>170</v>
      </c>
      <c r="Z812" s="333">
        <v>166</v>
      </c>
      <c r="AA812" s="333">
        <v>172</v>
      </c>
      <c r="AB812" s="333">
        <v>168</v>
      </c>
      <c r="AC812" s="334">
        <v>0.976470588235294</v>
      </c>
      <c r="AD812" s="268">
        <v>0.976744186046512</v>
      </c>
      <c r="AE812" s="295">
        <v>-0.000273597811217496</v>
      </c>
    </row>
    <row r="813" spans="1:31">
      <c r="A813" s="315" t="s">
        <v>1158</v>
      </c>
      <c r="B813" s="339" t="s">
        <v>3346</v>
      </c>
      <c r="C813" s="293" t="s">
        <v>1425</v>
      </c>
      <c r="D813" s="339" t="s">
        <v>1426</v>
      </c>
      <c r="E813" s="266">
        <v>32</v>
      </c>
      <c r="F813" s="266">
        <v>30</v>
      </c>
      <c r="G813" s="264">
        <v>28</v>
      </c>
      <c r="H813" s="264">
        <v>26</v>
      </c>
      <c r="I813" s="264">
        <v>30</v>
      </c>
      <c r="J813" s="264">
        <v>28</v>
      </c>
      <c r="K813" s="294">
        <v>0.9</v>
      </c>
      <c r="L813" s="267">
        <v>0.9375</v>
      </c>
      <c r="M813" s="267">
        <v>0.928571428571429</v>
      </c>
      <c r="N813" s="267">
        <v>0.933333333333333</v>
      </c>
      <c r="O813" s="332">
        <v>907</v>
      </c>
      <c r="P813" s="266">
        <v>864</v>
      </c>
      <c r="Q813" s="266">
        <v>30</v>
      </c>
      <c r="R813" s="264">
        <v>25</v>
      </c>
      <c r="S813" s="264">
        <v>28</v>
      </c>
      <c r="T813" s="267">
        <v>0.952590959206174</v>
      </c>
      <c r="U813" s="267">
        <v>0.9375</v>
      </c>
      <c r="V813" s="268">
        <v>0.892857142857143</v>
      </c>
      <c r="W813" s="268">
        <v>0.933333333333333</v>
      </c>
      <c r="X813" s="295">
        <v>0.0446428571428571</v>
      </c>
      <c r="Y813" s="271">
        <v>204</v>
      </c>
      <c r="Z813" s="333">
        <v>190</v>
      </c>
      <c r="AA813" s="333">
        <v>209</v>
      </c>
      <c r="AB813" s="333">
        <v>206</v>
      </c>
      <c r="AC813" s="334">
        <v>0.931372549019608</v>
      </c>
      <c r="AD813" s="268">
        <v>0.985645933014354</v>
      </c>
      <c r="AE813" s="295">
        <v>-0.0542733839947462</v>
      </c>
    </row>
    <row r="814" spans="1:31">
      <c r="A814" s="315" t="s">
        <v>1158</v>
      </c>
      <c r="B814" s="339" t="s">
        <v>3346</v>
      </c>
      <c r="C814" s="293" t="s">
        <v>1427</v>
      </c>
      <c r="D814" s="339" t="s">
        <v>1428</v>
      </c>
      <c r="E814" s="266">
        <v>59</v>
      </c>
      <c r="F814" s="266">
        <v>59</v>
      </c>
      <c r="G814" s="264">
        <v>52</v>
      </c>
      <c r="H814" s="264">
        <v>52</v>
      </c>
      <c r="I814" s="264">
        <v>55</v>
      </c>
      <c r="J814" s="264">
        <v>54</v>
      </c>
      <c r="K814" s="294">
        <v>0.9</v>
      </c>
      <c r="L814" s="267">
        <v>1</v>
      </c>
      <c r="M814" s="267">
        <v>1</v>
      </c>
      <c r="N814" s="267">
        <v>0.981818181818182</v>
      </c>
      <c r="O814" s="332">
        <v>1667</v>
      </c>
      <c r="P814" s="266">
        <v>1316</v>
      </c>
      <c r="Q814" s="266">
        <v>37</v>
      </c>
      <c r="R814" s="264">
        <v>29</v>
      </c>
      <c r="S814" s="264">
        <v>29</v>
      </c>
      <c r="T814" s="267">
        <v>0.789442111577685</v>
      </c>
      <c r="U814" s="267">
        <v>0.627118644067797</v>
      </c>
      <c r="V814" s="268">
        <v>0.557692307692308</v>
      </c>
      <c r="W814" s="268">
        <v>0.527272727272727</v>
      </c>
      <c r="X814" s="295">
        <v>0.0694263363754889</v>
      </c>
      <c r="Y814" s="271">
        <v>382</v>
      </c>
      <c r="Z814" s="333">
        <v>228</v>
      </c>
      <c r="AA814" s="333">
        <v>378</v>
      </c>
      <c r="AB814" s="333">
        <v>269</v>
      </c>
      <c r="AC814" s="334">
        <v>0.596858638743455</v>
      </c>
      <c r="AD814" s="268">
        <v>0.711640211640212</v>
      </c>
      <c r="AE814" s="295">
        <v>-0.114781572896756</v>
      </c>
    </row>
    <row r="815" spans="1:31">
      <c r="A815" s="315" t="s">
        <v>1158</v>
      </c>
      <c r="B815" s="339" t="s">
        <v>3346</v>
      </c>
      <c r="C815" s="293" t="s">
        <v>1429</v>
      </c>
      <c r="D815" s="339" t="s">
        <v>1430</v>
      </c>
      <c r="E815" s="266">
        <v>32</v>
      </c>
      <c r="F815" s="266">
        <v>32</v>
      </c>
      <c r="G815" s="264">
        <v>29</v>
      </c>
      <c r="H815" s="264">
        <v>29</v>
      </c>
      <c r="I815" s="264">
        <v>30</v>
      </c>
      <c r="J815" s="264">
        <v>30</v>
      </c>
      <c r="K815" s="294">
        <v>0.9</v>
      </c>
      <c r="L815" s="267">
        <v>1</v>
      </c>
      <c r="M815" s="267">
        <v>1</v>
      </c>
      <c r="N815" s="267">
        <v>1</v>
      </c>
      <c r="O815" s="332">
        <v>906</v>
      </c>
      <c r="P815" s="266">
        <v>745</v>
      </c>
      <c r="Q815" s="266">
        <v>27</v>
      </c>
      <c r="R815" s="264">
        <v>24</v>
      </c>
      <c r="S815" s="264">
        <v>26</v>
      </c>
      <c r="T815" s="267">
        <v>0.822295805739514</v>
      </c>
      <c r="U815" s="267">
        <v>0.84375</v>
      </c>
      <c r="V815" s="268">
        <v>0.827586206896552</v>
      </c>
      <c r="W815" s="268">
        <v>0.866666666666667</v>
      </c>
      <c r="X815" s="295">
        <v>0.0161637931034483</v>
      </c>
      <c r="Y815" s="271">
        <v>212</v>
      </c>
      <c r="Z815" s="333">
        <v>173</v>
      </c>
      <c r="AA815" s="333">
        <v>209</v>
      </c>
      <c r="AB815" s="333">
        <v>168</v>
      </c>
      <c r="AC815" s="334">
        <v>0.816037735849057</v>
      </c>
      <c r="AD815" s="268">
        <v>0.803827751196172</v>
      </c>
      <c r="AE815" s="295">
        <v>0.0122099846528844</v>
      </c>
    </row>
    <row r="816" spans="1:31">
      <c r="A816" s="315" t="s">
        <v>1158</v>
      </c>
      <c r="B816" s="339" t="s">
        <v>3346</v>
      </c>
      <c r="C816" s="293" t="s">
        <v>1431</v>
      </c>
      <c r="D816" s="339" t="s">
        <v>1432</v>
      </c>
      <c r="E816" s="266">
        <v>0</v>
      </c>
      <c r="F816" s="266">
        <v>0</v>
      </c>
      <c r="G816" s="264">
        <v>0</v>
      </c>
      <c r="H816" s="264">
        <v>0</v>
      </c>
      <c r="I816" s="264">
        <v>0</v>
      </c>
      <c r="J816" s="264">
        <v>0</v>
      </c>
      <c r="K816" s="294">
        <v>0.9</v>
      </c>
      <c r="L816" s="267">
        <v>0</v>
      </c>
      <c r="M816" s="267">
        <v>0</v>
      </c>
      <c r="N816" s="267">
        <v>0</v>
      </c>
      <c r="O816" s="332">
        <v>0</v>
      </c>
      <c r="P816" s="266">
        <v>0</v>
      </c>
      <c r="Q816" s="266">
        <v>0</v>
      </c>
      <c r="R816" s="264">
        <v>0</v>
      </c>
      <c r="S816" s="264">
        <v>0</v>
      </c>
      <c r="T816" s="267">
        <v>0</v>
      </c>
      <c r="U816" s="267">
        <v>0</v>
      </c>
      <c r="V816" s="268">
        <v>0</v>
      </c>
      <c r="W816" s="268">
        <v>0</v>
      </c>
      <c r="X816" s="295">
        <v>0</v>
      </c>
      <c r="Y816" s="271">
        <v>0</v>
      </c>
      <c r="Z816" s="333">
        <v>0</v>
      </c>
      <c r="AA816" s="333">
        <v>0</v>
      </c>
      <c r="AB816" s="333">
        <v>0</v>
      </c>
      <c r="AC816" s="334">
        <v>0</v>
      </c>
      <c r="AD816" s="268">
        <v>0</v>
      </c>
      <c r="AE816" s="295">
        <v>0</v>
      </c>
    </row>
    <row r="817" spans="1:31">
      <c r="A817" s="315" t="s">
        <v>1158</v>
      </c>
      <c r="B817" s="339" t="s">
        <v>3346</v>
      </c>
      <c r="C817" s="293" t="s">
        <v>1433</v>
      </c>
      <c r="D817" s="339" t="s">
        <v>1434</v>
      </c>
      <c r="E817" s="266">
        <v>0</v>
      </c>
      <c r="F817" s="266">
        <v>0</v>
      </c>
      <c r="G817" s="264">
        <v>0</v>
      </c>
      <c r="H817" s="264">
        <v>0</v>
      </c>
      <c r="I817" s="264">
        <v>0</v>
      </c>
      <c r="J817" s="264">
        <v>0</v>
      </c>
      <c r="K817" s="294">
        <v>0.9</v>
      </c>
      <c r="L817" s="267">
        <v>0</v>
      </c>
      <c r="M817" s="267">
        <v>0</v>
      </c>
      <c r="N817" s="267">
        <v>0</v>
      </c>
      <c r="O817" s="332">
        <v>0</v>
      </c>
      <c r="P817" s="266">
        <v>0</v>
      </c>
      <c r="Q817" s="266">
        <v>0</v>
      </c>
      <c r="R817" s="264">
        <v>0</v>
      </c>
      <c r="S817" s="264">
        <v>0</v>
      </c>
      <c r="T817" s="267">
        <v>0</v>
      </c>
      <c r="U817" s="267">
        <v>0</v>
      </c>
      <c r="V817" s="268">
        <v>0</v>
      </c>
      <c r="W817" s="268">
        <v>0</v>
      </c>
      <c r="X817" s="295">
        <v>0</v>
      </c>
      <c r="Y817" s="271">
        <v>0</v>
      </c>
      <c r="Z817" s="333">
        <v>0</v>
      </c>
      <c r="AA817" s="333">
        <v>0</v>
      </c>
      <c r="AB817" s="333">
        <v>0</v>
      </c>
      <c r="AC817" s="334">
        <v>0</v>
      </c>
      <c r="AD817" s="268">
        <v>0</v>
      </c>
      <c r="AE817" s="295">
        <v>0</v>
      </c>
    </row>
    <row r="818" spans="1:31">
      <c r="A818" s="315" t="s">
        <v>1158</v>
      </c>
      <c r="B818" s="339" t="s">
        <v>3345</v>
      </c>
      <c r="C818" s="293" t="s">
        <v>1435</v>
      </c>
      <c r="D818" s="339" t="s">
        <v>1436</v>
      </c>
      <c r="E818" s="266">
        <v>59</v>
      </c>
      <c r="F818" s="266">
        <v>58</v>
      </c>
      <c r="G818" s="264">
        <v>44</v>
      </c>
      <c r="H818" s="264">
        <v>43</v>
      </c>
      <c r="I818" s="264">
        <v>54</v>
      </c>
      <c r="J818" s="264">
        <v>53</v>
      </c>
      <c r="K818" s="294">
        <v>0.9</v>
      </c>
      <c r="L818" s="267">
        <v>0.983050847457627</v>
      </c>
      <c r="M818" s="267">
        <v>0.977272727272727</v>
      </c>
      <c r="N818" s="267">
        <v>0.981481481481482</v>
      </c>
      <c r="O818" s="332">
        <v>1623</v>
      </c>
      <c r="P818" s="266">
        <v>1514</v>
      </c>
      <c r="Q818" s="266">
        <v>55</v>
      </c>
      <c r="R818" s="264">
        <v>39</v>
      </c>
      <c r="S818" s="264">
        <v>53</v>
      </c>
      <c r="T818" s="267">
        <v>0.932840418977203</v>
      </c>
      <c r="U818" s="267">
        <v>0.932203389830508</v>
      </c>
      <c r="V818" s="268">
        <v>0.886363636363636</v>
      </c>
      <c r="W818" s="268">
        <v>0.981481481481482</v>
      </c>
      <c r="X818" s="295">
        <v>0.0458397534668721</v>
      </c>
      <c r="Y818" s="271">
        <v>376</v>
      </c>
      <c r="Z818" s="333">
        <v>350</v>
      </c>
      <c r="AA818" s="333">
        <v>379</v>
      </c>
      <c r="AB818" s="333">
        <v>353</v>
      </c>
      <c r="AC818" s="334">
        <v>0.930851063829787</v>
      </c>
      <c r="AD818" s="268">
        <v>0.931398416886544</v>
      </c>
      <c r="AE818" s="295">
        <v>-0.00054735305675635</v>
      </c>
    </row>
    <row r="819" spans="1:31">
      <c r="A819" s="315" t="s">
        <v>1158</v>
      </c>
      <c r="B819" s="339" t="s">
        <v>3345</v>
      </c>
      <c r="C819" s="293" t="s">
        <v>1437</v>
      </c>
      <c r="D819" s="339" t="s">
        <v>1438</v>
      </c>
      <c r="E819" s="266">
        <v>35</v>
      </c>
      <c r="F819" s="266">
        <v>35</v>
      </c>
      <c r="G819" s="264">
        <v>24</v>
      </c>
      <c r="H819" s="264">
        <v>24</v>
      </c>
      <c r="I819" s="264">
        <v>30</v>
      </c>
      <c r="J819" s="264">
        <v>30</v>
      </c>
      <c r="K819" s="294">
        <v>0.9</v>
      </c>
      <c r="L819" s="267">
        <v>1</v>
      </c>
      <c r="M819" s="267">
        <v>1</v>
      </c>
      <c r="N819" s="267">
        <v>1</v>
      </c>
      <c r="O819" s="332">
        <v>923</v>
      </c>
      <c r="P819" s="266">
        <v>825</v>
      </c>
      <c r="Q819" s="266">
        <v>34</v>
      </c>
      <c r="R819" s="264">
        <v>19</v>
      </c>
      <c r="S819" s="264">
        <v>29</v>
      </c>
      <c r="T819" s="267">
        <v>0.893824485373781</v>
      </c>
      <c r="U819" s="267">
        <v>0.971428571428571</v>
      </c>
      <c r="V819" s="268">
        <v>0.791666666666667</v>
      </c>
      <c r="W819" s="268">
        <v>0.966666666666667</v>
      </c>
      <c r="X819" s="295">
        <v>0.179761904761905</v>
      </c>
      <c r="Y819" s="271">
        <v>214</v>
      </c>
      <c r="Z819" s="333">
        <v>194</v>
      </c>
      <c r="AA819" s="333">
        <v>215</v>
      </c>
      <c r="AB819" s="333">
        <v>194</v>
      </c>
      <c r="AC819" s="334">
        <v>0.906542056074766</v>
      </c>
      <c r="AD819" s="268">
        <v>0.902325581395349</v>
      </c>
      <c r="AE819" s="295">
        <v>0.00421647467941755</v>
      </c>
    </row>
    <row r="820" spans="1:31">
      <c r="A820" s="315" t="s">
        <v>1158</v>
      </c>
      <c r="B820" s="339" t="s">
        <v>3345</v>
      </c>
      <c r="C820" s="293" t="s">
        <v>1439</v>
      </c>
      <c r="D820" s="339" t="s">
        <v>1440</v>
      </c>
      <c r="E820" s="266">
        <v>23</v>
      </c>
      <c r="F820" s="266">
        <v>23</v>
      </c>
      <c r="G820" s="264">
        <v>16</v>
      </c>
      <c r="H820" s="264">
        <v>16</v>
      </c>
      <c r="I820" s="264">
        <v>22</v>
      </c>
      <c r="J820" s="264">
        <v>22</v>
      </c>
      <c r="K820" s="294">
        <v>0.9</v>
      </c>
      <c r="L820" s="267">
        <v>1</v>
      </c>
      <c r="M820" s="267">
        <v>1</v>
      </c>
      <c r="N820" s="267">
        <v>1</v>
      </c>
      <c r="O820" s="332">
        <v>655</v>
      </c>
      <c r="P820" s="266">
        <v>509</v>
      </c>
      <c r="Q820" s="266">
        <v>20</v>
      </c>
      <c r="R820" s="264">
        <v>14</v>
      </c>
      <c r="S820" s="264">
        <v>18</v>
      </c>
      <c r="T820" s="267">
        <v>0.777099236641221</v>
      </c>
      <c r="U820" s="267">
        <v>0.869565217391304</v>
      </c>
      <c r="V820" s="268">
        <v>0.875</v>
      </c>
      <c r="W820" s="268">
        <v>0.818181818181818</v>
      </c>
      <c r="X820" s="295">
        <v>-0.00543478260869568</v>
      </c>
      <c r="Y820" s="271">
        <v>150</v>
      </c>
      <c r="Z820" s="333">
        <v>121</v>
      </c>
      <c r="AA820" s="333">
        <v>150</v>
      </c>
      <c r="AB820" s="333">
        <v>113</v>
      </c>
      <c r="AC820" s="334">
        <v>0.806666666666667</v>
      </c>
      <c r="AD820" s="268">
        <v>0.753333333333333</v>
      </c>
      <c r="AE820" s="295">
        <v>0.0533333333333333</v>
      </c>
    </row>
    <row r="821" spans="1:31">
      <c r="A821" s="315" t="s">
        <v>1158</v>
      </c>
      <c r="B821" s="339" t="s">
        <v>3345</v>
      </c>
      <c r="C821" s="293" t="s">
        <v>1441</v>
      </c>
      <c r="D821" s="339" t="s">
        <v>1442</v>
      </c>
      <c r="E821" s="266">
        <v>46</v>
      </c>
      <c r="F821" s="266">
        <v>46</v>
      </c>
      <c r="G821" s="264">
        <v>31</v>
      </c>
      <c r="H821" s="264">
        <v>31</v>
      </c>
      <c r="I821" s="264">
        <v>42</v>
      </c>
      <c r="J821" s="264">
        <v>42</v>
      </c>
      <c r="K821" s="294">
        <v>0.9</v>
      </c>
      <c r="L821" s="267">
        <v>1</v>
      </c>
      <c r="M821" s="267">
        <v>1</v>
      </c>
      <c r="N821" s="267">
        <v>1</v>
      </c>
      <c r="O821" s="332">
        <v>1263</v>
      </c>
      <c r="P821" s="266">
        <v>1077</v>
      </c>
      <c r="Q821" s="266">
        <v>40</v>
      </c>
      <c r="R821" s="264">
        <v>27</v>
      </c>
      <c r="S821" s="264">
        <v>36</v>
      </c>
      <c r="T821" s="267">
        <v>0.852731591448931</v>
      </c>
      <c r="U821" s="267">
        <v>0.869565217391304</v>
      </c>
      <c r="V821" s="268">
        <v>0.870967741935484</v>
      </c>
      <c r="W821" s="268">
        <v>0.857142857142857</v>
      </c>
      <c r="X821" s="295">
        <v>-0.00140252454417955</v>
      </c>
      <c r="Y821" s="271">
        <v>294</v>
      </c>
      <c r="Z821" s="333">
        <v>253</v>
      </c>
      <c r="AA821" s="333">
        <v>295</v>
      </c>
      <c r="AB821" s="333">
        <v>253</v>
      </c>
      <c r="AC821" s="334">
        <v>0.860544217687075</v>
      </c>
      <c r="AD821" s="268">
        <v>0.857627118644068</v>
      </c>
      <c r="AE821" s="295">
        <v>0.00291709904300697</v>
      </c>
    </row>
    <row r="822" spans="1:31">
      <c r="A822" s="315" t="s">
        <v>1158</v>
      </c>
      <c r="B822" s="339" t="s">
        <v>3345</v>
      </c>
      <c r="C822" s="293" t="s">
        <v>1443</v>
      </c>
      <c r="D822" s="339" t="s">
        <v>1444</v>
      </c>
      <c r="E822" s="266">
        <v>25</v>
      </c>
      <c r="F822" s="266">
        <v>25</v>
      </c>
      <c r="G822" s="264">
        <v>21</v>
      </c>
      <c r="H822" s="264">
        <v>21</v>
      </c>
      <c r="I822" s="264">
        <v>23</v>
      </c>
      <c r="J822" s="264">
        <v>23</v>
      </c>
      <c r="K822" s="294">
        <v>0.9</v>
      </c>
      <c r="L822" s="267">
        <v>1</v>
      </c>
      <c r="M822" s="267">
        <v>1</v>
      </c>
      <c r="N822" s="267">
        <v>1</v>
      </c>
      <c r="O822" s="332">
        <v>702</v>
      </c>
      <c r="P822" s="266">
        <v>528</v>
      </c>
      <c r="Q822" s="266">
        <v>19</v>
      </c>
      <c r="R822" s="264">
        <v>15</v>
      </c>
      <c r="S822" s="264">
        <v>16</v>
      </c>
      <c r="T822" s="267">
        <v>0.752136752136752</v>
      </c>
      <c r="U822" s="267">
        <v>0.76</v>
      </c>
      <c r="V822" s="268">
        <v>0.714285714285714</v>
      </c>
      <c r="W822" s="268">
        <v>0.695652173913043</v>
      </c>
      <c r="X822" s="295">
        <v>0.0457142857142857</v>
      </c>
      <c r="Y822" s="271">
        <v>162</v>
      </c>
      <c r="Z822" s="333">
        <v>126</v>
      </c>
      <c r="AA822" s="333">
        <v>166</v>
      </c>
      <c r="AB822" s="333">
        <v>128</v>
      </c>
      <c r="AC822" s="334">
        <v>0.777777777777778</v>
      </c>
      <c r="AD822" s="268">
        <v>0.771084337349398</v>
      </c>
      <c r="AE822" s="295">
        <v>0.00669344042838016</v>
      </c>
    </row>
    <row r="823" spans="1:31">
      <c r="A823" s="315" t="s">
        <v>1158</v>
      </c>
      <c r="B823" s="339" t="s">
        <v>3345</v>
      </c>
      <c r="C823" s="293" t="s">
        <v>1445</v>
      </c>
      <c r="D823" s="339" t="s">
        <v>1446</v>
      </c>
      <c r="E823" s="266">
        <v>36</v>
      </c>
      <c r="F823" s="266">
        <v>36</v>
      </c>
      <c r="G823" s="264">
        <v>27</v>
      </c>
      <c r="H823" s="264">
        <v>27</v>
      </c>
      <c r="I823" s="264">
        <v>31</v>
      </c>
      <c r="J823" s="264">
        <v>31</v>
      </c>
      <c r="K823" s="294">
        <v>0.9</v>
      </c>
      <c r="L823" s="267">
        <v>1</v>
      </c>
      <c r="M823" s="267">
        <v>1</v>
      </c>
      <c r="N823" s="267">
        <v>1</v>
      </c>
      <c r="O823" s="332">
        <v>942</v>
      </c>
      <c r="P823" s="266">
        <v>876</v>
      </c>
      <c r="Q823" s="266">
        <v>34</v>
      </c>
      <c r="R823" s="264">
        <v>25</v>
      </c>
      <c r="S823" s="264">
        <v>30</v>
      </c>
      <c r="T823" s="267">
        <v>0.929936305732484</v>
      </c>
      <c r="U823" s="267">
        <v>0.944444444444444</v>
      </c>
      <c r="V823" s="268">
        <v>0.925925925925926</v>
      </c>
      <c r="W823" s="268">
        <v>0.967741935483871</v>
      </c>
      <c r="X823" s="295">
        <v>0.0185185185185185</v>
      </c>
      <c r="Y823" s="271">
        <v>225</v>
      </c>
      <c r="Z823" s="333">
        <v>207</v>
      </c>
      <c r="AA823" s="333">
        <v>223</v>
      </c>
      <c r="AB823" s="333">
        <v>206</v>
      </c>
      <c r="AC823" s="334">
        <v>0.92</v>
      </c>
      <c r="AD823" s="268">
        <v>0.923766816143498</v>
      </c>
      <c r="AE823" s="295">
        <v>-0.00376681614349772</v>
      </c>
    </row>
    <row r="824" spans="1:31">
      <c r="A824" s="315" t="s">
        <v>1158</v>
      </c>
      <c r="B824" s="339" t="s">
        <v>3345</v>
      </c>
      <c r="C824" s="293" t="s">
        <v>1447</v>
      </c>
      <c r="D824" s="339" t="s">
        <v>1448</v>
      </c>
      <c r="E824" s="266">
        <v>32</v>
      </c>
      <c r="F824" s="266">
        <v>32</v>
      </c>
      <c r="G824" s="264">
        <v>25</v>
      </c>
      <c r="H824" s="264">
        <v>25</v>
      </c>
      <c r="I824" s="264">
        <v>29</v>
      </c>
      <c r="J824" s="264">
        <v>29</v>
      </c>
      <c r="K824" s="294">
        <v>0.9</v>
      </c>
      <c r="L824" s="267">
        <v>1</v>
      </c>
      <c r="M824" s="267">
        <v>1</v>
      </c>
      <c r="N824" s="267">
        <v>1</v>
      </c>
      <c r="O824" s="332">
        <v>893</v>
      </c>
      <c r="P824" s="266">
        <v>708</v>
      </c>
      <c r="Q824" s="266">
        <v>25</v>
      </c>
      <c r="R824" s="264">
        <v>23</v>
      </c>
      <c r="S824" s="264">
        <v>23</v>
      </c>
      <c r="T824" s="267">
        <v>0.792833146696529</v>
      </c>
      <c r="U824" s="267">
        <v>0.78125</v>
      </c>
      <c r="V824" s="268">
        <v>0.92</v>
      </c>
      <c r="W824" s="268">
        <v>0.793103448275862</v>
      </c>
      <c r="X824" s="295">
        <v>-0.13875</v>
      </c>
      <c r="Y824" s="271">
        <v>205</v>
      </c>
      <c r="Z824" s="333">
        <v>164</v>
      </c>
      <c r="AA824" s="333">
        <v>211</v>
      </c>
      <c r="AB824" s="333">
        <v>167</v>
      </c>
      <c r="AC824" s="334">
        <v>0.8</v>
      </c>
      <c r="AD824" s="268">
        <v>0.791469194312796</v>
      </c>
      <c r="AE824" s="295">
        <v>0.00853080568720388</v>
      </c>
    </row>
    <row r="825" spans="1:31">
      <c r="A825" s="315" t="s">
        <v>1158</v>
      </c>
      <c r="B825" s="339" t="s">
        <v>3345</v>
      </c>
      <c r="C825" s="293" t="s">
        <v>1449</v>
      </c>
      <c r="D825" s="339" t="s">
        <v>1450</v>
      </c>
      <c r="E825" s="266">
        <v>32</v>
      </c>
      <c r="F825" s="266">
        <v>32</v>
      </c>
      <c r="G825" s="264">
        <v>30</v>
      </c>
      <c r="H825" s="264">
        <v>30</v>
      </c>
      <c r="I825" s="264">
        <v>31</v>
      </c>
      <c r="J825" s="264">
        <v>31</v>
      </c>
      <c r="K825" s="294">
        <v>0.9</v>
      </c>
      <c r="L825" s="267">
        <v>1</v>
      </c>
      <c r="M825" s="267">
        <v>1</v>
      </c>
      <c r="N825" s="267">
        <v>1</v>
      </c>
      <c r="O825" s="332">
        <v>935</v>
      </c>
      <c r="P825" s="266">
        <v>872</v>
      </c>
      <c r="Q825" s="266">
        <v>30</v>
      </c>
      <c r="R825" s="264">
        <v>28</v>
      </c>
      <c r="S825" s="264">
        <v>27</v>
      </c>
      <c r="T825" s="267">
        <v>0.932620320855615</v>
      </c>
      <c r="U825" s="267">
        <v>0.9375</v>
      </c>
      <c r="V825" s="268">
        <v>0.933333333333333</v>
      </c>
      <c r="W825" s="268">
        <v>0.870967741935484</v>
      </c>
      <c r="X825" s="295">
        <v>0.00416666666666665</v>
      </c>
      <c r="Y825" s="271">
        <v>213</v>
      </c>
      <c r="Z825" s="333">
        <v>194</v>
      </c>
      <c r="AA825" s="333">
        <v>221</v>
      </c>
      <c r="AB825" s="333">
        <v>206</v>
      </c>
      <c r="AC825" s="334">
        <v>0.910798122065728</v>
      </c>
      <c r="AD825" s="268">
        <v>0.932126696832579</v>
      </c>
      <c r="AE825" s="295">
        <v>-0.0213285747668515</v>
      </c>
    </row>
    <row r="826" spans="1:31">
      <c r="A826" s="315" t="s">
        <v>1158</v>
      </c>
      <c r="B826" s="339" t="s">
        <v>3345</v>
      </c>
      <c r="C826" s="293" t="s">
        <v>1451</v>
      </c>
      <c r="D826" s="339" t="s">
        <v>1452</v>
      </c>
      <c r="E826" s="266">
        <v>36</v>
      </c>
      <c r="F826" s="266">
        <v>36</v>
      </c>
      <c r="G826" s="264">
        <v>27</v>
      </c>
      <c r="H826" s="264">
        <v>27</v>
      </c>
      <c r="I826" s="264">
        <v>31</v>
      </c>
      <c r="J826" s="264">
        <v>31</v>
      </c>
      <c r="K826" s="294">
        <v>0.9</v>
      </c>
      <c r="L826" s="267">
        <v>1</v>
      </c>
      <c r="M826" s="267">
        <v>1</v>
      </c>
      <c r="N826" s="267">
        <v>1</v>
      </c>
      <c r="O826" s="332">
        <v>987</v>
      </c>
      <c r="P826" s="266">
        <v>878</v>
      </c>
      <c r="Q826" s="266">
        <v>33</v>
      </c>
      <c r="R826" s="264">
        <v>22</v>
      </c>
      <c r="S826" s="264">
        <v>26</v>
      </c>
      <c r="T826" s="267">
        <v>0.889564336372847</v>
      </c>
      <c r="U826" s="267">
        <v>0.916666666666667</v>
      </c>
      <c r="V826" s="268">
        <v>0.814814814814815</v>
      </c>
      <c r="W826" s="268">
        <v>0.838709677419355</v>
      </c>
      <c r="X826" s="295">
        <v>0.101851851851852</v>
      </c>
      <c r="Y826" s="271">
        <v>233</v>
      </c>
      <c r="Z826" s="333">
        <v>202</v>
      </c>
      <c r="AA826" s="333">
        <v>232</v>
      </c>
      <c r="AB826" s="333">
        <v>206</v>
      </c>
      <c r="AC826" s="334">
        <v>0.866952789699571</v>
      </c>
      <c r="AD826" s="268">
        <v>0.887931034482759</v>
      </c>
      <c r="AE826" s="295">
        <v>-0.0209782447831879</v>
      </c>
    </row>
    <row r="827" spans="1:31">
      <c r="A827" s="315" t="s">
        <v>1158</v>
      </c>
      <c r="B827" s="339" t="s">
        <v>3345</v>
      </c>
      <c r="C827" s="293" t="s">
        <v>1453</v>
      </c>
      <c r="D827" s="339" t="s">
        <v>1454</v>
      </c>
      <c r="E827" s="266">
        <v>37</v>
      </c>
      <c r="F827" s="266">
        <v>37</v>
      </c>
      <c r="G827" s="264">
        <v>30</v>
      </c>
      <c r="H827" s="264">
        <v>29</v>
      </c>
      <c r="I827" s="264">
        <v>35</v>
      </c>
      <c r="J827" s="264">
        <v>35</v>
      </c>
      <c r="K827" s="294">
        <v>0.9</v>
      </c>
      <c r="L827" s="267">
        <v>1</v>
      </c>
      <c r="M827" s="267">
        <v>0.966666666666667</v>
      </c>
      <c r="N827" s="267">
        <v>1</v>
      </c>
      <c r="O827" s="332">
        <v>1002</v>
      </c>
      <c r="P827" s="266">
        <v>697</v>
      </c>
      <c r="Q827" s="266">
        <v>24</v>
      </c>
      <c r="R827" s="264">
        <v>25</v>
      </c>
      <c r="S827" s="264">
        <v>24</v>
      </c>
      <c r="T827" s="267">
        <v>0.69560878243513</v>
      </c>
      <c r="U827" s="267">
        <v>0.648648648648649</v>
      </c>
      <c r="V827" s="268">
        <v>0.833333333333333</v>
      </c>
      <c r="W827" s="268">
        <v>0.685714285714286</v>
      </c>
      <c r="X827" s="295">
        <v>-0.184684684684685</v>
      </c>
      <c r="Y827" s="271">
        <v>243</v>
      </c>
      <c r="Z827" s="333">
        <v>169</v>
      </c>
      <c r="AA827" s="333">
        <v>231</v>
      </c>
      <c r="AB827" s="333">
        <v>158</v>
      </c>
      <c r="AC827" s="334">
        <v>0.695473251028807</v>
      </c>
      <c r="AD827" s="268">
        <v>0.683982683982684</v>
      </c>
      <c r="AE827" s="295">
        <v>0.0114905670461226</v>
      </c>
    </row>
    <row r="828" spans="1:31">
      <c r="A828" s="315" t="s">
        <v>1158</v>
      </c>
      <c r="B828" s="339" t="s">
        <v>3345</v>
      </c>
      <c r="C828" s="293" t="s">
        <v>1455</v>
      </c>
      <c r="D828" s="339" t="s">
        <v>1456</v>
      </c>
      <c r="E828" s="266">
        <v>19</v>
      </c>
      <c r="F828" s="266">
        <v>19</v>
      </c>
      <c r="G828" s="264">
        <v>18</v>
      </c>
      <c r="H828" s="264">
        <v>18</v>
      </c>
      <c r="I828" s="264">
        <v>21</v>
      </c>
      <c r="J828" s="264">
        <v>21</v>
      </c>
      <c r="K828" s="294">
        <v>0.9</v>
      </c>
      <c r="L828" s="267">
        <v>1</v>
      </c>
      <c r="M828" s="267">
        <v>1</v>
      </c>
      <c r="N828" s="267">
        <v>1</v>
      </c>
      <c r="O828" s="332">
        <v>613</v>
      </c>
      <c r="P828" s="266">
        <v>450</v>
      </c>
      <c r="Q828" s="266">
        <v>16</v>
      </c>
      <c r="R828" s="264">
        <v>16</v>
      </c>
      <c r="S828" s="264">
        <v>16</v>
      </c>
      <c r="T828" s="267">
        <v>0.734094616639478</v>
      </c>
      <c r="U828" s="267">
        <v>0.842105263157895</v>
      </c>
      <c r="V828" s="268">
        <v>0.888888888888889</v>
      </c>
      <c r="W828" s="268">
        <v>0.761904761904762</v>
      </c>
      <c r="X828" s="295">
        <v>-0.0467836257309941</v>
      </c>
      <c r="Y828" s="271">
        <v>141</v>
      </c>
      <c r="Z828" s="333">
        <v>110</v>
      </c>
      <c r="AA828" s="333">
        <v>145</v>
      </c>
      <c r="AB828" s="333">
        <v>106</v>
      </c>
      <c r="AC828" s="334">
        <v>0.780141843971631</v>
      </c>
      <c r="AD828" s="268">
        <v>0.731034482758621</v>
      </c>
      <c r="AE828" s="295">
        <v>0.0491073612130105</v>
      </c>
    </row>
    <row r="829" spans="1:31">
      <c r="A829" s="315" t="s">
        <v>1158</v>
      </c>
      <c r="B829" s="339" t="s">
        <v>3345</v>
      </c>
      <c r="C829" s="293" t="s">
        <v>1457</v>
      </c>
      <c r="D829" s="339" t="s">
        <v>1458</v>
      </c>
      <c r="E829" s="266">
        <v>21</v>
      </c>
      <c r="F829" s="266">
        <v>21</v>
      </c>
      <c r="G829" s="264">
        <v>17</v>
      </c>
      <c r="H829" s="264">
        <v>17</v>
      </c>
      <c r="I829" s="264">
        <v>19</v>
      </c>
      <c r="J829" s="264">
        <v>19</v>
      </c>
      <c r="K829" s="294">
        <v>0.9</v>
      </c>
      <c r="L829" s="267">
        <v>1</v>
      </c>
      <c r="M829" s="267">
        <v>1</v>
      </c>
      <c r="N829" s="267">
        <v>1</v>
      </c>
      <c r="O829" s="332">
        <v>595</v>
      </c>
      <c r="P829" s="266">
        <v>554</v>
      </c>
      <c r="Q829" s="266">
        <v>18</v>
      </c>
      <c r="R829" s="264">
        <v>16</v>
      </c>
      <c r="S829" s="264">
        <v>18</v>
      </c>
      <c r="T829" s="267">
        <v>0.93109243697479</v>
      </c>
      <c r="U829" s="267">
        <v>0.857142857142857</v>
      </c>
      <c r="V829" s="268">
        <v>0.941176470588235</v>
      </c>
      <c r="W829" s="268">
        <v>0.947368421052632</v>
      </c>
      <c r="X829" s="295">
        <v>-0.0840336134453782</v>
      </c>
      <c r="Y829" s="271">
        <v>139</v>
      </c>
      <c r="Z829" s="333">
        <v>126</v>
      </c>
      <c r="AA829" s="333">
        <v>140</v>
      </c>
      <c r="AB829" s="333">
        <v>129</v>
      </c>
      <c r="AC829" s="334">
        <v>0.906474820143885</v>
      </c>
      <c r="AD829" s="268">
        <v>0.921428571428571</v>
      </c>
      <c r="AE829" s="295">
        <v>-0.0149537512846865</v>
      </c>
    </row>
    <row r="830" spans="1:31">
      <c r="A830" s="315" t="s">
        <v>1158</v>
      </c>
      <c r="B830" s="339" t="s">
        <v>3345</v>
      </c>
      <c r="C830" s="293" t="s">
        <v>1459</v>
      </c>
      <c r="D830" s="339" t="s">
        <v>1460</v>
      </c>
      <c r="E830" s="266">
        <v>25</v>
      </c>
      <c r="F830" s="266">
        <v>25</v>
      </c>
      <c r="G830" s="264">
        <v>18</v>
      </c>
      <c r="H830" s="264">
        <v>18</v>
      </c>
      <c r="I830" s="264">
        <v>25</v>
      </c>
      <c r="J830" s="264">
        <v>25</v>
      </c>
      <c r="K830" s="294">
        <v>0.9</v>
      </c>
      <c r="L830" s="267">
        <v>1</v>
      </c>
      <c r="M830" s="267">
        <v>1</v>
      </c>
      <c r="N830" s="267">
        <v>1</v>
      </c>
      <c r="O830" s="332">
        <v>682</v>
      </c>
      <c r="P830" s="266">
        <v>611</v>
      </c>
      <c r="Q830" s="266">
        <v>24</v>
      </c>
      <c r="R830" s="264">
        <v>15</v>
      </c>
      <c r="S830" s="264">
        <v>23</v>
      </c>
      <c r="T830" s="267">
        <v>0.895894428152493</v>
      </c>
      <c r="U830" s="267">
        <v>0.96</v>
      </c>
      <c r="V830" s="268">
        <v>0.833333333333333</v>
      </c>
      <c r="W830" s="268">
        <v>0.92</v>
      </c>
      <c r="X830" s="295">
        <v>0.126666666666667</v>
      </c>
      <c r="Y830" s="271">
        <v>163</v>
      </c>
      <c r="Z830" s="333">
        <v>149</v>
      </c>
      <c r="AA830" s="333">
        <v>162</v>
      </c>
      <c r="AB830" s="333">
        <v>148</v>
      </c>
      <c r="AC830" s="334">
        <v>0.914110429447853</v>
      </c>
      <c r="AD830" s="268">
        <v>0.91358024691358</v>
      </c>
      <c r="AE830" s="295">
        <v>0.000530182534272616</v>
      </c>
    </row>
    <row r="831" spans="1:31">
      <c r="A831" s="315" t="s">
        <v>1158</v>
      </c>
      <c r="B831" s="339" t="s">
        <v>3345</v>
      </c>
      <c r="C831" s="293" t="s">
        <v>1461</v>
      </c>
      <c r="D831" s="339" t="s">
        <v>1462</v>
      </c>
      <c r="E831" s="266">
        <v>31</v>
      </c>
      <c r="F831" s="266">
        <v>30</v>
      </c>
      <c r="G831" s="264">
        <v>21</v>
      </c>
      <c r="H831" s="264">
        <v>18</v>
      </c>
      <c r="I831" s="264">
        <v>28</v>
      </c>
      <c r="J831" s="264">
        <v>28</v>
      </c>
      <c r="K831" s="294">
        <v>0.9</v>
      </c>
      <c r="L831" s="267">
        <v>0.967741935483871</v>
      </c>
      <c r="M831" s="267">
        <v>0.857142857142857</v>
      </c>
      <c r="N831" s="267">
        <v>1</v>
      </c>
      <c r="O831" s="332">
        <v>883</v>
      </c>
      <c r="P831" s="266">
        <v>723</v>
      </c>
      <c r="Q831" s="266">
        <v>24</v>
      </c>
      <c r="R831" s="264">
        <v>15</v>
      </c>
      <c r="S831" s="264">
        <v>22</v>
      </c>
      <c r="T831" s="267">
        <v>0.818799546998867</v>
      </c>
      <c r="U831" s="267">
        <v>0.774193548387097</v>
      </c>
      <c r="V831" s="268">
        <v>0.714285714285714</v>
      </c>
      <c r="W831" s="268">
        <v>0.785714285714286</v>
      </c>
      <c r="X831" s="295">
        <v>0.0599078341013825</v>
      </c>
      <c r="Y831" s="271">
        <v>203</v>
      </c>
      <c r="Z831" s="333">
        <v>163</v>
      </c>
      <c r="AA831" s="333">
        <v>203</v>
      </c>
      <c r="AB831" s="333">
        <v>171</v>
      </c>
      <c r="AC831" s="334">
        <v>0.802955665024631</v>
      </c>
      <c r="AD831" s="268">
        <v>0.842364532019704</v>
      </c>
      <c r="AE831" s="295">
        <v>-0.0394088669950738</v>
      </c>
    </row>
    <row r="832" spans="1:31">
      <c r="A832" s="315" t="s">
        <v>1158</v>
      </c>
      <c r="B832" s="339" t="s">
        <v>3345</v>
      </c>
      <c r="C832" s="293" t="s">
        <v>1463</v>
      </c>
      <c r="D832" s="339" t="s">
        <v>1464</v>
      </c>
      <c r="E832" s="266">
        <v>23</v>
      </c>
      <c r="F832" s="266">
        <v>23</v>
      </c>
      <c r="G832" s="264">
        <v>18</v>
      </c>
      <c r="H832" s="264">
        <v>18</v>
      </c>
      <c r="I832" s="264">
        <v>23</v>
      </c>
      <c r="J832" s="264">
        <v>23</v>
      </c>
      <c r="K832" s="294">
        <v>0.9</v>
      </c>
      <c r="L832" s="267">
        <v>1</v>
      </c>
      <c r="M832" s="267">
        <v>1</v>
      </c>
      <c r="N832" s="267">
        <v>1</v>
      </c>
      <c r="O832" s="332">
        <v>659</v>
      </c>
      <c r="P832" s="266">
        <v>567</v>
      </c>
      <c r="Q832" s="266">
        <v>20</v>
      </c>
      <c r="R832" s="264">
        <v>16</v>
      </c>
      <c r="S832" s="264">
        <v>21</v>
      </c>
      <c r="T832" s="267">
        <v>0.860394537177542</v>
      </c>
      <c r="U832" s="267">
        <v>0.869565217391304</v>
      </c>
      <c r="V832" s="268">
        <v>0.888888888888889</v>
      </c>
      <c r="W832" s="268">
        <v>0.91304347826087</v>
      </c>
      <c r="X832" s="295">
        <v>-0.0193236714975845</v>
      </c>
      <c r="Y832" s="271">
        <v>155</v>
      </c>
      <c r="Z832" s="333">
        <v>134</v>
      </c>
      <c r="AA832" s="333">
        <v>153</v>
      </c>
      <c r="AB832" s="333">
        <v>130</v>
      </c>
      <c r="AC832" s="334">
        <v>0.864516129032258</v>
      </c>
      <c r="AD832" s="268">
        <v>0.849673202614379</v>
      </c>
      <c r="AE832" s="295">
        <v>0.014842926417879</v>
      </c>
    </row>
    <row r="833" spans="1:31">
      <c r="A833" s="315" t="s">
        <v>1158</v>
      </c>
      <c r="B833" s="339" t="s">
        <v>3345</v>
      </c>
      <c r="C833" s="293" t="s">
        <v>1465</v>
      </c>
      <c r="D833" s="339" t="s">
        <v>1466</v>
      </c>
      <c r="E833" s="266">
        <v>21</v>
      </c>
      <c r="F833" s="266">
        <v>21</v>
      </c>
      <c r="G833" s="264">
        <v>21</v>
      </c>
      <c r="H833" s="264">
        <v>21</v>
      </c>
      <c r="I833" s="264">
        <v>20</v>
      </c>
      <c r="J833" s="264">
        <v>20</v>
      </c>
      <c r="K833" s="294">
        <v>0.9</v>
      </c>
      <c r="L833" s="267">
        <v>1</v>
      </c>
      <c r="M833" s="267">
        <v>1</v>
      </c>
      <c r="N833" s="267">
        <v>1</v>
      </c>
      <c r="O833" s="332">
        <v>611</v>
      </c>
      <c r="P833" s="266">
        <v>448</v>
      </c>
      <c r="Q833" s="266">
        <v>16</v>
      </c>
      <c r="R833" s="264">
        <v>15</v>
      </c>
      <c r="S833" s="264">
        <v>12</v>
      </c>
      <c r="T833" s="267">
        <v>0.733224222585925</v>
      </c>
      <c r="U833" s="267">
        <v>0.761904761904762</v>
      </c>
      <c r="V833" s="268">
        <v>0.714285714285714</v>
      </c>
      <c r="W833" s="268">
        <v>0.6</v>
      </c>
      <c r="X833" s="295">
        <v>0.0476190476190476</v>
      </c>
      <c r="Y833" s="271">
        <v>145</v>
      </c>
      <c r="Z833" s="333">
        <v>108</v>
      </c>
      <c r="AA833" s="333">
        <v>142</v>
      </c>
      <c r="AB833" s="333">
        <v>100</v>
      </c>
      <c r="AC833" s="334">
        <v>0.744827586206897</v>
      </c>
      <c r="AD833" s="268">
        <v>0.704225352112676</v>
      </c>
      <c r="AE833" s="295">
        <v>0.0406022340942206</v>
      </c>
    </row>
    <row r="834" spans="1:31">
      <c r="A834" s="315" t="s">
        <v>1158</v>
      </c>
      <c r="B834" s="339" t="s">
        <v>3345</v>
      </c>
      <c r="C834" s="293" t="s">
        <v>1467</v>
      </c>
      <c r="D834" s="339" t="s">
        <v>1468</v>
      </c>
      <c r="E834" s="266">
        <v>15</v>
      </c>
      <c r="F834" s="266">
        <v>15</v>
      </c>
      <c r="G834" s="264">
        <v>11</v>
      </c>
      <c r="H834" s="264">
        <v>11</v>
      </c>
      <c r="I834" s="264">
        <v>13</v>
      </c>
      <c r="J834" s="264">
        <v>13</v>
      </c>
      <c r="K834" s="294">
        <v>0.9</v>
      </c>
      <c r="L834" s="267">
        <v>1</v>
      </c>
      <c r="M834" s="267">
        <v>1</v>
      </c>
      <c r="N834" s="267">
        <v>1</v>
      </c>
      <c r="O834" s="332">
        <v>404</v>
      </c>
      <c r="P834" s="266">
        <v>384</v>
      </c>
      <c r="Q834" s="266">
        <v>14</v>
      </c>
      <c r="R834" s="264">
        <v>9</v>
      </c>
      <c r="S834" s="264">
        <v>13</v>
      </c>
      <c r="T834" s="267">
        <v>0.95049504950495</v>
      </c>
      <c r="U834" s="267">
        <v>0.933333333333333</v>
      </c>
      <c r="V834" s="268">
        <v>0.818181818181818</v>
      </c>
      <c r="W834" s="268">
        <v>1</v>
      </c>
      <c r="X834" s="295">
        <v>0.115151515151515</v>
      </c>
      <c r="Y834" s="271">
        <v>95</v>
      </c>
      <c r="Z834" s="333">
        <v>91</v>
      </c>
      <c r="AA834" s="333">
        <v>93</v>
      </c>
      <c r="AB834" s="333">
        <v>89</v>
      </c>
      <c r="AC834" s="334">
        <v>0.957894736842105</v>
      </c>
      <c r="AD834" s="268">
        <v>0.956989247311828</v>
      </c>
      <c r="AE834" s="295">
        <v>0.000905489530277248</v>
      </c>
    </row>
    <row r="835" spans="1:31">
      <c r="A835" s="315" t="s">
        <v>1158</v>
      </c>
      <c r="B835" s="339" t="s">
        <v>3345</v>
      </c>
      <c r="C835" s="293" t="s">
        <v>1469</v>
      </c>
      <c r="D835" s="339" t="s">
        <v>1470</v>
      </c>
      <c r="E835" s="266">
        <v>20</v>
      </c>
      <c r="F835" s="266">
        <v>20</v>
      </c>
      <c r="G835" s="264">
        <v>11</v>
      </c>
      <c r="H835" s="264">
        <v>11</v>
      </c>
      <c r="I835" s="264">
        <v>19</v>
      </c>
      <c r="J835" s="264">
        <v>19</v>
      </c>
      <c r="K835" s="294">
        <v>0.9</v>
      </c>
      <c r="L835" s="267">
        <v>1</v>
      </c>
      <c r="M835" s="267">
        <v>1</v>
      </c>
      <c r="N835" s="267">
        <v>1</v>
      </c>
      <c r="O835" s="332">
        <v>539</v>
      </c>
      <c r="P835" s="266">
        <v>502</v>
      </c>
      <c r="Q835" s="266">
        <v>20</v>
      </c>
      <c r="R835" s="264">
        <v>11</v>
      </c>
      <c r="S835" s="264">
        <v>18</v>
      </c>
      <c r="T835" s="267">
        <v>0.931354359925789</v>
      </c>
      <c r="U835" s="267">
        <v>1</v>
      </c>
      <c r="V835" s="268">
        <v>1</v>
      </c>
      <c r="W835" s="268">
        <v>0.947368421052632</v>
      </c>
      <c r="X835" s="295">
        <v>0</v>
      </c>
      <c r="Y835" s="271">
        <v>126</v>
      </c>
      <c r="Z835" s="333">
        <v>122</v>
      </c>
      <c r="AA835" s="333">
        <v>127</v>
      </c>
      <c r="AB835" s="333">
        <v>121</v>
      </c>
      <c r="AC835" s="334">
        <v>0.968253968253968</v>
      </c>
      <c r="AD835" s="268">
        <v>0.952755905511811</v>
      </c>
      <c r="AE835" s="295">
        <v>0.0154980627421573</v>
      </c>
    </row>
    <row r="836" spans="1:31">
      <c r="A836" s="315" t="s">
        <v>1158</v>
      </c>
      <c r="B836" s="339" t="s">
        <v>3345</v>
      </c>
      <c r="C836" s="293" t="s">
        <v>1471</v>
      </c>
      <c r="D836" s="339" t="s">
        <v>1472</v>
      </c>
      <c r="E836" s="266">
        <v>67</v>
      </c>
      <c r="F836" s="266">
        <v>67</v>
      </c>
      <c r="G836" s="264">
        <v>47</v>
      </c>
      <c r="H836" s="264">
        <v>47</v>
      </c>
      <c r="I836" s="264">
        <v>62</v>
      </c>
      <c r="J836" s="264">
        <v>62</v>
      </c>
      <c r="K836" s="294">
        <v>0.9</v>
      </c>
      <c r="L836" s="267">
        <v>1</v>
      </c>
      <c r="M836" s="267">
        <v>1</v>
      </c>
      <c r="N836" s="267">
        <v>1</v>
      </c>
      <c r="O836" s="332">
        <v>1823</v>
      </c>
      <c r="P836" s="266">
        <v>1555</v>
      </c>
      <c r="Q836" s="266">
        <v>60</v>
      </c>
      <c r="R836" s="264">
        <v>39</v>
      </c>
      <c r="S836" s="264">
        <v>59</v>
      </c>
      <c r="T836" s="267">
        <v>0.852989577619309</v>
      </c>
      <c r="U836" s="267">
        <v>0.895522388059702</v>
      </c>
      <c r="V836" s="268">
        <v>0.829787234042553</v>
      </c>
      <c r="W836" s="268">
        <v>0.951612903225806</v>
      </c>
      <c r="X836" s="295">
        <v>0.0657351540171484</v>
      </c>
      <c r="Y836" s="271">
        <v>423</v>
      </c>
      <c r="Z836" s="333">
        <v>370</v>
      </c>
      <c r="AA836" s="333">
        <v>417</v>
      </c>
      <c r="AB836" s="333">
        <v>356</v>
      </c>
      <c r="AC836" s="334">
        <v>0.874704491725768</v>
      </c>
      <c r="AD836" s="268">
        <v>0.853717026378897</v>
      </c>
      <c r="AE836" s="295">
        <v>0.0209874653468715</v>
      </c>
    </row>
    <row r="837" spans="1:31">
      <c r="A837" s="315" t="s">
        <v>1158</v>
      </c>
      <c r="B837" s="339" t="s">
        <v>3345</v>
      </c>
      <c r="C837" s="293" t="s">
        <v>1473</v>
      </c>
      <c r="D837" s="339" t="s">
        <v>1474</v>
      </c>
      <c r="E837" s="266">
        <v>22</v>
      </c>
      <c r="F837" s="266">
        <v>22</v>
      </c>
      <c r="G837" s="264">
        <v>17</v>
      </c>
      <c r="H837" s="264">
        <v>17</v>
      </c>
      <c r="I837" s="264">
        <v>17</v>
      </c>
      <c r="J837" s="264">
        <v>17</v>
      </c>
      <c r="K837" s="294">
        <v>0.9</v>
      </c>
      <c r="L837" s="267">
        <v>1</v>
      </c>
      <c r="M837" s="267">
        <v>1</v>
      </c>
      <c r="N837" s="267">
        <v>1</v>
      </c>
      <c r="O837" s="332">
        <v>577</v>
      </c>
      <c r="P837" s="266">
        <v>490</v>
      </c>
      <c r="Q837" s="266">
        <v>19</v>
      </c>
      <c r="R837" s="264">
        <v>15</v>
      </c>
      <c r="S837" s="264">
        <v>13</v>
      </c>
      <c r="T837" s="267">
        <v>0.849220103986135</v>
      </c>
      <c r="U837" s="267">
        <v>0.863636363636364</v>
      </c>
      <c r="V837" s="268">
        <v>0.882352941176471</v>
      </c>
      <c r="W837" s="268">
        <v>0.764705882352941</v>
      </c>
      <c r="X837" s="295">
        <v>-0.0187165775401069</v>
      </c>
      <c r="Y837" s="271">
        <v>136</v>
      </c>
      <c r="Z837" s="333">
        <v>115</v>
      </c>
      <c r="AA837" s="333">
        <v>134</v>
      </c>
      <c r="AB837" s="333">
        <v>111</v>
      </c>
      <c r="AC837" s="334">
        <v>0.845588235294118</v>
      </c>
      <c r="AD837" s="268">
        <v>0.828358208955224</v>
      </c>
      <c r="AE837" s="295">
        <v>0.0172300263388938</v>
      </c>
    </row>
    <row r="838" spans="1:31">
      <c r="A838" s="315" t="s">
        <v>1158</v>
      </c>
      <c r="B838" s="339" t="s">
        <v>3345</v>
      </c>
      <c r="C838" s="293" t="s">
        <v>1475</v>
      </c>
      <c r="D838" s="339" t="s">
        <v>1476</v>
      </c>
      <c r="E838" s="266">
        <v>20</v>
      </c>
      <c r="F838" s="266">
        <v>20</v>
      </c>
      <c r="G838" s="264">
        <v>14</v>
      </c>
      <c r="H838" s="264">
        <v>14</v>
      </c>
      <c r="I838" s="264">
        <v>17</v>
      </c>
      <c r="J838" s="264">
        <v>17</v>
      </c>
      <c r="K838" s="294">
        <v>0.9</v>
      </c>
      <c r="L838" s="267">
        <v>1</v>
      </c>
      <c r="M838" s="267">
        <v>1</v>
      </c>
      <c r="N838" s="267">
        <v>1</v>
      </c>
      <c r="O838" s="332">
        <v>526</v>
      </c>
      <c r="P838" s="266">
        <v>510</v>
      </c>
      <c r="Q838" s="266">
        <v>19</v>
      </c>
      <c r="R838" s="264">
        <v>13</v>
      </c>
      <c r="S838" s="264">
        <v>17</v>
      </c>
      <c r="T838" s="267">
        <v>0.96958174904943</v>
      </c>
      <c r="U838" s="267">
        <v>0.95</v>
      </c>
      <c r="V838" s="268">
        <v>0.928571428571429</v>
      </c>
      <c r="W838" s="268">
        <v>1</v>
      </c>
      <c r="X838" s="295">
        <v>0.0214285714285714</v>
      </c>
      <c r="Y838" s="271">
        <v>128</v>
      </c>
      <c r="Z838" s="333">
        <v>125</v>
      </c>
      <c r="AA838" s="333">
        <v>121</v>
      </c>
      <c r="AB838" s="333">
        <v>117</v>
      </c>
      <c r="AC838" s="334">
        <v>0.9765625</v>
      </c>
      <c r="AD838" s="268">
        <v>0.966942148760331</v>
      </c>
      <c r="AE838" s="295">
        <v>0.00962035123966942</v>
      </c>
    </row>
    <row r="839" spans="1:31">
      <c r="A839" s="315" t="s">
        <v>1158</v>
      </c>
      <c r="B839" s="339" t="s">
        <v>3345</v>
      </c>
      <c r="C839" s="293" t="s">
        <v>1477</v>
      </c>
      <c r="D839" s="339" t="s">
        <v>1478</v>
      </c>
      <c r="E839" s="266">
        <v>25</v>
      </c>
      <c r="F839" s="266">
        <v>25</v>
      </c>
      <c r="G839" s="264">
        <v>19</v>
      </c>
      <c r="H839" s="264">
        <v>19</v>
      </c>
      <c r="I839" s="264">
        <v>25</v>
      </c>
      <c r="J839" s="264">
        <v>25</v>
      </c>
      <c r="K839" s="294">
        <v>0.9</v>
      </c>
      <c r="L839" s="267">
        <v>1</v>
      </c>
      <c r="M839" s="267">
        <v>1</v>
      </c>
      <c r="N839" s="267">
        <v>1</v>
      </c>
      <c r="O839" s="332">
        <v>712</v>
      </c>
      <c r="P839" s="266">
        <v>590</v>
      </c>
      <c r="Q839" s="266">
        <v>20</v>
      </c>
      <c r="R839" s="264">
        <v>15</v>
      </c>
      <c r="S839" s="264">
        <v>21</v>
      </c>
      <c r="T839" s="267">
        <v>0.828651685393258</v>
      </c>
      <c r="U839" s="267">
        <v>0.8</v>
      </c>
      <c r="V839" s="268">
        <v>0.789473684210526</v>
      </c>
      <c r="W839" s="268">
        <v>0.84</v>
      </c>
      <c r="X839" s="295">
        <v>0.0105263157894737</v>
      </c>
      <c r="Y839" s="271">
        <v>167</v>
      </c>
      <c r="Z839" s="333">
        <v>142</v>
      </c>
      <c r="AA839" s="333">
        <v>161</v>
      </c>
      <c r="AB839" s="333">
        <v>136</v>
      </c>
      <c r="AC839" s="334">
        <v>0.850299401197605</v>
      </c>
      <c r="AD839" s="268">
        <v>0.84472049689441</v>
      </c>
      <c r="AE839" s="295">
        <v>0.00557890430319485</v>
      </c>
    </row>
    <row r="840" spans="1:31">
      <c r="A840" s="315" t="s">
        <v>1158</v>
      </c>
      <c r="B840" s="339" t="s">
        <v>3345</v>
      </c>
      <c r="C840" s="293" t="s">
        <v>1479</v>
      </c>
      <c r="D840" s="339" t="s">
        <v>1480</v>
      </c>
      <c r="E840" s="266">
        <v>28</v>
      </c>
      <c r="F840" s="266">
        <v>28</v>
      </c>
      <c r="G840" s="264">
        <v>19</v>
      </c>
      <c r="H840" s="264">
        <v>19</v>
      </c>
      <c r="I840" s="264">
        <v>26</v>
      </c>
      <c r="J840" s="264">
        <v>26</v>
      </c>
      <c r="K840" s="294">
        <v>0.9</v>
      </c>
      <c r="L840" s="267">
        <v>1</v>
      </c>
      <c r="M840" s="267">
        <v>1</v>
      </c>
      <c r="N840" s="267">
        <v>1</v>
      </c>
      <c r="O840" s="332">
        <v>765</v>
      </c>
      <c r="P840" s="266">
        <v>739</v>
      </c>
      <c r="Q840" s="266">
        <v>28</v>
      </c>
      <c r="R840" s="264">
        <v>18</v>
      </c>
      <c r="S840" s="264">
        <v>24</v>
      </c>
      <c r="T840" s="267">
        <v>0.966013071895425</v>
      </c>
      <c r="U840" s="267">
        <v>1</v>
      </c>
      <c r="V840" s="268">
        <v>0.947368421052632</v>
      </c>
      <c r="W840" s="268">
        <v>0.923076923076923</v>
      </c>
      <c r="X840" s="295">
        <v>0.0526315789473685</v>
      </c>
      <c r="Y840" s="271">
        <v>177</v>
      </c>
      <c r="Z840" s="333">
        <v>171</v>
      </c>
      <c r="AA840" s="333">
        <v>180</v>
      </c>
      <c r="AB840" s="333">
        <v>173</v>
      </c>
      <c r="AC840" s="334">
        <v>0.966101694915254</v>
      </c>
      <c r="AD840" s="268">
        <v>0.961111111111111</v>
      </c>
      <c r="AE840" s="295">
        <v>0.00499058380414308</v>
      </c>
    </row>
    <row r="841" spans="1:31">
      <c r="A841" s="315" t="s">
        <v>1158</v>
      </c>
      <c r="B841" s="339" t="s">
        <v>3345</v>
      </c>
      <c r="C841" s="293" t="s">
        <v>1481</v>
      </c>
      <c r="D841" s="339" t="s">
        <v>1482</v>
      </c>
      <c r="E841" s="266">
        <v>23</v>
      </c>
      <c r="F841" s="266">
        <v>22</v>
      </c>
      <c r="G841" s="264">
        <v>19</v>
      </c>
      <c r="H841" s="264">
        <v>17</v>
      </c>
      <c r="I841" s="264">
        <v>22</v>
      </c>
      <c r="J841" s="264">
        <v>21</v>
      </c>
      <c r="K841" s="294">
        <v>0.9</v>
      </c>
      <c r="L841" s="267">
        <v>0.956521739130435</v>
      </c>
      <c r="M841" s="267">
        <v>0.894736842105263</v>
      </c>
      <c r="N841" s="267">
        <v>0.954545454545455</v>
      </c>
      <c r="O841" s="332">
        <v>632</v>
      </c>
      <c r="P841" s="266">
        <v>453</v>
      </c>
      <c r="Q841" s="266">
        <v>17</v>
      </c>
      <c r="R841" s="264">
        <v>13</v>
      </c>
      <c r="S841" s="264">
        <v>13</v>
      </c>
      <c r="T841" s="267">
        <v>0.716772151898734</v>
      </c>
      <c r="U841" s="267">
        <v>0.739130434782609</v>
      </c>
      <c r="V841" s="268">
        <v>0.684210526315789</v>
      </c>
      <c r="W841" s="268">
        <v>0.590909090909091</v>
      </c>
      <c r="X841" s="295">
        <v>0.0549199084668192</v>
      </c>
      <c r="Y841" s="271">
        <v>151</v>
      </c>
      <c r="Z841" s="333">
        <v>108</v>
      </c>
      <c r="AA841" s="333">
        <v>152</v>
      </c>
      <c r="AB841" s="333">
        <v>104</v>
      </c>
      <c r="AC841" s="334">
        <v>0.71523178807947</v>
      </c>
      <c r="AD841" s="268">
        <v>0.684210526315789</v>
      </c>
      <c r="AE841" s="295">
        <v>0.0310212617636807</v>
      </c>
    </row>
    <row r="842" spans="1:31">
      <c r="A842" s="315" t="s">
        <v>1158</v>
      </c>
      <c r="B842" s="339" t="s">
        <v>3345</v>
      </c>
      <c r="C842" s="293" t="s">
        <v>1483</v>
      </c>
      <c r="D842" s="339" t="s">
        <v>1484</v>
      </c>
      <c r="E842" s="266">
        <v>9</v>
      </c>
      <c r="F842" s="266">
        <v>9</v>
      </c>
      <c r="G842" s="264">
        <v>8</v>
      </c>
      <c r="H842" s="264">
        <v>8</v>
      </c>
      <c r="I842" s="264">
        <v>10</v>
      </c>
      <c r="J842" s="264">
        <v>10</v>
      </c>
      <c r="K842" s="294">
        <v>0.9</v>
      </c>
      <c r="L842" s="267">
        <v>1</v>
      </c>
      <c r="M842" s="267">
        <v>1</v>
      </c>
      <c r="N842" s="267">
        <v>1</v>
      </c>
      <c r="O842" s="332">
        <v>271</v>
      </c>
      <c r="P842" s="266">
        <v>204</v>
      </c>
      <c r="Q842" s="266">
        <v>6</v>
      </c>
      <c r="R842" s="264">
        <v>7</v>
      </c>
      <c r="S842" s="264">
        <v>7</v>
      </c>
      <c r="T842" s="267">
        <v>0.752767527675277</v>
      </c>
      <c r="U842" s="267">
        <v>0.666666666666667</v>
      </c>
      <c r="V842" s="268">
        <v>0.875</v>
      </c>
      <c r="W842" s="268">
        <v>0.7</v>
      </c>
      <c r="X842" s="295">
        <v>-0.208333333333333</v>
      </c>
      <c r="Y842" s="271">
        <v>65</v>
      </c>
      <c r="Z842" s="333">
        <v>45</v>
      </c>
      <c r="AA842" s="333">
        <v>61</v>
      </c>
      <c r="AB842" s="333">
        <v>47</v>
      </c>
      <c r="AC842" s="334">
        <v>0.692307692307692</v>
      </c>
      <c r="AD842" s="268">
        <v>0.770491803278688</v>
      </c>
      <c r="AE842" s="295">
        <v>-0.0781841109709962</v>
      </c>
    </row>
    <row r="843" spans="1:31">
      <c r="A843" s="315" t="s">
        <v>1158</v>
      </c>
      <c r="B843" s="339" t="s">
        <v>3345</v>
      </c>
      <c r="C843" s="293" t="s">
        <v>1485</v>
      </c>
      <c r="D843" s="339" t="s">
        <v>1486</v>
      </c>
      <c r="E843" s="266">
        <v>23</v>
      </c>
      <c r="F843" s="266">
        <v>23</v>
      </c>
      <c r="G843" s="264">
        <v>16</v>
      </c>
      <c r="H843" s="264">
        <v>16</v>
      </c>
      <c r="I843" s="264">
        <v>20</v>
      </c>
      <c r="J843" s="264">
        <v>20</v>
      </c>
      <c r="K843" s="294">
        <v>0.9</v>
      </c>
      <c r="L843" s="267">
        <v>1</v>
      </c>
      <c r="M843" s="267">
        <v>1</v>
      </c>
      <c r="N843" s="267">
        <v>1</v>
      </c>
      <c r="O843" s="332">
        <v>609</v>
      </c>
      <c r="P843" s="266">
        <v>510</v>
      </c>
      <c r="Q843" s="266">
        <v>20</v>
      </c>
      <c r="R843" s="264">
        <v>15</v>
      </c>
      <c r="S843" s="264">
        <v>17</v>
      </c>
      <c r="T843" s="267">
        <v>0.83743842364532</v>
      </c>
      <c r="U843" s="267">
        <v>0.869565217391304</v>
      </c>
      <c r="V843" s="268">
        <v>0.9375</v>
      </c>
      <c r="W843" s="268">
        <v>0.85</v>
      </c>
      <c r="X843" s="295">
        <v>-0.0679347826086957</v>
      </c>
      <c r="Y843" s="271">
        <v>145</v>
      </c>
      <c r="Z843" s="333">
        <v>126</v>
      </c>
      <c r="AA843" s="333">
        <v>141</v>
      </c>
      <c r="AB843" s="333">
        <v>117</v>
      </c>
      <c r="AC843" s="334">
        <v>0.868965517241379</v>
      </c>
      <c r="AD843" s="268">
        <v>0.829787234042553</v>
      </c>
      <c r="AE843" s="295">
        <v>0.0391782831988261</v>
      </c>
    </row>
    <row r="844" spans="1:31">
      <c r="A844" s="315" t="s">
        <v>1158</v>
      </c>
      <c r="B844" s="339" t="s">
        <v>3345</v>
      </c>
      <c r="C844" s="293" t="s">
        <v>1487</v>
      </c>
      <c r="D844" s="339" t="s">
        <v>1488</v>
      </c>
      <c r="E844" s="266">
        <v>11</v>
      </c>
      <c r="F844" s="266">
        <v>11</v>
      </c>
      <c r="G844" s="264">
        <v>8</v>
      </c>
      <c r="H844" s="264">
        <v>8</v>
      </c>
      <c r="I844" s="264">
        <v>9</v>
      </c>
      <c r="J844" s="264">
        <v>9</v>
      </c>
      <c r="K844" s="294">
        <v>0.9</v>
      </c>
      <c r="L844" s="267">
        <v>1</v>
      </c>
      <c r="M844" s="267">
        <v>1</v>
      </c>
      <c r="N844" s="267">
        <v>1</v>
      </c>
      <c r="O844" s="332">
        <v>284</v>
      </c>
      <c r="P844" s="266">
        <v>281</v>
      </c>
      <c r="Q844" s="266">
        <v>11</v>
      </c>
      <c r="R844" s="264">
        <v>8</v>
      </c>
      <c r="S844" s="264">
        <v>9</v>
      </c>
      <c r="T844" s="267">
        <v>0.98943661971831</v>
      </c>
      <c r="U844" s="267">
        <v>1</v>
      </c>
      <c r="V844" s="268">
        <v>1</v>
      </c>
      <c r="W844" s="268">
        <v>1</v>
      </c>
      <c r="X844" s="295">
        <v>0</v>
      </c>
      <c r="Y844" s="271">
        <v>66</v>
      </c>
      <c r="Z844" s="333">
        <v>66</v>
      </c>
      <c r="AA844" s="333">
        <v>68</v>
      </c>
      <c r="AB844" s="333">
        <v>68</v>
      </c>
      <c r="AC844" s="334">
        <v>1</v>
      </c>
      <c r="AD844" s="268">
        <v>1</v>
      </c>
      <c r="AE844" s="295">
        <v>0</v>
      </c>
    </row>
    <row r="845" spans="1:31">
      <c r="A845" s="315" t="s">
        <v>1158</v>
      </c>
      <c r="B845" s="339" t="s">
        <v>3346</v>
      </c>
      <c r="C845" s="293" t="s">
        <v>1489</v>
      </c>
      <c r="D845" s="339" t="s">
        <v>1490</v>
      </c>
      <c r="E845" s="266">
        <v>61</v>
      </c>
      <c r="F845" s="266">
        <v>61</v>
      </c>
      <c r="G845" s="264">
        <v>50</v>
      </c>
      <c r="H845" s="264">
        <v>50</v>
      </c>
      <c r="I845" s="264">
        <v>55</v>
      </c>
      <c r="J845" s="264">
        <v>55</v>
      </c>
      <c r="K845" s="294">
        <v>0.9</v>
      </c>
      <c r="L845" s="267">
        <v>1</v>
      </c>
      <c r="M845" s="267">
        <v>1</v>
      </c>
      <c r="N845" s="267">
        <v>1</v>
      </c>
      <c r="O845" s="332">
        <v>1690</v>
      </c>
      <c r="P845" s="266">
        <v>1613</v>
      </c>
      <c r="Q845" s="266">
        <v>55</v>
      </c>
      <c r="R845" s="264">
        <v>48</v>
      </c>
      <c r="S845" s="264">
        <v>55</v>
      </c>
      <c r="T845" s="267">
        <v>0.954437869822485</v>
      </c>
      <c r="U845" s="267">
        <v>0.901639344262295</v>
      </c>
      <c r="V845" s="268">
        <v>0.96</v>
      </c>
      <c r="W845" s="268">
        <v>1</v>
      </c>
      <c r="X845" s="295">
        <v>-0.0583606557377049</v>
      </c>
      <c r="Y845" s="271">
        <v>395</v>
      </c>
      <c r="Z845" s="333">
        <v>376</v>
      </c>
      <c r="AA845" s="333">
        <v>395</v>
      </c>
      <c r="AB845" s="333">
        <v>381</v>
      </c>
      <c r="AC845" s="334">
        <v>0.951898734177215</v>
      </c>
      <c r="AD845" s="268">
        <v>0.964556962025316</v>
      </c>
      <c r="AE845" s="295">
        <v>-0.0126582278481013</v>
      </c>
    </row>
    <row r="846" spans="1:31">
      <c r="A846" s="315" t="s">
        <v>1158</v>
      </c>
      <c r="B846" s="339" t="s">
        <v>3346</v>
      </c>
      <c r="C846" s="293" t="s">
        <v>1491</v>
      </c>
      <c r="D846" s="339" t="s">
        <v>1492</v>
      </c>
      <c r="E846" s="266">
        <v>28</v>
      </c>
      <c r="F846" s="266">
        <v>28</v>
      </c>
      <c r="G846" s="264">
        <v>23</v>
      </c>
      <c r="H846" s="264">
        <v>23</v>
      </c>
      <c r="I846" s="264">
        <v>25</v>
      </c>
      <c r="J846" s="264">
        <v>25</v>
      </c>
      <c r="K846" s="294">
        <v>0.9</v>
      </c>
      <c r="L846" s="267">
        <v>1</v>
      </c>
      <c r="M846" s="267">
        <v>1</v>
      </c>
      <c r="N846" s="267">
        <v>1</v>
      </c>
      <c r="O846" s="332">
        <v>789</v>
      </c>
      <c r="P846" s="266">
        <v>769</v>
      </c>
      <c r="Q846" s="266">
        <v>28</v>
      </c>
      <c r="R846" s="264">
        <v>23</v>
      </c>
      <c r="S846" s="264">
        <v>24</v>
      </c>
      <c r="T846" s="267">
        <v>0.974651457541191</v>
      </c>
      <c r="U846" s="267">
        <v>1</v>
      </c>
      <c r="V846" s="268">
        <v>1</v>
      </c>
      <c r="W846" s="268">
        <v>0.96</v>
      </c>
      <c r="X846" s="295">
        <v>0</v>
      </c>
      <c r="Y846" s="271">
        <v>182</v>
      </c>
      <c r="Z846" s="333">
        <v>177</v>
      </c>
      <c r="AA846" s="333">
        <v>176</v>
      </c>
      <c r="AB846" s="333">
        <v>169</v>
      </c>
      <c r="AC846" s="334">
        <v>0.972527472527473</v>
      </c>
      <c r="AD846" s="268">
        <v>0.960227272727273</v>
      </c>
      <c r="AE846" s="295">
        <v>0.0123001998001998</v>
      </c>
    </row>
    <row r="847" spans="1:31">
      <c r="A847" s="315" t="s">
        <v>1158</v>
      </c>
      <c r="B847" s="339" t="s">
        <v>3346</v>
      </c>
      <c r="C847" s="293" t="s">
        <v>1493</v>
      </c>
      <c r="D847" s="339" t="s">
        <v>1494</v>
      </c>
      <c r="E847" s="266">
        <v>30</v>
      </c>
      <c r="F847" s="266">
        <v>30</v>
      </c>
      <c r="G847" s="264">
        <v>26</v>
      </c>
      <c r="H847" s="264">
        <v>26</v>
      </c>
      <c r="I847" s="264">
        <v>29</v>
      </c>
      <c r="J847" s="264">
        <v>29</v>
      </c>
      <c r="K847" s="294">
        <v>0.9</v>
      </c>
      <c r="L847" s="267">
        <v>1</v>
      </c>
      <c r="M847" s="267">
        <v>1</v>
      </c>
      <c r="N847" s="267">
        <v>1</v>
      </c>
      <c r="O847" s="332">
        <v>853</v>
      </c>
      <c r="P847" s="266">
        <v>832</v>
      </c>
      <c r="Q847" s="266">
        <v>30</v>
      </c>
      <c r="R847" s="264">
        <v>26</v>
      </c>
      <c r="S847" s="264">
        <v>29</v>
      </c>
      <c r="T847" s="267">
        <v>0.975381008206331</v>
      </c>
      <c r="U847" s="267">
        <v>1</v>
      </c>
      <c r="V847" s="268">
        <v>1</v>
      </c>
      <c r="W847" s="268">
        <v>1</v>
      </c>
      <c r="X847" s="295">
        <v>0</v>
      </c>
      <c r="Y847" s="271">
        <v>198</v>
      </c>
      <c r="Z847" s="333">
        <v>194</v>
      </c>
      <c r="AA847" s="333">
        <v>191</v>
      </c>
      <c r="AB847" s="333">
        <v>185</v>
      </c>
      <c r="AC847" s="334">
        <v>0.97979797979798</v>
      </c>
      <c r="AD847" s="268">
        <v>0.968586387434555</v>
      </c>
      <c r="AE847" s="295">
        <v>0.0112115923634248</v>
      </c>
    </row>
    <row r="848" spans="1:31">
      <c r="A848" s="315" t="s">
        <v>1158</v>
      </c>
      <c r="B848" s="339" t="s">
        <v>3346</v>
      </c>
      <c r="C848" s="293" t="s">
        <v>1495</v>
      </c>
      <c r="D848" s="339" t="s">
        <v>1496</v>
      </c>
      <c r="E848" s="266">
        <v>52</v>
      </c>
      <c r="F848" s="266">
        <v>52</v>
      </c>
      <c r="G848" s="264">
        <v>44</v>
      </c>
      <c r="H848" s="264">
        <v>44</v>
      </c>
      <c r="I848" s="264">
        <v>48</v>
      </c>
      <c r="J848" s="264">
        <v>48</v>
      </c>
      <c r="K848" s="294">
        <v>0.9</v>
      </c>
      <c r="L848" s="267">
        <v>1</v>
      </c>
      <c r="M848" s="267">
        <v>1</v>
      </c>
      <c r="N848" s="267">
        <v>1</v>
      </c>
      <c r="O848" s="332">
        <v>1465</v>
      </c>
      <c r="P848" s="266">
        <v>1447</v>
      </c>
      <c r="Q848" s="266">
        <v>52</v>
      </c>
      <c r="R848" s="264">
        <v>43</v>
      </c>
      <c r="S848" s="264">
        <v>46</v>
      </c>
      <c r="T848" s="267">
        <v>0.987713310580205</v>
      </c>
      <c r="U848" s="267">
        <v>1</v>
      </c>
      <c r="V848" s="268">
        <v>0.977272727272727</v>
      </c>
      <c r="W848" s="268">
        <v>0.958333333333333</v>
      </c>
      <c r="X848" s="295">
        <v>0.0227272727272727</v>
      </c>
      <c r="Y848" s="271">
        <v>338</v>
      </c>
      <c r="Z848" s="333">
        <v>334</v>
      </c>
      <c r="AA848" s="333">
        <v>338</v>
      </c>
      <c r="AB848" s="333">
        <v>335</v>
      </c>
      <c r="AC848" s="334">
        <v>0.988165680473373</v>
      </c>
      <c r="AD848" s="268">
        <v>0.99112426035503</v>
      </c>
      <c r="AE848" s="295">
        <v>-0.00295857988165671</v>
      </c>
    </row>
    <row r="849" spans="1:31">
      <c r="A849" s="315" t="s">
        <v>1158</v>
      </c>
      <c r="B849" s="339" t="s">
        <v>3346</v>
      </c>
      <c r="C849" s="293" t="s">
        <v>1497</v>
      </c>
      <c r="D849" s="339" t="s">
        <v>1498</v>
      </c>
      <c r="E849" s="266">
        <v>47</v>
      </c>
      <c r="F849" s="266">
        <v>46</v>
      </c>
      <c r="G849" s="264">
        <v>38</v>
      </c>
      <c r="H849" s="264">
        <v>38</v>
      </c>
      <c r="I849" s="264">
        <v>43</v>
      </c>
      <c r="J849" s="264">
        <v>43</v>
      </c>
      <c r="K849" s="294">
        <v>0.9</v>
      </c>
      <c r="L849" s="267">
        <v>0.978723404255319</v>
      </c>
      <c r="M849" s="267">
        <v>1</v>
      </c>
      <c r="N849" s="267">
        <v>1</v>
      </c>
      <c r="O849" s="332">
        <v>1287</v>
      </c>
      <c r="P849" s="266">
        <v>1258</v>
      </c>
      <c r="Q849" s="266">
        <v>46</v>
      </c>
      <c r="R849" s="264">
        <v>38</v>
      </c>
      <c r="S849" s="264">
        <v>43</v>
      </c>
      <c r="T849" s="267">
        <v>0.977466977466977</v>
      </c>
      <c r="U849" s="267">
        <v>0.978723404255319</v>
      </c>
      <c r="V849" s="268">
        <v>1</v>
      </c>
      <c r="W849" s="268">
        <v>1</v>
      </c>
      <c r="X849" s="295">
        <v>-0.0212765957446809</v>
      </c>
      <c r="Y849" s="271">
        <v>305</v>
      </c>
      <c r="Z849" s="333">
        <v>299</v>
      </c>
      <c r="AA849" s="333">
        <v>299</v>
      </c>
      <c r="AB849" s="333">
        <v>290</v>
      </c>
      <c r="AC849" s="334">
        <v>0.980327868852459</v>
      </c>
      <c r="AD849" s="268">
        <v>0.969899665551839</v>
      </c>
      <c r="AE849" s="295">
        <v>0.0104282033006196</v>
      </c>
    </row>
    <row r="850" spans="1:31">
      <c r="A850" s="315" t="s">
        <v>1158</v>
      </c>
      <c r="B850" s="339" t="s">
        <v>3346</v>
      </c>
      <c r="C850" s="293" t="s">
        <v>1499</v>
      </c>
      <c r="D850" s="339" t="s">
        <v>1500</v>
      </c>
      <c r="E850" s="266">
        <v>38</v>
      </c>
      <c r="F850" s="266">
        <v>38</v>
      </c>
      <c r="G850" s="264">
        <v>35</v>
      </c>
      <c r="H850" s="264">
        <v>35</v>
      </c>
      <c r="I850" s="264">
        <v>35</v>
      </c>
      <c r="J850" s="264">
        <v>34</v>
      </c>
      <c r="K850" s="294">
        <v>0.9</v>
      </c>
      <c r="L850" s="267">
        <v>1</v>
      </c>
      <c r="M850" s="267">
        <v>1</v>
      </c>
      <c r="N850" s="267">
        <v>0.971428571428571</v>
      </c>
      <c r="O850" s="332">
        <v>1032</v>
      </c>
      <c r="P850" s="266">
        <v>961</v>
      </c>
      <c r="Q850" s="266">
        <v>36</v>
      </c>
      <c r="R850" s="264">
        <v>30</v>
      </c>
      <c r="S850" s="264">
        <v>32</v>
      </c>
      <c r="T850" s="267">
        <v>0.931201550387597</v>
      </c>
      <c r="U850" s="267">
        <v>0.947368421052632</v>
      </c>
      <c r="V850" s="268">
        <v>0.857142857142857</v>
      </c>
      <c r="W850" s="268">
        <v>0.914285714285714</v>
      </c>
      <c r="X850" s="295">
        <v>0.0902255639097744</v>
      </c>
      <c r="Y850" s="271">
        <v>246</v>
      </c>
      <c r="Z850" s="333">
        <v>229</v>
      </c>
      <c r="AA850" s="333">
        <v>236</v>
      </c>
      <c r="AB850" s="333">
        <v>222</v>
      </c>
      <c r="AC850" s="334">
        <v>0.930894308943089</v>
      </c>
      <c r="AD850" s="268">
        <v>0.940677966101695</v>
      </c>
      <c r="AE850" s="295">
        <v>-0.00978365715860552</v>
      </c>
    </row>
    <row r="851" spans="1:31">
      <c r="A851" s="315" t="s">
        <v>1158</v>
      </c>
      <c r="B851" s="339" t="s">
        <v>3346</v>
      </c>
      <c r="C851" s="293" t="s">
        <v>1501</v>
      </c>
      <c r="D851" s="339" t="s">
        <v>1502</v>
      </c>
      <c r="E851" s="266">
        <v>27</v>
      </c>
      <c r="F851" s="266">
        <v>27</v>
      </c>
      <c r="G851" s="264">
        <v>23</v>
      </c>
      <c r="H851" s="264">
        <v>23</v>
      </c>
      <c r="I851" s="264">
        <v>23</v>
      </c>
      <c r="J851" s="264">
        <v>23</v>
      </c>
      <c r="K851" s="294">
        <v>0.9</v>
      </c>
      <c r="L851" s="267">
        <v>1</v>
      </c>
      <c r="M851" s="267">
        <v>1</v>
      </c>
      <c r="N851" s="267">
        <v>1</v>
      </c>
      <c r="O851" s="332">
        <v>747</v>
      </c>
      <c r="P851" s="266">
        <v>660</v>
      </c>
      <c r="Q851" s="266">
        <v>24</v>
      </c>
      <c r="R851" s="264">
        <v>20</v>
      </c>
      <c r="S851" s="264">
        <v>21</v>
      </c>
      <c r="T851" s="267">
        <v>0.883534136546185</v>
      </c>
      <c r="U851" s="267">
        <v>0.888888888888889</v>
      </c>
      <c r="V851" s="268">
        <v>0.869565217391304</v>
      </c>
      <c r="W851" s="268">
        <v>0.91304347826087</v>
      </c>
      <c r="X851" s="295">
        <v>0.0193236714975845</v>
      </c>
      <c r="Y851" s="271">
        <v>171</v>
      </c>
      <c r="Z851" s="333">
        <v>151</v>
      </c>
      <c r="AA851" s="333">
        <v>167</v>
      </c>
      <c r="AB851" s="333">
        <v>146</v>
      </c>
      <c r="AC851" s="334">
        <v>0.883040935672515</v>
      </c>
      <c r="AD851" s="268">
        <v>0.874251497005988</v>
      </c>
      <c r="AE851" s="295">
        <v>0.00878943866652659</v>
      </c>
    </row>
    <row r="852" spans="1:31">
      <c r="A852" s="315" t="s">
        <v>1158</v>
      </c>
      <c r="B852" s="339" t="s">
        <v>3346</v>
      </c>
      <c r="C852" s="293" t="s">
        <v>1503</v>
      </c>
      <c r="D852" s="339" t="s">
        <v>1504</v>
      </c>
      <c r="E852" s="266">
        <v>13</v>
      </c>
      <c r="F852" s="266">
        <v>13</v>
      </c>
      <c r="G852" s="264">
        <v>10</v>
      </c>
      <c r="H852" s="264">
        <v>10</v>
      </c>
      <c r="I852" s="264">
        <v>13</v>
      </c>
      <c r="J852" s="264">
        <v>13</v>
      </c>
      <c r="K852" s="294">
        <v>0.9</v>
      </c>
      <c r="L852" s="267">
        <v>1</v>
      </c>
      <c r="M852" s="267">
        <v>1</v>
      </c>
      <c r="N852" s="267">
        <v>1</v>
      </c>
      <c r="O852" s="332">
        <v>368</v>
      </c>
      <c r="P852" s="266">
        <v>334</v>
      </c>
      <c r="Q852" s="266">
        <v>12</v>
      </c>
      <c r="R852" s="264">
        <v>8</v>
      </c>
      <c r="S852" s="264">
        <v>12</v>
      </c>
      <c r="T852" s="267">
        <v>0.907608695652174</v>
      </c>
      <c r="U852" s="267">
        <v>0.923076923076923</v>
      </c>
      <c r="V852" s="268">
        <v>0.8</v>
      </c>
      <c r="W852" s="268">
        <v>0.923076923076923</v>
      </c>
      <c r="X852" s="295">
        <v>0.123076923076923</v>
      </c>
      <c r="Y852" s="271">
        <v>87</v>
      </c>
      <c r="Z852" s="333">
        <v>76</v>
      </c>
      <c r="AA852" s="333">
        <v>84</v>
      </c>
      <c r="AB852" s="333">
        <v>77</v>
      </c>
      <c r="AC852" s="334">
        <v>0.873563218390805</v>
      </c>
      <c r="AD852" s="268">
        <v>0.916666666666667</v>
      </c>
      <c r="AE852" s="295">
        <v>-0.043103448275862</v>
      </c>
    </row>
    <row r="853" spans="1:31">
      <c r="A853" s="315" t="s">
        <v>1158</v>
      </c>
      <c r="B853" s="339" t="s">
        <v>3346</v>
      </c>
      <c r="C853" s="293" t="s">
        <v>1505</v>
      </c>
      <c r="D853" s="339" t="s">
        <v>1506</v>
      </c>
      <c r="E853" s="266">
        <v>57</v>
      </c>
      <c r="F853" s="266">
        <v>57</v>
      </c>
      <c r="G853" s="264">
        <v>49</v>
      </c>
      <c r="H853" s="264">
        <v>49</v>
      </c>
      <c r="I853" s="264">
        <v>55</v>
      </c>
      <c r="J853" s="264">
        <v>55</v>
      </c>
      <c r="K853" s="294">
        <v>0.9</v>
      </c>
      <c r="L853" s="267">
        <v>1</v>
      </c>
      <c r="M853" s="267">
        <v>1</v>
      </c>
      <c r="N853" s="267">
        <v>1</v>
      </c>
      <c r="O853" s="332">
        <v>1548</v>
      </c>
      <c r="P853" s="266">
        <v>1494</v>
      </c>
      <c r="Q853" s="266">
        <v>54</v>
      </c>
      <c r="R853" s="264">
        <v>48</v>
      </c>
      <c r="S853" s="264">
        <v>54</v>
      </c>
      <c r="T853" s="267">
        <v>0.965116279069767</v>
      </c>
      <c r="U853" s="267">
        <v>0.947368421052632</v>
      </c>
      <c r="V853" s="268">
        <v>0.979591836734694</v>
      </c>
      <c r="W853" s="268">
        <v>0.981818181818182</v>
      </c>
      <c r="X853" s="295">
        <v>-0.0322234156820623</v>
      </c>
      <c r="Y853" s="271">
        <v>369</v>
      </c>
      <c r="Z853" s="333">
        <v>360</v>
      </c>
      <c r="AA853" s="333">
        <v>363</v>
      </c>
      <c r="AB853" s="333">
        <v>352</v>
      </c>
      <c r="AC853" s="334">
        <v>0.975609756097561</v>
      </c>
      <c r="AD853" s="268">
        <v>0.96969696969697</v>
      </c>
      <c r="AE853" s="295">
        <v>0.00591278640059123</v>
      </c>
    </row>
    <row r="854" spans="1:31">
      <c r="A854" s="315" t="s">
        <v>1158</v>
      </c>
      <c r="B854" s="339" t="s">
        <v>3346</v>
      </c>
      <c r="C854" s="293" t="s">
        <v>1507</v>
      </c>
      <c r="D854" s="339" t="s">
        <v>1508</v>
      </c>
      <c r="E854" s="266">
        <v>66</v>
      </c>
      <c r="F854" s="266">
        <v>65</v>
      </c>
      <c r="G854" s="264">
        <v>61</v>
      </c>
      <c r="H854" s="264">
        <v>60</v>
      </c>
      <c r="I854" s="264">
        <v>63</v>
      </c>
      <c r="J854" s="264">
        <v>62</v>
      </c>
      <c r="K854" s="294">
        <v>0.9</v>
      </c>
      <c r="L854" s="267">
        <v>0.984848484848485</v>
      </c>
      <c r="M854" s="267">
        <v>0.983606557377049</v>
      </c>
      <c r="N854" s="267">
        <v>0.984126984126984</v>
      </c>
      <c r="O854" s="332">
        <v>1854</v>
      </c>
      <c r="P854" s="266">
        <v>1728</v>
      </c>
      <c r="Q854" s="266">
        <v>63</v>
      </c>
      <c r="R854" s="264">
        <v>57</v>
      </c>
      <c r="S854" s="264">
        <v>58</v>
      </c>
      <c r="T854" s="267">
        <v>0.932038834951456</v>
      </c>
      <c r="U854" s="267">
        <v>0.954545454545455</v>
      </c>
      <c r="V854" s="268">
        <v>0.934426229508197</v>
      </c>
      <c r="W854" s="268">
        <v>0.920634920634921</v>
      </c>
      <c r="X854" s="295">
        <v>0.0201192250372578</v>
      </c>
      <c r="Y854" s="271">
        <v>428</v>
      </c>
      <c r="Z854" s="333">
        <v>395</v>
      </c>
      <c r="AA854" s="333">
        <v>428</v>
      </c>
      <c r="AB854" s="333">
        <v>405</v>
      </c>
      <c r="AC854" s="334">
        <v>0.922897196261682</v>
      </c>
      <c r="AD854" s="268">
        <v>0.946261682242991</v>
      </c>
      <c r="AE854" s="295">
        <v>-0.0233644859813085</v>
      </c>
    </row>
    <row r="855" spans="1:31">
      <c r="A855" s="315" t="s">
        <v>1158</v>
      </c>
      <c r="B855" s="339" t="s">
        <v>3343</v>
      </c>
      <c r="C855" s="293" t="s">
        <v>1509</v>
      </c>
      <c r="D855" s="339" t="s">
        <v>1510</v>
      </c>
      <c r="E855" s="266">
        <v>26</v>
      </c>
      <c r="F855" s="266">
        <v>26</v>
      </c>
      <c r="G855" s="264">
        <v>24</v>
      </c>
      <c r="H855" s="264">
        <v>24</v>
      </c>
      <c r="I855" s="264">
        <v>25</v>
      </c>
      <c r="J855" s="264">
        <v>25</v>
      </c>
      <c r="K855" s="294">
        <v>0.9</v>
      </c>
      <c r="L855" s="267">
        <v>1</v>
      </c>
      <c r="M855" s="267">
        <v>1</v>
      </c>
      <c r="N855" s="267">
        <v>1</v>
      </c>
      <c r="O855" s="332">
        <v>765</v>
      </c>
      <c r="P855" s="266">
        <v>702</v>
      </c>
      <c r="Q855" s="266">
        <v>24</v>
      </c>
      <c r="R855" s="264">
        <v>20</v>
      </c>
      <c r="S855" s="264">
        <v>23</v>
      </c>
      <c r="T855" s="267">
        <v>0.917647058823529</v>
      </c>
      <c r="U855" s="267">
        <v>0.923076923076923</v>
      </c>
      <c r="V855" s="268">
        <v>0.833333333333333</v>
      </c>
      <c r="W855" s="268">
        <v>0.92</v>
      </c>
      <c r="X855" s="295">
        <v>0.0897435897435898</v>
      </c>
      <c r="Y855" s="271">
        <v>177</v>
      </c>
      <c r="Z855" s="333">
        <v>162</v>
      </c>
      <c r="AA855" s="333">
        <v>177</v>
      </c>
      <c r="AB855" s="333">
        <v>164</v>
      </c>
      <c r="AC855" s="334">
        <v>0.915254237288136</v>
      </c>
      <c r="AD855" s="268">
        <v>0.926553672316384</v>
      </c>
      <c r="AE855" s="295">
        <v>-0.0112994350282486</v>
      </c>
    </row>
    <row r="856" spans="1:31">
      <c r="A856" s="315" t="s">
        <v>1158</v>
      </c>
      <c r="B856" s="339" t="s">
        <v>3343</v>
      </c>
      <c r="C856" s="293" t="s">
        <v>1511</v>
      </c>
      <c r="D856" s="339" t="s">
        <v>1512</v>
      </c>
      <c r="E856" s="266">
        <v>26</v>
      </c>
      <c r="F856" s="266">
        <v>26</v>
      </c>
      <c r="G856" s="264">
        <v>26</v>
      </c>
      <c r="H856" s="264">
        <v>26</v>
      </c>
      <c r="I856" s="264">
        <v>26</v>
      </c>
      <c r="J856" s="264">
        <v>26</v>
      </c>
      <c r="K856" s="294">
        <v>0.9</v>
      </c>
      <c r="L856" s="267">
        <v>1</v>
      </c>
      <c r="M856" s="267">
        <v>1</v>
      </c>
      <c r="N856" s="267">
        <v>1</v>
      </c>
      <c r="O856" s="332">
        <v>786</v>
      </c>
      <c r="P856" s="266">
        <v>751</v>
      </c>
      <c r="Q856" s="266">
        <v>26</v>
      </c>
      <c r="R856" s="264">
        <v>25</v>
      </c>
      <c r="S856" s="264">
        <v>26</v>
      </c>
      <c r="T856" s="267">
        <v>0.955470737913486</v>
      </c>
      <c r="U856" s="267">
        <v>1</v>
      </c>
      <c r="V856" s="268">
        <v>0.961538461538462</v>
      </c>
      <c r="W856" s="268">
        <v>1</v>
      </c>
      <c r="X856" s="295">
        <v>0.0384615384615384</v>
      </c>
      <c r="Y856" s="271">
        <v>180</v>
      </c>
      <c r="Z856" s="333">
        <v>177</v>
      </c>
      <c r="AA856" s="333">
        <v>181</v>
      </c>
      <c r="AB856" s="333">
        <v>170</v>
      </c>
      <c r="AC856" s="334">
        <v>0.983333333333333</v>
      </c>
      <c r="AD856" s="268">
        <v>0.939226519337017</v>
      </c>
      <c r="AE856" s="295">
        <v>0.0441068139963167</v>
      </c>
    </row>
    <row r="857" spans="1:31">
      <c r="A857" s="315" t="s">
        <v>1158</v>
      </c>
      <c r="B857" s="339" t="s">
        <v>3343</v>
      </c>
      <c r="C857" s="293" t="s">
        <v>1513</v>
      </c>
      <c r="D857" s="339" t="s">
        <v>1514</v>
      </c>
      <c r="E857" s="266">
        <v>40</v>
      </c>
      <c r="F857" s="266">
        <v>40</v>
      </c>
      <c r="G857" s="264">
        <v>30</v>
      </c>
      <c r="H857" s="264">
        <v>30</v>
      </c>
      <c r="I857" s="264">
        <v>40</v>
      </c>
      <c r="J857" s="264">
        <v>40</v>
      </c>
      <c r="K857" s="294">
        <v>0.9</v>
      </c>
      <c r="L857" s="267">
        <v>1</v>
      </c>
      <c r="M857" s="267">
        <v>1</v>
      </c>
      <c r="N857" s="267">
        <v>1</v>
      </c>
      <c r="O857" s="332">
        <v>1138</v>
      </c>
      <c r="P857" s="266">
        <v>1122</v>
      </c>
      <c r="Q857" s="266">
        <v>40</v>
      </c>
      <c r="R857" s="264">
        <v>29</v>
      </c>
      <c r="S857" s="264">
        <v>40</v>
      </c>
      <c r="T857" s="267">
        <v>0.985940246045694</v>
      </c>
      <c r="U857" s="267">
        <v>1</v>
      </c>
      <c r="V857" s="268">
        <v>0.966666666666667</v>
      </c>
      <c r="W857" s="268">
        <v>1</v>
      </c>
      <c r="X857" s="295">
        <v>0.0333333333333333</v>
      </c>
      <c r="Y857" s="271">
        <v>267</v>
      </c>
      <c r="Z857" s="333">
        <v>265</v>
      </c>
      <c r="AA857" s="333">
        <v>267</v>
      </c>
      <c r="AB857" s="333">
        <v>264</v>
      </c>
      <c r="AC857" s="334">
        <v>0.99250936329588</v>
      </c>
      <c r="AD857" s="268">
        <v>0.98876404494382</v>
      </c>
      <c r="AE857" s="295">
        <v>0.00374531835205993</v>
      </c>
    </row>
    <row r="858" spans="1:31">
      <c r="A858" s="315" t="s">
        <v>1158</v>
      </c>
      <c r="B858" s="339" t="s">
        <v>3343</v>
      </c>
      <c r="C858" s="293" t="s">
        <v>1515</v>
      </c>
      <c r="D858" s="339" t="s">
        <v>1516</v>
      </c>
      <c r="E858" s="266">
        <v>30</v>
      </c>
      <c r="F858" s="266">
        <v>30</v>
      </c>
      <c r="G858" s="264">
        <v>30</v>
      </c>
      <c r="H858" s="264">
        <v>30</v>
      </c>
      <c r="I858" s="264">
        <v>30</v>
      </c>
      <c r="J858" s="264">
        <v>30</v>
      </c>
      <c r="K858" s="294">
        <v>0.9</v>
      </c>
      <c r="L858" s="267">
        <v>1</v>
      </c>
      <c r="M858" s="267">
        <v>1</v>
      </c>
      <c r="N858" s="267">
        <v>1</v>
      </c>
      <c r="O858" s="332">
        <v>884</v>
      </c>
      <c r="P858" s="266">
        <v>865</v>
      </c>
      <c r="Q858" s="266">
        <v>30</v>
      </c>
      <c r="R858" s="264">
        <v>30</v>
      </c>
      <c r="S858" s="264">
        <v>30</v>
      </c>
      <c r="T858" s="267">
        <v>0.978506787330317</v>
      </c>
      <c r="U858" s="267">
        <v>1</v>
      </c>
      <c r="V858" s="268">
        <v>1</v>
      </c>
      <c r="W858" s="268">
        <v>1</v>
      </c>
      <c r="X858" s="295">
        <v>0</v>
      </c>
      <c r="Y858" s="271">
        <v>206</v>
      </c>
      <c r="Z858" s="333">
        <v>202</v>
      </c>
      <c r="AA858" s="333">
        <v>206</v>
      </c>
      <c r="AB858" s="333">
        <v>201</v>
      </c>
      <c r="AC858" s="334">
        <v>0.980582524271845</v>
      </c>
      <c r="AD858" s="268">
        <v>0.975728155339806</v>
      </c>
      <c r="AE858" s="295">
        <v>0.00485436893203883</v>
      </c>
    </row>
    <row r="859" spans="1:31">
      <c r="A859" s="315" t="s">
        <v>1158</v>
      </c>
      <c r="B859" s="339" t="s">
        <v>3343</v>
      </c>
      <c r="C859" s="293" t="s">
        <v>1517</v>
      </c>
      <c r="D859" s="339" t="s">
        <v>1518</v>
      </c>
      <c r="E859" s="266">
        <v>40</v>
      </c>
      <c r="F859" s="266">
        <v>40</v>
      </c>
      <c r="G859" s="264">
        <v>34</v>
      </c>
      <c r="H859" s="264">
        <v>34</v>
      </c>
      <c r="I859" s="264">
        <v>37</v>
      </c>
      <c r="J859" s="264">
        <v>37</v>
      </c>
      <c r="K859" s="294">
        <v>0.9</v>
      </c>
      <c r="L859" s="267">
        <v>1</v>
      </c>
      <c r="M859" s="267">
        <v>1</v>
      </c>
      <c r="N859" s="267">
        <v>1</v>
      </c>
      <c r="O859" s="332">
        <v>1160</v>
      </c>
      <c r="P859" s="266">
        <v>1157</v>
      </c>
      <c r="Q859" s="266">
        <v>40</v>
      </c>
      <c r="R859" s="264">
        <v>34</v>
      </c>
      <c r="S859" s="264">
        <v>37</v>
      </c>
      <c r="T859" s="267">
        <v>0.997413793103448</v>
      </c>
      <c r="U859" s="267">
        <v>1</v>
      </c>
      <c r="V859" s="268">
        <v>1</v>
      </c>
      <c r="W859" s="268">
        <v>1</v>
      </c>
      <c r="X859" s="295">
        <v>0</v>
      </c>
      <c r="Y859" s="271">
        <v>266</v>
      </c>
      <c r="Z859" s="333">
        <v>266</v>
      </c>
      <c r="AA859" s="333">
        <v>272</v>
      </c>
      <c r="AB859" s="333">
        <v>271</v>
      </c>
      <c r="AC859" s="334">
        <v>1</v>
      </c>
      <c r="AD859" s="268">
        <v>0.996323529411765</v>
      </c>
      <c r="AE859" s="295">
        <v>0.00367647058823528</v>
      </c>
    </row>
    <row r="860" spans="1:31">
      <c r="A860" s="315" t="s">
        <v>1158</v>
      </c>
      <c r="B860" s="339" t="s">
        <v>3343</v>
      </c>
      <c r="C860" s="293" t="s">
        <v>1519</v>
      </c>
      <c r="D860" s="339" t="s">
        <v>1520</v>
      </c>
      <c r="E860" s="266">
        <v>42</v>
      </c>
      <c r="F860" s="266">
        <v>42</v>
      </c>
      <c r="G860" s="264">
        <v>31</v>
      </c>
      <c r="H860" s="264">
        <v>31</v>
      </c>
      <c r="I860" s="264">
        <v>42</v>
      </c>
      <c r="J860" s="264">
        <v>42</v>
      </c>
      <c r="K860" s="294">
        <v>0.9</v>
      </c>
      <c r="L860" s="267">
        <v>1</v>
      </c>
      <c r="M860" s="267">
        <v>1</v>
      </c>
      <c r="N860" s="267">
        <v>1</v>
      </c>
      <c r="O860" s="332">
        <v>1150</v>
      </c>
      <c r="P860" s="266">
        <v>1044</v>
      </c>
      <c r="Q860" s="266">
        <v>38</v>
      </c>
      <c r="R860" s="264">
        <v>31</v>
      </c>
      <c r="S860" s="264">
        <v>40</v>
      </c>
      <c r="T860" s="267">
        <v>0.907826086956522</v>
      </c>
      <c r="U860" s="267">
        <v>0.904761904761905</v>
      </c>
      <c r="V860" s="268">
        <v>1</v>
      </c>
      <c r="W860" s="268">
        <v>0.952380952380952</v>
      </c>
      <c r="X860" s="295">
        <v>-0.0952380952380952</v>
      </c>
      <c r="Y860" s="271">
        <v>271</v>
      </c>
      <c r="Z860" s="333">
        <v>243</v>
      </c>
      <c r="AA860" s="333">
        <v>267</v>
      </c>
      <c r="AB860" s="333">
        <v>242</v>
      </c>
      <c r="AC860" s="334">
        <v>0.896678966789668</v>
      </c>
      <c r="AD860" s="268">
        <v>0.906367041198502</v>
      </c>
      <c r="AE860" s="295">
        <v>-0.00968807440883401</v>
      </c>
    </row>
    <row r="861" spans="1:31">
      <c r="A861" s="315" t="s">
        <v>1158</v>
      </c>
      <c r="B861" s="339" t="s">
        <v>3343</v>
      </c>
      <c r="C861" s="293" t="s">
        <v>1521</v>
      </c>
      <c r="D861" s="339" t="s">
        <v>1522</v>
      </c>
      <c r="E861" s="266">
        <v>32</v>
      </c>
      <c r="F861" s="266">
        <v>32</v>
      </c>
      <c r="G861" s="264">
        <v>29</v>
      </c>
      <c r="H861" s="264">
        <v>28</v>
      </c>
      <c r="I861" s="264">
        <v>32</v>
      </c>
      <c r="J861" s="264">
        <v>32</v>
      </c>
      <c r="K861" s="294">
        <v>0.9</v>
      </c>
      <c r="L861" s="267">
        <v>1</v>
      </c>
      <c r="M861" s="267">
        <v>0.96551724137931</v>
      </c>
      <c r="N861" s="267">
        <v>1</v>
      </c>
      <c r="O861" s="332">
        <v>938</v>
      </c>
      <c r="P861" s="266">
        <v>919</v>
      </c>
      <c r="Q861" s="266">
        <v>32</v>
      </c>
      <c r="R861" s="264">
        <v>27</v>
      </c>
      <c r="S861" s="264">
        <v>32</v>
      </c>
      <c r="T861" s="267">
        <v>0.979744136460554</v>
      </c>
      <c r="U861" s="267">
        <v>1</v>
      </c>
      <c r="V861" s="268">
        <v>0.931034482758621</v>
      </c>
      <c r="W861" s="268">
        <v>1</v>
      </c>
      <c r="X861" s="295">
        <v>0.0689655172413793</v>
      </c>
      <c r="Y861" s="271">
        <v>220</v>
      </c>
      <c r="Z861" s="333">
        <v>214</v>
      </c>
      <c r="AA861" s="333">
        <v>217</v>
      </c>
      <c r="AB861" s="333">
        <v>213</v>
      </c>
      <c r="AC861" s="334">
        <v>0.972727272727273</v>
      </c>
      <c r="AD861" s="268">
        <v>0.981566820276498</v>
      </c>
      <c r="AE861" s="295">
        <v>-0.00883954754922489</v>
      </c>
    </row>
    <row r="862" spans="1:31">
      <c r="A862" s="315" t="s">
        <v>1158</v>
      </c>
      <c r="B862" s="339" t="s">
        <v>3343</v>
      </c>
      <c r="C862" s="293" t="s">
        <v>1523</v>
      </c>
      <c r="D862" s="339" t="s">
        <v>1524</v>
      </c>
      <c r="E862" s="266">
        <v>25</v>
      </c>
      <c r="F862" s="266">
        <v>25</v>
      </c>
      <c r="G862" s="264">
        <v>16</v>
      </c>
      <c r="H862" s="264">
        <v>16</v>
      </c>
      <c r="I862" s="264">
        <v>23</v>
      </c>
      <c r="J862" s="264">
        <v>23</v>
      </c>
      <c r="K862" s="294">
        <v>0.9</v>
      </c>
      <c r="L862" s="267">
        <v>1</v>
      </c>
      <c r="M862" s="267">
        <v>1</v>
      </c>
      <c r="N862" s="267">
        <v>1</v>
      </c>
      <c r="O862" s="332">
        <v>648</v>
      </c>
      <c r="P862" s="266">
        <v>544</v>
      </c>
      <c r="Q862" s="266">
        <v>20</v>
      </c>
      <c r="R862" s="264">
        <v>14</v>
      </c>
      <c r="S862" s="264">
        <v>19</v>
      </c>
      <c r="T862" s="267">
        <v>0.839506172839506</v>
      </c>
      <c r="U862" s="267">
        <v>0.8</v>
      </c>
      <c r="V862" s="268">
        <v>0.875</v>
      </c>
      <c r="W862" s="268">
        <v>0.826086956521739</v>
      </c>
      <c r="X862" s="295">
        <v>-0.075</v>
      </c>
      <c r="Y862" s="271">
        <v>156</v>
      </c>
      <c r="Z862" s="333">
        <v>133</v>
      </c>
      <c r="AA862" s="333">
        <v>150</v>
      </c>
      <c r="AB862" s="333">
        <v>124</v>
      </c>
      <c r="AC862" s="334">
        <v>0.852564102564103</v>
      </c>
      <c r="AD862" s="268">
        <v>0.826666666666667</v>
      </c>
      <c r="AE862" s="295">
        <v>0.0258974358974359</v>
      </c>
    </row>
    <row r="863" spans="1:31">
      <c r="A863" s="315" t="s">
        <v>1158</v>
      </c>
      <c r="B863" s="339" t="s">
        <v>3343</v>
      </c>
      <c r="C863" s="293" t="s">
        <v>1525</v>
      </c>
      <c r="D863" s="339" t="s">
        <v>1526</v>
      </c>
      <c r="E863" s="266">
        <v>32</v>
      </c>
      <c r="F863" s="266">
        <v>30</v>
      </c>
      <c r="G863" s="264">
        <v>29</v>
      </c>
      <c r="H863" s="264">
        <v>27</v>
      </c>
      <c r="I863" s="264">
        <v>30</v>
      </c>
      <c r="J863" s="264">
        <v>28</v>
      </c>
      <c r="K863" s="294">
        <v>0.9</v>
      </c>
      <c r="L863" s="267">
        <v>0.9375</v>
      </c>
      <c r="M863" s="267">
        <v>0.931034482758621</v>
      </c>
      <c r="N863" s="267">
        <v>0.933333333333333</v>
      </c>
      <c r="O863" s="332">
        <v>910</v>
      </c>
      <c r="P863" s="266">
        <v>844</v>
      </c>
      <c r="Q863" s="266">
        <v>29</v>
      </c>
      <c r="R863" s="264">
        <v>26</v>
      </c>
      <c r="S863" s="264">
        <v>28</v>
      </c>
      <c r="T863" s="267">
        <v>0.927472527472528</v>
      </c>
      <c r="U863" s="267">
        <v>0.90625</v>
      </c>
      <c r="V863" s="268">
        <v>0.896551724137931</v>
      </c>
      <c r="W863" s="268">
        <v>0.933333333333333</v>
      </c>
      <c r="X863" s="295">
        <v>0.00969827586206895</v>
      </c>
      <c r="Y863" s="271">
        <v>220</v>
      </c>
      <c r="Z863" s="333">
        <v>193</v>
      </c>
      <c r="AA863" s="333">
        <v>208</v>
      </c>
      <c r="AB863" s="333">
        <v>196</v>
      </c>
      <c r="AC863" s="334">
        <v>0.877272727272727</v>
      </c>
      <c r="AD863" s="268">
        <v>0.942307692307692</v>
      </c>
      <c r="AE863" s="295">
        <v>-0.065034965034965</v>
      </c>
    </row>
    <row r="864" spans="1:31">
      <c r="A864" s="315" t="s">
        <v>1158</v>
      </c>
      <c r="B864" s="339" t="s">
        <v>3343</v>
      </c>
      <c r="C864" s="293" t="s">
        <v>1527</v>
      </c>
      <c r="D864" s="339" t="s">
        <v>1528</v>
      </c>
      <c r="E864" s="266">
        <v>27</v>
      </c>
      <c r="F864" s="266">
        <v>26</v>
      </c>
      <c r="G864" s="264">
        <v>18</v>
      </c>
      <c r="H864" s="264">
        <v>16</v>
      </c>
      <c r="I864" s="264">
        <v>26</v>
      </c>
      <c r="J864" s="264">
        <v>26</v>
      </c>
      <c r="K864" s="294">
        <v>0.9</v>
      </c>
      <c r="L864" s="267">
        <v>0.962962962962963</v>
      </c>
      <c r="M864" s="267">
        <v>0.888888888888889</v>
      </c>
      <c r="N864" s="267">
        <v>1</v>
      </c>
      <c r="O864" s="332">
        <v>756</v>
      </c>
      <c r="P864" s="266">
        <v>666</v>
      </c>
      <c r="Q864" s="266">
        <v>25</v>
      </c>
      <c r="R864" s="264">
        <v>15</v>
      </c>
      <c r="S864" s="264">
        <v>24</v>
      </c>
      <c r="T864" s="267">
        <v>0.880952380952381</v>
      </c>
      <c r="U864" s="267">
        <v>0.925925925925926</v>
      </c>
      <c r="V864" s="268">
        <v>0.833333333333333</v>
      </c>
      <c r="W864" s="268">
        <v>0.923076923076923</v>
      </c>
      <c r="X864" s="295">
        <v>0.0925925925925926</v>
      </c>
      <c r="Y864" s="271">
        <v>174</v>
      </c>
      <c r="Z864" s="333">
        <v>158</v>
      </c>
      <c r="AA864" s="333">
        <v>177</v>
      </c>
      <c r="AB864" s="333">
        <v>151</v>
      </c>
      <c r="AC864" s="334">
        <v>0.908045977011494</v>
      </c>
      <c r="AD864" s="268">
        <v>0.853107344632768</v>
      </c>
      <c r="AE864" s="295">
        <v>0.0549386323787259</v>
      </c>
    </row>
    <row r="865" spans="1:31">
      <c r="A865" s="315" t="s">
        <v>1158</v>
      </c>
      <c r="B865" s="339" t="s">
        <v>3343</v>
      </c>
      <c r="C865" s="293" t="s">
        <v>1529</v>
      </c>
      <c r="D865" s="339" t="s">
        <v>1530</v>
      </c>
      <c r="E865" s="266">
        <v>31</v>
      </c>
      <c r="F865" s="266">
        <v>31</v>
      </c>
      <c r="G865" s="264">
        <v>18</v>
      </c>
      <c r="H865" s="264">
        <v>18</v>
      </c>
      <c r="I865" s="264">
        <v>30</v>
      </c>
      <c r="J865" s="264">
        <v>30</v>
      </c>
      <c r="K865" s="294">
        <v>0.9</v>
      </c>
      <c r="L865" s="267">
        <v>1</v>
      </c>
      <c r="M865" s="267">
        <v>1</v>
      </c>
      <c r="N865" s="267">
        <v>1</v>
      </c>
      <c r="O865" s="332">
        <v>842</v>
      </c>
      <c r="P865" s="266">
        <v>810</v>
      </c>
      <c r="Q865" s="266">
        <v>30</v>
      </c>
      <c r="R865" s="264">
        <v>16</v>
      </c>
      <c r="S865" s="264">
        <v>29</v>
      </c>
      <c r="T865" s="267">
        <v>0.961995249406176</v>
      </c>
      <c r="U865" s="267">
        <v>0.967741935483871</v>
      </c>
      <c r="V865" s="268">
        <v>0.888888888888889</v>
      </c>
      <c r="W865" s="268">
        <v>0.966666666666667</v>
      </c>
      <c r="X865" s="295">
        <v>0.0788530465949822</v>
      </c>
      <c r="Y865" s="271">
        <v>197</v>
      </c>
      <c r="Z865" s="333">
        <v>188</v>
      </c>
      <c r="AA865" s="333">
        <v>196</v>
      </c>
      <c r="AB865" s="333">
        <v>190</v>
      </c>
      <c r="AC865" s="334">
        <v>0.954314720812183</v>
      </c>
      <c r="AD865" s="268">
        <v>0.969387755102041</v>
      </c>
      <c r="AE865" s="295">
        <v>-0.0150730342898581</v>
      </c>
    </row>
    <row r="866" spans="1:31">
      <c r="A866" s="315" t="s">
        <v>1158</v>
      </c>
      <c r="B866" s="339" t="s">
        <v>3343</v>
      </c>
      <c r="C866" s="293" t="s">
        <v>1531</v>
      </c>
      <c r="D866" s="339" t="s">
        <v>1532</v>
      </c>
      <c r="E866" s="266">
        <v>46</v>
      </c>
      <c r="F866" s="266">
        <v>45</v>
      </c>
      <c r="G866" s="264">
        <v>35</v>
      </c>
      <c r="H866" s="264">
        <v>34</v>
      </c>
      <c r="I866" s="264">
        <v>45</v>
      </c>
      <c r="J866" s="264">
        <v>45</v>
      </c>
      <c r="K866" s="294">
        <v>0.9</v>
      </c>
      <c r="L866" s="267">
        <v>0.978260869565217</v>
      </c>
      <c r="M866" s="267">
        <v>0.971428571428571</v>
      </c>
      <c r="N866" s="267">
        <v>1</v>
      </c>
      <c r="O866" s="332">
        <v>1271</v>
      </c>
      <c r="P866" s="266">
        <v>1240</v>
      </c>
      <c r="Q866" s="266">
        <v>43</v>
      </c>
      <c r="R866" s="264">
        <v>33</v>
      </c>
      <c r="S866" s="264">
        <v>44</v>
      </c>
      <c r="T866" s="267">
        <v>0.975609756097561</v>
      </c>
      <c r="U866" s="267">
        <v>0.934782608695652</v>
      </c>
      <c r="V866" s="268">
        <v>0.942857142857143</v>
      </c>
      <c r="W866" s="268">
        <v>0.977777777777778</v>
      </c>
      <c r="X866" s="295">
        <v>-0.00807453416149062</v>
      </c>
      <c r="Y866" s="271">
        <v>301</v>
      </c>
      <c r="Z866" s="333">
        <v>291</v>
      </c>
      <c r="AA866" s="333">
        <v>294</v>
      </c>
      <c r="AB866" s="333">
        <v>289</v>
      </c>
      <c r="AC866" s="334">
        <v>0.966777408637874</v>
      </c>
      <c r="AD866" s="268">
        <v>0.982993197278912</v>
      </c>
      <c r="AE866" s="295">
        <v>-0.0162157886410378</v>
      </c>
    </row>
    <row r="867" spans="1:31">
      <c r="A867" s="315" t="s">
        <v>1158</v>
      </c>
      <c r="B867" s="339" t="s">
        <v>3343</v>
      </c>
      <c r="C867" s="293" t="s">
        <v>1533</v>
      </c>
      <c r="D867" s="339" t="s">
        <v>1534</v>
      </c>
      <c r="E867" s="266">
        <v>29</v>
      </c>
      <c r="F867" s="266">
        <v>29</v>
      </c>
      <c r="G867" s="264">
        <v>21</v>
      </c>
      <c r="H867" s="264">
        <v>21</v>
      </c>
      <c r="I867" s="264">
        <v>28</v>
      </c>
      <c r="J867" s="264">
        <v>28</v>
      </c>
      <c r="K867" s="294">
        <v>0.9</v>
      </c>
      <c r="L867" s="267">
        <v>1</v>
      </c>
      <c r="M867" s="267">
        <v>1</v>
      </c>
      <c r="N867" s="267">
        <v>1</v>
      </c>
      <c r="O867" s="332">
        <v>828</v>
      </c>
      <c r="P867" s="266">
        <v>820</v>
      </c>
      <c r="Q867" s="266">
        <v>28</v>
      </c>
      <c r="R867" s="264">
        <v>21</v>
      </c>
      <c r="S867" s="264">
        <v>28</v>
      </c>
      <c r="T867" s="267">
        <v>0.990338164251208</v>
      </c>
      <c r="U867" s="267">
        <v>0.96551724137931</v>
      </c>
      <c r="V867" s="268">
        <v>1</v>
      </c>
      <c r="W867" s="268">
        <v>1</v>
      </c>
      <c r="X867" s="295">
        <v>-0.0344827586206896</v>
      </c>
      <c r="Y867" s="271">
        <v>192</v>
      </c>
      <c r="Z867" s="333">
        <v>191</v>
      </c>
      <c r="AA867" s="333">
        <v>196</v>
      </c>
      <c r="AB867" s="333">
        <v>194</v>
      </c>
      <c r="AC867" s="334">
        <v>0.994791666666667</v>
      </c>
      <c r="AD867" s="268">
        <v>0.989795918367347</v>
      </c>
      <c r="AE867" s="295">
        <v>0.0049957482993197</v>
      </c>
    </row>
    <row r="868" spans="1:31">
      <c r="A868" s="315" t="s">
        <v>1158</v>
      </c>
      <c r="B868" s="339" t="s">
        <v>3343</v>
      </c>
      <c r="C868" s="293" t="s">
        <v>1535</v>
      </c>
      <c r="D868" s="339" t="s">
        <v>1536</v>
      </c>
      <c r="E868" s="266">
        <v>44</v>
      </c>
      <c r="F868" s="266">
        <v>40</v>
      </c>
      <c r="G868" s="264">
        <v>41</v>
      </c>
      <c r="H868" s="264">
        <v>37</v>
      </c>
      <c r="I868" s="264">
        <v>44</v>
      </c>
      <c r="J868" s="264">
        <v>41</v>
      </c>
      <c r="K868" s="294">
        <v>0.9</v>
      </c>
      <c r="L868" s="267">
        <v>0.909090909090909</v>
      </c>
      <c r="M868" s="267">
        <v>0.902439024390244</v>
      </c>
      <c r="N868" s="267">
        <v>0.931818181818182</v>
      </c>
      <c r="O868" s="332">
        <v>1275</v>
      </c>
      <c r="P868" s="266">
        <v>1136</v>
      </c>
      <c r="Q868" s="266">
        <v>39</v>
      </c>
      <c r="R868" s="264">
        <v>36</v>
      </c>
      <c r="S868" s="264">
        <v>39</v>
      </c>
      <c r="T868" s="267">
        <v>0.890980392156863</v>
      </c>
      <c r="U868" s="267">
        <v>0.886363636363636</v>
      </c>
      <c r="V868" s="268">
        <v>0.878048780487805</v>
      </c>
      <c r="W868" s="268">
        <v>0.886363636363636</v>
      </c>
      <c r="X868" s="295">
        <v>0.00831485587583147</v>
      </c>
      <c r="Y868" s="271">
        <v>305</v>
      </c>
      <c r="Z868" s="333">
        <v>267</v>
      </c>
      <c r="AA868" s="333">
        <v>297</v>
      </c>
      <c r="AB868" s="333">
        <v>262</v>
      </c>
      <c r="AC868" s="334">
        <v>0.875409836065574</v>
      </c>
      <c r="AD868" s="268">
        <v>0.882154882154882</v>
      </c>
      <c r="AE868" s="295">
        <v>-0.00674504608930837</v>
      </c>
    </row>
    <row r="869" spans="1:31">
      <c r="A869" s="315" t="s">
        <v>1158</v>
      </c>
      <c r="B869" s="339" t="s">
        <v>3343</v>
      </c>
      <c r="C869" s="293" t="s">
        <v>1537</v>
      </c>
      <c r="D869" s="339" t="s">
        <v>1538</v>
      </c>
      <c r="E869" s="266">
        <v>43</v>
      </c>
      <c r="F869" s="266">
        <v>43</v>
      </c>
      <c r="G869" s="264">
        <v>39</v>
      </c>
      <c r="H869" s="264">
        <v>39</v>
      </c>
      <c r="I869" s="264">
        <v>39</v>
      </c>
      <c r="J869" s="264">
        <v>39</v>
      </c>
      <c r="K869" s="294">
        <v>0.9</v>
      </c>
      <c r="L869" s="267">
        <v>1</v>
      </c>
      <c r="M869" s="267">
        <v>1</v>
      </c>
      <c r="N869" s="267">
        <v>1</v>
      </c>
      <c r="O869" s="332">
        <v>1262</v>
      </c>
      <c r="P869" s="266">
        <v>1170</v>
      </c>
      <c r="Q869" s="266">
        <v>39</v>
      </c>
      <c r="R869" s="264">
        <v>37</v>
      </c>
      <c r="S869" s="264">
        <v>36</v>
      </c>
      <c r="T869" s="267">
        <v>0.927099841521395</v>
      </c>
      <c r="U869" s="267">
        <v>0.906976744186046</v>
      </c>
      <c r="V869" s="268">
        <v>0.948717948717949</v>
      </c>
      <c r="W869" s="268">
        <v>0.923076923076923</v>
      </c>
      <c r="X869" s="295">
        <v>-0.0417412045319022</v>
      </c>
      <c r="Y869" s="271">
        <v>283</v>
      </c>
      <c r="Z869" s="333">
        <v>260</v>
      </c>
      <c r="AA869" s="333">
        <v>298</v>
      </c>
      <c r="AB869" s="333">
        <v>274</v>
      </c>
      <c r="AC869" s="334">
        <v>0.918727915194346</v>
      </c>
      <c r="AD869" s="268">
        <v>0.919463087248322</v>
      </c>
      <c r="AE869" s="295">
        <v>-0.000735172053975885</v>
      </c>
    </row>
    <row r="870" spans="1:31">
      <c r="A870" s="315" t="s">
        <v>1158</v>
      </c>
      <c r="B870" s="339" t="s">
        <v>3348</v>
      </c>
      <c r="C870" s="293" t="s">
        <v>1539</v>
      </c>
      <c r="D870" s="339" t="s">
        <v>1540</v>
      </c>
      <c r="E870" s="266">
        <v>98</v>
      </c>
      <c r="F870" s="266">
        <v>97</v>
      </c>
      <c r="G870" s="264">
        <v>67</v>
      </c>
      <c r="H870" s="264">
        <v>66</v>
      </c>
      <c r="I870" s="264">
        <v>93</v>
      </c>
      <c r="J870" s="264">
        <v>92</v>
      </c>
      <c r="K870" s="294">
        <v>0.9</v>
      </c>
      <c r="L870" s="267">
        <v>0.989795918367347</v>
      </c>
      <c r="M870" s="267">
        <v>0.985074626865672</v>
      </c>
      <c r="N870" s="267">
        <v>0.989247311827957</v>
      </c>
      <c r="O870" s="332">
        <v>2645</v>
      </c>
      <c r="P870" s="266">
        <v>2492</v>
      </c>
      <c r="Q870" s="266">
        <v>95</v>
      </c>
      <c r="R870" s="264">
        <v>63</v>
      </c>
      <c r="S870" s="264">
        <v>86</v>
      </c>
      <c r="T870" s="267">
        <v>0.942155009451796</v>
      </c>
      <c r="U870" s="267">
        <v>0.969387755102041</v>
      </c>
      <c r="V870" s="268">
        <v>0.940298507462687</v>
      </c>
      <c r="W870" s="268">
        <v>0.924731182795699</v>
      </c>
      <c r="X870" s="295">
        <v>0.0290892476393542</v>
      </c>
      <c r="Y870" s="271">
        <v>616</v>
      </c>
      <c r="Z870" s="333">
        <v>584</v>
      </c>
      <c r="AA870" s="333">
        <v>621</v>
      </c>
      <c r="AB870" s="333">
        <v>584</v>
      </c>
      <c r="AC870" s="334">
        <v>0.948051948051948</v>
      </c>
      <c r="AD870" s="268">
        <v>0.940418679549114</v>
      </c>
      <c r="AE870" s="295">
        <v>0.00763326850283375</v>
      </c>
    </row>
    <row r="871" spans="1:31">
      <c r="A871" s="315" t="s">
        <v>1158</v>
      </c>
      <c r="B871" s="339" t="s">
        <v>3348</v>
      </c>
      <c r="C871" s="293" t="s">
        <v>1541</v>
      </c>
      <c r="D871" s="339" t="s">
        <v>1542</v>
      </c>
      <c r="E871" s="266">
        <v>51</v>
      </c>
      <c r="F871" s="266">
        <v>50</v>
      </c>
      <c r="G871" s="264">
        <v>35</v>
      </c>
      <c r="H871" s="264">
        <v>34</v>
      </c>
      <c r="I871" s="264">
        <v>50</v>
      </c>
      <c r="J871" s="264">
        <v>49</v>
      </c>
      <c r="K871" s="294">
        <v>0.9</v>
      </c>
      <c r="L871" s="267">
        <v>0.980392156862745</v>
      </c>
      <c r="M871" s="267">
        <v>0.971428571428571</v>
      </c>
      <c r="N871" s="267">
        <v>0.98</v>
      </c>
      <c r="O871" s="332">
        <v>1420</v>
      </c>
      <c r="P871" s="266">
        <v>1373</v>
      </c>
      <c r="Q871" s="266">
        <v>50</v>
      </c>
      <c r="R871" s="264">
        <v>33</v>
      </c>
      <c r="S871" s="264">
        <v>49</v>
      </c>
      <c r="T871" s="267">
        <v>0.966901408450704</v>
      </c>
      <c r="U871" s="267">
        <v>0.980392156862745</v>
      </c>
      <c r="V871" s="268">
        <v>0.942857142857143</v>
      </c>
      <c r="W871" s="268">
        <v>0.98</v>
      </c>
      <c r="X871" s="295">
        <v>0.0375350140056022</v>
      </c>
      <c r="Y871" s="271">
        <v>330</v>
      </c>
      <c r="Z871" s="333">
        <v>317</v>
      </c>
      <c r="AA871" s="333">
        <v>323</v>
      </c>
      <c r="AB871" s="333">
        <v>312</v>
      </c>
      <c r="AC871" s="334">
        <v>0.960606060606061</v>
      </c>
      <c r="AD871" s="268">
        <v>0.96594427244582</v>
      </c>
      <c r="AE871" s="295">
        <v>-0.00533821183975991</v>
      </c>
    </row>
    <row r="872" spans="1:31">
      <c r="A872" s="315" t="s">
        <v>1158</v>
      </c>
      <c r="B872" s="339" t="s">
        <v>3348</v>
      </c>
      <c r="C872" s="293" t="s">
        <v>1543</v>
      </c>
      <c r="D872" s="339" t="s">
        <v>1544</v>
      </c>
      <c r="E872" s="266">
        <v>25</v>
      </c>
      <c r="F872" s="266">
        <v>25</v>
      </c>
      <c r="G872" s="264">
        <v>17</v>
      </c>
      <c r="H872" s="264">
        <v>17</v>
      </c>
      <c r="I872" s="264">
        <v>23</v>
      </c>
      <c r="J872" s="264">
        <v>23</v>
      </c>
      <c r="K872" s="294">
        <v>0.9</v>
      </c>
      <c r="L872" s="267">
        <v>1</v>
      </c>
      <c r="M872" s="267">
        <v>1</v>
      </c>
      <c r="N872" s="267">
        <v>1</v>
      </c>
      <c r="O872" s="332">
        <v>686</v>
      </c>
      <c r="P872" s="266">
        <v>684</v>
      </c>
      <c r="Q872" s="266">
        <v>25</v>
      </c>
      <c r="R872" s="264">
        <v>17</v>
      </c>
      <c r="S872" s="264">
        <v>23</v>
      </c>
      <c r="T872" s="267">
        <v>0.997084548104956</v>
      </c>
      <c r="U872" s="267">
        <v>1</v>
      </c>
      <c r="V872" s="268">
        <v>1</v>
      </c>
      <c r="W872" s="268">
        <v>1</v>
      </c>
      <c r="X872" s="295">
        <v>0</v>
      </c>
      <c r="Y872" s="271">
        <v>161</v>
      </c>
      <c r="Z872" s="333">
        <v>161</v>
      </c>
      <c r="AA872" s="333">
        <v>158</v>
      </c>
      <c r="AB872" s="333">
        <v>158</v>
      </c>
      <c r="AC872" s="334">
        <v>1</v>
      </c>
      <c r="AD872" s="268">
        <v>1</v>
      </c>
      <c r="AE872" s="295">
        <v>0</v>
      </c>
    </row>
    <row r="873" spans="1:31">
      <c r="A873" s="315" t="s">
        <v>1158</v>
      </c>
      <c r="B873" s="339" t="s">
        <v>3348</v>
      </c>
      <c r="C873" s="293" t="s">
        <v>1545</v>
      </c>
      <c r="D873" s="339" t="s">
        <v>1546</v>
      </c>
      <c r="E873" s="266">
        <v>50</v>
      </c>
      <c r="F873" s="266">
        <v>50</v>
      </c>
      <c r="G873" s="264">
        <v>37</v>
      </c>
      <c r="H873" s="264">
        <v>37</v>
      </c>
      <c r="I873" s="264">
        <v>46</v>
      </c>
      <c r="J873" s="264">
        <v>44</v>
      </c>
      <c r="K873" s="294">
        <v>0.9</v>
      </c>
      <c r="L873" s="267">
        <v>1</v>
      </c>
      <c r="M873" s="267">
        <v>1</v>
      </c>
      <c r="N873" s="267">
        <v>0.956521739130435</v>
      </c>
      <c r="O873" s="332">
        <v>1384</v>
      </c>
      <c r="P873" s="266">
        <v>1342</v>
      </c>
      <c r="Q873" s="266">
        <v>50</v>
      </c>
      <c r="R873" s="264">
        <v>37</v>
      </c>
      <c r="S873" s="264">
        <v>44</v>
      </c>
      <c r="T873" s="267">
        <v>0.969653179190751</v>
      </c>
      <c r="U873" s="267">
        <v>1</v>
      </c>
      <c r="V873" s="268">
        <v>1</v>
      </c>
      <c r="W873" s="268">
        <v>0.956521739130435</v>
      </c>
      <c r="X873" s="295">
        <v>0</v>
      </c>
      <c r="Y873" s="271">
        <v>321</v>
      </c>
      <c r="Z873" s="333">
        <v>311</v>
      </c>
      <c r="AA873" s="333">
        <v>329</v>
      </c>
      <c r="AB873" s="333">
        <v>319</v>
      </c>
      <c r="AC873" s="334">
        <v>0.968847352024922</v>
      </c>
      <c r="AD873" s="268">
        <v>0.969604863221885</v>
      </c>
      <c r="AE873" s="295">
        <v>-0.000757511196962435</v>
      </c>
    </row>
    <row r="874" spans="1:31">
      <c r="A874" s="315" t="s">
        <v>1158</v>
      </c>
      <c r="B874" s="339" t="s">
        <v>3348</v>
      </c>
      <c r="C874" s="293" t="s">
        <v>1547</v>
      </c>
      <c r="D874" s="339" t="s">
        <v>1548</v>
      </c>
      <c r="E874" s="266">
        <v>57</v>
      </c>
      <c r="F874" s="266">
        <v>54</v>
      </c>
      <c r="G874" s="264">
        <v>45</v>
      </c>
      <c r="H874" s="264">
        <v>42</v>
      </c>
      <c r="I874" s="264">
        <v>52</v>
      </c>
      <c r="J874" s="264">
        <v>50</v>
      </c>
      <c r="K874" s="294">
        <v>0.9</v>
      </c>
      <c r="L874" s="267">
        <v>0.947368421052632</v>
      </c>
      <c r="M874" s="267">
        <v>0.933333333333333</v>
      </c>
      <c r="N874" s="267">
        <v>0.961538461538462</v>
      </c>
      <c r="O874" s="332">
        <v>1594</v>
      </c>
      <c r="P874" s="266">
        <v>1405</v>
      </c>
      <c r="Q874" s="266">
        <v>50</v>
      </c>
      <c r="R874" s="264">
        <v>38</v>
      </c>
      <c r="S874" s="264">
        <v>46</v>
      </c>
      <c r="T874" s="267">
        <v>0.881430363864492</v>
      </c>
      <c r="U874" s="267">
        <v>0.87719298245614</v>
      </c>
      <c r="V874" s="268">
        <v>0.844444444444444</v>
      </c>
      <c r="W874" s="268">
        <v>0.884615384615385</v>
      </c>
      <c r="X874" s="295">
        <v>0.0327485380116959</v>
      </c>
      <c r="Y874" s="271">
        <v>373</v>
      </c>
      <c r="Z874" s="333">
        <v>329</v>
      </c>
      <c r="AA874" s="333">
        <v>368</v>
      </c>
      <c r="AB874" s="333">
        <v>329</v>
      </c>
      <c r="AC874" s="334">
        <v>0.882037533512064</v>
      </c>
      <c r="AD874" s="268">
        <v>0.894021739130435</v>
      </c>
      <c r="AE874" s="295">
        <v>-0.0119842056183704</v>
      </c>
    </row>
    <row r="875" spans="1:31">
      <c r="A875" s="315" t="s">
        <v>1158</v>
      </c>
      <c r="B875" s="339" t="s">
        <v>3348</v>
      </c>
      <c r="C875" s="293" t="s">
        <v>1549</v>
      </c>
      <c r="D875" s="339" t="s">
        <v>1550</v>
      </c>
      <c r="E875" s="266">
        <v>55</v>
      </c>
      <c r="F875" s="266">
        <v>55</v>
      </c>
      <c r="G875" s="264">
        <v>38</v>
      </c>
      <c r="H875" s="264">
        <v>36</v>
      </c>
      <c r="I875" s="264">
        <v>51</v>
      </c>
      <c r="J875" s="264">
        <v>49</v>
      </c>
      <c r="K875" s="294">
        <v>0.9</v>
      </c>
      <c r="L875" s="267">
        <v>1</v>
      </c>
      <c r="M875" s="267">
        <v>0.947368421052632</v>
      </c>
      <c r="N875" s="267">
        <v>0.96078431372549</v>
      </c>
      <c r="O875" s="332">
        <v>1484</v>
      </c>
      <c r="P875" s="266">
        <v>1130</v>
      </c>
      <c r="Q875" s="266">
        <v>48</v>
      </c>
      <c r="R875" s="264">
        <v>28</v>
      </c>
      <c r="S875" s="264">
        <v>39</v>
      </c>
      <c r="T875" s="267">
        <v>0.761455525606469</v>
      </c>
      <c r="U875" s="267">
        <v>0.872727272727273</v>
      </c>
      <c r="V875" s="268">
        <v>0.736842105263158</v>
      </c>
      <c r="W875" s="268">
        <v>0.764705882352941</v>
      </c>
      <c r="X875" s="295">
        <v>0.135885167464115</v>
      </c>
      <c r="Y875" s="271">
        <v>347</v>
      </c>
      <c r="Z875" s="333">
        <v>272</v>
      </c>
      <c r="AA875" s="333">
        <v>343</v>
      </c>
      <c r="AB875" s="333">
        <v>269</v>
      </c>
      <c r="AC875" s="334">
        <v>0.783861671469741</v>
      </c>
      <c r="AD875" s="268">
        <v>0.784256559766764</v>
      </c>
      <c r="AE875" s="295">
        <v>-0.000394888297023277</v>
      </c>
    </row>
    <row r="876" spans="1:31">
      <c r="A876" s="315" t="s">
        <v>1158</v>
      </c>
      <c r="B876" s="339" t="s">
        <v>3348</v>
      </c>
      <c r="C876" s="293" t="s">
        <v>1551</v>
      </c>
      <c r="D876" s="339" t="s">
        <v>1552</v>
      </c>
      <c r="E876" s="266">
        <v>56</v>
      </c>
      <c r="F876" s="266">
        <v>55</v>
      </c>
      <c r="G876" s="264">
        <v>42</v>
      </c>
      <c r="H876" s="264">
        <v>42</v>
      </c>
      <c r="I876" s="264">
        <v>57</v>
      </c>
      <c r="J876" s="264">
        <v>55</v>
      </c>
      <c r="K876" s="294">
        <v>0.9</v>
      </c>
      <c r="L876" s="267">
        <v>0.982142857142857</v>
      </c>
      <c r="M876" s="267">
        <v>1</v>
      </c>
      <c r="N876" s="267">
        <v>0.964912280701754</v>
      </c>
      <c r="O876" s="332">
        <v>1582</v>
      </c>
      <c r="P876" s="266">
        <v>1549</v>
      </c>
      <c r="Q876" s="266">
        <v>55</v>
      </c>
      <c r="R876" s="264">
        <v>42</v>
      </c>
      <c r="S876" s="264">
        <v>54</v>
      </c>
      <c r="T876" s="267">
        <v>0.979140328697851</v>
      </c>
      <c r="U876" s="267">
        <v>0.982142857142857</v>
      </c>
      <c r="V876" s="268">
        <v>1</v>
      </c>
      <c r="W876" s="268">
        <v>0.947368421052632</v>
      </c>
      <c r="X876" s="295">
        <v>-0.0178571428571429</v>
      </c>
      <c r="Y876" s="271">
        <v>370</v>
      </c>
      <c r="Z876" s="333">
        <v>358</v>
      </c>
      <c r="AA876" s="333">
        <v>367</v>
      </c>
      <c r="AB876" s="333">
        <v>351</v>
      </c>
      <c r="AC876" s="334">
        <v>0.967567567567568</v>
      </c>
      <c r="AD876" s="268">
        <v>0.956403269754768</v>
      </c>
      <c r="AE876" s="295">
        <v>0.0111642978127992</v>
      </c>
    </row>
    <row r="877" spans="1:31">
      <c r="A877" s="315" t="s">
        <v>1158</v>
      </c>
      <c r="B877" s="339" t="s">
        <v>3348</v>
      </c>
      <c r="C877" s="293" t="s">
        <v>1553</v>
      </c>
      <c r="D877" s="339" t="s">
        <v>1554</v>
      </c>
      <c r="E877" s="266">
        <v>36</v>
      </c>
      <c r="F877" s="266">
        <v>36</v>
      </c>
      <c r="G877" s="264">
        <v>25</v>
      </c>
      <c r="H877" s="264">
        <v>25</v>
      </c>
      <c r="I877" s="264">
        <v>33</v>
      </c>
      <c r="J877" s="264">
        <v>33</v>
      </c>
      <c r="K877" s="294">
        <v>0.9</v>
      </c>
      <c r="L877" s="267">
        <v>1</v>
      </c>
      <c r="M877" s="267">
        <v>1</v>
      </c>
      <c r="N877" s="267">
        <v>1</v>
      </c>
      <c r="O877" s="332">
        <v>959</v>
      </c>
      <c r="P877" s="266">
        <v>930</v>
      </c>
      <c r="Q877" s="266">
        <v>35</v>
      </c>
      <c r="R877" s="264">
        <v>24</v>
      </c>
      <c r="S877" s="264">
        <v>32</v>
      </c>
      <c r="T877" s="267">
        <v>0.969760166840459</v>
      </c>
      <c r="U877" s="267">
        <v>0.972222222222222</v>
      </c>
      <c r="V877" s="268">
        <v>0.96</v>
      </c>
      <c r="W877" s="268">
        <v>0.96969696969697</v>
      </c>
      <c r="X877" s="295">
        <v>0.0122222222222222</v>
      </c>
      <c r="Y877" s="271">
        <v>223</v>
      </c>
      <c r="Z877" s="333">
        <v>218</v>
      </c>
      <c r="AA877" s="333">
        <v>222</v>
      </c>
      <c r="AB877" s="333">
        <v>215</v>
      </c>
      <c r="AC877" s="334">
        <v>0.977578475336323</v>
      </c>
      <c r="AD877" s="268">
        <v>0.968468468468468</v>
      </c>
      <c r="AE877" s="295">
        <v>0.00911000686785446</v>
      </c>
    </row>
    <row r="878" spans="1:31">
      <c r="A878" s="315" t="s">
        <v>1158</v>
      </c>
      <c r="B878" s="339" t="s">
        <v>3348</v>
      </c>
      <c r="C878" s="293" t="s">
        <v>1555</v>
      </c>
      <c r="D878" s="339" t="s">
        <v>1556</v>
      </c>
      <c r="E878" s="266">
        <v>25</v>
      </c>
      <c r="F878" s="266">
        <v>23</v>
      </c>
      <c r="G878" s="264">
        <v>24</v>
      </c>
      <c r="H878" s="264">
        <v>23</v>
      </c>
      <c r="I878" s="264">
        <v>26</v>
      </c>
      <c r="J878" s="264">
        <v>24</v>
      </c>
      <c r="K878" s="294">
        <v>0.9</v>
      </c>
      <c r="L878" s="267">
        <v>0.92</v>
      </c>
      <c r="M878" s="267">
        <v>0.958333333333333</v>
      </c>
      <c r="N878" s="267">
        <v>0.923076923076923</v>
      </c>
      <c r="O878" s="332">
        <v>769</v>
      </c>
      <c r="P878" s="266">
        <v>707</v>
      </c>
      <c r="Q878" s="266">
        <v>23</v>
      </c>
      <c r="R878" s="264">
        <v>21</v>
      </c>
      <c r="S878" s="264">
        <v>24</v>
      </c>
      <c r="T878" s="267">
        <v>0.919375812743823</v>
      </c>
      <c r="U878" s="267">
        <v>0.92</v>
      </c>
      <c r="V878" s="268">
        <v>0.875</v>
      </c>
      <c r="W878" s="268">
        <v>0.923076923076923</v>
      </c>
      <c r="X878" s="295">
        <v>0.045</v>
      </c>
      <c r="Y878" s="271">
        <v>177</v>
      </c>
      <c r="Z878" s="333">
        <v>168</v>
      </c>
      <c r="AA878" s="333">
        <v>179</v>
      </c>
      <c r="AB878" s="333">
        <v>169</v>
      </c>
      <c r="AC878" s="334">
        <v>0.949152542372881</v>
      </c>
      <c r="AD878" s="268">
        <v>0.94413407821229</v>
      </c>
      <c r="AE878" s="295">
        <v>0.00501846416059093</v>
      </c>
    </row>
    <row r="879" spans="1:31">
      <c r="A879" s="315" t="s">
        <v>1158</v>
      </c>
      <c r="B879" s="339" t="s">
        <v>3348</v>
      </c>
      <c r="C879" s="293" t="s">
        <v>1557</v>
      </c>
      <c r="D879" s="339" t="s">
        <v>1558</v>
      </c>
      <c r="E879" s="266">
        <v>23</v>
      </c>
      <c r="F879" s="266">
        <v>23</v>
      </c>
      <c r="G879" s="264">
        <v>16</v>
      </c>
      <c r="H879" s="264">
        <v>16</v>
      </c>
      <c r="I879" s="264">
        <v>19</v>
      </c>
      <c r="J879" s="264">
        <v>19</v>
      </c>
      <c r="K879" s="294">
        <v>0.9</v>
      </c>
      <c r="L879" s="267">
        <v>1</v>
      </c>
      <c r="M879" s="267">
        <v>1</v>
      </c>
      <c r="N879" s="267">
        <v>1</v>
      </c>
      <c r="O879" s="332">
        <v>588</v>
      </c>
      <c r="P879" s="266">
        <v>584</v>
      </c>
      <c r="Q879" s="266">
        <v>23</v>
      </c>
      <c r="R879" s="264">
        <v>16</v>
      </c>
      <c r="S879" s="264">
        <v>19</v>
      </c>
      <c r="T879" s="267">
        <v>0.993197278911565</v>
      </c>
      <c r="U879" s="267">
        <v>1</v>
      </c>
      <c r="V879" s="268">
        <v>1</v>
      </c>
      <c r="W879" s="268">
        <v>1</v>
      </c>
      <c r="X879" s="295">
        <v>0</v>
      </c>
      <c r="Y879" s="271">
        <v>138</v>
      </c>
      <c r="Z879" s="333">
        <v>138</v>
      </c>
      <c r="AA879" s="333">
        <v>138</v>
      </c>
      <c r="AB879" s="333">
        <v>138</v>
      </c>
      <c r="AC879" s="334">
        <v>1</v>
      </c>
      <c r="AD879" s="268">
        <v>1</v>
      </c>
      <c r="AE879" s="295">
        <v>0</v>
      </c>
    </row>
    <row r="880" spans="1:31">
      <c r="A880" s="315" t="s">
        <v>1158</v>
      </c>
      <c r="B880" s="339" t="s">
        <v>3348</v>
      </c>
      <c r="C880" s="293" t="s">
        <v>1559</v>
      </c>
      <c r="D880" s="339" t="s">
        <v>1560</v>
      </c>
      <c r="E880" s="266">
        <v>14</v>
      </c>
      <c r="F880" s="266">
        <v>14</v>
      </c>
      <c r="G880" s="264">
        <v>10</v>
      </c>
      <c r="H880" s="264">
        <v>10</v>
      </c>
      <c r="I880" s="264">
        <v>14</v>
      </c>
      <c r="J880" s="264">
        <v>13</v>
      </c>
      <c r="K880" s="294">
        <v>0.9</v>
      </c>
      <c r="L880" s="267">
        <v>1</v>
      </c>
      <c r="M880" s="267">
        <v>1</v>
      </c>
      <c r="N880" s="267">
        <v>0.928571428571429</v>
      </c>
      <c r="O880" s="332">
        <v>382</v>
      </c>
      <c r="P880" s="266">
        <v>374</v>
      </c>
      <c r="Q880" s="266">
        <v>14</v>
      </c>
      <c r="R880" s="264">
        <v>10</v>
      </c>
      <c r="S880" s="264">
        <v>13</v>
      </c>
      <c r="T880" s="267">
        <v>0.979057591623037</v>
      </c>
      <c r="U880" s="267">
        <v>1</v>
      </c>
      <c r="V880" s="268">
        <v>1</v>
      </c>
      <c r="W880" s="268">
        <v>0.928571428571429</v>
      </c>
      <c r="X880" s="295">
        <v>0</v>
      </c>
      <c r="Y880" s="271">
        <v>87</v>
      </c>
      <c r="Z880" s="333">
        <v>84</v>
      </c>
      <c r="AA880" s="333">
        <v>85</v>
      </c>
      <c r="AB880" s="333">
        <v>85</v>
      </c>
      <c r="AC880" s="334">
        <v>0.96551724137931</v>
      </c>
      <c r="AD880" s="268">
        <v>1</v>
      </c>
      <c r="AE880" s="295">
        <v>-0.0344827586206896</v>
      </c>
    </row>
    <row r="881" spans="1:31">
      <c r="A881" s="315" t="s">
        <v>1158</v>
      </c>
      <c r="B881" s="339" t="s">
        <v>3348</v>
      </c>
      <c r="C881" s="293" t="s">
        <v>1561</v>
      </c>
      <c r="D881" s="339" t="s">
        <v>1562</v>
      </c>
      <c r="E881" s="266">
        <v>28</v>
      </c>
      <c r="F881" s="266">
        <v>28</v>
      </c>
      <c r="G881" s="264">
        <v>20</v>
      </c>
      <c r="H881" s="264">
        <v>20</v>
      </c>
      <c r="I881" s="264">
        <v>25</v>
      </c>
      <c r="J881" s="264">
        <v>25</v>
      </c>
      <c r="K881" s="294">
        <v>0.9</v>
      </c>
      <c r="L881" s="267">
        <v>1</v>
      </c>
      <c r="M881" s="267">
        <v>1</v>
      </c>
      <c r="N881" s="267">
        <v>1</v>
      </c>
      <c r="O881" s="332">
        <v>806</v>
      </c>
      <c r="P881" s="266">
        <v>805</v>
      </c>
      <c r="Q881" s="266">
        <v>28</v>
      </c>
      <c r="R881" s="264">
        <v>20</v>
      </c>
      <c r="S881" s="264">
        <v>25</v>
      </c>
      <c r="T881" s="267">
        <v>0.998759305210918</v>
      </c>
      <c r="U881" s="267">
        <v>1</v>
      </c>
      <c r="V881" s="268">
        <v>1</v>
      </c>
      <c r="W881" s="268">
        <v>1</v>
      </c>
      <c r="X881" s="295">
        <v>0</v>
      </c>
      <c r="Y881" s="271">
        <v>176</v>
      </c>
      <c r="Z881" s="333">
        <v>176</v>
      </c>
      <c r="AA881" s="333">
        <v>190</v>
      </c>
      <c r="AB881" s="333">
        <v>189</v>
      </c>
      <c r="AC881" s="334">
        <v>1</v>
      </c>
      <c r="AD881" s="268">
        <v>0.994736842105263</v>
      </c>
      <c r="AE881" s="295">
        <v>0.00526315789473686</v>
      </c>
    </row>
    <row r="882" spans="1:31">
      <c r="A882" s="315" t="s">
        <v>1158</v>
      </c>
      <c r="B882" s="339" t="s">
        <v>3347</v>
      </c>
      <c r="C882" s="293" t="s">
        <v>1563</v>
      </c>
      <c r="D882" s="339" t="s">
        <v>1564</v>
      </c>
      <c r="E882" s="266">
        <v>47</v>
      </c>
      <c r="F882" s="266">
        <v>46</v>
      </c>
      <c r="G882" s="264">
        <v>39</v>
      </c>
      <c r="H882" s="264">
        <v>39</v>
      </c>
      <c r="I882" s="264">
        <v>44</v>
      </c>
      <c r="J882" s="264">
        <v>44</v>
      </c>
      <c r="K882" s="294">
        <v>0.9</v>
      </c>
      <c r="L882" s="267">
        <v>0.978723404255319</v>
      </c>
      <c r="M882" s="267">
        <v>1</v>
      </c>
      <c r="N882" s="267">
        <v>1</v>
      </c>
      <c r="O882" s="332">
        <v>1372</v>
      </c>
      <c r="P882" s="266">
        <v>1251</v>
      </c>
      <c r="Q882" s="266">
        <v>44</v>
      </c>
      <c r="R882" s="264">
        <v>34</v>
      </c>
      <c r="S882" s="264">
        <v>37</v>
      </c>
      <c r="T882" s="267">
        <v>0.911807580174927</v>
      </c>
      <c r="U882" s="267">
        <v>0.936170212765957</v>
      </c>
      <c r="V882" s="268">
        <v>0.871794871794872</v>
      </c>
      <c r="W882" s="268">
        <v>0.840909090909091</v>
      </c>
      <c r="X882" s="295">
        <v>0.0643753409710857</v>
      </c>
      <c r="Y882" s="271">
        <v>311</v>
      </c>
      <c r="Z882" s="333">
        <v>281</v>
      </c>
      <c r="AA882" s="333">
        <v>321</v>
      </c>
      <c r="AB882" s="333">
        <v>300</v>
      </c>
      <c r="AC882" s="334">
        <v>0.903536977491961</v>
      </c>
      <c r="AD882" s="268">
        <v>0.934579439252336</v>
      </c>
      <c r="AE882" s="295">
        <v>-0.0310424617603751</v>
      </c>
    </row>
    <row r="883" spans="1:31">
      <c r="A883" s="315" t="s">
        <v>1158</v>
      </c>
      <c r="B883" s="339" t="s">
        <v>3347</v>
      </c>
      <c r="C883" s="293" t="s">
        <v>1565</v>
      </c>
      <c r="D883" s="339" t="s">
        <v>1566</v>
      </c>
      <c r="E883" s="266">
        <v>38</v>
      </c>
      <c r="F883" s="266">
        <v>37</v>
      </c>
      <c r="G883" s="264">
        <v>35</v>
      </c>
      <c r="H883" s="264">
        <v>34</v>
      </c>
      <c r="I883" s="264">
        <v>38</v>
      </c>
      <c r="J883" s="264">
        <v>37</v>
      </c>
      <c r="K883" s="294">
        <v>0.9</v>
      </c>
      <c r="L883" s="267">
        <v>0.973684210526316</v>
      </c>
      <c r="M883" s="267">
        <v>0.971428571428571</v>
      </c>
      <c r="N883" s="267">
        <v>0.973684210526316</v>
      </c>
      <c r="O883" s="332">
        <v>1104</v>
      </c>
      <c r="P883" s="266">
        <v>955</v>
      </c>
      <c r="Q883" s="266">
        <v>31</v>
      </c>
      <c r="R883" s="264">
        <v>30</v>
      </c>
      <c r="S883" s="264">
        <v>33</v>
      </c>
      <c r="T883" s="267">
        <v>0.865036231884058</v>
      </c>
      <c r="U883" s="267">
        <v>0.815789473684211</v>
      </c>
      <c r="V883" s="268">
        <v>0.857142857142857</v>
      </c>
      <c r="W883" s="268">
        <v>0.868421052631579</v>
      </c>
      <c r="X883" s="295">
        <v>-0.0413533834586466</v>
      </c>
      <c r="Y883" s="271">
        <v>260</v>
      </c>
      <c r="Z883" s="333">
        <v>217</v>
      </c>
      <c r="AA883" s="333">
        <v>258</v>
      </c>
      <c r="AB883" s="333">
        <v>223</v>
      </c>
      <c r="AC883" s="334">
        <v>0.834615384615385</v>
      </c>
      <c r="AD883" s="268">
        <v>0.864341085271318</v>
      </c>
      <c r="AE883" s="295">
        <v>-0.0297257006559332</v>
      </c>
    </row>
    <row r="884" spans="1:31">
      <c r="A884" s="315" t="s">
        <v>1158</v>
      </c>
      <c r="B884" s="339" t="s">
        <v>3347</v>
      </c>
      <c r="C884" s="293" t="s">
        <v>1567</v>
      </c>
      <c r="D884" s="339" t="s">
        <v>1568</v>
      </c>
      <c r="E884" s="266">
        <v>42</v>
      </c>
      <c r="F884" s="266">
        <v>42</v>
      </c>
      <c r="G884" s="264">
        <v>37</v>
      </c>
      <c r="H884" s="264">
        <v>37</v>
      </c>
      <c r="I884" s="264">
        <v>40</v>
      </c>
      <c r="J884" s="264">
        <v>40</v>
      </c>
      <c r="K884" s="294">
        <v>0.9</v>
      </c>
      <c r="L884" s="267">
        <v>1</v>
      </c>
      <c r="M884" s="267">
        <v>1</v>
      </c>
      <c r="N884" s="267">
        <v>1</v>
      </c>
      <c r="O884" s="332">
        <v>1210</v>
      </c>
      <c r="P884" s="266">
        <v>1030</v>
      </c>
      <c r="Q884" s="266">
        <v>33</v>
      </c>
      <c r="R884" s="264">
        <v>31</v>
      </c>
      <c r="S884" s="264">
        <v>32</v>
      </c>
      <c r="T884" s="267">
        <v>0.851239669421488</v>
      </c>
      <c r="U884" s="267">
        <v>0.785714285714286</v>
      </c>
      <c r="V884" s="268">
        <v>0.837837837837838</v>
      </c>
      <c r="W884" s="268">
        <v>0.8</v>
      </c>
      <c r="X884" s="295">
        <v>-0.0521235521235521</v>
      </c>
      <c r="Y884" s="271">
        <v>283</v>
      </c>
      <c r="Z884" s="333">
        <v>232</v>
      </c>
      <c r="AA884" s="333">
        <v>279</v>
      </c>
      <c r="AB884" s="333">
        <v>234</v>
      </c>
      <c r="AC884" s="334">
        <v>0.819787985865724</v>
      </c>
      <c r="AD884" s="268">
        <v>0.838709677419355</v>
      </c>
      <c r="AE884" s="295">
        <v>-0.0189216915536304</v>
      </c>
    </row>
    <row r="885" spans="1:31">
      <c r="A885" s="315" t="s">
        <v>1158</v>
      </c>
      <c r="B885" s="339" t="s">
        <v>3347</v>
      </c>
      <c r="C885" s="293" t="s">
        <v>1569</v>
      </c>
      <c r="D885" s="339" t="s">
        <v>1570</v>
      </c>
      <c r="E885" s="266">
        <v>33</v>
      </c>
      <c r="F885" s="266">
        <v>33</v>
      </c>
      <c r="G885" s="264">
        <v>32</v>
      </c>
      <c r="H885" s="264">
        <v>32</v>
      </c>
      <c r="I885" s="264">
        <v>33</v>
      </c>
      <c r="J885" s="264">
        <v>33</v>
      </c>
      <c r="K885" s="294">
        <v>0.9</v>
      </c>
      <c r="L885" s="267">
        <v>1</v>
      </c>
      <c r="M885" s="267">
        <v>1</v>
      </c>
      <c r="N885" s="267">
        <v>1</v>
      </c>
      <c r="O885" s="332">
        <v>970</v>
      </c>
      <c r="P885" s="266">
        <v>857</v>
      </c>
      <c r="Q885" s="266">
        <v>30</v>
      </c>
      <c r="R885" s="264">
        <v>28</v>
      </c>
      <c r="S885" s="264">
        <v>31</v>
      </c>
      <c r="T885" s="267">
        <v>0.883505154639175</v>
      </c>
      <c r="U885" s="267">
        <v>0.909090909090909</v>
      </c>
      <c r="V885" s="268">
        <v>0.875</v>
      </c>
      <c r="W885" s="268">
        <v>0.939393939393939</v>
      </c>
      <c r="X885" s="295">
        <v>0.0340909090909091</v>
      </c>
      <c r="Y885" s="271">
        <v>230</v>
      </c>
      <c r="Z885" s="333">
        <v>207</v>
      </c>
      <c r="AA885" s="333">
        <v>222</v>
      </c>
      <c r="AB885" s="333">
        <v>193</v>
      </c>
      <c r="AC885" s="334">
        <v>0.9</v>
      </c>
      <c r="AD885" s="268">
        <v>0.869369369369369</v>
      </c>
      <c r="AE885" s="295">
        <v>0.0306306306306307</v>
      </c>
    </row>
    <row r="886" spans="1:31">
      <c r="A886" s="315" t="s">
        <v>1158</v>
      </c>
      <c r="B886" s="339" t="s">
        <v>3347</v>
      </c>
      <c r="C886" s="293" t="s">
        <v>1571</v>
      </c>
      <c r="D886" s="339" t="s">
        <v>1572</v>
      </c>
      <c r="E886" s="266">
        <v>23</v>
      </c>
      <c r="F886" s="266">
        <v>23</v>
      </c>
      <c r="G886" s="264">
        <v>20</v>
      </c>
      <c r="H886" s="264">
        <v>20</v>
      </c>
      <c r="I886" s="264">
        <v>22</v>
      </c>
      <c r="J886" s="264">
        <v>22</v>
      </c>
      <c r="K886" s="294">
        <v>0.9</v>
      </c>
      <c r="L886" s="267">
        <v>1</v>
      </c>
      <c r="M886" s="267">
        <v>1</v>
      </c>
      <c r="N886" s="267">
        <v>1</v>
      </c>
      <c r="O886" s="332">
        <v>666</v>
      </c>
      <c r="P886" s="266">
        <v>556</v>
      </c>
      <c r="Q886" s="266">
        <v>22</v>
      </c>
      <c r="R886" s="264">
        <v>18</v>
      </c>
      <c r="S886" s="264">
        <v>19</v>
      </c>
      <c r="T886" s="267">
        <v>0.834834834834835</v>
      </c>
      <c r="U886" s="267">
        <v>0.956521739130435</v>
      </c>
      <c r="V886" s="268">
        <v>0.9</v>
      </c>
      <c r="W886" s="268">
        <v>0.863636363636364</v>
      </c>
      <c r="X886" s="295">
        <v>0.0565217391304348</v>
      </c>
      <c r="Y886" s="271">
        <v>155</v>
      </c>
      <c r="Z886" s="333">
        <v>140</v>
      </c>
      <c r="AA886" s="333">
        <v>154</v>
      </c>
      <c r="AB886" s="333">
        <v>139</v>
      </c>
      <c r="AC886" s="334">
        <v>0.903225806451613</v>
      </c>
      <c r="AD886" s="268">
        <v>0.902597402597403</v>
      </c>
      <c r="AE886" s="295">
        <v>0.000628403854210258</v>
      </c>
    </row>
    <row r="887" spans="1:31">
      <c r="A887" s="315" t="s">
        <v>1158</v>
      </c>
      <c r="B887" s="339" t="s">
        <v>3347</v>
      </c>
      <c r="C887" s="293" t="s">
        <v>1573</v>
      </c>
      <c r="D887" s="339" t="s">
        <v>1574</v>
      </c>
      <c r="E887" s="266">
        <v>31</v>
      </c>
      <c r="F887" s="266">
        <v>31</v>
      </c>
      <c r="G887" s="264">
        <v>24</v>
      </c>
      <c r="H887" s="264">
        <v>24</v>
      </c>
      <c r="I887" s="264">
        <v>30</v>
      </c>
      <c r="J887" s="264">
        <v>30</v>
      </c>
      <c r="K887" s="294">
        <v>0.9</v>
      </c>
      <c r="L887" s="267">
        <v>1</v>
      </c>
      <c r="M887" s="267">
        <v>1</v>
      </c>
      <c r="N887" s="267">
        <v>1</v>
      </c>
      <c r="O887" s="332">
        <v>826</v>
      </c>
      <c r="P887" s="266">
        <v>784</v>
      </c>
      <c r="Q887" s="266">
        <v>31</v>
      </c>
      <c r="R887" s="264">
        <v>23</v>
      </c>
      <c r="S887" s="264">
        <v>30</v>
      </c>
      <c r="T887" s="267">
        <v>0.949152542372881</v>
      </c>
      <c r="U887" s="267">
        <v>1</v>
      </c>
      <c r="V887" s="268">
        <v>0.958333333333333</v>
      </c>
      <c r="W887" s="268">
        <v>1</v>
      </c>
      <c r="X887" s="295">
        <v>0.0416666666666666</v>
      </c>
      <c r="Y887" s="271">
        <v>197</v>
      </c>
      <c r="Z887" s="333">
        <v>196</v>
      </c>
      <c r="AA887" s="333">
        <v>197</v>
      </c>
      <c r="AB887" s="333">
        <v>197</v>
      </c>
      <c r="AC887" s="334">
        <v>0.99492385786802</v>
      </c>
      <c r="AD887" s="268">
        <v>1</v>
      </c>
      <c r="AE887" s="295">
        <v>-0.00507614213197971</v>
      </c>
    </row>
    <row r="888" spans="1:31">
      <c r="A888" s="315" t="s">
        <v>1158</v>
      </c>
      <c r="B888" s="339" t="s">
        <v>3347</v>
      </c>
      <c r="C888" s="293" t="s">
        <v>1575</v>
      </c>
      <c r="D888" s="339" t="s">
        <v>1576</v>
      </c>
      <c r="E888" s="266">
        <v>41</v>
      </c>
      <c r="F888" s="266">
        <v>40</v>
      </c>
      <c r="G888" s="264">
        <v>37</v>
      </c>
      <c r="H888" s="264">
        <v>36</v>
      </c>
      <c r="I888" s="264">
        <v>39</v>
      </c>
      <c r="J888" s="264">
        <v>39</v>
      </c>
      <c r="K888" s="294">
        <v>0.9</v>
      </c>
      <c r="L888" s="267">
        <v>0.975609756097561</v>
      </c>
      <c r="M888" s="267">
        <v>0.972972972972973</v>
      </c>
      <c r="N888" s="267">
        <v>1</v>
      </c>
      <c r="O888" s="332">
        <v>1196</v>
      </c>
      <c r="P888" s="266">
        <v>794</v>
      </c>
      <c r="Q888" s="266">
        <v>28</v>
      </c>
      <c r="R888" s="264">
        <v>26</v>
      </c>
      <c r="S888" s="264">
        <v>26</v>
      </c>
      <c r="T888" s="267">
        <v>0.663879598662207</v>
      </c>
      <c r="U888" s="267">
        <v>0.682926829268293</v>
      </c>
      <c r="V888" s="268">
        <v>0.702702702702703</v>
      </c>
      <c r="W888" s="268">
        <v>0.666666666666667</v>
      </c>
      <c r="X888" s="295">
        <v>-0.01977587343441</v>
      </c>
      <c r="Y888" s="271">
        <v>264</v>
      </c>
      <c r="Z888" s="333">
        <v>184</v>
      </c>
      <c r="AA888" s="333">
        <v>279</v>
      </c>
      <c r="AB888" s="333">
        <v>189</v>
      </c>
      <c r="AC888" s="334">
        <v>0.696969696969697</v>
      </c>
      <c r="AD888" s="268">
        <v>0.67741935483871</v>
      </c>
      <c r="AE888" s="295">
        <v>0.0195503421309874</v>
      </c>
    </row>
    <row r="889" spans="1:31">
      <c r="A889" s="315" t="s">
        <v>1158</v>
      </c>
      <c r="B889" s="339" t="s">
        <v>40</v>
      </c>
      <c r="C889" s="293" t="s">
        <v>1577</v>
      </c>
      <c r="D889" s="339" t="s">
        <v>1578</v>
      </c>
      <c r="E889" s="266">
        <v>0</v>
      </c>
      <c r="F889" s="266">
        <v>0</v>
      </c>
      <c r="G889" s="264">
        <v>0</v>
      </c>
      <c r="H889" s="264">
        <v>0</v>
      </c>
      <c r="I889" s="264">
        <v>0</v>
      </c>
      <c r="J889" s="264">
        <v>0</v>
      </c>
      <c r="K889" s="294">
        <v>0.9</v>
      </c>
      <c r="L889" s="267">
        <v>0</v>
      </c>
      <c r="M889" s="267">
        <v>0</v>
      </c>
      <c r="N889" s="267">
        <v>0</v>
      </c>
      <c r="O889" s="332">
        <v>0</v>
      </c>
      <c r="P889" s="266">
        <v>0</v>
      </c>
      <c r="Q889" s="266">
        <v>0</v>
      </c>
      <c r="R889" s="264">
        <v>0</v>
      </c>
      <c r="S889" s="264">
        <v>0</v>
      </c>
      <c r="T889" s="267">
        <v>0</v>
      </c>
      <c r="U889" s="267">
        <v>0</v>
      </c>
      <c r="V889" s="268">
        <v>0</v>
      </c>
      <c r="W889" s="268">
        <v>0</v>
      </c>
      <c r="X889" s="295">
        <v>0</v>
      </c>
      <c r="Y889" s="271">
        <v>0</v>
      </c>
      <c r="Z889" s="333">
        <v>0</v>
      </c>
      <c r="AA889" s="333">
        <v>0</v>
      </c>
      <c r="AB889" s="333">
        <v>0</v>
      </c>
      <c r="AC889" s="334">
        <v>0</v>
      </c>
      <c r="AD889" s="268">
        <v>0</v>
      </c>
      <c r="AE889" s="295">
        <v>0</v>
      </c>
    </row>
    <row r="890" spans="1:31">
      <c r="A890" s="315" t="s">
        <v>1158</v>
      </c>
      <c r="B890" s="339" t="s">
        <v>3347</v>
      </c>
      <c r="C890" s="293" t="s">
        <v>1579</v>
      </c>
      <c r="D890" s="339" t="s">
        <v>1580</v>
      </c>
      <c r="E890" s="266">
        <v>48</v>
      </c>
      <c r="F890" s="266">
        <v>47</v>
      </c>
      <c r="G890" s="264">
        <v>46</v>
      </c>
      <c r="H890" s="264">
        <v>45</v>
      </c>
      <c r="I890" s="264">
        <v>47</v>
      </c>
      <c r="J890" s="264">
        <v>46</v>
      </c>
      <c r="K890" s="294">
        <v>0.9</v>
      </c>
      <c r="L890" s="267">
        <v>0.979166666666667</v>
      </c>
      <c r="M890" s="267">
        <v>0.978260869565217</v>
      </c>
      <c r="N890" s="267">
        <v>0.978723404255319</v>
      </c>
      <c r="O890" s="332">
        <v>1404</v>
      </c>
      <c r="P890" s="266">
        <v>1216</v>
      </c>
      <c r="Q890" s="266">
        <v>40</v>
      </c>
      <c r="R890" s="264">
        <v>37</v>
      </c>
      <c r="S890" s="264">
        <v>42</v>
      </c>
      <c r="T890" s="267">
        <v>0.866096866096866</v>
      </c>
      <c r="U890" s="267">
        <v>0.833333333333333</v>
      </c>
      <c r="V890" s="268">
        <v>0.804347826086957</v>
      </c>
      <c r="W890" s="268">
        <v>0.893617021276596</v>
      </c>
      <c r="X890" s="295">
        <v>0.0289855072463768</v>
      </c>
      <c r="Y890" s="271">
        <v>333</v>
      </c>
      <c r="Z890" s="333">
        <v>282</v>
      </c>
      <c r="AA890" s="333">
        <v>328</v>
      </c>
      <c r="AB890" s="333">
        <v>285</v>
      </c>
      <c r="AC890" s="334">
        <v>0.846846846846847</v>
      </c>
      <c r="AD890" s="268">
        <v>0.86890243902439</v>
      </c>
      <c r="AE890" s="295">
        <v>-0.0220555921775434</v>
      </c>
    </row>
    <row r="891" spans="1:31">
      <c r="A891" s="315" t="s">
        <v>1158</v>
      </c>
      <c r="B891" s="339" t="s">
        <v>3347</v>
      </c>
      <c r="C891" s="293" t="s">
        <v>1581</v>
      </c>
      <c r="D891" s="339" t="s">
        <v>1582</v>
      </c>
      <c r="E891" s="266">
        <v>32</v>
      </c>
      <c r="F891" s="266">
        <v>32</v>
      </c>
      <c r="G891" s="264">
        <v>29</v>
      </c>
      <c r="H891" s="264">
        <v>29</v>
      </c>
      <c r="I891" s="264">
        <v>32</v>
      </c>
      <c r="J891" s="264">
        <v>32</v>
      </c>
      <c r="K891" s="294">
        <v>0.9</v>
      </c>
      <c r="L891" s="267">
        <v>1</v>
      </c>
      <c r="M891" s="267">
        <v>1</v>
      </c>
      <c r="N891" s="267">
        <v>1</v>
      </c>
      <c r="O891" s="332">
        <v>1008</v>
      </c>
      <c r="P891" s="266">
        <v>972</v>
      </c>
      <c r="Q891" s="266">
        <v>31</v>
      </c>
      <c r="R891" s="264">
        <v>29</v>
      </c>
      <c r="S891" s="264">
        <v>30</v>
      </c>
      <c r="T891" s="267">
        <v>0.964285714285714</v>
      </c>
      <c r="U891" s="267">
        <v>0.96875</v>
      </c>
      <c r="V891" s="268">
        <v>1</v>
      </c>
      <c r="W891" s="268">
        <v>0.9375</v>
      </c>
      <c r="X891" s="295">
        <v>-0.03125</v>
      </c>
      <c r="Y891" s="271">
        <v>226</v>
      </c>
      <c r="Z891" s="333">
        <v>221</v>
      </c>
      <c r="AA891" s="333">
        <v>235</v>
      </c>
      <c r="AB891" s="333">
        <v>225</v>
      </c>
      <c r="AC891" s="334">
        <v>0.97787610619469</v>
      </c>
      <c r="AD891" s="268">
        <v>0.957446808510638</v>
      </c>
      <c r="AE891" s="295">
        <v>0.0204292976840519</v>
      </c>
    </row>
    <row r="892" spans="1:31">
      <c r="A892" s="315" t="s">
        <v>1158</v>
      </c>
      <c r="B892" s="339" t="s">
        <v>3347</v>
      </c>
      <c r="C892" s="293" t="s">
        <v>1583</v>
      </c>
      <c r="D892" s="339" t="s">
        <v>1584</v>
      </c>
      <c r="E892" s="266">
        <v>27</v>
      </c>
      <c r="F892" s="266">
        <v>26</v>
      </c>
      <c r="G892" s="264">
        <v>26</v>
      </c>
      <c r="H892" s="264">
        <v>25</v>
      </c>
      <c r="I892" s="264">
        <v>26</v>
      </c>
      <c r="J892" s="264">
        <v>25</v>
      </c>
      <c r="K892" s="294">
        <v>0.9</v>
      </c>
      <c r="L892" s="267">
        <v>0.962962962962963</v>
      </c>
      <c r="M892" s="267">
        <v>0.961538461538462</v>
      </c>
      <c r="N892" s="267">
        <v>0.961538461538462</v>
      </c>
      <c r="O892" s="332">
        <v>797</v>
      </c>
      <c r="P892" s="266">
        <v>714</v>
      </c>
      <c r="Q892" s="266">
        <v>23</v>
      </c>
      <c r="R892" s="264">
        <v>22</v>
      </c>
      <c r="S892" s="264">
        <v>22</v>
      </c>
      <c r="T892" s="267">
        <v>0.895859473023839</v>
      </c>
      <c r="U892" s="267">
        <v>0.851851851851852</v>
      </c>
      <c r="V892" s="268">
        <v>0.846153846153846</v>
      </c>
      <c r="W892" s="268">
        <v>0.846153846153846</v>
      </c>
      <c r="X892" s="295">
        <v>0.00569800569800571</v>
      </c>
      <c r="Y892" s="271">
        <v>187</v>
      </c>
      <c r="Z892" s="333">
        <v>166</v>
      </c>
      <c r="AA892" s="333">
        <v>188</v>
      </c>
      <c r="AB892" s="333">
        <v>170</v>
      </c>
      <c r="AC892" s="334">
        <v>0.887700534759358</v>
      </c>
      <c r="AD892" s="268">
        <v>0.904255319148936</v>
      </c>
      <c r="AE892" s="295">
        <v>-0.0165547843895779</v>
      </c>
    </row>
    <row r="893" spans="1:31">
      <c r="A893" s="315" t="s">
        <v>1158</v>
      </c>
      <c r="B893" s="339" t="s">
        <v>3348</v>
      </c>
      <c r="C893" s="293" t="s">
        <v>1585</v>
      </c>
      <c r="D893" s="339" t="s">
        <v>1586</v>
      </c>
      <c r="E893" s="266">
        <v>64</v>
      </c>
      <c r="F893" s="266">
        <v>60</v>
      </c>
      <c r="G893" s="264">
        <v>52</v>
      </c>
      <c r="H893" s="264">
        <v>48</v>
      </c>
      <c r="I893" s="264">
        <v>61</v>
      </c>
      <c r="J893" s="264">
        <v>56</v>
      </c>
      <c r="K893" s="294">
        <v>0.9</v>
      </c>
      <c r="L893" s="267">
        <v>0.9375</v>
      </c>
      <c r="M893" s="267">
        <v>0.923076923076923</v>
      </c>
      <c r="N893" s="267">
        <v>0.918032786885246</v>
      </c>
      <c r="O893" s="332">
        <v>1779</v>
      </c>
      <c r="P893" s="266">
        <v>1614</v>
      </c>
      <c r="Q893" s="266">
        <v>59</v>
      </c>
      <c r="R893" s="264">
        <v>44</v>
      </c>
      <c r="S893" s="264">
        <v>55</v>
      </c>
      <c r="T893" s="267">
        <v>0.907251264755481</v>
      </c>
      <c r="U893" s="267">
        <v>0.921875</v>
      </c>
      <c r="V893" s="268">
        <v>0.846153846153846</v>
      </c>
      <c r="W893" s="268">
        <v>0.901639344262295</v>
      </c>
      <c r="X893" s="295">
        <v>0.0757211538461539</v>
      </c>
      <c r="Y893" s="271">
        <v>417</v>
      </c>
      <c r="Z893" s="333">
        <v>371</v>
      </c>
      <c r="AA893" s="333">
        <v>410</v>
      </c>
      <c r="AB893" s="333">
        <v>369</v>
      </c>
      <c r="AC893" s="334">
        <v>0.88968824940048</v>
      </c>
      <c r="AD893" s="268">
        <v>0.9</v>
      </c>
      <c r="AE893" s="295">
        <v>-0.0103117505995204</v>
      </c>
    </row>
    <row r="894" spans="1:31">
      <c r="A894" s="315" t="s">
        <v>1158</v>
      </c>
      <c r="B894" s="339" t="s">
        <v>3348</v>
      </c>
      <c r="C894" s="293" t="s">
        <v>1587</v>
      </c>
      <c r="D894" s="339" t="s">
        <v>1588</v>
      </c>
      <c r="E894" s="266">
        <v>38</v>
      </c>
      <c r="F894" s="266">
        <v>38</v>
      </c>
      <c r="G894" s="264">
        <v>27</v>
      </c>
      <c r="H894" s="264">
        <v>23</v>
      </c>
      <c r="I894" s="264">
        <v>33</v>
      </c>
      <c r="J894" s="264">
        <v>32</v>
      </c>
      <c r="K894" s="294">
        <v>0.9</v>
      </c>
      <c r="L894" s="267">
        <v>1</v>
      </c>
      <c r="M894" s="267">
        <v>0.851851851851852</v>
      </c>
      <c r="N894" s="267">
        <v>0.96969696969697</v>
      </c>
      <c r="O894" s="332">
        <v>977</v>
      </c>
      <c r="P894" s="266">
        <v>905</v>
      </c>
      <c r="Q894" s="266">
        <v>37</v>
      </c>
      <c r="R894" s="264">
        <v>22</v>
      </c>
      <c r="S894" s="264">
        <v>31</v>
      </c>
      <c r="T894" s="267">
        <v>0.926305015353122</v>
      </c>
      <c r="U894" s="267">
        <v>0.973684210526316</v>
      </c>
      <c r="V894" s="268">
        <v>0.814814814814815</v>
      </c>
      <c r="W894" s="268">
        <v>0.939393939393939</v>
      </c>
      <c r="X894" s="295">
        <v>0.158869395711501</v>
      </c>
      <c r="Y894" s="271">
        <v>231</v>
      </c>
      <c r="Z894" s="333">
        <v>212</v>
      </c>
      <c r="AA894" s="333">
        <v>225</v>
      </c>
      <c r="AB894" s="333">
        <v>210</v>
      </c>
      <c r="AC894" s="334">
        <v>0.917748917748918</v>
      </c>
      <c r="AD894" s="268">
        <v>0.933333333333333</v>
      </c>
      <c r="AE894" s="295">
        <v>-0.0155844155844156</v>
      </c>
    </row>
    <row r="895" spans="1:31">
      <c r="A895" s="315" t="s">
        <v>1158</v>
      </c>
      <c r="B895" s="339" t="s">
        <v>3348</v>
      </c>
      <c r="C895" s="293" t="s">
        <v>1589</v>
      </c>
      <c r="D895" s="339" t="s">
        <v>1590</v>
      </c>
      <c r="E895" s="266">
        <v>44</v>
      </c>
      <c r="F895" s="266">
        <v>44</v>
      </c>
      <c r="G895" s="264">
        <v>39</v>
      </c>
      <c r="H895" s="264">
        <v>39</v>
      </c>
      <c r="I895" s="264">
        <v>42</v>
      </c>
      <c r="J895" s="264">
        <v>41</v>
      </c>
      <c r="K895" s="294">
        <v>0.9</v>
      </c>
      <c r="L895" s="267">
        <v>1</v>
      </c>
      <c r="M895" s="267">
        <v>1</v>
      </c>
      <c r="N895" s="267">
        <v>0.976190476190476</v>
      </c>
      <c r="O895" s="332">
        <v>1256</v>
      </c>
      <c r="P895" s="266">
        <v>956</v>
      </c>
      <c r="Q895" s="266">
        <v>33</v>
      </c>
      <c r="R895" s="264">
        <v>25</v>
      </c>
      <c r="S895" s="264">
        <v>32</v>
      </c>
      <c r="T895" s="267">
        <v>0.761146496815287</v>
      </c>
      <c r="U895" s="267">
        <v>0.75</v>
      </c>
      <c r="V895" s="268">
        <v>0.641025641025641</v>
      </c>
      <c r="W895" s="268">
        <v>0.761904761904762</v>
      </c>
      <c r="X895" s="295">
        <v>0.108974358974359</v>
      </c>
      <c r="Y895" s="271">
        <v>290</v>
      </c>
      <c r="Z895" s="333">
        <v>208</v>
      </c>
      <c r="AA895" s="333">
        <v>290</v>
      </c>
      <c r="AB895" s="333">
        <v>229</v>
      </c>
      <c r="AC895" s="334">
        <v>0.717241379310345</v>
      </c>
      <c r="AD895" s="268">
        <v>0.789655172413793</v>
      </c>
      <c r="AE895" s="295">
        <v>-0.0724137931034483</v>
      </c>
    </row>
    <row r="896" spans="1:31">
      <c r="A896" s="315" t="s">
        <v>1158</v>
      </c>
      <c r="B896" s="339" t="s">
        <v>3348</v>
      </c>
      <c r="C896" s="293" t="s">
        <v>1591</v>
      </c>
      <c r="D896" s="339" t="s">
        <v>1592</v>
      </c>
      <c r="E896" s="266">
        <v>44</v>
      </c>
      <c r="F896" s="266">
        <v>44</v>
      </c>
      <c r="G896" s="264">
        <v>32</v>
      </c>
      <c r="H896" s="264">
        <v>32</v>
      </c>
      <c r="I896" s="264">
        <v>40</v>
      </c>
      <c r="J896" s="264">
        <v>39</v>
      </c>
      <c r="K896" s="294">
        <v>0.9</v>
      </c>
      <c r="L896" s="267">
        <v>1</v>
      </c>
      <c r="M896" s="267">
        <v>1</v>
      </c>
      <c r="N896" s="267">
        <v>0.975</v>
      </c>
      <c r="O896" s="332">
        <v>1228</v>
      </c>
      <c r="P896" s="266">
        <v>1196</v>
      </c>
      <c r="Q896" s="266">
        <v>43</v>
      </c>
      <c r="R896" s="264">
        <v>32</v>
      </c>
      <c r="S896" s="264">
        <v>39</v>
      </c>
      <c r="T896" s="267">
        <v>0.973941368078176</v>
      </c>
      <c r="U896" s="267">
        <v>0.977272727272727</v>
      </c>
      <c r="V896" s="268">
        <v>1</v>
      </c>
      <c r="W896" s="268">
        <v>0.975</v>
      </c>
      <c r="X896" s="295">
        <v>-0.0227272727272727</v>
      </c>
      <c r="Y896" s="271">
        <v>283</v>
      </c>
      <c r="Z896" s="333">
        <v>279</v>
      </c>
      <c r="AA896" s="333">
        <v>282</v>
      </c>
      <c r="AB896" s="333">
        <v>277</v>
      </c>
      <c r="AC896" s="334">
        <v>0.985865724381625</v>
      </c>
      <c r="AD896" s="268">
        <v>0.982269503546099</v>
      </c>
      <c r="AE896" s="295">
        <v>0.00359622083552613</v>
      </c>
    </row>
    <row r="897" spans="1:31">
      <c r="A897" s="315" t="s">
        <v>1158</v>
      </c>
      <c r="B897" s="339" t="s">
        <v>3348</v>
      </c>
      <c r="C897" s="293" t="s">
        <v>1593</v>
      </c>
      <c r="D897" s="339" t="s">
        <v>1594</v>
      </c>
      <c r="E897" s="266">
        <v>47</v>
      </c>
      <c r="F897" s="266">
        <v>44</v>
      </c>
      <c r="G897" s="264">
        <v>44</v>
      </c>
      <c r="H897" s="264">
        <v>40</v>
      </c>
      <c r="I897" s="264">
        <v>48</v>
      </c>
      <c r="J897" s="264">
        <v>43</v>
      </c>
      <c r="K897" s="294">
        <v>0.9</v>
      </c>
      <c r="L897" s="267">
        <v>0.936170212765957</v>
      </c>
      <c r="M897" s="267">
        <v>0.909090909090909</v>
      </c>
      <c r="N897" s="267">
        <v>0.895833333333333</v>
      </c>
      <c r="O897" s="332">
        <v>1384</v>
      </c>
      <c r="P897" s="266">
        <v>1304</v>
      </c>
      <c r="Q897" s="266">
        <v>44</v>
      </c>
      <c r="R897" s="264">
        <v>38</v>
      </c>
      <c r="S897" s="264">
        <v>43</v>
      </c>
      <c r="T897" s="267">
        <v>0.942196531791908</v>
      </c>
      <c r="U897" s="267">
        <v>0.936170212765957</v>
      </c>
      <c r="V897" s="268">
        <v>0.863636363636364</v>
      </c>
      <c r="W897" s="268">
        <v>0.895833333333333</v>
      </c>
      <c r="X897" s="295">
        <v>0.0725338491295938</v>
      </c>
      <c r="Y897" s="271">
        <v>321</v>
      </c>
      <c r="Z897" s="333">
        <v>292</v>
      </c>
      <c r="AA897" s="333">
        <v>316</v>
      </c>
      <c r="AB897" s="333">
        <v>295</v>
      </c>
      <c r="AC897" s="334">
        <v>0.909657320872274</v>
      </c>
      <c r="AD897" s="268">
        <v>0.933544303797468</v>
      </c>
      <c r="AE897" s="295">
        <v>-0.0238869829251942</v>
      </c>
    </row>
    <row r="898" spans="1:31">
      <c r="A898" s="315" t="s">
        <v>1158</v>
      </c>
      <c r="B898" s="339" t="s">
        <v>3348</v>
      </c>
      <c r="C898" s="293" t="s">
        <v>1595</v>
      </c>
      <c r="D898" s="339" t="s">
        <v>1596</v>
      </c>
      <c r="E898" s="266">
        <v>66</v>
      </c>
      <c r="F898" s="266">
        <v>66</v>
      </c>
      <c r="G898" s="264">
        <v>51</v>
      </c>
      <c r="H898" s="264">
        <v>50</v>
      </c>
      <c r="I898" s="264">
        <v>60</v>
      </c>
      <c r="J898" s="264">
        <v>60</v>
      </c>
      <c r="K898" s="294">
        <v>0.9</v>
      </c>
      <c r="L898" s="267">
        <v>1</v>
      </c>
      <c r="M898" s="267">
        <v>0.980392156862745</v>
      </c>
      <c r="N898" s="267">
        <v>1</v>
      </c>
      <c r="O898" s="332">
        <v>1799</v>
      </c>
      <c r="P898" s="266">
        <v>1785</v>
      </c>
      <c r="Q898" s="266">
        <v>66</v>
      </c>
      <c r="R898" s="264">
        <v>50</v>
      </c>
      <c r="S898" s="264">
        <v>60</v>
      </c>
      <c r="T898" s="267">
        <v>0.992217898832685</v>
      </c>
      <c r="U898" s="267">
        <v>1</v>
      </c>
      <c r="V898" s="268">
        <v>0.980392156862745</v>
      </c>
      <c r="W898" s="268">
        <v>1</v>
      </c>
      <c r="X898" s="295">
        <v>0.0196078431372549</v>
      </c>
      <c r="Y898" s="271">
        <v>424</v>
      </c>
      <c r="Z898" s="333">
        <v>422</v>
      </c>
      <c r="AA898" s="333">
        <v>416</v>
      </c>
      <c r="AB898" s="333">
        <v>415</v>
      </c>
      <c r="AC898" s="334">
        <v>0.995283018867924</v>
      </c>
      <c r="AD898" s="268">
        <v>0.997596153846154</v>
      </c>
      <c r="AE898" s="295">
        <v>-0.00231313497822938</v>
      </c>
    </row>
    <row r="899" spans="1:31">
      <c r="A899" s="315" t="s">
        <v>1158</v>
      </c>
      <c r="B899" s="339" t="s">
        <v>3348</v>
      </c>
      <c r="C899" s="293" t="s">
        <v>1597</v>
      </c>
      <c r="D899" s="339" t="s">
        <v>1598</v>
      </c>
      <c r="E899" s="266">
        <v>49</v>
      </c>
      <c r="F899" s="266">
        <v>45</v>
      </c>
      <c r="G899" s="264">
        <v>35</v>
      </c>
      <c r="H899" s="264">
        <v>21</v>
      </c>
      <c r="I899" s="264">
        <v>49</v>
      </c>
      <c r="J899" s="264">
        <v>39</v>
      </c>
      <c r="K899" s="294">
        <v>0.9</v>
      </c>
      <c r="L899" s="267">
        <v>0.918367346938776</v>
      </c>
      <c r="M899" s="267">
        <v>0.6</v>
      </c>
      <c r="N899" s="267">
        <v>0.795918367346939</v>
      </c>
      <c r="O899" s="332">
        <v>1354</v>
      </c>
      <c r="P899" s="266">
        <v>1145</v>
      </c>
      <c r="Q899" s="266">
        <v>45</v>
      </c>
      <c r="R899" s="264">
        <v>21</v>
      </c>
      <c r="S899" s="264">
        <v>39</v>
      </c>
      <c r="T899" s="267">
        <v>0.845642540620384</v>
      </c>
      <c r="U899" s="267">
        <v>0.918367346938776</v>
      </c>
      <c r="V899" s="268">
        <v>0.6</v>
      </c>
      <c r="W899" s="268">
        <v>0.795918367346939</v>
      </c>
      <c r="X899" s="295">
        <v>0.318367346938776</v>
      </c>
      <c r="Y899" s="271">
        <v>324</v>
      </c>
      <c r="Z899" s="333">
        <v>275</v>
      </c>
      <c r="AA899" s="333">
        <v>305</v>
      </c>
      <c r="AB899" s="333">
        <v>259</v>
      </c>
      <c r="AC899" s="334">
        <v>0.848765432098765</v>
      </c>
      <c r="AD899" s="268">
        <v>0.849180327868852</v>
      </c>
      <c r="AE899" s="295">
        <v>-0.00041489577008702</v>
      </c>
    </row>
    <row r="900" spans="1:31">
      <c r="A900" s="315" t="s">
        <v>1158</v>
      </c>
      <c r="B900" s="339" t="s">
        <v>3348</v>
      </c>
      <c r="C900" s="293" t="s">
        <v>1599</v>
      </c>
      <c r="D900" s="339" t="s">
        <v>1600</v>
      </c>
      <c r="E900" s="266">
        <v>51</v>
      </c>
      <c r="F900" s="266">
        <v>47</v>
      </c>
      <c r="G900" s="264">
        <v>38</v>
      </c>
      <c r="H900" s="264">
        <v>35</v>
      </c>
      <c r="I900" s="264">
        <v>50</v>
      </c>
      <c r="J900" s="264">
        <v>44</v>
      </c>
      <c r="K900" s="294">
        <v>0.9</v>
      </c>
      <c r="L900" s="267">
        <v>0.92156862745098</v>
      </c>
      <c r="M900" s="267">
        <v>0.921052631578947</v>
      </c>
      <c r="N900" s="267">
        <v>0.88</v>
      </c>
      <c r="O900" s="332">
        <v>1440</v>
      </c>
      <c r="P900" s="266">
        <v>1231</v>
      </c>
      <c r="Q900" s="266">
        <v>44</v>
      </c>
      <c r="R900" s="264">
        <v>31</v>
      </c>
      <c r="S900" s="264">
        <v>39</v>
      </c>
      <c r="T900" s="267">
        <v>0.854861111111111</v>
      </c>
      <c r="U900" s="267">
        <v>0.862745098039216</v>
      </c>
      <c r="V900" s="268">
        <v>0.815789473684211</v>
      </c>
      <c r="W900" s="268">
        <v>0.78</v>
      </c>
      <c r="X900" s="295">
        <v>0.0469556243550052</v>
      </c>
      <c r="Y900" s="271">
        <v>334</v>
      </c>
      <c r="Z900" s="333">
        <v>273</v>
      </c>
      <c r="AA900" s="333">
        <v>330</v>
      </c>
      <c r="AB900" s="333">
        <v>287</v>
      </c>
      <c r="AC900" s="334">
        <v>0.817365269461078</v>
      </c>
      <c r="AD900" s="268">
        <v>0.86969696969697</v>
      </c>
      <c r="AE900" s="295">
        <v>-0.052331700235892</v>
      </c>
    </row>
    <row r="901" spans="1:31">
      <c r="A901" s="315" t="s">
        <v>1158</v>
      </c>
      <c r="B901" s="339" t="s">
        <v>3348</v>
      </c>
      <c r="C901" s="293" t="s">
        <v>1601</v>
      </c>
      <c r="D901" s="339" t="s">
        <v>1602</v>
      </c>
      <c r="E901" s="266">
        <v>55</v>
      </c>
      <c r="F901" s="266">
        <v>52</v>
      </c>
      <c r="G901" s="264">
        <v>36</v>
      </c>
      <c r="H901" s="264">
        <v>34</v>
      </c>
      <c r="I901" s="264">
        <v>53</v>
      </c>
      <c r="J901" s="264">
        <v>49</v>
      </c>
      <c r="K901" s="294">
        <v>0.9</v>
      </c>
      <c r="L901" s="267">
        <v>0.945454545454545</v>
      </c>
      <c r="M901" s="267">
        <v>0.944444444444444</v>
      </c>
      <c r="N901" s="267">
        <v>0.924528301886792</v>
      </c>
      <c r="O901" s="332">
        <v>1557</v>
      </c>
      <c r="P901" s="266">
        <v>1434</v>
      </c>
      <c r="Q901" s="266">
        <v>50</v>
      </c>
      <c r="R901" s="264">
        <v>31</v>
      </c>
      <c r="S901" s="264">
        <v>45</v>
      </c>
      <c r="T901" s="267">
        <v>0.921001926782274</v>
      </c>
      <c r="U901" s="267">
        <v>0.909090909090909</v>
      </c>
      <c r="V901" s="268">
        <v>0.861111111111111</v>
      </c>
      <c r="W901" s="268">
        <v>0.849056603773585</v>
      </c>
      <c r="X901" s="295">
        <v>0.0479797979797979</v>
      </c>
      <c r="Y901" s="271">
        <v>349</v>
      </c>
      <c r="Z901" s="333">
        <v>321</v>
      </c>
      <c r="AA901" s="333">
        <v>356</v>
      </c>
      <c r="AB901" s="333">
        <v>344</v>
      </c>
      <c r="AC901" s="334">
        <v>0.919770773638969</v>
      </c>
      <c r="AD901" s="268">
        <v>0.966292134831461</v>
      </c>
      <c r="AE901" s="295">
        <v>-0.0465213611924922</v>
      </c>
    </row>
    <row r="902" spans="1:31">
      <c r="A902" s="315" t="s">
        <v>1158</v>
      </c>
      <c r="B902" s="339" t="s">
        <v>3348</v>
      </c>
      <c r="C902" s="293" t="s">
        <v>1603</v>
      </c>
      <c r="D902" s="339" t="s">
        <v>1604</v>
      </c>
      <c r="E902" s="266">
        <v>21</v>
      </c>
      <c r="F902" s="266">
        <v>20</v>
      </c>
      <c r="G902" s="264">
        <v>17</v>
      </c>
      <c r="H902" s="264">
        <v>12</v>
      </c>
      <c r="I902" s="264">
        <v>21</v>
      </c>
      <c r="J902" s="264">
        <v>21</v>
      </c>
      <c r="K902" s="294">
        <v>0.9</v>
      </c>
      <c r="L902" s="267">
        <v>0.952380952380952</v>
      </c>
      <c r="M902" s="267">
        <v>0.705882352941177</v>
      </c>
      <c r="N902" s="267">
        <v>1</v>
      </c>
      <c r="O902" s="332">
        <v>608</v>
      </c>
      <c r="P902" s="266">
        <v>450</v>
      </c>
      <c r="Q902" s="266">
        <v>14</v>
      </c>
      <c r="R902" s="264">
        <v>10</v>
      </c>
      <c r="S902" s="264">
        <v>18</v>
      </c>
      <c r="T902" s="267">
        <v>0.740131578947368</v>
      </c>
      <c r="U902" s="267">
        <v>0.666666666666667</v>
      </c>
      <c r="V902" s="268">
        <v>0.588235294117647</v>
      </c>
      <c r="W902" s="268">
        <v>0.857142857142857</v>
      </c>
      <c r="X902" s="295">
        <v>0.0784313725490196</v>
      </c>
      <c r="Y902" s="271">
        <v>143</v>
      </c>
      <c r="Z902" s="333">
        <v>103</v>
      </c>
      <c r="AA902" s="333">
        <v>141</v>
      </c>
      <c r="AB902" s="333">
        <v>102</v>
      </c>
      <c r="AC902" s="334">
        <v>0.72027972027972</v>
      </c>
      <c r="AD902" s="268">
        <v>0.723404255319149</v>
      </c>
      <c r="AE902" s="295">
        <v>-0.00312453503942867</v>
      </c>
    </row>
    <row r="903" spans="1:31">
      <c r="A903" s="315" t="s">
        <v>1158</v>
      </c>
      <c r="B903" s="339" t="s">
        <v>3348</v>
      </c>
      <c r="C903" s="293" t="s">
        <v>1605</v>
      </c>
      <c r="D903" s="339" t="s">
        <v>1606</v>
      </c>
      <c r="E903" s="266">
        <v>21</v>
      </c>
      <c r="F903" s="266">
        <v>21</v>
      </c>
      <c r="G903" s="264">
        <v>17</v>
      </c>
      <c r="H903" s="264">
        <v>17</v>
      </c>
      <c r="I903" s="264">
        <v>21</v>
      </c>
      <c r="J903" s="264">
        <v>21</v>
      </c>
      <c r="K903" s="294">
        <v>0.9</v>
      </c>
      <c r="L903" s="267">
        <v>1</v>
      </c>
      <c r="M903" s="267">
        <v>1</v>
      </c>
      <c r="N903" s="267">
        <v>1</v>
      </c>
      <c r="O903" s="332">
        <v>605</v>
      </c>
      <c r="P903" s="266">
        <v>574</v>
      </c>
      <c r="Q903" s="266">
        <v>20</v>
      </c>
      <c r="R903" s="264">
        <v>17</v>
      </c>
      <c r="S903" s="264">
        <v>19</v>
      </c>
      <c r="T903" s="267">
        <v>0.948760330578512</v>
      </c>
      <c r="U903" s="267">
        <v>0.952380952380952</v>
      </c>
      <c r="V903" s="268">
        <v>1</v>
      </c>
      <c r="W903" s="268">
        <v>0.904761904761905</v>
      </c>
      <c r="X903" s="295">
        <v>-0.0476190476190477</v>
      </c>
      <c r="Y903" s="271">
        <v>143</v>
      </c>
      <c r="Z903" s="333">
        <v>135</v>
      </c>
      <c r="AA903" s="333">
        <v>139</v>
      </c>
      <c r="AB903" s="333">
        <v>130</v>
      </c>
      <c r="AC903" s="334">
        <v>0.944055944055944</v>
      </c>
      <c r="AD903" s="268">
        <v>0.935251798561151</v>
      </c>
      <c r="AE903" s="295">
        <v>0.00880414549479303</v>
      </c>
    </row>
    <row r="904" spans="1:31">
      <c r="A904" s="315" t="s">
        <v>1158</v>
      </c>
      <c r="B904" s="339" t="s">
        <v>3348</v>
      </c>
      <c r="C904" s="293" t="s">
        <v>1607</v>
      </c>
      <c r="D904" s="339" t="s">
        <v>1608</v>
      </c>
      <c r="E904" s="266">
        <v>31</v>
      </c>
      <c r="F904" s="266">
        <v>30</v>
      </c>
      <c r="G904" s="264">
        <v>20</v>
      </c>
      <c r="H904" s="264">
        <v>19</v>
      </c>
      <c r="I904" s="264">
        <v>29</v>
      </c>
      <c r="J904" s="264">
        <v>27</v>
      </c>
      <c r="K904" s="294">
        <v>0.9</v>
      </c>
      <c r="L904" s="267">
        <v>0.967741935483871</v>
      </c>
      <c r="M904" s="267">
        <v>0.95</v>
      </c>
      <c r="N904" s="267">
        <v>0.931034482758621</v>
      </c>
      <c r="O904" s="332">
        <v>819</v>
      </c>
      <c r="P904" s="266">
        <v>774</v>
      </c>
      <c r="Q904" s="266">
        <v>30</v>
      </c>
      <c r="R904" s="264">
        <v>19</v>
      </c>
      <c r="S904" s="264">
        <v>27</v>
      </c>
      <c r="T904" s="267">
        <v>0.945054945054945</v>
      </c>
      <c r="U904" s="267">
        <v>0.967741935483871</v>
      </c>
      <c r="V904" s="268">
        <v>0.95</v>
      </c>
      <c r="W904" s="268">
        <v>0.931034482758621</v>
      </c>
      <c r="X904" s="295">
        <v>0.017741935483871</v>
      </c>
      <c r="Y904" s="271">
        <v>194</v>
      </c>
      <c r="Z904" s="333">
        <v>182</v>
      </c>
      <c r="AA904" s="333">
        <v>196</v>
      </c>
      <c r="AB904" s="333">
        <v>182</v>
      </c>
      <c r="AC904" s="334">
        <v>0.938144329896907</v>
      </c>
      <c r="AD904" s="268">
        <v>0.928571428571429</v>
      </c>
      <c r="AE904" s="295">
        <v>0.00957290132547861</v>
      </c>
    </row>
    <row r="905" spans="1:31">
      <c r="A905" s="315" t="s">
        <v>1158</v>
      </c>
      <c r="B905" s="339" t="s">
        <v>3348</v>
      </c>
      <c r="C905" s="293" t="s">
        <v>1609</v>
      </c>
      <c r="D905" s="339" t="s">
        <v>1610</v>
      </c>
      <c r="E905" s="266">
        <v>36</v>
      </c>
      <c r="F905" s="266">
        <v>34</v>
      </c>
      <c r="G905" s="264">
        <v>24</v>
      </c>
      <c r="H905" s="264">
        <v>23</v>
      </c>
      <c r="I905" s="264">
        <v>33</v>
      </c>
      <c r="J905" s="264">
        <v>30</v>
      </c>
      <c r="K905" s="294">
        <v>0.9</v>
      </c>
      <c r="L905" s="267">
        <v>0.944444444444444</v>
      </c>
      <c r="M905" s="267">
        <v>0.958333333333333</v>
      </c>
      <c r="N905" s="267">
        <v>0.909090909090909</v>
      </c>
      <c r="O905" s="332">
        <v>976</v>
      </c>
      <c r="P905" s="266">
        <v>837</v>
      </c>
      <c r="Q905" s="266">
        <v>32</v>
      </c>
      <c r="R905" s="264">
        <v>22</v>
      </c>
      <c r="S905" s="264">
        <v>28</v>
      </c>
      <c r="T905" s="267">
        <v>0.857581967213115</v>
      </c>
      <c r="U905" s="267">
        <v>0.888888888888889</v>
      </c>
      <c r="V905" s="268">
        <v>0.916666666666667</v>
      </c>
      <c r="W905" s="268">
        <v>0.848484848484849</v>
      </c>
      <c r="X905" s="295">
        <v>-0.0277777777777778</v>
      </c>
      <c r="Y905" s="271">
        <v>229</v>
      </c>
      <c r="Z905" s="333">
        <v>199</v>
      </c>
      <c r="AA905" s="333">
        <v>220</v>
      </c>
      <c r="AB905" s="333">
        <v>191</v>
      </c>
      <c r="AC905" s="334">
        <v>0.868995633187773</v>
      </c>
      <c r="AD905" s="268">
        <v>0.868181818181818</v>
      </c>
      <c r="AE905" s="295">
        <v>0.000813815005954788</v>
      </c>
    </row>
    <row r="906" spans="1:31">
      <c r="A906" s="315" t="s">
        <v>1158</v>
      </c>
      <c r="B906" s="339" t="s">
        <v>3348</v>
      </c>
      <c r="C906" s="293" t="s">
        <v>1611</v>
      </c>
      <c r="D906" s="339" t="s">
        <v>1612</v>
      </c>
      <c r="E906" s="266">
        <v>41</v>
      </c>
      <c r="F906" s="266">
        <v>41</v>
      </c>
      <c r="G906" s="264">
        <v>35</v>
      </c>
      <c r="H906" s="264">
        <v>35</v>
      </c>
      <c r="I906" s="264">
        <v>40</v>
      </c>
      <c r="J906" s="264">
        <v>40</v>
      </c>
      <c r="K906" s="294">
        <v>0.9</v>
      </c>
      <c r="L906" s="267">
        <v>1</v>
      </c>
      <c r="M906" s="267">
        <v>1</v>
      </c>
      <c r="N906" s="267">
        <v>1</v>
      </c>
      <c r="O906" s="332">
        <v>1190</v>
      </c>
      <c r="P906" s="266">
        <v>1175</v>
      </c>
      <c r="Q906" s="266">
        <v>41</v>
      </c>
      <c r="R906" s="264">
        <v>35</v>
      </c>
      <c r="S906" s="264">
        <v>40</v>
      </c>
      <c r="T906" s="267">
        <v>0.987394957983193</v>
      </c>
      <c r="U906" s="267">
        <v>1</v>
      </c>
      <c r="V906" s="268">
        <v>1</v>
      </c>
      <c r="W906" s="268">
        <v>1</v>
      </c>
      <c r="X906" s="295">
        <v>0</v>
      </c>
      <c r="Y906" s="271">
        <v>273</v>
      </c>
      <c r="Z906" s="333">
        <v>272</v>
      </c>
      <c r="AA906" s="333">
        <v>278</v>
      </c>
      <c r="AB906" s="333">
        <v>274</v>
      </c>
      <c r="AC906" s="334">
        <v>0.996336996336996</v>
      </c>
      <c r="AD906" s="268">
        <v>0.985611510791367</v>
      </c>
      <c r="AE906" s="295">
        <v>0.0107254855456295</v>
      </c>
    </row>
    <row r="907" spans="1:31">
      <c r="A907" s="315" t="s">
        <v>1158</v>
      </c>
      <c r="B907" s="339" t="s">
        <v>3348</v>
      </c>
      <c r="C907" s="293" t="s">
        <v>1613</v>
      </c>
      <c r="D907" s="339" t="s">
        <v>1614</v>
      </c>
      <c r="E907" s="266">
        <v>27</v>
      </c>
      <c r="F907" s="266">
        <v>24</v>
      </c>
      <c r="G907" s="264">
        <v>21</v>
      </c>
      <c r="H907" s="264">
        <v>17</v>
      </c>
      <c r="I907" s="264">
        <v>26</v>
      </c>
      <c r="J907" s="264">
        <v>21</v>
      </c>
      <c r="K907" s="294">
        <v>0.9</v>
      </c>
      <c r="L907" s="267">
        <v>0.888888888888889</v>
      </c>
      <c r="M907" s="267">
        <v>0.80952380952381</v>
      </c>
      <c r="N907" s="267">
        <v>0.807692307692308</v>
      </c>
      <c r="O907" s="332">
        <v>804</v>
      </c>
      <c r="P907" s="266">
        <v>652</v>
      </c>
      <c r="Q907" s="266">
        <v>20</v>
      </c>
      <c r="R907" s="264">
        <v>15</v>
      </c>
      <c r="S907" s="264">
        <v>18</v>
      </c>
      <c r="T907" s="267">
        <v>0.810945273631841</v>
      </c>
      <c r="U907" s="267">
        <v>0.740740740740741</v>
      </c>
      <c r="V907" s="268">
        <v>0.714285714285714</v>
      </c>
      <c r="W907" s="268">
        <v>0.692307692307692</v>
      </c>
      <c r="X907" s="295">
        <v>0.0264550264550264</v>
      </c>
      <c r="Y907" s="271">
        <v>182</v>
      </c>
      <c r="Z907" s="333">
        <v>139</v>
      </c>
      <c r="AA907" s="333">
        <v>183</v>
      </c>
      <c r="AB907" s="333">
        <v>150</v>
      </c>
      <c r="AC907" s="334">
        <v>0.763736263736264</v>
      </c>
      <c r="AD907" s="268">
        <v>0.819672131147541</v>
      </c>
      <c r="AE907" s="295">
        <v>-0.0559358674112773</v>
      </c>
    </row>
    <row r="908" spans="1:31">
      <c r="A908" s="315" t="s">
        <v>1158</v>
      </c>
      <c r="B908" s="339" t="s">
        <v>3344</v>
      </c>
      <c r="C908" s="293" t="s">
        <v>1615</v>
      </c>
      <c r="D908" s="339" t="s">
        <v>1616</v>
      </c>
      <c r="E908" s="266">
        <v>38</v>
      </c>
      <c r="F908" s="266">
        <v>38</v>
      </c>
      <c r="G908" s="264">
        <v>31</v>
      </c>
      <c r="H908" s="264">
        <v>31</v>
      </c>
      <c r="I908" s="264">
        <v>37</v>
      </c>
      <c r="J908" s="264">
        <v>36</v>
      </c>
      <c r="K908" s="294">
        <v>0.9</v>
      </c>
      <c r="L908" s="267">
        <v>1</v>
      </c>
      <c r="M908" s="267">
        <v>1</v>
      </c>
      <c r="N908" s="267">
        <v>0.972972972972973</v>
      </c>
      <c r="O908" s="332">
        <v>1073</v>
      </c>
      <c r="P908" s="266">
        <v>966</v>
      </c>
      <c r="Q908" s="266">
        <v>34</v>
      </c>
      <c r="R908" s="264">
        <v>30</v>
      </c>
      <c r="S908" s="264">
        <v>33</v>
      </c>
      <c r="T908" s="267">
        <v>0.900279589934762</v>
      </c>
      <c r="U908" s="267">
        <v>0.894736842105263</v>
      </c>
      <c r="V908" s="268">
        <v>0.967741935483871</v>
      </c>
      <c r="W908" s="268">
        <v>0.891891891891892</v>
      </c>
      <c r="X908" s="295">
        <v>-0.0730050933786078</v>
      </c>
      <c r="Y908" s="271">
        <v>252</v>
      </c>
      <c r="Z908" s="333">
        <v>229</v>
      </c>
      <c r="AA908" s="333">
        <v>255</v>
      </c>
      <c r="AB908" s="333">
        <v>231</v>
      </c>
      <c r="AC908" s="334">
        <v>0.908730158730159</v>
      </c>
      <c r="AD908" s="268">
        <v>0.905882352941176</v>
      </c>
      <c r="AE908" s="295">
        <v>0.00284780578898225</v>
      </c>
    </row>
    <row r="909" spans="1:31">
      <c r="A909" s="315" t="s">
        <v>1158</v>
      </c>
      <c r="B909" s="339" t="s">
        <v>3344</v>
      </c>
      <c r="C909" s="293" t="s">
        <v>1617</v>
      </c>
      <c r="D909" s="339" t="s">
        <v>1618</v>
      </c>
      <c r="E909" s="266">
        <v>45</v>
      </c>
      <c r="F909" s="266">
        <v>45</v>
      </c>
      <c r="G909" s="264">
        <v>37</v>
      </c>
      <c r="H909" s="264">
        <v>37</v>
      </c>
      <c r="I909" s="264">
        <v>38</v>
      </c>
      <c r="J909" s="264">
        <v>38</v>
      </c>
      <c r="K909" s="294">
        <v>0.9</v>
      </c>
      <c r="L909" s="267">
        <v>1</v>
      </c>
      <c r="M909" s="267">
        <v>1</v>
      </c>
      <c r="N909" s="267">
        <v>1</v>
      </c>
      <c r="O909" s="332">
        <v>1222</v>
      </c>
      <c r="P909" s="266">
        <v>1213</v>
      </c>
      <c r="Q909" s="266">
        <v>45</v>
      </c>
      <c r="R909" s="264">
        <v>37</v>
      </c>
      <c r="S909" s="264">
        <v>38</v>
      </c>
      <c r="T909" s="267">
        <v>0.992635024549918</v>
      </c>
      <c r="U909" s="267">
        <v>1</v>
      </c>
      <c r="V909" s="268">
        <v>1</v>
      </c>
      <c r="W909" s="268">
        <v>1</v>
      </c>
      <c r="X909" s="295">
        <v>0</v>
      </c>
      <c r="Y909" s="271">
        <v>283</v>
      </c>
      <c r="Z909" s="333">
        <v>281</v>
      </c>
      <c r="AA909" s="333">
        <v>287</v>
      </c>
      <c r="AB909" s="333">
        <v>286</v>
      </c>
      <c r="AC909" s="334">
        <v>0.992932862190813</v>
      </c>
      <c r="AD909" s="268">
        <v>0.996515679442509</v>
      </c>
      <c r="AE909" s="295">
        <v>-0.00358281725169607</v>
      </c>
    </row>
    <row r="910" spans="1:31">
      <c r="A910" s="315" t="s">
        <v>1158</v>
      </c>
      <c r="B910" s="339" t="s">
        <v>3344</v>
      </c>
      <c r="C910" s="293" t="s">
        <v>1619</v>
      </c>
      <c r="D910" s="339" t="s">
        <v>1620</v>
      </c>
      <c r="E910" s="266">
        <v>54</v>
      </c>
      <c r="F910" s="266">
        <v>54</v>
      </c>
      <c r="G910" s="264">
        <v>39</v>
      </c>
      <c r="H910" s="264">
        <v>39</v>
      </c>
      <c r="I910" s="264">
        <v>54</v>
      </c>
      <c r="J910" s="264">
        <v>54</v>
      </c>
      <c r="K910" s="294">
        <v>0.9</v>
      </c>
      <c r="L910" s="267">
        <v>1</v>
      </c>
      <c r="M910" s="267">
        <v>1</v>
      </c>
      <c r="N910" s="267">
        <v>1</v>
      </c>
      <c r="O910" s="332">
        <v>1460</v>
      </c>
      <c r="P910" s="266">
        <v>1363</v>
      </c>
      <c r="Q910" s="266">
        <v>52</v>
      </c>
      <c r="R910" s="264">
        <v>36</v>
      </c>
      <c r="S910" s="264">
        <v>49</v>
      </c>
      <c r="T910" s="267">
        <v>0.933561643835616</v>
      </c>
      <c r="U910" s="267">
        <v>0.962962962962963</v>
      </c>
      <c r="V910" s="268">
        <v>0.923076923076923</v>
      </c>
      <c r="W910" s="268">
        <v>0.907407407407407</v>
      </c>
      <c r="X910" s="295">
        <v>0.0398860398860398</v>
      </c>
      <c r="Y910" s="271">
        <v>343</v>
      </c>
      <c r="Z910" s="333">
        <v>316</v>
      </c>
      <c r="AA910" s="333">
        <v>336</v>
      </c>
      <c r="AB910" s="333">
        <v>312</v>
      </c>
      <c r="AC910" s="334">
        <v>0.921282798833819</v>
      </c>
      <c r="AD910" s="268">
        <v>0.928571428571429</v>
      </c>
      <c r="AE910" s="295">
        <v>-0.00728862973760935</v>
      </c>
    </row>
    <row r="911" spans="1:31">
      <c r="A911" s="315" t="s">
        <v>1158</v>
      </c>
      <c r="B911" s="339" t="s">
        <v>3344</v>
      </c>
      <c r="C911" s="293" t="s">
        <v>1621</v>
      </c>
      <c r="D911" s="339" t="s">
        <v>1622</v>
      </c>
      <c r="E911" s="266">
        <v>50</v>
      </c>
      <c r="F911" s="266">
        <v>50</v>
      </c>
      <c r="G911" s="264">
        <v>37</v>
      </c>
      <c r="H911" s="264">
        <v>37</v>
      </c>
      <c r="I911" s="264">
        <v>47</v>
      </c>
      <c r="J911" s="264">
        <v>47</v>
      </c>
      <c r="K911" s="294">
        <v>0.9</v>
      </c>
      <c r="L911" s="267">
        <v>1</v>
      </c>
      <c r="M911" s="267">
        <v>1</v>
      </c>
      <c r="N911" s="267">
        <v>1</v>
      </c>
      <c r="O911" s="332">
        <v>1328</v>
      </c>
      <c r="P911" s="266">
        <v>1287</v>
      </c>
      <c r="Q911" s="266">
        <v>49</v>
      </c>
      <c r="R911" s="264">
        <v>37</v>
      </c>
      <c r="S911" s="264">
        <v>47</v>
      </c>
      <c r="T911" s="267">
        <v>0.969126506024096</v>
      </c>
      <c r="U911" s="267">
        <v>0.98</v>
      </c>
      <c r="V911" s="268">
        <v>1</v>
      </c>
      <c r="W911" s="268">
        <v>1</v>
      </c>
      <c r="X911" s="295">
        <v>-0.02</v>
      </c>
      <c r="Y911" s="271">
        <v>312</v>
      </c>
      <c r="Z911" s="333">
        <v>305</v>
      </c>
      <c r="AA911" s="333">
        <v>310</v>
      </c>
      <c r="AB911" s="333">
        <v>302</v>
      </c>
      <c r="AC911" s="334">
        <v>0.977564102564103</v>
      </c>
      <c r="AD911" s="268">
        <v>0.974193548387097</v>
      </c>
      <c r="AE911" s="295">
        <v>0.00337055417700571</v>
      </c>
    </row>
    <row r="912" spans="1:31">
      <c r="A912" s="315" t="s">
        <v>1158</v>
      </c>
      <c r="B912" s="339" t="s">
        <v>3344</v>
      </c>
      <c r="C912" s="293" t="s">
        <v>1623</v>
      </c>
      <c r="D912" s="339" t="s">
        <v>1624</v>
      </c>
      <c r="E912" s="266">
        <v>37</v>
      </c>
      <c r="F912" s="266">
        <v>37</v>
      </c>
      <c r="G912" s="264">
        <v>25</v>
      </c>
      <c r="H912" s="264">
        <v>25</v>
      </c>
      <c r="I912" s="264">
        <v>32</v>
      </c>
      <c r="J912" s="264">
        <v>32</v>
      </c>
      <c r="K912" s="294">
        <v>0.9</v>
      </c>
      <c r="L912" s="267">
        <v>1</v>
      </c>
      <c r="M912" s="267">
        <v>1</v>
      </c>
      <c r="N912" s="267">
        <v>1</v>
      </c>
      <c r="O912" s="332">
        <v>949</v>
      </c>
      <c r="P912" s="266">
        <v>898</v>
      </c>
      <c r="Q912" s="266">
        <v>35</v>
      </c>
      <c r="R912" s="264">
        <v>23</v>
      </c>
      <c r="S912" s="264">
        <v>30</v>
      </c>
      <c r="T912" s="267">
        <v>0.946259220231823</v>
      </c>
      <c r="U912" s="267">
        <v>0.945945945945946</v>
      </c>
      <c r="V912" s="268">
        <v>0.92</v>
      </c>
      <c r="W912" s="268">
        <v>0.9375</v>
      </c>
      <c r="X912" s="295">
        <v>0.0259459459459459</v>
      </c>
      <c r="Y912" s="271">
        <v>221</v>
      </c>
      <c r="Z912" s="333">
        <v>210</v>
      </c>
      <c r="AA912" s="333">
        <v>224</v>
      </c>
      <c r="AB912" s="333">
        <v>213</v>
      </c>
      <c r="AC912" s="334">
        <v>0.950226244343891</v>
      </c>
      <c r="AD912" s="268">
        <v>0.950892857142857</v>
      </c>
      <c r="AE912" s="295">
        <v>-0.000666612798965738</v>
      </c>
    </row>
    <row r="913" spans="1:31">
      <c r="A913" s="315" t="s">
        <v>1158</v>
      </c>
      <c r="B913" s="339" t="s">
        <v>3344</v>
      </c>
      <c r="C913" s="293" t="s">
        <v>1625</v>
      </c>
      <c r="D913" s="339" t="s">
        <v>1626</v>
      </c>
      <c r="E913" s="266">
        <v>59</v>
      </c>
      <c r="F913" s="266">
        <v>59</v>
      </c>
      <c r="G913" s="264">
        <v>38</v>
      </c>
      <c r="H913" s="264">
        <v>38</v>
      </c>
      <c r="I913" s="264">
        <v>57</v>
      </c>
      <c r="J913" s="264">
        <v>57</v>
      </c>
      <c r="K913" s="294">
        <v>0.9</v>
      </c>
      <c r="L913" s="267">
        <v>1</v>
      </c>
      <c r="M913" s="267">
        <v>1</v>
      </c>
      <c r="N913" s="267">
        <v>1</v>
      </c>
      <c r="O913" s="332">
        <v>1643</v>
      </c>
      <c r="P913" s="266">
        <v>1419</v>
      </c>
      <c r="Q913" s="266">
        <v>50</v>
      </c>
      <c r="R913" s="264">
        <v>34</v>
      </c>
      <c r="S913" s="264">
        <v>50</v>
      </c>
      <c r="T913" s="267">
        <v>0.863664029214851</v>
      </c>
      <c r="U913" s="267">
        <v>0.847457627118644</v>
      </c>
      <c r="V913" s="268">
        <v>0.894736842105263</v>
      </c>
      <c r="W913" s="268">
        <v>0.87719298245614</v>
      </c>
      <c r="X913" s="295">
        <v>-0.0472792149866191</v>
      </c>
      <c r="Y913" s="271">
        <v>381</v>
      </c>
      <c r="Z913" s="333">
        <v>330</v>
      </c>
      <c r="AA913" s="333">
        <v>385</v>
      </c>
      <c r="AB913" s="333">
        <v>334</v>
      </c>
      <c r="AC913" s="334">
        <v>0.866141732283465</v>
      </c>
      <c r="AD913" s="268">
        <v>0.867532467532467</v>
      </c>
      <c r="AE913" s="295">
        <v>-0.00139073524900291</v>
      </c>
    </row>
    <row r="914" spans="1:31">
      <c r="A914" s="315" t="s">
        <v>1158</v>
      </c>
      <c r="B914" s="339" t="s">
        <v>3344</v>
      </c>
      <c r="C914" s="293" t="s">
        <v>1627</v>
      </c>
      <c r="D914" s="339" t="s">
        <v>1628</v>
      </c>
      <c r="E914" s="266">
        <v>43</v>
      </c>
      <c r="F914" s="266">
        <v>43</v>
      </c>
      <c r="G914" s="264">
        <v>35</v>
      </c>
      <c r="H914" s="264">
        <v>35</v>
      </c>
      <c r="I914" s="264">
        <v>40</v>
      </c>
      <c r="J914" s="264">
        <v>40</v>
      </c>
      <c r="K914" s="294">
        <v>0.9</v>
      </c>
      <c r="L914" s="267">
        <v>1</v>
      </c>
      <c r="M914" s="267">
        <v>1</v>
      </c>
      <c r="N914" s="267">
        <v>1</v>
      </c>
      <c r="O914" s="332">
        <v>1193</v>
      </c>
      <c r="P914" s="266">
        <v>1038</v>
      </c>
      <c r="Q914" s="266">
        <v>35</v>
      </c>
      <c r="R914" s="264">
        <v>31</v>
      </c>
      <c r="S914" s="264">
        <v>38</v>
      </c>
      <c r="T914" s="267">
        <v>0.870075440067058</v>
      </c>
      <c r="U914" s="267">
        <v>0.813953488372093</v>
      </c>
      <c r="V914" s="268">
        <v>0.885714285714286</v>
      </c>
      <c r="W914" s="268">
        <v>0.95</v>
      </c>
      <c r="X914" s="295">
        <v>-0.0717607973421927</v>
      </c>
      <c r="Y914" s="271">
        <v>277</v>
      </c>
      <c r="Z914" s="333">
        <v>240</v>
      </c>
      <c r="AA914" s="333">
        <v>280</v>
      </c>
      <c r="AB914" s="333">
        <v>244</v>
      </c>
      <c r="AC914" s="334">
        <v>0.866425992779783</v>
      </c>
      <c r="AD914" s="268">
        <v>0.871428571428571</v>
      </c>
      <c r="AE914" s="295">
        <v>-0.00500257864878806</v>
      </c>
    </row>
    <row r="915" spans="1:31">
      <c r="A915" s="315" t="s">
        <v>1158</v>
      </c>
      <c r="B915" s="339" t="s">
        <v>3344</v>
      </c>
      <c r="C915" s="293" t="s">
        <v>1629</v>
      </c>
      <c r="D915" s="339" t="s">
        <v>1630</v>
      </c>
      <c r="E915" s="266">
        <v>19</v>
      </c>
      <c r="F915" s="266">
        <v>19</v>
      </c>
      <c r="G915" s="264">
        <v>15</v>
      </c>
      <c r="H915" s="264">
        <v>15</v>
      </c>
      <c r="I915" s="264">
        <v>18</v>
      </c>
      <c r="J915" s="264">
        <v>18</v>
      </c>
      <c r="K915" s="294">
        <v>0.9</v>
      </c>
      <c r="L915" s="267">
        <v>1</v>
      </c>
      <c r="M915" s="267">
        <v>1</v>
      </c>
      <c r="N915" s="267">
        <v>1</v>
      </c>
      <c r="O915" s="332">
        <v>515</v>
      </c>
      <c r="P915" s="266">
        <v>514</v>
      </c>
      <c r="Q915" s="266">
        <v>19</v>
      </c>
      <c r="R915" s="264">
        <v>15</v>
      </c>
      <c r="S915" s="264">
        <v>18</v>
      </c>
      <c r="T915" s="267">
        <v>0.998058252427184</v>
      </c>
      <c r="U915" s="267">
        <v>1</v>
      </c>
      <c r="V915" s="268">
        <v>1</v>
      </c>
      <c r="W915" s="268">
        <v>1</v>
      </c>
      <c r="X915" s="295">
        <v>0</v>
      </c>
      <c r="Y915" s="271">
        <v>119</v>
      </c>
      <c r="Z915" s="333">
        <v>119</v>
      </c>
      <c r="AA915" s="333">
        <v>122</v>
      </c>
      <c r="AB915" s="333">
        <v>121</v>
      </c>
      <c r="AC915" s="334">
        <v>1</v>
      </c>
      <c r="AD915" s="268">
        <v>0.991803278688525</v>
      </c>
      <c r="AE915" s="295">
        <v>0.00819672131147542</v>
      </c>
    </row>
    <row r="916" spans="1:31">
      <c r="A916" s="315" t="s">
        <v>1158</v>
      </c>
      <c r="B916" s="339" t="s">
        <v>3344</v>
      </c>
      <c r="C916" s="293" t="s">
        <v>1631</v>
      </c>
      <c r="D916" s="339" t="s">
        <v>1632</v>
      </c>
      <c r="E916" s="266">
        <v>38</v>
      </c>
      <c r="F916" s="266">
        <v>38</v>
      </c>
      <c r="G916" s="264">
        <v>25</v>
      </c>
      <c r="H916" s="264">
        <v>25</v>
      </c>
      <c r="I916" s="264">
        <v>33</v>
      </c>
      <c r="J916" s="264">
        <v>33</v>
      </c>
      <c r="K916" s="294">
        <v>0.9</v>
      </c>
      <c r="L916" s="267">
        <v>1</v>
      </c>
      <c r="M916" s="267">
        <v>1</v>
      </c>
      <c r="N916" s="267">
        <v>1</v>
      </c>
      <c r="O916" s="332">
        <v>990</v>
      </c>
      <c r="P916" s="266">
        <v>836</v>
      </c>
      <c r="Q916" s="266">
        <v>32</v>
      </c>
      <c r="R916" s="264">
        <v>20</v>
      </c>
      <c r="S916" s="264">
        <v>28</v>
      </c>
      <c r="T916" s="267">
        <v>0.844444444444444</v>
      </c>
      <c r="U916" s="267">
        <v>0.842105263157895</v>
      </c>
      <c r="V916" s="268">
        <v>0.8</v>
      </c>
      <c r="W916" s="268">
        <v>0.848484848484849</v>
      </c>
      <c r="X916" s="295">
        <v>0.0421052631578946</v>
      </c>
      <c r="Y916" s="271">
        <v>233</v>
      </c>
      <c r="Z916" s="333">
        <v>200</v>
      </c>
      <c r="AA916" s="333">
        <v>237</v>
      </c>
      <c r="AB916" s="333">
        <v>199</v>
      </c>
      <c r="AC916" s="334">
        <v>0.858369098712446</v>
      </c>
      <c r="AD916" s="268">
        <v>0.839662447257384</v>
      </c>
      <c r="AE916" s="295">
        <v>0.0187066514550625</v>
      </c>
    </row>
    <row r="917" spans="1:31">
      <c r="A917" s="315" t="s">
        <v>1158</v>
      </c>
      <c r="B917" s="339" t="s">
        <v>3344</v>
      </c>
      <c r="C917" s="293" t="s">
        <v>1633</v>
      </c>
      <c r="D917" s="339" t="s">
        <v>1634</v>
      </c>
      <c r="E917" s="266">
        <v>28</v>
      </c>
      <c r="F917" s="266">
        <v>28</v>
      </c>
      <c r="G917" s="264">
        <v>21</v>
      </c>
      <c r="H917" s="264">
        <v>21</v>
      </c>
      <c r="I917" s="264">
        <v>23</v>
      </c>
      <c r="J917" s="264">
        <v>23</v>
      </c>
      <c r="K917" s="294">
        <v>0.9</v>
      </c>
      <c r="L917" s="267">
        <v>1</v>
      </c>
      <c r="M917" s="267">
        <v>1</v>
      </c>
      <c r="N917" s="267">
        <v>1</v>
      </c>
      <c r="O917" s="332">
        <v>719</v>
      </c>
      <c r="P917" s="266">
        <v>697</v>
      </c>
      <c r="Q917" s="266">
        <v>28</v>
      </c>
      <c r="R917" s="264">
        <v>20</v>
      </c>
      <c r="S917" s="264">
        <v>22</v>
      </c>
      <c r="T917" s="267">
        <v>0.969401947148818</v>
      </c>
      <c r="U917" s="267">
        <v>1</v>
      </c>
      <c r="V917" s="268">
        <v>0.952380952380952</v>
      </c>
      <c r="W917" s="268">
        <v>0.956521739130435</v>
      </c>
      <c r="X917" s="295">
        <v>0.0476190476190477</v>
      </c>
      <c r="Y917" s="271">
        <v>169</v>
      </c>
      <c r="Z917" s="333">
        <v>164</v>
      </c>
      <c r="AA917" s="333">
        <v>163</v>
      </c>
      <c r="AB917" s="333">
        <v>159</v>
      </c>
      <c r="AC917" s="334">
        <v>0.970414201183432</v>
      </c>
      <c r="AD917" s="268">
        <v>0.975460122699387</v>
      </c>
      <c r="AE917" s="295">
        <v>-0.00504592151595462</v>
      </c>
    </row>
    <row r="918" spans="1:31">
      <c r="A918" s="315" t="s">
        <v>1158</v>
      </c>
      <c r="B918" s="339" t="s">
        <v>3344</v>
      </c>
      <c r="C918" s="293" t="s">
        <v>1635</v>
      </c>
      <c r="D918" s="339" t="s">
        <v>1636</v>
      </c>
      <c r="E918" s="266">
        <v>27</v>
      </c>
      <c r="F918" s="266">
        <v>27</v>
      </c>
      <c r="G918" s="264">
        <v>21</v>
      </c>
      <c r="H918" s="264">
        <v>21</v>
      </c>
      <c r="I918" s="264">
        <v>27</v>
      </c>
      <c r="J918" s="264">
        <v>27</v>
      </c>
      <c r="K918" s="294">
        <v>0.9</v>
      </c>
      <c r="L918" s="267">
        <v>1</v>
      </c>
      <c r="M918" s="267">
        <v>1</v>
      </c>
      <c r="N918" s="267">
        <v>1</v>
      </c>
      <c r="O918" s="332">
        <v>755</v>
      </c>
      <c r="P918" s="266">
        <v>666</v>
      </c>
      <c r="Q918" s="266">
        <v>23</v>
      </c>
      <c r="R918" s="264">
        <v>17</v>
      </c>
      <c r="S918" s="264">
        <v>24</v>
      </c>
      <c r="T918" s="267">
        <v>0.882119205298013</v>
      </c>
      <c r="U918" s="267">
        <v>0.851851851851852</v>
      </c>
      <c r="V918" s="268">
        <v>0.80952380952381</v>
      </c>
      <c r="W918" s="268">
        <v>0.888888888888889</v>
      </c>
      <c r="X918" s="295">
        <v>0.0423280423280423</v>
      </c>
      <c r="Y918" s="271">
        <v>177</v>
      </c>
      <c r="Z918" s="333">
        <v>152</v>
      </c>
      <c r="AA918" s="333">
        <v>170</v>
      </c>
      <c r="AB918" s="333">
        <v>152</v>
      </c>
      <c r="AC918" s="334">
        <v>0.858757062146893</v>
      </c>
      <c r="AD918" s="268">
        <v>0.894117647058824</v>
      </c>
      <c r="AE918" s="295">
        <v>-0.0353605849119309</v>
      </c>
    </row>
    <row r="919" spans="1:31">
      <c r="A919" s="315" t="s">
        <v>1158</v>
      </c>
      <c r="B919" s="339" t="s">
        <v>3344</v>
      </c>
      <c r="C919" s="293" t="s">
        <v>1637</v>
      </c>
      <c r="D919" s="339" t="s">
        <v>1638</v>
      </c>
      <c r="E919" s="266">
        <v>28</v>
      </c>
      <c r="F919" s="266">
        <v>28</v>
      </c>
      <c r="G919" s="264">
        <v>20</v>
      </c>
      <c r="H919" s="264">
        <v>19</v>
      </c>
      <c r="I919" s="264">
        <v>26</v>
      </c>
      <c r="J919" s="264">
        <v>26</v>
      </c>
      <c r="K919" s="294">
        <v>0.9</v>
      </c>
      <c r="L919" s="267">
        <v>1</v>
      </c>
      <c r="M919" s="267">
        <v>0.95</v>
      </c>
      <c r="N919" s="267">
        <v>1</v>
      </c>
      <c r="O919" s="332">
        <v>761</v>
      </c>
      <c r="P919" s="266">
        <v>658</v>
      </c>
      <c r="Q919" s="266">
        <v>24</v>
      </c>
      <c r="R919" s="264">
        <v>19</v>
      </c>
      <c r="S919" s="264">
        <v>23</v>
      </c>
      <c r="T919" s="267">
        <v>0.864651773981603</v>
      </c>
      <c r="U919" s="267">
        <v>0.857142857142857</v>
      </c>
      <c r="V919" s="268">
        <v>0.95</v>
      </c>
      <c r="W919" s="268">
        <v>0.884615384615385</v>
      </c>
      <c r="X919" s="295">
        <v>-0.0928571428571429</v>
      </c>
      <c r="Y919" s="271">
        <v>177</v>
      </c>
      <c r="Z919" s="333">
        <v>152</v>
      </c>
      <c r="AA919" s="333">
        <v>181</v>
      </c>
      <c r="AB919" s="333">
        <v>164</v>
      </c>
      <c r="AC919" s="334">
        <v>0.858757062146893</v>
      </c>
      <c r="AD919" s="268">
        <v>0.906077348066298</v>
      </c>
      <c r="AE919" s="295">
        <v>-0.0473202859194057</v>
      </c>
    </row>
    <row r="920" spans="1:31">
      <c r="A920" s="315" t="s">
        <v>1158</v>
      </c>
      <c r="B920" s="339" t="s">
        <v>3348</v>
      </c>
      <c r="C920" s="293" t="s">
        <v>1639</v>
      </c>
      <c r="D920" s="339" t="s">
        <v>1640</v>
      </c>
      <c r="E920" s="266">
        <v>65</v>
      </c>
      <c r="F920" s="266">
        <v>64</v>
      </c>
      <c r="G920" s="264">
        <v>55</v>
      </c>
      <c r="H920" s="264">
        <v>54</v>
      </c>
      <c r="I920" s="264">
        <v>55</v>
      </c>
      <c r="J920" s="264">
        <v>55</v>
      </c>
      <c r="K920" s="294">
        <v>0.9</v>
      </c>
      <c r="L920" s="267">
        <v>0.984615384615385</v>
      </c>
      <c r="M920" s="267">
        <v>0.981818181818182</v>
      </c>
      <c r="N920" s="267">
        <v>1</v>
      </c>
      <c r="O920" s="332">
        <v>1772</v>
      </c>
      <c r="P920" s="266">
        <v>1762</v>
      </c>
      <c r="Q920" s="266">
        <v>64</v>
      </c>
      <c r="R920" s="264">
        <v>54</v>
      </c>
      <c r="S920" s="264">
        <v>55</v>
      </c>
      <c r="T920" s="267">
        <v>0.994356659142212</v>
      </c>
      <c r="U920" s="267">
        <v>0.984615384615385</v>
      </c>
      <c r="V920" s="268">
        <v>0.981818181818182</v>
      </c>
      <c r="W920" s="268">
        <v>1</v>
      </c>
      <c r="X920" s="295">
        <v>0.00279720279720286</v>
      </c>
      <c r="Y920" s="271">
        <v>405</v>
      </c>
      <c r="Z920" s="333">
        <v>402</v>
      </c>
      <c r="AA920" s="333">
        <v>403</v>
      </c>
      <c r="AB920" s="333">
        <v>401</v>
      </c>
      <c r="AC920" s="334">
        <v>0.992592592592593</v>
      </c>
      <c r="AD920" s="268">
        <v>0.995037220843672</v>
      </c>
      <c r="AE920" s="295">
        <v>-0.00244462825107983</v>
      </c>
    </row>
    <row r="921" spans="1:31">
      <c r="A921" s="315" t="s">
        <v>1158</v>
      </c>
      <c r="B921" s="339" t="s">
        <v>40</v>
      </c>
      <c r="C921" s="293" t="s">
        <v>1641</v>
      </c>
      <c r="D921" s="339" t="s">
        <v>1642</v>
      </c>
      <c r="E921" s="266">
        <v>0</v>
      </c>
      <c r="F921" s="266">
        <v>0</v>
      </c>
      <c r="G921" s="264">
        <v>0</v>
      </c>
      <c r="H921" s="264">
        <v>0</v>
      </c>
      <c r="I921" s="264">
        <v>0</v>
      </c>
      <c r="J921" s="264">
        <v>0</v>
      </c>
      <c r="K921" s="294">
        <v>0.9</v>
      </c>
      <c r="L921" s="267">
        <v>0</v>
      </c>
      <c r="M921" s="267">
        <v>0</v>
      </c>
      <c r="N921" s="267">
        <v>0</v>
      </c>
      <c r="O921" s="332">
        <v>0</v>
      </c>
      <c r="P921" s="266">
        <v>0</v>
      </c>
      <c r="Q921" s="266">
        <v>0</v>
      </c>
      <c r="R921" s="264">
        <v>0</v>
      </c>
      <c r="S921" s="264">
        <v>0</v>
      </c>
      <c r="T921" s="267">
        <v>0</v>
      </c>
      <c r="U921" s="267">
        <v>0</v>
      </c>
      <c r="V921" s="268">
        <v>0</v>
      </c>
      <c r="W921" s="268">
        <v>0</v>
      </c>
      <c r="X921" s="295">
        <v>0</v>
      </c>
      <c r="Y921" s="271">
        <v>0</v>
      </c>
      <c r="Z921" s="333">
        <v>0</v>
      </c>
      <c r="AA921" s="333">
        <v>0</v>
      </c>
      <c r="AB921" s="333">
        <v>0</v>
      </c>
      <c r="AC921" s="334">
        <v>0</v>
      </c>
      <c r="AD921" s="268">
        <v>0</v>
      </c>
      <c r="AE921" s="295">
        <v>0</v>
      </c>
    </row>
    <row r="922" spans="1:31">
      <c r="A922" s="315" t="s">
        <v>1158</v>
      </c>
      <c r="B922" s="339" t="s">
        <v>3348</v>
      </c>
      <c r="C922" s="293" t="s">
        <v>1643</v>
      </c>
      <c r="D922" s="339" t="s">
        <v>1644</v>
      </c>
      <c r="E922" s="266">
        <v>24</v>
      </c>
      <c r="F922" s="266">
        <v>23</v>
      </c>
      <c r="G922" s="264">
        <v>19</v>
      </c>
      <c r="H922" s="264">
        <v>18</v>
      </c>
      <c r="I922" s="264">
        <v>19</v>
      </c>
      <c r="J922" s="264">
        <v>18</v>
      </c>
      <c r="K922" s="294">
        <v>0.9</v>
      </c>
      <c r="L922" s="267">
        <v>0.958333333333333</v>
      </c>
      <c r="M922" s="267">
        <v>0.947368421052632</v>
      </c>
      <c r="N922" s="267">
        <v>0.947368421052632</v>
      </c>
      <c r="O922" s="332">
        <v>612</v>
      </c>
      <c r="P922" s="266">
        <v>579</v>
      </c>
      <c r="Q922" s="266">
        <v>23</v>
      </c>
      <c r="R922" s="264">
        <v>18</v>
      </c>
      <c r="S922" s="264">
        <v>17</v>
      </c>
      <c r="T922" s="267">
        <v>0.946078431372549</v>
      </c>
      <c r="U922" s="267">
        <v>0.958333333333333</v>
      </c>
      <c r="V922" s="268">
        <v>0.947368421052632</v>
      </c>
      <c r="W922" s="268">
        <v>0.894736842105263</v>
      </c>
      <c r="X922" s="295">
        <v>0.0109649122807018</v>
      </c>
      <c r="Y922" s="271">
        <v>141</v>
      </c>
      <c r="Z922" s="333">
        <v>133</v>
      </c>
      <c r="AA922" s="333">
        <v>142</v>
      </c>
      <c r="AB922" s="333">
        <v>136</v>
      </c>
      <c r="AC922" s="334">
        <v>0.943262411347518</v>
      </c>
      <c r="AD922" s="268">
        <v>0.957746478873239</v>
      </c>
      <c r="AE922" s="295">
        <v>-0.0144840675257216</v>
      </c>
    </row>
    <row r="923" spans="1:31">
      <c r="A923" s="315" t="s">
        <v>1158</v>
      </c>
      <c r="B923" s="339" t="s">
        <v>3348</v>
      </c>
      <c r="C923" s="293" t="s">
        <v>1645</v>
      </c>
      <c r="D923" s="339" t="s">
        <v>1646</v>
      </c>
      <c r="E923" s="266">
        <v>49</v>
      </c>
      <c r="F923" s="266">
        <v>48</v>
      </c>
      <c r="G923" s="264">
        <v>39</v>
      </c>
      <c r="H923" s="264">
        <v>38</v>
      </c>
      <c r="I923" s="264">
        <v>40</v>
      </c>
      <c r="J923" s="264">
        <v>40</v>
      </c>
      <c r="K923" s="294">
        <v>0.9</v>
      </c>
      <c r="L923" s="267">
        <v>0.979591836734694</v>
      </c>
      <c r="M923" s="267">
        <v>0.974358974358974</v>
      </c>
      <c r="N923" s="267">
        <v>1</v>
      </c>
      <c r="O923" s="332">
        <v>1340</v>
      </c>
      <c r="P923" s="266">
        <v>1303</v>
      </c>
      <c r="Q923" s="266">
        <v>48</v>
      </c>
      <c r="R923" s="264">
        <v>38</v>
      </c>
      <c r="S923" s="264">
        <v>40</v>
      </c>
      <c r="T923" s="267">
        <v>0.972388059701493</v>
      </c>
      <c r="U923" s="267">
        <v>0.979591836734694</v>
      </c>
      <c r="V923" s="268">
        <v>0.974358974358974</v>
      </c>
      <c r="W923" s="268">
        <v>1</v>
      </c>
      <c r="X923" s="295">
        <v>0.00523286237571952</v>
      </c>
      <c r="Y923" s="271">
        <v>312</v>
      </c>
      <c r="Z923" s="333">
        <v>304</v>
      </c>
      <c r="AA923" s="333">
        <v>312</v>
      </c>
      <c r="AB923" s="333">
        <v>302</v>
      </c>
      <c r="AC923" s="334">
        <v>0.974358974358974</v>
      </c>
      <c r="AD923" s="268">
        <v>0.967948717948718</v>
      </c>
      <c r="AE923" s="295">
        <v>0.00641025641025639</v>
      </c>
    </row>
    <row r="924" spans="1:31">
      <c r="A924" s="315" t="s">
        <v>1158</v>
      </c>
      <c r="B924" s="339" t="s">
        <v>3343</v>
      </c>
      <c r="C924" s="293" t="s">
        <v>1647</v>
      </c>
      <c r="D924" s="339" t="s">
        <v>1648</v>
      </c>
      <c r="E924" s="266">
        <v>0</v>
      </c>
      <c r="F924" s="266">
        <v>0</v>
      </c>
      <c r="G924" s="264">
        <v>0</v>
      </c>
      <c r="H924" s="264">
        <v>0</v>
      </c>
      <c r="I924" s="264">
        <v>0</v>
      </c>
      <c r="J924" s="264">
        <v>0</v>
      </c>
      <c r="K924" s="294">
        <v>0.9</v>
      </c>
      <c r="L924" s="267">
        <v>0</v>
      </c>
      <c r="M924" s="267">
        <v>0</v>
      </c>
      <c r="N924" s="267">
        <v>0</v>
      </c>
      <c r="O924" s="332">
        <v>0</v>
      </c>
      <c r="P924" s="266">
        <v>0</v>
      </c>
      <c r="Q924" s="266">
        <v>0</v>
      </c>
      <c r="R924" s="264">
        <v>0</v>
      </c>
      <c r="S924" s="264">
        <v>0</v>
      </c>
      <c r="T924" s="267">
        <v>0</v>
      </c>
      <c r="U924" s="267">
        <v>0</v>
      </c>
      <c r="V924" s="268">
        <v>0</v>
      </c>
      <c r="W924" s="268">
        <v>0</v>
      </c>
      <c r="X924" s="295">
        <v>0</v>
      </c>
      <c r="Y924" s="271">
        <v>0</v>
      </c>
      <c r="Z924" s="333">
        <v>0</v>
      </c>
      <c r="AA924" s="333">
        <v>0</v>
      </c>
      <c r="AB924" s="333">
        <v>0</v>
      </c>
      <c r="AC924" s="334">
        <v>0</v>
      </c>
      <c r="AD924" s="268">
        <v>0</v>
      </c>
      <c r="AE924" s="295">
        <v>0</v>
      </c>
    </row>
    <row r="925" spans="1:31">
      <c r="A925" s="315" t="s">
        <v>1158</v>
      </c>
      <c r="B925" s="339" t="s">
        <v>3343</v>
      </c>
      <c r="C925" s="293" t="s">
        <v>1649</v>
      </c>
      <c r="D925" s="339" t="s">
        <v>1650</v>
      </c>
      <c r="E925" s="266">
        <v>0</v>
      </c>
      <c r="F925" s="266">
        <v>0</v>
      </c>
      <c r="G925" s="264">
        <v>0</v>
      </c>
      <c r="H925" s="264">
        <v>0</v>
      </c>
      <c r="I925" s="264">
        <v>0</v>
      </c>
      <c r="J925" s="264">
        <v>0</v>
      </c>
      <c r="K925" s="294">
        <v>0.9</v>
      </c>
      <c r="L925" s="267">
        <v>0</v>
      </c>
      <c r="M925" s="267">
        <v>0</v>
      </c>
      <c r="N925" s="267">
        <v>0</v>
      </c>
      <c r="O925" s="332">
        <v>0</v>
      </c>
      <c r="P925" s="266">
        <v>0</v>
      </c>
      <c r="Q925" s="266">
        <v>0</v>
      </c>
      <c r="R925" s="264">
        <v>0</v>
      </c>
      <c r="S925" s="264">
        <v>0</v>
      </c>
      <c r="T925" s="267">
        <v>0</v>
      </c>
      <c r="U925" s="267">
        <v>0</v>
      </c>
      <c r="V925" s="268">
        <v>0</v>
      </c>
      <c r="W925" s="268">
        <v>0</v>
      </c>
      <c r="X925" s="295">
        <v>0</v>
      </c>
      <c r="Y925" s="271">
        <v>0</v>
      </c>
      <c r="Z925" s="333">
        <v>0</v>
      </c>
      <c r="AA925" s="333">
        <v>0</v>
      </c>
      <c r="AB925" s="333">
        <v>0</v>
      </c>
      <c r="AC925" s="334">
        <v>0</v>
      </c>
      <c r="AD925" s="268">
        <v>0</v>
      </c>
      <c r="AE925" s="295">
        <v>0</v>
      </c>
    </row>
    <row r="926" spans="1:31">
      <c r="A926" s="315" t="s">
        <v>1158</v>
      </c>
      <c r="B926" s="339" t="s">
        <v>3346</v>
      </c>
      <c r="C926" s="293" t="s">
        <v>1651</v>
      </c>
      <c r="D926" s="339" t="s">
        <v>1652</v>
      </c>
      <c r="E926" s="266">
        <v>0</v>
      </c>
      <c r="F926" s="266">
        <v>0</v>
      </c>
      <c r="G926" s="264">
        <v>0</v>
      </c>
      <c r="H926" s="264">
        <v>0</v>
      </c>
      <c r="I926" s="264">
        <v>0</v>
      </c>
      <c r="J926" s="264">
        <v>0</v>
      </c>
      <c r="K926" s="294">
        <v>0.9</v>
      </c>
      <c r="L926" s="267">
        <v>0</v>
      </c>
      <c r="M926" s="267">
        <v>0</v>
      </c>
      <c r="N926" s="267">
        <v>0</v>
      </c>
      <c r="O926" s="332">
        <v>0</v>
      </c>
      <c r="P926" s="266">
        <v>0</v>
      </c>
      <c r="Q926" s="266">
        <v>0</v>
      </c>
      <c r="R926" s="264">
        <v>0</v>
      </c>
      <c r="S926" s="264">
        <v>0</v>
      </c>
      <c r="T926" s="267">
        <v>0</v>
      </c>
      <c r="U926" s="267">
        <v>0</v>
      </c>
      <c r="V926" s="268">
        <v>0</v>
      </c>
      <c r="W926" s="268">
        <v>0</v>
      </c>
      <c r="X926" s="295">
        <v>0</v>
      </c>
      <c r="Y926" s="271">
        <v>0</v>
      </c>
      <c r="Z926" s="333">
        <v>0</v>
      </c>
      <c r="AA926" s="333">
        <v>0</v>
      </c>
      <c r="AB926" s="333">
        <v>0</v>
      </c>
      <c r="AC926" s="334">
        <v>0</v>
      </c>
      <c r="AD926" s="268">
        <v>0</v>
      </c>
      <c r="AE926" s="295">
        <v>0</v>
      </c>
    </row>
    <row r="927" spans="1:31">
      <c r="A927" s="315" t="s">
        <v>1158</v>
      </c>
      <c r="B927" s="339" t="s">
        <v>40</v>
      </c>
      <c r="C927" s="293" t="s">
        <v>1653</v>
      </c>
      <c r="D927" s="339" t="s">
        <v>1654</v>
      </c>
      <c r="E927" s="266">
        <v>0</v>
      </c>
      <c r="F927" s="266">
        <v>0</v>
      </c>
      <c r="G927" s="264">
        <v>0</v>
      </c>
      <c r="H927" s="264">
        <v>0</v>
      </c>
      <c r="I927" s="264">
        <v>0</v>
      </c>
      <c r="J927" s="264">
        <v>0</v>
      </c>
      <c r="K927" s="294">
        <v>0.9</v>
      </c>
      <c r="L927" s="267">
        <v>0</v>
      </c>
      <c r="M927" s="267">
        <v>0</v>
      </c>
      <c r="N927" s="267">
        <v>0</v>
      </c>
      <c r="O927" s="332">
        <v>0</v>
      </c>
      <c r="P927" s="266">
        <v>0</v>
      </c>
      <c r="Q927" s="266">
        <v>0</v>
      </c>
      <c r="R927" s="264">
        <v>0</v>
      </c>
      <c r="S927" s="264">
        <v>0</v>
      </c>
      <c r="T927" s="267">
        <v>0</v>
      </c>
      <c r="U927" s="267">
        <v>0</v>
      </c>
      <c r="V927" s="268">
        <v>0</v>
      </c>
      <c r="W927" s="268">
        <v>0</v>
      </c>
      <c r="X927" s="295">
        <v>0</v>
      </c>
      <c r="Y927" s="271">
        <v>0</v>
      </c>
      <c r="Z927" s="333">
        <v>0</v>
      </c>
      <c r="AA927" s="333">
        <v>0</v>
      </c>
      <c r="AB927" s="333">
        <v>0</v>
      </c>
      <c r="AC927" s="334">
        <v>0</v>
      </c>
      <c r="AD927" s="268">
        <v>0</v>
      </c>
      <c r="AE927" s="295">
        <v>0</v>
      </c>
    </row>
    <row r="928" spans="1:31">
      <c r="A928" s="315" t="s">
        <v>1158</v>
      </c>
      <c r="B928" s="339" t="s">
        <v>3346</v>
      </c>
      <c r="C928" s="293" t="s">
        <v>1655</v>
      </c>
      <c r="D928" s="339" t="s">
        <v>1656</v>
      </c>
      <c r="E928" s="266">
        <v>0</v>
      </c>
      <c r="F928" s="266">
        <v>0</v>
      </c>
      <c r="G928" s="264">
        <v>0</v>
      </c>
      <c r="H928" s="264">
        <v>0</v>
      </c>
      <c r="I928" s="264">
        <v>0</v>
      </c>
      <c r="J928" s="264">
        <v>0</v>
      </c>
      <c r="K928" s="294">
        <v>0.9</v>
      </c>
      <c r="L928" s="267">
        <v>0</v>
      </c>
      <c r="M928" s="267">
        <v>0</v>
      </c>
      <c r="N928" s="267">
        <v>0</v>
      </c>
      <c r="O928" s="332">
        <v>0</v>
      </c>
      <c r="P928" s="266">
        <v>0</v>
      </c>
      <c r="Q928" s="266">
        <v>0</v>
      </c>
      <c r="R928" s="264">
        <v>0</v>
      </c>
      <c r="S928" s="264">
        <v>0</v>
      </c>
      <c r="T928" s="267">
        <v>0</v>
      </c>
      <c r="U928" s="267">
        <v>0</v>
      </c>
      <c r="V928" s="268">
        <v>0</v>
      </c>
      <c r="W928" s="268">
        <v>0</v>
      </c>
      <c r="X928" s="295">
        <v>0</v>
      </c>
      <c r="Y928" s="271">
        <v>0</v>
      </c>
      <c r="Z928" s="333">
        <v>0</v>
      </c>
      <c r="AA928" s="333">
        <v>0</v>
      </c>
      <c r="AB928" s="333">
        <v>0</v>
      </c>
      <c r="AC928" s="334">
        <v>0</v>
      </c>
      <c r="AD928" s="268">
        <v>0</v>
      </c>
      <c r="AE928" s="295">
        <v>0</v>
      </c>
    </row>
    <row r="929" spans="1:31">
      <c r="A929" s="315" t="s">
        <v>1158</v>
      </c>
      <c r="B929" s="339" t="s">
        <v>3346</v>
      </c>
      <c r="C929" s="293" t="s">
        <v>1657</v>
      </c>
      <c r="D929" s="339" t="s">
        <v>1658</v>
      </c>
      <c r="E929" s="266">
        <v>0</v>
      </c>
      <c r="F929" s="266">
        <v>0</v>
      </c>
      <c r="G929" s="264">
        <v>0</v>
      </c>
      <c r="H929" s="264">
        <v>0</v>
      </c>
      <c r="I929" s="264">
        <v>0</v>
      </c>
      <c r="J929" s="264">
        <v>0</v>
      </c>
      <c r="K929" s="294">
        <v>0.9</v>
      </c>
      <c r="L929" s="267">
        <v>0</v>
      </c>
      <c r="M929" s="267">
        <v>0</v>
      </c>
      <c r="N929" s="267">
        <v>0</v>
      </c>
      <c r="O929" s="332">
        <v>0</v>
      </c>
      <c r="P929" s="266">
        <v>0</v>
      </c>
      <c r="Q929" s="266">
        <v>0</v>
      </c>
      <c r="R929" s="264">
        <v>0</v>
      </c>
      <c r="S929" s="264">
        <v>0</v>
      </c>
      <c r="T929" s="267">
        <v>0</v>
      </c>
      <c r="U929" s="267">
        <v>0</v>
      </c>
      <c r="V929" s="268">
        <v>0</v>
      </c>
      <c r="W929" s="268">
        <v>0</v>
      </c>
      <c r="X929" s="295">
        <v>0</v>
      </c>
      <c r="Y929" s="271">
        <v>0</v>
      </c>
      <c r="Z929" s="333">
        <v>0</v>
      </c>
      <c r="AA929" s="333">
        <v>0</v>
      </c>
      <c r="AB929" s="333">
        <v>0</v>
      </c>
      <c r="AC929" s="334">
        <v>0</v>
      </c>
      <c r="AD929" s="268">
        <v>0</v>
      </c>
      <c r="AE929" s="295">
        <v>0</v>
      </c>
    </row>
    <row r="930" spans="1:31">
      <c r="A930" s="315" t="s">
        <v>1158</v>
      </c>
      <c r="B930" s="339" t="s">
        <v>3346</v>
      </c>
      <c r="C930" s="293" t="s">
        <v>1659</v>
      </c>
      <c r="D930" s="339" t="s">
        <v>1660</v>
      </c>
      <c r="E930" s="266">
        <v>0</v>
      </c>
      <c r="F930" s="266">
        <v>0</v>
      </c>
      <c r="G930" s="264">
        <v>0</v>
      </c>
      <c r="H930" s="264">
        <v>0</v>
      </c>
      <c r="I930" s="264">
        <v>0</v>
      </c>
      <c r="J930" s="264">
        <v>0</v>
      </c>
      <c r="K930" s="294">
        <v>0.9</v>
      </c>
      <c r="L930" s="267">
        <v>0</v>
      </c>
      <c r="M930" s="267">
        <v>0</v>
      </c>
      <c r="N930" s="267">
        <v>0</v>
      </c>
      <c r="O930" s="332">
        <v>0</v>
      </c>
      <c r="P930" s="266">
        <v>0</v>
      </c>
      <c r="Q930" s="266">
        <v>0</v>
      </c>
      <c r="R930" s="264">
        <v>0</v>
      </c>
      <c r="S930" s="264">
        <v>0</v>
      </c>
      <c r="T930" s="267">
        <v>0</v>
      </c>
      <c r="U930" s="267">
        <v>0</v>
      </c>
      <c r="V930" s="268">
        <v>0</v>
      </c>
      <c r="W930" s="268">
        <v>0</v>
      </c>
      <c r="X930" s="295">
        <v>0</v>
      </c>
      <c r="Y930" s="271">
        <v>0</v>
      </c>
      <c r="Z930" s="333">
        <v>0</v>
      </c>
      <c r="AA930" s="333">
        <v>0</v>
      </c>
      <c r="AB930" s="333">
        <v>0</v>
      </c>
      <c r="AC930" s="334">
        <v>0</v>
      </c>
      <c r="AD930" s="268">
        <v>0</v>
      </c>
      <c r="AE930" s="295">
        <v>0</v>
      </c>
    </row>
    <row r="931" spans="1:31">
      <c r="A931" s="315" t="s">
        <v>1158</v>
      </c>
      <c r="B931" s="339" t="s">
        <v>3346</v>
      </c>
      <c r="C931" s="293" t="s">
        <v>1661</v>
      </c>
      <c r="D931" s="339" t="s">
        <v>1662</v>
      </c>
      <c r="E931" s="266">
        <v>0</v>
      </c>
      <c r="F931" s="266">
        <v>0</v>
      </c>
      <c r="G931" s="264">
        <v>0</v>
      </c>
      <c r="H931" s="264">
        <v>0</v>
      </c>
      <c r="I931" s="264">
        <v>0</v>
      </c>
      <c r="J931" s="264">
        <v>0</v>
      </c>
      <c r="K931" s="294">
        <v>0.9</v>
      </c>
      <c r="L931" s="267">
        <v>0</v>
      </c>
      <c r="M931" s="267">
        <v>0</v>
      </c>
      <c r="N931" s="267">
        <v>0</v>
      </c>
      <c r="O931" s="332">
        <v>0</v>
      </c>
      <c r="P931" s="266">
        <v>0</v>
      </c>
      <c r="Q931" s="266">
        <v>0</v>
      </c>
      <c r="R931" s="264">
        <v>0</v>
      </c>
      <c r="S931" s="264">
        <v>0</v>
      </c>
      <c r="T931" s="267">
        <v>0</v>
      </c>
      <c r="U931" s="267">
        <v>0</v>
      </c>
      <c r="V931" s="268">
        <v>0</v>
      </c>
      <c r="W931" s="268">
        <v>0</v>
      </c>
      <c r="X931" s="295">
        <v>0</v>
      </c>
      <c r="Y931" s="271">
        <v>0</v>
      </c>
      <c r="Z931" s="333">
        <v>0</v>
      </c>
      <c r="AA931" s="333">
        <v>0</v>
      </c>
      <c r="AB931" s="333">
        <v>0</v>
      </c>
      <c r="AC931" s="334">
        <v>0</v>
      </c>
      <c r="AD931" s="268">
        <v>0</v>
      </c>
      <c r="AE931" s="295">
        <v>0</v>
      </c>
    </row>
    <row r="932" spans="1:31">
      <c r="A932" s="315" t="s">
        <v>1158</v>
      </c>
      <c r="B932" s="339" t="s">
        <v>40</v>
      </c>
      <c r="C932" s="293" t="s">
        <v>40</v>
      </c>
      <c r="D932" s="339" t="s">
        <v>1664</v>
      </c>
      <c r="E932" s="266">
        <v>0</v>
      </c>
      <c r="F932" s="266">
        <v>0</v>
      </c>
      <c r="G932" s="264">
        <v>0</v>
      </c>
      <c r="H932" s="264">
        <v>0</v>
      </c>
      <c r="I932" s="264">
        <v>0</v>
      </c>
      <c r="J932" s="264">
        <v>0</v>
      </c>
      <c r="K932" s="294">
        <v>0.9</v>
      </c>
      <c r="L932" s="267">
        <v>0</v>
      </c>
      <c r="M932" s="267">
        <v>0</v>
      </c>
      <c r="N932" s="267">
        <v>0</v>
      </c>
      <c r="O932" s="332">
        <v>0</v>
      </c>
      <c r="P932" s="266">
        <v>0</v>
      </c>
      <c r="Q932" s="266">
        <v>0</v>
      </c>
      <c r="R932" s="264">
        <v>0</v>
      </c>
      <c r="S932" s="264">
        <v>0</v>
      </c>
      <c r="T932" s="267">
        <v>0</v>
      </c>
      <c r="U932" s="267">
        <v>0</v>
      </c>
      <c r="V932" s="268">
        <v>0</v>
      </c>
      <c r="W932" s="268">
        <v>0</v>
      </c>
      <c r="X932" s="295">
        <v>0</v>
      </c>
      <c r="Y932" s="271">
        <v>0</v>
      </c>
      <c r="Z932" s="333">
        <v>0</v>
      </c>
      <c r="AA932" s="333">
        <v>0</v>
      </c>
      <c r="AB932" s="333">
        <v>0</v>
      </c>
      <c r="AC932" s="334">
        <v>0</v>
      </c>
      <c r="AD932" s="268">
        <v>0</v>
      </c>
      <c r="AE932" s="295">
        <v>0</v>
      </c>
    </row>
    <row r="933" spans="1:31">
      <c r="A933" s="315" t="s">
        <v>1158</v>
      </c>
      <c r="B933" s="339" t="s">
        <v>40</v>
      </c>
      <c r="C933" s="293" t="s">
        <v>40</v>
      </c>
      <c r="D933" s="339" t="s">
        <v>1665</v>
      </c>
      <c r="E933" s="266">
        <v>0</v>
      </c>
      <c r="F933" s="266">
        <v>0</v>
      </c>
      <c r="G933" s="264">
        <v>0</v>
      </c>
      <c r="H933" s="264">
        <v>0</v>
      </c>
      <c r="I933" s="264">
        <v>0</v>
      </c>
      <c r="J933" s="264">
        <v>0</v>
      </c>
      <c r="K933" s="294">
        <v>0.9</v>
      </c>
      <c r="L933" s="267">
        <v>0</v>
      </c>
      <c r="M933" s="267">
        <v>0</v>
      </c>
      <c r="N933" s="267">
        <v>0</v>
      </c>
      <c r="O933" s="332">
        <v>0</v>
      </c>
      <c r="P933" s="266">
        <v>0</v>
      </c>
      <c r="Q933" s="266">
        <v>0</v>
      </c>
      <c r="R933" s="264">
        <v>0</v>
      </c>
      <c r="S933" s="264">
        <v>0</v>
      </c>
      <c r="T933" s="267">
        <v>0</v>
      </c>
      <c r="U933" s="267">
        <v>0</v>
      </c>
      <c r="V933" s="268">
        <v>0</v>
      </c>
      <c r="W933" s="268">
        <v>0</v>
      </c>
      <c r="X933" s="295">
        <v>0</v>
      </c>
      <c r="Y933" s="271">
        <v>0</v>
      </c>
      <c r="Z933" s="333">
        <v>0</v>
      </c>
      <c r="AA933" s="333">
        <v>0</v>
      </c>
      <c r="AB933" s="333">
        <v>0</v>
      </c>
      <c r="AC933" s="334">
        <v>0</v>
      </c>
      <c r="AD933" s="268">
        <v>0</v>
      </c>
      <c r="AE933" s="295">
        <v>0</v>
      </c>
    </row>
    <row r="934" spans="1:31">
      <c r="A934" s="315" t="s">
        <v>1158</v>
      </c>
      <c r="B934" s="339" t="s">
        <v>40</v>
      </c>
      <c r="C934" s="293" t="s">
        <v>40</v>
      </c>
      <c r="D934" s="339" t="s">
        <v>1666</v>
      </c>
      <c r="E934" s="266">
        <v>0</v>
      </c>
      <c r="F934" s="266">
        <v>0</v>
      </c>
      <c r="G934" s="264">
        <v>0</v>
      </c>
      <c r="H934" s="264">
        <v>0</v>
      </c>
      <c r="I934" s="264">
        <v>0</v>
      </c>
      <c r="J934" s="264">
        <v>0</v>
      </c>
      <c r="K934" s="294">
        <v>0.9</v>
      </c>
      <c r="L934" s="267">
        <v>0</v>
      </c>
      <c r="M934" s="267">
        <v>0</v>
      </c>
      <c r="N934" s="267">
        <v>0</v>
      </c>
      <c r="O934" s="332">
        <v>0</v>
      </c>
      <c r="P934" s="266">
        <v>0</v>
      </c>
      <c r="Q934" s="266">
        <v>0</v>
      </c>
      <c r="R934" s="264">
        <v>0</v>
      </c>
      <c r="S934" s="264">
        <v>0</v>
      </c>
      <c r="T934" s="267">
        <v>0</v>
      </c>
      <c r="U934" s="267">
        <v>0</v>
      </c>
      <c r="V934" s="268">
        <v>0</v>
      </c>
      <c r="W934" s="268">
        <v>0</v>
      </c>
      <c r="X934" s="295">
        <v>0</v>
      </c>
      <c r="Y934" s="271">
        <v>0</v>
      </c>
      <c r="Z934" s="333">
        <v>0</v>
      </c>
      <c r="AA934" s="333">
        <v>0</v>
      </c>
      <c r="AB934" s="333">
        <v>0</v>
      </c>
      <c r="AC934" s="334">
        <v>0</v>
      </c>
      <c r="AD934" s="268">
        <v>0</v>
      </c>
      <c r="AE934" s="295">
        <v>0</v>
      </c>
    </row>
    <row r="935" spans="1:31">
      <c r="A935" s="315" t="s">
        <v>1158</v>
      </c>
      <c r="B935" s="339" t="s">
        <v>3348</v>
      </c>
      <c r="C935" s="293" t="s">
        <v>1667</v>
      </c>
      <c r="D935" s="339" t="s">
        <v>1668</v>
      </c>
      <c r="E935" s="266">
        <v>0</v>
      </c>
      <c r="F935" s="266">
        <v>0</v>
      </c>
      <c r="G935" s="264">
        <v>0</v>
      </c>
      <c r="H935" s="264">
        <v>0</v>
      </c>
      <c r="I935" s="264">
        <v>0</v>
      </c>
      <c r="J935" s="264">
        <v>0</v>
      </c>
      <c r="K935" s="294">
        <v>0.9</v>
      </c>
      <c r="L935" s="267">
        <v>0</v>
      </c>
      <c r="M935" s="267">
        <v>0</v>
      </c>
      <c r="N935" s="267">
        <v>0</v>
      </c>
      <c r="O935" s="332">
        <v>0</v>
      </c>
      <c r="P935" s="266">
        <v>0</v>
      </c>
      <c r="Q935" s="266">
        <v>0</v>
      </c>
      <c r="R935" s="264">
        <v>0</v>
      </c>
      <c r="S935" s="264">
        <v>0</v>
      </c>
      <c r="T935" s="267">
        <v>0</v>
      </c>
      <c r="U935" s="267">
        <v>0</v>
      </c>
      <c r="V935" s="268">
        <v>0</v>
      </c>
      <c r="W935" s="268">
        <v>0</v>
      </c>
      <c r="X935" s="295">
        <v>0</v>
      </c>
      <c r="Y935" s="271">
        <v>0</v>
      </c>
      <c r="Z935" s="333">
        <v>0</v>
      </c>
      <c r="AA935" s="333">
        <v>0</v>
      </c>
      <c r="AB935" s="333">
        <v>0</v>
      </c>
      <c r="AC935" s="334">
        <v>0</v>
      </c>
      <c r="AD935" s="268">
        <v>0</v>
      </c>
      <c r="AE935" s="295">
        <v>0</v>
      </c>
    </row>
    <row r="936" spans="1:31">
      <c r="A936" s="315" t="s">
        <v>1669</v>
      </c>
      <c r="B936" s="339" t="s">
        <v>3349</v>
      </c>
      <c r="C936" s="293" t="s">
        <v>1671</v>
      </c>
      <c r="D936" s="339" t="s">
        <v>1672</v>
      </c>
      <c r="E936" s="266">
        <v>15</v>
      </c>
      <c r="F936" s="266">
        <v>14</v>
      </c>
      <c r="G936" s="264">
        <v>14</v>
      </c>
      <c r="H936" s="264">
        <v>13</v>
      </c>
      <c r="I936" s="264">
        <v>16</v>
      </c>
      <c r="J936" s="264">
        <v>15</v>
      </c>
      <c r="K936" s="294">
        <v>0.9</v>
      </c>
      <c r="L936" s="267">
        <v>0.933333333333333</v>
      </c>
      <c r="M936" s="267">
        <v>0.928571428571429</v>
      </c>
      <c r="N936" s="267">
        <v>0.9375</v>
      </c>
      <c r="O936" s="332">
        <v>463</v>
      </c>
      <c r="P936" s="266">
        <v>414</v>
      </c>
      <c r="Q936" s="266">
        <v>14</v>
      </c>
      <c r="R936" s="264">
        <v>13</v>
      </c>
      <c r="S936" s="264">
        <v>15</v>
      </c>
      <c r="T936" s="267">
        <v>0.894168466522678</v>
      </c>
      <c r="U936" s="267">
        <v>0.933333333333333</v>
      </c>
      <c r="V936" s="268">
        <v>0.928571428571429</v>
      </c>
      <c r="W936" s="268">
        <v>0.9375</v>
      </c>
      <c r="X936" s="295">
        <v>0.00476190476190474</v>
      </c>
      <c r="Y936" s="271">
        <v>108</v>
      </c>
      <c r="Z936" s="333">
        <v>99</v>
      </c>
      <c r="AA936" s="333">
        <v>108</v>
      </c>
      <c r="AB936" s="333">
        <v>96</v>
      </c>
      <c r="AC936" s="334">
        <v>0.916666666666667</v>
      </c>
      <c r="AD936" s="268">
        <v>0.888888888888889</v>
      </c>
      <c r="AE936" s="295">
        <v>0.0277777777777778</v>
      </c>
    </row>
    <row r="937" spans="1:31">
      <c r="A937" s="315" t="s">
        <v>1669</v>
      </c>
      <c r="B937" s="339" t="s">
        <v>3349</v>
      </c>
      <c r="C937" s="293" t="s">
        <v>1673</v>
      </c>
      <c r="D937" s="339" t="s">
        <v>1674</v>
      </c>
      <c r="E937" s="266">
        <v>51</v>
      </c>
      <c r="F937" s="266">
        <v>51</v>
      </c>
      <c r="G937" s="264">
        <v>41</v>
      </c>
      <c r="H937" s="264">
        <v>41</v>
      </c>
      <c r="I937" s="264">
        <v>45</v>
      </c>
      <c r="J937" s="264">
        <v>45</v>
      </c>
      <c r="K937" s="294">
        <v>0.9</v>
      </c>
      <c r="L937" s="267">
        <v>1</v>
      </c>
      <c r="M937" s="267">
        <v>1</v>
      </c>
      <c r="N937" s="267">
        <v>1</v>
      </c>
      <c r="O937" s="332">
        <v>1389</v>
      </c>
      <c r="P937" s="266">
        <v>1322</v>
      </c>
      <c r="Q937" s="266">
        <v>50</v>
      </c>
      <c r="R937" s="264">
        <v>37</v>
      </c>
      <c r="S937" s="264">
        <v>43</v>
      </c>
      <c r="T937" s="267">
        <v>0.951763858891289</v>
      </c>
      <c r="U937" s="267">
        <v>0.980392156862745</v>
      </c>
      <c r="V937" s="268">
        <v>0.902439024390244</v>
      </c>
      <c r="W937" s="268">
        <v>0.955555555555556</v>
      </c>
      <c r="X937" s="295">
        <v>0.0779531324725011</v>
      </c>
      <c r="Y937" s="271">
        <v>319</v>
      </c>
      <c r="Z937" s="333">
        <v>307</v>
      </c>
      <c r="AA937" s="333">
        <v>318</v>
      </c>
      <c r="AB937" s="333">
        <v>300</v>
      </c>
      <c r="AC937" s="334">
        <v>0.962382445141066</v>
      </c>
      <c r="AD937" s="268">
        <v>0.943396226415094</v>
      </c>
      <c r="AE937" s="295">
        <v>0.0189862187259715</v>
      </c>
    </row>
    <row r="938" spans="1:31">
      <c r="A938" s="315" t="s">
        <v>1669</v>
      </c>
      <c r="B938" s="339" t="s">
        <v>3349</v>
      </c>
      <c r="C938" s="293" t="s">
        <v>1675</v>
      </c>
      <c r="D938" s="339" t="s">
        <v>1676</v>
      </c>
      <c r="E938" s="266">
        <v>36</v>
      </c>
      <c r="F938" s="266">
        <v>35</v>
      </c>
      <c r="G938" s="264">
        <v>34</v>
      </c>
      <c r="H938" s="264">
        <v>33</v>
      </c>
      <c r="I938" s="264">
        <v>34</v>
      </c>
      <c r="J938" s="264">
        <v>34</v>
      </c>
      <c r="K938" s="294">
        <v>0.9</v>
      </c>
      <c r="L938" s="267">
        <v>0.972222222222222</v>
      </c>
      <c r="M938" s="267">
        <v>0.970588235294118</v>
      </c>
      <c r="N938" s="267">
        <v>1</v>
      </c>
      <c r="O938" s="332">
        <v>997</v>
      </c>
      <c r="P938" s="266">
        <v>947</v>
      </c>
      <c r="Q938" s="266">
        <v>30</v>
      </c>
      <c r="R938" s="264">
        <v>32</v>
      </c>
      <c r="S938" s="264">
        <v>33</v>
      </c>
      <c r="T938" s="267">
        <v>0.949849548645938</v>
      </c>
      <c r="U938" s="267">
        <v>0.833333333333333</v>
      </c>
      <c r="V938" s="268">
        <v>0.941176470588235</v>
      </c>
      <c r="W938" s="268">
        <v>0.970588235294118</v>
      </c>
      <c r="X938" s="295">
        <v>-0.107843137254902</v>
      </c>
      <c r="Y938" s="271">
        <v>237</v>
      </c>
      <c r="Z938" s="333">
        <v>219</v>
      </c>
      <c r="AA938" s="333">
        <v>230</v>
      </c>
      <c r="AB938" s="333">
        <v>216</v>
      </c>
      <c r="AC938" s="334">
        <v>0.924050632911392</v>
      </c>
      <c r="AD938" s="268">
        <v>0.939130434782609</v>
      </c>
      <c r="AE938" s="295">
        <v>-0.0150798018712163</v>
      </c>
    </row>
    <row r="939" spans="1:31">
      <c r="A939" s="315" t="s">
        <v>1669</v>
      </c>
      <c r="B939" s="339" t="s">
        <v>3349</v>
      </c>
      <c r="C939" s="293" t="s">
        <v>1677</v>
      </c>
      <c r="D939" s="339" t="s">
        <v>1678</v>
      </c>
      <c r="E939" s="266">
        <v>34</v>
      </c>
      <c r="F939" s="266">
        <v>34</v>
      </c>
      <c r="G939" s="264">
        <v>29</v>
      </c>
      <c r="H939" s="264">
        <v>29</v>
      </c>
      <c r="I939" s="264">
        <v>31</v>
      </c>
      <c r="J939" s="264">
        <v>31</v>
      </c>
      <c r="K939" s="294">
        <v>0.9</v>
      </c>
      <c r="L939" s="267">
        <v>1</v>
      </c>
      <c r="M939" s="267">
        <v>1</v>
      </c>
      <c r="N939" s="267">
        <v>1</v>
      </c>
      <c r="O939" s="332">
        <v>958</v>
      </c>
      <c r="P939" s="266">
        <v>913</v>
      </c>
      <c r="Q939" s="266">
        <v>33</v>
      </c>
      <c r="R939" s="264">
        <v>28</v>
      </c>
      <c r="S939" s="264">
        <v>30</v>
      </c>
      <c r="T939" s="267">
        <v>0.953027139874739</v>
      </c>
      <c r="U939" s="267">
        <v>0.970588235294118</v>
      </c>
      <c r="V939" s="268">
        <v>0.96551724137931</v>
      </c>
      <c r="W939" s="268">
        <v>0.967741935483871</v>
      </c>
      <c r="X939" s="295">
        <v>0.00507099391480725</v>
      </c>
      <c r="Y939" s="271">
        <v>224</v>
      </c>
      <c r="Z939" s="333">
        <v>214</v>
      </c>
      <c r="AA939" s="333">
        <v>218</v>
      </c>
      <c r="AB939" s="333">
        <v>205</v>
      </c>
      <c r="AC939" s="334">
        <v>0.955357142857143</v>
      </c>
      <c r="AD939" s="268">
        <v>0.940366972477064</v>
      </c>
      <c r="AE939" s="295">
        <v>0.0149901703800787</v>
      </c>
    </row>
    <row r="940" spans="1:31">
      <c r="A940" s="315" t="s">
        <v>1669</v>
      </c>
      <c r="B940" s="339" t="s">
        <v>3349</v>
      </c>
      <c r="C940" s="293" t="s">
        <v>1679</v>
      </c>
      <c r="D940" s="339" t="s">
        <v>1680</v>
      </c>
      <c r="E940" s="266">
        <v>34</v>
      </c>
      <c r="F940" s="266">
        <v>33</v>
      </c>
      <c r="G940" s="264">
        <v>30</v>
      </c>
      <c r="H940" s="264">
        <v>30</v>
      </c>
      <c r="I940" s="264">
        <v>31</v>
      </c>
      <c r="J940" s="264">
        <v>31</v>
      </c>
      <c r="K940" s="294">
        <v>0.9</v>
      </c>
      <c r="L940" s="267">
        <v>0.970588235294118</v>
      </c>
      <c r="M940" s="267">
        <v>1</v>
      </c>
      <c r="N940" s="267">
        <v>1</v>
      </c>
      <c r="O940" s="332">
        <v>926</v>
      </c>
      <c r="P940" s="266">
        <v>896</v>
      </c>
      <c r="Q940" s="266">
        <v>32</v>
      </c>
      <c r="R940" s="264">
        <v>30</v>
      </c>
      <c r="S940" s="264">
        <v>31</v>
      </c>
      <c r="T940" s="267">
        <v>0.967602591792657</v>
      </c>
      <c r="U940" s="267">
        <v>0.941176470588235</v>
      </c>
      <c r="V940" s="268">
        <v>1</v>
      </c>
      <c r="W940" s="268">
        <v>1</v>
      </c>
      <c r="X940" s="295">
        <v>-0.0588235294117647</v>
      </c>
      <c r="Y940" s="271">
        <v>220</v>
      </c>
      <c r="Z940" s="333">
        <v>213</v>
      </c>
      <c r="AA940" s="333">
        <v>217</v>
      </c>
      <c r="AB940" s="333">
        <v>210</v>
      </c>
      <c r="AC940" s="334">
        <v>0.968181818181818</v>
      </c>
      <c r="AD940" s="268">
        <v>0.967741935483871</v>
      </c>
      <c r="AE940" s="295">
        <v>0.000439882697947147</v>
      </c>
    </row>
    <row r="941" spans="1:31">
      <c r="A941" s="315" t="s">
        <v>1669</v>
      </c>
      <c r="B941" s="339" t="s">
        <v>3349</v>
      </c>
      <c r="C941" s="293" t="s">
        <v>1681</v>
      </c>
      <c r="D941" s="339" t="s">
        <v>1682</v>
      </c>
      <c r="E941" s="266">
        <v>0</v>
      </c>
      <c r="F941" s="266">
        <v>0</v>
      </c>
      <c r="G941" s="264">
        <v>0</v>
      </c>
      <c r="H941" s="264">
        <v>0</v>
      </c>
      <c r="I941" s="264">
        <v>0</v>
      </c>
      <c r="J941" s="264">
        <v>0</v>
      </c>
      <c r="K941" s="294">
        <v>0.9</v>
      </c>
      <c r="L941" s="267">
        <v>0</v>
      </c>
      <c r="M941" s="267">
        <v>0</v>
      </c>
      <c r="N941" s="267">
        <v>0</v>
      </c>
      <c r="O941" s="332">
        <v>0</v>
      </c>
      <c r="P941" s="266">
        <v>0</v>
      </c>
      <c r="Q941" s="266">
        <v>0</v>
      </c>
      <c r="R941" s="264">
        <v>0</v>
      </c>
      <c r="S941" s="264">
        <v>0</v>
      </c>
      <c r="T941" s="267">
        <v>0</v>
      </c>
      <c r="U941" s="267">
        <v>0</v>
      </c>
      <c r="V941" s="268">
        <v>0</v>
      </c>
      <c r="W941" s="268">
        <v>0</v>
      </c>
      <c r="X941" s="295">
        <v>0</v>
      </c>
      <c r="Y941" s="271">
        <v>0</v>
      </c>
      <c r="Z941" s="333">
        <v>0</v>
      </c>
      <c r="AA941" s="333">
        <v>0</v>
      </c>
      <c r="AB941" s="333">
        <v>0</v>
      </c>
      <c r="AC941" s="334">
        <v>0</v>
      </c>
      <c r="AD941" s="268">
        <v>0</v>
      </c>
      <c r="AE941" s="295">
        <v>0</v>
      </c>
    </row>
    <row r="942" spans="1:31">
      <c r="A942" s="315" t="s">
        <v>1669</v>
      </c>
      <c r="B942" s="339" t="s">
        <v>3349</v>
      </c>
      <c r="C942" s="293" t="s">
        <v>1683</v>
      </c>
      <c r="D942" s="339" t="s">
        <v>1684</v>
      </c>
      <c r="E942" s="266">
        <v>38</v>
      </c>
      <c r="F942" s="266">
        <v>38</v>
      </c>
      <c r="G942" s="264">
        <v>33</v>
      </c>
      <c r="H942" s="264">
        <v>33</v>
      </c>
      <c r="I942" s="264">
        <v>37</v>
      </c>
      <c r="J942" s="264">
        <v>37</v>
      </c>
      <c r="K942" s="294">
        <v>0.9</v>
      </c>
      <c r="L942" s="267">
        <v>1</v>
      </c>
      <c r="M942" s="267">
        <v>1</v>
      </c>
      <c r="N942" s="267">
        <v>1</v>
      </c>
      <c r="O942" s="332">
        <v>1113</v>
      </c>
      <c r="P942" s="266">
        <v>1012</v>
      </c>
      <c r="Q942" s="266">
        <v>34</v>
      </c>
      <c r="R942" s="264">
        <v>29</v>
      </c>
      <c r="S942" s="264">
        <v>33</v>
      </c>
      <c r="T942" s="267">
        <v>0.909254267744834</v>
      </c>
      <c r="U942" s="267">
        <v>0.894736842105263</v>
      </c>
      <c r="V942" s="268">
        <v>0.878787878787879</v>
      </c>
      <c r="W942" s="268">
        <v>0.891891891891892</v>
      </c>
      <c r="X942" s="295">
        <v>0.0159489633173844</v>
      </c>
      <c r="Y942" s="271">
        <v>259</v>
      </c>
      <c r="Z942" s="333">
        <v>229</v>
      </c>
      <c r="AA942" s="333">
        <v>259</v>
      </c>
      <c r="AB942" s="333">
        <v>236</v>
      </c>
      <c r="AC942" s="334">
        <v>0.884169884169884</v>
      </c>
      <c r="AD942" s="268">
        <v>0.911196911196911</v>
      </c>
      <c r="AE942" s="295">
        <v>-0.027027027027027</v>
      </c>
    </row>
    <row r="943" spans="1:31">
      <c r="A943" s="315" t="s">
        <v>1669</v>
      </c>
      <c r="B943" s="339" t="s">
        <v>3349</v>
      </c>
      <c r="C943" s="293" t="s">
        <v>1685</v>
      </c>
      <c r="D943" s="339" t="s">
        <v>1686</v>
      </c>
      <c r="E943" s="266">
        <v>0</v>
      </c>
      <c r="F943" s="266">
        <v>0</v>
      </c>
      <c r="G943" s="264">
        <v>0</v>
      </c>
      <c r="H943" s="264">
        <v>0</v>
      </c>
      <c r="I943" s="264">
        <v>0</v>
      </c>
      <c r="J943" s="264">
        <v>0</v>
      </c>
      <c r="K943" s="294">
        <v>0.9</v>
      </c>
      <c r="L943" s="267">
        <v>0</v>
      </c>
      <c r="M943" s="267">
        <v>0</v>
      </c>
      <c r="N943" s="267">
        <v>0</v>
      </c>
      <c r="O943" s="332">
        <v>0</v>
      </c>
      <c r="P943" s="266">
        <v>0</v>
      </c>
      <c r="Q943" s="266">
        <v>0</v>
      </c>
      <c r="R943" s="264">
        <v>0</v>
      </c>
      <c r="S943" s="264">
        <v>0</v>
      </c>
      <c r="T943" s="267">
        <v>0</v>
      </c>
      <c r="U943" s="267">
        <v>0</v>
      </c>
      <c r="V943" s="268">
        <v>0</v>
      </c>
      <c r="W943" s="268">
        <v>0</v>
      </c>
      <c r="X943" s="295">
        <v>0</v>
      </c>
      <c r="Y943" s="271">
        <v>0</v>
      </c>
      <c r="Z943" s="333">
        <v>0</v>
      </c>
      <c r="AA943" s="333">
        <v>0</v>
      </c>
      <c r="AB943" s="333">
        <v>0</v>
      </c>
      <c r="AC943" s="334">
        <v>0</v>
      </c>
      <c r="AD943" s="268">
        <v>0</v>
      </c>
      <c r="AE943" s="295">
        <v>0</v>
      </c>
    </row>
    <row r="944" spans="1:31">
      <c r="A944" s="315" t="s">
        <v>1669</v>
      </c>
      <c r="B944" s="339" t="s">
        <v>3349</v>
      </c>
      <c r="C944" s="293" t="s">
        <v>1687</v>
      </c>
      <c r="D944" s="339" t="s">
        <v>1688</v>
      </c>
      <c r="E944" s="266">
        <v>17</v>
      </c>
      <c r="F944" s="266">
        <v>17</v>
      </c>
      <c r="G944" s="264">
        <v>19</v>
      </c>
      <c r="H944" s="264">
        <v>19</v>
      </c>
      <c r="I944" s="264">
        <v>20</v>
      </c>
      <c r="J944" s="264">
        <v>20</v>
      </c>
      <c r="K944" s="294">
        <v>0.9</v>
      </c>
      <c r="L944" s="267">
        <v>1</v>
      </c>
      <c r="M944" s="267">
        <v>1</v>
      </c>
      <c r="N944" s="267">
        <v>1</v>
      </c>
      <c r="O944" s="332">
        <v>546</v>
      </c>
      <c r="P944" s="266">
        <v>496</v>
      </c>
      <c r="Q944" s="266">
        <v>17</v>
      </c>
      <c r="R944" s="264">
        <v>17</v>
      </c>
      <c r="S944" s="264">
        <v>19</v>
      </c>
      <c r="T944" s="267">
        <v>0.908424908424908</v>
      </c>
      <c r="U944" s="267">
        <v>1</v>
      </c>
      <c r="V944" s="268">
        <v>0.894736842105263</v>
      </c>
      <c r="W944" s="268">
        <v>0.95</v>
      </c>
      <c r="X944" s="295">
        <v>0.105263157894737</v>
      </c>
      <c r="Y944" s="271">
        <v>129</v>
      </c>
      <c r="Z944" s="333">
        <v>118</v>
      </c>
      <c r="AA944" s="333">
        <v>129</v>
      </c>
      <c r="AB944" s="333">
        <v>119</v>
      </c>
      <c r="AC944" s="334">
        <v>0.914728682170543</v>
      </c>
      <c r="AD944" s="268">
        <v>0.922480620155039</v>
      </c>
      <c r="AE944" s="295">
        <v>-0.00775193798449614</v>
      </c>
    </row>
    <row r="945" spans="1:31">
      <c r="A945" s="315" t="s">
        <v>1669</v>
      </c>
      <c r="B945" s="339" t="s">
        <v>3350</v>
      </c>
      <c r="C945" s="293" t="s">
        <v>1689</v>
      </c>
      <c r="D945" s="339" t="s">
        <v>1690</v>
      </c>
      <c r="E945" s="266">
        <v>0</v>
      </c>
      <c r="F945" s="266">
        <v>0</v>
      </c>
      <c r="G945" s="264">
        <v>0</v>
      </c>
      <c r="H945" s="264">
        <v>0</v>
      </c>
      <c r="I945" s="264">
        <v>0</v>
      </c>
      <c r="J945" s="264">
        <v>0</v>
      </c>
      <c r="K945" s="294">
        <v>0.9</v>
      </c>
      <c r="L945" s="267">
        <v>0</v>
      </c>
      <c r="M945" s="267">
        <v>0</v>
      </c>
      <c r="N945" s="267">
        <v>0</v>
      </c>
      <c r="O945" s="332">
        <v>0</v>
      </c>
      <c r="P945" s="266">
        <v>0</v>
      </c>
      <c r="Q945" s="266">
        <v>0</v>
      </c>
      <c r="R945" s="264">
        <v>0</v>
      </c>
      <c r="S945" s="264">
        <v>0</v>
      </c>
      <c r="T945" s="267">
        <v>0</v>
      </c>
      <c r="U945" s="267">
        <v>0</v>
      </c>
      <c r="V945" s="268">
        <v>0</v>
      </c>
      <c r="W945" s="268">
        <v>0</v>
      </c>
      <c r="X945" s="295">
        <v>0</v>
      </c>
      <c r="Y945" s="271">
        <v>0</v>
      </c>
      <c r="Z945" s="333">
        <v>0</v>
      </c>
      <c r="AA945" s="333">
        <v>0</v>
      </c>
      <c r="AB945" s="333">
        <v>0</v>
      </c>
      <c r="AC945" s="334">
        <v>0</v>
      </c>
      <c r="AD945" s="268">
        <v>0</v>
      </c>
      <c r="AE945" s="295">
        <v>0</v>
      </c>
    </row>
    <row r="946" spans="1:31">
      <c r="A946" s="315" t="s">
        <v>1669</v>
      </c>
      <c r="B946" s="339" t="s">
        <v>3350</v>
      </c>
      <c r="C946" s="293" t="s">
        <v>1691</v>
      </c>
      <c r="D946" s="339" t="s">
        <v>1692</v>
      </c>
      <c r="E946" s="266">
        <v>22</v>
      </c>
      <c r="F946" s="266">
        <v>20</v>
      </c>
      <c r="G946" s="264">
        <v>21</v>
      </c>
      <c r="H946" s="264">
        <v>16</v>
      </c>
      <c r="I946" s="264">
        <v>20</v>
      </c>
      <c r="J946" s="264">
        <v>18</v>
      </c>
      <c r="K946" s="294">
        <v>0.9</v>
      </c>
      <c r="L946" s="267">
        <v>0.909090909090909</v>
      </c>
      <c r="M946" s="267">
        <v>0.761904761904762</v>
      </c>
      <c r="N946" s="267">
        <v>0.9</v>
      </c>
      <c r="O946" s="332">
        <v>623</v>
      </c>
      <c r="P946" s="266">
        <v>497</v>
      </c>
      <c r="Q946" s="266">
        <v>18</v>
      </c>
      <c r="R946" s="264">
        <v>16</v>
      </c>
      <c r="S946" s="264">
        <v>17</v>
      </c>
      <c r="T946" s="267">
        <v>0.797752808988764</v>
      </c>
      <c r="U946" s="267">
        <v>0.818181818181818</v>
      </c>
      <c r="V946" s="268">
        <v>0.761904761904762</v>
      </c>
      <c r="W946" s="268">
        <v>0.85</v>
      </c>
      <c r="X946" s="295">
        <v>0.0562770562770564</v>
      </c>
      <c r="Y946" s="271">
        <v>141</v>
      </c>
      <c r="Z946" s="333">
        <v>118</v>
      </c>
      <c r="AA946" s="333">
        <v>148</v>
      </c>
      <c r="AB946" s="333">
        <v>117</v>
      </c>
      <c r="AC946" s="334">
        <v>0.836879432624113</v>
      </c>
      <c r="AD946" s="268">
        <v>0.790540540540541</v>
      </c>
      <c r="AE946" s="295">
        <v>0.0463388920835729</v>
      </c>
    </row>
    <row r="947" spans="1:31">
      <c r="A947" s="315" t="s">
        <v>1669</v>
      </c>
      <c r="B947" s="339" t="s">
        <v>3350</v>
      </c>
      <c r="C947" s="293" t="s">
        <v>1693</v>
      </c>
      <c r="D947" s="339" t="s">
        <v>1694</v>
      </c>
      <c r="E947" s="266">
        <v>30</v>
      </c>
      <c r="F947" s="266">
        <v>29</v>
      </c>
      <c r="G947" s="264">
        <v>27</v>
      </c>
      <c r="H947" s="264">
        <v>26</v>
      </c>
      <c r="I947" s="264">
        <v>29</v>
      </c>
      <c r="J947" s="264">
        <v>27</v>
      </c>
      <c r="K947" s="294">
        <v>0.9</v>
      </c>
      <c r="L947" s="267">
        <v>0.966666666666667</v>
      </c>
      <c r="M947" s="267">
        <v>0.962962962962963</v>
      </c>
      <c r="N947" s="267">
        <v>0.931034482758621</v>
      </c>
      <c r="O947" s="332">
        <v>900</v>
      </c>
      <c r="P947" s="266">
        <v>802</v>
      </c>
      <c r="Q947" s="266">
        <v>29</v>
      </c>
      <c r="R947" s="264">
        <v>26</v>
      </c>
      <c r="S947" s="264">
        <v>24</v>
      </c>
      <c r="T947" s="267">
        <v>0.891111111111111</v>
      </c>
      <c r="U947" s="267">
        <v>0.966666666666667</v>
      </c>
      <c r="V947" s="268">
        <v>0.962962962962963</v>
      </c>
      <c r="W947" s="268">
        <v>0.827586206896552</v>
      </c>
      <c r="X947" s="295">
        <v>0.00370370370370376</v>
      </c>
      <c r="Y947" s="271">
        <v>199</v>
      </c>
      <c r="Z947" s="333">
        <v>179</v>
      </c>
      <c r="AA947" s="333">
        <v>206</v>
      </c>
      <c r="AB947" s="333">
        <v>180</v>
      </c>
      <c r="AC947" s="334">
        <v>0.899497487437186</v>
      </c>
      <c r="AD947" s="268">
        <v>0.87378640776699</v>
      </c>
      <c r="AE947" s="295">
        <v>0.0257110796701957</v>
      </c>
    </row>
    <row r="948" spans="1:31">
      <c r="A948" s="315" t="s">
        <v>1669</v>
      </c>
      <c r="B948" s="339" t="s">
        <v>3350</v>
      </c>
      <c r="C948" s="293" t="s">
        <v>1695</v>
      </c>
      <c r="D948" s="339" t="s">
        <v>1695</v>
      </c>
      <c r="E948" s="266">
        <v>23</v>
      </c>
      <c r="F948" s="266">
        <v>22</v>
      </c>
      <c r="G948" s="264">
        <v>18</v>
      </c>
      <c r="H948" s="264">
        <v>16</v>
      </c>
      <c r="I948" s="264">
        <v>22</v>
      </c>
      <c r="J948" s="264">
        <v>21</v>
      </c>
      <c r="K948" s="294">
        <v>0.9</v>
      </c>
      <c r="L948" s="267">
        <v>0.956521739130435</v>
      </c>
      <c r="M948" s="267">
        <v>0.888888888888889</v>
      </c>
      <c r="N948" s="267">
        <v>0.954545454545455</v>
      </c>
      <c r="O948" s="332">
        <v>603</v>
      </c>
      <c r="P948" s="266">
        <v>561</v>
      </c>
      <c r="Q948" s="266">
        <v>22</v>
      </c>
      <c r="R948" s="264">
        <v>16</v>
      </c>
      <c r="S948" s="264">
        <v>21</v>
      </c>
      <c r="T948" s="267">
        <v>0.930348258706468</v>
      </c>
      <c r="U948" s="267">
        <v>0.956521739130435</v>
      </c>
      <c r="V948" s="268">
        <v>0.888888888888889</v>
      </c>
      <c r="W948" s="268">
        <v>0.954545454545455</v>
      </c>
      <c r="X948" s="295">
        <v>0.067632850241546</v>
      </c>
      <c r="Y948" s="271">
        <v>142</v>
      </c>
      <c r="Z948" s="333">
        <v>133</v>
      </c>
      <c r="AA948" s="333">
        <v>139</v>
      </c>
      <c r="AB948" s="333">
        <v>129</v>
      </c>
      <c r="AC948" s="334">
        <v>0.936619718309859</v>
      </c>
      <c r="AD948" s="268">
        <v>0.928057553956835</v>
      </c>
      <c r="AE948" s="295">
        <v>0.00856216435302459</v>
      </c>
    </row>
    <row r="949" spans="1:31">
      <c r="A949" s="315" t="s">
        <v>1669</v>
      </c>
      <c r="B949" s="339" t="s">
        <v>3350</v>
      </c>
      <c r="C949" s="293" t="s">
        <v>1696</v>
      </c>
      <c r="D949" s="339" t="s">
        <v>1697</v>
      </c>
      <c r="E949" s="266">
        <v>39</v>
      </c>
      <c r="F949" s="266">
        <v>38</v>
      </c>
      <c r="G949" s="264">
        <v>36</v>
      </c>
      <c r="H949" s="264">
        <v>24</v>
      </c>
      <c r="I949" s="264">
        <v>37</v>
      </c>
      <c r="J949" s="264">
        <v>36</v>
      </c>
      <c r="K949" s="294">
        <v>0.9</v>
      </c>
      <c r="L949" s="267">
        <v>0.974358974358974</v>
      </c>
      <c r="M949" s="267">
        <v>0.666666666666667</v>
      </c>
      <c r="N949" s="267">
        <v>0.972972972972973</v>
      </c>
      <c r="O949" s="332">
        <v>1169</v>
      </c>
      <c r="P949" s="266">
        <v>1028</v>
      </c>
      <c r="Q949" s="266">
        <v>37</v>
      </c>
      <c r="R949" s="264">
        <v>22</v>
      </c>
      <c r="S949" s="264">
        <v>36</v>
      </c>
      <c r="T949" s="267">
        <v>0.879384088964927</v>
      </c>
      <c r="U949" s="267">
        <v>0.948717948717949</v>
      </c>
      <c r="V949" s="268">
        <v>0.611111111111111</v>
      </c>
      <c r="W949" s="268">
        <v>0.972972972972973</v>
      </c>
      <c r="X949" s="295">
        <v>0.337606837606838</v>
      </c>
      <c r="Y949" s="271">
        <v>258</v>
      </c>
      <c r="Z949" s="333">
        <v>222</v>
      </c>
      <c r="AA949" s="333">
        <v>269</v>
      </c>
      <c r="AB949" s="333">
        <v>234</v>
      </c>
      <c r="AC949" s="334">
        <v>0.86046511627907</v>
      </c>
      <c r="AD949" s="268">
        <v>0.869888475836431</v>
      </c>
      <c r="AE949" s="295">
        <v>-0.00942335955736151</v>
      </c>
    </row>
    <row r="950" spans="1:31">
      <c r="A950" s="315" t="s">
        <v>1669</v>
      </c>
      <c r="B950" s="339" t="s">
        <v>3350</v>
      </c>
      <c r="C950" s="293" t="s">
        <v>1698</v>
      </c>
      <c r="D950" s="339" t="s">
        <v>1698</v>
      </c>
      <c r="E950" s="266">
        <v>13</v>
      </c>
      <c r="F950" s="266">
        <v>12</v>
      </c>
      <c r="G950" s="264">
        <v>12</v>
      </c>
      <c r="H950" s="264">
        <v>11</v>
      </c>
      <c r="I950" s="264">
        <v>11</v>
      </c>
      <c r="J950" s="264">
        <v>9</v>
      </c>
      <c r="K950" s="294">
        <v>0.9</v>
      </c>
      <c r="L950" s="267">
        <v>0.923076923076923</v>
      </c>
      <c r="M950" s="267">
        <v>0.916666666666667</v>
      </c>
      <c r="N950" s="267">
        <v>0.818181818181818</v>
      </c>
      <c r="O950" s="332">
        <v>370</v>
      </c>
      <c r="P950" s="266">
        <v>330</v>
      </c>
      <c r="Q950" s="266">
        <v>12</v>
      </c>
      <c r="R950" s="264">
        <v>11</v>
      </c>
      <c r="S950" s="264">
        <v>9</v>
      </c>
      <c r="T950" s="267">
        <v>0.891891891891892</v>
      </c>
      <c r="U950" s="267">
        <v>0.923076923076923</v>
      </c>
      <c r="V950" s="268">
        <v>0.916666666666667</v>
      </c>
      <c r="W950" s="268">
        <v>0.818181818181818</v>
      </c>
      <c r="X950" s="295">
        <v>0.0064102564102565</v>
      </c>
      <c r="Y950" s="271">
        <v>83</v>
      </c>
      <c r="Z950" s="333">
        <v>70</v>
      </c>
      <c r="AA950" s="333">
        <v>85</v>
      </c>
      <c r="AB950" s="333">
        <v>79</v>
      </c>
      <c r="AC950" s="334">
        <v>0.843373493975904</v>
      </c>
      <c r="AD950" s="268">
        <v>0.929411764705882</v>
      </c>
      <c r="AE950" s="295">
        <v>-0.0860382707299787</v>
      </c>
    </row>
    <row r="951" spans="1:31">
      <c r="A951" s="315" t="s">
        <v>1669</v>
      </c>
      <c r="B951" s="339" t="s">
        <v>3350</v>
      </c>
      <c r="C951" s="293" t="s">
        <v>1699</v>
      </c>
      <c r="D951" s="339" t="s">
        <v>1700</v>
      </c>
      <c r="E951" s="266">
        <v>21</v>
      </c>
      <c r="F951" s="266">
        <v>20</v>
      </c>
      <c r="G951" s="264">
        <v>17</v>
      </c>
      <c r="H951" s="264">
        <v>16</v>
      </c>
      <c r="I951" s="264">
        <v>18</v>
      </c>
      <c r="J951" s="264">
        <v>17</v>
      </c>
      <c r="K951" s="294">
        <v>0.9</v>
      </c>
      <c r="L951" s="267">
        <v>0.952380952380952</v>
      </c>
      <c r="M951" s="267">
        <v>0.941176470588235</v>
      </c>
      <c r="N951" s="267">
        <v>0.944444444444444</v>
      </c>
      <c r="O951" s="332">
        <v>577</v>
      </c>
      <c r="P951" s="266">
        <v>460</v>
      </c>
      <c r="Q951" s="266">
        <v>17</v>
      </c>
      <c r="R951" s="264">
        <v>15</v>
      </c>
      <c r="S951" s="264">
        <v>14</v>
      </c>
      <c r="T951" s="267">
        <v>0.797227036395147</v>
      </c>
      <c r="U951" s="267">
        <v>0.80952380952381</v>
      </c>
      <c r="V951" s="268">
        <v>0.882352941176471</v>
      </c>
      <c r="W951" s="268">
        <v>0.777777777777778</v>
      </c>
      <c r="X951" s="295">
        <v>-0.072829131652661</v>
      </c>
      <c r="Y951" s="271">
        <v>130</v>
      </c>
      <c r="Z951" s="333">
        <v>105</v>
      </c>
      <c r="AA951" s="333">
        <v>135</v>
      </c>
      <c r="AB951" s="333">
        <v>113</v>
      </c>
      <c r="AC951" s="334">
        <v>0.807692307692308</v>
      </c>
      <c r="AD951" s="268">
        <v>0.837037037037037</v>
      </c>
      <c r="AE951" s="295">
        <v>-0.0293447293447293</v>
      </c>
    </row>
    <row r="952" spans="1:31">
      <c r="A952" s="315" t="s">
        <v>1669</v>
      </c>
      <c r="B952" s="339" t="s">
        <v>3350</v>
      </c>
      <c r="C952" s="293" t="s">
        <v>1701</v>
      </c>
      <c r="D952" s="339" t="s">
        <v>1702</v>
      </c>
      <c r="E952" s="266">
        <v>34</v>
      </c>
      <c r="F952" s="266">
        <v>33</v>
      </c>
      <c r="G952" s="264">
        <v>30</v>
      </c>
      <c r="H952" s="264">
        <v>29</v>
      </c>
      <c r="I952" s="264">
        <v>30</v>
      </c>
      <c r="J952" s="264">
        <v>28</v>
      </c>
      <c r="K952" s="294">
        <v>0.9</v>
      </c>
      <c r="L952" s="267">
        <v>0.970588235294118</v>
      </c>
      <c r="M952" s="267">
        <v>0.966666666666667</v>
      </c>
      <c r="N952" s="267">
        <v>0.933333333333333</v>
      </c>
      <c r="O952" s="332">
        <v>951</v>
      </c>
      <c r="P952" s="266">
        <v>864</v>
      </c>
      <c r="Q952" s="266">
        <v>33</v>
      </c>
      <c r="R952" s="264">
        <v>29</v>
      </c>
      <c r="S952" s="264">
        <v>28</v>
      </c>
      <c r="T952" s="267">
        <v>0.908517350157729</v>
      </c>
      <c r="U952" s="267">
        <v>0.970588235294118</v>
      </c>
      <c r="V952" s="268">
        <v>0.966666666666667</v>
      </c>
      <c r="W952" s="268">
        <v>0.933333333333333</v>
      </c>
      <c r="X952" s="295">
        <v>0.00392156862745097</v>
      </c>
      <c r="Y952" s="271">
        <v>215</v>
      </c>
      <c r="Z952" s="333">
        <v>196</v>
      </c>
      <c r="AA952" s="333">
        <v>221</v>
      </c>
      <c r="AB952" s="333">
        <v>202</v>
      </c>
      <c r="AC952" s="334">
        <v>0.911627906976744</v>
      </c>
      <c r="AD952" s="268">
        <v>0.914027149321267</v>
      </c>
      <c r="AE952" s="295">
        <v>-0.00239924234452271</v>
      </c>
    </row>
    <row r="953" spans="1:31">
      <c r="A953" s="315" t="s">
        <v>1669</v>
      </c>
      <c r="B953" s="339" t="s">
        <v>3350</v>
      </c>
      <c r="C953" s="293" t="s">
        <v>1703</v>
      </c>
      <c r="D953" s="339" t="s">
        <v>1704</v>
      </c>
      <c r="E953" s="266">
        <v>36</v>
      </c>
      <c r="F953" s="266">
        <v>36</v>
      </c>
      <c r="G953" s="264">
        <v>33</v>
      </c>
      <c r="H953" s="264">
        <v>32</v>
      </c>
      <c r="I953" s="264">
        <v>34</v>
      </c>
      <c r="J953" s="264">
        <v>34</v>
      </c>
      <c r="K953" s="294">
        <v>0.9</v>
      </c>
      <c r="L953" s="267">
        <v>1</v>
      </c>
      <c r="M953" s="267">
        <v>0.96969696969697</v>
      </c>
      <c r="N953" s="267">
        <v>1</v>
      </c>
      <c r="O953" s="332">
        <v>1060</v>
      </c>
      <c r="P953" s="266">
        <v>1030</v>
      </c>
      <c r="Q953" s="266">
        <v>35</v>
      </c>
      <c r="R953" s="264">
        <v>31</v>
      </c>
      <c r="S953" s="264">
        <v>34</v>
      </c>
      <c r="T953" s="267">
        <v>0.971698113207547</v>
      </c>
      <c r="U953" s="267">
        <v>0.972222222222222</v>
      </c>
      <c r="V953" s="268">
        <v>0.939393939393939</v>
      </c>
      <c r="W953" s="268">
        <v>1</v>
      </c>
      <c r="X953" s="295">
        <v>0.0328282828282828</v>
      </c>
      <c r="Y953" s="271">
        <v>246</v>
      </c>
      <c r="Z953" s="333">
        <v>238</v>
      </c>
      <c r="AA953" s="333">
        <v>247</v>
      </c>
      <c r="AB953" s="333">
        <v>241</v>
      </c>
      <c r="AC953" s="334">
        <v>0.967479674796748</v>
      </c>
      <c r="AD953" s="268">
        <v>0.975708502024291</v>
      </c>
      <c r="AE953" s="295">
        <v>-0.00822882722754348</v>
      </c>
    </row>
    <row r="954" spans="1:31">
      <c r="A954" s="315" t="s">
        <v>1669</v>
      </c>
      <c r="B954" s="339" t="s">
        <v>3350</v>
      </c>
      <c r="C954" s="293" t="s">
        <v>1705</v>
      </c>
      <c r="D954" s="339" t="s">
        <v>1706</v>
      </c>
      <c r="E954" s="266">
        <v>6</v>
      </c>
      <c r="F954" s="266">
        <v>5</v>
      </c>
      <c r="G954" s="264">
        <v>4</v>
      </c>
      <c r="H954" s="264">
        <v>3</v>
      </c>
      <c r="I954" s="264">
        <v>5</v>
      </c>
      <c r="J954" s="264">
        <v>5</v>
      </c>
      <c r="K954" s="294">
        <v>0.9</v>
      </c>
      <c r="L954" s="267">
        <v>0.833333333333333</v>
      </c>
      <c r="M954" s="267">
        <v>0.75</v>
      </c>
      <c r="N954" s="267">
        <v>1</v>
      </c>
      <c r="O954" s="332">
        <v>172</v>
      </c>
      <c r="P954" s="266">
        <v>164</v>
      </c>
      <c r="Q954" s="266">
        <v>5</v>
      </c>
      <c r="R954" s="264">
        <v>3</v>
      </c>
      <c r="S954" s="264">
        <v>5</v>
      </c>
      <c r="T954" s="267">
        <v>0.953488372093023</v>
      </c>
      <c r="U954" s="267">
        <v>0.833333333333333</v>
      </c>
      <c r="V954" s="268">
        <v>0.75</v>
      </c>
      <c r="W954" s="268">
        <v>1</v>
      </c>
      <c r="X954" s="295">
        <v>0.0833333333333334</v>
      </c>
      <c r="Y954" s="271">
        <v>35</v>
      </c>
      <c r="Z954" s="333">
        <v>33</v>
      </c>
      <c r="AA954" s="333">
        <v>38</v>
      </c>
      <c r="AB954" s="333">
        <v>36</v>
      </c>
      <c r="AC954" s="334">
        <v>0.942857142857143</v>
      </c>
      <c r="AD954" s="268">
        <v>0.947368421052632</v>
      </c>
      <c r="AE954" s="295">
        <v>-0.00451127819548869</v>
      </c>
    </row>
    <row r="955" spans="1:31">
      <c r="A955" s="315" t="s">
        <v>1669</v>
      </c>
      <c r="B955" s="339" t="s">
        <v>3350</v>
      </c>
      <c r="C955" s="293" t="s">
        <v>1707</v>
      </c>
      <c r="D955" s="339" t="s">
        <v>1708</v>
      </c>
      <c r="E955" s="266">
        <v>31</v>
      </c>
      <c r="F955" s="266">
        <v>30</v>
      </c>
      <c r="G955" s="264">
        <v>30</v>
      </c>
      <c r="H955" s="264">
        <v>28</v>
      </c>
      <c r="I955" s="264">
        <v>29</v>
      </c>
      <c r="J955" s="264">
        <v>28</v>
      </c>
      <c r="K955" s="294">
        <v>0.9</v>
      </c>
      <c r="L955" s="267">
        <v>0.967741935483871</v>
      </c>
      <c r="M955" s="267">
        <v>0.933333333333333</v>
      </c>
      <c r="N955" s="267">
        <v>0.96551724137931</v>
      </c>
      <c r="O955" s="332">
        <v>967</v>
      </c>
      <c r="P955" s="266">
        <v>871</v>
      </c>
      <c r="Q955" s="266">
        <v>29</v>
      </c>
      <c r="R955" s="264">
        <v>26</v>
      </c>
      <c r="S955" s="264">
        <v>26</v>
      </c>
      <c r="T955" s="267">
        <v>0.900723888314374</v>
      </c>
      <c r="U955" s="267">
        <v>0.935483870967742</v>
      </c>
      <c r="V955" s="268">
        <v>0.866666666666667</v>
      </c>
      <c r="W955" s="268">
        <v>0.896551724137931</v>
      </c>
      <c r="X955" s="295">
        <v>0.0688172043010752</v>
      </c>
      <c r="Y955" s="271">
        <v>221</v>
      </c>
      <c r="Z955" s="333">
        <v>196</v>
      </c>
      <c r="AA955" s="333">
        <v>226</v>
      </c>
      <c r="AB955" s="333">
        <v>203</v>
      </c>
      <c r="AC955" s="334">
        <v>0.886877828054299</v>
      </c>
      <c r="AD955" s="268">
        <v>0.898230088495575</v>
      </c>
      <c r="AE955" s="295">
        <v>-0.0113522604412766</v>
      </c>
    </row>
    <row r="956" spans="1:31">
      <c r="A956" s="315" t="s">
        <v>1669</v>
      </c>
      <c r="B956" s="339" t="s">
        <v>3350</v>
      </c>
      <c r="C956" s="293" t="s">
        <v>1709</v>
      </c>
      <c r="D956" s="339" t="s">
        <v>1709</v>
      </c>
      <c r="E956" s="266">
        <v>21</v>
      </c>
      <c r="F956" s="266">
        <v>20</v>
      </c>
      <c r="G956" s="264">
        <v>18</v>
      </c>
      <c r="H956" s="264">
        <v>16</v>
      </c>
      <c r="I956" s="264">
        <v>20</v>
      </c>
      <c r="J956" s="264">
        <v>16</v>
      </c>
      <c r="K956" s="294">
        <v>0.9</v>
      </c>
      <c r="L956" s="267">
        <v>0.952380952380952</v>
      </c>
      <c r="M956" s="267">
        <v>0.888888888888889</v>
      </c>
      <c r="N956" s="267">
        <v>0.8</v>
      </c>
      <c r="O956" s="332">
        <v>550</v>
      </c>
      <c r="P956" s="266">
        <v>442</v>
      </c>
      <c r="Q956" s="266">
        <v>19</v>
      </c>
      <c r="R956" s="264">
        <v>13</v>
      </c>
      <c r="S956" s="264">
        <v>14</v>
      </c>
      <c r="T956" s="267">
        <v>0.803636363636364</v>
      </c>
      <c r="U956" s="267">
        <v>0.904761904761905</v>
      </c>
      <c r="V956" s="268">
        <v>0.722222222222222</v>
      </c>
      <c r="W956" s="268">
        <v>0.7</v>
      </c>
      <c r="X956" s="295">
        <v>0.182539682539683</v>
      </c>
      <c r="Y956" s="271">
        <v>132</v>
      </c>
      <c r="Z956" s="333">
        <v>102</v>
      </c>
      <c r="AA956" s="333">
        <v>131</v>
      </c>
      <c r="AB956" s="333">
        <v>103</v>
      </c>
      <c r="AC956" s="334">
        <v>0.772727272727273</v>
      </c>
      <c r="AD956" s="268">
        <v>0.786259541984733</v>
      </c>
      <c r="AE956" s="295">
        <v>-0.0135322692574601</v>
      </c>
    </row>
    <row r="957" spans="1:31">
      <c r="A957" s="315" t="s">
        <v>1669</v>
      </c>
      <c r="B957" s="339" t="s">
        <v>3351</v>
      </c>
      <c r="C957" s="293" t="s">
        <v>1710</v>
      </c>
      <c r="D957" s="339" t="s">
        <v>1711</v>
      </c>
      <c r="E957" s="266">
        <v>57</v>
      </c>
      <c r="F957" s="266">
        <v>57</v>
      </c>
      <c r="G957" s="264">
        <v>60</v>
      </c>
      <c r="H957" s="264">
        <v>60</v>
      </c>
      <c r="I957" s="264">
        <v>63</v>
      </c>
      <c r="J957" s="264">
        <v>62</v>
      </c>
      <c r="K957" s="294">
        <v>0.9</v>
      </c>
      <c r="L957" s="267">
        <v>1</v>
      </c>
      <c r="M957" s="267">
        <v>1</v>
      </c>
      <c r="N957" s="267">
        <v>0.984126984126984</v>
      </c>
      <c r="O957" s="332">
        <v>1743</v>
      </c>
      <c r="P957" s="266">
        <v>1626</v>
      </c>
      <c r="Q957" s="266">
        <v>53</v>
      </c>
      <c r="R957" s="264">
        <v>58</v>
      </c>
      <c r="S957" s="264">
        <v>59</v>
      </c>
      <c r="T957" s="267">
        <v>0.932874354561102</v>
      </c>
      <c r="U957" s="267">
        <v>0.929824561403509</v>
      </c>
      <c r="V957" s="268">
        <v>0.966666666666667</v>
      </c>
      <c r="W957" s="268">
        <v>0.936507936507937</v>
      </c>
      <c r="X957" s="295">
        <v>-0.0368421052631579</v>
      </c>
      <c r="Y957" s="271">
        <v>414</v>
      </c>
      <c r="Z957" s="333">
        <v>385</v>
      </c>
      <c r="AA957" s="333">
        <v>404</v>
      </c>
      <c r="AB957" s="333">
        <v>371</v>
      </c>
      <c r="AC957" s="334">
        <v>0.929951690821256</v>
      </c>
      <c r="AD957" s="268">
        <v>0.918316831683168</v>
      </c>
      <c r="AE957" s="295">
        <v>0.0116348591380877</v>
      </c>
    </row>
    <row r="958" spans="1:31">
      <c r="A958" s="315" t="s">
        <v>1669</v>
      </c>
      <c r="B958" s="339" t="s">
        <v>3351</v>
      </c>
      <c r="C958" s="293" t="s">
        <v>1712</v>
      </c>
      <c r="D958" s="339" t="s">
        <v>1713</v>
      </c>
      <c r="E958" s="266">
        <v>43</v>
      </c>
      <c r="F958" s="266">
        <v>43</v>
      </c>
      <c r="G958" s="264">
        <v>41</v>
      </c>
      <c r="H958" s="264">
        <v>40</v>
      </c>
      <c r="I958" s="264">
        <v>41</v>
      </c>
      <c r="J958" s="264">
        <v>41</v>
      </c>
      <c r="K958" s="294">
        <v>0.9</v>
      </c>
      <c r="L958" s="267">
        <v>1</v>
      </c>
      <c r="M958" s="267">
        <v>0.975609756097561</v>
      </c>
      <c r="N958" s="267">
        <v>1</v>
      </c>
      <c r="O958" s="332">
        <v>1274</v>
      </c>
      <c r="P958" s="266">
        <v>1267</v>
      </c>
      <c r="Q958" s="266">
        <v>43</v>
      </c>
      <c r="R958" s="264">
        <v>40</v>
      </c>
      <c r="S958" s="264">
        <v>41</v>
      </c>
      <c r="T958" s="267">
        <v>0.994505494505495</v>
      </c>
      <c r="U958" s="267">
        <v>1</v>
      </c>
      <c r="V958" s="268">
        <v>0.975609756097561</v>
      </c>
      <c r="W958" s="268">
        <v>1</v>
      </c>
      <c r="X958" s="295">
        <v>0.024390243902439</v>
      </c>
      <c r="Y958" s="271">
        <v>305</v>
      </c>
      <c r="Z958" s="333">
        <v>302</v>
      </c>
      <c r="AA958" s="333">
        <v>295</v>
      </c>
      <c r="AB958" s="333">
        <v>293</v>
      </c>
      <c r="AC958" s="334">
        <v>0.99016393442623</v>
      </c>
      <c r="AD958" s="268">
        <v>0.993220338983051</v>
      </c>
      <c r="AE958" s="295">
        <v>-0.00305640455682132</v>
      </c>
    </row>
    <row r="959" spans="1:31">
      <c r="A959" s="315" t="s">
        <v>1669</v>
      </c>
      <c r="B959" s="339" t="s">
        <v>3351</v>
      </c>
      <c r="C959" s="293" t="s">
        <v>1714</v>
      </c>
      <c r="D959" s="339" t="s">
        <v>1715</v>
      </c>
      <c r="E959" s="266">
        <v>39</v>
      </c>
      <c r="F959" s="266">
        <v>38</v>
      </c>
      <c r="G959" s="264">
        <v>34</v>
      </c>
      <c r="H959" s="264">
        <v>34</v>
      </c>
      <c r="I959" s="264">
        <v>38</v>
      </c>
      <c r="J959" s="264">
        <v>37</v>
      </c>
      <c r="K959" s="294">
        <v>0.9</v>
      </c>
      <c r="L959" s="267">
        <v>0.974358974358974</v>
      </c>
      <c r="M959" s="267">
        <v>1</v>
      </c>
      <c r="N959" s="267">
        <v>0.973684210526316</v>
      </c>
      <c r="O959" s="332">
        <v>1071</v>
      </c>
      <c r="P959" s="266">
        <v>1047</v>
      </c>
      <c r="Q959" s="266">
        <v>37</v>
      </c>
      <c r="R959" s="264">
        <v>34</v>
      </c>
      <c r="S959" s="264">
        <v>36</v>
      </c>
      <c r="T959" s="267">
        <v>0.977591036414566</v>
      </c>
      <c r="U959" s="267">
        <v>0.948717948717949</v>
      </c>
      <c r="V959" s="268">
        <v>1</v>
      </c>
      <c r="W959" s="268">
        <v>0.947368421052632</v>
      </c>
      <c r="X959" s="295">
        <v>-0.0512820512820513</v>
      </c>
      <c r="Y959" s="271">
        <v>253</v>
      </c>
      <c r="Z959" s="333">
        <v>245</v>
      </c>
      <c r="AA959" s="333">
        <v>252</v>
      </c>
      <c r="AB959" s="333">
        <v>246</v>
      </c>
      <c r="AC959" s="334">
        <v>0.968379446640316</v>
      </c>
      <c r="AD959" s="268">
        <v>0.976190476190476</v>
      </c>
      <c r="AE959" s="295">
        <v>-0.00781102955016</v>
      </c>
    </row>
    <row r="960" spans="1:31">
      <c r="A960" s="315" t="s">
        <v>1669</v>
      </c>
      <c r="B960" s="339" t="s">
        <v>3351</v>
      </c>
      <c r="C960" s="293" t="s">
        <v>1716</v>
      </c>
      <c r="D960" s="339" t="s">
        <v>1716</v>
      </c>
      <c r="E960" s="266">
        <v>47</v>
      </c>
      <c r="F960" s="266">
        <v>46</v>
      </c>
      <c r="G960" s="264">
        <v>39</v>
      </c>
      <c r="H960" s="264">
        <v>38</v>
      </c>
      <c r="I960" s="264">
        <v>48</v>
      </c>
      <c r="J960" s="264">
        <v>47</v>
      </c>
      <c r="K960" s="294">
        <v>0.9</v>
      </c>
      <c r="L960" s="267">
        <v>0.978723404255319</v>
      </c>
      <c r="M960" s="267">
        <v>0.974358974358974</v>
      </c>
      <c r="N960" s="267">
        <v>0.979166666666667</v>
      </c>
      <c r="O960" s="332">
        <v>1326</v>
      </c>
      <c r="P960" s="266">
        <v>1240</v>
      </c>
      <c r="Q960" s="266">
        <v>42</v>
      </c>
      <c r="R960" s="264">
        <v>36</v>
      </c>
      <c r="S960" s="264">
        <v>44</v>
      </c>
      <c r="T960" s="267">
        <v>0.935143288084465</v>
      </c>
      <c r="U960" s="267">
        <v>0.893617021276596</v>
      </c>
      <c r="V960" s="268">
        <v>0.923076923076923</v>
      </c>
      <c r="W960" s="268">
        <v>0.916666666666667</v>
      </c>
      <c r="X960" s="295">
        <v>-0.0294599018003274</v>
      </c>
      <c r="Y960" s="271">
        <v>312</v>
      </c>
      <c r="Z960" s="333">
        <v>285</v>
      </c>
      <c r="AA960" s="333">
        <v>312</v>
      </c>
      <c r="AB960" s="333">
        <v>303</v>
      </c>
      <c r="AC960" s="334">
        <v>0.913461538461538</v>
      </c>
      <c r="AD960" s="268">
        <v>0.971153846153846</v>
      </c>
      <c r="AE960" s="295">
        <v>-0.0576923076923077</v>
      </c>
    </row>
    <row r="961" spans="1:31">
      <c r="A961" s="315" t="s">
        <v>1669</v>
      </c>
      <c r="B961" s="339" t="s">
        <v>3351</v>
      </c>
      <c r="C961" s="293" t="s">
        <v>1717</v>
      </c>
      <c r="D961" s="339" t="s">
        <v>1718</v>
      </c>
      <c r="E961" s="266">
        <v>68</v>
      </c>
      <c r="F961" s="266">
        <v>66</v>
      </c>
      <c r="G961" s="264">
        <v>63</v>
      </c>
      <c r="H961" s="264">
        <v>62</v>
      </c>
      <c r="I961" s="264">
        <v>65</v>
      </c>
      <c r="J961" s="264">
        <v>64</v>
      </c>
      <c r="K961" s="294">
        <v>0.9</v>
      </c>
      <c r="L961" s="267">
        <v>0.970588235294118</v>
      </c>
      <c r="M961" s="267">
        <v>0.984126984126984</v>
      </c>
      <c r="N961" s="267">
        <v>0.984615384615385</v>
      </c>
      <c r="O961" s="332">
        <v>2029</v>
      </c>
      <c r="P961" s="266">
        <v>1997</v>
      </c>
      <c r="Q961" s="266">
        <v>65</v>
      </c>
      <c r="R961" s="264">
        <v>62</v>
      </c>
      <c r="S961" s="264">
        <v>64</v>
      </c>
      <c r="T961" s="267">
        <v>0.984228684080828</v>
      </c>
      <c r="U961" s="267">
        <v>0.955882352941177</v>
      </c>
      <c r="V961" s="268">
        <v>0.984126984126984</v>
      </c>
      <c r="W961" s="268">
        <v>0.984615384615385</v>
      </c>
      <c r="X961" s="295">
        <v>-0.0282446311858076</v>
      </c>
      <c r="Y961" s="271">
        <v>473</v>
      </c>
      <c r="Z961" s="333">
        <v>464</v>
      </c>
      <c r="AA961" s="333">
        <v>473</v>
      </c>
      <c r="AB961" s="333">
        <v>465</v>
      </c>
      <c r="AC961" s="334">
        <v>0.980972515856237</v>
      </c>
      <c r="AD961" s="268">
        <v>0.983086680761099</v>
      </c>
      <c r="AE961" s="295">
        <v>-0.0021141649048626</v>
      </c>
    </row>
    <row r="962" spans="1:31">
      <c r="A962" s="315" t="s">
        <v>1669</v>
      </c>
      <c r="B962" s="339" t="s">
        <v>3351</v>
      </c>
      <c r="C962" s="293" t="s">
        <v>1719</v>
      </c>
      <c r="D962" s="339" t="s">
        <v>1720</v>
      </c>
      <c r="E962" s="266">
        <v>49</v>
      </c>
      <c r="F962" s="266">
        <v>49</v>
      </c>
      <c r="G962" s="264">
        <v>47</v>
      </c>
      <c r="H962" s="264">
        <v>47</v>
      </c>
      <c r="I962" s="264">
        <v>48</v>
      </c>
      <c r="J962" s="264">
        <v>48</v>
      </c>
      <c r="K962" s="294">
        <v>0.9</v>
      </c>
      <c r="L962" s="267">
        <v>1</v>
      </c>
      <c r="M962" s="267">
        <v>1</v>
      </c>
      <c r="N962" s="267">
        <v>1</v>
      </c>
      <c r="O962" s="332">
        <v>1489</v>
      </c>
      <c r="P962" s="266">
        <v>1458</v>
      </c>
      <c r="Q962" s="266">
        <v>49</v>
      </c>
      <c r="R962" s="264">
        <v>46</v>
      </c>
      <c r="S962" s="264">
        <v>48</v>
      </c>
      <c r="T962" s="267">
        <v>0.979180658159839</v>
      </c>
      <c r="U962" s="267">
        <v>1</v>
      </c>
      <c r="V962" s="268">
        <v>0.978723404255319</v>
      </c>
      <c r="W962" s="268">
        <v>1</v>
      </c>
      <c r="X962" s="295">
        <v>0.0212765957446809</v>
      </c>
      <c r="Y962" s="271">
        <v>344</v>
      </c>
      <c r="Z962" s="333">
        <v>338</v>
      </c>
      <c r="AA962" s="333">
        <v>347</v>
      </c>
      <c r="AB962" s="333">
        <v>343</v>
      </c>
      <c r="AC962" s="334">
        <v>0.982558139534884</v>
      </c>
      <c r="AD962" s="268">
        <v>0.988472622478386</v>
      </c>
      <c r="AE962" s="295">
        <v>-0.0059144829435025</v>
      </c>
    </row>
    <row r="963" spans="1:31">
      <c r="A963" s="315" t="s">
        <v>1669</v>
      </c>
      <c r="B963" s="339" t="s">
        <v>3351</v>
      </c>
      <c r="C963" s="293" t="s">
        <v>1721</v>
      </c>
      <c r="D963" s="339" t="s">
        <v>1722</v>
      </c>
      <c r="E963" s="266">
        <v>48</v>
      </c>
      <c r="F963" s="266">
        <v>48</v>
      </c>
      <c r="G963" s="264">
        <v>44</v>
      </c>
      <c r="H963" s="264">
        <v>44</v>
      </c>
      <c r="I963" s="264">
        <v>49</v>
      </c>
      <c r="J963" s="264">
        <v>49</v>
      </c>
      <c r="K963" s="294">
        <v>0.9</v>
      </c>
      <c r="L963" s="267">
        <v>1</v>
      </c>
      <c r="M963" s="267">
        <v>1</v>
      </c>
      <c r="N963" s="267">
        <v>1</v>
      </c>
      <c r="O963" s="332">
        <v>1456</v>
      </c>
      <c r="P963" s="266">
        <v>1445</v>
      </c>
      <c r="Q963" s="266">
        <v>48</v>
      </c>
      <c r="R963" s="264">
        <v>44</v>
      </c>
      <c r="S963" s="264">
        <v>49</v>
      </c>
      <c r="T963" s="267">
        <v>0.992445054945055</v>
      </c>
      <c r="U963" s="267">
        <v>1</v>
      </c>
      <c r="V963" s="268">
        <v>1</v>
      </c>
      <c r="W963" s="268">
        <v>1</v>
      </c>
      <c r="X963" s="295">
        <v>0</v>
      </c>
      <c r="Y963" s="271">
        <v>340</v>
      </c>
      <c r="Z963" s="333">
        <v>338</v>
      </c>
      <c r="AA963" s="333">
        <v>339</v>
      </c>
      <c r="AB963" s="333">
        <v>335</v>
      </c>
      <c r="AC963" s="334">
        <v>0.994117647058824</v>
      </c>
      <c r="AD963" s="268">
        <v>0.988200589970501</v>
      </c>
      <c r="AE963" s="295">
        <v>0.00591705708832213</v>
      </c>
    </row>
    <row r="964" spans="1:31">
      <c r="A964" s="315" t="s">
        <v>1669</v>
      </c>
      <c r="B964" s="339" t="s">
        <v>3351</v>
      </c>
      <c r="C964" s="293" t="s">
        <v>1723</v>
      </c>
      <c r="D964" s="339" t="s">
        <v>1724</v>
      </c>
      <c r="E964" s="266">
        <v>46</v>
      </c>
      <c r="F964" s="266">
        <v>46</v>
      </c>
      <c r="G964" s="264">
        <v>45</v>
      </c>
      <c r="H964" s="264">
        <v>45</v>
      </c>
      <c r="I964" s="264">
        <v>47</v>
      </c>
      <c r="J964" s="264">
        <v>47</v>
      </c>
      <c r="K964" s="294">
        <v>0.9</v>
      </c>
      <c r="L964" s="267">
        <v>1</v>
      </c>
      <c r="M964" s="267">
        <v>1</v>
      </c>
      <c r="N964" s="267">
        <v>1</v>
      </c>
      <c r="O964" s="332">
        <v>1386</v>
      </c>
      <c r="P964" s="266">
        <v>1356</v>
      </c>
      <c r="Q964" s="266">
        <v>46</v>
      </c>
      <c r="R964" s="264">
        <v>45</v>
      </c>
      <c r="S964" s="264">
        <v>46</v>
      </c>
      <c r="T964" s="267">
        <v>0.978354978354978</v>
      </c>
      <c r="U964" s="267">
        <v>1</v>
      </c>
      <c r="V964" s="268">
        <v>1</v>
      </c>
      <c r="W964" s="268">
        <v>0.978723404255319</v>
      </c>
      <c r="X964" s="295">
        <v>0</v>
      </c>
      <c r="Y964" s="271">
        <v>323</v>
      </c>
      <c r="Z964" s="333">
        <v>321</v>
      </c>
      <c r="AA964" s="333">
        <v>317</v>
      </c>
      <c r="AB964" s="333">
        <v>310</v>
      </c>
      <c r="AC964" s="334">
        <v>0.993808049535604</v>
      </c>
      <c r="AD964" s="268">
        <v>0.977917981072555</v>
      </c>
      <c r="AE964" s="295">
        <v>0.0158900684630485</v>
      </c>
    </row>
    <row r="965" spans="1:31">
      <c r="A965" s="315" t="s">
        <v>1669</v>
      </c>
      <c r="B965" s="339" t="s">
        <v>3351</v>
      </c>
      <c r="C965" s="293" t="s">
        <v>1725</v>
      </c>
      <c r="D965" s="339" t="s">
        <v>1726</v>
      </c>
      <c r="E965" s="266">
        <v>38</v>
      </c>
      <c r="F965" s="266">
        <v>35</v>
      </c>
      <c r="G965" s="264">
        <v>37</v>
      </c>
      <c r="H965" s="264">
        <v>34</v>
      </c>
      <c r="I965" s="264">
        <v>38</v>
      </c>
      <c r="J965" s="264">
        <v>37</v>
      </c>
      <c r="K965" s="294">
        <v>0.9</v>
      </c>
      <c r="L965" s="267">
        <v>0.921052631578947</v>
      </c>
      <c r="M965" s="267">
        <v>0.918918918918919</v>
      </c>
      <c r="N965" s="267">
        <v>0.973684210526316</v>
      </c>
      <c r="O965" s="332">
        <v>1163</v>
      </c>
      <c r="P965" s="266">
        <v>1083</v>
      </c>
      <c r="Q965" s="266">
        <v>34</v>
      </c>
      <c r="R965" s="264">
        <v>33</v>
      </c>
      <c r="S965" s="264">
        <v>37</v>
      </c>
      <c r="T965" s="267">
        <v>0.931212381771281</v>
      </c>
      <c r="U965" s="267">
        <v>0.894736842105263</v>
      </c>
      <c r="V965" s="268">
        <v>0.891891891891892</v>
      </c>
      <c r="W965" s="268">
        <v>0.973684210526316</v>
      </c>
      <c r="X965" s="295">
        <v>0.00284495021337128</v>
      </c>
      <c r="Y965" s="271">
        <v>272</v>
      </c>
      <c r="Z965" s="333">
        <v>249</v>
      </c>
      <c r="AA965" s="333">
        <v>277</v>
      </c>
      <c r="AB965" s="333">
        <v>252</v>
      </c>
      <c r="AC965" s="334">
        <v>0.915441176470588</v>
      </c>
      <c r="AD965" s="268">
        <v>0.909747292418773</v>
      </c>
      <c r="AE965" s="295">
        <v>0.00569388405181559</v>
      </c>
    </row>
    <row r="966" spans="1:31">
      <c r="A966" s="315" t="s">
        <v>1669</v>
      </c>
      <c r="B966" s="339" t="s">
        <v>3351</v>
      </c>
      <c r="C966" s="293" t="s">
        <v>1727</v>
      </c>
      <c r="D966" s="339" t="s">
        <v>1728</v>
      </c>
      <c r="E966" s="266">
        <v>24</v>
      </c>
      <c r="F966" s="266">
        <v>23</v>
      </c>
      <c r="G966" s="264">
        <v>21</v>
      </c>
      <c r="H966" s="264">
        <v>21</v>
      </c>
      <c r="I966" s="264">
        <v>22</v>
      </c>
      <c r="J966" s="264">
        <v>22</v>
      </c>
      <c r="K966" s="294">
        <v>0.9</v>
      </c>
      <c r="L966" s="267">
        <v>0.958333333333333</v>
      </c>
      <c r="M966" s="267">
        <v>1</v>
      </c>
      <c r="N966" s="267">
        <v>1</v>
      </c>
      <c r="O966" s="332">
        <v>714</v>
      </c>
      <c r="P966" s="266">
        <v>702</v>
      </c>
      <c r="Q966" s="266">
        <v>23</v>
      </c>
      <c r="R966" s="264">
        <v>21</v>
      </c>
      <c r="S966" s="264">
        <v>22</v>
      </c>
      <c r="T966" s="267">
        <v>0.983193277310924</v>
      </c>
      <c r="U966" s="267">
        <v>0.958333333333333</v>
      </c>
      <c r="V966" s="268">
        <v>1</v>
      </c>
      <c r="W966" s="268">
        <v>1</v>
      </c>
      <c r="X966" s="295">
        <v>-0.0416666666666666</v>
      </c>
      <c r="Y966" s="271">
        <v>169</v>
      </c>
      <c r="Z966" s="333">
        <v>167</v>
      </c>
      <c r="AA966" s="333">
        <v>167</v>
      </c>
      <c r="AB966" s="333">
        <v>164</v>
      </c>
      <c r="AC966" s="334">
        <v>0.988165680473373</v>
      </c>
      <c r="AD966" s="268">
        <v>0.982035928143713</v>
      </c>
      <c r="AE966" s="295">
        <v>0.00612975232966029</v>
      </c>
    </row>
    <row r="967" spans="1:31">
      <c r="A967" s="315" t="s">
        <v>1669</v>
      </c>
      <c r="B967" s="339" t="s">
        <v>3351</v>
      </c>
      <c r="C967" s="293" t="s">
        <v>1729</v>
      </c>
      <c r="D967" s="339" t="s">
        <v>1730</v>
      </c>
      <c r="E967" s="266">
        <v>37</v>
      </c>
      <c r="F967" s="266">
        <v>36</v>
      </c>
      <c r="G967" s="264">
        <v>34</v>
      </c>
      <c r="H967" s="264">
        <v>34</v>
      </c>
      <c r="I967" s="264">
        <v>39</v>
      </c>
      <c r="J967" s="264">
        <v>39</v>
      </c>
      <c r="K967" s="294">
        <v>0.9</v>
      </c>
      <c r="L967" s="267">
        <v>0.972972972972973</v>
      </c>
      <c r="M967" s="267">
        <v>1</v>
      </c>
      <c r="N967" s="267">
        <v>1</v>
      </c>
      <c r="O967" s="332">
        <v>1127</v>
      </c>
      <c r="P967" s="266">
        <v>1065</v>
      </c>
      <c r="Q967" s="266">
        <v>35</v>
      </c>
      <c r="R967" s="264">
        <v>33</v>
      </c>
      <c r="S967" s="264">
        <v>38</v>
      </c>
      <c r="T967" s="267">
        <v>0.944986690328305</v>
      </c>
      <c r="U967" s="267">
        <v>0.945945945945946</v>
      </c>
      <c r="V967" s="268">
        <v>0.970588235294118</v>
      </c>
      <c r="W967" s="268">
        <v>0.974358974358974</v>
      </c>
      <c r="X967" s="295">
        <v>-0.0246422893481717</v>
      </c>
      <c r="Y967" s="271">
        <v>263</v>
      </c>
      <c r="Z967" s="333">
        <v>248</v>
      </c>
      <c r="AA967" s="333">
        <v>264</v>
      </c>
      <c r="AB967" s="333">
        <v>249</v>
      </c>
      <c r="AC967" s="334">
        <v>0.942965779467681</v>
      </c>
      <c r="AD967" s="268">
        <v>0.943181818181818</v>
      </c>
      <c r="AE967" s="295">
        <v>-0.000216038714137667</v>
      </c>
    </row>
    <row r="968" spans="1:31">
      <c r="A968" s="315" t="s">
        <v>1669</v>
      </c>
      <c r="B968" s="339" t="s">
        <v>3351</v>
      </c>
      <c r="C968" s="293" t="s">
        <v>1731</v>
      </c>
      <c r="D968" s="339" t="s">
        <v>1731</v>
      </c>
      <c r="E968" s="266">
        <v>25</v>
      </c>
      <c r="F968" s="266">
        <v>25</v>
      </c>
      <c r="G968" s="264">
        <v>22</v>
      </c>
      <c r="H968" s="264">
        <v>22</v>
      </c>
      <c r="I968" s="264">
        <v>25</v>
      </c>
      <c r="J968" s="264">
        <v>25</v>
      </c>
      <c r="K968" s="294">
        <v>0.9</v>
      </c>
      <c r="L968" s="267">
        <v>1</v>
      </c>
      <c r="M968" s="267">
        <v>1</v>
      </c>
      <c r="N968" s="267">
        <v>1</v>
      </c>
      <c r="O968" s="332">
        <v>728</v>
      </c>
      <c r="P968" s="266">
        <v>724</v>
      </c>
      <c r="Q968" s="266">
        <v>25</v>
      </c>
      <c r="R968" s="264">
        <v>22</v>
      </c>
      <c r="S968" s="264">
        <v>24</v>
      </c>
      <c r="T968" s="267">
        <v>0.994505494505495</v>
      </c>
      <c r="U968" s="267">
        <v>1</v>
      </c>
      <c r="V968" s="268">
        <v>1</v>
      </c>
      <c r="W968" s="268">
        <v>0.96</v>
      </c>
      <c r="X968" s="295">
        <v>0</v>
      </c>
      <c r="Y968" s="271">
        <v>171</v>
      </c>
      <c r="Z968" s="333">
        <v>170</v>
      </c>
      <c r="AA968" s="333">
        <v>166</v>
      </c>
      <c r="AB968" s="333">
        <v>166</v>
      </c>
      <c r="AC968" s="334">
        <v>0.994152046783626</v>
      </c>
      <c r="AD968" s="268">
        <v>1</v>
      </c>
      <c r="AE968" s="295">
        <v>-0.00584795321637432</v>
      </c>
    </row>
    <row r="969" spans="1:31">
      <c r="A969" s="315" t="s">
        <v>1669</v>
      </c>
      <c r="B969" s="339" t="s">
        <v>3351</v>
      </c>
      <c r="C969" s="293" t="s">
        <v>1732</v>
      </c>
      <c r="D969" s="339" t="s">
        <v>1733</v>
      </c>
      <c r="E969" s="266">
        <v>44</v>
      </c>
      <c r="F969" s="266">
        <v>40</v>
      </c>
      <c r="G969" s="264">
        <v>39</v>
      </c>
      <c r="H969" s="264">
        <v>39</v>
      </c>
      <c r="I969" s="264">
        <v>42</v>
      </c>
      <c r="J969" s="264">
        <v>42</v>
      </c>
      <c r="K969" s="294">
        <v>0.9</v>
      </c>
      <c r="L969" s="267">
        <v>0.909090909090909</v>
      </c>
      <c r="M969" s="267">
        <v>1</v>
      </c>
      <c r="N969" s="267">
        <v>1</v>
      </c>
      <c r="O969" s="332">
        <v>1272</v>
      </c>
      <c r="P969" s="266">
        <v>1216</v>
      </c>
      <c r="Q969" s="266">
        <v>40</v>
      </c>
      <c r="R969" s="264">
        <v>39</v>
      </c>
      <c r="S969" s="264">
        <v>42</v>
      </c>
      <c r="T969" s="267">
        <v>0.955974842767296</v>
      </c>
      <c r="U969" s="267">
        <v>0.909090909090909</v>
      </c>
      <c r="V969" s="268">
        <v>1</v>
      </c>
      <c r="W969" s="268">
        <v>1</v>
      </c>
      <c r="X969" s="295">
        <v>-0.0909090909090909</v>
      </c>
      <c r="Y969" s="271">
        <v>297</v>
      </c>
      <c r="Z969" s="333">
        <v>284</v>
      </c>
      <c r="AA969" s="333">
        <v>295</v>
      </c>
      <c r="AB969" s="333">
        <v>281</v>
      </c>
      <c r="AC969" s="334">
        <v>0.956228956228956</v>
      </c>
      <c r="AD969" s="268">
        <v>0.952542372881356</v>
      </c>
      <c r="AE969" s="295">
        <v>0.0036865833476003</v>
      </c>
    </row>
    <row r="970" spans="1:31">
      <c r="A970" s="315" t="s">
        <v>1669</v>
      </c>
      <c r="B970" s="339" t="s">
        <v>3349</v>
      </c>
      <c r="C970" s="293" t="s">
        <v>1734</v>
      </c>
      <c r="D970" s="339" t="s">
        <v>1735</v>
      </c>
      <c r="E970" s="266">
        <v>40</v>
      </c>
      <c r="F970" s="266">
        <v>40</v>
      </c>
      <c r="G970" s="264">
        <v>36</v>
      </c>
      <c r="H970" s="264">
        <v>36</v>
      </c>
      <c r="I970" s="264">
        <v>40</v>
      </c>
      <c r="J970" s="264">
        <v>40</v>
      </c>
      <c r="K970" s="294">
        <v>0.9</v>
      </c>
      <c r="L970" s="267">
        <v>1</v>
      </c>
      <c r="M970" s="267">
        <v>1</v>
      </c>
      <c r="N970" s="267">
        <v>1</v>
      </c>
      <c r="O970" s="332">
        <v>1094</v>
      </c>
      <c r="P970" s="266">
        <v>923</v>
      </c>
      <c r="Q970" s="266">
        <v>34</v>
      </c>
      <c r="R970" s="264">
        <v>31</v>
      </c>
      <c r="S970" s="264">
        <v>32</v>
      </c>
      <c r="T970" s="267">
        <v>0.843692870201097</v>
      </c>
      <c r="U970" s="267">
        <v>0.85</v>
      </c>
      <c r="V970" s="268">
        <v>0.861111111111111</v>
      </c>
      <c r="W970" s="268">
        <v>0.8</v>
      </c>
      <c r="X970" s="295">
        <v>-0.0111111111111112</v>
      </c>
      <c r="Y970" s="271">
        <v>252</v>
      </c>
      <c r="Z970" s="333">
        <v>212</v>
      </c>
      <c r="AA970" s="333">
        <v>246</v>
      </c>
      <c r="AB970" s="333">
        <v>207</v>
      </c>
      <c r="AC970" s="334">
        <v>0.841269841269841</v>
      </c>
      <c r="AD970" s="268">
        <v>0.841463414634146</v>
      </c>
      <c r="AE970" s="295">
        <v>-0.000193573364305033</v>
      </c>
    </row>
    <row r="971" spans="1:31">
      <c r="A971" s="315" t="s">
        <v>1669</v>
      </c>
      <c r="B971" s="339" t="s">
        <v>3349</v>
      </c>
      <c r="C971" s="293" t="s">
        <v>1736</v>
      </c>
      <c r="D971" s="339" t="s">
        <v>1737</v>
      </c>
      <c r="E971" s="266">
        <v>25</v>
      </c>
      <c r="F971" s="266">
        <v>25</v>
      </c>
      <c r="G971" s="264">
        <v>24</v>
      </c>
      <c r="H971" s="264">
        <v>24</v>
      </c>
      <c r="I971" s="264">
        <v>24</v>
      </c>
      <c r="J971" s="264">
        <v>24</v>
      </c>
      <c r="K971" s="294">
        <v>0.9</v>
      </c>
      <c r="L971" s="267">
        <v>1</v>
      </c>
      <c r="M971" s="267">
        <v>1</v>
      </c>
      <c r="N971" s="267">
        <v>1</v>
      </c>
      <c r="O971" s="332">
        <v>732</v>
      </c>
      <c r="P971" s="266">
        <v>685</v>
      </c>
      <c r="Q971" s="266">
        <v>21</v>
      </c>
      <c r="R971" s="264">
        <v>23</v>
      </c>
      <c r="S971" s="264">
        <v>24</v>
      </c>
      <c r="T971" s="267">
        <v>0.935792349726776</v>
      </c>
      <c r="U971" s="267">
        <v>0.84</v>
      </c>
      <c r="V971" s="268">
        <v>0.958333333333333</v>
      </c>
      <c r="W971" s="268">
        <v>1</v>
      </c>
      <c r="X971" s="295">
        <v>-0.118333333333333</v>
      </c>
      <c r="Y971" s="271">
        <v>166</v>
      </c>
      <c r="Z971" s="333">
        <v>153</v>
      </c>
      <c r="AA971" s="333">
        <v>171</v>
      </c>
      <c r="AB971" s="333">
        <v>164</v>
      </c>
      <c r="AC971" s="334">
        <v>0.921686746987952</v>
      </c>
      <c r="AD971" s="268">
        <v>0.95906432748538</v>
      </c>
      <c r="AE971" s="295">
        <v>-0.0373775804974282</v>
      </c>
    </row>
    <row r="972" spans="1:31">
      <c r="A972" s="315" t="s">
        <v>1669</v>
      </c>
      <c r="B972" s="339" t="s">
        <v>3349</v>
      </c>
      <c r="C972" s="293" t="s">
        <v>1738</v>
      </c>
      <c r="D972" s="339" t="s">
        <v>1739</v>
      </c>
      <c r="E972" s="266">
        <v>0</v>
      </c>
      <c r="F972" s="266">
        <v>0</v>
      </c>
      <c r="G972" s="264">
        <v>0</v>
      </c>
      <c r="H972" s="264">
        <v>0</v>
      </c>
      <c r="I972" s="264">
        <v>0</v>
      </c>
      <c r="J972" s="264">
        <v>0</v>
      </c>
      <c r="K972" s="294">
        <v>0.9</v>
      </c>
      <c r="L972" s="267">
        <v>0</v>
      </c>
      <c r="M972" s="267">
        <v>0</v>
      </c>
      <c r="N972" s="267">
        <v>0</v>
      </c>
      <c r="O972" s="332">
        <v>0</v>
      </c>
      <c r="P972" s="266">
        <v>0</v>
      </c>
      <c r="Q972" s="266">
        <v>0</v>
      </c>
      <c r="R972" s="264">
        <v>0</v>
      </c>
      <c r="S972" s="264">
        <v>0</v>
      </c>
      <c r="T972" s="267">
        <v>0</v>
      </c>
      <c r="U972" s="267">
        <v>0</v>
      </c>
      <c r="V972" s="268">
        <v>0</v>
      </c>
      <c r="W972" s="268">
        <v>0</v>
      </c>
      <c r="X972" s="295">
        <v>0</v>
      </c>
      <c r="Y972" s="271">
        <v>0</v>
      </c>
      <c r="Z972" s="333">
        <v>0</v>
      </c>
      <c r="AA972" s="333">
        <v>0</v>
      </c>
      <c r="AB972" s="333">
        <v>0</v>
      </c>
      <c r="AC972" s="334">
        <v>0</v>
      </c>
      <c r="AD972" s="268">
        <v>0</v>
      </c>
      <c r="AE972" s="295">
        <v>0</v>
      </c>
    </row>
    <row r="973" spans="1:31">
      <c r="A973" s="315" t="s">
        <v>1669</v>
      </c>
      <c r="B973" s="339" t="s">
        <v>3349</v>
      </c>
      <c r="C973" s="293" t="s">
        <v>1740</v>
      </c>
      <c r="D973" s="339" t="s">
        <v>1741</v>
      </c>
      <c r="E973" s="266">
        <v>31</v>
      </c>
      <c r="F973" s="266">
        <v>31</v>
      </c>
      <c r="G973" s="264">
        <v>30</v>
      </c>
      <c r="H973" s="264">
        <v>30</v>
      </c>
      <c r="I973" s="264">
        <v>32</v>
      </c>
      <c r="J973" s="264">
        <v>32</v>
      </c>
      <c r="K973" s="294">
        <v>0.9</v>
      </c>
      <c r="L973" s="267">
        <v>1</v>
      </c>
      <c r="M973" s="267">
        <v>1</v>
      </c>
      <c r="N973" s="267">
        <v>1</v>
      </c>
      <c r="O973" s="332">
        <v>868</v>
      </c>
      <c r="P973" s="266">
        <v>690</v>
      </c>
      <c r="Q973" s="266">
        <v>25</v>
      </c>
      <c r="R973" s="264">
        <v>26</v>
      </c>
      <c r="S973" s="264">
        <v>28</v>
      </c>
      <c r="T973" s="267">
        <v>0.794930875576037</v>
      </c>
      <c r="U973" s="267">
        <v>0.806451612903226</v>
      </c>
      <c r="V973" s="268">
        <v>0.866666666666667</v>
      </c>
      <c r="W973" s="268">
        <v>0.875</v>
      </c>
      <c r="X973" s="295">
        <v>-0.0602150537634409</v>
      </c>
      <c r="Y973" s="271">
        <v>203</v>
      </c>
      <c r="Z973" s="333">
        <v>166</v>
      </c>
      <c r="AA973" s="333">
        <v>203</v>
      </c>
      <c r="AB973" s="333">
        <v>153</v>
      </c>
      <c r="AC973" s="334">
        <v>0.817733990147783</v>
      </c>
      <c r="AD973" s="268">
        <v>0.753694581280788</v>
      </c>
      <c r="AE973" s="295">
        <v>0.0640394088669951</v>
      </c>
    </row>
    <row r="974" spans="1:31">
      <c r="A974" s="315" t="s">
        <v>1669</v>
      </c>
      <c r="B974" s="339" t="s">
        <v>3349</v>
      </c>
      <c r="C974" s="293" t="s">
        <v>1742</v>
      </c>
      <c r="D974" s="339" t="s">
        <v>1743</v>
      </c>
      <c r="E974" s="266">
        <v>21</v>
      </c>
      <c r="F974" s="266">
        <v>21</v>
      </c>
      <c r="G974" s="264">
        <v>19</v>
      </c>
      <c r="H974" s="264">
        <v>19</v>
      </c>
      <c r="I974" s="264">
        <v>21</v>
      </c>
      <c r="J974" s="264">
        <v>21</v>
      </c>
      <c r="K974" s="294">
        <v>0.9</v>
      </c>
      <c r="L974" s="267">
        <v>1</v>
      </c>
      <c r="M974" s="267">
        <v>1</v>
      </c>
      <c r="N974" s="267">
        <v>1</v>
      </c>
      <c r="O974" s="332">
        <v>596</v>
      </c>
      <c r="P974" s="266">
        <v>564</v>
      </c>
      <c r="Q974" s="266">
        <v>19</v>
      </c>
      <c r="R974" s="264">
        <v>18</v>
      </c>
      <c r="S974" s="264">
        <v>19</v>
      </c>
      <c r="T974" s="267">
        <v>0.946308724832215</v>
      </c>
      <c r="U974" s="267">
        <v>0.904761904761905</v>
      </c>
      <c r="V974" s="268">
        <v>0.947368421052632</v>
      </c>
      <c r="W974" s="268">
        <v>0.904761904761905</v>
      </c>
      <c r="X974" s="295">
        <v>-0.0426065162907268</v>
      </c>
      <c r="Y974" s="271">
        <v>140</v>
      </c>
      <c r="Z974" s="333">
        <v>129</v>
      </c>
      <c r="AA974" s="333">
        <v>134</v>
      </c>
      <c r="AB974" s="333">
        <v>122</v>
      </c>
      <c r="AC974" s="334">
        <v>0.921428571428571</v>
      </c>
      <c r="AD974" s="268">
        <v>0.91044776119403</v>
      </c>
      <c r="AE974" s="295">
        <v>0.0109808102345416</v>
      </c>
    </row>
    <row r="975" spans="1:31">
      <c r="A975" s="315" t="s">
        <v>1669</v>
      </c>
      <c r="B975" s="339" t="s">
        <v>3349</v>
      </c>
      <c r="C975" s="293" t="s">
        <v>1744</v>
      </c>
      <c r="D975" s="339" t="s">
        <v>1745</v>
      </c>
      <c r="E975" s="266">
        <v>0</v>
      </c>
      <c r="F975" s="266">
        <v>0</v>
      </c>
      <c r="G975" s="264">
        <v>0</v>
      </c>
      <c r="H975" s="264">
        <v>0</v>
      </c>
      <c r="I975" s="264">
        <v>0</v>
      </c>
      <c r="J975" s="264">
        <v>0</v>
      </c>
      <c r="K975" s="294">
        <v>0.9</v>
      </c>
      <c r="L975" s="267">
        <v>0</v>
      </c>
      <c r="M975" s="267">
        <v>0</v>
      </c>
      <c r="N975" s="267">
        <v>0</v>
      </c>
      <c r="O975" s="332">
        <v>0</v>
      </c>
      <c r="P975" s="266">
        <v>0</v>
      </c>
      <c r="Q975" s="266">
        <v>0</v>
      </c>
      <c r="R975" s="264">
        <v>0</v>
      </c>
      <c r="S975" s="264">
        <v>0</v>
      </c>
      <c r="T975" s="267">
        <v>0</v>
      </c>
      <c r="U975" s="267">
        <v>0</v>
      </c>
      <c r="V975" s="268">
        <v>0</v>
      </c>
      <c r="W975" s="268">
        <v>0</v>
      </c>
      <c r="X975" s="295">
        <v>0</v>
      </c>
      <c r="Y975" s="271">
        <v>0</v>
      </c>
      <c r="Z975" s="333">
        <v>0</v>
      </c>
      <c r="AA975" s="333">
        <v>0</v>
      </c>
      <c r="AB975" s="333">
        <v>0</v>
      </c>
      <c r="AC975" s="334">
        <v>0</v>
      </c>
      <c r="AD975" s="268">
        <v>0</v>
      </c>
      <c r="AE975" s="295">
        <v>0</v>
      </c>
    </row>
    <row r="976" spans="1:31">
      <c r="A976" s="315" t="s">
        <v>1669</v>
      </c>
      <c r="B976" s="339" t="s">
        <v>3350</v>
      </c>
      <c r="C976" s="293" t="s">
        <v>1746</v>
      </c>
      <c r="D976" s="339" t="s">
        <v>1747</v>
      </c>
      <c r="E976" s="266">
        <v>0</v>
      </c>
      <c r="F976" s="266">
        <v>0</v>
      </c>
      <c r="G976" s="264">
        <v>0</v>
      </c>
      <c r="H976" s="264">
        <v>0</v>
      </c>
      <c r="I976" s="264">
        <v>0</v>
      </c>
      <c r="J976" s="264">
        <v>0</v>
      </c>
      <c r="K976" s="294">
        <v>0.9</v>
      </c>
      <c r="L976" s="267">
        <v>0</v>
      </c>
      <c r="M976" s="267">
        <v>0</v>
      </c>
      <c r="N976" s="267">
        <v>0</v>
      </c>
      <c r="O976" s="332">
        <v>0</v>
      </c>
      <c r="P976" s="266">
        <v>0</v>
      </c>
      <c r="Q976" s="266">
        <v>0</v>
      </c>
      <c r="R976" s="264">
        <v>0</v>
      </c>
      <c r="S976" s="264">
        <v>0</v>
      </c>
      <c r="T976" s="267">
        <v>0</v>
      </c>
      <c r="U976" s="267">
        <v>0</v>
      </c>
      <c r="V976" s="268">
        <v>0</v>
      </c>
      <c r="W976" s="268">
        <v>0</v>
      </c>
      <c r="X976" s="295">
        <v>0</v>
      </c>
      <c r="Y976" s="271">
        <v>0</v>
      </c>
      <c r="Z976" s="333">
        <v>0</v>
      </c>
      <c r="AA976" s="333">
        <v>0</v>
      </c>
      <c r="AB976" s="333">
        <v>0</v>
      </c>
      <c r="AC976" s="334">
        <v>0</v>
      </c>
      <c r="AD976" s="268">
        <v>0</v>
      </c>
      <c r="AE976" s="295">
        <v>0</v>
      </c>
    </row>
    <row r="977" spans="1:31">
      <c r="A977" s="315" t="s">
        <v>1669</v>
      </c>
      <c r="B977" s="339" t="s">
        <v>3350</v>
      </c>
      <c r="C977" s="293" t="s">
        <v>1748</v>
      </c>
      <c r="D977" s="339" t="s">
        <v>1749</v>
      </c>
      <c r="E977" s="266">
        <v>22</v>
      </c>
      <c r="F977" s="266">
        <v>22</v>
      </c>
      <c r="G977" s="264">
        <v>17</v>
      </c>
      <c r="H977" s="264">
        <v>15</v>
      </c>
      <c r="I977" s="264">
        <v>19</v>
      </c>
      <c r="J977" s="264">
        <v>19</v>
      </c>
      <c r="K977" s="294">
        <v>0.9</v>
      </c>
      <c r="L977" s="267">
        <v>1</v>
      </c>
      <c r="M977" s="267">
        <v>0.882352941176471</v>
      </c>
      <c r="N977" s="267">
        <v>1</v>
      </c>
      <c r="O977" s="332">
        <v>576</v>
      </c>
      <c r="P977" s="266">
        <v>546</v>
      </c>
      <c r="Q977" s="266">
        <v>21</v>
      </c>
      <c r="R977" s="264">
        <v>15</v>
      </c>
      <c r="S977" s="264">
        <v>19</v>
      </c>
      <c r="T977" s="267">
        <v>0.947916666666667</v>
      </c>
      <c r="U977" s="267">
        <v>0.954545454545455</v>
      </c>
      <c r="V977" s="268">
        <v>0.882352941176471</v>
      </c>
      <c r="W977" s="268">
        <v>1</v>
      </c>
      <c r="X977" s="295">
        <v>0.072192513368984</v>
      </c>
      <c r="Y977" s="271">
        <v>135</v>
      </c>
      <c r="Z977" s="333">
        <v>128</v>
      </c>
      <c r="AA977" s="333">
        <v>133</v>
      </c>
      <c r="AB977" s="333">
        <v>129</v>
      </c>
      <c r="AC977" s="334">
        <v>0.948148148148148</v>
      </c>
      <c r="AD977" s="268">
        <v>0.969924812030075</v>
      </c>
      <c r="AE977" s="295">
        <v>-0.021776663881927</v>
      </c>
    </row>
    <row r="978" spans="1:31">
      <c r="A978" s="315" t="s">
        <v>1669</v>
      </c>
      <c r="B978" s="339" t="s">
        <v>3350</v>
      </c>
      <c r="C978" s="293" t="s">
        <v>1750</v>
      </c>
      <c r="D978" s="339" t="s">
        <v>1751</v>
      </c>
      <c r="E978" s="266">
        <v>32</v>
      </c>
      <c r="F978" s="266">
        <v>32</v>
      </c>
      <c r="G978" s="264">
        <v>25</v>
      </c>
      <c r="H978" s="264">
        <v>25</v>
      </c>
      <c r="I978" s="264">
        <v>28</v>
      </c>
      <c r="J978" s="264">
        <v>28</v>
      </c>
      <c r="K978" s="294">
        <v>0.9</v>
      </c>
      <c r="L978" s="267">
        <v>1</v>
      </c>
      <c r="M978" s="267">
        <v>1</v>
      </c>
      <c r="N978" s="267">
        <v>1</v>
      </c>
      <c r="O978" s="332">
        <v>853</v>
      </c>
      <c r="P978" s="266">
        <v>847</v>
      </c>
      <c r="Q978" s="266">
        <v>32</v>
      </c>
      <c r="R978" s="264">
        <v>25</v>
      </c>
      <c r="S978" s="264">
        <v>28</v>
      </c>
      <c r="T978" s="267">
        <v>0.992966002344666</v>
      </c>
      <c r="U978" s="267">
        <v>1</v>
      </c>
      <c r="V978" s="268">
        <v>1</v>
      </c>
      <c r="W978" s="268">
        <v>1</v>
      </c>
      <c r="X978" s="295">
        <v>0</v>
      </c>
      <c r="Y978" s="271">
        <v>198</v>
      </c>
      <c r="Z978" s="333">
        <v>197</v>
      </c>
      <c r="AA978" s="333">
        <v>194</v>
      </c>
      <c r="AB978" s="333">
        <v>193</v>
      </c>
      <c r="AC978" s="334">
        <v>0.994949494949495</v>
      </c>
      <c r="AD978" s="268">
        <v>0.994845360824742</v>
      </c>
      <c r="AE978" s="295">
        <v>0.000104134124752631</v>
      </c>
    </row>
    <row r="979" spans="1:31">
      <c r="A979" s="315" t="s">
        <v>1669</v>
      </c>
      <c r="B979" s="339" t="s">
        <v>3350</v>
      </c>
      <c r="C979" s="293" t="s">
        <v>1752</v>
      </c>
      <c r="D979" s="339" t="s">
        <v>1753</v>
      </c>
      <c r="E979" s="266">
        <v>48</v>
      </c>
      <c r="F979" s="266">
        <v>47</v>
      </c>
      <c r="G979" s="264">
        <v>38</v>
      </c>
      <c r="H979" s="264">
        <v>37</v>
      </c>
      <c r="I979" s="264">
        <v>45</v>
      </c>
      <c r="J979" s="264">
        <v>44</v>
      </c>
      <c r="K979" s="294">
        <v>0.9</v>
      </c>
      <c r="L979" s="267">
        <v>0.979166666666667</v>
      </c>
      <c r="M979" s="267">
        <v>0.973684210526316</v>
      </c>
      <c r="N979" s="267">
        <v>0.977777777777778</v>
      </c>
      <c r="O979" s="332">
        <v>1347</v>
      </c>
      <c r="P979" s="266">
        <v>1269</v>
      </c>
      <c r="Q979" s="266">
        <v>46</v>
      </c>
      <c r="R979" s="264">
        <v>35</v>
      </c>
      <c r="S979" s="264">
        <v>44</v>
      </c>
      <c r="T979" s="267">
        <v>0.942093541202673</v>
      </c>
      <c r="U979" s="267">
        <v>0.958333333333333</v>
      </c>
      <c r="V979" s="268">
        <v>0.921052631578947</v>
      </c>
      <c r="W979" s="268">
        <v>0.977777777777778</v>
      </c>
      <c r="X979" s="295">
        <v>0.037280701754386</v>
      </c>
      <c r="Y979" s="271">
        <v>315</v>
      </c>
      <c r="Z979" s="333">
        <v>301</v>
      </c>
      <c r="AA979" s="333">
        <v>313</v>
      </c>
      <c r="AB979" s="333">
        <v>293</v>
      </c>
      <c r="AC979" s="334">
        <v>0.955555555555556</v>
      </c>
      <c r="AD979" s="268">
        <v>0.936102236421725</v>
      </c>
      <c r="AE979" s="295">
        <v>0.0194533191338304</v>
      </c>
    </row>
    <row r="980" spans="1:31">
      <c r="A980" s="315" t="s">
        <v>1669</v>
      </c>
      <c r="B980" s="339" t="s">
        <v>3350</v>
      </c>
      <c r="C980" s="293" t="s">
        <v>1754</v>
      </c>
      <c r="D980" s="339" t="s">
        <v>1755</v>
      </c>
      <c r="E980" s="266">
        <v>21</v>
      </c>
      <c r="F980" s="266">
        <v>21</v>
      </c>
      <c r="G980" s="264">
        <v>18</v>
      </c>
      <c r="H980" s="264">
        <v>18</v>
      </c>
      <c r="I980" s="264">
        <v>18</v>
      </c>
      <c r="J980" s="264">
        <v>18</v>
      </c>
      <c r="K980" s="294">
        <v>0.9</v>
      </c>
      <c r="L980" s="267">
        <v>1</v>
      </c>
      <c r="M980" s="267">
        <v>1</v>
      </c>
      <c r="N980" s="267">
        <v>1</v>
      </c>
      <c r="O980" s="332">
        <v>585</v>
      </c>
      <c r="P980" s="266">
        <v>565</v>
      </c>
      <c r="Q980" s="266">
        <v>21</v>
      </c>
      <c r="R980" s="264">
        <v>17</v>
      </c>
      <c r="S980" s="264">
        <v>17</v>
      </c>
      <c r="T980" s="267">
        <v>0.965811965811966</v>
      </c>
      <c r="U980" s="267">
        <v>1</v>
      </c>
      <c r="V980" s="268">
        <v>0.944444444444444</v>
      </c>
      <c r="W980" s="268">
        <v>0.944444444444444</v>
      </c>
      <c r="X980" s="295">
        <v>0.0555555555555556</v>
      </c>
      <c r="Y980" s="271">
        <v>135</v>
      </c>
      <c r="Z980" s="333">
        <v>133</v>
      </c>
      <c r="AA980" s="333">
        <v>136</v>
      </c>
      <c r="AB980" s="333">
        <v>132</v>
      </c>
      <c r="AC980" s="334">
        <v>0.985185185185185</v>
      </c>
      <c r="AD980" s="268">
        <v>0.970588235294118</v>
      </c>
      <c r="AE980" s="295">
        <v>0.0145969498910675</v>
      </c>
    </row>
    <row r="981" spans="1:31">
      <c r="A981" s="315" t="s">
        <v>1669</v>
      </c>
      <c r="B981" s="339" t="s">
        <v>3350</v>
      </c>
      <c r="C981" s="293" t="s">
        <v>1756</v>
      </c>
      <c r="D981" s="339" t="s">
        <v>1757</v>
      </c>
      <c r="E981" s="266">
        <v>41</v>
      </c>
      <c r="F981" s="266">
        <v>41</v>
      </c>
      <c r="G981" s="264">
        <v>33</v>
      </c>
      <c r="H981" s="264">
        <v>33</v>
      </c>
      <c r="I981" s="264">
        <v>38</v>
      </c>
      <c r="J981" s="264">
        <v>38</v>
      </c>
      <c r="K981" s="294">
        <v>0.9</v>
      </c>
      <c r="L981" s="267">
        <v>1</v>
      </c>
      <c r="M981" s="267">
        <v>1</v>
      </c>
      <c r="N981" s="267">
        <v>1</v>
      </c>
      <c r="O981" s="332">
        <v>1101</v>
      </c>
      <c r="P981" s="266">
        <v>1055</v>
      </c>
      <c r="Q981" s="266">
        <v>40</v>
      </c>
      <c r="R981" s="264">
        <v>32</v>
      </c>
      <c r="S981" s="264">
        <v>38</v>
      </c>
      <c r="T981" s="267">
        <v>0.958219800181653</v>
      </c>
      <c r="U981" s="267">
        <v>0.975609756097561</v>
      </c>
      <c r="V981" s="268">
        <v>0.96969696969697</v>
      </c>
      <c r="W981" s="268">
        <v>1</v>
      </c>
      <c r="X981" s="295">
        <v>0.00591278640059123</v>
      </c>
      <c r="Y981" s="271">
        <v>258</v>
      </c>
      <c r="Z981" s="333">
        <v>252</v>
      </c>
      <c r="AA981" s="333">
        <v>253</v>
      </c>
      <c r="AB981" s="333">
        <v>244</v>
      </c>
      <c r="AC981" s="334">
        <v>0.976744186046512</v>
      </c>
      <c r="AD981" s="268">
        <v>0.964426877470356</v>
      </c>
      <c r="AE981" s="295">
        <v>0.0123173085761559</v>
      </c>
    </row>
    <row r="982" spans="1:31">
      <c r="A982" s="315" t="s">
        <v>1669</v>
      </c>
      <c r="B982" s="339" t="s">
        <v>3350</v>
      </c>
      <c r="C982" s="293" t="s">
        <v>1758</v>
      </c>
      <c r="D982" s="339" t="s">
        <v>1759</v>
      </c>
      <c r="E982" s="266">
        <v>26</v>
      </c>
      <c r="F982" s="266">
        <v>26</v>
      </c>
      <c r="G982" s="264">
        <v>23</v>
      </c>
      <c r="H982" s="264">
        <v>23</v>
      </c>
      <c r="I982" s="264">
        <v>25</v>
      </c>
      <c r="J982" s="264">
        <v>25</v>
      </c>
      <c r="K982" s="294">
        <v>0.9</v>
      </c>
      <c r="L982" s="267">
        <v>1</v>
      </c>
      <c r="M982" s="267">
        <v>1</v>
      </c>
      <c r="N982" s="267">
        <v>1</v>
      </c>
      <c r="O982" s="332">
        <v>749</v>
      </c>
      <c r="P982" s="266">
        <v>747</v>
      </c>
      <c r="Q982" s="266">
        <v>26</v>
      </c>
      <c r="R982" s="264">
        <v>23</v>
      </c>
      <c r="S982" s="264">
        <v>25</v>
      </c>
      <c r="T982" s="267">
        <v>0.997329773030708</v>
      </c>
      <c r="U982" s="267">
        <v>1</v>
      </c>
      <c r="V982" s="268">
        <v>1</v>
      </c>
      <c r="W982" s="268">
        <v>1</v>
      </c>
      <c r="X982" s="295">
        <v>0</v>
      </c>
      <c r="Y982" s="271">
        <v>176</v>
      </c>
      <c r="Z982" s="333">
        <v>176</v>
      </c>
      <c r="AA982" s="333">
        <v>172</v>
      </c>
      <c r="AB982" s="333">
        <v>172</v>
      </c>
      <c r="AC982" s="334">
        <v>1</v>
      </c>
      <c r="AD982" s="268">
        <v>1</v>
      </c>
      <c r="AE982" s="295">
        <v>0</v>
      </c>
    </row>
    <row r="983" spans="1:31">
      <c r="A983" s="315" t="s">
        <v>1669</v>
      </c>
      <c r="B983" s="339" t="s">
        <v>3350</v>
      </c>
      <c r="C983" s="293" t="s">
        <v>1760</v>
      </c>
      <c r="D983" s="339" t="s">
        <v>1761</v>
      </c>
      <c r="E983" s="266">
        <v>32</v>
      </c>
      <c r="F983" s="266">
        <v>32</v>
      </c>
      <c r="G983" s="264">
        <v>26</v>
      </c>
      <c r="H983" s="264">
        <v>26</v>
      </c>
      <c r="I983" s="264">
        <v>27</v>
      </c>
      <c r="J983" s="264">
        <v>27</v>
      </c>
      <c r="K983" s="294">
        <v>0.9</v>
      </c>
      <c r="L983" s="267">
        <v>1</v>
      </c>
      <c r="M983" s="267">
        <v>1</v>
      </c>
      <c r="N983" s="267">
        <v>1</v>
      </c>
      <c r="O983" s="332">
        <v>892</v>
      </c>
      <c r="P983" s="266">
        <v>841</v>
      </c>
      <c r="Q983" s="266">
        <v>31</v>
      </c>
      <c r="R983" s="264">
        <v>24</v>
      </c>
      <c r="S983" s="264">
        <v>27</v>
      </c>
      <c r="T983" s="267">
        <v>0.942825112107623</v>
      </c>
      <c r="U983" s="267">
        <v>0.96875</v>
      </c>
      <c r="V983" s="268">
        <v>0.923076923076923</v>
      </c>
      <c r="W983" s="268">
        <v>1</v>
      </c>
      <c r="X983" s="295">
        <v>0.0456730769230769</v>
      </c>
      <c r="Y983" s="271">
        <v>203</v>
      </c>
      <c r="Z983" s="333">
        <v>195</v>
      </c>
      <c r="AA983" s="333">
        <v>203</v>
      </c>
      <c r="AB983" s="333">
        <v>194</v>
      </c>
      <c r="AC983" s="334">
        <v>0.960591133004926</v>
      </c>
      <c r="AD983" s="268">
        <v>0.955665024630542</v>
      </c>
      <c r="AE983" s="295">
        <v>0.00492610837438423</v>
      </c>
    </row>
    <row r="984" spans="1:31">
      <c r="A984" s="315" t="s">
        <v>1669</v>
      </c>
      <c r="B984" s="339" t="s">
        <v>3350</v>
      </c>
      <c r="C984" s="293" t="s">
        <v>1762</v>
      </c>
      <c r="D984" s="339" t="s">
        <v>1763</v>
      </c>
      <c r="E984" s="266">
        <v>27</v>
      </c>
      <c r="F984" s="266">
        <v>27</v>
      </c>
      <c r="G984" s="264">
        <v>20</v>
      </c>
      <c r="H984" s="264">
        <v>18</v>
      </c>
      <c r="I984" s="264">
        <v>24</v>
      </c>
      <c r="J984" s="264">
        <v>23</v>
      </c>
      <c r="K984" s="294">
        <v>0.9</v>
      </c>
      <c r="L984" s="267">
        <v>1</v>
      </c>
      <c r="M984" s="267">
        <v>0.9</v>
      </c>
      <c r="N984" s="267">
        <v>0.958333333333333</v>
      </c>
      <c r="O984" s="332">
        <v>777</v>
      </c>
      <c r="P984" s="266">
        <v>714</v>
      </c>
      <c r="Q984" s="266">
        <v>26</v>
      </c>
      <c r="R984" s="264">
        <v>18</v>
      </c>
      <c r="S984" s="264">
        <v>21</v>
      </c>
      <c r="T984" s="267">
        <v>0.918918918918919</v>
      </c>
      <c r="U984" s="267">
        <v>0.962962962962963</v>
      </c>
      <c r="V984" s="268">
        <v>0.9</v>
      </c>
      <c r="W984" s="268">
        <v>0.875</v>
      </c>
      <c r="X984" s="295">
        <v>0.0629629629629629</v>
      </c>
      <c r="Y984" s="271">
        <v>174</v>
      </c>
      <c r="Z984" s="333">
        <v>161</v>
      </c>
      <c r="AA984" s="333">
        <v>177</v>
      </c>
      <c r="AB984" s="333">
        <v>160</v>
      </c>
      <c r="AC984" s="334">
        <v>0.925287356321839</v>
      </c>
      <c r="AD984" s="268">
        <v>0.903954802259887</v>
      </c>
      <c r="AE984" s="295">
        <v>0.0213325540619521</v>
      </c>
    </row>
    <row r="985" spans="1:31">
      <c r="A985" s="315" t="s">
        <v>1669</v>
      </c>
      <c r="B985" s="339" t="s">
        <v>3350</v>
      </c>
      <c r="C985" s="293" t="s">
        <v>1764</v>
      </c>
      <c r="D985" s="339" t="s">
        <v>1765</v>
      </c>
      <c r="E985" s="266">
        <v>15</v>
      </c>
      <c r="F985" s="266">
        <v>15</v>
      </c>
      <c r="G985" s="264">
        <v>13</v>
      </c>
      <c r="H985" s="264">
        <v>11</v>
      </c>
      <c r="I985" s="264">
        <v>14</v>
      </c>
      <c r="J985" s="264">
        <v>14</v>
      </c>
      <c r="K985" s="294">
        <v>0.9</v>
      </c>
      <c r="L985" s="267">
        <v>1</v>
      </c>
      <c r="M985" s="267">
        <v>0.846153846153846</v>
      </c>
      <c r="N985" s="267">
        <v>1</v>
      </c>
      <c r="O985" s="332">
        <v>392</v>
      </c>
      <c r="P985" s="266">
        <v>380</v>
      </c>
      <c r="Q985" s="266">
        <v>15</v>
      </c>
      <c r="R985" s="264">
        <v>11</v>
      </c>
      <c r="S985" s="264">
        <v>14</v>
      </c>
      <c r="T985" s="267">
        <v>0.969387755102041</v>
      </c>
      <c r="U985" s="267">
        <v>1</v>
      </c>
      <c r="V985" s="268">
        <v>0.846153846153846</v>
      </c>
      <c r="W985" s="268">
        <v>1</v>
      </c>
      <c r="X985" s="295">
        <v>0.153846153846154</v>
      </c>
      <c r="Y985" s="271">
        <v>95</v>
      </c>
      <c r="Z985" s="333">
        <v>92</v>
      </c>
      <c r="AA985" s="333">
        <v>92</v>
      </c>
      <c r="AB985" s="333">
        <v>91</v>
      </c>
      <c r="AC985" s="334">
        <v>0.968421052631579</v>
      </c>
      <c r="AD985" s="268">
        <v>0.989130434782609</v>
      </c>
      <c r="AE985" s="295">
        <v>-0.0207093821510297</v>
      </c>
    </row>
    <row r="986" spans="1:31">
      <c r="A986" s="315" t="s">
        <v>1669</v>
      </c>
      <c r="B986" s="339" t="s">
        <v>3350</v>
      </c>
      <c r="C986" s="293" t="s">
        <v>1766</v>
      </c>
      <c r="D986" s="339" t="s">
        <v>1767</v>
      </c>
      <c r="E986" s="266">
        <v>23</v>
      </c>
      <c r="F986" s="266">
        <v>23</v>
      </c>
      <c r="G986" s="264">
        <v>18</v>
      </c>
      <c r="H986" s="264">
        <v>18</v>
      </c>
      <c r="I986" s="264">
        <v>19</v>
      </c>
      <c r="J986" s="264">
        <v>19</v>
      </c>
      <c r="K986" s="294">
        <v>0.9</v>
      </c>
      <c r="L986" s="267">
        <v>1</v>
      </c>
      <c r="M986" s="267">
        <v>1</v>
      </c>
      <c r="N986" s="267">
        <v>1</v>
      </c>
      <c r="O986" s="332">
        <v>592</v>
      </c>
      <c r="P986" s="266">
        <v>553</v>
      </c>
      <c r="Q986" s="266">
        <v>23</v>
      </c>
      <c r="R986" s="264">
        <v>17</v>
      </c>
      <c r="S986" s="264">
        <v>18</v>
      </c>
      <c r="T986" s="267">
        <v>0.934121621621622</v>
      </c>
      <c r="U986" s="267">
        <v>1</v>
      </c>
      <c r="V986" s="268">
        <v>0.944444444444444</v>
      </c>
      <c r="W986" s="268">
        <v>0.947368421052632</v>
      </c>
      <c r="X986" s="295">
        <v>0.0555555555555556</v>
      </c>
      <c r="Y986" s="271">
        <v>142</v>
      </c>
      <c r="Z986" s="333">
        <v>136</v>
      </c>
      <c r="AA986" s="333">
        <v>145</v>
      </c>
      <c r="AB986" s="333">
        <v>138</v>
      </c>
      <c r="AC986" s="334">
        <v>0.957746478873239</v>
      </c>
      <c r="AD986" s="268">
        <v>0.951724137931034</v>
      </c>
      <c r="AE986" s="295">
        <v>0.00602234094220488</v>
      </c>
    </row>
    <row r="987" spans="1:31">
      <c r="A987" s="315" t="s">
        <v>1669</v>
      </c>
      <c r="B987" s="339" t="s">
        <v>3351</v>
      </c>
      <c r="C987" s="293" t="s">
        <v>1768</v>
      </c>
      <c r="D987" s="339" t="s">
        <v>1769</v>
      </c>
      <c r="E987" s="266">
        <v>38</v>
      </c>
      <c r="F987" s="266">
        <v>38</v>
      </c>
      <c r="G987" s="264">
        <v>36</v>
      </c>
      <c r="H987" s="264">
        <v>36</v>
      </c>
      <c r="I987" s="264">
        <v>39</v>
      </c>
      <c r="J987" s="264">
        <v>39</v>
      </c>
      <c r="K987" s="294">
        <v>0.9</v>
      </c>
      <c r="L987" s="267">
        <v>1</v>
      </c>
      <c r="M987" s="267">
        <v>1</v>
      </c>
      <c r="N987" s="267">
        <v>1</v>
      </c>
      <c r="O987" s="332">
        <v>1104</v>
      </c>
      <c r="P987" s="266">
        <v>1026</v>
      </c>
      <c r="Q987" s="266">
        <v>34</v>
      </c>
      <c r="R987" s="264">
        <v>31</v>
      </c>
      <c r="S987" s="264">
        <v>38</v>
      </c>
      <c r="T987" s="267">
        <v>0.929347826086957</v>
      </c>
      <c r="U987" s="267">
        <v>0.894736842105263</v>
      </c>
      <c r="V987" s="268">
        <v>0.861111111111111</v>
      </c>
      <c r="W987" s="268">
        <v>0.974358974358974</v>
      </c>
      <c r="X987" s="295">
        <v>0.033625730994152</v>
      </c>
      <c r="Y987" s="271">
        <v>265</v>
      </c>
      <c r="Z987" s="333">
        <v>243</v>
      </c>
      <c r="AA987" s="333">
        <v>264</v>
      </c>
      <c r="AB987" s="333">
        <v>250</v>
      </c>
      <c r="AC987" s="334">
        <v>0.916981132075472</v>
      </c>
      <c r="AD987" s="268">
        <v>0.946969696969697</v>
      </c>
      <c r="AE987" s="295">
        <v>-0.0299885648942253</v>
      </c>
    </row>
    <row r="988" spans="1:31">
      <c r="A988" s="315" t="s">
        <v>1669</v>
      </c>
      <c r="B988" s="339" t="s">
        <v>3351</v>
      </c>
      <c r="C988" s="293" t="s">
        <v>1770</v>
      </c>
      <c r="D988" s="339" t="s">
        <v>1770</v>
      </c>
      <c r="E988" s="266">
        <v>17</v>
      </c>
      <c r="F988" s="266">
        <v>17</v>
      </c>
      <c r="G988" s="264">
        <v>15</v>
      </c>
      <c r="H988" s="264">
        <v>15</v>
      </c>
      <c r="I988" s="264">
        <v>17</v>
      </c>
      <c r="J988" s="264">
        <v>17</v>
      </c>
      <c r="K988" s="294">
        <v>0.9</v>
      </c>
      <c r="L988" s="267">
        <v>1</v>
      </c>
      <c r="M988" s="267">
        <v>1</v>
      </c>
      <c r="N988" s="267">
        <v>1</v>
      </c>
      <c r="O988" s="332">
        <v>515</v>
      </c>
      <c r="P988" s="266">
        <v>487</v>
      </c>
      <c r="Q988" s="266">
        <v>15</v>
      </c>
      <c r="R988" s="264">
        <v>14</v>
      </c>
      <c r="S988" s="264">
        <v>16</v>
      </c>
      <c r="T988" s="267">
        <v>0.945631067961165</v>
      </c>
      <c r="U988" s="267">
        <v>0.882352941176471</v>
      </c>
      <c r="V988" s="268">
        <v>0.933333333333333</v>
      </c>
      <c r="W988" s="268">
        <v>0.941176470588235</v>
      </c>
      <c r="X988" s="295">
        <v>-0.0509803921568628</v>
      </c>
      <c r="Y988" s="271">
        <v>120</v>
      </c>
      <c r="Z988" s="333">
        <v>111</v>
      </c>
      <c r="AA988" s="333">
        <v>122</v>
      </c>
      <c r="AB988" s="333">
        <v>116</v>
      </c>
      <c r="AC988" s="334">
        <v>0.925</v>
      </c>
      <c r="AD988" s="268">
        <v>0.950819672131147</v>
      </c>
      <c r="AE988" s="295">
        <v>-0.0258196721311474</v>
      </c>
    </row>
    <row r="989" spans="1:31">
      <c r="A989" s="315" t="s">
        <v>1669</v>
      </c>
      <c r="B989" s="339" t="s">
        <v>3351</v>
      </c>
      <c r="C989" s="293" t="s">
        <v>1771</v>
      </c>
      <c r="D989" s="339" t="s">
        <v>1772</v>
      </c>
      <c r="E989" s="266">
        <v>25</v>
      </c>
      <c r="F989" s="266">
        <v>24</v>
      </c>
      <c r="G989" s="264">
        <v>23</v>
      </c>
      <c r="H989" s="264">
        <v>23</v>
      </c>
      <c r="I989" s="264">
        <v>26</v>
      </c>
      <c r="J989" s="264">
        <v>25</v>
      </c>
      <c r="K989" s="294">
        <v>0.9</v>
      </c>
      <c r="L989" s="267">
        <v>0.96</v>
      </c>
      <c r="M989" s="267">
        <v>1</v>
      </c>
      <c r="N989" s="267">
        <v>0.961538461538462</v>
      </c>
      <c r="O989" s="332">
        <v>765</v>
      </c>
      <c r="P989" s="266">
        <v>750</v>
      </c>
      <c r="Q989" s="266">
        <v>24</v>
      </c>
      <c r="R989" s="264">
        <v>23</v>
      </c>
      <c r="S989" s="264">
        <v>25</v>
      </c>
      <c r="T989" s="267">
        <v>0.980392156862745</v>
      </c>
      <c r="U989" s="267">
        <v>0.96</v>
      </c>
      <c r="V989" s="268">
        <v>1</v>
      </c>
      <c r="W989" s="268">
        <v>0.961538461538462</v>
      </c>
      <c r="X989" s="295">
        <v>-0.04</v>
      </c>
      <c r="Y989" s="271">
        <v>179</v>
      </c>
      <c r="Z989" s="333">
        <v>176</v>
      </c>
      <c r="AA989" s="333">
        <v>179</v>
      </c>
      <c r="AB989" s="333">
        <v>177</v>
      </c>
      <c r="AC989" s="334">
        <v>0.983240223463687</v>
      </c>
      <c r="AD989" s="268">
        <v>0.988826815642458</v>
      </c>
      <c r="AE989" s="295">
        <v>-0.005586592178771</v>
      </c>
    </row>
    <row r="990" spans="1:31">
      <c r="A990" s="315" t="s">
        <v>1669</v>
      </c>
      <c r="B990" s="339" t="s">
        <v>3351</v>
      </c>
      <c r="C990" s="293" t="s">
        <v>1773</v>
      </c>
      <c r="D990" s="339" t="s">
        <v>1774</v>
      </c>
      <c r="E990" s="266">
        <v>58</v>
      </c>
      <c r="F990" s="266">
        <v>58</v>
      </c>
      <c r="G990" s="264">
        <v>44</v>
      </c>
      <c r="H990" s="264">
        <v>44</v>
      </c>
      <c r="I990" s="264">
        <v>48</v>
      </c>
      <c r="J990" s="264">
        <v>47</v>
      </c>
      <c r="K990" s="294">
        <v>0.9</v>
      </c>
      <c r="L990" s="267">
        <v>1</v>
      </c>
      <c r="M990" s="267">
        <v>1</v>
      </c>
      <c r="N990" s="267">
        <v>0.979166666666667</v>
      </c>
      <c r="O990" s="332">
        <v>1523</v>
      </c>
      <c r="P990" s="266">
        <v>1458</v>
      </c>
      <c r="Q990" s="266">
        <v>54</v>
      </c>
      <c r="R990" s="264">
        <v>40</v>
      </c>
      <c r="S990" s="264">
        <v>46</v>
      </c>
      <c r="T990" s="267">
        <v>0.957321076822062</v>
      </c>
      <c r="U990" s="267">
        <v>0.931034482758621</v>
      </c>
      <c r="V990" s="268">
        <v>0.909090909090909</v>
      </c>
      <c r="W990" s="268">
        <v>0.958333333333333</v>
      </c>
      <c r="X990" s="295">
        <v>0.0219435736677116</v>
      </c>
      <c r="Y990" s="271">
        <v>358</v>
      </c>
      <c r="Z990" s="333">
        <v>340</v>
      </c>
      <c r="AA990" s="333">
        <v>355</v>
      </c>
      <c r="AB990" s="333">
        <v>338</v>
      </c>
      <c r="AC990" s="334">
        <v>0.949720670391061</v>
      </c>
      <c r="AD990" s="268">
        <v>0.952112676056338</v>
      </c>
      <c r="AE990" s="295">
        <v>-0.00239200566527653</v>
      </c>
    </row>
    <row r="991" spans="1:31">
      <c r="A991" s="315" t="s">
        <v>1669</v>
      </c>
      <c r="B991" s="339" t="s">
        <v>3351</v>
      </c>
      <c r="C991" s="293" t="s">
        <v>1775</v>
      </c>
      <c r="D991" s="339" t="s">
        <v>1776</v>
      </c>
      <c r="E991" s="266">
        <v>33</v>
      </c>
      <c r="F991" s="266">
        <v>33</v>
      </c>
      <c r="G991" s="264">
        <v>28</v>
      </c>
      <c r="H991" s="264">
        <v>28</v>
      </c>
      <c r="I991" s="264">
        <v>34</v>
      </c>
      <c r="J991" s="264">
        <v>34</v>
      </c>
      <c r="K991" s="294">
        <v>0.9</v>
      </c>
      <c r="L991" s="267">
        <v>1</v>
      </c>
      <c r="M991" s="267">
        <v>1</v>
      </c>
      <c r="N991" s="267">
        <v>1</v>
      </c>
      <c r="O991" s="332">
        <v>936</v>
      </c>
      <c r="P991" s="266">
        <v>923</v>
      </c>
      <c r="Q991" s="266">
        <v>32</v>
      </c>
      <c r="R991" s="264">
        <v>27</v>
      </c>
      <c r="S991" s="264">
        <v>33</v>
      </c>
      <c r="T991" s="267">
        <v>0.986111111111111</v>
      </c>
      <c r="U991" s="267">
        <v>0.96969696969697</v>
      </c>
      <c r="V991" s="268">
        <v>0.964285714285714</v>
      </c>
      <c r="W991" s="268">
        <v>0.970588235294118</v>
      </c>
      <c r="X991" s="295">
        <v>0.00541125541125542</v>
      </c>
      <c r="Y991" s="271">
        <v>222</v>
      </c>
      <c r="Z991" s="333">
        <v>218</v>
      </c>
      <c r="AA991" s="333">
        <v>218</v>
      </c>
      <c r="AB991" s="333">
        <v>216</v>
      </c>
      <c r="AC991" s="334">
        <v>0.981981981981982</v>
      </c>
      <c r="AD991" s="268">
        <v>0.990825688073395</v>
      </c>
      <c r="AE991" s="295">
        <v>-0.00884370609141261</v>
      </c>
    </row>
    <row r="992" spans="1:31">
      <c r="A992" s="315" t="s">
        <v>1669</v>
      </c>
      <c r="B992" s="339" t="s">
        <v>3351</v>
      </c>
      <c r="C992" s="293" t="s">
        <v>1777</v>
      </c>
      <c r="D992" s="339" t="s">
        <v>1778</v>
      </c>
      <c r="E992" s="266">
        <v>42</v>
      </c>
      <c r="F992" s="266">
        <v>42</v>
      </c>
      <c r="G992" s="264">
        <v>39</v>
      </c>
      <c r="H992" s="264">
        <v>39</v>
      </c>
      <c r="I992" s="264">
        <v>42</v>
      </c>
      <c r="J992" s="264">
        <v>41</v>
      </c>
      <c r="K992" s="294">
        <v>0.9</v>
      </c>
      <c r="L992" s="267">
        <v>1</v>
      </c>
      <c r="M992" s="267">
        <v>1</v>
      </c>
      <c r="N992" s="267">
        <v>0.976190476190476</v>
      </c>
      <c r="O992" s="332">
        <v>1271</v>
      </c>
      <c r="P992" s="266">
        <v>1165</v>
      </c>
      <c r="Q992" s="266">
        <v>38</v>
      </c>
      <c r="R992" s="264">
        <v>38</v>
      </c>
      <c r="S992" s="264">
        <v>40</v>
      </c>
      <c r="T992" s="267">
        <v>0.916601101494886</v>
      </c>
      <c r="U992" s="267">
        <v>0.904761904761905</v>
      </c>
      <c r="V992" s="268">
        <v>0.974358974358974</v>
      </c>
      <c r="W992" s="268">
        <v>0.952380952380952</v>
      </c>
      <c r="X992" s="295">
        <v>-0.0695970695970696</v>
      </c>
      <c r="Y992" s="271">
        <v>290</v>
      </c>
      <c r="Z992" s="333">
        <v>271</v>
      </c>
      <c r="AA992" s="333">
        <v>292</v>
      </c>
      <c r="AB992" s="333">
        <v>268</v>
      </c>
      <c r="AC992" s="334">
        <v>0.93448275862069</v>
      </c>
      <c r="AD992" s="268">
        <v>0.917808219178082</v>
      </c>
      <c r="AE992" s="295">
        <v>0.0166745394426074</v>
      </c>
    </row>
    <row r="993" spans="1:31">
      <c r="A993" s="315" t="s">
        <v>1669</v>
      </c>
      <c r="B993" s="339" t="s">
        <v>3351</v>
      </c>
      <c r="C993" s="293" t="s">
        <v>1779</v>
      </c>
      <c r="D993" s="339" t="s">
        <v>1780</v>
      </c>
      <c r="E993" s="266">
        <v>53</v>
      </c>
      <c r="F993" s="266">
        <v>53</v>
      </c>
      <c r="G993" s="264">
        <v>51</v>
      </c>
      <c r="H993" s="264">
        <v>51</v>
      </c>
      <c r="I993" s="264">
        <v>51</v>
      </c>
      <c r="J993" s="264">
        <v>51</v>
      </c>
      <c r="K993" s="294">
        <v>0.9</v>
      </c>
      <c r="L993" s="267">
        <v>1</v>
      </c>
      <c r="M993" s="267">
        <v>1</v>
      </c>
      <c r="N993" s="267">
        <v>1</v>
      </c>
      <c r="O993" s="332">
        <v>1529</v>
      </c>
      <c r="P993" s="266">
        <v>1446</v>
      </c>
      <c r="Q993" s="266">
        <v>50</v>
      </c>
      <c r="R993" s="264">
        <v>47</v>
      </c>
      <c r="S993" s="264">
        <v>49</v>
      </c>
      <c r="T993" s="267">
        <v>0.945716154349248</v>
      </c>
      <c r="U993" s="267">
        <v>0.943396226415094</v>
      </c>
      <c r="V993" s="268">
        <v>0.92156862745098</v>
      </c>
      <c r="W993" s="268">
        <v>0.96078431372549</v>
      </c>
      <c r="X993" s="295">
        <v>0.021827598964114</v>
      </c>
      <c r="Y993" s="271">
        <v>362</v>
      </c>
      <c r="Z993" s="333">
        <v>341</v>
      </c>
      <c r="AA993" s="333">
        <v>353</v>
      </c>
      <c r="AB993" s="333">
        <v>336</v>
      </c>
      <c r="AC993" s="334">
        <v>0.941988950276243</v>
      </c>
      <c r="AD993" s="268">
        <v>0.951841359773371</v>
      </c>
      <c r="AE993" s="295">
        <v>-0.00985240949712807</v>
      </c>
    </row>
    <row r="994" spans="1:31">
      <c r="A994" s="315" t="s">
        <v>1669</v>
      </c>
      <c r="B994" s="339" t="s">
        <v>3351</v>
      </c>
      <c r="C994" s="293" t="s">
        <v>1781</v>
      </c>
      <c r="D994" s="339" t="s">
        <v>1782</v>
      </c>
      <c r="E994" s="266">
        <v>37</v>
      </c>
      <c r="F994" s="266">
        <v>37</v>
      </c>
      <c r="G994" s="264">
        <v>34</v>
      </c>
      <c r="H994" s="264">
        <v>34</v>
      </c>
      <c r="I994" s="264">
        <v>33</v>
      </c>
      <c r="J994" s="264">
        <v>33</v>
      </c>
      <c r="K994" s="294">
        <v>0.9</v>
      </c>
      <c r="L994" s="267">
        <v>1</v>
      </c>
      <c r="M994" s="267">
        <v>1</v>
      </c>
      <c r="N994" s="267">
        <v>1</v>
      </c>
      <c r="O994" s="332">
        <v>1074</v>
      </c>
      <c r="P994" s="266">
        <v>1036</v>
      </c>
      <c r="Q994" s="266">
        <v>35</v>
      </c>
      <c r="R994" s="264">
        <v>33</v>
      </c>
      <c r="S994" s="264">
        <v>33</v>
      </c>
      <c r="T994" s="267">
        <v>0.964618249534451</v>
      </c>
      <c r="U994" s="267">
        <v>0.945945945945946</v>
      </c>
      <c r="V994" s="268">
        <v>0.970588235294118</v>
      </c>
      <c r="W994" s="268">
        <v>1</v>
      </c>
      <c r="X994" s="295">
        <v>-0.0246422893481717</v>
      </c>
      <c r="Y994" s="271">
        <v>250</v>
      </c>
      <c r="Z994" s="333">
        <v>243</v>
      </c>
      <c r="AA994" s="333">
        <v>250</v>
      </c>
      <c r="AB994" s="333">
        <v>246</v>
      </c>
      <c r="AC994" s="334">
        <v>0.972</v>
      </c>
      <c r="AD994" s="268">
        <v>0.984</v>
      </c>
      <c r="AE994" s="295">
        <v>-0.012</v>
      </c>
    </row>
    <row r="995" spans="1:31">
      <c r="A995" s="315" t="s">
        <v>1669</v>
      </c>
      <c r="B995" s="339" t="s">
        <v>3351</v>
      </c>
      <c r="C995" s="293" t="s">
        <v>1783</v>
      </c>
      <c r="D995" s="339" t="s">
        <v>1783</v>
      </c>
      <c r="E995" s="266">
        <v>35</v>
      </c>
      <c r="F995" s="266">
        <v>35</v>
      </c>
      <c r="G995" s="264">
        <v>37</v>
      </c>
      <c r="H995" s="264">
        <v>37</v>
      </c>
      <c r="I995" s="264">
        <v>38</v>
      </c>
      <c r="J995" s="264">
        <v>38</v>
      </c>
      <c r="K995" s="294">
        <v>0.9</v>
      </c>
      <c r="L995" s="267">
        <v>1</v>
      </c>
      <c r="M995" s="267">
        <v>1</v>
      </c>
      <c r="N995" s="267">
        <v>1</v>
      </c>
      <c r="O995" s="332">
        <v>1122</v>
      </c>
      <c r="P995" s="266">
        <v>1078</v>
      </c>
      <c r="Q995" s="266">
        <v>34</v>
      </c>
      <c r="R995" s="264">
        <v>35</v>
      </c>
      <c r="S995" s="264">
        <v>36</v>
      </c>
      <c r="T995" s="267">
        <v>0.96078431372549</v>
      </c>
      <c r="U995" s="267">
        <v>0.971428571428571</v>
      </c>
      <c r="V995" s="268">
        <v>0.945945945945946</v>
      </c>
      <c r="W995" s="268">
        <v>0.947368421052632</v>
      </c>
      <c r="X995" s="295">
        <v>0.0254826254826255</v>
      </c>
      <c r="Y995" s="271">
        <v>261</v>
      </c>
      <c r="Z995" s="333">
        <v>250</v>
      </c>
      <c r="AA995" s="333">
        <v>263</v>
      </c>
      <c r="AB995" s="333">
        <v>252</v>
      </c>
      <c r="AC995" s="334">
        <v>0.957854406130268</v>
      </c>
      <c r="AD995" s="268">
        <v>0.958174904942966</v>
      </c>
      <c r="AE995" s="295">
        <v>-0.000320498812697578</v>
      </c>
    </row>
    <row r="996" spans="1:31">
      <c r="A996" s="315" t="s">
        <v>1669</v>
      </c>
      <c r="B996" s="339" t="s">
        <v>3349</v>
      </c>
      <c r="C996" s="293" t="s">
        <v>1784</v>
      </c>
      <c r="D996" s="339" t="s">
        <v>1785</v>
      </c>
      <c r="E996" s="266">
        <v>17</v>
      </c>
      <c r="F996" s="266">
        <v>17</v>
      </c>
      <c r="G996" s="264">
        <v>13</v>
      </c>
      <c r="H996" s="264">
        <v>13</v>
      </c>
      <c r="I996" s="264">
        <v>17</v>
      </c>
      <c r="J996" s="264">
        <v>17</v>
      </c>
      <c r="K996" s="294">
        <v>0.9</v>
      </c>
      <c r="L996" s="267">
        <v>1</v>
      </c>
      <c r="M996" s="267">
        <v>1</v>
      </c>
      <c r="N996" s="267">
        <v>1</v>
      </c>
      <c r="O996" s="332">
        <v>511</v>
      </c>
      <c r="P996" s="266">
        <v>499</v>
      </c>
      <c r="Q996" s="266">
        <v>17</v>
      </c>
      <c r="R996" s="264">
        <v>13</v>
      </c>
      <c r="S996" s="264">
        <v>17</v>
      </c>
      <c r="T996" s="267">
        <v>0.976516634050881</v>
      </c>
      <c r="U996" s="267">
        <v>1</v>
      </c>
      <c r="V996" s="268">
        <v>1</v>
      </c>
      <c r="W996" s="268">
        <v>1</v>
      </c>
      <c r="X996" s="295">
        <v>0</v>
      </c>
      <c r="Y996" s="271">
        <v>115</v>
      </c>
      <c r="Z996" s="333">
        <v>114</v>
      </c>
      <c r="AA996" s="333">
        <v>120</v>
      </c>
      <c r="AB996" s="333">
        <v>119</v>
      </c>
      <c r="AC996" s="334">
        <v>0.991304347826087</v>
      </c>
      <c r="AD996" s="268">
        <v>0.991666666666667</v>
      </c>
      <c r="AE996" s="295">
        <v>-0.00036231884057969</v>
      </c>
    </row>
    <row r="997" spans="1:31">
      <c r="A997" s="315" t="s">
        <v>1669</v>
      </c>
      <c r="B997" s="339" t="s">
        <v>3349</v>
      </c>
      <c r="C997" s="293" t="s">
        <v>1786</v>
      </c>
      <c r="D997" s="339" t="s">
        <v>1787</v>
      </c>
      <c r="E997" s="266">
        <v>15</v>
      </c>
      <c r="F997" s="266">
        <v>15</v>
      </c>
      <c r="G997" s="264">
        <v>14</v>
      </c>
      <c r="H997" s="264">
        <v>14</v>
      </c>
      <c r="I997" s="264">
        <v>18</v>
      </c>
      <c r="J997" s="264">
        <v>18</v>
      </c>
      <c r="K997" s="294">
        <v>0.9</v>
      </c>
      <c r="L997" s="267">
        <v>1</v>
      </c>
      <c r="M997" s="267">
        <v>1</v>
      </c>
      <c r="N997" s="267">
        <v>1</v>
      </c>
      <c r="O997" s="332">
        <v>481</v>
      </c>
      <c r="P997" s="266">
        <v>456</v>
      </c>
      <c r="Q997" s="266">
        <v>15</v>
      </c>
      <c r="R997" s="264">
        <v>14</v>
      </c>
      <c r="S997" s="264">
        <v>17</v>
      </c>
      <c r="T997" s="267">
        <v>0.948024948024948</v>
      </c>
      <c r="U997" s="267">
        <v>1</v>
      </c>
      <c r="V997" s="268">
        <v>1</v>
      </c>
      <c r="W997" s="268">
        <v>0.944444444444444</v>
      </c>
      <c r="X997" s="295">
        <v>0</v>
      </c>
      <c r="Y997" s="271">
        <v>111</v>
      </c>
      <c r="Z997" s="333">
        <v>107</v>
      </c>
      <c r="AA997" s="333">
        <v>113</v>
      </c>
      <c r="AB997" s="333">
        <v>103</v>
      </c>
      <c r="AC997" s="334">
        <v>0.963963963963964</v>
      </c>
      <c r="AD997" s="268">
        <v>0.911504424778761</v>
      </c>
      <c r="AE997" s="295">
        <v>0.052459539185203</v>
      </c>
    </row>
    <row r="998" spans="1:31">
      <c r="A998" s="315" t="s">
        <v>1669</v>
      </c>
      <c r="B998" s="339" t="s">
        <v>3349</v>
      </c>
      <c r="C998" s="293" t="s">
        <v>1788</v>
      </c>
      <c r="D998" s="339" t="s">
        <v>1789</v>
      </c>
      <c r="E998" s="266">
        <v>42</v>
      </c>
      <c r="F998" s="266">
        <v>42</v>
      </c>
      <c r="G998" s="264">
        <v>33</v>
      </c>
      <c r="H998" s="264">
        <v>33</v>
      </c>
      <c r="I998" s="264">
        <v>42</v>
      </c>
      <c r="J998" s="264">
        <v>42</v>
      </c>
      <c r="K998" s="294">
        <v>0.9</v>
      </c>
      <c r="L998" s="267">
        <v>1</v>
      </c>
      <c r="M998" s="267">
        <v>1</v>
      </c>
      <c r="N998" s="267">
        <v>1</v>
      </c>
      <c r="O998" s="332">
        <v>1218</v>
      </c>
      <c r="P998" s="266">
        <v>1142</v>
      </c>
      <c r="Q998" s="266">
        <v>39</v>
      </c>
      <c r="R998" s="264">
        <v>31</v>
      </c>
      <c r="S998" s="264">
        <v>40</v>
      </c>
      <c r="T998" s="267">
        <v>0.9376026272578</v>
      </c>
      <c r="U998" s="267">
        <v>0.928571428571429</v>
      </c>
      <c r="V998" s="268">
        <v>0.939393939393939</v>
      </c>
      <c r="W998" s="268">
        <v>0.952380952380952</v>
      </c>
      <c r="X998" s="295">
        <v>-0.0108225108225108</v>
      </c>
      <c r="Y998" s="271">
        <v>279</v>
      </c>
      <c r="Z998" s="333">
        <v>263</v>
      </c>
      <c r="AA998" s="333">
        <v>289</v>
      </c>
      <c r="AB998" s="333">
        <v>267</v>
      </c>
      <c r="AC998" s="334">
        <v>0.942652329749104</v>
      </c>
      <c r="AD998" s="268">
        <v>0.923875432525952</v>
      </c>
      <c r="AE998" s="295">
        <v>0.0187768972231523</v>
      </c>
    </row>
    <row r="999" spans="1:31">
      <c r="A999" s="315" t="s">
        <v>1669</v>
      </c>
      <c r="B999" s="339" t="s">
        <v>3349</v>
      </c>
      <c r="C999" s="293" t="s">
        <v>1790</v>
      </c>
      <c r="D999" s="339" t="s">
        <v>1791</v>
      </c>
      <c r="E999" s="266">
        <v>18</v>
      </c>
      <c r="F999" s="266">
        <v>18</v>
      </c>
      <c r="G999" s="264">
        <v>18</v>
      </c>
      <c r="H999" s="264">
        <v>18</v>
      </c>
      <c r="I999" s="264">
        <v>17</v>
      </c>
      <c r="J999" s="264">
        <v>17</v>
      </c>
      <c r="K999" s="294">
        <v>0.9</v>
      </c>
      <c r="L999" s="267">
        <v>1</v>
      </c>
      <c r="M999" s="267">
        <v>1</v>
      </c>
      <c r="N999" s="267">
        <v>1</v>
      </c>
      <c r="O999" s="332">
        <v>565</v>
      </c>
      <c r="P999" s="266">
        <v>487</v>
      </c>
      <c r="Q999" s="266">
        <v>16</v>
      </c>
      <c r="R999" s="264">
        <v>16</v>
      </c>
      <c r="S999" s="264">
        <v>15</v>
      </c>
      <c r="T999" s="267">
        <v>0.861946902654867</v>
      </c>
      <c r="U999" s="267">
        <v>0.888888888888889</v>
      </c>
      <c r="V999" s="268">
        <v>0.888888888888889</v>
      </c>
      <c r="W999" s="268">
        <v>0.882352941176471</v>
      </c>
      <c r="X999" s="295">
        <v>0</v>
      </c>
      <c r="Y999" s="271">
        <v>126</v>
      </c>
      <c r="Z999" s="333">
        <v>106</v>
      </c>
      <c r="AA999" s="333">
        <v>129</v>
      </c>
      <c r="AB999" s="333">
        <v>111</v>
      </c>
      <c r="AC999" s="334">
        <v>0.841269841269841</v>
      </c>
      <c r="AD999" s="268">
        <v>0.86046511627907</v>
      </c>
      <c r="AE999" s="295">
        <v>-0.0191952750092285</v>
      </c>
    </row>
    <row r="1000" spans="1:31">
      <c r="A1000" s="315" t="s">
        <v>1669</v>
      </c>
      <c r="B1000" s="339" t="s">
        <v>3350</v>
      </c>
      <c r="C1000" s="293" t="s">
        <v>1792</v>
      </c>
      <c r="D1000" s="339" t="s">
        <v>1793</v>
      </c>
      <c r="E1000" s="266">
        <v>41</v>
      </c>
      <c r="F1000" s="266">
        <v>41</v>
      </c>
      <c r="G1000" s="264">
        <v>32</v>
      </c>
      <c r="H1000" s="264">
        <v>32</v>
      </c>
      <c r="I1000" s="264">
        <v>40</v>
      </c>
      <c r="J1000" s="264">
        <v>38</v>
      </c>
      <c r="K1000" s="294">
        <v>0.9</v>
      </c>
      <c r="L1000" s="267">
        <v>1</v>
      </c>
      <c r="M1000" s="267">
        <v>1</v>
      </c>
      <c r="N1000" s="267">
        <v>0.95</v>
      </c>
      <c r="O1000" s="332">
        <v>1132</v>
      </c>
      <c r="P1000" s="266">
        <v>817</v>
      </c>
      <c r="Q1000" s="266">
        <v>34</v>
      </c>
      <c r="R1000" s="264">
        <v>22</v>
      </c>
      <c r="S1000" s="264">
        <v>31</v>
      </c>
      <c r="T1000" s="267">
        <v>0.721731448763251</v>
      </c>
      <c r="U1000" s="267">
        <v>0.829268292682927</v>
      </c>
      <c r="V1000" s="268">
        <v>0.6875</v>
      </c>
      <c r="W1000" s="268">
        <v>0.775</v>
      </c>
      <c r="X1000" s="295">
        <v>0.141768292682927</v>
      </c>
      <c r="Y1000" s="271">
        <v>263</v>
      </c>
      <c r="Z1000" s="333">
        <v>191</v>
      </c>
      <c r="AA1000" s="333">
        <v>258</v>
      </c>
      <c r="AB1000" s="333">
        <v>177</v>
      </c>
      <c r="AC1000" s="334">
        <v>0.726235741444867</v>
      </c>
      <c r="AD1000" s="268">
        <v>0.686046511627907</v>
      </c>
      <c r="AE1000" s="295">
        <v>0.0401892298169599</v>
      </c>
    </row>
    <row r="1001" spans="1:31">
      <c r="A1001" s="315" t="s">
        <v>1669</v>
      </c>
      <c r="B1001" s="339" t="s">
        <v>3350</v>
      </c>
      <c r="C1001" s="293" t="s">
        <v>1794</v>
      </c>
      <c r="D1001" s="339" t="s">
        <v>1795</v>
      </c>
      <c r="E1001" s="266">
        <v>47</v>
      </c>
      <c r="F1001" s="266">
        <v>47</v>
      </c>
      <c r="G1001" s="264">
        <v>40</v>
      </c>
      <c r="H1001" s="264">
        <v>39</v>
      </c>
      <c r="I1001" s="264">
        <v>44</v>
      </c>
      <c r="J1001" s="264">
        <v>43</v>
      </c>
      <c r="K1001" s="294">
        <v>0.9</v>
      </c>
      <c r="L1001" s="267">
        <v>1</v>
      </c>
      <c r="M1001" s="267">
        <v>0.975</v>
      </c>
      <c r="N1001" s="267">
        <v>0.977272727272727</v>
      </c>
      <c r="O1001" s="332">
        <v>1277</v>
      </c>
      <c r="P1001" s="266">
        <v>1067</v>
      </c>
      <c r="Q1001" s="266">
        <v>42</v>
      </c>
      <c r="R1001" s="264">
        <v>35</v>
      </c>
      <c r="S1001" s="264">
        <v>38</v>
      </c>
      <c r="T1001" s="267">
        <v>0.835552075176194</v>
      </c>
      <c r="U1001" s="267">
        <v>0.893617021276596</v>
      </c>
      <c r="V1001" s="268">
        <v>0.875</v>
      </c>
      <c r="W1001" s="268">
        <v>0.863636363636364</v>
      </c>
      <c r="X1001" s="295">
        <v>0.0186170212765957</v>
      </c>
      <c r="Y1001" s="271">
        <v>300</v>
      </c>
      <c r="Z1001" s="333">
        <v>262</v>
      </c>
      <c r="AA1001" s="333">
        <v>295</v>
      </c>
      <c r="AB1001" s="333">
        <v>253</v>
      </c>
      <c r="AC1001" s="334">
        <v>0.873333333333333</v>
      </c>
      <c r="AD1001" s="268">
        <v>0.857627118644068</v>
      </c>
      <c r="AE1001" s="295">
        <v>0.0157062146892655</v>
      </c>
    </row>
    <row r="1002" spans="1:31">
      <c r="A1002" s="315" t="s">
        <v>1669</v>
      </c>
      <c r="B1002" s="339" t="s">
        <v>3350</v>
      </c>
      <c r="C1002" s="293" t="s">
        <v>1796</v>
      </c>
      <c r="D1002" s="339" t="s">
        <v>1797</v>
      </c>
      <c r="E1002" s="266">
        <v>22</v>
      </c>
      <c r="F1002" s="266">
        <v>21</v>
      </c>
      <c r="G1002" s="264">
        <v>19</v>
      </c>
      <c r="H1002" s="264">
        <v>18</v>
      </c>
      <c r="I1002" s="264">
        <v>21</v>
      </c>
      <c r="J1002" s="264">
        <v>20</v>
      </c>
      <c r="K1002" s="294">
        <v>0.9</v>
      </c>
      <c r="L1002" s="267">
        <v>0.954545454545455</v>
      </c>
      <c r="M1002" s="267">
        <v>0.947368421052632</v>
      </c>
      <c r="N1002" s="267">
        <v>0.952380952380952</v>
      </c>
      <c r="O1002" s="332">
        <v>634</v>
      </c>
      <c r="P1002" s="266">
        <v>541</v>
      </c>
      <c r="Q1002" s="266">
        <v>20</v>
      </c>
      <c r="R1002" s="264">
        <v>17</v>
      </c>
      <c r="S1002" s="264">
        <v>19</v>
      </c>
      <c r="T1002" s="267">
        <v>0.853312302839117</v>
      </c>
      <c r="U1002" s="267">
        <v>0.909090909090909</v>
      </c>
      <c r="V1002" s="268">
        <v>0.894736842105263</v>
      </c>
      <c r="W1002" s="268">
        <v>0.904761904761905</v>
      </c>
      <c r="X1002" s="295">
        <v>0.0143540669856459</v>
      </c>
      <c r="Y1002" s="271">
        <v>143</v>
      </c>
      <c r="Z1002" s="333">
        <v>124</v>
      </c>
      <c r="AA1002" s="333">
        <v>146</v>
      </c>
      <c r="AB1002" s="333">
        <v>123</v>
      </c>
      <c r="AC1002" s="334">
        <v>0.867132867132867</v>
      </c>
      <c r="AD1002" s="268">
        <v>0.842465753424658</v>
      </c>
      <c r="AE1002" s="295">
        <v>0.0246671137082095</v>
      </c>
    </row>
    <row r="1003" spans="1:31">
      <c r="A1003" s="315" t="s">
        <v>1669</v>
      </c>
      <c r="B1003" s="339" t="s">
        <v>3350</v>
      </c>
      <c r="C1003" s="293" t="s">
        <v>1798</v>
      </c>
      <c r="D1003" s="339" t="s">
        <v>1799</v>
      </c>
      <c r="E1003" s="266">
        <v>33</v>
      </c>
      <c r="F1003" s="266">
        <v>31</v>
      </c>
      <c r="G1003" s="264">
        <v>31</v>
      </c>
      <c r="H1003" s="264">
        <v>30</v>
      </c>
      <c r="I1003" s="264">
        <v>30</v>
      </c>
      <c r="J1003" s="264">
        <v>30</v>
      </c>
      <c r="K1003" s="294">
        <v>0.9</v>
      </c>
      <c r="L1003" s="267">
        <v>0.939393939393939</v>
      </c>
      <c r="M1003" s="267">
        <v>0.967741935483871</v>
      </c>
      <c r="N1003" s="267">
        <v>1</v>
      </c>
      <c r="O1003" s="332">
        <v>941</v>
      </c>
      <c r="P1003" s="266">
        <v>799</v>
      </c>
      <c r="Q1003" s="266">
        <v>25</v>
      </c>
      <c r="R1003" s="264">
        <v>27</v>
      </c>
      <c r="S1003" s="264">
        <v>28</v>
      </c>
      <c r="T1003" s="267">
        <v>0.849096705632306</v>
      </c>
      <c r="U1003" s="267">
        <v>0.757575757575758</v>
      </c>
      <c r="V1003" s="268">
        <v>0.870967741935484</v>
      </c>
      <c r="W1003" s="268">
        <v>0.933333333333333</v>
      </c>
      <c r="X1003" s="295">
        <v>-0.113391984359726</v>
      </c>
      <c r="Y1003" s="271">
        <v>218</v>
      </c>
      <c r="Z1003" s="333">
        <v>180</v>
      </c>
      <c r="AA1003" s="333">
        <v>218</v>
      </c>
      <c r="AB1003" s="333">
        <v>182</v>
      </c>
      <c r="AC1003" s="334">
        <v>0.825688073394495</v>
      </c>
      <c r="AD1003" s="268">
        <v>0.834862385321101</v>
      </c>
      <c r="AE1003" s="295">
        <v>-0.00917431192660545</v>
      </c>
    </row>
    <row r="1004" spans="1:31">
      <c r="A1004" s="315" t="s">
        <v>1669</v>
      </c>
      <c r="B1004" s="339" t="s">
        <v>3350</v>
      </c>
      <c r="C1004" s="293" t="s">
        <v>1800</v>
      </c>
      <c r="D1004" s="339" t="s">
        <v>1801</v>
      </c>
      <c r="E1004" s="266">
        <v>23</v>
      </c>
      <c r="F1004" s="266">
        <v>23</v>
      </c>
      <c r="G1004" s="264">
        <v>21</v>
      </c>
      <c r="H1004" s="264">
        <v>20</v>
      </c>
      <c r="I1004" s="264">
        <v>20</v>
      </c>
      <c r="J1004" s="264">
        <v>20</v>
      </c>
      <c r="K1004" s="294">
        <v>0.9</v>
      </c>
      <c r="L1004" s="267">
        <v>1</v>
      </c>
      <c r="M1004" s="267">
        <v>0.952380952380952</v>
      </c>
      <c r="N1004" s="267">
        <v>1</v>
      </c>
      <c r="O1004" s="332">
        <v>627</v>
      </c>
      <c r="P1004" s="266">
        <v>548</v>
      </c>
      <c r="Q1004" s="266">
        <v>19</v>
      </c>
      <c r="R1004" s="264">
        <v>18</v>
      </c>
      <c r="S1004" s="264">
        <v>19</v>
      </c>
      <c r="T1004" s="267">
        <v>0.874003189792663</v>
      </c>
      <c r="U1004" s="267">
        <v>0.826086956521739</v>
      </c>
      <c r="V1004" s="268">
        <v>0.857142857142857</v>
      </c>
      <c r="W1004" s="268">
        <v>0.95</v>
      </c>
      <c r="X1004" s="295">
        <v>-0.031055900621118</v>
      </c>
      <c r="Y1004" s="271">
        <v>144</v>
      </c>
      <c r="Z1004" s="333">
        <v>123</v>
      </c>
      <c r="AA1004" s="333">
        <v>145</v>
      </c>
      <c r="AB1004" s="333">
        <v>124</v>
      </c>
      <c r="AC1004" s="334">
        <v>0.854166666666667</v>
      </c>
      <c r="AD1004" s="268">
        <v>0.855172413793103</v>
      </c>
      <c r="AE1004" s="295">
        <v>-0.00100574712643686</v>
      </c>
    </row>
    <row r="1005" spans="1:31">
      <c r="A1005" s="315" t="s">
        <v>1669</v>
      </c>
      <c r="B1005" s="339" t="s">
        <v>3350</v>
      </c>
      <c r="C1005" s="293" t="s">
        <v>1802</v>
      </c>
      <c r="D1005" s="339" t="s">
        <v>1803</v>
      </c>
      <c r="E1005" s="266">
        <v>0</v>
      </c>
      <c r="F1005" s="266">
        <v>0</v>
      </c>
      <c r="G1005" s="264">
        <v>0</v>
      </c>
      <c r="H1005" s="264">
        <v>0</v>
      </c>
      <c r="I1005" s="264">
        <v>0</v>
      </c>
      <c r="J1005" s="264">
        <v>0</v>
      </c>
      <c r="K1005" s="294">
        <v>0.9</v>
      </c>
      <c r="L1005" s="267">
        <v>0</v>
      </c>
      <c r="M1005" s="267">
        <v>0</v>
      </c>
      <c r="N1005" s="267">
        <v>0</v>
      </c>
      <c r="O1005" s="332">
        <v>0</v>
      </c>
      <c r="P1005" s="266">
        <v>0</v>
      </c>
      <c r="Q1005" s="266">
        <v>0</v>
      </c>
      <c r="R1005" s="264">
        <v>0</v>
      </c>
      <c r="S1005" s="264">
        <v>0</v>
      </c>
      <c r="T1005" s="267">
        <v>0</v>
      </c>
      <c r="U1005" s="267">
        <v>0</v>
      </c>
      <c r="V1005" s="268">
        <v>0</v>
      </c>
      <c r="W1005" s="268">
        <v>0</v>
      </c>
      <c r="X1005" s="295">
        <v>0</v>
      </c>
      <c r="Y1005" s="271">
        <v>0</v>
      </c>
      <c r="Z1005" s="333">
        <v>0</v>
      </c>
      <c r="AA1005" s="333">
        <v>0</v>
      </c>
      <c r="AB1005" s="333">
        <v>0</v>
      </c>
      <c r="AC1005" s="334">
        <v>0</v>
      </c>
      <c r="AD1005" s="268">
        <v>0</v>
      </c>
      <c r="AE1005" s="295">
        <v>0</v>
      </c>
    </row>
    <row r="1006" spans="1:31">
      <c r="A1006" s="315" t="s">
        <v>1669</v>
      </c>
      <c r="B1006" s="339" t="s">
        <v>3350</v>
      </c>
      <c r="C1006" s="293" t="s">
        <v>1804</v>
      </c>
      <c r="D1006" s="339" t="s">
        <v>1805</v>
      </c>
      <c r="E1006" s="266">
        <v>29</v>
      </c>
      <c r="F1006" s="266">
        <v>29</v>
      </c>
      <c r="G1006" s="264">
        <v>22</v>
      </c>
      <c r="H1006" s="264">
        <v>21</v>
      </c>
      <c r="I1006" s="264">
        <v>22</v>
      </c>
      <c r="J1006" s="264">
        <v>22</v>
      </c>
      <c r="K1006" s="294">
        <v>0.9</v>
      </c>
      <c r="L1006" s="267">
        <v>1</v>
      </c>
      <c r="M1006" s="267">
        <v>0.954545454545455</v>
      </c>
      <c r="N1006" s="267">
        <v>1</v>
      </c>
      <c r="O1006" s="332">
        <v>793</v>
      </c>
      <c r="P1006" s="266">
        <v>663</v>
      </c>
      <c r="Q1006" s="266">
        <v>27</v>
      </c>
      <c r="R1006" s="264">
        <v>19</v>
      </c>
      <c r="S1006" s="264">
        <v>19</v>
      </c>
      <c r="T1006" s="267">
        <v>0.836065573770492</v>
      </c>
      <c r="U1006" s="267">
        <v>0.931034482758621</v>
      </c>
      <c r="V1006" s="268">
        <v>0.863636363636364</v>
      </c>
      <c r="W1006" s="268">
        <v>0.863636363636364</v>
      </c>
      <c r="X1006" s="295">
        <v>0.067398119122257</v>
      </c>
      <c r="Y1006" s="271">
        <v>180</v>
      </c>
      <c r="Z1006" s="333">
        <v>157</v>
      </c>
      <c r="AA1006" s="333">
        <v>188</v>
      </c>
      <c r="AB1006" s="333">
        <v>149</v>
      </c>
      <c r="AC1006" s="334">
        <v>0.872222222222222</v>
      </c>
      <c r="AD1006" s="268">
        <v>0.792553191489362</v>
      </c>
      <c r="AE1006" s="295">
        <v>0.0796690307328606</v>
      </c>
    </row>
    <row r="1007" spans="1:31">
      <c r="A1007" s="315" t="s">
        <v>1669</v>
      </c>
      <c r="B1007" s="339" t="s">
        <v>3350</v>
      </c>
      <c r="C1007" s="293" t="s">
        <v>1806</v>
      </c>
      <c r="D1007" s="339" t="s">
        <v>1807</v>
      </c>
      <c r="E1007" s="266">
        <v>0</v>
      </c>
      <c r="F1007" s="266">
        <v>0</v>
      </c>
      <c r="G1007" s="264">
        <v>0</v>
      </c>
      <c r="H1007" s="264">
        <v>0</v>
      </c>
      <c r="I1007" s="264">
        <v>0</v>
      </c>
      <c r="J1007" s="264">
        <v>0</v>
      </c>
      <c r="K1007" s="294">
        <v>0.9</v>
      </c>
      <c r="L1007" s="267">
        <v>0</v>
      </c>
      <c r="M1007" s="267">
        <v>0</v>
      </c>
      <c r="N1007" s="267">
        <v>0</v>
      </c>
      <c r="O1007" s="332">
        <v>0</v>
      </c>
      <c r="P1007" s="266">
        <v>0</v>
      </c>
      <c r="Q1007" s="266">
        <v>0</v>
      </c>
      <c r="R1007" s="264">
        <v>0</v>
      </c>
      <c r="S1007" s="264">
        <v>0</v>
      </c>
      <c r="T1007" s="267">
        <v>0</v>
      </c>
      <c r="U1007" s="267">
        <v>0</v>
      </c>
      <c r="V1007" s="268">
        <v>0</v>
      </c>
      <c r="W1007" s="268">
        <v>0</v>
      </c>
      <c r="X1007" s="295">
        <v>0</v>
      </c>
      <c r="Y1007" s="271">
        <v>0</v>
      </c>
      <c r="Z1007" s="333">
        <v>0</v>
      </c>
      <c r="AA1007" s="333">
        <v>0</v>
      </c>
      <c r="AB1007" s="333">
        <v>0</v>
      </c>
      <c r="AC1007" s="334">
        <v>0</v>
      </c>
      <c r="AD1007" s="268">
        <v>0</v>
      </c>
      <c r="AE1007" s="295">
        <v>0</v>
      </c>
    </row>
    <row r="1008" spans="1:31">
      <c r="A1008" s="315" t="s">
        <v>1669</v>
      </c>
      <c r="B1008" s="339" t="s">
        <v>3350</v>
      </c>
      <c r="C1008" s="293" t="s">
        <v>1808</v>
      </c>
      <c r="D1008" s="339" t="s">
        <v>1809</v>
      </c>
      <c r="E1008" s="266">
        <v>23</v>
      </c>
      <c r="F1008" s="266">
        <v>23</v>
      </c>
      <c r="G1008" s="264">
        <v>22</v>
      </c>
      <c r="H1008" s="264">
        <v>20</v>
      </c>
      <c r="I1008" s="264">
        <v>21</v>
      </c>
      <c r="J1008" s="264">
        <v>19</v>
      </c>
      <c r="K1008" s="294">
        <v>0.9</v>
      </c>
      <c r="L1008" s="267">
        <v>1</v>
      </c>
      <c r="M1008" s="267">
        <v>0.909090909090909</v>
      </c>
      <c r="N1008" s="267">
        <v>0.904761904761905</v>
      </c>
      <c r="O1008" s="332">
        <v>649</v>
      </c>
      <c r="P1008" s="266">
        <v>579</v>
      </c>
      <c r="Q1008" s="266">
        <v>21</v>
      </c>
      <c r="R1008" s="264">
        <v>17</v>
      </c>
      <c r="S1008" s="264">
        <v>19</v>
      </c>
      <c r="T1008" s="267">
        <v>0.892141756548536</v>
      </c>
      <c r="U1008" s="267">
        <v>0.91304347826087</v>
      </c>
      <c r="V1008" s="268">
        <v>0.772727272727273</v>
      </c>
      <c r="W1008" s="268">
        <v>0.904761904761905</v>
      </c>
      <c r="X1008" s="295">
        <v>0.140316205533597</v>
      </c>
      <c r="Y1008" s="271">
        <v>154</v>
      </c>
      <c r="Z1008" s="333">
        <v>132</v>
      </c>
      <c r="AA1008" s="333">
        <v>153</v>
      </c>
      <c r="AB1008" s="333">
        <v>141</v>
      </c>
      <c r="AC1008" s="334">
        <v>0.857142857142857</v>
      </c>
      <c r="AD1008" s="268">
        <v>0.92156862745098</v>
      </c>
      <c r="AE1008" s="295">
        <v>-0.0644257703081232</v>
      </c>
    </row>
    <row r="1009" spans="1:31">
      <c r="A1009" s="315" t="s">
        <v>1669</v>
      </c>
      <c r="B1009" s="339" t="s">
        <v>3350</v>
      </c>
      <c r="C1009" s="293" t="s">
        <v>1810</v>
      </c>
      <c r="D1009" s="339" t="s">
        <v>1811</v>
      </c>
      <c r="E1009" s="266">
        <v>18</v>
      </c>
      <c r="F1009" s="266">
        <v>18</v>
      </c>
      <c r="G1009" s="264">
        <v>19</v>
      </c>
      <c r="H1009" s="264">
        <v>19</v>
      </c>
      <c r="I1009" s="264">
        <v>20</v>
      </c>
      <c r="J1009" s="264">
        <v>19</v>
      </c>
      <c r="K1009" s="294">
        <v>0.9</v>
      </c>
      <c r="L1009" s="267">
        <v>1</v>
      </c>
      <c r="M1009" s="267">
        <v>1</v>
      </c>
      <c r="N1009" s="267">
        <v>0.95</v>
      </c>
      <c r="O1009" s="332">
        <v>569</v>
      </c>
      <c r="P1009" s="266">
        <v>501</v>
      </c>
      <c r="Q1009" s="266">
        <v>16</v>
      </c>
      <c r="R1009" s="264">
        <v>17</v>
      </c>
      <c r="S1009" s="264">
        <v>19</v>
      </c>
      <c r="T1009" s="267">
        <v>0.880492091388401</v>
      </c>
      <c r="U1009" s="267">
        <v>0.888888888888889</v>
      </c>
      <c r="V1009" s="268">
        <v>0.894736842105263</v>
      </c>
      <c r="W1009" s="268">
        <v>0.95</v>
      </c>
      <c r="X1009" s="295">
        <v>-0.00584795321637432</v>
      </c>
      <c r="Y1009" s="271">
        <v>133</v>
      </c>
      <c r="Z1009" s="333">
        <v>121</v>
      </c>
      <c r="AA1009" s="333">
        <v>133</v>
      </c>
      <c r="AB1009" s="333">
        <v>118</v>
      </c>
      <c r="AC1009" s="334">
        <v>0.909774436090226</v>
      </c>
      <c r="AD1009" s="268">
        <v>0.887218045112782</v>
      </c>
      <c r="AE1009" s="295">
        <v>0.0225563909774437</v>
      </c>
    </row>
    <row r="1010" spans="1:31">
      <c r="A1010" s="315" t="s">
        <v>1669</v>
      </c>
      <c r="B1010" s="339" t="s">
        <v>3350</v>
      </c>
      <c r="C1010" s="293" t="s">
        <v>1812</v>
      </c>
      <c r="D1010" s="339" t="s">
        <v>1813</v>
      </c>
      <c r="E1010" s="266">
        <v>16</v>
      </c>
      <c r="F1010" s="266">
        <v>16</v>
      </c>
      <c r="G1010" s="264">
        <v>15</v>
      </c>
      <c r="H1010" s="264">
        <v>13</v>
      </c>
      <c r="I1010" s="264">
        <v>15</v>
      </c>
      <c r="J1010" s="264">
        <v>14</v>
      </c>
      <c r="K1010" s="294">
        <v>0.9</v>
      </c>
      <c r="L1010" s="267">
        <v>1</v>
      </c>
      <c r="M1010" s="267">
        <v>0.866666666666667</v>
      </c>
      <c r="N1010" s="267">
        <v>0.933333333333333</v>
      </c>
      <c r="O1010" s="332">
        <v>437</v>
      </c>
      <c r="P1010" s="266">
        <v>405</v>
      </c>
      <c r="Q1010" s="266">
        <v>14</v>
      </c>
      <c r="R1010" s="264">
        <v>13</v>
      </c>
      <c r="S1010" s="264">
        <v>13</v>
      </c>
      <c r="T1010" s="267">
        <v>0.926773455377574</v>
      </c>
      <c r="U1010" s="267">
        <v>0.875</v>
      </c>
      <c r="V1010" s="268">
        <v>0.866666666666667</v>
      </c>
      <c r="W1010" s="268">
        <v>0.866666666666667</v>
      </c>
      <c r="X1010" s="295">
        <v>0.0083333333333333</v>
      </c>
      <c r="Y1010" s="271">
        <v>104</v>
      </c>
      <c r="Z1010" s="333">
        <v>94</v>
      </c>
      <c r="AA1010" s="333">
        <v>100</v>
      </c>
      <c r="AB1010" s="333">
        <v>95</v>
      </c>
      <c r="AC1010" s="334">
        <v>0.903846153846154</v>
      </c>
      <c r="AD1010" s="268">
        <v>0.95</v>
      </c>
      <c r="AE1010" s="295">
        <v>-0.0461538461538461</v>
      </c>
    </row>
    <row r="1011" spans="1:31">
      <c r="A1011" s="315" t="s">
        <v>1669</v>
      </c>
      <c r="B1011" s="339" t="s">
        <v>3350</v>
      </c>
      <c r="C1011" s="293" t="s">
        <v>1814</v>
      </c>
      <c r="D1011" s="339" t="s">
        <v>1814</v>
      </c>
      <c r="E1011" s="266">
        <v>14</v>
      </c>
      <c r="F1011" s="266">
        <v>14</v>
      </c>
      <c r="G1011" s="264">
        <v>14</v>
      </c>
      <c r="H1011" s="264">
        <v>14</v>
      </c>
      <c r="I1011" s="264">
        <v>15</v>
      </c>
      <c r="J1011" s="264">
        <v>15</v>
      </c>
      <c r="K1011" s="294">
        <v>0.9</v>
      </c>
      <c r="L1011" s="267">
        <v>1</v>
      </c>
      <c r="M1011" s="267">
        <v>1</v>
      </c>
      <c r="N1011" s="267">
        <v>1</v>
      </c>
      <c r="O1011" s="332">
        <v>425</v>
      </c>
      <c r="P1011" s="266">
        <v>376</v>
      </c>
      <c r="Q1011" s="266">
        <v>14</v>
      </c>
      <c r="R1011" s="264">
        <v>12</v>
      </c>
      <c r="S1011" s="264">
        <v>13</v>
      </c>
      <c r="T1011" s="267">
        <v>0.884705882352941</v>
      </c>
      <c r="U1011" s="267">
        <v>1</v>
      </c>
      <c r="V1011" s="268">
        <v>0.857142857142857</v>
      </c>
      <c r="W1011" s="268">
        <v>0.866666666666667</v>
      </c>
      <c r="X1011" s="295">
        <v>0.142857142857143</v>
      </c>
      <c r="Y1011" s="271">
        <v>103</v>
      </c>
      <c r="Z1011" s="333">
        <v>90</v>
      </c>
      <c r="AA1011" s="333">
        <v>100</v>
      </c>
      <c r="AB1011" s="333">
        <v>86</v>
      </c>
      <c r="AC1011" s="334">
        <v>0.87378640776699</v>
      </c>
      <c r="AD1011" s="268">
        <v>0.86</v>
      </c>
      <c r="AE1011" s="295">
        <v>0.0137864077669902</v>
      </c>
    </row>
    <row r="1012" spans="1:31">
      <c r="A1012" s="315" t="s">
        <v>1669</v>
      </c>
      <c r="B1012" s="339" t="s">
        <v>3349</v>
      </c>
      <c r="C1012" s="293" t="s">
        <v>1815</v>
      </c>
      <c r="D1012" s="339" t="s">
        <v>1816</v>
      </c>
      <c r="E1012" s="266">
        <v>39</v>
      </c>
      <c r="F1012" s="266">
        <v>39</v>
      </c>
      <c r="G1012" s="264">
        <v>36</v>
      </c>
      <c r="H1012" s="264">
        <v>36</v>
      </c>
      <c r="I1012" s="264">
        <v>38</v>
      </c>
      <c r="J1012" s="264">
        <v>38</v>
      </c>
      <c r="K1012" s="294">
        <v>0.9</v>
      </c>
      <c r="L1012" s="267">
        <v>1</v>
      </c>
      <c r="M1012" s="267">
        <v>1</v>
      </c>
      <c r="N1012" s="267">
        <v>1</v>
      </c>
      <c r="O1012" s="332">
        <v>1102</v>
      </c>
      <c r="P1012" s="266">
        <v>1081</v>
      </c>
      <c r="Q1012" s="266">
        <v>39</v>
      </c>
      <c r="R1012" s="264">
        <v>36</v>
      </c>
      <c r="S1012" s="264">
        <v>37</v>
      </c>
      <c r="T1012" s="267">
        <v>0.980943738656987</v>
      </c>
      <c r="U1012" s="267">
        <v>1</v>
      </c>
      <c r="V1012" s="268">
        <v>1</v>
      </c>
      <c r="W1012" s="268">
        <v>0.973684210526316</v>
      </c>
      <c r="X1012" s="295">
        <v>0</v>
      </c>
      <c r="Y1012" s="271">
        <v>261</v>
      </c>
      <c r="Z1012" s="333">
        <v>255</v>
      </c>
      <c r="AA1012" s="333">
        <v>260</v>
      </c>
      <c r="AB1012" s="333">
        <v>254</v>
      </c>
      <c r="AC1012" s="334">
        <v>0.977011494252874</v>
      </c>
      <c r="AD1012" s="268">
        <v>0.976923076923077</v>
      </c>
      <c r="AE1012" s="295">
        <v>8.84173297966973e-5</v>
      </c>
    </row>
    <row r="1013" spans="1:31">
      <c r="A1013" s="315" t="s">
        <v>1669</v>
      </c>
      <c r="B1013" s="339" t="s">
        <v>3349</v>
      </c>
      <c r="C1013" s="293" t="s">
        <v>1817</v>
      </c>
      <c r="D1013" s="339" t="s">
        <v>1818</v>
      </c>
      <c r="E1013" s="266">
        <v>40</v>
      </c>
      <c r="F1013" s="266">
        <v>39</v>
      </c>
      <c r="G1013" s="264">
        <v>38</v>
      </c>
      <c r="H1013" s="264">
        <v>38</v>
      </c>
      <c r="I1013" s="264">
        <v>42</v>
      </c>
      <c r="J1013" s="264">
        <v>42</v>
      </c>
      <c r="K1013" s="294">
        <v>0.9</v>
      </c>
      <c r="L1013" s="267">
        <v>0.975</v>
      </c>
      <c r="M1013" s="267">
        <v>1</v>
      </c>
      <c r="N1013" s="267">
        <v>1</v>
      </c>
      <c r="O1013" s="332">
        <v>1250</v>
      </c>
      <c r="P1013" s="266">
        <v>1168</v>
      </c>
      <c r="Q1013" s="266">
        <v>38</v>
      </c>
      <c r="R1013" s="264">
        <v>38</v>
      </c>
      <c r="S1013" s="264">
        <v>39</v>
      </c>
      <c r="T1013" s="267">
        <v>0.9344</v>
      </c>
      <c r="U1013" s="267">
        <v>0.95</v>
      </c>
      <c r="V1013" s="268">
        <v>1</v>
      </c>
      <c r="W1013" s="268">
        <v>0.928571428571429</v>
      </c>
      <c r="X1013" s="295">
        <v>-0.05</v>
      </c>
      <c r="Y1013" s="271">
        <v>284</v>
      </c>
      <c r="Z1013" s="333">
        <v>267</v>
      </c>
      <c r="AA1013" s="333">
        <v>296</v>
      </c>
      <c r="AB1013" s="333">
        <v>278</v>
      </c>
      <c r="AC1013" s="334">
        <v>0.940140845070423</v>
      </c>
      <c r="AD1013" s="268">
        <v>0.939189189189189</v>
      </c>
      <c r="AE1013" s="295">
        <v>0.00095165588123336</v>
      </c>
    </row>
    <row r="1014" spans="1:31">
      <c r="A1014" s="315" t="s">
        <v>1669</v>
      </c>
      <c r="B1014" s="339" t="s">
        <v>3349</v>
      </c>
      <c r="C1014" s="293" t="s">
        <v>1819</v>
      </c>
      <c r="D1014" s="339" t="s">
        <v>1820</v>
      </c>
      <c r="E1014" s="266">
        <v>53</v>
      </c>
      <c r="F1014" s="266">
        <v>53</v>
      </c>
      <c r="G1014" s="264">
        <v>47</v>
      </c>
      <c r="H1014" s="264">
        <v>45</v>
      </c>
      <c r="I1014" s="264">
        <v>54</v>
      </c>
      <c r="J1014" s="264">
        <v>53</v>
      </c>
      <c r="K1014" s="294">
        <v>0.9</v>
      </c>
      <c r="L1014" s="267">
        <v>1</v>
      </c>
      <c r="M1014" s="267">
        <v>0.957446808510638</v>
      </c>
      <c r="N1014" s="267">
        <v>0.981481481481482</v>
      </c>
      <c r="O1014" s="332">
        <v>1593</v>
      </c>
      <c r="P1014" s="266">
        <v>1459</v>
      </c>
      <c r="Q1014" s="266">
        <v>50</v>
      </c>
      <c r="R1014" s="264">
        <v>43</v>
      </c>
      <c r="S1014" s="264">
        <v>48</v>
      </c>
      <c r="T1014" s="267">
        <v>0.915881983678594</v>
      </c>
      <c r="U1014" s="267">
        <v>0.943396226415094</v>
      </c>
      <c r="V1014" s="268">
        <v>0.914893617021277</v>
      </c>
      <c r="W1014" s="268">
        <v>0.888888888888889</v>
      </c>
      <c r="X1014" s="295">
        <v>0.0285026093938178</v>
      </c>
      <c r="Y1014" s="271">
        <v>368</v>
      </c>
      <c r="Z1014" s="333">
        <v>339</v>
      </c>
      <c r="AA1014" s="333">
        <v>372</v>
      </c>
      <c r="AB1014" s="333">
        <v>345</v>
      </c>
      <c r="AC1014" s="334">
        <v>0.921195652173913</v>
      </c>
      <c r="AD1014" s="268">
        <v>0.92741935483871</v>
      </c>
      <c r="AE1014" s="295">
        <v>-0.00622370266479655</v>
      </c>
    </row>
    <row r="1015" spans="1:31">
      <c r="A1015" s="315" t="s">
        <v>1669</v>
      </c>
      <c r="B1015" s="339" t="s">
        <v>3349</v>
      </c>
      <c r="C1015" s="293" t="s">
        <v>1821</v>
      </c>
      <c r="D1015" s="339" t="s">
        <v>1822</v>
      </c>
      <c r="E1015" s="266">
        <v>29</v>
      </c>
      <c r="F1015" s="266">
        <v>29</v>
      </c>
      <c r="G1015" s="264">
        <v>28</v>
      </c>
      <c r="H1015" s="264">
        <v>28</v>
      </c>
      <c r="I1015" s="264">
        <v>28</v>
      </c>
      <c r="J1015" s="264">
        <v>27</v>
      </c>
      <c r="K1015" s="294">
        <v>0.9</v>
      </c>
      <c r="L1015" s="267">
        <v>1</v>
      </c>
      <c r="M1015" s="267">
        <v>1</v>
      </c>
      <c r="N1015" s="267">
        <v>0.964285714285714</v>
      </c>
      <c r="O1015" s="332">
        <v>907</v>
      </c>
      <c r="P1015" s="266">
        <v>833</v>
      </c>
      <c r="Q1015" s="266">
        <v>28</v>
      </c>
      <c r="R1015" s="264">
        <v>25</v>
      </c>
      <c r="S1015" s="264">
        <v>26</v>
      </c>
      <c r="T1015" s="267">
        <v>0.918412348401323</v>
      </c>
      <c r="U1015" s="267">
        <v>0.96551724137931</v>
      </c>
      <c r="V1015" s="268">
        <v>0.892857142857143</v>
      </c>
      <c r="W1015" s="268">
        <v>0.928571428571429</v>
      </c>
      <c r="X1015" s="295">
        <v>0.0726600985221675</v>
      </c>
      <c r="Y1015" s="271">
        <v>210</v>
      </c>
      <c r="Z1015" s="333">
        <v>196</v>
      </c>
      <c r="AA1015" s="333">
        <v>214</v>
      </c>
      <c r="AB1015" s="333">
        <v>198</v>
      </c>
      <c r="AC1015" s="334">
        <v>0.933333333333333</v>
      </c>
      <c r="AD1015" s="268">
        <v>0.925233644859813</v>
      </c>
      <c r="AE1015" s="295">
        <v>0.00809968847352027</v>
      </c>
    </row>
    <row r="1016" spans="1:31">
      <c r="A1016" s="315" t="s">
        <v>1669</v>
      </c>
      <c r="B1016" s="339" t="s">
        <v>3349</v>
      </c>
      <c r="C1016" s="293" t="s">
        <v>1823</v>
      </c>
      <c r="D1016" s="339" t="s">
        <v>1824</v>
      </c>
      <c r="E1016" s="266">
        <v>48</v>
      </c>
      <c r="F1016" s="266">
        <v>48</v>
      </c>
      <c r="G1016" s="264">
        <v>41</v>
      </c>
      <c r="H1016" s="264">
        <v>41</v>
      </c>
      <c r="I1016" s="264">
        <v>43</v>
      </c>
      <c r="J1016" s="264">
        <v>43</v>
      </c>
      <c r="K1016" s="294">
        <v>0.9</v>
      </c>
      <c r="L1016" s="267">
        <v>1</v>
      </c>
      <c r="M1016" s="267">
        <v>1</v>
      </c>
      <c r="N1016" s="267">
        <v>1</v>
      </c>
      <c r="O1016" s="332">
        <v>1364</v>
      </c>
      <c r="P1016" s="266">
        <v>1227</v>
      </c>
      <c r="Q1016" s="266">
        <v>45</v>
      </c>
      <c r="R1016" s="264">
        <v>36</v>
      </c>
      <c r="S1016" s="264">
        <v>41</v>
      </c>
      <c r="T1016" s="267">
        <v>0.899560117302053</v>
      </c>
      <c r="U1016" s="267">
        <v>0.9375</v>
      </c>
      <c r="V1016" s="268">
        <v>0.878048780487805</v>
      </c>
      <c r="W1016" s="268">
        <v>0.953488372093023</v>
      </c>
      <c r="X1016" s="295">
        <v>0.0594512195121951</v>
      </c>
      <c r="Y1016" s="271">
        <v>321</v>
      </c>
      <c r="Z1016" s="333">
        <v>283</v>
      </c>
      <c r="AA1016" s="333">
        <v>314</v>
      </c>
      <c r="AB1016" s="333">
        <v>285</v>
      </c>
      <c r="AC1016" s="334">
        <v>0.881619937694704</v>
      </c>
      <c r="AD1016" s="268">
        <v>0.907643312101911</v>
      </c>
      <c r="AE1016" s="295">
        <v>-0.0260233744072068</v>
      </c>
    </row>
    <row r="1017" spans="1:31">
      <c r="A1017" s="315" t="s">
        <v>1669</v>
      </c>
      <c r="B1017" s="339" t="s">
        <v>3349</v>
      </c>
      <c r="C1017" s="293" t="s">
        <v>1825</v>
      </c>
      <c r="D1017" s="339" t="s">
        <v>1826</v>
      </c>
      <c r="E1017" s="266">
        <v>32</v>
      </c>
      <c r="F1017" s="266">
        <v>32</v>
      </c>
      <c r="G1017" s="264">
        <v>28</v>
      </c>
      <c r="H1017" s="264">
        <v>28</v>
      </c>
      <c r="I1017" s="264">
        <v>33</v>
      </c>
      <c r="J1017" s="264">
        <v>33</v>
      </c>
      <c r="K1017" s="294">
        <v>0.9</v>
      </c>
      <c r="L1017" s="267">
        <v>1</v>
      </c>
      <c r="M1017" s="267">
        <v>1</v>
      </c>
      <c r="N1017" s="267">
        <v>1</v>
      </c>
      <c r="O1017" s="332">
        <v>912</v>
      </c>
      <c r="P1017" s="266">
        <v>892</v>
      </c>
      <c r="Q1017" s="266">
        <v>32</v>
      </c>
      <c r="R1017" s="264">
        <v>27</v>
      </c>
      <c r="S1017" s="264">
        <v>33</v>
      </c>
      <c r="T1017" s="267">
        <v>0.978070175438597</v>
      </c>
      <c r="U1017" s="267">
        <v>1</v>
      </c>
      <c r="V1017" s="268">
        <v>0.964285714285714</v>
      </c>
      <c r="W1017" s="268">
        <v>1</v>
      </c>
      <c r="X1017" s="295">
        <v>0.0357142857142857</v>
      </c>
      <c r="Y1017" s="271">
        <v>215</v>
      </c>
      <c r="Z1017" s="333">
        <v>214</v>
      </c>
      <c r="AA1017" s="333">
        <v>209</v>
      </c>
      <c r="AB1017" s="333">
        <v>203</v>
      </c>
      <c r="AC1017" s="334">
        <v>0.995348837209302</v>
      </c>
      <c r="AD1017" s="268">
        <v>0.971291866028708</v>
      </c>
      <c r="AE1017" s="295">
        <v>0.0240569711805942</v>
      </c>
    </row>
    <row r="1018" spans="1:31">
      <c r="A1018" s="315" t="s">
        <v>1669</v>
      </c>
      <c r="B1018" s="339" t="s">
        <v>3349</v>
      </c>
      <c r="C1018" s="293" t="s">
        <v>1827</v>
      </c>
      <c r="D1018" s="339" t="s">
        <v>1828</v>
      </c>
      <c r="E1018" s="266">
        <v>0</v>
      </c>
      <c r="F1018" s="266">
        <v>0</v>
      </c>
      <c r="G1018" s="264">
        <v>0</v>
      </c>
      <c r="H1018" s="264">
        <v>0</v>
      </c>
      <c r="I1018" s="264">
        <v>0</v>
      </c>
      <c r="J1018" s="264">
        <v>0</v>
      </c>
      <c r="K1018" s="294">
        <v>0.9</v>
      </c>
      <c r="L1018" s="267">
        <v>0</v>
      </c>
      <c r="M1018" s="267">
        <v>0</v>
      </c>
      <c r="N1018" s="267">
        <v>0</v>
      </c>
      <c r="O1018" s="332">
        <v>0</v>
      </c>
      <c r="P1018" s="266">
        <v>0</v>
      </c>
      <c r="Q1018" s="266">
        <v>0</v>
      </c>
      <c r="R1018" s="264">
        <v>0</v>
      </c>
      <c r="S1018" s="264">
        <v>0</v>
      </c>
      <c r="T1018" s="267">
        <v>0</v>
      </c>
      <c r="U1018" s="267">
        <v>0</v>
      </c>
      <c r="V1018" s="268">
        <v>0</v>
      </c>
      <c r="W1018" s="268">
        <v>0</v>
      </c>
      <c r="X1018" s="295">
        <v>0</v>
      </c>
      <c r="Y1018" s="271">
        <v>0</v>
      </c>
      <c r="Z1018" s="333">
        <v>0</v>
      </c>
      <c r="AA1018" s="333">
        <v>0</v>
      </c>
      <c r="AB1018" s="333">
        <v>0</v>
      </c>
      <c r="AC1018" s="334">
        <v>0</v>
      </c>
      <c r="AD1018" s="268">
        <v>0</v>
      </c>
      <c r="AE1018" s="295">
        <v>0</v>
      </c>
    </row>
    <row r="1019" spans="1:31">
      <c r="A1019" s="315" t="s">
        <v>1669</v>
      </c>
      <c r="B1019" s="339" t="s">
        <v>3349</v>
      </c>
      <c r="C1019" s="293" t="s">
        <v>1829</v>
      </c>
      <c r="D1019" s="339" t="s">
        <v>1830</v>
      </c>
      <c r="E1019" s="266">
        <v>54</v>
      </c>
      <c r="F1019" s="266">
        <v>54</v>
      </c>
      <c r="G1019" s="264">
        <v>54</v>
      </c>
      <c r="H1019" s="264">
        <v>54</v>
      </c>
      <c r="I1019" s="264">
        <v>47</v>
      </c>
      <c r="J1019" s="264">
        <v>46</v>
      </c>
      <c r="K1019" s="294">
        <v>0.9</v>
      </c>
      <c r="L1019" s="267">
        <v>1</v>
      </c>
      <c r="M1019" s="267">
        <v>1</v>
      </c>
      <c r="N1019" s="267">
        <v>0.978723404255319</v>
      </c>
      <c r="O1019" s="332">
        <v>1654</v>
      </c>
      <c r="P1019" s="266">
        <v>1572</v>
      </c>
      <c r="Q1019" s="266">
        <v>51</v>
      </c>
      <c r="R1019" s="264">
        <v>51</v>
      </c>
      <c r="S1019" s="264">
        <v>44</v>
      </c>
      <c r="T1019" s="267">
        <v>0.950423216444982</v>
      </c>
      <c r="U1019" s="267">
        <v>0.944444444444444</v>
      </c>
      <c r="V1019" s="268">
        <v>0.944444444444444</v>
      </c>
      <c r="W1019" s="268">
        <v>0.936170212765957</v>
      </c>
      <c r="X1019" s="295">
        <v>0</v>
      </c>
      <c r="Y1019" s="271">
        <v>377</v>
      </c>
      <c r="Z1019" s="333">
        <v>354</v>
      </c>
      <c r="AA1019" s="333">
        <v>386</v>
      </c>
      <c r="AB1019" s="333">
        <v>369</v>
      </c>
      <c r="AC1019" s="334">
        <v>0.938992042440318</v>
      </c>
      <c r="AD1019" s="268">
        <v>0.955958549222798</v>
      </c>
      <c r="AE1019" s="295">
        <v>-0.0169665067824796</v>
      </c>
    </row>
    <row r="1020" spans="1:31">
      <c r="A1020" s="315" t="s">
        <v>1669</v>
      </c>
      <c r="B1020" s="339" t="s">
        <v>3349</v>
      </c>
      <c r="C1020" s="293" t="s">
        <v>1831</v>
      </c>
      <c r="D1020" s="339" t="s">
        <v>1832</v>
      </c>
      <c r="E1020" s="266">
        <v>57</v>
      </c>
      <c r="F1020" s="266">
        <v>57</v>
      </c>
      <c r="G1020" s="264">
        <v>53</v>
      </c>
      <c r="H1020" s="264">
        <v>53</v>
      </c>
      <c r="I1020" s="264">
        <v>55</v>
      </c>
      <c r="J1020" s="264">
        <v>55</v>
      </c>
      <c r="K1020" s="294">
        <v>0.9</v>
      </c>
      <c r="L1020" s="267">
        <v>1</v>
      </c>
      <c r="M1020" s="267">
        <v>1</v>
      </c>
      <c r="N1020" s="267">
        <v>1</v>
      </c>
      <c r="O1020" s="332">
        <v>1639</v>
      </c>
      <c r="P1020" s="266">
        <v>1614</v>
      </c>
      <c r="Q1020" s="266">
        <v>57</v>
      </c>
      <c r="R1020" s="264">
        <v>53</v>
      </c>
      <c r="S1020" s="264">
        <v>54</v>
      </c>
      <c r="T1020" s="267">
        <v>0.984746796827334</v>
      </c>
      <c r="U1020" s="267">
        <v>1</v>
      </c>
      <c r="V1020" s="268">
        <v>1</v>
      </c>
      <c r="W1020" s="268">
        <v>0.981818181818182</v>
      </c>
      <c r="X1020" s="295">
        <v>0</v>
      </c>
      <c r="Y1020" s="271">
        <v>384</v>
      </c>
      <c r="Z1020" s="333">
        <v>382</v>
      </c>
      <c r="AA1020" s="333">
        <v>385</v>
      </c>
      <c r="AB1020" s="333">
        <v>379</v>
      </c>
      <c r="AC1020" s="334">
        <v>0.994791666666667</v>
      </c>
      <c r="AD1020" s="268">
        <v>0.984415584415584</v>
      </c>
      <c r="AE1020" s="295">
        <v>0.0103760822510822</v>
      </c>
    </row>
    <row r="1021" spans="1:31">
      <c r="A1021" s="315" t="s">
        <v>1669</v>
      </c>
      <c r="B1021" s="339" t="s">
        <v>3349</v>
      </c>
      <c r="C1021" s="293" t="s">
        <v>1833</v>
      </c>
      <c r="D1021" s="339" t="s">
        <v>1834</v>
      </c>
      <c r="E1021" s="266">
        <v>26</v>
      </c>
      <c r="F1021" s="266">
        <v>23</v>
      </c>
      <c r="G1021" s="264">
        <v>23</v>
      </c>
      <c r="H1021" s="264">
        <v>22</v>
      </c>
      <c r="I1021" s="264">
        <v>25</v>
      </c>
      <c r="J1021" s="264">
        <v>23</v>
      </c>
      <c r="K1021" s="294">
        <v>0.9</v>
      </c>
      <c r="L1021" s="267">
        <v>0.884615384615385</v>
      </c>
      <c r="M1021" s="267">
        <v>0.956521739130435</v>
      </c>
      <c r="N1021" s="267">
        <v>0.92</v>
      </c>
      <c r="O1021" s="332">
        <v>743</v>
      </c>
      <c r="P1021" s="266">
        <v>702</v>
      </c>
      <c r="Q1021" s="266">
        <v>22</v>
      </c>
      <c r="R1021" s="264">
        <v>21</v>
      </c>
      <c r="S1021" s="264">
        <v>22</v>
      </c>
      <c r="T1021" s="267">
        <v>0.944818304172275</v>
      </c>
      <c r="U1021" s="267">
        <v>0.846153846153846</v>
      </c>
      <c r="V1021" s="268">
        <v>0.91304347826087</v>
      </c>
      <c r="W1021" s="268">
        <v>0.88</v>
      </c>
      <c r="X1021" s="295">
        <v>-0.0668896321070234</v>
      </c>
      <c r="Y1021" s="271">
        <v>171</v>
      </c>
      <c r="Z1021" s="333">
        <v>153</v>
      </c>
      <c r="AA1021" s="333">
        <v>171</v>
      </c>
      <c r="AB1021" s="333">
        <v>161</v>
      </c>
      <c r="AC1021" s="334">
        <v>0.894736842105263</v>
      </c>
      <c r="AD1021" s="268">
        <v>0.941520467836257</v>
      </c>
      <c r="AE1021" s="295">
        <v>-0.0467836257309941</v>
      </c>
    </row>
    <row r="1022" spans="1:31">
      <c r="A1022" s="315" t="s">
        <v>1669</v>
      </c>
      <c r="B1022" s="339" t="s">
        <v>3349</v>
      </c>
      <c r="C1022" s="293" t="s">
        <v>1835</v>
      </c>
      <c r="D1022" s="339" t="s">
        <v>1836</v>
      </c>
      <c r="E1022" s="266">
        <v>34</v>
      </c>
      <c r="F1022" s="266">
        <v>34</v>
      </c>
      <c r="G1022" s="264">
        <v>32</v>
      </c>
      <c r="H1022" s="264">
        <v>30</v>
      </c>
      <c r="I1022" s="264">
        <v>35</v>
      </c>
      <c r="J1022" s="264">
        <v>35</v>
      </c>
      <c r="K1022" s="294">
        <v>0.9</v>
      </c>
      <c r="L1022" s="267">
        <v>1</v>
      </c>
      <c r="M1022" s="267">
        <v>0.9375</v>
      </c>
      <c r="N1022" s="267">
        <v>1</v>
      </c>
      <c r="O1022" s="332">
        <v>1049</v>
      </c>
      <c r="P1022" s="266">
        <v>1014</v>
      </c>
      <c r="Q1022" s="266">
        <v>33</v>
      </c>
      <c r="R1022" s="264">
        <v>30</v>
      </c>
      <c r="S1022" s="264">
        <v>35</v>
      </c>
      <c r="T1022" s="267">
        <v>0.966634890371783</v>
      </c>
      <c r="U1022" s="267">
        <v>0.970588235294118</v>
      </c>
      <c r="V1022" s="268">
        <v>0.9375</v>
      </c>
      <c r="W1022" s="268">
        <v>1</v>
      </c>
      <c r="X1022" s="295">
        <v>0.0330882352941176</v>
      </c>
      <c r="Y1022" s="271">
        <v>238</v>
      </c>
      <c r="Z1022" s="333">
        <v>228</v>
      </c>
      <c r="AA1022" s="333">
        <v>243</v>
      </c>
      <c r="AB1022" s="333">
        <v>236</v>
      </c>
      <c r="AC1022" s="334">
        <v>0.957983193277311</v>
      </c>
      <c r="AD1022" s="268">
        <v>0.97119341563786</v>
      </c>
      <c r="AE1022" s="295">
        <v>-0.0132102223605491</v>
      </c>
    </row>
    <row r="1023" spans="1:31">
      <c r="A1023" s="315" t="s">
        <v>1669</v>
      </c>
      <c r="B1023" s="339" t="s">
        <v>3351</v>
      </c>
      <c r="C1023" s="293" t="s">
        <v>1837</v>
      </c>
      <c r="D1023" s="339" t="s">
        <v>1838</v>
      </c>
      <c r="E1023" s="266">
        <v>32</v>
      </c>
      <c r="F1023" s="266">
        <v>31</v>
      </c>
      <c r="G1023" s="264">
        <v>27</v>
      </c>
      <c r="H1023" s="264">
        <v>26</v>
      </c>
      <c r="I1023" s="264">
        <v>34</v>
      </c>
      <c r="J1023" s="264">
        <v>33</v>
      </c>
      <c r="K1023" s="294">
        <v>0.9</v>
      </c>
      <c r="L1023" s="267">
        <v>0.96875</v>
      </c>
      <c r="M1023" s="267">
        <v>0.962962962962963</v>
      </c>
      <c r="N1023" s="267">
        <v>0.970588235294118</v>
      </c>
      <c r="O1023" s="332">
        <v>965</v>
      </c>
      <c r="P1023" s="266">
        <v>912</v>
      </c>
      <c r="Q1023" s="266">
        <v>31</v>
      </c>
      <c r="R1023" s="264">
        <v>25</v>
      </c>
      <c r="S1023" s="264">
        <v>33</v>
      </c>
      <c r="T1023" s="267">
        <v>0.945077720207254</v>
      </c>
      <c r="U1023" s="267">
        <v>0.96875</v>
      </c>
      <c r="V1023" s="268">
        <v>0.925925925925926</v>
      </c>
      <c r="W1023" s="268">
        <v>0.970588235294118</v>
      </c>
      <c r="X1023" s="295">
        <v>0.0428240740740741</v>
      </c>
      <c r="Y1023" s="271">
        <v>226</v>
      </c>
      <c r="Z1023" s="333">
        <v>217</v>
      </c>
      <c r="AA1023" s="333">
        <v>225</v>
      </c>
      <c r="AB1023" s="333">
        <v>215</v>
      </c>
      <c r="AC1023" s="334">
        <v>0.960176991150443</v>
      </c>
      <c r="AD1023" s="268">
        <v>0.955555555555556</v>
      </c>
      <c r="AE1023" s="295">
        <v>0.00462143559488692</v>
      </c>
    </row>
    <row r="1024" spans="1:31">
      <c r="A1024" s="315" t="s">
        <v>1669</v>
      </c>
      <c r="B1024" s="339" t="s">
        <v>3351</v>
      </c>
      <c r="C1024" s="293" t="s">
        <v>1839</v>
      </c>
      <c r="D1024" s="339" t="s">
        <v>1840</v>
      </c>
      <c r="E1024" s="266">
        <v>25</v>
      </c>
      <c r="F1024" s="266">
        <v>24</v>
      </c>
      <c r="G1024" s="264">
        <v>19</v>
      </c>
      <c r="H1024" s="264">
        <v>19</v>
      </c>
      <c r="I1024" s="264">
        <v>24</v>
      </c>
      <c r="J1024" s="264">
        <v>24</v>
      </c>
      <c r="K1024" s="294">
        <v>0.9</v>
      </c>
      <c r="L1024" s="267">
        <v>0.96</v>
      </c>
      <c r="M1024" s="267">
        <v>1</v>
      </c>
      <c r="N1024" s="267">
        <v>1</v>
      </c>
      <c r="O1024" s="332">
        <v>746</v>
      </c>
      <c r="P1024" s="266">
        <v>700</v>
      </c>
      <c r="Q1024" s="266">
        <v>23</v>
      </c>
      <c r="R1024" s="264">
        <v>19</v>
      </c>
      <c r="S1024" s="264">
        <v>24</v>
      </c>
      <c r="T1024" s="267">
        <v>0.938337801608579</v>
      </c>
      <c r="U1024" s="267">
        <v>0.92</v>
      </c>
      <c r="V1024" s="268">
        <v>1</v>
      </c>
      <c r="W1024" s="268">
        <v>1</v>
      </c>
      <c r="X1024" s="295">
        <v>-0.08</v>
      </c>
      <c r="Y1024" s="271">
        <v>170</v>
      </c>
      <c r="Z1024" s="333">
        <v>162</v>
      </c>
      <c r="AA1024" s="333">
        <v>173</v>
      </c>
      <c r="AB1024" s="333">
        <v>166</v>
      </c>
      <c r="AC1024" s="334">
        <v>0.952941176470588</v>
      </c>
      <c r="AD1024" s="268">
        <v>0.959537572254335</v>
      </c>
      <c r="AE1024" s="295">
        <v>-0.00659639578374704</v>
      </c>
    </row>
    <row r="1025" spans="1:31">
      <c r="A1025" s="315" t="s">
        <v>1669</v>
      </c>
      <c r="B1025" s="339" t="s">
        <v>3351</v>
      </c>
      <c r="C1025" s="293" t="s">
        <v>1841</v>
      </c>
      <c r="D1025" s="339" t="s">
        <v>1842</v>
      </c>
      <c r="E1025" s="266">
        <v>40</v>
      </c>
      <c r="F1025" s="266">
        <v>38</v>
      </c>
      <c r="G1025" s="264">
        <v>31</v>
      </c>
      <c r="H1025" s="264">
        <v>27</v>
      </c>
      <c r="I1025" s="264">
        <v>35</v>
      </c>
      <c r="J1025" s="264">
        <v>34</v>
      </c>
      <c r="K1025" s="294">
        <v>0.9</v>
      </c>
      <c r="L1025" s="267">
        <v>0.95</v>
      </c>
      <c r="M1025" s="267">
        <v>0.870967741935484</v>
      </c>
      <c r="N1025" s="267">
        <v>0.971428571428571</v>
      </c>
      <c r="O1025" s="332">
        <v>1054</v>
      </c>
      <c r="P1025" s="266">
        <v>969</v>
      </c>
      <c r="Q1025" s="266">
        <v>36</v>
      </c>
      <c r="R1025" s="264">
        <v>25</v>
      </c>
      <c r="S1025" s="264">
        <v>34</v>
      </c>
      <c r="T1025" s="267">
        <v>0.919354838709677</v>
      </c>
      <c r="U1025" s="267">
        <v>0.9</v>
      </c>
      <c r="V1025" s="268">
        <v>0.806451612903226</v>
      </c>
      <c r="W1025" s="268">
        <v>0.971428571428571</v>
      </c>
      <c r="X1025" s="295">
        <v>0.0935483870967743</v>
      </c>
      <c r="Y1025" s="271">
        <v>246</v>
      </c>
      <c r="Z1025" s="333">
        <v>222</v>
      </c>
      <c r="AA1025" s="333">
        <v>252</v>
      </c>
      <c r="AB1025" s="333">
        <v>234</v>
      </c>
      <c r="AC1025" s="334">
        <v>0.902439024390244</v>
      </c>
      <c r="AD1025" s="268">
        <v>0.928571428571429</v>
      </c>
      <c r="AE1025" s="295">
        <v>-0.0261324041811847</v>
      </c>
    </row>
    <row r="1026" spans="1:31">
      <c r="A1026" s="315" t="s">
        <v>1669</v>
      </c>
      <c r="B1026" s="339" t="s">
        <v>3351</v>
      </c>
      <c r="C1026" s="293" t="s">
        <v>1843</v>
      </c>
      <c r="D1026" s="339" t="s">
        <v>1844</v>
      </c>
      <c r="E1026" s="266">
        <v>27</v>
      </c>
      <c r="F1026" s="266">
        <v>27</v>
      </c>
      <c r="G1026" s="264">
        <v>24</v>
      </c>
      <c r="H1026" s="264">
        <v>23</v>
      </c>
      <c r="I1026" s="264">
        <v>28</v>
      </c>
      <c r="J1026" s="264">
        <v>28</v>
      </c>
      <c r="K1026" s="294">
        <v>0.9</v>
      </c>
      <c r="L1026" s="267">
        <v>1</v>
      </c>
      <c r="M1026" s="267">
        <v>0.958333333333333</v>
      </c>
      <c r="N1026" s="267">
        <v>1</v>
      </c>
      <c r="O1026" s="332">
        <v>863</v>
      </c>
      <c r="P1026" s="266">
        <v>830</v>
      </c>
      <c r="Q1026" s="266">
        <v>26</v>
      </c>
      <c r="R1026" s="264">
        <v>22</v>
      </c>
      <c r="S1026" s="264">
        <v>27</v>
      </c>
      <c r="T1026" s="267">
        <v>0.961761297798378</v>
      </c>
      <c r="U1026" s="267">
        <v>0.962962962962963</v>
      </c>
      <c r="V1026" s="268">
        <v>0.916666666666667</v>
      </c>
      <c r="W1026" s="268">
        <v>0.964285714285714</v>
      </c>
      <c r="X1026" s="295">
        <v>0.0462962962962963</v>
      </c>
      <c r="Y1026" s="271">
        <v>199</v>
      </c>
      <c r="Z1026" s="333">
        <v>191</v>
      </c>
      <c r="AA1026" s="333">
        <v>199</v>
      </c>
      <c r="AB1026" s="333">
        <v>193</v>
      </c>
      <c r="AC1026" s="334">
        <v>0.959798994974874</v>
      </c>
      <c r="AD1026" s="268">
        <v>0.969849246231156</v>
      </c>
      <c r="AE1026" s="295">
        <v>-0.0100502512562813</v>
      </c>
    </row>
    <row r="1027" spans="1:31">
      <c r="A1027" s="315" t="s">
        <v>1669</v>
      </c>
      <c r="B1027" s="339" t="s">
        <v>3351</v>
      </c>
      <c r="C1027" s="293" t="s">
        <v>1845</v>
      </c>
      <c r="D1027" s="339" t="s">
        <v>1846</v>
      </c>
      <c r="E1027" s="266">
        <v>32</v>
      </c>
      <c r="F1027" s="266">
        <v>32</v>
      </c>
      <c r="G1027" s="264">
        <v>29</v>
      </c>
      <c r="H1027" s="264">
        <v>29</v>
      </c>
      <c r="I1027" s="264">
        <v>32</v>
      </c>
      <c r="J1027" s="264">
        <v>32</v>
      </c>
      <c r="K1027" s="294">
        <v>0.9</v>
      </c>
      <c r="L1027" s="267">
        <v>1</v>
      </c>
      <c r="M1027" s="267">
        <v>1</v>
      </c>
      <c r="N1027" s="267">
        <v>1</v>
      </c>
      <c r="O1027" s="332">
        <v>993</v>
      </c>
      <c r="P1027" s="266">
        <v>932</v>
      </c>
      <c r="Q1027" s="266">
        <v>30</v>
      </c>
      <c r="R1027" s="264">
        <v>28</v>
      </c>
      <c r="S1027" s="264">
        <v>30</v>
      </c>
      <c r="T1027" s="267">
        <v>0.938569989929507</v>
      </c>
      <c r="U1027" s="267">
        <v>0.9375</v>
      </c>
      <c r="V1027" s="268">
        <v>0.96551724137931</v>
      </c>
      <c r="W1027" s="268">
        <v>0.9375</v>
      </c>
      <c r="X1027" s="295">
        <v>-0.0280172413793104</v>
      </c>
      <c r="Y1027" s="271">
        <v>226</v>
      </c>
      <c r="Z1027" s="333">
        <v>211</v>
      </c>
      <c r="AA1027" s="333">
        <v>231</v>
      </c>
      <c r="AB1027" s="333">
        <v>219</v>
      </c>
      <c r="AC1027" s="334">
        <v>0.933628318584071</v>
      </c>
      <c r="AD1027" s="268">
        <v>0.948051948051948</v>
      </c>
      <c r="AE1027" s="295">
        <v>-0.0144236294678772</v>
      </c>
    </row>
    <row r="1028" spans="1:31">
      <c r="A1028" s="315" t="s">
        <v>1669</v>
      </c>
      <c r="B1028" s="339" t="s">
        <v>3351</v>
      </c>
      <c r="C1028" s="293" t="s">
        <v>1847</v>
      </c>
      <c r="D1028" s="339" t="s">
        <v>1848</v>
      </c>
      <c r="E1028" s="266">
        <v>41</v>
      </c>
      <c r="F1028" s="266">
        <v>38</v>
      </c>
      <c r="G1028" s="264">
        <v>41</v>
      </c>
      <c r="H1028" s="264">
        <v>37</v>
      </c>
      <c r="I1028" s="264">
        <v>42</v>
      </c>
      <c r="J1028" s="264">
        <v>41</v>
      </c>
      <c r="K1028" s="294">
        <v>0.9</v>
      </c>
      <c r="L1028" s="267">
        <v>0.926829268292683</v>
      </c>
      <c r="M1028" s="267">
        <v>0.902439024390244</v>
      </c>
      <c r="N1028" s="267">
        <v>0.976190476190476</v>
      </c>
      <c r="O1028" s="332">
        <v>1281</v>
      </c>
      <c r="P1028" s="266">
        <v>1207</v>
      </c>
      <c r="Q1028" s="266">
        <v>37</v>
      </c>
      <c r="R1028" s="264">
        <v>37</v>
      </c>
      <c r="S1028" s="264">
        <v>41</v>
      </c>
      <c r="T1028" s="267">
        <v>0.942232630757221</v>
      </c>
      <c r="U1028" s="267">
        <v>0.902439024390244</v>
      </c>
      <c r="V1028" s="268">
        <v>0.902439024390244</v>
      </c>
      <c r="W1028" s="268">
        <v>0.976190476190476</v>
      </c>
      <c r="X1028" s="295">
        <v>0</v>
      </c>
      <c r="Y1028" s="271">
        <v>302</v>
      </c>
      <c r="Z1028" s="333">
        <v>283</v>
      </c>
      <c r="AA1028" s="333">
        <v>306</v>
      </c>
      <c r="AB1028" s="333">
        <v>292</v>
      </c>
      <c r="AC1028" s="334">
        <v>0.937086092715232</v>
      </c>
      <c r="AD1028" s="268">
        <v>0.954248366013072</v>
      </c>
      <c r="AE1028" s="295">
        <v>-0.0171622732978401</v>
      </c>
    </row>
    <row r="1029" spans="1:31">
      <c r="A1029" s="315" t="s">
        <v>1669</v>
      </c>
      <c r="B1029" s="339" t="s">
        <v>3349</v>
      </c>
      <c r="C1029" s="293" t="s">
        <v>1849</v>
      </c>
      <c r="D1029" s="339" t="s">
        <v>1850</v>
      </c>
      <c r="E1029" s="266">
        <v>38</v>
      </c>
      <c r="F1029" s="266">
        <v>38</v>
      </c>
      <c r="G1029" s="264">
        <v>29</v>
      </c>
      <c r="H1029" s="264">
        <v>29</v>
      </c>
      <c r="I1029" s="264">
        <v>37</v>
      </c>
      <c r="J1029" s="264">
        <v>37</v>
      </c>
      <c r="K1029" s="294">
        <v>0.9</v>
      </c>
      <c r="L1029" s="267">
        <v>1</v>
      </c>
      <c r="M1029" s="267">
        <v>1</v>
      </c>
      <c r="N1029" s="267">
        <v>1</v>
      </c>
      <c r="O1029" s="332">
        <v>1070</v>
      </c>
      <c r="P1029" s="266">
        <v>1023</v>
      </c>
      <c r="Q1029" s="266">
        <v>37</v>
      </c>
      <c r="R1029" s="264">
        <v>27</v>
      </c>
      <c r="S1029" s="264">
        <v>35</v>
      </c>
      <c r="T1029" s="267">
        <v>0.95607476635514</v>
      </c>
      <c r="U1029" s="267">
        <v>0.973684210526316</v>
      </c>
      <c r="V1029" s="268">
        <v>0.931034482758621</v>
      </c>
      <c r="W1029" s="268">
        <v>0.945945945945946</v>
      </c>
      <c r="X1029" s="295">
        <v>0.0426497277676952</v>
      </c>
      <c r="Y1029" s="271">
        <v>242</v>
      </c>
      <c r="Z1029" s="333">
        <v>233</v>
      </c>
      <c r="AA1029" s="333">
        <v>246</v>
      </c>
      <c r="AB1029" s="333">
        <v>238</v>
      </c>
      <c r="AC1029" s="334">
        <v>0.962809917355372</v>
      </c>
      <c r="AD1029" s="268">
        <v>0.967479674796748</v>
      </c>
      <c r="AE1029" s="295">
        <v>-0.0046697574413761</v>
      </c>
    </row>
    <row r="1030" spans="1:31">
      <c r="A1030" s="315" t="s">
        <v>1669</v>
      </c>
      <c r="B1030" s="339" t="s">
        <v>3349</v>
      </c>
      <c r="C1030" s="293" t="s">
        <v>1851</v>
      </c>
      <c r="D1030" s="339" t="s">
        <v>1852</v>
      </c>
      <c r="E1030" s="266">
        <v>22</v>
      </c>
      <c r="F1030" s="266">
        <v>22</v>
      </c>
      <c r="G1030" s="264">
        <v>22</v>
      </c>
      <c r="H1030" s="264">
        <v>22</v>
      </c>
      <c r="I1030" s="264">
        <v>22</v>
      </c>
      <c r="J1030" s="264">
        <v>22</v>
      </c>
      <c r="K1030" s="294">
        <v>0.9</v>
      </c>
      <c r="L1030" s="267">
        <v>1</v>
      </c>
      <c r="M1030" s="267">
        <v>1</v>
      </c>
      <c r="N1030" s="267">
        <v>1</v>
      </c>
      <c r="O1030" s="332">
        <v>651</v>
      </c>
      <c r="P1030" s="266">
        <v>548</v>
      </c>
      <c r="Q1030" s="266">
        <v>21</v>
      </c>
      <c r="R1030" s="264">
        <v>19</v>
      </c>
      <c r="S1030" s="264">
        <v>19</v>
      </c>
      <c r="T1030" s="267">
        <v>0.841781874039939</v>
      </c>
      <c r="U1030" s="267">
        <v>0.954545454545455</v>
      </c>
      <c r="V1030" s="268">
        <v>0.863636363636364</v>
      </c>
      <c r="W1030" s="268">
        <v>0.863636363636364</v>
      </c>
      <c r="X1030" s="295">
        <v>0.0909090909090909</v>
      </c>
      <c r="Y1030" s="271">
        <v>152</v>
      </c>
      <c r="Z1030" s="333">
        <v>129</v>
      </c>
      <c r="AA1030" s="333">
        <v>155</v>
      </c>
      <c r="AB1030" s="333">
        <v>126</v>
      </c>
      <c r="AC1030" s="334">
        <v>0.848684210526316</v>
      </c>
      <c r="AD1030" s="268">
        <v>0.812903225806452</v>
      </c>
      <c r="AE1030" s="295">
        <v>0.0357809847198642</v>
      </c>
    </row>
    <row r="1031" spans="1:31">
      <c r="A1031" s="315" t="s">
        <v>1669</v>
      </c>
      <c r="B1031" s="339" t="s">
        <v>3349</v>
      </c>
      <c r="C1031" s="293" t="s">
        <v>1853</v>
      </c>
      <c r="D1031" s="339" t="s">
        <v>1854</v>
      </c>
      <c r="E1031" s="266">
        <v>21</v>
      </c>
      <c r="F1031" s="266">
        <v>20</v>
      </c>
      <c r="G1031" s="264">
        <v>19</v>
      </c>
      <c r="H1031" s="264">
        <v>18</v>
      </c>
      <c r="I1031" s="264">
        <v>21</v>
      </c>
      <c r="J1031" s="264">
        <v>20</v>
      </c>
      <c r="K1031" s="294">
        <v>0.9</v>
      </c>
      <c r="L1031" s="267">
        <v>0.952380952380952</v>
      </c>
      <c r="M1031" s="267">
        <v>0.947368421052632</v>
      </c>
      <c r="N1031" s="267">
        <v>0.952380952380952</v>
      </c>
      <c r="O1031" s="332">
        <v>622</v>
      </c>
      <c r="P1031" s="266">
        <v>557</v>
      </c>
      <c r="Q1031" s="266">
        <v>20</v>
      </c>
      <c r="R1031" s="264">
        <v>17</v>
      </c>
      <c r="S1031" s="264">
        <v>20</v>
      </c>
      <c r="T1031" s="267">
        <v>0.895498392282958</v>
      </c>
      <c r="U1031" s="267">
        <v>0.952380952380952</v>
      </c>
      <c r="V1031" s="268">
        <v>0.894736842105263</v>
      </c>
      <c r="W1031" s="268">
        <v>0.952380952380952</v>
      </c>
      <c r="X1031" s="295">
        <v>0.0576441102756892</v>
      </c>
      <c r="Y1031" s="271">
        <v>148</v>
      </c>
      <c r="Z1031" s="333">
        <v>135</v>
      </c>
      <c r="AA1031" s="333">
        <v>144</v>
      </c>
      <c r="AB1031" s="333">
        <v>131</v>
      </c>
      <c r="AC1031" s="334">
        <v>0.912162162162162</v>
      </c>
      <c r="AD1031" s="268">
        <v>0.909722222222222</v>
      </c>
      <c r="AE1031" s="295">
        <v>0.00243993993993996</v>
      </c>
    </row>
    <row r="1032" spans="1:31">
      <c r="A1032" s="315" t="s">
        <v>1669</v>
      </c>
      <c r="B1032" s="339" t="s">
        <v>3349</v>
      </c>
      <c r="C1032" s="293" t="s">
        <v>1855</v>
      </c>
      <c r="D1032" s="339" t="s">
        <v>1855</v>
      </c>
      <c r="E1032" s="266">
        <v>11</v>
      </c>
      <c r="F1032" s="266">
        <v>11</v>
      </c>
      <c r="G1032" s="264">
        <v>9</v>
      </c>
      <c r="H1032" s="264">
        <v>8</v>
      </c>
      <c r="I1032" s="264">
        <v>10</v>
      </c>
      <c r="J1032" s="264">
        <v>10</v>
      </c>
      <c r="K1032" s="294">
        <v>0.9</v>
      </c>
      <c r="L1032" s="267">
        <v>1</v>
      </c>
      <c r="M1032" s="267">
        <v>0.888888888888889</v>
      </c>
      <c r="N1032" s="267">
        <v>1</v>
      </c>
      <c r="O1032" s="332">
        <v>284</v>
      </c>
      <c r="P1032" s="266">
        <v>215</v>
      </c>
      <c r="Q1032" s="266">
        <v>8</v>
      </c>
      <c r="R1032" s="264">
        <v>6</v>
      </c>
      <c r="S1032" s="264">
        <v>7</v>
      </c>
      <c r="T1032" s="267">
        <v>0.757042253521127</v>
      </c>
      <c r="U1032" s="267">
        <v>0.727272727272727</v>
      </c>
      <c r="V1032" s="268">
        <v>0.666666666666667</v>
      </c>
      <c r="W1032" s="268">
        <v>0.7</v>
      </c>
      <c r="X1032" s="295">
        <v>0.0606060606060607</v>
      </c>
      <c r="Y1032" s="271">
        <v>71</v>
      </c>
      <c r="Z1032" s="333">
        <v>53</v>
      </c>
      <c r="AA1032" s="333">
        <v>71</v>
      </c>
      <c r="AB1032" s="333">
        <v>52</v>
      </c>
      <c r="AC1032" s="334">
        <v>0.746478873239437</v>
      </c>
      <c r="AD1032" s="268">
        <v>0.732394366197183</v>
      </c>
      <c r="AE1032" s="295">
        <v>0.0140845070422535</v>
      </c>
    </row>
    <row r="1033" spans="1:31">
      <c r="A1033" s="315" t="s">
        <v>1669</v>
      </c>
      <c r="B1033" s="339" t="s">
        <v>3349</v>
      </c>
      <c r="C1033" s="293" t="s">
        <v>1856</v>
      </c>
      <c r="D1033" s="339" t="s">
        <v>1857</v>
      </c>
      <c r="E1033" s="266">
        <v>0</v>
      </c>
      <c r="F1033" s="266">
        <v>0</v>
      </c>
      <c r="G1033" s="264">
        <v>0</v>
      </c>
      <c r="H1033" s="264">
        <v>0</v>
      </c>
      <c r="I1033" s="264">
        <v>0</v>
      </c>
      <c r="J1033" s="264">
        <v>0</v>
      </c>
      <c r="K1033" s="294">
        <v>0.9</v>
      </c>
      <c r="L1033" s="267">
        <v>0</v>
      </c>
      <c r="M1033" s="267">
        <v>0</v>
      </c>
      <c r="N1033" s="267">
        <v>0</v>
      </c>
      <c r="O1033" s="332">
        <v>0</v>
      </c>
      <c r="P1033" s="266">
        <v>0</v>
      </c>
      <c r="Q1033" s="266">
        <v>0</v>
      </c>
      <c r="R1033" s="264">
        <v>0</v>
      </c>
      <c r="S1033" s="264">
        <v>0</v>
      </c>
      <c r="T1033" s="267">
        <v>0</v>
      </c>
      <c r="U1033" s="267">
        <v>0</v>
      </c>
      <c r="V1033" s="268">
        <v>0</v>
      </c>
      <c r="W1033" s="268">
        <v>0</v>
      </c>
      <c r="X1033" s="295">
        <v>0</v>
      </c>
      <c r="Y1033" s="271">
        <v>0</v>
      </c>
      <c r="Z1033" s="333">
        <v>0</v>
      </c>
      <c r="AA1033" s="333">
        <v>0</v>
      </c>
      <c r="AB1033" s="333">
        <v>0</v>
      </c>
      <c r="AC1033" s="334">
        <v>0</v>
      </c>
      <c r="AD1033" s="268">
        <v>0</v>
      </c>
      <c r="AE1033" s="295">
        <v>0</v>
      </c>
    </row>
    <row r="1034" spans="1:31">
      <c r="A1034" s="315" t="s">
        <v>1669</v>
      </c>
      <c r="B1034" s="339" t="s">
        <v>3349</v>
      </c>
      <c r="C1034" s="293" t="s">
        <v>1858</v>
      </c>
      <c r="D1034" s="339" t="s">
        <v>1859</v>
      </c>
      <c r="E1034" s="266">
        <v>40</v>
      </c>
      <c r="F1034" s="266">
        <v>39</v>
      </c>
      <c r="G1034" s="264">
        <v>34</v>
      </c>
      <c r="H1034" s="264">
        <v>32</v>
      </c>
      <c r="I1034" s="264">
        <v>34</v>
      </c>
      <c r="J1034" s="264">
        <v>32</v>
      </c>
      <c r="K1034" s="294">
        <v>0.9</v>
      </c>
      <c r="L1034" s="267">
        <v>0.975</v>
      </c>
      <c r="M1034" s="267">
        <v>0.941176470588235</v>
      </c>
      <c r="N1034" s="267">
        <v>0.941176470588235</v>
      </c>
      <c r="O1034" s="332">
        <v>1089</v>
      </c>
      <c r="P1034" s="266">
        <v>937</v>
      </c>
      <c r="Q1034" s="266">
        <v>32</v>
      </c>
      <c r="R1034" s="264">
        <v>28</v>
      </c>
      <c r="S1034" s="264">
        <v>30</v>
      </c>
      <c r="T1034" s="267">
        <v>0.860422405876951</v>
      </c>
      <c r="U1034" s="267">
        <v>0.8</v>
      </c>
      <c r="V1034" s="268">
        <v>0.823529411764706</v>
      </c>
      <c r="W1034" s="268">
        <v>0.882352941176471</v>
      </c>
      <c r="X1034" s="295">
        <v>-0.0235294117647058</v>
      </c>
      <c r="Y1034" s="271">
        <v>248</v>
      </c>
      <c r="Z1034" s="333">
        <v>214</v>
      </c>
      <c r="AA1034" s="333">
        <v>256</v>
      </c>
      <c r="AB1034" s="333">
        <v>222</v>
      </c>
      <c r="AC1034" s="334">
        <v>0.862903225806452</v>
      </c>
      <c r="AD1034" s="268">
        <v>0.8671875</v>
      </c>
      <c r="AE1034" s="295">
        <v>-0.00428427419354838</v>
      </c>
    </row>
    <row r="1035" spans="1:31">
      <c r="A1035" s="315" t="s">
        <v>1669</v>
      </c>
      <c r="B1035" s="339" t="s">
        <v>3349</v>
      </c>
      <c r="C1035" s="293" t="s">
        <v>1860</v>
      </c>
      <c r="D1035" s="339" t="s">
        <v>1861</v>
      </c>
      <c r="E1035" s="266">
        <v>0</v>
      </c>
      <c r="F1035" s="266">
        <v>0</v>
      </c>
      <c r="G1035" s="264">
        <v>0</v>
      </c>
      <c r="H1035" s="264">
        <v>0</v>
      </c>
      <c r="I1035" s="264">
        <v>0</v>
      </c>
      <c r="J1035" s="264">
        <v>0</v>
      </c>
      <c r="K1035" s="294">
        <v>0.9</v>
      </c>
      <c r="L1035" s="267">
        <v>0</v>
      </c>
      <c r="M1035" s="267">
        <v>0</v>
      </c>
      <c r="N1035" s="267">
        <v>0</v>
      </c>
      <c r="O1035" s="332">
        <v>0</v>
      </c>
      <c r="P1035" s="266">
        <v>0</v>
      </c>
      <c r="Q1035" s="266">
        <v>0</v>
      </c>
      <c r="R1035" s="264">
        <v>0</v>
      </c>
      <c r="S1035" s="264">
        <v>0</v>
      </c>
      <c r="T1035" s="267">
        <v>0</v>
      </c>
      <c r="U1035" s="267">
        <v>0</v>
      </c>
      <c r="V1035" s="268">
        <v>0</v>
      </c>
      <c r="W1035" s="268">
        <v>0</v>
      </c>
      <c r="X1035" s="295">
        <v>0</v>
      </c>
      <c r="Y1035" s="271">
        <v>0</v>
      </c>
      <c r="Z1035" s="333">
        <v>0</v>
      </c>
      <c r="AA1035" s="333">
        <v>0</v>
      </c>
      <c r="AB1035" s="333">
        <v>0</v>
      </c>
      <c r="AC1035" s="334">
        <v>0</v>
      </c>
      <c r="AD1035" s="268">
        <v>0</v>
      </c>
      <c r="AE1035" s="295">
        <v>0</v>
      </c>
    </row>
    <row r="1036" spans="1:31">
      <c r="A1036" s="315" t="s">
        <v>1669</v>
      </c>
      <c r="B1036" s="339" t="s">
        <v>3349</v>
      </c>
      <c r="C1036" s="293" t="s">
        <v>1862</v>
      </c>
      <c r="D1036" s="339" t="s">
        <v>1863</v>
      </c>
      <c r="E1036" s="266">
        <v>0</v>
      </c>
      <c r="F1036" s="266">
        <v>0</v>
      </c>
      <c r="G1036" s="264">
        <v>0</v>
      </c>
      <c r="H1036" s="264">
        <v>0</v>
      </c>
      <c r="I1036" s="264">
        <v>0</v>
      </c>
      <c r="J1036" s="264">
        <v>0</v>
      </c>
      <c r="K1036" s="294">
        <v>0.9</v>
      </c>
      <c r="L1036" s="267">
        <v>0</v>
      </c>
      <c r="M1036" s="267">
        <v>0</v>
      </c>
      <c r="N1036" s="267">
        <v>0</v>
      </c>
      <c r="O1036" s="332">
        <v>0</v>
      </c>
      <c r="P1036" s="266">
        <v>0</v>
      </c>
      <c r="Q1036" s="266">
        <v>0</v>
      </c>
      <c r="R1036" s="264">
        <v>0</v>
      </c>
      <c r="S1036" s="264">
        <v>0</v>
      </c>
      <c r="T1036" s="267">
        <v>0</v>
      </c>
      <c r="U1036" s="267">
        <v>0</v>
      </c>
      <c r="V1036" s="268">
        <v>0</v>
      </c>
      <c r="W1036" s="268">
        <v>0</v>
      </c>
      <c r="X1036" s="295">
        <v>0</v>
      </c>
      <c r="Y1036" s="271">
        <v>0</v>
      </c>
      <c r="Z1036" s="333">
        <v>0</v>
      </c>
      <c r="AA1036" s="333">
        <v>0</v>
      </c>
      <c r="AB1036" s="333">
        <v>0</v>
      </c>
      <c r="AC1036" s="334">
        <v>0</v>
      </c>
      <c r="AD1036" s="268">
        <v>0</v>
      </c>
      <c r="AE1036" s="295">
        <v>0</v>
      </c>
    </row>
    <row r="1037" spans="1:31">
      <c r="A1037" s="315" t="s">
        <v>1669</v>
      </c>
      <c r="B1037" s="339" t="s">
        <v>3349</v>
      </c>
      <c r="C1037" s="293" t="s">
        <v>1864</v>
      </c>
      <c r="D1037" s="339" t="s">
        <v>1865</v>
      </c>
      <c r="E1037" s="266">
        <v>21</v>
      </c>
      <c r="F1037" s="266">
        <v>21</v>
      </c>
      <c r="G1037" s="264">
        <v>16</v>
      </c>
      <c r="H1037" s="264">
        <v>15</v>
      </c>
      <c r="I1037" s="264">
        <v>18</v>
      </c>
      <c r="J1037" s="264">
        <v>17</v>
      </c>
      <c r="K1037" s="294">
        <v>0.9</v>
      </c>
      <c r="L1037" s="267">
        <v>1</v>
      </c>
      <c r="M1037" s="267">
        <v>0.9375</v>
      </c>
      <c r="N1037" s="267">
        <v>0.944444444444444</v>
      </c>
      <c r="O1037" s="332">
        <v>579</v>
      </c>
      <c r="P1037" s="266">
        <v>521</v>
      </c>
      <c r="Q1037" s="266">
        <v>20</v>
      </c>
      <c r="R1037" s="264">
        <v>14</v>
      </c>
      <c r="S1037" s="264">
        <v>15</v>
      </c>
      <c r="T1037" s="267">
        <v>0.899827288428325</v>
      </c>
      <c r="U1037" s="267">
        <v>0.952380952380952</v>
      </c>
      <c r="V1037" s="268">
        <v>0.875</v>
      </c>
      <c r="W1037" s="268">
        <v>0.833333333333333</v>
      </c>
      <c r="X1037" s="295">
        <v>0.0773809523809523</v>
      </c>
      <c r="Y1037" s="271">
        <v>130</v>
      </c>
      <c r="Z1037" s="333">
        <v>116</v>
      </c>
      <c r="AA1037" s="333">
        <v>131</v>
      </c>
      <c r="AB1037" s="333">
        <v>113</v>
      </c>
      <c r="AC1037" s="334">
        <v>0.892307692307692</v>
      </c>
      <c r="AD1037" s="268">
        <v>0.862595419847328</v>
      </c>
      <c r="AE1037" s="295">
        <v>0.0297122724603641</v>
      </c>
    </row>
    <row r="1038" spans="1:31">
      <c r="A1038" s="315" t="s">
        <v>1669</v>
      </c>
      <c r="B1038" s="339" t="s">
        <v>3349</v>
      </c>
      <c r="C1038" s="293" t="s">
        <v>1866</v>
      </c>
      <c r="D1038" s="339" t="s">
        <v>1866</v>
      </c>
      <c r="E1038" s="266">
        <v>0</v>
      </c>
      <c r="F1038" s="266">
        <v>0</v>
      </c>
      <c r="G1038" s="264">
        <v>0</v>
      </c>
      <c r="H1038" s="264">
        <v>0</v>
      </c>
      <c r="I1038" s="264">
        <v>0</v>
      </c>
      <c r="J1038" s="264">
        <v>0</v>
      </c>
      <c r="K1038" s="294">
        <v>0.9</v>
      </c>
      <c r="L1038" s="267">
        <v>0</v>
      </c>
      <c r="M1038" s="267">
        <v>0</v>
      </c>
      <c r="N1038" s="267">
        <v>0</v>
      </c>
      <c r="O1038" s="332">
        <v>0</v>
      </c>
      <c r="P1038" s="266">
        <v>0</v>
      </c>
      <c r="Q1038" s="266">
        <v>0</v>
      </c>
      <c r="R1038" s="264">
        <v>0</v>
      </c>
      <c r="S1038" s="264">
        <v>0</v>
      </c>
      <c r="T1038" s="267">
        <v>0</v>
      </c>
      <c r="U1038" s="267">
        <v>0</v>
      </c>
      <c r="V1038" s="268">
        <v>0</v>
      </c>
      <c r="W1038" s="268">
        <v>0</v>
      </c>
      <c r="X1038" s="295">
        <v>0</v>
      </c>
      <c r="Y1038" s="271">
        <v>0</v>
      </c>
      <c r="Z1038" s="333">
        <v>0</v>
      </c>
      <c r="AA1038" s="333">
        <v>0</v>
      </c>
      <c r="AB1038" s="333">
        <v>0</v>
      </c>
      <c r="AC1038" s="334">
        <v>0</v>
      </c>
      <c r="AD1038" s="268">
        <v>0</v>
      </c>
      <c r="AE1038" s="295">
        <v>0</v>
      </c>
    </row>
    <row r="1039" spans="1:31">
      <c r="A1039" s="315" t="s">
        <v>1669</v>
      </c>
      <c r="B1039" s="339" t="s">
        <v>3349</v>
      </c>
      <c r="C1039" s="293" t="s">
        <v>1867</v>
      </c>
      <c r="D1039" s="339" t="s">
        <v>1868</v>
      </c>
      <c r="E1039" s="266">
        <v>14</v>
      </c>
      <c r="F1039" s="266">
        <v>14</v>
      </c>
      <c r="G1039" s="264">
        <v>13</v>
      </c>
      <c r="H1039" s="264">
        <v>13</v>
      </c>
      <c r="I1039" s="264">
        <v>13</v>
      </c>
      <c r="J1039" s="264">
        <v>13</v>
      </c>
      <c r="K1039" s="294">
        <v>0.9</v>
      </c>
      <c r="L1039" s="267">
        <v>1</v>
      </c>
      <c r="M1039" s="267">
        <v>1</v>
      </c>
      <c r="N1039" s="267">
        <v>1</v>
      </c>
      <c r="O1039" s="332">
        <v>428</v>
      </c>
      <c r="P1039" s="266">
        <v>353</v>
      </c>
      <c r="Q1039" s="266">
        <v>12</v>
      </c>
      <c r="R1039" s="264">
        <v>9</v>
      </c>
      <c r="S1039" s="264">
        <v>11</v>
      </c>
      <c r="T1039" s="267">
        <v>0.824766355140187</v>
      </c>
      <c r="U1039" s="267">
        <v>0.857142857142857</v>
      </c>
      <c r="V1039" s="268">
        <v>0.692307692307692</v>
      </c>
      <c r="W1039" s="268">
        <v>0.846153846153846</v>
      </c>
      <c r="X1039" s="295">
        <v>0.164835164835165</v>
      </c>
      <c r="Y1039" s="271">
        <v>96</v>
      </c>
      <c r="Z1039" s="333">
        <v>76</v>
      </c>
      <c r="AA1039" s="333">
        <v>100</v>
      </c>
      <c r="AB1039" s="333">
        <v>76</v>
      </c>
      <c r="AC1039" s="334">
        <v>0.791666666666667</v>
      </c>
      <c r="AD1039" s="268">
        <v>0.76</v>
      </c>
      <c r="AE1039" s="295">
        <v>0.0316666666666666</v>
      </c>
    </row>
    <row r="1040" spans="1:31">
      <c r="A1040" s="315" t="s">
        <v>1669</v>
      </c>
      <c r="B1040" s="339" t="s">
        <v>3349</v>
      </c>
      <c r="C1040" s="293" t="s">
        <v>1869</v>
      </c>
      <c r="D1040" s="339" t="s">
        <v>1870</v>
      </c>
      <c r="E1040" s="266">
        <v>31</v>
      </c>
      <c r="F1040" s="266">
        <v>31</v>
      </c>
      <c r="G1040" s="264">
        <v>23</v>
      </c>
      <c r="H1040" s="264">
        <v>23</v>
      </c>
      <c r="I1040" s="264">
        <v>26</v>
      </c>
      <c r="J1040" s="264">
        <v>26</v>
      </c>
      <c r="K1040" s="294">
        <v>0.9</v>
      </c>
      <c r="L1040" s="267">
        <v>1</v>
      </c>
      <c r="M1040" s="267">
        <v>1</v>
      </c>
      <c r="N1040" s="267">
        <v>1</v>
      </c>
      <c r="O1040" s="332">
        <v>819</v>
      </c>
      <c r="P1040" s="266">
        <v>743</v>
      </c>
      <c r="Q1040" s="266">
        <v>24</v>
      </c>
      <c r="R1040" s="264">
        <v>20</v>
      </c>
      <c r="S1040" s="264">
        <v>24</v>
      </c>
      <c r="T1040" s="267">
        <v>0.907203907203907</v>
      </c>
      <c r="U1040" s="267">
        <v>0.774193548387097</v>
      </c>
      <c r="V1040" s="268">
        <v>0.869565217391304</v>
      </c>
      <c r="W1040" s="268">
        <v>0.923076923076923</v>
      </c>
      <c r="X1040" s="295">
        <v>-0.0953716690042076</v>
      </c>
      <c r="Y1040" s="271">
        <v>189</v>
      </c>
      <c r="Z1040" s="333">
        <v>164</v>
      </c>
      <c r="AA1040" s="333">
        <v>188</v>
      </c>
      <c r="AB1040" s="333">
        <v>167</v>
      </c>
      <c r="AC1040" s="334">
        <v>0.867724867724868</v>
      </c>
      <c r="AD1040" s="268">
        <v>0.888297872340426</v>
      </c>
      <c r="AE1040" s="295">
        <v>-0.0205730046155579</v>
      </c>
    </row>
    <row r="1041" spans="1:31">
      <c r="A1041" s="315" t="s">
        <v>1669</v>
      </c>
      <c r="B1041" s="339" t="s">
        <v>3349</v>
      </c>
      <c r="C1041" s="293" t="s">
        <v>1871</v>
      </c>
      <c r="D1041" s="339" t="s">
        <v>1872</v>
      </c>
      <c r="E1041" s="266">
        <v>17</v>
      </c>
      <c r="F1041" s="266">
        <v>17</v>
      </c>
      <c r="G1041" s="264">
        <v>12</v>
      </c>
      <c r="H1041" s="264">
        <v>12</v>
      </c>
      <c r="I1041" s="264">
        <v>14</v>
      </c>
      <c r="J1041" s="264">
        <v>14</v>
      </c>
      <c r="K1041" s="294">
        <v>0.9</v>
      </c>
      <c r="L1041" s="267">
        <v>1</v>
      </c>
      <c r="M1041" s="267">
        <v>1</v>
      </c>
      <c r="N1041" s="267">
        <v>1</v>
      </c>
      <c r="O1041" s="332">
        <v>463</v>
      </c>
      <c r="P1041" s="266">
        <v>396</v>
      </c>
      <c r="Q1041" s="266">
        <v>15</v>
      </c>
      <c r="R1041" s="264">
        <v>10</v>
      </c>
      <c r="S1041" s="264">
        <v>13</v>
      </c>
      <c r="T1041" s="267">
        <v>0.855291576673866</v>
      </c>
      <c r="U1041" s="267">
        <v>0.882352941176471</v>
      </c>
      <c r="V1041" s="268">
        <v>0.833333333333333</v>
      </c>
      <c r="W1041" s="268">
        <v>0.928571428571429</v>
      </c>
      <c r="X1041" s="295">
        <v>0.0490196078431372</v>
      </c>
      <c r="Y1041" s="271">
        <v>106</v>
      </c>
      <c r="Z1041" s="333">
        <v>89</v>
      </c>
      <c r="AA1041" s="333">
        <v>109</v>
      </c>
      <c r="AB1041" s="333">
        <v>92</v>
      </c>
      <c r="AC1041" s="334">
        <v>0.839622641509434</v>
      </c>
      <c r="AD1041" s="268">
        <v>0.844036697247706</v>
      </c>
      <c r="AE1041" s="295">
        <v>-0.00441405573827247</v>
      </c>
    </row>
    <row r="1042" spans="1:31">
      <c r="A1042" s="315" t="s">
        <v>1669</v>
      </c>
      <c r="B1042" s="339" t="s">
        <v>3349</v>
      </c>
      <c r="C1042" s="293" t="s">
        <v>1873</v>
      </c>
      <c r="D1042" s="339" t="s">
        <v>1873</v>
      </c>
      <c r="E1042" s="266">
        <v>24</v>
      </c>
      <c r="F1042" s="266">
        <v>24</v>
      </c>
      <c r="G1042" s="264">
        <v>22</v>
      </c>
      <c r="H1042" s="264">
        <v>22</v>
      </c>
      <c r="I1042" s="264">
        <v>21</v>
      </c>
      <c r="J1042" s="264">
        <v>20</v>
      </c>
      <c r="K1042" s="294">
        <v>0.9</v>
      </c>
      <c r="L1042" s="267">
        <v>1</v>
      </c>
      <c r="M1042" s="267">
        <v>1</v>
      </c>
      <c r="N1042" s="267">
        <v>0.952380952380952</v>
      </c>
      <c r="O1042" s="332">
        <v>660</v>
      </c>
      <c r="P1042" s="266">
        <v>637</v>
      </c>
      <c r="Q1042" s="266">
        <v>24</v>
      </c>
      <c r="R1042" s="264">
        <v>22</v>
      </c>
      <c r="S1042" s="264">
        <v>18</v>
      </c>
      <c r="T1042" s="267">
        <v>0.965151515151515</v>
      </c>
      <c r="U1042" s="267">
        <v>1</v>
      </c>
      <c r="V1042" s="268">
        <v>1</v>
      </c>
      <c r="W1042" s="268">
        <v>0.857142857142857</v>
      </c>
      <c r="X1042" s="295">
        <v>0</v>
      </c>
      <c r="Y1042" s="271">
        <v>153</v>
      </c>
      <c r="Z1042" s="333">
        <v>147</v>
      </c>
      <c r="AA1042" s="333">
        <v>156</v>
      </c>
      <c r="AB1042" s="333">
        <v>151</v>
      </c>
      <c r="AC1042" s="334">
        <v>0.96078431372549</v>
      </c>
      <c r="AD1042" s="268">
        <v>0.967948717948718</v>
      </c>
      <c r="AE1042" s="295">
        <v>-0.00716440422322773</v>
      </c>
    </row>
    <row r="1043" spans="1:31">
      <c r="A1043" s="315" t="s">
        <v>1669</v>
      </c>
      <c r="B1043" s="339" t="s">
        <v>3349</v>
      </c>
      <c r="C1043" s="293" t="s">
        <v>1874</v>
      </c>
      <c r="D1043" s="339" t="s">
        <v>1875</v>
      </c>
      <c r="E1043" s="266">
        <v>33</v>
      </c>
      <c r="F1043" s="266">
        <v>32</v>
      </c>
      <c r="G1043" s="264">
        <v>24</v>
      </c>
      <c r="H1043" s="264">
        <v>24</v>
      </c>
      <c r="I1043" s="264">
        <v>29</v>
      </c>
      <c r="J1043" s="264">
        <v>29</v>
      </c>
      <c r="K1043" s="294">
        <v>0.9</v>
      </c>
      <c r="L1043" s="267">
        <v>0.96969696969697</v>
      </c>
      <c r="M1043" s="267">
        <v>1</v>
      </c>
      <c r="N1043" s="267">
        <v>1</v>
      </c>
      <c r="O1043" s="332">
        <v>865</v>
      </c>
      <c r="P1043" s="266">
        <v>639</v>
      </c>
      <c r="Q1043" s="266">
        <v>25</v>
      </c>
      <c r="R1043" s="264">
        <v>21</v>
      </c>
      <c r="S1043" s="264">
        <v>22</v>
      </c>
      <c r="T1043" s="267">
        <v>0.738728323699422</v>
      </c>
      <c r="U1043" s="267">
        <v>0.757575757575758</v>
      </c>
      <c r="V1043" s="268">
        <v>0.875</v>
      </c>
      <c r="W1043" s="268">
        <v>0.758620689655172</v>
      </c>
      <c r="X1043" s="295">
        <v>-0.117424242424242</v>
      </c>
      <c r="Y1043" s="271">
        <v>208</v>
      </c>
      <c r="Z1043" s="333">
        <v>154</v>
      </c>
      <c r="AA1043" s="333">
        <v>205</v>
      </c>
      <c r="AB1043" s="333">
        <v>149</v>
      </c>
      <c r="AC1043" s="334">
        <v>0.740384615384615</v>
      </c>
      <c r="AD1043" s="268">
        <v>0.726829268292683</v>
      </c>
      <c r="AE1043" s="295">
        <v>0.0135553470919325</v>
      </c>
    </row>
    <row r="1044" spans="1:31">
      <c r="A1044" s="315" t="s">
        <v>1669</v>
      </c>
      <c r="B1044" s="339" t="s">
        <v>3349</v>
      </c>
      <c r="C1044" s="293" t="s">
        <v>1876</v>
      </c>
      <c r="D1044" s="339" t="s">
        <v>1877</v>
      </c>
      <c r="E1044" s="266">
        <v>29</v>
      </c>
      <c r="F1044" s="266">
        <v>29</v>
      </c>
      <c r="G1044" s="264">
        <v>25</v>
      </c>
      <c r="H1044" s="264">
        <v>25</v>
      </c>
      <c r="I1044" s="264">
        <v>30</v>
      </c>
      <c r="J1044" s="264">
        <v>30</v>
      </c>
      <c r="K1044" s="294">
        <v>0.9</v>
      </c>
      <c r="L1044" s="267">
        <v>1</v>
      </c>
      <c r="M1044" s="267">
        <v>1</v>
      </c>
      <c r="N1044" s="267">
        <v>1</v>
      </c>
      <c r="O1044" s="332">
        <v>844</v>
      </c>
      <c r="P1044" s="266">
        <v>804</v>
      </c>
      <c r="Q1044" s="266">
        <v>26</v>
      </c>
      <c r="R1044" s="264">
        <v>25</v>
      </c>
      <c r="S1044" s="264">
        <v>29</v>
      </c>
      <c r="T1044" s="267">
        <v>0.95260663507109</v>
      </c>
      <c r="U1044" s="267">
        <v>0.896551724137931</v>
      </c>
      <c r="V1044" s="268">
        <v>1</v>
      </c>
      <c r="W1044" s="268">
        <v>0.966666666666667</v>
      </c>
      <c r="X1044" s="295">
        <v>-0.103448275862069</v>
      </c>
      <c r="Y1044" s="271">
        <v>193</v>
      </c>
      <c r="Z1044" s="333">
        <v>188</v>
      </c>
      <c r="AA1044" s="333">
        <v>197</v>
      </c>
      <c r="AB1044" s="333">
        <v>187</v>
      </c>
      <c r="AC1044" s="334">
        <v>0.974093264248705</v>
      </c>
      <c r="AD1044" s="268">
        <v>0.949238578680203</v>
      </c>
      <c r="AE1044" s="295">
        <v>0.0248546855685017</v>
      </c>
    </row>
    <row r="1045" spans="1:31">
      <c r="A1045" s="315" t="s">
        <v>1669</v>
      </c>
      <c r="B1045" s="339" t="s">
        <v>3349</v>
      </c>
      <c r="C1045" s="293" t="s">
        <v>1878</v>
      </c>
      <c r="D1045" s="339" t="s">
        <v>1879</v>
      </c>
      <c r="E1045" s="266">
        <v>15</v>
      </c>
      <c r="F1045" s="266">
        <v>15</v>
      </c>
      <c r="G1045" s="264">
        <v>16</v>
      </c>
      <c r="H1045" s="264">
        <v>16</v>
      </c>
      <c r="I1045" s="264">
        <v>15</v>
      </c>
      <c r="J1045" s="264">
        <v>15</v>
      </c>
      <c r="K1045" s="294">
        <v>0.9</v>
      </c>
      <c r="L1045" s="267">
        <v>1</v>
      </c>
      <c r="M1045" s="267">
        <v>1</v>
      </c>
      <c r="N1045" s="267">
        <v>1</v>
      </c>
      <c r="O1045" s="332">
        <v>440</v>
      </c>
      <c r="P1045" s="266">
        <v>336</v>
      </c>
      <c r="Q1045" s="266">
        <v>12</v>
      </c>
      <c r="R1045" s="264">
        <v>11</v>
      </c>
      <c r="S1045" s="264">
        <v>12</v>
      </c>
      <c r="T1045" s="267">
        <v>0.763636363636364</v>
      </c>
      <c r="U1045" s="267">
        <v>0.8</v>
      </c>
      <c r="V1045" s="268">
        <v>0.6875</v>
      </c>
      <c r="W1045" s="268">
        <v>0.8</v>
      </c>
      <c r="X1045" s="295">
        <v>0.1125</v>
      </c>
      <c r="Y1045" s="271">
        <v>104</v>
      </c>
      <c r="Z1045" s="333">
        <v>79</v>
      </c>
      <c r="AA1045" s="333">
        <v>101</v>
      </c>
      <c r="AB1045" s="333">
        <v>77</v>
      </c>
      <c r="AC1045" s="334">
        <v>0.759615384615385</v>
      </c>
      <c r="AD1045" s="268">
        <v>0.762376237623762</v>
      </c>
      <c r="AE1045" s="295">
        <v>-0.00276085300837781</v>
      </c>
    </row>
    <row r="1046" spans="1:31">
      <c r="A1046" s="315" t="s">
        <v>1669</v>
      </c>
      <c r="B1046" s="339" t="s">
        <v>3349</v>
      </c>
      <c r="C1046" s="293" t="s">
        <v>1880</v>
      </c>
      <c r="D1046" s="339" t="s">
        <v>1881</v>
      </c>
      <c r="E1046" s="266">
        <v>10</v>
      </c>
      <c r="F1046" s="266">
        <v>10</v>
      </c>
      <c r="G1046" s="264">
        <v>9</v>
      </c>
      <c r="H1046" s="264">
        <v>9</v>
      </c>
      <c r="I1046" s="264">
        <v>10</v>
      </c>
      <c r="J1046" s="264">
        <v>10</v>
      </c>
      <c r="K1046" s="294">
        <v>0.9</v>
      </c>
      <c r="L1046" s="267">
        <v>1</v>
      </c>
      <c r="M1046" s="267">
        <v>1</v>
      </c>
      <c r="N1046" s="267">
        <v>1</v>
      </c>
      <c r="O1046" s="332">
        <v>273</v>
      </c>
      <c r="P1046" s="266">
        <v>206</v>
      </c>
      <c r="Q1046" s="266">
        <v>8</v>
      </c>
      <c r="R1046" s="264">
        <v>6</v>
      </c>
      <c r="S1046" s="264">
        <v>10</v>
      </c>
      <c r="T1046" s="267">
        <v>0.754578754578755</v>
      </c>
      <c r="U1046" s="267">
        <v>0.8</v>
      </c>
      <c r="V1046" s="268">
        <v>0.666666666666667</v>
      </c>
      <c r="W1046" s="268">
        <v>1</v>
      </c>
      <c r="X1046" s="295">
        <v>0.133333333333333</v>
      </c>
      <c r="Y1046" s="271">
        <v>67</v>
      </c>
      <c r="Z1046" s="333">
        <v>51</v>
      </c>
      <c r="AA1046" s="333">
        <v>68</v>
      </c>
      <c r="AB1046" s="333">
        <v>51</v>
      </c>
      <c r="AC1046" s="334">
        <v>0.761194029850746</v>
      </c>
      <c r="AD1046" s="268">
        <v>0.75</v>
      </c>
      <c r="AE1046" s="295">
        <v>0.0111940298507462</v>
      </c>
    </row>
    <row r="1047" spans="1:31">
      <c r="A1047" s="315" t="s">
        <v>1669</v>
      </c>
      <c r="B1047" s="339" t="s">
        <v>3350</v>
      </c>
      <c r="C1047" s="293" t="s">
        <v>1882</v>
      </c>
      <c r="D1047" s="339" t="s">
        <v>1883</v>
      </c>
      <c r="E1047" s="266">
        <v>26</v>
      </c>
      <c r="F1047" s="266">
        <v>26</v>
      </c>
      <c r="G1047" s="264">
        <v>22</v>
      </c>
      <c r="H1047" s="264">
        <v>22</v>
      </c>
      <c r="I1047" s="264">
        <v>22</v>
      </c>
      <c r="J1047" s="264">
        <v>22</v>
      </c>
      <c r="K1047" s="294">
        <v>0.9</v>
      </c>
      <c r="L1047" s="267">
        <v>1</v>
      </c>
      <c r="M1047" s="267">
        <v>1</v>
      </c>
      <c r="N1047" s="267">
        <v>1</v>
      </c>
      <c r="O1047" s="332">
        <v>696</v>
      </c>
      <c r="P1047" s="266">
        <v>602</v>
      </c>
      <c r="Q1047" s="266">
        <v>24</v>
      </c>
      <c r="R1047" s="264">
        <v>20</v>
      </c>
      <c r="S1047" s="264">
        <v>19</v>
      </c>
      <c r="T1047" s="267">
        <v>0.864942528735632</v>
      </c>
      <c r="U1047" s="267">
        <v>0.923076923076923</v>
      </c>
      <c r="V1047" s="268">
        <v>0.909090909090909</v>
      </c>
      <c r="W1047" s="268">
        <v>0.863636363636364</v>
      </c>
      <c r="X1047" s="295">
        <v>0.0139860139860141</v>
      </c>
      <c r="Y1047" s="271">
        <v>159</v>
      </c>
      <c r="Z1047" s="333">
        <v>138</v>
      </c>
      <c r="AA1047" s="333">
        <v>161</v>
      </c>
      <c r="AB1047" s="333">
        <v>141</v>
      </c>
      <c r="AC1047" s="334">
        <v>0.867924528301887</v>
      </c>
      <c r="AD1047" s="268">
        <v>0.875776397515528</v>
      </c>
      <c r="AE1047" s="295">
        <v>-0.00785186921364112</v>
      </c>
    </row>
    <row r="1048" spans="1:31">
      <c r="A1048" s="315" t="s">
        <v>1669</v>
      </c>
      <c r="B1048" s="339" t="s">
        <v>3350</v>
      </c>
      <c r="C1048" s="293" t="s">
        <v>1884</v>
      </c>
      <c r="D1048" s="339" t="s">
        <v>1885</v>
      </c>
      <c r="E1048" s="266">
        <v>0</v>
      </c>
      <c r="F1048" s="266">
        <v>0</v>
      </c>
      <c r="G1048" s="264">
        <v>0</v>
      </c>
      <c r="H1048" s="264">
        <v>0</v>
      </c>
      <c r="I1048" s="264">
        <v>0</v>
      </c>
      <c r="J1048" s="264">
        <v>0</v>
      </c>
      <c r="K1048" s="294">
        <v>0.9</v>
      </c>
      <c r="L1048" s="267">
        <v>0</v>
      </c>
      <c r="M1048" s="267">
        <v>0</v>
      </c>
      <c r="N1048" s="267">
        <v>0</v>
      </c>
      <c r="O1048" s="332">
        <v>0</v>
      </c>
      <c r="P1048" s="266">
        <v>0</v>
      </c>
      <c r="Q1048" s="266">
        <v>0</v>
      </c>
      <c r="R1048" s="264">
        <v>0</v>
      </c>
      <c r="S1048" s="264">
        <v>0</v>
      </c>
      <c r="T1048" s="267">
        <v>0</v>
      </c>
      <c r="U1048" s="267">
        <v>0</v>
      </c>
      <c r="V1048" s="268">
        <v>0</v>
      </c>
      <c r="W1048" s="268">
        <v>0</v>
      </c>
      <c r="X1048" s="295">
        <v>0</v>
      </c>
      <c r="Y1048" s="271">
        <v>0</v>
      </c>
      <c r="Z1048" s="333">
        <v>0</v>
      </c>
      <c r="AA1048" s="333">
        <v>0</v>
      </c>
      <c r="AB1048" s="333">
        <v>0</v>
      </c>
      <c r="AC1048" s="334">
        <v>0</v>
      </c>
      <c r="AD1048" s="268">
        <v>0</v>
      </c>
      <c r="AE1048" s="295">
        <v>0</v>
      </c>
    </row>
    <row r="1049" spans="1:31">
      <c r="A1049" s="315" t="s">
        <v>1669</v>
      </c>
      <c r="B1049" s="339" t="s">
        <v>3350</v>
      </c>
      <c r="C1049" s="293" t="s">
        <v>1886</v>
      </c>
      <c r="D1049" s="339" t="s">
        <v>1887</v>
      </c>
      <c r="E1049" s="266">
        <v>0</v>
      </c>
      <c r="F1049" s="266">
        <v>0</v>
      </c>
      <c r="G1049" s="264">
        <v>0</v>
      </c>
      <c r="H1049" s="264">
        <v>0</v>
      </c>
      <c r="I1049" s="264">
        <v>0</v>
      </c>
      <c r="J1049" s="264">
        <v>0</v>
      </c>
      <c r="K1049" s="294">
        <v>0.9</v>
      </c>
      <c r="L1049" s="267">
        <v>0</v>
      </c>
      <c r="M1049" s="267">
        <v>0</v>
      </c>
      <c r="N1049" s="267">
        <v>0</v>
      </c>
      <c r="O1049" s="332">
        <v>0</v>
      </c>
      <c r="P1049" s="266">
        <v>0</v>
      </c>
      <c r="Q1049" s="266">
        <v>0</v>
      </c>
      <c r="R1049" s="264">
        <v>0</v>
      </c>
      <c r="S1049" s="264">
        <v>0</v>
      </c>
      <c r="T1049" s="267">
        <v>0</v>
      </c>
      <c r="U1049" s="267">
        <v>0</v>
      </c>
      <c r="V1049" s="268">
        <v>0</v>
      </c>
      <c r="W1049" s="268">
        <v>0</v>
      </c>
      <c r="X1049" s="295">
        <v>0</v>
      </c>
      <c r="Y1049" s="271">
        <v>0</v>
      </c>
      <c r="Z1049" s="333">
        <v>0</v>
      </c>
      <c r="AA1049" s="333">
        <v>0</v>
      </c>
      <c r="AB1049" s="333">
        <v>0</v>
      </c>
      <c r="AC1049" s="334">
        <v>0</v>
      </c>
      <c r="AD1049" s="268">
        <v>0</v>
      </c>
      <c r="AE1049" s="295">
        <v>0</v>
      </c>
    </row>
    <row r="1050" spans="1:31">
      <c r="A1050" s="315" t="s">
        <v>1669</v>
      </c>
      <c r="B1050" s="339" t="s">
        <v>3350</v>
      </c>
      <c r="C1050" s="293" t="s">
        <v>1888</v>
      </c>
      <c r="D1050" s="339" t="s">
        <v>1889</v>
      </c>
      <c r="E1050" s="266">
        <v>0</v>
      </c>
      <c r="F1050" s="266">
        <v>0</v>
      </c>
      <c r="G1050" s="264">
        <v>0</v>
      </c>
      <c r="H1050" s="264">
        <v>0</v>
      </c>
      <c r="I1050" s="264">
        <v>0</v>
      </c>
      <c r="J1050" s="264">
        <v>0</v>
      </c>
      <c r="K1050" s="294">
        <v>0.9</v>
      </c>
      <c r="L1050" s="267">
        <v>0</v>
      </c>
      <c r="M1050" s="267">
        <v>0</v>
      </c>
      <c r="N1050" s="267">
        <v>0</v>
      </c>
      <c r="O1050" s="332">
        <v>0</v>
      </c>
      <c r="P1050" s="266">
        <v>0</v>
      </c>
      <c r="Q1050" s="266">
        <v>0</v>
      </c>
      <c r="R1050" s="264">
        <v>0</v>
      </c>
      <c r="S1050" s="264">
        <v>0</v>
      </c>
      <c r="T1050" s="267">
        <v>0</v>
      </c>
      <c r="U1050" s="267">
        <v>0</v>
      </c>
      <c r="V1050" s="268">
        <v>0</v>
      </c>
      <c r="W1050" s="268">
        <v>0</v>
      </c>
      <c r="X1050" s="295">
        <v>0</v>
      </c>
      <c r="Y1050" s="271">
        <v>0</v>
      </c>
      <c r="Z1050" s="333">
        <v>0</v>
      </c>
      <c r="AA1050" s="333">
        <v>0</v>
      </c>
      <c r="AB1050" s="333">
        <v>0</v>
      </c>
      <c r="AC1050" s="334">
        <v>0</v>
      </c>
      <c r="AD1050" s="268">
        <v>0</v>
      </c>
      <c r="AE1050" s="295">
        <v>0</v>
      </c>
    </row>
    <row r="1051" spans="1:31">
      <c r="A1051" s="315" t="s">
        <v>1669</v>
      </c>
      <c r="B1051" s="339" t="s">
        <v>3350</v>
      </c>
      <c r="C1051" s="293" t="s">
        <v>1890</v>
      </c>
      <c r="D1051" s="339" t="s">
        <v>1891</v>
      </c>
      <c r="E1051" s="266">
        <v>45</v>
      </c>
      <c r="F1051" s="266">
        <v>45</v>
      </c>
      <c r="G1051" s="264">
        <v>32</v>
      </c>
      <c r="H1051" s="264">
        <v>30</v>
      </c>
      <c r="I1051" s="264">
        <v>43</v>
      </c>
      <c r="J1051" s="264">
        <v>42</v>
      </c>
      <c r="K1051" s="294">
        <v>0.9</v>
      </c>
      <c r="L1051" s="267">
        <v>1</v>
      </c>
      <c r="M1051" s="267">
        <v>0.9375</v>
      </c>
      <c r="N1051" s="267">
        <v>0.976744186046512</v>
      </c>
      <c r="O1051" s="332">
        <v>1188</v>
      </c>
      <c r="P1051" s="266">
        <v>1041</v>
      </c>
      <c r="Q1051" s="266">
        <v>42</v>
      </c>
      <c r="R1051" s="264">
        <v>29</v>
      </c>
      <c r="S1051" s="264">
        <v>41</v>
      </c>
      <c r="T1051" s="267">
        <v>0.876262626262626</v>
      </c>
      <c r="U1051" s="267">
        <v>0.933333333333333</v>
      </c>
      <c r="V1051" s="268">
        <v>0.90625</v>
      </c>
      <c r="W1051" s="268">
        <v>0.953488372093023</v>
      </c>
      <c r="X1051" s="295">
        <v>0.0270833333333333</v>
      </c>
      <c r="Y1051" s="271">
        <v>272</v>
      </c>
      <c r="Z1051" s="333">
        <v>236</v>
      </c>
      <c r="AA1051" s="333">
        <v>275</v>
      </c>
      <c r="AB1051" s="333">
        <v>242</v>
      </c>
      <c r="AC1051" s="334">
        <v>0.867647058823529</v>
      </c>
      <c r="AD1051" s="268">
        <v>0.88</v>
      </c>
      <c r="AE1051" s="295">
        <v>-0.0123529411764706</v>
      </c>
    </row>
    <row r="1052" spans="1:31">
      <c r="A1052" s="315" t="s">
        <v>1669</v>
      </c>
      <c r="B1052" s="339" t="s">
        <v>3350</v>
      </c>
      <c r="C1052" s="293" t="s">
        <v>1892</v>
      </c>
      <c r="D1052" s="339" t="s">
        <v>1893</v>
      </c>
      <c r="E1052" s="266">
        <v>0</v>
      </c>
      <c r="F1052" s="266">
        <v>0</v>
      </c>
      <c r="G1052" s="264">
        <v>0</v>
      </c>
      <c r="H1052" s="264">
        <v>0</v>
      </c>
      <c r="I1052" s="264">
        <v>0</v>
      </c>
      <c r="J1052" s="264">
        <v>0</v>
      </c>
      <c r="K1052" s="294">
        <v>0.9</v>
      </c>
      <c r="L1052" s="267">
        <v>0</v>
      </c>
      <c r="M1052" s="267">
        <v>0</v>
      </c>
      <c r="N1052" s="267">
        <v>0</v>
      </c>
      <c r="O1052" s="332">
        <v>0</v>
      </c>
      <c r="P1052" s="266">
        <v>0</v>
      </c>
      <c r="Q1052" s="266">
        <v>0</v>
      </c>
      <c r="R1052" s="264">
        <v>0</v>
      </c>
      <c r="S1052" s="264">
        <v>0</v>
      </c>
      <c r="T1052" s="267">
        <v>0</v>
      </c>
      <c r="U1052" s="267">
        <v>0</v>
      </c>
      <c r="V1052" s="268">
        <v>0</v>
      </c>
      <c r="W1052" s="268">
        <v>0</v>
      </c>
      <c r="X1052" s="295">
        <v>0</v>
      </c>
      <c r="Y1052" s="271">
        <v>0</v>
      </c>
      <c r="Z1052" s="333">
        <v>0</v>
      </c>
      <c r="AA1052" s="333">
        <v>0</v>
      </c>
      <c r="AB1052" s="333">
        <v>0</v>
      </c>
      <c r="AC1052" s="334">
        <v>0</v>
      </c>
      <c r="AD1052" s="268">
        <v>0</v>
      </c>
      <c r="AE1052" s="295">
        <v>0</v>
      </c>
    </row>
    <row r="1053" spans="1:31">
      <c r="A1053" s="315" t="s">
        <v>1669</v>
      </c>
      <c r="B1053" s="339" t="s">
        <v>3350</v>
      </c>
      <c r="C1053" s="293" t="s">
        <v>1894</v>
      </c>
      <c r="D1053" s="339" t="s">
        <v>1895</v>
      </c>
      <c r="E1053" s="266">
        <v>37</v>
      </c>
      <c r="F1053" s="266">
        <v>37</v>
      </c>
      <c r="G1053" s="264">
        <v>32</v>
      </c>
      <c r="H1053" s="264">
        <v>28</v>
      </c>
      <c r="I1053" s="264">
        <v>33</v>
      </c>
      <c r="J1053" s="264">
        <v>30</v>
      </c>
      <c r="K1053" s="294">
        <v>0.9</v>
      </c>
      <c r="L1053" s="267">
        <v>1</v>
      </c>
      <c r="M1053" s="267">
        <v>0.875</v>
      </c>
      <c r="N1053" s="267">
        <v>0.909090909090909</v>
      </c>
      <c r="O1053" s="332">
        <v>970</v>
      </c>
      <c r="P1053" s="266">
        <v>879</v>
      </c>
      <c r="Q1053" s="266">
        <v>37</v>
      </c>
      <c r="R1053" s="264">
        <v>27</v>
      </c>
      <c r="S1053" s="264">
        <v>29</v>
      </c>
      <c r="T1053" s="267">
        <v>0.906185567010309</v>
      </c>
      <c r="U1053" s="267">
        <v>1</v>
      </c>
      <c r="V1053" s="268">
        <v>0.84375</v>
      </c>
      <c r="W1053" s="268">
        <v>0.878787878787879</v>
      </c>
      <c r="X1053" s="295">
        <v>0.15625</v>
      </c>
      <c r="Y1053" s="271">
        <v>232</v>
      </c>
      <c r="Z1053" s="333">
        <v>209</v>
      </c>
      <c r="AA1053" s="333">
        <v>226</v>
      </c>
      <c r="AB1053" s="333">
        <v>204</v>
      </c>
      <c r="AC1053" s="334">
        <v>0.900862068965517</v>
      </c>
      <c r="AD1053" s="268">
        <v>0.902654867256637</v>
      </c>
      <c r="AE1053" s="295">
        <v>-0.00179279829111989</v>
      </c>
    </row>
    <row r="1054" spans="1:31">
      <c r="A1054" s="315" t="s">
        <v>1669</v>
      </c>
      <c r="B1054" s="339" t="s">
        <v>3350</v>
      </c>
      <c r="C1054" s="293" t="s">
        <v>1896</v>
      </c>
      <c r="D1054" s="339" t="s">
        <v>1897</v>
      </c>
      <c r="E1054" s="266">
        <v>0</v>
      </c>
      <c r="F1054" s="266">
        <v>0</v>
      </c>
      <c r="G1054" s="264">
        <v>0</v>
      </c>
      <c r="H1054" s="264">
        <v>0</v>
      </c>
      <c r="I1054" s="264">
        <v>0</v>
      </c>
      <c r="J1054" s="264">
        <v>0</v>
      </c>
      <c r="K1054" s="294">
        <v>0.9</v>
      </c>
      <c r="L1054" s="267">
        <v>0</v>
      </c>
      <c r="M1054" s="267">
        <v>0</v>
      </c>
      <c r="N1054" s="267">
        <v>0</v>
      </c>
      <c r="O1054" s="332">
        <v>0</v>
      </c>
      <c r="P1054" s="266">
        <v>0</v>
      </c>
      <c r="Q1054" s="266">
        <v>0</v>
      </c>
      <c r="R1054" s="264">
        <v>0</v>
      </c>
      <c r="S1054" s="264">
        <v>0</v>
      </c>
      <c r="T1054" s="267">
        <v>0</v>
      </c>
      <c r="U1054" s="267">
        <v>0</v>
      </c>
      <c r="V1054" s="268">
        <v>0</v>
      </c>
      <c r="W1054" s="268">
        <v>0</v>
      </c>
      <c r="X1054" s="295">
        <v>0</v>
      </c>
      <c r="Y1054" s="271">
        <v>0</v>
      </c>
      <c r="Z1054" s="333">
        <v>0</v>
      </c>
      <c r="AA1054" s="333">
        <v>0</v>
      </c>
      <c r="AB1054" s="333">
        <v>0</v>
      </c>
      <c r="AC1054" s="334">
        <v>0</v>
      </c>
      <c r="AD1054" s="268">
        <v>0</v>
      </c>
      <c r="AE1054" s="295">
        <v>0</v>
      </c>
    </row>
    <row r="1055" spans="1:31">
      <c r="A1055" s="315" t="s">
        <v>1669</v>
      </c>
      <c r="B1055" s="339" t="s">
        <v>3350</v>
      </c>
      <c r="C1055" s="293" t="s">
        <v>1898</v>
      </c>
      <c r="D1055" s="339" t="s">
        <v>1899</v>
      </c>
      <c r="E1055" s="266">
        <v>0</v>
      </c>
      <c r="F1055" s="266">
        <v>0</v>
      </c>
      <c r="G1055" s="264">
        <v>0</v>
      </c>
      <c r="H1055" s="264">
        <v>0</v>
      </c>
      <c r="I1055" s="264">
        <v>0</v>
      </c>
      <c r="J1055" s="264">
        <v>0</v>
      </c>
      <c r="K1055" s="294">
        <v>0.9</v>
      </c>
      <c r="L1055" s="267">
        <v>0</v>
      </c>
      <c r="M1055" s="267">
        <v>0</v>
      </c>
      <c r="N1055" s="267">
        <v>0</v>
      </c>
      <c r="O1055" s="332">
        <v>0</v>
      </c>
      <c r="P1055" s="266">
        <v>0</v>
      </c>
      <c r="Q1055" s="266">
        <v>0</v>
      </c>
      <c r="R1055" s="264">
        <v>0</v>
      </c>
      <c r="S1055" s="264">
        <v>0</v>
      </c>
      <c r="T1055" s="267">
        <v>0</v>
      </c>
      <c r="U1055" s="267">
        <v>0</v>
      </c>
      <c r="V1055" s="268">
        <v>0</v>
      </c>
      <c r="W1055" s="268">
        <v>0</v>
      </c>
      <c r="X1055" s="295">
        <v>0</v>
      </c>
      <c r="Y1055" s="271">
        <v>0</v>
      </c>
      <c r="Z1055" s="333">
        <v>0</v>
      </c>
      <c r="AA1055" s="333">
        <v>0</v>
      </c>
      <c r="AB1055" s="333">
        <v>0</v>
      </c>
      <c r="AC1055" s="334">
        <v>0</v>
      </c>
      <c r="AD1055" s="268">
        <v>0</v>
      </c>
      <c r="AE1055" s="295">
        <v>0</v>
      </c>
    </row>
    <row r="1056" spans="1:31">
      <c r="A1056" s="315" t="s">
        <v>1669</v>
      </c>
      <c r="B1056" s="339" t="s">
        <v>3350</v>
      </c>
      <c r="C1056" s="293" t="s">
        <v>1900</v>
      </c>
      <c r="D1056" s="339" t="s">
        <v>1901</v>
      </c>
      <c r="E1056" s="266">
        <v>0</v>
      </c>
      <c r="F1056" s="266">
        <v>0</v>
      </c>
      <c r="G1056" s="264">
        <v>0</v>
      </c>
      <c r="H1056" s="264">
        <v>0</v>
      </c>
      <c r="I1056" s="264">
        <v>0</v>
      </c>
      <c r="J1056" s="264">
        <v>0</v>
      </c>
      <c r="K1056" s="294">
        <v>0.9</v>
      </c>
      <c r="L1056" s="267">
        <v>0</v>
      </c>
      <c r="M1056" s="267">
        <v>0</v>
      </c>
      <c r="N1056" s="267">
        <v>0</v>
      </c>
      <c r="O1056" s="332">
        <v>0</v>
      </c>
      <c r="P1056" s="266">
        <v>0</v>
      </c>
      <c r="Q1056" s="266">
        <v>0</v>
      </c>
      <c r="R1056" s="264">
        <v>0</v>
      </c>
      <c r="S1056" s="264">
        <v>0</v>
      </c>
      <c r="T1056" s="267">
        <v>0</v>
      </c>
      <c r="U1056" s="267">
        <v>0</v>
      </c>
      <c r="V1056" s="268">
        <v>0</v>
      </c>
      <c r="W1056" s="268">
        <v>0</v>
      </c>
      <c r="X1056" s="295">
        <v>0</v>
      </c>
      <c r="Y1056" s="271">
        <v>0</v>
      </c>
      <c r="Z1056" s="333">
        <v>0</v>
      </c>
      <c r="AA1056" s="333">
        <v>0</v>
      </c>
      <c r="AB1056" s="333">
        <v>0</v>
      </c>
      <c r="AC1056" s="334">
        <v>0</v>
      </c>
      <c r="AD1056" s="268">
        <v>0</v>
      </c>
      <c r="AE1056" s="295">
        <v>0</v>
      </c>
    </row>
    <row r="1057" spans="1:31">
      <c r="A1057" s="315" t="s">
        <v>1669</v>
      </c>
      <c r="B1057" s="339" t="s">
        <v>3350</v>
      </c>
      <c r="C1057" s="293" t="s">
        <v>1902</v>
      </c>
      <c r="D1057" s="339" t="s">
        <v>1903</v>
      </c>
      <c r="E1057" s="266">
        <v>14</v>
      </c>
      <c r="F1057" s="266">
        <v>12</v>
      </c>
      <c r="G1057" s="264">
        <v>15</v>
      </c>
      <c r="H1057" s="264">
        <v>15</v>
      </c>
      <c r="I1057" s="264">
        <v>15</v>
      </c>
      <c r="J1057" s="264">
        <v>15</v>
      </c>
      <c r="K1057" s="294">
        <v>0.9</v>
      </c>
      <c r="L1057" s="267">
        <v>0.857142857142857</v>
      </c>
      <c r="M1057" s="267">
        <v>1</v>
      </c>
      <c r="N1057" s="267">
        <v>1</v>
      </c>
      <c r="O1057" s="332">
        <v>462</v>
      </c>
      <c r="P1057" s="266">
        <v>419</v>
      </c>
      <c r="Q1057" s="266">
        <v>12</v>
      </c>
      <c r="R1057" s="264">
        <v>12</v>
      </c>
      <c r="S1057" s="264">
        <v>15</v>
      </c>
      <c r="T1057" s="267">
        <v>0.906926406926407</v>
      </c>
      <c r="U1057" s="267">
        <v>0.857142857142857</v>
      </c>
      <c r="V1057" s="268">
        <v>0.8</v>
      </c>
      <c r="W1057" s="268">
        <v>1</v>
      </c>
      <c r="X1057" s="295">
        <v>0.0571428571428571</v>
      </c>
      <c r="Y1057" s="271">
        <v>99</v>
      </c>
      <c r="Z1057" s="333">
        <v>90</v>
      </c>
      <c r="AA1057" s="333">
        <v>103</v>
      </c>
      <c r="AB1057" s="333">
        <v>96</v>
      </c>
      <c r="AC1057" s="334">
        <v>0.909090909090909</v>
      </c>
      <c r="AD1057" s="268">
        <v>0.932038834951456</v>
      </c>
      <c r="AE1057" s="295">
        <v>-0.0229479258605473</v>
      </c>
    </row>
    <row r="1058" spans="1:31">
      <c r="A1058" s="315" t="s">
        <v>1669</v>
      </c>
      <c r="B1058" s="339" t="s">
        <v>3350</v>
      </c>
      <c r="C1058" s="293" t="s">
        <v>1904</v>
      </c>
      <c r="D1058" s="339" t="s">
        <v>1905</v>
      </c>
      <c r="E1058" s="266">
        <v>0</v>
      </c>
      <c r="F1058" s="266">
        <v>0</v>
      </c>
      <c r="G1058" s="264">
        <v>0</v>
      </c>
      <c r="H1058" s="264">
        <v>0</v>
      </c>
      <c r="I1058" s="264">
        <v>0</v>
      </c>
      <c r="J1058" s="264">
        <v>0</v>
      </c>
      <c r="K1058" s="294">
        <v>0.9</v>
      </c>
      <c r="L1058" s="267">
        <v>0</v>
      </c>
      <c r="M1058" s="267">
        <v>0</v>
      </c>
      <c r="N1058" s="267">
        <v>0</v>
      </c>
      <c r="O1058" s="332">
        <v>0</v>
      </c>
      <c r="P1058" s="266">
        <v>0</v>
      </c>
      <c r="Q1058" s="266">
        <v>0</v>
      </c>
      <c r="R1058" s="264">
        <v>0</v>
      </c>
      <c r="S1058" s="264">
        <v>0</v>
      </c>
      <c r="T1058" s="267">
        <v>0</v>
      </c>
      <c r="U1058" s="267">
        <v>0</v>
      </c>
      <c r="V1058" s="268">
        <v>0</v>
      </c>
      <c r="W1058" s="268">
        <v>0</v>
      </c>
      <c r="X1058" s="295">
        <v>0</v>
      </c>
      <c r="Y1058" s="271">
        <v>0</v>
      </c>
      <c r="Z1058" s="333">
        <v>0</v>
      </c>
      <c r="AA1058" s="333">
        <v>0</v>
      </c>
      <c r="AB1058" s="333">
        <v>0</v>
      </c>
      <c r="AC1058" s="334">
        <v>0</v>
      </c>
      <c r="AD1058" s="268">
        <v>0</v>
      </c>
      <c r="AE1058" s="295">
        <v>0</v>
      </c>
    </row>
    <row r="1059" spans="1:31">
      <c r="A1059" s="315" t="s">
        <v>1669</v>
      </c>
      <c r="B1059" s="339" t="s">
        <v>3350</v>
      </c>
      <c r="C1059" s="293" t="s">
        <v>1906</v>
      </c>
      <c r="D1059" s="339" t="s">
        <v>1907</v>
      </c>
      <c r="E1059" s="266">
        <v>0</v>
      </c>
      <c r="F1059" s="266">
        <v>0</v>
      </c>
      <c r="G1059" s="264">
        <v>0</v>
      </c>
      <c r="H1059" s="264">
        <v>0</v>
      </c>
      <c r="I1059" s="264">
        <v>0</v>
      </c>
      <c r="J1059" s="264">
        <v>0</v>
      </c>
      <c r="K1059" s="294">
        <v>0.9</v>
      </c>
      <c r="L1059" s="267">
        <v>0</v>
      </c>
      <c r="M1059" s="267">
        <v>0</v>
      </c>
      <c r="N1059" s="267">
        <v>0</v>
      </c>
      <c r="O1059" s="332">
        <v>0</v>
      </c>
      <c r="P1059" s="266">
        <v>0</v>
      </c>
      <c r="Q1059" s="266">
        <v>0</v>
      </c>
      <c r="R1059" s="264">
        <v>0</v>
      </c>
      <c r="S1059" s="264">
        <v>0</v>
      </c>
      <c r="T1059" s="267">
        <v>0</v>
      </c>
      <c r="U1059" s="267">
        <v>0</v>
      </c>
      <c r="V1059" s="268">
        <v>0</v>
      </c>
      <c r="W1059" s="268">
        <v>0</v>
      </c>
      <c r="X1059" s="295">
        <v>0</v>
      </c>
      <c r="Y1059" s="271">
        <v>0</v>
      </c>
      <c r="Z1059" s="333">
        <v>0</v>
      </c>
      <c r="AA1059" s="333">
        <v>0</v>
      </c>
      <c r="AB1059" s="333">
        <v>0</v>
      </c>
      <c r="AC1059" s="334">
        <v>0</v>
      </c>
      <c r="AD1059" s="268">
        <v>0</v>
      </c>
      <c r="AE1059" s="295">
        <v>0</v>
      </c>
    </row>
    <row r="1060" spans="1:31">
      <c r="A1060" s="315" t="s">
        <v>1669</v>
      </c>
      <c r="B1060" s="339" t="s">
        <v>3350</v>
      </c>
      <c r="C1060" s="293" t="s">
        <v>1908</v>
      </c>
      <c r="D1060" s="339" t="s">
        <v>1909</v>
      </c>
      <c r="E1060" s="266">
        <v>0</v>
      </c>
      <c r="F1060" s="266">
        <v>0</v>
      </c>
      <c r="G1060" s="264">
        <v>0</v>
      </c>
      <c r="H1060" s="264">
        <v>0</v>
      </c>
      <c r="I1060" s="264">
        <v>0</v>
      </c>
      <c r="J1060" s="264">
        <v>0</v>
      </c>
      <c r="K1060" s="294">
        <v>0.9</v>
      </c>
      <c r="L1060" s="267">
        <v>0</v>
      </c>
      <c r="M1060" s="267">
        <v>0</v>
      </c>
      <c r="N1060" s="267">
        <v>0</v>
      </c>
      <c r="O1060" s="332">
        <v>0</v>
      </c>
      <c r="P1060" s="266">
        <v>0</v>
      </c>
      <c r="Q1060" s="266">
        <v>0</v>
      </c>
      <c r="R1060" s="264">
        <v>0</v>
      </c>
      <c r="S1060" s="264">
        <v>0</v>
      </c>
      <c r="T1060" s="267">
        <v>0</v>
      </c>
      <c r="U1060" s="267">
        <v>0</v>
      </c>
      <c r="V1060" s="268">
        <v>0</v>
      </c>
      <c r="W1060" s="268">
        <v>0</v>
      </c>
      <c r="X1060" s="295">
        <v>0</v>
      </c>
      <c r="Y1060" s="271">
        <v>0</v>
      </c>
      <c r="Z1060" s="333">
        <v>0</v>
      </c>
      <c r="AA1060" s="333">
        <v>0</v>
      </c>
      <c r="AB1060" s="333">
        <v>0</v>
      </c>
      <c r="AC1060" s="334">
        <v>0</v>
      </c>
      <c r="AD1060" s="268">
        <v>0</v>
      </c>
      <c r="AE1060" s="295">
        <v>0</v>
      </c>
    </row>
    <row r="1061" spans="1:31">
      <c r="A1061" s="315" t="s">
        <v>1669</v>
      </c>
      <c r="B1061" s="339" t="s">
        <v>3350</v>
      </c>
      <c r="C1061" s="293" t="s">
        <v>1910</v>
      </c>
      <c r="D1061" s="339" t="s">
        <v>1911</v>
      </c>
      <c r="E1061" s="266">
        <v>0</v>
      </c>
      <c r="F1061" s="266">
        <v>0</v>
      </c>
      <c r="G1061" s="264">
        <v>0</v>
      </c>
      <c r="H1061" s="264">
        <v>0</v>
      </c>
      <c r="I1061" s="264">
        <v>0</v>
      </c>
      <c r="J1061" s="264">
        <v>0</v>
      </c>
      <c r="K1061" s="294">
        <v>0.9</v>
      </c>
      <c r="L1061" s="267">
        <v>0</v>
      </c>
      <c r="M1061" s="267">
        <v>0</v>
      </c>
      <c r="N1061" s="267">
        <v>0</v>
      </c>
      <c r="O1061" s="332">
        <v>0</v>
      </c>
      <c r="P1061" s="266">
        <v>0</v>
      </c>
      <c r="Q1061" s="266">
        <v>0</v>
      </c>
      <c r="R1061" s="264">
        <v>0</v>
      </c>
      <c r="S1061" s="264">
        <v>0</v>
      </c>
      <c r="T1061" s="267">
        <v>0</v>
      </c>
      <c r="U1061" s="267">
        <v>0</v>
      </c>
      <c r="V1061" s="268">
        <v>0</v>
      </c>
      <c r="W1061" s="268">
        <v>0</v>
      </c>
      <c r="X1061" s="295">
        <v>0</v>
      </c>
      <c r="Y1061" s="271">
        <v>0</v>
      </c>
      <c r="Z1061" s="333">
        <v>0</v>
      </c>
      <c r="AA1061" s="333">
        <v>0</v>
      </c>
      <c r="AB1061" s="333">
        <v>0</v>
      </c>
      <c r="AC1061" s="334">
        <v>0</v>
      </c>
      <c r="AD1061" s="268">
        <v>0</v>
      </c>
      <c r="AE1061" s="295">
        <v>0</v>
      </c>
    </row>
    <row r="1062" spans="1:31">
      <c r="A1062" s="315" t="s">
        <v>1669</v>
      </c>
      <c r="B1062" s="339" t="s">
        <v>3350</v>
      </c>
      <c r="C1062" s="293" t="s">
        <v>1912</v>
      </c>
      <c r="D1062" s="339" t="s">
        <v>1913</v>
      </c>
      <c r="E1062" s="266">
        <v>20</v>
      </c>
      <c r="F1062" s="266">
        <v>20</v>
      </c>
      <c r="G1062" s="264">
        <v>18</v>
      </c>
      <c r="H1062" s="264">
        <v>17</v>
      </c>
      <c r="I1062" s="264">
        <v>19</v>
      </c>
      <c r="J1062" s="264">
        <v>19</v>
      </c>
      <c r="K1062" s="294">
        <v>0.9</v>
      </c>
      <c r="L1062" s="267">
        <v>1</v>
      </c>
      <c r="M1062" s="267">
        <v>0.944444444444444</v>
      </c>
      <c r="N1062" s="267">
        <v>1</v>
      </c>
      <c r="O1062" s="332">
        <v>557</v>
      </c>
      <c r="P1062" s="266">
        <v>528</v>
      </c>
      <c r="Q1062" s="266">
        <v>19</v>
      </c>
      <c r="R1062" s="264">
        <v>17</v>
      </c>
      <c r="S1062" s="264">
        <v>17</v>
      </c>
      <c r="T1062" s="267">
        <v>0.947935368043088</v>
      </c>
      <c r="U1062" s="267">
        <v>0.95</v>
      </c>
      <c r="V1062" s="268">
        <v>0.944444444444444</v>
      </c>
      <c r="W1062" s="268">
        <v>0.894736842105263</v>
      </c>
      <c r="X1062" s="295">
        <v>0.00555555555555554</v>
      </c>
      <c r="Y1062" s="271">
        <v>129</v>
      </c>
      <c r="Z1062" s="333">
        <v>119</v>
      </c>
      <c r="AA1062" s="333">
        <v>128</v>
      </c>
      <c r="AB1062" s="333">
        <v>120</v>
      </c>
      <c r="AC1062" s="334">
        <v>0.922480620155039</v>
      </c>
      <c r="AD1062" s="268">
        <v>0.9375</v>
      </c>
      <c r="AE1062" s="295">
        <v>-0.0150193798449613</v>
      </c>
    </row>
    <row r="1063" spans="1:31">
      <c r="A1063" s="315" t="s">
        <v>1669</v>
      </c>
      <c r="B1063" s="339" t="s">
        <v>3350</v>
      </c>
      <c r="C1063" s="293" t="s">
        <v>1914</v>
      </c>
      <c r="D1063" s="339" t="s">
        <v>1915</v>
      </c>
      <c r="E1063" s="266">
        <v>34</v>
      </c>
      <c r="F1063" s="266">
        <v>34</v>
      </c>
      <c r="G1063" s="264">
        <v>26</v>
      </c>
      <c r="H1063" s="264">
        <v>25</v>
      </c>
      <c r="I1063" s="264">
        <v>28</v>
      </c>
      <c r="J1063" s="264">
        <v>28</v>
      </c>
      <c r="K1063" s="294">
        <v>0.9</v>
      </c>
      <c r="L1063" s="267">
        <v>1</v>
      </c>
      <c r="M1063" s="267">
        <v>0.961538461538462</v>
      </c>
      <c r="N1063" s="267">
        <v>1</v>
      </c>
      <c r="O1063" s="332">
        <v>872</v>
      </c>
      <c r="P1063" s="266">
        <v>857</v>
      </c>
      <c r="Q1063" s="266">
        <v>34</v>
      </c>
      <c r="R1063" s="264">
        <v>25</v>
      </c>
      <c r="S1063" s="264">
        <v>28</v>
      </c>
      <c r="T1063" s="267">
        <v>0.982798165137615</v>
      </c>
      <c r="U1063" s="267">
        <v>1</v>
      </c>
      <c r="V1063" s="268">
        <v>0.961538461538462</v>
      </c>
      <c r="W1063" s="268">
        <v>1</v>
      </c>
      <c r="X1063" s="295">
        <v>0.0384615384615384</v>
      </c>
      <c r="Y1063" s="271">
        <v>204</v>
      </c>
      <c r="Z1063" s="333">
        <v>197</v>
      </c>
      <c r="AA1063" s="333">
        <v>201</v>
      </c>
      <c r="AB1063" s="333">
        <v>201</v>
      </c>
      <c r="AC1063" s="334">
        <v>0.965686274509804</v>
      </c>
      <c r="AD1063" s="268">
        <v>1</v>
      </c>
      <c r="AE1063" s="295">
        <v>-0.0343137254901961</v>
      </c>
    </row>
    <row r="1064" spans="1:31">
      <c r="A1064" s="315" t="s">
        <v>1669</v>
      </c>
      <c r="B1064" s="339" t="s">
        <v>3350</v>
      </c>
      <c r="C1064" s="293" t="s">
        <v>1916</v>
      </c>
      <c r="D1064" s="339" t="s">
        <v>1917</v>
      </c>
      <c r="E1064" s="266">
        <v>38</v>
      </c>
      <c r="F1064" s="266">
        <v>34</v>
      </c>
      <c r="G1064" s="264">
        <v>35</v>
      </c>
      <c r="H1064" s="264">
        <v>28</v>
      </c>
      <c r="I1064" s="264">
        <v>35</v>
      </c>
      <c r="J1064" s="264">
        <v>29</v>
      </c>
      <c r="K1064" s="294">
        <v>0.9</v>
      </c>
      <c r="L1064" s="267">
        <v>0.894736842105263</v>
      </c>
      <c r="M1064" s="267">
        <v>0.8</v>
      </c>
      <c r="N1064" s="267">
        <v>0.828571428571429</v>
      </c>
      <c r="O1064" s="332">
        <v>987</v>
      </c>
      <c r="P1064" s="266">
        <v>829</v>
      </c>
      <c r="Q1064" s="266">
        <v>33</v>
      </c>
      <c r="R1064" s="264">
        <v>27</v>
      </c>
      <c r="S1064" s="264">
        <v>27</v>
      </c>
      <c r="T1064" s="267">
        <v>0.839918946301925</v>
      </c>
      <c r="U1064" s="267">
        <v>0.868421052631579</v>
      </c>
      <c r="V1064" s="268">
        <v>0.771428571428571</v>
      </c>
      <c r="W1064" s="268">
        <v>0.771428571428571</v>
      </c>
      <c r="X1064" s="295">
        <v>0.0969924812030075</v>
      </c>
      <c r="Y1064" s="271">
        <v>246</v>
      </c>
      <c r="Z1064" s="333">
        <v>205</v>
      </c>
      <c r="AA1064" s="333">
        <v>237</v>
      </c>
      <c r="AB1064" s="333">
        <v>201</v>
      </c>
      <c r="AC1064" s="334">
        <v>0.833333333333333</v>
      </c>
      <c r="AD1064" s="268">
        <v>0.848101265822785</v>
      </c>
      <c r="AE1064" s="295">
        <v>-0.0147679324894514</v>
      </c>
    </row>
    <row r="1065" spans="1:31">
      <c r="A1065" s="315" t="s">
        <v>1669</v>
      </c>
      <c r="B1065" s="339" t="s">
        <v>3350</v>
      </c>
      <c r="C1065" s="293" t="s">
        <v>1918</v>
      </c>
      <c r="D1065" s="339" t="s">
        <v>1919</v>
      </c>
      <c r="E1065" s="266">
        <v>31</v>
      </c>
      <c r="F1065" s="266">
        <v>30</v>
      </c>
      <c r="G1065" s="264">
        <v>26</v>
      </c>
      <c r="H1065" s="264">
        <v>26</v>
      </c>
      <c r="I1065" s="264">
        <v>28</v>
      </c>
      <c r="J1065" s="264">
        <v>26</v>
      </c>
      <c r="K1065" s="294">
        <v>0.9</v>
      </c>
      <c r="L1065" s="267">
        <v>0.967741935483871</v>
      </c>
      <c r="M1065" s="267">
        <v>1</v>
      </c>
      <c r="N1065" s="267">
        <v>0.928571428571429</v>
      </c>
      <c r="O1065" s="332">
        <v>806</v>
      </c>
      <c r="P1065" s="266">
        <v>748</v>
      </c>
      <c r="Q1065" s="266">
        <v>29</v>
      </c>
      <c r="R1065" s="264">
        <v>24</v>
      </c>
      <c r="S1065" s="264">
        <v>25</v>
      </c>
      <c r="T1065" s="267">
        <v>0.928039702233251</v>
      </c>
      <c r="U1065" s="267">
        <v>0.935483870967742</v>
      </c>
      <c r="V1065" s="268">
        <v>0.923076923076923</v>
      </c>
      <c r="W1065" s="268">
        <v>0.892857142857143</v>
      </c>
      <c r="X1065" s="295">
        <v>0.0124069478908188</v>
      </c>
      <c r="Y1065" s="271">
        <v>193</v>
      </c>
      <c r="Z1065" s="333">
        <v>177</v>
      </c>
      <c r="AA1065" s="333">
        <v>191</v>
      </c>
      <c r="AB1065" s="333">
        <v>175</v>
      </c>
      <c r="AC1065" s="334">
        <v>0.917098445595855</v>
      </c>
      <c r="AD1065" s="268">
        <v>0.916230366492147</v>
      </c>
      <c r="AE1065" s="295">
        <v>0.000868079103708341</v>
      </c>
    </row>
    <row r="1066" spans="1:31">
      <c r="A1066" s="315" t="s">
        <v>1669</v>
      </c>
      <c r="B1066" s="339" t="s">
        <v>3350</v>
      </c>
      <c r="C1066" s="293" t="s">
        <v>1920</v>
      </c>
      <c r="D1066" s="339" t="s">
        <v>1921</v>
      </c>
      <c r="E1066" s="266">
        <v>37</v>
      </c>
      <c r="F1066" s="266">
        <v>37</v>
      </c>
      <c r="G1066" s="264">
        <v>31</v>
      </c>
      <c r="H1066" s="264">
        <v>31</v>
      </c>
      <c r="I1066" s="264">
        <v>33</v>
      </c>
      <c r="J1066" s="264">
        <v>33</v>
      </c>
      <c r="K1066" s="294">
        <v>0.9</v>
      </c>
      <c r="L1066" s="267">
        <v>1</v>
      </c>
      <c r="M1066" s="267">
        <v>1</v>
      </c>
      <c r="N1066" s="267">
        <v>1</v>
      </c>
      <c r="O1066" s="332">
        <v>1010</v>
      </c>
      <c r="P1066" s="266">
        <v>1002</v>
      </c>
      <c r="Q1066" s="266">
        <v>37</v>
      </c>
      <c r="R1066" s="264">
        <v>31</v>
      </c>
      <c r="S1066" s="264">
        <v>33</v>
      </c>
      <c r="T1066" s="267">
        <v>0.992079207920792</v>
      </c>
      <c r="U1066" s="267">
        <v>1</v>
      </c>
      <c r="V1066" s="268">
        <v>1</v>
      </c>
      <c r="W1066" s="268">
        <v>1</v>
      </c>
      <c r="X1066" s="295">
        <v>0</v>
      </c>
      <c r="Y1066" s="271">
        <v>236</v>
      </c>
      <c r="Z1066" s="333">
        <v>234</v>
      </c>
      <c r="AA1066" s="333">
        <v>234</v>
      </c>
      <c r="AB1066" s="333">
        <v>233</v>
      </c>
      <c r="AC1066" s="334">
        <v>0.991525423728814</v>
      </c>
      <c r="AD1066" s="268">
        <v>0.995726495726496</v>
      </c>
      <c r="AE1066" s="295">
        <v>-0.00420107199768216</v>
      </c>
    </row>
    <row r="1067" spans="1:31">
      <c r="A1067" s="315" t="s">
        <v>1669</v>
      </c>
      <c r="B1067" s="339" t="s">
        <v>3350</v>
      </c>
      <c r="C1067" s="293" t="s">
        <v>1922</v>
      </c>
      <c r="D1067" s="339" t="s">
        <v>1923</v>
      </c>
      <c r="E1067" s="266">
        <v>44</v>
      </c>
      <c r="F1067" s="266">
        <v>44</v>
      </c>
      <c r="G1067" s="264">
        <v>35</v>
      </c>
      <c r="H1067" s="264">
        <v>34</v>
      </c>
      <c r="I1067" s="264">
        <v>39</v>
      </c>
      <c r="J1067" s="264">
        <v>38</v>
      </c>
      <c r="K1067" s="294">
        <v>0.9</v>
      </c>
      <c r="L1067" s="267">
        <v>1</v>
      </c>
      <c r="M1067" s="267">
        <v>0.971428571428571</v>
      </c>
      <c r="N1067" s="267">
        <v>0.974358974358974</v>
      </c>
      <c r="O1067" s="332">
        <v>1245</v>
      </c>
      <c r="P1067" s="266">
        <v>1192</v>
      </c>
      <c r="Q1067" s="266">
        <v>43</v>
      </c>
      <c r="R1067" s="264">
        <v>34</v>
      </c>
      <c r="S1067" s="264">
        <v>37</v>
      </c>
      <c r="T1067" s="267">
        <v>0.957429718875502</v>
      </c>
      <c r="U1067" s="267">
        <v>0.977272727272727</v>
      </c>
      <c r="V1067" s="268">
        <v>0.971428571428571</v>
      </c>
      <c r="W1067" s="268">
        <v>0.948717948717949</v>
      </c>
      <c r="X1067" s="295">
        <v>0.00584415584415587</v>
      </c>
      <c r="Y1067" s="271">
        <v>280</v>
      </c>
      <c r="Z1067" s="333">
        <v>271</v>
      </c>
      <c r="AA1067" s="333">
        <v>288</v>
      </c>
      <c r="AB1067" s="333">
        <v>276</v>
      </c>
      <c r="AC1067" s="334">
        <v>0.967857142857143</v>
      </c>
      <c r="AD1067" s="268">
        <v>0.958333333333333</v>
      </c>
      <c r="AE1067" s="295">
        <v>0.00952380952380949</v>
      </c>
    </row>
    <row r="1068" spans="1:31">
      <c r="A1068" s="315" t="s">
        <v>1669</v>
      </c>
      <c r="B1068" s="339" t="s">
        <v>3350</v>
      </c>
      <c r="C1068" s="293" t="s">
        <v>1924</v>
      </c>
      <c r="D1068" s="339" t="s">
        <v>1925</v>
      </c>
      <c r="E1068" s="266">
        <v>37</v>
      </c>
      <c r="F1068" s="266">
        <v>37</v>
      </c>
      <c r="G1068" s="264">
        <v>32</v>
      </c>
      <c r="H1068" s="264">
        <v>30</v>
      </c>
      <c r="I1068" s="264">
        <v>34</v>
      </c>
      <c r="J1068" s="264">
        <v>32</v>
      </c>
      <c r="K1068" s="294">
        <v>0.9</v>
      </c>
      <c r="L1068" s="267">
        <v>1</v>
      </c>
      <c r="M1068" s="267">
        <v>0.9375</v>
      </c>
      <c r="N1068" s="267">
        <v>0.941176470588235</v>
      </c>
      <c r="O1068" s="332">
        <v>1053</v>
      </c>
      <c r="P1068" s="266">
        <v>985</v>
      </c>
      <c r="Q1068" s="266">
        <v>36</v>
      </c>
      <c r="R1068" s="264">
        <v>29</v>
      </c>
      <c r="S1068" s="264">
        <v>29</v>
      </c>
      <c r="T1068" s="267">
        <v>0.935422602089269</v>
      </c>
      <c r="U1068" s="267">
        <v>0.972972972972973</v>
      </c>
      <c r="V1068" s="268">
        <v>0.90625</v>
      </c>
      <c r="W1068" s="268">
        <v>0.852941176470588</v>
      </c>
      <c r="X1068" s="295">
        <v>0.066722972972973</v>
      </c>
      <c r="Y1068" s="271">
        <v>244</v>
      </c>
      <c r="Z1068" s="333">
        <v>226</v>
      </c>
      <c r="AA1068" s="333">
        <v>246</v>
      </c>
      <c r="AB1068" s="333">
        <v>229</v>
      </c>
      <c r="AC1068" s="334">
        <v>0.926229508196721</v>
      </c>
      <c r="AD1068" s="268">
        <v>0.930894308943089</v>
      </c>
      <c r="AE1068" s="295">
        <v>-0.0046648007463681</v>
      </c>
    </row>
    <row r="1069" spans="1:31">
      <c r="A1069" s="315" t="s">
        <v>1669</v>
      </c>
      <c r="B1069" s="339" t="s">
        <v>3350</v>
      </c>
      <c r="C1069" s="293" t="s">
        <v>1926</v>
      </c>
      <c r="D1069" s="339" t="s">
        <v>1927</v>
      </c>
      <c r="E1069" s="266">
        <v>25</v>
      </c>
      <c r="F1069" s="266">
        <v>25</v>
      </c>
      <c r="G1069" s="264">
        <v>23</v>
      </c>
      <c r="H1069" s="264">
        <v>20</v>
      </c>
      <c r="I1069" s="264">
        <v>22</v>
      </c>
      <c r="J1069" s="264">
        <v>22</v>
      </c>
      <c r="K1069" s="294">
        <v>0.9</v>
      </c>
      <c r="L1069" s="267">
        <v>1</v>
      </c>
      <c r="M1069" s="267">
        <v>0.869565217391304</v>
      </c>
      <c r="N1069" s="267">
        <v>1</v>
      </c>
      <c r="O1069" s="332">
        <v>711</v>
      </c>
      <c r="P1069" s="266">
        <v>677</v>
      </c>
      <c r="Q1069" s="266">
        <v>24</v>
      </c>
      <c r="R1069" s="264">
        <v>20</v>
      </c>
      <c r="S1069" s="264">
        <v>22</v>
      </c>
      <c r="T1069" s="267">
        <v>0.952180028129395</v>
      </c>
      <c r="U1069" s="267">
        <v>0.96</v>
      </c>
      <c r="V1069" s="268">
        <v>0.869565217391304</v>
      </c>
      <c r="W1069" s="268">
        <v>1</v>
      </c>
      <c r="X1069" s="295">
        <v>0.0904347826086956</v>
      </c>
      <c r="Y1069" s="271">
        <v>167</v>
      </c>
      <c r="Z1069" s="333">
        <v>160</v>
      </c>
      <c r="AA1069" s="333">
        <v>165</v>
      </c>
      <c r="AB1069" s="333">
        <v>158</v>
      </c>
      <c r="AC1069" s="334">
        <v>0.958083832335329</v>
      </c>
      <c r="AD1069" s="268">
        <v>0.957575757575758</v>
      </c>
      <c r="AE1069" s="295">
        <v>0.000508074759571819</v>
      </c>
    </row>
    <row r="1070" spans="1:31">
      <c r="A1070" s="315" t="s">
        <v>1669</v>
      </c>
      <c r="B1070" s="339" t="s">
        <v>3350</v>
      </c>
      <c r="C1070" s="293" t="s">
        <v>1928</v>
      </c>
      <c r="D1070" s="339" t="s">
        <v>1929</v>
      </c>
      <c r="E1070" s="266">
        <v>43</v>
      </c>
      <c r="F1070" s="266">
        <v>43</v>
      </c>
      <c r="G1070" s="264">
        <v>35</v>
      </c>
      <c r="H1070" s="264">
        <v>35</v>
      </c>
      <c r="I1070" s="264">
        <v>34</v>
      </c>
      <c r="J1070" s="264">
        <v>34</v>
      </c>
      <c r="K1070" s="294">
        <v>0.9</v>
      </c>
      <c r="L1070" s="267">
        <v>1</v>
      </c>
      <c r="M1070" s="267">
        <v>1</v>
      </c>
      <c r="N1070" s="267">
        <v>1</v>
      </c>
      <c r="O1070" s="332">
        <v>1174</v>
      </c>
      <c r="P1070" s="266">
        <v>1152</v>
      </c>
      <c r="Q1070" s="266">
        <v>43</v>
      </c>
      <c r="R1070" s="264">
        <v>35</v>
      </c>
      <c r="S1070" s="264">
        <v>33</v>
      </c>
      <c r="T1070" s="267">
        <v>0.981260647359455</v>
      </c>
      <c r="U1070" s="267">
        <v>1</v>
      </c>
      <c r="V1070" s="268">
        <v>1</v>
      </c>
      <c r="W1070" s="268">
        <v>0.970588235294118</v>
      </c>
      <c r="X1070" s="295">
        <v>0</v>
      </c>
      <c r="Y1070" s="271">
        <v>270</v>
      </c>
      <c r="Z1070" s="333">
        <v>266</v>
      </c>
      <c r="AA1070" s="333">
        <v>268</v>
      </c>
      <c r="AB1070" s="333">
        <v>263</v>
      </c>
      <c r="AC1070" s="334">
        <v>0.985185185185185</v>
      </c>
      <c r="AD1070" s="268">
        <v>0.98134328358209</v>
      </c>
      <c r="AE1070" s="295">
        <v>0.00384190160309561</v>
      </c>
    </row>
    <row r="1071" spans="1:31">
      <c r="A1071" s="315" t="s">
        <v>1669</v>
      </c>
      <c r="B1071" s="339" t="s">
        <v>3350</v>
      </c>
      <c r="C1071" s="293" t="s">
        <v>1930</v>
      </c>
      <c r="D1071" s="339" t="s">
        <v>1931</v>
      </c>
      <c r="E1071" s="266">
        <v>0</v>
      </c>
      <c r="F1071" s="266">
        <v>0</v>
      </c>
      <c r="G1071" s="264">
        <v>0</v>
      </c>
      <c r="H1071" s="264">
        <v>0</v>
      </c>
      <c r="I1071" s="264">
        <v>0</v>
      </c>
      <c r="J1071" s="264">
        <v>0</v>
      </c>
      <c r="K1071" s="294">
        <v>0.9</v>
      </c>
      <c r="L1071" s="267">
        <v>0</v>
      </c>
      <c r="M1071" s="267">
        <v>0</v>
      </c>
      <c r="N1071" s="267">
        <v>0</v>
      </c>
      <c r="O1071" s="332">
        <v>0</v>
      </c>
      <c r="P1071" s="266">
        <v>0</v>
      </c>
      <c r="Q1071" s="266">
        <v>0</v>
      </c>
      <c r="R1071" s="264">
        <v>0</v>
      </c>
      <c r="S1071" s="264">
        <v>0</v>
      </c>
      <c r="T1071" s="267">
        <v>0</v>
      </c>
      <c r="U1071" s="267">
        <v>0</v>
      </c>
      <c r="V1071" s="268">
        <v>0</v>
      </c>
      <c r="W1071" s="268">
        <v>0</v>
      </c>
      <c r="X1071" s="295">
        <v>0</v>
      </c>
      <c r="Y1071" s="271">
        <v>0</v>
      </c>
      <c r="Z1071" s="333">
        <v>0</v>
      </c>
      <c r="AA1071" s="333">
        <v>0</v>
      </c>
      <c r="AB1071" s="333">
        <v>0</v>
      </c>
      <c r="AC1071" s="334">
        <v>0</v>
      </c>
      <c r="AD1071" s="268">
        <v>0</v>
      </c>
      <c r="AE1071" s="295">
        <v>0</v>
      </c>
    </row>
    <row r="1072" spans="1:31">
      <c r="A1072" s="315" t="s">
        <v>1669</v>
      </c>
      <c r="B1072" s="339" t="s">
        <v>3350</v>
      </c>
      <c r="C1072" s="293" t="s">
        <v>1932</v>
      </c>
      <c r="D1072" s="339" t="s">
        <v>1933</v>
      </c>
      <c r="E1072" s="266">
        <v>12</v>
      </c>
      <c r="F1072" s="266">
        <v>12</v>
      </c>
      <c r="G1072" s="264">
        <v>10</v>
      </c>
      <c r="H1072" s="264">
        <v>10</v>
      </c>
      <c r="I1072" s="264">
        <v>11</v>
      </c>
      <c r="J1072" s="264">
        <v>11</v>
      </c>
      <c r="K1072" s="294">
        <v>0.9</v>
      </c>
      <c r="L1072" s="267">
        <v>1</v>
      </c>
      <c r="M1072" s="267">
        <v>1</v>
      </c>
      <c r="N1072" s="267">
        <v>1</v>
      </c>
      <c r="O1072" s="332">
        <v>321</v>
      </c>
      <c r="P1072" s="266">
        <v>320</v>
      </c>
      <c r="Q1072" s="266">
        <v>12</v>
      </c>
      <c r="R1072" s="264">
        <v>10</v>
      </c>
      <c r="S1072" s="264">
        <v>11</v>
      </c>
      <c r="T1072" s="267">
        <v>0.996884735202492</v>
      </c>
      <c r="U1072" s="267">
        <v>1</v>
      </c>
      <c r="V1072" s="268">
        <v>1</v>
      </c>
      <c r="W1072" s="268">
        <v>1</v>
      </c>
      <c r="X1072" s="295">
        <v>0</v>
      </c>
      <c r="Y1072" s="271">
        <v>74</v>
      </c>
      <c r="Z1072" s="333">
        <v>74</v>
      </c>
      <c r="AA1072" s="333">
        <v>76</v>
      </c>
      <c r="AB1072" s="333">
        <v>76</v>
      </c>
      <c r="AC1072" s="334">
        <v>1</v>
      </c>
      <c r="AD1072" s="268">
        <v>1</v>
      </c>
      <c r="AE1072" s="295">
        <v>0</v>
      </c>
    </row>
    <row r="1073" spans="1:31">
      <c r="A1073" s="315" t="s">
        <v>1669</v>
      </c>
      <c r="B1073" s="339" t="s">
        <v>3350</v>
      </c>
      <c r="C1073" s="293" t="s">
        <v>1934</v>
      </c>
      <c r="D1073" s="339" t="s">
        <v>1935</v>
      </c>
      <c r="E1073" s="266">
        <v>34</v>
      </c>
      <c r="F1073" s="266">
        <v>33</v>
      </c>
      <c r="G1073" s="264">
        <v>32</v>
      </c>
      <c r="H1073" s="264">
        <v>32</v>
      </c>
      <c r="I1073" s="264">
        <v>33</v>
      </c>
      <c r="J1073" s="264">
        <v>33</v>
      </c>
      <c r="K1073" s="294">
        <v>0.9</v>
      </c>
      <c r="L1073" s="267">
        <v>0.970588235294118</v>
      </c>
      <c r="M1073" s="267">
        <v>1</v>
      </c>
      <c r="N1073" s="267">
        <v>1</v>
      </c>
      <c r="O1073" s="332">
        <v>957</v>
      </c>
      <c r="P1073" s="266">
        <v>862</v>
      </c>
      <c r="Q1073" s="266">
        <v>30</v>
      </c>
      <c r="R1073" s="264">
        <v>26</v>
      </c>
      <c r="S1073" s="264">
        <v>31</v>
      </c>
      <c r="T1073" s="267">
        <v>0.90073145245559</v>
      </c>
      <c r="U1073" s="267">
        <v>0.882352941176471</v>
      </c>
      <c r="V1073" s="268">
        <v>0.8125</v>
      </c>
      <c r="W1073" s="268">
        <v>0.939393939393939</v>
      </c>
      <c r="X1073" s="295">
        <v>0.0698529411764706</v>
      </c>
      <c r="Y1073" s="271">
        <v>226</v>
      </c>
      <c r="Z1073" s="333">
        <v>202</v>
      </c>
      <c r="AA1073" s="333">
        <v>220</v>
      </c>
      <c r="AB1073" s="333">
        <v>198</v>
      </c>
      <c r="AC1073" s="334">
        <v>0.893805309734513</v>
      </c>
      <c r="AD1073" s="268">
        <v>0.9</v>
      </c>
      <c r="AE1073" s="295">
        <v>-0.0061946902654868</v>
      </c>
    </row>
    <row r="1074" spans="1:31">
      <c r="A1074" s="315" t="s">
        <v>1669</v>
      </c>
      <c r="B1074" s="339" t="s">
        <v>3350</v>
      </c>
      <c r="C1074" s="293" t="s">
        <v>1936</v>
      </c>
      <c r="D1074" s="339" t="s">
        <v>1937</v>
      </c>
      <c r="E1074" s="266">
        <v>28</v>
      </c>
      <c r="F1074" s="266">
        <v>27</v>
      </c>
      <c r="G1074" s="264">
        <v>28</v>
      </c>
      <c r="H1074" s="264">
        <v>28</v>
      </c>
      <c r="I1074" s="264">
        <v>27</v>
      </c>
      <c r="J1074" s="264">
        <v>27</v>
      </c>
      <c r="K1074" s="294">
        <v>0.9</v>
      </c>
      <c r="L1074" s="267">
        <v>0.964285714285714</v>
      </c>
      <c r="M1074" s="267">
        <v>1</v>
      </c>
      <c r="N1074" s="267">
        <v>1</v>
      </c>
      <c r="O1074" s="332">
        <v>822</v>
      </c>
      <c r="P1074" s="266">
        <v>795</v>
      </c>
      <c r="Q1074" s="266">
        <v>26</v>
      </c>
      <c r="R1074" s="264">
        <v>27</v>
      </c>
      <c r="S1074" s="264">
        <v>25</v>
      </c>
      <c r="T1074" s="267">
        <v>0.967153284671533</v>
      </c>
      <c r="U1074" s="267">
        <v>0.928571428571429</v>
      </c>
      <c r="V1074" s="268">
        <v>0.964285714285714</v>
      </c>
      <c r="W1074" s="268">
        <v>0.925925925925926</v>
      </c>
      <c r="X1074" s="295">
        <v>-0.0357142857142857</v>
      </c>
      <c r="Y1074" s="271">
        <v>192</v>
      </c>
      <c r="Z1074" s="333">
        <v>185</v>
      </c>
      <c r="AA1074" s="333">
        <v>192</v>
      </c>
      <c r="AB1074" s="333">
        <v>187</v>
      </c>
      <c r="AC1074" s="334">
        <v>0.963541666666667</v>
      </c>
      <c r="AD1074" s="268">
        <v>0.973958333333333</v>
      </c>
      <c r="AE1074" s="295">
        <v>-0.0104166666666667</v>
      </c>
    </row>
    <row r="1075" spans="1:31">
      <c r="A1075" s="315" t="s">
        <v>1669</v>
      </c>
      <c r="B1075" s="339" t="s">
        <v>3350</v>
      </c>
      <c r="C1075" s="293" t="s">
        <v>1938</v>
      </c>
      <c r="D1075" s="339" t="s">
        <v>1939</v>
      </c>
      <c r="E1075" s="266">
        <v>0</v>
      </c>
      <c r="F1075" s="266">
        <v>0</v>
      </c>
      <c r="G1075" s="264">
        <v>0</v>
      </c>
      <c r="H1075" s="264">
        <v>0</v>
      </c>
      <c r="I1075" s="264">
        <v>0</v>
      </c>
      <c r="J1075" s="264">
        <v>0</v>
      </c>
      <c r="K1075" s="294">
        <v>0.9</v>
      </c>
      <c r="L1075" s="267">
        <v>0</v>
      </c>
      <c r="M1075" s="267">
        <v>0</v>
      </c>
      <c r="N1075" s="267">
        <v>0</v>
      </c>
      <c r="O1075" s="332">
        <v>0</v>
      </c>
      <c r="P1075" s="266">
        <v>0</v>
      </c>
      <c r="Q1075" s="266">
        <v>0</v>
      </c>
      <c r="R1075" s="264">
        <v>0</v>
      </c>
      <c r="S1075" s="264">
        <v>0</v>
      </c>
      <c r="T1075" s="267">
        <v>0</v>
      </c>
      <c r="U1075" s="267">
        <v>0</v>
      </c>
      <c r="V1075" s="268">
        <v>0</v>
      </c>
      <c r="W1075" s="268">
        <v>0</v>
      </c>
      <c r="X1075" s="295">
        <v>0</v>
      </c>
      <c r="Y1075" s="271">
        <v>0</v>
      </c>
      <c r="Z1075" s="333">
        <v>0</v>
      </c>
      <c r="AA1075" s="333">
        <v>0</v>
      </c>
      <c r="AB1075" s="333">
        <v>0</v>
      </c>
      <c r="AC1075" s="334">
        <v>0</v>
      </c>
      <c r="AD1075" s="268">
        <v>0</v>
      </c>
      <c r="AE1075" s="295">
        <v>0</v>
      </c>
    </row>
    <row r="1076" spans="1:31">
      <c r="A1076" s="315" t="s">
        <v>1669</v>
      </c>
      <c r="B1076" s="339" t="s">
        <v>3350</v>
      </c>
      <c r="C1076" s="293" t="s">
        <v>1940</v>
      </c>
      <c r="D1076" s="339" t="s">
        <v>1941</v>
      </c>
      <c r="E1076" s="266">
        <v>39</v>
      </c>
      <c r="F1076" s="266">
        <v>39</v>
      </c>
      <c r="G1076" s="264">
        <v>39</v>
      </c>
      <c r="H1076" s="264">
        <v>39</v>
      </c>
      <c r="I1076" s="264">
        <v>38</v>
      </c>
      <c r="J1076" s="264">
        <v>37</v>
      </c>
      <c r="K1076" s="294">
        <v>0.9</v>
      </c>
      <c r="L1076" s="267">
        <v>1</v>
      </c>
      <c r="M1076" s="267">
        <v>1</v>
      </c>
      <c r="N1076" s="267">
        <v>0.973684210526316</v>
      </c>
      <c r="O1076" s="332">
        <v>1124</v>
      </c>
      <c r="P1076" s="266">
        <v>996</v>
      </c>
      <c r="Q1076" s="266">
        <v>35</v>
      </c>
      <c r="R1076" s="264">
        <v>37</v>
      </c>
      <c r="S1076" s="264">
        <v>29</v>
      </c>
      <c r="T1076" s="267">
        <v>0.886120996441281</v>
      </c>
      <c r="U1076" s="267">
        <v>0.897435897435897</v>
      </c>
      <c r="V1076" s="268">
        <v>0.948717948717949</v>
      </c>
      <c r="W1076" s="268">
        <v>0.763157894736842</v>
      </c>
      <c r="X1076" s="295">
        <v>-0.0512820512820512</v>
      </c>
      <c r="Y1076" s="271">
        <v>265</v>
      </c>
      <c r="Z1076" s="333">
        <v>224</v>
      </c>
      <c r="AA1076" s="333">
        <v>260</v>
      </c>
      <c r="AB1076" s="333">
        <v>239</v>
      </c>
      <c r="AC1076" s="334">
        <v>0.845283018867925</v>
      </c>
      <c r="AD1076" s="268">
        <v>0.919230769230769</v>
      </c>
      <c r="AE1076" s="295">
        <v>-0.0739477503628446</v>
      </c>
    </row>
    <row r="1077" spans="1:31">
      <c r="A1077" s="315" t="s">
        <v>1669</v>
      </c>
      <c r="B1077" s="339" t="s">
        <v>3350</v>
      </c>
      <c r="C1077" s="293" t="s">
        <v>1942</v>
      </c>
      <c r="D1077" s="339" t="s">
        <v>1943</v>
      </c>
      <c r="E1077" s="266">
        <v>22</v>
      </c>
      <c r="F1077" s="266">
        <v>22</v>
      </c>
      <c r="G1077" s="264">
        <v>20</v>
      </c>
      <c r="H1077" s="264">
        <v>20</v>
      </c>
      <c r="I1077" s="264">
        <v>19</v>
      </c>
      <c r="J1077" s="264">
        <v>19</v>
      </c>
      <c r="K1077" s="294">
        <v>0.9</v>
      </c>
      <c r="L1077" s="267">
        <v>1</v>
      </c>
      <c r="M1077" s="267">
        <v>1</v>
      </c>
      <c r="N1077" s="267">
        <v>1</v>
      </c>
      <c r="O1077" s="332">
        <v>617</v>
      </c>
      <c r="P1077" s="266">
        <v>607</v>
      </c>
      <c r="Q1077" s="266">
        <v>22</v>
      </c>
      <c r="R1077" s="264">
        <v>20</v>
      </c>
      <c r="S1077" s="264">
        <v>19</v>
      </c>
      <c r="T1077" s="267">
        <v>0.983792544570502</v>
      </c>
      <c r="U1077" s="267">
        <v>1</v>
      </c>
      <c r="V1077" s="268">
        <v>1</v>
      </c>
      <c r="W1077" s="268">
        <v>1</v>
      </c>
      <c r="X1077" s="295">
        <v>0</v>
      </c>
      <c r="Y1077" s="271">
        <v>145</v>
      </c>
      <c r="Z1077" s="333">
        <v>145</v>
      </c>
      <c r="AA1077" s="333">
        <v>147</v>
      </c>
      <c r="AB1077" s="333">
        <v>143</v>
      </c>
      <c r="AC1077" s="334">
        <v>1</v>
      </c>
      <c r="AD1077" s="268">
        <v>0.972789115646258</v>
      </c>
      <c r="AE1077" s="295">
        <v>0.0272108843537415</v>
      </c>
    </row>
    <row r="1078" spans="1:31">
      <c r="A1078" s="315" t="s">
        <v>1669</v>
      </c>
      <c r="B1078" s="339" t="s">
        <v>3350</v>
      </c>
      <c r="C1078" s="293" t="s">
        <v>1944</v>
      </c>
      <c r="D1078" s="339" t="s">
        <v>1945</v>
      </c>
      <c r="E1078" s="266">
        <v>41</v>
      </c>
      <c r="F1078" s="266">
        <v>39</v>
      </c>
      <c r="G1078" s="264">
        <v>35</v>
      </c>
      <c r="H1078" s="264">
        <v>33</v>
      </c>
      <c r="I1078" s="264">
        <v>38</v>
      </c>
      <c r="J1078" s="264">
        <v>37</v>
      </c>
      <c r="K1078" s="294">
        <v>0.9</v>
      </c>
      <c r="L1078" s="267">
        <v>0.951219512195122</v>
      </c>
      <c r="M1078" s="267">
        <v>0.942857142857143</v>
      </c>
      <c r="N1078" s="267">
        <v>0.973684210526316</v>
      </c>
      <c r="O1078" s="332">
        <v>1157</v>
      </c>
      <c r="P1078" s="266">
        <v>1065</v>
      </c>
      <c r="Q1078" s="266">
        <v>35</v>
      </c>
      <c r="R1078" s="264">
        <v>32</v>
      </c>
      <c r="S1078" s="264">
        <v>37</v>
      </c>
      <c r="T1078" s="267">
        <v>0.920484010371651</v>
      </c>
      <c r="U1078" s="267">
        <v>0.853658536585366</v>
      </c>
      <c r="V1078" s="268">
        <v>0.914285714285714</v>
      </c>
      <c r="W1078" s="268">
        <v>0.973684210526316</v>
      </c>
      <c r="X1078" s="295">
        <v>-0.0606271777003484</v>
      </c>
      <c r="Y1078" s="271">
        <v>264</v>
      </c>
      <c r="Z1078" s="333">
        <v>247</v>
      </c>
      <c r="AA1078" s="333">
        <v>272</v>
      </c>
      <c r="AB1078" s="333">
        <v>246</v>
      </c>
      <c r="AC1078" s="334">
        <v>0.935606060606061</v>
      </c>
      <c r="AD1078" s="268">
        <v>0.904411764705882</v>
      </c>
      <c r="AE1078" s="295">
        <v>0.0311942959001782</v>
      </c>
    </row>
    <row r="1079" spans="1:31">
      <c r="A1079" s="315" t="s">
        <v>1669</v>
      </c>
      <c r="B1079" s="339" t="s">
        <v>3350</v>
      </c>
      <c r="C1079" s="293" t="s">
        <v>1946</v>
      </c>
      <c r="D1079" s="339" t="s">
        <v>1947</v>
      </c>
      <c r="E1079" s="266">
        <v>43</v>
      </c>
      <c r="F1079" s="266">
        <v>39</v>
      </c>
      <c r="G1079" s="264">
        <v>39</v>
      </c>
      <c r="H1079" s="264">
        <v>36</v>
      </c>
      <c r="I1079" s="264">
        <v>42</v>
      </c>
      <c r="J1079" s="264">
        <v>39</v>
      </c>
      <c r="K1079" s="294">
        <v>0.9</v>
      </c>
      <c r="L1079" s="267">
        <v>0.906976744186046</v>
      </c>
      <c r="M1079" s="267">
        <v>0.923076923076923</v>
      </c>
      <c r="N1079" s="267">
        <v>0.928571428571429</v>
      </c>
      <c r="O1079" s="332">
        <v>1231</v>
      </c>
      <c r="P1079" s="266">
        <v>1114</v>
      </c>
      <c r="Q1079" s="266">
        <v>36</v>
      </c>
      <c r="R1079" s="264">
        <v>33</v>
      </c>
      <c r="S1079" s="264">
        <v>38</v>
      </c>
      <c r="T1079" s="267">
        <v>0.904955320877336</v>
      </c>
      <c r="U1079" s="267">
        <v>0.837209302325581</v>
      </c>
      <c r="V1079" s="268">
        <v>0.846153846153846</v>
      </c>
      <c r="W1079" s="268">
        <v>0.904761904761905</v>
      </c>
      <c r="X1079" s="295">
        <v>-0.00894454382826471</v>
      </c>
      <c r="Y1079" s="271">
        <v>292</v>
      </c>
      <c r="Z1079" s="333">
        <v>252</v>
      </c>
      <c r="AA1079" s="333">
        <v>293</v>
      </c>
      <c r="AB1079" s="333">
        <v>249</v>
      </c>
      <c r="AC1079" s="334">
        <v>0.863013698630137</v>
      </c>
      <c r="AD1079" s="268">
        <v>0.849829351535836</v>
      </c>
      <c r="AE1079" s="295">
        <v>0.0131843470943008</v>
      </c>
    </row>
    <row r="1080" spans="1:31">
      <c r="A1080" s="315" t="s">
        <v>1669</v>
      </c>
      <c r="B1080" s="339" t="s">
        <v>3350</v>
      </c>
      <c r="C1080" s="293" t="s">
        <v>1948</v>
      </c>
      <c r="D1080" s="339" t="s">
        <v>1949</v>
      </c>
      <c r="E1080" s="266">
        <v>18</v>
      </c>
      <c r="F1080" s="266">
        <v>18</v>
      </c>
      <c r="G1080" s="264">
        <v>15</v>
      </c>
      <c r="H1080" s="264">
        <v>15</v>
      </c>
      <c r="I1080" s="264">
        <v>18</v>
      </c>
      <c r="J1080" s="264">
        <v>16</v>
      </c>
      <c r="K1080" s="294">
        <v>0.9</v>
      </c>
      <c r="L1080" s="267">
        <v>1</v>
      </c>
      <c r="M1080" s="267">
        <v>1</v>
      </c>
      <c r="N1080" s="267">
        <v>0.888888888888889</v>
      </c>
      <c r="O1080" s="332">
        <v>573</v>
      </c>
      <c r="P1080" s="266">
        <v>517</v>
      </c>
      <c r="Q1080" s="266">
        <v>16</v>
      </c>
      <c r="R1080" s="264">
        <v>13</v>
      </c>
      <c r="S1080" s="264">
        <v>15</v>
      </c>
      <c r="T1080" s="267">
        <v>0.902268760907504</v>
      </c>
      <c r="U1080" s="267">
        <v>0.888888888888889</v>
      </c>
      <c r="V1080" s="268">
        <v>0.866666666666667</v>
      </c>
      <c r="W1080" s="268">
        <v>0.833333333333333</v>
      </c>
      <c r="X1080" s="295">
        <v>0.0222222222222221</v>
      </c>
      <c r="Y1080" s="271">
        <v>127</v>
      </c>
      <c r="Z1080" s="333">
        <v>113</v>
      </c>
      <c r="AA1080" s="333">
        <v>140</v>
      </c>
      <c r="AB1080" s="333">
        <v>130</v>
      </c>
      <c r="AC1080" s="334">
        <v>0.889763779527559</v>
      </c>
      <c r="AD1080" s="268">
        <v>0.928571428571429</v>
      </c>
      <c r="AE1080" s="295">
        <v>-0.0388076490438696</v>
      </c>
    </row>
    <row r="1081" spans="1:31">
      <c r="A1081" s="315" t="s">
        <v>1669</v>
      </c>
      <c r="B1081" s="339" t="s">
        <v>3350</v>
      </c>
      <c r="C1081" s="293" t="s">
        <v>1950</v>
      </c>
      <c r="D1081" s="339" t="s">
        <v>1951</v>
      </c>
      <c r="E1081" s="266">
        <v>26</v>
      </c>
      <c r="F1081" s="266">
        <v>25</v>
      </c>
      <c r="G1081" s="264">
        <v>23</v>
      </c>
      <c r="H1081" s="264">
        <v>22</v>
      </c>
      <c r="I1081" s="264">
        <v>26</v>
      </c>
      <c r="J1081" s="264">
        <v>25</v>
      </c>
      <c r="K1081" s="294">
        <v>0.9</v>
      </c>
      <c r="L1081" s="267">
        <v>0.961538461538462</v>
      </c>
      <c r="M1081" s="267">
        <v>0.956521739130435</v>
      </c>
      <c r="N1081" s="267">
        <v>0.961538461538462</v>
      </c>
      <c r="O1081" s="332">
        <v>780</v>
      </c>
      <c r="P1081" s="266">
        <v>740</v>
      </c>
      <c r="Q1081" s="266">
        <v>25</v>
      </c>
      <c r="R1081" s="264">
        <v>21</v>
      </c>
      <c r="S1081" s="264">
        <v>25</v>
      </c>
      <c r="T1081" s="267">
        <v>0.948717948717949</v>
      </c>
      <c r="U1081" s="267">
        <v>0.961538461538462</v>
      </c>
      <c r="V1081" s="268">
        <v>0.91304347826087</v>
      </c>
      <c r="W1081" s="268">
        <v>0.961538461538462</v>
      </c>
      <c r="X1081" s="295">
        <v>0.0484949832775921</v>
      </c>
      <c r="Y1081" s="271">
        <v>173</v>
      </c>
      <c r="Z1081" s="333">
        <v>162</v>
      </c>
      <c r="AA1081" s="333">
        <v>195</v>
      </c>
      <c r="AB1081" s="333">
        <v>188</v>
      </c>
      <c r="AC1081" s="334">
        <v>0.936416184971098</v>
      </c>
      <c r="AD1081" s="268">
        <v>0.964102564102564</v>
      </c>
      <c r="AE1081" s="295">
        <v>-0.0276863791314659</v>
      </c>
    </row>
    <row r="1082" spans="1:31">
      <c r="A1082" s="315" t="s">
        <v>1669</v>
      </c>
      <c r="B1082" s="339" t="s">
        <v>3350</v>
      </c>
      <c r="C1082" s="293" t="s">
        <v>1952</v>
      </c>
      <c r="D1082" s="339" t="s">
        <v>1953</v>
      </c>
      <c r="E1082" s="266">
        <v>29</v>
      </c>
      <c r="F1082" s="266">
        <v>29</v>
      </c>
      <c r="G1082" s="264">
        <v>30</v>
      </c>
      <c r="H1082" s="264">
        <v>30</v>
      </c>
      <c r="I1082" s="264">
        <v>30</v>
      </c>
      <c r="J1082" s="264">
        <v>30</v>
      </c>
      <c r="K1082" s="294">
        <v>0.9</v>
      </c>
      <c r="L1082" s="267">
        <v>1</v>
      </c>
      <c r="M1082" s="267">
        <v>1</v>
      </c>
      <c r="N1082" s="267">
        <v>1</v>
      </c>
      <c r="O1082" s="332">
        <v>900</v>
      </c>
      <c r="P1082" s="266">
        <v>886</v>
      </c>
      <c r="Q1082" s="266">
        <v>29</v>
      </c>
      <c r="R1082" s="264">
        <v>30</v>
      </c>
      <c r="S1082" s="264">
        <v>30</v>
      </c>
      <c r="T1082" s="267">
        <v>0.984444444444444</v>
      </c>
      <c r="U1082" s="267">
        <v>1</v>
      </c>
      <c r="V1082" s="268">
        <v>1</v>
      </c>
      <c r="W1082" s="268">
        <v>1</v>
      </c>
      <c r="X1082" s="295">
        <v>0</v>
      </c>
      <c r="Y1082" s="271">
        <v>209</v>
      </c>
      <c r="Z1082" s="333">
        <v>206</v>
      </c>
      <c r="AA1082" s="333">
        <v>209</v>
      </c>
      <c r="AB1082" s="333">
        <v>201</v>
      </c>
      <c r="AC1082" s="334">
        <v>0.985645933014354</v>
      </c>
      <c r="AD1082" s="268">
        <v>0.961722488038278</v>
      </c>
      <c r="AE1082" s="295">
        <v>0.0239234449760766</v>
      </c>
    </row>
    <row r="1083" spans="1:31">
      <c r="A1083" s="315" t="s">
        <v>1669</v>
      </c>
      <c r="B1083" s="339" t="s">
        <v>3350</v>
      </c>
      <c r="C1083" s="293" t="s">
        <v>1954</v>
      </c>
      <c r="D1083" s="339" t="s">
        <v>1955</v>
      </c>
      <c r="E1083" s="266">
        <v>16</v>
      </c>
      <c r="F1083" s="266">
        <v>16</v>
      </c>
      <c r="G1083" s="264">
        <v>15</v>
      </c>
      <c r="H1083" s="264">
        <v>13</v>
      </c>
      <c r="I1083" s="264">
        <v>16</v>
      </c>
      <c r="J1083" s="264">
        <v>13</v>
      </c>
      <c r="K1083" s="294">
        <v>0.9</v>
      </c>
      <c r="L1083" s="267">
        <v>1</v>
      </c>
      <c r="M1083" s="267">
        <v>0.866666666666667</v>
      </c>
      <c r="N1083" s="267">
        <v>0.8125</v>
      </c>
      <c r="O1083" s="332">
        <v>482</v>
      </c>
      <c r="P1083" s="266">
        <v>429</v>
      </c>
      <c r="Q1083" s="266">
        <v>16</v>
      </c>
      <c r="R1083" s="264">
        <v>10</v>
      </c>
      <c r="S1083" s="264">
        <v>11</v>
      </c>
      <c r="T1083" s="267">
        <v>0.890041493775934</v>
      </c>
      <c r="U1083" s="267">
        <v>1</v>
      </c>
      <c r="V1083" s="268">
        <v>0.666666666666667</v>
      </c>
      <c r="W1083" s="268">
        <v>0.6875</v>
      </c>
      <c r="X1083" s="295">
        <v>0.333333333333333</v>
      </c>
      <c r="Y1083" s="271">
        <v>111</v>
      </c>
      <c r="Z1083" s="333">
        <v>95</v>
      </c>
      <c r="AA1083" s="333">
        <v>116</v>
      </c>
      <c r="AB1083" s="333">
        <v>105</v>
      </c>
      <c r="AC1083" s="334">
        <v>0.855855855855856</v>
      </c>
      <c r="AD1083" s="268">
        <v>0.905172413793103</v>
      </c>
      <c r="AE1083" s="295">
        <v>-0.0493165579372475</v>
      </c>
    </row>
    <row r="1084" spans="1:31">
      <c r="A1084" s="315" t="s">
        <v>1669</v>
      </c>
      <c r="B1084" s="339" t="s">
        <v>3350</v>
      </c>
      <c r="C1084" s="293" t="s">
        <v>1956</v>
      </c>
      <c r="D1084" s="339" t="s">
        <v>1957</v>
      </c>
      <c r="E1084" s="266">
        <v>12</v>
      </c>
      <c r="F1084" s="266">
        <v>12</v>
      </c>
      <c r="G1084" s="264">
        <v>11</v>
      </c>
      <c r="H1084" s="264">
        <v>11</v>
      </c>
      <c r="I1084" s="264">
        <v>11</v>
      </c>
      <c r="J1084" s="264">
        <v>11</v>
      </c>
      <c r="K1084" s="294">
        <v>0.9</v>
      </c>
      <c r="L1084" s="267">
        <v>1</v>
      </c>
      <c r="M1084" s="267">
        <v>1</v>
      </c>
      <c r="N1084" s="267">
        <v>1</v>
      </c>
      <c r="O1084" s="332">
        <v>342</v>
      </c>
      <c r="P1084" s="266">
        <v>327</v>
      </c>
      <c r="Q1084" s="266">
        <v>12</v>
      </c>
      <c r="R1084" s="264">
        <v>11</v>
      </c>
      <c r="S1084" s="264">
        <v>10</v>
      </c>
      <c r="T1084" s="267">
        <v>0.956140350877193</v>
      </c>
      <c r="U1084" s="267">
        <v>1</v>
      </c>
      <c r="V1084" s="268">
        <v>1</v>
      </c>
      <c r="W1084" s="268">
        <v>0.909090909090909</v>
      </c>
      <c r="X1084" s="295">
        <v>0</v>
      </c>
      <c r="Y1084" s="271">
        <v>82</v>
      </c>
      <c r="Z1084" s="333">
        <v>81</v>
      </c>
      <c r="AA1084" s="333">
        <v>83</v>
      </c>
      <c r="AB1084" s="333">
        <v>80</v>
      </c>
      <c r="AC1084" s="334">
        <v>0.98780487804878</v>
      </c>
      <c r="AD1084" s="268">
        <v>0.963855421686747</v>
      </c>
      <c r="AE1084" s="295">
        <v>0.0239494563620335</v>
      </c>
    </row>
    <row r="1085" spans="1:31">
      <c r="A1085" s="315" t="s">
        <v>1669</v>
      </c>
      <c r="B1085" s="339" t="s">
        <v>3350</v>
      </c>
      <c r="C1085" s="293" t="s">
        <v>1958</v>
      </c>
      <c r="D1085" s="339" t="s">
        <v>1959</v>
      </c>
      <c r="E1085" s="266">
        <v>33</v>
      </c>
      <c r="F1085" s="266">
        <v>33</v>
      </c>
      <c r="G1085" s="264">
        <v>26</v>
      </c>
      <c r="H1085" s="264">
        <v>26</v>
      </c>
      <c r="I1085" s="264">
        <v>31</v>
      </c>
      <c r="J1085" s="264">
        <v>31</v>
      </c>
      <c r="K1085" s="294">
        <v>0.9</v>
      </c>
      <c r="L1085" s="267">
        <v>1</v>
      </c>
      <c r="M1085" s="267">
        <v>1</v>
      </c>
      <c r="N1085" s="267">
        <v>1</v>
      </c>
      <c r="O1085" s="332">
        <v>975</v>
      </c>
      <c r="P1085" s="266">
        <v>959</v>
      </c>
      <c r="Q1085" s="266">
        <v>33</v>
      </c>
      <c r="R1085" s="264">
        <v>26</v>
      </c>
      <c r="S1085" s="264">
        <v>31</v>
      </c>
      <c r="T1085" s="267">
        <v>0.983589743589744</v>
      </c>
      <c r="U1085" s="267">
        <v>1</v>
      </c>
      <c r="V1085" s="268">
        <v>1</v>
      </c>
      <c r="W1085" s="268">
        <v>1</v>
      </c>
      <c r="X1085" s="295">
        <v>0</v>
      </c>
      <c r="Y1085" s="271">
        <v>211</v>
      </c>
      <c r="Z1085" s="333">
        <v>208</v>
      </c>
      <c r="AA1085" s="333">
        <v>245</v>
      </c>
      <c r="AB1085" s="333">
        <v>243</v>
      </c>
      <c r="AC1085" s="334">
        <v>0.985781990521327</v>
      </c>
      <c r="AD1085" s="268">
        <v>0.991836734693878</v>
      </c>
      <c r="AE1085" s="295">
        <v>-0.00605474417255059</v>
      </c>
    </row>
    <row r="1086" spans="1:31">
      <c r="A1086" s="315" t="s">
        <v>1669</v>
      </c>
      <c r="B1086" s="339" t="s">
        <v>3350</v>
      </c>
      <c r="C1086" s="293" t="s">
        <v>1960</v>
      </c>
      <c r="D1086" s="339" t="s">
        <v>1961</v>
      </c>
      <c r="E1086" s="266">
        <v>29</v>
      </c>
      <c r="F1086" s="266">
        <v>29</v>
      </c>
      <c r="G1086" s="264">
        <v>20</v>
      </c>
      <c r="H1086" s="264">
        <v>20</v>
      </c>
      <c r="I1086" s="264">
        <v>26</v>
      </c>
      <c r="J1086" s="264">
        <v>26</v>
      </c>
      <c r="K1086" s="294">
        <v>0.9</v>
      </c>
      <c r="L1086" s="267">
        <v>1</v>
      </c>
      <c r="M1086" s="267">
        <v>1</v>
      </c>
      <c r="N1086" s="267">
        <v>1</v>
      </c>
      <c r="O1086" s="332">
        <v>793</v>
      </c>
      <c r="P1086" s="266">
        <v>781</v>
      </c>
      <c r="Q1086" s="266">
        <v>28</v>
      </c>
      <c r="R1086" s="264">
        <v>20</v>
      </c>
      <c r="S1086" s="264">
        <v>26</v>
      </c>
      <c r="T1086" s="267">
        <v>0.984867591424968</v>
      </c>
      <c r="U1086" s="267">
        <v>0.96551724137931</v>
      </c>
      <c r="V1086" s="268">
        <v>1</v>
      </c>
      <c r="W1086" s="268">
        <v>1</v>
      </c>
      <c r="X1086" s="295">
        <v>-0.0344827586206896</v>
      </c>
      <c r="Y1086" s="271">
        <v>180</v>
      </c>
      <c r="Z1086" s="333">
        <v>178</v>
      </c>
      <c r="AA1086" s="333">
        <v>191</v>
      </c>
      <c r="AB1086" s="333">
        <v>188</v>
      </c>
      <c r="AC1086" s="334">
        <v>0.988888888888889</v>
      </c>
      <c r="AD1086" s="268">
        <v>0.984293193717278</v>
      </c>
      <c r="AE1086" s="295">
        <v>0.0045956951716114</v>
      </c>
    </row>
    <row r="1087" spans="1:31">
      <c r="A1087" s="315" t="s">
        <v>1669</v>
      </c>
      <c r="B1087" s="339" t="s">
        <v>3350</v>
      </c>
      <c r="C1087" s="293" t="s">
        <v>1962</v>
      </c>
      <c r="D1087" s="339" t="s">
        <v>1963</v>
      </c>
      <c r="E1087" s="266">
        <v>19</v>
      </c>
      <c r="F1087" s="266">
        <v>19</v>
      </c>
      <c r="G1087" s="264">
        <v>16</v>
      </c>
      <c r="H1087" s="264">
        <v>16</v>
      </c>
      <c r="I1087" s="264">
        <v>18</v>
      </c>
      <c r="J1087" s="264">
        <v>18</v>
      </c>
      <c r="K1087" s="294">
        <v>0.9</v>
      </c>
      <c r="L1087" s="267">
        <v>1</v>
      </c>
      <c r="M1087" s="267">
        <v>1</v>
      </c>
      <c r="N1087" s="267">
        <v>1</v>
      </c>
      <c r="O1087" s="332">
        <v>551</v>
      </c>
      <c r="P1087" s="266">
        <v>493</v>
      </c>
      <c r="Q1087" s="266">
        <v>17</v>
      </c>
      <c r="R1087" s="264">
        <v>14</v>
      </c>
      <c r="S1087" s="264">
        <v>15</v>
      </c>
      <c r="T1087" s="267">
        <v>0.894736842105263</v>
      </c>
      <c r="U1087" s="267">
        <v>0.894736842105263</v>
      </c>
      <c r="V1087" s="268">
        <v>0.875</v>
      </c>
      <c r="W1087" s="268">
        <v>0.833333333333333</v>
      </c>
      <c r="X1087" s="295">
        <v>0.0197368421052632</v>
      </c>
      <c r="Y1087" s="271">
        <v>127</v>
      </c>
      <c r="Z1087" s="333">
        <v>108</v>
      </c>
      <c r="AA1087" s="333">
        <v>129</v>
      </c>
      <c r="AB1087" s="333">
        <v>114</v>
      </c>
      <c r="AC1087" s="334">
        <v>0.850393700787402</v>
      </c>
      <c r="AD1087" s="268">
        <v>0.883720930232558</v>
      </c>
      <c r="AE1087" s="295">
        <v>-0.0333272294451565</v>
      </c>
    </row>
    <row r="1088" spans="1:31">
      <c r="A1088" s="315" t="s">
        <v>1669</v>
      </c>
      <c r="B1088" s="339" t="s">
        <v>3350</v>
      </c>
      <c r="C1088" s="293" t="s">
        <v>1964</v>
      </c>
      <c r="D1088" s="339" t="s">
        <v>1965</v>
      </c>
      <c r="E1088" s="266">
        <v>24</v>
      </c>
      <c r="F1088" s="266">
        <v>24</v>
      </c>
      <c r="G1088" s="264">
        <v>19</v>
      </c>
      <c r="H1088" s="264">
        <v>18</v>
      </c>
      <c r="I1088" s="264">
        <v>21</v>
      </c>
      <c r="J1088" s="264">
        <v>21</v>
      </c>
      <c r="K1088" s="294">
        <v>0.9</v>
      </c>
      <c r="L1088" s="267">
        <v>1</v>
      </c>
      <c r="M1088" s="267">
        <v>0.947368421052632</v>
      </c>
      <c r="N1088" s="267">
        <v>1</v>
      </c>
      <c r="O1088" s="332">
        <v>655</v>
      </c>
      <c r="P1088" s="266">
        <v>651</v>
      </c>
      <c r="Q1088" s="266">
        <v>24</v>
      </c>
      <c r="R1088" s="264">
        <v>18</v>
      </c>
      <c r="S1088" s="264">
        <v>21</v>
      </c>
      <c r="T1088" s="267">
        <v>0.993893129770992</v>
      </c>
      <c r="U1088" s="267">
        <v>1</v>
      </c>
      <c r="V1088" s="268">
        <v>0.947368421052632</v>
      </c>
      <c r="W1088" s="268">
        <v>1</v>
      </c>
      <c r="X1088" s="295">
        <v>0.0526315789473685</v>
      </c>
      <c r="Y1088" s="271">
        <v>150</v>
      </c>
      <c r="Z1088" s="333">
        <v>147</v>
      </c>
      <c r="AA1088" s="333">
        <v>158</v>
      </c>
      <c r="AB1088" s="333">
        <v>157</v>
      </c>
      <c r="AC1088" s="334">
        <v>0.98</v>
      </c>
      <c r="AD1088" s="268">
        <v>0.993670886075949</v>
      </c>
      <c r="AE1088" s="295">
        <v>-0.0136708860759494</v>
      </c>
    </row>
    <row r="1089" spans="1:31">
      <c r="A1089" s="315" t="s">
        <v>1669</v>
      </c>
      <c r="B1089" s="339" t="s">
        <v>3349</v>
      </c>
      <c r="C1089" s="293" t="s">
        <v>1966</v>
      </c>
      <c r="D1089" s="339" t="s">
        <v>1967</v>
      </c>
      <c r="E1089" s="266">
        <v>70</v>
      </c>
      <c r="F1089" s="266">
        <v>68</v>
      </c>
      <c r="G1089" s="264">
        <v>68</v>
      </c>
      <c r="H1089" s="264">
        <v>66</v>
      </c>
      <c r="I1089" s="264">
        <v>67</v>
      </c>
      <c r="J1089" s="264">
        <v>66</v>
      </c>
      <c r="K1089" s="294">
        <v>0.9</v>
      </c>
      <c r="L1089" s="267">
        <v>0.971428571428571</v>
      </c>
      <c r="M1089" s="267">
        <v>0.970588235294118</v>
      </c>
      <c r="N1089" s="267">
        <v>0.985074626865672</v>
      </c>
      <c r="O1089" s="332">
        <v>1991</v>
      </c>
      <c r="P1089" s="266">
        <v>1818</v>
      </c>
      <c r="Q1089" s="266">
        <v>64</v>
      </c>
      <c r="R1089" s="264">
        <v>62</v>
      </c>
      <c r="S1089" s="264">
        <v>61</v>
      </c>
      <c r="T1089" s="267">
        <v>0.913108990457057</v>
      </c>
      <c r="U1089" s="267">
        <v>0.914285714285714</v>
      </c>
      <c r="V1089" s="268">
        <v>0.911764705882353</v>
      </c>
      <c r="W1089" s="268">
        <v>0.91044776119403</v>
      </c>
      <c r="X1089" s="295">
        <v>0.00252100840336134</v>
      </c>
      <c r="Y1089" s="271">
        <v>464</v>
      </c>
      <c r="Z1089" s="333">
        <v>425</v>
      </c>
      <c r="AA1089" s="333">
        <v>458</v>
      </c>
      <c r="AB1089" s="333">
        <v>421</v>
      </c>
      <c r="AC1089" s="334">
        <v>0.915948275862069</v>
      </c>
      <c r="AD1089" s="268">
        <v>0.919213973799127</v>
      </c>
      <c r="AE1089" s="295">
        <v>-0.00326569793705767</v>
      </c>
    </row>
    <row r="1090" spans="1:31">
      <c r="A1090" s="315" t="s">
        <v>1669</v>
      </c>
      <c r="B1090" s="339" t="s">
        <v>3349</v>
      </c>
      <c r="C1090" s="293" t="s">
        <v>1968</v>
      </c>
      <c r="D1090" s="339" t="s">
        <v>1969</v>
      </c>
      <c r="E1090" s="266">
        <v>44</v>
      </c>
      <c r="F1090" s="266">
        <v>44</v>
      </c>
      <c r="G1090" s="264">
        <v>36</v>
      </c>
      <c r="H1090" s="264">
        <v>36</v>
      </c>
      <c r="I1090" s="264">
        <v>42</v>
      </c>
      <c r="J1090" s="264">
        <v>41</v>
      </c>
      <c r="K1090" s="294">
        <v>0.9</v>
      </c>
      <c r="L1090" s="267">
        <v>1</v>
      </c>
      <c r="M1090" s="267">
        <v>1</v>
      </c>
      <c r="N1090" s="267">
        <v>0.976190476190476</v>
      </c>
      <c r="O1090" s="332">
        <v>1285</v>
      </c>
      <c r="P1090" s="266">
        <v>1260</v>
      </c>
      <c r="Q1090" s="266">
        <v>44</v>
      </c>
      <c r="R1090" s="264">
        <v>36</v>
      </c>
      <c r="S1090" s="264">
        <v>41</v>
      </c>
      <c r="T1090" s="267">
        <v>0.980544747081712</v>
      </c>
      <c r="U1090" s="267">
        <v>1</v>
      </c>
      <c r="V1090" s="268">
        <v>1</v>
      </c>
      <c r="W1090" s="268">
        <v>0.976190476190476</v>
      </c>
      <c r="X1090" s="295">
        <v>0</v>
      </c>
      <c r="Y1090" s="271">
        <v>297</v>
      </c>
      <c r="Z1090" s="333">
        <v>293</v>
      </c>
      <c r="AA1090" s="333">
        <v>306</v>
      </c>
      <c r="AB1090" s="333">
        <v>298</v>
      </c>
      <c r="AC1090" s="334">
        <v>0.986531986531986</v>
      </c>
      <c r="AD1090" s="268">
        <v>0.973856209150327</v>
      </c>
      <c r="AE1090" s="295">
        <v>0.0126757773816597</v>
      </c>
    </row>
    <row r="1091" spans="1:31">
      <c r="A1091" s="315" t="s">
        <v>1669</v>
      </c>
      <c r="B1091" s="339" t="s">
        <v>3349</v>
      </c>
      <c r="C1091" s="293" t="s">
        <v>1970</v>
      </c>
      <c r="D1091" s="339" t="s">
        <v>1971</v>
      </c>
      <c r="E1091" s="266">
        <v>31</v>
      </c>
      <c r="F1091" s="266">
        <v>31</v>
      </c>
      <c r="G1091" s="264">
        <v>26</v>
      </c>
      <c r="H1091" s="264">
        <v>26</v>
      </c>
      <c r="I1091" s="264">
        <v>28</v>
      </c>
      <c r="J1091" s="264">
        <v>28</v>
      </c>
      <c r="K1091" s="294">
        <v>0.9</v>
      </c>
      <c r="L1091" s="267">
        <v>1</v>
      </c>
      <c r="M1091" s="267">
        <v>1</v>
      </c>
      <c r="N1091" s="267">
        <v>1</v>
      </c>
      <c r="O1091" s="332">
        <v>904</v>
      </c>
      <c r="P1091" s="266">
        <v>878</v>
      </c>
      <c r="Q1091" s="266">
        <v>31</v>
      </c>
      <c r="R1091" s="264">
        <v>26</v>
      </c>
      <c r="S1091" s="264">
        <v>27</v>
      </c>
      <c r="T1091" s="267">
        <v>0.971238938053097</v>
      </c>
      <c r="U1091" s="267">
        <v>1</v>
      </c>
      <c r="V1091" s="268">
        <v>1</v>
      </c>
      <c r="W1091" s="268">
        <v>0.964285714285714</v>
      </c>
      <c r="X1091" s="295">
        <v>0</v>
      </c>
      <c r="Y1091" s="271">
        <v>201</v>
      </c>
      <c r="Z1091" s="333">
        <v>197</v>
      </c>
      <c r="AA1091" s="333">
        <v>205</v>
      </c>
      <c r="AB1091" s="333">
        <v>201</v>
      </c>
      <c r="AC1091" s="334">
        <v>0.980099502487562</v>
      </c>
      <c r="AD1091" s="268">
        <v>0.980487804878049</v>
      </c>
      <c r="AE1091" s="295">
        <v>-0.000388302390486595</v>
      </c>
    </row>
    <row r="1092" spans="1:31">
      <c r="A1092" s="315" t="s">
        <v>1972</v>
      </c>
      <c r="B1092" s="339" t="s">
        <v>3352</v>
      </c>
      <c r="C1092" s="293" t="s">
        <v>1974</v>
      </c>
      <c r="D1092" s="339" t="s">
        <v>1975</v>
      </c>
      <c r="E1092" s="266">
        <v>28</v>
      </c>
      <c r="F1092" s="266">
        <v>28</v>
      </c>
      <c r="G1092" s="264">
        <v>26</v>
      </c>
      <c r="H1092" s="264">
        <v>26</v>
      </c>
      <c r="I1092" s="264">
        <v>28</v>
      </c>
      <c r="J1092" s="264">
        <v>28</v>
      </c>
      <c r="K1092" s="294">
        <v>0.9</v>
      </c>
      <c r="L1092" s="267">
        <v>1</v>
      </c>
      <c r="M1092" s="267">
        <v>1</v>
      </c>
      <c r="N1092" s="267">
        <v>1</v>
      </c>
      <c r="O1092" s="332">
        <v>841</v>
      </c>
      <c r="P1092" s="266">
        <v>825</v>
      </c>
      <c r="Q1092" s="266">
        <v>28</v>
      </c>
      <c r="R1092" s="264">
        <v>25</v>
      </c>
      <c r="S1092" s="264">
        <v>27</v>
      </c>
      <c r="T1092" s="267">
        <v>0.980975029726516</v>
      </c>
      <c r="U1092" s="267">
        <v>1</v>
      </c>
      <c r="V1092" s="268">
        <v>0.961538461538462</v>
      </c>
      <c r="W1092" s="268">
        <v>0.964285714285714</v>
      </c>
      <c r="X1092" s="295">
        <v>0.0384615384615384</v>
      </c>
      <c r="Y1092" s="271">
        <v>195</v>
      </c>
      <c r="Z1092" s="333">
        <v>191</v>
      </c>
      <c r="AA1092" s="333">
        <v>198</v>
      </c>
      <c r="AB1092" s="333">
        <v>195</v>
      </c>
      <c r="AC1092" s="334">
        <v>0.979487179487179</v>
      </c>
      <c r="AD1092" s="268">
        <v>0.984848484848485</v>
      </c>
      <c r="AE1092" s="295">
        <v>-0.00536130536130541</v>
      </c>
    </row>
    <row r="1093" spans="1:31">
      <c r="A1093" s="315" t="s">
        <v>1972</v>
      </c>
      <c r="B1093" s="339" t="s">
        <v>3352</v>
      </c>
      <c r="C1093" s="293" t="s">
        <v>1976</v>
      </c>
      <c r="D1093" s="339" t="s">
        <v>1977</v>
      </c>
      <c r="E1093" s="266">
        <v>41</v>
      </c>
      <c r="F1093" s="266">
        <v>39</v>
      </c>
      <c r="G1093" s="264">
        <v>39</v>
      </c>
      <c r="H1093" s="264">
        <v>35</v>
      </c>
      <c r="I1093" s="264">
        <v>46</v>
      </c>
      <c r="J1093" s="264">
        <v>42</v>
      </c>
      <c r="K1093" s="294">
        <v>0.9</v>
      </c>
      <c r="L1093" s="267">
        <v>0.951219512195122</v>
      </c>
      <c r="M1093" s="267">
        <v>0.897435897435897</v>
      </c>
      <c r="N1093" s="267">
        <v>0.91304347826087</v>
      </c>
      <c r="O1093" s="332">
        <v>1367</v>
      </c>
      <c r="P1093" s="266">
        <v>1230</v>
      </c>
      <c r="Q1093" s="266">
        <v>39</v>
      </c>
      <c r="R1093" s="264">
        <v>35</v>
      </c>
      <c r="S1093" s="264">
        <v>42</v>
      </c>
      <c r="T1093" s="267">
        <v>0.899780541331383</v>
      </c>
      <c r="U1093" s="267">
        <v>0.951219512195122</v>
      </c>
      <c r="V1093" s="268">
        <v>0.897435897435897</v>
      </c>
      <c r="W1093" s="268">
        <v>0.91304347826087</v>
      </c>
      <c r="X1093" s="295">
        <v>0.0537836147592244</v>
      </c>
      <c r="Y1093" s="271">
        <v>324</v>
      </c>
      <c r="Z1093" s="333">
        <v>292</v>
      </c>
      <c r="AA1093" s="333">
        <v>320</v>
      </c>
      <c r="AB1093" s="333">
        <v>286</v>
      </c>
      <c r="AC1093" s="334">
        <v>0.901234567901235</v>
      </c>
      <c r="AD1093" s="268">
        <v>0.89375</v>
      </c>
      <c r="AE1093" s="295">
        <v>0.00748456790123453</v>
      </c>
    </row>
    <row r="1094" spans="1:31">
      <c r="A1094" s="315" t="s">
        <v>1972</v>
      </c>
      <c r="B1094" s="339" t="s">
        <v>3352</v>
      </c>
      <c r="C1094" s="293" t="s">
        <v>1978</v>
      </c>
      <c r="D1094" s="339" t="s">
        <v>1979</v>
      </c>
      <c r="E1094" s="266">
        <v>47</v>
      </c>
      <c r="F1094" s="266">
        <v>47</v>
      </c>
      <c r="G1094" s="264">
        <v>43</v>
      </c>
      <c r="H1094" s="264">
        <v>43</v>
      </c>
      <c r="I1094" s="264">
        <v>43</v>
      </c>
      <c r="J1094" s="264">
        <v>42</v>
      </c>
      <c r="K1094" s="294">
        <v>0.9</v>
      </c>
      <c r="L1094" s="267">
        <v>1</v>
      </c>
      <c r="M1094" s="267">
        <v>1</v>
      </c>
      <c r="N1094" s="267">
        <v>0.976744186046512</v>
      </c>
      <c r="O1094" s="332">
        <v>1350</v>
      </c>
      <c r="P1094" s="266">
        <v>1315</v>
      </c>
      <c r="Q1094" s="266">
        <v>47</v>
      </c>
      <c r="R1094" s="264">
        <v>43</v>
      </c>
      <c r="S1094" s="264">
        <v>42</v>
      </c>
      <c r="T1094" s="267">
        <v>0.974074074074074</v>
      </c>
      <c r="U1094" s="267">
        <v>1</v>
      </c>
      <c r="V1094" s="268">
        <v>1</v>
      </c>
      <c r="W1094" s="268">
        <v>0.976744186046512</v>
      </c>
      <c r="X1094" s="295">
        <v>0</v>
      </c>
      <c r="Y1094" s="271">
        <v>316</v>
      </c>
      <c r="Z1094" s="333">
        <v>312</v>
      </c>
      <c r="AA1094" s="333">
        <v>317</v>
      </c>
      <c r="AB1094" s="333">
        <v>316</v>
      </c>
      <c r="AC1094" s="334">
        <v>0.987341772151899</v>
      </c>
      <c r="AD1094" s="268">
        <v>0.996845425867508</v>
      </c>
      <c r="AE1094" s="295">
        <v>-0.00950365371560913</v>
      </c>
    </row>
    <row r="1095" spans="1:31">
      <c r="A1095" s="315" t="s">
        <v>1972</v>
      </c>
      <c r="B1095" s="339" t="s">
        <v>3352</v>
      </c>
      <c r="C1095" s="293" t="s">
        <v>1980</v>
      </c>
      <c r="D1095" s="339" t="s">
        <v>1981</v>
      </c>
      <c r="E1095" s="266">
        <v>45</v>
      </c>
      <c r="F1095" s="266">
        <v>44</v>
      </c>
      <c r="G1095" s="264">
        <v>35</v>
      </c>
      <c r="H1095" s="264">
        <v>33</v>
      </c>
      <c r="I1095" s="264">
        <v>44</v>
      </c>
      <c r="J1095" s="264">
        <v>42</v>
      </c>
      <c r="K1095" s="294">
        <v>0.9</v>
      </c>
      <c r="L1095" s="267">
        <v>0.977777777777778</v>
      </c>
      <c r="M1095" s="267">
        <v>0.942857142857143</v>
      </c>
      <c r="N1095" s="267">
        <v>0.954545454545455</v>
      </c>
      <c r="O1095" s="332">
        <v>1247</v>
      </c>
      <c r="P1095" s="266">
        <v>1153</v>
      </c>
      <c r="Q1095" s="266">
        <v>41</v>
      </c>
      <c r="R1095" s="264">
        <v>31</v>
      </c>
      <c r="S1095" s="264">
        <v>39</v>
      </c>
      <c r="T1095" s="267">
        <v>0.924619085805934</v>
      </c>
      <c r="U1095" s="267">
        <v>0.911111111111111</v>
      </c>
      <c r="V1095" s="268">
        <v>0.885714285714286</v>
      </c>
      <c r="W1095" s="268">
        <v>0.886363636363636</v>
      </c>
      <c r="X1095" s="295">
        <v>0.0253968253968254</v>
      </c>
      <c r="Y1095" s="271">
        <v>295</v>
      </c>
      <c r="Z1095" s="333">
        <v>270</v>
      </c>
      <c r="AA1095" s="333">
        <v>288</v>
      </c>
      <c r="AB1095" s="333">
        <v>270</v>
      </c>
      <c r="AC1095" s="334">
        <v>0.915254237288136</v>
      </c>
      <c r="AD1095" s="268">
        <v>0.9375</v>
      </c>
      <c r="AE1095" s="295">
        <v>-0.0222457627118644</v>
      </c>
    </row>
    <row r="1096" spans="1:31">
      <c r="A1096" s="315" t="s">
        <v>1972</v>
      </c>
      <c r="B1096" s="339" t="s">
        <v>3352</v>
      </c>
      <c r="C1096" s="293" t="s">
        <v>1982</v>
      </c>
      <c r="D1096" s="339" t="s">
        <v>1983</v>
      </c>
      <c r="E1096" s="266">
        <v>51</v>
      </c>
      <c r="F1096" s="266">
        <v>51</v>
      </c>
      <c r="G1096" s="264">
        <v>45</v>
      </c>
      <c r="H1096" s="264">
        <v>45</v>
      </c>
      <c r="I1096" s="264">
        <v>48</v>
      </c>
      <c r="J1096" s="264">
        <v>48</v>
      </c>
      <c r="K1096" s="294">
        <v>0.9</v>
      </c>
      <c r="L1096" s="267">
        <v>1</v>
      </c>
      <c r="M1096" s="267">
        <v>1</v>
      </c>
      <c r="N1096" s="267">
        <v>1</v>
      </c>
      <c r="O1096" s="332">
        <v>1446</v>
      </c>
      <c r="P1096" s="266">
        <v>1393</v>
      </c>
      <c r="Q1096" s="266">
        <v>49</v>
      </c>
      <c r="R1096" s="264">
        <v>43</v>
      </c>
      <c r="S1096" s="264">
        <v>47</v>
      </c>
      <c r="T1096" s="267">
        <v>0.963347164591978</v>
      </c>
      <c r="U1096" s="267">
        <v>0.96078431372549</v>
      </c>
      <c r="V1096" s="268">
        <v>0.955555555555556</v>
      </c>
      <c r="W1096" s="268">
        <v>0.979166666666667</v>
      </c>
      <c r="X1096" s="295">
        <v>0.00522875816993462</v>
      </c>
      <c r="Y1096" s="271">
        <v>339</v>
      </c>
      <c r="Z1096" s="333">
        <v>328</v>
      </c>
      <c r="AA1096" s="333">
        <v>336</v>
      </c>
      <c r="AB1096" s="333">
        <v>323</v>
      </c>
      <c r="AC1096" s="334">
        <v>0.967551622418879</v>
      </c>
      <c r="AD1096" s="268">
        <v>0.961309523809524</v>
      </c>
      <c r="AE1096" s="295">
        <v>0.00624209860935521</v>
      </c>
    </row>
    <row r="1097" spans="1:31">
      <c r="A1097" s="315" t="s">
        <v>1972</v>
      </c>
      <c r="B1097" s="339" t="s">
        <v>3352</v>
      </c>
      <c r="C1097" s="293" t="s">
        <v>1984</v>
      </c>
      <c r="D1097" s="339" t="s">
        <v>1985</v>
      </c>
      <c r="E1097" s="266">
        <v>20</v>
      </c>
      <c r="F1097" s="266">
        <v>19</v>
      </c>
      <c r="G1097" s="264">
        <v>17</v>
      </c>
      <c r="H1097" s="264">
        <v>16</v>
      </c>
      <c r="I1097" s="264">
        <v>18</v>
      </c>
      <c r="J1097" s="264">
        <v>16</v>
      </c>
      <c r="K1097" s="294">
        <v>0.9</v>
      </c>
      <c r="L1097" s="267">
        <v>0.95</v>
      </c>
      <c r="M1097" s="267">
        <v>0.941176470588235</v>
      </c>
      <c r="N1097" s="267">
        <v>0.888888888888889</v>
      </c>
      <c r="O1097" s="332">
        <v>566</v>
      </c>
      <c r="P1097" s="266">
        <v>519</v>
      </c>
      <c r="Q1097" s="266">
        <v>19</v>
      </c>
      <c r="R1097" s="264">
        <v>16</v>
      </c>
      <c r="S1097" s="264">
        <v>15</v>
      </c>
      <c r="T1097" s="267">
        <v>0.916961130742049</v>
      </c>
      <c r="U1097" s="267">
        <v>0.95</v>
      </c>
      <c r="V1097" s="268">
        <v>0.941176470588235</v>
      </c>
      <c r="W1097" s="268">
        <v>0.833333333333333</v>
      </c>
      <c r="X1097" s="295">
        <v>0.00882352941176467</v>
      </c>
      <c r="Y1097" s="271">
        <v>134</v>
      </c>
      <c r="Z1097" s="333">
        <v>121</v>
      </c>
      <c r="AA1097" s="333">
        <v>133</v>
      </c>
      <c r="AB1097" s="333">
        <v>122</v>
      </c>
      <c r="AC1097" s="334">
        <v>0.902985074626866</v>
      </c>
      <c r="AD1097" s="268">
        <v>0.917293233082707</v>
      </c>
      <c r="AE1097" s="295">
        <v>-0.014308158455841</v>
      </c>
    </row>
    <row r="1098" spans="1:31">
      <c r="A1098" s="315" t="s">
        <v>1972</v>
      </c>
      <c r="B1098" s="339" t="s">
        <v>3352</v>
      </c>
      <c r="C1098" s="293" t="s">
        <v>1986</v>
      </c>
      <c r="D1098" s="339" t="s">
        <v>1987</v>
      </c>
      <c r="E1098" s="266">
        <v>48</v>
      </c>
      <c r="F1098" s="266">
        <v>45</v>
      </c>
      <c r="G1098" s="264">
        <v>36</v>
      </c>
      <c r="H1098" s="264">
        <v>36</v>
      </c>
      <c r="I1098" s="264">
        <v>45</v>
      </c>
      <c r="J1098" s="264">
        <v>45</v>
      </c>
      <c r="K1098" s="294">
        <v>0.9</v>
      </c>
      <c r="L1098" s="267">
        <v>0.9375</v>
      </c>
      <c r="M1098" s="267">
        <v>1</v>
      </c>
      <c r="N1098" s="267">
        <v>1</v>
      </c>
      <c r="O1098" s="332">
        <v>1358</v>
      </c>
      <c r="P1098" s="266">
        <v>1328</v>
      </c>
      <c r="Q1098" s="266">
        <v>44</v>
      </c>
      <c r="R1098" s="264">
        <v>35</v>
      </c>
      <c r="S1098" s="264">
        <v>43</v>
      </c>
      <c r="T1098" s="267">
        <v>0.977908689248895</v>
      </c>
      <c r="U1098" s="267">
        <v>0.916666666666667</v>
      </c>
      <c r="V1098" s="268">
        <v>0.972222222222222</v>
      </c>
      <c r="W1098" s="268">
        <v>0.955555555555556</v>
      </c>
      <c r="X1098" s="295">
        <v>-0.0555555555555556</v>
      </c>
      <c r="Y1098" s="271">
        <v>324</v>
      </c>
      <c r="Z1098" s="333">
        <v>311</v>
      </c>
      <c r="AA1098" s="333">
        <v>312</v>
      </c>
      <c r="AB1098" s="333">
        <v>307</v>
      </c>
      <c r="AC1098" s="334">
        <v>0.959876543209877</v>
      </c>
      <c r="AD1098" s="268">
        <v>0.983974358974359</v>
      </c>
      <c r="AE1098" s="295">
        <v>-0.0240978157644823</v>
      </c>
    </row>
    <row r="1099" spans="1:31">
      <c r="A1099" s="315" t="s">
        <v>1972</v>
      </c>
      <c r="B1099" s="339" t="s">
        <v>3352</v>
      </c>
      <c r="C1099" s="293" t="s">
        <v>1988</v>
      </c>
      <c r="D1099" s="339" t="s">
        <v>1989</v>
      </c>
      <c r="E1099" s="266">
        <v>83</v>
      </c>
      <c r="F1099" s="266">
        <v>74</v>
      </c>
      <c r="G1099" s="264">
        <v>64</v>
      </c>
      <c r="H1099" s="264">
        <v>57</v>
      </c>
      <c r="I1099" s="264">
        <v>73</v>
      </c>
      <c r="J1099" s="264">
        <v>64</v>
      </c>
      <c r="K1099" s="294">
        <v>0.9</v>
      </c>
      <c r="L1099" s="267">
        <v>0.891566265060241</v>
      </c>
      <c r="M1099" s="267">
        <v>0.890625</v>
      </c>
      <c r="N1099" s="267">
        <v>0.876712328767123</v>
      </c>
      <c r="O1099" s="332">
        <v>2287</v>
      </c>
      <c r="P1099" s="266">
        <v>2075</v>
      </c>
      <c r="Q1099" s="266">
        <v>73</v>
      </c>
      <c r="R1099" s="264">
        <v>56</v>
      </c>
      <c r="S1099" s="264">
        <v>62</v>
      </c>
      <c r="T1099" s="267">
        <v>0.907302142544819</v>
      </c>
      <c r="U1099" s="267">
        <v>0.879518072289157</v>
      </c>
      <c r="V1099" s="268">
        <v>0.875</v>
      </c>
      <c r="W1099" s="268">
        <v>0.849315068493151</v>
      </c>
      <c r="X1099" s="295">
        <v>0.00451807228915657</v>
      </c>
      <c r="Y1099" s="271">
        <v>539</v>
      </c>
      <c r="Z1099" s="333">
        <v>480</v>
      </c>
      <c r="AA1099" s="333">
        <v>522</v>
      </c>
      <c r="AB1099" s="333">
        <v>475</v>
      </c>
      <c r="AC1099" s="334">
        <v>0.890538033395176</v>
      </c>
      <c r="AD1099" s="268">
        <v>0.909961685823755</v>
      </c>
      <c r="AE1099" s="295">
        <v>-0.0194236524285786</v>
      </c>
    </row>
    <row r="1100" spans="1:31">
      <c r="A1100" s="315" t="s">
        <v>1972</v>
      </c>
      <c r="B1100" s="339" t="s">
        <v>3352</v>
      </c>
      <c r="C1100" s="293" t="s">
        <v>1990</v>
      </c>
      <c r="D1100" s="339" t="s">
        <v>1991</v>
      </c>
      <c r="E1100" s="266">
        <v>46</v>
      </c>
      <c r="F1100" s="266">
        <v>46</v>
      </c>
      <c r="G1100" s="264">
        <v>40</v>
      </c>
      <c r="H1100" s="264">
        <v>40</v>
      </c>
      <c r="I1100" s="264">
        <v>45</v>
      </c>
      <c r="J1100" s="264">
        <v>45</v>
      </c>
      <c r="K1100" s="294">
        <v>0.9</v>
      </c>
      <c r="L1100" s="267">
        <v>1</v>
      </c>
      <c r="M1100" s="267">
        <v>1</v>
      </c>
      <c r="N1100" s="267">
        <v>1</v>
      </c>
      <c r="O1100" s="332">
        <v>1381</v>
      </c>
      <c r="P1100" s="266">
        <v>1341</v>
      </c>
      <c r="Q1100" s="266">
        <v>45</v>
      </c>
      <c r="R1100" s="264">
        <v>40</v>
      </c>
      <c r="S1100" s="264">
        <v>43</v>
      </c>
      <c r="T1100" s="267">
        <v>0.971035481535119</v>
      </c>
      <c r="U1100" s="267">
        <v>0.978260869565217</v>
      </c>
      <c r="V1100" s="268">
        <v>1</v>
      </c>
      <c r="W1100" s="268">
        <v>0.955555555555556</v>
      </c>
      <c r="X1100" s="295">
        <v>-0.0217391304347826</v>
      </c>
      <c r="Y1100" s="271">
        <v>317</v>
      </c>
      <c r="Z1100" s="333">
        <v>308</v>
      </c>
      <c r="AA1100" s="333">
        <v>323</v>
      </c>
      <c r="AB1100" s="333">
        <v>316</v>
      </c>
      <c r="AC1100" s="334">
        <v>0.971608832807571</v>
      </c>
      <c r="AD1100" s="268">
        <v>0.978328173374613</v>
      </c>
      <c r="AE1100" s="295">
        <v>-0.00671934056704204</v>
      </c>
    </row>
    <row r="1101" spans="1:31">
      <c r="A1101" s="315" t="s">
        <v>1972</v>
      </c>
      <c r="B1101" s="339" t="s">
        <v>3352</v>
      </c>
      <c r="C1101" s="293" t="s">
        <v>1992</v>
      </c>
      <c r="D1101" s="339" t="s">
        <v>1993</v>
      </c>
      <c r="E1101" s="266">
        <v>45</v>
      </c>
      <c r="F1101" s="266">
        <v>44</v>
      </c>
      <c r="G1101" s="264">
        <v>36</v>
      </c>
      <c r="H1101" s="264">
        <v>35</v>
      </c>
      <c r="I1101" s="264">
        <v>41</v>
      </c>
      <c r="J1101" s="264">
        <v>40</v>
      </c>
      <c r="K1101" s="294">
        <v>0.9</v>
      </c>
      <c r="L1101" s="267">
        <v>0.977777777777778</v>
      </c>
      <c r="M1101" s="267">
        <v>0.972222222222222</v>
      </c>
      <c r="N1101" s="267">
        <v>0.975609756097561</v>
      </c>
      <c r="O1101" s="332">
        <v>1270</v>
      </c>
      <c r="P1101" s="266">
        <v>1153</v>
      </c>
      <c r="Q1101" s="266">
        <v>40</v>
      </c>
      <c r="R1101" s="264">
        <v>35</v>
      </c>
      <c r="S1101" s="264">
        <v>35</v>
      </c>
      <c r="T1101" s="267">
        <v>0.907874015748032</v>
      </c>
      <c r="U1101" s="267">
        <v>0.888888888888889</v>
      </c>
      <c r="V1101" s="268">
        <v>0.972222222222222</v>
      </c>
      <c r="W1101" s="268">
        <v>0.853658536585366</v>
      </c>
      <c r="X1101" s="295">
        <v>-0.0833333333333334</v>
      </c>
      <c r="Y1101" s="271">
        <v>296</v>
      </c>
      <c r="Z1101" s="333">
        <v>268</v>
      </c>
      <c r="AA1101" s="333">
        <v>300</v>
      </c>
      <c r="AB1101" s="333">
        <v>269</v>
      </c>
      <c r="AC1101" s="334">
        <v>0.905405405405405</v>
      </c>
      <c r="AD1101" s="268">
        <v>0.896666666666667</v>
      </c>
      <c r="AE1101" s="295">
        <v>0.00873873873873876</v>
      </c>
    </row>
    <row r="1102" spans="1:31">
      <c r="A1102" s="315" t="s">
        <v>1972</v>
      </c>
      <c r="B1102" s="339" t="s">
        <v>3352</v>
      </c>
      <c r="C1102" s="293" t="s">
        <v>1994</v>
      </c>
      <c r="D1102" s="339" t="s">
        <v>1995</v>
      </c>
      <c r="E1102" s="266">
        <v>40</v>
      </c>
      <c r="F1102" s="266">
        <v>39</v>
      </c>
      <c r="G1102" s="264">
        <v>40</v>
      </c>
      <c r="H1102" s="264">
        <v>39</v>
      </c>
      <c r="I1102" s="264">
        <v>37</v>
      </c>
      <c r="J1102" s="264">
        <v>36</v>
      </c>
      <c r="K1102" s="294">
        <v>0.9</v>
      </c>
      <c r="L1102" s="267">
        <v>0.975</v>
      </c>
      <c r="M1102" s="267">
        <v>0.975</v>
      </c>
      <c r="N1102" s="267">
        <v>0.972972972972973</v>
      </c>
      <c r="O1102" s="332">
        <v>1175</v>
      </c>
      <c r="P1102" s="266">
        <v>1134</v>
      </c>
      <c r="Q1102" s="266">
        <v>39</v>
      </c>
      <c r="R1102" s="264">
        <v>39</v>
      </c>
      <c r="S1102" s="264">
        <v>36</v>
      </c>
      <c r="T1102" s="267">
        <v>0.965106382978723</v>
      </c>
      <c r="U1102" s="267">
        <v>0.975</v>
      </c>
      <c r="V1102" s="268">
        <v>0.975</v>
      </c>
      <c r="W1102" s="268">
        <v>0.972972972972973</v>
      </c>
      <c r="X1102" s="295">
        <v>0</v>
      </c>
      <c r="Y1102" s="271">
        <v>280</v>
      </c>
      <c r="Z1102" s="333">
        <v>272</v>
      </c>
      <c r="AA1102" s="333">
        <v>271</v>
      </c>
      <c r="AB1102" s="333">
        <v>266</v>
      </c>
      <c r="AC1102" s="334">
        <v>0.971428571428571</v>
      </c>
      <c r="AD1102" s="268">
        <v>0.981549815498155</v>
      </c>
      <c r="AE1102" s="295">
        <v>-0.0101212440695836</v>
      </c>
    </row>
    <row r="1103" spans="1:31">
      <c r="A1103" s="315" t="s">
        <v>1972</v>
      </c>
      <c r="B1103" s="339" t="s">
        <v>3352</v>
      </c>
      <c r="C1103" s="293" t="s">
        <v>1996</v>
      </c>
      <c r="D1103" s="339" t="s">
        <v>1997</v>
      </c>
      <c r="E1103" s="266">
        <v>55</v>
      </c>
      <c r="F1103" s="266">
        <v>52</v>
      </c>
      <c r="G1103" s="264">
        <v>50</v>
      </c>
      <c r="H1103" s="264">
        <v>47</v>
      </c>
      <c r="I1103" s="264">
        <v>54</v>
      </c>
      <c r="J1103" s="264">
        <v>52</v>
      </c>
      <c r="K1103" s="294">
        <v>0.9</v>
      </c>
      <c r="L1103" s="267">
        <v>0.945454545454545</v>
      </c>
      <c r="M1103" s="267">
        <v>0.94</v>
      </c>
      <c r="N1103" s="267">
        <v>0.962962962962963</v>
      </c>
      <c r="O1103" s="332">
        <v>1628</v>
      </c>
      <c r="P1103" s="266">
        <v>1542</v>
      </c>
      <c r="Q1103" s="266">
        <v>51</v>
      </c>
      <c r="R1103" s="264">
        <v>46</v>
      </c>
      <c r="S1103" s="264">
        <v>52</v>
      </c>
      <c r="T1103" s="267">
        <v>0.947174447174447</v>
      </c>
      <c r="U1103" s="267">
        <v>0.927272727272727</v>
      </c>
      <c r="V1103" s="268">
        <v>0.92</v>
      </c>
      <c r="W1103" s="268">
        <v>0.962962962962963</v>
      </c>
      <c r="X1103" s="295">
        <v>0.00727272727272721</v>
      </c>
      <c r="Y1103" s="271">
        <v>379</v>
      </c>
      <c r="Z1103" s="333">
        <v>356</v>
      </c>
      <c r="AA1103" s="333">
        <v>379</v>
      </c>
      <c r="AB1103" s="333">
        <v>362</v>
      </c>
      <c r="AC1103" s="334">
        <v>0.939313984168865</v>
      </c>
      <c r="AD1103" s="268">
        <v>0.955145118733509</v>
      </c>
      <c r="AE1103" s="295">
        <v>-0.0158311345646438</v>
      </c>
    </row>
    <row r="1104" spans="1:31">
      <c r="A1104" s="315" t="s">
        <v>1972</v>
      </c>
      <c r="B1104" s="339" t="s">
        <v>3352</v>
      </c>
      <c r="C1104" s="293" t="s">
        <v>1998</v>
      </c>
      <c r="D1104" s="339" t="s">
        <v>1999</v>
      </c>
      <c r="E1104" s="266">
        <v>33</v>
      </c>
      <c r="F1104" s="266">
        <v>32</v>
      </c>
      <c r="G1104" s="264">
        <v>29</v>
      </c>
      <c r="H1104" s="264">
        <v>29</v>
      </c>
      <c r="I1104" s="264">
        <v>28</v>
      </c>
      <c r="J1104" s="264">
        <v>28</v>
      </c>
      <c r="K1104" s="294">
        <v>0.9</v>
      </c>
      <c r="L1104" s="267">
        <v>0.96969696969697</v>
      </c>
      <c r="M1104" s="267">
        <v>1</v>
      </c>
      <c r="N1104" s="267">
        <v>1</v>
      </c>
      <c r="O1104" s="332">
        <v>923</v>
      </c>
      <c r="P1104" s="266">
        <v>887</v>
      </c>
      <c r="Q1104" s="266">
        <v>32</v>
      </c>
      <c r="R1104" s="264">
        <v>29</v>
      </c>
      <c r="S1104" s="264">
        <v>27</v>
      </c>
      <c r="T1104" s="267">
        <v>0.960996749729144</v>
      </c>
      <c r="U1104" s="267">
        <v>0.96969696969697</v>
      </c>
      <c r="V1104" s="268">
        <v>1</v>
      </c>
      <c r="W1104" s="268">
        <v>0.964285714285714</v>
      </c>
      <c r="X1104" s="295">
        <v>-0.0303030303030303</v>
      </c>
      <c r="Y1104" s="271">
        <v>212</v>
      </c>
      <c r="Z1104" s="333">
        <v>207</v>
      </c>
      <c r="AA1104" s="333">
        <v>213</v>
      </c>
      <c r="AB1104" s="333">
        <v>201</v>
      </c>
      <c r="AC1104" s="334">
        <v>0.976415094339623</v>
      </c>
      <c r="AD1104" s="268">
        <v>0.943661971830986</v>
      </c>
      <c r="AE1104" s="295">
        <v>0.0327531225086367</v>
      </c>
    </row>
    <row r="1105" spans="1:31">
      <c r="A1105" s="315" t="s">
        <v>1972</v>
      </c>
      <c r="B1105" s="339" t="s">
        <v>3352</v>
      </c>
      <c r="C1105" s="293" t="s">
        <v>2000</v>
      </c>
      <c r="D1105" s="339" t="s">
        <v>2001</v>
      </c>
      <c r="E1105" s="266">
        <v>44</v>
      </c>
      <c r="F1105" s="266">
        <v>44</v>
      </c>
      <c r="G1105" s="264">
        <v>34</v>
      </c>
      <c r="H1105" s="264">
        <v>34</v>
      </c>
      <c r="I1105" s="264">
        <v>39</v>
      </c>
      <c r="J1105" s="264">
        <v>39</v>
      </c>
      <c r="K1105" s="294">
        <v>0.9</v>
      </c>
      <c r="L1105" s="267">
        <v>1</v>
      </c>
      <c r="M1105" s="267">
        <v>1</v>
      </c>
      <c r="N1105" s="267">
        <v>1</v>
      </c>
      <c r="O1105" s="332">
        <v>1291</v>
      </c>
      <c r="P1105" s="266">
        <v>1274</v>
      </c>
      <c r="Q1105" s="266">
        <v>44</v>
      </c>
      <c r="R1105" s="264">
        <v>34</v>
      </c>
      <c r="S1105" s="264">
        <v>39</v>
      </c>
      <c r="T1105" s="267">
        <v>0.986831913245546</v>
      </c>
      <c r="U1105" s="267">
        <v>1</v>
      </c>
      <c r="V1105" s="268">
        <v>1</v>
      </c>
      <c r="W1105" s="268">
        <v>1</v>
      </c>
      <c r="X1105" s="295">
        <v>0</v>
      </c>
      <c r="Y1105" s="271">
        <v>286</v>
      </c>
      <c r="Z1105" s="333">
        <v>281</v>
      </c>
      <c r="AA1105" s="333">
        <v>299</v>
      </c>
      <c r="AB1105" s="333">
        <v>292</v>
      </c>
      <c r="AC1105" s="334">
        <v>0.982517482517482</v>
      </c>
      <c r="AD1105" s="268">
        <v>0.976588628762542</v>
      </c>
      <c r="AE1105" s="295">
        <v>0.00592885375494068</v>
      </c>
    </row>
    <row r="1106" spans="1:31">
      <c r="A1106" s="315" t="s">
        <v>1972</v>
      </c>
      <c r="B1106" s="339" t="s">
        <v>3352</v>
      </c>
      <c r="C1106" s="293" t="s">
        <v>2002</v>
      </c>
      <c r="D1106" s="339" t="s">
        <v>2003</v>
      </c>
      <c r="E1106" s="266">
        <v>23</v>
      </c>
      <c r="F1106" s="266">
        <v>22</v>
      </c>
      <c r="G1106" s="264">
        <v>21</v>
      </c>
      <c r="H1106" s="264">
        <v>21</v>
      </c>
      <c r="I1106" s="264">
        <v>21</v>
      </c>
      <c r="J1106" s="264">
        <v>21</v>
      </c>
      <c r="K1106" s="294">
        <v>0.9</v>
      </c>
      <c r="L1106" s="267">
        <v>0.956521739130435</v>
      </c>
      <c r="M1106" s="267">
        <v>1</v>
      </c>
      <c r="N1106" s="267">
        <v>1</v>
      </c>
      <c r="O1106" s="332">
        <v>655</v>
      </c>
      <c r="P1106" s="266">
        <v>640</v>
      </c>
      <c r="Q1106" s="266">
        <v>22</v>
      </c>
      <c r="R1106" s="264">
        <v>21</v>
      </c>
      <c r="S1106" s="264">
        <v>19</v>
      </c>
      <c r="T1106" s="267">
        <v>0.977099236641221</v>
      </c>
      <c r="U1106" s="267">
        <v>0.956521739130435</v>
      </c>
      <c r="V1106" s="268">
        <v>1</v>
      </c>
      <c r="W1106" s="268">
        <v>0.904761904761905</v>
      </c>
      <c r="X1106" s="295">
        <v>-0.0434782608695652</v>
      </c>
      <c r="Y1106" s="271">
        <v>151</v>
      </c>
      <c r="Z1106" s="333">
        <v>148</v>
      </c>
      <c r="AA1106" s="333">
        <v>151</v>
      </c>
      <c r="AB1106" s="333">
        <v>149</v>
      </c>
      <c r="AC1106" s="334">
        <v>0.980132450331126</v>
      </c>
      <c r="AD1106" s="268">
        <v>0.986754966887417</v>
      </c>
      <c r="AE1106" s="295">
        <v>-0.00662251655629142</v>
      </c>
    </row>
    <row r="1107" spans="1:31">
      <c r="A1107" s="315" t="s">
        <v>1972</v>
      </c>
      <c r="B1107" s="339" t="s">
        <v>3352</v>
      </c>
      <c r="C1107" s="293" t="s">
        <v>2004</v>
      </c>
      <c r="D1107" s="339" t="s">
        <v>2005</v>
      </c>
      <c r="E1107" s="266">
        <v>30</v>
      </c>
      <c r="F1107" s="266">
        <v>30</v>
      </c>
      <c r="G1107" s="264">
        <v>28</v>
      </c>
      <c r="H1107" s="264">
        <v>28</v>
      </c>
      <c r="I1107" s="264">
        <v>28</v>
      </c>
      <c r="J1107" s="264">
        <v>27</v>
      </c>
      <c r="K1107" s="294">
        <v>0.9</v>
      </c>
      <c r="L1107" s="267">
        <v>1</v>
      </c>
      <c r="M1107" s="267">
        <v>1</v>
      </c>
      <c r="N1107" s="267">
        <v>0.964285714285714</v>
      </c>
      <c r="O1107" s="332">
        <v>895</v>
      </c>
      <c r="P1107" s="266">
        <v>879</v>
      </c>
      <c r="Q1107" s="266">
        <v>30</v>
      </c>
      <c r="R1107" s="264">
        <v>28</v>
      </c>
      <c r="S1107" s="264">
        <v>27</v>
      </c>
      <c r="T1107" s="267">
        <v>0.982122905027933</v>
      </c>
      <c r="U1107" s="267">
        <v>1</v>
      </c>
      <c r="V1107" s="268">
        <v>1</v>
      </c>
      <c r="W1107" s="268">
        <v>0.964285714285714</v>
      </c>
      <c r="X1107" s="295">
        <v>0</v>
      </c>
      <c r="Y1107" s="271">
        <v>208</v>
      </c>
      <c r="Z1107" s="333">
        <v>203</v>
      </c>
      <c r="AA1107" s="333">
        <v>209</v>
      </c>
      <c r="AB1107" s="333">
        <v>202</v>
      </c>
      <c r="AC1107" s="334">
        <v>0.975961538461538</v>
      </c>
      <c r="AD1107" s="268">
        <v>0.966507177033493</v>
      </c>
      <c r="AE1107" s="295">
        <v>0.00945436142804557</v>
      </c>
    </row>
    <row r="1108" spans="1:31">
      <c r="A1108" s="315" t="s">
        <v>1972</v>
      </c>
      <c r="B1108" s="339" t="s">
        <v>3352</v>
      </c>
      <c r="C1108" s="293" t="s">
        <v>2006</v>
      </c>
      <c r="D1108" s="339" t="s">
        <v>2007</v>
      </c>
      <c r="E1108" s="266">
        <v>50</v>
      </c>
      <c r="F1108" s="266">
        <v>50</v>
      </c>
      <c r="G1108" s="264">
        <v>45</v>
      </c>
      <c r="H1108" s="264">
        <v>44</v>
      </c>
      <c r="I1108" s="264">
        <v>49</v>
      </c>
      <c r="J1108" s="264">
        <v>49</v>
      </c>
      <c r="K1108" s="294">
        <v>0.9</v>
      </c>
      <c r="L1108" s="267">
        <v>1</v>
      </c>
      <c r="M1108" s="267">
        <v>0.977777777777778</v>
      </c>
      <c r="N1108" s="267">
        <v>1</v>
      </c>
      <c r="O1108" s="332">
        <v>1475</v>
      </c>
      <c r="P1108" s="266">
        <v>1460</v>
      </c>
      <c r="Q1108" s="266">
        <v>50</v>
      </c>
      <c r="R1108" s="264">
        <v>44</v>
      </c>
      <c r="S1108" s="264">
        <v>49</v>
      </c>
      <c r="T1108" s="267">
        <v>0.989830508474576</v>
      </c>
      <c r="U1108" s="267">
        <v>1</v>
      </c>
      <c r="V1108" s="268">
        <v>0.977777777777778</v>
      </c>
      <c r="W1108" s="268">
        <v>1</v>
      </c>
      <c r="X1108" s="295">
        <v>0.0222222222222223</v>
      </c>
      <c r="Y1108" s="271">
        <v>338</v>
      </c>
      <c r="Z1108" s="333">
        <v>335</v>
      </c>
      <c r="AA1108" s="333">
        <v>344</v>
      </c>
      <c r="AB1108" s="333">
        <v>344</v>
      </c>
      <c r="AC1108" s="334">
        <v>0.99112426035503</v>
      </c>
      <c r="AD1108" s="268">
        <v>1</v>
      </c>
      <c r="AE1108" s="295">
        <v>-0.00887573964497046</v>
      </c>
    </row>
    <row r="1109" spans="1:31">
      <c r="A1109" s="315" t="s">
        <v>1972</v>
      </c>
      <c r="B1109" s="339" t="s">
        <v>3352</v>
      </c>
      <c r="C1109" s="293" t="s">
        <v>2008</v>
      </c>
      <c r="D1109" s="339" t="s">
        <v>2009</v>
      </c>
      <c r="E1109" s="266">
        <v>32</v>
      </c>
      <c r="F1109" s="266">
        <v>32</v>
      </c>
      <c r="G1109" s="264">
        <v>33</v>
      </c>
      <c r="H1109" s="264">
        <v>33</v>
      </c>
      <c r="I1109" s="264">
        <v>31</v>
      </c>
      <c r="J1109" s="264">
        <v>31</v>
      </c>
      <c r="K1109" s="294">
        <v>0.9</v>
      </c>
      <c r="L1109" s="267">
        <v>1</v>
      </c>
      <c r="M1109" s="267">
        <v>1</v>
      </c>
      <c r="N1109" s="267">
        <v>1</v>
      </c>
      <c r="O1109" s="332">
        <v>970</v>
      </c>
      <c r="P1109" s="266">
        <v>963</v>
      </c>
      <c r="Q1109" s="266">
        <v>32</v>
      </c>
      <c r="R1109" s="264">
        <v>33</v>
      </c>
      <c r="S1109" s="264">
        <v>31</v>
      </c>
      <c r="T1109" s="267">
        <v>0.992783505154639</v>
      </c>
      <c r="U1109" s="267">
        <v>1</v>
      </c>
      <c r="V1109" s="268">
        <v>1</v>
      </c>
      <c r="W1109" s="268">
        <v>1</v>
      </c>
      <c r="X1109" s="295">
        <v>0</v>
      </c>
      <c r="Y1109" s="271">
        <v>226</v>
      </c>
      <c r="Z1109" s="333">
        <v>226</v>
      </c>
      <c r="AA1109" s="333">
        <v>219</v>
      </c>
      <c r="AB1109" s="333">
        <v>219</v>
      </c>
      <c r="AC1109" s="334">
        <v>1</v>
      </c>
      <c r="AD1109" s="268">
        <v>1</v>
      </c>
      <c r="AE1109" s="295">
        <v>0</v>
      </c>
    </row>
    <row r="1110" spans="1:31">
      <c r="A1110" s="315" t="s">
        <v>1972</v>
      </c>
      <c r="B1110" s="339" t="s">
        <v>3352</v>
      </c>
      <c r="C1110" s="293" t="s">
        <v>2010</v>
      </c>
      <c r="D1110" s="339" t="s">
        <v>2011</v>
      </c>
      <c r="E1110" s="266">
        <v>32</v>
      </c>
      <c r="F1110" s="266">
        <v>31</v>
      </c>
      <c r="G1110" s="264">
        <v>32</v>
      </c>
      <c r="H1110" s="264">
        <v>31</v>
      </c>
      <c r="I1110" s="264">
        <v>31</v>
      </c>
      <c r="J1110" s="264">
        <v>31</v>
      </c>
      <c r="K1110" s="294">
        <v>0.9</v>
      </c>
      <c r="L1110" s="267">
        <v>0.96875</v>
      </c>
      <c r="M1110" s="267">
        <v>0.96875</v>
      </c>
      <c r="N1110" s="267">
        <v>1</v>
      </c>
      <c r="O1110" s="332">
        <v>965</v>
      </c>
      <c r="P1110" s="266">
        <v>938</v>
      </c>
      <c r="Q1110" s="266">
        <v>31</v>
      </c>
      <c r="R1110" s="264">
        <v>31</v>
      </c>
      <c r="S1110" s="264">
        <v>31</v>
      </c>
      <c r="T1110" s="267">
        <v>0.972020725388601</v>
      </c>
      <c r="U1110" s="267">
        <v>0.96875</v>
      </c>
      <c r="V1110" s="268">
        <v>0.96875</v>
      </c>
      <c r="W1110" s="268">
        <v>1</v>
      </c>
      <c r="X1110" s="295">
        <v>0</v>
      </c>
      <c r="Y1110" s="271">
        <v>226</v>
      </c>
      <c r="Z1110" s="333">
        <v>221</v>
      </c>
      <c r="AA1110" s="333">
        <v>221</v>
      </c>
      <c r="AB1110" s="333">
        <v>213</v>
      </c>
      <c r="AC1110" s="334">
        <v>0.97787610619469</v>
      </c>
      <c r="AD1110" s="268">
        <v>0.963800904977376</v>
      </c>
      <c r="AE1110" s="295">
        <v>0.0140752012173146</v>
      </c>
    </row>
    <row r="1111" spans="1:31">
      <c r="A1111" s="315" t="s">
        <v>1972</v>
      </c>
      <c r="B1111" s="339" t="s">
        <v>3352</v>
      </c>
      <c r="C1111" s="293" t="s">
        <v>2012</v>
      </c>
      <c r="D1111" s="339" t="s">
        <v>2013</v>
      </c>
      <c r="E1111" s="266">
        <v>26</v>
      </c>
      <c r="F1111" s="266">
        <v>26</v>
      </c>
      <c r="G1111" s="264">
        <v>25</v>
      </c>
      <c r="H1111" s="264">
        <v>24</v>
      </c>
      <c r="I1111" s="264">
        <v>27</v>
      </c>
      <c r="J1111" s="264">
        <v>27</v>
      </c>
      <c r="K1111" s="294">
        <v>0.9</v>
      </c>
      <c r="L1111" s="267">
        <v>1</v>
      </c>
      <c r="M1111" s="267">
        <v>0.96</v>
      </c>
      <c r="N1111" s="267">
        <v>1</v>
      </c>
      <c r="O1111" s="332">
        <v>807</v>
      </c>
      <c r="P1111" s="266">
        <v>776</v>
      </c>
      <c r="Q1111" s="266">
        <v>26</v>
      </c>
      <c r="R1111" s="264">
        <v>24</v>
      </c>
      <c r="S1111" s="264">
        <v>27</v>
      </c>
      <c r="T1111" s="267">
        <v>0.961586121437423</v>
      </c>
      <c r="U1111" s="267">
        <v>1</v>
      </c>
      <c r="V1111" s="268">
        <v>0.96</v>
      </c>
      <c r="W1111" s="268">
        <v>1</v>
      </c>
      <c r="X1111" s="295">
        <v>0.04</v>
      </c>
      <c r="Y1111" s="271">
        <v>185</v>
      </c>
      <c r="Z1111" s="333">
        <v>181</v>
      </c>
      <c r="AA1111" s="333">
        <v>187</v>
      </c>
      <c r="AB1111" s="333">
        <v>182</v>
      </c>
      <c r="AC1111" s="334">
        <v>0.978378378378378</v>
      </c>
      <c r="AD1111" s="268">
        <v>0.973262032085562</v>
      </c>
      <c r="AE1111" s="295">
        <v>0.00511634629281688</v>
      </c>
    </row>
    <row r="1112" spans="1:31">
      <c r="A1112" s="315" t="s">
        <v>1972</v>
      </c>
      <c r="B1112" s="339" t="s">
        <v>3353</v>
      </c>
      <c r="C1112" s="293" t="s">
        <v>2014</v>
      </c>
      <c r="D1112" s="339" t="s">
        <v>2015</v>
      </c>
      <c r="E1112" s="266">
        <v>68</v>
      </c>
      <c r="F1112" s="266">
        <v>65</v>
      </c>
      <c r="G1112" s="264">
        <v>57</v>
      </c>
      <c r="H1112" s="264">
        <v>53</v>
      </c>
      <c r="I1112" s="264">
        <v>58</v>
      </c>
      <c r="J1112" s="264">
        <v>55</v>
      </c>
      <c r="K1112" s="294">
        <v>0.9</v>
      </c>
      <c r="L1112" s="267">
        <v>0.955882352941177</v>
      </c>
      <c r="M1112" s="267">
        <v>0.929824561403509</v>
      </c>
      <c r="N1112" s="267">
        <v>0.948275862068966</v>
      </c>
      <c r="O1112" s="332">
        <v>1918</v>
      </c>
      <c r="P1112" s="266">
        <v>1720</v>
      </c>
      <c r="Q1112" s="266">
        <v>61</v>
      </c>
      <c r="R1112" s="264">
        <v>49</v>
      </c>
      <c r="S1112" s="264">
        <v>50</v>
      </c>
      <c r="T1112" s="267">
        <v>0.896767466110532</v>
      </c>
      <c r="U1112" s="267">
        <v>0.897058823529412</v>
      </c>
      <c r="V1112" s="268">
        <v>0.859649122807018</v>
      </c>
      <c r="W1112" s="268">
        <v>0.862068965517241</v>
      </c>
      <c r="X1112" s="295">
        <v>0.0374097007223942</v>
      </c>
      <c r="Y1112" s="271">
        <v>448</v>
      </c>
      <c r="Z1112" s="333">
        <v>401</v>
      </c>
      <c r="AA1112" s="333">
        <v>441</v>
      </c>
      <c r="AB1112" s="333">
        <v>383</v>
      </c>
      <c r="AC1112" s="334">
        <v>0.895089285714286</v>
      </c>
      <c r="AD1112" s="268">
        <v>0.868480725623583</v>
      </c>
      <c r="AE1112" s="295">
        <v>0.0266085600907029</v>
      </c>
    </row>
    <row r="1113" spans="1:31">
      <c r="A1113" s="315" t="s">
        <v>1972</v>
      </c>
      <c r="B1113" s="339" t="s">
        <v>3353</v>
      </c>
      <c r="C1113" s="293" t="s">
        <v>2016</v>
      </c>
      <c r="D1113" s="339" t="s">
        <v>2017</v>
      </c>
      <c r="E1113" s="266">
        <v>35</v>
      </c>
      <c r="F1113" s="266">
        <v>35</v>
      </c>
      <c r="G1113" s="264">
        <v>26</v>
      </c>
      <c r="H1113" s="264">
        <v>26</v>
      </c>
      <c r="I1113" s="264">
        <v>28</v>
      </c>
      <c r="J1113" s="264">
        <v>28</v>
      </c>
      <c r="K1113" s="294">
        <v>0.9</v>
      </c>
      <c r="L1113" s="267">
        <v>1</v>
      </c>
      <c r="M1113" s="267">
        <v>1</v>
      </c>
      <c r="N1113" s="267">
        <v>1</v>
      </c>
      <c r="O1113" s="332">
        <v>931</v>
      </c>
      <c r="P1113" s="266">
        <v>902</v>
      </c>
      <c r="Q1113" s="266">
        <v>34</v>
      </c>
      <c r="R1113" s="264">
        <v>25</v>
      </c>
      <c r="S1113" s="264">
        <v>28</v>
      </c>
      <c r="T1113" s="267">
        <v>0.968850698174006</v>
      </c>
      <c r="U1113" s="267">
        <v>0.971428571428571</v>
      </c>
      <c r="V1113" s="268">
        <v>0.961538461538462</v>
      </c>
      <c r="W1113" s="268">
        <v>1</v>
      </c>
      <c r="X1113" s="295">
        <v>0.00989010989010985</v>
      </c>
      <c r="Y1113" s="271">
        <v>217</v>
      </c>
      <c r="Z1113" s="333">
        <v>207</v>
      </c>
      <c r="AA1113" s="333">
        <v>219</v>
      </c>
      <c r="AB1113" s="333">
        <v>215</v>
      </c>
      <c r="AC1113" s="334">
        <v>0.953917050691244</v>
      </c>
      <c r="AD1113" s="268">
        <v>0.981735159817352</v>
      </c>
      <c r="AE1113" s="295">
        <v>-0.0278181091261074</v>
      </c>
    </row>
    <row r="1114" spans="1:31">
      <c r="A1114" s="315" t="s">
        <v>1972</v>
      </c>
      <c r="B1114" s="339" t="s">
        <v>3353</v>
      </c>
      <c r="C1114" s="293" t="s">
        <v>2018</v>
      </c>
      <c r="D1114" s="339" t="s">
        <v>2019</v>
      </c>
      <c r="E1114" s="266">
        <v>69</v>
      </c>
      <c r="F1114" s="266">
        <v>67</v>
      </c>
      <c r="G1114" s="264">
        <v>59</v>
      </c>
      <c r="H1114" s="264">
        <v>56</v>
      </c>
      <c r="I1114" s="264">
        <v>59</v>
      </c>
      <c r="J1114" s="264">
        <v>58</v>
      </c>
      <c r="K1114" s="294">
        <v>0.9</v>
      </c>
      <c r="L1114" s="267">
        <v>0.971014492753623</v>
      </c>
      <c r="M1114" s="267">
        <v>0.949152542372881</v>
      </c>
      <c r="N1114" s="267">
        <v>0.983050847457627</v>
      </c>
      <c r="O1114" s="332">
        <v>1886</v>
      </c>
      <c r="P1114" s="266">
        <v>1725</v>
      </c>
      <c r="Q1114" s="266">
        <v>64</v>
      </c>
      <c r="R1114" s="264">
        <v>51</v>
      </c>
      <c r="S1114" s="264">
        <v>55</v>
      </c>
      <c r="T1114" s="267">
        <v>0.914634146341463</v>
      </c>
      <c r="U1114" s="267">
        <v>0.927536231884058</v>
      </c>
      <c r="V1114" s="268">
        <v>0.864406779661017</v>
      </c>
      <c r="W1114" s="268">
        <v>0.932203389830508</v>
      </c>
      <c r="X1114" s="295">
        <v>0.063129452223041</v>
      </c>
      <c r="Y1114" s="271">
        <v>442</v>
      </c>
      <c r="Z1114" s="333">
        <v>406</v>
      </c>
      <c r="AA1114" s="333">
        <v>434</v>
      </c>
      <c r="AB1114" s="333">
        <v>390</v>
      </c>
      <c r="AC1114" s="334">
        <v>0.918552036199095</v>
      </c>
      <c r="AD1114" s="268">
        <v>0.898617511520737</v>
      </c>
      <c r="AE1114" s="295">
        <v>0.0199345246783577</v>
      </c>
    </row>
    <row r="1115" spans="1:31">
      <c r="A1115" s="315" t="s">
        <v>1972</v>
      </c>
      <c r="B1115" s="339" t="s">
        <v>3353</v>
      </c>
      <c r="C1115" s="293" t="s">
        <v>2020</v>
      </c>
      <c r="D1115" s="339" t="s">
        <v>2021</v>
      </c>
      <c r="E1115" s="266">
        <v>0</v>
      </c>
      <c r="F1115" s="266">
        <v>0</v>
      </c>
      <c r="G1115" s="264">
        <v>0</v>
      </c>
      <c r="H1115" s="264">
        <v>0</v>
      </c>
      <c r="I1115" s="264">
        <v>0</v>
      </c>
      <c r="J1115" s="264">
        <v>0</v>
      </c>
      <c r="K1115" s="294">
        <v>0.9</v>
      </c>
      <c r="L1115" s="267">
        <v>0</v>
      </c>
      <c r="M1115" s="267">
        <v>0</v>
      </c>
      <c r="N1115" s="267">
        <v>0</v>
      </c>
      <c r="O1115" s="332">
        <v>0</v>
      </c>
      <c r="P1115" s="266">
        <v>0</v>
      </c>
      <c r="Q1115" s="266">
        <v>0</v>
      </c>
      <c r="R1115" s="264">
        <v>0</v>
      </c>
      <c r="S1115" s="264">
        <v>0</v>
      </c>
      <c r="T1115" s="267">
        <v>0</v>
      </c>
      <c r="U1115" s="267">
        <v>0</v>
      </c>
      <c r="V1115" s="268">
        <v>0</v>
      </c>
      <c r="W1115" s="268">
        <v>0</v>
      </c>
      <c r="X1115" s="295">
        <v>0</v>
      </c>
      <c r="Y1115" s="271">
        <v>0</v>
      </c>
      <c r="Z1115" s="333">
        <v>0</v>
      </c>
      <c r="AA1115" s="333">
        <v>0</v>
      </c>
      <c r="AB1115" s="333">
        <v>0</v>
      </c>
      <c r="AC1115" s="334">
        <v>0</v>
      </c>
      <c r="AD1115" s="268">
        <v>0</v>
      </c>
      <c r="AE1115" s="295">
        <v>0</v>
      </c>
    </row>
    <row r="1116" spans="1:31">
      <c r="A1116" s="315" t="s">
        <v>1972</v>
      </c>
      <c r="B1116" s="339" t="s">
        <v>3353</v>
      </c>
      <c r="C1116" s="293" t="s">
        <v>2022</v>
      </c>
      <c r="D1116" s="339" t="s">
        <v>2023</v>
      </c>
      <c r="E1116" s="266">
        <v>31</v>
      </c>
      <c r="F1116" s="266">
        <v>28</v>
      </c>
      <c r="G1116" s="264">
        <v>26</v>
      </c>
      <c r="H1116" s="264">
        <v>25</v>
      </c>
      <c r="I1116" s="264">
        <v>24</v>
      </c>
      <c r="J1116" s="264">
        <v>24</v>
      </c>
      <c r="K1116" s="294">
        <v>0.9</v>
      </c>
      <c r="L1116" s="267">
        <v>0.903225806451613</v>
      </c>
      <c r="M1116" s="267">
        <v>0.961538461538462</v>
      </c>
      <c r="N1116" s="267">
        <v>1</v>
      </c>
      <c r="O1116" s="332">
        <v>818</v>
      </c>
      <c r="P1116" s="266">
        <v>774</v>
      </c>
      <c r="Q1116" s="266">
        <v>27</v>
      </c>
      <c r="R1116" s="264">
        <v>25</v>
      </c>
      <c r="S1116" s="264">
        <v>23</v>
      </c>
      <c r="T1116" s="267">
        <v>0.946210268948655</v>
      </c>
      <c r="U1116" s="267">
        <v>0.870967741935484</v>
      </c>
      <c r="V1116" s="268">
        <v>0.961538461538462</v>
      </c>
      <c r="W1116" s="268">
        <v>0.958333333333333</v>
      </c>
      <c r="X1116" s="295">
        <v>-0.0905707196029777</v>
      </c>
      <c r="Y1116" s="271">
        <v>185</v>
      </c>
      <c r="Z1116" s="333">
        <v>172</v>
      </c>
      <c r="AA1116" s="333">
        <v>189</v>
      </c>
      <c r="AB1116" s="333">
        <v>180</v>
      </c>
      <c r="AC1116" s="334">
        <v>0.92972972972973</v>
      </c>
      <c r="AD1116" s="268">
        <v>0.952380952380952</v>
      </c>
      <c r="AE1116" s="295">
        <v>-0.0226512226512225</v>
      </c>
    </row>
    <row r="1117" spans="1:31">
      <c r="A1117" s="315" t="s">
        <v>1972</v>
      </c>
      <c r="B1117" s="339" t="s">
        <v>3353</v>
      </c>
      <c r="C1117" s="293" t="s">
        <v>2024</v>
      </c>
      <c r="D1117" s="339" t="s">
        <v>2025</v>
      </c>
      <c r="E1117" s="266">
        <v>25</v>
      </c>
      <c r="F1117" s="266">
        <v>25</v>
      </c>
      <c r="G1117" s="264">
        <v>21</v>
      </c>
      <c r="H1117" s="264">
        <v>21</v>
      </c>
      <c r="I1117" s="264">
        <v>22</v>
      </c>
      <c r="J1117" s="264">
        <v>22</v>
      </c>
      <c r="K1117" s="294">
        <v>0.9</v>
      </c>
      <c r="L1117" s="267">
        <v>1</v>
      </c>
      <c r="M1117" s="267">
        <v>1</v>
      </c>
      <c r="N1117" s="267">
        <v>1</v>
      </c>
      <c r="O1117" s="332">
        <v>683</v>
      </c>
      <c r="P1117" s="266">
        <v>657</v>
      </c>
      <c r="Q1117" s="266">
        <v>25</v>
      </c>
      <c r="R1117" s="264">
        <v>20</v>
      </c>
      <c r="S1117" s="264">
        <v>22</v>
      </c>
      <c r="T1117" s="267">
        <v>0.961932650073206</v>
      </c>
      <c r="U1117" s="267">
        <v>1</v>
      </c>
      <c r="V1117" s="268">
        <v>0.952380952380952</v>
      </c>
      <c r="W1117" s="268">
        <v>1</v>
      </c>
      <c r="X1117" s="295">
        <v>0.0476190476190477</v>
      </c>
      <c r="Y1117" s="271">
        <v>154</v>
      </c>
      <c r="Z1117" s="333">
        <v>148</v>
      </c>
      <c r="AA1117" s="333">
        <v>158</v>
      </c>
      <c r="AB1117" s="333">
        <v>150</v>
      </c>
      <c r="AC1117" s="334">
        <v>0.961038961038961</v>
      </c>
      <c r="AD1117" s="268">
        <v>0.949367088607595</v>
      </c>
      <c r="AE1117" s="295">
        <v>0.0116718724313661</v>
      </c>
    </row>
    <row r="1118" spans="1:31">
      <c r="A1118" s="315" t="s">
        <v>1972</v>
      </c>
      <c r="B1118" s="339" t="s">
        <v>3353</v>
      </c>
      <c r="C1118" s="293" t="s">
        <v>2026</v>
      </c>
      <c r="D1118" s="339" t="s">
        <v>2027</v>
      </c>
      <c r="E1118" s="266">
        <v>81</v>
      </c>
      <c r="F1118" s="266">
        <v>81</v>
      </c>
      <c r="G1118" s="264">
        <v>67</v>
      </c>
      <c r="H1118" s="264">
        <v>67</v>
      </c>
      <c r="I1118" s="264">
        <v>70</v>
      </c>
      <c r="J1118" s="264">
        <v>70</v>
      </c>
      <c r="K1118" s="294">
        <v>0.9</v>
      </c>
      <c r="L1118" s="267">
        <v>1</v>
      </c>
      <c r="M1118" s="267">
        <v>1</v>
      </c>
      <c r="N1118" s="267">
        <v>1</v>
      </c>
      <c r="O1118" s="332">
        <v>2240</v>
      </c>
      <c r="P1118" s="266">
        <v>2189</v>
      </c>
      <c r="Q1118" s="266">
        <v>79</v>
      </c>
      <c r="R1118" s="264">
        <v>65</v>
      </c>
      <c r="S1118" s="264">
        <v>70</v>
      </c>
      <c r="T1118" s="267">
        <v>0.977232142857143</v>
      </c>
      <c r="U1118" s="267">
        <v>0.975308641975309</v>
      </c>
      <c r="V1118" s="268">
        <v>0.970149253731343</v>
      </c>
      <c r="W1118" s="268">
        <v>1</v>
      </c>
      <c r="X1118" s="295">
        <v>0.00515938824396533</v>
      </c>
      <c r="Y1118" s="271">
        <v>524</v>
      </c>
      <c r="Z1118" s="333">
        <v>511</v>
      </c>
      <c r="AA1118" s="333">
        <v>518</v>
      </c>
      <c r="AB1118" s="333">
        <v>505</v>
      </c>
      <c r="AC1118" s="334">
        <v>0.975190839694656</v>
      </c>
      <c r="AD1118" s="268">
        <v>0.974903474903475</v>
      </c>
      <c r="AE1118" s="295">
        <v>0.000287364791181521</v>
      </c>
    </row>
    <row r="1119" spans="1:31">
      <c r="A1119" s="315" t="s">
        <v>1972</v>
      </c>
      <c r="B1119" s="339" t="s">
        <v>3353</v>
      </c>
      <c r="C1119" s="293" t="s">
        <v>2028</v>
      </c>
      <c r="D1119" s="339" t="s">
        <v>2029</v>
      </c>
      <c r="E1119" s="266">
        <v>25</v>
      </c>
      <c r="F1119" s="266">
        <v>24</v>
      </c>
      <c r="G1119" s="264">
        <v>22</v>
      </c>
      <c r="H1119" s="264">
        <v>22</v>
      </c>
      <c r="I1119" s="264">
        <v>22</v>
      </c>
      <c r="J1119" s="264">
        <v>21</v>
      </c>
      <c r="K1119" s="294">
        <v>0.9</v>
      </c>
      <c r="L1119" s="267">
        <v>0.96</v>
      </c>
      <c r="M1119" s="267">
        <v>1</v>
      </c>
      <c r="N1119" s="267">
        <v>0.954545454545455</v>
      </c>
      <c r="O1119" s="332">
        <v>683</v>
      </c>
      <c r="P1119" s="266">
        <v>648</v>
      </c>
      <c r="Q1119" s="266">
        <v>23</v>
      </c>
      <c r="R1119" s="264">
        <v>22</v>
      </c>
      <c r="S1119" s="264">
        <v>20</v>
      </c>
      <c r="T1119" s="267">
        <v>0.948755490483163</v>
      </c>
      <c r="U1119" s="267">
        <v>0.92</v>
      </c>
      <c r="V1119" s="268">
        <v>1</v>
      </c>
      <c r="W1119" s="268">
        <v>0.909090909090909</v>
      </c>
      <c r="X1119" s="295">
        <v>-0.08</v>
      </c>
      <c r="Y1119" s="271">
        <v>160</v>
      </c>
      <c r="Z1119" s="333">
        <v>151</v>
      </c>
      <c r="AA1119" s="333">
        <v>158</v>
      </c>
      <c r="AB1119" s="333">
        <v>152</v>
      </c>
      <c r="AC1119" s="334">
        <v>0.94375</v>
      </c>
      <c r="AD1119" s="268">
        <v>0.962025316455696</v>
      </c>
      <c r="AE1119" s="295">
        <v>-0.0182753164556962</v>
      </c>
    </row>
    <row r="1120" spans="1:31">
      <c r="A1120" s="315" t="s">
        <v>1972</v>
      </c>
      <c r="B1120" s="339" t="s">
        <v>3353</v>
      </c>
      <c r="C1120" s="293" t="s">
        <v>2030</v>
      </c>
      <c r="D1120" s="339" t="s">
        <v>2031</v>
      </c>
      <c r="E1120" s="266">
        <v>0</v>
      </c>
      <c r="F1120" s="266">
        <v>0</v>
      </c>
      <c r="G1120" s="264">
        <v>0</v>
      </c>
      <c r="H1120" s="264">
        <v>0</v>
      </c>
      <c r="I1120" s="264">
        <v>0</v>
      </c>
      <c r="J1120" s="264">
        <v>0</v>
      </c>
      <c r="K1120" s="294">
        <v>0.9</v>
      </c>
      <c r="L1120" s="267">
        <v>0</v>
      </c>
      <c r="M1120" s="267">
        <v>0</v>
      </c>
      <c r="N1120" s="267">
        <v>0</v>
      </c>
      <c r="O1120" s="332">
        <v>0</v>
      </c>
      <c r="P1120" s="266">
        <v>0</v>
      </c>
      <c r="Q1120" s="266">
        <v>0</v>
      </c>
      <c r="R1120" s="264">
        <v>0</v>
      </c>
      <c r="S1120" s="264">
        <v>0</v>
      </c>
      <c r="T1120" s="267">
        <v>0</v>
      </c>
      <c r="U1120" s="267">
        <v>0</v>
      </c>
      <c r="V1120" s="268">
        <v>0</v>
      </c>
      <c r="W1120" s="268">
        <v>0</v>
      </c>
      <c r="X1120" s="295">
        <v>0</v>
      </c>
      <c r="Y1120" s="271">
        <v>0</v>
      </c>
      <c r="Z1120" s="333">
        <v>0</v>
      </c>
      <c r="AA1120" s="333">
        <v>0</v>
      </c>
      <c r="AB1120" s="333">
        <v>0</v>
      </c>
      <c r="AC1120" s="334">
        <v>0</v>
      </c>
      <c r="AD1120" s="268">
        <v>0</v>
      </c>
      <c r="AE1120" s="295">
        <v>0</v>
      </c>
    </row>
    <row r="1121" spans="1:31">
      <c r="A1121" s="315" t="s">
        <v>1972</v>
      </c>
      <c r="B1121" s="339" t="s">
        <v>3353</v>
      </c>
      <c r="C1121" s="293" t="s">
        <v>2032</v>
      </c>
      <c r="D1121" s="339" t="s">
        <v>2033</v>
      </c>
      <c r="E1121" s="266">
        <v>39</v>
      </c>
      <c r="F1121" s="266">
        <v>39</v>
      </c>
      <c r="G1121" s="264">
        <v>29</v>
      </c>
      <c r="H1121" s="264">
        <v>29</v>
      </c>
      <c r="I1121" s="264">
        <v>32</v>
      </c>
      <c r="J1121" s="264">
        <v>32</v>
      </c>
      <c r="K1121" s="294">
        <v>0.9</v>
      </c>
      <c r="L1121" s="267">
        <v>1</v>
      </c>
      <c r="M1121" s="267">
        <v>1</v>
      </c>
      <c r="N1121" s="267">
        <v>1</v>
      </c>
      <c r="O1121" s="332">
        <v>1014</v>
      </c>
      <c r="P1121" s="266">
        <v>1002</v>
      </c>
      <c r="Q1121" s="266">
        <v>38</v>
      </c>
      <c r="R1121" s="264">
        <v>28</v>
      </c>
      <c r="S1121" s="264">
        <v>32</v>
      </c>
      <c r="T1121" s="267">
        <v>0.988165680473373</v>
      </c>
      <c r="U1121" s="267">
        <v>0.974358974358974</v>
      </c>
      <c r="V1121" s="268">
        <v>0.96551724137931</v>
      </c>
      <c r="W1121" s="268">
        <v>1</v>
      </c>
      <c r="X1121" s="295">
        <v>0.00884173297966395</v>
      </c>
      <c r="Y1121" s="271">
        <v>237</v>
      </c>
      <c r="Z1121" s="333">
        <v>233</v>
      </c>
      <c r="AA1121" s="333">
        <v>231</v>
      </c>
      <c r="AB1121" s="333">
        <v>228</v>
      </c>
      <c r="AC1121" s="334">
        <v>0.983122362869198</v>
      </c>
      <c r="AD1121" s="268">
        <v>0.987012987012987</v>
      </c>
      <c r="AE1121" s="295">
        <v>-0.00389062414378871</v>
      </c>
    </row>
    <row r="1122" spans="1:31">
      <c r="A1122" s="315" t="s">
        <v>1972</v>
      </c>
      <c r="B1122" s="339" t="s">
        <v>3353</v>
      </c>
      <c r="C1122" s="293" t="s">
        <v>2034</v>
      </c>
      <c r="D1122" s="339" t="s">
        <v>2035</v>
      </c>
      <c r="E1122" s="266">
        <v>36</v>
      </c>
      <c r="F1122" s="266">
        <v>36</v>
      </c>
      <c r="G1122" s="264">
        <v>27</v>
      </c>
      <c r="H1122" s="264">
        <v>27</v>
      </c>
      <c r="I1122" s="264">
        <v>32</v>
      </c>
      <c r="J1122" s="264">
        <v>32</v>
      </c>
      <c r="K1122" s="294">
        <v>0.9</v>
      </c>
      <c r="L1122" s="267">
        <v>1</v>
      </c>
      <c r="M1122" s="267">
        <v>1</v>
      </c>
      <c r="N1122" s="267">
        <v>1</v>
      </c>
      <c r="O1122" s="332">
        <v>934</v>
      </c>
      <c r="P1122" s="266">
        <v>858</v>
      </c>
      <c r="Q1122" s="266">
        <v>32</v>
      </c>
      <c r="R1122" s="264">
        <v>25</v>
      </c>
      <c r="S1122" s="264">
        <v>28</v>
      </c>
      <c r="T1122" s="267">
        <v>0.918629550321199</v>
      </c>
      <c r="U1122" s="267">
        <v>0.888888888888889</v>
      </c>
      <c r="V1122" s="268">
        <v>0.925925925925926</v>
      </c>
      <c r="W1122" s="268">
        <v>0.875</v>
      </c>
      <c r="X1122" s="295">
        <v>-0.0370370370370371</v>
      </c>
      <c r="Y1122" s="271">
        <v>218</v>
      </c>
      <c r="Z1122" s="333">
        <v>198</v>
      </c>
      <c r="AA1122" s="333">
        <v>219</v>
      </c>
      <c r="AB1122" s="333">
        <v>200</v>
      </c>
      <c r="AC1122" s="334">
        <v>0.908256880733945</v>
      </c>
      <c r="AD1122" s="268">
        <v>0.91324200913242</v>
      </c>
      <c r="AE1122" s="295">
        <v>-0.00498512839847509</v>
      </c>
    </row>
    <row r="1123" spans="1:31">
      <c r="A1123" s="315" t="s">
        <v>1972</v>
      </c>
      <c r="B1123" s="339" t="s">
        <v>3353</v>
      </c>
      <c r="C1123" s="293" t="s">
        <v>2036</v>
      </c>
      <c r="D1123" s="339" t="s">
        <v>2037</v>
      </c>
      <c r="E1123" s="266">
        <v>52</v>
      </c>
      <c r="F1123" s="266">
        <v>52</v>
      </c>
      <c r="G1123" s="264">
        <v>45</v>
      </c>
      <c r="H1123" s="264">
        <v>44</v>
      </c>
      <c r="I1123" s="264">
        <v>49</v>
      </c>
      <c r="J1123" s="264">
        <v>49</v>
      </c>
      <c r="K1123" s="294">
        <v>0.9</v>
      </c>
      <c r="L1123" s="267">
        <v>1</v>
      </c>
      <c r="M1123" s="267">
        <v>0.977777777777778</v>
      </c>
      <c r="N1123" s="267">
        <v>1</v>
      </c>
      <c r="O1123" s="332">
        <v>1484</v>
      </c>
      <c r="P1123" s="266">
        <v>1354</v>
      </c>
      <c r="Q1123" s="266">
        <v>49</v>
      </c>
      <c r="R1123" s="264">
        <v>38</v>
      </c>
      <c r="S1123" s="264">
        <v>48</v>
      </c>
      <c r="T1123" s="267">
        <v>0.912398921832884</v>
      </c>
      <c r="U1123" s="267">
        <v>0.942307692307692</v>
      </c>
      <c r="V1123" s="268">
        <v>0.844444444444444</v>
      </c>
      <c r="W1123" s="268">
        <v>0.979591836734694</v>
      </c>
      <c r="X1123" s="295">
        <v>0.0978632478632478</v>
      </c>
      <c r="Y1123" s="271">
        <v>346</v>
      </c>
      <c r="Z1123" s="333">
        <v>317</v>
      </c>
      <c r="AA1123" s="333">
        <v>348</v>
      </c>
      <c r="AB1123" s="333">
        <v>322</v>
      </c>
      <c r="AC1123" s="334">
        <v>0.916184971098266</v>
      </c>
      <c r="AD1123" s="268">
        <v>0.925287356321839</v>
      </c>
      <c r="AE1123" s="295">
        <v>-0.00910238522357321</v>
      </c>
    </row>
    <row r="1124" spans="1:31">
      <c r="A1124" s="315" t="s">
        <v>1972</v>
      </c>
      <c r="B1124" s="339" t="s">
        <v>3353</v>
      </c>
      <c r="C1124" s="293" t="s">
        <v>2038</v>
      </c>
      <c r="D1124" s="339" t="s">
        <v>2039</v>
      </c>
      <c r="E1124" s="266">
        <v>46</v>
      </c>
      <c r="F1124" s="266">
        <v>46</v>
      </c>
      <c r="G1124" s="264">
        <v>39</v>
      </c>
      <c r="H1124" s="264">
        <v>39</v>
      </c>
      <c r="I1124" s="264">
        <v>40</v>
      </c>
      <c r="J1124" s="264">
        <v>40</v>
      </c>
      <c r="K1124" s="294">
        <v>0.9</v>
      </c>
      <c r="L1124" s="267">
        <v>1</v>
      </c>
      <c r="M1124" s="267">
        <v>1</v>
      </c>
      <c r="N1124" s="267">
        <v>1</v>
      </c>
      <c r="O1124" s="332">
        <v>1216</v>
      </c>
      <c r="P1124" s="266">
        <v>1104</v>
      </c>
      <c r="Q1124" s="266">
        <v>46</v>
      </c>
      <c r="R1124" s="264">
        <v>36</v>
      </c>
      <c r="S1124" s="264">
        <v>39</v>
      </c>
      <c r="T1124" s="267">
        <v>0.907894736842105</v>
      </c>
      <c r="U1124" s="267">
        <v>1</v>
      </c>
      <c r="V1124" s="268">
        <v>0.923076923076923</v>
      </c>
      <c r="W1124" s="268">
        <v>0.975</v>
      </c>
      <c r="X1124" s="295">
        <v>0.0769230769230769</v>
      </c>
      <c r="Y1124" s="271">
        <v>289</v>
      </c>
      <c r="Z1124" s="333">
        <v>266</v>
      </c>
      <c r="AA1124" s="333">
        <v>292</v>
      </c>
      <c r="AB1124" s="333">
        <v>262</v>
      </c>
      <c r="AC1124" s="334">
        <v>0.920415224913495</v>
      </c>
      <c r="AD1124" s="268">
        <v>0.897260273972603</v>
      </c>
      <c r="AE1124" s="295">
        <v>0.023154950940892</v>
      </c>
    </row>
    <row r="1125" spans="1:31">
      <c r="A1125" s="315" t="s">
        <v>1972</v>
      </c>
      <c r="B1125" s="339" t="s">
        <v>3353</v>
      </c>
      <c r="C1125" s="293" t="s">
        <v>2040</v>
      </c>
      <c r="D1125" s="339" t="s">
        <v>2041</v>
      </c>
      <c r="E1125" s="266">
        <v>18</v>
      </c>
      <c r="F1125" s="266">
        <v>18</v>
      </c>
      <c r="G1125" s="264">
        <v>13</v>
      </c>
      <c r="H1125" s="264">
        <v>13</v>
      </c>
      <c r="I1125" s="264">
        <v>16</v>
      </c>
      <c r="J1125" s="264">
        <v>16</v>
      </c>
      <c r="K1125" s="294">
        <v>0.9</v>
      </c>
      <c r="L1125" s="267">
        <v>1</v>
      </c>
      <c r="M1125" s="267">
        <v>1</v>
      </c>
      <c r="N1125" s="267">
        <v>1</v>
      </c>
      <c r="O1125" s="332">
        <v>471</v>
      </c>
      <c r="P1125" s="266">
        <v>438</v>
      </c>
      <c r="Q1125" s="266">
        <v>18</v>
      </c>
      <c r="R1125" s="264">
        <v>12</v>
      </c>
      <c r="S1125" s="264">
        <v>16</v>
      </c>
      <c r="T1125" s="267">
        <v>0.929936305732484</v>
      </c>
      <c r="U1125" s="267">
        <v>1</v>
      </c>
      <c r="V1125" s="268">
        <v>0.923076923076923</v>
      </c>
      <c r="W1125" s="268">
        <v>1</v>
      </c>
      <c r="X1125" s="295">
        <v>0.0769230769230769</v>
      </c>
      <c r="Y1125" s="271">
        <v>110</v>
      </c>
      <c r="Z1125" s="333">
        <v>107</v>
      </c>
      <c r="AA1125" s="333">
        <v>113</v>
      </c>
      <c r="AB1125" s="333">
        <v>110</v>
      </c>
      <c r="AC1125" s="334">
        <v>0.972727272727273</v>
      </c>
      <c r="AD1125" s="268">
        <v>0.973451327433628</v>
      </c>
      <c r="AE1125" s="295">
        <v>-0.000724054706355504</v>
      </c>
    </row>
    <row r="1126" spans="1:31">
      <c r="A1126" s="315" t="s">
        <v>1972</v>
      </c>
      <c r="B1126" s="339" t="s">
        <v>3353</v>
      </c>
      <c r="C1126" s="293" t="s">
        <v>2042</v>
      </c>
      <c r="D1126" s="339" t="s">
        <v>2043</v>
      </c>
      <c r="E1126" s="266">
        <v>31</v>
      </c>
      <c r="F1126" s="266">
        <v>29</v>
      </c>
      <c r="G1126" s="264">
        <v>25</v>
      </c>
      <c r="H1126" s="264">
        <v>23</v>
      </c>
      <c r="I1126" s="264">
        <v>27</v>
      </c>
      <c r="J1126" s="264">
        <v>26</v>
      </c>
      <c r="K1126" s="294">
        <v>0.9</v>
      </c>
      <c r="L1126" s="267">
        <v>0.935483870967742</v>
      </c>
      <c r="M1126" s="267">
        <v>0.92</v>
      </c>
      <c r="N1126" s="267">
        <v>0.962962962962963</v>
      </c>
      <c r="O1126" s="332">
        <v>892</v>
      </c>
      <c r="P1126" s="266">
        <v>830</v>
      </c>
      <c r="Q1126" s="266">
        <v>29</v>
      </c>
      <c r="R1126" s="264">
        <v>23</v>
      </c>
      <c r="S1126" s="264">
        <v>26</v>
      </c>
      <c r="T1126" s="267">
        <v>0.930493273542601</v>
      </c>
      <c r="U1126" s="267">
        <v>0.935483870967742</v>
      </c>
      <c r="V1126" s="268">
        <v>0.92</v>
      </c>
      <c r="W1126" s="268">
        <v>0.962962962962963</v>
      </c>
      <c r="X1126" s="295">
        <v>0.0154838709677418</v>
      </c>
      <c r="Y1126" s="271">
        <v>206</v>
      </c>
      <c r="Z1126" s="333">
        <v>193</v>
      </c>
      <c r="AA1126" s="333">
        <v>208</v>
      </c>
      <c r="AB1126" s="333">
        <v>191</v>
      </c>
      <c r="AC1126" s="334">
        <v>0.936893203883495</v>
      </c>
      <c r="AD1126" s="268">
        <v>0.918269230769231</v>
      </c>
      <c r="AE1126" s="295">
        <v>0.0186239731142644</v>
      </c>
    </row>
    <row r="1127" spans="1:31">
      <c r="A1127" s="315" t="s">
        <v>1972</v>
      </c>
      <c r="B1127" s="339" t="s">
        <v>3353</v>
      </c>
      <c r="C1127" s="293" t="s">
        <v>2044</v>
      </c>
      <c r="D1127" s="339" t="s">
        <v>2045</v>
      </c>
      <c r="E1127" s="266">
        <v>35</v>
      </c>
      <c r="F1127" s="266">
        <v>32</v>
      </c>
      <c r="G1127" s="264">
        <v>32</v>
      </c>
      <c r="H1127" s="264">
        <v>28</v>
      </c>
      <c r="I1127" s="264">
        <v>30</v>
      </c>
      <c r="J1127" s="264">
        <v>27</v>
      </c>
      <c r="K1127" s="294">
        <v>0.9</v>
      </c>
      <c r="L1127" s="267">
        <v>0.914285714285714</v>
      </c>
      <c r="M1127" s="267">
        <v>0.875</v>
      </c>
      <c r="N1127" s="267">
        <v>0.9</v>
      </c>
      <c r="O1127" s="332">
        <v>946</v>
      </c>
      <c r="P1127" s="266">
        <v>834</v>
      </c>
      <c r="Q1127" s="266">
        <v>26</v>
      </c>
      <c r="R1127" s="264">
        <v>27</v>
      </c>
      <c r="S1127" s="264">
        <v>21</v>
      </c>
      <c r="T1127" s="267">
        <v>0.881606765327696</v>
      </c>
      <c r="U1127" s="267">
        <v>0.742857142857143</v>
      </c>
      <c r="V1127" s="268">
        <v>0.84375</v>
      </c>
      <c r="W1127" s="268">
        <v>0.7</v>
      </c>
      <c r="X1127" s="295">
        <v>-0.100892857142857</v>
      </c>
      <c r="Y1127" s="271">
        <v>224</v>
      </c>
      <c r="Z1127" s="333">
        <v>174</v>
      </c>
      <c r="AA1127" s="333">
        <v>222</v>
      </c>
      <c r="AB1127" s="333">
        <v>185</v>
      </c>
      <c r="AC1127" s="334">
        <v>0.776785714285714</v>
      </c>
      <c r="AD1127" s="268">
        <v>0.833333333333333</v>
      </c>
      <c r="AE1127" s="295">
        <v>-0.0565476190476191</v>
      </c>
    </row>
    <row r="1128" spans="1:31">
      <c r="A1128" s="315" t="s">
        <v>1972</v>
      </c>
      <c r="B1128" s="339" t="s">
        <v>3353</v>
      </c>
      <c r="C1128" s="293" t="s">
        <v>2046</v>
      </c>
      <c r="D1128" s="339" t="s">
        <v>2047</v>
      </c>
      <c r="E1128" s="266">
        <v>37</v>
      </c>
      <c r="F1128" s="266">
        <v>37</v>
      </c>
      <c r="G1128" s="264">
        <v>32</v>
      </c>
      <c r="H1128" s="264">
        <v>32</v>
      </c>
      <c r="I1128" s="264">
        <v>35</v>
      </c>
      <c r="J1128" s="264">
        <v>35</v>
      </c>
      <c r="K1128" s="294">
        <v>0.9</v>
      </c>
      <c r="L1128" s="267">
        <v>1</v>
      </c>
      <c r="M1128" s="267">
        <v>1</v>
      </c>
      <c r="N1128" s="267">
        <v>1</v>
      </c>
      <c r="O1128" s="332">
        <v>1066</v>
      </c>
      <c r="P1128" s="266">
        <v>989</v>
      </c>
      <c r="Q1128" s="266">
        <v>33</v>
      </c>
      <c r="R1128" s="264">
        <v>31</v>
      </c>
      <c r="S1128" s="264">
        <v>29</v>
      </c>
      <c r="T1128" s="267">
        <v>0.927767354596623</v>
      </c>
      <c r="U1128" s="267">
        <v>0.891891891891892</v>
      </c>
      <c r="V1128" s="268">
        <v>0.96875</v>
      </c>
      <c r="W1128" s="268">
        <v>0.828571428571429</v>
      </c>
      <c r="X1128" s="295">
        <v>-0.0768581081081081</v>
      </c>
      <c r="Y1128" s="271">
        <v>250</v>
      </c>
      <c r="Z1128" s="333">
        <v>223</v>
      </c>
      <c r="AA1128" s="333">
        <v>249</v>
      </c>
      <c r="AB1128" s="333">
        <v>227</v>
      </c>
      <c r="AC1128" s="334">
        <v>0.892</v>
      </c>
      <c r="AD1128" s="268">
        <v>0.911646586345382</v>
      </c>
      <c r="AE1128" s="295">
        <v>-0.0196465863453815</v>
      </c>
    </row>
    <row r="1129" spans="1:31">
      <c r="A1129" s="315" t="s">
        <v>1972</v>
      </c>
      <c r="B1129" s="339" t="s">
        <v>3353</v>
      </c>
      <c r="C1129" s="293" t="s">
        <v>2048</v>
      </c>
      <c r="D1129" s="339" t="s">
        <v>2049</v>
      </c>
      <c r="E1129" s="266">
        <v>25</v>
      </c>
      <c r="F1129" s="266">
        <v>24</v>
      </c>
      <c r="G1129" s="264">
        <v>22</v>
      </c>
      <c r="H1129" s="264">
        <v>20</v>
      </c>
      <c r="I1129" s="264">
        <v>24</v>
      </c>
      <c r="J1129" s="264">
        <v>22</v>
      </c>
      <c r="K1129" s="294">
        <v>0.9</v>
      </c>
      <c r="L1129" s="267">
        <v>0.96</v>
      </c>
      <c r="M1129" s="267">
        <v>0.909090909090909</v>
      </c>
      <c r="N1129" s="267">
        <v>0.916666666666667</v>
      </c>
      <c r="O1129" s="332">
        <v>721</v>
      </c>
      <c r="P1129" s="266">
        <v>670</v>
      </c>
      <c r="Q1129" s="266">
        <v>23</v>
      </c>
      <c r="R1129" s="264">
        <v>20</v>
      </c>
      <c r="S1129" s="264">
        <v>22</v>
      </c>
      <c r="T1129" s="267">
        <v>0.929264909847434</v>
      </c>
      <c r="U1129" s="267">
        <v>0.92</v>
      </c>
      <c r="V1129" s="268">
        <v>0.909090909090909</v>
      </c>
      <c r="W1129" s="268">
        <v>0.916666666666667</v>
      </c>
      <c r="X1129" s="295">
        <v>0.010909090909091</v>
      </c>
      <c r="Y1129" s="271">
        <v>169</v>
      </c>
      <c r="Z1129" s="333">
        <v>155</v>
      </c>
      <c r="AA1129" s="333">
        <v>167</v>
      </c>
      <c r="AB1129" s="333">
        <v>152</v>
      </c>
      <c r="AC1129" s="334">
        <v>0.917159763313609</v>
      </c>
      <c r="AD1129" s="268">
        <v>0.910179640718563</v>
      </c>
      <c r="AE1129" s="295">
        <v>0.00698012259504666</v>
      </c>
    </row>
    <row r="1130" spans="1:31">
      <c r="A1130" s="315" t="s">
        <v>1972</v>
      </c>
      <c r="B1130" s="339" t="s">
        <v>3353</v>
      </c>
      <c r="C1130" s="293" t="s">
        <v>2050</v>
      </c>
      <c r="D1130" s="339" t="s">
        <v>2051</v>
      </c>
      <c r="E1130" s="266">
        <v>24</v>
      </c>
      <c r="F1130" s="266">
        <v>24</v>
      </c>
      <c r="G1130" s="264">
        <v>17</v>
      </c>
      <c r="H1130" s="264">
        <v>17</v>
      </c>
      <c r="I1130" s="264">
        <v>22</v>
      </c>
      <c r="J1130" s="264">
        <v>22</v>
      </c>
      <c r="K1130" s="294">
        <v>0.9</v>
      </c>
      <c r="L1130" s="267">
        <v>1</v>
      </c>
      <c r="M1130" s="267">
        <v>1</v>
      </c>
      <c r="N1130" s="267">
        <v>1</v>
      </c>
      <c r="O1130" s="332">
        <v>685</v>
      </c>
      <c r="P1130" s="266">
        <v>647</v>
      </c>
      <c r="Q1130" s="266">
        <v>22</v>
      </c>
      <c r="R1130" s="264">
        <v>17</v>
      </c>
      <c r="S1130" s="264">
        <v>21</v>
      </c>
      <c r="T1130" s="267">
        <v>0.944525547445256</v>
      </c>
      <c r="U1130" s="267">
        <v>0.916666666666667</v>
      </c>
      <c r="V1130" s="268">
        <v>1</v>
      </c>
      <c r="W1130" s="268">
        <v>0.954545454545455</v>
      </c>
      <c r="X1130" s="295">
        <v>-0.0833333333333334</v>
      </c>
      <c r="Y1130" s="271">
        <v>161</v>
      </c>
      <c r="Z1130" s="333">
        <v>152</v>
      </c>
      <c r="AA1130" s="333">
        <v>154</v>
      </c>
      <c r="AB1130" s="333">
        <v>144</v>
      </c>
      <c r="AC1130" s="334">
        <v>0.944099378881988</v>
      </c>
      <c r="AD1130" s="268">
        <v>0.935064935064935</v>
      </c>
      <c r="AE1130" s="295">
        <v>0.00903444381705254</v>
      </c>
    </row>
    <row r="1131" spans="1:31">
      <c r="A1131" s="315" t="s">
        <v>1972</v>
      </c>
      <c r="B1131" s="339" t="s">
        <v>3353</v>
      </c>
      <c r="C1131" s="293" t="s">
        <v>2052</v>
      </c>
      <c r="D1131" s="339" t="s">
        <v>2053</v>
      </c>
      <c r="E1131" s="266">
        <v>42</v>
      </c>
      <c r="F1131" s="266">
        <v>40</v>
      </c>
      <c r="G1131" s="264">
        <v>37</v>
      </c>
      <c r="H1131" s="264">
        <v>35</v>
      </c>
      <c r="I1131" s="264">
        <v>39</v>
      </c>
      <c r="J1131" s="264">
        <v>37</v>
      </c>
      <c r="K1131" s="294">
        <v>0.9</v>
      </c>
      <c r="L1131" s="267">
        <v>0.952380952380952</v>
      </c>
      <c r="M1131" s="267">
        <v>0.945945945945946</v>
      </c>
      <c r="N1131" s="267">
        <v>0.948717948717949</v>
      </c>
      <c r="O1131" s="332">
        <v>1185</v>
      </c>
      <c r="P1131" s="266">
        <v>1146</v>
      </c>
      <c r="Q1131" s="266">
        <v>40</v>
      </c>
      <c r="R1131" s="264">
        <v>35</v>
      </c>
      <c r="S1131" s="264">
        <v>36</v>
      </c>
      <c r="T1131" s="267">
        <v>0.967088607594937</v>
      </c>
      <c r="U1131" s="267">
        <v>0.952380952380952</v>
      </c>
      <c r="V1131" s="268">
        <v>0.945945945945946</v>
      </c>
      <c r="W1131" s="268">
        <v>0.923076923076923</v>
      </c>
      <c r="X1131" s="295">
        <v>0.00643500643500639</v>
      </c>
      <c r="Y1131" s="271">
        <v>274</v>
      </c>
      <c r="Z1131" s="333">
        <v>261</v>
      </c>
      <c r="AA1131" s="333">
        <v>271</v>
      </c>
      <c r="AB1131" s="333">
        <v>259</v>
      </c>
      <c r="AC1131" s="334">
        <v>0.952554744525547</v>
      </c>
      <c r="AD1131" s="268">
        <v>0.955719557195572</v>
      </c>
      <c r="AE1131" s="295">
        <v>-0.00316481267002455</v>
      </c>
    </row>
    <row r="1132" spans="1:31">
      <c r="A1132" s="315" t="s">
        <v>1972</v>
      </c>
      <c r="B1132" s="339" t="s">
        <v>3353</v>
      </c>
      <c r="C1132" s="293" t="s">
        <v>2054</v>
      </c>
      <c r="D1132" s="339" t="s">
        <v>2055</v>
      </c>
      <c r="E1132" s="266">
        <v>40</v>
      </c>
      <c r="F1132" s="266">
        <v>39</v>
      </c>
      <c r="G1132" s="264">
        <v>30</v>
      </c>
      <c r="H1132" s="264">
        <v>29</v>
      </c>
      <c r="I1132" s="264">
        <v>37</v>
      </c>
      <c r="J1132" s="264">
        <v>36</v>
      </c>
      <c r="K1132" s="294">
        <v>0.9</v>
      </c>
      <c r="L1132" s="267">
        <v>0.975</v>
      </c>
      <c r="M1132" s="267">
        <v>0.966666666666667</v>
      </c>
      <c r="N1132" s="267">
        <v>0.972972972972973</v>
      </c>
      <c r="O1132" s="332">
        <v>1146</v>
      </c>
      <c r="P1132" s="266">
        <v>1054</v>
      </c>
      <c r="Q1132" s="266">
        <v>36</v>
      </c>
      <c r="R1132" s="264">
        <v>28</v>
      </c>
      <c r="S1132" s="264">
        <v>31</v>
      </c>
      <c r="T1132" s="267">
        <v>0.919720767888307</v>
      </c>
      <c r="U1132" s="267">
        <v>0.9</v>
      </c>
      <c r="V1132" s="268">
        <v>0.933333333333333</v>
      </c>
      <c r="W1132" s="268">
        <v>0.837837837837838</v>
      </c>
      <c r="X1132" s="295">
        <v>-0.0333333333333333</v>
      </c>
      <c r="Y1132" s="271">
        <v>266</v>
      </c>
      <c r="Z1132" s="333">
        <v>243</v>
      </c>
      <c r="AA1132" s="333">
        <v>265</v>
      </c>
      <c r="AB1132" s="333">
        <v>240</v>
      </c>
      <c r="AC1132" s="334">
        <v>0.913533834586466</v>
      </c>
      <c r="AD1132" s="268">
        <v>0.905660377358491</v>
      </c>
      <c r="AE1132" s="295">
        <v>0.00787345722797561</v>
      </c>
    </row>
    <row r="1133" spans="1:31">
      <c r="A1133" s="315" t="s">
        <v>1972</v>
      </c>
      <c r="B1133" s="339" t="s">
        <v>3353</v>
      </c>
      <c r="C1133" s="293" t="s">
        <v>2056</v>
      </c>
      <c r="D1133" s="339" t="s">
        <v>2057</v>
      </c>
      <c r="E1133" s="266">
        <v>20</v>
      </c>
      <c r="F1133" s="266">
        <v>20</v>
      </c>
      <c r="G1133" s="264">
        <v>18</v>
      </c>
      <c r="H1133" s="264">
        <v>18</v>
      </c>
      <c r="I1133" s="264">
        <v>20</v>
      </c>
      <c r="J1133" s="264">
        <v>20</v>
      </c>
      <c r="K1133" s="294">
        <v>0.9</v>
      </c>
      <c r="L1133" s="267">
        <v>1</v>
      </c>
      <c r="M1133" s="267">
        <v>1</v>
      </c>
      <c r="N1133" s="267">
        <v>1</v>
      </c>
      <c r="O1133" s="332">
        <v>584</v>
      </c>
      <c r="P1133" s="266">
        <v>581</v>
      </c>
      <c r="Q1133" s="266">
        <v>19</v>
      </c>
      <c r="R1133" s="264">
        <v>18</v>
      </c>
      <c r="S1133" s="264">
        <v>20</v>
      </c>
      <c r="T1133" s="267">
        <v>0.99486301369863</v>
      </c>
      <c r="U1133" s="267">
        <v>0.95</v>
      </c>
      <c r="V1133" s="268">
        <v>1</v>
      </c>
      <c r="W1133" s="268">
        <v>1</v>
      </c>
      <c r="X1133" s="295">
        <v>-0.05</v>
      </c>
      <c r="Y1133" s="271">
        <v>133</v>
      </c>
      <c r="Z1133" s="333">
        <v>132</v>
      </c>
      <c r="AA1133" s="333">
        <v>137</v>
      </c>
      <c r="AB1133" s="333">
        <v>137</v>
      </c>
      <c r="AC1133" s="334">
        <v>0.992481203007519</v>
      </c>
      <c r="AD1133" s="268">
        <v>1</v>
      </c>
      <c r="AE1133" s="295">
        <v>-0.00751879699248126</v>
      </c>
    </row>
    <row r="1134" spans="1:31">
      <c r="A1134" s="315" t="s">
        <v>1972</v>
      </c>
      <c r="B1134" s="339" t="s">
        <v>3353</v>
      </c>
      <c r="C1134" s="293" t="s">
        <v>2058</v>
      </c>
      <c r="D1134" s="339" t="s">
        <v>2059</v>
      </c>
      <c r="E1134" s="266">
        <v>39</v>
      </c>
      <c r="F1134" s="266">
        <v>37</v>
      </c>
      <c r="G1134" s="264">
        <v>35</v>
      </c>
      <c r="H1134" s="264">
        <v>33</v>
      </c>
      <c r="I1134" s="264">
        <v>36</v>
      </c>
      <c r="J1134" s="264">
        <v>34</v>
      </c>
      <c r="K1134" s="294">
        <v>0.9</v>
      </c>
      <c r="L1134" s="267">
        <v>0.948717948717949</v>
      </c>
      <c r="M1134" s="267">
        <v>0.942857142857143</v>
      </c>
      <c r="N1134" s="267">
        <v>0.944444444444444</v>
      </c>
      <c r="O1134" s="332">
        <v>1071</v>
      </c>
      <c r="P1134" s="266">
        <v>976</v>
      </c>
      <c r="Q1134" s="266">
        <v>36</v>
      </c>
      <c r="R1134" s="264">
        <v>33</v>
      </c>
      <c r="S1134" s="264">
        <v>31</v>
      </c>
      <c r="T1134" s="267">
        <v>0.911297852474323</v>
      </c>
      <c r="U1134" s="267">
        <v>0.923076923076923</v>
      </c>
      <c r="V1134" s="268">
        <v>0.942857142857143</v>
      </c>
      <c r="W1134" s="268">
        <v>0.861111111111111</v>
      </c>
      <c r="X1134" s="295">
        <v>-0.0197802197802197</v>
      </c>
      <c r="Y1134" s="271">
        <v>258</v>
      </c>
      <c r="Z1134" s="333">
        <v>225</v>
      </c>
      <c r="AA1134" s="333">
        <v>248</v>
      </c>
      <c r="AB1134" s="333">
        <v>215</v>
      </c>
      <c r="AC1134" s="334">
        <v>0.872093023255814</v>
      </c>
      <c r="AD1134" s="268">
        <v>0.866935483870968</v>
      </c>
      <c r="AE1134" s="295">
        <v>0.0051575393848462</v>
      </c>
    </row>
    <row r="1135" spans="1:31">
      <c r="A1135" s="315" t="s">
        <v>1972</v>
      </c>
      <c r="B1135" s="339" t="s">
        <v>3353</v>
      </c>
      <c r="C1135" s="293" t="s">
        <v>2060</v>
      </c>
      <c r="D1135" s="339" t="s">
        <v>2061</v>
      </c>
      <c r="E1135" s="266">
        <v>35</v>
      </c>
      <c r="F1135" s="266">
        <v>31</v>
      </c>
      <c r="G1135" s="264">
        <v>27</v>
      </c>
      <c r="H1135" s="264">
        <v>23</v>
      </c>
      <c r="I1135" s="264">
        <v>32</v>
      </c>
      <c r="J1135" s="264">
        <v>28</v>
      </c>
      <c r="K1135" s="294">
        <v>0.9</v>
      </c>
      <c r="L1135" s="267">
        <v>0.885714285714286</v>
      </c>
      <c r="M1135" s="267">
        <v>0.851851851851852</v>
      </c>
      <c r="N1135" s="267">
        <v>0.875</v>
      </c>
      <c r="O1135" s="332">
        <v>942</v>
      </c>
      <c r="P1135" s="266">
        <v>843</v>
      </c>
      <c r="Q1135" s="266">
        <v>26</v>
      </c>
      <c r="R1135" s="264">
        <v>23</v>
      </c>
      <c r="S1135" s="264">
        <v>28</v>
      </c>
      <c r="T1135" s="267">
        <v>0.894904458598726</v>
      </c>
      <c r="U1135" s="267">
        <v>0.742857142857143</v>
      </c>
      <c r="V1135" s="268">
        <v>0.851851851851852</v>
      </c>
      <c r="W1135" s="268">
        <v>0.875</v>
      </c>
      <c r="X1135" s="295">
        <v>-0.108994708994709</v>
      </c>
      <c r="Y1135" s="271">
        <v>224</v>
      </c>
      <c r="Z1135" s="333">
        <v>191</v>
      </c>
      <c r="AA1135" s="333">
        <v>213</v>
      </c>
      <c r="AB1135" s="333">
        <v>197</v>
      </c>
      <c r="AC1135" s="334">
        <v>0.852678571428571</v>
      </c>
      <c r="AD1135" s="268">
        <v>0.924882629107981</v>
      </c>
      <c r="AE1135" s="295">
        <v>-0.0722040576794098</v>
      </c>
    </row>
    <row r="1136" spans="1:31">
      <c r="A1136" s="315" t="s">
        <v>1972</v>
      </c>
      <c r="B1136" s="339" t="s">
        <v>3353</v>
      </c>
      <c r="C1136" s="293" t="s">
        <v>2062</v>
      </c>
      <c r="D1136" s="339" t="s">
        <v>2063</v>
      </c>
      <c r="E1136" s="266">
        <v>33</v>
      </c>
      <c r="F1136" s="266">
        <v>30</v>
      </c>
      <c r="G1136" s="264">
        <v>24</v>
      </c>
      <c r="H1136" s="264">
        <v>21</v>
      </c>
      <c r="I1136" s="264">
        <v>30</v>
      </c>
      <c r="J1136" s="264">
        <v>27</v>
      </c>
      <c r="K1136" s="294">
        <v>0.9</v>
      </c>
      <c r="L1136" s="267">
        <v>0.909090909090909</v>
      </c>
      <c r="M1136" s="267">
        <v>0.875</v>
      </c>
      <c r="N1136" s="267">
        <v>0.9</v>
      </c>
      <c r="O1136" s="332">
        <v>886</v>
      </c>
      <c r="P1136" s="266">
        <v>789</v>
      </c>
      <c r="Q1136" s="266">
        <v>30</v>
      </c>
      <c r="R1136" s="264">
        <v>19</v>
      </c>
      <c r="S1136" s="264">
        <v>26</v>
      </c>
      <c r="T1136" s="267">
        <v>0.890519187358916</v>
      </c>
      <c r="U1136" s="267">
        <v>0.909090909090909</v>
      </c>
      <c r="V1136" s="268">
        <v>0.791666666666667</v>
      </c>
      <c r="W1136" s="268">
        <v>0.866666666666667</v>
      </c>
      <c r="X1136" s="295">
        <v>0.117424242424242</v>
      </c>
      <c r="Y1136" s="271">
        <v>209</v>
      </c>
      <c r="Z1136" s="333">
        <v>179</v>
      </c>
      <c r="AA1136" s="333">
        <v>206</v>
      </c>
      <c r="AB1136" s="333">
        <v>181</v>
      </c>
      <c r="AC1136" s="334">
        <v>0.856459330143541</v>
      </c>
      <c r="AD1136" s="268">
        <v>0.878640776699029</v>
      </c>
      <c r="AE1136" s="295">
        <v>-0.0221814465554885</v>
      </c>
    </row>
    <row r="1137" spans="1:31">
      <c r="A1137" s="315" t="s">
        <v>1972</v>
      </c>
      <c r="B1137" s="339" t="s">
        <v>3353</v>
      </c>
      <c r="C1137" s="293" t="s">
        <v>2064</v>
      </c>
      <c r="D1137" s="339" t="s">
        <v>2065</v>
      </c>
      <c r="E1137" s="266">
        <v>21</v>
      </c>
      <c r="F1137" s="266">
        <v>21</v>
      </c>
      <c r="G1137" s="264">
        <v>18</v>
      </c>
      <c r="H1137" s="264">
        <v>18</v>
      </c>
      <c r="I1137" s="264">
        <v>21</v>
      </c>
      <c r="J1137" s="264">
        <v>21</v>
      </c>
      <c r="K1137" s="294">
        <v>0.9</v>
      </c>
      <c r="L1137" s="267">
        <v>1</v>
      </c>
      <c r="M1137" s="267">
        <v>1</v>
      </c>
      <c r="N1137" s="267">
        <v>1</v>
      </c>
      <c r="O1137" s="332">
        <v>612</v>
      </c>
      <c r="P1137" s="266">
        <v>601</v>
      </c>
      <c r="Q1137" s="266">
        <v>21</v>
      </c>
      <c r="R1137" s="264">
        <v>18</v>
      </c>
      <c r="S1137" s="264">
        <v>21</v>
      </c>
      <c r="T1137" s="267">
        <v>0.98202614379085</v>
      </c>
      <c r="U1137" s="267">
        <v>1</v>
      </c>
      <c r="V1137" s="268">
        <v>1</v>
      </c>
      <c r="W1137" s="268">
        <v>1</v>
      </c>
      <c r="X1137" s="295">
        <v>0</v>
      </c>
      <c r="Y1137" s="271">
        <v>142</v>
      </c>
      <c r="Z1137" s="333">
        <v>138</v>
      </c>
      <c r="AA1137" s="333">
        <v>144</v>
      </c>
      <c r="AB1137" s="333">
        <v>142</v>
      </c>
      <c r="AC1137" s="334">
        <v>0.971830985915493</v>
      </c>
      <c r="AD1137" s="268">
        <v>0.986111111111111</v>
      </c>
      <c r="AE1137" s="295">
        <v>-0.0142801251956182</v>
      </c>
    </row>
    <row r="1138" spans="1:31">
      <c r="A1138" s="315" t="s">
        <v>1972</v>
      </c>
      <c r="B1138" s="339" t="s">
        <v>3354</v>
      </c>
      <c r="C1138" s="293" t="s">
        <v>2066</v>
      </c>
      <c r="D1138" s="339" t="s">
        <v>2067</v>
      </c>
      <c r="E1138" s="266">
        <v>23</v>
      </c>
      <c r="F1138" s="266">
        <v>22</v>
      </c>
      <c r="G1138" s="264">
        <v>23</v>
      </c>
      <c r="H1138" s="264">
        <v>21</v>
      </c>
      <c r="I1138" s="264">
        <v>21</v>
      </c>
      <c r="J1138" s="264">
        <v>20</v>
      </c>
      <c r="K1138" s="294">
        <v>0.9</v>
      </c>
      <c r="L1138" s="267">
        <v>0.956521739130435</v>
      </c>
      <c r="M1138" s="267">
        <v>0.91304347826087</v>
      </c>
      <c r="N1138" s="267">
        <v>0.952380952380952</v>
      </c>
      <c r="O1138" s="332">
        <v>727</v>
      </c>
      <c r="P1138" s="266">
        <v>662</v>
      </c>
      <c r="Q1138" s="266">
        <v>22</v>
      </c>
      <c r="R1138" s="264">
        <v>20</v>
      </c>
      <c r="S1138" s="264">
        <v>17</v>
      </c>
      <c r="T1138" s="267">
        <v>0.910591471801926</v>
      </c>
      <c r="U1138" s="267">
        <v>0.956521739130435</v>
      </c>
      <c r="V1138" s="268">
        <v>0.869565217391304</v>
      </c>
      <c r="W1138" s="268">
        <v>0.80952380952381</v>
      </c>
      <c r="X1138" s="295">
        <v>0.0869565217391305</v>
      </c>
      <c r="Y1138" s="271">
        <v>161</v>
      </c>
      <c r="Z1138" s="333">
        <v>148</v>
      </c>
      <c r="AA1138" s="333">
        <v>170</v>
      </c>
      <c r="AB1138" s="333">
        <v>157</v>
      </c>
      <c r="AC1138" s="334">
        <v>0.919254658385093</v>
      </c>
      <c r="AD1138" s="268">
        <v>0.923529411764706</v>
      </c>
      <c r="AE1138" s="295">
        <v>-0.00427475337961281</v>
      </c>
    </row>
    <row r="1139" spans="1:31">
      <c r="A1139" s="315" t="s">
        <v>1972</v>
      </c>
      <c r="B1139" s="339" t="s">
        <v>3354</v>
      </c>
      <c r="C1139" s="293" t="s">
        <v>2068</v>
      </c>
      <c r="D1139" s="339" t="s">
        <v>2069</v>
      </c>
      <c r="E1139" s="266">
        <v>44</v>
      </c>
      <c r="F1139" s="266">
        <v>40</v>
      </c>
      <c r="G1139" s="264">
        <v>41</v>
      </c>
      <c r="H1139" s="264">
        <v>36</v>
      </c>
      <c r="I1139" s="264">
        <v>48</v>
      </c>
      <c r="J1139" s="264">
        <v>41</v>
      </c>
      <c r="K1139" s="294">
        <v>0.9</v>
      </c>
      <c r="L1139" s="267">
        <v>0.909090909090909</v>
      </c>
      <c r="M1139" s="267">
        <v>0.878048780487805</v>
      </c>
      <c r="N1139" s="267">
        <v>0.854166666666667</v>
      </c>
      <c r="O1139" s="332">
        <v>1352</v>
      </c>
      <c r="P1139" s="266">
        <v>1215</v>
      </c>
      <c r="Q1139" s="266">
        <v>40</v>
      </c>
      <c r="R1139" s="264">
        <v>36</v>
      </c>
      <c r="S1139" s="264">
        <v>41</v>
      </c>
      <c r="T1139" s="267">
        <v>0.898668639053254</v>
      </c>
      <c r="U1139" s="267">
        <v>0.909090909090909</v>
      </c>
      <c r="V1139" s="268">
        <v>0.878048780487805</v>
      </c>
      <c r="W1139" s="268">
        <v>0.854166666666667</v>
      </c>
      <c r="X1139" s="295">
        <v>0.0310421286031042</v>
      </c>
      <c r="Y1139" s="271">
        <v>318</v>
      </c>
      <c r="Z1139" s="333">
        <v>289</v>
      </c>
      <c r="AA1139" s="333">
        <v>313</v>
      </c>
      <c r="AB1139" s="333">
        <v>278</v>
      </c>
      <c r="AC1139" s="334">
        <v>0.908805031446541</v>
      </c>
      <c r="AD1139" s="268">
        <v>0.888178913738019</v>
      </c>
      <c r="AE1139" s="295">
        <v>0.0206261177085217</v>
      </c>
    </row>
    <row r="1140" spans="1:31">
      <c r="A1140" s="315" t="s">
        <v>1972</v>
      </c>
      <c r="B1140" s="339" t="s">
        <v>3354</v>
      </c>
      <c r="C1140" s="293" t="s">
        <v>2070</v>
      </c>
      <c r="D1140" s="339" t="s">
        <v>2071</v>
      </c>
      <c r="E1140" s="266">
        <v>56</v>
      </c>
      <c r="F1140" s="266">
        <v>56</v>
      </c>
      <c r="G1140" s="264">
        <v>50</v>
      </c>
      <c r="H1140" s="264">
        <v>46</v>
      </c>
      <c r="I1140" s="264">
        <v>55</v>
      </c>
      <c r="J1140" s="264">
        <v>55</v>
      </c>
      <c r="K1140" s="294">
        <v>0.9</v>
      </c>
      <c r="L1140" s="267">
        <v>1</v>
      </c>
      <c r="M1140" s="267">
        <v>0.92</v>
      </c>
      <c r="N1140" s="267">
        <v>1</v>
      </c>
      <c r="O1140" s="332">
        <v>1659</v>
      </c>
      <c r="P1140" s="266">
        <v>1606</v>
      </c>
      <c r="Q1140" s="266">
        <v>56</v>
      </c>
      <c r="R1140" s="264">
        <v>45</v>
      </c>
      <c r="S1140" s="264">
        <v>55</v>
      </c>
      <c r="T1140" s="267">
        <v>0.968053044002411</v>
      </c>
      <c r="U1140" s="267">
        <v>1</v>
      </c>
      <c r="V1140" s="268">
        <v>0.9</v>
      </c>
      <c r="W1140" s="268">
        <v>1</v>
      </c>
      <c r="X1140" s="295">
        <v>0.1</v>
      </c>
      <c r="Y1140" s="271">
        <v>387</v>
      </c>
      <c r="Z1140" s="333">
        <v>380</v>
      </c>
      <c r="AA1140" s="333">
        <v>382</v>
      </c>
      <c r="AB1140" s="333">
        <v>370</v>
      </c>
      <c r="AC1140" s="334">
        <v>0.981912144702842</v>
      </c>
      <c r="AD1140" s="268">
        <v>0.968586387434555</v>
      </c>
      <c r="AE1140" s="295">
        <v>0.0133257572682874</v>
      </c>
    </row>
    <row r="1141" spans="1:31">
      <c r="A1141" s="315" t="s">
        <v>1972</v>
      </c>
      <c r="B1141" s="339" t="s">
        <v>3354</v>
      </c>
      <c r="C1141" s="293" t="s">
        <v>2072</v>
      </c>
      <c r="D1141" s="339" t="s">
        <v>2073</v>
      </c>
      <c r="E1141" s="266">
        <v>66</v>
      </c>
      <c r="F1141" s="266">
        <v>62</v>
      </c>
      <c r="G1141" s="264">
        <v>62</v>
      </c>
      <c r="H1141" s="264">
        <v>58</v>
      </c>
      <c r="I1141" s="264">
        <v>67</v>
      </c>
      <c r="J1141" s="264">
        <v>65</v>
      </c>
      <c r="K1141" s="294">
        <v>0.9</v>
      </c>
      <c r="L1141" s="267">
        <v>0.939393939393939</v>
      </c>
      <c r="M1141" s="267">
        <v>0.935483870967742</v>
      </c>
      <c r="N1141" s="267">
        <v>0.970149253731343</v>
      </c>
      <c r="O1141" s="332">
        <v>1964</v>
      </c>
      <c r="P1141" s="266">
        <v>1777</v>
      </c>
      <c r="Q1141" s="266">
        <v>61</v>
      </c>
      <c r="R1141" s="264">
        <v>55</v>
      </c>
      <c r="S1141" s="264">
        <v>64</v>
      </c>
      <c r="T1141" s="267">
        <v>0.904786150712831</v>
      </c>
      <c r="U1141" s="267">
        <v>0.924242424242424</v>
      </c>
      <c r="V1141" s="268">
        <v>0.887096774193548</v>
      </c>
      <c r="W1141" s="268">
        <v>0.955223880597015</v>
      </c>
      <c r="X1141" s="295">
        <v>0.0371456500488758</v>
      </c>
      <c r="Y1141" s="271">
        <v>461</v>
      </c>
      <c r="Z1141" s="333">
        <v>424</v>
      </c>
      <c r="AA1141" s="333">
        <v>466</v>
      </c>
      <c r="AB1141" s="333">
        <v>419</v>
      </c>
      <c r="AC1141" s="334">
        <v>0.919739696312364</v>
      </c>
      <c r="AD1141" s="268">
        <v>0.899141630901288</v>
      </c>
      <c r="AE1141" s="295">
        <v>0.0205980654110769</v>
      </c>
    </row>
    <row r="1142" spans="1:31">
      <c r="A1142" s="315" t="s">
        <v>1972</v>
      </c>
      <c r="B1142" s="339" t="s">
        <v>3354</v>
      </c>
      <c r="C1142" s="293" t="s">
        <v>2074</v>
      </c>
      <c r="D1142" s="339" t="s">
        <v>2075</v>
      </c>
      <c r="E1142" s="266">
        <v>48</v>
      </c>
      <c r="F1142" s="266">
        <v>48</v>
      </c>
      <c r="G1142" s="264">
        <v>40</v>
      </c>
      <c r="H1142" s="264">
        <v>37</v>
      </c>
      <c r="I1142" s="264">
        <v>43</v>
      </c>
      <c r="J1142" s="264">
        <v>40</v>
      </c>
      <c r="K1142" s="294">
        <v>0.9</v>
      </c>
      <c r="L1142" s="267">
        <v>1</v>
      </c>
      <c r="M1142" s="267">
        <v>0.925</v>
      </c>
      <c r="N1142" s="267">
        <v>0.930232558139535</v>
      </c>
      <c r="O1142" s="332">
        <v>1363</v>
      </c>
      <c r="P1142" s="266">
        <v>1227</v>
      </c>
      <c r="Q1142" s="266">
        <v>47</v>
      </c>
      <c r="R1142" s="264">
        <v>36</v>
      </c>
      <c r="S1142" s="264">
        <v>38</v>
      </c>
      <c r="T1142" s="267">
        <v>0.9002201027146</v>
      </c>
      <c r="U1142" s="267">
        <v>0.979166666666667</v>
      </c>
      <c r="V1142" s="268">
        <v>0.9</v>
      </c>
      <c r="W1142" s="268">
        <v>0.883720930232558</v>
      </c>
      <c r="X1142" s="295">
        <v>0.0791666666666666</v>
      </c>
      <c r="Y1142" s="271">
        <v>320</v>
      </c>
      <c r="Z1142" s="333">
        <v>292</v>
      </c>
      <c r="AA1142" s="333">
        <v>311</v>
      </c>
      <c r="AB1142" s="333">
        <v>278</v>
      </c>
      <c r="AC1142" s="334">
        <v>0.9125</v>
      </c>
      <c r="AD1142" s="268">
        <v>0.893890675241158</v>
      </c>
      <c r="AE1142" s="295">
        <v>0.0186093247588425</v>
      </c>
    </row>
    <row r="1143" spans="1:31">
      <c r="A1143" s="315" t="s">
        <v>1972</v>
      </c>
      <c r="B1143" s="339" t="s">
        <v>3354</v>
      </c>
      <c r="C1143" s="293" t="s">
        <v>2076</v>
      </c>
      <c r="D1143" s="339" t="s">
        <v>2077</v>
      </c>
      <c r="E1143" s="266">
        <v>51</v>
      </c>
      <c r="F1143" s="266">
        <v>47</v>
      </c>
      <c r="G1143" s="264">
        <v>48</v>
      </c>
      <c r="H1143" s="264">
        <v>45</v>
      </c>
      <c r="I1143" s="264">
        <v>47</v>
      </c>
      <c r="J1143" s="264">
        <v>45</v>
      </c>
      <c r="K1143" s="294">
        <v>0.9</v>
      </c>
      <c r="L1143" s="267">
        <v>0.92156862745098</v>
      </c>
      <c r="M1143" s="267">
        <v>0.9375</v>
      </c>
      <c r="N1143" s="267">
        <v>0.957446808510638</v>
      </c>
      <c r="O1143" s="332">
        <v>1538</v>
      </c>
      <c r="P1143" s="266">
        <v>1245</v>
      </c>
      <c r="Q1143" s="266">
        <v>42</v>
      </c>
      <c r="R1143" s="264">
        <v>38</v>
      </c>
      <c r="S1143" s="264">
        <v>40</v>
      </c>
      <c r="T1143" s="267">
        <v>0.809492847854356</v>
      </c>
      <c r="U1143" s="267">
        <v>0.823529411764706</v>
      </c>
      <c r="V1143" s="268">
        <v>0.791666666666667</v>
      </c>
      <c r="W1143" s="268">
        <v>0.851063829787234</v>
      </c>
      <c r="X1143" s="295">
        <v>0.0318627450980392</v>
      </c>
      <c r="Y1143" s="271">
        <v>354</v>
      </c>
      <c r="Z1143" s="333">
        <v>289</v>
      </c>
      <c r="AA1143" s="333">
        <v>359</v>
      </c>
      <c r="AB1143" s="333">
        <v>283</v>
      </c>
      <c r="AC1143" s="334">
        <v>0.81638418079096</v>
      </c>
      <c r="AD1143" s="268">
        <v>0.788300835654596</v>
      </c>
      <c r="AE1143" s="295">
        <v>0.0280833451363643</v>
      </c>
    </row>
    <row r="1144" spans="1:31">
      <c r="A1144" s="315" t="s">
        <v>1972</v>
      </c>
      <c r="B1144" s="339" t="s">
        <v>3354</v>
      </c>
      <c r="C1144" s="293" t="s">
        <v>2078</v>
      </c>
      <c r="D1144" s="339" t="s">
        <v>2079</v>
      </c>
      <c r="E1144" s="266">
        <v>36</v>
      </c>
      <c r="F1144" s="266">
        <v>36</v>
      </c>
      <c r="G1144" s="264">
        <v>31</v>
      </c>
      <c r="H1144" s="264">
        <v>31</v>
      </c>
      <c r="I1144" s="264">
        <v>37</v>
      </c>
      <c r="J1144" s="264">
        <v>36</v>
      </c>
      <c r="K1144" s="294">
        <v>0.9</v>
      </c>
      <c r="L1144" s="267">
        <v>1</v>
      </c>
      <c r="M1144" s="267">
        <v>1</v>
      </c>
      <c r="N1144" s="267">
        <v>0.972972972972973</v>
      </c>
      <c r="O1144" s="332">
        <v>1072</v>
      </c>
      <c r="P1144" s="266">
        <v>1045</v>
      </c>
      <c r="Q1144" s="266">
        <v>36</v>
      </c>
      <c r="R1144" s="264">
        <v>30</v>
      </c>
      <c r="S1144" s="264">
        <v>36</v>
      </c>
      <c r="T1144" s="267">
        <v>0.974813432835821</v>
      </c>
      <c r="U1144" s="267">
        <v>1</v>
      </c>
      <c r="V1144" s="268">
        <v>0.967741935483871</v>
      </c>
      <c r="W1144" s="268">
        <v>0.972972972972973</v>
      </c>
      <c r="X1144" s="295">
        <v>0.032258064516129</v>
      </c>
      <c r="Y1144" s="271">
        <v>250</v>
      </c>
      <c r="Z1144" s="333">
        <v>247</v>
      </c>
      <c r="AA1144" s="333">
        <v>250</v>
      </c>
      <c r="AB1144" s="333">
        <v>243</v>
      </c>
      <c r="AC1144" s="334">
        <v>0.988</v>
      </c>
      <c r="AD1144" s="268">
        <v>0.972</v>
      </c>
      <c r="AE1144" s="295">
        <v>0.016</v>
      </c>
    </row>
    <row r="1145" spans="1:31">
      <c r="A1145" s="315" t="s">
        <v>1972</v>
      </c>
      <c r="B1145" s="339" t="s">
        <v>3354</v>
      </c>
      <c r="C1145" s="293" t="s">
        <v>2080</v>
      </c>
      <c r="D1145" s="339" t="s">
        <v>2081</v>
      </c>
      <c r="E1145" s="266">
        <v>40</v>
      </c>
      <c r="F1145" s="266">
        <v>40</v>
      </c>
      <c r="G1145" s="264">
        <v>39</v>
      </c>
      <c r="H1145" s="264">
        <v>39</v>
      </c>
      <c r="I1145" s="264">
        <v>41</v>
      </c>
      <c r="J1145" s="264">
        <v>41</v>
      </c>
      <c r="K1145" s="294">
        <v>0.9</v>
      </c>
      <c r="L1145" s="267">
        <v>1</v>
      </c>
      <c r="M1145" s="267">
        <v>1</v>
      </c>
      <c r="N1145" s="267">
        <v>1</v>
      </c>
      <c r="O1145" s="332">
        <v>1238</v>
      </c>
      <c r="P1145" s="266">
        <v>1188</v>
      </c>
      <c r="Q1145" s="266">
        <v>40</v>
      </c>
      <c r="R1145" s="264">
        <v>39</v>
      </c>
      <c r="S1145" s="264">
        <v>40</v>
      </c>
      <c r="T1145" s="267">
        <v>0.959612277867528</v>
      </c>
      <c r="U1145" s="267">
        <v>1</v>
      </c>
      <c r="V1145" s="268">
        <v>1</v>
      </c>
      <c r="W1145" s="268">
        <v>0.975609756097561</v>
      </c>
      <c r="X1145" s="295">
        <v>0</v>
      </c>
      <c r="Y1145" s="271">
        <v>287</v>
      </c>
      <c r="Z1145" s="333">
        <v>281</v>
      </c>
      <c r="AA1145" s="333">
        <v>286</v>
      </c>
      <c r="AB1145" s="333">
        <v>278</v>
      </c>
      <c r="AC1145" s="334">
        <v>0.979094076655052</v>
      </c>
      <c r="AD1145" s="268">
        <v>0.972027972027972</v>
      </c>
      <c r="AE1145" s="295">
        <v>0.00706610462708024</v>
      </c>
    </row>
    <row r="1146" spans="1:31">
      <c r="A1146" s="315" t="s">
        <v>1972</v>
      </c>
      <c r="B1146" s="339" t="s">
        <v>3354</v>
      </c>
      <c r="C1146" s="293" t="s">
        <v>2082</v>
      </c>
      <c r="D1146" s="339" t="s">
        <v>2083</v>
      </c>
      <c r="E1146" s="266">
        <v>21</v>
      </c>
      <c r="F1146" s="266">
        <v>21</v>
      </c>
      <c r="G1146" s="264">
        <v>18</v>
      </c>
      <c r="H1146" s="264">
        <v>18</v>
      </c>
      <c r="I1146" s="264">
        <v>19</v>
      </c>
      <c r="J1146" s="264">
        <v>19</v>
      </c>
      <c r="K1146" s="294">
        <v>0.9</v>
      </c>
      <c r="L1146" s="267">
        <v>1</v>
      </c>
      <c r="M1146" s="267">
        <v>1</v>
      </c>
      <c r="N1146" s="267">
        <v>1</v>
      </c>
      <c r="O1146" s="332">
        <v>625</v>
      </c>
      <c r="P1146" s="266">
        <v>601</v>
      </c>
      <c r="Q1146" s="266">
        <v>21</v>
      </c>
      <c r="R1146" s="264">
        <v>17</v>
      </c>
      <c r="S1146" s="264">
        <v>18</v>
      </c>
      <c r="T1146" s="267">
        <v>0.9616</v>
      </c>
      <c r="U1146" s="267">
        <v>1</v>
      </c>
      <c r="V1146" s="268">
        <v>0.944444444444444</v>
      </c>
      <c r="W1146" s="268">
        <v>0.947368421052632</v>
      </c>
      <c r="X1146" s="295">
        <v>0.0555555555555556</v>
      </c>
      <c r="Y1146" s="271">
        <v>141</v>
      </c>
      <c r="Z1146" s="333">
        <v>138</v>
      </c>
      <c r="AA1146" s="333">
        <v>147</v>
      </c>
      <c r="AB1146" s="333">
        <v>142</v>
      </c>
      <c r="AC1146" s="334">
        <v>0.978723404255319</v>
      </c>
      <c r="AD1146" s="268">
        <v>0.965986394557823</v>
      </c>
      <c r="AE1146" s="295">
        <v>0.012737009697496</v>
      </c>
    </row>
    <row r="1147" spans="1:31">
      <c r="A1147" s="315" t="s">
        <v>1972</v>
      </c>
      <c r="B1147" s="339" t="s">
        <v>3354</v>
      </c>
      <c r="C1147" s="293" t="s">
        <v>2084</v>
      </c>
      <c r="D1147" s="339" t="s">
        <v>2085</v>
      </c>
      <c r="E1147" s="266">
        <v>23</v>
      </c>
      <c r="F1147" s="266">
        <v>22</v>
      </c>
      <c r="G1147" s="264">
        <v>21</v>
      </c>
      <c r="H1147" s="264">
        <v>19</v>
      </c>
      <c r="I1147" s="264">
        <v>22</v>
      </c>
      <c r="J1147" s="264">
        <v>19</v>
      </c>
      <c r="K1147" s="294">
        <v>0.9</v>
      </c>
      <c r="L1147" s="267">
        <v>0.956521739130435</v>
      </c>
      <c r="M1147" s="267">
        <v>0.904761904761905</v>
      </c>
      <c r="N1147" s="267">
        <v>0.863636363636364</v>
      </c>
      <c r="O1147" s="332">
        <v>682</v>
      </c>
      <c r="P1147" s="266">
        <v>625</v>
      </c>
      <c r="Q1147" s="266">
        <v>22</v>
      </c>
      <c r="R1147" s="264">
        <v>19</v>
      </c>
      <c r="S1147" s="264">
        <v>19</v>
      </c>
      <c r="T1147" s="267">
        <v>0.916422287390029</v>
      </c>
      <c r="U1147" s="267">
        <v>0.956521739130435</v>
      </c>
      <c r="V1147" s="268">
        <v>0.904761904761905</v>
      </c>
      <c r="W1147" s="268">
        <v>0.863636363636364</v>
      </c>
      <c r="X1147" s="295">
        <v>0.05175983436853</v>
      </c>
      <c r="Y1147" s="271">
        <v>155</v>
      </c>
      <c r="Z1147" s="333">
        <v>144</v>
      </c>
      <c r="AA1147" s="333">
        <v>160</v>
      </c>
      <c r="AB1147" s="333">
        <v>144</v>
      </c>
      <c r="AC1147" s="334">
        <v>0.929032258064516</v>
      </c>
      <c r="AD1147" s="268">
        <v>0.9</v>
      </c>
      <c r="AE1147" s="295">
        <v>0.0290322580645161</v>
      </c>
    </row>
    <row r="1148" spans="1:31">
      <c r="A1148" s="315" t="s">
        <v>1972</v>
      </c>
      <c r="B1148" s="339" t="s">
        <v>3355</v>
      </c>
      <c r="C1148" s="293" t="s">
        <v>2086</v>
      </c>
      <c r="D1148" s="339" t="s">
        <v>2087</v>
      </c>
      <c r="E1148" s="266">
        <v>144</v>
      </c>
      <c r="F1148" s="266">
        <v>140</v>
      </c>
      <c r="G1148" s="264">
        <v>119</v>
      </c>
      <c r="H1148" s="264">
        <v>112</v>
      </c>
      <c r="I1148" s="264">
        <v>131</v>
      </c>
      <c r="J1148" s="264">
        <v>128</v>
      </c>
      <c r="K1148" s="294">
        <v>0.9</v>
      </c>
      <c r="L1148" s="267">
        <v>0.972222222222222</v>
      </c>
      <c r="M1148" s="267">
        <v>0.941176470588235</v>
      </c>
      <c r="N1148" s="267">
        <v>0.977099236641221</v>
      </c>
      <c r="O1148" s="332">
        <v>4088</v>
      </c>
      <c r="P1148" s="266">
        <v>3598</v>
      </c>
      <c r="Q1148" s="266">
        <v>136</v>
      </c>
      <c r="R1148" s="264">
        <v>108</v>
      </c>
      <c r="S1148" s="264">
        <v>122</v>
      </c>
      <c r="T1148" s="267">
        <v>0.88013698630137</v>
      </c>
      <c r="U1148" s="267">
        <v>0.944444444444444</v>
      </c>
      <c r="V1148" s="268">
        <v>0.907563025210084</v>
      </c>
      <c r="W1148" s="268">
        <v>0.931297709923664</v>
      </c>
      <c r="X1148" s="295">
        <v>0.0368814192343604</v>
      </c>
      <c r="Y1148" s="271">
        <v>935</v>
      </c>
      <c r="Z1148" s="333">
        <v>853</v>
      </c>
      <c r="AA1148" s="333">
        <v>947</v>
      </c>
      <c r="AB1148" s="333">
        <v>868</v>
      </c>
      <c r="AC1148" s="334">
        <v>0.912299465240642</v>
      </c>
      <c r="AD1148" s="268">
        <v>0.916578669482577</v>
      </c>
      <c r="AE1148" s="295">
        <v>-0.00427920424193484</v>
      </c>
    </row>
    <row r="1149" spans="1:31">
      <c r="A1149" s="315" t="s">
        <v>1972</v>
      </c>
      <c r="B1149" s="339" t="s">
        <v>3355</v>
      </c>
      <c r="C1149" s="293" t="s">
        <v>2088</v>
      </c>
      <c r="D1149" s="339" t="s">
        <v>2089</v>
      </c>
      <c r="E1149" s="266">
        <v>45</v>
      </c>
      <c r="F1149" s="266">
        <v>42</v>
      </c>
      <c r="G1149" s="264">
        <v>36</v>
      </c>
      <c r="H1149" s="264">
        <v>31</v>
      </c>
      <c r="I1149" s="264">
        <v>43</v>
      </c>
      <c r="J1149" s="264">
        <v>40</v>
      </c>
      <c r="K1149" s="294">
        <v>0.9</v>
      </c>
      <c r="L1149" s="267">
        <v>0.933333333333333</v>
      </c>
      <c r="M1149" s="267">
        <v>0.861111111111111</v>
      </c>
      <c r="N1149" s="267">
        <v>0.930232558139535</v>
      </c>
      <c r="O1149" s="332">
        <v>1214</v>
      </c>
      <c r="P1149" s="266">
        <v>1075</v>
      </c>
      <c r="Q1149" s="266">
        <v>42</v>
      </c>
      <c r="R1149" s="264">
        <v>30</v>
      </c>
      <c r="S1149" s="264">
        <v>40</v>
      </c>
      <c r="T1149" s="267">
        <v>0.885502471169687</v>
      </c>
      <c r="U1149" s="267">
        <v>0.933333333333333</v>
      </c>
      <c r="V1149" s="268">
        <v>0.833333333333333</v>
      </c>
      <c r="W1149" s="268">
        <v>0.930232558139535</v>
      </c>
      <c r="X1149" s="295">
        <v>0.1</v>
      </c>
      <c r="Y1149" s="271">
        <v>290</v>
      </c>
      <c r="Z1149" s="333">
        <v>261</v>
      </c>
      <c r="AA1149" s="333">
        <v>293</v>
      </c>
      <c r="AB1149" s="333">
        <v>255</v>
      </c>
      <c r="AC1149" s="334">
        <v>0.9</v>
      </c>
      <c r="AD1149" s="268">
        <v>0.870307167235495</v>
      </c>
      <c r="AE1149" s="295">
        <v>0.0296928327645052</v>
      </c>
    </row>
    <row r="1150" spans="1:31">
      <c r="A1150" s="315" t="s">
        <v>1972</v>
      </c>
      <c r="B1150" s="339" t="s">
        <v>3355</v>
      </c>
      <c r="C1150" s="293" t="s">
        <v>2090</v>
      </c>
      <c r="D1150" s="339" t="s">
        <v>2091</v>
      </c>
      <c r="E1150" s="266">
        <v>39</v>
      </c>
      <c r="F1150" s="266">
        <v>36</v>
      </c>
      <c r="G1150" s="264">
        <v>41</v>
      </c>
      <c r="H1150" s="264">
        <v>36</v>
      </c>
      <c r="I1150" s="264">
        <v>43</v>
      </c>
      <c r="J1150" s="264">
        <v>37</v>
      </c>
      <c r="K1150" s="294">
        <v>0.9</v>
      </c>
      <c r="L1150" s="267">
        <v>0.923076923076923</v>
      </c>
      <c r="M1150" s="267">
        <v>0.878048780487805</v>
      </c>
      <c r="N1150" s="267">
        <v>0.86046511627907</v>
      </c>
      <c r="O1150" s="332">
        <v>1284</v>
      </c>
      <c r="P1150" s="266">
        <v>1201</v>
      </c>
      <c r="Q1150" s="266">
        <v>33</v>
      </c>
      <c r="R1150" s="264">
        <v>36</v>
      </c>
      <c r="S1150" s="264">
        <v>37</v>
      </c>
      <c r="T1150" s="267">
        <v>0.935358255451713</v>
      </c>
      <c r="U1150" s="267">
        <v>0.846153846153846</v>
      </c>
      <c r="V1150" s="268">
        <v>0.878048780487805</v>
      </c>
      <c r="W1150" s="268">
        <v>0.86046511627907</v>
      </c>
      <c r="X1150" s="295">
        <v>-0.0318949343339587</v>
      </c>
      <c r="Y1150" s="271">
        <v>297</v>
      </c>
      <c r="Z1150" s="333">
        <v>264</v>
      </c>
      <c r="AA1150" s="333">
        <v>305</v>
      </c>
      <c r="AB1150" s="333">
        <v>286</v>
      </c>
      <c r="AC1150" s="334">
        <v>0.888888888888889</v>
      </c>
      <c r="AD1150" s="268">
        <v>0.937704918032787</v>
      </c>
      <c r="AE1150" s="295">
        <v>-0.048816029143898</v>
      </c>
    </row>
    <row r="1151" spans="1:31">
      <c r="A1151" s="315" t="s">
        <v>1972</v>
      </c>
      <c r="B1151" s="339" t="s">
        <v>3355</v>
      </c>
      <c r="C1151" s="293" t="s">
        <v>2092</v>
      </c>
      <c r="D1151" s="339" t="s">
        <v>2093</v>
      </c>
      <c r="E1151" s="266">
        <v>60</v>
      </c>
      <c r="F1151" s="266">
        <v>52</v>
      </c>
      <c r="G1151" s="264">
        <v>44</v>
      </c>
      <c r="H1151" s="264">
        <v>40</v>
      </c>
      <c r="I1151" s="264">
        <v>58</v>
      </c>
      <c r="J1151" s="264">
        <v>54</v>
      </c>
      <c r="K1151" s="294">
        <v>0.9</v>
      </c>
      <c r="L1151" s="267">
        <v>0.866666666666667</v>
      </c>
      <c r="M1151" s="267">
        <v>0.909090909090909</v>
      </c>
      <c r="N1151" s="267">
        <v>0.931034482758621</v>
      </c>
      <c r="O1151" s="332">
        <v>1626</v>
      </c>
      <c r="P1151" s="266">
        <v>1296</v>
      </c>
      <c r="Q1151" s="266">
        <v>46</v>
      </c>
      <c r="R1151" s="264">
        <v>35</v>
      </c>
      <c r="S1151" s="264">
        <v>47</v>
      </c>
      <c r="T1151" s="267">
        <v>0.797047970479705</v>
      </c>
      <c r="U1151" s="267">
        <v>0.766666666666667</v>
      </c>
      <c r="V1151" s="268">
        <v>0.795454545454545</v>
      </c>
      <c r="W1151" s="268">
        <v>0.810344827586207</v>
      </c>
      <c r="X1151" s="295">
        <v>-0.0287878787878787</v>
      </c>
      <c r="Y1151" s="271">
        <v>380</v>
      </c>
      <c r="Z1151" s="333">
        <v>292</v>
      </c>
      <c r="AA1151" s="333">
        <v>382</v>
      </c>
      <c r="AB1151" s="333">
        <v>302</v>
      </c>
      <c r="AC1151" s="334">
        <v>0.768421052631579</v>
      </c>
      <c r="AD1151" s="268">
        <v>0.790575916230366</v>
      </c>
      <c r="AE1151" s="295">
        <v>-0.0221548635987876</v>
      </c>
    </row>
    <row r="1152" spans="1:31">
      <c r="A1152" s="315" t="s">
        <v>1972</v>
      </c>
      <c r="B1152" s="339" t="s">
        <v>3355</v>
      </c>
      <c r="C1152" s="293" t="s">
        <v>2094</v>
      </c>
      <c r="D1152" s="339" t="s">
        <v>2095</v>
      </c>
      <c r="E1152" s="266">
        <v>42</v>
      </c>
      <c r="F1152" s="266">
        <v>40</v>
      </c>
      <c r="G1152" s="264">
        <v>37</v>
      </c>
      <c r="H1152" s="264">
        <v>35</v>
      </c>
      <c r="I1152" s="264">
        <v>39</v>
      </c>
      <c r="J1152" s="264">
        <v>37</v>
      </c>
      <c r="K1152" s="294">
        <v>0.9</v>
      </c>
      <c r="L1152" s="267">
        <v>0.952380952380952</v>
      </c>
      <c r="M1152" s="267">
        <v>0.945945945945946</v>
      </c>
      <c r="N1152" s="267">
        <v>0.948717948717949</v>
      </c>
      <c r="O1152" s="332">
        <v>1170</v>
      </c>
      <c r="P1152" s="266">
        <v>1079</v>
      </c>
      <c r="Q1152" s="266">
        <v>38</v>
      </c>
      <c r="R1152" s="264">
        <v>32</v>
      </c>
      <c r="S1152" s="264">
        <v>34</v>
      </c>
      <c r="T1152" s="267">
        <v>0.922222222222222</v>
      </c>
      <c r="U1152" s="267">
        <v>0.904761904761905</v>
      </c>
      <c r="V1152" s="268">
        <v>0.864864864864865</v>
      </c>
      <c r="W1152" s="268">
        <v>0.871794871794872</v>
      </c>
      <c r="X1152" s="295">
        <v>0.0398970398970399</v>
      </c>
      <c r="Y1152" s="271">
        <v>275</v>
      </c>
      <c r="Z1152" s="333">
        <v>248</v>
      </c>
      <c r="AA1152" s="333">
        <v>274</v>
      </c>
      <c r="AB1152" s="333">
        <v>254</v>
      </c>
      <c r="AC1152" s="334">
        <v>0.901818181818182</v>
      </c>
      <c r="AD1152" s="268">
        <v>0.927007299270073</v>
      </c>
      <c r="AE1152" s="295">
        <v>-0.0251891174518911</v>
      </c>
    </row>
    <row r="1153" spans="1:31">
      <c r="A1153" s="315" t="s">
        <v>1972</v>
      </c>
      <c r="B1153" s="339" t="s">
        <v>3355</v>
      </c>
      <c r="C1153" s="293" t="s">
        <v>2096</v>
      </c>
      <c r="D1153" s="339" t="s">
        <v>2097</v>
      </c>
      <c r="E1153" s="266">
        <v>36</v>
      </c>
      <c r="F1153" s="266">
        <v>34</v>
      </c>
      <c r="G1153" s="264">
        <v>30</v>
      </c>
      <c r="H1153" s="264">
        <v>28</v>
      </c>
      <c r="I1153" s="264">
        <v>29</v>
      </c>
      <c r="J1153" s="264">
        <v>27</v>
      </c>
      <c r="K1153" s="294">
        <v>0.9</v>
      </c>
      <c r="L1153" s="267">
        <v>0.944444444444444</v>
      </c>
      <c r="M1153" s="267">
        <v>0.933333333333333</v>
      </c>
      <c r="N1153" s="267">
        <v>0.931034482758621</v>
      </c>
      <c r="O1153" s="332">
        <v>942</v>
      </c>
      <c r="P1153" s="266">
        <v>912</v>
      </c>
      <c r="Q1153" s="266">
        <v>34</v>
      </c>
      <c r="R1153" s="264">
        <v>28</v>
      </c>
      <c r="S1153" s="264">
        <v>26</v>
      </c>
      <c r="T1153" s="267">
        <v>0.968152866242038</v>
      </c>
      <c r="U1153" s="267">
        <v>0.944444444444444</v>
      </c>
      <c r="V1153" s="268">
        <v>0.933333333333333</v>
      </c>
      <c r="W1153" s="268">
        <v>0.896551724137931</v>
      </c>
      <c r="X1153" s="295">
        <v>0.0111111111111111</v>
      </c>
      <c r="Y1153" s="271">
        <v>226</v>
      </c>
      <c r="Z1153" s="333">
        <v>214</v>
      </c>
      <c r="AA1153" s="333">
        <v>219</v>
      </c>
      <c r="AB1153" s="333">
        <v>217</v>
      </c>
      <c r="AC1153" s="334">
        <v>0.946902654867257</v>
      </c>
      <c r="AD1153" s="268">
        <v>0.990867579908676</v>
      </c>
      <c r="AE1153" s="295">
        <v>-0.0439649250414191</v>
      </c>
    </row>
    <row r="1154" spans="1:31">
      <c r="A1154" s="315" t="s">
        <v>1972</v>
      </c>
      <c r="B1154" s="339" t="s">
        <v>3355</v>
      </c>
      <c r="C1154" s="293" t="s">
        <v>2098</v>
      </c>
      <c r="D1154" s="339" t="s">
        <v>2099</v>
      </c>
      <c r="E1154" s="266">
        <v>62</v>
      </c>
      <c r="F1154" s="266">
        <v>59</v>
      </c>
      <c r="G1154" s="264">
        <v>53</v>
      </c>
      <c r="H1154" s="264">
        <v>51</v>
      </c>
      <c r="I1154" s="264">
        <v>57</v>
      </c>
      <c r="J1154" s="264">
        <v>55</v>
      </c>
      <c r="K1154" s="294">
        <v>0.9</v>
      </c>
      <c r="L1154" s="267">
        <v>0.951612903225806</v>
      </c>
      <c r="M1154" s="267">
        <v>0.962264150943396</v>
      </c>
      <c r="N1154" s="267">
        <v>0.964912280701754</v>
      </c>
      <c r="O1154" s="332">
        <v>1751</v>
      </c>
      <c r="P1154" s="266">
        <v>1714</v>
      </c>
      <c r="Q1154" s="266">
        <v>59</v>
      </c>
      <c r="R1154" s="264">
        <v>51</v>
      </c>
      <c r="S1154" s="264">
        <v>55</v>
      </c>
      <c r="T1154" s="267">
        <v>0.978869217589949</v>
      </c>
      <c r="U1154" s="267">
        <v>0.951612903225806</v>
      </c>
      <c r="V1154" s="268">
        <v>0.962264150943396</v>
      </c>
      <c r="W1154" s="268">
        <v>0.964912280701754</v>
      </c>
      <c r="X1154" s="295">
        <v>-0.0106512477175897</v>
      </c>
      <c r="Y1154" s="271">
        <v>413</v>
      </c>
      <c r="Z1154" s="333">
        <v>397</v>
      </c>
      <c r="AA1154" s="333">
        <v>411</v>
      </c>
      <c r="AB1154" s="333">
        <v>407</v>
      </c>
      <c r="AC1154" s="334">
        <v>0.961259079903148</v>
      </c>
      <c r="AD1154" s="268">
        <v>0.990267639902676</v>
      </c>
      <c r="AE1154" s="295">
        <v>-0.0290085599995287</v>
      </c>
    </row>
    <row r="1155" spans="1:31">
      <c r="A1155" s="315" t="s">
        <v>1972</v>
      </c>
      <c r="B1155" s="339" t="s">
        <v>3355</v>
      </c>
      <c r="C1155" s="293" t="s">
        <v>2100</v>
      </c>
      <c r="D1155" s="339" t="s">
        <v>2101</v>
      </c>
      <c r="E1155" s="266">
        <v>75</v>
      </c>
      <c r="F1155" s="266">
        <v>75</v>
      </c>
      <c r="G1155" s="264">
        <v>71</v>
      </c>
      <c r="H1155" s="264">
        <v>69</v>
      </c>
      <c r="I1155" s="264">
        <v>75</v>
      </c>
      <c r="J1155" s="264">
        <v>74</v>
      </c>
      <c r="K1155" s="294">
        <v>0.9</v>
      </c>
      <c r="L1155" s="267">
        <v>1</v>
      </c>
      <c r="M1155" s="267">
        <v>0.971830985915493</v>
      </c>
      <c r="N1155" s="267">
        <v>0.986666666666667</v>
      </c>
      <c r="O1155" s="332">
        <v>2159</v>
      </c>
      <c r="P1155" s="266">
        <v>2071</v>
      </c>
      <c r="Q1155" s="266">
        <v>74</v>
      </c>
      <c r="R1155" s="264">
        <v>68</v>
      </c>
      <c r="S1155" s="264">
        <v>71</v>
      </c>
      <c r="T1155" s="267">
        <v>0.959240389069013</v>
      </c>
      <c r="U1155" s="267">
        <v>0.986666666666667</v>
      </c>
      <c r="V1155" s="268">
        <v>0.957746478873239</v>
      </c>
      <c r="W1155" s="268">
        <v>0.946666666666667</v>
      </c>
      <c r="X1155" s="295">
        <v>0.0289201877934273</v>
      </c>
      <c r="Y1155" s="271">
        <v>522</v>
      </c>
      <c r="Z1155" s="333">
        <v>507</v>
      </c>
      <c r="AA1155" s="333">
        <v>497</v>
      </c>
      <c r="AB1155" s="333">
        <v>475</v>
      </c>
      <c r="AC1155" s="334">
        <v>0.971264367816092</v>
      </c>
      <c r="AD1155" s="268">
        <v>0.955734406438632</v>
      </c>
      <c r="AE1155" s="295">
        <v>0.0155299613774601</v>
      </c>
    </row>
    <row r="1156" spans="1:31">
      <c r="A1156" s="315" t="s">
        <v>1972</v>
      </c>
      <c r="B1156" s="339" t="s">
        <v>3355</v>
      </c>
      <c r="C1156" s="293" t="s">
        <v>2102</v>
      </c>
      <c r="D1156" s="339" t="s">
        <v>2103</v>
      </c>
      <c r="E1156" s="266">
        <v>0</v>
      </c>
      <c r="F1156" s="266">
        <v>0</v>
      </c>
      <c r="G1156" s="264">
        <v>0</v>
      </c>
      <c r="H1156" s="264">
        <v>0</v>
      </c>
      <c r="I1156" s="264">
        <v>0</v>
      </c>
      <c r="J1156" s="264">
        <v>0</v>
      </c>
      <c r="K1156" s="294">
        <v>0.9</v>
      </c>
      <c r="L1156" s="267">
        <v>0</v>
      </c>
      <c r="M1156" s="267">
        <v>0</v>
      </c>
      <c r="N1156" s="267">
        <v>0</v>
      </c>
      <c r="O1156" s="332">
        <v>0</v>
      </c>
      <c r="P1156" s="266">
        <v>0</v>
      </c>
      <c r="Q1156" s="266">
        <v>0</v>
      </c>
      <c r="R1156" s="264">
        <v>0</v>
      </c>
      <c r="S1156" s="264">
        <v>0</v>
      </c>
      <c r="T1156" s="267">
        <v>0</v>
      </c>
      <c r="U1156" s="267">
        <v>0</v>
      </c>
      <c r="V1156" s="268">
        <v>0</v>
      </c>
      <c r="W1156" s="268">
        <v>0</v>
      </c>
      <c r="X1156" s="295">
        <v>0</v>
      </c>
      <c r="Y1156" s="271">
        <v>0</v>
      </c>
      <c r="Z1156" s="333">
        <v>0</v>
      </c>
      <c r="AA1156" s="333">
        <v>0</v>
      </c>
      <c r="AB1156" s="333">
        <v>0</v>
      </c>
      <c r="AC1156" s="334">
        <v>0</v>
      </c>
      <c r="AD1156" s="268">
        <v>0</v>
      </c>
      <c r="AE1156" s="295">
        <v>0</v>
      </c>
    </row>
    <row r="1157" spans="1:31">
      <c r="A1157" s="315" t="s">
        <v>1972</v>
      </c>
      <c r="B1157" s="339" t="s">
        <v>3355</v>
      </c>
      <c r="C1157" s="293" t="s">
        <v>2104</v>
      </c>
      <c r="D1157" s="339" t="s">
        <v>2105</v>
      </c>
      <c r="E1157" s="266">
        <v>65</v>
      </c>
      <c r="F1157" s="266">
        <v>65</v>
      </c>
      <c r="G1157" s="264">
        <v>54</v>
      </c>
      <c r="H1157" s="264">
        <v>54</v>
      </c>
      <c r="I1157" s="264">
        <v>64</v>
      </c>
      <c r="J1157" s="264">
        <v>64</v>
      </c>
      <c r="K1157" s="294">
        <v>0.9</v>
      </c>
      <c r="L1157" s="267">
        <v>1</v>
      </c>
      <c r="M1157" s="267">
        <v>1</v>
      </c>
      <c r="N1157" s="267">
        <v>1</v>
      </c>
      <c r="O1157" s="332">
        <v>1947</v>
      </c>
      <c r="P1157" s="266">
        <v>1871</v>
      </c>
      <c r="Q1157" s="266">
        <v>64</v>
      </c>
      <c r="R1157" s="264">
        <v>54</v>
      </c>
      <c r="S1157" s="264">
        <v>61</v>
      </c>
      <c r="T1157" s="267">
        <v>0.960965588084232</v>
      </c>
      <c r="U1157" s="267">
        <v>0.984615384615385</v>
      </c>
      <c r="V1157" s="268">
        <v>1</v>
      </c>
      <c r="W1157" s="268">
        <v>0.953125</v>
      </c>
      <c r="X1157" s="295">
        <v>-0.0153846153846153</v>
      </c>
      <c r="Y1157" s="271">
        <v>451</v>
      </c>
      <c r="Z1157" s="333">
        <v>442</v>
      </c>
      <c r="AA1157" s="333">
        <v>461</v>
      </c>
      <c r="AB1157" s="333">
        <v>438</v>
      </c>
      <c r="AC1157" s="334">
        <v>0.980044345898004</v>
      </c>
      <c r="AD1157" s="268">
        <v>0.950108459869848</v>
      </c>
      <c r="AE1157" s="295">
        <v>0.0299358860281563</v>
      </c>
    </row>
    <row r="1158" spans="1:31">
      <c r="A1158" s="315" t="s">
        <v>1972</v>
      </c>
      <c r="B1158" s="339" t="s">
        <v>3355</v>
      </c>
      <c r="C1158" s="293" t="s">
        <v>2106</v>
      </c>
      <c r="D1158" s="339" t="s">
        <v>2107</v>
      </c>
      <c r="E1158" s="266">
        <v>67</v>
      </c>
      <c r="F1158" s="266">
        <v>67</v>
      </c>
      <c r="G1158" s="264">
        <v>60</v>
      </c>
      <c r="H1158" s="264">
        <v>60</v>
      </c>
      <c r="I1158" s="264">
        <v>65</v>
      </c>
      <c r="J1158" s="264">
        <v>65</v>
      </c>
      <c r="K1158" s="294">
        <v>0.9</v>
      </c>
      <c r="L1158" s="267">
        <v>1</v>
      </c>
      <c r="M1158" s="267">
        <v>1</v>
      </c>
      <c r="N1158" s="267">
        <v>1</v>
      </c>
      <c r="O1158" s="332">
        <v>1952</v>
      </c>
      <c r="P1158" s="266">
        <v>1801</v>
      </c>
      <c r="Q1158" s="266">
        <v>64</v>
      </c>
      <c r="R1158" s="264">
        <v>57</v>
      </c>
      <c r="S1158" s="264">
        <v>62</v>
      </c>
      <c r="T1158" s="267">
        <v>0.922643442622951</v>
      </c>
      <c r="U1158" s="267">
        <v>0.955223880597015</v>
      </c>
      <c r="V1158" s="268">
        <v>0.95</v>
      </c>
      <c r="W1158" s="268">
        <v>0.953846153846154</v>
      </c>
      <c r="X1158" s="295">
        <v>0.00522388059701495</v>
      </c>
      <c r="Y1158" s="271">
        <v>458</v>
      </c>
      <c r="Z1158" s="333">
        <v>431</v>
      </c>
      <c r="AA1158" s="333">
        <v>457</v>
      </c>
      <c r="AB1158" s="333">
        <v>397</v>
      </c>
      <c r="AC1158" s="334">
        <v>0.941048034934498</v>
      </c>
      <c r="AD1158" s="268">
        <v>0.86870897155361</v>
      </c>
      <c r="AE1158" s="295">
        <v>0.0723390633808874</v>
      </c>
    </row>
    <row r="1159" spans="1:31">
      <c r="A1159" s="315" t="s">
        <v>1972</v>
      </c>
      <c r="B1159" s="339" t="s">
        <v>3355</v>
      </c>
      <c r="C1159" s="293" t="s">
        <v>2108</v>
      </c>
      <c r="D1159" s="339" t="s">
        <v>2109</v>
      </c>
      <c r="E1159" s="266">
        <v>45</v>
      </c>
      <c r="F1159" s="266">
        <v>44</v>
      </c>
      <c r="G1159" s="264">
        <v>46</v>
      </c>
      <c r="H1159" s="264">
        <v>45</v>
      </c>
      <c r="I1159" s="264">
        <v>50</v>
      </c>
      <c r="J1159" s="264">
        <v>50</v>
      </c>
      <c r="K1159" s="294">
        <v>0.9</v>
      </c>
      <c r="L1159" s="267">
        <v>0.977777777777778</v>
      </c>
      <c r="M1159" s="267">
        <v>0.978260869565217</v>
      </c>
      <c r="N1159" s="267">
        <v>1</v>
      </c>
      <c r="O1159" s="332">
        <v>1381</v>
      </c>
      <c r="P1159" s="266">
        <v>1306</v>
      </c>
      <c r="Q1159" s="266">
        <v>44</v>
      </c>
      <c r="R1159" s="264">
        <v>44</v>
      </c>
      <c r="S1159" s="264">
        <v>49</v>
      </c>
      <c r="T1159" s="267">
        <v>0.945691527878349</v>
      </c>
      <c r="U1159" s="267">
        <v>0.977777777777778</v>
      </c>
      <c r="V1159" s="268">
        <v>0.956521739130435</v>
      </c>
      <c r="W1159" s="268">
        <v>0.98</v>
      </c>
      <c r="X1159" s="295">
        <v>0.0212560386473429</v>
      </c>
      <c r="Y1159" s="271">
        <v>324</v>
      </c>
      <c r="Z1159" s="333">
        <v>312</v>
      </c>
      <c r="AA1159" s="333">
        <v>333</v>
      </c>
      <c r="AB1159" s="333">
        <v>315</v>
      </c>
      <c r="AC1159" s="334">
        <v>0.962962962962963</v>
      </c>
      <c r="AD1159" s="268">
        <v>0.945945945945946</v>
      </c>
      <c r="AE1159" s="295">
        <v>0.017017017017017</v>
      </c>
    </row>
    <row r="1160" spans="1:31">
      <c r="A1160" s="315" t="s">
        <v>1972</v>
      </c>
      <c r="B1160" s="339" t="s">
        <v>3355</v>
      </c>
      <c r="C1160" s="293" t="s">
        <v>2110</v>
      </c>
      <c r="D1160" s="339" t="s">
        <v>2111</v>
      </c>
      <c r="E1160" s="266">
        <v>43</v>
      </c>
      <c r="F1160" s="266">
        <v>42</v>
      </c>
      <c r="G1160" s="264">
        <v>42</v>
      </c>
      <c r="H1160" s="264">
        <v>41</v>
      </c>
      <c r="I1160" s="264">
        <v>46</v>
      </c>
      <c r="J1160" s="264">
        <v>45</v>
      </c>
      <c r="K1160" s="294">
        <v>0.9</v>
      </c>
      <c r="L1160" s="267">
        <v>0.976744186046512</v>
      </c>
      <c r="M1160" s="267">
        <v>0.976190476190476</v>
      </c>
      <c r="N1160" s="267">
        <v>0.978260869565217</v>
      </c>
      <c r="O1160" s="332">
        <v>1297</v>
      </c>
      <c r="P1160" s="266">
        <v>1264</v>
      </c>
      <c r="Q1160" s="266">
        <v>41</v>
      </c>
      <c r="R1160" s="264">
        <v>40</v>
      </c>
      <c r="S1160" s="264">
        <v>45</v>
      </c>
      <c r="T1160" s="267">
        <v>0.9745566692367</v>
      </c>
      <c r="U1160" s="267">
        <v>0.953488372093023</v>
      </c>
      <c r="V1160" s="268">
        <v>0.952380952380952</v>
      </c>
      <c r="W1160" s="268">
        <v>0.978260869565217</v>
      </c>
      <c r="X1160" s="295">
        <v>0.00110741971207096</v>
      </c>
      <c r="Y1160" s="271">
        <v>304</v>
      </c>
      <c r="Z1160" s="333">
        <v>294</v>
      </c>
      <c r="AA1160" s="333">
        <v>298</v>
      </c>
      <c r="AB1160" s="333">
        <v>293</v>
      </c>
      <c r="AC1160" s="334">
        <v>0.967105263157895</v>
      </c>
      <c r="AD1160" s="268">
        <v>0.983221476510067</v>
      </c>
      <c r="AE1160" s="295">
        <v>-0.0161162133521724</v>
      </c>
    </row>
    <row r="1161" spans="1:31">
      <c r="A1161" s="315" t="s">
        <v>1972</v>
      </c>
      <c r="B1161" s="339" t="s">
        <v>3355</v>
      </c>
      <c r="C1161" s="293" t="s">
        <v>2112</v>
      </c>
      <c r="D1161" s="339" t="s">
        <v>2113</v>
      </c>
      <c r="E1161" s="266">
        <v>50</v>
      </c>
      <c r="F1161" s="266">
        <v>50</v>
      </c>
      <c r="G1161" s="264">
        <v>44</v>
      </c>
      <c r="H1161" s="264">
        <v>43</v>
      </c>
      <c r="I1161" s="264">
        <v>46</v>
      </c>
      <c r="J1161" s="264">
        <v>46</v>
      </c>
      <c r="K1161" s="294">
        <v>0.9</v>
      </c>
      <c r="L1161" s="267">
        <v>1</v>
      </c>
      <c r="M1161" s="267">
        <v>0.977272727272727</v>
      </c>
      <c r="N1161" s="267">
        <v>1</v>
      </c>
      <c r="O1161" s="332">
        <v>1475</v>
      </c>
      <c r="P1161" s="266">
        <v>1442</v>
      </c>
      <c r="Q1161" s="266">
        <v>49</v>
      </c>
      <c r="R1161" s="264">
        <v>42</v>
      </c>
      <c r="S1161" s="264">
        <v>45</v>
      </c>
      <c r="T1161" s="267">
        <v>0.977627118644068</v>
      </c>
      <c r="U1161" s="267">
        <v>0.98</v>
      </c>
      <c r="V1161" s="268">
        <v>0.954545454545455</v>
      </c>
      <c r="W1161" s="268">
        <v>0.978260869565217</v>
      </c>
      <c r="X1161" s="295">
        <v>0.0254545454545454</v>
      </c>
      <c r="Y1161" s="271">
        <v>345</v>
      </c>
      <c r="Z1161" s="333">
        <v>337</v>
      </c>
      <c r="AA1161" s="333">
        <v>347</v>
      </c>
      <c r="AB1161" s="333">
        <v>338</v>
      </c>
      <c r="AC1161" s="334">
        <v>0.976811594202899</v>
      </c>
      <c r="AD1161" s="268">
        <v>0.974063400576369</v>
      </c>
      <c r="AE1161" s="295">
        <v>0.00274819362652967</v>
      </c>
    </row>
    <row r="1162" spans="1:31">
      <c r="A1162" s="315" t="s">
        <v>1972</v>
      </c>
      <c r="B1162" s="339" t="s">
        <v>3355</v>
      </c>
      <c r="C1162" s="293" t="s">
        <v>2114</v>
      </c>
      <c r="D1162" s="339" t="s">
        <v>2115</v>
      </c>
      <c r="E1162" s="266">
        <v>42</v>
      </c>
      <c r="F1162" s="266">
        <v>41</v>
      </c>
      <c r="G1162" s="264">
        <v>37</v>
      </c>
      <c r="H1162" s="264">
        <v>37</v>
      </c>
      <c r="I1162" s="264">
        <v>43</v>
      </c>
      <c r="J1162" s="264">
        <v>43</v>
      </c>
      <c r="K1162" s="294">
        <v>0.9</v>
      </c>
      <c r="L1162" s="267">
        <v>0.976190476190476</v>
      </c>
      <c r="M1162" s="267">
        <v>1</v>
      </c>
      <c r="N1162" s="267">
        <v>1</v>
      </c>
      <c r="O1162" s="332">
        <v>1258</v>
      </c>
      <c r="P1162" s="266">
        <v>1222</v>
      </c>
      <c r="Q1162" s="266">
        <v>41</v>
      </c>
      <c r="R1162" s="264">
        <v>34</v>
      </c>
      <c r="S1162" s="264">
        <v>43</v>
      </c>
      <c r="T1162" s="267">
        <v>0.971383147853736</v>
      </c>
      <c r="U1162" s="267">
        <v>0.976190476190476</v>
      </c>
      <c r="V1162" s="268">
        <v>0.918918918918919</v>
      </c>
      <c r="W1162" s="268">
        <v>1</v>
      </c>
      <c r="X1162" s="295">
        <v>0.0572715572715572</v>
      </c>
      <c r="Y1162" s="271">
        <v>299</v>
      </c>
      <c r="Z1162" s="333">
        <v>291</v>
      </c>
      <c r="AA1162" s="333">
        <v>302</v>
      </c>
      <c r="AB1162" s="333">
        <v>290</v>
      </c>
      <c r="AC1162" s="334">
        <v>0.973244147157191</v>
      </c>
      <c r="AD1162" s="268">
        <v>0.960264900662252</v>
      </c>
      <c r="AE1162" s="295">
        <v>0.012979246494939</v>
      </c>
    </row>
    <row r="1163" spans="1:31">
      <c r="A1163" s="315" t="s">
        <v>1972</v>
      </c>
      <c r="B1163" s="339" t="s">
        <v>3355</v>
      </c>
      <c r="C1163" s="293" t="s">
        <v>2116</v>
      </c>
      <c r="D1163" s="339" t="s">
        <v>2117</v>
      </c>
      <c r="E1163" s="266">
        <v>31</v>
      </c>
      <c r="F1163" s="266">
        <v>29</v>
      </c>
      <c r="G1163" s="264">
        <v>26</v>
      </c>
      <c r="H1163" s="264">
        <v>25</v>
      </c>
      <c r="I1163" s="264">
        <v>30</v>
      </c>
      <c r="J1163" s="264">
        <v>30</v>
      </c>
      <c r="K1163" s="294">
        <v>0.9</v>
      </c>
      <c r="L1163" s="267">
        <v>0.935483870967742</v>
      </c>
      <c r="M1163" s="267">
        <v>0.961538461538462</v>
      </c>
      <c r="N1163" s="267">
        <v>1</v>
      </c>
      <c r="O1163" s="332">
        <v>952</v>
      </c>
      <c r="P1163" s="266">
        <v>861</v>
      </c>
      <c r="Q1163" s="266">
        <v>26</v>
      </c>
      <c r="R1163" s="264">
        <v>22</v>
      </c>
      <c r="S1163" s="264">
        <v>26</v>
      </c>
      <c r="T1163" s="267">
        <v>0.904411764705882</v>
      </c>
      <c r="U1163" s="267">
        <v>0.838709677419355</v>
      </c>
      <c r="V1163" s="268">
        <v>0.846153846153846</v>
      </c>
      <c r="W1163" s="268">
        <v>0.866666666666667</v>
      </c>
      <c r="X1163" s="295">
        <v>-0.00744416873449127</v>
      </c>
      <c r="Y1163" s="271">
        <v>208</v>
      </c>
      <c r="Z1163" s="333">
        <v>182</v>
      </c>
      <c r="AA1163" s="333">
        <v>226</v>
      </c>
      <c r="AB1163" s="333">
        <v>207</v>
      </c>
      <c r="AC1163" s="334">
        <v>0.875</v>
      </c>
      <c r="AD1163" s="268">
        <v>0.915929203539823</v>
      </c>
      <c r="AE1163" s="295">
        <v>-0.040929203539823</v>
      </c>
    </row>
    <row r="1164" spans="1:31">
      <c r="A1164" s="315" t="s">
        <v>1972</v>
      </c>
      <c r="B1164" s="339" t="s">
        <v>3354</v>
      </c>
      <c r="C1164" s="293" t="s">
        <v>2118</v>
      </c>
      <c r="D1164" s="339" t="s">
        <v>2119</v>
      </c>
      <c r="E1164" s="266">
        <v>101</v>
      </c>
      <c r="F1164" s="266">
        <v>84</v>
      </c>
      <c r="G1164" s="264">
        <v>93</v>
      </c>
      <c r="H1164" s="264">
        <v>77</v>
      </c>
      <c r="I1164" s="264">
        <v>103</v>
      </c>
      <c r="J1164" s="264">
        <v>87</v>
      </c>
      <c r="K1164" s="294">
        <v>0.9</v>
      </c>
      <c r="L1164" s="267">
        <v>0.831683168316832</v>
      </c>
      <c r="M1164" s="267">
        <v>0.827956989247312</v>
      </c>
      <c r="N1164" s="267">
        <v>0.844660194174757</v>
      </c>
      <c r="O1164" s="332">
        <v>2974</v>
      </c>
      <c r="P1164" s="266">
        <v>2532</v>
      </c>
      <c r="Q1164" s="266">
        <v>81</v>
      </c>
      <c r="R1164" s="264">
        <v>77</v>
      </c>
      <c r="S1164" s="264">
        <v>87</v>
      </c>
      <c r="T1164" s="267">
        <v>0.85137861466039</v>
      </c>
      <c r="U1164" s="267">
        <v>0.801980198019802</v>
      </c>
      <c r="V1164" s="268">
        <v>0.827956989247312</v>
      </c>
      <c r="W1164" s="268">
        <v>0.844660194174757</v>
      </c>
      <c r="X1164" s="295">
        <v>-0.0259767912275098</v>
      </c>
      <c r="Y1164" s="271">
        <v>694</v>
      </c>
      <c r="Z1164" s="333">
        <v>581</v>
      </c>
      <c r="AA1164" s="333">
        <v>689</v>
      </c>
      <c r="AB1164" s="333">
        <v>583</v>
      </c>
      <c r="AC1164" s="334">
        <v>0.837175792507205</v>
      </c>
      <c r="AD1164" s="268">
        <v>0.846153846153846</v>
      </c>
      <c r="AE1164" s="295">
        <v>-0.0089780536466415</v>
      </c>
    </row>
    <row r="1165" spans="1:31">
      <c r="A1165" s="315" t="s">
        <v>1972</v>
      </c>
      <c r="B1165" s="339" t="s">
        <v>3354</v>
      </c>
      <c r="C1165" s="293" t="s">
        <v>2120</v>
      </c>
      <c r="D1165" s="339" t="s">
        <v>2121</v>
      </c>
      <c r="E1165" s="266">
        <v>41</v>
      </c>
      <c r="F1165" s="266">
        <v>37</v>
      </c>
      <c r="G1165" s="264">
        <v>36</v>
      </c>
      <c r="H1165" s="264">
        <v>31</v>
      </c>
      <c r="I1165" s="264">
        <v>37</v>
      </c>
      <c r="J1165" s="264">
        <v>33</v>
      </c>
      <c r="K1165" s="294">
        <v>0.9</v>
      </c>
      <c r="L1165" s="267">
        <v>0.902439024390244</v>
      </c>
      <c r="M1165" s="267">
        <v>0.861111111111111</v>
      </c>
      <c r="N1165" s="267">
        <v>0.891891891891892</v>
      </c>
      <c r="O1165" s="332">
        <v>1175</v>
      </c>
      <c r="P1165" s="266">
        <v>1054</v>
      </c>
      <c r="Q1165" s="266">
        <v>35</v>
      </c>
      <c r="R1165" s="264">
        <v>29</v>
      </c>
      <c r="S1165" s="264">
        <v>33</v>
      </c>
      <c r="T1165" s="267">
        <v>0.897021276595745</v>
      </c>
      <c r="U1165" s="267">
        <v>0.853658536585366</v>
      </c>
      <c r="V1165" s="268">
        <v>0.805555555555556</v>
      </c>
      <c r="W1165" s="268">
        <v>0.891891891891892</v>
      </c>
      <c r="X1165" s="295">
        <v>0.0481029810298103</v>
      </c>
      <c r="Y1165" s="271">
        <v>274</v>
      </c>
      <c r="Z1165" s="333">
        <v>247</v>
      </c>
      <c r="AA1165" s="333">
        <v>283</v>
      </c>
      <c r="AB1165" s="333">
        <v>259</v>
      </c>
      <c r="AC1165" s="334">
        <v>0.901459854014598</v>
      </c>
      <c r="AD1165" s="268">
        <v>0.915194346289753</v>
      </c>
      <c r="AE1165" s="295">
        <v>-0.0137344922751541</v>
      </c>
    </row>
    <row r="1166" spans="1:31">
      <c r="A1166" s="315" t="s">
        <v>1972</v>
      </c>
      <c r="B1166" s="339" t="s">
        <v>3354</v>
      </c>
      <c r="C1166" s="293" t="s">
        <v>2122</v>
      </c>
      <c r="D1166" s="339" t="s">
        <v>2123</v>
      </c>
      <c r="E1166" s="266">
        <v>32</v>
      </c>
      <c r="F1166" s="266">
        <v>32</v>
      </c>
      <c r="G1166" s="264">
        <v>28</v>
      </c>
      <c r="H1166" s="264">
        <v>24</v>
      </c>
      <c r="I1166" s="264">
        <v>30</v>
      </c>
      <c r="J1166" s="264">
        <v>27</v>
      </c>
      <c r="K1166" s="294">
        <v>0.9</v>
      </c>
      <c r="L1166" s="267">
        <v>1</v>
      </c>
      <c r="M1166" s="267">
        <v>0.857142857142857</v>
      </c>
      <c r="N1166" s="267">
        <v>0.9</v>
      </c>
      <c r="O1166" s="332">
        <v>912</v>
      </c>
      <c r="P1166" s="266">
        <v>824</v>
      </c>
      <c r="Q1166" s="266">
        <v>32</v>
      </c>
      <c r="R1166" s="264">
        <v>24</v>
      </c>
      <c r="S1166" s="264">
        <v>27</v>
      </c>
      <c r="T1166" s="267">
        <v>0.903508771929825</v>
      </c>
      <c r="U1166" s="267">
        <v>1</v>
      </c>
      <c r="V1166" s="268">
        <v>0.857142857142857</v>
      </c>
      <c r="W1166" s="268">
        <v>0.9</v>
      </c>
      <c r="X1166" s="295">
        <v>0.142857142857143</v>
      </c>
      <c r="Y1166" s="271">
        <v>220</v>
      </c>
      <c r="Z1166" s="333">
        <v>208</v>
      </c>
      <c r="AA1166" s="333">
        <v>213</v>
      </c>
      <c r="AB1166" s="333">
        <v>187</v>
      </c>
      <c r="AC1166" s="334">
        <v>0.945454545454545</v>
      </c>
      <c r="AD1166" s="268">
        <v>0.877934272300469</v>
      </c>
      <c r="AE1166" s="295">
        <v>0.0675202731540759</v>
      </c>
    </row>
    <row r="1167" spans="1:31">
      <c r="A1167" s="315" t="s">
        <v>1972</v>
      </c>
      <c r="B1167" s="339" t="s">
        <v>3354</v>
      </c>
      <c r="C1167" s="293" t="s">
        <v>2124</v>
      </c>
      <c r="D1167" s="339" t="s">
        <v>2125</v>
      </c>
      <c r="E1167" s="266">
        <v>75</v>
      </c>
      <c r="F1167" s="266">
        <v>74</v>
      </c>
      <c r="G1167" s="264">
        <v>61</v>
      </c>
      <c r="H1167" s="264">
        <v>52</v>
      </c>
      <c r="I1167" s="264">
        <v>73</v>
      </c>
      <c r="J1167" s="264">
        <v>68</v>
      </c>
      <c r="K1167" s="294">
        <v>0.9</v>
      </c>
      <c r="L1167" s="267">
        <v>0.986666666666667</v>
      </c>
      <c r="M1167" s="267">
        <v>0.852459016393443</v>
      </c>
      <c r="N1167" s="267">
        <v>0.931506849315068</v>
      </c>
      <c r="O1167" s="332">
        <v>2150</v>
      </c>
      <c r="P1167" s="266">
        <v>1980</v>
      </c>
      <c r="Q1167" s="266">
        <v>72</v>
      </c>
      <c r="R1167" s="264">
        <v>50</v>
      </c>
      <c r="S1167" s="264">
        <v>66</v>
      </c>
      <c r="T1167" s="267">
        <v>0.92093023255814</v>
      </c>
      <c r="U1167" s="267">
        <v>0.96</v>
      </c>
      <c r="V1167" s="268">
        <v>0.819672131147541</v>
      </c>
      <c r="W1167" s="268">
        <v>0.904109589041096</v>
      </c>
      <c r="X1167" s="295">
        <v>0.140327868852459</v>
      </c>
      <c r="Y1167" s="271">
        <v>493</v>
      </c>
      <c r="Z1167" s="333">
        <v>456</v>
      </c>
      <c r="AA1167" s="333">
        <v>509</v>
      </c>
      <c r="AB1167" s="333">
        <v>472</v>
      </c>
      <c r="AC1167" s="334">
        <v>0.924949290060852</v>
      </c>
      <c r="AD1167" s="268">
        <v>0.927308447937132</v>
      </c>
      <c r="AE1167" s="295">
        <v>-0.00235915787627972</v>
      </c>
    </row>
    <row r="1168" spans="1:31">
      <c r="A1168" s="315" t="s">
        <v>1972</v>
      </c>
      <c r="B1168" s="339" t="s">
        <v>3354</v>
      </c>
      <c r="C1168" s="293" t="s">
        <v>2126</v>
      </c>
      <c r="D1168" s="339" t="s">
        <v>2127</v>
      </c>
      <c r="E1168" s="266">
        <v>54</v>
      </c>
      <c r="F1168" s="266">
        <v>49</v>
      </c>
      <c r="G1168" s="264">
        <v>45</v>
      </c>
      <c r="H1168" s="264">
        <v>36</v>
      </c>
      <c r="I1168" s="264">
        <v>51</v>
      </c>
      <c r="J1168" s="264">
        <v>47</v>
      </c>
      <c r="K1168" s="294">
        <v>0.9</v>
      </c>
      <c r="L1168" s="267">
        <v>0.907407407407407</v>
      </c>
      <c r="M1168" s="267">
        <v>0.8</v>
      </c>
      <c r="N1168" s="267">
        <v>0.92156862745098</v>
      </c>
      <c r="O1168" s="332">
        <v>1585</v>
      </c>
      <c r="P1168" s="266">
        <v>1329</v>
      </c>
      <c r="Q1168" s="266">
        <v>44</v>
      </c>
      <c r="R1168" s="264">
        <v>34</v>
      </c>
      <c r="S1168" s="264">
        <v>42</v>
      </c>
      <c r="T1168" s="267">
        <v>0.838485804416404</v>
      </c>
      <c r="U1168" s="267">
        <v>0.814814814814815</v>
      </c>
      <c r="V1168" s="268">
        <v>0.755555555555556</v>
      </c>
      <c r="W1168" s="268">
        <v>0.823529411764706</v>
      </c>
      <c r="X1168" s="295">
        <v>0.0592592592592592</v>
      </c>
      <c r="Y1168" s="271">
        <v>364</v>
      </c>
      <c r="Z1168" s="333">
        <v>311</v>
      </c>
      <c r="AA1168" s="333">
        <v>376</v>
      </c>
      <c r="AB1168" s="333">
        <v>319</v>
      </c>
      <c r="AC1168" s="334">
        <v>0.854395604395604</v>
      </c>
      <c r="AD1168" s="268">
        <v>0.848404255319149</v>
      </c>
      <c r="AE1168" s="295">
        <v>0.00599134907645538</v>
      </c>
    </row>
    <row r="1169" spans="1:31">
      <c r="A1169" s="315" t="s">
        <v>1972</v>
      </c>
      <c r="B1169" s="339" t="s">
        <v>3354</v>
      </c>
      <c r="C1169" s="293" t="s">
        <v>2128</v>
      </c>
      <c r="D1169" s="339" t="s">
        <v>2129</v>
      </c>
      <c r="E1169" s="266">
        <v>50</v>
      </c>
      <c r="F1169" s="266">
        <v>47</v>
      </c>
      <c r="G1169" s="264">
        <v>37</v>
      </c>
      <c r="H1169" s="264">
        <v>36</v>
      </c>
      <c r="I1169" s="264">
        <v>45</v>
      </c>
      <c r="J1169" s="264">
        <v>42</v>
      </c>
      <c r="K1169" s="294">
        <v>0.9</v>
      </c>
      <c r="L1169" s="267">
        <v>0.94</v>
      </c>
      <c r="M1169" s="267">
        <v>0.972972972972973</v>
      </c>
      <c r="N1169" s="267">
        <v>0.933333333333333</v>
      </c>
      <c r="O1169" s="332">
        <v>1372</v>
      </c>
      <c r="P1169" s="266">
        <v>1081</v>
      </c>
      <c r="Q1169" s="266">
        <v>39</v>
      </c>
      <c r="R1169" s="264">
        <v>30</v>
      </c>
      <c r="S1169" s="264">
        <v>38</v>
      </c>
      <c r="T1169" s="267">
        <v>0.787900874635568</v>
      </c>
      <c r="U1169" s="267">
        <v>0.78</v>
      </c>
      <c r="V1169" s="268">
        <v>0.810810810810811</v>
      </c>
      <c r="W1169" s="268">
        <v>0.844444444444444</v>
      </c>
      <c r="X1169" s="295">
        <v>-0.0308108108108108</v>
      </c>
      <c r="Y1169" s="271">
        <v>317</v>
      </c>
      <c r="Z1169" s="333">
        <v>261</v>
      </c>
      <c r="AA1169" s="333">
        <v>324</v>
      </c>
      <c r="AB1169" s="333">
        <v>258</v>
      </c>
      <c r="AC1169" s="334">
        <v>0.823343848580442</v>
      </c>
      <c r="AD1169" s="268">
        <v>0.796296296296296</v>
      </c>
      <c r="AE1169" s="295">
        <v>0.0270475522841453</v>
      </c>
    </row>
    <row r="1170" spans="1:31">
      <c r="A1170" s="315" t="s">
        <v>1972</v>
      </c>
      <c r="B1170" s="339" t="s">
        <v>3354</v>
      </c>
      <c r="C1170" s="293" t="s">
        <v>2130</v>
      </c>
      <c r="D1170" s="339" t="s">
        <v>2131</v>
      </c>
      <c r="E1170" s="266">
        <v>30</v>
      </c>
      <c r="F1170" s="266">
        <v>30</v>
      </c>
      <c r="G1170" s="264">
        <v>27</v>
      </c>
      <c r="H1170" s="264">
        <v>23</v>
      </c>
      <c r="I1170" s="264">
        <v>30</v>
      </c>
      <c r="J1170" s="264">
        <v>27</v>
      </c>
      <c r="K1170" s="294">
        <v>0.9</v>
      </c>
      <c r="L1170" s="267">
        <v>1</v>
      </c>
      <c r="M1170" s="267">
        <v>0.851851851851852</v>
      </c>
      <c r="N1170" s="267">
        <v>0.9</v>
      </c>
      <c r="O1170" s="332">
        <v>884</v>
      </c>
      <c r="P1170" s="266">
        <v>804</v>
      </c>
      <c r="Q1170" s="266">
        <v>29</v>
      </c>
      <c r="R1170" s="264">
        <v>23</v>
      </c>
      <c r="S1170" s="264">
        <v>26</v>
      </c>
      <c r="T1170" s="267">
        <v>0.909502262443439</v>
      </c>
      <c r="U1170" s="267">
        <v>0.966666666666667</v>
      </c>
      <c r="V1170" s="268">
        <v>0.851851851851852</v>
      </c>
      <c r="W1170" s="268">
        <v>0.866666666666667</v>
      </c>
      <c r="X1170" s="295">
        <v>0.114814814814815</v>
      </c>
      <c r="Y1170" s="271">
        <v>210</v>
      </c>
      <c r="Z1170" s="333">
        <v>184</v>
      </c>
      <c r="AA1170" s="333">
        <v>200</v>
      </c>
      <c r="AB1170" s="333">
        <v>190</v>
      </c>
      <c r="AC1170" s="334">
        <v>0.876190476190476</v>
      </c>
      <c r="AD1170" s="268">
        <v>0.95</v>
      </c>
      <c r="AE1170" s="295">
        <v>-0.0738095238095238</v>
      </c>
    </row>
    <row r="1171" spans="1:31">
      <c r="A1171" s="315" t="s">
        <v>1972</v>
      </c>
      <c r="B1171" s="339" t="s">
        <v>3354</v>
      </c>
      <c r="C1171" s="293" t="s">
        <v>2132</v>
      </c>
      <c r="D1171" s="339" t="s">
        <v>2133</v>
      </c>
      <c r="E1171" s="266">
        <v>22</v>
      </c>
      <c r="F1171" s="266">
        <v>21</v>
      </c>
      <c r="G1171" s="264">
        <v>19</v>
      </c>
      <c r="H1171" s="264">
        <v>17</v>
      </c>
      <c r="I1171" s="264">
        <v>20</v>
      </c>
      <c r="J1171" s="264">
        <v>20</v>
      </c>
      <c r="K1171" s="294">
        <v>0.9</v>
      </c>
      <c r="L1171" s="267">
        <v>0.954545454545455</v>
      </c>
      <c r="M1171" s="267">
        <v>0.894736842105263</v>
      </c>
      <c r="N1171" s="267">
        <v>1</v>
      </c>
      <c r="O1171" s="332">
        <v>628</v>
      </c>
      <c r="P1171" s="266">
        <v>597</v>
      </c>
      <c r="Q1171" s="266">
        <v>21</v>
      </c>
      <c r="R1171" s="264">
        <v>17</v>
      </c>
      <c r="S1171" s="264">
        <v>20</v>
      </c>
      <c r="T1171" s="267">
        <v>0.950636942675159</v>
      </c>
      <c r="U1171" s="267">
        <v>0.954545454545455</v>
      </c>
      <c r="V1171" s="268">
        <v>0.894736842105263</v>
      </c>
      <c r="W1171" s="268">
        <v>1</v>
      </c>
      <c r="X1171" s="295">
        <v>0.0598086124401914</v>
      </c>
      <c r="Y1171" s="271">
        <v>145</v>
      </c>
      <c r="Z1171" s="333">
        <v>137</v>
      </c>
      <c r="AA1171" s="333">
        <v>145</v>
      </c>
      <c r="AB1171" s="333">
        <v>137</v>
      </c>
      <c r="AC1171" s="334">
        <v>0.944827586206897</v>
      </c>
      <c r="AD1171" s="268">
        <v>0.944827586206897</v>
      </c>
      <c r="AE1171" s="295">
        <v>0</v>
      </c>
    </row>
    <row r="1172" spans="1:31">
      <c r="A1172" s="315" t="s">
        <v>1972</v>
      </c>
      <c r="B1172" s="339" t="s">
        <v>3354</v>
      </c>
      <c r="C1172" s="293" t="s">
        <v>2134</v>
      </c>
      <c r="D1172" s="339" t="s">
        <v>2135</v>
      </c>
      <c r="E1172" s="266">
        <v>32</v>
      </c>
      <c r="F1172" s="266">
        <v>31</v>
      </c>
      <c r="G1172" s="264">
        <v>25</v>
      </c>
      <c r="H1172" s="264">
        <v>24</v>
      </c>
      <c r="I1172" s="264">
        <v>29</v>
      </c>
      <c r="J1172" s="264">
        <v>29</v>
      </c>
      <c r="K1172" s="294">
        <v>0.9</v>
      </c>
      <c r="L1172" s="267">
        <v>0.96875</v>
      </c>
      <c r="M1172" s="267">
        <v>0.96</v>
      </c>
      <c r="N1172" s="267">
        <v>1</v>
      </c>
      <c r="O1172" s="332">
        <v>896</v>
      </c>
      <c r="P1172" s="266">
        <v>828</v>
      </c>
      <c r="Q1172" s="266">
        <v>31</v>
      </c>
      <c r="R1172" s="264">
        <v>23</v>
      </c>
      <c r="S1172" s="264">
        <v>28</v>
      </c>
      <c r="T1172" s="267">
        <v>0.924107142857143</v>
      </c>
      <c r="U1172" s="267">
        <v>0.96875</v>
      </c>
      <c r="V1172" s="268">
        <v>0.92</v>
      </c>
      <c r="W1172" s="268">
        <v>0.96551724137931</v>
      </c>
      <c r="X1172" s="295">
        <v>0.04875</v>
      </c>
      <c r="Y1172" s="271">
        <v>210</v>
      </c>
      <c r="Z1172" s="333">
        <v>204</v>
      </c>
      <c r="AA1172" s="333">
        <v>213</v>
      </c>
      <c r="AB1172" s="333">
        <v>191</v>
      </c>
      <c r="AC1172" s="334">
        <v>0.971428571428571</v>
      </c>
      <c r="AD1172" s="268">
        <v>0.896713615023474</v>
      </c>
      <c r="AE1172" s="295">
        <v>0.0747149564050973</v>
      </c>
    </row>
    <row r="1173" spans="1:31">
      <c r="A1173" s="315" t="s">
        <v>1972</v>
      </c>
      <c r="B1173" s="339" t="s">
        <v>3354</v>
      </c>
      <c r="C1173" s="293" t="s">
        <v>2136</v>
      </c>
      <c r="D1173" s="339" t="s">
        <v>2137</v>
      </c>
      <c r="E1173" s="266">
        <v>28</v>
      </c>
      <c r="F1173" s="266">
        <v>27</v>
      </c>
      <c r="G1173" s="264">
        <v>25</v>
      </c>
      <c r="H1173" s="264">
        <v>24</v>
      </c>
      <c r="I1173" s="264">
        <v>29</v>
      </c>
      <c r="J1173" s="264">
        <v>27</v>
      </c>
      <c r="K1173" s="294">
        <v>0.9</v>
      </c>
      <c r="L1173" s="267">
        <v>0.964285714285714</v>
      </c>
      <c r="M1173" s="267">
        <v>0.96</v>
      </c>
      <c r="N1173" s="267">
        <v>0.931034482758621</v>
      </c>
      <c r="O1173" s="332">
        <v>836</v>
      </c>
      <c r="P1173" s="266">
        <v>735</v>
      </c>
      <c r="Q1173" s="266">
        <v>27</v>
      </c>
      <c r="R1173" s="264">
        <v>24</v>
      </c>
      <c r="S1173" s="264">
        <v>24</v>
      </c>
      <c r="T1173" s="267">
        <v>0.879186602870813</v>
      </c>
      <c r="U1173" s="267">
        <v>0.964285714285714</v>
      </c>
      <c r="V1173" s="268">
        <v>0.96</v>
      </c>
      <c r="W1173" s="268">
        <v>0.827586206896552</v>
      </c>
      <c r="X1173" s="295">
        <v>0.00428571428571434</v>
      </c>
      <c r="Y1173" s="271">
        <v>198</v>
      </c>
      <c r="Z1173" s="333">
        <v>181</v>
      </c>
      <c r="AA1173" s="333">
        <v>199</v>
      </c>
      <c r="AB1173" s="333">
        <v>181</v>
      </c>
      <c r="AC1173" s="334">
        <v>0.914141414141414</v>
      </c>
      <c r="AD1173" s="268">
        <v>0.909547738693467</v>
      </c>
      <c r="AE1173" s="295">
        <v>0.00459367544794675</v>
      </c>
    </row>
    <row r="1174" spans="1:31">
      <c r="A1174" s="315" t="s">
        <v>1972</v>
      </c>
      <c r="B1174" s="339" t="s">
        <v>3354</v>
      </c>
      <c r="C1174" s="293" t="s">
        <v>2138</v>
      </c>
      <c r="D1174" s="339" t="s">
        <v>2139</v>
      </c>
      <c r="E1174" s="266">
        <v>18</v>
      </c>
      <c r="F1174" s="266">
        <v>18</v>
      </c>
      <c r="G1174" s="264">
        <v>18</v>
      </c>
      <c r="H1174" s="264">
        <v>17</v>
      </c>
      <c r="I1174" s="264">
        <v>18</v>
      </c>
      <c r="J1174" s="264">
        <v>18</v>
      </c>
      <c r="K1174" s="294">
        <v>0.9</v>
      </c>
      <c r="L1174" s="267">
        <v>1</v>
      </c>
      <c r="M1174" s="267">
        <v>0.944444444444444</v>
      </c>
      <c r="N1174" s="267">
        <v>1</v>
      </c>
      <c r="O1174" s="332">
        <v>549</v>
      </c>
      <c r="P1174" s="266">
        <v>484</v>
      </c>
      <c r="Q1174" s="266">
        <v>17</v>
      </c>
      <c r="R1174" s="264">
        <v>17</v>
      </c>
      <c r="S1174" s="264">
        <v>15</v>
      </c>
      <c r="T1174" s="267">
        <v>0.8816029143898</v>
      </c>
      <c r="U1174" s="267">
        <v>0.944444444444444</v>
      </c>
      <c r="V1174" s="268">
        <v>0.944444444444444</v>
      </c>
      <c r="W1174" s="268">
        <v>0.833333333333333</v>
      </c>
      <c r="X1174" s="295">
        <v>0</v>
      </c>
      <c r="Y1174" s="271">
        <v>127</v>
      </c>
      <c r="Z1174" s="333">
        <v>112</v>
      </c>
      <c r="AA1174" s="333">
        <v>128</v>
      </c>
      <c r="AB1174" s="333">
        <v>111</v>
      </c>
      <c r="AC1174" s="334">
        <v>0.881889763779528</v>
      </c>
      <c r="AD1174" s="268">
        <v>0.8671875</v>
      </c>
      <c r="AE1174" s="295">
        <v>0.0147022637795275</v>
      </c>
    </row>
    <row r="1175" spans="1:31">
      <c r="A1175" s="315" t="s">
        <v>1972</v>
      </c>
      <c r="B1175" s="339" t="s">
        <v>3356</v>
      </c>
      <c r="C1175" s="293" t="s">
        <v>2140</v>
      </c>
      <c r="D1175" s="339" t="s">
        <v>2141</v>
      </c>
      <c r="E1175" s="266">
        <v>19</v>
      </c>
      <c r="F1175" s="266">
        <v>19</v>
      </c>
      <c r="G1175" s="264">
        <v>14</v>
      </c>
      <c r="H1175" s="264">
        <v>14</v>
      </c>
      <c r="I1175" s="264">
        <v>16</v>
      </c>
      <c r="J1175" s="264">
        <v>16</v>
      </c>
      <c r="K1175" s="294">
        <v>0.9</v>
      </c>
      <c r="L1175" s="267">
        <v>1</v>
      </c>
      <c r="M1175" s="267">
        <v>1</v>
      </c>
      <c r="N1175" s="267">
        <v>1</v>
      </c>
      <c r="O1175" s="332">
        <v>489</v>
      </c>
      <c r="P1175" s="266">
        <v>471</v>
      </c>
      <c r="Q1175" s="266">
        <v>18</v>
      </c>
      <c r="R1175" s="264">
        <v>13</v>
      </c>
      <c r="S1175" s="264">
        <v>15</v>
      </c>
      <c r="T1175" s="267">
        <v>0.96319018404908</v>
      </c>
      <c r="U1175" s="267">
        <v>0.947368421052632</v>
      </c>
      <c r="V1175" s="268">
        <v>0.928571428571429</v>
      </c>
      <c r="W1175" s="268">
        <v>0.9375</v>
      </c>
      <c r="X1175" s="295">
        <v>0.0187969924812029</v>
      </c>
      <c r="Y1175" s="271">
        <v>116</v>
      </c>
      <c r="Z1175" s="333">
        <v>112</v>
      </c>
      <c r="AA1175" s="333">
        <v>115</v>
      </c>
      <c r="AB1175" s="333">
        <v>112</v>
      </c>
      <c r="AC1175" s="334">
        <v>0.96551724137931</v>
      </c>
      <c r="AD1175" s="268">
        <v>0.973913043478261</v>
      </c>
      <c r="AE1175" s="295">
        <v>-0.00839580209895052</v>
      </c>
    </row>
    <row r="1176" spans="1:31">
      <c r="A1176" s="315" t="s">
        <v>1972</v>
      </c>
      <c r="B1176" s="339" t="s">
        <v>3356</v>
      </c>
      <c r="C1176" s="293" t="s">
        <v>2142</v>
      </c>
      <c r="D1176" s="339" t="s">
        <v>2143</v>
      </c>
      <c r="E1176" s="266">
        <v>80</v>
      </c>
      <c r="F1176" s="266">
        <v>77</v>
      </c>
      <c r="G1176" s="264">
        <v>60</v>
      </c>
      <c r="H1176" s="264">
        <v>56</v>
      </c>
      <c r="I1176" s="264">
        <v>62</v>
      </c>
      <c r="J1176" s="264">
        <v>59</v>
      </c>
      <c r="K1176" s="294">
        <v>0.9</v>
      </c>
      <c r="L1176" s="267">
        <v>0.9625</v>
      </c>
      <c r="M1176" s="267">
        <v>0.933333333333333</v>
      </c>
      <c r="N1176" s="267">
        <v>0.951612903225806</v>
      </c>
      <c r="O1176" s="332">
        <v>2068</v>
      </c>
      <c r="P1176" s="266">
        <v>2022</v>
      </c>
      <c r="Q1176" s="266">
        <v>76</v>
      </c>
      <c r="R1176" s="264">
        <v>56</v>
      </c>
      <c r="S1176" s="264">
        <v>59</v>
      </c>
      <c r="T1176" s="267">
        <v>0.977756286266925</v>
      </c>
      <c r="U1176" s="267">
        <v>0.95</v>
      </c>
      <c r="V1176" s="268">
        <v>0.933333333333333</v>
      </c>
      <c r="W1176" s="268">
        <v>0.951612903225806</v>
      </c>
      <c r="X1176" s="295">
        <v>0.0166666666666666</v>
      </c>
      <c r="Y1176" s="271">
        <v>480</v>
      </c>
      <c r="Z1176" s="333">
        <v>459</v>
      </c>
      <c r="AA1176" s="333">
        <v>482</v>
      </c>
      <c r="AB1176" s="333">
        <v>469</v>
      </c>
      <c r="AC1176" s="334">
        <v>0.95625</v>
      </c>
      <c r="AD1176" s="268">
        <v>0.973029045643154</v>
      </c>
      <c r="AE1176" s="295">
        <v>-0.0167790456431535</v>
      </c>
    </row>
    <row r="1177" spans="1:31">
      <c r="A1177" s="315" t="s">
        <v>1972</v>
      </c>
      <c r="B1177" s="339" t="s">
        <v>3356</v>
      </c>
      <c r="C1177" s="293" t="s">
        <v>2144</v>
      </c>
      <c r="D1177" s="339" t="s">
        <v>2145</v>
      </c>
      <c r="E1177" s="266">
        <v>79</v>
      </c>
      <c r="F1177" s="266">
        <v>76</v>
      </c>
      <c r="G1177" s="264">
        <v>64</v>
      </c>
      <c r="H1177" s="264">
        <v>60</v>
      </c>
      <c r="I1177" s="264">
        <v>65</v>
      </c>
      <c r="J1177" s="264">
        <v>63</v>
      </c>
      <c r="K1177" s="294">
        <v>0.9</v>
      </c>
      <c r="L1177" s="267">
        <v>0.962025316455696</v>
      </c>
      <c r="M1177" s="267">
        <v>0.9375</v>
      </c>
      <c r="N1177" s="267">
        <v>0.969230769230769</v>
      </c>
      <c r="O1177" s="332">
        <v>2087</v>
      </c>
      <c r="P1177" s="266">
        <v>2023</v>
      </c>
      <c r="Q1177" s="266">
        <v>74</v>
      </c>
      <c r="R1177" s="264">
        <v>60</v>
      </c>
      <c r="S1177" s="264">
        <v>62</v>
      </c>
      <c r="T1177" s="267">
        <v>0.969333972208912</v>
      </c>
      <c r="U1177" s="267">
        <v>0.936708860759494</v>
      </c>
      <c r="V1177" s="268">
        <v>0.9375</v>
      </c>
      <c r="W1177" s="268">
        <v>0.953846153846154</v>
      </c>
      <c r="X1177" s="295">
        <v>-0.000791139240506333</v>
      </c>
      <c r="Y1177" s="271">
        <v>494</v>
      </c>
      <c r="Z1177" s="333">
        <v>468</v>
      </c>
      <c r="AA1177" s="333">
        <v>476</v>
      </c>
      <c r="AB1177" s="333">
        <v>454</v>
      </c>
      <c r="AC1177" s="334">
        <v>0.947368421052632</v>
      </c>
      <c r="AD1177" s="268">
        <v>0.953781512605042</v>
      </c>
      <c r="AE1177" s="295">
        <v>-0.00641309155241054</v>
      </c>
    </row>
    <row r="1178" spans="1:31">
      <c r="A1178" s="315" t="s">
        <v>1972</v>
      </c>
      <c r="B1178" s="339" t="s">
        <v>3356</v>
      </c>
      <c r="C1178" s="293" t="s">
        <v>2146</v>
      </c>
      <c r="D1178" s="339" t="s">
        <v>2147</v>
      </c>
      <c r="E1178" s="266">
        <v>50</v>
      </c>
      <c r="F1178" s="266">
        <v>50</v>
      </c>
      <c r="G1178" s="264">
        <v>39</v>
      </c>
      <c r="H1178" s="264">
        <v>39</v>
      </c>
      <c r="I1178" s="264">
        <v>44</v>
      </c>
      <c r="J1178" s="264">
        <v>44</v>
      </c>
      <c r="K1178" s="294">
        <v>0.9</v>
      </c>
      <c r="L1178" s="267">
        <v>1</v>
      </c>
      <c r="M1178" s="267">
        <v>1</v>
      </c>
      <c r="N1178" s="267">
        <v>1</v>
      </c>
      <c r="O1178" s="332">
        <v>1385</v>
      </c>
      <c r="P1178" s="266">
        <v>1366</v>
      </c>
      <c r="Q1178" s="266">
        <v>50</v>
      </c>
      <c r="R1178" s="264">
        <v>39</v>
      </c>
      <c r="S1178" s="264">
        <v>44</v>
      </c>
      <c r="T1178" s="267">
        <v>0.986281588447653</v>
      </c>
      <c r="U1178" s="267">
        <v>1</v>
      </c>
      <c r="V1178" s="268">
        <v>1</v>
      </c>
      <c r="W1178" s="268">
        <v>1</v>
      </c>
      <c r="X1178" s="295">
        <v>0</v>
      </c>
      <c r="Y1178" s="271">
        <v>320</v>
      </c>
      <c r="Z1178" s="333">
        <v>317</v>
      </c>
      <c r="AA1178" s="333">
        <v>325</v>
      </c>
      <c r="AB1178" s="333">
        <v>320</v>
      </c>
      <c r="AC1178" s="334">
        <v>0.990625</v>
      </c>
      <c r="AD1178" s="268">
        <v>0.984615384615385</v>
      </c>
      <c r="AE1178" s="295">
        <v>0.00600961538461531</v>
      </c>
    </row>
    <row r="1179" spans="1:31">
      <c r="A1179" s="315" t="s">
        <v>1972</v>
      </c>
      <c r="B1179" s="339" t="s">
        <v>3356</v>
      </c>
      <c r="C1179" s="293" t="s">
        <v>2148</v>
      </c>
      <c r="D1179" s="339" t="s">
        <v>2149</v>
      </c>
      <c r="E1179" s="266">
        <v>24</v>
      </c>
      <c r="F1179" s="266">
        <v>24</v>
      </c>
      <c r="G1179" s="264">
        <v>19</v>
      </c>
      <c r="H1179" s="264">
        <v>19</v>
      </c>
      <c r="I1179" s="264">
        <v>23</v>
      </c>
      <c r="J1179" s="264">
        <v>23</v>
      </c>
      <c r="K1179" s="294">
        <v>0.9</v>
      </c>
      <c r="L1179" s="267">
        <v>1</v>
      </c>
      <c r="M1179" s="267">
        <v>1</v>
      </c>
      <c r="N1179" s="267">
        <v>1</v>
      </c>
      <c r="O1179" s="332">
        <v>660</v>
      </c>
      <c r="P1179" s="266">
        <v>610</v>
      </c>
      <c r="Q1179" s="266">
        <v>20</v>
      </c>
      <c r="R1179" s="264">
        <v>16</v>
      </c>
      <c r="S1179" s="264">
        <v>21</v>
      </c>
      <c r="T1179" s="267">
        <v>0.924242424242424</v>
      </c>
      <c r="U1179" s="267">
        <v>0.833333333333333</v>
      </c>
      <c r="V1179" s="268">
        <v>0.842105263157895</v>
      </c>
      <c r="W1179" s="268">
        <v>0.91304347826087</v>
      </c>
      <c r="X1179" s="295">
        <v>-0.00877192982456132</v>
      </c>
      <c r="Y1179" s="271">
        <v>152</v>
      </c>
      <c r="Z1179" s="333">
        <v>135</v>
      </c>
      <c r="AA1179" s="333">
        <v>154</v>
      </c>
      <c r="AB1179" s="333">
        <v>135</v>
      </c>
      <c r="AC1179" s="334">
        <v>0.888157894736842</v>
      </c>
      <c r="AD1179" s="268">
        <v>0.876623376623377</v>
      </c>
      <c r="AE1179" s="295">
        <v>0.0115345181134655</v>
      </c>
    </row>
    <row r="1180" spans="1:31">
      <c r="A1180" s="315" t="s">
        <v>1972</v>
      </c>
      <c r="B1180" s="339" t="s">
        <v>3356</v>
      </c>
      <c r="C1180" s="293" t="s">
        <v>2150</v>
      </c>
      <c r="D1180" s="339" t="s">
        <v>2151</v>
      </c>
      <c r="E1180" s="266">
        <v>33</v>
      </c>
      <c r="F1180" s="266">
        <v>33</v>
      </c>
      <c r="G1180" s="264">
        <v>27</v>
      </c>
      <c r="H1180" s="264">
        <v>27</v>
      </c>
      <c r="I1180" s="264">
        <v>28</v>
      </c>
      <c r="J1180" s="264">
        <v>28</v>
      </c>
      <c r="K1180" s="294">
        <v>0.9</v>
      </c>
      <c r="L1180" s="267">
        <v>1</v>
      </c>
      <c r="M1180" s="267">
        <v>1</v>
      </c>
      <c r="N1180" s="267">
        <v>1</v>
      </c>
      <c r="O1180" s="332">
        <v>886</v>
      </c>
      <c r="P1180" s="266">
        <v>873</v>
      </c>
      <c r="Q1180" s="266">
        <v>33</v>
      </c>
      <c r="R1180" s="264">
        <v>27</v>
      </c>
      <c r="S1180" s="264">
        <v>28</v>
      </c>
      <c r="T1180" s="267">
        <v>0.985327313769752</v>
      </c>
      <c r="U1180" s="267">
        <v>1</v>
      </c>
      <c r="V1180" s="268">
        <v>1</v>
      </c>
      <c r="W1180" s="268">
        <v>1</v>
      </c>
      <c r="X1180" s="295">
        <v>0</v>
      </c>
      <c r="Y1180" s="271">
        <v>207</v>
      </c>
      <c r="Z1180" s="333">
        <v>206</v>
      </c>
      <c r="AA1180" s="333">
        <v>209</v>
      </c>
      <c r="AB1180" s="333">
        <v>203</v>
      </c>
      <c r="AC1180" s="334">
        <v>0.995169082125604</v>
      </c>
      <c r="AD1180" s="268">
        <v>0.971291866028708</v>
      </c>
      <c r="AE1180" s="295">
        <v>0.0238772160968957</v>
      </c>
    </row>
    <row r="1181" spans="1:31">
      <c r="A1181" s="315" t="s">
        <v>1972</v>
      </c>
      <c r="B1181" s="339" t="s">
        <v>3356</v>
      </c>
      <c r="C1181" s="293" t="s">
        <v>2152</v>
      </c>
      <c r="D1181" s="339" t="s">
        <v>2153</v>
      </c>
      <c r="E1181" s="266">
        <v>69</v>
      </c>
      <c r="F1181" s="266">
        <v>69</v>
      </c>
      <c r="G1181" s="264">
        <v>60</v>
      </c>
      <c r="H1181" s="264">
        <v>60</v>
      </c>
      <c r="I1181" s="264">
        <v>60</v>
      </c>
      <c r="J1181" s="264">
        <v>60</v>
      </c>
      <c r="K1181" s="294">
        <v>0.9</v>
      </c>
      <c r="L1181" s="267">
        <v>1</v>
      </c>
      <c r="M1181" s="267">
        <v>1</v>
      </c>
      <c r="N1181" s="267">
        <v>1</v>
      </c>
      <c r="O1181" s="332">
        <v>1882</v>
      </c>
      <c r="P1181" s="266">
        <v>1742</v>
      </c>
      <c r="Q1181" s="266">
        <v>67</v>
      </c>
      <c r="R1181" s="264">
        <v>49</v>
      </c>
      <c r="S1181" s="264">
        <v>56</v>
      </c>
      <c r="T1181" s="267">
        <v>0.925611052072264</v>
      </c>
      <c r="U1181" s="267">
        <v>0.971014492753623</v>
      </c>
      <c r="V1181" s="268">
        <v>0.816666666666667</v>
      </c>
      <c r="W1181" s="268">
        <v>0.933333333333333</v>
      </c>
      <c r="X1181" s="295">
        <v>0.154347826086957</v>
      </c>
      <c r="Y1181" s="271">
        <v>438</v>
      </c>
      <c r="Z1181" s="333">
        <v>404</v>
      </c>
      <c r="AA1181" s="333">
        <v>435</v>
      </c>
      <c r="AB1181" s="333">
        <v>401</v>
      </c>
      <c r="AC1181" s="334">
        <v>0.922374429223744</v>
      </c>
      <c r="AD1181" s="268">
        <v>0.92183908045977</v>
      </c>
      <c r="AE1181" s="295">
        <v>0.000535348763974097</v>
      </c>
    </row>
    <row r="1182" spans="1:31">
      <c r="A1182" s="315" t="s">
        <v>1972</v>
      </c>
      <c r="B1182" s="339" t="s">
        <v>3356</v>
      </c>
      <c r="C1182" s="293" t="s">
        <v>2154</v>
      </c>
      <c r="D1182" s="339" t="s">
        <v>2155</v>
      </c>
      <c r="E1182" s="266">
        <v>62</v>
      </c>
      <c r="F1182" s="266">
        <v>59</v>
      </c>
      <c r="G1182" s="264">
        <v>53</v>
      </c>
      <c r="H1182" s="264">
        <v>52</v>
      </c>
      <c r="I1182" s="264">
        <v>53</v>
      </c>
      <c r="J1182" s="264">
        <v>53</v>
      </c>
      <c r="K1182" s="294">
        <v>0.9</v>
      </c>
      <c r="L1182" s="267">
        <v>0.951612903225806</v>
      </c>
      <c r="M1182" s="267">
        <v>0.981132075471698</v>
      </c>
      <c r="N1182" s="267">
        <v>1</v>
      </c>
      <c r="O1182" s="332">
        <v>1716</v>
      </c>
      <c r="P1182" s="266">
        <v>1654</v>
      </c>
      <c r="Q1182" s="266">
        <v>59</v>
      </c>
      <c r="R1182" s="264">
        <v>52</v>
      </c>
      <c r="S1182" s="264">
        <v>53</v>
      </c>
      <c r="T1182" s="267">
        <v>0.963869463869464</v>
      </c>
      <c r="U1182" s="267">
        <v>0.951612903225806</v>
      </c>
      <c r="V1182" s="268">
        <v>0.981132075471698</v>
      </c>
      <c r="W1182" s="268">
        <v>1</v>
      </c>
      <c r="X1182" s="295">
        <v>-0.0295191722458916</v>
      </c>
      <c r="Y1182" s="271">
        <v>389</v>
      </c>
      <c r="Z1182" s="333">
        <v>379</v>
      </c>
      <c r="AA1182" s="333">
        <v>395</v>
      </c>
      <c r="AB1182" s="333">
        <v>379</v>
      </c>
      <c r="AC1182" s="334">
        <v>0.974293059125964</v>
      </c>
      <c r="AD1182" s="268">
        <v>0.959493670886076</v>
      </c>
      <c r="AE1182" s="295">
        <v>0.014799388239888</v>
      </c>
    </row>
    <row r="1183" spans="1:31">
      <c r="A1183" s="315" t="s">
        <v>1972</v>
      </c>
      <c r="B1183" s="339" t="s">
        <v>3356</v>
      </c>
      <c r="C1183" s="293" t="s">
        <v>2156</v>
      </c>
      <c r="D1183" s="339" t="s">
        <v>2157</v>
      </c>
      <c r="E1183" s="266">
        <v>68</v>
      </c>
      <c r="F1183" s="266">
        <v>68</v>
      </c>
      <c r="G1183" s="264">
        <v>54</v>
      </c>
      <c r="H1183" s="264">
        <v>51</v>
      </c>
      <c r="I1183" s="264">
        <v>56</v>
      </c>
      <c r="J1183" s="264">
        <v>54</v>
      </c>
      <c r="K1183" s="294">
        <v>0.9</v>
      </c>
      <c r="L1183" s="267">
        <v>1</v>
      </c>
      <c r="M1183" s="267">
        <v>0.944444444444444</v>
      </c>
      <c r="N1183" s="267">
        <v>0.964285714285714</v>
      </c>
      <c r="O1183" s="332">
        <v>1770</v>
      </c>
      <c r="P1183" s="266">
        <v>1686</v>
      </c>
      <c r="Q1183" s="266">
        <v>68</v>
      </c>
      <c r="R1183" s="264">
        <v>49</v>
      </c>
      <c r="S1183" s="264">
        <v>54</v>
      </c>
      <c r="T1183" s="267">
        <v>0.952542372881356</v>
      </c>
      <c r="U1183" s="267">
        <v>1</v>
      </c>
      <c r="V1183" s="268">
        <v>0.907407407407407</v>
      </c>
      <c r="W1183" s="268">
        <v>0.964285714285714</v>
      </c>
      <c r="X1183" s="295">
        <v>0.0925925925925926</v>
      </c>
      <c r="Y1183" s="271">
        <v>411</v>
      </c>
      <c r="Z1183" s="333">
        <v>389</v>
      </c>
      <c r="AA1183" s="333">
        <v>415</v>
      </c>
      <c r="AB1183" s="333">
        <v>393</v>
      </c>
      <c r="AC1183" s="334">
        <v>0.94647201946472</v>
      </c>
      <c r="AD1183" s="268">
        <v>0.946987951807229</v>
      </c>
      <c r="AE1183" s="295">
        <v>-0.000515932342508796</v>
      </c>
    </row>
    <row r="1184" spans="1:31">
      <c r="A1184" s="315" t="s">
        <v>1972</v>
      </c>
      <c r="B1184" s="339" t="s">
        <v>3356</v>
      </c>
      <c r="C1184" s="293" t="s">
        <v>2158</v>
      </c>
      <c r="D1184" s="339" t="s">
        <v>2159</v>
      </c>
      <c r="E1184" s="266">
        <v>44</v>
      </c>
      <c r="F1184" s="266">
        <v>43</v>
      </c>
      <c r="G1184" s="264">
        <v>36</v>
      </c>
      <c r="H1184" s="264">
        <v>35</v>
      </c>
      <c r="I1184" s="264">
        <v>37</v>
      </c>
      <c r="J1184" s="264">
        <v>36</v>
      </c>
      <c r="K1184" s="294">
        <v>0.9</v>
      </c>
      <c r="L1184" s="267">
        <v>0.977272727272727</v>
      </c>
      <c r="M1184" s="267">
        <v>0.972222222222222</v>
      </c>
      <c r="N1184" s="267">
        <v>0.972972972972973</v>
      </c>
      <c r="O1184" s="332">
        <v>1180</v>
      </c>
      <c r="P1184" s="266">
        <v>1151</v>
      </c>
      <c r="Q1184" s="266">
        <v>43</v>
      </c>
      <c r="R1184" s="264">
        <v>35</v>
      </c>
      <c r="S1184" s="264">
        <v>36</v>
      </c>
      <c r="T1184" s="267">
        <v>0.975423728813559</v>
      </c>
      <c r="U1184" s="267">
        <v>0.977272727272727</v>
      </c>
      <c r="V1184" s="268">
        <v>0.972222222222222</v>
      </c>
      <c r="W1184" s="268">
        <v>0.972972972972973</v>
      </c>
      <c r="X1184" s="295">
        <v>0.00505050505050508</v>
      </c>
      <c r="Y1184" s="271">
        <v>274</v>
      </c>
      <c r="Z1184" s="333">
        <v>266</v>
      </c>
      <c r="AA1184" s="333">
        <v>273</v>
      </c>
      <c r="AB1184" s="333">
        <v>270</v>
      </c>
      <c r="AC1184" s="334">
        <v>0.970802919708029</v>
      </c>
      <c r="AD1184" s="268">
        <v>0.989010989010989</v>
      </c>
      <c r="AE1184" s="295">
        <v>-0.0182080693029598</v>
      </c>
    </row>
    <row r="1185" spans="1:31">
      <c r="A1185" s="315" t="s">
        <v>1972</v>
      </c>
      <c r="B1185" s="339" t="s">
        <v>3356</v>
      </c>
      <c r="C1185" s="293" t="s">
        <v>2160</v>
      </c>
      <c r="D1185" s="339" t="s">
        <v>2161</v>
      </c>
      <c r="E1185" s="266">
        <v>28</v>
      </c>
      <c r="F1185" s="266">
        <v>28</v>
      </c>
      <c r="G1185" s="264">
        <v>25</v>
      </c>
      <c r="H1185" s="264">
        <v>25</v>
      </c>
      <c r="I1185" s="264">
        <v>24</v>
      </c>
      <c r="J1185" s="264">
        <v>24</v>
      </c>
      <c r="K1185" s="294">
        <v>0.9</v>
      </c>
      <c r="L1185" s="267">
        <v>1</v>
      </c>
      <c r="M1185" s="267">
        <v>1</v>
      </c>
      <c r="N1185" s="267">
        <v>1</v>
      </c>
      <c r="O1185" s="332">
        <v>776</v>
      </c>
      <c r="P1185" s="266">
        <v>745</v>
      </c>
      <c r="Q1185" s="266">
        <v>27</v>
      </c>
      <c r="R1185" s="264">
        <v>25</v>
      </c>
      <c r="S1185" s="264">
        <v>24</v>
      </c>
      <c r="T1185" s="267">
        <v>0.960051546391753</v>
      </c>
      <c r="U1185" s="267">
        <v>0.964285714285714</v>
      </c>
      <c r="V1185" s="268">
        <v>1</v>
      </c>
      <c r="W1185" s="268">
        <v>1</v>
      </c>
      <c r="X1185" s="295">
        <v>-0.0357142857142857</v>
      </c>
      <c r="Y1185" s="271">
        <v>180</v>
      </c>
      <c r="Z1185" s="333">
        <v>174</v>
      </c>
      <c r="AA1185" s="333">
        <v>183</v>
      </c>
      <c r="AB1185" s="333">
        <v>175</v>
      </c>
      <c r="AC1185" s="334">
        <v>0.966666666666667</v>
      </c>
      <c r="AD1185" s="268">
        <v>0.956284153005464</v>
      </c>
      <c r="AE1185" s="295">
        <v>0.0103825136612022</v>
      </c>
    </row>
    <row r="1186" spans="1:31">
      <c r="A1186" s="315" t="s">
        <v>1972</v>
      </c>
      <c r="B1186" s="339" t="s">
        <v>3356</v>
      </c>
      <c r="C1186" s="293" t="s">
        <v>2162</v>
      </c>
      <c r="D1186" s="339" t="s">
        <v>2163</v>
      </c>
      <c r="E1186" s="266">
        <v>92</v>
      </c>
      <c r="F1186" s="266">
        <v>91</v>
      </c>
      <c r="G1186" s="264">
        <v>73</v>
      </c>
      <c r="H1186" s="264">
        <v>72</v>
      </c>
      <c r="I1186" s="264">
        <v>77</v>
      </c>
      <c r="J1186" s="264">
        <v>76</v>
      </c>
      <c r="K1186" s="294">
        <v>0.9</v>
      </c>
      <c r="L1186" s="267">
        <v>0.989130434782609</v>
      </c>
      <c r="M1186" s="267">
        <v>0.986301369863014</v>
      </c>
      <c r="N1186" s="267">
        <v>0.987012987012987</v>
      </c>
      <c r="O1186" s="332">
        <v>2493</v>
      </c>
      <c r="P1186" s="266">
        <v>2400</v>
      </c>
      <c r="Q1186" s="266">
        <v>88</v>
      </c>
      <c r="R1186" s="264">
        <v>71</v>
      </c>
      <c r="S1186" s="264">
        <v>72</v>
      </c>
      <c r="T1186" s="267">
        <v>0.962695547533093</v>
      </c>
      <c r="U1186" s="267">
        <v>0.956521739130435</v>
      </c>
      <c r="V1186" s="268">
        <v>0.972602739726027</v>
      </c>
      <c r="W1186" s="268">
        <v>0.935064935064935</v>
      </c>
      <c r="X1186" s="295">
        <v>-0.0160810005955926</v>
      </c>
      <c r="Y1186" s="271">
        <v>576</v>
      </c>
      <c r="Z1186" s="333">
        <v>552</v>
      </c>
      <c r="AA1186" s="333">
        <v>582</v>
      </c>
      <c r="AB1186" s="333">
        <v>559</v>
      </c>
      <c r="AC1186" s="334">
        <v>0.958333333333333</v>
      </c>
      <c r="AD1186" s="268">
        <v>0.960481099656357</v>
      </c>
      <c r="AE1186" s="295">
        <v>-0.00214776632302405</v>
      </c>
    </row>
    <row r="1187" spans="1:31">
      <c r="A1187" s="315" t="s">
        <v>1972</v>
      </c>
      <c r="B1187" s="339" t="s">
        <v>3356</v>
      </c>
      <c r="C1187" s="293" t="s">
        <v>2164</v>
      </c>
      <c r="D1187" s="339" t="s">
        <v>2165</v>
      </c>
      <c r="E1187" s="266">
        <v>61</v>
      </c>
      <c r="F1187" s="266">
        <v>61</v>
      </c>
      <c r="G1187" s="264">
        <v>48</v>
      </c>
      <c r="H1187" s="264">
        <v>48</v>
      </c>
      <c r="I1187" s="264">
        <v>53</v>
      </c>
      <c r="J1187" s="264">
        <v>51</v>
      </c>
      <c r="K1187" s="294">
        <v>0.9</v>
      </c>
      <c r="L1187" s="267">
        <v>1</v>
      </c>
      <c r="M1187" s="267">
        <v>1</v>
      </c>
      <c r="N1187" s="267">
        <v>0.962264150943396</v>
      </c>
      <c r="O1187" s="332">
        <v>1622</v>
      </c>
      <c r="P1187" s="266">
        <v>1563</v>
      </c>
      <c r="Q1187" s="266">
        <v>58</v>
      </c>
      <c r="R1187" s="264">
        <v>44</v>
      </c>
      <c r="S1187" s="264">
        <v>48</v>
      </c>
      <c r="T1187" s="267">
        <v>0.963625154130703</v>
      </c>
      <c r="U1187" s="267">
        <v>0.950819672131147</v>
      </c>
      <c r="V1187" s="268">
        <v>0.916666666666667</v>
      </c>
      <c r="W1187" s="268">
        <v>0.905660377358491</v>
      </c>
      <c r="X1187" s="295">
        <v>0.0341530054644809</v>
      </c>
      <c r="Y1187" s="271">
        <v>377</v>
      </c>
      <c r="Z1187" s="333">
        <v>358</v>
      </c>
      <c r="AA1187" s="333">
        <v>373</v>
      </c>
      <c r="AB1187" s="333">
        <v>371</v>
      </c>
      <c r="AC1187" s="334">
        <v>0.949602122015915</v>
      </c>
      <c r="AD1187" s="268">
        <v>0.994638069705094</v>
      </c>
      <c r="AE1187" s="295">
        <v>-0.0450359476891787</v>
      </c>
    </row>
    <row r="1188" spans="1:31">
      <c r="A1188" s="315" t="s">
        <v>1972</v>
      </c>
      <c r="B1188" s="339" t="s">
        <v>3356</v>
      </c>
      <c r="C1188" s="293" t="s">
        <v>2166</v>
      </c>
      <c r="D1188" s="339" t="s">
        <v>2167</v>
      </c>
      <c r="E1188" s="266">
        <v>50</v>
      </c>
      <c r="F1188" s="266">
        <v>50</v>
      </c>
      <c r="G1188" s="264">
        <v>43</v>
      </c>
      <c r="H1188" s="264">
        <v>42</v>
      </c>
      <c r="I1188" s="264">
        <v>44</v>
      </c>
      <c r="J1188" s="264">
        <v>42</v>
      </c>
      <c r="K1188" s="294">
        <v>0.9</v>
      </c>
      <c r="L1188" s="267">
        <v>1</v>
      </c>
      <c r="M1188" s="267">
        <v>0.976744186046512</v>
      </c>
      <c r="N1188" s="267">
        <v>0.954545454545455</v>
      </c>
      <c r="O1188" s="332">
        <v>1326</v>
      </c>
      <c r="P1188" s="266">
        <v>1261</v>
      </c>
      <c r="Q1188" s="266">
        <v>48</v>
      </c>
      <c r="R1188" s="264">
        <v>40</v>
      </c>
      <c r="S1188" s="264">
        <v>41</v>
      </c>
      <c r="T1188" s="267">
        <v>0.950980392156863</v>
      </c>
      <c r="U1188" s="267">
        <v>0.96</v>
      </c>
      <c r="V1188" s="268">
        <v>0.930232558139535</v>
      </c>
      <c r="W1188" s="268">
        <v>0.931818181818182</v>
      </c>
      <c r="X1188" s="295">
        <v>0.0297674418604651</v>
      </c>
      <c r="Y1188" s="271">
        <v>316</v>
      </c>
      <c r="Z1188" s="333">
        <v>296</v>
      </c>
      <c r="AA1188" s="333">
        <v>309</v>
      </c>
      <c r="AB1188" s="333">
        <v>293</v>
      </c>
      <c r="AC1188" s="334">
        <v>0.936708860759494</v>
      </c>
      <c r="AD1188" s="268">
        <v>0.948220064724919</v>
      </c>
      <c r="AE1188" s="295">
        <v>-0.0115112039654254</v>
      </c>
    </row>
    <row r="1189" spans="1:31">
      <c r="A1189" s="315" t="s">
        <v>1972</v>
      </c>
      <c r="B1189" s="339" t="s">
        <v>3356</v>
      </c>
      <c r="C1189" s="293" t="s">
        <v>2168</v>
      </c>
      <c r="D1189" s="339" t="s">
        <v>2169</v>
      </c>
      <c r="E1189" s="266">
        <v>67</v>
      </c>
      <c r="F1189" s="266">
        <v>66</v>
      </c>
      <c r="G1189" s="264">
        <v>57</v>
      </c>
      <c r="H1189" s="264">
        <v>56</v>
      </c>
      <c r="I1189" s="264">
        <v>60</v>
      </c>
      <c r="J1189" s="264">
        <v>59</v>
      </c>
      <c r="K1189" s="294">
        <v>0.9</v>
      </c>
      <c r="L1189" s="267">
        <v>0.985074626865672</v>
      </c>
      <c r="M1189" s="267">
        <v>0.982456140350877</v>
      </c>
      <c r="N1189" s="267">
        <v>0.983333333333333</v>
      </c>
      <c r="O1189" s="332">
        <v>1886</v>
      </c>
      <c r="P1189" s="266">
        <v>1838</v>
      </c>
      <c r="Q1189" s="266">
        <v>66</v>
      </c>
      <c r="R1189" s="264">
        <v>56</v>
      </c>
      <c r="S1189" s="264">
        <v>59</v>
      </c>
      <c r="T1189" s="267">
        <v>0.974549310710498</v>
      </c>
      <c r="U1189" s="267">
        <v>0.985074626865672</v>
      </c>
      <c r="V1189" s="268">
        <v>0.982456140350877</v>
      </c>
      <c r="W1189" s="268">
        <v>0.983333333333333</v>
      </c>
      <c r="X1189" s="295">
        <v>0.00261848651479446</v>
      </c>
      <c r="Y1189" s="271">
        <v>439</v>
      </c>
      <c r="Z1189" s="333">
        <v>431</v>
      </c>
      <c r="AA1189" s="333">
        <v>439</v>
      </c>
      <c r="AB1189" s="333">
        <v>423</v>
      </c>
      <c r="AC1189" s="334">
        <v>0.981776765375854</v>
      </c>
      <c r="AD1189" s="268">
        <v>0.963553530751708</v>
      </c>
      <c r="AE1189" s="295">
        <v>0.0182232346241458</v>
      </c>
    </row>
    <row r="1190" spans="1:31">
      <c r="A1190" s="315" t="s">
        <v>1972</v>
      </c>
      <c r="B1190" s="339" t="s">
        <v>3356</v>
      </c>
      <c r="C1190" s="293" t="s">
        <v>2170</v>
      </c>
      <c r="D1190" s="339" t="s">
        <v>2171</v>
      </c>
      <c r="E1190" s="266">
        <v>45</v>
      </c>
      <c r="F1190" s="266">
        <v>45</v>
      </c>
      <c r="G1190" s="264">
        <v>37</v>
      </c>
      <c r="H1190" s="264">
        <v>37</v>
      </c>
      <c r="I1190" s="264">
        <v>43</v>
      </c>
      <c r="J1190" s="264">
        <v>43</v>
      </c>
      <c r="K1190" s="294">
        <v>0.9</v>
      </c>
      <c r="L1190" s="267">
        <v>1</v>
      </c>
      <c r="M1190" s="267">
        <v>1</v>
      </c>
      <c r="N1190" s="267">
        <v>1</v>
      </c>
      <c r="O1190" s="332">
        <v>1269</v>
      </c>
      <c r="P1190" s="266">
        <v>1238</v>
      </c>
      <c r="Q1190" s="266">
        <v>45</v>
      </c>
      <c r="R1190" s="264">
        <v>36</v>
      </c>
      <c r="S1190" s="264">
        <v>42</v>
      </c>
      <c r="T1190" s="267">
        <v>0.975571315996848</v>
      </c>
      <c r="U1190" s="267">
        <v>1</v>
      </c>
      <c r="V1190" s="268">
        <v>0.972972972972973</v>
      </c>
      <c r="W1190" s="268">
        <v>0.976744186046512</v>
      </c>
      <c r="X1190" s="295">
        <v>0.027027027027027</v>
      </c>
      <c r="Y1190" s="271">
        <v>301</v>
      </c>
      <c r="Z1190" s="333">
        <v>292</v>
      </c>
      <c r="AA1190" s="333">
        <v>293</v>
      </c>
      <c r="AB1190" s="333">
        <v>290</v>
      </c>
      <c r="AC1190" s="334">
        <v>0.970099667774086</v>
      </c>
      <c r="AD1190" s="268">
        <v>0.989761092150171</v>
      </c>
      <c r="AE1190" s="295">
        <v>-0.0196614243760842</v>
      </c>
    </row>
    <row r="1191" spans="1:31">
      <c r="A1191" s="315" t="s">
        <v>1972</v>
      </c>
      <c r="B1191" s="339" t="s">
        <v>3356</v>
      </c>
      <c r="C1191" s="293" t="s">
        <v>2172</v>
      </c>
      <c r="D1191" s="339" t="s">
        <v>2173</v>
      </c>
      <c r="E1191" s="266">
        <v>26</v>
      </c>
      <c r="F1191" s="266">
        <v>25</v>
      </c>
      <c r="G1191" s="264">
        <v>25</v>
      </c>
      <c r="H1191" s="264">
        <v>24</v>
      </c>
      <c r="I1191" s="264">
        <v>27</v>
      </c>
      <c r="J1191" s="264">
        <v>25</v>
      </c>
      <c r="K1191" s="294">
        <v>0.9</v>
      </c>
      <c r="L1191" s="267">
        <v>0.961538461538462</v>
      </c>
      <c r="M1191" s="267">
        <v>0.96</v>
      </c>
      <c r="N1191" s="267">
        <v>0.925925925925926</v>
      </c>
      <c r="O1191" s="332">
        <v>795</v>
      </c>
      <c r="P1191" s="266">
        <v>724</v>
      </c>
      <c r="Q1191" s="266">
        <v>25</v>
      </c>
      <c r="R1191" s="264">
        <v>24</v>
      </c>
      <c r="S1191" s="264">
        <v>24</v>
      </c>
      <c r="T1191" s="267">
        <v>0.910691823899371</v>
      </c>
      <c r="U1191" s="267">
        <v>0.961538461538462</v>
      </c>
      <c r="V1191" s="268">
        <v>0.96</v>
      </c>
      <c r="W1191" s="268">
        <v>0.888888888888889</v>
      </c>
      <c r="X1191" s="295">
        <v>0.0015384615384616</v>
      </c>
      <c r="Y1191" s="271">
        <v>182</v>
      </c>
      <c r="Z1191" s="333">
        <v>161</v>
      </c>
      <c r="AA1191" s="333">
        <v>182</v>
      </c>
      <c r="AB1191" s="333">
        <v>167</v>
      </c>
      <c r="AC1191" s="334">
        <v>0.884615384615385</v>
      </c>
      <c r="AD1191" s="268">
        <v>0.917582417582418</v>
      </c>
      <c r="AE1191" s="295">
        <v>-0.032967032967033</v>
      </c>
    </row>
    <row r="1192" spans="1:31">
      <c r="A1192" s="315" t="s">
        <v>1972</v>
      </c>
      <c r="B1192" s="339" t="s">
        <v>3356</v>
      </c>
      <c r="C1192" s="293" t="s">
        <v>2174</v>
      </c>
      <c r="D1192" s="339" t="s">
        <v>2175</v>
      </c>
      <c r="E1192" s="266">
        <v>34</v>
      </c>
      <c r="F1192" s="266">
        <v>34</v>
      </c>
      <c r="G1192" s="264">
        <v>24</v>
      </c>
      <c r="H1192" s="264">
        <v>23</v>
      </c>
      <c r="I1192" s="264">
        <v>29</v>
      </c>
      <c r="J1192" s="264">
        <v>29</v>
      </c>
      <c r="K1192" s="294">
        <v>0.9</v>
      </c>
      <c r="L1192" s="267">
        <v>1</v>
      </c>
      <c r="M1192" s="267">
        <v>0.958333333333333</v>
      </c>
      <c r="N1192" s="267">
        <v>1</v>
      </c>
      <c r="O1192" s="332">
        <v>912</v>
      </c>
      <c r="P1192" s="266">
        <v>869</v>
      </c>
      <c r="Q1192" s="266">
        <v>33</v>
      </c>
      <c r="R1192" s="264">
        <v>22</v>
      </c>
      <c r="S1192" s="264">
        <v>27</v>
      </c>
      <c r="T1192" s="267">
        <v>0.952850877192982</v>
      </c>
      <c r="U1192" s="267">
        <v>0.970588235294118</v>
      </c>
      <c r="V1192" s="268">
        <v>0.916666666666667</v>
      </c>
      <c r="W1192" s="268">
        <v>0.931034482758621</v>
      </c>
      <c r="X1192" s="295">
        <v>0.053921568627451</v>
      </c>
      <c r="Y1192" s="271">
        <v>209</v>
      </c>
      <c r="Z1192" s="333">
        <v>198</v>
      </c>
      <c r="AA1192" s="333">
        <v>210</v>
      </c>
      <c r="AB1192" s="333">
        <v>200</v>
      </c>
      <c r="AC1192" s="334">
        <v>0.947368421052632</v>
      </c>
      <c r="AD1192" s="268">
        <v>0.952380952380952</v>
      </c>
      <c r="AE1192" s="295">
        <v>-0.0050125313283208</v>
      </c>
    </row>
    <row r="1193" spans="1:31">
      <c r="A1193" s="315" t="s">
        <v>1972</v>
      </c>
      <c r="B1193" s="339" t="s">
        <v>3356</v>
      </c>
      <c r="C1193" s="293" t="s">
        <v>2176</v>
      </c>
      <c r="D1193" s="339" t="s">
        <v>2177</v>
      </c>
      <c r="E1193" s="266">
        <v>37</v>
      </c>
      <c r="F1193" s="266">
        <v>36</v>
      </c>
      <c r="G1193" s="264">
        <v>25</v>
      </c>
      <c r="H1193" s="264">
        <v>24</v>
      </c>
      <c r="I1193" s="264">
        <v>34</v>
      </c>
      <c r="J1193" s="264">
        <v>34</v>
      </c>
      <c r="K1193" s="294">
        <v>0.9</v>
      </c>
      <c r="L1193" s="267">
        <v>0.972972972972973</v>
      </c>
      <c r="M1193" s="267">
        <v>0.96</v>
      </c>
      <c r="N1193" s="267">
        <v>1</v>
      </c>
      <c r="O1193" s="332">
        <v>998</v>
      </c>
      <c r="P1193" s="266">
        <v>929</v>
      </c>
      <c r="Q1193" s="266">
        <v>35</v>
      </c>
      <c r="R1193" s="264">
        <v>23</v>
      </c>
      <c r="S1193" s="264">
        <v>31</v>
      </c>
      <c r="T1193" s="267">
        <v>0.930861723446894</v>
      </c>
      <c r="U1193" s="267">
        <v>0.945945945945946</v>
      </c>
      <c r="V1193" s="268">
        <v>0.92</v>
      </c>
      <c r="W1193" s="268">
        <v>0.911764705882353</v>
      </c>
      <c r="X1193" s="295">
        <v>0.0259459459459459</v>
      </c>
      <c r="Y1193" s="271">
        <v>235</v>
      </c>
      <c r="Z1193" s="333">
        <v>216</v>
      </c>
      <c r="AA1193" s="333">
        <v>237</v>
      </c>
      <c r="AB1193" s="333">
        <v>217</v>
      </c>
      <c r="AC1193" s="334">
        <v>0.919148936170213</v>
      </c>
      <c r="AD1193" s="268">
        <v>0.915611814345992</v>
      </c>
      <c r="AE1193" s="295">
        <v>0.00353712182422117</v>
      </c>
    </row>
    <row r="1194" spans="1:31">
      <c r="A1194" s="315" t="s">
        <v>1972</v>
      </c>
      <c r="B1194" s="339" t="s">
        <v>3356</v>
      </c>
      <c r="C1194" s="293" t="s">
        <v>2178</v>
      </c>
      <c r="D1194" s="339" t="s">
        <v>2179</v>
      </c>
      <c r="E1194" s="266">
        <v>88</v>
      </c>
      <c r="F1194" s="266">
        <v>83</v>
      </c>
      <c r="G1194" s="264">
        <v>75</v>
      </c>
      <c r="H1194" s="264">
        <v>70</v>
      </c>
      <c r="I1194" s="264">
        <v>82</v>
      </c>
      <c r="J1194" s="264">
        <v>76</v>
      </c>
      <c r="K1194" s="294">
        <v>0.9</v>
      </c>
      <c r="L1194" s="267">
        <v>0.943181818181818</v>
      </c>
      <c r="M1194" s="267">
        <v>0.933333333333333</v>
      </c>
      <c r="N1194" s="267">
        <v>0.926829268292683</v>
      </c>
      <c r="O1194" s="332">
        <v>2529</v>
      </c>
      <c r="P1194" s="266">
        <v>2405</v>
      </c>
      <c r="Q1194" s="266">
        <v>82</v>
      </c>
      <c r="R1194" s="264">
        <v>69</v>
      </c>
      <c r="S1194" s="264">
        <v>76</v>
      </c>
      <c r="T1194" s="267">
        <v>0.950968762356663</v>
      </c>
      <c r="U1194" s="267">
        <v>0.931818181818182</v>
      </c>
      <c r="V1194" s="268">
        <v>0.92</v>
      </c>
      <c r="W1194" s="268">
        <v>0.926829268292683</v>
      </c>
      <c r="X1194" s="295">
        <v>0.0118181818181817</v>
      </c>
      <c r="Y1194" s="271">
        <v>589</v>
      </c>
      <c r="Z1194" s="333">
        <v>548</v>
      </c>
      <c r="AA1194" s="333">
        <v>590</v>
      </c>
      <c r="AB1194" s="333">
        <v>556</v>
      </c>
      <c r="AC1194" s="334">
        <v>0.930390492359932</v>
      </c>
      <c r="AD1194" s="268">
        <v>0.942372881355932</v>
      </c>
      <c r="AE1194" s="295">
        <v>-0.0119823889960001</v>
      </c>
    </row>
    <row r="1195" spans="1:31">
      <c r="A1195" s="315" t="s">
        <v>1972</v>
      </c>
      <c r="B1195" s="339" t="s">
        <v>3356</v>
      </c>
      <c r="C1195" s="293" t="s">
        <v>2180</v>
      </c>
      <c r="D1195" s="339" t="s">
        <v>2181</v>
      </c>
      <c r="E1195" s="266">
        <v>58</v>
      </c>
      <c r="F1195" s="266">
        <v>58</v>
      </c>
      <c r="G1195" s="264">
        <v>47</v>
      </c>
      <c r="H1195" s="264">
        <v>47</v>
      </c>
      <c r="I1195" s="264">
        <v>49</v>
      </c>
      <c r="J1195" s="264">
        <v>49</v>
      </c>
      <c r="K1195" s="294">
        <v>0.9</v>
      </c>
      <c r="L1195" s="267">
        <v>1</v>
      </c>
      <c r="M1195" s="267">
        <v>1</v>
      </c>
      <c r="N1195" s="267">
        <v>1</v>
      </c>
      <c r="O1195" s="332">
        <v>1587</v>
      </c>
      <c r="P1195" s="266">
        <v>1536</v>
      </c>
      <c r="Q1195" s="266">
        <v>57</v>
      </c>
      <c r="R1195" s="264">
        <v>47</v>
      </c>
      <c r="S1195" s="264">
        <v>47</v>
      </c>
      <c r="T1195" s="267">
        <v>0.967863894139887</v>
      </c>
      <c r="U1195" s="267">
        <v>0.982758620689655</v>
      </c>
      <c r="V1195" s="268">
        <v>1</v>
      </c>
      <c r="W1195" s="268">
        <v>0.959183673469388</v>
      </c>
      <c r="X1195" s="295">
        <v>-0.0172413793103449</v>
      </c>
      <c r="Y1195" s="271">
        <v>366</v>
      </c>
      <c r="Z1195" s="333">
        <v>361</v>
      </c>
      <c r="AA1195" s="333">
        <v>367</v>
      </c>
      <c r="AB1195" s="333">
        <v>356</v>
      </c>
      <c r="AC1195" s="334">
        <v>0.986338797814208</v>
      </c>
      <c r="AD1195" s="268">
        <v>0.970027247956403</v>
      </c>
      <c r="AE1195" s="295">
        <v>0.0163115498578044</v>
      </c>
    </row>
    <row r="1196" spans="1:31">
      <c r="A1196" s="315" t="s">
        <v>1972</v>
      </c>
      <c r="B1196" s="339" t="s">
        <v>3356</v>
      </c>
      <c r="C1196" s="293" t="s">
        <v>2182</v>
      </c>
      <c r="D1196" s="339" t="s">
        <v>2183</v>
      </c>
      <c r="E1196" s="266">
        <v>63</v>
      </c>
      <c r="F1196" s="266">
        <v>63</v>
      </c>
      <c r="G1196" s="264">
        <v>48</v>
      </c>
      <c r="H1196" s="264">
        <v>48</v>
      </c>
      <c r="I1196" s="264">
        <v>51</v>
      </c>
      <c r="J1196" s="264">
        <v>51</v>
      </c>
      <c r="K1196" s="294">
        <v>0.9</v>
      </c>
      <c r="L1196" s="267">
        <v>1</v>
      </c>
      <c r="M1196" s="267">
        <v>1</v>
      </c>
      <c r="N1196" s="267">
        <v>1</v>
      </c>
      <c r="O1196" s="332">
        <v>1635</v>
      </c>
      <c r="P1196" s="266">
        <v>1602</v>
      </c>
      <c r="Q1196" s="266">
        <v>62</v>
      </c>
      <c r="R1196" s="264">
        <v>48</v>
      </c>
      <c r="S1196" s="264">
        <v>51</v>
      </c>
      <c r="T1196" s="267">
        <v>0.979816513761468</v>
      </c>
      <c r="U1196" s="267">
        <v>0.984126984126984</v>
      </c>
      <c r="V1196" s="268">
        <v>1</v>
      </c>
      <c r="W1196" s="268">
        <v>1</v>
      </c>
      <c r="X1196" s="295">
        <v>-0.0158730158730159</v>
      </c>
      <c r="Y1196" s="271">
        <v>386</v>
      </c>
      <c r="Z1196" s="333">
        <v>385</v>
      </c>
      <c r="AA1196" s="333">
        <v>380</v>
      </c>
      <c r="AB1196" s="333">
        <v>367</v>
      </c>
      <c r="AC1196" s="334">
        <v>0.99740932642487</v>
      </c>
      <c r="AD1196" s="268">
        <v>0.965789473684211</v>
      </c>
      <c r="AE1196" s="295">
        <v>0.0316198527406599</v>
      </c>
    </row>
    <row r="1197" spans="1:31">
      <c r="A1197" s="315" t="s">
        <v>1972</v>
      </c>
      <c r="B1197" s="339" t="s">
        <v>3356</v>
      </c>
      <c r="C1197" s="293" t="s">
        <v>2184</v>
      </c>
      <c r="D1197" s="339" t="s">
        <v>2185</v>
      </c>
      <c r="E1197" s="266">
        <v>51</v>
      </c>
      <c r="F1197" s="266">
        <v>51</v>
      </c>
      <c r="G1197" s="264">
        <v>38</v>
      </c>
      <c r="H1197" s="264">
        <v>38</v>
      </c>
      <c r="I1197" s="264">
        <v>44</v>
      </c>
      <c r="J1197" s="264">
        <v>44</v>
      </c>
      <c r="K1197" s="294">
        <v>0.9</v>
      </c>
      <c r="L1197" s="267">
        <v>1</v>
      </c>
      <c r="M1197" s="267">
        <v>1</v>
      </c>
      <c r="N1197" s="267">
        <v>1</v>
      </c>
      <c r="O1197" s="332">
        <v>1374</v>
      </c>
      <c r="P1197" s="266">
        <v>1329</v>
      </c>
      <c r="Q1197" s="266">
        <v>51</v>
      </c>
      <c r="R1197" s="264">
        <v>37</v>
      </c>
      <c r="S1197" s="264">
        <v>43</v>
      </c>
      <c r="T1197" s="267">
        <v>0.967248908296943</v>
      </c>
      <c r="U1197" s="267">
        <v>1</v>
      </c>
      <c r="V1197" s="268">
        <v>0.973684210526316</v>
      </c>
      <c r="W1197" s="268">
        <v>0.977272727272727</v>
      </c>
      <c r="X1197" s="295">
        <v>0.0263157894736842</v>
      </c>
      <c r="Y1197" s="271">
        <v>323</v>
      </c>
      <c r="Z1197" s="333">
        <v>313</v>
      </c>
      <c r="AA1197" s="333">
        <v>321</v>
      </c>
      <c r="AB1197" s="333">
        <v>313</v>
      </c>
      <c r="AC1197" s="334">
        <v>0.969040247678019</v>
      </c>
      <c r="AD1197" s="268">
        <v>0.975077881619938</v>
      </c>
      <c r="AE1197" s="295">
        <v>-0.00603763394191914</v>
      </c>
    </row>
    <row r="1198" spans="1:31">
      <c r="A1198" s="315" t="s">
        <v>1972</v>
      </c>
      <c r="B1198" s="339" t="s">
        <v>3356</v>
      </c>
      <c r="C1198" s="293" t="s">
        <v>2186</v>
      </c>
      <c r="D1198" s="339" t="s">
        <v>2187</v>
      </c>
      <c r="E1198" s="266">
        <v>35</v>
      </c>
      <c r="F1198" s="266">
        <v>34</v>
      </c>
      <c r="G1198" s="264">
        <v>26</v>
      </c>
      <c r="H1198" s="264">
        <v>25</v>
      </c>
      <c r="I1198" s="264">
        <v>27</v>
      </c>
      <c r="J1198" s="264">
        <v>26</v>
      </c>
      <c r="K1198" s="294">
        <v>0.9</v>
      </c>
      <c r="L1198" s="267">
        <v>0.971428571428571</v>
      </c>
      <c r="M1198" s="267">
        <v>0.961538461538462</v>
      </c>
      <c r="N1198" s="267">
        <v>0.962962962962963</v>
      </c>
      <c r="O1198" s="332">
        <v>896</v>
      </c>
      <c r="P1198" s="266">
        <v>876</v>
      </c>
      <c r="Q1198" s="266">
        <v>34</v>
      </c>
      <c r="R1198" s="264">
        <v>25</v>
      </c>
      <c r="S1198" s="264">
        <v>26</v>
      </c>
      <c r="T1198" s="267">
        <v>0.977678571428571</v>
      </c>
      <c r="U1198" s="267">
        <v>0.971428571428571</v>
      </c>
      <c r="V1198" s="268">
        <v>0.961538461538462</v>
      </c>
      <c r="W1198" s="268">
        <v>0.962962962962963</v>
      </c>
      <c r="X1198" s="295">
        <v>0.00989010989010985</v>
      </c>
      <c r="Y1198" s="271">
        <v>206</v>
      </c>
      <c r="Z1198" s="333">
        <v>200</v>
      </c>
      <c r="AA1198" s="333">
        <v>216</v>
      </c>
      <c r="AB1198" s="333">
        <v>206</v>
      </c>
      <c r="AC1198" s="334">
        <v>0.970873786407767</v>
      </c>
      <c r="AD1198" s="268">
        <v>0.953703703703704</v>
      </c>
      <c r="AE1198" s="295">
        <v>0.0171700827040633</v>
      </c>
    </row>
    <row r="1199" spans="1:31">
      <c r="A1199" s="315" t="s">
        <v>1972</v>
      </c>
      <c r="B1199" s="339" t="s">
        <v>3357</v>
      </c>
      <c r="C1199" s="293" t="s">
        <v>2188</v>
      </c>
      <c r="D1199" s="339" t="s">
        <v>2189</v>
      </c>
      <c r="E1199" s="266">
        <v>40</v>
      </c>
      <c r="F1199" s="266">
        <v>40</v>
      </c>
      <c r="G1199" s="264">
        <v>34</v>
      </c>
      <c r="H1199" s="264">
        <v>34</v>
      </c>
      <c r="I1199" s="264">
        <v>35</v>
      </c>
      <c r="J1199" s="264">
        <v>35</v>
      </c>
      <c r="K1199" s="294">
        <v>0.9</v>
      </c>
      <c r="L1199" s="267">
        <v>1</v>
      </c>
      <c r="M1199" s="267">
        <v>1</v>
      </c>
      <c r="N1199" s="267">
        <v>1</v>
      </c>
      <c r="O1199" s="332">
        <v>1104</v>
      </c>
      <c r="P1199" s="266">
        <v>1035</v>
      </c>
      <c r="Q1199" s="266">
        <v>37</v>
      </c>
      <c r="R1199" s="264">
        <v>30</v>
      </c>
      <c r="S1199" s="264">
        <v>34</v>
      </c>
      <c r="T1199" s="267">
        <v>0.9375</v>
      </c>
      <c r="U1199" s="267">
        <v>0.925</v>
      </c>
      <c r="V1199" s="268">
        <v>0.882352941176471</v>
      </c>
      <c r="W1199" s="268">
        <v>0.971428571428571</v>
      </c>
      <c r="X1199" s="295">
        <v>0.0426470588235295</v>
      </c>
      <c r="Y1199" s="271">
        <v>255</v>
      </c>
      <c r="Z1199" s="333">
        <v>236</v>
      </c>
      <c r="AA1199" s="333">
        <v>257</v>
      </c>
      <c r="AB1199" s="333">
        <v>241</v>
      </c>
      <c r="AC1199" s="334">
        <v>0.925490196078431</v>
      </c>
      <c r="AD1199" s="268">
        <v>0.937743190661479</v>
      </c>
      <c r="AE1199" s="295">
        <v>-0.0122529945830472</v>
      </c>
    </row>
    <row r="1200" spans="1:31">
      <c r="A1200" s="315" t="s">
        <v>1972</v>
      </c>
      <c r="B1200" s="339" t="s">
        <v>3357</v>
      </c>
      <c r="C1200" s="293" t="s">
        <v>2190</v>
      </c>
      <c r="D1200" s="339" t="s">
        <v>2191</v>
      </c>
      <c r="E1200" s="266">
        <v>49</v>
      </c>
      <c r="F1200" s="266">
        <v>49</v>
      </c>
      <c r="G1200" s="264">
        <v>40</v>
      </c>
      <c r="H1200" s="264">
        <v>40</v>
      </c>
      <c r="I1200" s="264">
        <v>41</v>
      </c>
      <c r="J1200" s="264">
        <v>41</v>
      </c>
      <c r="K1200" s="294">
        <v>0.9</v>
      </c>
      <c r="L1200" s="267">
        <v>1</v>
      </c>
      <c r="M1200" s="267">
        <v>1</v>
      </c>
      <c r="N1200" s="267">
        <v>1</v>
      </c>
      <c r="O1200" s="332">
        <v>1353</v>
      </c>
      <c r="P1200" s="266">
        <v>1279</v>
      </c>
      <c r="Q1200" s="266">
        <v>49</v>
      </c>
      <c r="R1200" s="264">
        <v>39</v>
      </c>
      <c r="S1200" s="264">
        <v>39</v>
      </c>
      <c r="T1200" s="267">
        <v>0.945306725794531</v>
      </c>
      <c r="U1200" s="267">
        <v>1</v>
      </c>
      <c r="V1200" s="268">
        <v>0.975</v>
      </c>
      <c r="W1200" s="268">
        <v>0.951219512195122</v>
      </c>
      <c r="X1200" s="295">
        <v>0.025</v>
      </c>
      <c r="Y1200" s="271">
        <v>316</v>
      </c>
      <c r="Z1200" s="333">
        <v>299</v>
      </c>
      <c r="AA1200" s="333">
        <v>318</v>
      </c>
      <c r="AB1200" s="333">
        <v>299</v>
      </c>
      <c r="AC1200" s="334">
        <v>0.94620253164557</v>
      </c>
      <c r="AD1200" s="268">
        <v>0.940251572327044</v>
      </c>
      <c r="AE1200" s="295">
        <v>0.00595095931852563</v>
      </c>
    </row>
    <row r="1201" spans="1:31">
      <c r="A1201" s="315" t="s">
        <v>1972</v>
      </c>
      <c r="B1201" s="339" t="s">
        <v>3357</v>
      </c>
      <c r="C1201" s="293" t="s">
        <v>2192</v>
      </c>
      <c r="D1201" s="339" t="s">
        <v>2193</v>
      </c>
      <c r="E1201" s="266">
        <v>31</v>
      </c>
      <c r="F1201" s="266">
        <v>31</v>
      </c>
      <c r="G1201" s="264">
        <v>27</v>
      </c>
      <c r="H1201" s="264">
        <v>27</v>
      </c>
      <c r="I1201" s="264">
        <v>29</v>
      </c>
      <c r="J1201" s="264">
        <v>29</v>
      </c>
      <c r="K1201" s="294">
        <v>0.9</v>
      </c>
      <c r="L1201" s="267">
        <v>1</v>
      </c>
      <c r="M1201" s="267">
        <v>1</v>
      </c>
      <c r="N1201" s="267">
        <v>1</v>
      </c>
      <c r="O1201" s="332">
        <v>881</v>
      </c>
      <c r="P1201" s="266">
        <v>822</v>
      </c>
      <c r="Q1201" s="266">
        <v>30</v>
      </c>
      <c r="R1201" s="264">
        <v>27</v>
      </c>
      <c r="S1201" s="264">
        <v>24</v>
      </c>
      <c r="T1201" s="267">
        <v>0.933030646992055</v>
      </c>
      <c r="U1201" s="267">
        <v>0.967741935483871</v>
      </c>
      <c r="V1201" s="268">
        <v>1</v>
      </c>
      <c r="W1201" s="268">
        <v>0.827586206896552</v>
      </c>
      <c r="X1201" s="295">
        <v>-0.032258064516129</v>
      </c>
      <c r="Y1201" s="271">
        <v>211</v>
      </c>
      <c r="Z1201" s="333">
        <v>200</v>
      </c>
      <c r="AA1201" s="333">
        <v>207</v>
      </c>
      <c r="AB1201" s="333">
        <v>191</v>
      </c>
      <c r="AC1201" s="334">
        <v>0.947867298578199</v>
      </c>
      <c r="AD1201" s="268">
        <v>0.922705314009662</v>
      </c>
      <c r="AE1201" s="295">
        <v>0.0251619845685372</v>
      </c>
    </row>
    <row r="1202" spans="1:31">
      <c r="A1202" s="315" t="s">
        <v>1972</v>
      </c>
      <c r="B1202" s="339" t="s">
        <v>3357</v>
      </c>
      <c r="C1202" s="293" t="s">
        <v>2194</v>
      </c>
      <c r="D1202" s="339" t="s">
        <v>2195</v>
      </c>
      <c r="E1202" s="266">
        <v>34</v>
      </c>
      <c r="F1202" s="266">
        <v>34</v>
      </c>
      <c r="G1202" s="264">
        <v>32</v>
      </c>
      <c r="H1202" s="264">
        <v>32</v>
      </c>
      <c r="I1202" s="264">
        <v>34</v>
      </c>
      <c r="J1202" s="264">
        <v>34</v>
      </c>
      <c r="K1202" s="294">
        <v>0.9</v>
      </c>
      <c r="L1202" s="267">
        <v>1</v>
      </c>
      <c r="M1202" s="267">
        <v>1</v>
      </c>
      <c r="N1202" s="267">
        <v>1</v>
      </c>
      <c r="O1202" s="332">
        <v>986</v>
      </c>
      <c r="P1202" s="266">
        <v>965</v>
      </c>
      <c r="Q1202" s="266">
        <v>34</v>
      </c>
      <c r="R1202" s="264">
        <v>31</v>
      </c>
      <c r="S1202" s="264">
        <v>34</v>
      </c>
      <c r="T1202" s="267">
        <v>0.978701825557809</v>
      </c>
      <c r="U1202" s="267">
        <v>1</v>
      </c>
      <c r="V1202" s="268">
        <v>0.96875</v>
      </c>
      <c r="W1202" s="268">
        <v>1</v>
      </c>
      <c r="X1202" s="295">
        <v>0.03125</v>
      </c>
      <c r="Y1202" s="271">
        <v>231</v>
      </c>
      <c r="Z1202" s="333">
        <v>227</v>
      </c>
      <c r="AA1202" s="333">
        <v>226</v>
      </c>
      <c r="AB1202" s="333">
        <v>222</v>
      </c>
      <c r="AC1202" s="334">
        <v>0.982683982683983</v>
      </c>
      <c r="AD1202" s="268">
        <v>0.982300884955752</v>
      </c>
      <c r="AE1202" s="295">
        <v>0.00038309772823053</v>
      </c>
    </row>
    <row r="1203" spans="1:31">
      <c r="A1203" s="315" t="s">
        <v>1972</v>
      </c>
      <c r="B1203" s="339" t="s">
        <v>3357</v>
      </c>
      <c r="C1203" s="293" t="s">
        <v>2196</v>
      </c>
      <c r="D1203" s="339" t="s">
        <v>2197</v>
      </c>
      <c r="E1203" s="266">
        <v>35</v>
      </c>
      <c r="F1203" s="266">
        <v>32</v>
      </c>
      <c r="G1203" s="264">
        <v>33</v>
      </c>
      <c r="H1203" s="264">
        <v>31</v>
      </c>
      <c r="I1203" s="264">
        <v>32</v>
      </c>
      <c r="J1203" s="264">
        <v>29</v>
      </c>
      <c r="K1203" s="294">
        <v>0.9</v>
      </c>
      <c r="L1203" s="267">
        <v>0.914285714285714</v>
      </c>
      <c r="M1203" s="267">
        <v>0.939393939393939</v>
      </c>
      <c r="N1203" s="267">
        <v>0.90625</v>
      </c>
      <c r="O1203" s="332">
        <v>944</v>
      </c>
      <c r="P1203" s="266">
        <v>884</v>
      </c>
      <c r="Q1203" s="266">
        <v>32</v>
      </c>
      <c r="R1203" s="264">
        <v>29</v>
      </c>
      <c r="S1203" s="264">
        <v>29</v>
      </c>
      <c r="T1203" s="267">
        <v>0.936440677966102</v>
      </c>
      <c r="U1203" s="267">
        <v>0.914285714285714</v>
      </c>
      <c r="V1203" s="268">
        <v>0.878787878787879</v>
      </c>
      <c r="W1203" s="268">
        <v>0.90625</v>
      </c>
      <c r="X1203" s="295">
        <v>0.0354978354978355</v>
      </c>
      <c r="Y1203" s="271">
        <v>225</v>
      </c>
      <c r="Z1203" s="333">
        <v>205</v>
      </c>
      <c r="AA1203" s="333">
        <v>217</v>
      </c>
      <c r="AB1203" s="333">
        <v>207</v>
      </c>
      <c r="AC1203" s="334">
        <v>0.911111111111111</v>
      </c>
      <c r="AD1203" s="268">
        <v>0.953917050691244</v>
      </c>
      <c r="AE1203" s="295">
        <v>-0.0428059395801331</v>
      </c>
    </row>
    <row r="1204" spans="1:31">
      <c r="A1204" s="315" t="s">
        <v>1972</v>
      </c>
      <c r="B1204" s="339" t="s">
        <v>3357</v>
      </c>
      <c r="C1204" s="293" t="s">
        <v>2198</v>
      </c>
      <c r="D1204" s="339" t="s">
        <v>2199</v>
      </c>
      <c r="E1204" s="266">
        <v>53</v>
      </c>
      <c r="F1204" s="266">
        <v>50</v>
      </c>
      <c r="G1204" s="264">
        <v>44</v>
      </c>
      <c r="H1204" s="264">
        <v>41</v>
      </c>
      <c r="I1204" s="264">
        <v>50</v>
      </c>
      <c r="J1204" s="264">
        <v>47</v>
      </c>
      <c r="K1204" s="294">
        <v>0.9</v>
      </c>
      <c r="L1204" s="267">
        <v>0.943396226415094</v>
      </c>
      <c r="M1204" s="267">
        <v>0.931818181818182</v>
      </c>
      <c r="N1204" s="267">
        <v>0.94</v>
      </c>
      <c r="O1204" s="332">
        <v>1479</v>
      </c>
      <c r="P1204" s="266">
        <v>1423</v>
      </c>
      <c r="Q1204" s="266">
        <v>50</v>
      </c>
      <c r="R1204" s="264">
        <v>41</v>
      </c>
      <c r="S1204" s="264">
        <v>47</v>
      </c>
      <c r="T1204" s="267">
        <v>0.962136578769439</v>
      </c>
      <c r="U1204" s="267">
        <v>0.943396226415094</v>
      </c>
      <c r="V1204" s="268">
        <v>0.931818181818182</v>
      </c>
      <c r="W1204" s="268">
        <v>0.94</v>
      </c>
      <c r="X1204" s="295">
        <v>0.0115780445969126</v>
      </c>
      <c r="Y1204" s="271">
        <v>340</v>
      </c>
      <c r="Z1204" s="333">
        <v>319</v>
      </c>
      <c r="AA1204" s="333">
        <v>335</v>
      </c>
      <c r="AB1204" s="333">
        <v>319</v>
      </c>
      <c r="AC1204" s="334">
        <v>0.938235294117647</v>
      </c>
      <c r="AD1204" s="268">
        <v>0.952238805970149</v>
      </c>
      <c r="AE1204" s="295">
        <v>-0.0140035118525021</v>
      </c>
    </row>
    <row r="1205" spans="1:31">
      <c r="A1205" s="315" t="s">
        <v>1972</v>
      </c>
      <c r="B1205" s="339" t="s">
        <v>3357</v>
      </c>
      <c r="C1205" s="293" t="s">
        <v>2200</v>
      </c>
      <c r="D1205" s="339" t="s">
        <v>2201</v>
      </c>
      <c r="E1205" s="266">
        <v>38</v>
      </c>
      <c r="F1205" s="266">
        <v>37</v>
      </c>
      <c r="G1205" s="264">
        <v>33</v>
      </c>
      <c r="H1205" s="264">
        <v>32</v>
      </c>
      <c r="I1205" s="264">
        <v>37</v>
      </c>
      <c r="J1205" s="264">
        <v>36</v>
      </c>
      <c r="K1205" s="294">
        <v>0.9</v>
      </c>
      <c r="L1205" s="267">
        <v>0.973684210526316</v>
      </c>
      <c r="M1205" s="267">
        <v>0.96969696969697</v>
      </c>
      <c r="N1205" s="267">
        <v>0.972972972972973</v>
      </c>
      <c r="O1205" s="332">
        <v>1057</v>
      </c>
      <c r="P1205" s="266">
        <v>983</v>
      </c>
      <c r="Q1205" s="266">
        <v>34</v>
      </c>
      <c r="R1205" s="264">
        <v>31</v>
      </c>
      <c r="S1205" s="264">
        <v>35</v>
      </c>
      <c r="T1205" s="267">
        <v>0.929990539262062</v>
      </c>
      <c r="U1205" s="267">
        <v>0.894736842105263</v>
      </c>
      <c r="V1205" s="268">
        <v>0.939393939393939</v>
      </c>
      <c r="W1205" s="268">
        <v>0.945945945945946</v>
      </c>
      <c r="X1205" s="295">
        <v>-0.0446570972886763</v>
      </c>
      <c r="Y1205" s="271">
        <v>247</v>
      </c>
      <c r="Z1205" s="333">
        <v>235</v>
      </c>
      <c r="AA1205" s="333">
        <v>243</v>
      </c>
      <c r="AB1205" s="333">
        <v>226</v>
      </c>
      <c r="AC1205" s="334">
        <v>0.951417004048583</v>
      </c>
      <c r="AD1205" s="268">
        <v>0.930041152263374</v>
      </c>
      <c r="AE1205" s="295">
        <v>0.0213758517852085</v>
      </c>
    </row>
    <row r="1206" spans="1:31">
      <c r="A1206" s="315" t="s">
        <v>1972</v>
      </c>
      <c r="B1206" s="339" t="s">
        <v>3357</v>
      </c>
      <c r="C1206" s="293" t="s">
        <v>2202</v>
      </c>
      <c r="D1206" s="339" t="s">
        <v>2203</v>
      </c>
      <c r="E1206" s="266">
        <v>54</v>
      </c>
      <c r="F1206" s="266">
        <v>54</v>
      </c>
      <c r="G1206" s="264">
        <v>45</v>
      </c>
      <c r="H1206" s="264">
        <v>45</v>
      </c>
      <c r="I1206" s="264">
        <v>50</v>
      </c>
      <c r="J1206" s="264">
        <v>50</v>
      </c>
      <c r="K1206" s="294">
        <v>0.9</v>
      </c>
      <c r="L1206" s="267">
        <v>1</v>
      </c>
      <c r="M1206" s="267">
        <v>1</v>
      </c>
      <c r="N1206" s="267">
        <v>1</v>
      </c>
      <c r="O1206" s="332">
        <v>1490</v>
      </c>
      <c r="P1206" s="266">
        <v>1408</v>
      </c>
      <c r="Q1206" s="266">
        <v>52</v>
      </c>
      <c r="R1206" s="264">
        <v>40</v>
      </c>
      <c r="S1206" s="264">
        <v>48</v>
      </c>
      <c r="T1206" s="267">
        <v>0.94496644295302</v>
      </c>
      <c r="U1206" s="267">
        <v>0.962962962962963</v>
      </c>
      <c r="V1206" s="268">
        <v>0.888888888888889</v>
      </c>
      <c r="W1206" s="268">
        <v>0.96</v>
      </c>
      <c r="X1206" s="295">
        <v>0.0740740740740741</v>
      </c>
      <c r="Y1206" s="271">
        <v>349</v>
      </c>
      <c r="Z1206" s="333">
        <v>324</v>
      </c>
      <c r="AA1206" s="333">
        <v>348</v>
      </c>
      <c r="AB1206" s="333">
        <v>326</v>
      </c>
      <c r="AC1206" s="334">
        <v>0.92836676217765</v>
      </c>
      <c r="AD1206" s="268">
        <v>0.936781609195402</v>
      </c>
      <c r="AE1206" s="295">
        <v>-0.00841484701775186</v>
      </c>
    </row>
    <row r="1207" spans="1:31">
      <c r="A1207" s="315" t="s">
        <v>1972</v>
      </c>
      <c r="B1207" s="339" t="s">
        <v>3357</v>
      </c>
      <c r="C1207" s="293" t="s">
        <v>2204</v>
      </c>
      <c r="D1207" s="339" t="s">
        <v>2205</v>
      </c>
      <c r="E1207" s="266">
        <v>0</v>
      </c>
      <c r="F1207" s="266">
        <v>0</v>
      </c>
      <c r="G1207" s="264">
        <v>0</v>
      </c>
      <c r="H1207" s="264">
        <v>0</v>
      </c>
      <c r="I1207" s="264">
        <v>0</v>
      </c>
      <c r="J1207" s="264">
        <v>0</v>
      </c>
      <c r="K1207" s="294">
        <v>0.9</v>
      </c>
      <c r="L1207" s="267">
        <v>0</v>
      </c>
      <c r="M1207" s="267">
        <v>0</v>
      </c>
      <c r="N1207" s="267">
        <v>0</v>
      </c>
      <c r="O1207" s="332">
        <v>0</v>
      </c>
      <c r="P1207" s="266">
        <v>0</v>
      </c>
      <c r="Q1207" s="266">
        <v>0</v>
      </c>
      <c r="R1207" s="264">
        <v>0</v>
      </c>
      <c r="S1207" s="264">
        <v>0</v>
      </c>
      <c r="T1207" s="267">
        <v>0</v>
      </c>
      <c r="U1207" s="267">
        <v>0</v>
      </c>
      <c r="V1207" s="268">
        <v>0</v>
      </c>
      <c r="W1207" s="268">
        <v>0</v>
      </c>
      <c r="X1207" s="295">
        <v>0</v>
      </c>
      <c r="Y1207" s="271">
        <v>0</v>
      </c>
      <c r="Z1207" s="333">
        <v>0</v>
      </c>
      <c r="AA1207" s="333">
        <v>0</v>
      </c>
      <c r="AB1207" s="333">
        <v>0</v>
      </c>
      <c r="AC1207" s="334">
        <v>0</v>
      </c>
      <c r="AD1207" s="268">
        <v>0</v>
      </c>
      <c r="AE1207" s="295">
        <v>0</v>
      </c>
    </row>
    <row r="1208" spans="1:31">
      <c r="A1208" s="315" t="s">
        <v>1972</v>
      </c>
      <c r="B1208" s="339" t="s">
        <v>3357</v>
      </c>
      <c r="C1208" s="293" t="s">
        <v>2206</v>
      </c>
      <c r="D1208" s="339" t="s">
        <v>2207</v>
      </c>
      <c r="E1208" s="266">
        <v>52</v>
      </c>
      <c r="F1208" s="266">
        <v>51</v>
      </c>
      <c r="G1208" s="264">
        <v>42</v>
      </c>
      <c r="H1208" s="264">
        <v>42</v>
      </c>
      <c r="I1208" s="264">
        <v>47</v>
      </c>
      <c r="J1208" s="264">
        <v>47</v>
      </c>
      <c r="K1208" s="294">
        <v>0.9</v>
      </c>
      <c r="L1208" s="267">
        <v>0.980769230769231</v>
      </c>
      <c r="M1208" s="267">
        <v>1</v>
      </c>
      <c r="N1208" s="267">
        <v>1</v>
      </c>
      <c r="O1208" s="332">
        <v>1411</v>
      </c>
      <c r="P1208" s="266">
        <v>1315</v>
      </c>
      <c r="Q1208" s="266">
        <v>47</v>
      </c>
      <c r="R1208" s="264">
        <v>40</v>
      </c>
      <c r="S1208" s="264">
        <v>42</v>
      </c>
      <c r="T1208" s="267">
        <v>0.931963146704465</v>
      </c>
      <c r="U1208" s="267">
        <v>0.903846153846154</v>
      </c>
      <c r="V1208" s="268">
        <v>0.952380952380952</v>
      </c>
      <c r="W1208" s="268">
        <v>0.893617021276596</v>
      </c>
      <c r="X1208" s="295">
        <v>-0.0485347985347985</v>
      </c>
      <c r="Y1208" s="271">
        <v>330</v>
      </c>
      <c r="Z1208" s="333">
        <v>300</v>
      </c>
      <c r="AA1208" s="333">
        <v>321</v>
      </c>
      <c r="AB1208" s="333">
        <v>298</v>
      </c>
      <c r="AC1208" s="334">
        <v>0.909090909090909</v>
      </c>
      <c r="AD1208" s="268">
        <v>0.928348909657321</v>
      </c>
      <c r="AE1208" s="295">
        <v>-0.0192580005664118</v>
      </c>
    </row>
    <row r="1209" spans="1:31">
      <c r="A1209" s="315" t="s">
        <v>1972</v>
      </c>
      <c r="B1209" s="339" t="s">
        <v>3357</v>
      </c>
      <c r="C1209" s="293" t="s">
        <v>2208</v>
      </c>
      <c r="D1209" s="339" t="s">
        <v>2209</v>
      </c>
      <c r="E1209" s="266">
        <v>49</v>
      </c>
      <c r="F1209" s="266">
        <v>49</v>
      </c>
      <c r="G1209" s="264">
        <v>42</v>
      </c>
      <c r="H1209" s="264">
        <v>42</v>
      </c>
      <c r="I1209" s="264">
        <v>48</v>
      </c>
      <c r="J1209" s="264">
        <v>48</v>
      </c>
      <c r="K1209" s="294">
        <v>0.9</v>
      </c>
      <c r="L1209" s="267">
        <v>1</v>
      </c>
      <c r="M1209" s="267">
        <v>1</v>
      </c>
      <c r="N1209" s="267">
        <v>1</v>
      </c>
      <c r="O1209" s="332">
        <v>1380</v>
      </c>
      <c r="P1209" s="266">
        <v>1302</v>
      </c>
      <c r="Q1209" s="266">
        <v>47</v>
      </c>
      <c r="R1209" s="264">
        <v>40</v>
      </c>
      <c r="S1209" s="264">
        <v>46</v>
      </c>
      <c r="T1209" s="267">
        <v>0.943478260869565</v>
      </c>
      <c r="U1209" s="267">
        <v>0.959183673469388</v>
      </c>
      <c r="V1209" s="268">
        <v>0.952380952380952</v>
      </c>
      <c r="W1209" s="268">
        <v>0.958333333333333</v>
      </c>
      <c r="X1209" s="295">
        <v>0.00680272108843538</v>
      </c>
      <c r="Y1209" s="271">
        <v>325</v>
      </c>
      <c r="Z1209" s="333">
        <v>298</v>
      </c>
      <c r="AA1209" s="333">
        <v>320</v>
      </c>
      <c r="AB1209" s="333">
        <v>311</v>
      </c>
      <c r="AC1209" s="334">
        <v>0.916923076923077</v>
      </c>
      <c r="AD1209" s="268">
        <v>0.971875</v>
      </c>
      <c r="AE1209" s="295">
        <v>-0.0549519230769231</v>
      </c>
    </row>
    <row r="1210" spans="1:31">
      <c r="A1210" s="315" t="s">
        <v>1972</v>
      </c>
      <c r="B1210" s="339" t="s">
        <v>3357</v>
      </c>
      <c r="C1210" s="293" t="s">
        <v>2210</v>
      </c>
      <c r="D1210" s="339" t="s">
        <v>2211</v>
      </c>
      <c r="E1210" s="266">
        <v>24</v>
      </c>
      <c r="F1210" s="266">
        <v>24</v>
      </c>
      <c r="G1210" s="264">
        <v>24</v>
      </c>
      <c r="H1210" s="264">
        <v>24</v>
      </c>
      <c r="I1210" s="264">
        <v>24</v>
      </c>
      <c r="J1210" s="264">
        <v>24</v>
      </c>
      <c r="K1210" s="294">
        <v>0.9</v>
      </c>
      <c r="L1210" s="267">
        <v>1</v>
      </c>
      <c r="M1210" s="267">
        <v>1</v>
      </c>
      <c r="N1210" s="267">
        <v>1</v>
      </c>
      <c r="O1210" s="332">
        <v>748</v>
      </c>
      <c r="P1210" s="266">
        <v>733</v>
      </c>
      <c r="Q1210" s="266">
        <v>24</v>
      </c>
      <c r="R1210" s="264">
        <v>24</v>
      </c>
      <c r="S1210" s="264">
        <v>23</v>
      </c>
      <c r="T1210" s="267">
        <v>0.979946524064171</v>
      </c>
      <c r="U1210" s="267">
        <v>1</v>
      </c>
      <c r="V1210" s="268">
        <v>1</v>
      </c>
      <c r="W1210" s="268">
        <v>0.958333333333333</v>
      </c>
      <c r="X1210" s="295">
        <v>0</v>
      </c>
      <c r="Y1210" s="271">
        <v>170</v>
      </c>
      <c r="Z1210" s="333">
        <v>167</v>
      </c>
      <c r="AA1210" s="333">
        <v>165</v>
      </c>
      <c r="AB1210" s="333">
        <v>161</v>
      </c>
      <c r="AC1210" s="334">
        <v>0.982352941176471</v>
      </c>
      <c r="AD1210" s="268">
        <v>0.975757575757576</v>
      </c>
      <c r="AE1210" s="295">
        <v>0.00659536541889483</v>
      </c>
    </row>
    <row r="1211" spans="1:31">
      <c r="A1211" s="315" t="s">
        <v>1972</v>
      </c>
      <c r="B1211" s="339" t="s">
        <v>3357</v>
      </c>
      <c r="C1211" s="293" t="s">
        <v>2212</v>
      </c>
      <c r="D1211" s="339" t="s">
        <v>2213</v>
      </c>
      <c r="E1211" s="266">
        <v>48</v>
      </c>
      <c r="F1211" s="266">
        <v>47</v>
      </c>
      <c r="G1211" s="264">
        <v>40</v>
      </c>
      <c r="H1211" s="264">
        <v>39</v>
      </c>
      <c r="I1211" s="264">
        <v>43</v>
      </c>
      <c r="J1211" s="264">
        <v>43</v>
      </c>
      <c r="K1211" s="294">
        <v>0.9</v>
      </c>
      <c r="L1211" s="267">
        <v>0.979166666666667</v>
      </c>
      <c r="M1211" s="267">
        <v>0.975</v>
      </c>
      <c r="N1211" s="267">
        <v>1</v>
      </c>
      <c r="O1211" s="332">
        <v>1325</v>
      </c>
      <c r="P1211" s="266">
        <v>1258</v>
      </c>
      <c r="Q1211" s="266">
        <v>44</v>
      </c>
      <c r="R1211" s="264">
        <v>38</v>
      </c>
      <c r="S1211" s="264">
        <v>39</v>
      </c>
      <c r="T1211" s="267">
        <v>0.949433962264151</v>
      </c>
      <c r="U1211" s="267">
        <v>0.916666666666667</v>
      </c>
      <c r="V1211" s="268">
        <v>0.95</v>
      </c>
      <c r="W1211" s="268">
        <v>0.906976744186046</v>
      </c>
      <c r="X1211" s="295">
        <v>-0.0333333333333333</v>
      </c>
      <c r="Y1211" s="271">
        <v>303</v>
      </c>
      <c r="Z1211" s="333">
        <v>282</v>
      </c>
      <c r="AA1211" s="333">
        <v>305</v>
      </c>
      <c r="AB1211" s="333">
        <v>292</v>
      </c>
      <c r="AC1211" s="334">
        <v>0.930693069306931</v>
      </c>
      <c r="AD1211" s="268">
        <v>0.957377049180328</v>
      </c>
      <c r="AE1211" s="295">
        <v>-0.0266839798733971</v>
      </c>
    </row>
    <row r="1212" spans="1:31">
      <c r="A1212" s="315" t="s">
        <v>1972</v>
      </c>
      <c r="B1212" s="339" t="s">
        <v>3357</v>
      </c>
      <c r="C1212" s="293" t="s">
        <v>2214</v>
      </c>
      <c r="D1212" s="339" t="s">
        <v>2215</v>
      </c>
      <c r="E1212" s="266">
        <v>56</v>
      </c>
      <c r="F1212" s="266">
        <v>55</v>
      </c>
      <c r="G1212" s="264">
        <v>41</v>
      </c>
      <c r="H1212" s="264">
        <v>40</v>
      </c>
      <c r="I1212" s="264">
        <v>47</v>
      </c>
      <c r="J1212" s="264">
        <v>46</v>
      </c>
      <c r="K1212" s="294">
        <v>0.9</v>
      </c>
      <c r="L1212" s="267">
        <v>0.982142857142857</v>
      </c>
      <c r="M1212" s="267">
        <v>0.975609756097561</v>
      </c>
      <c r="N1212" s="267">
        <v>0.978723404255319</v>
      </c>
      <c r="O1212" s="332">
        <v>1482</v>
      </c>
      <c r="P1212" s="266">
        <v>1361</v>
      </c>
      <c r="Q1212" s="266">
        <v>51</v>
      </c>
      <c r="R1212" s="264">
        <v>37</v>
      </c>
      <c r="S1212" s="264">
        <v>43</v>
      </c>
      <c r="T1212" s="267">
        <v>0.918353576248313</v>
      </c>
      <c r="U1212" s="267">
        <v>0.910714285714286</v>
      </c>
      <c r="V1212" s="268">
        <v>0.902439024390244</v>
      </c>
      <c r="W1212" s="268">
        <v>0.914893617021277</v>
      </c>
      <c r="X1212" s="295">
        <v>0.00827526132404177</v>
      </c>
      <c r="Y1212" s="271">
        <v>346</v>
      </c>
      <c r="Z1212" s="333">
        <v>316</v>
      </c>
      <c r="AA1212" s="333">
        <v>349</v>
      </c>
      <c r="AB1212" s="333">
        <v>320</v>
      </c>
      <c r="AC1212" s="334">
        <v>0.913294797687861</v>
      </c>
      <c r="AD1212" s="268">
        <v>0.916905444126075</v>
      </c>
      <c r="AE1212" s="295">
        <v>-0.00361064643821329</v>
      </c>
    </row>
    <row r="1213" spans="1:31">
      <c r="A1213" s="315" t="s">
        <v>1972</v>
      </c>
      <c r="B1213" s="339" t="s">
        <v>3358</v>
      </c>
      <c r="C1213" s="293" t="s">
        <v>2216</v>
      </c>
      <c r="D1213" s="339" t="s">
        <v>2217</v>
      </c>
      <c r="E1213" s="266">
        <v>82</v>
      </c>
      <c r="F1213" s="266">
        <v>74</v>
      </c>
      <c r="G1213" s="264">
        <v>58</v>
      </c>
      <c r="H1213" s="264">
        <v>54</v>
      </c>
      <c r="I1213" s="264">
        <v>71</v>
      </c>
      <c r="J1213" s="264">
        <v>66</v>
      </c>
      <c r="K1213" s="294">
        <v>0.9</v>
      </c>
      <c r="L1213" s="267">
        <v>0.902439024390244</v>
      </c>
      <c r="M1213" s="267">
        <v>0.931034482758621</v>
      </c>
      <c r="N1213" s="267">
        <v>0.929577464788732</v>
      </c>
      <c r="O1213" s="332">
        <v>2101</v>
      </c>
      <c r="P1213" s="266">
        <v>1951</v>
      </c>
      <c r="Q1213" s="266">
        <v>74</v>
      </c>
      <c r="R1213" s="264">
        <v>54</v>
      </c>
      <c r="S1213" s="264">
        <v>66</v>
      </c>
      <c r="T1213" s="267">
        <v>0.928605425987625</v>
      </c>
      <c r="U1213" s="267">
        <v>0.902439024390244</v>
      </c>
      <c r="V1213" s="268">
        <v>0.931034482758621</v>
      </c>
      <c r="W1213" s="268">
        <v>0.929577464788732</v>
      </c>
      <c r="X1213" s="295">
        <v>-0.0285954583683767</v>
      </c>
      <c r="Y1213" s="271">
        <v>503</v>
      </c>
      <c r="Z1213" s="333">
        <v>460</v>
      </c>
      <c r="AA1213" s="333">
        <v>493</v>
      </c>
      <c r="AB1213" s="333">
        <v>450</v>
      </c>
      <c r="AC1213" s="334">
        <v>0.914512922465209</v>
      </c>
      <c r="AD1213" s="268">
        <v>0.912778904665314</v>
      </c>
      <c r="AE1213" s="295">
        <v>0.00173401779989435</v>
      </c>
    </row>
    <row r="1214" spans="1:31">
      <c r="A1214" s="315" t="s">
        <v>1972</v>
      </c>
      <c r="B1214" s="339" t="s">
        <v>3358</v>
      </c>
      <c r="C1214" s="293" t="s">
        <v>2218</v>
      </c>
      <c r="D1214" s="339" t="s">
        <v>2219</v>
      </c>
      <c r="E1214" s="266">
        <v>59</v>
      </c>
      <c r="F1214" s="266">
        <v>54</v>
      </c>
      <c r="G1214" s="264">
        <v>44</v>
      </c>
      <c r="H1214" s="264">
        <v>41</v>
      </c>
      <c r="I1214" s="264">
        <v>49</v>
      </c>
      <c r="J1214" s="264">
        <v>44</v>
      </c>
      <c r="K1214" s="294">
        <v>0.9</v>
      </c>
      <c r="L1214" s="267">
        <v>0.915254237288136</v>
      </c>
      <c r="M1214" s="267">
        <v>0.931818181818182</v>
      </c>
      <c r="N1214" s="267">
        <v>0.897959183673469</v>
      </c>
      <c r="O1214" s="332">
        <v>1619</v>
      </c>
      <c r="P1214" s="266">
        <v>1508</v>
      </c>
      <c r="Q1214" s="266">
        <v>53</v>
      </c>
      <c r="R1214" s="264">
        <v>39</v>
      </c>
      <c r="S1214" s="264">
        <v>42</v>
      </c>
      <c r="T1214" s="267">
        <v>0.931439159975293</v>
      </c>
      <c r="U1214" s="267">
        <v>0.898305084745763</v>
      </c>
      <c r="V1214" s="268">
        <v>0.886363636363636</v>
      </c>
      <c r="W1214" s="268">
        <v>0.857142857142857</v>
      </c>
      <c r="X1214" s="295">
        <v>0.0119414483821264</v>
      </c>
      <c r="Y1214" s="271">
        <v>374</v>
      </c>
      <c r="Z1214" s="333">
        <v>336</v>
      </c>
      <c r="AA1214" s="333">
        <v>372</v>
      </c>
      <c r="AB1214" s="333">
        <v>348</v>
      </c>
      <c r="AC1214" s="334">
        <v>0.898395721925134</v>
      </c>
      <c r="AD1214" s="268">
        <v>0.935483870967742</v>
      </c>
      <c r="AE1214" s="295">
        <v>-0.0370881490426082</v>
      </c>
    </row>
    <row r="1215" spans="1:31">
      <c r="A1215" s="315" t="s">
        <v>1972</v>
      </c>
      <c r="B1215" s="339" t="s">
        <v>3358</v>
      </c>
      <c r="C1215" s="293" t="s">
        <v>2220</v>
      </c>
      <c r="D1215" s="339" t="s">
        <v>2221</v>
      </c>
      <c r="E1215" s="266">
        <v>85</v>
      </c>
      <c r="F1215" s="266">
        <v>83</v>
      </c>
      <c r="G1215" s="264">
        <v>62</v>
      </c>
      <c r="H1215" s="264">
        <v>60</v>
      </c>
      <c r="I1215" s="264">
        <v>76</v>
      </c>
      <c r="J1215" s="264">
        <v>75</v>
      </c>
      <c r="K1215" s="294">
        <v>0.9</v>
      </c>
      <c r="L1215" s="267">
        <v>0.976470588235294</v>
      </c>
      <c r="M1215" s="267">
        <v>0.967741935483871</v>
      </c>
      <c r="N1215" s="267">
        <v>0.986842105263158</v>
      </c>
      <c r="O1215" s="332">
        <v>2293</v>
      </c>
      <c r="P1215" s="266">
        <v>2247</v>
      </c>
      <c r="Q1215" s="266">
        <v>82</v>
      </c>
      <c r="R1215" s="264">
        <v>60</v>
      </c>
      <c r="S1215" s="264">
        <v>75</v>
      </c>
      <c r="T1215" s="267">
        <v>0.979938944614043</v>
      </c>
      <c r="U1215" s="267">
        <v>0.964705882352941</v>
      </c>
      <c r="V1215" s="268">
        <v>0.967741935483871</v>
      </c>
      <c r="W1215" s="268">
        <v>0.986842105263158</v>
      </c>
      <c r="X1215" s="295">
        <v>-0.00303605313092981</v>
      </c>
      <c r="Y1215" s="271">
        <v>537</v>
      </c>
      <c r="Z1215" s="333">
        <v>522</v>
      </c>
      <c r="AA1215" s="333">
        <v>537</v>
      </c>
      <c r="AB1215" s="333">
        <v>521</v>
      </c>
      <c r="AC1215" s="334">
        <v>0.972067039106145</v>
      </c>
      <c r="AD1215" s="268">
        <v>0.970204841713222</v>
      </c>
      <c r="AE1215" s="295">
        <v>0.00186219739292359</v>
      </c>
    </row>
    <row r="1216" spans="1:31">
      <c r="A1216" s="315" t="s">
        <v>1972</v>
      </c>
      <c r="B1216" s="339" t="s">
        <v>3358</v>
      </c>
      <c r="C1216" s="293" t="s">
        <v>2222</v>
      </c>
      <c r="D1216" s="339" t="s">
        <v>2223</v>
      </c>
      <c r="E1216" s="266">
        <v>29</v>
      </c>
      <c r="F1216" s="266">
        <v>29</v>
      </c>
      <c r="G1216" s="264">
        <v>21</v>
      </c>
      <c r="H1216" s="264">
        <v>21</v>
      </c>
      <c r="I1216" s="264">
        <v>25</v>
      </c>
      <c r="J1216" s="264">
        <v>25</v>
      </c>
      <c r="K1216" s="294">
        <v>0.9</v>
      </c>
      <c r="L1216" s="267">
        <v>1</v>
      </c>
      <c r="M1216" s="267">
        <v>1</v>
      </c>
      <c r="N1216" s="267">
        <v>1</v>
      </c>
      <c r="O1216" s="332">
        <v>798</v>
      </c>
      <c r="P1216" s="266">
        <v>778</v>
      </c>
      <c r="Q1216" s="266">
        <v>29</v>
      </c>
      <c r="R1216" s="264">
        <v>21</v>
      </c>
      <c r="S1216" s="264">
        <v>22</v>
      </c>
      <c r="T1216" s="267">
        <v>0.974937343358396</v>
      </c>
      <c r="U1216" s="267">
        <v>1</v>
      </c>
      <c r="V1216" s="268">
        <v>1</v>
      </c>
      <c r="W1216" s="268">
        <v>0.88</v>
      </c>
      <c r="X1216" s="295">
        <v>0</v>
      </c>
      <c r="Y1216" s="271">
        <v>187</v>
      </c>
      <c r="Z1216" s="333">
        <v>181</v>
      </c>
      <c r="AA1216" s="333">
        <v>186</v>
      </c>
      <c r="AB1216" s="333">
        <v>183</v>
      </c>
      <c r="AC1216" s="334">
        <v>0.967914438502674</v>
      </c>
      <c r="AD1216" s="268">
        <v>0.983870967741935</v>
      </c>
      <c r="AE1216" s="295">
        <v>-0.0159565292392617</v>
      </c>
    </row>
    <row r="1217" spans="1:31">
      <c r="A1217" s="315" t="s">
        <v>1972</v>
      </c>
      <c r="B1217" s="339" t="s">
        <v>3358</v>
      </c>
      <c r="C1217" s="293" t="s">
        <v>2224</v>
      </c>
      <c r="D1217" s="339" t="s">
        <v>2225</v>
      </c>
      <c r="E1217" s="266">
        <v>57</v>
      </c>
      <c r="F1217" s="266">
        <v>56</v>
      </c>
      <c r="G1217" s="264">
        <v>41</v>
      </c>
      <c r="H1217" s="264">
        <v>39</v>
      </c>
      <c r="I1217" s="264">
        <v>49</v>
      </c>
      <c r="J1217" s="264">
        <v>48</v>
      </c>
      <c r="K1217" s="294">
        <v>0.9</v>
      </c>
      <c r="L1217" s="267">
        <v>0.982456140350877</v>
      </c>
      <c r="M1217" s="267">
        <v>0.951219512195122</v>
      </c>
      <c r="N1217" s="267">
        <v>0.979591836734694</v>
      </c>
      <c r="O1217" s="332">
        <v>1508</v>
      </c>
      <c r="P1217" s="266">
        <v>1440</v>
      </c>
      <c r="Q1217" s="266">
        <v>55</v>
      </c>
      <c r="R1217" s="264">
        <v>39</v>
      </c>
      <c r="S1217" s="264">
        <v>46</v>
      </c>
      <c r="T1217" s="267">
        <v>0.954907161803713</v>
      </c>
      <c r="U1217" s="267">
        <v>0.964912280701754</v>
      </c>
      <c r="V1217" s="268">
        <v>0.951219512195122</v>
      </c>
      <c r="W1217" s="268">
        <v>0.938775510204082</v>
      </c>
      <c r="X1217" s="295">
        <v>0.0136927685066325</v>
      </c>
      <c r="Y1217" s="271">
        <v>355</v>
      </c>
      <c r="Z1217" s="333">
        <v>341</v>
      </c>
      <c r="AA1217" s="333">
        <v>350</v>
      </c>
      <c r="AB1217" s="333">
        <v>335</v>
      </c>
      <c r="AC1217" s="334">
        <v>0.96056338028169</v>
      </c>
      <c r="AD1217" s="268">
        <v>0.957142857142857</v>
      </c>
      <c r="AE1217" s="295">
        <v>0.00342052313883301</v>
      </c>
    </row>
    <row r="1218" spans="1:31">
      <c r="A1218" s="315" t="s">
        <v>1972</v>
      </c>
      <c r="B1218" s="339" t="s">
        <v>3358</v>
      </c>
      <c r="C1218" s="293" t="s">
        <v>2226</v>
      </c>
      <c r="D1218" s="339" t="s">
        <v>2227</v>
      </c>
      <c r="E1218" s="266">
        <v>41</v>
      </c>
      <c r="F1218" s="266">
        <v>40</v>
      </c>
      <c r="G1218" s="264">
        <v>38</v>
      </c>
      <c r="H1218" s="264">
        <v>37</v>
      </c>
      <c r="I1218" s="264">
        <v>36</v>
      </c>
      <c r="J1218" s="264">
        <v>36</v>
      </c>
      <c r="K1218" s="294">
        <v>0.9</v>
      </c>
      <c r="L1218" s="267">
        <v>0.975609756097561</v>
      </c>
      <c r="M1218" s="267">
        <v>0.973684210526316</v>
      </c>
      <c r="N1218" s="267">
        <v>1</v>
      </c>
      <c r="O1218" s="332">
        <v>1211</v>
      </c>
      <c r="P1218" s="266">
        <v>1165</v>
      </c>
      <c r="Q1218" s="266">
        <v>40</v>
      </c>
      <c r="R1218" s="264">
        <v>36</v>
      </c>
      <c r="S1218" s="264">
        <v>35</v>
      </c>
      <c r="T1218" s="267">
        <v>0.962014863748968</v>
      </c>
      <c r="U1218" s="267">
        <v>0.975609756097561</v>
      </c>
      <c r="V1218" s="268">
        <v>0.947368421052632</v>
      </c>
      <c r="W1218" s="268">
        <v>0.972222222222222</v>
      </c>
      <c r="X1218" s="295">
        <v>0.0282413350449294</v>
      </c>
      <c r="Y1218" s="271">
        <v>276</v>
      </c>
      <c r="Z1218" s="333">
        <v>265</v>
      </c>
      <c r="AA1218" s="333">
        <v>285</v>
      </c>
      <c r="AB1218" s="333">
        <v>274</v>
      </c>
      <c r="AC1218" s="334">
        <v>0.960144927536232</v>
      </c>
      <c r="AD1218" s="268">
        <v>0.96140350877193</v>
      </c>
      <c r="AE1218" s="295">
        <v>-0.00125858123569789</v>
      </c>
    </row>
    <row r="1219" spans="1:31">
      <c r="A1219" s="315" t="s">
        <v>1972</v>
      </c>
      <c r="B1219" s="339" t="s">
        <v>3358</v>
      </c>
      <c r="C1219" s="293" t="s">
        <v>2228</v>
      </c>
      <c r="D1219" s="339" t="s">
        <v>2229</v>
      </c>
      <c r="E1219" s="266">
        <v>22</v>
      </c>
      <c r="F1219" s="266">
        <v>21</v>
      </c>
      <c r="G1219" s="264">
        <v>12</v>
      </c>
      <c r="H1219" s="264">
        <v>12</v>
      </c>
      <c r="I1219" s="264">
        <v>18</v>
      </c>
      <c r="J1219" s="264">
        <v>17</v>
      </c>
      <c r="K1219" s="294">
        <v>0.9</v>
      </c>
      <c r="L1219" s="267">
        <v>0.954545454545455</v>
      </c>
      <c r="M1219" s="267">
        <v>1</v>
      </c>
      <c r="N1219" s="267">
        <v>0.944444444444444</v>
      </c>
      <c r="O1219" s="332">
        <v>553</v>
      </c>
      <c r="P1219" s="266">
        <v>518</v>
      </c>
      <c r="Q1219" s="266">
        <v>20</v>
      </c>
      <c r="R1219" s="264">
        <v>12</v>
      </c>
      <c r="S1219" s="264">
        <v>16</v>
      </c>
      <c r="T1219" s="267">
        <v>0.936708860759494</v>
      </c>
      <c r="U1219" s="267">
        <v>0.909090909090909</v>
      </c>
      <c r="V1219" s="268">
        <v>1</v>
      </c>
      <c r="W1219" s="268">
        <v>0.888888888888889</v>
      </c>
      <c r="X1219" s="295">
        <v>-0.0909090909090909</v>
      </c>
      <c r="Y1219" s="271">
        <v>131</v>
      </c>
      <c r="Z1219" s="333">
        <v>120</v>
      </c>
      <c r="AA1219" s="333">
        <v>131</v>
      </c>
      <c r="AB1219" s="333">
        <v>120</v>
      </c>
      <c r="AC1219" s="334">
        <v>0.916030534351145</v>
      </c>
      <c r="AD1219" s="268">
        <v>0.916030534351145</v>
      </c>
      <c r="AE1219" s="295">
        <v>0</v>
      </c>
    </row>
    <row r="1220" spans="1:31">
      <c r="A1220" s="315" t="s">
        <v>1972</v>
      </c>
      <c r="B1220" s="339" t="s">
        <v>3358</v>
      </c>
      <c r="C1220" s="293" t="s">
        <v>2230</v>
      </c>
      <c r="D1220" s="339" t="s">
        <v>2231</v>
      </c>
      <c r="E1220" s="266">
        <v>61</v>
      </c>
      <c r="F1220" s="266">
        <v>60</v>
      </c>
      <c r="G1220" s="264">
        <v>44</v>
      </c>
      <c r="H1220" s="264">
        <v>43</v>
      </c>
      <c r="I1220" s="264">
        <v>50</v>
      </c>
      <c r="J1220" s="264">
        <v>49</v>
      </c>
      <c r="K1220" s="294">
        <v>0.9</v>
      </c>
      <c r="L1220" s="267">
        <v>0.983606557377049</v>
      </c>
      <c r="M1220" s="267">
        <v>0.977272727272727</v>
      </c>
      <c r="N1220" s="267">
        <v>0.98</v>
      </c>
      <c r="O1220" s="332">
        <v>1600</v>
      </c>
      <c r="P1220" s="266">
        <v>1548</v>
      </c>
      <c r="Q1220" s="266">
        <v>60</v>
      </c>
      <c r="R1220" s="264">
        <v>42</v>
      </c>
      <c r="S1220" s="264">
        <v>49</v>
      </c>
      <c r="T1220" s="267">
        <v>0.9675</v>
      </c>
      <c r="U1220" s="267">
        <v>0.983606557377049</v>
      </c>
      <c r="V1220" s="268">
        <v>0.954545454545455</v>
      </c>
      <c r="W1220" s="268">
        <v>0.98</v>
      </c>
      <c r="X1220" s="295">
        <v>0.0290611028315946</v>
      </c>
      <c r="Y1220" s="271">
        <v>374</v>
      </c>
      <c r="Z1220" s="333">
        <v>365</v>
      </c>
      <c r="AA1220" s="333">
        <v>375</v>
      </c>
      <c r="AB1220" s="333">
        <v>364</v>
      </c>
      <c r="AC1220" s="334">
        <v>0.975935828877005</v>
      </c>
      <c r="AD1220" s="268">
        <v>0.970666666666667</v>
      </c>
      <c r="AE1220" s="295">
        <v>0.00526916221033868</v>
      </c>
    </row>
    <row r="1221" spans="1:31">
      <c r="A1221" s="315" t="s">
        <v>1972</v>
      </c>
      <c r="B1221" s="339" t="s">
        <v>3358</v>
      </c>
      <c r="C1221" s="293" t="s">
        <v>2232</v>
      </c>
      <c r="D1221" s="339" t="s">
        <v>2233</v>
      </c>
      <c r="E1221" s="266">
        <v>82</v>
      </c>
      <c r="F1221" s="266">
        <v>82</v>
      </c>
      <c r="G1221" s="264">
        <v>67</v>
      </c>
      <c r="H1221" s="264">
        <v>66</v>
      </c>
      <c r="I1221" s="264">
        <v>76</v>
      </c>
      <c r="J1221" s="264">
        <v>73</v>
      </c>
      <c r="K1221" s="294">
        <v>0.9</v>
      </c>
      <c r="L1221" s="267">
        <v>1</v>
      </c>
      <c r="M1221" s="267">
        <v>0.985074626865672</v>
      </c>
      <c r="N1221" s="267">
        <v>0.960526315789474</v>
      </c>
      <c r="O1221" s="332">
        <v>2331</v>
      </c>
      <c r="P1221" s="266">
        <v>2098</v>
      </c>
      <c r="Q1221" s="266">
        <v>76</v>
      </c>
      <c r="R1221" s="264">
        <v>60</v>
      </c>
      <c r="S1221" s="264">
        <v>71</v>
      </c>
      <c r="T1221" s="267">
        <v>0.9000429000429</v>
      </c>
      <c r="U1221" s="267">
        <v>0.926829268292683</v>
      </c>
      <c r="V1221" s="268">
        <v>0.895522388059702</v>
      </c>
      <c r="W1221" s="268">
        <v>0.934210526315789</v>
      </c>
      <c r="X1221" s="295">
        <v>0.0313068802329814</v>
      </c>
      <c r="Y1221" s="271">
        <v>544</v>
      </c>
      <c r="Z1221" s="333">
        <v>487</v>
      </c>
      <c r="AA1221" s="333">
        <v>542</v>
      </c>
      <c r="AB1221" s="333">
        <v>490</v>
      </c>
      <c r="AC1221" s="334">
        <v>0.895220588235294</v>
      </c>
      <c r="AD1221" s="268">
        <v>0.904059040590406</v>
      </c>
      <c r="AE1221" s="295">
        <v>-0.00883845235511171</v>
      </c>
    </row>
    <row r="1222" spans="1:31">
      <c r="A1222" s="315" t="s">
        <v>1972</v>
      </c>
      <c r="B1222" s="339" t="s">
        <v>3358</v>
      </c>
      <c r="C1222" s="293" t="s">
        <v>2234</v>
      </c>
      <c r="D1222" s="339" t="s">
        <v>2235</v>
      </c>
      <c r="E1222" s="266">
        <v>35</v>
      </c>
      <c r="F1222" s="266">
        <v>33</v>
      </c>
      <c r="G1222" s="264">
        <v>30</v>
      </c>
      <c r="H1222" s="264">
        <v>28</v>
      </c>
      <c r="I1222" s="264">
        <v>32</v>
      </c>
      <c r="J1222" s="264">
        <v>30</v>
      </c>
      <c r="K1222" s="294">
        <v>0.9</v>
      </c>
      <c r="L1222" s="267">
        <v>0.942857142857143</v>
      </c>
      <c r="M1222" s="267">
        <v>0.933333333333333</v>
      </c>
      <c r="N1222" s="267">
        <v>0.9375</v>
      </c>
      <c r="O1222" s="332">
        <v>1012</v>
      </c>
      <c r="P1222" s="266">
        <v>945</v>
      </c>
      <c r="Q1222" s="266">
        <v>32</v>
      </c>
      <c r="R1222" s="264">
        <v>28</v>
      </c>
      <c r="S1222" s="264">
        <v>30</v>
      </c>
      <c r="T1222" s="267">
        <v>0.933794466403162</v>
      </c>
      <c r="U1222" s="267">
        <v>0.914285714285714</v>
      </c>
      <c r="V1222" s="268">
        <v>0.933333333333333</v>
      </c>
      <c r="W1222" s="268">
        <v>0.9375</v>
      </c>
      <c r="X1222" s="295">
        <v>-0.0190476190476191</v>
      </c>
      <c r="Y1222" s="271">
        <v>232</v>
      </c>
      <c r="Z1222" s="333">
        <v>217</v>
      </c>
      <c r="AA1222" s="333">
        <v>236</v>
      </c>
      <c r="AB1222" s="333">
        <v>220</v>
      </c>
      <c r="AC1222" s="334">
        <v>0.935344827586207</v>
      </c>
      <c r="AD1222" s="268">
        <v>0.932203389830508</v>
      </c>
      <c r="AE1222" s="295">
        <v>0.00314143775569842</v>
      </c>
    </row>
    <row r="1223" spans="1:31">
      <c r="A1223" s="315" t="s">
        <v>1972</v>
      </c>
      <c r="B1223" s="339" t="s">
        <v>3358</v>
      </c>
      <c r="C1223" s="293" t="s">
        <v>2236</v>
      </c>
      <c r="D1223" s="339" t="s">
        <v>2237</v>
      </c>
      <c r="E1223" s="266">
        <v>77</v>
      </c>
      <c r="F1223" s="266">
        <v>74</v>
      </c>
      <c r="G1223" s="264">
        <v>60</v>
      </c>
      <c r="H1223" s="264">
        <v>55</v>
      </c>
      <c r="I1223" s="264">
        <v>72</v>
      </c>
      <c r="J1223" s="264">
        <v>67</v>
      </c>
      <c r="K1223" s="294">
        <v>0.9</v>
      </c>
      <c r="L1223" s="267">
        <v>0.961038961038961</v>
      </c>
      <c r="M1223" s="267">
        <v>0.916666666666667</v>
      </c>
      <c r="N1223" s="267">
        <v>0.930555555555556</v>
      </c>
      <c r="O1223" s="332">
        <v>2171</v>
      </c>
      <c r="P1223" s="266">
        <v>2046</v>
      </c>
      <c r="Q1223" s="266">
        <v>73</v>
      </c>
      <c r="R1223" s="264">
        <v>54</v>
      </c>
      <c r="S1223" s="264">
        <v>67</v>
      </c>
      <c r="T1223" s="267">
        <v>0.942422846614463</v>
      </c>
      <c r="U1223" s="267">
        <v>0.948051948051948</v>
      </c>
      <c r="V1223" s="268">
        <v>0.9</v>
      </c>
      <c r="W1223" s="268">
        <v>0.930555555555556</v>
      </c>
      <c r="X1223" s="295">
        <v>0.048051948051948</v>
      </c>
      <c r="Y1223" s="271">
        <v>508</v>
      </c>
      <c r="Z1223" s="333">
        <v>467</v>
      </c>
      <c r="AA1223" s="333">
        <v>515</v>
      </c>
      <c r="AB1223" s="333">
        <v>482</v>
      </c>
      <c r="AC1223" s="334">
        <v>0.919291338582677</v>
      </c>
      <c r="AD1223" s="268">
        <v>0.935922330097087</v>
      </c>
      <c r="AE1223" s="295">
        <v>-0.0166309915144102</v>
      </c>
    </row>
    <row r="1224" spans="1:31">
      <c r="A1224" s="315" t="s">
        <v>1972</v>
      </c>
      <c r="B1224" s="339" t="s">
        <v>3359</v>
      </c>
      <c r="C1224" s="293" t="s">
        <v>2238</v>
      </c>
      <c r="D1224" s="339" t="s">
        <v>2239</v>
      </c>
      <c r="E1224" s="266">
        <v>31</v>
      </c>
      <c r="F1224" s="266">
        <v>31</v>
      </c>
      <c r="G1224" s="264">
        <v>25</v>
      </c>
      <c r="H1224" s="264">
        <v>25</v>
      </c>
      <c r="I1224" s="264">
        <v>27</v>
      </c>
      <c r="J1224" s="264">
        <v>27</v>
      </c>
      <c r="K1224" s="294">
        <v>0.9</v>
      </c>
      <c r="L1224" s="267">
        <v>1</v>
      </c>
      <c r="M1224" s="267">
        <v>1</v>
      </c>
      <c r="N1224" s="267">
        <v>1</v>
      </c>
      <c r="O1224" s="332">
        <v>828</v>
      </c>
      <c r="P1224" s="266">
        <v>811</v>
      </c>
      <c r="Q1224" s="266">
        <v>30</v>
      </c>
      <c r="R1224" s="264">
        <v>25</v>
      </c>
      <c r="S1224" s="264">
        <v>27</v>
      </c>
      <c r="T1224" s="267">
        <v>0.979468599033816</v>
      </c>
      <c r="U1224" s="267">
        <v>0.967741935483871</v>
      </c>
      <c r="V1224" s="268">
        <v>1</v>
      </c>
      <c r="W1224" s="268">
        <v>1</v>
      </c>
      <c r="X1224" s="295">
        <v>-0.032258064516129</v>
      </c>
      <c r="Y1224" s="271">
        <v>195</v>
      </c>
      <c r="Z1224" s="333">
        <v>186</v>
      </c>
      <c r="AA1224" s="333">
        <v>194</v>
      </c>
      <c r="AB1224" s="333">
        <v>191</v>
      </c>
      <c r="AC1224" s="334">
        <v>0.953846153846154</v>
      </c>
      <c r="AD1224" s="268">
        <v>0.984536082474227</v>
      </c>
      <c r="AE1224" s="295">
        <v>-0.030689928628073</v>
      </c>
    </row>
    <row r="1225" spans="1:31">
      <c r="A1225" s="315" t="s">
        <v>1972</v>
      </c>
      <c r="B1225" s="339" t="s">
        <v>3359</v>
      </c>
      <c r="C1225" s="293" t="s">
        <v>2240</v>
      </c>
      <c r="D1225" s="339" t="s">
        <v>2241</v>
      </c>
      <c r="E1225" s="266">
        <v>72</v>
      </c>
      <c r="F1225" s="266">
        <v>72</v>
      </c>
      <c r="G1225" s="264">
        <v>63</v>
      </c>
      <c r="H1225" s="264">
        <v>63</v>
      </c>
      <c r="I1225" s="264">
        <v>68</v>
      </c>
      <c r="J1225" s="264">
        <v>66</v>
      </c>
      <c r="K1225" s="294">
        <v>0.9</v>
      </c>
      <c r="L1225" s="267">
        <v>1</v>
      </c>
      <c r="M1225" s="267">
        <v>1</v>
      </c>
      <c r="N1225" s="267">
        <v>0.970588235294118</v>
      </c>
      <c r="O1225" s="332">
        <v>2071</v>
      </c>
      <c r="P1225" s="266">
        <v>2023</v>
      </c>
      <c r="Q1225" s="266">
        <v>71</v>
      </c>
      <c r="R1225" s="264">
        <v>62</v>
      </c>
      <c r="S1225" s="264">
        <v>65</v>
      </c>
      <c r="T1225" s="267">
        <v>0.97682279092226</v>
      </c>
      <c r="U1225" s="267">
        <v>0.986111111111111</v>
      </c>
      <c r="V1225" s="268">
        <v>0.984126984126984</v>
      </c>
      <c r="W1225" s="268">
        <v>0.955882352941177</v>
      </c>
      <c r="X1225" s="295">
        <v>0.00198412698412709</v>
      </c>
      <c r="Y1225" s="271">
        <v>478</v>
      </c>
      <c r="Z1225" s="333">
        <v>458</v>
      </c>
      <c r="AA1225" s="333">
        <v>489</v>
      </c>
      <c r="AB1225" s="333">
        <v>477</v>
      </c>
      <c r="AC1225" s="334">
        <v>0.9581589958159</v>
      </c>
      <c r="AD1225" s="268">
        <v>0.975460122699387</v>
      </c>
      <c r="AE1225" s="295">
        <v>-0.017301126883487</v>
      </c>
    </row>
    <row r="1226" spans="1:31">
      <c r="A1226" s="315" t="s">
        <v>1972</v>
      </c>
      <c r="B1226" s="339" t="s">
        <v>3359</v>
      </c>
      <c r="C1226" s="293" t="s">
        <v>2242</v>
      </c>
      <c r="D1226" s="339" t="s">
        <v>2243</v>
      </c>
      <c r="E1226" s="266">
        <v>45</v>
      </c>
      <c r="F1226" s="266">
        <v>45</v>
      </c>
      <c r="G1226" s="264">
        <v>41</v>
      </c>
      <c r="H1226" s="264">
        <v>41</v>
      </c>
      <c r="I1226" s="264">
        <v>41</v>
      </c>
      <c r="J1226" s="264">
        <v>41</v>
      </c>
      <c r="K1226" s="294">
        <v>0.9</v>
      </c>
      <c r="L1226" s="267">
        <v>1</v>
      </c>
      <c r="M1226" s="267">
        <v>1</v>
      </c>
      <c r="N1226" s="267">
        <v>1</v>
      </c>
      <c r="O1226" s="332">
        <v>1263</v>
      </c>
      <c r="P1226" s="266">
        <v>1235</v>
      </c>
      <c r="Q1226" s="266">
        <v>43</v>
      </c>
      <c r="R1226" s="264">
        <v>40</v>
      </c>
      <c r="S1226" s="264">
        <v>41</v>
      </c>
      <c r="T1226" s="267">
        <v>0.977830562153603</v>
      </c>
      <c r="U1226" s="267">
        <v>0.955555555555556</v>
      </c>
      <c r="V1226" s="268">
        <v>0.975609756097561</v>
      </c>
      <c r="W1226" s="268">
        <v>1</v>
      </c>
      <c r="X1226" s="295">
        <v>-0.0200542005420054</v>
      </c>
      <c r="Y1226" s="271">
        <v>295</v>
      </c>
      <c r="Z1226" s="333">
        <v>289</v>
      </c>
      <c r="AA1226" s="333">
        <v>287</v>
      </c>
      <c r="AB1226" s="333">
        <v>280</v>
      </c>
      <c r="AC1226" s="334">
        <v>0.979661016949153</v>
      </c>
      <c r="AD1226" s="268">
        <v>0.975609756097561</v>
      </c>
      <c r="AE1226" s="295">
        <v>0.00405126085159158</v>
      </c>
    </row>
    <row r="1227" spans="1:31">
      <c r="A1227" s="315" t="s">
        <v>1972</v>
      </c>
      <c r="B1227" s="339" t="s">
        <v>3359</v>
      </c>
      <c r="C1227" s="293" t="s">
        <v>2244</v>
      </c>
      <c r="D1227" s="339" t="s">
        <v>2245</v>
      </c>
      <c r="E1227" s="266">
        <v>71</v>
      </c>
      <c r="F1227" s="266">
        <v>70</v>
      </c>
      <c r="G1227" s="264">
        <v>56</v>
      </c>
      <c r="H1227" s="264">
        <v>52</v>
      </c>
      <c r="I1227" s="264">
        <v>58</v>
      </c>
      <c r="J1227" s="264">
        <v>57</v>
      </c>
      <c r="K1227" s="294">
        <v>0.9</v>
      </c>
      <c r="L1227" s="267">
        <v>0.985915492957746</v>
      </c>
      <c r="M1227" s="267">
        <v>0.928571428571429</v>
      </c>
      <c r="N1227" s="267">
        <v>0.982758620689655</v>
      </c>
      <c r="O1227" s="332">
        <v>1890</v>
      </c>
      <c r="P1227" s="266">
        <v>1860</v>
      </c>
      <c r="Q1227" s="266">
        <v>70</v>
      </c>
      <c r="R1227" s="264">
        <v>52</v>
      </c>
      <c r="S1227" s="264">
        <v>57</v>
      </c>
      <c r="T1227" s="267">
        <v>0.984126984126984</v>
      </c>
      <c r="U1227" s="267">
        <v>0.985915492957746</v>
      </c>
      <c r="V1227" s="268">
        <v>0.928571428571429</v>
      </c>
      <c r="W1227" s="268">
        <v>0.982758620689655</v>
      </c>
      <c r="X1227" s="295">
        <v>0.0573440643863179</v>
      </c>
      <c r="Y1227" s="271">
        <v>434</v>
      </c>
      <c r="Z1227" s="333">
        <v>425</v>
      </c>
      <c r="AA1227" s="333">
        <v>438</v>
      </c>
      <c r="AB1227" s="333">
        <v>431</v>
      </c>
      <c r="AC1227" s="334">
        <v>0.97926267281106</v>
      </c>
      <c r="AD1227" s="268">
        <v>0.984018264840183</v>
      </c>
      <c r="AE1227" s="295">
        <v>-0.00475559202912268</v>
      </c>
    </row>
    <row r="1228" spans="1:31">
      <c r="A1228" s="315" t="s">
        <v>1972</v>
      </c>
      <c r="B1228" s="339" t="s">
        <v>3359</v>
      </c>
      <c r="C1228" s="293" t="s">
        <v>2246</v>
      </c>
      <c r="D1228" s="339" t="s">
        <v>2247</v>
      </c>
      <c r="E1228" s="266">
        <v>25</v>
      </c>
      <c r="F1228" s="266">
        <v>25</v>
      </c>
      <c r="G1228" s="264">
        <v>20</v>
      </c>
      <c r="H1228" s="264">
        <v>20</v>
      </c>
      <c r="I1228" s="264">
        <v>21</v>
      </c>
      <c r="J1228" s="264">
        <v>21</v>
      </c>
      <c r="K1228" s="294">
        <v>0.9</v>
      </c>
      <c r="L1228" s="267">
        <v>1</v>
      </c>
      <c r="M1228" s="267">
        <v>1</v>
      </c>
      <c r="N1228" s="267">
        <v>1</v>
      </c>
      <c r="O1228" s="332">
        <v>677</v>
      </c>
      <c r="P1228" s="266">
        <v>619</v>
      </c>
      <c r="Q1228" s="266">
        <v>24</v>
      </c>
      <c r="R1228" s="264">
        <v>17</v>
      </c>
      <c r="S1228" s="264">
        <v>17</v>
      </c>
      <c r="T1228" s="267">
        <v>0.914327917282127</v>
      </c>
      <c r="U1228" s="267">
        <v>0.96</v>
      </c>
      <c r="V1228" s="268">
        <v>0.85</v>
      </c>
      <c r="W1228" s="268">
        <v>0.80952380952381</v>
      </c>
      <c r="X1228" s="295">
        <v>0.11</v>
      </c>
      <c r="Y1228" s="271">
        <v>152</v>
      </c>
      <c r="Z1228" s="333">
        <v>134</v>
      </c>
      <c r="AA1228" s="333">
        <v>161</v>
      </c>
      <c r="AB1228" s="333">
        <v>145</v>
      </c>
      <c r="AC1228" s="334">
        <v>0.881578947368421</v>
      </c>
      <c r="AD1228" s="268">
        <v>0.900621118012422</v>
      </c>
      <c r="AE1228" s="295">
        <v>-0.0190421706440014</v>
      </c>
    </row>
    <row r="1229" spans="1:31">
      <c r="A1229" s="315" t="s">
        <v>1972</v>
      </c>
      <c r="B1229" s="339" t="s">
        <v>3359</v>
      </c>
      <c r="C1229" s="293" t="s">
        <v>2248</v>
      </c>
      <c r="D1229" s="339" t="s">
        <v>2249</v>
      </c>
      <c r="E1229" s="266">
        <v>51</v>
      </c>
      <c r="F1229" s="266">
        <v>46</v>
      </c>
      <c r="G1229" s="264">
        <v>39</v>
      </c>
      <c r="H1229" s="264">
        <v>36</v>
      </c>
      <c r="I1229" s="264">
        <v>43</v>
      </c>
      <c r="J1229" s="264">
        <v>42</v>
      </c>
      <c r="K1229" s="294">
        <v>0.9</v>
      </c>
      <c r="L1229" s="267">
        <v>0.901960784313726</v>
      </c>
      <c r="M1229" s="267">
        <v>0.923076923076923</v>
      </c>
      <c r="N1229" s="267">
        <v>0.976744186046512</v>
      </c>
      <c r="O1229" s="332">
        <v>1340</v>
      </c>
      <c r="P1229" s="266">
        <v>1162</v>
      </c>
      <c r="Q1229" s="266">
        <v>43</v>
      </c>
      <c r="R1229" s="264">
        <v>34</v>
      </c>
      <c r="S1229" s="264">
        <v>36</v>
      </c>
      <c r="T1229" s="267">
        <v>0.867164179104478</v>
      </c>
      <c r="U1229" s="267">
        <v>0.843137254901961</v>
      </c>
      <c r="V1229" s="268">
        <v>0.871794871794872</v>
      </c>
      <c r="W1229" s="268">
        <v>0.837209302325581</v>
      </c>
      <c r="X1229" s="295">
        <v>-0.028657616892911</v>
      </c>
      <c r="Y1229" s="271">
        <v>302</v>
      </c>
      <c r="Z1229" s="333">
        <v>254</v>
      </c>
      <c r="AA1229" s="333">
        <v>308</v>
      </c>
      <c r="AB1229" s="333">
        <v>262</v>
      </c>
      <c r="AC1229" s="334">
        <v>0.841059602649007</v>
      </c>
      <c r="AD1229" s="268">
        <v>0.850649350649351</v>
      </c>
      <c r="AE1229" s="295">
        <v>-0.00958974800034407</v>
      </c>
    </row>
    <row r="1230" spans="1:31">
      <c r="A1230" s="315" t="s">
        <v>1972</v>
      </c>
      <c r="B1230" s="339" t="s">
        <v>3359</v>
      </c>
      <c r="C1230" s="293" t="s">
        <v>2250</v>
      </c>
      <c r="D1230" s="339" t="s">
        <v>2251</v>
      </c>
      <c r="E1230" s="266">
        <v>73</v>
      </c>
      <c r="F1230" s="266">
        <v>73</v>
      </c>
      <c r="G1230" s="264">
        <v>62</v>
      </c>
      <c r="H1230" s="264">
        <v>62</v>
      </c>
      <c r="I1230" s="264">
        <v>62</v>
      </c>
      <c r="J1230" s="264">
        <v>62</v>
      </c>
      <c r="K1230" s="294">
        <v>0.9</v>
      </c>
      <c r="L1230" s="267">
        <v>1</v>
      </c>
      <c r="M1230" s="267">
        <v>1</v>
      </c>
      <c r="N1230" s="267">
        <v>1</v>
      </c>
      <c r="O1230" s="332">
        <v>2020</v>
      </c>
      <c r="P1230" s="266">
        <v>1943</v>
      </c>
      <c r="Q1230" s="266">
        <v>71</v>
      </c>
      <c r="R1230" s="264">
        <v>61</v>
      </c>
      <c r="S1230" s="264">
        <v>59</v>
      </c>
      <c r="T1230" s="267">
        <v>0.961881188118812</v>
      </c>
      <c r="U1230" s="267">
        <v>0.972602739726027</v>
      </c>
      <c r="V1230" s="268">
        <v>0.983870967741935</v>
      </c>
      <c r="W1230" s="268">
        <v>0.951612903225806</v>
      </c>
      <c r="X1230" s="295">
        <v>-0.0112682280159081</v>
      </c>
      <c r="Y1230" s="271">
        <v>466</v>
      </c>
      <c r="Z1230" s="333">
        <v>449</v>
      </c>
      <c r="AA1230" s="333">
        <v>465</v>
      </c>
      <c r="AB1230" s="333">
        <v>447</v>
      </c>
      <c r="AC1230" s="334">
        <v>0.963519313304721</v>
      </c>
      <c r="AD1230" s="268">
        <v>0.961290322580645</v>
      </c>
      <c r="AE1230" s="295">
        <v>0.0022289907240759</v>
      </c>
    </row>
    <row r="1231" spans="1:31">
      <c r="A1231" s="315" t="s">
        <v>1972</v>
      </c>
      <c r="B1231" s="339" t="s">
        <v>3357</v>
      </c>
      <c r="C1231" s="293" t="s">
        <v>2252</v>
      </c>
      <c r="D1231" s="339" t="s">
        <v>2253</v>
      </c>
      <c r="E1231" s="266">
        <v>40</v>
      </c>
      <c r="F1231" s="266">
        <v>38</v>
      </c>
      <c r="G1231" s="264">
        <v>36</v>
      </c>
      <c r="H1231" s="264">
        <v>36</v>
      </c>
      <c r="I1231" s="264">
        <v>37</v>
      </c>
      <c r="J1231" s="264">
        <v>36</v>
      </c>
      <c r="K1231" s="294">
        <v>0.9</v>
      </c>
      <c r="L1231" s="267">
        <v>0.95</v>
      </c>
      <c r="M1231" s="267">
        <v>1</v>
      </c>
      <c r="N1231" s="267">
        <v>0.972972972972973</v>
      </c>
      <c r="O1231" s="332">
        <v>1185</v>
      </c>
      <c r="P1231" s="266">
        <v>1122</v>
      </c>
      <c r="Q1231" s="266">
        <v>38</v>
      </c>
      <c r="R1231" s="264">
        <v>35</v>
      </c>
      <c r="S1231" s="264">
        <v>36</v>
      </c>
      <c r="T1231" s="267">
        <v>0.946835443037975</v>
      </c>
      <c r="U1231" s="267">
        <v>0.95</v>
      </c>
      <c r="V1231" s="268">
        <v>0.972222222222222</v>
      </c>
      <c r="W1231" s="268">
        <v>0.972972972972973</v>
      </c>
      <c r="X1231" s="295">
        <v>-0.0222222222222223</v>
      </c>
      <c r="Y1231" s="271">
        <v>268</v>
      </c>
      <c r="Z1231" s="333">
        <v>262</v>
      </c>
      <c r="AA1231" s="333">
        <v>283</v>
      </c>
      <c r="AB1231" s="333">
        <v>274</v>
      </c>
      <c r="AC1231" s="334">
        <v>0.977611940298508</v>
      </c>
      <c r="AD1231" s="268">
        <v>0.968197879858657</v>
      </c>
      <c r="AE1231" s="295">
        <v>0.00941406043985027</v>
      </c>
    </row>
    <row r="1232" spans="1:31">
      <c r="A1232" s="315" t="s">
        <v>1972</v>
      </c>
      <c r="B1232" s="339" t="s">
        <v>3357</v>
      </c>
      <c r="C1232" s="293" t="s">
        <v>2254</v>
      </c>
      <c r="D1232" s="339" t="s">
        <v>2255</v>
      </c>
      <c r="E1232" s="266">
        <v>60</v>
      </c>
      <c r="F1232" s="266">
        <v>60</v>
      </c>
      <c r="G1232" s="264">
        <v>51</v>
      </c>
      <c r="H1232" s="264">
        <v>51</v>
      </c>
      <c r="I1232" s="264">
        <v>53</v>
      </c>
      <c r="J1232" s="264">
        <v>53</v>
      </c>
      <c r="K1232" s="294">
        <v>0.9</v>
      </c>
      <c r="L1232" s="267">
        <v>1</v>
      </c>
      <c r="M1232" s="267">
        <v>1</v>
      </c>
      <c r="N1232" s="267">
        <v>1</v>
      </c>
      <c r="O1232" s="332">
        <v>1608</v>
      </c>
      <c r="P1232" s="266">
        <v>1599</v>
      </c>
      <c r="Q1232" s="266">
        <v>60</v>
      </c>
      <c r="R1232" s="264">
        <v>51</v>
      </c>
      <c r="S1232" s="264">
        <v>53</v>
      </c>
      <c r="T1232" s="267">
        <v>0.994402985074627</v>
      </c>
      <c r="U1232" s="267">
        <v>1</v>
      </c>
      <c r="V1232" s="268">
        <v>1</v>
      </c>
      <c r="W1232" s="268">
        <v>1</v>
      </c>
      <c r="X1232" s="295">
        <v>0</v>
      </c>
      <c r="Y1232" s="271">
        <v>377</v>
      </c>
      <c r="Z1232" s="333">
        <v>376</v>
      </c>
      <c r="AA1232" s="333">
        <v>376</v>
      </c>
      <c r="AB1232" s="333">
        <v>375</v>
      </c>
      <c r="AC1232" s="334">
        <v>0.997347480106101</v>
      </c>
      <c r="AD1232" s="268">
        <v>0.997340425531915</v>
      </c>
      <c r="AE1232" s="295">
        <v>7.05457418581634e-6</v>
      </c>
    </row>
    <row r="1233" spans="1:31">
      <c r="A1233" s="315" t="s">
        <v>1972</v>
      </c>
      <c r="B1233" s="339" t="s">
        <v>3357</v>
      </c>
      <c r="C1233" s="293" t="s">
        <v>2256</v>
      </c>
      <c r="D1233" s="339" t="s">
        <v>2257</v>
      </c>
      <c r="E1233" s="266">
        <v>73</v>
      </c>
      <c r="F1233" s="266">
        <v>72</v>
      </c>
      <c r="G1233" s="264">
        <v>66</v>
      </c>
      <c r="H1233" s="264">
        <v>65</v>
      </c>
      <c r="I1233" s="264">
        <v>65</v>
      </c>
      <c r="J1233" s="264">
        <v>64</v>
      </c>
      <c r="K1233" s="294">
        <v>0.9</v>
      </c>
      <c r="L1233" s="267">
        <v>0.986301369863014</v>
      </c>
      <c r="M1233" s="267">
        <v>0.984848484848485</v>
      </c>
      <c r="N1233" s="267">
        <v>0.984615384615385</v>
      </c>
      <c r="O1233" s="332">
        <v>2098</v>
      </c>
      <c r="P1233" s="266">
        <v>2051</v>
      </c>
      <c r="Q1233" s="266">
        <v>72</v>
      </c>
      <c r="R1233" s="264">
        <v>61</v>
      </c>
      <c r="S1233" s="264">
        <v>62</v>
      </c>
      <c r="T1233" s="267">
        <v>0.977597712106768</v>
      </c>
      <c r="U1233" s="267">
        <v>0.986301369863014</v>
      </c>
      <c r="V1233" s="268">
        <v>0.924242424242424</v>
      </c>
      <c r="W1233" s="268">
        <v>0.953846153846154</v>
      </c>
      <c r="X1233" s="295">
        <v>0.0620589456205894</v>
      </c>
      <c r="Y1233" s="271">
        <v>490</v>
      </c>
      <c r="Z1233" s="333">
        <v>472</v>
      </c>
      <c r="AA1233" s="333">
        <v>486</v>
      </c>
      <c r="AB1233" s="333">
        <v>478</v>
      </c>
      <c r="AC1233" s="334">
        <v>0.963265306122449</v>
      </c>
      <c r="AD1233" s="268">
        <v>0.983539094650206</v>
      </c>
      <c r="AE1233" s="295">
        <v>-0.0202737885277567</v>
      </c>
    </row>
    <row r="1234" spans="1:31">
      <c r="A1234" s="315" t="s">
        <v>1972</v>
      </c>
      <c r="B1234" s="339" t="s">
        <v>3357</v>
      </c>
      <c r="C1234" s="293" t="s">
        <v>2258</v>
      </c>
      <c r="D1234" s="339" t="s">
        <v>2259</v>
      </c>
      <c r="E1234" s="266">
        <v>36</v>
      </c>
      <c r="F1234" s="266">
        <v>33</v>
      </c>
      <c r="G1234" s="264">
        <v>30</v>
      </c>
      <c r="H1234" s="264">
        <v>28</v>
      </c>
      <c r="I1234" s="264">
        <v>32</v>
      </c>
      <c r="J1234" s="264">
        <v>29</v>
      </c>
      <c r="K1234" s="294">
        <v>0.9</v>
      </c>
      <c r="L1234" s="267">
        <v>0.916666666666667</v>
      </c>
      <c r="M1234" s="267">
        <v>0.933333333333333</v>
      </c>
      <c r="N1234" s="267">
        <v>0.90625</v>
      </c>
      <c r="O1234" s="332">
        <v>1014</v>
      </c>
      <c r="P1234" s="266">
        <v>931</v>
      </c>
      <c r="Q1234" s="266">
        <v>33</v>
      </c>
      <c r="R1234" s="264">
        <v>28</v>
      </c>
      <c r="S1234" s="264">
        <v>29</v>
      </c>
      <c r="T1234" s="267">
        <v>0.918145956607495</v>
      </c>
      <c r="U1234" s="267">
        <v>0.916666666666667</v>
      </c>
      <c r="V1234" s="268">
        <v>0.933333333333333</v>
      </c>
      <c r="W1234" s="268">
        <v>0.90625</v>
      </c>
      <c r="X1234" s="295">
        <v>-0.0166666666666667</v>
      </c>
      <c r="Y1234" s="271">
        <v>234</v>
      </c>
      <c r="Z1234" s="333">
        <v>214</v>
      </c>
      <c r="AA1234" s="333">
        <v>240</v>
      </c>
      <c r="AB1234" s="333">
        <v>223</v>
      </c>
      <c r="AC1234" s="334">
        <v>0.914529914529915</v>
      </c>
      <c r="AD1234" s="268">
        <v>0.929166666666667</v>
      </c>
      <c r="AE1234" s="295">
        <v>-0.0146367521367522</v>
      </c>
    </row>
    <row r="1235" spans="1:31">
      <c r="A1235" s="315" t="s">
        <v>1972</v>
      </c>
      <c r="B1235" s="339" t="s">
        <v>3357</v>
      </c>
      <c r="C1235" s="293" t="s">
        <v>2260</v>
      </c>
      <c r="D1235" s="339" t="s">
        <v>2261</v>
      </c>
      <c r="E1235" s="266">
        <v>42</v>
      </c>
      <c r="F1235" s="266">
        <v>42</v>
      </c>
      <c r="G1235" s="264">
        <v>36</v>
      </c>
      <c r="H1235" s="264">
        <v>36</v>
      </c>
      <c r="I1235" s="264">
        <v>38</v>
      </c>
      <c r="J1235" s="264">
        <v>38</v>
      </c>
      <c r="K1235" s="294">
        <v>0.9</v>
      </c>
      <c r="L1235" s="267">
        <v>1</v>
      </c>
      <c r="M1235" s="267">
        <v>1</v>
      </c>
      <c r="N1235" s="267">
        <v>1</v>
      </c>
      <c r="O1235" s="332">
        <v>1182</v>
      </c>
      <c r="P1235" s="266">
        <v>1176</v>
      </c>
      <c r="Q1235" s="266">
        <v>42</v>
      </c>
      <c r="R1235" s="264">
        <v>36</v>
      </c>
      <c r="S1235" s="264">
        <v>37</v>
      </c>
      <c r="T1235" s="267">
        <v>0.99492385786802</v>
      </c>
      <c r="U1235" s="267">
        <v>1</v>
      </c>
      <c r="V1235" s="268">
        <v>1</v>
      </c>
      <c r="W1235" s="268">
        <v>0.973684210526316</v>
      </c>
      <c r="X1235" s="295">
        <v>0</v>
      </c>
      <c r="Y1235" s="271">
        <v>271</v>
      </c>
      <c r="Z1235" s="333">
        <v>269</v>
      </c>
      <c r="AA1235" s="333">
        <v>280</v>
      </c>
      <c r="AB1235" s="333">
        <v>279</v>
      </c>
      <c r="AC1235" s="334">
        <v>0.992619926199262</v>
      </c>
      <c r="AD1235" s="268">
        <v>0.996428571428571</v>
      </c>
      <c r="AE1235" s="295">
        <v>-0.00380864522930946</v>
      </c>
    </row>
    <row r="1236" spans="1:31">
      <c r="A1236" s="315" t="s">
        <v>1972</v>
      </c>
      <c r="B1236" s="339" t="s">
        <v>3357</v>
      </c>
      <c r="C1236" s="293" t="s">
        <v>2262</v>
      </c>
      <c r="D1236" s="339" t="s">
        <v>2263</v>
      </c>
      <c r="E1236" s="266">
        <v>77</v>
      </c>
      <c r="F1236" s="266">
        <v>75</v>
      </c>
      <c r="G1236" s="264">
        <v>61</v>
      </c>
      <c r="H1236" s="264">
        <v>59</v>
      </c>
      <c r="I1236" s="264">
        <v>66</v>
      </c>
      <c r="J1236" s="264">
        <v>64</v>
      </c>
      <c r="K1236" s="294">
        <v>0.9</v>
      </c>
      <c r="L1236" s="267">
        <v>0.974025974025974</v>
      </c>
      <c r="M1236" s="267">
        <v>0.967213114754098</v>
      </c>
      <c r="N1236" s="267">
        <v>0.96969696969697</v>
      </c>
      <c r="O1236" s="332">
        <v>2090</v>
      </c>
      <c r="P1236" s="266">
        <v>1992</v>
      </c>
      <c r="Q1236" s="266">
        <v>74</v>
      </c>
      <c r="R1236" s="264">
        <v>57</v>
      </c>
      <c r="S1236" s="264">
        <v>64</v>
      </c>
      <c r="T1236" s="267">
        <v>0.95311004784689</v>
      </c>
      <c r="U1236" s="267">
        <v>0.961038961038961</v>
      </c>
      <c r="V1236" s="268">
        <v>0.934426229508197</v>
      </c>
      <c r="W1236" s="268">
        <v>0.96969696969697</v>
      </c>
      <c r="X1236" s="295">
        <v>0.0266127315307643</v>
      </c>
      <c r="Y1236" s="271">
        <v>483</v>
      </c>
      <c r="Z1236" s="333">
        <v>463</v>
      </c>
      <c r="AA1236" s="333">
        <v>496</v>
      </c>
      <c r="AB1236" s="333">
        <v>477</v>
      </c>
      <c r="AC1236" s="334">
        <v>0.958592132505176</v>
      </c>
      <c r="AD1236" s="268">
        <v>0.961693548387097</v>
      </c>
      <c r="AE1236" s="295">
        <v>-0.00310141588192081</v>
      </c>
    </row>
    <row r="1237" spans="1:31">
      <c r="A1237" s="315" t="s">
        <v>1972</v>
      </c>
      <c r="B1237" s="339" t="s">
        <v>3359</v>
      </c>
      <c r="C1237" s="293" t="s">
        <v>2264</v>
      </c>
      <c r="D1237" s="339" t="s">
        <v>2265</v>
      </c>
      <c r="E1237" s="266">
        <v>60</v>
      </c>
      <c r="F1237" s="266">
        <v>60</v>
      </c>
      <c r="G1237" s="264">
        <v>50</v>
      </c>
      <c r="H1237" s="264">
        <v>50</v>
      </c>
      <c r="I1237" s="264">
        <v>56</v>
      </c>
      <c r="J1237" s="264">
        <v>55</v>
      </c>
      <c r="K1237" s="294">
        <v>0.9</v>
      </c>
      <c r="L1237" s="267">
        <v>1</v>
      </c>
      <c r="M1237" s="267">
        <v>1</v>
      </c>
      <c r="N1237" s="267">
        <v>0.982142857142857</v>
      </c>
      <c r="O1237" s="332">
        <v>1684</v>
      </c>
      <c r="P1237" s="266">
        <v>1671</v>
      </c>
      <c r="Q1237" s="266">
        <v>60</v>
      </c>
      <c r="R1237" s="264">
        <v>50</v>
      </c>
      <c r="S1237" s="264">
        <v>55</v>
      </c>
      <c r="T1237" s="267">
        <v>0.992280285035629</v>
      </c>
      <c r="U1237" s="267">
        <v>1</v>
      </c>
      <c r="V1237" s="268">
        <v>1</v>
      </c>
      <c r="W1237" s="268">
        <v>0.982142857142857</v>
      </c>
      <c r="X1237" s="295">
        <v>0</v>
      </c>
      <c r="Y1237" s="271">
        <v>397</v>
      </c>
      <c r="Z1237" s="333">
        <v>393</v>
      </c>
      <c r="AA1237" s="333">
        <v>387</v>
      </c>
      <c r="AB1237" s="333">
        <v>385</v>
      </c>
      <c r="AC1237" s="334">
        <v>0.98992443324937</v>
      </c>
      <c r="AD1237" s="268">
        <v>0.994832041343669</v>
      </c>
      <c r="AE1237" s="295">
        <v>-0.00490760809429891</v>
      </c>
    </row>
    <row r="1238" spans="1:31">
      <c r="A1238" s="315" t="s">
        <v>1972</v>
      </c>
      <c r="B1238" s="339" t="s">
        <v>3359</v>
      </c>
      <c r="C1238" s="293" t="s">
        <v>2266</v>
      </c>
      <c r="D1238" s="339" t="s">
        <v>2267</v>
      </c>
      <c r="E1238" s="266">
        <v>71</v>
      </c>
      <c r="F1238" s="266">
        <v>71</v>
      </c>
      <c r="G1238" s="264">
        <v>61</v>
      </c>
      <c r="H1238" s="264">
        <v>61</v>
      </c>
      <c r="I1238" s="264">
        <v>68</v>
      </c>
      <c r="J1238" s="264">
        <v>67</v>
      </c>
      <c r="K1238" s="294">
        <v>0.9</v>
      </c>
      <c r="L1238" s="267">
        <v>1</v>
      </c>
      <c r="M1238" s="267">
        <v>1</v>
      </c>
      <c r="N1238" s="267">
        <v>0.985294117647059</v>
      </c>
      <c r="O1238" s="332">
        <v>1986</v>
      </c>
      <c r="P1238" s="266">
        <v>1878</v>
      </c>
      <c r="Q1238" s="266">
        <v>70</v>
      </c>
      <c r="R1238" s="264">
        <v>60</v>
      </c>
      <c r="S1238" s="264">
        <v>65</v>
      </c>
      <c r="T1238" s="267">
        <v>0.945619335347432</v>
      </c>
      <c r="U1238" s="267">
        <v>0.985915492957746</v>
      </c>
      <c r="V1238" s="268">
        <v>0.983606557377049</v>
      </c>
      <c r="W1238" s="268">
        <v>0.955882352941177</v>
      </c>
      <c r="X1238" s="295">
        <v>0.00230893558069734</v>
      </c>
      <c r="Y1238" s="271">
        <v>464</v>
      </c>
      <c r="Z1238" s="333">
        <v>458</v>
      </c>
      <c r="AA1238" s="333">
        <v>461</v>
      </c>
      <c r="AB1238" s="333">
        <v>427</v>
      </c>
      <c r="AC1238" s="334">
        <v>0.987068965517241</v>
      </c>
      <c r="AD1238" s="268">
        <v>0.926247288503254</v>
      </c>
      <c r="AE1238" s="295">
        <v>0.0608216770139876</v>
      </c>
    </row>
    <row r="1239" spans="1:31">
      <c r="A1239" s="315" t="s">
        <v>1972</v>
      </c>
      <c r="B1239" s="339" t="s">
        <v>3359</v>
      </c>
      <c r="C1239" s="293" t="s">
        <v>2268</v>
      </c>
      <c r="D1239" s="339" t="s">
        <v>2269</v>
      </c>
      <c r="E1239" s="266">
        <v>29</v>
      </c>
      <c r="F1239" s="266">
        <v>29</v>
      </c>
      <c r="G1239" s="264">
        <v>26</v>
      </c>
      <c r="H1239" s="264">
        <v>26</v>
      </c>
      <c r="I1239" s="264">
        <v>23</v>
      </c>
      <c r="J1239" s="264">
        <v>23</v>
      </c>
      <c r="K1239" s="294">
        <v>0.9</v>
      </c>
      <c r="L1239" s="267">
        <v>1</v>
      </c>
      <c r="M1239" s="267">
        <v>1</v>
      </c>
      <c r="N1239" s="267">
        <v>1</v>
      </c>
      <c r="O1239" s="332">
        <v>794</v>
      </c>
      <c r="P1239" s="266">
        <v>791</v>
      </c>
      <c r="Q1239" s="266">
        <v>29</v>
      </c>
      <c r="R1239" s="264">
        <v>26</v>
      </c>
      <c r="S1239" s="264">
        <v>23</v>
      </c>
      <c r="T1239" s="267">
        <v>0.996221662468514</v>
      </c>
      <c r="U1239" s="267">
        <v>1</v>
      </c>
      <c r="V1239" s="268">
        <v>1</v>
      </c>
      <c r="W1239" s="268">
        <v>1</v>
      </c>
      <c r="X1239" s="295">
        <v>0</v>
      </c>
      <c r="Y1239" s="271">
        <v>185</v>
      </c>
      <c r="Z1239" s="333">
        <v>184</v>
      </c>
      <c r="AA1239" s="333">
        <v>185</v>
      </c>
      <c r="AB1239" s="333">
        <v>184</v>
      </c>
      <c r="AC1239" s="334">
        <v>0.994594594594595</v>
      </c>
      <c r="AD1239" s="268">
        <v>0.994594594594595</v>
      </c>
      <c r="AE1239" s="295">
        <v>0</v>
      </c>
    </row>
    <row r="1240" spans="1:31">
      <c r="A1240" s="315" t="s">
        <v>1972</v>
      </c>
      <c r="B1240" s="339" t="s">
        <v>3359</v>
      </c>
      <c r="C1240" s="293" t="s">
        <v>2270</v>
      </c>
      <c r="D1240" s="339" t="s">
        <v>2271</v>
      </c>
      <c r="E1240" s="266">
        <v>40</v>
      </c>
      <c r="F1240" s="266">
        <v>40</v>
      </c>
      <c r="G1240" s="264">
        <v>32</v>
      </c>
      <c r="H1240" s="264">
        <v>32</v>
      </c>
      <c r="I1240" s="264">
        <v>35</v>
      </c>
      <c r="J1240" s="264">
        <v>35</v>
      </c>
      <c r="K1240" s="294">
        <v>0.9</v>
      </c>
      <c r="L1240" s="267">
        <v>1</v>
      </c>
      <c r="M1240" s="267">
        <v>1</v>
      </c>
      <c r="N1240" s="267">
        <v>1</v>
      </c>
      <c r="O1240" s="332">
        <v>1070</v>
      </c>
      <c r="P1240" s="266">
        <v>1048</v>
      </c>
      <c r="Q1240" s="266">
        <v>38</v>
      </c>
      <c r="R1240" s="264">
        <v>30</v>
      </c>
      <c r="S1240" s="264">
        <v>35</v>
      </c>
      <c r="T1240" s="267">
        <v>0.979439252336449</v>
      </c>
      <c r="U1240" s="267">
        <v>0.95</v>
      </c>
      <c r="V1240" s="268">
        <v>0.9375</v>
      </c>
      <c r="W1240" s="268">
        <v>1</v>
      </c>
      <c r="X1240" s="295">
        <v>0.0125</v>
      </c>
      <c r="Y1240" s="271">
        <v>252</v>
      </c>
      <c r="Z1240" s="333">
        <v>245</v>
      </c>
      <c r="AA1240" s="333">
        <v>247</v>
      </c>
      <c r="AB1240" s="333">
        <v>240</v>
      </c>
      <c r="AC1240" s="334">
        <v>0.972222222222222</v>
      </c>
      <c r="AD1240" s="268">
        <v>0.97165991902834</v>
      </c>
      <c r="AE1240" s="295">
        <v>0.000562303193882174</v>
      </c>
    </row>
    <row r="1241" spans="1:31">
      <c r="A1241" s="315" t="s">
        <v>1972</v>
      </c>
      <c r="B1241" s="339" t="s">
        <v>3359</v>
      </c>
      <c r="C1241" s="293" t="s">
        <v>2272</v>
      </c>
      <c r="D1241" s="339" t="s">
        <v>2273</v>
      </c>
      <c r="E1241" s="266">
        <v>40</v>
      </c>
      <c r="F1241" s="266">
        <v>39</v>
      </c>
      <c r="G1241" s="264">
        <v>38</v>
      </c>
      <c r="H1241" s="264">
        <v>37</v>
      </c>
      <c r="I1241" s="264">
        <v>37</v>
      </c>
      <c r="J1241" s="264">
        <v>36</v>
      </c>
      <c r="K1241" s="294">
        <v>0.9</v>
      </c>
      <c r="L1241" s="267">
        <v>0.975</v>
      </c>
      <c r="M1241" s="267">
        <v>0.973684210526316</v>
      </c>
      <c r="N1241" s="267">
        <v>0.972972972972973</v>
      </c>
      <c r="O1241" s="332">
        <v>1100</v>
      </c>
      <c r="P1241" s="266">
        <v>1061</v>
      </c>
      <c r="Q1241" s="266">
        <v>39</v>
      </c>
      <c r="R1241" s="264">
        <v>37</v>
      </c>
      <c r="S1241" s="264">
        <v>35</v>
      </c>
      <c r="T1241" s="267">
        <v>0.964545454545455</v>
      </c>
      <c r="U1241" s="267">
        <v>0.975</v>
      </c>
      <c r="V1241" s="268">
        <v>0.973684210526316</v>
      </c>
      <c r="W1241" s="268">
        <v>0.945945945945946</v>
      </c>
      <c r="X1241" s="295">
        <v>0.00131578947368416</v>
      </c>
      <c r="Y1241" s="271">
        <v>259</v>
      </c>
      <c r="Z1241" s="333">
        <v>249</v>
      </c>
      <c r="AA1241" s="333">
        <v>263</v>
      </c>
      <c r="AB1241" s="333">
        <v>247</v>
      </c>
      <c r="AC1241" s="334">
        <v>0.961389961389961</v>
      </c>
      <c r="AD1241" s="268">
        <v>0.939163498098859</v>
      </c>
      <c r="AE1241" s="295">
        <v>0.022226463291102</v>
      </c>
    </row>
    <row r="1242" spans="1:31">
      <c r="A1242" s="315" t="s">
        <v>1972</v>
      </c>
      <c r="B1242" s="339" t="s">
        <v>3359</v>
      </c>
      <c r="C1242" s="293" t="s">
        <v>2274</v>
      </c>
      <c r="D1242" s="339" t="s">
        <v>2275</v>
      </c>
      <c r="E1242" s="266">
        <v>28</v>
      </c>
      <c r="F1242" s="266">
        <v>28</v>
      </c>
      <c r="G1242" s="264">
        <v>25</v>
      </c>
      <c r="H1242" s="264">
        <v>25</v>
      </c>
      <c r="I1242" s="264">
        <v>26</v>
      </c>
      <c r="J1242" s="264">
        <v>26</v>
      </c>
      <c r="K1242" s="294">
        <v>0.9</v>
      </c>
      <c r="L1242" s="267">
        <v>1</v>
      </c>
      <c r="M1242" s="267">
        <v>1</v>
      </c>
      <c r="N1242" s="267">
        <v>1</v>
      </c>
      <c r="O1242" s="332">
        <v>755</v>
      </c>
      <c r="P1242" s="266">
        <v>707</v>
      </c>
      <c r="Q1242" s="266">
        <v>24</v>
      </c>
      <c r="R1242" s="264">
        <v>24</v>
      </c>
      <c r="S1242" s="264">
        <v>25</v>
      </c>
      <c r="T1242" s="267">
        <v>0.936423841059603</v>
      </c>
      <c r="U1242" s="267">
        <v>0.857142857142857</v>
      </c>
      <c r="V1242" s="268">
        <v>0.96</v>
      </c>
      <c r="W1242" s="268">
        <v>0.961538461538462</v>
      </c>
      <c r="X1242" s="295">
        <v>-0.102857142857143</v>
      </c>
      <c r="Y1242" s="271">
        <v>179</v>
      </c>
      <c r="Z1242" s="333">
        <v>170</v>
      </c>
      <c r="AA1242" s="333">
        <v>177</v>
      </c>
      <c r="AB1242" s="333">
        <v>164</v>
      </c>
      <c r="AC1242" s="334">
        <v>0.949720670391061</v>
      </c>
      <c r="AD1242" s="268">
        <v>0.926553672316384</v>
      </c>
      <c r="AE1242" s="295">
        <v>0.0231669980746773</v>
      </c>
    </row>
    <row r="1243" spans="1:31">
      <c r="A1243" s="315" t="s">
        <v>1972</v>
      </c>
      <c r="B1243" s="339" t="s">
        <v>3359</v>
      </c>
      <c r="C1243" s="293" t="s">
        <v>2276</v>
      </c>
      <c r="D1243" s="339" t="s">
        <v>2277</v>
      </c>
      <c r="E1243" s="266">
        <v>50</v>
      </c>
      <c r="F1243" s="266">
        <v>49</v>
      </c>
      <c r="G1243" s="264">
        <v>43</v>
      </c>
      <c r="H1243" s="264">
        <v>42</v>
      </c>
      <c r="I1243" s="264">
        <v>44</v>
      </c>
      <c r="J1243" s="264">
        <v>44</v>
      </c>
      <c r="K1243" s="294">
        <v>0.9</v>
      </c>
      <c r="L1243" s="267">
        <v>0.98</v>
      </c>
      <c r="M1243" s="267">
        <v>0.976744186046512</v>
      </c>
      <c r="N1243" s="267">
        <v>1</v>
      </c>
      <c r="O1243" s="332">
        <v>1359</v>
      </c>
      <c r="P1243" s="266">
        <v>1218</v>
      </c>
      <c r="Q1243" s="266">
        <v>45</v>
      </c>
      <c r="R1243" s="264">
        <v>39</v>
      </c>
      <c r="S1243" s="264">
        <v>40</v>
      </c>
      <c r="T1243" s="267">
        <v>0.896247240618102</v>
      </c>
      <c r="U1243" s="267">
        <v>0.9</v>
      </c>
      <c r="V1243" s="268">
        <v>0.906976744186046</v>
      </c>
      <c r="W1243" s="268">
        <v>0.909090909090909</v>
      </c>
      <c r="X1243" s="295">
        <v>-0.00697674418604644</v>
      </c>
      <c r="Y1243" s="271">
        <v>318</v>
      </c>
      <c r="Z1243" s="333">
        <v>283</v>
      </c>
      <c r="AA1243" s="333">
        <v>310</v>
      </c>
      <c r="AB1243" s="333">
        <v>278</v>
      </c>
      <c r="AC1243" s="334">
        <v>0.889937106918239</v>
      </c>
      <c r="AD1243" s="268">
        <v>0.896774193548387</v>
      </c>
      <c r="AE1243" s="295">
        <v>-0.00683708663014804</v>
      </c>
    </row>
    <row r="1244" spans="1:31">
      <c r="A1244" s="315" t="s">
        <v>1972</v>
      </c>
      <c r="B1244" s="339" t="s">
        <v>3359</v>
      </c>
      <c r="C1244" s="293" t="s">
        <v>2278</v>
      </c>
      <c r="D1244" s="339" t="s">
        <v>2279</v>
      </c>
      <c r="E1244" s="266">
        <v>37</v>
      </c>
      <c r="F1244" s="266">
        <v>37</v>
      </c>
      <c r="G1244" s="264">
        <v>31</v>
      </c>
      <c r="H1244" s="264">
        <v>31</v>
      </c>
      <c r="I1244" s="264">
        <v>31</v>
      </c>
      <c r="J1244" s="264">
        <v>31</v>
      </c>
      <c r="K1244" s="294">
        <v>0.9</v>
      </c>
      <c r="L1244" s="267">
        <v>1</v>
      </c>
      <c r="M1244" s="267">
        <v>1</v>
      </c>
      <c r="N1244" s="267">
        <v>1</v>
      </c>
      <c r="O1244" s="332">
        <v>1073</v>
      </c>
      <c r="P1244" s="266">
        <v>1064</v>
      </c>
      <c r="Q1244" s="266">
        <v>36</v>
      </c>
      <c r="R1244" s="264">
        <v>31</v>
      </c>
      <c r="S1244" s="264">
        <v>31</v>
      </c>
      <c r="T1244" s="267">
        <v>0.99161230195713</v>
      </c>
      <c r="U1244" s="267">
        <v>0.972972972972973</v>
      </c>
      <c r="V1244" s="268">
        <v>1</v>
      </c>
      <c r="W1244" s="268">
        <v>1</v>
      </c>
      <c r="X1244" s="295">
        <v>-0.027027027027027</v>
      </c>
      <c r="Y1244" s="271">
        <v>248</v>
      </c>
      <c r="Z1244" s="333">
        <v>246</v>
      </c>
      <c r="AA1244" s="333">
        <v>250</v>
      </c>
      <c r="AB1244" s="333">
        <v>248</v>
      </c>
      <c r="AC1244" s="334">
        <v>0.991935483870968</v>
      </c>
      <c r="AD1244" s="268">
        <v>0.992</v>
      </c>
      <c r="AE1244" s="295">
        <v>-6.45161290322438e-5</v>
      </c>
    </row>
    <row r="1245" spans="1:31">
      <c r="A1245" s="315" t="s">
        <v>1972</v>
      </c>
      <c r="B1245" s="339" t="s">
        <v>3359</v>
      </c>
      <c r="C1245" s="293" t="s">
        <v>2280</v>
      </c>
      <c r="D1245" s="339" t="s">
        <v>2281</v>
      </c>
      <c r="E1245" s="266">
        <v>32</v>
      </c>
      <c r="F1245" s="266">
        <v>31</v>
      </c>
      <c r="G1245" s="264">
        <v>31</v>
      </c>
      <c r="H1245" s="264">
        <v>30</v>
      </c>
      <c r="I1245" s="264">
        <v>31</v>
      </c>
      <c r="J1245" s="264">
        <v>30</v>
      </c>
      <c r="K1245" s="294">
        <v>0.9</v>
      </c>
      <c r="L1245" s="267">
        <v>0.96875</v>
      </c>
      <c r="M1245" s="267">
        <v>0.967741935483871</v>
      </c>
      <c r="N1245" s="267">
        <v>0.967741935483871</v>
      </c>
      <c r="O1245" s="332">
        <v>904</v>
      </c>
      <c r="P1245" s="266">
        <v>887</v>
      </c>
      <c r="Q1245" s="266">
        <v>31</v>
      </c>
      <c r="R1245" s="264">
        <v>27</v>
      </c>
      <c r="S1245" s="264">
        <v>30</v>
      </c>
      <c r="T1245" s="267">
        <v>0.981194690265487</v>
      </c>
      <c r="U1245" s="267">
        <v>0.96875</v>
      </c>
      <c r="V1245" s="268">
        <v>0.870967741935484</v>
      </c>
      <c r="W1245" s="268">
        <v>0.967741935483871</v>
      </c>
      <c r="X1245" s="295">
        <v>0.0977822580645161</v>
      </c>
      <c r="Y1245" s="271">
        <v>217</v>
      </c>
      <c r="Z1245" s="333">
        <v>207</v>
      </c>
      <c r="AA1245" s="333">
        <v>201</v>
      </c>
      <c r="AB1245" s="333">
        <v>196</v>
      </c>
      <c r="AC1245" s="334">
        <v>0.953917050691244</v>
      </c>
      <c r="AD1245" s="268">
        <v>0.975124378109453</v>
      </c>
      <c r="AE1245" s="295">
        <v>-0.0212073274182085</v>
      </c>
    </row>
    <row r="1246" spans="1:31">
      <c r="A1246" s="315" t="s">
        <v>1972</v>
      </c>
      <c r="B1246" s="339" t="s">
        <v>3359</v>
      </c>
      <c r="C1246" s="293" t="s">
        <v>2282</v>
      </c>
      <c r="D1246" s="339" t="s">
        <v>2283</v>
      </c>
      <c r="E1246" s="266">
        <v>58</v>
      </c>
      <c r="F1246" s="266">
        <v>57</v>
      </c>
      <c r="G1246" s="264">
        <v>51</v>
      </c>
      <c r="H1246" s="264">
        <v>50</v>
      </c>
      <c r="I1246" s="264">
        <v>52</v>
      </c>
      <c r="J1246" s="264">
        <v>51</v>
      </c>
      <c r="K1246" s="294">
        <v>0.9</v>
      </c>
      <c r="L1246" s="267">
        <v>0.982758620689655</v>
      </c>
      <c r="M1246" s="267">
        <v>0.980392156862745</v>
      </c>
      <c r="N1246" s="267">
        <v>0.980769230769231</v>
      </c>
      <c r="O1246" s="332">
        <v>1595</v>
      </c>
      <c r="P1246" s="266">
        <v>1530</v>
      </c>
      <c r="Q1246" s="266">
        <v>56</v>
      </c>
      <c r="R1246" s="264">
        <v>49</v>
      </c>
      <c r="S1246" s="264">
        <v>50</v>
      </c>
      <c r="T1246" s="267">
        <v>0.959247648902821</v>
      </c>
      <c r="U1246" s="267">
        <v>0.96551724137931</v>
      </c>
      <c r="V1246" s="268">
        <v>0.96078431372549</v>
      </c>
      <c r="W1246" s="268">
        <v>0.961538461538462</v>
      </c>
      <c r="X1246" s="295">
        <v>0.00473292765382016</v>
      </c>
      <c r="Y1246" s="271">
        <v>371</v>
      </c>
      <c r="Z1246" s="333">
        <v>356</v>
      </c>
      <c r="AA1246" s="333">
        <v>365</v>
      </c>
      <c r="AB1246" s="333">
        <v>346</v>
      </c>
      <c r="AC1246" s="334">
        <v>0.959568733153639</v>
      </c>
      <c r="AD1246" s="268">
        <v>0.947945205479452</v>
      </c>
      <c r="AE1246" s="295">
        <v>0.0116235276741867</v>
      </c>
    </row>
    <row r="1247" spans="1:31">
      <c r="A1247" s="315" t="s">
        <v>1972</v>
      </c>
      <c r="B1247" s="339" t="s">
        <v>3360</v>
      </c>
      <c r="C1247" s="293" t="s">
        <v>2284</v>
      </c>
      <c r="D1247" s="339" t="s">
        <v>2285</v>
      </c>
      <c r="E1247" s="266">
        <v>38</v>
      </c>
      <c r="F1247" s="266">
        <v>37</v>
      </c>
      <c r="G1247" s="264">
        <v>31</v>
      </c>
      <c r="H1247" s="264">
        <v>31</v>
      </c>
      <c r="I1247" s="264">
        <v>33</v>
      </c>
      <c r="J1247" s="264">
        <v>31</v>
      </c>
      <c r="K1247" s="294">
        <v>0.9</v>
      </c>
      <c r="L1247" s="267">
        <v>0.973684210526316</v>
      </c>
      <c r="M1247" s="267">
        <v>1</v>
      </c>
      <c r="N1247" s="267">
        <v>0.939393939393939</v>
      </c>
      <c r="O1247" s="332">
        <v>997</v>
      </c>
      <c r="P1247" s="266">
        <v>909</v>
      </c>
      <c r="Q1247" s="266">
        <v>37</v>
      </c>
      <c r="R1247" s="264">
        <v>31</v>
      </c>
      <c r="S1247" s="264">
        <v>31</v>
      </c>
      <c r="T1247" s="267">
        <v>0.911735205616851</v>
      </c>
      <c r="U1247" s="267">
        <v>0.973684210526316</v>
      </c>
      <c r="V1247" s="268">
        <v>1</v>
      </c>
      <c r="W1247" s="268">
        <v>0.939393939393939</v>
      </c>
      <c r="X1247" s="295">
        <v>-0.0263157894736842</v>
      </c>
      <c r="Y1247" s="271">
        <v>231</v>
      </c>
      <c r="Z1247" s="333">
        <v>219</v>
      </c>
      <c r="AA1247" s="333">
        <v>233</v>
      </c>
      <c r="AB1247" s="333">
        <v>207</v>
      </c>
      <c r="AC1247" s="334">
        <v>0.948051948051948</v>
      </c>
      <c r="AD1247" s="268">
        <v>0.888412017167382</v>
      </c>
      <c r="AE1247" s="295">
        <v>0.0596399308845661</v>
      </c>
    </row>
    <row r="1248" spans="1:31">
      <c r="A1248" s="315" t="s">
        <v>1972</v>
      </c>
      <c r="B1248" s="339" t="s">
        <v>3360</v>
      </c>
      <c r="C1248" s="293" t="s">
        <v>2286</v>
      </c>
      <c r="D1248" s="339" t="s">
        <v>2287</v>
      </c>
      <c r="E1248" s="266">
        <v>52</v>
      </c>
      <c r="F1248" s="266">
        <v>51</v>
      </c>
      <c r="G1248" s="264">
        <v>46</v>
      </c>
      <c r="H1248" s="264">
        <v>46</v>
      </c>
      <c r="I1248" s="264">
        <v>50</v>
      </c>
      <c r="J1248" s="264">
        <v>50</v>
      </c>
      <c r="K1248" s="294">
        <v>0.9</v>
      </c>
      <c r="L1248" s="267">
        <v>0.980769230769231</v>
      </c>
      <c r="M1248" s="267">
        <v>1</v>
      </c>
      <c r="N1248" s="267">
        <v>1</v>
      </c>
      <c r="O1248" s="332">
        <v>1464</v>
      </c>
      <c r="P1248" s="266">
        <v>1408</v>
      </c>
      <c r="Q1248" s="266">
        <v>50</v>
      </c>
      <c r="R1248" s="264">
        <v>46</v>
      </c>
      <c r="S1248" s="264">
        <v>50</v>
      </c>
      <c r="T1248" s="267">
        <v>0.961748633879781</v>
      </c>
      <c r="U1248" s="267">
        <v>0.961538461538462</v>
      </c>
      <c r="V1248" s="268">
        <v>1</v>
      </c>
      <c r="W1248" s="268">
        <v>1</v>
      </c>
      <c r="X1248" s="295">
        <v>-0.0384615384615384</v>
      </c>
      <c r="Y1248" s="271">
        <v>347</v>
      </c>
      <c r="Z1248" s="333">
        <v>338</v>
      </c>
      <c r="AA1248" s="333">
        <v>342</v>
      </c>
      <c r="AB1248" s="333">
        <v>327</v>
      </c>
      <c r="AC1248" s="334">
        <v>0.974063400576369</v>
      </c>
      <c r="AD1248" s="268">
        <v>0.956140350877193</v>
      </c>
      <c r="AE1248" s="295">
        <v>0.0179230496991759</v>
      </c>
    </row>
    <row r="1249" spans="1:31">
      <c r="A1249" s="315" t="s">
        <v>1972</v>
      </c>
      <c r="B1249" s="339" t="s">
        <v>3360</v>
      </c>
      <c r="C1249" s="293" t="s">
        <v>2288</v>
      </c>
      <c r="D1249" s="339" t="s">
        <v>2289</v>
      </c>
      <c r="E1249" s="266">
        <v>48</v>
      </c>
      <c r="F1249" s="266">
        <v>48</v>
      </c>
      <c r="G1249" s="264">
        <v>43</v>
      </c>
      <c r="H1249" s="264">
        <v>43</v>
      </c>
      <c r="I1249" s="264">
        <v>42</v>
      </c>
      <c r="J1249" s="264">
        <v>42</v>
      </c>
      <c r="K1249" s="294">
        <v>0.9</v>
      </c>
      <c r="L1249" s="267">
        <v>1</v>
      </c>
      <c r="M1249" s="267">
        <v>1</v>
      </c>
      <c r="N1249" s="267">
        <v>1</v>
      </c>
      <c r="O1249" s="332">
        <v>1337</v>
      </c>
      <c r="P1249" s="266">
        <v>1262</v>
      </c>
      <c r="Q1249" s="266">
        <v>48</v>
      </c>
      <c r="R1249" s="264">
        <v>43</v>
      </c>
      <c r="S1249" s="264">
        <v>42</v>
      </c>
      <c r="T1249" s="267">
        <v>0.943904263275991</v>
      </c>
      <c r="U1249" s="267">
        <v>1</v>
      </c>
      <c r="V1249" s="268">
        <v>1</v>
      </c>
      <c r="W1249" s="268">
        <v>1</v>
      </c>
      <c r="X1249" s="295">
        <v>0</v>
      </c>
      <c r="Y1249" s="271">
        <v>320</v>
      </c>
      <c r="Z1249" s="333">
        <v>317</v>
      </c>
      <c r="AA1249" s="333">
        <v>305</v>
      </c>
      <c r="AB1249" s="333">
        <v>284</v>
      </c>
      <c r="AC1249" s="334">
        <v>0.990625</v>
      </c>
      <c r="AD1249" s="268">
        <v>0.931147540983607</v>
      </c>
      <c r="AE1249" s="295">
        <v>0.0594774590163935</v>
      </c>
    </row>
    <row r="1250" spans="1:31">
      <c r="A1250" s="315" t="s">
        <v>1972</v>
      </c>
      <c r="B1250" s="339" t="s">
        <v>3360</v>
      </c>
      <c r="C1250" s="293" t="s">
        <v>2290</v>
      </c>
      <c r="D1250" s="339" t="s">
        <v>2291</v>
      </c>
      <c r="E1250" s="266">
        <v>0</v>
      </c>
      <c r="F1250" s="266">
        <v>0</v>
      </c>
      <c r="G1250" s="264">
        <v>0</v>
      </c>
      <c r="H1250" s="264">
        <v>0</v>
      </c>
      <c r="I1250" s="264">
        <v>0</v>
      </c>
      <c r="J1250" s="264">
        <v>0</v>
      </c>
      <c r="K1250" s="294">
        <v>0.9</v>
      </c>
      <c r="L1250" s="267">
        <v>0</v>
      </c>
      <c r="M1250" s="267">
        <v>0</v>
      </c>
      <c r="N1250" s="267">
        <v>0</v>
      </c>
      <c r="O1250" s="332">
        <v>0</v>
      </c>
      <c r="P1250" s="266">
        <v>0</v>
      </c>
      <c r="Q1250" s="266">
        <v>0</v>
      </c>
      <c r="R1250" s="264">
        <v>0</v>
      </c>
      <c r="S1250" s="264">
        <v>0</v>
      </c>
      <c r="T1250" s="267">
        <v>0</v>
      </c>
      <c r="U1250" s="267">
        <v>0</v>
      </c>
      <c r="V1250" s="268">
        <v>0</v>
      </c>
      <c r="W1250" s="268">
        <v>0</v>
      </c>
      <c r="X1250" s="295">
        <v>0</v>
      </c>
      <c r="Y1250" s="271">
        <v>0</v>
      </c>
      <c r="Z1250" s="333">
        <v>0</v>
      </c>
      <c r="AA1250" s="333">
        <v>0</v>
      </c>
      <c r="AB1250" s="333">
        <v>0</v>
      </c>
      <c r="AC1250" s="334">
        <v>0</v>
      </c>
      <c r="AD1250" s="268">
        <v>0</v>
      </c>
      <c r="AE1250" s="295">
        <v>0</v>
      </c>
    </row>
    <row r="1251" spans="1:31">
      <c r="A1251" s="315" t="s">
        <v>1972</v>
      </c>
      <c r="B1251" s="339" t="s">
        <v>3360</v>
      </c>
      <c r="C1251" s="293" t="s">
        <v>2292</v>
      </c>
      <c r="D1251" s="339" t="s">
        <v>2293</v>
      </c>
      <c r="E1251" s="266">
        <v>52</v>
      </c>
      <c r="F1251" s="266">
        <v>52</v>
      </c>
      <c r="G1251" s="264">
        <v>43</v>
      </c>
      <c r="H1251" s="264">
        <v>42</v>
      </c>
      <c r="I1251" s="264">
        <v>47</v>
      </c>
      <c r="J1251" s="264">
        <v>46</v>
      </c>
      <c r="K1251" s="294">
        <v>0.9</v>
      </c>
      <c r="L1251" s="267">
        <v>1</v>
      </c>
      <c r="M1251" s="267">
        <v>0.976744186046512</v>
      </c>
      <c r="N1251" s="267">
        <v>0.978723404255319</v>
      </c>
      <c r="O1251" s="332">
        <v>1359</v>
      </c>
      <c r="P1251" s="266">
        <v>1328</v>
      </c>
      <c r="Q1251" s="266">
        <v>52</v>
      </c>
      <c r="R1251" s="264">
        <v>42</v>
      </c>
      <c r="S1251" s="264">
        <v>46</v>
      </c>
      <c r="T1251" s="267">
        <v>0.977189109639441</v>
      </c>
      <c r="U1251" s="267">
        <v>1</v>
      </c>
      <c r="V1251" s="268">
        <v>0.976744186046512</v>
      </c>
      <c r="W1251" s="268">
        <v>0.978723404255319</v>
      </c>
      <c r="X1251" s="295">
        <v>0.0232558139534884</v>
      </c>
      <c r="Y1251" s="271">
        <v>319</v>
      </c>
      <c r="Z1251" s="333">
        <v>312</v>
      </c>
      <c r="AA1251" s="333">
        <v>314</v>
      </c>
      <c r="AB1251" s="333">
        <v>306</v>
      </c>
      <c r="AC1251" s="334">
        <v>0.978056426332288</v>
      </c>
      <c r="AD1251" s="268">
        <v>0.974522292993631</v>
      </c>
      <c r="AE1251" s="295">
        <v>0.00353413333865782</v>
      </c>
    </row>
    <row r="1252" spans="1:31">
      <c r="A1252" s="315" t="s">
        <v>1972</v>
      </c>
      <c r="B1252" s="339" t="s">
        <v>3360</v>
      </c>
      <c r="C1252" s="293" t="s">
        <v>2294</v>
      </c>
      <c r="D1252" s="339" t="s">
        <v>2295</v>
      </c>
      <c r="E1252" s="266">
        <v>33</v>
      </c>
      <c r="F1252" s="266">
        <v>33</v>
      </c>
      <c r="G1252" s="264">
        <v>28</v>
      </c>
      <c r="H1252" s="264">
        <v>27</v>
      </c>
      <c r="I1252" s="264">
        <v>33</v>
      </c>
      <c r="J1252" s="264">
        <v>32</v>
      </c>
      <c r="K1252" s="294">
        <v>0.9</v>
      </c>
      <c r="L1252" s="267">
        <v>1</v>
      </c>
      <c r="M1252" s="267">
        <v>0.964285714285714</v>
      </c>
      <c r="N1252" s="267">
        <v>0.96969696969697</v>
      </c>
      <c r="O1252" s="332">
        <v>886</v>
      </c>
      <c r="P1252" s="266">
        <v>857</v>
      </c>
      <c r="Q1252" s="266">
        <v>33</v>
      </c>
      <c r="R1252" s="264">
        <v>25</v>
      </c>
      <c r="S1252" s="264">
        <v>32</v>
      </c>
      <c r="T1252" s="267">
        <v>0.967268623024831</v>
      </c>
      <c r="U1252" s="267">
        <v>1</v>
      </c>
      <c r="V1252" s="268">
        <v>0.892857142857143</v>
      </c>
      <c r="W1252" s="268">
        <v>0.96969696969697</v>
      </c>
      <c r="X1252" s="295">
        <v>0.107142857142857</v>
      </c>
      <c r="Y1252" s="271">
        <v>215</v>
      </c>
      <c r="Z1252" s="333">
        <v>204</v>
      </c>
      <c r="AA1252" s="333">
        <v>211</v>
      </c>
      <c r="AB1252" s="333">
        <v>202</v>
      </c>
      <c r="AC1252" s="334">
        <v>0.948837209302326</v>
      </c>
      <c r="AD1252" s="268">
        <v>0.957345971563981</v>
      </c>
      <c r="AE1252" s="295">
        <v>-0.00850876226165542</v>
      </c>
    </row>
    <row r="1253" spans="1:31">
      <c r="A1253" s="315" t="s">
        <v>1972</v>
      </c>
      <c r="B1253" s="339" t="s">
        <v>3360</v>
      </c>
      <c r="C1253" s="293" t="s">
        <v>2296</v>
      </c>
      <c r="D1253" s="339" t="s">
        <v>2297</v>
      </c>
      <c r="E1253" s="266">
        <v>0</v>
      </c>
      <c r="F1253" s="266">
        <v>0</v>
      </c>
      <c r="G1253" s="264">
        <v>0</v>
      </c>
      <c r="H1253" s="264">
        <v>0</v>
      </c>
      <c r="I1253" s="264">
        <v>0</v>
      </c>
      <c r="J1253" s="264">
        <v>0</v>
      </c>
      <c r="K1253" s="294">
        <v>0.9</v>
      </c>
      <c r="L1253" s="267">
        <v>0</v>
      </c>
      <c r="M1253" s="267">
        <v>0</v>
      </c>
      <c r="N1253" s="267">
        <v>0</v>
      </c>
      <c r="O1253" s="332">
        <v>0</v>
      </c>
      <c r="P1253" s="266">
        <v>0</v>
      </c>
      <c r="Q1253" s="266">
        <v>0</v>
      </c>
      <c r="R1253" s="264">
        <v>0</v>
      </c>
      <c r="S1253" s="264">
        <v>0</v>
      </c>
      <c r="T1253" s="267">
        <v>0</v>
      </c>
      <c r="U1253" s="267">
        <v>0</v>
      </c>
      <c r="V1253" s="268">
        <v>0</v>
      </c>
      <c r="W1253" s="268">
        <v>0</v>
      </c>
      <c r="X1253" s="295">
        <v>0</v>
      </c>
      <c r="Y1253" s="271">
        <v>0</v>
      </c>
      <c r="Z1253" s="333">
        <v>0</v>
      </c>
      <c r="AA1253" s="333">
        <v>0</v>
      </c>
      <c r="AB1253" s="333">
        <v>0</v>
      </c>
      <c r="AC1253" s="334">
        <v>0</v>
      </c>
      <c r="AD1253" s="268">
        <v>0</v>
      </c>
      <c r="AE1253" s="295">
        <v>0</v>
      </c>
    </row>
    <row r="1254" spans="1:31">
      <c r="A1254" s="315" t="s">
        <v>1972</v>
      </c>
      <c r="B1254" s="339" t="s">
        <v>3360</v>
      </c>
      <c r="C1254" s="293" t="s">
        <v>2298</v>
      </c>
      <c r="D1254" s="339" t="s">
        <v>2299</v>
      </c>
      <c r="E1254" s="266">
        <v>0</v>
      </c>
      <c r="F1254" s="266">
        <v>0</v>
      </c>
      <c r="G1254" s="264">
        <v>0</v>
      </c>
      <c r="H1254" s="264">
        <v>0</v>
      </c>
      <c r="I1254" s="264">
        <v>0</v>
      </c>
      <c r="J1254" s="264">
        <v>0</v>
      </c>
      <c r="K1254" s="294">
        <v>0.9</v>
      </c>
      <c r="L1254" s="267">
        <v>0</v>
      </c>
      <c r="M1254" s="267">
        <v>0</v>
      </c>
      <c r="N1254" s="267">
        <v>0</v>
      </c>
      <c r="O1254" s="332">
        <v>0</v>
      </c>
      <c r="P1254" s="266">
        <v>0</v>
      </c>
      <c r="Q1254" s="266">
        <v>0</v>
      </c>
      <c r="R1254" s="264">
        <v>0</v>
      </c>
      <c r="S1254" s="264">
        <v>0</v>
      </c>
      <c r="T1254" s="267">
        <v>0</v>
      </c>
      <c r="U1254" s="267">
        <v>0</v>
      </c>
      <c r="V1254" s="268">
        <v>0</v>
      </c>
      <c r="W1254" s="268">
        <v>0</v>
      </c>
      <c r="X1254" s="295">
        <v>0</v>
      </c>
      <c r="Y1254" s="271">
        <v>0</v>
      </c>
      <c r="Z1254" s="333">
        <v>0</v>
      </c>
      <c r="AA1254" s="333">
        <v>0</v>
      </c>
      <c r="AB1254" s="333">
        <v>0</v>
      </c>
      <c r="AC1254" s="334">
        <v>0</v>
      </c>
      <c r="AD1254" s="268">
        <v>0</v>
      </c>
      <c r="AE1254" s="295">
        <v>0</v>
      </c>
    </row>
    <row r="1255" spans="1:31">
      <c r="A1255" s="315" t="s">
        <v>1972</v>
      </c>
      <c r="B1255" s="339" t="s">
        <v>3361</v>
      </c>
      <c r="C1255" s="293" t="s">
        <v>2300</v>
      </c>
      <c r="D1255" s="339" t="s">
        <v>2301</v>
      </c>
      <c r="E1255" s="266">
        <v>16</v>
      </c>
      <c r="F1255" s="266">
        <v>16</v>
      </c>
      <c r="G1255" s="264">
        <v>13</v>
      </c>
      <c r="H1255" s="264">
        <v>13</v>
      </c>
      <c r="I1255" s="264">
        <v>15</v>
      </c>
      <c r="J1255" s="264">
        <v>15</v>
      </c>
      <c r="K1255" s="294">
        <v>0.9</v>
      </c>
      <c r="L1255" s="267">
        <v>1</v>
      </c>
      <c r="M1255" s="267">
        <v>1</v>
      </c>
      <c r="N1255" s="267">
        <v>1</v>
      </c>
      <c r="O1255" s="332">
        <v>471</v>
      </c>
      <c r="P1255" s="266">
        <v>432</v>
      </c>
      <c r="Q1255" s="266">
        <v>16</v>
      </c>
      <c r="R1255" s="264">
        <v>13</v>
      </c>
      <c r="S1255" s="264">
        <v>15</v>
      </c>
      <c r="T1255" s="267">
        <v>0.917197452229299</v>
      </c>
      <c r="U1255" s="267">
        <v>1</v>
      </c>
      <c r="V1255" s="268">
        <v>1</v>
      </c>
      <c r="W1255" s="268">
        <v>1</v>
      </c>
      <c r="X1255" s="295">
        <v>0</v>
      </c>
      <c r="Y1255" s="271">
        <v>108</v>
      </c>
      <c r="Z1255" s="333">
        <v>104</v>
      </c>
      <c r="AA1255" s="333">
        <v>109</v>
      </c>
      <c r="AB1255" s="333">
        <v>95</v>
      </c>
      <c r="AC1255" s="334">
        <v>0.962962962962963</v>
      </c>
      <c r="AD1255" s="268">
        <v>0.871559633027523</v>
      </c>
      <c r="AE1255" s="295">
        <v>0.09140332993544</v>
      </c>
    </row>
    <row r="1256" spans="1:31">
      <c r="A1256" s="315" t="s">
        <v>1972</v>
      </c>
      <c r="B1256" s="339" t="s">
        <v>3361</v>
      </c>
      <c r="C1256" s="293" t="s">
        <v>2302</v>
      </c>
      <c r="D1256" s="339" t="s">
        <v>2303</v>
      </c>
      <c r="E1256" s="266">
        <v>0</v>
      </c>
      <c r="F1256" s="266">
        <v>0</v>
      </c>
      <c r="G1256" s="264">
        <v>0</v>
      </c>
      <c r="H1256" s="264">
        <v>0</v>
      </c>
      <c r="I1256" s="264">
        <v>0</v>
      </c>
      <c r="J1256" s="264">
        <v>0</v>
      </c>
      <c r="K1256" s="294">
        <v>0.9</v>
      </c>
      <c r="L1256" s="267">
        <v>0</v>
      </c>
      <c r="M1256" s="267">
        <v>0</v>
      </c>
      <c r="N1256" s="267">
        <v>0</v>
      </c>
      <c r="O1256" s="332">
        <v>0</v>
      </c>
      <c r="P1256" s="266">
        <v>0</v>
      </c>
      <c r="Q1256" s="266">
        <v>0</v>
      </c>
      <c r="R1256" s="264">
        <v>0</v>
      </c>
      <c r="S1256" s="264">
        <v>0</v>
      </c>
      <c r="T1256" s="267">
        <v>0</v>
      </c>
      <c r="U1256" s="267">
        <v>0</v>
      </c>
      <c r="V1256" s="268">
        <v>0</v>
      </c>
      <c r="W1256" s="268">
        <v>0</v>
      </c>
      <c r="X1256" s="295">
        <v>0</v>
      </c>
      <c r="Y1256" s="271">
        <v>0</v>
      </c>
      <c r="Z1256" s="333">
        <v>0</v>
      </c>
      <c r="AA1256" s="333">
        <v>0</v>
      </c>
      <c r="AB1256" s="333">
        <v>0</v>
      </c>
      <c r="AC1256" s="334">
        <v>0</v>
      </c>
      <c r="AD1256" s="268">
        <v>0</v>
      </c>
      <c r="AE1256" s="295">
        <v>0</v>
      </c>
    </row>
    <row r="1257" spans="1:31">
      <c r="A1257" s="315" t="s">
        <v>1972</v>
      </c>
      <c r="B1257" s="339" t="s">
        <v>3361</v>
      </c>
      <c r="C1257" s="293" t="s">
        <v>2304</v>
      </c>
      <c r="D1257" s="339" t="s">
        <v>2305</v>
      </c>
      <c r="E1257" s="266">
        <v>72</v>
      </c>
      <c r="F1257" s="266">
        <v>72</v>
      </c>
      <c r="G1257" s="264">
        <v>58</v>
      </c>
      <c r="H1257" s="264">
        <v>56</v>
      </c>
      <c r="I1257" s="264">
        <v>62</v>
      </c>
      <c r="J1257" s="264">
        <v>58</v>
      </c>
      <c r="K1257" s="294">
        <v>0.9</v>
      </c>
      <c r="L1257" s="267">
        <v>1</v>
      </c>
      <c r="M1257" s="267">
        <v>0.96551724137931</v>
      </c>
      <c r="N1257" s="267">
        <v>0.935483870967742</v>
      </c>
      <c r="O1257" s="332">
        <v>1799</v>
      </c>
      <c r="P1257" s="266">
        <v>1740</v>
      </c>
      <c r="Q1257" s="266">
        <v>72</v>
      </c>
      <c r="R1257" s="264">
        <v>56</v>
      </c>
      <c r="S1257" s="264">
        <v>58</v>
      </c>
      <c r="T1257" s="267">
        <v>0.967204002223457</v>
      </c>
      <c r="U1257" s="267">
        <v>1</v>
      </c>
      <c r="V1257" s="268">
        <v>0.96551724137931</v>
      </c>
      <c r="W1257" s="268">
        <v>0.935483870967742</v>
      </c>
      <c r="X1257" s="295">
        <v>0.0344827586206896</v>
      </c>
      <c r="Y1257" s="271">
        <v>437</v>
      </c>
      <c r="Z1257" s="333">
        <v>424</v>
      </c>
      <c r="AA1257" s="333">
        <v>411</v>
      </c>
      <c r="AB1257" s="333">
        <v>401</v>
      </c>
      <c r="AC1257" s="334">
        <v>0.97025171624714</v>
      </c>
      <c r="AD1257" s="268">
        <v>0.975669099756691</v>
      </c>
      <c r="AE1257" s="295">
        <v>-0.00541738350955145</v>
      </c>
    </row>
    <row r="1258" spans="1:31">
      <c r="A1258" s="315" t="s">
        <v>1972</v>
      </c>
      <c r="B1258" s="339" t="s">
        <v>3361</v>
      </c>
      <c r="C1258" s="293" t="s">
        <v>2306</v>
      </c>
      <c r="D1258" s="339" t="s">
        <v>2307</v>
      </c>
      <c r="E1258" s="266">
        <v>72</v>
      </c>
      <c r="F1258" s="266">
        <v>68</v>
      </c>
      <c r="G1258" s="264">
        <v>66</v>
      </c>
      <c r="H1258" s="264">
        <v>61</v>
      </c>
      <c r="I1258" s="264">
        <v>70</v>
      </c>
      <c r="J1258" s="264">
        <v>66</v>
      </c>
      <c r="K1258" s="294">
        <v>0.9</v>
      </c>
      <c r="L1258" s="267">
        <v>0.944444444444444</v>
      </c>
      <c r="M1258" s="267">
        <v>0.924242424242424</v>
      </c>
      <c r="N1258" s="267">
        <v>0.942857142857143</v>
      </c>
      <c r="O1258" s="332">
        <v>2107</v>
      </c>
      <c r="P1258" s="266">
        <v>1950</v>
      </c>
      <c r="Q1258" s="266">
        <v>63</v>
      </c>
      <c r="R1258" s="264">
        <v>55</v>
      </c>
      <c r="S1258" s="264">
        <v>66</v>
      </c>
      <c r="T1258" s="267">
        <v>0.925486473659231</v>
      </c>
      <c r="U1258" s="267">
        <v>0.875</v>
      </c>
      <c r="V1258" s="268">
        <v>0.833333333333333</v>
      </c>
      <c r="W1258" s="268">
        <v>0.942857142857143</v>
      </c>
      <c r="X1258" s="295">
        <v>0.0416666666666666</v>
      </c>
      <c r="Y1258" s="271">
        <v>497</v>
      </c>
      <c r="Z1258" s="333">
        <v>454</v>
      </c>
      <c r="AA1258" s="333">
        <v>488</v>
      </c>
      <c r="AB1258" s="333">
        <v>456</v>
      </c>
      <c r="AC1258" s="334">
        <v>0.913480885311871</v>
      </c>
      <c r="AD1258" s="268">
        <v>0.934426229508197</v>
      </c>
      <c r="AE1258" s="295">
        <v>-0.0209453441963255</v>
      </c>
    </row>
    <row r="1259" spans="1:31">
      <c r="A1259" s="315" t="s">
        <v>1972</v>
      </c>
      <c r="B1259" s="339" t="s">
        <v>3361</v>
      </c>
      <c r="C1259" s="293" t="s">
        <v>2308</v>
      </c>
      <c r="D1259" s="339" t="s">
        <v>2309</v>
      </c>
      <c r="E1259" s="266">
        <v>0</v>
      </c>
      <c r="F1259" s="266">
        <v>0</v>
      </c>
      <c r="G1259" s="264">
        <v>0</v>
      </c>
      <c r="H1259" s="264">
        <v>0</v>
      </c>
      <c r="I1259" s="264">
        <v>0</v>
      </c>
      <c r="J1259" s="264">
        <v>0</v>
      </c>
      <c r="K1259" s="294">
        <v>0.9</v>
      </c>
      <c r="L1259" s="267">
        <v>0</v>
      </c>
      <c r="M1259" s="267">
        <v>0</v>
      </c>
      <c r="N1259" s="267">
        <v>0</v>
      </c>
      <c r="O1259" s="332">
        <v>0</v>
      </c>
      <c r="P1259" s="266">
        <v>0</v>
      </c>
      <c r="Q1259" s="266">
        <v>0</v>
      </c>
      <c r="R1259" s="264">
        <v>0</v>
      </c>
      <c r="S1259" s="264">
        <v>0</v>
      </c>
      <c r="T1259" s="267">
        <v>0</v>
      </c>
      <c r="U1259" s="267">
        <v>0</v>
      </c>
      <c r="V1259" s="268">
        <v>0</v>
      </c>
      <c r="W1259" s="268">
        <v>0</v>
      </c>
      <c r="X1259" s="295">
        <v>0</v>
      </c>
      <c r="Y1259" s="271">
        <v>0</v>
      </c>
      <c r="Z1259" s="333">
        <v>0</v>
      </c>
      <c r="AA1259" s="333">
        <v>0</v>
      </c>
      <c r="AB1259" s="333">
        <v>0</v>
      </c>
      <c r="AC1259" s="334">
        <v>0</v>
      </c>
      <c r="AD1259" s="268">
        <v>0</v>
      </c>
      <c r="AE1259" s="295">
        <v>0</v>
      </c>
    </row>
    <row r="1260" spans="1:31">
      <c r="A1260" s="315" t="s">
        <v>1972</v>
      </c>
      <c r="B1260" s="339" t="s">
        <v>3361</v>
      </c>
      <c r="C1260" s="293" t="s">
        <v>2310</v>
      </c>
      <c r="D1260" s="339" t="s">
        <v>2311</v>
      </c>
      <c r="E1260" s="266">
        <v>61</v>
      </c>
      <c r="F1260" s="266">
        <v>60</v>
      </c>
      <c r="G1260" s="264">
        <v>51</v>
      </c>
      <c r="H1260" s="264">
        <v>51</v>
      </c>
      <c r="I1260" s="264">
        <v>51</v>
      </c>
      <c r="J1260" s="264">
        <v>51</v>
      </c>
      <c r="K1260" s="294">
        <v>0.9</v>
      </c>
      <c r="L1260" s="267">
        <v>0.983606557377049</v>
      </c>
      <c r="M1260" s="267">
        <v>1</v>
      </c>
      <c r="N1260" s="267">
        <v>1</v>
      </c>
      <c r="O1260" s="332">
        <v>1581</v>
      </c>
      <c r="P1260" s="266">
        <v>1479</v>
      </c>
      <c r="Q1260" s="266">
        <v>60</v>
      </c>
      <c r="R1260" s="264">
        <v>48</v>
      </c>
      <c r="S1260" s="264">
        <v>50</v>
      </c>
      <c r="T1260" s="267">
        <v>0.935483870967742</v>
      </c>
      <c r="U1260" s="267">
        <v>0.983606557377049</v>
      </c>
      <c r="V1260" s="268">
        <v>0.941176470588235</v>
      </c>
      <c r="W1260" s="268">
        <v>0.980392156862745</v>
      </c>
      <c r="X1260" s="295">
        <v>0.0424300867888139</v>
      </c>
      <c r="Y1260" s="271">
        <v>374</v>
      </c>
      <c r="Z1260" s="333">
        <v>356</v>
      </c>
      <c r="AA1260" s="333">
        <v>365</v>
      </c>
      <c r="AB1260" s="333">
        <v>332</v>
      </c>
      <c r="AC1260" s="334">
        <v>0.951871657754011</v>
      </c>
      <c r="AD1260" s="268">
        <v>0.90958904109589</v>
      </c>
      <c r="AE1260" s="295">
        <v>0.0422826166581203</v>
      </c>
    </row>
    <row r="1261" spans="1:31">
      <c r="A1261" s="315" t="s">
        <v>1972</v>
      </c>
      <c r="B1261" s="339" t="s">
        <v>3361</v>
      </c>
      <c r="C1261" s="293" t="s">
        <v>2312</v>
      </c>
      <c r="D1261" s="339" t="s">
        <v>2313</v>
      </c>
      <c r="E1261" s="266">
        <v>0</v>
      </c>
      <c r="F1261" s="266">
        <v>0</v>
      </c>
      <c r="G1261" s="264">
        <v>0</v>
      </c>
      <c r="H1261" s="264">
        <v>0</v>
      </c>
      <c r="I1261" s="264">
        <v>0</v>
      </c>
      <c r="J1261" s="264">
        <v>0</v>
      </c>
      <c r="K1261" s="294">
        <v>0.9</v>
      </c>
      <c r="L1261" s="267">
        <v>0</v>
      </c>
      <c r="M1261" s="267">
        <v>0</v>
      </c>
      <c r="N1261" s="267">
        <v>0</v>
      </c>
      <c r="O1261" s="332">
        <v>0</v>
      </c>
      <c r="P1261" s="266">
        <v>0</v>
      </c>
      <c r="Q1261" s="266">
        <v>0</v>
      </c>
      <c r="R1261" s="264">
        <v>0</v>
      </c>
      <c r="S1261" s="264">
        <v>0</v>
      </c>
      <c r="T1261" s="267">
        <v>0</v>
      </c>
      <c r="U1261" s="267">
        <v>0</v>
      </c>
      <c r="V1261" s="268">
        <v>0</v>
      </c>
      <c r="W1261" s="268">
        <v>0</v>
      </c>
      <c r="X1261" s="295">
        <v>0</v>
      </c>
      <c r="Y1261" s="271">
        <v>0</v>
      </c>
      <c r="Z1261" s="333">
        <v>0</v>
      </c>
      <c r="AA1261" s="333">
        <v>0</v>
      </c>
      <c r="AB1261" s="333">
        <v>0</v>
      </c>
      <c r="AC1261" s="334">
        <v>0</v>
      </c>
      <c r="AD1261" s="268">
        <v>0</v>
      </c>
      <c r="AE1261" s="295">
        <v>0</v>
      </c>
    </row>
    <row r="1262" spans="1:31">
      <c r="A1262" s="315" t="s">
        <v>1972</v>
      </c>
      <c r="B1262" s="339" t="s">
        <v>3360</v>
      </c>
      <c r="C1262" s="293" t="s">
        <v>2314</v>
      </c>
      <c r="D1262" s="339" t="s">
        <v>2315</v>
      </c>
      <c r="E1262" s="266">
        <v>0</v>
      </c>
      <c r="F1262" s="266">
        <v>0</v>
      </c>
      <c r="G1262" s="264">
        <v>0</v>
      </c>
      <c r="H1262" s="264">
        <v>0</v>
      </c>
      <c r="I1262" s="264">
        <v>0</v>
      </c>
      <c r="J1262" s="264">
        <v>0</v>
      </c>
      <c r="K1262" s="294">
        <v>0.9</v>
      </c>
      <c r="L1262" s="267">
        <v>0</v>
      </c>
      <c r="M1262" s="267">
        <v>0</v>
      </c>
      <c r="N1262" s="267">
        <v>0</v>
      </c>
      <c r="O1262" s="332">
        <v>0</v>
      </c>
      <c r="P1262" s="266">
        <v>0</v>
      </c>
      <c r="Q1262" s="266">
        <v>0</v>
      </c>
      <c r="R1262" s="264">
        <v>0</v>
      </c>
      <c r="S1262" s="264">
        <v>0</v>
      </c>
      <c r="T1262" s="267">
        <v>0</v>
      </c>
      <c r="U1262" s="267">
        <v>0</v>
      </c>
      <c r="V1262" s="268">
        <v>0</v>
      </c>
      <c r="W1262" s="268">
        <v>0</v>
      </c>
      <c r="X1262" s="295">
        <v>0</v>
      </c>
      <c r="Y1262" s="271">
        <v>0</v>
      </c>
      <c r="Z1262" s="333">
        <v>0</v>
      </c>
      <c r="AA1262" s="333">
        <v>0</v>
      </c>
      <c r="AB1262" s="333">
        <v>0</v>
      </c>
      <c r="AC1262" s="334">
        <v>0</v>
      </c>
      <c r="AD1262" s="268">
        <v>0</v>
      </c>
      <c r="AE1262" s="295">
        <v>0</v>
      </c>
    </row>
    <row r="1263" spans="1:31">
      <c r="A1263" s="315" t="s">
        <v>1972</v>
      </c>
      <c r="B1263" s="339" t="s">
        <v>3360</v>
      </c>
      <c r="C1263" s="293" t="s">
        <v>2316</v>
      </c>
      <c r="D1263" s="339" t="s">
        <v>2317</v>
      </c>
      <c r="E1263" s="266">
        <v>27</v>
      </c>
      <c r="F1263" s="266">
        <v>26</v>
      </c>
      <c r="G1263" s="264">
        <v>27</v>
      </c>
      <c r="H1263" s="264">
        <v>25</v>
      </c>
      <c r="I1263" s="264">
        <v>25</v>
      </c>
      <c r="J1263" s="264">
        <v>23</v>
      </c>
      <c r="K1263" s="294">
        <v>0.9</v>
      </c>
      <c r="L1263" s="267">
        <v>0.962962962962963</v>
      </c>
      <c r="M1263" s="267">
        <v>0.925925925925926</v>
      </c>
      <c r="N1263" s="267">
        <v>0.92</v>
      </c>
      <c r="O1263" s="332">
        <v>742</v>
      </c>
      <c r="P1263" s="266">
        <v>713</v>
      </c>
      <c r="Q1263" s="266">
        <v>26</v>
      </c>
      <c r="R1263" s="264">
        <v>22</v>
      </c>
      <c r="S1263" s="264">
        <v>22</v>
      </c>
      <c r="T1263" s="267">
        <v>0.960916442048518</v>
      </c>
      <c r="U1263" s="267">
        <v>0.962962962962963</v>
      </c>
      <c r="V1263" s="268">
        <v>0.814814814814815</v>
      </c>
      <c r="W1263" s="268">
        <v>0.88</v>
      </c>
      <c r="X1263" s="295">
        <v>0.148148148148148</v>
      </c>
      <c r="Y1263" s="271">
        <v>177</v>
      </c>
      <c r="Z1263" s="333">
        <v>163</v>
      </c>
      <c r="AA1263" s="333">
        <v>165</v>
      </c>
      <c r="AB1263" s="333">
        <v>163</v>
      </c>
      <c r="AC1263" s="334">
        <v>0.92090395480226</v>
      </c>
      <c r="AD1263" s="268">
        <v>0.987878787878788</v>
      </c>
      <c r="AE1263" s="295">
        <v>-0.0669748330765281</v>
      </c>
    </row>
    <row r="1264" spans="1:31">
      <c r="A1264" s="315" t="s">
        <v>1972</v>
      </c>
      <c r="B1264" s="339" t="s">
        <v>3360</v>
      </c>
      <c r="C1264" s="293" t="s">
        <v>2318</v>
      </c>
      <c r="D1264" s="339" t="s">
        <v>2319</v>
      </c>
      <c r="E1264" s="266">
        <v>33</v>
      </c>
      <c r="F1264" s="266">
        <v>32</v>
      </c>
      <c r="G1264" s="264">
        <v>32</v>
      </c>
      <c r="H1264" s="264">
        <v>31</v>
      </c>
      <c r="I1264" s="264">
        <v>27</v>
      </c>
      <c r="J1264" s="264">
        <v>27</v>
      </c>
      <c r="K1264" s="294">
        <v>0.9</v>
      </c>
      <c r="L1264" s="267">
        <v>0.96969696969697</v>
      </c>
      <c r="M1264" s="267">
        <v>0.96875</v>
      </c>
      <c r="N1264" s="267">
        <v>1</v>
      </c>
      <c r="O1264" s="332">
        <v>924</v>
      </c>
      <c r="P1264" s="266">
        <v>904</v>
      </c>
      <c r="Q1264" s="266">
        <v>32</v>
      </c>
      <c r="R1264" s="264">
        <v>31</v>
      </c>
      <c r="S1264" s="264">
        <v>27</v>
      </c>
      <c r="T1264" s="267">
        <v>0.978354978354978</v>
      </c>
      <c r="U1264" s="267">
        <v>0.96969696969697</v>
      </c>
      <c r="V1264" s="268">
        <v>0.96875</v>
      </c>
      <c r="W1264" s="268">
        <v>1</v>
      </c>
      <c r="X1264" s="295">
        <v>0.000946969696969724</v>
      </c>
      <c r="Y1264" s="271">
        <v>218</v>
      </c>
      <c r="Z1264" s="333">
        <v>213</v>
      </c>
      <c r="AA1264" s="333">
        <v>212</v>
      </c>
      <c r="AB1264" s="333">
        <v>202</v>
      </c>
      <c r="AC1264" s="334">
        <v>0.977064220183486</v>
      </c>
      <c r="AD1264" s="268">
        <v>0.952830188679245</v>
      </c>
      <c r="AE1264" s="295">
        <v>0.024234031504241</v>
      </c>
    </row>
    <row r="1265" spans="1:31">
      <c r="A1265" s="315" t="s">
        <v>1972</v>
      </c>
      <c r="B1265" s="339" t="s">
        <v>3360</v>
      </c>
      <c r="C1265" s="293" t="s">
        <v>2320</v>
      </c>
      <c r="D1265" s="339" t="s">
        <v>2321</v>
      </c>
      <c r="E1265" s="266">
        <v>71</v>
      </c>
      <c r="F1265" s="266">
        <v>70</v>
      </c>
      <c r="G1265" s="264">
        <v>59</v>
      </c>
      <c r="H1265" s="264">
        <v>58</v>
      </c>
      <c r="I1265" s="264">
        <v>61</v>
      </c>
      <c r="J1265" s="264">
        <v>61</v>
      </c>
      <c r="K1265" s="294">
        <v>0.9</v>
      </c>
      <c r="L1265" s="267">
        <v>0.985915492957746</v>
      </c>
      <c r="M1265" s="267">
        <v>0.983050847457627</v>
      </c>
      <c r="N1265" s="267">
        <v>1</v>
      </c>
      <c r="O1265" s="332">
        <v>1998</v>
      </c>
      <c r="P1265" s="266">
        <v>1940</v>
      </c>
      <c r="Q1265" s="266">
        <v>69</v>
      </c>
      <c r="R1265" s="264">
        <v>55</v>
      </c>
      <c r="S1265" s="264">
        <v>61</v>
      </c>
      <c r="T1265" s="267">
        <v>0.970970970970971</v>
      </c>
      <c r="U1265" s="267">
        <v>0.971830985915493</v>
      </c>
      <c r="V1265" s="268">
        <v>0.932203389830508</v>
      </c>
      <c r="W1265" s="268">
        <v>1</v>
      </c>
      <c r="X1265" s="295">
        <v>0.0396275960849846</v>
      </c>
      <c r="Y1265" s="271">
        <v>457</v>
      </c>
      <c r="Z1265" s="333">
        <v>442</v>
      </c>
      <c r="AA1265" s="333">
        <v>474</v>
      </c>
      <c r="AB1265" s="333">
        <v>458</v>
      </c>
      <c r="AC1265" s="334">
        <v>0.967177242888403</v>
      </c>
      <c r="AD1265" s="268">
        <v>0.966244725738397</v>
      </c>
      <c r="AE1265" s="295">
        <v>0.000932517150006085</v>
      </c>
    </row>
    <row r="1266" spans="1:31">
      <c r="A1266" s="315" t="s">
        <v>1972</v>
      </c>
      <c r="B1266" s="339" t="s">
        <v>3360</v>
      </c>
      <c r="C1266" s="293" t="s">
        <v>2322</v>
      </c>
      <c r="D1266" s="339" t="s">
        <v>2323</v>
      </c>
      <c r="E1266" s="266">
        <v>0</v>
      </c>
      <c r="F1266" s="266">
        <v>0</v>
      </c>
      <c r="G1266" s="264">
        <v>0</v>
      </c>
      <c r="H1266" s="264">
        <v>0</v>
      </c>
      <c r="I1266" s="264">
        <v>0</v>
      </c>
      <c r="J1266" s="264">
        <v>0</v>
      </c>
      <c r="K1266" s="294">
        <v>0.9</v>
      </c>
      <c r="L1266" s="267">
        <v>0</v>
      </c>
      <c r="M1266" s="267">
        <v>0</v>
      </c>
      <c r="N1266" s="267">
        <v>0</v>
      </c>
      <c r="O1266" s="332">
        <v>0</v>
      </c>
      <c r="P1266" s="266">
        <v>0</v>
      </c>
      <c r="Q1266" s="266">
        <v>0</v>
      </c>
      <c r="R1266" s="264">
        <v>0</v>
      </c>
      <c r="S1266" s="264">
        <v>0</v>
      </c>
      <c r="T1266" s="267">
        <v>0</v>
      </c>
      <c r="U1266" s="267">
        <v>0</v>
      </c>
      <c r="V1266" s="268">
        <v>0</v>
      </c>
      <c r="W1266" s="268">
        <v>0</v>
      </c>
      <c r="X1266" s="295">
        <v>0</v>
      </c>
      <c r="Y1266" s="271">
        <v>0</v>
      </c>
      <c r="Z1266" s="333">
        <v>0</v>
      </c>
      <c r="AA1266" s="333">
        <v>0</v>
      </c>
      <c r="AB1266" s="333">
        <v>0</v>
      </c>
      <c r="AC1266" s="334">
        <v>0</v>
      </c>
      <c r="AD1266" s="268">
        <v>0</v>
      </c>
      <c r="AE1266" s="295">
        <v>0</v>
      </c>
    </row>
    <row r="1267" spans="1:31">
      <c r="A1267" s="315" t="s">
        <v>1972</v>
      </c>
      <c r="B1267" s="339" t="s">
        <v>3360</v>
      </c>
      <c r="C1267" s="293" t="s">
        <v>2324</v>
      </c>
      <c r="D1267" s="339" t="s">
        <v>2325</v>
      </c>
      <c r="E1267" s="266">
        <v>35</v>
      </c>
      <c r="F1267" s="266">
        <v>33</v>
      </c>
      <c r="G1267" s="264">
        <v>27</v>
      </c>
      <c r="H1267" s="264">
        <v>24</v>
      </c>
      <c r="I1267" s="264">
        <v>29</v>
      </c>
      <c r="J1267" s="264">
        <v>25</v>
      </c>
      <c r="K1267" s="294">
        <v>0.9</v>
      </c>
      <c r="L1267" s="267">
        <v>0.942857142857143</v>
      </c>
      <c r="M1267" s="267">
        <v>0.888888888888889</v>
      </c>
      <c r="N1267" s="267">
        <v>0.862068965517241</v>
      </c>
      <c r="O1267" s="332">
        <v>902</v>
      </c>
      <c r="P1267" s="266">
        <v>817</v>
      </c>
      <c r="Q1267" s="266">
        <v>32</v>
      </c>
      <c r="R1267" s="264">
        <v>22</v>
      </c>
      <c r="S1267" s="264">
        <v>24</v>
      </c>
      <c r="T1267" s="267">
        <v>0.905764966740576</v>
      </c>
      <c r="U1267" s="267">
        <v>0.914285714285714</v>
      </c>
      <c r="V1267" s="268">
        <v>0.814814814814815</v>
      </c>
      <c r="W1267" s="268">
        <v>0.827586206896552</v>
      </c>
      <c r="X1267" s="295">
        <v>0.0994708994708995</v>
      </c>
      <c r="Y1267" s="271">
        <v>213</v>
      </c>
      <c r="Z1267" s="333">
        <v>187</v>
      </c>
      <c r="AA1267" s="333">
        <v>201</v>
      </c>
      <c r="AB1267" s="333">
        <v>183</v>
      </c>
      <c r="AC1267" s="334">
        <v>0.877934272300469</v>
      </c>
      <c r="AD1267" s="268">
        <v>0.91044776119403</v>
      </c>
      <c r="AE1267" s="295">
        <v>-0.0325134888935603</v>
      </c>
    </row>
    <row r="1268" spans="1:31">
      <c r="A1268" s="315" t="s">
        <v>1972</v>
      </c>
      <c r="B1268" s="339" t="s">
        <v>3360</v>
      </c>
      <c r="C1268" s="293" t="s">
        <v>2326</v>
      </c>
      <c r="D1268" s="339" t="s">
        <v>2327</v>
      </c>
      <c r="E1268" s="266">
        <v>0</v>
      </c>
      <c r="F1268" s="266">
        <v>0</v>
      </c>
      <c r="G1268" s="264">
        <v>0</v>
      </c>
      <c r="H1268" s="264">
        <v>0</v>
      </c>
      <c r="I1268" s="264">
        <v>0</v>
      </c>
      <c r="J1268" s="264">
        <v>0</v>
      </c>
      <c r="K1268" s="294">
        <v>0.9</v>
      </c>
      <c r="L1268" s="267">
        <v>0</v>
      </c>
      <c r="M1268" s="267">
        <v>0</v>
      </c>
      <c r="N1268" s="267">
        <v>0</v>
      </c>
      <c r="O1268" s="332">
        <v>0</v>
      </c>
      <c r="P1268" s="266">
        <v>0</v>
      </c>
      <c r="Q1268" s="266">
        <v>0</v>
      </c>
      <c r="R1268" s="264">
        <v>0</v>
      </c>
      <c r="S1268" s="264">
        <v>0</v>
      </c>
      <c r="T1268" s="267">
        <v>0</v>
      </c>
      <c r="U1268" s="267">
        <v>0</v>
      </c>
      <c r="V1268" s="268">
        <v>0</v>
      </c>
      <c r="W1268" s="268">
        <v>0</v>
      </c>
      <c r="X1268" s="295">
        <v>0</v>
      </c>
      <c r="Y1268" s="271">
        <v>0</v>
      </c>
      <c r="Z1268" s="333">
        <v>0</v>
      </c>
      <c r="AA1268" s="333">
        <v>0</v>
      </c>
      <c r="AB1268" s="333">
        <v>0</v>
      </c>
      <c r="AC1268" s="334">
        <v>0</v>
      </c>
      <c r="AD1268" s="268">
        <v>0</v>
      </c>
      <c r="AE1268" s="295">
        <v>0</v>
      </c>
    </row>
    <row r="1269" spans="1:31">
      <c r="A1269" s="315" t="s">
        <v>1972</v>
      </c>
      <c r="B1269" s="339" t="s">
        <v>3360</v>
      </c>
      <c r="C1269" s="293" t="s">
        <v>2328</v>
      </c>
      <c r="D1269" s="339" t="s">
        <v>2329</v>
      </c>
      <c r="E1269" s="266">
        <v>66</v>
      </c>
      <c r="F1269" s="266">
        <v>60</v>
      </c>
      <c r="G1269" s="264">
        <v>50</v>
      </c>
      <c r="H1269" s="264">
        <v>47</v>
      </c>
      <c r="I1269" s="264">
        <v>56</v>
      </c>
      <c r="J1269" s="264">
        <v>53</v>
      </c>
      <c r="K1269" s="294">
        <v>0.9</v>
      </c>
      <c r="L1269" s="267">
        <v>0.909090909090909</v>
      </c>
      <c r="M1269" s="267">
        <v>0.94</v>
      </c>
      <c r="N1269" s="267">
        <v>0.946428571428571</v>
      </c>
      <c r="O1269" s="332">
        <v>1748</v>
      </c>
      <c r="P1269" s="266">
        <v>1639</v>
      </c>
      <c r="Q1269" s="266">
        <v>60</v>
      </c>
      <c r="R1269" s="264">
        <v>46</v>
      </c>
      <c r="S1269" s="264">
        <v>53</v>
      </c>
      <c r="T1269" s="267">
        <v>0.937643020594966</v>
      </c>
      <c r="U1269" s="267">
        <v>0.909090909090909</v>
      </c>
      <c r="V1269" s="268">
        <v>0.92</v>
      </c>
      <c r="W1269" s="268">
        <v>0.946428571428571</v>
      </c>
      <c r="X1269" s="295">
        <v>-0.010909090909091</v>
      </c>
      <c r="Y1269" s="271">
        <v>410</v>
      </c>
      <c r="Z1269" s="333">
        <v>378</v>
      </c>
      <c r="AA1269" s="333">
        <v>389</v>
      </c>
      <c r="AB1269" s="333">
        <v>370</v>
      </c>
      <c r="AC1269" s="334">
        <v>0.921951219512195</v>
      </c>
      <c r="AD1269" s="268">
        <v>0.951156812339332</v>
      </c>
      <c r="AE1269" s="295">
        <v>-0.0292055928271364</v>
      </c>
    </row>
    <row r="1270" spans="1:31">
      <c r="A1270" s="315" t="s">
        <v>1972</v>
      </c>
      <c r="B1270" s="339" t="s">
        <v>3360</v>
      </c>
      <c r="C1270" s="293" t="s">
        <v>2330</v>
      </c>
      <c r="D1270" s="339" t="s">
        <v>2331</v>
      </c>
      <c r="E1270" s="266">
        <v>39</v>
      </c>
      <c r="F1270" s="266">
        <v>37</v>
      </c>
      <c r="G1270" s="264">
        <v>34</v>
      </c>
      <c r="H1270" s="264">
        <v>33</v>
      </c>
      <c r="I1270" s="264">
        <v>34</v>
      </c>
      <c r="J1270" s="264">
        <v>33</v>
      </c>
      <c r="K1270" s="294">
        <v>0.9</v>
      </c>
      <c r="L1270" s="267">
        <v>0.948717948717949</v>
      </c>
      <c r="M1270" s="267">
        <v>0.970588235294118</v>
      </c>
      <c r="N1270" s="267">
        <v>0.970588235294118</v>
      </c>
      <c r="O1270" s="332">
        <v>1078</v>
      </c>
      <c r="P1270" s="266">
        <v>1009</v>
      </c>
      <c r="Q1270" s="266">
        <v>35</v>
      </c>
      <c r="R1270" s="264">
        <v>33</v>
      </c>
      <c r="S1270" s="264">
        <v>32</v>
      </c>
      <c r="T1270" s="267">
        <v>0.935992578849722</v>
      </c>
      <c r="U1270" s="267">
        <v>0.897435897435897</v>
      </c>
      <c r="V1270" s="268">
        <v>0.970588235294118</v>
      </c>
      <c r="W1270" s="268">
        <v>0.941176470588235</v>
      </c>
      <c r="X1270" s="295">
        <v>-0.0731523378582202</v>
      </c>
      <c r="Y1270" s="271">
        <v>252</v>
      </c>
      <c r="Z1270" s="333">
        <v>232</v>
      </c>
      <c r="AA1270" s="333">
        <v>242</v>
      </c>
      <c r="AB1270" s="333">
        <v>223</v>
      </c>
      <c r="AC1270" s="334">
        <v>0.920634920634921</v>
      </c>
      <c r="AD1270" s="268">
        <v>0.921487603305785</v>
      </c>
      <c r="AE1270" s="295">
        <v>-0.00085268267086458</v>
      </c>
    </row>
    <row r="1271" spans="1:31">
      <c r="A1271" s="315" t="s">
        <v>1972</v>
      </c>
      <c r="B1271" s="339" t="s">
        <v>3360</v>
      </c>
      <c r="C1271" s="293" t="s">
        <v>2332</v>
      </c>
      <c r="D1271" s="339" t="s">
        <v>2333</v>
      </c>
      <c r="E1271" s="266">
        <v>0</v>
      </c>
      <c r="F1271" s="266">
        <v>0</v>
      </c>
      <c r="G1271" s="264">
        <v>0</v>
      </c>
      <c r="H1271" s="264">
        <v>0</v>
      </c>
      <c r="I1271" s="264">
        <v>0</v>
      </c>
      <c r="J1271" s="264">
        <v>0</v>
      </c>
      <c r="K1271" s="294">
        <v>0.9</v>
      </c>
      <c r="L1271" s="267">
        <v>0</v>
      </c>
      <c r="M1271" s="267">
        <v>0</v>
      </c>
      <c r="N1271" s="267">
        <v>0</v>
      </c>
      <c r="O1271" s="332">
        <v>0</v>
      </c>
      <c r="P1271" s="266">
        <v>0</v>
      </c>
      <c r="Q1271" s="266">
        <v>0</v>
      </c>
      <c r="R1271" s="264">
        <v>0</v>
      </c>
      <c r="S1271" s="264">
        <v>0</v>
      </c>
      <c r="T1271" s="267">
        <v>0</v>
      </c>
      <c r="U1271" s="267">
        <v>0</v>
      </c>
      <c r="V1271" s="268">
        <v>0</v>
      </c>
      <c r="W1271" s="268">
        <v>0</v>
      </c>
      <c r="X1271" s="295">
        <v>0</v>
      </c>
      <c r="Y1271" s="271">
        <v>0</v>
      </c>
      <c r="Z1271" s="333">
        <v>0</v>
      </c>
      <c r="AA1271" s="333">
        <v>0</v>
      </c>
      <c r="AB1271" s="333">
        <v>0</v>
      </c>
      <c r="AC1271" s="334">
        <v>0</v>
      </c>
      <c r="AD1271" s="268">
        <v>0</v>
      </c>
      <c r="AE1271" s="295">
        <v>0</v>
      </c>
    </row>
    <row r="1272" spans="1:31">
      <c r="A1272" s="315" t="s">
        <v>1972</v>
      </c>
      <c r="B1272" s="339" t="s">
        <v>3362</v>
      </c>
      <c r="C1272" s="293" t="s">
        <v>2334</v>
      </c>
      <c r="D1272" s="339" t="s">
        <v>2335</v>
      </c>
      <c r="E1272" s="266">
        <v>58</v>
      </c>
      <c r="F1272" s="266">
        <v>56</v>
      </c>
      <c r="G1272" s="264">
        <v>50</v>
      </c>
      <c r="H1272" s="264">
        <v>47</v>
      </c>
      <c r="I1272" s="264">
        <v>55</v>
      </c>
      <c r="J1272" s="264">
        <v>53</v>
      </c>
      <c r="K1272" s="294">
        <v>0.9</v>
      </c>
      <c r="L1272" s="267">
        <v>0.96551724137931</v>
      </c>
      <c r="M1272" s="267">
        <v>0.94</v>
      </c>
      <c r="N1272" s="267">
        <v>0.963636363636364</v>
      </c>
      <c r="O1272" s="332">
        <v>1594</v>
      </c>
      <c r="P1272" s="266">
        <v>1511</v>
      </c>
      <c r="Q1272" s="266">
        <v>56</v>
      </c>
      <c r="R1272" s="264">
        <v>46</v>
      </c>
      <c r="S1272" s="264">
        <v>53</v>
      </c>
      <c r="T1272" s="267">
        <v>0.94792973651192</v>
      </c>
      <c r="U1272" s="267">
        <v>0.96551724137931</v>
      </c>
      <c r="V1272" s="268">
        <v>0.92</v>
      </c>
      <c r="W1272" s="268">
        <v>0.963636363636364</v>
      </c>
      <c r="X1272" s="295">
        <v>0.0455172413793103</v>
      </c>
      <c r="Y1272" s="271">
        <v>377</v>
      </c>
      <c r="Z1272" s="333">
        <v>356</v>
      </c>
      <c r="AA1272" s="333">
        <v>368</v>
      </c>
      <c r="AB1272" s="333">
        <v>357</v>
      </c>
      <c r="AC1272" s="334">
        <v>0.944297082228117</v>
      </c>
      <c r="AD1272" s="268">
        <v>0.970108695652174</v>
      </c>
      <c r="AE1272" s="295">
        <v>-0.0258116134240572</v>
      </c>
    </row>
    <row r="1273" spans="1:31">
      <c r="A1273" s="315" t="s">
        <v>1972</v>
      </c>
      <c r="B1273" s="339" t="s">
        <v>3361</v>
      </c>
      <c r="C1273" s="293" t="s">
        <v>2336</v>
      </c>
      <c r="D1273" s="339" t="s">
        <v>2337</v>
      </c>
      <c r="E1273" s="266">
        <v>0</v>
      </c>
      <c r="F1273" s="266">
        <v>0</v>
      </c>
      <c r="G1273" s="264">
        <v>0</v>
      </c>
      <c r="H1273" s="264">
        <v>0</v>
      </c>
      <c r="I1273" s="264">
        <v>0</v>
      </c>
      <c r="J1273" s="264">
        <v>0</v>
      </c>
      <c r="K1273" s="294">
        <v>0.9</v>
      </c>
      <c r="L1273" s="267">
        <v>0</v>
      </c>
      <c r="M1273" s="267">
        <v>0</v>
      </c>
      <c r="N1273" s="267">
        <v>0</v>
      </c>
      <c r="O1273" s="332">
        <v>0</v>
      </c>
      <c r="P1273" s="266">
        <v>0</v>
      </c>
      <c r="Q1273" s="266">
        <v>0</v>
      </c>
      <c r="R1273" s="264">
        <v>0</v>
      </c>
      <c r="S1273" s="264">
        <v>0</v>
      </c>
      <c r="T1273" s="267">
        <v>0</v>
      </c>
      <c r="U1273" s="267">
        <v>0</v>
      </c>
      <c r="V1273" s="268">
        <v>0</v>
      </c>
      <c r="W1273" s="268">
        <v>0</v>
      </c>
      <c r="X1273" s="295">
        <v>0</v>
      </c>
      <c r="Y1273" s="271">
        <v>0</v>
      </c>
      <c r="Z1273" s="333">
        <v>0</v>
      </c>
      <c r="AA1273" s="333">
        <v>0</v>
      </c>
      <c r="AB1273" s="333">
        <v>0</v>
      </c>
      <c r="AC1273" s="334">
        <v>0</v>
      </c>
      <c r="AD1273" s="268">
        <v>0</v>
      </c>
      <c r="AE1273" s="295">
        <v>0</v>
      </c>
    </row>
    <row r="1274" spans="1:31">
      <c r="A1274" s="315" t="s">
        <v>1972</v>
      </c>
      <c r="B1274" s="339" t="s">
        <v>3361</v>
      </c>
      <c r="C1274" s="293" t="s">
        <v>2338</v>
      </c>
      <c r="D1274" s="339" t="s">
        <v>2339</v>
      </c>
      <c r="E1274" s="266">
        <v>0</v>
      </c>
      <c r="F1274" s="266">
        <v>0</v>
      </c>
      <c r="G1274" s="264">
        <v>0</v>
      </c>
      <c r="H1274" s="264">
        <v>0</v>
      </c>
      <c r="I1274" s="264">
        <v>0</v>
      </c>
      <c r="J1274" s="264">
        <v>0</v>
      </c>
      <c r="K1274" s="294">
        <v>0.9</v>
      </c>
      <c r="L1274" s="267">
        <v>0</v>
      </c>
      <c r="M1274" s="267">
        <v>0</v>
      </c>
      <c r="N1274" s="267">
        <v>0</v>
      </c>
      <c r="O1274" s="332">
        <v>0</v>
      </c>
      <c r="P1274" s="266">
        <v>0</v>
      </c>
      <c r="Q1274" s="266">
        <v>0</v>
      </c>
      <c r="R1274" s="264">
        <v>0</v>
      </c>
      <c r="S1274" s="264">
        <v>0</v>
      </c>
      <c r="T1274" s="267">
        <v>0</v>
      </c>
      <c r="U1274" s="267">
        <v>0</v>
      </c>
      <c r="V1274" s="268">
        <v>0</v>
      </c>
      <c r="W1274" s="268">
        <v>0</v>
      </c>
      <c r="X1274" s="295">
        <v>0</v>
      </c>
      <c r="Y1274" s="271">
        <v>0</v>
      </c>
      <c r="Z1274" s="333">
        <v>0</v>
      </c>
      <c r="AA1274" s="333">
        <v>0</v>
      </c>
      <c r="AB1274" s="333">
        <v>0</v>
      </c>
      <c r="AC1274" s="334">
        <v>0</v>
      </c>
      <c r="AD1274" s="268">
        <v>0</v>
      </c>
      <c r="AE1274" s="295">
        <v>0</v>
      </c>
    </row>
    <row r="1275" spans="1:31">
      <c r="A1275" s="315" t="s">
        <v>1972</v>
      </c>
      <c r="B1275" s="339" t="s">
        <v>3361</v>
      </c>
      <c r="C1275" s="293" t="s">
        <v>2340</v>
      </c>
      <c r="D1275" s="339" t="s">
        <v>2341</v>
      </c>
      <c r="E1275" s="266">
        <v>0</v>
      </c>
      <c r="F1275" s="266">
        <v>0</v>
      </c>
      <c r="G1275" s="264">
        <v>0</v>
      </c>
      <c r="H1275" s="264">
        <v>0</v>
      </c>
      <c r="I1275" s="264">
        <v>0</v>
      </c>
      <c r="J1275" s="264">
        <v>0</v>
      </c>
      <c r="K1275" s="294">
        <v>0.9</v>
      </c>
      <c r="L1275" s="267">
        <v>0</v>
      </c>
      <c r="M1275" s="267">
        <v>0</v>
      </c>
      <c r="N1275" s="267">
        <v>0</v>
      </c>
      <c r="O1275" s="332">
        <v>0</v>
      </c>
      <c r="P1275" s="266">
        <v>0</v>
      </c>
      <c r="Q1275" s="266">
        <v>0</v>
      </c>
      <c r="R1275" s="264">
        <v>0</v>
      </c>
      <c r="S1275" s="264">
        <v>0</v>
      </c>
      <c r="T1275" s="267">
        <v>0</v>
      </c>
      <c r="U1275" s="267">
        <v>0</v>
      </c>
      <c r="V1275" s="268">
        <v>0</v>
      </c>
      <c r="W1275" s="268">
        <v>0</v>
      </c>
      <c r="X1275" s="295">
        <v>0</v>
      </c>
      <c r="Y1275" s="271">
        <v>0</v>
      </c>
      <c r="Z1275" s="333">
        <v>0</v>
      </c>
      <c r="AA1275" s="333">
        <v>0</v>
      </c>
      <c r="AB1275" s="333">
        <v>0</v>
      </c>
      <c r="AC1275" s="334">
        <v>0</v>
      </c>
      <c r="AD1275" s="268">
        <v>0</v>
      </c>
      <c r="AE1275" s="295">
        <v>0</v>
      </c>
    </row>
    <row r="1276" spans="1:31">
      <c r="A1276" s="315" t="s">
        <v>1972</v>
      </c>
      <c r="B1276" s="339" t="s">
        <v>3361</v>
      </c>
      <c r="C1276" s="293" t="s">
        <v>2342</v>
      </c>
      <c r="D1276" s="339" t="s">
        <v>2343</v>
      </c>
      <c r="E1276" s="266">
        <v>77</v>
      </c>
      <c r="F1276" s="266">
        <v>70</v>
      </c>
      <c r="G1276" s="264">
        <v>66</v>
      </c>
      <c r="H1276" s="264">
        <v>60</v>
      </c>
      <c r="I1276" s="264">
        <v>71</v>
      </c>
      <c r="J1276" s="264">
        <v>67</v>
      </c>
      <c r="K1276" s="294">
        <v>0.9</v>
      </c>
      <c r="L1276" s="267">
        <v>0.909090909090909</v>
      </c>
      <c r="M1276" s="267">
        <v>0.909090909090909</v>
      </c>
      <c r="N1276" s="267">
        <v>0.943661971830986</v>
      </c>
      <c r="O1276" s="332">
        <v>2174</v>
      </c>
      <c r="P1276" s="266">
        <v>2056</v>
      </c>
      <c r="Q1276" s="266">
        <v>70</v>
      </c>
      <c r="R1276" s="264">
        <v>60</v>
      </c>
      <c r="S1276" s="264">
        <v>67</v>
      </c>
      <c r="T1276" s="267">
        <v>0.945722171113155</v>
      </c>
      <c r="U1276" s="267">
        <v>0.909090909090909</v>
      </c>
      <c r="V1276" s="268">
        <v>0.909090909090909</v>
      </c>
      <c r="W1276" s="268">
        <v>0.943661971830986</v>
      </c>
      <c r="X1276" s="295">
        <v>0</v>
      </c>
      <c r="Y1276" s="271">
        <v>499</v>
      </c>
      <c r="Z1276" s="333">
        <v>456</v>
      </c>
      <c r="AA1276" s="333">
        <v>495</v>
      </c>
      <c r="AB1276" s="333">
        <v>461</v>
      </c>
      <c r="AC1276" s="334">
        <v>0.913827655310621</v>
      </c>
      <c r="AD1276" s="268">
        <v>0.931313131313131</v>
      </c>
      <c r="AE1276" s="295">
        <v>-0.01748547600251</v>
      </c>
    </row>
    <row r="1277" spans="1:31">
      <c r="A1277" s="315" t="s">
        <v>1972</v>
      </c>
      <c r="B1277" s="339" t="s">
        <v>3361</v>
      </c>
      <c r="C1277" s="293" t="s">
        <v>2344</v>
      </c>
      <c r="D1277" s="339" t="s">
        <v>2345</v>
      </c>
      <c r="E1277" s="266">
        <v>0</v>
      </c>
      <c r="F1277" s="266">
        <v>0</v>
      </c>
      <c r="G1277" s="264">
        <v>0</v>
      </c>
      <c r="H1277" s="264">
        <v>0</v>
      </c>
      <c r="I1277" s="264">
        <v>0</v>
      </c>
      <c r="J1277" s="264">
        <v>0</v>
      </c>
      <c r="K1277" s="294">
        <v>0.9</v>
      </c>
      <c r="L1277" s="267">
        <v>0</v>
      </c>
      <c r="M1277" s="267">
        <v>0</v>
      </c>
      <c r="N1277" s="267">
        <v>0</v>
      </c>
      <c r="O1277" s="332">
        <v>0</v>
      </c>
      <c r="P1277" s="266">
        <v>0</v>
      </c>
      <c r="Q1277" s="266">
        <v>0</v>
      </c>
      <c r="R1277" s="264">
        <v>0</v>
      </c>
      <c r="S1277" s="264">
        <v>0</v>
      </c>
      <c r="T1277" s="267">
        <v>0</v>
      </c>
      <c r="U1277" s="267">
        <v>0</v>
      </c>
      <c r="V1277" s="268">
        <v>0</v>
      </c>
      <c r="W1277" s="268">
        <v>0</v>
      </c>
      <c r="X1277" s="295">
        <v>0</v>
      </c>
      <c r="Y1277" s="271">
        <v>0</v>
      </c>
      <c r="Z1277" s="333">
        <v>0</v>
      </c>
      <c r="AA1277" s="333">
        <v>0</v>
      </c>
      <c r="AB1277" s="333">
        <v>0</v>
      </c>
      <c r="AC1277" s="334">
        <v>0</v>
      </c>
      <c r="AD1277" s="268">
        <v>0</v>
      </c>
      <c r="AE1277" s="295">
        <v>0</v>
      </c>
    </row>
    <row r="1278" spans="1:31">
      <c r="A1278" s="315" t="s">
        <v>1972</v>
      </c>
      <c r="B1278" s="339" t="s">
        <v>3362</v>
      </c>
      <c r="C1278" s="293" t="s">
        <v>2346</v>
      </c>
      <c r="D1278" s="339" t="s">
        <v>2347</v>
      </c>
      <c r="E1278" s="266">
        <v>52</v>
      </c>
      <c r="F1278" s="266">
        <v>50</v>
      </c>
      <c r="G1278" s="264">
        <v>47</v>
      </c>
      <c r="H1278" s="264">
        <v>46</v>
      </c>
      <c r="I1278" s="264">
        <v>54</v>
      </c>
      <c r="J1278" s="264">
        <v>53</v>
      </c>
      <c r="K1278" s="294">
        <v>0.9</v>
      </c>
      <c r="L1278" s="267">
        <v>0.961538461538462</v>
      </c>
      <c r="M1278" s="267">
        <v>0.978723404255319</v>
      </c>
      <c r="N1278" s="267">
        <v>0.981481481481482</v>
      </c>
      <c r="O1278" s="332">
        <v>1414</v>
      </c>
      <c r="P1278" s="266">
        <v>1352</v>
      </c>
      <c r="Q1278" s="266">
        <v>49</v>
      </c>
      <c r="R1278" s="264">
        <v>45</v>
      </c>
      <c r="S1278" s="264">
        <v>52</v>
      </c>
      <c r="T1278" s="267">
        <v>0.956152758132956</v>
      </c>
      <c r="U1278" s="267">
        <v>0.942307692307692</v>
      </c>
      <c r="V1278" s="268">
        <v>0.957446808510638</v>
      </c>
      <c r="W1278" s="268">
        <v>0.962962962962963</v>
      </c>
      <c r="X1278" s="295">
        <v>-0.0151391162029461</v>
      </c>
      <c r="Y1278" s="271">
        <v>344</v>
      </c>
      <c r="Z1278" s="333">
        <v>328</v>
      </c>
      <c r="AA1278" s="333">
        <v>323</v>
      </c>
      <c r="AB1278" s="333">
        <v>313</v>
      </c>
      <c r="AC1278" s="334">
        <v>0.953488372093023</v>
      </c>
      <c r="AD1278" s="268">
        <v>0.969040247678019</v>
      </c>
      <c r="AE1278" s="295">
        <v>-0.0155518755849953</v>
      </c>
    </row>
    <row r="1279" spans="1:31">
      <c r="A1279" s="315" t="s">
        <v>1972</v>
      </c>
      <c r="B1279" s="339" t="s">
        <v>3362</v>
      </c>
      <c r="C1279" s="293" t="s">
        <v>2348</v>
      </c>
      <c r="D1279" s="339" t="s">
        <v>2349</v>
      </c>
      <c r="E1279" s="266">
        <v>55</v>
      </c>
      <c r="F1279" s="266">
        <v>53</v>
      </c>
      <c r="G1279" s="264">
        <v>49</v>
      </c>
      <c r="H1279" s="264">
        <v>46</v>
      </c>
      <c r="I1279" s="264">
        <v>49</v>
      </c>
      <c r="J1279" s="264">
        <v>47</v>
      </c>
      <c r="K1279" s="294">
        <v>0.9</v>
      </c>
      <c r="L1279" s="267">
        <v>0.963636363636364</v>
      </c>
      <c r="M1279" s="267">
        <v>0.938775510204082</v>
      </c>
      <c r="N1279" s="267">
        <v>0.959183673469388</v>
      </c>
      <c r="O1279" s="332">
        <v>1545</v>
      </c>
      <c r="P1279" s="266">
        <v>1471</v>
      </c>
      <c r="Q1279" s="266">
        <v>53</v>
      </c>
      <c r="R1279" s="264">
        <v>46</v>
      </c>
      <c r="S1279" s="264">
        <v>46</v>
      </c>
      <c r="T1279" s="267">
        <v>0.95210355987055</v>
      </c>
      <c r="U1279" s="267">
        <v>0.963636363636364</v>
      </c>
      <c r="V1279" s="268">
        <v>0.938775510204082</v>
      </c>
      <c r="W1279" s="268">
        <v>0.938775510204082</v>
      </c>
      <c r="X1279" s="295">
        <v>0.0248608534322819</v>
      </c>
      <c r="Y1279" s="271">
        <v>359</v>
      </c>
      <c r="Z1279" s="333">
        <v>338</v>
      </c>
      <c r="AA1279" s="333">
        <v>363</v>
      </c>
      <c r="AB1279" s="333">
        <v>341</v>
      </c>
      <c r="AC1279" s="334">
        <v>0.94150417827298</v>
      </c>
      <c r="AD1279" s="268">
        <v>0.939393939393939</v>
      </c>
      <c r="AE1279" s="295">
        <v>0.00211023887904105</v>
      </c>
    </row>
    <row r="1280" spans="1:31">
      <c r="A1280" s="315" t="s">
        <v>1972</v>
      </c>
      <c r="B1280" s="339" t="s">
        <v>3362</v>
      </c>
      <c r="C1280" s="293" t="s">
        <v>2350</v>
      </c>
      <c r="D1280" s="339" t="s">
        <v>2351</v>
      </c>
      <c r="E1280" s="266">
        <v>27</v>
      </c>
      <c r="F1280" s="266">
        <v>27</v>
      </c>
      <c r="G1280" s="264">
        <v>22</v>
      </c>
      <c r="H1280" s="264">
        <v>22</v>
      </c>
      <c r="I1280" s="264">
        <v>21</v>
      </c>
      <c r="J1280" s="264">
        <v>21</v>
      </c>
      <c r="K1280" s="294">
        <v>0.9</v>
      </c>
      <c r="L1280" s="267">
        <v>1</v>
      </c>
      <c r="M1280" s="267">
        <v>1</v>
      </c>
      <c r="N1280" s="267">
        <v>1</v>
      </c>
      <c r="O1280" s="332">
        <v>693</v>
      </c>
      <c r="P1280" s="266">
        <v>680</v>
      </c>
      <c r="Q1280" s="266">
        <v>27</v>
      </c>
      <c r="R1280" s="264">
        <v>22</v>
      </c>
      <c r="S1280" s="264">
        <v>21</v>
      </c>
      <c r="T1280" s="267">
        <v>0.981240981240981</v>
      </c>
      <c r="U1280" s="267">
        <v>1</v>
      </c>
      <c r="V1280" s="268">
        <v>1</v>
      </c>
      <c r="W1280" s="268">
        <v>1</v>
      </c>
      <c r="X1280" s="295">
        <v>0</v>
      </c>
      <c r="Y1280" s="271">
        <v>164</v>
      </c>
      <c r="Z1280" s="333">
        <v>158</v>
      </c>
      <c r="AA1280" s="333">
        <v>164</v>
      </c>
      <c r="AB1280" s="333">
        <v>163</v>
      </c>
      <c r="AC1280" s="334">
        <v>0.963414634146341</v>
      </c>
      <c r="AD1280" s="268">
        <v>0.99390243902439</v>
      </c>
      <c r="AE1280" s="295">
        <v>-0.0304878048780488</v>
      </c>
    </row>
    <row r="1281" spans="1:31">
      <c r="A1281" s="315" t="s">
        <v>1972</v>
      </c>
      <c r="B1281" s="339" t="s">
        <v>3362</v>
      </c>
      <c r="C1281" s="293" t="s">
        <v>2352</v>
      </c>
      <c r="D1281" s="339" t="s">
        <v>2353</v>
      </c>
      <c r="E1281" s="266">
        <v>0</v>
      </c>
      <c r="F1281" s="266">
        <v>0</v>
      </c>
      <c r="G1281" s="264">
        <v>0</v>
      </c>
      <c r="H1281" s="264">
        <v>0</v>
      </c>
      <c r="I1281" s="264">
        <v>0</v>
      </c>
      <c r="J1281" s="264">
        <v>0</v>
      </c>
      <c r="K1281" s="294">
        <v>0.9</v>
      </c>
      <c r="L1281" s="267">
        <v>0</v>
      </c>
      <c r="M1281" s="267">
        <v>0</v>
      </c>
      <c r="N1281" s="267">
        <v>0</v>
      </c>
      <c r="O1281" s="332">
        <v>0</v>
      </c>
      <c r="P1281" s="266">
        <v>0</v>
      </c>
      <c r="Q1281" s="266">
        <v>0</v>
      </c>
      <c r="R1281" s="264">
        <v>0</v>
      </c>
      <c r="S1281" s="264">
        <v>0</v>
      </c>
      <c r="T1281" s="267">
        <v>0</v>
      </c>
      <c r="U1281" s="267">
        <v>0</v>
      </c>
      <c r="V1281" s="268">
        <v>0</v>
      </c>
      <c r="W1281" s="268">
        <v>0</v>
      </c>
      <c r="X1281" s="295">
        <v>0</v>
      </c>
      <c r="Y1281" s="271">
        <v>0</v>
      </c>
      <c r="Z1281" s="333">
        <v>0</v>
      </c>
      <c r="AA1281" s="333">
        <v>0</v>
      </c>
      <c r="AB1281" s="333">
        <v>0</v>
      </c>
      <c r="AC1281" s="334">
        <v>0</v>
      </c>
      <c r="AD1281" s="268">
        <v>0</v>
      </c>
      <c r="AE1281" s="295">
        <v>0</v>
      </c>
    </row>
    <row r="1282" spans="1:31">
      <c r="A1282" s="315" t="s">
        <v>1972</v>
      </c>
      <c r="B1282" s="339" t="s">
        <v>3362</v>
      </c>
      <c r="C1282" s="293" t="s">
        <v>2354</v>
      </c>
      <c r="D1282" s="339" t="s">
        <v>2355</v>
      </c>
      <c r="E1282" s="266">
        <v>0</v>
      </c>
      <c r="F1282" s="266">
        <v>0</v>
      </c>
      <c r="G1282" s="264">
        <v>0</v>
      </c>
      <c r="H1282" s="264">
        <v>0</v>
      </c>
      <c r="I1282" s="264">
        <v>0</v>
      </c>
      <c r="J1282" s="264">
        <v>0</v>
      </c>
      <c r="K1282" s="294">
        <v>0.9</v>
      </c>
      <c r="L1282" s="267">
        <v>0</v>
      </c>
      <c r="M1282" s="267">
        <v>0</v>
      </c>
      <c r="N1282" s="267">
        <v>0</v>
      </c>
      <c r="O1282" s="332">
        <v>0</v>
      </c>
      <c r="P1282" s="266">
        <v>0</v>
      </c>
      <c r="Q1282" s="266">
        <v>0</v>
      </c>
      <c r="R1282" s="264">
        <v>0</v>
      </c>
      <c r="S1282" s="264">
        <v>0</v>
      </c>
      <c r="T1282" s="267">
        <v>0</v>
      </c>
      <c r="U1282" s="267">
        <v>0</v>
      </c>
      <c r="V1282" s="268">
        <v>0</v>
      </c>
      <c r="W1282" s="268">
        <v>0</v>
      </c>
      <c r="X1282" s="295">
        <v>0</v>
      </c>
      <c r="Y1282" s="271">
        <v>0</v>
      </c>
      <c r="Z1282" s="333">
        <v>0</v>
      </c>
      <c r="AA1282" s="333">
        <v>0</v>
      </c>
      <c r="AB1282" s="333">
        <v>0</v>
      </c>
      <c r="AC1282" s="334">
        <v>0</v>
      </c>
      <c r="AD1282" s="268">
        <v>0</v>
      </c>
      <c r="AE1282" s="295">
        <v>0</v>
      </c>
    </row>
    <row r="1283" spans="1:31">
      <c r="A1283" s="315" t="s">
        <v>1972</v>
      </c>
      <c r="B1283" s="339" t="s">
        <v>3362</v>
      </c>
      <c r="C1283" s="293" t="s">
        <v>2356</v>
      </c>
      <c r="D1283" s="339" t="s">
        <v>2357</v>
      </c>
      <c r="E1283" s="266">
        <v>41</v>
      </c>
      <c r="F1283" s="266">
        <v>40</v>
      </c>
      <c r="G1283" s="264">
        <v>32</v>
      </c>
      <c r="H1283" s="264">
        <v>30</v>
      </c>
      <c r="I1283" s="264">
        <v>35</v>
      </c>
      <c r="J1283" s="264">
        <v>35</v>
      </c>
      <c r="K1283" s="294">
        <v>0.9</v>
      </c>
      <c r="L1283" s="267">
        <v>0.975609756097561</v>
      </c>
      <c r="M1283" s="267">
        <v>0.9375</v>
      </c>
      <c r="N1283" s="267">
        <v>1</v>
      </c>
      <c r="O1283" s="332">
        <v>1107</v>
      </c>
      <c r="P1283" s="266">
        <v>1049</v>
      </c>
      <c r="Q1283" s="266">
        <v>40</v>
      </c>
      <c r="R1283" s="264">
        <v>30</v>
      </c>
      <c r="S1283" s="264">
        <v>35</v>
      </c>
      <c r="T1283" s="267">
        <v>0.947606142728094</v>
      </c>
      <c r="U1283" s="267">
        <v>0.975609756097561</v>
      </c>
      <c r="V1283" s="268">
        <v>0.9375</v>
      </c>
      <c r="W1283" s="268">
        <v>1</v>
      </c>
      <c r="X1283" s="295">
        <v>0.038109756097561</v>
      </c>
      <c r="Y1283" s="271">
        <v>249</v>
      </c>
      <c r="Z1283" s="333">
        <v>244</v>
      </c>
      <c r="AA1283" s="333">
        <v>261</v>
      </c>
      <c r="AB1283" s="333">
        <v>246</v>
      </c>
      <c r="AC1283" s="334">
        <v>0.979919678714859</v>
      </c>
      <c r="AD1283" s="268">
        <v>0.942528735632184</v>
      </c>
      <c r="AE1283" s="295">
        <v>0.0373909430826755</v>
      </c>
    </row>
    <row r="1284" spans="1:31">
      <c r="A1284" s="315" t="s">
        <v>1972</v>
      </c>
      <c r="B1284" s="339" t="s">
        <v>3362</v>
      </c>
      <c r="C1284" s="293" t="s">
        <v>2358</v>
      </c>
      <c r="D1284" s="339" t="s">
        <v>2359</v>
      </c>
      <c r="E1284" s="266">
        <v>0</v>
      </c>
      <c r="F1284" s="266">
        <v>0</v>
      </c>
      <c r="G1284" s="264">
        <v>0</v>
      </c>
      <c r="H1284" s="264">
        <v>0</v>
      </c>
      <c r="I1284" s="264">
        <v>0</v>
      </c>
      <c r="J1284" s="264">
        <v>0</v>
      </c>
      <c r="K1284" s="294">
        <v>0.9</v>
      </c>
      <c r="L1284" s="267">
        <v>0</v>
      </c>
      <c r="M1284" s="267">
        <v>0</v>
      </c>
      <c r="N1284" s="267">
        <v>0</v>
      </c>
      <c r="O1284" s="332">
        <v>0</v>
      </c>
      <c r="P1284" s="266">
        <v>0</v>
      </c>
      <c r="Q1284" s="266">
        <v>0</v>
      </c>
      <c r="R1284" s="264">
        <v>0</v>
      </c>
      <c r="S1284" s="264">
        <v>0</v>
      </c>
      <c r="T1284" s="267">
        <v>0</v>
      </c>
      <c r="U1284" s="267">
        <v>0</v>
      </c>
      <c r="V1284" s="268">
        <v>0</v>
      </c>
      <c r="W1284" s="268">
        <v>0</v>
      </c>
      <c r="X1284" s="295">
        <v>0</v>
      </c>
      <c r="Y1284" s="271">
        <v>0</v>
      </c>
      <c r="Z1284" s="333">
        <v>0</v>
      </c>
      <c r="AA1284" s="333">
        <v>0</v>
      </c>
      <c r="AB1284" s="333">
        <v>0</v>
      </c>
      <c r="AC1284" s="334">
        <v>0</v>
      </c>
      <c r="AD1284" s="268">
        <v>0</v>
      </c>
      <c r="AE1284" s="295">
        <v>0</v>
      </c>
    </row>
    <row r="1285" spans="1:31">
      <c r="A1285" s="315" t="s">
        <v>1972</v>
      </c>
      <c r="B1285" s="339" t="s">
        <v>3362</v>
      </c>
      <c r="C1285" s="293" t="s">
        <v>2360</v>
      </c>
      <c r="D1285" s="339" t="s">
        <v>2361</v>
      </c>
      <c r="E1285" s="266">
        <v>78</v>
      </c>
      <c r="F1285" s="266">
        <v>75</v>
      </c>
      <c r="G1285" s="264">
        <v>64</v>
      </c>
      <c r="H1285" s="264">
        <v>61</v>
      </c>
      <c r="I1285" s="264">
        <v>76</v>
      </c>
      <c r="J1285" s="264">
        <v>72</v>
      </c>
      <c r="K1285" s="294">
        <v>0.9</v>
      </c>
      <c r="L1285" s="267">
        <v>0.961538461538462</v>
      </c>
      <c r="M1285" s="267">
        <v>0.953125</v>
      </c>
      <c r="N1285" s="267">
        <v>0.947368421052632</v>
      </c>
      <c r="O1285" s="332">
        <v>2110</v>
      </c>
      <c r="P1285" s="266">
        <v>2063</v>
      </c>
      <c r="Q1285" s="266">
        <v>75</v>
      </c>
      <c r="R1285" s="264">
        <v>61</v>
      </c>
      <c r="S1285" s="264">
        <v>71</v>
      </c>
      <c r="T1285" s="267">
        <v>0.977725118483412</v>
      </c>
      <c r="U1285" s="267">
        <v>0.961538461538462</v>
      </c>
      <c r="V1285" s="268">
        <v>0.953125</v>
      </c>
      <c r="W1285" s="268">
        <v>0.934210526315789</v>
      </c>
      <c r="X1285" s="295">
        <v>0.00841346153846156</v>
      </c>
      <c r="Y1285" s="271">
        <v>502</v>
      </c>
      <c r="Z1285" s="333">
        <v>473</v>
      </c>
      <c r="AA1285" s="333">
        <v>484</v>
      </c>
      <c r="AB1285" s="333">
        <v>479</v>
      </c>
      <c r="AC1285" s="334">
        <v>0.942231075697211</v>
      </c>
      <c r="AD1285" s="268">
        <v>0.989669421487603</v>
      </c>
      <c r="AE1285" s="295">
        <v>-0.0474383457903921</v>
      </c>
    </row>
    <row r="1286" spans="1:31">
      <c r="A1286" s="315" t="s">
        <v>1972</v>
      </c>
      <c r="B1286" s="339" t="s">
        <v>3362</v>
      </c>
      <c r="C1286" s="293" t="s">
        <v>2362</v>
      </c>
      <c r="D1286" s="339" t="s">
        <v>2363</v>
      </c>
      <c r="E1286" s="266">
        <v>53</v>
      </c>
      <c r="F1286" s="266">
        <v>53</v>
      </c>
      <c r="G1286" s="264">
        <v>49</v>
      </c>
      <c r="H1286" s="264">
        <v>47</v>
      </c>
      <c r="I1286" s="264">
        <v>49</v>
      </c>
      <c r="J1286" s="264">
        <v>48</v>
      </c>
      <c r="K1286" s="294">
        <v>0.9</v>
      </c>
      <c r="L1286" s="267">
        <v>1</v>
      </c>
      <c r="M1286" s="267">
        <v>0.959183673469388</v>
      </c>
      <c r="N1286" s="267">
        <v>0.979591836734694</v>
      </c>
      <c r="O1286" s="332">
        <v>1496</v>
      </c>
      <c r="P1286" s="266">
        <v>1284</v>
      </c>
      <c r="Q1286" s="266">
        <v>53</v>
      </c>
      <c r="R1286" s="264">
        <v>42</v>
      </c>
      <c r="S1286" s="264">
        <v>48</v>
      </c>
      <c r="T1286" s="267">
        <v>0.858288770053476</v>
      </c>
      <c r="U1286" s="267">
        <v>1</v>
      </c>
      <c r="V1286" s="268">
        <v>0.857142857142857</v>
      </c>
      <c r="W1286" s="268">
        <v>0.979591836734694</v>
      </c>
      <c r="X1286" s="295">
        <v>0.142857142857143</v>
      </c>
      <c r="Y1286" s="271">
        <v>347</v>
      </c>
      <c r="Z1286" s="333">
        <v>322</v>
      </c>
      <c r="AA1286" s="333">
        <v>344</v>
      </c>
      <c r="AB1286" s="333">
        <v>279</v>
      </c>
      <c r="AC1286" s="334">
        <v>0.927953890489914</v>
      </c>
      <c r="AD1286" s="268">
        <v>0.811046511627907</v>
      </c>
      <c r="AE1286" s="295">
        <v>0.116907378862007</v>
      </c>
    </row>
    <row r="1287" spans="1:31">
      <c r="A1287" s="315" t="s">
        <v>1972</v>
      </c>
      <c r="B1287" s="339" t="s">
        <v>3361</v>
      </c>
      <c r="C1287" s="293" t="s">
        <v>2364</v>
      </c>
      <c r="D1287" s="339" t="s">
        <v>2365</v>
      </c>
      <c r="E1287" s="266">
        <v>34</v>
      </c>
      <c r="F1287" s="266">
        <v>34</v>
      </c>
      <c r="G1287" s="264">
        <v>28</v>
      </c>
      <c r="H1287" s="264">
        <v>28</v>
      </c>
      <c r="I1287" s="264">
        <v>31</v>
      </c>
      <c r="J1287" s="264">
        <v>31</v>
      </c>
      <c r="K1287" s="294">
        <v>0.9</v>
      </c>
      <c r="L1287" s="267">
        <v>1</v>
      </c>
      <c r="M1287" s="267">
        <v>1</v>
      </c>
      <c r="N1287" s="267">
        <v>1</v>
      </c>
      <c r="O1287" s="332">
        <v>903</v>
      </c>
      <c r="P1287" s="266">
        <v>894</v>
      </c>
      <c r="Q1287" s="266">
        <v>33</v>
      </c>
      <c r="R1287" s="264">
        <v>27</v>
      </c>
      <c r="S1287" s="264">
        <v>31</v>
      </c>
      <c r="T1287" s="267">
        <v>0.990033222591362</v>
      </c>
      <c r="U1287" s="267">
        <v>0.970588235294118</v>
      </c>
      <c r="V1287" s="268">
        <v>0.964285714285714</v>
      </c>
      <c r="W1287" s="268">
        <v>1</v>
      </c>
      <c r="X1287" s="295">
        <v>0.00630252100840334</v>
      </c>
      <c r="Y1287" s="271">
        <v>209</v>
      </c>
      <c r="Z1287" s="333">
        <v>204</v>
      </c>
      <c r="AA1287" s="333">
        <v>206</v>
      </c>
      <c r="AB1287" s="333">
        <v>206</v>
      </c>
      <c r="AC1287" s="334">
        <v>0.976076555023923</v>
      </c>
      <c r="AD1287" s="268">
        <v>1</v>
      </c>
      <c r="AE1287" s="295">
        <v>-0.0239234449760766</v>
      </c>
    </row>
    <row r="1288" spans="1:31">
      <c r="A1288" s="315" t="s">
        <v>1972</v>
      </c>
      <c r="B1288" s="339" t="s">
        <v>3361</v>
      </c>
      <c r="C1288" s="293" t="s">
        <v>2366</v>
      </c>
      <c r="D1288" s="339" t="s">
        <v>2367</v>
      </c>
      <c r="E1288" s="266">
        <v>64</v>
      </c>
      <c r="F1288" s="266">
        <v>64</v>
      </c>
      <c r="G1288" s="264">
        <v>56</v>
      </c>
      <c r="H1288" s="264">
        <v>56</v>
      </c>
      <c r="I1288" s="264">
        <v>57</v>
      </c>
      <c r="J1288" s="264">
        <v>57</v>
      </c>
      <c r="K1288" s="294">
        <v>0.9</v>
      </c>
      <c r="L1288" s="267">
        <v>1</v>
      </c>
      <c r="M1288" s="267">
        <v>1</v>
      </c>
      <c r="N1288" s="267">
        <v>1</v>
      </c>
      <c r="O1288" s="332">
        <v>1705</v>
      </c>
      <c r="P1288" s="266">
        <v>1652</v>
      </c>
      <c r="Q1288" s="266">
        <v>64</v>
      </c>
      <c r="R1288" s="264">
        <v>55</v>
      </c>
      <c r="S1288" s="264">
        <v>57</v>
      </c>
      <c r="T1288" s="267">
        <v>0.96891495601173</v>
      </c>
      <c r="U1288" s="267">
        <v>1</v>
      </c>
      <c r="V1288" s="268">
        <v>0.982142857142857</v>
      </c>
      <c r="W1288" s="268">
        <v>1</v>
      </c>
      <c r="X1288" s="295">
        <v>0.0178571428571429</v>
      </c>
      <c r="Y1288" s="271">
        <v>399</v>
      </c>
      <c r="Z1288" s="333">
        <v>390</v>
      </c>
      <c r="AA1288" s="333">
        <v>390</v>
      </c>
      <c r="AB1288" s="333">
        <v>373</v>
      </c>
      <c r="AC1288" s="334">
        <v>0.977443609022556</v>
      </c>
      <c r="AD1288" s="268">
        <v>0.956410256410256</v>
      </c>
      <c r="AE1288" s="295">
        <v>0.0210333526122999</v>
      </c>
    </row>
    <row r="1289" spans="1:31">
      <c r="A1289" s="315" t="s">
        <v>1972</v>
      </c>
      <c r="B1289" s="339" t="s">
        <v>3361</v>
      </c>
      <c r="C1289" s="293" t="s">
        <v>2368</v>
      </c>
      <c r="D1289" s="339" t="s">
        <v>2369</v>
      </c>
      <c r="E1289" s="266">
        <v>33</v>
      </c>
      <c r="F1289" s="266">
        <v>33</v>
      </c>
      <c r="G1289" s="264">
        <v>29</v>
      </c>
      <c r="H1289" s="264">
        <v>28</v>
      </c>
      <c r="I1289" s="264">
        <v>31</v>
      </c>
      <c r="J1289" s="264">
        <v>31</v>
      </c>
      <c r="K1289" s="294">
        <v>0.9</v>
      </c>
      <c r="L1289" s="267">
        <v>1</v>
      </c>
      <c r="M1289" s="267">
        <v>0.96551724137931</v>
      </c>
      <c r="N1289" s="267">
        <v>1</v>
      </c>
      <c r="O1289" s="332">
        <v>888</v>
      </c>
      <c r="P1289" s="266">
        <v>867</v>
      </c>
      <c r="Q1289" s="266">
        <v>32</v>
      </c>
      <c r="R1289" s="264">
        <v>28</v>
      </c>
      <c r="S1289" s="264">
        <v>31</v>
      </c>
      <c r="T1289" s="267">
        <v>0.976351351351351</v>
      </c>
      <c r="U1289" s="267">
        <v>0.96969696969697</v>
      </c>
      <c r="V1289" s="268">
        <v>0.96551724137931</v>
      </c>
      <c r="W1289" s="268">
        <v>1</v>
      </c>
      <c r="X1289" s="295">
        <v>0.00417972831765934</v>
      </c>
      <c r="Y1289" s="271">
        <v>214</v>
      </c>
      <c r="Z1289" s="333">
        <v>212</v>
      </c>
      <c r="AA1289" s="333">
        <v>206</v>
      </c>
      <c r="AB1289" s="333">
        <v>196</v>
      </c>
      <c r="AC1289" s="334">
        <v>0.990654205607477</v>
      </c>
      <c r="AD1289" s="268">
        <v>0.951456310679612</v>
      </c>
      <c r="AE1289" s="295">
        <v>0.039197894927865</v>
      </c>
    </row>
    <row r="1290" spans="1:31">
      <c r="A1290" s="315" t="s">
        <v>1972</v>
      </c>
      <c r="B1290" s="339" t="s">
        <v>3361</v>
      </c>
      <c r="C1290" s="293" t="s">
        <v>2370</v>
      </c>
      <c r="D1290" s="339" t="s">
        <v>2371</v>
      </c>
      <c r="E1290" s="266">
        <v>71</v>
      </c>
      <c r="F1290" s="266">
        <v>70</v>
      </c>
      <c r="G1290" s="264">
        <v>59</v>
      </c>
      <c r="H1290" s="264">
        <v>59</v>
      </c>
      <c r="I1290" s="264">
        <v>64</v>
      </c>
      <c r="J1290" s="264">
        <v>64</v>
      </c>
      <c r="K1290" s="294">
        <v>0.9</v>
      </c>
      <c r="L1290" s="267">
        <v>0.985915492957746</v>
      </c>
      <c r="M1290" s="267">
        <v>1</v>
      </c>
      <c r="N1290" s="267">
        <v>1</v>
      </c>
      <c r="O1290" s="332">
        <v>1889</v>
      </c>
      <c r="P1290" s="266">
        <v>1784</v>
      </c>
      <c r="Q1290" s="266">
        <v>68</v>
      </c>
      <c r="R1290" s="264">
        <v>57</v>
      </c>
      <c r="S1290" s="264">
        <v>63</v>
      </c>
      <c r="T1290" s="267">
        <v>0.944415034409741</v>
      </c>
      <c r="U1290" s="267">
        <v>0.957746478873239</v>
      </c>
      <c r="V1290" s="268">
        <v>0.966101694915254</v>
      </c>
      <c r="W1290" s="268">
        <v>0.984375</v>
      </c>
      <c r="X1290" s="295">
        <v>-0.00835521604201483</v>
      </c>
      <c r="Y1290" s="271">
        <v>451</v>
      </c>
      <c r="Z1290" s="333">
        <v>435</v>
      </c>
      <c r="AA1290" s="333">
        <v>433</v>
      </c>
      <c r="AB1290" s="333">
        <v>405</v>
      </c>
      <c r="AC1290" s="334">
        <v>0.964523281596452</v>
      </c>
      <c r="AD1290" s="268">
        <v>0.935334872979215</v>
      </c>
      <c r="AE1290" s="295">
        <v>0.0291884086172375</v>
      </c>
    </row>
    <row r="1291" spans="1:31">
      <c r="A1291" s="315" t="s">
        <v>1972</v>
      </c>
      <c r="B1291" s="339" t="s">
        <v>3361</v>
      </c>
      <c r="C1291" s="293" t="s">
        <v>2372</v>
      </c>
      <c r="D1291" s="339" t="s">
        <v>2373</v>
      </c>
      <c r="E1291" s="266">
        <v>0</v>
      </c>
      <c r="F1291" s="266">
        <v>0</v>
      </c>
      <c r="G1291" s="264">
        <v>0</v>
      </c>
      <c r="H1291" s="264">
        <v>0</v>
      </c>
      <c r="I1291" s="264">
        <v>0</v>
      </c>
      <c r="J1291" s="264">
        <v>0</v>
      </c>
      <c r="K1291" s="294">
        <v>0.9</v>
      </c>
      <c r="L1291" s="267">
        <v>0</v>
      </c>
      <c r="M1291" s="267">
        <v>0</v>
      </c>
      <c r="N1291" s="267">
        <v>0</v>
      </c>
      <c r="O1291" s="332">
        <v>0</v>
      </c>
      <c r="P1291" s="266">
        <v>0</v>
      </c>
      <c r="Q1291" s="266">
        <v>0</v>
      </c>
      <c r="R1291" s="264">
        <v>0</v>
      </c>
      <c r="S1291" s="264">
        <v>0</v>
      </c>
      <c r="T1291" s="267">
        <v>0</v>
      </c>
      <c r="U1291" s="267">
        <v>0</v>
      </c>
      <c r="V1291" s="268">
        <v>0</v>
      </c>
      <c r="W1291" s="268">
        <v>0</v>
      </c>
      <c r="X1291" s="295">
        <v>0</v>
      </c>
      <c r="Y1291" s="271">
        <v>0</v>
      </c>
      <c r="Z1291" s="333">
        <v>0</v>
      </c>
      <c r="AA1291" s="333">
        <v>0</v>
      </c>
      <c r="AB1291" s="333">
        <v>0</v>
      </c>
      <c r="AC1291" s="334">
        <v>0</v>
      </c>
      <c r="AD1291" s="268">
        <v>0</v>
      </c>
      <c r="AE1291" s="295">
        <v>0</v>
      </c>
    </row>
    <row r="1292" spans="1:31">
      <c r="A1292" s="315" t="s">
        <v>1972</v>
      </c>
      <c r="B1292" s="339" t="s">
        <v>3363</v>
      </c>
      <c r="C1292" s="293" t="s">
        <v>2374</v>
      </c>
      <c r="D1292" s="339" t="s">
        <v>2375</v>
      </c>
      <c r="E1292" s="266">
        <v>39</v>
      </c>
      <c r="F1292" s="266">
        <v>39</v>
      </c>
      <c r="G1292" s="264">
        <v>33</v>
      </c>
      <c r="H1292" s="264">
        <v>33</v>
      </c>
      <c r="I1292" s="264">
        <v>36</v>
      </c>
      <c r="J1292" s="264">
        <v>36</v>
      </c>
      <c r="K1292" s="294">
        <v>0.9</v>
      </c>
      <c r="L1292" s="267">
        <v>1</v>
      </c>
      <c r="M1292" s="267">
        <v>1</v>
      </c>
      <c r="N1292" s="267">
        <v>1</v>
      </c>
      <c r="O1292" s="332">
        <v>1092</v>
      </c>
      <c r="P1292" s="266">
        <v>1081</v>
      </c>
      <c r="Q1292" s="266">
        <v>38</v>
      </c>
      <c r="R1292" s="264">
        <v>32</v>
      </c>
      <c r="S1292" s="264">
        <v>36</v>
      </c>
      <c r="T1292" s="267">
        <v>0.98992673992674</v>
      </c>
      <c r="U1292" s="267">
        <v>0.974358974358974</v>
      </c>
      <c r="V1292" s="268">
        <v>0.96969696969697</v>
      </c>
      <c r="W1292" s="268">
        <v>1</v>
      </c>
      <c r="X1292" s="295">
        <v>0.00466200466200462</v>
      </c>
      <c r="Y1292" s="271">
        <v>260</v>
      </c>
      <c r="Z1292" s="333">
        <v>256</v>
      </c>
      <c r="AA1292" s="333">
        <v>256</v>
      </c>
      <c r="AB1292" s="333">
        <v>255</v>
      </c>
      <c r="AC1292" s="334">
        <v>0.984615384615385</v>
      </c>
      <c r="AD1292" s="268">
        <v>0.99609375</v>
      </c>
      <c r="AE1292" s="295">
        <v>-0.0114783653846153</v>
      </c>
    </row>
    <row r="1293" spans="1:31">
      <c r="A1293" s="315" t="s">
        <v>1972</v>
      </c>
      <c r="B1293" s="339" t="s">
        <v>3363</v>
      </c>
      <c r="C1293" s="293" t="s">
        <v>2376</v>
      </c>
      <c r="D1293" s="339" t="s">
        <v>2377</v>
      </c>
      <c r="E1293" s="266">
        <v>40</v>
      </c>
      <c r="F1293" s="266">
        <v>40</v>
      </c>
      <c r="G1293" s="264">
        <v>34</v>
      </c>
      <c r="H1293" s="264">
        <v>31</v>
      </c>
      <c r="I1293" s="264">
        <v>41</v>
      </c>
      <c r="J1293" s="264">
        <v>38</v>
      </c>
      <c r="K1293" s="294">
        <v>0.9</v>
      </c>
      <c r="L1293" s="267">
        <v>1</v>
      </c>
      <c r="M1293" s="267">
        <v>0.911764705882353</v>
      </c>
      <c r="N1293" s="267">
        <v>0.926829268292683</v>
      </c>
      <c r="O1293" s="332">
        <v>1191</v>
      </c>
      <c r="P1293" s="266">
        <v>1122</v>
      </c>
      <c r="Q1293" s="266">
        <v>38</v>
      </c>
      <c r="R1293" s="264">
        <v>30</v>
      </c>
      <c r="S1293" s="264">
        <v>35</v>
      </c>
      <c r="T1293" s="267">
        <v>0.942065491183879</v>
      </c>
      <c r="U1293" s="267">
        <v>0.95</v>
      </c>
      <c r="V1293" s="268">
        <v>0.882352941176471</v>
      </c>
      <c r="W1293" s="268">
        <v>0.853658536585366</v>
      </c>
      <c r="X1293" s="295">
        <v>0.0676470588235294</v>
      </c>
      <c r="Y1293" s="271">
        <v>281</v>
      </c>
      <c r="Z1293" s="333">
        <v>259</v>
      </c>
      <c r="AA1293" s="333">
        <v>277</v>
      </c>
      <c r="AB1293" s="333">
        <v>268</v>
      </c>
      <c r="AC1293" s="334">
        <v>0.921708185053381</v>
      </c>
      <c r="AD1293" s="268">
        <v>0.967509025270758</v>
      </c>
      <c r="AE1293" s="295">
        <v>-0.0458008402173773</v>
      </c>
    </row>
    <row r="1294" spans="1:31">
      <c r="A1294" s="315" t="s">
        <v>1972</v>
      </c>
      <c r="B1294" s="339" t="s">
        <v>3363</v>
      </c>
      <c r="C1294" s="293" t="s">
        <v>2378</v>
      </c>
      <c r="D1294" s="339" t="s">
        <v>2379</v>
      </c>
      <c r="E1294" s="266">
        <v>44</v>
      </c>
      <c r="F1294" s="266">
        <v>42</v>
      </c>
      <c r="G1294" s="264">
        <v>35</v>
      </c>
      <c r="H1294" s="264">
        <v>33</v>
      </c>
      <c r="I1294" s="264">
        <v>45</v>
      </c>
      <c r="J1294" s="264">
        <v>42</v>
      </c>
      <c r="K1294" s="294">
        <v>0.9</v>
      </c>
      <c r="L1294" s="267">
        <v>0.954545454545455</v>
      </c>
      <c r="M1294" s="267">
        <v>0.942857142857143</v>
      </c>
      <c r="N1294" s="267">
        <v>0.933333333333333</v>
      </c>
      <c r="O1294" s="332">
        <v>1268</v>
      </c>
      <c r="P1294" s="266">
        <v>1161</v>
      </c>
      <c r="Q1294" s="266">
        <v>40</v>
      </c>
      <c r="R1294" s="264">
        <v>30</v>
      </c>
      <c r="S1294" s="264">
        <v>40</v>
      </c>
      <c r="T1294" s="267">
        <v>0.915615141955836</v>
      </c>
      <c r="U1294" s="267">
        <v>0.909090909090909</v>
      </c>
      <c r="V1294" s="268">
        <v>0.857142857142857</v>
      </c>
      <c r="W1294" s="268">
        <v>0.888888888888889</v>
      </c>
      <c r="X1294" s="295">
        <v>0.051948051948052</v>
      </c>
      <c r="Y1294" s="271">
        <v>301</v>
      </c>
      <c r="Z1294" s="333">
        <v>276</v>
      </c>
      <c r="AA1294" s="333">
        <v>287</v>
      </c>
      <c r="AB1294" s="333">
        <v>271</v>
      </c>
      <c r="AC1294" s="334">
        <v>0.916943521594684</v>
      </c>
      <c r="AD1294" s="268">
        <v>0.944250871080139</v>
      </c>
      <c r="AE1294" s="295">
        <v>-0.027307349485455</v>
      </c>
    </row>
    <row r="1295" spans="1:31">
      <c r="A1295" s="315" t="s">
        <v>1972</v>
      </c>
      <c r="B1295" s="339" t="s">
        <v>3363</v>
      </c>
      <c r="C1295" s="293" t="s">
        <v>2380</v>
      </c>
      <c r="D1295" s="339" t="s">
        <v>2381</v>
      </c>
      <c r="E1295" s="266">
        <v>38</v>
      </c>
      <c r="F1295" s="266">
        <v>36</v>
      </c>
      <c r="G1295" s="264">
        <v>35</v>
      </c>
      <c r="H1295" s="264">
        <v>34</v>
      </c>
      <c r="I1295" s="264">
        <v>38</v>
      </c>
      <c r="J1295" s="264">
        <v>36</v>
      </c>
      <c r="K1295" s="294">
        <v>0.9</v>
      </c>
      <c r="L1295" s="267">
        <v>0.947368421052632</v>
      </c>
      <c r="M1295" s="267">
        <v>0.971428571428571</v>
      </c>
      <c r="N1295" s="267">
        <v>0.947368421052632</v>
      </c>
      <c r="O1295" s="332">
        <v>1161</v>
      </c>
      <c r="P1295" s="266">
        <v>1029</v>
      </c>
      <c r="Q1295" s="266">
        <v>35</v>
      </c>
      <c r="R1295" s="264">
        <v>33</v>
      </c>
      <c r="S1295" s="264">
        <v>34</v>
      </c>
      <c r="T1295" s="267">
        <v>0.886304909560723</v>
      </c>
      <c r="U1295" s="267">
        <v>0.921052631578947</v>
      </c>
      <c r="V1295" s="268">
        <v>0.942857142857143</v>
      </c>
      <c r="W1295" s="268">
        <v>0.894736842105263</v>
      </c>
      <c r="X1295" s="295">
        <v>-0.0218045112781955</v>
      </c>
      <c r="Y1295" s="271">
        <v>272</v>
      </c>
      <c r="Z1295" s="333">
        <v>244</v>
      </c>
      <c r="AA1295" s="333">
        <v>267</v>
      </c>
      <c r="AB1295" s="333">
        <v>238</v>
      </c>
      <c r="AC1295" s="334">
        <v>0.897058823529412</v>
      </c>
      <c r="AD1295" s="268">
        <v>0.891385767790262</v>
      </c>
      <c r="AE1295" s="295">
        <v>0.00567305573914967</v>
      </c>
    </row>
    <row r="1296" spans="1:31">
      <c r="A1296" s="315" t="s">
        <v>1972</v>
      </c>
      <c r="B1296" s="339" t="s">
        <v>3363</v>
      </c>
      <c r="C1296" s="293" t="s">
        <v>2382</v>
      </c>
      <c r="D1296" s="339" t="s">
        <v>2383</v>
      </c>
      <c r="E1296" s="266">
        <v>28</v>
      </c>
      <c r="F1296" s="266">
        <v>28</v>
      </c>
      <c r="G1296" s="264">
        <v>25</v>
      </c>
      <c r="H1296" s="264">
        <v>25</v>
      </c>
      <c r="I1296" s="264">
        <v>25</v>
      </c>
      <c r="J1296" s="264">
        <v>25</v>
      </c>
      <c r="K1296" s="294">
        <v>0.9</v>
      </c>
      <c r="L1296" s="267">
        <v>1</v>
      </c>
      <c r="M1296" s="267">
        <v>1</v>
      </c>
      <c r="N1296" s="267">
        <v>1</v>
      </c>
      <c r="O1296" s="332">
        <v>790</v>
      </c>
      <c r="P1296" s="266">
        <v>754</v>
      </c>
      <c r="Q1296" s="266">
        <v>26</v>
      </c>
      <c r="R1296" s="264">
        <v>24</v>
      </c>
      <c r="S1296" s="264">
        <v>22</v>
      </c>
      <c r="T1296" s="267">
        <v>0.954430379746835</v>
      </c>
      <c r="U1296" s="267">
        <v>0.928571428571429</v>
      </c>
      <c r="V1296" s="268">
        <v>0.96</v>
      </c>
      <c r="W1296" s="268">
        <v>0.88</v>
      </c>
      <c r="X1296" s="295">
        <v>-0.0314285714285714</v>
      </c>
      <c r="Y1296" s="271">
        <v>185</v>
      </c>
      <c r="Z1296" s="333">
        <v>176</v>
      </c>
      <c r="AA1296" s="333">
        <v>180</v>
      </c>
      <c r="AB1296" s="333">
        <v>172</v>
      </c>
      <c r="AC1296" s="334">
        <v>0.951351351351351</v>
      </c>
      <c r="AD1296" s="268">
        <v>0.955555555555556</v>
      </c>
      <c r="AE1296" s="295">
        <v>-0.0042042042042042</v>
      </c>
    </row>
    <row r="1297" spans="1:31">
      <c r="A1297" s="315" t="s">
        <v>1972</v>
      </c>
      <c r="B1297" s="339" t="s">
        <v>3363</v>
      </c>
      <c r="C1297" s="293" t="s">
        <v>2384</v>
      </c>
      <c r="D1297" s="339" t="s">
        <v>2385</v>
      </c>
      <c r="E1297" s="266">
        <v>39</v>
      </c>
      <c r="F1297" s="266">
        <v>39</v>
      </c>
      <c r="G1297" s="264">
        <v>33</v>
      </c>
      <c r="H1297" s="264">
        <v>33</v>
      </c>
      <c r="I1297" s="264">
        <v>37</v>
      </c>
      <c r="J1297" s="264">
        <v>37</v>
      </c>
      <c r="K1297" s="294">
        <v>0.9</v>
      </c>
      <c r="L1297" s="267">
        <v>1</v>
      </c>
      <c r="M1297" s="267">
        <v>1</v>
      </c>
      <c r="N1297" s="267">
        <v>1</v>
      </c>
      <c r="O1297" s="332">
        <v>1187</v>
      </c>
      <c r="P1297" s="266">
        <v>1142</v>
      </c>
      <c r="Q1297" s="266">
        <v>38</v>
      </c>
      <c r="R1297" s="264">
        <v>31</v>
      </c>
      <c r="S1297" s="264">
        <v>36</v>
      </c>
      <c r="T1297" s="267">
        <v>0.962089300758214</v>
      </c>
      <c r="U1297" s="267">
        <v>0.974358974358974</v>
      </c>
      <c r="V1297" s="268">
        <v>0.939393939393939</v>
      </c>
      <c r="W1297" s="268">
        <v>0.972972972972973</v>
      </c>
      <c r="X1297" s="295">
        <v>0.0349650349650349</v>
      </c>
      <c r="Y1297" s="271">
        <v>280</v>
      </c>
      <c r="Z1297" s="333">
        <v>268</v>
      </c>
      <c r="AA1297" s="333">
        <v>269</v>
      </c>
      <c r="AB1297" s="333">
        <v>264</v>
      </c>
      <c r="AC1297" s="334">
        <v>0.957142857142857</v>
      </c>
      <c r="AD1297" s="268">
        <v>0.981412639405205</v>
      </c>
      <c r="AE1297" s="295">
        <v>-0.0242697822623473</v>
      </c>
    </row>
    <row r="1298" spans="1:31">
      <c r="A1298" s="315" t="s">
        <v>1972</v>
      </c>
      <c r="B1298" s="339" t="s">
        <v>3363</v>
      </c>
      <c r="C1298" s="293" t="s">
        <v>2386</v>
      </c>
      <c r="D1298" s="339" t="s">
        <v>2387</v>
      </c>
      <c r="E1298" s="266">
        <v>34</v>
      </c>
      <c r="F1298" s="266">
        <v>32</v>
      </c>
      <c r="G1298" s="264">
        <v>31</v>
      </c>
      <c r="H1298" s="264">
        <v>28</v>
      </c>
      <c r="I1298" s="264">
        <v>33</v>
      </c>
      <c r="J1298" s="264">
        <v>29</v>
      </c>
      <c r="K1298" s="294">
        <v>0.9</v>
      </c>
      <c r="L1298" s="267">
        <v>0.941176470588235</v>
      </c>
      <c r="M1298" s="267">
        <v>0.903225806451613</v>
      </c>
      <c r="N1298" s="267">
        <v>0.878787878787879</v>
      </c>
      <c r="O1298" s="332">
        <v>1017</v>
      </c>
      <c r="P1298" s="266">
        <v>970</v>
      </c>
      <c r="Q1298" s="266">
        <v>32</v>
      </c>
      <c r="R1298" s="264">
        <v>28</v>
      </c>
      <c r="S1298" s="264">
        <v>28</v>
      </c>
      <c r="T1298" s="267">
        <v>0.953785644051131</v>
      </c>
      <c r="U1298" s="267">
        <v>0.941176470588235</v>
      </c>
      <c r="V1298" s="268">
        <v>0.903225806451613</v>
      </c>
      <c r="W1298" s="268">
        <v>0.848484848484849</v>
      </c>
      <c r="X1298" s="295">
        <v>0.0379506641366224</v>
      </c>
      <c r="Y1298" s="271">
        <v>237</v>
      </c>
      <c r="Z1298" s="333">
        <v>222</v>
      </c>
      <c r="AA1298" s="333">
        <v>238</v>
      </c>
      <c r="AB1298" s="333">
        <v>230</v>
      </c>
      <c r="AC1298" s="334">
        <v>0.936708860759494</v>
      </c>
      <c r="AD1298" s="268">
        <v>0.966386554621849</v>
      </c>
      <c r="AE1298" s="295">
        <v>-0.0296776938623551</v>
      </c>
    </row>
    <row r="1299" spans="1:31">
      <c r="A1299" s="315" t="s">
        <v>1972</v>
      </c>
      <c r="B1299" s="339" t="s">
        <v>3363</v>
      </c>
      <c r="C1299" s="293" t="s">
        <v>2388</v>
      </c>
      <c r="D1299" s="339" t="s">
        <v>2389</v>
      </c>
      <c r="E1299" s="266">
        <v>18</v>
      </c>
      <c r="F1299" s="266">
        <v>18</v>
      </c>
      <c r="G1299" s="264">
        <v>17</v>
      </c>
      <c r="H1299" s="264">
        <v>16</v>
      </c>
      <c r="I1299" s="264">
        <v>20</v>
      </c>
      <c r="J1299" s="264">
        <v>19</v>
      </c>
      <c r="K1299" s="294">
        <v>0.9</v>
      </c>
      <c r="L1299" s="267">
        <v>1</v>
      </c>
      <c r="M1299" s="267">
        <v>0.941176470588235</v>
      </c>
      <c r="N1299" s="267">
        <v>0.95</v>
      </c>
      <c r="O1299" s="332">
        <v>585</v>
      </c>
      <c r="P1299" s="266">
        <v>568</v>
      </c>
      <c r="Q1299" s="266">
        <v>18</v>
      </c>
      <c r="R1299" s="264">
        <v>16</v>
      </c>
      <c r="S1299" s="264">
        <v>19</v>
      </c>
      <c r="T1299" s="267">
        <v>0.970940170940171</v>
      </c>
      <c r="U1299" s="267">
        <v>1</v>
      </c>
      <c r="V1299" s="268">
        <v>0.941176470588235</v>
      </c>
      <c r="W1299" s="268">
        <v>0.95</v>
      </c>
      <c r="X1299" s="295">
        <v>0.0588235294117647</v>
      </c>
      <c r="Y1299" s="271">
        <v>137</v>
      </c>
      <c r="Z1299" s="333">
        <v>133</v>
      </c>
      <c r="AA1299" s="333">
        <v>136</v>
      </c>
      <c r="AB1299" s="333">
        <v>131</v>
      </c>
      <c r="AC1299" s="334">
        <v>0.970802919708029</v>
      </c>
      <c r="AD1299" s="268">
        <v>0.963235294117647</v>
      </c>
      <c r="AE1299" s="295">
        <v>0.00756762559038215</v>
      </c>
    </row>
    <row r="1300" spans="1:31">
      <c r="A1300" s="315" t="s">
        <v>1972</v>
      </c>
      <c r="B1300" s="339" t="s">
        <v>3363</v>
      </c>
      <c r="C1300" s="293" t="s">
        <v>2390</v>
      </c>
      <c r="D1300" s="339" t="s">
        <v>2391</v>
      </c>
      <c r="E1300" s="266">
        <v>39</v>
      </c>
      <c r="F1300" s="266">
        <v>37</v>
      </c>
      <c r="G1300" s="264">
        <v>37</v>
      </c>
      <c r="H1300" s="264">
        <v>32</v>
      </c>
      <c r="I1300" s="264">
        <v>39</v>
      </c>
      <c r="J1300" s="264">
        <v>39</v>
      </c>
      <c r="K1300" s="294">
        <v>0.9</v>
      </c>
      <c r="L1300" s="267">
        <v>0.948717948717949</v>
      </c>
      <c r="M1300" s="267">
        <v>0.864864864864865</v>
      </c>
      <c r="N1300" s="267">
        <v>1</v>
      </c>
      <c r="O1300" s="332">
        <v>1172</v>
      </c>
      <c r="P1300" s="266">
        <v>1073</v>
      </c>
      <c r="Q1300" s="266">
        <v>35</v>
      </c>
      <c r="R1300" s="264">
        <v>30</v>
      </c>
      <c r="S1300" s="264">
        <v>36</v>
      </c>
      <c r="T1300" s="267">
        <v>0.915529010238908</v>
      </c>
      <c r="U1300" s="267">
        <v>0.897435897435897</v>
      </c>
      <c r="V1300" s="268">
        <v>0.810810810810811</v>
      </c>
      <c r="W1300" s="268">
        <v>0.923076923076923</v>
      </c>
      <c r="X1300" s="295">
        <v>0.0866250866250866</v>
      </c>
      <c r="Y1300" s="271">
        <v>273</v>
      </c>
      <c r="Z1300" s="333">
        <v>249</v>
      </c>
      <c r="AA1300" s="333">
        <v>274</v>
      </c>
      <c r="AB1300" s="333">
        <v>252</v>
      </c>
      <c r="AC1300" s="334">
        <v>0.912087912087912</v>
      </c>
      <c r="AD1300" s="268">
        <v>0.91970802919708</v>
      </c>
      <c r="AE1300" s="295">
        <v>-0.00762011710916821</v>
      </c>
    </row>
    <row r="1301" spans="1:31">
      <c r="A1301" s="315" t="s">
        <v>1972</v>
      </c>
      <c r="B1301" s="339" t="s">
        <v>3363</v>
      </c>
      <c r="C1301" s="293" t="s">
        <v>2392</v>
      </c>
      <c r="D1301" s="339" t="s">
        <v>2393</v>
      </c>
      <c r="E1301" s="266">
        <v>28</v>
      </c>
      <c r="F1301" s="266">
        <v>28</v>
      </c>
      <c r="G1301" s="264">
        <v>25</v>
      </c>
      <c r="H1301" s="264">
        <v>24</v>
      </c>
      <c r="I1301" s="264">
        <v>29</v>
      </c>
      <c r="J1301" s="264">
        <v>27</v>
      </c>
      <c r="K1301" s="294">
        <v>0.9</v>
      </c>
      <c r="L1301" s="267">
        <v>1</v>
      </c>
      <c r="M1301" s="267">
        <v>0.96</v>
      </c>
      <c r="N1301" s="267">
        <v>0.931034482758621</v>
      </c>
      <c r="O1301" s="332">
        <v>804</v>
      </c>
      <c r="P1301" s="266">
        <v>789</v>
      </c>
      <c r="Q1301" s="266">
        <v>28</v>
      </c>
      <c r="R1301" s="264">
        <v>24</v>
      </c>
      <c r="S1301" s="264">
        <v>27</v>
      </c>
      <c r="T1301" s="267">
        <v>0.98134328358209</v>
      </c>
      <c r="U1301" s="267">
        <v>1</v>
      </c>
      <c r="V1301" s="268">
        <v>0.96</v>
      </c>
      <c r="W1301" s="268">
        <v>0.931034482758621</v>
      </c>
      <c r="X1301" s="295">
        <v>0.04</v>
      </c>
      <c r="Y1301" s="271">
        <v>188</v>
      </c>
      <c r="Z1301" s="333">
        <v>184</v>
      </c>
      <c r="AA1301" s="333">
        <v>186</v>
      </c>
      <c r="AB1301" s="333">
        <v>182</v>
      </c>
      <c r="AC1301" s="334">
        <v>0.978723404255319</v>
      </c>
      <c r="AD1301" s="268">
        <v>0.978494623655914</v>
      </c>
      <c r="AE1301" s="295">
        <v>0.000228780599405121</v>
      </c>
    </row>
    <row r="1302" spans="1:31">
      <c r="A1302" s="315" t="s">
        <v>1972</v>
      </c>
      <c r="B1302" s="339" t="s">
        <v>3363</v>
      </c>
      <c r="C1302" s="293" t="s">
        <v>2394</v>
      </c>
      <c r="D1302" s="339" t="s">
        <v>2395</v>
      </c>
      <c r="E1302" s="266">
        <v>38</v>
      </c>
      <c r="F1302" s="266">
        <v>38</v>
      </c>
      <c r="G1302" s="264">
        <v>31</v>
      </c>
      <c r="H1302" s="264">
        <v>31</v>
      </c>
      <c r="I1302" s="264">
        <v>33</v>
      </c>
      <c r="J1302" s="264">
        <v>33</v>
      </c>
      <c r="K1302" s="294">
        <v>0.9</v>
      </c>
      <c r="L1302" s="267">
        <v>1</v>
      </c>
      <c r="M1302" s="267">
        <v>1</v>
      </c>
      <c r="N1302" s="267">
        <v>1</v>
      </c>
      <c r="O1302" s="332">
        <v>1108</v>
      </c>
      <c r="P1302" s="266">
        <v>1024</v>
      </c>
      <c r="Q1302" s="266">
        <v>36</v>
      </c>
      <c r="R1302" s="264">
        <v>30</v>
      </c>
      <c r="S1302" s="264">
        <v>28</v>
      </c>
      <c r="T1302" s="267">
        <v>0.924187725631769</v>
      </c>
      <c r="U1302" s="267">
        <v>0.947368421052632</v>
      </c>
      <c r="V1302" s="268">
        <v>0.967741935483871</v>
      </c>
      <c r="W1302" s="268">
        <v>0.848484848484849</v>
      </c>
      <c r="X1302" s="295">
        <v>-0.0203735144312395</v>
      </c>
      <c r="Y1302" s="271">
        <v>250</v>
      </c>
      <c r="Z1302" s="333">
        <v>233</v>
      </c>
      <c r="AA1302" s="333">
        <v>262</v>
      </c>
      <c r="AB1302" s="333">
        <v>251</v>
      </c>
      <c r="AC1302" s="334">
        <v>0.932</v>
      </c>
      <c r="AD1302" s="268">
        <v>0.958015267175573</v>
      </c>
      <c r="AE1302" s="295">
        <v>-0.0260152671755725</v>
      </c>
    </row>
    <row r="1303" spans="1:31">
      <c r="A1303" s="315" t="s">
        <v>1972</v>
      </c>
      <c r="B1303" s="339" t="s">
        <v>3364</v>
      </c>
      <c r="C1303" s="293" t="s">
        <v>2396</v>
      </c>
      <c r="D1303" s="339" t="s">
        <v>2397</v>
      </c>
      <c r="E1303" s="266">
        <v>30</v>
      </c>
      <c r="F1303" s="266">
        <v>30</v>
      </c>
      <c r="G1303" s="264">
        <v>25</v>
      </c>
      <c r="H1303" s="264">
        <v>25</v>
      </c>
      <c r="I1303" s="264">
        <v>28</v>
      </c>
      <c r="J1303" s="264">
        <v>28</v>
      </c>
      <c r="K1303" s="294">
        <v>0.9</v>
      </c>
      <c r="L1303" s="267">
        <v>1</v>
      </c>
      <c r="M1303" s="267">
        <v>1</v>
      </c>
      <c r="N1303" s="267">
        <v>1</v>
      </c>
      <c r="O1303" s="332">
        <v>846</v>
      </c>
      <c r="P1303" s="266">
        <v>828</v>
      </c>
      <c r="Q1303" s="266">
        <v>28</v>
      </c>
      <c r="R1303" s="264">
        <v>25</v>
      </c>
      <c r="S1303" s="264">
        <v>26</v>
      </c>
      <c r="T1303" s="267">
        <v>0.978723404255319</v>
      </c>
      <c r="U1303" s="267">
        <v>0.933333333333333</v>
      </c>
      <c r="V1303" s="268">
        <v>1</v>
      </c>
      <c r="W1303" s="268">
        <v>0.928571428571429</v>
      </c>
      <c r="X1303" s="295">
        <v>-0.0666666666666667</v>
      </c>
      <c r="Y1303" s="271">
        <v>202</v>
      </c>
      <c r="Z1303" s="333">
        <v>196</v>
      </c>
      <c r="AA1303" s="333">
        <v>197</v>
      </c>
      <c r="AB1303" s="333">
        <v>193</v>
      </c>
      <c r="AC1303" s="334">
        <v>0.97029702970297</v>
      </c>
      <c r="AD1303" s="268">
        <v>0.979695431472081</v>
      </c>
      <c r="AE1303" s="295">
        <v>-0.009398401769111</v>
      </c>
    </row>
    <row r="1304" spans="1:31">
      <c r="A1304" s="315" t="s">
        <v>1972</v>
      </c>
      <c r="B1304" s="339" t="s">
        <v>3364</v>
      </c>
      <c r="C1304" s="293" t="s">
        <v>2398</v>
      </c>
      <c r="D1304" s="339" t="s">
        <v>2399</v>
      </c>
      <c r="E1304" s="266">
        <v>13</v>
      </c>
      <c r="F1304" s="266">
        <v>13</v>
      </c>
      <c r="G1304" s="264">
        <v>14</v>
      </c>
      <c r="H1304" s="264">
        <v>14</v>
      </c>
      <c r="I1304" s="264">
        <v>13</v>
      </c>
      <c r="J1304" s="264">
        <v>13</v>
      </c>
      <c r="K1304" s="294">
        <v>0.9</v>
      </c>
      <c r="L1304" s="267">
        <v>1</v>
      </c>
      <c r="M1304" s="267">
        <v>1</v>
      </c>
      <c r="N1304" s="267">
        <v>1</v>
      </c>
      <c r="O1304" s="332">
        <v>390</v>
      </c>
      <c r="P1304" s="266">
        <v>384</v>
      </c>
      <c r="Q1304" s="266">
        <v>13</v>
      </c>
      <c r="R1304" s="264">
        <v>14</v>
      </c>
      <c r="S1304" s="264">
        <v>13</v>
      </c>
      <c r="T1304" s="267">
        <v>0.984615384615385</v>
      </c>
      <c r="U1304" s="267">
        <v>1</v>
      </c>
      <c r="V1304" s="268">
        <v>1</v>
      </c>
      <c r="W1304" s="268">
        <v>1</v>
      </c>
      <c r="X1304" s="295">
        <v>0</v>
      </c>
      <c r="Y1304" s="271">
        <v>92</v>
      </c>
      <c r="Z1304" s="333">
        <v>92</v>
      </c>
      <c r="AA1304" s="333">
        <v>92</v>
      </c>
      <c r="AB1304" s="333">
        <v>91</v>
      </c>
      <c r="AC1304" s="334">
        <v>1</v>
      </c>
      <c r="AD1304" s="268">
        <v>0.989130434782609</v>
      </c>
      <c r="AE1304" s="295">
        <v>0.0108695652173914</v>
      </c>
    </row>
    <row r="1305" spans="1:31">
      <c r="A1305" s="315" t="s">
        <v>1972</v>
      </c>
      <c r="B1305" s="339" t="s">
        <v>3364</v>
      </c>
      <c r="C1305" s="293" t="s">
        <v>2400</v>
      </c>
      <c r="D1305" s="339" t="s">
        <v>2401</v>
      </c>
      <c r="E1305" s="266">
        <v>9</v>
      </c>
      <c r="F1305" s="266">
        <v>9</v>
      </c>
      <c r="G1305" s="264">
        <v>8</v>
      </c>
      <c r="H1305" s="264">
        <v>8</v>
      </c>
      <c r="I1305" s="264">
        <v>10</v>
      </c>
      <c r="J1305" s="264">
        <v>10</v>
      </c>
      <c r="K1305" s="294">
        <v>0.9</v>
      </c>
      <c r="L1305" s="267">
        <v>1</v>
      </c>
      <c r="M1305" s="267">
        <v>1</v>
      </c>
      <c r="N1305" s="267">
        <v>1</v>
      </c>
      <c r="O1305" s="332">
        <v>301</v>
      </c>
      <c r="P1305" s="266">
        <v>291</v>
      </c>
      <c r="Q1305" s="266">
        <v>9</v>
      </c>
      <c r="R1305" s="264">
        <v>7</v>
      </c>
      <c r="S1305" s="264">
        <v>9</v>
      </c>
      <c r="T1305" s="267">
        <v>0.966777408637874</v>
      </c>
      <c r="U1305" s="267">
        <v>1</v>
      </c>
      <c r="V1305" s="268">
        <v>0.875</v>
      </c>
      <c r="W1305" s="268">
        <v>0.9</v>
      </c>
      <c r="X1305" s="295">
        <v>0.125</v>
      </c>
      <c r="Y1305" s="271">
        <v>67</v>
      </c>
      <c r="Z1305" s="333">
        <v>63</v>
      </c>
      <c r="AA1305" s="333">
        <v>70</v>
      </c>
      <c r="AB1305" s="333">
        <v>69</v>
      </c>
      <c r="AC1305" s="334">
        <v>0.940298507462687</v>
      </c>
      <c r="AD1305" s="268">
        <v>0.985714285714286</v>
      </c>
      <c r="AE1305" s="295">
        <v>-0.0454157782515991</v>
      </c>
    </row>
    <row r="1306" spans="1:31">
      <c r="A1306" s="315" t="s">
        <v>1972</v>
      </c>
      <c r="B1306" s="339" t="s">
        <v>3364</v>
      </c>
      <c r="C1306" s="293" t="s">
        <v>2402</v>
      </c>
      <c r="D1306" s="339" t="s">
        <v>2403</v>
      </c>
      <c r="E1306" s="266">
        <v>55</v>
      </c>
      <c r="F1306" s="266">
        <v>55</v>
      </c>
      <c r="G1306" s="264">
        <v>54</v>
      </c>
      <c r="H1306" s="264">
        <v>54</v>
      </c>
      <c r="I1306" s="264">
        <v>59</v>
      </c>
      <c r="J1306" s="264">
        <v>59</v>
      </c>
      <c r="K1306" s="294">
        <v>0.9</v>
      </c>
      <c r="L1306" s="267">
        <v>1</v>
      </c>
      <c r="M1306" s="267">
        <v>1</v>
      </c>
      <c r="N1306" s="267">
        <v>1</v>
      </c>
      <c r="O1306" s="332">
        <v>1717</v>
      </c>
      <c r="P1306" s="266">
        <v>1671</v>
      </c>
      <c r="Q1306" s="266">
        <v>54</v>
      </c>
      <c r="R1306" s="264">
        <v>52</v>
      </c>
      <c r="S1306" s="264">
        <v>56</v>
      </c>
      <c r="T1306" s="267">
        <v>0.973209085614444</v>
      </c>
      <c r="U1306" s="267">
        <v>0.981818181818182</v>
      </c>
      <c r="V1306" s="268">
        <v>0.962962962962963</v>
      </c>
      <c r="W1306" s="268">
        <v>0.949152542372881</v>
      </c>
      <c r="X1306" s="295">
        <v>0.0188552188552189</v>
      </c>
      <c r="Y1306" s="271">
        <v>400</v>
      </c>
      <c r="Z1306" s="333">
        <v>390</v>
      </c>
      <c r="AA1306" s="333">
        <v>398</v>
      </c>
      <c r="AB1306" s="333">
        <v>388</v>
      </c>
      <c r="AC1306" s="334">
        <v>0.975</v>
      </c>
      <c r="AD1306" s="268">
        <v>0.974874371859296</v>
      </c>
      <c r="AE1306" s="295">
        <v>0.000125628140703493</v>
      </c>
    </row>
    <row r="1307" spans="1:31">
      <c r="A1307" s="315" t="s">
        <v>1972</v>
      </c>
      <c r="B1307" s="339" t="s">
        <v>3364</v>
      </c>
      <c r="C1307" s="293" t="s">
        <v>2404</v>
      </c>
      <c r="D1307" s="339" t="s">
        <v>2405</v>
      </c>
      <c r="E1307" s="266">
        <v>53</v>
      </c>
      <c r="F1307" s="266">
        <v>53</v>
      </c>
      <c r="G1307" s="264">
        <v>45</v>
      </c>
      <c r="H1307" s="264">
        <v>45</v>
      </c>
      <c r="I1307" s="264">
        <v>50</v>
      </c>
      <c r="J1307" s="264">
        <v>50</v>
      </c>
      <c r="K1307" s="294">
        <v>0.9</v>
      </c>
      <c r="L1307" s="267">
        <v>1</v>
      </c>
      <c r="M1307" s="267">
        <v>1</v>
      </c>
      <c r="N1307" s="267">
        <v>1</v>
      </c>
      <c r="O1307" s="332">
        <v>1463</v>
      </c>
      <c r="P1307" s="266">
        <v>1443</v>
      </c>
      <c r="Q1307" s="266">
        <v>53</v>
      </c>
      <c r="R1307" s="264">
        <v>45</v>
      </c>
      <c r="S1307" s="264">
        <v>49</v>
      </c>
      <c r="T1307" s="267">
        <v>0.98632946001367</v>
      </c>
      <c r="U1307" s="267">
        <v>1</v>
      </c>
      <c r="V1307" s="268">
        <v>1</v>
      </c>
      <c r="W1307" s="268">
        <v>0.98</v>
      </c>
      <c r="X1307" s="295">
        <v>0</v>
      </c>
      <c r="Y1307" s="271">
        <v>344</v>
      </c>
      <c r="Z1307" s="333">
        <v>342</v>
      </c>
      <c r="AA1307" s="333">
        <v>343</v>
      </c>
      <c r="AB1307" s="333">
        <v>334</v>
      </c>
      <c r="AC1307" s="334">
        <v>0.994186046511628</v>
      </c>
      <c r="AD1307" s="268">
        <v>0.973760932944606</v>
      </c>
      <c r="AE1307" s="295">
        <v>0.0204251135670215</v>
      </c>
    </row>
    <row r="1308" spans="1:31">
      <c r="A1308" s="315" t="s">
        <v>1972</v>
      </c>
      <c r="B1308" s="339" t="s">
        <v>3364</v>
      </c>
      <c r="C1308" s="293" t="s">
        <v>2406</v>
      </c>
      <c r="D1308" s="339" t="s">
        <v>2407</v>
      </c>
      <c r="E1308" s="266">
        <v>27</v>
      </c>
      <c r="F1308" s="266">
        <v>25</v>
      </c>
      <c r="G1308" s="264">
        <v>26</v>
      </c>
      <c r="H1308" s="264">
        <v>25</v>
      </c>
      <c r="I1308" s="264">
        <v>25</v>
      </c>
      <c r="J1308" s="264">
        <v>25</v>
      </c>
      <c r="K1308" s="294">
        <v>0.9</v>
      </c>
      <c r="L1308" s="267">
        <v>0.925925925925926</v>
      </c>
      <c r="M1308" s="267">
        <v>0.961538461538462</v>
      </c>
      <c r="N1308" s="267">
        <v>1</v>
      </c>
      <c r="O1308" s="332">
        <v>794</v>
      </c>
      <c r="P1308" s="266">
        <v>768</v>
      </c>
      <c r="Q1308" s="266">
        <v>25</v>
      </c>
      <c r="R1308" s="264">
        <v>24</v>
      </c>
      <c r="S1308" s="264">
        <v>25</v>
      </c>
      <c r="T1308" s="267">
        <v>0.967254408060453</v>
      </c>
      <c r="U1308" s="267">
        <v>0.925925925925926</v>
      </c>
      <c r="V1308" s="268">
        <v>0.923076923076923</v>
      </c>
      <c r="W1308" s="268">
        <v>1</v>
      </c>
      <c r="X1308" s="295">
        <v>0.0028490028490028</v>
      </c>
      <c r="Y1308" s="271">
        <v>184</v>
      </c>
      <c r="Z1308" s="333">
        <v>177</v>
      </c>
      <c r="AA1308" s="333">
        <v>183</v>
      </c>
      <c r="AB1308" s="333">
        <v>179</v>
      </c>
      <c r="AC1308" s="334">
        <v>0.96195652173913</v>
      </c>
      <c r="AD1308" s="268">
        <v>0.978142076502732</v>
      </c>
      <c r="AE1308" s="295">
        <v>-0.0161855547636017</v>
      </c>
    </row>
    <row r="1309" spans="1:31">
      <c r="A1309" s="315" t="s">
        <v>1972</v>
      </c>
      <c r="B1309" s="339" t="s">
        <v>3364</v>
      </c>
      <c r="C1309" s="293" t="s">
        <v>2408</v>
      </c>
      <c r="D1309" s="339" t="s">
        <v>2409</v>
      </c>
      <c r="E1309" s="266">
        <v>46</v>
      </c>
      <c r="F1309" s="266">
        <v>45</v>
      </c>
      <c r="G1309" s="264">
        <v>38</v>
      </c>
      <c r="H1309" s="264">
        <v>38</v>
      </c>
      <c r="I1309" s="264">
        <v>44</v>
      </c>
      <c r="J1309" s="264">
        <v>44</v>
      </c>
      <c r="K1309" s="294">
        <v>0.9</v>
      </c>
      <c r="L1309" s="267">
        <v>0.978260869565217</v>
      </c>
      <c r="M1309" s="267">
        <v>1</v>
      </c>
      <c r="N1309" s="267">
        <v>1</v>
      </c>
      <c r="O1309" s="332">
        <v>1273</v>
      </c>
      <c r="P1309" s="266">
        <v>1264</v>
      </c>
      <c r="Q1309" s="266">
        <v>45</v>
      </c>
      <c r="R1309" s="264">
        <v>38</v>
      </c>
      <c r="S1309" s="264">
        <v>44</v>
      </c>
      <c r="T1309" s="267">
        <v>0.992930086410055</v>
      </c>
      <c r="U1309" s="267">
        <v>0.978260869565217</v>
      </c>
      <c r="V1309" s="268">
        <v>1</v>
      </c>
      <c r="W1309" s="268">
        <v>1</v>
      </c>
      <c r="X1309" s="295">
        <v>-0.0217391304347826</v>
      </c>
      <c r="Y1309" s="271">
        <v>300</v>
      </c>
      <c r="Z1309" s="333">
        <v>298</v>
      </c>
      <c r="AA1309" s="333">
        <v>297</v>
      </c>
      <c r="AB1309" s="333">
        <v>297</v>
      </c>
      <c r="AC1309" s="334">
        <v>0.993333333333333</v>
      </c>
      <c r="AD1309" s="268">
        <v>1</v>
      </c>
      <c r="AE1309" s="295">
        <v>-0.00666666666666671</v>
      </c>
    </row>
    <row r="1310" spans="1:31">
      <c r="A1310" s="315" t="s">
        <v>1972</v>
      </c>
      <c r="B1310" s="339" t="s">
        <v>3364</v>
      </c>
      <c r="C1310" s="293" t="s">
        <v>2410</v>
      </c>
      <c r="D1310" s="339" t="s">
        <v>2411</v>
      </c>
      <c r="E1310" s="266">
        <v>25</v>
      </c>
      <c r="F1310" s="266">
        <v>25</v>
      </c>
      <c r="G1310" s="264">
        <v>23</v>
      </c>
      <c r="H1310" s="264">
        <v>23</v>
      </c>
      <c r="I1310" s="264">
        <v>23</v>
      </c>
      <c r="J1310" s="264">
        <v>22</v>
      </c>
      <c r="K1310" s="294">
        <v>0.9</v>
      </c>
      <c r="L1310" s="267">
        <v>1</v>
      </c>
      <c r="M1310" s="267">
        <v>1</v>
      </c>
      <c r="N1310" s="267">
        <v>0.956521739130435</v>
      </c>
      <c r="O1310" s="332">
        <v>697</v>
      </c>
      <c r="P1310" s="266">
        <v>613</v>
      </c>
      <c r="Q1310" s="266">
        <v>20</v>
      </c>
      <c r="R1310" s="264">
        <v>19</v>
      </c>
      <c r="S1310" s="264">
        <v>20</v>
      </c>
      <c r="T1310" s="267">
        <v>0.87948350071736</v>
      </c>
      <c r="U1310" s="267">
        <v>0.8</v>
      </c>
      <c r="V1310" s="268">
        <v>0.826086956521739</v>
      </c>
      <c r="W1310" s="268">
        <v>0.869565217391304</v>
      </c>
      <c r="X1310" s="295">
        <v>-0.0260869565217391</v>
      </c>
      <c r="Y1310" s="271">
        <v>164</v>
      </c>
      <c r="Z1310" s="333">
        <v>137</v>
      </c>
      <c r="AA1310" s="333">
        <v>158</v>
      </c>
      <c r="AB1310" s="333">
        <v>140</v>
      </c>
      <c r="AC1310" s="334">
        <v>0.835365853658537</v>
      </c>
      <c r="AD1310" s="268">
        <v>0.886075949367089</v>
      </c>
      <c r="AE1310" s="295">
        <v>-0.050710095708552</v>
      </c>
    </row>
    <row r="1311" spans="1:31">
      <c r="A1311" s="315" t="s">
        <v>1972</v>
      </c>
      <c r="B1311" s="339" t="s">
        <v>3364</v>
      </c>
      <c r="C1311" s="293" t="s">
        <v>2412</v>
      </c>
      <c r="D1311" s="339" t="s">
        <v>2413</v>
      </c>
      <c r="E1311" s="266">
        <v>32</v>
      </c>
      <c r="F1311" s="266">
        <v>30</v>
      </c>
      <c r="G1311" s="264">
        <v>28</v>
      </c>
      <c r="H1311" s="264">
        <v>27</v>
      </c>
      <c r="I1311" s="264">
        <v>32</v>
      </c>
      <c r="J1311" s="264">
        <v>32</v>
      </c>
      <c r="K1311" s="294">
        <v>0.9</v>
      </c>
      <c r="L1311" s="267">
        <v>0.9375</v>
      </c>
      <c r="M1311" s="267">
        <v>0.964285714285714</v>
      </c>
      <c r="N1311" s="267">
        <v>1</v>
      </c>
      <c r="O1311" s="332">
        <v>893</v>
      </c>
      <c r="P1311" s="266">
        <v>811</v>
      </c>
      <c r="Q1311" s="266">
        <v>29</v>
      </c>
      <c r="R1311" s="264">
        <v>25</v>
      </c>
      <c r="S1311" s="264">
        <v>31</v>
      </c>
      <c r="T1311" s="267">
        <v>0.908174692049272</v>
      </c>
      <c r="U1311" s="267">
        <v>0.90625</v>
      </c>
      <c r="V1311" s="268">
        <v>0.892857142857143</v>
      </c>
      <c r="W1311" s="268">
        <v>0.96875</v>
      </c>
      <c r="X1311" s="295">
        <v>0.0133928571428571</v>
      </c>
      <c r="Y1311" s="271">
        <v>214</v>
      </c>
      <c r="Z1311" s="333">
        <v>198</v>
      </c>
      <c r="AA1311" s="333">
        <v>210</v>
      </c>
      <c r="AB1311" s="333">
        <v>199</v>
      </c>
      <c r="AC1311" s="334">
        <v>0.925233644859813</v>
      </c>
      <c r="AD1311" s="268">
        <v>0.947619047619048</v>
      </c>
      <c r="AE1311" s="295">
        <v>-0.0223854027592345</v>
      </c>
    </row>
    <row r="1312" spans="1:31">
      <c r="A1312" s="315" t="s">
        <v>1972</v>
      </c>
      <c r="B1312" s="339" t="s">
        <v>3364</v>
      </c>
      <c r="C1312" s="293" t="s">
        <v>2414</v>
      </c>
      <c r="D1312" s="339" t="s">
        <v>2415</v>
      </c>
      <c r="E1312" s="266">
        <v>21</v>
      </c>
      <c r="F1312" s="266">
        <v>18</v>
      </c>
      <c r="G1312" s="264">
        <v>18</v>
      </c>
      <c r="H1312" s="264">
        <v>14</v>
      </c>
      <c r="I1312" s="264">
        <v>21</v>
      </c>
      <c r="J1312" s="264">
        <v>21</v>
      </c>
      <c r="K1312" s="294">
        <v>0.9</v>
      </c>
      <c r="L1312" s="267">
        <v>0.857142857142857</v>
      </c>
      <c r="M1312" s="267">
        <v>0.777777777777778</v>
      </c>
      <c r="N1312" s="267">
        <v>1</v>
      </c>
      <c r="O1312" s="332">
        <v>633</v>
      </c>
      <c r="P1312" s="266">
        <v>602</v>
      </c>
      <c r="Q1312" s="266">
        <v>16</v>
      </c>
      <c r="R1312" s="264">
        <v>14</v>
      </c>
      <c r="S1312" s="264">
        <v>19</v>
      </c>
      <c r="T1312" s="267">
        <v>0.951026856240126</v>
      </c>
      <c r="U1312" s="267">
        <v>0.761904761904762</v>
      </c>
      <c r="V1312" s="268">
        <v>0.777777777777778</v>
      </c>
      <c r="W1312" s="268">
        <v>0.904761904761905</v>
      </c>
      <c r="X1312" s="295">
        <v>-0.0158730158730159</v>
      </c>
      <c r="Y1312" s="271">
        <v>148</v>
      </c>
      <c r="Z1312" s="333">
        <v>133</v>
      </c>
      <c r="AA1312" s="333">
        <v>149</v>
      </c>
      <c r="AB1312" s="333">
        <v>140</v>
      </c>
      <c r="AC1312" s="334">
        <v>0.898648648648649</v>
      </c>
      <c r="AD1312" s="268">
        <v>0.939597315436242</v>
      </c>
      <c r="AE1312" s="295">
        <v>-0.0409486667875929</v>
      </c>
    </row>
    <row r="1313" spans="1:31">
      <c r="A1313" s="315" t="s">
        <v>1972</v>
      </c>
      <c r="B1313" s="339" t="s">
        <v>3364</v>
      </c>
      <c r="C1313" s="293" t="s">
        <v>2416</v>
      </c>
      <c r="D1313" s="339" t="s">
        <v>2417</v>
      </c>
      <c r="E1313" s="266">
        <v>29</v>
      </c>
      <c r="F1313" s="266">
        <v>28</v>
      </c>
      <c r="G1313" s="264">
        <v>21</v>
      </c>
      <c r="H1313" s="264">
        <v>20</v>
      </c>
      <c r="I1313" s="264">
        <v>25</v>
      </c>
      <c r="J1313" s="264">
        <v>24</v>
      </c>
      <c r="K1313" s="294">
        <v>0.9</v>
      </c>
      <c r="L1313" s="267">
        <v>0.96551724137931</v>
      </c>
      <c r="M1313" s="267">
        <v>0.952380952380952</v>
      </c>
      <c r="N1313" s="267">
        <v>0.96</v>
      </c>
      <c r="O1313" s="332">
        <v>801</v>
      </c>
      <c r="P1313" s="266">
        <v>739</v>
      </c>
      <c r="Q1313" s="266">
        <v>27</v>
      </c>
      <c r="R1313" s="264">
        <v>18</v>
      </c>
      <c r="S1313" s="264">
        <v>23</v>
      </c>
      <c r="T1313" s="267">
        <v>0.922596754057428</v>
      </c>
      <c r="U1313" s="267">
        <v>0.931034482758621</v>
      </c>
      <c r="V1313" s="268">
        <v>0.857142857142857</v>
      </c>
      <c r="W1313" s="268">
        <v>0.92</v>
      </c>
      <c r="X1313" s="295">
        <v>0.0738916256157636</v>
      </c>
      <c r="Y1313" s="271">
        <v>190</v>
      </c>
      <c r="Z1313" s="333">
        <v>175</v>
      </c>
      <c r="AA1313" s="333">
        <v>192</v>
      </c>
      <c r="AB1313" s="333">
        <v>174</v>
      </c>
      <c r="AC1313" s="334">
        <v>0.921052631578947</v>
      </c>
      <c r="AD1313" s="268">
        <v>0.90625</v>
      </c>
      <c r="AE1313" s="295">
        <v>0.0148026315789473</v>
      </c>
    </row>
    <row r="1314" spans="1:31">
      <c r="A1314" s="315" t="s">
        <v>1972</v>
      </c>
      <c r="B1314" s="339" t="s">
        <v>3364</v>
      </c>
      <c r="C1314" s="293" t="s">
        <v>2418</v>
      </c>
      <c r="D1314" s="339" t="s">
        <v>2419</v>
      </c>
      <c r="E1314" s="266">
        <v>27</v>
      </c>
      <c r="F1314" s="266">
        <v>27</v>
      </c>
      <c r="G1314" s="264">
        <v>21</v>
      </c>
      <c r="H1314" s="264">
        <v>21</v>
      </c>
      <c r="I1314" s="264">
        <v>25</v>
      </c>
      <c r="J1314" s="264">
        <v>25</v>
      </c>
      <c r="K1314" s="294">
        <v>0.9</v>
      </c>
      <c r="L1314" s="267">
        <v>1</v>
      </c>
      <c r="M1314" s="267">
        <v>1</v>
      </c>
      <c r="N1314" s="267">
        <v>1</v>
      </c>
      <c r="O1314" s="332">
        <v>762</v>
      </c>
      <c r="P1314" s="266">
        <v>741</v>
      </c>
      <c r="Q1314" s="266">
        <v>27</v>
      </c>
      <c r="R1314" s="264">
        <v>21</v>
      </c>
      <c r="S1314" s="264">
        <v>25</v>
      </c>
      <c r="T1314" s="267">
        <v>0.97244094488189</v>
      </c>
      <c r="U1314" s="267">
        <v>1</v>
      </c>
      <c r="V1314" s="268">
        <v>1</v>
      </c>
      <c r="W1314" s="268">
        <v>1</v>
      </c>
      <c r="X1314" s="295">
        <v>0</v>
      </c>
      <c r="Y1314" s="271">
        <v>177</v>
      </c>
      <c r="Z1314" s="333">
        <v>173</v>
      </c>
      <c r="AA1314" s="333">
        <v>179</v>
      </c>
      <c r="AB1314" s="333">
        <v>176</v>
      </c>
      <c r="AC1314" s="334">
        <v>0.977401129943503</v>
      </c>
      <c r="AD1314" s="268">
        <v>0.983240223463687</v>
      </c>
      <c r="AE1314" s="295">
        <v>-0.0058390935201843</v>
      </c>
    </row>
    <row r="1315" spans="1:31">
      <c r="A1315" s="315" t="s">
        <v>1972</v>
      </c>
      <c r="B1315" s="339" t="s">
        <v>3364</v>
      </c>
      <c r="C1315" s="293" t="s">
        <v>2420</v>
      </c>
      <c r="D1315" s="339" t="s">
        <v>2421</v>
      </c>
      <c r="E1315" s="266">
        <v>54</v>
      </c>
      <c r="F1315" s="266">
        <v>53</v>
      </c>
      <c r="G1315" s="264">
        <v>46</v>
      </c>
      <c r="H1315" s="264">
        <v>45</v>
      </c>
      <c r="I1315" s="264">
        <v>49</v>
      </c>
      <c r="J1315" s="264">
        <v>49</v>
      </c>
      <c r="K1315" s="294">
        <v>0.9</v>
      </c>
      <c r="L1315" s="267">
        <v>0.981481481481482</v>
      </c>
      <c r="M1315" s="267">
        <v>0.978260869565217</v>
      </c>
      <c r="N1315" s="267">
        <v>1</v>
      </c>
      <c r="O1315" s="332">
        <v>1557</v>
      </c>
      <c r="P1315" s="266">
        <v>1452</v>
      </c>
      <c r="Q1315" s="266">
        <v>51</v>
      </c>
      <c r="R1315" s="264">
        <v>42</v>
      </c>
      <c r="S1315" s="264">
        <v>49</v>
      </c>
      <c r="T1315" s="267">
        <v>0.932562620423892</v>
      </c>
      <c r="U1315" s="267">
        <v>0.944444444444444</v>
      </c>
      <c r="V1315" s="268">
        <v>0.91304347826087</v>
      </c>
      <c r="W1315" s="268">
        <v>1</v>
      </c>
      <c r="X1315" s="295">
        <v>0.0314009661835749</v>
      </c>
      <c r="Y1315" s="271">
        <v>356</v>
      </c>
      <c r="Z1315" s="333">
        <v>329</v>
      </c>
      <c r="AA1315" s="333">
        <v>362</v>
      </c>
      <c r="AB1315" s="333">
        <v>333</v>
      </c>
      <c r="AC1315" s="334">
        <v>0.924157303370786</v>
      </c>
      <c r="AD1315" s="268">
        <v>0.919889502762431</v>
      </c>
      <c r="AE1315" s="295">
        <v>0.00426780060835552</v>
      </c>
    </row>
    <row r="1316" spans="1:31">
      <c r="A1316" s="315" t="s">
        <v>1972</v>
      </c>
      <c r="B1316" s="339" t="s">
        <v>3364</v>
      </c>
      <c r="C1316" s="293" t="s">
        <v>2422</v>
      </c>
      <c r="D1316" s="339" t="s">
        <v>2423</v>
      </c>
      <c r="E1316" s="266">
        <v>83</v>
      </c>
      <c r="F1316" s="266">
        <v>81</v>
      </c>
      <c r="G1316" s="264">
        <v>71</v>
      </c>
      <c r="H1316" s="264">
        <v>67</v>
      </c>
      <c r="I1316" s="264">
        <v>78</v>
      </c>
      <c r="J1316" s="264">
        <v>76</v>
      </c>
      <c r="K1316" s="294">
        <v>0.9</v>
      </c>
      <c r="L1316" s="267">
        <v>0.975903614457831</v>
      </c>
      <c r="M1316" s="267">
        <v>0.943661971830986</v>
      </c>
      <c r="N1316" s="267">
        <v>0.974358974358974</v>
      </c>
      <c r="O1316" s="332">
        <v>2345</v>
      </c>
      <c r="P1316" s="266">
        <v>2230</v>
      </c>
      <c r="Q1316" s="266">
        <v>79</v>
      </c>
      <c r="R1316" s="264">
        <v>66</v>
      </c>
      <c r="S1316" s="264">
        <v>74</v>
      </c>
      <c r="T1316" s="267">
        <v>0.950959488272921</v>
      </c>
      <c r="U1316" s="267">
        <v>0.951807228915663</v>
      </c>
      <c r="V1316" s="268">
        <v>0.929577464788732</v>
      </c>
      <c r="W1316" s="268">
        <v>0.948717948717949</v>
      </c>
      <c r="X1316" s="295">
        <v>0.0222297641269302</v>
      </c>
      <c r="Y1316" s="271">
        <v>546</v>
      </c>
      <c r="Z1316" s="333">
        <v>515</v>
      </c>
      <c r="AA1316" s="333">
        <v>545</v>
      </c>
      <c r="AB1316" s="333">
        <v>521</v>
      </c>
      <c r="AC1316" s="334">
        <v>0.943223443223443</v>
      </c>
      <c r="AD1316" s="268">
        <v>0.955963302752294</v>
      </c>
      <c r="AE1316" s="295">
        <v>-0.0127398595288504</v>
      </c>
    </row>
    <row r="1317" spans="1:31">
      <c r="A1317" s="315" t="s">
        <v>1972</v>
      </c>
      <c r="B1317" s="339" t="s">
        <v>3364</v>
      </c>
      <c r="C1317" s="293" t="s">
        <v>2424</v>
      </c>
      <c r="D1317" s="339" t="s">
        <v>2425</v>
      </c>
      <c r="E1317" s="266">
        <v>29</v>
      </c>
      <c r="F1317" s="266">
        <v>28</v>
      </c>
      <c r="G1317" s="264">
        <v>28</v>
      </c>
      <c r="H1317" s="264">
        <v>27</v>
      </c>
      <c r="I1317" s="264">
        <v>28</v>
      </c>
      <c r="J1317" s="264">
        <v>27</v>
      </c>
      <c r="K1317" s="294">
        <v>0.9</v>
      </c>
      <c r="L1317" s="267">
        <v>0.96551724137931</v>
      </c>
      <c r="M1317" s="267">
        <v>0.964285714285714</v>
      </c>
      <c r="N1317" s="267">
        <v>0.964285714285714</v>
      </c>
      <c r="O1317" s="332">
        <v>862</v>
      </c>
      <c r="P1317" s="266">
        <v>817</v>
      </c>
      <c r="Q1317" s="266">
        <v>28</v>
      </c>
      <c r="R1317" s="264">
        <v>25</v>
      </c>
      <c r="S1317" s="264">
        <v>24</v>
      </c>
      <c r="T1317" s="267">
        <v>0.947795823665893</v>
      </c>
      <c r="U1317" s="267">
        <v>0.96551724137931</v>
      </c>
      <c r="V1317" s="268">
        <v>0.892857142857143</v>
      </c>
      <c r="W1317" s="268">
        <v>0.857142857142857</v>
      </c>
      <c r="X1317" s="295">
        <v>0.0726600985221675</v>
      </c>
      <c r="Y1317" s="271">
        <v>195</v>
      </c>
      <c r="Z1317" s="333">
        <v>180</v>
      </c>
      <c r="AA1317" s="333">
        <v>200</v>
      </c>
      <c r="AB1317" s="333">
        <v>190</v>
      </c>
      <c r="AC1317" s="334">
        <v>0.923076923076923</v>
      </c>
      <c r="AD1317" s="268">
        <v>0.95</v>
      </c>
      <c r="AE1317" s="295">
        <v>-0.0269230769230768</v>
      </c>
    </row>
    <row r="1318" spans="1:31">
      <c r="A1318" s="315" t="s">
        <v>1972</v>
      </c>
      <c r="B1318" s="339" t="s">
        <v>3364</v>
      </c>
      <c r="C1318" s="293" t="s">
        <v>2426</v>
      </c>
      <c r="D1318" s="339" t="s">
        <v>2427</v>
      </c>
      <c r="E1318" s="266">
        <v>55</v>
      </c>
      <c r="F1318" s="266">
        <v>52</v>
      </c>
      <c r="G1318" s="264">
        <v>49</v>
      </c>
      <c r="H1318" s="264">
        <v>44</v>
      </c>
      <c r="I1318" s="264">
        <v>49</v>
      </c>
      <c r="J1318" s="264">
        <v>46</v>
      </c>
      <c r="K1318" s="294">
        <v>0.9</v>
      </c>
      <c r="L1318" s="267">
        <v>0.945454545454545</v>
      </c>
      <c r="M1318" s="267">
        <v>0.897959183673469</v>
      </c>
      <c r="N1318" s="267">
        <v>0.938775510204082</v>
      </c>
      <c r="O1318" s="332">
        <v>1571</v>
      </c>
      <c r="P1318" s="266">
        <v>1397</v>
      </c>
      <c r="Q1318" s="266">
        <v>51</v>
      </c>
      <c r="R1318" s="264">
        <v>43</v>
      </c>
      <c r="S1318" s="264">
        <v>45</v>
      </c>
      <c r="T1318" s="267">
        <v>0.88924252068746</v>
      </c>
      <c r="U1318" s="267">
        <v>0.927272727272727</v>
      </c>
      <c r="V1318" s="268">
        <v>0.877551020408163</v>
      </c>
      <c r="W1318" s="268">
        <v>0.918367346938776</v>
      </c>
      <c r="X1318" s="295">
        <v>0.049721706864564</v>
      </c>
      <c r="Y1318" s="271">
        <v>367</v>
      </c>
      <c r="Z1318" s="333">
        <v>338</v>
      </c>
      <c r="AA1318" s="333">
        <v>367</v>
      </c>
      <c r="AB1318" s="333">
        <v>322</v>
      </c>
      <c r="AC1318" s="334">
        <v>0.920980926430518</v>
      </c>
      <c r="AD1318" s="268">
        <v>0.877384196185286</v>
      </c>
      <c r="AE1318" s="295">
        <v>0.0435967302452317</v>
      </c>
    </row>
    <row r="1319" spans="1:31">
      <c r="A1319" s="315" t="s">
        <v>1972</v>
      </c>
      <c r="B1319" s="339" t="s">
        <v>3364</v>
      </c>
      <c r="C1319" s="293" t="s">
        <v>2428</v>
      </c>
      <c r="D1319" s="339" t="s">
        <v>2429</v>
      </c>
      <c r="E1319" s="266">
        <v>35</v>
      </c>
      <c r="F1319" s="266">
        <v>35</v>
      </c>
      <c r="G1319" s="264">
        <v>31</v>
      </c>
      <c r="H1319" s="264">
        <v>30</v>
      </c>
      <c r="I1319" s="264">
        <v>31</v>
      </c>
      <c r="J1319" s="264">
        <v>30</v>
      </c>
      <c r="K1319" s="294">
        <v>0.9</v>
      </c>
      <c r="L1319" s="267">
        <v>1</v>
      </c>
      <c r="M1319" s="267">
        <v>0.967741935483871</v>
      </c>
      <c r="N1319" s="267">
        <v>0.967741935483871</v>
      </c>
      <c r="O1319" s="332">
        <v>990</v>
      </c>
      <c r="P1319" s="266">
        <v>968</v>
      </c>
      <c r="Q1319" s="266">
        <v>35</v>
      </c>
      <c r="R1319" s="264">
        <v>30</v>
      </c>
      <c r="S1319" s="264">
        <v>30</v>
      </c>
      <c r="T1319" s="267">
        <v>0.977777777777778</v>
      </c>
      <c r="U1319" s="267">
        <v>1</v>
      </c>
      <c r="V1319" s="268">
        <v>0.967741935483871</v>
      </c>
      <c r="W1319" s="268">
        <v>0.967741935483871</v>
      </c>
      <c r="X1319" s="295">
        <v>0.032258064516129</v>
      </c>
      <c r="Y1319" s="271">
        <v>231</v>
      </c>
      <c r="Z1319" s="333">
        <v>226</v>
      </c>
      <c r="AA1319" s="333">
        <v>233</v>
      </c>
      <c r="AB1319" s="333">
        <v>230</v>
      </c>
      <c r="AC1319" s="334">
        <v>0.978354978354978</v>
      </c>
      <c r="AD1319" s="268">
        <v>0.987124463519313</v>
      </c>
      <c r="AE1319" s="295">
        <v>-0.00876948516433496</v>
      </c>
    </row>
    <row r="1320" spans="1:31">
      <c r="A1320" s="315" t="s">
        <v>1972</v>
      </c>
      <c r="B1320" s="339" t="s">
        <v>3364</v>
      </c>
      <c r="C1320" s="293" t="s">
        <v>2430</v>
      </c>
      <c r="D1320" s="339" t="s">
        <v>2431</v>
      </c>
      <c r="E1320" s="266">
        <v>61</v>
      </c>
      <c r="F1320" s="266">
        <v>60</v>
      </c>
      <c r="G1320" s="264">
        <v>56</v>
      </c>
      <c r="H1320" s="264">
        <v>52</v>
      </c>
      <c r="I1320" s="264">
        <v>58</v>
      </c>
      <c r="J1320" s="264">
        <v>55</v>
      </c>
      <c r="K1320" s="294">
        <v>0.9</v>
      </c>
      <c r="L1320" s="267">
        <v>0.983606557377049</v>
      </c>
      <c r="M1320" s="267">
        <v>0.928571428571429</v>
      </c>
      <c r="N1320" s="267">
        <v>0.948275862068966</v>
      </c>
      <c r="O1320" s="332">
        <v>1808</v>
      </c>
      <c r="P1320" s="266">
        <v>1703</v>
      </c>
      <c r="Q1320" s="266">
        <v>58</v>
      </c>
      <c r="R1320" s="264">
        <v>52</v>
      </c>
      <c r="S1320" s="264">
        <v>53</v>
      </c>
      <c r="T1320" s="267">
        <v>0.941924778761062</v>
      </c>
      <c r="U1320" s="267">
        <v>0.950819672131147</v>
      </c>
      <c r="V1320" s="268">
        <v>0.928571428571429</v>
      </c>
      <c r="W1320" s="268">
        <v>0.913793103448276</v>
      </c>
      <c r="X1320" s="295">
        <v>0.0222482435597189</v>
      </c>
      <c r="Y1320" s="271">
        <v>414</v>
      </c>
      <c r="Z1320" s="333">
        <v>383</v>
      </c>
      <c r="AA1320" s="333">
        <v>426</v>
      </c>
      <c r="AB1320" s="333">
        <v>406</v>
      </c>
      <c r="AC1320" s="334">
        <v>0.92512077294686</v>
      </c>
      <c r="AD1320" s="268">
        <v>0.953051643192488</v>
      </c>
      <c r="AE1320" s="295">
        <v>-0.0279308702456283</v>
      </c>
    </row>
    <row r="1321" spans="1:31">
      <c r="A1321" s="315" t="s">
        <v>1972</v>
      </c>
      <c r="B1321" s="339" t="s">
        <v>3364</v>
      </c>
      <c r="C1321" s="293" t="s">
        <v>2432</v>
      </c>
      <c r="D1321" s="339" t="s">
        <v>2433</v>
      </c>
      <c r="E1321" s="266">
        <v>34</v>
      </c>
      <c r="F1321" s="266">
        <v>34</v>
      </c>
      <c r="G1321" s="264">
        <v>29</v>
      </c>
      <c r="H1321" s="264">
        <v>28</v>
      </c>
      <c r="I1321" s="264">
        <v>31</v>
      </c>
      <c r="J1321" s="264">
        <v>31</v>
      </c>
      <c r="K1321" s="294">
        <v>0.9</v>
      </c>
      <c r="L1321" s="267">
        <v>1</v>
      </c>
      <c r="M1321" s="267">
        <v>0.96551724137931</v>
      </c>
      <c r="N1321" s="267">
        <v>1</v>
      </c>
      <c r="O1321" s="332">
        <v>960</v>
      </c>
      <c r="P1321" s="266">
        <v>920</v>
      </c>
      <c r="Q1321" s="266">
        <v>32</v>
      </c>
      <c r="R1321" s="264">
        <v>27</v>
      </c>
      <c r="S1321" s="264">
        <v>30</v>
      </c>
      <c r="T1321" s="267">
        <v>0.958333333333333</v>
      </c>
      <c r="U1321" s="267">
        <v>0.941176470588235</v>
      </c>
      <c r="V1321" s="268">
        <v>0.931034482758621</v>
      </c>
      <c r="W1321" s="268">
        <v>0.967741935483871</v>
      </c>
      <c r="X1321" s="295">
        <v>0.0101419878296146</v>
      </c>
      <c r="Y1321" s="271">
        <v>224</v>
      </c>
      <c r="Z1321" s="333">
        <v>212</v>
      </c>
      <c r="AA1321" s="333">
        <v>223</v>
      </c>
      <c r="AB1321" s="333">
        <v>213</v>
      </c>
      <c r="AC1321" s="334">
        <v>0.946428571428571</v>
      </c>
      <c r="AD1321" s="268">
        <v>0.955156950672646</v>
      </c>
      <c r="AE1321" s="295">
        <v>-0.00872837924407432</v>
      </c>
    </row>
    <row r="1322" spans="1:31">
      <c r="A1322" s="315" t="s">
        <v>1972</v>
      </c>
      <c r="B1322" s="339" t="s">
        <v>3364</v>
      </c>
      <c r="C1322" s="293" t="s">
        <v>2434</v>
      </c>
      <c r="D1322" s="339" t="s">
        <v>2435</v>
      </c>
      <c r="E1322" s="266">
        <v>31</v>
      </c>
      <c r="F1322" s="266">
        <v>31</v>
      </c>
      <c r="G1322" s="264">
        <v>27</v>
      </c>
      <c r="H1322" s="264">
        <v>26</v>
      </c>
      <c r="I1322" s="264">
        <v>31</v>
      </c>
      <c r="J1322" s="264">
        <v>31</v>
      </c>
      <c r="K1322" s="294">
        <v>0.9</v>
      </c>
      <c r="L1322" s="267">
        <v>1</v>
      </c>
      <c r="M1322" s="267">
        <v>0.962962962962963</v>
      </c>
      <c r="N1322" s="267">
        <v>1</v>
      </c>
      <c r="O1322" s="332">
        <v>922</v>
      </c>
      <c r="P1322" s="266">
        <v>905</v>
      </c>
      <c r="Q1322" s="266">
        <v>31</v>
      </c>
      <c r="R1322" s="264">
        <v>26</v>
      </c>
      <c r="S1322" s="264">
        <v>31</v>
      </c>
      <c r="T1322" s="267">
        <v>0.981561822125813</v>
      </c>
      <c r="U1322" s="267">
        <v>1</v>
      </c>
      <c r="V1322" s="268">
        <v>0.962962962962963</v>
      </c>
      <c r="W1322" s="268">
        <v>1</v>
      </c>
      <c r="X1322" s="295">
        <v>0.0370370370370371</v>
      </c>
      <c r="Y1322" s="271">
        <v>216</v>
      </c>
      <c r="Z1322" s="333">
        <v>213</v>
      </c>
      <c r="AA1322" s="333">
        <v>215</v>
      </c>
      <c r="AB1322" s="333">
        <v>211</v>
      </c>
      <c r="AC1322" s="334">
        <v>0.986111111111111</v>
      </c>
      <c r="AD1322" s="268">
        <v>0.981395348837209</v>
      </c>
      <c r="AE1322" s="295">
        <v>0.00471576227390191</v>
      </c>
    </row>
    <row r="1323" spans="1:31">
      <c r="A1323" s="315" t="s">
        <v>1972</v>
      </c>
      <c r="B1323" s="339" t="s">
        <v>3364</v>
      </c>
      <c r="C1323" s="293" t="s">
        <v>2436</v>
      </c>
      <c r="D1323" s="339" t="s">
        <v>2437</v>
      </c>
      <c r="E1323" s="266">
        <v>40</v>
      </c>
      <c r="F1323" s="266">
        <v>36</v>
      </c>
      <c r="G1323" s="264">
        <v>34</v>
      </c>
      <c r="H1323" s="264">
        <v>33</v>
      </c>
      <c r="I1323" s="264">
        <v>37</v>
      </c>
      <c r="J1323" s="264">
        <v>35</v>
      </c>
      <c r="K1323" s="294">
        <v>0.9</v>
      </c>
      <c r="L1323" s="267">
        <v>0.9</v>
      </c>
      <c r="M1323" s="267">
        <v>0.970588235294118</v>
      </c>
      <c r="N1323" s="267">
        <v>0.945945945945946</v>
      </c>
      <c r="O1323" s="332">
        <v>1133</v>
      </c>
      <c r="P1323" s="266">
        <v>1060</v>
      </c>
      <c r="Q1323" s="266">
        <v>34</v>
      </c>
      <c r="R1323" s="264">
        <v>28</v>
      </c>
      <c r="S1323" s="264">
        <v>34</v>
      </c>
      <c r="T1323" s="267">
        <v>0.935569285083848</v>
      </c>
      <c r="U1323" s="267">
        <v>0.85</v>
      </c>
      <c r="V1323" s="268">
        <v>0.823529411764706</v>
      </c>
      <c r="W1323" s="268">
        <v>0.918918918918919</v>
      </c>
      <c r="X1323" s="295">
        <v>0.0264705882352941</v>
      </c>
      <c r="Y1323" s="271">
        <v>260</v>
      </c>
      <c r="Z1323" s="333">
        <v>232</v>
      </c>
      <c r="AA1323" s="333">
        <v>264</v>
      </c>
      <c r="AB1323" s="333">
        <v>248</v>
      </c>
      <c r="AC1323" s="334">
        <v>0.892307692307692</v>
      </c>
      <c r="AD1323" s="268">
        <v>0.939393939393939</v>
      </c>
      <c r="AE1323" s="295">
        <v>-0.0470862470862471</v>
      </c>
    </row>
    <row r="1324" spans="1:31">
      <c r="A1324" s="315" t="s">
        <v>1972</v>
      </c>
      <c r="B1324" s="339" t="s">
        <v>3364</v>
      </c>
      <c r="C1324" s="293" t="s">
        <v>2438</v>
      </c>
      <c r="D1324" s="339" t="s">
        <v>2439</v>
      </c>
      <c r="E1324" s="266">
        <v>27</v>
      </c>
      <c r="F1324" s="266">
        <v>24</v>
      </c>
      <c r="G1324" s="264">
        <v>22</v>
      </c>
      <c r="H1324" s="264">
        <v>21</v>
      </c>
      <c r="I1324" s="264">
        <v>21</v>
      </c>
      <c r="J1324" s="264">
        <v>21</v>
      </c>
      <c r="K1324" s="294">
        <v>0.9</v>
      </c>
      <c r="L1324" s="267">
        <v>0.888888888888889</v>
      </c>
      <c r="M1324" s="267">
        <v>0.954545454545455</v>
      </c>
      <c r="N1324" s="267">
        <v>1</v>
      </c>
      <c r="O1324" s="332">
        <v>706</v>
      </c>
      <c r="P1324" s="266">
        <v>643</v>
      </c>
      <c r="Q1324" s="266">
        <v>24</v>
      </c>
      <c r="R1324" s="264">
        <v>21</v>
      </c>
      <c r="S1324" s="264">
        <v>20</v>
      </c>
      <c r="T1324" s="267">
        <v>0.910764872521246</v>
      </c>
      <c r="U1324" s="267">
        <v>0.888888888888889</v>
      </c>
      <c r="V1324" s="268">
        <v>0.954545454545455</v>
      </c>
      <c r="W1324" s="268">
        <v>0.952380952380952</v>
      </c>
      <c r="X1324" s="295">
        <v>-0.0656565656565657</v>
      </c>
      <c r="Y1324" s="271">
        <v>163</v>
      </c>
      <c r="Z1324" s="333">
        <v>150</v>
      </c>
      <c r="AA1324" s="333">
        <v>165</v>
      </c>
      <c r="AB1324" s="333">
        <v>144</v>
      </c>
      <c r="AC1324" s="334">
        <v>0.920245398773006</v>
      </c>
      <c r="AD1324" s="268">
        <v>0.872727272727273</v>
      </c>
      <c r="AE1324" s="295">
        <v>0.0475181260457335</v>
      </c>
    </row>
    <row r="1325" spans="1:31">
      <c r="A1325" s="315" t="s">
        <v>1972</v>
      </c>
      <c r="B1325" s="339" t="s">
        <v>3364</v>
      </c>
      <c r="C1325" s="293" t="s">
        <v>2440</v>
      </c>
      <c r="D1325" s="339" t="s">
        <v>2441</v>
      </c>
      <c r="E1325" s="266">
        <v>45</v>
      </c>
      <c r="F1325" s="266">
        <v>45</v>
      </c>
      <c r="G1325" s="264">
        <v>39</v>
      </c>
      <c r="H1325" s="264">
        <v>39</v>
      </c>
      <c r="I1325" s="264">
        <v>45</v>
      </c>
      <c r="J1325" s="264">
        <v>45</v>
      </c>
      <c r="K1325" s="294">
        <v>0.9</v>
      </c>
      <c r="L1325" s="267">
        <v>1</v>
      </c>
      <c r="M1325" s="267">
        <v>1</v>
      </c>
      <c r="N1325" s="267">
        <v>1</v>
      </c>
      <c r="O1325" s="332">
        <v>1339</v>
      </c>
      <c r="P1325" s="266">
        <v>1311</v>
      </c>
      <c r="Q1325" s="266">
        <v>45</v>
      </c>
      <c r="R1325" s="264">
        <v>39</v>
      </c>
      <c r="S1325" s="264">
        <v>43</v>
      </c>
      <c r="T1325" s="267">
        <v>0.979088872292756</v>
      </c>
      <c r="U1325" s="267">
        <v>1</v>
      </c>
      <c r="V1325" s="268">
        <v>1</v>
      </c>
      <c r="W1325" s="268">
        <v>0.955555555555556</v>
      </c>
      <c r="X1325" s="295">
        <v>0</v>
      </c>
      <c r="Y1325" s="271">
        <v>308</v>
      </c>
      <c r="Z1325" s="333">
        <v>302</v>
      </c>
      <c r="AA1325" s="333">
        <v>311</v>
      </c>
      <c r="AB1325" s="333">
        <v>304</v>
      </c>
      <c r="AC1325" s="334">
        <v>0.980519480519481</v>
      </c>
      <c r="AD1325" s="268">
        <v>0.977491961414791</v>
      </c>
      <c r="AE1325" s="295">
        <v>0.00302751910468957</v>
      </c>
    </row>
    <row r="1326" spans="1:31">
      <c r="A1326" s="315" t="s">
        <v>1972</v>
      </c>
      <c r="B1326" s="339" t="s">
        <v>3364</v>
      </c>
      <c r="C1326" s="293" t="s">
        <v>2442</v>
      </c>
      <c r="D1326" s="339" t="s">
        <v>2443</v>
      </c>
      <c r="E1326" s="266">
        <v>20</v>
      </c>
      <c r="F1326" s="266">
        <v>20</v>
      </c>
      <c r="G1326" s="264">
        <v>16</v>
      </c>
      <c r="H1326" s="264">
        <v>15</v>
      </c>
      <c r="I1326" s="264">
        <v>17</v>
      </c>
      <c r="J1326" s="264">
        <v>17</v>
      </c>
      <c r="K1326" s="294">
        <v>0.9</v>
      </c>
      <c r="L1326" s="267">
        <v>1</v>
      </c>
      <c r="M1326" s="267">
        <v>0.9375</v>
      </c>
      <c r="N1326" s="267">
        <v>1</v>
      </c>
      <c r="O1326" s="332">
        <v>539</v>
      </c>
      <c r="P1326" s="266">
        <v>520</v>
      </c>
      <c r="Q1326" s="266">
        <v>20</v>
      </c>
      <c r="R1326" s="264">
        <v>14</v>
      </c>
      <c r="S1326" s="264">
        <v>17</v>
      </c>
      <c r="T1326" s="267">
        <v>0.964749536178108</v>
      </c>
      <c r="U1326" s="267">
        <v>1</v>
      </c>
      <c r="V1326" s="268">
        <v>0.875</v>
      </c>
      <c r="W1326" s="268">
        <v>1</v>
      </c>
      <c r="X1326" s="295">
        <v>0.125</v>
      </c>
      <c r="Y1326" s="271">
        <v>124</v>
      </c>
      <c r="Z1326" s="333">
        <v>119</v>
      </c>
      <c r="AA1326" s="333">
        <v>126</v>
      </c>
      <c r="AB1326" s="333">
        <v>121</v>
      </c>
      <c r="AC1326" s="334">
        <v>0.959677419354839</v>
      </c>
      <c r="AD1326" s="268">
        <v>0.96031746031746</v>
      </c>
      <c r="AE1326" s="295">
        <v>-0.000640040962621602</v>
      </c>
    </row>
    <row r="1327" spans="1:31">
      <c r="A1327" s="315" t="s">
        <v>1972</v>
      </c>
      <c r="B1327" s="339" t="s">
        <v>3363</v>
      </c>
      <c r="C1327" s="293" t="s">
        <v>2444</v>
      </c>
      <c r="D1327" s="339" t="s">
        <v>2445</v>
      </c>
      <c r="E1327" s="266">
        <v>0</v>
      </c>
      <c r="F1327" s="266">
        <v>0</v>
      </c>
      <c r="G1327" s="264">
        <v>0</v>
      </c>
      <c r="H1327" s="264">
        <v>0</v>
      </c>
      <c r="I1327" s="264">
        <v>0</v>
      </c>
      <c r="J1327" s="264">
        <v>0</v>
      </c>
      <c r="K1327" s="294">
        <v>0.9</v>
      </c>
      <c r="L1327" s="267">
        <v>0</v>
      </c>
      <c r="M1327" s="267">
        <v>0</v>
      </c>
      <c r="N1327" s="267">
        <v>0</v>
      </c>
      <c r="O1327" s="332">
        <v>0</v>
      </c>
      <c r="P1327" s="266">
        <v>0</v>
      </c>
      <c r="Q1327" s="266">
        <v>0</v>
      </c>
      <c r="R1327" s="264">
        <v>0</v>
      </c>
      <c r="S1327" s="264">
        <v>0</v>
      </c>
      <c r="T1327" s="267">
        <v>0</v>
      </c>
      <c r="U1327" s="267">
        <v>0</v>
      </c>
      <c r="V1327" s="268">
        <v>0</v>
      </c>
      <c r="W1327" s="268">
        <v>0</v>
      </c>
      <c r="X1327" s="295">
        <v>0</v>
      </c>
      <c r="Y1327" s="271">
        <v>0</v>
      </c>
      <c r="Z1327" s="333">
        <v>0</v>
      </c>
      <c r="AA1327" s="333">
        <v>0</v>
      </c>
      <c r="AB1327" s="333">
        <v>0</v>
      </c>
      <c r="AC1327" s="334">
        <v>0</v>
      </c>
      <c r="AD1327" s="268">
        <v>0</v>
      </c>
      <c r="AE1327" s="295">
        <v>0</v>
      </c>
    </row>
    <row r="1328" spans="1:31">
      <c r="A1328" s="315" t="s">
        <v>1972</v>
      </c>
      <c r="B1328" s="339" t="s">
        <v>3363</v>
      </c>
      <c r="C1328" s="293" t="s">
        <v>2446</v>
      </c>
      <c r="D1328" s="339" t="s">
        <v>2447</v>
      </c>
      <c r="E1328" s="266">
        <v>54</v>
      </c>
      <c r="F1328" s="266">
        <v>54</v>
      </c>
      <c r="G1328" s="264">
        <v>47</v>
      </c>
      <c r="H1328" s="264">
        <v>44</v>
      </c>
      <c r="I1328" s="264">
        <v>52</v>
      </c>
      <c r="J1328" s="264">
        <v>52</v>
      </c>
      <c r="K1328" s="294">
        <v>0.9</v>
      </c>
      <c r="L1328" s="267">
        <v>1</v>
      </c>
      <c r="M1328" s="267">
        <v>0.936170212765957</v>
      </c>
      <c r="N1328" s="267">
        <v>1</v>
      </c>
      <c r="O1328" s="332">
        <v>1562</v>
      </c>
      <c r="P1328" s="266">
        <v>1473</v>
      </c>
      <c r="Q1328" s="266">
        <v>54</v>
      </c>
      <c r="R1328" s="264">
        <v>44</v>
      </c>
      <c r="S1328" s="264">
        <v>50</v>
      </c>
      <c r="T1328" s="267">
        <v>0.943021766965429</v>
      </c>
      <c r="U1328" s="267">
        <v>1</v>
      </c>
      <c r="V1328" s="268">
        <v>0.936170212765957</v>
      </c>
      <c r="W1328" s="268">
        <v>0.961538461538462</v>
      </c>
      <c r="X1328" s="295">
        <v>0.0638297872340425</v>
      </c>
      <c r="Y1328" s="271">
        <v>368</v>
      </c>
      <c r="Z1328" s="333">
        <v>352</v>
      </c>
      <c r="AA1328" s="333">
        <v>360</v>
      </c>
      <c r="AB1328" s="333">
        <v>346</v>
      </c>
      <c r="AC1328" s="334">
        <v>0.956521739130435</v>
      </c>
      <c r="AD1328" s="268">
        <v>0.961111111111111</v>
      </c>
      <c r="AE1328" s="295">
        <v>-0.00458937198067633</v>
      </c>
    </row>
    <row r="1329" spans="1:31">
      <c r="A1329" s="315" t="s">
        <v>1972</v>
      </c>
      <c r="B1329" s="339" t="s">
        <v>3363</v>
      </c>
      <c r="C1329" s="293" t="s">
        <v>2448</v>
      </c>
      <c r="D1329" s="339" t="s">
        <v>2449</v>
      </c>
      <c r="E1329" s="266">
        <v>67</v>
      </c>
      <c r="F1329" s="266">
        <v>62</v>
      </c>
      <c r="G1329" s="264">
        <v>56</v>
      </c>
      <c r="H1329" s="264">
        <v>47</v>
      </c>
      <c r="I1329" s="264">
        <v>64</v>
      </c>
      <c r="J1329" s="264">
        <v>58</v>
      </c>
      <c r="K1329" s="294">
        <v>0.9</v>
      </c>
      <c r="L1329" s="267">
        <v>0.925373134328358</v>
      </c>
      <c r="M1329" s="267">
        <v>0.839285714285714</v>
      </c>
      <c r="N1329" s="267">
        <v>0.90625</v>
      </c>
      <c r="O1329" s="332">
        <v>1810</v>
      </c>
      <c r="P1329" s="266">
        <v>1612</v>
      </c>
      <c r="Q1329" s="266">
        <v>60</v>
      </c>
      <c r="R1329" s="264">
        <v>43</v>
      </c>
      <c r="S1329" s="264">
        <v>58</v>
      </c>
      <c r="T1329" s="267">
        <v>0.89060773480663</v>
      </c>
      <c r="U1329" s="267">
        <v>0.895522388059702</v>
      </c>
      <c r="V1329" s="268">
        <v>0.767857142857143</v>
      </c>
      <c r="W1329" s="268">
        <v>0.90625</v>
      </c>
      <c r="X1329" s="295">
        <v>0.127665245202559</v>
      </c>
      <c r="Y1329" s="271">
        <v>429</v>
      </c>
      <c r="Z1329" s="333">
        <v>369</v>
      </c>
      <c r="AA1329" s="333">
        <v>426</v>
      </c>
      <c r="AB1329" s="333">
        <v>373</v>
      </c>
      <c r="AC1329" s="334">
        <v>0.86013986013986</v>
      </c>
      <c r="AD1329" s="268">
        <v>0.875586854460094</v>
      </c>
      <c r="AE1329" s="295">
        <v>-0.0154469943202338</v>
      </c>
    </row>
    <row r="1330" spans="1:31">
      <c r="A1330" s="315" t="s">
        <v>1972</v>
      </c>
      <c r="B1330" s="339" t="s">
        <v>3363</v>
      </c>
      <c r="C1330" s="293" t="s">
        <v>2450</v>
      </c>
      <c r="D1330" s="339" t="s">
        <v>2451</v>
      </c>
      <c r="E1330" s="266">
        <v>112</v>
      </c>
      <c r="F1330" s="266">
        <v>106</v>
      </c>
      <c r="G1330" s="264">
        <v>96</v>
      </c>
      <c r="H1330" s="264">
        <v>88</v>
      </c>
      <c r="I1330" s="264">
        <v>109</v>
      </c>
      <c r="J1330" s="264">
        <v>103</v>
      </c>
      <c r="K1330" s="294">
        <v>0.9</v>
      </c>
      <c r="L1330" s="267">
        <v>0.946428571428571</v>
      </c>
      <c r="M1330" s="267">
        <v>0.916666666666667</v>
      </c>
      <c r="N1330" s="267">
        <v>0.944954128440367</v>
      </c>
      <c r="O1330" s="332">
        <v>3206</v>
      </c>
      <c r="P1330" s="266">
        <v>2907</v>
      </c>
      <c r="Q1330" s="266">
        <v>100</v>
      </c>
      <c r="R1330" s="264">
        <v>88</v>
      </c>
      <c r="S1330" s="264">
        <v>97</v>
      </c>
      <c r="T1330" s="267">
        <v>0.906737367436057</v>
      </c>
      <c r="U1330" s="267">
        <v>0.892857142857143</v>
      </c>
      <c r="V1330" s="268">
        <v>0.916666666666667</v>
      </c>
      <c r="W1330" s="268">
        <v>0.889908256880734</v>
      </c>
      <c r="X1330" s="295">
        <v>-0.0238095238095237</v>
      </c>
      <c r="Y1330" s="271">
        <v>744</v>
      </c>
      <c r="Z1330" s="333">
        <v>666</v>
      </c>
      <c r="AA1330" s="333">
        <v>756</v>
      </c>
      <c r="AB1330" s="333">
        <v>687</v>
      </c>
      <c r="AC1330" s="334">
        <v>0.895161290322581</v>
      </c>
      <c r="AD1330" s="268">
        <v>0.908730158730159</v>
      </c>
      <c r="AE1330" s="295">
        <v>-0.0135688684075781</v>
      </c>
    </row>
    <row r="1331" spans="1:31">
      <c r="A1331" s="315" t="s">
        <v>1972</v>
      </c>
      <c r="B1331" s="339" t="s">
        <v>3363</v>
      </c>
      <c r="C1331" s="293" t="s">
        <v>2452</v>
      </c>
      <c r="D1331" s="339" t="s">
        <v>2453</v>
      </c>
      <c r="E1331" s="266">
        <v>72</v>
      </c>
      <c r="F1331" s="266">
        <v>71</v>
      </c>
      <c r="G1331" s="264">
        <v>68</v>
      </c>
      <c r="H1331" s="264">
        <v>67</v>
      </c>
      <c r="I1331" s="264">
        <v>70</v>
      </c>
      <c r="J1331" s="264">
        <v>69</v>
      </c>
      <c r="K1331" s="294">
        <v>0.9</v>
      </c>
      <c r="L1331" s="267">
        <v>0.986111111111111</v>
      </c>
      <c r="M1331" s="267">
        <v>0.985294117647059</v>
      </c>
      <c r="N1331" s="267">
        <v>0.985714285714286</v>
      </c>
      <c r="O1331" s="332">
        <v>2095</v>
      </c>
      <c r="P1331" s="266">
        <v>2045</v>
      </c>
      <c r="Q1331" s="266">
        <v>67</v>
      </c>
      <c r="R1331" s="264">
        <v>65</v>
      </c>
      <c r="S1331" s="264">
        <v>68</v>
      </c>
      <c r="T1331" s="267">
        <v>0.976133651551313</v>
      </c>
      <c r="U1331" s="267">
        <v>0.930555555555556</v>
      </c>
      <c r="V1331" s="268">
        <v>0.955882352941177</v>
      </c>
      <c r="W1331" s="268">
        <v>0.971428571428571</v>
      </c>
      <c r="X1331" s="295">
        <v>-0.0253267973856209</v>
      </c>
      <c r="Y1331" s="271">
        <v>496</v>
      </c>
      <c r="Z1331" s="333">
        <v>479</v>
      </c>
      <c r="AA1331" s="333">
        <v>486</v>
      </c>
      <c r="AB1331" s="333">
        <v>477</v>
      </c>
      <c r="AC1331" s="334">
        <v>0.965725806451613</v>
      </c>
      <c r="AD1331" s="268">
        <v>0.981481481481482</v>
      </c>
      <c r="AE1331" s="295">
        <v>-0.0157556750298686</v>
      </c>
    </row>
    <row r="1332" spans="1:31">
      <c r="A1332" s="315" t="s">
        <v>1972</v>
      </c>
      <c r="B1332" s="339" t="s">
        <v>3363</v>
      </c>
      <c r="C1332" s="293" t="s">
        <v>2454</v>
      </c>
      <c r="D1332" s="339" t="s">
        <v>2455</v>
      </c>
      <c r="E1332" s="266">
        <v>33</v>
      </c>
      <c r="F1332" s="266">
        <v>31</v>
      </c>
      <c r="G1332" s="264">
        <v>28</v>
      </c>
      <c r="H1332" s="264">
        <v>26</v>
      </c>
      <c r="I1332" s="264">
        <v>33</v>
      </c>
      <c r="J1332" s="264">
        <v>31</v>
      </c>
      <c r="K1332" s="294">
        <v>0.9</v>
      </c>
      <c r="L1332" s="267">
        <v>0.939393939393939</v>
      </c>
      <c r="M1332" s="267">
        <v>0.928571428571429</v>
      </c>
      <c r="N1332" s="267">
        <v>0.939393939393939</v>
      </c>
      <c r="O1332" s="332">
        <v>899</v>
      </c>
      <c r="P1332" s="266">
        <v>871</v>
      </c>
      <c r="Q1332" s="266">
        <v>31</v>
      </c>
      <c r="R1332" s="264">
        <v>26</v>
      </c>
      <c r="S1332" s="264">
        <v>31</v>
      </c>
      <c r="T1332" s="267">
        <v>0.968854282536151</v>
      </c>
      <c r="U1332" s="267">
        <v>0.939393939393939</v>
      </c>
      <c r="V1332" s="268">
        <v>0.928571428571429</v>
      </c>
      <c r="W1332" s="268">
        <v>0.939393939393939</v>
      </c>
      <c r="X1332" s="295">
        <v>0.0108225108225108</v>
      </c>
      <c r="Y1332" s="271">
        <v>219</v>
      </c>
      <c r="Z1332" s="333">
        <v>207</v>
      </c>
      <c r="AA1332" s="333">
        <v>201</v>
      </c>
      <c r="AB1332" s="333">
        <v>198</v>
      </c>
      <c r="AC1332" s="334">
        <v>0.945205479452055</v>
      </c>
      <c r="AD1332" s="268">
        <v>0.985074626865672</v>
      </c>
      <c r="AE1332" s="295">
        <v>-0.0398691474136168</v>
      </c>
    </row>
    <row r="1333" spans="1:31">
      <c r="A1333" s="315" t="s">
        <v>1972</v>
      </c>
      <c r="B1333" s="339" t="s">
        <v>3363</v>
      </c>
      <c r="C1333" s="293" t="s">
        <v>2456</v>
      </c>
      <c r="D1333" s="339" t="s">
        <v>2457</v>
      </c>
      <c r="E1333" s="266">
        <v>24</v>
      </c>
      <c r="F1333" s="266">
        <v>24</v>
      </c>
      <c r="G1333" s="264">
        <v>20</v>
      </c>
      <c r="H1333" s="264">
        <v>20</v>
      </c>
      <c r="I1333" s="264">
        <v>25</v>
      </c>
      <c r="J1333" s="264">
        <v>25</v>
      </c>
      <c r="K1333" s="294">
        <v>0.9</v>
      </c>
      <c r="L1333" s="267">
        <v>1</v>
      </c>
      <c r="M1333" s="267">
        <v>1</v>
      </c>
      <c r="N1333" s="267">
        <v>1</v>
      </c>
      <c r="O1333" s="332">
        <v>746</v>
      </c>
      <c r="P1333" s="266">
        <v>736</v>
      </c>
      <c r="Q1333" s="266">
        <v>24</v>
      </c>
      <c r="R1333" s="264">
        <v>20</v>
      </c>
      <c r="S1333" s="264">
        <v>24</v>
      </c>
      <c r="T1333" s="267">
        <v>0.986595174262735</v>
      </c>
      <c r="U1333" s="267">
        <v>1</v>
      </c>
      <c r="V1333" s="268">
        <v>1</v>
      </c>
      <c r="W1333" s="268">
        <v>0.96</v>
      </c>
      <c r="X1333" s="295">
        <v>0</v>
      </c>
      <c r="Y1333" s="271">
        <v>170</v>
      </c>
      <c r="Z1333" s="333">
        <v>169</v>
      </c>
      <c r="AA1333" s="333">
        <v>181</v>
      </c>
      <c r="AB1333" s="333">
        <v>176</v>
      </c>
      <c r="AC1333" s="334">
        <v>0.994117647058824</v>
      </c>
      <c r="AD1333" s="268">
        <v>0.972375690607735</v>
      </c>
      <c r="AE1333" s="295">
        <v>0.0217419564510888</v>
      </c>
    </row>
    <row r="1334" spans="1:31">
      <c r="A1334" s="315" t="s">
        <v>1972</v>
      </c>
      <c r="B1334" s="339" t="s">
        <v>3363</v>
      </c>
      <c r="C1334" s="293" t="s">
        <v>2458</v>
      </c>
      <c r="D1334" s="339" t="s">
        <v>2459</v>
      </c>
      <c r="E1334" s="266">
        <v>18</v>
      </c>
      <c r="F1334" s="266">
        <v>17</v>
      </c>
      <c r="G1334" s="264">
        <v>18</v>
      </c>
      <c r="H1334" s="264">
        <v>17</v>
      </c>
      <c r="I1334" s="264">
        <v>20</v>
      </c>
      <c r="J1334" s="264">
        <v>19</v>
      </c>
      <c r="K1334" s="294">
        <v>0.9</v>
      </c>
      <c r="L1334" s="267">
        <v>0.944444444444444</v>
      </c>
      <c r="M1334" s="267">
        <v>0.944444444444444</v>
      </c>
      <c r="N1334" s="267">
        <v>0.95</v>
      </c>
      <c r="O1334" s="332">
        <v>571</v>
      </c>
      <c r="P1334" s="266">
        <v>539</v>
      </c>
      <c r="Q1334" s="266">
        <v>17</v>
      </c>
      <c r="R1334" s="264">
        <v>17</v>
      </c>
      <c r="S1334" s="264">
        <v>18</v>
      </c>
      <c r="T1334" s="267">
        <v>0.943957968476357</v>
      </c>
      <c r="U1334" s="267">
        <v>0.944444444444444</v>
      </c>
      <c r="V1334" s="268">
        <v>0.944444444444444</v>
      </c>
      <c r="W1334" s="268">
        <v>0.9</v>
      </c>
      <c r="X1334" s="295">
        <v>0</v>
      </c>
      <c r="Y1334" s="271">
        <v>136</v>
      </c>
      <c r="Z1334" s="333">
        <v>127</v>
      </c>
      <c r="AA1334" s="333">
        <v>133</v>
      </c>
      <c r="AB1334" s="333">
        <v>123</v>
      </c>
      <c r="AC1334" s="334">
        <v>0.933823529411765</v>
      </c>
      <c r="AD1334" s="268">
        <v>0.924812030075188</v>
      </c>
      <c r="AE1334" s="295">
        <v>0.00901149933657674</v>
      </c>
    </row>
    <row r="1335" spans="1:31">
      <c r="A1335" s="315" t="s">
        <v>1972</v>
      </c>
      <c r="B1335" s="339" t="s">
        <v>3363</v>
      </c>
      <c r="C1335" s="293" t="s">
        <v>2460</v>
      </c>
      <c r="D1335" s="339" t="s">
        <v>2461</v>
      </c>
      <c r="E1335" s="266">
        <v>55</v>
      </c>
      <c r="F1335" s="266">
        <v>54</v>
      </c>
      <c r="G1335" s="264">
        <v>42</v>
      </c>
      <c r="H1335" s="264">
        <v>40</v>
      </c>
      <c r="I1335" s="264">
        <v>55</v>
      </c>
      <c r="J1335" s="264">
        <v>53</v>
      </c>
      <c r="K1335" s="294">
        <v>0.9</v>
      </c>
      <c r="L1335" s="267">
        <v>0.981818181818182</v>
      </c>
      <c r="M1335" s="267">
        <v>0.952380952380952</v>
      </c>
      <c r="N1335" s="267">
        <v>0.963636363636364</v>
      </c>
      <c r="O1335" s="332">
        <v>1563</v>
      </c>
      <c r="P1335" s="266">
        <v>1440</v>
      </c>
      <c r="Q1335" s="266">
        <v>45</v>
      </c>
      <c r="R1335" s="264">
        <v>39</v>
      </c>
      <c r="S1335" s="264">
        <v>48</v>
      </c>
      <c r="T1335" s="267">
        <v>0.921305182341651</v>
      </c>
      <c r="U1335" s="267">
        <v>0.818181818181818</v>
      </c>
      <c r="V1335" s="268">
        <v>0.928571428571429</v>
      </c>
      <c r="W1335" s="268">
        <v>0.872727272727273</v>
      </c>
      <c r="X1335" s="295">
        <v>-0.11038961038961</v>
      </c>
      <c r="Y1335" s="271">
        <v>365</v>
      </c>
      <c r="Z1335" s="333">
        <v>332</v>
      </c>
      <c r="AA1335" s="333">
        <v>368</v>
      </c>
      <c r="AB1335" s="333">
        <v>328</v>
      </c>
      <c r="AC1335" s="334">
        <v>0.90958904109589</v>
      </c>
      <c r="AD1335" s="268">
        <v>0.891304347826087</v>
      </c>
      <c r="AE1335" s="295">
        <v>0.0182846932698035</v>
      </c>
    </row>
    <row r="1336" spans="1:31">
      <c r="A1336" s="315" t="s">
        <v>1972</v>
      </c>
      <c r="B1336" s="339" t="s">
        <v>3363</v>
      </c>
      <c r="C1336" s="293" t="s">
        <v>2462</v>
      </c>
      <c r="D1336" s="339" t="s">
        <v>2463</v>
      </c>
      <c r="E1336" s="266">
        <v>39</v>
      </c>
      <c r="F1336" s="266">
        <v>39</v>
      </c>
      <c r="G1336" s="264">
        <v>34</v>
      </c>
      <c r="H1336" s="264">
        <v>33</v>
      </c>
      <c r="I1336" s="264">
        <v>37</v>
      </c>
      <c r="J1336" s="264">
        <v>37</v>
      </c>
      <c r="K1336" s="294">
        <v>0.9</v>
      </c>
      <c r="L1336" s="267">
        <v>1</v>
      </c>
      <c r="M1336" s="267">
        <v>0.970588235294118</v>
      </c>
      <c r="N1336" s="267">
        <v>1</v>
      </c>
      <c r="O1336" s="332">
        <v>1096</v>
      </c>
      <c r="P1336" s="266">
        <v>1015</v>
      </c>
      <c r="Q1336" s="266">
        <v>36</v>
      </c>
      <c r="R1336" s="264">
        <v>31</v>
      </c>
      <c r="S1336" s="264">
        <v>37</v>
      </c>
      <c r="T1336" s="267">
        <v>0.926094890510949</v>
      </c>
      <c r="U1336" s="267">
        <v>0.923076923076923</v>
      </c>
      <c r="V1336" s="268">
        <v>0.911764705882353</v>
      </c>
      <c r="W1336" s="268">
        <v>1</v>
      </c>
      <c r="X1336" s="295">
        <v>0.0113122171945702</v>
      </c>
      <c r="Y1336" s="271">
        <v>250</v>
      </c>
      <c r="Z1336" s="333">
        <v>236</v>
      </c>
      <c r="AA1336" s="333">
        <v>250</v>
      </c>
      <c r="AB1336" s="333">
        <v>234</v>
      </c>
      <c r="AC1336" s="334">
        <v>0.944</v>
      </c>
      <c r="AD1336" s="268">
        <v>0.936</v>
      </c>
      <c r="AE1336" s="295">
        <v>0.0079999999999999</v>
      </c>
    </row>
    <row r="1337" spans="1:31">
      <c r="A1337" s="315" t="s">
        <v>1972</v>
      </c>
      <c r="B1337" s="339" t="s">
        <v>3363</v>
      </c>
      <c r="C1337" s="293" t="s">
        <v>2464</v>
      </c>
      <c r="D1337" s="339" t="s">
        <v>2465</v>
      </c>
      <c r="E1337" s="266">
        <v>55</v>
      </c>
      <c r="F1337" s="266">
        <v>54</v>
      </c>
      <c r="G1337" s="264">
        <v>42</v>
      </c>
      <c r="H1337" s="264">
        <v>39</v>
      </c>
      <c r="I1337" s="264">
        <v>51</v>
      </c>
      <c r="J1337" s="264">
        <v>50</v>
      </c>
      <c r="K1337" s="294">
        <v>0.9</v>
      </c>
      <c r="L1337" s="267">
        <v>0.981818181818182</v>
      </c>
      <c r="M1337" s="267">
        <v>0.928571428571429</v>
      </c>
      <c r="N1337" s="267">
        <v>0.980392156862745</v>
      </c>
      <c r="O1337" s="332">
        <v>1560</v>
      </c>
      <c r="P1337" s="266">
        <v>1506</v>
      </c>
      <c r="Q1337" s="266">
        <v>54</v>
      </c>
      <c r="R1337" s="264">
        <v>38</v>
      </c>
      <c r="S1337" s="264">
        <v>49</v>
      </c>
      <c r="T1337" s="267">
        <v>0.965384615384615</v>
      </c>
      <c r="U1337" s="267">
        <v>0.981818181818182</v>
      </c>
      <c r="V1337" s="268">
        <v>0.904761904761905</v>
      </c>
      <c r="W1337" s="268">
        <v>0.96078431372549</v>
      </c>
      <c r="X1337" s="295">
        <v>0.077056277056277</v>
      </c>
      <c r="Y1337" s="271">
        <v>352</v>
      </c>
      <c r="Z1337" s="333">
        <v>337</v>
      </c>
      <c r="AA1337" s="333">
        <v>378</v>
      </c>
      <c r="AB1337" s="333">
        <v>357</v>
      </c>
      <c r="AC1337" s="334">
        <v>0.957386363636364</v>
      </c>
      <c r="AD1337" s="268">
        <v>0.944444444444444</v>
      </c>
      <c r="AE1337" s="295">
        <v>0.0129419191919192</v>
      </c>
    </row>
    <row r="1338" spans="1:31">
      <c r="A1338" s="315" t="s">
        <v>1972</v>
      </c>
      <c r="B1338" s="339" t="s">
        <v>3363</v>
      </c>
      <c r="C1338" s="293" t="s">
        <v>2466</v>
      </c>
      <c r="D1338" s="339" t="s">
        <v>2467</v>
      </c>
      <c r="E1338" s="266">
        <v>0</v>
      </c>
      <c r="F1338" s="266">
        <v>0</v>
      </c>
      <c r="G1338" s="264">
        <v>0</v>
      </c>
      <c r="H1338" s="264">
        <v>0</v>
      </c>
      <c r="I1338" s="264">
        <v>0</v>
      </c>
      <c r="J1338" s="264">
        <v>0</v>
      </c>
      <c r="K1338" s="294">
        <v>0.9</v>
      </c>
      <c r="L1338" s="267">
        <v>0</v>
      </c>
      <c r="M1338" s="267">
        <v>0</v>
      </c>
      <c r="N1338" s="267">
        <v>0</v>
      </c>
      <c r="O1338" s="332">
        <v>0</v>
      </c>
      <c r="P1338" s="266">
        <v>0</v>
      </c>
      <c r="Q1338" s="266">
        <v>0</v>
      </c>
      <c r="R1338" s="264">
        <v>0</v>
      </c>
      <c r="S1338" s="264">
        <v>0</v>
      </c>
      <c r="T1338" s="267">
        <v>0</v>
      </c>
      <c r="U1338" s="267">
        <v>0</v>
      </c>
      <c r="V1338" s="268">
        <v>0</v>
      </c>
      <c r="W1338" s="268">
        <v>0</v>
      </c>
      <c r="X1338" s="295">
        <v>0</v>
      </c>
      <c r="Y1338" s="271">
        <v>0</v>
      </c>
      <c r="Z1338" s="333">
        <v>0</v>
      </c>
      <c r="AA1338" s="333">
        <v>0</v>
      </c>
      <c r="AB1338" s="333">
        <v>0</v>
      </c>
      <c r="AC1338" s="334">
        <v>0</v>
      </c>
      <c r="AD1338" s="268">
        <v>0</v>
      </c>
      <c r="AE1338" s="295">
        <v>0</v>
      </c>
    </row>
    <row r="1339" spans="1:31">
      <c r="A1339" s="315" t="s">
        <v>1972</v>
      </c>
      <c r="B1339" s="339" t="s">
        <v>3363</v>
      </c>
      <c r="C1339" s="293" t="s">
        <v>2468</v>
      </c>
      <c r="D1339" s="339" t="s">
        <v>2469</v>
      </c>
      <c r="E1339" s="266">
        <v>26</v>
      </c>
      <c r="F1339" s="266">
        <v>26</v>
      </c>
      <c r="G1339" s="264">
        <v>21</v>
      </c>
      <c r="H1339" s="264">
        <v>21</v>
      </c>
      <c r="I1339" s="264">
        <v>25</v>
      </c>
      <c r="J1339" s="264">
        <v>25</v>
      </c>
      <c r="K1339" s="294">
        <v>0.9</v>
      </c>
      <c r="L1339" s="267">
        <v>1</v>
      </c>
      <c r="M1339" s="267">
        <v>1</v>
      </c>
      <c r="N1339" s="267">
        <v>1</v>
      </c>
      <c r="O1339" s="332">
        <v>755</v>
      </c>
      <c r="P1339" s="266">
        <v>730</v>
      </c>
      <c r="Q1339" s="266">
        <v>25</v>
      </c>
      <c r="R1339" s="264">
        <v>20</v>
      </c>
      <c r="S1339" s="264">
        <v>24</v>
      </c>
      <c r="T1339" s="267">
        <v>0.966887417218543</v>
      </c>
      <c r="U1339" s="267">
        <v>0.961538461538462</v>
      </c>
      <c r="V1339" s="268">
        <v>0.952380952380952</v>
      </c>
      <c r="W1339" s="268">
        <v>0.96</v>
      </c>
      <c r="X1339" s="295">
        <v>0.00915750915750924</v>
      </c>
      <c r="Y1339" s="271">
        <v>176</v>
      </c>
      <c r="Z1339" s="333">
        <v>172</v>
      </c>
      <c r="AA1339" s="333">
        <v>177</v>
      </c>
      <c r="AB1339" s="333">
        <v>171</v>
      </c>
      <c r="AC1339" s="334">
        <v>0.977272727272727</v>
      </c>
      <c r="AD1339" s="268">
        <v>0.966101694915254</v>
      </c>
      <c r="AE1339" s="295">
        <v>0.0111710323574731</v>
      </c>
    </row>
    <row r="1340" spans="1:31">
      <c r="A1340" s="315" t="s">
        <v>1972</v>
      </c>
      <c r="B1340" s="339" t="s">
        <v>3364</v>
      </c>
      <c r="C1340" s="293" t="s">
        <v>2470</v>
      </c>
      <c r="D1340" s="339" t="s">
        <v>2471</v>
      </c>
      <c r="E1340" s="266">
        <v>57</v>
      </c>
      <c r="F1340" s="266">
        <v>56</v>
      </c>
      <c r="G1340" s="264">
        <v>57</v>
      </c>
      <c r="H1340" s="264">
        <v>57</v>
      </c>
      <c r="I1340" s="264">
        <v>57</v>
      </c>
      <c r="J1340" s="264">
        <v>56</v>
      </c>
      <c r="K1340" s="294">
        <v>0.9</v>
      </c>
      <c r="L1340" s="267">
        <v>0.982456140350877</v>
      </c>
      <c r="M1340" s="267">
        <v>1</v>
      </c>
      <c r="N1340" s="267">
        <v>0.982456140350877</v>
      </c>
      <c r="O1340" s="332">
        <v>1748</v>
      </c>
      <c r="P1340" s="266">
        <v>1618</v>
      </c>
      <c r="Q1340" s="266">
        <v>52</v>
      </c>
      <c r="R1340" s="264">
        <v>52</v>
      </c>
      <c r="S1340" s="264">
        <v>49</v>
      </c>
      <c r="T1340" s="267">
        <v>0.925629290617849</v>
      </c>
      <c r="U1340" s="267">
        <v>0.912280701754386</v>
      </c>
      <c r="V1340" s="268">
        <v>0.912280701754386</v>
      </c>
      <c r="W1340" s="268">
        <v>0.859649122807018</v>
      </c>
      <c r="X1340" s="295">
        <v>0</v>
      </c>
      <c r="Y1340" s="271">
        <v>409</v>
      </c>
      <c r="Z1340" s="333">
        <v>373</v>
      </c>
      <c r="AA1340" s="333">
        <v>409</v>
      </c>
      <c r="AB1340" s="333">
        <v>380</v>
      </c>
      <c r="AC1340" s="334">
        <v>0.9119804400978</v>
      </c>
      <c r="AD1340" s="268">
        <v>0.929095354523227</v>
      </c>
      <c r="AE1340" s="295">
        <v>-0.0171149144254278</v>
      </c>
    </row>
    <row r="1341" spans="1:31">
      <c r="A1341" s="315" t="s">
        <v>1972</v>
      </c>
      <c r="B1341" s="339" t="s">
        <v>3364</v>
      </c>
      <c r="C1341" s="293" t="s">
        <v>2472</v>
      </c>
      <c r="D1341" s="339" t="s">
        <v>2473</v>
      </c>
      <c r="E1341" s="266">
        <v>49</v>
      </c>
      <c r="F1341" s="266">
        <v>47</v>
      </c>
      <c r="G1341" s="264">
        <v>45</v>
      </c>
      <c r="H1341" s="264">
        <v>44</v>
      </c>
      <c r="I1341" s="264">
        <v>48</v>
      </c>
      <c r="J1341" s="264">
        <v>47</v>
      </c>
      <c r="K1341" s="294">
        <v>0.9</v>
      </c>
      <c r="L1341" s="267">
        <v>0.959183673469388</v>
      </c>
      <c r="M1341" s="267">
        <v>0.977777777777778</v>
      </c>
      <c r="N1341" s="267">
        <v>0.979166666666667</v>
      </c>
      <c r="O1341" s="332">
        <v>1396</v>
      </c>
      <c r="P1341" s="266">
        <v>1293</v>
      </c>
      <c r="Q1341" s="266">
        <v>44</v>
      </c>
      <c r="R1341" s="264">
        <v>41</v>
      </c>
      <c r="S1341" s="264">
        <v>45</v>
      </c>
      <c r="T1341" s="267">
        <v>0.92621776504298</v>
      </c>
      <c r="U1341" s="267">
        <v>0.897959183673469</v>
      </c>
      <c r="V1341" s="268">
        <v>0.911111111111111</v>
      </c>
      <c r="W1341" s="268">
        <v>0.9375</v>
      </c>
      <c r="X1341" s="295">
        <v>-0.0131519274376417</v>
      </c>
      <c r="Y1341" s="271">
        <v>331</v>
      </c>
      <c r="Z1341" s="333">
        <v>304</v>
      </c>
      <c r="AA1341" s="333">
        <v>323</v>
      </c>
      <c r="AB1341" s="333">
        <v>294</v>
      </c>
      <c r="AC1341" s="334">
        <v>0.918429003021148</v>
      </c>
      <c r="AD1341" s="268">
        <v>0.910216718266254</v>
      </c>
      <c r="AE1341" s="295">
        <v>0.00821228475489422</v>
      </c>
    </row>
    <row r="1342" spans="1:31">
      <c r="A1342" s="315" t="s">
        <v>1972</v>
      </c>
      <c r="B1342" s="339" t="s">
        <v>3364</v>
      </c>
      <c r="C1342" s="293" t="s">
        <v>2474</v>
      </c>
      <c r="D1342" s="339" t="s">
        <v>2475</v>
      </c>
      <c r="E1342" s="266">
        <v>34</v>
      </c>
      <c r="F1342" s="266">
        <v>33</v>
      </c>
      <c r="G1342" s="264">
        <v>32</v>
      </c>
      <c r="H1342" s="264">
        <v>32</v>
      </c>
      <c r="I1342" s="264">
        <v>33</v>
      </c>
      <c r="J1342" s="264">
        <v>33</v>
      </c>
      <c r="K1342" s="294">
        <v>0.9</v>
      </c>
      <c r="L1342" s="267">
        <v>0.970588235294118</v>
      </c>
      <c r="M1342" s="267">
        <v>1</v>
      </c>
      <c r="N1342" s="267">
        <v>1</v>
      </c>
      <c r="O1342" s="332">
        <v>1032</v>
      </c>
      <c r="P1342" s="266">
        <v>984</v>
      </c>
      <c r="Q1342" s="266">
        <v>31</v>
      </c>
      <c r="R1342" s="264">
        <v>30</v>
      </c>
      <c r="S1342" s="264">
        <v>32</v>
      </c>
      <c r="T1342" s="267">
        <v>0.953488372093023</v>
      </c>
      <c r="U1342" s="267">
        <v>0.911764705882353</v>
      </c>
      <c r="V1342" s="268">
        <v>0.9375</v>
      </c>
      <c r="W1342" s="268">
        <v>0.96969696969697</v>
      </c>
      <c r="X1342" s="295">
        <v>-0.0257352941176471</v>
      </c>
      <c r="Y1342" s="271">
        <v>239</v>
      </c>
      <c r="Z1342" s="333">
        <v>225</v>
      </c>
      <c r="AA1342" s="333">
        <v>242</v>
      </c>
      <c r="AB1342" s="333">
        <v>233</v>
      </c>
      <c r="AC1342" s="334">
        <v>0.941422594142259</v>
      </c>
      <c r="AD1342" s="268">
        <v>0.962809917355372</v>
      </c>
      <c r="AE1342" s="295">
        <v>-0.0213873232131125</v>
      </c>
    </row>
    <row r="1343" spans="1:31">
      <c r="A1343" s="315" t="s">
        <v>1972</v>
      </c>
      <c r="B1343" s="339" t="s">
        <v>3364</v>
      </c>
      <c r="C1343" s="293" t="s">
        <v>2476</v>
      </c>
      <c r="D1343" s="339" t="s">
        <v>2477</v>
      </c>
      <c r="E1343" s="266">
        <v>27</v>
      </c>
      <c r="F1343" s="266">
        <v>27</v>
      </c>
      <c r="G1343" s="264">
        <v>27</v>
      </c>
      <c r="H1343" s="264">
        <v>27</v>
      </c>
      <c r="I1343" s="264">
        <v>28</v>
      </c>
      <c r="J1343" s="264">
        <v>28</v>
      </c>
      <c r="K1343" s="294">
        <v>0.9</v>
      </c>
      <c r="L1343" s="267">
        <v>1</v>
      </c>
      <c r="M1343" s="267">
        <v>1</v>
      </c>
      <c r="N1343" s="267">
        <v>1</v>
      </c>
      <c r="O1343" s="332">
        <v>796</v>
      </c>
      <c r="P1343" s="266">
        <v>755</v>
      </c>
      <c r="Q1343" s="266">
        <v>25</v>
      </c>
      <c r="R1343" s="264">
        <v>26</v>
      </c>
      <c r="S1343" s="264">
        <v>26</v>
      </c>
      <c r="T1343" s="267">
        <v>0.948492462311558</v>
      </c>
      <c r="U1343" s="267">
        <v>0.925925925925926</v>
      </c>
      <c r="V1343" s="268">
        <v>0.962962962962963</v>
      </c>
      <c r="W1343" s="268">
        <v>0.928571428571429</v>
      </c>
      <c r="X1343" s="295">
        <v>-0.037037037037037</v>
      </c>
      <c r="Y1343" s="271">
        <v>188</v>
      </c>
      <c r="Z1343" s="333">
        <v>182</v>
      </c>
      <c r="AA1343" s="333">
        <v>178</v>
      </c>
      <c r="AB1343" s="333">
        <v>174</v>
      </c>
      <c r="AC1343" s="334">
        <v>0.968085106382979</v>
      </c>
      <c r="AD1343" s="268">
        <v>0.97752808988764</v>
      </c>
      <c r="AE1343" s="295">
        <v>-0.00944298350466166</v>
      </c>
    </row>
    <row r="1344" spans="1:31">
      <c r="A1344" s="315" t="s">
        <v>1972</v>
      </c>
      <c r="B1344" s="339" t="s">
        <v>3364</v>
      </c>
      <c r="C1344" s="293" t="s">
        <v>2478</v>
      </c>
      <c r="D1344" s="339" t="s">
        <v>2479</v>
      </c>
      <c r="E1344" s="266">
        <v>41</v>
      </c>
      <c r="F1344" s="266">
        <v>41</v>
      </c>
      <c r="G1344" s="264">
        <v>38</v>
      </c>
      <c r="H1344" s="264">
        <v>38</v>
      </c>
      <c r="I1344" s="264">
        <v>40</v>
      </c>
      <c r="J1344" s="264">
        <v>39</v>
      </c>
      <c r="K1344" s="294">
        <v>0.9</v>
      </c>
      <c r="L1344" s="267">
        <v>1</v>
      </c>
      <c r="M1344" s="267">
        <v>1</v>
      </c>
      <c r="N1344" s="267">
        <v>0.975</v>
      </c>
      <c r="O1344" s="332">
        <v>1219</v>
      </c>
      <c r="P1344" s="266">
        <v>1163</v>
      </c>
      <c r="Q1344" s="266">
        <v>39</v>
      </c>
      <c r="R1344" s="264">
        <v>37</v>
      </c>
      <c r="S1344" s="264">
        <v>38</v>
      </c>
      <c r="T1344" s="267">
        <v>0.954060705496309</v>
      </c>
      <c r="U1344" s="267">
        <v>0.951219512195122</v>
      </c>
      <c r="V1344" s="268">
        <v>0.973684210526316</v>
      </c>
      <c r="W1344" s="268">
        <v>0.95</v>
      </c>
      <c r="X1344" s="295">
        <v>-0.0224646983311939</v>
      </c>
      <c r="Y1344" s="271">
        <v>278</v>
      </c>
      <c r="Z1344" s="333">
        <v>264</v>
      </c>
      <c r="AA1344" s="333">
        <v>280</v>
      </c>
      <c r="AB1344" s="333">
        <v>265</v>
      </c>
      <c r="AC1344" s="334">
        <v>0.949640287769784</v>
      </c>
      <c r="AD1344" s="268">
        <v>0.946428571428571</v>
      </c>
      <c r="AE1344" s="295">
        <v>0.00321171634121276</v>
      </c>
    </row>
    <row r="1345" spans="1:31">
      <c r="A1345" s="315" t="s">
        <v>1972</v>
      </c>
      <c r="B1345" s="339" t="s">
        <v>3364</v>
      </c>
      <c r="C1345" s="293" t="s">
        <v>2480</v>
      </c>
      <c r="D1345" s="339" t="s">
        <v>2481</v>
      </c>
      <c r="E1345" s="266">
        <v>25</v>
      </c>
      <c r="F1345" s="266">
        <v>25</v>
      </c>
      <c r="G1345" s="264">
        <v>22</v>
      </c>
      <c r="H1345" s="264">
        <v>22</v>
      </c>
      <c r="I1345" s="264">
        <v>23</v>
      </c>
      <c r="J1345" s="264">
        <v>23</v>
      </c>
      <c r="K1345" s="294">
        <v>0.9</v>
      </c>
      <c r="L1345" s="267">
        <v>1</v>
      </c>
      <c r="M1345" s="267">
        <v>1</v>
      </c>
      <c r="N1345" s="267">
        <v>1</v>
      </c>
      <c r="O1345" s="332">
        <v>732</v>
      </c>
      <c r="P1345" s="266">
        <v>690</v>
      </c>
      <c r="Q1345" s="266">
        <v>24</v>
      </c>
      <c r="R1345" s="264">
        <v>19</v>
      </c>
      <c r="S1345" s="264">
        <v>21</v>
      </c>
      <c r="T1345" s="267">
        <v>0.942622950819672</v>
      </c>
      <c r="U1345" s="267">
        <v>0.96</v>
      </c>
      <c r="V1345" s="268">
        <v>0.863636363636364</v>
      </c>
      <c r="W1345" s="268">
        <v>0.91304347826087</v>
      </c>
      <c r="X1345" s="295">
        <v>0.0963636363636363</v>
      </c>
      <c r="Y1345" s="271">
        <v>163</v>
      </c>
      <c r="Z1345" s="333">
        <v>152</v>
      </c>
      <c r="AA1345" s="333">
        <v>171</v>
      </c>
      <c r="AB1345" s="333">
        <v>162</v>
      </c>
      <c r="AC1345" s="334">
        <v>0.932515337423313</v>
      </c>
      <c r="AD1345" s="268">
        <v>0.947368421052632</v>
      </c>
      <c r="AE1345" s="295">
        <v>-0.0148530836293187</v>
      </c>
    </row>
    <row r="1346" spans="1:31">
      <c r="A1346" s="315" t="s">
        <v>1972</v>
      </c>
      <c r="B1346" s="339" t="s">
        <v>3364</v>
      </c>
      <c r="C1346" s="293" t="s">
        <v>2482</v>
      </c>
      <c r="D1346" s="339" t="s">
        <v>2483</v>
      </c>
      <c r="E1346" s="266">
        <v>24</v>
      </c>
      <c r="F1346" s="266">
        <v>24</v>
      </c>
      <c r="G1346" s="264">
        <v>18</v>
      </c>
      <c r="H1346" s="264">
        <v>18</v>
      </c>
      <c r="I1346" s="264">
        <v>23</v>
      </c>
      <c r="J1346" s="264">
        <v>23</v>
      </c>
      <c r="K1346" s="294">
        <v>0.9</v>
      </c>
      <c r="L1346" s="267">
        <v>1</v>
      </c>
      <c r="M1346" s="267">
        <v>1</v>
      </c>
      <c r="N1346" s="267">
        <v>1</v>
      </c>
      <c r="O1346" s="332">
        <v>680</v>
      </c>
      <c r="P1346" s="266">
        <v>674</v>
      </c>
      <c r="Q1346" s="266">
        <v>24</v>
      </c>
      <c r="R1346" s="264">
        <v>17</v>
      </c>
      <c r="S1346" s="264">
        <v>23</v>
      </c>
      <c r="T1346" s="267">
        <v>0.991176470588235</v>
      </c>
      <c r="U1346" s="267">
        <v>1</v>
      </c>
      <c r="V1346" s="268">
        <v>0.944444444444444</v>
      </c>
      <c r="W1346" s="268">
        <v>1</v>
      </c>
      <c r="X1346" s="295">
        <v>0.0555555555555556</v>
      </c>
      <c r="Y1346" s="271">
        <v>158</v>
      </c>
      <c r="Z1346" s="333">
        <v>156</v>
      </c>
      <c r="AA1346" s="333">
        <v>158</v>
      </c>
      <c r="AB1346" s="333">
        <v>158</v>
      </c>
      <c r="AC1346" s="334">
        <v>0.987341772151899</v>
      </c>
      <c r="AD1346" s="268">
        <v>1</v>
      </c>
      <c r="AE1346" s="295">
        <v>-0.0126582278481012</v>
      </c>
    </row>
    <row r="1347" spans="1:31">
      <c r="A1347" s="315" t="s">
        <v>1972</v>
      </c>
      <c r="B1347" s="339" t="s">
        <v>3364</v>
      </c>
      <c r="C1347" s="293" t="s">
        <v>2484</v>
      </c>
      <c r="D1347" s="339" t="s">
        <v>2485</v>
      </c>
      <c r="E1347" s="266">
        <v>27</v>
      </c>
      <c r="F1347" s="266">
        <v>26</v>
      </c>
      <c r="G1347" s="264">
        <v>27</v>
      </c>
      <c r="H1347" s="264">
        <v>26</v>
      </c>
      <c r="I1347" s="264">
        <v>27</v>
      </c>
      <c r="J1347" s="264">
        <v>26</v>
      </c>
      <c r="K1347" s="294">
        <v>0.9</v>
      </c>
      <c r="L1347" s="267">
        <v>0.962962962962963</v>
      </c>
      <c r="M1347" s="267">
        <v>0.962962962962963</v>
      </c>
      <c r="N1347" s="267">
        <v>0.962962962962963</v>
      </c>
      <c r="O1347" s="332">
        <v>761</v>
      </c>
      <c r="P1347" s="266">
        <v>714</v>
      </c>
      <c r="Q1347" s="266">
        <v>25</v>
      </c>
      <c r="R1347" s="264">
        <v>24</v>
      </c>
      <c r="S1347" s="264">
        <v>25</v>
      </c>
      <c r="T1347" s="267">
        <v>0.938239159001314</v>
      </c>
      <c r="U1347" s="267">
        <v>0.925925925925926</v>
      </c>
      <c r="V1347" s="268">
        <v>0.888888888888889</v>
      </c>
      <c r="W1347" s="268">
        <v>0.925925925925926</v>
      </c>
      <c r="X1347" s="295">
        <v>0.0370370370370371</v>
      </c>
      <c r="Y1347" s="271">
        <v>182</v>
      </c>
      <c r="Z1347" s="333">
        <v>166</v>
      </c>
      <c r="AA1347" s="333">
        <v>174</v>
      </c>
      <c r="AB1347" s="333">
        <v>166</v>
      </c>
      <c r="AC1347" s="334">
        <v>0.912087912087912</v>
      </c>
      <c r="AD1347" s="268">
        <v>0.954022988505747</v>
      </c>
      <c r="AE1347" s="295">
        <v>-0.041935076417835</v>
      </c>
    </row>
    <row r="1348" spans="1:31">
      <c r="A1348" s="315" t="s">
        <v>1972</v>
      </c>
      <c r="B1348" s="339" t="s">
        <v>3365</v>
      </c>
      <c r="C1348" s="293" t="s">
        <v>2486</v>
      </c>
      <c r="D1348" s="339" t="s">
        <v>2487</v>
      </c>
      <c r="E1348" s="266">
        <v>28</v>
      </c>
      <c r="F1348" s="266">
        <v>27</v>
      </c>
      <c r="G1348" s="264">
        <v>22</v>
      </c>
      <c r="H1348" s="264">
        <v>22</v>
      </c>
      <c r="I1348" s="264">
        <v>29</v>
      </c>
      <c r="J1348" s="264">
        <v>29</v>
      </c>
      <c r="K1348" s="294">
        <v>0.9</v>
      </c>
      <c r="L1348" s="267">
        <v>0.964285714285714</v>
      </c>
      <c r="M1348" s="267">
        <v>1</v>
      </c>
      <c r="N1348" s="267">
        <v>1</v>
      </c>
      <c r="O1348" s="332">
        <v>796</v>
      </c>
      <c r="P1348" s="266">
        <v>721</v>
      </c>
      <c r="Q1348" s="266">
        <v>25</v>
      </c>
      <c r="R1348" s="264">
        <v>22</v>
      </c>
      <c r="S1348" s="264">
        <v>24</v>
      </c>
      <c r="T1348" s="267">
        <v>0.905778894472362</v>
      </c>
      <c r="U1348" s="267">
        <v>0.892857142857143</v>
      </c>
      <c r="V1348" s="268">
        <v>1</v>
      </c>
      <c r="W1348" s="268">
        <v>0.827586206896552</v>
      </c>
      <c r="X1348" s="295">
        <v>-0.107142857142857</v>
      </c>
      <c r="Y1348" s="271">
        <v>187</v>
      </c>
      <c r="Z1348" s="333">
        <v>170</v>
      </c>
      <c r="AA1348" s="333">
        <v>184</v>
      </c>
      <c r="AB1348" s="333">
        <v>168</v>
      </c>
      <c r="AC1348" s="334">
        <v>0.909090909090909</v>
      </c>
      <c r="AD1348" s="268">
        <v>0.91304347826087</v>
      </c>
      <c r="AE1348" s="295">
        <v>-0.00395256916996045</v>
      </c>
    </row>
    <row r="1349" spans="1:31">
      <c r="A1349" s="315" t="s">
        <v>1972</v>
      </c>
      <c r="B1349" s="339" t="s">
        <v>3365</v>
      </c>
      <c r="C1349" s="293" t="s">
        <v>2488</v>
      </c>
      <c r="D1349" s="339" t="s">
        <v>2489</v>
      </c>
      <c r="E1349" s="266">
        <v>38</v>
      </c>
      <c r="F1349" s="266">
        <v>37</v>
      </c>
      <c r="G1349" s="264">
        <v>34</v>
      </c>
      <c r="H1349" s="264">
        <v>33</v>
      </c>
      <c r="I1349" s="264">
        <v>36</v>
      </c>
      <c r="J1349" s="264">
        <v>36</v>
      </c>
      <c r="K1349" s="294">
        <v>0.9</v>
      </c>
      <c r="L1349" s="267">
        <v>0.973684210526316</v>
      </c>
      <c r="M1349" s="267">
        <v>0.970588235294118</v>
      </c>
      <c r="N1349" s="267">
        <v>1</v>
      </c>
      <c r="O1349" s="332">
        <v>1086</v>
      </c>
      <c r="P1349" s="266">
        <v>1015</v>
      </c>
      <c r="Q1349" s="266">
        <v>34</v>
      </c>
      <c r="R1349" s="264">
        <v>33</v>
      </c>
      <c r="S1349" s="264">
        <v>33</v>
      </c>
      <c r="T1349" s="267">
        <v>0.934622467771639</v>
      </c>
      <c r="U1349" s="267">
        <v>0.894736842105263</v>
      </c>
      <c r="V1349" s="268">
        <v>0.970588235294118</v>
      </c>
      <c r="W1349" s="268">
        <v>0.916666666666667</v>
      </c>
      <c r="X1349" s="295">
        <v>-0.0758513931888545</v>
      </c>
      <c r="Y1349" s="271">
        <v>256</v>
      </c>
      <c r="Z1349" s="333">
        <v>241</v>
      </c>
      <c r="AA1349" s="333">
        <v>251</v>
      </c>
      <c r="AB1349" s="333">
        <v>239</v>
      </c>
      <c r="AC1349" s="334">
        <v>0.94140625</v>
      </c>
      <c r="AD1349" s="268">
        <v>0.952191235059761</v>
      </c>
      <c r="AE1349" s="295">
        <v>-0.010784985059761</v>
      </c>
    </row>
    <row r="1350" spans="1:31">
      <c r="A1350" s="315" t="s">
        <v>1972</v>
      </c>
      <c r="B1350" s="339" t="s">
        <v>3365</v>
      </c>
      <c r="C1350" s="293" t="s">
        <v>2490</v>
      </c>
      <c r="D1350" s="339" t="s">
        <v>2491</v>
      </c>
      <c r="E1350" s="266">
        <v>56</v>
      </c>
      <c r="F1350" s="266">
        <v>54</v>
      </c>
      <c r="G1350" s="264">
        <v>52</v>
      </c>
      <c r="H1350" s="264">
        <v>49</v>
      </c>
      <c r="I1350" s="264">
        <v>53</v>
      </c>
      <c r="J1350" s="264">
        <v>51</v>
      </c>
      <c r="K1350" s="294">
        <v>0.9</v>
      </c>
      <c r="L1350" s="267">
        <v>0.964285714285714</v>
      </c>
      <c r="M1350" s="267">
        <v>0.942307692307692</v>
      </c>
      <c r="N1350" s="267">
        <v>0.962264150943396</v>
      </c>
      <c r="O1350" s="332">
        <v>1652</v>
      </c>
      <c r="P1350" s="266">
        <v>1531</v>
      </c>
      <c r="Q1350" s="266">
        <v>53</v>
      </c>
      <c r="R1350" s="264">
        <v>48</v>
      </c>
      <c r="S1350" s="264">
        <v>49</v>
      </c>
      <c r="T1350" s="267">
        <v>0.926755447941889</v>
      </c>
      <c r="U1350" s="267">
        <v>0.946428571428571</v>
      </c>
      <c r="V1350" s="268">
        <v>0.923076923076923</v>
      </c>
      <c r="W1350" s="268">
        <v>0.924528301886792</v>
      </c>
      <c r="X1350" s="295">
        <v>0.0233516483516483</v>
      </c>
      <c r="Y1350" s="271">
        <v>384</v>
      </c>
      <c r="Z1350" s="333">
        <v>358</v>
      </c>
      <c r="AA1350" s="333">
        <v>382</v>
      </c>
      <c r="AB1350" s="333">
        <v>351</v>
      </c>
      <c r="AC1350" s="334">
        <v>0.932291666666667</v>
      </c>
      <c r="AD1350" s="268">
        <v>0.918848167539267</v>
      </c>
      <c r="AE1350" s="295">
        <v>0.0134434991273996</v>
      </c>
    </row>
    <row r="1351" spans="1:31">
      <c r="A1351" s="315" t="s">
        <v>1972</v>
      </c>
      <c r="B1351" s="339" t="s">
        <v>3365</v>
      </c>
      <c r="C1351" s="293" t="s">
        <v>2492</v>
      </c>
      <c r="D1351" s="339" t="s">
        <v>2493</v>
      </c>
      <c r="E1351" s="266">
        <v>43</v>
      </c>
      <c r="F1351" s="266">
        <v>39</v>
      </c>
      <c r="G1351" s="264">
        <v>41</v>
      </c>
      <c r="H1351" s="264">
        <v>34</v>
      </c>
      <c r="I1351" s="264">
        <v>45</v>
      </c>
      <c r="J1351" s="264">
        <v>36</v>
      </c>
      <c r="K1351" s="294">
        <v>0.9</v>
      </c>
      <c r="L1351" s="267">
        <v>0.906976744186046</v>
      </c>
      <c r="M1351" s="267">
        <v>0.829268292682927</v>
      </c>
      <c r="N1351" s="267">
        <v>0.8</v>
      </c>
      <c r="O1351" s="332">
        <v>1303</v>
      </c>
      <c r="P1351" s="266">
        <v>1158</v>
      </c>
      <c r="Q1351" s="266">
        <v>38</v>
      </c>
      <c r="R1351" s="264">
        <v>32</v>
      </c>
      <c r="S1351" s="264">
        <v>35</v>
      </c>
      <c r="T1351" s="267">
        <v>0.88871834228703</v>
      </c>
      <c r="U1351" s="267">
        <v>0.883720930232558</v>
      </c>
      <c r="V1351" s="268">
        <v>0.780487804878049</v>
      </c>
      <c r="W1351" s="268">
        <v>0.777777777777778</v>
      </c>
      <c r="X1351" s="295">
        <v>0.103233125354509</v>
      </c>
      <c r="Y1351" s="271">
        <v>307</v>
      </c>
      <c r="Z1351" s="333">
        <v>253</v>
      </c>
      <c r="AA1351" s="333">
        <v>312</v>
      </c>
      <c r="AB1351" s="333">
        <v>273</v>
      </c>
      <c r="AC1351" s="334">
        <v>0.824104234527687</v>
      </c>
      <c r="AD1351" s="268">
        <v>0.875</v>
      </c>
      <c r="AE1351" s="295">
        <v>-0.0508957654723127</v>
      </c>
    </row>
    <row r="1352" spans="1:31">
      <c r="A1352" s="315" t="s">
        <v>1972</v>
      </c>
      <c r="B1352" s="339" t="s">
        <v>3365</v>
      </c>
      <c r="C1352" s="293" t="s">
        <v>2494</v>
      </c>
      <c r="D1352" s="339" t="s">
        <v>2495</v>
      </c>
      <c r="E1352" s="266">
        <v>16</v>
      </c>
      <c r="F1352" s="266">
        <v>15</v>
      </c>
      <c r="G1352" s="264">
        <v>15</v>
      </c>
      <c r="H1352" s="264">
        <v>13</v>
      </c>
      <c r="I1352" s="264">
        <v>16</v>
      </c>
      <c r="J1352" s="264">
        <v>15</v>
      </c>
      <c r="K1352" s="294">
        <v>0.9</v>
      </c>
      <c r="L1352" s="267">
        <v>0.9375</v>
      </c>
      <c r="M1352" s="267">
        <v>0.866666666666667</v>
      </c>
      <c r="N1352" s="267">
        <v>0.9375</v>
      </c>
      <c r="O1352" s="332">
        <v>491</v>
      </c>
      <c r="P1352" s="266">
        <v>449</v>
      </c>
      <c r="Q1352" s="266">
        <v>15</v>
      </c>
      <c r="R1352" s="264">
        <v>13</v>
      </c>
      <c r="S1352" s="264">
        <v>14</v>
      </c>
      <c r="T1352" s="267">
        <v>0.914460285132383</v>
      </c>
      <c r="U1352" s="267">
        <v>0.9375</v>
      </c>
      <c r="V1352" s="268">
        <v>0.866666666666667</v>
      </c>
      <c r="W1352" s="268">
        <v>0.875</v>
      </c>
      <c r="X1352" s="295">
        <v>0.0708333333333333</v>
      </c>
      <c r="Y1352" s="271">
        <v>113</v>
      </c>
      <c r="Z1352" s="333">
        <v>104</v>
      </c>
      <c r="AA1352" s="333">
        <v>118</v>
      </c>
      <c r="AB1352" s="333">
        <v>107</v>
      </c>
      <c r="AC1352" s="334">
        <v>0.920353982300885</v>
      </c>
      <c r="AD1352" s="268">
        <v>0.906779661016949</v>
      </c>
      <c r="AE1352" s="295">
        <v>0.0135743212839358</v>
      </c>
    </row>
    <row r="1353" spans="1:31">
      <c r="A1353" s="315" t="s">
        <v>1972</v>
      </c>
      <c r="B1353" s="339" t="s">
        <v>3365</v>
      </c>
      <c r="C1353" s="293" t="s">
        <v>2496</v>
      </c>
      <c r="D1353" s="339" t="s">
        <v>2497</v>
      </c>
      <c r="E1353" s="266">
        <v>62</v>
      </c>
      <c r="F1353" s="266">
        <v>60</v>
      </c>
      <c r="G1353" s="264">
        <v>60</v>
      </c>
      <c r="H1353" s="264">
        <v>54</v>
      </c>
      <c r="I1353" s="264">
        <v>60</v>
      </c>
      <c r="J1353" s="264">
        <v>54</v>
      </c>
      <c r="K1353" s="294">
        <v>0.9</v>
      </c>
      <c r="L1353" s="267">
        <v>0.967741935483871</v>
      </c>
      <c r="M1353" s="267">
        <v>0.9</v>
      </c>
      <c r="N1353" s="267">
        <v>0.9</v>
      </c>
      <c r="O1353" s="332">
        <v>1868</v>
      </c>
      <c r="P1353" s="266">
        <v>1684</v>
      </c>
      <c r="Q1353" s="266">
        <v>58</v>
      </c>
      <c r="R1353" s="264">
        <v>51</v>
      </c>
      <c r="S1353" s="264">
        <v>52</v>
      </c>
      <c r="T1353" s="267">
        <v>0.901498929336188</v>
      </c>
      <c r="U1353" s="267">
        <v>0.935483870967742</v>
      </c>
      <c r="V1353" s="268">
        <v>0.85</v>
      </c>
      <c r="W1353" s="268">
        <v>0.866666666666667</v>
      </c>
      <c r="X1353" s="295">
        <v>0.0854838709677419</v>
      </c>
      <c r="Y1353" s="271">
        <v>430</v>
      </c>
      <c r="Z1353" s="333">
        <v>378</v>
      </c>
      <c r="AA1353" s="333">
        <v>439</v>
      </c>
      <c r="AB1353" s="333">
        <v>394</v>
      </c>
      <c r="AC1353" s="334">
        <v>0.87906976744186</v>
      </c>
      <c r="AD1353" s="268">
        <v>0.89749430523918</v>
      </c>
      <c r="AE1353" s="295">
        <v>-0.0184245377973195</v>
      </c>
    </row>
    <row r="1354" spans="1:31">
      <c r="A1354" s="315" t="s">
        <v>1972</v>
      </c>
      <c r="B1354" s="339" t="s">
        <v>3365</v>
      </c>
      <c r="C1354" s="293" t="s">
        <v>2498</v>
      </c>
      <c r="D1354" s="339" t="s">
        <v>2499</v>
      </c>
      <c r="E1354" s="266">
        <v>31</v>
      </c>
      <c r="F1354" s="266">
        <v>28</v>
      </c>
      <c r="G1354" s="264">
        <v>29</v>
      </c>
      <c r="H1354" s="264">
        <v>28</v>
      </c>
      <c r="I1354" s="264">
        <v>33</v>
      </c>
      <c r="J1354" s="264">
        <v>31</v>
      </c>
      <c r="K1354" s="294">
        <v>0.9</v>
      </c>
      <c r="L1354" s="267">
        <v>0.903225806451613</v>
      </c>
      <c r="M1354" s="267">
        <v>0.96551724137931</v>
      </c>
      <c r="N1354" s="267">
        <v>0.939393939393939</v>
      </c>
      <c r="O1354" s="332">
        <v>949</v>
      </c>
      <c r="P1354" s="266">
        <v>871</v>
      </c>
      <c r="Q1354" s="266">
        <v>26</v>
      </c>
      <c r="R1354" s="264">
        <v>28</v>
      </c>
      <c r="S1354" s="264">
        <v>31</v>
      </c>
      <c r="T1354" s="267">
        <v>0.917808219178082</v>
      </c>
      <c r="U1354" s="267">
        <v>0.838709677419355</v>
      </c>
      <c r="V1354" s="268">
        <v>0.96551724137931</v>
      </c>
      <c r="W1354" s="268">
        <v>0.939393939393939</v>
      </c>
      <c r="X1354" s="295">
        <v>-0.126807563959956</v>
      </c>
      <c r="Y1354" s="271">
        <v>222</v>
      </c>
      <c r="Z1354" s="333">
        <v>202</v>
      </c>
      <c r="AA1354" s="333">
        <v>221</v>
      </c>
      <c r="AB1354" s="333">
        <v>202</v>
      </c>
      <c r="AC1354" s="334">
        <v>0.90990990990991</v>
      </c>
      <c r="AD1354" s="268">
        <v>0.914027149321267</v>
      </c>
      <c r="AE1354" s="295">
        <v>-0.004117239411357</v>
      </c>
    </row>
    <row r="1355" spans="1:31">
      <c r="A1355" s="315" t="s">
        <v>1972</v>
      </c>
      <c r="B1355" s="339" t="s">
        <v>3365</v>
      </c>
      <c r="C1355" s="293" t="s">
        <v>2500</v>
      </c>
      <c r="D1355" s="339" t="s">
        <v>2501</v>
      </c>
      <c r="E1355" s="266">
        <v>29</v>
      </c>
      <c r="F1355" s="266">
        <v>28</v>
      </c>
      <c r="G1355" s="264">
        <v>27</v>
      </c>
      <c r="H1355" s="264">
        <v>27</v>
      </c>
      <c r="I1355" s="264">
        <v>28</v>
      </c>
      <c r="J1355" s="264">
        <v>28</v>
      </c>
      <c r="K1355" s="294">
        <v>0.9</v>
      </c>
      <c r="L1355" s="267">
        <v>0.96551724137931</v>
      </c>
      <c r="M1355" s="267">
        <v>1</v>
      </c>
      <c r="N1355" s="267">
        <v>1</v>
      </c>
      <c r="O1355" s="332">
        <v>877</v>
      </c>
      <c r="P1355" s="266">
        <v>844</v>
      </c>
      <c r="Q1355" s="266">
        <v>27</v>
      </c>
      <c r="R1355" s="264">
        <v>26</v>
      </c>
      <c r="S1355" s="264">
        <v>28</v>
      </c>
      <c r="T1355" s="267">
        <v>0.962371721778791</v>
      </c>
      <c r="U1355" s="267">
        <v>0.931034482758621</v>
      </c>
      <c r="V1355" s="268">
        <v>0.962962962962963</v>
      </c>
      <c r="W1355" s="268">
        <v>1</v>
      </c>
      <c r="X1355" s="295">
        <v>-0.0319284802043422</v>
      </c>
      <c r="Y1355" s="271">
        <v>195</v>
      </c>
      <c r="Z1355" s="333">
        <v>187</v>
      </c>
      <c r="AA1355" s="333">
        <v>200</v>
      </c>
      <c r="AB1355" s="333">
        <v>196</v>
      </c>
      <c r="AC1355" s="334">
        <v>0.958974358974359</v>
      </c>
      <c r="AD1355" s="268">
        <v>0.98</v>
      </c>
      <c r="AE1355" s="295">
        <v>-0.021025641025641</v>
      </c>
    </row>
    <row r="1356" spans="1:31">
      <c r="A1356" s="315" t="s">
        <v>1972</v>
      </c>
      <c r="B1356" s="339" t="s">
        <v>3365</v>
      </c>
      <c r="C1356" s="293" t="s">
        <v>2502</v>
      </c>
      <c r="D1356" s="339" t="s">
        <v>2503</v>
      </c>
      <c r="E1356" s="266">
        <v>27</v>
      </c>
      <c r="F1356" s="266">
        <v>27</v>
      </c>
      <c r="G1356" s="264">
        <v>25</v>
      </c>
      <c r="H1356" s="264">
        <v>25</v>
      </c>
      <c r="I1356" s="264">
        <v>27</v>
      </c>
      <c r="J1356" s="264">
        <v>27</v>
      </c>
      <c r="K1356" s="294">
        <v>0.9</v>
      </c>
      <c r="L1356" s="267">
        <v>1</v>
      </c>
      <c r="M1356" s="267">
        <v>1</v>
      </c>
      <c r="N1356" s="267">
        <v>1</v>
      </c>
      <c r="O1356" s="332">
        <v>817</v>
      </c>
      <c r="P1356" s="266">
        <v>807</v>
      </c>
      <c r="Q1356" s="266">
        <v>27</v>
      </c>
      <c r="R1356" s="264">
        <v>25</v>
      </c>
      <c r="S1356" s="264">
        <v>26</v>
      </c>
      <c r="T1356" s="267">
        <v>0.987760097919217</v>
      </c>
      <c r="U1356" s="267">
        <v>1</v>
      </c>
      <c r="V1356" s="268">
        <v>1</v>
      </c>
      <c r="W1356" s="268">
        <v>0.962962962962963</v>
      </c>
      <c r="X1356" s="295">
        <v>0</v>
      </c>
      <c r="Y1356" s="271">
        <v>191</v>
      </c>
      <c r="Z1356" s="333">
        <v>189</v>
      </c>
      <c r="AA1356" s="333">
        <v>190</v>
      </c>
      <c r="AB1356" s="333">
        <v>188</v>
      </c>
      <c r="AC1356" s="334">
        <v>0.989528795811518</v>
      </c>
      <c r="AD1356" s="268">
        <v>0.989473684210526</v>
      </c>
      <c r="AE1356" s="295">
        <v>5.51116009920305e-5</v>
      </c>
    </row>
    <row r="1357" spans="1:31">
      <c r="A1357" s="315" t="s">
        <v>1972</v>
      </c>
      <c r="B1357" s="339" t="s">
        <v>3365</v>
      </c>
      <c r="C1357" s="293" t="s">
        <v>2504</v>
      </c>
      <c r="D1357" s="339" t="s">
        <v>2505</v>
      </c>
      <c r="E1357" s="266">
        <v>25</v>
      </c>
      <c r="F1357" s="266">
        <v>24</v>
      </c>
      <c r="G1357" s="264">
        <v>21</v>
      </c>
      <c r="H1357" s="264">
        <v>20</v>
      </c>
      <c r="I1357" s="264">
        <v>27</v>
      </c>
      <c r="J1357" s="264">
        <v>26</v>
      </c>
      <c r="K1357" s="294">
        <v>0.9</v>
      </c>
      <c r="L1357" s="267">
        <v>0.96</v>
      </c>
      <c r="M1357" s="267">
        <v>0.952380952380952</v>
      </c>
      <c r="N1357" s="267">
        <v>0.962962962962963</v>
      </c>
      <c r="O1357" s="332">
        <v>775</v>
      </c>
      <c r="P1357" s="266">
        <v>539</v>
      </c>
      <c r="Q1357" s="266">
        <v>14</v>
      </c>
      <c r="R1357" s="264">
        <v>15</v>
      </c>
      <c r="S1357" s="264">
        <v>17</v>
      </c>
      <c r="T1357" s="267">
        <v>0.695483870967742</v>
      </c>
      <c r="U1357" s="267">
        <v>0.56</v>
      </c>
      <c r="V1357" s="268">
        <v>0.714285714285714</v>
      </c>
      <c r="W1357" s="268">
        <v>0.62962962962963</v>
      </c>
      <c r="X1357" s="295">
        <v>-0.154285714285714</v>
      </c>
      <c r="Y1357" s="271">
        <v>170</v>
      </c>
      <c r="Z1357" s="333">
        <v>114</v>
      </c>
      <c r="AA1357" s="333">
        <v>182</v>
      </c>
      <c r="AB1357" s="333">
        <v>127</v>
      </c>
      <c r="AC1357" s="334">
        <v>0.670588235294118</v>
      </c>
      <c r="AD1357" s="268">
        <v>0.697802197802198</v>
      </c>
      <c r="AE1357" s="295">
        <v>-0.0272139625080802</v>
      </c>
    </row>
    <row r="1358" spans="1:31">
      <c r="A1358" s="315" t="s">
        <v>1972</v>
      </c>
      <c r="B1358" s="339" t="s">
        <v>3365</v>
      </c>
      <c r="C1358" s="293" t="s">
        <v>2506</v>
      </c>
      <c r="D1358" s="339" t="s">
        <v>2507</v>
      </c>
      <c r="E1358" s="266">
        <v>57</v>
      </c>
      <c r="F1358" s="266">
        <v>56</v>
      </c>
      <c r="G1358" s="264">
        <v>48</v>
      </c>
      <c r="H1358" s="264">
        <v>47</v>
      </c>
      <c r="I1358" s="264">
        <v>55</v>
      </c>
      <c r="J1358" s="264">
        <v>54</v>
      </c>
      <c r="K1358" s="294">
        <v>0.9</v>
      </c>
      <c r="L1358" s="267">
        <v>0.982456140350877</v>
      </c>
      <c r="M1358" s="267">
        <v>0.979166666666667</v>
      </c>
      <c r="N1358" s="267">
        <v>0.981818181818182</v>
      </c>
      <c r="O1358" s="332">
        <v>1618</v>
      </c>
      <c r="P1358" s="266">
        <v>1505</v>
      </c>
      <c r="Q1358" s="266">
        <v>53</v>
      </c>
      <c r="R1358" s="264">
        <v>45</v>
      </c>
      <c r="S1358" s="264">
        <v>49</v>
      </c>
      <c r="T1358" s="267">
        <v>0.930160692212608</v>
      </c>
      <c r="U1358" s="267">
        <v>0.929824561403509</v>
      </c>
      <c r="V1358" s="268">
        <v>0.9375</v>
      </c>
      <c r="W1358" s="268">
        <v>0.890909090909091</v>
      </c>
      <c r="X1358" s="295">
        <v>-0.00767543859649122</v>
      </c>
      <c r="Y1358" s="271">
        <v>378</v>
      </c>
      <c r="Z1358" s="333">
        <v>345</v>
      </c>
      <c r="AA1358" s="333">
        <v>373</v>
      </c>
      <c r="AB1358" s="333">
        <v>342</v>
      </c>
      <c r="AC1358" s="334">
        <v>0.912698412698413</v>
      </c>
      <c r="AD1358" s="268">
        <v>0.916890080428954</v>
      </c>
      <c r="AE1358" s="295">
        <v>-0.00419166773054169</v>
      </c>
    </row>
    <row r="1359" spans="1:31">
      <c r="A1359" s="315" t="s">
        <v>1972</v>
      </c>
      <c r="B1359" s="339" t="s">
        <v>3365</v>
      </c>
      <c r="C1359" s="293" t="s">
        <v>2508</v>
      </c>
      <c r="D1359" s="339" t="s">
        <v>2509</v>
      </c>
      <c r="E1359" s="266">
        <v>44</v>
      </c>
      <c r="F1359" s="266">
        <v>43</v>
      </c>
      <c r="G1359" s="264">
        <v>38</v>
      </c>
      <c r="H1359" s="264">
        <v>38</v>
      </c>
      <c r="I1359" s="264">
        <v>45</v>
      </c>
      <c r="J1359" s="264">
        <v>45</v>
      </c>
      <c r="K1359" s="294">
        <v>0.9</v>
      </c>
      <c r="L1359" s="267">
        <v>0.977272727272727</v>
      </c>
      <c r="M1359" s="267">
        <v>1</v>
      </c>
      <c r="N1359" s="267">
        <v>1</v>
      </c>
      <c r="O1359" s="332">
        <v>1309</v>
      </c>
      <c r="P1359" s="266">
        <v>1252</v>
      </c>
      <c r="Q1359" s="266">
        <v>41</v>
      </c>
      <c r="R1359" s="264">
        <v>38</v>
      </c>
      <c r="S1359" s="264">
        <v>42</v>
      </c>
      <c r="T1359" s="267">
        <v>0.956455309396486</v>
      </c>
      <c r="U1359" s="267">
        <v>0.931818181818182</v>
      </c>
      <c r="V1359" s="268">
        <v>1</v>
      </c>
      <c r="W1359" s="268">
        <v>0.933333333333333</v>
      </c>
      <c r="X1359" s="295">
        <v>-0.0681818181818182</v>
      </c>
      <c r="Y1359" s="271">
        <v>313</v>
      </c>
      <c r="Z1359" s="333">
        <v>303</v>
      </c>
      <c r="AA1359" s="333">
        <v>308</v>
      </c>
      <c r="AB1359" s="333">
        <v>295</v>
      </c>
      <c r="AC1359" s="334">
        <v>0.968051118210863</v>
      </c>
      <c r="AD1359" s="268">
        <v>0.957792207792208</v>
      </c>
      <c r="AE1359" s="295">
        <v>0.0102589104186549</v>
      </c>
    </row>
    <row r="1360" spans="1:31">
      <c r="A1360" s="315" t="s">
        <v>1972</v>
      </c>
      <c r="B1360" s="339" t="s">
        <v>3365</v>
      </c>
      <c r="C1360" s="293" t="s">
        <v>2510</v>
      </c>
      <c r="D1360" s="339" t="s">
        <v>2511</v>
      </c>
      <c r="E1360" s="266">
        <v>36</v>
      </c>
      <c r="F1360" s="266">
        <v>36</v>
      </c>
      <c r="G1360" s="264">
        <v>34</v>
      </c>
      <c r="H1360" s="264">
        <v>34</v>
      </c>
      <c r="I1360" s="264">
        <v>34</v>
      </c>
      <c r="J1360" s="264">
        <v>34</v>
      </c>
      <c r="K1360" s="294">
        <v>0.9</v>
      </c>
      <c r="L1360" s="267">
        <v>1</v>
      </c>
      <c r="M1360" s="267">
        <v>1</v>
      </c>
      <c r="N1360" s="267">
        <v>1</v>
      </c>
      <c r="O1360" s="332">
        <v>1037</v>
      </c>
      <c r="P1360" s="266">
        <v>1001</v>
      </c>
      <c r="Q1360" s="266">
        <v>36</v>
      </c>
      <c r="R1360" s="264">
        <v>32</v>
      </c>
      <c r="S1360" s="264">
        <v>32</v>
      </c>
      <c r="T1360" s="267">
        <v>0.965284474445516</v>
      </c>
      <c r="U1360" s="267">
        <v>1</v>
      </c>
      <c r="V1360" s="268">
        <v>0.941176470588235</v>
      </c>
      <c r="W1360" s="268">
        <v>0.941176470588235</v>
      </c>
      <c r="X1360" s="295">
        <v>0.0588235294117647</v>
      </c>
      <c r="Y1360" s="271">
        <v>243</v>
      </c>
      <c r="Z1360" s="333">
        <v>239</v>
      </c>
      <c r="AA1360" s="333">
        <v>238</v>
      </c>
      <c r="AB1360" s="333">
        <v>228</v>
      </c>
      <c r="AC1360" s="334">
        <v>0.983539094650206</v>
      </c>
      <c r="AD1360" s="268">
        <v>0.957983193277311</v>
      </c>
      <c r="AE1360" s="295">
        <v>0.0255559013728948</v>
      </c>
    </row>
    <row r="1361" spans="1:31">
      <c r="A1361" s="315" t="s">
        <v>1972</v>
      </c>
      <c r="B1361" s="339" t="s">
        <v>3365</v>
      </c>
      <c r="C1361" s="293" t="s">
        <v>2512</v>
      </c>
      <c r="D1361" s="339" t="s">
        <v>2513</v>
      </c>
      <c r="E1361" s="266">
        <v>32</v>
      </c>
      <c r="F1361" s="266">
        <v>31</v>
      </c>
      <c r="G1361" s="264">
        <v>35</v>
      </c>
      <c r="H1361" s="264">
        <v>34</v>
      </c>
      <c r="I1361" s="264">
        <v>34</v>
      </c>
      <c r="J1361" s="264">
        <v>34</v>
      </c>
      <c r="K1361" s="294">
        <v>0.9</v>
      </c>
      <c r="L1361" s="267">
        <v>0.96875</v>
      </c>
      <c r="M1361" s="267">
        <v>0.971428571428571</v>
      </c>
      <c r="N1361" s="267">
        <v>1</v>
      </c>
      <c r="O1361" s="332">
        <v>1075</v>
      </c>
      <c r="P1361" s="266">
        <v>1025</v>
      </c>
      <c r="Q1361" s="266">
        <v>31</v>
      </c>
      <c r="R1361" s="264">
        <v>34</v>
      </c>
      <c r="S1361" s="264">
        <v>32</v>
      </c>
      <c r="T1361" s="267">
        <v>0.953488372093023</v>
      </c>
      <c r="U1361" s="267">
        <v>0.96875</v>
      </c>
      <c r="V1361" s="268">
        <v>0.971428571428571</v>
      </c>
      <c r="W1361" s="268">
        <v>0.941176470588235</v>
      </c>
      <c r="X1361" s="295">
        <v>-0.00267857142857142</v>
      </c>
      <c r="Y1361" s="271">
        <v>246</v>
      </c>
      <c r="Z1361" s="333">
        <v>236</v>
      </c>
      <c r="AA1361" s="333">
        <v>245</v>
      </c>
      <c r="AB1361" s="333">
        <v>234</v>
      </c>
      <c r="AC1361" s="334">
        <v>0.959349593495935</v>
      </c>
      <c r="AD1361" s="268">
        <v>0.955102040816327</v>
      </c>
      <c r="AE1361" s="295">
        <v>0.00424755267960841</v>
      </c>
    </row>
    <row r="1362" spans="1:31">
      <c r="A1362" s="315" t="s">
        <v>1972</v>
      </c>
      <c r="B1362" s="339" t="s">
        <v>3365</v>
      </c>
      <c r="C1362" s="293" t="s">
        <v>2514</v>
      </c>
      <c r="D1362" s="339" t="s">
        <v>2515</v>
      </c>
      <c r="E1362" s="266">
        <v>53</v>
      </c>
      <c r="F1362" s="266">
        <v>49</v>
      </c>
      <c r="G1362" s="264">
        <v>50</v>
      </c>
      <c r="H1362" s="264">
        <v>46</v>
      </c>
      <c r="I1362" s="264">
        <v>53</v>
      </c>
      <c r="J1362" s="264">
        <v>52</v>
      </c>
      <c r="K1362" s="294">
        <v>0.9</v>
      </c>
      <c r="L1362" s="267">
        <v>0.924528301886792</v>
      </c>
      <c r="M1362" s="267">
        <v>0.92</v>
      </c>
      <c r="N1362" s="267">
        <v>0.981132075471698</v>
      </c>
      <c r="O1362" s="332">
        <v>1655</v>
      </c>
      <c r="P1362" s="266">
        <v>1463</v>
      </c>
      <c r="Q1362" s="266">
        <v>45</v>
      </c>
      <c r="R1362" s="264">
        <v>37</v>
      </c>
      <c r="S1362" s="264">
        <v>50</v>
      </c>
      <c r="T1362" s="267">
        <v>0.883987915407855</v>
      </c>
      <c r="U1362" s="267">
        <v>0.849056603773585</v>
      </c>
      <c r="V1362" s="268">
        <v>0.74</v>
      </c>
      <c r="W1362" s="268">
        <v>0.943396226415094</v>
      </c>
      <c r="X1362" s="295">
        <v>0.109056603773585</v>
      </c>
      <c r="Y1362" s="271">
        <v>379</v>
      </c>
      <c r="Z1362" s="333">
        <v>326</v>
      </c>
      <c r="AA1362" s="333">
        <v>383</v>
      </c>
      <c r="AB1362" s="333">
        <v>343</v>
      </c>
      <c r="AC1362" s="334">
        <v>0.860158311345646</v>
      </c>
      <c r="AD1362" s="268">
        <v>0.89556135770235</v>
      </c>
      <c r="AE1362" s="295">
        <v>-0.0354030463567034</v>
      </c>
    </row>
    <row r="1363" spans="1:31">
      <c r="A1363" s="315" t="s">
        <v>1972</v>
      </c>
      <c r="B1363" s="339" t="s">
        <v>3365</v>
      </c>
      <c r="C1363" s="293" t="s">
        <v>2516</v>
      </c>
      <c r="D1363" s="339" t="s">
        <v>2517</v>
      </c>
      <c r="E1363" s="266">
        <v>89</v>
      </c>
      <c r="F1363" s="266">
        <v>89</v>
      </c>
      <c r="G1363" s="264">
        <v>72</v>
      </c>
      <c r="H1363" s="264">
        <v>72</v>
      </c>
      <c r="I1363" s="264">
        <v>91</v>
      </c>
      <c r="J1363" s="264">
        <v>91</v>
      </c>
      <c r="K1363" s="294">
        <v>0.9</v>
      </c>
      <c r="L1363" s="267">
        <v>1</v>
      </c>
      <c r="M1363" s="267">
        <v>1</v>
      </c>
      <c r="N1363" s="267">
        <v>1</v>
      </c>
      <c r="O1363" s="332">
        <v>2651</v>
      </c>
      <c r="P1363" s="266">
        <v>2571</v>
      </c>
      <c r="Q1363" s="266">
        <v>87</v>
      </c>
      <c r="R1363" s="264">
        <v>69</v>
      </c>
      <c r="S1363" s="264">
        <v>91</v>
      </c>
      <c r="T1363" s="267">
        <v>0.96982270841192</v>
      </c>
      <c r="U1363" s="267">
        <v>0.97752808988764</v>
      </c>
      <c r="V1363" s="268">
        <v>0.958333333333333</v>
      </c>
      <c r="W1363" s="268">
        <v>1</v>
      </c>
      <c r="X1363" s="295">
        <v>0.019194756554307</v>
      </c>
      <c r="Y1363" s="271">
        <v>614</v>
      </c>
      <c r="Z1363" s="333">
        <v>604</v>
      </c>
      <c r="AA1363" s="333">
        <v>623</v>
      </c>
      <c r="AB1363" s="333">
        <v>607</v>
      </c>
      <c r="AC1363" s="334">
        <v>0.98371335504886</v>
      </c>
      <c r="AD1363" s="268">
        <v>0.974317817014446</v>
      </c>
      <c r="AE1363" s="295">
        <v>0.00939553803441373</v>
      </c>
    </row>
    <row r="1364" spans="1:31">
      <c r="A1364" s="315" t="s">
        <v>1972</v>
      </c>
      <c r="B1364" s="339" t="s">
        <v>3365</v>
      </c>
      <c r="C1364" s="293" t="s">
        <v>2518</v>
      </c>
      <c r="D1364" s="339" t="s">
        <v>2519</v>
      </c>
      <c r="E1364" s="266">
        <v>18</v>
      </c>
      <c r="F1364" s="266">
        <v>18</v>
      </c>
      <c r="G1364" s="264">
        <v>17</v>
      </c>
      <c r="H1364" s="264">
        <v>17</v>
      </c>
      <c r="I1364" s="264">
        <v>18</v>
      </c>
      <c r="J1364" s="264">
        <v>18</v>
      </c>
      <c r="K1364" s="294">
        <v>0.9</v>
      </c>
      <c r="L1364" s="267">
        <v>1</v>
      </c>
      <c r="M1364" s="267">
        <v>1</v>
      </c>
      <c r="N1364" s="267">
        <v>1</v>
      </c>
      <c r="O1364" s="332">
        <v>545</v>
      </c>
      <c r="P1364" s="266">
        <v>542</v>
      </c>
      <c r="Q1364" s="266">
        <v>18</v>
      </c>
      <c r="R1364" s="264">
        <v>17</v>
      </c>
      <c r="S1364" s="264">
        <v>18</v>
      </c>
      <c r="T1364" s="267">
        <v>0.994495412844037</v>
      </c>
      <c r="U1364" s="267">
        <v>1</v>
      </c>
      <c r="V1364" s="268">
        <v>1</v>
      </c>
      <c r="W1364" s="268">
        <v>1</v>
      </c>
      <c r="X1364" s="295">
        <v>0</v>
      </c>
      <c r="Y1364" s="271">
        <v>126</v>
      </c>
      <c r="Z1364" s="333">
        <v>126</v>
      </c>
      <c r="AA1364" s="333">
        <v>127</v>
      </c>
      <c r="AB1364" s="333">
        <v>127</v>
      </c>
      <c r="AC1364" s="334">
        <v>1</v>
      </c>
      <c r="AD1364" s="268">
        <v>1</v>
      </c>
      <c r="AE1364" s="295">
        <v>0</v>
      </c>
    </row>
    <row r="1365" spans="1:31">
      <c r="A1365" s="315" t="s">
        <v>1972</v>
      </c>
      <c r="B1365" s="339" t="s">
        <v>3365</v>
      </c>
      <c r="C1365" s="293" t="s">
        <v>2520</v>
      </c>
      <c r="D1365" s="339" t="s">
        <v>2521</v>
      </c>
      <c r="E1365" s="266">
        <v>27</v>
      </c>
      <c r="F1365" s="266">
        <v>27</v>
      </c>
      <c r="G1365" s="264">
        <v>28</v>
      </c>
      <c r="H1365" s="264">
        <v>28</v>
      </c>
      <c r="I1365" s="264">
        <v>28</v>
      </c>
      <c r="J1365" s="264">
        <v>28</v>
      </c>
      <c r="K1365" s="294">
        <v>0.9</v>
      </c>
      <c r="L1365" s="267">
        <v>1</v>
      </c>
      <c r="M1365" s="267">
        <v>1</v>
      </c>
      <c r="N1365" s="267">
        <v>1</v>
      </c>
      <c r="O1365" s="332">
        <v>870</v>
      </c>
      <c r="P1365" s="266">
        <v>857</v>
      </c>
      <c r="Q1365" s="266">
        <v>27</v>
      </c>
      <c r="R1365" s="264">
        <v>28</v>
      </c>
      <c r="S1365" s="264">
        <v>27</v>
      </c>
      <c r="T1365" s="267">
        <v>0.985057471264368</v>
      </c>
      <c r="U1365" s="267">
        <v>1</v>
      </c>
      <c r="V1365" s="268">
        <v>1</v>
      </c>
      <c r="W1365" s="268">
        <v>0.964285714285714</v>
      </c>
      <c r="X1365" s="295">
        <v>0</v>
      </c>
      <c r="Y1365" s="271">
        <v>205</v>
      </c>
      <c r="Z1365" s="333">
        <v>203</v>
      </c>
      <c r="AA1365" s="333">
        <v>201</v>
      </c>
      <c r="AB1365" s="333">
        <v>199</v>
      </c>
      <c r="AC1365" s="334">
        <v>0.990243902439024</v>
      </c>
      <c r="AD1365" s="268">
        <v>0.990049751243781</v>
      </c>
      <c r="AE1365" s="295">
        <v>0.000194151195243242</v>
      </c>
    </row>
    <row r="1366" spans="1:31">
      <c r="A1366" s="315" t="s">
        <v>1972</v>
      </c>
      <c r="B1366" s="339" t="s">
        <v>3365</v>
      </c>
      <c r="C1366" s="293" t="s">
        <v>2522</v>
      </c>
      <c r="D1366" s="339" t="s">
        <v>2523</v>
      </c>
      <c r="E1366" s="266">
        <v>46</v>
      </c>
      <c r="F1366" s="266">
        <v>46</v>
      </c>
      <c r="G1366" s="264">
        <v>44</v>
      </c>
      <c r="H1366" s="264">
        <v>44</v>
      </c>
      <c r="I1366" s="264">
        <v>45</v>
      </c>
      <c r="J1366" s="264">
        <v>45</v>
      </c>
      <c r="K1366" s="294">
        <v>0.9</v>
      </c>
      <c r="L1366" s="267">
        <v>1</v>
      </c>
      <c r="M1366" s="267">
        <v>1</v>
      </c>
      <c r="N1366" s="267">
        <v>1</v>
      </c>
      <c r="O1366" s="332">
        <v>1406</v>
      </c>
      <c r="P1366" s="266">
        <v>1365</v>
      </c>
      <c r="Q1366" s="266">
        <v>45</v>
      </c>
      <c r="R1366" s="264">
        <v>43</v>
      </c>
      <c r="S1366" s="264">
        <v>44</v>
      </c>
      <c r="T1366" s="267">
        <v>0.970839260312945</v>
      </c>
      <c r="U1366" s="267">
        <v>0.978260869565217</v>
      </c>
      <c r="V1366" s="268">
        <v>0.977272727272727</v>
      </c>
      <c r="W1366" s="268">
        <v>0.977777777777778</v>
      </c>
      <c r="X1366" s="295">
        <v>0.000988142292490113</v>
      </c>
      <c r="Y1366" s="271">
        <v>323</v>
      </c>
      <c r="Z1366" s="333">
        <v>317</v>
      </c>
      <c r="AA1366" s="333">
        <v>329</v>
      </c>
      <c r="AB1366" s="333">
        <v>315</v>
      </c>
      <c r="AC1366" s="334">
        <v>0.981424148606811</v>
      </c>
      <c r="AD1366" s="268">
        <v>0.957446808510638</v>
      </c>
      <c r="AE1366" s="295">
        <v>0.0239773400961728</v>
      </c>
    </row>
    <row r="1367" spans="1:31">
      <c r="A1367" s="315" t="s">
        <v>1972</v>
      </c>
      <c r="B1367" s="339" t="s">
        <v>3365</v>
      </c>
      <c r="C1367" s="293" t="s">
        <v>2524</v>
      </c>
      <c r="D1367" s="339" t="s">
        <v>2525</v>
      </c>
      <c r="E1367" s="266">
        <v>45</v>
      </c>
      <c r="F1367" s="266">
        <v>43</v>
      </c>
      <c r="G1367" s="264">
        <v>42</v>
      </c>
      <c r="H1367" s="264">
        <v>40</v>
      </c>
      <c r="I1367" s="264">
        <v>44</v>
      </c>
      <c r="J1367" s="264">
        <v>42</v>
      </c>
      <c r="K1367" s="294">
        <v>0.9</v>
      </c>
      <c r="L1367" s="267">
        <v>0.955555555555556</v>
      </c>
      <c r="M1367" s="267">
        <v>0.952380952380952</v>
      </c>
      <c r="N1367" s="267">
        <v>0.954545454545455</v>
      </c>
      <c r="O1367" s="332">
        <v>1336</v>
      </c>
      <c r="P1367" s="266">
        <v>1271</v>
      </c>
      <c r="Q1367" s="266">
        <v>42</v>
      </c>
      <c r="R1367" s="264">
        <v>37</v>
      </c>
      <c r="S1367" s="264">
        <v>42</v>
      </c>
      <c r="T1367" s="267">
        <v>0.951347305389222</v>
      </c>
      <c r="U1367" s="267">
        <v>0.933333333333333</v>
      </c>
      <c r="V1367" s="268">
        <v>0.880952380952381</v>
      </c>
      <c r="W1367" s="268">
        <v>0.954545454545455</v>
      </c>
      <c r="X1367" s="295">
        <v>0.0523809523809524</v>
      </c>
      <c r="Y1367" s="271">
        <v>315</v>
      </c>
      <c r="Z1367" s="333">
        <v>297</v>
      </c>
      <c r="AA1367" s="333">
        <v>312</v>
      </c>
      <c r="AB1367" s="333">
        <v>292</v>
      </c>
      <c r="AC1367" s="334">
        <v>0.942857142857143</v>
      </c>
      <c r="AD1367" s="268">
        <v>0.935897435897436</v>
      </c>
      <c r="AE1367" s="295">
        <v>0.00695970695970693</v>
      </c>
    </row>
    <row r="1368" spans="1:31">
      <c r="A1368" s="315" t="s">
        <v>1972</v>
      </c>
      <c r="B1368" s="339" t="s">
        <v>3365</v>
      </c>
      <c r="C1368" s="293" t="s">
        <v>2526</v>
      </c>
      <c r="D1368" s="339" t="s">
        <v>2527</v>
      </c>
      <c r="E1368" s="266">
        <v>93</v>
      </c>
      <c r="F1368" s="266">
        <v>87</v>
      </c>
      <c r="G1368" s="264">
        <v>82</v>
      </c>
      <c r="H1368" s="264">
        <v>77</v>
      </c>
      <c r="I1368" s="264">
        <v>85</v>
      </c>
      <c r="J1368" s="264">
        <v>81</v>
      </c>
      <c r="K1368" s="294">
        <v>0.9</v>
      </c>
      <c r="L1368" s="267">
        <v>0.935483870967742</v>
      </c>
      <c r="M1368" s="267">
        <v>0.939024390243902</v>
      </c>
      <c r="N1368" s="267">
        <v>0.952941176470588</v>
      </c>
      <c r="O1368" s="332">
        <v>2453</v>
      </c>
      <c r="P1368" s="266">
        <v>2345</v>
      </c>
      <c r="Q1368" s="266">
        <v>87</v>
      </c>
      <c r="R1368" s="264">
        <v>76</v>
      </c>
      <c r="S1368" s="264">
        <v>79</v>
      </c>
      <c r="T1368" s="267">
        <v>0.955972278842234</v>
      </c>
      <c r="U1368" s="267">
        <v>0.935483870967742</v>
      </c>
      <c r="V1368" s="268">
        <v>0.926829268292683</v>
      </c>
      <c r="W1368" s="268">
        <v>0.929411764705882</v>
      </c>
      <c r="X1368" s="295">
        <v>0.00865460267505891</v>
      </c>
      <c r="Y1368" s="271">
        <v>602</v>
      </c>
      <c r="Z1368" s="333">
        <v>558</v>
      </c>
      <c r="AA1368" s="333">
        <v>578</v>
      </c>
      <c r="AB1368" s="333">
        <v>544</v>
      </c>
      <c r="AC1368" s="334">
        <v>0.926910299003322</v>
      </c>
      <c r="AD1368" s="268">
        <v>0.941176470588235</v>
      </c>
      <c r="AE1368" s="295">
        <v>-0.0142661715849131</v>
      </c>
    </row>
    <row r="1369" spans="1:31">
      <c r="A1369" s="315" t="s">
        <v>1972</v>
      </c>
      <c r="B1369" s="339" t="s">
        <v>3365</v>
      </c>
      <c r="C1369" s="293" t="s">
        <v>2528</v>
      </c>
      <c r="D1369" s="339" t="s">
        <v>2529</v>
      </c>
      <c r="E1369" s="266">
        <v>43</v>
      </c>
      <c r="F1369" s="266">
        <v>42</v>
      </c>
      <c r="G1369" s="264">
        <v>42</v>
      </c>
      <c r="H1369" s="264">
        <v>41</v>
      </c>
      <c r="I1369" s="264">
        <v>42</v>
      </c>
      <c r="J1369" s="264">
        <v>42</v>
      </c>
      <c r="K1369" s="294">
        <v>0.9</v>
      </c>
      <c r="L1369" s="267">
        <v>0.976744186046512</v>
      </c>
      <c r="M1369" s="267">
        <v>0.976190476190476</v>
      </c>
      <c r="N1369" s="267">
        <v>1</v>
      </c>
      <c r="O1369" s="332">
        <v>1258</v>
      </c>
      <c r="P1369" s="266">
        <v>1167</v>
      </c>
      <c r="Q1369" s="266">
        <v>36</v>
      </c>
      <c r="R1369" s="264">
        <v>40</v>
      </c>
      <c r="S1369" s="264">
        <v>37</v>
      </c>
      <c r="T1369" s="267">
        <v>0.927662957074722</v>
      </c>
      <c r="U1369" s="267">
        <v>0.837209302325581</v>
      </c>
      <c r="V1369" s="268">
        <v>0.952380952380952</v>
      </c>
      <c r="W1369" s="268">
        <v>0.880952380952381</v>
      </c>
      <c r="X1369" s="295">
        <v>-0.115171650055371</v>
      </c>
      <c r="Y1369" s="271">
        <v>291</v>
      </c>
      <c r="Z1369" s="333">
        <v>262</v>
      </c>
      <c r="AA1369" s="333">
        <v>294</v>
      </c>
      <c r="AB1369" s="333">
        <v>272</v>
      </c>
      <c r="AC1369" s="334">
        <v>0.900343642611684</v>
      </c>
      <c r="AD1369" s="268">
        <v>0.925170068027211</v>
      </c>
      <c r="AE1369" s="295">
        <v>-0.024826425415527</v>
      </c>
    </row>
    <row r="1370" spans="1:31">
      <c r="A1370" s="315" t="s">
        <v>1972</v>
      </c>
      <c r="B1370" s="339" t="s">
        <v>3365</v>
      </c>
      <c r="C1370" s="293" t="s">
        <v>2530</v>
      </c>
      <c r="D1370" s="339" t="s">
        <v>2531</v>
      </c>
      <c r="E1370" s="266">
        <v>33</v>
      </c>
      <c r="F1370" s="266">
        <v>33</v>
      </c>
      <c r="G1370" s="264">
        <v>29</v>
      </c>
      <c r="H1370" s="264">
        <v>29</v>
      </c>
      <c r="I1370" s="264">
        <v>31</v>
      </c>
      <c r="J1370" s="264">
        <v>31</v>
      </c>
      <c r="K1370" s="294">
        <v>0.9</v>
      </c>
      <c r="L1370" s="267">
        <v>1</v>
      </c>
      <c r="M1370" s="267">
        <v>1</v>
      </c>
      <c r="N1370" s="267">
        <v>1</v>
      </c>
      <c r="O1370" s="332">
        <v>985</v>
      </c>
      <c r="P1370" s="266">
        <v>968</v>
      </c>
      <c r="Q1370" s="266">
        <v>32</v>
      </c>
      <c r="R1370" s="264">
        <v>28</v>
      </c>
      <c r="S1370" s="264">
        <v>31</v>
      </c>
      <c r="T1370" s="267">
        <v>0.982741116751269</v>
      </c>
      <c r="U1370" s="267">
        <v>0.96969696969697</v>
      </c>
      <c r="V1370" s="268">
        <v>0.96551724137931</v>
      </c>
      <c r="W1370" s="268">
        <v>1</v>
      </c>
      <c r="X1370" s="295">
        <v>0.00417972831765934</v>
      </c>
      <c r="Y1370" s="271">
        <v>232</v>
      </c>
      <c r="Z1370" s="333">
        <v>229</v>
      </c>
      <c r="AA1370" s="333">
        <v>228</v>
      </c>
      <c r="AB1370" s="333">
        <v>228</v>
      </c>
      <c r="AC1370" s="334">
        <v>0.987068965517241</v>
      </c>
      <c r="AD1370" s="268">
        <v>1</v>
      </c>
      <c r="AE1370" s="295">
        <v>-0.0129310344827587</v>
      </c>
    </row>
    <row r="1371" spans="1:31">
      <c r="A1371" s="315" t="s">
        <v>1972</v>
      </c>
      <c r="B1371" s="339" t="s">
        <v>3365</v>
      </c>
      <c r="C1371" s="293" t="s">
        <v>2532</v>
      </c>
      <c r="D1371" s="339" t="s">
        <v>2533</v>
      </c>
      <c r="E1371" s="266">
        <v>21</v>
      </c>
      <c r="F1371" s="266">
        <v>20</v>
      </c>
      <c r="G1371" s="264">
        <v>20</v>
      </c>
      <c r="H1371" s="264">
        <v>18</v>
      </c>
      <c r="I1371" s="264">
        <v>23</v>
      </c>
      <c r="J1371" s="264">
        <v>21</v>
      </c>
      <c r="K1371" s="294">
        <v>0.9</v>
      </c>
      <c r="L1371" s="267">
        <v>0.952380952380952</v>
      </c>
      <c r="M1371" s="267">
        <v>0.9</v>
      </c>
      <c r="N1371" s="267">
        <v>0.91304347826087</v>
      </c>
      <c r="O1371" s="332">
        <v>667</v>
      </c>
      <c r="P1371" s="266">
        <v>619</v>
      </c>
      <c r="Q1371" s="266">
        <v>20</v>
      </c>
      <c r="R1371" s="264">
        <v>17</v>
      </c>
      <c r="S1371" s="264">
        <v>21</v>
      </c>
      <c r="T1371" s="267">
        <v>0.928035982008996</v>
      </c>
      <c r="U1371" s="267">
        <v>0.952380952380952</v>
      </c>
      <c r="V1371" s="268">
        <v>0.85</v>
      </c>
      <c r="W1371" s="268">
        <v>0.91304347826087</v>
      </c>
      <c r="X1371" s="295">
        <v>0.102380952380952</v>
      </c>
      <c r="Y1371" s="271">
        <v>157</v>
      </c>
      <c r="Z1371" s="333">
        <v>142</v>
      </c>
      <c r="AA1371" s="333">
        <v>157</v>
      </c>
      <c r="AB1371" s="333">
        <v>146</v>
      </c>
      <c r="AC1371" s="334">
        <v>0.904458598726115</v>
      </c>
      <c r="AD1371" s="268">
        <v>0.929936305732484</v>
      </c>
      <c r="AE1371" s="295">
        <v>-0.0254777070063694</v>
      </c>
    </row>
    <row r="1372" spans="1:31">
      <c r="A1372" s="315" t="s">
        <v>1972</v>
      </c>
      <c r="B1372" s="339" t="s">
        <v>3365</v>
      </c>
      <c r="C1372" s="293" t="s">
        <v>2534</v>
      </c>
      <c r="D1372" s="339" t="s">
        <v>2535</v>
      </c>
      <c r="E1372" s="266">
        <v>37</v>
      </c>
      <c r="F1372" s="266">
        <v>36</v>
      </c>
      <c r="G1372" s="264">
        <v>37</v>
      </c>
      <c r="H1372" s="264">
        <v>36</v>
      </c>
      <c r="I1372" s="264">
        <v>39</v>
      </c>
      <c r="J1372" s="264">
        <v>38</v>
      </c>
      <c r="K1372" s="294">
        <v>0.9</v>
      </c>
      <c r="L1372" s="267">
        <v>0.972972972972973</v>
      </c>
      <c r="M1372" s="267">
        <v>0.972972972972973</v>
      </c>
      <c r="N1372" s="267">
        <v>0.974358974358974</v>
      </c>
      <c r="O1372" s="332">
        <v>1113</v>
      </c>
      <c r="P1372" s="266">
        <v>977</v>
      </c>
      <c r="Q1372" s="266">
        <v>31</v>
      </c>
      <c r="R1372" s="264">
        <v>32</v>
      </c>
      <c r="S1372" s="264">
        <v>34</v>
      </c>
      <c r="T1372" s="267">
        <v>0.877807726864331</v>
      </c>
      <c r="U1372" s="267">
        <v>0.837837837837838</v>
      </c>
      <c r="V1372" s="268">
        <v>0.864864864864865</v>
      </c>
      <c r="W1372" s="268">
        <v>0.871794871794872</v>
      </c>
      <c r="X1372" s="295">
        <v>-0.0270270270270271</v>
      </c>
      <c r="Y1372" s="271">
        <v>265</v>
      </c>
      <c r="Z1372" s="333">
        <v>233</v>
      </c>
      <c r="AA1372" s="333">
        <v>262</v>
      </c>
      <c r="AB1372" s="333">
        <v>230</v>
      </c>
      <c r="AC1372" s="334">
        <v>0.879245283018868</v>
      </c>
      <c r="AD1372" s="268">
        <v>0.877862595419847</v>
      </c>
      <c r="AE1372" s="295">
        <v>0.0013826875990206</v>
      </c>
    </row>
    <row r="1373" spans="1:31">
      <c r="A1373" s="315" t="s">
        <v>1972</v>
      </c>
      <c r="B1373" s="339" t="s">
        <v>3365</v>
      </c>
      <c r="C1373" s="293" t="s">
        <v>2536</v>
      </c>
      <c r="D1373" s="339" t="s">
        <v>2537</v>
      </c>
      <c r="E1373" s="266">
        <v>0</v>
      </c>
      <c r="F1373" s="266">
        <v>0</v>
      </c>
      <c r="G1373" s="264">
        <v>0</v>
      </c>
      <c r="H1373" s="264">
        <v>0</v>
      </c>
      <c r="I1373" s="264">
        <v>0</v>
      </c>
      <c r="J1373" s="264">
        <v>0</v>
      </c>
      <c r="K1373" s="294">
        <v>0.9</v>
      </c>
      <c r="L1373" s="267">
        <v>0</v>
      </c>
      <c r="M1373" s="267">
        <v>0</v>
      </c>
      <c r="N1373" s="267">
        <v>0</v>
      </c>
      <c r="O1373" s="332">
        <v>0</v>
      </c>
      <c r="P1373" s="266">
        <v>0</v>
      </c>
      <c r="Q1373" s="266">
        <v>0</v>
      </c>
      <c r="R1373" s="264">
        <v>0</v>
      </c>
      <c r="S1373" s="264">
        <v>0</v>
      </c>
      <c r="T1373" s="267">
        <v>0</v>
      </c>
      <c r="U1373" s="267">
        <v>0</v>
      </c>
      <c r="V1373" s="268">
        <v>0</v>
      </c>
      <c r="W1373" s="268">
        <v>0</v>
      </c>
      <c r="X1373" s="295">
        <v>0</v>
      </c>
      <c r="Y1373" s="271">
        <v>0</v>
      </c>
      <c r="Z1373" s="333">
        <v>0</v>
      </c>
      <c r="AA1373" s="333">
        <v>0</v>
      </c>
      <c r="AB1373" s="333">
        <v>0</v>
      </c>
      <c r="AC1373" s="334">
        <v>0</v>
      </c>
      <c r="AD1373" s="268">
        <v>0</v>
      </c>
      <c r="AE1373" s="295">
        <v>0</v>
      </c>
    </row>
    <row r="1374" spans="1:31">
      <c r="A1374" s="315" t="s">
        <v>1972</v>
      </c>
      <c r="B1374" s="339" t="s">
        <v>3365</v>
      </c>
      <c r="C1374" s="293" t="s">
        <v>2538</v>
      </c>
      <c r="D1374" s="339" t="s">
        <v>2539</v>
      </c>
      <c r="E1374" s="266">
        <v>41</v>
      </c>
      <c r="F1374" s="266">
        <v>41</v>
      </c>
      <c r="G1374" s="264">
        <v>35</v>
      </c>
      <c r="H1374" s="264">
        <v>35</v>
      </c>
      <c r="I1374" s="264">
        <v>41</v>
      </c>
      <c r="J1374" s="264">
        <v>41</v>
      </c>
      <c r="K1374" s="294">
        <v>0.9</v>
      </c>
      <c r="L1374" s="267">
        <v>1</v>
      </c>
      <c r="M1374" s="267">
        <v>1</v>
      </c>
      <c r="N1374" s="267">
        <v>1</v>
      </c>
      <c r="O1374" s="332">
        <v>1223</v>
      </c>
      <c r="P1374" s="266">
        <v>1139</v>
      </c>
      <c r="Q1374" s="266">
        <v>40</v>
      </c>
      <c r="R1374" s="264">
        <v>33</v>
      </c>
      <c r="S1374" s="264">
        <v>38</v>
      </c>
      <c r="T1374" s="267">
        <v>0.931316434995912</v>
      </c>
      <c r="U1374" s="267">
        <v>0.975609756097561</v>
      </c>
      <c r="V1374" s="268">
        <v>0.942857142857143</v>
      </c>
      <c r="W1374" s="268">
        <v>0.926829268292683</v>
      </c>
      <c r="X1374" s="295">
        <v>0.0327526132404181</v>
      </c>
      <c r="Y1374" s="271">
        <v>283</v>
      </c>
      <c r="Z1374" s="333">
        <v>266</v>
      </c>
      <c r="AA1374" s="333">
        <v>286</v>
      </c>
      <c r="AB1374" s="333">
        <v>268</v>
      </c>
      <c r="AC1374" s="334">
        <v>0.939929328621908</v>
      </c>
      <c r="AD1374" s="268">
        <v>0.937062937062937</v>
      </c>
      <c r="AE1374" s="295">
        <v>0.00286639155897106</v>
      </c>
    </row>
    <row r="1375" spans="1:31">
      <c r="A1375" s="315" t="s">
        <v>1972</v>
      </c>
      <c r="B1375" s="339" t="s">
        <v>3366</v>
      </c>
      <c r="C1375" s="293" t="s">
        <v>2540</v>
      </c>
      <c r="D1375" s="339" t="s">
        <v>2541</v>
      </c>
      <c r="E1375" s="266">
        <v>45</v>
      </c>
      <c r="F1375" s="266">
        <v>43</v>
      </c>
      <c r="G1375" s="264">
        <v>37</v>
      </c>
      <c r="H1375" s="264">
        <v>36</v>
      </c>
      <c r="I1375" s="264">
        <v>38</v>
      </c>
      <c r="J1375" s="264">
        <v>37</v>
      </c>
      <c r="K1375" s="294">
        <v>0.9</v>
      </c>
      <c r="L1375" s="267">
        <v>0.955555555555556</v>
      </c>
      <c r="M1375" s="267">
        <v>0.972972972972973</v>
      </c>
      <c r="N1375" s="267">
        <v>0.973684210526316</v>
      </c>
      <c r="O1375" s="332">
        <v>1159</v>
      </c>
      <c r="P1375" s="266">
        <v>1116</v>
      </c>
      <c r="Q1375" s="266">
        <v>42</v>
      </c>
      <c r="R1375" s="264">
        <v>35</v>
      </c>
      <c r="S1375" s="264">
        <v>37</v>
      </c>
      <c r="T1375" s="267">
        <v>0.962899050905953</v>
      </c>
      <c r="U1375" s="267">
        <v>0.933333333333333</v>
      </c>
      <c r="V1375" s="268">
        <v>0.945945945945946</v>
      </c>
      <c r="W1375" s="268">
        <v>0.973684210526316</v>
      </c>
      <c r="X1375" s="295">
        <v>-0.0126126126126126</v>
      </c>
      <c r="Y1375" s="271">
        <v>274</v>
      </c>
      <c r="Z1375" s="333">
        <v>262</v>
      </c>
      <c r="AA1375" s="333">
        <v>271</v>
      </c>
      <c r="AB1375" s="333">
        <v>261</v>
      </c>
      <c r="AC1375" s="334">
        <v>0.956204379562044</v>
      </c>
      <c r="AD1375" s="268">
        <v>0.96309963099631</v>
      </c>
      <c r="AE1375" s="295">
        <v>-0.00689525143426606</v>
      </c>
    </row>
    <row r="1376" spans="1:31">
      <c r="A1376" s="315" t="s">
        <v>1972</v>
      </c>
      <c r="B1376" s="339" t="s">
        <v>3366</v>
      </c>
      <c r="C1376" s="293" t="s">
        <v>2542</v>
      </c>
      <c r="D1376" s="339" t="s">
        <v>2543</v>
      </c>
      <c r="E1376" s="266">
        <v>35</v>
      </c>
      <c r="F1376" s="266">
        <v>35</v>
      </c>
      <c r="G1376" s="264">
        <v>27</v>
      </c>
      <c r="H1376" s="264">
        <v>27</v>
      </c>
      <c r="I1376" s="264">
        <v>30</v>
      </c>
      <c r="J1376" s="264">
        <v>30</v>
      </c>
      <c r="K1376" s="294">
        <v>0.9</v>
      </c>
      <c r="L1376" s="267">
        <v>1</v>
      </c>
      <c r="M1376" s="267">
        <v>1</v>
      </c>
      <c r="N1376" s="267">
        <v>1</v>
      </c>
      <c r="O1376" s="332">
        <v>916</v>
      </c>
      <c r="P1376" s="266">
        <v>820</v>
      </c>
      <c r="Q1376" s="266">
        <v>34</v>
      </c>
      <c r="R1376" s="264">
        <v>26</v>
      </c>
      <c r="S1376" s="264">
        <v>29</v>
      </c>
      <c r="T1376" s="267">
        <v>0.895196506550218</v>
      </c>
      <c r="U1376" s="267">
        <v>0.971428571428571</v>
      </c>
      <c r="V1376" s="268">
        <v>0.962962962962963</v>
      </c>
      <c r="W1376" s="268">
        <v>0.966666666666667</v>
      </c>
      <c r="X1376" s="295">
        <v>0.00846560846560851</v>
      </c>
      <c r="Y1376" s="271">
        <v>212</v>
      </c>
      <c r="Z1376" s="333">
        <v>204</v>
      </c>
      <c r="AA1376" s="333">
        <v>212</v>
      </c>
      <c r="AB1376" s="333">
        <v>196</v>
      </c>
      <c r="AC1376" s="334">
        <v>0.962264150943396</v>
      </c>
      <c r="AD1376" s="268">
        <v>0.924528301886792</v>
      </c>
      <c r="AE1376" s="295">
        <v>0.0377358490566038</v>
      </c>
    </row>
    <row r="1377" spans="1:31">
      <c r="A1377" s="315" t="s">
        <v>1972</v>
      </c>
      <c r="B1377" s="339" t="s">
        <v>3366</v>
      </c>
      <c r="C1377" s="293" t="s">
        <v>2544</v>
      </c>
      <c r="D1377" s="339" t="s">
        <v>2545</v>
      </c>
      <c r="E1377" s="266">
        <v>0</v>
      </c>
      <c r="F1377" s="266">
        <v>0</v>
      </c>
      <c r="G1377" s="264">
        <v>0</v>
      </c>
      <c r="H1377" s="264">
        <v>0</v>
      </c>
      <c r="I1377" s="264">
        <v>0</v>
      </c>
      <c r="J1377" s="264">
        <v>0</v>
      </c>
      <c r="K1377" s="294">
        <v>0.9</v>
      </c>
      <c r="L1377" s="267">
        <v>0</v>
      </c>
      <c r="M1377" s="267">
        <v>0</v>
      </c>
      <c r="N1377" s="267">
        <v>0</v>
      </c>
      <c r="O1377" s="332">
        <v>0</v>
      </c>
      <c r="P1377" s="266">
        <v>0</v>
      </c>
      <c r="Q1377" s="266">
        <v>0</v>
      </c>
      <c r="R1377" s="264">
        <v>0</v>
      </c>
      <c r="S1377" s="264">
        <v>0</v>
      </c>
      <c r="T1377" s="267">
        <v>0</v>
      </c>
      <c r="U1377" s="267">
        <v>0</v>
      </c>
      <c r="V1377" s="268">
        <v>0</v>
      </c>
      <c r="W1377" s="268">
        <v>0</v>
      </c>
      <c r="X1377" s="295">
        <v>0</v>
      </c>
      <c r="Y1377" s="271">
        <v>0</v>
      </c>
      <c r="Z1377" s="333">
        <v>0</v>
      </c>
      <c r="AA1377" s="333">
        <v>0</v>
      </c>
      <c r="AB1377" s="333">
        <v>0</v>
      </c>
      <c r="AC1377" s="334">
        <v>0</v>
      </c>
      <c r="AD1377" s="268">
        <v>0</v>
      </c>
      <c r="AE1377" s="295">
        <v>0</v>
      </c>
    </row>
    <row r="1378" spans="1:31">
      <c r="A1378" s="315" t="s">
        <v>1972</v>
      </c>
      <c r="B1378" s="339" t="s">
        <v>3366</v>
      </c>
      <c r="C1378" s="293" t="s">
        <v>2546</v>
      </c>
      <c r="D1378" s="339" t="s">
        <v>2547</v>
      </c>
      <c r="E1378" s="266">
        <v>15</v>
      </c>
      <c r="F1378" s="266">
        <v>15</v>
      </c>
      <c r="G1378" s="264">
        <v>13</v>
      </c>
      <c r="H1378" s="264">
        <v>13</v>
      </c>
      <c r="I1378" s="264">
        <v>14</v>
      </c>
      <c r="J1378" s="264">
        <v>14</v>
      </c>
      <c r="K1378" s="294">
        <v>0.9</v>
      </c>
      <c r="L1378" s="267">
        <v>1</v>
      </c>
      <c r="M1378" s="267">
        <v>1</v>
      </c>
      <c r="N1378" s="267">
        <v>1</v>
      </c>
      <c r="O1378" s="332">
        <v>393</v>
      </c>
      <c r="P1378" s="266">
        <v>342</v>
      </c>
      <c r="Q1378" s="266">
        <v>12</v>
      </c>
      <c r="R1378" s="264">
        <v>11</v>
      </c>
      <c r="S1378" s="264">
        <v>14</v>
      </c>
      <c r="T1378" s="267">
        <v>0.870229007633588</v>
      </c>
      <c r="U1378" s="267">
        <v>0.8</v>
      </c>
      <c r="V1378" s="268">
        <v>0.846153846153846</v>
      </c>
      <c r="W1378" s="268">
        <v>1</v>
      </c>
      <c r="X1378" s="295">
        <v>-0.0461538461538461</v>
      </c>
      <c r="Y1378" s="271">
        <v>94</v>
      </c>
      <c r="Z1378" s="333">
        <v>80</v>
      </c>
      <c r="AA1378" s="333">
        <v>97</v>
      </c>
      <c r="AB1378" s="333">
        <v>83</v>
      </c>
      <c r="AC1378" s="334">
        <v>0.851063829787234</v>
      </c>
      <c r="AD1378" s="268">
        <v>0.855670103092783</v>
      </c>
      <c r="AE1378" s="295">
        <v>-0.00460627330554941</v>
      </c>
    </row>
    <row r="1379" spans="1:31">
      <c r="A1379" s="315" t="s">
        <v>1972</v>
      </c>
      <c r="B1379" s="339" t="s">
        <v>3366</v>
      </c>
      <c r="C1379" s="293" t="s">
        <v>2548</v>
      </c>
      <c r="D1379" s="339" t="s">
        <v>2549</v>
      </c>
      <c r="E1379" s="266">
        <v>32</v>
      </c>
      <c r="F1379" s="266">
        <v>32</v>
      </c>
      <c r="G1379" s="264">
        <v>25</v>
      </c>
      <c r="H1379" s="264">
        <v>25</v>
      </c>
      <c r="I1379" s="264">
        <v>30</v>
      </c>
      <c r="J1379" s="264">
        <v>30</v>
      </c>
      <c r="K1379" s="294">
        <v>0.9</v>
      </c>
      <c r="L1379" s="267">
        <v>1</v>
      </c>
      <c r="M1379" s="267">
        <v>1</v>
      </c>
      <c r="N1379" s="267">
        <v>1</v>
      </c>
      <c r="O1379" s="332">
        <v>849</v>
      </c>
      <c r="P1379" s="266">
        <v>806</v>
      </c>
      <c r="Q1379" s="266">
        <v>31</v>
      </c>
      <c r="R1379" s="264">
        <v>24</v>
      </c>
      <c r="S1379" s="264">
        <v>29</v>
      </c>
      <c r="T1379" s="267">
        <v>0.949352179034158</v>
      </c>
      <c r="U1379" s="267">
        <v>0.96875</v>
      </c>
      <c r="V1379" s="268">
        <v>0.96</v>
      </c>
      <c r="W1379" s="268">
        <v>0.966666666666667</v>
      </c>
      <c r="X1379" s="295">
        <v>0.00875000000000004</v>
      </c>
      <c r="Y1379" s="271">
        <v>198</v>
      </c>
      <c r="Z1379" s="333">
        <v>189</v>
      </c>
      <c r="AA1379" s="333">
        <v>196</v>
      </c>
      <c r="AB1379" s="333">
        <v>186</v>
      </c>
      <c r="AC1379" s="334">
        <v>0.954545454545455</v>
      </c>
      <c r="AD1379" s="268">
        <v>0.948979591836735</v>
      </c>
      <c r="AE1379" s="295">
        <v>0.00556586270871984</v>
      </c>
    </row>
    <row r="1380" spans="1:31">
      <c r="A1380" s="315" t="s">
        <v>1972</v>
      </c>
      <c r="B1380" s="339" t="s">
        <v>3366</v>
      </c>
      <c r="C1380" s="293" t="s">
        <v>2550</v>
      </c>
      <c r="D1380" s="339" t="s">
        <v>2551</v>
      </c>
      <c r="E1380" s="266">
        <v>0</v>
      </c>
      <c r="F1380" s="266">
        <v>0</v>
      </c>
      <c r="G1380" s="264">
        <v>0</v>
      </c>
      <c r="H1380" s="264">
        <v>0</v>
      </c>
      <c r="I1380" s="264">
        <v>0</v>
      </c>
      <c r="J1380" s="264">
        <v>0</v>
      </c>
      <c r="K1380" s="294">
        <v>0.9</v>
      </c>
      <c r="L1380" s="267">
        <v>0</v>
      </c>
      <c r="M1380" s="267">
        <v>0</v>
      </c>
      <c r="N1380" s="267">
        <v>0</v>
      </c>
      <c r="O1380" s="332">
        <v>0</v>
      </c>
      <c r="P1380" s="266">
        <v>0</v>
      </c>
      <c r="Q1380" s="266">
        <v>0</v>
      </c>
      <c r="R1380" s="264">
        <v>0</v>
      </c>
      <c r="S1380" s="264">
        <v>0</v>
      </c>
      <c r="T1380" s="267">
        <v>0</v>
      </c>
      <c r="U1380" s="267">
        <v>0</v>
      </c>
      <c r="V1380" s="268">
        <v>0</v>
      </c>
      <c r="W1380" s="268">
        <v>0</v>
      </c>
      <c r="X1380" s="295">
        <v>0</v>
      </c>
      <c r="Y1380" s="271">
        <v>0</v>
      </c>
      <c r="Z1380" s="333">
        <v>0</v>
      </c>
      <c r="AA1380" s="333">
        <v>0</v>
      </c>
      <c r="AB1380" s="333">
        <v>0</v>
      </c>
      <c r="AC1380" s="334">
        <v>0</v>
      </c>
      <c r="AD1380" s="268">
        <v>0</v>
      </c>
      <c r="AE1380" s="295">
        <v>0</v>
      </c>
    </row>
    <row r="1381" spans="1:31">
      <c r="A1381" s="315" t="s">
        <v>1972</v>
      </c>
      <c r="B1381" s="339" t="s">
        <v>3366</v>
      </c>
      <c r="C1381" s="293" t="s">
        <v>2552</v>
      </c>
      <c r="D1381" s="339" t="s">
        <v>2553</v>
      </c>
      <c r="E1381" s="266">
        <v>27</v>
      </c>
      <c r="F1381" s="266">
        <v>25</v>
      </c>
      <c r="G1381" s="264">
        <v>20</v>
      </c>
      <c r="H1381" s="264">
        <v>19</v>
      </c>
      <c r="I1381" s="264">
        <v>24</v>
      </c>
      <c r="J1381" s="264">
        <v>23</v>
      </c>
      <c r="K1381" s="294">
        <v>0.9</v>
      </c>
      <c r="L1381" s="267">
        <v>0.925925925925926</v>
      </c>
      <c r="M1381" s="267">
        <v>0.95</v>
      </c>
      <c r="N1381" s="267">
        <v>0.958333333333333</v>
      </c>
      <c r="O1381" s="332">
        <v>687</v>
      </c>
      <c r="P1381" s="266">
        <v>644</v>
      </c>
      <c r="Q1381" s="266">
        <v>25</v>
      </c>
      <c r="R1381" s="264">
        <v>19</v>
      </c>
      <c r="S1381" s="264">
        <v>22</v>
      </c>
      <c r="T1381" s="267">
        <v>0.937409024745269</v>
      </c>
      <c r="U1381" s="267">
        <v>0.925925925925926</v>
      </c>
      <c r="V1381" s="268">
        <v>0.95</v>
      </c>
      <c r="W1381" s="268">
        <v>0.916666666666667</v>
      </c>
      <c r="X1381" s="295">
        <v>-0.024074074074074</v>
      </c>
      <c r="Y1381" s="271">
        <v>158</v>
      </c>
      <c r="Z1381" s="333">
        <v>143</v>
      </c>
      <c r="AA1381" s="333">
        <v>156</v>
      </c>
      <c r="AB1381" s="333">
        <v>148</v>
      </c>
      <c r="AC1381" s="334">
        <v>0.905063291139241</v>
      </c>
      <c r="AD1381" s="268">
        <v>0.948717948717949</v>
      </c>
      <c r="AE1381" s="295">
        <v>-0.0436546575787081</v>
      </c>
    </row>
    <row r="1382" spans="1:31">
      <c r="A1382" s="315" t="s">
        <v>1972</v>
      </c>
      <c r="B1382" s="339" t="s">
        <v>3366</v>
      </c>
      <c r="C1382" s="293" t="s">
        <v>2554</v>
      </c>
      <c r="D1382" s="339" t="s">
        <v>2555</v>
      </c>
      <c r="E1382" s="266">
        <v>43</v>
      </c>
      <c r="F1382" s="266">
        <v>43</v>
      </c>
      <c r="G1382" s="264">
        <v>34</v>
      </c>
      <c r="H1382" s="264">
        <v>34</v>
      </c>
      <c r="I1382" s="264">
        <v>38</v>
      </c>
      <c r="J1382" s="264">
        <v>37</v>
      </c>
      <c r="K1382" s="294">
        <v>0.9</v>
      </c>
      <c r="L1382" s="267">
        <v>1</v>
      </c>
      <c r="M1382" s="267">
        <v>1</v>
      </c>
      <c r="N1382" s="267">
        <v>0.973684210526316</v>
      </c>
      <c r="O1382" s="332">
        <v>1147</v>
      </c>
      <c r="P1382" s="266">
        <v>1083</v>
      </c>
      <c r="Q1382" s="266">
        <v>40</v>
      </c>
      <c r="R1382" s="264">
        <v>33</v>
      </c>
      <c r="S1382" s="264">
        <v>37</v>
      </c>
      <c r="T1382" s="267">
        <v>0.944202266782912</v>
      </c>
      <c r="U1382" s="267">
        <v>0.930232558139535</v>
      </c>
      <c r="V1382" s="268">
        <v>0.970588235294118</v>
      </c>
      <c r="W1382" s="268">
        <v>0.973684210526316</v>
      </c>
      <c r="X1382" s="295">
        <v>-0.0403556771545828</v>
      </c>
      <c r="Y1382" s="271">
        <v>274</v>
      </c>
      <c r="Z1382" s="333">
        <v>262</v>
      </c>
      <c r="AA1382" s="333">
        <v>269</v>
      </c>
      <c r="AB1382" s="333">
        <v>263</v>
      </c>
      <c r="AC1382" s="334">
        <v>0.956204379562044</v>
      </c>
      <c r="AD1382" s="268">
        <v>0.977695167286245</v>
      </c>
      <c r="AE1382" s="295">
        <v>-0.0214907877242015</v>
      </c>
    </row>
    <row r="1383" spans="1:31">
      <c r="A1383" s="315" t="s">
        <v>1972</v>
      </c>
      <c r="B1383" s="339" t="s">
        <v>3366</v>
      </c>
      <c r="C1383" s="293" t="s">
        <v>2556</v>
      </c>
      <c r="D1383" s="339" t="s">
        <v>2557</v>
      </c>
      <c r="E1383" s="266">
        <v>25</v>
      </c>
      <c r="F1383" s="266">
        <v>25</v>
      </c>
      <c r="G1383" s="264">
        <v>20</v>
      </c>
      <c r="H1383" s="264">
        <v>20</v>
      </c>
      <c r="I1383" s="264">
        <v>23</v>
      </c>
      <c r="J1383" s="264">
        <v>23</v>
      </c>
      <c r="K1383" s="294">
        <v>0.9</v>
      </c>
      <c r="L1383" s="267">
        <v>1</v>
      </c>
      <c r="M1383" s="267">
        <v>1</v>
      </c>
      <c r="N1383" s="267">
        <v>1</v>
      </c>
      <c r="O1383" s="332">
        <v>677</v>
      </c>
      <c r="P1383" s="266">
        <v>668</v>
      </c>
      <c r="Q1383" s="266">
        <v>24</v>
      </c>
      <c r="R1383" s="264">
        <v>19</v>
      </c>
      <c r="S1383" s="264">
        <v>22</v>
      </c>
      <c r="T1383" s="267">
        <v>0.986706056129985</v>
      </c>
      <c r="U1383" s="267">
        <v>0.96</v>
      </c>
      <c r="V1383" s="268">
        <v>0.95</v>
      </c>
      <c r="W1383" s="268">
        <v>0.956521739130435</v>
      </c>
      <c r="X1383" s="295">
        <v>0.01</v>
      </c>
      <c r="Y1383" s="271">
        <v>156</v>
      </c>
      <c r="Z1383" s="333">
        <v>153</v>
      </c>
      <c r="AA1383" s="333">
        <v>153</v>
      </c>
      <c r="AB1383" s="333">
        <v>151</v>
      </c>
      <c r="AC1383" s="334">
        <v>0.980769230769231</v>
      </c>
      <c r="AD1383" s="268">
        <v>0.986928104575163</v>
      </c>
      <c r="AE1383" s="295">
        <v>-0.00615887380593272</v>
      </c>
    </row>
    <row r="1384" spans="1:31">
      <c r="A1384" s="315" t="s">
        <v>1972</v>
      </c>
      <c r="B1384" s="339" t="s">
        <v>3366</v>
      </c>
      <c r="C1384" s="293" t="s">
        <v>2558</v>
      </c>
      <c r="D1384" s="339" t="s">
        <v>2559</v>
      </c>
      <c r="E1384" s="266">
        <v>27</v>
      </c>
      <c r="F1384" s="266">
        <v>26</v>
      </c>
      <c r="G1384" s="264">
        <v>24</v>
      </c>
      <c r="H1384" s="264">
        <v>23</v>
      </c>
      <c r="I1384" s="264">
        <v>25</v>
      </c>
      <c r="J1384" s="264">
        <v>24</v>
      </c>
      <c r="K1384" s="294">
        <v>0.9</v>
      </c>
      <c r="L1384" s="267">
        <v>0.962962962962963</v>
      </c>
      <c r="M1384" s="267">
        <v>0.958333333333333</v>
      </c>
      <c r="N1384" s="267">
        <v>0.96</v>
      </c>
      <c r="O1384" s="332">
        <v>732</v>
      </c>
      <c r="P1384" s="266">
        <v>698</v>
      </c>
      <c r="Q1384" s="266">
        <v>26</v>
      </c>
      <c r="R1384" s="264">
        <v>22</v>
      </c>
      <c r="S1384" s="264">
        <v>23</v>
      </c>
      <c r="T1384" s="267">
        <v>0.953551912568306</v>
      </c>
      <c r="U1384" s="267">
        <v>0.962962962962963</v>
      </c>
      <c r="V1384" s="268">
        <v>0.916666666666667</v>
      </c>
      <c r="W1384" s="268">
        <v>0.92</v>
      </c>
      <c r="X1384" s="295">
        <v>0.0462962962962963</v>
      </c>
      <c r="Y1384" s="271">
        <v>174</v>
      </c>
      <c r="Z1384" s="333">
        <v>165</v>
      </c>
      <c r="AA1384" s="333">
        <v>175</v>
      </c>
      <c r="AB1384" s="333">
        <v>167</v>
      </c>
      <c r="AC1384" s="334">
        <v>0.948275862068966</v>
      </c>
      <c r="AD1384" s="268">
        <v>0.954285714285714</v>
      </c>
      <c r="AE1384" s="295">
        <v>-0.00600985221674877</v>
      </c>
    </row>
    <row r="1385" spans="1:31">
      <c r="A1385" s="315" t="s">
        <v>1972</v>
      </c>
      <c r="B1385" s="339" t="s">
        <v>3366</v>
      </c>
      <c r="C1385" s="293" t="s">
        <v>2560</v>
      </c>
      <c r="D1385" s="339" t="s">
        <v>2561</v>
      </c>
      <c r="E1385" s="266">
        <v>11</v>
      </c>
      <c r="F1385" s="266">
        <v>11</v>
      </c>
      <c r="G1385" s="264">
        <v>7</v>
      </c>
      <c r="H1385" s="264">
        <v>7</v>
      </c>
      <c r="I1385" s="264">
        <v>10</v>
      </c>
      <c r="J1385" s="264">
        <v>10</v>
      </c>
      <c r="K1385" s="294">
        <v>0.9</v>
      </c>
      <c r="L1385" s="267">
        <v>1</v>
      </c>
      <c r="M1385" s="267">
        <v>1</v>
      </c>
      <c r="N1385" s="267">
        <v>1</v>
      </c>
      <c r="O1385" s="332">
        <v>280</v>
      </c>
      <c r="P1385" s="266">
        <v>268</v>
      </c>
      <c r="Q1385" s="266">
        <v>11</v>
      </c>
      <c r="R1385" s="264">
        <v>7</v>
      </c>
      <c r="S1385" s="264">
        <v>10</v>
      </c>
      <c r="T1385" s="267">
        <v>0.957142857142857</v>
      </c>
      <c r="U1385" s="267">
        <v>1</v>
      </c>
      <c r="V1385" s="268">
        <v>1</v>
      </c>
      <c r="W1385" s="268">
        <v>1</v>
      </c>
      <c r="X1385" s="295">
        <v>0</v>
      </c>
      <c r="Y1385" s="271">
        <v>67</v>
      </c>
      <c r="Z1385" s="333">
        <v>65</v>
      </c>
      <c r="AA1385" s="333">
        <v>63</v>
      </c>
      <c r="AB1385" s="333">
        <v>61</v>
      </c>
      <c r="AC1385" s="334">
        <v>0.970149253731343</v>
      </c>
      <c r="AD1385" s="268">
        <v>0.968253968253968</v>
      </c>
      <c r="AE1385" s="295">
        <v>0.00189528547737505</v>
      </c>
    </row>
    <row r="1386" spans="1:31">
      <c r="A1386" s="315" t="s">
        <v>1972</v>
      </c>
      <c r="B1386" s="339" t="s">
        <v>3366</v>
      </c>
      <c r="C1386" s="293" t="s">
        <v>2562</v>
      </c>
      <c r="D1386" s="339" t="s">
        <v>2563</v>
      </c>
      <c r="E1386" s="266">
        <v>34</v>
      </c>
      <c r="F1386" s="266">
        <v>33</v>
      </c>
      <c r="G1386" s="264">
        <v>29</v>
      </c>
      <c r="H1386" s="264">
        <v>29</v>
      </c>
      <c r="I1386" s="264">
        <v>32</v>
      </c>
      <c r="J1386" s="264">
        <v>31</v>
      </c>
      <c r="K1386" s="294">
        <v>0.9</v>
      </c>
      <c r="L1386" s="267">
        <v>0.970588235294118</v>
      </c>
      <c r="M1386" s="267">
        <v>1</v>
      </c>
      <c r="N1386" s="267">
        <v>0.96875</v>
      </c>
      <c r="O1386" s="332">
        <v>944</v>
      </c>
      <c r="P1386" s="266">
        <v>897</v>
      </c>
      <c r="Q1386" s="266">
        <v>32</v>
      </c>
      <c r="R1386" s="264">
        <v>28</v>
      </c>
      <c r="S1386" s="264">
        <v>27</v>
      </c>
      <c r="T1386" s="267">
        <v>0.95021186440678</v>
      </c>
      <c r="U1386" s="267">
        <v>0.941176470588235</v>
      </c>
      <c r="V1386" s="268">
        <v>0.96551724137931</v>
      </c>
      <c r="W1386" s="268">
        <v>0.84375</v>
      </c>
      <c r="X1386" s="295">
        <v>-0.0243407707910751</v>
      </c>
      <c r="Y1386" s="271">
        <v>220</v>
      </c>
      <c r="Z1386" s="333">
        <v>209</v>
      </c>
      <c r="AA1386" s="333">
        <v>218</v>
      </c>
      <c r="AB1386" s="333">
        <v>205</v>
      </c>
      <c r="AC1386" s="334">
        <v>0.95</v>
      </c>
      <c r="AD1386" s="268">
        <v>0.940366972477064</v>
      </c>
      <c r="AE1386" s="295">
        <v>0.00963302752293571</v>
      </c>
    </row>
    <row r="1387" spans="1:31">
      <c r="A1387" s="315" t="s">
        <v>1972</v>
      </c>
      <c r="B1387" s="339" t="s">
        <v>3366</v>
      </c>
      <c r="C1387" s="293" t="s">
        <v>2564</v>
      </c>
      <c r="D1387" s="339" t="s">
        <v>2565</v>
      </c>
      <c r="E1387" s="266">
        <v>45</v>
      </c>
      <c r="F1387" s="266">
        <v>45</v>
      </c>
      <c r="G1387" s="264">
        <v>44</v>
      </c>
      <c r="H1387" s="264">
        <v>43</v>
      </c>
      <c r="I1387" s="264">
        <v>40</v>
      </c>
      <c r="J1387" s="264">
        <v>40</v>
      </c>
      <c r="K1387" s="294">
        <v>0.9</v>
      </c>
      <c r="L1387" s="267">
        <v>1</v>
      </c>
      <c r="M1387" s="267">
        <v>0.977272727272727</v>
      </c>
      <c r="N1387" s="267">
        <v>1</v>
      </c>
      <c r="O1387" s="332">
        <v>1278</v>
      </c>
      <c r="P1387" s="266">
        <v>1189</v>
      </c>
      <c r="Q1387" s="266">
        <v>43</v>
      </c>
      <c r="R1387" s="264">
        <v>38</v>
      </c>
      <c r="S1387" s="264">
        <v>37</v>
      </c>
      <c r="T1387" s="267">
        <v>0.930359937402191</v>
      </c>
      <c r="U1387" s="267">
        <v>0.955555555555556</v>
      </c>
      <c r="V1387" s="268">
        <v>0.863636363636364</v>
      </c>
      <c r="W1387" s="268">
        <v>0.925</v>
      </c>
      <c r="X1387" s="295">
        <v>0.091919191919192</v>
      </c>
      <c r="Y1387" s="271">
        <v>298</v>
      </c>
      <c r="Z1387" s="333">
        <v>280</v>
      </c>
      <c r="AA1387" s="333">
        <v>288</v>
      </c>
      <c r="AB1387" s="333">
        <v>257</v>
      </c>
      <c r="AC1387" s="334">
        <v>0.939597315436242</v>
      </c>
      <c r="AD1387" s="268">
        <v>0.892361111111111</v>
      </c>
      <c r="AE1387" s="295">
        <v>0.0472362043251304</v>
      </c>
    </row>
    <row r="1388" spans="1:31">
      <c r="A1388" s="315" t="s">
        <v>1972</v>
      </c>
      <c r="B1388" s="339" t="s">
        <v>3366</v>
      </c>
      <c r="C1388" s="293" t="s">
        <v>2566</v>
      </c>
      <c r="D1388" s="339" t="s">
        <v>2567</v>
      </c>
      <c r="E1388" s="266">
        <v>20</v>
      </c>
      <c r="F1388" s="266">
        <v>20</v>
      </c>
      <c r="G1388" s="264">
        <v>14</v>
      </c>
      <c r="H1388" s="264">
        <v>14</v>
      </c>
      <c r="I1388" s="264">
        <v>16</v>
      </c>
      <c r="J1388" s="264">
        <v>16</v>
      </c>
      <c r="K1388" s="294">
        <v>0.9</v>
      </c>
      <c r="L1388" s="267">
        <v>1</v>
      </c>
      <c r="M1388" s="267">
        <v>1</v>
      </c>
      <c r="N1388" s="267">
        <v>1</v>
      </c>
      <c r="O1388" s="332">
        <v>521</v>
      </c>
      <c r="P1388" s="266">
        <v>521</v>
      </c>
      <c r="Q1388" s="266">
        <v>20</v>
      </c>
      <c r="R1388" s="264">
        <v>14</v>
      </c>
      <c r="S1388" s="264">
        <v>16</v>
      </c>
      <c r="T1388" s="267">
        <v>1</v>
      </c>
      <c r="U1388" s="267">
        <v>1</v>
      </c>
      <c r="V1388" s="268">
        <v>1</v>
      </c>
      <c r="W1388" s="268">
        <v>1</v>
      </c>
      <c r="X1388" s="295">
        <v>0</v>
      </c>
      <c r="Y1388" s="271">
        <v>121</v>
      </c>
      <c r="Z1388" s="333">
        <v>121</v>
      </c>
      <c r="AA1388" s="333">
        <v>122</v>
      </c>
      <c r="AB1388" s="333">
        <v>122</v>
      </c>
      <c r="AC1388" s="334">
        <v>1</v>
      </c>
      <c r="AD1388" s="268">
        <v>1</v>
      </c>
      <c r="AE1388" s="295">
        <v>0</v>
      </c>
    </row>
    <row r="1389" spans="1:31">
      <c r="A1389" s="315" t="s">
        <v>1972</v>
      </c>
      <c r="B1389" s="339" t="s">
        <v>3366</v>
      </c>
      <c r="C1389" s="293" t="s">
        <v>2568</v>
      </c>
      <c r="D1389" s="339" t="s">
        <v>2569</v>
      </c>
      <c r="E1389" s="266">
        <v>26</v>
      </c>
      <c r="F1389" s="266">
        <v>26</v>
      </c>
      <c r="G1389" s="264">
        <v>23</v>
      </c>
      <c r="H1389" s="264">
        <v>23</v>
      </c>
      <c r="I1389" s="264">
        <v>23</v>
      </c>
      <c r="J1389" s="264">
        <v>23</v>
      </c>
      <c r="K1389" s="294">
        <v>0.9</v>
      </c>
      <c r="L1389" s="267">
        <v>1</v>
      </c>
      <c r="M1389" s="267">
        <v>1</v>
      </c>
      <c r="N1389" s="267">
        <v>1</v>
      </c>
      <c r="O1389" s="332">
        <v>707</v>
      </c>
      <c r="P1389" s="266">
        <v>670</v>
      </c>
      <c r="Q1389" s="266">
        <v>25</v>
      </c>
      <c r="R1389" s="264">
        <v>21</v>
      </c>
      <c r="S1389" s="264">
        <v>23</v>
      </c>
      <c r="T1389" s="267">
        <v>0.947666195190948</v>
      </c>
      <c r="U1389" s="267">
        <v>0.961538461538462</v>
      </c>
      <c r="V1389" s="268">
        <v>0.91304347826087</v>
      </c>
      <c r="W1389" s="268">
        <v>1</v>
      </c>
      <c r="X1389" s="295">
        <v>0.0484949832775921</v>
      </c>
      <c r="Y1389" s="271">
        <v>167</v>
      </c>
      <c r="Z1389" s="333">
        <v>158</v>
      </c>
      <c r="AA1389" s="333">
        <v>164</v>
      </c>
      <c r="AB1389" s="333">
        <v>156</v>
      </c>
      <c r="AC1389" s="334">
        <v>0.946107784431138</v>
      </c>
      <c r="AD1389" s="268">
        <v>0.951219512195122</v>
      </c>
      <c r="AE1389" s="295">
        <v>-0.00511172776398416</v>
      </c>
    </row>
    <row r="1390" spans="1:31">
      <c r="A1390" s="315" t="s">
        <v>1972</v>
      </c>
      <c r="B1390" s="339" t="s">
        <v>3366</v>
      </c>
      <c r="C1390" s="293" t="s">
        <v>2570</v>
      </c>
      <c r="D1390" s="339" t="s">
        <v>2571</v>
      </c>
      <c r="E1390" s="266">
        <v>35</v>
      </c>
      <c r="F1390" s="266">
        <v>35</v>
      </c>
      <c r="G1390" s="264">
        <v>26</v>
      </c>
      <c r="H1390" s="264">
        <v>26</v>
      </c>
      <c r="I1390" s="264">
        <v>28</v>
      </c>
      <c r="J1390" s="264">
        <v>28</v>
      </c>
      <c r="K1390" s="294">
        <v>0.9</v>
      </c>
      <c r="L1390" s="267">
        <v>1</v>
      </c>
      <c r="M1390" s="267">
        <v>1</v>
      </c>
      <c r="N1390" s="267">
        <v>1</v>
      </c>
      <c r="O1390" s="332">
        <v>872</v>
      </c>
      <c r="P1390" s="266">
        <v>823</v>
      </c>
      <c r="Q1390" s="266">
        <v>35</v>
      </c>
      <c r="R1390" s="264">
        <v>25</v>
      </c>
      <c r="S1390" s="264">
        <v>28</v>
      </c>
      <c r="T1390" s="267">
        <v>0.943807339449541</v>
      </c>
      <c r="U1390" s="267">
        <v>1</v>
      </c>
      <c r="V1390" s="268">
        <v>0.961538461538462</v>
      </c>
      <c r="W1390" s="268">
        <v>1</v>
      </c>
      <c r="X1390" s="295">
        <v>0.0384615384615384</v>
      </c>
      <c r="Y1390" s="271">
        <v>205</v>
      </c>
      <c r="Z1390" s="333">
        <v>197</v>
      </c>
      <c r="AA1390" s="333">
        <v>199</v>
      </c>
      <c r="AB1390" s="333">
        <v>186</v>
      </c>
      <c r="AC1390" s="334">
        <v>0.960975609756098</v>
      </c>
      <c r="AD1390" s="268">
        <v>0.934673366834171</v>
      </c>
      <c r="AE1390" s="295">
        <v>0.0263022429219266</v>
      </c>
    </row>
    <row r="1391" spans="1:31">
      <c r="A1391" s="315" t="s">
        <v>1972</v>
      </c>
      <c r="B1391" s="339" t="s">
        <v>3366</v>
      </c>
      <c r="C1391" s="293" t="s">
        <v>2572</v>
      </c>
      <c r="D1391" s="339" t="s">
        <v>2573</v>
      </c>
      <c r="E1391" s="266">
        <v>17</v>
      </c>
      <c r="F1391" s="266">
        <v>17</v>
      </c>
      <c r="G1391" s="264">
        <v>17</v>
      </c>
      <c r="H1391" s="264">
        <v>16</v>
      </c>
      <c r="I1391" s="264">
        <v>19</v>
      </c>
      <c r="J1391" s="264">
        <v>17</v>
      </c>
      <c r="K1391" s="294">
        <v>0.9</v>
      </c>
      <c r="L1391" s="267">
        <v>1</v>
      </c>
      <c r="M1391" s="267">
        <v>0.941176470588235</v>
      </c>
      <c r="N1391" s="267">
        <v>0.894736842105263</v>
      </c>
      <c r="O1391" s="332">
        <v>549</v>
      </c>
      <c r="P1391" s="266">
        <v>515</v>
      </c>
      <c r="Q1391" s="266">
        <v>16</v>
      </c>
      <c r="R1391" s="264">
        <v>14</v>
      </c>
      <c r="S1391" s="264">
        <v>17</v>
      </c>
      <c r="T1391" s="267">
        <v>0.938069216757741</v>
      </c>
      <c r="U1391" s="267">
        <v>0.941176470588235</v>
      </c>
      <c r="V1391" s="268">
        <v>0.823529411764706</v>
      </c>
      <c r="W1391" s="268">
        <v>0.894736842105263</v>
      </c>
      <c r="X1391" s="295">
        <v>0.117647058823529</v>
      </c>
      <c r="Y1391" s="271">
        <v>124</v>
      </c>
      <c r="Z1391" s="333">
        <v>115</v>
      </c>
      <c r="AA1391" s="333">
        <v>130</v>
      </c>
      <c r="AB1391" s="333">
        <v>116</v>
      </c>
      <c r="AC1391" s="334">
        <v>0.92741935483871</v>
      </c>
      <c r="AD1391" s="268">
        <v>0.892307692307692</v>
      </c>
      <c r="AE1391" s="295">
        <v>0.0351116625310173</v>
      </c>
    </row>
    <row r="1392" spans="1:31">
      <c r="A1392" s="315" t="s">
        <v>1972</v>
      </c>
      <c r="B1392" s="339" t="s">
        <v>3366</v>
      </c>
      <c r="C1392" s="293" t="s">
        <v>2574</v>
      </c>
      <c r="D1392" s="339" t="s">
        <v>2575</v>
      </c>
      <c r="E1392" s="266">
        <v>15</v>
      </c>
      <c r="F1392" s="266">
        <v>15</v>
      </c>
      <c r="G1392" s="264">
        <v>13</v>
      </c>
      <c r="H1392" s="264">
        <v>13</v>
      </c>
      <c r="I1392" s="264">
        <v>15</v>
      </c>
      <c r="J1392" s="264">
        <v>15</v>
      </c>
      <c r="K1392" s="294">
        <v>0.9</v>
      </c>
      <c r="L1392" s="267">
        <v>1</v>
      </c>
      <c r="M1392" s="267">
        <v>1</v>
      </c>
      <c r="N1392" s="267">
        <v>1</v>
      </c>
      <c r="O1392" s="332">
        <v>429</v>
      </c>
      <c r="P1392" s="266">
        <v>417</v>
      </c>
      <c r="Q1392" s="266">
        <v>15</v>
      </c>
      <c r="R1392" s="264">
        <v>13</v>
      </c>
      <c r="S1392" s="264">
        <v>14</v>
      </c>
      <c r="T1392" s="267">
        <v>0.972027972027972</v>
      </c>
      <c r="U1392" s="267">
        <v>1</v>
      </c>
      <c r="V1392" s="268">
        <v>1</v>
      </c>
      <c r="W1392" s="268">
        <v>0.933333333333333</v>
      </c>
      <c r="X1392" s="295">
        <v>0</v>
      </c>
      <c r="Y1392" s="271">
        <v>104</v>
      </c>
      <c r="Z1392" s="333">
        <v>100</v>
      </c>
      <c r="AA1392" s="333">
        <v>100</v>
      </c>
      <c r="AB1392" s="333">
        <v>97</v>
      </c>
      <c r="AC1392" s="334">
        <v>0.961538461538462</v>
      </c>
      <c r="AD1392" s="268">
        <v>0.97</v>
      </c>
      <c r="AE1392" s="295">
        <v>-0.00846153846153841</v>
      </c>
    </row>
    <row r="1393" spans="1:31">
      <c r="A1393" s="315" t="s">
        <v>1972</v>
      </c>
      <c r="B1393" s="339" t="s">
        <v>3366</v>
      </c>
      <c r="C1393" s="293" t="s">
        <v>2576</v>
      </c>
      <c r="D1393" s="339" t="s">
        <v>2577</v>
      </c>
      <c r="E1393" s="266">
        <v>26</v>
      </c>
      <c r="F1393" s="266">
        <v>26</v>
      </c>
      <c r="G1393" s="264">
        <v>19</v>
      </c>
      <c r="H1393" s="264">
        <v>19</v>
      </c>
      <c r="I1393" s="264">
        <v>21</v>
      </c>
      <c r="J1393" s="264">
        <v>21</v>
      </c>
      <c r="K1393" s="294">
        <v>0.9</v>
      </c>
      <c r="L1393" s="267">
        <v>1</v>
      </c>
      <c r="M1393" s="267">
        <v>1</v>
      </c>
      <c r="N1393" s="267">
        <v>1</v>
      </c>
      <c r="O1393" s="332">
        <v>735</v>
      </c>
      <c r="P1393" s="266">
        <v>691</v>
      </c>
      <c r="Q1393" s="266">
        <v>26</v>
      </c>
      <c r="R1393" s="264">
        <v>16</v>
      </c>
      <c r="S1393" s="264">
        <v>19</v>
      </c>
      <c r="T1393" s="267">
        <v>0.940136054421769</v>
      </c>
      <c r="U1393" s="267">
        <v>1</v>
      </c>
      <c r="V1393" s="268">
        <v>0.842105263157895</v>
      </c>
      <c r="W1393" s="268">
        <v>0.904761904761905</v>
      </c>
      <c r="X1393" s="295">
        <v>0.157894736842105</v>
      </c>
      <c r="Y1393" s="271">
        <v>170</v>
      </c>
      <c r="Z1393" s="333">
        <v>164</v>
      </c>
      <c r="AA1393" s="333">
        <v>174</v>
      </c>
      <c r="AB1393" s="333">
        <v>160</v>
      </c>
      <c r="AC1393" s="334">
        <v>0.964705882352941</v>
      </c>
      <c r="AD1393" s="268">
        <v>0.919540229885057</v>
      </c>
      <c r="AE1393" s="295">
        <v>0.0451656524678837</v>
      </c>
    </row>
    <row r="1394" spans="1:31">
      <c r="A1394" s="315" t="s">
        <v>1972</v>
      </c>
      <c r="B1394" s="339" t="s">
        <v>3366</v>
      </c>
      <c r="C1394" s="293" t="s">
        <v>2578</v>
      </c>
      <c r="D1394" s="339" t="s">
        <v>2579</v>
      </c>
      <c r="E1394" s="266">
        <v>23</v>
      </c>
      <c r="F1394" s="266">
        <v>23</v>
      </c>
      <c r="G1394" s="264">
        <v>17</v>
      </c>
      <c r="H1394" s="264">
        <v>17</v>
      </c>
      <c r="I1394" s="264">
        <v>20</v>
      </c>
      <c r="J1394" s="264">
        <v>20</v>
      </c>
      <c r="K1394" s="294">
        <v>0.9</v>
      </c>
      <c r="L1394" s="267">
        <v>1</v>
      </c>
      <c r="M1394" s="267">
        <v>1</v>
      </c>
      <c r="N1394" s="267">
        <v>1</v>
      </c>
      <c r="O1394" s="332">
        <v>610</v>
      </c>
      <c r="P1394" s="266">
        <v>528</v>
      </c>
      <c r="Q1394" s="266">
        <v>22</v>
      </c>
      <c r="R1394" s="264">
        <v>15</v>
      </c>
      <c r="S1394" s="264">
        <v>19</v>
      </c>
      <c r="T1394" s="267">
        <v>0.865573770491803</v>
      </c>
      <c r="U1394" s="267">
        <v>0.956521739130435</v>
      </c>
      <c r="V1394" s="268">
        <v>0.882352941176471</v>
      </c>
      <c r="W1394" s="268">
        <v>0.95</v>
      </c>
      <c r="X1394" s="295">
        <v>0.0741687979539642</v>
      </c>
      <c r="Y1394" s="271">
        <v>145</v>
      </c>
      <c r="Z1394" s="333">
        <v>136</v>
      </c>
      <c r="AA1394" s="333">
        <v>148</v>
      </c>
      <c r="AB1394" s="333">
        <v>129</v>
      </c>
      <c r="AC1394" s="334">
        <v>0.937931034482759</v>
      </c>
      <c r="AD1394" s="268">
        <v>0.871621621621622</v>
      </c>
      <c r="AE1394" s="295">
        <v>0.066309412861137</v>
      </c>
    </row>
    <row r="1395" spans="1:31">
      <c r="A1395" s="315" t="s">
        <v>1972</v>
      </c>
      <c r="B1395" s="339" t="s">
        <v>3366</v>
      </c>
      <c r="C1395" s="293" t="s">
        <v>2580</v>
      </c>
      <c r="D1395" s="339" t="s">
        <v>2581</v>
      </c>
      <c r="E1395" s="266">
        <v>7</v>
      </c>
      <c r="F1395" s="266">
        <v>7</v>
      </c>
      <c r="G1395" s="264">
        <v>7</v>
      </c>
      <c r="H1395" s="264">
        <v>6</v>
      </c>
      <c r="I1395" s="264">
        <v>8</v>
      </c>
      <c r="J1395" s="264">
        <v>8</v>
      </c>
      <c r="K1395" s="294">
        <v>0.9</v>
      </c>
      <c r="L1395" s="267">
        <v>1</v>
      </c>
      <c r="M1395" s="267">
        <v>0.857142857142857</v>
      </c>
      <c r="N1395" s="267">
        <v>1</v>
      </c>
      <c r="O1395" s="332">
        <v>223</v>
      </c>
      <c r="P1395" s="266">
        <v>209</v>
      </c>
      <c r="Q1395" s="266">
        <v>6</v>
      </c>
      <c r="R1395" s="264">
        <v>5</v>
      </c>
      <c r="S1395" s="264">
        <v>7</v>
      </c>
      <c r="T1395" s="267">
        <v>0.937219730941704</v>
      </c>
      <c r="U1395" s="267">
        <v>0.857142857142857</v>
      </c>
      <c r="V1395" s="268">
        <v>0.714285714285714</v>
      </c>
      <c r="W1395" s="268">
        <v>0.875</v>
      </c>
      <c r="X1395" s="295">
        <v>0.142857142857143</v>
      </c>
      <c r="Y1395" s="271">
        <v>51</v>
      </c>
      <c r="Z1395" s="333">
        <v>45</v>
      </c>
      <c r="AA1395" s="333">
        <v>51</v>
      </c>
      <c r="AB1395" s="333">
        <v>49</v>
      </c>
      <c r="AC1395" s="334">
        <v>0.882352941176471</v>
      </c>
      <c r="AD1395" s="268">
        <v>0.96078431372549</v>
      </c>
      <c r="AE1395" s="295">
        <v>-0.0784313725490197</v>
      </c>
    </row>
    <row r="1396" spans="1:31">
      <c r="A1396" s="315" t="s">
        <v>1972</v>
      </c>
      <c r="B1396" s="339" t="s">
        <v>3366</v>
      </c>
      <c r="C1396" s="293" t="s">
        <v>2582</v>
      </c>
      <c r="D1396" s="339" t="s">
        <v>2583</v>
      </c>
      <c r="E1396" s="266">
        <v>24</v>
      </c>
      <c r="F1396" s="266">
        <v>24</v>
      </c>
      <c r="G1396" s="264">
        <v>19</v>
      </c>
      <c r="H1396" s="264">
        <v>19</v>
      </c>
      <c r="I1396" s="264">
        <v>21</v>
      </c>
      <c r="J1396" s="264">
        <v>21</v>
      </c>
      <c r="K1396" s="294">
        <v>0.9</v>
      </c>
      <c r="L1396" s="267">
        <v>1</v>
      </c>
      <c r="M1396" s="267">
        <v>1</v>
      </c>
      <c r="N1396" s="267">
        <v>1</v>
      </c>
      <c r="O1396" s="332">
        <v>625</v>
      </c>
      <c r="P1396" s="266">
        <v>582</v>
      </c>
      <c r="Q1396" s="266">
        <v>24</v>
      </c>
      <c r="R1396" s="264">
        <v>18</v>
      </c>
      <c r="S1396" s="264">
        <v>19</v>
      </c>
      <c r="T1396" s="267">
        <v>0.9312</v>
      </c>
      <c r="U1396" s="267">
        <v>1</v>
      </c>
      <c r="V1396" s="268">
        <v>0.947368421052632</v>
      </c>
      <c r="W1396" s="268">
        <v>0.904761904761905</v>
      </c>
      <c r="X1396" s="295">
        <v>0.0526315789473685</v>
      </c>
      <c r="Y1396" s="271">
        <v>147</v>
      </c>
      <c r="Z1396" s="333">
        <v>137</v>
      </c>
      <c r="AA1396" s="333">
        <v>145</v>
      </c>
      <c r="AB1396" s="333">
        <v>132</v>
      </c>
      <c r="AC1396" s="334">
        <v>0.931972789115646</v>
      </c>
      <c r="AD1396" s="268">
        <v>0.910344827586207</v>
      </c>
      <c r="AE1396" s="295">
        <v>0.0216279615294394</v>
      </c>
    </row>
    <row r="1397" spans="1:31">
      <c r="A1397" s="315" t="s">
        <v>1972</v>
      </c>
      <c r="B1397" s="339" t="s">
        <v>3367</v>
      </c>
      <c r="C1397" s="293" t="s">
        <v>2584</v>
      </c>
      <c r="D1397" s="339" t="s">
        <v>2585</v>
      </c>
      <c r="E1397" s="266">
        <v>46</v>
      </c>
      <c r="F1397" s="266">
        <v>45</v>
      </c>
      <c r="G1397" s="264">
        <v>42</v>
      </c>
      <c r="H1397" s="264">
        <v>42</v>
      </c>
      <c r="I1397" s="264">
        <v>44</v>
      </c>
      <c r="J1397" s="264">
        <v>44</v>
      </c>
      <c r="K1397" s="294">
        <v>0.9</v>
      </c>
      <c r="L1397" s="267">
        <v>0.978260869565217</v>
      </c>
      <c r="M1397" s="267">
        <v>1</v>
      </c>
      <c r="N1397" s="267">
        <v>1</v>
      </c>
      <c r="O1397" s="332">
        <v>1325</v>
      </c>
      <c r="P1397" s="266">
        <v>1304</v>
      </c>
      <c r="Q1397" s="266">
        <v>44</v>
      </c>
      <c r="R1397" s="264">
        <v>40</v>
      </c>
      <c r="S1397" s="264">
        <v>43</v>
      </c>
      <c r="T1397" s="267">
        <v>0.984150943396226</v>
      </c>
      <c r="U1397" s="267">
        <v>0.956521739130435</v>
      </c>
      <c r="V1397" s="268">
        <v>0.952380952380952</v>
      </c>
      <c r="W1397" s="268">
        <v>0.977272727272727</v>
      </c>
      <c r="X1397" s="295">
        <v>0.00414078674948248</v>
      </c>
      <c r="Y1397" s="271">
        <v>311</v>
      </c>
      <c r="Z1397" s="333">
        <v>305</v>
      </c>
      <c r="AA1397" s="333">
        <v>311</v>
      </c>
      <c r="AB1397" s="333">
        <v>307</v>
      </c>
      <c r="AC1397" s="334">
        <v>0.980707395498392</v>
      </c>
      <c r="AD1397" s="268">
        <v>0.987138263665595</v>
      </c>
      <c r="AE1397" s="295">
        <v>-0.00643086816720262</v>
      </c>
    </row>
    <row r="1398" spans="1:31">
      <c r="A1398" s="315" t="s">
        <v>1972</v>
      </c>
      <c r="B1398" s="339" t="s">
        <v>3367</v>
      </c>
      <c r="C1398" s="293" t="s">
        <v>2586</v>
      </c>
      <c r="D1398" s="339" t="s">
        <v>2587</v>
      </c>
      <c r="E1398" s="266">
        <v>81</v>
      </c>
      <c r="F1398" s="266">
        <v>81</v>
      </c>
      <c r="G1398" s="264">
        <v>64</v>
      </c>
      <c r="H1398" s="264">
        <v>64</v>
      </c>
      <c r="I1398" s="264">
        <v>72</v>
      </c>
      <c r="J1398" s="264">
        <v>72</v>
      </c>
      <c r="K1398" s="294">
        <v>0.9</v>
      </c>
      <c r="L1398" s="267">
        <v>1</v>
      </c>
      <c r="M1398" s="267">
        <v>1</v>
      </c>
      <c r="N1398" s="267">
        <v>1</v>
      </c>
      <c r="O1398" s="332">
        <v>2203</v>
      </c>
      <c r="P1398" s="266">
        <v>2130</v>
      </c>
      <c r="Q1398" s="266">
        <v>78</v>
      </c>
      <c r="R1398" s="264">
        <v>63</v>
      </c>
      <c r="S1398" s="264">
        <v>65</v>
      </c>
      <c r="T1398" s="267">
        <v>0.966863368134362</v>
      </c>
      <c r="U1398" s="267">
        <v>0.962962962962963</v>
      </c>
      <c r="V1398" s="268">
        <v>0.984375</v>
      </c>
      <c r="W1398" s="268">
        <v>0.902777777777778</v>
      </c>
      <c r="X1398" s="295">
        <v>-0.0214120370370371</v>
      </c>
      <c r="Y1398" s="271">
        <v>516</v>
      </c>
      <c r="Z1398" s="333">
        <v>495</v>
      </c>
      <c r="AA1398" s="333">
        <v>512</v>
      </c>
      <c r="AB1398" s="333">
        <v>494</v>
      </c>
      <c r="AC1398" s="334">
        <v>0.959302325581395</v>
      </c>
      <c r="AD1398" s="268">
        <v>0.96484375</v>
      </c>
      <c r="AE1398" s="295">
        <v>-0.00554142441860461</v>
      </c>
    </row>
    <row r="1399" spans="1:31">
      <c r="A1399" s="315" t="s">
        <v>1972</v>
      </c>
      <c r="B1399" s="339" t="s">
        <v>3367</v>
      </c>
      <c r="C1399" s="293" t="s">
        <v>2588</v>
      </c>
      <c r="D1399" s="339" t="s">
        <v>2589</v>
      </c>
      <c r="E1399" s="266">
        <v>22</v>
      </c>
      <c r="F1399" s="266">
        <v>22</v>
      </c>
      <c r="G1399" s="264">
        <v>19</v>
      </c>
      <c r="H1399" s="264">
        <v>19</v>
      </c>
      <c r="I1399" s="264">
        <v>20</v>
      </c>
      <c r="J1399" s="264">
        <v>20</v>
      </c>
      <c r="K1399" s="294">
        <v>0.9</v>
      </c>
      <c r="L1399" s="267">
        <v>1</v>
      </c>
      <c r="M1399" s="267">
        <v>1</v>
      </c>
      <c r="N1399" s="267">
        <v>1</v>
      </c>
      <c r="O1399" s="332">
        <v>607</v>
      </c>
      <c r="P1399" s="266">
        <v>603</v>
      </c>
      <c r="Q1399" s="266">
        <v>22</v>
      </c>
      <c r="R1399" s="264">
        <v>19</v>
      </c>
      <c r="S1399" s="264">
        <v>20</v>
      </c>
      <c r="T1399" s="267">
        <v>0.99341021416804</v>
      </c>
      <c r="U1399" s="267">
        <v>1</v>
      </c>
      <c r="V1399" s="268">
        <v>1</v>
      </c>
      <c r="W1399" s="268">
        <v>1</v>
      </c>
      <c r="X1399" s="295">
        <v>0</v>
      </c>
      <c r="Y1399" s="271">
        <v>139</v>
      </c>
      <c r="Z1399" s="333">
        <v>139</v>
      </c>
      <c r="AA1399" s="333">
        <v>143</v>
      </c>
      <c r="AB1399" s="333">
        <v>140</v>
      </c>
      <c r="AC1399" s="334">
        <v>1</v>
      </c>
      <c r="AD1399" s="268">
        <v>0.979020979020979</v>
      </c>
      <c r="AE1399" s="295">
        <v>0.0209790209790209</v>
      </c>
    </row>
    <row r="1400" spans="1:31">
      <c r="A1400" s="315" t="s">
        <v>1972</v>
      </c>
      <c r="B1400" s="339" t="s">
        <v>3367</v>
      </c>
      <c r="C1400" s="293" t="s">
        <v>2590</v>
      </c>
      <c r="D1400" s="339" t="s">
        <v>2591</v>
      </c>
      <c r="E1400" s="266">
        <v>59</v>
      </c>
      <c r="F1400" s="266">
        <v>58</v>
      </c>
      <c r="G1400" s="264">
        <v>48</v>
      </c>
      <c r="H1400" s="264">
        <v>45</v>
      </c>
      <c r="I1400" s="264">
        <v>50</v>
      </c>
      <c r="J1400" s="264">
        <v>47</v>
      </c>
      <c r="K1400" s="294">
        <v>0.9</v>
      </c>
      <c r="L1400" s="267">
        <v>0.983050847457627</v>
      </c>
      <c r="M1400" s="267">
        <v>0.9375</v>
      </c>
      <c r="N1400" s="267">
        <v>0.94</v>
      </c>
      <c r="O1400" s="332">
        <v>1582</v>
      </c>
      <c r="P1400" s="266">
        <v>1457</v>
      </c>
      <c r="Q1400" s="266">
        <v>53</v>
      </c>
      <c r="R1400" s="264">
        <v>42</v>
      </c>
      <c r="S1400" s="264">
        <v>45</v>
      </c>
      <c r="T1400" s="267">
        <v>0.920986093552465</v>
      </c>
      <c r="U1400" s="267">
        <v>0.898305084745763</v>
      </c>
      <c r="V1400" s="268">
        <v>0.875</v>
      </c>
      <c r="W1400" s="268">
        <v>0.9</v>
      </c>
      <c r="X1400" s="295">
        <v>0.0233050847457628</v>
      </c>
      <c r="Y1400" s="271">
        <v>365</v>
      </c>
      <c r="Z1400" s="333">
        <v>335</v>
      </c>
      <c r="AA1400" s="333">
        <v>374</v>
      </c>
      <c r="AB1400" s="333">
        <v>340</v>
      </c>
      <c r="AC1400" s="334">
        <v>0.917808219178082</v>
      </c>
      <c r="AD1400" s="268">
        <v>0.909090909090909</v>
      </c>
      <c r="AE1400" s="295">
        <v>0.00871731008717314</v>
      </c>
    </row>
    <row r="1401" spans="1:31">
      <c r="A1401" s="315" t="s">
        <v>1972</v>
      </c>
      <c r="B1401" s="339" t="s">
        <v>3367</v>
      </c>
      <c r="C1401" s="293" t="s">
        <v>2592</v>
      </c>
      <c r="D1401" s="339" t="s">
        <v>2593</v>
      </c>
      <c r="E1401" s="266">
        <v>76</v>
      </c>
      <c r="F1401" s="266">
        <v>67</v>
      </c>
      <c r="G1401" s="264">
        <v>70</v>
      </c>
      <c r="H1401" s="264">
        <v>64</v>
      </c>
      <c r="I1401" s="264">
        <v>74</v>
      </c>
      <c r="J1401" s="264">
        <v>70</v>
      </c>
      <c r="K1401" s="294">
        <v>0.9</v>
      </c>
      <c r="L1401" s="267">
        <v>0.881578947368421</v>
      </c>
      <c r="M1401" s="267">
        <v>0.914285714285714</v>
      </c>
      <c r="N1401" s="267">
        <v>0.945945945945946</v>
      </c>
      <c r="O1401" s="332">
        <v>2189</v>
      </c>
      <c r="P1401" s="266">
        <v>1981</v>
      </c>
      <c r="Q1401" s="266">
        <v>62</v>
      </c>
      <c r="R1401" s="264">
        <v>61</v>
      </c>
      <c r="S1401" s="264">
        <v>59</v>
      </c>
      <c r="T1401" s="267">
        <v>0.904979442667885</v>
      </c>
      <c r="U1401" s="267">
        <v>0.815789473684211</v>
      </c>
      <c r="V1401" s="268">
        <v>0.871428571428571</v>
      </c>
      <c r="W1401" s="268">
        <v>0.797297297297297</v>
      </c>
      <c r="X1401" s="295">
        <v>-0.0556390977443609</v>
      </c>
      <c r="Y1401" s="271">
        <v>507</v>
      </c>
      <c r="Z1401" s="333">
        <v>436</v>
      </c>
      <c r="AA1401" s="333">
        <v>524</v>
      </c>
      <c r="AB1401" s="333">
        <v>459</v>
      </c>
      <c r="AC1401" s="334">
        <v>0.859960552268245</v>
      </c>
      <c r="AD1401" s="268">
        <v>0.875954198473282</v>
      </c>
      <c r="AE1401" s="295">
        <v>-0.015993646205038</v>
      </c>
    </row>
    <row r="1402" spans="1:31">
      <c r="A1402" s="315" t="s">
        <v>1972</v>
      </c>
      <c r="B1402" s="339" t="s">
        <v>3367</v>
      </c>
      <c r="C1402" s="293" t="s">
        <v>2594</v>
      </c>
      <c r="D1402" s="339" t="s">
        <v>2595</v>
      </c>
      <c r="E1402" s="266">
        <v>41</v>
      </c>
      <c r="F1402" s="266">
        <v>41</v>
      </c>
      <c r="G1402" s="264">
        <v>34</v>
      </c>
      <c r="H1402" s="264">
        <v>34</v>
      </c>
      <c r="I1402" s="264">
        <v>33</v>
      </c>
      <c r="J1402" s="264">
        <v>33</v>
      </c>
      <c r="K1402" s="294">
        <v>0.9</v>
      </c>
      <c r="L1402" s="267">
        <v>1</v>
      </c>
      <c r="M1402" s="267">
        <v>1</v>
      </c>
      <c r="N1402" s="267">
        <v>1</v>
      </c>
      <c r="O1402" s="332">
        <v>1093</v>
      </c>
      <c r="P1402" s="266">
        <v>1088</v>
      </c>
      <c r="Q1402" s="266">
        <v>41</v>
      </c>
      <c r="R1402" s="264">
        <v>34</v>
      </c>
      <c r="S1402" s="264">
        <v>33</v>
      </c>
      <c r="T1402" s="267">
        <v>0.995425434583715</v>
      </c>
      <c r="U1402" s="267">
        <v>1</v>
      </c>
      <c r="V1402" s="268">
        <v>1</v>
      </c>
      <c r="W1402" s="268">
        <v>1</v>
      </c>
      <c r="X1402" s="295">
        <v>0</v>
      </c>
      <c r="Y1402" s="271">
        <v>254</v>
      </c>
      <c r="Z1402" s="333">
        <v>252</v>
      </c>
      <c r="AA1402" s="333">
        <v>253</v>
      </c>
      <c r="AB1402" s="333">
        <v>252</v>
      </c>
      <c r="AC1402" s="334">
        <v>0.992125984251969</v>
      </c>
      <c r="AD1402" s="268">
        <v>0.99604743083004</v>
      </c>
      <c r="AE1402" s="295">
        <v>-0.00392144657807103</v>
      </c>
    </row>
    <row r="1403" spans="1:31">
      <c r="A1403" s="315" t="s">
        <v>1972</v>
      </c>
      <c r="B1403" s="339" t="s">
        <v>3367</v>
      </c>
      <c r="C1403" s="293" t="s">
        <v>2596</v>
      </c>
      <c r="D1403" s="339" t="s">
        <v>2597</v>
      </c>
      <c r="E1403" s="266">
        <v>52</v>
      </c>
      <c r="F1403" s="266">
        <v>52</v>
      </c>
      <c r="G1403" s="264">
        <v>39</v>
      </c>
      <c r="H1403" s="264">
        <v>39</v>
      </c>
      <c r="I1403" s="264">
        <v>45</v>
      </c>
      <c r="J1403" s="264">
        <v>45</v>
      </c>
      <c r="K1403" s="294">
        <v>0.9</v>
      </c>
      <c r="L1403" s="267">
        <v>1</v>
      </c>
      <c r="M1403" s="267">
        <v>1</v>
      </c>
      <c r="N1403" s="267">
        <v>1</v>
      </c>
      <c r="O1403" s="332">
        <v>1383</v>
      </c>
      <c r="P1403" s="266">
        <v>1377</v>
      </c>
      <c r="Q1403" s="266">
        <v>52</v>
      </c>
      <c r="R1403" s="264">
        <v>39</v>
      </c>
      <c r="S1403" s="264">
        <v>44</v>
      </c>
      <c r="T1403" s="267">
        <v>0.995661605206074</v>
      </c>
      <c r="U1403" s="267">
        <v>1</v>
      </c>
      <c r="V1403" s="268">
        <v>1</v>
      </c>
      <c r="W1403" s="268">
        <v>0.977777777777778</v>
      </c>
      <c r="X1403" s="295">
        <v>0</v>
      </c>
      <c r="Y1403" s="271">
        <v>327</v>
      </c>
      <c r="Z1403" s="333">
        <v>325</v>
      </c>
      <c r="AA1403" s="333">
        <v>316</v>
      </c>
      <c r="AB1403" s="333">
        <v>316</v>
      </c>
      <c r="AC1403" s="334">
        <v>0.99388379204893</v>
      </c>
      <c r="AD1403" s="268">
        <v>1</v>
      </c>
      <c r="AE1403" s="295">
        <v>-0.00611620795107037</v>
      </c>
    </row>
    <row r="1404" spans="1:31">
      <c r="A1404" s="315" t="s">
        <v>1972</v>
      </c>
      <c r="B1404" s="339" t="s">
        <v>3367</v>
      </c>
      <c r="C1404" s="293" t="s">
        <v>2598</v>
      </c>
      <c r="D1404" s="339" t="s">
        <v>2599</v>
      </c>
      <c r="E1404" s="266">
        <v>35</v>
      </c>
      <c r="F1404" s="266">
        <v>35</v>
      </c>
      <c r="G1404" s="264">
        <v>26</v>
      </c>
      <c r="H1404" s="264">
        <v>25</v>
      </c>
      <c r="I1404" s="264">
        <v>27</v>
      </c>
      <c r="J1404" s="264">
        <v>27</v>
      </c>
      <c r="K1404" s="294">
        <v>0.9</v>
      </c>
      <c r="L1404" s="267">
        <v>1</v>
      </c>
      <c r="M1404" s="267">
        <v>0.961538461538462</v>
      </c>
      <c r="N1404" s="267">
        <v>1</v>
      </c>
      <c r="O1404" s="332">
        <v>917</v>
      </c>
      <c r="P1404" s="266">
        <v>884</v>
      </c>
      <c r="Q1404" s="266">
        <v>34</v>
      </c>
      <c r="R1404" s="264">
        <v>25</v>
      </c>
      <c r="S1404" s="264">
        <v>27</v>
      </c>
      <c r="T1404" s="267">
        <v>0.964013086150491</v>
      </c>
      <c r="U1404" s="267">
        <v>0.971428571428571</v>
      </c>
      <c r="V1404" s="268">
        <v>0.961538461538462</v>
      </c>
      <c r="W1404" s="268">
        <v>1</v>
      </c>
      <c r="X1404" s="295">
        <v>0.00989010989010985</v>
      </c>
      <c r="Y1404" s="271">
        <v>212</v>
      </c>
      <c r="Z1404" s="333">
        <v>198</v>
      </c>
      <c r="AA1404" s="333">
        <v>212</v>
      </c>
      <c r="AB1404" s="333">
        <v>203</v>
      </c>
      <c r="AC1404" s="334">
        <v>0.933962264150943</v>
      </c>
      <c r="AD1404" s="268">
        <v>0.957547169811321</v>
      </c>
      <c r="AE1404" s="295">
        <v>-0.0235849056603773</v>
      </c>
    </row>
    <row r="1405" spans="1:31">
      <c r="A1405" s="315" t="s">
        <v>1972</v>
      </c>
      <c r="B1405" s="339" t="s">
        <v>3367</v>
      </c>
      <c r="C1405" s="293" t="s">
        <v>2600</v>
      </c>
      <c r="D1405" s="339" t="s">
        <v>2601</v>
      </c>
      <c r="E1405" s="266">
        <v>36</v>
      </c>
      <c r="F1405" s="266">
        <v>36</v>
      </c>
      <c r="G1405" s="264">
        <v>29</v>
      </c>
      <c r="H1405" s="264">
        <v>28</v>
      </c>
      <c r="I1405" s="264">
        <v>33</v>
      </c>
      <c r="J1405" s="264">
        <v>33</v>
      </c>
      <c r="K1405" s="294">
        <v>0.9</v>
      </c>
      <c r="L1405" s="267">
        <v>1</v>
      </c>
      <c r="M1405" s="267">
        <v>0.96551724137931</v>
      </c>
      <c r="N1405" s="267">
        <v>1</v>
      </c>
      <c r="O1405" s="332">
        <v>1038</v>
      </c>
      <c r="P1405" s="266">
        <v>997</v>
      </c>
      <c r="Q1405" s="266">
        <v>34</v>
      </c>
      <c r="R1405" s="264">
        <v>28</v>
      </c>
      <c r="S1405" s="264">
        <v>32</v>
      </c>
      <c r="T1405" s="267">
        <v>0.960500963391137</v>
      </c>
      <c r="U1405" s="267">
        <v>0.944444444444444</v>
      </c>
      <c r="V1405" s="268">
        <v>0.96551724137931</v>
      </c>
      <c r="W1405" s="268">
        <v>0.96969696969697</v>
      </c>
      <c r="X1405" s="295">
        <v>-0.021072796934866</v>
      </c>
      <c r="Y1405" s="271">
        <v>239</v>
      </c>
      <c r="Z1405" s="333">
        <v>233</v>
      </c>
      <c r="AA1405" s="333">
        <v>241</v>
      </c>
      <c r="AB1405" s="333">
        <v>238</v>
      </c>
      <c r="AC1405" s="334">
        <v>0.97489539748954</v>
      </c>
      <c r="AD1405" s="268">
        <v>0.987551867219917</v>
      </c>
      <c r="AE1405" s="295">
        <v>-0.0126564697303773</v>
      </c>
    </row>
    <row r="1406" spans="1:31">
      <c r="A1406" s="315" t="s">
        <v>1972</v>
      </c>
      <c r="B1406" s="339" t="s">
        <v>3367</v>
      </c>
      <c r="C1406" s="293" t="s">
        <v>2602</v>
      </c>
      <c r="D1406" s="339" t="s">
        <v>2603</v>
      </c>
      <c r="E1406" s="266">
        <v>41</v>
      </c>
      <c r="F1406" s="266">
        <v>41</v>
      </c>
      <c r="G1406" s="264">
        <v>29</v>
      </c>
      <c r="H1406" s="264">
        <v>29</v>
      </c>
      <c r="I1406" s="264">
        <v>31</v>
      </c>
      <c r="J1406" s="264">
        <v>31</v>
      </c>
      <c r="K1406" s="294">
        <v>0.9</v>
      </c>
      <c r="L1406" s="267">
        <v>1</v>
      </c>
      <c r="M1406" s="267">
        <v>1</v>
      </c>
      <c r="N1406" s="267">
        <v>1</v>
      </c>
      <c r="O1406" s="332">
        <v>1051</v>
      </c>
      <c r="P1406" s="266">
        <v>1038</v>
      </c>
      <c r="Q1406" s="266">
        <v>41</v>
      </c>
      <c r="R1406" s="264">
        <v>29</v>
      </c>
      <c r="S1406" s="264">
        <v>31</v>
      </c>
      <c r="T1406" s="267">
        <v>0.987630827783064</v>
      </c>
      <c r="U1406" s="267">
        <v>1</v>
      </c>
      <c r="V1406" s="268">
        <v>1</v>
      </c>
      <c r="W1406" s="268">
        <v>1</v>
      </c>
      <c r="X1406" s="295">
        <v>0</v>
      </c>
      <c r="Y1406" s="271">
        <v>246</v>
      </c>
      <c r="Z1406" s="333">
        <v>246</v>
      </c>
      <c r="AA1406" s="333">
        <v>241</v>
      </c>
      <c r="AB1406" s="333">
        <v>241</v>
      </c>
      <c r="AC1406" s="334">
        <v>1</v>
      </c>
      <c r="AD1406" s="268">
        <v>1</v>
      </c>
      <c r="AE1406" s="295">
        <v>0</v>
      </c>
    </row>
    <row r="1407" spans="1:31">
      <c r="A1407" s="315" t="s">
        <v>1972</v>
      </c>
      <c r="B1407" s="339" t="s">
        <v>3367</v>
      </c>
      <c r="C1407" s="293" t="s">
        <v>2604</v>
      </c>
      <c r="D1407" s="339" t="s">
        <v>2605</v>
      </c>
      <c r="E1407" s="266">
        <v>40</v>
      </c>
      <c r="F1407" s="266">
        <v>39</v>
      </c>
      <c r="G1407" s="264">
        <v>36</v>
      </c>
      <c r="H1407" s="264">
        <v>31</v>
      </c>
      <c r="I1407" s="264">
        <v>34</v>
      </c>
      <c r="J1407" s="264">
        <v>30</v>
      </c>
      <c r="K1407" s="294">
        <v>0.9</v>
      </c>
      <c r="L1407" s="267">
        <v>0.975</v>
      </c>
      <c r="M1407" s="267">
        <v>0.861111111111111</v>
      </c>
      <c r="N1407" s="267">
        <v>0.882352941176471</v>
      </c>
      <c r="O1407" s="332">
        <v>1100</v>
      </c>
      <c r="P1407" s="266">
        <v>1008</v>
      </c>
      <c r="Q1407" s="266">
        <v>37</v>
      </c>
      <c r="R1407" s="264">
        <v>31</v>
      </c>
      <c r="S1407" s="264">
        <v>28</v>
      </c>
      <c r="T1407" s="267">
        <v>0.916363636363636</v>
      </c>
      <c r="U1407" s="267">
        <v>0.925</v>
      </c>
      <c r="V1407" s="268">
        <v>0.861111111111111</v>
      </c>
      <c r="W1407" s="268">
        <v>0.823529411764706</v>
      </c>
      <c r="X1407" s="295">
        <v>0.0638888888888889</v>
      </c>
      <c r="Y1407" s="271">
        <v>255</v>
      </c>
      <c r="Z1407" s="333">
        <v>231</v>
      </c>
      <c r="AA1407" s="333">
        <v>253</v>
      </c>
      <c r="AB1407" s="333">
        <v>233</v>
      </c>
      <c r="AC1407" s="334">
        <v>0.905882352941176</v>
      </c>
      <c r="AD1407" s="268">
        <v>0.920948616600791</v>
      </c>
      <c r="AE1407" s="295">
        <v>-0.0150662636596141</v>
      </c>
    </row>
    <row r="1408" spans="1:31">
      <c r="A1408" s="315" t="s">
        <v>1972</v>
      </c>
      <c r="B1408" s="339" t="s">
        <v>3367</v>
      </c>
      <c r="C1408" s="293" t="s">
        <v>2606</v>
      </c>
      <c r="D1408" s="339" t="s">
        <v>2607</v>
      </c>
      <c r="E1408" s="266">
        <v>27</v>
      </c>
      <c r="F1408" s="266">
        <v>26</v>
      </c>
      <c r="G1408" s="264">
        <v>22</v>
      </c>
      <c r="H1408" s="264">
        <v>21</v>
      </c>
      <c r="I1408" s="264">
        <v>22</v>
      </c>
      <c r="J1408" s="264">
        <v>22</v>
      </c>
      <c r="K1408" s="294">
        <v>0.9</v>
      </c>
      <c r="L1408" s="267">
        <v>0.962962962962963</v>
      </c>
      <c r="M1408" s="267">
        <v>0.954545454545455</v>
      </c>
      <c r="N1408" s="267">
        <v>1</v>
      </c>
      <c r="O1408" s="332">
        <v>717</v>
      </c>
      <c r="P1408" s="266">
        <v>710</v>
      </c>
      <c r="Q1408" s="266">
        <v>26</v>
      </c>
      <c r="R1408" s="264">
        <v>21</v>
      </c>
      <c r="S1408" s="264">
        <v>21</v>
      </c>
      <c r="T1408" s="267">
        <v>0.99023709902371</v>
      </c>
      <c r="U1408" s="267">
        <v>0.962962962962963</v>
      </c>
      <c r="V1408" s="268">
        <v>0.954545454545455</v>
      </c>
      <c r="W1408" s="268">
        <v>0.954545454545455</v>
      </c>
      <c r="X1408" s="295">
        <v>0.00841750841750832</v>
      </c>
      <c r="Y1408" s="271">
        <v>165</v>
      </c>
      <c r="Z1408" s="333">
        <v>162</v>
      </c>
      <c r="AA1408" s="333">
        <v>165</v>
      </c>
      <c r="AB1408" s="333">
        <v>162</v>
      </c>
      <c r="AC1408" s="334">
        <v>0.981818181818182</v>
      </c>
      <c r="AD1408" s="268">
        <v>0.981818181818182</v>
      </c>
      <c r="AE1408" s="295">
        <v>0</v>
      </c>
    </row>
    <row r="1409" spans="1:31">
      <c r="A1409" s="315" t="s">
        <v>1972</v>
      </c>
      <c r="B1409" s="339" t="s">
        <v>3367</v>
      </c>
      <c r="C1409" s="293" t="s">
        <v>2608</v>
      </c>
      <c r="D1409" s="339" t="s">
        <v>2609</v>
      </c>
      <c r="E1409" s="266">
        <v>40</v>
      </c>
      <c r="F1409" s="266">
        <v>39</v>
      </c>
      <c r="G1409" s="264">
        <v>36</v>
      </c>
      <c r="H1409" s="264">
        <v>35</v>
      </c>
      <c r="I1409" s="264">
        <v>38</v>
      </c>
      <c r="J1409" s="264">
        <v>38</v>
      </c>
      <c r="K1409" s="294">
        <v>0.9</v>
      </c>
      <c r="L1409" s="267">
        <v>0.975</v>
      </c>
      <c r="M1409" s="267">
        <v>0.972222222222222</v>
      </c>
      <c r="N1409" s="267">
        <v>1</v>
      </c>
      <c r="O1409" s="332">
        <v>1174</v>
      </c>
      <c r="P1409" s="266">
        <v>1153</v>
      </c>
      <c r="Q1409" s="266">
        <v>39</v>
      </c>
      <c r="R1409" s="264">
        <v>34</v>
      </c>
      <c r="S1409" s="264">
        <v>37</v>
      </c>
      <c r="T1409" s="267">
        <v>0.982112436115843</v>
      </c>
      <c r="U1409" s="267">
        <v>0.975</v>
      </c>
      <c r="V1409" s="268">
        <v>0.944444444444444</v>
      </c>
      <c r="W1409" s="268">
        <v>0.973684210526316</v>
      </c>
      <c r="X1409" s="295">
        <v>0.0305555555555556</v>
      </c>
      <c r="Y1409" s="271">
        <v>276</v>
      </c>
      <c r="Z1409" s="333">
        <v>269</v>
      </c>
      <c r="AA1409" s="333">
        <v>267</v>
      </c>
      <c r="AB1409" s="333">
        <v>260</v>
      </c>
      <c r="AC1409" s="334">
        <v>0.97463768115942</v>
      </c>
      <c r="AD1409" s="268">
        <v>0.973782771535581</v>
      </c>
      <c r="AE1409" s="295">
        <v>0.000854909623839717</v>
      </c>
    </row>
    <row r="1410" spans="1:31">
      <c r="A1410" s="315" t="s">
        <v>1972</v>
      </c>
      <c r="B1410" s="339" t="s">
        <v>3367</v>
      </c>
      <c r="C1410" s="293" t="s">
        <v>2610</v>
      </c>
      <c r="D1410" s="339" t="s">
        <v>2611</v>
      </c>
      <c r="E1410" s="266">
        <v>20</v>
      </c>
      <c r="F1410" s="266">
        <v>19</v>
      </c>
      <c r="G1410" s="264">
        <v>19</v>
      </c>
      <c r="H1410" s="264">
        <v>18</v>
      </c>
      <c r="I1410" s="264">
        <v>17</v>
      </c>
      <c r="J1410" s="264">
        <v>16</v>
      </c>
      <c r="K1410" s="294">
        <v>0.9</v>
      </c>
      <c r="L1410" s="267">
        <v>0.95</v>
      </c>
      <c r="M1410" s="267">
        <v>0.947368421052632</v>
      </c>
      <c r="N1410" s="267">
        <v>0.941176470588235</v>
      </c>
      <c r="O1410" s="332">
        <v>527</v>
      </c>
      <c r="P1410" s="266">
        <v>514</v>
      </c>
      <c r="Q1410" s="266">
        <v>19</v>
      </c>
      <c r="R1410" s="264">
        <v>18</v>
      </c>
      <c r="S1410" s="264">
        <v>16</v>
      </c>
      <c r="T1410" s="267">
        <v>0.975332068311195</v>
      </c>
      <c r="U1410" s="267">
        <v>0.95</v>
      </c>
      <c r="V1410" s="268">
        <v>0.947368421052632</v>
      </c>
      <c r="W1410" s="268">
        <v>0.941176470588235</v>
      </c>
      <c r="X1410" s="295">
        <v>0.00263157894736843</v>
      </c>
      <c r="Y1410" s="271">
        <v>125</v>
      </c>
      <c r="Z1410" s="333">
        <v>119</v>
      </c>
      <c r="AA1410" s="333">
        <v>117</v>
      </c>
      <c r="AB1410" s="333">
        <v>114</v>
      </c>
      <c r="AC1410" s="334">
        <v>0.952</v>
      </c>
      <c r="AD1410" s="268">
        <v>0.974358974358974</v>
      </c>
      <c r="AE1410" s="295">
        <v>-0.0223589743589744</v>
      </c>
    </row>
    <row r="1411" spans="1:31">
      <c r="A1411" s="315" t="s">
        <v>1972</v>
      </c>
      <c r="B1411" s="339" t="s">
        <v>3367</v>
      </c>
      <c r="C1411" s="293" t="s">
        <v>2612</v>
      </c>
      <c r="D1411" s="339" t="s">
        <v>2613</v>
      </c>
      <c r="E1411" s="266">
        <v>45</v>
      </c>
      <c r="F1411" s="266">
        <v>44</v>
      </c>
      <c r="G1411" s="264">
        <v>41</v>
      </c>
      <c r="H1411" s="264">
        <v>41</v>
      </c>
      <c r="I1411" s="264">
        <v>45</v>
      </c>
      <c r="J1411" s="264">
        <v>44</v>
      </c>
      <c r="K1411" s="294">
        <v>0.9</v>
      </c>
      <c r="L1411" s="267">
        <v>0.977777777777778</v>
      </c>
      <c r="M1411" s="267">
        <v>1</v>
      </c>
      <c r="N1411" s="267">
        <v>0.977777777777778</v>
      </c>
      <c r="O1411" s="332">
        <v>1270</v>
      </c>
      <c r="P1411" s="266">
        <v>1163</v>
      </c>
      <c r="Q1411" s="266">
        <v>41</v>
      </c>
      <c r="R1411" s="264">
        <v>0</v>
      </c>
      <c r="S1411" s="264">
        <v>43</v>
      </c>
      <c r="T1411" s="267">
        <v>0.915748031496063</v>
      </c>
      <c r="U1411" s="267">
        <v>0.911111111111111</v>
      </c>
      <c r="V1411" s="268">
        <v>0</v>
      </c>
      <c r="W1411" s="268">
        <v>0.955555555555556</v>
      </c>
      <c r="X1411" s="295">
        <v>0.911111111111111</v>
      </c>
      <c r="Y1411" s="271">
        <v>305</v>
      </c>
      <c r="Z1411" s="333">
        <v>248</v>
      </c>
      <c r="AA1411" s="333">
        <v>287</v>
      </c>
      <c r="AB1411" s="333">
        <v>268</v>
      </c>
      <c r="AC1411" s="334">
        <v>0.813114754098361</v>
      </c>
      <c r="AD1411" s="268">
        <v>0.933797909407665</v>
      </c>
      <c r="AE1411" s="295">
        <v>-0.120683155309305</v>
      </c>
    </row>
    <row r="1412" spans="1:31">
      <c r="A1412" s="315" t="s">
        <v>1972</v>
      </c>
      <c r="B1412" s="339" t="s">
        <v>3367</v>
      </c>
      <c r="C1412" s="293" t="s">
        <v>2614</v>
      </c>
      <c r="D1412" s="339" t="s">
        <v>2615</v>
      </c>
      <c r="E1412" s="266">
        <v>41</v>
      </c>
      <c r="F1412" s="266">
        <v>40</v>
      </c>
      <c r="G1412" s="264">
        <v>32</v>
      </c>
      <c r="H1412" s="264">
        <v>32</v>
      </c>
      <c r="I1412" s="264">
        <v>36</v>
      </c>
      <c r="J1412" s="264">
        <v>34</v>
      </c>
      <c r="K1412" s="294">
        <v>0.9</v>
      </c>
      <c r="L1412" s="267">
        <v>0.975609756097561</v>
      </c>
      <c r="M1412" s="267">
        <v>1</v>
      </c>
      <c r="N1412" s="267">
        <v>0.944444444444444</v>
      </c>
      <c r="O1412" s="332">
        <v>1112</v>
      </c>
      <c r="P1412" s="266">
        <v>1024</v>
      </c>
      <c r="Q1412" s="266">
        <v>38</v>
      </c>
      <c r="R1412" s="264">
        <v>31</v>
      </c>
      <c r="S1412" s="264">
        <v>30</v>
      </c>
      <c r="T1412" s="267">
        <v>0.920863309352518</v>
      </c>
      <c r="U1412" s="267">
        <v>0.926829268292683</v>
      </c>
      <c r="V1412" s="268">
        <v>0.96875</v>
      </c>
      <c r="W1412" s="268">
        <v>0.833333333333333</v>
      </c>
      <c r="X1412" s="295">
        <v>-0.041920731707317</v>
      </c>
      <c r="Y1412" s="271">
        <v>260</v>
      </c>
      <c r="Z1412" s="333">
        <v>235</v>
      </c>
      <c r="AA1412" s="333">
        <v>256</v>
      </c>
      <c r="AB1412" s="333">
        <v>235</v>
      </c>
      <c r="AC1412" s="334">
        <v>0.903846153846154</v>
      </c>
      <c r="AD1412" s="268">
        <v>0.91796875</v>
      </c>
      <c r="AE1412" s="295">
        <v>-0.0141225961538461</v>
      </c>
    </row>
    <row r="1413" spans="1:31">
      <c r="A1413" s="315" t="s">
        <v>1972</v>
      </c>
      <c r="B1413" s="339" t="s">
        <v>3367</v>
      </c>
      <c r="C1413" s="293" t="s">
        <v>2616</v>
      </c>
      <c r="D1413" s="339" t="s">
        <v>2617</v>
      </c>
      <c r="E1413" s="266">
        <v>53</v>
      </c>
      <c r="F1413" s="266">
        <v>52</v>
      </c>
      <c r="G1413" s="264">
        <v>43</v>
      </c>
      <c r="H1413" s="264">
        <v>41</v>
      </c>
      <c r="I1413" s="264">
        <v>51</v>
      </c>
      <c r="J1413" s="264">
        <v>47</v>
      </c>
      <c r="K1413" s="294">
        <v>0.9</v>
      </c>
      <c r="L1413" s="267">
        <v>0.981132075471698</v>
      </c>
      <c r="M1413" s="267">
        <v>0.953488372093023</v>
      </c>
      <c r="N1413" s="267">
        <v>0.92156862745098</v>
      </c>
      <c r="O1413" s="332">
        <v>1522</v>
      </c>
      <c r="P1413" s="266">
        <v>1441</v>
      </c>
      <c r="Q1413" s="266">
        <v>52</v>
      </c>
      <c r="R1413" s="264">
        <v>40</v>
      </c>
      <c r="S1413" s="264">
        <v>44</v>
      </c>
      <c r="T1413" s="267">
        <v>0.946780551905388</v>
      </c>
      <c r="U1413" s="267">
        <v>0.981132075471698</v>
      </c>
      <c r="V1413" s="268">
        <v>0.930232558139535</v>
      </c>
      <c r="W1413" s="268">
        <v>0.862745098039216</v>
      </c>
      <c r="X1413" s="295">
        <v>0.0508995173321632</v>
      </c>
      <c r="Y1413" s="271">
        <v>355</v>
      </c>
      <c r="Z1413" s="333">
        <v>333</v>
      </c>
      <c r="AA1413" s="333">
        <v>352</v>
      </c>
      <c r="AB1413" s="333">
        <v>329</v>
      </c>
      <c r="AC1413" s="334">
        <v>0.938028169014084</v>
      </c>
      <c r="AD1413" s="268">
        <v>0.934659090909091</v>
      </c>
      <c r="AE1413" s="295">
        <v>0.00336907810499354</v>
      </c>
    </row>
    <row r="1414" spans="1:31">
      <c r="A1414" s="315" t="s">
        <v>1972</v>
      </c>
      <c r="B1414" s="339" t="s">
        <v>3367</v>
      </c>
      <c r="C1414" s="293" t="s">
        <v>2618</v>
      </c>
      <c r="D1414" s="339" t="s">
        <v>2619</v>
      </c>
      <c r="E1414" s="266">
        <v>40</v>
      </c>
      <c r="F1414" s="266">
        <v>38</v>
      </c>
      <c r="G1414" s="264">
        <v>34</v>
      </c>
      <c r="H1414" s="264">
        <v>31</v>
      </c>
      <c r="I1414" s="264">
        <v>37</v>
      </c>
      <c r="J1414" s="264">
        <v>34</v>
      </c>
      <c r="K1414" s="294">
        <v>0.9</v>
      </c>
      <c r="L1414" s="267">
        <v>0.95</v>
      </c>
      <c r="M1414" s="267">
        <v>0.911764705882353</v>
      </c>
      <c r="N1414" s="267">
        <v>0.918918918918919</v>
      </c>
      <c r="O1414" s="332">
        <v>1126</v>
      </c>
      <c r="P1414" s="266">
        <v>1055</v>
      </c>
      <c r="Q1414" s="266">
        <v>37</v>
      </c>
      <c r="R1414" s="264">
        <v>31</v>
      </c>
      <c r="S1414" s="264">
        <v>32</v>
      </c>
      <c r="T1414" s="267">
        <v>0.936944937833037</v>
      </c>
      <c r="U1414" s="267">
        <v>0.925</v>
      </c>
      <c r="V1414" s="268">
        <v>0.911764705882353</v>
      </c>
      <c r="W1414" s="268">
        <v>0.864864864864865</v>
      </c>
      <c r="X1414" s="295">
        <v>0.0132352941176471</v>
      </c>
      <c r="Y1414" s="271">
        <v>265</v>
      </c>
      <c r="Z1414" s="333">
        <v>239</v>
      </c>
      <c r="AA1414" s="333">
        <v>262</v>
      </c>
      <c r="AB1414" s="333">
        <v>239</v>
      </c>
      <c r="AC1414" s="334">
        <v>0.90188679245283</v>
      </c>
      <c r="AD1414" s="268">
        <v>0.912213740458015</v>
      </c>
      <c r="AE1414" s="295">
        <v>-0.0103269480051851</v>
      </c>
    </row>
    <row r="1415" spans="1:31">
      <c r="A1415" s="315" t="s">
        <v>1972</v>
      </c>
      <c r="B1415" s="339" t="s">
        <v>3367</v>
      </c>
      <c r="C1415" s="293" t="s">
        <v>2620</v>
      </c>
      <c r="D1415" s="339" t="s">
        <v>2621</v>
      </c>
      <c r="E1415" s="266">
        <v>35</v>
      </c>
      <c r="F1415" s="266">
        <v>35</v>
      </c>
      <c r="G1415" s="264">
        <v>34</v>
      </c>
      <c r="H1415" s="264">
        <v>34</v>
      </c>
      <c r="I1415" s="264">
        <v>33</v>
      </c>
      <c r="J1415" s="264">
        <v>33</v>
      </c>
      <c r="K1415" s="294">
        <v>0.9</v>
      </c>
      <c r="L1415" s="267">
        <v>1</v>
      </c>
      <c r="M1415" s="267">
        <v>1</v>
      </c>
      <c r="N1415" s="267">
        <v>1</v>
      </c>
      <c r="O1415" s="332">
        <v>966</v>
      </c>
      <c r="P1415" s="266">
        <v>958</v>
      </c>
      <c r="Q1415" s="266">
        <v>35</v>
      </c>
      <c r="R1415" s="264">
        <v>34</v>
      </c>
      <c r="S1415" s="264">
        <v>32</v>
      </c>
      <c r="T1415" s="267">
        <v>0.991718426501035</v>
      </c>
      <c r="U1415" s="267">
        <v>1</v>
      </c>
      <c r="V1415" s="268">
        <v>1</v>
      </c>
      <c r="W1415" s="268">
        <v>0.96969696969697</v>
      </c>
      <c r="X1415" s="295">
        <v>0</v>
      </c>
      <c r="Y1415" s="271">
        <v>229</v>
      </c>
      <c r="Z1415" s="333">
        <v>228</v>
      </c>
      <c r="AA1415" s="333">
        <v>224</v>
      </c>
      <c r="AB1415" s="333">
        <v>220</v>
      </c>
      <c r="AC1415" s="334">
        <v>0.995633187772926</v>
      </c>
      <c r="AD1415" s="268">
        <v>0.982142857142857</v>
      </c>
      <c r="AE1415" s="295">
        <v>0.0134903306300687</v>
      </c>
    </row>
    <row r="1416" spans="1:31">
      <c r="A1416" s="315" t="s">
        <v>1972</v>
      </c>
      <c r="B1416" s="339" t="s">
        <v>3367</v>
      </c>
      <c r="C1416" s="293" t="s">
        <v>2622</v>
      </c>
      <c r="D1416" s="339" t="s">
        <v>2623</v>
      </c>
      <c r="E1416" s="266">
        <v>25</v>
      </c>
      <c r="F1416" s="266">
        <v>25</v>
      </c>
      <c r="G1416" s="264">
        <v>21</v>
      </c>
      <c r="H1416" s="264">
        <v>21</v>
      </c>
      <c r="I1416" s="264">
        <v>21</v>
      </c>
      <c r="J1416" s="264">
        <v>21</v>
      </c>
      <c r="K1416" s="294">
        <v>0.9</v>
      </c>
      <c r="L1416" s="267">
        <v>1</v>
      </c>
      <c r="M1416" s="267">
        <v>1</v>
      </c>
      <c r="N1416" s="267">
        <v>1</v>
      </c>
      <c r="O1416" s="332">
        <v>666</v>
      </c>
      <c r="P1416" s="266">
        <v>656</v>
      </c>
      <c r="Q1416" s="266">
        <v>23</v>
      </c>
      <c r="R1416" s="264">
        <v>21</v>
      </c>
      <c r="S1416" s="264">
        <v>21</v>
      </c>
      <c r="T1416" s="267">
        <v>0.984984984984985</v>
      </c>
      <c r="U1416" s="267">
        <v>0.92</v>
      </c>
      <c r="V1416" s="268">
        <v>1</v>
      </c>
      <c r="W1416" s="268">
        <v>1</v>
      </c>
      <c r="X1416" s="295">
        <v>-0.08</v>
      </c>
      <c r="Y1416" s="271">
        <v>155</v>
      </c>
      <c r="Z1416" s="333">
        <v>153</v>
      </c>
      <c r="AA1416" s="333">
        <v>156</v>
      </c>
      <c r="AB1416" s="333">
        <v>156</v>
      </c>
      <c r="AC1416" s="334">
        <v>0.987096774193548</v>
      </c>
      <c r="AD1416" s="268">
        <v>1</v>
      </c>
      <c r="AE1416" s="295">
        <v>-0.0129032258064516</v>
      </c>
    </row>
    <row r="1417" spans="1:31">
      <c r="A1417" s="315" t="s">
        <v>1972</v>
      </c>
      <c r="B1417" s="339" t="s">
        <v>3367</v>
      </c>
      <c r="C1417" s="293" t="s">
        <v>2624</v>
      </c>
      <c r="D1417" s="339" t="s">
        <v>2625</v>
      </c>
      <c r="E1417" s="266">
        <v>16</v>
      </c>
      <c r="F1417" s="266">
        <v>16</v>
      </c>
      <c r="G1417" s="264">
        <v>14</v>
      </c>
      <c r="H1417" s="264">
        <v>13</v>
      </c>
      <c r="I1417" s="264">
        <v>16</v>
      </c>
      <c r="J1417" s="264">
        <v>15</v>
      </c>
      <c r="K1417" s="294">
        <v>0.9</v>
      </c>
      <c r="L1417" s="267">
        <v>1</v>
      </c>
      <c r="M1417" s="267">
        <v>0.928571428571429</v>
      </c>
      <c r="N1417" s="267">
        <v>0.9375</v>
      </c>
      <c r="O1417" s="332">
        <v>462</v>
      </c>
      <c r="P1417" s="266">
        <v>441</v>
      </c>
      <c r="Q1417" s="266">
        <v>16</v>
      </c>
      <c r="R1417" s="264">
        <v>13</v>
      </c>
      <c r="S1417" s="264">
        <v>15</v>
      </c>
      <c r="T1417" s="267">
        <v>0.954545454545455</v>
      </c>
      <c r="U1417" s="267">
        <v>1</v>
      </c>
      <c r="V1417" s="268">
        <v>0.928571428571429</v>
      </c>
      <c r="W1417" s="268">
        <v>0.9375</v>
      </c>
      <c r="X1417" s="295">
        <v>0.0714285714285714</v>
      </c>
      <c r="Y1417" s="271">
        <v>107</v>
      </c>
      <c r="Z1417" s="333">
        <v>103</v>
      </c>
      <c r="AA1417" s="333">
        <v>103</v>
      </c>
      <c r="AB1417" s="333">
        <v>101</v>
      </c>
      <c r="AC1417" s="334">
        <v>0.962616822429907</v>
      </c>
      <c r="AD1417" s="268">
        <v>0.980582524271845</v>
      </c>
      <c r="AE1417" s="295">
        <v>-0.0179657018419381</v>
      </c>
    </row>
    <row r="1418" spans="1:31">
      <c r="A1418" s="315" t="s">
        <v>1972</v>
      </c>
      <c r="B1418" s="339" t="s">
        <v>3367</v>
      </c>
      <c r="C1418" s="293" t="s">
        <v>2626</v>
      </c>
      <c r="D1418" s="339" t="s">
        <v>2627</v>
      </c>
      <c r="E1418" s="266">
        <v>46</v>
      </c>
      <c r="F1418" s="266">
        <v>46</v>
      </c>
      <c r="G1418" s="264">
        <v>37</v>
      </c>
      <c r="H1418" s="264">
        <v>37</v>
      </c>
      <c r="I1418" s="264">
        <v>36</v>
      </c>
      <c r="J1418" s="264">
        <v>36</v>
      </c>
      <c r="K1418" s="294">
        <v>0.9</v>
      </c>
      <c r="L1418" s="267">
        <v>1</v>
      </c>
      <c r="M1418" s="267">
        <v>1</v>
      </c>
      <c r="N1418" s="267">
        <v>1</v>
      </c>
      <c r="O1418" s="332">
        <v>1297</v>
      </c>
      <c r="P1418" s="266">
        <v>1262</v>
      </c>
      <c r="Q1418" s="266">
        <v>46</v>
      </c>
      <c r="R1418" s="264">
        <v>37</v>
      </c>
      <c r="S1418" s="264">
        <v>36</v>
      </c>
      <c r="T1418" s="267">
        <v>0.973014649190439</v>
      </c>
      <c r="U1418" s="267">
        <v>1</v>
      </c>
      <c r="V1418" s="268">
        <v>1</v>
      </c>
      <c r="W1418" s="268">
        <v>1</v>
      </c>
      <c r="X1418" s="295">
        <v>0</v>
      </c>
      <c r="Y1418" s="271">
        <v>297</v>
      </c>
      <c r="Z1418" s="333">
        <v>294</v>
      </c>
      <c r="AA1418" s="333">
        <v>316</v>
      </c>
      <c r="AB1418" s="333">
        <v>309</v>
      </c>
      <c r="AC1418" s="334">
        <v>0.98989898989899</v>
      </c>
      <c r="AD1418" s="268">
        <v>0.977848101265823</v>
      </c>
      <c r="AE1418" s="295">
        <v>0.0120508886331672</v>
      </c>
    </row>
    <row r="1419" spans="1:31">
      <c r="A1419" s="315" t="s">
        <v>1972</v>
      </c>
      <c r="B1419" s="339" t="s">
        <v>3367</v>
      </c>
      <c r="C1419" s="293" t="s">
        <v>2628</v>
      </c>
      <c r="D1419" s="339" t="s">
        <v>2629</v>
      </c>
      <c r="E1419" s="266">
        <v>76</v>
      </c>
      <c r="F1419" s="266">
        <v>75</v>
      </c>
      <c r="G1419" s="264">
        <v>64</v>
      </c>
      <c r="H1419" s="264">
        <v>63</v>
      </c>
      <c r="I1419" s="264">
        <v>67</v>
      </c>
      <c r="J1419" s="264">
        <v>67</v>
      </c>
      <c r="K1419" s="294">
        <v>0.9</v>
      </c>
      <c r="L1419" s="267">
        <v>0.986842105263158</v>
      </c>
      <c r="M1419" s="267">
        <v>0.984375</v>
      </c>
      <c r="N1419" s="267">
        <v>1</v>
      </c>
      <c r="O1419" s="332">
        <v>2056</v>
      </c>
      <c r="P1419" s="266">
        <v>1964</v>
      </c>
      <c r="Q1419" s="266">
        <v>71</v>
      </c>
      <c r="R1419" s="264">
        <v>61</v>
      </c>
      <c r="S1419" s="264">
        <v>62</v>
      </c>
      <c r="T1419" s="267">
        <v>0.955252918287938</v>
      </c>
      <c r="U1419" s="267">
        <v>0.934210526315789</v>
      </c>
      <c r="V1419" s="268">
        <v>0.953125</v>
      </c>
      <c r="W1419" s="268">
        <v>0.925373134328358</v>
      </c>
      <c r="X1419" s="295">
        <v>-0.0189144736842105</v>
      </c>
      <c r="Y1419" s="271">
        <v>478</v>
      </c>
      <c r="Z1419" s="333">
        <v>453</v>
      </c>
      <c r="AA1419" s="333">
        <v>478</v>
      </c>
      <c r="AB1419" s="333">
        <v>458</v>
      </c>
      <c r="AC1419" s="334">
        <v>0.947698744769874</v>
      </c>
      <c r="AD1419" s="268">
        <v>0.9581589958159</v>
      </c>
      <c r="AE1419" s="295">
        <v>-0.0104602510460251</v>
      </c>
    </row>
    <row r="1420" spans="1:31">
      <c r="A1420" s="315" t="s">
        <v>1972</v>
      </c>
      <c r="B1420" s="339" t="s">
        <v>3367</v>
      </c>
      <c r="C1420" s="293" t="s">
        <v>2630</v>
      </c>
      <c r="D1420" s="339" t="s">
        <v>2631</v>
      </c>
      <c r="E1420" s="266">
        <v>66</v>
      </c>
      <c r="F1420" s="266">
        <v>64</v>
      </c>
      <c r="G1420" s="264">
        <v>57</v>
      </c>
      <c r="H1420" s="264">
        <v>55</v>
      </c>
      <c r="I1420" s="264">
        <v>59</v>
      </c>
      <c r="J1420" s="264">
        <v>57</v>
      </c>
      <c r="K1420" s="294">
        <v>0.9</v>
      </c>
      <c r="L1420" s="267">
        <v>0.96969696969697</v>
      </c>
      <c r="M1420" s="267">
        <v>0.964912280701754</v>
      </c>
      <c r="N1420" s="267">
        <v>0.966101694915254</v>
      </c>
      <c r="O1420" s="332">
        <v>1875</v>
      </c>
      <c r="P1420" s="266">
        <v>1740</v>
      </c>
      <c r="Q1420" s="266">
        <v>57</v>
      </c>
      <c r="R1420" s="264">
        <v>55</v>
      </c>
      <c r="S1420" s="264">
        <v>55</v>
      </c>
      <c r="T1420" s="267">
        <v>0.928</v>
      </c>
      <c r="U1420" s="267">
        <v>0.863636363636364</v>
      </c>
      <c r="V1420" s="268">
        <v>0.964912280701754</v>
      </c>
      <c r="W1420" s="268">
        <v>0.932203389830508</v>
      </c>
      <c r="X1420" s="295">
        <v>-0.101275917065391</v>
      </c>
      <c r="Y1420" s="271">
        <v>426</v>
      </c>
      <c r="Z1420" s="333">
        <v>376</v>
      </c>
      <c r="AA1420" s="333">
        <v>430</v>
      </c>
      <c r="AB1420" s="333">
        <v>411</v>
      </c>
      <c r="AC1420" s="334">
        <v>0.882629107981221</v>
      </c>
      <c r="AD1420" s="268">
        <v>0.955813953488372</v>
      </c>
      <c r="AE1420" s="295">
        <v>-0.0731848455071514</v>
      </c>
    </row>
    <row r="1421" spans="1:31">
      <c r="A1421" s="315" t="s">
        <v>1972</v>
      </c>
      <c r="B1421" s="339" t="s">
        <v>3368</v>
      </c>
      <c r="C1421" s="293" t="s">
        <v>2632</v>
      </c>
      <c r="D1421" s="339" t="s">
        <v>2633</v>
      </c>
      <c r="E1421" s="266">
        <v>49</v>
      </c>
      <c r="F1421" s="266">
        <v>48</v>
      </c>
      <c r="G1421" s="264">
        <v>41</v>
      </c>
      <c r="H1421" s="264">
        <v>40</v>
      </c>
      <c r="I1421" s="264">
        <v>41</v>
      </c>
      <c r="J1421" s="264">
        <v>40</v>
      </c>
      <c r="K1421" s="294">
        <v>0.9</v>
      </c>
      <c r="L1421" s="267">
        <v>0.979591836734694</v>
      </c>
      <c r="M1421" s="267">
        <v>0.975609756097561</v>
      </c>
      <c r="N1421" s="267">
        <v>0.975609756097561</v>
      </c>
      <c r="O1421" s="332">
        <v>1405</v>
      </c>
      <c r="P1421" s="266">
        <v>1230</v>
      </c>
      <c r="Q1421" s="266">
        <v>41</v>
      </c>
      <c r="R1421" s="264">
        <v>34</v>
      </c>
      <c r="S1421" s="264">
        <v>34</v>
      </c>
      <c r="T1421" s="267">
        <v>0.875444839857651</v>
      </c>
      <c r="U1421" s="267">
        <v>0.836734693877551</v>
      </c>
      <c r="V1421" s="268">
        <v>0.829268292682927</v>
      </c>
      <c r="W1421" s="268">
        <v>0.829268292682927</v>
      </c>
      <c r="X1421" s="295">
        <v>0.00746640119462427</v>
      </c>
      <c r="Y1421" s="271">
        <v>326</v>
      </c>
      <c r="Z1421" s="333">
        <v>277</v>
      </c>
      <c r="AA1421" s="333">
        <v>324</v>
      </c>
      <c r="AB1421" s="333">
        <v>283</v>
      </c>
      <c r="AC1421" s="334">
        <v>0.849693251533742</v>
      </c>
      <c r="AD1421" s="268">
        <v>0.873456790123457</v>
      </c>
      <c r="AE1421" s="295">
        <v>-0.0237635385897145</v>
      </c>
    </row>
    <row r="1422" spans="1:31">
      <c r="A1422" s="315" t="s">
        <v>1972</v>
      </c>
      <c r="B1422" s="339" t="s">
        <v>3368</v>
      </c>
      <c r="C1422" s="293" t="s">
        <v>2634</v>
      </c>
      <c r="D1422" s="339" t="s">
        <v>2635</v>
      </c>
      <c r="E1422" s="266">
        <v>39</v>
      </c>
      <c r="F1422" s="266">
        <v>37</v>
      </c>
      <c r="G1422" s="264">
        <v>28</v>
      </c>
      <c r="H1422" s="264">
        <v>27</v>
      </c>
      <c r="I1422" s="264">
        <v>26</v>
      </c>
      <c r="J1422" s="264">
        <v>24</v>
      </c>
      <c r="K1422" s="294">
        <v>0.9</v>
      </c>
      <c r="L1422" s="267">
        <v>0.948717948717949</v>
      </c>
      <c r="M1422" s="267">
        <v>0.964285714285714</v>
      </c>
      <c r="N1422" s="267">
        <v>0.923076923076923</v>
      </c>
      <c r="O1422" s="332">
        <v>1018</v>
      </c>
      <c r="P1422" s="266">
        <v>959</v>
      </c>
      <c r="Q1422" s="266">
        <v>37</v>
      </c>
      <c r="R1422" s="264">
        <v>27</v>
      </c>
      <c r="S1422" s="264">
        <v>24</v>
      </c>
      <c r="T1422" s="267">
        <v>0.942043222003929</v>
      </c>
      <c r="U1422" s="267">
        <v>0.948717948717949</v>
      </c>
      <c r="V1422" s="268">
        <v>0.964285714285714</v>
      </c>
      <c r="W1422" s="268">
        <v>0.923076923076923</v>
      </c>
      <c r="X1422" s="295">
        <v>-0.0155677655677656</v>
      </c>
      <c r="Y1422" s="271">
        <v>231</v>
      </c>
      <c r="Z1422" s="333">
        <v>213</v>
      </c>
      <c r="AA1422" s="333">
        <v>238</v>
      </c>
      <c r="AB1422" s="333">
        <v>222</v>
      </c>
      <c r="AC1422" s="334">
        <v>0.922077922077922</v>
      </c>
      <c r="AD1422" s="268">
        <v>0.932773109243697</v>
      </c>
      <c r="AE1422" s="295">
        <v>-0.0106951871657754</v>
      </c>
    </row>
    <row r="1423" spans="1:31">
      <c r="A1423" s="315" t="s">
        <v>1972</v>
      </c>
      <c r="B1423" s="339" t="s">
        <v>3368</v>
      </c>
      <c r="C1423" s="293" t="s">
        <v>2636</v>
      </c>
      <c r="D1423" s="339" t="s">
        <v>2637</v>
      </c>
      <c r="E1423" s="266">
        <v>39</v>
      </c>
      <c r="F1423" s="266">
        <v>38</v>
      </c>
      <c r="G1423" s="264">
        <v>31</v>
      </c>
      <c r="H1423" s="264">
        <v>30</v>
      </c>
      <c r="I1423" s="264">
        <v>35</v>
      </c>
      <c r="J1423" s="264">
        <v>34</v>
      </c>
      <c r="K1423" s="294">
        <v>0.9</v>
      </c>
      <c r="L1423" s="267">
        <v>0.974358974358974</v>
      </c>
      <c r="M1423" s="267">
        <v>0.967741935483871</v>
      </c>
      <c r="N1423" s="267">
        <v>0.971428571428571</v>
      </c>
      <c r="O1423" s="332">
        <v>1090</v>
      </c>
      <c r="P1423" s="266">
        <v>986</v>
      </c>
      <c r="Q1423" s="266">
        <v>35</v>
      </c>
      <c r="R1423" s="264">
        <v>26</v>
      </c>
      <c r="S1423" s="264">
        <v>31</v>
      </c>
      <c r="T1423" s="267">
        <v>0.904587155963303</v>
      </c>
      <c r="U1423" s="267">
        <v>0.897435897435897</v>
      </c>
      <c r="V1423" s="268">
        <v>0.838709677419355</v>
      </c>
      <c r="W1423" s="268">
        <v>0.885714285714286</v>
      </c>
      <c r="X1423" s="295">
        <v>0.0587262200165426</v>
      </c>
      <c r="Y1423" s="271">
        <v>255</v>
      </c>
      <c r="Z1423" s="333">
        <v>227</v>
      </c>
      <c r="AA1423" s="333">
        <v>251</v>
      </c>
      <c r="AB1423" s="333">
        <v>226</v>
      </c>
      <c r="AC1423" s="334">
        <v>0.890196078431372</v>
      </c>
      <c r="AD1423" s="268">
        <v>0.900398406374502</v>
      </c>
      <c r="AE1423" s="295">
        <v>-0.0102023279431295</v>
      </c>
    </row>
    <row r="1424" spans="1:31">
      <c r="A1424" s="315" t="s">
        <v>1972</v>
      </c>
      <c r="B1424" s="339" t="s">
        <v>3368</v>
      </c>
      <c r="C1424" s="293" t="s">
        <v>2638</v>
      </c>
      <c r="D1424" s="339" t="s">
        <v>2639</v>
      </c>
      <c r="E1424" s="266">
        <v>31</v>
      </c>
      <c r="F1424" s="266">
        <v>31</v>
      </c>
      <c r="G1424" s="264">
        <v>26</v>
      </c>
      <c r="H1424" s="264">
        <v>26</v>
      </c>
      <c r="I1424" s="264">
        <v>29</v>
      </c>
      <c r="J1424" s="264">
        <v>29</v>
      </c>
      <c r="K1424" s="294">
        <v>0.9</v>
      </c>
      <c r="L1424" s="267">
        <v>1</v>
      </c>
      <c r="M1424" s="267">
        <v>1</v>
      </c>
      <c r="N1424" s="267">
        <v>1</v>
      </c>
      <c r="O1424" s="332">
        <v>895</v>
      </c>
      <c r="P1424" s="266">
        <v>844</v>
      </c>
      <c r="Q1424" s="266">
        <v>30</v>
      </c>
      <c r="R1424" s="264">
        <v>22</v>
      </c>
      <c r="S1424" s="264">
        <v>25</v>
      </c>
      <c r="T1424" s="267">
        <v>0.943016759776536</v>
      </c>
      <c r="U1424" s="267">
        <v>0.967741935483871</v>
      </c>
      <c r="V1424" s="268">
        <v>0.846153846153846</v>
      </c>
      <c r="W1424" s="268">
        <v>0.862068965517241</v>
      </c>
      <c r="X1424" s="295">
        <v>0.121588089330025</v>
      </c>
      <c r="Y1424" s="271">
        <v>208</v>
      </c>
      <c r="Z1424" s="333">
        <v>191</v>
      </c>
      <c r="AA1424" s="333">
        <v>214</v>
      </c>
      <c r="AB1424" s="333">
        <v>206</v>
      </c>
      <c r="AC1424" s="334">
        <v>0.918269230769231</v>
      </c>
      <c r="AD1424" s="268">
        <v>0.962616822429907</v>
      </c>
      <c r="AE1424" s="295">
        <v>-0.0443475916606758</v>
      </c>
    </row>
    <row r="1425" spans="1:31">
      <c r="A1425" s="315" t="s">
        <v>1972</v>
      </c>
      <c r="B1425" s="339" t="s">
        <v>3368</v>
      </c>
      <c r="C1425" s="293" t="s">
        <v>2640</v>
      </c>
      <c r="D1425" s="339" t="s">
        <v>2641</v>
      </c>
      <c r="E1425" s="266">
        <v>20</v>
      </c>
      <c r="F1425" s="266">
        <v>20</v>
      </c>
      <c r="G1425" s="264">
        <v>18</v>
      </c>
      <c r="H1425" s="264">
        <v>18</v>
      </c>
      <c r="I1425" s="264">
        <v>21</v>
      </c>
      <c r="J1425" s="264">
        <v>21</v>
      </c>
      <c r="K1425" s="294">
        <v>0.9</v>
      </c>
      <c r="L1425" s="267">
        <v>1</v>
      </c>
      <c r="M1425" s="267">
        <v>1</v>
      </c>
      <c r="N1425" s="267">
        <v>1</v>
      </c>
      <c r="O1425" s="332">
        <v>625</v>
      </c>
      <c r="P1425" s="266">
        <v>608</v>
      </c>
      <c r="Q1425" s="266">
        <v>20</v>
      </c>
      <c r="R1425" s="264">
        <v>17</v>
      </c>
      <c r="S1425" s="264">
        <v>18</v>
      </c>
      <c r="T1425" s="267">
        <v>0.9728</v>
      </c>
      <c r="U1425" s="267">
        <v>1</v>
      </c>
      <c r="V1425" s="268">
        <v>0.944444444444444</v>
      </c>
      <c r="W1425" s="268">
        <v>0.857142857142857</v>
      </c>
      <c r="X1425" s="295">
        <v>0.0555555555555556</v>
      </c>
      <c r="Y1425" s="271">
        <v>144</v>
      </c>
      <c r="Z1425" s="333">
        <v>138</v>
      </c>
      <c r="AA1425" s="333">
        <v>147</v>
      </c>
      <c r="AB1425" s="333">
        <v>143</v>
      </c>
      <c r="AC1425" s="334">
        <v>0.958333333333333</v>
      </c>
      <c r="AD1425" s="268">
        <v>0.972789115646258</v>
      </c>
      <c r="AE1425" s="295">
        <v>-0.0144557823129251</v>
      </c>
    </row>
    <row r="1426" spans="1:31">
      <c r="A1426" s="315" t="s">
        <v>1972</v>
      </c>
      <c r="B1426" s="339" t="s">
        <v>3368</v>
      </c>
      <c r="C1426" s="293" t="s">
        <v>2642</v>
      </c>
      <c r="D1426" s="339" t="s">
        <v>2643</v>
      </c>
      <c r="E1426" s="266">
        <v>41</v>
      </c>
      <c r="F1426" s="266">
        <v>41</v>
      </c>
      <c r="G1426" s="264">
        <v>31</v>
      </c>
      <c r="H1426" s="264">
        <v>31</v>
      </c>
      <c r="I1426" s="264">
        <v>33</v>
      </c>
      <c r="J1426" s="264">
        <v>33</v>
      </c>
      <c r="K1426" s="294">
        <v>0.9</v>
      </c>
      <c r="L1426" s="267">
        <v>1</v>
      </c>
      <c r="M1426" s="267">
        <v>1</v>
      </c>
      <c r="N1426" s="267">
        <v>1</v>
      </c>
      <c r="O1426" s="332">
        <v>1105</v>
      </c>
      <c r="P1426" s="266">
        <v>978</v>
      </c>
      <c r="Q1426" s="266">
        <v>33</v>
      </c>
      <c r="R1426" s="264">
        <v>27</v>
      </c>
      <c r="S1426" s="264">
        <v>30</v>
      </c>
      <c r="T1426" s="267">
        <v>0.885067873303167</v>
      </c>
      <c r="U1426" s="267">
        <v>0.804878048780488</v>
      </c>
      <c r="V1426" s="268">
        <v>0.870967741935484</v>
      </c>
      <c r="W1426" s="268">
        <v>0.909090909090909</v>
      </c>
      <c r="X1426" s="295">
        <v>-0.066089693154996</v>
      </c>
      <c r="Y1426" s="271">
        <v>259</v>
      </c>
      <c r="Z1426" s="333">
        <v>225</v>
      </c>
      <c r="AA1426" s="333">
        <v>255</v>
      </c>
      <c r="AB1426" s="333">
        <v>221</v>
      </c>
      <c r="AC1426" s="334">
        <v>0.868725868725869</v>
      </c>
      <c r="AD1426" s="268">
        <v>0.866666666666667</v>
      </c>
      <c r="AE1426" s="295">
        <v>0.00205920205920207</v>
      </c>
    </row>
    <row r="1427" spans="1:31">
      <c r="A1427" s="315" t="s">
        <v>1972</v>
      </c>
      <c r="B1427" s="339" t="s">
        <v>3368</v>
      </c>
      <c r="C1427" s="293" t="s">
        <v>2644</v>
      </c>
      <c r="D1427" s="339" t="s">
        <v>2645</v>
      </c>
      <c r="E1427" s="266">
        <v>42</v>
      </c>
      <c r="F1427" s="266">
        <v>37</v>
      </c>
      <c r="G1427" s="264">
        <v>34</v>
      </c>
      <c r="H1427" s="264">
        <v>29</v>
      </c>
      <c r="I1427" s="264">
        <v>39</v>
      </c>
      <c r="J1427" s="264">
        <v>35</v>
      </c>
      <c r="K1427" s="294">
        <v>0.9</v>
      </c>
      <c r="L1427" s="267">
        <v>0.880952380952381</v>
      </c>
      <c r="M1427" s="267">
        <v>0.852941176470588</v>
      </c>
      <c r="N1427" s="267">
        <v>0.897435897435897</v>
      </c>
      <c r="O1427" s="332">
        <v>1276</v>
      </c>
      <c r="P1427" s="266">
        <v>1144</v>
      </c>
      <c r="Q1427" s="266">
        <v>37</v>
      </c>
      <c r="R1427" s="264">
        <v>28</v>
      </c>
      <c r="S1427" s="264">
        <v>34</v>
      </c>
      <c r="T1427" s="267">
        <v>0.896551724137931</v>
      </c>
      <c r="U1427" s="267">
        <v>0.880952380952381</v>
      </c>
      <c r="V1427" s="268">
        <v>0.823529411764706</v>
      </c>
      <c r="W1427" s="268">
        <v>0.871794871794872</v>
      </c>
      <c r="X1427" s="295">
        <v>0.0574229691876751</v>
      </c>
      <c r="Y1427" s="271">
        <v>289</v>
      </c>
      <c r="Z1427" s="333">
        <v>256</v>
      </c>
      <c r="AA1427" s="333">
        <v>299</v>
      </c>
      <c r="AB1427" s="333">
        <v>263</v>
      </c>
      <c r="AC1427" s="334">
        <v>0.885813148788927</v>
      </c>
      <c r="AD1427" s="268">
        <v>0.879598662207358</v>
      </c>
      <c r="AE1427" s="295">
        <v>0.00621448658156953</v>
      </c>
    </row>
    <row r="1428" spans="1:31">
      <c r="A1428" s="315" t="s">
        <v>1972</v>
      </c>
      <c r="B1428" s="339" t="s">
        <v>3368</v>
      </c>
      <c r="C1428" s="293" t="s">
        <v>2646</v>
      </c>
      <c r="D1428" s="339" t="s">
        <v>2647</v>
      </c>
      <c r="E1428" s="266">
        <v>26</v>
      </c>
      <c r="F1428" s="266">
        <v>23</v>
      </c>
      <c r="G1428" s="264">
        <v>23</v>
      </c>
      <c r="H1428" s="264">
        <v>19</v>
      </c>
      <c r="I1428" s="264">
        <v>25</v>
      </c>
      <c r="J1428" s="264">
        <v>20</v>
      </c>
      <c r="K1428" s="294">
        <v>0.9</v>
      </c>
      <c r="L1428" s="267">
        <v>0.884615384615385</v>
      </c>
      <c r="M1428" s="267">
        <v>0.826086956521739</v>
      </c>
      <c r="N1428" s="267">
        <v>0.8</v>
      </c>
      <c r="O1428" s="332">
        <v>792</v>
      </c>
      <c r="P1428" s="266">
        <v>680</v>
      </c>
      <c r="Q1428" s="266">
        <v>23</v>
      </c>
      <c r="R1428" s="264">
        <v>18</v>
      </c>
      <c r="S1428" s="264">
        <v>15</v>
      </c>
      <c r="T1428" s="267">
        <v>0.858585858585859</v>
      </c>
      <c r="U1428" s="267">
        <v>0.884615384615385</v>
      </c>
      <c r="V1428" s="268">
        <v>0.782608695652174</v>
      </c>
      <c r="W1428" s="268">
        <v>0.6</v>
      </c>
      <c r="X1428" s="295">
        <v>0.102006688963211</v>
      </c>
      <c r="Y1428" s="271">
        <v>180</v>
      </c>
      <c r="Z1428" s="333">
        <v>141</v>
      </c>
      <c r="AA1428" s="333">
        <v>176</v>
      </c>
      <c r="AB1428" s="333">
        <v>157</v>
      </c>
      <c r="AC1428" s="334">
        <v>0.783333333333333</v>
      </c>
      <c r="AD1428" s="268">
        <v>0.892045454545455</v>
      </c>
      <c r="AE1428" s="295">
        <v>-0.108712121212121</v>
      </c>
    </row>
    <row r="1429" spans="1:31">
      <c r="A1429" s="315" t="s">
        <v>1972</v>
      </c>
      <c r="B1429" s="339" t="s">
        <v>3368</v>
      </c>
      <c r="C1429" s="293" t="s">
        <v>2648</v>
      </c>
      <c r="D1429" s="339" t="s">
        <v>2649</v>
      </c>
      <c r="E1429" s="266">
        <v>57</v>
      </c>
      <c r="F1429" s="266">
        <v>55</v>
      </c>
      <c r="G1429" s="264">
        <v>49</v>
      </c>
      <c r="H1429" s="264">
        <v>48</v>
      </c>
      <c r="I1429" s="264">
        <v>55</v>
      </c>
      <c r="J1429" s="264">
        <v>53</v>
      </c>
      <c r="K1429" s="294">
        <v>0.9</v>
      </c>
      <c r="L1429" s="267">
        <v>0.964912280701754</v>
      </c>
      <c r="M1429" s="267">
        <v>0.979591836734694</v>
      </c>
      <c r="N1429" s="267">
        <v>0.963636363636364</v>
      </c>
      <c r="O1429" s="332">
        <v>1736</v>
      </c>
      <c r="P1429" s="266">
        <v>1663</v>
      </c>
      <c r="Q1429" s="266">
        <v>53</v>
      </c>
      <c r="R1429" s="264">
        <v>45</v>
      </c>
      <c r="S1429" s="264">
        <v>52</v>
      </c>
      <c r="T1429" s="267">
        <v>0.95794930875576</v>
      </c>
      <c r="U1429" s="267">
        <v>0.929824561403509</v>
      </c>
      <c r="V1429" s="268">
        <v>0.918367346938776</v>
      </c>
      <c r="W1429" s="268">
        <v>0.945454545454545</v>
      </c>
      <c r="X1429" s="295">
        <v>0.0114572144647332</v>
      </c>
      <c r="Y1429" s="271">
        <v>396</v>
      </c>
      <c r="Z1429" s="333">
        <v>372</v>
      </c>
      <c r="AA1429" s="333">
        <v>407</v>
      </c>
      <c r="AB1429" s="333">
        <v>387</v>
      </c>
      <c r="AC1429" s="334">
        <v>0.939393939393939</v>
      </c>
      <c r="AD1429" s="268">
        <v>0.950859950859951</v>
      </c>
      <c r="AE1429" s="295">
        <v>-0.0114660114660114</v>
      </c>
    </row>
    <row r="1430" spans="1:31">
      <c r="A1430" s="315" t="s">
        <v>1972</v>
      </c>
      <c r="B1430" s="339" t="s">
        <v>3368</v>
      </c>
      <c r="C1430" s="293" t="s">
        <v>2650</v>
      </c>
      <c r="D1430" s="339" t="s">
        <v>2651</v>
      </c>
      <c r="E1430" s="266">
        <v>38</v>
      </c>
      <c r="F1430" s="266">
        <v>38</v>
      </c>
      <c r="G1430" s="264">
        <v>32</v>
      </c>
      <c r="H1430" s="264">
        <v>31</v>
      </c>
      <c r="I1430" s="264">
        <v>35</v>
      </c>
      <c r="J1430" s="264">
        <v>33</v>
      </c>
      <c r="K1430" s="294">
        <v>0.9</v>
      </c>
      <c r="L1430" s="267">
        <v>1</v>
      </c>
      <c r="M1430" s="267">
        <v>0.96875</v>
      </c>
      <c r="N1430" s="267">
        <v>0.942857142857143</v>
      </c>
      <c r="O1430" s="332">
        <v>1138</v>
      </c>
      <c r="P1430" s="266">
        <v>1041</v>
      </c>
      <c r="Q1430" s="266">
        <v>35</v>
      </c>
      <c r="R1430" s="264">
        <v>30</v>
      </c>
      <c r="S1430" s="264">
        <v>29</v>
      </c>
      <c r="T1430" s="267">
        <v>0.914762741652021</v>
      </c>
      <c r="U1430" s="267">
        <v>0.921052631578947</v>
      </c>
      <c r="V1430" s="268">
        <v>0.9375</v>
      </c>
      <c r="W1430" s="268">
        <v>0.828571428571429</v>
      </c>
      <c r="X1430" s="295">
        <v>-0.0164473684210527</v>
      </c>
      <c r="Y1430" s="271">
        <v>257</v>
      </c>
      <c r="Z1430" s="333">
        <v>233</v>
      </c>
      <c r="AA1430" s="333">
        <v>263</v>
      </c>
      <c r="AB1430" s="333">
        <v>244</v>
      </c>
      <c r="AC1430" s="334">
        <v>0.906614785992218</v>
      </c>
      <c r="AD1430" s="268">
        <v>0.927756653992395</v>
      </c>
      <c r="AE1430" s="295">
        <v>-0.0211418680001776</v>
      </c>
    </row>
    <row r="1431" spans="1:31">
      <c r="A1431" s="315" t="s">
        <v>1972</v>
      </c>
      <c r="B1431" s="339" t="s">
        <v>3368</v>
      </c>
      <c r="C1431" s="293" t="s">
        <v>2652</v>
      </c>
      <c r="D1431" s="339" t="s">
        <v>2653</v>
      </c>
      <c r="E1431" s="266">
        <v>43</v>
      </c>
      <c r="F1431" s="266">
        <v>42</v>
      </c>
      <c r="G1431" s="264">
        <v>35</v>
      </c>
      <c r="H1431" s="264">
        <v>35</v>
      </c>
      <c r="I1431" s="264">
        <v>37</v>
      </c>
      <c r="J1431" s="264">
        <v>37</v>
      </c>
      <c r="K1431" s="294">
        <v>0.9</v>
      </c>
      <c r="L1431" s="267">
        <v>0.976744186046512</v>
      </c>
      <c r="M1431" s="267">
        <v>1</v>
      </c>
      <c r="N1431" s="267">
        <v>1</v>
      </c>
      <c r="O1431" s="332">
        <v>1180</v>
      </c>
      <c r="P1431" s="266">
        <v>1103</v>
      </c>
      <c r="Q1431" s="266">
        <v>41</v>
      </c>
      <c r="R1431" s="264">
        <v>34</v>
      </c>
      <c r="S1431" s="264">
        <v>36</v>
      </c>
      <c r="T1431" s="267">
        <v>0.934745762711864</v>
      </c>
      <c r="U1431" s="267">
        <v>0.953488372093023</v>
      </c>
      <c r="V1431" s="268">
        <v>0.971428571428571</v>
      </c>
      <c r="W1431" s="268">
        <v>0.972972972972973</v>
      </c>
      <c r="X1431" s="295">
        <v>-0.0179401993355481</v>
      </c>
      <c r="Y1431" s="271">
        <v>275</v>
      </c>
      <c r="Z1431" s="333">
        <v>264</v>
      </c>
      <c r="AA1431" s="333">
        <v>278</v>
      </c>
      <c r="AB1431" s="333">
        <v>253</v>
      </c>
      <c r="AC1431" s="334">
        <v>0.96</v>
      </c>
      <c r="AD1431" s="268">
        <v>0.910071942446043</v>
      </c>
      <c r="AE1431" s="295">
        <v>0.0499280575539568</v>
      </c>
    </row>
    <row r="1432" spans="1:31">
      <c r="A1432" s="315" t="s">
        <v>1972</v>
      </c>
      <c r="B1432" s="339" t="s">
        <v>3368</v>
      </c>
      <c r="C1432" s="293" t="s">
        <v>2654</v>
      </c>
      <c r="D1432" s="339" t="s">
        <v>2655</v>
      </c>
      <c r="E1432" s="266">
        <v>59</v>
      </c>
      <c r="F1432" s="266">
        <v>58</v>
      </c>
      <c r="G1432" s="264">
        <v>50</v>
      </c>
      <c r="H1432" s="264">
        <v>48</v>
      </c>
      <c r="I1432" s="264">
        <v>54</v>
      </c>
      <c r="J1432" s="264">
        <v>53</v>
      </c>
      <c r="K1432" s="294">
        <v>0.9</v>
      </c>
      <c r="L1432" s="267">
        <v>0.983050847457627</v>
      </c>
      <c r="M1432" s="267">
        <v>0.96</v>
      </c>
      <c r="N1432" s="267">
        <v>0.981481481481482</v>
      </c>
      <c r="O1432" s="332">
        <v>1587</v>
      </c>
      <c r="P1432" s="266">
        <v>1522</v>
      </c>
      <c r="Q1432" s="266">
        <v>58</v>
      </c>
      <c r="R1432" s="264">
        <v>48</v>
      </c>
      <c r="S1432" s="264">
        <v>52</v>
      </c>
      <c r="T1432" s="267">
        <v>0.959042218021424</v>
      </c>
      <c r="U1432" s="267">
        <v>0.983050847457627</v>
      </c>
      <c r="V1432" s="268">
        <v>0.96</v>
      </c>
      <c r="W1432" s="268">
        <v>0.962962962962963</v>
      </c>
      <c r="X1432" s="295">
        <v>0.0230508474576272</v>
      </c>
      <c r="Y1432" s="271">
        <v>379</v>
      </c>
      <c r="Z1432" s="333">
        <v>369</v>
      </c>
      <c r="AA1432" s="333">
        <v>364</v>
      </c>
      <c r="AB1432" s="333">
        <v>348</v>
      </c>
      <c r="AC1432" s="334">
        <v>0.973614775725594</v>
      </c>
      <c r="AD1432" s="268">
        <v>0.956043956043956</v>
      </c>
      <c r="AE1432" s="295">
        <v>0.0175708196816375</v>
      </c>
    </row>
    <row r="1433" spans="1:31">
      <c r="A1433" s="315" t="s">
        <v>1972</v>
      </c>
      <c r="B1433" s="339" t="s">
        <v>3368</v>
      </c>
      <c r="C1433" s="293" t="s">
        <v>2656</v>
      </c>
      <c r="D1433" s="339" t="s">
        <v>2657</v>
      </c>
      <c r="E1433" s="266">
        <v>39</v>
      </c>
      <c r="F1433" s="266">
        <v>36</v>
      </c>
      <c r="G1433" s="264">
        <v>36</v>
      </c>
      <c r="H1433" s="264">
        <v>35</v>
      </c>
      <c r="I1433" s="264">
        <v>35</v>
      </c>
      <c r="J1433" s="264">
        <v>34</v>
      </c>
      <c r="K1433" s="294">
        <v>0.9</v>
      </c>
      <c r="L1433" s="267">
        <v>0.923076923076923</v>
      </c>
      <c r="M1433" s="267">
        <v>0.972222222222222</v>
      </c>
      <c r="N1433" s="267">
        <v>0.971428571428571</v>
      </c>
      <c r="O1433" s="332">
        <v>1136</v>
      </c>
      <c r="P1433" s="266">
        <v>1037</v>
      </c>
      <c r="Q1433" s="266">
        <v>36</v>
      </c>
      <c r="R1433" s="264">
        <v>35</v>
      </c>
      <c r="S1433" s="264">
        <v>32</v>
      </c>
      <c r="T1433" s="267">
        <v>0.912852112676056</v>
      </c>
      <c r="U1433" s="267">
        <v>0.923076923076923</v>
      </c>
      <c r="V1433" s="268">
        <v>0.972222222222222</v>
      </c>
      <c r="W1433" s="268">
        <v>0.914285714285714</v>
      </c>
      <c r="X1433" s="295">
        <v>-0.0491452991452991</v>
      </c>
      <c r="Y1433" s="271">
        <v>264</v>
      </c>
      <c r="Z1433" s="333">
        <v>245</v>
      </c>
      <c r="AA1433" s="333">
        <v>264</v>
      </c>
      <c r="AB1433" s="333">
        <v>241</v>
      </c>
      <c r="AC1433" s="334">
        <v>0.928030303030303</v>
      </c>
      <c r="AD1433" s="268">
        <v>0.912878787878788</v>
      </c>
      <c r="AE1433" s="295">
        <v>0.0151515151515151</v>
      </c>
    </row>
    <row r="1434" spans="1:31">
      <c r="A1434" s="315" t="s">
        <v>1972</v>
      </c>
      <c r="B1434" s="339" t="s">
        <v>3368</v>
      </c>
      <c r="C1434" s="293" t="s">
        <v>2658</v>
      </c>
      <c r="D1434" s="339" t="s">
        <v>2659</v>
      </c>
      <c r="E1434" s="266">
        <v>76</v>
      </c>
      <c r="F1434" s="266">
        <v>76</v>
      </c>
      <c r="G1434" s="264">
        <v>60</v>
      </c>
      <c r="H1434" s="264">
        <v>60</v>
      </c>
      <c r="I1434" s="264">
        <v>65</v>
      </c>
      <c r="J1434" s="264">
        <v>63</v>
      </c>
      <c r="K1434" s="294">
        <v>0.9</v>
      </c>
      <c r="L1434" s="267">
        <v>1</v>
      </c>
      <c r="M1434" s="267">
        <v>1</v>
      </c>
      <c r="N1434" s="267">
        <v>0.969230769230769</v>
      </c>
      <c r="O1434" s="332">
        <v>2126</v>
      </c>
      <c r="P1434" s="266">
        <v>2033</v>
      </c>
      <c r="Q1434" s="266">
        <v>75</v>
      </c>
      <c r="R1434" s="264">
        <v>56</v>
      </c>
      <c r="S1434" s="264">
        <v>63</v>
      </c>
      <c r="T1434" s="267">
        <v>0.956255879586077</v>
      </c>
      <c r="U1434" s="267">
        <v>0.986842105263158</v>
      </c>
      <c r="V1434" s="268">
        <v>0.933333333333333</v>
      </c>
      <c r="W1434" s="268">
        <v>0.969230769230769</v>
      </c>
      <c r="X1434" s="295">
        <v>0.0535087719298245</v>
      </c>
      <c r="Y1434" s="271">
        <v>496</v>
      </c>
      <c r="Z1434" s="333">
        <v>475</v>
      </c>
      <c r="AA1434" s="333">
        <v>488</v>
      </c>
      <c r="AB1434" s="333">
        <v>464</v>
      </c>
      <c r="AC1434" s="334">
        <v>0.957661290322581</v>
      </c>
      <c r="AD1434" s="268">
        <v>0.950819672131147</v>
      </c>
      <c r="AE1434" s="295">
        <v>0.00684161819143314</v>
      </c>
    </row>
    <row r="1435" spans="1:31">
      <c r="A1435" s="315" t="s">
        <v>1972</v>
      </c>
      <c r="B1435" s="339" t="s">
        <v>3368</v>
      </c>
      <c r="C1435" s="293" t="s">
        <v>2660</v>
      </c>
      <c r="D1435" s="339" t="s">
        <v>2661</v>
      </c>
      <c r="E1435" s="266">
        <v>18</v>
      </c>
      <c r="F1435" s="266">
        <v>18</v>
      </c>
      <c r="G1435" s="264">
        <v>14</v>
      </c>
      <c r="H1435" s="264">
        <v>14</v>
      </c>
      <c r="I1435" s="264">
        <v>16</v>
      </c>
      <c r="J1435" s="264">
        <v>16</v>
      </c>
      <c r="K1435" s="294">
        <v>0.9</v>
      </c>
      <c r="L1435" s="267">
        <v>1</v>
      </c>
      <c r="M1435" s="267">
        <v>1</v>
      </c>
      <c r="N1435" s="267">
        <v>1</v>
      </c>
      <c r="O1435" s="332">
        <v>503</v>
      </c>
      <c r="P1435" s="266">
        <v>459</v>
      </c>
      <c r="Q1435" s="266">
        <v>16</v>
      </c>
      <c r="R1435" s="264">
        <v>14</v>
      </c>
      <c r="S1435" s="264">
        <v>14</v>
      </c>
      <c r="T1435" s="267">
        <v>0.912524850894632</v>
      </c>
      <c r="U1435" s="267">
        <v>0.888888888888889</v>
      </c>
      <c r="V1435" s="268">
        <v>1</v>
      </c>
      <c r="W1435" s="268">
        <v>0.875</v>
      </c>
      <c r="X1435" s="295">
        <v>-0.111111111111111</v>
      </c>
      <c r="Y1435" s="271">
        <v>115</v>
      </c>
      <c r="Z1435" s="333">
        <v>107</v>
      </c>
      <c r="AA1435" s="333">
        <v>122</v>
      </c>
      <c r="AB1435" s="333">
        <v>111</v>
      </c>
      <c r="AC1435" s="334">
        <v>0.930434782608696</v>
      </c>
      <c r="AD1435" s="268">
        <v>0.909836065573771</v>
      </c>
      <c r="AE1435" s="295">
        <v>0.0205987170349251</v>
      </c>
    </row>
    <row r="1436" spans="1:31">
      <c r="A1436" s="315" t="s">
        <v>1972</v>
      </c>
      <c r="B1436" s="339" t="s">
        <v>3368</v>
      </c>
      <c r="C1436" s="293" t="s">
        <v>2662</v>
      </c>
      <c r="D1436" s="339" t="s">
        <v>2663</v>
      </c>
      <c r="E1436" s="266">
        <v>38</v>
      </c>
      <c r="F1436" s="266">
        <v>37</v>
      </c>
      <c r="G1436" s="264">
        <v>30</v>
      </c>
      <c r="H1436" s="264">
        <v>29</v>
      </c>
      <c r="I1436" s="264">
        <v>32</v>
      </c>
      <c r="J1436" s="264">
        <v>31</v>
      </c>
      <c r="K1436" s="294">
        <v>0.9</v>
      </c>
      <c r="L1436" s="267">
        <v>0.973684210526316</v>
      </c>
      <c r="M1436" s="267">
        <v>0.966666666666667</v>
      </c>
      <c r="N1436" s="267">
        <v>0.96875</v>
      </c>
      <c r="O1436" s="332">
        <v>1067</v>
      </c>
      <c r="P1436" s="266">
        <v>1034</v>
      </c>
      <c r="Q1436" s="266">
        <v>36</v>
      </c>
      <c r="R1436" s="264">
        <v>29</v>
      </c>
      <c r="S1436" s="264">
        <v>30</v>
      </c>
      <c r="T1436" s="267">
        <v>0.969072164948454</v>
      </c>
      <c r="U1436" s="267">
        <v>0.947368421052632</v>
      </c>
      <c r="V1436" s="268">
        <v>0.966666666666667</v>
      </c>
      <c r="W1436" s="268">
        <v>0.9375</v>
      </c>
      <c r="X1436" s="295">
        <v>-0.0192982456140351</v>
      </c>
      <c r="Y1436" s="271">
        <v>248</v>
      </c>
      <c r="Z1436" s="333">
        <v>233</v>
      </c>
      <c r="AA1436" s="333">
        <v>247</v>
      </c>
      <c r="AB1436" s="333">
        <v>242</v>
      </c>
      <c r="AC1436" s="334">
        <v>0.939516129032258</v>
      </c>
      <c r="AD1436" s="268">
        <v>0.979757085020243</v>
      </c>
      <c r="AE1436" s="295">
        <v>-0.0402409559879848</v>
      </c>
    </row>
    <row r="1437" spans="1:31">
      <c r="A1437" s="315" t="s">
        <v>1972</v>
      </c>
      <c r="B1437" s="339" t="s">
        <v>3368</v>
      </c>
      <c r="C1437" s="293" t="s">
        <v>2664</v>
      </c>
      <c r="D1437" s="339" t="s">
        <v>2665</v>
      </c>
      <c r="E1437" s="266">
        <v>41</v>
      </c>
      <c r="F1437" s="266">
        <v>40</v>
      </c>
      <c r="G1437" s="264">
        <v>37</v>
      </c>
      <c r="H1437" s="264">
        <v>29</v>
      </c>
      <c r="I1437" s="264">
        <v>40</v>
      </c>
      <c r="J1437" s="264">
        <v>34</v>
      </c>
      <c r="K1437" s="294">
        <v>0.9</v>
      </c>
      <c r="L1437" s="267">
        <v>0.975609756097561</v>
      </c>
      <c r="M1437" s="267">
        <v>0.783783783783784</v>
      </c>
      <c r="N1437" s="267">
        <v>0.85</v>
      </c>
      <c r="O1437" s="332">
        <v>1184</v>
      </c>
      <c r="P1437" s="266">
        <v>1102</v>
      </c>
      <c r="Q1437" s="266">
        <v>39</v>
      </c>
      <c r="R1437" s="264">
        <v>28</v>
      </c>
      <c r="S1437" s="264">
        <v>34</v>
      </c>
      <c r="T1437" s="267">
        <v>0.930743243243243</v>
      </c>
      <c r="U1437" s="267">
        <v>0.951219512195122</v>
      </c>
      <c r="V1437" s="268">
        <v>0.756756756756757</v>
      </c>
      <c r="W1437" s="268">
        <v>0.85</v>
      </c>
      <c r="X1437" s="295">
        <v>0.194462755438365</v>
      </c>
      <c r="Y1437" s="271">
        <v>275</v>
      </c>
      <c r="Z1437" s="333">
        <v>250</v>
      </c>
      <c r="AA1437" s="333">
        <v>273</v>
      </c>
      <c r="AB1437" s="333">
        <v>256</v>
      </c>
      <c r="AC1437" s="334">
        <v>0.909090909090909</v>
      </c>
      <c r="AD1437" s="268">
        <v>0.937728937728938</v>
      </c>
      <c r="AE1437" s="295">
        <v>-0.0286380286380287</v>
      </c>
    </row>
    <row r="1438" spans="1:31">
      <c r="A1438" s="315" t="s">
        <v>1972</v>
      </c>
      <c r="B1438" s="339" t="s">
        <v>3369</v>
      </c>
      <c r="C1438" s="293" t="s">
        <v>2666</v>
      </c>
      <c r="D1438" s="339" t="s">
        <v>2667</v>
      </c>
      <c r="E1438" s="266">
        <v>51</v>
      </c>
      <c r="F1438" s="266">
        <v>51</v>
      </c>
      <c r="G1438" s="264">
        <v>43</v>
      </c>
      <c r="H1438" s="264">
        <v>43</v>
      </c>
      <c r="I1438" s="264">
        <v>46</v>
      </c>
      <c r="J1438" s="264">
        <v>46</v>
      </c>
      <c r="K1438" s="294">
        <v>0.9</v>
      </c>
      <c r="L1438" s="267">
        <v>1</v>
      </c>
      <c r="M1438" s="267">
        <v>1</v>
      </c>
      <c r="N1438" s="267">
        <v>1</v>
      </c>
      <c r="O1438" s="332">
        <v>1405</v>
      </c>
      <c r="P1438" s="266">
        <v>1381</v>
      </c>
      <c r="Q1438" s="266">
        <v>50</v>
      </c>
      <c r="R1438" s="264">
        <v>42</v>
      </c>
      <c r="S1438" s="264">
        <v>45</v>
      </c>
      <c r="T1438" s="267">
        <v>0.982918149466192</v>
      </c>
      <c r="U1438" s="267">
        <v>0.980392156862745</v>
      </c>
      <c r="V1438" s="268">
        <v>0.976744186046512</v>
      </c>
      <c r="W1438" s="268">
        <v>0.978260869565217</v>
      </c>
      <c r="X1438" s="295">
        <v>0.00364797081623347</v>
      </c>
      <c r="Y1438" s="271">
        <v>327</v>
      </c>
      <c r="Z1438" s="333">
        <v>319</v>
      </c>
      <c r="AA1438" s="333">
        <v>324</v>
      </c>
      <c r="AB1438" s="333">
        <v>320</v>
      </c>
      <c r="AC1438" s="334">
        <v>0.975535168195719</v>
      </c>
      <c r="AD1438" s="268">
        <v>0.987654320987654</v>
      </c>
      <c r="AE1438" s="295">
        <v>-0.0121191527919357</v>
      </c>
    </row>
    <row r="1439" spans="1:31">
      <c r="A1439" s="315" t="s">
        <v>1972</v>
      </c>
      <c r="B1439" s="339" t="s">
        <v>3369</v>
      </c>
      <c r="C1439" s="293" t="s">
        <v>2668</v>
      </c>
      <c r="D1439" s="339" t="s">
        <v>2669</v>
      </c>
      <c r="E1439" s="266">
        <v>37</v>
      </c>
      <c r="F1439" s="266">
        <v>37</v>
      </c>
      <c r="G1439" s="264">
        <v>28</v>
      </c>
      <c r="H1439" s="264">
        <v>28</v>
      </c>
      <c r="I1439" s="264">
        <v>35</v>
      </c>
      <c r="J1439" s="264">
        <v>35</v>
      </c>
      <c r="K1439" s="294">
        <v>0.9</v>
      </c>
      <c r="L1439" s="267">
        <v>1</v>
      </c>
      <c r="M1439" s="267">
        <v>1</v>
      </c>
      <c r="N1439" s="267">
        <v>1</v>
      </c>
      <c r="O1439" s="332">
        <v>1059</v>
      </c>
      <c r="P1439" s="266">
        <v>1055</v>
      </c>
      <c r="Q1439" s="266">
        <v>37</v>
      </c>
      <c r="R1439" s="264">
        <v>28</v>
      </c>
      <c r="S1439" s="264">
        <v>35</v>
      </c>
      <c r="T1439" s="267">
        <v>0.996222851746931</v>
      </c>
      <c r="U1439" s="267">
        <v>1</v>
      </c>
      <c r="V1439" s="268">
        <v>1</v>
      </c>
      <c r="W1439" s="268">
        <v>1</v>
      </c>
      <c r="X1439" s="295">
        <v>0</v>
      </c>
      <c r="Y1439" s="271">
        <v>243</v>
      </c>
      <c r="Z1439" s="333">
        <v>243</v>
      </c>
      <c r="AA1439" s="333">
        <v>248</v>
      </c>
      <c r="AB1439" s="333">
        <v>248</v>
      </c>
      <c r="AC1439" s="334">
        <v>1</v>
      </c>
      <c r="AD1439" s="268">
        <v>1</v>
      </c>
      <c r="AE1439" s="295">
        <v>0</v>
      </c>
    </row>
    <row r="1440" spans="1:31">
      <c r="A1440" s="315" t="s">
        <v>1972</v>
      </c>
      <c r="B1440" s="339" t="s">
        <v>3369</v>
      </c>
      <c r="C1440" s="293" t="s">
        <v>2670</v>
      </c>
      <c r="D1440" s="339" t="s">
        <v>2671</v>
      </c>
      <c r="E1440" s="266">
        <v>0</v>
      </c>
      <c r="F1440" s="266">
        <v>0</v>
      </c>
      <c r="G1440" s="264">
        <v>0</v>
      </c>
      <c r="H1440" s="264">
        <v>0</v>
      </c>
      <c r="I1440" s="264">
        <v>0</v>
      </c>
      <c r="J1440" s="264">
        <v>0</v>
      </c>
      <c r="K1440" s="294">
        <v>0.9</v>
      </c>
      <c r="L1440" s="267">
        <v>0</v>
      </c>
      <c r="M1440" s="267">
        <v>0</v>
      </c>
      <c r="N1440" s="267">
        <v>0</v>
      </c>
      <c r="O1440" s="332">
        <v>34</v>
      </c>
      <c r="P1440" s="266">
        <v>32</v>
      </c>
      <c r="Q1440" s="266">
        <v>0</v>
      </c>
      <c r="R1440" s="264">
        <v>0</v>
      </c>
      <c r="S1440" s="264">
        <v>0</v>
      </c>
      <c r="T1440" s="267">
        <v>0.941176470588235</v>
      </c>
      <c r="U1440" s="267">
        <v>0</v>
      </c>
      <c r="V1440" s="268">
        <v>0</v>
      </c>
      <c r="W1440" s="268">
        <v>0</v>
      </c>
      <c r="X1440" s="295">
        <v>0</v>
      </c>
      <c r="Y1440" s="271">
        <v>0</v>
      </c>
      <c r="Z1440" s="333">
        <v>0</v>
      </c>
      <c r="AA1440" s="333">
        <v>0</v>
      </c>
      <c r="AB1440" s="333">
        <v>0</v>
      </c>
      <c r="AC1440" s="334">
        <v>0</v>
      </c>
      <c r="AD1440" s="268">
        <v>0</v>
      </c>
      <c r="AE1440" s="295">
        <v>0</v>
      </c>
    </row>
    <row r="1441" spans="1:31">
      <c r="A1441" s="315" t="s">
        <v>1972</v>
      </c>
      <c r="B1441" s="339" t="s">
        <v>3369</v>
      </c>
      <c r="C1441" s="293" t="s">
        <v>2672</v>
      </c>
      <c r="D1441" s="339" t="s">
        <v>2673</v>
      </c>
      <c r="E1441" s="266">
        <v>39</v>
      </c>
      <c r="F1441" s="266">
        <v>39</v>
      </c>
      <c r="G1441" s="264">
        <v>30</v>
      </c>
      <c r="H1441" s="264">
        <v>30</v>
      </c>
      <c r="I1441" s="264">
        <v>35</v>
      </c>
      <c r="J1441" s="264">
        <v>35</v>
      </c>
      <c r="K1441" s="294">
        <v>0.9</v>
      </c>
      <c r="L1441" s="267">
        <v>1</v>
      </c>
      <c r="M1441" s="267">
        <v>1</v>
      </c>
      <c r="N1441" s="267">
        <v>1</v>
      </c>
      <c r="O1441" s="332">
        <v>1087</v>
      </c>
      <c r="P1441" s="266">
        <v>1059</v>
      </c>
      <c r="Q1441" s="266">
        <v>39</v>
      </c>
      <c r="R1441" s="264">
        <v>30</v>
      </c>
      <c r="S1441" s="264">
        <v>34</v>
      </c>
      <c r="T1441" s="267">
        <v>0.974241030358786</v>
      </c>
      <c r="U1441" s="267">
        <v>1</v>
      </c>
      <c r="V1441" s="268">
        <v>1</v>
      </c>
      <c r="W1441" s="268">
        <v>0.971428571428571</v>
      </c>
      <c r="X1441" s="295">
        <v>0</v>
      </c>
      <c r="Y1441" s="271">
        <v>247</v>
      </c>
      <c r="Z1441" s="333">
        <v>246</v>
      </c>
      <c r="AA1441" s="333">
        <v>242</v>
      </c>
      <c r="AB1441" s="333">
        <v>237</v>
      </c>
      <c r="AC1441" s="334">
        <v>0.995951417004049</v>
      </c>
      <c r="AD1441" s="268">
        <v>0.979338842975207</v>
      </c>
      <c r="AE1441" s="295">
        <v>0.016612574028842</v>
      </c>
    </row>
    <row r="1442" spans="1:31">
      <c r="A1442" s="315" t="s">
        <v>1972</v>
      </c>
      <c r="B1442" s="339" t="s">
        <v>3369</v>
      </c>
      <c r="C1442" s="293" t="s">
        <v>2674</v>
      </c>
      <c r="D1442" s="339" t="s">
        <v>2675</v>
      </c>
      <c r="E1442" s="266">
        <v>83</v>
      </c>
      <c r="F1442" s="266">
        <v>81</v>
      </c>
      <c r="G1442" s="264">
        <v>72</v>
      </c>
      <c r="H1442" s="264">
        <v>65</v>
      </c>
      <c r="I1442" s="264">
        <v>72</v>
      </c>
      <c r="J1442" s="264">
        <v>66</v>
      </c>
      <c r="K1442" s="294">
        <v>0.9</v>
      </c>
      <c r="L1442" s="267">
        <v>0.975903614457831</v>
      </c>
      <c r="M1442" s="267">
        <v>0.902777777777778</v>
      </c>
      <c r="N1442" s="267">
        <v>0.916666666666667</v>
      </c>
      <c r="O1442" s="332">
        <v>2414</v>
      </c>
      <c r="P1442" s="266">
        <v>2227</v>
      </c>
      <c r="Q1442" s="266">
        <v>79</v>
      </c>
      <c r="R1442" s="264">
        <v>63</v>
      </c>
      <c r="S1442" s="264">
        <v>65</v>
      </c>
      <c r="T1442" s="267">
        <v>0.922535211267606</v>
      </c>
      <c r="U1442" s="267">
        <v>0.951807228915663</v>
      </c>
      <c r="V1442" s="268">
        <v>0.875</v>
      </c>
      <c r="W1442" s="268">
        <v>0.902777777777778</v>
      </c>
      <c r="X1442" s="295">
        <v>0.0768072289156626</v>
      </c>
      <c r="Y1442" s="271">
        <v>554</v>
      </c>
      <c r="Z1442" s="333">
        <v>509</v>
      </c>
      <c r="AA1442" s="333">
        <v>562</v>
      </c>
      <c r="AB1442" s="333">
        <v>507</v>
      </c>
      <c r="AC1442" s="334">
        <v>0.918772563176895</v>
      </c>
      <c r="AD1442" s="268">
        <v>0.902135231316726</v>
      </c>
      <c r="AE1442" s="295">
        <v>0.0166373318601692</v>
      </c>
    </row>
    <row r="1443" spans="1:31">
      <c r="A1443" s="315" t="s">
        <v>1972</v>
      </c>
      <c r="B1443" s="339" t="s">
        <v>3369</v>
      </c>
      <c r="C1443" s="293" t="s">
        <v>2676</v>
      </c>
      <c r="D1443" s="339" t="s">
        <v>2677</v>
      </c>
      <c r="E1443" s="266">
        <v>26</v>
      </c>
      <c r="F1443" s="266">
        <v>26</v>
      </c>
      <c r="G1443" s="264">
        <v>21</v>
      </c>
      <c r="H1443" s="264">
        <v>21</v>
      </c>
      <c r="I1443" s="264">
        <v>24</v>
      </c>
      <c r="J1443" s="264">
        <v>23</v>
      </c>
      <c r="K1443" s="294">
        <v>0.9</v>
      </c>
      <c r="L1443" s="267">
        <v>1</v>
      </c>
      <c r="M1443" s="267">
        <v>1</v>
      </c>
      <c r="N1443" s="267">
        <v>0.958333333333333</v>
      </c>
      <c r="O1443" s="332">
        <v>712</v>
      </c>
      <c r="P1443" s="266">
        <v>699</v>
      </c>
      <c r="Q1443" s="266">
        <v>26</v>
      </c>
      <c r="R1443" s="264">
        <v>20</v>
      </c>
      <c r="S1443" s="264">
        <v>23</v>
      </c>
      <c r="T1443" s="267">
        <v>0.981741573033708</v>
      </c>
      <c r="U1443" s="267">
        <v>1</v>
      </c>
      <c r="V1443" s="268">
        <v>0.952380952380952</v>
      </c>
      <c r="W1443" s="268">
        <v>0.958333333333333</v>
      </c>
      <c r="X1443" s="295">
        <v>0.0476190476190477</v>
      </c>
      <c r="Y1443" s="271">
        <v>166</v>
      </c>
      <c r="Z1443" s="333">
        <v>162</v>
      </c>
      <c r="AA1443" s="333">
        <v>167</v>
      </c>
      <c r="AB1443" s="333">
        <v>166</v>
      </c>
      <c r="AC1443" s="334">
        <v>0.975903614457831</v>
      </c>
      <c r="AD1443" s="268">
        <v>0.994011976047904</v>
      </c>
      <c r="AE1443" s="295">
        <v>-0.0181083615900728</v>
      </c>
    </row>
    <row r="1444" spans="1:31">
      <c r="A1444" s="315" t="s">
        <v>1972</v>
      </c>
      <c r="B1444" s="339" t="s">
        <v>3369</v>
      </c>
      <c r="C1444" s="293" t="s">
        <v>2678</v>
      </c>
      <c r="D1444" s="339" t="s">
        <v>2679</v>
      </c>
      <c r="E1444" s="266">
        <v>65</v>
      </c>
      <c r="F1444" s="266">
        <v>65</v>
      </c>
      <c r="G1444" s="264">
        <v>54</v>
      </c>
      <c r="H1444" s="264">
        <v>54</v>
      </c>
      <c r="I1444" s="264">
        <v>55</v>
      </c>
      <c r="J1444" s="264">
        <v>55</v>
      </c>
      <c r="K1444" s="294">
        <v>0.9</v>
      </c>
      <c r="L1444" s="267">
        <v>1</v>
      </c>
      <c r="M1444" s="267">
        <v>1</v>
      </c>
      <c r="N1444" s="267">
        <v>1</v>
      </c>
      <c r="O1444" s="332">
        <v>1790</v>
      </c>
      <c r="P1444" s="266">
        <v>1757</v>
      </c>
      <c r="Q1444" s="266">
        <v>65</v>
      </c>
      <c r="R1444" s="264">
        <v>53</v>
      </c>
      <c r="S1444" s="264">
        <v>55</v>
      </c>
      <c r="T1444" s="267">
        <v>0.981564245810056</v>
      </c>
      <c r="U1444" s="267">
        <v>1</v>
      </c>
      <c r="V1444" s="268">
        <v>0.981481481481482</v>
      </c>
      <c r="W1444" s="268">
        <v>1</v>
      </c>
      <c r="X1444" s="295">
        <v>0.0185185185185185</v>
      </c>
      <c r="Y1444" s="271">
        <v>408</v>
      </c>
      <c r="Z1444" s="333">
        <v>401</v>
      </c>
      <c r="AA1444" s="333">
        <v>413</v>
      </c>
      <c r="AB1444" s="333">
        <v>409</v>
      </c>
      <c r="AC1444" s="334">
        <v>0.982843137254902</v>
      </c>
      <c r="AD1444" s="268">
        <v>0.990314769975787</v>
      </c>
      <c r="AE1444" s="295">
        <v>-0.00747163272088502</v>
      </c>
    </row>
    <row r="1445" spans="1:31">
      <c r="A1445" s="315" t="s">
        <v>1972</v>
      </c>
      <c r="B1445" s="339" t="s">
        <v>3369</v>
      </c>
      <c r="C1445" s="293" t="s">
        <v>2680</v>
      </c>
      <c r="D1445" s="339" t="s">
        <v>2681</v>
      </c>
      <c r="E1445" s="266">
        <v>125</v>
      </c>
      <c r="F1445" s="266">
        <v>122</v>
      </c>
      <c r="G1445" s="264">
        <v>96</v>
      </c>
      <c r="H1445" s="264">
        <v>86</v>
      </c>
      <c r="I1445" s="264">
        <v>106</v>
      </c>
      <c r="J1445" s="264">
        <v>100</v>
      </c>
      <c r="K1445" s="294">
        <v>0.9</v>
      </c>
      <c r="L1445" s="267">
        <v>0.976</v>
      </c>
      <c r="M1445" s="267">
        <v>0.895833333333333</v>
      </c>
      <c r="N1445" s="267">
        <v>0.943396226415094</v>
      </c>
      <c r="O1445" s="332">
        <v>3331</v>
      </c>
      <c r="P1445" s="266">
        <v>3131</v>
      </c>
      <c r="Q1445" s="266">
        <v>119</v>
      </c>
      <c r="R1445" s="264">
        <v>84</v>
      </c>
      <c r="S1445" s="264">
        <v>97</v>
      </c>
      <c r="T1445" s="267">
        <v>0.939957970579406</v>
      </c>
      <c r="U1445" s="267">
        <v>0.952</v>
      </c>
      <c r="V1445" s="268">
        <v>0.875</v>
      </c>
      <c r="W1445" s="268">
        <v>0.915094339622642</v>
      </c>
      <c r="X1445" s="295">
        <v>0.077</v>
      </c>
      <c r="Y1445" s="271">
        <v>781</v>
      </c>
      <c r="Z1445" s="333">
        <v>716</v>
      </c>
      <c r="AA1445" s="333">
        <v>774</v>
      </c>
      <c r="AB1445" s="333">
        <v>733</v>
      </c>
      <c r="AC1445" s="334">
        <v>0.916773367477593</v>
      </c>
      <c r="AD1445" s="268">
        <v>0.94702842377261</v>
      </c>
      <c r="AE1445" s="295">
        <v>-0.030255056295017</v>
      </c>
    </row>
    <row r="1446" spans="1:31">
      <c r="A1446" s="315" t="s">
        <v>1972</v>
      </c>
      <c r="B1446" s="339" t="s">
        <v>3370</v>
      </c>
      <c r="C1446" s="293" t="s">
        <v>2682</v>
      </c>
      <c r="D1446" s="339" t="s">
        <v>2683</v>
      </c>
      <c r="E1446" s="266">
        <v>76</v>
      </c>
      <c r="F1446" s="266">
        <v>76</v>
      </c>
      <c r="G1446" s="264">
        <v>69</v>
      </c>
      <c r="H1446" s="264">
        <v>66</v>
      </c>
      <c r="I1446" s="264">
        <v>65</v>
      </c>
      <c r="J1446" s="264">
        <v>63</v>
      </c>
      <c r="K1446" s="294">
        <v>0.9</v>
      </c>
      <c r="L1446" s="267">
        <v>1</v>
      </c>
      <c r="M1446" s="267">
        <v>0.956521739130435</v>
      </c>
      <c r="N1446" s="267">
        <v>0.969230769230769</v>
      </c>
      <c r="O1446" s="332">
        <v>2135</v>
      </c>
      <c r="P1446" s="266">
        <v>2001</v>
      </c>
      <c r="Q1446" s="266">
        <v>73</v>
      </c>
      <c r="R1446" s="264">
        <v>64</v>
      </c>
      <c r="S1446" s="264">
        <v>61</v>
      </c>
      <c r="T1446" s="267">
        <v>0.937236533957845</v>
      </c>
      <c r="U1446" s="267">
        <v>0.960526315789474</v>
      </c>
      <c r="V1446" s="268">
        <v>0.927536231884058</v>
      </c>
      <c r="W1446" s="268">
        <v>0.938461538461538</v>
      </c>
      <c r="X1446" s="295">
        <v>0.0329900839054157</v>
      </c>
      <c r="Y1446" s="271">
        <v>495</v>
      </c>
      <c r="Z1446" s="333">
        <v>471</v>
      </c>
      <c r="AA1446" s="333">
        <v>493</v>
      </c>
      <c r="AB1446" s="333">
        <v>469</v>
      </c>
      <c r="AC1446" s="334">
        <v>0.951515151515152</v>
      </c>
      <c r="AD1446" s="268">
        <v>0.95131845841785</v>
      </c>
      <c r="AE1446" s="295">
        <v>0.000196693097301637</v>
      </c>
    </row>
    <row r="1447" spans="1:31">
      <c r="A1447" s="315" t="s">
        <v>1972</v>
      </c>
      <c r="B1447" s="339" t="s">
        <v>3370</v>
      </c>
      <c r="C1447" s="293" t="s">
        <v>2684</v>
      </c>
      <c r="D1447" s="339" t="s">
        <v>2685</v>
      </c>
      <c r="E1447" s="266">
        <v>78</v>
      </c>
      <c r="F1447" s="266">
        <v>75</v>
      </c>
      <c r="G1447" s="264">
        <v>63</v>
      </c>
      <c r="H1447" s="264">
        <v>60</v>
      </c>
      <c r="I1447" s="264">
        <v>60</v>
      </c>
      <c r="J1447" s="264">
        <v>58</v>
      </c>
      <c r="K1447" s="294">
        <v>0.9</v>
      </c>
      <c r="L1447" s="267">
        <v>0.961538461538462</v>
      </c>
      <c r="M1447" s="267">
        <v>0.952380952380952</v>
      </c>
      <c r="N1447" s="267">
        <v>0.966666666666667</v>
      </c>
      <c r="O1447" s="332">
        <v>2058</v>
      </c>
      <c r="P1447" s="266">
        <v>1939</v>
      </c>
      <c r="Q1447" s="266">
        <v>75</v>
      </c>
      <c r="R1447" s="264">
        <v>60</v>
      </c>
      <c r="S1447" s="264">
        <v>58</v>
      </c>
      <c r="T1447" s="267">
        <v>0.942176870748299</v>
      </c>
      <c r="U1447" s="267">
        <v>0.961538461538462</v>
      </c>
      <c r="V1447" s="268">
        <v>0.952380952380952</v>
      </c>
      <c r="W1447" s="268">
        <v>0.966666666666667</v>
      </c>
      <c r="X1447" s="295">
        <v>0.00915750915750924</v>
      </c>
      <c r="Y1447" s="271">
        <v>469</v>
      </c>
      <c r="Z1447" s="333">
        <v>449</v>
      </c>
      <c r="AA1447" s="333">
        <v>466</v>
      </c>
      <c r="AB1447" s="333">
        <v>439</v>
      </c>
      <c r="AC1447" s="334">
        <v>0.957356076759062</v>
      </c>
      <c r="AD1447" s="268">
        <v>0.94206008583691</v>
      </c>
      <c r="AE1447" s="295">
        <v>0.0152959909221519</v>
      </c>
    </row>
    <row r="1448" spans="1:31">
      <c r="A1448" s="315" t="s">
        <v>1972</v>
      </c>
      <c r="B1448" s="339" t="s">
        <v>3370</v>
      </c>
      <c r="C1448" s="293" t="s">
        <v>2686</v>
      </c>
      <c r="D1448" s="339" t="s">
        <v>2687</v>
      </c>
      <c r="E1448" s="266">
        <v>25</v>
      </c>
      <c r="F1448" s="266">
        <v>25</v>
      </c>
      <c r="G1448" s="264">
        <v>20</v>
      </c>
      <c r="H1448" s="264">
        <v>20</v>
      </c>
      <c r="I1448" s="264">
        <v>20</v>
      </c>
      <c r="J1448" s="264">
        <v>20</v>
      </c>
      <c r="K1448" s="294">
        <v>0.9</v>
      </c>
      <c r="L1448" s="267">
        <v>1</v>
      </c>
      <c r="M1448" s="267">
        <v>1</v>
      </c>
      <c r="N1448" s="267">
        <v>1</v>
      </c>
      <c r="O1448" s="332">
        <v>685</v>
      </c>
      <c r="P1448" s="266">
        <v>674</v>
      </c>
      <c r="Q1448" s="266">
        <v>25</v>
      </c>
      <c r="R1448" s="264">
        <v>19</v>
      </c>
      <c r="S1448" s="264">
        <v>20</v>
      </c>
      <c r="T1448" s="267">
        <v>0.983941605839416</v>
      </c>
      <c r="U1448" s="267">
        <v>1</v>
      </c>
      <c r="V1448" s="268">
        <v>0.95</v>
      </c>
      <c r="W1448" s="268">
        <v>1</v>
      </c>
      <c r="X1448" s="295">
        <v>0.05</v>
      </c>
      <c r="Y1448" s="271">
        <v>161</v>
      </c>
      <c r="Z1448" s="333">
        <v>158</v>
      </c>
      <c r="AA1448" s="333">
        <v>156</v>
      </c>
      <c r="AB1448" s="333">
        <v>155</v>
      </c>
      <c r="AC1448" s="334">
        <v>0.981366459627329</v>
      </c>
      <c r="AD1448" s="268">
        <v>0.993589743589744</v>
      </c>
      <c r="AE1448" s="295">
        <v>-0.0122232839624145</v>
      </c>
    </row>
    <row r="1449" spans="1:31">
      <c r="A1449" s="315" t="s">
        <v>1972</v>
      </c>
      <c r="B1449" s="339" t="s">
        <v>3370</v>
      </c>
      <c r="C1449" s="293" t="s">
        <v>2688</v>
      </c>
      <c r="D1449" s="339" t="s">
        <v>2689</v>
      </c>
      <c r="E1449" s="266">
        <v>30</v>
      </c>
      <c r="F1449" s="266">
        <v>30</v>
      </c>
      <c r="G1449" s="264">
        <v>30</v>
      </c>
      <c r="H1449" s="264">
        <v>30</v>
      </c>
      <c r="I1449" s="264">
        <v>30</v>
      </c>
      <c r="J1449" s="264">
        <v>30</v>
      </c>
      <c r="K1449" s="294">
        <v>0.9</v>
      </c>
      <c r="L1449" s="267">
        <v>1</v>
      </c>
      <c r="M1449" s="267">
        <v>1</v>
      </c>
      <c r="N1449" s="267">
        <v>1</v>
      </c>
      <c r="O1449" s="332">
        <v>864</v>
      </c>
      <c r="P1449" s="266">
        <v>848</v>
      </c>
      <c r="Q1449" s="266">
        <v>28</v>
      </c>
      <c r="R1449" s="264">
        <v>30</v>
      </c>
      <c r="S1449" s="264">
        <v>30</v>
      </c>
      <c r="T1449" s="267">
        <v>0.981481481481482</v>
      </c>
      <c r="U1449" s="267">
        <v>0.933333333333333</v>
      </c>
      <c r="V1449" s="268">
        <v>1</v>
      </c>
      <c r="W1449" s="268">
        <v>1</v>
      </c>
      <c r="X1449" s="295">
        <v>-0.0666666666666667</v>
      </c>
      <c r="Y1449" s="271">
        <v>201</v>
      </c>
      <c r="Z1449" s="333">
        <v>197</v>
      </c>
      <c r="AA1449" s="333">
        <v>198</v>
      </c>
      <c r="AB1449" s="333">
        <v>195</v>
      </c>
      <c r="AC1449" s="334">
        <v>0.980099502487562</v>
      </c>
      <c r="AD1449" s="268">
        <v>0.984848484848485</v>
      </c>
      <c r="AE1449" s="295">
        <v>-0.00474898236092269</v>
      </c>
    </row>
    <row r="1450" spans="1:31">
      <c r="A1450" s="315" t="s">
        <v>1972</v>
      </c>
      <c r="B1450" s="339" t="s">
        <v>3370</v>
      </c>
      <c r="C1450" s="293" t="s">
        <v>2690</v>
      </c>
      <c r="D1450" s="339" t="s">
        <v>2691</v>
      </c>
      <c r="E1450" s="266">
        <v>46</v>
      </c>
      <c r="F1450" s="266">
        <v>44</v>
      </c>
      <c r="G1450" s="264">
        <v>44</v>
      </c>
      <c r="H1450" s="264">
        <v>43</v>
      </c>
      <c r="I1450" s="264">
        <v>43</v>
      </c>
      <c r="J1450" s="264">
        <v>41</v>
      </c>
      <c r="K1450" s="294">
        <v>0.9</v>
      </c>
      <c r="L1450" s="267">
        <v>0.956521739130435</v>
      </c>
      <c r="M1450" s="267">
        <v>0.977272727272727</v>
      </c>
      <c r="N1450" s="267">
        <v>0.953488372093023</v>
      </c>
      <c r="O1450" s="332">
        <v>1332</v>
      </c>
      <c r="P1450" s="266">
        <v>1247</v>
      </c>
      <c r="Q1450" s="266">
        <v>42</v>
      </c>
      <c r="R1450" s="264">
        <v>41</v>
      </c>
      <c r="S1450" s="264">
        <v>40</v>
      </c>
      <c r="T1450" s="267">
        <v>0.936186186186186</v>
      </c>
      <c r="U1450" s="267">
        <v>0.91304347826087</v>
      </c>
      <c r="V1450" s="268">
        <v>0.931818181818182</v>
      </c>
      <c r="W1450" s="268">
        <v>0.930232558139535</v>
      </c>
      <c r="X1450" s="295">
        <v>-0.0187747035573123</v>
      </c>
      <c r="Y1450" s="271">
        <v>309</v>
      </c>
      <c r="Z1450" s="333">
        <v>282</v>
      </c>
      <c r="AA1450" s="333">
        <v>306</v>
      </c>
      <c r="AB1450" s="333">
        <v>285</v>
      </c>
      <c r="AC1450" s="334">
        <v>0.912621359223301</v>
      </c>
      <c r="AD1450" s="268">
        <v>0.931372549019608</v>
      </c>
      <c r="AE1450" s="295">
        <v>-0.0187511897963069</v>
      </c>
    </row>
    <row r="1451" spans="1:31">
      <c r="A1451" s="315" t="s">
        <v>1972</v>
      </c>
      <c r="B1451" s="339" t="s">
        <v>3370</v>
      </c>
      <c r="C1451" s="293" t="s">
        <v>2692</v>
      </c>
      <c r="D1451" s="339" t="s">
        <v>2693</v>
      </c>
      <c r="E1451" s="266">
        <v>0</v>
      </c>
      <c r="F1451" s="266">
        <v>0</v>
      </c>
      <c r="G1451" s="264">
        <v>0</v>
      </c>
      <c r="H1451" s="264">
        <v>0</v>
      </c>
      <c r="I1451" s="264">
        <v>0</v>
      </c>
      <c r="J1451" s="264">
        <v>0</v>
      </c>
      <c r="K1451" s="294">
        <v>0.9</v>
      </c>
      <c r="L1451" s="267">
        <v>0</v>
      </c>
      <c r="M1451" s="267">
        <v>0</v>
      </c>
      <c r="N1451" s="267">
        <v>0</v>
      </c>
      <c r="O1451" s="332">
        <v>0</v>
      </c>
      <c r="P1451" s="266">
        <v>0</v>
      </c>
      <c r="Q1451" s="266">
        <v>0</v>
      </c>
      <c r="R1451" s="264">
        <v>0</v>
      </c>
      <c r="S1451" s="264">
        <v>0</v>
      </c>
      <c r="T1451" s="267">
        <v>0</v>
      </c>
      <c r="U1451" s="267">
        <v>0</v>
      </c>
      <c r="V1451" s="268">
        <v>0</v>
      </c>
      <c r="W1451" s="268">
        <v>0</v>
      </c>
      <c r="X1451" s="295">
        <v>0</v>
      </c>
      <c r="Y1451" s="271">
        <v>0</v>
      </c>
      <c r="Z1451" s="333">
        <v>0</v>
      </c>
      <c r="AA1451" s="333">
        <v>0</v>
      </c>
      <c r="AB1451" s="333">
        <v>0</v>
      </c>
      <c r="AC1451" s="334">
        <v>0</v>
      </c>
      <c r="AD1451" s="268">
        <v>0</v>
      </c>
      <c r="AE1451" s="295">
        <v>0</v>
      </c>
    </row>
    <row r="1452" spans="1:31">
      <c r="A1452" s="315" t="s">
        <v>1972</v>
      </c>
      <c r="B1452" s="339" t="s">
        <v>3370</v>
      </c>
      <c r="C1452" s="293" t="s">
        <v>2694</v>
      </c>
      <c r="D1452" s="339" t="s">
        <v>2695</v>
      </c>
      <c r="E1452" s="266">
        <v>71</v>
      </c>
      <c r="F1452" s="266">
        <v>68</v>
      </c>
      <c r="G1452" s="264">
        <v>55</v>
      </c>
      <c r="H1452" s="264">
        <v>52</v>
      </c>
      <c r="I1452" s="264">
        <v>59</v>
      </c>
      <c r="J1452" s="264">
        <v>56</v>
      </c>
      <c r="K1452" s="294">
        <v>0.9</v>
      </c>
      <c r="L1452" s="267">
        <v>0.957746478873239</v>
      </c>
      <c r="M1452" s="267">
        <v>0.945454545454545</v>
      </c>
      <c r="N1452" s="267">
        <v>0.949152542372881</v>
      </c>
      <c r="O1452" s="332">
        <v>1872</v>
      </c>
      <c r="P1452" s="266">
        <v>1723</v>
      </c>
      <c r="Q1452" s="266">
        <v>63</v>
      </c>
      <c r="R1452" s="264">
        <v>51</v>
      </c>
      <c r="S1452" s="264">
        <v>53</v>
      </c>
      <c r="T1452" s="267">
        <v>0.920405982905983</v>
      </c>
      <c r="U1452" s="267">
        <v>0.887323943661972</v>
      </c>
      <c r="V1452" s="268">
        <v>0.927272727272727</v>
      </c>
      <c r="W1452" s="268">
        <v>0.898305084745763</v>
      </c>
      <c r="X1452" s="295">
        <v>-0.0399487836107554</v>
      </c>
      <c r="Y1452" s="271">
        <v>431</v>
      </c>
      <c r="Z1452" s="333">
        <v>394</v>
      </c>
      <c r="AA1452" s="333">
        <v>427</v>
      </c>
      <c r="AB1452" s="333">
        <v>397</v>
      </c>
      <c r="AC1452" s="334">
        <v>0.91415313225058</v>
      </c>
      <c r="AD1452" s="268">
        <v>0.929742388758782</v>
      </c>
      <c r="AE1452" s="295">
        <v>-0.0155892565082022</v>
      </c>
    </row>
    <row r="1453" spans="1:31">
      <c r="A1453" s="315" t="s">
        <v>1972</v>
      </c>
      <c r="B1453" s="339" t="s">
        <v>3370</v>
      </c>
      <c r="C1453" s="293" t="s">
        <v>2696</v>
      </c>
      <c r="D1453" s="339" t="s">
        <v>2697</v>
      </c>
      <c r="E1453" s="266">
        <v>55</v>
      </c>
      <c r="F1453" s="266">
        <v>52</v>
      </c>
      <c r="G1453" s="264">
        <v>44</v>
      </c>
      <c r="H1453" s="264">
        <v>41</v>
      </c>
      <c r="I1453" s="264">
        <v>42</v>
      </c>
      <c r="J1453" s="264">
        <v>36</v>
      </c>
      <c r="K1453" s="294">
        <v>0.9</v>
      </c>
      <c r="L1453" s="267">
        <v>0.945454545454545</v>
      </c>
      <c r="M1453" s="267">
        <v>0.931818181818182</v>
      </c>
      <c r="N1453" s="267">
        <v>0.857142857142857</v>
      </c>
      <c r="O1453" s="332">
        <v>1521</v>
      </c>
      <c r="P1453" s="266">
        <v>1423</v>
      </c>
      <c r="Q1453" s="266">
        <v>51</v>
      </c>
      <c r="R1453" s="264">
        <v>41</v>
      </c>
      <c r="S1453" s="264">
        <v>36</v>
      </c>
      <c r="T1453" s="267">
        <v>0.935568704799474</v>
      </c>
      <c r="U1453" s="267">
        <v>0.927272727272727</v>
      </c>
      <c r="V1453" s="268">
        <v>0.931818181818182</v>
      </c>
      <c r="W1453" s="268">
        <v>0.857142857142857</v>
      </c>
      <c r="X1453" s="295">
        <v>-0.00454545454545452</v>
      </c>
      <c r="Y1453" s="271">
        <v>347</v>
      </c>
      <c r="Z1453" s="333">
        <v>324</v>
      </c>
      <c r="AA1453" s="333">
        <v>359</v>
      </c>
      <c r="AB1453" s="333">
        <v>338</v>
      </c>
      <c r="AC1453" s="334">
        <v>0.93371757925072</v>
      </c>
      <c r="AD1453" s="268">
        <v>0.94150417827298</v>
      </c>
      <c r="AE1453" s="295">
        <v>-0.00778659902226009</v>
      </c>
    </row>
    <row r="1454" spans="1:31">
      <c r="A1454" s="315" t="s">
        <v>1972</v>
      </c>
      <c r="B1454" s="339" t="s">
        <v>3370</v>
      </c>
      <c r="C1454" s="293" t="s">
        <v>2698</v>
      </c>
      <c r="D1454" s="339" t="s">
        <v>2699</v>
      </c>
      <c r="E1454" s="266">
        <v>66</v>
      </c>
      <c r="F1454" s="266">
        <v>60</v>
      </c>
      <c r="G1454" s="264">
        <v>58</v>
      </c>
      <c r="H1454" s="264">
        <v>55</v>
      </c>
      <c r="I1454" s="264">
        <v>60</v>
      </c>
      <c r="J1454" s="264">
        <v>56</v>
      </c>
      <c r="K1454" s="294">
        <v>0.9</v>
      </c>
      <c r="L1454" s="267">
        <v>0.909090909090909</v>
      </c>
      <c r="M1454" s="267">
        <v>0.948275862068966</v>
      </c>
      <c r="N1454" s="267">
        <v>0.933333333333333</v>
      </c>
      <c r="O1454" s="332">
        <v>1806</v>
      </c>
      <c r="P1454" s="266">
        <v>1638</v>
      </c>
      <c r="Q1454" s="266">
        <v>57</v>
      </c>
      <c r="R1454" s="264">
        <v>50</v>
      </c>
      <c r="S1454" s="264">
        <v>54</v>
      </c>
      <c r="T1454" s="267">
        <v>0.906976744186046</v>
      </c>
      <c r="U1454" s="267">
        <v>0.863636363636364</v>
      </c>
      <c r="V1454" s="268">
        <v>0.862068965517241</v>
      </c>
      <c r="W1454" s="268">
        <v>0.9</v>
      </c>
      <c r="X1454" s="295">
        <v>0.00156739811912232</v>
      </c>
      <c r="Y1454" s="271">
        <v>429</v>
      </c>
      <c r="Z1454" s="333">
        <v>372</v>
      </c>
      <c r="AA1454" s="333">
        <v>411</v>
      </c>
      <c r="AB1454" s="333">
        <v>375</v>
      </c>
      <c r="AC1454" s="334">
        <v>0.867132867132867</v>
      </c>
      <c r="AD1454" s="268">
        <v>0.912408759124088</v>
      </c>
      <c r="AE1454" s="295">
        <v>-0.0452758919912205</v>
      </c>
    </row>
    <row r="1455" spans="1:31">
      <c r="A1455" s="315" t="s">
        <v>1972</v>
      </c>
      <c r="B1455" s="339" t="s">
        <v>3370</v>
      </c>
      <c r="C1455" s="293" t="s">
        <v>2700</v>
      </c>
      <c r="D1455" s="339" t="s">
        <v>2701</v>
      </c>
      <c r="E1455" s="266">
        <v>63</v>
      </c>
      <c r="F1455" s="266">
        <v>63</v>
      </c>
      <c r="G1455" s="264">
        <v>66</v>
      </c>
      <c r="H1455" s="264">
        <v>66</v>
      </c>
      <c r="I1455" s="264">
        <v>61</v>
      </c>
      <c r="J1455" s="264">
        <v>59</v>
      </c>
      <c r="K1455" s="294">
        <v>0.9</v>
      </c>
      <c r="L1455" s="267">
        <v>1</v>
      </c>
      <c r="M1455" s="267">
        <v>1</v>
      </c>
      <c r="N1455" s="267">
        <v>0.967213114754098</v>
      </c>
      <c r="O1455" s="332">
        <v>1763</v>
      </c>
      <c r="P1455" s="266">
        <v>1674</v>
      </c>
      <c r="Q1455" s="266">
        <v>63</v>
      </c>
      <c r="R1455" s="264">
        <v>65</v>
      </c>
      <c r="S1455" s="264">
        <v>57</v>
      </c>
      <c r="T1455" s="267">
        <v>0.949517867271696</v>
      </c>
      <c r="U1455" s="267">
        <v>1</v>
      </c>
      <c r="V1455" s="268">
        <v>0.984848484848485</v>
      </c>
      <c r="W1455" s="268">
        <v>0.934426229508197</v>
      </c>
      <c r="X1455" s="295">
        <v>0.0151515151515151</v>
      </c>
      <c r="Y1455" s="271">
        <v>425</v>
      </c>
      <c r="Z1455" s="333">
        <v>414</v>
      </c>
      <c r="AA1455" s="333">
        <v>404</v>
      </c>
      <c r="AB1455" s="333">
        <v>371</v>
      </c>
      <c r="AC1455" s="334">
        <v>0.974117647058824</v>
      </c>
      <c r="AD1455" s="268">
        <v>0.918316831683168</v>
      </c>
      <c r="AE1455" s="295">
        <v>0.0558008153756552</v>
      </c>
    </row>
    <row r="1456" spans="1:31">
      <c r="A1456" s="315" t="s">
        <v>1972</v>
      </c>
      <c r="B1456" s="339" t="s">
        <v>3370</v>
      </c>
      <c r="C1456" s="293" t="s">
        <v>2702</v>
      </c>
      <c r="D1456" s="339" t="s">
        <v>2703</v>
      </c>
      <c r="E1456" s="266">
        <v>59</v>
      </c>
      <c r="F1456" s="266">
        <v>59</v>
      </c>
      <c r="G1456" s="264">
        <v>49</v>
      </c>
      <c r="H1456" s="264">
        <v>44</v>
      </c>
      <c r="I1456" s="264">
        <v>50</v>
      </c>
      <c r="J1456" s="264">
        <v>48</v>
      </c>
      <c r="K1456" s="294">
        <v>0.9</v>
      </c>
      <c r="L1456" s="267">
        <v>1</v>
      </c>
      <c r="M1456" s="267">
        <v>0.897959183673469</v>
      </c>
      <c r="N1456" s="267">
        <v>0.96</v>
      </c>
      <c r="O1456" s="332">
        <v>1626</v>
      </c>
      <c r="P1456" s="266">
        <v>1531</v>
      </c>
      <c r="Q1456" s="266">
        <v>58</v>
      </c>
      <c r="R1456" s="264">
        <v>44</v>
      </c>
      <c r="S1456" s="264">
        <v>48</v>
      </c>
      <c r="T1456" s="267">
        <v>0.941574415744157</v>
      </c>
      <c r="U1456" s="267">
        <v>0.983050847457627</v>
      </c>
      <c r="V1456" s="268">
        <v>0.897959183673469</v>
      </c>
      <c r="W1456" s="268">
        <v>0.96</v>
      </c>
      <c r="X1456" s="295">
        <v>0.0850916637841578</v>
      </c>
      <c r="Y1456" s="271">
        <v>374</v>
      </c>
      <c r="Z1456" s="333">
        <v>354</v>
      </c>
      <c r="AA1456" s="333">
        <v>374</v>
      </c>
      <c r="AB1456" s="333">
        <v>352</v>
      </c>
      <c r="AC1456" s="334">
        <v>0.946524064171123</v>
      </c>
      <c r="AD1456" s="268">
        <v>0.941176470588235</v>
      </c>
      <c r="AE1456" s="295">
        <v>0.00534759358288772</v>
      </c>
    </row>
    <row r="1457" spans="1:31">
      <c r="A1457" s="315" t="s">
        <v>1972</v>
      </c>
      <c r="B1457" s="339" t="s">
        <v>40</v>
      </c>
      <c r="C1457" s="293" t="s">
        <v>2704</v>
      </c>
      <c r="D1457" s="339" t="s">
        <v>2704</v>
      </c>
      <c r="E1457" s="266">
        <v>0</v>
      </c>
      <c r="F1457" s="266">
        <v>0</v>
      </c>
      <c r="G1457" s="264">
        <v>0</v>
      </c>
      <c r="H1457" s="264">
        <v>0</v>
      </c>
      <c r="I1457" s="264">
        <v>0</v>
      </c>
      <c r="J1457" s="264">
        <v>0</v>
      </c>
      <c r="K1457" s="294">
        <v>0.9</v>
      </c>
      <c r="L1457" s="267">
        <v>0</v>
      </c>
      <c r="M1457" s="267">
        <v>0</v>
      </c>
      <c r="N1457" s="267">
        <v>0</v>
      </c>
      <c r="O1457" s="332">
        <v>0</v>
      </c>
      <c r="P1457" s="266">
        <v>0</v>
      </c>
      <c r="Q1457" s="266">
        <v>0</v>
      </c>
      <c r="R1457" s="264">
        <v>0</v>
      </c>
      <c r="S1457" s="264">
        <v>0</v>
      </c>
      <c r="T1457" s="267">
        <v>0</v>
      </c>
      <c r="U1457" s="267">
        <v>0</v>
      </c>
      <c r="V1457" s="268">
        <v>0</v>
      </c>
      <c r="W1457" s="268">
        <v>0</v>
      </c>
      <c r="X1457" s="295">
        <v>0</v>
      </c>
      <c r="Y1457" s="271">
        <v>0</v>
      </c>
      <c r="Z1457" s="333">
        <v>0</v>
      </c>
      <c r="AA1457" s="333">
        <v>0</v>
      </c>
      <c r="AB1457" s="333">
        <v>0</v>
      </c>
      <c r="AC1457" s="334">
        <v>0</v>
      </c>
      <c r="AD1457" s="268">
        <v>0</v>
      </c>
      <c r="AE1457" s="295">
        <v>0</v>
      </c>
    </row>
    <row r="1458" spans="1:31">
      <c r="A1458" s="315" t="s">
        <v>1972</v>
      </c>
      <c r="B1458" s="339" t="s">
        <v>40</v>
      </c>
      <c r="C1458" s="293" t="s">
        <v>2705</v>
      </c>
      <c r="D1458" s="339" t="s">
        <v>2705</v>
      </c>
      <c r="E1458" s="266">
        <v>0</v>
      </c>
      <c r="F1458" s="266">
        <v>0</v>
      </c>
      <c r="G1458" s="264">
        <v>0</v>
      </c>
      <c r="H1458" s="264">
        <v>0</v>
      </c>
      <c r="I1458" s="264">
        <v>0</v>
      </c>
      <c r="J1458" s="264">
        <v>0</v>
      </c>
      <c r="K1458" s="294">
        <v>0.9</v>
      </c>
      <c r="L1458" s="267">
        <v>0</v>
      </c>
      <c r="M1458" s="267">
        <v>0</v>
      </c>
      <c r="N1458" s="267">
        <v>0</v>
      </c>
      <c r="O1458" s="332">
        <v>0</v>
      </c>
      <c r="P1458" s="266">
        <v>0</v>
      </c>
      <c r="Q1458" s="266">
        <v>0</v>
      </c>
      <c r="R1458" s="264">
        <v>0</v>
      </c>
      <c r="S1458" s="264">
        <v>0</v>
      </c>
      <c r="T1458" s="267">
        <v>0</v>
      </c>
      <c r="U1458" s="267">
        <v>0</v>
      </c>
      <c r="V1458" s="268">
        <v>0</v>
      </c>
      <c r="W1458" s="268">
        <v>0</v>
      </c>
      <c r="X1458" s="295">
        <v>0</v>
      </c>
      <c r="Y1458" s="271">
        <v>0</v>
      </c>
      <c r="Z1458" s="333">
        <v>0</v>
      </c>
      <c r="AA1458" s="333">
        <v>0</v>
      </c>
      <c r="AB1458" s="333">
        <v>0</v>
      </c>
      <c r="AC1458" s="334">
        <v>0</v>
      </c>
      <c r="AD1458" s="268">
        <v>0</v>
      </c>
      <c r="AE1458" s="295">
        <v>0</v>
      </c>
    </row>
    <row r="1459" spans="1:31">
      <c r="A1459" s="315" t="s">
        <v>2706</v>
      </c>
      <c r="B1459" s="339" t="s">
        <v>3371</v>
      </c>
      <c r="C1459" s="293" t="s">
        <v>2708</v>
      </c>
      <c r="D1459" s="339" t="s">
        <v>2709</v>
      </c>
      <c r="E1459" s="266">
        <v>0</v>
      </c>
      <c r="F1459" s="266">
        <v>0</v>
      </c>
      <c r="G1459" s="264">
        <v>0</v>
      </c>
      <c r="H1459" s="264">
        <v>0</v>
      </c>
      <c r="I1459" s="264">
        <v>0</v>
      </c>
      <c r="J1459" s="264">
        <v>0</v>
      </c>
      <c r="K1459" s="294">
        <v>0.9</v>
      </c>
      <c r="L1459" s="267">
        <v>0</v>
      </c>
      <c r="M1459" s="267">
        <v>0</v>
      </c>
      <c r="N1459" s="267">
        <v>0</v>
      </c>
      <c r="O1459" s="332">
        <v>0</v>
      </c>
      <c r="P1459" s="266">
        <v>0</v>
      </c>
      <c r="Q1459" s="266">
        <v>0</v>
      </c>
      <c r="R1459" s="264">
        <v>0</v>
      </c>
      <c r="S1459" s="264">
        <v>0</v>
      </c>
      <c r="T1459" s="267">
        <v>0</v>
      </c>
      <c r="U1459" s="267">
        <v>0</v>
      </c>
      <c r="V1459" s="268">
        <v>0</v>
      </c>
      <c r="W1459" s="268">
        <v>0</v>
      </c>
      <c r="X1459" s="295">
        <v>0</v>
      </c>
      <c r="Y1459" s="271">
        <v>0</v>
      </c>
      <c r="Z1459" s="333">
        <v>0</v>
      </c>
      <c r="AA1459" s="333">
        <v>0</v>
      </c>
      <c r="AB1459" s="333">
        <v>0</v>
      </c>
      <c r="AC1459" s="334">
        <v>0</v>
      </c>
      <c r="AD1459" s="268">
        <v>0</v>
      </c>
      <c r="AE1459" s="295">
        <v>0</v>
      </c>
    </row>
    <row r="1460" spans="1:31">
      <c r="A1460" s="315" t="s">
        <v>2706</v>
      </c>
      <c r="B1460" s="339" t="s">
        <v>3371</v>
      </c>
      <c r="C1460" s="293" t="s">
        <v>2710</v>
      </c>
      <c r="D1460" s="339" t="s">
        <v>2711</v>
      </c>
      <c r="E1460" s="266">
        <v>0</v>
      </c>
      <c r="F1460" s="266">
        <v>0</v>
      </c>
      <c r="G1460" s="264">
        <v>0</v>
      </c>
      <c r="H1460" s="264">
        <v>0</v>
      </c>
      <c r="I1460" s="264">
        <v>0</v>
      </c>
      <c r="J1460" s="264">
        <v>0</v>
      </c>
      <c r="K1460" s="294">
        <v>0.9</v>
      </c>
      <c r="L1460" s="267">
        <v>0</v>
      </c>
      <c r="M1460" s="267">
        <v>0</v>
      </c>
      <c r="N1460" s="267">
        <v>0</v>
      </c>
      <c r="O1460" s="332">
        <v>0</v>
      </c>
      <c r="P1460" s="266">
        <v>0</v>
      </c>
      <c r="Q1460" s="266">
        <v>0</v>
      </c>
      <c r="R1460" s="264">
        <v>0</v>
      </c>
      <c r="S1460" s="264">
        <v>0</v>
      </c>
      <c r="T1460" s="267">
        <v>0</v>
      </c>
      <c r="U1460" s="267">
        <v>0</v>
      </c>
      <c r="V1460" s="268">
        <v>0</v>
      </c>
      <c r="W1460" s="268">
        <v>0</v>
      </c>
      <c r="X1460" s="295">
        <v>0</v>
      </c>
      <c r="Y1460" s="271">
        <v>0</v>
      </c>
      <c r="Z1460" s="333">
        <v>0</v>
      </c>
      <c r="AA1460" s="333">
        <v>0</v>
      </c>
      <c r="AB1460" s="333">
        <v>0</v>
      </c>
      <c r="AC1460" s="334">
        <v>0</v>
      </c>
      <c r="AD1460" s="268">
        <v>0</v>
      </c>
      <c r="AE1460" s="295">
        <v>0</v>
      </c>
    </row>
    <row r="1461" spans="1:31">
      <c r="A1461" s="315" t="s">
        <v>2706</v>
      </c>
      <c r="B1461" s="339" t="s">
        <v>3372</v>
      </c>
      <c r="C1461" s="293" t="s">
        <v>2712</v>
      </c>
      <c r="D1461" s="339" t="s">
        <v>2713</v>
      </c>
      <c r="E1461" s="266">
        <v>0</v>
      </c>
      <c r="F1461" s="266">
        <v>0</v>
      </c>
      <c r="G1461" s="264">
        <v>0</v>
      </c>
      <c r="H1461" s="264">
        <v>0</v>
      </c>
      <c r="I1461" s="264">
        <v>0</v>
      </c>
      <c r="J1461" s="264">
        <v>0</v>
      </c>
      <c r="K1461" s="294">
        <v>0.9</v>
      </c>
      <c r="L1461" s="267">
        <v>0</v>
      </c>
      <c r="M1461" s="267">
        <v>0</v>
      </c>
      <c r="N1461" s="267">
        <v>0</v>
      </c>
      <c r="O1461" s="332">
        <v>0</v>
      </c>
      <c r="P1461" s="266">
        <v>0</v>
      </c>
      <c r="Q1461" s="266">
        <v>0</v>
      </c>
      <c r="R1461" s="264">
        <v>0</v>
      </c>
      <c r="S1461" s="264">
        <v>0</v>
      </c>
      <c r="T1461" s="267">
        <v>0</v>
      </c>
      <c r="U1461" s="267">
        <v>0</v>
      </c>
      <c r="V1461" s="268">
        <v>0</v>
      </c>
      <c r="W1461" s="268">
        <v>0</v>
      </c>
      <c r="X1461" s="295">
        <v>0</v>
      </c>
      <c r="Y1461" s="271">
        <v>0</v>
      </c>
      <c r="Z1461" s="333">
        <v>0</v>
      </c>
      <c r="AA1461" s="333">
        <v>0</v>
      </c>
      <c r="AB1461" s="333">
        <v>0</v>
      </c>
      <c r="AC1461" s="334">
        <v>0</v>
      </c>
      <c r="AD1461" s="268">
        <v>0</v>
      </c>
      <c r="AE1461" s="295">
        <v>0</v>
      </c>
    </row>
    <row r="1462" spans="1:31">
      <c r="A1462" s="315" t="s">
        <v>2706</v>
      </c>
      <c r="B1462" s="339" t="s">
        <v>3371</v>
      </c>
      <c r="C1462" s="293" t="s">
        <v>2714</v>
      </c>
      <c r="D1462" s="339" t="s">
        <v>2715</v>
      </c>
      <c r="E1462" s="266">
        <v>0</v>
      </c>
      <c r="F1462" s="266">
        <v>0</v>
      </c>
      <c r="G1462" s="264">
        <v>0</v>
      </c>
      <c r="H1462" s="264">
        <v>0</v>
      </c>
      <c r="I1462" s="264">
        <v>0</v>
      </c>
      <c r="J1462" s="264">
        <v>0</v>
      </c>
      <c r="K1462" s="294">
        <v>0.9</v>
      </c>
      <c r="L1462" s="267">
        <v>0</v>
      </c>
      <c r="M1462" s="267">
        <v>0</v>
      </c>
      <c r="N1462" s="267">
        <v>0</v>
      </c>
      <c r="O1462" s="332">
        <v>0</v>
      </c>
      <c r="P1462" s="266">
        <v>0</v>
      </c>
      <c r="Q1462" s="266">
        <v>0</v>
      </c>
      <c r="R1462" s="264">
        <v>0</v>
      </c>
      <c r="S1462" s="264">
        <v>0</v>
      </c>
      <c r="T1462" s="267">
        <v>0</v>
      </c>
      <c r="U1462" s="267">
        <v>0</v>
      </c>
      <c r="V1462" s="268">
        <v>0</v>
      </c>
      <c r="W1462" s="268">
        <v>0</v>
      </c>
      <c r="X1462" s="295">
        <v>0</v>
      </c>
      <c r="Y1462" s="271">
        <v>0</v>
      </c>
      <c r="Z1462" s="333">
        <v>0</v>
      </c>
      <c r="AA1462" s="333">
        <v>0</v>
      </c>
      <c r="AB1462" s="333">
        <v>0</v>
      </c>
      <c r="AC1462" s="334">
        <v>0</v>
      </c>
      <c r="AD1462" s="268">
        <v>0</v>
      </c>
      <c r="AE1462" s="295">
        <v>0</v>
      </c>
    </row>
    <row r="1463" spans="1:31">
      <c r="A1463" s="315" t="s">
        <v>2706</v>
      </c>
      <c r="B1463" s="339" t="s">
        <v>3371</v>
      </c>
      <c r="C1463" s="293" t="s">
        <v>2716</v>
      </c>
      <c r="D1463" s="339" t="s">
        <v>2717</v>
      </c>
      <c r="E1463" s="266">
        <v>0</v>
      </c>
      <c r="F1463" s="266">
        <v>0</v>
      </c>
      <c r="G1463" s="264">
        <v>0</v>
      </c>
      <c r="H1463" s="264">
        <v>0</v>
      </c>
      <c r="I1463" s="264">
        <v>0</v>
      </c>
      <c r="J1463" s="264">
        <v>0</v>
      </c>
      <c r="K1463" s="294">
        <v>0.9</v>
      </c>
      <c r="L1463" s="267">
        <v>0</v>
      </c>
      <c r="M1463" s="267">
        <v>0</v>
      </c>
      <c r="N1463" s="267">
        <v>0</v>
      </c>
      <c r="O1463" s="332">
        <v>0</v>
      </c>
      <c r="P1463" s="266">
        <v>0</v>
      </c>
      <c r="Q1463" s="266">
        <v>0</v>
      </c>
      <c r="R1463" s="264">
        <v>0</v>
      </c>
      <c r="S1463" s="264">
        <v>0</v>
      </c>
      <c r="T1463" s="267">
        <v>0</v>
      </c>
      <c r="U1463" s="267">
        <v>0</v>
      </c>
      <c r="V1463" s="268">
        <v>0</v>
      </c>
      <c r="W1463" s="268">
        <v>0</v>
      </c>
      <c r="X1463" s="295">
        <v>0</v>
      </c>
      <c r="Y1463" s="271">
        <v>0</v>
      </c>
      <c r="Z1463" s="333">
        <v>0</v>
      </c>
      <c r="AA1463" s="333">
        <v>0</v>
      </c>
      <c r="AB1463" s="333">
        <v>0</v>
      </c>
      <c r="AC1463" s="334">
        <v>0</v>
      </c>
      <c r="AD1463" s="268">
        <v>0</v>
      </c>
      <c r="AE1463" s="295">
        <v>0</v>
      </c>
    </row>
    <row r="1464" spans="1:31">
      <c r="A1464" s="315" t="s">
        <v>2706</v>
      </c>
      <c r="B1464" s="339" t="s">
        <v>3371</v>
      </c>
      <c r="C1464" s="293" t="s">
        <v>2718</v>
      </c>
      <c r="D1464" s="339" t="s">
        <v>2719</v>
      </c>
      <c r="E1464" s="266">
        <v>0</v>
      </c>
      <c r="F1464" s="266">
        <v>0</v>
      </c>
      <c r="G1464" s="264">
        <v>0</v>
      </c>
      <c r="H1464" s="264">
        <v>0</v>
      </c>
      <c r="I1464" s="264">
        <v>0</v>
      </c>
      <c r="J1464" s="264">
        <v>0</v>
      </c>
      <c r="K1464" s="294">
        <v>0.9</v>
      </c>
      <c r="L1464" s="267">
        <v>0</v>
      </c>
      <c r="M1464" s="267">
        <v>0</v>
      </c>
      <c r="N1464" s="267">
        <v>0</v>
      </c>
      <c r="O1464" s="332">
        <v>0</v>
      </c>
      <c r="P1464" s="266">
        <v>0</v>
      </c>
      <c r="Q1464" s="266">
        <v>0</v>
      </c>
      <c r="R1464" s="264">
        <v>0</v>
      </c>
      <c r="S1464" s="264">
        <v>0</v>
      </c>
      <c r="T1464" s="267">
        <v>0</v>
      </c>
      <c r="U1464" s="267">
        <v>0</v>
      </c>
      <c r="V1464" s="268">
        <v>0</v>
      </c>
      <c r="W1464" s="268">
        <v>0</v>
      </c>
      <c r="X1464" s="295">
        <v>0</v>
      </c>
      <c r="Y1464" s="271">
        <v>0</v>
      </c>
      <c r="Z1464" s="333">
        <v>0</v>
      </c>
      <c r="AA1464" s="333">
        <v>0</v>
      </c>
      <c r="AB1464" s="333">
        <v>0</v>
      </c>
      <c r="AC1464" s="334">
        <v>0</v>
      </c>
      <c r="AD1464" s="268">
        <v>0</v>
      </c>
      <c r="AE1464" s="295">
        <v>0</v>
      </c>
    </row>
    <row r="1465" spans="1:31">
      <c r="A1465" s="315" t="s">
        <v>2706</v>
      </c>
      <c r="B1465" s="339" t="s">
        <v>3371</v>
      </c>
      <c r="C1465" s="293" t="s">
        <v>2720</v>
      </c>
      <c r="D1465" s="339" t="s">
        <v>2721</v>
      </c>
      <c r="E1465" s="266">
        <v>0</v>
      </c>
      <c r="F1465" s="266">
        <v>0</v>
      </c>
      <c r="G1465" s="264">
        <v>0</v>
      </c>
      <c r="H1465" s="264">
        <v>0</v>
      </c>
      <c r="I1465" s="264">
        <v>0</v>
      </c>
      <c r="J1465" s="264">
        <v>0</v>
      </c>
      <c r="K1465" s="294">
        <v>0.9</v>
      </c>
      <c r="L1465" s="267">
        <v>0</v>
      </c>
      <c r="M1465" s="267">
        <v>0</v>
      </c>
      <c r="N1465" s="267">
        <v>0</v>
      </c>
      <c r="O1465" s="332">
        <v>0</v>
      </c>
      <c r="P1465" s="266">
        <v>0</v>
      </c>
      <c r="Q1465" s="266">
        <v>0</v>
      </c>
      <c r="R1465" s="264">
        <v>0</v>
      </c>
      <c r="S1465" s="264">
        <v>0</v>
      </c>
      <c r="T1465" s="267">
        <v>0</v>
      </c>
      <c r="U1465" s="267">
        <v>0</v>
      </c>
      <c r="V1465" s="268">
        <v>0</v>
      </c>
      <c r="W1465" s="268">
        <v>0</v>
      </c>
      <c r="X1465" s="295">
        <v>0</v>
      </c>
      <c r="Y1465" s="271">
        <v>0</v>
      </c>
      <c r="Z1465" s="333">
        <v>0</v>
      </c>
      <c r="AA1465" s="333">
        <v>0</v>
      </c>
      <c r="AB1465" s="333">
        <v>0</v>
      </c>
      <c r="AC1465" s="334">
        <v>0</v>
      </c>
      <c r="AD1465" s="268">
        <v>0</v>
      </c>
      <c r="AE1465" s="295">
        <v>0</v>
      </c>
    </row>
    <row r="1466" spans="1:31">
      <c r="A1466" s="315" t="s">
        <v>2706</v>
      </c>
      <c r="B1466" s="339" t="s">
        <v>3373</v>
      </c>
      <c r="C1466" s="293" t="s">
        <v>2722</v>
      </c>
      <c r="D1466" s="339" t="s">
        <v>2723</v>
      </c>
      <c r="E1466" s="266">
        <v>0</v>
      </c>
      <c r="F1466" s="266">
        <v>0</v>
      </c>
      <c r="G1466" s="264">
        <v>0</v>
      </c>
      <c r="H1466" s="264">
        <v>0</v>
      </c>
      <c r="I1466" s="264">
        <v>0</v>
      </c>
      <c r="J1466" s="264">
        <v>0</v>
      </c>
      <c r="K1466" s="294">
        <v>0.9</v>
      </c>
      <c r="L1466" s="267">
        <v>0</v>
      </c>
      <c r="M1466" s="267">
        <v>0</v>
      </c>
      <c r="N1466" s="267">
        <v>0</v>
      </c>
      <c r="O1466" s="332">
        <v>0</v>
      </c>
      <c r="P1466" s="266">
        <v>0</v>
      </c>
      <c r="Q1466" s="266">
        <v>0</v>
      </c>
      <c r="R1466" s="264">
        <v>0</v>
      </c>
      <c r="S1466" s="264">
        <v>0</v>
      </c>
      <c r="T1466" s="267">
        <v>0</v>
      </c>
      <c r="U1466" s="267">
        <v>0</v>
      </c>
      <c r="V1466" s="268">
        <v>0</v>
      </c>
      <c r="W1466" s="268">
        <v>0</v>
      </c>
      <c r="X1466" s="295">
        <v>0</v>
      </c>
      <c r="Y1466" s="271">
        <v>0</v>
      </c>
      <c r="Z1466" s="333">
        <v>0</v>
      </c>
      <c r="AA1466" s="333">
        <v>0</v>
      </c>
      <c r="AB1466" s="333">
        <v>0</v>
      </c>
      <c r="AC1466" s="334">
        <v>0</v>
      </c>
      <c r="AD1466" s="268">
        <v>0</v>
      </c>
      <c r="AE1466" s="295">
        <v>0</v>
      </c>
    </row>
    <row r="1467" spans="1:31">
      <c r="A1467" s="315" t="s">
        <v>2706</v>
      </c>
      <c r="B1467" s="339" t="s">
        <v>3371</v>
      </c>
      <c r="C1467" s="293" t="s">
        <v>2724</v>
      </c>
      <c r="D1467" s="339" t="s">
        <v>2725</v>
      </c>
      <c r="E1467" s="266">
        <v>0</v>
      </c>
      <c r="F1467" s="266">
        <v>0</v>
      </c>
      <c r="G1467" s="264">
        <v>0</v>
      </c>
      <c r="H1467" s="264">
        <v>0</v>
      </c>
      <c r="I1467" s="264">
        <v>0</v>
      </c>
      <c r="J1467" s="264">
        <v>0</v>
      </c>
      <c r="K1467" s="294">
        <v>0.9</v>
      </c>
      <c r="L1467" s="267">
        <v>0</v>
      </c>
      <c r="M1467" s="267">
        <v>0</v>
      </c>
      <c r="N1467" s="267">
        <v>0</v>
      </c>
      <c r="O1467" s="332">
        <v>0</v>
      </c>
      <c r="P1467" s="266">
        <v>0</v>
      </c>
      <c r="Q1467" s="266">
        <v>0</v>
      </c>
      <c r="R1467" s="264">
        <v>0</v>
      </c>
      <c r="S1467" s="264">
        <v>0</v>
      </c>
      <c r="T1467" s="267">
        <v>0</v>
      </c>
      <c r="U1467" s="267">
        <v>0</v>
      </c>
      <c r="V1467" s="268">
        <v>0</v>
      </c>
      <c r="W1467" s="268">
        <v>0</v>
      </c>
      <c r="X1467" s="295">
        <v>0</v>
      </c>
      <c r="Y1467" s="271">
        <v>0</v>
      </c>
      <c r="Z1467" s="333">
        <v>0</v>
      </c>
      <c r="AA1467" s="333">
        <v>0</v>
      </c>
      <c r="AB1467" s="333">
        <v>0</v>
      </c>
      <c r="AC1467" s="334">
        <v>0</v>
      </c>
      <c r="AD1467" s="268">
        <v>0</v>
      </c>
      <c r="AE1467" s="295">
        <v>0</v>
      </c>
    </row>
    <row r="1468" spans="1:31">
      <c r="A1468" s="315" t="s">
        <v>2706</v>
      </c>
      <c r="B1468" s="339" t="s">
        <v>3374</v>
      </c>
      <c r="C1468" s="293" t="s">
        <v>2726</v>
      </c>
      <c r="D1468" s="339" t="s">
        <v>2727</v>
      </c>
      <c r="E1468" s="266">
        <v>0</v>
      </c>
      <c r="F1468" s="266">
        <v>0</v>
      </c>
      <c r="G1468" s="264">
        <v>0</v>
      </c>
      <c r="H1468" s="264">
        <v>0</v>
      </c>
      <c r="I1468" s="264">
        <v>0</v>
      </c>
      <c r="J1468" s="264">
        <v>0</v>
      </c>
      <c r="K1468" s="294">
        <v>0.9</v>
      </c>
      <c r="L1468" s="267">
        <v>0</v>
      </c>
      <c r="M1468" s="267">
        <v>0</v>
      </c>
      <c r="N1468" s="267">
        <v>0</v>
      </c>
      <c r="O1468" s="332">
        <v>0</v>
      </c>
      <c r="P1468" s="266">
        <v>0</v>
      </c>
      <c r="Q1468" s="266">
        <v>0</v>
      </c>
      <c r="R1468" s="264">
        <v>0</v>
      </c>
      <c r="S1468" s="264">
        <v>0</v>
      </c>
      <c r="T1468" s="267">
        <v>0</v>
      </c>
      <c r="U1468" s="267">
        <v>0</v>
      </c>
      <c r="V1468" s="268">
        <v>0</v>
      </c>
      <c r="W1468" s="268">
        <v>0</v>
      </c>
      <c r="X1468" s="295">
        <v>0</v>
      </c>
      <c r="Y1468" s="271">
        <v>0</v>
      </c>
      <c r="Z1468" s="333">
        <v>0</v>
      </c>
      <c r="AA1468" s="333">
        <v>0</v>
      </c>
      <c r="AB1468" s="333">
        <v>0</v>
      </c>
      <c r="AC1468" s="334">
        <v>0</v>
      </c>
      <c r="AD1468" s="268">
        <v>0</v>
      </c>
      <c r="AE1468" s="295">
        <v>0</v>
      </c>
    </row>
    <row r="1469" spans="1:31">
      <c r="A1469" s="315" t="s">
        <v>2706</v>
      </c>
      <c r="B1469" s="339" t="s">
        <v>3371</v>
      </c>
      <c r="C1469" s="293" t="s">
        <v>2728</v>
      </c>
      <c r="D1469" s="339" t="s">
        <v>2729</v>
      </c>
      <c r="E1469" s="266">
        <v>0</v>
      </c>
      <c r="F1469" s="266">
        <v>0</v>
      </c>
      <c r="G1469" s="264">
        <v>0</v>
      </c>
      <c r="H1469" s="264">
        <v>0</v>
      </c>
      <c r="I1469" s="264">
        <v>0</v>
      </c>
      <c r="J1469" s="264">
        <v>0</v>
      </c>
      <c r="K1469" s="294">
        <v>0.9</v>
      </c>
      <c r="L1469" s="267">
        <v>0</v>
      </c>
      <c r="M1469" s="267">
        <v>0</v>
      </c>
      <c r="N1469" s="267">
        <v>0</v>
      </c>
      <c r="O1469" s="332">
        <v>0</v>
      </c>
      <c r="P1469" s="266">
        <v>0</v>
      </c>
      <c r="Q1469" s="266">
        <v>0</v>
      </c>
      <c r="R1469" s="264">
        <v>0</v>
      </c>
      <c r="S1469" s="264">
        <v>0</v>
      </c>
      <c r="T1469" s="267">
        <v>0</v>
      </c>
      <c r="U1469" s="267">
        <v>0</v>
      </c>
      <c r="V1469" s="268">
        <v>0</v>
      </c>
      <c r="W1469" s="268">
        <v>0</v>
      </c>
      <c r="X1469" s="295">
        <v>0</v>
      </c>
      <c r="Y1469" s="271">
        <v>0</v>
      </c>
      <c r="Z1469" s="333">
        <v>0</v>
      </c>
      <c r="AA1469" s="333">
        <v>0</v>
      </c>
      <c r="AB1469" s="333">
        <v>0</v>
      </c>
      <c r="AC1469" s="334">
        <v>0</v>
      </c>
      <c r="AD1469" s="268">
        <v>0</v>
      </c>
      <c r="AE1469" s="295">
        <v>0</v>
      </c>
    </row>
    <row r="1470" spans="1:31">
      <c r="A1470" s="315" t="s">
        <v>2706</v>
      </c>
      <c r="B1470" s="339" t="s">
        <v>3373</v>
      </c>
      <c r="C1470" s="293" t="s">
        <v>2730</v>
      </c>
      <c r="D1470" s="339" t="s">
        <v>2731</v>
      </c>
      <c r="E1470" s="266">
        <v>0</v>
      </c>
      <c r="F1470" s="266">
        <v>0</v>
      </c>
      <c r="G1470" s="264">
        <v>0</v>
      </c>
      <c r="H1470" s="264">
        <v>0</v>
      </c>
      <c r="I1470" s="264">
        <v>0</v>
      </c>
      <c r="J1470" s="264">
        <v>0</v>
      </c>
      <c r="K1470" s="294">
        <v>0.9</v>
      </c>
      <c r="L1470" s="267">
        <v>0</v>
      </c>
      <c r="M1470" s="267">
        <v>0</v>
      </c>
      <c r="N1470" s="267">
        <v>0</v>
      </c>
      <c r="O1470" s="332">
        <v>0</v>
      </c>
      <c r="P1470" s="266">
        <v>0</v>
      </c>
      <c r="Q1470" s="266">
        <v>0</v>
      </c>
      <c r="R1470" s="264">
        <v>0</v>
      </c>
      <c r="S1470" s="264">
        <v>0</v>
      </c>
      <c r="T1470" s="267">
        <v>0</v>
      </c>
      <c r="U1470" s="267">
        <v>0</v>
      </c>
      <c r="V1470" s="268">
        <v>0</v>
      </c>
      <c r="W1470" s="268">
        <v>0</v>
      </c>
      <c r="X1470" s="295">
        <v>0</v>
      </c>
      <c r="Y1470" s="271">
        <v>0</v>
      </c>
      <c r="Z1470" s="333">
        <v>0</v>
      </c>
      <c r="AA1470" s="333">
        <v>0</v>
      </c>
      <c r="AB1470" s="333">
        <v>0</v>
      </c>
      <c r="AC1470" s="334">
        <v>0</v>
      </c>
      <c r="AD1470" s="268">
        <v>0</v>
      </c>
      <c r="AE1470" s="295">
        <v>0</v>
      </c>
    </row>
    <row r="1471" spans="1:31">
      <c r="A1471" s="315" t="s">
        <v>2706</v>
      </c>
      <c r="B1471" s="339" t="s">
        <v>3371</v>
      </c>
      <c r="C1471" s="293" t="s">
        <v>2732</v>
      </c>
      <c r="D1471" s="339" t="s">
        <v>2733</v>
      </c>
      <c r="E1471" s="266">
        <v>0</v>
      </c>
      <c r="F1471" s="266">
        <v>0</v>
      </c>
      <c r="G1471" s="264">
        <v>0</v>
      </c>
      <c r="H1471" s="264">
        <v>0</v>
      </c>
      <c r="I1471" s="264">
        <v>0</v>
      </c>
      <c r="J1471" s="264">
        <v>0</v>
      </c>
      <c r="K1471" s="294">
        <v>0.9</v>
      </c>
      <c r="L1471" s="267">
        <v>0</v>
      </c>
      <c r="M1471" s="267">
        <v>0</v>
      </c>
      <c r="N1471" s="267">
        <v>0</v>
      </c>
      <c r="O1471" s="332">
        <v>0</v>
      </c>
      <c r="P1471" s="266">
        <v>0</v>
      </c>
      <c r="Q1471" s="266">
        <v>0</v>
      </c>
      <c r="R1471" s="264">
        <v>0</v>
      </c>
      <c r="S1471" s="264">
        <v>0</v>
      </c>
      <c r="T1471" s="267">
        <v>0</v>
      </c>
      <c r="U1471" s="267">
        <v>0</v>
      </c>
      <c r="V1471" s="268">
        <v>0</v>
      </c>
      <c r="W1471" s="268">
        <v>0</v>
      </c>
      <c r="X1471" s="295">
        <v>0</v>
      </c>
      <c r="Y1471" s="271">
        <v>0</v>
      </c>
      <c r="Z1471" s="333">
        <v>0</v>
      </c>
      <c r="AA1471" s="333">
        <v>0</v>
      </c>
      <c r="AB1471" s="333">
        <v>0</v>
      </c>
      <c r="AC1471" s="334">
        <v>0</v>
      </c>
      <c r="AD1471" s="268">
        <v>0</v>
      </c>
      <c r="AE1471" s="295">
        <v>0</v>
      </c>
    </row>
    <row r="1472" spans="1:31">
      <c r="A1472" s="315" t="s">
        <v>2706</v>
      </c>
      <c r="B1472" s="339" t="s">
        <v>3371</v>
      </c>
      <c r="C1472" s="293" t="s">
        <v>2734</v>
      </c>
      <c r="D1472" s="339" t="s">
        <v>2735</v>
      </c>
      <c r="E1472" s="266">
        <v>0</v>
      </c>
      <c r="F1472" s="266">
        <v>0</v>
      </c>
      <c r="G1472" s="264">
        <v>0</v>
      </c>
      <c r="H1472" s="264">
        <v>0</v>
      </c>
      <c r="I1472" s="264">
        <v>0</v>
      </c>
      <c r="J1472" s="264">
        <v>0</v>
      </c>
      <c r="K1472" s="294">
        <v>0.9</v>
      </c>
      <c r="L1472" s="267">
        <v>0</v>
      </c>
      <c r="M1472" s="267">
        <v>0</v>
      </c>
      <c r="N1472" s="267">
        <v>0</v>
      </c>
      <c r="O1472" s="332">
        <v>0</v>
      </c>
      <c r="P1472" s="266">
        <v>0</v>
      </c>
      <c r="Q1472" s="266">
        <v>0</v>
      </c>
      <c r="R1472" s="264">
        <v>0</v>
      </c>
      <c r="S1472" s="264">
        <v>0</v>
      </c>
      <c r="T1472" s="267">
        <v>0</v>
      </c>
      <c r="U1472" s="267">
        <v>0</v>
      </c>
      <c r="V1472" s="268">
        <v>0</v>
      </c>
      <c r="W1472" s="268">
        <v>0</v>
      </c>
      <c r="X1472" s="295">
        <v>0</v>
      </c>
      <c r="Y1472" s="271">
        <v>0</v>
      </c>
      <c r="Z1472" s="333">
        <v>0</v>
      </c>
      <c r="AA1472" s="333">
        <v>0</v>
      </c>
      <c r="AB1472" s="333">
        <v>0</v>
      </c>
      <c r="AC1472" s="334">
        <v>0</v>
      </c>
      <c r="AD1472" s="268">
        <v>0</v>
      </c>
      <c r="AE1472" s="295">
        <v>0</v>
      </c>
    </row>
    <row r="1473" spans="1:31">
      <c r="A1473" s="315" t="s">
        <v>2706</v>
      </c>
      <c r="B1473" s="339" t="s">
        <v>3373</v>
      </c>
      <c r="C1473" s="293" t="s">
        <v>2736</v>
      </c>
      <c r="D1473" s="339" t="s">
        <v>2737</v>
      </c>
      <c r="E1473" s="266">
        <v>0</v>
      </c>
      <c r="F1473" s="266">
        <v>0</v>
      </c>
      <c r="G1473" s="264">
        <v>0</v>
      </c>
      <c r="H1473" s="264">
        <v>0</v>
      </c>
      <c r="I1473" s="264">
        <v>0</v>
      </c>
      <c r="J1473" s="264">
        <v>0</v>
      </c>
      <c r="K1473" s="294">
        <v>0.9</v>
      </c>
      <c r="L1473" s="267">
        <v>0</v>
      </c>
      <c r="M1473" s="267">
        <v>0</v>
      </c>
      <c r="N1473" s="267">
        <v>0</v>
      </c>
      <c r="O1473" s="332">
        <v>0</v>
      </c>
      <c r="P1473" s="266">
        <v>0</v>
      </c>
      <c r="Q1473" s="266">
        <v>0</v>
      </c>
      <c r="R1473" s="264">
        <v>0</v>
      </c>
      <c r="S1473" s="264">
        <v>0</v>
      </c>
      <c r="T1473" s="267">
        <v>0</v>
      </c>
      <c r="U1473" s="267">
        <v>0</v>
      </c>
      <c r="V1473" s="268">
        <v>0</v>
      </c>
      <c r="W1473" s="268">
        <v>0</v>
      </c>
      <c r="X1473" s="295">
        <v>0</v>
      </c>
      <c r="Y1473" s="271">
        <v>0</v>
      </c>
      <c r="Z1473" s="333">
        <v>0</v>
      </c>
      <c r="AA1473" s="333">
        <v>0</v>
      </c>
      <c r="AB1473" s="333">
        <v>0</v>
      </c>
      <c r="AC1473" s="334">
        <v>0</v>
      </c>
      <c r="AD1473" s="268">
        <v>0</v>
      </c>
      <c r="AE1473" s="295">
        <v>0</v>
      </c>
    </row>
    <row r="1474" spans="1:31">
      <c r="A1474" s="315" t="s">
        <v>2706</v>
      </c>
      <c r="B1474" s="339" t="s">
        <v>3372</v>
      </c>
      <c r="C1474" s="293" t="s">
        <v>2738</v>
      </c>
      <c r="D1474" s="339" t="s">
        <v>2739</v>
      </c>
      <c r="E1474" s="266">
        <v>0</v>
      </c>
      <c r="F1474" s="266">
        <v>0</v>
      </c>
      <c r="G1474" s="264">
        <v>0</v>
      </c>
      <c r="H1474" s="264">
        <v>0</v>
      </c>
      <c r="I1474" s="264">
        <v>0</v>
      </c>
      <c r="J1474" s="264">
        <v>0</v>
      </c>
      <c r="K1474" s="294">
        <v>0.9</v>
      </c>
      <c r="L1474" s="267">
        <v>0</v>
      </c>
      <c r="M1474" s="267">
        <v>0</v>
      </c>
      <c r="N1474" s="267">
        <v>0</v>
      </c>
      <c r="O1474" s="332">
        <v>0</v>
      </c>
      <c r="P1474" s="266">
        <v>0</v>
      </c>
      <c r="Q1474" s="266">
        <v>0</v>
      </c>
      <c r="R1474" s="264">
        <v>0</v>
      </c>
      <c r="S1474" s="264">
        <v>0</v>
      </c>
      <c r="T1474" s="267">
        <v>0</v>
      </c>
      <c r="U1474" s="267">
        <v>0</v>
      </c>
      <c r="V1474" s="268">
        <v>0</v>
      </c>
      <c r="W1474" s="268">
        <v>0</v>
      </c>
      <c r="X1474" s="295">
        <v>0</v>
      </c>
      <c r="Y1474" s="271">
        <v>0</v>
      </c>
      <c r="Z1474" s="333">
        <v>0</v>
      </c>
      <c r="AA1474" s="333">
        <v>0</v>
      </c>
      <c r="AB1474" s="333">
        <v>0</v>
      </c>
      <c r="AC1474" s="334">
        <v>0</v>
      </c>
      <c r="AD1474" s="268">
        <v>0</v>
      </c>
      <c r="AE1474" s="295">
        <v>0</v>
      </c>
    </row>
    <row r="1475" spans="1:31">
      <c r="A1475" s="315" t="s">
        <v>2706</v>
      </c>
      <c r="B1475" s="339" t="s">
        <v>3371</v>
      </c>
      <c r="C1475" s="293" t="s">
        <v>2740</v>
      </c>
      <c r="D1475" s="339" t="s">
        <v>2741</v>
      </c>
      <c r="E1475" s="266">
        <v>0</v>
      </c>
      <c r="F1475" s="266">
        <v>0</v>
      </c>
      <c r="G1475" s="264">
        <v>0</v>
      </c>
      <c r="H1475" s="264">
        <v>0</v>
      </c>
      <c r="I1475" s="264">
        <v>0</v>
      </c>
      <c r="J1475" s="264">
        <v>0</v>
      </c>
      <c r="K1475" s="294">
        <v>0.9</v>
      </c>
      <c r="L1475" s="267">
        <v>0</v>
      </c>
      <c r="M1475" s="267">
        <v>0</v>
      </c>
      <c r="N1475" s="267">
        <v>0</v>
      </c>
      <c r="O1475" s="332">
        <v>0</v>
      </c>
      <c r="P1475" s="266">
        <v>0</v>
      </c>
      <c r="Q1475" s="266">
        <v>0</v>
      </c>
      <c r="R1475" s="264">
        <v>0</v>
      </c>
      <c r="S1475" s="264">
        <v>0</v>
      </c>
      <c r="T1475" s="267">
        <v>0</v>
      </c>
      <c r="U1475" s="267">
        <v>0</v>
      </c>
      <c r="V1475" s="268">
        <v>0</v>
      </c>
      <c r="W1475" s="268">
        <v>0</v>
      </c>
      <c r="X1475" s="295">
        <v>0</v>
      </c>
      <c r="Y1475" s="271">
        <v>0</v>
      </c>
      <c r="Z1475" s="333">
        <v>0</v>
      </c>
      <c r="AA1475" s="333">
        <v>0</v>
      </c>
      <c r="AB1475" s="333">
        <v>0</v>
      </c>
      <c r="AC1475" s="334">
        <v>0</v>
      </c>
      <c r="AD1475" s="268">
        <v>0</v>
      </c>
      <c r="AE1475" s="295">
        <v>0</v>
      </c>
    </row>
    <row r="1476" spans="1:31">
      <c r="A1476" s="315" t="s">
        <v>2706</v>
      </c>
      <c r="B1476" s="339" t="s">
        <v>3373</v>
      </c>
      <c r="C1476" s="293" t="s">
        <v>2742</v>
      </c>
      <c r="D1476" s="339" t="s">
        <v>2743</v>
      </c>
      <c r="E1476" s="266">
        <v>0</v>
      </c>
      <c r="F1476" s="266">
        <v>0</v>
      </c>
      <c r="G1476" s="264">
        <v>0</v>
      </c>
      <c r="H1476" s="264">
        <v>0</v>
      </c>
      <c r="I1476" s="264">
        <v>0</v>
      </c>
      <c r="J1476" s="264">
        <v>0</v>
      </c>
      <c r="K1476" s="294">
        <v>0.9</v>
      </c>
      <c r="L1476" s="267">
        <v>0</v>
      </c>
      <c r="M1476" s="267">
        <v>0</v>
      </c>
      <c r="N1476" s="267">
        <v>0</v>
      </c>
      <c r="O1476" s="332">
        <v>0</v>
      </c>
      <c r="P1476" s="266">
        <v>0</v>
      </c>
      <c r="Q1476" s="266">
        <v>0</v>
      </c>
      <c r="R1476" s="264">
        <v>0</v>
      </c>
      <c r="S1476" s="264">
        <v>0</v>
      </c>
      <c r="T1476" s="267">
        <v>0</v>
      </c>
      <c r="U1476" s="267">
        <v>0</v>
      </c>
      <c r="V1476" s="268">
        <v>0</v>
      </c>
      <c r="W1476" s="268">
        <v>0</v>
      </c>
      <c r="X1476" s="295">
        <v>0</v>
      </c>
      <c r="Y1476" s="271">
        <v>0</v>
      </c>
      <c r="Z1476" s="333">
        <v>0</v>
      </c>
      <c r="AA1476" s="333">
        <v>0</v>
      </c>
      <c r="AB1476" s="333">
        <v>0</v>
      </c>
      <c r="AC1476" s="334">
        <v>0</v>
      </c>
      <c r="AD1476" s="268">
        <v>0</v>
      </c>
      <c r="AE1476" s="295">
        <v>0</v>
      </c>
    </row>
    <row r="1477" spans="1:31">
      <c r="A1477" s="315" t="s">
        <v>2706</v>
      </c>
      <c r="B1477" s="339" t="s">
        <v>3371</v>
      </c>
      <c r="C1477" s="293" t="s">
        <v>2744</v>
      </c>
      <c r="D1477" s="339" t="s">
        <v>2745</v>
      </c>
      <c r="E1477" s="266">
        <v>0</v>
      </c>
      <c r="F1477" s="266">
        <v>0</v>
      </c>
      <c r="G1477" s="264">
        <v>0</v>
      </c>
      <c r="H1477" s="264">
        <v>0</v>
      </c>
      <c r="I1477" s="264">
        <v>0</v>
      </c>
      <c r="J1477" s="264">
        <v>0</v>
      </c>
      <c r="K1477" s="294">
        <v>0.9</v>
      </c>
      <c r="L1477" s="267">
        <v>0</v>
      </c>
      <c r="M1477" s="267">
        <v>0</v>
      </c>
      <c r="N1477" s="267">
        <v>0</v>
      </c>
      <c r="O1477" s="332">
        <v>0</v>
      </c>
      <c r="P1477" s="266">
        <v>0</v>
      </c>
      <c r="Q1477" s="266">
        <v>0</v>
      </c>
      <c r="R1477" s="264">
        <v>0</v>
      </c>
      <c r="S1477" s="264">
        <v>0</v>
      </c>
      <c r="T1477" s="267">
        <v>0</v>
      </c>
      <c r="U1477" s="267">
        <v>0</v>
      </c>
      <c r="V1477" s="268">
        <v>0</v>
      </c>
      <c r="W1477" s="268">
        <v>0</v>
      </c>
      <c r="X1477" s="295">
        <v>0</v>
      </c>
      <c r="Y1477" s="271">
        <v>0</v>
      </c>
      <c r="Z1477" s="333">
        <v>0</v>
      </c>
      <c r="AA1477" s="333">
        <v>0</v>
      </c>
      <c r="AB1477" s="333">
        <v>0</v>
      </c>
      <c r="AC1477" s="334">
        <v>0</v>
      </c>
      <c r="AD1477" s="268">
        <v>0</v>
      </c>
      <c r="AE1477" s="295">
        <v>0</v>
      </c>
    </row>
    <row r="1478" spans="1:31">
      <c r="A1478" s="315" t="s">
        <v>2706</v>
      </c>
      <c r="B1478" s="339" t="s">
        <v>3375</v>
      </c>
      <c r="C1478" s="293" t="s">
        <v>2746</v>
      </c>
      <c r="D1478" s="339" t="s">
        <v>2747</v>
      </c>
      <c r="E1478" s="266">
        <v>0</v>
      </c>
      <c r="F1478" s="266">
        <v>0</v>
      </c>
      <c r="G1478" s="264">
        <v>0</v>
      </c>
      <c r="H1478" s="264">
        <v>0</v>
      </c>
      <c r="I1478" s="264">
        <v>0</v>
      </c>
      <c r="J1478" s="264">
        <v>0</v>
      </c>
      <c r="K1478" s="294">
        <v>0.9</v>
      </c>
      <c r="L1478" s="267">
        <v>0</v>
      </c>
      <c r="M1478" s="267">
        <v>0</v>
      </c>
      <c r="N1478" s="267">
        <v>0</v>
      </c>
      <c r="O1478" s="332">
        <v>0</v>
      </c>
      <c r="P1478" s="266">
        <v>0</v>
      </c>
      <c r="Q1478" s="266">
        <v>0</v>
      </c>
      <c r="R1478" s="264">
        <v>0</v>
      </c>
      <c r="S1478" s="264">
        <v>0</v>
      </c>
      <c r="T1478" s="267">
        <v>0</v>
      </c>
      <c r="U1478" s="267">
        <v>0</v>
      </c>
      <c r="V1478" s="268">
        <v>0</v>
      </c>
      <c r="W1478" s="268">
        <v>0</v>
      </c>
      <c r="X1478" s="295">
        <v>0</v>
      </c>
      <c r="Y1478" s="271">
        <v>0</v>
      </c>
      <c r="Z1478" s="333">
        <v>0</v>
      </c>
      <c r="AA1478" s="333">
        <v>0</v>
      </c>
      <c r="AB1478" s="333">
        <v>0</v>
      </c>
      <c r="AC1478" s="334">
        <v>0</v>
      </c>
      <c r="AD1478" s="268">
        <v>0</v>
      </c>
      <c r="AE1478" s="295">
        <v>0</v>
      </c>
    </row>
    <row r="1479" spans="1:31">
      <c r="A1479" s="315" t="s">
        <v>2706</v>
      </c>
      <c r="B1479" s="339" t="s">
        <v>3372</v>
      </c>
      <c r="C1479" s="293" t="s">
        <v>2748</v>
      </c>
      <c r="D1479" s="339" t="s">
        <v>2749</v>
      </c>
      <c r="E1479" s="266">
        <v>0</v>
      </c>
      <c r="F1479" s="266">
        <v>0</v>
      </c>
      <c r="G1479" s="264">
        <v>0</v>
      </c>
      <c r="H1479" s="264">
        <v>0</v>
      </c>
      <c r="I1479" s="264">
        <v>0</v>
      </c>
      <c r="J1479" s="264">
        <v>0</v>
      </c>
      <c r="K1479" s="294">
        <v>0.9</v>
      </c>
      <c r="L1479" s="267">
        <v>0</v>
      </c>
      <c r="M1479" s="267">
        <v>0</v>
      </c>
      <c r="N1479" s="267">
        <v>0</v>
      </c>
      <c r="O1479" s="332">
        <v>0</v>
      </c>
      <c r="P1479" s="266">
        <v>0</v>
      </c>
      <c r="Q1479" s="266">
        <v>0</v>
      </c>
      <c r="R1479" s="264">
        <v>0</v>
      </c>
      <c r="S1479" s="264">
        <v>0</v>
      </c>
      <c r="T1479" s="267">
        <v>0</v>
      </c>
      <c r="U1479" s="267">
        <v>0</v>
      </c>
      <c r="V1479" s="268">
        <v>0</v>
      </c>
      <c r="W1479" s="268">
        <v>0</v>
      </c>
      <c r="X1479" s="295">
        <v>0</v>
      </c>
      <c r="Y1479" s="271">
        <v>0</v>
      </c>
      <c r="Z1479" s="333">
        <v>0</v>
      </c>
      <c r="AA1479" s="333">
        <v>0</v>
      </c>
      <c r="AB1479" s="333">
        <v>0</v>
      </c>
      <c r="AC1479" s="334">
        <v>0</v>
      </c>
      <c r="AD1479" s="268">
        <v>0</v>
      </c>
      <c r="AE1479" s="295">
        <v>0</v>
      </c>
    </row>
    <row r="1480" spans="1:31">
      <c r="A1480" s="315" t="s">
        <v>2706</v>
      </c>
      <c r="B1480" s="339" t="s">
        <v>3371</v>
      </c>
      <c r="C1480" s="293" t="s">
        <v>2750</v>
      </c>
      <c r="D1480" s="339" t="s">
        <v>2751</v>
      </c>
      <c r="E1480" s="266">
        <v>0</v>
      </c>
      <c r="F1480" s="266">
        <v>0</v>
      </c>
      <c r="G1480" s="264">
        <v>0</v>
      </c>
      <c r="H1480" s="264">
        <v>0</v>
      </c>
      <c r="I1480" s="264">
        <v>0</v>
      </c>
      <c r="J1480" s="264">
        <v>0</v>
      </c>
      <c r="K1480" s="294">
        <v>0.9</v>
      </c>
      <c r="L1480" s="267">
        <v>0</v>
      </c>
      <c r="M1480" s="267">
        <v>0</v>
      </c>
      <c r="N1480" s="267">
        <v>0</v>
      </c>
      <c r="O1480" s="332">
        <v>0</v>
      </c>
      <c r="P1480" s="266">
        <v>0</v>
      </c>
      <c r="Q1480" s="266">
        <v>0</v>
      </c>
      <c r="R1480" s="264">
        <v>0</v>
      </c>
      <c r="S1480" s="264">
        <v>0</v>
      </c>
      <c r="T1480" s="267">
        <v>0</v>
      </c>
      <c r="U1480" s="267">
        <v>0</v>
      </c>
      <c r="V1480" s="268">
        <v>0</v>
      </c>
      <c r="W1480" s="268">
        <v>0</v>
      </c>
      <c r="X1480" s="295">
        <v>0</v>
      </c>
      <c r="Y1480" s="271">
        <v>0</v>
      </c>
      <c r="Z1480" s="333">
        <v>0</v>
      </c>
      <c r="AA1480" s="333">
        <v>0</v>
      </c>
      <c r="AB1480" s="333">
        <v>0</v>
      </c>
      <c r="AC1480" s="334">
        <v>0</v>
      </c>
      <c r="AD1480" s="268">
        <v>0</v>
      </c>
      <c r="AE1480" s="295">
        <v>0</v>
      </c>
    </row>
    <row r="1481" spans="1:31">
      <c r="A1481" s="315" t="s">
        <v>2706</v>
      </c>
      <c r="B1481" s="339" t="s">
        <v>3373</v>
      </c>
      <c r="C1481" s="293" t="s">
        <v>2752</v>
      </c>
      <c r="D1481" s="339" t="s">
        <v>2753</v>
      </c>
      <c r="E1481" s="266">
        <v>0</v>
      </c>
      <c r="F1481" s="266">
        <v>0</v>
      </c>
      <c r="G1481" s="264">
        <v>0</v>
      </c>
      <c r="H1481" s="264">
        <v>0</v>
      </c>
      <c r="I1481" s="264">
        <v>0</v>
      </c>
      <c r="J1481" s="264">
        <v>0</v>
      </c>
      <c r="K1481" s="294">
        <v>0.9</v>
      </c>
      <c r="L1481" s="267">
        <v>0</v>
      </c>
      <c r="M1481" s="267">
        <v>0</v>
      </c>
      <c r="N1481" s="267">
        <v>0</v>
      </c>
      <c r="O1481" s="332">
        <v>0</v>
      </c>
      <c r="P1481" s="266">
        <v>0</v>
      </c>
      <c r="Q1481" s="266">
        <v>0</v>
      </c>
      <c r="R1481" s="264">
        <v>0</v>
      </c>
      <c r="S1481" s="264">
        <v>0</v>
      </c>
      <c r="T1481" s="267">
        <v>0</v>
      </c>
      <c r="U1481" s="267">
        <v>0</v>
      </c>
      <c r="V1481" s="268">
        <v>0</v>
      </c>
      <c r="W1481" s="268">
        <v>0</v>
      </c>
      <c r="X1481" s="295">
        <v>0</v>
      </c>
      <c r="Y1481" s="271">
        <v>0</v>
      </c>
      <c r="Z1481" s="333">
        <v>0</v>
      </c>
      <c r="AA1481" s="333">
        <v>0</v>
      </c>
      <c r="AB1481" s="333">
        <v>0</v>
      </c>
      <c r="AC1481" s="334">
        <v>0</v>
      </c>
      <c r="AD1481" s="268">
        <v>0</v>
      </c>
      <c r="AE1481" s="295">
        <v>0</v>
      </c>
    </row>
    <row r="1482" spans="1:31">
      <c r="A1482" s="315" t="s">
        <v>2706</v>
      </c>
      <c r="B1482" s="339" t="s">
        <v>3373</v>
      </c>
      <c r="C1482" s="293" t="s">
        <v>2754</v>
      </c>
      <c r="D1482" s="339" t="s">
        <v>2755</v>
      </c>
      <c r="E1482" s="266">
        <v>0</v>
      </c>
      <c r="F1482" s="266">
        <v>0</v>
      </c>
      <c r="G1482" s="264">
        <v>0</v>
      </c>
      <c r="H1482" s="264">
        <v>0</v>
      </c>
      <c r="I1482" s="264">
        <v>0</v>
      </c>
      <c r="J1482" s="264">
        <v>0</v>
      </c>
      <c r="K1482" s="294">
        <v>0.9</v>
      </c>
      <c r="L1482" s="267">
        <v>0</v>
      </c>
      <c r="M1482" s="267">
        <v>0</v>
      </c>
      <c r="N1482" s="267">
        <v>0</v>
      </c>
      <c r="O1482" s="332">
        <v>0</v>
      </c>
      <c r="P1482" s="266">
        <v>0</v>
      </c>
      <c r="Q1482" s="266">
        <v>0</v>
      </c>
      <c r="R1482" s="264">
        <v>0</v>
      </c>
      <c r="S1482" s="264">
        <v>0</v>
      </c>
      <c r="T1482" s="267">
        <v>0</v>
      </c>
      <c r="U1482" s="267">
        <v>0</v>
      </c>
      <c r="V1482" s="268">
        <v>0</v>
      </c>
      <c r="W1482" s="268">
        <v>0</v>
      </c>
      <c r="X1482" s="295">
        <v>0</v>
      </c>
      <c r="Y1482" s="271">
        <v>0</v>
      </c>
      <c r="Z1482" s="333">
        <v>0</v>
      </c>
      <c r="AA1482" s="333">
        <v>0</v>
      </c>
      <c r="AB1482" s="333">
        <v>0</v>
      </c>
      <c r="AC1482" s="334">
        <v>0</v>
      </c>
      <c r="AD1482" s="268">
        <v>0</v>
      </c>
      <c r="AE1482" s="295">
        <v>0</v>
      </c>
    </row>
    <row r="1483" spans="1:31">
      <c r="A1483" s="315" t="s">
        <v>2706</v>
      </c>
      <c r="B1483" s="339" t="s">
        <v>3375</v>
      </c>
      <c r="C1483" s="293" t="s">
        <v>2756</v>
      </c>
      <c r="D1483" s="339" t="s">
        <v>2757</v>
      </c>
      <c r="E1483" s="266">
        <v>0</v>
      </c>
      <c r="F1483" s="266">
        <v>0</v>
      </c>
      <c r="G1483" s="264">
        <v>0</v>
      </c>
      <c r="H1483" s="264">
        <v>0</v>
      </c>
      <c r="I1483" s="264">
        <v>0</v>
      </c>
      <c r="J1483" s="264">
        <v>0</v>
      </c>
      <c r="K1483" s="294">
        <v>0.9</v>
      </c>
      <c r="L1483" s="267">
        <v>0</v>
      </c>
      <c r="M1483" s="267">
        <v>0</v>
      </c>
      <c r="N1483" s="267">
        <v>0</v>
      </c>
      <c r="O1483" s="332">
        <v>0</v>
      </c>
      <c r="P1483" s="266">
        <v>0</v>
      </c>
      <c r="Q1483" s="266">
        <v>0</v>
      </c>
      <c r="R1483" s="264">
        <v>0</v>
      </c>
      <c r="S1483" s="264">
        <v>0</v>
      </c>
      <c r="T1483" s="267">
        <v>0</v>
      </c>
      <c r="U1483" s="267">
        <v>0</v>
      </c>
      <c r="V1483" s="268">
        <v>0</v>
      </c>
      <c r="W1483" s="268">
        <v>0</v>
      </c>
      <c r="X1483" s="295">
        <v>0</v>
      </c>
      <c r="Y1483" s="271">
        <v>0</v>
      </c>
      <c r="Z1483" s="333">
        <v>0</v>
      </c>
      <c r="AA1483" s="333">
        <v>0</v>
      </c>
      <c r="AB1483" s="333">
        <v>0</v>
      </c>
      <c r="AC1483" s="334">
        <v>0</v>
      </c>
      <c r="AD1483" s="268">
        <v>0</v>
      </c>
      <c r="AE1483" s="295">
        <v>0</v>
      </c>
    </row>
    <row r="1484" spans="1:31">
      <c r="A1484" s="315" t="s">
        <v>2706</v>
      </c>
      <c r="B1484" s="339" t="s">
        <v>3374</v>
      </c>
      <c r="C1484" s="293" t="s">
        <v>2758</v>
      </c>
      <c r="D1484" s="339" t="s">
        <v>2759</v>
      </c>
      <c r="E1484" s="266">
        <v>0</v>
      </c>
      <c r="F1484" s="266">
        <v>0</v>
      </c>
      <c r="G1484" s="264">
        <v>0</v>
      </c>
      <c r="H1484" s="264">
        <v>0</v>
      </c>
      <c r="I1484" s="264">
        <v>0</v>
      </c>
      <c r="J1484" s="264">
        <v>0</v>
      </c>
      <c r="K1484" s="294">
        <v>0.9</v>
      </c>
      <c r="L1484" s="267">
        <v>0</v>
      </c>
      <c r="M1484" s="267">
        <v>0</v>
      </c>
      <c r="N1484" s="267">
        <v>0</v>
      </c>
      <c r="O1484" s="332">
        <v>0</v>
      </c>
      <c r="P1484" s="266">
        <v>0</v>
      </c>
      <c r="Q1484" s="266">
        <v>0</v>
      </c>
      <c r="R1484" s="264">
        <v>0</v>
      </c>
      <c r="S1484" s="264">
        <v>0</v>
      </c>
      <c r="T1484" s="267">
        <v>0</v>
      </c>
      <c r="U1484" s="267">
        <v>0</v>
      </c>
      <c r="V1484" s="268">
        <v>0</v>
      </c>
      <c r="W1484" s="268">
        <v>0</v>
      </c>
      <c r="X1484" s="295">
        <v>0</v>
      </c>
      <c r="Y1484" s="271">
        <v>0</v>
      </c>
      <c r="Z1484" s="333">
        <v>0</v>
      </c>
      <c r="AA1484" s="333">
        <v>0</v>
      </c>
      <c r="AB1484" s="333">
        <v>0</v>
      </c>
      <c r="AC1484" s="334">
        <v>0</v>
      </c>
      <c r="AD1484" s="268">
        <v>0</v>
      </c>
      <c r="AE1484" s="295">
        <v>0</v>
      </c>
    </row>
    <row r="1485" spans="1:31">
      <c r="A1485" s="315" t="s">
        <v>2706</v>
      </c>
      <c r="B1485" s="339" t="s">
        <v>3375</v>
      </c>
      <c r="C1485" s="293" t="s">
        <v>2760</v>
      </c>
      <c r="D1485" s="339" t="s">
        <v>2761</v>
      </c>
      <c r="E1485" s="266">
        <v>0</v>
      </c>
      <c r="F1485" s="266">
        <v>0</v>
      </c>
      <c r="G1485" s="264">
        <v>0</v>
      </c>
      <c r="H1485" s="264">
        <v>0</v>
      </c>
      <c r="I1485" s="264">
        <v>0</v>
      </c>
      <c r="J1485" s="264">
        <v>0</v>
      </c>
      <c r="K1485" s="294">
        <v>0.9</v>
      </c>
      <c r="L1485" s="267">
        <v>0</v>
      </c>
      <c r="M1485" s="267">
        <v>0</v>
      </c>
      <c r="N1485" s="267">
        <v>0</v>
      </c>
      <c r="O1485" s="332">
        <v>0</v>
      </c>
      <c r="P1485" s="266">
        <v>0</v>
      </c>
      <c r="Q1485" s="266">
        <v>0</v>
      </c>
      <c r="R1485" s="264">
        <v>0</v>
      </c>
      <c r="S1485" s="264">
        <v>0</v>
      </c>
      <c r="T1485" s="267">
        <v>0</v>
      </c>
      <c r="U1485" s="267">
        <v>0</v>
      </c>
      <c r="V1485" s="268">
        <v>0</v>
      </c>
      <c r="W1485" s="268">
        <v>0</v>
      </c>
      <c r="X1485" s="295">
        <v>0</v>
      </c>
      <c r="Y1485" s="271">
        <v>0</v>
      </c>
      <c r="Z1485" s="333">
        <v>0</v>
      </c>
      <c r="AA1485" s="333">
        <v>0</v>
      </c>
      <c r="AB1485" s="333">
        <v>0</v>
      </c>
      <c r="AC1485" s="334">
        <v>0</v>
      </c>
      <c r="AD1485" s="268">
        <v>0</v>
      </c>
      <c r="AE1485" s="295">
        <v>0</v>
      </c>
    </row>
    <row r="1486" spans="1:31">
      <c r="A1486" s="315" t="s">
        <v>2706</v>
      </c>
      <c r="B1486" s="339" t="s">
        <v>3371</v>
      </c>
      <c r="C1486" s="293" t="s">
        <v>2762</v>
      </c>
      <c r="D1486" s="339" t="s">
        <v>2763</v>
      </c>
      <c r="E1486" s="266">
        <v>0</v>
      </c>
      <c r="F1486" s="266">
        <v>0</v>
      </c>
      <c r="G1486" s="264">
        <v>0</v>
      </c>
      <c r="H1486" s="264">
        <v>0</v>
      </c>
      <c r="I1486" s="264">
        <v>0</v>
      </c>
      <c r="J1486" s="264">
        <v>0</v>
      </c>
      <c r="K1486" s="294">
        <v>0.9</v>
      </c>
      <c r="L1486" s="267">
        <v>0</v>
      </c>
      <c r="M1486" s="267">
        <v>0</v>
      </c>
      <c r="N1486" s="267">
        <v>0</v>
      </c>
      <c r="O1486" s="332">
        <v>0</v>
      </c>
      <c r="P1486" s="266">
        <v>0</v>
      </c>
      <c r="Q1486" s="266">
        <v>0</v>
      </c>
      <c r="R1486" s="264">
        <v>0</v>
      </c>
      <c r="S1486" s="264">
        <v>0</v>
      </c>
      <c r="T1486" s="267">
        <v>0</v>
      </c>
      <c r="U1486" s="267">
        <v>0</v>
      </c>
      <c r="V1486" s="268">
        <v>0</v>
      </c>
      <c r="W1486" s="268">
        <v>0</v>
      </c>
      <c r="X1486" s="295">
        <v>0</v>
      </c>
      <c r="Y1486" s="271">
        <v>0</v>
      </c>
      <c r="Z1486" s="333">
        <v>0</v>
      </c>
      <c r="AA1486" s="333">
        <v>0</v>
      </c>
      <c r="AB1486" s="333">
        <v>0</v>
      </c>
      <c r="AC1486" s="334">
        <v>0</v>
      </c>
      <c r="AD1486" s="268">
        <v>0</v>
      </c>
      <c r="AE1486" s="295">
        <v>0</v>
      </c>
    </row>
    <row r="1487" spans="1:31">
      <c r="A1487" s="315" t="s">
        <v>2706</v>
      </c>
      <c r="B1487" s="339" t="s">
        <v>3373</v>
      </c>
      <c r="C1487" s="293" t="s">
        <v>2764</v>
      </c>
      <c r="D1487" s="339" t="s">
        <v>2765</v>
      </c>
      <c r="E1487" s="266">
        <v>0</v>
      </c>
      <c r="F1487" s="266">
        <v>0</v>
      </c>
      <c r="G1487" s="264">
        <v>0</v>
      </c>
      <c r="H1487" s="264">
        <v>0</v>
      </c>
      <c r="I1487" s="264">
        <v>0</v>
      </c>
      <c r="J1487" s="264">
        <v>0</v>
      </c>
      <c r="K1487" s="294">
        <v>0.9</v>
      </c>
      <c r="L1487" s="267">
        <v>0</v>
      </c>
      <c r="M1487" s="267">
        <v>0</v>
      </c>
      <c r="N1487" s="267">
        <v>0</v>
      </c>
      <c r="O1487" s="332">
        <v>0</v>
      </c>
      <c r="P1487" s="266">
        <v>0</v>
      </c>
      <c r="Q1487" s="266">
        <v>0</v>
      </c>
      <c r="R1487" s="264">
        <v>0</v>
      </c>
      <c r="S1487" s="264">
        <v>0</v>
      </c>
      <c r="T1487" s="267">
        <v>0</v>
      </c>
      <c r="U1487" s="267">
        <v>0</v>
      </c>
      <c r="V1487" s="268">
        <v>0</v>
      </c>
      <c r="W1487" s="268">
        <v>0</v>
      </c>
      <c r="X1487" s="295">
        <v>0</v>
      </c>
      <c r="Y1487" s="271">
        <v>0</v>
      </c>
      <c r="Z1487" s="333">
        <v>0</v>
      </c>
      <c r="AA1487" s="333">
        <v>0</v>
      </c>
      <c r="AB1487" s="333">
        <v>0</v>
      </c>
      <c r="AC1487" s="334">
        <v>0</v>
      </c>
      <c r="AD1487" s="268">
        <v>0</v>
      </c>
      <c r="AE1487" s="295">
        <v>0</v>
      </c>
    </row>
    <row r="1488" spans="1:31">
      <c r="A1488" s="315" t="s">
        <v>2706</v>
      </c>
      <c r="B1488" s="339" t="s">
        <v>3371</v>
      </c>
      <c r="C1488" s="293" t="s">
        <v>2766</v>
      </c>
      <c r="D1488" s="339" t="s">
        <v>2767</v>
      </c>
      <c r="E1488" s="266">
        <v>0</v>
      </c>
      <c r="F1488" s="266">
        <v>0</v>
      </c>
      <c r="G1488" s="264">
        <v>0</v>
      </c>
      <c r="H1488" s="264">
        <v>0</v>
      </c>
      <c r="I1488" s="264">
        <v>0</v>
      </c>
      <c r="J1488" s="264">
        <v>0</v>
      </c>
      <c r="K1488" s="294">
        <v>0.9</v>
      </c>
      <c r="L1488" s="267">
        <v>0</v>
      </c>
      <c r="M1488" s="267">
        <v>0</v>
      </c>
      <c r="N1488" s="267">
        <v>0</v>
      </c>
      <c r="O1488" s="332">
        <v>0</v>
      </c>
      <c r="P1488" s="266">
        <v>0</v>
      </c>
      <c r="Q1488" s="266">
        <v>0</v>
      </c>
      <c r="R1488" s="264">
        <v>0</v>
      </c>
      <c r="S1488" s="264">
        <v>0</v>
      </c>
      <c r="T1488" s="267">
        <v>0</v>
      </c>
      <c r="U1488" s="267">
        <v>0</v>
      </c>
      <c r="V1488" s="268">
        <v>0</v>
      </c>
      <c r="W1488" s="268">
        <v>0</v>
      </c>
      <c r="X1488" s="295">
        <v>0</v>
      </c>
      <c r="Y1488" s="271">
        <v>0</v>
      </c>
      <c r="Z1488" s="333">
        <v>0</v>
      </c>
      <c r="AA1488" s="333">
        <v>0</v>
      </c>
      <c r="AB1488" s="333">
        <v>0</v>
      </c>
      <c r="AC1488" s="334">
        <v>0</v>
      </c>
      <c r="AD1488" s="268">
        <v>0</v>
      </c>
      <c r="AE1488" s="295">
        <v>0</v>
      </c>
    </row>
    <row r="1489" spans="1:31">
      <c r="A1489" s="315" t="s">
        <v>2706</v>
      </c>
      <c r="B1489" s="339" t="s">
        <v>3371</v>
      </c>
      <c r="C1489" s="293" t="s">
        <v>2768</v>
      </c>
      <c r="D1489" s="339" t="s">
        <v>2769</v>
      </c>
      <c r="E1489" s="266">
        <v>0</v>
      </c>
      <c r="F1489" s="266">
        <v>0</v>
      </c>
      <c r="G1489" s="264">
        <v>0</v>
      </c>
      <c r="H1489" s="264">
        <v>0</v>
      </c>
      <c r="I1489" s="264">
        <v>0</v>
      </c>
      <c r="J1489" s="264">
        <v>0</v>
      </c>
      <c r="K1489" s="294">
        <v>0.9</v>
      </c>
      <c r="L1489" s="267">
        <v>0</v>
      </c>
      <c r="M1489" s="267">
        <v>0</v>
      </c>
      <c r="N1489" s="267">
        <v>0</v>
      </c>
      <c r="O1489" s="332">
        <v>0</v>
      </c>
      <c r="P1489" s="266">
        <v>0</v>
      </c>
      <c r="Q1489" s="266">
        <v>0</v>
      </c>
      <c r="R1489" s="264">
        <v>0</v>
      </c>
      <c r="S1489" s="264">
        <v>0</v>
      </c>
      <c r="T1489" s="267">
        <v>0</v>
      </c>
      <c r="U1489" s="267">
        <v>0</v>
      </c>
      <c r="V1489" s="268">
        <v>0</v>
      </c>
      <c r="W1489" s="268">
        <v>0</v>
      </c>
      <c r="X1489" s="295">
        <v>0</v>
      </c>
      <c r="Y1489" s="271">
        <v>0</v>
      </c>
      <c r="Z1489" s="333">
        <v>0</v>
      </c>
      <c r="AA1489" s="333">
        <v>0</v>
      </c>
      <c r="AB1489" s="333">
        <v>0</v>
      </c>
      <c r="AC1489" s="334">
        <v>0</v>
      </c>
      <c r="AD1489" s="268">
        <v>0</v>
      </c>
      <c r="AE1489" s="295">
        <v>0</v>
      </c>
    </row>
    <row r="1490" spans="1:31">
      <c r="A1490" s="315" t="s">
        <v>2706</v>
      </c>
      <c r="B1490" s="339" t="s">
        <v>3373</v>
      </c>
      <c r="C1490" s="293" t="s">
        <v>2770</v>
      </c>
      <c r="D1490" s="339" t="s">
        <v>2771</v>
      </c>
      <c r="E1490" s="266">
        <v>0</v>
      </c>
      <c r="F1490" s="266">
        <v>0</v>
      </c>
      <c r="G1490" s="264">
        <v>0</v>
      </c>
      <c r="H1490" s="264">
        <v>0</v>
      </c>
      <c r="I1490" s="264">
        <v>0</v>
      </c>
      <c r="J1490" s="264">
        <v>0</v>
      </c>
      <c r="K1490" s="294">
        <v>0.9</v>
      </c>
      <c r="L1490" s="267">
        <v>0</v>
      </c>
      <c r="M1490" s="267">
        <v>0</v>
      </c>
      <c r="N1490" s="267">
        <v>0</v>
      </c>
      <c r="O1490" s="332">
        <v>0</v>
      </c>
      <c r="P1490" s="266">
        <v>0</v>
      </c>
      <c r="Q1490" s="266">
        <v>0</v>
      </c>
      <c r="R1490" s="264">
        <v>0</v>
      </c>
      <c r="S1490" s="264">
        <v>0</v>
      </c>
      <c r="T1490" s="267">
        <v>0</v>
      </c>
      <c r="U1490" s="267">
        <v>0</v>
      </c>
      <c r="V1490" s="268">
        <v>0</v>
      </c>
      <c r="W1490" s="268">
        <v>0</v>
      </c>
      <c r="X1490" s="295">
        <v>0</v>
      </c>
      <c r="Y1490" s="271">
        <v>0</v>
      </c>
      <c r="Z1490" s="333">
        <v>0</v>
      </c>
      <c r="AA1490" s="333">
        <v>0</v>
      </c>
      <c r="AB1490" s="333">
        <v>0</v>
      </c>
      <c r="AC1490" s="334">
        <v>0</v>
      </c>
      <c r="AD1490" s="268">
        <v>0</v>
      </c>
      <c r="AE1490" s="295">
        <v>0</v>
      </c>
    </row>
    <row r="1491" spans="1:31">
      <c r="A1491" s="315" t="s">
        <v>2706</v>
      </c>
      <c r="B1491" s="339" t="s">
        <v>3373</v>
      </c>
      <c r="C1491" s="293" t="s">
        <v>2772</v>
      </c>
      <c r="D1491" s="339" t="s">
        <v>2773</v>
      </c>
      <c r="E1491" s="266">
        <v>0</v>
      </c>
      <c r="F1491" s="266">
        <v>0</v>
      </c>
      <c r="G1491" s="264">
        <v>0</v>
      </c>
      <c r="H1491" s="264">
        <v>0</v>
      </c>
      <c r="I1491" s="264">
        <v>0</v>
      </c>
      <c r="J1491" s="264">
        <v>0</v>
      </c>
      <c r="K1491" s="294">
        <v>0.9</v>
      </c>
      <c r="L1491" s="267">
        <v>0</v>
      </c>
      <c r="M1491" s="267">
        <v>0</v>
      </c>
      <c r="N1491" s="267">
        <v>0</v>
      </c>
      <c r="O1491" s="332">
        <v>0</v>
      </c>
      <c r="P1491" s="266">
        <v>0</v>
      </c>
      <c r="Q1491" s="266">
        <v>0</v>
      </c>
      <c r="R1491" s="264">
        <v>0</v>
      </c>
      <c r="S1491" s="264">
        <v>0</v>
      </c>
      <c r="T1491" s="267">
        <v>0</v>
      </c>
      <c r="U1491" s="267">
        <v>0</v>
      </c>
      <c r="V1491" s="268">
        <v>0</v>
      </c>
      <c r="W1491" s="268">
        <v>0</v>
      </c>
      <c r="X1491" s="295">
        <v>0</v>
      </c>
      <c r="Y1491" s="271">
        <v>0</v>
      </c>
      <c r="Z1491" s="333">
        <v>0</v>
      </c>
      <c r="AA1491" s="333">
        <v>0</v>
      </c>
      <c r="AB1491" s="333">
        <v>0</v>
      </c>
      <c r="AC1491" s="334">
        <v>0</v>
      </c>
      <c r="AD1491" s="268">
        <v>0</v>
      </c>
      <c r="AE1491" s="295">
        <v>0</v>
      </c>
    </row>
    <row r="1492" spans="1:31">
      <c r="A1492" s="315" t="s">
        <v>2706</v>
      </c>
      <c r="B1492" s="339" t="s">
        <v>3371</v>
      </c>
      <c r="C1492" s="293" t="s">
        <v>2774</v>
      </c>
      <c r="D1492" s="339" t="s">
        <v>2775</v>
      </c>
      <c r="E1492" s="266">
        <v>0</v>
      </c>
      <c r="F1492" s="266">
        <v>0</v>
      </c>
      <c r="G1492" s="264">
        <v>0</v>
      </c>
      <c r="H1492" s="264">
        <v>0</v>
      </c>
      <c r="I1492" s="264">
        <v>0</v>
      </c>
      <c r="J1492" s="264">
        <v>0</v>
      </c>
      <c r="K1492" s="294">
        <v>0.9</v>
      </c>
      <c r="L1492" s="267">
        <v>0</v>
      </c>
      <c r="M1492" s="267">
        <v>0</v>
      </c>
      <c r="N1492" s="267">
        <v>0</v>
      </c>
      <c r="O1492" s="332">
        <v>0</v>
      </c>
      <c r="P1492" s="266">
        <v>0</v>
      </c>
      <c r="Q1492" s="266">
        <v>0</v>
      </c>
      <c r="R1492" s="264">
        <v>0</v>
      </c>
      <c r="S1492" s="264">
        <v>0</v>
      </c>
      <c r="T1492" s="267">
        <v>0</v>
      </c>
      <c r="U1492" s="267">
        <v>0</v>
      </c>
      <c r="V1492" s="268">
        <v>0</v>
      </c>
      <c r="W1492" s="268">
        <v>0</v>
      </c>
      <c r="X1492" s="295">
        <v>0</v>
      </c>
      <c r="Y1492" s="271">
        <v>0</v>
      </c>
      <c r="Z1492" s="333">
        <v>0</v>
      </c>
      <c r="AA1492" s="333">
        <v>0</v>
      </c>
      <c r="AB1492" s="333">
        <v>0</v>
      </c>
      <c r="AC1492" s="334">
        <v>0</v>
      </c>
      <c r="AD1492" s="268">
        <v>0</v>
      </c>
      <c r="AE1492" s="295">
        <v>0</v>
      </c>
    </row>
    <row r="1493" spans="1:31">
      <c r="A1493" s="315" t="s">
        <v>2706</v>
      </c>
      <c r="B1493" s="339" t="s">
        <v>3371</v>
      </c>
      <c r="C1493" s="293" t="s">
        <v>2776</v>
      </c>
      <c r="D1493" s="339" t="s">
        <v>2777</v>
      </c>
      <c r="E1493" s="266">
        <v>0</v>
      </c>
      <c r="F1493" s="266">
        <v>0</v>
      </c>
      <c r="G1493" s="264">
        <v>0</v>
      </c>
      <c r="H1493" s="264">
        <v>0</v>
      </c>
      <c r="I1493" s="264">
        <v>0</v>
      </c>
      <c r="J1493" s="264">
        <v>0</v>
      </c>
      <c r="K1493" s="294">
        <v>0.9</v>
      </c>
      <c r="L1493" s="267">
        <v>0</v>
      </c>
      <c r="M1493" s="267">
        <v>0</v>
      </c>
      <c r="N1493" s="267">
        <v>0</v>
      </c>
      <c r="O1493" s="332">
        <v>0</v>
      </c>
      <c r="P1493" s="266">
        <v>0</v>
      </c>
      <c r="Q1493" s="266">
        <v>0</v>
      </c>
      <c r="R1493" s="264">
        <v>0</v>
      </c>
      <c r="S1493" s="264">
        <v>0</v>
      </c>
      <c r="T1493" s="267">
        <v>0</v>
      </c>
      <c r="U1493" s="267">
        <v>0</v>
      </c>
      <c r="V1493" s="268">
        <v>0</v>
      </c>
      <c r="W1493" s="268">
        <v>0</v>
      </c>
      <c r="X1493" s="295">
        <v>0</v>
      </c>
      <c r="Y1493" s="271">
        <v>0</v>
      </c>
      <c r="Z1493" s="333">
        <v>0</v>
      </c>
      <c r="AA1493" s="333">
        <v>0</v>
      </c>
      <c r="AB1493" s="333">
        <v>0</v>
      </c>
      <c r="AC1493" s="334">
        <v>0</v>
      </c>
      <c r="AD1493" s="268">
        <v>0</v>
      </c>
      <c r="AE1493" s="295">
        <v>0</v>
      </c>
    </row>
    <row r="1494" spans="1:31">
      <c r="A1494" s="315" t="s">
        <v>2706</v>
      </c>
      <c r="B1494" s="339" t="s">
        <v>3375</v>
      </c>
      <c r="C1494" s="293" t="s">
        <v>2778</v>
      </c>
      <c r="D1494" s="339" t="s">
        <v>2779</v>
      </c>
      <c r="E1494" s="266">
        <v>16</v>
      </c>
      <c r="F1494" s="266">
        <v>16</v>
      </c>
      <c r="G1494" s="264">
        <v>15</v>
      </c>
      <c r="H1494" s="264">
        <v>15</v>
      </c>
      <c r="I1494" s="264">
        <v>16</v>
      </c>
      <c r="J1494" s="264">
        <v>16</v>
      </c>
      <c r="K1494" s="294">
        <v>0.9</v>
      </c>
      <c r="L1494" s="267">
        <v>1</v>
      </c>
      <c r="M1494" s="267">
        <v>1</v>
      </c>
      <c r="N1494" s="267">
        <v>1</v>
      </c>
      <c r="O1494" s="332">
        <v>444</v>
      </c>
      <c r="P1494" s="266">
        <v>444</v>
      </c>
      <c r="Q1494" s="266">
        <v>16</v>
      </c>
      <c r="R1494" s="264">
        <v>15</v>
      </c>
      <c r="S1494" s="264">
        <v>16</v>
      </c>
      <c r="T1494" s="267">
        <v>1</v>
      </c>
      <c r="U1494" s="267">
        <v>1</v>
      </c>
      <c r="V1494" s="268">
        <v>1</v>
      </c>
      <c r="W1494" s="268">
        <v>1</v>
      </c>
      <c r="X1494" s="295">
        <v>0</v>
      </c>
      <c r="Y1494" s="271">
        <v>115</v>
      </c>
      <c r="Z1494" s="333">
        <v>115</v>
      </c>
      <c r="AA1494" s="333">
        <v>112</v>
      </c>
      <c r="AB1494" s="333">
        <v>112</v>
      </c>
      <c r="AC1494" s="334">
        <v>1</v>
      </c>
      <c r="AD1494" s="268">
        <v>1</v>
      </c>
      <c r="AE1494" s="295">
        <v>0</v>
      </c>
    </row>
    <row r="1495" spans="1:31">
      <c r="A1495" s="315" t="s">
        <v>2706</v>
      </c>
      <c r="B1495" s="339" t="s">
        <v>3375</v>
      </c>
      <c r="C1495" s="293" t="s">
        <v>2780</v>
      </c>
      <c r="D1495" s="339" t="s">
        <v>2781</v>
      </c>
      <c r="E1495" s="266">
        <v>38</v>
      </c>
      <c r="F1495" s="266">
        <v>38</v>
      </c>
      <c r="G1495" s="264">
        <v>36</v>
      </c>
      <c r="H1495" s="264">
        <v>36</v>
      </c>
      <c r="I1495" s="264">
        <v>36</v>
      </c>
      <c r="J1495" s="264">
        <v>36</v>
      </c>
      <c r="K1495" s="294">
        <v>0.9</v>
      </c>
      <c r="L1495" s="267">
        <v>1</v>
      </c>
      <c r="M1495" s="267">
        <v>1</v>
      </c>
      <c r="N1495" s="267">
        <v>1</v>
      </c>
      <c r="O1495" s="332">
        <v>1014</v>
      </c>
      <c r="P1495" s="266">
        <v>994</v>
      </c>
      <c r="Q1495" s="266">
        <v>38</v>
      </c>
      <c r="R1495" s="264">
        <v>36</v>
      </c>
      <c r="S1495" s="264">
        <v>36</v>
      </c>
      <c r="T1495" s="267">
        <v>0.980276134122288</v>
      </c>
      <c r="U1495" s="267">
        <v>1</v>
      </c>
      <c r="V1495" s="268">
        <v>1</v>
      </c>
      <c r="W1495" s="268">
        <v>1</v>
      </c>
      <c r="X1495" s="295">
        <v>0</v>
      </c>
      <c r="Y1495" s="271">
        <v>241</v>
      </c>
      <c r="Z1495" s="333">
        <v>238</v>
      </c>
      <c r="AA1495" s="333">
        <v>239</v>
      </c>
      <c r="AB1495" s="333">
        <v>236</v>
      </c>
      <c r="AC1495" s="334">
        <v>0.987551867219917</v>
      </c>
      <c r="AD1495" s="268">
        <v>0.98744769874477</v>
      </c>
      <c r="AE1495" s="295">
        <v>0.000104168475147159</v>
      </c>
    </row>
    <row r="1496" spans="1:31">
      <c r="A1496" s="315" t="s">
        <v>2706</v>
      </c>
      <c r="B1496" s="339" t="s">
        <v>3376</v>
      </c>
      <c r="C1496" s="293" t="s">
        <v>2782</v>
      </c>
      <c r="D1496" s="339" t="s">
        <v>2782</v>
      </c>
      <c r="E1496" s="266">
        <v>0</v>
      </c>
      <c r="F1496" s="266">
        <v>0</v>
      </c>
      <c r="G1496" s="264">
        <v>0</v>
      </c>
      <c r="H1496" s="264">
        <v>0</v>
      </c>
      <c r="I1496" s="264">
        <v>0</v>
      </c>
      <c r="J1496" s="264">
        <v>0</v>
      </c>
      <c r="K1496" s="294">
        <v>0.9</v>
      </c>
      <c r="L1496" s="267">
        <v>0</v>
      </c>
      <c r="M1496" s="267">
        <v>0</v>
      </c>
      <c r="N1496" s="267">
        <v>0</v>
      </c>
      <c r="O1496" s="332">
        <v>0</v>
      </c>
      <c r="P1496" s="266">
        <v>0</v>
      </c>
      <c r="Q1496" s="266">
        <v>0</v>
      </c>
      <c r="R1496" s="264">
        <v>0</v>
      </c>
      <c r="S1496" s="264">
        <v>0</v>
      </c>
      <c r="T1496" s="267">
        <v>0</v>
      </c>
      <c r="U1496" s="267">
        <v>0</v>
      </c>
      <c r="V1496" s="268">
        <v>0</v>
      </c>
      <c r="W1496" s="268">
        <v>0</v>
      </c>
      <c r="X1496" s="295">
        <v>0</v>
      </c>
      <c r="Y1496" s="271">
        <v>0</v>
      </c>
      <c r="Z1496" s="333">
        <v>0</v>
      </c>
      <c r="AA1496" s="333">
        <v>0</v>
      </c>
      <c r="AB1496" s="333">
        <v>0</v>
      </c>
      <c r="AC1496" s="334">
        <v>0</v>
      </c>
      <c r="AD1496" s="268">
        <v>0</v>
      </c>
      <c r="AE1496" s="295">
        <v>0</v>
      </c>
    </row>
    <row r="1497" spans="1:31">
      <c r="A1497" s="315" t="s">
        <v>2706</v>
      </c>
      <c r="B1497" s="339" t="s">
        <v>3376</v>
      </c>
      <c r="C1497" s="293" t="s">
        <v>2783</v>
      </c>
      <c r="D1497" s="339" t="s">
        <v>2784</v>
      </c>
      <c r="E1497" s="266">
        <v>0</v>
      </c>
      <c r="F1497" s="266">
        <v>0</v>
      </c>
      <c r="G1497" s="264">
        <v>5</v>
      </c>
      <c r="H1497" s="264">
        <v>5</v>
      </c>
      <c r="I1497" s="264">
        <v>10</v>
      </c>
      <c r="J1497" s="264">
        <v>10</v>
      </c>
      <c r="K1497" s="294">
        <v>0.9</v>
      </c>
      <c r="L1497" s="267">
        <v>0</v>
      </c>
      <c r="M1497" s="267">
        <v>1</v>
      </c>
      <c r="N1497" s="267">
        <v>1</v>
      </c>
      <c r="O1497" s="332">
        <v>185</v>
      </c>
      <c r="P1497" s="266">
        <v>178</v>
      </c>
      <c r="Q1497" s="266">
        <v>0</v>
      </c>
      <c r="R1497" s="264">
        <v>5</v>
      </c>
      <c r="S1497" s="264">
        <v>10</v>
      </c>
      <c r="T1497" s="267">
        <v>0.962162162162162</v>
      </c>
      <c r="U1497" s="267">
        <v>0</v>
      </c>
      <c r="V1497" s="268">
        <v>1</v>
      </c>
      <c r="W1497" s="268">
        <v>1</v>
      </c>
      <c r="X1497" s="295">
        <v>-1</v>
      </c>
      <c r="Y1497" s="271">
        <v>44</v>
      </c>
      <c r="Z1497" s="333">
        <v>43</v>
      </c>
      <c r="AA1497" s="333">
        <v>36</v>
      </c>
      <c r="AB1497" s="333">
        <v>32</v>
      </c>
      <c r="AC1497" s="334">
        <v>0.977272727272727</v>
      </c>
      <c r="AD1497" s="268">
        <v>0.888888888888889</v>
      </c>
      <c r="AE1497" s="295">
        <v>0.0883838383838385</v>
      </c>
    </row>
    <row r="1498" spans="1:31">
      <c r="A1498" s="315" t="s">
        <v>2706</v>
      </c>
      <c r="B1498" s="339" t="s">
        <v>3377</v>
      </c>
      <c r="C1498" s="293" t="s">
        <v>2785</v>
      </c>
      <c r="D1498" s="339" t="s">
        <v>2786</v>
      </c>
      <c r="E1498" s="266">
        <v>6</v>
      </c>
      <c r="F1498" s="266">
        <v>6</v>
      </c>
      <c r="G1498" s="264">
        <v>7</v>
      </c>
      <c r="H1498" s="264">
        <v>7</v>
      </c>
      <c r="I1498" s="264">
        <v>7</v>
      </c>
      <c r="J1498" s="264">
        <v>7</v>
      </c>
      <c r="K1498" s="294">
        <v>0.9</v>
      </c>
      <c r="L1498" s="267">
        <v>1</v>
      </c>
      <c r="M1498" s="267">
        <v>1</v>
      </c>
      <c r="N1498" s="267">
        <v>1</v>
      </c>
      <c r="O1498" s="332">
        <v>206</v>
      </c>
      <c r="P1498" s="266">
        <v>195</v>
      </c>
      <c r="Q1498" s="266">
        <v>6</v>
      </c>
      <c r="R1498" s="264">
        <v>7</v>
      </c>
      <c r="S1498" s="264">
        <v>7</v>
      </c>
      <c r="T1498" s="267">
        <v>0.946601941747573</v>
      </c>
      <c r="U1498" s="267">
        <v>1</v>
      </c>
      <c r="V1498" s="268">
        <v>1</v>
      </c>
      <c r="W1498" s="268">
        <v>1</v>
      </c>
      <c r="X1498" s="295">
        <v>0</v>
      </c>
      <c r="Y1498" s="271">
        <v>49</v>
      </c>
      <c r="Z1498" s="333">
        <v>46</v>
      </c>
      <c r="AA1498" s="333">
        <v>48</v>
      </c>
      <c r="AB1498" s="333">
        <v>45</v>
      </c>
      <c r="AC1498" s="334">
        <v>0.938775510204082</v>
      </c>
      <c r="AD1498" s="268">
        <v>0.9375</v>
      </c>
      <c r="AE1498" s="295">
        <v>0.00127551020408168</v>
      </c>
    </row>
    <row r="1499" spans="1:31">
      <c r="A1499" s="315" t="s">
        <v>2706</v>
      </c>
      <c r="B1499" s="339" t="s">
        <v>3375</v>
      </c>
      <c r="C1499" s="293" t="s">
        <v>2787</v>
      </c>
      <c r="D1499" s="339" t="s">
        <v>2788</v>
      </c>
      <c r="E1499" s="266">
        <v>27</v>
      </c>
      <c r="F1499" s="266">
        <v>27</v>
      </c>
      <c r="G1499" s="264">
        <v>27</v>
      </c>
      <c r="H1499" s="264">
        <v>27</v>
      </c>
      <c r="I1499" s="264">
        <v>29</v>
      </c>
      <c r="J1499" s="264">
        <v>28</v>
      </c>
      <c r="K1499" s="294">
        <v>0.9</v>
      </c>
      <c r="L1499" s="267">
        <v>1</v>
      </c>
      <c r="M1499" s="267">
        <v>1</v>
      </c>
      <c r="N1499" s="267">
        <v>0.96551724137931</v>
      </c>
      <c r="O1499" s="332">
        <v>802</v>
      </c>
      <c r="P1499" s="266">
        <v>552</v>
      </c>
      <c r="Q1499" s="266">
        <v>23</v>
      </c>
      <c r="R1499" s="264">
        <v>19</v>
      </c>
      <c r="S1499" s="264">
        <v>22</v>
      </c>
      <c r="T1499" s="267">
        <v>0.688279301745636</v>
      </c>
      <c r="U1499" s="267">
        <v>0.851851851851852</v>
      </c>
      <c r="V1499" s="268">
        <v>0.703703703703704</v>
      </c>
      <c r="W1499" s="268">
        <v>0.758620689655172</v>
      </c>
      <c r="X1499" s="295">
        <v>0.148148148148148</v>
      </c>
      <c r="Y1499" s="271">
        <v>192</v>
      </c>
      <c r="Z1499" s="333">
        <v>146</v>
      </c>
      <c r="AA1499" s="333">
        <v>195</v>
      </c>
      <c r="AB1499" s="333">
        <v>130</v>
      </c>
      <c r="AC1499" s="334">
        <v>0.760416666666667</v>
      </c>
      <c r="AD1499" s="268">
        <v>0.666666666666667</v>
      </c>
      <c r="AE1499" s="295">
        <v>0.09375</v>
      </c>
    </row>
    <row r="1500" spans="1:31">
      <c r="A1500" s="315" t="s">
        <v>2706</v>
      </c>
      <c r="B1500" s="339" t="s">
        <v>3377</v>
      </c>
      <c r="C1500" s="293" t="s">
        <v>2789</v>
      </c>
      <c r="D1500" s="339" t="s">
        <v>2790</v>
      </c>
      <c r="E1500" s="266">
        <v>13</v>
      </c>
      <c r="F1500" s="266">
        <v>10</v>
      </c>
      <c r="G1500" s="264">
        <v>14</v>
      </c>
      <c r="H1500" s="264">
        <v>11</v>
      </c>
      <c r="I1500" s="264">
        <v>13</v>
      </c>
      <c r="J1500" s="264">
        <v>10</v>
      </c>
      <c r="K1500" s="294">
        <v>0.9</v>
      </c>
      <c r="L1500" s="267">
        <v>0.769230769230769</v>
      </c>
      <c r="M1500" s="267">
        <v>0.785714285714286</v>
      </c>
      <c r="N1500" s="267">
        <v>0.769230769230769</v>
      </c>
      <c r="O1500" s="332">
        <v>403</v>
      </c>
      <c r="P1500" s="266">
        <v>288</v>
      </c>
      <c r="Q1500" s="266">
        <v>9</v>
      </c>
      <c r="R1500" s="264">
        <v>10</v>
      </c>
      <c r="S1500" s="264">
        <v>10</v>
      </c>
      <c r="T1500" s="267">
        <v>0.714640198511166</v>
      </c>
      <c r="U1500" s="267">
        <v>0.692307692307692</v>
      </c>
      <c r="V1500" s="268">
        <v>0.714285714285714</v>
      </c>
      <c r="W1500" s="268">
        <v>0.769230769230769</v>
      </c>
      <c r="X1500" s="295">
        <v>-0.021978021978022</v>
      </c>
      <c r="Y1500" s="271">
        <v>98</v>
      </c>
      <c r="Z1500" s="333">
        <v>69</v>
      </c>
      <c r="AA1500" s="333">
        <v>98</v>
      </c>
      <c r="AB1500" s="333">
        <v>66</v>
      </c>
      <c r="AC1500" s="334">
        <v>0.704081632653061</v>
      </c>
      <c r="AD1500" s="268">
        <v>0.673469387755102</v>
      </c>
      <c r="AE1500" s="295">
        <v>0.0306122448979592</v>
      </c>
    </row>
    <row r="1501" spans="1:31">
      <c r="A1501" s="315" t="s">
        <v>2706</v>
      </c>
      <c r="B1501" s="339" t="s">
        <v>3375</v>
      </c>
      <c r="C1501" s="293" t="s">
        <v>2791</v>
      </c>
      <c r="D1501" s="339" t="s">
        <v>2792</v>
      </c>
      <c r="E1501" s="266">
        <v>16</v>
      </c>
      <c r="F1501" s="266">
        <v>16</v>
      </c>
      <c r="G1501" s="264">
        <v>15</v>
      </c>
      <c r="H1501" s="264">
        <v>15</v>
      </c>
      <c r="I1501" s="264">
        <v>16</v>
      </c>
      <c r="J1501" s="264">
        <v>16</v>
      </c>
      <c r="K1501" s="294">
        <v>0.9</v>
      </c>
      <c r="L1501" s="267">
        <v>1</v>
      </c>
      <c r="M1501" s="267">
        <v>1</v>
      </c>
      <c r="N1501" s="267">
        <v>1</v>
      </c>
      <c r="O1501" s="332">
        <v>478</v>
      </c>
      <c r="P1501" s="266">
        <v>463</v>
      </c>
      <c r="Q1501" s="266">
        <v>14</v>
      </c>
      <c r="R1501" s="264">
        <v>15</v>
      </c>
      <c r="S1501" s="264">
        <v>16</v>
      </c>
      <c r="T1501" s="267">
        <v>0.968619246861925</v>
      </c>
      <c r="U1501" s="267">
        <v>0.875</v>
      </c>
      <c r="V1501" s="268">
        <v>1</v>
      </c>
      <c r="W1501" s="268">
        <v>1</v>
      </c>
      <c r="X1501" s="295">
        <v>-0.125</v>
      </c>
      <c r="Y1501" s="271">
        <v>110</v>
      </c>
      <c r="Z1501" s="333">
        <v>106</v>
      </c>
      <c r="AA1501" s="333">
        <v>114</v>
      </c>
      <c r="AB1501" s="333">
        <v>111</v>
      </c>
      <c r="AC1501" s="334">
        <v>0.963636363636364</v>
      </c>
      <c r="AD1501" s="268">
        <v>0.973684210526316</v>
      </c>
      <c r="AE1501" s="295">
        <v>-0.0100478468899522</v>
      </c>
    </row>
    <row r="1502" spans="1:31">
      <c r="A1502" s="315" t="s">
        <v>2706</v>
      </c>
      <c r="B1502" s="339" t="s">
        <v>3377</v>
      </c>
      <c r="C1502" s="293" t="s">
        <v>2793</v>
      </c>
      <c r="D1502" s="339" t="s">
        <v>2794</v>
      </c>
      <c r="E1502" s="266">
        <v>5</v>
      </c>
      <c r="F1502" s="266">
        <v>5</v>
      </c>
      <c r="G1502" s="264">
        <v>5</v>
      </c>
      <c r="H1502" s="264">
        <v>5</v>
      </c>
      <c r="I1502" s="264">
        <v>5</v>
      </c>
      <c r="J1502" s="264">
        <v>5</v>
      </c>
      <c r="K1502" s="294">
        <v>0.9</v>
      </c>
      <c r="L1502" s="267">
        <v>1</v>
      </c>
      <c r="M1502" s="267">
        <v>1</v>
      </c>
      <c r="N1502" s="267">
        <v>1</v>
      </c>
      <c r="O1502" s="332">
        <v>143</v>
      </c>
      <c r="P1502" s="266">
        <v>141</v>
      </c>
      <c r="Q1502" s="266">
        <v>5</v>
      </c>
      <c r="R1502" s="264">
        <v>5</v>
      </c>
      <c r="S1502" s="264">
        <v>5</v>
      </c>
      <c r="T1502" s="267">
        <v>0.986013986013986</v>
      </c>
      <c r="U1502" s="267">
        <v>1</v>
      </c>
      <c r="V1502" s="268">
        <v>1</v>
      </c>
      <c r="W1502" s="268">
        <v>1</v>
      </c>
      <c r="X1502" s="295">
        <v>0</v>
      </c>
      <c r="Y1502" s="271">
        <v>34</v>
      </c>
      <c r="Z1502" s="333">
        <v>34</v>
      </c>
      <c r="AA1502" s="333">
        <v>32</v>
      </c>
      <c r="AB1502" s="333">
        <v>32</v>
      </c>
      <c r="AC1502" s="334">
        <v>1</v>
      </c>
      <c r="AD1502" s="268">
        <v>1</v>
      </c>
      <c r="AE1502" s="295">
        <v>0</v>
      </c>
    </row>
    <row r="1503" spans="1:31">
      <c r="A1503" s="315" t="s">
        <v>2706</v>
      </c>
      <c r="B1503" s="339" t="s">
        <v>3377</v>
      </c>
      <c r="C1503" s="293" t="s">
        <v>2795</v>
      </c>
      <c r="D1503" s="339" t="s">
        <v>2796</v>
      </c>
      <c r="E1503" s="266">
        <v>12</v>
      </c>
      <c r="F1503" s="266">
        <v>12</v>
      </c>
      <c r="G1503" s="264">
        <v>13</v>
      </c>
      <c r="H1503" s="264">
        <v>12</v>
      </c>
      <c r="I1503" s="264">
        <v>11</v>
      </c>
      <c r="J1503" s="264">
        <v>11</v>
      </c>
      <c r="K1503" s="294">
        <v>0.9</v>
      </c>
      <c r="L1503" s="267">
        <v>1</v>
      </c>
      <c r="M1503" s="267">
        <v>0.923076923076923</v>
      </c>
      <c r="N1503" s="267">
        <v>1</v>
      </c>
      <c r="O1503" s="332">
        <v>355</v>
      </c>
      <c r="P1503" s="266">
        <v>334</v>
      </c>
      <c r="Q1503" s="266">
        <v>12</v>
      </c>
      <c r="R1503" s="264">
        <v>12</v>
      </c>
      <c r="S1503" s="264">
        <v>11</v>
      </c>
      <c r="T1503" s="267">
        <v>0.940845070422535</v>
      </c>
      <c r="U1503" s="267">
        <v>1</v>
      </c>
      <c r="V1503" s="268">
        <v>0.923076923076923</v>
      </c>
      <c r="W1503" s="268">
        <v>1</v>
      </c>
      <c r="X1503" s="295">
        <v>0.0769230769230769</v>
      </c>
      <c r="Y1503" s="271">
        <v>81</v>
      </c>
      <c r="Z1503" s="333">
        <v>80</v>
      </c>
      <c r="AA1503" s="333">
        <v>83</v>
      </c>
      <c r="AB1503" s="333">
        <v>82</v>
      </c>
      <c r="AC1503" s="334">
        <v>0.987654320987654</v>
      </c>
      <c r="AD1503" s="268">
        <v>0.987951807228916</v>
      </c>
      <c r="AE1503" s="295">
        <v>-0.000297486241261358</v>
      </c>
    </row>
    <row r="1504" spans="1:31">
      <c r="A1504" s="315" t="s">
        <v>2706</v>
      </c>
      <c r="B1504" s="339" t="s">
        <v>3375</v>
      </c>
      <c r="C1504" s="293" t="s">
        <v>2797</v>
      </c>
      <c r="D1504" s="339" t="s">
        <v>2798</v>
      </c>
      <c r="E1504" s="266">
        <v>22</v>
      </c>
      <c r="F1504" s="266">
        <v>20</v>
      </c>
      <c r="G1504" s="264">
        <v>21</v>
      </c>
      <c r="H1504" s="264">
        <v>18</v>
      </c>
      <c r="I1504" s="264">
        <v>19</v>
      </c>
      <c r="J1504" s="264">
        <v>19</v>
      </c>
      <c r="K1504" s="294">
        <v>0.9</v>
      </c>
      <c r="L1504" s="267">
        <v>0.909090909090909</v>
      </c>
      <c r="M1504" s="267">
        <v>0.857142857142857</v>
      </c>
      <c r="N1504" s="267">
        <v>1</v>
      </c>
      <c r="O1504" s="332">
        <v>616</v>
      </c>
      <c r="P1504" s="266">
        <v>350</v>
      </c>
      <c r="Q1504" s="266">
        <v>15</v>
      </c>
      <c r="R1504" s="264">
        <v>15</v>
      </c>
      <c r="S1504" s="264">
        <v>11</v>
      </c>
      <c r="T1504" s="267">
        <v>0.568181818181818</v>
      </c>
      <c r="U1504" s="267">
        <v>0.681818181818182</v>
      </c>
      <c r="V1504" s="268">
        <v>0.714285714285714</v>
      </c>
      <c r="W1504" s="268">
        <v>0.578947368421053</v>
      </c>
      <c r="X1504" s="295">
        <v>-0.0324675324675325</v>
      </c>
      <c r="Y1504" s="271">
        <v>140</v>
      </c>
      <c r="Z1504" s="333">
        <v>95</v>
      </c>
      <c r="AA1504" s="333">
        <v>148</v>
      </c>
      <c r="AB1504" s="333">
        <v>96</v>
      </c>
      <c r="AC1504" s="334">
        <v>0.678571428571429</v>
      </c>
      <c r="AD1504" s="268">
        <v>0.648648648648649</v>
      </c>
      <c r="AE1504" s="295">
        <v>0.0299227799227799</v>
      </c>
    </row>
    <row r="1505" spans="1:31">
      <c r="A1505" s="315" t="s">
        <v>2706</v>
      </c>
      <c r="B1505" s="339" t="s">
        <v>3375</v>
      </c>
      <c r="C1505" s="293" t="s">
        <v>2799</v>
      </c>
      <c r="D1505" s="339" t="s">
        <v>2800</v>
      </c>
      <c r="E1505" s="266">
        <v>25</v>
      </c>
      <c r="F1505" s="266">
        <v>24</v>
      </c>
      <c r="G1505" s="264">
        <v>24</v>
      </c>
      <c r="H1505" s="264">
        <v>24</v>
      </c>
      <c r="I1505" s="264">
        <v>25</v>
      </c>
      <c r="J1505" s="264">
        <v>25</v>
      </c>
      <c r="K1505" s="294">
        <v>0.9</v>
      </c>
      <c r="L1505" s="267">
        <v>0.96</v>
      </c>
      <c r="M1505" s="267">
        <v>1</v>
      </c>
      <c r="N1505" s="267">
        <v>1</v>
      </c>
      <c r="O1505" s="332">
        <v>735</v>
      </c>
      <c r="P1505" s="266">
        <v>731</v>
      </c>
      <c r="Q1505" s="266">
        <v>24</v>
      </c>
      <c r="R1505" s="264">
        <v>24</v>
      </c>
      <c r="S1505" s="264">
        <v>25</v>
      </c>
      <c r="T1505" s="267">
        <v>0.994557823129252</v>
      </c>
      <c r="U1505" s="267">
        <v>0.96</v>
      </c>
      <c r="V1505" s="268">
        <v>1</v>
      </c>
      <c r="W1505" s="268">
        <v>1</v>
      </c>
      <c r="X1505" s="295">
        <v>-0.04</v>
      </c>
      <c r="Y1505" s="271">
        <v>171</v>
      </c>
      <c r="Z1505" s="333">
        <v>170</v>
      </c>
      <c r="AA1505" s="333">
        <v>174</v>
      </c>
      <c r="AB1505" s="333">
        <v>173</v>
      </c>
      <c r="AC1505" s="334">
        <v>0.994152046783626</v>
      </c>
      <c r="AD1505" s="268">
        <v>0.994252873563218</v>
      </c>
      <c r="AE1505" s="295">
        <v>-0.000100826779592667</v>
      </c>
    </row>
    <row r="1506" spans="1:31">
      <c r="A1506" s="315" t="s">
        <v>2706</v>
      </c>
      <c r="B1506" s="339" t="s">
        <v>3376</v>
      </c>
      <c r="C1506" s="293" t="s">
        <v>2801</v>
      </c>
      <c r="D1506" s="339" t="s">
        <v>2802</v>
      </c>
      <c r="E1506" s="266">
        <v>31</v>
      </c>
      <c r="F1506" s="266">
        <v>29</v>
      </c>
      <c r="G1506" s="264">
        <v>29</v>
      </c>
      <c r="H1506" s="264">
        <v>27</v>
      </c>
      <c r="I1506" s="264">
        <v>31</v>
      </c>
      <c r="J1506" s="264">
        <v>31</v>
      </c>
      <c r="K1506" s="294">
        <v>0.9</v>
      </c>
      <c r="L1506" s="267">
        <v>0.935483870967742</v>
      </c>
      <c r="M1506" s="267">
        <v>0.931034482758621</v>
      </c>
      <c r="N1506" s="267">
        <v>1</v>
      </c>
      <c r="O1506" s="332">
        <v>840</v>
      </c>
      <c r="P1506" s="266">
        <v>690</v>
      </c>
      <c r="Q1506" s="266">
        <v>24</v>
      </c>
      <c r="R1506" s="264">
        <v>22</v>
      </c>
      <c r="S1506" s="264">
        <v>28</v>
      </c>
      <c r="T1506" s="267">
        <v>0.821428571428571</v>
      </c>
      <c r="U1506" s="267">
        <v>0.774193548387097</v>
      </c>
      <c r="V1506" s="268">
        <v>0.758620689655172</v>
      </c>
      <c r="W1506" s="268">
        <v>0.903225806451613</v>
      </c>
      <c r="X1506" s="295">
        <v>0.0155728587319244</v>
      </c>
      <c r="Y1506" s="271">
        <v>209</v>
      </c>
      <c r="Z1506" s="333">
        <v>170</v>
      </c>
      <c r="AA1506" s="333">
        <v>192</v>
      </c>
      <c r="AB1506" s="333">
        <v>159</v>
      </c>
      <c r="AC1506" s="334">
        <v>0.813397129186603</v>
      </c>
      <c r="AD1506" s="268">
        <v>0.828125</v>
      </c>
      <c r="AE1506" s="295">
        <v>-0.0147278708133971</v>
      </c>
    </row>
    <row r="1507" spans="1:31">
      <c r="A1507" s="315" t="s">
        <v>2706</v>
      </c>
      <c r="B1507" s="339" t="s">
        <v>3376</v>
      </c>
      <c r="C1507" s="293" t="s">
        <v>2803</v>
      </c>
      <c r="D1507" s="339" t="s">
        <v>2804</v>
      </c>
      <c r="E1507" s="266">
        <v>20</v>
      </c>
      <c r="F1507" s="266">
        <v>19</v>
      </c>
      <c r="G1507" s="264">
        <v>19</v>
      </c>
      <c r="H1507" s="264">
        <v>18</v>
      </c>
      <c r="I1507" s="264">
        <v>20</v>
      </c>
      <c r="J1507" s="264">
        <v>20</v>
      </c>
      <c r="K1507" s="294">
        <v>0.9</v>
      </c>
      <c r="L1507" s="267">
        <v>0.95</v>
      </c>
      <c r="M1507" s="267">
        <v>0.947368421052632</v>
      </c>
      <c r="N1507" s="267">
        <v>1</v>
      </c>
      <c r="O1507" s="332">
        <v>543</v>
      </c>
      <c r="P1507" s="266">
        <v>510</v>
      </c>
      <c r="Q1507" s="266">
        <v>18</v>
      </c>
      <c r="R1507" s="264">
        <v>18</v>
      </c>
      <c r="S1507" s="264">
        <v>20</v>
      </c>
      <c r="T1507" s="267">
        <v>0.939226519337017</v>
      </c>
      <c r="U1507" s="267">
        <v>0.9</v>
      </c>
      <c r="V1507" s="268">
        <v>0.947368421052632</v>
      </c>
      <c r="W1507" s="268">
        <v>1</v>
      </c>
      <c r="X1507" s="295">
        <v>-0.0473684210526315</v>
      </c>
      <c r="Y1507" s="271">
        <v>131</v>
      </c>
      <c r="Z1507" s="333">
        <v>124</v>
      </c>
      <c r="AA1507" s="333">
        <v>126</v>
      </c>
      <c r="AB1507" s="333">
        <v>123</v>
      </c>
      <c r="AC1507" s="334">
        <v>0.946564885496183</v>
      </c>
      <c r="AD1507" s="268">
        <v>0.976190476190476</v>
      </c>
      <c r="AE1507" s="295">
        <v>-0.0296255906942929</v>
      </c>
    </row>
    <row r="1508" spans="1:31">
      <c r="A1508" s="315" t="s">
        <v>2706</v>
      </c>
      <c r="B1508" s="339" t="s">
        <v>3376</v>
      </c>
      <c r="C1508" s="293" t="s">
        <v>2805</v>
      </c>
      <c r="D1508" s="339" t="s">
        <v>2806</v>
      </c>
      <c r="E1508" s="266">
        <v>7</v>
      </c>
      <c r="F1508" s="266">
        <v>7</v>
      </c>
      <c r="G1508" s="264">
        <v>7</v>
      </c>
      <c r="H1508" s="264">
        <v>7</v>
      </c>
      <c r="I1508" s="264">
        <v>8</v>
      </c>
      <c r="J1508" s="264">
        <v>8</v>
      </c>
      <c r="K1508" s="294">
        <v>0.9</v>
      </c>
      <c r="L1508" s="267">
        <v>1</v>
      </c>
      <c r="M1508" s="267">
        <v>1</v>
      </c>
      <c r="N1508" s="267">
        <v>1</v>
      </c>
      <c r="O1508" s="332">
        <v>170</v>
      </c>
      <c r="P1508" s="266">
        <v>161</v>
      </c>
      <c r="Q1508" s="266">
        <v>7</v>
      </c>
      <c r="R1508" s="264">
        <v>7</v>
      </c>
      <c r="S1508" s="264">
        <v>8</v>
      </c>
      <c r="T1508" s="267">
        <v>0.947058823529412</v>
      </c>
      <c r="U1508" s="267">
        <v>1</v>
      </c>
      <c r="V1508" s="268">
        <v>1</v>
      </c>
      <c r="W1508" s="268">
        <v>1</v>
      </c>
      <c r="X1508" s="295">
        <v>0</v>
      </c>
      <c r="Y1508" s="271">
        <v>39</v>
      </c>
      <c r="Z1508" s="333">
        <v>38</v>
      </c>
      <c r="AA1508" s="333">
        <v>40</v>
      </c>
      <c r="AB1508" s="333">
        <v>40</v>
      </c>
      <c r="AC1508" s="334">
        <v>0.974358974358974</v>
      </c>
      <c r="AD1508" s="268">
        <v>1</v>
      </c>
      <c r="AE1508" s="295">
        <v>-0.0256410256410257</v>
      </c>
    </row>
    <row r="1509" spans="1:31">
      <c r="A1509" s="315" t="s">
        <v>2706</v>
      </c>
      <c r="B1509" s="339" t="s">
        <v>3377</v>
      </c>
      <c r="C1509" s="293" t="s">
        <v>2807</v>
      </c>
      <c r="D1509" s="339" t="s">
        <v>2808</v>
      </c>
      <c r="E1509" s="266">
        <v>21</v>
      </c>
      <c r="F1509" s="266">
        <v>18</v>
      </c>
      <c r="G1509" s="264">
        <v>22</v>
      </c>
      <c r="H1509" s="264">
        <v>18</v>
      </c>
      <c r="I1509" s="264">
        <v>20</v>
      </c>
      <c r="J1509" s="264">
        <v>17</v>
      </c>
      <c r="K1509" s="294">
        <v>0.9</v>
      </c>
      <c r="L1509" s="267">
        <v>0.857142857142857</v>
      </c>
      <c r="M1509" s="267">
        <v>0.818181818181818</v>
      </c>
      <c r="N1509" s="267">
        <v>0.85</v>
      </c>
      <c r="O1509" s="332">
        <v>624</v>
      </c>
      <c r="P1509" s="266">
        <v>509</v>
      </c>
      <c r="Q1509" s="266">
        <v>16</v>
      </c>
      <c r="R1509" s="264">
        <v>15</v>
      </c>
      <c r="S1509" s="264">
        <v>16</v>
      </c>
      <c r="T1509" s="267">
        <v>0.815705128205128</v>
      </c>
      <c r="U1509" s="267">
        <v>0.761904761904762</v>
      </c>
      <c r="V1509" s="268">
        <v>0.681818181818182</v>
      </c>
      <c r="W1509" s="268">
        <v>0.8</v>
      </c>
      <c r="X1509" s="295">
        <v>0.0800865800865801</v>
      </c>
      <c r="Y1509" s="271">
        <v>149</v>
      </c>
      <c r="Z1509" s="333">
        <v>112</v>
      </c>
      <c r="AA1509" s="333">
        <v>145</v>
      </c>
      <c r="AB1509" s="333">
        <v>126</v>
      </c>
      <c r="AC1509" s="334">
        <v>0.751677852348993</v>
      </c>
      <c r="AD1509" s="268">
        <v>0.868965517241379</v>
      </c>
      <c r="AE1509" s="295">
        <v>-0.117287664892386</v>
      </c>
    </row>
    <row r="1510" spans="1:31">
      <c r="A1510" s="315" t="s">
        <v>2706</v>
      </c>
      <c r="B1510" s="339" t="s">
        <v>3376</v>
      </c>
      <c r="C1510" s="293" t="s">
        <v>2809</v>
      </c>
      <c r="D1510" s="339" t="s">
        <v>2810</v>
      </c>
      <c r="E1510" s="266">
        <v>17</v>
      </c>
      <c r="F1510" s="266">
        <v>14</v>
      </c>
      <c r="G1510" s="264">
        <v>16</v>
      </c>
      <c r="H1510" s="264">
        <v>12</v>
      </c>
      <c r="I1510" s="264">
        <v>17</v>
      </c>
      <c r="J1510" s="264">
        <v>13</v>
      </c>
      <c r="K1510" s="294">
        <v>0.9</v>
      </c>
      <c r="L1510" s="267">
        <v>0.823529411764706</v>
      </c>
      <c r="M1510" s="267">
        <v>0.75</v>
      </c>
      <c r="N1510" s="267">
        <v>0.764705882352941</v>
      </c>
      <c r="O1510" s="332">
        <v>451</v>
      </c>
      <c r="P1510" s="266">
        <v>338</v>
      </c>
      <c r="Q1510" s="266">
        <v>14</v>
      </c>
      <c r="R1510" s="264">
        <v>11</v>
      </c>
      <c r="S1510" s="264">
        <v>13</v>
      </c>
      <c r="T1510" s="267">
        <v>0.749445676274945</v>
      </c>
      <c r="U1510" s="267">
        <v>0.823529411764706</v>
      </c>
      <c r="V1510" s="268">
        <v>0.6875</v>
      </c>
      <c r="W1510" s="268">
        <v>0.764705882352941</v>
      </c>
      <c r="X1510" s="295">
        <v>0.136029411764706</v>
      </c>
      <c r="Y1510" s="271">
        <v>116</v>
      </c>
      <c r="Z1510" s="333">
        <v>84</v>
      </c>
      <c r="AA1510" s="333">
        <v>115</v>
      </c>
      <c r="AB1510" s="333">
        <v>83</v>
      </c>
      <c r="AC1510" s="334">
        <v>0.724137931034483</v>
      </c>
      <c r="AD1510" s="268">
        <v>0.721739130434783</v>
      </c>
      <c r="AE1510" s="295">
        <v>0.0023988005997001</v>
      </c>
    </row>
    <row r="1511" spans="1:31">
      <c r="A1511" s="315" t="s">
        <v>2706</v>
      </c>
      <c r="B1511" s="339" t="s">
        <v>3376</v>
      </c>
      <c r="C1511" s="293" t="s">
        <v>2811</v>
      </c>
      <c r="D1511" s="339" t="s">
        <v>2812</v>
      </c>
      <c r="E1511" s="266">
        <v>12</v>
      </c>
      <c r="F1511" s="266">
        <v>12</v>
      </c>
      <c r="G1511" s="264">
        <v>12</v>
      </c>
      <c r="H1511" s="264">
        <v>12</v>
      </c>
      <c r="I1511" s="264">
        <v>14</v>
      </c>
      <c r="J1511" s="264">
        <v>14</v>
      </c>
      <c r="K1511" s="294">
        <v>0.9</v>
      </c>
      <c r="L1511" s="267">
        <v>1</v>
      </c>
      <c r="M1511" s="267">
        <v>1</v>
      </c>
      <c r="N1511" s="267">
        <v>1</v>
      </c>
      <c r="O1511" s="332">
        <v>335</v>
      </c>
      <c r="P1511" s="266">
        <v>317</v>
      </c>
      <c r="Q1511" s="266">
        <v>12</v>
      </c>
      <c r="R1511" s="264">
        <v>11</v>
      </c>
      <c r="S1511" s="264">
        <v>14</v>
      </c>
      <c r="T1511" s="267">
        <v>0.946268656716418</v>
      </c>
      <c r="U1511" s="267">
        <v>1</v>
      </c>
      <c r="V1511" s="268">
        <v>0.916666666666667</v>
      </c>
      <c r="W1511" s="268">
        <v>1</v>
      </c>
      <c r="X1511" s="295">
        <v>0.0833333333333334</v>
      </c>
      <c r="Y1511" s="271">
        <v>84</v>
      </c>
      <c r="Z1511" s="333">
        <v>79</v>
      </c>
      <c r="AA1511" s="333">
        <v>82</v>
      </c>
      <c r="AB1511" s="333">
        <v>77</v>
      </c>
      <c r="AC1511" s="334">
        <v>0.94047619047619</v>
      </c>
      <c r="AD1511" s="268">
        <v>0.939024390243902</v>
      </c>
      <c r="AE1511" s="295">
        <v>0.00145180023228808</v>
      </c>
    </row>
    <row r="1512" spans="1:31">
      <c r="A1512" s="315" t="s">
        <v>2706</v>
      </c>
      <c r="B1512" s="339" t="s">
        <v>3376</v>
      </c>
      <c r="C1512" s="293" t="s">
        <v>2813</v>
      </c>
      <c r="D1512" s="339" t="s">
        <v>2814</v>
      </c>
      <c r="E1512" s="266">
        <v>11</v>
      </c>
      <c r="F1512" s="266">
        <v>11</v>
      </c>
      <c r="G1512" s="264">
        <v>15</v>
      </c>
      <c r="H1512" s="264">
        <v>14</v>
      </c>
      <c r="I1512" s="264">
        <v>18</v>
      </c>
      <c r="J1512" s="264">
        <v>17</v>
      </c>
      <c r="K1512" s="294">
        <v>0.9</v>
      </c>
      <c r="L1512" s="267">
        <v>1</v>
      </c>
      <c r="M1512" s="267">
        <v>0.933333333333333</v>
      </c>
      <c r="N1512" s="267">
        <v>0.944444444444444</v>
      </c>
      <c r="O1512" s="332">
        <v>378</v>
      </c>
      <c r="P1512" s="266">
        <v>365</v>
      </c>
      <c r="Q1512" s="266">
        <v>11</v>
      </c>
      <c r="R1512" s="264">
        <v>14</v>
      </c>
      <c r="S1512" s="264">
        <v>17</v>
      </c>
      <c r="T1512" s="267">
        <v>0.965608465608466</v>
      </c>
      <c r="U1512" s="267">
        <v>1</v>
      </c>
      <c r="V1512" s="268">
        <v>0.933333333333333</v>
      </c>
      <c r="W1512" s="268">
        <v>0.944444444444444</v>
      </c>
      <c r="X1512" s="295">
        <v>0.0666666666666667</v>
      </c>
      <c r="Y1512" s="271">
        <v>82</v>
      </c>
      <c r="Z1512" s="333">
        <v>79</v>
      </c>
      <c r="AA1512" s="333">
        <v>83</v>
      </c>
      <c r="AB1512" s="333">
        <v>82</v>
      </c>
      <c r="AC1512" s="334">
        <v>0.963414634146341</v>
      </c>
      <c r="AD1512" s="268">
        <v>0.987951807228916</v>
      </c>
      <c r="AE1512" s="295">
        <v>-0.0245371730825742</v>
      </c>
    </row>
    <row r="1513" spans="1:31">
      <c r="A1513" s="315" t="s">
        <v>2706</v>
      </c>
      <c r="B1513" s="339" t="s">
        <v>3375</v>
      </c>
      <c r="C1513" s="293" t="s">
        <v>2815</v>
      </c>
      <c r="D1513" s="339" t="s">
        <v>2816</v>
      </c>
      <c r="E1513" s="266">
        <v>29</v>
      </c>
      <c r="F1513" s="266">
        <v>29</v>
      </c>
      <c r="G1513" s="264">
        <v>32</v>
      </c>
      <c r="H1513" s="264">
        <v>32</v>
      </c>
      <c r="I1513" s="264">
        <v>32</v>
      </c>
      <c r="J1513" s="264">
        <v>32</v>
      </c>
      <c r="K1513" s="294">
        <v>0.9</v>
      </c>
      <c r="L1513" s="267">
        <v>1</v>
      </c>
      <c r="M1513" s="267">
        <v>1</v>
      </c>
      <c r="N1513" s="267">
        <v>1</v>
      </c>
      <c r="O1513" s="332">
        <v>935</v>
      </c>
      <c r="P1513" s="266">
        <v>918</v>
      </c>
      <c r="Q1513" s="266">
        <v>29</v>
      </c>
      <c r="R1513" s="264">
        <v>32</v>
      </c>
      <c r="S1513" s="264">
        <v>32</v>
      </c>
      <c r="T1513" s="267">
        <v>0.981818181818182</v>
      </c>
      <c r="U1513" s="267">
        <v>1</v>
      </c>
      <c r="V1513" s="268">
        <v>1</v>
      </c>
      <c r="W1513" s="268">
        <v>1</v>
      </c>
      <c r="X1513" s="295">
        <v>0</v>
      </c>
      <c r="Y1513" s="271">
        <v>223</v>
      </c>
      <c r="Z1513" s="333">
        <v>222</v>
      </c>
      <c r="AA1513" s="333">
        <v>223</v>
      </c>
      <c r="AB1513" s="333">
        <v>220</v>
      </c>
      <c r="AC1513" s="334">
        <v>0.995515695067265</v>
      </c>
      <c r="AD1513" s="268">
        <v>0.986547085201794</v>
      </c>
      <c r="AE1513" s="295">
        <v>0.00896860986547088</v>
      </c>
    </row>
    <row r="1514" spans="1:31">
      <c r="A1514" s="315" t="s">
        <v>2706</v>
      </c>
      <c r="B1514" s="339" t="s">
        <v>3376</v>
      </c>
      <c r="C1514" s="293" t="s">
        <v>2817</v>
      </c>
      <c r="D1514" s="339" t="s">
        <v>2818</v>
      </c>
      <c r="E1514" s="266">
        <v>13</v>
      </c>
      <c r="F1514" s="266">
        <v>12</v>
      </c>
      <c r="G1514" s="264">
        <v>13</v>
      </c>
      <c r="H1514" s="264">
        <v>12</v>
      </c>
      <c r="I1514" s="264">
        <v>13</v>
      </c>
      <c r="J1514" s="264">
        <v>13</v>
      </c>
      <c r="K1514" s="294">
        <v>0.9</v>
      </c>
      <c r="L1514" s="267">
        <v>0.923076923076923</v>
      </c>
      <c r="M1514" s="267">
        <v>0.923076923076923</v>
      </c>
      <c r="N1514" s="267">
        <v>1</v>
      </c>
      <c r="O1514" s="332">
        <v>329</v>
      </c>
      <c r="P1514" s="266">
        <v>167</v>
      </c>
      <c r="Q1514" s="266">
        <v>7</v>
      </c>
      <c r="R1514" s="264">
        <v>9</v>
      </c>
      <c r="S1514" s="264">
        <v>11</v>
      </c>
      <c r="T1514" s="267">
        <v>0.507598784194529</v>
      </c>
      <c r="U1514" s="267">
        <v>0.538461538461538</v>
      </c>
      <c r="V1514" s="268">
        <v>0.692307692307692</v>
      </c>
      <c r="W1514" s="268">
        <v>0.846153846153846</v>
      </c>
      <c r="X1514" s="295">
        <v>-0.153846153846154</v>
      </c>
      <c r="Y1514" s="271">
        <v>83</v>
      </c>
      <c r="Z1514" s="333">
        <v>47</v>
      </c>
      <c r="AA1514" s="333">
        <v>77</v>
      </c>
      <c r="AB1514" s="333">
        <v>34</v>
      </c>
      <c r="AC1514" s="334">
        <v>0.566265060240964</v>
      </c>
      <c r="AD1514" s="268">
        <v>0.441558441558442</v>
      </c>
      <c r="AE1514" s="295">
        <v>0.124706618682522</v>
      </c>
    </row>
    <row r="1515" spans="1:31">
      <c r="A1515" s="315" t="s">
        <v>2706</v>
      </c>
      <c r="B1515" s="339" t="s">
        <v>3376</v>
      </c>
      <c r="C1515" s="293" t="s">
        <v>2819</v>
      </c>
      <c r="D1515" s="339" t="s">
        <v>2820</v>
      </c>
      <c r="E1515" s="266">
        <v>29</v>
      </c>
      <c r="F1515" s="266">
        <v>24</v>
      </c>
      <c r="G1515" s="264">
        <v>29</v>
      </c>
      <c r="H1515" s="264">
        <v>27</v>
      </c>
      <c r="I1515" s="264">
        <v>33</v>
      </c>
      <c r="J1515" s="264">
        <v>30</v>
      </c>
      <c r="K1515" s="294">
        <v>0.9</v>
      </c>
      <c r="L1515" s="267">
        <v>0.827586206896552</v>
      </c>
      <c r="M1515" s="267">
        <v>0.931034482758621</v>
      </c>
      <c r="N1515" s="267">
        <v>0.909090909090909</v>
      </c>
      <c r="O1515" s="332">
        <v>863</v>
      </c>
      <c r="P1515" s="266">
        <v>582</v>
      </c>
      <c r="Q1515" s="266">
        <v>20</v>
      </c>
      <c r="R1515" s="264">
        <v>22</v>
      </c>
      <c r="S1515" s="264">
        <v>23</v>
      </c>
      <c r="T1515" s="267">
        <v>0.674391657010429</v>
      </c>
      <c r="U1515" s="267">
        <v>0.689655172413793</v>
      </c>
      <c r="V1515" s="268">
        <v>0.758620689655172</v>
      </c>
      <c r="W1515" s="268">
        <v>0.696969696969697</v>
      </c>
      <c r="X1515" s="295">
        <v>-0.0689655172413792</v>
      </c>
      <c r="Y1515" s="271">
        <v>219</v>
      </c>
      <c r="Z1515" s="333">
        <v>139</v>
      </c>
      <c r="AA1515" s="333">
        <v>202</v>
      </c>
      <c r="AB1515" s="333">
        <v>144</v>
      </c>
      <c r="AC1515" s="334">
        <v>0.634703196347032</v>
      </c>
      <c r="AD1515" s="268">
        <v>0.712871287128713</v>
      </c>
      <c r="AE1515" s="295">
        <v>-0.0781680907816809</v>
      </c>
    </row>
    <row r="1516" spans="1:31">
      <c r="A1516" s="315" t="s">
        <v>2706</v>
      </c>
      <c r="B1516" s="339" t="s">
        <v>3376</v>
      </c>
      <c r="C1516" s="293" t="s">
        <v>2821</v>
      </c>
      <c r="D1516" s="339" t="s">
        <v>2822</v>
      </c>
      <c r="E1516" s="266">
        <v>24</v>
      </c>
      <c r="F1516" s="266">
        <v>24</v>
      </c>
      <c r="G1516" s="264">
        <v>28</v>
      </c>
      <c r="H1516" s="264">
        <v>27</v>
      </c>
      <c r="I1516" s="264">
        <v>28</v>
      </c>
      <c r="J1516" s="264">
        <v>26</v>
      </c>
      <c r="K1516" s="294">
        <v>0.9</v>
      </c>
      <c r="L1516" s="267">
        <v>1</v>
      </c>
      <c r="M1516" s="267">
        <v>0.964285714285714</v>
      </c>
      <c r="N1516" s="267">
        <v>0.928571428571429</v>
      </c>
      <c r="O1516" s="332">
        <v>750</v>
      </c>
      <c r="P1516" s="266">
        <v>626</v>
      </c>
      <c r="Q1516" s="266">
        <v>21</v>
      </c>
      <c r="R1516" s="264">
        <v>26</v>
      </c>
      <c r="S1516" s="264">
        <v>23</v>
      </c>
      <c r="T1516" s="267">
        <v>0.834666666666667</v>
      </c>
      <c r="U1516" s="267">
        <v>0.875</v>
      </c>
      <c r="V1516" s="268">
        <v>0.928571428571429</v>
      </c>
      <c r="W1516" s="268">
        <v>0.821428571428571</v>
      </c>
      <c r="X1516" s="295">
        <v>-0.0535714285714286</v>
      </c>
      <c r="Y1516" s="271">
        <v>186</v>
      </c>
      <c r="Z1516" s="333">
        <v>150</v>
      </c>
      <c r="AA1516" s="333">
        <v>182</v>
      </c>
      <c r="AB1516" s="333">
        <v>162</v>
      </c>
      <c r="AC1516" s="334">
        <v>0.806451612903226</v>
      </c>
      <c r="AD1516" s="268">
        <v>0.89010989010989</v>
      </c>
      <c r="AE1516" s="295">
        <v>-0.0836582772066643</v>
      </c>
    </row>
    <row r="1517" spans="1:31">
      <c r="A1517" s="315" t="s">
        <v>2706</v>
      </c>
      <c r="B1517" s="339" t="s">
        <v>3375</v>
      </c>
      <c r="C1517" s="293" t="s">
        <v>2823</v>
      </c>
      <c r="D1517" s="339" t="s">
        <v>2824</v>
      </c>
      <c r="E1517" s="266">
        <v>0</v>
      </c>
      <c r="F1517" s="266">
        <v>0</v>
      </c>
      <c r="G1517" s="264">
        <v>0</v>
      </c>
      <c r="H1517" s="264">
        <v>0</v>
      </c>
      <c r="I1517" s="264">
        <v>0</v>
      </c>
      <c r="J1517" s="264">
        <v>0</v>
      </c>
      <c r="K1517" s="294">
        <v>0.9</v>
      </c>
      <c r="L1517" s="267">
        <v>0</v>
      </c>
      <c r="M1517" s="267">
        <v>0</v>
      </c>
      <c r="N1517" s="267">
        <v>0</v>
      </c>
      <c r="O1517" s="332">
        <v>0</v>
      </c>
      <c r="P1517" s="266">
        <v>0</v>
      </c>
      <c r="Q1517" s="266">
        <v>0</v>
      </c>
      <c r="R1517" s="264">
        <v>0</v>
      </c>
      <c r="S1517" s="264">
        <v>0</v>
      </c>
      <c r="T1517" s="267">
        <v>0</v>
      </c>
      <c r="U1517" s="267">
        <v>0</v>
      </c>
      <c r="V1517" s="268">
        <v>0</v>
      </c>
      <c r="W1517" s="268">
        <v>0</v>
      </c>
      <c r="X1517" s="295">
        <v>0</v>
      </c>
      <c r="Y1517" s="271">
        <v>0</v>
      </c>
      <c r="Z1517" s="333">
        <v>0</v>
      </c>
      <c r="AA1517" s="333">
        <v>0</v>
      </c>
      <c r="AB1517" s="333">
        <v>0</v>
      </c>
      <c r="AC1517" s="334">
        <v>0</v>
      </c>
      <c r="AD1517" s="268">
        <v>0</v>
      </c>
      <c r="AE1517" s="295">
        <v>0</v>
      </c>
    </row>
    <row r="1518" spans="1:31">
      <c r="A1518" s="315" t="s">
        <v>2706</v>
      </c>
      <c r="B1518" s="339" t="s">
        <v>3375</v>
      </c>
      <c r="C1518" s="293" t="s">
        <v>2825</v>
      </c>
      <c r="D1518" s="339" t="s">
        <v>2826</v>
      </c>
      <c r="E1518" s="266">
        <v>21</v>
      </c>
      <c r="F1518" s="266">
        <v>21</v>
      </c>
      <c r="G1518" s="264">
        <v>21</v>
      </c>
      <c r="H1518" s="264">
        <v>21</v>
      </c>
      <c r="I1518" s="264">
        <v>23</v>
      </c>
      <c r="J1518" s="264">
        <v>23</v>
      </c>
      <c r="K1518" s="294">
        <v>0.9</v>
      </c>
      <c r="L1518" s="267">
        <v>1</v>
      </c>
      <c r="M1518" s="267">
        <v>1</v>
      </c>
      <c r="N1518" s="267">
        <v>1</v>
      </c>
      <c r="O1518" s="332">
        <v>722</v>
      </c>
      <c r="P1518" s="266">
        <v>714</v>
      </c>
      <c r="Q1518" s="266">
        <v>21</v>
      </c>
      <c r="R1518" s="264">
        <v>21</v>
      </c>
      <c r="S1518" s="264">
        <v>22</v>
      </c>
      <c r="T1518" s="267">
        <v>0.988919667590028</v>
      </c>
      <c r="U1518" s="267">
        <v>1</v>
      </c>
      <c r="V1518" s="268">
        <v>1</v>
      </c>
      <c r="W1518" s="268">
        <v>0.956521739130435</v>
      </c>
      <c r="X1518" s="295">
        <v>0</v>
      </c>
      <c r="Y1518" s="271">
        <v>168</v>
      </c>
      <c r="Z1518" s="333">
        <v>165</v>
      </c>
      <c r="AA1518" s="333">
        <v>174</v>
      </c>
      <c r="AB1518" s="333">
        <v>171</v>
      </c>
      <c r="AC1518" s="334">
        <v>0.982142857142857</v>
      </c>
      <c r="AD1518" s="268">
        <v>0.982758620689655</v>
      </c>
      <c r="AE1518" s="295">
        <v>-0.000615763546798043</v>
      </c>
    </row>
    <row r="1519" spans="1:31">
      <c r="A1519" s="315" t="s">
        <v>2706</v>
      </c>
      <c r="B1519" s="339" t="s">
        <v>3375</v>
      </c>
      <c r="C1519" s="293" t="s">
        <v>2827</v>
      </c>
      <c r="D1519" s="339" t="s">
        <v>2828</v>
      </c>
      <c r="E1519" s="266">
        <v>25</v>
      </c>
      <c r="F1519" s="266">
        <v>25</v>
      </c>
      <c r="G1519" s="264">
        <v>24</v>
      </c>
      <c r="H1519" s="264">
        <v>24</v>
      </c>
      <c r="I1519" s="264">
        <v>23</v>
      </c>
      <c r="J1519" s="264">
        <v>23</v>
      </c>
      <c r="K1519" s="294">
        <v>0.9</v>
      </c>
      <c r="L1519" s="267">
        <v>1</v>
      </c>
      <c r="M1519" s="267">
        <v>1</v>
      </c>
      <c r="N1519" s="267">
        <v>1</v>
      </c>
      <c r="O1519" s="332">
        <v>711</v>
      </c>
      <c r="P1519" s="266">
        <v>703</v>
      </c>
      <c r="Q1519" s="266">
        <v>25</v>
      </c>
      <c r="R1519" s="264">
        <v>24</v>
      </c>
      <c r="S1519" s="264">
        <v>23</v>
      </c>
      <c r="T1519" s="267">
        <v>0.988748241912799</v>
      </c>
      <c r="U1519" s="267">
        <v>1</v>
      </c>
      <c r="V1519" s="268">
        <v>1</v>
      </c>
      <c r="W1519" s="268">
        <v>1</v>
      </c>
      <c r="X1519" s="295">
        <v>0</v>
      </c>
      <c r="Y1519" s="271">
        <v>169</v>
      </c>
      <c r="Z1519" s="333">
        <v>167</v>
      </c>
      <c r="AA1519" s="333">
        <v>165</v>
      </c>
      <c r="AB1519" s="333">
        <v>164</v>
      </c>
      <c r="AC1519" s="334">
        <v>0.988165680473373</v>
      </c>
      <c r="AD1519" s="268">
        <v>0.993939393939394</v>
      </c>
      <c r="AE1519" s="295">
        <v>-0.00577371346602107</v>
      </c>
    </row>
    <row r="1520" spans="1:31">
      <c r="A1520" s="315" t="s">
        <v>2706</v>
      </c>
      <c r="B1520" s="339" t="s">
        <v>3376</v>
      </c>
      <c r="C1520" s="293" t="s">
        <v>2829</v>
      </c>
      <c r="D1520" s="339" t="s">
        <v>2830</v>
      </c>
      <c r="E1520" s="266">
        <v>7</v>
      </c>
      <c r="F1520" s="266">
        <v>6</v>
      </c>
      <c r="G1520" s="264">
        <v>7</v>
      </c>
      <c r="H1520" s="264">
        <v>6</v>
      </c>
      <c r="I1520" s="264">
        <v>5</v>
      </c>
      <c r="J1520" s="264">
        <v>5</v>
      </c>
      <c r="K1520" s="294">
        <v>0.9</v>
      </c>
      <c r="L1520" s="267">
        <v>0.857142857142857</v>
      </c>
      <c r="M1520" s="267">
        <v>0.857142857142857</v>
      </c>
      <c r="N1520" s="267">
        <v>1</v>
      </c>
      <c r="O1520" s="332">
        <v>150</v>
      </c>
      <c r="P1520" s="266">
        <v>22</v>
      </c>
      <c r="Q1520" s="266">
        <v>0</v>
      </c>
      <c r="R1520" s="264">
        <v>1</v>
      </c>
      <c r="S1520" s="264">
        <v>0</v>
      </c>
      <c r="T1520" s="267">
        <v>0.146666666666667</v>
      </c>
      <c r="U1520" s="267">
        <v>0</v>
      </c>
      <c r="V1520" s="268">
        <v>0.142857142857143</v>
      </c>
      <c r="W1520" s="268">
        <v>0</v>
      </c>
      <c r="X1520" s="295">
        <v>-0.142857142857143</v>
      </c>
      <c r="Y1520" s="271">
        <v>38</v>
      </c>
      <c r="Z1520" s="333">
        <v>4</v>
      </c>
      <c r="AA1520" s="333">
        <v>47</v>
      </c>
      <c r="AB1520" s="333">
        <v>9</v>
      </c>
      <c r="AC1520" s="334">
        <v>0.105263157894737</v>
      </c>
      <c r="AD1520" s="268">
        <v>0.191489361702128</v>
      </c>
      <c r="AE1520" s="295">
        <v>-0.0862262038073908</v>
      </c>
    </row>
    <row r="1521" spans="1:31">
      <c r="A1521" s="315" t="s">
        <v>2706</v>
      </c>
      <c r="B1521" s="339" t="s">
        <v>3376</v>
      </c>
      <c r="C1521" s="293" t="s">
        <v>2831</v>
      </c>
      <c r="D1521" s="339" t="s">
        <v>2832</v>
      </c>
      <c r="E1521" s="266">
        <v>0</v>
      </c>
      <c r="F1521" s="266">
        <v>0</v>
      </c>
      <c r="G1521" s="264">
        <v>0</v>
      </c>
      <c r="H1521" s="264">
        <v>0</v>
      </c>
      <c r="I1521" s="264">
        <v>0</v>
      </c>
      <c r="J1521" s="264">
        <v>0</v>
      </c>
      <c r="K1521" s="294">
        <v>0.9</v>
      </c>
      <c r="L1521" s="267">
        <v>0</v>
      </c>
      <c r="M1521" s="267">
        <v>0</v>
      </c>
      <c r="N1521" s="267">
        <v>0</v>
      </c>
      <c r="O1521" s="332">
        <v>0</v>
      </c>
      <c r="P1521" s="266">
        <v>0</v>
      </c>
      <c r="Q1521" s="266">
        <v>0</v>
      </c>
      <c r="R1521" s="264">
        <v>0</v>
      </c>
      <c r="S1521" s="264">
        <v>0</v>
      </c>
      <c r="T1521" s="267">
        <v>0</v>
      </c>
      <c r="U1521" s="267">
        <v>0</v>
      </c>
      <c r="V1521" s="268">
        <v>0</v>
      </c>
      <c r="W1521" s="268">
        <v>0</v>
      </c>
      <c r="X1521" s="295">
        <v>0</v>
      </c>
      <c r="Y1521" s="271">
        <v>0</v>
      </c>
      <c r="Z1521" s="333">
        <v>0</v>
      </c>
      <c r="AA1521" s="333">
        <v>0</v>
      </c>
      <c r="AB1521" s="333">
        <v>0</v>
      </c>
      <c r="AC1521" s="334">
        <v>0</v>
      </c>
      <c r="AD1521" s="268">
        <v>0</v>
      </c>
      <c r="AE1521" s="295">
        <v>0</v>
      </c>
    </row>
    <row r="1522" spans="1:31">
      <c r="A1522" s="315" t="s">
        <v>2706</v>
      </c>
      <c r="B1522" s="339" t="s">
        <v>3376</v>
      </c>
      <c r="C1522" s="293" t="s">
        <v>2833</v>
      </c>
      <c r="D1522" s="339" t="s">
        <v>2834</v>
      </c>
      <c r="E1522" s="266">
        <v>28</v>
      </c>
      <c r="F1522" s="266">
        <v>23</v>
      </c>
      <c r="G1522" s="264">
        <v>31</v>
      </c>
      <c r="H1522" s="264">
        <v>24</v>
      </c>
      <c r="I1522" s="264">
        <v>32</v>
      </c>
      <c r="J1522" s="264">
        <v>29</v>
      </c>
      <c r="K1522" s="294">
        <v>0.9</v>
      </c>
      <c r="L1522" s="267">
        <v>0.821428571428571</v>
      </c>
      <c r="M1522" s="267">
        <v>0.774193548387097</v>
      </c>
      <c r="N1522" s="267">
        <v>0.90625</v>
      </c>
      <c r="O1522" s="332">
        <v>824</v>
      </c>
      <c r="P1522" s="266">
        <v>626</v>
      </c>
      <c r="Q1522" s="266">
        <v>19</v>
      </c>
      <c r="R1522" s="264">
        <v>16</v>
      </c>
      <c r="S1522" s="264">
        <v>26</v>
      </c>
      <c r="T1522" s="267">
        <v>0.759708737864078</v>
      </c>
      <c r="U1522" s="267">
        <v>0.678571428571429</v>
      </c>
      <c r="V1522" s="268">
        <v>0.516129032258065</v>
      </c>
      <c r="W1522" s="268">
        <v>0.8125</v>
      </c>
      <c r="X1522" s="295">
        <v>0.162442396313364</v>
      </c>
      <c r="Y1522" s="271">
        <v>213</v>
      </c>
      <c r="Z1522" s="333">
        <v>149</v>
      </c>
      <c r="AA1522" s="333">
        <v>197</v>
      </c>
      <c r="AB1522" s="333">
        <v>155</v>
      </c>
      <c r="AC1522" s="334">
        <v>0.699530516431925</v>
      </c>
      <c r="AD1522" s="268">
        <v>0.786802030456853</v>
      </c>
      <c r="AE1522" s="295">
        <v>-0.0872715140249279</v>
      </c>
    </row>
    <row r="1523" spans="1:31">
      <c r="A1523" s="315" t="s">
        <v>2706</v>
      </c>
      <c r="B1523" s="339" t="s">
        <v>3375</v>
      </c>
      <c r="C1523" s="293" t="s">
        <v>2835</v>
      </c>
      <c r="D1523" s="339" t="s">
        <v>2836</v>
      </c>
      <c r="E1523" s="266">
        <v>25</v>
      </c>
      <c r="F1523" s="266">
        <v>25</v>
      </c>
      <c r="G1523" s="264">
        <v>24</v>
      </c>
      <c r="H1523" s="264">
        <v>24</v>
      </c>
      <c r="I1523" s="264">
        <v>24</v>
      </c>
      <c r="J1523" s="264">
        <v>24</v>
      </c>
      <c r="K1523" s="294">
        <v>0.9</v>
      </c>
      <c r="L1523" s="267">
        <v>1</v>
      </c>
      <c r="M1523" s="267">
        <v>1</v>
      </c>
      <c r="N1523" s="267">
        <v>1</v>
      </c>
      <c r="O1523" s="332">
        <v>750</v>
      </c>
      <c r="P1523" s="266">
        <v>746</v>
      </c>
      <c r="Q1523" s="266">
        <v>25</v>
      </c>
      <c r="R1523" s="264">
        <v>24</v>
      </c>
      <c r="S1523" s="264">
        <v>24</v>
      </c>
      <c r="T1523" s="267">
        <v>0.994666666666667</v>
      </c>
      <c r="U1523" s="267">
        <v>1</v>
      </c>
      <c r="V1523" s="268">
        <v>1</v>
      </c>
      <c r="W1523" s="268">
        <v>1</v>
      </c>
      <c r="X1523" s="295">
        <v>0</v>
      </c>
      <c r="Y1523" s="271">
        <v>171</v>
      </c>
      <c r="Z1523" s="333">
        <v>171</v>
      </c>
      <c r="AA1523" s="333">
        <v>175</v>
      </c>
      <c r="AB1523" s="333">
        <v>174</v>
      </c>
      <c r="AC1523" s="334">
        <v>1</v>
      </c>
      <c r="AD1523" s="268">
        <v>0.994285714285714</v>
      </c>
      <c r="AE1523" s="295">
        <v>0.00571428571428567</v>
      </c>
    </row>
    <row r="1524" spans="1:31">
      <c r="A1524" s="315" t="s">
        <v>2706</v>
      </c>
      <c r="B1524" s="339" t="s">
        <v>3376</v>
      </c>
      <c r="C1524" s="293" t="s">
        <v>2837</v>
      </c>
      <c r="D1524" s="339" t="s">
        <v>2838</v>
      </c>
      <c r="E1524" s="266">
        <v>4</v>
      </c>
      <c r="F1524" s="266">
        <v>4</v>
      </c>
      <c r="G1524" s="264">
        <v>8</v>
      </c>
      <c r="H1524" s="264">
        <v>7</v>
      </c>
      <c r="I1524" s="264">
        <v>2</v>
      </c>
      <c r="J1524" s="264">
        <v>2</v>
      </c>
      <c r="K1524" s="294">
        <v>0.9</v>
      </c>
      <c r="L1524" s="267">
        <v>1</v>
      </c>
      <c r="M1524" s="267">
        <v>0.875</v>
      </c>
      <c r="N1524" s="267">
        <v>1</v>
      </c>
      <c r="O1524" s="332">
        <v>239</v>
      </c>
      <c r="P1524" s="266">
        <v>204</v>
      </c>
      <c r="Q1524" s="266">
        <v>4</v>
      </c>
      <c r="R1524" s="264">
        <v>7</v>
      </c>
      <c r="S1524" s="264">
        <v>2</v>
      </c>
      <c r="T1524" s="267">
        <v>0.853556485355649</v>
      </c>
      <c r="U1524" s="267">
        <v>1</v>
      </c>
      <c r="V1524" s="268">
        <v>0.875</v>
      </c>
      <c r="W1524" s="268">
        <v>1</v>
      </c>
      <c r="X1524" s="295">
        <v>0.125</v>
      </c>
      <c r="Y1524" s="271">
        <v>47</v>
      </c>
      <c r="Z1524" s="333">
        <v>42</v>
      </c>
      <c r="AA1524" s="333">
        <v>33</v>
      </c>
      <c r="AB1524" s="333">
        <v>30</v>
      </c>
      <c r="AC1524" s="334">
        <v>0.893617021276596</v>
      </c>
      <c r="AD1524" s="268">
        <v>0.909090909090909</v>
      </c>
      <c r="AE1524" s="295">
        <v>-0.0154738878143134</v>
      </c>
    </row>
    <row r="1525" spans="1:31">
      <c r="A1525" s="315" t="s">
        <v>2706</v>
      </c>
      <c r="B1525" s="339" t="s">
        <v>3376</v>
      </c>
      <c r="C1525" s="293" t="s">
        <v>2839</v>
      </c>
      <c r="D1525" s="339" t="s">
        <v>2840</v>
      </c>
      <c r="E1525" s="266">
        <v>14</v>
      </c>
      <c r="F1525" s="266">
        <v>14</v>
      </c>
      <c r="G1525" s="264">
        <v>19</v>
      </c>
      <c r="H1525" s="264">
        <v>19</v>
      </c>
      <c r="I1525" s="264">
        <v>15</v>
      </c>
      <c r="J1525" s="264">
        <v>15</v>
      </c>
      <c r="K1525" s="294">
        <v>0.9</v>
      </c>
      <c r="L1525" s="267">
        <v>1</v>
      </c>
      <c r="M1525" s="267">
        <v>1</v>
      </c>
      <c r="N1525" s="267">
        <v>1</v>
      </c>
      <c r="O1525" s="332">
        <v>489</v>
      </c>
      <c r="P1525" s="266">
        <v>472</v>
      </c>
      <c r="Q1525" s="266">
        <v>14</v>
      </c>
      <c r="R1525" s="264">
        <v>19</v>
      </c>
      <c r="S1525" s="264">
        <v>15</v>
      </c>
      <c r="T1525" s="267">
        <v>0.965235173824131</v>
      </c>
      <c r="U1525" s="267">
        <v>1</v>
      </c>
      <c r="V1525" s="268">
        <v>1</v>
      </c>
      <c r="W1525" s="268">
        <v>1</v>
      </c>
      <c r="X1525" s="295">
        <v>0</v>
      </c>
      <c r="Y1525" s="271">
        <v>112</v>
      </c>
      <c r="Z1525" s="333">
        <v>111</v>
      </c>
      <c r="AA1525" s="333">
        <v>114</v>
      </c>
      <c r="AB1525" s="333">
        <v>110</v>
      </c>
      <c r="AC1525" s="334">
        <v>0.991071428571429</v>
      </c>
      <c r="AD1525" s="268">
        <v>0.964912280701754</v>
      </c>
      <c r="AE1525" s="295">
        <v>0.0261591478696742</v>
      </c>
    </row>
    <row r="1526" spans="1:31">
      <c r="A1526" s="315" t="s">
        <v>2706</v>
      </c>
      <c r="B1526" s="339" t="s">
        <v>3376</v>
      </c>
      <c r="C1526" s="293" t="s">
        <v>2841</v>
      </c>
      <c r="D1526" s="339" t="s">
        <v>2842</v>
      </c>
      <c r="E1526" s="266">
        <v>12</v>
      </c>
      <c r="F1526" s="266">
        <v>11</v>
      </c>
      <c r="G1526" s="264">
        <v>12</v>
      </c>
      <c r="H1526" s="264">
        <v>11</v>
      </c>
      <c r="I1526" s="264">
        <v>13</v>
      </c>
      <c r="J1526" s="264">
        <v>12</v>
      </c>
      <c r="K1526" s="294">
        <v>0.9</v>
      </c>
      <c r="L1526" s="267">
        <v>0.916666666666667</v>
      </c>
      <c r="M1526" s="267">
        <v>0.916666666666667</v>
      </c>
      <c r="N1526" s="267">
        <v>0.923076923076923</v>
      </c>
      <c r="O1526" s="332">
        <v>343</v>
      </c>
      <c r="P1526" s="266">
        <v>304</v>
      </c>
      <c r="Q1526" s="266">
        <v>11</v>
      </c>
      <c r="R1526" s="264">
        <v>11</v>
      </c>
      <c r="S1526" s="264">
        <v>11</v>
      </c>
      <c r="T1526" s="267">
        <v>0.886297376093295</v>
      </c>
      <c r="U1526" s="267">
        <v>0.916666666666667</v>
      </c>
      <c r="V1526" s="268">
        <v>0.916666666666667</v>
      </c>
      <c r="W1526" s="268">
        <v>0.846153846153846</v>
      </c>
      <c r="X1526" s="295">
        <v>0</v>
      </c>
      <c r="Y1526" s="271">
        <v>86</v>
      </c>
      <c r="Z1526" s="333">
        <v>72</v>
      </c>
      <c r="AA1526" s="333">
        <v>84</v>
      </c>
      <c r="AB1526" s="333">
        <v>70</v>
      </c>
      <c r="AC1526" s="334">
        <v>0.837209302325581</v>
      </c>
      <c r="AD1526" s="268">
        <v>0.833333333333333</v>
      </c>
      <c r="AE1526" s="295">
        <v>0.00387596899224807</v>
      </c>
    </row>
    <row r="1527" spans="1:31">
      <c r="A1527" s="315" t="s">
        <v>2706</v>
      </c>
      <c r="B1527" s="339" t="s">
        <v>3375</v>
      </c>
      <c r="C1527" s="293" t="s">
        <v>2843</v>
      </c>
      <c r="D1527" s="339" t="s">
        <v>2844</v>
      </c>
      <c r="E1527" s="266">
        <v>0</v>
      </c>
      <c r="F1527" s="266">
        <v>0</v>
      </c>
      <c r="G1527" s="264">
        <v>0</v>
      </c>
      <c r="H1527" s="264">
        <v>0</v>
      </c>
      <c r="I1527" s="264">
        <v>0</v>
      </c>
      <c r="J1527" s="264">
        <v>0</v>
      </c>
      <c r="K1527" s="294">
        <v>0.9</v>
      </c>
      <c r="L1527" s="267">
        <v>0</v>
      </c>
      <c r="M1527" s="267">
        <v>0</v>
      </c>
      <c r="N1527" s="267">
        <v>0</v>
      </c>
      <c r="O1527" s="332">
        <v>0</v>
      </c>
      <c r="P1527" s="266">
        <v>0</v>
      </c>
      <c r="Q1527" s="266">
        <v>0</v>
      </c>
      <c r="R1527" s="264">
        <v>0</v>
      </c>
      <c r="S1527" s="264">
        <v>0</v>
      </c>
      <c r="T1527" s="267">
        <v>0</v>
      </c>
      <c r="U1527" s="267">
        <v>0</v>
      </c>
      <c r="V1527" s="268">
        <v>0</v>
      </c>
      <c r="W1527" s="268">
        <v>0</v>
      </c>
      <c r="X1527" s="295">
        <v>0</v>
      </c>
      <c r="Y1527" s="271">
        <v>0</v>
      </c>
      <c r="Z1527" s="333">
        <v>0</v>
      </c>
      <c r="AA1527" s="333">
        <v>0</v>
      </c>
      <c r="AB1527" s="333">
        <v>0</v>
      </c>
      <c r="AC1527" s="334">
        <v>0</v>
      </c>
      <c r="AD1527" s="268">
        <v>0</v>
      </c>
      <c r="AE1527" s="295">
        <v>0</v>
      </c>
    </row>
    <row r="1528" spans="1:31">
      <c r="A1528" s="315" t="s">
        <v>2706</v>
      </c>
      <c r="B1528" s="339" t="s">
        <v>3376</v>
      </c>
      <c r="C1528" s="293" t="s">
        <v>2845</v>
      </c>
      <c r="D1528" s="339" t="s">
        <v>2846</v>
      </c>
      <c r="E1528" s="266">
        <v>28</v>
      </c>
      <c r="F1528" s="266">
        <v>27</v>
      </c>
      <c r="G1528" s="264">
        <v>32</v>
      </c>
      <c r="H1528" s="264">
        <v>32</v>
      </c>
      <c r="I1528" s="264">
        <v>32</v>
      </c>
      <c r="J1528" s="264">
        <v>32</v>
      </c>
      <c r="K1528" s="294">
        <v>0.9</v>
      </c>
      <c r="L1528" s="267">
        <v>0.964285714285714</v>
      </c>
      <c r="M1528" s="267">
        <v>1</v>
      </c>
      <c r="N1528" s="267">
        <v>1</v>
      </c>
      <c r="O1528" s="332">
        <v>836</v>
      </c>
      <c r="P1528" s="266">
        <v>531</v>
      </c>
      <c r="Q1528" s="266">
        <v>15</v>
      </c>
      <c r="R1528" s="264">
        <v>17</v>
      </c>
      <c r="S1528" s="264">
        <v>21</v>
      </c>
      <c r="T1528" s="267">
        <v>0.635167464114832</v>
      </c>
      <c r="U1528" s="267">
        <v>0.535714285714286</v>
      </c>
      <c r="V1528" s="268">
        <v>0.53125</v>
      </c>
      <c r="W1528" s="268">
        <v>0.65625</v>
      </c>
      <c r="X1528" s="295">
        <v>0.0044642857142857</v>
      </c>
      <c r="Y1528" s="271">
        <v>215</v>
      </c>
      <c r="Z1528" s="333">
        <v>133</v>
      </c>
      <c r="AA1528" s="333">
        <v>206</v>
      </c>
      <c r="AB1528" s="333">
        <v>131</v>
      </c>
      <c r="AC1528" s="334">
        <v>0.618604651162791</v>
      </c>
      <c r="AD1528" s="268">
        <v>0.635922330097087</v>
      </c>
      <c r="AE1528" s="295">
        <v>-0.0173176789342967</v>
      </c>
    </row>
    <row r="1529" spans="1:31">
      <c r="A1529" s="315" t="s">
        <v>2706</v>
      </c>
      <c r="B1529" s="339" t="s">
        <v>3377</v>
      </c>
      <c r="C1529" s="293" t="s">
        <v>2847</v>
      </c>
      <c r="D1529" s="339" t="s">
        <v>2848</v>
      </c>
      <c r="E1529" s="266">
        <v>30</v>
      </c>
      <c r="F1529" s="266">
        <v>28</v>
      </c>
      <c r="G1529" s="264">
        <v>26</v>
      </c>
      <c r="H1529" s="264">
        <v>24</v>
      </c>
      <c r="I1529" s="264">
        <v>30</v>
      </c>
      <c r="J1529" s="264">
        <v>27</v>
      </c>
      <c r="K1529" s="294">
        <v>0.9</v>
      </c>
      <c r="L1529" s="267">
        <v>0.933333333333333</v>
      </c>
      <c r="M1529" s="267">
        <v>0.923076923076923</v>
      </c>
      <c r="N1529" s="267">
        <v>0.9</v>
      </c>
      <c r="O1529" s="332">
        <v>873</v>
      </c>
      <c r="P1529" s="266">
        <v>759</v>
      </c>
      <c r="Q1529" s="266">
        <v>25</v>
      </c>
      <c r="R1529" s="264">
        <v>24</v>
      </c>
      <c r="S1529" s="264">
        <v>26</v>
      </c>
      <c r="T1529" s="267">
        <v>0.869415807560137</v>
      </c>
      <c r="U1529" s="267">
        <v>0.833333333333333</v>
      </c>
      <c r="V1529" s="268">
        <v>0.923076923076923</v>
      </c>
      <c r="W1529" s="268">
        <v>0.866666666666667</v>
      </c>
      <c r="X1529" s="295">
        <v>-0.0897435897435898</v>
      </c>
      <c r="Y1529" s="271">
        <v>200</v>
      </c>
      <c r="Z1529" s="333">
        <v>181</v>
      </c>
      <c r="AA1529" s="333">
        <v>203</v>
      </c>
      <c r="AB1529" s="333">
        <v>180</v>
      </c>
      <c r="AC1529" s="334">
        <v>0.905</v>
      </c>
      <c r="AD1529" s="268">
        <v>0.886699507389163</v>
      </c>
      <c r="AE1529" s="295">
        <v>0.0183004926108374</v>
      </c>
    </row>
    <row r="1530" spans="1:31">
      <c r="A1530" s="315" t="s">
        <v>2706</v>
      </c>
      <c r="B1530" s="339" t="s">
        <v>3376</v>
      </c>
      <c r="C1530" s="293" t="s">
        <v>2849</v>
      </c>
      <c r="D1530" s="339" t="s">
        <v>2850</v>
      </c>
      <c r="E1530" s="266">
        <v>7</v>
      </c>
      <c r="F1530" s="266">
        <v>7</v>
      </c>
      <c r="G1530" s="264">
        <v>11</v>
      </c>
      <c r="H1530" s="264">
        <v>11</v>
      </c>
      <c r="I1530" s="264">
        <v>15</v>
      </c>
      <c r="J1530" s="264">
        <v>15</v>
      </c>
      <c r="K1530" s="294">
        <v>0.9</v>
      </c>
      <c r="L1530" s="267">
        <v>1</v>
      </c>
      <c r="M1530" s="267">
        <v>1</v>
      </c>
      <c r="N1530" s="267">
        <v>1</v>
      </c>
      <c r="O1530" s="332">
        <v>317</v>
      </c>
      <c r="P1530" s="266">
        <v>308</v>
      </c>
      <c r="Q1530" s="266">
        <v>7</v>
      </c>
      <c r="R1530" s="264">
        <v>11</v>
      </c>
      <c r="S1530" s="264">
        <v>15</v>
      </c>
      <c r="T1530" s="267">
        <v>0.971608832807571</v>
      </c>
      <c r="U1530" s="267">
        <v>1</v>
      </c>
      <c r="V1530" s="268">
        <v>1</v>
      </c>
      <c r="W1530" s="268">
        <v>1</v>
      </c>
      <c r="X1530" s="295">
        <v>0</v>
      </c>
      <c r="Y1530" s="271">
        <v>70</v>
      </c>
      <c r="Z1530" s="333">
        <v>69</v>
      </c>
      <c r="AA1530" s="333">
        <v>67</v>
      </c>
      <c r="AB1530" s="333">
        <v>65</v>
      </c>
      <c r="AC1530" s="334">
        <v>0.985714285714286</v>
      </c>
      <c r="AD1530" s="268">
        <v>0.970149253731343</v>
      </c>
      <c r="AE1530" s="295">
        <v>0.0155650319829425</v>
      </c>
    </row>
    <row r="1531" spans="1:31">
      <c r="A1531" s="315" t="s">
        <v>2706</v>
      </c>
      <c r="B1531" s="339" t="s">
        <v>3376</v>
      </c>
      <c r="C1531" s="293" t="s">
        <v>2851</v>
      </c>
      <c r="D1531" s="339" t="s">
        <v>2852</v>
      </c>
      <c r="E1531" s="266">
        <v>27</v>
      </c>
      <c r="F1531" s="266">
        <v>18</v>
      </c>
      <c r="G1531" s="264">
        <v>26</v>
      </c>
      <c r="H1531" s="264">
        <v>19</v>
      </c>
      <c r="I1531" s="264">
        <v>28</v>
      </c>
      <c r="J1531" s="264">
        <v>21</v>
      </c>
      <c r="K1531" s="294">
        <v>0.9</v>
      </c>
      <c r="L1531" s="267">
        <v>0.666666666666667</v>
      </c>
      <c r="M1531" s="267">
        <v>0.730769230769231</v>
      </c>
      <c r="N1531" s="267">
        <v>0.75</v>
      </c>
      <c r="O1531" s="332">
        <v>772</v>
      </c>
      <c r="P1531" s="266">
        <v>454</v>
      </c>
      <c r="Q1531" s="266">
        <v>17</v>
      </c>
      <c r="R1531" s="264">
        <v>17</v>
      </c>
      <c r="S1531" s="264">
        <v>15</v>
      </c>
      <c r="T1531" s="267">
        <v>0.588082901554404</v>
      </c>
      <c r="U1531" s="267">
        <v>0.62962962962963</v>
      </c>
      <c r="V1531" s="268">
        <v>0.653846153846154</v>
      </c>
      <c r="W1531" s="268">
        <v>0.535714285714286</v>
      </c>
      <c r="X1531" s="295">
        <v>-0.0242165242165242</v>
      </c>
      <c r="Y1531" s="271">
        <v>197</v>
      </c>
      <c r="Z1531" s="333">
        <v>106</v>
      </c>
      <c r="AA1531" s="333">
        <v>189</v>
      </c>
      <c r="AB1531" s="333">
        <v>113</v>
      </c>
      <c r="AC1531" s="334">
        <v>0.538071065989848</v>
      </c>
      <c r="AD1531" s="268">
        <v>0.597883597883598</v>
      </c>
      <c r="AE1531" s="295">
        <v>-0.0598125318937502</v>
      </c>
    </row>
    <row r="1532" spans="1:31">
      <c r="A1532" s="315" t="s">
        <v>2706</v>
      </c>
      <c r="B1532" s="339" t="s">
        <v>3376</v>
      </c>
      <c r="C1532" s="293" t="s">
        <v>2853</v>
      </c>
      <c r="D1532" s="339" t="s">
        <v>2854</v>
      </c>
      <c r="E1532" s="266">
        <v>18</v>
      </c>
      <c r="F1532" s="266">
        <v>15</v>
      </c>
      <c r="G1532" s="264">
        <v>12</v>
      </c>
      <c r="H1532" s="264">
        <v>12</v>
      </c>
      <c r="I1532" s="264">
        <v>11</v>
      </c>
      <c r="J1532" s="264">
        <v>11</v>
      </c>
      <c r="K1532" s="294">
        <v>0.9</v>
      </c>
      <c r="L1532" s="267">
        <v>0.833333333333333</v>
      </c>
      <c r="M1532" s="267">
        <v>1</v>
      </c>
      <c r="N1532" s="267">
        <v>1</v>
      </c>
      <c r="O1532" s="332">
        <v>384</v>
      </c>
      <c r="P1532" s="266">
        <v>331</v>
      </c>
      <c r="Q1532" s="266">
        <v>15</v>
      </c>
      <c r="R1532" s="264">
        <v>12</v>
      </c>
      <c r="S1532" s="264">
        <v>11</v>
      </c>
      <c r="T1532" s="267">
        <v>0.861979166666667</v>
      </c>
      <c r="U1532" s="267">
        <v>0.833333333333333</v>
      </c>
      <c r="V1532" s="268">
        <v>1</v>
      </c>
      <c r="W1532" s="268">
        <v>1</v>
      </c>
      <c r="X1532" s="295">
        <v>-0.166666666666667</v>
      </c>
      <c r="Y1532" s="271">
        <v>102</v>
      </c>
      <c r="Z1532" s="333">
        <v>91</v>
      </c>
      <c r="AA1532" s="333">
        <v>92</v>
      </c>
      <c r="AB1532" s="333">
        <v>78</v>
      </c>
      <c r="AC1532" s="334">
        <v>0.892156862745098</v>
      </c>
      <c r="AD1532" s="268">
        <v>0.847826086956522</v>
      </c>
      <c r="AE1532" s="295">
        <v>0.0443307757885764</v>
      </c>
    </row>
    <row r="1533" spans="1:31">
      <c r="A1533" s="315" t="s">
        <v>2706</v>
      </c>
      <c r="B1533" s="339" t="s">
        <v>3376</v>
      </c>
      <c r="C1533" s="293" t="s">
        <v>2855</v>
      </c>
      <c r="D1533" s="339" t="s">
        <v>2856</v>
      </c>
      <c r="E1533" s="266">
        <v>6</v>
      </c>
      <c r="F1533" s="266">
        <v>6</v>
      </c>
      <c r="G1533" s="264">
        <v>7</v>
      </c>
      <c r="H1533" s="264">
        <v>7</v>
      </c>
      <c r="I1533" s="264">
        <v>7</v>
      </c>
      <c r="J1533" s="264">
        <v>7</v>
      </c>
      <c r="K1533" s="294">
        <v>0.9</v>
      </c>
      <c r="L1533" s="267">
        <v>1</v>
      </c>
      <c r="M1533" s="267">
        <v>1</v>
      </c>
      <c r="N1533" s="267">
        <v>1</v>
      </c>
      <c r="O1533" s="332">
        <v>166</v>
      </c>
      <c r="P1533" s="266">
        <v>166</v>
      </c>
      <c r="Q1533" s="266">
        <v>6</v>
      </c>
      <c r="R1533" s="264">
        <v>7</v>
      </c>
      <c r="S1533" s="264">
        <v>7</v>
      </c>
      <c r="T1533" s="267">
        <v>1</v>
      </c>
      <c r="U1533" s="267">
        <v>1</v>
      </c>
      <c r="V1533" s="268">
        <v>1</v>
      </c>
      <c r="W1533" s="268">
        <v>1</v>
      </c>
      <c r="X1533" s="295">
        <v>0</v>
      </c>
      <c r="Y1533" s="271">
        <v>42</v>
      </c>
      <c r="Z1533" s="333">
        <v>42</v>
      </c>
      <c r="AA1533" s="333">
        <v>37</v>
      </c>
      <c r="AB1533" s="333">
        <v>37</v>
      </c>
      <c r="AC1533" s="334">
        <v>1</v>
      </c>
      <c r="AD1533" s="268">
        <v>1</v>
      </c>
      <c r="AE1533" s="295">
        <v>0</v>
      </c>
    </row>
    <row r="1534" spans="1:31">
      <c r="A1534" s="315" t="s">
        <v>2706</v>
      </c>
      <c r="B1534" s="339" t="s">
        <v>3376</v>
      </c>
      <c r="C1534" s="293" t="s">
        <v>2857</v>
      </c>
      <c r="D1534" s="339" t="s">
        <v>2858</v>
      </c>
      <c r="E1534" s="266">
        <v>0</v>
      </c>
      <c r="F1534" s="266">
        <v>0</v>
      </c>
      <c r="G1534" s="264">
        <v>12</v>
      </c>
      <c r="H1534" s="264">
        <v>11</v>
      </c>
      <c r="I1534" s="264">
        <v>12</v>
      </c>
      <c r="J1534" s="264">
        <v>12</v>
      </c>
      <c r="K1534" s="294">
        <v>0.9</v>
      </c>
      <c r="L1534" s="267">
        <v>0</v>
      </c>
      <c r="M1534" s="267">
        <v>0.916666666666667</v>
      </c>
      <c r="N1534" s="267">
        <v>1</v>
      </c>
      <c r="O1534" s="332">
        <v>232</v>
      </c>
      <c r="P1534" s="266">
        <v>217</v>
      </c>
      <c r="Q1534" s="266">
        <v>0</v>
      </c>
      <c r="R1534" s="264">
        <v>9</v>
      </c>
      <c r="S1534" s="264">
        <v>11</v>
      </c>
      <c r="T1534" s="267">
        <v>0.935344827586207</v>
      </c>
      <c r="U1534" s="267">
        <v>0</v>
      </c>
      <c r="V1534" s="268">
        <v>0.75</v>
      </c>
      <c r="W1534" s="268">
        <v>0.916666666666667</v>
      </c>
      <c r="X1534" s="295">
        <v>-0.75</v>
      </c>
      <c r="Y1534" s="271">
        <v>60</v>
      </c>
      <c r="Z1534" s="333">
        <v>54</v>
      </c>
      <c r="AA1534" s="333">
        <v>42</v>
      </c>
      <c r="AB1534" s="333">
        <v>38</v>
      </c>
      <c r="AC1534" s="334">
        <v>0.9</v>
      </c>
      <c r="AD1534" s="268">
        <v>0.904761904761905</v>
      </c>
      <c r="AE1534" s="295">
        <v>-0.00476190476190474</v>
      </c>
    </row>
    <row r="1535" spans="1:31">
      <c r="A1535" s="315" t="s">
        <v>2706</v>
      </c>
      <c r="B1535" s="339" t="s">
        <v>3376</v>
      </c>
      <c r="C1535" s="293" t="s">
        <v>2859</v>
      </c>
      <c r="D1535" s="339" t="s">
        <v>2860</v>
      </c>
      <c r="E1535" s="266">
        <v>6</v>
      </c>
      <c r="F1535" s="266">
        <v>4</v>
      </c>
      <c r="G1535" s="264">
        <v>9</v>
      </c>
      <c r="H1535" s="264">
        <v>7</v>
      </c>
      <c r="I1535" s="264">
        <v>12</v>
      </c>
      <c r="J1535" s="264">
        <v>8</v>
      </c>
      <c r="K1535" s="294">
        <v>0.9</v>
      </c>
      <c r="L1535" s="267">
        <v>0.666666666666667</v>
      </c>
      <c r="M1535" s="267">
        <v>0.777777777777778</v>
      </c>
      <c r="N1535" s="267">
        <v>0.666666666666667</v>
      </c>
      <c r="O1535" s="332">
        <v>176</v>
      </c>
      <c r="P1535" s="266">
        <v>150</v>
      </c>
      <c r="Q1535" s="266">
        <v>4</v>
      </c>
      <c r="R1535" s="264">
        <v>7</v>
      </c>
      <c r="S1535" s="264">
        <v>8</v>
      </c>
      <c r="T1535" s="267">
        <v>0.852272727272727</v>
      </c>
      <c r="U1535" s="267">
        <v>0.666666666666667</v>
      </c>
      <c r="V1535" s="268">
        <v>0.777777777777778</v>
      </c>
      <c r="W1535" s="268">
        <v>0.666666666666667</v>
      </c>
      <c r="X1535" s="295">
        <v>-0.111111111111111</v>
      </c>
      <c r="Y1535" s="271">
        <v>52</v>
      </c>
      <c r="Z1535" s="333">
        <v>39</v>
      </c>
      <c r="AA1535" s="333">
        <v>37</v>
      </c>
      <c r="AB1535" s="333">
        <v>31</v>
      </c>
      <c r="AC1535" s="334">
        <v>0.75</v>
      </c>
      <c r="AD1535" s="268">
        <v>0.837837837837838</v>
      </c>
      <c r="AE1535" s="295">
        <v>-0.0878378378378378</v>
      </c>
    </row>
    <row r="1536" spans="1:31">
      <c r="A1536" s="315" t="s">
        <v>2706</v>
      </c>
      <c r="B1536" s="339" t="s">
        <v>3376</v>
      </c>
      <c r="C1536" s="293" t="s">
        <v>2861</v>
      </c>
      <c r="D1536" s="339" t="s">
        <v>2862</v>
      </c>
      <c r="E1536" s="266">
        <v>10</v>
      </c>
      <c r="F1536" s="266">
        <v>10</v>
      </c>
      <c r="G1536" s="264">
        <v>9</v>
      </c>
      <c r="H1536" s="264">
        <v>9</v>
      </c>
      <c r="I1536" s="264">
        <v>10</v>
      </c>
      <c r="J1536" s="264">
        <v>10</v>
      </c>
      <c r="K1536" s="294">
        <v>0.9</v>
      </c>
      <c r="L1536" s="267">
        <v>1</v>
      </c>
      <c r="M1536" s="267">
        <v>1</v>
      </c>
      <c r="N1536" s="267">
        <v>1</v>
      </c>
      <c r="O1536" s="332">
        <v>230</v>
      </c>
      <c r="P1536" s="266">
        <v>198</v>
      </c>
      <c r="Q1536" s="266">
        <v>9</v>
      </c>
      <c r="R1536" s="264">
        <v>7</v>
      </c>
      <c r="S1536" s="264">
        <v>10</v>
      </c>
      <c r="T1536" s="267">
        <v>0.860869565217391</v>
      </c>
      <c r="U1536" s="267">
        <v>0.9</v>
      </c>
      <c r="V1536" s="268">
        <v>0.777777777777778</v>
      </c>
      <c r="W1536" s="268">
        <v>1</v>
      </c>
      <c r="X1536" s="295">
        <v>0.122222222222222</v>
      </c>
      <c r="Y1536" s="271">
        <v>51</v>
      </c>
      <c r="Z1536" s="333">
        <v>44</v>
      </c>
      <c r="AA1536" s="333">
        <v>57</v>
      </c>
      <c r="AB1536" s="333">
        <v>48</v>
      </c>
      <c r="AC1536" s="334">
        <v>0.862745098039216</v>
      </c>
      <c r="AD1536" s="268">
        <v>0.842105263157895</v>
      </c>
      <c r="AE1536" s="295">
        <v>0.020639834881321</v>
      </c>
    </row>
    <row r="1537" spans="1:31">
      <c r="A1537" s="315" t="s">
        <v>2706</v>
      </c>
      <c r="B1537" s="339" t="s">
        <v>3376</v>
      </c>
      <c r="C1537" s="293" t="s">
        <v>2863</v>
      </c>
      <c r="D1537" s="339" t="s">
        <v>2864</v>
      </c>
      <c r="E1537" s="266">
        <v>16</v>
      </c>
      <c r="F1537" s="266">
        <v>15</v>
      </c>
      <c r="G1537" s="264">
        <v>13</v>
      </c>
      <c r="H1537" s="264">
        <v>12</v>
      </c>
      <c r="I1537" s="264">
        <v>20</v>
      </c>
      <c r="J1537" s="264">
        <v>20</v>
      </c>
      <c r="K1537" s="294">
        <v>0.9</v>
      </c>
      <c r="L1537" s="267">
        <v>0.9375</v>
      </c>
      <c r="M1537" s="267">
        <v>0.923076923076923</v>
      </c>
      <c r="N1537" s="267">
        <v>1</v>
      </c>
      <c r="O1537" s="332">
        <v>411</v>
      </c>
      <c r="P1537" s="266">
        <v>369</v>
      </c>
      <c r="Q1537" s="266">
        <v>14</v>
      </c>
      <c r="R1537" s="264">
        <v>11</v>
      </c>
      <c r="S1537" s="264">
        <v>19</v>
      </c>
      <c r="T1537" s="267">
        <v>0.897810218978102</v>
      </c>
      <c r="U1537" s="267">
        <v>0.875</v>
      </c>
      <c r="V1537" s="268">
        <v>0.846153846153846</v>
      </c>
      <c r="W1537" s="268">
        <v>0.95</v>
      </c>
      <c r="X1537" s="295">
        <v>0.0288461538461539</v>
      </c>
      <c r="Y1537" s="271">
        <v>116</v>
      </c>
      <c r="Z1537" s="333">
        <v>104</v>
      </c>
      <c r="AA1537" s="333">
        <v>71</v>
      </c>
      <c r="AB1537" s="333">
        <v>63</v>
      </c>
      <c r="AC1537" s="334">
        <v>0.896551724137931</v>
      </c>
      <c r="AD1537" s="268">
        <v>0.887323943661972</v>
      </c>
      <c r="AE1537" s="295">
        <v>0.00922778047595918</v>
      </c>
    </row>
    <row r="1538" spans="1:31">
      <c r="A1538" s="315" t="s">
        <v>2706</v>
      </c>
      <c r="B1538" s="339" t="s">
        <v>3376</v>
      </c>
      <c r="C1538" s="293" t="s">
        <v>2865</v>
      </c>
      <c r="D1538" s="339" t="s">
        <v>2866</v>
      </c>
      <c r="E1538" s="266">
        <v>9</v>
      </c>
      <c r="F1538" s="266">
        <v>9</v>
      </c>
      <c r="G1538" s="264">
        <v>9</v>
      </c>
      <c r="H1538" s="264">
        <v>9</v>
      </c>
      <c r="I1538" s="264">
        <v>9</v>
      </c>
      <c r="J1538" s="264">
        <v>9</v>
      </c>
      <c r="K1538" s="294">
        <v>0.9</v>
      </c>
      <c r="L1538" s="267">
        <v>1</v>
      </c>
      <c r="M1538" s="267">
        <v>1</v>
      </c>
      <c r="N1538" s="267">
        <v>1</v>
      </c>
      <c r="O1538" s="332">
        <v>190</v>
      </c>
      <c r="P1538" s="266">
        <v>186</v>
      </c>
      <c r="Q1538" s="266">
        <v>9</v>
      </c>
      <c r="R1538" s="264">
        <v>9</v>
      </c>
      <c r="S1538" s="264">
        <v>9</v>
      </c>
      <c r="T1538" s="267">
        <v>0.978947368421053</v>
      </c>
      <c r="U1538" s="267">
        <v>1</v>
      </c>
      <c r="V1538" s="268">
        <v>1</v>
      </c>
      <c r="W1538" s="268">
        <v>1</v>
      </c>
      <c r="X1538" s="295">
        <v>0</v>
      </c>
      <c r="Y1538" s="271">
        <v>47</v>
      </c>
      <c r="Z1538" s="333">
        <v>47</v>
      </c>
      <c r="AA1538" s="333">
        <v>43</v>
      </c>
      <c r="AB1538" s="333">
        <v>43</v>
      </c>
      <c r="AC1538" s="334">
        <v>1</v>
      </c>
      <c r="AD1538" s="268">
        <v>1</v>
      </c>
      <c r="AE1538" s="295">
        <v>0</v>
      </c>
    </row>
    <row r="1539" spans="1:31">
      <c r="A1539" s="315" t="s">
        <v>2706</v>
      </c>
      <c r="B1539" s="339" t="s">
        <v>3377</v>
      </c>
      <c r="C1539" s="293" t="s">
        <v>2867</v>
      </c>
      <c r="D1539" s="339" t="s">
        <v>2868</v>
      </c>
      <c r="E1539" s="266">
        <v>16</v>
      </c>
      <c r="F1539" s="266">
        <v>14</v>
      </c>
      <c r="G1539" s="264">
        <v>17</v>
      </c>
      <c r="H1539" s="264">
        <v>15</v>
      </c>
      <c r="I1539" s="264">
        <v>16</v>
      </c>
      <c r="J1539" s="264">
        <v>13</v>
      </c>
      <c r="K1539" s="294">
        <v>0.9</v>
      </c>
      <c r="L1539" s="267">
        <v>0.875</v>
      </c>
      <c r="M1539" s="267">
        <v>0.882352941176471</v>
      </c>
      <c r="N1539" s="267">
        <v>0.8125</v>
      </c>
      <c r="O1539" s="332">
        <v>457</v>
      </c>
      <c r="P1539" s="266">
        <v>394</v>
      </c>
      <c r="Q1539" s="266">
        <v>13</v>
      </c>
      <c r="R1539" s="264">
        <v>15</v>
      </c>
      <c r="S1539" s="264">
        <v>13</v>
      </c>
      <c r="T1539" s="267">
        <v>0.862144420131291</v>
      </c>
      <c r="U1539" s="267">
        <v>0.8125</v>
      </c>
      <c r="V1539" s="268">
        <v>0.882352941176471</v>
      </c>
      <c r="W1539" s="268">
        <v>0.8125</v>
      </c>
      <c r="X1539" s="295">
        <v>-0.0698529411764706</v>
      </c>
      <c r="Y1539" s="271">
        <v>112</v>
      </c>
      <c r="Z1539" s="333">
        <v>95</v>
      </c>
      <c r="AA1539" s="333">
        <v>106</v>
      </c>
      <c r="AB1539" s="333">
        <v>94</v>
      </c>
      <c r="AC1539" s="334">
        <v>0.848214285714286</v>
      </c>
      <c r="AD1539" s="268">
        <v>0.886792452830189</v>
      </c>
      <c r="AE1539" s="295">
        <v>-0.038578167115903</v>
      </c>
    </row>
    <row r="1540" spans="1:31">
      <c r="A1540" s="315" t="s">
        <v>2706</v>
      </c>
      <c r="B1540" s="339" t="s">
        <v>3376</v>
      </c>
      <c r="C1540" s="293" t="s">
        <v>2869</v>
      </c>
      <c r="D1540" s="339" t="s">
        <v>2870</v>
      </c>
      <c r="E1540" s="266">
        <v>20</v>
      </c>
      <c r="F1540" s="266">
        <v>20</v>
      </c>
      <c r="G1540" s="264">
        <v>23</v>
      </c>
      <c r="H1540" s="264">
        <v>23</v>
      </c>
      <c r="I1540" s="264">
        <v>23</v>
      </c>
      <c r="J1540" s="264">
        <v>23</v>
      </c>
      <c r="K1540" s="294">
        <v>0.9</v>
      </c>
      <c r="L1540" s="267">
        <v>1</v>
      </c>
      <c r="M1540" s="267">
        <v>1</v>
      </c>
      <c r="N1540" s="267">
        <v>1</v>
      </c>
      <c r="O1540" s="332">
        <v>451</v>
      </c>
      <c r="P1540" s="266">
        <v>431</v>
      </c>
      <c r="Q1540" s="266">
        <v>20</v>
      </c>
      <c r="R1540" s="264">
        <v>22</v>
      </c>
      <c r="S1540" s="264">
        <v>23</v>
      </c>
      <c r="T1540" s="267">
        <v>0.955654101995565</v>
      </c>
      <c r="U1540" s="267">
        <v>1</v>
      </c>
      <c r="V1540" s="268">
        <v>0.956521739130435</v>
      </c>
      <c r="W1540" s="268">
        <v>1</v>
      </c>
      <c r="X1540" s="295">
        <v>0.0434782608695652</v>
      </c>
      <c r="Y1540" s="271">
        <v>91</v>
      </c>
      <c r="Z1540" s="333">
        <v>90</v>
      </c>
      <c r="AA1540" s="333">
        <v>92</v>
      </c>
      <c r="AB1540" s="333">
        <v>84</v>
      </c>
      <c r="AC1540" s="334">
        <v>0.989010989010989</v>
      </c>
      <c r="AD1540" s="268">
        <v>0.91304347826087</v>
      </c>
      <c r="AE1540" s="295">
        <v>0.0759675107501195</v>
      </c>
    </row>
    <row r="1541" spans="1:31">
      <c r="A1541" s="315" t="s">
        <v>2706</v>
      </c>
      <c r="B1541" s="339" t="s">
        <v>3376</v>
      </c>
      <c r="C1541" s="293" t="s">
        <v>2871</v>
      </c>
      <c r="D1541" s="339" t="s">
        <v>2872</v>
      </c>
      <c r="E1541" s="266">
        <v>11</v>
      </c>
      <c r="F1541" s="266">
        <v>8</v>
      </c>
      <c r="G1541" s="264">
        <v>11</v>
      </c>
      <c r="H1541" s="264">
        <v>10</v>
      </c>
      <c r="I1541" s="264">
        <v>15</v>
      </c>
      <c r="J1541" s="264">
        <v>13</v>
      </c>
      <c r="K1541" s="294">
        <v>0.9</v>
      </c>
      <c r="L1541" s="267">
        <v>0.727272727272727</v>
      </c>
      <c r="M1541" s="267">
        <v>0.909090909090909</v>
      </c>
      <c r="N1541" s="267">
        <v>0.866666666666667</v>
      </c>
      <c r="O1541" s="332">
        <v>305</v>
      </c>
      <c r="P1541" s="266">
        <v>218</v>
      </c>
      <c r="Q1541" s="266">
        <v>7</v>
      </c>
      <c r="R1541" s="264">
        <v>8</v>
      </c>
      <c r="S1541" s="264">
        <v>7</v>
      </c>
      <c r="T1541" s="267">
        <v>0.714754098360656</v>
      </c>
      <c r="U1541" s="267">
        <v>0.636363636363636</v>
      </c>
      <c r="V1541" s="268">
        <v>0.727272727272727</v>
      </c>
      <c r="W1541" s="268">
        <v>0.466666666666667</v>
      </c>
      <c r="X1541" s="295">
        <v>-0.0909090909090909</v>
      </c>
      <c r="Y1541" s="271">
        <v>75</v>
      </c>
      <c r="Z1541" s="333">
        <v>49</v>
      </c>
      <c r="AA1541" s="333">
        <v>74</v>
      </c>
      <c r="AB1541" s="333">
        <v>60</v>
      </c>
      <c r="AC1541" s="334">
        <v>0.653333333333333</v>
      </c>
      <c r="AD1541" s="268">
        <v>0.810810810810811</v>
      </c>
      <c r="AE1541" s="295">
        <v>-0.157477477477478</v>
      </c>
    </row>
    <row r="1542" spans="1:31">
      <c r="A1542" s="315" t="s">
        <v>2706</v>
      </c>
      <c r="B1542" s="339" t="s">
        <v>3375</v>
      </c>
      <c r="C1542" s="293" t="s">
        <v>2873</v>
      </c>
      <c r="D1542" s="339" t="s">
        <v>2874</v>
      </c>
      <c r="E1542" s="266">
        <v>24</v>
      </c>
      <c r="F1542" s="266">
        <v>24</v>
      </c>
      <c r="G1542" s="264">
        <v>27</v>
      </c>
      <c r="H1542" s="264">
        <v>27</v>
      </c>
      <c r="I1542" s="264">
        <v>26</v>
      </c>
      <c r="J1542" s="264">
        <v>26</v>
      </c>
      <c r="K1542" s="294">
        <v>0.9</v>
      </c>
      <c r="L1542" s="267">
        <v>1</v>
      </c>
      <c r="M1542" s="267">
        <v>1</v>
      </c>
      <c r="N1542" s="267">
        <v>1</v>
      </c>
      <c r="O1542" s="332">
        <v>764</v>
      </c>
      <c r="P1542" s="266">
        <v>755</v>
      </c>
      <c r="Q1542" s="266">
        <v>24</v>
      </c>
      <c r="R1542" s="264">
        <v>27</v>
      </c>
      <c r="S1542" s="264">
        <v>26</v>
      </c>
      <c r="T1542" s="267">
        <v>0.988219895287958</v>
      </c>
      <c r="U1542" s="267">
        <v>1</v>
      </c>
      <c r="V1542" s="268">
        <v>1</v>
      </c>
      <c r="W1542" s="268">
        <v>1</v>
      </c>
      <c r="X1542" s="295">
        <v>0</v>
      </c>
      <c r="Y1542" s="271">
        <v>175</v>
      </c>
      <c r="Z1542" s="333">
        <v>174</v>
      </c>
      <c r="AA1542" s="333">
        <v>182</v>
      </c>
      <c r="AB1542" s="333">
        <v>182</v>
      </c>
      <c r="AC1542" s="334">
        <v>0.994285714285714</v>
      </c>
      <c r="AD1542" s="268">
        <v>1</v>
      </c>
      <c r="AE1542" s="295">
        <v>-0.00571428571428567</v>
      </c>
    </row>
    <row r="1543" spans="1:31">
      <c r="A1543" s="315" t="s">
        <v>2706</v>
      </c>
      <c r="B1543" s="339" t="s">
        <v>3373</v>
      </c>
      <c r="C1543" s="293" t="s">
        <v>2875</v>
      </c>
      <c r="D1543" s="339" t="s">
        <v>2875</v>
      </c>
      <c r="E1543" s="266">
        <v>29</v>
      </c>
      <c r="F1543" s="266">
        <v>29</v>
      </c>
      <c r="G1543" s="264">
        <v>26</v>
      </c>
      <c r="H1543" s="264">
        <v>25</v>
      </c>
      <c r="I1543" s="264">
        <v>24</v>
      </c>
      <c r="J1543" s="264">
        <v>24</v>
      </c>
      <c r="K1543" s="294">
        <v>0.9</v>
      </c>
      <c r="L1543" s="267">
        <v>1</v>
      </c>
      <c r="M1543" s="267">
        <v>0.961538461538462</v>
      </c>
      <c r="N1543" s="267">
        <v>1</v>
      </c>
      <c r="O1543" s="332">
        <v>803</v>
      </c>
      <c r="P1543" s="266">
        <v>783</v>
      </c>
      <c r="Q1543" s="266">
        <v>29</v>
      </c>
      <c r="R1543" s="264">
        <v>25</v>
      </c>
      <c r="S1543" s="264">
        <v>24</v>
      </c>
      <c r="T1543" s="267">
        <v>0.975093399750934</v>
      </c>
      <c r="U1543" s="267">
        <v>1</v>
      </c>
      <c r="V1543" s="268">
        <v>0.961538461538462</v>
      </c>
      <c r="W1543" s="268">
        <v>1</v>
      </c>
      <c r="X1543" s="295">
        <v>0.0384615384615384</v>
      </c>
      <c r="Y1543" s="271">
        <v>178</v>
      </c>
      <c r="Z1543" s="333">
        <v>173</v>
      </c>
      <c r="AA1543" s="333">
        <v>196</v>
      </c>
      <c r="AB1543" s="333">
        <v>195</v>
      </c>
      <c r="AC1543" s="334">
        <v>0.971910112359551</v>
      </c>
      <c r="AD1543" s="268">
        <v>0.994897959183674</v>
      </c>
      <c r="AE1543" s="295">
        <v>-0.0229878468241229</v>
      </c>
    </row>
    <row r="1544" spans="1:31">
      <c r="A1544" s="315" t="s">
        <v>2706</v>
      </c>
      <c r="B1544" s="339" t="s">
        <v>3375</v>
      </c>
      <c r="C1544" s="293" t="s">
        <v>2876</v>
      </c>
      <c r="D1544" s="339" t="s">
        <v>2877</v>
      </c>
      <c r="E1544" s="266">
        <v>29</v>
      </c>
      <c r="F1544" s="266">
        <v>29</v>
      </c>
      <c r="G1544" s="264">
        <v>29</v>
      </c>
      <c r="H1544" s="264">
        <v>29</v>
      </c>
      <c r="I1544" s="264">
        <v>29</v>
      </c>
      <c r="J1544" s="264">
        <v>29</v>
      </c>
      <c r="K1544" s="294">
        <v>0.9</v>
      </c>
      <c r="L1544" s="267">
        <v>1</v>
      </c>
      <c r="M1544" s="267">
        <v>1</v>
      </c>
      <c r="N1544" s="267">
        <v>1</v>
      </c>
      <c r="O1544" s="332">
        <v>812</v>
      </c>
      <c r="P1544" s="266">
        <v>801</v>
      </c>
      <c r="Q1544" s="266">
        <v>29</v>
      </c>
      <c r="R1544" s="264">
        <v>29</v>
      </c>
      <c r="S1544" s="264">
        <v>29</v>
      </c>
      <c r="T1544" s="267">
        <v>0.986453201970443</v>
      </c>
      <c r="U1544" s="267">
        <v>1</v>
      </c>
      <c r="V1544" s="268">
        <v>1</v>
      </c>
      <c r="W1544" s="268">
        <v>1</v>
      </c>
      <c r="X1544" s="295">
        <v>0</v>
      </c>
      <c r="Y1544" s="271">
        <v>194</v>
      </c>
      <c r="Z1544" s="333">
        <v>191</v>
      </c>
      <c r="AA1544" s="333">
        <v>190</v>
      </c>
      <c r="AB1544" s="333">
        <v>188</v>
      </c>
      <c r="AC1544" s="334">
        <v>0.984536082474227</v>
      </c>
      <c r="AD1544" s="268">
        <v>0.989473684210526</v>
      </c>
      <c r="AE1544" s="295">
        <v>-0.00493760173629942</v>
      </c>
    </row>
    <row r="1545" spans="1:31">
      <c r="A1545" s="315" t="s">
        <v>2706</v>
      </c>
      <c r="B1545" s="339" t="s">
        <v>3373</v>
      </c>
      <c r="C1545" s="293" t="s">
        <v>2878</v>
      </c>
      <c r="D1545" s="339" t="s">
        <v>2879</v>
      </c>
      <c r="E1545" s="266">
        <v>18</v>
      </c>
      <c r="F1545" s="266">
        <v>18</v>
      </c>
      <c r="G1545" s="264">
        <v>21</v>
      </c>
      <c r="H1545" s="264">
        <v>21</v>
      </c>
      <c r="I1545" s="264">
        <v>21</v>
      </c>
      <c r="J1545" s="264">
        <v>21</v>
      </c>
      <c r="K1545" s="294">
        <v>0.9</v>
      </c>
      <c r="L1545" s="267">
        <v>1</v>
      </c>
      <c r="M1545" s="267">
        <v>1</v>
      </c>
      <c r="N1545" s="267">
        <v>1</v>
      </c>
      <c r="O1545" s="332">
        <v>608</v>
      </c>
      <c r="P1545" s="266">
        <v>604</v>
      </c>
      <c r="Q1545" s="266">
        <v>18</v>
      </c>
      <c r="R1545" s="264">
        <v>21</v>
      </c>
      <c r="S1545" s="264">
        <v>21</v>
      </c>
      <c r="T1545" s="267">
        <v>0.993421052631579</v>
      </c>
      <c r="U1545" s="267">
        <v>1</v>
      </c>
      <c r="V1545" s="268">
        <v>1</v>
      </c>
      <c r="W1545" s="268">
        <v>1</v>
      </c>
      <c r="X1545" s="295">
        <v>0</v>
      </c>
      <c r="Y1545" s="271">
        <v>147</v>
      </c>
      <c r="Z1545" s="333">
        <v>147</v>
      </c>
      <c r="AA1545" s="333">
        <v>149</v>
      </c>
      <c r="AB1545" s="333">
        <v>147</v>
      </c>
      <c r="AC1545" s="334">
        <v>1</v>
      </c>
      <c r="AD1545" s="268">
        <v>0.986577181208054</v>
      </c>
      <c r="AE1545" s="295">
        <v>0.0134228187919463</v>
      </c>
    </row>
    <row r="1546" spans="1:31">
      <c r="A1546" s="315" t="s">
        <v>2706</v>
      </c>
      <c r="B1546" s="339" t="s">
        <v>3375</v>
      </c>
      <c r="C1546" s="293" t="s">
        <v>2880</v>
      </c>
      <c r="D1546" s="339" t="s">
        <v>2881</v>
      </c>
      <c r="E1546" s="266">
        <v>20</v>
      </c>
      <c r="F1546" s="266">
        <v>20</v>
      </c>
      <c r="G1546" s="264">
        <v>21</v>
      </c>
      <c r="H1546" s="264">
        <v>21</v>
      </c>
      <c r="I1546" s="264">
        <v>23</v>
      </c>
      <c r="J1546" s="264">
        <v>23</v>
      </c>
      <c r="K1546" s="294">
        <v>0.9</v>
      </c>
      <c r="L1546" s="267">
        <v>1</v>
      </c>
      <c r="M1546" s="267">
        <v>1</v>
      </c>
      <c r="N1546" s="267">
        <v>1</v>
      </c>
      <c r="O1546" s="332">
        <v>592</v>
      </c>
      <c r="P1546" s="266">
        <v>591</v>
      </c>
      <c r="Q1546" s="266">
        <v>20</v>
      </c>
      <c r="R1546" s="264">
        <v>21</v>
      </c>
      <c r="S1546" s="264">
        <v>23</v>
      </c>
      <c r="T1546" s="267">
        <v>0.998310810810811</v>
      </c>
      <c r="U1546" s="267">
        <v>1</v>
      </c>
      <c r="V1546" s="268">
        <v>1</v>
      </c>
      <c r="W1546" s="268">
        <v>1</v>
      </c>
      <c r="X1546" s="295">
        <v>0</v>
      </c>
      <c r="Y1546" s="271">
        <v>154</v>
      </c>
      <c r="Z1546" s="333">
        <v>153</v>
      </c>
      <c r="AA1546" s="333">
        <v>143</v>
      </c>
      <c r="AB1546" s="333">
        <v>143</v>
      </c>
      <c r="AC1546" s="334">
        <v>0.993506493506494</v>
      </c>
      <c r="AD1546" s="268">
        <v>1</v>
      </c>
      <c r="AE1546" s="295">
        <v>-0.00649350649350644</v>
      </c>
    </row>
    <row r="1547" spans="1:31">
      <c r="A1547" s="315" t="s">
        <v>2706</v>
      </c>
      <c r="B1547" s="339" t="s">
        <v>3375</v>
      </c>
      <c r="C1547" s="293" t="s">
        <v>2882</v>
      </c>
      <c r="D1547" s="339" t="s">
        <v>2883</v>
      </c>
      <c r="E1547" s="266">
        <v>24</v>
      </c>
      <c r="F1547" s="266">
        <v>24</v>
      </c>
      <c r="G1547" s="264">
        <v>26</v>
      </c>
      <c r="H1547" s="264">
        <v>26</v>
      </c>
      <c r="I1547" s="264">
        <v>24</v>
      </c>
      <c r="J1547" s="264">
        <v>24</v>
      </c>
      <c r="K1547" s="294">
        <v>0.9</v>
      </c>
      <c r="L1547" s="267">
        <v>1</v>
      </c>
      <c r="M1547" s="267">
        <v>1</v>
      </c>
      <c r="N1547" s="267">
        <v>1</v>
      </c>
      <c r="O1547" s="332">
        <v>700</v>
      </c>
      <c r="P1547" s="266">
        <v>690</v>
      </c>
      <c r="Q1547" s="266">
        <v>24</v>
      </c>
      <c r="R1547" s="264">
        <v>26</v>
      </c>
      <c r="S1547" s="264">
        <v>24</v>
      </c>
      <c r="T1547" s="267">
        <v>0.985714285714286</v>
      </c>
      <c r="U1547" s="267">
        <v>1</v>
      </c>
      <c r="V1547" s="268">
        <v>1</v>
      </c>
      <c r="W1547" s="268">
        <v>1</v>
      </c>
      <c r="X1547" s="295">
        <v>0</v>
      </c>
      <c r="Y1547" s="271">
        <v>169</v>
      </c>
      <c r="Z1547" s="333">
        <v>166</v>
      </c>
      <c r="AA1547" s="333">
        <v>176</v>
      </c>
      <c r="AB1547" s="333">
        <v>175</v>
      </c>
      <c r="AC1547" s="334">
        <v>0.982248520710059</v>
      </c>
      <c r="AD1547" s="268">
        <v>0.994318181818182</v>
      </c>
      <c r="AE1547" s="295">
        <v>-0.0120696611081226</v>
      </c>
    </row>
    <row r="1548" spans="1:31">
      <c r="A1548" s="315" t="s">
        <v>2706</v>
      </c>
      <c r="B1548" s="339" t="s">
        <v>3373</v>
      </c>
      <c r="C1548" s="293" t="s">
        <v>2884</v>
      </c>
      <c r="D1548" s="339" t="s">
        <v>2885</v>
      </c>
      <c r="E1548" s="266">
        <v>35</v>
      </c>
      <c r="F1548" s="266">
        <v>34</v>
      </c>
      <c r="G1548" s="264">
        <v>39</v>
      </c>
      <c r="H1548" s="264">
        <v>38</v>
      </c>
      <c r="I1548" s="264">
        <v>40</v>
      </c>
      <c r="J1548" s="264">
        <v>38</v>
      </c>
      <c r="K1548" s="294">
        <v>0.9</v>
      </c>
      <c r="L1548" s="267">
        <v>0.971428571428571</v>
      </c>
      <c r="M1548" s="267">
        <v>0.974358974358974</v>
      </c>
      <c r="N1548" s="267">
        <v>0.95</v>
      </c>
      <c r="O1548" s="332">
        <v>1142</v>
      </c>
      <c r="P1548" s="266">
        <v>1066</v>
      </c>
      <c r="Q1548" s="266">
        <v>34</v>
      </c>
      <c r="R1548" s="264">
        <v>37</v>
      </c>
      <c r="S1548" s="264">
        <v>38</v>
      </c>
      <c r="T1548" s="267">
        <v>0.933450087565674</v>
      </c>
      <c r="U1548" s="267">
        <v>0.971428571428571</v>
      </c>
      <c r="V1548" s="268">
        <v>0.948717948717949</v>
      </c>
      <c r="W1548" s="268">
        <v>0.95</v>
      </c>
      <c r="X1548" s="295">
        <v>0.0227106227106227</v>
      </c>
      <c r="Y1548" s="271">
        <v>277</v>
      </c>
      <c r="Z1548" s="333">
        <v>266</v>
      </c>
      <c r="AA1548" s="333">
        <v>268</v>
      </c>
      <c r="AB1548" s="333">
        <v>250</v>
      </c>
      <c r="AC1548" s="334">
        <v>0.96028880866426</v>
      </c>
      <c r="AD1548" s="268">
        <v>0.932835820895522</v>
      </c>
      <c r="AE1548" s="295">
        <v>0.0274529877687375</v>
      </c>
    </row>
    <row r="1549" spans="1:31">
      <c r="A1549" s="315" t="s">
        <v>2706</v>
      </c>
      <c r="B1549" s="339" t="s">
        <v>3372</v>
      </c>
      <c r="C1549" s="293" t="s">
        <v>2886</v>
      </c>
      <c r="D1549" s="339" t="s">
        <v>2887</v>
      </c>
      <c r="E1549" s="266">
        <v>25</v>
      </c>
      <c r="F1549" s="266">
        <v>25</v>
      </c>
      <c r="G1549" s="264">
        <v>21</v>
      </c>
      <c r="H1549" s="264">
        <v>21</v>
      </c>
      <c r="I1549" s="264">
        <v>20</v>
      </c>
      <c r="J1549" s="264">
        <v>20</v>
      </c>
      <c r="K1549" s="294">
        <v>0.9</v>
      </c>
      <c r="L1549" s="267">
        <v>1</v>
      </c>
      <c r="M1549" s="267">
        <v>1</v>
      </c>
      <c r="N1549" s="267">
        <v>1</v>
      </c>
      <c r="O1549" s="332">
        <v>681</v>
      </c>
      <c r="P1549" s="266">
        <v>675</v>
      </c>
      <c r="Q1549" s="266">
        <v>25</v>
      </c>
      <c r="R1549" s="264">
        <v>21</v>
      </c>
      <c r="S1549" s="264">
        <v>20</v>
      </c>
      <c r="T1549" s="267">
        <v>0.991189427312775</v>
      </c>
      <c r="U1549" s="267">
        <v>1</v>
      </c>
      <c r="V1549" s="268">
        <v>1</v>
      </c>
      <c r="W1549" s="268">
        <v>1</v>
      </c>
      <c r="X1549" s="295">
        <v>0</v>
      </c>
      <c r="Y1549" s="271">
        <v>158</v>
      </c>
      <c r="Z1549" s="333">
        <v>157</v>
      </c>
      <c r="AA1549" s="333">
        <v>164</v>
      </c>
      <c r="AB1549" s="333">
        <v>161</v>
      </c>
      <c r="AC1549" s="334">
        <v>0.993670886075949</v>
      </c>
      <c r="AD1549" s="268">
        <v>0.981707317073171</v>
      </c>
      <c r="AE1549" s="295">
        <v>0.0119635690027786</v>
      </c>
    </row>
    <row r="1550" spans="1:31">
      <c r="A1550" s="315" t="s">
        <v>2706</v>
      </c>
      <c r="B1550" s="339" t="s">
        <v>3374</v>
      </c>
      <c r="C1550" s="293" t="s">
        <v>2888</v>
      </c>
      <c r="D1550" s="339" t="s">
        <v>2889</v>
      </c>
      <c r="E1550" s="266">
        <v>19</v>
      </c>
      <c r="F1550" s="266">
        <v>19</v>
      </c>
      <c r="G1550" s="264">
        <v>21</v>
      </c>
      <c r="H1550" s="264">
        <v>21</v>
      </c>
      <c r="I1550" s="264">
        <v>20</v>
      </c>
      <c r="J1550" s="264">
        <v>20</v>
      </c>
      <c r="K1550" s="294">
        <v>0.9</v>
      </c>
      <c r="L1550" s="267">
        <v>1</v>
      </c>
      <c r="M1550" s="267">
        <v>1</v>
      </c>
      <c r="N1550" s="267">
        <v>1</v>
      </c>
      <c r="O1550" s="332">
        <v>583</v>
      </c>
      <c r="P1550" s="266">
        <v>582</v>
      </c>
      <c r="Q1550" s="266">
        <v>19</v>
      </c>
      <c r="R1550" s="264">
        <v>21</v>
      </c>
      <c r="S1550" s="264">
        <v>20</v>
      </c>
      <c r="T1550" s="267">
        <v>0.998284734133791</v>
      </c>
      <c r="U1550" s="267">
        <v>1</v>
      </c>
      <c r="V1550" s="268">
        <v>1</v>
      </c>
      <c r="W1550" s="268">
        <v>1</v>
      </c>
      <c r="X1550" s="295">
        <v>0</v>
      </c>
      <c r="Y1550" s="271">
        <v>139</v>
      </c>
      <c r="Z1550" s="333">
        <v>139</v>
      </c>
      <c r="AA1550" s="333">
        <v>136</v>
      </c>
      <c r="AB1550" s="333">
        <v>136</v>
      </c>
      <c r="AC1550" s="334">
        <v>1</v>
      </c>
      <c r="AD1550" s="268">
        <v>1</v>
      </c>
      <c r="AE1550" s="295">
        <v>0</v>
      </c>
    </row>
    <row r="1551" spans="1:31">
      <c r="A1551" s="315" t="s">
        <v>2706</v>
      </c>
      <c r="B1551" s="339" t="s">
        <v>3372</v>
      </c>
      <c r="C1551" s="293" t="s">
        <v>2890</v>
      </c>
      <c r="D1551" s="339" t="s">
        <v>2891</v>
      </c>
      <c r="E1551" s="266">
        <v>15</v>
      </c>
      <c r="F1551" s="266">
        <v>15</v>
      </c>
      <c r="G1551" s="264">
        <v>17</v>
      </c>
      <c r="H1551" s="264">
        <v>17</v>
      </c>
      <c r="I1551" s="264">
        <v>15</v>
      </c>
      <c r="J1551" s="264">
        <v>15</v>
      </c>
      <c r="K1551" s="294">
        <v>0.9</v>
      </c>
      <c r="L1551" s="267">
        <v>1</v>
      </c>
      <c r="M1551" s="267">
        <v>1</v>
      </c>
      <c r="N1551" s="267">
        <v>1</v>
      </c>
      <c r="O1551" s="332">
        <v>514</v>
      </c>
      <c r="P1551" s="266">
        <v>512</v>
      </c>
      <c r="Q1551" s="266">
        <v>15</v>
      </c>
      <c r="R1551" s="264">
        <v>17</v>
      </c>
      <c r="S1551" s="264">
        <v>15</v>
      </c>
      <c r="T1551" s="267">
        <v>0.996108949416342</v>
      </c>
      <c r="U1551" s="267">
        <v>1</v>
      </c>
      <c r="V1551" s="268">
        <v>1</v>
      </c>
      <c r="W1551" s="268">
        <v>1</v>
      </c>
      <c r="X1551" s="295">
        <v>0</v>
      </c>
      <c r="Y1551" s="271">
        <v>117</v>
      </c>
      <c r="Z1551" s="333">
        <v>117</v>
      </c>
      <c r="AA1551" s="333">
        <v>120</v>
      </c>
      <c r="AB1551" s="333">
        <v>120</v>
      </c>
      <c r="AC1551" s="334">
        <v>1</v>
      </c>
      <c r="AD1551" s="268">
        <v>1</v>
      </c>
      <c r="AE1551" s="295">
        <v>0</v>
      </c>
    </row>
    <row r="1552" spans="1:31">
      <c r="A1552" s="315" t="s">
        <v>2706</v>
      </c>
      <c r="B1552" s="339" t="s">
        <v>3372</v>
      </c>
      <c r="C1552" s="293" t="s">
        <v>2892</v>
      </c>
      <c r="D1552" s="339" t="s">
        <v>2893</v>
      </c>
      <c r="E1552" s="266">
        <v>23</v>
      </c>
      <c r="F1552" s="266">
        <v>23</v>
      </c>
      <c r="G1552" s="264">
        <v>23</v>
      </c>
      <c r="H1552" s="264">
        <v>23</v>
      </c>
      <c r="I1552" s="264">
        <v>22</v>
      </c>
      <c r="J1552" s="264">
        <v>22</v>
      </c>
      <c r="K1552" s="294">
        <v>0.9</v>
      </c>
      <c r="L1552" s="267">
        <v>1</v>
      </c>
      <c r="M1552" s="267">
        <v>1</v>
      </c>
      <c r="N1552" s="267">
        <v>1</v>
      </c>
      <c r="O1552" s="332">
        <v>662</v>
      </c>
      <c r="P1552" s="266">
        <v>661</v>
      </c>
      <c r="Q1552" s="266">
        <v>23</v>
      </c>
      <c r="R1552" s="264">
        <v>23</v>
      </c>
      <c r="S1552" s="264">
        <v>22</v>
      </c>
      <c r="T1552" s="267">
        <v>0.998489425981873</v>
      </c>
      <c r="U1552" s="267">
        <v>1</v>
      </c>
      <c r="V1552" s="268">
        <v>1</v>
      </c>
      <c r="W1552" s="268">
        <v>1</v>
      </c>
      <c r="X1552" s="295">
        <v>0</v>
      </c>
      <c r="Y1552" s="271">
        <v>157</v>
      </c>
      <c r="Z1552" s="333">
        <v>156</v>
      </c>
      <c r="AA1552" s="333">
        <v>155</v>
      </c>
      <c r="AB1552" s="333">
        <v>155</v>
      </c>
      <c r="AC1552" s="334">
        <v>0.993630573248408</v>
      </c>
      <c r="AD1552" s="268">
        <v>1</v>
      </c>
      <c r="AE1552" s="295">
        <v>-0.00636942675159236</v>
      </c>
    </row>
    <row r="1553" spans="1:31">
      <c r="A1553" s="315" t="s">
        <v>2706</v>
      </c>
      <c r="B1553" s="339" t="s">
        <v>3373</v>
      </c>
      <c r="C1553" s="293" t="s">
        <v>2894</v>
      </c>
      <c r="D1553" s="339" t="s">
        <v>2895</v>
      </c>
      <c r="E1553" s="266">
        <v>42</v>
      </c>
      <c r="F1553" s="266">
        <v>42</v>
      </c>
      <c r="G1553" s="264">
        <v>47</v>
      </c>
      <c r="H1553" s="264">
        <v>47</v>
      </c>
      <c r="I1553" s="264">
        <v>44</v>
      </c>
      <c r="J1553" s="264">
        <v>44</v>
      </c>
      <c r="K1553" s="294">
        <v>0.9</v>
      </c>
      <c r="L1553" s="267">
        <v>1</v>
      </c>
      <c r="M1553" s="267">
        <v>1</v>
      </c>
      <c r="N1553" s="267">
        <v>1</v>
      </c>
      <c r="O1553" s="332">
        <v>1363</v>
      </c>
      <c r="P1553" s="266">
        <v>1346</v>
      </c>
      <c r="Q1553" s="266">
        <v>42</v>
      </c>
      <c r="R1553" s="264">
        <v>45</v>
      </c>
      <c r="S1553" s="264">
        <v>44</v>
      </c>
      <c r="T1553" s="267">
        <v>0.987527512839325</v>
      </c>
      <c r="U1553" s="267">
        <v>1</v>
      </c>
      <c r="V1553" s="268">
        <v>0.957446808510638</v>
      </c>
      <c r="W1553" s="268">
        <v>1</v>
      </c>
      <c r="X1553" s="295">
        <v>0.0425531914893617</v>
      </c>
      <c r="Y1553" s="271">
        <v>317</v>
      </c>
      <c r="Z1553" s="333">
        <v>313</v>
      </c>
      <c r="AA1553" s="333">
        <v>315</v>
      </c>
      <c r="AB1553" s="333">
        <v>310</v>
      </c>
      <c r="AC1553" s="334">
        <v>0.987381703470032</v>
      </c>
      <c r="AD1553" s="268">
        <v>0.984126984126984</v>
      </c>
      <c r="AE1553" s="295">
        <v>0.00325471934304744</v>
      </c>
    </row>
    <row r="1554" spans="1:31">
      <c r="A1554" s="315" t="s">
        <v>2706</v>
      </c>
      <c r="B1554" s="339" t="s">
        <v>3373</v>
      </c>
      <c r="C1554" s="293" t="s">
        <v>2896</v>
      </c>
      <c r="D1554" s="339" t="s">
        <v>2897</v>
      </c>
      <c r="E1554" s="266">
        <v>29</v>
      </c>
      <c r="F1554" s="266">
        <v>29</v>
      </c>
      <c r="G1554" s="264">
        <v>27</v>
      </c>
      <c r="H1554" s="264">
        <v>27</v>
      </c>
      <c r="I1554" s="264">
        <v>32</v>
      </c>
      <c r="J1554" s="264">
        <v>32</v>
      </c>
      <c r="K1554" s="294">
        <v>0.9</v>
      </c>
      <c r="L1554" s="267">
        <v>1</v>
      </c>
      <c r="M1554" s="267">
        <v>1</v>
      </c>
      <c r="N1554" s="267">
        <v>1</v>
      </c>
      <c r="O1554" s="332">
        <v>874</v>
      </c>
      <c r="P1554" s="266">
        <v>866</v>
      </c>
      <c r="Q1554" s="266">
        <v>29</v>
      </c>
      <c r="R1554" s="264">
        <v>26</v>
      </c>
      <c r="S1554" s="264">
        <v>32</v>
      </c>
      <c r="T1554" s="267">
        <v>0.990846681922197</v>
      </c>
      <c r="U1554" s="267">
        <v>1</v>
      </c>
      <c r="V1554" s="268">
        <v>0.962962962962963</v>
      </c>
      <c r="W1554" s="268">
        <v>1</v>
      </c>
      <c r="X1554" s="295">
        <v>0.0370370370370371</v>
      </c>
      <c r="Y1554" s="271">
        <v>212</v>
      </c>
      <c r="Z1554" s="333">
        <v>211</v>
      </c>
      <c r="AA1554" s="333">
        <v>201</v>
      </c>
      <c r="AB1554" s="333">
        <v>199</v>
      </c>
      <c r="AC1554" s="334">
        <v>0.995283018867924</v>
      </c>
      <c r="AD1554" s="268">
        <v>0.990049751243781</v>
      </c>
      <c r="AE1554" s="295">
        <v>0.00523326762414333</v>
      </c>
    </row>
    <row r="1555" spans="1:31">
      <c r="A1555" s="315" t="s">
        <v>2706</v>
      </c>
      <c r="B1555" s="339" t="s">
        <v>3372</v>
      </c>
      <c r="C1555" s="293" t="s">
        <v>2898</v>
      </c>
      <c r="D1555" s="339" t="s">
        <v>2899</v>
      </c>
      <c r="E1555" s="266">
        <v>19</v>
      </c>
      <c r="F1555" s="266">
        <v>19</v>
      </c>
      <c r="G1555" s="264">
        <v>22</v>
      </c>
      <c r="H1555" s="264">
        <v>22</v>
      </c>
      <c r="I1555" s="264">
        <v>23</v>
      </c>
      <c r="J1555" s="264">
        <v>22</v>
      </c>
      <c r="K1555" s="294">
        <v>0.9</v>
      </c>
      <c r="L1555" s="267">
        <v>1</v>
      </c>
      <c r="M1555" s="267">
        <v>1</v>
      </c>
      <c r="N1555" s="267">
        <v>0.956521739130435</v>
      </c>
      <c r="O1555" s="332">
        <v>644</v>
      </c>
      <c r="P1555" s="266">
        <v>632</v>
      </c>
      <c r="Q1555" s="266">
        <v>19</v>
      </c>
      <c r="R1555" s="264">
        <v>22</v>
      </c>
      <c r="S1555" s="264">
        <v>22</v>
      </c>
      <c r="T1555" s="267">
        <v>0.981366459627329</v>
      </c>
      <c r="U1555" s="267">
        <v>1</v>
      </c>
      <c r="V1555" s="268">
        <v>1</v>
      </c>
      <c r="W1555" s="268">
        <v>0.956521739130435</v>
      </c>
      <c r="X1555" s="295">
        <v>0</v>
      </c>
      <c r="Y1555" s="271">
        <v>146</v>
      </c>
      <c r="Z1555" s="333">
        <v>143</v>
      </c>
      <c r="AA1555" s="333">
        <v>148</v>
      </c>
      <c r="AB1555" s="333">
        <v>145</v>
      </c>
      <c r="AC1555" s="334">
        <v>0.979452054794521</v>
      </c>
      <c r="AD1555" s="268">
        <v>0.97972972972973</v>
      </c>
      <c r="AE1555" s="295">
        <v>-0.000277674935209138</v>
      </c>
    </row>
    <row r="1556" spans="1:31">
      <c r="A1556" s="315" t="s">
        <v>2706</v>
      </c>
      <c r="B1556" s="339" t="s">
        <v>3372</v>
      </c>
      <c r="C1556" s="293" t="s">
        <v>2900</v>
      </c>
      <c r="D1556" s="339" t="s">
        <v>2901</v>
      </c>
      <c r="E1556" s="266">
        <v>19</v>
      </c>
      <c r="F1556" s="266">
        <v>18</v>
      </c>
      <c r="G1556" s="264">
        <v>17</v>
      </c>
      <c r="H1556" s="264">
        <v>17</v>
      </c>
      <c r="I1556" s="264">
        <v>22</v>
      </c>
      <c r="J1556" s="264">
        <v>22</v>
      </c>
      <c r="K1556" s="294">
        <v>0.9</v>
      </c>
      <c r="L1556" s="267">
        <v>0.947368421052632</v>
      </c>
      <c r="M1556" s="267">
        <v>1</v>
      </c>
      <c r="N1556" s="267">
        <v>1</v>
      </c>
      <c r="O1556" s="332">
        <v>626</v>
      </c>
      <c r="P1556" s="266">
        <v>621</v>
      </c>
      <c r="Q1556" s="266">
        <v>18</v>
      </c>
      <c r="R1556" s="264">
        <v>17</v>
      </c>
      <c r="S1556" s="264">
        <v>22</v>
      </c>
      <c r="T1556" s="267">
        <v>0.992012779552716</v>
      </c>
      <c r="U1556" s="267">
        <v>0.947368421052632</v>
      </c>
      <c r="V1556" s="268">
        <v>1</v>
      </c>
      <c r="W1556" s="268">
        <v>1</v>
      </c>
      <c r="X1556" s="295">
        <v>-0.0526315789473685</v>
      </c>
      <c r="Y1556" s="271">
        <v>138</v>
      </c>
      <c r="Z1556" s="333">
        <v>137</v>
      </c>
      <c r="AA1556" s="333">
        <v>144</v>
      </c>
      <c r="AB1556" s="333">
        <v>143</v>
      </c>
      <c r="AC1556" s="334">
        <v>0.992753623188406</v>
      </c>
      <c r="AD1556" s="268">
        <v>0.993055555555556</v>
      </c>
      <c r="AE1556" s="295">
        <v>-0.000301932367149815</v>
      </c>
    </row>
    <row r="1557" spans="1:31">
      <c r="A1557" s="315" t="s">
        <v>2706</v>
      </c>
      <c r="B1557" s="339" t="s">
        <v>3372</v>
      </c>
      <c r="C1557" s="293" t="s">
        <v>2902</v>
      </c>
      <c r="D1557" s="339" t="s">
        <v>2903</v>
      </c>
      <c r="E1557" s="266">
        <v>0</v>
      </c>
      <c r="F1557" s="266">
        <v>0</v>
      </c>
      <c r="G1557" s="264">
        <v>0</v>
      </c>
      <c r="H1557" s="264">
        <v>0</v>
      </c>
      <c r="I1557" s="264">
        <v>0</v>
      </c>
      <c r="J1557" s="264">
        <v>0</v>
      </c>
      <c r="K1557" s="294">
        <v>0.9</v>
      </c>
      <c r="L1557" s="267">
        <v>0</v>
      </c>
      <c r="M1557" s="267">
        <v>0</v>
      </c>
      <c r="N1557" s="267">
        <v>0</v>
      </c>
      <c r="O1557" s="332">
        <v>0</v>
      </c>
      <c r="P1557" s="266">
        <v>0</v>
      </c>
      <c r="Q1557" s="266">
        <v>0</v>
      </c>
      <c r="R1557" s="264">
        <v>0</v>
      </c>
      <c r="S1557" s="264">
        <v>0</v>
      </c>
      <c r="T1557" s="267">
        <v>0</v>
      </c>
      <c r="U1557" s="267">
        <v>0</v>
      </c>
      <c r="V1557" s="268">
        <v>0</v>
      </c>
      <c r="W1557" s="268">
        <v>0</v>
      </c>
      <c r="X1557" s="295">
        <v>0</v>
      </c>
      <c r="Y1557" s="271">
        <v>0</v>
      </c>
      <c r="Z1557" s="333">
        <v>0</v>
      </c>
      <c r="AA1557" s="333">
        <v>0</v>
      </c>
      <c r="AB1557" s="333">
        <v>0</v>
      </c>
      <c r="AC1557" s="334">
        <v>0</v>
      </c>
      <c r="AD1557" s="268">
        <v>0</v>
      </c>
      <c r="AE1557" s="295">
        <v>0</v>
      </c>
    </row>
    <row r="1558" spans="1:31">
      <c r="A1558" s="315" t="s">
        <v>2706</v>
      </c>
      <c r="B1558" s="339" t="s">
        <v>3372</v>
      </c>
      <c r="C1558" s="293" t="s">
        <v>2904</v>
      </c>
      <c r="D1558" s="339" t="s">
        <v>2905</v>
      </c>
      <c r="E1558" s="266">
        <v>42</v>
      </c>
      <c r="F1558" s="266">
        <v>42</v>
      </c>
      <c r="G1558" s="264">
        <v>44</v>
      </c>
      <c r="H1558" s="264">
        <v>44</v>
      </c>
      <c r="I1558" s="264">
        <v>53</v>
      </c>
      <c r="J1558" s="264">
        <v>53</v>
      </c>
      <c r="K1558" s="294">
        <v>0.9</v>
      </c>
      <c r="L1558" s="267">
        <v>1</v>
      </c>
      <c r="M1558" s="267">
        <v>1</v>
      </c>
      <c r="N1558" s="267">
        <v>1</v>
      </c>
      <c r="O1558" s="332">
        <v>1365</v>
      </c>
      <c r="P1558" s="266">
        <v>1353</v>
      </c>
      <c r="Q1558" s="266">
        <v>42</v>
      </c>
      <c r="R1558" s="264">
        <v>44</v>
      </c>
      <c r="S1558" s="264">
        <v>53</v>
      </c>
      <c r="T1558" s="267">
        <v>0.991208791208791</v>
      </c>
      <c r="U1558" s="267">
        <v>1</v>
      </c>
      <c r="V1558" s="268">
        <v>1</v>
      </c>
      <c r="W1558" s="268">
        <v>1</v>
      </c>
      <c r="X1558" s="295">
        <v>0</v>
      </c>
      <c r="Y1558" s="271">
        <v>324</v>
      </c>
      <c r="Z1558" s="333">
        <v>323</v>
      </c>
      <c r="AA1558" s="333">
        <v>325</v>
      </c>
      <c r="AB1558" s="333">
        <v>324</v>
      </c>
      <c r="AC1558" s="334">
        <v>0.996913580246914</v>
      </c>
      <c r="AD1558" s="268">
        <v>0.996923076923077</v>
      </c>
      <c r="AE1558" s="295">
        <v>-9.49667616334526e-6</v>
      </c>
    </row>
    <row r="1559" spans="1:31">
      <c r="A1559" s="315" t="s">
        <v>2706</v>
      </c>
      <c r="B1559" s="339" t="s">
        <v>3373</v>
      </c>
      <c r="C1559" s="293" t="s">
        <v>2906</v>
      </c>
      <c r="D1559" s="339" t="s">
        <v>2907</v>
      </c>
      <c r="E1559" s="266">
        <v>21</v>
      </c>
      <c r="F1559" s="266">
        <v>21</v>
      </c>
      <c r="G1559" s="264">
        <v>26</v>
      </c>
      <c r="H1559" s="264">
        <v>26</v>
      </c>
      <c r="I1559" s="264">
        <v>19</v>
      </c>
      <c r="J1559" s="264">
        <v>19</v>
      </c>
      <c r="K1559" s="294">
        <v>0.9</v>
      </c>
      <c r="L1559" s="267">
        <v>1</v>
      </c>
      <c r="M1559" s="267">
        <v>1</v>
      </c>
      <c r="N1559" s="267">
        <v>1</v>
      </c>
      <c r="O1559" s="332">
        <v>729</v>
      </c>
      <c r="P1559" s="266">
        <v>716</v>
      </c>
      <c r="Q1559" s="266">
        <v>20</v>
      </c>
      <c r="R1559" s="264">
        <v>25</v>
      </c>
      <c r="S1559" s="264">
        <v>19</v>
      </c>
      <c r="T1559" s="267">
        <v>0.982167352537723</v>
      </c>
      <c r="U1559" s="267">
        <v>0.952380952380952</v>
      </c>
      <c r="V1559" s="268">
        <v>0.961538461538462</v>
      </c>
      <c r="W1559" s="268">
        <v>1</v>
      </c>
      <c r="X1559" s="295">
        <v>-0.00915750915750924</v>
      </c>
      <c r="Y1559" s="271">
        <v>168</v>
      </c>
      <c r="Z1559" s="333">
        <v>166</v>
      </c>
      <c r="AA1559" s="333">
        <v>170</v>
      </c>
      <c r="AB1559" s="333">
        <v>168</v>
      </c>
      <c r="AC1559" s="334">
        <v>0.988095238095238</v>
      </c>
      <c r="AD1559" s="268">
        <v>0.988235294117647</v>
      </c>
      <c r="AE1559" s="295">
        <v>-0.000140056022408963</v>
      </c>
    </row>
    <row r="1560" spans="1:31">
      <c r="A1560" s="315" t="s">
        <v>2706</v>
      </c>
      <c r="B1560" s="339" t="s">
        <v>3372</v>
      </c>
      <c r="C1560" s="293" t="s">
        <v>2908</v>
      </c>
      <c r="D1560" s="339" t="s">
        <v>2909</v>
      </c>
      <c r="E1560" s="266">
        <v>44</v>
      </c>
      <c r="F1560" s="266">
        <v>44</v>
      </c>
      <c r="G1560" s="264">
        <v>40</v>
      </c>
      <c r="H1560" s="264">
        <v>40</v>
      </c>
      <c r="I1560" s="264">
        <v>42</v>
      </c>
      <c r="J1560" s="264">
        <v>42</v>
      </c>
      <c r="K1560" s="294">
        <v>0.9</v>
      </c>
      <c r="L1560" s="267">
        <v>1</v>
      </c>
      <c r="M1560" s="267">
        <v>1</v>
      </c>
      <c r="N1560" s="267">
        <v>1</v>
      </c>
      <c r="O1560" s="332">
        <v>1284</v>
      </c>
      <c r="P1560" s="266">
        <v>1279</v>
      </c>
      <c r="Q1560" s="266">
        <v>44</v>
      </c>
      <c r="R1560" s="264">
        <v>40</v>
      </c>
      <c r="S1560" s="264">
        <v>42</v>
      </c>
      <c r="T1560" s="267">
        <v>0.996105919003115</v>
      </c>
      <c r="U1560" s="267">
        <v>1</v>
      </c>
      <c r="V1560" s="268">
        <v>1</v>
      </c>
      <c r="W1560" s="268">
        <v>1</v>
      </c>
      <c r="X1560" s="295">
        <v>0</v>
      </c>
      <c r="Y1560" s="271">
        <v>296</v>
      </c>
      <c r="Z1560" s="333">
        <v>296</v>
      </c>
      <c r="AA1560" s="333">
        <v>308</v>
      </c>
      <c r="AB1560" s="333">
        <v>307</v>
      </c>
      <c r="AC1560" s="334">
        <v>1</v>
      </c>
      <c r="AD1560" s="268">
        <v>0.996753246753247</v>
      </c>
      <c r="AE1560" s="295">
        <v>0.00324675324675328</v>
      </c>
    </row>
    <row r="1561" spans="1:31">
      <c r="A1561" s="315" t="s">
        <v>2706</v>
      </c>
      <c r="B1561" s="339" t="s">
        <v>3373</v>
      </c>
      <c r="C1561" s="293" t="s">
        <v>2910</v>
      </c>
      <c r="D1561" s="339" t="s">
        <v>2911</v>
      </c>
      <c r="E1561" s="266">
        <v>44</v>
      </c>
      <c r="F1561" s="266">
        <v>42</v>
      </c>
      <c r="G1561" s="264">
        <v>45</v>
      </c>
      <c r="H1561" s="264">
        <v>44</v>
      </c>
      <c r="I1561" s="264">
        <v>42</v>
      </c>
      <c r="J1561" s="264">
        <v>41</v>
      </c>
      <c r="K1561" s="294">
        <v>0.9</v>
      </c>
      <c r="L1561" s="267">
        <v>0.954545454545455</v>
      </c>
      <c r="M1561" s="267">
        <v>0.977777777777778</v>
      </c>
      <c r="N1561" s="267">
        <v>0.976190476190476</v>
      </c>
      <c r="O1561" s="332">
        <v>1256</v>
      </c>
      <c r="P1561" s="266">
        <v>1203</v>
      </c>
      <c r="Q1561" s="266">
        <v>42</v>
      </c>
      <c r="R1561" s="264">
        <v>43</v>
      </c>
      <c r="S1561" s="264">
        <v>40</v>
      </c>
      <c r="T1561" s="267">
        <v>0.957802547770701</v>
      </c>
      <c r="U1561" s="267">
        <v>0.954545454545455</v>
      </c>
      <c r="V1561" s="268">
        <v>0.955555555555556</v>
      </c>
      <c r="W1561" s="268">
        <v>0.952380952380952</v>
      </c>
      <c r="X1561" s="295">
        <v>-0.00101010101010102</v>
      </c>
      <c r="Y1561" s="271">
        <v>300</v>
      </c>
      <c r="Z1561" s="333">
        <v>289</v>
      </c>
      <c r="AA1561" s="333">
        <v>289</v>
      </c>
      <c r="AB1561" s="333">
        <v>283</v>
      </c>
      <c r="AC1561" s="334">
        <v>0.963333333333333</v>
      </c>
      <c r="AD1561" s="268">
        <v>0.97923875432526</v>
      </c>
      <c r="AE1561" s="295">
        <v>-0.0159054209919262</v>
      </c>
    </row>
    <row r="1562" spans="1:31">
      <c r="A1562" s="315" t="s">
        <v>2706</v>
      </c>
      <c r="B1562" s="339" t="s">
        <v>3372</v>
      </c>
      <c r="C1562" s="293" t="s">
        <v>2912</v>
      </c>
      <c r="D1562" s="339" t="s">
        <v>2913</v>
      </c>
      <c r="E1562" s="266">
        <v>19</v>
      </c>
      <c r="F1562" s="266">
        <v>19</v>
      </c>
      <c r="G1562" s="264">
        <v>19</v>
      </c>
      <c r="H1562" s="264">
        <v>19</v>
      </c>
      <c r="I1562" s="264">
        <v>19</v>
      </c>
      <c r="J1562" s="264">
        <v>19</v>
      </c>
      <c r="K1562" s="294">
        <v>0.9</v>
      </c>
      <c r="L1562" s="267">
        <v>1</v>
      </c>
      <c r="M1562" s="267">
        <v>1</v>
      </c>
      <c r="N1562" s="267">
        <v>1</v>
      </c>
      <c r="O1562" s="332">
        <v>559</v>
      </c>
      <c r="P1562" s="266">
        <v>528</v>
      </c>
      <c r="Q1562" s="266">
        <v>18</v>
      </c>
      <c r="R1562" s="264">
        <v>18</v>
      </c>
      <c r="S1562" s="264">
        <v>18</v>
      </c>
      <c r="T1562" s="267">
        <v>0.944543828264758</v>
      </c>
      <c r="U1562" s="267">
        <v>0.947368421052632</v>
      </c>
      <c r="V1562" s="268">
        <v>0.947368421052632</v>
      </c>
      <c r="W1562" s="268">
        <v>0.947368421052632</v>
      </c>
      <c r="X1562" s="295">
        <v>0</v>
      </c>
      <c r="Y1562" s="271">
        <v>130</v>
      </c>
      <c r="Z1562" s="333">
        <v>121</v>
      </c>
      <c r="AA1562" s="333">
        <v>129</v>
      </c>
      <c r="AB1562" s="333">
        <v>122</v>
      </c>
      <c r="AC1562" s="334">
        <v>0.930769230769231</v>
      </c>
      <c r="AD1562" s="268">
        <v>0.945736434108527</v>
      </c>
      <c r="AE1562" s="295">
        <v>-0.0149672033392964</v>
      </c>
    </row>
    <row r="1563" spans="1:31">
      <c r="A1563" s="315" t="s">
        <v>2706</v>
      </c>
      <c r="B1563" s="339" t="s">
        <v>3373</v>
      </c>
      <c r="C1563" s="293" t="s">
        <v>2914</v>
      </c>
      <c r="D1563" s="339" t="s">
        <v>2915</v>
      </c>
      <c r="E1563" s="266">
        <v>27</v>
      </c>
      <c r="F1563" s="266">
        <v>27</v>
      </c>
      <c r="G1563" s="264">
        <v>23</v>
      </c>
      <c r="H1563" s="264">
        <v>23</v>
      </c>
      <c r="I1563" s="264">
        <v>24</v>
      </c>
      <c r="J1563" s="264">
        <v>23</v>
      </c>
      <c r="K1563" s="294">
        <v>0.9</v>
      </c>
      <c r="L1563" s="267">
        <v>1</v>
      </c>
      <c r="M1563" s="267">
        <v>1</v>
      </c>
      <c r="N1563" s="267">
        <v>0.958333333333333</v>
      </c>
      <c r="O1563" s="332">
        <v>726</v>
      </c>
      <c r="P1563" s="266">
        <v>697</v>
      </c>
      <c r="Q1563" s="266">
        <v>27</v>
      </c>
      <c r="R1563" s="264">
        <v>23</v>
      </c>
      <c r="S1563" s="264">
        <v>23</v>
      </c>
      <c r="T1563" s="267">
        <v>0.960055096418733</v>
      </c>
      <c r="U1563" s="267">
        <v>1</v>
      </c>
      <c r="V1563" s="268">
        <v>1</v>
      </c>
      <c r="W1563" s="268">
        <v>0.958333333333333</v>
      </c>
      <c r="X1563" s="295">
        <v>0</v>
      </c>
      <c r="Y1563" s="271">
        <v>165</v>
      </c>
      <c r="Z1563" s="333">
        <v>161</v>
      </c>
      <c r="AA1563" s="333">
        <v>174</v>
      </c>
      <c r="AB1563" s="333">
        <v>169</v>
      </c>
      <c r="AC1563" s="334">
        <v>0.975757575757576</v>
      </c>
      <c r="AD1563" s="268">
        <v>0.971264367816092</v>
      </c>
      <c r="AE1563" s="295">
        <v>0.00449320794148378</v>
      </c>
    </row>
    <row r="1564" spans="1:31">
      <c r="A1564" s="315" t="s">
        <v>2706</v>
      </c>
      <c r="B1564" s="339" t="s">
        <v>3372</v>
      </c>
      <c r="C1564" s="293" t="s">
        <v>2916</v>
      </c>
      <c r="D1564" s="339" t="s">
        <v>2917</v>
      </c>
      <c r="E1564" s="266">
        <v>22</v>
      </c>
      <c r="F1564" s="266">
        <v>22</v>
      </c>
      <c r="G1564" s="264">
        <v>22</v>
      </c>
      <c r="H1564" s="264">
        <v>22</v>
      </c>
      <c r="I1564" s="264">
        <v>22</v>
      </c>
      <c r="J1564" s="264">
        <v>22</v>
      </c>
      <c r="K1564" s="294">
        <v>0.9</v>
      </c>
      <c r="L1564" s="267">
        <v>1</v>
      </c>
      <c r="M1564" s="267">
        <v>1</v>
      </c>
      <c r="N1564" s="267">
        <v>1</v>
      </c>
      <c r="O1564" s="332">
        <v>742</v>
      </c>
      <c r="P1564" s="266">
        <v>737</v>
      </c>
      <c r="Q1564" s="266">
        <v>22</v>
      </c>
      <c r="R1564" s="264">
        <v>22</v>
      </c>
      <c r="S1564" s="264">
        <v>22</v>
      </c>
      <c r="T1564" s="267">
        <v>0.993261455525607</v>
      </c>
      <c r="U1564" s="267">
        <v>1</v>
      </c>
      <c r="V1564" s="268">
        <v>1</v>
      </c>
      <c r="W1564" s="268">
        <v>1</v>
      </c>
      <c r="X1564" s="295">
        <v>0</v>
      </c>
      <c r="Y1564" s="271">
        <v>164</v>
      </c>
      <c r="Z1564" s="333">
        <v>164</v>
      </c>
      <c r="AA1564" s="333">
        <v>171</v>
      </c>
      <c r="AB1564" s="333">
        <v>168</v>
      </c>
      <c r="AC1564" s="334">
        <v>1</v>
      </c>
      <c r="AD1564" s="268">
        <v>0.982456140350877</v>
      </c>
      <c r="AE1564" s="295">
        <v>0.0175438596491229</v>
      </c>
    </row>
    <row r="1565" spans="1:31">
      <c r="A1565" s="315" t="s">
        <v>2706</v>
      </c>
      <c r="B1565" s="339" t="s">
        <v>3372</v>
      </c>
      <c r="C1565" s="293" t="s">
        <v>2918</v>
      </c>
      <c r="D1565" s="339" t="s">
        <v>2919</v>
      </c>
      <c r="E1565" s="266">
        <v>31</v>
      </c>
      <c r="F1565" s="266">
        <v>31</v>
      </c>
      <c r="G1565" s="264">
        <v>33</v>
      </c>
      <c r="H1565" s="264">
        <v>33</v>
      </c>
      <c r="I1565" s="264">
        <v>30</v>
      </c>
      <c r="J1565" s="264">
        <v>30</v>
      </c>
      <c r="K1565" s="294">
        <v>0.9</v>
      </c>
      <c r="L1565" s="267">
        <v>1</v>
      </c>
      <c r="M1565" s="267">
        <v>1</v>
      </c>
      <c r="N1565" s="267">
        <v>1</v>
      </c>
      <c r="O1565" s="332">
        <v>968</v>
      </c>
      <c r="P1565" s="266">
        <v>949</v>
      </c>
      <c r="Q1565" s="266">
        <v>31</v>
      </c>
      <c r="R1565" s="264">
        <v>33</v>
      </c>
      <c r="S1565" s="264">
        <v>30</v>
      </c>
      <c r="T1565" s="267">
        <v>0.980371900826446</v>
      </c>
      <c r="U1565" s="267">
        <v>1</v>
      </c>
      <c r="V1565" s="268">
        <v>1</v>
      </c>
      <c r="W1565" s="268">
        <v>1</v>
      </c>
      <c r="X1565" s="295">
        <v>0</v>
      </c>
      <c r="Y1565" s="271">
        <v>224</v>
      </c>
      <c r="Z1565" s="333">
        <v>220</v>
      </c>
      <c r="AA1565" s="333">
        <v>231</v>
      </c>
      <c r="AB1565" s="333">
        <v>229</v>
      </c>
      <c r="AC1565" s="334">
        <v>0.982142857142857</v>
      </c>
      <c r="AD1565" s="268">
        <v>0.991341991341991</v>
      </c>
      <c r="AE1565" s="295">
        <v>-0.00919913419913421</v>
      </c>
    </row>
    <row r="1566" spans="1:31">
      <c r="A1566" s="315" t="s">
        <v>2706</v>
      </c>
      <c r="B1566" s="339" t="s">
        <v>3372</v>
      </c>
      <c r="C1566" s="293" t="s">
        <v>2920</v>
      </c>
      <c r="D1566" s="339" t="s">
        <v>2921</v>
      </c>
      <c r="E1566" s="266">
        <v>0</v>
      </c>
      <c r="F1566" s="266">
        <v>0</v>
      </c>
      <c r="G1566" s="264">
        <v>0</v>
      </c>
      <c r="H1566" s="264">
        <v>0</v>
      </c>
      <c r="I1566" s="264">
        <v>0</v>
      </c>
      <c r="J1566" s="264">
        <v>0</v>
      </c>
      <c r="K1566" s="294">
        <v>0.9</v>
      </c>
      <c r="L1566" s="267">
        <v>0</v>
      </c>
      <c r="M1566" s="267">
        <v>0</v>
      </c>
      <c r="N1566" s="267">
        <v>0</v>
      </c>
      <c r="O1566" s="332">
        <v>0</v>
      </c>
      <c r="P1566" s="266">
        <v>0</v>
      </c>
      <c r="Q1566" s="266">
        <v>0</v>
      </c>
      <c r="R1566" s="264">
        <v>0</v>
      </c>
      <c r="S1566" s="264">
        <v>0</v>
      </c>
      <c r="T1566" s="267">
        <v>0</v>
      </c>
      <c r="U1566" s="267">
        <v>0</v>
      </c>
      <c r="V1566" s="268">
        <v>0</v>
      </c>
      <c r="W1566" s="268">
        <v>0</v>
      </c>
      <c r="X1566" s="295">
        <v>0</v>
      </c>
      <c r="Y1566" s="271">
        <v>0</v>
      </c>
      <c r="Z1566" s="333">
        <v>0</v>
      </c>
      <c r="AA1566" s="333">
        <v>0</v>
      </c>
      <c r="AB1566" s="333">
        <v>0</v>
      </c>
      <c r="AC1566" s="334">
        <v>0</v>
      </c>
      <c r="AD1566" s="268">
        <v>0</v>
      </c>
      <c r="AE1566" s="295">
        <v>0</v>
      </c>
    </row>
    <row r="1567" spans="1:31">
      <c r="A1567" s="315" t="s">
        <v>2706</v>
      </c>
      <c r="B1567" s="339" t="s">
        <v>3372</v>
      </c>
      <c r="C1567" s="293" t="s">
        <v>2922</v>
      </c>
      <c r="D1567" s="339" t="s">
        <v>2923</v>
      </c>
      <c r="E1567" s="266">
        <v>69</v>
      </c>
      <c r="F1567" s="266">
        <v>67</v>
      </c>
      <c r="G1567" s="264">
        <v>66</v>
      </c>
      <c r="H1567" s="264">
        <v>64</v>
      </c>
      <c r="I1567" s="264">
        <v>66</v>
      </c>
      <c r="J1567" s="264">
        <v>66</v>
      </c>
      <c r="K1567" s="294">
        <v>0.9</v>
      </c>
      <c r="L1567" s="267">
        <v>0.971014492753623</v>
      </c>
      <c r="M1567" s="267">
        <v>0.96969696969697</v>
      </c>
      <c r="N1567" s="267">
        <v>1</v>
      </c>
      <c r="O1567" s="332">
        <v>2004</v>
      </c>
      <c r="P1567" s="266">
        <v>1939</v>
      </c>
      <c r="Q1567" s="266">
        <v>66</v>
      </c>
      <c r="R1567" s="264">
        <v>63</v>
      </c>
      <c r="S1567" s="264">
        <v>65</v>
      </c>
      <c r="T1567" s="267">
        <v>0.967564870259481</v>
      </c>
      <c r="U1567" s="267">
        <v>0.956521739130435</v>
      </c>
      <c r="V1567" s="268">
        <v>0.954545454545455</v>
      </c>
      <c r="W1567" s="268">
        <v>0.984848484848485</v>
      </c>
      <c r="X1567" s="295">
        <v>0.00197628458498023</v>
      </c>
      <c r="Y1567" s="271">
        <v>468</v>
      </c>
      <c r="Z1567" s="333">
        <v>451</v>
      </c>
      <c r="AA1567" s="333">
        <v>482</v>
      </c>
      <c r="AB1567" s="333">
        <v>464</v>
      </c>
      <c r="AC1567" s="334">
        <v>0.963675213675214</v>
      </c>
      <c r="AD1567" s="268">
        <v>0.962655601659751</v>
      </c>
      <c r="AE1567" s="295">
        <v>0.00101961201546263</v>
      </c>
    </row>
    <row r="1568" spans="1:31">
      <c r="A1568" s="315" t="s">
        <v>2706</v>
      </c>
      <c r="B1568" s="339" t="s">
        <v>3374</v>
      </c>
      <c r="C1568" s="293" t="s">
        <v>2924</v>
      </c>
      <c r="D1568" s="339" t="s">
        <v>2925</v>
      </c>
      <c r="E1568" s="266">
        <v>15</v>
      </c>
      <c r="F1568" s="266">
        <v>15</v>
      </c>
      <c r="G1568" s="264">
        <v>15</v>
      </c>
      <c r="H1568" s="264">
        <v>14</v>
      </c>
      <c r="I1568" s="264">
        <v>14</v>
      </c>
      <c r="J1568" s="264">
        <v>14</v>
      </c>
      <c r="K1568" s="294">
        <v>0.9</v>
      </c>
      <c r="L1568" s="267">
        <v>1</v>
      </c>
      <c r="M1568" s="267">
        <v>0.933333333333333</v>
      </c>
      <c r="N1568" s="267">
        <v>1</v>
      </c>
      <c r="O1568" s="332">
        <v>433</v>
      </c>
      <c r="P1568" s="266">
        <v>411</v>
      </c>
      <c r="Q1568" s="266">
        <v>15</v>
      </c>
      <c r="R1568" s="264">
        <v>14</v>
      </c>
      <c r="S1568" s="264">
        <v>14</v>
      </c>
      <c r="T1568" s="267">
        <v>0.94919168591224</v>
      </c>
      <c r="U1568" s="267">
        <v>1</v>
      </c>
      <c r="V1568" s="268">
        <v>0.933333333333333</v>
      </c>
      <c r="W1568" s="268">
        <v>1</v>
      </c>
      <c r="X1568" s="295">
        <v>0.0666666666666667</v>
      </c>
      <c r="Y1568" s="271">
        <v>106</v>
      </c>
      <c r="Z1568" s="333">
        <v>101</v>
      </c>
      <c r="AA1568" s="333">
        <v>99</v>
      </c>
      <c r="AB1568" s="333">
        <v>94</v>
      </c>
      <c r="AC1568" s="334">
        <v>0.952830188679245</v>
      </c>
      <c r="AD1568" s="268">
        <v>0.94949494949495</v>
      </c>
      <c r="AE1568" s="295">
        <v>0.00333523918429579</v>
      </c>
    </row>
    <row r="1569" spans="1:31">
      <c r="A1569" s="315" t="s">
        <v>2706</v>
      </c>
      <c r="B1569" s="339" t="s">
        <v>3372</v>
      </c>
      <c r="C1569" s="293" t="s">
        <v>2926</v>
      </c>
      <c r="D1569" s="339" t="s">
        <v>2927</v>
      </c>
      <c r="E1569" s="266">
        <v>17</v>
      </c>
      <c r="F1569" s="266">
        <v>17</v>
      </c>
      <c r="G1569" s="264">
        <v>16</v>
      </c>
      <c r="H1569" s="264">
        <v>16</v>
      </c>
      <c r="I1569" s="264">
        <v>13</v>
      </c>
      <c r="J1569" s="264">
        <v>13</v>
      </c>
      <c r="K1569" s="294">
        <v>0.9</v>
      </c>
      <c r="L1569" s="267">
        <v>1</v>
      </c>
      <c r="M1569" s="267">
        <v>1</v>
      </c>
      <c r="N1569" s="267">
        <v>1</v>
      </c>
      <c r="O1569" s="332">
        <v>370</v>
      </c>
      <c r="P1569" s="266">
        <v>362</v>
      </c>
      <c r="Q1569" s="266">
        <v>17</v>
      </c>
      <c r="R1569" s="264">
        <v>16</v>
      </c>
      <c r="S1569" s="264">
        <v>13</v>
      </c>
      <c r="T1569" s="267">
        <v>0.978378378378378</v>
      </c>
      <c r="U1569" s="267">
        <v>1</v>
      </c>
      <c r="V1569" s="268">
        <v>1</v>
      </c>
      <c r="W1569" s="268">
        <v>1</v>
      </c>
      <c r="X1569" s="295">
        <v>0</v>
      </c>
      <c r="Y1569" s="271">
        <v>103</v>
      </c>
      <c r="Z1569" s="333">
        <v>100</v>
      </c>
      <c r="AA1569" s="333">
        <v>86</v>
      </c>
      <c r="AB1569" s="333">
        <v>84</v>
      </c>
      <c r="AC1569" s="334">
        <v>0.970873786407767</v>
      </c>
      <c r="AD1569" s="268">
        <v>0.976744186046512</v>
      </c>
      <c r="AE1569" s="295">
        <v>-0.00587039963874458</v>
      </c>
    </row>
    <row r="1570" spans="1:31">
      <c r="A1570" s="315" t="s">
        <v>2706</v>
      </c>
      <c r="B1570" s="339" t="s">
        <v>3374</v>
      </c>
      <c r="C1570" s="293" t="s">
        <v>2928</v>
      </c>
      <c r="D1570" s="339" t="s">
        <v>2929</v>
      </c>
      <c r="E1570" s="266">
        <v>29</v>
      </c>
      <c r="F1570" s="266">
        <v>29</v>
      </c>
      <c r="G1570" s="264">
        <v>32</v>
      </c>
      <c r="H1570" s="264">
        <v>32</v>
      </c>
      <c r="I1570" s="264">
        <v>28</v>
      </c>
      <c r="J1570" s="264">
        <v>28</v>
      </c>
      <c r="K1570" s="294">
        <v>0.9</v>
      </c>
      <c r="L1570" s="267">
        <v>1</v>
      </c>
      <c r="M1570" s="267">
        <v>1</v>
      </c>
      <c r="N1570" s="267">
        <v>1</v>
      </c>
      <c r="O1570" s="332">
        <v>940</v>
      </c>
      <c r="P1570" s="266">
        <v>940</v>
      </c>
      <c r="Q1570" s="266">
        <v>29</v>
      </c>
      <c r="R1570" s="264">
        <v>32</v>
      </c>
      <c r="S1570" s="264">
        <v>28</v>
      </c>
      <c r="T1570" s="267">
        <v>1</v>
      </c>
      <c r="U1570" s="267">
        <v>1</v>
      </c>
      <c r="V1570" s="268">
        <v>1</v>
      </c>
      <c r="W1570" s="268">
        <v>1</v>
      </c>
      <c r="X1570" s="295">
        <v>0</v>
      </c>
      <c r="Y1570" s="271">
        <v>207</v>
      </c>
      <c r="Z1570" s="333">
        <v>207</v>
      </c>
      <c r="AA1570" s="333">
        <v>204</v>
      </c>
      <c r="AB1570" s="333">
        <v>204</v>
      </c>
      <c r="AC1570" s="334">
        <v>1</v>
      </c>
      <c r="AD1570" s="268">
        <v>1</v>
      </c>
      <c r="AE1570" s="295">
        <v>0</v>
      </c>
    </row>
    <row r="1571" spans="1:31">
      <c r="A1571" s="315" t="s">
        <v>2706</v>
      </c>
      <c r="B1571" s="339" t="s">
        <v>3372</v>
      </c>
      <c r="C1571" s="293" t="s">
        <v>2930</v>
      </c>
      <c r="D1571" s="339" t="s">
        <v>2931</v>
      </c>
      <c r="E1571" s="266">
        <v>33</v>
      </c>
      <c r="F1571" s="266">
        <v>33</v>
      </c>
      <c r="G1571" s="264">
        <v>37</v>
      </c>
      <c r="H1571" s="264">
        <v>37</v>
      </c>
      <c r="I1571" s="264">
        <v>32</v>
      </c>
      <c r="J1571" s="264">
        <v>32</v>
      </c>
      <c r="K1571" s="294">
        <v>0.9</v>
      </c>
      <c r="L1571" s="267">
        <v>1</v>
      </c>
      <c r="M1571" s="267">
        <v>1</v>
      </c>
      <c r="N1571" s="267">
        <v>1</v>
      </c>
      <c r="O1571" s="332">
        <v>1111</v>
      </c>
      <c r="P1571" s="266">
        <v>1099</v>
      </c>
      <c r="Q1571" s="266">
        <v>33</v>
      </c>
      <c r="R1571" s="264">
        <v>37</v>
      </c>
      <c r="S1571" s="264">
        <v>32</v>
      </c>
      <c r="T1571" s="267">
        <v>0.989198919891989</v>
      </c>
      <c r="U1571" s="267">
        <v>1</v>
      </c>
      <c r="V1571" s="268">
        <v>1</v>
      </c>
      <c r="W1571" s="268">
        <v>1</v>
      </c>
      <c r="X1571" s="295">
        <v>0</v>
      </c>
      <c r="Y1571" s="271">
        <v>241</v>
      </c>
      <c r="Z1571" s="333">
        <v>239</v>
      </c>
      <c r="AA1571" s="333">
        <v>273</v>
      </c>
      <c r="AB1571" s="333">
        <v>270</v>
      </c>
      <c r="AC1571" s="334">
        <v>0.991701244813278</v>
      </c>
      <c r="AD1571" s="268">
        <v>0.989010989010989</v>
      </c>
      <c r="AE1571" s="295">
        <v>0.00269025580228899</v>
      </c>
    </row>
    <row r="1572" spans="1:31">
      <c r="A1572" s="315" t="s">
        <v>2706</v>
      </c>
      <c r="B1572" s="339" t="s">
        <v>3372</v>
      </c>
      <c r="C1572" s="293" t="s">
        <v>2932</v>
      </c>
      <c r="D1572" s="339" t="s">
        <v>2933</v>
      </c>
      <c r="E1572" s="266">
        <v>40</v>
      </c>
      <c r="F1572" s="266">
        <v>40</v>
      </c>
      <c r="G1572" s="264">
        <v>42</v>
      </c>
      <c r="H1572" s="264">
        <v>42</v>
      </c>
      <c r="I1572" s="264">
        <v>40</v>
      </c>
      <c r="J1572" s="264">
        <v>40</v>
      </c>
      <c r="K1572" s="294">
        <v>0.9</v>
      </c>
      <c r="L1572" s="267">
        <v>1</v>
      </c>
      <c r="M1572" s="267">
        <v>1</v>
      </c>
      <c r="N1572" s="267">
        <v>1</v>
      </c>
      <c r="O1572" s="332">
        <v>1126</v>
      </c>
      <c r="P1572" s="266">
        <v>1090</v>
      </c>
      <c r="Q1572" s="266">
        <v>39</v>
      </c>
      <c r="R1572" s="264">
        <v>41</v>
      </c>
      <c r="S1572" s="264">
        <v>38</v>
      </c>
      <c r="T1572" s="267">
        <v>0.968028419182948</v>
      </c>
      <c r="U1572" s="267">
        <v>0.975</v>
      </c>
      <c r="V1572" s="268">
        <v>0.976190476190476</v>
      </c>
      <c r="W1572" s="268">
        <v>0.95</v>
      </c>
      <c r="X1572" s="295">
        <v>-0.00119047619047619</v>
      </c>
      <c r="Y1572" s="271">
        <v>274</v>
      </c>
      <c r="Z1572" s="333">
        <v>264</v>
      </c>
      <c r="AA1572" s="333">
        <v>275</v>
      </c>
      <c r="AB1572" s="333">
        <v>263</v>
      </c>
      <c r="AC1572" s="334">
        <v>0.963503649635037</v>
      </c>
      <c r="AD1572" s="268">
        <v>0.956363636363636</v>
      </c>
      <c r="AE1572" s="295">
        <v>0.00714001327140013</v>
      </c>
    </row>
    <row r="1573" spans="1:31">
      <c r="A1573" s="315" t="s">
        <v>2706</v>
      </c>
      <c r="B1573" s="339" t="s">
        <v>3372</v>
      </c>
      <c r="C1573" s="293" t="s">
        <v>2934</v>
      </c>
      <c r="D1573" s="339" t="s">
        <v>2935</v>
      </c>
      <c r="E1573" s="266">
        <v>15</v>
      </c>
      <c r="F1573" s="266">
        <v>15</v>
      </c>
      <c r="G1573" s="264">
        <v>19</v>
      </c>
      <c r="H1573" s="264">
        <v>19</v>
      </c>
      <c r="I1573" s="264">
        <v>19</v>
      </c>
      <c r="J1573" s="264">
        <v>19</v>
      </c>
      <c r="K1573" s="294">
        <v>0.9</v>
      </c>
      <c r="L1573" s="267">
        <v>1</v>
      </c>
      <c r="M1573" s="267">
        <v>1</v>
      </c>
      <c r="N1573" s="267">
        <v>1</v>
      </c>
      <c r="O1573" s="332">
        <v>559</v>
      </c>
      <c r="P1573" s="266">
        <v>553</v>
      </c>
      <c r="Q1573" s="266">
        <v>15</v>
      </c>
      <c r="R1573" s="264">
        <v>19</v>
      </c>
      <c r="S1573" s="264">
        <v>19</v>
      </c>
      <c r="T1573" s="267">
        <v>0.989266547406082</v>
      </c>
      <c r="U1573" s="267">
        <v>1</v>
      </c>
      <c r="V1573" s="268">
        <v>1</v>
      </c>
      <c r="W1573" s="268">
        <v>1</v>
      </c>
      <c r="X1573" s="295">
        <v>0</v>
      </c>
      <c r="Y1573" s="271">
        <v>126</v>
      </c>
      <c r="Z1573" s="333">
        <v>126</v>
      </c>
      <c r="AA1573" s="333">
        <v>123</v>
      </c>
      <c r="AB1573" s="333">
        <v>123</v>
      </c>
      <c r="AC1573" s="334">
        <v>1</v>
      </c>
      <c r="AD1573" s="268">
        <v>1</v>
      </c>
      <c r="AE1573" s="295">
        <v>0</v>
      </c>
    </row>
    <row r="1574" spans="1:31">
      <c r="A1574" s="315" t="s">
        <v>2706</v>
      </c>
      <c r="B1574" s="339" t="s">
        <v>3374</v>
      </c>
      <c r="C1574" s="293" t="s">
        <v>2936</v>
      </c>
      <c r="D1574" s="339" t="s">
        <v>2937</v>
      </c>
      <c r="E1574" s="266">
        <v>38</v>
      </c>
      <c r="F1574" s="266">
        <v>34</v>
      </c>
      <c r="G1574" s="264">
        <v>33</v>
      </c>
      <c r="H1574" s="264">
        <v>27</v>
      </c>
      <c r="I1574" s="264">
        <v>29</v>
      </c>
      <c r="J1574" s="264">
        <v>27</v>
      </c>
      <c r="K1574" s="294">
        <v>0.9</v>
      </c>
      <c r="L1574" s="267">
        <v>0.894736842105263</v>
      </c>
      <c r="M1574" s="267">
        <v>0.818181818181818</v>
      </c>
      <c r="N1574" s="267">
        <v>0.931034482758621</v>
      </c>
      <c r="O1574" s="332">
        <v>1000</v>
      </c>
      <c r="P1574" s="266">
        <v>825</v>
      </c>
      <c r="Q1574" s="266">
        <v>33</v>
      </c>
      <c r="R1574" s="264">
        <v>25</v>
      </c>
      <c r="S1574" s="264">
        <v>25</v>
      </c>
      <c r="T1574" s="267">
        <v>0.825</v>
      </c>
      <c r="U1574" s="267">
        <v>0.868421052631579</v>
      </c>
      <c r="V1574" s="268">
        <v>0.757575757575758</v>
      </c>
      <c r="W1574" s="268">
        <v>0.862068965517241</v>
      </c>
      <c r="X1574" s="295">
        <v>0.110845295055821</v>
      </c>
      <c r="Y1574" s="271">
        <v>222</v>
      </c>
      <c r="Z1574" s="333">
        <v>184</v>
      </c>
      <c r="AA1574" s="333">
        <v>236</v>
      </c>
      <c r="AB1574" s="333">
        <v>196</v>
      </c>
      <c r="AC1574" s="334">
        <v>0.828828828828829</v>
      </c>
      <c r="AD1574" s="268">
        <v>0.830508474576271</v>
      </c>
      <c r="AE1574" s="295">
        <v>-0.00167964574744239</v>
      </c>
    </row>
    <row r="1575" spans="1:31">
      <c r="A1575" s="315" t="s">
        <v>2706</v>
      </c>
      <c r="B1575" s="339" t="s">
        <v>3373</v>
      </c>
      <c r="C1575" s="293" t="s">
        <v>2938</v>
      </c>
      <c r="D1575" s="339" t="s">
        <v>2939</v>
      </c>
      <c r="E1575" s="266">
        <v>0</v>
      </c>
      <c r="F1575" s="266">
        <v>0</v>
      </c>
      <c r="G1575" s="264">
        <v>0</v>
      </c>
      <c r="H1575" s="264">
        <v>0</v>
      </c>
      <c r="I1575" s="264">
        <v>0</v>
      </c>
      <c r="J1575" s="264">
        <v>0</v>
      </c>
      <c r="K1575" s="294">
        <v>0.9</v>
      </c>
      <c r="L1575" s="267">
        <v>0</v>
      </c>
      <c r="M1575" s="267">
        <v>0</v>
      </c>
      <c r="N1575" s="267">
        <v>0</v>
      </c>
      <c r="O1575" s="332">
        <v>0</v>
      </c>
      <c r="P1575" s="266">
        <v>0</v>
      </c>
      <c r="Q1575" s="266">
        <v>0</v>
      </c>
      <c r="R1575" s="264">
        <v>0</v>
      </c>
      <c r="S1575" s="264">
        <v>0</v>
      </c>
      <c r="T1575" s="267">
        <v>0</v>
      </c>
      <c r="U1575" s="267">
        <v>0</v>
      </c>
      <c r="V1575" s="268">
        <v>0</v>
      </c>
      <c r="W1575" s="268">
        <v>0</v>
      </c>
      <c r="X1575" s="295">
        <v>0</v>
      </c>
      <c r="Y1575" s="271">
        <v>0</v>
      </c>
      <c r="Z1575" s="333">
        <v>0</v>
      </c>
      <c r="AA1575" s="333">
        <v>0</v>
      </c>
      <c r="AB1575" s="333">
        <v>0</v>
      </c>
      <c r="AC1575" s="334">
        <v>0</v>
      </c>
      <c r="AD1575" s="268">
        <v>0</v>
      </c>
      <c r="AE1575" s="295">
        <v>0</v>
      </c>
    </row>
    <row r="1576" spans="1:31">
      <c r="A1576" s="315" t="s">
        <v>2706</v>
      </c>
      <c r="B1576" s="339" t="s">
        <v>3374</v>
      </c>
      <c r="C1576" s="293" t="s">
        <v>2940</v>
      </c>
      <c r="D1576" s="339" t="s">
        <v>2941</v>
      </c>
      <c r="E1576" s="266">
        <v>0</v>
      </c>
      <c r="F1576" s="266">
        <v>0</v>
      </c>
      <c r="G1576" s="264">
        <v>0</v>
      </c>
      <c r="H1576" s="264">
        <v>0</v>
      </c>
      <c r="I1576" s="264">
        <v>0</v>
      </c>
      <c r="J1576" s="264">
        <v>0</v>
      </c>
      <c r="K1576" s="294">
        <v>0.9</v>
      </c>
      <c r="L1576" s="267">
        <v>0</v>
      </c>
      <c r="M1576" s="267">
        <v>0</v>
      </c>
      <c r="N1576" s="267">
        <v>0</v>
      </c>
      <c r="O1576" s="332">
        <v>0</v>
      </c>
      <c r="P1576" s="266">
        <v>0</v>
      </c>
      <c r="Q1576" s="266">
        <v>0</v>
      </c>
      <c r="R1576" s="264">
        <v>0</v>
      </c>
      <c r="S1576" s="264">
        <v>0</v>
      </c>
      <c r="T1576" s="267">
        <v>0</v>
      </c>
      <c r="U1576" s="267">
        <v>0</v>
      </c>
      <c r="V1576" s="268">
        <v>0</v>
      </c>
      <c r="W1576" s="268">
        <v>0</v>
      </c>
      <c r="X1576" s="295">
        <v>0</v>
      </c>
      <c r="Y1576" s="271">
        <v>0</v>
      </c>
      <c r="Z1576" s="333">
        <v>0</v>
      </c>
      <c r="AA1576" s="333">
        <v>0</v>
      </c>
      <c r="AB1576" s="333">
        <v>0</v>
      </c>
      <c r="AC1576" s="334">
        <v>0</v>
      </c>
      <c r="AD1576" s="268">
        <v>0</v>
      </c>
      <c r="AE1576" s="295">
        <v>0</v>
      </c>
    </row>
    <row r="1577" spans="1:31">
      <c r="A1577" s="315" t="s">
        <v>2706</v>
      </c>
      <c r="B1577" s="339" t="s">
        <v>3374</v>
      </c>
      <c r="C1577" s="293" t="s">
        <v>2942</v>
      </c>
      <c r="D1577" s="339" t="s">
        <v>2943</v>
      </c>
      <c r="E1577" s="266">
        <v>0</v>
      </c>
      <c r="F1577" s="266">
        <v>0</v>
      </c>
      <c r="G1577" s="264">
        <v>0</v>
      </c>
      <c r="H1577" s="264">
        <v>0</v>
      </c>
      <c r="I1577" s="264">
        <v>0</v>
      </c>
      <c r="J1577" s="264">
        <v>0</v>
      </c>
      <c r="K1577" s="294">
        <v>0.9</v>
      </c>
      <c r="L1577" s="267">
        <v>0</v>
      </c>
      <c r="M1577" s="267">
        <v>0</v>
      </c>
      <c r="N1577" s="267">
        <v>0</v>
      </c>
      <c r="O1577" s="332">
        <v>0</v>
      </c>
      <c r="P1577" s="266">
        <v>0</v>
      </c>
      <c r="Q1577" s="266">
        <v>0</v>
      </c>
      <c r="R1577" s="264">
        <v>0</v>
      </c>
      <c r="S1577" s="264">
        <v>0</v>
      </c>
      <c r="T1577" s="267">
        <v>0</v>
      </c>
      <c r="U1577" s="267">
        <v>0</v>
      </c>
      <c r="V1577" s="268">
        <v>0</v>
      </c>
      <c r="W1577" s="268">
        <v>0</v>
      </c>
      <c r="X1577" s="295">
        <v>0</v>
      </c>
      <c r="Y1577" s="271">
        <v>0</v>
      </c>
      <c r="Z1577" s="333">
        <v>0</v>
      </c>
      <c r="AA1577" s="333">
        <v>0</v>
      </c>
      <c r="AB1577" s="333">
        <v>0</v>
      </c>
      <c r="AC1577" s="334">
        <v>0</v>
      </c>
      <c r="AD1577" s="268">
        <v>0</v>
      </c>
      <c r="AE1577" s="295">
        <v>0</v>
      </c>
    </row>
    <row r="1578" spans="1:31">
      <c r="A1578" s="315" t="s">
        <v>2706</v>
      </c>
      <c r="B1578" s="339" t="s">
        <v>3374</v>
      </c>
      <c r="C1578" s="293" t="s">
        <v>2944</v>
      </c>
      <c r="D1578" s="339" t="s">
        <v>2945</v>
      </c>
      <c r="E1578" s="266">
        <v>34</v>
      </c>
      <c r="F1578" s="266">
        <v>34</v>
      </c>
      <c r="G1578" s="264">
        <v>38</v>
      </c>
      <c r="H1578" s="264">
        <v>36</v>
      </c>
      <c r="I1578" s="264">
        <v>34</v>
      </c>
      <c r="J1578" s="264">
        <v>33</v>
      </c>
      <c r="K1578" s="294">
        <v>0.9</v>
      </c>
      <c r="L1578" s="267">
        <v>1</v>
      </c>
      <c r="M1578" s="267">
        <v>0.947368421052632</v>
      </c>
      <c r="N1578" s="267">
        <v>0.970588235294118</v>
      </c>
      <c r="O1578" s="332">
        <v>1070</v>
      </c>
      <c r="P1578" s="266">
        <v>997</v>
      </c>
      <c r="Q1578" s="266">
        <v>32</v>
      </c>
      <c r="R1578" s="264">
        <v>36</v>
      </c>
      <c r="S1578" s="264">
        <v>33</v>
      </c>
      <c r="T1578" s="267">
        <v>0.931775700934579</v>
      </c>
      <c r="U1578" s="267">
        <v>0.941176470588235</v>
      </c>
      <c r="V1578" s="268">
        <v>0.947368421052632</v>
      </c>
      <c r="W1578" s="268">
        <v>0.970588235294118</v>
      </c>
      <c r="X1578" s="295">
        <v>-0.00619195046439625</v>
      </c>
      <c r="Y1578" s="271">
        <v>253</v>
      </c>
      <c r="Z1578" s="333">
        <v>239</v>
      </c>
      <c r="AA1578" s="333">
        <v>255</v>
      </c>
      <c r="AB1578" s="333">
        <v>245</v>
      </c>
      <c r="AC1578" s="334">
        <v>0.944664031620553</v>
      </c>
      <c r="AD1578" s="268">
        <v>0.96078431372549</v>
      </c>
      <c r="AE1578" s="295">
        <v>-0.0161202821049369</v>
      </c>
    </row>
    <row r="1579" spans="1:31">
      <c r="A1579" s="315" t="s">
        <v>2706</v>
      </c>
      <c r="B1579" s="339" t="s">
        <v>3374</v>
      </c>
      <c r="C1579" s="293" t="s">
        <v>2946</v>
      </c>
      <c r="D1579" s="339" t="s">
        <v>2947</v>
      </c>
      <c r="E1579" s="266">
        <v>25</v>
      </c>
      <c r="F1579" s="266">
        <v>23</v>
      </c>
      <c r="G1579" s="264">
        <v>26</v>
      </c>
      <c r="H1579" s="264">
        <v>24</v>
      </c>
      <c r="I1579" s="264">
        <v>32</v>
      </c>
      <c r="J1579" s="264">
        <v>29</v>
      </c>
      <c r="K1579" s="294">
        <v>0.9</v>
      </c>
      <c r="L1579" s="267">
        <v>0.92</v>
      </c>
      <c r="M1579" s="267">
        <v>0.923076923076923</v>
      </c>
      <c r="N1579" s="267">
        <v>0.90625</v>
      </c>
      <c r="O1579" s="332">
        <v>882</v>
      </c>
      <c r="P1579" s="266">
        <v>759</v>
      </c>
      <c r="Q1579" s="266">
        <v>23</v>
      </c>
      <c r="R1579" s="264">
        <v>22</v>
      </c>
      <c r="S1579" s="264">
        <v>29</v>
      </c>
      <c r="T1579" s="267">
        <v>0.860544217687075</v>
      </c>
      <c r="U1579" s="267">
        <v>0.92</v>
      </c>
      <c r="V1579" s="268">
        <v>0.846153846153846</v>
      </c>
      <c r="W1579" s="268">
        <v>0.90625</v>
      </c>
      <c r="X1579" s="295">
        <v>0.0738461538461539</v>
      </c>
      <c r="Y1579" s="271">
        <v>200</v>
      </c>
      <c r="Z1579" s="333">
        <v>175</v>
      </c>
      <c r="AA1579" s="333">
        <v>198</v>
      </c>
      <c r="AB1579" s="333">
        <v>170</v>
      </c>
      <c r="AC1579" s="334">
        <v>0.875</v>
      </c>
      <c r="AD1579" s="268">
        <v>0.858585858585859</v>
      </c>
      <c r="AE1579" s="295">
        <v>0.0164141414141414</v>
      </c>
    </row>
    <row r="1580" spans="1:31">
      <c r="A1580" s="315" t="s">
        <v>2706</v>
      </c>
      <c r="B1580" s="339" t="s">
        <v>3372</v>
      </c>
      <c r="C1580" s="293" t="s">
        <v>2948</v>
      </c>
      <c r="D1580" s="339" t="s">
        <v>2949</v>
      </c>
      <c r="E1580" s="266">
        <v>18</v>
      </c>
      <c r="F1580" s="266">
        <v>18</v>
      </c>
      <c r="G1580" s="264">
        <v>19</v>
      </c>
      <c r="H1580" s="264">
        <v>19</v>
      </c>
      <c r="I1580" s="264">
        <v>18</v>
      </c>
      <c r="J1580" s="264">
        <v>18</v>
      </c>
      <c r="K1580" s="294">
        <v>0.9</v>
      </c>
      <c r="L1580" s="267">
        <v>1</v>
      </c>
      <c r="M1580" s="267">
        <v>1</v>
      </c>
      <c r="N1580" s="267">
        <v>1</v>
      </c>
      <c r="O1580" s="332">
        <v>537</v>
      </c>
      <c r="P1580" s="266">
        <v>536</v>
      </c>
      <c r="Q1580" s="266">
        <v>18</v>
      </c>
      <c r="R1580" s="264">
        <v>19</v>
      </c>
      <c r="S1580" s="264">
        <v>17</v>
      </c>
      <c r="T1580" s="267">
        <v>0.998137802607076</v>
      </c>
      <c r="U1580" s="267">
        <v>1</v>
      </c>
      <c r="V1580" s="268">
        <v>1</v>
      </c>
      <c r="W1580" s="268">
        <v>0.944444444444444</v>
      </c>
      <c r="X1580" s="295">
        <v>0</v>
      </c>
      <c r="Y1580" s="271">
        <v>128</v>
      </c>
      <c r="Z1580" s="333">
        <v>127</v>
      </c>
      <c r="AA1580" s="333">
        <v>124</v>
      </c>
      <c r="AB1580" s="333">
        <v>124</v>
      </c>
      <c r="AC1580" s="334">
        <v>0.9921875</v>
      </c>
      <c r="AD1580" s="268">
        <v>1</v>
      </c>
      <c r="AE1580" s="295">
        <v>-0.0078125</v>
      </c>
    </row>
    <row r="1581" spans="1:31">
      <c r="A1581" s="315" t="s">
        <v>2706</v>
      </c>
      <c r="B1581" s="339" t="s">
        <v>3375</v>
      </c>
      <c r="C1581" s="293" t="s">
        <v>2950</v>
      </c>
      <c r="D1581" s="339" t="s">
        <v>2951</v>
      </c>
      <c r="E1581" s="266">
        <v>26</v>
      </c>
      <c r="F1581" s="266">
        <v>26</v>
      </c>
      <c r="G1581" s="264">
        <v>25</v>
      </c>
      <c r="H1581" s="264">
        <v>25</v>
      </c>
      <c r="I1581" s="264">
        <v>22</v>
      </c>
      <c r="J1581" s="264">
        <v>22</v>
      </c>
      <c r="K1581" s="294">
        <v>0.9</v>
      </c>
      <c r="L1581" s="267">
        <v>1</v>
      </c>
      <c r="M1581" s="267">
        <v>1</v>
      </c>
      <c r="N1581" s="267">
        <v>1</v>
      </c>
      <c r="O1581" s="332">
        <v>768</v>
      </c>
      <c r="P1581" s="266">
        <v>739</v>
      </c>
      <c r="Q1581" s="266">
        <v>25</v>
      </c>
      <c r="R1581" s="264">
        <v>25</v>
      </c>
      <c r="S1581" s="264">
        <v>22</v>
      </c>
      <c r="T1581" s="267">
        <v>0.962239583333333</v>
      </c>
      <c r="U1581" s="267">
        <v>0.961538461538462</v>
      </c>
      <c r="V1581" s="268">
        <v>1</v>
      </c>
      <c r="W1581" s="268">
        <v>1</v>
      </c>
      <c r="X1581" s="295">
        <v>-0.0384615384615384</v>
      </c>
      <c r="Y1581" s="271">
        <v>169</v>
      </c>
      <c r="Z1581" s="333">
        <v>165</v>
      </c>
      <c r="AA1581" s="333">
        <v>181</v>
      </c>
      <c r="AB1581" s="333">
        <v>168</v>
      </c>
      <c r="AC1581" s="334">
        <v>0.976331360946746</v>
      </c>
      <c r="AD1581" s="268">
        <v>0.92817679558011</v>
      </c>
      <c r="AE1581" s="295">
        <v>0.0481545653666351</v>
      </c>
    </row>
    <row r="1582" spans="1:31">
      <c r="A1582" s="315" t="s">
        <v>2706</v>
      </c>
      <c r="B1582" s="339" t="s">
        <v>3373</v>
      </c>
      <c r="C1582" s="293" t="s">
        <v>2952</v>
      </c>
      <c r="D1582" s="339" t="s">
        <v>2953</v>
      </c>
      <c r="E1582" s="266">
        <v>30</v>
      </c>
      <c r="F1582" s="266">
        <v>30</v>
      </c>
      <c r="G1582" s="264">
        <v>28</v>
      </c>
      <c r="H1582" s="264">
        <v>28</v>
      </c>
      <c r="I1582" s="264">
        <v>28</v>
      </c>
      <c r="J1582" s="264">
        <v>28</v>
      </c>
      <c r="K1582" s="294">
        <v>0.9</v>
      </c>
      <c r="L1582" s="267">
        <v>1</v>
      </c>
      <c r="M1582" s="267">
        <v>1</v>
      </c>
      <c r="N1582" s="267">
        <v>1</v>
      </c>
      <c r="O1582" s="332">
        <v>774</v>
      </c>
      <c r="P1582" s="266">
        <v>761</v>
      </c>
      <c r="Q1582" s="266">
        <v>30</v>
      </c>
      <c r="R1582" s="264">
        <v>28</v>
      </c>
      <c r="S1582" s="264">
        <v>28</v>
      </c>
      <c r="T1582" s="267">
        <v>0.983204134366925</v>
      </c>
      <c r="U1582" s="267">
        <v>1</v>
      </c>
      <c r="V1582" s="268">
        <v>1</v>
      </c>
      <c r="W1582" s="268">
        <v>1</v>
      </c>
      <c r="X1582" s="295">
        <v>0</v>
      </c>
      <c r="Y1582" s="271">
        <v>189</v>
      </c>
      <c r="Z1582" s="333">
        <v>188</v>
      </c>
      <c r="AA1582" s="333">
        <v>187</v>
      </c>
      <c r="AB1582" s="333">
        <v>186</v>
      </c>
      <c r="AC1582" s="334">
        <v>0.994708994708995</v>
      </c>
      <c r="AD1582" s="268">
        <v>0.994652406417112</v>
      </c>
      <c r="AE1582" s="295">
        <v>5.65882918823757e-5</v>
      </c>
    </row>
    <row r="1583" spans="1:31">
      <c r="A1583" s="315" t="s">
        <v>2706</v>
      </c>
      <c r="B1583" s="339" t="s">
        <v>3372</v>
      </c>
      <c r="C1583" s="293" t="s">
        <v>2954</v>
      </c>
      <c r="D1583" s="339" t="s">
        <v>2955</v>
      </c>
      <c r="E1583" s="266">
        <v>17</v>
      </c>
      <c r="F1583" s="266">
        <v>17</v>
      </c>
      <c r="G1583" s="264">
        <v>18</v>
      </c>
      <c r="H1583" s="264">
        <v>18</v>
      </c>
      <c r="I1583" s="264">
        <v>19</v>
      </c>
      <c r="J1583" s="264">
        <v>19</v>
      </c>
      <c r="K1583" s="294">
        <v>0.9</v>
      </c>
      <c r="L1583" s="267">
        <v>1</v>
      </c>
      <c r="M1583" s="267">
        <v>1</v>
      </c>
      <c r="N1583" s="267">
        <v>1</v>
      </c>
      <c r="O1583" s="332">
        <v>541</v>
      </c>
      <c r="P1583" s="266">
        <v>541</v>
      </c>
      <c r="Q1583" s="266">
        <v>17</v>
      </c>
      <c r="R1583" s="264">
        <v>18</v>
      </c>
      <c r="S1583" s="264">
        <v>19</v>
      </c>
      <c r="T1583" s="267">
        <v>1</v>
      </c>
      <c r="U1583" s="267">
        <v>1</v>
      </c>
      <c r="V1583" s="268">
        <v>1</v>
      </c>
      <c r="W1583" s="268">
        <v>1</v>
      </c>
      <c r="X1583" s="295">
        <v>0</v>
      </c>
      <c r="Y1583" s="271">
        <v>121</v>
      </c>
      <c r="Z1583" s="333">
        <v>121</v>
      </c>
      <c r="AA1583" s="333">
        <v>124</v>
      </c>
      <c r="AB1583" s="333">
        <v>124</v>
      </c>
      <c r="AC1583" s="334">
        <v>1</v>
      </c>
      <c r="AD1583" s="268">
        <v>1</v>
      </c>
      <c r="AE1583" s="295">
        <v>0</v>
      </c>
    </row>
    <row r="1584" spans="1:31">
      <c r="A1584" s="315" t="s">
        <v>2706</v>
      </c>
      <c r="B1584" s="339" t="s">
        <v>3372</v>
      </c>
      <c r="C1584" s="293" t="s">
        <v>2956</v>
      </c>
      <c r="D1584" s="339" t="s">
        <v>2957</v>
      </c>
      <c r="E1584" s="266">
        <v>23</v>
      </c>
      <c r="F1584" s="266">
        <v>23</v>
      </c>
      <c r="G1584" s="264">
        <v>26</v>
      </c>
      <c r="H1584" s="264">
        <v>24</v>
      </c>
      <c r="I1584" s="264">
        <v>24</v>
      </c>
      <c r="J1584" s="264">
        <v>22</v>
      </c>
      <c r="K1584" s="294">
        <v>0.9</v>
      </c>
      <c r="L1584" s="267">
        <v>1</v>
      </c>
      <c r="M1584" s="267">
        <v>0.923076923076923</v>
      </c>
      <c r="N1584" s="267">
        <v>0.916666666666667</v>
      </c>
      <c r="O1584" s="332">
        <v>743</v>
      </c>
      <c r="P1584" s="266">
        <v>673</v>
      </c>
      <c r="Q1584" s="266">
        <v>22</v>
      </c>
      <c r="R1584" s="264">
        <v>24</v>
      </c>
      <c r="S1584" s="264">
        <v>21</v>
      </c>
      <c r="T1584" s="267">
        <v>0.90578734858681</v>
      </c>
      <c r="U1584" s="267">
        <v>0.956521739130435</v>
      </c>
      <c r="V1584" s="268">
        <v>0.923076923076923</v>
      </c>
      <c r="W1584" s="268">
        <v>0.875</v>
      </c>
      <c r="X1584" s="295">
        <v>0.0334448160535117</v>
      </c>
      <c r="Y1584" s="271">
        <v>179</v>
      </c>
      <c r="Z1584" s="333">
        <v>163</v>
      </c>
      <c r="AA1584" s="333">
        <v>174</v>
      </c>
      <c r="AB1584" s="333">
        <v>155</v>
      </c>
      <c r="AC1584" s="334">
        <v>0.910614525139665</v>
      </c>
      <c r="AD1584" s="268">
        <v>0.890804597701149</v>
      </c>
      <c r="AE1584" s="295">
        <v>0.0198099274385154</v>
      </c>
    </row>
    <row r="1585" spans="1:31">
      <c r="A1585" s="315" t="s">
        <v>2706</v>
      </c>
      <c r="B1585" s="339" t="s">
        <v>3372</v>
      </c>
      <c r="C1585" s="293" t="s">
        <v>2958</v>
      </c>
      <c r="D1585" s="339" t="s">
        <v>2959</v>
      </c>
      <c r="E1585" s="266">
        <v>19</v>
      </c>
      <c r="F1585" s="266">
        <v>19</v>
      </c>
      <c r="G1585" s="264">
        <v>19</v>
      </c>
      <c r="H1585" s="264">
        <v>19</v>
      </c>
      <c r="I1585" s="264">
        <v>18</v>
      </c>
      <c r="J1585" s="264">
        <v>18</v>
      </c>
      <c r="K1585" s="294">
        <v>0.9</v>
      </c>
      <c r="L1585" s="267">
        <v>1</v>
      </c>
      <c r="M1585" s="267">
        <v>1</v>
      </c>
      <c r="N1585" s="267">
        <v>1</v>
      </c>
      <c r="O1585" s="332">
        <v>524</v>
      </c>
      <c r="P1585" s="266">
        <v>504</v>
      </c>
      <c r="Q1585" s="266">
        <v>17</v>
      </c>
      <c r="R1585" s="264">
        <v>18</v>
      </c>
      <c r="S1585" s="264">
        <v>18</v>
      </c>
      <c r="T1585" s="267">
        <v>0.961832061068702</v>
      </c>
      <c r="U1585" s="267">
        <v>0.894736842105263</v>
      </c>
      <c r="V1585" s="268">
        <v>0.947368421052632</v>
      </c>
      <c r="W1585" s="268">
        <v>1</v>
      </c>
      <c r="X1585" s="295">
        <v>-0.0526315789473684</v>
      </c>
      <c r="Y1585" s="271">
        <v>127</v>
      </c>
      <c r="Z1585" s="333">
        <v>120</v>
      </c>
      <c r="AA1585" s="333">
        <v>126</v>
      </c>
      <c r="AB1585" s="333">
        <v>123</v>
      </c>
      <c r="AC1585" s="334">
        <v>0.94488188976378</v>
      </c>
      <c r="AD1585" s="268">
        <v>0.976190476190476</v>
      </c>
      <c r="AE1585" s="295">
        <v>-0.0313085864266966</v>
      </c>
    </row>
    <row r="1586" spans="1:31">
      <c r="A1586" s="315" t="s">
        <v>2706</v>
      </c>
      <c r="B1586" s="339" t="s">
        <v>3372</v>
      </c>
      <c r="C1586" s="293" t="s">
        <v>2960</v>
      </c>
      <c r="D1586" s="339" t="s">
        <v>2961</v>
      </c>
      <c r="E1586" s="266">
        <v>34</v>
      </c>
      <c r="F1586" s="266">
        <v>33</v>
      </c>
      <c r="G1586" s="264">
        <v>37</v>
      </c>
      <c r="H1586" s="264">
        <v>37</v>
      </c>
      <c r="I1586" s="264">
        <v>33</v>
      </c>
      <c r="J1586" s="264">
        <v>31</v>
      </c>
      <c r="K1586" s="294">
        <v>0.9</v>
      </c>
      <c r="L1586" s="267">
        <v>0.970588235294118</v>
      </c>
      <c r="M1586" s="267">
        <v>1</v>
      </c>
      <c r="N1586" s="267">
        <v>0.939393939393939</v>
      </c>
      <c r="O1586" s="332">
        <v>1073</v>
      </c>
      <c r="P1586" s="266">
        <v>1051</v>
      </c>
      <c r="Q1586" s="266">
        <v>33</v>
      </c>
      <c r="R1586" s="264">
        <v>37</v>
      </c>
      <c r="S1586" s="264">
        <v>31</v>
      </c>
      <c r="T1586" s="267">
        <v>0.979496738117428</v>
      </c>
      <c r="U1586" s="267">
        <v>0.970588235294118</v>
      </c>
      <c r="V1586" s="268">
        <v>1</v>
      </c>
      <c r="W1586" s="268">
        <v>0.939393939393939</v>
      </c>
      <c r="X1586" s="295">
        <v>-0.0294117647058824</v>
      </c>
      <c r="Y1586" s="271">
        <v>243</v>
      </c>
      <c r="Z1586" s="333">
        <v>236</v>
      </c>
      <c r="AA1586" s="333">
        <v>245</v>
      </c>
      <c r="AB1586" s="333">
        <v>242</v>
      </c>
      <c r="AC1586" s="334">
        <v>0.97119341563786</v>
      </c>
      <c r="AD1586" s="268">
        <v>0.987755102040816</v>
      </c>
      <c r="AE1586" s="295">
        <v>-0.0165616864029562</v>
      </c>
    </row>
    <row r="1587" spans="1:31">
      <c r="A1587" s="315" t="s">
        <v>2706</v>
      </c>
      <c r="B1587" s="339" t="s">
        <v>3372</v>
      </c>
      <c r="C1587" s="293" t="s">
        <v>40</v>
      </c>
      <c r="D1587" s="339" t="s">
        <v>2962</v>
      </c>
      <c r="E1587" s="266">
        <v>0</v>
      </c>
      <c r="F1587" s="266">
        <v>0</v>
      </c>
      <c r="G1587" s="264">
        <v>0</v>
      </c>
      <c r="H1587" s="264">
        <v>0</v>
      </c>
      <c r="I1587" s="264">
        <v>0</v>
      </c>
      <c r="J1587" s="264">
        <v>0</v>
      </c>
      <c r="K1587" s="294">
        <v>0.9</v>
      </c>
      <c r="L1587" s="267">
        <v>0</v>
      </c>
      <c r="M1587" s="267">
        <v>0</v>
      </c>
      <c r="N1587" s="267">
        <v>0</v>
      </c>
      <c r="O1587" s="332">
        <v>0</v>
      </c>
      <c r="P1587" s="266">
        <v>0</v>
      </c>
      <c r="Q1587" s="266">
        <v>0</v>
      </c>
      <c r="R1587" s="264">
        <v>0</v>
      </c>
      <c r="S1587" s="264">
        <v>0</v>
      </c>
      <c r="T1587" s="267">
        <v>0</v>
      </c>
      <c r="U1587" s="267">
        <v>0</v>
      </c>
      <c r="V1587" s="268">
        <v>0</v>
      </c>
      <c r="W1587" s="268">
        <v>0</v>
      </c>
      <c r="X1587" s="295">
        <v>0</v>
      </c>
      <c r="Y1587" s="271">
        <v>0</v>
      </c>
      <c r="Z1587" s="333">
        <v>0</v>
      </c>
      <c r="AA1587" s="333">
        <v>0</v>
      </c>
      <c r="AB1587" s="333">
        <v>0</v>
      </c>
      <c r="AC1587" s="334">
        <v>0</v>
      </c>
      <c r="AD1587" s="268">
        <v>0</v>
      </c>
      <c r="AE1587" s="295">
        <v>0</v>
      </c>
    </row>
    <row r="1588" spans="1:31">
      <c r="A1588" s="315" t="s">
        <v>2706</v>
      </c>
      <c r="B1588" s="339" t="s">
        <v>3375</v>
      </c>
      <c r="C1588" s="293" t="s">
        <v>2963</v>
      </c>
      <c r="D1588" s="339" t="s">
        <v>2964</v>
      </c>
      <c r="E1588" s="266">
        <v>16</v>
      </c>
      <c r="F1588" s="266">
        <v>16</v>
      </c>
      <c r="G1588" s="264">
        <v>19</v>
      </c>
      <c r="H1588" s="264">
        <v>19</v>
      </c>
      <c r="I1588" s="264">
        <v>16</v>
      </c>
      <c r="J1588" s="264">
        <v>16</v>
      </c>
      <c r="K1588" s="294">
        <v>0.9</v>
      </c>
      <c r="L1588" s="267">
        <v>1</v>
      </c>
      <c r="M1588" s="267">
        <v>1</v>
      </c>
      <c r="N1588" s="267">
        <v>1</v>
      </c>
      <c r="O1588" s="332">
        <v>567</v>
      </c>
      <c r="P1588" s="266">
        <v>546</v>
      </c>
      <c r="Q1588" s="266">
        <v>16</v>
      </c>
      <c r="R1588" s="264">
        <v>17</v>
      </c>
      <c r="S1588" s="264">
        <v>16</v>
      </c>
      <c r="T1588" s="267">
        <v>0.962962962962963</v>
      </c>
      <c r="U1588" s="267">
        <v>1</v>
      </c>
      <c r="V1588" s="268">
        <v>0.894736842105263</v>
      </c>
      <c r="W1588" s="268">
        <v>1</v>
      </c>
      <c r="X1588" s="295">
        <v>0.105263157894737</v>
      </c>
      <c r="Y1588" s="271">
        <v>129</v>
      </c>
      <c r="Z1588" s="333">
        <v>123</v>
      </c>
      <c r="AA1588" s="333">
        <v>136</v>
      </c>
      <c r="AB1588" s="333">
        <v>131</v>
      </c>
      <c r="AC1588" s="334">
        <v>0.953488372093023</v>
      </c>
      <c r="AD1588" s="268">
        <v>0.963235294117647</v>
      </c>
      <c r="AE1588" s="295">
        <v>-0.00974692202462379</v>
      </c>
    </row>
    <row r="1589" spans="1:31">
      <c r="A1589" s="315" t="s">
        <v>2706</v>
      </c>
      <c r="B1589" s="339" t="s">
        <v>3377</v>
      </c>
      <c r="C1589" s="293" t="s">
        <v>2965</v>
      </c>
      <c r="D1589" s="339" t="s">
        <v>2966</v>
      </c>
      <c r="E1589" s="266">
        <v>18</v>
      </c>
      <c r="F1589" s="266">
        <v>18</v>
      </c>
      <c r="G1589" s="264">
        <v>19</v>
      </c>
      <c r="H1589" s="264">
        <v>18</v>
      </c>
      <c r="I1589" s="264">
        <v>18</v>
      </c>
      <c r="J1589" s="264">
        <v>17</v>
      </c>
      <c r="K1589" s="294">
        <v>0.9</v>
      </c>
      <c r="L1589" s="267">
        <v>1</v>
      </c>
      <c r="M1589" s="267">
        <v>0.947368421052632</v>
      </c>
      <c r="N1589" s="267">
        <v>0.944444444444444</v>
      </c>
      <c r="O1589" s="332">
        <v>549</v>
      </c>
      <c r="P1589" s="266">
        <v>517</v>
      </c>
      <c r="Q1589" s="266">
        <v>18</v>
      </c>
      <c r="R1589" s="264">
        <v>18</v>
      </c>
      <c r="S1589" s="264">
        <v>17</v>
      </c>
      <c r="T1589" s="267">
        <v>0.941712204007286</v>
      </c>
      <c r="U1589" s="267">
        <v>1</v>
      </c>
      <c r="V1589" s="268">
        <v>0.947368421052632</v>
      </c>
      <c r="W1589" s="268">
        <v>0.944444444444444</v>
      </c>
      <c r="X1589" s="295">
        <v>0.0526315789473685</v>
      </c>
      <c r="Y1589" s="271">
        <v>129</v>
      </c>
      <c r="Z1589" s="333">
        <v>123</v>
      </c>
      <c r="AA1589" s="333">
        <v>125</v>
      </c>
      <c r="AB1589" s="333">
        <v>120</v>
      </c>
      <c r="AC1589" s="334">
        <v>0.953488372093023</v>
      </c>
      <c r="AD1589" s="268">
        <v>0.96</v>
      </c>
      <c r="AE1589" s="295">
        <v>-0.00651162790697668</v>
      </c>
    </row>
    <row r="1590" spans="1:31">
      <c r="A1590" s="315" t="s">
        <v>2706</v>
      </c>
      <c r="B1590" s="339" t="s">
        <v>3375</v>
      </c>
      <c r="C1590" s="293" t="s">
        <v>2967</v>
      </c>
      <c r="D1590" s="339" t="s">
        <v>2968</v>
      </c>
      <c r="E1590" s="266">
        <v>41</v>
      </c>
      <c r="F1590" s="266">
        <v>39</v>
      </c>
      <c r="G1590" s="264">
        <v>33</v>
      </c>
      <c r="H1590" s="264">
        <v>33</v>
      </c>
      <c r="I1590" s="264">
        <v>36</v>
      </c>
      <c r="J1590" s="264">
        <v>36</v>
      </c>
      <c r="K1590" s="294">
        <v>0.9</v>
      </c>
      <c r="L1590" s="267">
        <v>0.951219512195122</v>
      </c>
      <c r="M1590" s="267">
        <v>1</v>
      </c>
      <c r="N1590" s="267">
        <v>1</v>
      </c>
      <c r="O1590" s="332">
        <v>1120</v>
      </c>
      <c r="P1590" s="266">
        <v>1074</v>
      </c>
      <c r="Q1590" s="266">
        <v>38</v>
      </c>
      <c r="R1590" s="264">
        <v>32</v>
      </c>
      <c r="S1590" s="264">
        <v>36</v>
      </c>
      <c r="T1590" s="267">
        <v>0.958928571428571</v>
      </c>
      <c r="U1590" s="267">
        <v>0.926829268292683</v>
      </c>
      <c r="V1590" s="268">
        <v>0.96969696969697</v>
      </c>
      <c r="W1590" s="268">
        <v>1</v>
      </c>
      <c r="X1590" s="295">
        <v>-0.0428677014042868</v>
      </c>
      <c r="Y1590" s="271">
        <v>261</v>
      </c>
      <c r="Z1590" s="333">
        <v>254</v>
      </c>
      <c r="AA1590" s="333">
        <v>260</v>
      </c>
      <c r="AB1590" s="333">
        <v>246</v>
      </c>
      <c r="AC1590" s="334">
        <v>0.973180076628352</v>
      </c>
      <c r="AD1590" s="268">
        <v>0.946153846153846</v>
      </c>
      <c r="AE1590" s="295">
        <v>0.0270262304745064</v>
      </c>
    </row>
    <row r="1591" spans="1:31">
      <c r="A1591" s="315" t="s">
        <v>2706</v>
      </c>
      <c r="B1591" s="339" t="s">
        <v>3375</v>
      </c>
      <c r="C1591" s="293" t="s">
        <v>2969</v>
      </c>
      <c r="D1591" s="339" t="s">
        <v>2970</v>
      </c>
      <c r="E1591" s="266">
        <v>30</v>
      </c>
      <c r="F1591" s="266">
        <v>30</v>
      </c>
      <c r="G1591" s="264">
        <v>27</v>
      </c>
      <c r="H1591" s="264">
        <v>27</v>
      </c>
      <c r="I1591" s="264">
        <v>28</v>
      </c>
      <c r="J1591" s="264">
        <v>28</v>
      </c>
      <c r="K1591" s="294">
        <v>0.9</v>
      </c>
      <c r="L1591" s="267">
        <v>1</v>
      </c>
      <c r="M1591" s="267">
        <v>1</v>
      </c>
      <c r="N1591" s="267">
        <v>1</v>
      </c>
      <c r="O1591" s="332">
        <v>817</v>
      </c>
      <c r="P1591" s="266">
        <v>766</v>
      </c>
      <c r="Q1591" s="266">
        <v>29</v>
      </c>
      <c r="R1591" s="264">
        <v>26</v>
      </c>
      <c r="S1591" s="264">
        <v>27</v>
      </c>
      <c r="T1591" s="267">
        <v>0.937576499388005</v>
      </c>
      <c r="U1591" s="267">
        <v>0.966666666666667</v>
      </c>
      <c r="V1591" s="268">
        <v>0.962962962962963</v>
      </c>
      <c r="W1591" s="268">
        <v>0.964285714285714</v>
      </c>
      <c r="X1591" s="295">
        <v>0.00370370370370376</v>
      </c>
      <c r="Y1591" s="271">
        <v>196</v>
      </c>
      <c r="Z1591" s="333">
        <v>189</v>
      </c>
      <c r="AA1591" s="333">
        <v>188</v>
      </c>
      <c r="AB1591" s="333">
        <v>177</v>
      </c>
      <c r="AC1591" s="334">
        <v>0.964285714285714</v>
      </c>
      <c r="AD1591" s="268">
        <v>0.941489361702128</v>
      </c>
      <c r="AE1591" s="295">
        <v>0.0227963525835866</v>
      </c>
    </row>
    <row r="1592" spans="1:31">
      <c r="A1592" s="315" t="s">
        <v>2706</v>
      </c>
      <c r="B1592" s="339" t="s">
        <v>3372</v>
      </c>
      <c r="C1592" s="293" t="s">
        <v>2971</v>
      </c>
      <c r="D1592" s="339" t="s">
        <v>2972</v>
      </c>
      <c r="E1592" s="266">
        <v>16</v>
      </c>
      <c r="F1592" s="266">
        <v>16</v>
      </c>
      <c r="G1592" s="264">
        <v>17</v>
      </c>
      <c r="H1592" s="264">
        <v>17</v>
      </c>
      <c r="I1592" s="264">
        <v>15</v>
      </c>
      <c r="J1592" s="264">
        <v>15</v>
      </c>
      <c r="K1592" s="294">
        <v>0.9</v>
      </c>
      <c r="L1592" s="267">
        <v>1</v>
      </c>
      <c r="M1592" s="267">
        <v>1</v>
      </c>
      <c r="N1592" s="267">
        <v>1</v>
      </c>
      <c r="O1592" s="332">
        <v>465</v>
      </c>
      <c r="P1592" s="266">
        <v>459</v>
      </c>
      <c r="Q1592" s="266">
        <v>16</v>
      </c>
      <c r="R1592" s="264">
        <v>17</v>
      </c>
      <c r="S1592" s="264">
        <v>15</v>
      </c>
      <c r="T1592" s="267">
        <v>0.987096774193548</v>
      </c>
      <c r="U1592" s="267">
        <v>1</v>
      </c>
      <c r="V1592" s="268">
        <v>1</v>
      </c>
      <c r="W1592" s="268">
        <v>1</v>
      </c>
      <c r="X1592" s="295">
        <v>0</v>
      </c>
      <c r="Y1592" s="271">
        <v>113</v>
      </c>
      <c r="Z1592" s="333">
        <v>113</v>
      </c>
      <c r="AA1592" s="333">
        <v>104</v>
      </c>
      <c r="AB1592" s="333">
        <v>103</v>
      </c>
      <c r="AC1592" s="334">
        <v>1</v>
      </c>
      <c r="AD1592" s="268">
        <v>0.990384615384615</v>
      </c>
      <c r="AE1592" s="295">
        <v>0.00961538461538458</v>
      </c>
    </row>
    <row r="1593" spans="1:31">
      <c r="A1593" s="315" t="s">
        <v>2706</v>
      </c>
      <c r="B1593" s="339" t="s">
        <v>3377</v>
      </c>
      <c r="C1593" s="293" t="s">
        <v>2973</v>
      </c>
      <c r="D1593" s="339" t="s">
        <v>2974</v>
      </c>
      <c r="E1593" s="266">
        <v>14</v>
      </c>
      <c r="F1593" s="266">
        <v>13</v>
      </c>
      <c r="G1593" s="264">
        <v>15</v>
      </c>
      <c r="H1593" s="264">
        <v>13</v>
      </c>
      <c r="I1593" s="264">
        <v>12</v>
      </c>
      <c r="J1593" s="264">
        <v>12</v>
      </c>
      <c r="K1593" s="294">
        <v>0.9</v>
      </c>
      <c r="L1593" s="267">
        <v>0.928571428571429</v>
      </c>
      <c r="M1593" s="267">
        <v>0.866666666666667</v>
      </c>
      <c r="N1593" s="267">
        <v>1</v>
      </c>
      <c r="O1593" s="332">
        <v>377</v>
      </c>
      <c r="P1593" s="266">
        <v>286</v>
      </c>
      <c r="Q1593" s="266">
        <v>11</v>
      </c>
      <c r="R1593" s="264">
        <v>11</v>
      </c>
      <c r="S1593" s="264">
        <v>12</v>
      </c>
      <c r="T1593" s="267">
        <v>0.758620689655172</v>
      </c>
      <c r="U1593" s="267">
        <v>0.785714285714286</v>
      </c>
      <c r="V1593" s="268">
        <v>0.733333333333333</v>
      </c>
      <c r="W1593" s="268">
        <v>1</v>
      </c>
      <c r="X1593" s="295">
        <v>0.0523809523809524</v>
      </c>
      <c r="Y1593" s="271">
        <v>96</v>
      </c>
      <c r="Z1593" s="333">
        <v>81</v>
      </c>
      <c r="AA1593" s="333">
        <v>96</v>
      </c>
      <c r="AB1593" s="333">
        <v>68</v>
      </c>
      <c r="AC1593" s="334">
        <v>0.84375</v>
      </c>
      <c r="AD1593" s="268">
        <v>0.708333333333333</v>
      </c>
      <c r="AE1593" s="295">
        <v>0.135416666666667</v>
      </c>
    </row>
    <row r="1594" spans="1:31">
      <c r="A1594" s="315" t="s">
        <v>2706</v>
      </c>
      <c r="B1594" s="339" t="s">
        <v>3377</v>
      </c>
      <c r="C1594" s="293" t="s">
        <v>2975</v>
      </c>
      <c r="D1594" s="339" t="s">
        <v>2976</v>
      </c>
      <c r="E1594" s="266">
        <v>17</v>
      </c>
      <c r="F1594" s="266">
        <v>15</v>
      </c>
      <c r="G1594" s="264">
        <v>21</v>
      </c>
      <c r="H1594" s="264">
        <v>19</v>
      </c>
      <c r="I1594" s="264">
        <v>18</v>
      </c>
      <c r="J1594" s="264">
        <v>18</v>
      </c>
      <c r="K1594" s="294">
        <v>0.9</v>
      </c>
      <c r="L1594" s="267">
        <v>0.882352941176471</v>
      </c>
      <c r="M1594" s="267">
        <v>0.904761904761905</v>
      </c>
      <c r="N1594" s="267">
        <v>1</v>
      </c>
      <c r="O1594" s="332">
        <v>588</v>
      </c>
      <c r="P1594" s="266">
        <v>548</v>
      </c>
      <c r="Q1594" s="266">
        <v>15</v>
      </c>
      <c r="R1594" s="264">
        <v>18</v>
      </c>
      <c r="S1594" s="264">
        <v>18</v>
      </c>
      <c r="T1594" s="267">
        <v>0.931972789115646</v>
      </c>
      <c r="U1594" s="267">
        <v>0.882352941176471</v>
      </c>
      <c r="V1594" s="268">
        <v>0.857142857142857</v>
      </c>
      <c r="W1594" s="268">
        <v>1</v>
      </c>
      <c r="X1594" s="295">
        <v>0.0252100840336135</v>
      </c>
      <c r="Y1594" s="271">
        <v>132</v>
      </c>
      <c r="Z1594" s="333">
        <v>125</v>
      </c>
      <c r="AA1594" s="333">
        <v>134</v>
      </c>
      <c r="AB1594" s="333">
        <v>125</v>
      </c>
      <c r="AC1594" s="334">
        <v>0.946969696969697</v>
      </c>
      <c r="AD1594" s="268">
        <v>0.932835820895522</v>
      </c>
      <c r="AE1594" s="295">
        <v>0.0141338760741746</v>
      </c>
    </row>
    <row r="1595" spans="1:31">
      <c r="A1595" s="315" t="s">
        <v>2706</v>
      </c>
      <c r="B1595" s="339" t="s">
        <v>3377</v>
      </c>
      <c r="C1595" s="293" t="s">
        <v>2977</v>
      </c>
      <c r="D1595" s="339" t="s">
        <v>2978</v>
      </c>
      <c r="E1595" s="266">
        <v>12</v>
      </c>
      <c r="F1595" s="266">
        <v>12</v>
      </c>
      <c r="G1595" s="264">
        <v>13</v>
      </c>
      <c r="H1595" s="264">
        <v>13</v>
      </c>
      <c r="I1595" s="264">
        <v>13</v>
      </c>
      <c r="J1595" s="264">
        <v>13</v>
      </c>
      <c r="K1595" s="294">
        <v>0.9</v>
      </c>
      <c r="L1595" s="267">
        <v>1</v>
      </c>
      <c r="M1595" s="267">
        <v>1</v>
      </c>
      <c r="N1595" s="267">
        <v>1</v>
      </c>
      <c r="O1595" s="332">
        <v>348</v>
      </c>
      <c r="P1595" s="266">
        <v>347</v>
      </c>
      <c r="Q1595" s="266">
        <v>12</v>
      </c>
      <c r="R1595" s="264">
        <v>13</v>
      </c>
      <c r="S1595" s="264">
        <v>13</v>
      </c>
      <c r="T1595" s="267">
        <v>0.997126436781609</v>
      </c>
      <c r="U1595" s="267">
        <v>1</v>
      </c>
      <c r="V1595" s="268">
        <v>1</v>
      </c>
      <c r="W1595" s="268">
        <v>1</v>
      </c>
      <c r="X1595" s="295">
        <v>0</v>
      </c>
      <c r="Y1595" s="271">
        <v>89</v>
      </c>
      <c r="Z1595" s="333">
        <v>89</v>
      </c>
      <c r="AA1595" s="333">
        <v>82</v>
      </c>
      <c r="AB1595" s="333">
        <v>82</v>
      </c>
      <c r="AC1595" s="334">
        <v>1</v>
      </c>
      <c r="AD1595" s="268">
        <v>1</v>
      </c>
      <c r="AE1595" s="295">
        <v>0</v>
      </c>
    </row>
    <row r="1596" spans="1:31">
      <c r="A1596" s="315" t="s">
        <v>2706</v>
      </c>
      <c r="B1596" s="339" t="s">
        <v>3377</v>
      </c>
      <c r="C1596" s="293" t="s">
        <v>2979</v>
      </c>
      <c r="D1596" s="339" t="s">
        <v>2980</v>
      </c>
      <c r="E1596" s="266">
        <v>11</v>
      </c>
      <c r="F1596" s="266">
        <v>10</v>
      </c>
      <c r="G1596" s="264">
        <v>11</v>
      </c>
      <c r="H1596" s="264">
        <v>10</v>
      </c>
      <c r="I1596" s="264">
        <v>11</v>
      </c>
      <c r="J1596" s="264">
        <v>10</v>
      </c>
      <c r="K1596" s="294">
        <v>0.9</v>
      </c>
      <c r="L1596" s="267">
        <v>0.909090909090909</v>
      </c>
      <c r="M1596" s="267">
        <v>0.909090909090909</v>
      </c>
      <c r="N1596" s="267">
        <v>0.909090909090909</v>
      </c>
      <c r="O1596" s="332">
        <v>346</v>
      </c>
      <c r="P1596" s="266">
        <v>300</v>
      </c>
      <c r="Q1596" s="266">
        <v>10</v>
      </c>
      <c r="R1596" s="264">
        <v>9</v>
      </c>
      <c r="S1596" s="264">
        <v>8</v>
      </c>
      <c r="T1596" s="267">
        <v>0.867052023121387</v>
      </c>
      <c r="U1596" s="267">
        <v>0.909090909090909</v>
      </c>
      <c r="V1596" s="268">
        <v>0.818181818181818</v>
      </c>
      <c r="W1596" s="268">
        <v>0.727272727272727</v>
      </c>
      <c r="X1596" s="295">
        <v>0.0909090909090908</v>
      </c>
      <c r="Y1596" s="271">
        <v>81</v>
      </c>
      <c r="Z1596" s="333">
        <v>65</v>
      </c>
      <c r="AA1596" s="333">
        <v>82</v>
      </c>
      <c r="AB1596" s="333">
        <v>74</v>
      </c>
      <c r="AC1596" s="334">
        <v>0.802469135802469</v>
      </c>
      <c r="AD1596" s="268">
        <v>0.902439024390244</v>
      </c>
      <c r="AE1596" s="295">
        <v>-0.0999698885877748</v>
      </c>
    </row>
    <row r="1597" spans="1:31">
      <c r="A1597" s="315" t="s">
        <v>2706</v>
      </c>
      <c r="B1597" s="339" t="s">
        <v>3377</v>
      </c>
      <c r="C1597" s="293" t="s">
        <v>2981</v>
      </c>
      <c r="D1597" s="339" t="s">
        <v>2982</v>
      </c>
      <c r="E1597" s="266">
        <v>12</v>
      </c>
      <c r="F1597" s="266">
        <v>10</v>
      </c>
      <c r="G1597" s="264">
        <v>12</v>
      </c>
      <c r="H1597" s="264">
        <v>11</v>
      </c>
      <c r="I1597" s="264">
        <v>14</v>
      </c>
      <c r="J1597" s="264">
        <v>11</v>
      </c>
      <c r="K1597" s="294">
        <v>0.9</v>
      </c>
      <c r="L1597" s="267">
        <v>0.833333333333333</v>
      </c>
      <c r="M1597" s="267">
        <v>0.916666666666667</v>
      </c>
      <c r="N1597" s="267">
        <v>0.785714285714286</v>
      </c>
      <c r="O1597" s="332">
        <v>412</v>
      </c>
      <c r="P1597" s="266">
        <v>326</v>
      </c>
      <c r="Q1597" s="266">
        <v>10</v>
      </c>
      <c r="R1597" s="264">
        <v>10</v>
      </c>
      <c r="S1597" s="264">
        <v>10</v>
      </c>
      <c r="T1597" s="267">
        <v>0.79126213592233</v>
      </c>
      <c r="U1597" s="267">
        <v>0.833333333333333</v>
      </c>
      <c r="V1597" s="268">
        <v>0.833333333333333</v>
      </c>
      <c r="W1597" s="268">
        <v>0.714285714285714</v>
      </c>
      <c r="X1597" s="295">
        <v>0</v>
      </c>
      <c r="Y1597" s="271">
        <v>94</v>
      </c>
      <c r="Z1597" s="333">
        <v>74</v>
      </c>
      <c r="AA1597" s="333">
        <v>99</v>
      </c>
      <c r="AB1597" s="333">
        <v>77</v>
      </c>
      <c r="AC1597" s="334">
        <v>0.787234042553192</v>
      </c>
      <c r="AD1597" s="268">
        <v>0.777777777777778</v>
      </c>
      <c r="AE1597" s="295">
        <v>0.00945626477541373</v>
      </c>
    </row>
    <row r="1598" spans="1:31">
      <c r="A1598" s="315" t="s">
        <v>2706</v>
      </c>
      <c r="B1598" s="339" t="s">
        <v>3375</v>
      </c>
      <c r="C1598" s="293" t="s">
        <v>2983</v>
      </c>
      <c r="D1598" s="339" t="s">
        <v>2984</v>
      </c>
      <c r="E1598" s="266">
        <v>23</v>
      </c>
      <c r="F1598" s="266">
        <v>23</v>
      </c>
      <c r="G1598" s="264">
        <v>24</v>
      </c>
      <c r="H1598" s="264">
        <v>24</v>
      </c>
      <c r="I1598" s="264">
        <v>24</v>
      </c>
      <c r="J1598" s="264">
        <v>24</v>
      </c>
      <c r="K1598" s="294">
        <v>0.9</v>
      </c>
      <c r="L1598" s="267">
        <v>1</v>
      </c>
      <c r="M1598" s="267">
        <v>1</v>
      </c>
      <c r="N1598" s="267">
        <v>1</v>
      </c>
      <c r="O1598" s="332">
        <v>748</v>
      </c>
      <c r="P1598" s="266">
        <v>719</v>
      </c>
      <c r="Q1598" s="266">
        <v>23</v>
      </c>
      <c r="R1598" s="264">
        <v>23</v>
      </c>
      <c r="S1598" s="264">
        <v>22</v>
      </c>
      <c r="T1598" s="267">
        <v>0.961229946524064</v>
      </c>
      <c r="U1598" s="267">
        <v>1</v>
      </c>
      <c r="V1598" s="268">
        <v>0.958333333333333</v>
      </c>
      <c r="W1598" s="268">
        <v>0.916666666666667</v>
      </c>
      <c r="X1598" s="295">
        <v>0.0416666666666666</v>
      </c>
      <c r="Y1598" s="271">
        <v>177</v>
      </c>
      <c r="Z1598" s="333">
        <v>170</v>
      </c>
      <c r="AA1598" s="333">
        <v>176</v>
      </c>
      <c r="AB1598" s="333">
        <v>166</v>
      </c>
      <c r="AC1598" s="334">
        <v>0.96045197740113</v>
      </c>
      <c r="AD1598" s="268">
        <v>0.943181818181818</v>
      </c>
      <c r="AE1598" s="295">
        <v>0.0172701592193117</v>
      </c>
    </row>
    <row r="1599" spans="1:31">
      <c r="A1599" s="315" t="s">
        <v>2706</v>
      </c>
      <c r="B1599" s="339" t="s">
        <v>3372</v>
      </c>
      <c r="C1599" s="293" t="s">
        <v>2985</v>
      </c>
      <c r="D1599" s="339" t="s">
        <v>2986</v>
      </c>
      <c r="E1599" s="266">
        <v>17</v>
      </c>
      <c r="F1599" s="266">
        <v>17</v>
      </c>
      <c r="G1599" s="264">
        <v>16</v>
      </c>
      <c r="H1599" s="264">
        <v>16</v>
      </c>
      <c r="I1599" s="264">
        <v>18</v>
      </c>
      <c r="J1599" s="264">
        <v>18</v>
      </c>
      <c r="K1599" s="294">
        <v>0.9</v>
      </c>
      <c r="L1599" s="267">
        <v>1</v>
      </c>
      <c r="M1599" s="267">
        <v>1</v>
      </c>
      <c r="N1599" s="267">
        <v>1</v>
      </c>
      <c r="O1599" s="332">
        <v>559</v>
      </c>
      <c r="P1599" s="266">
        <v>557</v>
      </c>
      <c r="Q1599" s="266">
        <v>17</v>
      </c>
      <c r="R1599" s="264">
        <v>16</v>
      </c>
      <c r="S1599" s="264">
        <v>17</v>
      </c>
      <c r="T1599" s="267">
        <v>0.996422182468694</v>
      </c>
      <c r="U1599" s="267">
        <v>1</v>
      </c>
      <c r="V1599" s="268">
        <v>1</v>
      </c>
      <c r="W1599" s="268">
        <v>0.944444444444444</v>
      </c>
      <c r="X1599" s="295">
        <v>0</v>
      </c>
      <c r="Y1599" s="271">
        <v>130</v>
      </c>
      <c r="Z1599" s="333">
        <v>128</v>
      </c>
      <c r="AA1599" s="333">
        <v>130</v>
      </c>
      <c r="AB1599" s="333">
        <v>130</v>
      </c>
      <c r="AC1599" s="334">
        <v>0.984615384615385</v>
      </c>
      <c r="AD1599" s="268">
        <v>1</v>
      </c>
      <c r="AE1599" s="295">
        <v>-0.0153846153846153</v>
      </c>
    </row>
    <row r="1600" spans="1:31">
      <c r="A1600" s="315" t="s">
        <v>2706</v>
      </c>
      <c r="B1600" s="339" t="s">
        <v>3377</v>
      </c>
      <c r="C1600" s="293" t="s">
        <v>2987</v>
      </c>
      <c r="D1600" s="339" t="s">
        <v>2988</v>
      </c>
      <c r="E1600" s="266">
        <v>8</v>
      </c>
      <c r="F1600" s="266">
        <v>8</v>
      </c>
      <c r="G1600" s="264">
        <v>8</v>
      </c>
      <c r="H1600" s="264">
        <v>8</v>
      </c>
      <c r="I1600" s="264">
        <v>9</v>
      </c>
      <c r="J1600" s="264">
        <v>9</v>
      </c>
      <c r="K1600" s="294">
        <v>0.9</v>
      </c>
      <c r="L1600" s="267">
        <v>1</v>
      </c>
      <c r="M1600" s="267">
        <v>1</v>
      </c>
      <c r="N1600" s="267">
        <v>1</v>
      </c>
      <c r="O1600" s="332">
        <v>240</v>
      </c>
      <c r="P1600" s="266">
        <v>195</v>
      </c>
      <c r="Q1600" s="266">
        <v>6</v>
      </c>
      <c r="R1600" s="264">
        <v>5</v>
      </c>
      <c r="S1600" s="264">
        <v>8</v>
      </c>
      <c r="T1600" s="267">
        <v>0.8125</v>
      </c>
      <c r="U1600" s="267">
        <v>0.75</v>
      </c>
      <c r="V1600" s="268">
        <v>0.625</v>
      </c>
      <c r="W1600" s="268">
        <v>0.888888888888889</v>
      </c>
      <c r="X1600" s="295">
        <v>0.125</v>
      </c>
      <c r="Y1600" s="271">
        <v>56</v>
      </c>
      <c r="Z1600" s="333">
        <v>43</v>
      </c>
      <c r="AA1600" s="333">
        <v>57</v>
      </c>
      <c r="AB1600" s="333">
        <v>48</v>
      </c>
      <c r="AC1600" s="334">
        <v>0.767857142857143</v>
      </c>
      <c r="AD1600" s="268">
        <v>0.842105263157895</v>
      </c>
      <c r="AE1600" s="295">
        <v>-0.0742481203007518</v>
      </c>
    </row>
    <row r="1601" spans="1:31">
      <c r="A1601" s="315" t="s">
        <v>2706</v>
      </c>
      <c r="B1601" s="339" t="s">
        <v>3377</v>
      </c>
      <c r="C1601" s="293" t="s">
        <v>2989</v>
      </c>
      <c r="D1601" s="339" t="s">
        <v>2990</v>
      </c>
      <c r="E1601" s="266">
        <v>20</v>
      </c>
      <c r="F1601" s="266">
        <v>20</v>
      </c>
      <c r="G1601" s="264">
        <v>21</v>
      </c>
      <c r="H1601" s="264">
        <v>20</v>
      </c>
      <c r="I1601" s="264">
        <v>20</v>
      </c>
      <c r="J1601" s="264">
        <v>20</v>
      </c>
      <c r="K1601" s="294">
        <v>0.9</v>
      </c>
      <c r="L1601" s="267">
        <v>1</v>
      </c>
      <c r="M1601" s="267">
        <v>0.952380952380952</v>
      </c>
      <c r="N1601" s="267">
        <v>1</v>
      </c>
      <c r="O1601" s="332">
        <v>575</v>
      </c>
      <c r="P1601" s="266">
        <v>563</v>
      </c>
      <c r="Q1601" s="266">
        <v>20</v>
      </c>
      <c r="R1601" s="264">
        <v>20</v>
      </c>
      <c r="S1601" s="264">
        <v>20</v>
      </c>
      <c r="T1601" s="267">
        <v>0.979130434782609</v>
      </c>
      <c r="U1601" s="267">
        <v>1</v>
      </c>
      <c r="V1601" s="268">
        <v>0.952380952380952</v>
      </c>
      <c r="W1601" s="268">
        <v>1</v>
      </c>
      <c r="X1601" s="295">
        <v>0.0476190476190477</v>
      </c>
      <c r="Y1601" s="271">
        <v>142</v>
      </c>
      <c r="Z1601" s="333">
        <v>140</v>
      </c>
      <c r="AA1601" s="333">
        <v>132</v>
      </c>
      <c r="AB1601" s="333">
        <v>128</v>
      </c>
      <c r="AC1601" s="334">
        <v>0.985915492957746</v>
      </c>
      <c r="AD1601" s="268">
        <v>0.96969696969697</v>
      </c>
      <c r="AE1601" s="295">
        <v>0.0162185232607768</v>
      </c>
    </row>
    <row r="1602" spans="1:31">
      <c r="A1602" s="315" t="s">
        <v>2706</v>
      </c>
      <c r="B1602" s="339" t="s">
        <v>3372</v>
      </c>
      <c r="C1602" s="293" t="s">
        <v>2991</v>
      </c>
      <c r="D1602" s="339" t="s">
        <v>2992</v>
      </c>
      <c r="E1602" s="266">
        <v>27</v>
      </c>
      <c r="F1602" s="266">
        <v>27</v>
      </c>
      <c r="G1602" s="264">
        <v>21</v>
      </c>
      <c r="H1602" s="264">
        <v>21</v>
      </c>
      <c r="I1602" s="264">
        <v>26</v>
      </c>
      <c r="J1602" s="264">
        <v>26</v>
      </c>
      <c r="K1602" s="294">
        <v>0.9</v>
      </c>
      <c r="L1602" s="267">
        <v>1</v>
      </c>
      <c r="M1602" s="267">
        <v>1</v>
      </c>
      <c r="N1602" s="267">
        <v>1</v>
      </c>
      <c r="O1602" s="332">
        <v>743</v>
      </c>
      <c r="P1602" s="266">
        <v>740</v>
      </c>
      <c r="Q1602" s="266">
        <v>27</v>
      </c>
      <c r="R1602" s="264">
        <v>21</v>
      </c>
      <c r="S1602" s="264">
        <v>26</v>
      </c>
      <c r="T1602" s="267">
        <v>0.995962314939435</v>
      </c>
      <c r="U1602" s="267">
        <v>1</v>
      </c>
      <c r="V1602" s="268">
        <v>1</v>
      </c>
      <c r="W1602" s="268">
        <v>1</v>
      </c>
      <c r="X1602" s="295">
        <v>0</v>
      </c>
      <c r="Y1602" s="271">
        <v>169</v>
      </c>
      <c r="Z1602" s="333">
        <v>168</v>
      </c>
      <c r="AA1602" s="333">
        <v>174</v>
      </c>
      <c r="AB1602" s="333">
        <v>174</v>
      </c>
      <c r="AC1602" s="334">
        <v>0.994082840236686</v>
      </c>
      <c r="AD1602" s="268">
        <v>1</v>
      </c>
      <c r="AE1602" s="295">
        <v>-0.00591715976331364</v>
      </c>
    </row>
    <row r="1603" spans="1:31">
      <c r="A1603" s="315" t="s">
        <v>2706</v>
      </c>
      <c r="B1603" s="339" t="s">
        <v>3375</v>
      </c>
      <c r="C1603" s="293" t="s">
        <v>2993</v>
      </c>
      <c r="D1603" s="339" t="s">
        <v>2994</v>
      </c>
      <c r="E1603" s="266">
        <v>28</v>
      </c>
      <c r="F1603" s="266">
        <v>28</v>
      </c>
      <c r="G1603" s="264">
        <v>30</v>
      </c>
      <c r="H1603" s="264">
        <v>30</v>
      </c>
      <c r="I1603" s="264">
        <v>26</v>
      </c>
      <c r="J1603" s="264">
        <v>26</v>
      </c>
      <c r="K1603" s="294">
        <v>0.9</v>
      </c>
      <c r="L1603" s="267">
        <v>1</v>
      </c>
      <c r="M1603" s="267">
        <v>1</v>
      </c>
      <c r="N1603" s="267">
        <v>1</v>
      </c>
      <c r="O1603" s="332">
        <v>901</v>
      </c>
      <c r="P1603" s="266">
        <v>882</v>
      </c>
      <c r="Q1603" s="266">
        <v>27</v>
      </c>
      <c r="R1603" s="264">
        <v>30</v>
      </c>
      <c r="S1603" s="264">
        <v>25</v>
      </c>
      <c r="T1603" s="267">
        <v>0.978912319644839</v>
      </c>
      <c r="U1603" s="267">
        <v>0.964285714285714</v>
      </c>
      <c r="V1603" s="268">
        <v>1</v>
      </c>
      <c r="W1603" s="268">
        <v>0.961538461538462</v>
      </c>
      <c r="X1603" s="295">
        <v>-0.0357142857142857</v>
      </c>
      <c r="Y1603" s="271">
        <v>204</v>
      </c>
      <c r="Z1603" s="333">
        <v>202</v>
      </c>
      <c r="AA1603" s="333">
        <v>213</v>
      </c>
      <c r="AB1603" s="333">
        <v>212</v>
      </c>
      <c r="AC1603" s="334">
        <v>0.990196078431373</v>
      </c>
      <c r="AD1603" s="268">
        <v>0.995305164319249</v>
      </c>
      <c r="AE1603" s="295">
        <v>-0.00510908588787629</v>
      </c>
    </row>
    <row r="1604" spans="1:31">
      <c r="A1604" s="315" t="s">
        <v>2706</v>
      </c>
      <c r="B1604" s="339" t="s">
        <v>3372</v>
      </c>
      <c r="C1604" s="293" t="s">
        <v>2995</v>
      </c>
      <c r="D1604" s="339" t="s">
        <v>2996</v>
      </c>
      <c r="E1604" s="266">
        <v>24</v>
      </c>
      <c r="F1604" s="266">
        <v>24</v>
      </c>
      <c r="G1604" s="264">
        <v>20</v>
      </c>
      <c r="H1604" s="264">
        <v>20</v>
      </c>
      <c r="I1604" s="264">
        <v>19</v>
      </c>
      <c r="J1604" s="264">
        <v>19</v>
      </c>
      <c r="K1604" s="294">
        <v>0.9</v>
      </c>
      <c r="L1604" s="267">
        <v>1</v>
      </c>
      <c r="M1604" s="267">
        <v>1</v>
      </c>
      <c r="N1604" s="267">
        <v>1</v>
      </c>
      <c r="O1604" s="332">
        <v>663</v>
      </c>
      <c r="P1604" s="266">
        <v>630</v>
      </c>
      <c r="Q1604" s="266">
        <v>23</v>
      </c>
      <c r="R1604" s="264">
        <v>19</v>
      </c>
      <c r="S1604" s="264">
        <v>19</v>
      </c>
      <c r="T1604" s="267">
        <v>0.950226244343891</v>
      </c>
      <c r="U1604" s="267">
        <v>0.958333333333333</v>
      </c>
      <c r="V1604" s="268">
        <v>0.95</v>
      </c>
      <c r="W1604" s="268">
        <v>1</v>
      </c>
      <c r="X1604" s="295">
        <v>0.00833333333333341</v>
      </c>
      <c r="Y1604" s="271">
        <v>152</v>
      </c>
      <c r="Z1604" s="333">
        <v>147</v>
      </c>
      <c r="AA1604" s="333">
        <v>167</v>
      </c>
      <c r="AB1604" s="333">
        <v>161</v>
      </c>
      <c r="AC1604" s="334">
        <v>0.967105263157895</v>
      </c>
      <c r="AD1604" s="268">
        <v>0.964071856287425</v>
      </c>
      <c r="AE1604" s="295">
        <v>0.00303340687046949</v>
      </c>
    </row>
    <row r="1605" spans="1:31">
      <c r="A1605" s="315" t="s">
        <v>2706</v>
      </c>
      <c r="B1605" s="339" t="s">
        <v>3377</v>
      </c>
      <c r="C1605" s="293" t="s">
        <v>2997</v>
      </c>
      <c r="D1605" s="339" t="s">
        <v>2998</v>
      </c>
      <c r="E1605" s="266">
        <v>41</v>
      </c>
      <c r="F1605" s="266">
        <v>36</v>
      </c>
      <c r="G1605" s="264">
        <v>39</v>
      </c>
      <c r="H1605" s="264">
        <v>37</v>
      </c>
      <c r="I1605" s="264">
        <v>39</v>
      </c>
      <c r="J1605" s="264">
        <v>35</v>
      </c>
      <c r="K1605" s="294">
        <v>0.9</v>
      </c>
      <c r="L1605" s="267">
        <v>0.878048780487805</v>
      </c>
      <c r="M1605" s="267">
        <v>0.948717948717949</v>
      </c>
      <c r="N1605" s="267">
        <v>0.897435897435897</v>
      </c>
      <c r="O1605" s="332">
        <v>1109</v>
      </c>
      <c r="P1605" s="266">
        <v>994</v>
      </c>
      <c r="Q1605" s="266">
        <v>35</v>
      </c>
      <c r="R1605" s="264">
        <v>35</v>
      </c>
      <c r="S1605" s="264">
        <v>35</v>
      </c>
      <c r="T1605" s="267">
        <v>0.896302975653742</v>
      </c>
      <c r="U1605" s="267">
        <v>0.853658536585366</v>
      </c>
      <c r="V1605" s="268">
        <v>0.897435897435897</v>
      </c>
      <c r="W1605" s="268">
        <v>0.897435897435897</v>
      </c>
      <c r="X1605" s="295">
        <v>-0.0437773608505316</v>
      </c>
      <c r="Y1605" s="271">
        <v>260</v>
      </c>
      <c r="Z1605" s="333">
        <v>232</v>
      </c>
      <c r="AA1605" s="333">
        <v>260</v>
      </c>
      <c r="AB1605" s="333">
        <v>238</v>
      </c>
      <c r="AC1605" s="334">
        <v>0.892307692307692</v>
      </c>
      <c r="AD1605" s="268">
        <v>0.915384615384615</v>
      </c>
      <c r="AE1605" s="295">
        <v>-0.023076923076923</v>
      </c>
    </row>
    <row r="1606" spans="1:31">
      <c r="A1606" s="315" t="s">
        <v>2706</v>
      </c>
      <c r="B1606" s="339" t="s">
        <v>3377</v>
      </c>
      <c r="C1606" s="293" t="s">
        <v>2999</v>
      </c>
      <c r="D1606" s="339" t="s">
        <v>3000</v>
      </c>
      <c r="E1606" s="266">
        <v>14</v>
      </c>
      <c r="F1606" s="266">
        <v>14</v>
      </c>
      <c r="G1606" s="264">
        <v>11</v>
      </c>
      <c r="H1606" s="264">
        <v>11</v>
      </c>
      <c r="I1606" s="264">
        <v>15</v>
      </c>
      <c r="J1606" s="264">
        <v>15</v>
      </c>
      <c r="K1606" s="294">
        <v>0.9</v>
      </c>
      <c r="L1606" s="267">
        <v>1</v>
      </c>
      <c r="M1606" s="267">
        <v>1</v>
      </c>
      <c r="N1606" s="267">
        <v>1</v>
      </c>
      <c r="O1606" s="332">
        <v>409</v>
      </c>
      <c r="P1606" s="266">
        <v>404</v>
      </c>
      <c r="Q1606" s="266">
        <v>14</v>
      </c>
      <c r="R1606" s="264">
        <v>11</v>
      </c>
      <c r="S1606" s="264">
        <v>15</v>
      </c>
      <c r="T1606" s="267">
        <v>0.987775061124694</v>
      </c>
      <c r="U1606" s="267">
        <v>1</v>
      </c>
      <c r="V1606" s="268">
        <v>1</v>
      </c>
      <c r="W1606" s="268">
        <v>1</v>
      </c>
      <c r="X1606" s="295">
        <v>0</v>
      </c>
      <c r="Y1606" s="271">
        <v>96</v>
      </c>
      <c r="Z1606" s="333">
        <v>95</v>
      </c>
      <c r="AA1606" s="333">
        <v>97</v>
      </c>
      <c r="AB1606" s="333">
        <v>94</v>
      </c>
      <c r="AC1606" s="334">
        <v>0.989583333333333</v>
      </c>
      <c r="AD1606" s="268">
        <v>0.969072164948454</v>
      </c>
      <c r="AE1606" s="295">
        <v>0.0205111683848798</v>
      </c>
    </row>
    <row r="1607" spans="1:31">
      <c r="A1607" s="315" t="s">
        <v>2706</v>
      </c>
      <c r="B1607" s="339" t="s">
        <v>3375</v>
      </c>
      <c r="C1607" s="293" t="s">
        <v>3001</v>
      </c>
      <c r="D1607" s="339" t="s">
        <v>3002</v>
      </c>
      <c r="E1607" s="266">
        <v>37</v>
      </c>
      <c r="F1607" s="266">
        <v>37</v>
      </c>
      <c r="G1607" s="264">
        <v>37</v>
      </c>
      <c r="H1607" s="264">
        <v>37</v>
      </c>
      <c r="I1607" s="264">
        <v>40</v>
      </c>
      <c r="J1607" s="264">
        <v>40</v>
      </c>
      <c r="K1607" s="294">
        <v>0.9</v>
      </c>
      <c r="L1607" s="267">
        <v>1</v>
      </c>
      <c r="M1607" s="267">
        <v>1</v>
      </c>
      <c r="N1607" s="267">
        <v>1</v>
      </c>
      <c r="O1607" s="332">
        <v>1126</v>
      </c>
      <c r="P1607" s="266">
        <v>1072</v>
      </c>
      <c r="Q1607" s="266">
        <v>37</v>
      </c>
      <c r="R1607" s="264">
        <v>34</v>
      </c>
      <c r="S1607" s="264">
        <v>39</v>
      </c>
      <c r="T1607" s="267">
        <v>0.952042628774423</v>
      </c>
      <c r="U1607" s="267">
        <v>1</v>
      </c>
      <c r="V1607" s="268">
        <v>0.918918918918919</v>
      </c>
      <c r="W1607" s="268">
        <v>0.975</v>
      </c>
      <c r="X1607" s="295">
        <v>0.081081081081081</v>
      </c>
      <c r="Y1607" s="271">
        <v>270</v>
      </c>
      <c r="Z1607" s="333">
        <v>259</v>
      </c>
      <c r="AA1607" s="333">
        <v>260</v>
      </c>
      <c r="AB1607" s="333">
        <v>248</v>
      </c>
      <c r="AC1607" s="334">
        <v>0.959259259259259</v>
      </c>
      <c r="AD1607" s="268">
        <v>0.953846153846154</v>
      </c>
      <c r="AE1607" s="295">
        <v>0.00541310541310536</v>
      </c>
    </row>
    <row r="1608" spans="1:31">
      <c r="A1608" s="315" t="s">
        <v>2706</v>
      </c>
      <c r="B1608" s="339" t="s">
        <v>3377</v>
      </c>
      <c r="C1608" s="293" t="s">
        <v>3003</v>
      </c>
      <c r="D1608" s="339" t="s">
        <v>3004</v>
      </c>
      <c r="E1608" s="266">
        <v>13</v>
      </c>
      <c r="F1608" s="266">
        <v>12</v>
      </c>
      <c r="G1608" s="264">
        <v>12</v>
      </c>
      <c r="H1608" s="264">
        <v>12</v>
      </c>
      <c r="I1608" s="264">
        <v>12</v>
      </c>
      <c r="J1608" s="264">
        <v>12</v>
      </c>
      <c r="K1608" s="294">
        <v>0.9</v>
      </c>
      <c r="L1608" s="267">
        <v>0.923076923076923</v>
      </c>
      <c r="M1608" s="267">
        <v>1</v>
      </c>
      <c r="N1608" s="267">
        <v>1</v>
      </c>
      <c r="O1608" s="332">
        <v>425</v>
      </c>
      <c r="P1608" s="266">
        <v>323</v>
      </c>
      <c r="Q1608" s="266">
        <v>11</v>
      </c>
      <c r="R1608" s="264">
        <v>10</v>
      </c>
      <c r="S1608" s="264">
        <v>10</v>
      </c>
      <c r="T1608" s="267">
        <v>0.76</v>
      </c>
      <c r="U1608" s="267">
        <v>0.846153846153846</v>
      </c>
      <c r="V1608" s="268">
        <v>0.833333333333333</v>
      </c>
      <c r="W1608" s="268">
        <v>0.833333333333333</v>
      </c>
      <c r="X1608" s="295">
        <v>0.0128205128205128</v>
      </c>
      <c r="Y1608" s="271">
        <v>100</v>
      </c>
      <c r="Z1608" s="333">
        <v>79</v>
      </c>
      <c r="AA1608" s="333">
        <v>100</v>
      </c>
      <c r="AB1608" s="333">
        <v>77</v>
      </c>
      <c r="AC1608" s="334">
        <v>0.79</v>
      </c>
      <c r="AD1608" s="268">
        <v>0.77</v>
      </c>
      <c r="AE1608" s="295">
        <v>0.02</v>
      </c>
    </row>
    <row r="1609" spans="1:31">
      <c r="A1609" s="315" t="s">
        <v>2706</v>
      </c>
      <c r="B1609" s="339" t="s">
        <v>3377</v>
      </c>
      <c r="C1609" s="293" t="s">
        <v>3005</v>
      </c>
      <c r="D1609" s="339" t="s">
        <v>3006</v>
      </c>
      <c r="E1609" s="266">
        <v>14</v>
      </c>
      <c r="F1609" s="266">
        <v>13</v>
      </c>
      <c r="G1609" s="264">
        <v>21</v>
      </c>
      <c r="H1609" s="264">
        <v>20</v>
      </c>
      <c r="I1609" s="264">
        <v>20</v>
      </c>
      <c r="J1609" s="264">
        <v>20</v>
      </c>
      <c r="K1609" s="294">
        <v>0.9</v>
      </c>
      <c r="L1609" s="267">
        <v>0.928571428571429</v>
      </c>
      <c r="M1609" s="267">
        <v>0.952380952380952</v>
      </c>
      <c r="N1609" s="267">
        <v>1</v>
      </c>
      <c r="O1609" s="332">
        <v>533</v>
      </c>
      <c r="P1609" s="266">
        <v>399</v>
      </c>
      <c r="Q1609" s="266">
        <v>9</v>
      </c>
      <c r="R1609" s="264">
        <v>18</v>
      </c>
      <c r="S1609" s="264">
        <v>15</v>
      </c>
      <c r="T1609" s="267">
        <v>0.74859287054409</v>
      </c>
      <c r="U1609" s="267">
        <v>0.642857142857143</v>
      </c>
      <c r="V1609" s="268">
        <v>0.857142857142857</v>
      </c>
      <c r="W1609" s="268">
        <v>0.75</v>
      </c>
      <c r="X1609" s="295">
        <v>-0.214285714285714</v>
      </c>
      <c r="Y1609" s="271">
        <v>125</v>
      </c>
      <c r="Z1609" s="333">
        <v>96</v>
      </c>
      <c r="AA1609" s="333">
        <v>128</v>
      </c>
      <c r="AB1609" s="333">
        <v>99</v>
      </c>
      <c r="AC1609" s="334">
        <v>0.768</v>
      </c>
      <c r="AD1609" s="268">
        <v>0.7734375</v>
      </c>
      <c r="AE1609" s="295">
        <v>-0.00543749999999998</v>
      </c>
    </row>
    <row r="1610" spans="1:31">
      <c r="A1610" s="315" t="s">
        <v>2706</v>
      </c>
      <c r="B1610" s="339" t="s">
        <v>3377</v>
      </c>
      <c r="C1610" s="293" t="s">
        <v>3007</v>
      </c>
      <c r="D1610" s="339" t="s">
        <v>3008</v>
      </c>
      <c r="E1610" s="266">
        <v>12</v>
      </c>
      <c r="F1610" s="266">
        <v>7</v>
      </c>
      <c r="G1610" s="264">
        <v>1</v>
      </c>
      <c r="H1610" s="264">
        <v>0</v>
      </c>
      <c r="I1610" s="264">
        <v>12</v>
      </c>
      <c r="J1610" s="264">
        <v>7</v>
      </c>
      <c r="K1610" s="294">
        <v>0.9</v>
      </c>
      <c r="L1610" s="267">
        <v>0.583333333333333</v>
      </c>
      <c r="M1610" s="267">
        <v>0</v>
      </c>
      <c r="N1610" s="267">
        <v>0.583333333333333</v>
      </c>
      <c r="O1610" s="332">
        <v>291</v>
      </c>
      <c r="P1610" s="266">
        <v>137</v>
      </c>
      <c r="Q1610" s="266">
        <v>6</v>
      </c>
      <c r="R1610" s="264">
        <v>0</v>
      </c>
      <c r="S1610" s="264">
        <v>5</v>
      </c>
      <c r="T1610" s="267">
        <v>0.470790378006873</v>
      </c>
      <c r="U1610" s="267">
        <v>0.5</v>
      </c>
      <c r="V1610" s="268">
        <v>0</v>
      </c>
      <c r="W1610" s="268">
        <v>0.416666666666667</v>
      </c>
      <c r="X1610" s="295">
        <v>0.5</v>
      </c>
      <c r="Y1610" s="271">
        <v>72</v>
      </c>
      <c r="Z1610" s="333">
        <v>33</v>
      </c>
      <c r="AA1610" s="333">
        <v>80</v>
      </c>
      <c r="AB1610" s="333">
        <v>34</v>
      </c>
      <c r="AC1610" s="334">
        <v>0.458333333333333</v>
      </c>
      <c r="AD1610" s="268">
        <v>0.425</v>
      </c>
      <c r="AE1610" s="295">
        <v>0.0333333333333333</v>
      </c>
    </row>
    <row r="1611" spans="1:31">
      <c r="A1611" s="315" t="s">
        <v>2706</v>
      </c>
      <c r="B1611" s="339" t="s">
        <v>3377</v>
      </c>
      <c r="C1611" s="293" t="s">
        <v>3009</v>
      </c>
      <c r="D1611" s="339" t="s">
        <v>3010</v>
      </c>
      <c r="E1611" s="266">
        <v>14</v>
      </c>
      <c r="F1611" s="266">
        <v>13</v>
      </c>
      <c r="G1611" s="264">
        <v>15</v>
      </c>
      <c r="H1611" s="264">
        <v>15</v>
      </c>
      <c r="I1611" s="264">
        <v>12</v>
      </c>
      <c r="J1611" s="264">
        <v>11</v>
      </c>
      <c r="K1611" s="294">
        <v>0.9</v>
      </c>
      <c r="L1611" s="267">
        <v>0.928571428571429</v>
      </c>
      <c r="M1611" s="267">
        <v>1</v>
      </c>
      <c r="N1611" s="267">
        <v>0.916666666666667</v>
      </c>
      <c r="O1611" s="332">
        <v>434</v>
      </c>
      <c r="P1611" s="266">
        <v>386</v>
      </c>
      <c r="Q1611" s="266">
        <v>13</v>
      </c>
      <c r="R1611" s="264">
        <v>15</v>
      </c>
      <c r="S1611" s="264">
        <v>11</v>
      </c>
      <c r="T1611" s="267">
        <v>0.889400921658986</v>
      </c>
      <c r="U1611" s="267">
        <v>0.928571428571429</v>
      </c>
      <c r="V1611" s="268">
        <v>1</v>
      </c>
      <c r="W1611" s="268">
        <v>0.916666666666667</v>
      </c>
      <c r="X1611" s="295">
        <v>-0.0714285714285714</v>
      </c>
      <c r="Y1611" s="271">
        <v>101</v>
      </c>
      <c r="Z1611" s="333">
        <v>90</v>
      </c>
      <c r="AA1611" s="333">
        <v>101</v>
      </c>
      <c r="AB1611" s="333">
        <v>92</v>
      </c>
      <c r="AC1611" s="334">
        <v>0.891089108910891</v>
      </c>
      <c r="AD1611" s="268">
        <v>0.910891089108911</v>
      </c>
      <c r="AE1611" s="295">
        <v>-0.0198019801980198</v>
      </c>
    </row>
    <row r="1612" spans="1:31">
      <c r="A1612" s="315" t="s">
        <v>2706</v>
      </c>
      <c r="B1612" s="339" t="s">
        <v>3377</v>
      </c>
      <c r="C1612" s="293" t="s">
        <v>3011</v>
      </c>
      <c r="D1612" s="339" t="s">
        <v>3012</v>
      </c>
      <c r="E1612" s="266">
        <v>18</v>
      </c>
      <c r="F1612" s="266">
        <v>17</v>
      </c>
      <c r="G1612" s="264">
        <v>16</v>
      </c>
      <c r="H1612" s="264">
        <v>16</v>
      </c>
      <c r="I1612" s="264">
        <v>18</v>
      </c>
      <c r="J1612" s="264">
        <v>18</v>
      </c>
      <c r="K1612" s="294">
        <v>0.9</v>
      </c>
      <c r="L1612" s="267">
        <v>0.944444444444444</v>
      </c>
      <c r="M1612" s="267">
        <v>1</v>
      </c>
      <c r="N1612" s="267">
        <v>1</v>
      </c>
      <c r="O1612" s="332">
        <v>537</v>
      </c>
      <c r="P1612" s="266">
        <v>434</v>
      </c>
      <c r="Q1612" s="266">
        <v>14</v>
      </c>
      <c r="R1612" s="264">
        <v>14</v>
      </c>
      <c r="S1612" s="264">
        <v>16</v>
      </c>
      <c r="T1612" s="267">
        <v>0.808193668528864</v>
      </c>
      <c r="U1612" s="267">
        <v>0.777777777777778</v>
      </c>
      <c r="V1612" s="268">
        <v>0.875</v>
      </c>
      <c r="W1612" s="268">
        <v>0.888888888888889</v>
      </c>
      <c r="X1612" s="295">
        <v>-0.0972222222222222</v>
      </c>
      <c r="Y1612" s="271">
        <v>125</v>
      </c>
      <c r="Z1612" s="333">
        <v>107</v>
      </c>
      <c r="AA1612" s="333">
        <v>124</v>
      </c>
      <c r="AB1612" s="333">
        <v>105</v>
      </c>
      <c r="AC1612" s="334">
        <v>0.856</v>
      </c>
      <c r="AD1612" s="268">
        <v>0.846774193548387</v>
      </c>
      <c r="AE1612" s="295">
        <v>0.00922580645161286</v>
      </c>
    </row>
    <row r="1613" spans="1:31">
      <c r="A1613" s="315" t="s">
        <v>2706</v>
      </c>
      <c r="B1613" s="339" t="s">
        <v>3375</v>
      </c>
      <c r="C1613" s="293" t="s">
        <v>3013</v>
      </c>
      <c r="D1613" s="339" t="s">
        <v>3014</v>
      </c>
      <c r="E1613" s="266">
        <v>32</v>
      </c>
      <c r="F1613" s="266">
        <v>32</v>
      </c>
      <c r="G1613" s="264">
        <v>29</v>
      </c>
      <c r="H1613" s="264">
        <v>29</v>
      </c>
      <c r="I1613" s="264">
        <v>29</v>
      </c>
      <c r="J1613" s="264">
        <v>29</v>
      </c>
      <c r="K1613" s="294">
        <v>0.9</v>
      </c>
      <c r="L1613" s="267">
        <v>1</v>
      </c>
      <c r="M1613" s="267">
        <v>1</v>
      </c>
      <c r="N1613" s="267">
        <v>1</v>
      </c>
      <c r="O1613" s="332">
        <v>923</v>
      </c>
      <c r="P1613" s="266">
        <v>911</v>
      </c>
      <c r="Q1613" s="266">
        <v>32</v>
      </c>
      <c r="R1613" s="264">
        <v>29</v>
      </c>
      <c r="S1613" s="264">
        <v>29</v>
      </c>
      <c r="T1613" s="267">
        <v>0.986998916576381</v>
      </c>
      <c r="U1613" s="267">
        <v>1</v>
      </c>
      <c r="V1613" s="268">
        <v>1</v>
      </c>
      <c r="W1613" s="268">
        <v>1</v>
      </c>
      <c r="X1613" s="295">
        <v>0</v>
      </c>
      <c r="Y1613" s="271">
        <v>216</v>
      </c>
      <c r="Z1613" s="333">
        <v>216</v>
      </c>
      <c r="AA1613" s="333">
        <v>219</v>
      </c>
      <c r="AB1613" s="333">
        <v>217</v>
      </c>
      <c r="AC1613" s="334">
        <v>1</v>
      </c>
      <c r="AD1613" s="268">
        <v>0.990867579908676</v>
      </c>
      <c r="AE1613" s="295">
        <v>0.0091324200913242</v>
      </c>
    </row>
    <row r="1614" spans="1:31">
      <c r="A1614" s="315" t="s">
        <v>2706</v>
      </c>
      <c r="B1614" s="339" t="s">
        <v>3375</v>
      </c>
      <c r="C1614" s="293" t="s">
        <v>3015</v>
      </c>
      <c r="D1614" s="339" t="s">
        <v>3016</v>
      </c>
      <c r="E1614" s="266">
        <v>41</v>
      </c>
      <c r="F1614" s="266">
        <v>41</v>
      </c>
      <c r="G1614" s="264">
        <v>43</v>
      </c>
      <c r="H1614" s="264">
        <v>43</v>
      </c>
      <c r="I1614" s="264">
        <v>41</v>
      </c>
      <c r="J1614" s="264">
        <v>41</v>
      </c>
      <c r="K1614" s="294">
        <v>0.9</v>
      </c>
      <c r="L1614" s="267">
        <v>1</v>
      </c>
      <c r="M1614" s="267">
        <v>1</v>
      </c>
      <c r="N1614" s="267">
        <v>1</v>
      </c>
      <c r="O1614" s="332">
        <v>1253</v>
      </c>
      <c r="P1614" s="266">
        <v>1224</v>
      </c>
      <c r="Q1614" s="266">
        <v>40</v>
      </c>
      <c r="R1614" s="264">
        <v>40</v>
      </c>
      <c r="S1614" s="264">
        <v>41</v>
      </c>
      <c r="T1614" s="267">
        <v>0.976855546687949</v>
      </c>
      <c r="U1614" s="267">
        <v>0.975609756097561</v>
      </c>
      <c r="V1614" s="268">
        <v>0.930232558139535</v>
      </c>
      <c r="W1614" s="268">
        <v>1</v>
      </c>
      <c r="X1614" s="295">
        <v>0.0453771979580261</v>
      </c>
      <c r="Y1614" s="271">
        <v>292</v>
      </c>
      <c r="Z1614" s="333">
        <v>285</v>
      </c>
      <c r="AA1614" s="333">
        <v>291</v>
      </c>
      <c r="AB1614" s="333">
        <v>285</v>
      </c>
      <c r="AC1614" s="334">
        <v>0.976027397260274</v>
      </c>
      <c r="AD1614" s="268">
        <v>0.979381443298969</v>
      </c>
      <c r="AE1614" s="295">
        <v>-0.00335404603869505</v>
      </c>
    </row>
    <row r="1615" spans="1:31">
      <c r="A1615" s="315" t="s">
        <v>2706</v>
      </c>
      <c r="B1615" s="339" t="s">
        <v>3375</v>
      </c>
      <c r="C1615" s="293" t="s">
        <v>3017</v>
      </c>
      <c r="D1615" s="339" t="s">
        <v>3018</v>
      </c>
      <c r="E1615" s="266">
        <v>48</v>
      </c>
      <c r="F1615" s="266">
        <v>48</v>
      </c>
      <c r="G1615" s="264">
        <v>47</v>
      </c>
      <c r="H1615" s="264">
        <v>47</v>
      </c>
      <c r="I1615" s="264">
        <v>47</v>
      </c>
      <c r="J1615" s="264">
        <v>47</v>
      </c>
      <c r="K1615" s="294">
        <v>0.9</v>
      </c>
      <c r="L1615" s="267">
        <v>1</v>
      </c>
      <c r="M1615" s="267">
        <v>1</v>
      </c>
      <c r="N1615" s="267">
        <v>1</v>
      </c>
      <c r="O1615" s="332">
        <v>1393</v>
      </c>
      <c r="P1615" s="266">
        <v>1384</v>
      </c>
      <c r="Q1615" s="266">
        <v>48</v>
      </c>
      <c r="R1615" s="264">
        <v>47</v>
      </c>
      <c r="S1615" s="264">
        <v>47</v>
      </c>
      <c r="T1615" s="267">
        <v>0.993539124192391</v>
      </c>
      <c r="U1615" s="267">
        <v>1</v>
      </c>
      <c r="V1615" s="268">
        <v>1</v>
      </c>
      <c r="W1615" s="268">
        <v>1</v>
      </c>
      <c r="X1615" s="295">
        <v>0</v>
      </c>
      <c r="Y1615" s="271">
        <v>330</v>
      </c>
      <c r="Z1615" s="333">
        <v>330</v>
      </c>
      <c r="AA1615" s="333">
        <v>330</v>
      </c>
      <c r="AB1615" s="333">
        <v>325</v>
      </c>
      <c r="AC1615" s="334">
        <v>1</v>
      </c>
      <c r="AD1615" s="268">
        <v>0.984848484848485</v>
      </c>
      <c r="AE1615" s="295">
        <v>0.0151515151515151</v>
      </c>
    </row>
    <row r="1616" spans="1:31">
      <c r="A1616" s="315" t="s">
        <v>2706</v>
      </c>
      <c r="B1616" s="339" t="s">
        <v>3375</v>
      </c>
      <c r="C1616" s="293" t="s">
        <v>3019</v>
      </c>
      <c r="D1616" s="339" t="s">
        <v>3020</v>
      </c>
      <c r="E1616" s="266">
        <v>39</v>
      </c>
      <c r="F1616" s="266">
        <v>39</v>
      </c>
      <c r="G1616" s="264">
        <v>38</v>
      </c>
      <c r="H1616" s="264">
        <v>37</v>
      </c>
      <c r="I1616" s="264">
        <v>39</v>
      </c>
      <c r="J1616" s="264">
        <v>38</v>
      </c>
      <c r="K1616" s="294">
        <v>0.9</v>
      </c>
      <c r="L1616" s="267">
        <v>1</v>
      </c>
      <c r="M1616" s="267">
        <v>0.973684210526316</v>
      </c>
      <c r="N1616" s="267">
        <v>0.974358974358974</v>
      </c>
      <c r="O1616" s="332">
        <v>1179</v>
      </c>
      <c r="P1616" s="266">
        <v>1150</v>
      </c>
      <c r="Q1616" s="266">
        <v>38</v>
      </c>
      <c r="R1616" s="264">
        <v>35</v>
      </c>
      <c r="S1616" s="264">
        <v>38</v>
      </c>
      <c r="T1616" s="267">
        <v>0.97540288379983</v>
      </c>
      <c r="U1616" s="267">
        <v>0.974358974358974</v>
      </c>
      <c r="V1616" s="268">
        <v>0.921052631578947</v>
      </c>
      <c r="W1616" s="268">
        <v>0.974358974358974</v>
      </c>
      <c r="X1616" s="295">
        <v>0.053306342780027</v>
      </c>
      <c r="Y1616" s="271">
        <v>272</v>
      </c>
      <c r="Z1616" s="333">
        <v>264</v>
      </c>
      <c r="AA1616" s="333">
        <v>276</v>
      </c>
      <c r="AB1616" s="333">
        <v>270</v>
      </c>
      <c r="AC1616" s="334">
        <v>0.970588235294118</v>
      </c>
      <c r="AD1616" s="268">
        <v>0.978260869565217</v>
      </c>
      <c r="AE1616" s="295">
        <v>-0.00767263427109977</v>
      </c>
    </row>
    <row r="1617" spans="1:31">
      <c r="A1617" s="315" t="s">
        <v>2706</v>
      </c>
      <c r="B1617" s="339" t="s">
        <v>3375</v>
      </c>
      <c r="C1617" s="293" t="s">
        <v>3021</v>
      </c>
      <c r="D1617" s="339" t="s">
        <v>3022</v>
      </c>
      <c r="E1617" s="266">
        <v>24</v>
      </c>
      <c r="F1617" s="266">
        <v>24</v>
      </c>
      <c r="G1617" s="264">
        <v>18</v>
      </c>
      <c r="H1617" s="264">
        <v>18</v>
      </c>
      <c r="I1617" s="264">
        <v>19</v>
      </c>
      <c r="J1617" s="264">
        <v>18</v>
      </c>
      <c r="K1617" s="294">
        <v>0.9</v>
      </c>
      <c r="L1617" s="267">
        <v>1</v>
      </c>
      <c r="M1617" s="267">
        <v>1</v>
      </c>
      <c r="N1617" s="267">
        <v>0.947368421052632</v>
      </c>
      <c r="O1617" s="332">
        <v>715</v>
      </c>
      <c r="P1617" s="266">
        <v>624</v>
      </c>
      <c r="Q1617" s="266">
        <v>23</v>
      </c>
      <c r="R1617" s="264">
        <v>18</v>
      </c>
      <c r="S1617" s="264">
        <v>15</v>
      </c>
      <c r="T1617" s="267">
        <v>0.872727272727273</v>
      </c>
      <c r="U1617" s="267">
        <v>0.958333333333333</v>
      </c>
      <c r="V1617" s="268">
        <v>1</v>
      </c>
      <c r="W1617" s="268">
        <v>0.789473684210526</v>
      </c>
      <c r="X1617" s="295">
        <v>-0.0416666666666666</v>
      </c>
      <c r="Y1617" s="271">
        <v>157</v>
      </c>
      <c r="Z1617" s="333">
        <v>142</v>
      </c>
      <c r="AA1617" s="333">
        <v>165</v>
      </c>
      <c r="AB1617" s="333">
        <v>148</v>
      </c>
      <c r="AC1617" s="334">
        <v>0.904458598726115</v>
      </c>
      <c r="AD1617" s="268">
        <v>0.896969696969697</v>
      </c>
      <c r="AE1617" s="295">
        <v>0.0074889017564177</v>
      </c>
    </row>
    <row r="1618" spans="1:31">
      <c r="A1618" s="315" t="s">
        <v>2706</v>
      </c>
      <c r="B1618" s="339" t="s">
        <v>3375</v>
      </c>
      <c r="C1618" s="293" t="s">
        <v>3023</v>
      </c>
      <c r="D1618" s="339" t="s">
        <v>3024</v>
      </c>
      <c r="E1618" s="266">
        <v>25</v>
      </c>
      <c r="F1618" s="266">
        <v>25</v>
      </c>
      <c r="G1618" s="264">
        <v>23</v>
      </c>
      <c r="H1618" s="264">
        <v>23</v>
      </c>
      <c r="I1618" s="264">
        <v>23</v>
      </c>
      <c r="J1618" s="264">
        <v>23</v>
      </c>
      <c r="K1618" s="294">
        <v>0.9</v>
      </c>
      <c r="L1618" s="267">
        <v>1</v>
      </c>
      <c r="M1618" s="267">
        <v>1</v>
      </c>
      <c r="N1618" s="267">
        <v>1</v>
      </c>
      <c r="O1618" s="332">
        <v>731</v>
      </c>
      <c r="P1618" s="266">
        <v>731</v>
      </c>
      <c r="Q1618" s="266">
        <v>25</v>
      </c>
      <c r="R1618" s="264">
        <v>23</v>
      </c>
      <c r="S1618" s="264">
        <v>23</v>
      </c>
      <c r="T1618" s="267">
        <v>1</v>
      </c>
      <c r="U1618" s="267">
        <v>1</v>
      </c>
      <c r="V1618" s="268">
        <v>1</v>
      </c>
      <c r="W1618" s="268">
        <v>1</v>
      </c>
      <c r="X1618" s="295">
        <v>0</v>
      </c>
      <c r="Y1618" s="271">
        <v>161</v>
      </c>
      <c r="Z1618" s="333">
        <v>161</v>
      </c>
      <c r="AA1618" s="333">
        <v>173</v>
      </c>
      <c r="AB1618" s="333">
        <v>173</v>
      </c>
      <c r="AC1618" s="334">
        <v>1</v>
      </c>
      <c r="AD1618" s="268">
        <v>1</v>
      </c>
      <c r="AE1618" s="295">
        <v>0</v>
      </c>
    </row>
    <row r="1619" spans="1:31">
      <c r="A1619" s="315" t="s">
        <v>2706</v>
      </c>
      <c r="B1619" s="339" t="s">
        <v>3377</v>
      </c>
      <c r="C1619" s="293" t="s">
        <v>3025</v>
      </c>
      <c r="D1619" s="339" t="s">
        <v>3026</v>
      </c>
      <c r="E1619" s="266">
        <v>27</v>
      </c>
      <c r="F1619" s="266">
        <v>25</v>
      </c>
      <c r="G1619" s="264">
        <v>27</v>
      </c>
      <c r="H1619" s="264">
        <v>27</v>
      </c>
      <c r="I1619" s="264">
        <v>26</v>
      </c>
      <c r="J1619" s="264">
        <v>26</v>
      </c>
      <c r="K1619" s="294">
        <v>0.9</v>
      </c>
      <c r="L1619" s="267">
        <v>0.925925925925926</v>
      </c>
      <c r="M1619" s="267">
        <v>1</v>
      </c>
      <c r="N1619" s="267">
        <v>1</v>
      </c>
      <c r="O1619" s="332">
        <v>756</v>
      </c>
      <c r="P1619" s="266">
        <v>578</v>
      </c>
      <c r="Q1619" s="266">
        <v>21</v>
      </c>
      <c r="R1619" s="264">
        <v>24</v>
      </c>
      <c r="S1619" s="264">
        <v>21</v>
      </c>
      <c r="T1619" s="267">
        <v>0.764550264550265</v>
      </c>
      <c r="U1619" s="267">
        <v>0.777777777777778</v>
      </c>
      <c r="V1619" s="268">
        <v>0.888888888888889</v>
      </c>
      <c r="W1619" s="268">
        <v>0.807692307692308</v>
      </c>
      <c r="X1619" s="295">
        <v>-0.111111111111111</v>
      </c>
      <c r="Y1619" s="271">
        <v>181</v>
      </c>
      <c r="Z1619" s="333">
        <v>148</v>
      </c>
      <c r="AA1619" s="333">
        <v>192</v>
      </c>
      <c r="AB1619" s="333">
        <v>157</v>
      </c>
      <c r="AC1619" s="334">
        <v>0.81767955801105</v>
      </c>
      <c r="AD1619" s="268">
        <v>0.817708333333333</v>
      </c>
      <c r="AE1619" s="295">
        <v>-2.87753222836251e-5</v>
      </c>
    </row>
    <row r="1620" spans="1:31">
      <c r="A1620" s="315" t="s">
        <v>2706</v>
      </c>
      <c r="B1620" s="339" t="s">
        <v>3372</v>
      </c>
      <c r="C1620" s="293" t="s">
        <v>3027</v>
      </c>
      <c r="D1620" s="339" t="s">
        <v>3028</v>
      </c>
      <c r="E1620" s="266">
        <v>13</v>
      </c>
      <c r="F1620" s="266">
        <v>13</v>
      </c>
      <c r="G1620" s="264">
        <v>15</v>
      </c>
      <c r="H1620" s="264">
        <v>15</v>
      </c>
      <c r="I1620" s="264">
        <v>14</v>
      </c>
      <c r="J1620" s="264">
        <v>14</v>
      </c>
      <c r="K1620" s="294">
        <v>0.9</v>
      </c>
      <c r="L1620" s="267">
        <v>1</v>
      </c>
      <c r="M1620" s="267">
        <v>1</v>
      </c>
      <c r="N1620" s="267">
        <v>1</v>
      </c>
      <c r="O1620" s="332">
        <v>513</v>
      </c>
      <c r="P1620" s="266">
        <v>510</v>
      </c>
      <c r="Q1620" s="266">
        <v>13</v>
      </c>
      <c r="R1620" s="264">
        <v>15</v>
      </c>
      <c r="S1620" s="264">
        <v>14</v>
      </c>
      <c r="T1620" s="267">
        <v>0.994152046783626</v>
      </c>
      <c r="U1620" s="267">
        <v>1</v>
      </c>
      <c r="V1620" s="268">
        <v>1</v>
      </c>
      <c r="W1620" s="268">
        <v>1</v>
      </c>
      <c r="X1620" s="295">
        <v>0</v>
      </c>
      <c r="Y1620" s="271">
        <v>113</v>
      </c>
      <c r="Z1620" s="333">
        <v>113</v>
      </c>
      <c r="AA1620" s="333">
        <v>124</v>
      </c>
      <c r="AB1620" s="333">
        <v>124</v>
      </c>
      <c r="AC1620" s="334">
        <v>1</v>
      </c>
      <c r="AD1620" s="268">
        <v>1</v>
      </c>
      <c r="AE1620" s="295">
        <v>0</v>
      </c>
    </row>
    <row r="1621" spans="1:31">
      <c r="A1621" s="315" t="s">
        <v>2706</v>
      </c>
      <c r="B1621" s="339" t="s">
        <v>3375</v>
      </c>
      <c r="C1621" s="293" t="s">
        <v>3029</v>
      </c>
      <c r="D1621" s="339" t="s">
        <v>3030</v>
      </c>
      <c r="E1621" s="266">
        <v>38</v>
      </c>
      <c r="F1621" s="266">
        <v>38</v>
      </c>
      <c r="G1621" s="264">
        <v>37</v>
      </c>
      <c r="H1621" s="264">
        <v>37</v>
      </c>
      <c r="I1621" s="264">
        <v>36</v>
      </c>
      <c r="J1621" s="264">
        <v>36</v>
      </c>
      <c r="K1621" s="294">
        <v>0.9</v>
      </c>
      <c r="L1621" s="267">
        <v>1</v>
      </c>
      <c r="M1621" s="267">
        <v>1</v>
      </c>
      <c r="N1621" s="267">
        <v>1</v>
      </c>
      <c r="O1621" s="332">
        <v>1146</v>
      </c>
      <c r="P1621" s="266">
        <v>1077</v>
      </c>
      <c r="Q1621" s="266">
        <v>35</v>
      </c>
      <c r="R1621" s="264">
        <v>36</v>
      </c>
      <c r="S1621" s="264">
        <v>33</v>
      </c>
      <c r="T1621" s="267">
        <v>0.93979057591623</v>
      </c>
      <c r="U1621" s="267">
        <v>0.921052631578947</v>
      </c>
      <c r="V1621" s="268">
        <v>0.972972972972973</v>
      </c>
      <c r="W1621" s="268">
        <v>0.916666666666667</v>
      </c>
      <c r="X1621" s="295">
        <v>-0.0519203413940257</v>
      </c>
      <c r="Y1621" s="271">
        <v>262</v>
      </c>
      <c r="Z1621" s="333">
        <v>247</v>
      </c>
      <c r="AA1621" s="333">
        <v>276</v>
      </c>
      <c r="AB1621" s="333">
        <v>258</v>
      </c>
      <c r="AC1621" s="334">
        <v>0.942748091603053</v>
      </c>
      <c r="AD1621" s="268">
        <v>0.934782608695652</v>
      </c>
      <c r="AE1621" s="295">
        <v>0.00796548290740118</v>
      </c>
    </row>
    <row r="1622" spans="1:31">
      <c r="A1622" s="315" t="s">
        <v>2706</v>
      </c>
      <c r="B1622" s="339" t="s">
        <v>3377</v>
      </c>
      <c r="C1622" s="293" t="s">
        <v>3031</v>
      </c>
      <c r="D1622" s="339" t="s">
        <v>3032</v>
      </c>
      <c r="E1622" s="266">
        <v>24</v>
      </c>
      <c r="F1622" s="266">
        <v>21</v>
      </c>
      <c r="G1622" s="264">
        <v>23</v>
      </c>
      <c r="H1622" s="264">
        <v>22</v>
      </c>
      <c r="I1622" s="264">
        <v>20</v>
      </c>
      <c r="J1622" s="264">
        <v>20</v>
      </c>
      <c r="K1622" s="294">
        <v>0.9</v>
      </c>
      <c r="L1622" s="267">
        <v>0.875</v>
      </c>
      <c r="M1622" s="267">
        <v>0.956521739130435</v>
      </c>
      <c r="N1622" s="267">
        <v>1</v>
      </c>
      <c r="O1622" s="332">
        <v>630</v>
      </c>
      <c r="P1622" s="266">
        <v>476</v>
      </c>
      <c r="Q1622" s="266">
        <v>16</v>
      </c>
      <c r="R1622" s="264">
        <v>20</v>
      </c>
      <c r="S1622" s="264">
        <v>15</v>
      </c>
      <c r="T1622" s="267">
        <v>0.755555555555556</v>
      </c>
      <c r="U1622" s="267">
        <v>0.666666666666667</v>
      </c>
      <c r="V1622" s="268">
        <v>0.869565217391304</v>
      </c>
      <c r="W1622" s="268">
        <v>0.75</v>
      </c>
      <c r="X1622" s="295">
        <v>-0.202898550724638</v>
      </c>
      <c r="Y1622" s="271">
        <v>158</v>
      </c>
      <c r="Z1622" s="333">
        <v>125</v>
      </c>
      <c r="AA1622" s="333">
        <v>148</v>
      </c>
      <c r="AB1622" s="333">
        <v>115</v>
      </c>
      <c r="AC1622" s="334">
        <v>0.791139240506329</v>
      </c>
      <c r="AD1622" s="268">
        <v>0.777027027027027</v>
      </c>
      <c r="AE1622" s="295">
        <v>0.0141122134793021</v>
      </c>
    </row>
    <row r="1623" spans="1:31">
      <c r="A1623" s="315" t="s">
        <v>2706</v>
      </c>
      <c r="B1623" s="339" t="s">
        <v>3377</v>
      </c>
      <c r="C1623" s="293" t="s">
        <v>3033</v>
      </c>
      <c r="D1623" s="339" t="s">
        <v>3034</v>
      </c>
      <c r="E1623" s="266">
        <v>23</v>
      </c>
      <c r="F1623" s="266">
        <v>19</v>
      </c>
      <c r="G1623" s="264">
        <v>23</v>
      </c>
      <c r="H1623" s="264">
        <v>20</v>
      </c>
      <c r="I1623" s="264">
        <v>22</v>
      </c>
      <c r="J1623" s="264">
        <v>19</v>
      </c>
      <c r="K1623" s="294">
        <v>0.9</v>
      </c>
      <c r="L1623" s="267">
        <v>0.826086956521739</v>
      </c>
      <c r="M1623" s="267">
        <v>0.869565217391304</v>
      </c>
      <c r="N1623" s="267">
        <v>0.863636363636364</v>
      </c>
      <c r="O1623" s="332">
        <v>666</v>
      </c>
      <c r="P1623" s="266">
        <v>485</v>
      </c>
      <c r="Q1623" s="266">
        <v>19</v>
      </c>
      <c r="R1623" s="264">
        <v>18</v>
      </c>
      <c r="S1623" s="264">
        <v>16</v>
      </c>
      <c r="T1623" s="267">
        <v>0.728228228228228</v>
      </c>
      <c r="U1623" s="267">
        <v>0.826086956521739</v>
      </c>
      <c r="V1623" s="268">
        <v>0.782608695652174</v>
      </c>
      <c r="W1623" s="268">
        <v>0.727272727272727</v>
      </c>
      <c r="X1623" s="295">
        <v>0.0434782608695652</v>
      </c>
      <c r="Y1623" s="271">
        <v>158</v>
      </c>
      <c r="Z1623" s="333">
        <v>123</v>
      </c>
      <c r="AA1623" s="333">
        <v>156</v>
      </c>
      <c r="AB1623" s="333">
        <v>120</v>
      </c>
      <c r="AC1623" s="334">
        <v>0.778481012658228</v>
      </c>
      <c r="AD1623" s="268">
        <v>0.769230769230769</v>
      </c>
      <c r="AE1623" s="295">
        <v>0.00925024342745862</v>
      </c>
    </row>
    <row r="1624" spans="1:31">
      <c r="A1624" s="315" t="s">
        <v>2706</v>
      </c>
      <c r="B1624" s="339" t="s">
        <v>3372</v>
      </c>
      <c r="C1624" s="293" t="s">
        <v>3035</v>
      </c>
      <c r="D1624" s="339" t="s">
        <v>3036</v>
      </c>
      <c r="E1624" s="266">
        <v>36</v>
      </c>
      <c r="F1624" s="266">
        <v>35</v>
      </c>
      <c r="G1624" s="264">
        <v>33</v>
      </c>
      <c r="H1624" s="264">
        <v>33</v>
      </c>
      <c r="I1624" s="264">
        <v>33</v>
      </c>
      <c r="J1624" s="264">
        <v>33</v>
      </c>
      <c r="K1624" s="294">
        <v>0.9</v>
      </c>
      <c r="L1624" s="267">
        <v>0.972222222222222</v>
      </c>
      <c r="M1624" s="267">
        <v>1</v>
      </c>
      <c r="N1624" s="267">
        <v>1</v>
      </c>
      <c r="O1624" s="332">
        <v>976</v>
      </c>
      <c r="P1624" s="266">
        <v>961</v>
      </c>
      <c r="Q1624" s="266">
        <v>35</v>
      </c>
      <c r="R1624" s="264">
        <v>33</v>
      </c>
      <c r="S1624" s="264">
        <v>33</v>
      </c>
      <c r="T1624" s="267">
        <v>0.984631147540984</v>
      </c>
      <c r="U1624" s="267">
        <v>0.972222222222222</v>
      </c>
      <c r="V1624" s="268">
        <v>1</v>
      </c>
      <c r="W1624" s="268">
        <v>1</v>
      </c>
      <c r="X1624" s="295">
        <v>-0.0277777777777778</v>
      </c>
      <c r="Y1624" s="271">
        <v>229</v>
      </c>
      <c r="Z1624" s="333">
        <v>227</v>
      </c>
      <c r="AA1624" s="333">
        <v>233</v>
      </c>
      <c r="AB1624" s="333">
        <v>231</v>
      </c>
      <c r="AC1624" s="334">
        <v>0.991266375545852</v>
      </c>
      <c r="AD1624" s="268">
        <v>0.991416309012876</v>
      </c>
      <c r="AE1624" s="295">
        <v>-0.000149933467024077</v>
      </c>
    </row>
    <row r="1625" spans="1:31">
      <c r="A1625" s="315" t="s">
        <v>2706</v>
      </c>
      <c r="B1625" s="339" t="s">
        <v>3372</v>
      </c>
      <c r="C1625" s="293" t="s">
        <v>3037</v>
      </c>
      <c r="D1625" s="339" t="s">
        <v>3038</v>
      </c>
      <c r="E1625" s="266">
        <v>19</v>
      </c>
      <c r="F1625" s="266">
        <v>17</v>
      </c>
      <c r="G1625" s="264">
        <v>23</v>
      </c>
      <c r="H1625" s="264">
        <v>23</v>
      </c>
      <c r="I1625" s="264">
        <v>21</v>
      </c>
      <c r="J1625" s="264">
        <v>21</v>
      </c>
      <c r="K1625" s="294">
        <v>0.9</v>
      </c>
      <c r="L1625" s="267">
        <v>0.894736842105263</v>
      </c>
      <c r="M1625" s="267">
        <v>1</v>
      </c>
      <c r="N1625" s="267">
        <v>1</v>
      </c>
      <c r="O1625" s="332">
        <v>699</v>
      </c>
      <c r="P1625" s="266">
        <v>648</v>
      </c>
      <c r="Q1625" s="266">
        <v>15</v>
      </c>
      <c r="R1625" s="264">
        <v>22</v>
      </c>
      <c r="S1625" s="264">
        <v>19</v>
      </c>
      <c r="T1625" s="267">
        <v>0.927038626609442</v>
      </c>
      <c r="U1625" s="267">
        <v>0.789473684210526</v>
      </c>
      <c r="V1625" s="268">
        <v>0.956521739130435</v>
      </c>
      <c r="W1625" s="268">
        <v>0.904761904761905</v>
      </c>
      <c r="X1625" s="295">
        <v>-0.167048054919908</v>
      </c>
      <c r="Y1625" s="271">
        <v>154</v>
      </c>
      <c r="Z1625" s="333">
        <v>144</v>
      </c>
      <c r="AA1625" s="333">
        <v>169</v>
      </c>
      <c r="AB1625" s="333">
        <v>158</v>
      </c>
      <c r="AC1625" s="334">
        <v>0.935064935064935</v>
      </c>
      <c r="AD1625" s="268">
        <v>0.93491124260355</v>
      </c>
      <c r="AE1625" s="295">
        <v>0.000153692461384747</v>
      </c>
    </row>
    <row r="1626" spans="1:31">
      <c r="A1626" s="315" t="s">
        <v>2706</v>
      </c>
      <c r="B1626" s="339" t="s">
        <v>3375</v>
      </c>
      <c r="C1626" s="293" t="s">
        <v>3039</v>
      </c>
      <c r="D1626" s="339" t="s">
        <v>3040</v>
      </c>
      <c r="E1626" s="266">
        <v>47</v>
      </c>
      <c r="F1626" s="266">
        <v>47</v>
      </c>
      <c r="G1626" s="264">
        <v>48</v>
      </c>
      <c r="H1626" s="264">
        <v>48</v>
      </c>
      <c r="I1626" s="264">
        <v>49</v>
      </c>
      <c r="J1626" s="264">
        <v>49</v>
      </c>
      <c r="K1626" s="294">
        <v>0.9</v>
      </c>
      <c r="L1626" s="267">
        <v>1</v>
      </c>
      <c r="M1626" s="267">
        <v>1</v>
      </c>
      <c r="N1626" s="267">
        <v>1</v>
      </c>
      <c r="O1626" s="332">
        <v>1428</v>
      </c>
      <c r="P1626" s="266">
        <v>1413</v>
      </c>
      <c r="Q1626" s="266">
        <v>47</v>
      </c>
      <c r="R1626" s="264">
        <v>47</v>
      </c>
      <c r="S1626" s="264">
        <v>49</v>
      </c>
      <c r="T1626" s="267">
        <v>0.989495798319328</v>
      </c>
      <c r="U1626" s="267">
        <v>1</v>
      </c>
      <c r="V1626" s="268">
        <v>0.979166666666667</v>
      </c>
      <c r="W1626" s="268">
        <v>1</v>
      </c>
      <c r="X1626" s="295">
        <v>0.0208333333333334</v>
      </c>
      <c r="Y1626" s="271">
        <v>340</v>
      </c>
      <c r="Z1626" s="333">
        <v>336</v>
      </c>
      <c r="AA1626" s="333">
        <v>338</v>
      </c>
      <c r="AB1626" s="333">
        <v>334</v>
      </c>
      <c r="AC1626" s="334">
        <v>0.988235294117647</v>
      </c>
      <c r="AD1626" s="268">
        <v>0.988165680473373</v>
      </c>
      <c r="AE1626" s="295">
        <v>6.9613644274269e-5</v>
      </c>
    </row>
    <row r="1627" spans="1:31">
      <c r="A1627" s="315" t="s">
        <v>2706</v>
      </c>
      <c r="B1627" s="339" t="s">
        <v>3375</v>
      </c>
      <c r="C1627" s="293" t="s">
        <v>3041</v>
      </c>
      <c r="D1627" s="339" t="s">
        <v>3042</v>
      </c>
      <c r="E1627" s="266">
        <v>25</v>
      </c>
      <c r="F1627" s="266">
        <v>25</v>
      </c>
      <c r="G1627" s="264">
        <v>26</v>
      </c>
      <c r="H1627" s="264">
        <v>26</v>
      </c>
      <c r="I1627" s="264">
        <v>24</v>
      </c>
      <c r="J1627" s="264">
        <v>24</v>
      </c>
      <c r="K1627" s="294">
        <v>0.9</v>
      </c>
      <c r="L1627" s="267">
        <v>1</v>
      </c>
      <c r="M1627" s="267">
        <v>1</v>
      </c>
      <c r="N1627" s="267">
        <v>1</v>
      </c>
      <c r="O1627" s="332">
        <v>770</v>
      </c>
      <c r="P1627" s="266">
        <v>743</v>
      </c>
      <c r="Q1627" s="266">
        <v>23</v>
      </c>
      <c r="R1627" s="264">
        <v>26</v>
      </c>
      <c r="S1627" s="264">
        <v>24</v>
      </c>
      <c r="T1627" s="267">
        <v>0.964935064935065</v>
      </c>
      <c r="U1627" s="267">
        <v>0.92</v>
      </c>
      <c r="V1627" s="268">
        <v>1</v>
      </c>
      <c r="W1627" s="268">
        <v>1</v>
      </c>
      <c r="X1627" s="295">
        <v>-0.08</v>
      </c>
      <c r="Y1627" s="271">
        <v>178</v>
      </c>
      <c r="Z1627" s="333">
        <v>170</v>
      </c>
      <c r="AA1627" s="333">
        <v>177</v>
      </c>
      <c r="AB1627" s="333">
        <v>172</v>
      </c>
      <c r="AC1627" s="334">
        <v>0.955056179775281</v>
      </c>
      <c r="AD1627" s="268">
        <v>0.971751412429379</v>
      </c>
      <c r="AE1627" s="295">
        <v>-0.0166952326540977</v>
      </c>
    </row>
    <row r="1628" spans="1:31">
      <c r="A1628" s="315" t="s">
        <v>2706</v>
      </c>
      <c r="B1628" s="339" t="s">
        <v>3375</v>
      </c>
      <c r="C1628" s="293" t="s">
        <v>3043</v>
      </c>
      <c r="D1628" s="339" t="s">
        <v>3044</v>
      </c>
      <c r="E1628" s="266">
        <v>31</v>
      </c>
      <c r="F1628" s="266">
        <v>31</v>
      </c>
      <c r="G1628" s="264">
        <v>30</v>
      </c>
      <c r="H1628" s="264">
        <v>30</v>
      </c>
      <c r="I1628" s="264">
        <v>30</v>
      </c>
      <c r="J1628" s="264">
        <v>29</v>
      </c>
      <c r="K1628" s="294">
        <v>0.9</v>
      </c>
      <c r="L1628" s="267">
        <v>1</v>
      </c>
      <c r="M1628" s="267">
        <v>1</v>
      </c>
      <c r="N1628" s="267">
        <v>0.966666666666667</v>
      </c>
      <c r="O1628" s="332">
        <v>938</v>
      </c>
      <c r="P1628" s="266">
        <v>889</v>
      </c>
      <c r="Q1628" s="266">
        <v>31</v>
      </c>
      <c r="R1628" s="264">
        <v>30</v>
      </c>
      <c r="S1628" s="264">
        <v>29</v>
      </c>
      <c r="T1628" s="267">
        <v>0.947761194029851</v>
      </c>
      <c r="U1628" s="267">
        <v>1</v>
      </c>
      <c r="V1628" s="268">
        <v>1</v>
      </c>
      <c r="W1628" s="268">
        <v>0.966666666666667</v>
      </c>
      <c r="X1628" s="295">
        <v>0</v>
      </c>
      <c r="Y1628" s="271">
        <v>215</v>
      </c>
      <c r="Z1628" s="333">
        <v>205</v>
      </c>
      <c r="AA1628" s="333">
        <v>226</v>
      </c>
      <c r="AB1628" s="333">
        <v>213</v>
      </c>
      <c r="AC1628" s="334">
        <v>0.953488372093023</v>
      </c>
      <c r="AD1628" s="268">
        <v>0.942477876106195</v>
      </c>
      <c r="AE1628" s="295">
        <v>0.0110104959868286</v>
      </c>
    </row>
    <row r="1629" spans="1:31">
      <c r="A1629" s="315" t="s">
        <v>2706</v>
      </c>
      <c r="B1629" s="339" t="s">
        <v>3374</v>
      </c>
      <c r="C1629" s="293" t="s">
        <v>3045</v>
      </c>
      <c r="D1629" s="339" t="s">
        <v>3046</v>
      </c>
      <c r="E1629" s="266">
        <v>21</v>
      </c>
      <c r="F1629" s="266">
        <v>21</v>
      </c>
      <c r="G1629" s="264">
        <v>18</v>
      </c>
      <c r="H1629" s="264">
        <v>18</v>
      </c>
      <c r="I1629" s="264">
        <v>19</v>
      </c>
      <c r="J1629" s="264">
        <v>19</v>
      </c>
      <c r="K1629" s="294">
        <v>0.9</v>
      </c>
      <c r="L1629" s="267">
        <v>1</v>
      </c>
      <c r="M1629" s="267">
        <v>1</v>
      </c>
      <c r="N1629" s="267">
        <v>1</v>
      </c>
      <c r="O1629" s="332">
        <v>574</v>
      </c>
      <c r="P1629" s="266">
        <v>568</v>
      </c>
      <c r="Q1629" s="266">
        <v>21</v>
      </c>
      <c r="R1629" s="264">
        <v>18</v>
      </c>
      <c r="S1629" s="264">
        <v>19</v>
      </c>
      <c r="T1629" s="267">
        <v>0.989547038327526</v>
      </c>
      <c r="U1629" s="267">
        <v>1</v>
      </c>
      <c r="V1629" s="268">
        <v>1</v>
      </c>
      <c r="W1629" s="268">
        <v>1</v>
      </c>
      <c r="X1629" s="295">
        <v>0</v>
      </c>
      <c r="Y1629" s="271">
        <v>135</v>
      </c>
      <c r="Z1629" s="333">
        <v>135</v>
      </c>
      <c r="AA1629" s="333">
        <v>137</v>
      </c>
      <c r="AB1629" s="333">
        <v>137</v>
      </c>
      <c r="AC1629" s="334">
        <v>1</v>
      </c>
      <c r="AD1629" s="268">
        <v>1</v>
      </c>
      <c r="AE1629" s="295">
        <v>0</v>
      </c>
    </row>
    <row r="1630" spans="1:31">
      <c r="A1630" s="315" t="s">
        <v>2706</v>
      </c>
      <c r="B1630" s="339" t="s">
        <v>3374</v>
      </c>
      <c r="C1630" s="293" t="s">
        <v>3047</v>
      </c>
      <c r="D1630" s="339" t="s">
        <v>3048</v>
      </c>
      <c r="E1630" s="266">
        <v>15</v>
      </c>
      <c r="F1630" s="266">
        <v>14</v>
      </c>
      <c r="G1630" s="264">
        <v>12</v>
      </c>
      <c r="H1630" s="264">
        <v>12</v>
      </c>
      <c r="I1630" s="264">
        <v>12</v>
      </c>
      <c r="J1630" s="264">
        <v>12</v>
      </c>
      <c r="K1630" s="294">
        <v>0.9</v>
      </c>
      <c r="L1630" s="267">
        <v>0.933333333333333</v>
      </c>
      <c r="M1630" s="267">
        <v>1</v>
      </c>
      <c r="N1630" s="267">
        <v>1</v>
      </c>
      <c r="O1630" s="332">
        <v>404</v>
      </c>
      <c r="P1630" s="266">
        <v>368</v>
      </c>
      <c r="Q1630" s="266">
        <v>11</v>
      </c>
      <c r="R1630" s="264">
        <v>9</v>
      </c>
      <c r="S1630" s="264">
        <v>12</v>
      </c>
      <c r="T1630" s="267">
        <v>0.910891089108911</v>
      </c>
      <c r="U1630" s="267">
        <v>0.733333333333333</v>
      </c>
      <c r="V1630" s="268">
        <v>0.75</v>
      </c>
      <c r="W1630" s="268">
        <v>1</v>
      </c>
      <c r="X1630" s="295">
        <v>-0.0166666666666667</v>
      </c>
      <c r="Y1630" s="271">
        <v>94</v>
      </c>
      <c r="Z1630" s="333">
        <v>82</v>
      </c>
      <c r="AA1630" s="333">
        <v>93</v>
      </c>
      <c r="AB1630" s="333">
        <v>89</v>
      </c>
      <c r="AC1630" s="334">
        <v>0.872340425531915</v>
      </c>
      <c r="AD1630" s="268">
        <v>0.956989247311828</v>
      </c>
      <c r="AE1630" s="295">
        <v>-0.0846488217799131</v>
      </c>
    </row>
    <row r="1631" spans="1:31">
      <c r="A1631" s="315" t="s">
        <v>2706</v>
      </c>
      <c r="B1631" s="339" t="s">
        <v>3373</v>
      </c>
      <c r="C1631" s="293" t="s">
        <v>3049</v>
      </c>
      <c r="D1631" s="339" t="s">
        <v>3050</v>
      </c>
      <c r="E1631" s="266">
        <v>45</v>
      </c>
      <c r="F1631" s="266">
        <v>45</v>
      </c>
      <c r="G1631" s="264">
        <v>42</v>
      </c>
      <c r="H1631" s="264">
        <v>42</v>
      </c>
      <c r="I1631" s="264">
        <v>44</v>
      </c>
      <c r="J1631" s="264">
        <v>44</v>
      </c>
      <c r="K1631" s="294">
        <v>0.9</v>
      </c>
      <c r="L1631" s="267">
        <v>1</v>
      </c>
      <c r="M1631" s="267">
        <v>1</v>
      </c>
      <c r="N1631" s="267">
        <v>1</v>
      </c>
      <c r="O1631" s="332">
        <v>1322</v>
      </c>
      <c r="P1631" s="266">
        <v>1243</v>
      </c>
      <c r="Q1631" s="266">
        <v>44</v>
      </c>
      <c r="R1631" s="264">
        <v>40</v>
      </c>
      <c r="S1631" s="264">
        <v>43</v>
      </c>
      <c r="T1631" s="267">
        <v>0.940242057488654</v>
      </c>
      <c r="U1631" s="267">
        <v>0.977777777777778</v>
      </c>
      <c r="V1631" s="268">
        <v>0.952380952380952</v>
      </c>
      <c r="W1631" s="268">
        <v>0.977272727272727</v>
      </c>
      <c r="X1631" s="295">
        <v>0.0253968253968254</v>
      </c>
      <c r="Y1631" s="271">
        <v>302</v>
      </c>
      <c r="Z1631" s="333">
        <v>292</v>
      </c>
      <c r="AA1631" s="333">
        <v>322</v>
      </c>
      <c r="AB1631" s="333">
        <v>303</v>
      </c>
      <c r="AC1631" s="334">
        <v>0.966887417218543</v>
      </c>
      <c r="AD1631" s="268">
        <v>0.940993788819876</v>
      </c>
      <c r="AE1631" s="295">
        <v>0.0258936283986673</v>
      </c>
    </row>
    <row r="1632" spans="1:31">
      <c r="A1632" s="315" t="s">
        <v>2706</v>
      </c>
      <c r="B1632" s="339" t="s">
        <v>3374</v>
      </c>
      <c r="C1632" s="293" t="s">
        <v>3051</v>
      </c>
      <c r="D1632" s="339" t="s">
        <v>3052</v>
      </c>
      <c r="E1632" s="266">
        <v>23</v>
      </c>
      <c r="F1632" s="266">
        <v>19</v>
      </c>
      <c r="G1632" s="264">
        <v>24</v>
      </c>
      <c r="H1632" s="264">
        <v>21</v>
      </c>
      <c r="I1632" s="264">
        <v>21</v>
      </c>
      <c r="J1632" s="264">
        <v>17</v>
      </c>
      <c r="K1632" s="294">
        <v>0.9</v>
      </c>
      <c r="L1632" s="267">
        <v>0.826086956521739</v>
      </c>
      <c r="M1632" s="267">
        <v>0.875</v>
      </c>
      <c r="N1632" s="267">
        <v>0.80952380952381</v>
      </c>
      <c r="O1632" s="332">
        <v>752</v>
      </c>
      <c r="P1632" s="266">
        <v>567</v>
      </c>
      <c r="Q1632" s="266">
        <v>17</v>
      </c>
      <c r="R1632" s="264">
        <v>19</v>
      </c>
      <c r="S1632" s="264">
        <v>15</v>
      </c>
      <c r="T1632" s="267">
        <v>0.753989361702128</v>
      </c>
      <c r="U1632" s="267">
        <v>0.739130434782609</v>
      </c>
      <c r="V1632" s="268">
        <v>0.791666666666667</v>
      </c>
      <c r="W1632" s="268">
        <v>0.714285714285714</v>
      </c>
      <c r="X1632" s="295">
        <v>-0.052536231884058</v>
      </c>
      <c r="Y1632" s="271">
        <v>163</v>
      </c>
      <c r="Z1632" s="333">
        <v>124</v>
      </c>
      <c r="AA1632" s="333">
        <v>180</v>
      </c>
      <c r="AB1632" s="333">
        <v>133</v>
      </c>
      <c r="AC1632" s="334">
        <v>0.760736196319018</v>
      </c>
      <c r="AD1632" s="268">
        <v>0.738888888888889</v>
      </c>
      <c r="AE1632" s="295">
        <v>0.0218473074301295</v>
      </c>
    </row>
    <row r="1633" spans="1:31">
      <c r="A1633" s="315" t="s">
        <v>2706</v>
      </c>
      <c r="B1633" s="339" t="s">
        <v>3374</v>
      </c>
      <c r="C1633" s="293" t="s">
        <v>3053</v>
      </c>
      <c r="D1633" s="339" t="s">
        <v>3054</v>
      </c>
      <c r="E1633" s="266">
        <v>0</v>
      </c>
      <c r="F1633" s="266">
        <v>0</v>
      </c>
      <c r="G1633" s="264">
        <v>0</v>
      </c>
      <c r="H1633" s="264">
        <v>0</v>
      </c>
      <c r="I1633" s="264">
        <v>0</v>
      </c>
      <c r="J1633" s="264">
        <v>0</v>
      </c>
      <c r="K1633" s="294">
        <v>0.9</v>
      </c>
      <c r="L1633" s="267">
        <v>0</v>
      </c>
      <c r="M1633" s="267">
        <v>0</v>
      </c>
      <c r="N1633" s="267">
        <v>0</v>
      </c>
      <c r="O1633" s="332">
        <v>0</v>
      </c>
      <c r="P1633" s="266">
        <v>0</v>
      </c>
      <c r="Q1633" s="266">
        <v>0</v>
      </c>
      <c r="R1633" s="264">
        <v>0</v>
      </c>
      <c r="S1633" s="264">
        <v>0</v>
      </c>
      <c r="T1633" s="267">
        <v>0</v>
      </c>
      <c r="U1633" s="267">
        <v>0</v>
      </c>
      <c r="V1633" s="268">
        <v>0</v>
      </c>
      <c r="W1633" s="268">
        <v>0</v>
      </c>
      <c r="X1633" s="295">
        <v>0</v>
      </c>
      <c r="Y1633" s="271">
        <v>0</v>
      </c>
      <c r="Z1633" s="333">
        <v>0</v>
      </c>
      <c r="AA1633" s="333">
        <v>0</v>
      </c>
      <c r="AB1633" s="333">
        <v>0</v>
      </c>
      <c r="AC1633" s="334">
        <v>0</v>
      </c>
      <c r="AD1633" s="268">
        <v>0</v>
      </c>
      <c r="AE1633" s="295">
        <v>0</v>
      </c>
    </row>
    <row r="1634" spans="1:31">
      <c r="A1634" s="315" t="s">
        <v>2706</v>
      </c>
      <c r="B1634" s="339" t="s">
        <v>3374</v>
      </c>
      <c r="C1634" s="293" t="s">
        <v>3055</v>
      </c>
      <c r="D1634" s="339" t="s">
        <v>3056</v>
      </c>
      <c r="E1634" s="266">
        <v>0</v>
      </c>
      <c r="F1634" s="266">
        <v>0</v>
      </c>
      <c r="G1634" s="264">
        <v>0</v>
      </c>
      <c r="H1634" s="264">
        <v>0</v>
      </c>
      <c r="I1634" s="264">
        <v>0</v>
      </c>
      <c r="J1634" s="264">
        <v>0</v>
      </c>
      <c r="K1634" s="294">
        <v>0.9</v>
      </c>
      <c r="L1634" s="267">
        <v>0</v>
      </c>
      <c r="M1634" s="267">
        <v>0</v>
      </c>
      <c r="N1634" s="267">
        <v>0</v>
      </c>
      <c r="O1634" s="332">
        <v>0</v>
      </c>
      <c r="P1634" s="266">
        <v>0</v>
      </c>
      <c r="Q1634" s="266">
        <v>0</v>
      </c>
      <c r="R1634" s="264">
        <v>0</v>
      </c>
      <c r="S1634" s="264">
        <v>0</v>
      </c>
      <c r="T1634" s="267">
        <v>0</v>
      </c>
      <c r="U1634" s="267">
        <v>0</v>
      </c>
      <c r="V1634" s="268">
        <v>0</v>
      </c>
      <c r="W1634" s="268">
        <v>0</v>
      </c>
      <c r="X1634" s="295">
        <v>0</v>
      </c>
      <c r="Y1634" s="271">
        <v>0</v>
      </c>
      <c r="Z1634" s="333">
        <v>0</v>
      </c>
      <c r="AA1634" s="333">
        <v>0</v>
      </c>
      <c r="AB1634" s="333">
        <v>0</v>
      </c>
      <c r="AC1634" s="334">
        <v>0</v>
      </c>
      <c r="AD1634" s="268">
        <v>0</v>
      </c>
      <c r="AE1634" s="295">
        <v>0</v>
      </c>
    </row>
    <row r="1635" spans="1:31">
      <c r="A1635" s="315" t="s">
        <v>2706</v>
      </c>
      <c r="B1635" s="339" t="s">
        <v>3373</v>
      </c>
      <c r="C1635" s="293" t="s">
        <v>3057</v>
      </c>
      <c r="D1635" s="339" t="s">
        <v>3058</v>
      </c>
      <c r="E1635" s="266">
        <v>0</v>
      </c>
      <c r="F1635" s="266">
        <v>0</v>
      </c>
      <c r="G1635" s="264">
        <v>0</v>
      </c>
      <c r="H1635" s="264">
        <v>0</v>
      </c>
      <c r="I1635" s="264">
        <v>0</v>
      </c>
      <c r="J1635" s="264">
        <v>0</v>
      </c>
      <c r="K1635" s="294">
        <v>0.9</v>
      </c>
      <c r="L1635" s="267">
        <v>0</v>
      </c>
      <c r="M1635" s="267">
        <v>0</v>
      </c>
      <c r="N1635" s="267">
        <v>0</v>
      </c>
      <c r="O1635" s="332">
        <v>0</v>
      </c>
      <c r="P1635" s="266">
        <v>0</v>
      </c>
      <c r="Q1635" s="266">
        <v>0</v>
      </c>
      <c r="R1635" s="264">
        <v>0</v>
      </c>
      <c r="S1635" s="264">
        <v>0</v>
      </c>
      <c r="T1635" s="267">
        <v>0</v>
      </c>
      <c r="U1635" s="267">
        <v>0</v>
      </c>
      <c r="V1635" s="268">
        <v>0</v>
      </c>
      <c r="W1635" s="268">
        <v>0</v>
      </c>
      <c r="X1635" s="295">
        <v>0</v>
      </c>
      <c r="Y1635" s="271">
        <v>0</v>
      </c>
      <c r="Z1635" s="333">
        <v>0</v>
      </c>
      <c r="AA1635" s="333">
        <v>0</v>
      </c>
      <c r="AB1635" s="333">
        <v>0</v>
      </c>
      <c r="AC1635" s="334">
        <v>0</v>
      </c>
      <c r="AD1635" s="268">
        <v>0</v>
      </c>
      <c r="AE1635" s="295">
        <v>0</v>
      </c>
    </row>
    <row r="1636" spans="1:31">
      <c r="A1636" s="315" t="s">
        <v>2706</v>
      </c>
      <c r="B1636" s="339" t="s">
        <v>3373</v>
      </c>
      <c r="C1636" s="293" t="s">
        <v>3059</v>
      </c>
      <c r="D1636" s="339" t="s">
        <v>3060</v>
      </c>
      <c r="E1636" s="266">
        <v>0</v>
      </c>
      <c r="F1636" s="266">
        <v>0</v>
      </c>
      <c r="G1636" s="264">
        <v>0</v>
      </c>
      <c r="H1636" s="264">
        <v>0</v>
      </c>
      <c r="I1636" s="264">
        <v>0</v>
      </c>
      <c r="J1636" s="264">
        <v>0</v>
      </c>
      <c r="K1636" s="294">
        <v>0.9</v>
      </c>
      <c r="L1636" s="267">
        <v>0</v>
      </c>
      <c r="M1636" s="267">
        <v>0</v>
      </c>
      <c r="N1636" s="267">
        <v>0</v>
      </c>
      <c r="O1636" s="332">
        <v>0</v>
      </c>
      <c r="P1636" s="266">
        <v>0</v>
      </c>
      <c r="Q1636" s="266">
        <v>0</v>
      </c>
      <c r="R1636" s="264">
        <v>0</v>
      </c>
      <c r="S1636" s="264">
        <v>0</v>
      </c>
      <c r="T1636" s="267">
        <v>0</v>
      </c>
      <c r="U1636" s="267">
        <v>0</v>
      </c>
      <c r="V1636" s="268">
        <v>0</v>
      </c>
      <c r="W1636" s="268">
        <v>0</v>
      </c>
      <c r="X1636" s="295">
        <v>0</v>
      </c>
      <c r="Y1636" s="271">
        <v>0</v>
      </c>
      <c r="Z1636" s="333">
        <v>0</v>
      </c>
      <c r="AA1636" s="333">
        <v>0</v>
      </c>
      <c r="AB1636" s="333">
        <v>0</v>
      </c>
      <c r="AC1636" s="334">
        <v>0</v>
      </c>
      <c r="AD1636" s="268">
        <v>0</v>
      </c>
      <c r="AE1636" s="295">
        <v>0</v>
      </c>
    </row>
    <row r="1637" spans="1:31">
      <c r="A1637" s="315" t="s">
        <v>2706</v>
      </c>
      <c r="B1637" s="339" t="s">
        <v>3373</v>
      </c>
      <c r="C1637" s="293" t="s">
        <v>3061</v>
      </c>
      <c r="D1637" s="339" t="s">
        <v>3062</v>
      </c>
      <c r="E1637" s="266">
        <v>34</v>
      </c>
      <c r="F1637" s="266">
        <v>34</v>
      </c>
      <c r="G1637" s="264">
        <v>37</v>
      </c>
      <c r="H1637" s="264">
        <v>37</v>
      </c>
      <c r="I1637" s="264">
        <v>34</v>
      </c>
      <c r="J1637" s="264">
        <v>34</v>
      </c>
      <c r="K1637" s="294">
        <v>0.9</v>
      </c>
      <c r="L1637" s="267">
        <v>1</v>
      </c>
      <c r="M1637" s="267">
        <v>1</v>
      </c>
      <c r="N1637" s="267">
        <v>1</v>
      </c>
      <c r="O1637" s="332">
        <v>1110</v>
      </c>
      <c r="P1637" s="266">
        <v>1102</v>
      </c>
      <c r="Q1637" s="266">
        <v>34</v>
      </c>
      <c r="R1637" s="264">
        <v>37</v>
      </c>
      <c r="S1637" s="264">
        <v>34</v>
      </c>
      <c r="T1637" s="267">
        <v>0.992792792792793</v>
      </c>
      <c r="U1637" s="267">
        <v>1</v>
      </c>
      <c r="V1637" s="268">
        <v>1</v>
      </c>
      <c r="W1637" s="268">
        <v>1</v>
      </c>
      <c r="X1637" s="295">
        <v>0</v>
      </c>
      <c r="Y1637" s="271">
        <v>251</v>
      </c>
      <c r="Z1637" s="333">
        <v>251</v>
      </c>
      <c r="AA1637" s="333">
        <v>260</v>
      </c>
      <c r="AB1637" s="333">
        <v>257</v>
      </c>
      <c r="AC1637" s="334">
        <v>1</v>
      </c>
      <c r="AD1637" s="268">
        <v>0.988461538461539</v>
      </c>
      <c r="AE1637" s="295">
        <v>0.0115384615384615</v>
      </c>
    </row>
    <row r="1638" spans="1:31">
      <c r="A1638" s="315" t="s">
        <v>2706</v>
      </c>
      <c r="B1638" s="339" t="s">
        <v>3373</v>
      </c>
      <c r="C1638" s="293" t="s">
        <v>3063</v>
      </c>
      <c r="D1638" s="339" t="s">
        <v>3064</v>
      </c>
      <c r="E1638" s="266">
        <v>0</v>
      </c>
      <c r="F1638" s="266">
        <v>0</v>
      </c>
      <c r="G1638" s="264">
        <v>0</v>
      </c>
      <c r="H1638" s="264">
        <v>0</v>
      </c>
      <c r="I1638" s="264">
        <v>0</v>
      </c>
      <c r="J1638" s="264">
        <v>0</v>
      </c>
      <c r="K1638" s="294">
        <v>0.9</v>
      </c>
      <c r="L1638" s="267">
        <v>0</v>
      </c>
      <c r="M1638" s="267">
        <v>0</v>
      </c>
      <c r="N1638" s="267">
        <v>0</v>
      </c>
      <c r="O1638" s="332">
        <v>0</v>
      </c>
      <c r="P1638" s="266">
        <v>0</v>
      </c>
      <c r="Q1638" s="266">
        <v>0</v>
      </c>
      <c r="R1638" s="264">
        <v>0</v>
      </c>
      <c r="S1638" s="264">
        <v>0</v>
      </c>
      <c r="T1638" s="267">
        <v>0</v>
      </c>
      <c r="U1638" s="267">
        <v>0</v>
      </c>
      <c r="V1638" s="268">
        <v>0</v>
      </c>
      <c r="W1638" s="268">
        <v>0</v>
      </c>
      <c r="X1638" s="295">
        <v>0</v>
      </c>
      <c r="Y1638" s="271">
        <v>0</v>
      </c>
      <c r="Z1638" s="333">
        <v>0</v>
      </c>
      <c r="AA1638" s="333">
        <v>0</v>
      </c>
      <c r="AB1638" s="333">
        <v>0</v>
      </c>
      <c r="AC1638" s="334">
        <v>0</v>
      </c>
      <c r="AD1638" s="268">
        <v>0</v>
      </c>
      <c r="AE1638" s="295">
        <v>0</v>
      </c>
    </row>
    <row r="1639" spans="1:31">
      <c r="A1639" s="315" t="s">
        <v>2706</v>
      </c>
      <c r="B1639" s="339" t="s">
        <v>3373</v>
      </c>
      <c r="C1639" s="293" t="s">
        <v>3065</v>
      </c>
      <c r="D1639" s="339" t="s">
        <v>3066</v>
      </c>
      <c r="E1639" s="266">
        <v>44</v>
      </c>
      <c r="F1639" s="266">
        <v>44</v>
      </c>
      <c r="G1639" s="264">
        <v>51</v>
      </c>
      <c r="H1639" s="264">
        <v>51</v>
      </c>
      <c r="I1639" s="264">
        <v>46</v>
      </c>
      <c r="J1639" s="264">
        <v>45</v>
      </c>
      <c r="K1639" s="294">
        <v>0.9</v>
      </c>
      <c r="L1639" s="267">
        <v>1</v>
      </c>
      <c r="M1639" s="267">
        <v>1</v>
      </c>
      <c r="N1639" s="267">
        <v>0.978260869565217</v>
      </c>
      <c r="O1639" s="332">
        <v>1388</v>
      </c>
      <c r="P1639" s="266">
        <v>1336</v>
      </c>
      <c r="Q1639" s="266">
        <v>42</v>
      </c>
      <c r="R1639" s="264">
        <v>50</v>
      </c>
      <c r="S1639" s="264">
        <v>44</v>
      </c>
      <c r="T1639" s="267">
        <v>0.962536023054755</v>
      </c>
      <c r="U1639" s="267">
        <v>0.954545454545455</v>
      </c>
      <c r="V1639" s="268">
        <v>0.980392156862745</v>
      </c>
      <c r="W1639" s="268">
        <v>0.956521739130435</v>
      </c>
      <c r="X1639" s="295">
        <v>-0.0258467023172905</v>
      </c>
      <c r="Y1639" s="271">
        <v>324</v>
      </c>
      <c r="Z1639" s="333">
        <v>307</v>
      </c>
      <c r="AA1639" s="333">
        <v>324</v>
      </c>
      <c r="AB1639" s="333">
        <v>312</v>
      </c>
      <c r="AC1639" s="334">
        <v>0.947530864197531</v>
      </c>
      <c r="AD1639" s="268">
        <v>0.962962962962963</v>
      </c>
      <c r="AE1639" s="295">
        <v>-0.0154320987654321</v>
      </c>
    </row>
    <row r="1640" spans="1:31">
      <c r="A1640" s="315" t="s">
        <v>2706</v>
      </c>
      <c r="B1640" s="339" t="s">
        <v>3371</v>
      </c>
      <c r="C1640" s="293" t="s">
        <v>3067</v>
      </c>
      <c r="D1640" s="339" t="s">
        <v>3068</v>
      </c>
      <c r="E1640" s="266">
        <v>28</v>
      </c>
      <c r="F1640" s="266">
        <v>28</v>
      </c>
      <c r="G1640" s="264">
        <v>32</v>
      </c>
      <c r="H1640" s="264">
        <v>32</v>
      </c>
      <c r="I1640" s="264">
        <v>32</v>
      </c>
      <c r="J1640" s="264">
        <v>31</v>
      </c>
      <c r="K1640" s="294">
        <v>0.9</v>
      </c>
      <c r="L1640" s="267">
        <v>1</v>
      </c>
      <c r="M1640" s="267">
        <v>1</v>
      </c>
      <c r="N1640" s="267">
        <v>0.96875</v>
      </c>
      <c r="O1640" s="332">
        <v>979</v>
      </c>
      <c r="P1640" s="266">
        <v>939</v>
      </c>
      <c r="Q1640" s="266">
        <v>28</v>
      </c>
      <c r="R1640" s="264">
        <v>32</v>
      </c>
      <c r="S1640" s="264">
        <v>31</v>
      </c>
      <c r="T1640" s="267">
        <v>0.959141981613892</v>
      </c>
      <c r="U1640" s="267">
        <v>1</v>
      </c>
      <c r="V1640" s="268">
        <v>1</v>
      </c>
      <c r="W1640" s="268">
        <v>0.96875</v>
      </c>
      <c r="X1640" s="295">
        <v>0</v>
      </c>
      <c r="Y1640" s="271">
        <v>218</v>
      </c>
      <c r="Z1640" s="333">
        <v>213</v>
      </c>
      <c r="AA1640" s="333">
        <v>231</v>
      </c>
      <c r="AB1640" s="333">
        <v>221</v>
      </c>
      <c r="AC1640" s="334">
        <v>0.977064220183486</v>
      </c>
      <c r="AD1640" s="268">
        <v>0.956709956709957</v>
      </c>
      <c r="AE1640" s="295">
        <v>0.0203542634735295</v>
      </c>
    </row>
    <row r="1641" spans="1:31">
      <c r="A1641" s="315" t="s">
        <v>2706</v>
      </c>
      <c r="B1641" s="339" t="s">
        <v>3371</v>
      </c>
      <c r="C1641" s="293" t="s">
        <v>3069</v>
      </c>
      <c r="D1641" s="339" t="s">
        <v>3070</v>
      </c>
      <c r="E1641" s="266">
        <v>0</v>
      </c>
      <c r="F1641" s="266">
        <v>0</v>
      </c>
      <c r="G1641" s="264">
        <v>0</v>
      </c>
      <c r="H1641" s="264">
        <v>0</v>
      </c>
      <c r="I1641" s="264">
        <v>0</v>
      </c>
      <c r="J1641" s="264">
        <v>0</v>
      </c>
      <c r="K1641" s="294">
        <v>0.9</v>
      </c>
      <c r="L1641" s="267">
        <v>0</v>
      </c>
      <c r="M1641" s="267">
        <v>0</v>
      </c>
      <c r="N1641" s="267">
        <v>0</v>
      </c>
      <c r="O1641" s="332">
        <v>0</v>
      </c>
      <c r="P1641" s="266">
        <v>0</v>
      </c>
      <c r="Q1641" s="266">
        <v>0</v>
      </c>
      <c r="R1641" s="264">
        <v>0</v>
      </c>
      <c r="S1641" s="264">
        <v>0</v>
      </c>
      <c r="T1641" s="267">
        <v>0</v>
      </c>
      <c r="U1641" s="267">
        <v>0</v>
      </c>
      <c r="V1641" s="268">
        <v>0</v>
      </c>
      <c r="W1641" s="268">
        <v>0</v>
      </c>
      <c r="X1641" s="295">
        <v>0</v>
      </c>
      <c r="Y1641" s="271">
        <v>0</v>
      </c>
      <c r="Z1641" s="333">
        <v>0</v>
      </c>
      <c r="AA1641" s="333">
        <v>0</v>
      </c>
      <c r="AB1641" s="333">
        <v>0</v>
      </c>
      <c r="AC1641" s="334">
        <v>0</v>
      </c>
      <c r="AD1641" s="268">
        <v>0</v>
      </c>
      <c r="AE1641" s="295">
        <v>0</v>
      </c>
    </row>
    <row r="1642" spans="1:31">
      <c r="A1642" s="315" t="s">
        <v>2706</v>
      </c>
      <c r="B1642" s="339" t="s">
        <v>3371</v>
      </c>
      <c r="C1642" s="293" t="s">
        <v>3071</v>
      </c>
      <c r="D1642" s="339" t="s">
        <v>3072</v>
      </c>
      <c r="E1642" s="266">
        <v>0</v>
      </c>
      <c r="F1642" s="266">
        <v>0</v>
      </c>
      <c r="G1642" s="264">
        <v>0</v>
      </c>
      <c r="H1642" s="264">
        <v>0</v>
      </c>
      <c r="I1642" s="264">
        <v>0</v>
      </c>
      <c r="J1642" s="264">
        <v>0</v>
      </c>
      <c r="K1642" s="294">
        <v>0.9</v>
      </c>
      <c r="L1642" s="267">
        <v>0</v>
      </c>
      <c r="M1642" s="267">
        <v>0</v>
      </c>
      <c r="N1642" s="267">
        <v>0</v>
      </c>
      <c r="O1642" s="332">
        <v>0</v>
      </c>
      <c r="P1642" s="266">
        <v>0</v>
      </c>
      <c r="Q1642" s="266">
        <v>0</v>
      </c>
      <c r="R1642" s="264">
        <v>0</v>
      </c>
      <c r="S1642" s="264">
        <v>0</v>
      </c>
      <c r="T1642" s="267">
        <v>0</v>
      </c>
      <c r="U1642" s="267">
        <v>0</v>
      </c>
      <c r="V1642" s="268">
        <v>0</v>
      </c>
      <c r="W1642" s="268">
        <v>0</v>
      </c>
      <c r="X1642" s="295">
        <v>0</v>
      </c>
      <c r="Y1642" s="271">
        <v>0</v>
      </c>
      <c r="Z1642" s="333">
        <v>0</v>
      </c>
      <c r="AA1642" s="333">
        <v>0</v>
      </c>
      <c r="AB1642" s="333">
        <v>0</v>
      </c>
      <c r="AC1642" s="334">
        <v>0</v>
      </c>
      <c r="AD1642" s="268">
        <v>0</v>
      </c>
      <c r="AE1642" s="295">
        <v>0</v>
      </c>
    </row>
    <row r="1643" spans="1:31">
      <c r="A1643" s="315" t="s">
        <v>2706</v>
      </c>
      <c r="B1643" s="339" t="s">
        <v>3371</v>
      </c>
      <c r="C1643" s="293" t="s">
        <v>3073</v>
      </c>
      <c r="D1643" s="339" t="s">
        <v>3074</v>
      </c>
      <c r="E1643" s="266">
        <v>47</v>
      </c>
      <c r="F1643" s="266">
        <v>45</v>
      </c>
      <c r="G1643" s="264">
        <v>47</v>
      </c>
      <c r="H1643" s="264">
        <v>47</v>
      </c>
      <c r="I1643" s="264">
        <v>49</v>
      </c>
      <c r="J1643" s="264">
        <v>49</v>
      </c>
      <c r="K1643" s="294">
        <v>0.9</v>
      </c>
      <c r="L1643" s="267">
        <v>0.957446808510638</v>
      </c>
      <c r="M1643" s="267">
        <v>1</v>
      </c>
      <c r="N1643" s="267">
        <v>1</v>
      </c>
      <c r="O1643" s="332">
        <v>1436</v>
      </c>
      <c r="P1643" s="266">
        <v>1411</v>
      </c>
      <c r="Q1643" s="266">
        <v>45</v>
      </c>
      <c r="R1643" s="264">
        <v>47</v>
      </c>
      <c r="S1643" s="264">
        <v>45</v>
      </c>
      <c r="T1643" s="267">
        <v>0.982590529247911</v>
      </c>
      <c r="U1643" s="267">
        <v>0.957446808510638</v>
      </c>
      <c r="V1643" s="268">
        <v>1</v>
      </c>
      <c r="W1643" s="268">
        <v>0.918367346938776</v>
      </c>
      <c r="X1643" s="295">
        <v>-0.0425531914893617</v>
      </c>
      <c r="Y1643" s="271">
        <v>332</v>
      </c>
      <c r="Z1643" s="333">
        <v>324</v>
      </c>
      <c r="AA1643" s="333">
        <v>329</v>
      </c>
      <c r="AB1643" s="333">
        <v>325</v>
      </c>
      <c r="AC1643" s="334">
        <v>0.975903614457831</v>
      </c>
      <c r="AD1643" s="268">
        <v>0.987841945288754</v>
      </c>
      <c r="AE1643" s="295">
        <v>-0.0119383308309224</v>
      </c>
    </row>
    <row r="1644" spans="1:31">
      <c r="A1644" s="315" t="s">
        <v>2706</v>
      </c>
      <c r="B1644" s="339" t="s">
        <v>3371</v>
      </c>
      <c r="C1644" s="293" t="s">
        <v>3075</v>
      </c>
      <c r="D1644" s="339" t="s">
        <v>3076</v>
      </c>
      <c r="E1644" s="266">
        <v>0</v>
      </c>
      <c r="F1644" s="266">
        <v>0</v>
      </c>
      <c r="G1644" s="264">
        <v>0</v>
      </c>
      <c r="H1644" s="264">
        <v>0</v>
      </c>
      <c r="I1644" s="264">
        <v>0</v>
      </c>
      <c r="J1644" s="264">
        <v>0</v>
      </c>
      <c r="K1644" s="294">
        <v>0.9</v>
      </c>
      <c r="L1644" s="267">
        <v>0</v>
      </c>
      <c r="M1644" s="267">
        <v>0</v>
      </c>
      <c r="N1644" s="267">
        <v>0</v>
      </c>
      <c r="O1644" s="332">
        <v>0</v>
      </c>
      <c r="P1644" s="266">
        <v>0</v>
      </c>
      <c r="Q1644" s="266">
        <v>0</v>
      </c>
      <c r="R1644" s="264">
        <v>0</v>
      </c>
      <c r="S1644" s="264">
        <v>0</v>
      </c>
      <c r="T1644" s="267">
        <v>0</v>
      </c>
      <c r="U1644" s="267">
        <v>0</v>
      </c>
      <c r="V1644" s="268">
        <v>0</v>
      </c>
      <c r="W1644" s="268">
        <v>0</v>
      </c>
      <c r="X1644" s="295">
        <v>0</v>
      </c>
      <c r="Y1644" s="271">
        <v>0</v>
      </c>
      <c r="Z1644" s="333">
        <v>0</v>
      </c>
      <c r="AA1644" s="333">
        <v>0</v>
      </c>
      <c r="AB1644" s="333">
        <v>0</v>
      </c>
      <c r="AC1644" s="334">
        <v>0</v>
      </c>
      <c r="AD1644" s="268">
        <v>0</v>
      </c>
      <c r="AE1644" s="295">
        <v>0</v>
      </c>
    </row>
    <row r="1645" spans="1:31">
      <c r="A1645" s="315" t="s">
        <v>2706</v>
      </c>
      <c r="B1645" s="339" t="s">
        <v>3371</v>
      </c>
      <c r="C1645" s="293" t="s">
        <v>3077</v>
      </c>
      <c r="D1645" s="339" t="s">
        <v>3078</v>
      </c>
      <c r="E1645" s="266">
        <v>0</v>
      </c>
      <c r="F1645" s="266">
        <v>0</v>
      </c>
      <c r="G1645" s="264">
        <v>0</v>
      </c>
      <c r="H1645" s="264">
        <v>0</v>
      </c>
      <c r="I1645" s="264">
        <v>0</v>
      </c>
      <c r="J1645" s="264">
        <v>0</v>
      </c>
      <c r="K1645" s="294">
        <v>0.9</v>
      </c>
      <c r="L1645" s="267">
        <v>0</v>
      </c>
      <c r="M1645" s="267">
        <v>0</v>
      </c>
      <c r="N1645" s="267">
        <v>0</v>
      </c>
      <c r="O1645" s="332">
        <v>0</v>
      </c>
      <c r="P1645" s="266">
        <v>0</v>
      </c>
      <c r="Q1645" s="266">
        <v>0</v>
      </c>
      <c r="R1645" s="264">
        <v>0</v>
      </c>
      <c r="S1645" s="264">
        <v>0</v>
      </c>
      <c r="T1645" s="267">
        <v>0</v>
      </c>
      <c r="U1645" s="267">
        <v>0</v>
      </c>
      <c r="V1645" s="268">
        <v>0</v>
      </c>
      <c r="W1645" s="268">
        <v>0</v>
      </c>
      <c r="X1645" s="295">
        <v>0</v>
      </c>
      <c r="Y1645" s="271">
        <v>0</v>
      </c>
      <c r="Z1645" s="333">
        <v>0</v>
      </c>
      <c r="AA1645" s="333">
        <v>0</v>
      </c>
      <c r="AB1645" s="333">
        <v>0</v>
      </c>
      <c r="AC1645" s="334">
        <v>0</v>
      </c>
      <c r="AD1645" s="268">
        <v>0</v>
      </c>
      <c r="AE1645" s="295">
        <v>0</v>
      </c>
    </row>
    <row r="1646" spans="1:31">
      <c r="A1646" s="315" t="s">
        <v>2706</v>
      </c>
      <c r="B1646" s="339" t="s">
        <v>3371</v>
      </c>
      <c r="C1646" s="293" t="s">
        <v>3079</v>
      </c>
      <c r="D1646" s="339" t="s">
        <v>3080</v>
      </c>
      <c r="E1646" s="266">
        <v>0</v>
      </c>
      <c r="F1646" s="266">
        <v>0</v>
      </c>
      <c r="G1646" s="264">
        <v>0</v>
      </c>
      <c r="H1646" s="264">
        <v>0</v>
      </c>
      <c r="I1646" s="264">
        <v>0</v>
      </c>
      <c r="J1646" s="264">
        <v>0</v>
      </c>
      <c r="K1646" s="294">
        <v>0.9</v>
      </c>
      <c r="L1646" s="267">
        <v>0</v>
      </c>
      <c r="M1646" s="267">
        <v>0</v>
      </c>
      <c r="N1646" s="267">
        <v>0</v>
      </c>
      <c r="O1646" s="332">
        <v>0</v>
      </c>
      <c r="P1646" s="266">
        <v>0</v>
      </c>
      <c r="Q1646" s="266">
        <v>0</v>
      </c>
      <c r="R1646" s="264">
        <v>0</v>
      </c>
      <c r="S1646" s="264">
        <v>0</v>
      </c>
      <c r="T1646" s="267">
        <v>0</v>
      </c>
      <c r="U1646" s="267">
        <v>0</v>
      </c>
      <c r="V1646" s="268">
        <v>0</v>
      </c>
      <c r="W1646" s="268">
        <v>0</v>
      </c>
      <c r="X1646" s="295">
        <v>0</v>
      </c>
      <c r="Y1646" s="271">
        <v>0</v>
      </c>
      <c r="Z1646" s="333">
        <v>0</v>
      </c>
      <c r="AA1646" s="333">
        <v>0</v>
      </c>
      <c r="AB1646" s="333">
        <v>0</v>
      </c>
      <c r="AC1646" s="334">
        <v>0</v>
      </c>
      <c r="AD1646" s="268">
        <v>0</v>
      </c>
      <c r="AE1646" s="295">
        <v>0</v>
      </c>
    </row>
    <row r="1647" spans="1:31">
      <c r="A1647" s="315" t="s">
        <v>2706</v>
      </c>
      <c r="B1647" s="339" t="s">
        <v>3371</v>
      </c>
      <c r="C1647" s="293" t="s">
        <v>3081</v>
      </c>
      <c r="D1647" s="339" t="s">
        <v>3082</v>
      </c>
      <c r="E1647" s="266">
        <v>0</v>
      </c>
      <c r="F1647" s="266">
        <v>0</v>
      </c>
      <c r="G1647" s="264">
        <v>0</v>
      </c>
      <c r="H1647" s="264">
        <v>0</v>
      </c>
      <c r="I1647" s="264">
        <v>0</v>
      </c>
      <c r="J1647" s="264">
        <v>0</v>
      </c>
      <c r="K1647" s="294">
        <v>0.9</v>
      </c>
      <c r="L1647" s="267">
        <v>0</v>
      </c>
      <c r="M1647" s="267">
        <v>0</v>
      </c>
      <c r="N1647" s="267">
        <v>0</v>
      </c>
      <c r="O1647" s="332">
        <v>0</v>
      </c>
      <c r="P1647" s="266">
        <v>0</v>
      </c>
      <c r="Q1647" s="266">
        <v>0</v>
      </c>
      <c r="R1647" s="264">
        <v>0</v>
      </c>
      <c r="S1647" s="264">
        <v>0</v>
      </c>
      <c r="T1647" s="267">
        <v>0</v>
      </c>
      <c r="U1647" s="267">
        <v>0</v>
      </c>
      <c r="V1647" s="268">
        <v>0</v>
      </c>
      <c r="W1647" s="268">
        <v>0</v>
      </c>
      <c r="X1647" s="295">
        <v>0</v>
      </c>
      <c r="Y1647" s="271">
        <v>0</v>
      </c>
      <c r="Z1647" s="333">
        <v>0</v>
      </c>
      <c r="AA1647" s="333">
        <v>0</v>
      </c>
      <c r="AB1647" s="333">
        <v>0</v>
      </c>
      <c r="AC1647" s="334">
        <v>0</v>
      </c>
      <c r="AD1647" s="268">
        <v>0</v>
      </c>
      <c r="AE1647" s="295">
        <v>0</v>
      </c>
    </row>
    <row r="1648" spans="1:31">
      <c r="A1648" s="315" t="s">
        <v>2706</v>
      </c>
      <c r="B1648" s="339" t="s">
        <v>3371</v>
      </c>
      <c r="C1648" s="293" t="s">
        <v>3083</v>
      </c>
      <c r="D1648" s="339" t="s">
        <v>3084</v>
      </c>
      <c r="E1648" s="266">
        <v>0</v>
      </c>
      <c r="F1648" s="266">
        <v>0</v>
      </c>
      <c r="G1648" s="264">
        <v>0</v>
      </c>
      <c r="H1648" s="264">
        <v>0</v>
      </c>
      <c r="I1648" s="264">
        <v>0</v>
      </c>
      <c r="J1648" s="264">
        <v>0</v>
      </c>
      <c r="K1648" s="294">
        <v>0.9</v>
      </c>
      <c r="L1648" s="267">
        <v>0</v>
      </c>
      <c r="M1648" s="267">
        <v>0</v>
      </c>
      <c r="N1648" s="267">
        <v>0</v>
      </c>
      <c r="O1648" s="332">
        <v>0</v>
      </c>
      <c r="P1648" s="266">
        <v>0</v>
      </c>
      <c r="Q1648" s="266">
        <v>0</v>
      </c>
      <c r="R1648" s="264">
        <v>0</v>
      </c>
      <c r="S1648" s="264">
        <v>0</v>
      </c>
      <c r="T1648" s="267">
        <v>0</v>
      </c>
      <c r="U1648" s="267">
        <v>0</v>
      </c>
      <c r="V1648" s="268">
        <v>0</v>
      </c>
      <c r="W1648" s="268">
        <v>0</v>
      </c>
      <c r="X1648" s="295">
        <v>0</v>
      </c>
      <c r="Y1648" s="271">
        <v>0</v>
      </c>
      <c r="Z1648" s="333">
        <v>0</v>
      </c>
      <c r="AA1648" s="333">
        <v>0</v>
      </c>
      <c r="AB1648" s="333">
        <v>0</v>
      </c>
      <c r="AC1648" s="334">
        <v>0</v>
      </c>
      <c r="AD1648" s="268">
        <v>0</v>
      </c>
      <c r="AE1648" s="295">
        <v>0</v>
      </c>
    </row>
    <row r="1649" spans="1:31">
      <c r="A1649" s="315" t="s">
        <v>2706</v>
      </c>
      <c r="B1649" s="339" t="s">
        <v>3371</v>
      </c>
      <c r="C1649" s="293" t="s">
        <v>3085</v>
      </c>
      <c r="D1649" s="339" t="s">
        <v>3086</v>
      </c>
      <c r="E1649" s="266">
        <v>0</v>
      </c>
      <c r="F1649" s="266">
        <v>0</v>
      </c>
      <c r="G1649" s="264">
        <v>0</v>
      </c>
      <c r="H1649" s="264">
        <v>0</v>
      </c>
      <c r="I1649" s="264">
        <v>0</v>
      </c>
      <c r="J1649" s="264">
        <v>0</v>
      </c>
      <c r="K1649" s="294">
        <v>0.9</v>
      </c>
      <c r="L1649" s="267">
        <v>0</v>
      </c>
      <c r="M1649" s="267">
        <v>0</v>
      </c>
      <c r="N1649" s="267">
        <v>0</v>
      </c>
      <c r="O1649" s="332">
        <v>0</v>
      </c>
      <c r="P1649" s="266">
        <v>0</v>
      </c>
      <c r="Q1649" s="266">
        <v>0</v>
      </c>
      <c r="R1649" s="264">
        <v>0</v>
      </c>
      <c r="S1649" s="264">
        <v>0</v>
      </c>
      <c r="T1649" s="267">
        <v>0</v>
      </c>
      <c r="U1649" s="267">
        <v>0</v>
      </c>
      <c r="V1649" s="268">
        <v>0</v>
      </c>
      <c r="W1649" s="268">
        <v>0</v>
      </c>
      <c r="X1649" s="295">
        <v>0</v>
      </c>
      <c r="Y1649" s="271">
        <v>0</v>
      </c>
      <c r="Z1649" s="333">
        <v>0</v>
      </c>
      <c r="AA1649" s="333">
        <v>0</v>
      </c>
      <c r="AB1649" s="333">
        <v>0</v>
      </c>
      <c r="AC1649" s="334">
        <v>0</v>
      </c>
      <c r="AD1649" s="268">
        <v>0</v>
      </c>
      <c r="AE1649" s="295">
        <v>0</v>
      </c>
    </row>
    <row r="1650" spans="1:31">
      <c r="A1650" s="315" t="s">
        <v>2706</v>
      </c>
      <c r="B1650" s="339" t="s">
        <v>3371</v>
      </c>
      <c r="C1650" s="293" t="s">
        <v>3087</v>
      </c>
      <c r="D1650" s="339" t="s">
        <v>3088</v>
      </c>
      <c r="E1650" s="266">
        <v>0</v>
      </c>
      <c r="F1650" s="266">
        <v>0</v>
      </c>
      <c r="G1650" s="264">
        <v>0</v>
      </c>
      <c r="H1650" s="264">
        <v>0</v>
      </c>
      <c r="I1650" s="264">
        <v>0</v>
      </c>
      <c r="J1650" s="264">
        <v>0</v>
      </c>
      <c r="K1650" s="294">
        <v>0.9</v>
      </c>
      <c r="L1650" s="267">
        <v>0</v>
      </c>
      <c r="M1650" s="267">
        <v>0</v>
      </c>
      <c r="N1650" s="267">
        <v>0</v>
      </c>
      <c r="O1650" s="332">
        <v>0</v>
      </c>
      <c r="P1650" s="266">
        <v>0</v>
      </c>
      <c r="Q1650" s="266">
        <v>0</v>
      </c>
      <c r="R1650" s="264">
        <v>0</v>
      </c>
      <c r="S1650" s="264">
        <v>0</v>
      </c>
      <c r="T1650" s="267">
        <v>0</v>
      </c>
      <c r="U1650" s="267">
        <v>0</v>
      </c>
      <c r="V1650" s="268">
        <v>0</v>
      </c>
      <c r="W1650" s="268">
        <v>0</v>
      </c>
      <c r="X1650" s="295">
        <v>0</v>
      </c>
      <c r="Y1650" s="271">
        <v>0</v>
      </c>
      <c r="Z1650" s="333">
        <v>0</v>
      </c>
      <c r="AA1650" s="333">
        <v>0</v>
      </c>
      <c r="AB1650" s="333">
        <v>0</v>
      </c>
      <c r="AC1650" s="334">
        <v>0</v>
      </c>
      <c r="AD1650" s="268">
        <v>0</v>
      </c>
      <c r="AE1650" s="295">
        <v>0</v>
      </c>
    </row>
    <row r="1651" spans="1:31">
      <c r="A1651" s="315" t="s">
        <v>2706</v>
      </c>
      <c r="B1651" s="339" t="s">
        <v>3371</v>
      </c>
      <c r="C1651" s="293" t="s">
        <v>3089</v>
      </c>
      <c r="D1651" s="339" t="s">
        <v>3090</v>
      </c>
      <c r="E1651" s="266">
        <v>0</v>
      </c>
      <c r="F1651" s="266">
        <v>0</v>
      </c>
      <c r="G1651" s="264">
        <v>0</v>
      </c>
      <c r="H1651" s="264">
        <v>0</v>
      </c>
      <c r="I1651" s="264">
        <v>0</v>
      </c>
      <c r="J1651" s="264">
        <v>0</v>
      </c>
      <c r="K1651" s="294">
        <v>0.9</v>
      </c>
      <c r="L1651" s="267">
        <v>0</v>
      </c>
      <c r="M1651" s="267">
        <v>0</v>
      </c>
      <c r="N1651" s="267">
        <v>0</v>
      </c>
      <c r="O1651" s="332">
        <v>0</v>
      </c>
      <c r="P1651" s="266">
        <v>0</v>
      </c>
      <c r="Q1651" s="266">
        <v>0</v>
      </c>
      <c r="R1651" s="264">
        <v>0</v>
      </c>
      <c r="S1651" s="264">
        <v>0</v>
      </c>
      <c r="T1651" s="267">
        <v>0</v>
      </c>
      <c r="U1651" s="267">
        <v>0</v>
      </c>
      <c r="V1651" s="268">
        <v>0</v>
      </c>
      <c r="W1651" s="268">
        <v>0</v>
      </c>
      <c r="X1651" s="295">
        <v>0</v>
      </c>
      <c r="Y1651" s="271">
        <v>0</v>
      </c>
      <c r="Z1651" s="333">
        <v>0</v>
      </c>
      <c r="AA1651" s="333">
        <v>0</v>
      </c>
      <c r="AB1651" s="333">
        <v>0</v>
      </c>
      <c r="AC1651" s="334">
        <v>0</v>
      </c>
      <c r="AD1651" s="268">
        <v>0</v>
      </c>
      <c r="AE1651" s="295">
        <v>0</v>
      </c>
    </row>
    <row r="1652" spans="1:31">
      <c r="A1652" s="315" t="s">
        <v>2706</v>
      </c>
      <c r="B1652" s="339" t="s">
        <v>3371</v>
      </c>
      <c r="C1652" s="293" t="s">
        <v>3091</v>
      </c>
      <c r="D1652" s="339" t="s">
        <v>3092</v>
      </c>
      <c r="E1652" s="266">
        <v>0</v>
      </c>
      <c r="F1652" s="266">
        <v>0</v>
      </c>
      <c r="G1652" s="264">
        <v>0</v>
      </c>
      <c r="H1652" s="264">
        <v>0</v>
      </c>
      <c r="I1652" s="264">
        <v>0</v>
      </c>
      <c r="J1652" s="264">
        <v>0</v>
      </c>
      <c r="K1652" s="294">
        <v>0.9</v>
      </c>
      <c r="L1652" s="267">
        <v>0</v>
      </c>
      <c r="M1652" s="267">
        <v>0</v>
      </c>
      <c r="N1652" s="267">
        <v>0</v>
      </c>
      <c r="O1652" s="332">
        <v>0</v>
      </c>
      <c r="P1652" s="266">
        <v>0</v>
      </c>
      <c r="Q1652" s="266">
        <v>0</v>
      </c>
      <c r="R1652" s="264">
        <v>0</v>
      </c>
      <c r="S1652" s="264">
        <v>0</v>
      </c>
      <c r="T1652" s="267">
        <v>0</v>
      </c>
      <c r="U1652" s="267">
        <v>0</v>
      </c>
      <c r="V1652" s="268">
        <v>0</v>
      </c>
      <c r="W1652" s="268">
        <v>0</v>
      </c>
      <c r="X1652" s="295">
        <v>0</v>
      </c>
      <c r="Y1652" s="271">
        <v>0</v>
      </c>
      <c r="Z1652" s="333">
        <v>0</v>
      </c>
      <c r="AA1652" s="333">
        <v>0</v>
      </c>
      <c r="AB1652" s="333">
        <v>0</v>
      </c>
      <c r="AC1652" s="334">
        <v>0</v>
      </c>
      <c r="AD1652" s="268">
        <v>0</v>
      </c>
      <c r="AE1652" s="295">
        <v>0</v>
      </c>
    </row>
    <row r="1653" spans="1:31">
      <c r="A1653" s="315" t="s">
        <v>2706</v>
      </c>
      <c r="B1653" s="339" t="s">
        <v>3371</v>
      </c>
      <c r="C1653" s="293" t="s">
        <v>3093</v>
      </c>
      <c r="D1653" s="339" t="s">
        <v>3094</v>
      </c>
      <c r="E1653" s="266">
        <v>45</v>
      </c>
      <c r="F1653" s="266">
        <v>43</v>
      </c>
      <c r="G1653" s="264">
        <v>51</v>
      </c>
      <c r="H1653" s="264">
        <v>51</v>
      </c>
      <c r="I1653" s="264">
        <v>44</v>
      </c>
      <c r="J1653" s="264">
        <v>43</v>
      </c>
      <c r="K1653" s="294">
        <v>0.9</v>
      </c>
      <c r="L1653" s="267">
        <v>0.955555555555556</v>
      </c>
      <c r="M1653" s="267">
        <v>1</v>
      </c>
      <c r="N1653" s="267">
        <v>0.977272727272727</v>
      </c>
      <c r="O1653" s="332">
        <v>1307</v>
      </c>
      <c r="P1653" s="266">
        <v>1278</v>
      </c>
      <c r="Q1653" s="266">
        <v>43</v>
      </c>
      <c r="R1653" s="264">
        <v>51</v>
      </c>
      <c r="S1653" s="264">
        <v>43</v>
      </c>
      <c r="T1653" s="267">
        <v>0.977811782708493</v>
      </c>
      <c r="U1653" s="267">
        <v>0.955555555555556</v>
      </c>
      <c r="V1653" s="268">
        <v>1</v>
      </c>
      <c r="W1653" s="268">
        <v>0.977272727272727</v>
      </c>
      <c r="X1653" s="295">
        <v>-0.0444444444444444</v>
      </c>
      <c r="Y1653" s="271">
        <v>319</v>
      </c>
      <c r="Z1653" s="333">
        <v>314</v>
      </c>
      <c r="AA1653" s="333">
        <v>305</v>
      </c>
      <c r="AB1653" s="333">
        <v>295</v>
      </c>
      <c r="AC1653" s="334">
        <v>0.984326018808777</v>
      </c>
      <c r="AD1653" s="268">
        <v>0.967213114754098</v>
      </c>
      <c r="AE1653" s="295">
        <v>0.0171129040546791</v>
      </c>
    </row>
    <row r="1654" spans="1:31">
      <c r="A1654" s="315" t="s">
        <v>2706</v>
      </c>
      <c r="B1654" s="339" t="s">
        <v>3371</v>
      </c>
      <c r="C1654" s="293" t="s">
        <v>3095</v>
      </c>
      <c r="D1654" s="339" t="s">
        <v>3096</v>
      </c>
      <c r="E1654" s="266">
        <v>0</v>
      </c>
      <c r="F1654" s="266">
        <v>0</v>
      </c>
      <c r="G1654" s="264">
        <v>0</v>
      </c>
      <c r="H1654" s="264">
        <v>0</v>
      </c>
      <c r="I1654" s="264">
        <v>0</v>
      </c>
      <c r="J1654" s="264">
        <v>0</v>
      </c>
      <c r="K1654" s="294">
        <v>0.9</v>
      </c>
      <c r="L1654" s="267">
        <v>0</v>
      </c>
      <c r="M1654" s="267">
        <v>0</v>
      </c>
      <c r="N1654" s="267">
        <v>0</v>
      </c>
      <c r="O1654" s="332">
        <v>0</v>
      </c>
      <c r="P1654" s="266">
        <v>0</v>
      </c>
      <c r="Q1654" s="266">
        <v>0</v>
      </c>
      <c r="R1654" s="264">
        <v>0</v>
      </c>
      <c r="S1654" s="264">
        <v>0</v>
      </c>
      <c r="T1654" s="267">
        <v>0</v>
      </c>
      <c r="U1654" s="267">
        <v>0</v>
      </c>
      <c r="V1654" s="268">
        <v>0</v>
      </c>
      <c r="W1654" s="268">
        <v>0</v>
      </c>
      <c r="X1654" s="295">
        <v>0</v>
      </c>
      <c r="Y1654" s="271">
        <v>0</v>
      </c>
      <c r="Z1654" s="333">
        <v>0</v>
      </c>
      <c r="AA1654" s="333">
        <v>0</v>
      </c>
      <c r="AB1654" s="333">
        <v>0</v>
      </c>
      <c r="AC1654" s="334">
        <v>0</v>
      </c>
      <c r="AD1654" s="268">
        <v>0</v>
      </c>
      <c r="AE1654" s="295">
        <v>0</v>
      </c>
    </row>
    <row r="1655" spans="1:31">
      <c r="A1655" s="315" t="s">
        <v>2706</v>
      </c>
      <c r="B1655" s="339" t="s">
        <v>3371</v>
      </c>
      <c r="C1655" s="293" t="s">
        <v>3097</v>
      </c>
      <c r="D1655" s="339" t="s">
        <v>3098</v>
      </c>
      <c r="E1655" s="266">
        <v>0</v>
      </c>
      <c r="F1655" s="266">
        <v>0</v>
      </c>
      <c r="G1655" s="264">
        <v>0</v>
      </c>
      <c r="H1655" s="264">
        <v>0</v>
      </c>
      <c r="I1655" s="264">
        <v>0</v>
      </c>
      <c r="J1655" s="264">
        <v>0</v>
      </c>
      <c r="K1655" s="294">
        <v>0.9</v>
      </c>
      <c r="L1655" s="267">
        <v>0</v>
      </c>
      <c r="M1655" s="267">
        <v>0</v>
      </c>
      <c r="N1655" s="267">
        <v>0</v>
      </c>
      <c r="O1655" s="332">
        <v>0</v>
      </c>
      <c r="P1655" s="266">
        <v>0</v>
      </c>
      <c r="Q1655" s="266">
        <v>0</v>
      </c>
      <c r="R1655" s="264">
        <v>0</v>
      </c>
      <c r="S1655" s="264">
        <v>0</v>
      </c>
      <c r="T1655" s="267">
        <v>0</v>
      </c>
      <c r="U1655" s="267">
        <v>0</v>
      </c>
      <c r="V1655" s="268">
        <v>0</v>
      </c>
      <c r="W1655" s="268">
        <v>0</v>
      </c>
      <c r="X1655" s="295">
        <v>0</v>
      </c>
      <c r="Y1655" s="271">
        <v>0</v>
      </c>
      <c r="Z1655" s="333">
        <v>0</v>
      </c>
      <c r="AA1655" s="333">
        <v>0</v>
      </c>
      <c r="AB1655" s="333">
        <v>0</v>
      </c>
      <c r="AC1655" s="334">
        <v>0</v>
      </c>
      <c r="AD1655" s="268">
        <v>0</v>
      </c>
      <c r="AE1655" s="295">
        <v>0</v>
      </c>
    </row>
    <row r="1656" spans="1:31">
      <c r="A1656" s="315" t="s">
        <v>2706</v>
      </c>
      <c r="B1656" s="339" t="s">
        <v>3371</v>
      </c>
      <c r="C1656" s="293" t="s">
        <v>3099</v>
      </c>
      <c r="D1656" s="339" t="s">
        <v>3100</v>
      </c>
      <c r="E1656" s="266">
        <v>0</v>
      </c>
      <c r="F1656" s="266">
        <v>0</v>
      </c>
      <c r="G1656" s="264">
        <v>0</v>
      </c>
      <c r="H1656" s="264">
        <v>0</v>
      </c>
      <c r="I1656" s="264">
        <v>0</v>
      </c>
      <c r="J1656" s="264">
        <v>0</v>
      </c>
      <c r="K1656" s="294">
        <v>0.9</v>
      </c>
      <c r="L1656" s="267">
        <v>0</v>
      </c>
      <c r="M1656" s="267">
        <v>0</v>
      </c>
      <c r="N1656" s="267">
        <v>0</v>
      </c>
      <c r="O1656" s="332">
        <v>0</v>
      </c>
      <c r="P1656" s="266">
        <v>0</v>
      </c>
      <c r="Q1656" s="266">
        <v>0</v>
      </c>
      <c r="R1656" s="264">
        <v>0</v>
      </c>
      <c r="S1656" s="264">
        <v>0</v>
      </c>
      <c r="T1656" s="267">
        <v>0</v>
      </c>
      <c r="U1656" s="267">
        <v>0</v>
      </c>
      <c r="V1656" s="268">
        <v>0</v>
      </c>
      <c r="W1656" s="268">
        <v>0</v>
      </c>
      <c r="X1656" s="295">
        <v>0</v>
      </c>
      <c r="Y1656" s="271">
        <v>0</v>
      </c>
      <c r="Z1656" s="333">
        <v>0</v>
      </c>
      <c r="AA1656" s="333">
        <v>0</v>
      </c>
      <c r="AB1656" s="333">
        <v>0</v>
      </c>
      <c r="AC1656" s="334">
        <v>0</v>
      </c>
      <c r="AD1656" s="268">
        <v>0</v>
      </c>
      <c r="AE1656" s="295">
        <v>0</v>
      </c>
    </row>
    <row r="1657" spans="1:31">
      <c r="A1657" s="315" t="s">
        <v>2706</v>
      </c>
      <c r="B1657" s="339" t="s">
        <v>3371</v>
      </c>
      <c r="C1657" s="293" t="s">
        <v>3101</v>
      </c>
      <c r="D1657" s="339" t="s">
        <v>3102</v>
      </c>
      <c r="E1657" s="266">
        <v>33</v>
      </c>
      <c r="F1657" s="266">
        <v>33</v>
      </c>
      <c r="G1657" s="264">
        <v>32</v>
      </c>
      <c r="H1657" s="264">
        <v>32</v>
      </c>
      <c r="I1657" s="264">
        <v>29</v>
      </c>
      <c r="J1657" s="264">
        <v>28</v>
      </c>
      <c r="K1657" s="294">
        <v>0.9</v>
      </c>
      <c r="L1657" s="267">
        <v>1</v>
      </c>
      <c r="M1657" s="267">
        <v>1</v>
      </c>
      <c r="N1657" s="267">
        <v>0.96551724137931</v>
      </c>
      <c r="O1657" s="332">
        <v>1011</v>
      </c>
      <c r="P1657" s="266">
        <v>970</v>
      </c>
      <c r="Q1657" s="266">
        <v>33</v>
      </c>
      <c r="R1657" s="264">
        <v>32</v>
      </c>
      <c r="S1657" s="264">
        <v>28</v>
      </c>
      <c r="T1657" s="267">
        <v>0.95944609297725</v>
      </c>
      <c r="U1657" s="267">
        <v>1</v>
      </c>
      <c r="V1657" s="268">
        <v>1</v>
      </c>
      <c r="W1657" s="268">
        <v>0.96551724137931</v>
      </c>
      <c r="X1657" s="295">
        <v>0</v>
      </c>
      <c r="Y1657" s="271">
        <v>230</v>
      </c>
      <c r="Z1657" s="333">
        <v>227</v>
      </c>
      <c r="AA1657" s="333">
        <v>232</v>
      </c>
      <c r="AB1657" s="333">
        <v>232</v>
      </c>
      <c r="AC1657" s="334">
        <v>0.98695652173913</v>
      </c>
      <c r="AD1657" s="268">
        <v>1</v>
      </c>
      <c r="AE1657" s="295">
        <v>-0.0130434782608696</v>
      </c>
    </row>
    <row r="1658" spans="1:31">
      <c r="A1658" s="315" t="s">
        <v>2706</v>
      </c>
      <c r="B1658" s="339" t="s">
        <v>3371</v>
      </c>
      <c r="C1658" s="293" t="s">
        <v>3103</v>
      </c>
      <c r="D1658" s="339" t="s">
        <v>3104</v>
      </c>
      <c r="E1658" s="266">
        <v>0</v>
      </c>
      <c r="F1658" s="266">
        <v>0</v>
      </c>
      <c r="G1658" s="264">
        <v>0</v>
      </c>
      <c r="H1658" s="264">
        <v>0</v>
      </c>
      <c r="I1658" s="264">
        <v>0</v>
      </c>
      <c r="J1658" s="264">
        <v>0</v>
      </c>
      <c r="K1658" s="294">
        <v>0.9</v>
      </c>
      <c r="L1658" s="267">
        <v>0</v>
      </c>
      <c r="M1658" s="267">
        <v>0</v>
      </c>
      <c r="N1658" s="267">
        <v>0</v>
      </c>
      <c r="O1658" s="332">
        <v>0</v>
      </c>
      <c r="P1658" s="266">
        <v>0</v>
      </c>
      <c r="Q1658" s="266">
        <v>0</v>
      </c>
      <c r="R1658" s="264">
        <v>0</v>
      </c>
      <c r="S1658" s="264">
        <v>0</v>
      </c>
      <c r="T1658" s="267">
        <v>0</v>
      </c>
      <c r="U1658" s="267">
        <v>0</v>
      </c>
      <c r="V1658" s="268">
        <v>0</v>
      </c>
      <c r="W1658" s="268">
        <v>0</v>
      </c>
      <c r="X1658" s="295">
        <v>0</v>
      </c>
      <c r="Y1658" s="271">
        <v>0</v>
      </c>
      <c r="Z1658" s="333">
        <v>0</v>
      </c>
      <c r="AA1658" s="333">
        <v>0</v>
      </c>
      <c r="AB1658" s="333">
        <v>0</v>
      </c>
      <c r="AC1658" s="334">
        <v>0</v>
      </c>
      <c r="AD1658" s="268">
        <v>0</v>
      </c>
      <c r="AE1658" s="295">
        <v>0</v>
      </c>
    </row>
    <row r="1659" spans="1:31">
      <c r="A1659" s="315" t="s">
        <v>2706</v>
      </c>
      <c r="B1659" s="339" t="s">
        <v>3371</v>
      </c>
      <c r="C1659" s="293" t="s">
        <v>3105</v>
      </c>
      <c r="D1659" s="339" t="s">
        <v>3106</v>
      </c>
      <c r="E1659" s="266">
        <v>0</v>
      </c>
      <c r="F1659" s="266">
        <v>0</v>
      </c>
      <c r="G1659" s="264">
        <v>0</v>
      </c>
      <c r="H1659" s="264">
        <v>0</v>
      </c>
      <c r="I1659" s="264">
        <v>0</v>
      </c>
      <c r="J1659" s="264">
        <v>0</v>
      </c>
      <c r="K1659" s="294">
        <v>0.9</v>
      </c>
      <c r="L1659" s="267">
        <v>0</v>
      </c>
      <c r="M1659" s="267">
        <v>0</v>
      </c>
      <c r="N1659" s="267">
        <v>0</v>
      </c>
      <c r="O1659" s="332">
        <v>0</v>
      </c>
      <c r="P1659" s="266">
        <v>0</v>
      </c>
      <c r="Q1659" s="266">
        <v>0</v>
      </c>
      <c r="R1659" s="264">
        <v>0</v>
      </c>
      <c r="S1659" s="264">
        <v>0</v>
      </c>
      <c r="T1659" s="267">
        <v>0</v>
      </c>
      <c r="U1659" s="267">
        <v>0</v>
      </c>
      <c r="V1659" s="268">
        <v>0</v>
      </c>
      <c r="W1659" s="268">
        <v>0</v>
      </c>
      <c r="X1659" s="295">
        <v>0</v>
      </c>
      <c r="Y1659" s="271">
        <v>0</v>
      </c>
      <c r="Z1659" s="333">
        <v>0</v>
      </c>
      <c r="AA1659" s="333">
        <v>0</v>
      </c>
      <c r="AB1659" s="333">
        <v>0</v>
      </c>
      <c r="AC1659" s="334">
        <v>0</v>
      </c>
      <c r="AD1659" s="268">
        <v>0</v>
      </c>
      <c r="AE1659" s="295">
        <v>0</v>
      </c>
    </row>
    <row r="1660" spans="1:31">
      <c r="A1660" s="315" t="s">
        <v>2706</v>
      </c>
      <c r="B1660" s="339" t="s">
        <v>3371</v>
      </c>
      <c r="C1660" s="293" t="s">
        <v>3107</v>
      </c>
      <c r="D1660" s="339" t="s">
        <v>3108</v>
      </c>
      <c r="E1660" s="266">
        <v>0</v>
      </c>
      <c r="F1660" s="266">
        <v>0</v>
      </c>
      <c r="G1660" s="264">
        <v>0</v>
      </c>
      <c r="H1660" s="264">
        <v>0</v>
      </c>
      <c r="I1660" s="264">
        <v>0</v>
      </c>
      <c r="J1660" s="264">
        <v>0</v>
      </c>
      <c r="K1660" s="294">
        <v>0.9</v>
      </c>
      <c r="L1660" s="267">
        <v>0</v>
      </c>
      <c r="M1660" s="267">
        <v>0</v>
      </c>
      <c r="N1660" s="267">
        <v>0</v>
      </c>
      <c r="O1660" s="332">
        <v>0</v>
      </c>
      <c r="P1660" s="266">
        <v>0</v>
      </c>
      <c r="Q1660" s="266">
        <v>0</v>
      </c>
      <c r="R1660" s="264">
        <v>0</v>
      </c>
      <c r="S1660" s="264">
        <v>0</v>
      </c>
      <c r="T1660" s="267">
        <v>0</v>
      </c>
      <c r="U1660" s="267">
        <v>0</v>
      </c>
      <c r="V1660" s="268">
        <v>0</v>
      </c>
      <c r="W1660" s="268">
        <v>0</v>
      </c>
      <c r="X1660" s="295">
        <v>0</v>
      </c>
      <c r="Y1660" s="271">
        <v>0</v>
      </c>
      <c r="Z1660" s="333">
        <v>0</v>
      </c>
      <c r="AA1660" s="333">
        <v>0</v>
      </c>
      <c r="AB1660" s="333">
        <v>0</v>
      </c>
      <c r="AC1660" s="334">
        <v>0</v>
      </c>
      <c r="AD1660" s="268">
        <v>0</v>
      </c>
      <c r="AE1660" s="295">
        <v>0</v>
      </c>
    </row>
    <row r="1661" spans="1:31">
      <c r="A1661" s="315" t="s">
        <v>2706</v>
      </c>
      <c r="B1661" s="339" t="s">
        <v>3371</v>
      </c>
      <c r="C1661" s="293" t="s">
        <v>3109</v>
      </c>
      <c r="D1661" s="339" t="s">
        <v>3110</v>
      </c>
      <c r="E1661" s="266">
        <v>0</v>
      </c>
      <c r="F1661" s="266">
        <v>0</v>
      </c>
      <c r="G1661" s="264">
        <v>0</v>
      </c>
      <c r="H1661" s="264">
        <v>0</v>
      </c>
      <c r="I1661" s="264">
        <v>0</v>
      </c>
      <c r="J1661" s="264">
        <v>0</v>
      </c>
      <c r="K1661" s="294">
        <v>0.9</v>
      </c>
      <c r="L1661" s="267">
        <v>0</v>
      </c>
      <c r="M1661" s="267">
        <v>0</v>
      </c>
      <c r="N1661" s="267">
        <v>0</v>
      </c>
      <c r="O1661" s="332">
        <v>0</v>
      </c>
      <c r="P1661" s="266">
        <v>0</v>
      </c>
      <c r="Q1661" s="266">
        <v>0</v>
      </c>
      <c r="R1661" s="264">
        <v>0</v>
      </c>
      <c r="S1661" s="264">
        <v>0</v>
      </c>
      <c r="T1661" s="267">
        <v>0</v>
      </c>
      <c r="U1661" s="267">
        <v>0</v>
      </c>
      <c r="V1661" s="268">
        <v>0</v>
      </c>
      <c r="W1661" s="268">
        <v>0</v>
      </c>
      <c r="X1661" s="295">
        <v>0</v>
      </c>
      <c r="Y1661" s="271">
        <v>0</v>
      </c>
      <c r="Z1661" s="333">
        <v>0</v>
      </c>
      <c r="AA1661" s="333">
        <v>0</v>
      </c>
      <c r="AB1661" s="333">
        <v>0</v>
      </c>
      <c r="AC1661" s="334">
        <v>0</v>
      </c>
      <c r="AD1661" s="268">
        <v>0</v>
      </c>
      <c r="AE1661" s="295">
        <v>0</v>
      </c>
    </row>
    <row r="1662" spans="1:31">
      <c r="A1662" s="315" t="s">
        <v>2706</v>
      </c>
      <c r="B1662" s="339" t="s">
        <v>3371</v>
      </c>
      <c r="C1662" s="293" t="s">
        <v>3111</v>
      </c>
      <c r="D1662" s="339" t="s">
        <v>3112</v>
      </c>
      <c r="E1662" s="266">
        <v>0</v>
      </c>
      <c r="F1662" s="266">
        <v>0</v>
      </c>
      <c r="G1662" s="264">
        <v>0</v>
      </c>
      <c r="H1662" s="264">
        <v>0</v>
      </c>
      <c r="I1662" s="264">
        <v>0</v>
      </c>
      <c r="J1662" s="264">
        <v>0</v>
      </c>
      <c r="K1662" s="294">
        <v>0.9</v>
      </c>
      <c r="L1662" s="267">
        <v>0</v>
      </c>
      <c r="M1662" s="267">
        <v>0</v>
      </c>
      <c r="N1662" s="267">
        <v>0</v>
      </c>
      <c r="O1662" s="332">
        <v>0</v>
      </c>
      <c r="P1662" s="266">
        <v>0</v>
      </c>
      <c r="Q1662" s="266">
        <v>0</v>
      </c>
      <c r="R1662" s="264">
        <v>0</v>
      </c>
      <c r="S1662" s="264">
        <v>0</v>
      </c>
      <c r="T1662" s="267">
        <v>0</v>
      </c>
      <c r="U1662" s="267">
        <v>0</v>
      </c>
      <c r="V1662" s="268">
        <v>0</v>
      </c>
      <c r="W1662" s="268">
        <v>0</v>
      </c>
      <c r="X1662" s="295">
        <v>0</v>
      </c>
      <c r="Y1662" s="271">
        <v>0</v>
      </c>
      <c r="Z1662" s="333">
        <v>0</v>
      </c>
      <c r="AA1662" s="333">
        <v>0</v>
      </c>
      <c r="AB1662" s="333">
        <v>0</v>
      </c>
      <c r="AC1662" s="334">
        <v>0</v>
      </c>
      <c r="AD1662" s="268">
        <v>0</v>
      </c>
      <c r="AE1662" s="295">
        <v>0</v>
      </c>
    </row>
    <row r="1663" spans="1:31">
      <c r="A1663" s="315" t="s">
        <v>2706</v>
      </c>
      <c r="B1663" s="339" t="s">
        <v>3371</v>
      </c>
      <c r="C1663" s="293" t="s">
        <v>3113</v>
      </c>
      <c r="D1663" s="339" t="s">
        <v>3114</v>
      </c>
      <c r="E1663" s="266">
        <v>24</v>
      </c>
      <c r="F1663" s="266">
        <v>21</v>
      </c>
      <c r="G1663" s="264">
        <v>19</v>
      </c>
      <c r="H1663" s="264">
        <v>16</v>
      </c>
      <c r="I1663" s="264">
        <v>21</v>
      </c>
      <c r="J1663" s="264">
        <v>18</v>
      </c>
      <c r="K1663" s="294">
        <v>0.9</v>
      </c>
      <c r="L1663" s="267">
        <v>0.875</v>
      </c>
      <c r="M1663" s="267">
        <v>0.842105263157895</v>
      </c>
      <c r="N1663" s="267">
        <v>0.857142857142857</v>
      </c>
      <c r="O1663" s="332">
        <v>692</v>
      </c>
      <c r="P1663" s="266">
        <v>638</v>
      </c>
      <c r="Q1663" s="266">
        <v>21</v>
      </c>
      <c r="R1663" s="264">
        <v>16</v>
      </c>
      <c r="S1663" s="264">
        <v>18</v>
      </c>
      <c r="T1663" s="267">
        <v>0.921965317919075</v>
      </c>
      <c r="U1663" s="267">
        <v>0.875</v>
      </c>
      <c r="V1663" s="268">
        <v>0.842105263157895</v>
      </c>
      <c r="W1663" s="268">
        <v>0.857142857142857</v>
      </c>
      <c r="X1663" s="295">
        <v>0.0328947368421053</v>
      </c>
      <c r="Y1663" s="271">
        <v>146</v>
      </c>
      <c r="Z1663" s="333">
        <v>131</v>
      </c>
      <c r="AA1663" s="333">
        <v>154</v>
      </c>
      <c r="AB1663" s="333">
        <v>146</v>
      </c>
      <c r="AC1663" s="334">
        <v>0.897260273972603</v>
      </c>
      <c r="AD1663" s="268">
        <v>0.948051948051948</v>
      </c>
      <c r="AE1663" s="295">
        <v>-0.0507916740793453</v>
      </c>
    </row>
    <row r="1664" spans="1:31">
      <c r="A1664" s="315" t="s">
        <v>2706</v>
      </c>
      <c r="B1664" s="339" t="s">
        <v>3371</v>
      </c>
      <c r="C1664" s="293" t="s">
        <v>3115</v>
      </c>
      <c r="D1664" s="339" t="s">
        <v>3116</v>
      </c>
      <c r="E1664" s="266">
        <v>0</v>
      </c>
      <c r="F1664" s="266">
        <v>0</v>
      </c>
      <c r="G1664" s="264">
        <v>0</v>
      </c>
      <c r="H1664" s="264">
        <v>0</v>
      </c>
      <c r="I1664" s="264">
        <v>0</v>
      </c>
      <c r="J1664" s="264">
        <v>0</v>
      </c>
      <c r="K1664" s="294">
        <v>0.9</v>
      </c>
      <c r="L1664" s="267">
        <v>0</v>
      </c>
      <c r="M1664" s="267">
        <v>0</v>
      </c>
      <c r="N1664" s="267">
        <v>0</v>
      </c>
      <c r="O1664" s="332">
        <v>0</v>
      </c>
      <c r="P1664" s="266">
        <v>0</v>
      </c>
      <c r="Q1664" s="266">
        <v>0</v>
      </c>
      <c r="R1664" s="264">
        <v>0</v>
      </c>
      <c r="S1664" s="264">
        <v>0</v>
      </c>
      <c r="T1664" s="267">
        <v>0</v>
      </c>
      <c r="U1664" s="267">
        <v>0</v>
      </c>
      <c r="V1664" s="268">
        <v>0</v>
      </c>
      <c r="W1664" s="268">
        <v>0</v>
      </c>
      <c r="X1664" s="295">
        <v>0</v>
      </c>
      <c r="Y1664" s="271">
        <v>0</v>
      </c>
      <c r="Z1664" s="333">
        <v>0</v>
      </c>
      <c r="AA1664" s="333">
        <v>0</v>
      </c>
      <c r="AB1664" s="333">
        <v>0</v>
      </c>
      <c r="AC1664" s="334">
        <v>0</v>
      </c>
      <c r="AD1664" s="268">
        <v>0</v>
      </c>
      <c r="AE1664" s="295">
        <v>0</v>
      </c>
    </row>
    <row r="1665" spans="1:31">
      <c r="A1665" s="315" t="s">
        <v>2706</v>
      </c>
      <c r="B1665" s="339" t="s">
        <v>3374</v>
      </c>
      <c r="C1665" s="293" t="s">
        <v>3117</v>
      </c>
      <c r="D1665" s="339" t="s">
        <v>3118</v>
      </c>
      <c r="E1665" s="266">
        <v>15</v>
      </c>
      <c r="F1665" s="266">
        <v>14</v>
      </c>
      <c r="G1665" s="264">
        <v>13</v>
      </c>
      <c r="H1665" s="264">
        <v>13</v>
      </c>
      <c r="I1665" s="264">
        <v>13</v>
      </c>
      <c r="J1665" s="264">
        <v>13</v>
      </c>
      <c r="K1665" s="294">
        <v>0.9</v>
      </c>
      <c r="L1665" s="267">
        <v>0.933333333333333</v>
      </c>
      <c r="M1665" s="267">
        <v>1</v>
      </c>
      <c r="N1665" s="267">
        <v>1</v>
      </c>
      <c r="O1665" s="332">
        <v>413</v>
      </c>
      <c r="P1665" s="266">
        <v>397</v>
      </c>
      <c r="Q1665" s="266">
        <v>14</v>
      </c>
      <c r="R1665" s="264">
        <v>13</v>
      </c>
      <c r="S1665" s="264">
        <v>13</v>
      </c>
      <c r="T1665" s="267">
        <v>0.961259079903148</v>
      </c>
      <c r="U1665" s="267">
        <v>0.933333333333333</v>
      </c>
      <c r="V1665" s="268">
        <v>1</v>
      </c>
      <c r="W1665" s="268">
        <v>1</v>
      </c>
      <c r="X1665" s="295">
        <v>-0.0666666666666667</v>
      </c>
      <c r="Y1665" s="271">
        <v>101</v>
      </c>
      <c r="Z1665" s="333">
        <v>96</v>
      </c>
      <c r="AA1665" s="333">
        <v>94</v>
      </c>
      <c r="AB1665" s="333">
        <v>93</v>
      </c>
      <c r="AC1665" s="334">
        <v>0.95049504950495</v>
      </c>
      <c r="AD1665" s="268">
        <v>0.98936170212766</v>
      </c>
      <c r="AE1665" s="295">
        <v>-0.0388666526227092</v>
      </c>
    </row>
    <row r="1666" spans="1:31">
      <c r="A1666" s="315" t="s">
        <v>2706</v>
      </c>
      <c r="B1666" s="339" t="s">
        <v>3371</v>
      </c>
      <c r="C1666" s="293" t="s">
        <v>3119</v>
      </c>
      <c r="D1666" s="339" t="s">
        <v>3120</v>
      </c>
      <c r="E1666" s="266">
        <v>22</v>
      </c>
      <c r="F1666" s="266">
        <v>20</v>
      </c>
      <c r="G1666" s="264">
        <v>25</v>
      </c>
      <c r="H1666" s="264">
        <v>24</v>
      </c>
      <c r="I1666" s="264">
        <v>22</v>
      </c>
      <c r="J1666" s="264">
        <v>21</v>
      </c>
      <c r="K1666" s="294">
        <v>0.9</v>
      </c>
      <c r="L1666" s="267">
        <v>0.909090909090909</v>
      </c>
      <c r="M1666" s="267">
        <v>0.96</v>
      </c>
      <c r="N1666" s="267">
        <v>0.954545454545455</v>
      </c>
      <c r="O1666" s="332">
        <v>681</v>
      </c>
      <c r="P1666" s="266">
        <v>633</v>
      </c>
      <c r="Q1666" s="266">
        <v>20</v>
      </c>
      <c r="R1666" s="264">
        <v>24</v>
      </c>
      <c r="S1666" s="264">
        <v>21</v>
      </c>
      <c r="T1666" s="267">
        <v>0.929515418502203</v>
      </c>
      <c r="U1666" s="267">
        <v>0.909090909090909</v>
      </c>
      <c r="V1666" s="268">
        <v>0.96</v>
      </c>
      <c r="W1666" s="268">
        <v>0.954545454545455</v>
      </c>
      <c r="X1666" s="295">
        <v>-0.0509090909090909</v>
      </c>
      <c r="Y1666" s="271">
        <v>161</v>
      </c>
      <c r="Z1666" s="333">
        <v>148</v>
      </c>
      <c r="AA1666" s="333">
        <v>160</v>
      </c>
      <c r="AB1666" s="333">
        <v>153</v>
      </c>
      <c r="AC1666" s="334">
        <v>0.919254658385093</v>
      </c>
      <c r="AD1666" s="268">
        <v>0.95625</v>
      </c>
      <c r="AE1666" s="295">
        <v>-0.0369953416149069</v>
      </c>
    </row>
    <row r="1667" spans="1:31">
      <c r="A1667" s="315" t="s">
        <v>2706</v>
      </c>
      <c r="B1667" s="339" t="s">
        <v>3373</v>
      </c>
      <c r="C1667" s="293" t="s">
        <v>3121</v>
      </c>
      <c r="D1667" s="339" t="s">
        <v>3122</v>
      </c>
      <c r="E1667" s="266">
        <v>33</v>
      </c>
      <c r="F1667" s="266">
        <v>33</v>
      </c>
      <c r="G1667" s="264">
        <v>32</v>
      </c>
      <c r="H1667" s="264">
        <v>32</v>
      </c>
      <c r="I1667" s="264">
        <v>31</v>
      </c>
      <c r="J1667" s="264">
        <v>31</v>
      </c>
      <c r="K1667" s="294">
        <v>0.9</v>
      </c>
      <c r="L1667" s="267">
        <v>1</v>
      </c>
      <c r="M1667" s="267">
        <v>1</v>
      </c>
      <c r="N1667" s="267">
        <v>1</v>
      </c>
      <c r="O1667" s="332">
        <v>909</v>
      </c>
      <c r="P1667" s="266">
        <v>905</v>
      </c>
      <c r="Q1667" s="266">
        <v>32</v>
      </c>
      <c r="R1667" s="264">
        <v>32</v>
      </c>
      <c r="S1667" s="264">
        <v>31</v>
      </c>
      <c r="T1667" s="267">
        <v>0.995599559955996</v>
      </c>
      <c r="U1667" s="267">
        <v>0.96969696969697</v>
      </c>
      <c r="V1667" s="268">
        <v>1</v>
      </c>
      <c r="W1667" s="268">
        <v>1</v>
      </c>
      <c r="X1667" s="295">
        <v>-0.0303030303030303</v>
      </c>
      <c r="Y1667" s="271">
        <v>220</v>
      </c>
      <c r="Z1667" s="333">
        <v>218</v>
      </c>
      <c r="AA1667" s="333">
        <v>210</v>
      </c>
      <c r="AB1667" s="333">
        <v>210</v>
      </c>
      <c r="AC1667" s="334">
        <v>0.990909090909091</v>
      </c>
      <c r="AD1667" s="268">
        <v>1</v>
      </c>
      <c r="AE1667" s="295">
        <v>-0.00909090909090904</v>
      </c>
    </row>
    <row r="1668" spans="1:31">
      <c r="A1668" s="315" t="s">
        <v>2706</v>
      </c>
      <c r="B1668" s="339" t="s">
        <v>3373</v>
      </c>
      <c r="C1668" s="293" t="s">
        <v>3123</v>
      </c>
      <c r="D1668" s="339" t="s">
        <v>3124</v>
      </c>
      <c r="E1668" s="266">
        <v>24</v>
      </c>
      <c r="F1668" s="266">
        <v>24</v>
      </c>
      <c r="G1668" s="264">
        <v>27</v>
      </c>
      <c r="H1668" s="264">
        <v>27</v>
      </c>
      <c r="I1668" s="264">
        <v>26</v>
      </c>
      <c r="J1668" s="264">
        <v>26</v>
      </c>
      <c r="K1668" s="294">
        <v>0.9</v>
      </c>
      <c r="L1668" s="267">
        <v>1</v>
      </c>
      <c r="M1668" s="267">
        <v>1</v>
      </c>
      <c r="N1668" s="267">
        <v>1</v>
      </c>
      <c r="O1668" s="332">
        <v>771</v>
      </c>
      <c r="P1668" s="266">
        <v>731</v>
      </c>
      <c r="Q1668" s="266">
        <v>23</v>
      </c>
      <c r="R1668" s="264">
        <v>27</v>
      </c>
      <c r="S1668" s="264">
        <v>25</v>
      </c>
      <c r="T1668" s="267">
        <v>0.948119325551232</v>
      </c>
      <c r="U1668" s="267">
        <v>0.958333333333333</v>
      </c>
      <c r="V1668" s="268">
        <v>1</v>
      </c>
      <c r="W1668" s="268">
        <v>0.961538461538462</v>
      </c>
      <c r="X1668" s="295">
        <v>-0.0416666666666666</v>
      </c>
      <c r="Y1668" s="271">
        <v>186</v>
      </c>
      <c r="Z1668" s="333">
        <v>181</v>
      </c>
      <c r="AA1668" s="333">
        <v>183</v>
      </c>
      <c r="AB1668" s="333">
        <v>168</v>
      </c>
      <c r="AC1668" s="334">
        <v>0.973118279569892</v>
      </c>
      <c r="AD1668" s="268">
        <v>0.918032786885246</v>
      </c>
      <c r="AE1668" s="295">
        <v>0.0550854926846466</v>
      </c>
    </row>
    <row r="1669" spans="1:31">
      <c r="A1669" s="315" t="s">
        <v>2706</v>
      </c>
      <c r="B1669" s="339" t="s">
        <v>3374</v>
      </c>
      <c r="C1669" s="293" t="s">
        <v>3125</v>
      </c>
      <c r="D1669" s="339" t="s">
        <v>3126</v>
      </c>
      <c r="E1669" s="266">
        <v>41</v>
      </c>
      <c r="F1669" s="266">
        <v>39</v>
      </c>
      <c r="G1669" s="264">
        <v>37</v>
      </c>
      <c r="H1669" s="264">
        <v>36</v>
      </c>
      <c r="I1669" s="264">
        <v>39</v>
      </c>
      <c r="J1669" s="264">
        <v>37</v>
      </c>
      <c r="K1669" s="294">
        <v>0.9</v>
      </c>
      <c r="L1669" s="267">
        <v>0.951219512195122</v>
      </c>
      <c r="M1669" s="267">
        <v>0.972972972972973</v>
      </c>
      <c r="N1669" s="267">
        <v>0.948717948717949</v>
      </c>
      <c r="O1669" s="332">
        <v>1188</v>
      </c>
      <c r="P1669" s="266">
        <v>1070</v>
      </c>
      <c r="Q1669" s="266">
        <v>37</v>
      </c>
      <c r="R1669" s="264">
        <v>35</v>
      </c>
      <c r="S1669" s="264">
        <v>36</v>
      </c>
      <c r="T1669" s="267">
        <v>0.900673400673401</v>
      </c>
      <c r="U1669" s="267">
        <v>0.902439024390244</v>
      </c>
      <c r="V1669" s="268">
        <v>0.945945945945946</v>
      </c>
      <c r="W1669" s="268">
        <v>0.923076923076923</v>
      </c>
      <c r="X1669" s="295">
        <v>-0.043506921555702</v>
      </c>
      <c r="Y1669" s="271">
        <v>272</v>
      </c>
      <c r="Z1669" s="333">
        <v>246</v>
      </c>
      <c r="AA1669" s="333">
        <v>285</v>
      </c>
      <c r="AB1669" s="333">
        <v>253</v>
      </c>
      <c r="AC1669" s="334">
        <v>0.904411764705882</v>
      </c>
      <c r="AD1669" s="268">
        <v>0.887719298245614</v>
      </c>
      <c r="AE1669" s="295">
        <v>0.0166924664602683</v>
      </c>
    </row>
    <row r="1670" spans="1:31">
      <c r="A1670" s="315" t="s">
        <v>2706</v>
      </c>
      <c r="B1670" s="339" t="s">
        <v>3371</v>
      </c>
      <c r="C1670" s="293" t="s">
        <v>3127</v>
      </c>
      <c r="D1670" s="339" t="s">
        <v>3128</v>
      </c>
      <c r="E1670" s="266">
        <v>28</v>
      </c>
      <c r="F1670" s="266">
        <v>28</v>
      </c>
      <c r="G1670" s="264">
        <v>25</v>
      </c>
      <c r="H1670" s="264">
        <v>25</v>
      </c>
      <c r="I1670" s="264">
        <v>27</v>
      </c>
      <c r="J1670" s="264">
        <v>27</v>
      </c>
      <c r="K1670" s="294">
        <v>0.9</v>
      </c>
      <c r="L1670" s="267">
        <v>1</v>
      </c>
      <c r="M1670" s="267">
        <v>1</v>
      </c>
      <c r="N1670" s="267">
        <v>1</v>
      </c>
      <c r="O1670" s="332">
        <v>836</v>
      </c>
      <c r="P1670" s="266">
        <v>824</v>
      </c>
      <c r="Q1670" s="266">
        <v>28</v>
      </c>
      <c r="R1670" s="264">
        <v>23</v>
      </c>
      <c r="S1670" s="264">
        <v>27</v>
      </c>
      <c r="T1670" s="267">
        <v>0.985645933014354</v>
      </c>
      <c r="U1670" s="267">
        <v>1</v>
      </c>
      <c r="V1670" s="268">
        <v>0.92</v>
      </c>
      <c r="W1670" s="268">
        <v>1</v>
      </c>
      <c r="X1670" s="295">
        <v>0.08</v>
      </c>
      <c r="Y1670" s="271">
        <v>180</v>
      </c>
      <c r="Z1670" s="333">
        <v>175</v>
      </c>
      <c r="AA1670" s="333">
        <v>220</v>
      </c>
      <c r="AB1670" s="333">
        <v>218</v>
      </c>
      <c r="AC1670" s="334">
        <v>0.972222222222222</v>
      </c>
      <c r="AD1670" s="268">
        <v>0.990909090909091</v>
      </c>
      <c r="AE1670" s="295">
        <v>-0.0186868686868688</v>
      </c>
    </row>
    <row r="1671" spans="1:31">
      <c r="A1671" s="315" t="s">
        <v>2706</v>
      </c>
      <c r="B1671" s="339" t="s">
        <v>3371</v>
      </c>
      <c r="C1671" s="293" t="s">
        <v>3129</v>
      </c>
      <c r="D1671" s="339" t="s">
        <v>3130</v>
      </c>
      <c r="E1671" s="266">
        <v>26</v>
      </c>
      <c r="F1671" s="266">
        <v>26</v>
      </c>
      <c r="G1671" s="264">
        <v>27</v>
      </c>
      <c r="H1671" s="264">
        <v>27</v>
      </c>
      <c r="I1671" s="264">
        <v>29</v>
      </c>
      <c r="J1671" s="264">
        <v>29</v>
      </c>
      <c r="K1671" s="294">
        <v>0.9</v>
      </c>
      <c r="L1671" s="267">
        <v>1</v>
      </c>
      <c r="M1671" s="267">
        <v>1</v>
      </c>
      <c r="N1671" s="267">
        <v>1</v>
      </c>
      <c r="O1671" s="332">
        <v>858</v>
      </c>
      <c r="P1671" s="266">
        <v>851</v>
      </c>
      <c r="Q1671" s="266">
        <v>26</v>
      </c>
      <c r="R1671" s="264">
        <v>27</v>
      </c>
      <c r="S1671" s="264">
        <v>29</v>
      </c>
      <c r="T1671" s="267">
        <v>0.991841491841492</v>
      </c>
      <c r="U1671" s="267">
        <v>1</v>
      </c>
      <c r="V1671" s="268">
        <v>1</v>
      </c>
      <c r="W1671" s="268">
        <v>1</v>
      </c>
      <c r="X1671" s="295">
        <v>0</v>
      </c>
      <c r="Y1671" s="271">
        <v>191</v>
      </c>
      <c r="Z1671" s="333">
        <v>190</v>
      </c>
      <c r="AA1671" s="333">
        <v>202</v>
      </c>
      <c r="AB1671" s="333">
        <v>201</v>
      </c>
      <c r="AC1671" s="334">
        <v>0.994764397905759</v>
      </c>
      <c r="AD1671" s="268">
        <v>0.995049504950495</v>
      </c>
      <c r="AE1671" s="295">
        <v>-0.000285107044735833</v>
      </c>
    </row>
    <row r="1672" spans="1:31">
      <c r="A1672" s="315" t="s">
        <v>2706</v>
      </c>
      <c r="B1672" s="339" t="s">
        <v>3374</v>
      </c>
      <c r="C1672" s="293" t="s">
        <v>3131</v>
      </c>
      <c r="D1672" s="339" t="s">
        <v>3132</v>
      </c>
      <c r="E1672" s="266">
        <v>23</v>
      </c>
      <c r="F1672" s="266">
        <v>23</v>
      </c>
      <c r="G1672" s="264">
        <v>21</v>
      </c>
      <c r="H1672" s="264">
        <v>21</v>
      </c>
      <c r="I1672" s="264">
        <v>20</v>
      </c>
      <c r="J1672" s="264">
        <v>20</v>
      </c>
      <c r="K1672" s="294">
        <v>0.9</v>
      </c>
      <c r="L1672" s="267">
        <v>1</v>
      </c>
      <c r="M1672" s="267">
        <v>1</v>
      </c>
      <c r="N1672" s="267">
        <v>1</v>
      </c>
      <c r="O1672" s="332">
        <v>670</v>
      </c>
      <c r="P1672" s="266">
        <v>666</v>
      </c>
      <c r="Q1672" s="266">
        <v>23</v>
      </c>
      <c r="R1672" s="264">
        <v>21</v>
      </c>
      <c r="S1672" s="264">
        <v>20</v>
      </c>
      <c r="T1672" s="267">
        <v>0.994029850746269</v>
      </c>
      <c r="U1672" s="267">
        <v>1</v>
      </c>
      <c r="V1672" s="268">
        <v>1</v>
      </c>
      <c r="W1672" s="268">
        <v>1</v>
      </c>
      <c r="X1672" s="295">
        <v>0</v>
      </c>
      <c r="Y1672" s="271">
        <v>147</v>
      </c>
      <c r="Z1672" s="333">
        <v>147</v>
      </c>
      <c r="AA1672" s="333">
        <v>160</v>
      </c>
      <c r="AB1672" s="333">
        <v>159</v>
      </c>
      <c r="AC1672" s="334">
        <v>1</v>
      </c>
      <c r="AD1672" s="268">
        <v>0.99375</v>
      </c>
      <c r="AE1672" s="295">
        <v>0.00624999999999998</v>
      </c>
    </row>
    <row r="1673" spans="1:31">
      <c r="A1673" s="315" t="s">
        <v>2706</v>
      </c>
      <c r="B1673" s="339" t="s">
        <v>3374</v>
      </c>
      <c r="C1673" s="293" t="s">
        <v>3133</v>
      </c>
      <c r="D1673" s="339" t="s">
        <v>3134</v>
      </c>
      <c r="E1673" s="266">
        <v>40</v>
      </c>
      <c r="F1673" s="266">
        <v>38</v>
      </c>
      <c r="G1673" s="264">
        <v>43</v>
      </c>
      <c r="H1673" s="264">
        <v>42</v>
      </c>
      <c r="I1673" s="264">
        <v>46</v>
      </c>
      <c r="J1673" s="264">
        <v>44</v>
      </c>
      <c r="K1673" s="294">
        <v>0.9</v>
      </c>
      <c r="L1673" s="267">
        <v>0.95</v>
      </c>
      <c r="M1673" s="267">
        <v>0.976744186046512</v>
      </c>
      <c r="N1673" s="267">
        <v>0.956521739130435</v>
      </c>
      <c r="O1673" s="332">
        <v>1380</v>
      </c>
      <c r="P1673" s="266">
        <v>1323</v>
      </c>
      <c r="Q1673" s="266">
        <v>37</v>
      </c>
      <c r="R1673" s="264">
        <v>41</v>
      </c>
      <c r="S1673" s="264">
        <v>43</v>
      </c>
      <c r="T1673" s="267">
        <v>0.958695652173913</v>
      </c>
      <c r="U1673" s="267">
        <v>0.925</v>
      </c>
      <c r="V1673" s="268">
        <v>0.953488372093023</v>
      </c>
      <c r="W1673" s="268">
        <v>0.934782608695652</v>
      </c>
      <c r="X1673" s="295">
        <v>-0.0284883720930232</v>
      </c>
      <c r="Y1673" s="271">
        <v>306</v>
      </c>
      <c r="Z1673" s="333">
        <v>292</v>
      </c>
      <c r="AA1673" s="333">
        <v>334</v>
      </c>
      <c r="AB1673" s="333">
        <v>319</v>
      </c>
      <c r="AC1673" s="334">
        <v>0.954248366013072</v>
      </c>
      <c r="AD1673" s="268">
        <v>0.955089820359281</v>
      </c>
      <c r="AE1673" s="295">
        <v>-0.000841454346209525</v>
      </c>
    </row>
    <row r="1674" spans="1:31">
      <c r="A1674" s="315" t="s">
        <v>2706</v>
      </c>
      <c r="B1674" s="339" t="s">
        <v>3374</v>
      </c>
      <c r="C1674" s="293" t="s">
        <v>3135</v>
      </c>
      <c r="D1674" s="339" t="s">
        <v>3136</v>
      </c>
      <c r="E1674" s="266">
        <v>24</v>
      </c>
      <c r="F1674" s="266">
        <v>24</v>
      </c>
      <c r="G1674" s="264">
        <v>31</v>
      </c>
      <c r="H1674" s="264">
        <v>31</v>
      </c>
      <c r="I1674" s="264">
        <v>27</v>
      </c>
      <c r="J1674" s="264">
        <v>27</v>
      </c>
      <c r="K1674" s="294">
        <v>0.9</v>
      </c>
      <c r="L1674" s="267">
        <v>1</v>
      </c>
      <c r="M1674" s="267">
        <v>1</v>
      </c>
      <c r="N1674" s="267">
        <v>1</v>
      </c>
      <c r="O1674" s="332">
        <v>873</v>
      </c>
      <c r="P1674" s="266">
        <v>843</v>
      </c>
      <c r="Q1674" s="266">
        <v>24</v>
      </c>
      <c r="R1674" s="264">
        <v>31</v>
      </c>
      <c r="S1674" s="264">
        <v>27</v>
      </c>
      <c r="T1674" s="267">
        <v>0.965635738831615</v>
      </c>
      <c r="U1674" s="267">
        <v>1</v>
      </c>
      <c r="V1674" s="268">
        <v>1</v>
      </c>
      <c r="W1674" s="268">
        <v>1</v>
      </c>
      <c r="X1674" s="295">
        <v>0</v>
      </c>
      <c r="Y1674" s="271">
        <v>190</v>
      </c>
      <c r="Z1674" s="333">
        <v>188</v>
      </c>
      <c r="AA1674" s="333">
        <v>206</v>
      </c>
      <c r="AB1674" s="333">
        <v>203</v>
      </c>
      <c r="AC1674" s="334">
        <v>0.989473684210526</v>
      </c>
      <c r="AD1674" s="268">
        <v>0.985436893203884</v>
      </c>
      <c r="AE1674" s="295">
        <v>0.00403679100664278</v>
      </c>
    </row>
    <row r="1675" spans="1:31">
      <c r="A1675" s="315" t="s">
        <v>2706</v>
      </c>
      <c r="B1675" s="339" t="s">
        <v>3371</v>
      </c>
      <c r="C1675" s="293" t="s">
        <v>3137</v>
      </c>
      <c r="D1675" s="339" t="s">
        <v>3138</v>
      </c>
      <c r="E1675" s="266">
        <v>30</v>
      </c>
      <c r="F1675" s="266">
        <v>30</v>
      </c>
      <c r="G1675" s="264">
        <v>29</v>
      </c>
      <c r="H1675" s="264">
        <v>29</v>
      </c>
      <c r="I1675" s="264">
        <v>25</v>
      </c>
      <c r="J1675" s="264">
        <v>24</v>
      </c>
      <c r="K1675" s="294">
        <v>0.9</v>
      </c>
      <c r="L1675" s="267">
        <v>1</v>
      </c>
      <c r="M1675" s="267">
        <v>1</v>
      </c>
      <c r="N1675" s="267">
        <v>0.96</v>
      </c>
      <c r="O1675" s="332">
        <v>812</v>
      </c>
      <c r="P1675" s="266">
        <v>765</v>
      </c>
      <c r="Q1675" s="266">
        <v>30</v>
      </c>
      <c r="R1675" s="264">
        <v>29</v>
      </c>
      <c r="S1675" s="264">
        <v>24</v>
      </c>
      <c r="T1675" s="267">
        <v>0.942118226600985</v>
      </c>
      <c r="U1675" s="267">
        <v>1</v>
      </c>
      <c r="V1675" s="268">
        <v>1</v>
      </c>
      <c r="W1675" s="268">
        <v>0.96</v>
      </c>
      <c r="X1675" s="295">
        <v>0</v>
      </c>
      <c r="Y1675" s="271">
        <v>189</v>
      </c>
      <c r="Z1675" s="333">
        <v>188</v>
      </c>
      <c r="AA1675" s="333">
        <v>193</v>
      </c>
      <c r="AB1675" s="333">
        <v>183</v>
      </c>
      <c r="AC1675" s="334">
        <v>0.994708994708995</v>
      </c>
      <c r="AD1675" s="268">
        <v>0.948186528497409</v>
      </c>
      <c r="AE1675" s="295">
        <v>0.0465224662115853</v>
      </c>
    </row>
    <row r="1676" spans="1:31">
      <c r="A1676" s="315" t="s">
        <v>2706</v>
      </c>
      <c r="B1676" s="339" t="s">
        <v>3371</v>
      </c>
      <c r="C1676" s="293" t="s">
        <v>3139</v>
      </c>
      <c r="D1676" s="339" t="s">
        <v>3140</v>
      </c>
      <c r="E1676" s="266">
        <v>33</v>
      </c>
      <c r="F1676" s="266">
        <v>32</v>
      </c>
      <c r="G1676" s="264">
        <v>33</v>
      </c>
      <c r="H1676" s="264">
        <v>32</v>
      </c>
      <c r="I1676" s="264">
        <v>33</v>
      </c>
      <c r="J1676" s="264">
        <v>33</v>
      </c>
      <c r="K1676" s="294">
        <v>0.9</v>
      </c>
      <c r="L1676" s="267">
        <v>0.96969696969697</v>
      </c>
      <c r="M1676" s="267">
        <v>0.96969696969697</v>
      </c>
      <c r="N1676" s="267">
        <v>1</v>
      </c>
      <c r="O1676" s="332">
        <v>1008</v>
      </c>
      <c r="P1676" s="266">
        <v>941</v>
      </c>
      <c r="Q1676" s="266">
        <v>32</v>
      </c>
      <c r="R1676" s="264">
        <v>32</v>
      </c>
      <c r="S1676" s="264">
        <v>33</v>
      </c>
      <c r="T1676" s="267">
        <v>0.933531746031746</v>
      </c>
      <c r="U1676" s="267">
        <v>0.96969696969697</v>
      </c>
      <c r="V1676" s="268">
        <v>0.96969696969697</v>
      </c>
      <c r="W1676" s="268">
        <v>1</v>
      </c>
      <c r="X1676" s="295">
        <v>0</v>
      </c>
      <c r="Y1676" s="271">
        <v>236</v>
      </c>
      <c r="Z1676" s="333">
        <v>231</v>
      </c>
      <c r="AA1676" s="333">
        <v>239</v>
      </c>
      <c r="AB1676" s="333">
        <v>223</v>
      </c>
      <c r="AC1676" s="334">
        <v>0.978813559322034</v>
      </c>
      <c r="AD1676" s="268">
        <v>0.933054393305439</v>
      </c>
      <c r="AE1676" s="295">
        <v>0.0457591660165945</v>
      </c>
    </row>
    <row r="1677" spans="1:31">
      <c r="A1677" s="315" t="s">
        <v>2706</v>
      </c>
      <c r="B1677" s="339" t="s">
        <v>3371</v>
      </c>
      <c r="C1677" s="293" t="s">
        <v>3141</v>
      </c>
      <c r="D1677" s="339" t="s">
        <v>3142</v>
      </c>
      <c r="E1677" s="266">
        <v>36</v>
      </c>
      <c r="F1677" s="266">
        <v>36</v>
      </c>
      <c r="G1677" s="264">
        <v>31</v>
      </c>
      <c r="H1677" s="264">
        <v>31</v>
      </c>
      <c r="I1677" s="264">
        <v>37</v>
      </c>
      <c r="J1677" s="264">
        <v>37</v>
      </c>
      <c r="K1677" s="294">
        <v>0.9</v>
      </c>
      <c r="L1677" s="267">
        <v>1</v>
      </c>
      <c r="M1677" s="267">
        <v>1</v>
      </c>
      <c r="N1677" s="267">
        <v>1</v>
      </c>
      <c r="O1677" s="332">
        <v>1108</v>
      </c>
      <c r="P1677" s="266">
        <v>1105</v>
      </c>
      <c r="Q1677" s="266">
        <v>36</v>
      </c>
      <c r="R1677" s="264">
        <v>31</v>
      </c>
      <c r="S1677" s="264">
        <v>37</v>
      </c>
      <c r="T1677" s="267">
        <v>0.997292418772563</v>
      </c>
      <c r="U1677" s="267">
        <v>1</v>
      </c>
      <c r="V1677" s="268">
        <v>1</v>
      </c>
      <c r="W1677" s="268">
        <v>1</v>
      </c>
      <c r="X1677" s="295">
        <v>0</v>
      </c>
      <c r="Y1677" s="271">
        <v>255</v>
      </c>
      <c r="Z1677" s="333">
        <v>255</v>
      </c>
      <c r="AA1677" s="333">
        <v>257</v>
      </c>
      <c r="AB1677" s="333">
        <v>256</v>
      </c>
      <c r="AC1677" s="334">
        <v>1</v>
      </c>
      <c r="AD1677" s="268">
        <v>0.996108949416342</v>
      </c>
      <c r="AE1677" s="295">
        <v>0.00389105058365757</v>
      </c>
    </row>
    <row r="1678" spans="1:31">
      <c r="A1678" s="315" t="s">
        <v>2706</v>
      </c>
      <c r="B1678" s="339" t="s">
        <v>3374</v>
      </c>
      <c r="C1678" s="293" t="s">
        <v>3143</v>
      </c>
      <c r="D1678" s="339" t="s">
        <v>3144</v>
      </c>
      <c r="E1678" s="266">
        <v>42</v>
      </c>
      <c r="F1678" s="266">
        <v>42</v>
      </c>
      <c r="G1678" s="264">
        <v>44</v>
      </c>
      <c r="H1678" s="264">
        <v>44</v>
      </c>
      <c r="I1678" s="264">
        <v>37</v>
      </c>
      <c r="J1678" s="264">
        <v>37</v>
      </c>
      <c r="K1678" s="294">
        <v>0.9</v>
      </c>
      <c r="L1678" s="267">
        <v>1</v>
      </c>
      <c r="M1678" s="267">
        <v>1</v>
      </c>
      <c r="N1678" s="267">
        <v>1</v>
      </c>
      <c r="O1678" s="332">
        <v>1279</v>
      </c>
      <c r="P1678" s="266">
        <v>1189</v>
      </c>
      <c r="Q1678" s="266">
        <v>38</v>
      </c>
      <c r="R1678" s="264">
        <v>42</v>
      </c>
      <c r="S1678" s="264">
        <v>34</v>
      </c>
      <c r="T1678" s="267">
        <v>0.929632525410477</v>
      </c>
      <c r="U1678" s="267">
        <v>0.904761904761905</v>
      </c>
      <c r="V1678" s="268">
        <v>0.954545454545455</v>
      </c>
      <c r="W1678" s="268">
        <v>0.918918918918919</v>
      </c>
      <c r="X1678" s="295">
        <v>-0.0497835497835498</v>
      </c>
      <c r="Y1678" s="271">
        <v>298</v>
      </c>
      <c r="Z1678" s="333">
        <v>279</v>
      </c>
      <c r="AA1678" s="333">
        <v>316</v>
      </c>
      <c r="AB1678" s="333">
        <v>293</v>
      </c>
      <c r="AC1678" s="334">
        <v>0.936241610738255</v>
      </c>
      <c r="AD1678" s="268">
        <v>0.927215189873418</v>
      </c>
      <c r="AE1678" s="295">
        <v>0.0090264208648374</v>
      </c>
    </row>
    <row r="1679" spans="1:31">
      <c r="A1679" s="315" t="s">
        <v>2706</v>
      </c>
      <c r="B1679" s="339" t="s">
        <v>3371</v>
      </c>
      <c r="C1679" s="293" t="s">
        <v>3145</v>
      </c>
      <c r="D1679" s="339" t="s">
        <v>3146</v>
      </c>
      <c r="E1679" s="266">
        <v>23</v>
      </c>
      <c r="F1679" s="266">
        <v>23</v>
      </c>
      <c r="G1679" s="264">
        <v>22</v>
      </c>
      <c r="H1679" s="264">
        <v>22</v>
      </c>
      <c r="I1679" s="264">
        <v>22</v>
      </c>
      <c r="J1679" s="264">
        <v>22</v>
      </c>
      <c r="K1679" s="294">
        <v>0.9</v>
      </c>
      <c r="L1679" s="267">
        <v>1</v>
      </c>
      <c r="M1679" s="267">
        <v>1</v>
      </c>
      <c r="N1679" s="267">
        <v>1</v>
      </c>
      <c r="O1679" s="332">
        <v>729</v>
      </c>
      <c r="P1679" s="266">
        <v>703</v>
      </c>
      <c r="Q1679" s="266">
        <v>23</v>
      </c>
      <c r="R1679" s="264">
        <v>22</v>
      </c>
      <c r="S1679" s="264">
        <v>21</v>
      </c>
      <c r="T1679" s="267">
        <v>0.964334705075446</v>
      </c>
      <c r="U1679" s="267">
        <v>1</v>
      </c>
      <c r="V1679" s="268">
        <v>1</v>
      </c>
      <c r="W1679" s="268">
        <v>0.954545454545455</v>
      </c>
      <c r="X1679" s="295">
        <v>0</v>
      </c>
      <c r="Y1679" s="271">
        <v>155</v>
      </c>
      <c r="Z1679" s="333">
        <v>152</v>
      </c>
      <c r="AA1679" s="333">
        <v>182</v>
      </c>
      <c r="AB1679" s="333">
        <v>178</v>
      </c>
      <c r="AC1679" s="334">
        <v>0.980645161290323</v>
      </c>
      <c r="AD1679" s="268">
        <v>0.978021978021978</v>
      </c>
      <c r="AE1679" s="295">
        <v>0.00262318326834454</v>
      </c>
    </row>
    <row r="1680" spans="1:31">
      <c r="A1680" s="315" t="s">
        <v>2706</v>
      </c>
      <c r="B1680" s="339" t="s">
        <v>3371</v>
      </c>
      <c r="C1680" s="293" t="s">
        <v>3147</v>
      </c>
      <c r="D1680" s="339" t="s">
        <v>3148</v>
      </c>
      <c r="E1680" s="266">
        <v>29</v>
      </c>
      <c r="F1680" s="266">
        <v>27</v>
      </c>
      <c r="G1680" s="264">
        <v>27</v>
      </c>
      <c r="H1680" s="264">
        <v>26</v>
      </c>
      <c r="I1680" s="264">
        <v>26</v>
      </c>
      <c r="J1680" s="264">
        <v>23</v>
      </c>
      <c r="K1680" s="294">
        <v>0.9</v>
      </c>
      <c r="L1680" s="267">
        <v>0.931034482758621</v>
      </c>
      <c r="M1680" s="267">
        <v>0.962962962962963</v>
      </c>
      <c r="N1680" s="267">
        <v>0.884615384615385</v>
      </c>
      <c r="O1680" s="332">
        <v>793</v>
      </c>
      <c r="P1680" s="266">
        <v>761</v>
      </c>
      <c r="Q1680" s="266">
        <v>27</v>
      </c>
      <c r="R1680" s="264">
        <v>26</v>
      </c>
      <c r="S1680" s="264">
        <v>23</v>
      </c>
      <c r="T1680" s="267">
        <v>0.959646910466583</v>
      </c>
      <c r="U1680" s="267">
        <v>0.931034482758621</v>
      </c>
      <c r="V1680" s="268">
        <v>0.962962962962963</v>
      </c>
      <c r="W1680" s="268">
        <v>0.884615384615385</v>
      </c>
      <c r="X1680" s="295">
        <v>-0.0319284802043422</v>
      </c>
      <c r="Y1680" s="271">
        <v>187</v>
      </c>
      <c r="Z1680" s="333">
        <v>173</v>
      </c>
      <c r="AA1680" s="333">
        <v>188</v>
      </c>
      <c r="AB1680" s="333">
        <v>181</v>
      </c>
      <c r="AC1680" s="334">
        <v>0.925133689839572</v>
      </c>
      <c r="AD1680" s="268">
        <v>0.962765957446808</v>
      </c>
      <c r="AE1680" s="295">
        <v>-0.0376322676072363</v>
      </c>
    </row>
    <row r="1681" spans="1:31">
      <c r="A1681" s="315" t="s">
        <v>2706</v>
      </c>
      <c r="B1681" s="339" t="s">
        <v>3371</v>
      </c>
      <c r="C1681" s="293" t="s">
        <v>3149</v>
      </c>
      <c r="D1681" s="339" t="s">
        <v>3150</v>
      </c>
      <c r="E1681" s="266">
        <v>30</v>
      </c>
      <c r="F1681" s="266">
        <v>29</v>
      </c>
      <c r="G1681" s="264">
        <v>26</v>
      </c>
      <c r="H1681" s="264">
        <v>26</v>
      </c>
      <c r="I1681" s="264">
        <v>28</v>
      </c>
      <c r="J1681" s="264">
        <v>28</v>
      </c>
      <c r="K1681" s="294">
        <v>0.9</v>
      </c>
      <c r="L1681" s="267">
        <v>0.966666666666667</v>
      </c>
      <c r="M1681" s="267">
        <v>1</v>
      </c>
      <c r="N1681" s="267">
        <v>1</v>
      </c>
      <c r="O1681" s="332">
        <v>901</v>
      </c>
      <c r="P1681" s="266">
        <v>869</v>
      </c>
      <c r="Q1681" s="266">
        <v>29</v>
      </c>
      <c r="R1681" s="264">
        <v>26</v>
      </c>
      <c r="S1681" s="264">
        <v>28</v>
      </c>
      <c r="T1681" s="267">
        <v>0.964483906770255</v>
      </c>
      <c r="U1681" s="267">
        <v>0.966666666666667</v>
      </c>
      <c r="V1681" s="268">
        <v>1</v>
      </c>
      <c r="W1681" s="268">
        <v>1</v>
      </c>
      <c r="X1681" s="295">
        <v>-0.0333333333333333</v>
      </c>
      <c r="Y1681" s="271">
        <v>198</v>
      </c>
      <c r="Z1681" s="333">
        <v>196</v>
      </c>
      <c r="AA1681" s="333">
        <v>217</v>
      </c>
      <c r="AB1681" s="333">
        <v>212</v>
      </c>
      <c r="AC1681" s="334">
        <v>0.98989898989899</v>
      </c>
      <c r="AD1681" s="268">
        <v>0.976958525345622</v>
      </c>
      <c r="AE1681" s="295">
        <v>0.0129404645533678</v>
      </c>
    </row>
    <row r="1682" spans="1:31">
      <c r="A1682" s="315" t="s">
        <v>2706</v>
      </c>
      <c r="B1682" s="339" t="s">
        <v>3371</v>
      </c>
      <c r="C1682" s="293" t="s">
        <v>3151</v>
      </c>
      <c r="D1682" s="339" t="s">
        <v>3152</v>
      </c>
      <c r="E1682" s="266">
        <v>27</v>
      </c>
      <c r="F1682" s="266">
        <v>27</v>
      </c>
      <c r="G1682" s="264">
        <v>27</v>
      </c>
      <c r="H1682" s="264">
        <v>25</v>
      </c>
      <c r="I1682" s="264">
        <v>29</v>
      </c>
      <c r="J1682" s="264">
        <v>28</v>
      </c>
      <c r="K1682" s="294">
        <v>0.9</v>
      </c>
      <c r="L1682" s="267">
        <v>1</v>
      </c>
      <c r="M1682" s="267">
        <v>0.925925925925926</v>
      </c>
      <c r="N1682" s="267">
        <v>0.96551724137931</v>
      </c>
      <c r="O1682" s="332">
        <v>833</v>
      </c>
      <c r="P1682" s="266">
        <v>800</v>
      </c>
      <c r="Q1682" s="266">
        <v>27</v>
      </c>
      <c r="R1682" s="264">
        <v>25</v>
      </c>
      <c r="S1682" s="264">
        <v>28</v>
      </c>
      <c r="T1682" s="267">
        <v>0.960384153661465</v>
      </c>
      <c r="U1682" s="267">
        <v>1</v>
      </c>
      <c r="V1682" s="268">
        <v>0.925925925925926</v>
      </c>
      <c r="W1682" s="268">
        <v>0.96551724137931</v>
      </c>
      <c r="X1682" s="295">
        <v>0.0740740740740741</v>
      </c>
      <c r="Y1682" s="271">
        <v>189</v>
      </c>
      <c r="Z1682" s="333">
        <v>183</v>
      </c>
      <c r="AA1682" s="333">
        <v>194</v>
      </c>
      <c r="AB1682" s="333">
        <v>192</v>
      </c>
      <c r="AC1682" s="334">
        <v>0.968253968253968</v>
      </c>
      <c r="AD1682" s="268">
        <v>0.989690721649485</v>
      </c>
      <c r="AE1682" s="295">
        <v>-0.0214367533955163</v>
      </c>
    </row>
    <row r="1683" spans="1:31">
      <c r="A1683" s="315" t="s">
        <v>2706</v>
      </c>
      <c r="B1683" s="339" t="s">
        <v>3371</v>
      </c>
      <c r="C1683" s="293" t="s">
        <v>3153</v>
      </c>
      <c r="D1683" s="339" t="s">
        <v>3154</v>
      </c>
      <c r="E1683" s="266">
        <v>35</v>
      </c>
      <c r="F1683" s="266">
        <v>33</v>
      </c>
      <c r="G1683" s="264">
        <v>33</v>
      </c>
      <c r="H1683" s="264">
        <v>32</v>
      </c>
      <c r="I1683" s="264">
        <v>31</v>
      </c>
      <c r="J1683" s="264">
        <v>29</v>
      </c>
      <c r="K1683" s="294">
        <v>0.9</v>
      </c>
      <c r="L1683" s="267">
        <v>0.942857142857143</v>
      </c>
      <c r="M1683" s="267">
        <v>0.96969696969697</v>
      </c>
      <c r="N1683" s="267">
        <v>0.935483870967742</v>
      </c>
      <c r="O1683" s="332">
        <v>1056</v>
      </c>
      <c r="P1683" s="266">
        <v>1012</v>
      </c>
      <c r="Q1683" s="266">
        <v>32</v>
      </c>
      <c r="R1683" s="264">
        <v>32</v>
      </c>
      <c r="S1683" s="264">
        <v>29</v>
      </c>
      <c r="T1683" s="267">
        <v>0.958333333333333</v>
      </c>
      <c r="U1683" s="267">
        <v>0.914285714285714</v>
      </c>
      <c r="V1683" s="268">
        <v>0.96969696969697</v>
      </c>
      <c r="W1683" s="268">
        <v>0.935483870967742</v>
      </c>
      <c r="X1683" s="295">
        <v>-0.0554112554112555</v>
      </c>
      <c r="Y1683" s="271">
        <v>233</v>
      </c>
      <c r="Z1683" s="333">
        <v>221</v>
      </c>
      <c r="AA1683" s="333">
        <v>238</v>
      </c>
      <c r="AB1683" s="333">
        <v>233</v>
      </c>
      <c r="AC1683" s="334">
        <v>0.948497854077253</v>
      </c>
      <c r="AD1683" s="268">
        <v>0.978991596638655</v>
      </c>
      <c r="AE1683" s="295">
        <v>-0.0304937425614022</v>
      </c>
    </row>
    <row r="1684" spans="1:31">
      <c r="A1684" s="315" t="s">
        <v>2706</v>
      </c>
      <c r="B1684" s="339" t="s">
        <v>3374</v>
      </c>
      <c r="C1684" s="293" t="s">
        <v>3155</v>
      </c>
      <c r="D1684" s="339" t="s">
        <v>3156</v>
      </c>
      <c r="E1684" s="266">
        <v>32</v>
      </c>
      <c r="F1684" s="266">
        <v>29</v>
      </c>
      <c r="G1684" s="264">
        <v>36</v>
      </c>
      <c r="H1684" s="264">
        <v>36</v>
      </c>
      <c r="I1684" s="264">
        <v>37</v>
      </c>
      <c r="J1684" s="264">
        <v>34</v>
      </c>
      <c r="K1684" s="294">
        <v>0.9</v>
      </c>
      <c r="L1684" s="267">
        <v>0.90625</v>
      </c>
      <c r="M1684" s="267">
        <v>1</v>
      </c>
      <c r="N1684" s="267">
        <v>0.918918918918919</v>
      </c>
      <c r="O1684" s="332">
        <v>1125</v>
      </c>
      <c r="P1684" s="266">
        <v>1041</v>
      </c>
      <c r="Q1684" s="266">
        <v>29</v>
      </c>
      <c r="R1684" s="264">
        <v>35</v>
      </c>
      <c r="S1684" s="264">
        <v>34</v>
      </c>
      <c r="T1684" s="267">
        <v>0.925333333333333</v>
      </c>
      <c r="U1684" s="267">
        <v>0.90625</v>
      </c>
      <c r="V1684" s="268">
        <v>0.972222222222222</v>
      </c>
      <c r="W1684" s="268">
        <v>0.918918918918919</v>
      </c>
      <c r="X1684" s="295">
        <v>-0.0659722222222222</v>
      </c>
      <c r="Y1684" s="271">
        <v>252</v>
      </c>
      <c r="Z1684" s="333">
        <v>235</v>
      </c>
      <c r="AA1684" s="333">
        <v>253</v>
      </c>
      <c r="AB1684" s="333">
        <v>235</v>
      </c>
      <c r="AC1684" s="334">
        <v>0.932539682539683</v>
      </c>
      <c r="AD1684" s="268">
        <v>0.928853754940711</v>
      </c>
      <c r="AE1684" s="295">
        <v>0.00368592759897113</v>
      </c>
    </row>
    <row r="1685" spans="1:31">
      <c r="A1685" s="315" t="s">
        <v>2706</v>
      </c>
      <c r="B1685" s="339" t="s">
        <v>3373</v>
      </c>
      <c r="C1685" s="293" t="s">
        <v>3157</v>
      </c>
      <c r="D1685" s="339" t="s">
        <v>3158</v>
      </c>
      <c r="E1685" s="266">
        <v>37</v>
      </c>
      <c r="F1685" s="266">
        <v>36</v>
      </c>
      <c r="G1685" s="264">
        <v>37</v>
      </c>
      <c r="H1685" s="264">
        <v>37</v>
      </c>
      <c r="I1685" s="264">
        <v>37</v>
      </c>
      <c r="J1685" s="264">
        <v>37</v>
      </c>
      <c r="K1685" s="294">
        <v>0.9</v>
      </c>
      <c r="L1685" s="267">
        <v>0.972972972972973</v>
      </c>
      <c r="M1685" s="267">
        <v>1</v>
      </c>
      <c r="N1685" s="267">
        <v>1</v>
      </c>
      <c r="O1685" s="332">
        <v>1164</v>
      </c>
      <c r="P1685" s="266">
        <v>1095</v>
      </c>
      <c r="Q1685" s="266">
        <v>35</v>
      </c>
      <c r="R1685" s="264">
        <v>35</v>
      </c>
      <c r="S1685" s="264">
        <v>35</v>
      </c>
      <c r="T1685" s="267">
        <v>0.940721649484536</v>
      </c>
      <c r="U1685" s="267">
        <v>0.945945945945946</v>
      </c>
      <c r="V1685" s="268">
        <v>0.945945945945946</v>
      </c>
      <c r="W1685" s="268">
        <v>0.945945945945946</v>
      </c>
      <c r="X1685" s="295">
        <v>0</v>
      </c>
      <c r="Y1685" s="271">
        <v>270</v>
      </c>
      <c r="Z1685" s="333">
        <v>255</v>
      </c>
      <c r="AA1685" s="333">
        <v>281</v>
      </c>
      <c r="AB1685" s="333">
        <v>270</v>
      </c>
      <c r="AC1685" s="334">
        <v>0.944444444444444</v>
      </c>
      <c r="AD1685" s="268">
        <v>0.96085409252669</v>
      </c>
      <c r="AE1685" s="295">
        <v>-0.016409648082246</v>
      </c>
    </row>
    <row r="1686" spans="1:31">
      <c r="A1686" s="315" t="s">
        <v>2706</v>
      </c>
      <c r="B1686" s="339" t="s">
        <v>3371</v>
      </c>
      <c r="C1686" s="293" t="s">
        <v>3159</v>
      </c>
      <c r="D1686" s="339" t="s">
        <v>3160</v>
      </c>
      <c r="E1686" s="266">
        <v>36</v>
      </c>
      <c r="F1686" s="266">
        <v>36</v>
      </c>
      <c r="G1686" s="264">
        <v>35</v>
      </c>
      <c r="H1686" s="264">
        <v>34</v>
      </c>
      <c r="I1686" s="264">
        <v>39</v>
      </c>
      <c r="J1686" s="264">
        <v>39</v>
      </c>
      <c r="K1686" s="294">
        <v>0.9</v>
      </c>
      <c r="L1686" s="267">
        <v>1</v>
      </c>
      <c r="M1686" s="267">
        <v>0.971428571428571</v>
      </c>
      <c r="N1686" s="267">
        <v>1</v>
      </c>
      <c r="O1686" s="332">
        <v>1064</v>
      </c>
      <c r="P1686" s="266">
        <v>1033</v>
      </c>
      <c r="Q1686" s="266">
        <v>35</v>
      </c>
      <c r="R1686" s="264">
        <v>34</v>
      </c>
      <c r="S1686" s="264">
        <v>38</v>
      </c>
      <c r="T1686" s="267">
        <v>0.970864661654135</v>
      </c>
      <c r="U1686" s="267">
        <v>0.972222222222222</v>
      </c>
      <c r="V1686" s="268">
        <v>0.971428571428571</v>
      </c>
      <c r="W1686" s="268">
        <v>0.974358974358974</v>
      </c>
      <c r="X1686" s="295">
        <v>0.000793650793650791</v>
      </c>
      <c r="Y1686" s="271">
        <v>250</v>
      </c>
      <c r="Z1686" s="333">
        <v>241</v>
      </c>
      <c r="AA1686" s="333">
        <v>256</v>
      </c>
      <c r="AB1686" s="333">
        <v>245</v>
      </c>
      <c r="AC1686" s="334">
        <v>0.964</v>
      </c>
      <c r="AD1686" s="268">
        <v>0.95703125</v>
      </c>
      <c r="AE1686" s="295">
        <v>0.00696874999999997</v>
      </c>
    </row>
    <row r="1687" spans="1:31">
      <c r="A1687" s="315" t="s">
        <v>2706</v>
      </c>
      <c r="B1687" s="339" t="s">
        <v>3371</v>
      </c>
      <c r="C1687" s="293" t="s">
        <v>3161</v>
      </c>
      <c r="D1687" s="339" t="s">
        <v>3162</v>
      </c>
      <c r="E1687" s="266">
        <v>35</v>
      </c>
      <c r="F1687" s="266">
        <v>35</v>
      </c>
      <c r="G1687" s="264">
        <v>35</v>
      </c>
      <c r="H1687" s="264">
        <v>35</v>
      </c>
      <c r="I1687" s="264">
        <v>37</v>
      </c>
      <c r="J1687" s="264">
        <v>37</v>
      </c>
      <c r="K1687" s="294">
        <v>0.9</v>
      </c>
      <c r="L1687" s="267">
        <v>1</v>
      </c>
      <c r="M1687" s="267">
        <v>1</v>
      </c>
      <c r="N1687" s="267">
        <v>1</v>
      </c>
      <c r="O1687" s="332">
        <v>1109</v>
      </c>
      <c r="P1687" s="266">
        <v>1105</v>
      </c>
      <c r="Q1687" s="266">
        <v>35</v>
      </c>
      <c r="R1687" s="264">
        <v>35</v>
      </c>
      <c r="S1687" s="264">
        <v>37</v>
      </c>
      <c r="T1687" s="267">
        <v>0.996393146979261</v>
      </c>
      <c r="U1687" s="267">
        <v>1</v>
      </c>
      <c r="V1687" s="268">
        <v>1</v>
      </c>
      <c r="W1687" s="268">
        <v>1</v>
      </c>
      <c r="X1687" s="295">
        <v>0</v>
      </c>
      <c r="Y1687" s="271">
        <v>244</v>
      </c>
      <c r="Z1687" s="333">
        <v>244</v>
      </c>
      <c r="AA1687" s="333">
        <v>273</v>
      </c>
      <c r="AB1687" s="333">
        <v>273</v>
      </c>
      <c r="AC1687" s="334">
        <v>1</v>
      </c>
      <c r="AD1687" s="268">
        <v>1</v>
      </c>
      <c r="AE1687" s="295">
        <v>0</v>
      </c>
    </row>
    <row r="1688" spans="1:31">
      <c r="A1688" s="315" t="s">
        <v>2706</v>
      </c>
      <c r="B1688" s="339" t="s">
        <v>3371</v>
      </c>
      <c r="C1688" s="293" t="s">
        <v>40</v>
      </c>
      <c r="D1688" s="339" t="s">
        <v>3163</v>
      </c>
      <c r="E1688" s="266">
        <v>0</v>
      </c>
      <c r="F1688" s="266">
        <v>0</v>
      </c>
      <c r="G1688" s="264">
        <v>0</v>
      </c>
      <c r="H1688" s="264">
        <v>0</v>
      </c>
      <c r="I1688" s="264">
        <v>0</v>
      </c>
      <c r="J1688" s="264">
        <v>0</v>
      </c>
      <c r="K1688" s="294">
        <v>0.9</v>
      </c>
      <c r="L1688" s="267">
        <v>0</v>
      </c>
      <c r="M1688" s="267">
        <v>0</v>
      </c>
      <c r="N1688" s="267">
        <v>0</v>
      </c>
      <c r="O1688" s="332">
        <v>0</v>
      </c>
      <c r="P1688" s="266">
        <v>0</v>
      </c>
      <c r="Q1688" s="266">
        <v>0</v>
      </c>
      <c r="R1688" s="264">
        <v>0</v>
      </c>
      <c r="S1688" s="264">
        <v>0</v>
      </c>
      <c r="T1688" s="267">
        <v>0</v>
      </c>
      <c r="U1688" s="267">
        <v>0</v>
      </c>
      <c r="V1688" s="268">
        <v>0</v>
      </c>
      <c r="W1688" s="268">
        <v>0</v>
      </c>
      <c r="X1688" s="295">
        <v>0</v>
      </c>
      <c r="Y1688" s="271">
        <v>0</v>
      </c>
      <c r="Z1688" s="333">
        <v>0</v>
      </c>
      <c r="AA1688" s="333">
        <v>0</v>
      </c>
      <c r="AB1688" s="333">
        <v>0</v>
      </c>
      <c r="AC1688" s="334">
        <v>0</v>
      </c>
      <c r="AD1688" s="268">
        <v>0</v>
      </c>
      <c r="AE1688" s="295">
        <v>0</v>
      </c>
    </row>
    <row r="1689" spans="1:31">
      <c r="A1689" s="315" t="s">
        <v>2706</v>
      </c>
      <c r="B1689" s="339" t="s">
        <v>3371</v>
      </c>
      <c r="C1689" s="293" t="s">
        <v>40</v>
      </c>
      <c r="D1689" s="339" t="s">
        <v>3164</v>
      </c>
      <c r="E1689" s="266">
        <v>0</v>
      </c>
      <c r="F1689" s="266">
        <v>0</v>
      </c>
      <c r="G1689" s="264">
        <v>0</v>
      </c>
      <c r="H1689" s="264">
        <v>0</v>
      </c>
      <c r="I1689" s="264">
        <v>0</v>
      </c>
      <c r="J1689" s="264">
        <v>0</v>
      </c>
      <c r="K1689" s="294">
        <v>0.9</v>
      </c>
      <c r="L1689" s="267">
        <v>0</v>
      </c>
      <c r="M1689" s="267">
        <v>0</v>
      </c>
      <c r="N1689" s="267">
        <v>0</v>
      </c>
      <c r="O1689" s="332">
        <v>0</v>
      </c>
      <c r="P1689" s="266">
        <v>0</v>
      </c>
      <c r="Q1689" s="266">
        <v>0</v>
      </c>
      <c r="R1689" s="264">
        <v>0</v>
      </c>
      <c r="S1689" s="264">
        <v>0</v>
      </c>
      <c r="T1689" s="267">
        <v>0</v>
      </c>
      <c r="U1689" s="267">
        <v>0</v>
      </c>
      <c r="V1689" s="268">
        <v>0</v>
      </c>
      <c r="W1689" s="268">
        <v>0</v>
      </c>
      <c r="X1689" s="295">
        <v>0</v>
      </c>
      <c r="Y1689" s="271">
        <v>0</v>
      </c>
      <c r="Z1689" s="333">
        <v>0</v>
      </c>
      <c r="AA1689" s="333">
        <v>0</v>
      </c>
      <c r="AB1689" s="333">
        <v>0</v>
      </c>
      <c r="AC1689" s="334">
        <v>0</v>
      </c>
      <c r="AD1689" s="268">
        <v>0</v>
      </c>
      <c r="AE1689" s="295">
        <v>0</v>
      </c>
    </row>
    <row r="1690" spans="1:31">
      <c r="A1690" s="315" t="s">
        <v>2706</v>
      </c>
      <c r="B1690" s="339" t="s">
        <v>3373</v>
      </c>
      <c r="C1690" s="293" t="s">
        <v>3165</v>
      </c>
      <c r="D1690" s="339" t="s">
        <v>3166</v>
      </c>
      <c r="E1690" s="266">
        <v>0</v>
      </c>
      <c r="F1690" s="266">
        <v>0</v>
      </c>
      <c r="G1690" s="264">
        <v>0</v>
      </c>
      <c r="H1690" s="264">
        <v>0</v>
      </c>
      <c r="I1690" s="264">
        <v>0</v>
      </c>
      <c r="J1690" s="264">
        <v>0</v>
      </c>
      <c r="K1690" s="294">
        <v>0.9</v>
      </c>
      <c r="L1690" s="267">
        <v>0</v>
      </c>
      <c r="M1690" s="267">
        <v>0</v>
      </c>
      <c r="N1690" s="267">
        <v>0</v>
      </c>
      <c r="O1690" s="332">
        <v>0</v>
      </c>
      <c r="P1690" s="266">
        <v>0</v>
      </c>
      <c r="Q1690" s="266">
        <v>0</v>
      </c>
      <c r="R1690" s="264">
        <v>0</v>
      </c>
      <c r="S1690" s="264">
        <v>0</v>
      </c>
      <c r="T1690" s="267">
        <v>0</v>
      </c>
      <c r="U1690" s="267">
        <v>0</v>
      </c>
      <c r="V1690" s="268">
        <v>0</v>
      </c>
      <c r="W1690" s="268">
        <v>0</v>
      </c>
      <c r="X1690" s="295">
        <v>0</v>
      </c>
      <c r="Y1690" s="271">
        <v>0</v>
      </c>
      <c r="Z1690" s="333">
        <v>0</v>
      </c>
      <c r="AA1690" s="333">
        <v>0</v>
      </c>
      <c r="AB1690" s="333">
        <v>0</v>
      </c>
      <c r="AC1690" s="334">
        <v>0</v>
      </c>
      <c r="AD1690" s="268">
        <v>0</v>
      </c>
      <c r="AE1690" s="295">
        <v>0</v>
      </c>
    </row>
    <row r="1691" spans="1:31">
      <c r="A1691" s="315" t="s">
        <v>2706</v>
      </c>
      <c r="B1691" s="339" t="s">
        <v>3371</v>
      </c>
      <c r="C1691" s="293" t="s">
        <v>3167</v>
      </c>
      <c r="D1691" s="339" t="s">
        <v>3168</v>
      </c>
      <c r="E1691" s="266">
        <v>22</v>
      </c>
      <c r="F1691" s="266">
        <v>22</v>
      </c>
      <c r="G1691" s="264">
        <v>21</v>
      </c>
      <c r="H1691" s="264">
        <v>21</v>
      </c>
      <c r="I1691" s="264">
        <v>21</v>
      </c>
      <c r="J1691" s="264">
        <v>21</v>
      </c>
      <c r="K1691" s="294">
        <v>0.9</v>
      </c>
      <c r="L1691" s="267">
        <v>1</v>
      </c>
      <c r="M1691" s="267">
        <v>1</v>
      </c>
      <c r="N1691" s="267">
        <v>1</v>
      </c>
      <c r="O1691" s="332">
        <v>722</v>
      </c>
      <c r="P1691" s="266">
        <v>680</v>
      </c>
      <c r="Q1691" s="266">
        <v>19</v>
      </c>
      <c r="R1691" s="264">
        <v>20</v>
      </c>
      <c r="S1691" s="264">
        <v>20</v>
      </c>
      <c r="T1691" s="267">
        <v>0.941828254847645</v>
      </c>
      <c r="U1691" s="267">
        <v>0.863636363636364</v>
      </c>
      <c r="V1691" s="268">
        <v>0.952380952380952</v>
      </c>
      <c r="W1691" s="268">
        <v>0.952380952380952</v>
      </c>
      <c r="X1691" s="295">
        <v>-0.0887445887445887</v>
      </c>
      <c r="Y1691" s="271">
        <v>168</v>
      </c>
      <c r="Z1691" s="333">
        <v>159</v>
      </c>
      <c r="AA1691" s="333">
        <v>165</v>
      </c>
      <c r="AB1691" s="333">
        <v>157</v>
      </c>
      <c r="AC1691" s="334">
        <v>0.946428571428571</v>
      </c>
      <c r="AD1691" s="268">
        <v>0.951515151515152</v>
      </c>
      <c r="AE1691" s="295">
        <v>-0.00508658008658014</v>
      </c>
    </row>
    <row r="1692" spans="1:31">
      <c r="A1692" s="315" t="s">
        <v>2706</v>
      </c>
      <c r="B1692" s="339" t="s">
        <v>3371</v>
      </c>
      <c r="C1692" s="293" t="s">
        <v>3169</v>
      </c>
      <c r="D1692" s="339" t="s">
        <v>3170</v>
      </c>
      <c r="E1692" s="266">
        <v>0</v>
      </c>
      <c r="F1692" s="266">
        <v>0</v>
      </c>
      <c r="G1692" s="264">
        <v>0</v>
      </c>
      <c r="H1692" s="264">
        <v>0</v>
      </c>
      <c r="I1692" s="264">
        <v>0</v>
      </c>
      <c r="J1692" s="264">
        <v>0</v>
      </c>
      <c r="K1692" s="294">
        <v>0.9</v>
      </c>
      <c r="L1692" s="267">
        <v>0</v>
      </c>
      <c r="M1692" s="267">
        <v>0</v>
      </c>
      <c r="N1692" s="267">
        <v>0</v>
      </c>
      <c r="O1692" s="332">
        <v>0</v>
      </c>
      <c r="P1692" s="266">
        <v>0</v>
      </c>
      <c r="Q1692" s="266">
        <v>0</v>
      </c>
      <c r="R1692" s="264">
        <v>0</v>
      </c>
      <c r="S1692" s="264">
        <v>0</v>
      </c>
      <c r="T1692" s="267">
        <v>0</v>
      </c>
      <c r="U1692" s="267">
        <v>0</v>
      </c>
      <c r="V1692" s="268">
        <v>0</v>
      </c>
      <c r="W1692" s="268">
        <v>0</v>
      </c>
      <c r="X1692" s="295">
        <v>0</v>
      </c>
      <c r="Y1692" s="271">
        <v>0</v>
      </c>
      <c r="Z1692" s="333">
        <v>0</v>
      </c>
      <c r="AA1692" s="333">
        <v>0</v>
      </c>
      <c r="AB1692" s="333">
        <v>0</v>
      </c>
      <c r="AC1692" s="334">
        <v>0</v>
      </c>
      <c r="AD1692" s="268">
        <v>0</v>
      </c>
      <c r="AE1692" s="295">
        <v>0</v>
      </c>
    </row>
    <row r="1693" spans="1:31">
      <c r="A1693" s="315" t="s">
        <v>2706</v>
      </c>
      <c r="B1693" s="339" t="s">
        <v>3374</v>
      </c>
      <c r="C1693" s="293" t="s">
        <v>3171</v>
      </c>
      <c r="D1693" s="339" t="s">
        <v>3172</v>
      </c>
      <c r="E1693" s="266">
        <v>35</v>
      </c>
      <c r="F1693" s="266">
        <v>29</v>
      </c>
      <c r="G1693" s="264">
        <v>36</v>
      </c>
      <c r="H1693" s="264">
        <v>27</v>
      </c>
      <c r="I1693" s="264">
        <v>34</v>
      </c>
      <c r="J1693" s="264">
        <v>27</v>
      </c>
      <c r="K1693" s="294">
        <v>0.9</v>
      </c>
      <c r="L1693" s="267">
        <v>0.828571428571429</v>
      </c>
      <c r="M1693" s="267">
        <v>0.75</v>
      </c>
      <c r="N1693" s="267">
        <v>0.794117647058823</v>
      </c>
      <c r="O1693" s="332">
        <v>1016</v>
      </c>
      <c r="P1693" s="266">
        <v>808</v>
      </c>
      <c r="Q1693" s="266">
        <v>29</v>
      </c>
      <c r="R1693" s="264">
        <v>24</v>
      </c>
      <c r="S1693" s="264">
        <v>26</v>
      </c>
      <c r="T1693" s="267">
        <v>0.795275590551181</v>
      </c>
      <c r="U1693" s="267">
        <v>0.828571428571429</v>
      </c>
      <c r="V1693" s="268">
        <v>0.666666666666667</v>
      </c>
      <c r="W1693" s="268">
        <v>0.764705882352941</v>
      </c>
      <c r="X1693" s="295">
        <v>0.161904761904762</v>
      </c>
      <c r="Y1693" s="271">
        <v>232</v>
      </c>
      <c r="Z1693" s="333">
        <v>183</v>
      </c>
      <c r="AA1693" s="333">
        <v>244</v>
      </c>
      <c r="AB1693" s="333">
        <v>204</v>
      </c>
      <c r="AC1693" s="334">
        <v>0.788793103448276</v>
      </c>
      <c r="AD1693" s="268">
        <v>0.836065573770492</v>
      </c>
      <c r="AE1693" s="295">
        <v>-0.0472724703222159</v>
      </c>
    </row>
    <row r="1694" spans="1:31">
      <c r="A1694" s="315" t="s">
        <v>2706</v>
      </c>
      <c r="B1694" s="339" t="s">
        <v>3371</v>
      </c>
      <c r="C1694" s="293" t="s">
        <v>3173</v>
      </c>
      <c r="D1694" s="339" t="s">
        <v>3174</v>
      </c>
      <c r="E1694" s="266">
        <v>41</v>
      </c>
      <c r="F1694" s="266">
        <v>41</v>
      </c>
      <c r="G1694" s="264">
        <v>45</v>
      </c>
      <c r="H1694" s="264">
        <v>45</v>
      </c>
      <c r="I1694" s="264">
        <v>39</v>
      </c>
      <c r="J1694" s="264">
        <v>38</v>
      </c>
      <c r="K1694" s="294">
        <v>0.9</v>
      </c>
      <c r="L1694" s="267">
        <v>1</v>
      </c>
      <c r="M1694" s="267">
        <v>1</v>
      </c>
      <c r="N1694" s="267">
        <v>0.974358974358974</v>
      </c>
      <c r="O1694" s="332">
        <v>1193</v>
      </c>
      <c r="P1694" s="266">
        <v>1168</v>
      </c>
      <c r="Q1694" s="266">
        <v>40</v>
      </c>
      <c r="R1694" s="264">
        <v>45</v>
      </c>
      <c r="S1694" s="264">
        <v>38</v>
      </c>
      <c r="T1694" s="267">
        <v>0.979044425817267</v>
      </c>
      <c r="U1694" s="267">
        <v>0.975609756097561</v>
      </c>
      <c r="V1694" s="268">
        <v>1</v>
      </c>
      <c r="W1694" s="268">
        <v>0.974358974358974</v>
      </c>
      <c r="X1694" s="295">
        <v>-0.024390243902439</v>
      </c>
      <c r="Y1694" s="271">
        <v>275</v>
      </c>
      <c r="Z1694" s="333">
        <v>272</v>
      </c>
      <c r="AA1694" s="333">
        <v>287</v>
      </c>
      <c r="AB1694" s="333">
        <v>281</v>
      </c>
      <c r="AC1694" s="334">
        <v>0.989090909090909</v>
      </c>
      <c r="AD1694" s="268">
        <v>0.979094076655052</v>
      </c>
      <c r="AE1694" s="295">
        <v>0.00999683243585692</v>
      </c>
    </row>
    <row r="1695" spans="1:31">
      <c r="A1695" s="315" t="s">
        <v>2706</v>
      </c>
      <c r="B1695" s="339" t="s">
        <v>3371</v>
      </c>
      <c r="C1695" s="293" t="s">
        <v>3175</v>
      </c>
      <c r="D1695" s="339" t="s">
        <v>3176</v>
      </c>
      <c r="E1695" s="266">
        <v>0</v>
      </c>
      <c r="F1695" s="266">
        <v>0</v>
      </c>
      <c r="G1695" s="264">
        <v>0</v>
      </c>
      <c r="H1695" s="264">
        <v>0</v>
      </c>
      <c r="I1695" s="264">
        <v>0</v>
      </c>
      <c r="J1695" s="264">
        <v>0</v>
      </c>
      <c r="K1695" s="294">
        <v>0.9</v>
      </c>
      <c r="L1695" s="267">
        <v>0</v>
      </c>
      <c r="M1695" s="267">
        <v>0</v>
      </c>
      <c r="N1695" s="267">
        <v>0</v>
      </c>
      <c r="O1695" s="332">
        <v>0</v>
      </c>
      <c r="P1695" s="266">
        <v>0</v>
      </c>
      <c r="Q1695" s="266">
        <v>0</v>
      </c>
      <c r="R1695" s="264">
        <v>0</v>
      </c>
      <c r="S1695" s="264">
        <v>0</v>
      </c>
      <c r="T1695" s="267">
        <v>0</v>
      </c>
      <c r="U1695" s="267">
        <v>0</v>
      </c>
      <c r="V1695" s="268">
        <v>0</v>
      </c>
      <c r="W1695" s="268">
        <v>0</v>
      </c>
      <c r="X1695" s="295">
        <v>0</v>
      </c>
      <c r="Y1695" s="271">
        <v>0</v>
      </c>
      <c r="Z1695" s="333">
        <v>0</v>
      </c>
      <c r="AA1695" s="333">
        <v>0</v>
      </c>
      <c r="AB1695" s="333">
        <v>0</v>
      </c>
      <c r="AC1695" s="334">
        <v>0</v>
      </c>
      <c r="AD1695" s="268">
        <v>0</v>
      </c>
      <c r="AE1695" s="295">
        <v>0</v>
      </c>
    </row>
    <row r="1696" spans="1:31">
      <c r="A1696" s="315" t="s">
        <v>2706</v>
      </c>
      <c r="B1696" s="339" t="s">
        <v>3371</v>
      </c>
      <c r="C1696" s="293" t="s">
        <v>3177</v>
      </c>
      <c r="D1696" s="339" t="s">
        <v>3178</v>
      </c>
      <c r="E1696" s="266">
        <v>0</v>
      </c>
      <c r="F1696" s="266">
        <v>0</v>
      </c>
      <c r="G1696" s="264">
        <v>0</v>
      </c>
      <c r="H1696" s="264">
        <v>0</v>
      </c>
      <c r="I1696" s="264">
        <v>0</v>
      </c>
      <c r="J1696" s="264">
        <v>0</v>
      </c>
      <c r="K1696" s="294">
        <v>0.9</v>
      </c>
      <c r="L1696" s="267">
        <v>0</v>
      </c>
      <c r="M1696" s="267">
        <v>0</v>
      </c>
      <c r="N1696" s="267">
        <v>0</v>
      </c>
      <c r="O1696" s="332">
        <v>0</v>
      </c>
      <c r="P1696" s="266">
        <v>0</v>
      </c>
      <c r="Q1696" s="266">
        <v>0</v>
      </c>
      <c r="R1696" s="264">
        <v>0</v>
      </c>
      <c r="S1696" s="264">
        <v>0</v>
      </c>
      <c r="T1696" s="267">
        <v>0</v>
      </c>
      <c r="U1696" s="267">
        <v>0</v>
      </c>
      <c r="V1696" s="268">
        <v>0</v>
      </c>
      <c r="W1696" s="268">
        <v>0</v>
      </c>
      <c r="X1696" s="295">
        <v>0</v>
      </c>
      <c r="Y1696" s="271">
        <v>0</v>
      </c>
      <c r="Z1696" s="333">
        <v>0</v>
      </c>
      <c r="AA1696" s="333">
        <v>0</v>
      </c>
      <c r="AB1696" s="333">
        <v>0</v>
      </c>
      <c r="AC1696" s="334">
        <v>0</v>
      </c>
      <c r="AD1696" s="268">
        <v>0</v>
      </c>
      <c r="AE1696" s="295">
        <v>0</v>
      </c>
    </row>
    <row r="1697" spans="1:31">
      <c r="A1697" s="315" t="s">
        <v>2706</v>
      </c>
      <c r="B1697" s="339" t="s">
        <v>3374</v>
      </c>
      <c r="C1697" s="293" t="s">
        <v>3179</v>
      </c>
      <c r="D1697" s="339" t="s">
        <v>3180</v>
      </c>
      <c r="E1697" s="266">
        <v>37</v>
      </c>
      <c r="F1697" s="266">
        <v>35</v>
      </c>
      <c r="G1697" s="264">
        <v>38</v>
      </c>
      <c r="H1697" s="264">
        <v>37</v>
      </c>
      <c r="I1697" s="264">
        <v>37</v>
      </c>
      <c r="J1697" s="264">
        <v>34</v>
      </c>
      <c r="K1697" s="294">
        <v>0.9</v>
      </c>
      <c r="L1697" s="267">
        <v>0.945945945945946</v>
      </c>
      <c r="M1697" s="267">
        <v>0.973684210526316</v>
      </c>
      <c r="N1697" s="267">
        <v>0.918918918918919</v>
      </c>
      <c r="O1697" s="332">
        <v>1040</v>
      </c>
      <c r="P1697" s="266">
        <v>837</v>
      </c>
      <c r="Q1697" s="266">
        <v>31</v>
      </c>
      <c r="R1697" s="264">
        <v>35</v>
      </c>
      <c r="S1697" s="264">
        <v>30</v>
      </c>
      <c r="T1697" s="267">
        <v>0.804807692307692</v>
      </c>
      <c r="U1697" s="267">
        <v>0.837837837837838</v>
      </c>
      <c r="V1697" s="268">
        <v>0.921052631578947</v>
      </c>
      <c r="W1697" s="268">
        <v>0.810810810810811</v>
      </c>
      <c r="X1697" s="295">
        <v>-0.0832147937411095</v>
      </c>
      <c r="Y1697" s="271">
        <v>251</v>
      </c>
      <c r="Z1697" s="333">
        <v>210</v>
      </c>
      <c r="AA1697" s="333">
        <v>246</v>
      </c>
      <c r="AB1697" s="333">
        <v>186</v>
      </c>
      <c r="AC1697" s="334">
        <v>0.836653386454183</v>
      </c>
      <c r="AD1697" s="268">
        <v>0.75609756097561</v>
      </c>
      <c r="AE1697" s="295">
        <v>0.0805558254785735</v>
      </c>
    </row>
    <row r="1698" spans="1:31">
      <c r="A1698" s="315" t="s">
        <v>2706</v>
      </c>
      <c r="B1698" s="339" t="s">
        <v>3371</v>
      </c>
      <c r="C1698" s="293" t="s">
        <v>3181</v>
      </c>
      <c r="D1698" s="339" t="s">
        <v>3182</v>
      </c>
      <c r="E1698" s="266">
        <v>0</v>
      </c>
      <c r="F1698" s="266">
        <v>0</v>
      </c>
      <c r="G1698" s="264">
        <v>0</v>
      </c>
      <c r="H1698" s="264">
        <v>0</v>
      </c>
      <c r="I1698" s="264">
        <v>0</v>
      </c>
      <c r="J1698" s="264">
        <v>0</v>
      </c>
      <c r="K1698" s="294">
        <v>0.9</v>
      </c>
      <c r="L1698" s="267">
        <v>0</v>
      </c>
      <c r="M1698" s="267">
        <v>0</v>
      </c>
      <c r="N1698" s="267">
        <v>0</v>
      </c>
      <c r="O1698" s="332">
        <v>0</v>
      </c>
      <c r="P1698" s="266">
        <v>0</v>
      </c>
      <c r="Q1698" s="266">
        <v>0</v>
      </c>
      <c r="R1698" s="264">
        <v>0</v>
      </c>
      <c r="S1698" s="264">
        <v>0</v>
      </c>
      <c r="T1698" s="267">
        <v>0</v>
      </c>
      <c r="U1698" s="267">
        <v>0</v>
      </c>
      <c r="V1698" s="268">
        <v>0</v>
      </c>
      <c r="W1698" s="268">
        <v>0</v>
      </c>
      <c r="X1698" s="295">
        <v>0</v>
      </c>
      <c r="Y1698" s="271">
        <v>0</v>
      </c>
      <c r="Z1698" s="333">
        <v>0</v>
      </c>
      <c r="AA1698" s="333">
        <v>0</v>
      </c>
      <c r="AB1698" s="333">
        <v>0</v>
      </c>
      <c r="AC1698" s="334">
        <v>0</v>
      </c>
      <c r="AD1698" s="268">
        <v>0</v>
      </c>
      <c r="AE1698" s="295">
        <v>0</v>
      </c>
    </row>
    <row r="1699" spans="1:31">
      <c r="A1699" s="315" t="s">
        <v>2706</v>
      </c>
      <c r="B1699" s="339" t="s">
        <v>3371</v>
      </c>
      <c r="C1699" s="293" t="s">
        <v>3183</v>
      </c>
      <c r="D1699" s="339" t="s">
        <v>3184</v>
      </c>
      <c r="E1699" s="266">
        <v>0</v>
      </c>
      <c r="F1699" s="266">
        <v>0</v>
      </c>
      <c r="G1699" s="264">
        <v>0</v>
      </c>
      <c r="H1699" s="264">
        <v>0</v>
      </c>
      <c r="I1699" s="264">
        <v>0</v>
      </c>
      <c r="J1699" s="264">
        <v>0</v>
      </c>
      <c r="K1699" s="294">
        <v>0.9</v>
      </c>
      <c r="L1699" s="267">
        <v>0</v>
      </c>
      <c r="M1699" s="267">
        <v>0</v>
      </c>
      <c r="N1699" s="267">
        <v>0</v>
      </c>
      <c r="O1699" s="332">
        <v>0</v>
      </c>
      <c r="P1699" s="266">
        <v>0</v>
      </c>
      <c r="Q1699" s="266">
        <v>0</v>
      </c>
      <c r="R1699" s="264">
        <v>0</v>
      </c>
      <c r="S1699" s="264">
        <v>0</v>
      </c>
      <c r="T1699" s="267">
        <v>0</v>
      </c>
      <c r="U1699" s="267">
        <v>0</v>
      </c>
      <c r="V1699" s="268">
        <v>0</v>
      </c>
      <c r="W1699" s="268">
        <v>0</v>
      </c>
      <c r="X1699" s="295">
        <v>0</v>
      </c>
      <c r="Y1699" s="271">
        <v>0</v>
      </c>
      <c r="Z1699" s="333">
        <v>0</v>
      </c>
      <c r="AA1699" s="333">
        <v>0</v>
      </c>
      <c r="AB1699" s="333">
        <v>0</v>
      </c>
      <c r="AC1699" s="334">
        <v>0</v>
      </c>
      <c r="AD1699" s="268">
        <v>0</v>
      </c>
      <c r="AE1699" s="295">
        <v>0</v>
      </c>
    </row>
    <row r="1700" spans="1:31">
      <c r="A1700" s="315" t="s">
        <v>2706</v>
      </c>
      <c r="B1700" s="339" t="s">
        <v>3371</v>
      </c>
      <c r="C1700" s="293" t="s">
        <v>3185</v>
      </c>
      <c r="D1700" s="339" t="s">
        <v>3186</v>
      </c>
      <c r="E1700" s="266">
        <v>0</v>
      </c>
      <c r="F1700" s="266">
        <v>0</v>
      </c>
      <c r="G1700" s="264">
        <v>0</v>
      </c>
      <c r="H1700" s="264">
        <v>0</v>
      </c>
      <c r="I1700" s="264">
        <v>0</v>
      </c>
      <c r="J1700" s="264">
        <v>0</v>
      </c>
      <c r="K1700" s="294">
        <v>0.9</v>
      </c>
      <c r="L1700" s="267">
        <v>0</v>
      </c>
      <c r="M1700" s="267">
        <v>0</v>
      </c>
      <c r="N1700" s="267">
        <v>0</v>
      </c>
      <c r="O1700" s="332">
        <v>0</v>
      </c>
      <c r="P1700" s="266">
        <v>0</v>
      </c>
      <c r="Q1700" s="266">
        <v>0</v>
      </c>
      <c r="R1700" s="264">
        <v>0</v>
      </c>
      <c r="S1700" s="264">
        <v>0</v>
      </c>
      <c r="T1700" s="267">
        <v>0</v>
      </c>
      <c r="U1700" s="267">
        <v>0</v>
      </c>
      <c r="V1700" s="268">
        <v>0</v>
      </c>
      <c r="W1700" s="268">
        <v>0</v>
      </c>
      <c r="X1700" s="295">
        <v>0</v>
      </c>
      <c r="Y1700" s="271">
        <v>0</v>
      </c>
      <c r="Z1700" s="333">
        <v>0</v>
      </c>
      <c r="AA1700" s="333">
        <v>0</v>
      </c>
      <c r="AB1700" s="333">
        <v>0</v>
      </c>
      <c r="AC1700" s="334">
        <v>0</v>
      </c>
      <c r="AD1700" s="268">
        <v>0</v>
      </c>
      <c r="AE1700" s="295">
        <v>0</v>
      </c>
    </row>
    <row r="1701" spans="1:31">
      <c r="A1701" s="315" t="s">
        <v>2706</v>
      </c>
      <c r="B1701" s="339" t="s">
        <v>3377</v>
      </c>
      <c r="C1701" s="293" t="s">
        <v>3187</v>
      </c>
      <c r="D1701" s="339" t="s">
        <v>3188</v>
      </c>
      <c r="E1701" s="266">
        <v>9</v>
      </c>
      <c r="F1701" s="266">
        <v>9</v>
      </c>
      <c r="G1701" s="264">
        <v>8</v>
      </c>
      <c r="H1701" s="264">
        <v>8</v>
      </c>
      <c r="I1701" s="264">
        <v>8</v>
      </c>
      <c r="J1701" s="264">
        <v>7</v>
      </c>
      <c r="K1701" s="294">
        <v>0.9</v>
      </c>
      <c r="L1701" s="267">
        <v>1</v>
      </c>
      <c r="M1701" s="267">
        <v>1</v>
      </c>
      <c r="N1701" s="267">
        <v>0.875</v>
      </c>
      <c r="O1701" s="332">
        <v>229</v>
      </c>
      <c r="P1701" s="266">
        <v>221</v>
      </c>
      <c r="Q1701" s="266">
        <v>9</v>
      </c>
      <c r="R1701" s="264">
        <v>8</v>
      </c>
      <c r="S1701" s="264">
        <v>7</v>
      </c>
      <c r="T1701" s="267">
        <v>0.965065502183406</v>
      </c>
      <c r="U1701" s="267">
        <v>1</v>
      </c>
      <c r="V1701" s="268">
        <v>1</v>
      </c>
      <c r="W1701" s="268">
        <v>0.875</v>
      </c>
      <c r="X1701" s="295">
        <v>0</v>
      </c>
      <c r="Y1701" s="271">
        <v>57</v>
      </c>
      <c r="Z1701" s="333">
        <v>56</v>
      </c>
      <c r="AA1701" s="333">
        <v>52</v>
      </c>
      <c r="AB1701" s="333">
        <v>51</v>
      </c>
      <c r="AC1701" s="334">
        <v>0.982456140350877</v>
      </c>
      <c r="AD1701" s="268">
        <v>0.980769230769231</v>
      </c>
      <c r="AE1701" s="295">
        <v>0.00168690958164641</v>
      </c>
    </row>
    <row r="1702" spans="1:31">
      <c r="A1702" s="315" t="s">
        <v>2706</v>
      </c>
      <c r="B1702" s="339" t="s">
        <v>3375</v>
      </c>
      <c r="C1702" s="293" t="s">
        <v>3189</v>
      </c>
      <c r="D1702" s="339" t="s">
        <v>3190</v>
      </c>
      <c r="E1702" s="266">
        <v>28</v>
      </c>
      <c r="F1702" s="266">
        <v>28</v>
      </c>
      <c r="G1702" s="264">
        <v>29</v>
      </c>
      <c r="H1702" s="264">
        <v>29</v>
      </c>
      <c r="I1702" s="264">
        <v>32</v>
      </c>
      <c r="J1702" s="264">
        <v>32</v>
      </c>
      <c r="K1702" s="294">
        <v>0.9</v>
      </c>
      <c r="L1702" s="267">
        <v>1</v>
      </c>
      <c r="M1702" s="267">
        <v>1</v>
      </c>
      <c r="N1702" s="267">
        <v>1</v>
      </c>
      <c r="O1702" s="332">
        <v>900</v>
      </c>
      <c r="P1702" s="266">
        <v>886</v>
      </c>
      <c r="Q1702" s="266">
        <v>28</v>
      </c>
      <c r="R1702" s="264">
        <v>29</v>
      </c>
      <c r="S1702" s="264">
        <v>28</v>
      </c>
      <c r="T1702" s="267">
        <v>0.984444444444444</v>
      </c>
      <c r="U1702" s="267">
        <v>1</v>
      </c>
      <c r="V1702" s="268">
        <v>1</v>
      </c>
      <c r="W1702" s="268">
        <v>0.875</v>
      </c>
      <c r="X1702" s="295">
        <v>0</v>
      </c>
      <c r="Y1702" s="271">
        <v>212</v>
      </c>
      <c r="Z1702" s="333">
        <v>208</v>
      </c>
      <c r="AA1702" s="333">
        <v>207</v>
      </c>
      <c r="AB1702" s="333">
        <v>202</v>
      </c>
      <c r="AC1702" s="334">
        <v>0.981132075471698</v>
      </c>
      <c r="AD1702" s="268">
        <v>0.975845410628019</v>
      </c>
      <c r="AE1702" s="295">
        <v>0.00528666484367879</v>
      </c>
    </row>
    <row r="1703" spans="1:31">
      <c r="A1703" s="315" t="s">
        <v>2706</v>
      </c>
      <c r="B1703" s="339" t="s">
        <v>3377</v>
      </c>
      <c r="C1703" s="293" t="s">
        <v>3191</v>
      </c>
      <c r="D1703" s="339" t="s">
        <v>3191</v>
      </c>
      <c r="E1703" s="266">
        <v>0</v>
      </c>
      <c r="F1703" s="266">
        <v>0</v>
      </c>
      <c r="G1703" s="264">
        <v>0</v>
      </c>
      <c r="H1703" s="264">
        <v>0</v>
      </c>
      <c r="I1703" s="264">
        <v>0</v>
      </c>
      <c r="J1703" s="264">
        <v>0</v>
      </c>
      <c r="K1703" s="294">
        <v>0.9</v>
      </c>
      <c r="L1703" s="267">
        <v>0</v>
      </c>
      <c r="M1703" s="267">
        <v>0</v>
      </c>
      <c r="N1703" s="267">
        <v>0</v>
      </c>
      <c r="O1703" s="332">
        <v>0</v>
      </c>
      <c r="P1703" s="266">
        <v>0</v>
      </c>
      <c r="Q1703" s="266">
        <v>0</v>
      </c>
      <c r="R1703" s="264">
        <v>0</v>
      </c>
      <c r="S1703" s="264">
        <v>0</v>
      </c>
      <c r="T1703" s="267">
        <v>0</v>
      </c>
      <c r="U1703" s="267">
        <v>0</v>
      </c>
      <c r="V1703" s="268">
        <v>0</v>
      </c>
      <c r="W1703" s="268">
        <v>0</v>
      </c>
      <c r="X1703" s="295">
        <v>0</v>
      </c>
      <c r="Y1703" s="271">
        <v>0</v>
      </c>
      <c r="Z1703" s="333">
        <v>0</v>
      </c>
      <c r="AA1703" s="333">
        <v>0</v>
      </c>
      <c r="AB1703" s="333">
        <v>0</v>
      </c>
      <c r="AC1703" s="334">
        <v>0</v>
      </c>
      <c r="AD1703" s="268">
        <v>0</v>
      </c>
      <c r="AE1703" s="295">
        <v>0</v>
      </c>
    </row>
    <row r="1704" spans="1:31">
      <c r="A1704" s="315" t="s">
        <v>2706</v>
      </c>
      <c r="B1704" s="339" t="s">
        <v>3377</v>
      </c>
      <c r="C1704" s="293" t="s">
        <v>3192</v>
      </c>
      <c r="D1704" s="339" t="s">
        <v>3192</v>
      </c>
      <c r="E1704" s="266">
        <v>0</v>
      </c>
      <c r="F1704" s="266">
        <v>0</v>
      </c>
      <c r="G1704" s="264">
        <v>0</v>
      </c>
      <c r="H1704" s="264">
        <v>0</v>
      </c>
      <c r="I1704" s="264">
        <v>0</v>
      </c>
      <c r="J1704" s="264">
        <v>0</v>
      </c>
      <c r="K1704" s="294">
        <v>0.9</v>
      </c>
      <c r="L1704" s="267">
        <v>0</v>
      </c>
      <c r="M1704" s="267">
        <v>0</v>
      </c>
      <c r="N1704" s="267">
        <v>0</v>
      </c>
      <c r="O1704" s="332">
        <v>0</v>
      </c>
      <c r="P1704" s="266">
        <v>0</v>
      </c>
      <c r="Q1704" s="266">
        <v>0</v>
      </c>
      <c r="R1704" s="264">
        <v>0</v>
      </c>
      <c r="S1704" s="264">
        <v>0</v>
      </c>
      <c r="T1704" s="267">
        <v>0</v>
      </c>
      <c r="U1704" s="267">
        <v>0</v>
      </c>
      <c r="V1704" s="268">
        <v>0</v>
      </c>
      <c r="W1704" s="268">
        <v>0</v>
      </c>
      <c r="X1704" s="295">
        <v>0</v>
      </c>
      <c r="Y1704" s="271">
        <v>0</v>
      </c>
      <c r="Z1704" s="333">
        <v>0</v>
      </c>
      <c r="AA1704" s="333">
        <v>0</v>
      </c>
      <c r="AB1704" s="333">
        <v>0</v>
      </c>
      <c r="AC1704" s="334">
        <v>0</v>
      </c>
      <c r="AD1704" s="268">
        <v>0</v>
      </c>
      <c r="AE1704" s="295">
        <v>0</v>
      </c>
    </row>
    <row r="1705" spans="1:31">
      <c r="A1705" s="315" t="s">
        <v>2706</v>
      </c>
      <c r="B1705" s="339" t="s">
        <v>40</v>
      </c>
      <c r="C1705" s="293" t="s">
        <v>3193</v>
      </c>
      <c r="D1705" s="339" t="s">
        <v>3194</v>
      </c>
      <c r="E1705" s="266">
        <v>0</v>
      </c>
      <c r="F1705" s="266">
        <v>0</v>
      </c>
      <c r="G1705" s="264">
        <v>0</v>
      </c>
      <c r="H1705" s="264">
        <v>0</v>
      </c>
      <c r="I1705" s="264">
        <v>0</v>
      </c>
      <c r="J1705" s="264">
        <v>0</v>
      </c>
      <c r="K1705" s="294">
        <v>0.9</v>
      </c>
      <c r="L1705" s="267">
        <v>0</v>
      </c>
      <c r="M1705" s="267">
        <v>0</v>
      </c>
      <c r="N1705" s="267">
        <v>0</v>
      </c>
      <c r="O1705" s="332">
        <v>0</v>
      </c>
      <c r="P1705" s="266">
        <v>0</v>
      </c>
      <c r="Q1705" s="266">
        <v>0</v>
      </c>
      <c r="R1705" s="264">
        <v>0</v>
      </c>
      <c r="S1705" s="264">
        <v>0</v>
      </c>
      <c r="T1705" s="267">
        <v>0</v>
      </c>
      <c r="U1705" s="267">
        <v>0</v>
      </c>
      <c r="V1705" s="268">
        <v>0</v>
      </c>
      <c r="W1705" s="268">
        <v>0</v>
      </c>
      <c r="X1705" s="295">
        <v>0</v>
      </c>
      <c r="Y1705" s="271">
        <v>0</v>
      </c>
      <c r="Z1705" s="333">
        <v>0</v>
      </c>
      <c r="AA1705" s="333">
        <v>0</v>
      </c>
      <c r="AB1705" s="333">
        <v>0</v>
      </c>
      <c r="AC1705" s="334">
        <v>0</v>
      </c>
      <c r="AD1705" s="268">
        <v>0</v>
      </c>
      <c r="AE1705" s="295">
        <v>0</v>
      </c>
    </row>
    <row r="1706" spans="1:31">
      <c r="A1706" s="315" t="s">
        <v>2706</v>
      </c>
      <c r="B1706" s="339" t="s">
        <v>40</v>
      </c>
      <c r="C1706" s="293" t="s">
        <v>3195</v>
      </c>
      <c r="D1706" s="339" t="s">
        <v>3196</v>
      </c>
      <c r="E1706" s="266">
        <v>0</v>
      </c>
      <c r="F1706" s="266">
        <v>0</v>
      </c>
      <c r="G1706" s="264">
        <v>0</v>
      </c>
      <c r="H1706" s="264">
        <v>0</v>
      </c>
      <c r="I1706" s="264">
        <v>0</v>
      </c>
      <c r="J1706" s="264">
        <v>0</v>
      </c>
      <c r="K1706" s="294">
        <v>0.9</v>
      </c>
      <c r="L1706" s="267">
        <v>0</v>
      </c>
      <c r="M1706" s="267">
        <v>0</v>
      </c>
      <c r="N1706" s="267">
        <v>0</v>
      </c>
      <c r="O1706" s="332">
        <v>0</v>
      </c>
      <c r="P1706" s="266">
        <v>0</v>
      </c>
      <c r="Q1706" s="266">
        <v>0</v>
      </c>
      <c r="R1706" s="264">
        <v>0</v>
      </c>
      <c r="S1706" s="264">
        <v>0</v>
      </c>
      <c r="T1706" s="267">
        <v>0</v>
      </c>
      <c r="U1706" s="267">
        <v>0</v>
      </c>
      <c r="V1706" s="268">
        <v>0</v>
      </c>
      <c r="W1706" s="268">
        <v>0</v>
      </c>
      <c r="X1706" s="295">
        <v>0</v>
      </c>
      <c r="Y1706" s="271">
        <v>0</v>
      </c>
      <c r="Z1706" s="333">
        <v>0</v>
      </c>
      <c r="AA1706" s="333">
        <v>0</v>
      </c>
      <c r="AB1706" s="333">
        <v>0</v>
      </c>
      <c r="AC1706" s="334">
        <v>0</v>
      </c>
      <c r="AD1706" s="268">
        <v>0</v>
      </c>
      <c r="AE1706" s="295">
        <v>0</v>
      </c>
    </row>
    <row r="1707" spans="1:31">
      <c r="A1707" s="315" t="s">
        <v>2706</v>
      </c>
      <c r="B1707" s="339" t="s">
        <v>40</v>
      </c>
      <c r="C1707" s="293" t="s">
        <v>3197</v>
      </c>
      <c r="D1707" s="339" t="s">
        <v>3198</v>
      </c>
      <c r="E1707" s="266">
        <v>0</v>
      </c>
      <c r="F1707" s="266">
        <v>0</v>
      </c>
      <c r="G1707" s="264">
        <v>0</v>
      </c>
      <c r="H1707" s="264">
        <v>0</v>
      </c>
      <c r="I1707" s="264">
        <v>0</v>
      </c>
      <c r="J1707" s="264">
        <v>0</v>
      </c>
      <c r="K1707" s="294">
        <v>0.9</v>
      </c>
      <c r="L1707" s="267">
        <v>0</v>
      </c>
      <c r="M1707" s="267">
        <v>0</v>
      </c>
      <c r="N1707" s="267">
        <v>0</v>
      </c>
      <c r="O1707" s="332">
        <v>0</v>
      </c>
      <c r="P1707" s="266">
        <v>0</v>
      </c>
      <c r="Q1707" s="266">
        <v>0</v>
      </c>
      <c r="R1707" s="264">
        <v>0</v>
      </c>
      <c r="S1707" s="264">
        <v>0</v>
      </c>
      <c r="T1707" s="267">
        <v>0</v>
      </c>
      <c r="U1707" s="267">
        <v>0</v>
      </c>
      <c r="V1707" s="268">
        <v>0</v>
      </c>
      <c r="W1707" s="268">
        <v>0</v>
      </c>
      <c r="X1707" s="295">
        <v>0</v>
      </c>
      <c r="Y1707" s="271">
        <v>0</v>
      </c>
      <c r="Z1707" s="333">
        <v>0</v>
      </c>
      <c r="AA1707" s="333">
        <v>0</v>
      </c>
      <c r="AB1707" s="333">
        <v>0</v>
      </c>
      <c r="AC1707" s="334">
        <v>0</v>
      </c>
      <c r="AD1707" s="268">
        <v>0</v>
      </c>
      <c r="AE1707" s="295">
        <v>0</v>
      </c>
    </row>
    <row r="1708" spans="1:31">
      <c r="A1708" s="315" t="s">
        <v>2706</v>
      </c>
      <c r="B1708" s="339" t="s">
        <v>3375</v>
      </c>
      <c r="C1708" s="293" t="s">
        <v>3199</v>
      </c>
      <c r="D1708" s="339" t="s">
        <v>3199</v>
      </c>
      <c r="E1708" s="266">
        <v>19</v>
      </c>
      <c r="F1708" s="266">
        <v>19</v>
      </c>
      <c r="G1708" s="264">
        <v>17</v>
      </c>
      <c r="H1708" s="264">
        <v>17</v>
      </c>
      <c r="I1708" s="264">
        <v>16</v>
      </c>
      <c r="J1708" s="264">
        <v>16</v>
      </c>
      <c r="K1708" s="294">
        <v>0.9</v>
      </c>
      <c r="L1708" s="267">
        <v>1</v>
      </c>
      <c r="M1708" s="267">
        <v>1</v>
      </c>
      <c r="N1708" s="267">
        <v>1</v>
      </c>
      <c r="O1708" s="332">
        <v>558</v>
      </c>
      <c r="P1708" s="266">
        <v>552</v>
      </c>
      <c r="Q1708" s="266">
        <v>19</v>
      </c>
      <c r="R1708" s="264">
        <v>17</v>
      </c>
      <c r="S1708" s="264">
        <v>16</v>
      </c>
      <c r="T1708" s="267">
        <v>0.989247311827957</v>
      </c>
      <c r="U1708" s="267">
        <v>1</v>
      </c>
      <c r="V1708" s="268">
        <v>1</v>
      </c>
      <c r="W1708" s="268">
        <v>1</v>
      </c>
      <c r="X1708" s="295">
        <v>0</v>
      </c>
      <c r="Y1708" s="271">
        <v>128</v>
      </c>
      <c r="Z1708" s="333">
        <v>128</v>
      </c>
      <c r="AA1708" s="333">
        <v>129</v>
      </c>
      <c r="AB1708" s="333">
        <v>128</v>
      </c>
      <c r="AC1708" s="334">
        <v>1</v>
      </c>
      <c r="AD1708" s="268">
        <v>0.992248062015504</v>
      </c>
      <c r="AE1708" s="295">
        <v>0.00775193798449614</v>
      </c>
    </row>
    <row r="1709" spans="1:31">
      <c r="A1709" s="315" t="s">
        <v>2706</v>
      </c>
      <c r="B1709" s="339" t="s">
        <v>3377</v>
      </c>
      <c r="C1709" s="293" t="s">
        <v>3200</v>
      </c>
      <c r="D1709" s="339" t="s">
        <v>3200</v>
      </c>
      <c r="E1709" s="266">
        <v>5</v>
      </c>
      <c r="F1709" s="266">
        <v>4</v>
      </c>
      <c r="G1709" s="264">
        <v>3</v>
      </c>
      <c r="H1709" s="264">
        <v>3</v>
      </c>
      <c r="I1709" s="264">
        <v>4</v>
      </c>
      <c r="J1709" s="264">
        <v>4</v>
      </c>
      <c r="K1709" s="294">
        <v>0.9</v>
      </c>
      <c r="L1709" s="267">
        <v>0.8</v>
      </c>
      <c r="M1709" s="267">
        <v>1</v>
      </c>
      <c r="N1709" s="267">
        <v>1</v>
      </c>
      <c r="O1709" s="332">
        <v>141</v>
      </c>
      <c r="P1709" s="266">
        <v>46</v>
      </c>
      <c r="Q1709" s="266">
        <v>0</v>
      </c>
      <c r="R1709" s="264">
        <v>0</v>
      </c>
      <c r="S1709" s="264">
        <v>1</v>
      </c>
      <c r="T1709" s="267">
        <v>0.326241134751773</v>
      </c>
      <c r="U1709" s="267">
        <v>0</v>
      </c>
      <c r="V1709" s="268">
        <v>0</v>
      </c>
      <c r="W1709" s="268">
        <v>0.25</v>
      </c>
      <c r="X1709" s="295">
        <v>0</v>
      </c>
      <c r="Y1709" s="271">
        <v>32</v>
      </c>
      <c r="Z1709" s="333">
        <v>9</v>
      </c>
      <c r="AA1709" s="333">
        <v>35</v>
      </c>
      <c r="AB1709" s="333">
        <v>11</v>
      </c>
      <c r="AC1709" s="334">
        <v>0.28125</v>
      </c>
      <c r="AD1709" s="268">
        <v>0.314285714285714</v>
      </c>
      <c r="AE1709" s="295">
        <v>-0.0330357142857143</v>
      </c>
    </row>
    <row r="1710" spans="1:31">
      <c r="A1710" s="315" t="s">
        <v>2706</v>
      </c>
      <c r="B1710" s="339" t="s">
        <v>3372</v>
      </c>
      <c r="C1710" s="293" t="s">
        <v>3201</v>
      </c>
      <c r="D1710" s="339" t="s">
        <v>3201</v>
      </c>
      <c r="E1710" s="266">
        <v>15</v>
      </c>
      <c r="F1710" s="266">
        <v>14</v>
      </c>
      <c r="G1710" s="264">
        <v>16</v>
      </c>
      <c r="H1710" s="264">
        <v>16</v>
      </c>
      <c r="I1710" s="264">
        <v>17</v>
      </c>
      <c r="J1710" s="264">
        <v>17</v>
      </c>
      <c r="K1710" s="294">
        <v>0.9</v>
      </c>
      <c r="L1710" s="267">
        <v>0.933333333333333</v>
      </c>
      <c r="M1710" s="267">
        <v>1</v>
      </c>
      <c r="N1710" s="267">
        <v>1</v>
      </c>
      <c r="O1710" s="332">
        <v>478</v>
      </c>
      <c r="P1710" s="266">
        <v>476</v>
      </c>
      <c r="Q1710" s="266">
        <v>14</v>
      </c>
      <c r="R1710" s="264">
        <v>16</v>
      </c>
      <c r="S1710" s="264">
        <v>17</v>
      </c>
      <c r="T1710" s="267">
        <v>0.99581589958159</v>
      </c>
      <c r="U1710" s="267">
        <v>0.933333333333333</v>
      </c>
      <c r="V1710" s="268">
        <v>1</v>
      </c>
      <c r="W1710" s="268">
        <v>1</v>
      </c>
      <c r="X1710" s="295">
        <v>-0.0666666666666667</v>
      </c>
      <c r="Y1710" s="271">
        <v>110</v>
      </c>
      <c r="Z1710" s="333">
        <v>109</v>
      </c>
      <c r="AA1710" s="333">
        <v>110</v>
      </c>
      <c r="AB1710" s="333">
        <v>110</v>
      </c>
      <c r="AC1710" s="334">
        <v>0.990909090909091</v>
      </c>
      <c r="AD1710" s="268">
        <v>1</v>
      </c>
      <c r="AE1710" s="295">
        <v>-0.00909090909090904</v>
      </c>
    </row>
    <row r="1711" spans="1:31">
      <c r="A1711" s="315" t="s">
        <v>2706</v>
      </c>
      <c r="B1711" s="339" t="s">
        <v>3374</v>
      </c>
      <c r="C1711" s="293" t="s">
        <v>3202</v>
      </c>
      <c r="D1711" s="339" t="s">
        <v>3202</v>
      </c>
      <c r="E1711" s="266">
        <v>24</v>
      </c>
      <c r="F1711" s="266">
        <v>23</v>
      </c>
      <c r="G1711" s="264">
        <v>22</v>
      </c>
      <c r="H1711" s="264">
        <v>22</v>
      </c>
      <c r="I1711" s="264">
        <v>24</v>
      </c>
      <c r="J1711" s="264">
        <v>23</v>
      </c>
      <c r="K1711" s="294">
        <v>0.9</v>
      </c>
      <c r="L1711" s="267">
        <v>0.958333333333333</v>
      </c>
      <c r="M1711" s="267">
        <v>1</v>
      </c>
      <c r="N1711" s="267">
        <v>0.958333333333333</v>
      </c>
      <c r="O1711" s="332">
        <v>650</v>
      </c>
      <c r="P1711" s="266">
        <v>632</v>
      </c>
      <c r="Q1711" s="266">
        <v>23</v>
      </c>
      <c r="R1711" s="264">
        <v>22</v>
      </c>
      <c r="S1711" s="264">
        <v>23</v>
      </c>
      <c r="T1711" s="267">
        <v>0.972307692307692</v>
      </c>
      <c r="U1711" s="267">
        <v>0.958333333333333</v>
      </c>
      <c r="V1711" s="268">
        <v>1</v>
      </c>
      <c r="W1711" s="268">
        <v>0.958333333333333</v>
      </c>
      <c r="X1711" s="295">
        <v>-0.0416666666666666</v>
      </c>
      <c r="Y1711" s="271">
        <v>158</v>
      </c>
      <c r="Z1711" s="333">
        <v>155</v>
      </c>
      <c r="AA1711" s="333">
        <v>158</v>
      </c>
      <c r="AB1711" s="333">
        <v>154</v>
      </c>
      <c r="AC1711" s="334">
        <v>0.981012658227848</v>
      </c>
      <c r="AD1711" s="268">
        <v>0.974683544303797</v>
      </c>
      <c r="AE1711" s="295">
        <v>0.00632911392405067</v>
      </c>
    </row>
    <row r="1712" spans="1:31">
      <c r="A1712" s="315" t="s">
        <v>2706</v>
      </c>
      <c r="B1712" s="339" t="s">
        <v>3372</v>
      </c>
      <c r="C1712" s="293" t="s">
        <v>3203</v>
      </c>
      <c r="D1712" s="339" t="s">
        <v>3203</v>
      </c>
      <c r="E1712" s="266">
        <v>18</v>
      </c>
      <c r="F1712" s="266">
        <v>18</v>
      </c>
      <c r="G1712" s="264">
        <v>17</v>
      </c>
      <c r="H1712" s="264">
        <v>16</v>
      </c>
      <c r="I1712" s="264">
        <v>19</v>
      </c>
      <c r="J1712" s="264">
        <v>18</v>
      </c>
      <c r="K1712" s="294">
        <v>0.9</v>
      </c>
      <c r="L1712" s="267">
        <v>1</v>
      </c>
      <c r="M1712" s="267">
        <v>0.941176470588235</v>
      </c>
      <c r="N1712" s="267">
        <v>0.947368421052632</v>
      </c>
      <c r="O1712" s="332">
        <v>556</v>
      </c>
      <c r="P1712" s="266">
        <v>518</v>
      </c>
      <c r="Q1712" s="266">
        <v>17</v>
      </c>
      <c r="R1712" s="264">
        <v>15</v>
      </c>
      <c r="S1712" s="264">
        <v>18</v>
      </c>
      <c r="T1712" s="267">
        <v>0.931654676258993</v>
      </c>
      <c r="U1712" s="267">
        <v>0.944444444444444</v>
      </c>
      <c r="V1712" s="268">
        <v>0.882352941176471</v>
      </c>
      <c r="W1712" s="268">
        <v>0.947368421052632</v>
      </c>
      <c r="X1712" s="295">
        <v>0.0620915032679739</v>
      </c>
      <c r="Y1712" s="271">
        <v>124</v>
      </c>
      <c r="Z1712" s="333">
        <v>116</v>
      </c>
      <c r="AA1712" s="333">
        <v>128</v>
      </c>
      <c r="AB1712" s="333">
        <v>121</v>
      </c>
      <c r="AC1712" s="334">
        <v>0.935483870967742</v>
      </c>
      <c r="AD1712" s="268">
        <v>0.9453125</v>
      </c>
      <c r="AE1712" s="295">
        <v>-0.00982862903225812</v>
      </c>
    </row>
    <row r="1713" spans="1:31">
      <c r="A1713" s="315" t="s">
        <v>2706</v>
      </c>
      <c r="B1713" s="339" t="s">
        <v>3377</v>
      </c>
      <c r="C1713" s="293" t="s">
        <v>3204</v>
      </c>
      <c r="D1713" s="339" t="s">
        <v>3204</v>
      </c>
      <c r="E1713" s="266">
        <v>5</v>
      </c>
      <c r="F1713" s="266">
        <v>5</v>
      </c>
      <c r="G1713" s="264">
        <v>5</v>
      </c>
      <c r="H1713" s="264">
        <v>5</v>
      </c>
      <c r="I1713" s="264">
        <v>5</v>
      </c>
      <c r="J1713" s="264">
        <v>5</v>
      </c>
      <c r="K1713" s="294">
        <v>0.9</v>
      </c>
      <c r="L1713" s="267">
        <v>1</v>
      </c>
      <c r="M1713" s="267">
        <v>1</v>
      </c>
      <c r="N1713" s="267">
        <v>1</v>
      </c>
      <c r="O1713" s="332">
        <v>156</v>
      </c>
      <c r="P1713" s="266">
        <v>123</v>
      </c>
      <c r="Q1713" s="266">
        <v>4</v>
      </c>
      <c r="R1713" s="264">
        <v>3</v>
      </c>
      <c r="S1713" s="264">
        <v>3</v>
      </c>
      <c r="T1713" s="267">
        <v>0.788461538461538</v>
      </c>
      <c r="U1713" s="267">
        <v>0.8</v>
      </c>
      <c r="V1713" s="268">
        <v>0.6</v>
      </c>
      <c r="W1713" s="268">
        <v>0.6</v>
      </c>
      <c r="X1713" s="295">
        <v>0.2</v>
      </c>
      <c r="Y1713" s="271">
        <v>33</v>
      </c>
      <c r="Z1713" s="333">
        <v>25</v>
      </c>
      <c r="AA1713" s="333">
        <v>37</v>
      </c>
      <c r="AB1713" s="333">
        <v>32</v>
      </c>
      <c r="AC1713" s="334">
        <v>0.757575757575758</v>
      </c>
      <c r="AD1713" s="268">
        <v>0.864864864864865</v>
      </c>
      <c r="AE1713" s="295">
        <v>-0.107289107289107</v>
      </c>
    </row>
    <row r="1714" spans="1:31">
      <c r="A1714" s="315" t="s">
        <v>2706</v>
      </c>
      <c r="B1714" s="339" t="s">
        <v>3377</v>
      </c>
      <c r="C1714" s="293" t="s">
        <v>3205</v>
      </c>
      <c r="D1714" s="339" t="s">
        <v>3205</v>
      </c>
      <c r="E1714" s="266">
        <v>14</v>
      </c>
      <c r="F1714" s="266">
        <v>14</v>
      </c>
      <c r="G1714" s="264">
        <v>13</v>
      </c>
      <c r="H1714" s="264">
        <v>13</v>
      </c>
      <c r="I1714" s="264">
        <v>15</v>
      </c>
      <c r="J1714" s="264">
        <v>14</v>
      </c>
      <c r="K1714" s="294">
        <v>0.9</v>
      </c>
      <c r="L1714" s="267">
        <v>1</v>
      </c>
      <c r="M1714" s="267">
        <v>1</v>
      </c>
      <c r="N1714" s="267">
        <v>0.933333333333333</v>
      </c>
      <c r="O1714" s="332">
        <v>418</v>
      </c>
      <c r="P1714" s="266">
        <v>389</v>
      </c>
      <c r="Q1714" s="266">
        <v>14</v>
      </c>
      <c r="R1714" s="264">
        <v>12</v>
      </c>
      <c r="S1714" s="264">
        <v>14</v>
      </c>
      <c r="T1714" s="267">
        <v>0.930622009569378</v>
      </c>
      <c r="U1714" s="267">
        <v>1</v>
      </c>
      <c r="V1714" s="268">
        <v>0.923076923076923</v>
      </c>
      <c r="W1714" s="268">
        <v>0.933333333333333</v>
      </c>
      <c r="X1714" s="295">
        <v>0.0769230769230769</v>
      </c>
      <c r="Y1714" s="271">
        <v>100</v>
      </c>
      <c r="Z1714" s="333">
        <v>98</v>
      </c>
      <c r="AA1714" s="333">
        <v>100</v>
      </c>
      <c r="AB1714" s="333">
        <v>97</v>
      </c>
      <c r="AC1714" s="334">
        <v>0.98</v>
      </c>
      <c r="AD1714" s="268">
        <v>0.97</v>
      </c>
      <c r="AE1714" s="295">
        <v>0.01</v>
      </c>
    </row>
    <row r="1715" spans="1:31">
      <c r="A1715" s="315" t="s">
        <v>2706</v>
      </c>
      <c r="B1715" s="339" t="s">
        <v>3373</v>
      </c>
      <c r="C1715" s="293" t="s">
        <v>3206</v>
      </c>
      <c r="D1715" s="339" t="s">
        <v>3206</v>
      </c>
      <c r="E1715" s="266">
        <v>36</v>
      </c>
      <c r="F1715" s="266">
        <v>36</v>
      </c>
      <c r="G1715" s="264">
        <v>33</v>
      </c>
      <c r="H1715" s="264">
        <v>33</v>
      </c>
      <c r="I1715" s="264">
        <v>36</v>
      </c>
      <c r="J1715" s="264">
        <v>35</v>
      </c>
      <c r="K1715" s="294">
        <v>0.9</v>
      </c>
      <c r="L1715" s="267">
        <v>1</v>
      </c>
      <c r="M1715" s="267">
        <v>1</v>
      </c>
      <c r="N1715" s="267">
        <v>0.972222222222222</v>
      </c>
      <c r="O1715" s="332">
        <v>1053</v>
      </c>
      <c r="P1715" s="266">
        <v>1011</v>
      </c>
      <c r="Q1715" s="266">
        <v>33</v>
      </c>
      <c r="R1715" s="264">
        <v>30</v>
      </c>
      <c r="S1715" s="264">
        <v>35</v>
      </c>
      <c r="T1715" s="267">
        <v>0.96011396011396</v>
      </c>
      <c r="U1715" s="267">
        <v>0.916666666666667</v>
      </c>
      <c r="V1715" s="268">
        <v>0.909090909090909</v>
      </c>
      <c r="W1715" s="268">
        <v>0.972222222222222</v>
      </c>
      <c r="X1715" s="295">
        <v>0.00757575757575757</v>
      </c>
      <c r="Y1715" s="271">
        <v>251</v>
      </c>
      <c r="Z1715" s="333">
        <v>238</v>
      </c>
      <c r="AA1715" s="333">
        <v>254</v>
      </c>
      <c r="AB1715" s="333">
        <v>251</v>
      </c>
      <c r="AC1715" s="334">
        <v>0.948207171314741</v>
      </c>
      <c r="AD1715" s="268">
        <v>0.988188976377953</v>
      </c>
      <c r="AE1715" s="295">
        <v>-0.0399818050632117</v>
      </c>
    </row>
    <row r="1716" spans="1:31">
      <c r="A1716" s="315" t="s">
        <v>2706</v>
      </c>
      <c r="B1716" s="339" t="s">
        <v>3372</v>
      </c>
      <c r="C1716" s="293" t="s">
        <v>3207</v>
      </c>
      <c r="D1716" s="339" t="s">
        <v>3207</v>
      </c>
      <c r="E1716" s="266">
        <v>26</v>
      </c>
      <c r="F1716" s="266">
        <v>26</v>
      </c>
      <c r="G1716" s="264">
        <v>23</v>
      </c>
      <c r="H1716" s="264">
        <v>23</v>
      </c>
      <c r="I1716" s="264">
        <v>24</v>
      </c>
      <c r="J1716" s="264">
        <v>24</v>
      </c>
      <c r="K1716" s="294">
        <v>0.9</v>
      </c>
      <c r="L1716" s="267">
        <v>1</v>
      </c>
      <c r="M1716" s="267">
        <v>1</v>
      </c>
      <c r="N1716" s="267">
        <v>1</v>
      </c>
      <c r="O1716" s="332">
        <v>725</v>
      </c>
      <c r="P1716" s="266">
        <v>669</v>
      </c>
      <c r="Q1716" s="266">
        <v>24</v>
      </c>
      <c r="R1716" s="264">
        <v>21</v>
      </c>
      <c r="S1716" s="264">
        <v>23</v>
      </c>
      <c r="T1716" s="267">
        <v>0.922758620689655</v>
      </c>
      <c r="U1716" s="267">
        <v>0.923076923076923</v>
      </c>
      <c r="V1716" s="268">
        <v>0.91304347826087</v>
      </c>
      <c r="W1716" s="268">
        <v>0.958333333333333</v>
      </c>
      <c r="X1716" s="295">
        <v>0.0100334448160536</v>
      </c>
      <c r="Y1716" s="271">
        <v>168</v>
      </c>
      <c r="Z1716" s="333">
        <v>158</v>
      </c>
      <c r="AA1716" s="333">
        <v>176</v>
      </c>
      <c r="AB1716" s="333">
        <v>162</v>
      </c>
      <c r="AC1716" s="334">
        <v>0.94047619047619</v>
      </c>
      <c r="AD1716" s="268">
        <v>0.920454545454545</v>
      </c>
      <c r="AE1716" s="295">
        <v>0.0200216450216451</v>
      </c>
    </row>
    <row r="1717" spans="1:31">
      <c r="A1717" s="315" t="s">
        <v>2706</v>
      </c>
      <c r="B1717" s="339" t="s">
        <v>3376</v>
      </c>
      <c r="C1717" s="293" t="s">
        <v>3208</v>
      </c>
      <c r="D1717" s="339" t="s">
        <v>3209</v>
      </c>
      <c r="E1717" s="266">
        <v>12</v>
      </c>
      <c r="F1717" s="266">
        <v>9</v>
      </c>
      <c r="G1717" s="264">
        <v>12</v>
      </c>
      <c r="H1717" s="264">
        <v>9</v>
      </c>
      <c r="I1717" s="264">
        <v>12</v>
      </c>
      <c r="J1717" s="264">
        <v>9</v>
      </c>
      <c r="K1717" s="294">
        <v>0.9</v>
      </c>
      <c r="L1717" s="267">
        <v>0.75</v>
      </c>
      <c r="M1717" s="267">
        <v>0.75</v>
      </c>
      <c r="N1717" s="267">
        <v>0.75</v>
      </c>
      <c r="O1717" s="332">
        <v>291</v>
      </c>
      <c r="P1717" s="266">
        <v>71</v>
      </c>
      <c r="Q1717" s="266">
        <v>4</v>
      </c>
      <c r="R1717" s="264">
        <v>3</v>
      </c>
      <c r="S1717" s="264">
        <v>4</v>
      </c>
      <c r="T1717" s="267">
        <v>0.243986254295533</v>
      </c>
      <c r="U1717" s="267">
        <v>0.333333333333333</v>
      </c>
      <c r="V1717" s="268">
        <v>0.25</v>
      </c>
      <c r="W1717" s="268">
        <v>0.333333333333333</v>
      </c>
      <c r="X1717" s="295">
        <v>0.0833333333333333</v>
      </c>
      <c r="Y1717" s="271">
        <v>77</v>
      </c>
      <c r="Z1717" s="333">
        <v>18</v>
      </c>
      <c r="AA1717" s="333">
        <v>62</v>
      </c>
      <c r="AB1717" s="333">
        <v>18</v>
      </c>
      <c r="AC1717" s="334">
        <v>0.233766233766234</v>
      </c>
      <c r="AD1717" s="268">
        <v>0.290322580645161</v>
      </c>
      <c r="AE1717" s="295">
        <v>-0.0565563468789275</v>
      </c>
    </row>
  </sheetData>
  <sortState ref="D109:AG115">
    <sortCondition ref="U109:U115"/>
  </sortState>
  <mergeCells count="28">
    <mergeCell ref="A1:AE1"/>
    <mergeCell ref="L2:N2"/>
    <mergeCell ref="U2:W2"/>
    <mergeCell ref="AC2:AD2"/>
    <mergeCell ref="AK13:AL1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O2:O3"/>
    <mergeCell ref="P2:P3"/>
    <mergeCell ref="Q2:Q3"/>
    <mergeCell ref="R2:R3"/>
    <mergeCell ref="S2:S3"/>
    <mergeCell ref="T2:T3"/>
    <mergeCell ref="X2:X3"/>
    <mergeCell ref="Y2:Y3"/>
    <mergeCell ref="Z2:Z3"/>
    <mergeCell ref="AA2:AA3"/>
    <mergeCell ref="AB2:AB3"/>
    <mergeCell ref="AE2:AE3"/>
  </mergeCells>
  <conditionalFormatting sqref="L2">
    <cfRule type="duplicateValues" dxfId="3" priority="190"/>
  </conditionalFormatting>
  <conditionalFormatting sqref="D6">
    <cfRule type="expression" dxfId="4" priority="33">
      <formula>#REF!="TIDAK TERCAPAI"</formula>
    </cfRule>
  </conditionalFormatting>
  <conditionalFormatting sqref="D17">
    <cfRule type="expression" dxfId="4" priority="28">
      <formula>#REF!="TIDAK TERCAPAI"</formula>
    </cfRule>
  </conditionalFormatting>
  <conditionalFormatting sqref="D20">
    <cfRule type="expression" dxfId="4" priority="52">
      <formula>#REF!="TIDAK TERCAPAI"</formula>
    </cfRule>
    <cfRule type="duplicateValues" dxfId="3" priority="53"/>
  </conditionalFormatting>
  <conditionalFormatting sqref="D21">
    <cfRule type="expression" dxfId="4" priority="48">
      <formula>#REF!="TIDAK TERCAPAI"</formula>
    </cfRule>
    <cfRule type="duplicateValues" dxfId="3" priority="49"/>
  </conditionalFormatting>
  <conditionalFormatting sqref="D22">
    <cfRule type="expression" dxfId="4" priority="44">
      <formula>#REF!="TIDAK TERCAPAI"</formula>
    </cfRule>
    <cfRule type="duplicateValues" dxfId="3" priority="45"/>
  </conditionalFormatting>
  <conditionalFormatting sqref="D25">
    <cfRule type="expression" dxfId="4" priority="187">
      <formula>#REF!="TIDAK TERCAPAI"</formula>
    </cfRule>
    <cfRule type="duplicateValues" dxfId="3" priority="188"/>
  </conditionalFormatting>
  <conditionalFormatting sqref="D26">
    <cfRule type="expression" dxfId="4" priority="123">
      <formula>#REF!="TIDAK TERCAPAI"</formula>
    </cfRule>
    <cfRule type="duplicateValues" dxfId="3" priority="186"/>
  </conditionalFormatting>
  <conditionalFormatting sqref="D27">
    <cfRule type="expression" dxfId="4" priority="122">
      <formula>#REF!="TIDAK TERCAPAI"</formula>
    </cfRule>
    <cfRule type="duplicateValues" dxfId="3" priority="185"/>
  </conditionalFormatting>
  <conditionalFormatting sqref="D28">
    <cfRule type="expression" dxfId="4" priority="121">
      <formula>#REF!="TIDAK TERCAPAI"</formula>
    </cfRule>
    <cfRule type="duplicateValues" dxfId="3" priority="184"/>
  </conditionalFormatting>
  <conditionalFormatting sqref="D29">
    <cfRule type="expression" dxfId="4" priority="120">
      <formula>#REF!="TIDAK TERCAPAI"</formula>
    </cfRule>
    <cfRule type="duplicateValues" dxfId="3" priority="183"/>
  </conditionalFormatting>
  <conditionalFormatting sqref="D30">
    <cfRule type="expression" dxfId="4" priority="119">
      <formula>#REF!="TIDAK TERCAPAI"</formula>
    </cfRule>
    <cfRule type="duplicateValues" dxfId="3" priority="182"/>
  </conditionalFormatting>
  <conditionalFormatting sqref="D31">
    <cfRule type="expression" dxfId="4" priority="118">
      <formula>#REF!="TIDAK TERCAPAI"</formula>
    </cfRule>
    <cfRule type="duplicateValues" dxfId="3" priority="181"/>
  </conditionalFormatting>
  <conditionalFormatting sqref="D32">
    <cfRule type="expression" dxfId="4" priority="117">
      <formula>#REF!="TIDAK TERCAPAI"</formula>
    </cfRule>
    <cfRule type="duplicateValues" dxfId="3" priority="180"/>
  </conditionalFormatting>
  <conditionalFormatting sqref="D33">
    <cfRule type="expression" dxfId="4" priority="116">
      <formula>#REF!="TIDAK TERCAPAI"</formula>
    </cfRule>
    <cfRule type="duplicateValues" dxfId="3" priority="179"/>
  </conditionalFormatting>
  <conditionalFormatting sqref="D34">
    <cfRule type="expression" dxfId="4" priority="115">
      <formula>#REF!="TIDAK TERCAPAI"</formula>
    </cfRule>
    <cfRule type="duplicateValues" dxfId="3" priority="178"/>
  </conditionalFormatting>
  <conditionalFormatting sqref="D35">
    <cfRule type="expression" dxfId="4" priority="114">
      <formula>#REF!="TIDAK TERCAPAI"</formula>
    </cfRule>
    <cfRule type="duplicateValues" dxfId="3" priority="177"/>
  </conditionalFormatting>
  <conditionalFormatting sqref="D36">
    <cfRule type="expression" dxfId="4" priority="113">
      <formula>#REF!="TIDAK TERCAPAI"</formula>
    </cfRule>
    <cfRule type="duplicateValues" dxfId="3" priority="176"/>
  </conditionalFormatting>
  <conditionalFormatting sqref="D37">
    <cfRule type="expression" dxfId="4" priority="112">
      <formula>#REF!="TIDAK TERCAPAI"</formula>
    </cfRule>
    <cfRule type="duplicateValues" dxfId="3" priority="175"/>
  </conditionalFormatting>
  <conditionalFormatting sqref="D38">
    <cfRule type="expression" dxfId="4" priority="111">
      <formula>#REF!="TIDAK TERCAPAI"</formula>
    </cfRule>
    <cfRule type="duplicateValues" dxfId="3" priority="174"/>
  </conditionalFormatting>
  <conditionalFormatting sqref="D39">
    <cfRule type="expression" dxfId="4" priority="110">
      <formula>#REF!="TIDAK TERCAPAI"</formula>
    </cfRule>
    <cfRule type="duplicateValues" dxfId="3" priority="173"/>
  </conditionalFormatting>
  <conditionalFormatting sqref="D40">
    <cfRule type="expression" dxfId="4" priority="109">
      <formula>#REF!="TIDAK TERCAPAI"</formula>
    </cfRule>
    <cfRule type="duplicateValues" dxfId="3" priority="172"/>
  </conditionalFormatting>
  <conditionalFormatting sqref="D41">
    <cfRule type="expression" dxfId="4" priority="108">
      <formula>#REF!="TIDAK TERCAPAI"</formula>
    </cfRule>
    <cfRule type="duplicateValues" dxfId="3" priority="171"/>
  </conditionalFormatting>
  <conditionalFormatting sqref="D42">
    <cfRule type="expression" dxfId="4" priority="107">
      <formula>#REF!="TIDAK TERCAPAI"</formula>
    </cfRule>
    <cfRule type="duplicateValues" dxfId="3" priority="170"/>
  </conditionalFormatting>
  <conditionalFormatting sqref="D43">
    <cfRule type="expression" dxfId="4" priority="106">
      <formula>#REF!="TIDAK TERCAPAI"</formula>
    </cfRule>
    <cfRule type="duplicateValues" dxfId="3" priority="169"/>
  </conditionalFormatting>
  <conditionalFormatting sqref="D44">
    <cfRule type="expression" dxfId="4" priority="105">
      <formula>#REF!="TIDAK TERCAPAI"</formula>
    </cfRule>
    <cfRule type="duplicateValues" dxfId="3" priority="168"/>
  </conditionalFormatting>
  <conditionalFormatting sqref="D45">
    <cfRule type="expression" dxfId="4" priority="104">
      <formula>#REF!="TIDAK TERCAPAI"</formula>
    </cfRule>
    <cfRule type="duplicateValues" dxfId="3" priority="167"/>
  </conditionalFormatting>
  <conditionalFormatting sqref="D46">
    <cfRule type="expression" dxfId="4" priority="103">
      <formula>#REF!="TIDAK TERCAPAI"</formula>
    </cfRule>
    <cfRule type="duplicateValues" dxfId="3" priority="166"/>
  </conditionalFormatting>
  <conditionalFormatting sqref="D47">
    <cfRule type="expression" dxfId="4" priority="102">
      <formula>#REF!="TIDAK TERCAPAI"</formula>
    </cfRule>
    <cfRule type="duplicateValues" dxfId="3" priority="165"/>
  </conditionalFormatting>
  <conditionalFormatting sqref="D51">
    <cfRule type="expression" dxfId="4" priority="100">
      <formula>#REF!="TIDAK TERCAPAI"</formula>
    </cfRule>
    <cfRule type="duplicateValues" dxfId="3" priority="163"/>
  </conditionalFormatting>
  <conditionalFormatting sqref="D52">
    <cfRule type="expression" dxfId="4" priority="8">
      <formula>#REF!="TIDAK TERCAPAI"</formula>
    </cfRule>
    <cfRule type="duplicateValues" dxfId="3" priority="9"/>
  </conditionalFormatting>
  <conditionalFormatting sqref="D53">
    <cfRule type="expression" dxfId="4" priority="99">
      <formula>#REF!="TIDAK TERCAPAI"</formula>
    </cfRule>
    <cfRule type="duplicateValues" dxfId="3" priority="162"/>
  </conditionalFormatting>
  <conditionalFormatting sqref="D54">
    <cfRule type="expression" dxfId="4" priority="98">
      <formula>#REF!="TIDAK TERCAPAI"</formula>
    </cfRule>
    <cfRule type="duplicateValues" dxfId="3" priority="161"/>
  </conditionalFormatting>
  <conditionalFormatting sqref="D55">
    <cfRule type="expression" dxfId="4" priority="97">
      <formula>#REF!="TIDAK TERCAPAI"</formula>
    </cfRule>
    <cfRule type="duplicateValues" dxfId="3" priority="160"/>
  </conditionalFormatting>
  <conditionalFormatting sqref="D56">
    <cfRule type="expression" dxfId="4" priority="96">
      <formula>#REF!="TIDAK TERCAPAI"</formula>
    </cfRule>
    <cfRule type="duplicateValues" dxfId="3" priority="159"/>
  </conditionalFormatting>
  <conditionalFormatting sqref="D57">
    <cfRule type="expression" dxfId="4" priority="95">
      <formula>#REF!="TIDAK TERCAPAI"</formula>
    </cfRule>
    <cfRule type="duplicateValues" dxfId="3" priority="158"/>
  </conditionalFormatting>
  <conditionalFormatting sqref="D58">
    <cfRule type="expression" dxfId="4" priority="94">
      <formula>#REF!="TIDAK TERCAPAI"</formula>
    </cfRule>
    <cfRule type="duplicateValues" dxfId="3" priority="157"/>
  </conditionalFormatting>
  <conditionalFormatting sqref="D59">
    <cfRule type="expression" dxfId="4" priority="93">
      <formula>#REF!="TIDAK TERCAPAI"</formula>
    </cfRule>
    <cfRule type="duplicateValues" dxfId="3" priority="156"/>
  </conditionalFormatting>
  <conditionalFormatting sqref="D60">
    <cfRule type="expression" dxfId="4" priority="92">
      <formula>#REF!="TIDAK TERCAPAI"</formula>
    </cfRule>
    <cfRule type="duplicateValues" dxfId="3" priority="155"/>
  </conditionalFormatting>
  <conditionalFormatting sqref="D63">
    <cfRule type="expression" dxfId="4" priority="90">
      <formula>#REF!="TIDAK TERCAPAI"</formula>
    </cfRule>
    <cfRule type="duplicateValues" dxfId="3" priority="153"/>
  </conditionalFormatting>
  <conditionalFormatting sqref="D64">
    <cfRule type="expression" dxfId="4" priority="89">
      <formula>#REF!="TIDAK TERCAPAI"</formula>
    </cfRule>
    <cfRule type="duplicateValues" dxfId="3" priority="152"/>
  </conditionalFormatting>
  <conditionalFormatting sqref="D65">
    <cfRule type="expression" dxfId="4" priority="6">
      <formula>#REF!="TIDAK TERCAPAI"</formula>
    </cfRule>
    <cfRule type="duplicateValues" dxfId="3" priority="7"/>
  </conditionalFormatting>
  <conditionalFormatting sqref="D66">
    <cfRule type="expression" dxfId="4" priority="88">
      <formula>#REF!="TIDAK TERCAPAI"</formula>
    </cfRule>
    <cfRule type="duplicateValues" dxfId="3" priority="151"/>
  </conditionalFormatting>
  <conditionalFormatting sqref="D73">
    <cfRule type="expression" dxfId="4" priority="85">
      <formula>#REF!="TIDAK TERCAPAI"</formula>
    </cfRule>
    <cfRule type="duplicateValues" dxfId="3" priority="148"/>
  </conditionalFormatting>
  <conditionalFormatting sqref="D79">
    <cfRule type="expression" dxfId="4" priority="82">
      <formula>#REF!="TIDAK TERCAPAI"</formula>
    </cfRule>
    <cfRule type="duplicateValues" dxfId="3" priority="145"/>
  </conditionalFormatting>
  <conditionalFormatting sqref="D80">
    <cfRule type="expression" dxfId="4" priority="81">
      <formula>#REF!="TIDAK TERCAPAI"</formula>
    </cfRule>
    <cfRule type="duplicateValues" dxfId="3" priority="144"/>
  </conditionalFormatting>
  <conditionalFormatting sqref="D81">
    <cfRule type="expression" dxfId="4" priority="80">
      <formula>#REF!="TIDAK TERCAPAI"</formula>
    </cfRule>
    <cfRule type="duplicateValues" dxfId="3" priority="143"/>
  </conditionalFormatting>
  <conditionalFormatting sqref="D84">
    <cfRule type="expression" dxfId="4" priority="78">
      <formula>#REF!="TIDAK TERCAPAI"</formula>
    </cfRule>
    <cfRule type="duplicateValues" dxfId="3" priority="141"/>
  </conditionalFormatting>
  <conditionalFormatting sqref="D85">
    <cfRule type="expression" dxfId="4" priority="2">
      <formula>#REF!="TIDAK TERCAPAI"</formula>
    </cfRule>
    <cfRule type="duplicateValues" dxfId="3" priority="3"/>
  </conditionalFormatting>
  <conditionalFormatting sqref="D93">
    <cfRule type="expression" dxfId="4" priority="75">
      <formula>#REF!="TIDAK TERCAPAI"</formula>
    </cfRule>
    <cfRule type="duplicateValues" dxfId="3" priority="138"/>
  </conditionalFormatting>
  <conditionalFormatting sqref="D94">
    <cfRule type="expression" dxfId="4" priority="74">
      <formula>#REF!="TIDAK TERCAPAI"</formula>
    </cfRule>
    <cfRule type="duplicateValues" dxfId="3" priority="137"/>
  </conditionalFormatting>
  <conditionalFormatting sqref="D95">
    <cfRule type="expression" dxfId="4" priority="73">
      <formula>#REF!="TIDAK TERCAPAI"</formula>
    </cfRule>
    <cfRule type="duplicateValues" dxfId="3" priority="136"/>
  </conditionalFormatting>
  <conditionalFormatting sqref="D96">
    <cfRule type="expression" dxfId="4" priority="72">
      <formula>#REF!="TIDAK TERCAPAI"</formula>
    </cfRule>
    <cfRule type="duplicateValues" dxfId="3" priority="135"/>
  </conditionalFormatting>
  <conditionalFormatting sqref="D97">
    <cfRule type="expression" dxfId="4" priority="71">
      <formula>#REF!="TIDAK TERCAPAI"</formula>
    </cfRule>
    <cfRule type="duplicateValues" dxfId="3" priority="134"/>
  </conditionalFormatting>
  <conditionalFormatting sqref="D98">
    <cfRule type="expression" dxfId="4" priority="70">
      <formula>#REF!="TIDAK TERCAPAI"</formula>
    </cfRule>
    <cfRule type="duplicateValues" dxfId="3" priority="133"/>
  </conditionalFormatting>
  <conditionalFormatting sqref="D99">
    <cfRule type="expression" dxfId="4" priority="69">
      <formula>#REF!="TIDAK TERCAPAI"</formula>
    </cfRule>
    <cfRule type="duplicateValues" dxfId="3" priority="132"/>
  </conditionalFormatting>
  <conditionalFormatting sqref="D100">
    <cfRule type="expression" dxfId="4" priority="68">
      <formula>#REF!="TIDAK TERCAPAI"</formula>
    </cfRule>
    <cfRule type="duplicateValues" dxfId="3" priority="131"/>
  </conditionalFormatting>
  <conditionalFormatting sqref="D101">
    <cfRule type="expression" dxfId="4" priority="67">
      <formula>#REF!="TIDAK TERCAPAI"</formula>
    </cfRule>
    <cfRule type="duplicateValues" dxfId="3" priority="130"/>
  </conditionalFormatting>
  <conditionalFormatting sqref="D102">
    <cfRule type="expression" dxfId="4" priority="66">
      <formula>#REF!="TIDAK TERCAPAI"</formula>
    </cfRule>
    <cfRule type="duplicateValues" dxfId="3" priority="129"/>
  </conditionalFormatting>
  <conditionalFormatting sqref="D106">
    <cfRule type="expression" dxfId="4" priority="58">
      <formula>#REF!="TIDAK TERCAPAI"</formula>
    </cfRule>
    <cfRule type="duplicateValues" dxfId="3" priority="59"/>
  </conditionalFormatting>
  <conditionalFormatting sqref="D107">
    <cfRule type="expression" dxfId="4" priority="39">
      <formula>#REF!="TIDAK TERCAPAI"</formula>
    </cfRule>
    <cfRule type="duplicateValues" dxfId="3" priority="41"/>
  </conditionalFormatting>
  <conditionalFormatting sqref="D108">
    <cfRule type="expression" dxfId="4" priority="38">
      <formula>#REF!="TIDAK TERCAPAI"</formula>
    </cfRule>
    <cfRule type="duplicateValues" dxfId="3" priority="40"/>
  </conditionalFormatting>
  <conditionalFormatting sqref="D113">
    <cfRule type="expression" dxfId="4" priority="64">
      <formula>#REF!="TIDAK TERCAPAI"</formula>
    </cfRule>
    <cfRule type="duplicateValues" dxfId="3" priority="127"/>
  </conditionalFormatting>
  <conditionalFormatting sqref="D114">
    <cfRule type="expression" dxfId="4" priority="63">
      <formula>#REF!="TIDAK TERCAPAI"</formula>
    </cfRule>
    <cfRule type="duplicateValues" dxfId="3" priority="126"/>
  </conditionalFormatting>
  <conditionalFormatting sqref="D115">
    <cfRule type="expression" dxfId="4" priority="62">
      <formula>#REF!="TIDAK TERCAPAI"</formula>
    </cfRule>
    <cfRule type="duplicateValues" dxfId="3" priority="125"/>
  </conditionalFormatting>
  <conditionalFormatting sqref="D116">
    <cfRule type="expression" dxfId="4" priority="61">
      <formula>#REF!="TIDAK TERCAPAI"</formula>
    </cfRule>
    <cfRule type="duplicateValues" dxfId="3" priority="124"/>
  </conditionalFormatting>
  <conditionalFormatting sqref="D48:D50">
    <cfRule type="expression" dxfId="4" priority="101">
      <formula>#REF!="TIDAK TERCAPAI"</formula>
    </cfRule>
    <cfRule type="duplicateValues" dxfId="3" priority="164"/>
  </conditionalFormatting>
  <conditionalFormatting sqref="D61:D62">
    <cfRule type="expression" dxfId="4" priority="91">
      <formula>#REF!="TIDAK TERCAPAI"</formula>
    </cfRule>
    <cfRule type="duplicateValues" dxfId="3" priority="154"/>
  </conditionalFormatting>
  <conditionalFormatting sqref="D67:D70">
    <cfRule type="expression" dxfId="4" priority="87">
      <formula>#REF!="TIDAK TERCAPAI"</formula>
    </cfRule>
    <cfRule type="duplicateValues" dxfId="3" priority="150"/>
  </conditionalFormatting>
  <conditionalFormatting sqref="D71:D72">
    <cfRule type="expression" dxfId="4" priority="86">
      <formula>#REF!="TIDAK TERCAPAI"</formula>
    </cfRule>
    <cfRule type="duplicateValues" dxfId="3" priority="149"/>
  </conditionalFormatting>
  <conditionalFormatting sqref="D74:D76">
    <cfRule type="expression" dxfId="4" priority="84">
      <formula>#REF!="TIDAK TERCAPAI"</formula>
    </cfRule>
    <cfRule type="duplicateValues" dxfId="3" priority="147"/>
  </conditionalFormatting>
  <conditionalFormatting sqref="D77:D78">
    <cfRule type="expression" dxfId="4" priority="83">
      <formula>#REF!="TIDAK TERCAPAI"</formula>
    </cfRule>
    <cfRule type="duplicateValues" dxfId="3" priority="146"/>
  </conditionalFormatting>
  <conditionalFormatting sqref="D82:D83">
    <cfRule type="expression" dxfId="4" priority="79">
      <formula>#REF!="TIDAK TERCAPAI"</formula>
    </cfRule>
    <cfRule type="duplicateValues" dxfId="3" priority="142"/>
  </conditionalFormatting>
  <conditionalFormatting sqref="D86:D89">
    <cfRule type="expression" dxfId="4" priority="77">
      <formula>#REF!="TIDAK TERCAPAI"</formula>
    </cfRule>
    <cfRule type="duplicateValues" dxfId="3" priority="140"/>
  </conditionalFormatting>
  <conditionalFormatting sqref="D90:D92">
    <cfRule type="expression" dxfId="4" priority="76">
      <formula>#REF!="TIDAK TERCAPAI"</formula>
    </cfRule>
    <cfRule type="duplicateValues" dxfId="3" priority="139"/>
  </conditionalFormatting>
  <conditionalFormatting sqref="D111:D112">
    <cfRule type="expression" dxfId="4" priority="65">
      <formula>#REF!="TIDAK TERCAPAI"</formula>
    </cfRule>
    <cfRule type="duplicateValues" dxfId="3" priority="128"/>
  </conditionalFormatting>
  <conditionalFormatting sqref="D675:D679">
    <cfRule type="duplicateValues" dxfId="0" priority="1"/>
  </conditionalFormatting>
  <conditionalFormatting sqref="L6:N1717">
    <cfRule type="cellIs" dxfId="2" priority="14" operator="lessThan">
      <formula>0.8999</formula>
    </cfRule>
    <cfRule type="cellIs" dxfId="1" priority="15" operator="greaterThan">
      <formula>0.8999</formula>
    </cfRule>
  </conditionalFormatting>
  <conditionalFormatting sqref="T6:W1717">
    <cfRule type="cellIs" dxfId="2" priority="16" operator="lessThan">
      <formula>0.8999</formula>
    </cfRule>
    <cfRule type="cellIs" dxfId="1" priority="17" operator="greaterThan">
      <formula>0.8999</formula>
    </cfRule>
  </conditionalFormatting>
  <conditionalFormatting sqref="AC6:AD1717">
    <cfRule type="cellIs" dxfId="2" priority="10" operator="lessThan">
      <formula>0.8999</formula>
    </cfRule>
    <cfRule type="cellIs" dxfId="1" priority="11" operator="greaterThan">
      <formula>0.8999</formula>
    </cfRule>
  </conditionalFormatting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N1717"/>
  <sheetViews>
    <sheetView zoomScale="80" zoomScaleNormal="80" zoomScaleSheetLayoutView="50" topLeftCell="B1" workbookViewId="0">
      <pane ySplit="4" topLeftCell="A5" activePane="bottomLeft" state="frozen"/>
      <selection/>
      <selection pane="bottomLeft" activeCell="A2" sqref="A2:A3"/>
    </sheetView>
  </sheetViews>
  <sheetFormatPr defaultColWidth="9" defaultRowHeight="16.5"/>
  <cols>
    <col min="1" max="1" width="25.9333333333333" style="225" customWidth="1"/>
    <col min="2" max="2" width="42.9166666666667" style="221" customWidth="1"/>
    <col min="3" max="3" width="12.25" style="221" customWidth="1"/>
    <col min="4" max="4" width="27.5" style="221" customWidth="1"/>
    <col min="5" max="5" width="14.0416666666667" style="222" customWidth="1"/>
    <col min="6" max="6" width="16.425" style="222" hidden="1" customWidth="1"/>
    <col min="7" max="7" width="14.2833333333333" style="222" hidden="1" customWidth="1"/>
    <col min="8" max="8" width="13.7416666666667" style="222" hidden="1" customWidth="1"/>
    <col min="9" max="9" width="16.25" style="222" hidden="1" customWidth="1"/>
    <col min="10" max="10" width="16.4083333333333" style="222" hidden="1" customWidth="1"/>
    <col min="11" max="11" width="13.7416666666667" style="222" hidden="1" customWidth="1"/>
    <col min="12" max="12" width="15.475" style="222" hidden="1" customWidth="1"/>
    <col min="13" max="13" width="16.25" style="222" hidden="1" customWidth="1"/>
    <col min="14" max="14" width="13.7416666666667" style="222" customWidth="1"/>
    <col min="15" max="15" width="16.4166666666667" style="222" customWidth="1"/>
    <col min="16" max="16" width="9" style="222" customWidth="1"/>
    <col min="17" max="19" width="9.66666666666667" style="221" customWidth="1"/>
    <col min="20" max="20" width="12.5" style="221" customWidth="1"/>
    <col min="21" max="21" width="15.35" style="222" hidden="1" customWidth="1"/>
    <col min="22" max="22" width="19.1" style="222" hidden="1" customWidth="1"/>
    <col min="23" max="23" width="14.4583333333333" style="222" customWidth="1"/>
    <col min="24" max="24" width="9.58333333333333" style="222" customWidth="1"/>
    <col min="25" max="26" width="9.08333333333333" style="222" customWidth="1"/>
    <col min="27" max="27" width="12.1833333333333" style="221" customWidth="1"/>
    <col min="28" max="28" width="17.8083333333333" style="221" hidden="1" customWidth="1"/>
    <col min="29" max="29" width="17.5" style="221" hidden="1" customWidth="1"/>
    <col min="30" max="30" width="17.8083333333333" style="221" hidden="1" customWidth="1"/>
    <col min="31" max="31" width="18.4333333333333" style="221" hidden="1" customWidth="1"/>
    <col min="32" max="32" width="14.975" style="221" customWidth="1"/>
    <col min="33" max="33" width="14.6916666666667" style="221" customWidth="1"/>
    <col min="34" max="34" width="13.9166666666667" style="221" customWidth="1"/>
    <col min="35" max="35" width="9" style="223" customWidth="1"/>
    <col min="36" max="36" width="10.5" style="224" customWidth="1"/>
    <col min="37" max="37" width="25.6" style="223" customWidth="1"/>
    <col min="38" max="38" width="9" style="223"/>
    <col min="39" max="40" width="14" style="225"/>
    <col min="41" max="16384" width="9" style="225"/>
  </cols>
  <sheetData>
    <row r="1" ht="54" customHeight="1" spans="1:40">
      <c r="A1" s="287" t="str">
        <f>"网管-爪哇-巴厘班0730出仓率&amp;1200签收率"&amp;TEXT($X$3,"MM月DD日")&amp;CHAR(10)&amp;"NM-Persentase 0730 &amp; TTD 1200 Agent Jawa-Bali "&amp;TEXT($X$3,"DD MMM YYYY")</f>
        <v>网管-爪哇-巴厘班0730出仓率&amp;1200签收率09月30日
NM-Persentase 0730 &amp; TTD 1200 Agent Jawa-Bali 30 Sep 2026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8"/>
    </row>
    <row r="2" ht="56" customHeight="1" spans="1:40">
      <c r="A2" s="230" t="s">
        <v>5</v>
      </c>
      <c r="B2" s="232" t="s">
        <v>3378</v>
      </c>
      <c r="C2" s="230" t="s">
        <v>3379</v>
      </c>
      <c r="D2" s="230" t="s">
        <v>3216</v>
      </c>
      <c r="E2" s="230" t="s">
        <v>3380</v>
      </c>
      <c r="F2" s="233" t="s">
        <v>3381</v>
      </c>
      <c r="G2" s="233" t="s">
        <v>3382</v>
      </c>
      <c r="H2" s="232" t="str">
        <f>"Rit-1应签收"&amp;CHAR(10)&amp;"Seharusnya TTD Rit-1"&amp;CHAR(10)&amp;TEXT($Y$3,"dd/mm/yyyy")</f>
        <v>Rit-1应签收
Seharusnya TTD Rit-1
29/09/2026</v>
      </c>
      <c r="I2" s="232" t="str">
        <f>"0730出仓率"&amp;CHAR(10)&amp;"Persentase Keluar Gudang 0730"&amp;CHAR(10)&amp;TEXT($Y$3,"dd/mm/yyyy")</f>
        <v>0730出仓率
Persentase Keluar Gudang 0730
29/09/2026</v>
      </c>
      <c r="J2" s="232" t="str">
        <f>"1200前已签收"&amp;CHAR(10)&amp;"TTD Sebelum"&amp;CHAR(10)&amp;"1200"&amp;CHAR(10)&amp;TEXT($Y$3,"dd/mm/yyyy")</f>
        <v>1200前已签收
TTD Sebelum
1200
29/09/2026</v>
      </c>
      <c r="K2" s="232" t="str">
        <f>"Rit-1应签收"&amp;CHAR(10)&amp;"Seharusnya TTD Rit-1"&amp;CHAR(10)&amp;TEXT($Z$3,"dd/mm/yyyy")</f>
        <v>Rit-1应签收
Seharusnya TTD Rit-1
28/09/2026</v>
      </c>
      <c r="L2" s="232" t="str">
        <f>"0730出仓率"&amp;CHAR(10)&amp;"Persentase Keluar Gudang 0730"&amp;CHAR(10)&amp;TEXT($Z$3,"dd/mm/yyyy")</f>
        <v>0730出仓率
Persentase Keluar Gudang 0730
28/09/2026</v>
      </c>
      <c r="M2" s="232" t="str">
        <f>"1200前已签收"&amp;CHAR(10)&amp;"TTD Sebelum"&amp;CHAR(10)&amp;"1200"&amp;CHAR(10)&amp;TEXT($Z$3,"dd/mm/yyyy")</f>
        <v>1200前已签收
TTD Sebelum
1200
28/09/2026</v>
      </c>
      <c r="N2" s="230" t="s">
        <v>3383</v>
      </c>
      <c r="O2" s="233" t="s">
        <v>3384</v>
      </c>
      <c r="P2" s="233" t="s">
        <v>3219</v>
      </c>
      <c r="Q2" s="310" t="s">
        <v>3385</v>
      </c>
      <c r="R2" s="311"/>
      <c r="S2" s="312"/>
      <c r="T2" s="230" t="s">
        <v>3226</v>
      </c>
      <c r="U2" s="233" t="s">
        <v>3386</v>
      </c>
      <c r="V2" s="233" t="s">
        <v>3387</v>
      </c>
      <c r="W2" s="230" t="s">
        <v>3388</v>
      </c>
      <c r="X2" s="230" t="s">
        <v>3382</v>
      </c>
      <c r="Y2" s="230"/>
      <c r="Z2" s="230"/>
      <c r="AA2" s="230" t="s">
        <v>3226</v>
      </c>
      <c r="AB2" s="232" t="str">
        <f>"Rit-1应签收"&amp;CHAR(10)&amp;"Seharusnya TTD Rit-1 Mingguan"&amp;CHAR(10)&amp;TEXT($AN$10,"dd/mm/yyyy")&amp;" - "&amp;TEXT($AN$9,"dd/mm/yyyy")</f>
        <v>Rit-1应签收
Seharusnya TTD Rit-1 Mingguan
24/09/2026 - 30/09/2026</v>
      </c>
      <c r="AC2" s="232" t="str">
        <f>"1200前已签收"&amp;CHAR(10)&amp;"TTD Sebelum 1200 Mingguan"&amp;CHAR(10)&amp;TEXT($AN$10,"dd/mm/yyyy")&amp;" - "&amp;TEXT($AN$9,"dd/mm/yyyy")</f>
        <v>1200前已签收
TTD Sebelum 1200 Mingguan
24/09/2026 - 30/09/2026</v>
      </c>
      <c r="AD2" s="232" t="str">
        <f>"Rit-1应签收"&amp;CHAR(10)&amp;"Seharusnya TTD Rit-1 Mingguan"&amp;CHAR(10)&amp;TEXT($AN$12,"dd/mm/yyyy")&amp;" - "&amp;TEXT($AN$11,"dd/mm/yyyy")</f>
        <v>Rit-1应签收
Seharusnya TTD Rit-1 Mingguan
17/09/2026 - 23/09/2026</v>
      </c>
      <c r="AE2" s="232" t="str">
        <f>"1200前已签收"&amp;CHAR(10)&amp;"TTD Sebelum 1200 Mingguan"&amp;CHAR(10)&amp;TEXT($AN$12,"dd/mm/yyyy")&amp;" - "&amp;TEXT($AN$11,"dd/mm/yyyy")</f>
        <v>1200前已签收
TTD Sebelum 1200 Mingguan
17/09/2026 - 23/09/2026</v>
      </c>
      <c r="AF2" s="230" t="s">
        <v>3389</v>
      </c>
      <c r="AG2" s="230"/>
      <c r="AH2" s="230" t="s">
        <v>3228</v>
      </c>
    </row>
    <row r="3" ht="46" customHeight="1" spans="1:40">
      <c r="A3" s="235"/>
      <c r="B3" s="230"/>
      <c r="C3" s="236"/>
      <c r="D3" s="236"/>
      <c r="E3" s="236"/>
      <c r="F3" s="237"/>
      <c r="G3" s="237"/>
      <c r="H3" s="230"/>
      <c r="I3" s="230"/>
      <c r="J3" s="230"/>
      <c r="K3" s="230"/>
      <c r="L3" s="230"/>
      <c r="M3" s="230"/>
      <c r="N3" s="236"/>
      <c r="O3" s="237"/>
      <c r="P3" s="237"/>
      <c r="Q3" s="238">
        <f>'Display ALL DP'!L8</f>
        <v>46295</v>
      </c>
      <c r="R3" s="238">
        <f>Q3-1</f>
        <v>46294</v>
      </c>
      <c r="S3" s="238">
        <f>Q3-2</f>
        <v>46293</v>
      </c>
      <c r="T3" s="236"/>
      <c r="U3" s="237"/>
      <c r="V3" s="237"/>
      <c r="W3" s="236"/>
      <c r="X3" s="238">
        <f>Q3</f>
        <v>46295</v>
      </c>
      <c r="Y3" s="238">
        <f>R3</f>
        <v>46294</v>
      </c>
      <c r="Z3" s="238">
        <f>S3</f>
        <v>46293</v>
      </c>
      <c r="AA3" s="236"/>
      <c r="AB3" s="230"/>
      <c r="AC3" s="230"/>
      <c r="AD3" s="230"/>
      <c r="AE3" s="230"/>
      <c r="AF3" s="289" t="str">
        <f>TEXT(AN10,"DD MMM")&amp;" - "&amp;TEXT(AN9,"DD MMM")</f>
        <v>24 Sep - 30 Sep</v>
      </c>
      <c r="AG3" s="289" t="str">
        <f>TEXT(AN12,"DD MMM")&amp;" - "&amp;TEXT(AN11,"DD MMM")</f>
        <v>17 Sep - 23 Sep</v>
      </c>
      <c r="AH3" s="236"/>
      <c r="AK3" s="223" t="s">
        <v>3390</v>
      </c>
    </row>
    <row r="4" spans="1:40">
      <c r="A4" s="240"/>
      <c r="B4" s="240"/>
      <c r="C4" s="240"/>
      <c r="D4" s="240" t="s">
        <v>27</v>
      </c>
      <c r="E4" s="241">
        <v>5124903</v>
      </c>
      <c r="F4" s="241">
        <v>4861804</v>
      </c>
      <c r="G4" s="241">
        <v>4514107</v>
      </c>
      <c r="H4" s="245">
        <v>2911656</v>
      </c>
      <c r="I4" s="245">
        <v>2791972</v>
      </c>
      <c r="J4" s="245">
        <v>2626952</v>
      </c>
      <c r="K4" s="245">
        <v>3640025</v>
      </c>
      <c r="L4" s="245">
        <v>3477578</v>
      </c>
      <c r="M4" s="245">
        <v>3261106</v>
      </c>
      <c r="N4" s="246">
        <v>0.954080659335672</v>
      </c>
      <c r="O4" s="241">
        <v>116413017</v>
      </c>
      <c r="P4" s="244">
        <v>0.9</v>
      </c>
      <c r="Q4" s="246">
        <v>0.948662638102614</v>
      </c>
      <c r="R4" s="246">
        <v>0.958894869448863</v>
      </c>
      <c r="S4" s="246">
        <v>0.955372009807625</v>
      </c>
      <c r="T4" s="247">
        <v>-0.0102322313462496</v>
      </c>
      <c r="U4" s="241">
        <v>122015907</v>
      </c>
      <c r="V4" s="241">
        <v>109056131</v>
      </c>
      <c r="W4" s="246">
        <v>0.893786176584337</v>
      </c>
      <c r="X4" s="246">
        <v>0.88081803694626</v>
      </c>
      <c r="Y4" s="246">
        <v>0.902219218204348</v>
      </c>
      <c r="Z4" s="246">
        <v>0.895902088584556</v>
      </c>
      <c r="AA4" s="247">
        <v>-0.0214011812580881</v>
      </c>
      <c r="AB4" s="245">
        <v>28053047</v>
      </c>
      <c r="AC4" s="245">
        <v>25161882</v>
      </c>
      <c r="AD4" s="245">
        <v>27684880</v>
      </c>
      <c r="AE4" s="245">
        <v>24931121</v>
      </c>
      <c r="AF4" s="246">
        <v>0.896939359207576</v>
      </c>
      <c r="AG4" s="246">
        <v>0.900532023256016</v>
      </c>
      <c r="AH4" s="247">
        <v>-0.00359266404843994</v>
      </c>
      <c r="AI4" s="223">
        <v>5</v>
      </c>
      <c r="AJ4" s="248"/>
    </row>
    <row r="5" s="219" customFormat="1" ht="19" customHeight="1" spans="1:40">
      <c r="B5" s="250"/>
      <c r="C5" s="250"/>
      <c r="D5" s="250"/>
      <c r="E5" s="251"/>
      <c r="F5" s="251"/>
      <c r="G5" s="251"/>
      <c r="H5" s="252"/>
      <c r="I5" s="252"/>
      <c r="J5" s="252"/>
      <c r="K5" s="252"/>
      <c r="L5" s="252"/>
      <c r="M5" s="252"/>
      <c r="N5" s="252"/>
      <c r="O5" s="252"/>
      <c r="P5" s="253"/>
      <c r="Q5" s="313"/>
      <c r="R5" s="249"/>
      <c r="S5" s="249"/>
      <c r="T5" s="314"/>
      <c r="U5" s="254"/>
      <c r="V5" s="254"/>
      <c r="W5" s="255"/>
      <c r="X5" s="255"/>
      <c r="Y5" s="255"/>
      <c r="Z5" s="255"/>
      <c r="AA5" s="256"/>
      <c r="AB5" s="255"/>
      <c r="AC5" s="255"/>
      <c r="AD5" s="255"/>
      <c r="AE5" s="255"/>
      <c r="AF5" s="255"/>
      <c r="AG5" s="255"/>
      <c r="AH5" s="256"/>
      <c r="AI5" s="258"/>
      <c r="AJ5" s="259"/>
      <c r="AK5" s="258"/>
      <c r="AL5" s="258"/>
    </row>
    <row r="6" spans="1:40">
      <c r="A6" s="315" t="s">
        <v>25</v>
      </c>
      <c r="B6" s="293" t="s">
        <v>3229</v>
      </c>
      <c r="C6" s="293" t="s">
        <v>3230</v>
      </c>
      <c r="D6" s="293" t="s">
        <v>3231</v>
      </c>
      <c r="E6" s="263">
        <v>0</v>
      </c>
      <c r="F6" s="263">
        <v>0</v>
      </c>
      <c r="G6" s="263">
        <v>0</v>
      </c>
      <c r="H6" s="264">
        <v>0</v>
      </c>
      <c r="I6" s="264">
        <v>0</v>
      </c>
      <c r="J6" s="264">
        <v>0</v>
      </c>
      <c r="K6" s="264">
        <v>0</v>
      </c>
      <c r="L6" s="264">
        <v>0</v>
      </c>
      <c r="M6" s="264">
        <v>0</v>
      </c>
      <c r="N6" s="267">
        <v>0</v>
      </c>
      <c r="O6" s="266">
        <v>0</v>
      </c>
      <c r="P6" s="294">
        <v>0.9</v>
      </c>
      <c r="Q6" s="267">
        <v>0</v>
      </c>
      <c r="R6" s="267">
        <v>0</v>
      </c>
      <c r="S6" s="267">
        <v>0</v>
      </c>
      <c r="T6" s="295">
        <v>0</v>
      </c>
      <c r="U6" s="266">
        <v>0</v>
      </c>
      <c r="V6" s="266">
        <v>0</v>
      </c>
      <c r="W6" s="267">
        <v>0</v>
      </c>
      <c r="X6" s="267">
        <v>0</v>
      </c>
      <c r="Y6" s="268">
        <v>0</v>
      </c>
      <c r="Z6" s="268">
        <v>0</v>
      </c>
      <c r="AA6" s="295">
        <v>0</v>
      </c>
      <c r="AB6" s="264">
        <v>0</v>
      </c>
      <c r="AC6" s="264">
        <v>0</v>
      </c>
      <c r="AD6" s="264">
        <v>0</v>
      </c>
      <c r="AE6" s="264">
        <v>0</v>
      </c>
      <c r="AF6" s="268">
        <v>0</v>
      </c>
      <c r="AG6" s="268">
        <v>0</v>
      </c>
      <c r="AH6" s="295">
        <v>0</v>
      </c>
      <c r="AI6" s="272"/>
      <c r="AJ6" s="274"/>
    </row>
    <row r="7" spans="1:40">
      <c r="A7" s="315" t="s">
        <v>25</v>
      </c>
      <c r="B7" s="293" t="s">
        <v>3229</v>
      </c>
      <c r="C7" s="293" t="s">
        <v>28</v>
      </c>
      <c r="D7" s="293" t="s">
        <v>29</v>
      </c>
      <c r="E7" s="263">
        <v>7590</v>
      </c>
      <c r="F7" s="263">
        <v>7506</v>
      </c>
      <c r="G7" s="263">
        <v>5920</v>
      </c>
      <c r="H7" s="264">
        <v>7302</v>
      </c>
      <c r="I7" s="264">
        <v>7092</v>
      </c>
      <c r="J7" s="264">
        <v>5859</v>
      </c>
      <c r="K7" s="264">
        <v>5077</v>
      </c>
      <c r="L7" s="264">
        <v>5035</v>
      </c>
      <c r="M7" s="264">
        <v>4373</v>
      </c>
      <c r="N7" s="267">
        <v>0.950886023699916</v>
      </c>
      <c r="O7" s="266">
        <v>165864</v>
      </c>
      <c r="P7" s="294">
        <v>0.9</v>
      </c>
      <c r="Q7" s="267">
        <v>0.988932806324111</v>
      </c>
      <c r="R7" s="267">
        <v>0.971240755957272</v>
      </c>
      <c r="S7" s="267">
        <v>0.991727398069726</v>
      </c>
      <c r="T7" s="295">
        <v>0.0176920503668386</v>
      </c>
      <c r="U7" s="266">
        <v>174431</v>
      </c>
      <c r="V7" s="266">
        <v>127971</v>
      </c>
      <c r="W7" s="267">
        <v>0.733648262063509</v>
      </c>
      <c r="X7" s="267">
        <v>0.779973649538867</v>
      </c>
      <c r="Y7" s="268">
        <v>0.802382908792112</v>
      </c>
      <c r="Z7" s="268">
        <v>0.861335434311601</v>
      </c>
      <c r="AA7" s="295">
        <v>-0.0224092592532448</v>
      </c>
      <c r="AB7" s="264">
        <v>47964</v>
      </c>
      <c r="AC7" s="264">
        <v>38891</v>
      </c>
      <c r="AD7" s="264">
        <v>42360</v>
      </c>
      <c r="AE7" s="264">
        <v>34164</v>
      </c>
      <c r="AF7" s="268">
        <v>0.810837294637645</v>
      </c>
      <c r="AG7" s="268">
        <v>0.806515580736544</v>
      </c>
      <c r="AH7" s="295">
        <v>0.00432171390110092</v>
      </c>
      <c r="AI7" s="272"/>
      <c r="AJ7" s="274"/>
    </row>
    <row r="8" spans="1:40">
      <c r="A8" s="315" t="s">
        <v>25</v>
      </c>
      <c r="B8" s="293" t="s">
        <v>3229</v>
      </c>
      <c r="C8" s="293" t="s">
        <v>3232</v>
      </c>
      <c r="D8" s="293" t="s">
        <v>3233</v>
      </c>
      <c r="E8" s="263">
        <v>0</v>
      </c>
      <c r="F8" s="263">
        <v>0</v>
      </c>
      <c r="G8" s="263">
        <v>0</v>
      </c>
      <c r="H8" s="264">
        <v>0</v>
      </c>
      <c r="I8" s="264">
        <v>0</v>
      </c>
      <c r="J8" s="264">
        <v>0</v>
      </c>
      <c r="K8" s="264">
        <v>0</v>
      </c>
      <c r="L8" s="264">
        <v>0</v>
      </c>
      <c r="M8" s="264">
        <v>0</v>
      </c>
      <c r="N8" s="267">
        <v>0</v>
      </c>
      <c r="O8" s="266">
        <v>0</v>
      </c>
      <c r="P8" s="294">
        <v>0.9</v>
      </c>
      <c r="Q8" s="267">
        <v>0</v>
      </c>
      <c r="R8" s="267">
        <v>0</v>
      </c>
      <c r="S8" s="267">
        <v>0</v>
      </c>
      <c r="T8" s="295">
        <v>0</v>
      </c>
      <c r="U8" s="266">
        <v>0</v>
      </c>
      <c r="V8" s="266">
        <v>0</v>
      </c>
      <c r="W8" s="267">
        <v>0</v>
      </c>
      <c r="X8" s="267">
        <v>0</v>
      </c>
      <c r="Y8" s="268">
        <v>0</v>
      </c>
      <c r="Z8" s="268">
        <v>0</v>
      </c>
      <c r="AA8" s="295">
        <v>0</v>
      </c>
      <c r="AB8" s="264">
        <v>0</v>
      </c>
      <c r="AC8" s="264">
        <v>0</v>
      </c>
      <c r="AD8" s="264">
        <v>0</v>
      </c>
      <c r="AE8" s="264">
        <v>0</v>
      </c>
      <c r="AF8" s="268">
        <v>0</v>
      </c>
      <c r="AG8" s="268">
        <v>0</v>
      </c>
      <c r="AH8" s="295">
        <v>0</v>
      </c>
      <c r="AI8" s="272"/>
      <c r="AJ8" s="274"/>
    </row>
    <row r="9" spans="1:40">
      <c r="A9" s="315" t="s">
        <v>25</v>
      </c>
      <c r="B9" s="293" t="s">
        <v>3229</v>
      </c>
      <c r="C9" s="293" t="s">
        <v>30</v>
      </c>
      <c r="D9" s="293" t="s">
        <v>31</v>
      </c>
      <c r="E9" s="263">
        <v>8923</v>
      </c>
      <c r="F9" s="263">
        <v>8597</v>
      </c>
      <c r="G9" s="263">
        <v>7605</v>
      </c>
      <c r="H9" s="264">
        <v>7590</v>
      </c>
      <c r="I9" s="264">
        <v>7396</v>
      </c>
      <c r="J9" s="264">
        <v>6516</v>
      </c>
      <c r="K9" s="264">
        <v>5749</v>
      </c>
      <c r="L9" s="264">
        <v>5439</v>
      </c>
      <c r="M9" s="264">
        <v>4873</v>
      </c>
      <c r="N9" s="267">
        <v>0.981695914341543</v>
      </c>
      <c r="O9" s="266">
        <v>210508</v>
      </c>
      <c r="P9" s="294">
        <v>0.9</v>
      </c>
      <c r="Q9" s="267">
        <v>0.963465202286227</v>
      </c>
      <c r="R9" s="267">
        <v>0.974440052700922</v>
      </c>
      <c r="S9" s="267">
        <v>0.946077578709341</v>
      </c>
      <c r="T9" s="295">
        <v>-0.0109748504146957</v>
      </c>
      <c r="U9" s="266">
        <v>214433</v>
      </c>
      <c r="V9" s="266">
        <v>172339</v>
      </c>
      <c r="W9" s="267">
        <v>0.80369625943768</v>
      </c>
      <c r="X9" s="267">
        <v>0.852291830101984</v>
      </c>
      <c r="Y9" s="268">
        <v>0.858498023715415</v>
      </c>
      <c r="Z9" s="268">
        <v>0.847625674030266</v>
      </c>
      <c r="AA9" s="295">
        <v>-0.00620619361343144</v>
      </c>
      <c r="AB9" s="264">
        <v>52201</v>
      </c>
      <c r="AC9" s="264">
        <v>44471</v>
      </c>
      <c r="AD9" s="264">
        <v>48629</v>
      </c>
      <c r="AE9" s="264">
        <v>40353</v>
      </c>
      <c r="AF9" s="268">
        <v>0.851918545621731</v>
      </c>
      <c r="AG9" s="268">
        <v>0.82981348578009</v>
      </c>
      <c r="AH9" s="295">
        <v>0.0221050598416414</v>
      </c>
      <c r="AI9" s="272"/>
      <c r="AJ9" s="274"/>
      <c r="AM9" s="316">
        <f>Q3</f>
        <v>46295</v>
      </c>
      <c r="AN9" s="317">
        <f>AM9</f>
        <v>46295</v>
      </c>
    </row>
    <row r="10" spans="1:40">
      <c r="A10" s="315" t="s">
        <v>25</v>
      </c>
      <c r="B10" s="293" t="s">
        <v>3229</v>
      </c>
      <c r="C10" s="293" t="s">
        <v>34</v>
      </c>
      <c r="D10" s="293" t="s">
        <v>35</v>
      </c>
      <c r="E10" s="263">
        <v>13276</v>
      </c>
      <c r="F10" s="263">
        <v>12525</v>
      </c>
      <c r="G10" s="263">
        <v>11861</v>
      </c>
      <c r="H10" s="264">
        <v>7362</v>
      </c>
      <c r="I10" s="264">
        <v>7115</v>
      </c>
      <c r="J10" s="264">
        <v>6583</v>
      </c>
      <c r="K10" s="264">
        <v>5590</v>
      </c>
      <c r="L10" s="264">
        <v>4755</v>
      </c>
      <c r="M10" s="264">
        <v>4729</v>
      </c>
      <c r="N10" s="267">
        <v>0.918427470655615</v>
      </c>
      <c r="O10" s="266">
        <v>217288</v>
      </c>
      <c r="P10" s="294">
        <v>0.9</v>
      </c>
      <c r="Q10" s="267">
        <v>0.943431756553179</v>
      </c>
      <c r="R10" s="267">
        <v>0.966449334419995</v>
      </c>
      <c r="S10" s="267">
        <v>0.850626118067978</v>
      </c>
      <c r="T10" s="295">
        <v>-0.0230175778668159</v>
      </c>
      <c r="U10" s="266">
        <v>236587</v>
      </c>
      <c r="V10" s="266">
        <v>198079</v>
      </c>
      <c r="W10" s="267">
        <v>0.837235351054792</v>
      </c>
      <c r="X10" s="267">
        <v>0.893416691774631</v>
      </c>
      <c r="Y10" s="268">
        <v>0.894186362401521</v>
      </c>
      <c r="Z10" s="268">
        <v>0.845974955277281</v>
      </c>
      <c r="AA10" s="295">
        <v>-0.000769670626890373</v>
      </c>
      <c r="AB10" s="264">
        <v>55836</v>
      </c>
      <c r="AC10" s="264">
        <v>48616</v>
      </c>
      <c r="AD10" s="264">
        <v>50955</v>
      </c>
      <c r="AE10" s="264">
        <v>43468</v>
      </c>
      <c r="AF10" s="268">
        <v>0.870692743033169</v>
      </c>
      <c r="AG10" s="268">
        <v>0.853066431164753</v>
      </c>
      <c r="AH10" s="295">
        <v>0.0176263118684153</v>
      </c>
      <c r="AI10" s="272"/>
      <c r="AJ10" s="274"/>
      <c r="AM10" s="318"/>
      <c r="AN10" s="319">
        <f>AN9-6</f>
        <v>46289</v>
      </c>
    </row>
    <row r="11" spans="1:40">
      <c r="A11" s="315" t="s">
        <v>25</v>
      </c>
      <c r="B11" s="293" t="s">
        <v>3229</v>
      </c>
      <c r="C11" s="293" t="s">
        <v>170</v>
      </c>
      <c r="D11" s="293" t="s">
        <v>171</v>
      </c>
      <c r="E11" s="263">
        <v>7676</v>
      </c>
      <c r="F11" s="263">
        <v>6872</v>
      </c>
      <c r="G11" s="263">
        <v>6584</v>
      </c>
      <c r="H11" s="264">
        <v>6473</v>
      </c>
      <c r="I11" s="264">
        <v>5981</v>
      </c>
      <c r="J11" s="264">
        <v>5708</v>
      </c>
      <c r="K11" s="264">
        <v>5103</v>
      </c>
      <c r="L11" s="264">
        <v>4354</v>
      </c>
      <c r="M11" s="264">
        <v>4487</v>
      </c>
      <c r="N11" s="267">
        <v>0.914180353476747</v>
      </c>
      <c r="O11" s="266">
        <v>163865</v>
      </c>
      <c r="P11" s="294">
        <v>0.9</v>
      </c>
      <c r="Q11" s="267">
        <v>0.895257946847316</v>
      </c>
      <c r="R11" s="267">
        <v>0.923991966630619</v>
      </c>
      <c r="S11" s="267">
        <v>0.853223593964335</v>
      </c>
      <c r="T11" s="295">
        <v>-0.0287340197833031</v>
      </c>
      <c r="U11" s="266">
        <v>179248</v>
      </c>
      <c r="V11" s="266">
        <v>161960</v>
      </c>
      <c r="W11" s="267">
        <v>0.903552619833973</v>
      </c>
      <c r="X11" s="267">
        <v>0.857738405419489</v>
      </c>
      <c r="Y11" s="268">
        <v>0.881816777382975</v>
      </c>
      <c r="Z11" s="268">
        <v>0.879286694101509</v>
      </c>
      <c r="AA11" s="295">
        <v>-0.0240783719634862</v>
      </c>
      <c r="AB11" s="264">
        <v>43038</v>
      </c>
      <c r="AC11" s="264">
        <v>38609</v>
      </c>
      <c r="AD11" s="264">
        <v>39645</v>
      </c>
      <c r="AE11" s="264">
        <v>36676</v>
      </c>
      <c r="AF11" s="268">
        <v>0.897090942887681</v>
      </c>
      <c r="AG11" s="268">
        <v>0.925110354395258</v>
      </c>
      <c r="AH11" s="295">
        <v>-0.0280194115075773</v>
      </c>
      <c r="AI11" s="272"/>
      <c r="AJ11" s="274"/>
      <c r="AM11" s="318"/>
      <c r="AN11" s="317">
        <f>AN10-1</f>
        <v>46288</v>
      </c>
    </row>
    <row r="12" spans="1:40">
      <c r="A12" s="315" t="s">
        <v>25</v>
      </c>
      <c r="B12" s="293" t="s">
        <v>3229</v>
      </c>
      <c r="C12" s="293" t="s">
        <v>32</v>
      </c>
      <c r="D12" s="293" t="s">
        <v>33</v>
      </c>
      <c r="E12" s="263">
        <v>1623</v>
      </c>
      <c r="F12" s="263">
        <v>1608</v>
      </c>
      <c r="G12" s="263">
        <v>1410</v>
      </c>
      <c r="H12" s="264">
        <v>1427</v>
      </c>
      <c r="I12" s="264">
        <v>1412</v>
      </c>
      <c r="J12" s="264">
        <v>1278</v>
      </c>
      <c r="K12" s="264">
        <v>1261</v>
      </c>
      <c r="L12" s="264">
        <v>1256</v>
      </c>
      <c r="M12" s="264">
        <v>1148</v>
      </c>
      <c r="N12" s="267">
        <v>0.946963238523341</v>
      </c>
      <c r="O12" s="266">
        <v>36656</v>
      </c>
      <c r="P12" s="294">
        <v>0.9</v>
      </c>
      <c r="Q12" s="267">
        <v>0.990757855822551</v>
      </c>
      <c r="R12" s="267">
        <v>0.989488437281009</v>
      </c>
      <c r="S12" s="267">
        <v>0.996034892942109</v>
      </c>
      <c r="T12" s="295">
        <v>0.00126941854154172</v>
      </c>
      <c r="U12" s="266">
        <v>38709</v>
      </c>
      <c r="V12" s="266">
        <v>34235</v>
      </c>
      <c r="W12" s="267">
        <v>0.884419644010437</v>
      </c>
      <c r="X12" s="267">
        <v>0.868761552680222</v>
      </c>
      <c r="Y12" s="268">
        <v>0.895585143658024</v>
      </c>
      <c r="Z12" s="268">
        <v>0.910388580491673</v>
      </c>
      <c r="AA12" s="295">
        <v>-0.026823590977802</v>
      </c>
      <c r="AB12" s="264">
        <v>9964</v>
      </c>
      <c r="AC12" s="264">
        <v>8994</v>
      </c>
      <c r="AD12" s="264">
        <v>10369</v>
      </c>
      <c r="AE12" s="264">
        <v>9337</v>
      </c>
      <c r="AF12" s="268">
        <v>0.902649538338017</v>
      </c>
      <c r="AG12" s="268">
        <v>0.900472562445752</v>
      </c>
      <c r="AH12" s="295">
        <v>0.00217697589226507</v>
      </c>
      <c r="AI12" s="272"/>
      <c r="AJ12" s="274"/>
      <c r="AM12" s="318"/>
      <c r="AN12" s="317">
        <f>AN9-13</f>
        <v>46282</v>
      </c>
    </row>
    <row r="13" spans="1:40">
      <c r="A13" s="315" t="s">
        <v>25</v>
      </c>
      <c r="B13" s="293" t="s">
        <v>3229</v>
      </c>
      <c r="C13" s="293" t="s">
        <v>43</v>
      </c>
      <c r="D13" s="293" t="s">
        <v>44</v>
      </c>
      <c r="E13" s="263">
        <v>2069</v>
      </c>
      <c r="F13" s="263">
        <v>2062</v>
      </c>
      <c r="G13" s="263">
        <v>2024</v>
      </c>
      <c r="H13" s="264">
        <v>2668</v>
      </c>
      <c r="I13" s="264">
        <v>2664</v>
      </c>
      <c r="J13" s="264">
        <v>2650</v>
      </c>
      <c r="K13" s="264">
        <v>2496</v>
      </c>
      <c r="L13" s="264">
        <v>2494</v>
      </c>
      <c r="M13" s="264">
        <v>2474</v>
      </c>
      <c r="N13" s="267">
        <v>0.96714082662757</v>
      </c>
      <c r="O13" s="266">
        <v>86415</v>
      </c>
      <c r="P13" s="294">
        <v>0.9</v>
      </c>
      <c r="Q13" s="267">
        <v>0.996616723054616</v>
      </c>
      <c r="R13" s="267">
        <v>0.998500749625187</v>
      </c>
      <c r="S13" s="267">
        <v>0.999198717948718</v>
      </c>
      <c r="T13" s="295">
        <v>-0.00188402657057163</v>
      </c>
      <c r="U13" s="266">
        <v>89351</v>
      </c>
      <c r="V13" s="266">
        <v>85725</v>
      </c>
      <c r="W13" s="267">
        <v>0.959418473212387</v>
      </c>
      <c r="X13" s="267">
        <v>0.978250362493958</v>
      </c>
      <c r="Y13" s="268">
        <v>0.993253373313343</v>
      </c>
      <c r="Z13" s="268">
        <v>0.991185897435897</v>
      </c>
      <c r="AA13" s="295">
        <v>-0.0150030108193848</v>
      </c>
      <c r="AB13" s="264">
        <v>18831</v>
      </c>
      <c r="AC13" s="264">
        <v>18639</v>
      </c>
      <c r="AD13" s="264">
        <v>21342</v>
      </c>
      <c r="AE13" s="264">
        <v>21107</v>
      </c>
      <c r="AF13" s="268">
        <v>0.989804046519038</v>
      </c>
      <c r="AG13" s="268">
        <v>0.988988848280386</v>
      </c>
      <c r="AH13" s="295">
        <v>0.000815198238651615</v>
      </c>
      <c r="AI13" s="272"/>
      <c r="AJ13" s="274"/>
      <c r="AM13" s="320"/>
      <c r="AN13" s="320">
        <v>46266</v>
      </c>
    </row>
    <row r="14" spans="1:40">
      <c r="A14" s="315" t="s">
        <v>25</v>
      </c>
      <c r="B14" s="293" t="s">
        <v>3229</v>
      </c>
      <c r="C14" s="293" t="s">
        <v>41</v>
      </c>
      <c r="D14" s="293" t="s">
        <v>42</v>
      </c>
      <c r="E14" s="263">
        <v>12012</v>
      </c>
      <c r="F14" s="263">
        <v>11884</v>
      </c>
      <c r="G14" s="263">
        <v>10984</v>
      </c>
      <c r="H14" s="264">
        <v>10598</v>
      </c>
      <c r="I14" s="264">
        <v>10523</v>
      </c>
      <c r="J14" s="264">
        <v>9867</v>
      </c>
      <c r="K14" s="264">
        <v>7577</v>
      </c>
      <c r="L14" s="264">
        <v>7475</v>
      </c>
      <c r="M14" s="264">
        <v>7002</v>
      </c>
      <c r="N14" s="267">
        <v>0.9834115585652</v>
      </c>
      <c r="O14" s="266">
        <v>265469</v>
      </c>
      <c r="P14" s="294">
        <v>0.9</v>
      </c>
      <c r="Q14" s="267">
        <v>0.989343989343989</v>
      </c>
      <c r="R14" s="267">
        <v>0.992923193055293</v>
      </c>
      <c r="S14" s="267">
        <v>0.986538207733932</v>
      </c>
      <c r="T14" s="295">
        <v>-0.00357920371130405</v>
      </c>
      <c r="U14" s="266">
        <v>269947</v>
      </c>
      <c r="V14" s="266">
        <v>247446</v>
      </c>
      <c r="W14" s="267">
        <v>0.916646600999455</v>
      </c>
      <c r="X14" s="267">
        <v>0.914418914418914</v>
      </c>
      <c r="Y14" s="268">
        <v>0.931024721645593</v>
      </c>
      <c r="Z14" s="268">
        <v>0.924112445558928</v>
      </c>
      <c r="AA14" s="295">
        <v>-0.016605807226679</v>
      </c>
      <c r="AB14" s="264">
        <v>70247</v>
      </c>
      <c r="AC14" s="264">
        <v>64690</v>
      </c>
      <c r="AD14" s="264">
        <v>61925</v>
      </c>
      <c r="AE14" s="264">
        <v>57207</v>
      </c>
      <c r="AF14" s="268">
        <v>0.92089341893604</v>
      </c>
      <c r="AG14" s="268">
        <v>0.923811061768268</v>
      </c>
      <c r="AH14" s="295">
        <v>-0.00291764283222817</v>
      </c>
      <c r="AI14" s="272"/>
      <c r="AJ14" s="274"/>
    </row>
    <row r="15" spans="1:40">
      <c r="A15" s="315" t="s">
        <v>25</v>
      </c>
      <c r="B15" s="293" t="s">
        <v>3229</v>
      </c>
      <c r="C15" s="293" t="s">
        <v>36</v>
      </c>
      <c r="D15" s="293" t="s">
        <v>37</v>
      </c>
      <c r="E15" s="263">
        <v>5430</v>
      </c>
      <c r="F15" s="263">
        <v>5212</v>
      </c>
      <c r="G15" s="263">
        <v>5151</v>
      </c>
      <c r="H15" s="264">
        <v>5449</v>
      </c>
      <c r="I15" s="264">
        <v>5260</v>
      </c>
      <c r="J15" s="264">
        <v>5109</v>
      </c>
      <c r="K15" s="264">
        <v>4538</v>
      </c>
      <c r="L15" s="264">
        <v>3923</v>
      </c>
      <c r="M15" s="264">
        <v>4302</v>
      </c>
      <c r="N15" s="267">
        <v>0.958865433732345</v>
      </c>
      <c r="O15" s="266">
        <v>124641</v>
      </c>
      <c r="P15" s="294">
        <v>0.9</v>
      </c>
      <c r="Q15" s="267">
        <v>0.959852670349908</v>
      </c>
      <c r="R15" s="267">
        <v>0.965314736648926</v>
      </c>
      <c r="S15" s="267">
        <v>0.864477743499339</v>
      </c>
      <c r="T15" s="295">
        <v>-0.00546206629901846</v>
      </c>
      <c r="U15" s="266">
        <v>129988</v>
      </c>
      <c r="V15" s="266">
        <v>121746</v>
      </c>
      <c r="W15" s="267">
        <v>0.936594147152045</v>
      </c>
      <c r="X15" s="267">
        <v>0.948618784530387</v>
      </c>
      <c r="Y15" s="268">
        <v>0.93760322995045</v>
      </c>
      <c r="Z15" s="268">
        <v>0.947994711326576</v>
      </c>
      <c r="AA15" s="295">
        <v>0.0110155545799371</v>
      </c>
      <c r="AB15" s="264">
        <v>34198</v>
      </c>
      <c r="AC15" s="264">
        <v>32393</v>
      </c>
      <c r="AD15" s="264">
        <v>31674</v>
      </c>
      <c r="AE15" s="264">
        <v>29869</v>
      </c>
      <c r="AF15" s="268">
        <v>0.947219135621966</v>
      </c>
      <c r="AG15" s="268">
        <v>0.943013196943866</v>
      </c>
      <c r="AH15" s="295">
        <v>0.0042059386781006</v>
      </c>
      <c r="AI15" s="272"/>
      <c r="AJ15" s="274"/>
    </row>
    <row r="16" spans="1:40">
      <c r="A16" s="315" t="s">
        <v>25</v>
      </c>
      <c r="B16" s="293" t="s">
        <v>3229</v>
      </c>
      <c r="C16" s="293" t="s">
        <v>38</v>
      </c>
      <c r="D16" s="293" t="s">
        <v>39</v>
      </c>
      <c r="E16" s="263">
        <v>0</v>
      </c>
      <c r="F16" s="263">
        <v>0</v>
      </c>
      <c r="G16" s="263">
        <v>0</v>
      </c>
      <c r="H16" s="264">
        <v>0</v>
      </c>
      <c r="I16" s="264">
        <v>0</v>
      </c>
      <c r="J16" s="264">
        <v>0</v>
      </c>
      <c r="K16" s="264">
        <v>0</v>
      </c>
      <c r="L16" s="264">
        <v>0</v>
      </c>
      <c r="M16" s="264">
        <v>0</v>
      </c>
      <c r="N16" s="267">
        <v>0.411764705882353</v>
      </c>
      <c r="O16" s="266">
        <v>7</v>
      </c>
      <c r="P16" s="294">
        <v>0.9</v>
      </c>
      <c r="Q16" s="267">
        <v>0</v>
      </c>
      <c r="R16" s="267">
        <v>0</v>
      </c>
      <c r="S16" s="267">
        <v>0</v>
      </c>
      <c r="T16" s="295">
        <v>0</v>
      </c>
      <c r="U16" s="266">
        <v>17</v>
      </c>
      <c r="V16" s="266">
        <v>16</v>
      </c>
      <c r="W16" s="267">
        <v>0.941176470588235</v>
      </c>
      <c r="X16" s="267">
        <v>0</v>
      </c>
      <c r="Y16" s="268">
        <v>0</v>
      </c>
      <c r="Z16" s="268">
        <v>0</v>
      </c>
      <c r="AA16" s="295">
        <v>0</v>
      </c>
      <c r="AB16" s="264">
        <v>0</v>
      </c>
      <c r="AC16" s="264">
        <v>0</v>
      </c>
      <c r="AD16" s="264">
        <v>0</v>
      </c>
      <c r="AE16" s="264">
        <v>0</v>
      </c>
      <c r="AF16" s="268">
        <v>0</v>
      </c>
      <c r="AG16" s="268">
        <v>0</v>
      </c>
      <c r="AH16" s="295">
        <v>0</v>
      </c>
      <c r="AI16" s="272"/>
      <c r="AJ16" s="274"/>
    </row>
    <row r="17" spans="1:36">
      <c r="A17" s="315" t="s">
        <v>25</v>
      </c>
      <c r="B17" s="293" t="s">
        <v>3234</v>
      </c>
      <c r="C17" s="293" t="s">
        <v>3235</v>
      </c>
      <c r="D17" s="293" t="s">
        <v>3236</v>
      </c>
      <c r="E17" s="263">
        <v>0</v>
      </c>
      <c r="F17" s="263">
        <v>0</v>
      </c>
      <c r="G17" s="263">
        <v>0</v>
      </c>
      <c r="H17" s="264">
        <v>0</v>
      </c>
      <c r="I17" s="264">
        <v>0</v>
      </c>
      <c r="J17" s="264">
        <v>0</v>
      </c>
      <c r="K17" s="264">
        <v>0</v>
      </c>
      <c r="L17" s="264">
        <v>0</v>
      </c>
      <c r="M17" s="264">
        <v>0</v>
      </c>
      <c r="N17" s="267">
        <v>0</v>
      </c>
      <c r="O17" s="266">
        <v>0</v>
      </c>
      <c r="P17" s="294">
        <v>0.9</v>
      </c>
      <c r="Q17" s="267">
        <v>0</v>
      </c>
      <c r="R17" s="267">
        <v>0</v>
      </c>
      <c r="S17" s="267">
        <v>0</v>
      </c>
      <c r="T17" s="295">
        <v>0</v>
      </c>
      <c r="U17" s="266">
        <v>0</v>
      </c>
      <c r="V17" s="266">
        <v>0</v>
      </c>
      <c r="W17" s="267">
        <v>0</v>
      </c>
      <c r="X17" s="267">
        <v>0</v>
      </c>
      <c r="Y17" s="268">
        <v>0</v>
      </c>
      <c r="Z17" s="268">
        <v>0</v>
      </c>
      <c r="AA17" s="295">
        <v>0</v>
      </c>
      <c r="AB17" s="264">
        <v>0</v>
      </c>
      <c r="AC17" s="264">
        <v>0</v>
      </c>
      <c r="AD17" s="264">
        <v>0</v>
      </c>
      <c r="AE17" s="264">
        <v>0</v>
      </c>
      <c r="AF17" s="268">
        <v>0</v>
      </c>
      <c r="AG17" s="268">
        <v>0</v>
      </c>
      <c r="AH17" s="295">
        <v>0</v>
      </c>
      <c r="AI17" s="272"/>
      <c r="AJ17" s="274"/>
    </row>
    <row r="18" spans="1:36">
      <c r="A18" s="315" t="s">
        <v>25</v>
      </c>
      <c r="B18" s="293" t="s">
        <v>3234</v>
      </c>
      <c r="C18" s="293" t="s">
        <v>49</v>
      </c>
      <c r="D18" s="293" t="s">
        <v>50</v>
      </c>
      <c r="E18" s="263">
        <v>2380</v>
      </c>
      <c r="F18" s="263">
        <v>2361</v>
      </c>
      <c r="G18" s="263">
        <v>1705</v>
      </c>
      <c r="H18" s="264">
        <v>1829</v>
      </c>
      <c r="I18" s="264">
        <v>1775</v>
      </c>
      <c r="J18" s="264">
        <v>1406</v>
      </c>
      <c r="K18" s="264">
        <v>1252</v>
      </c>
      <c r="L18" s="264">
        <v>1233</v>
      </c>
      <c r="M18" s="264">
        <v>834</v>
      </c>
      <c r="N18" s="267">
        <v>0.908461816315279</v>
      </c>
      <c r="O18" s="266">
        <v>47786</v>
      </c>
      <c r="P18" s="294">
        <v>0.9</v>
      </c>
      <c r="Q18" s="267">
        <v>0.992016806722689</v>
      </c>
      <c r="R18" s="267">
        <v>0.970475669764899</v>
      </c>
      <c r="S18" s="267">
        <v>0.98482428115016</v>
      </c>
      <c r="T18" s="295">
        <v>0.0215411369577903</v>
      </c>
      <c r="U18" s="266">
        <v>52601</v>
      </c>
      <c r="V18" s="266">
        <v>33885</v>
      </c>
      <c r="W18" s="267">
        <v>0.644189273968175</v>
      </c>
      <c r="X18" s="267">
        <v>0.716386554621849</v>
      </c>
      <c r="Y18" s="268">
        <v>0.768726079825041</v>
      </c>
      <c r="Z18" s="268">
        <v>0.666134185303514</v>
      </c>
      <c r="AA18" s="295">
        <v>-0.0523395252031923</v>
      </c>
      <c r="AB18" s="264">
        <v>13049</v>
      </c>
      <c r="AC18" s="264">
        <v>8909</v>
      </c>
      <c r="AD18" s="264">
        <v>11730</v>
      </c>
      <c r="AE18" s="264">
        <v>7864</v>
      </c>
      <c r="AF18" s="268">
        <v>0.682734309142463</v>
      </c>
      <c r="AG18" s="268">
        <v>0.670417732310315</v>
      </c>
      <c r="AH18" s="295">
        <v>0.0123165768321476</v>
      </c>
      <c r="AI18" s="272"/>
      <c r="AJ18" s="274"/>
    </row>
    <row r="19" spans="1:36">
      <c r="A19" s="315" t="s">
        <v>25</v>
      </c>
      <c r="B19" s="293" t="s">
        <v>3234</v>
      </c>
      <c r="C19" s="293" t="s">
        <v>45</v>
      </c>
      <c r="D19" s="293" t="s">
        <v>46</v>
      </c>
      <c r="E19" s="263">
        <v>6922</v>
      </c>
      <c r="F19" s="263">
        <v>6825</v>
      </c>
      <c r="G19" s="263">
        <v>4915</v>
      </c>
      <c r="H19" s="264">
        <v>6135</v>
      </c>
      <c r="I19" s="264">
        <v>6096</v>
      </c>
      <c r="J19" s="264">
        <v>4748</v>
      </c>
      <c r="K19" s="264">
        <v>3554</v>
      </c>
      <c r="L19" s="264">
        <v>3540</v>
      </c>
      <c r="M19" s="264">
        <v>2616</v>
      </c>
      <c r="N19" s="267">
        <v>0.993707347336701</v>
      </c>
      <c r="O19" s="266">
        <v>168180</v>
      </c>
      <c r="P19" s="294">
        <v>0.9</v>
      </c>
      <c r="Q19" s="267">
        <v>0.985986709043629</v>
      </c>
      <c r="R19" s="267">
        <v>0.993643031784841</v>
      </c>
      <c r="S19" s="267">
        <v>0.996060776589758</v>
      </c>
      <c r="T19" s="295">
        <v>-0.00765632274121197</v>
      </c>
      <c r="U19" s="266">
        <v>169245</v>
      </c>
      <c r="V19" s="266">
        <v>122490</v>
      </c>
      <c r="W19" s="267">
        <v>0.723743685190109</v>
      </c>
      <c r="X19" s="267">
        <v>0.710054897428489</v>
      </c>
      <c r="Y19" s="268">
        <v>0.773920130399348</v>
      </c>
      <c r="Z19" s="268">
        <v>0.736072031513787</v>
      </c>
      <c r="AA19" s="295">
        <v>-0.0638652329708591</v>
      </c>
      <c r="AB19" s="264">
        <v>39808</v>
      </c>
      <c r="AC19" s="264">
        <v>28601</v>
      </c>
      <c r="AD19" s="264">
        <v>36185</v>
      </c>
      <c r="AE19" s="264">
        <v>26421</v>
      </c>
      <c r="AF19" s="268">
        <v>0.718473673633441</v>
      </c>
      <c r="AG19" s="268">
        <v>0.730164432776012</v>
      </c>
      <c r="AH19" s="295">
        <v>-0.0116907591425717</v>
      </c>
      <c r="AI19" s="272"/>
      <c r="AJ19" s="274"/>
    </row>
    <row r="20" spans="1:36">
      <c r="A20" s="315" t="s">
        <v>25</v>
      </c>
      <c r="B20" s="293" t="s">
        <v>3234</v>
      </c>
      <c r="C20" s="293" t="s">
        <v>55</v>
      </c>
      <c r="D20" s="293" t="s">
        <v>56</v>
      </c>
      <c r="E20" s="263">
        <v>7187</v>
      </c>
      <c r="F20" s="263">
        <v>7034</v>
      </c>
      <c r="G20" s="263">
        <v>6722</v>
      </c>
      <c r="H20" s="264">
        <v>7114</v>
      </c>
      <c r="I20" s="264">
        <v>6923</v>
      </c>
      <c r="J20" s="264">
        <v>6727</v>
      </c>
      <c r="K20" s="264">
        <v>4672</v>
      </c>
      <c r="L20" s="264">
        <v>3971</v>
      </c>
      <c r="M20" s="264">
        <v>4305</v>
      </c>
      <c r="N20" s="267">
        <v>0.92854463615904</v>
      </c>
      <c r="O20" s="266">
        <v>123775</v>
      </c>
      <c r="P20" s="294">
        <v>0.9</v>
      </c>
      <c r="Q20" s="267">
        <v>0.978711562543481</v>
      </c>
      <c r="R20" s="267">
        <v>0.973151532190048</v>
      </c>
      <c r="S20" s="267">
        <v>0.849957191780822</v>
      </c>
      <c r="T20" s="295">
        <v>0.00556003035343344</v>
      </c>
      <c r="U20" s="266">
        <v>133300</v>
      </c>
      <c r="V20" s="266">
        <v>120165</v>
      </c>
      <c r="W20" s="267">
        <v>0.901462865716429</v>
      </c>
      <c r="X20" s="267">
        <v>0.935299846945875</v>
      </c>
      <c r="Y20" s="268">
        <v>0.945600224908631</v>
      </c>
      <c r="Z20" s="268">
        <v>0.921446917808219</v>
      </c>
      <c r="AA20" s="295">
        <v>-0.0103003779627563</v>
      </c>
      <c r="AB20" s="264">
        <v>39839</v>
      </c>
      <c r="AC20" s="264">
        <v>37333</v>
      </c>
      <c r="AD20" s="264">
        <v>29697</v>
      </c>
      <c r="AE20" s="264">
        <v>27439</v>
      </c>
      <c r="AF20" s="268">
        <v>0.937096814679083</v>
      </c>
      <c r="AG20" s="268">
        <v>0.923965383708792</v>
      </c>
      <c r="AH20" s="295">
        <v>0.0131314309702912</v>
      </c>
      <c r="AI20" s="272"/>
      <c r="AJ20" s="274"/>
    </row>
    <row r="21" spans="1:36">
      <c r="A21" s="315" t="s">
        <v>25</v>
      </c>
      <c r="B21" s="293" t="s">
        <v>3234</v>
      </c>
      <c r="C21" s="293" t="s">
        <v>51</v>
      </c>
      <c r="D21" s="293" t="s">
        <v>52</v>
      </c>
      <c r="E21" s="263">
        <v>6328</v>
      </c>
      <c r="F21" s="263">
        <v>6293</v>
      </c>
      <c r="G21" s="263">
        <v>5446</v>
      </c>
      <c r="H21" s="264">
        <v>5631</v>
      </c>
      <c r="I21" s="264">
        <v>5594</v>
      </c>
      <c r="J21" s="264">
        <v>4928</v>
      </c>
      <c r="K21" s="264">
        <v>3606</v>
      </c>
      <c r="L21" s="264">
        <v>3597</v>
      </c>
      <c r="M21" s="264">
        <v>3222</v>
      </c>
      <c r="N21" s="267">
        <v>0.993207221592665</v>
      </c>
      <c r="O21" s="266">
        <v>154257</v>
      </c>
      <c r="P21" s="294">
        <v>0.9</v>
      </c>
      <c r="Q21" s="267">
        <v>0.994469026548673</v>
      </c>
      <c r="R21" s="267">
        <v>0.993429231042444</v>
      </c>
      <c r="S21" s="267">
        <v>0.997504159733777</v>
      </c>
      <c r="T21" s="295">
        <v>0.0010397955062289</v>
      </c>
      <c r="U21" s="266">
        <v>155312</v>
      </c>
      <c r="V21" s="266">
        <v>135808</v>
      </c>
      <c r="W21" s="267">
        <v>0.874420521273308</v>
      </c>
      <c r="X21" s="267">
        <v>0.860619469026549</v>
      </c>
      <c r="Y21" s="268">
        <v>0.875155389806429</v>
      </c>
      <c r="Z21" s="268">
        <v>0.89351081530782</v>
      </c>
      <c r="AA21" s="295">
        <v>-0.0145359207798801</v>
      </c>
      <c r="AB21" s="264">
        <v>36637</v>
      </c>
      <c r="AC21" s="264">
        <v>32025</v>
      </c>
      <c r="AD21" s="264">
        <v>33949</v>
      </c>
      <c r="AE21" s="264">
        <v>29729</v>
      </c>
      <c r="AF21" s="268">
        <v>0.874116330485575</v>
      </c>
      <c r="AG21" s="268">
        <v>0.875695896786356</v>
      </c>
      <c r="AH21" s="295">
        <v>-0.00157956630078127</v>
      </c>
      <c r="AI21" s="272"/>
      <c r="AJ21" s="274"/>
    </row>
    <row r="22" spans="1:36">
      <c r="A22" s="315" t="s">
        <v>25</v>
      </c>
      <c r="B22" s="293" t="s">
        <v>3234</v>
      </c>
      <c r="C22" s="293" t="s">
        <v>47</v>
      </c>
      <c r="D22" s="293" t="s">
        <v>48</v>
      </c>
      <c r="E22" s="263">
        <v>9315</v>
      </c>
      <c r="F22" s="263">
        <v>9165</v>
      </c>
      <c r="G22" s="263">
        <v>7887</v>
      </c>
      <c r="H22" s="264">
        <v>8060</v>
      </c>
      <c r="I22" s="264">
        <v>7939</v>
      </c>
      <c r="J22" s="264">
        <v>6937</v>
      </c>
      <c r="K22" s="264">
        <v>4643</v>
      </c>
      <c r="L22" s="264">
        <v>4623</v>
      </c>
      <c r="M22" s="264">
        <v>4042</v>
      </c>
      <c r="N22" s="267">
        <v>0.992235628295826</v>
      </c>
      <c r="O22" s="266">
        <v>221466</v>
      </c>
      <c r="P22" s="294">
        <v>0.9</v>
      </c>
      <c r="Q22" s="267">
        <v>0.98389694041868</v>
      </c>
      <c r="R22" s="267">
        <v>0.984987593052109</v>
      </c>
      <c r="S22" s="267">
        <v>0.995692440232608</v>
      </c>
      <c r="T22" s="295">
        <v>-0.00109065263342956</v>
      </c>
      <c r="U22" s="266">
        <v>223199</v>
      </c>
      <c r="V22" s="266">
        <v>196967</v>
      </c>
      <c r="W22" s="267">
        <v>0.882472591723081</v>
      </c>
      <c r="X22" s="267">
        <v>0.846698872785829</v>
      </c>
      <c r="Y22" s="268">
        <v>0.860669975186104</v>
      </c>
      <c r="Z22" s="268">
        <v>0.870557828989877</v>
      </c>
      <c r="AA22" s="295">
        <v>-0.0139711024002749</v>
      </c>
      <c r="AB22" s="264">
        <v>50836</v>
      </c>
      <c r="AC22" s="264">
        <v>43705</v>
      </c>
      <c r="AD22" s="264">
        <v>47530</v>
      </c>
      <c r="AE22" s="264">
        <v>42522</v>
      </c>
      <c r="AF22" s="268">
        <v>0.859725391454874</v>
      </c>
      <c r="AG22" s="268">
        <v>0.894634967389017</v>
      </c>
      <c r="AH22" s="295">
        <v>-0.034909575934143</v>
      </c>
      <c r="AI22" s="272"/>
      <c r="AJ22" s="274"/>
    </row>
    <row r="23" spans="1:36">
      <c r="A23" s="315" t="s">
        <v>25</v>
      </c>
      <c r="B23" s="293" t="s">
        <v>3234</v>
      </c>
      <c r="C23" s="293" t="s">
        <v>53</v>
      </c>
      <c r="D23" s="293" t="s">
        <v>54</v>
      </c>
      <c r="E23" s="263">
        <v>2290</v>
      </c>
      <c r="F23" s="263">
        <v>2275</v>
      </c>
      <c r="G23" s="263">
        <v>1947</v>
      </c>
      <c r="H23" s="264">
        <v>1957</v>
      </c>
      <c r="I23" s="264">
        <v>1864</v>
      </c>
      <c r="J23" s="264">
        <v>1704</v>
      </c>
      <c r="K23" s="264">
        <v>1408</v>
      </c>
      <c r="L23" s="264">
        <v>1346</v>
      </c>
      <c r="M23" s="264">
        <v>1277</v>
      </c>
      <c r="N23" s="267">
        <v>0.972685494832683</v>
      </c>
      <c r="O23" s="266">
        <v>45083</v>
      </c>
      <c r="P23" s="294">
        <v>0.9</v>
      </c>
      <c r="Q23" s="267">
        <v>0.993449781659389</v>
      </c>
      <c r="R23" s="267">
        <v>0.952478283086357</v>
      </c>
      <c r="S23" s="267">
        <v>0.955965909090909</v>
      </c>
      <c r="T23" s="295">
        <v>0.0409714985730321</v>
      </c>
      <c r="U23" s="266">
        <v>46349</v>
      </c>
      <c r="V23" s="266">
        <v>39364</v>
      </c>
      <c r="W23" s="267">
        <v>0.849295561932296</v>
      </c>
      <c r="X23" s="267">
        <v>0.850218340611354</v>
      </c>
      <c r="Y23" s="268">
        <v>0.870720490546755</v>
      </c>
      <c r="Z23" s="268">
        <v>0.906960227272727</v>
      </c>
      <c r="AA23" s="295">
        <v>-0.0205021499354016</v>
      </c>
      <c r="AB23" s="264">
        <v>12933</v>
      </c>
      <c r="AC23" s="264">
        <v>11125</v>
      </c>
      <c r="AD23" s="264">
        <v>12679</v>
      </c>
      <c r="AE23" s="264">
        <v>11310</v>
      </c>
      <c r="AF23" s="268">
        <v>0.860202582540787</v>
      </c>
      <c r="AG23" s="268">
        <v>0.892026185030365</v>
      </c>
      <c r="AH23" s="295">
        <v>-0.0318236024895779</v>
      </c>
      <c r="AI23" s="272"/>
      <c r="AJ23" s="274"/>
    </row>
    <row r="24" spans="1:36">
      <c r="A24" s="315" t="s">
        <v>25</v>
      </c>
      <c r="B24" s="293" t="s">
        <v>3237</v>
      </c>
      <c r="C24" s="293" t="s">
        <v>3238</v>
      </c>
      <c r="D24" s="293" t="s">
        <v>3239</v>
      </c>
      <c r="E24" s="263">
        <v>0</v>
      </c>
      <c r="F24" s="263">
        <v>0</v>
      </c>
      <c r="G24" s="263">
        <v>0</v>
      </c>
      <c r="H24" s="264">
        <v>0</v>
      </c>
      <c r="I24" s="264">
        <v>0</v>
      </c>
      <c r="J24" s="264">
        <v>0</v>
      </c>
      <c r="K24" s="264">
        <v>0</v>
      </c>
      <c r="L24" s="264">
        <v>0</v>
      </c>
      <c r="M24" s="264">
        <v>0</v>
      </c>
      <c r="N24" s="267">
        <v>0</v>
      </c>
      <c r="O24" s="266">
        <v>0</v>
      </c>
      <c r="P24" s="294">
        <v>0.9</v>
      </c>
      <c r="Q24" s="267">
        <v>0</v>
      </c>
      <c r="R24" s="267">
        <v>0</v>
      </c>
      <c r="S24" s="267">
        <v>0</v>
      </c>
      <c r="T24" s="295">
        <v>0</v>
      </c>
      <c r="U24" s="266">
        <v>0</v>
      </c>
      <c r="V24" s="266">
        <v>0</v>
      </c>
      <c r="W24" s="267">
        <v>0</v>
      </c>
      <c r="X24" s="267">
        <v>0</v>
      </c>
      <c r="Y24" s="268">
        <v>0</v>
      </c>
      <c r="Z24" s="268">
        <v>0</v>
      </c>
      <c r="AA24" s="295">
        <v>0</v>
      </c>
      <c r="AB24" s="264">
        <v>0</v>
      </c>
      <c r="AC24" s="264">
        <v>0</v>
      </c>
      <c r="AD24" s="264">
        <v>0</v>
      </c>
      <c r="AE24" s="264">
        <v>0</v>
      </c>
      <c r="AF24" s="268">
        <v>0</v>
      </c>
      <c r="AG24" s="268">
        <v>0</v>
      </c>
      <c r="AH24" s="295">
        <v>0</v>
      </c>
      <c r="AI24" s="272"/>
      <c r="AJ24" s="274"/>
    </row>
    <row r="25" spans="1:36">
      <c r="A25" s="315" t="s">
        <v>25</v>
      </c>
      <c r="B25" s="293" t="s">
        <v>3237</v>
      </c>
      <c r="C25" s="293" t="s">
        <v>3240</v>
      </c>
      <c r="D25" s="293" t="s">
        <v>3241</v>
      </c>
      <c r="E25" s="263">
        <v>0</v>
      </c>
      <c r="F25" s="263">
        <v>0</v>
      </c>
      <c r="G25" s="263">
        <v>0</v>
      </c>
      <c r="H25" s="264">
        <v>0</v>
      </c>
      <c r="I25" s="264">
        <v>0</v>
      </c>
      <c r="J25" s="264">
        <v>0</v>
      </c>
      <c r="K25" s="264">
        <v>0</v>
      </c>
      <c r="L25" s="264">
        <v>0</v>
      </c>
      <c r="M25" s="264">
        <v>0</v>
      </c>
      <c r="N25" s="267">
        <v>0</v>
      </c>
      <c r="O25" s="266">
        <v>0</v>
      </c>
      <c r="P25" s="294">
        <v>0.9</v>
      </c>
      <c r="Q25" s="267">
        <v>0</v>
      </c>
      <c r="R25" s="267">
        <v>0</v>
      </c>
      <c r="S25" s="267">
        <v>0</v>
      </c>
      <c r="T25" s="295">
        <v>0</v>
      </c>
      <c r="U25" s="266">
        <v>0</v>
      </c>
      <c r="V25" s="266">
        <v>0</v>
      </c>
      <c r="W25" s="267">
        <v>0</v>
      </c>
      <c r="X25" s="267">
        <v>0</v>
      </c>
      <c r="Y25" s="268">
        <v>0</v>
      </c>
      <c r="Z25" s="268">
        <v>0</v>
      </c>
      <c r="AA25" s="295">
        <v>0</v>
      </c>
      <c r="AB25" s="264">
        <v>0</v>
      </c>
      <c r="AC25" s="264">
        <v>0</v>
      </c>
      <c r="AD25" s="264">
        <v>0</v>
      </c>
      <c r="AE25" s="264">
        <v>0</v>
      </c>
      <c r="AF25" s="268">
        <v>0</v>
      </c>
      <c r="AG25" s="268">
        <v>0</v>
      </c>
      <c r="AH25" s="295">
        <v>0</v>
      </c>
      <c r="AI25" s="272"/>
      <c r="AJ25" s="274"/>
    </row>
    <row r="26" spans="1:36">
      <c r="A26" s="315" t="s">
        <v>25</v>
      </c>
      <c r="B26" s="293" t="s">
        <v>3237</v>
      </c>
      <c r="C26" s="293" t="s">
        <v>3242</v>
      </c>
      <c r="D26" s="293" t="s">
        <v>3243</v>
      </c>
      <c r="E26" s="263">
        <v>0</v>
      </c>
      <c r="F26" s="263">
        <v>0</v>
      </c>
      <c r="G26" s="263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7">
        <v>0</v>
      </c>
      <c r="O26" s="266">
        <v>0</v>
      </c>
      <c r="P26" s="294">
        <v>0.9</v>
      </c>
      <c r="Q26" s="267">
        <v>0</v>
      </c>
      <c r="R26" s="267">
        <v>0</v>
      </c>
      <c r="S26" s="267">
        <v>0</v>
      </c>
      <c r="T26" s="295">
        <v>0</v>
      </c>
      <c r="U26" s="266">
        <v>0</v>
      </c>
      <c r="V26" s="266">
        <v>0</v>
      </c>
      <c r="W26" s="267">
        <v>0</v>
      </c>
      <c r="X26" s="267">
        <v>0</v>
      </c>
      <c r="Y26" s="268">
        <v>0</v>
      </c>
      <c r="Z26" s="268">
        <v>0</v>
      </c>
      <c r="AA26" s="295">
        <v>0</v>
      </c>
      <c r="AB26" s="264">
        <v>0</v>
      </c>
      <c r="AC26" s="264">
        <v>0</v>
      </c>
      <c r="AD26" s="264">
        <v>0</v>
      </c>
      <c r="AE26" s="264">
        <v>0</v>
      </c>
      <c r="AF26" s="268">
        <v>0</v>
      </c>
      <c r="AG26" s="268">
        <v>0</v>
      </c>
      <c r="AH26" s="295">
        <v>0</v>
      </c>
      <c r="AI26" s="272"/>
      <c r="AJ26" s="274"/>
    </row>
    <row r="27" spans="1:36">
      <c r="A27" s="315" t="s">
        <v>25</v>
      </c>
      <c r="B27" s="293" t="s">
        <v>3237</v>
      </c>
      <c r="C27" s="293" t="s">
        <v>3244</v>
      </c>
      <c r="D27" s="293" t="s">
        <v>3245</v>
      </c>
      <c r="E27" s="263">
        <v>0</v>
      </c>
      <c r="F27" s="263">
        <v>0</v>
      </c>
      <c r="G27" s="263">
        <v>0</v>
      </c>
      <c r="H27" s="264">
        <v>0</v>
      </c>
      <c r="I27" s="264">
        <v>0</v>
      </c>
      <c r="J27" s="264">
        <v>0</v>
      </c>
      <c r="K27" s="264">
        <v>0</v>
      </c>
      <c r="L27" s="264">
        <v>0</v>
      </c>
      <c r="M27" s="264">
        <v>0</v>
      </c>
      <c r="N27" s="267">
        <v>0</v>
      </c>
      <c r="O27" s="266">
        <v>0</v>
      </c>
      <c r="P27" s="294">
        <v>0.9</v>
      </c>
      <c r="Q27" s="267">
        <v>0</v>
      </c>
      <c r="R27" s="267">
        <v>0</v>
      </c>
      <c r="S27" s="267">
        <v>0</v>
      </c>
      <c r="T27" s="295">
        <v>0</v>
      </c>
      <c r="U27" s="266">
        <v>0</v>
      </c>
      <c r="V27" s="266">
        <v>0</v>
      </c>
      <c r="W27" s="267">
        <v>0</v>
      </c>
      <c r="X27" s="267">
        <v>0</v>
      </c>
      <c r="Y27" s="268">
        <v>0</v>
      </c>
      <c r="Z27" s="268">
        <v>0</v>
      </c>
      <c r="AA27" s="295">
        <v>0</v>
      </c>
      <c r="AB27" s="264">
        <v>0</v>
      </c>
      <c r="AC27" s="264">
        <v>0</v>
      </c>
      <c r="AD27" s="264">
        <v>0</v>
      </c>
      <c r="AE27" s="264">
        <v>0</v>
      </c>
      <c r="AF27" s="268">
        <v>0</v>
      </c>
      <c r="AG27" s="268">
        <v>0</v>
      </c>
      <c r="AH27" s="295">
        <v>0</v>
      </c>
      <c r="AI27" s="272"/>
      <c r="AJ27" s="274"/>
    </row>
    <row r="28" spans="1:36">
      <c r="A28" s="315" t="s">
        <v>25</v>
      </c>
      <c r="B28" s="293" t="s">
        <v>3237</v>
      </c>
      <c r="C28" s="293" t="s">
        <v>63</v>
      </c>
      <c r="D28" s="293" t="s">
        <v>64</v>
      </c>
      <c r="E28" s="263">
        <v>6775</v>
      </c>
      <c r="F28" s="263">
        <v>6745</v>
      </c>
      <c r="G28" s="263">
        <v>4876</v>
      </c>
      <c r="H28" s="264">
        <v>5663</v>
      </c>
      <c r="I28" s="264">
        <v>5614</v>
      </c>
      <c r="J28" s="264">
        <v>4302</v>
      </c>
      <c r="K28" s="264">
        <v>3660</v>
      </c>
      <c r="L28" s="264">
        <v>3588</v>
      </c>
      <c r="M28" s="264">
        <v>2885</v>
      </c>
      <c r="N28" s="267">
        <v>0.906295922952671</v>
      </c>
      <c r="O28" s="266">
        <v>149247</v>
      </c>
      <c r="P28" s="294">
        <v>0.9</v>
      </c>
      <c r="Q28" s="267">
        <v>0.995571955719557</v>
      </c>
      <c r="R28" s="267">
        <v>0.991347342398022</v>
      </c>
      <c r="S28" s="267">
        <v>0.980327868852459</v>
      </c>
      <c r="T28" s="295">
        <v>0.0042246133215349</v>
      </c>
      <c r="U28" s="266">
        <v>164678</v>
      </c>
      <c r="V28" s="266">
        <v>117732</v>
      </c>
      <c r="W28" s="267">
        <v>0.714922454729836</v>
      </c>
      <c r="X28" s="267">
        <v>0.719704797047971</v>
      </c>
      <c r="Y28" s="268">
        <v>0.759668020483843</v>
      </c>
      <c r="Z28" s="268">
        <v>0.788251366120219</v>
      </c>
      <c r="AA28" s="295">
        <v>-0.039963223435872</v>
      </c>
      <c r="AB28" s="264">
        <v>36947</v>
      </c>
      <c r="AC28" s="264">
        <v>27784</v>
      </c>
      <c r="AD28" s="264">
        <v>32492</v>
      </c>
      <c r="AE28" s="264">
        <v>23567</v>
      </c>
      <c r="AF28" s="268">
        <v>0.751996102525239</v>
      </c>
      <c r="AG28" s="268">
        <v>0.725317001107965</v>
      </c>
      <c r="AH28" s="295">
        <v>0.0266791014172738</v>
      </c>
      <c r="AI28" s="272"/>
      <c r="AJ28" s="274"/>
    </row>
    <row r="29" spans="1:36">
      <c r="A29" s="315" t="s">
        <v>25</v>
      </c>
      <c r="B29" s="293" t="s">
        <v>3237</v>
      </c>
      <c r="C29" s="293" t="s">
        <v>57</v>
      </c>
      <c r="D29" s="293" t="s">
        <v>58</v>
      </c>
      <c r="E29" s="263">
        <v>12782</v>
      </c>
      <c r="F29" s="263">
        <v>11470</v>
      </c>
      <c r="G29" s="263">
        <v>9664</v>
      </c>
      <c r="H29" s="264">
        <v>11374</v>
      </c>
      <c r="I29" s="264">
        <v>9438</v>
      </c>
      <c r="J29" s="264">
        <v>8779</v>
      </c>
      <c r="K29" s="264">
        <v>8548</v>
      </c>
      <c r="L29" s="264">
        <v>7037</v>
      </c>
      <c r="M29" s="264">
        <v>6465</v>
      </c>
      <c r="N29" s="267">
        <v>0.838752210564467</v>
      </c>
      <c r="O29" s="266">
        <v>268446</v>
      </c>
      <c r="P29" s="294">
        <v>0.9</v>
      </c>
      <c r="Q29" s="267">
        <v>0.897355656391801</v>
      </c>
      <c r="R29" s="267">
        <v>0.829787234042553</v>
      </c>
      <c r="S29" s="267">
        <v>0.82323350491343</v>
      </c>
      <c r="T29" s="295">
        <v>0.0675684223492478</v>
      </c>
      <c r="U29" s="266">
        <v>320054</v>
      </c>
      <c r="V29" s="266">
        <v>221110</v>
      </c>
      <c r="W29" s="267">
        <v>0.690852168696532</v>
      </c>
      <c r="X29" s="267">
        <v>0.756063213894539</v>
      </c>
      <c r="Y29" s="268">
        <v>0.771848074556005</v>
      </c>
      <c r="Z29" s="268">
        <v>0.756317267197005</v>
      </c>
      <c r="AA29" s="295">
        <v>-0.0157848606614657</v>
      </c>
      <c r="AB29" s="264">
        <v>72343</v>
      </c>
      <c r="AC29" s="264">
        <v>56034</v>
      </c>
      <c r="AD29" s="264">
        <v>68435</v>
      </c>
      <c r="AE29" s="264">
        <v>49681</v>
      </c>
      <c r="AF29" s="268">
        <v>0.774560081832382</v>
      </c>
      <c r="AG29" s="268">
        <v>0.725958939139329</v>
      </c>
      <c r="AH29" s="295">
        <v>0.0486011426930526</v>
      </c>
      <c r="AI29" s="272"/>
      <c r="AJ29" s="274"/>
    </row>
    <row r="30" spans="1:36">
      <c r="A30" s="315" t="s">
        <v>25</v>
      </c>
      <c r="B30" s="293" t="s">
        <v>3237</v>
      </c>
      <c r="C30" s="293" t="s">
        <v>59</v>
      </c>
      <c r="D30" s="293" t="s">
        <v>60</v>
      </c>
      <c r="E30" s="263">
        <v>8508</v>
      </c>
      <c r="F30" s="263">
        <v>8469</v>
      </c>
      <c r="G30" s="263">
        <v>6322</v>
      </c>
      <c r="H30" s="264">
        <v>7201</v>
      </c>
      <c r="I30" s="264">
        <v>7178</v>
      </c>
      <c r="J30" s="264">
        <v>5553</v>
      </c>
      <c r="K30" s="264">
        <v>4436</v>
      </c>
      <c r="L30" s="264">
        <v>4422</v>
      </c>
      <c r="M30" s="264">
        <v>3270</v>
      </c>
      <c r="N30" s="267">
        <v>0.976830394129483</v>
      </c>
      <c r="O30" s="266">
        <v>206331</v>
      </c>
      <c r="P30" s="294">
        <v>0.9</v>
      </c>
      <c r="Q30" s="267">
        <v>0.995416078984485</v>
      </c>
      <c r="R30" s="267">
        <v>0.996805999166782</v>
      </c>
      <c r="S30" s="267">
        <v>0.996844003606853</v>
      </c>
      <c r="T30" s="295">
        <v>-0.00138992018229722</v>
      </c>
      <c r="U30" s="266">
        <v>211225</v>
      </c>
      <c r="V30" s="266">
        <v>149138</v>
      </c>
      <c r="W30" s="267">
        <v>0.706062255888271</v>
      </c>
      <c r="X30" s="267">
        <v>0.74306535025858</v>
      </c>
      <c r="Y30" s="268">
        <v>0.771142896819886</v>
      </c>
      <c r="Z30" s="268">
        <v>0.737150586113616</v>
      </c>
      <c r="AA30" s="295">
        <v>-0.028077546561306</v>
      </c>
      <c r="AB30" s="264">
        <v>46945</v>
      </c>
      <c r="AC30" s="264">
        <v>34860</v>
      </c>
      <c r="AD30" s="264">
        <v>43631</v>
      </c>
      <c r="AE30" s="264">
        <v>31286</v>
      </c>
      <c r="AF30" s="268">
        <v>0.742571093833209</v>
      </c>
      <c r="AG30" s="268">
        <v>0.717058971831954</v>
      </c>
      <c r="AH30" s="295">
        <v>0.0255121220012547</v>
      </c>
      <c r="AI30" s="272"/>
      <c r="AJ30" s="274"/>
    </row>
    <row r="31" spans="1:36">
      <c r="A31" s="315" t="s">
        <v>25</v>
      </c>
      <c r="B31" s="293" t="s">
        <v>3237</v>
      </c>
      <c r="C31" s="293" t="s">
        <v>61</v>
      </c>
      <c r="D31" s="293" t="s">
        <v>62</v>
      </c>
      <c r="E31" s="263">
        <v>6510</v>
      </c>
      <c r="F31" s="263">
        <v>6430</v>
      </c>
      <c r="G31" s="263">
        <v>5338</v>
      </c>
      <c r="H31" s="264">
        <v>5913</v>
      </c>
      <c r="I31" s="264">
        <v>5521</v>
      </c>
      <c r="J31" s="264">
        <v>5038</v>
      </c>
      <c r="K31" s="264">
        <v>3608</v>
      </c>
      <c r="L31" s="264">
        <v>3568</v>
      </c>
      <c r="M31" s="264">
        <v>3020</v>
      </c>
      <c r="N31" s="267">
        <v>0.982461110073109</v>
      </c>
      <c r="O31" s="266">
        <v>163007</v>
      </c>
      <c r="P31" s="294">
        <v>0.9</v>
      </c>
      <c r="Q31" s="267">
        <v>0.987711213517665</v>
      </c>
      <c r="R31" s="267">
        <v>0.93370539489261</v>
      </c>
      <c r="S31" s="267">
        <v>0.988913525498891</v>
      </c>
      <c r="T31" s="295">
        <v>0.0540058186250556</v>
      </c>
      <c r="U31" s="266">
        <v>165917</v>
      </c>
      <c r="V31" s="266">
        <v>136098</v>
      </c>
      <c r="W31" s="267">
        <v>0.82027760868386</v>
      </c>
      <c r="X31" s="267">
        <v>0.819969278033794</v>
      </c>
      <c r="Y31" s="268">
        <v>0.852020970742432</v>
      </c>
      <c r="Z31" s="268">
        <v>0.837028824833703</v>
      </c>
      <c r="AA31" s="295">
        <v>-0.0320516927086377</v>
      </c>
      <c r="AB31" s="264">
        <v>36554</v>
      </c>
      <c r="AC31" s="264">
        <v>30828</v>
      </c>
      <c r="AD31" s="264">
        <v>33412</v>
      </c>
      <c r="AE31" s="264">
        <v>28684</v>
      </c>
      <c r="AF31" s="268">
        <v>0.843355036384527</v>
      </c>
      <c r="AG31" s="268">
        <v>0.858493954267928</v>
      </c>
      <c r="AH31" s="295">
        <v>-0.0151389178834007</v>
      </c>
      <c r="AI31" s="272"/>
      <c r="AJ31" s="274"/>
    </row>
    <row r="32" spans="1:36">
      <c r="A32" s="315" t="s">
        <v>25</v>
      </c>
      <c r="B32" s="293" t="s">
        <v>3237</v>
      </c>
      <c r="C32" s="293" t="s">
        <v>65</v>
      </c>
      <c r="D32" s="293" t="s">
        <v>66</v>
      </c>
      <c r="E32" s="263">
        <v>5025</v>
      </c>
      <c r="F32" s="263">
        <v>4855</v>
      </c>
      <c r="G32" s="263">
        <v>4452</v>
      </c>
      <c r="H32" s="264">
        <v>4454</v>
      </c>
      <c r="I32" s="264">
        <v>4296</v>
      </c>
      <c r="J32" s="264">
        <v>3966</v>
      </c>
      <c r="K32" s="264">
        <v>2994</v>
      </c>
      <c r="L32" s="264">
        <v>2867</v>
      </c>
      <c r="M32" s="264">
        <v>2624</v>
      </c>
      <c r="N32" s="267">
        <v>0.956706551620028</v>
      </c>
      <c r="O32" s="266">
        <v>120413</v>
      </c>
      <c r="P32" s="294">
        <v>0.9</v>
      </c>
      <c r="Q32" s="267">
        <v>0.966169154228856</v>
      </c>
      <c r="R32" s="267">
        <v>0.964526268522676</v>
      </c>
      <c r="S32" s="267">
        <v>0.957581830327321</v>
      </c>
      <c r="T32" s="295">
        <v>0.00164288570617954</v>
      </c>
      <c r="U32" s="266">
        <v>125862</v>
      </c>
      <c r="V32" s="266">
        <v>111277</v>
      </c>
      <c r="W32" s="267">
        <v>0.884119114585816</v>
      </c>
      <c r="X32" s="267">
        <v>0.885970149253731</v>
      </c>
      <c r="Y32" s="268">
        <v>0.890435563538392</v>
      </c>
      <c r="Z32" s="268">
        <v>0.876419505678023</v>
      </c>
      <c r="AA32" s="295">
        <v>-0.00446541428466118</v>
      </c>
      <c r="AB32" s="264">
        <v>28216</v>
      </c>
      <c r="AC32" s="264">
        <v>24898</v>
      </c>
      <c r="AD32" s="264">
        <v>25815</v>
      </c>
      <c r="AE32" s="264">
        <v>22909</v>
      </c>
      <c r="AF32" s="268">
        <v>0.882407144882336</v>
      </c>
      <c r="AG32" s="268">
        <v>0.887429788882433</v>
      </c>
      <c r="AH32" s="295">
        <v>-0.00502264400009644</v>
      </c>
      <c r="AI32" s="272"/>
      <c r="AJ32" s="274"/>
    </row>
    <row r="33" spans="1:36">
      <c r="A33" s="315" t="s">
        <v>25</v>
      </c>
      <c r="B33" s="293" t="s">
        <v>3237</v>
      </c>
      <c r="C33" s="293" t="s">
        <v>67</v>
      </c>
      <c r="D33" s="293" t="s">
        <v>68</v>
      </c>
      <c r="E33" s="263">
        <v>1704</v>
      </c>
      <c r="F33" s="263">
        <v>1683</v>
      </c>
      <c r="G33" s="263">
        <v>1506</v>
      </c>
      <c r="H33" s="264">
        <v>3758</v>
      </c>
      <c r="I33" s="264">
        <v>2935</v>
      </c>
      <c r="J33" s="264">
        <v>3389</v>
      </c>
      <c r="K33" s="264">
        <v>1322</v>
      </c>
      <c r="L33" s="264">
        <v>1276</v>
      </c>
      <c r="M33" s="264">
        <v>1161</v>
      </c>
      <c r="N33" s="267">
        <v>0.964048903015368</v>
      </c>
      <c r="O33" s="266">
        <v>80983</v>
      </c>
      <c r="P33" s="294">
        <v>0.9</v>
      </c>
      <c r="Q33" s="267">
        <v>0.987676056338028</v>
      </c>
      <c r="R33" s="267">
        <v>0.781000532197978</v>
      </c>
      <c r="S33" s="267">
        <v>0.965204236006051</v>
      </c>
      <c r="T33" s="295">
        <v>0.206675524140051</v>
      </c>
      <c r="U33" s="266">
        <v>84003</v>
      </c>
      <c r="V33" s="266">
        <v>75248</v>
      </c>
      <c r="W33" s="267">
        <v>0.895777531754818</v>
      </c>
      <c r="X33" s="267">
        <v>0.883802816901408</v>
      </c>
      <c r="Y33" s="268">
        <v>0.901809473124002</v>
      </c>
      <c r="Z33" s="268">
        <v>0.87821482602118</v>
      </c>
      <c r="AA33" s="295">
        <v>-0.0180066562225937</v>
      </c>
      <c r="AB33" s="264">
        <v>17894</v>
      </c>
      <c r="AC33" s="264">
        <v>15988</v>
      </c>
      <c r="AD33" s="264">
        <v>17642</v>
      </c>
      <c r="AE33" s="264">
        <v>15843</v>
      </c>
      <c r="AF33" s="268">
        <v>0.893483849334973</v>
      </c>
      <c r="AG33" s="268">
        <v>0.898027434531232</v>
      </c>
      <c r="AH33" s="295">
        <v>-0.00454358519625964</v>
      </c>
      <c r="AI33" s="272"/>
      <c r="AJ33" s="274"/>
    </row>
    <row r="34" spans="1:36">
      <c r="A34" s="315" t="s">
        <v>25</v>
      </c>
      <c r="B34" s="293" t="s">
        <v>3237</v>
      </c>
      <c r="C34" s="293" t="s">
        <v>69</v>
      </c>
      <c r="D34" s="293" t="s">
        <v>70</v>
      </c>
      <c r="E34" s="263">
        <v>7573</v>
      </c>
      <c r="F34" s="263">
        <v>7445</v>
      </c>
      <c r="G34" s="263">
        <v>6712</v>
      </c>
      <c r="H34" s="264">
        <v>7068</v>
      </c>
      <c r="I34" s="264">
        <v>6932</v>
      </c>
      <c r="J34" s="264">
        <v>6409</v>
      </c>
      <c r="K34" s="264">
        <v>4989</v>
      </c>
      <c r="L34" s="264">
        <v>4821</v>
      </c>
      <c r="M34" s="264">
        <v>4691</v>
      </c>
      <c r="N34" s="267">
        <v>0.965145293435762</v>
      </c>
      <c r="O34" s="266">
        <v>147369</v>
      </c>
      <c r="P34" s="294">
        <v>0.9</v>
      </c>
      <c r="Q34" s="267">
        <v>0.983097847616532</v>
      </c>
      <c r="R34" s="267">
        <v>0.980758347481607</v>
      </c>
      <c r="S34" s="267">
        <v>0.966325917017438</v>
      </c>
      <c r="T34" s="295">
        <v>0.00233950013492512</v>
      </c>
      <c r="U34" s="266">
        <v>152691</v>
      </c>
      <c r="V34" s="266">
        <v>137498</v>
      </c>
      <c r="W34" s="267">
        <v>0.900498392177666</v>
      </c>
      <c r="X34" s="267">
        <v>0.886306615608081</v>
      </c>
      <c r="Y34" s="268">
        <v>0.906762874929259</v>
      </c>
      <c r="Z34" s="268">
        <v>0.94026859089998</v>
      </c>
      <c r="AA34" s="295">
        <v>-0.0204562593211773</v>
      </c>
      <c r="AB34" s="264">
        <v>46451</v>
      </c>
      <c r="AC34" s="264">
        <v>42650</v>
      </c>
      <c r="AD34" s="264">
        <v>36558</v>
      </c>
      <c r="AE34" s="264">
        <v>33830</v>
      </c>
      <c r="AF34" s="268">
        <v>0.918171836989516</v>
      </c>
      <c r="AG34" s="268">
        <v>0.925378850046501</v>
      </c>
      <c r="AH34" s="295">
        <v>-0.00720701305698557</v>
      </c>
      <c r="AI34" s="272"/>
      <c r="AJ34" s="274"/>
    </row>
    <row r="35" spans="1:36">
      <c r="A35" s="315" t="s">
        <v>25</v>
      </c>
      <c r="B35" s="293" t="s">
        <v>3246</v>
      </c>
      <c r="C35" s="293" t="s">
        <v>3247</v>
      </c>
      <c r="D35" s="293" t="s">
        <v>3248</v>
      </c>
      <c r="E35" s="263">
        <v>0</v>
      </c>
      <c r="F35" s="263">
        <v>0</v>
      </c>
      <c r="G35" s="263">
        <v>0</v>
      </c>
      <c r="H35" s="264">
        <v>0</v>
      </c>
      <c r="I35" s="264">
        <v>0</v>
      </c>
      <c r="J35" s="264">
        <v>0</v>
      </c>
      <c r="K35" s="264">
        <v>0</v>
      </c>
      <c r="L35" s="264">
        <v>0</v>
      </c>
      <c r="M35" s="264">
        <v>0</v>
      </c>
      <c r="N35" s="267">
        <v>0</v>
      </c>
      <c r="O35" s="266">
        <v>0</v>
      </c>
      <c r="P35" s="294">
        <v>0.9</v>
      </c>
      <c r="Q35" s="267">
        <v>0</v>
      </c>
      <c r="R35" s="267">
        <v>0</v>
      </c>
      <c r="S35" s="267">
        <v>0</v>
      </c>
      <c r="T35" s="295">
        <v>0</v>
      </c>
      <c r="U35" s="266">
        <v>0</v>
      </c>
      <c r="V35" s="266">
        <v>0</v>
      </c>
      <c r="W35" s="267">
        <v>0</v>
      </c>
      <c r="X35" s="267">
        <v>0</v>
      </c>
      <c r="Y35" s="268">
        <v>0</v>
      </c>
      <c r="Z35" s="268">
        <v>0</v>
      </c>
      <c r="AA35" s="295">
        <v>0</v>
      </c>
      <c r="AB35" s="264">
        <v>0</v>
      </c>
      <c r="AC35" s="264">
        <v>0</v>
      </c>
      <c r="AD35" s="264">
        <v>0</v>
      </c>
      <c r="AE35" s="264">
        <v>0</v>
      </c>
      <c r="AF35" s="268">
        <v>0</v>
      </c>
      <c r="AG35" s="268">
        <v>0</v>
      </c>
      <c r="AH35" s="295">
        <v>0</v>
      </c>
      <c r="AI35" s="272"/>
      <c r="AJ35" s="274"/>
    </row>
    <row r="36" spans="1:36">
      <c r="A36" s="315" t="s">
        <v>25</v>
      </c>
      <c r="B36" s="293" t="s">
        <v>3246</v>
      </c>
      <c r="C36" s="293" t="s">
        <v>3249</v>
      </c>
      <c r="D36" s="293" t="s">
        <v>3250</v>
      </c>
      <c r="E36" s="263">
        <v>0</v>
      </c>
      <c r="F36" s="263">
        <v>0</v>
      </c>
      <c r="G36" s="263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7">
        <v>0</v>
      </c>
      <c r="O36" s="266">
        <v>0</v>
      </c>
      <c r="P36" s="294">
        <v>0.9</v>
      </c>
      <c r="Q36" s="267">
        <v>0</v>
      </c>
      <c r="R36" s="267">
        <v>0</v>
      </c>
      <c r="S36" s="267">
        <v>0</v>
      </c>
      <c r="T36" s="295">
        <v>0</v>
      </c>
      <c r="U36" s="266">
        <v>0</v>
      </c>
      <c r="V36" s="266">
        <v>0</v>
      </c>
      <c r="W36" s="267">
        <v>0</v>
      </c>
      <c r="X36" s="267">
        <v>0</v>
      </c>
      <c r="Y36" s="268">
        <v>0</v>
      </c>
      <c r="Z36" s="268">
        <v>0</v>
      </c>
      <c r="AA36" s="295">
        <v>0</v>
      </c>
      <c r="AB36" s="264">
        <v>0</v>
      </c>
      <c r="AC36" s="264">
        <v>0</v>
      </c>
      <c r="AD36" s="264">
        <v>0</v>
      </c>
      <c r="AE36" s="264">
        <v>0</v>
      </c>
      <c r="AF36" s="268">
        <v>0</v>
      </c>
      <c r="AG36" s="268">
        <v>0</v>
      </c>
      <c r="AH36" s="295">
        <v>0</v>
      </c>
      <c r="AI36" s="272"/>
      <c r="AJ36" s="274"/>
    </row>
    <row r="37" spans="1:36">
      <c r="A37" s="315" t="s">
        <v>25</v>
      </c>
      <c r="B37" s="293" t="s">
        <v>3246</v>
      </c>
      <c r="C37" s="293" t="s">
        <v>3251</v>
      </c>
      <c r="D37" s="293" t="s">
        <v>3252</v>
      </c>
      <c r="E37" s="263">
        <v>0</v>
      </c>
      <c r="F37" s="263">
        <v>0</v>
      </c>
      <c r="G37" s="263">
        <v>0</v>
      </c>
      <c r="H37" s="264">
        <v>0</v>
      </c>
      <c r="I37" s="264">
        <v>0</v>
      </c>
      <c r="J37" s="264">
        <v>0</v>
      </c>
      <c r="K37" s="264">
        <v>0</v>
      </c>
      <c r="L37" s="264">
        <v>0</v>
      </c>
      <c r="M37" s="264">
        <v>0</v>
      </c>
      <c r="N37" s="267">
        <v>0</v>
      </c>
      <c r="O37" s="266">
        <v>0</v>
      </c>
      <c r="P37" s="294">
        <v>0.9</v>
      </c>
      <c r="Q37" s="267">
        <v>0</v>
      </c>
      <c r="R37" s="267">
        <v>0</v>
      </c>
      <c r="S37" s="267">
        <v>0</v>
      </c>
      <c r="T37" s="295">
        <v>0</v>
      </c>
      <c r="U37" s="266">
        <v>0</v>
      </c>
      <c r="V37" s="266">
        <v>0</v>
      </c>
      <c r="W37" s="267">
        <v>0</v>
      </c>
      <c r="X37" s="267">
        <v>0</v>
      </c>
      <c r="Y37" s="268">
        <v>0</v>
      </c>
      <c r="Z37" s="268">
        <v>0</v>
      </c>
      <c r="AA37" s="295">
        <v>0</v>
      </c>
      <c r="AB37" s="264">
        <v>0</v>
      </c>
      <c r="AC37" s="264">
        <v>0</v>
      </c>
      <c r="AD37" s="264">
        <v>0</v>
      </c>
      <c r="AE37" s="264">
        <v>0</v>
      </c>
      <c r="AF37" s="268">
        <v>0</v>
      </c>
      <c r="AG37" s="268">
        <v>0</v>
      </c>
      <c r="AH37" s="295">
        <v>0</v>
      </c>
      <c r="AI37" s="272"/>
      <c r="AJ37" s="274"/>
    </row>
    <row r="38" spans="1:36">
      <c r="A38" s="315" t="s">
        <v>25</v>
      </c>
      <c r="B38" s="293" t="s">
        <v>3246</v>
      </c>
      <c r="C38" s="293" t="s">
        <v>3253</v>
      </c>
      <c r="D38" s="293" t="s">
        <v>3254</v>
      </c>
      <c r="E38" s="263">
        <v>0</v>
      </c>
      <c r="F38" s="263">
        <v>0</v>
      </c>
      <c r="G38" s="263">
        <v>0</v>
      </c>
      <c r="H38" s="264">
        <v>0</v>
      </c>
      <c r="I38" s="264">
        <v>0</v>
      </c>
      <c r="J38" s="264">
        <v>0</v>
      </c>
      <c r="K38" s="264">
        <v>0</v>
      </c>
      <c r="L38" s="264">
        <v>0</v>
      </c>
      <c r="M38" s="264">
        <v>0</v>
      </c>
      <c r="N38" s="267">
        <v>0</v>
      </c>
      <c r="O38" s="266">
        <v>0</v>
      </c>
      <c r="P38" s="294">
        <v>0.9</v>
      </c>
      <c r="Q38" s="267">
        <v>0</v>
      </c>
      <c r="R38" s="267">
        <v>0</v>
      </c>
      <c r="S38" s="267">
        <v>0</v>
      </c>
      <c r="T38" s="295">
        <v>0</v>
      </c>
      <c r="U38" s="266">
        <v>0</v>
      </c>
      <c r="V38" s="266">
        <v>0</v>
      </c>
      <c r="W38" s="267">
        <v>0</v>
      </c>
      <c r="X38" s="267">
        <v>0</v>
      </c>
      <c r="Y38" s="268">
        <v>0</v>
      </c>
      <c r="Z38" s="268">
        <v>0</v>
      </c>
      <c r="AA38" s="295">
        <v>0</v>
      </c>
      <c r="AB38" s="264">
        <v>0</v>
      </c>
      <c r="AC38" s="264">
        <v>0</v>
      </c>
      <c r="AD38" s="264">
        <v>0</v>
      </c>
      <c r="AE38" s="264">
        <v>0</v>
      </c>
      <c r="AF38" s="268">
        <v>0</v>
      </c>
      <c r="AG38" s="268">
        <v>0</v>
      </c>
      <c r="AH38" s="295">
        <v>0</v>
      </c>
      <c r="AI38" s="272"/>
      <c r="AJ38" s="274"/>
    </row>
    <row r="39" spans="1:36">
      <c r="A39" s="315" t="s">
        <v>25</v>
      </c>
      <c r="B39" s="293" t="s">
        <v>3246</v>
      </c>
      <c r="C39" s="293" t="s">
        <v>77</v>
      </c>
      <c r="D39" s="293" t="s">
        <v>78</v>
      </c>
      <c r="E39" s="263">
        <v>4644</v>
      </c>
      <c r="F39" s="263">
        <v>4281</v>
      </c>
      <c r="G39" s="263">
        <v>3834</v>
      </c>
      <c r="H39" s="264">
        <v>4249</v>
      </c>
      <c r="I39" s="264">
        <v>3678</v>
      </c>
      <c r="J39" s="264">
        <v>3467</v>
      </c>
      <c r="K39" s="264">
        <v>3164</v>
      </c>
      <c r="L39" s="264">
        <v>2559</v>
      </c>
      <c r="M39" s="264">
        <v>2658</v>
      </c>
      <c r="N39" s="267">
        <v>0.876426398257735</v>
      </c>
      <c r="O39" s="266">
        <v>107449</v>
      </c>
      <c r="P39" s="294">
        <v>0.9</v>
      </c>
      <c r="Q39" s="267">
        <v>0.921834625322997</v>
      </c>
      <c r="R39" s="267">
        <v>0.865615438926806</v>
      </c>
      <c r="S39" s="267">
        <v>0.808786346396966</v>
      </c>
      <c r="T39" s="295">
        <v>0.0562191863961912</v>
      </c>
      <c r="U39" s="266">
        <v>122599</v>
      </c>
      <c r="V39" s="266">
        <v>97327</v>
      </c>
      <c r="W39" s="267">
        <v>0.793864550281813</v>
      </c>
      <c r="X39" s="267">
        <v>0.825581395348837</v>
      </c>
      <c r="Y39" s="268">
        <v>0.815956695693104</v>
      </c>
      <c r="Z39" s="268">
        <v>0.84007585335019</v>
      </c>
      <c r="AA39" s="295">
        <v>0.00962469965573298</v>
      </c>
      <c r="AB39" s="264">
        <v>26550</v>
      </c>
      <c r="AC39" s="264">
        <v>21776</v>
      </c>
      <c r="AD39" s="264">
        <v>26769</v>
      </c>
      <c r="AE39" s="264">
        <v>21506</v>
      </c>
      <c r="AF39" s="268">
        <v>0.820188323917137</v>
      </c>
      <c r="AG39" s="268">
        <v>0.803391983264224</v>
      </c>
      <c r="AH39" s="295">
        <v>0.0167963406529139</v>
      </c>
      <c r="AI39" s="272"/>
      <c r="AJ39" s="274"/>
    </row>
    <row r="40" spans="1:36">
      <c r="A40" s="315" t="s">
        <v>25</v>
      </c>
      <c r="B40" s="293" t="s">
        <v>3246</v>
      </c>
      <c r="C40" s="293" t="s">
        <v>71</v>
      </c>
      <c r="D40" s="293" t="s">
        <v>72</v>
      </c>
      <c r="E40" s="263">
        <v>3866</v>
      </c>
      <c r="F40" s="263">
        <v>3746</v>
      </c>
      <c r="G40" s="263">
        <v>3320</v>
      </c>
      <c r="H40" s="264">
        <v>3515</v>
      </c>
      <c r="I40" s="264">
        <v>3405</v>
      </c>
      <c r="J40" s="264">
        <v>3043</v>
      </c>
      <c r="K40" s="264">
        <v>2067</v>
      </c>
      <c r="L40" s="264">
        <v>2026</v>
      </c>
      <c r="M40" s="264">
        <v>1742</v>
      </c>
      <c r="N40" s="267">
        <v>0.966293287378959</v>
      </c>
      <c r="O40" s="266">
        <v>94202</v>
      </c>
      <c r="P40" s="294">
        <v>0.9</v>
      </c>
      <c r="Q40" s="267">
        <v>0.968960165545784</v>
      </c>
      <c r="R40" s="267">
        <v>0.968705547652916</v>
      </c>
      <c r="S40" s="267">
        <v>0.980164489598452</v>
      </c>
      <c r="T40" s="295">
        <v>0.000254617892867737</v>
      </c>
      <c r="U40" s="266">
        <v>97488</v>
      </c>
      <c r="V40" s="266">
        <v>81330</v>
      </c>
      <c r="W40" s="267">
        <v>0.834256523879862</v>
      </c>
      <c r="X40" s="267">
        <v>0.858768753233316</v>
      </c>
      <c r="Y40" s="268">
        <v>0.865718349928876</v>
      </c>
      <c r="Z40" s="268">
        <v>0.842767295597484</v>
      </c>
      <c r="AA40" s="295">
        <v>-0.00694959669556006</v>
      </c>
      <c r="AB40" s="264">
        <v>21673</v>
      </c>
      <c r="AC40" s="264">
        <v>18281</v>
      </c>
      <c r="AD40" s="264">
        <v>19996</v>
      </c>
      <c r="AE40" s="264">
        <v>16865</v>
      </c>
      <c r="AF40" s="268">
        <v>0.843491902367</v>
      </c>
      <c r="AG40" s="268">
        <v>0.843418683736747</v>
      </c>
      <c r="AH40" s="295">
        <v>7.32186302531135e-5</v>
      </c>
      <c r="AI40" s="272"/>
      <c r="AJ40" s="274"/>
    </row>
    <row r="41" spans="1:36">
      <c r="A41" s="315" t="s">
        <v>25</v>
      </c>
      <c r="B41" s="293" t="s">
        <v>3246</v>
      </c>
      <c r="C41" s="293" t="s">
        <v>81</v>
      </c>
      <c r="D41" s="293" t="s">
        <v>82</v>
      </c>
      <c r="E41" s="263">
        <v>6693</v>
      </c>
      <c r="F41" s="263">
        <v>6018</v>
      </c>
      <c r="G41" s="263">
        <v>5513</v>
      </c>
      <c r="H41" s="264">
        <v>5903</v>
      </c>
      <c r="I41" s="264">
        <v>5439</v>
      </c>
      <c r="J41" s="264">
        <v>5059</v>
      </c>
      <c r="K41" s="264">
        <v>3763</v>
      </c>
      <c r="L41" s="264">
        <v>3459</v>
      </c>
      <c r="M41" s="264">
        <v>3271</v>
      </c>
      <c r="N41" s="267">
        <v>0.901086897890933</v>
      </c>
      <c r="O41" s="266">
        <v>133642</v>
      </c>
      <c r="P41" s="294">
        <v>0.9</v>
      </c>
      <c r="Q41" s="267">
        <v>0.899148363962349</v>
      </c>
      <c r="R41" s="267">
        <v>0.921395900389632</v>
      </c>
      <c r="S41" s="267">
        <v>0.919213393568961</v>
      </c>
      <c r="T41" s="295">
        <v>-0.0222475364272836</v>
      </c>
      <c r="U41" s="266">
        <v>148312</v>
      </c>
      <c r="V41" s="266">
        <v>125725</v>
      </c>
      <c r="W41" s="267">
        <v>0.847706186957225</v>
      </c>
      <c r="X41" s="267">
        <v>0.823696399223069</v>
      </c>
      <c r="Y41" s="268">
        <v>0.857021853294935</v>
      </c>
      <c r="Z41" s="268">
        <v>0.869253255381345</v>
      </c>
      <c r="AA41" s="295">
        <v>-0.0333254540718658</v>
      </c>
      <c r="AB41" s="264">
        <v>36997</v>
      </c>
      <c r="AC41" s="264">
        <v>32338</v>
      </c>
      <c r="AD41" s="264">
        <v>33311</v>
      </c>
      <c r="AE41" s="264">
        <v>29346</v>
      </c>
      <c r="AF41" s="268">
        <v>0.874070870611131</v>
      </c>
      <c r="AG41" s="268">
        <v>0.880970250067545</v>
      </c>
      <c r="AH41" s="295">
        <v>-0.00689937945641461</v>
      </c>
      <c r="AI41" s="272"/>
      <c r="AJ41" s="274"/>
    </row>
    <row r="42" spans="1:36">
      <c r="A42" s="315" t="s">
        <v>25</v>
      </c>
      <c r="B42" s="293" t="s">
        <v>3246</v>
      </c>
      <c r="C42" s="293" t="s">
        <v>73</v>
      </c>
      <c r="D42" s="293" t="s">
        <v>74</v>
      </c>
      <c r="E42" s="263">
        <v>6960</v>
      </c>
      <c r="F42" s="263">
        <v>6899</v>
      </c>
      <c r="G42" s="263">
        <v>6137</v>
      </c>
      <c r="H42" s="264">
        <v>6621</v>
      </c>
      <c r="I42" s="264">
        <v>6574</v>
      </c>
      <c r="J42" s="264">
        <v>6157</v>
      </c>
      <c r="K42" s="264">
        <v>3475</v>
      </c>
      <c r="L42" s="264">
        <v>3469</v>
      </c>
      <c r="M42" s="264">
        <v>3066</v>
      </c>
      <c r="N42" s="267">
        <v>0.984590935022296</v>
      </c>
      <c r="O42" s="266">
        <v>169135</v>
      </c>
      <c r="P42" s="294">
        <v>0.9</v>
      </c>
      <c r="Q42" s="267">
        <v>0.991235632183908</v>
      </c>
      <c r="R42" s="267">
        <v>0.992901374414741</v>
      </c>
      <c r="S42" s="267">
        <v>0.998273381294964</v>
      </c>
      <c r="T42" s="295">
        <v>-0.00166574223083293</v>
      </c>
      <c r="U42" s="266">
        <v>171782</v>
      </c>
      <c r="V42" s="266">
        <v>145146</v>
      </c>
      <c r="W42" s="267">
        <v>0.844943009162776</v>
      </c>
      <c r="X42" s="267">
        <v>0.881752873563218</v>
      </c>
      <c r="Y42" s="268">
        <v>0.929919951668932</v>
      </c>
      <c r="Z42" s="268">
        <v>0.882302158273381</v>
      </c>
      <c r="AA42" s="295">
        <v>-0.0481670781057137</v>
      </c>
      <c r="AB42" s="264">
        <v>39253</v>
      </c>
      <c r="AC42" s="264">
        <v>33929</v>
      </c>
      <c r="AD42" s="264">
        <v>35596</v>
      </c>
      <c r="AE42" s="264">
        <v>30830</v>
      </c>
      <c r="AF42" s="268">
        <v>0.864367054747408</v>
      </c>
      <c r="AG42" s="268">
        <v>0.866108551522643</v>
      </c>
      <c r="AH42" s="295">
        <v>-0.00174149677523516</v>
      </c>
      <c r="AI42" s="272"/>
      <c r="AJ42" s="274"/>
    </row>
    <row r="43" spans="1:36">
      <c r="A43" s="315" t="s">
        <v>25</v>
      </c>
      <c r="B43" s="293" t="s">
        <v>3246</v>
      </c>
      <c r="C43" s="293" t="s">
        <v>79</v>
      </c>
      <c r="D43" s="293" t="s">
        <v>80</v>
      </c>
      <c r="E43" s="263">
        <v>7077</v>
      </c>
      <c r="F43" s="263">
        <v>7021</v>
      </c>
      <c r="G43" s="263">
        <v>6362</v>
      </c>
      <c r="H43" s="264">
        <v>6241</v>
      </c>
      <c r="I43" s="264">
        <v>6208</v>
      </c>
      <c r="J43" s="264">
        <v>5641</v>
      </c>
      <c r="K43" s="264">
        <v>3587</v>
      </c>
      <c r="L43" s="264">
        <v>3576</v>
      </c>
      <c r="M43" s="264">
        <v>3208</v>
      </c>
      <c r="N43" s="267">
        <v>0.994064267688995</v>
      </c>
      <c r="O43" s="266">
        <v>174505</v>
      </c>
      <c r="P43" s="294">
        <v>0.9</v>
      </c>
      <c r="Q43" s="267">
        <v>0.992087042532146</v>
      </c>
      <c r="R43" s="267">
        <v>0.994712385835603</v>
      </c>
      <c r="S43" s="267">
        <v>0.9969333705046</v>
      </c>
      <c r="T43" s="295">
        <v>-0.00262534330345687</v>
      </c>
      <c r="U43" s="266">
        <v>175547</v>
      </c>
      <c r="V43" s="266">
        <v>155209</v>
      </c>
      <c r="W43" s="267">
        <v>0.884144986812648</v>
      </c>
      <c r="X43" s="267">
        <v>0.898968489472941</v>
      </c>
      <c r="Y43" s="268">
        <v>0.903861560647332</v>
      </c>
      <c r="Z43" s="268">
        <v>0.894340674658489</v>
      </c>
      <c r="AA43" s="295">
        <v>-0.00489307117439164</v>
      </c>
      <c r="AB43" s="264">
        <v>38864</v>
      </c>
      <c r="AC43" s="264">
        <v>34860</v>
      </c>
      <c r="AD43" s="264">
        <v>36097</v>
      </c>
      <c r="AE43" s="264">
        <v>31968</v>
      </c>
      <c r="AF43" s="268">
        <v>0.896974063400576</v>
      </c>
      <c r="AG43" s="268">
        <v>0.885613762916586</v>
      </c>
      <c r="AH43" s="295">
        <v>0.0113603004839905</v>
      </c>
      <c r="AI43" s="272"/>
      <c r="AJ43" s="274"/>
    </row>
    <row r="44" spans="1:36">
      <c r="A44" s="315" t="s">
        <v>25</v>
      </c>
      <c r="B44" s="293" t="s">
        <v>3246</v>
      </c>
      <c r="C44" s="293" t="s">
        <v>75</v>
      </c>
      <c r="D44" s="293" t="s">
        <v>76</v>
      </c>
      <c r="E44" s="263">
        <v>4422</v>
      </c>
      <c r="F44" s="263">
        <v>4367</v>
      </c>
      <c r="G44" s="263">
        <v>3960</v>
      </c>
      <c r="H44" s="264">
        <v>3749</v>
      </c>
      <c r="I44" s="264">
        <v>3636</v>
      </c>
      <c r="J44" s="264">
        <v>3269</v>
      </c>
      <c r="K44" s="264">
        <v>2397</v>
      </c>
      <c r="L44" s="264">
        <v>2386</v>
      </c>
      <c r="M44" s="264">
        <v>2117</v>
      </c>
      <c r="N44" s="267">
        <v>0.98435934383678</v>
      </c>
      <c r="O44" s="266">
        <v>103152</v>
      </c>
      <c r="P44" s="294">
        <v>0.9</v>
      </c>
      <c r="Q44" s="267">
        <v>0.987562189054726</v>
      </c>
      <c r="R44" s="267">
        <v>0.969858628967725</v>
      </c>
      <c r="S44" s="267">
        <v>0.995410930329579</v>
      </c>
      <c r="T44" s="295">
        <v>0.0177035600870017</v>
      </c>
      <c r="U44" s="266">
        <v>104791</v>
      </c>
      <c r="V44" s="266">
        <v>93282</v>
      </c>
      <c r="W44" s="267">
        <v>0.890171865904515</v>
      </c>
      <c r="X44" s="267">
        <v>0.895522388059702</v>
      </c>
      <c r="Y44" s="268">
        <v>0.871965857562016</v>
      </c>
      <c r="Z44" s="268">
        <v>0.883187317480184</v>
      </c>
      <c r="AA44" s="295">
        <v>0.023556530497685</v>
      </c>
      <c r="AB44" s="264">
        <v>24340</v>
      </c>
      <c r="AC44" s="264">
        <v>21571</v>
      </c>
      <c r="AD44" s="264">
        <v>20712</v>
      </c>
      <c r="AE44" s="264">
        <v>18417</v>
      </c>
      <c r="AF44" s="268">
        <v>0.886236647493837</v>
      </c>
      <c r="AG44" s="268">
        <v>0.889194669756663</v>
      </c>
      <c r="AH44" s="295">
        <v>-0.00295802226282549</v>
      </c>
      <c r="AI44" s="272"/>
      <c r="AJ44" s="274"/>
    </row>
    <row r="45" spans="1:36">
      <c r="A45" s="315" t="s">
        <v>25</v>
      </c>
      <c r="B45" s="293" t="s">
        <v>3255</v>
      </c>
      <c r="C45" s="293" t="s">
        <v>174</v>
      </c>
      <c r="D45" s="293" t="s">
        <v>175</v>
      </c>
      <c r="E45" s="263">
        <v>5300</v>
      </c>
      <c r="F45" s="263">
        <v>5272</v>
      </c>
      <c r="G45" s="263">
        <v>4795</v>
      </c>
      <c r="H45" s="264">
        <v>4611</v>
      </c>
      <c r="I45" s="264">
        <v>4600</v>
      </c>
      <c r="J45" s="264">
        <v>4218</v>
      </c>
      <c r="K45" s="264">
        <v>3014</v>
      </c>
      <c r="L45" s="264">
        <v>3005</v>
      </c>
      <c r="M45" s="264">
        <v>2700</v>
      </c>
      <c r="N45" s="267">
        <v>0.99359514447981</v>
      </c>
      <c r="O45" s="266">
        <v>127363</v>
      </c>
      <c r="P45" s="294">
        <v>0.9</v>
      </c>
      <c r="Q45" s="267">
        <v>0.994716981132076</v>
      </c>
      <c r="R45" s="267">
        <v>0.997614400346996</v>
      </c>
      <c r="S45" s="267">
        <v>0.997013934970139</v>
      </c>
      <c r="T45" s="295">
        <v>-0.00289741921492082</v>
      </c>
      <c r="U45" s="266">
        <v>128184</v>
      </c>
      <c r="V45" s="266">
        <v>114350</v>
      </c>
      <c r="W45" s="267">
        <v>0.892077014291955</v>
      </c>
      <c r="X45" s="267">
        <v>0.904716981132075</v>
      </c>
      <c r="Y45" s="268">
        <v>0.91476903057905</v>
      </c>
      <c r="Z45" s="268">
        <v>0.895819508958195</v>
      </c>
      <c r="AA45" s="295">
        <v>-0.0100520494469747</v>
      </c>
      <c r="AB45" s="264">
        <v>29333</v>
      </c>
      <c r="AC45" s="264">
        <v>26560</v>
      </c>
      <c r="AD45" s="264">
        <v>27363</v>
      </c>
      <c r="AE45" s="264">
        <v>24568</v>
      </c>
      <c r="AF45" s="268">
        <v>0.905464834827668</v>
      </c>
      <c r="AG45" s="268">
        <v>0.897854767386617</v>
      </c>
      <c r="AH45" s="295">
        <v>0.00761006744105153</v>
      </c>
      <c r="AI45" s="272"/>
      <c r="AJ45" s="274"/>
    </row>
    <row r="46" spans="1:36">
      <c r="A46" s="315" t="s">
        <v>25</v>
      </c>
      <c r="B46" s="293" t="s">
        <v>3255</v>
      </c>
      <c r="C46" s="293" t="s">
        <v>3256</v>
      </c>
      <c r="D46" s="293" t="s">
        <v>3257</v>
      </c>
      <c r="E46" s="263">
        <v>0</v>
      </c>
      <c r="F46" s="263">
        <v>0</v>
      </c>
      <c r="G46" s="263">
        <v>0</v>
      </c>
      <c r="H46" s="264">
        <v>0</v>
      </c>
      <c r="I46" s="264">
        <v>0</v>
      </c>
      <c r="J46" s="264">
        <v>0</v>
      </c>
      <c r="K46" s="264">
        <v>0</v>
      </c>
      <c r="L46" s="264">
        <v>0</v>
      </c>
      <c r="M46" s="264">
        <v>0</v>
      </c>
      <c r="N46" s="267">
        <v>0</v>
      </c>
      <c r="O46" s="266">
        <v>0</v>
      </c>
      <c r="P46" s="294">
        <v>0.9</v>
      </c>
      <c r="Q46" s="267">
        <v>0</v>
      </c>
      <c r="R46" s="267">
        <v>0</v>
      </c>
      <c r="S46" s="267">
        <v>0</v>
      </c>
      <c r="T46" s="295">
        <v>0</v>
      </c>
      <c r="U46" s="266">
        <v>0</v>
      </c>
      <c r="V46" s="266">
        <v>0</v>
      </c>
      <c r="W46" s="267">
        <v>0</v>
      </c>
      <c r="X46" s="267">
        <v>0</v>
      </c>
      <c r="Y46" s="268">
        <v>0</v>
      </c>
      <c r="Z46" s="268">
        <v>0</v>
      </c>
      <c r="AA46" s="295">
        <v>0</v>
      </c>
      <c r="AB46" s="264">
        <v>0</v>
      </c>
      <c r="AC46" s="264">
        <v>0</v>
      </c>
      <c r="AD46" s="264">
        <v>0</v>
      </c>
      <c r="AE46" s="264">
        <v>0</v>
      </c>
      <c r="AF46" s="268">
        <v>0</v>
      </c>
      <c r="AG46" s="268">
        <v>0</v>
      </c>
      <c r="AH46" s="295">
        <v>0</v>
      </c>
      <c r="AI46" s="272"/>
      <c r="AJ46" s="274"/>
    </row>
    <row r="47" spans="1:36">
      <c r="A47" s="315" t="s">
        <v>25</v>
      </c>
      <c r="B47" s="293" t="s">
        <v>3255</v>
      </c>
      <c r="C47" s="293" t="s">
        <v>40</v>
      </c>
      <c r="D47" s="293" t="s">
        <v>3258</v>
      </c>
      <c r="E47" s="263">
        <v>0</v>
      </c>
      <c r="F47" s="263">
        <v>0</v>
      </c>
      <c r="G47" s="263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7">
        <v>0</v>
      </c>
      <c r="O47" s="266">
        <v>0</v>
      </c>
      <c r="P47" s="294">
        <v>0.9</v>
      </c>
      <c r="Q47" s="267">
        <v>0</v>
      </c>
      <c r="R47" s="267">
        <v>0</v>
      </c>
      <c r="S47" s="267">
        <v>0</v>
      </c>
      <c r="T47" s="295">
        <v>0</v>
      </c>
      <c r="U47" s="266">
        <v>0</v>
      </c>
      <c r="V47" s="266">
        <v>0</v>
      </c>
      <c r="W47" s="267">
        <v>0</v>
      </c>
      <c r="X47" s="267">
        <v>0</v>
      </c>
      <c r="Y47" s="268">
        <v>0</v>
      </c>
      <c r="Z47" s="268">
        <v>0</v>
      </c>
      <c r="AA47" s="295">
        <v>0</v>
      </c>
      <c r="AB47" s="264">
        <v>0</v>
      </c>
      <c r="AC47" s="264">
        <v>0</v>
      </c>
      <c r="AD47" s="264">
        <v>0</v>
      </c>
      <c r="AE47" s="264">
        <v>0</v>
      </c>
      <c r="AF47" s="268">
        <v>0</v>
      </c>
      <c r="AG47" s="268">
        <v>0</v>
      </c>
      <c r="AH47" s="295">
        <v>0</v>
      </c>
      <c r="AI47" s="272"/>
      <c r="AJ47" s="274"/>
    </row>
    <row r="48" spans="1:36">
      <c r="A48" s="315" t="s">
        <v>25</v>
      </c>
      <c r="B48" s="293" t="s">
        <v>3255</v>
      </c>
      <c r="C48" s="293" t="s">
        <v>3259</v>
      </c>
      <c r="D48" s="293" t="s">
        <v>3260</v>
      </c>
      <c r="E48" s="263">
        <v>0</v>
      </c>
      <c r="F48" s="263">
        <v>0</v>
      </c>
      <c r="G48" s="263">
        <v>0</v>
      </c>
      <c r="H48" s="264">
        <v>0</v>
      </c>
      <c r="I48" s="264">
        <v>0</v>
      </c>
      <c r="J48" s="264">
        <v>0</v>
      </c>
      <c r="K48" s="264">
        <v>0</v>
      </c>
      <c r="L48" s="264">
        <v>0</v>
      </c>
      <c r="M48" s="264">
        <v>0</v>
      </c>
      <c r="N48" s="267">
        <v>0</v>
      </c>
      <c r="O48" s="266">
        <v>0</v>
      </c>
      <c r="P48" s="294">
        <v>0.9</v>
      </c>
      <c r="Q48" s="267">
        <v>0</v>
      </c>
      <c r="R48" s="267">
        <v>0</v>
      </c>
      <c r="S48" s="267">
        <v>0</v>
      </c>
      <c r="T48" s="295">
        <v>0</v>
      </c>
      <c r="U48" s="266">
        <v>0</v>
      </c>
      <c r="V48" s="266">
        <v>0</v>
      </c>
      <c r="W48" s="267">
        <v>0</v>
      </c>
      <c r="X48" s="267">
        <v>0</v>
      </c>
      <c r="Y48" s="268">
        <v>0</v>
      </c>
      <c r="Z48" s="268">
        <v>0</v>
      </c>
      <c r="AA48" s="295">
        <v>0</v>
      </c>
      <c r="AB48" s="264">
        <v>0</v>
      </c>
      <c r="AC48" s="264">
        <v>0</v>
      </c>
      <c r="AD48" s="264">
        <v>0</v>
      </c>
      <c r="AE48" s="264">
        <v>0</v>
      </c>
      <c r="AF48" s="268">
        <v>0</v>
      </c>
      <c r="AG48" s="268">
        <v>0</v>
      </c>
      <c r="AH48" s="295">
        <v>0</v>
      </c>
      <c r="AI48" s="272"/>
      <c r="AJ48" s="274"/>
    </row>
    <row r="49" spans="1:36">
      <c r="A49" s="315" t="s">
        <v>25</v>
      </c>
      <c r="B49" s="293" t="s">
        <v>3255</v>
      </c>
      <c r="C49" s="293" t="s">
        <v>3261</v>
      </c>
      <c r="D49" s="293" t="s">
        <v>3262</v>
      </c>
      <c r="E49" s="263">
        <v>0</v>
      </c>
      <c r="F49" s="263">
        <v>0</v>
      </c>
      <c r="G49" s="263">
        <v>0</v>
      </c>
      <c r="H49" s="264">
        <v>0</v>
      </c>
      <c r="I49" s="264">
        <v>0</v>
      </c>
      <c r="J49" s="264">
        <v>0</v>
      </c>
      <c r="K49" s="264">
        <v>0</v>
      </c>
      <c r="L49" s="264">
        <v>0</v>
      </c>
      <c r="M49" s="264">
        <v>0</v>
      </c>
      <c r="N49" s="267">
        <v>0</v>
      </c>
      <c r="O49" s="266">
        <v>0</v>
      </c>
      <c r="P49" s="294">
        <v>0.9</v>
      </c>
      <c r="Q49" s="267">
        <v>0</v>
      </c>
      <c r="R49" s="267">
        <v>0</v>
      </c>
      <c r="S49" s="267">
        <v>0</v>
      </c>
      <c r="T49" s="295">
        <v>0</v>
      </c>
      <c r="U49" s="266">
        <v>0</v>
      </c>
      <c r="V49" s="266">
        <v>0</v>
      </c>
      <c r="W49" s="267">
        <v>0</v>
      </c>
      <c r="X49" s="267">
        <v>0</v>
      </c>
      <c r="Y49" s="268">
        <v>0</v>
      </c>
      <c r="Z49" s="268">
        <v>0</v>
      </c>
      <c r="AA49" s="295">
        <v>0</v>
      </c>
      <c r="AB49" s="264">
        <v>0</v>
      </c>
      <c r="AC49" s="264">
        <v>0</v>
      </c>
      <c r="AD49" s="264">
        <v>0</v>
      </c>
      <c r="AE49" s="264">
        <v>0</v>
      </c>
      <c r="AF49" s="268">
        <v>0</v>
      </c>
      <c r="AG49" s="268">
        <v>0</v>
      </c>
      <c r="AH49" s="295">
        <v>0</v>
      </c>
      <c r="AI49" s="272"/>
      <c r="AJ49" s="274"/>
    </row>
    <row r="50" spans="1:36">
      <c r="A50" s="315" t="s">
        <v>25</v>
      </c>
      <c r="B50" s="293" t="s">
        <v>3255</v>
      </c>
      <c r="C50" s="293" t="s">
        <v>3263</v>
      </c>
      <c r="D50" s="293" t="s">
        <v>3264</v>
      </c>
      <c r="E50" s="263">
        <v>0</v>
      </c>
      <c r="F50" s="263">
        <v>0</v>
      </c>
      <c r="G50" s="263">
        <v>0</v>
      </c>
      <c r="H50" s="264">
        <v>0</v>
      </c>
      <c r="I50" s="264">
        <v>0</v>
      </c>
      <c r="J50" s="264">
        <v>0</v>
      </c>
      <c r="K50" s="264">
        <v>0</v>
      </c>
      <c r="L50" s="264">
        <v>0</v>
      </c>
      <c r="M50" s="264">
        <v>0</v>
      </c>
      <c r="N50" s="267">
        <v>0</v>
      </c>
      <c r="O50" s="266">
        <v>0</v>
      </c>
      <c r="P50" s="294">
        <v>0.9</v>
      </c>
      <c r="Q50" s="267">
        <v>0</v>
      </c>
      <c r="R50" s="267">
        <v>0</v>
      </c>
      <c r="S50" s="267">
        <v>0</v>
      </c>
      <c r="T50" s="295">
        <v>0</v>
      </c>
      <c r="U50" s="266">
        <v>0</v>
      </c>
      <c r="V50" s="266">
        <v>0</v>
      </c>
      <c r="W50" s="267">
        <v>0</v>
      </c>
      <c r="X50" s="267">
        <v>0</v>
      </c>
      <c r="Y50" s="268">
        <v>0</v>
      </c>
      <c r="Z50" s="268">
        <v>0</v>
      </c>
      <c r="AA50" s="295">
        <v>0</v>
      </c>
      <c r="AB50" s="264">
        <v>0</v>
      </c>
      <c r="AC50" s="264">
        <v>0</v>
      </c>
      <c r="AD50" s="264">
        <v>0</v>
      </c>
      <c r="AE50" s="264">
        <v>0</v>
      </c>
      <c r="AF50" s="268">
        <v>0</v>
      </c>
      <c r="AG50" s="268">
        <v>0</v>
      </c>
      <c r="AH50" s="295">
        <v>0</v>
      </c>
      <c r="AI50" s="272"/>
      <c r="AJ50" s="274"/>
    </row>
    <row r="51" spans="1:36">
      <c r="A51" s="315" t="s">
        <v>25</v>
      </c>
      <c r="B51" s="293" t="s">
        <v>3255</v>
      </c>
      <c r="C51" s="293" t="s">
        <v>85</v>
      </c>
      <c r="D51" s="293" t="s">
        <v>86</v>
      </c>
      <c r="E51" s="263">
        <v>0</v>
      </c>
      <c r="F51" s="263">
        <v>0</v>
      </c>
      <c r="G51" s="263">
        <v>0</v>
      </c>
      <c r="H51" s="264">
        <v>0</v>
      </c>
      <c r="I51" s="264">
        <v>0</v>
      </c>
      <c r="J51" s="264">
        <v>0</v>
      </c>
      <c r="K51" s="264">
        <v>0</v>
      </c>
      <c r="L51" s="264">
        <v>0</v>
      </c>
      <c r="M51" s="264">
        <v>0</v>
      </c>
      <c r="N51" s="267">
        <v>0</v>
      </c>
      <c r="O51" s="266">
        <v>0</v>
      </c>
      <c r="P51" s="294">
        <v>0.9</v>
      </c>
      <c r="Q51" s="267">
        <v>0</v>
      </c>
      <c r="R51" s="267">
        <v>0</v>
      </c>
      <c r="S51" s="267">
        <v>0</v>
      </c>
      <c r="T51" s="295">
        <v>0</v>
      </c>
      <c r="U51" s="266">
        <v>0</v>
      </c>
      <c r="V51" s="266">
        <v>0</v>
      </c>
      <c r="W51" s="267">
        <v>0</v>
      </c>
      <c r="X51" s="267">
        <v>0</v>
      </c>
      <c r="Y51" s="268">
        <v>0</v>
      </c>
      <c r="Z51" s="268">
        <v>0</v>
      </c>
      <c r="AA51" s="295">
        <v>0</v>
      </c>
      <c r="AB51" s="264">
        <v>0</v>
      </c>
      <c r="AC51" s="264">
        <v>0</v>
      </c>
      <c r="AD51" s="264">
        <v>0</v>
      </c>
      <c r="AE51" s="264">
        <v>0</v>
      </c>
      <c r="AF51" s="268">
        <v>0</v>
      </c>
      <c r="AG51" s="268">
        <v>0</v>
      </c>
      <c r="AH51" s="295">
        <v>0</v>
      </c>
      <c r="AI51" s="272"/>
      <c r="AJ51" s="274"/>
    </row>
    <row r="52" spans="1:36">
      <c r="A52" s="315" t="s">
        <v>25</v>
      </c>
      <c r="B52" s="293" t="s">
        <v>3255</v>
      </c>
      <c r="C52" s="293" t="s">
        <v>172</v>
      </c>
      <c r="D52" s="293" t="s">
        <v>173</v>
      </c>
      <c r="E52" s="263">
        <v>9134</v>
      </c>
      <c r="F52" s="263">
        <v>8957</v>
      </c>
      <c r="G52" s="263">
        <v>7798</v>
      </c>
      <c r="H52" s="264">
        <v>8341</v>
      </c>
      <c r="I52" s="264">
        <v>8138</v>
      </c>
      <c r="J52" s="264">
        <v>7422</v>
      </c>
      <c r="K52" s="264">
        <v>5566</v>
      </c>
      <c r="L52" s="264">
        <v>5420</v>
      </c>
      <c r="M52" s="264">
        <v>4894</v>
      </c>
      <c r="N52" s="267">
        <v>0.974200509653573</v>
      </c>
      <c r="O52" s="266">
        <v>212176</v>
      </c>
      <c r="P52" s="294">
        <v>0.9</v>
      </c>
      <c r="Q52" s="267">
        <v>0.980621852419531</v>
      </c>
      <c r="R52" s="267">
        <v>0.975662390600647</v>
      </c>
      <c r="S52" s="267">
        <v>0.973769313690262</v>
      </c>
      <c r="T52" s="295">
        <v>0.00495946181888396</v>
      </c>
      <c r="U52" s="266">
        <v>217795</v>
      </c>
      <c r="V52" s="266">
        <v>178755</v>
      </c>
      <c r="W52" s="267">
        <v>0.820748869349618</v>
      </c>
      <c r="X52" s="267">
        <v>0.853733304138384</v>
      </c>
      <c r="Y52" s="268">
        <v>0.889821364344803</v>
      </c>
      <c r="Z52" s="268">
        <v>0.879266978081207</v>
      </c>
      <c r="AA52" s="295">
        <v>-0.0360880602064186</v>
      </c>
      <c r="AB52" s="264">
        <v>52792</v>
      </c>
      <c r="AC52" s="264">
        <v>45299</v>
      </c>
      <c r="AD52" s="264">
        <v>47131</v>
      </c>
      <c r="AE52" s="264">
        <v>40385</v>
      </c>
      <c r="AF52" s="268">
        <v>0.858065616002425</v>
      </c>
      <c r="AG52" s="268">
        <v>0.856867030192442</v>
      </c>
      <c r="AH52" s="295">
        <v>0.00119858580998222</v>
      </c>
      <c r="AI52" s="272"/>
      <c r="AJ52" s="274"/>
    </row>
    <row r="53" spans="1:36">
      <c r="A53" s="315" t="s">
        <v>25</v>
      </c>
      <c r="B53" s="293" t="s">
        <v>3255</v>
      </c>
      <c r="C53" s="293" t="s">
        <v>83</v>
      </c>
      <c r="D53" s="293" t="s">
        <v>84</v>
      </c>
      <c r="E53" s="263">
        <v>10701</v>
      </c>
      <c r="F53" s="263">
        <v>10416</v>
      </c>
      <c r="G53" s="263">
        <v>9064</v>
      </c>
      <c r="H53" s="264">
        <v>8516</v>
      </c>
      <c r="I53" s="264">
        <v>8109</v>
      </c>
      <c r="J53" s="264">
        <v>7232</v>
      </c>
      <c r="K53" s="264">
        <v>5443</v>
      </c>
      <c r="L53" s="264">
        <v>5257</v>
      </c>
      <c r="M53" s="264">
        <v>4462</v>
      </c>
      <c r="N53" s="267">
        <v>0.965540396546802</v>
      </c>
      <c r="O53" s="266">
        <v>240127</v>
      </c>
      <c r="P53" s="294">
        <v>0.9</v>
      </c>
      <c r="Q53" s="267">
        <v>0.973366975049061</v>
      </c>
      <c r="R53" s="267">
        <v>0.9522076092062</v>
      </c>
      <c r="S53" s="267">
        <v>0.965827668565129</v>
      </c>
      <c r="T53" s="295">
        <v>0.0211593658428608</v>
      </c>
      <c r="U53" s="266">
        <v>248697</v>
      </c>
      <c r="V53" s="266">
        <v>205386</v>
      </c>
      <c r="W53" s="267">
        <v>0.825848321451405</v>
      </c>
      <c r="X53" s="267">
        <v>0.84702364265022</v>
      </c>
      <c r="Y53" s="268">
        <v>0.849224988257398</v>
      </c>
      <c r="Z53" s="268">
        <v>0.819768510012861</v>
      </c>
      <c r="AA53" s="295">
        <v>-0.00220134560717833</v>
      </c>
      <c r="AB53" s="264">
        <v>57016</v>
      </c>
      <c r="AC53" s="264">
        <v>47946</v>
      </c>
      <c r="AD53" s="264">
        <v>53378</v>
      </c>
      <c r="AE53" s="264">
        <v>44016</v>
      </c>
      <c r="AF53" s="268">
        <v>0.840921846499228</v>
      </c>
      <c r="AG53" s="268">
        <v>0.82460938963618</v>
      </c>
      <c r="AH53" s="295">
        <v>0.0163124568630486</v>
      </c>
      <c r="AI53" s="272"/>
      <c r="AJ53" s="274"/>
    </row>
    <row r="54" spans="1:36">
      <c r="A54" s="315" t="s">
        <v>25</v>
      </c>
      <c r="B54" s="293" t="s">
        <v>3255</v>
      </c>
      <c r="C54" s="293" t="s">
        <v>91</v>
      </c>
      <c r="D54" s="293" t="s">
        <v>92</v>
      </c>
      <c r="E54" s="263">
        <v>6</v>
      </c>
      <c r="F54" s="263">
        <v>0</v>
      </c>
      <c r="G54" s="263">
        <v>6</v>
      </c>
      <c r="H54" s="264">
        <v>3</v>
      </c>
      <c r="I54" s="264">
        <v>0</v>
      </c>
      <c r="J54" s="264">
        <v>3</v>
      </c>
      <c r="K54" s="264">
        <v>7</v>
      </c>
      <c r="L54" s="264">
        <v>0</v>
      </c>
      <c r="M54" s="264">
        <v>7</v>
      </c>
      <c r="N54" s="267">
        <v>0.09375</v>
      </c>
      <c r="O54" s="266">
        <v>21</v>
      </c>
      <c r="P54" s="294">
        <v>0.9</v>
      </c>
      <c r="Q54" s="267">
        <v>0</v>
      </c>
      <c r="R54" s="267">
        <v>0</v>
      </c>
      <c r="S54" s="267">
        <v>0</v>
      </c>
      <c r="T54" s="295">
        <v>0</v>
      </c>
      <c r="U54" s="266">
        <v>224</v>
      </c>
      <c r="V54" s="266">
        <v>216</v>
      </c>
      <c r="W54" s="267">
        <v>0.964285714285714</v>
      </c>
      <c r="X54" s="267">
        <v>1</v>
      </c>
      <c r="Y54" s="268">
        <v>1</v>
      </c>
      <c r="Z54" s="268">
        <v>1</v>
      </c>
      <c r="AA54" s="295">
        <v>0</v>
      </c>
      <c r="AB54" s="264">
        <v>53</v>
      </c>
      <c r="AC54" s="264">
        <v>52</v>
      </c>
      <c r="AD54" s="264">
        <v>69</v>
      </c>
      <c r="AE54" s="264">
        <v>66</v>
      </c>
      <c r="AF54" s="268">
        <v>0.981132075471698</v>
      </c>
      <c r="AG54" s="268">
        <v>0.956521739130435</v>
      </c>
      <c r="AH54" s="295">
        <v>0.0246103363412633</v>
      </c>
      <c r="AI54" s="272"/>
      <c r="AJ54" s="274"/>
    </row>
    <row r="55" spans="1:36">
      <c r="A55" s="315" t="s">
        <v>25</v>
      </c>
      <c r="B55" s="293" t="s">
        <v>3255</v>
      </c>
      <c r="C55" s="293" t="s">
        <v>87</v>
      </c>
      <c r="D55" s="293" t="s">
        <v>88</v>
      </c>
      <c r="E55" s="263">
        <v>5441</v>
      </c>
      <c r="F55" s="263">
        <v>5269</v>
      </c>
      <c r="G55" s="263">
        <v>4790</v>
      </c>
      <c r="H55" s="264">
        <v>4525</v>
      </c>
      <c r="I55" s="264">
        <v>4356</v>
      </c>
      <c r="J55" s="264">
        <v>3919</v>
      </c>
      <c r="K55" s="264">
        <v>2961</v>
      </c>
      <c r="L55" s="264">
        <v>2928</v>
      </c>
      <c r="M55" s="264">
        <v>2589</v>
      </c>
      <c r="N55" s="267">
        <v>0.983114999681265</v>
      </c>
      <c r="O55" s="266">
        <v>123377</v>
      </c>
      <c r="P55" s="294">
        <v>0.9</v>
      </c>
      <c r="Q55" s="267">
        <v>0.968388163940452</v>
      </c>
      <c r="R55" s="267">
        <v>0.962651933701657</v>
      </c>
      <c r="S55" s="267">
        <v>0.988855116514691</v>
      </c>
      <c r="T55" s="295">
        <v>0.00573623023879466</v>
      </c>
      <c r="U55" s="266">
        <v>125496</v>
      </c>
      <c r="V55" s="266">
        <v>107675</v>
      </c>
      <c r="W55" s="267">
        <v>0.857995473959329</v>
      </c>
      <c r="X55" s="267">
        <v>0.880352876309502</v>
      </c>
      <c r="Y55" s="268">
        <v>0.866077348066298</v>
      </c>
      <c r="Z55" s="268">
        <v>0.874366767983789</v>
      </c>
      <c r="AA55" s="295">
        <v>0.0142755282432036</v>
      </c>
      <c r="AB55" s="264">
        <v>30059</v>
      </c>
      <c r="AC55" s="264">
        <v>26409</v>
      </c>
      <c r="AD55" s="264">
        <v>27814</v>
      </c>
      <c r="AE55" s="264">
        <v>24058</v>
      </c>
      <c r="AF55" s="268">
        <v>0.878572141455138</v>
      </c>
      <c r="AG55" s="268">
        <v>0.86496009203998</v>
      </c>
      <c r="AH55" s="295">
        <v>0.0136120494151584</v>
      </c>
      <c r="AI55" s="272"/>
      <c r="AJ55" s="274"/>
    </row>
    <row r="56" spans="1:36">
      <c r="A56" s="315" t="s">
        <v>25</v>
      </c>
      <c r="B56" s="293" t="s">
        <v>3255</v>
      </c>
      <c r="C56" s="293" t="s">
        <v>89</v>
      </c>
      <c r="D56" s="293" t="s">
        <v>90</v>
      </c>
      <c r="E56" s="263">
        <v>3576</v>
      </c>
      <c r="F56" s="263">
        <v>3566</v>
      </c>
      <c r="G56" s="263">
        <v>3284</v>
      </c>
      <c r="H56" s="264">
        <v>2913</v>
      </c>
      <c r="I56" s="264">
        <v>2904</v>
      </c>
      <c r="J56" s="264">
        <v>2730</v>
      </c>
      <c r="K56" s="264">
        <v>1935</v>
      </c>
      <c r="L56" s="264">
        <v>1932</v>
      </c>
      <c r="M56" s="264">
        <v>1820</v>
      </c>
      <c r="N56" s="267">
        <v>0.997805174185112</v>
      </c>
      <c r="O56" s="266">
        <v>85468</v>
      </c>
      <c r="P56" s="294">
        <v>0.9</v>
      </c>
      <c r="Q56" s="267">
        <v>0.997203579418344</v>
      </c>
      <c r="R56" s="267">
        <v>0.996910401647786</v>
      </c>
      <c r="S56" s="267">
        <v>0.998449612403101</v>
      </c>
      <c r="T56" s="295">
        <v>0.000293177770558706</v>
      </c>
      <c r="U56" s="266">
        <v>85656</v>
      </c>
      <c r="V56" s="266">
        <v>76958</v>
      </c>
      <c r="W56" s="267">
        <v>0.89845428224526</v>
      </c>
      <c r="X56" s="267">
        <v>0.91834451901566</v>
      </c>
      <c r="Y56" s="268">
        <v>0.937178166838311</v>
      </c>
      <c r="Z56" s="268">
        <v>0.940568475452196</v>
      </c>
      <c r="AA56" s="295">
        <v>-0.0188336478226511</v>
      </c>
      <c r="AB56" s="264">
        <v>19261</v>
      </c>
      <c r="AC56" s="264">
        <v>17940</v>
      </c>
      <c r="AD56" s="264">
        <v>18764</v>
      </c>
      <c r="AE56" s="264">
        <v>16657</v>
      </c>
      <c r="AF56" s="268">
        <v>0.931415814339858</v>
      </c>
      <c r="AG56" s="268">
        <v>0.88771050948625</v>
      </c>
      <c r="AH56" s="295">
        <v>0.0437053048536075</v>
      </c>
      <c r="AI56" s="272"/>
      <c r="AJ56" s="274"/>
    </row>
    <row r="57" spans="1:36">
      <c r="A57" s="315" t="s">
        <v>25</v>
      </c>
      <c r="B57" s="293" t="s">
        <v>3255</v>
      </c>
      <c r="C57" s="293" t="s">
        <v>93</v>
      </c>
      <c r="D57" s="293" t="s">
        <v>94</v>
      </c>
      <c r="E57" s="263">
        <v>7094</v>
      </c>
      <c r="F57" s="263">
        <v>7005</v>
      </c>
      <c r="G57" s="263">
        <v>6325</v>
      </c>
      <c r="H57" s="264">
        <v>5825</v>
      </c>
      <c r="I57" s="264">
        <v>5762</v>
      </c>
      <c r="J57" s="264">
        <v>5218</v>
      </c>
      <c r="K57" s="264">
        <v>3749</v>
      </c>
      <c r="L57" s="264">
        <v>3730</v>
      </c>
      <c r="M57" s="264">
        <v>3313</v>
      </c>
      <c r="N57" s="267">
        <v>0.991956327590388</v>
      </c>
      <c r="O57" s="266">
        <v>167717</v>
      </c>
      <c r="P57" s="294">
        <v>0.9</v>
      </c>
      <c r="Q57" s="267">
        <v>0.987454186636594</v>
      </c>
      <c r="R57" s="267">
        <v>0.989184549356223</v>
      </c>
      <c r="S57" s="267">
        <v>0.99493198186183</v>
      </c>
      <c r="T57" s="295">
        <v>-0.00173036271962879</v>
      </c>
      <c r="U57" s="266">
        <v>169077</v>
      </c>
      <c r="V57" s="266">
        <v>151631</v>
      </c>
      <c r="W57" s="267">
        <v>0.896816243486695</v>
      </c>
      <c r="X57" s="267">
        <v>0.891598533972371</v>
      </c>
      <c r="Y57" s="268">
        <v>0.895793991416309</v>
      </c>
      <c r="Z57" s="268">
        <v>0.883702320618832</v>
      </c>
      <c r="AA57" s="295">
        <v>-0.00419545744393801</v>
      </c>
      <c r="AB57" s="264">
        <v>39641</v>
      </c>
      <c r="AC57" s="264">
        <v>35507</v>
      </c>
      <c r="AD57" s="264">
        <v>38202</v>
      </c>
      <c r="AE57" s="264">
        <v>33932</v>
      </c>
      <c r="AF57" s="268">
        <v>0.895714033450216</v>
      </c>
      <c r="AG57" s="268">
        <v>0.888225747343071</v>
      </c>
      <c r="AH57" s="295">
        <v>0.00748828610714469</v>
      </c>
      <c r="AI57" s="272"/>
      <c r="AJ57" s="274"/>
    </row>
    <row r="58" spans="1:36">
      <c r="A58" s="315" t="s">
        <v>25</v>
      </c>
      <c r="B58" s="293" t="s">
        <v>3255</v>
      </c>
      <c r="C58" s="293" t="s">
        <v>95</v>
      </c>
      <c r="D58" s="293" t="s">
        <v>96</v>
      </c>
      <c r="E58" s="263">
        <v>8446</v>
      </c>
      <c r="F58" s="263">
        <v>8271</v>
      </c>
      <c r="G58" s="263">
        <v>7615</v>
      </c>
      <c r="H58" s="264">
        <v>6843</v>
      </c>
      <c r="I58" s="264">
        <v>6812</v>
      </c>
      <c r="J58" s="264">
        <v>6293</v>
      </c>
      <c r="K58" s="264">
        <v>4350</v>
      </c>
      <c r="L58" s="264">
        <v>4336</v>
      </c>
      <c r="M58" s="264">
        <v>3987</v>
      </c>
      <c r="N58" s="267">
        <v>0.99584264640143</v>
      </c>
      <c r="O58" s="266">
        <v>200493</v>
      </c>
      <c r="P58" s="294">
        <v>0.9</v>
      </c>
      <c r="Q58" s="267">
        <v>0.979280132607151</v>
      </c>
      <c r="R58" s="267">
        <v>0.995469823176969</v>
      </c>
      <c r="S58" s="267">
        <v>0.996781609195402</v>
      </c>
      <c r="T58" s="295">
        <v>-0.0161896905698179</v>
      </c>
      <c r="U58" s="266">
        <v>201330</v>
      </c>
      <c r="V58" s="266">
        <v>185227</v>
      </c>
      <c r="W58" s="267">
        <v>0.920016887696816</v>
      </c>
      <c r="X58" s="267">
        <v>0.90161022969453</v>
      </c>
      <c r="Y58" s="268">
        <v>0.919625895075259</v>
      </c>
      <c r="Z58" s="268">
        <v>0.916551724137931</v>
      </c>
      <c r="AA58" s="295">
        <v>-0.0180156653807294</v>
      </c>
      <c r="AB58" s="264">
        <v>46297</v>
      </c>
      <c r="AC58" s="264">
        <v>42467</v>
      </c>
      <c r="AD58" s="264">
        <v>42468</v>
      </c>
      <c r="AE58" s="264">
        <v>38981</v>
      </c>
      <c r="AF58" s="268">
        <v>0.917273257446487</v>
      </c>
      <c r="AG58" s="268">
        <v>0.917891118018273</v>
      </c>
      <c r="AH58" s="295">
        <v>-0.000617860571785811</v>
      </c>
      <c r="AI58" s="272"/>
      <c r="AJ58" s="274"/>
    </row>
    <row r="59" spans="1:36">
      <c r="A59" s="315" t="s">
        <v>25</v>
      </c>
      <c r="B59" s="293" t="s">
        <v>3265</v>
      </c>
      <c r="C59" s="293" t="s">
        <v>3266</v>
      </c>
      <c r="D59" s="293" t="s">
        <v>3267</v>
      </c>
      <c r="E59" s="263">
        <v>0</v>
      </c>
      <c r="F59" s="263">
        <v>0</v>
      </c>
      <c r="G59" s="263">
        <v>0</v>
      </c>
      <c r="H59" s="264">
        <v>0</v>
      </c>
      <c r="I59" s="264">
        <v>0</v>
      </c>
      <c r="J59" s="264">
        <v>0</v>
      </c>
      <c r="K59" s="264">
        <v>0</v>
      </c>
      <c r="L59" s="264">
        <v>0</v>
      </c>
      <c r="M59" s="264">
        <v>0</v>
      </c>
      <c r="N59" s="267">
        <v>0</v>
      </c>
      <c r="O59" s="266">
        <v>0</v>
      </c>
      <c r="P59" s="294">
        <v>0.9</v>
      </c>
      <c r="Q59" s="267">
        <v>0</v>
      </c>
      <c r="R59" s="267">
        <v>0</v>
      </c>
      <c r="S59" s="267">
        <v>0</v>
      </c>
      <c r="T59" s="295">
        <v>0</v>
      </c>
      <c r="U59" s="266">
        <v>0</v>
      </c>
      <c r="V59" s="266">
        <v>0</v>
      </c>
      <c r="W59" s="267">
        <v>0</v>
      </c>
      <c r="X59" s="267">
        <v>0</v>
      </c>
      <c r="Y59" s="268">
        <v>0</v>
      </c>
      <c r="Z59" s="268">
        <v>0</v>
      </c>
      <c r="AA59" s="295">
        <v>0</v>
      </c>
      <c r="AB59" s="264">
        <v>0</v>
      </c>
      <c r="AC59" s="264">
        <v>0</v>
      </c>
      <c r="AD59" s="264">
        <v>0</v>
      </c>
      <c r="AE59" s="264">
        <v>0</v>
      </c>
      <c r="AF59" s="268">
        <v>0</v>
      </c>
      <c r="AG59" s="268">
        <v>0</v>
      </c>
      <c r="AH59" s="295">
        <v>0</v>
      </c>
      <c r="AI59" s="272"/>
      <c r="AJ59" s="274"/>
    </row>
    <row r="60" spans="1:36">
      <c r="A60" s="315" t="s">
        <v>25</v>
      </c>
      <c r="B60" s="293" t="s">
        <v>3265</v>
      </c>
      <c r="C60" s="293" t="s">
        <v>3268</v>
      </c>
      <c r="D60" s="293" t="s">
        <v>3269</v>
      </c>
      <c r="E60" s="263">
        <v>0</v>
      </c>
      <c r="F60" s="263">
        <v>0</v>
      </c>
      <c r="G60" s="263">
        <v>0</v>
      </c>
      <c r="H60" s="264">
        <v>0</v>
      </c>
      <c r="I60" s="264">
        <v>0</v>
      </c>
      <c r="J60" s="264">
        <v>0</v>
      </c>
      <c r="K60" s="264">
        <v>0</v>
      </c>
      <c r="L60" s="264">
        <v>0</v>
      </c>
      <c r="M60" s="264">
        <v>0</v>
      </c>
      <c r="N60" s="267">
        <v>0</v>
      </c>
      <c r="O60" s="266">
        <v>0</v>
      </c>
      <c r="P60" s="294">
        <v>0.9</v>
      </c>
      <c r="Q60" s="267">
        <v>0</v>
      </c>
      <c r="R60" s="267">
        <v>0</v>
      </c>
      <c r="S60" s="267">
        <v>0</v>
      </c>
      <c r="T60" s="295">
        <v>0</v>
      </c>
      <c r="U60" s="266">
        <v>0</v>
      </c>
      <c r="V60" s="266">
        <v>0</v>
      </c>
      <c r="W60" s="267">
        <v>0</v>
      </c>
      <c r="X60" s="267">
        <v>0</v>
      </c>
      <c r="Y60" s="268">
        <v>0</v>
      </c>
      <c r="Z60" s="268">
        <v>0</v>
      </c>
      <c r="AA60" s="295">
        <v>0</v>
      </c>
      <c r="AB60" s="264">
        <v>0</v>
      </c>
      <c r="AC60" s="264">
        <v>0</v>
      </c>
      <c r="AD60" s="264">
        <v>0</v>
      </c>
      <c r="AE60" s="264">
        <v>0</v>
      </c>
      <c r="AF60" s="268">
        <v>0</v>
      </c>
      <c r="AG60" s="268">
        <v>0</v>
      </c>
      <c r="AH60" s="295">
        <v>0</v>
      </c>
      <c r="AI60" s="272"/>
      <c r="AJ60" s="274"/>
    </row>
    <row r="61" spans="1:36">
      <c r="A61" s="315" t="s">
        <v>25</v>
      </c>
      <c r="B61" s="293" t="s">
        <v>3265</v>
      </c>
      <c r="C61" s="293" t="s">
        <v>3270</v>
      </c>
      <c r="D61" s="293" t="s">
        <v>3271</v>
      </c>
      <c r="E61" s="263">
        <v>0</v>
      </c>
      <c r="F61" s="263">
        <v>0</v>
      </c>
      <c r="G61" s="263">
        <v>0</v>
      </c>
      <c r="H61" s="264">
        <v>0</v>
      </c>
      <c r="I61" s="264">
        <v>0</v>
      </c>
      <c r="J61" s="264">
        <v>0</v>
      </c>
      <c r="K61" s="264">
        <v>0</v>
      </c>
      <c r="L61" s="264">
        <v>0</v>
      </c>
      <c r="M61" s="264">
        <v>0</v>
      </c>
      <c r="N61" s="267">
        <v>0</v>
      </c>
      <c r="O61" s="266">
        <v>0</v>
      </c>
      <c r="P61" s="294">
        <v>0.9</v>
      </c>
      <c r="Q61" s="267">
        <v>0</v>
      </c>
      <c r="R61" s="267">
        <v>0</v>
      </c>
      <c r="S61" s="267">
        <v>0</v>
      </c>
      <c r="T61" s="295">
        <v>0</v>
      </c>
      <c r="U61" s="266">
        <v>0</v>
      </c>
      <c r="V61" s="266">
        <v>0</v>
      </c>
      <c r="W61" s="267">
        <v>0</v>
      </c>
      <c r="X61" s="267">
        <v>0</v>
      </c>
      <c r="Y61" s="268">
        <v>0</v>
      </c>
      <c r="Z61" s="268">
        <v>0</v>
      </c>
      <c r="AA61" s="295">
        <v>0</v>
      </c>
      <c r="AB61" s="264">
        <v>0</v>
      </c>
      <c r="AC61" s="264">
        <v>0</v>
      </c>
      <c r="AD61" s="264">
        <v>0</v>
      </c>
      <c r="AE61" s="264">
        <v>0</v>
      </c>
      <c r="AF61" s="268">
        <v>0</v>
      </c>
      <c r="AG61" s="268">
        <v>0</v>
      </c>
      <c r="AH61" s="295">
        <v>0</v>
      </c>
      <c r="AI61" s="272"/>
      <c r="AJ61" s="274"/>
    </row>
    <row r="62" spans="1:36">
      <c r="A62" s="315" t="s">
        <v>25</v>
      </c>
      <c r="B62" s="293" t="s">
        <v>3265</v>
      </c>
      <c r="C62" s="293" t="s">
        <v>3272</v>
      </c>
      <c r="D62" s="293" t="s">
        <v>3273</v>
      </c>
      <c r="E62" s="263">
        <v>0</v>
      </c>
      <c r="F62" s="263">
        <v>0</v>
      </c>
      <c r="G62" s="263">
        <v>0</v>
      </c>
      <c r="H62" s="264">
        <v>0</v>
      </c>
      <c r="I62" s="264">
        <v>0</v>
      </c>
      <c r="J62" s="264">
        <v>0</v>
      </c>
      <c r="K62" s="264">
        <v>0</v>
      </c>
      <c r="L62" s="264">
        <v>0</v>
      </c>
      <c r="M62" s="264">
        <v>0</v>
      </c>
      <c r="N62" s="267">
        <v>0</v>
      </c>
      <c r="O62" s="266">
        <v>0</v>
      </c>
      <c r="P62" s="294">
        <v>0.9</v>
      </c>
      <c r="Q62" s="267">
        <v>0</v>
      </c>
      <c r="R62" s="267">
        <v>0</v>
      </c>
      <c r="S62" s="267">
        <v>0</v>
      </c>
      <c r="T62" s="295">
        <v>0</v>
      </c>
      <c r="U62" s="266">
        <v>0</v>
      </c>
      <c r="V62" s="266">
        <v>0</v>
      </c>
      <c r="W62" s="267">
        <v>0</v>
      </c>
      <c r="X62" s="267">
        <v>0</v>
      </c>
      <c r="Y62" s="268">
        <v>0</v>
      </c>
      <c r="Z62" s="268">
        <v>0</v>
      </c>
      <c r="AA62" s="295">
        <v>0</v>
      </c>
      <c r="AB62" s="264">
        <v>0</v>
      </c>
      <c r="AC62" s="264">
        <v>0</v>
      </c>
      <c r="AD62" s="264">
        <v>0</v>
      </c>
      <c r="AE62" s="264">
        <v>0</v>
      </c>
      <c r="AF62" s="268">
        <v>0</v>
      </c>
      <c r="AG62" s="268">
        <v>0</v>
      </c>
      <c r="AH62" s="295">
        <v>0</v>
      </c>
      <c r="AI62" s="272"/>
      <c r="AJ62" s="274"/>
    </row>
    <row r="63" spans="1:36">
      <c r="A63" s="315" t="s">
        <v>25</v>
      </c>
      <c r="B63" s="293" t="s">
        <v>3265</v>
      </c>
      <c r="C63" s="293" t="s">
        <v>97</v>
      </c>
      <c r="D63" s="293" t="s">
        <v>98</v>
      </c>
      <c r="E63" s="263">
        <v>0</v>
      </c>
      <c r="F63" s="263">
        <v>0</v>
      </c>
      <c r="G63" s="263">
        <v>0</v>
      </c>
      <c r="H63" s="264">
        <v>0</v>
      </c>
      <c r="I63" s="264">
        <v>0</v>
      </c>
      <c r="J63" s="264">
        <v>0</v>
      </c>
      <c r="K63" s="264">
        <v>0</v>
      </c>
      <c r="L63" s="264">
        <v>0</v>
      </c>
      <c r="M63" s="264">
        <v>0</v>
      </c>
      <c r="N63" s="267">
        <v>0</v>
      </c>
      <c r="O63" s="266">
        <v>0</v>
      </c>
      <c r="P63" s="294">
        <v>0.9</v>
      </c>
      <c r="Q63" s="267">
        <v>0</v>
      </c>
      <c r="R63" s="267">
        <v>0</v>
      </c>
      <c r="S63" s="267">
        <v>0</v>
      </c>
      <c r="T63" s="295">
        <v>0</v>
      </c>
      <c r="U63" s="266">
        <v>0</v>
      </c>
      <c r="V63" s="266">
        <v>0</v>
      </c>
      <c r="W63" s="267">
        <v>0</v>
      </c>
      <c r="X63" s="267">
        <v>0</v>
      </c>
      <c r="Y63" s="268">
        <v>0</v>
      </c>
      <c r="Z63" s="268">
        <v>0</v>
      </c>
      <c r="AA63" s="295">
        <v>0</v>
      </c>
      <c r="AB63" s="264">
        <v>0</v>
      </c>
      <c r="AC63" s="264">
        <v>0</v>
      </c>
      <c r="AD63" s="264">
        <v>0</v>
      </c>
      <c r="AE63" s="264">
        <v>0</v>
      </c>
      <c r="AF63" s="268">
        <v>0</v>
      </c>
      <c r="AG63" s="268">
        <v>0</v>
      </c>
      <c r="AH63" s="295">
        <v>0</v>
      </c>
      <c r="AI63" s="272"/>
      <c r="AJ63" s="274"/>
    </row>
    <row r="64" spans="1:36">
      <c r="A64" s="315" t="s">
        <v>25</v>
      </c>
      <c r="B64" s="293" t="s">
        <v>3265</v>
      </c>
      <c r="C64" s="293" t="s">
        <v>99</v>
      </c>
      <c r="D64" s="293" t="s">
        <v>100</v>
      </c>
      <c r="E64" s="263">
        <v>4254</v>
      </c>
      <c r="F64" s="263">
        <v>4230</v>
      </c>
      <c r="G64" s="263">
        <v>2950</v>
      </c>
      <c r="H64" s="264">
        <v>4021</v>
      </c>
      <c r="I64" s="264">
        <v>3838</v>
      </c>
      <c r="J64" s="264">
        <v>2908</v>
      </c>
      <c r="K64" s="264">
        <v>2320</v>
      </c>
      <c r="L64" s="264">
        <v>2292</v>
      </c>
      <c r="M64" s="264">
        <v>1548</v>
      </c>
      <c r="N64" s="267">
        <v>0.970468661264006</v>
      </c>
      <c r="O64" s="266">
        <v>107657</v>
      </c>
      <c r="P64" s="294">
        <v>0.9</v>
      </c>
      <c r="Q64" s="267">
        <v>0.994358251057828</v>
      </c>
      <c r="R64" s="267">
        <v>0.954488933101219</v>
      </c>
      <c r="S64" s="267">
        <v>0.987931034482759</v>
      </c>
      <c r="T64" s="295">
        <v>0.0398693179566093</v>
      </c>
      <c r="U64" s="266">
        <v>110933</v>
      </c>
      <c r="V64" s="266">
        <v>71275</v>
      </c>
      <c r="W64" s="267">
        <v>0.642504935411465</v>
      </c>
      <c r="X64" s="267">
        <v>0.693464974141984</v>
      </c>
      <c r="Y64" s="268">
        <v>0.723203183287739</v>
      </c>
      <c r="Z64" s="268">
        <v>0.667241379310345</v>
      </c>
      <c r="AA64" s="295">
        <v>-0.0297382091457553</v>
      </c>
      <c r="AB64" s="264">
        <v>24644</v>
      </c>
      <c r="AC64" s="264">
        <v>16659</v>
      </c>
      <c r="AD64" s="264">
        <v>22802</v>
      </c>
      <c r="AE64" s="264">
        <v>15019</v>
      </c>
      <c r="AF64" s="268">
        <v>0.675986041227074</v>
      </c>
      <c r="AG64" s="268">
        <v>0.658670292079642</v>
      </c>
      <c r="AH64" s="295">
        <v>0.0173157491474314</v>
      </c>
      <c r="AI64" s="272"/>
      <c r="AJ64" s="274"/>
    </row>
    <row r="65" spans="1:36">
      <c r="A65" s="315" t="s">
        <v>25</v>
      </c>
      <c r="B65" s="293" t="s">
        <v>3265</v>
      </c>
      <c r="C65" s="293" t="s">
        <v>101</v>
      </c>
      <c r="D65" s="293" t="s">
        <v>102</v>
      </c>
      <c r="E65" s="263">
        <v>9011</v>
      </c>
      <c r="F65" s="263">
        <v>8191</v>
      </c>
      <c r="G65" s="263">
        <v>7446</v>
      </c>
      <c r="H65" s="264">
        <v>7933</v>
      </c>
      <c r="I65" s="264">
        <v>7283</v>
      </c>
      <c r="J65" s="264">
        <v>7060</v>
      </c>
      <c r="K65" s="264">
        <v>7255</v>
      </c>
      <c r="L65" s="264">
        <v>5878</v>
      </c>
      <c r="M65" s="264">
        <v>6301</v>
      </c>
      <c r="N65" s="267">
        <v>0.888114211870404</v>
      </c>
      <c r="O65" s="266">
        <v>144323</v>
      </c>
      <c r="P65" s="294">
        <v>0.9</v>
      </c>
      <c r="Q65" s="267">
        <v>0.909000110975474</v>
      </c>
      <c r="R65" s="267">
        <v>0.918063784192613</v>
      </c>
      <c r="S65" s="267">
        <v>0.810199862164025</v>
      </c>
      <c r="T65" s="295">
        <v>-0.00906367321713875</v>
      </c>
      <c r="U65" s="266">
        <v>162505</v>
      </c>
      <c r="V65" s="266">
        <v>133031</v>
      </c>
      <c r="W65" s="267">
        <v>0.818627119165564</v>
      </c>
      <c r="X65" s="267">
        <v>0.82632338253246</v>
      </c>
      <c r="Y65" s="268">
        <v>0.889953359384848</v>
      </c>
      <c r="Z65" s="268">
        <v>0.868504479669194</v>
      </c>
      <c r="AA65" s="295">
        <v>-0.0636299768523878</v>
      </c>
      <c r="AB65" s="264">
        <v>53850</v>
      </c>
      <c r="AC65" s="264">
        <v>46354</v>
      </c>
      <c r="AD65" s="264">
        <v>44934</v>
      </c>
      <c r="AE65" s="264">
        <v>38582</v>
      </c>
      <c r="AF65" s="268">
        <v>0.860798514391829</v>
      </c>
      <c r="AG65" s="268">
        <v>0.858637112209018</v>
      </c>
      <c r="AH65" s="295">
        <v>0.00216140218281158</v>
      </c>
      <c r="AI65" s="272"/>
      <c r="AJ65" s="274"/>
    </row>
    <row r="66" spans="1:36">
      <c r="A66" s="315" t="s">
        <v>25</v>
      </c>
      <c r="B66" s="293" t="s">
        <v>3265</v>
      </c>
      <c r="C66" s="293" t="s">
        <v>107</v>
      </c>
      <c r="D66" s="293" t="s">
        <v>108</v>
      </c>
      <c r="E66" s="263">
        <v>6221</v>
      </c>
      <c r="F66" s="263">
        <v>5732</v>
      </c>
      <c r="G66" s="263">
        <v>5347</v>
      </c>
      <c r="H66" s="264">
        <v>5456</v>
      </c>
      <c r="I66" s="264">
        <v>5149</v>
      </c>
      <c r="J66" s="264">
        <v>5057</v>
      </c>
      <c r="K66" s="264">
        <v>3838</v>
      </c>
      <c r="L66" s="264">
        <v>3600</v>
      </c>
      <c r="M66" s="264">
        <v>3462</v>
      </c>
      <c r="N66" s="267">
        <v>0.931033996531254</v>
      </c>
      <c r="O66" s="266">
        <v>132056</v>
      </c>
      <c r="P66" s="294">
        <v>0.9</v>
      </c>
      <c r="Q66" s="267">
        <v>0.921395274071693</v>
      </c>
      <c r="R66" s="267">
        <v>0.943731671554252</v>
      </c>
      <c r="S66" s="267">
        <v>0.937988535695675</v>
      </c>
      <c r="T66" s="295">
        <v>-0.0223363974825596</v>
      </c>
      <c r="U66" s="266">
        <v>141838</v>
      </c>
      <c r="V66" s="266">
        <v>125219</v>
      </c>
      <c r="W66" s="267">
        <v>0.882831117190034</v>
      </c>
      <c r="X66" s="267">
        <v>0.85950811766597</v>
      </c>
      <c r="Y66" s="268">
        <v>0.926869501466276</v>
      </c>
      <c r="Z66" s="268">
        <v>0.902032308494007</v>
      </c>
      <c r="AA66" s="295">
        <v>-0.0673613838003055</v>
      </c>
      <c r="AB66" s="264">
        <v>35999</v>
      </c>
      <c r="AC66" s="264">
        <v>32133</v>
      </c>
      <c r="AD66" s="264">
        <v>32757</v>
      </c>
      <c r="AE66" s="264">
        <v>29259</v>
      </c>
      <c r="AF66" s="268">
        <v>0.892608128003556</v>
      </c>
      <c r="AG66" s="268">
        <v>0.893213664254968</v>
      </c>
      <c r="AH66" s="295">
        <v>-0.000605536251412797</v>
      </c>
      <c r="AI66" s="272"/>
      <c r="AJ66" s="274"/>
    </row>
    <row r="67" spans="1:36">
      <c r="A67" s="315" t="s">
        <v>25</v>
      </c>
      <c r="B67" s="293" t="s">
        <v>3265</v>
      </c>
      <c r="C67" s="293" t="s">
        <v>105</v>
      </c>
      <c r="D67" s="293" t="s">
        <v>106</v>
      </c>
      <c r="E67" s="263">
        <v>8803</v>
      </c>
      <c r="F67" s="263">
        <v>8435</v>
      </c>
      <c r="G67" s="263">
        <v>7478</v>
      </c>
      <c r="H67" s="264">
        <v>7094</v>
      </c>
      <c r="I67" s="264">
        <v>6816</v>
      </c>
      <c r="J67" s="264">
        <v>6448</v>
      </c>
      <c r="K67" s="264">
        <v>4791</v>
      </c>
      <c r="L67" s="264">
        <v>4465</v>
      </c>
      <c r="M67" s="264">
        <v>4435</v>
      </c>
      <c r="N67" s="267">
        <v>0.955299705256506</v>
      </c>
      <c r="O67" s="266">
        <v>193495</v>
      </c>
      <c r="P67" s="294">
        <v>0.9</v>
      </c>
      <c r="Q67" s="267">
        <v>0.958196069521754</v>
      </c>
      <c r="R67" s="267">
        <v>0.960811953763744</v>
      </c>
      <c r="S67" s="267">
        <v>0.931955750365268</v>
      </c>
      <c r="T67" s="295">
        <v>-0.00261588424199011</v>
      </c>
      <c r="U67" s="266">
        <v>202549</v>
      </c>
      <c r="V67" s="266">
        <v>173258</v>
      </c>
      <c r="W67" s="267">
        <v>0.855388078933986</v>
      </c>
      <c r="X67" s="267">
        <v>0.84948313075088</v>
      </c>
      <c r="Y67" s="268">
        <v>0.908937129968988</v>
      </c>
      <c r="Z67" s="268">
        <v>0.925694009601336</v>
      </c>
      <c r="AA67" s="295">
        <v>-0.0594539992181076</v>
      </c>
      <c r="AB67" s="264">
        <v>46882</v>
      </c>
      <c r="AC67" s="264">
        <v>42019</v>
      </c>
      <c r="AD67" s="264">
        <v>44310</v>
      </c>
      <c r="AE67" s="264">
        <v>39132</v>
      </c>
      <c r="AF67" s="268">
        <v>0.896271490124141</v>
      </c>
      <c r="AG67" s="268">
        <v>0.883141503046716</v>
      </c>
      <c r="AH67" s="295">
        <v>0.0131299870774251</v>
      </c>
      <c r="AI67" s="272"/>
      <c r="AJ67" s="274"/>
    </row>
    <row r="68" spans="1:36">
      <c r="A68" s="315" t="s">
        <v>25</v>
      </c>
      <c r="B68" s="293" t="s">
        <v>3265</v>
      </c>
      <c r="C68" s="293" t="s">
        <v>178</v>
      </c>
      <c r="D68" s="293" t="s">
        <v>179</v>
      </c>
      <c r="E68" s="263">
        <v>7349</v>
      </c>
      <c r="F68" s="263">
        <v>7000</v>
      </c>
      <c r="G68" s="263">
        <v>6688</v>
      </c>
      <c r="H68" s="264">
        <v>4513</v>
      </c>
      <c r="I68" s="264">
        <v>4294</v>
      </c>
      <c r="J68" s="264">
        <v>4120</v>
      </c>
      <c r="K68" s="264">
        <v>2492</v>
      </c>
      <c r="L68" s="264">
        <v>2438</v>
      </c>
      <c r="M68" s="264">
        <v>2182</v>
      </c>
      <c r="N68" s="267">
        <v>0.959285605017592</v>
      </c>
      <c r="O68" s="266">
        <v>125417</v>
      </c>
      <c r="P68" s="294">
        <v>0.9</v>
      </c>
      <c r="Q68" s="267">
        <v>0.95251054565247</v>
      </c>
      <c r="R68" s="267">
        <v>0.951473520939508</v>
      </c>
      <c r="S68" s="267">
        <v>0.978330658105939</v>
      </c>
      <c r="T68" s="295">
        <v>0.00103702471296163</v>
      </c>
      <c r="U68" s="266">
        <v>130740</v>
      </c>
      <c r="V68" s="266">
        <v>110009</v>
      </c>
      <c r="W68" s="267">
        <v>0.841433379225945</v>
      </c>
      <c r="X68" s="267">
        <v>0.910055789903388</v>
      </c>
      <c r="Y68" s="268">
        <v>0.912918236206514</v>
      </c>
      <c r="Z68" s="268">
        <v>0.875601926163724</v>
      </c>
      <c r="AA68" s="295">
        <v>-0.00286244630312626</v>
      </c>
      <c r="AB68" s="264">
        <v>30820</v>
      </c>
      <c r="AC68" s="264">
        <v>27267</v>
      </c>
      <c r="AD68" s="264">
        <v>27897</v>
      </c>
      <c r="AE68" s="264">
        <v>24250</v>
      </c>
      <c r="AF68" s="268">
        <v>0.884717715768981</v>
      </c>
      <c r="AG68" s="268">
        <v>0.869269097035524</v>
      </c>
      <c r="AH68" s="295">
        <v>0.0154486187334576</v>
      </c>
      <c r="AI68" s="272"/>
      <c r="AJ68" s="274"/>
    </row>
    <row r="69" spans="1:36">
      <c r="A69" s="315" t="s">
        <v>25</v>
      </c>
      <c r="B69" s="293" t="s">
        <v>3265</v>
      </c>
      <c r="C69" s="293" t="s">
        <v>176</v>
      </c>
      <c r="D69" s="293" t="s">
        <v>177</v>
      </c>
      <c r="E69" s="263">
        <v>8369</v>
      </c>
      <c r="F69" s="263">
        <v>7968</v>
      </c>
      <c r="G69" s="263">
        <v>6911</v>
      </c>
      <c r="H69" s="264">
        <v>7558</v>
      </c>
      <c r="I69" s="264">
        <v>6845</v>
      </c>
      <c r="J69" s="264">
        <v>6542</v>
      </c>
      <c r="K69" s="264">
        <v>4941</v>
      </c>
      <c r="L69" s="264">
        <v>3928</v>
      </c>
      <c r="M69" s="264">
        <v>4085</v>
      </c>
      <c r="N69" s="267">
        <v>0.871828461836741</v>
      </c>
      <c r="O69" s="266">
        <v>166378</v>
      </c>
      <c r="P69" s="294">
        <v>0.9</v>
      </c>
      <c r="Q69" s="267">
        <v>0.952085075875254</v>
      </c>
      <c r="R69" s="267">
        <v>0.905662873776131</v>
      </c>
      <c r="S69" s="267">
        <v>0.79498077312285</v>
      </c>
      <c r="T69" s="295">
        <v>0.0464222020991226</v>
      </c>
      <c r="U69" s="266">
        <v>190838</v>
      </c>
      <c r="V69" s="266">
        <v>160859</v>
      </c>
      <c r="W69" s="267">
        <v>0.842908645028768</v>
      </c>
      <c r="X69" s="267">
        <v>0.825785637471621</v>
      </c>
      <c r="Y69" s="268">
        <v>0.865572902884361</v>
      </c>
      <c r="Z69" s="268">
        <v>0.8267557174661</v>
      </c>
      <c r="AA69" s="295">
        <v>-0.0397872654127395</v>
      </c>
      <c r="AB69" s="264">
        <v>46780</v>
      </c>
      <c r="AC69" s="264">
        <v>39721</v>
      </c>
      <c r="AD69" s="264">
        <v>42989</v>
      </c>
      <c r="AE69" s="264">
        <v>37317</v>
      </c>
      <c r="AF69" s="268">
        <v>0.849102180418982</v>
      </c>
      <c r="AG69" s="268">
        <v>0.868059270976296</v>
      </c>
      <c r="AH69" s="295">
        <v>-0.0189570905573139</v>
      </c>
      <c r="AI69" s="272"/>
      <c r="AJ69" s="274"/>
    </row>
    <row r="70" spans="1:36">
      <c r="A70" s="315" t="s">
        <v>25</v>
      </c>
      <c r="B70" s="293" t="s">
        <v>3265</v>
      </c>
      <c r="C70" s="293" t="s">
        <v>109</v>
      </c>
      <c r="D70" s="293" t="s">
        <v>110</v>
      </c>
      <c r="E70" s="263">
        <v>9019</v>
      </c>
      <c r="F70" s="263">
        <v>8887</v>
      </c>
      <c r="G70" s="263">
        <v>8377</v>
      </c>
      <c r="H70" s="264">
        <v>10448</v>
      </c>
      <c r="I70" s="264">
        <v>9449</v>
      </c>
      <c r="J70" s="264">
        <v>10017</v>
      </c>
      <c r="K70" s="264">
        <v>9434</v>
      </c>
      <c r="L70" s="264">
        <v>9290</v>
      </c>
      <c r="M70" s="264">
        <v>9135</v>
      </c>
      <c r="N70" s="267">
        <v>0.945164500643953</v>
      </c>
      <c r="O70" s="266">
        <v>161453</v>
      </c>
      <c r="P70" s="294">
        <v>0.9</v>
      </c>
      <c r="Q70" s="267">
        <v>0.985364231067746</v>
      </c>
      <c r="R70" s="267">
        <v>0.904383614088821</v>
      </c>
      <c r="S70" s="267">
        <v>0.984736061055756</v>
      </c>
      <c r="T70" s="295">
        <v>0.080980616978925</v>
      </c>
      <c r="U70" s="266">
        <v>170820</v>
      </c>
      <c r="V70" s="266">
        <v>157899</v>
      </c>
      <c r="W70" s="267">
        <v>0.924358974358974</v>
      </c>
      <c r="X70" s="267">
        <v>0.928816942011309</v>
      </c>
      <c r="Y70" s="268">
        <v>0.95874808575804</v>
      </c>
      <c r="Z70" s="268">
        <v>0.968306126775493</v>
      </c>
      <c r="AA70" s="295">
        <v>-0.0299311437467303</v>
      </c>
      <c r="AB70" s="264">
        <v>65710</v>
      </c>
      <c r="AC70" s="264">
        <v>61835</v>
      </c>
      <c r="AD70" s="264">
        <v>46149</v>
      </c>
      <c r="AE70" s="264">
        <v>43383</v>
      </c>
      <c r="AF70" s="268">
        <v>0.941028762745396</v>
      </c>
      <c r="AG70" s="268">
        <v>0.940063706689202</v>
      </c>
      <c r="AH70" s="295">
        <v>0.000965056056194125</v>
      </c>
      <c r="AI70" s="272"/>
      <c r="AJ70" s="274"/>
    </row>
    <row r="71" spans="1:36">
      <c r="A71" s="315" t="s">
        <v>25</v>
      </c>
      <c r="B71" s="293" t="s">
        <v>3265</v>
      </c>
      <c r="C71" s="293" t="s">
        <v>103</v>
      </c>
      <c r="D71" s="293" t="s">
        <v>104</v>
      </c>
      <c r="E71" s="263">
        <v>0</v>
      </c>
      <c r="F71" s="263">
        <v>0</v>
      </c>
      <c r="G71" s="263">
        <v>0</v>
      </c>
      <c r="H71" s="264">
        <v>0</v>
      </c>
      <c r="I71" s="264">
        <v>0</v>
      </c>
      <c r="J71" s="264">
        <v>0</v>
      </c>
      <c r="K71" s="264">
        <v>1</v>
      </c>
      <c r="L71" s="264">
        <v>0</v>
      </c>
      <c r="M71" s="264">
        <v>0</v>
      </c>
      <c r="N71" s="267">
        <v>0</v>
      </c>
      <c r="O71" s="266">
        <v>0</v>
      </c>
      <c r="P71" s="294">
        <v>0.9</v>
      </c>
      <c r="Q71" s="267">
        <v>0</v>
      </c>
      <c r="R71" s="267">
        <v>0</v>
      </c>
      <c r="S71" s="267">
        <v>0</v>
      </c>
      <c r="T71" s="295">
        <v>0</v>
      </c>
      <c r="U71" s="266">
        <v>14</v>
      </c>
      <c r="V71" s="266">
        <v>2</v>
      </c>
      <c r="W71" s="267">
        <v>0.142857142857143</v>
      </c>
      <c r="X71" s="267">
        <v>0</v>
      </c>
      <c r="Y71" s="268">
        <v>0</v>
      </c>
      <c r="Z71" s="268">
        <v>0</v>
      </c>
      <c r="AA71" s="295">
        <v>0</v>
      </c>
      <c r="AB71" s="264">
        <v>11</v>
      </c>
      <c r="AC71" s="264">
        <v>0</v>
      </c>
      <c r="AD71" s="264">
        <v>0</v>
      </c>
      <c r="AE71" s="264">
        <v>0</v>
      </c>
      <c r="AF71" s="268">
        <v>0</v>
      </c>
      <c r="AG71" s="268">
        <v>0</v>
      </c>
      <c r="AH71" s="295">
        <v>0</v>
      </c>
      <c r="AI71" s="272"/>
      <c r="AJ71" s="274"/>
    </row>
    <row r="72" spans="1:36">
      <c r="A72" s="315" t="s">
        <v>25</v>
      </c>
      <c r="B72" s="293" t="s">
        <v>3274</v>
      </c>
      <c r="C72" s="293" t="s">
        <v>3275</v>
      </c>
      <c r="D72" s="293" t="s">
        <v>3276</v>
      </c>
      <c r="E72" s="263">
        <v>0</v>
      </c>
      <c r="F72" s="263">
        <v>0</v>
      </c>
      <c r="G72" s="263">
        <v>0</v>
      </c>
      <c r="H72" s="264">
        <v>0</v>
      </c>
      <c r="I72" s="264">
        <v>0</v>
      </c>
      <c r="J72" s="264">
        <v>0</v>
      </c>
      <c r="K72" s="264">
        <v>0</v>
      </c>
      <c r="L72" s="264">
        <v>0</v>
      </c>
      <c r="M72" s="264">
        <v>0</v>
      </c>
      <c r="N72" s="267">
        <v>0</v>
      </c>
      <c r="O72" s="266">
        <v>0</v>
      </c>
      <c r="P72" s="294">
        <v>0.9</v>
      </c>
      <c r="Q72" s="267">
        <v>0</v>
      </c>
      <c r="R72" s="267">
        <v>0</v>
      </c>
      <c r="S72" s="267">
        <v>0</v>
      </c>
      <c r="T72" s="295">
        <v>0</v>
      </c>
      <c r="U72" s="266">
        <v>0</v>
      </c>
      <c r="V72" s="266">
        <v>0</v>
      </c>
      <c r="W72" s="267">
        <v>0</v>
      </c>
      <c r="X72" s="267">
        <v>0</v>
      </c>
      <c r="Y72" s="268">
        <v>0</v>
      </c>
      <c r="Z72" s="268">
        <v>0</v>
      </c>
      <c r="AA72" s="295">
        <v>0</v>
      </c>
      <c r="AB72" s="264">
        <v>0</v>
      </c>
      <c r="AC72" s="264">
        <v>0</v>
      </c>
      <c r="AD72" s="264">
        <v>0</v>
      </c>
      <c r="AE72" s="264">
        <v>0</v>
      </c>
      <c r="AF72" s="268">
        <v>0</v>
      </c>
      <c r="AG72" s="268">
        <v>0</v>
      </c>
      <c r="AH72" s="295">
        <v>0</v>
      </c>
      <c r="AI72" s="272"/>
      <c r="AJ72" s="274"/>
    </row>
    <row r="73" spans="1:36">
      <c r="A73" s="315" t="s">
        <v>25</v>
      </c>
      <c r="B73" s="293" t="s">
        <v>3274</v>
      </c>
      <c r="C73" s="293" t="s">
        <v>182</v>
      </c>
      <c r="D73" s="293" t="s">
        <v>183</v>
      </c>
      <c r="E73" s="263">
        <v>6265</v>
      </c>
      <c r="F73" s="263">
        <v>6232</v>
      </c>
      <c r="G73" s="263">
        <v>5751</v>
      </c>
      <c r="H73" s="264">
        <v>5409</v>
      </c>
      <c r="I73" s="264">
        <v>5373</v>
      </c>
      <c r="J73" s="264">
        <v>5010</v>
      </c>
      <c r="K73" s="264">
        <v>3085</v>
      </c>
      <c r="L73" s="264">
        <v>3072</v>
      </c>
      <c r="M73" s="264">
        <v>2845</v>
      </c>
      <c r="N73" s="267">
        <v>0.974102421185715</v>
      </c>
      <c r="O73" s="266">
        <v>143308</v>
      </c>
      <c r="P73" s="294">
        <v>0.9</v>
      </c>
      <c r="Q73" s="267">
        <v>0.994732641660016</v>
      </c>
      <c r="R73" s="267">
        <v>0.993344425956739</v>
      </c>
      <c r="S73" s="267">
        <v>0.995786061588331</v>
      </c>
      <c r="T73" s="295">
        <v>0.00138821570327718</v>
      </c>
      <c r="U73" s="266">
        <v>147118</v>
      </c>
      <c r="V73" s="266">
        <v>134980</v>
      </c>
      <c r="W73" s="267">
        <v>0.917494800092443</v>
      </c>
      <c r="X73" s="267">
        <v>0.917956903431764</v>
      </c>
      <c r="Y73" s="268">
        <v>0.926234054353855</v>
      </c>
      <c r="Z73" s="268">
        <v>0.922204213938412</v>
      </c>
      <c r="AA73" s="295">
        <v>-0.00827715092209091</v>
      </c>
      <c r="AB73" s="264">
        <v>33029</v>
      </c>
      <c r="AC73" s="264">
        <v>30432</v>
      </c>
      <c r="AD73" s="264">
        <v>29970</v>
      </c>
      <c r="AE73" s="264">
        <v>27387</v>
      </c>
      <c r="AF73" s="268">
        <v>0.921372127524297</v>
      </c>
      <c r="AG73" s="268">
        <v>0.913813813813814</v>
      </c>
      <c r="AH73" s="295">
        <v>0.0075583137104831</v>
      </c>
      <c r="AI73" s="272"/>
      <c r="AJ73" s="274"/>
    </row>
    <row r="74" spans="1:36">
      <c r="A74" s="315" t="s">
        <v>25</v>
      </c>
      <c r="B74" s="293" t="s">
        <v>3274</v>
      </c>
      <c r="C74" s="293" t="s">
        <v>3277</v>
      </c>
      <c r="D74" s="293" t="s">
        <v>3278</v>
      </c>
      <c r="E74" s="263">
        <v>0</v>
      </c>
      <c r="F74" s="263">
        <v>0</v>
      </c>
      <c r="G74" s="263">
        <v>0</v>
      </c>
      <c r="H74" s="264">
        <v>0</v>
      </c>
      <c r="I74" s="264">
        <v>0</v>
      </c>
      <c r="J74" s="264">
        <v>0</v>
      </c>
      <c r="K74" s="264">
        <v>0</v>
      </c>
      <c r="L74" s="264">
        <v>0</v>
      </c>
      <c r="M74" s="264">
        <v>0</v>
      </c>
      <c r="N74" s="267">
        <v>0</v>
      </c>
      <c r="O74" s="266">
        <v>0</v>
      </c>
      <c r="P74" s="294">
        <v>0.9</v>
      </c>
      <c r="Q74" s="267">
        <v>0</v>
      </c>
      <c r="R74" s="267">
        <v>0</v>
      </c>
      <c r="S74" s="267">
        <v>0</v>
      </c>
      <c r="T74" s="295">
        <v>0</v>
      </c>
      <c r="U74" s="266">
        <v>0</v>
      </c>
      <c r="V74" s="266">
        <v>0</v>
      </c>
      <c r="W74" s="267">
        <v>0</v>
      </c>
      <c r="X74" s="267">
        <v>0</v>
      </c>
      <c r="Y74" s="268">
        <v>0</v>
      </c>
      <c r="Z74" s="268">
        <v>0</v>
      </c>
      <c r="AA74" s="295">
        <v>0</v>
      </c>
      <c r="AB74" s="264">
        <v>0</v>
      </c>
      <c r="AC74" s="264">
        <v>0</v>
      </c>
      <c r="AD74" s="264">
        <v>0</v>
      </c>
      <c r="AE74" s="264">
        <v>0</v>
      </c>
      <c r="AF74" s="268">
        <v>0</v>
      </c>
      <c r="AG74" s="268">
        <v>0</v>
      </c>
      <c r="AH74" s="295">
        <v>0</v>
      </c>
      <c r="AI74" s="272"/>
      <c r="AJ74" s="274"/>
    </row>
    <row r="75" spans="1:36">
      <c r="A75" s="315" t="s">
        <v>25</v>
      </c>
      <c r="B75" s="293" t="s">
        <v>3274</v>
      </c>
      <c r="C75" s="293" t="s">
        <v>3279</v>
      </c>
      <c r="D75" s="293" t="s">
        <v>3280</v>
      </c>
      <c r="E75" s="263">
        <v>0</v>
      </c>
      <c r="F75" s="263">
        <v>0</v>
      </c>
      <c r="G75" s="263">
        <v>0</v>
      </c>
      <c r="H75" s="264">
        <v>0</v>
      </c>
      <c r="I75" s="264">
        <v>0</v>
      </c>
      <c r="J75" s="264">
        <v>0</v>
      </c>
      <c r="K75" s="264">
        <v>0</v>
      </c>
      <c r="L75" s="264">
        <v>0</v>
      </c>
      <c r="M75" s="264">
        <v>0</v>
      </c>
      <c r="N75" s="267">
        <v>0</v>
      </c>
      <c r="O75" s="266">
        <v>0</v>
      </c>
      <c r="P75" s="294">
        <v>0.9</v>
      </c>
      <c r="Q75" s="267">
        <v>0</v>
      </c>
      <c r="R75" s="267">
        <v>0</v>
      </c>
      <c r="S75" s="267">
        <v>0</v>
      </c>
      <c r="T75" s="295">
        <v>0</v>
      </c>
      <c r="U75" s="266">
        <v>0</v>
      </c>
      <c r="V75" s="266">
        <v>0</v>
      </c>
      <c r="W75" s="267">
        <v>0</v>
      </c>
      <c r="X75" s="267">
        <v>0</v>
      </c>
      <c r="Y75" s="268">
        <v>0</v>
      </c>
      <c r="Z75" s="268">
        <v>0</v>
      </c>
      <c r="AA75" s="295">
        <v>0</v>
      </c>
      <c r="AB75" s="264">
        <v>0</v>
      </c>
      <c r="AC75" s="264">
        <v>0</v>
      </c>
      <c r="AD75" s="264">
        <v>0</v>
      </c>
      <c r="AE75" s="264">
        <v>0</v>
      </c>
      <c r="AF75" s="268">
        <v>0</v>
      </c>
      <c r="AG75" s="268">
        <v>0</v>
      </c>
      <c r="AH75" s="295">
        <v>0</v>
      </c>
      <c r="AI75" s="272"/>
      <c r="AJ75" s="274"/>
    </row>
    <row r="76" spans="1:36">
      <c r="A76" s="315" t="s">
        <v>25</v>
      </c>
      <c r="B76" s="293" t="s">
        <v>3274</v>
      </c>
      <c r="C76" s="293" t="s">
        <v>111</v>
      </c>
      <c r="D76" s="293" t="s">
        <v>112</v>
      </c>
      <c r="E76" s="263">
        <v>5204</v>
      </c>
      <c r="F76" s="263">
        <v>4663</v>
      </c>
      <c r="G76" s="263">
        <v>4113</v>
      </c>
      <c r="H76" s="264">
        <v>4537</v>
      </c>
      <c r="I76" s="264">
        <v>4368</v>
      </c>
      <c r="J76" s="264">
        <v>3812</v>
      </c>
      <c r="K76" s="264">
        <v>2327</v>
      </c>
      <c r="L76" s="264">
        <v>2115</v>
      </c>
      <c r="M76" s="264">
        <v>1713</v>
      </c>
      <c r="N76" s="267">
        <v>0.895117729086858</v>
      </c>
      <c r="O76" s="266">
        <v>111691</v>
      </c>
      <c r="P76" s="294">
        <v>0.9</v>
      </c>
      <c r="Q76" s="267">
        <v>0.896041506533436</v>
      </c>
      <c r="R76" s="267">
        <v>0.962750716332378</v>
      </c>
      <c r="S76" s="267">
        <v>0.908895573700043</v>
      </c>
      <c r="T76" s="295">
        <v>-0.0667092097989423</v>
      </c>
      <c r="U76" s="266">
        <v>124778</v>
      </c>
      <c r="V76" s="266">
        <v>87242</v>
      </c>
      <c r="W76" s="267">
        <v>0.699177739665646</v>
      </c>
      <c r="X76" s="267">
        <v>0.790353574173713</v>
      </c>
      <c r="Y76" s="268">
        <v>0.840202777165528</v>
      </c>
      <c r="Z76" s="268">
        <v>0.736140954018049</v>
      </c>
      <c r="AA76" s="295">
        <v>-0.0498492029918154</v>
      </c>
      <c r="AB76" s="264">
        <v>27688</v>
      </c>
      <c r="AC76" s="264">
        <v>20905</v>
      </c>
      <c r="AD76" s="264">
        <v>26499</v>
      </c>
      <c r="AE76" s="264">
        <v>20010</v>
      </c>
      <c r="AF76" s="268">
        <v>0.755020225368391</v>
      </c>
      <c r="AG76" s="268">
        <v>0.755122834823956</v>
      </c>
      <c r="AH76" s="295">
        <v>-0.00010260945556495</v>
      </c>
      <c r="AI76" s="272"/>
      <c r="AJ76" s="274"/>
    </row>
    <row r="77" spans="1:36">
      <c r="A77" s="315" t="s">
        <v>25</v>
      </c>
      <c r="B77" s="293" t="s">
        <v>3274</v>
      </c>
      <c r="C77" s="293" t="s">
        <v>113</v>
      </c>
      <c r="D77" s="293" t="s">
        <v>114</v>
      </c>
      <c r="E77" s="263">
        <v>6688</v>
      </c>
      <c r="F77" s="263">
        <v>6397</v>
      </c>
      <c r="G77" s="263">
        <v>6000</v>
      </c>
      <c r="H77" s="264">
        <v>6003</v>
      </c>
      <c r="I77" s="264">
        <v>5877</v>
      </c>
      <c r="J77" s="264">
        <v>5523</v>
      </c>
      <c r="K77" s="264">
        <v>3765</v>
      </c>
      <c r="L77" s="264">
        <v>3571</v>
      </c>
      <c r="M77" s="264">
        <v>3352</v>
      </c>
      <c r="N77" s="267">
        <v>0.9503816569612</v>
      </c>
      <c r="O77" s="266">
        <v>161735</v>
      </c>
      <c r="P77" s="294">
        <v>0.9</v>
      </c>
      <c r="Q77" s="267">
        <v>0.956489234449761</v>
      </c>
      <c r="R77" s="267">
        <v>0.979010494752624</v>
      </c>
      <c r="S77" s="267">
        <v>0.948472775564409</v>
      </c>
      <c r="T77" s="295">
        <v>-0.0225212603028629</v>
      </c>
      <c r="U77" s="266">
        <v>170179</v>
      </c>
      <c r="V77" s="266">
        <v>147993</v>
      </c>
      <c r="W77" s="267">
        <v>0.86963138812662</v>
      </c>
      <c r="X77" s="267">
        <v>0.897129186602871</v>
      </c>
      <c r="Y77" s="268">
        <v>0.920039980009995</v>
      </c>
      <c r="Z77" s="268">
        <v>0.890305444887118</v>
      </c>
      <c r="AA77" s="295">
        <v>-0.0229107934071242</v>
      </c>
      <c r="AB77" s="264">
        <v>37686</v>
      </c>
      <c r="AC77" s="264">
        <v>33972</v>
      </c>
      <c r="AD77" s="264">
        <v>35089</v>
      </c>
      <c r="AE77" s="264">
        <v>31640</v>
      </c>
      <c r="AF77" s="268">
        <v>0.90144881388314</v>
      </c>
      <c r="AG77" s="268">
        <v>0.901707087691299</v>
      </c>
      <c r="AH77" s="295">
        <v>-0.000258273808159681</v>
      </c>
      <c r="AI77" s="272"/>
      <c r="AJ77" s="274"/>
    </row>
    <row r="78" spans="1:36">
      <c r="A78" s="315" t="s">
        <v>25</v>
      </c>
      <c r="B78" s="293" t="s">
        <v>3274</v>
      </c>
      <c r="C78" s="293" t="s">
        <v>117</v>
      </c>
      <c r="D78" s="293" t="s">
        <v>118</v>
      </c>
      <c r="E78" s="263">
        <v>3933</v>
      </c>
      <c r="F78" s="263">
        <v>3871</v>
      </c>
      <c r="G78" s="263">
        <v>3528</v>
      </c>
      <c r="H78" s="264">
        <v>3507</v>
      </c>
      <c r="I78" s="264">
        <v>3331</v>
      </c>
      <c r="J78" s="264">
        <v>3228</v>
      </c>
      <c r="K78" s="264">
        <v>1967</v>
      </c>
      <c r="L78" s="264">
        <v>1927</v>
      </c>
      <c r="M78" s="264">
        <v>1737</v>
      </c>
      <c r="N78" s="267">
        <v>0.980391174023318</v>
      </c>
      <c r="O78" s="266">
        <v>97795</v>
      </c>
      <c r="P78" s="294">
        <v>0.9</v>
      </c>
      <c r="Q78" s="267">
        <v>0.984235952199339</v>
      </c>
      <c r="R78" s="267">
        <v>0.949814656401483</v>
      </c>
      <c r="S78" s="267">
        <v>0.979664463650229</v>
      </c>
      <c r="T78" s="295">
        <v>0.0344212957978561</v>
      </c>
      <c r="U78" s="266">
        <v>99751</v>
      </c>
      <c r="V78" s="266">
        <v>85921</v>
      </c>
      <c r="W78" s="267">
        <v>0.861354773385731</v>
      </c>
      <c r="X78" s="267">
        <v>0.897025171624714</v>
      </c>
      <c r="Y78" s="268">
        <v>0.920444824636441</v>
      </c>
      <c r="Z78" s="268">
        <v>0.883070665988815</v>
      </c>
      <c r="AA78" s="295">
        <v>-0.0234196530117274</v>
      </c>
      <c r="AB78" s="264">
        <v>21483</v>
      </c>
      <c r="AC78" s="264">
        <v>19374</v>
      </c>
      <c r="AD78" s="264">
        <v>20403</v>
      </c>
      <c r="AE78" s="264">
        <v>18356</v>
      </c>
      <c r="AF78" s="268">
        <v>0.901829353442257</v>
      </c>
      <c r="AG78" s="268">
        <v>0.89967161691908</v>
      </c>
      <c r="AH78" s="295">
        <v>0.00215773652317619</v>
      </c>
      <c r="AI78" s="272"/>
      <c r="AJ78" s="274"/>
    </row>
    <row r="79" spans="1:36">
      <c r="A79" s="315" t="s">
        <v>25</v>
      </c>
      <c r="B79" s="293" t="s">
        <v>3274</v>
      </c>
      <c r="C79" s="293" t="s">
        <v>119</v>
      </c>
      <c r="D79" s="293" t="s">
        <v>120</v>
      </c>
      <c r="E79" s="263">
        <v>1956</v>
      </c>
      <c r="F79" s="263">
        <v>1872</v>
      </c>
      <c r="G79" s="263">
        <v>1792</v>
      </c>
      <c r="H79" s="264">
        <v>1990</v>
      </c>
      <c r="I79" s="264">
        <v>1923</v>
      </c>
      <c r="J79" s="264">
        <v>1848</v>
      </c>
      <c r="K79" s="264">
        <v>1138</v>
      </c>
      <c r="L79" s="264">
        <v>1108</v>
      </c>
      <c r="M79" s="264">
        <v>1035</v>
      </c>
      <c r="N79" s="267">
        <v>0.961653253195562</v>
      </c>
      <c r="O79" s="266">
        <v>46720</v>
      </c>
      <c r="P79" s="294">
        <v>0.9</v>
      </c>
      <c r="Q79" s="267">
        <v>0.957055214723926</v>
      </c>
      <c r="R79" s="267">
        <v>0.966331658291457</v>
      </c>
      <c r="S79" s="267">
        <v>0.973637961335677</v>
      </c>
      <c r="T79" s="295">
        <v>-0.00927644356753088</v>
      </c>
      <c r="U79" s="266">
        <v>48583</v>
      </c>
      <c r="V79" s="266">
        <v>44183</v>
      </c>
      <c r="W79" s="267">
        <v>0.909433340880555</v>
      </c>
      <c r="X79" s="267">
        <v>0.916155419222904</v>
      </c>
      <c r="Y79" s="268">
        <v>0.928643216080402</v>
      </c>
      <c r="Z79" s="268">
        <v>0.909490333919156</v>
      </c>
      <c r="AA79" s="295">
        <v>-0.0124877968574981</v>
      </c>
      <c r="AB79" s="264">
        <v>11470</v>
      </c>
      <c r="AC79" s="264">
        <v>10551</v>
      </c>
      <c r="AD79" s="264">
        <v>10741</v>
      </c>
      <c r="AE79" s="264">
        <v>9765</v>
      </c>
      <c r="AF79" s="268">
        <v>0.919877942458588</v>
      </c>
      <c r="AG79" s="268">
        <v>0.909133227818639</v>
      </c>
      <c r="AH79" s="295">
        <v>0.0107447146399489</v>
      </c>
      <c r="AI79" s="272"/>
      <c r="AJ79" s="274"/>
    </row>
    <row r="80" spans="1:36">
      <c r="A80" s="315" t="s">
        <v>25</v>
      </c>
      <c r="B80" s="293" t="s">
        <v>3274</v>
      </c>
      <c r="C80" s="293" t="s">
        <v>115</v>
      </c>
      <c r="D80" s="293" t="s">
        <v>116</v>
      </c>
      <c r="E80" s="263">
        <v>4402</v>
      </c>
      <c r="F80" s="263">
        <v>4352</v>
      </c>
      <c r="G80" s="263">
        <v>3973</v>
      </c>
      <c r="H80" s="264">
        <v>5332</v>
      </c>
      <c r="I80" s="264">
        <v>5279</v>
      </c>
      <c r="J80" s="264">
        <v>4955</v>
      </c>
      <c r="K80" s="264">
        <v>3017</v>
      </c>
      <c r="L80" s="264">
        <v>3007</v>
      </c>
      <c r="M80" s="264">
        <v>2738</v>
      </c>
      <c r="N80" s="267">
        <v>0.992138670119035</v>
      </c>
      <c r="O80" s="266">
        <v>137942</v>
      </c>
      <c r="P80" s="294">
        <v>0.9</v>
      </c>
      <c r="Q80" s="267">
        <v>0.988641526578828</v>
      </c>
      <c r="R80" s="267">
        <v>0.990060015003751</v>
      </c>
      <c r="S80" s="267">
        <v>0.996685449121644</v>
      </c>
      <c r="T80" s="295">
        <v>-0.0014184884249232</v>
      </c>
      <c r="U80" s="266">
        <v>139035</v>
      </c>
      <c r="V80" s="266">
        <v>127656</v>
      </c>
      <c r="W80" s="267">
        <v>0.918157298521955</v>
      </c>
      <c r="X80" s="267">
        <v>0.902544298046343</v>
      </c>
      <c r="Y80" s="268">
        <v>0.929294823705927</v>
      </c>
      <c r="Z80" s="268">
        <v>0.907524030493868</v>
      </c>
      <c r="AA80" s="295">
        <v>-0.0267505256595839</v>
      </c>
      <c r="AB80" s="264">
        <v>30898</v>
      </c>
      <c r="AC80" s="264">
        <v>28344</v>
      </c>
      <c r="AD80" s="264">
        <v>28527</v>
      </c>
      <c r="AE80" s="264">
        <v>26458</v>
      </c>
      <c r="AF80" s="268">
        <v>0.917340928215418</v>
      </c>
      <c r="AG80" s="268">
        <v>0.927472219301013</v>
      </c>
      <c r="AH80" s="295">
        <v>-0.0101312910855946</v>
      </c>
      <c r="AI80" s="272"/>
      <c r="AJ80" s="274"/>
    </row>
    <row r="81" spans="1:36">
      <c r="A81" s="315" t="s">
        <v>25</v>
      </c>
      <c r="B81" s="293" t="s">
        <v>3274</v>
      </c>
      <c r="C81" s="293" t="s">
        <v>121</v>
      </c>
      <c r="D81" s="293" t="s">
        <v>122</v>
      </c>
      <c r="E81" s="263">
        <v>0</v>
      </c>
      <c r="F81" s="263">
        <v>0</v>
      </c>
      <c r="G81" s="263">
        <v>0</v>
      </c>
      <c r="H81" s="264">
        <v>0</v>
      </c>
      <c r="I81" s="264">
        <v>0</v>
      </c>
      <c r="J81" s="264">
        <v>0</v>
      </c>
      <c r="K81" s="264">
        <v>0</v>
      </c>
      <c r="L81" s="264">
        <v>0</v>
      </c>
      <c r="M81" s="264">
        <v>0</v>
      </c>
      <c r="N81" s="267">
        <v>0</v>
      </c>
      <c r="O81" s="266">
        <v>0</v>
      </c>
      <c r="P81" s="294">
        <v>0.9</v>
      </c>
      <c r="Q81" s="267">
        <v>0</v>
      </c>
      <c r="R81" s="267">
        <v>0</v>
      </c>
      <c r="S81" s="267">
        <v>0</v>
      </c>
      <c r="T81" s="295">
        <v>0</v>
      </c>
      <c r="U81" s="266">
        <v>0</v>
      </c>
      <c r="V81" s="266">
        <v>0</v>
      </c>
      <c r="W81" s="267">
        <v>0</v>
      </c>
      <c r="X81" s="267">
        <v>0</v>
      </c>
      <c r="Y81" s="268">
        <v>0</v>
      </c>
      <c r="Z81" s="268">
        <v>0</v>
      </c>
      <c r="AA81" s="295">
        <v>0</v>
      </c>
      <c r="AB81" s="264">
        <v>0</v>
      </c>
      <c r="AC81" s="264">
        <v>0</v>
      </c>
      <c r="AD81" s="264">
        <v>0</v>
      </c>
      <c r="AE81" s="264">
        <v>0</v>
      </c>
      <c r="AF81" s="268">
        <v>0</v>
      </c>
      <c r="AG81" s="268">
        <v>0</v>
      </c>
      <c r="AH81" s="295">
        <v>0</v>
      </c>
      <c r="AI81" s="272"/>
      <c r="AJ81" s="274"/>
    </row>
    <row r="82" spans="1:36">
      <c r="A82" s="315" t="s">
        <v>25</v>
      </c>
      <c r="B82" s="293" t="s">
        <v>3274</v>
      </c>
      <c r="C82" s="293" t="s">
        <v>125</v>
      </c>
      <c r="D82" s="293" t="s">
        <v>126</v>
      </c>
      <c r="E82" s="263">
        <v>5777</v>
      </c>
      <c r="F82" s="263">
        <v>5589</v>
      </c>
      <c r="G82" s="263">
        <v>5319</v>
      </c>
      <c r="H82" s="264">
        <v>5137</v>
      </c>
      <c r="I82" s="264">
        <v>5011</v>
      </c>
      <c r="J82" s="264">
        <v>4810</v>
      </c>
      <c r="K82" s="264">
        <v>3025</v>
      </c>
      <c r="L82" s="264">
        <v>2958</v>
      </c>
      <c r="M82" s="264">
        <v>2779</v>
      </c>
      <c r="N82" s="267">
        <v>0.973208083115921</v>
      </c>
      <c r="O82" s="266">
        <v>126083</v>
      </c>
      <c r="P82" s="294">
        <v>0.9</v>
      </c>
      <c r="Q82" s="267">
        <v>0.967457157694305</v>
      </c>
      <c r="R82" s="267">
        <v>0.975472065407826</v>
      </c>
      <c r="S82" s="267">
        <v>0.977851239669421</v>
      </c>
      <c r="T82" s="295">
        <v>-0.00801490771352065</v>
      </c>
      <c r="U82" s="266">
        <v>129554</v>
      </c>
      <c r="V82" s="266">
        <v>119490</v>
      </c>
      <c r="W82" s="267">
        <v>0.922318106735415</v>
      </c>
      <c r="X82" s="267">
        <v>0.920720096936126</v>
      </c>
      <c r="Y82" s="268">
        <v>0.936344169748881</v>
      </c>
      <c r="Z82" s="268">
        <v>0.918677685950413</v>
      </c>
      <c r="AA82" s="295">
        <v>-0.0156240728127547</v>
      </c>
      <c r="AB82" s="264">
        <v>32087</v>
      </c>
      <c r="AC82" s="264">
        <v>29683</v>
      </c>
      <c r="AD82" s="264">
        <v>27773</v>
      </c>
      <c r="AE82" s="264">
        <v>25728</v>
      </c>
      <c r="AF82" s="268">
        <v>0.925078692305295</v>
      </c>
      <c r="AG82" s="268">
        <v>0.926367335181651</v>
      </c>
      <c r="AH82" s="295">
        <v>-0.00128864287635633</v>
      </c>
      <c r="AI82" s="272"/>
      <c r="AJ82" s="274"/>
    </row>
    <row r="83" spans="1:36">
      <c r="A83" s="315" t="s">
        <v>25</v>
      </c>
      <c r="B83" s="293" t="s">
        <v>3274</v>
      </c>
      <c r="C83" s="293" t="s">
        <v>123</v>
      </c>
      <c r="D83" s="293" t="s">
        <v>124</v>
      </c>
      <c r="E83" s="263">
        <v>6131</v>
      </c>
      <c r="F83" s="263">
        <v>6010</v>
      </c>
      <c r="G83" s="263">
        <v>5692</v>
      </c>
      <c r="H83" s="264">
        <v>5505</v>
      </c>
      <c r="I83" s="264">
        <v>5411</v>
      </c>
      <c r="J83" s="264">
        <v>5184</v>
      </c>
      <c r="K83" s="264">
        <v>3200</v>
      </c>
      <c r="L83" s="264">
        <v>3154</v>
      </c>
      <c r="M83" s="264">
        <v>2969</v>
      </c>
      <c r="N83" s="267">
        <v>0.978535386717826</v>
      </c>
      <c r="O83" s="266">
        <v>148937</v>
      </c>
      <c r="P83" s="294">
        <v>0.9</v>
      </c>
      <c r="Q83" s="267">
        <v>0.980264230957429</v>
      </c>
      <c r="R83" s="267">
        <v>0.982924613987284</v>
      </c>
      <c r="S83" s="267">
        <v>0.985625</v>
      </c>
      <c r="T83" s="295">
        <v>-0.00266038302985483</v>
      </c>
      <c r="U83" s="266">
        <v>152204</v>
      </c>
      <c r="V83" s="266">
        <v>139771</v>
      </c>
      <c r="W83" s="267">
        <v>0.918313579143781</v>
      </c>
      <c r="X83" s="267">
        <v>0.928396672647203</v>
      </c>
      <c r="Y83" s="268">
        <v>0.941689373297003</v>
      </c>
      <c r="Z83" s="268">
        <v>0.9278125</v>
      </c>
      <c r="AA83" s="295">
        <v>-0.0132927006498</v>
      </c>
      <c r="AB83" s="264">
        <v>33873</v>
      </c>
      <c r="AC83" s="264">
        <v>31240</v>
      </c>
      <c r="AD83" s="264">
        <v>31376</v>
      </c>
      <c r="AE83" s="264">
        <v>28970</v>
      </c>
      <c r="AF83" s="268">
        <v>0.922268473415405</v>
      </c>
      <c r="AG83" s="268">
        <v>0.923317185109638</v>
      </c>
      <c r="AH83" s="295">
        <v>-0.00104871169423326</v>
      </c>
      <c r="AI83" s="272"/>
      <c r="AJ83" s="274"/>
    </row>
    <row r="84" spans="1:36">
      <c r="A84" s="315" t="s">
        <v>25</v>
      </c>
      <c r="B84" s="293" t="s">
        <v>3274</v>
      </c>
      <c r="C84" s="293" t="s">
        <v>127</v>
      </c>
      <c r="D84" s="293" t="s">
        <v>128</v>
      </c>
      <c r="E84" s="263">
        <v>2549</v>
      </c>
      <c r="F84" s="263">
        <v>2523</v>
      </c>
      <c r="G84" s="263">
        <v>2391</v>
      </c>
      <c r="H84" s="264">
        <v>2053</v>
      </c>
      <c r="I84" s="264">
        <v>2030</v>
      </c>
      <c r="J84" s="264">
        <v>1954</v>
      </c>
      <c r="K84" s="264">
        <v>1211</v>
      </c>
      <c r="L84" s="264">
        <v>1201</v>
      </c>
      <c r="M84" s="264">
        <v>1169</v>
      </c>
      <c r="N84" s="267">
        <v>0.960074310670752</v>
      </c>
      <c r="O84" s="266">
        <v>58914</v>
      </c>
      <c r="P84" s="294">
        <v>0.9</v>
      </c>
      <c r="Q84" s="267">
        <v>0.989799921537858</v>
      </c>
      <c r="R84" s="267">
        <v>0.988796882610813</v>
      </c>
      <c r="S84" s="267">
        <v>0.991742361684558</v>
      </c>
      <c r="T84" s="295">
        <v>0.00100303892704456</v>
      </c>
      <c r="U84" s="266">
        <v>61364</v>
      </c>
      <c r="V84" s="266">
        <v>57008</v>
      </c>
      <c r="W84" s="267">
        <v>0.929013753992569</v>
      </c>
      <c r="X84" s="267">
        <v>0.938014907806983</v>
      </c>
      <c r="Y84" s="268">
        <v>0.951777886020458</v>
      </c>
      <c r="Z84" s="268">
        <v>0.965317919075145</v>
      </c>
      <c r="AA84" s="295">
        <v>-0.0137629782134747</v>
      </c>
      <c r="AB84" s="264">
        <v>13724</v>
      </c>
      <c r="AC84" s="264">
        <v>12714</v>
      </c>
      <c r="AD84" s="264">
        <v>12551</v>
      </c>
      <c r="AE84" s="264">
        <v>11585</v>
      </c>
      <c r="AF84" s="268">
        <v>0.926406295540659</v>
      </c>
      <c r="AG84" s="268">
        <v>0.92303402119353</v>
      </c>
      <c r="AH84" s="295">
        <v>0.00337227434712828</v>
      </c>
      <c r="AI84" s="272"/>
      <c r="AJ84" s="274"/>
    </row>
    <row r="85" spans="1:36">
      <c r="A85" s="315" t="s">
        <v>25</v>
      </c>
      <c r="B85" s="293" t="s">
        <v>3274</v>
      </c>
      <c r="C85" s="293" t="s">
        <v>180</v>
      </c>
      <c r="D85" s="293" t="s">
        <v>181</v>
      </c>
      <c r="E85" s="263">
        <v>5225</v>
      </c>
      <c r="F85" s="263">
        <v>5053</v>
      </c>
      <c r="G85" s="263">
        <v>4311</v>
      </c>
      <c r="H85" s="264">
        <v>4414</v>
      </c>
      <c r="I85" s="264">
        <v>4315</v>
      </c>
      <c r="J85" s="264">
        <v>3939</v>
      </c>
      <c r="K85" s="264">
        <v>2243</v>
      </c>
      <c r="L85" s="264">
        <v>2175</v>
      </c>
      <c r="M85" s="264">
        <v>1970</v>
      </c>
      <c r="N85" s="267">
        <v>0.844719985509394</v>
      </c>
      <c r="O85" s="266">
        <v>102598</v>
      </c>
      <c r="P85" s="294">
        <v>0.9</v>
      </c>
      <c r="Q85" s="267">
        <v>0.967081339712919</v>
      </c>
      <c r="R85" s="267">
        <v>0.97757136384232</v>
      </c>
      <c r="S85" s="267">
        <v>0.969683459652251</v>
      </c>
      <c r="T85" s="295">
        <v>-0.0104900241294013</v>
      </c>
      <c r="U85" s="266">
        <v>121458</v>
      </c>
      <c r="V85" s="266">
        <v>97810</v>
      </c>
      <c r="W85" s="267">
        <v>0.805298951077739</v>
      </c>
      <c r="X85" s="267">
        <v>0.825071770334928</v>
      </c>
      <c r="Y85" s="268">
        <v>0.892387856819212</v>
      </c>
      <c r="Z85" s="268">
        <v>0.878288007133304</v>
      </c>
      <c r="AA85" s="295">
        <v>-0.0673160864842834</v>
      </c>
      <c r="AB85" s="264">
        <v>27050</v>
      </c>
      <c r="AC85" s="264">
        <v>23216</v>
      </c>
      <c r="AD85" s="264">
        <v>25566</v>
      </c>
      <c r="AE85" s="264">
        <v>21914</v>
      </c>
      <c r="AF85" s="268">
        <v>0.85826247689464</v>
      </c>
      <c r="AG85" s="268">
        <v>0.857154032699679</v>
      </c>
      <c r="AH85" s="295">
        <v>0.00110844419496026</v>
      </c>
      <c r="AI85" s="272"/>
      <c r="AJ85" s="274"/>
    </row>
    <row r="86" spans="1:36">
      <c r="A86" s="315" t="s">
        <v>25</v>
      </c>
      <c r="B86" s="293" t="s">
        <v>3281</v>
      </c>
      <c r="C86" s="293" t="s">
        <v>3282</v>
      </c>
      <c r="D86" s="293" t="s">
        <v>3283</v>
      </c>
      <c r="E86" s="263">
        <v>0</v>
      </c>
      <c r="F86" s="263">
        <v>0</v>
      </c>
      <c r="G86" s="263">
        <v>0</v>
      </c>
      <c r="H86" s="264">
        <v>0</v>
      </c>
      <c r="I86" s="264">
        <v>0</v>
      </c>
      <c r="J86" s="264">
        <v>0</v>
      </c>
      <c r="K86" s="264">
        <v>0</v>
      </c>
      <c r="L86" s="264">
        <v>0</v>
      </c>
      <c r="M86" s="264">
        <v>0</v>
      </c>
      <c r="N86" s="267">
        <v>0</v>
      </c>
      <c r="O86" s="266">
        <v>0</v>
      </c>
      <c r="P86" s="294">
        <v>0.9</v>
      </c>
      <c r="Q86" s="267">
        <v>0</v>
      </c>
      <c r="R86" s="267">
        <v>0</v>
      </c>
      <c r="S86" s="267">
        <v>0</v>
      </c>
      <c r="T86" s="295">
        <v>0</v>
      </c>
      <c r="U86" s="266">
        <v>0</v>
      </c>
      <c r="V86" s="266">
        <v>0</v>
      </c>
      <c r="W86" s="267">
        <v>0</v>
      </c>
      <c r="X86" s="267">
        <v>0</v>
      </c>
      <c r="Y86" s="268">
        <v>0</v>
      </c>
      <c r="Z86" s="268">
        <v>0</v>
      </c>
      <c r="AA86" s="295">
        <v>0</v>
      </c>
      <c r="AB86" s="264">
        <v>0</v>
      </c>
      <c r="AC86" s="264">
        <v>0</v>
      </c>
      <c r="AD86" s="264">
        <v>0</v>
      </c>
      <c r="AE86" s="264">
        <v>0</v>
      </c>
      <c r="AF86" s="268">
        <v>0</v>
      </c>
      <c r="AG86" s="268">
        <v>0</v>
      </c>
      <c r="AH86" s="295">
        <v>0</v>
      </c>
      <c r="AI86" s="272"/>
      <c r="AJ86" s="274"/>
    </row>
    <row r="87" spans="1:36">
      <c r="A87" s="315" t="s">
        <v>25</v>
      </c>
      <c r="B87" s="293" t="s">
        <v>3281</v>
      </c>
      <c r="C87" s="293" t="s">
        <v>3284</v>
      </c>
      <c r="D87" s="293" t="s">
        <v>3285</v>
      </c>
      <c r="E87" s="263">
        <v>0</v>
      </c>
      <c r="F87" s="263">
        <v>0</v>
      </c>
      <c r="G87" s="263">
        <v>0</v>
      </c>
      <c r="H87" s="264">
        <v>0</v>
      </c>
      <c r="I87" s="264">
        <v>0</v>
      </c>
      <c r="J87" s="264">
        <v>0</v>
      </c>
      <c r="K87" s="264">
        <v>0</v>
      </c>
      <c r="L87" s="264">
        <v>0</v>
      </c>
      <c r="M87" s="264">
        <v>0</v>
      </c>
      <c r="N87" s="267">
        <v>0</v>
      </c>
      <c r="O87" s="266">
        <v>0</v>
      </c>
      <c r="P87" s="294">
        <v>0.9</v>
      </c>
      <c r="Q87" s="267">
        <v>0</v>
      </c>
      <c r="R87" s="267">
        <v>0</v>
      </c>
      <c r="S87" s="267">
        <v>0</v>
      </c>
      <c r="T87" s="295">
        <v>0</v>
      </c>
      <c r="U87" s="266">
        <v>0</v>
      </c>
      <c r="V87" s="266">
        <v>0</v>
      </c>
      <c r="W87" s="267">
        <v>0</v>
      </c>
      <c r="X87" s="267">
        <v>0</v>
      </c>
      <c r="Y87" s="268">
        <v>0</v>
      </c>
      <c r="Z87" s="268">
        <v>0</v>
      </c>
      <c r="AA87" s="295">
        <v>0</v>
      </c>
      <c r="AB87" s="264">
        <v>0</v>
      </c>
      <c r="AC87" s="264">
        <v>0</v>
      </c>
      <c r="AD87" s="264">
        <v>0</v>
      </c>
      <c r="AE87" s="264">
        <v>0</v>
      </c>
      <c r="AF87" s="268">
        <v>0</v>
      </c>
      <c r="AG87" s="268">
        <v>0</v>
      </c>
      <c r="AH87" s="295">
        <v>0</v>
      </c>
      <c r="AI87" s="272"/>
      <c r="AJ87" s="274"/>
    </row>
    <row r="88" spans="1:36">
      <c r="A88" s="315" t="s">
        <v>25</v>
      </c>
      <c r="B88" s="293" t="s">
        <v>3281</v>
      </c>
      <c r="C88" s="293" t="s">
        <v>3286</v>
      </c>
      <c r="D88" s="293" t="s">
        <v>3287</v>
      </c>
      <c r="E88" s="263">
        <v>0</v>
      </c>
      <c r="F88" s="263">
        <v>0</v>
      </c>
      <c r="G88" s="263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7">
        <v>0</v>
      </c>
      <c r="O88" s="266">
        <v>0</v>
      </c>
      <c r="P88" s="294">
        <v>0.9</v>
      </c>
      <c r="Q88" s="267">
        <v>0</v>
      </c>
      <c r="R88" s="267">
        <v>0</v>
      </c>
      <c r="S88" s="267">
        <v>0</v>
      </c>
      <c r="T88" s="295">
        <v>0</v>
      </c>
      <c r="U88" s="266">
        <v>0</v>
      </c>
      <c r="V88" s="266">
        <v>0</v>
      </c>
      <c r="W88" s="267">
        <v>0</v>
      </c>
      <c r="X88" s="267">
        <v>0</v>
      </c>
      <c r="Y88" s="268">
        <v>0</v>
      </c>
      <c r="Z88" s="268">
        <v>0</v>
      </c>
      <c r="AA88" s="295">
        <v>0</v>
      </c>
      <c r="AB88" s="264">
        <v>0</v>
      </c>
      <c r="AC88" s="264">
        <v>0</v>
      </c>
      <c r="AD88" s="264">
        <v>0</v>
      </c>
      <c r="AE88" s="264">
        <v>0</v>
      </c>
      <c r="AF88" s="268">
        <v>0</v>
      </c>
      <c r="AG88" s="268">
        <v>0</v>
      </c>
      <c r="AH88" s="295">
        <v>0</v>
      </c>
      <c r="AI88" s="272"/>
      <c r="AJ88" s="274"/>
    </row>
    <row r="89" spans="1:36">
      <c r="A89" s="315" t="s">
        <v>25</v>
      </c>
      <c r="B89" s="293" t="s">
        <v>3281</v>
      </c>
      <c r="C89" s="293" t="s">
        <v>3288</v>
      </c>
      <c r="D89" s="293" t="s">
        <v>3289</v>
      </c>
      <c r="E89" s="263">
        <v>0</v>
      </c>
      <c r="F89" s="263">
        <v>0</v>
      </c>
      <c r="G89" s="263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7">
        <v>0</v>
      </c>
      <c r="O89" s="266">
        <v>0</v>
      </c>
      <c r="P89" s="294">
        <v>0.9</v>
      </c>
      <c r="Q89" s="267">
        <v>0</v>
      </c>
      <c r="R89" s="267">
        <v>0</v>
      </c>
      <c r="S89" s="267">
        <v>0</v>
      </c>
      <c r="T89" s="295">
        <v>0</v>
      </c>
      <c r="U89" s="266">
        <v>0</v>
      </c>
      <c r="V89" s="266">
        <v>0</v>
      </c>
      <c r="W89" s="267">
        <v>0</v>
      </c>
      <c r="X89" s="267">
        <v>0</v>
      </c>
      <c r="Y89" s="268">
        <v>0</v>
      </c>
      <c r="Z89" s="268">
        <v>0</v>
      </c>
      <c r="AA89" s="295">
        <v>0</v>
      </c>
      <c r="AB89" s="264">
        <v>0</v>
      </c>
      <c r="AC89" s="264">
        <v>0</v>
      </c>
      <c r="AD89" s="264">
        <v>0</v>
      </c>
      <c r="AE89" s="264">
        <v>0</v>
      </c>
      <c r="AF89" s="268">
        <v>0</v>
      </c>
      <c r="AG89" s="268">
        <v>0</v>
      </c>
      <c r="AH89" s="295">
        <v>0</v>
      </c>
      <c r="AI89" s="272"/>
      <c r="AJ89" s="274"/>
    </row>
    <row r="90" spans="1:36">
      <c r="A90" s="315" t="s">
        <v>25</v>
      </c>
      <c r="B90" s="293" t="s">
        <v>3281</v>
      </c>
      <c r="C90" s="293" t="s">
        <v>136</v>
      </c>
      <c r="D90" s="293" t="s">
        <v>137</v>
      </c>
      <c r="E90" s="263">
        <v>3446</v>
      </c>
      <c r="F90" s="263">
        <v>3313</v>
      </c>
      <c r="G90" s="263">
        <v>2596</v>
      </c>
      <c r="H90" s="264">
        <v>3160</v>
      </c>
      <c r="I90" s="264">
        <v>3089</v>
      </c>
      <c r="J90" s="264">
        <v>2467</v>
      </c>
      <c r="K90" s="264">
        <v>1791</v>
      </c>
      <c r="L90" s="264">
        <v>1744</v>
      </c>
      <c r="M90" s="264">
        <v>1326</v>
      </c>
      <c r="N90" s="267">
        <v>0.953479256745998</v>
      </c>
      <c r="O90" s="266">
        <v>77843</v>
      </c>
      <c r="P90" s="294">
        <v>0.9</v>
      </c>
      <c r="Q90" s="267">
        <v>0.961404526987812</v>
      </c>
      <c r="R90" s="267">
        <v>0.97753164556962</v>
      </c>
      <c r="S90" s="267">
        <v>0.973757677275265</v>
      </c>
      <c r="T90" s="295">
        <v>-0.0161271185818083</v>
      </c>
      <c r="U90" s="266">
        <v>81641</v>
      </c>
      <c r="V90" s="266">
        <v>59112</v>
      </c>
      <c r="W90" s="267">
        <v>0.724047966095467</v>
      </c>
      <c r="X90" s="267">
        <v>0.753337202553685</v>
      </c>
      <c r="Y90" s="268">
        <v>0.780696202531646</v>
      </c>
      <c r="Z90" s="268">
        <v>0.74036850921273</v>
      </c>
      <c r="AA90" s="295">
        <v>-0.0273589999779602</v>
      </c>
      <c r="AB90" s="264">
        <v>18881</v>
      </c>
      <c r="AC90" s="264">
        <v>13504</v>
      </c>
      <c r="AD90" s="264">
        <v>17101</v>
      </c>
      <c r="AE90" s="264">
        <v>12521</v>
      </c>
      <c r="AF90" s="268">
        <v>0.715216355065939</v>
      </c>
      <c r="AG90" s="268">
        <v>0.732179404713175</v>
      </c>
      <c r="AH90" s="295">
        <v>-0.0169630496472354</v>
      </c>
      <c r="AI90" s="272"/>
      <c r="AJ90" s="274"/>
    </row>
    <row r="91" spans="1:36">
      <c r="A91" s="315" t="s">
        <v>25</v>
      </c>
      <c r="B91" s="293" t="s">
        <v>3281</v>
      </c>
      <c r="C91" s="293" t="s">
        <v>129</v>
      </c>
      <c r="D91" s="293" t="s">
        <v>130</v>
      </c>
      <c r="E91" s="263">
        <v>7113</v>
      </c>
      <c r="F91" s="263">
        <v>6912</v>
      </c>
      <c r="G91" s="263">
        <v>5166</v>
      </c>
      <c r="H91" s="264">
        <v>6373</v>
      </c>
      <c r="I91" s="264">
        <v>6133</v>
      </c>
      <c r="J91" s="264">
        <v>4951</v>
      </c>
      <c r="K91" s="264">
        <v>3678</v>
      </c>
      <c r="L91" s="264">
        <v>3613</v>
      </c>
      <c r="M91" s="264">
        <v>2663</v>
      </c>
      <c r="N91" s="267">
        <v>0.951846379387965</v>
      </c>
      <c r="O91" s="266">
        <v>164915</v>
      </c>
      <c r="P91" s="294">
        <v>0.9</v>
      </c>
      <c r="Q91" s="267">
        <v>0.971741881062843</v>
      </c>
      <c r="R91" s="267">
        <v>0.962341126627962</v>
      </c>
      <c r="S91" s="267">
        <v>0.982327351821642</v>
      </c>
      <c r="T91" s="295">
        <v>0.00940075443488098</v>
      </c>
      <c r="U91" s="266">
        <v>173258</v>
      </c>
      <c r="V91" s="266">
        <v>130019</v>
      </c>
      <c r="W91" s="267">
        <v>0.750435766313821</v>
      </c>
      <c r="X91" s="267">
        <v>0.726275832981864</v>
      </c>
      <c r="Y91" s="268">
        <v>0.776871175270673</v>
      </c>
      <c r="Z91" s="268">
        <v>0.724034801522567</v>
      </c>
      <c r="AA91" s="295">
        <v>-0.050595342288809</v>
      </c>
      <c r="AB91" s="264">
        <v>39893</v>
      </c>
      <c r="AC91" s="264">
        <v>29653</v>
      </c>
      <c r="AD91" s="264">
        <v>38091</v>
      </c>
      <c r="AE91" s="264">
        <v>29314</v>
      </c>
      <c r="AF91" s="268">
        <v>0.743313363246685</v>
      </c>
      <c r="AG91" s="268">
        <v>0.769578115565357</v>
      </c>
      <c r="AH91" s="295">
        <v>-0.0262647523186718</v>
      </c>
      <c r="AI91" s="272"/>
      <c r="AJ91" s="274"/>
    </row>
    <row r="92" spans="1:36">
      <c r="A92" s="315" t="s">
        <v>25</v>
      </c>
      <c r="B92" s="293" t="s">
        <v>3281</v>
      </c>
      <c r="C92" s="293" t="s">
        <v>131</v>
      </c>
      <c r="D92" s="293" t="s">
        <v>132</v>
      </c>
      <c r="E92" s="263">
        <v>7687</v>
      </c>
      <c r="F92" s="263">
        <v>7255</v>
      </c>
      <c r="G92" s="263">
        <v>5526</v>
      </c>
      <c r="H92" s="264">
        <v>6389</v>
      </c>
      <c r="I92" s="264">
        <v>6234</v>
      </c>
      <c r="J92" s="264">
        <v>5298</v>
      </c>
      <c r="K92" s="264">
        <v>4216</v>
      </c>
      <c r="L92" s="264">
        <v>3846</v>
      </c>
      <c r="M92" s="264">
        <v>3513</v>
      </c>
      <c r="N92" s="267">
        <v>0.965017428015967</v>
      </c>
      <c r="O92" s="266">
        <v>167776</v>
      </c>
      <c r="P92" s="294">
        <v>0.9</v>
      </c>
      <c r="Q92" s="267">
        <v>0.943801222843762</v>
      </c>
      <c r="R92" s="267">
        <v>0.975739552355611</v>
      </c>
      <c r="S92" s="267">
        <v>0.912239089184061</v>
      </c>
      <c r="T92" s="295">
        <v>-0.0319383295118489</v>
      </c>
      <c r="U92" s="266">
        <v>173858</v>
      </c>
      <c r="V92" s="266">
        <v>138995</v>
      </c>
      <c r="W92" s="267">
        <v>0.799474283610763</v>
      </c>
      <c r="X92" s="267">
        <v>0.718876024456875</v>
      </c>
      <c r="Y92" s="268">
        <v>0.829237752386915</v>
      </c>
      <c r="Z92" s="268">
        <v>0.833254269449715</v>
      </c>
      <c r="AA92" s="295">
        <v>-0.11036172793004</v>
      </c>
      <c r="AB92" s="264">
        <v>40648</v>
      </c>
      <c r="AC92" s="264">
        <v>32883</v>
      </c>
      <c r="AD92" s="264">
        <v>37386</v>
      </c>
      <c r="AE92" s="264">
        <v>30995</v>
      </c>
      <c r="AF92" s="268">
        <v>0.808969691005708</v>
      </c>
      <c r="AG92" s="268">
        <v>0.829053656448938</v>
      </c>
      <c r="AH92" s="295">
        <v>-0.0200839654432305</v>
      </c>
      <c r="AI92" s="272"/>
      <c r="AJ92" s="274"/>
    </row>
    <row r="93" spans="1:36">
      <c r="A93" s="315" t="s">
        <v>25</v>
      </c>
      <c r="B93" s="293" t="s">
        <v>3281</v>
      </c>
      <c r="C93" s="293" t="s">
        <v>140</v>
      </c>
      <c r="D93" s="293" t="s">
        <v>141</v>
      </c>
      <c r="E93" s="263">
        <v>11776</v>
      </c>
      <c r="F93" s="263">
        <v>11618</v>
      </c>
      <c r="G93" s="263">
        <v>10116</v>
      </c>
      <c r="H93" s="264">
        <v>10456</v>
      </c>
      <c r="I93" s="264">
        <v>10218</v>
      </c>
      <c r="J93" s="264">
        <v>9420</v>
      </c>
      <c r="K93" s="264">
        <v>6123</v>
      </c>
      <c r="L93" s="264">
        <v>6055</v>
      </c>
      <c r="M93" s="264">
        <v>5618</v>
      </c>
      <c r="N93" s="267">
        <v>0.977206436781609</v>
      </c>
      <c r="O93" s="266">
        <v>265678</v>
      </c>
      <c r="P93" s="294">
        <v>0.9</v>
      </c>
      <c r="Q93" s="267">
        <v>0.986582880434783</v>
      </c>
      <c r="R93" s="267">
        <v>0.977237949502678</v>
      </c>
      <c r="S93" s="267">
        <v>0.988894332843377</v>
      </c>
      <c r="T93" s="295">
        <v>0.00934493093210476</v>
      </c>
      <c r="U93" s="266">
        <v>271875</v>
      </c>
      <c r="V93" s="266">
        <v>233657</v>
      </c>
      <c r="W93" s="267">
        <v>0.859428045977012</v>
      </c>
      <c r="X93" s="267">
        <v>0.859035326086957</v>
      </c>
      <c r="Y93" s="268">
        <v>0.900918133129304</v>
      </c>
      <c r="Z93" s="268">
        <v>0.917524089498612</v>
      </c>
      <c r="AA93" s="295">
        <v>-0.0418828070423473</v>
      </c>
      <c r="AB93" s="264">
        <v>64191</v>
      </c>
      <c r="AC93" s="264">
        <v>56420</v>
      </c>
      <c r="AD93" s="264">
        <v>59149</v>
      </c>
      <c r="AE93" s="264">
        <v>51926</v>
      </c>
      <c r="AF93" s="268">
        <v>0.878939415182814</v>
      </c>
      <c r="AG93" s="268">
        <v>0.87788466415324</v>
      </c>
      <c r="AH93" s="295">
        <v>0.00105475102957375</v>
      </c>
      <c r="AI93" s="272"/>
      <c r="AJ93" s="274"/>
    </row>
    <row r="94" spans="1:36">
      <c r="A94" s="315" t="s">
        <v>25</v>
      </c>
      <c r="B94" s="293" t="s">
        <v>3281</v>
      </c>
      <c r="C94" s="293" t="s">
        <v>133</v>
      </c>
      <c r="D94" s="293" t="s">
        <v>134</v>
      </c>
      <c r="E94" s="263">
        <v>8240</v>
      </c>
      <c r="F94" s="263">
        <v>8063</v>
      </c>
      <c r="G94" s="263">
        <v>7256</v>
      </c>
      <c r="H94" s="264">
        <v>7809</v>
      </c>
      <c r="I94" s="264">
        <v>7481</v>
      </c>
      <c r="J94" s="264">
        <v>6721</v>
      </c>
      <c r="K94" s="264">
        <v>5166</v>
      </c>
      <c r="L94" s="264">
        <v>4727</v>
      </c>
      <c r="M94" s="264">
        <v>4631</v>
      </c>
      <c r="N94" s="267">
        <v>0.965308477319387</v>
      </c>
      <c r="O94" s="266">
        <v>193248</v>
      </c>
      <c r="P94" s="294">
        <v>0.9</v>
      </c>
      <c r="Q94" s="267">
        <v>0.978519417475728</v>
      </c>
      <c r="R94" s="267">
        <v>0.957997182737867</v>
      </c>
      <c r="S94" s="267">
        <v>0.915021293070074</v>
      </c>
      <c r="T94" s="295">
        <v>0.0205222347378615</v>
      </c>
      <c r="U94" s="266">
        <v>200193</v>
      </c>
      <c r="V94" s="266">
        <v>175595</v>
      </c>
      <c r="W94" s="267">
        <v>0.877128570929053</v>
      </c>
      <c r="X94" s="267">
        <v>0.880582524271845</v>
      </c>
      <c r="Y94" s="268">
        <v>0.860673581764631</v>
      </c>
      <c r="Z94" s="268">
        <v>0.896438250096787</v>
      </c>
      <c r="AA94" s="295">
        <v>0.0199089425072141</v>
      </c>
      <c r="AB94" s="264">
        <v>47836</v>
      </c>
      <c r="AC94" s="264">
        <v>42789</v>
      </c>
      <c r="AD94" s="264">
        <v>43329</v>
      </c>
      <c r="AE94" s="264">
        <v>38466</v>
      </c>
      <c r="AF94" s="268">
        <v>0.894493686763107</v>
      </c>
      <c r="AG94" s="268">
        <v>0.887765699646888</v>
      </c>
      <c r="AH94" s="295">
        <v>0.00672798711621947</v>
      </c>
      <c r="AI94" s="272"/>
      <c r="AJ94" s="274"/>
    </row>
    <row r="95" spans="1:36">
      <c r="A95" s="315" t="s">
        <v>25</v>
      </c>
      <c r="B95" s="293" t="s">
        <v>3281</v>
      </c>
      <c r="C95" s="293" t="s">
        <v>138</v>
      </c>
      <c r="D95" s="293" t="s">
        <v>139</v>
      </c>
      <c r="E95" s="263">
        <v>6173</v>
      </c>
      <c r="F95" s="263">
        <v>6123</v>
      </c>
      <c r="G95" s="263">
        <v>5575</v>
      </c>
      <c r="H95" s="264">
        <v>5598</v>
      </c>
      <c r="I95" s="264">
        <v>5451</v>
      </c>
      <c r="J95" s="264">
        <v>4932</v>
      </c>
      <c r="K95" s="264">
        <v>3549</v>
      </c>
      <c r="L95" s="264">
        <v>3530</v>
      </c>
      <c r="M95" s="264">
        <v>2956</v>
      </c>
      <c r="N95" s="267">
        <v>0.989884579632307</v>
      </c>
      <c r="O95" s="266">
        <v>153345</v>
      </c>
      <c r="P95" s="294">
        <v>0.9</v>
      </c>
      <c r="Q95" s="267">
        <v>0.991900210594524</v>
      </c>
      <c r="R95" s="267">
        <v>0.973740621650589</v>
      </c>
      <c r="S95" s="267">
        <v>0.994646379261764</v>
      </c>
      <c r="T95" s="295">
        <v>0.018159588943935</v>
      </c>
      <c r="U95" s="266">
        <v>154912</v>
      </c>
      <c r="V95" s="266">
        <v>137157</v>
      </c>
      <c r="W95" s="267">
        <v>0.885386542036769</v>
      </c>
      <c r="X95" s="267">
        <v>0.903126518710514</v>
      </c>
      <c r="Y95" s="268">
        <v>0.881028938906752</v>
      </c>
      <c r="Z95" s="268">
        <v>0.832910679064525</v>
      </c>
      <c r="AA95" s="295">
        <v>0.0220975798037611</v>
      </c>
      <c r="AB95" s="264">
        <v>36302</v>
      </c>
      <c r="AC95" s="264">
        <v>32004</v>
      </c>
      <c r="AD95" s="264">
        <v>33001</v>
      </c>
      <c r="AE95" s="264">
        <v>29354</v>
      </c>
      <c r="AF95" s="268">
        <v>0.881604319321249</v>
      </c>
      <c r="AG95" s="268">
        <v>0.889488197327354</v>
      </c>
      <c r="AH95" s="295">
        <v>-0.00788387800610424</v>
      </c>
      <c r="AI95" s="272"/>
      <c r="AJ95" s="274"/>
    </row>
    <row r="96" spans="1:36">
      <c r="A96" s="315" t="s">
        <v>25</v>
      </c>
      <c r="B96" s="293" t="s">
        <v>3290</v>
      </c>
      <c r="C96" s="293" t="s">
        <v>3291</v>
      </c>
      <c r="D96" s="293" t="s">
        <v>3292</v>
      </c>
      <c r="E96" s="263">
        <v>0</v>
      </c>
      <c r="F96" s="263">
        <v>0</v>
      </c>
      <c r="G96" s="263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7">
        <v>0</v>
      </c>
      <c r="O96" s="266">
        <v>0</v>
      </c>
      <c r="P96" s="294">
        <v>0.9</v>
      </c>
      <c r="Q96" s="267">
        <v>0</v>
      </c>
      <c r="R96" s="267">
        <v>0</v>
      </c>
      <c r="S96" s="267">
        <v>0</v>
      </c>
      <c r="T96" s="295">
        <v>0</v>
      </c>
      <c r="U96" s="266">
        <v>0</v>
      </c>
      <c r="V96" s="266">
        <v>0</v>
      </c>
      <c r="W96" s="267">
        <v>0</v>
      </c>
      <c r="X96" s="267">
        <v>0</v>
      </c>
      <c r="Y96" s="268">
        <v>0</v>
      </c>
      <c r="Z96" s="268">
        <v>0</v>
      </c>
      <c r="AA96" s="295">
        <v>0</v>
      </c>
      <c r="AB96" s="264">
        <v>0</v>
      </c>
      <c r="AC96" s="264">
        <v>0</v>
      </c>
      <c r="AD96" s="264">
        <v>0</v>
      </c>
      <c r="AE96" s="264">
        <v>0</v>
      </c>
      <c r="AF96" s="268">
        <v>0</v>
      </c>
      <c r="AG96" s="268">
        <v>0</v>
      </c>
      <c r="AH96" s="295">
        <v>0</v>
      </c>
      <c r="AI96" s="272"/>
      <c r="AJ96" s="274"/>
    </row>
    <row r="97" spans="1:36">
      <c r="A97" s="315" t="s">
        <v>25</v>
      </c>
      <c r="B97" s="293" t="s">
        <v>3290</v>
      </c>
      <c r="C97" s="293" t="s">
        <v>3293</v>
      </c>
      <c r="D97" s="293" t="s">
        <v>3294</v>
      </c>
      <c r="E97" s="263">
        <v>0</v>
      </c>
      <c r="F97" s="263">
        <v>0</v>
      </c>
      <c r="G97" s="263">
        <v>0</v>
      </c>
      <c r="H97" s="264">
        <v>0</v>
      </c>
      <c r="I97" s="264">
        <v>0</v>
      </c>
      <c r="J97" s="264">
        <v>0</v>
      </c>
      <c r="K97" s="264">
        <v>0</v>
      </c>
      <c r="L97" s="264">
        <v>0</v>
      </c>
      <c r="M97" s="264">
        <v>0</v>
      </c>
      <c r="N97" s="267">
        <v>0</v>
      </c>
      <c r="O97" s="266">
        <v>0</v>
      </c>
      <c r="P97" s="294">
        <v>0.9</v>
      </c>
      <c r="Q97" s="267">
        <v>0</v>
      </c>
      <c r="R97" s="267">
        <v>0</v>
      </c>
      <c r="S97" s="267">
        <v>0</v>
      </c>
      <c r="T97" s="295">
        <v>0</v>
      </c>
      <c r="U97" s="266">
        <v>0</v>
      </c>
      <c r="V97" s="266">
        <v>0</v>
      </c>
      <c r="W97" s="267">
        <v>0</v>
      </c>
      <c r="X97" s="267">
        <v>0</v>
      </c>
      <c r="Y97" s="268">
        <v>0</v>
      </c>
      <c r="Z97" s="268">
        <v>0</v>
      </c>
      <c r="AA97" s="295">
        <v>0</v>
      </c>
      <c r="AB97" s="264">
        <v>0</v>
      </c>
      <c r="AC97" s="264">
        <v>0</v>
      </c>
      <c r="AD97" s="264">
        <v>0</v>
      </c>
      <c r="AE97" s="264">
        <v>0</v>
      </c>
      <c r="AF97" s="268">
        <v>0</v>
      </c>
      <c r="AG97" s="268">
        <v>0</v>
      </c>
      <c r="AH97" s="295">
        <v>0</v>
      </c>
      <c r="AI97" s="272"/>
      <c r="AJ97" s="274"/>
    </row>
    <row r="98" spans="1:36">
      <c r="A98" s="315" t="s">
        <v>25</v>
      </c>
      <c r="B98" s="293" t="s">
        <v>3290</v>
      </c>
      <c r="C98" s="293" t="s">
        <v>3295</v>
      </c>
      <c r="D98" s="293" t="s">
        <v>3296</v>
      </c>
      <c r="E98" s="263">
        <v>0</v>
      </c>
      <c r="F98" s="263">
        <v>0</v>
      </c>
      <c r="G98" s="263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7">
        <v>0</v>
      </c>
      <c r="O98" s="266">
        <v>0</v>
      </c>
      <c r="P98" s="294">
        <v>0.9</v>
      </c>
      <c r="Q98" s="267">
        <v>0</v>
      </c>
      <c r="R98" s="267">
        <v>0</v>
      </c>
      <c r="S98" s="267">
        <v>0</v>
      </c>
      <c r="T98" s="295">
        <v>0</v>
      </c>
      <c r="U98" s="266">
        <v>0</v>
      </c>
      <c r="V98" s="266">
        <v>0</v>
      </c>
      <c r="W98" s="267">
        <v>0</v>
      </c>
      <c r="X98" s="267">
        <v>0</v>
      </c>
      <c r="Y98" s="268">
        <v>0</v>
      </c>
      <c r="Z98" s="268">
        <v>0</v>
      </c>
      <c r="AA98" s="295">
        <v>0</v>
      </c>
      <c r="AB98" s="264">
        <v>0</v>
      </c>
      <c r="AC98" s="264">
        <v>0</v>
      </c>
      <c r="AD98" s="264">
        <v>0</v>
      </c>
      <c r="AE98" s="264">
        <v>0</v>
      </c>
      <c r="AF98" s="268">
        <v>0</v>
      </c>
      <c r="AG98" s="268">
        <v>0</v>
      </c>
      <c r="AH98" s="295">
        <v>0</v>
      </c>
      <c r="AI98" s="272"/>
      <c r="AJ98" s="274"/>
    </row>
    <row r="99" spans="1:36">
      <c r="A99" s="315" t="s">
        <v>25</v>
      </c>
      <c r="B99" s="293" t="s">
        <v>3290</v>
      </c>
      <c r="C99" s="293" t="s">
        <v>3297</v>
      </c>
      <c r="D99" s="293" t="s">
        <v>3298</v>
      </c>
      <c r="E99" s="263">
        <v>0</v>
      </c>
      <c r="F99" s="263">
        <v>0</v>
      </c>
      <c r="G99" s="263">
        <v>0</v>
      </c>
      <c r="H99" s="264">
        <v>0</v>
      </c>
      <c r="I99" s="264">
        <v>0</v>
      </c>
      <c r="J99" s="264">
        <v>0</v>
      </c>
      <c r="K99" s="264">
        <v>0</v>
      </c>
      <c r="L99" s="264">
        <v>0</v>
      </c>
      <c r="M99" s="264">
        <v>0</v>
      </c>
      <c r="N99" s="267">
        <v>0</v>
      </c>
      <c r="O99" s="266">
        <v>0</v>
      </c>
      <c r="P99" s="294">
        <v>0.9</v>
      </c>
      <c r="Q99" s="267">
        <v>0</v>
      </c>
      <c r="R99" s="267">
        <v>0</v>
      </c>
      <c r="S99" s="267">
        <v>0</v>
      </c>
      <c r="T99" s="295">
        <v>0</v>
      </c>
      <c r="U99" s="266">
        <v>0</v>
      </c>
      <c r="V99" s="266">
        <v>0</v>
      </c>
      <c r="W99" s="267">
        <v>0</v>
      </c>
      <c r="X99" s="267">
        <v>0</v>
      </c>
      <c r="Y99" s="268">
        <v>0</v>
      </c>
      <c r="Z99" s="268">
        <v>0</v>
      </c>
      <c r="AA99" s="295">
        <v>0</v>
      </c>
      <c r="AB99" s="264">
        <v>0</v>
      </c>
      <c r="AC99" s="264">
        <v>0</v>
      </c>
      <c r="AD99" s="264">
        <v>0</v>
      </c>
      <c r="AE99" s="264">
        <v>0</v>
      </c>
      <c r="AF99" s="268">
        <v>0</v>
      </c>
      <c r="AG99" s="268">
        <v>0</v>
      </c>
      <c r="AH99" s="295">
        <v>0</v>
      </c>
      <c r="AI99" s="272"/>
      <c r="AJ99" s="274"/>
    </row>
    <row r="100" spans="1:36">
      <c r="A100" s="315" t="s">
        <v>25</v>
      </c>
      <c r="B100" s="293" t="s">
        <v>3290</v>
      </c>
      <c r="C100" s="293" t="s">
        <v>146</v>
      </c>
      <c r="D100" s="293" t="s">
        <v>147</v>
      </c>
      <c r="E100" s="263">
        <v>0</v>
      </c>
      <c r="F100" s="263">
        <v>0</v>
      </c>
      <c r="G100" s="263">
        <v>0</v>
      </c>
      <c r="H100" s="264">
        <v>0</v>
      </c>
      <c r="I100" s="264">
        <v>0</v>
      </c>
      <c r="J100" s="264">
        <v>0</v>
      </c>
      <c r="K100" s="264">
        <v>0</v>
      </c>
      <c r="L100" s="264">
        <v>0</v>
      </c>
      <c r="M100" s="264">
        <v>0</v>
      </c>
      <c r="N100" s="267">
        <v>0</v>
      </c>
      <c r="O100" s="266">
        <v>0</v>
      </c>
      <c r="P100" s="294">
        <v>0.9</v>
      </c>
      <c r="Q100" s="267">
        <v>0</v>
      </c>
      <c r="R100" s="267">
        <v>0</v>
      </c>
      <c r="S100" s="267">
        <v>0</v>
      </c>
      <c r="T100" s="295">
        <v>0</v>
      </c>
      <c r="U100" s="266">
        <v>0</v>
      </c>
      <c r="V100" s="266">
        <v>0</v>
      </c>
      <c r="W100" s="267">
        <v>0</v>
      </c>
      <c r="X100" s="267">
        <v>0</v>
      </c>
      <c r="Y100" s="268">
        <v>0</v>
      </c>
      <c r="Z100" s="268">
        <v>0</v>
      </c>
      <c r="AA100" s="295">
        <v>0</v>
      </c>
      <c r="AB100" s="264">
        <v>0</v>
      </c>
      <c r="AC100" s="264">
        <v>0</v>
      </c>
      <c r="AD100" s="264">
        <v>0</v>
      </c>
      <c r="AE100" s="264">
        <v>0</v>
      </c>
      <c r="AF100" s="268">
        <v>0</v>
      </c>
      <c r="AG100" s="268">
        <v>0</v>
      </c>
      <c r="AH100" s="295">
        <v>0</v>
      </c>
      <c r="AI100" s="272"/>
      <c r="AJ100" s="274"/>
    </row>
    <row r="101" spans="1:36">
      <c r="A101" s="315" t="s">
        <v>25</v>
      </c>
      <c r="B101" s="293" t="s">
        <v>3290</v>
      </c>
      <c r="C101" s="293" t="s">
        <v>184</v>
      </c>
      <c r="D101" s="293" t="s">
        <v>185</v>
      </c>
      <c r="E101" s="263">
        <v>5724</v>
      </c>
      <c r="F101" s="263">
        <v>5380</v>
      </c>
      <c r="G101" s="263">
        <v>4397</v>
      </c>
      <c r="H101" s="264">
        <v>4811</v>
      </c>
      <c r="I101" s="264">
        <v>4743</v>
      </c>
      <c r="J101" s="264">
        <v>3884</v>
      </c>
      <c r="K101" s="264">
        <v>2985</v>
      </c>
      <c r="L101" s="264">
        <v>2940</v>
      </c>
      <c r="M101" s="264">
        <v>2243</v>
      </c>
      <c r="N101" s="267">
        <v>0.97856694466864</v>
      </c>
      <c r="O101" s="266">
        <v>141856</v>
      </c>
      <c r="P101" s="294">
        <v>0.9</v>
      </c>
      <c r="Q101" s="267">
        <v>0.939902166317261</v>
      </c>
      <c r="R101" s="267">
        <v>0.985865724381625</v>
      </c>
      <c r="S101" s="267">
        <v>0.984924623115578</v>
      </c>
      <c r="T101" s="295">
        <v>-0.0459635580643648</v>
      </c>
      <c r="U101" s="266">
        <v>144963</v>
      </c>
      <c r="V101" s="266">
        <v>113241</v>
      </c>
      <c r="W101" s="267">
        <v>0.781171747273442</v>
      </c>
      <c r="X101" s="267">
        <v>0.768169112508735</v>
      </c>
      <c r="Y101" s="268">
        <v>0.807316566202453</v>
      </c>
      <c r="Z101" s="268">
        <v>0.75142378559464</v>
      </c>
      <c r="AA101" s="295">
        <v>-0.0391474536937176</v>
      </c>
      <c r="AB101" s="264">
        <v>32324</v>
      </c>
      <c r="AC101" s="264">
        <v>25762</v>
      </c>
      <c r="AD101" s="264">
        <v>31008</v>
      </c>
      <c r="AE101" s="264">
        <v>24238</v>
      </c>
      <c r="AF101" s="268">
        <v>0.796992946417523</v>
      </c>
      <c r="AG101" s="268">
        <v>0.781669246646027</v>
      </c>
      <c r="AH101" s="295">
        <v>0.0153236997714957</v>
      </c>
      <c r="AI101" s="272"/>
      <c r="AJ101" s="274"/>
    </row>
    <row r="102" spans="1:36">
      <c r="A102" s="315" t="s">
        <v>25</v>
      </c>
      <c r="B102" s="293" t="s">
        <v>3290</v>
      </c>
      <c r="C102" s="293" t="s">
        <v>144</v>
      </c>
      <c r="D102" s="293" t="s">
        <v>145</v>
      </c>
      <c r="E102" s="263">
        <v>6588</v>
      </c>
      <c r="F102" s="263">
        <v>6337</v>
      </c>
      <c r="G102" s="263">
        <v>5932</v>
      </c>
      <c r="H102" s="264">
        <v>6098</v>
      </c>
      <c r="I102" s="264">
        <v>5984</v>
      </c>
      <c r="J102" s="264">
        <v>5630</v>
      </c>
      <c r="K102" s="264">
        <v>4781</v>
      </c>
      <c r="L102" s="264">
        <v>4708</v>
      </c>
      <c r="M102" s="264">
        <v>4526</v>
      </c>
      <c r="N102" s="267">
        <v>0.969964181529486</v>
      </c>
      <c r="O102" s="266">
        <v>131338</v>
      </c>
      <c r="P102" s="294">
        <v>0.9</v>
      </c>
      <c r="Q102" s="267">
        <v>0.961900425015179</v>
      </c>
      <c r="R102" s="267">
        <v>0.981305346015087</v>
      </c>
      <c r="S102" s="267">
        <v>0.984731227776616</v>
      </c>
      <c r="T102" s="295">
        <v>-0.0194049209999078</v>
      </c>
      <c r="U102" s="266">
        <v>135405</v>
      </c>
      <c r="V102" s="266">
        <v>123320</v>
      </c>
      <c r="W102" s="267">
        <v>0.910749233780141</v>
      </c>
      <c r="X102" s="267">
        <v>0.900425015179114</v>
      </c>
      <c r="Y102" s="268">
        <v>0.923253525746146</v>
      </c>
      <c r="Z102" s="268">
        <v>0.946663877849822</v>
      </c>
      <c r="AA102" s="295">
        <v>-0.0228285105670327</v>
      </c>
      <c r="AB102" s="264">
        <v>39591</v>
      </c>
      <c r="AC102" s="264">
        <v>36406</v>
      </c>
      <c r="AD102" s="264">
        <v>34320</v>
      </c>
      <c r="AE102" s="264">
        <v>31554</v>
      </c>
      <c r="AF102" s="268">
        <v>0.9195524235306</v>
      </c>
      <c r="AG102" s="268">
        <v>0.919405594405594</v>
      </c>
      <c r="AH102" s="295">
        <v>0.000146829125005965</v>
      </c>
      <c r="AI102" s="272"/>
      <c r="AJ102" s="274"/>
    </row>
    <row r="103" spans="1:36">
      <c r="A103" s="315" t="s">
        <v>25</v>
      </c>
      <c r="B103" s="293" t="s">
        <v>3290</v>
      </c>
      <c r="C103" s="293" t="s">
        <v>142</v>
      </c>
      <c r="D103" s="293" t="s">
        <v>143</v>
      </c>
      <c r="E103" s="263">
        <v>5650</v>
      </c>
      <c r="F103" s="263">
        <v>5588</v>
      </c>
      <c r="G103" s="263">
        <v>4786</v>
      </c>
      <c r="H103" s="264">
        <v>5072</v>
      </c>
      <c r="I103" s="264">
        <v>5029</v>
      </c>
      <c r="J103" s="264">
        <v>4362</v>
      </c>
      <c r="K103" s="264">
        <v>2874</v>
      </c>
      <c r="L103" s="264">
        <v>2850</v>
      </c>
      <c r="M103" s="264">
        <v>2261</v>
      </c>
      <c r="N103" s="267">
        <v>0.976785405199571</v>
      </c>
      <c r="O103" s="266">
        <v>141082</v>
      </c>
      <c r="P103" s="294">
        <v>0.9</v>
      </c>
      <c r="Q103" s="267">
        <v>0.989026548672566</v>
      </c>
      <c r="R103" s="267">
        <v>0.991522082018927</v>
      </c>
      <c r="S103" s="267">
        <v>0.991649269311065</v>
      </c>
      <c r="T103" s="295">
        <v>-0.0024955333463611</v>
      </c>
      <c r="U103" s="266">
        <v>144435</v>
      </c>
      <c r="V103" s="266">
        <v>112157</v>
      </c>
      <c r="W103" s="267">
        <v>0.776522311074186</v>
      </c>
      <c r="X103" s="267">
        <v>0.847079646017699</v>
      </c>
      <c r="Y103" s="268">
        <v>0.860015772870662</v>
      </c>
      <c r="Z103" s="268">
        <v>0.786708420320111</v>
      </c>
      <c r="AA103" s="295">
        <v>-0.0129361268529633</v>
      </c>
      <c r="AB103" s="264">
        <v>31619</v>
      </c>
      <c r="AC103" s="264">
        <v>25561</v>
      </c>
      <c r="AD103" s="264">
        <v>29851</v>
      </c>
      <c r="AE103" s="264">
        <v>24191</v>
      </c>
      <c r="AF103" s="268">
        <v>0.808406337961352</v>
      </c>
      <c r="AG103" s="268">
        <v>0.810391611671301</v>
      </c>
      <c r="AH103" s="295">
        <v>-0.0019852737099485</v>
      </c>
      <c r="AI103" s="272"/>
      <c r="AJ103" s="274"/>
    </row>
    <row r="104" spans="1:36">
      <c r="A104" s="315" t="s">
        <v>25</v>
      </c>
      <c r="B104" s="293" t="s">
        <v>3290</v>
      </c>
      <c r="C104" s="293" t="s">
        <v>148</v>
      </c>
      <c r="D104" s="293" t="s">
        <v>149</v>
      </c>
      <c r="E104" s="263">
        <v>7579</v>
      </c>
      <c r="F104" s="263">
        <v>7424</v>
      </c>
      <c r="G104" s="263">
        <v>6444</v>
      </c>
      <c r="H104" s="264">
        <v>7633</v>
      </c>
      <c r="I104" s="264">
        <v>7522</v>
      </c>
      <c r="J104" s="264">
        <v>6489</v>
      </c>
      <c r="K104" s="264">
        <v>4111</v>
      </c>
      <c r="L104" s="264">
        <v>3992</v>
      </c>
      <c r="M104" s="264">
        <v>3396</v>
      </c>
      <c r="N104" s="267">
        <v>0.978602904509419</v>
      </c>
      <c r="O104" s="266">
        <v>192317</v>
      </c>
      <c r="P104" s="294">
        <v>0.9</v>
      </c>
      <c r="Q104" s="267">
        <v>0.979548753133659</v>
      </c>
      <c r="R104" s="267">
        <v>0.98545788025678</v>
      </c>
      <c r="S104" s="267">
        <v>0.971053271710046</v>
      </c>
      <c r="T104" s="295">
        <v>-0.00590912712312097</v>
      </c>
      <c r="U104" s="266">
        <v>196522</v>
      </c>
      <c r="V104" s="266">
        <v>159179</v>
      </c>
      <c r="W104" s="267">
        <v>0.809980561972705</v>
      </c>
      <c r="X104" s="267">
        <v>0.850244095527114</v>
      </c>
      <c r="Y104" s="268">
        <v>0.850124459583388</v>
      </c>
      <c r="Z104" s="268">
        <v>0.826076380442715</v>
      </c>
      <c r="AA104" s="295">
        <v>0.000119635943726548</v>
      </c>
      <c r="AB104" s="264">
        <v>45246</v>
      </c>
      <c r="AC104" s="264">
        <v>37849</v>
      </c>
      <c r="AD104" s="264">
        <v>41828</v>
      </c>
      <c r="AE104" s="264">
        <v>34414</v>
      </c>
      <c r="AF104" s="268">
        <v>0.836515935110286</v>
      </c>
      <c r="AG104" s="268">
        <v>0.822750310796596</v>
      </c>
      <c r="AH104" s="295">
        <v>0.0137656243136904</v>
      </c>
      <c r="AI104" s="272"/>
      <c r="AJ104" s="274"/>
    </row>
    <row r="105" spans="1:36">
      <c r="A105" s="315" t="s">
        <v>25</v>
      </c>
      <c r="B105" s="293" t="s">
        <v>3290</v>
      </c>
      <c r="C105" s="293" t="s">
        <v>150</v>
      </c>
      <c r="D105" s="293" t="s">
        <v>151</v>
      </c>
      <c r="E105" s="263">
        <v>6988</v>
      </c>
      <c r="F105" s="263">
        <v>6855</v>
      </c>
      <c r="G105" s="263">
        <v>6175</v>
      </c>
      <c r="H105" s="264">
        <v>6460</v>
      </c>
      <c r="I105" s="264">
        <v>6370</v>
      </c>
      <c r="J105" s="264">
        <v>5824</v>
      </c>
      <c r="K105" s="264">
        <v>4236</v>
      </c>
      <c r="L105" s="264">
        <v>4187</v>
      </c>
      <c r="M105" s="264">
        <v>3704</v>
      </c>
      <c r="N105" s="267">
        <v>0.982090087349529</v>
      </c>
      <c r="O105" s="266">
        <v>180791</v>
      </c>
      <c r="P105" s="294">
        <v>0.9</v>
      </c>
      <c r="Q105" s="267">
        <v>0.980967372638809</v>
      </c>
      <c r="R105" s="267">
        <v>0.986068111455108</v>
      </c>
      <c r="S105" s="267">
        <v>0.988432483474976</v>
      </c>
      <c r="T105" s="295">
        <v>-0.00510073881629891</v>
      </c>
      <c r="U105" s="266">
        <v>184088</v>
      </c>
      <c r="V105" s="266">
        <v>158013</v>
      </c>
      <c r="W105" s="267">
        <v>0.858355786363044</v>
      </c>
      <c r="X105" s="267">
        <v>0.883657698912421</v>
      </c>
      <c r="Y105" s="268">
        <v>0.901547987616099</v>
      </c>
      <c r="Z105" s="268">
        <v>0.874409820585458</v>
      </c>
      <c r="AA105" s="295">
        <v>-0.0178902887036778</v>
      </c>
      <c r="AB105" s="264">
        <v>40945</v>
      </c>
      <c r="AC105" s="264">
        <v>35834</v>
      </c>
      <c r="AD105" s="264">
        <v>38950</v>
      </c>
      <c r="AE105" s="264">
        <v>33570</v>
      </c>
      <c r="AF105" s="268">
        <v>0.875174013921114</v>
      </c>
      <c r="AG105" s="268">
        <v>0.861874197689345</v>
      </c>
      <c r="AH105" s="295">
        <v>0.0132998162317683</v>
      </c>
      <c r="AI105" s="272"/>
      <c r="AJ105" s="274"/>
    </row>
    <row r="106" spans="1:36">
      <c r="A106" s="315" t="s">
        <v>25</v>
      </c>
      <c r="B106" s="293" t="s">
        <v>3290</v>
      </c>
      <c r="C106" s="293" t="s">
        <v>152</v>
      </c>
      <c r="D106" s="293" t="s">
        <v>153</v>
      </c>
      <c r="E106" s="263">
        <v>13474</v>
      </c>
      <c r="F106" s="263">
        <v>13102</v>
      </c>
      <c r="G106" s="263">
        <v>11443</v>
      </c>
      <c r="H106" s="264">
        <v>12156</v>
      </c>
      <c r="I106" s="264">
        <v>11873</v>
      </c>
      <c r="J106" s="264">
        <v>10586</v>
      </c>
      <c r="K106" s="264">
        <v>8823</v>
      </c>
      <c r="L106" s="264">
        <v>8616</v>
      </c>
      <c r="M106" s="264">
        <v>7666</v>
      </c>
      <c r="N106" s="267">
        <v>0.974136086063235</v>
      </c>
      <c r="O106" s="266">
        <v>273101</v>
      </c>
      <c r="P106" s="294">
        <v>0.9</v>
      </c>
      <c r="Q106" s="267">
        <v>0.972391272079561</v>
      </c>
      <c r="R106" s="267">
        <v>0.97671931556433</v>
      </c>
      <c r="S106" s="267">
        <v>0.976538592315539</v>
      </c>
      <c r="T106" s="295">
        <v>-0.00432804348476967</v>
      </c>
      <c r="U106" s="266">
        <v>280352</v>
      </c>
      <c r="V106" s="266">
        <v>234511</v>
      </c>
      <c r="W106" s="267">
        <v>0.836487701175665</v>
      </c>
      <c r="X106" s="267">
        <v>0.849265251595666</v>
      </c>
      <c r="Y106" s="268">
        <v>0.870845672918723</v>
      </c>
      <c r="Z106" s="268">
        <v>0.868865465261249</v>
      </c>
      <c r="AA106" s="295">
        <v>-0.0215804213230576</v>
      </c>
      <c r="AB106" s="264">
        <v>77677</v>
      </c>
      <c r="AC106" s="264">
        <v>66723</v>
      </c>
      <c r="AD106" s="264">
        <v>66606</v>
      </c>
      <c r="AE106" s="264">
        <v>56403</v>
      </c>
      <c r="AF106" s="268">
        <v>0.858980135690101</v>
      </c>
      <c r="AG106" s="268">
        <v>0.846815602198</v>
      </c>
      <c r="AH106" s="295">
        <v>0.0121645334921011</v>
      </c>
      <c r="AI106" s="272"/>
      <c r="AJ106" s="274"/>
    </row>
    <row r="107" spans="1:36">
      <c r="A107" s="315" t="s">
        <v>25</v>
      </c>
      <c r="B107" s="293" t="s">
        <v>3290</v>
      </c>
      <c r="C107" s="293" t="s">
        <v>154</v>
      </c>
      <c r="D107" s="293" t="s">
        <v>155</v>
      </c>
      <c r="E107" s="263">
        <v>8467</v>
      </c>
      <c r="F107" s="263">
        <v>7158</v>
      </c>
      <c r="G107" s="263">
        <v>7759</v>
      </c>
      <c r="H107" s="264">
        <v>8206</v>
      </c>
      <c r="I107" s="264">
        <v>7853</v>
      </c>
      <c r="J107" s="264">
        <v>7463</v>
      </c>
      <c r="K107" s="264">
        <v>5534</v>
      </c>
      <c r="L107" s="264">
        <v>4930</v>
      </c>
      <c r="M107" s="264">
        <v>4867</v>
      </c>
      <c r="N107" s="267">
        <v>0.928799875423739</v>
      </c>
      <c r="O107" s="266">
        <v>155078</v>
      </c>
      <c r="P107" s="294">
        <v>0.9</v>
      </c>
      <c r="Q107" s="267">
        <v>0.845399787409944</v>
      </c>
      <c r="R107" s="267">
        <v>0.956982695588594</v>
      </c>
      <c r="S107" s="267">
        <v>0.890856523310445</v>
      </c>
      <c r="T107" s="295">
        <v>-0.111582908178649</v>
      </c>
      <c r="U107" s="266">
        <v>166966</v>
      </c>
      <c r="V107" s="266">
        <v>147025</v>
      </c>
      <c r="W107" s="267">
        <v>0.880568498975839</v>
      </c>
      <c r="X107" s="267">
        <v>0.916381244832881</v>
      </c>
      <c r="Y107" s="268">
        <v>0.90945649524738</v>
      </c>
      <c r="Z107" s="268">
        <v>0.879472352728587</v>
      </c>
      <c r="AA107" s="295">
        <v>0.00692474958550071</v>
      </c>
      <c r="AB107" s="264">
        <v>47218</v>
      </c>
      <c r="AC107" s="264">
        <v>42222</v>
      </c>
      <c r="AD107" s="264">
        <v>41208</v>
      </c>
      <c r="AE107" s="264">
        <v>37218</v>
      </c>
      <c r="AF107" s="268">
        <v>0.89419289254098</v>
      </c>
      <c r="AG107" s="268">
        <v>0.903174140943506</v>
      </c>
      <c r="AH107" s="295">
        <v>-0.00898124840252601</v>
      </c>
      <c r="AI107" s="272"/>
      <c r="AJ107" s="274"/>
    </row>
    <row r="108" spans="1:36">
      <c r="A108" s="315" t="s">
        <v>25</v>
      </c>
      <c r="B108" s="293" t="s">
        <v>3299</v>
      </c>
      <c r="C108" s="293" t="s">
        <v>3302</v>
      </c>
      <c r="D108" s="293" t="s">
        <v>3303</v>
      </c>
      <c r="E108" s="263">
        <v>0</v>
      </c>
      <c r="F108" s="263">
        <v>0</v>
      </c>
      <c r="G108" s="263">
        <v>0</v>
      </c>
      <c r="H108" s="264">
        <v>0</v>
      </c>
      <c r="I108" s="264">
        <v>0</v>
      </c>
      <c r="J108" s="264">
        <v>0</v>
      </c>
      <c r="K108" s="264">
        <v>0</v>
      </c>
      <c r="L108" s="264">
        <v>0</v>
      </c>
      <c r="M108" s="264">
        <v>0</v>
      </c>
      <c r="N108" s="267">
        <v>0</v>
      </c>
      <c r="O108" s="266">
        <v>0</v>
      </c>
      <c r="P108" s="294">
        <v>0.9</v>
      </c>
      <c r="Q108" s="267">
        <v>0</v>
      </c>
      <c r="R108" s="267">
        <v>0</v>
      </c>
      <c r="S108" s="267">
        <v>0</v>
      </c>
      <c r="T108" s="295">
        <v>0</v>
      </c>
      <c r="U108" s="266">
        <v>0</v>
      </c>
      <c r="V108" s="266">
        <v>0</v>
      </c>
      <c r="W108" s="267">
        <v>0</v>
      </c>
      <c r="X108" s="267">
        <v>0</v>
      </c>
      <c r="Y108" s="268">
        <v>0</v>
      </c>
      <c r="Z108" s="268">
        <v>0</v>
      </c>
      <c r="AA108" s="295">
        <v>0</v>
      </c>
      <c r="AB108" s="264">
        <v>0</v>
      </c>
      <c r="AC108" s="264">
        <v>0</v>
      </c>
      <c r="AD108" s="264">
        <v>0</v>
      </c>
      <c r="AE108" s="264">
        <v>0</v>
      </c>
      <c r="AF108" s="268">
        <v>0</v>
      </c>
      <c r="AG108" s="268">
        <v>0</v>
      </c>
      <c r="AH108" s="295">
        <v>0</v>
      </c>
      <c r="AI108" s="272"/>
      <c r="AJ108" s="274"/>
    </row>
    <row r="109" spans="1:36">
      <c r="A109" s="315" t="s">
        <v>25</v>
      </c>
      <c r="B109" s="293" t="s">
        <v>3299</v>
      </c>
      <c r="C109" s="293" t="s">
        <v>3300</v>
      </c>
      <c r="D109" s="293" t="s">
        <v>3301</v>
      </c>
      <c r="E109" s="263">
        <v>0</v>
      </c>
      <c r="F109" s="263">
        <v>0</v>
      </c>
      <c r="G109" s="263">
        <v>0</v>
      </c>
      <c r="H109" s="264">
        <v>0</v>
      </c>
      <c r="I109" s="264">
        <v>0</v>
      </c>
      <c r="J109" s="264">
        <v>0</v>
      </c>
      <c r="K109" s="264">
        <v>0</v>
      </c>
      <c r="L109" s="264">
        <v>0</v>
      </c>
      <c r="M109" s="264">
        <v>0</v>
      </c>
      <c r="N109" s="267">
        <v>0</v>
      </c>
      <c r="O109" s="266">
        <v>0</v>
      </c>
      <c r="P109" s="294">
        <v>0.9</v>
      </c>
      <c r="Q109" s="267">
        <v>0</v>
      </c>
      <c r="R109" s="267">
        <v>0</v>
      </c>
      <c r="S109" s="267">
        <v>0</v>
      </c>
      <c r="T109" s="295">
        <v>0</v>
      </c>
      <c r="U109" s="266">
        <v>0</v>
      </c>
      <c r="V109" s="266">
        <v>0</v>
      </c>
      <c r="W109" s="267">
        <v>0</v>
      </c>
      <c r="X109" s="267">
        <v>0</v>
      </c>
      <c r="Y109" s="268">
        <v>0</v>
      </c>
      <c r="Z109" s="268">
        <v>0</v>
      </c>
      <c r="AA109" s="295">
        <v>0</v>
      </c>
      <c r="AB109" s="264">
        <v>0</v>
      </c>
      <c r="AC109" s="264">
        <v>0</v>
      </c>
      <c r="AD109" s="264">
        <v>0</v>
      </c>
      <c r="AE109" s="264">
        <v>0</v>
      </c>
      <c r="AF109" s="268">
        <v>0</v>
      </c>
      <c r="AG109" s="268">
        <v>0</v>
      </c>
      <c r="AH109" s="295">
        <v>0</v>
      </c>
      <c r="AI109" s="272"/>
      <c r="AJ109" s="274"/>
    </row>
    <row r="110" spans="1:36">
      <c r="A110" s="315" t="s">
        <v>25</v>
      </c>
      <c r="B110" s="293" t="s">
        <v>3299</v>
      </c>
      <c r="C110" s="293" t="s">
        <v>156</v>
      </c>
      <c r="D110" s="293" t="s">
        <v>157</v>
      </c>
      <c r="E110" s="263">
        <v>5619</v>
      </c>
      <c r="F110" s="263">
        <v>5181</v>
      </c>
      <c r="G110" s="263">
        <v>4114</v>
      </c>
      <c r="H110" s="264">
        <v>5164</v>
      </c>
      <c r="I110" s="264">
        <v>4751</v>
      </c>
      <c r="J110" s="264">
        <v>4111</v>
      </c>
      <c r="K110" s="264">
        <v>3052</v>
      </c>
      <c r="L110" s="264">
        <v>2822</v>
      </c>
      <c r="M110" s="264">
        <v>2497</v>
      </c>
      <c r="N110" s="267">
        <v>0.855741524504731</v>
      </c>
      <c r="O110" s="266">
        <v>138097</v>
      </c>
      <c r="P110" s="294">
        <v>0.9</v>
      </c>
      <c r="Q110" s="267">
        <v>0.92205018686599</v>
      </c>
      <c r="R110" s="267">
        <v>0.920023237800155</v>
      </c>
      <c r="S110" s="267">
        <v>0.924639580602883</v>
      </c>
      <c r="T110" s="295">
        <v>0.00202694906583545</v>
      </c>
      <c r="U110" s="266">
        <v>161377</v>
      </c>
      <c r="V110" s="266">
        <v>118075</v>
      </c>
      <c r="W110" s="267">
        <v>0.731671799574908</v>
      </c>
      <c r="X110" s="267">
        <v>0.732158747108026</v>
      </c>
      <c r="Y110" s="268">
        <v>0.796088303640589</v>
      </c>
      <c r="Z110" s="268">
        <v>0.818152031454784</v>
      </c>
      <c r="AA110" s="295">
        <v>-0.0639295565325624</v>
      </c>
      <c r="AB110" s="264">
        <v>34184</v>
      </c>
      <c r="AC110" s="264">
        <v>26665</v>
      </c>
      <c r="AD110" s="264">
        <v>41255</v>
      </c>
      <c r="AE110" s="264">
        <v>32551</v>
      </c>
      <c r="AF110" s="268">
        <v>0.780043295108823</v>
      </c>
      <c r="AG110" s="268">
        <v>0.789019512786329</v>
      </c>
      <c r="AH110" s="295">
        <v>-0.00897621767750612</v>
      </c>
      <c r="AI110" s="272"/>
      <c r="AJ110" s="274"/>
    </row>
    <row r="111" spans="1:36">
      <c r="A111" s="315" t="s">
        <v>25</v>
      </c>
      <c r="B111" s="293" t="s">
        <v>3299</v>
      </c>
      <c r="C111" s="293" t="s">
        <v>164</v>
      </c>
      <c r="D111" s="293" t="s">
        <v>165</v>
      </c>
      <c r="E111" s="263">
        <v>10817</v>
      </c>
      <c r="F111" s="263">
        <v>10454</v>
      </c>
      <c r="G111" s="263">
        <v>8969</v>
      </c>
      <c r="H111" s="264">
        <v>5876</v>
      </c>
      <c r="I111" s="264">
        <v>5786</v>
      </c>
      <c r="J111" s="264">
        <v>4749</v>
      </c>
      <c r="K111" s="264">
        <v>6076</v>
      </c>
      <c r="L111" s="264">
        <v>4705</v>
      </c>
      <c r="M111" s="264">
        <v>4937</v>
      </c>
      <c r="N111" s="267">
        <v>0.90339024564483</v>
      </c>
      <c r="O111" s="266">
        <v>177041</v>
      </c>
      <c r="P111" s="294">
        <v>0.9</v>
      </c>
      <c r="Q111" s="267">
        <v>0.966441712119811</v>
      </c>
      <c r="R111" s="267">
        <v>0.984683458134786</v>
      </c>
      <c r="S111" s="267">
        <v>0.774358130348914</v>
      </c>
      <c r="T111" s="295">
        <v>-0.0182417460149741</v>
      </c>
      <c r="U111" s="266">
        <v>195974</v>
      </c>
      <c r="V111" s="266">
        <v>150686</v>
      </c>
      <c r="W111" s="267">
        <v>0.76890812046496</v>
      </c>
      <c r="X111" s="267">
        <v>0.829157807155404</v>
      </c>
      <c r="Y111" s="268">
        <v>0.808202859087815</v>
      </c>
      <c r="Z111" s="268">
        <v>0.812541145490454</v>
      </c>
      <c r="AA111" s="295">
        <v>0.0209549480675887</v>
      </c>
      <c r="AB111" s="264">
        <v>49972</v>
      </c>
      <c r="AC111" s="264">
        <v>40600</v>
      </c>
      <c r="AD111" s="264">
        <v>43688</v>
      </c>
      <c r="AE111" s="264">
        <v>34536</v>
      </c>
      <c r="AF111" s="268">
        <v>0.81245497478588</v>
      </c>
      <c r="AG111" s="268">
        <v>0.790514557773302</v>
      </c>
      <c r="AH111" s="295">
        <v>0.0219404170125785</v>
      </c>
      <c r="AI111" s="272"/>
      <c r="AJ111" s="274"/>
    </row>
    <row r="112" spans="1:36">
      <c r="A112" s="315" t="s">
        <v>25</v>
      </c>
      <c r="B112" s="293" t="s">
        <v>3299</v>
      </c>
      <c r="C112" s="293" t="s">
        <v>166</v>
      </c>
      <c r="D112" s="293" t="s">
        <v>167</v>
      </c>
      <c r="E112" s="263">
        <v>1539</v>
      </c>
      <c r="F112" s="263">
        <v>1365</v>
      </c>
      <c r="G112" s="263">
        <v>1228</v>
      </c>
      <c r="H112" s="264">
        <v>1319</v>
      </c>
      <c r="I112" s="264">
        <v>1146</v>
      </c>
      <c r="J112" s="264">
        <v>1151</v>
      </c>
      <c r="K112" s="264">
        <v>901</v>
      </c>
      <c r="L112" s="264">
        <v>743</v>
      </c>
      <c r="M112" s="264">
        <v>785</v>
      </c>
      <c r="N112" s="267">
        <v>0.941363562224759</v>
      </c>
      <c r="O112" s="266">
        <v>34629</v>
      </c>
      <c r="P112" s="294">
        <v>0.9</v>
      </c>
      <c r="Q112" s="267">
        <v>0.886939571150097</v>
      </c>
      <c r="R112" s="267">
        <v>0.868840030326005</v>
      </c>
      <c r="S112" s="267">
        <v>0.824639289678135</v>
      </c>
      <c r="T112" s="295">
        <v>0.0180995408240929</v>
      </c>
      <c r="U112" s="266">
        <v>36786</v>
      </c>
      <c r="V112" s="266">
        <v>31519</v>
      </c>
      <c r="W112" s="267">
        <v>0.856820529549285</v>
      </c>
      <c r="X112" s="267">
        <v>0.797920727745289</v>
      </c>
      <c r="Y112" s="268">
        <v>0.872630780894617</v>
      </c>
      <c r="Z112" s="268">
        <v>0.871254162042175</v>
      </c>
      <c r="AA112" s="295">
        <v>-0.074710053149328</v>
      </c>
      <c r="AB112" s="264">
        <v>8787</v>
      </c>
      <c r="AC112" s="264">
        <v>7591</v>
      </c>
      <c r="AD112" s="264">
        <v>7949</v>
      </c>
      <c r="AE112" s="264">
        <v>6816</v>
      </c>
      <c r="AF112" s="268">
        <v>0.863889837259588</v>
      </c>
      <c r="AG112" s="268">
        <v>0.857466347968298</v>
      </c>
      <c r="AH112" s="295">
        <v>0.00642348929129011</v>
      </c>
      <c r="AI112" s="272"/>
      <c r="AJ112" s="274"/>
    </row>
    <row r="113" spans="1:36">
      <c r="A113" s="315" t="s">
        <v>25</v>
      </c>
      <c r="B113" s="293" t="s">
        <v>3299</v>
      </c>
      <c r="C113" s="293" t="s">
        <v>160</v>
      </c>
      <c r="D113" s="293" t="s">
        <v>161</v>
      </c>
      <c r="E113" s="263">
        <v>11198</v>
      </c>
      <c r="F113" s="263">
        <v>10018</v>
      </c>
      <c r="G113" s="263">
        <v>8771</v>
      </c>
      <c r="H113" s="264">
        <v>9247</v>
      </c>
      <c r="I113" s="264">
        <v>9042</v>
      </c>
      <c r="J113" s="264">
        <v>8149</v>
      </c>
      <c r="K113" s="264">
        <v>7382</v>
      </c>
      <c r="L113" s="264">
        <v>7043</v>
      </c>
      <c r="M113" s="264">
        <v>6543</v>
      </c>
      <c r="N113" s="267">
        <v>0.931960330196438</v>
      </c>
      <c r="O113" s="266">
        <v>209651</v>
      </c>
      <c r="P113" s="294">
        <v>0.9</v>
      </c>
      <c r="Q113" s="267">
        <v>0.894624040007144</v>
      </c>
      <c r="R113" s="267">
        <v>0.977830647777658</v>
      </c>
      <c r="S113" s="267">
        <v>0.954077485776212</v>
      </c>
      <c r="T113" s="295">
        <v>-0.0832066077705135</v>
      </c>
      <c r="U113" s="266">
        <v>224957</v>
      </c>
      <c r="V113" s="266">
        <v>173629</v>
      </c>
      <c r="W113" s="267">
        <v>0.77183195010602</v>
      </c>
      <c r="X113" s="267">
        <v>0.783264868726558</v>
      </c>
      <c r="Y113" s="268">
        <v>0.881258786633503</v>
      </c>
      <c r="Z113" s="268">
        <v>0.886345163912219</v>
      </c>
      <c r="AA113" s="295">
        <v>-0.0979939179069444</v>
      </c>
      <c r="AB113" s="264">
        <v>62916</v>
      </c>
      <c r="AC113" s="264">
        <v>53768</v>
      </c>
      <c r="AD113" s="264">
        <v>57855</v>
      </c>
      <c r="AE113" s="264">
        <v>46887</v>
      </c>
      <c r="AF113" s="268">
        <v>0.854599783838769</v>
      </c>
      <c r="AG113" s="268">
        <v>0.81042260824475</v>
      </c>
      <c r="AH113" s="295">
        <v>0.0441771755940193</v>
      </c>
      <c r="AI113" s="272"/>
      <c r="AJ113" s="274"/>
    </row>
    <row r="114" spans="1:36">
      <c r="A114" s="315" t="s">
        <v>25</v>
      </c>
      <c r="B114" s="293" t="s">
        <v>3299</v>
      </c>
      <c r="C114" s="293" t="s">
        <v>158</v>
      </c>
      <c r="D114" s="293" t="s">
        <v>159</v>
      </c>
      <c r="E114" s="263">
        <v>12950</v>
      </c>
      <c r="F114" s="263">
        <v>12048</v>
      </c>
      <c r="G114" s="263">
        <v>9915</v>
      </c>
      <c r="H114" s="264">
        <v>12072</v>
      </c>
      <c r="I114" s="264">
        <v>11275</v>
      </c>
      <c r="J114" s="264">
        <v>10215</v>
      </c>
      <c r="K114" s="264">
        <v>8869</v>
      </c>
      <c r="L114" s="264">
        <v>8446</v>
      </c>
      <c r="M114" s="264">
        <v>7742</v>
      </c>
      <c r="N114" s="267">
        <v>0.922724352553519</v>
      </c>
      <c r="O114" s="266">
        <v>267149</v>
      </c>
      <c r="P114" s="294">
        <v>0.9</v>
      </c>
      <c r="Q114" s="267">
        <v>0.93034749034749</v>
      </c>
      <c r="R114" s="267">
        <v>0.933979456593771</v>
      </c>
      <c r="S114" s="267">
        <v>0.95230578419213</v>
      </c>
      <c r="T114" s="295">
        <v>-0.00363196624628037</v>
      </c>
      <c r="U114" s="266">
        <v>289522</v>
      </c>
      <c r="V114" s="266">
        <v>225673</v>
      </c>
      <c r="W114" s="267">
        <v>0.779467536145785</v>
      </c>
      <c r="X114" s="267">
        <v>0.765637065637066</v>
      </c>
      <c r="Y114" s="268">
        <v>0.84617296222664</v>
      </c>
      <c r="Z114" s="268">
        <v>0.87292817679558</v>
      </c>
      <c r="AA114" s="295">
        <v>-0.0805358965895745</v>
      </c>
      <c r="AB114" s="264">
        <v>79058</v>
      </c>
      <c r="AC114" s="264">
        <v>64481</v>
      </c>
      <c r="AD114" s="264">
        <v>69749</v>
      </c>
      <c r="AE114" s="264">
        <v>56240</v>
      </c>
      <c r="AF114" s="268">
        <v>0.81561638290875</v>
      </c>
      <c r="AG114" s="268">
        <v>0.806319803868156</v>
      </c>
      <c r="AH114" s="295">
        <v>0.00929657904059467</v>
      </c>
      <c r="AI114" s="272"/>
      <c r="AJ114" s="274"/>
    </row>
    <row r="115" spans="1:36">
      <c r="A115" s="315" t="s">
        <v>25</v>
      </c>
      <c r="B115" s="293" t="s">
        <v>3299</v>
      </c>
      <c r="C115" s="293" t="s">
        <v>162</v>
      </c>
      <c r="D115" s="293" t="s">
        <v>163</v>
      </c>
      <c r="E115" s="263">
        <v>5782</v>
      </c>
      <c r="F115" s="263">
        <v>5656</v>
      </c>
      <c r="G115" s="263">
        <v>5180</v>
      </c>
      <c r="H115" s="264">
        <v>4824</v>
      </c>
      <c r="I115" s="264">
        <v>4739</v>
      </c>
      <c r="J115" s="264">
        <v>4362</v>
      </c>
      <c r="K115" s="264">
        <v>4060</v>
      </c>
      <c r="L115" s="264">
        <v>3815</v>
      </c>
      <c r="M115" s="264">
        <v>3629</v>
      </c>
      <c r="N115" s="267">
        <v>0.974690005308361</v>
      </c>
      <c r="O115" s="266">
        <v>143219</v>
      </c>
      <c r="P115" s="294">
        <v>0.9</v>
      </c>
      <c r="Q115" s="267">
        <v>0.978208232445521</v>
      </c>
      <c r="R115" s="267">
        <v>0.982379767827529</v>
      </c>
      <c r="S115" s="267">
        <v>0.939655172413793</v>
      </c>
      <c r="T115" s="295">
        <v>-0.00417153538200843</v>
      </c>
      <c r="U115" s="266">
        <v>146938</v>
      </c>
      <c r="V115" s="266">
        <v>130368</v>
      </c>
      <c r="W115" s="267">
        <v>0.887231349276566</v>
      </c>
      <c r="X115" s="267">
        <v>0.895883777239709</v>
      </c>
      <c r="Y115" s="268">
        <v>0.904228855721393</v>
      </c>
      <c r="Z115" s="268">
        <v>0.89384236453202</v>
      </c>
      <c r="AA115" s="295">
        <v>-0.00834507848168353</v>
      </c>
      <c r="AB115" s="264">
        <v>34400</v>
      </c>
      <c r="AC115" s="264">
        <v>30923</v>
      </c>
      <c r="AD115" s="264">
        <v>32939</v>
      </c>
      <c r="AE115" s="264">
        <v>29416</v>
      </c>
      <c r="AF115" s="268">
        <v>0.898924418604651</v>
      </c>
      <c r="AG115" s="268">
        <v>0.893044719026079</v>
      </c>
      <c r="AH115" s="295">
        <v>0.00587969957857259</v>
      </c>
      <c r="AI115" s="272"/>
      <c r="AJ115" s="274"/>
    </row>
    <row r="116" spans="1:36">
      <c r="A116" s="315" t="s">
        <v>25</v>
      </c>
      <c r="B116" s="293" t="s">
        <v>3299</v>
      </c>
      <c r="C116" s="293" t="s">
        <v>168</v>
      </c>
      <c r="D116" s="293" t="s">
        <v>169</v>
      </c>
      <c r="E116" s="263">
        <v>5452</v>
      </c>
      <c r="F116" s="263">
        <v>5422</v>
      </c>
      <c r="G116" s="263">
        <v>4796</v>
      </c>
      <c r="H116" s="264">
        <v>4560</v>
      </c>
      <c r="I116" s="264">
        <v>4538</v>
      </c>
      <c r="J116" s="264">
        <v>4162</v>
      </c>
      <c r="K116" s="264">
        <v>3060</v>
      </c>
      <c r="L116" s="264">
        <v>3050</v>
      </c>
      <c r="M116" s="264">
        <v>2704</v>
      </c>
      <c r="N116" s="267">
        <v>0.991788226582747</v>
      </c>
      <c r="O116" s="266">
        <v>133941</v>
      </c>
      <c r="P116" s="294">
        <v>0.9</v>
      </c>
      <c r="Q116" s="267">
        <v>0.994497432134996</v>
      </c>
      <c r="R116" s="267">
        <v>0.995175438596491</v>
      </c>
      <c r="S116" s="267">
        <v>0.996732026143791</v>
      </c>
      <c r="T116" s="295">
        <v>-0.000678006461494962</v>
      </c>
      <c r="U116" s="266">
        <v>135050</v>
      </c>
      <c r="V116" s="266">
        <v>118139</v>
      </c>
      <c r="W116" s="267">
        <v>0.874779711218067</v>
      </c>
      <c r="X116" s="267">
        <v>0.879677182685253</v>
      </c>
      <c r="Y116" s="268">
        <v>0.912719298245614</v>
      </c>
      <c r="Z116" s="268">
        <v>0.883660130718954</v>
      </c>
      <c r="AA116" s="295">
        <v>-0.033042115560361</v>
      </c>
      <c r="AB116" s="264">
        <v>30355</v>
      </c>
      <c r="AC116" s="264">
        <v>26909</v>
      </c>
      <c r="AD116" s="264">
        <v>30131</v>
      </c>
      <c r="AE116" s="264">
        <v>26756</v>
      </c>
      <c r="AF116" s="268">
        <v>0.88647669247241</v>
      </c>
      <c r="AG116" s="268">
        <v>0.887989114201321</v>
      </c>
      <c r="AH116" s="295">
        <v>-0.00151242172891108</v>
      </c>
      <c r="AI116" s="272"/>
      <c r="AJ116" s="274"/>
    </row>
    <row r="117" spans="1:36">
      <c r="A117" s="315" t="s">
        <v>186</v>
      </c>
      <c r="B117" s="321" t="s">
        <v>3304</v>
      </c>
      <c r="C117" s="293" t="s">
        <v>188</v>
      </c>
      <c r="D117" s="321" t="s">
        <v>189</v>
      </c>
      <c r="E117" s="263">
        <v>4021</v>
      </c>
      <c r="F117" s="263">
        <v>3912</v>
      </c>
      <c r="G117" s="263">
        <v>3544</v>
      </c>
      <c r="H117" s="264">
        <v>2500</v>
      </c>
      <c r="I117" s="264">
        <v>2403</v>
      </c>
      <c r="J117" s="264">
        <v>2231</v>
      </c>
      <c r="K117" s="264">
        <v>3004</v>
      </c>
      <c r="L117" s="264">
        <v>2918</v>
      </c>
      <c r="M117" s="264">
        <v>2699</v>
      </c>
      <c r="N117" s="267">
        <v>0.966692471453455</v>
      </c>
      <c r="O117" s="266">
        <v>99898</v>
      </c>
      <c r="P117" s="294">
        <v>0.9</v>
      </c>
      <c r="Q117" s="267">
        <v>0.972892315344442</v>
      </c>
      <c r="R117" s="267">
        <v>0.9612</v>
      </c>
      <c r="S117" s="267">
        <v>0.971371504660453</v>
      </c>
      <c r="T117" s="295">
        <v>0.0116923153444416</v>
      </c>
      <c r="U117" s="266">
        <v>103340</v>
      </c>
      <c r="V117" s="266">
        <v>91886</v>
      </c>
      <c r="W117" s="267">
        <v>0.889161989549061</v>
      </c>
      <c r="X117" s="267">
        <v>0.881372792837603</v>
      </c>
      <c r="Y117" s="268">
        <v>0.8924</v>
      </c>
      <c r="Z117" s="268">
        <v>0.898468708388815</v>
      </c>
      <c r="AA117" s="295">
        <v>-0.0110272071623974</v>
      </c>
      <c r="AB117" s="264">
        <v>23135</v>
      </c>
      <c r="AC117" s="264">
        <v>20573</v>
      </c>
      <c r="AD117" s="264">
        <v>22881</v>
      </c>
      <c r="AE117" s="264">
        <v>20746</v>
      </c>
      <c r="AF117" s="268">
        <v>0.889258698940999</v>
      </c>
      <c r="AG117" s="268">
        <v>0.906691141121454</v>
      </c>
      <c r="AH117" s="295">
        <v>-0.0174324421804559</v>
      </c>
    </row>
    <row r="118" spans="1:36">
      <c r="A118" s="315" t="s">
        <v>186</v>
      </c>
      <c r="B118" s="321" t="s">
        <v>3304</v>
      </c>
      <c r="C118" s="293" t="s">
        <v>190</v>
      </c>
      <c r="D118" s="321" t="s">
        <v>191</v>
      </c>
      <c r="E118" s="263">
        <v>3014</v>
      </c>
      <c r="F118" s="263">
        <v>2849</v>
      </c>
      <c r="G118" s="263">
        <v>2589</v>
      </c>
      <c r="H118" s="264">
        <v>1813</v>
      </c>
      <c r="I118" s="264">
        <v>1712</v>
      </c>
      <c r="J118" s="264">
        <v>1596</v>
      </c>
      <c r="K118" s="264">
        <v>2279</v>
      </c>
      <c r="L118" s="264">
        <v>2144</v>
      </c>
      <c r="M118" s="264">
        <v>2037</v>
      </c>
      <c r="N118" s="267">
        <v>0.943519647378786</v>
      </c>
      <c r="O118" s="266">
        <v>80486</v>
      </c>
      <c r="P118" s="294">
        <v>0.9</v>
      </c>
      <c r="Q118" s="267">
        <v>0.945255474452555</v>
      </c>
      <c r="R118" s="267">
        <v>0.944291230005516</v>
      </c>
      <c r="S118" s="267">
        <v>0.940763492759982</v>
      </c>
      <c r="T118" s="295">
        <v>0.00096424444703902</v>
      </c>
      <c r="U118" s="266">
        <v>85304</v>
      </c>
      <c r="V118" s="266">
        <v>74907</v>
      </c>
      <c r="W118" s="267">
        <v>0.878118259401669</v>
      </c>
      <c r="X118" s="267">
        <v>0.858991373589914</v>
      </c>
      <c r="Y118" s="268">
        <v>0.88030888030888</v>
      </c>
      <c r="Z118" s="268">
        <v>0.893813075910487</v>
      </c>
      <c r="AA118" s="295">
        <v>-0.0213175067189666</v>
      </c>
      <c r="AB118" s="264">
        <v>18265</v>
      </c>
      <c r="AC118" s="264">
        <v>16125</v>
      </c>
      <c r="AD118" s="264">
        <v>18983</v>
      </c>
      <c r="AE118" s="264">
        <v>16894</v>
      </c>
      <c r="AF118" s="268">
        <v>0.88283602518478</v>
      </c>
      <c r="AG118" s="268">
        <v>0.889954169520097</v>
      </c>
      <c r="AH118" s="295">
        <v>-0.00711814433531732</v>
      </c>
    </row>
    <row r="119" spans="1:36">
      <c r="A119" s="315" t="s">
        <v>186</v>
      </c>
      <c r="B119" s="321" t="s">
        <v>3304</v>
      </c>
      <c r="C119" s="293" t="s">
        <v>192</v>
      </c>
      <c r="D119" s="321" t="s">
        <v>193</v>
      </c>
      <c r="E119" s="263">
        <v>6479</v>
      </c>
      <c r="F119" s="263">
        <v>6418</v>
      </c>
      <c r="G119" s="263">
        <v>5463</v>
      </c>
      <c r="H119" s="264">
        <v>4060</v>
      </c>
      <c r="I119" s="264">
        <v>4002</v>
      </c>
      <c r="J119" s="264">
        <v>3355</v>
      </c>
      <c r="K119" s="264">
        <v>5109</v>
      </c>
      <c r="L119" s="264">
        <v>5052</v>
      </c>
      <c r="M119" s="264">
        <v>4399</v>
      </c>
      <c r="N119" s="267">
        <v>0.92712383158243</v>
      </c>
      <c r="O119" s="266">
        <v>168120</v>
      </c>
      <c r="P119" s="294">
        <v>0.9</v>
      </c>
      <c r="Q119" s="267">
        <v>0.990584966815867</v>
      </c>
      <c r="R119" s="267">
        <v>0.985714285714286</v>
      </c>
      <c r="S119" s="267">
        <v>0.988843217850851</v>
      </c>
      <c r="T119" s="295">
        <v>0.00487068110158084</v>
      </c>
      <c r="U119" s="266">
        <v>181335</v>
      </c>
      <c r="V119" s="266">
        <v>148211</v>
      </c>
      <c r="W119" s="267">
        <v>0.817332561281606</v>
      </c>
      <c r="X119" s="267">
        <v>0.843185676801976</v>
      </c>
      <c r="Y119" s="268">
        <v>0.826354679802956</v>
      </c>
      <c r="Z119" s="268">
        <v>0.861029555686044</v>
      </c>
      <c r="AA119" s="295">
        <v>0.01683099699902</v>
      </c>
      <c r="AB119" s="264">
        <v>39254</v>
      </c>
      <c r="AC119" s="264">
        <v>32401</v>
      </c>
      <c r="AD119" s="264">
        <v>38969</v>
      </c>
      <c r="AE119" s="264">
        <v>32669</v>
      </c>
      <c r="AF119" s="268">
        <v>0.825419065572935</v>
      </c>
      <c r="AG119" s="268">
        <v>0.838333033950063</v>
      </c>
      <c r="AH119" s="295">
        <v>-0.0129139683771277</v>
      </c>
    </row>
    <row r="120" spans="1:36">
      <c r="A120" s="315" t="s">
        <v>186</v>
      </c>
      <c r="B120" s="321" t="s">
        <v>3304</v>
      </c>
      <c r="C120" s="293" t="s">
        <v>194</v>
      </c>
      <c r="D120" s="321" t="s">
        <v>195</v>
      </c>
      <c r="E120" s="263">
        <v>8395</v>
      </c>
      <c r="F120" s="263">
        <v>7007</v>
      </c>
      <c r="G120" s="263">
        <v>7006</v>
      </c>
      <c r="H120" s="264">
        <v>5228</v>
      </c>
      <c r="I120" s="264">
        <v>4574</v>
      </c>
      <c r="J120" s="264">
        <v>4545</v>
      </c>
      <c r="K120" s="264">
        <v>6123</v>
      </c>
      <c r="L120" s="264">
        <v>5450</v>
      </c>
      <c r="M120" s="264">
        <v>5225</v>
      </c>
      <c r="N120" s="267">
        <v>0.797865034407423</v>
      </c>
      <c r="O120" s="266">
        <v>173104</v>
      </c>
      <c r="P120" s="294">
        <v>0.9</v>
      </c>
      <c r="Q120" s="267">
        <v>0.834663490172722</v>
      </c>
      <c r="R120" s="267">
        <v>0.874904361132364</v>
      </c>
      <c r="S120" s="267">
        <v>0.890086558876368</v>
      </c>
      <c r="T120" s="295">
        <v>-0.0402408709596422</v>
      </c>
      <c r="U120" s="266">
        <v>216959</v>
      </c>
      <c r="V120" s="266">
        <v>181788</v>
      </c>
      <c r="W120" s="267">
        <v>0.837891030102462</v>
      </c>
      <c r="X120" s="267">
        <v>0.834544371649792</v>
      </c>
      <c r="Y120" s="268">
        <v>0.869357306809487</v>
      </c>
      <c r="Z120" s="268">
        <v>0.85333986607872</v>
      </c>
      <c r="AA120" s="295">
        <v>-0.0348129351596959</v>
      </c>
      <c r="AB120" s="264">
        <v>48242</v>
      </c>
      <c r="AC120" s="264">
        <v>41294</v>
      </c>
      <c r="AD120" s="264">
        <v>47551</v>
      </c>
      <c r="AE120" s="264">
        <v>41115</v>
      </c>
      <c r="AF120" s="268">
        <v>0.855976120393019</v>
      </c>
      <c r="AG120" s="268">
        <v>0.864650585686947</v>
      </c>
      <c r="AH120" s="295">
        <v>-0.00867446529392812</v>
      </c>
    </row>
    <row r="121" spans="1:36">
      <c r="A121" s="315" t="s">
        <v>186</v>
      </c>
      <c r="B121" s="321" t="s">
        <v>3304</v>
      </c>
      <c r="C121" s="293" t="s">
        <v>196</v>
      </c>
      <c r="D121" s="321" t="s">
        <v>197</v>
      </c>
      <c r="E121" s="263">
        <v>5640</v>
      </c>
      <c r="F121" s="263">
        <v>5231</v>
      </c>
      <c r="G121" s="263">
        <v>4814</v>
      </c>
      <c r="H121" s="264">
        <v>3641</v>
      </c>
      <c r="I121" s="264">
        <v>3336</v>
      </c>
      <c r="J121" s="264">
        <v>3062</v>
      </c>
      <c r="K121" s="264">
        <v>4153</v>
      </c>
      <c r="L121" s="264">
        <v>3645</v>
      </c>
      <c r="M121" s="264">
        <v>3405</v>
      </c>
      <c r="N121" s="267">
        <v>0.893295561850803</v>
      </c>
      <c r="O121" s="266">
        <v>130548</v>
      </c>
      <c r="P121" s="294">
        <v>0.9</v>
      </c>
      <c r="Q121" s="267">
        <v>0.927482269503546</v>
      </c>
      <c r="R121" s="267">
        <v>0.916231804449327</v>
      </c>
      <c r="S121" s="267">
        <v>0.877678786419456</v>
      </c>
      <c r="T121" s="295">
        <v>0.011250465054219</v>
      </c>
      <c r="U121" s="266">
        <v>146142</v>
      </c>
      <c r="V121" s="266">
        <v>123274</v>
      </c>
      <c r="W121" s="267">
        <v>0.843522053892789</v>
      </c>
      <c r="X121" s="267">
        <v>0.85354609929078</v>
      </c>
      <c r="Y121" s="268">
        <v>0.84097775336446</v>
      </c>
      <c r="Z121" s="268">
        <v>0.819889236696364</v>
      </c>
      <c r="AA121" s="295">
        <v>0.0125683459263198</v>
      </c>
      <c r="AB121" s="264">
        <v>32747</v>
      </c>
      <c r="AC121" s="264">
        <v>27389</v>
      </c>
      <c r="AD121" s="264">
        <v>31378</v>
      </c>
      <c r="AE121" s="264">
        <v>26549</v>
      </c>
      <c r="AF121" s="268">
        <v>0.836381958652701</v>
      </c>
      <c r="AG121" s="268">
        <v>0.846102364714131</v>
      </c>
      <c r="AH121" s="295">
        <v>-0.00972040606142988</v>
      </c>
    </row>
    <row r="122" spans="1:36">
      <c r="A122" s="315" t="s">
        <v>186</v>
      </c>
      <c r="B122" s="321" t="s">
        <v>3304</v>
      </c>
      <c r="C122" s="293" t="s">
        <v>198</v>
      </c>
      <c r="D122" s="321" t="s">
        <v>199</v>
      </c>
      <c r="E122" s="263">
        <v>0</v>
      </c>
      <c r="F122" s="263">
        <v>0</v>
      </c>
      <c r="G122" s="263">
        <v>0</v>
      </c>
      <c r="H122" s="264">
        <v>1</v>
      </c>
      <c r="I122" s="264">
        <v>1</v>
      </c>
      <c r="J122" s="264">
        <v>0</v>
      </c>
      <c r="K122" s="264">
        <v>0</v>
      </c>
      <c r="L122" s="264">
        <v>0</v>
      </c>
      <c r="M122" s="264">
        <v>0</v>
      </c>
      <c r="N122" s="267">
        <v>0.555555555555556</v>
      </c>
      <c r="O122" s="266">
        <v>5</v>
      </c>
      <c r="P122" s="294">
        <v>0.9</v>
      </c>
      <c r="Q122" s="267">
        <v>0</v>
      </c>
      <c r="R122" s="267">
        <v>1</v>
      </c>
      <c r="S122" s="267">
        <v>0</v>
      </c>
      <c r="T122" s="295">
        <v>-1</v>
      </c>
      <c r="U122" s="266">
        <v>9</v>
      </c>
      <c r="V122" s="266">
        <v>4</v>
      </c>
      <c r="W122" s="267">
        <v>0.444444444444444</v>
      </c>
      <c r="X122" s="267">
        <v>0</v>
      </c>
      <c r="Y122" s="268">
        <v>0</v>
      </c>
      <c r="Z122" s="268">
        <v>0</v>
      </c>
      <c r="AA122" s="295">
        <v>0</v>
      </c>
      <c r="AB122" s="264">
        <v>2</v>
      </c>
      <c r="AC122" s="264">
        <v>1</v>
      </c>
      <c r="AD122" s="264">
        <v>4</v>
      </c>
      <c r="AE122" s="264">
        <v>1</v>
      </c>
      <c r="AF122" s="268">
        <v>0.5</v>
      </c>
      <c r="AG122" s="268">
        <v>0.25</v>
      </c>
      <c r="AH122" s="295">
        <v>0.25</v>
      </c>
    </row>
    <row r="123" spans="1:36">
      <c r="A123" s="315" t="s">
        <v>186</v>
      </c>
      <c r="B123" s="321" t="s">
        <v>3304</v>
      </c>
      <c r="C123" s="293" t="s">
        <v>200</v>
      </c>
      <c r="D123" s="321" t="s">
        <v>201</v>
      </c>
      <c r="E123" s="263">
        <v>4184</v>
      </c>
      <c r="F123" s="263">
        <v>3930</v>
      </c>
      <c r="G123" s="263">
        <v>3692</v>
      </c>
      <c r="H123" s="264">
        <v>2611</v>
      </c>
      <c r="I123" s="264">
        <v>2482</v>
      </c>
      <c r="J123" s="264">
        <v>2289</v>
      </c>
      <c r="K123" s="264">
        <v>3283</v>
      </c>
      <c r="L123" s="264">
        <v>3137</v>
      </c>
      <c r="M123" s="264">
        <v>2871</v>
      </c>
      <c r="N123" s="267">
        <v>0.935264428351986</v>
      </c>
      <c r="O123" s="266">
        <v>106550</v>
      </c>
      <c r="P123" s="294">
        <v>0.9</v>
      </c>
      <c r="Q123" s="267">
        <v>0.939292543021032</v>
      </c>
      <c r="R123" s="267">
        <v>0.95059364228265</v>
      </c>
      <c r="S123" s="267">
        <v>0.955528480048736</v>
      </c>
      <c r="T123" s="295">
        <v>-0.0113010992616178</v>
      </c>
      <c r="U123" s="266">
        <v>113925</v>
      </c>
      <c r="V123" s="266">
        <v>98808</v>
      </c>
      <c r="W123" s="267">
        <v>0.867307439104674</v>
      </c>
      <c r="X123" s="267">
        <v>0.882409177820268</v>
      </c>
      <c r="Y123" s="268">
        <v>0.876675603217158</v>
      </c>
      <c r="Z123" s="268">
        <v>0.874505025890953</v>
      </c>
      <c r="AA123" s="295">
        <v>0.00573357460310953</v>
      </c>
      <c r="AB123" s="264">
        <v>24812</v>
      </c>
      <c r="AC123" s="264">
        <v>21460</v>
      </c>
      <c r="AD123" s="264">
        <v>24429</v>
      </c>
      <c r="AE123" s="264">
        <v>21544</v>
      </c>
      <c r="AF123" s="268">
        <v>0.864904078671611</v>
      </c>
      <c r="AG123" s="268">
        <v>0.881902656678538</v>
      </c>
      <c r="AH123" s="295">
        <v>-0.0169985780069273</v>
      </c>
    </row>
    <row r="124" spans="1:36">
      <c r="A124" s="315" t="s">
        <v>186</v>
      </c>
      <c r="B124" s="321" t="s">
        <v>3304</v>
      </c>
      <c r="C124" s="293" t="s">
        <v>202</v>
      </c>
      <c r="D124" s="321" t="s">
        <v>203</v>
      </c>
      <c r="E124" s="263">
        <v>2</v>
      </c>
      <c r="F124" s="263">
        <v>1</v>
      </c>
      <c r="G124" s="263">
        <v>0</v>
      </c>
      <c r="H124" s="264">
        <v>0</v>
      </c>
      <c r="I124" s="264">
        <v>0</v>
      </c>
      <c r="J124" s="264">
        <v>0</v>
      </c>
      <c r="K124" s="264">
        <v>0</v>
      </c>
      <c r="L124" s="264">
        <v>0</v>
      </c>
      <c r="M124" s="264">
        <v>0</v>
      </c>
      <c r="N124" s="267">
        <v>0.756756756756757</v>
      </c>
      <c r="O124" s="266">
        <v>28</v>
      </c>
      <c r="P124" s="294">
        <v>0.9</v>
      </c>
      <c r="Q124" s="267">
        <v>0.5</v>
      </c>
      <c r="R124" s="267">
        <v>0</v>
      </c>
      <c r="S124" s="267">
        <v>0</v>
      </c>
      <c r="T124" s="295">
        <v>0.5</v>
      </c>
      <c r="U124" s="266">
        <v>37</v>
      </c>
      <c r="V124" s="266">
        <v>27</v>
      </c>
      <c r="W124" s="267">
        <v>0.72972972972973</v>
      </c>
      <c r="X124" s="267">
        <v>0</v>
      </c>
      <c r="Y124" s="268">
        <v>0</v>
      </c>
      <c r="Z124" s="268">
        <v>0</v>
      </c>
      <c r="AA124" s="295">
        <v>0</v>
      </c>
      <c r="AB124" s="264">
        <v>3</v>
      </c>
      <c r="AC124" s="264">
        <v>1</v>
      </c>
      <c r="AD124" s="264">
        <v>7</v>
      </c>
      <c r="AE124" s="264">
        <v>4</v>
      </c>
      <c r="AF124" s="268">
        <v>0.333333333333333</v>
      </c>
      <c r="AG124" s="268">
        <v>0.571428571428571</v>
      </c>
      <c r="AH124" s="295">
        <v>-0.238095238095238</v>
      </c>
    </row>
    <row r="125" spans="1:36">
      <c r="A125" s="315" t="s">
        <v>186</v>
      </c>
      <c r="B125" s="321" t="s">
        <v>3304</v>
      </c>
      <c r="C125" s="293" t="s">
        <v>204</v>
      </c>
      <c r="D125" s="321" t="s">
        <v>205</v>
      </c>
      <c r="E125" s="263">
        <v>2875</v>
      </c>
      <c r="F125" s="263">
        <v>2663</v>
      </c>
      <c r="G125" s="263">
        <v>2591</v>
      </c>
      <c r="H125" s="264">
        <v>1692</v>
      </c>
      <c r="I125" s="264">
        <v>1561</v>
      </c>
      <c r="J125" s="264">
        <v>1508</v>
      </c>
      <c r="K125" s="264">
        <v>2383</v>
      </c>
      <c r="L125" s="264">
        <v>2193</v>
      </c>
      <c r="M125" s="264">
        <v>2085</v>
      </c>
      <c r="N125" s="267">
        <v>0.923030334948388</v>
      </c>
      <c r="O125" s="266">
        <v>70106</v>
      </c>
      <c r="P125" s="294">
        <v>0.9</v>
      </c>
      <c r="Q125" s="267">
        <v>0.926260869565217</v>
      </c>
      <c r="R125" s="267">
        <v>0.9225768321513</v>
      </c>
      <c r="S125" s="267">
        <v>0.920268569030634</v>
      </c>
      <c r="T125" s="295">
        <v>0.0036840374139171</v>
      </c>
      <c r="U125" s="266">
        <v>75952</v>
      </c>
      <c r="V125" s="266">
        <v>68031</v>
      </c>
      <c r="W125" s="267">
        <v>0.895710448704445</v>
      </c>
      <c r="X125" s="267">
        <v>0.901217391304348</v>
      </c>
      <c r="Y125" s="268">
        <v>0.891252955082742</v>
      </c>
      <c r="Z125" s="268">
        <v>0.874947545111204</v>
      </c>
      <c r="AA125" s="295">
        <v>0.00996443622160559</v>
      </c>
      <c r="AB125" s="264">
        <v>16635</v>
      </c>
      <c r="AC125" s="264">
        <v>14786</v>
      </c>
      <c r="AD125" s="264">
        <v>16050</v>
      </c>
      <c r="AE125" s="264">
        <v>14556</v>
      </c>
      <c r="AF125" s="268">
        <v>0.888848812744214</v>
      </c>
      <c r="AG125" s="268">
        <v>0.906915887850467</v>
      </c>
      <c r="AH125" s="295">
        <v>-0.0180670751062533</v>
      </c>
    </row>
    <row r="126" spans="1:36">
      <c r="A126" s="315" t="s">
        <v>186</v>
      </c>
      <c r="B126" s="321" t="s">
        <v>3304</v>
      </c>
      <c r="C126" s="293" t="s">
        <v>206</v>
      </c>
      <c r="D126" s="321" t="s">
        <v>207</v>
      </c>
      <c r="E126" s="263">
        <v>7</v>
      </c>
      <c r="F126" s="263">
        <v>6</v>
      </c>
      <c r="G126" s="263">
        <v>0</v>
      </c>
      <c r="H126" s="264">
        <v>4</v>
      </c>
      <c r="I126" s="264">
        <v>3</v>
      </c>
      <c r="J126" s="264">
        <v>2</v>
      </c>
      <c r="K126" s="264">
        <v>1</v>
      </c>
      <c r="L126" s="264">
        <v>1</v>
      </c>
      <c r="M126" s="264">
        <v>0</v>
      </c>
      <c r="N126" s="267">
        <v>0.625</v>
      </c>
      <c r="O126" s="266">
        <v>55</v>
      </c>
      <c r="P126" s="294">
        <v>0.9</v>
      </c>
      <c r="Q126" s="267">
        <v>0.857142857142857</v>
      </c>
      <c r="R126" s="267">
        <v>0.75</v>
      </c>
      <c r="S126" s="267">
        <v>1</v>
      </c>
      <c r="T126" s="295">
        <v>0.107142857142857</v>
      </c>
      <c r="U126" s="266">
        <v>88</v>
      </c>
      <c r="V126" s="266">
        <v>19</v>
      </c>
      <c r="W126" s="267">
        <v>0.215909090909091</v>
      </c>
      <c r="X126" s="267">
        <v>0</v>
      </c>
      <c r="Y126" s="268">
        <v>0.5</v>
      </c>
      <c r="Z126" s="268">
        <v>0</v>
      </c>
      <c r="AA126" s="295">
        <v>-0.5</v>
      </c>
      <c r="AB126" s="264">
        <v>38</v>
      </c>
      <c r="AC126" s="264">
        <v>10</v>
      </c>
      <c r="AD126" s="264">
        <v>21</v>
      </c>
      <c r="AE126" s="264">
        <v>3</v>
      </c>
      <c r="AF126" s="268">
        <v>0.263157894736842</v>
      </c>
      <c r="AG126" s="268">
        <v>0.142857142857143</v>
      </c>
      <c r="AH126" s="295">
        <v>0.120300751879699</v>
      </c>
    </row>
    <row r="127" spans="1:36">
      <c r="A127" s="315" t="s">
        <v>186</v>
      </c>
      <c r="B127" s="321" t="s">
        <v>3304</v>
      </c>
      <c r="C127" s="293" t="s">
        <v>208</v>
      </c>
      <c r="D127" s="321" t="s">
        <v>209</v>
      </c>
      <c r="E127" s="263">
        <v>2</v>
      </c>
      <c r="F127" s="263">
        <v>0</v>
      </c>
      <c r="G127" s="263">
        <v>0</v>
      </c>
      <c r="H127" s="264">
        <v>1</v>
      </c>
      <c r="I127" s="264">
        <v>1</v>
      </c>
      <c r="J127" s="264">
        <v>0</v>
      </c>
      <c r="K127" s="264">
        <v>3</v>
      </c>
      <c r="L127" s="264">
        <v>2</v>
      </c>
      <c r="M127" s="264">
        <v>2</v>
      </c>
      <c r="N127" s="267">
        <v>0.58974358974359</v>
      </c>
      <c r="O127" s="266">
        <v>23</v>
      </c>
      <c r="P127" s="294">
        <v>0.9</v>
      </c>
      <c r="Q127" s="267">
        <v>0</v>
      </c>
      <c r="R127" s="267">
        <v>1</v>
      </c>
      <c r="S127" s="267">
        <v>0.666666666666667</v>
      </c>
      <c r="T127" s="295">
        <v>-1</v>
      </c>
      <c r="U127" s="266">
        <v>39</v>
      </c>
      <c r="V127" s="266">
        <v>20</v>
      </c>
      <c r="W127" s="267">
        <v>0.512820512820513</v>
      </c>
      <c r="X127" s="267">
        <v>0</v>
      </c>
      <c r="Y127" s="268">
        <v>0</v>
      </c>
      <c r="Z127" s="268">
        <v>0.666666666666667</v>
      </c>
      <c r="AA127" s="295">
        <v>0</v>
      </c>
      <c r="AB127" s="264">
        <v>8</v>
      </c>
      <c r="AC127" s="264">
        <v>4</v>
      </c>
      <c r="AD127" s="264">
        <v>8</v>
      </c>
      <c r="AE127" s="264">
        <v>3</v>
      </c>
      <c r="AF127" s="268">
        <v>0.5</v>
      </c>
      <c r="AG127" s="268">
        <v>0.375</v>
      </c>
      <c r="AH127" s="295">
        <v>0.125</v>
      </c>
    </row>
    <row r="128" spans="1:36">
      <c r="A128" s="315" t="s">
        <v>186</v>
      </c>
      <c r="B128" s="321" t="s">
        <v>3304</v>
      </c>
      <c r="C128" s="293" t="s">
        <v>210</v>
      </c>
      <c r="D128" s="321" t="s">
        <v>210</v>
      </c>
      <c r="E128" s="263">
        <v>4223</v>
      </c>
      <c r="F128" s="263">
        <v>4146</v>
      </c>
      <c r="G128" s="263">
        <v>3738</v>
      </c>
      <c r="H128" s="264">
        <v>2589</v>
      </c>
      <c r="I128" s="264">
        <v>2486</v>
      </c>
      <c r="J128" s="264">
        <v>2290</v>
      </c>
      <c r="K128" s="264">
        <v>3308</v>
      </c>
      <c r="L128" s="264">
        <v>3214</v>
      </c>
      <c r="M128" s="264">
        <v>2932</v>
      </c>
      <c r="N128" s="267">
        <v>0.959070339535353</v>
      </c>
      <c r="O128" s="266">
        <v>104484</v>
      </c>
      <c r="P128" s="294">
        <v>0.9</v>
      </c>
      <c r="Q128" s="267">
        <v>0.981766516694293</v>
      </c>
      <c r="R128" s="267">
        <v>0.960216299729625</v>
      </c>
      <c r="S128" s="267">
        <v>0.971584038694075</v>
      </c>
      <c r="T128" s="295">
        <v>0.0215502169646679</v>
      </c>
      <c r="U128" s="266">
        <v>108943</v>
      </c>
      <c r="V128" s="266">
        <v>93102</v>
      </c>
      <c r="W128" s="267">
        <v>0.854593686606758</v>
      </c>
      <c r="X128" s="267">
        <v>0.885152735022496</v>
      </c>
      <c r="Y128" s="268">
        <v>0.884511394360757</v>
      </c>
      <c r="Z128" s="268">
        <v>0.8863361547763</v>
      </c>
      <c r="AA128" s="295">
        <v>0.00064134066173871</v>
      </c>
      <c r="AB128" s="264">
        <v>23893</v>
      </c>
      <c r="AC128" s="264">
        <v>20983</v>
      </c>
      <c r="AD128" s="264">
        <v>23756</v>
      </c>
      <c r="AE128" s="264">
        <v>20989</v>
      </c>
      <c r="AF128" s="268">
        <v>0.878207006236136</v>
      </c>
      <c r="AG128" s="268">
        <v>0.883524162316888</v>
      </c>
      <c r="AH128" s="295">
        <v>-0.00531715608075223</v>
      </c>
    </row>
    <row r="129" spans="1:34">
      <c r="A129" s="315" t="s">
        <v>186</v>
      </c>
      <c r="B129" s="321" t="s">
        <v>3304</v>
      </c>
      <c r="C129" s="293" t="s">
        <v>211</v>
      </c>
      <c r="D129" s="321" t="s">
        <v>212</v>
      </c>
      <c r="E129" s="263">
        <v>6</v>
      </c>
      <c r="F129" s="263">
        <v>2</v>
      </c>
      <c r="G129" s="263">
        <v>0</v>
      </c>
      <c r="H129" s="264">
        <v>0</v>
      </c>
      <c r="I129" s="264">
        <v>0</v>
      </c>
      <c r="J129" s="264">
        <v>0</v>
      </c>
      <c r="K129" s="264">
        <v>0</v>
      </c>
      <c r="L129" s="264">
        <v>0</v>
      </c>
      <c r="M129" s="264">
        <v>0</v>
      </c>
      <c r="N129" s="267">
        <v>0.326530612244898</v>
      </c>
      <c r="O129" s="266">
        <v>16</v>
      </c>
      <c r="P129" s="294">
        <v>0.9</v>
      </c>
      <c r="Q129" s="267">
        <v>0.333333333333333</v>
      </c>
      <c r="R129" s="267">
        <v>0</v>
      </c>
      <c r="S129" s="267">
        <v>0</v>
      </c>
      <c r="T129" s="295">
        <v>0.333333333333333</v>
      </c>
      <c r="U129" s="266">
        <v>49</v>
      </c>
      <c r="V129" s="266">
        <v>33</v>
      </c>
      <c r="W129" s="267">
        <v>0.673469387755102</v>
      </c>
      <c r="X129" s="267">
        <v>0</v>
      </c>
      <c r="Y129" s="268">
        <v>0</v>
      </c>
      <c r="Z129" s="268">
        <v>0</v>
      </c>
      <c r="AA129" s="295">
        <v>0</v>
      </c>
      <c r="AB129" s="264">
        <v>21</v>
      </c>
      <c r="AC129" s="264">
        <v>12</v>
      </c>
      <c r="AD129" s="264">
        <v>3</v>
      </c>
      <c r="AE129" s="264">
        <v>2</v>
      </c>
      <c r="AF129" s="268">
        <v>0.571428571428571</v>
      </c>
      <c r="AG129" s="268">
        <v>0.666666666666667</v>
      </c>
      <c r="AH129" s="295">
        <v>-0.0952380952380952</v>
      </c>
    </row>
    <row r="130" spans="1:34">
      <c r="A130" s="315" t="s">
        <v>186</v>
      </c>
      <c r="B130" s="321" t="s">
        <v>3304</v>
      </c>
      <c r="C130" s="293" t="s">
        <v>213</v>
      </c>
      <c r="D130" s="321" t="s">
        <v>214</v>
      </c>
      <c r="E130" s="263">
        <v>3556</v>
      </c>
      <c r="F130" s="263">
        <v>3509</v>
      </c>
      <c r="G130" s="263">
        <v>3181</v>
      </c>
      <c r="H130" s="264">
        <v>2196</v>
      </c>
      <c r="I130" s="264">
        <v>2084</v>
      </c>
      <c r="J130" s="264">
        <v>1912</v>
      </c>
      <c r="K130" s="264">
        <v>2643</v>
      </c>
      <c r="L130" s="264">
        <v>2601</v>
      </c>
      <c r="M130" s="264">
        <v>2322</v>
      </c>
      <c r="N130" s="267">
        <v>0.957223122636413</v>
      </c>
      <c r="O130" s="266">
        <v>88591</v>
      </c>
      <c r="P130" s="294">
        <v>0.9</v>
      </c>
      <c r="Q130" s="267">
        <v>0.986782902137233</v>
      </c>
      <c r="R130" s="267">
        <v>0.948998178506375</v>
      </c>
      <c r="S130" s="267">
        <v>0.98410896708286</v>
      </c>
      <c r="T130" s="295">
        <v>0.0377847236308576</v>
      </c>
      <c r="U130" s="266">
        <v>92550</v>
      </c>
      <c r="V130" s="266">
        <v>79923</v>
      </c>
      <c r="W130" s="267">
        <v>0.863565640194489</v>
      </c>
      <c r="X130" s="267">
        <v>0.894544431946007</v>
      </c>
      <c r="Y130" s="268">
        <v>0.870673952641166</v>
      </c>
      <c r="Z130" s="268">
        <v>0.878547105561862</v>
      </c>
      <c r="AA130" s="295">
        <v>0.023870479304841</v>
      </c>
      <c r="AB130" s="264">
        <v>20297</v>
      </c>
      <c r="AC130" s="264">
        <v>17735</v>
      </c>
      <c r="AD130" s="264">
        <v>20305</v>
      </c>
      <c r="AE130" s="264">
        <v>17674</v>
      </c>
      <c r="AF130" s="268">
        <v>0.873774449426024</v>
      </c>
      <c r="AG130" s="268">
        <v>0.870426003447427</v>
      </c>
      <c r="AH130" s="295">
        <v>0.00334844597859685</v>
      </c>
    </row>
    <row r="131" spans="1:34">
      <c r="A131" s="315" t="s">
        <v>186</v>
      </c>
      <c r="B131" s="321" t="s">
        <v>3304</v>
      </c>
      <c r="C131" s="293" t="s">
        <v>215</v>
      </c>
      <c r="D131" s="321" t="s">
        <v>216</v>
      </c>
      <c r="E131" s="263">
        <v>4283</v>
      </c>
      <c r="F131" s="263">
        <v>4181</v>
      </c>
      <c r="G131" s="263">
        <v>3860</v>
      </c>
      <c r="H131" s="264">
        <v>2682</v>
      </c>
      <c r="I131" s="264">
        <v>2627</v>
      </c>
      <c r="J131" s="264">
        <v>2451</v>
      </c>
      <c r="K131" s="264">
        <v>3342</v>
      </c>
      <c r="L131" s="264">
        <v>3226</v>
      </c>
      <c r="M131" s="264">
        <v>3051</v>
      </c>
      <c r="N131" s="267">
        <v>0.943825686878771</v>
      </c>
      <c r="O131" s="266">
        <v>108724</v>
      </c>
      <c r="P131" s="294">
        <v>0.9</v>
      </c>
      <c r="Q131" s="267">
        <v>0.976184917114172</v>
      </c>
      <c r="R131" s="267">
        <v>0.979492915734526</v>
      </c>
      <c r="S131" s="267">
        <v>0.965290245362059</v>
      </c>
      <c r="T131" s="295">
        <v>-0.00330799862035414</v>
      </c>
      <c r="U131" s="266">
        <v>115195</v>
      </c>
      <c r="V131" s="266">
        <v>104996</v>
      </c>
      <c r="W131" s="267">
        <v>0.911463171144581</v>
      </c>
      <c r="X131" s="267">
        <v>0.901237450385244</v>
      </c>
      <c r="Y131" s="268">
        <v>0.913870246085011</v>
      </c>
      <c r="Z131" s="268">
        <v>0.912926391382406</v>
      </c>
      <c r="AA131" s="295">
        <v>-0.0126327956997673</v>
      </c>
      <c r="AB131" s="264">
        <v>25453</v>
      </c>
      <c r="AC131" s="264">
        <v>23258</v>
      </c>
      <c r="AD131" s="264">
        <v>24932</v>
      </c>
      <c r="AE131" s="264">
        <v>22889</v>
      </c>
      <c r="AF131" s="268">
        <v>0.913762621302008</v>
      </c>
      <c r="AG131" s="268">
        <v>0.918057115353762</v>
      </c>
      <c r="AH131" s="295">
        <v>-0.00429449405175464</v>
      </c>
    </row>
    <row r="132" spans="1:34">
      <c r="A132" s="315" t="s">
        <v>186</v>
      </c>
      <c r="B132" s="321" t="s">
        <v>3304</v>
      </c>
      <c r="C132" s="293" t="s">
        <v>217</v>
      </c>
      <c r="D132" s="321" t="s">
        <v>218</v>
      </c>
      <c r="E132" s="263">
        <v>3547</v>
      </c>
      <c r="F132" s="263">
        <v>3329</v>
      </c>
      <c r="G132" s="263">
        <v>3142</v>
      </c>
      <c r="H132" s="264">
        <v>2068</v>
      </c>
      <c r="I132" s="264">
        <v>1901</v>
      </c>
      <c r="J132" s="264">
        <v>1902</v>
      </c>
      <c r="K132" s="264">
        <v>2618</v>
      </c>
      <c r="L132" s="264">
        <v>2497</v>
      </c>
      <c r="M132" s="264">
        <v>2333</v>
      </c>
      <c r="N132" s="267">
        <v>0.932865119525388</v>
      </c>
      <c r="O132" s="266">
        <v>85540</v>
      </c>
      <c r="P132" s="294">
        <v>0.9</v>
      </c>
      <c r="Q132" s="267">
        <v>0.938539610938822</v>
      </c>
      <c r="R132" s="267">
        <v>0.919245647969052</v>
      </c>
      <c r="S132" s="267">
        <v>0.953781512605042</v>
      </c>
      <c r="T132" s="295">
        <v>0.0192939629697694</v>
      </c>
      <c r="U132" s="266">
        <v>91696</v>
      </c>
      <c r="V132" s="266">
        <v>81785</v>
      </c>
      <c r="W132" s="267">
        <v>0.891914587332054</v>
      </c>
      <c r="X132" s="267">
        <v>0.885819001973499</v>
      </c>
      <c r="Y132" s="268">
        <v>0.91972920696325</v>
      </c>
      <c r="Z132" s="268">
        <v>0.891138273491215</v>
      </c>
      <c r="AA132" s="295">
        <v>-0.0339102049897508</v>
      </c>
      <c r="AB132" s="264">
        <v>20439</v>
      </c>
      <c r="AC132" s="264">
        <v>18579</v>
      </c>
      <c r="AD132" s="264">
        <v>19964</v>
      </c>
      <c r="AE132" s="264">
        <v>17964</v>
      </c>
      <c r="AF132" s="268">
        <v>0.908997504770292</v>
      </c>
      <c r="AG132" s="268">
        <v>0.899819675415748</v>
      </c>
      <c r="AH132" s="295">
        <v>0.0091778293545437</v>
      </c>
    </row>
    <row r="133" spans="1:34">
      <c r="A133" s="315" t="s">
        <v>186</v>
      </c>
      <c r="B133" s="321" t="s">
        <v>3305</v>
      </c>
      <c r="C133" s="293" t="s">
        <v>219</v>
      </c>
      <c r="D133" s="321" t="s">
        <v>220</v>
      </c>
      <c r="E133" s="263">
        <v>3</v>
      </c>
      <c r="F133" s="263">
        <v>0</v>
      </c>
      <c r="G133" s="263">
        <v>3</v>
      </c>
      <c r="H133" s="264">
        <v>5</v>
      </c>
      <c r="I133" s="264">
        <v>0</v>
      </c>
      <c r="J133" s="264">
        <v>5</v>
      </c>
      <c r="K133" s="264">
        <v>9</v>
      </c>
      <c r="L133" s="264">
        <v>0</v>
      </c>
      <c r="M133" s="264">
        <v>9</v>
      </c>
      <c r="N133" s="267">
        <v>0.920757122542049</v>
      </c>
      <c r="O133" s="266">
        <v>18777</v>
      </c>
      <c r="P133" s="294">
        <v>0.9</v>
      </c>
      <c r="Q133" s="267">
        <v>0</v>
      </c>
      <c r="R133" s="267">
        <v>0</v>
      </c>
      <c r="S133" s="267">
        <v>0</v>
      </c>
      <c r="T133" s="295">
        <v>0</v>
      </c>
      <c r="U133" s="266">
        <v>20393</v>
      </c>
      <c r="V133" s="266">
        <v>17589</v>
      </c>
      <c r="W133" s="267">
        <v>0.862501838866278</v>
      </c>
      <c r="X133" s="267">
        <v>1</v>
      </c>
      <c r="Y133" s="268">
        <v>1</v>
      </c>
      <c r="Z133" s="268">
        <v>1</v>
      </c>
      <c r="AA133" s="295">
        <v>0</v>
      </c>
      <c r="AB133" s="264">
        <v>43</v>
      </c>
      <c r="AC133" s="264">
        <v>43</v>
      </c>
      <c r="AD133" s="264">
        <v>91</v>
      </c>
      <c r="AE133" s="264">
        <v>89</v>
      </c>
      <c r="AF133" s="268">
        <v>1</v>
      </c>
      <c r="AG133" s="268">
        <v>0.978021978021978</v>
      </c>
      <c r="AH133" s="295">
        <v>0.021978021978022</v>
      </c>
    </row>
    <row r="134" spans="1:34">
      <c r="A134" s="315" t="s">
        <v>186</v>
      </c>
      <c r="B134" s="321" t="s">
        <v>3305</v>
      </c>
      <c r="C134" s="293" t="s">
        <v>221</v>
      </c>
      <c r="D134" s="321" t="s">
        <v>222</v>
      </c>
      <c r="E134" s="263">
        <v>0</v>
      </c>
      <c r="F134" s="263">
        <v>0</v>
      </c>
      <c r="G134" s="263">
        <v>0</v>
      </c>
      <c r="H134" s="264">
        <v>0</v>
      </c>
      <c r="I134" s="264">
        <v>0</v>
      </c>
      <c r="J134" s="264">
        <v>0</v>
      </c>
      <c r="K134" s="264">
        <v>0</v>
      </c>
      <c r="L134" s="264">
        <v>0</v>
      </c>
      <c r="M134" s="264">
        <v>0</v>
      </c>
      <c r="N134" s="267">
        <v>1</v>
      </c>
      <c r="O134" s="266">
        <v>1</v>
      </c>
      <c r="P134" s="294">
        <v>0.9</v>
      </c>
      <c r="Q134" s="267">
        <v>0</v>
      </c>
      <c r="R134" s="267">
        <v>0</v>
      </c>
      <c r="S134" s="267">
        <v>0</v>
      </c>
      <c r="T134" s="295">
        <v>0</v>
      </c>
      <c r="U134" s="266">
        <v>1</v>
      </c>
      <c r="V134" s="266">
        <v>1</v>
      </c>
      <c r="W134" s="267">
        <v>1</v>
      </c>
      <c r="X134" s="267">
        <v>0</v>
      </c>
      <c r="Y134" s="268">
        <v>0</v>
      </c>
      <c r="Z134" s="268">
        <v>0</v>
      </c>
      <c r="AA134" s="295">
        <v>0</v>
      </c>
      <c r="AB134" s="264">
        <v>0</v>
      </c>
      <c r="AC134" s="264">
        <v>0</v>
      </c>
      <c r="AD134" s="264">
        <v>0</v>
      </c>
      <c r="AE134" s="264">
        <v>0</v>
      </c>
      <c r="AF134" s="268">
        <v>0</v>
      </c>
      <c r="AG134" s="268">
        <v>0</v>
      </c>
      <c r="AH134" s="295">
        <v>0</v>
      </c>
    </row>
    <row r="135" spans="1:34">
      <c r="A135" s="315" t="s">
        <v>186</v>
      </c>
      <c r="B135" s="321" t="s">
        <v>3305</v>
      </c>
      <c r="C135" s="293" t="s">
        <v>223</v>
      </c>
      <c r="D135" s="321" t="s">
        <v>224</v>
      </c>
      <c r="E135" s="263">
        <v>4412</v>
      </c>
      <c r="F135" s="263">
        <v>3852</v>
      </c>
      <c r="G135" s="263">
        <v>3766</v>
      </c>
      <c r="H135" s="264">
        <v>3360</v>
      </c>
      <c r="I135" s="264">
        <v>3180</v>
      </c>
      <c r="J135" s="264">
        <v>3037</v>
      </c>
      <c r="K135" s="264">
        <v>2417</v>
      </c>
      <c r="L135" s="264">
        <v>2273</v>
      </c>
      <c r="M135" s="264">
        <v>2207</v>
      </c>
      <c r="N135" s="267">
        <v>0.914399173369532</v>
      </c>
      <c r="O135" s="266">
        <v>90264</v>
      </c>
      <c r="P135" s="294">
        <v>0.9</v>
      </c>
      <c r="Q135" s="267">
        <v>0.873073436083409</v>
      </c>
      <c r="R135" s="267">
        <v>0.946428571428571</v>
      </c>
      <c r="S135" s="267">
        <v>0.940422010757137</v>
      </c>
      <c r="T135" s="295">
        <v>-0.0733551353451625</v>
      </c>
      <c r="U135" s="266">
        <v>98714</v>
      </c>
      <c r="V135" s="266">
        <v>85826</v>
      </c>
      <c r="W135" s="267">
        <v>0.86944101140669</v>
      </c>
      <c r="X135" s="267">
        <v>0.853581142339075</v>
      </c>
      <c r="Y135" s="268">
        <v>0.903869047619048</v>
      </c>
      <c r="Z135" s="268">
        <v>0.913115432354158</v>
      </c>
      <c r="AA135" s="295">
        <v>-0.0502879052799724</v>
      </c>
      <c r="AB135" s="264">
        <v>23218</v>
      </c>
      <c r="AC135" s="264">
        <v>20389</v>
      </c>
      <c r="AD135" s="264">
        <v>21622</v>
      </c>
      <c r="AE135" s="264">
        <v>19102</v>
      </c>
      <c r="AF135" s="268">
        <v>0.878154879834611</v>
      </c>
      <c r="AG135" s="268">
        <v>0.883452039589307</v>
      </c>
      <c r="AH135" s="295">
        <v>-0.00529715975469613</v>
      </c>
    </row>
    <row r="136" spans="1:34">
      <c r="A136" s="315" t="s">
        <v>186</v>
      </c>
      <c r="B136" s="321" t="s">
        <v>3305</v>
      </c>
      <c r="C136" s="293" t="s">
        <v>225</v>
      </c>
      <c r="D136" s="321" t="s">
        <v>226</v>
      </c>
      <c r="E136" s="263">
        <v>5092</v>
      </c>
      <c r="F136" s="263">
        <v>4822</v>
      </c>
      <c r="G136" s="263">
        <v>4448</v>
      </c>
      <c r="H136" s="264">
        <v>3657</v>
      </c>
      <c r="I136" s="264">
        <v>3503</v>
      </c>
      <c r="J136" s="264">
        <v>3300</v>
      </c>
      <c r="K136" s="264">
        <v>2870</v>
      </c>
      <c r="L136" s="264">
        <v>2777</v>
      </c>
      <c r="M136" s="264">
        <v>2605</v>
      </c>
      <c r="N136" s="267">
        <v>0.920591486508526</v>
      </c>
      <c r="O136" s="266">
        <v>101602</v>
      </c>
      <c r="P136" s="294">
        <v>0.9</v>
      </c>
      <c r="Q136" s="267">
        <v>0.946975648075412</v>
      </c>
      <c r="R136" s="267">
        <v>0.957888980038283</v>
      </c>
      <c r="S136" s="267">
        <v>0.967595818815331</v>
      </c>
      <c r="T136" s="295">
        <v>-0.0109133319628703</v>
      </c>
      <c r="U136" s="266">
        <v>110366</v>
      </c>
      <c r="V136" s="266">
        <v>96208</v>
      </c>
      <c r="W136" s="267">
        <v>0.871717739158799</v>
      </c>
      <c r="X136" s="267">
        <v>0.873527101335428</v>
      </c>
      <c r="Y136" s="268">
        <v>0.902378999179655</v>
      </c>
      <c r="Z136" s="268">
        <v>0.907665505226481</v>
      </c>
      <c r="AA136" s="295">
        <v>-0.0288518978442274</v>
      </c>
      <c r="AB136" s="264">
        <v>26053</v>
      </c>
      <c r="AC136" s="264">
        <v>23073</v>
      </c>
      <c r="AD136" s="264">
        <v>24189</v>
      </c>
      <c r="AE136" s="264">
        <v>21437</v>
      </c>
      <c r="AF136" s="268">
        <v>0.885617779142517</v>
      </c>
      <c r="AG136" s="268">
        <v>0.886229277770888</v>
      </c>
      <c r="AH136" s="295">
        <v>-0.000611498628370399</v>
      </c>
    </row>
    <row r="137" spans="1:34">
      <c r="A137" s="315" t="s">
        <v>186</v>
      </c>
      <c r="B137" s="321" t="s">
        <v>3305</v>
      </c>
      <c r="C137" s="293" t="s">
        <v>227</v>
      </c>
      <c r="D137" s="321" t="s">
        <v>228</v>
      </c>
      <c r="E137" s="263">
        <v>9</v>
      </c>
      <c r="F137" s="263">
        <v>0</v>
      </c>
      <c r="G137" s="263">
        <v>9</v>
      </c>
      <c r="H137" s="264">
        <v>7</v>
      </c>
      <c r="I137" s="264">
        <v>0</v>
      </c>
      <c r="J137" s="264">
        <v>7</v>
      </c>
      <c r="K137" s="264">
        <v>7</v>
      </c>
      <c r="L137" s="264">
        <v>0</v>
      </c>
      <c r="M137" s="264">
        <v>7</v>
      </c>
      <c r="N137" s="267">
        <v>0.942542943608542</v>
      </c>
      <c r="O137" s="266">
        <v>22113</v>
      </c>
      <c r="P137" s="294">
        <v>0.9</v>
      </c>
      <c r="Q137" s="267">
        <v>0</v>
      </c>
      <c r="R137" s="267">
        <v>0</v>
      </c>
      <c r="S137" s="267">
        <v>0</v>
      </c>
      <c r="T137" s="295">
        <v>0</v>
      </c>
      <c r="U137" s="266">
        <v>23461</v>
      </c>
      <c r="V137" s="266">
        <v>21565</v>
      </c>
      <c r="W137" s="267">
        <v>0.919185030476109</v>
      </c>
      <c r="X137" s="267">
        <v>1</v>
      </c>
      <c r="Y137" s="268">
        <v>1</v>
      </c>
      <c r="Z137" s="268">
        <v>1</v>
      </c>
      <c r="AA137" s="295">
        <v>0</v>
      </c>
      <c r="AB137" s="264">
        <v>68</v>
      </c>
      <c r="AC137" s="264">
        <v>68</v>
      </c>
      <c r="AD137" s="264">
        <v>94</v>
      </c>
      <c r="AE137" s="264">
        <v>93</v>
      </c>
      <c r="AF137" s="268">
        <v>1</v>
      </c>
      <c r="AG137" s="268">
        <v>0.98936170212766</v>
      </c>
      <c r="AH137" s="295">
        <v>0.0106382978723404</v>
      </c>
    </row>
    <row r="138" spans="1:34">
      <c r="A138" s="315" t="s">
        <v>186</v>
      </c>
      <c r="B138" s="321" t="s">
        <v>3305</v>
      </c>
      <c r="C138" s="293" t="s">
        <v>229</v>
      </c>
      <c r="D138" s="321" t="s">
        <v>230</v>
      </c>
      <c r="E138" s="263">
        <v>15</v>
      </c>
      <c r="F138" s="263">
        <v>0</v>
      </c>
      <c r="G138" s="263">
        <v>15</v>
      </c>
      <c r="H138" s="264">
        <v>14</v>
      </c>
      <c r="I138" s="264">
        <v>0</v>
      </c>
      <c r="J138" s="264">
        <v>14</v>
      </c>
      <c r="K138" s="264">
        <v>19</v>
      </c>
      <c r="L138" s="264">
        <v>0</v>
      </c>
      <c r="M138" s="264">
        <v>19</v>
      </c>
      <c r="N138" s="267">
        <v>0.942568405855947</v>
      </c>
      <c r="O138" s="266">
        <v>41785</v>
      </c>
      <c r="P138" s="294">
        <v>0.9</v>
      </c>
      <c r="Q138" s="267">
        <v>0</v>
      </c>
      <c r="R138" s="267">
        <v>0</v>
      </c>
      <c r="S138" s="267">
        <v>0</v>
      </c>
      <c r="T138" s="295">
        <v>0</v>
      </c>
      <c r="U138" s="266">
        <v>44331</v>
      </c>
      <c r="V138" s="266">
        <v>40492</v>
      </c>
      <c r="W138" s="267">
        <v>0.913401457219553</v>
      </c>
      <c r="X138" s="267">
        <v>1</v>
      </c>
      <c r="Y138" s="268">
        <v>1</v>
      </c>
      <c r="Z138" s="268">
        <v>1</v>
      </c>
      <c r="AA138" s="295">
        <v>0</v>
      </c>
      <c r="AB138" s="264">
        <v>136</v>
      </c>
      <c r="AC138" s="264">
        <v>136</v>
      </c>
      <c r="AD138" s="264">
        <v>177</v>
      </c>
      <c r="AE138" s="264">
        <v>177</v>
      </c>
      <c r="AF138" s="268">
        <v>1</v>
      </c>
      <c r="AG138" s="268">
        <v>1</v>
      </c>
      <c r="AH138" s="295">
        <v>0</v>
      </c>
    </row>
    <row r="139" spans="1:34">
      <c r="A139" s="315" t="s">
        <v>186</v>
      </c>
      <c r="B139" s="321" t="s">
        <v>3306</v>
      </c>
      <c r="C139" s="293" t="s">
        <v>231</v>
      </c>
      <c r="D139" s="321" t="s">
        <v>232</v>
      </c>
      <c r="E139" s="263">
        <v>0</v>
      </c>
      <c r="F139" s="263">
        <v>0</v>
      </c>
      <c r="G139" s="263">
        <v>0</v>
      </c>
      <c r="H139" s="264">
        <v>0</v>
      </c>
      <c r="I139" s="264">
        <v>0</v>
      </c>
      <c r="J139" s="264">
        <v>0</v>
      </c>
      <c r="K139" s="264">
        <v>0</v>
      </c>
      <c r="L139" s="264">
        <v>0</v>
      </c>
      <c r="M139" s="264">
        <v>0</v>
      </c>
      <c r="N139" s="267">
        <v>0</v>
      </c>
      <c r="O139" s="266">
        <v>0</v>
      </c>
      <c r="P139" s="294">
        <v>0.9</v>
      </c>
      <c r="Q139" s="267">
        <v>0</v>
      </c>
      <c r="R139" s="267">
        <v>0</v>
      </c>
      <c r="S139" s="267">
        <v>0</v>
      </c>
      <c r="T139" s="295">
        <v>0</v>
      </c>
      <c r="U139" s="266">
        <v>0</v>
      </c>
      <c r="V139" s="266">
        <v>0</v>
      </c>
      <c r="W139" s="267">
        <v>0</v>
      </c>
      <c r="X139" s="267">
        <v>0</v>
      </c>
      <c r="Y139" s="268">
        <v>0</v>
      </c>
      <c r="Z139" s="268">
        <v>0</v>
      </c>
      <c r="AA139" s="295">
        <v>0</v>
      </c>
      <c r="AB139" s="264">
        <v>0</v>
      </c>
      <c r="AC139" s="264">
        <v>0</v>
      </c>
      <c r="AD139" s="264">
        <v>0</v>
      </c>
      <c r="AE139" s="264">
        <v>0</v>
      </c>
      <c r="AF139" s="268">
        <v>0</v>
      </c>
      <c r="AG139" s="268">
        <v>0</v>
      </c>
      <c r="AH139" s="295">
        <v>0</v>
      </c>
    </row>
    <row r="140" spans="1:34">
      <c r="A140" s="315" t="s">
        <v>186</v>
      </c>
      <c r="B140" s="321" t="s">
        <v>3306</v>
      </c>
      <c r="C140" s="293" t="s">
        <v>233</v>
      </c>
      <c r="D140" s="321" t="s">
        <v>234</v>
      </c>
      <c r="E140" s="263">
        <v>8927</v>
      </c>
      <c r="F140" s="263">
        <v>8322</v>
      </c>
      <c r="G140" s="263">
        <v>7941</v>
      </c>
      <c r="H140" s="264">
        <v>6817</v>
      </c>
      <c r="I140" s="264">
        <v>6466</v>
      </c>
      <c r="J140" s="264">
        <v>6176</v>
      </c>
      <c r="K140" s="264">
        <v>6054</v>
      </c>
      <c r="L140" s="264">
        <v>5847</v>
      </c>
      <c r="M140" s="264">
        <v>5604</v>
      </c>
      <c r="N140" s="267">
        <v>0.923767183962728</v>
      </c>
      <c r="O140" s="266">
        <v>168933</v>
      </c>
      <c r="P140" s="294">
        <v>0.9</v>
      </c>
      <c r="Q140" s="267">
        <v>0.932228072140697</v>
      </c>
      <c r="R140" s="267">
        <v>0.948511075253044</v>
      </c>
      <c r="S140" s="267">
        <v>0.965807730426165</v>
      </c>
      <c r="T140" s="295">
        <v>-0.0162830031123471</v>
      </c>
      <c r="U140" s="266">
        <v>182874</v>
      </c>
      <c r="V140" s="266">
        <v>164785</v>
      </c>
      <c r="W140" s="267">
        <v>0.901084899985783</v>
      </c>
      <c r="X140" s="267">
        <v>0.889548560546656</v>
      </c>
      <c r="Y140" s="268">
        <v>0.905970368197154</v>
      </c>
      <c r="Z140" s="268">
        <v>0.925668979187314</v>
      </c>
      <c r="AA140" s="295">
        <v>-0.0164218076504979</v>
      </c>
      <c r="AB140" s="264">
        <v>49500</v>
      </c>
      <c r="AC140" s="264">
        <v>45377</v>
      </c>
      <c r="AD140" s="264">
        <v>43965</v>
      </c>
      <c r="AE140" s="264">
        <v>40331</v>
      </c>
      <c r="AF140" s="268">
        <v>0.916707070707071</v>
      </c>
      <c r="AG140" s="268">
        <v>0.917343341294211</v>
      </c>
      <c r="AH140" s="295">
        <v>-0.000636270587140664</v>
      </c>
    </row>
    <row r="141" spans="1:34">
      <c r="A141" s="315" t="s">
        <v>186</v>
      </c>
      <c r="B141" s="321" t="s">
        <v>3306</v>
      </c>
      <c r="C141" s="293" t="s">
        <v>236</v>
      </c>
      <c r="D141" s="321" t="s">
        <v>236</v>
      </c>
      <c r="E141" s="263">
        <v>0</v>
      </c>
      <c r="F141" s="263">
        <v>0</v>
      </c>
      <c r="G141" s="263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7">
        <v>0</v>
      </c>
      <c r="O141" s="266">
        <v>0</v>
      </c>
      <c r="P141" s="294">
        <v>0.9</v>
      </c>
      <c r="Q141" s="267">
        <v>0</v>
      </c>
      <c r="R141" s="267">
        <v>0</v>
      </c>
      <c r="S141" s="267">
        <v>0</v>
      </c>
      <c r="T141" s="295">
        <v>0</v>
      </c>
      <c r="U141" s="266">
        <v>0</v>
      </c>
      <c r="V141" s="266">
        <v>0</v>
      </c>
      <c r="W141" s="267">
        <v>0</v>
      </c>
      <c r="X141" s="267">
        <v>0</v>
      </c>
      <c r="Y141" s="268">
        <v>0</v>
      </c>
      <c r="Z141" s="268">
        <v>0</v>
      </c>
      <c r="AA141" s="295">
        <v>0</v>
      </c>
      <c r="AB141" s="264">
        <v>0</v>
      </c>
      <c r="AC141" s="264">
        <v>0</v>
      </c>
      <c r="AD141" s="264">
        <v>0</v>
      </c>
      <c r="AE141" s="264">
        <v>0</v>
      </c>
      <c r="AF141" s="268">
        <v>0</v>
      </c>
      <c r="AG141" s="268">
        <v>0</v>
      </c>
      <c r="AH141" s="295">
        <v>0</v>
      </c>
    </row>
    <row r="142" spans="1:34">
      <c r="A142" s="315" t="s">
        <v>186</v>
      </c>
      <c r="B142" s="321" t="s">
        <v>3306</v>
      </c>
      <c r="C142" s="293" t="s">
        <v>237</v>
      </c>
      <c r="D142" s="321" t="s">
        <v>238</v>
      </c>
      <c r="E142" s="263">
        <v>8834</v>
      </c>
      <c r="F142" s="263">
        <v>7919</v>
      </c>
      <c r="G142" s="263">
        <v>7472</v>
      </c>
      <c r="H142" s="264">
        <v>6478</v>
      </c>
      <c r="I142" s="264">
        <v>6289</v>
      </c>
      <c r="J142" s="264">
        <v>5849</v>
      </c>
      <c r="K142" s="264">
        <v>6163</v>
      </c>
      <c r="L142" s="264">
        <v>5704</v>
      </c>
      <c r="M142" s="264">
        <v>5560</v>
      </c>
      <c r="N142" s="267">
        <v>0.928000849547498</v>
      </c>
      <c r="O142" s="266">
        <v>157298</v>
      </c>
      <c r="P142" s="294">
        <v>0.9</v>
      </c>
      <c r="Q142" s="267">
        <v>0.896422911478379</v>
      </c>
      <c r="R142" s="267">
        <v>0.97082432849645</v>
      </c>
      <c r="S142" s="267">
        <v>0.925523284114879</v>
      </c>
      <c r="T142" s="295">
        <v>-0.0744014170180706</v>
      </c>
      <c r="U142" s="266">
        <v>169502</v>
      </c>
      <c r="V142" s="266">
        <v>145884</v>
      </c>
      <c r="W142" s="267">
        <v>0.860662411062996</v>
      </c>
      <c r="X142" s="267">
        <v>0.845822956757981</v>
      </c>
      <c r="Y142" s="268">
        <v>0.902902130287126</v>
      </c>
      <c r="Z142" s="268">
        <v>0.902158039915625</v>
      </c>
      <c r="AA142" s="295">
        <v>-0.057079173529145</v>
      </c>
      <c r="AB142" s="264">
        <v>48148</v>
      </c>
      <c r="AC142" s="264">
        <v>42502</v>
      </c>
      <c r="AD142" s="264">
        <v>42284</v>
      </c>
      <c r="AE142" s="264">
        <v>36982</v>
      </c>
      <c r="AF142" s="268">
        <v>0.882736562266345</v>
      </c>
      <c r="AG142" s="268">
        <v>0.874609781477627</v>
      </c>
      <c r="AH142" s="295">
        <v>0.00812678078871798</v>
      </c>
    </row>
    <row r="143" spans="1:34">
      <c r="A143" s="315" t="s">
        <v>186</v>
      </c>
      <c r="B143" s="321" t="s">
        <v>3306</v>
      </c>
      <c r="C143" s="293" t="s">
        <v>239</v>
      </c>
      <c r="D143" s="321" t="s">
        <v>240</v>
      </c>
      <c r="E143" s="263">
        <v>0</v>
      </c>
      <c r="F143" s="263">
        <v>0</v>
      </c>
      <c r="G143" s="263">
        <v>0</v>
      </c>
      <c r="H143" s="264">
        <v>0</v>
      </c>
      <c r="I143" s="264">
        <v>0</v>
      </c>
      <c r="J143" s="264">
        <v>0</v>
      </c>
      <c r="K143" s="264">
        <v>0</v>
      </c>
      <c r="L143" s="264">
        <v>0</v>
      </c>
      <c r="M143" s="264">
        <v>0</v>
      </c>
      <c r="N143" s="267">
        <v>1</v>
      </c>
      <c r="O143" s="266">
        <v>3</v>
      </c>
      <c r="P143" s="294">
        <v>0.9</v>
      </c>
      <c r="Q143" s="267">
        <v>0</v>
      </c>
      <c r="R143" s="267">
        <v>0</v>
      </c>
      <c r="S143" s="267">
        <v>0</v>
      </c>
      <c r="T143" s="295">
        <v>0</v>
      </c>
      <c r="U143" s="266">
        <v>3</v>
      </c>
      <c r="V143" s="266">
        <v>2</v>
      </c>
      <c r="W143" s="267">
        <v>0.666666666666667</v>
      </c>
      <c r="X143" s="267">
        <v>0</v>
      </c>
      <c r="Y143" s="268">
        <v>0</v>
      </c>
      <c r="Z143" s="268">
        <v>0</v>
      </c>
      <c r="AA143" s="295">
        <v>0</v>
      </c>
      <c r="AB143" s="264">
        <v>0</v>
      </c>
      <c r="AC143" s="264">
        <v>0</v>
      </c>
      <c r="AD143" s="264">
        <v>0</v>
      </c>
      <c r="AE143" s="264">
        <v>0</v>
      </c>
      <c r="AF143" s="268">
        <v>0</v>
      </c>
      <c r="AG143" s="268">
        <v>0</v>
      </c>
      <c r="AH143" s="295">
        <v>0</v>
      </c>
    </row>
    <row r="144" spans="1:34">
      <c r="A144" s="315" t="s">
        <v>186</v>
      </c>
      <c r="B144" s="321" t="s">
        <v>3306</v>
      </c>
      <c r="C144" s="293" t="s">
        <v>241</v>
      </c>
      <c r="D144" s="321" t="s">
        <v>242</v>
      </c>
      <c r="E144" s="263">
        <v>3927</v>
      </c>
      <c r="F144" s="263">
        <v>3813</v>
      </c>
      <c r="G144" s="263">
        <v>3396</v>
      </c>
      <c r="H144" s="264">
        <v>2658</v>
      </c>
      <c r="I144" s="264">
        <v>2598</v>
      </c>
      <c r="J144" s="264">
        <v>2352</v>
      </c>
      <c r="K144" s="264">
        <v>2160</v>
      </c>
      <c r="L144" s="264">
        <v>2080</v>
      </c>
      <c r="M144" s="264">
        <v>1881</v>
      </c>
      <c r="N144" s="267">
        <v>0.978130583259832</v>
      </c>
      <c r="O144" s="266">
        <v>86500</v>
      </c>
      <c r="P144" s="294">
        <v>0.9</v>
      </c>
      <c r="Q144" s="267">
        <v>0.970970206264324</v>
      </c>
      <c r="R144" s="267">
        <v>0.977426636568849</v>
      </c>
      <c r="S144" s="267">
        <v>0.962962962962963</v>
      </c>
      <c r="T144" s="295">
        <v>-0.00645643030452481</v>
      </c>
      <c r="U144" s="266">
        <v>88434</v>
      </c>
      <c r="V144" s="266">
        <v>76552</v>
      </c>
      <c r="W144" s="267">
        <v>0.865639912250944</v>
      </c>
      <c r="X144" s="267">
        <v>0.864782276546982</v>
      </c>
      <c r="Y144" s="268">
        <v>0.884875846501129</v>
      </c>
      <c r="Z144" s="268">
        <v>0.870833333333333</v>
      </c>
      <c r="AA144" s="295">
        <v>-0.0200935699541462</v>
      </c>
      <c r="AB144" s="264">
        <v>20395</v>
      </c>
      <c r="AC144" s="264">
        <v>17492</v>
      </c>
      <c r="AD144" s="264">
        <v>19157</v>
      </c>
      <c r="AE144" s="264">
        <v>16636</v>
      </c>
      <c r="AF144" s="268">
        <v>0.857661191468497</v>
      </c>
      <c r="AG144" s="268">
        <v>0.868403194654695</v>
      </c>
      <c r="AH144" s="295">
        <v>-0.0107420031861982</v>
      </c>
    </row>
    <row r="145" spans="1:34">
      <c r="A145" s="315" t="s">
        <v>186</v>
      </c>
      <c r="B145" s="321" t="s">
        <v>3306</v>
      </c>
      <c r="C145" s="293" t="s">
        <v>243</v>
      </c>
      <c r="D145" s="321" t="s">
        <v>244</v>
      </c>
      <c r="E145" s="263">
        <v>5024</v>
      </c>
      <c r="F145" s="263">
        <v>4720</v>
      </c>
      <c r="G145" s="263">
        <v>4424</v>
      </c>
      <c r="H145" s="264">
        <v>3998</v>
      </c>
      <c r="I145" s="264">
        <v>3874</v>
      </c>
      <c r="J145" s="264">
        <v>3674</v>
      </c>
      <c r="K145" s="264">
        <v>3388</v>
      </c>
      <c r="L145" s="264">
        <v>3253</v>
      </c>
      <c r="M145" s="264">
        <v>2999</v>
      </c>
      <c r="N145" s="267">
        <v>0.936213712646797</v>
      </c>
      <c r="O145" s="266">
        <v>96621</v>
      </c>
      <c r="P145" s="294">
        <v>0.9</v>
      </c>
      <c r="Q145" s="267">
        <v>0.939490445859873</v>
      </c>
      <c r="R145" s="267">
        <v>0.968984492246123</v>
      </c>
      <c r="S145" s="267">
        <v>0.960153482880756</v>
      </c>
      <c r="T145" s="295">
        <v>-0.0294940463862504</v>
      </c>
      <c r="U145" s="266">
        <v>103204</v>
      </c>
      <c r="V145" s="266">
        <v>90590</v>
      </c>
      <c r="W145" s="267">
        <v>0.877776055191659</v>
      </c>
      <c r="X145" s="267">
        <v>0.880573248407643</v>
      </c>
      <c r="Y145" s="268">
        <v>0.91895947973987</v>
      </c>
      <c r="Z145" s="268">
        <v>0.885182998819362</v>
      </c>
      <c r="AA145" s="295">
        <v>-0.0383862313322266</v>
      </c>
      <c r="AB145" s="264">
        <v>28366</v>
      </c>
      <c r="AC145" s="264">
        <v>25364</v>
      </c>
      <c r="AD145" s="264">
        <v>25043</v>
      </c>
      <c r="AE145" s="264">
        <v>22660</v>
      </c>
      <c r="AF145" s="268">
        <v>0.894169075653952</v>
      </c>
      <c r="AG145" s="268">
        <v>0.90484366888951</v>
      </c>
      <c r="AH145" s="295">
        <v>-0.0106745932355582</v>
      </c>
    </row>
    <row r="146" spans="1:34">
      <c r="A146" s="315" t="s">
        <v>186</v>
      </c>
      <c r="B146" s="321" t="s">
        <v>3306</v>
      </c>
      <c r="C146" s="293" t="s">
        <v>245</v>
      </c>
      <c r="D146" s="321" t="s">
        <v>246</v>
      </c>
      <c r="E146" s="263">
        <v>6691</v>
      </c>
      <c r="F146" s="263">
        <v>6254</v>
      </c>
      <c r="G146" s="263">
        <v>5989</v>
      </c>
      <c r="H146" s="264">
        <v>4700</v>
      </c>
      <c r="I146" s="264">
        <v>4383</v>
      </c>
      <c r="J146" s="264">
        <v>4309</v>
      </c>
      <c r="K146" s="264">
        <v>4051</v>
      </c>
      <c r="L146" s="264">
        <v>3936</v>
      </c>
      <c r="M146" s="264">
        <v>3777</v>
      </c>
      <c r="N146" s="267">
        <v>0.946374188671566</v>
      </c>
      <c r="O146" s="266">
        <v>130205</v>
      </c>
      <c r="P146" s="294">
        <v>0.9</v>
      </c>
      <c r="Q146" s="267">
        <v>0.934688387386041</v>
      </c>
      <c r="R146" s="267">
        <v>0.932553191489362</v>
      </c>
      <c r="S146" s="267">
        <v>0.971611947667243</v>
      </c>
      <c r="T146" s="295">
        <v>0.00213519589667932</v>
      </c>
      <c r="U146" s="266">
        <v>137583</v>
      </c>
      <c r="V146" s="266">
        <v>123820</v>
      </c>
      <c r="W146" s="267">
        <v>0.899965838802759</v>
      </c>
      <c r="X146" s="267">
        <v>0.895082947242565</v>
      </c>
      <c r="Y146" s="268">
        <v>0.916808510638298</v>
      </c>
      <c r="Z146" s="268">
        <v>0.932362379659343</v>
      </c>
      <c r="AA146" s="295">
        <v>-0.0217255633957332</v>
      </c>
      <c r="AB146" s="264">
        <v>35189</v>
      </c>
      <c r="AC146" s="264">
        <v>32134</v>
      </c>
      <c r="AD146" s="264">
        <v>32099</v>
      </c>
      <c r="AE146" s="264">
        <v>29325</v>
      </c>
      <c r="AF146" s="268">
        <v>0.913183096990537</v>
      </c>
      <c r="AG146" s="268">
        <v>0.913579862301006</v>
      </c>
      <c r="AH146" s="295">
        <v>-0.000396765310469505</v>
      </c>
    </row>
    <row r="147" spans="1:34">
      <c r="A147" s="315" t="s">
        <v>186</v>
      </c>
      <c r="B147" s="321" t="s">
        <v>3306</v>
      </c>
      <c r="C147" s="293" t="s">
        <v>247</v>
      </c>
      <c r="D147" s="321" t="s">
        <v>248</v>
      </c>
      <c r="E147" s="263">
        <v>0</v>
      </c>
      <c r="F147" s="263">
        <v>0</v>
      </c>
      <c r="G147" s="263">
        <v>0</v>
      </c>
      <c r="H147" s="264">
        <v>0</v>
      </c>
      <c r="I147" s="264">
        <v>0</v>
      </c>
      <c r="J147" s="264">
        <v>0</v>
      </c>
      <c r="K147" s="264">
        <v>0</v>
      </c>
      <c r="L147" s="264">
        <v>0</v>
      </c>
      <c r="M147" s="264">
        <v>0</v>
      </c>
      <c r="N147" s="267">
        <v>0</v>
      </c>
      <c r="O147" s="266">
        <v>0</v>
      </c>
      <c r="P147" s="294">
        <v>0.9</v>
      </c>
      <c r="Q147" s="267">
        <v>0</v>
      </c>
      <c r="R147" s="267">
        <v>0</v>
      </c>
      <c r="S147" s="267">
        <v>0</v>
      </c>
      <c r="T147" s="295">
        <v>0</v>
      </c>
      <c r="U147" s="266">
        <v>0</v>
      </c>
      <c r="V147" s="266">
        <v>0</v>
      </c>
      <c r="W147" s="267">
        <v>0</v>
      </c>
      <c r="X147" s="267">
        <v>0</v>
      </c>
      <c r="Y147" s="268">
        <v>0</v>
      </c>
      <c r="Z147" s="268">
        <v>0</v>
      </c>
      <c r="AA147" s="295">
        <v>0</v>
      </c>
      <c r="AB147" s="264">
        <v>0</v>
      </c>
      <c r="AC147" s="264">
        <v>0</v>
      </c>
      <c r="AD147" s="264">
        <v>0</v>
      </c>
      <c r="AE147" s="264">
        <v>0</v>
      </c>
      <c r="AF147" s="268">
        <v>0</v>
      </c>
      <c r="AG147" s="268">
        <v>0</v>
      </c>
      <c r="AH147" s="295">
        <v>0</v>
      </c>
    </row>
    <row r="148" spans="1:34">
      <c r="A148" s="315" t="s">
        <v>186</v>
      </c>
      <c r="B148" s="321" t="s">
        <v>3306</v>
      </c>
      <c r="C148" s="293" t="s">
        <v>249</v>
      </c>
      <c r="D148" s="321" t="s">
        <v>250</v>
      </c>
      <c r="E148" s="263">
        <v>11200</v>
      </c>
      <c r="F148" s="263">
        <v>6450</v>
      </c>
      <c r="G148" s="263">
        <v>6824</v>
      </c>
      <c r="H148" s="264">
        <v>8538</v>
      </c>
      <c r="I148" s="264">
        <v>7626</v>
      </c>
      <c r="J148" s="264">
        <v>7663</v>
      </c>
      <c r="K148" s="264">
        <v>7778</v>
      </c>
      <c r="L148" s="264">
        <v>7460</v>
      </c>
      <c r="M148" s="264">
        <v>7080</v>
      </c>
      <c r="N148" s="267">
        <v>0.894606796009602</v>
      </c>
      <c r="O148" s="266">
        <v>203116</v>
      </c>
      <c r="P148" s="294">
        <v>0.9</v>
      </c>
      <c r="Q148" s="267">
        <v>0.575892857142857</v>
      </c>
      <c r="R148" s="267">
        <v>0.893183415319747</v>
      </c>
      <c r="S148" s="267">
        <v>0.959115453844176</v>
      </c>
      <c r="T148" s="295">
        <v>-0.31729055817689</v>
      </c>
      <c r="U148" s="266">
        <v>227045</v>
      </c>
      <c r="V148" s="266">
        <v>192906</v>
      </c>
      <c r="W148" s="267">
        <v>0.849637737012486</v>
      </c>
      <c r="X148" s="267">
        <v>0.609285714285714</v>
      </c>
      <c r="Y148" s="268">
        <v>0.897516982899977</v>
      </c>
      <c r="Z148" s="268">
        <v>0.910259706865518</v>
      </c>
      <c r="AA148" s="295">
        <v>-0.288231268614262</v>
      </c>
      <c r="AB148" s="264">
        <v>63810</v>
      </c>
      <c r="AC148" s="264">
        <v>53948</v>
      </c>
      <c r="AD148" s="264">
        <v>56369</v>
      </c>
      <c r="AE148" s="264">
        <v>50102</v>
      </c>
      <c r="AF148" s="268">
        <v>0.845447422034164</v>
      </c>
      <c r="AG148" s="268">
        <v>0.88882187017687</v>
      </c>
      <c r="AH148" s="295">
        <v>-0.0433744481427064</v>
      </c>
    </row>
    <row r="149" spans="1:34">
      <c r="A149" s="315" t="s">
        <v>186</v>
      </c>
      <c r="B149" s="321" t="s">
        <v>3306</v>
      </c>
      <c r="C149" s="293" t="s">
        <v>251</v>
      </c>
      <c r="D149" s="321" t="s">
        <v>251</v>
      </c>
      <c r="E149" s="263">
        <v>2</v>
      </c>
      <c r="F149" s="263">
        <v>2</v>
      </c>
      <c r="G149" s="263">
        <v>2</v>
      </c>
      <c r="H149" s="264">
        <v>2</v>
      </c>
      <c r="I149" s="264">
        <v>1</v>
      </c>
      <c r="J149" s="264">
        <v>2</v>
      </c>
      <c r="K149" s="264">
        <v>0</v>
      </c>
      <c r="L149" s="264">
        <v>0</v>
      </c>
      <c r="M149" s="264">
        <v>0</v>
      </c>
      <c r="N149" s="267">
        <v>0.542857142857143</v>
      </c>
      <c r="O149" s="266">
        <v>19</v>
      </c>
      <c r="P149" s="294">
        <v>0.9</v>
      </c>
      <c r="Q149" s="267">
        <v>1</v>
      </c>
      <c r="R149" s="267">
        <v>0.5</v>
      </c>
      <c r="S149" s="267">
        <v>0</v>
      </c>
      <c r="T149" s="295">
        <v>0.5</v>
      </c>
      <c r="U149" s="266">
        <v>35</v>
      </c>
      <c r="V149" s="266">
        <v>35</v>
      </c>
      <c r="W149" s="267">
        <v>1</v>
      </c>
      <c r="X149" s="267">
        <v>1</v>
      </c>
      <c r="Y149" s="268">
        <v>1</v>
      </c>
      <c r="Z149" s="268">
        <v>0</v>
      </c>
      <c r="AA149" s="295">
        <v>0</v>
      </c>
      <c r="AB149" s="264">
        <v>13</v>
      </c>
      <c r="AC149" s="264">
        <v>13</v>
      </c>
      <c r="AD149" s="264">
        <v>6</v>
      </c>
      <c r="AE149" s="264">
        <v>6</v>
      </c>
      <c r="AF149" s="268">
        <v>1</v>
      </c>
      <c r="AG149" s="268">
        <v>1</v>
      </c>
      <c r="AH149" s="295">
        <v>0</v>
      </c>
    </row>
    <row r="150" spans="1:34">
      <c r="A150" s="315" t="s">
        <v>186</v>
      </c>
      <c r="B150" s="321" t="s">
        <v>3306</v>
      </c>
      <c r="C150" s="293" t="s">
        <v>252</v>
      </c>
      <c r="D150" s="321" t="s">
        <v>253</v>
      </c>
      <c r="E150" s="263">
        <v>8562</v>
      </c>
      <c r="F150" s="263">
        <v>7727</v>
      </c>
      <c r="G150" s="263">
        <v>6978</v>
      </c>
      <c r="H150" s="264">
        <v>5396</v>
      </c>
      <c r="I150" s="264">
        <v>5204</v>
      </c>
      <c r="J150" s="264">
        <v>4805</v>
      </c>
      <c r="K150" s="264">
        <v>4241</v>
      </c>
      <c r="L150" s="264">
        <v>4058</v>
      </c>
      <c r="M150" s="264">
        <v>3760</v>
      </c>
      <c r="N150" s="267">
        <v>0.929654738214892</v>
      </c>
      <c r="O150" s="266">
        <v>165380</v>
      </c>
      <c r="P150" s="294">
        <v>0.9</v>
      </c>
      <c r="Q150" s="267">
        <v>0.902476056996029</v>
      </c>
      <c r="R150" s="267">
        <v>0.964418087472202</v>
      </c>
      <c r="S150" s="267">
        <v>0.956849799575572</v>
      </c>
      <c r="T150" s="295">
        <v>-0.0619420304761726</v>
      </c>
      <c r="U150" s="266">
        <v>177894</v>
      </c>
      <c r="V150" s="266">
        <v>154746</v>
      </c>
      <c r="W150" s="267">
        <v>0.869877567540221</v>
      </c>
      <c r="X150" s="267">
        <v>0.81499649614576</v>
      </c>
      <c r="Y150" s="268">
        <v>0.890474425500371</v>
      </c>
      <c r="Z150" s="268">
        <v>0.886583352982787</v>
      </c>
      <c r="AA150" s="295">
        <v>-0.0754779293546103</v>
      </c>
      <c r="AB150" s="264">
        <v>42389</v>
      </c>
      <c r="AC150" s="264">
        <v>37118</v>
      </c>
      <c r="AD150" s="264">
        <v>40337</v>
      </c>
      <c r="AE150" s="264">
        <v>35585</v>
      </c>
      <c r="AF150" s="268">
        <v>0.875651702092524</v>
      </c>
      <c r="AG150" s="268">
        <v>0.882192527952004</v>
      </c>
      <c r="AH150" s="295">
        <v>-0.00654082585948035</v>
      </c>
    </row>
    <row r="151" spans="1:34">
      <c r="A151" s="315" t="s">
        <v>186</v>
      </c>
      <c r="B151" s="321" t="s">
        <v>3306</v>
      </c>
      <c r="C151" s="293" t="s">
        <v>254</v>
      </c>
      <c r="D151" s="321" t="s">
        <v>255</v>
      </c>
      <c r="E151" s="263">
        <v>13885</v>
      </c>
      <c r="F151" s="263">
        <v>12508</v>
      </c>
      <c r="G151" s="263">
        <v>13306</v>
      </c>
      <c r="H151" s="264">
        <v>10617</v>
      </c>
      <c r="I151" s="264">
        <v>9966</v>
      </c>
      <c r="J151" s="264">
        <v>10286</v>
      </c>
      <c r="K151" s="264">
        <v>10395</v>
      </c>
      <c r="L151" s="264">
        <v>9636</v>
      </c>
      <c r="M151" s="264">
        <v>10150</v>
      </c>
      <c r="N151" s="267">
        <v>0.897775913580714</v>
      </c>
      <c r="O151" s="266">
        <v>261128</v>
      </c>
      <c r="P151" s="294">
        <v>0.9</v>
      </c>
      <c r="Q151" s="267">
        <v>0.900828231904933</v>
      </c>
      <c r="R151" s="267">
        <v>0.938683243854196</v>
      </c>
      <c r="S151" s="267">
        <v>0.926984126984127</v>
      </c>
      <c r="T151" s="295">
        <v>-0.0378550119492628</v>
      </c>
      <c r="U151" s="266">
        <v>290861</v>
      </c>
      <c r="V151" s="266">
        <v>276467</v>
      </c>
      <c r="W151" s="267">
        <v>0.950512444088413</v>
      </c>
      <c r="X151" s="267">
        <v>0.958300324090745</v>
      </c>
      <c r="Y151" s="268">
        <v>0.968823584816803</v>
      </c>
      <c r="Z151" s="268">
        <v>0.976430976430976</v>
      </c>
      <c r="AA151" s="295">
        <v>-0.0105232607260578</v>
      </c>
      <c r="AB151" s="264">
        <v>81234</v>
      </c>
      <c r="AC151" s="264">
        <v>78622</v>
      </c>
      <c r="AD151" s="264">
        <v>73041</v>
      </c>
      <c r="AE151" s="264">
        <v>70000</v>
      </c>
      <c r="AF151" s="268">
        <v>0.967845975822931</v>
      </c>
      <c r="AG151" s="268">
        <v>0.958365849317507</v>
      </c>
      <c r="AH151" s="295">
        <v>0.00948012650542474</v>
      </c>
    </row>
    <row r="152" spans="1:34">
      <c r="A152" s="315" t="s">
        <v>186</v>
      </c>
      <c r="B152" s="321" t="s">
        <v>3306</v>
      </c>
      <c r="C152" s="293" t="s">
        <v>256</v>
      </c>
      <c r="D152" s="321" t="s">
        <v>257</v>
      </c>
      <c r="E152" s="263">
        <v>6871</v>
      </c>
      <c r="F152" s="263">
        <v>6274</v>
      </c>
      <c r="G152" s="263">
        <v>5794</v>
      </c>
      <c r="H152" s="264">
        <v>4481</v>
      </c>
      <c r="I152" s="264">
        <v>4095</v>
      </c>
      <c r="J152" s="264">
        <v>3981</v>
      </c>
      <c r="K152" s="264">
        <v>3661</v>
      </c>
      <c r="L152" s="264">
        <v>3444</v>
      </c>
      <c r="M152" s="264">
        <v>3243</v>
      </c>
      <c r="N152" s="267">
        <v>0.922140897804241</v>
      </c>
      <c r="O152" s="266">
        <v>141864</v>
      </c>
      <c r="P152" s="294">
        <v>0.9</v>
      </c>
      <c r="Q152" s="267">
        <v>0.913113083976132</v>
      </c>
      <c r="R152" s="267">
        <v>0.913858513724615</v>
      </c>
      <c r="S152" s="267">
        <v>0.940726577437858</v>
      </c>
      <c r="T152" s="295">
        <v>-0.000745429748483462</v>
      </c>
      <c r="U152" s="266">
        <v>153842</v>
      </c>
      <c r="V152" s="266">
        <v>134342</v>
      </c>
      <c r="W152" s="267">
        <v>0.873246577657597</v>
      </c>
      <c r="X152" s="267">
        <v>0.843254257022268</v>
      </c>
      <c r="Y152" s="268">
        <v>0.888417763891988</v>
      </c>
      <c r="Z152" s="268">
        <v>0.885823545479377</v>
      </c>
      <c r="AA152" s="295">
        <v>-0.0451635068697208</v>
      </c>
      <c r="AB152" s="264">
        <v>34764</v>
      </c>
      <c r="AC152" s="264">
        <v>30273</v>
      </c>
      <c r="AD152" s="264">
        <v>32727</v>
      </c>
      <c r="AE152" s="264">
        <v>29047</v>
      </c>
      <c r="AF152" s="268">
        <v>0.870814635830169</v>
      </c>
      <c r="AG152" s="268">
        <v>0.88755461851071</v>
      </c>
      <c r="AH152" s="295">
        <v>-0.0167399826805407</v>
      </c>
    </row>
    <row r="153" spans="1:34">
      <c r="A153" s="315" t="s">
        <v>186</v>
      </c>
      <c r="B153" s="321" t="s">
        <v>1426</v>
      </c>
      <c r="C153" s="293" t="s">
        <v>258</v>
      </c>
      <c r="D153" s="321" t="s">
        <v>258</v>
      </c>
      <c r="E153" s="263">
        <v>1</v>
      </c>
      <c r="F153" s="263">
        <v>0</v>
      </c>
      <c r="G153" s="263">
        <v>0</v>
      </c>
      <c r="H153" s="264">
        <v>0</v>
      </c>
      <c r="I153" s="264">
        <v>0</v>
      </c>
      <c r="J153" s="264">
        <v>0</v>
      </c>
      <c r="K153" s="264">
        <v>0</v>
      </c>
      <c r="L153" s="264">
        <v>0</v>
      </c>
      <c r="M153" s="264">
        <v>0</v>
      </c>
      <c r="N153" s="267">
        <v>0.666666666666667</v>
      </c>
      <c r="O153" s="266">
        <v>2</v>
      </c>
      <c r="P153" s="294">
        <v>0.9</v>
      </c>
      <c r="Q153" s="267">
        <v>0</v>
      </c>
      <c r="R153" s="267">
        <v>0</v>
      </c>
      <c r="S153" s="267">
        <v>0</v>
      </c>
      <c r="T153" s="295">
        <v>0</v>
      </c>
      <c r="U153" s="266">
        <v>3</v>
      </c>
      <c r="V153" s="266">
        <v>2</v>
      </c>
      <c r="W153" s="267">
        <v>0.666666666666667</v>
      </c>
      <c r="X153" s="267">
        <v>0</v>
      </c>
      <c r="Y153" s="268">
        <v>0</v>
      </c>
      <c r="Z153" s="268">
        <v>0</v>
      </c>
      <c r="AA153" s="295">
        <v>0</v>
      </c>
      <c r="AB153" s="264">
        <v>1</v>
      </c>
      <c r="AC153" s="264">
        <v>0</v>
      </c>
      <c r="AD153" s="264">
        <v>0</v>
      </c>
      <c r="AE153" s="264">
        <v>0</v>
      </c>
      <c r="AF153" s="268">
        <v>0</v>
      </c>
      <c r="AG153" s="268">
        <v>0</v>
      </c>
      <c r="AH153" s="295">
        <v>0</v>
      </c>
    </row>
    <row r="154" spans="1:34">
      <c r="A154" s="315" t="s">
        <v>186</v>
      </c>
      <c r="B154" s="321" t="s">
        <v>1426</v>
      </c>
      <c r="C154" s="293" t="s">
        <v>259</v>
      </c>
      <c r="D154" s="321" t="s">
        <v>260</v>
      </c>
      <c r="E154" s="263">
        <v>2</v>
      </c>
      <c r="F154" s="263">
        <v>1</v>
      </c>
      <c r="G154" s="263">
        <v>0</v>
      </c>
      <c r="H154" s="264">
        <v>3</v>
      </c>
      <c r="I154" s="264">
        <v>0</v>
      </c>
      <c r="J154" s="264">
        <v>0</v>
      </c>
      <c r="K154" s="264">
        <v>2</v>
      </c>
      <c r="L154" s="264">
        <v>0</v>
      </c>
      <c r="M154" s="264">
        <v>0</v>
      </c>
      <c r="N154" s="267">
        <v>0.181818181818182</v>
      </c>
      <c r="O154" s="266">
        <v>2</v>
      </c>
      <c r="P154" s="294">
        <v>0.9</v>
      </c>
      <c r="Q154" s="267">
        <v>0.5</v>
      </c>
      <c r="R154" s="267">
        <v>0</v>
      </c>
      <c r="S154" s="267">
        <v>0</v>
      </c>
      <c r="T154" s="295">
        <v>0.5</v>
      </c>
      <c r="U154" s="266">
        <v>11</v>
      </c>
      <c r="V154" s="266">
        <v>0</v>
      </c>
      <c r="W154" s="267">
        <v>0</v>
      </c>
      <c r="X154" s="267">
        <v>0</v>
      </c>
      <c r="Y154" s="268">
        <v>0</v>
      </c>
      <c r="Z154" s="268">
        <v>0</v>
      </c>
      <c r="AA154" s="295">
        <v>0</v>
      </c>
      <c r="AB154" s="264">
        <v>10</v>
      </c>
      <c r="AC154" s="264">
        <v>0</v>
      </c>
      <c r="AD154" s="264">
        <v>0</v>
      </c>
      <c r="AE154" s="264">
        <v>0</v>
      </c>
      <c r="AF154" s="268">
        <v>0</v>
      </c>
      <c r="AG154" s="268">
        <v>0</v>
      </c>
      <c r="AH154" s="295">
        <v>0</v>
      </c>
    </row>
    <row r="155" spans="1:34">
      <c r="A155" s="315" t="s">
        <v>186</v>
      </c>
      <c r="B155" s="321" t="s">
        <v>1426</v>
      </c>
      <c r="C155" s="293" t="s">
        <v>261</v>
      </c>
      <c r="D155" s="321" t="s">
        <v>262</v>
      </c>
      <c r="E155" s="263">
        <v>8</v>
      </c>
      <c r="F155" s="263">
        <v>0</v>
      </c>
      <c r="G155" s="263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7">
        <v>0</v>
      </c>
      <c r="O155" s="266">
        <v>0</v>
      </c>
      <c r="P155" s="294">
        <v>0.9</v>
      </c>
      <c r="Q155" s="267">
        <v>0</v>
      </c>
      <c r="R155" s="267">
        <v>0</v>
      </c>
      <c r="S155" s="267">
        <v>0</v>
      </c>
      <c r="T155" s="295">
        <v>0</v>
      </c>
      <c r="U155" s="266">
        <v>9</v>
      </c>
      <c r="V155" s="266">
        <v>0</v>
      </c>
      <c r="W155" s="267">
        <v>0</v>
      </c>
      <c r="X155" s="267">
        <v>0</v>
      </c>
      <c r="Y155" s="268">
        <v>0</v>
      </c>
      <c r="Z155" s="268">
        <v>0</v>
      </c>
      <c r="AA155" s="295">
        <v>0</v>
      </c>
      <c r="AB155" s="264">
        <v>9</v>
      </c>
      <c r="AC155" s="264">
        <v>0</v>
      </c>
      <c r="AD155" s="264">
        <v>0</v>
      </c>
      <c r="AE155" s="264">
        <v>0</v>
      </c>
      <c r="AF155" s="268">
        <v>0</v>
      </c>
      <c r="AG155" s="268">
        <v>0</v>
      </c>
      <c r="AH155" s="295">
        <v>0</v>
      </c>
    </row>
    <row r="156" spans="1:34">
      <c r="A156" s="315" t="s">
        <v>186</v>
      </c>
      <c r="B156" s="321" t="s">
        <v>1426</v>
      </c>
      <c r="C156" s="293" t="s">
        <v>263</v>
      </c>
      <c r="D156" s="321" t="s">
        <v>264</v>
      </c>
      <c r="E156" s="263">
        <v>1</v>
      </c>
      <c r="F156" s="263">
        <v>1</v>
      </c>
      <c r="G156" s="263">
        <v>0</v>
      </c>
      <c r="H156" s="264">
        <v>0</v>
      </c>
      <c r="I156" s="264">
        <v>0</v>
      </c>
      <c r="J156" s="264">
        <v>0</v>
      </c>
      <c r="K156" s="264">
        <v>0</v>
      </c>
      <c r="L156" s="264">
        <v>0</v>
      </c>
      <c r="M156" s="264">
        <v>0</v>
      </c>
      <c r="N156" s="267">
        <v>0.333333333333333</v>
      </c>
      <c r="O156" s="266">
        <v>1</v>
      </c>
      <c r="P156" s="294">
        <v>0.9</v>
      </c>
      <c r="Q156" s="267">
        <v>1</v>
      </c>
      <c r="R156" s="267">
        <v>0</v>
      </c>
      <c r="S156" s="267">
        <v>0</v>
      </c>
      <c r="T156" s="295">
        <v>1</v>
      </c>
      <c r="U156" s="266">
        <v>3</v>
      </c>
      <c r="V156" s="266">
        <v>0</v>
      </c>
      <c r="W156" s="267">
        <v>0</v>
      </c>
      <c r="X156" s="267">
        <v>0</v>
      </c>
      <c r="Y156" s="268">
        <v>0</v>
      </c>
      <c r="Z156" s="268">
        <v>0</v>
      </c>
      <c r="AA156" s="295">
        <v>0</v>
      </c>
      <c r="AB156" s="264">
        <v>1</v>
      </c>
      <c r="AC156" s="264">
        <v>0</v>
      </c>
      <c r="AD156" s="264">
        <v>1</v>
      </c>
      <c r="AE156" s="264">
        <v>0</v>
      </c>
      <c r="AF156" s="268">
        <v>0</v>
      </c>
      <c r="AG156" s="268">
        <v>0</v>
      </c>
      <c r="AH156" s="295">
        <v>0</v>
      </c>
    </row>
    <row r="157" spans="1:34">
      <c r="A157" s="315" t="s">
        <v>186</v>
      </c>
      <c r="B157" s="321" t="s">
        <v>40</v>
      </c>
      <c r="C157" s="293" t="s">
        <v>265</v>
      </c>
      <c r="D157" s="321" t="s">
        <v>266</v>
      </c>
      <c r="E157" s="263">
        <v>4</v>
      </c>
      <c r="F157" s="263">
        <v>0</v>
      </c>
      <c r="G157" s="263">
        <v>0</v>
      </c>
      <c r="H157" s="264">
        <v>0</v>
      </c>
      <c r="I157" s="264">
        <v>0</v>
      </c>
      <c r="J157" s="264">
        <v>0</v>
      </c>
      <c r="K157" s="264">
        <v>0</v>
      </c>
      <c r="L157" s="264">
        <v>0</v>
      </c>
      <c r="M157" s="264">
        <v>0</v>
      </c>
      <c r="N157" s="267">
        <v>0</v>
      </c>
      <c r="O157" s="266">
        <v>0</v>
      </c>
      <c r="P157" s="294">
        <v>0.9</v>
      </c>
      <c r="Q157" s="267">
        <v>0</v>
      </c>
      <c r="R157" s="267">
        <v>0</v>
      </c>
      <c r="S157" s="267">
        <v>0</v>
      </c>
      <c r="T157" s="295">
        <v>0</v>
      </c>
      <c r="U157" s="266">
        <v>8</v>
      </c>
      <c r="V157" s="266">
        <v>0</v>
      </c>
      <c r="W157" s="267">
        <v>0</v>
      </c>
      <c r="X157" s="267">
        <v>0</v>
      </c>
      <c r="Y157" s="268">
        <v>0</v>
      </c>
      <c r="Z157" s="268">
        <v>0</v>
      </c>
      <c r="AA157" s="295">
        <v>0</v>
      </c>
      <c r="AB157" s="264">
        <v>5</v>
      </c>
      <c r="AC157" s="264">
        <v>0</v>
      </c>
      <c r="AD157" s="264">
        <v>1</v>
      </c>
      <c r="AE157" s="264">
        <v>0</v>
      </c>
      <c r="AF157" s="268">
        <v>0</v>
      </c>
      <c r="AG157" s="268">
        <v>0</v>
      </c>
      <c r="AH157" s="295">
        <v>0</v>
      </c>
    </row>
    <row r="158" spans="1:34">
      <c r="A158" s="315" t="s">
        <v>186</v>
      </c>
      <c r="B158" s="321" t="s">
        <v>1426</v>
      </c>
      <c r="C158" s="293" t="s">
        <v>267</v>
      </c>
      <c r="D158" s="321" t="s">
        <v>268</v>
      </c>
      <c r="E158" s="263">
        <v>1</v>
      </c>
      <c r="F158" s="263">
        <v>0</v>
      </c>
      <c r="G158" s="263">
        <v>0</v>
      </c>
      <c r="H158" s="264">
        <v>0</v>
      </c>
      <c r="I158" s="264">
        <v>0</v>
      </c>
      <c r="J158" s="264">
        <v>0</v>
      </c>
      <c r="K158" s="264">
        <v>1</v>
      </c>
      <c r="L158" s="264">
        <v>0</v>
      </c>
      <c r="M158" s="264">
        <v>0</v>
      </c>
      <c r="N158" s="267">
        <v>0.4</v>
      </c>
      <c r="O158" s="266">
        <v>2</v>
      </c>
      <c r="P158" s="294">
        <v>0.9</v>
      </c>
      <c r="Q158" s="267">
        <v>0</v>
      </c>
      <c r="R158" s="267">
        <v>0</v>
      </c>
      <c r="S158" s="267">
        <v>0</v>
      </c>
      <c r="T158" s="295">
        <v>0</v>
      </c>
      <c r="U158" s="266">
        <v>5</v>
      </c>
      <c r="V158" s="266">
        <v>2</v>
      </c>
      <c r="W158" s="267">
        <v>0.4</v>
      </c>
      <c r="X158" s="267">
        <v>0</v>
      </c>
      <c r="Y158" s="268">
        <v>0</v>
      </c>
      <c r="Z158" s="268">
        <v>0</v>
      </c>
      <c r="AA158" s="295">
        <v>0</v>
      </c>
      <c r="AB158" s="264">
        <v>3</v>
      </c>
      <c r="AC158" s="264">
        <v>1</v>
      </c>
      <c r="AD158" s="264">
        <v>1</v>
      </c>
      <c r="AE158" s="264">
        <v>0</v>
      </c>
      <c r="AF158" s="268">
        <v>0.333333333333333</v>
      </c>
      <c r="AG158" s="268">
        <v>0</v>
      </c>
      <c r="AH158" s="295">
        <v>0.333333333333333</v>
      </c>
    </row>
    <row r="159" spans="1:34">
      <c r="A159" s="315" t="s">
        <v>186</v>
      </c>
      <c r="B159" s="321" t="s">
        <v>1426</v>
      </c>
      <c r="C159" s="293" t="s">
        <v>269</v>
      </c>
      <c r="D159" s="321" t="s">
        <v>270</v>
      </c>
      <c r="E159" s="263">
        <v>0</v>
      </c>
      <c r="F159" s="263">
        <v>0</v>
      </c>
      <c r="G159" s="263">
        <v>0</v>
      </c>
      <c r="H159" s="264">
        <v>0</v>
      </c>
      <c r="I159" s="264">
        <v>0</v>
      </c>
      <c r="J159" s="264">
        <v>0</v>
      </c>
      <c r="K159" s="264">
        <v>0</v>
      </c>
      <c r="L159" s="264">
        <v>0</v>
      </c>
      <c r="M159" s="264">
        <v>0</v>
      </c>
      <c r="N159" s="267">
        <v>0</v>
      </c>
      <c r="O159" s="266">
        <v>0</v>
      </c>
      <c r="P159" s="294">
        <v>0.9</v>
      </c>
      <c r="Q159" s="267">
        <v>0</v>
      </c>
      <c r="R159" s="267">
        <v>0</v>
      </c>
      <c r="S159" s="267">
        <v>0</v>
      </c>
      <c r="T159" s="295">
        <v>0</v>
      </c>
      <c r="U159" s="266">
        <v>0</v>
      </c>
      <c r="V159" s="266">
        <v>0</v>
      </c>
      <c r="W159" s="267">
        <v>0</v>
      </c>
      <c r="X159" s="267">
        <v>0</v>
      </c>
      <c r="Y159" s="268">
        <v>0</v>
      </c>
      <c r="Z159" s="268">
        <v>0</v>
      </c>
      <c r="AA159" s="295">
        <v>0</v>
      </c>
      <c r="AB159" s="264">
        <v>0</v>
      </c>
      <c r="AC159" s="264">
        <v>0</v>
      </c>
      <c r="AD159" s="264">
        <v>0</v>
      </c>
      <c r="AE159" s="264">
        <v>0</v>
      </c>
      <c r="AF159" s="268">
        <v>0</v>
      </c>
      <c r="AG159" s="268">
        <v>0</v>
      </c>
      <c r="AH159" s="295">
        <v>0</v>
      </c>
    </row>
    <row r="160" spans="1:34">
      <c r="A160" s="315" t="s">
        <v>186</v>
      </c>
      <c r="B160" s="321" t="s">
        <v>1426</v>
      </c>
      <c r="C160" s="293" t="s">
        <v>271</v>
      </c>
      <c r="D160" s="321" t="s">
        <v>272</v>
      </c>
      <c r="E160" s="263">
        <v>0</v>
      </c>
      <c r="F160" s="263">
        <v>0</v>
      </c>
      <c r="G160" s="263">
        <v>0</v>
      </c>
      <c r="H160" s="264">
        <v>1</v>
      </c>
      <c r="I160" s="264">
        <v>1</v>
      </c>
      <c r="J160" s="264">
        <v>0</v>
      </c>
      <c r="K160" s="264">
        <v>0</v>
      </c>
      <c r="L160" s="264">
        <v>0</v>
      </c>
      <c r="M160" s="264">
        <v>0</v>
      </c>
      <c r="N160" s="267">
        <v>1</v>
      </c>
      <c r="O160" s="266">
        <v>5</v>
      </c>
      <c r="P160" s="294">
        <v>0.9</v>
      </c>
      <c r="Q160" s="267">
        <v>0</v>
      </c>
      <c r="R160" s="267">
        <v>1</v>
      </c>
      <c r="S160" s="267">
        <v>0</v>
      </c>
      <c r="T160" s="295">
        <v>-1</v>
      </c>
      <c r="U160" s="266">
        <v>5</v>
      </c>
      <c r="V160" s="266">
        <v>3</v>
      </c>
      <c r="W160" s="267">
        <v>0.6</v>
      </c>
      <c r="X160" s="267">
        <v>0</v>
      </c>
      <c r="Y160" s="268">
        <v>0</v>
      </c>
      <c r="Z160" s="268">
        <v>0</v>
      </c>
      <c r="AA160" s="295">
        <v>0</v>
      </c>
      <c r="AB160" s="264">
        <v>1</v>
      </c>
      <c r="AC160" s="264">
        <v>0</v>
      </c>
      <c r="AD160" s="264">
        <v>4</v>
      </c>
      <c r="AE160" s="264">
        <v>3</v>
      </c>
      <c r="AF160" s="268">
        <v>0</v>
      </c>
      <c r="AG160" s="268">
        <v>0.75</v>
      </c>
      <c r="AH160" s="295">
        <v>-0.75</v>
      </c>
    </row>
    <row r="161" spans="1:34">
      <c r="A161" s="315" t="s">
        <v>186</v>
      </c>
      <c r="B161" s="321" t="s">
        <v>1426</v>
      </c>
      <c r="C161" s="293" t="s">
        <v>273</v>
      </c>
      <c r="D161" s="321" t="s">
        <v>274</v>
      </c>
      <c r="E161" s="263">
        <v>4</v>
      </c>
      <c r="F161" s="263">
        <v>1</v>
      </c>
      <c r="G161" s="263">
        <v>1</v>
      </c>
      <c r="H161" s="264">
        <v>1</v>
      </c>
      <c r="I161" s="264">
        <v>0</v>
      </c>
      <c r="J161" s="264">
        <v>1</v>
      </c>
      <c r="K161" s="264">
        <v>2</v>
      </c>
      <c r="L161" s="264">
        <v>0</v>
      </c>
      <c r="M161" s="264">
        <v>0</v>
      </c>
      <c r="N161" s="267">
        <v>0.125</v>
      </c>
      <c r="O161" s="266">
        <v>2</v>
      </c>
      <c r="P161" s="294">
        <v>0.9</v>
      </c>
      <c r="Q161" s="267">
        <v>0.25</v>
      </c>
      <c r="R161" s="267">
        <v>0</v>
      </c>
      <c r="S161" s="267">
        <v>0</v>
      </c>
      <c r="T161" s="295">
        <v>0.25</v>
      </c>
      <c r="U161" s="266">
        <v>16</v>
      </c>
      <c r="V161" s="266">
        <v>5</v>
      </c>
      <c r="W161" s="267">
        <v>0.3125</v>
      </c>
      <c r="X161" s="267">
        <v>0.25</v>
      </c>
      <c r="Y161" s="268">
        <v>1</v>
      </c>
      <c r="Z161" s="268">
        <v>0</v>
      </c>
      <c r="AA161" s="295">
        <v>-0.75</v>
      </c>
      <c r="AB161" s="264">
        <v>8</v>
      </c>
      <c r="AC161" s="264">
        <v>2</v>
      </c>
      <c r="AD161" s="264">
        <v>5</v>
      </c>
      <c r="AE161" s="264">
        <v>2</v>
      </c>
      <c r="AF161" s="268">
        <v>0.25</v>
      </c>
      <c r="AG161" s="268">
        <v>0.4</v>
      </c>
      <c r="AH161" s="295">
        <v>-0.15</v>
      </c>
    </row>
    <row r="162" spans="1:34">
      <c r="A162" s="315" t="s">
        <v>186</v>
      </c>
      <c r="B162" s="321" t="s">
        <v>1426</v>
      </c>
      <c r="C162" s="293" t="s">
        <v>275</v>
      </c>
      <c r="D162" s="321" t="s">
        <v>276</v>
      </c>
      <c r="E162" s="263">
        <v>0</v>
      </c>
      <c r="F162" s="263">
        <v>0</v>
      </c>
      <c r="G162" s="263">
        <v>0</v>
      </c>
      <c r="H162" s="264">
        <v>0</v>
      </c>
      <c r="I162" s="264">
        <v>0</v>
      </c>
      <c r="J162" s="264">
        <v>0</v>
      </c>
      <c r="K162" s="264">
        <v>0</v>
      </c>
      <c r="L162" s="264">
        <v>0</v>
      </c>
      <c r="M162" s="264">
        <v>0</v>
      </c>
      <c r="N162" s="267">
        <v>1</v>
      </c>
      <c r="O162" s="266">
        <v>1</v>
      </c>
      <c r="P162" s="294">
        <v>0.9</v>
      </c>
      <c r="Q162" s="267">
        <v>0</v>
      </c>
      <c r="R162" s="267">
        <v>0</v>
      </c>
      <c r="S162" s="267">
        <v>0</v>
      </c>
      <c r="T162" s="295">
        <v>0</v>
      </c>
      <c r="U162" s="266">
        <v>1</v>
      </c>
      <c r="V162" s="266">
        <v>0</v>
      </c>
      <c r="W162" s="267">
        <v>0</v>
      </c>
      <c r="X162" s="267">
        <v>0</v>
      </c>
      <c r="Y162" s="268">
        <v>0</v>
      </c>
      <c r="Z162" s="268">
        <v>0</v>
      </c>
      <c r="AA162" s="295">
        <v>0</v>
      </c>
      <c r="AB162" s="264">
        <v>0</v>
      </c>
      <c r="AC162" s="264">
        <v>0</v>
      </c>
      <c r="AD162" s="264">
        <v>0</v>
      </c>
      <c r="AE162" s="264">
        <v>0</v>
      </c>
      <c r="AF162" s="268">
        <v>0</v>
      </c>
      <c r="AG162" s="268">
        <v>0</v>
      </c>
      <c r="AH162" s="295">
        <v>0</v>
      </c>
    </row>
    <row r="163" spans="1:34">
      <c r="A163" s="315" t="s">
        <v>186</v>
      </c>
      <c r="B163" s="321" t="s">
        <v>1426</v>
      </c>
      <c r="C163" s="293" t="s">
        <v>277</v>
      </c>
      <c r="D163" s="321" t="s">
        <v>278</v>
      </c>
      <c r="E163" s="263">
        <v>1</v>
      </c>
      <c r="F163" s="263">
        <v>0</v>
      </c>
      <c r="G163" s="263">
        <v>0</v>
      </c>
      <c r="H163" s="264">
        <v>0</v>
      </c>
      <c r="I163" s="264">
        <v>0</v>
      </c>
      <c r="J163" s="264">
        <v>0</v>
      </c>
      <c r="K163" s="264">
        <v>0</v>
      </c>
      <c r="L163" s="264">
        <v>0</v>
      </c>
      <c r="M163" s="264">
        <v>0</v>
      </c>
      <c r="N163" s="267">
        <v>0</v>
      </c>
      <c r="O163" s="266">
        <v>0</v>
      </c>
      <c r="P163" s="294">
        <v>0.9</v>
      </c>
      <c r="Q163" s="267">
        <v>0</v>
      </c>
      <c r="R163" s="267">
        <v>0</v>
      </c>
      <c r="S163" s="267">
        <v>0</v>
      </c>
      <c r="T163" s="295">
        <v>0</v>
      </c>
      <c r="U163" s="266">
        <v>3</v>
      </c>
      <c r="V163" s="266">
        <v>0</v>
      </c>
      <c r="W163" s="267">
        <v>0</v>
      </c>
      <c r="X163" s="267">
        <v>0</v>
      </c>
      <c r="Y163" s="268">
        <v>0</v>
      </c>
      <c r="Z163" s="268">
        <v>0</v>
      </c>
      <c r="AA163" s="295">
        <v>0</v>
      </c>
      <c r="AB163" s="264">
        <v>1</v>
      </c>
      <c r="AC163" s="264">
        <v>0</v>
      </c>
      <c r="AD163" s="264">
        <v>2</v>
      </c>
      <c r="AE163" s="264">
        <v>0</v>
      </c>
      <c r="AF163" s="268">
        <v>0</v>
      </c>
      <c r="AG163" s="268">
        <v>0</v>
      </c>
      <c r="AH163" s="295">
        <v>0</v>
      </c>
    </row>
    <row r="164" spans="1:34">
      <c r="A164" s="315" t="s">
        <v>186</v>
      </c>
      <c r="B164" s="321" t="s">
        <v>1426</v>
      </c>
      <c r="C164" s="293" t="s">
        <v>279</v>
      </c>
      <c r="D164" s="321" t="s">
        <v>280</v>
      </c>
      <c r="E164" s="263">
        <v>1</v>
      </c>
      <c r="F164" s="263">
        <v>1</v>
      </c>
      <c r="G164" s="263">
        <v>0</v>
      </c>
      <c r="H164" s="264">
        <v>1</v>
      </c>
      <c r="I164" s="264">
        <v>1</v>
      </c>
      <c r="J164" s="264">
        <v>1</v>
      </c>
      <c r="K164" s="264">
        <v>0</v>
      </c>
      <c r="L164" s="264">
        <v>0</v>
      </c>
      <c r="M164" s="264">
        <v>0</v>
      </c>
      <c r="N164" s="267">
        <v>0.777777777777778</v>
      </c>
      <c r="O164" s="266">
        <v>7</v>
      </c>
      <c r="P164" s="294">
        <v>0.9</v>
      </c>
      <c r="Q164" s="267">
        <v>1</v>
      </c>
      <c r="R164" s="267">
        <v>1</v>
      </c>
      <c r="S164" s="267">
        <v>0</v>
      </c>
      <c r="T164" s="295">
        <v>0</v>
      </c>
      <c r="U164" s="266">
        <v>9</v>
      </c>
      <c r="V164" s="266">
        <v>7</v>
      </c>
      <c r="W164" s="267">
        <v>0.777777777777778</v>
      </c>
      <c r="X164" s="267">
        <v>0</v>
      </c>
      <c r="Y164" s="268">
        <v>1</v>
      </c>
      <c r="Z164" s="268">
        <v>0</v>
      </c>
      <c r="AA164" s="295">
        <v>-1</v>
      </c>
      <c r="AB164" s="264">
        <v>2</v>
      </c>
      <c r="AC164" s="264">
        <v>1</v>
      </c>
      <c r="AD164" s="264">
        <v>3</v>
      </c>
      <c r="AE164" s="264">
        <v>3</v>
      </c>
      <c r="AF164" s="268">
        <v>0.5</v>
      </c>
      <c r="AG164" s="268">
        <v>1</v>
      </c>
      <c r="AH164" s="295">
        <v>-0.5</v>
      </c>
    </row>
    <row r="165" spans="1:34">
      <c r="A165" s="315" t="s">
        <v>186</v>
      </c>
      <c r="B165" s="321" t="s">
        <v>1426</v>
      </c>
      <c r="C165" s="293" t="s">
        <v>281</v>
      </c>
      <c r="D165" s="321" t="s">
        <v>282</v>
      </c>
      <c r="E165" s="263">
        <v>0</v>
      </c>
      <c r="F165" s="263">
        <v>0</v>
      </c>
      <c r="G165" s="263">
        <v>0</v>
      </c>
      <c r="H165" s="264">
        <v>0</v>
      </c>
      <c r="I165" s="264">
        <v>0</v>
      </c>
      <c r="J165" s="264">
        <v>0</v>
      </c>
      <c r="K165" s="264">
        <v>0</v>
      </c>
      <c r="L165" s="264">
        <v>0</v>
      </c>
      <c r="M165" s="264">
        <v>0</v>
      </c>
      <c r="N165" s="267">
        <v>0</v>
      </c>
      <c r="O165" s="266">
        <v>0</v>
      </c>
      <c r="P165" s="294">
        <v>0.9</v>
      </c>
      <c r="Q165" s="267">
        <v>0</v>
      </c>
      <c r="R165" s="267">
        <v>0</v>
      </c>
      <c r="S165" s="267">
        <v>0</v>
      </c>
      <c r="T165" s="295">
        <v>0</v>
      </c>
      <c r="U165" s="266">
        <v>1</v>
      </c>
      <c r="V165" s="266">
        <v>0</v>
      </c>
      <c r="W165" s="267">
        <v>0</v>
      </c>
      <c r="X165" s="267">
        <v>0</v>
      </c>
      <c r="Y165" s="268">
        <v>0</v>
      </c>
      <c r="Z165" s="268">
        <v>0</v>
      </c>
      <c r="AA165" s="295">
        <v>0</v>
      </c>
      <c r="AB165" s="264">
        <v>0</v>
      </c>
      <c r="AC165" s="264">
        <v>0</v>
      </c>
      <c r="AD165" s="264">
        <v>0</v>
      </c>
      <c r="AE165" s="264">
        <v>0</v>
      </c>
      <c r="AF165" s="268">
        <v>0</v>
      </c>
      <c r="AG165" s="268">
        <v>0</v>
      </c>
      <c r="AH165" s="295">
        <v>0</v>
      </c>
    </row>
    <row r="166" spans="1:34">
      <c r="A166" s="315" t="s">
        <v>186</v>
      </c>
      <c r="B166" s="321" t="s">
        <v>1426</v>
      </c>
      <c r="C166" s="293" t="s">
        <v>283</v>
      </c>
      <c r="D166" s="321" t="s">
        <v>284</v>
      </c>
      <c r="E166" s="263">
        <v>0</v>
      </c>
      <c r="F166" s="263">
        <v>0</v>
      </c>
      <c r="G166" s="263">
        <v>0</v>
      </c>
      <c r="H166" s="264">
        <v>0</v>
      </c>
      <c r="I166" s="264">
        <v>0</v>
      </c>
      <c r="J166" s="264">
        <v>0</v>
      </c>
      <c r="K166" s="264">
        <v>0</v>
      </c>
      <c r="L166" s="264">
        <v>0</v>
      </c>
      <c r="M166" s="264">
        <v>0</v>
      </c>
      <c r="N166" s="267">
        <v>0</v>
      </c>
      <c r="O166" s="266">
        <v>0</v>
      </c>
      <c r="P166" s="294">
        <v>0.9</v>
      </c>
      <c r="Q166" s="267">
        <v>0</v>
      </c>
      <c r="R166" s="267">
        <v>0</v>
      </c>
      <c r="S166" s="267">
        <v>0</v>
      </c>
      <c r="T166" s="295">
        <v>0</v>
      </c>
      <c r="U166" s="266">
        <v>0</v>
      </c>
      <c r="V166" s="266">
        <v>0</v>
      </c>
      <c r="W166" s="267">
        <v>0</v>
      </c>
      <c r="X166" s="267">
        <v>0</v>
      </c>
      <c r="Y166" s="268">
        <v>0</v>
      </c>
      <c r="Z166" s="268">
        <v>0</v>
      </c>
      <c r="AA166" s="295">
        <v>0</v>
      </c>
      <c r="AB166" s="264">
        <v>0</v>
      </c>
      <c r="AC166" s="264">
        <v>0</v>
      </c>
      <c r="AD166" s="264">
        <v>0</v>
      </c>
      <c r="AE166" s="264">
        <v>0</v>
      </c>
      <c r="AF166" s="268">
        <v>0</v>
      </c>
      <c r="AG166" s="268">
        <v>0</v>
      </c>
      <c r="AH166" s="295">
        <v>0</v>
      </c>
    </row>
    <row r="167" spans="1:34">
      <c r="A167" s="315" t="s">
        <v>186</v>
      </c>
      <c r="B167" s="321" t="s">
        <v>1426</v>
      </c>
      <c r="C167" s="293" t="s">
        <v>285</v>
      </c>
      <c r="D167" s="321" t="s">
        <v>286</v>
      </c>
      <c r="E167" s="263">
        <v>2</v>
      </c>
      <c r="F167" s="263">
        <v>1</v>
      </c>
      <c r="G167" s="263">
        <v>0</v>
      </c>
      <c r="H167" s="264">
        <v>0</v>
      </c>
      <c r="I167" s="264">
        <v>0</v>
      </c>
      <c r="J167" s="264">
        <v>0</v>
      </c>
      <c r="K167" s="264">
        <v>0</v>
      </c>
      <c r="L167" s="264">
        <v>0</v>
      </c>
      <c r="M167" s="264">
        <v>0</v>
      </c>
      <c r="N167" s="267">
        <v>0.25</v>
      </c>
      <c r="O167" s="266">
        <v>1</v>
      </c>
      <c r="P167" s="294">
        <v>0.9</v>
      </c>
      <c r="Q167" s="267">
        <v>0.5</v>
      </c>
      <c r="R167" s="267">
        <v>0</v>
      </c>
      <c r="S167" s="267">
        <v>0</v>
      </c>
      <c r="T167" s="295">
        <v>0.5</v>
      </c>
      <c r="U167" s="266">
        <v>4</v>
      </c>
      <c r="V167" s="266">
        <v>1</v>
      </c>
      <c r="W167" s="267">
        <v>0.25</v>
      </c>
      <c r="X167" s="267">
        <v>0</v>
      </c>
      <c r="Y167" s="268">
        <v>0</v>
      </c>
      <c r="Z167" s="268">
        <v>0</v>
      </c>
      <c r="AA167" s="295">
        <v>0</v>
      </c>
      <c r="AB167" s="264">
        <v>2</v>
      </c>
      <c r="AC167" s="264">
        <v>0</v>
      </c>
      <c r="AD167" s="264">
        <v>0</v>
      </c>
      <c r="AE167" s="264">
        <v>0</v>
      </c>
      <c r="AF167" s="268">
        <v>0</v>
      </c>
      <c r="AG167" s="268">
        <v>0</v>
      </c>
      <c r="AH167" s="295">
        <v>0</v>
      </c>
    </row>
    <row r="168" spans="1:34">
      <c r="A168" s="315" t="s">
        <v>186</v>
      </c>
      <c r="B168" s="321" t="s">
        <v>1426</v>
      </c>
      <c r="C168" s="293" t="s">
        <v>287</v>
      </c>
      <c r="D168" s="321" t="s">
        <v>288</v>
      </c>
      <c r="E168" s="263">
        <v>0</v>
      </c>
      <c r="F168" s="263">
        <v>0</v>
      </c>
      <c r="G168" s="263">
        <v>0</v>
      </c>
      <c r="H168" s="264">
        <v>0</v>
      </c>
      <c r="I168" s="264">
        <v>0</v>
      </c>
      <c r="J168" s="264">
        <v>0</v>
      </c>
      <c r="K168" s="264">
        <v>0</v>
      </c>
      <c r="L168" s="264">
        <v>0</v>
      </c>
      <c r="M168" s="264">
        <v>0</v>
      </c>
      <c r="N168" s="267">
        <v>1</v>
      </c>
      <c r="O168" s="266">
        <v>1</v>
      </c>
      <c r="P168" s="294">
        <v>0.9</v>
      </c>
      <c r="Q168" s="267">
        <v>0</v>
      </c>
      <c r="R168" s="267">
        <v>0</v>
      </c>
      <c r="S168" s="267">
        <v>0</v>
      </c>
      <c r="T168" s="295">
        <v>0</v>
      </c>
      <c r="U168" s="266">
        <v>1</v>
      </c>
      <c r="V168" s="266">
        <v>1</v>
      </c>
      <c r="W168" s="267">
        <v>1</v>
      </c>
      <c r="X168" s="267">
        <v>0</v>
      </c>
      <c r="Y168" s="268">
        <v>0</v>
      </c>
      <c r="Z168" s="268">
        <v>0</v>
      </c>
      <c r="AA168" s="295">
        <v>0</v>
      </c>
      <c r="AB168" s="264">
        <v>0</v>
      </c>
      <c r="AC168" s="264">
        <v>0</v>
      </c>
      <c r="AD168" s="264">
        <v>0</v>
      </c>
      <c r="AE168" s="264">
        <v>0</v>
      </c>
      <c r="AF168" s="268">
        <v>0</v>
      </c>
      <c r="AG168" s="268">
        <v>0</v>
      </c>
      <c r="AH168" s="295">
        <v>0</v>
      </c>
    </row>
    <row r="169" spans="1:34">
      <c r="A169" s="315" t="s">
        <v>186</v>
      </c>
      <c r="B169" s="321" t="s">
        <v>1426</v>
      </c>
      <c r="C169" s="293" t="s">
        <v>289</v>
      </c>
      <c r="D169" s="321" t="s">
        <v>290</v>
      </c>
      <c r="E169" s="263">
        <v>2</v>
      </c>
      <c r="F169" s="263">
        <v>0</v>
      </c>
      <c r="G169" s="263">
        <v>0</v>
      </c>
      <c r="H169" s="264">
        <v>0</v>
      </c>
      <c r="I169" s="264">
        <v>0</v>
      </c>
      <c r="J169" s="264">
        <v>0</v>
      </c>
      <c r="K169" s="264">
        <v>0</v>
      </c>
      <c r="L169" s="264">
        <v>0</v>
      </c>
      <c r="M169" s="264">
        <v>0</v>
      </c>
      <c r="N169" s="267">
        <v>0</v>
      </c>
      <c r="O169" s="266">
        <v>0</v>
      </c>
      <c r="P169" s="294">
        <v>0.9</v>
      </c>
      <c r="Q169" s="267">
        <v>0</v>
      </c>
      <c r="R169" s="267">
        <v>0</v>
      </c>
      <c r="S169" s="267">
        <v>0</v>
      </c>
      <c r="T169" s="295">
        <v>0</v>
      </c>
      <c r="U169" s="266">
        <v>2</v>
      </c>
      <c r="V169" s="266">
        <v>0</v>
      </c>
      <c r="W169" s="267">
        <v>0</v>
      </c>
      <c r="X169" s="267">
        <v>0</v>
      </c>
      <c r="Y169" s="268">
        <v>0</v>
      </c>
      <c r="Z169" s="268">
        <v>0</v>
      </c>
      <c r="AA169" s="295">
        <v>0</v>
      </c>
      <c r="AB169" s="264">
        <v>2</v>
      </c>
      <c r="AC169" s="264">
        <v>0</v>
      </c>
      <c r="AD169" s="264">
        <v>0</v>
      </c>
      <c r="AE169" s="264">
        <v>0</v>
      </c>
      <c r="AF169" s="268">
        <v>0</v>
      </c>
      <c r="AG169" s="268">
        <v>0</v>
      </c>
      <c r="AH169" s="295">
        <v>0</v>
      </c>
    </row>
    <row r="170" spans="1:34">
      <c r="A170" s="315" t="s">
        <v>186</v>
      </c>
      <c r="B170" s="321" t="s">
        <v>1426</v>
      </c>
      <c r="C170" s="293" t="s">
        <v>291</v>
      </c>
      <c r="D170" s="321" t="s">
        <v>292</v>
      </c>
      <c r="E170" s="263">
        <v>0</v>
      </c>
      <c r="F170" s="263">
        <v>0</v>
      </c>
      <c r="G170" s="263">
        <v>0</v>
      </c>
      <c r="H170" s="264">
        <v>0</v>
      </c>
      <c r="I170" s="264">
        <v>0</v>
      </c>
      <c r="J170" s="264">
        <v>0</v>
      </c>
      <c r="K170" s="264">
        <v>0</v>
      </c>
      <c r="L170" s="264">
        <v>0</v>
      </c>
      <c r="M170" s="264">
        <v>0</v>
      </c>
      <c r="N170" s="267">
        <v>0</v>
      </c>
      <c r="O170" s="266">
        <v>0</v>
      </c>
      <c r="P170" s="294">
        <v>0.9</v>
      </c>
      <c r="Q170" s="267">
        <v>0</v>
      </c>
      <c r="R170" s="267">
        <v>0</v>
      </c>
      <c r="S170" s="267">
        <v>0</v>
      </c>
      <c r="T170" s="295">
        <v>0</v>
      </c>
      <c r="U170" s="266">
        <v>0</v>
      </c>
      <c r="V170" s="266">
        <v>0</v>
      </c>
      <c r="W170" s="267">
        <v>0</v>
      </c>
      <c r="X170" s="267">
        <v>0</v>
      </c>
      <c r="Y170" s="268">
        <v>0</v>
      </c>
      <c r="Z170" s="268">
        <v>0</v>
      </c>
      <c r="AA170" s="295">
        <v>0</v>
      </c>
      <c r="AB170" s="264">
        <v>0</v>
      </c>
      <c r="AC170" s="264">
        <v>0</v>
      </c>
      <c r="AD170" s="264">
        <v>0</v>
      </c>
      <c r="AE170" s="264">
        <v>0</v>
      </c>
      <c r="AF170" s="268">
        <v>0</v>
      </c>
      <c r="AG170" s="268">
        <v>0</v>
      </c>
      <c r="AH170" s="295">
        <v>0</v>
      </c>
    </row>
    <row r="171" spans="1:34">
      <c r="A171" s="315" t="s">
        <v>186</v>
      </c>
      <c r="B171" s="321" t="s">
        <v>1426</v>
      </c>
      <c r="C171" s="293" t="s">
        <v>293</v>
      </c>
      <c r="D171" s="321" t="s">
        <v>294</v>
      </c>
      <c r="E171" s="263">
        <v>0</v>
      </c>
      <c r="F171" s="263">
        <v>0</v>
      </c>
      <c r="G171" s="263">
        <v>0</v>
      </c>
      <c r="H171" s="264">
        <v>0</v>
      </c>
      <c r="I171" s="264">
        <v>0</v>
      </c>
      <c r="J171" s="264">
        <v>0</v>
      </c>
      <c r="K171" s="264">
        <v>0</v>
      </c>
      <c r="L171" s="264">
        <v>0</v>
      </c>
      <c r="M171" s="264">
        <v>0</v>
      </c>
      <c r="N171" s="267">
        <v>0.333333333333333</v>
      </c>
      <c r="O171" s="266">
        <v>1</v>
      </c>
      <c r="P171" s="294">
        <v>0.9</v>
      </c>
      <c r="Q171" s="267">
        <v>0</v>
      </c>
      <c r="R171" s="267">
        <v>0</v>
      </c>
      <c r="S171" s="267">
        <v>0</v>
      </c>
      <c r="T171" s="295">
        <v>0</v>
      </c>
      <c r="U171" s="266">
        <v>3</v>
      </c>
      <c r="V171" s="266">
        <v>1</v>
      </c>
      <c r="W171" s="267">
        <v>0.333333333333333</v>
      </c>
      <c r="X171" s="267">
        <v>0</v>
      </c>
      <c r="Y171" s="268">
        <v>0</v>
      </c>
      <c r="Z171" s="268">
        <v>0</v>
      </c>
      <c r="AA171" s="295">
        <v>0</v>
      </c>
      <c r="AB171" s="264">
        <v>1</v>
      </c>
      <c r="AC171" s="264">
        <v>0</v>
      </c>
      <c r="AD171" s="264">
        <v>0</v>
      </c>
      <c r="AE171" s="264">
        <v>0</v>
      </c>
      <c r="AF171" s="268">
        <v>0</v>
      </c>
      <c r="AG171" s="268">
        <v>0</v>
      </c>
      <c r="AH171" s="295">
        <v>0</v>
      </c>
    </row>
    <row r="172" spans="1:34">
      <c r="A172" s="315" t="s">
        <v>186</v>
      </c>
      <c r="B172" s="321" t="s">
        <v>1426</v>
      </c>
      <c r="C172" s="293" t="s">
        <v>295</v>
      </c>
      <c r="D172" s="321" t="s">
        <v>296</v>
      </c>
      <c r="E172" s="263">
        <v>0</v>
      </c>
      <c r="F172" s="263">
        <v>0</v>
      </c>
      <c r="G172" s="263">
        <v>0</v>
      </c>
      <c r="H172" s="264">
        <v>0</v>
      </c>
      <c r="I172" s="264">
        <v>0</v>
      </c>
      <c r="J172" s="264">
        <v>0</v>
      </c>
      <c r="K172" s="264">
        <v>0</v>
      </c>
      <c r="L172" s="264">
        <v>0</v>
      </c>
      <c r="M172" s="264">
        <v>0</v>
      </c>
      <c r="N172" s="267">
        <v>0.5</v>
      </c>
      <c r="O172" s="266">
        <v>1</v>
      </c>
      <c r="P172" s="294">
        <v>0.9</v>
      </c>
      <c r="Q172" s="267">
        <v>0</v>
      </c>
      <c r="R172" s="267">
        <v>0</v>
      </c>
      <c r="S172" s="267">
        <v>0</v>
      </c>
      <c r="T172" s="295">
        <v>0</v>
      </c>
      <c r="U172" s="266">
        <v>2</v>
      </c>
      <c r="V172" s="266">
        <v>1</v>
      </c>
      <c r="W172" s="267">
        <v>0.5</v>
      </c>
      <c r="X172" s="267">
        <v>0</v>
      </c>
      <c r="Y172" s="268">
        <v>0</v>
      </c>
      <c r="Z172" s="268">
        <v>0</v>
      </c>
      <c r="AA172" s="295">
        <v>0</v>
      </c>
      <c r="AB172" s="264">
        <v>0</v>
      </c>
      <c r="AC172" s="264">
        <v>0</v>
      </c>
      <c r="AD172" s="264">
        <v>0</v>
      </c>
      <c r="AE172" s="264">
        <v>0</v>
      </c>
      <c r="AF172" s="268">
        <v>0</v>
      </c>
      <c r="AG172" s="268">
        <v>0</v>
      </c>
      <c r="AH172" s="295">
        <v>0</v>
      </c>
    </row>
    <row r="173" spans="1:34">
      <c r="A173" s="315" t="s">
        <v>186</v>
      </c>
      <c r="B173" s="321" t="s">
        <v>1426</v>
      </c>
      <c r="C173" s="293" t="s">
        <v>297</v>
      </c>
      <c r="D173" s="321" t="s">
        <v>298</v>
      </c>
      <c r="E173" s="263">
        <v>1</v>
      </c>
      <c r="F173" s="263">
        <v>0</v>
      </c>
      <c r="G173" s="263">
        <v>0</v>
      </c>
      <c r="H173" s="264">
        <v>0</v>
      </c>
      <c r="I173" s="264">
        <v>0</v>
      </c>
      <c r="J173" s="264">
        <v>0</v>
      </c>
      <c r="K173" s="264">
        <v>0</v>
      </c>
      <c r="L173" s="264">
        <v>0</v>
      </c>
      <c r="M173" s="264">
        <v>0</v>
      </c>
      <c r="N173" s="267">
        <v>0</v>
      </c>
      <c r="O173" s="266">
        <v>0</v>
      </c>
      <c r="P173" s="294">
        <v>0.9</v>
      </c>
      <c r="Q173" s="267">
        <v>0</v>
      </c>
      <c r="R173" s="267">
        <v>0</v>
      </c>
      <c r="S173" s="267">
        <v>0</v>
      </c>
      <c r="T173" s="295">
        <v>0</v>
      </c>
      <c r="U173" s="266">
        <v>1</v>
      </c>
      <c r="V173" s="266">
        <v>0</v>
      </c>
      <c r="W173" s="267">
        <v>0</v>
      </c>
      <c r="X173" s="267">
        <v>0</v>
      </c>
      <c r="Y173" s="268">
        <v>0</v>
      </c>
      <c r="Z173" s="268">
        <v>0</v>
      </c>
      <c r="AA173" s="295">
        <v>0</v>
      </c>
      <c r="AB173" s="264">
        <v>1</v>
      </c>
      <c r="AC173" s="264">
        <v>0</v>
      </c>
      <c r="AD173" s="264">
        <v>0</v>
      </c>
      <c r="AE173" s="264">
        <v>0</v>
      </c>
      <c r="AF173" s="268">
        <v>0</v>
      </c>
      <c r="AG173" s="268">
        <v>0</v>
      </c>
      <c r="AH173" s="295">
        <v>0</v>
      </c>
    </row>
    <row r="174" spans="1:34">
      <c r="A174" s="315" t="s">
        <v>186</v>
      </c>
      <c r="B174" s="321" t="s">
        <v>1426</v>
      </c>
      <c r="C174" s="293" t="s">
        <v>299</v>
      </c>
      <c r="D174" s="321" t="s">
        <v>300</v>
      </c>
      <c r="E174" s="263">
        <v>0</v>
      </c>
      <c r="F174" s="263">
        <v>0</v>
      </c>
      <c r="G174" s="263">
        <v>0</v>
      </c>
      <c r="H174" s="264">
        <v>0</v>
      </c>
      <c r="I174" s="264">
        <v>0</v>
      </c>
      <c r="J174" s="264">
        <v>0</v>
      </c>
      <c r="K174" s="264">
        <v>1</v>
      </c>
      <c r="L174" s="264">
        <v>0</v>
      </c>
      <c r="M174" s="264">
        <v>1</v>
      </c>
      <c r="N174" s="267">
        <v>0</v>
      </c>
      <c r="O174" s="266">
        <v>0</v>
      </c>
      <c r="P174" s="294">
        <v>0.9</v>
      </c>
      <c r="Q174" s="267">
        <v>0</v>
      </c>
      <c r="R174" s="267">
        <v>0</v>
      </c>
      <c r="S174" s="267">
        <v>0</v>
      </c>
      <c r="T174" s="295">
        <v>0</v>
      </c>
      <c r="U174" s="266">
        <v>2</v>
      </c>
      <c r="V174" s="266">
        <v>2</v>
      </c>
      <c r="W174" s="267">
        <v>1</v>
      </c>
      <c r="X174" s="267">
        <v>0</v>
      </c>
      <c r="Y174" s="268">
        <v>0</v>
      </c>
      <c r="Z174" s="268">
        <v>1</v>
      </c>
      <c r="AA174" s="295">
        <v>0</v>
      </c>
      <c r="AB174" s="264">
        <v>2</v>
      </c>
      <c r="AC174" s="264">
        <v>2</v>
      </c>
      <c r="AD174" s="264">
        <v>0</v>
      </c>
      <c r="AE174" s="264">
        <v>0</v>
      </c>
      <c r="AF174" s="268">
        <v>1</v>
      </c>
      <c r="AG174" s="268">
        <v>0</v>
      </c>
      <c r="AH174" s="295">
        <v>1</v>
      </c>
    </row>
    <row r="175" spans="1:34">
      <c r="A175" s="315" t="s">
        <v>186</v>
      </c>
      <c r="B175" s="321" t="s">
        <v>1426</v>
      </c>
      <c r="C175" s="293" t="s">
        <v>301</v>
      </c>
      <c r="D175" s="321" t="s">
        <v>302</v>
      </c>
      <c r="E175" s="263">
        <v>7</v>
      </c>
      <c r="F175" s="263">
        <v>0</v>
      </c>
      <c r="G175" s="263">
        <v>0</v>
      </c>
      <c r="H175" s="264">
        <v>3</v>
      </c>
      <c r="I175" s="264">
        <v>1</v>
      </c>
      <c r="J175" s="264">
        <v>0</v>
      </c>
      <c r="K175" s="264">
        <v>0</v>
      </c>
      <c r="L175" s="264">
        <v>0</v>
      </c>
      <c r="M175" s="264">
        <v>0</v>
      </c>
      <c r="N175" s="267">
        <v>0.133333333333333</v>
      </c>
      <c r="O175" s="266">
        <v>2</v>
      </c>
      <c r="P175" s="294">
        <v>0.9</v>
      </c>
      <c r="Q175" s="267">
        <v>0</v>
      </c>
      <c r="R175" s="267">
        <v>0.333333333333333</v>
      </c>
      <c r="S175" s="267">
        <v>0</v>
      </c>
      <c r="T175" s="295">
        <v>-0.333333333333333</v>
      </c>
      <c r="U175" s="266">
        <v>15</v>
      </c>
      <c r="V175" s="266">
        <v>1</v>
      </c>
      <c r="W175" s="267">
        <v>0.0666666666666667</v>
      </c>
      <c r="X175" s="267">
        <v>0</v>
      </c>
      <c r="Y175" s="268">
        <v>0</v>
      </c>
      <c r="Z175" s="268">
        <v>0</v>
      </c>
      <c r="AA175" s="295">
        <v>0</v>
      </c>
      <c r="AB175" s="264">
        <v>11</v>
      </c>
      <c r="AC175" s="264">
        <v>1</v>
      </c>
      <c r="AD175" s="264">
        <v>1</v>
      </c>
      <c r="AE175" s="264">
        <v>0</v>
      </c>
      <c r="AF175" s="268">
        <v>0.0909090909090909</v>
      </c>
      <c r="AG175" s="268">
        <v>0</v>
      </c>
      <c r="AH175" s="295">
        <v>0.0909090909090909</v>
      </c>
    </row>
    <row r="176" spans="1:34">
      <c r="A176" s="315" t="s">
        <v>186</v>
      </c>
      <c r="B176" s="321" t="s">
        <v>3307</v>
      </c>
      <c r="C176" s="293" t="s">
        <v>303</v>
      </c>
      <c r="D176" s="321" t="s">
        <v>304</v>
      </c>
      <c r="E176" s="263">
        <v>10568</v>
      </c>
      <c r="F176" s="263">
        <v>9953</v>
      </c>
      <c r="G176" s="263">
        <v>9976</v>
      </c>
      <c r="H176" s="264">
        <v>7602</v>
      </c>
      <c r="I176" s="264">
        <v>7111</v>
      </c>
      <c r="J176" s="264">
        <v>7156</v>
      </c>
      <c r="K176" s="264">
        <v>6322</v>
      </c>
      <c r="L176" s="264">
        <v>6032</v>
      </c>
      <c r="M176" s="264">
        <v>5926</v>
      </c>
      <c r="N176" s="267">
        <v>0.937667227359485</v>
      </c>
      <c r="O176" s="266">
        <v>215174</v>
      </c>
      <c r="P176" s="294">
        <v>0.9</v>
      </c>
      <c r="Q176" s="267">
        <v>0.941805450416351</v>
      </c>
      <c r="R176" s="267">
        <v>0.935411733754275</v>
      </c>
      <c r="S176" s="267">
        <v>0.954128440366973</v>
      </c>
      <c r="T176" s="295">
        <v>0.006393716662076</v>
      </c>
      <c r="U176" s="266">
        <v>229478</v>
      </c>
      <c r="V176" s="266">
        <v>213329</v>
      </c>
      <c r="W176" s="267">
        <v>0.92962724095556</v>
      </c>
      <c r="X176" s="267">
        <v>0.943981831945496</v>
      </c>
      <c r="Y176" s="268">
        <v>0.941331228624046</v>
      </c>
      <c r="Z176" s="268">
        <v>0.937361594432142</v>
      </c>
      <c r="AA176" s="295">
        <v>0.00265060332144951</v>
      </c>
      <c r="AB176" s="264">
        <v>57287</v>
      </c>
      <c r="AC176" s="264">
        <v>53912</v>
      </c>
      <c r="AD176" s="264">
        <v>52718</v>
      </c>
      <c r="AE176" s="264">
        <v>48963</v>
      </c>
      <c r="AF176" s="268">
        <v>0.941086110286802</v>
      </c>
      <c r="AG176" s="268">
        <v>0.928771956447513</v>
      </c>
      <c r="AH176" s="295">
        <v>0.0123141538392884</v>
      </c>
    </row>
    <row r="177" spans="1:34">
      <c r="A177" s="315" t="s">
        <v>186</v>
      </c>
      <c r="B177" s="321" t="s">
        <v>3307</v>
      </c>
      <c r="C177" s="293" t="s">
        <v>305</v>
      </c>
      <c r="D177" s="321" t="s">
        <v>306</v>
      </c>
      <c r="E177" s="263">
        <v>8077</v>
      </c>
      <c r="F177" s="263">
        <v>7784</v>
      </c>
      <c r="G177" s="263">
        <v>7443</v>
      </c>
      <c r="H177" s="264">
        <v>5870</v>
      </c>
      <c r="I177" s="264">
        <v>5713</v>
      </c>
      <c r="J177" s="264">
        <v>5431</v>
      </c>
      <c r="K177" s="264">
        <v>4852</v>
      </c>
      <c r="L177" s="264">
        <v>4732</v>
      </c>
      <c r="M177" s="264">
        <v>4573</v>
      </c>
      <c r="N177" s="267">
        <v>0.970220027144378</v>
      </c>
      <c r="O177" s="266">
        <v>172281</v>
      </c>
      <c r="P177" s="294">
        <v>0.9</v>
      </c>
      <c r="Q177" s="267">
        <v>0.963724155008048</v>
      </c>
      <c r="R177" s="267">
        <v>0.973253833049404</v>
      </c>
      <c r="S177" s="267">
        <v>0.975267930750206</v>
      </c>
      <c r="T177" s="295">
        <v>-0.00952967804135618</v>
      </c>
      <c r="U177" s="266">
        <v>177569</v>
      </c>
      <c r="V177" s="266">
        <v>164871</v>
      </c>
      <c r="W177" s="267">
        <v>0.928489770173848</v>
      </c>
      <c r="X177" s="267">
        <v>0.921505509471338</v>
      </c>
      <c r="Y177" s="268">
        <v>0.925212947189097</v>
      </c>
      <c r="Z177" s="268">
        <v>0.942497938994229</v>
      </c>
      <c r="AA177" s="295">
        <v>-0.00370743771775872</v>
      </c>
      <c r="AB177" s="264">
        <v>43882</v>
      </c>
      <c r="AC177" s="264">
        <v>40919</v>
      </c>
      <c r="AD177" s="264">
        <v>41308</v>
      </c>
      <c r="AE177" s="264">
        <v>38012</v>
      </c>
      <c r="AF177" s="268">
        <v>0.932478009206508</v>
      </c>
      <c r="AG177" s="268">
        <v>0.920209160453181</v>
      </c>
      <c r="AH177" s="295">
        <v>0.0122688487533273</v>
      </c>
    </row>
    <row r="178" spans="1:34">
      <c r="A178" s="315" t="s">
        <v>186</v>
      </c>
      <c r="B178" s="321" t="s">
        <v>3307</v>
      </c>
      <c r="C178" s="293" t="s">
        <v>307</v>
      </c>
      <c r="D178" s="321" t="s">
        <v>308</v>
      </c>
      <c r="E178" s="263">
        <v>14688</v>
      </c>
      <c r="F178" s="263">
        <v>14287</v>
      </c>
      <c r="G178" s="263">
        <v>13036</v>
      </c>
      <c r="H178" s="264">
        <v>11040</v>
      </c>
      <c r="I178" s="264">
        <v>10822</v>
      </c>
      <c r="J178" s="264">
        <v>10162</v>
      </c>
      <c r="K178" s="264">
        <v>10705</v>
      </c>
      <c r="L178" s="264">
        <v>10452</v>
      </c>
      <c r="M178" s="264">
        <v>9979</v>
      </c>
      <c r="N178" s="267">
        <v>0.965177062735934</v>
      </c>
      <c r="O178" s="266">
        <v>268464</v>
      </c>
      <c r="P178" s="294">
        <v>0.9</v>
      </c>
      <c r="Q178" s="267">
        <v>0.972698801742919</v>
      </c>
      <c r="R178" s="267">
        <v>0.980253623188406</v>
      </c>
      <c r="S178" s="267">
        <v>0.976366184026156</v>
      </c>
      <c r="T178" s="295">
        <v>-0.00755482144548647</v>
      </c>
      <c r="U178" s="266">
        <v>278150</v>
      </c>
      <c r="V178" s="266">
        <v>248975</v>
      </c>
      <c r="W178" s="267">
        <v>0.895110551860507</v>
      </c>
      <c r="X178" s="267">
        <v>0.887527233115468</v>
      </c>
      <c r="Y178" s="268">
        <v>0.920471014492754</v>
      </c>
      <c r="Z178" s="268">
        <v>0.93218122372723</v>
      </c>
      <c r="AA178" s="295">
        <v>-0.0329437813772852</v>
      </c>
      <c r="AB178" s="264">
        <v>83600</v>
      </c>
      <c r="AC178" s="264">
        <v>76536</v>
      </c>
      <c r="AD178" s="264">
        <v>72288</v>
      </c>
      <c r="AE178" s="264">
        <v>66950</v>
      </c>
      <c r="AF178" s="268">
        <v>0.915502392344498</v>
      </c>
      <c r="AG178" s="268">
        <v>0.926156485170429</v>
      </c>
      <c r="AH178" s="295">
        <v>-0.0106540928259318</v>
      </c>
    </row>
    <row r="179" spans="1:34">
      <c r="A179" s="315" t="s">
        <v>186</v>
      </c>
      <c r="B179" s="321" t="s">
        <v>3307</v>
      </c>
      <c r="C179" s="293" t="s">
        <v>309</v>
      </c>
      <c r="D179" s="321" t="s">
        <v>310</v>
      </c>
      <c r="E179" s="263">
        <v>12014</v>
      </c>
      <c r="F179" s="263">
        <v>11517</v>
      </c>
      <c r="G179" s="263">
        <v>11315</v>
      </c>
      <c r="H179" s="264">
        <v>8807</v>
      </c>
      <c r="I179" s="264">
        <v>8586</v>
      </c>
      <c r="J179" s="264">
        <v>8500</v>
      </c>
      <c r="K179" s="264">
        <v>7935</v>
      </c>
      <c r="L179" s="264">
        <v>7709</v>
      </c>
      <c r="M179" s="264">
        <v>7592</v>
      </c>
      <c r="N179" s="267">
        <v>0.956643306579272</v>
      </c>
      <c r="O179" s="266">
        <v>240525</v>
      </c>
      <c r="P179" s="294">
        <v>0.9</v>
      </c>
      <c r="Q179" s="267">
        <v>0.958631596470784</v>
      </c>
      <c r="R179" s="267">
        <v>0.974906324514591</v>
      </c>
      <c r="S179" s="267">
        <v>0.971518588531821</v>
      </c>
      <c r="T179" s="295">
        <v>-0.0162747280438066</v>
      </c>
      <c r="U179" s="266">
        <v>251426</v>
      </c>
      <c r="V179" s="266">
        <v>235606</v>
      </c>
      <c r="W179" s="267">
        <v>0.937078901943315</v>
      </c>
      <c r="X179" s="267">
        <v>0.941817879141002</v>
      </c>
      <c r="Y179" s="268">
        <v>0.965141364823436</v>
      </c>
      <c r="Z179" s="268">
        <v>0.956773787019534</v>
      </c>
      <c r="AA179" s="295">
        <v>-0.0233234856824338</v>
      </c>
      <c r="AB179" s="264">
        <v>66777</v>
      </c>
      <c r="AC179" s="264">
        <v>63366</v>
      </c>
      <c r="AD179" s="264">
        <v>61773</v>
      </c>
      <c r="AE179" s="264">
        <v>58191</v>
      </c>
      <c r="AF179" s="268">
        <v>0.948919538164338</v>
      </c>
      <c r="AG179" s="268">
        <v>0.942013501044145</v>
      </c>
      <c r="AH179" s="295">
        <v>0.00690603712019255</v>
      </c>
    </row>
    <row r="180" spans="1:34">
      <c r="A180" s="315" t="s">
        <v>186</v>
      </c>
      <c r="B180" s="321" t="s">
        <v>3307</v>
      </c>
      <c r="C180" s="293" t="s">
        <v>311</v>
      </c>
      <c r="D180" s="321" t="s">
        <v>312</v>
      </c>
      <c r="E180" s="263">
        <v>13858</v>
      </c>
      <c r="F180" s="263">
        <v>13335</v>
      </c>
      <c r="G180" s="263">
        <v>12015</v>
      </c>
      <c r="H180" s="264">
        <v>10922</v>
      </c>
      <c r="I180" s="264">
        <v>10526</v>
      </c>
      <c r="J180" s="264">
        <v>9959</v>
      </c>
      <c r="K180" s="264">
        <v>9768</v>
      </c>
      <c r="L180" s="264">
        <v>9564</v>
      </c>
      <c r="M180" s="264">
        <v>8911</v>
      </c>
      <c r="N180" s="267">
        <v>0.969167698019802</v>
      </c>
      <c r="O180" s="266">
        <v>250588</v>
      </c>
      <c r="P180" s="294">
        <v>0.9</v>
      </c>
      <c r="Q180" s="267">
        <v>0.962260066387646</v>
      </c>
      <c r="R180" s="267">
        <v>0.963742904229995</v>
      </c>
      <c r="S180" s="267">
        <v>0.979115479115479</v>
      </c>
      <c r="T180" s="295">
        <v>-0.00148283784234837</v>
      </c>
      <c r="U180" s="266">
        <v>258560</v>
      </c>
      <c r="V180" s="266">
        <v>246364</v>
      </c>
      <c r="W180" s="267">
        <v>0.952831064356436</v>
      </c>
      <c r="X180" s="267">
        <v>0.867008226295281</v>
      </c>
      <c r="Y180" s="268">
        <v>0.911829335286578</v>
      </c>
      <c r="Z180" s="268">
        <v>0.912264537264537</v>
      </c>
      <c r="AA180" s="295">
        <v>-0.0448211089912968</v>
      </c>
      <c r="AB180" s="264">
        <v>78208</v>
      </c>
      <c r="AC180" s="264">
        <v>72416</v>
      </c>
      <c r="AD180" s="264">
        <v>65351</v>
      </c>
      <c r="AE180" s="264">
        <v>63969</v>
      </c>
      <c r="AF180" s="268">
        <v>0.925941080196399</v>
      </c>
      <c r="AG180" s="268">
        <v>0.978852657189638</v>
      </c>
      <c r="AH180" s="295">
        <v>-0.0529115769932382</v>
      </c>
    </row>
    <row r="181" spans="1:34">
      <c r="A181" s="315" t="s">
        <v>186</v>
      </c>
      <c r="B181" s="321" t="s">
        <v>3307</v>
      </c>
      <c r="C181" s="293" t="s">
        <v>313</v>
      </c>
      <c r="D181" s="321" t="s">
        <v>314</v>
      </c>
      <c r="E181" s="263">
        <v>5129</v>
      </c>
      <c r="F181" s="263">
        <v>4949</v>
      </c>
      <c r="G181" s="263">
        <v>4883</v>
      </c>
      <c r="H181" s="264">
        <v>3816</v>
      </c>
      <c r="I181" s="264">
        <v>3682</v>
      </c>
      <c r="J181" s="264">
        <v>3669</v>
      </c>
      <c r="K181" s="264">
        <v>3384</v>
      </c>
      <c r="L181" s="264">
        <v>3276</v>
      </c>
      <c r="M181" s="264">
        <v>3241</v>
      </c>
      <c r="N181" s="267">
        <v>0.965893906689466</v>
      </c>
      <c r="O181" s="266">
        <v>103369</v>
      </c>
      <c r="P181" s="294">
        <v>0.9</v>
      </c>
      <c r="Q181" s="267">
        <v>0.964905439656853</v>
      </c>
      <c r="R181" s="267">
        <v>0.964884696016772</v>
      </c>
      <c r="S181" s="267">
        <v>0.968085106382979</v>
      </c>
      <c r="T181" s="295">
        <v>2.07436400816441e-5</v>
      </c>
      <c r="U181" s="266">
        <v>107019</v>
      </c>
      <c r="V181" s="266">
        <v>101599</v>
      </c>
      <c r="W181" s="267">
        <v>0.949354787467646</v>
      </c>
      <c r="X181" s="267">
        <v>0.952037434197699</v>
      </c>
      <c r="Y181" s="268">
        <v>0.961477987421384</v>
      </c>
      <c r="Z181" s="268">
        <v>0.95774231678487</v>
      </c>
      <c r="AA181" s="295">
        <v>-0.00944055322368431</v>
      </c>
      <c r="AB181" s="264">
        <v>29032</v>
      </c>
      <c r="AC181" s="264">
        <v>27880</v>
      </c>
      <c r="AD181" s="264">
        <v>26612</v>
      </c>
      <c r="AE181" s="264">
        <v>25449</v>
      </c>
      <c r="AF181" s="268">
        <v>0.960319647285754</v>
      </c>
      <c r="AG181" s="268">
        <v>0.95629791071697</v>
      </c>
      <c r="AH181" s="295">
        <v>0.00402173656878391</v>
      </c>
    </row>
    <row r="182" spans="1:34">
      <c r="A182" s="315" t="s">
        <v>186</v>
      </c>
      <c r="B182" s="321" t="s">
        <v>3307</v>
      </c>
      <c r="C182" s="293" t="s">
        <v>315</v>
      </c>
      <c r="D182" s="321" t="s">
        <v>316</v>
      </c>
      <c r="E182" s="263">
        <v>12354</v>
      </c>
      <c r="F182" s="263">
        <v>12147</v>
      </c>
      <c r="G182" s="263">
        <v>11750</v>
      </c>
      <c r="H182" s="264">
        <v>10092</v>
      </c>
      <c r="I182" s="264">
        <v>9839</v>
      </c>
      <c r="J182" s="264">
        <v>9741</v>
      </c>
      <c r="K182" s="264">
        <v>9414</v>
      </c>
      <c r="L182" s="264">
        <v>9342</v>
      </c>
      <c r="M182" s="264">
        <v>9141</v>
      </c>
      <c r="N182" s="267">
        <v>0.974275935363476</v>
      </c>
      <c r="O182" s="266">
        <v>232850</v>
      </c>
      <c r="P182" s="294">
        <v>0.9</v>
      </c>
      <c r="Q182" s="267">
        <v>0.983244293346285</v>
      </c>
      <c r="R182" s="267">
        <v>0.974930638129211</v>
      </c>
      <c r="S182" s="267">
        <v>0.992351816443595</v>
      </c>
      <c r="T182" s="295">
        <v>0.00831365521707339</v>
      </c>
      <c r="U182" s="266">
        <v>238998</v>
      </c>
      <c r="V182" s="266">
        <v>223992</v>
      </c>
      <c r="W182" s="267">
        <v>0.937212863705972</v>
      </c>
      <c r="X182" s="267">
        <v>0.95110895256597</v>
      </c>
      <c r="Y182" s="268">
        <v>0.965219976218787</v>
      </c>
      <c r="Z182" s="268">
        <v>0.97100063734863</v>
      </c>
      <c r="AA182" s="295">
        <v>-0.0141110236528167</v>
      </c>
      <c r="AB182" s="264">
        <v>73436</v>
      </c>
      <c r="AC182" s="264">
        <v>70569</v>
      </c>
      <c r="AD182" s="264">
        <v>62221</v>
      </c>
      <c r="AE182" s="264">
        <v>59729</v>
      </c>
      <c r="AF182" s="268">
        <v>0.960959202570946</v>
      </c>
      <c r="AG182" s="268">
        <v>0.959949213288118</v>
      </c>
      <c r="AH182" s="295">
        <v>0.00100998928282803</v>
      </c>
    </row>
    <row r="183" spans="1:34">
      <c r="A183" s="315" t="s">
        <v>186</v>
      </c>
      <c r="B183" s="321" t="s">
        <v>3307</v>
      </c>
      <c r="C183" s="293" t="s">
        <v>317</v>
      </c>
      <c r="D183" s="321" t="s">
        <v>317</v>
      </c>
      <c r="E183" s="263">
        <v>9268</v>
      </c>
      <c r="F183" s="263">
        <v>8913</v>
      </c>
      <c r="G183" s="263">
        <v>8487</v>
      </c>
      <c r="H183" s="264">
        <v>6070</v>
      </c>
      <c r="I183" s="264">
        <v>5937</v>
      </c>
      <c r="J183" s="264">
        <v>5508</v>
      </c>
      <c r="K183" s="264">
        <v>5054</v>
      </c>
      <c r="L183" s="264">
        <v>4551</v>
      </c>
      <c r="M183" s="264">
        <v>4665</v>
      </c>
      <c r="N183" s="267">
        <v>0.971797119476589</v>
      </c>
      <c r="O183" s="266">
        <v>198440</v>
      </c>
      <c r="P183" s="294">
        <v>0.9</v>
      </c>
      <c r="Q183" s="267">
        <v>0.961696158826068</v>
      </c>
      <c r="R183" s="267">
        <v>0.978088962108731</v>
      </c>
      <c r="S183" s="267">
        <v>0.900474871388999</v>
      </c>
      <c r="T183" s="295">
        <v>-0.0163928032826632</v>
      </c>
      <c r="U183" s="266">
        <v>204199</v>
      </c>
      <c r="V183" s="266">
        <v>190322</v>
      </c>
      <c r="W183" s="267">
        <v>0.932041782770729</v>
      </c>
      <c r="X183" s="267">
        <v>0.91573154941735</v>
      </c>
      <c r="Y183" s="268">
        <v>0.907413509060956</v>
      </c>
      <c r="Z183" s="268">
        <v>0.923031262366442</v>
      </c>
      <c r="AA183" s="295">
        <v>0.0083180403563945</v>
      </c>
      <c r="AB183" s="264">
        <v>47172</v>
      </c>
      <c r="AC183" s="264">
        <v>43687</v>
      </c>
      <c r="AD183" s="264">
        <v>45756</v>
      </c>
      <c r="AE183" s="264">
        <v>42912</v>
      </c>
      <c r="AF183" s="268">
        <v>0.926121427965742</v>
      </c>
      <c r="AG183" s="268">
        <v>0.937844217151849</v>
      </c>
      <c r="AH183" s="295">
        <v>-0.0117227891861066</v>
      </c>
    </row>
    <row r="184" spans="1:34">
      <c r="A184" s="315" t="s">
        <v>186</v>
      </c>
      <c r="B184" s="321" t="s">
        <v>3307</v>
      </c>
      <c r="C184" s="293" t="s">
        <v>318</v>
      </c>
      <c r="D184" s="321" t="s">
        <v>318</v>
      </c>
      <c r="E184" s="263">
        <v>6150</v>
      </c>
      <c r="F184" s="263">
        <v>5923</v>
      </c>
      <c r="G184" s="263">
        <v>5695</v>
      </c>
      <c r="H184" s="264">
        <v>4128</v>
      </c>
      <c r="I184" s="264">
        <v>4059</v>
      </c>
      <c r="J184" s="264">
        <v>3867</v>
      </c>
      <c r="K184" s="264">
        <v>3528</v>
      </c>
      <c r="L184" s="264">
        <v>3475</v>
      </c>
      <c r="M184" s="264">
        <v>3323</v>
      </c>
      <c r="N184" s="267">
        <v>0.977171155936707</v>
      </c>
      <c r="O184" s="266">
        <v>153710</v>
      </c>
      <c r="P184" s="294">
        <v>0.9</v>
      </c>
      <c r="Q184" s="267">
        <v>0.963089430894309</v>
      </c>
      <c r="R184" s="267">
        <v>0.98328488372093</v>
      </c>
      <c r="S184" s="267">
        <v>0.984977324263039</v>
      </c>
      <c r="T184" s="295">
        <v>-0.0201954528266213</v>
      </c>
      <c r="U184" s="266">
        <v>157301</v>
      </c>
      <c r="V184" s="266">
        <v>148151</v>
      </c>
      <c r="W184" s="267">
        <v>0.941831266171226</v>
      </c>
      <c r="X184" s="267">
        <v>0.926016260162602</v>
      </c>
      <c r="Y184" s="268">
        <v>0.936773255813954</v>
      </c>
      <c r="Z184" s="268">
        <v>0.941893424036281</v>
      </c>
      <c r="AA184" s="295">
        <v>-0.0107569956513519</v>
      </c>
      <c r="AB184" s="264">
        <v>33737</v>
      </c>
      <c r="AC184" s="264">
        <v>31883</v>
      </c>
      <c r="AD184" s="264">
        <v>35267</v>
      </c>
      <c r="AE184" s="264">
        <v>33385</v>
      </c>
      <c r="AF184" s="268">
        <v>0.945045499007025</v>
      </c>
      <c r="AG184" s="268">
        <v>0.946635665069328</v>
      </c>
      <c r="AH184" s="295">
        <v>-0.00159016606230333</v>
      </c>
    </row>
    <row r="185" spans="1:34">
      <c r="A185" s="315" t="s">
        <v>186</v>
      </c>
      <c r="B185" s="321" t="s">
        <v>3307</v>
      </c>
      <c r="C185" s="293" t="s">
        <v>319</v>
      </c>
      <c r="D185" s="321" t="s">
        <v>320</v>
      </c>
      <c r="E185" s="263">
        <v>8092</v>
      </c>
      <c r="F185" s="263">
        <v>7707</v>
      </c>
      <c r="G185" s="263">
        <v>7651</v>
      </c>
      <c r="H185" s="264">
        <v>5682</v>
      </c>
      <c r="I185" s="264">
        <v>5436</v>
      </c>
      <c r="J185" s="264">
        <v>5372</v>
      </c>
      <c r="K185" s="264">
        <v>4826</v>
      </c>
      <c r="L185" s="264">
        <v>4603</v>
      </c>
      <c r="M185" s="264">
        <v>4542</v>
      </c>
      <c r="N185" s="267">
        <v>0.926492167675837</v>
      </c>
      <c r="O185" s="266">
        <v>174893</v>
      </c>
      <c r="P185" s="294">
        <v>0.9</v>
      </c>
      <c r="Q185" s="267">
        <v>0.95242214532872</v>
      </c>
      <c r="R185" s="267">
        <v>0.956705385427666</v>
      </c>
      <c r="S185" s="267">
        <v>0.953791960215499</v>
      </c>
      <c r="T185" s="295">
        <v>-0.00428324009894665</v>
      </c>
      <c r="U185" s="266">
        <v>188769</v>
      </c>
      <c r="V185" s="266">
        <v>175027</v>
      </c>
      <c r="W185" s="267">
        <v>0.927202029994332</v>
      </c>
      <c r="X185" s="267">
        <v>0.945501730103806</v>
      </c>
      <c r="Y185" s="268">
        <v>0.945441745864132</v>
      </c>
      <c r="Z185" s="268">
        <v>0.941152092830501</v>
      </c>
      <c r="AA185" s="295">
        <v>5.99842396739048e-5</v>
      </c>
      <c r="AB185" s="264">
        <v>44047</v>
      </c>
      <c r="AC185" s="264">
        <v>41913</v>
      </c>
      <c r="AD185" s="264">
        <v>42767</v>
      </c>
      <c r="AE185" s="264">
        <v>40476</v>
      </c>
      <c r="AF185" s="268">
        <v>0.95155175153813</v>
      </c>
      <c r="AG185" s="268">
        <v>0.946430659153085</v>
      </c>
      <c r="AH185" s="295">
        <v>0.00512109238504443</v>
      </c>
    </row>
    <row r="186" spans="1:34">
      <c r="A186" s="315" t="s">
        <v>186</v>
      </c>
      <c r="B186" s="321" t="s">
        <v>3307</v>
      </c>
      <c r="C186" s="293" t="s">
        <v>321</v>
      </c>
      <c r="D186" s="321" t="s">
        <v>321</v>
      </c>
      <c r="E186" s="263">
        <v>8679</v>
      </c>
      <c r="F186" s="263">
        <v>8290</v>
      </c>
      <c r="G186" s="263">
        <v>7846</v>
      </c>
      <c r="H186" s="264">
        <v>6525</v>
      </c>
      <c r="I186" s="264">
        <v>6225</v>
      </c>
      <c r="J186" s="264">
        <v>5984</v>
      </c>
      <c r="K186" s="264">
        <v>5420</v>
      </c>
      <c r="L186" s="264">
        <v>5251</v>
      </c>
      <c r="M186" s="264">
        <v>5036</v>
      </c>
      <c r="N186" s="267">
        <v>0.943877878263101</v>
      </c>
      <c r="O186" s="266">
        <v>176592</v>
      </c>
      <c r="P186" s="294">
        <v>0.9</v>
      </c>
      <c r="Q186" s="267">
        <v>0.955179168106925</v>
      </c>
      <c r="R186" s="267">
        <v>0.954022988505747</v>
      </c>
      <c r="S186" s="267">
        <v>0.968819188191882</v>
      </c>
      <c r="T186" s="295">
        <v>0.00115617960117764</v>
      </c>
      <c r="U186" s="266">
        <v>187092</v>
      </c>
      <c r="V186" s="266">
        <v>167692</v>
      </c>
      <c r="W186" s="267">
        <v>0.89630769888611</v>
      </c>
      <c r="X186" s="267">
        <v>0.904021200599147</v>
      </c>
      <c r="Y186" s="268">
        <v>0.917088122605364</v>
      </c>
      <c r="Z186" s="268">
        <v>0.929151291512915</v>
      </c>
      <c r="AA186" s="295">
        <v>-0.0130669220062166</v>
      </c>
      <c r="AB186" s="264">
        <v>48085</v>
      </c>
      <c r="AC186" s="264">
        <v>44071</v>
      </c>
      <c r="AD186" s="264">
        <v>43945</v>
      </c>
      <c r="AE186" s="264">
        <v>40063</v>
      </c>
      <c r="AF186" s="268">
        <v>0.91652282416554</v>
      </c>
      <c r="AG186" s="268">
        <v>0.91166230515417</v>
      </c>
      <c r="AH186" s="295">
        <v>0.00486051901137019</v>
      </c>
    </row>
    <row r="187" spans="1:34">
      <c r="A187" s="315" t="s">
        <v>186</v>
      </c>
      <c r="B187" s="321" t="s">
        <v>3307</v>
      </c>
      <c r="C187" s="293" t="s">
        <v>322</v>
      </c>
      <c r="D187" s="321" t="s">
        <v>323</v>
      </c>
      <c r="E187" s="263">
        <v>3349</v>
      </c>
      <c r="F187" s="263">
        <v>3161</v>
      </c>
      <c r="G187" s="263">
        <v>2778</v>
      </c>
      <c r="H187" s="264">
        <v>2691</v>
      </c>
      <c r="I187" s="264">
        <v>2394</v>
      </c>
      <c r="J187" s="264">
        <v>2327</v>
      </c>
      <c r="K187" s="264">
        <v>2155</v>
      </c>
      <c r="L187" s="264">
        <v>2064</v>
      </c>
      <c r="M187" s="264">
        <v>1906</v>
      </c>
      <c r="N187" s="267">
        <v>0.898709219858156</v>
      </c>
      <c r="O187" s="266">
        <v>63359</v>
      </c>
      <c r="P187" s="294">
        <v>0.9</v>
      </c>
      <c r="Q187" s="267">
        <v>0.943863839952225</v>
      </c>
      <c r="R187" s="267">
        <v>0.889632107023411</v>
      </c>
      <c r="S187" s="267">
        <v>0.957772621809745</v>
      </c>
      <c r="T187" s="295">
        <v>0.0542317329288132</v>
      </c>
      <c r="U187" s="266">
        <v>70500</v>
      </c>
      <c r="V187" s="266">
        <v>56220</v>
      </c>
      <c r="W187" s="267">
        <v>0.797446808510638</v>
      </c>
      <c r="X187" s="267">
        <v>0.829501343684682</v>
      </c>
      <c r="Y187" s="268">
        <v>0.864734299516908</v>
      </c>
      <c r="Z187" s="268">
        <v>0.88445475638051</v>
      </c>
      <c r="AA187" s="295">
        <v>-0.0352329558322262</v>
      </c>
      <c r="AB187" s="264">
        <v>18416</v>
      </c>
      <c r="AC187" s="264">
        <v>15632</v>
      </c>
      <c r="AD187" s="264">
        <v>16911</v>
      </c>
      <c r="AE187" s="264">
        <v>13704</v>
      </c>
      <c r="AF187" s="268">
        <v>0.848827106863597</v>
      </c>
      <c r="AG187" s="268">
        <v>0.810360120631542</v>
      </c>
      <c r="AH187" s="295">
        <v>0.0384669862320552</v>
      </c>
    </row>
    <row r="188" spans="1:34">
      <c r="A188" s="315" t="s">
        <v>186</v>
      </c>
      <c r="B188" s="321" t="s">
        <v>3307</v>
      </c>
      <c r="C188" s="293" t="s">
        <v>324</v>
      </c>
      <c r="D188" s="321" t="s">
        <v>325</v>
      </c>
      <c r="E188" s="263">
        <v>6599</v>
      </c>
      <c r="F188" s="263">
        <v>6505</v>
      </c>
      <c r="G188" s="263">
        <v>6328</v>
      </c>
      <c r="H188" s="264">
        <v>4993</v>
      </c>
      <c r="I188" s="264">
        <v>4875</v>
      </c>
      <c r="J188" s="264">
        <v>4805</v>
      </c>
      <c r="K188" s="264">
        <v>5133</v>
      </c>
      <c r="L188" s="264">
        <v>4699</v>
      </c>
      <c r="M188" s="264">
        <v>4869</v>
      </c>
      <c r="N188" s="267">
        <v>0.961173612618226</v>
      </c>
      <c r="O188" s="266">
        <v>137295</v>
      </c>
      <c r="P188" s="294">
        <v>0.9</v>
      </c>
      <c r="Q188" s="267">
        <v>0.985755417487498</v>
      </c>
      <c r="R188" s="267">
        <v>0.976366913679151</v>
      </c>
      <c r="S188" s="267">
        <v>0.91544905513345</v>
      </c>
      <c r="T188" s="295">
        <v>0.00938850380834721</v>
      </c>
      <c r="U188" s="266">
        <v>142841</v>
      </c>
      <c r="V188" s="266">
        <v>134207</v>
      </c>
      <c r="W188" s="267">
        <v>0.93955516973418</v>
      </c>
      <c r="X188" s="267">
        <v>0.958933171692681</v>
      </c>
      <c r="Y188" s="268">
        <v>0.962347286200681</v>
      </c>
      <c r="Z188" s="268">
        <v>0.948568088836937</v>
      </c>
      <c r="AA188" s="295">
        <v>-0.00341411450800033</v>
      </c>
      <c r="AB188" s="264">
        <v>37773</v>
      </c>
      <c r="AC188" s="264">
        <v>36220</v>
      </c>
      <c r="AD188" s="264">
        <v>34367</v>
      </c>
      <c r="AE188" s="264">
        <v>32856</v>
      </c>
      <c r="AF188" s="268">
        <v>0.958885976755884</v>
      </c>
      <c r="AG188" s="268">
        <v>0.95603340413769</v>
      </c>
      <c r="AH188" s="295">
        <v>0.00285257261819361</v>
      </c>
    </row>
    <row r="189" spans="1:34">
      <c r="A189" s="315" t="s">
        <v>186</v>
      </c>
      <c r="B189" s="321" t="s">
        <v>40</v>
      </c>
      <c r="C189" s="293" t="s">
        <v>326</v>
      </c>
      <c r="D189" s="321" t="s">
        <v>327</v>
      </c>
      <c r="E189" s="263">
        <v>0</v>
      </c>
      <c r="F189" s="263">
        <v>0</v>
      </c>
      <c r="G189" s="263">
        <v>0</v>
      </c>
      <c r="H189" s="264">
        <v>0</v>
      </c>
      <c r="I189" s="264">
        <v>0</v>
      </c>
      <c r="J189" s="264">
        <v>0</v>
      </c>
      <c r="K189" s="264">
        <v>0</v>
      </c>
      <c r="L189" s="264">
        <v>0</v>
      </c>
      <c r="M189" s="264">
        <v>0</v>
      </c>
      <c r="N189" s="267">
        <v>0</v>
      </c>
      <c r="O189" s="266">
        <v>0</v>
      </c>
      <c r="P189" s="294">
        <v>0.9</v>
      </c>
      <c r="Q189" s="267">
        <v>0</v>
      </c>
      <c r="R189" s="267">
        <v>0</v>
      </c>
      <c r="S189" s="267">
        <v>0</v>
      </c>
      <c r="T189" s="295">
        <v>0</v>
      </c>
      <c r="U189" s="266">
        <v>0</v>
      </c>
      <c r="V189" s="266">
        <v>0</v>
      </c>
      <c r="W189" s="267">
        <v>0</v>
      </c>
      <c r="X189" s="267">
        <v>0</v>
      </c>
      <c r="Y189" s="268">
        <v>0</v>
      </c>
      <c r="Z189" s="268">
        <v>0</v>
      </c>
      <c r="AA189" s="295">
        <v>0</v>
      </c>
      <c r="AB189" s="264">
        <v>0</v>
      </c>
      <c r="AC189" s="264">
        <v>0</v>
      </c>
      <c r="AD189" s="264">
        <v>0</v>
      </c>
      <c r="AE189" s="264">
        <v>0</v>
      </c>
      <c r="AF189" s="268">
        <v>0</v>
      </c>
      <c r="AG189" s="268">
        <v>0</v>
      </c>
      <c r="AH189" s="295">
        <v>0</v>
      </c>
    </row>
    <row r="190" spans="1:34">
      <c r="A190" s="315" t="s">
        <v>186</v>
      </c>
      <c r="B190" s="321" t="s">
        <v>3308</v>
      </c>
      <c r="C190" s="293" t="s">
        <v>328</v>
      </c>
      <c r="D190" s="321" t="s">
        <v>329</v>
      </c>
      <c r="E190" s="263">
        <v>10956</v>
      </c>
      <c r="F190" s="263">
        <v>10457</v>
      </c>
      <c r="G190" s="263">
        <v>10330</v>
      </c>
      <c r="H190" s="264">
        <v>8282</v>
      </c>
      <c r="I190" s="264">
        <v>8004</v>
      </c>
      <c r="J190" s="264">
        <v>7881</v>
      </c>
      <c r="K190" s="264">
        <v>7588</v>
      </c>
      <c r="L190" s="264">
        <v>7364</v>
      </c>
      <c r="M190" s="264">
        <v>7303</v>
      </c>
      <c r="N190" s="267">
        <v>0.944219789015203</v>
      </c>
      <c r="O190" s="266">
        <v>202910</v>
      </c>
      <c r="P190" s="294">
        <v>0.9</v>
      </c>
      <c r="Q190" s="267">
        <v>0.954454180357795</v>
      </c>
      <c r="R190" s="267">
        <v>0.966433228688723</v>
      </c>
      <c r="S190" s="267">
        <v>0.970479704797048</v>
      </c>
      <c r="T190" s="295">
        <v>-0.0119790483309277</v>
      </c>
      <c r="U190" s="266">
        <v>214897</v>
      </c>
      <c r="V190" s="266">
        <v>202176</v>
      </c>
      <c r="W190" s="267">
        <v>0.940804199221022</v>
      </c>
      <c r="X190" s="267">
        <v>0.942862358525009</v>
      </c>
      <c r="Y190" s="268">
        <v>0.951581743540208</v>
      </c>
      <c r="Z190" s="268">
        <v>0.96244069583553</v>
      </c>
      <c r="AA190" s="295">
        <v>-0.00871938501519853</v>
      </c>
      <c r="AB190" s="264">
        <v>61005</v>
      </c>
      <c r="AC190" s="264">
        <v>58235</v>
      </c>
      <c r="AD190" s="264">
        <v>53695</v>
      </c>
      <c r="AE190" s="264">
        <v>51022</v>
      </c>
      <c r="AF190" s="268">
        <v>0.95459388574707</v>
      </c>
      <c r="AG190" s="268">
        <v>0.950218828568768</v>
      </c>
      <c r="AH190" s="295">
        <v>0.00437505717830189</v>
      </c>
    </row>
    <row r="191" spans="1:34">
      <c r="A191" s="315" t="s">
        <v>186</v>
      </c>
      <c r="B191" s="321" t="s">
        <v>3308</v>
      </c>
      <c r="C191" s="293" t="s">
        <v>330</v>
      </c>
      <c r="D191" s="321" t="s">
        <v>331</v>
      </c>
      <c r="E191" s="263">
        <v>14937</v>
      </c>
      <c r="F191" s="263">
        <v>14110</v>
      </c>
      <c r="G191" s="263">
        <v>14053</v>
      </c>
      <c r="H191" s="264">
        <v>11184</v>
      </c>
      <c r="I191" s="264">
        <v>10420</v>
      </c>
      <c r="J191" s="264">
        <v>10593</v>
      </c>
      <c r="K191" s="264">
        <v>9528</v>
      </c>
      <c r="L191" s="264">
        <v>8865</v>
      </c>
      <c r="M191" s="264">
        <v>9163</v>
      </c>
      <c r="N191" s="267">
        <v>0.948516923156406</v>
      </c>
      <c r="O191" s="266">
        <v>293750</v>
      </c>
      <c r="P191" s="294">
        <v>0.9</v>
      </c>
      <c r="Q191" s="267">
        <v>0.94463413001272</v>
      </c>
      <c r="R191" s="267">
        <v>0.931688125894135</v>
      </c>
      <c r="S191" s="267">
        <v>0.930415617128463</v>
      </c>
      <c r="T191" s="295">
        <v>0.0129460041185856</v>
      </c>
      <c r="U191" s="266">
        <v>309694</v>
      </c>
      <c r="V191" s="266">
        <v>292374</v>
      </c>
      <c r="W191" s="267">
        <v>0.944073827713808</v>
      </c>
      <c r="X191" s="267">
        <v>0.940818102697998</v>
      </c>
      <c r="Y191" s="268">
        <v>0.947156652360515</v>
      </c>
      <c r="Z191" s="268">
        <v>0.961691855583543</v>
      </c>
      <c r="AA191" s="295">
        <v>-0.00633854966251679</v>
      </c>
      <c r="AB191" s="264">
        <v>81497</v>
      </c>
      <c r="AC191" s="264">
        <v>77681</v>
      </c>
      <c r="AD191" s="264">
        <v>74836</v>
      </c>
      <c r="AE191" s="264">
        <v>71104</v>
      </c>
      <c r="AF191" s="268">
        <v>0.953176190534621</v>
      </c>
      <c r="AG191" s="268">
        <v>0.950130953017264</v>
      </c>
      <c r="AH191" s="295">
        <v>0.00304523751735641</v>
      </c>
    </row>
    <row r="192" spans="1:34">
      <c r="A192" s="315" t="s">
        <v>186</v>
      </c>
      <c r="B192" s="321" t="s">
        <v>3308</v>
      </c>
      <c r="C192" s="293" t="s">
        <v>332</v>
      </c>
      <c r="D192" s="321" t="s">
        <v>333</v>
      </c>
      <c r="E192" s="263">
        <v>6264</v>
      </c>
      <c r="F192" s="263">
        <v>5716</v>
      </c>
      <c r="G192" s="263">
        <v>5544</v>
      </c>
      <c r="H192" s="264">
        <v>4379</v>
      </c>
      <c r="I192" s="264">
        <v>4043</v>
      </c>
      <c r="J192" s="264">
        <v>3908</v>
      </c>
      <c r="K192" s="264">
        <v>3433</v>
      </c>
      <c r="L192" s="264">
        <v>3144</v>
      </c>
      <c r="M192" s="264">
        <v>3096</v>
      </c>
      <c r="N192" s="267">
        <v>0.911562447890612</v>
      </c>
      <c r="O192" s="266">
        <v>136666</v>
      </c>
      <c r="P192" s="294">
        <v>0.9</v>
      </c>
      <c r="Q192" s="267">
        <v>0.912515964240102</v>
      </c>
      <c r="R192" s="267">
        <v>0.923270153002969</v>
      </c>
      <c r="S192" s="267">
        <v>0.91581706961841</v>
      </c>
      <c r="T192" s="295">
        <v>-0.0107541887628665</v>
      </c>
      <c r="U192" s="266">
        <v>149925</v>
      </c>
      <c r="V192" s="266">
        <v>133609</v>
      </c>
      <c r="W192" s="267">
        <v>0.891172252793063</v>
      </c>
      <c r="X192" s="267">
        <v>0.885057471264368</v>
      </c>
      <c r="Y192" s="268">
        <v>0.892441196620233</v>
      </c>
      <c r="Z192" s="268">
        <v>0.901835129624235</v>
      </c>
      <c r="AA192" s="295">
        <v>-0.00738372535586507</v>
      </c>
      <c r="AB192" s="264">
        <v>32972</v>
      </c>
      <c r="AC192" s="264">
        <v>29443</v>
      </c>
      <c r="AD192" s="264">
        <v>33102</v>
      </c>
      <c r="AE192" s="264">
        <v>29566</v>
      </c>
      <c r="AF192" s="268">
        <v>0.892969792551256</v>
      </c>
      <c r="AG192" s="268">
        <v>0.893178659899704</v>
      </c>
      <c r="AH192" s="295">
        <v>-0.000208867348448272</v>
      </c>
    </row>
    <row r="193" spans="1:34">
      <c r="A193" s="315" t="s">
        <v>186</v>
      </c>
      <c r="B193" s="321" t="s">
        <v>3308</v>
      </c>
      <c r="C193" s="293" t="s">
        <v>334</v>
      </c>
      <c r="D193" s="321" t="s">
        <v>335</v>
      </c>
      <c r="E193" s="263">
        <v>6116</v>
      </c>
      <c r="F193" s="263">
        <v>5748</v>
      </c>
      <c r="G193" s="263">
        <v>5638</v>
      </c>
      <c r="H193" s="264">
        <v>4187</v>
      </c>
      <c r="I193" s="264">
        <v>3996</v>
      </c>
      <c r="J193" s="264">
        <v>3944</v>
      </c>
      <c r="K193" s="264">
        <v>3496</v>
      </c>
      <c r="L193" s="264">
        <v>3333</v>
      </c>
      <c r="M193" s="264">
        <v>3272</v>
      </c>
      <c r="N193" s="267">
        <v>0.94094431584547</v>
      </c>
      <c r="O193" s="266">
        <v>130891</v>
      </c>
      <c r="P193" s="294">
        <v>0.9</v>
      </c>
      <c r="Q193" s="267">
        <v>0.939829954218443</v>
      </c>
      <c r="R193" s="267">
        <v>0.954382612849295</v>
      </c>
      <c r="S193" s="267">
        <v>0.95337528604119</v>
      </c>
      <c r="T193" s="295">
        <v>-0.0145526586308521</v>
      </c>
      <c r="U193" s="266">
        <v>139106</v>
      </c>
      <c r="V193" s="266">
        <v>130564</v>
      </c>
      <c r="W193" s="267">
        <v>0.938593590499331</v>
      </c>
      <c r="X193" s="267">
        <v>0.921844342707652</v>
      </c>
      <c r="Y193" s="268">
        <v>0.941963219488894</v>
      </c>
      <c r="Z193" s="268">
        <v>0.935926773455378</v>
      </c>
      <c r="AA193" s="295">
        <v>-0.0201188767812421</v>
      </c>
      <c r="AB193" s="264">
        <v>31808</v>
      </c>
      <c r="AC193" s="264">
        <v>29771</v>
      </c>
      <c r="AD193" s="264">
        <v>30995</v>
      </c>
      <c r="AE193" s="264">
        <v>29110</v>
      </c>
      <c r="AF193" s="268">
        <v>0.935959507042254</v>
      </c>
      <c r="AG193" s="268">
        <v>0.939183739312792</v>
      </c>
      <c r="AH193" s="295">
        <v>-0.00322423227053892</v>
      </c>
    </row>
    <row r="194" spans="1:34">
      <c r="A194" s="315" t="s">
        <v>186</v>
      </c>
      <c r="B194" s="321" t="s">
        <v>3308</v>
      </c>
      <c r="C194" s="293" t="s">
        <v>336</v>
      </c>
      <c r="D194" s="321" t="s">
        <v>337</v>
      </c>
      <c r="E194" s="263">
        <v>5989</v>
      </c>
      <c r="F194" s="263">
        <v>5717</v>
      </c>
      <c r="G194" s="263">
        <v>5235</v>
      </c>
      <c r="H194" s="264">
        <v>3703</v>
      </c>
      <c r="I194" s="264">
        <v>3516</v>
      </c>
      <c r="J194" s="264">
        <v>3269</v>
      </c>
      <c r="K194" s="264">
        <v>4409</v>
      </c>
      <c r="L194" s="264">
        <v>4191</v>
      </c>
      <c r="M194" s="264">
        <v>3754</v>
      </c>
      <c r="N194" s="267">
        <v>0.95068332796816</v>
      </c>
      <c r="O194" s="266">
        <v>162429</v>
      </c>
      <c r="P194" s="294">
        <v>0.9</v>
      </c>
      <c r="Q194" s="267">
        <v>0.954583402905326</v>
      </c>
      <c r="R194" s="267">
        <v>0.949500405076965</v>
      </c>
      <c r="S194" s="267">
        <v>0.950555681560445</v>
      </c>
      <c r="T194" s="295">
        <v>0.00508299782836175</v>
      </c>
      <c r="U194" s="266">
        <v>170855</v>
      </c>
      <c r="V194" s="266">
        <v>151379</v>
      </c>
      <c r="W194" s="267">
        <v>0.886008603786837</v>
      </c>
      <c r="X194" s="267">
        <v>0.87410252128903</v>
      </c>
      <c r="Y194" s="268">
        <v>0.882797731568998</v>
      </c>
      <c r="Z194" s="268">
        <v>0.851440235881152</v>
      </c>
      <c r="AA194" s="295">
        <v>-0.00869521027996822</v>
      </c>
      <c r="AB194" s="264">
        <v>34802</v>
      </c>
      <c r="AC194" s="264">
        <v>30712</v>
      </c>
      <c r="AD194" s="264">
        <v>36142</v>
      </c>
      <c r="AE194" s="264">
        <v>32197</v>
      </c>
      <c r="AF194" s="268">
        <v>0.882478018504684</v>
      </c>
      <c r="AG194" s="268">
        <v>0.890847213767915</v>
      </c>
      <c r="AH194" s="295">
        <v>-0.00836919526323177</v>
      </c>
    </row>
    <row r="195" spans="1:34">
      <c r="A195" s="315" t="s">
        <v>186</v>
      </c>
      <c r="B195" s="321" t="s">
        <v>3308</v>
      </c>
      <c r="C195" s="293" t="s">
        <v>338</v>
      </c>
      <c r="D195" s="321" t="s">
        <v>339</v>
      </c>
      <c r="E195" s="263">
        <v>0</v>
      </c>
      <c r="F195" s="263">
        <v>0</v>
      </c>
      <c r="G195" s="263">
        <v>0</v>
      </c>
      <c r="H195" s="264">
        <v>0</v>
      </c>
      <c r="I195" s="264">
        <v>0</v>
      </c>
      <c r="J195" s="264">
        <v>0</v>
      </c>
      <c r="K195" s="264">
        <v>0</v>
      </c>
      <c r="L195" s="264">
        <v>0</v>
      </c>
      <c r="M195" s="264">
        <v>0</v>
      </c>
      <c r="N195" s="267">
        <v>0.951652260225816</v>
      </c>
      <c r="O195" s="266">
        <v>92040</v>
      </c>
      <c r="P195" s="294">
        <v>0.9</v>
      </c>
      <c r="Q195" s="267">
        <v>0</v>
      </c>
      <c r="R195" s="267">
        <v>0</v>
      </c>
      <c r="S195" s="267">
        <v>0</v>
      </c>
      <c r="T195" s="295">
        <v>0</v>
      </c>
      <c r="U195" s="266">
        <v>96716</v>
      </c>
      <c r="V195" s="266">
        <v>91410</v>
      </c>
      <c r="W195" s="267">
        <v>0.945138343190372</v>
      </c>
      <c r="X195" s="267">
        <v>0</v>
      </c>
      <c r="Y195" s="268">
        <v>0</v>
      </c>
      <c r="Z195" s="268">
        <v>0</v>
      </c>
      <c r="AA195" s="295">
        <v>0</v>
      </c>
      <c r="AB195" s="264">
        <v>7</v>
      </c>
      <c r="AC195" s="264">
        <v>7</v>
      </c>
      <c r="AD195" s="264">
        <v>6240</v>
      </c>
      <c r="AE195" s="264">
        <v>5973</v>
      </c>
      <c r="AF195" s="268">
        <v>1</v>
      </c>
      <c r="AG195" s="268">
        <v>0.957211538461539</v>
      </c>
      <c r="AH195" s="295">
        <v>0.0427884615384615</v>
      </c>
    </row>
    <row r="196" spans="1:34">
      <c r="A196" s="315" t="s">
        <v>186</v>
      </c>
      <c r="B196" s="321" t="s">
        <v>3308</v>
      </c>
      <c r="C196" s="293" t="s">
        <v>340</v>
      </c>
      <c r="D196" s="321" t="s">
        <v>341</v>
      </c>
      <c r="E196" s="263">
        <v>2</v>
      </c>
      <c r="F196" s="263">
        <v>1</v>
      </c>
      <c r="G196" s="263">
        <v>0</v>
      </c>
      <c r="H196" s="264">
        <v>4</v>
      </c>
      <c r="I196" s="264">
        <v>0</v>
      </c>
      <c r="J196" s="264">
        <v>1</v>
      </c>
      <c r="K196" s="264">
        <v>1</v>
      </c>
      <c r="L196" s="264">
        <v>0</v>
      </c>
      <c r="M196" s="264">
        <v>0</v>
      </c>
      <c r="N196" s="267">
        <v>0.25</v>
      </c>
      <c r="O196" s="266">
        <v>4</v>
      </c>
      <c r="P196" s="294">
        <v>0.9</v>
      </c>
      <c r="Q196" s="267">
        <v>0.5</v>
      </c>
      <c r="R196" s="267">
        <v>0</v>
      </c>
      <c r="S196" s="267">
        <v>0</v>
      </c>
      <c r="T196" s="295">
        <v>0.5</v>
      </c>
      <c r="U196" s="266">
        <v>16</v>
      </c>
      <c r="V196" s="266">
        <v>5</v>
      </c>
      <c r="W196" s="267">
        <v>0.3125</v>
      </c>
      <c r="X196" s="267">
        <v>0</v>
      </c>
      <c r="Y196" s="268">
        <v>0.25</v>
      </c>
      <c r="Z196" s="268">
        <v>0</v>
      </c>
      <c r="AA196" s="295">
        <v>-0.25</v>
      </c>
      <c r="AB196" s="264">
        <v>8</v>
      </c>
      <c r="AC196" s="264">
        <v>1</v>
      </c>
      <c r="AD196" s="264">
        <v>4</v>
      </c>
      <c r="AE196" s="264">
        <v>2</v>
      </c>
      <c r="AF196" s="268">
        <v>0.125</v>
      </c>
      <c r="AG196" s="268">
        <v>0.5</v>
      </c>
      <c r="AH196" s="295">
        <v>-0.375</v>
      </c>
    </row>
    <row r="197" spans="1:34">
      <c r="A197" s="315" t="s">
        <v>186</v>
      </c>
      <c r="B197" s="321" t="s">
        <v>3308</v>
      </c>
      <c r="C197" s="293" t="s">
        <v>342</v>
      </c>
      <c r="D197" s="321" t="s">
        <v>343</v>
      </c>
      <c r="E197" s="263">
        <v>3139</v>
      </c>
      <c r="F197" s="263">
        <v>2986</v>
      </c>
      <c r="G197" s="263">
        <v>2958</v>
      </c>
      <c r="H197" s="264">
        <v>1936</v>
      </c>
      <c r="I197" s="264">
        <v>1845</v>
      </c>
      <c r="J197" s="264">
        <v>1820</v>
      </c>
      <c r="K197" s="264">
        <v>1551</v>
      </c>
      <c r="L197" s="264">
        <v>1485</v>
      </c>
      <c r="M197" s="264">
        <v>1468</v>
      </c>
      <c r="N197" s="267">
        <v>0.950263135191097</v>
      </c>
      <c r="O197" s="266">
        <v>66087</v>
      </c>
      <c r="P197" s="294">
        <v>0.9</v>
      </c>
      <c r="Q197" s="267">
        <v>0.951258362535839</v>
      </c>
      <c r="R197" s="267">
        <v>0.952995867768595</v>
      </c>
      <c r="S197" s="267">
        <v>0.957446808510638</v>
      </c>
      <c r="T197" s="295">
        <v>-0.00173750523275562</v>
      </c>
      <c r="U197" s="266">
        <v>69546</v>
      </c>
      <c r="V197" s="266">
        <v>65585</v>
      </c>
      <c r="W197" s="267">
        <v>0.943044891151181</v>
      </c>
      <c r="X197" s="267">
        <v>0.942338324307104</v>
      </c>
      <c r="Y197" s="268">
        <v>0.940082644628099</v>
      </c>
      <c r="Z197" s="268">
        <v>0.9464861379755</v>
      </c>
      <c r="AA197" s="295">
        <v>0.00225567967900497</v>
      </c>
      <c r="AB197" s="264">
        <v>15143</v>
      </c>
      <c r="AC197" s="264">
        <v>14338</v>
      </c>
      <c r="AD197" s="264">
        <v>15279</v>
      </c>
      <c r="AE197" s="264">
        <v>14479</v>
      </c>
      <c r="AF197" s="268">
        <v>0.946840124149772</v>
      </c>
      <c r="AG197" s="268">
        <v>0.947640552392172</v>
      </c>
      <c r="AH197" s="295">
        <v>-0.00080042824240012</v>
      </c>
    </row>
    <row r="198" spans="1:34">
      <c r="A198" s="315" t="s">
        <v>186</v>
      </c>
      <c r="B198" s="321" t="s">
        <v>3308</v>
      </c>
      <c r="C198" s="293" t="s">
        <v>344</v>
      </c>
      <c r="D198" s="321" t="s">
        <v>345</v>
      </c>
      <c r="E198" s="263">
        <v>6</v>
      </c>
      <c r="F198" s="263">
        <v>2</v>
      </c>
      <c r="G198" s="263">
        <v>1</v>
      </c>
      <c r="H198" s="264">
        <v>3</v>
      </c>
      <c r="I198" s="264">
        <v>1</v>
      </c>
      <c r="J198" s="264">
        <v>1</v>
      </c>
      <c r="K198" s="264">
        <v>1</v>
      </c>
      <c r="L198" s="264">
        <v>1</v>
      </c>
      <c r="M198" s="264">
        <v>0</v>
      </c>
      <c r="N198" s="267">
        <v>0.358974358974359</v>
      </c>
      <c r="O198" s="266">
        <v>14</v>
      </c>
      <c r="P198" s="294">
        <v>0.9</v>
      </c>
      <c r="Q198" s="267">
        <v>0.333333333333333</v>
      </c>
      <c r="R198" s="267">
        <v>0.333333333333333</v>
      </c>
      <c r="S198" s="267">
        <v>1</v>
      </c>
      <c r="T198" s="295">
        <v>0</v>
      </c>
      <c r="U198" s="266">
        <v>39</v>
      </c>
      <c r="V198" s="266">
        <v>15</v>
      </c>
      <c r="W198" s="267">
        <v>0.384615384615385</v>
      </c>
      <c r="X198" s="267">
        <v>0.166666666666667</v>
      </c>
      <c r="Y198" s="268">
        <v>0.333333333333333</v>
      </c>
      <c r="Z198" s="268">
        <v>0</v>
      </c>
      <c r="AA198" s="295">
        <v>-0.166666666666667</v>
      </c>
      <c r="AB198" s="264">
        <v>12</v>
      </c>
      <c r="AC198" s="264">
        <v>3</v>
      </c>
      <c r="AD198" s="264">
        <v>11</v>
      </c>
      <c r="AE198" s="264">
        <v>6</v>
      </c>
      <c r="AF198" s="268">
        <v>0.25</v>
      </c>
      <c r="AG198" s="268">
        <v>0.545454545454545</v>
      </c>
      <c r="AH198" s="295">
        <v>-0.295454545454545</v>
      </c>
    </row>
    <row r="199" spans="1:34">
      <c r="A199" s="315" t="s">
        <v>186</v>
      </c>
      <c r="B199" s="321" t="s">
        <v>3308</v>
      </c>
      <c r="C199" s="293" t="s">
        <v>346</v>
      </c>
      <c r="D199" s="321" t="s">
        <v>347</v>
      </c>
      <c r="E199" s="263">
        <v>3659</v>
      </c>
      <c r="F199" s="263">
        <v>3598</v>
      </c>
      <c r="G199" s="263">
        <v>3328</v>
      </c>
      <c r="H199" s="264">
        <v>2141</v>
      </c>
      <c r="I199" s="264">
        <v>2045</v>
      </c>
      <c r="J199" s="264">
        <v>1974</v>
      </c>
      <c r="K199" s="264">
        <v>2802</v>
      </c>
      <c r="L199" s="264">
        <v>2710</v>
      </c>
      <c r="M199" s="264">
        <v>2550</v>
      </c>
      <c r="N199" s="267">
        <v>0.965570692726135</v>
      </c>
      <c r="O199" s="266">
        <v>100289</v>
      </c>
      <c r="P199" s="294">
        <v>0.9</v>
      </c>
      <c r="Q199" s="267">
        <v>0.983328778354742</v>
      </c>
      <c r="R199" s="267">
        <v>0.955161139654367</v>
      </c>
      <c r="S199" s="267">
        <v>0.96716630977873</v>
      </c>
      <c r="T199" s="295">
        <v>0.0281676387003746</v>
      </c>
      <c r="U199" s="266">
        <v>103865</v>
      </c>
      <c r="V199" s="266">
        <v>93425</v>
      </c>
      <c r="W199" s="267">
        <v>0.899484908294421</v>
      </c>
      <c r="X199" s="267">
        <v>0.909538125170812</v>
      </c>
      <c r="Y199" s="268">
        <v>0.921999065857076</v>
      </c>
      <c r="Z199" s="268">
        <v>0.910064239828694</v>
      </c>
      <c r="AA199" s="295">
        <v>-0.0124609406862645</v>
      </c>
      <c r="AB199" s="264">
        <v>22033</v>
      </c>
      <c r="AC199" s="264">
        <v>20245</v>
      </c>
      <c r="AD199" s="264">
        <v>22727</v>
      </c>
      <c r="AE199" s="264">
        <v>20676</v>
      </c>
      <c r="AF199" s="268">
        <v>0.91884899922843</v>
      </c>
      <c r="AG199" s="268">
        <v>0.909754917059005</v>
      </c>
      <c r="AH199" s="295">
        <v>0.00909408216942542</v>
      </c>
    </row>
    <row r="200" spans="1:34">
      <c r="A200" s="315" t="s">
        <v>186</v>
      </c>
      <c r="B200" s="321" t="s">
        <v>3308</v>
      </c>
      <c r="C200" s="293" t="s">
        <v>348</v>
      </c>
      <c r="D200" s="321" t="s">
        <v>349</v>
      </c>
      <c r="E200" s="263">
        <v>4869</v>
      </c>
      <c r="F200" s="263">
        <v>4645</v>
      </c>
      <c r="G200" s="263">
        <v>4510</v>
      </c>
      <c r="H200" s="264">
        <v>3272</v>
      </c>
      <c r="I200" s="264">
        <v>3160</v>
      </c>
      <c r="J200" s="264">
        <v>3065</v>
      </c>
      <c r="K200" s="264">
        <v>2905</v>
      </c>
      <c r="L200" s="264">
        <v>2800</v>
      </c>
      <c r="M200" s="264">
        <v>2709</v>
      </c>
      <c r="N200" s="267">
        <v>0.941053890479469</v>
      </c>
      <c r="O200" s="266">
        <v>103866</v>
      </c>
      <c r="P200" s="294">
        <v>0.9</v>
      </c>
      <c r="Q200" s="267">
        <v>0.953994660094475</v>
      </c>
      <c r="R200" s="267">
        <v>0.965770171149144</v>
      </c>
      <c r="S200" s="267">
        <v>0.963855421686747</v>
      </c>
      <c r="T200" s="295">
        <v>-0.011775511054669</v>
      </c>
      <c r="U200" s="266">
        <v>110372</v>
      </c>
      <c r="V200" s="266">
        <v>101327</v>
      </c>
      <c r="W200" s="267">
        <v>0.918049867720074</v>
      </c>
      <c r="X200" s="267">
        <v>0.926268227562128</v>
      </c>
      <c r="Y200" s="268">
        <v>0.936735941320293</v>
      </c>
      <c r="Z200" s="268">
        <v>0.932530120481928</v>
      </c>
      <c r="AA200" s="295">
        <v>-0.0104677137581656</v>
      </c>
      <c r="AB200" s="264">
        <v>25673</v>
      </c>
      <c r="AC200" s="264">
        <v>23877</v>
      </c>
      <c r="AD200" s="264">
        <v>24663</v>
      </c>
      <c r="AE200" s="264">
        <v>23055</v>
      </c>
      <c r="AF200" s="268">
        <v>0.930043236084602</v>
      </c>
      <c r="AG200" s="268">
        <v>0.934801119085269</v>
      </c>
      <c r="AH200" s="295">
        <v>-0.00475788300066693</v>
      </c>
    </row>
    <row r="201" spans="1:34">
      <c r="A201" s="315" t="s">
        <v>186</v>
      </c>
      <c r="B201" s="321" t="s">
        <v>3308</v>
      </c>
      <c r="C201" s="293" t="s">
        <v>350</v>
      </c>
      <c r="D201" s="321" t="s">
        <v>351</v>
      </c>
      <c r="E201" s="263">
        <v>4656</v>
      </c>
      <c r="F201" s="263">
        <v>4517</v>
      </c>
      <c r="G201" s="263">
        <v>4373</v>
      </c>
      <c r="H201" s="264">
        <v>3117</v>
      </c>
      <c r="I201" s="264">
        <v>3069</v>
      </c>
      <c r="J201" s="264">
        <v>3003</v>
      </c>
      <c r="K201" s="264">
        <v>2575</v>
      </c>
      <c r="L201" s="264">
        <v>2530</v>
      </c>
      <c r="M201" s="264">
        <v>2490</v>
      </c>
      <c r="N201" s="267">
        <v>0.981716457864868</v>
      </c>
      <c r="O201" s="266">
        <v>110019</v>
      </c>
      <c r="P201" s="294">
        <v>0.9</v>
      </c>
      <c r="Q201" s="267">
        <v>0.970146048109966</v>
      </c>
      <c r="R201" s="267">
        <v>0.984600577478345</v>
      </c>
      <c r="S201" s="267">
        <v>0.98252427184466</v>
      </c>
      <c r="T201" s="295">
        <v>-0.0144545293683789</v>
      </c>
      <c r="U201" s="266">
        <v>112068</v>
      </c>
      <c r="V201" s="266">
        <v>107187</v>
      </c>
      <c r="W201" s="267">
        <v>0.956446086304744</v>
      </c>
      <c r="X201" s="267">
        <v>0.939218213058419</v>
      </c>
      <c r="Y201" s="268">
        <v>0.963426371511068</v>
      </c>
      <c r="Z201" s="268">
        <v>0.966990291262136</v>
      </c>
      <c r="AA201" s="295">
        <v>-0.0242081584526491</v>
      </c>
      <c r="AB201" s="264">
        <v>23802</v>
      </c>
      <c r="AC201" s="264">
        <v>22867</v>
      </c>
      <c r="AD201" s="264">
        <v>23560</v>
      </c>
      <c r="AE201" s="264">
        <v>22706</v>
      </c>
      <c r="AF201" s="268">
        <v>0.960717586757415</v>
      </c>
      <c r="AG201" s="268">
        <v>0.963752122241087</v>
      </c>
      <c r="AH201" s="295">
        <v>-0.00303453548367127</v>
      </c>
    </row>
    <row r="202" spans="1:34">
      <c r="A202" s="315" t="s">
        <v>186</v>
      </c>
      <c r="B202" s="321" t="s">
        <v>3308</v>
      </c>
      <c r="C202" s="293" t="s">
        <v>352</v>
      </c>
      <c r="D202" s="321" t="s">
        <v>353</v>
      </c>
      <c r="E202" s="263">
        <v>10319</v>
      </c>
      <c r="F202" s="263">
        <v>10011</v>
      </c>
      <c r="G202" s="263">
        <v>9838</v>
      </c>
      <c r="H202" s="264">
        <v>7365</v>
      </c>
      <c r="I202" s="264">
        <v>7213</v>
      </c>
      <c r="J202" s="264">
        <v>7117</v>
      </c>
      <c r="K202" s="264">
        <v>6013</v>
      </c>
      <c r="L202" s="264">
        <v>5887</v>
      </c>
      <c r="M202" s="264">
        <v>5782</v>
      </c>
      <c r="N202" s="267">
        <v>0.97294783857771</v>
      </c>
      <c r="O202" s="266">
        <v>222843</v>
      </c>
      <c r="P202" s="294">
        <v>0.9</v>
      </c>
      <c r="Q202" s="267">
        <v>0.970152146525826</v>
      </c>
      <c r="R202" s="267">
        <v>0.979361846571623</v>
      </c>
      <c r="S202" s="267">
        <v>0.979045401629802</v>
      </c>
      <c r="T202" s="295">
        <v>-0.00920970004579635</v>
      </c>
      <c r="U202" s="266">
        <v>229039</v>
      </c>
      <c r="V202" s="266">
        <v>219057</v>
      </c>
      <c r="W202" s="267">
        <v>0.956417902627937</v>
      </c>
      <c r="X202" s="267">
        <v>0.953386956100397</v>
      </c>
      <c r="Y202" s="268">
        <v>0.9663272233537</v>
      </c>
      <c r="Z202" s="268">
        <v>0.961583236321304</v>
      </c>
      <c r="AA202" s="295">
        <v>-0.0129402672533026</v>
      </c>
      <c r="AB202" s="264">
        <v>55059</v>
      </c>
      <c r="AC202" s="264">
        <v>53107</v>
      </c>
      <c r="AD202" s="264">
        <v>53033</v>
      </c>
      <c r="AE202" s="264">
        <v>51291</v>
      </c>
      <c r="AF202" s="268">
        <v>0.964547122178027</v>
      </c>
      <c r="AG202" s="268">
        <v>0.96715252767145</v>
      </c>
      <c r="AH202" s="295">
        <v>-0.0026054054934227</v>
      </c>
    </row>
    <row r="203" spans="1:34">
      <c r="A203" s="315" t="s">
        <v>186</v>
      </c>
      <c r="B203" s="321" t="s">
        <v>3308</v>
      </c>
      <c r="C203" s="293" t="s">
        <v>354</v>
      </c>
      <c r="D203" s="321" t="s">
        <v>355</v>
      </c>
      <c r="E203" s="263">
        <v>2</v>
      </c>
      <c r="F203" s="263">
        <v>2</v>
      </c>
      <c r="G203" s="263">
        <v>1</v>
      </c>
      <c r="H203" s="264">
        <v>0</v>
      </c>
      <c r="I203" s="264">
        <v>0</v>
      </c>
      <c r="J203" s="264">
        <v>0</v>
      </c>
      <c r="K203" s="264">
        <v>0</v>
      </c>
      <c r="L203" s="264">
        <v>0</v>
      </c>
      <c r="M203" s="264">
        <v>0</v>
      </c>
      <c r="N203" s="267">
        <v>0.636363636363636</v>
      </c>
      <c r="O203" s="266">
        <v>7</v>
      </c>
      <c r="P203" s="294">
        <v>0.9</v>
      </c>
      <c r="Q203" s="267">
        <v>1</v>
      </c>
      <c r="R203" s="267">
        <v>0</v>
      </c>
      <c r="S203" s="267">
        <v>0</v>
      </c>
      <c r="T203" s="295">
        <v>1</v>
      </c>
      <c r="U203" s="266">
        <v>11</v>
      </c>
      <c r="V203" s="266">
        <v>6</v>
      </c>
      <c r="W203" s="267">
        <v>0.545454545454545</v>
      </c>
      <c r="X203" s="267">
        <v>0.5</v>
      </c>
      <c r="Y203" s="268">
        <v>0</v>
      </c>
      <c r="Z203" s="268">
        <v>0</v>
      </c>
      <c r="AA203" s="295">
        <v>0.5</v>
      </c>
      <c r="AB203" s="264">
        <v>4</v>
      </c>
      <c r="AC203" s="264">
        <v>2</v>
      </c>
      <c r="AD203" s="264">
        <v>0</v>
      </c>
      <c r="AE203" s="264">
        <v>0</v>
      </c>
      <c r="AF203" s="268">
        <v>0.5</v>
      </c>
      <c r="AG203" s="268">
        <v>0</v>
      </c>
      <c r="AH203" s="295">
        <v>0.5</v>
      </c>
    </row>
    <row r="204" spans="1:34">
      <c r="A204" s="315" t="s">
        <v>186</v>
      </c>
      <c r="B204" s="321" t="s">
        <v>3308</v>
      </c>
      <c r="C204" s="293" t="s">
        <v>356</v>
      </c>
      <c r="D204" s="321" t="s">
        <v>357</v>
      </c>
      <c r="E204" s="263">
        <v>5080</v>
      </c>
      <c r="F204" s="263">
        <v>4911</v>
      </c>
      <c r="G204" s="263">
        <v>4677</v>
      </c>
      <c r="H204" s="264">
        <v>3405</v>
      </c>
      <c r="I204" s="264">
        <v>3333</v>
      </c>
      <c r="J204" s="264">
        <v>3245</v>
      </c>
      <c r="K204" s="264">
        <v>2737</v>
      </c>
      <c r="L204" s="264">
        <v>2698</v>
      </c>
      <c r="M204" s="264">
        <v>2598</v>
      </c>
      <c r="N204" s="267">
        <v>0.977483068567097</v>
      </c>
      <c r="O204" s="266">
        <v>117340</v>
      </c>
      <c r="P204" s="294">
        <v>0.9</v>
      </c>
      <c r="Q204" s="267">
        <v>0.966732283464567</v>
      </c>
      <c r="R204" s="267">
        <v>0.978854625550661</v>
      </c>
      <c r="S204" s="267">
        <v>0.985750822067958</v>
      </c>
      <c r="T204" s="295">
        <v>-0.0121223420860939</v>
      </c>
      <c r="U204" s="266">
        <v>120043</v>
      </c>
      <c r="V204" s="266">
        <v>113653</v>
      </c>
      <c r="W204" s="267">
        <v>0.946769074415001</v>
      </c>
      <c r="X204" s="267">
        <v>0.920669291338583</v>
      </c>
      <c r="Y204" s="268">
        <v>0.953010279001468</v>
      </c>
      <c r="Z204" s="268">
        <v>0.949214468396054</v>
      </c>
      <c r="AA204" s="295">
        <v>-0.0323409876628857</v>
      </c>
      <c r="AB204" s="264">
        <v>26098</v>
      </c>
      <c r="AC204" s="264">
        <v>24722</v>
      </c>
      <c r="AD204" s="264">
        <v>26332</v>
      </c>
      <c r="AE204" s="264">
        <v>24913</v>
      </c>
      <c r="AF204" s="268">
        <v>0.947275653306767</v>
      </c>
      <c r="AG204" s="268">
        <v>0.94611119550357</v>
      </c>
      <c r="AH204" s="295">
        <v>0.00116445780319696</v>
      </c>
    </row>
    <row r="205" spans="1:34">
      <c r="A205" s="315" t="s">
        <v>186</v>
      </c>
      <c r="B205" s="321" t="s">
        <v>3308</v>
      </c>
      <c r="C205" s="293" t="s">
        <v>358</v>
      </c>
      <c r="D205" s="321" t="s">
        <v>359</v>
      </c>
      <c r="E205" s="263">
        <v>4021</v>
      </c>
      <c r="F205" s="263">
        <v>3723</v>
      </c>
      <c r="G205" s="263">
        <v>3531</v>
      </c>
      <c r="H205" s="264">
        <v>2697</v>
      </c>
      <c r="I205" s="264">
        <v>2578</v>
      </c>
      <c r="J205" s="264">
        <v>2464</v>
      </c>
      <c r="K205" s="264">
        <v>2234</v>
      </c>
      <c r="L205" s="264">
        <v>2106</v>
      </c>
      <c r="M205" s="264">
        <v>2002</v>
      </c>
      <c r="N205" s="267">
        <v>0.94301884103702</v>
      </c>
      <c r="O205" s="266">
        <v>92645</v>
      </c>
      <c r="P205" s="294">
        <v>0.9</v>
      </c>
      <c r="Q205" s="267">
        <v>0.925889082317831</v>
      </c>
      <c r="R205" s="267">
        <v>0.955876900259548</v>
      </c>
      <c r="S205" s="267">
        <v>0.942703670546106</v>
      </c>
      <c r="T205" s="295">
        <v>-0.0299878179417162</v>
      </c>
      <c r="U205" s="266">
        <v>98243</v>
      </c>
      <c r="V205" s="266">
        <v>90060</v>
      </c>
      <c r="W205" s="267">
        <v>0.916706533798846</v>
      </c>
      <c r="X205" s="267">
        <v>0.878139766227307</v>
      </c>
      <c r="Y205" s="268">
        <v>0.913607712272896</v>
      </c>
      <c r="Z205" s="268">
        <v>0.896150402864817</v>
      </c>
      <c r="AA205" s="295">
        <v>-0.0354679460455892</v>
      </c>
      <c r="AB205" s="264">
        <v>21301</v>
      </c>
      <c r="AC205" s="264">
        <v>19332</v>
      </c>
      <c r="AD205" s="264">
        <v>21358</v>
      </c>
      <c r="AE205" s="264">
        <v>19575</v>
      </c>
      <c r="AF205" s="268">
        <v>0.907563025210084</v>
      </c>
      <c r="AG205" s="268">
        <v>0.916518400599307</v>
      </c>
      <c r="AH205" s="295">
        <v>-0.00895537538922297</v>
      </c>
    </row>
    <row r="206" spans="1:34">
      <c r="A206" s="315" t="s">
        <v>186</v>
      </c>
      <c r="B206" s="321" t="s">
        <v>3309</v>
      </c>
      <c r="C206" s="293" t="s">
        <v>360</v>
      </c>
      <c r="D206" s="321" t="s">
        <v>361</v>
      </c>
      <c r="E206" s="263">
        <v>6804</v>
      </c>
      <c r="F206" s="263">
        <v>6223</v>
      </c>
      <c r="G206" s="263">
        <v>5949</v>
      </c>
      <c r="H206" s="264">
        <v>4781</v>
      </c>
      <c r="I206" s="264">
        <v>4560</v>
      </c>
      <c r="J206" s="264">
        <v>4352</v>
      </c>
      <c r="K206" s="264">
        <v>3641</v>
      </c>
      <c r="L206" s="264">
        <v>3460</v>
      </c>
      <c r="M206" s="264">
        <v>3309</v>
      </c>
      <c r="N206" s="267">
        <v>0.943225139460251</v>
      </c>
      <c r="O206" s="266">
        <v>131379</v>
      </c>
      <c r="P206" s="294">
        <v>0.9</v>
      </c>
      <c r="Q206" s="267">
        <v>0.914609053497942</v>
      </c>
      <c r="R206" s="267">
        <v>0.953775360803179</v>
      </c>
      <c r="S206" s="267">
        <v>0.950288382312552</v>
      </c>
      <c r="T206" s="295">
        <v>-0.0391663073052368</v>
      </c>
      <c r="U206" s="266">
        <v>139287</v>
      </c>
      <c r="V206" s="266">
        <v>125036</v>
      </c>
      <c r="W206" s="267">
        <v>0.897686072641381</v>
      </c>
      <c r="X206" s="267">
        <v>0.874338624338624</v>
      </c>
      <c r="Y206" s="268">
        <v>0.910269818029701</v>
      </c>
      <c r="Z206" s="268">
        <v>0.908816259269431</v>
      </c>
      <c r="AA206" s="295">
        <v>-0.0359311936910766</v>
      </c>
      <c r="AB206" s="264">
        <v>34142</v>
      </c>
      <c r="AC206" s="264">
        <v>30531</v>
      </c>
      <c r="AD206" s="264">
        <v>30159</v>
      </c>
      <c r="AE206" s="264">
        <v>27135</v>
      </c>
      <c r="AF206" s="268">
        <v>0.894235838556616</v>
      </c>
      <c r="AG206" s="268">
        <v>0.899731423455685</v>
      </c>
      <c r="AH206" s="295">
        <v>-0.00549558489906843</v>
      </c>
    </row>
    <row r="207" spans="1:34">
      <c r="A207" s="315" t="s">
        <v>186</v>
      </c>
      <c r="B207" s="321" t="s">
        <v>3309</v>
      </c>
      <c r="C207" s="293" t="s">
        <v>362</v>
      </c>
      <c r="D207" s="321" t="s">
        <v>363</v>
      </c>
      <c r="E207" s="263">
        <v>7672</v>
      </c>
      <c r="F207" s="263">
        <v>7237</v>
      </c>
      <c r="G207" s="263">
        <v>6816</v>
      </c>
      <c r="H207" s="264">
        <v>5517</v>
      </c>
      <c r="I207" s="264">
        <v>5280</v>
      </c>
      <c r="J207" s="264">
        <v>5093</v>
      </c>
      <c r="K207" s="264">
        <v>4180</v>
      </c>
      <c r="L207" s="264">
        <v>4052</v>
      </c>
      <c r="M207" s="264">
        <v>3858</v>
      </c>
      <c r="N207" s="267">
        <v>0.953635644012213</v>
      </c>
      <c r="O207" s="266">
        <v>151794</v>
      </c>
      <c r="P207" s="294">
        <v>0.9</v>
      </c>
      <c r="Q207" s="267">
        <v>0.94330031282586</v>
      </c>
      <c r="R207" s="267">
        <v>0.957041870581838</v>
      </c>
      <c r="S207" s="267">
        <v>0.969377990430622</v>
      </c>
      <c r="T207" s="295">
        <v>-0.0137415577559777</v>
      </c>
      <c r="U207" s="266">
        <v>159174</v>
      </c>
      <c r="V207" s="266">
        <v>144718</v>
      </c>
      <c r="W207" s="267">
        <v>0.909181147674872</v>
      </c>
      <c r="X207" s="267">
        <v>0.888425443169969</v>
      </c>
      <c r="Y207" s="268">
        <v>0.923146637665398</v>
      </c>
      <c r="Z207" s="268">
        <v>0.922966507177034</v>
      </c>
      <c r="AA207" s="295">
        <v>-0.0347211944954291</v>
      </c>
      <c r="AB207" s="264">
        <v>38503</v>
      </c>
      <c r="AC207" s="264">
        <v>35309</v>
      </c>
      <c r="AD207" s="264">
        <v>34684</v>
      </c>
      <c r="AE207" s="264">
        <v>31766</v>
      </c>
      <c r="AF207" s="268">
        <v>0.917045425031816</v>
      </c>
      <c r="AG207" s="268">
        <v>0.915868988582632</v>
      </c>
      <c r="AH207" s="295">
        <v>0.00117643644918397</v>
      </c>
    </row>
    <row r="208" spans="1:34">
      <c r="A208" s="315" t="s">
        <v>186</v>
      </c>
      <c r="B208" s="321" t="s">
        <v>3309</v>
      </c>
      <c r="C208" s="293" t="s">
        <v>364</v>
      </c>
      <c r="D208" s="321" t="s">
        <v>365</v>
      </c>
      <c r="E208" s="263">
        <v>8865</v>
      </c>
      <c r="F208" s="263">
        <v>8197</v>
      </c>
      <c r="G208" s="263">
        <v>7827</v>
      </c>
      <c r="H208" s="264">
        <v>6609</v>
      </c>
      <c r="I208" s="264">
        <v>6151</v>
      </c>
      <c r="J208" s="264">
        <v>5848</v>
      </c>
      <c r="K208" s="264">
        <v>4575</v>
      </c>
      <c r="L208" s="264">
        <v>4392</v>
      </c>
      <c r="M208" s="264">
        <v>4232</v>
      </c>
      <c r="N208" s="267">
        <v>0.937217116630097</v>
      </c>
      <c r="O208" s="266">
        <v>176836</v>
      </c>
      <c r="P208" s="294">
        <v>0.9</v>
      </c>
      <c r="Q208" s="267">
        <v>0.924647490129724</v>
      </c>
      <c r="R208" s="267">
        <v>0.930700559842639</v>
      </c>
      <c r="S208" s="267">
        <v>0.96</v>
      </c>
      <c r="T208" s="295">
        <v>-0.00605306971291519</v>
      </c>
      <c r="U208" s="266">
        <v>188682</v>
      </c>
      <c r="V208" s="266">
        <v>169808</v>
      </c>
      <c r="W208" s="267">
        <v>0.899969260448797</v>
      </c>
      <c r="X208" s="267">
        <v>0.882910321489002</v>
      </c>
      <c r="Y208" s="268">
        <v>0.884853986987441</v>
      </c>
      <c r="Z208" s="268">
        <v>0.925027322404372</v>
      </c>
      <c r="AA208" s="295">
        <v>-0.00194366549843961</v>
      </c>
      <c r="AB208" s="264">
        <v>44336</v>
      </c>
      <c r="AC208" s="264">
        <v>40038</v>
      </c>
      <c r="AD208" s="264">
        <v>39649</v>
      </c>
      <c r="AE208" s="264">
        <v>35967</v>
      </c>
      <c r="AF208" s="268">
        <v>0.903058462648863</v>
      </c>
      <c r="AG208" s="268">
        <v>0.907135110595475</v>
      </c>
      <c r="AH208" s="295">
        <v>-0.004076647946612</v>
      </c>
    </row>
    <row r="209" spans="1:34">
      <c r="A209" s="315" t="s">
        <v>186</v>
      </c>
      <c r="B209" s="321" t="s">
        <v>3309</v>
      </c>
      <c r="C209" s="293" t="s">
        <v>366</v>
      </c>
      <c r="D209" s="321" t="s">
        <v>367</v>
      </c>
      <c r="E209" s="263">
        <v>4889</v>
      </c>
      <c r="F209" s="263">
        <v>4595</v>
      </c>
      <c r="G209" s="263">
        <v>4435</v>
      </c>
      <c r="H209" s="264">
        <v>3473</v>
      </c>
      <c r="I209" s="264">
        <v>3254</v>
      </c>
      <c r="J209" s="264">
        <v>3183</v>
      </c>
      <c r="K209" s="264">
        <v>2584</v>
      </c>
      <c r="L209" s="264">
        <v>2405</v>
      </c>
      <c r="M209" s="264">
        <v>2312</v>
      </c>
      <c r="N209" s="267">
        <v>0.951515885511283</v>
      </c>
      <c r="O209" s="266">
        <v>94280</v>
      </c>
      <c r="P209" s="294">
        <v>0.9</v>
      </c>
      <c r="Q209" s="267">
        <v>0.939865003068112</v>
      </c>
      <c r="R209" s="267">
        <v>0.936942124964008</v>
      </c>
      <c r="S209" s="267">
        <v>0.930727554179567</v>
      </c>
      <c r="T209" s="295">
        <v>0.00292287810410397</v>
      </c>
      <c r="U209" s="266">
        <v>99084</v>
      </c>
      <c r="V209" s="266">
        <v>91128</v>
      </c>
      <c r="W209" s="267">
        <v>0.919704493157321</v>
      </c>
      <c r="X209" s="267">
        <v>0.907138474125588</v>
      </c>
      <c r="Y209" s="268">
        <v>0.916498704290239</v>
      </c>
      <c r="Z209" s="268">
        <v>0.894736842105263</v>
      </c>
      <c r="AA209" s="295">
        <v>-0.00936023016465093</v>
      </c>
      <c r="AB209" s="264">
        <v>24092</v>
      </c>
      <c r="AC209" s="264">
        <v>22034</v>
      </c>
      <c r="AD209" s="264">
        <v>21372</v>
      </c>
      <c r="AE209" s="264">
        <v>19565</v>
      </c>
      <c r="AF209" s="268">
        <v>0.914577453096464</v>
      </c>
      <c r="AG209" s="268">
        <v>0.915450121654501</v>
      </c>
      <c r="AH209" s="295">
        <v>-0.000872668558037692</v>
      </c>
    </row>
    <row r="210" spans="1:34">
      <c r="A210" s="315" t="s">
        <v>186</v>
      </c>
      <c r="B210" s="321" t="s">
        <v>3309</v>
      </c>
      <c r="C210" s="293" t="s">
        <v>368</v>
      </c>
      <c r="D210" s="321" t="s">
        <v>369</v>
      </c>
      <c r="E210" s="263">
        <v>5339</v>
      </c>
      <c r="F210" s="263">
        <v>5091</v>
      </c>
      <c r="G210" s="263">
        <v>4809</v>
      </c>
      <c r="H210" s="264">
        <v>3867</v>
      </c>
      <c r="I210" s="264">
        <v>3733</v>
      </c>
      <c r="J210" s="264">
        <v>3513</v>
      </c>
      <c r="K210" s="264">
        <v>3065</v>
      </c>
      <c r="L210" s="264">
        <v>2979</v>
      </c>
      <c r="M210" s="264">
        <v>2733</v>
      </c>
      <c r="N210" s="267">
        <v>0.974510516829247</v>
      </c>
      <c r="O210" s="266">
        <v>125974</v>
      </c>
      <c r="P210" s="294">
        <v>0.9</v>
      </c>
      <c r="Q210" s="267">
        <v>0.953549353811575</v>
      </c>
      <c r="R210" s="267">
        <v>0.965347814843548</v>
      </c>
      <c r="S210" s="267">
        <v>0.971941272430669</v>
      </c>
      <c r="T210" s="295">
        <v>-0.0117984610319727</v>
      </c>
      <c r="U210" s="266">
        <v>129269</v>
      </c>
      <c r="V210" s="266">
        <v>117070</v>
      </c>
      <c r="W210" s="267">
        <v>0.905630893717751</v>
      </c>
      <c r="X210" s="267">
        <v>0.900730473871512</v>
      </c>
      <c r="Y210" s="268">
        <v>0.908456167571761</v>
      </c>
      <c r="Z210" s="268">
        <v>0.891680261011419</v>
      </c>
      <c r="AA210" s="295">
        <v>-0.00772569370024956</v>
      </c>
      <c r="AB210" s="264">
        <v>28889</v>
      </c>
      <c r="AC210" s="264">
        <v>25985</v>
      </c>
      <c r="AD210" s="264">
        <v>27561</v>
      </c>
      <c r="AE210" s="264">
        <v>25150</v>
      </c>
      <c r="AF210" s="268">
        <v>0.899477309702655</v>
      </c>
      <c r="AG210" s="268">
        <v>0.912521316352817</v>
      </c>
      <c r="AH210" s="295">
        <v>-0.0130440066501625</v>
      </c>
    </row>
    <row r="211" spans="1:34">
      <c r="A211" s="315" t="s">
        <v>186</v>
      </c>
      <c r="B211" s="321" t="s">
        <v>3309</v>
      </c>
      <c r="C211" s="293" t="s">
        <v>370</v>
      </c>
      <c r="D211" s="321" t="s">
        <v>371</v>
      </c>
      <c r="E211" s="263">
        <v>6952</v>
      </c>
      <c r="F211" s="263">
        <v>6282</v>
      </c>
      <c r="G211" s="263">
        <v>6175</v>
      </c>
      <c r="H211" s="264">
        <v>4661</v>
      </c>
      <c r="I211" s="264">
        <v>4408</v>
      </c>
      <c r="J211" s="264">
        <v>4221</v>
      </c>
      <c r="K211" s="264">
        <v>3994</v>
      </c>
      <c r="L211" s="264">
        <v>3731</v>
      </c>
      <c r="M211" s="264">
        <v>3625</v>
      </c>
      <c r="N211" s="267">
        <v>0.92916304583967</v>
      </c>
      <c r="O211" s="266">
        <v>136862</v>
      </c>
      <c r="P211" s="294">
        <v>0.9</v>
      </c>
      <c r="Q211" s="267">
        <v>0.903624856156502</v>
      </c>
      <c r="R211" s="267">
        <v>0.945719802617464</v>
      </c>
      <c r="S211" s="267">
        <v>0.93415122684026</v>
      </c>
      <c r="T211" s="295">
        <v>-0.0420949464609623</v>
      </c>
      <c r="U211" s="266">
        <v>147296</v>
      </c>
      <c r="V211" s="266">
        <v>130464</v>
      </c>
      <c r="W211" s="267">
        <v>0.885726699978275</v>
      </c>
      <c r="X211" s="267">
        <v>0.888233601841197</v>
      </c>
      <c r="Y211" s="268">
        <v>0.905599656726024</v>
      </c>
      <c r="Z211" s="268">
        <v>0.907611417125688</v>
      </c>
      <c r="AA211" s="295">
        <v>-0.0173660548848277</v>
      </c>
      <c r="AB211" s="264">
        <v>35652</v>
      </c>
      <c r="AC211" s="264">
        <v>32065</v>
      </c>
      <c r="AD211" s="264">
        <v>33354</v>
      </c>
      <c r="AE211" s="264">
        <v>30218</v>
      </c>
      <c r="AF211" s="268">
        <v>0.899388533602603</v>
      </c>
      <c r="AG211" s="268">
        <v>0.905978293458056</v>
      </c>
      <c r="AH211" s="295">
        <v>-0.00658975985545307</v>
      </c>
    </row>
    <row r="212" spans="1:34">
      <c r="A212" s="315" t="s">
        <v>186</v>
      </c>
      <c r="B212" s="321" t="s">
        <v>3309</v>
      </c>
      <c r="C212" s="293" t="s">
        <v>372</v>
      </c>
      <c r="D212" s="321" t="s">
        <v>373</v>
      </c>
      <c r="E212" s="263">
        <v>6734</v>
      </c>
      <c r="F212" s="263">
        <v>6191</v>
      </c>
      <c r="G212" s="263">
        <v>5878</v>
      </c>
      <c r="H212" s="264">
        <v>5176</v>
      </c>
      <c r="I212" s="264">
        <v>4899</v>
      </c>
      <c r="J212" s="264">
        <v>4741</v>
      </c>
      <c r="K212" s="264">
        <v>4353</v>
      </c>
      <c r="L212" s="264">
        <v>4113</v>
      </c>
      <c r="M212" s="264">
        <v>3976</v>
      </c>
      <c r="N212" s="267">
        <v>0.913689533119838</v>
      </c>
      <c r="O212" s="266">
        <v>135523</v>
      </c>
      <c r="P212" s="294">
        <v>0.9</v>
      </c>
      <c r="Q212" s="267">
        <v>0.919364419364419</v>
      </c>
      <c r="R212" s="267">
        <v>0.946483771251932</v>
      </c>
      <c r="S212" s="267">
        <v>0.94486560992419</v>
      </c>
      <c r="T212" s="295">
        <v>-0.0271193518875126</v>
      </c>
      <c r="U212" s="266">
        <v>148325</v>
      </c>
      <c r="V212" s="266">
        <v>131308</v>
      </c>
      <c r="W212" s="267">
        <v>0.885272206303725</v>
      </c>
      <c r="X212" s="267">
        <v>0.872883872883873</v>
      </c>
      <c r="Y212" s="268">
        <v>0.915958268933539</v>
      </c>
      <c r="Z212" s="268">
        <v>0.913393062255915</v>
      </c>
      <c r="AA212" s="295">
        <v>-0.0430743960496665</v>
      </c>
      <c r="AB212" s="264">
        <v>38196</v>
      </c>
      <c r="AC212" s="264">
        <v>33734</v>
      </c>
      <c r="AD212" s="264">
        <v>35098</v>
      </c>
      <c r="AE212" s="264">
        <v>31059</v>
      </c>
      <c r="AF212" s="268">
        <v>0.883181484972248</v>
      </c>
      <c r="AG212" s="268">
        <v>0.884922217790187</v>
      </c>
      <c r="AH212" s="295">
        <v>-0.00174073281793907</v>
      </c>
    </row>
    <row r="213" spans="1:34">
      <c r="A213" s="315" t="s">
        <v>186</v>
      </c>
      <c r="B213" s="321" t="s">
        <v>3309</v>
      </c>
      <c r="C213" s="293" t="s">
        <v>374</v>
      </c>
      <c r="D213" s="321" t="s">
        <v>375</v>
      </c>
      <c r="E213" s="263">
        <v>3995</v>
      </c>
      <c r="F213" s="263">
        <v>3769</v>
      </c>
      <c r="G213" s="263">
        <v>3674</v>
      </c>
      <c r="H213" s="264">
        <v>2861</v>
      </c>
      <c r="I213" s="264">
        <v>2757</v>
      </c>
      <c r="J213" s="264">
        <v>2680</v>
      </c>
      <c r="K213" s="264">
        <v>2019</v>
      </c>
      <c r="L213" s="264">
        <v>1937</v>
      </c>
      <c r="M213" s="264">
        <v>1857</v>
      </c>
      <c r="N213" s="267">
        <v>0.964053138838239</v>
      </c>
      <c r="O213" s="266">
        <v>77721</v>
      </c>
      <c r="P213" s="294">
        <v>0.9</v>
      </c>
      <c r="Q213" s="267">
        <v>0.94342928660826</v>
      </c>
      <c r="R213" s="267">
        <v>0.963649073750437</v>
      </c>
      <c r="S213" s="267">
        <v>0.95938583457157</v>
      </c>
      <c r="T213" s="295">
        <v>-0.0202197871421766</v>
      </c>
      <c r="U213" s="266">
        <v>80619</v>
      </c>
      <c r="V213" s="266">
        <v>75000</v>
      </c>
      <c r="W213" s="267">
        <v>0.930301789900644</v>
      </c>
      <c r="X213" s="267">
        <v>0.919649561952441</v>
      </c>
      <c r="Y213" s="268">
        <v>0.93673540720028</v>
      </c>
      <c r="Z213" s="268">
        <v>0.919762258543834</v>
      </c>
      <c r="AA213" s="295">
        <v>-0.0170858452478391</v>
      </c>
      <c r="AB213" s="264">
        <v>19727</v>
      </c>
      <c r="AC213" s="264">
        <v>18435</v>
      </c>
      <c r="AD213" s="264">
        <v>17524</v>
      </c>
      <c r="AE213" s="264">
        <v>16565</v>
      </c>
      <c r="AF213" s="268">
        <v>0.934506006995488</v>
      </c>
      <c r="AG213" s="268">
        <v>0.945275051358137</v>
      </c>
      <c r="AH213" s="295">
        <v>-0.0107690443626489</v>
      </c>
    </row>
    <row r="214" spans="1:34">
      <c r="A214" s="315" t="s">
        <v>186</v>
      </c>
      <c r="B214" s="321" t="s">
        <v>3309</v>
      </c>
      <c r="C214" s="293" t="s">
        <v>376</v>
      </c>
      <c r="D214" s="321" t="s">
        <v>377</v>
      </c>
      <c r="E214" s="263">
        <v>7917</v>
      </c>
      <c r="F214" s="263">
        <v>6867</v>
      </c>
      <c r="G214" s="263">
        <v>6898</v>
      </c>
      <c r="H214" s="264">
        <v>5788</v>
      </c>
      <c r="I214" s="264">
        <v>5605</v>
      </c>
      <c r="J214" s="264">
        <v>5457</v>
      </c>
      <c r="K214" s="264">
        <v>4702</v>
      </c>
      <c r="L214" s="264">
        <v>4331</v>
      </c>
      <c r="M214" s="264">
        <v>4386</v>
      </c>
      <c r="N214" s="267">
        <v>0.919726982246283</v>
      </c>
      <c r="O214" s="266">
        <v>145934</v>
      </c>
      <c r="P214" s="294">
        <v>0.9</v>
      </c>
      <c r="Q214" s="267">
        <v>0.86737400530504</v>
      </c>
      <c r="R214" s="267">
        <v>0.968382861091914</v>
      </c>
      <c r="S214" s="267">
        <v>0.921097405359422</v>
      </c>
      <c r="T214" s="295">
        <v>-0.101008855786874</v>
      </c>
      <c r="U214" s="266">
        <v>158671</v>
      </c>
      <c r="V214" s="266">
        <v>146350</v>
      </c>
      <c r="W214" s="267">
        <v>0.922348759382622</v>
      </c>
      <c r="X214" s="267">
        <v>0.87128962991032</v>
      </c>
      <c r="Y214" s="268">
        <v>0.942812715964064</v>
      </c>
      <c r="Z214" s="268">
        <v>0.932794555508294</v>
      </c>
      <c r="AA214" s="295">
        <v>-0.071523086053744</v>
      </c>
      <c r="AB214" s="264">
        <v>40660</v>
      </c>
      <c r="AC214" s="264">
        <v>37325</v>
      </c>
      <c r="AD214" s="264">
        <v>35183</v>
      </c>
      <c r="AE214" s="264">
        <v>32482</v>
      </c>
      <c r="AF214" s="268">
        <v>0.917978357107723</v>
      </c>
      <c r="AG214" s="268">
        <v>0.923229969019129</v>
      </c>
      <c r="AH214" s="295">
        <v>-0.005251611911406</v>
      </c>
    </row>
    <row r="215" spans="1:34">
      <c r="A215" s="315" t="s">
        <v>186</v>
      </c>
      <c r="B215" s="321" t="s">
        <v>3310</v>
      </c>
      <c r="C215" s="293" t="s">
        <v>378</v>
      </c>
      <c r="D215" s="321" t="s">
        <v>379</v>
      </c>
      <c r="E215" s="263">
        <v>0</v>
      </c>
      <c r="F215" s="263">
        <v>0</v>
      </c>
      <c r="G215" s="263">
        <v>0</v>
      </c>
      <c r="H215" s="264">
        <v>0</v>
      </c>
      <c r="I215" s="264">
        <v>0</v>
      </c>
      <c r="J215" s="264">
        <v>0</v>
      </c>
      <c r="K215" s="264">
        <v>0</v>
      </c>
      <c r="L215" s="264">
        <v>0</v>
      </c>
      <c r="M215" s="264">
        <v>0</v>
      </c>
      <c r="N215" s="267">
        <v>1</v>
      </c>
      <c r="O215" s="266">
        <v>1</v>
      </c>
      <c r="P215" s="294">
        <v>0.9</v>
      </c>
      <c r="Q215" s="267">
        <v>0</v>
      </c>
      <c r="R215" s="267">
        <v>0</v>
      </c>
      <c r="S215" s="267">
        <v>0</v>
      </c>
      <c r="T215" s="295">
        <v>0</v>
      </c>
      <c r="U215" s="266">
        <v>1</v>
      </c>
      <c r="V215" s="266">
        <v>1</v>
      </c>
      <c r="W215" s="267">
        <v>1</v>
      </c>
      <c r="X215" s="267">
        <v>0</v>
      </c>
      <c r="Y215" s="268">
        <v>0</v>
      </c>
      <c r="Z215" s="268">
        <v>0</v>
      </c>
      <c r="AA215" s="295">
        <v>0</v>
      </c>
      <c r="AB215" s="264">
        <v>0</v>
      </c>
      <c r="AC215" s="264">
        <v>0</v>
      </c>
      <c r="AD215" s="264">
        <v>0</v>
      </c>
      <c r="AE215" s="264">
        <v>0</v>
      </c>
      <c r="AF215" s="268">
        <v>0</v>
      </c>
      <c r="AG215" s="268">
        <v>0</v>
      </c>
      <c r="AH215" s="295">
        <v>0</v>
      </c>
    </row>
    <row r="216" spans="1:34">
      <c r="A216" s="315" t="s">
        <v>186</v>
      </c>
      <c r="B216" s="321" t="s">
        <v>3310</v>
      </c>
      <c r="C216" s="293" t="s">
        <v>380</v>
      </c>
      <c r="D216" s="321" t="s">
        <v>381</v>
      </c>
      <c r="E216" s="263">
        <v>8313</v>
      </c>
      <c r="F216" s="263">
        <v>7856</v>
      </c>
      <c r="G216" s="263">
        <v>7610</v>
      </c>
      <c r="H216" s="264">
        <v>5661</v>
      </c>
      <c r="I216" s="264">
        <v>5493</v>
      </c>
      <c r="J216" s="264">
        <v>5337</v>
      </c>
      <c r="K216" s="264">
        <v>4080</v>
      </c>
      <c r="L216" s="264">
        <v>3872</v>
      </c>
      <c r="M216" s="264">
        <v>3778</v>
      </c>
      <c r="N216" s="267">
        <v>0.951033052983721</v>
      </c>
      <c r="O216" s="266">
        <v>161474</v>
      </c>
      <c r="P216" s="294">
        <v>0.9</v>
      </c>
      <c r="Q216" s="267">
        <v>0.945025863105979</v>
      </c>
      <c r="R216" s="267">
        <v>0.970323264440912</v>
      </c>
      <c r="S216" s="267">
        <v>0.949019607843137</v>
      </c>
      <c r="T216" s="295">
        <v>-0.025297401334933</v>
      </c>
      <c r="U216" s="266">
        <v>169788</v>
      </c>
      <c r="V216" s="266">
        <v>157043</v>
      </c>
      <c r="W216" s="267">
        <v>0.924935802294626</v>
      </c>
      <c r="X216" s="267">
        <v>0.915433658125827</v>
      </c>
      <c r="Y216" s="268">
        <v>0.942766295707472</v>
      </c>
      <c r="Z216" s="268">
        <v>0.925980392156863</v>
      </c>
      <c r="AA216" s="295">
        <v>-0.0273326375816452</v>
      </c>
      <c r="AB216" s="264">
        <v>39851</v>
      </c>
      <c r="AC216" s="264">
        <v>37100</v>
      </c>
      <c r="AD216" s="264">
        <v>36058</v>
      </c>
      <c r="AE216" s="264">
        <v>33814</v>
      </c>
      <c r="AF216" s="268">
        <v>0.930967855260847</v>
      </c>
      <c r="AG216" s="268">
        <v>0.937766931055522</v>
      </c>
      <c r="AH216" s="295">
        <v>-0.00679907579467498</v>
      </c>
    </row>
    <row r="217" spans="1:34">
      <c r="A217" s="315" t="s">
        <v>186</v>
      </c>
      <c r="B217" s="321" t="s">
        <v>3310</v>
      </c>
      <c r="C217" s="293" t="s">
        <v>382</v>
      </c>
      <c r="D217" s="321" t="s">
        <v>383</v>
      </c>
      <c r="E217" s="263">
        <v>0</v>
      </c>
      <c r="F217" s="263">
        <v>0</v>
      </c>
      <c r="G217" s="263">
        <v>0</v>
      </c>
      <c r="H217" s="264">
        <v>0</v>
      </c>
      <c r="I217" s="264">
        <v>0</v>
      </c>
      <c r="J217" s="264">
        <v>0</v>
      </c>
      <c r="K217" s="264">
        <v>0</v>
      </c>
      <c r="L217" s="264">
        <v>0</v>
      </c>
      <c r="M217" s="264">
        <v>0</v>
      </c>
      <c r="N217" s="267">
        <v>0</v>
      </c>
      <c r="O217" s="266">
        <v>0</v>
      </c>
      <c r="P217" s="294">
        <v>0.9</v>
      </c>
      <c r="Q217" s="267">
        <v>0</v>
      </c>
      <c r="R217" s="267">
        <v>0</v>
      </c>
      <c r="S217" s="267">
        <v>0</v>
      </c>
      <c r="T217" s="295">
        <v>0</v>
      </c>
      <c r="U217" s="266">
        <v>0</v>
      </c>
      <c r="V217" s="266">
        <v>0</v>
      </c>
      <c r="W217" s="267">
        <v>0</v>
      </c>
      <c r="X217" s="267">
        <v>0</v>
      </c>
      <c r="Y217" s="268">
        <v>0</v>
      </c>
      <c r="Z217" s="268">
        <v>0</v>
      </c>
      <c r="AA217" s="295">
        <v>0</v>
      </c>
      <c r="AB217" s="264">
        <v>0</v>
      </c>
      <c r="AC217" s="264">
        <v>0</v>
      </c>
      <c r="AD217" s="264">
        <v>0</v>
      </c>
      <c r="AE217" s="264">
        <v>0</v>
      </c>
      <c r="AF217" s="268">
        <v>0</v>
      </c>
      <c r="AG217" s="268">
        <v>0</v>
      </c>
      <c r="AH217" s="295">
        <v>0</v>
      </c>
    </row>
    <row r="218" spans="1:34">
      <c r="A218" s="315" t="s">
        <v>186</v>
      </c>
      <c r="B218" s="321" t="s">
        <v>3310</v>
      </c>
      <c r="C218" s="293" t="s">
        <v>384</v>
      </c>
      <c r="D218" s="321" t="s">
        <v>385</v>
      </c>
      <c r="E218" s="263">
        <v>8384</v>
      </c>
      <c r="F218" s="263">
        <v>7887</v>
      </c>
      <c r="G218" s="263">
        <v>7723</v>
      </c>
      <c r="H218" s="264">
        <v>6706</v>
      </c>
      <c r="I218" s="264">
        <v>6413</v>
      </c>
      <c r="J218" s="264">
        <v>6317</v>
      </c>
      <c r="K218" s="264">
        <v>5281</v>
      </c>
      <c r="L218" s="264">
        <v>5072</v>
      </c>
      <c r="M218" s="264">
        <v>4992</v>
      </c>
      <c r="N218" s="267">
        <v>0.935756493060327</v>
      </c>
      <c r="O218" s="266">
        <v>163428</v>
      </c>
      <c r="P218" s="294">
        <v>0.9</v>
      </c>
      <c r="Q218" s="267">
        <v>0.940720419847328</v>
      </c>
      <c r="R218" s="267">
        <v>0.956307784073964</v>
      </c>
      <c r="S218" s="267">
        <v>0.960424162090513</v>
      </c>
      <c r="T218" s="295">
        <v>-0.0155873642266354</v>
      </c>
      <c r="U218" s="266">
        <v>174648</v>
      </c>
      <c r="V218" s="266">
        <v>161683</v>
      </c>
      <c r="W218" s="267">
        <v>0.925764967248408</v>
      </c>
      <c r="X218" s="267">
        <v>0.921159351145038</v>
      </c>
      <c r="Y218" s="268">
        <v>0.941992245750075</v>
      </c>
      <c r="Z218" s="268">
        <v>0.945275516000757</v>
      </c>
      <c r="AA218" s="295">
        <v>-0.0208328946050363</v>
      </c>
      <c r="AB218" s="264">
        <v>46336</v>
      </c>
      <c r="AC218" s="264">
        <v>43480</v>
      </c>
      <c r="AD218" s="264">
        <v>41917</v>
      </c>
      <c r="AE218" s="264">
        <v>39072</v>
      </c>
      <c r="AF218" s="268">
        <v>0.938363259668508</v>
      </c>
      <c r="AG218" s="268">
        <v>0.93212777631987</v>
      </c>
      <c r="AH218" s="295">
        <v>0.0062354833486381</v>
      </c>
    </row>
    <row r="219" spans="1:34">
      <c r="A219" s="315" t="s">
        <v>186</v>
      </c>
      <c r="B219" s="321" t="s">
        <v>3310</v>
      </c>
      <c r="C219" s="293" t="s">
        <v>386</v>
      </c>
      <c r="D219" s="321" t="s">
        <v>387</v>
      </c>
      <c r="E219" s="263">
        <v>6438</v>
      </c>
      <c r="F219" s="263">
        <v>6028</v>
      </c>
      <c r="G219" s="263">
        <v>5754</v>
      </c>
      <c r="H219" s="264">
        <v>4995</v>
      </c>
      <c r="I219" s="264">
        <v>4764</v>
      </c>
      <c r="J219" s="264">
        <v>4704</v>
      </c>
      <c r="K219" s="264">
        <v>3600</v>
      </c>
      <c r="L219" s="264">
        <v>3362</v>
      </c>
      <c r="M219" s="264">
        <v>3405</v>
      </c>
      <c r="N219" s="267">
        <v>0.928760755480966</v>
      </c>
      <c r="O219" s="266">
        <v>139459</v>
      </c>
      <c r="P219" s="294">
        <v>0.9</v>
      </c>
      <c r="Q219" s="267">
        <v>0.936315625970798</v>
      </c>
      <c r="R219" s="267">
        <v>0.953753753753754</v>
      </c>
      <c r="S219" s="267">
        <v>0.933888888888889</v>
      </c>
      <c r="T219" s="295">
        <v>-0.0174381277829553</v>
      </c>
      <c r="U219" s="266">
        <v>150156</v>
      </c>
      <c r="V219" s="266">
        <v>138164</v>
      </c>
      <c r="W219" s="267">
        <v>0.920136391486188</v>
      </c>
      <c r="X219" s="267">
        <v>0.893755824790308</v>
      </c>
      <c r="Y219" s="268">
        <v>0.941741741741742</v>
      </c>
      <c r="Z219" s="268">
        <v>0.945833333333333</v>
      </c>
      <c r="AA219" s="295">
        <v>-0.0479859169514342</v>
      </c>
      <c r="AB219" s="264">
        <v>34696</v>
      </c>
      <c r="AC219" s="264">
        <v>32471</v>
      </c>
      <c r="AD219" s="264">
        <v>32887</v>
      </c>
      <c r="AE219" s="264">
        <v>30962</v>
      </c>
      <c r="AF219" s="268">
        <v>0.935871570209822</v>
      </c>
      <c r="AG219" s="268">
        <v>0.941466232857968</v>
      </c>
      <c r="AH219" s="295">
        <v>-0.00559466264814568</v>
      </c>
    </row>
    <row r="220" spans="1:34">
      <c r="A220" s="315" t="s">
        <v>186</v>
      </c>
      <c r="B220" s="321" t="s">
        <v>3310</v>
      </c>
      <c r="C220" s="293" t="s">
        <v>388</v>
      </c>
      <c r="D220" s="321" t="s">
        <v>389</v>
      </c>
      <c r="E220" s="263">
        <v>5425</v>
      </c>
      <c r="F220" s="263">
        <v>5001</v>
      </c>
      <c r="G220" s="263">
        <v>4822</v>
      </c>
      <c r="H220" s="264">
        <v>4225</v>
      </c>
      <c r="I220" s="264">
        <v>4017</v>
      </c>
      <c r="J220" s="264">
        <v>3921</v>
      </c>
      <c r="K220" s="264">
        <v>2946</v>
      </c>
      <c r="L220" s="264">
        <v>2765</v>
      </c>
      <c r="M220" s="264">
        <v>2719</v>
      </c>
      <c r="N220" s="267">
        <v>0.919448247643328</v>
      </c>
      <c r="O220" s="266">
        <v>116849</v>
      </c>
      <c r="P220" s="294">
        <v>0.9</v>
      </c>
      <c r="Q220" s="267">
        <v>0.92184331797235</v>
      </c>
      <c r="R220" s="267">
        <v>0.950769230769231</v>
      </c>
      <c r="S220" s="267">
        <v>0.938560760353021</v>
      </c>
      <c r="T220" s="295">
        <v>-0.0289259127968806</v>
      </c>
      <c r="U220" s="266">
        <v>127086</v>
      </c>
      <c r="V220" s="266">
        <v>115811</v>
      </c>
      <c r="W220" s="267">
        <v>0.911280550178619</v>
      </c>
      <c r="X220" s="267">
        <v>0.888847926267281</v>
      </c>
      <c r="Y220" s="268">
        <v>0.928047337278107</v>
      </c>
      <c r="Z220" s="268">
        <v>0.922946367956551</v>
      </c>
      <c r="AA220" s="295">
        <v>-0.0391994110108254</v>
      </c>
      <c r="AB220" s="264">
        <v>28663</v>
      </c>
      <c r="AC220" s="264">
        <v>26419</v>
      </c>
      <c r="AD220" s="264">
        <v>27299</v>
      </c>
      <c r="AE220" s="264">
        <v>25448</v>
      </c>
      <c r="AF220" s="268">
        <v>0.921710916512577</v>
      </c>
      <c r="AG220" s="268">
        <v>0.932195318509836</v>
      </c>
      <c r="AH220" s="295">
        <v>-0.0104844019972583</v>
      </c>
    </row>
    <row r="221" spans="1:34">
      <c r="A221" s="315" t="s">
        <v>186</v>
      </c>
      <c r="B221" s="321" t="s">
        <v>3310</v>
      </c>
      <c r="C221" s="293" t="s">
        <v>390</v>
      </c>
      <c r="D221" s="321" t="s">
        <v>391</v>
      </c>
      <c r="E221" s="263">
        <v>0</v>
      </c>
      <c r="F221" s="263">
        <v>0</v>
      </c>
      <c r="G221" s="263">
        <v>0</v>
      </c>
      <c r="H221" s="264">
        <v>0</v>
      </c>
      <c r="I221" s="264">
        <v>0</v>
      </c>
      <c r="J221" s="264">
        <v>0</v>
      </c>
      <c r="K221" s="264">
        <v>0</v>
      </c>
      <c r="L221" s="264">
        <v>0</v>
      </c>
      <c r="M221" s="264">
        <v>0</v>
      </c>
      <c r="N221" s="267">
        <v>1</v>
      </c>
      <c r="O221" s="266">
        <v>1</v>
      </c>
      <c r="P221" s="294">
        <v>0.9</v>
      </c>
      <c r="Q221" s="267">
        <v>0</v>
      </c>
      <c r="R221" s="267">
        <v>0</v>
      </c>
      <c r="S221" s="267">
        <v>0</v>
      </c>
      <c r="T221" s="295">
        <v>0</v>
      </c>
      <c r="U221" s="266">
        <v>1</v>
      </c>
      <c r="V221" s="266">
        <v>1</v>
      </c>
      <c r="W221" s="267">
        <v>1</v>
      </c>
      <c r="X221" s="267">
        <v>0</v>
      </c>
      <c r="Y221" s="268">
        <v>0</v>
      </c>
      <c r="Z221" s="268">
        <v>0</v>
      </c>
      <c r="AA221" s="295">
        <v>0</v>
      </c>
      <c r="AB221" s="264">
        <v>0</v>
      </c>
      <c r="AC221" s="264">
        <v>0</v>
      </c>
      <c r="AD221" s="264">
        <v>0</v>
      </c>
      <c r="AE221" s="264">
        <v>0</v>
      </c>
      <c r="AF221" s="268">
        <v>0</v>
      </c>
      <c r="AG221" s="268">
        <v>0</v>
      </c>
      <c r="AH221" s="295">
        <v>0</v>
      </c>
    </row>
    <row r="222" spans="1:34">
      <c r="A222" s="315" t="s">
        <v>186</v>
      </c>
      <c r="B222" s="321" t="s">
        <v>3310</v>
      </c>
      <c r="C222" s="293" t="s">
        <v>392</v>
      </c>
      <c r="D222" s="321" t="s">
        <v>393</v>
      </c>
      <c r="E222" s="263">
        <v>0</v>
      </c>
      <c r="F222" s="263">
        <v>0</v>
      </c>
      <c r="G222" s="263">
        <v>0</v>
      </c>
      <c r="H222" s="264">
        <v>0</v>
      </c>
      <c r="I222" s="264">
        <v>0</v>
      </c>
      <c r="J222" s="264">
        <v>0</v>
      </c>
      <c r="K222" s="264">
        <v>0</v>
      </c>
      <c r="L222" s="264">
        <v>0</v>
      </c>
      <c r="M222" s="264">
        <v>0</v>
      </c>
      <c r="N222" s="267">
        <v>1</v>
      </c>
      <c r="O222" s="266">
        <v>1</v>
      </c>
      <c r="P222" s="294">
        <v>0.9</v>
      </c>
      <c r="Q222" s="267">
        <v>0</v>
      </c>
      <c r="R222" s="267">
        <v>0</v>
      </c>
      <c r="S222" s="267">
        <v>0</v>
      </c>
      <c r="T222" s="295">
        <v>0</v>
      </c>
      <c r="U222" s="266">
        <v>1</v>
      </c>
      <c r="V222" s="266">
        <v>1</v>
      </c>
      <c r="W222" s="267">
        <v>1</v>
      </c>
      <c r="X222" s="267">
        <v>0</v>
      </c>
      <c r="Y222" s="268">
        <v>0</v>
      </c>
      <c r="Z222" s="268">
        <v>0</v>
      </c>
      <c r="AA222" s="295">
        <v>0</v>
      </c>
      <c r="AB222" s="264">
        <v>0</v>
      </c>
      <c r="AC222" s="264">
        <v>0</v>
      </c>
      <c r="AD222" s="264">
        <v>0</v>
      </c>
      <c r="AE222" s="264">
        <v>0</v>
      </c>
      <c r="AF222" s="268">
        <v>0</v>
      </c>
      <c r="AG222" s="268">
        <v>0</v>
      </c>
      <c r="AH222" s="295">
        <v>0</v>
      </c>
    </row>
    <row r="223" spans="1:34">
      <c r="A223" s="315" t="s">
        <v>186</v>
      </c>
      <c r="B223" s="321" t="s">
        <v>3310</v>
      </c>
      <c r="C223" s="293" t="s">
        <v>394</v>
      </c>
      <c r="D223" s="321" t="s">
        <v>395</v>
      </c>
      <c r="E223" s="263">
        <v>0</v>
      </c>
      <c r="F223" s="263">
        <v>0</v>
      </c>
      <c r="G223" s="263">
        <v>0</v>
      </c>
      <c r="H223" s="264">
        <v>0</v>
      </c>
      <c r="I223" s="264">
        <v>0</v>
      </c>
      <c r="J223" s="264">
        <v>0</v>
      </c>
      <c r="K223" s="264">
        <v>0</v>
      </c>
      <c r="L223" s="264">
        <v>0</v>
      </c>
      <c r="M223" s="264">
        <v>0</v>
      </c>
      <c r="N223" s="267">
        <v>0</v>
      </c>
      <c r="O223" s="266">
        <v>0</v>
      </c>
      <c r="P223" s="294">
        <v>0.9</v>
      </c>
      <c r="Q223" s="267">
        <v>0</v>
      </c>
      <c r="R223" s="267">
        <v>0</v>
      </c>
      <c r="S223" s="267">
        <v>0</v>
      </c>
      <c r="T223" s="295">
        <v>0</v>
      </c>
      <c r="U223" s="266">
        <v>0</v>
      </c>
      <c r="V223" s="266">
        <v>0</v>
      </c>
      <c r="W223" s="267">
        <v>0</v>
      </c>
      <c r="X223" s="267">
        <v>0</v>
      </c>
      <c r="Y223" s="268">
        <v>0</v>
      </c>
      <c r="Z223" s="268">
        <v>0</v>
      </c>
      <c r="AA223" s="295">
        <v>0</v>
      </c>
      <c r="AB223" s="264">
        <v>0</v>
      </c>
      <c r="AC223" s="264">
        <v>0</v>
      </c>
      <c r="AD223" s="264">
        <v>0</v>
      </c>
      <c r="AE223" s="264">
        <v>0</v>
      </c>
      <c r="AF223" s="268">
        <v>0</v>
      </c>
      <c r="AG223" s="268">
        <v>0</v>
      </c>
      <c r="AH223" s="295">
        <v>0</v>
      </c>
    </row>
    <row r="224" spans="1:34">
      <c r="A224" s="315" t="s">
        <v>186</v>
      </c>
      <c r="B224" s="321" t="s">
        <v>40</v>
      </c>
      <c r="C224" s="293" t="s">
        <v>396</v>
      </c>
      <c r="D224" s="321" t="s">
        <v>397</v>
      </c>
      <c r="E224" s="263">
        <v>0</v>
      </c>
      <c r="F224" s="263">
        <v>0</v>
      </c>
      <c r="G224" s="263">
        <v>0</v>
      </c>
      <c r="H224" s="264">
        <v>0</v>
      </c>
      <c r="I224" s="264">
        <v>0</v>
      </c>
      <c r="J224" s="264">
        <v>0</v>
      </c>
      <c r="K224" s="264">
        <v>0</v>
      </c>
      <c r="L224" s="264">
        <v>0</v>
      </c>
      <c r="M224" s="264">
        <v>0</v>
      </c>
      <c r="N224" s="267">
        <v>0</v>
      </c>
      <c r="O224" s="266">
        <v>0</v>
      </c>
      <c r="P224" s="294">
        <v>0.9</v>
      </c>
      <c r="Q224" s="267">
        <v>0</v>
      </c>
      <c r="R224" s="267">
        <v>0</v>
      </c>
      <c r="S224" s="267">
        <v>0</v>
      </c>
      <c r="T224" s="295">
        <v>0</v>
      </c>
      <c r="U224" s="266">
        <v>0</v>
      </c>
      <c r="V224" s="266">
        <v>0</v>
      </c>
      <c r="W224" s="267">
        <v>0</v>
      </c>
      <c r="X224" s="267">
        <v>0</v>
      </c>
      <c r="Y224" s="268">
        <v>0</v>
      </c>
      <c r="Z224" s="268">
        <v>0</v>
      </c>
      <c r="AA224" s="295">
        <v>0</v>
      </c>
      <c r="AB224" s="264">
        <v>0</v>
      </c>
      <c r="AC224" s="264">
        <v>0</v>
      </c>
      <c r="AD224" s="264">
        <v>0</v>
      </c>
      <c r="AE224" s="264">
        <v>0</v>
      </c>
      <c r="AF224" s="268">
        <v>0</v>
      </c>
      <c r="AG224" s="268">
        <v>0</v>
      </c>
      <c r="AH224" s="295">
        <v>0</v>
      </c>
    </row>
    <row r="225" spans="1:34">
      <c r="A225" s="315" t="s">
        <v>398</v>
      </c>
      <c r="B225" s="321" t="s">
        <v>3311</v>
      </c>
      <c r="C225" s="293" t="s">
        <v>400</v>
      </c>
      <c r="D225" s="321" t="s">
        <v>401</v>
      </c>
      <c r="E225" s="263">
        <v>0</v>
      </c>
      <c r="F225" s="263">
        <v>0</v>
      </c>
      <c r="G225" s="263">
        <v>0</v>
      </c>
      <c r="H225" s="264">
        <v>0</v>
      </c>
      <c r="I225" s="264">
        <v>0</v>
      </c>
      <c r="J225" s="264">
        <v>0</v>
      </c>
      <c r="K225" s="264">
        <v>0</v>
      </c>
      <c r="L225" s="264">
        <v>0</v>
      </c>
      <c r="M225" s="264">
        <v>0</v>
      </c>
      <c r="N225" s="267">
        <v>0</v>
      </c>
      <c r="O225" s="266">
        <v>0</v>
      </c>
      <c r="P225" s="294">
        <v>0.9</v>
      </c>
      <c r="Q225" s="267">
        <v>0</v>
      </c>
      <c r="R225" s="267">
        <v>0</v>
      </c>
      <c r="S225" s="267">
        <v>0</v>
      </c>
      <c r="T225" s="295">
        <v>0</v>
      </c>
      <c r="U225" s="266">
        <v>1</v>
      </c>
      <c r="V225" s="266">
        <v>1</v>
      </c>
      <c r="W225" s="267">
        <v>1</v>
      </c>
      <c r="X225" s="267">
        <v>0</v>
      </c>
      <c r="Y225" s="268">
        <v>0</v>
      </c>
      <c r="Z225" s="268">
        <v>0</v>
      </c>
      <c r="AA225" s="295">
        <v>0</v>
      </c>
      <c r="AB225" s="264">
        <v>0</v>
      </c>
      <c r="AC225" s="264">
        <v>0</v>
      </c>
      <c r="AD225" s="264">
        <v>0</v>
      </c>
      <c r="AE225" s="264">
        <v>0</v>
      </c>
      <c r="AF225" s="268">
        <v>0</v>
      </c>
      <c r="AG225" s="268">
        <v>0</v>
      </c>
      <c r="AH225" s="295">
        <v>0</v>
      </c>
    </row>
    <row r="226" spans="1:34">
      <c r="A226" s="315" t="s">
        <v>398</v>
      </c>
      <c r="B226" s="321" t="s">
        <v>3312</v>
      </c>
      <c r="C226" s="293" t="s">
        <v>402</v>
      </c>
      <c r="D226" s="321" t="s">
        <v>403</v>
      </c>
      <c r="E226" s="263">
        <v>4511</v>
      </c>
      <c r="F226" s="263">
        <v>4295</v>
      </c>
      <c r="G226" s="263">
        <v>4052</v>
      </c>
      <c r="H226" s="264">
        <v>3060</v>
      </c>
      <c r="I226" s="264">
        <v>2992</v>
      </c>
      <c r="J226" s="264">
        <v>2799</v>
      </c>
      <c r="K226" s="264">
        <v>2778</v>
      </c>
      <c r="L226" s="264">
        <v>2688</v>
      </c>
      <c r="M226" s="264">
        <v>2603</v>
      </c>
      <c r="N226" s="267">
        <v>0.958858455161598</v>
      </c>
      <c r="O226" s="266">
        <v>102711</v>
      </c>
      <c r="P226" s="294">
        <v>0.9</v>
      </c>
      <c r="Q226" s="267">
        <v>0.952117047217912</v>
      </c>
      <c r="R226" s="267">
        <v>0.977777777777778</v>
      </c>
      <c r="S226" s="267">
        <v>0.967602591792657</v>
      </c>
      <c r="T226" s="295">
        <v>-0.025660730559866</v>
      </c>
      <c r="U226" s="266">
        <v>107118</v>
      </c>
      <c r="V226" s="266">
        <v>98399</v>
      </c>
      <c r="W226" s="267">
        <v>0.918603782744263</v>
      </c>
      <c r="X226" s="267">
        <v>0.898248725338063</v>
      </c>
      <c r="Y226" s="268">
        <v>0.914705882352941</v>
      </c>
      <c r="Z226" s="268">
        <v>0.937005039596832</v>
      </c>
      <c r="AA226" s="295">
        <v>-0.0164571570148786</v>
      </c>
      <c r="AB226" s="264">
        <v>24397</v>
      </c>
      <c r="AC226" s="264">
        <v>22618</v>
      </c>
      <c r="AD226" s="264">
        <v>24346</v>
      </c>
      <c r="AE226" s="264">
        <v>22563</v>
      </c>
      <c r="AF226" s="268">
        <v>0.927081198508013</v>
      </c>
      <c r="AG226" s="268">
        <v>0.926764150168406</v>
      </c>
      <c r="AH226" s="295">
        <v>0.000317048339607773</v>
      </c>
    </row>
    <row r="227" spans="1:34">
      <c r="A227" s="315" t="s">
        <v>398</v>
      </c>
      <c r="B227" s="321" t="s">
        <v>3312</v>
      </c>
      <c r="C227" s="293" t="s">
        <v>404</v>
      </c>
      <c r="D227" s="321" t="s">
        <v>405</v>
      </c>
      <c r="E227" s="263">
        <v>4955</v>
      </c>
      <c r="F227" s="263">
        <v>4707</v>
      </c>
      <c r="G227" s="263">
        <v>4486</v>
      </c>
      <c r="H227" s="264">
        <v>3458</v>
      </c>
      <c r="I227" s="264">
        <v>3269</v>
      </c>
      <c r="J227" s="264">
        <v>3149</v>
      </c>
      <c r="K227" s="264">
        <v>3103</v>
      </c>
      <c r="L227" s="264">
        <v>2981</v>
      </c>
      <c r="M227" s="264">
        <v>2862</v>
      </c>
      <c r="N227" s="267">
        <v>0.957385983683295</v>
      </c>
      <c r="O227" s="266">
        <v>114534</v>
      </c>
      <c r="P227" s="294">
        <v>0.9</v>
      </c>
      <c r="Q227" s="267">
        <v>0.949949545913219</v>
      </c>
      <c r="R227" s="267">
        <v>0.945344129554656</v>
      </c>
      <c r="S227" s="267">
        <v>0.960683209796971</v>
      </c>
      <c r="T227" s="295">
        <v>0.00460541635856315</v>
      </c>
      <c r="U227" s="266">
        <v>119632</v>
      </c>
      <c r="V227" s="266">
        <v>110662</v>
      </c>
      <c r="W227" s="267">
        <v>0.925020061522001</v>
      </c>
      <c r="X227" s="267">
        <v>0.905348133198789</v>
      </c>
      <c r="Y227" s="268">
        <v>0.910641989589358</v>
      </c>
      <c r="Z227" s="268">
        <v>0.922333225910409</v>
      </c>
      <c r="AA227" s="295">
        <v>-0.0052938563905689</v>
      </c>
      <c r="AB227" s="264">
        <v>26986</v>
      </c>
      <c r="AC227" s="264">
        <v>24870</v>
      </c>
      <c r="AD227" s="264">
        <v>27295</v>
      </c>
      <c r="AE227" s="264">
        <v>25320</v>
      </c>
      <c r="AF227" s="268">
        <v>0.921588972059586</v>
      </c>
      <c r="AG227" s="268">
        <v>0.927642425352629</v>
      </c>
      <c r="AH227" s="295">
        <v>-0.00605345329304219</v>
      </c>
    </row>
    <row r="228" spans="1:34">
      <c r="A228" s="315" t="s">
        <v>398</v>
      </c>
      <c r="B228" s="321" t="s">
        <v>3312</v>
      </c>
      <c r="C228" s="293" t="s">
        <v>406</v>
      </c>
      <c r="D228" s="321" t="s">
        <v>407</v>
      </c>
      <c r="E228" s="263">
        <v>13</v>
      </c>
      <c r="F228" s="263">
        <v>0</v>
      </c>
      <c r="G228" s="263">
        <v>9</v>
      </c>
      <c r="H228" s="264">
        <v>19</v>
      </c>
      <c r="I228" s="264">
        <v>0</v>
      </c>
      <c r="J228" s="264">
        <v>17</v>
      </c>
      <c r="K228" s="264">
        <v>4</v>
      </c>
      <c r="L228" s="264">
        <v>0</v>
      </c>
      <c r="M228" s="264">
        <v>4</v>
      </c>
      <c r="N228" s="267">
        <v>0</v>
      </c>
      <c r="O228" s="266">
        <v>0</v>
      </c>
      <c r="P228" s="294">
        <v>0.9</v>
      </c>
      <c r="Q228" s="267">
        <v>0</v>
      </c>
      <c r="R228" s="267">
        <v>0</v>
      </c>
      <c r="S228" s="267">
        <v>0</v>
      </c>
      <c r="T228" s="295">
        <v>0</v>
      </c>
      <c r="U228" s="266">
        <v>433</v>
      </c>
      <c r="V228" s="266">
        <v>382</v>
      </c>
      <c r="W228" s="267">
        <v>0.882217090069284</v>
      </c>
      <c r="X228" s="267">
        <v>0.692307692307692</v>
      </c>
      <c r="Y228" s="268">
        <v>0.894736842105263</v>
      </c>
      <c r="Z228" s="268">
        <v>1</v>
      </c>
      <c r="AA228" s="295">
        <v>-0.202429149797571</v>
      </c>
      <c r="AB228" s="264">
        <v>77</v>
      </c>
      <c r="AC228" s="264">
        <v>64</v>
      </c>
      <c r="AD228" s="264">
        <v>111</v>
      </c>
      <c r="AE228" s="264">
        <v>103</v>
      </c>
      <c r="AF228" s="268">
        <v>0.831168831168831</v>
      </c>
      <c r="AG228" s="268">
        <v>0.927927927927928</v>
      </c>
      <c r="AH228" s="295">
        <v>-0.0967590967590967</v>
      </c>
    </row>
    <row r="229" spans="1:34">
      <c r="A229" s="315" t="s">
        <v>398</v>
      </c>
      <c r="B229" s="321" t="s">
        <v>3311</v>
      </c>
      <c r="C229" s="293" t="s">
        <v>408</v>
      </c>
      <c r="D229" s="321" t="s">
        <v>409</v>
      </c>
      <c r="E229" s="263">
        <v>8392</v>
      </c>
      <c r="F229" s="263">
        <v>8340</v>
      </c>
      <c r="G229" s="263">
        <v>7903</v>
      </c>
      <c r="H229" s="264">
        <v>6088</v>
      </c>
      <c r="I229" s="264">
        <v>6063</v>
      </c>
      <c r="J229" s="264">
        <v>5793</v>
      </c>
      <c r="K229" s="264">
        <v>4621</v>
      </c>
      <c r="L229" s="264">
        <v>4584</v>
      </c>
      <c r="M229" s="264">
        <v>4343</v>
      </c>
      <c r="N229" s="267">
        <v>0.99195391425143</v>
      </c>
      <c r="O229" s="266">
        <v>199227</v>
      </c>
      <c r="P229" s="294">
        <v>0.9</v>
      </c>
      <c r="Q229" s="267">
        <v>0.993803622497617</v>
      </c>
      <c r="R229" s="267">
        <v>0.995893561103811</v>
      </c>
      <c r="S229" s="267">
        <v>0.991993075091971</v>
      </c>
      <c r="T229" s="295">
        <v>-0.002089938606194</v>
      </c>
      <c r="U229" s="266">
        <v>200843</v>
      </c>
      <c r="V229" s="266">
        <v>188544</v>
      </c>
      <c r="W229" s="267">
        <v>0.938763113476696</v>
      </c>
      <c r="X229" s="267">
        <v>0.941730219256435</v>
      </c>
      <c r="Y229" s="268">
        <v>0.951544021024967</v>
      </c>
      <c r="Z229" s="268">
        <v>0.939839861501839</v>
      </c>
      <c r="AA229" s="295">
        <v>-0.00981380176853242</v>
      </c>
      <c r="AB229" s="264">
        <v>44725</v>
      </c>
      <c r="AC229" s="264">
        <v>42172</v>
      </c>
      <c r="AD229" s="264">
        <v>44824</v>
      </c>
      <c r="AE229" s="264">
        <v>41942</v>
      </c>
      <c r="AF229" s="268">
        <v>0.942917831190609</v>
      </c>
      <c r="AG229" s="268">
        <v>0.935704087096198</v>
      </c>
      <c r="AH229" s="295">
        <v>0.00721374409441078</v>
      </c>
    </row>
    <row r="230" spans="1:34">
      <c r="A230" s="315" t="s">
        <v>398</v>
      </c>
      <c r="B230" s="321" t="s">
        <v>3313</v>
      </c>
      <c r="C230" s="293" t="s">
        <v>410</v>
      </c>
      <c r="D230" s="321" t="s">
        <v>411</v>
      </c>
      <c r="E230" s="263">
        <v>5911</v>
      </c>
      <c r="F230" s="263">
        <v>5366</v>
      </c>
      <c r="G230" s="263">
        <v>5414</v>
      </c>
      <c r="H230" s="264">
        <v>4296</v>
      </c>
      <c r="I230" s="264">
        <v>4152</v>
      </c>
      <c r="J230" s="264">
        <v>3943</v>
      </c>
      <c r="K230" s="264">
        <v>3326</v>
      </c>
      <c r="L230" s="264">
        <v>3234</v>
      </c>
      <c r="M230" s="264">
        <v>3054</v>
      </c>
      <c r="N230" s="267">
        <v>0.932111433826401</v>
      </c>
      <c r="O230" s="266">
        <v>131259</v>
      </c>
      <c r="P230" s="294">
        <v>0.9</v>
      </c>
      <c r="Q230" s="267">
        <v>0.907799018778549</v>
      </c>
      <c r="R230" s="267">
        <v>0.966480446927374</v>
      </c>
      <c r="S230" s="267">
        <v>0.972339146121467</v>
      </c>
      <c r="T230" s="295">
        <v>-0.0586814281488258</v>
      </c>
      <c r="U230" s="266">
        <v>140819</v>
      </c>
      <c r="V230" s="266">
        <v>129135</v>
      </c>
      <c r="W230" s="267">
        <v>0.917028241927581</v>
      </c>
      <c r="X230" s="267">
        <v>0.915919472170529</v>
      </c>
      <c r="Y230" s="268">
        <v>0.917830540037244</v>
      </c>
      <c r="Z230" s="268">
        <v>0.918220084185208</v>
      </c>
      <c r="AA230" s="295">
        <v>-0.00191106786671447</v>
      </c>
      <c r="AB230" s="264">
        <v>32076</v>
      </c>
      <c r="AC230" s="264">
        <v>29417</v>
      </c>
      <c r="AD230" s="264">
        <v>30819</v>
      </c>
      <c r="AE230" s="264">
        <v>28634</v>
      </c>
      <c r="AF230" s="268">
        <v>0.917103130066093</v>
      </c>
      <c r="AG230" s="268">
        <v>0.929102177228333</v>
      </c>
      <c r="AH230" s="295">
        <v>-0.0119990471622402</v>
      </c>
    </row>
    <row r="231" spans="1:34">
      <c r="A231" s="315" t="s">
        <v>398</v>
      </c>
      <c r="B231" s="321" t="s">
        <v>3313</v>
      </c>
      <c r="C231" s="293" t="s">
        <v>412</v>
      </c>
      <c r="D231" s="321" t="s">
        <v>413</v>
      </c>
      <c r="E231" s="263">
        <v>3675</v>
      </c>
      <c r="F231" s="263">
        <v>3447</v>
      </c>
      <c r="G231" s="263">
        <v>3374</v>
      </c>
      <c r="H231" s="264">
        <v>2363</v>
      </c>
      <c r="I231" s="264">
        <v>2283</v>
      </c>
      <c r="J231" s="264">
        <v>2207</v>
      </c>
      <c r="K231" s="264">
        <v>2190</v>
      </c>
      <c r="L231" s="264">
        <v>2116</v>
      </c>
      <c r="M231" s="264">
        <v>2025</v>
      </c>
      <c r="N231" s="267">
        <v>0.9489311596402</v>
      </c>
      <c r="O231" s="266">
        <v>78172</v>
      </c>
      <c r="P231" s="294">
        <v>0.9</v>
      </c>
      <c r="Q231" s="267">
        <v>0.937959183673469</v>
      </c>
      <c r="R231" s="267">
        <v>0.966144731273805</v>
      </c>
      <c r="S231" s="267">
        <v>0.9662100456621</v>
      </c>
      <c r="T231" s="295">
        <v>-0.0281855476003351</v>
      </c>
      <c r="U231" s="266">
        <v>82379</v>
      </c>
      <c r="V231" s="266">
        <v>74865</v>
      </c>
      <c r="W231" s="267">
        <v>0.908787433690625</v>
      </c>
      <c r="X231" s="267">
        <v>0.918095238095238</v>
      </c>
      <c r="Y231" s="268">
        <v>0.933982225983919</v>
      </c>
      <c r="Z231" s="268">
        <v>0.924657534246575</v>
      </c>
      <c r="AA231" s="295">
        <v>-0.0158869878886807</v>
      </c>
      <c r="AB231" s="264">
        <v>19536</v>
      </c>
      <c r="AC231" s="264">
        <v>18117</v>
      </c>
      <c r="AD231" s="264">
        <v>18007</v>
      </c>
      <c r="AE231" s="264">
        <v>16835</v>
      </c>
      <c r="AF231" s="268">
        <v>0.927364864864865</v>
      </c>
      <c r="AG231" s="268">
        <v>0.93491420003332</v>
      </c>
      <c r="AH231" s="295">
        <v>-0.00754933516845546</v>
      </c>
    </row>
    <row r="232" spans="1:34">
      <c r="A232" s="315" t="s">
        <v>398</v>
      </c>
      <c r="B232" s="321" t="s">
        <v>3313</v>
      </c>
      <c r="C232" s="293" t="s">
        <v>414</v>
      </c>
      <c r="D232" s="321" t="s">
        <v>415</v>
      </c>
      <c r="E232" s="263">
        <v>2</v>
      </c>
      <c r="F232" s="263">
        <v>0</v>
      </c>
      <c r="G232" s="263">
        <v>2</v>
      </c>
      <c r="H232" s="264">
        <v>4</v>
      </c>
      <c r="I232" s="264">
        <v>0</v>
      </c>
      <c r="J232" s="264">
        <v>4</v>
      </c>
      <c r="K232" s="264">
        <v>3</v>
      </c>
      <c r="L232" s="264">
        <v>0</v>
      </c>
      <c r="M232" s="264">
        <v>3</v>
      </c>
      <c r="N232" s="267">
        <v>0</v>
      </c>
      <c r="O232" s="266">
        <v>0</v>
      </c>
      <c r="P232" s="294">
        <v>0.9</v>
      </c>
      <c r="Q232" s="267">
        <v>0</v>
      </c>
      <c r="R232" s="267">
        <v>0</v>
      </c>
      <c r="S232" s="267">
        <v>0</v>
      </c>
      <c r="T232" s="295">
        <v>0</v>
      </c>
      <c r="U232" s="266">
        <v>102</v>
      </c>
      <c r="V232" s="266">
        <v>100</v>
      </c>
      <c r="W232" s="267">
        <v>0.980392156862745</v>
      </c>
      <c r="X232" s="267">
        <v>1</v>
      </c>
      <c r="Y232" s="268">
        <v>1</v>
      </c>
      <c r="Z232" s="268">
        <v>1</v>
      </c>
      <c r="AA232" s="295">
        <v>0</v>
      </c>
      <c r="AB232" s="264">
        <v>27</v>
      </c>
      <c r="AC232" s="264">
        <v>27</v>
      </c>
      <c r="AD232" s="264">
        <v>30</v>
      </c>
      <c r="AE232" s="264">
        <v>30</v>
      </c>
      <c r="AF232" s="268">
        <v>1</v>
      </c>
      <c r="AG232" s="268">
        <v>1</v>
      </c>
      <c r="AH232" s="295">
        <v>0</v>
      </c>
    </row>
    <row r="233" spans="1:34">
      <c r="A233" s="315" t="s">
        <v>398</v>
      </c>
      <c r="B233" s="321" t="s">
        <v>3313</v>
      </c>
      <c r="C233" s="293" t="s">
        <v>416</v>
      </c>
      <c r="D233" s="321" t="s">
        <v>417</v>
      </c>
      <c r="E233" s="263">
        <v>5662</v>
      </c>
      <c r="F233" s="263">
        <v>5071</v>
      </c>
      <c r="G233" s="263">
        <v>5164</v>
      </c>
      <c r="H233" s="264">
        <v>3876</v>
      </c>
      <c r="I233" s="264">
        <v>3725</v>
      </c>
      <c r="J233" s="264">
        <v>3569</v>
      </c>
      <c r="K233" s="264">
        <v>3496</v>
      </c>
      <c r="L233" s="264">
        <v>3315</v>
      </c>
      <c r="M233" s="264">
        <v>3178</v>
      </c>
      <c r="N233" s="267">
        <v>0.943623800383877</v>
      </c>
      <c r="O233" s="266">
        <v>122907</v>
      </c>
      <c r="P233" s="294">
        <v>0.9</v>
      </c>
      <c r="Q233" s="267">
        <v>0.895619922288944</v>
      </c>
      <c r="R233" s="267">
        <v>0.961042311661507</v>
      </c>
      <c r="S233" s="267">
        <v>0.948226544622426</v>
      </c>
      <c r="T233" s="295">
        <v>-0.0654223893725628</v>
      </c>
      <c r="U233" s="266">
        <v>130250</v>
      </c>
      <c r="V233" s="266">
        <v>118320</v>
      </c>
      <c r="W233" s="267">
        <v>0.908406909788868</v>
      </c>
      <c r="X233" s="267">
        <v>0.912045213705404</v>
      </c>
      <c r="Y233" s="268">
        <v>0.920794633642931</v>
      </c>
      <c r="Z233" s="268">
        <v>0.909038901601831</v>
      </c>
      <c r="AA233" s="295">
        <v>-0.00874941993752643</v>
      </c>
      <c r="AB233" s="264">
        <v>30341</v>
      </c>
      <c r="AC233" s="264">
        <v>27771</v>
      </c>
      <c r="AD233" s="264">
        <v>28884</v>
      </c>
      <c r="AE233" s="264">
        <v>26531</v>
      </c>
      <c r="AF233" s="268">
        <v>0.915296133944168</v>
      </c>
      <c r="AG233" s="268">
        <v>0.9185362138208</v>
      </c>
      <c r="AH233" s="295">
        <v>-0.00324007987663244</v>
      </c>
    </row>
    <row r="234" spans="1:34">
      <c r="A234" s="315" t="s">
        <v>398</v>
      </c>
      <c r="B234" s="321" t="s">
        <v>3313</v>
      </c>
      <c r="C234" s="293" t="s">
        <v>418</v>
      </c>
      <c r="D234" s="321" t="s">
        <v>419</v>
      </c>
      <c r="E234" s="263">
        <v>2831</v>
      </c>
      <c r="F234" s="263">
        <v>2753</v>
      </c>
      <c r="G234" s="263">
        <v>2588</v>
      </c>
      <c r="H234" s="264">
        <v>2018</v>
      </c>
      <c r="I234" s="264">
        <v>1965</v>
      </c>
      <c r="J234" s="264">
        <v>1852</v>
      </c>
      <c r="K234" s="264">
        <v>1757</v>
      </c>
      <c r="L234" s="264">
        <v>1715</v>
      </c>
      <c r="M234" s="264">
        <v>1613</v>
      </c>
      <c r="N234" s="267">
        <v>0.97619640529099</v>
      </c>
      <c r="O234" s="266">
        <v>66642</v>
      </c>
      <c r="P234" s="294">
        <v>0.9</v>
      </c>
      <c r="Q234" s="267">
        <v>0.972447898269163</v>
      </c>
      <c r="R234" s="267">
        <v>0.973736372646184</v>
      </c>
      <c r="S234" s="267">
        <v>0.97609561752988</v>
      </c>
      <c r="T234" s="295">
        <v>-0.0012884743770214</v>
      </c>
      <c r="U234" s="266">
        <v>68267</v>
      </c>
      <c r="V234" s="266">
        <v>62388</v>
      </c>
      <c r="W234" s="267">
        <v>0.913882256434295</v>
      </c>
      <c r="X234" s="267">
        <v>0.914164606146238</v>
      </c>
      <c r="Y234" s="268">
        <v>0.917740336967294</v>
      </c>
      <c r="Z234" s="268">
        <v>0.918042117245304</v>
      </c>
      <c r="AA234" s="295">
        <v>-0.00357573082105633</v>
      </c>
      <c r="AB234" s="264">
        <v>15418</v>
      </c>
      <c r="AC234" s="264">
        <v>14063</v>
      </c>
      <c r="AD234" s="264">
        <v>14931</v>
      </c>
      <c r="AE234" s="264">
        <v>13611</v>
      </c>
      <c r="AF234" s="268">
        <v>0.912115708911662</v>
      </c>
      <c r="AG234" s="268">
        <v>0.911593329314848</v>
      </c>
      <c r="AH234" s="295">
        <v>0.000522379596813449</v>
      </c>
    </row>
    <row r="235" spans="1:34">
      <c r="A235" s="315" t="s">
        <v>398</v>
      </c>
      <c r="B235" s="321" t="s">
        <v>3314</v>
      </c>
      <c r="C235" s="293" t="s">
        <v>420</v>
      </c>
      <c r="D235" s="321" t="s">
        <v>421</v>
      </c>
      <c r="E235" s="263">
        <v>6142</v>
      </c>
      <c r="F235" s="263">
        <v>5754</v>
      </c>
      <c r="G235" s="263">
        <v>5684</v>
      </c>
      <c r="H235" s="264">
        <v>4255</v>
      </c>
      <c r="I235" s="264">
        <v>4051</v>
      </c>
      <c r="J235" s="264">
        <v>4030</v>
      </c>
      <c r="K235" s="264">
        <v>3397</v>
      </c>
      <c r="L235" s="264">
        <v>3205</v>
      </c>
      <c r="M235" s="264">
        <v>3112</v>
      </c>
      <c r="N235" s="267">
        <v>0.959691356357843</v>
      </c>
      <c r="O235" s="266">
        <v>142161</v>
      </c>
      <c r="P235" s="294">
        <v>0.9</v>
      </c>
      <c r="Q235" s="267">
        <v>0.93682839465972</v>
      </c>
      <c r="R235" s="267">
        <v>0.952056404230317</v>
      </c>
      <c r="S235" s="267">
        <v>0.943479540771269</v>
      </c>
      <c r="T235" s="295">
        <v>-0.0152280095705972</v>
      </c>
      <c r="U235" s="266">
        <v>148132</v>
      </c>
      <c r="V235" s="266">
        <v>138042</v>
      </c>
      <c r="W235" s="267">
        <v>0.931885075473227</v>
      </c>
      <c r="X235" s="267">
        <v>0.925431455551938</v>
      </c>
      <c r="Y235" s="268">
        <v>0.947121034077556</v>
      </c>
      <c r="Z235" s="268">
        <v>0.916102443332352</v>
      </c>
      <c r="AA235" s="295">
        <v>-0.0216895785256183</v>
      </c>
      <c r="AB235" s="264">
        <v>32809</v>
      </c>
      <c r="AC235" s="264">
        <v>30561</v>
      </c>
      <c r="AD235" s="264">
        <v>32915</v>
      </c>
      <c r="AE235" s="264">
        <v>30779</v>
      </c>
      <c r="AF235" s="268">
        <v>0.931482215245817</v>
      </c>
      <c r="AG235" s="268">
        <v>0.935105574965821</v>
      </c>
      <c r="AH235" s="295">
        <v>-0.00362335972000438</v>
      </c>
    </row>
    <row r="236" spans="1:34">
      <c r="A236" s="315" t="s">
        <v>398</v>
      </c>
      <c r="B236" s="321" t="s">
        <v>3314</v>
      </c>
      <c r="C236" s="293" t="s">
        <v>422</v>
      </c>
      <c r="D236" s="321" t="s">
        <v>423</v>
      </c>
      <c r="E236" s="263">
        <v>5518</v>
      </c>
      <c r="F236" s="263">
        <v>5384</v>
      </c>
      <c r="G236" s="263">
        <v>5197</v>
      </c>
      <c r="H236" s="264">
        <v>3825</v>
      </c>
      <c r="I236" s="264">
        <v>3769</v>
      </c>
      <c r="J236" s="264">
        <v>3641</v>
      </c>
      <c r="K236" s="264">
        <v>3236</v>
      </c>
      <c r="L236" s="264">
        <v>3200</v>
      </c>
      <c r="M236" s="264">
        <v>3078</v>
      </c>
      <c r="N236" s="267">
        <v>0.984600083669458</v>
      </c>
      <c r="O236" s="266">
        <v>124738</v>
      </c>
      <c r="P236" s="294">
        <v>0.9</v>
      </c>
      <c r="Q236" s="267">
        <v>0.975715839072128</v>
      </c>
      <c r="R236" s="267">
        <v>0.985359477124183</v>
      </c>
      <c r="S236" s="267">
        <v>0.988875154511743</v>
      </c>
      <c r="T236" s="295">
        <v>-0.00964363805205548</v>
      </c>
      <c r="U236" s="266">
        <v>126689</v>
      </c>
      <c r="V236" s="266">
        <v>121104</v>
      </c>
      <c r="W236" s="267">
        <v>0.95591566750073</v>
      </c>
      <c r="X236" s="267">
        <v>0.941826748822037</v>
      </c>
      <c r="Y236" s="268">
        <v>0.951895424836601</v>
      </c>
      <c r="Z236" s="268">
        <v>0.951174289245983</v>
      </c>
      <c r="AA236" s="295">
        <v>-0.0100686760145643</v>
      </c>
      <c r="AB236" s="264">
        <v>29372</v>
      </c>
      <c r="AC236" s="264">
        <v>28012</v>
      </c>
      <c r="AD236" s="264">
        <v>27831</v>
      </c>
      <c r="AE236" s="264">
        <v>26659</v>
      </c>
      <c r="AF236" s="268">
        <v>0.95369739888329</v>
      </c>
      <c r="AG236" s="268">
        <v>0.957888685279005</v>
      </c>
      <c r="AH236" s="295">
        <v>-0.0041912863957152</v>
      </c>
    </row>
    <row r="237" spans="1:34">
      <c r="A237" s="315" t="s">
        <v>398</v>
      </c>
      <c r="B237" s="321" t="s">
        <v>3314</v>
      </c>
      <c r="C237" s="293" t="s">
        <v>424</v>
      </c>
      <c r="D237" s="321" t="s">
        <v>425</v>
      </c>
      <c r="E237" s="263">
        <v>0</v>
      </c>
      <c r="F237" s="263">
        <v>0</v>
      </c>
      <c r="G237" s="263">
        <v>0</v>
      </c>
      <c r="H237" s="264">
        <v>0</v>
      </c>
      <c r="I237" s="264">
        <v>0</v>
      </c>
      <c r="J237" s="264">
        <v>0</v>
      </c>
      <c r="K237" s="264">
        <v>0</v>
      </c>
      <c r="L237" s="264">
        <v>0</v>
      </c>
      <c r="M237" s="264">
        <v>0</v>
      </c>
      <c r="N237" s="267">
        <v>0</v>
      </c>
      <c r="O237" s="266">
        <v>0</v>
      </c>
      <c r="P237" s="294">
        <v>0.9</v>
      </c>
      <c r="Q237" s="267">
        <v>0</v>
      </c>
      <c r="R237" s="267">
        <v>0</v>
      </c>
      <c r="S237" s="267">
        <v>0</v>
      </c>
      <c r="T237" s="295">
        <v>0</v>
      </c>
      <c r="U237" s="266">
        <v>1</v>
      </c>
      <c r="V237" s="266">
        <v>0</v>
      </c>
      <c r="W237" s="267">
        <v>0</v>
      </c>
      <c r="X237" s="267">
        <v>0</v>
      </c>
      <c r="Y237" s="268">
        <v>0</v>
      </c>
      <c r="Z237" s="268">
        <v>0</v>
      </c>
      <c r="AA237" s="295">
        <v>0</v>
      </c>
      <c r="AB237" s="264">
        <v>1</v>
      </c>
      <c r="AC237" s="264">
        <v>0</v>
      </c>
      <c r="AD237" s="264">
        <v>0</v>
      </c>
      <c r="AE237" s="264">
        <v>0</v>
      </c>
      <c r="AF237" s="268">
        <v>0</v>
      </c>
      <c r="AG237" s="268">
        <v>0</v>
      </c>
      <c r="AH237" s="295">
        <v>0</v>
      </c>
    </row>
    <row r="238" spans="1:34">
      <c r="A238" s="315" t="s">
        <v>398</v>
      </c>
      <c r="B238" s="321" t="s">
        <v>3315</v>
      </c>
      <c r="C238" s="293" t="s">
        <v>426</v>
      </c>
      <c r="D238" s="321" t="s">
        <v>427</v>
      </c>
      <c r="E238" s="263">
        <v>9881</v>
      </c>
      <c r="F238" s="263">
        <v>9263</v>
      </c>
      <c r="G238" s="263">
        <v>8124</v>
      </c>
      <c r="H238" s="264">
        <v>6570</v>
      </c>
      <c r="I238" s="264">
        <v>6251</v>
      </c>
      <c r="J238" s="264">
        <v>5664</v>
      </c>
      <c r="K238" s="264">
        <v>5614</v>
      </c>
      <c r="L238" s="264">
        <v>5349</v>
      </c>
      <c r="M238" s="264">
        <v>4870</v>
      </c>
      <c r="N238" s="267">
        <v>0.945232981393141</v>
      </c>
      <c r="O238" s="266">
        <v>209043</v>
      </c>
      <c r="P238" s="294">
        <v>0.9</v>
      </c>
      <c r="Q238" s="267">
        <v>0.937455723104949</v>
      </c>
      <c r="R238" s="267">
        <v>0.95144596651446</v>
      </c>
      <c r="S238" s="267">
        <v>0.952796579978625</v>
      </c>
      <c r="T238" s="295">
        <v>-0.0139902434095108</v>
      </c>
      <c r="U238" s="266">
        <v>221155</v>
      </c>
      <c r="V238" s="266">
        <v>189712</v>
      </c>
      <c r="W238" s="267">
        <v>0.857823698311139</v>
      </c>
      <c r="X238" s="267">
        <v>0.822183989474749</v>
      </c>
      <c r="Y238" s="268">
        <v>0.862100456621005</v>
      </c>
      <c r="Z238" s="268">
        <v>0.867474171713573</v>
      </c>
      <c r="AA238" s="295">
        <v>-0.0399164671462551</v>
      </c>
      <c r="AB238" s="264">
        <v>51342</v>
      </c>
      <c r="AC238" s="264">
        <v>44028</v>
      </c>
      <c r="AD238" s="264">
        <v>48789</v>
      </c>
      <c r="AE238" s="264">
        <v>42054</v>
      </c>
      <c r="AF238" s="268">
        <v>0.857543531611546</v>
      </c>
      <c r="AG238" s="268">
        <v>0.861956588575294</v>
      </c>
      <c r="AH238" s="295">
        <v>-0.0044130569637475</v>
      </c>
    </row>
    <row r="239" spans="1:34">
      <c r="A239" s="315" t="s">
        <v>398</v>
      </c>
      <c r="B239" s="321" t="s">
        <v>3315</v>
      </c>
      <c r="C239" s="293" t="s">
        <v>428</v>
      </c>
      <c r="D239" s="321" t="s">
        <v>429</v>
      </c>
      <c r="E239" s="263">
        <v>3</v>
      </c>
      <c r="F239" s="263">
        <v>0</v>
      </c>
      <c r="G239" s="263">
        <v>0</v>
      </c>
      <c r="H239" s="264">
        <v>4</v>
      </c>
      <c r="I239" s="264">
        <v>0</v>
      </c>
      <c r="J239" s="264">
        <v>0</v>
      </c>
      <c r="K239" s="264">
        <v>0</v>
      </c>
      <c r="L239" s="264">
        <v>0</v>
      </c>
      <c r="M239" s="264">
        <v>0</v>
      </c>
      <c r="N239" s="267">
        <v>0</v>
      </c>
      <c r="O239" s="266">
        <v>0</v>
      </c>
      <c r="P239" s="294">
        <v>0.9</v>
      </c>
      <c r="Q239" s="267">
        <v>0</v>
      </c>
      <c r="R239" s="267">
        <v>0</v>
      </c>
      <c r="S239" s="267">
        <v>0</v>
      </c>
      <c r="T239" s="295">
        <v>0</v>
      </c>
      <c r="U239" s="266">
        <v>50</v>
      </c>
      <c r="V239" s="266">
        <v>30</v>
      </c>
      <c r="W239" s="267">
        <v>0.6</v>
      </c>
      <c r="X239" s="267">
        <v>0</v>
      </c>
      <c r="Y239" s="268">
        <v>0</v>
      </c>
      <c r="Z239" s="268">
        <v>0</v>
      </c>
      <c r="AA239" s="295">
        <v>0</v>
      </c>
      <c r="AB239" s="264">
        <v>16</v>
      </c>
      <c r="AC239" s="264">
        <v>6</v>
      </c>
      <c r="AD239" s="264">
        <v>31</v>
      </c>
      <c r="AE239" s="264">
        <v>23</v>
      </c>
      <c r="AF239" s="268">
        <v>0.375</v>
      </c>
      <c r="AG239" s="268">
        <v>0.741935483870968</v>
      </c>
      <c r="AH239" s="295">
        <v>-0.366935483870968</v>
      </c>
    </row>
    <row r="240" spans="1:34">
      <c r="A240" s="315" t="s">
        <v>398</v>
      </c>
      <c r="B240" s="321" t="s">
        <v>3315</v>
      </c>
      <c r="C240" s="293" t="s">
        <v>430</v>
      </c>
      <c r="D240" s="321" t="s">
        <v>431</v>
      </c>
      <c r="E240" s="263">
        <v>5183</v>
      </c>
      <c r="F240" s="263">
        <v>4824</v>
      </c>
      <c r="G240" s="263">
        <v>4685</v>
      </c>
      <c r="H240" s="264">
        <v>3421</v>
      </c>
      <c r="I240" s="264">
        <v>3245</v>
      </c>
      <c r="J240" s="264">
        <v>3138</v>
      </c>
      <c r="K240" s="264">
        <v>3113</v>
      </c>
      <c r="L240" s="264">
        <v>2946</v>
      </c>
      <c r="M240" s="264">
        <v>2824</v>
      </c>
      <c r="N240" s="267">
        <v>0.948539250211376</v>
      </c>
      <c r="O240" s="266">
        <v>115552</v>
      </c>
      <c r="P240" s="294">
        <v>0.9</v>
      </c>
      <c r="Q240" s="267">
        <v>0.930735095504534</v>
      </c>
      <c r="R240" s="267">
        <v>0.948553054662379</v>
      </c>
      <c r="S240" s="267">
        <v>0.946353999357533</v>
      </c>
      <c r="T240" s="295">
        <v>-0.0178179591578453</v>
      </c>
      <c r="U240" s="266">
        <v>121821</v>
      </c>
      <c r="V240" s="266">
        <v>112019</v>
      </c>
      <c r="W240" s="267">
        <v>0.9195376823372</v>
      </c>
      <c r="X240" s="267">
        <v>0.903916650588462</v>
      </c>
      <c r="Y240" s="268">
        <v>0.917275650394621</v>
      </c>
      <c r="Z240" s="268">
        <v>0.907163507870222</v>
      </c>
      <c r="AA240" s="295">
        <v>-0.0133589998061592</v>
      </c>
      <c r="AB240" s="264">
        <v>28679</v>
      </c>
      <c r="AC240" s="264">
        <v>26367</v>
      </c>
      <c r="AD240" s="264">
        <v>28877</v>
      </c>
      <c r="AE240" s="264">
        <v>26510</v>
      </c>
      <c r="AF240" s="268">
        <v>0.919383521043272</v>
      </c>
      <c r="AG240" s="268">
        <v>0.918031651487343</v>
      </c>
      <c r="AH240" s="295">
        <v>0.00135186955592914</v>
      </c>
    </row>
    <row r="241" spans="1:34">
      <c r="A241" s="315" t="s">
        <v>398</v>
      </c>
      <c r="B241" s="321" t="s">
        <v>3312</v>
      </c>
      <c r="C241" s="293" t="s">
        <v>432</v>
      </c>
      <c r="D241" s="321" t="s">
        <v>433</v>
      </c>
      <c r="E241" s="263">
        <v>4</v>
      </c>
      <c r="F241" s="263">
        <v>0</v>
      </c>
      <c r="G241" s="263">
        <v>3</v>
      </c>
      <c r="H241" s="264">
        <v>0</v>
      </c>
      <c r="I241" s="264">
        <v>0</v>
      </c>
      <c r="J241" s="264">
        <v>0</v>
      </c>
      <c r="K241" s="264">
        <v>1</v>
      </c>
      <c r="L241" s="264">
        <v>0</v>
      </c>
      <c r="M241" s="264">
        <v>1</v>
      </c>
      <c r="N241" s="267">
        <v>0</v>
      </c>
      <c r="O241" s="266">
        <v>0</v>
      </c>
      <c r="P241" s="294">
        <v>0.9</v>
      </c>
      <c r="Q241" s="267">
        <v>0</v>
      </c>
      <c r="R241" s="267">
        <v>0</v>
      </c>
      <c r="S241" s="267">
        <v>0</v>
      </c>
      <c r="T241" s="295">
        <v>0</v>
      </c>
      <c r="U241" s="266">
        <v>37</v>
      </c>
      <c r="V241" s="266">
        <v>35</v>
      </c>
      <c r="W241" s="267">
        <v>0.945945945945946</v>
      </c>
      <c r="X241" s="267">
        <v>0.75</v>
      </c>
      <c r="Y241" s="268">
        <v>0</v>
      </c>
      <c r="Z241" s="268">
        <v>1</v>
      </c>
      <c r="AA241" s="295">
        <v>0.75</v>
      </c>
      <c r="AB241" s="264">
        <v>6</v>
      </c>
      <c r="AC241" s="264">
        <v>5</v>
      </c>
      <c r="AD241" s="264">
        <v>23</v>
      </c>
      <c r="AE241" s="264">
        <v>22</v>
      </c>
      <c r="AF241" s="268">
        <v>0.833333333333333</v>
      </c>
      <c r="AG241" s="268">
        <v>0.956521739130435</v>
      </c>
      <c r="AH241" s="295">
        <v>-0.123188405797101</v>
      </c>
    </row>
    <row r="242" spans="1:34">
      <c r="A242" s="315" t="s">
        <v>398</v>
      </c>
      <c r="B242" s="321" t="s">
        <v>3315</v>
      </c>
      <c r="C242" s="293" t="s">
        <v>434</v>
      </c>
      <c r="D242" s="321" t="s">
        <v>435</v>
      </c>
      <c r="E242" s="263">
        <v>3936</v>
      </c>
      <c r="F242" s="263">
        <v>3906</v>
      </c>
      <c r="G242" s="263">
        <v>3579</v>
      </c>
      <c r="H242" s="264">
        <v>2778</v>
      </c>
      <c r="I242" s="264">
        <v>2763</v>
      </c>
      <c r="J242" s="264">
        <v>2568</v>
      </c>
      <c r="K242" s="264">
        <v>2331</v>
      </c>
      <c r="L242" s="264">
        <v>2318</v>
      </c>
      <c r="M242" s="264">
        <v>2105</v>
      </c>
      <c r="N242" s="267">
        <v>0.993198713555122</v>
      </c>
      <c r="O242" s="266">
        <v>94190</v>
      </c>
      <c r="P242" s="294">
        <v>0.9</v>
      </c>
      <c r="Q242" s="267">
        <v>0.992378048780488</v>
      </c>
      <c r="R242" s="267">
        <v>0.994600431965443</v>
      </c>
      <c r="S242" s="267">
        <v>0.994422994422994</v>
      </c>
      <c r="T242" s="295">
        <v>-0.00222238318495493</v>
      </c>
      <c r="U242" s="266">
        <v>94835</v>
      </c>
      <c r="V242" s="266">
        <v>85284</v>
      </c>
      <c r="W242" s="267">
        <v>0.899288237465071</v>
      </c>
      <c r="X242" s="267">
        <v>0.909298780487805</v>
      </c>
      <c r="Y242" s="268">
        <v>0.924406047516199</v>
      </c>
      <c r="Z242" s="268">
        <v>0.903045903045903</v>
      </c>
      <c r="AA242" s="295">
        <v>-0.0151072670283938</v>
      </c>
      <c r="AB242" s="264">
        <v>21768</v>
      </c>
      <c r="AC242" s="264">
        <v>19960</v>
      </c>
      <c r="AD242" s="264">
        <v>21574</v>
      </c>
      <c r="AE242" s="264">
        <v>19091</v>
      </c>
      <c r="AF242" s="268">
        <v>0.91694230062477</v>
      </c>
      <c r="AG242" s="268">
        <v>0.884907759339946</v>
      </c>
      <c r="AH242" s="295">
        <v>0.0320345412848241</v>
      </c>
    </row>
    <row r="243" spans="1:34">
      <c r="A243" s="315" t="s">
        <v>398</v>
      </c>
      <c r="B243" s="321" t="s">
        <v>3316</v>
      </c>
      <c r="C243" s="293" t="s">
        <v>436</v>
      </c>
      <c r="D243" s="321" t="s">
        <v>437</v>
      </c>
      <c r="E243" s="263">
        <v>7533</v>
      </c>
      <c r="F243" s="263">
        <v>7139</v>
      </c>
      <c r="G243" s="263">
        <v>6727</v>
      </c>
      <c r="H243" s="264">
        <v>4803</v>
      </c>
      <c r="I243" s="264">
        <v>4666</v>
      </c>
      <c r="J243" s="264">
        <v>4434</v>
      </c>
      <c r="K243" s="264">
        <v>4489</v>
      </c>
      <c r="L243" s="264">
        <v>4358</v>
      </c>
      <c r="M243" s="264">
        <v>3936</v>
      </c>
      <c r="N243" s="267">
        <v>0.963512808906358</v>
      </c>
      <c r="O243" s="266">
        <v>168159</v>
      </c>
      <c r="P243" s="294">
        <v>0.9</v>
      </c>
      <c r="Q243" s="267">
        <v>0.947696800743396</v>
      </c>
      <c r="R243" s="267">
        <v>0.971476160732875</v>
      </c>
      <c r="S243" s="267">
        <v>0.97081755402094</v>
      </c>
      <c r="T243" s="295">
        <v>-0.0237793599894796</v>
      </c>
      <c r="U243" s="266">
        <v>174527</v>
      </c>
      <c r="V243" s="266">
        <v>154051</v>
      </c>
      <c r="W243" s="267">
        <v>0.882677178889226</v>
      </c>
      <c r="X243" s="267">
        <v>0.893004115226337</v>
      </c>
      <c r="Y243" s="268">
        <v>0.92317301686446</v>
      </c>
      <c r="Z243" s="268">
        <v>0.876809979950991</v>
      </c>
      <c r="AA243" s="295">
        <v>-0.0301689016381222</v>
      </c>
      <c r="AB243" s="264">
        <v>41684</v>
      </c>
      <c r="AC243" s="264">
        <v>37301</v>
      </c>
      <c r="AD243" s="264">
        <v>39972</v>
      </c>
      <c r="AE243" s="264">
        <v>33982</v>
      </c>
      <c r="AF243" s="268">
        <v>0.894851741675463</v>
      </c>
      <c r="AG243" s="268">
        <v>0.8501451015711</v>
      </c>
      <c r="AH243" s="295">
        <v>0.0447066401043632</v>
      </c>
    </row>
    <row r="244" spans="1:34">
      <c r="A244" s="315" t="s">
        <v>398</v>
      </c>
      <c r="B244" s="321" t="s">
        <v>3316</v>
      </c>
      <c r="C244" s="293" t="s">
        <v>438</v>
      </c>
      <c r="D244" s="321" t="s">
        <v>439</v>
      </c>
      <c r="E244" s="263">
        <v>5</v>
      </c>
      <c r="F244" s="263">
        <v>0</v>
      </c>
      <c r="G244" s="263">
        <v>5</v>
      </c>
      <c r="H244" s="264">
        <v>25</v>
      </c>
      <c r="I244" s="264">
        <v>0</v>
      </c>
      <c r="J244" s="264">
        <v>22</v>
      </c>
      <c r="K244" s="264">
        <v>4</v>
      </c>
      <c r="L244" s="264">
        <v>0</v>
      </c>
      <c r="M244" s="264">
        <v>1</v>
      </c>
      <c r="N244" s="267">
        <v>0</v>
      </c>
      <c r="O244" s="266">
        <v>0</v>
      </c>
      <c r="P244" s="294">
        <v>0.9</v>
      </c>
      <c r="Q244" s="267">
        <v>0</v>
      </c>
      <c r="R244" s="267">
        <v>0</v>
      </c>
      <c r="S244" s="267">
        <v>0</v>
      </c>
      <c r="T244" s="295">
        <v>0</v>
      </c>
      <c r="U244" s="266">
        <v>252</v>
      </c>
      <c r="V244" s="266">
        <v>226</v>
      </c>
      <c r="W244" s="267">
        <v>0.896825396825397</v>
      </c>
      <c r="X244" s="267">
        <v>1</v>
      </c>
      <c r="Y244" s="268">
        <v>0.88</v>
      </c>
      <c r="Z244" s="268">
        <v>0.25</v>
      </c>
      <c r="AA244" s="295">
        <v>0.12</v>
      </c>
      <c r="AB244" s="264">
        <v>85</v>
      </c>
      <c r="AC244" s="264">
        <v>72</v>
      </c>
      <c r="AD244" s="264">
        <v>35</v>
      </c>
      <c r="AE244" s="264">
        <v>28</v>
      </c>
      <c r="AF244" s="268">
        <v>0.847058823529412</v>
      </c>
      <c r="AG244" s="268">
        <v>0.8</v>
      </c>
      <c r="AH244" s="295">
        <v>0.0470588235294117</v>
      </c>
    </row>
    <row r="245" spans="1:34">
      <c r="A245" s="315" t="s">
        <v>398</v>
      </c>
      <c r="B245" s="321" t="s">
        <v>3314</v>
      </c>
      <c r="C245" s="293" t="s">
        <v>440</v>
      </c>
      <c r="D245" s="321" t="s">
        <v>441</v>
      </c>
      <c r="E245" s="263">
        <v>10993</v>
      </c>
      <c r="F245" s="263">
        <v>10750</v>
      </c>
      <c r="G245" s="263">
        <v>10167</v>
      </c>
      <c r="H245" s="264">
        <v>7822</v>
      </c>
      <c r="I245" s="264">
        <v>7605</v>
      </c>
      <c r="J245" s="264">
        <v>7343</v>
      </c>
      <c r="K245" s="264">
        <v>6286</v>
      </c>
      <c r="L245" s="264">
        <v>6196</v>
      </c>
      <c r="M245" s="264">
        <v>5834</v>
      </c>
      <c r="N245" s="267">
        <v>0.961532751467038</v>
      </c>
      <c r="O245" s="266">
        <v>246112</v>
      </c>
      <c r="P245" s="294">
        <v>0.9</v>
      </c>
      <c r="Q245" s="267">
        <v>0.977895024106249</v>
      </c>
      <c r="R245" s="267">
        <v>0.972257734594733</v>
      </c>
      <c r="S245" s="267">
        <v>0.985682468978683</v>
      </c>
      <c r="T245" s="295">
        <v>0.00563728951151654</v>
      </c>
      <c r="U245" s="266">
        <v>255958</v>
      </c>
      <c r="V245" s="266">
        <v>235954</v>
      </c>
      <c r="W245" s="267">
        <v>0.921846552950093</v>
      </c>
      <c r="X245" s="267">
        <v>0.924861275357045</v>
      </c>
      <c r="Y245" s="268">
        <v>0.938762464842751</v>
      </c>
      <c r="Z245" s="268">
        <v>0.928094177537385</v>
      </c>
      <c r="AA245" s="295">
        <v>-0.0139011894857057</v>
      </c>
      <c r="AB245" s="264">
        <v>58144</v>
      </c>
      <c r="AC245" s="264">
        <v>54322</v>
      </c>
      <c r="AD245" s="264">
        <v>56818</v>
      </c>
      <c r="AE245" s="264">
        <v>52136</v>
      </c>
      <c r="AF245" s="268">
        <v>0.934266648321409</v>
      </c>
      <c r="AG245" s="268">
        <v>0.917596536308916</v>
      </c>
      <c r="AH245" s="295">
        <v>0.0166701120124928</v>
      </c>
    </row>
    <row r="246" spans="1:34">
      <c r="A246" s="315" t="s">
        <v>398</v>
      </c>
      <c r="B246" s="321" t="s">
        <v>3311</v>
      </c>
      <c r="C246" s="293" t="s">
        <v>442</v>
      </c>
      <c r="D246" s="321" t="s">
        <v>443</v>
      </c>
      <c r="E246" s="263">
        <v>9352</v>
      </c>
      <c r="F246" s="263">
        <v>8992</v>
      </c>
      <c r="G246" s="263">
        <v>8449</v>
      </c>
      <c r="H246" s="264">
        <v>6526</v>
      </c>
      <c r="I246" s="264">
        <v>6320</v>
      </c>
      <c r="J246" s="264">
        <v>5988</v>
      </c>
      <c r="K246" s="264">
        <v>4865</v>
      </c>
      <c r="L246" s="264">
        <v>4726</v>
      </c>
      <c r="M246" s="264">
        <v>4396</v>
      </c>
      <c r="N246" s="267">
        <v>0.959924471790865</v>
      </c>
      <c r="O246" s="266">
        <v>206402</v>
      </c>
      <c r="P246" s="294">
        <v>0.9</v>
      </c>
      <c r="Q246" s="267">
        <v>0.961505560307956</v>
      </c>
      <c r="R246" s="267">
        <v>0.968433956481765</v>
      </c>
      <c r="S246" s="267">
        <v>0.971428571428571</v>
      </c>
      <c r="T246" s="295">
        <v>-0.00692839617380969</v>
      </c>
      <c r="U246" s="266">
        <v>215019</v>
      </c>
      <c r="V246" s="266">
        <v>196022</v>
      </c>
      <c r="W246" s="267">
        <v>0.91164966816886</v>
      </c>
      <c r="X246" s="267">
        <v>0.903443113772455</v>
      </c>
      <c r="Y246" s="268">
        <v>0.91756052712228</v>
      </c>
      <c r="Z246" s="268">
        <v>0.903597122302158</v>
      </c>
      <c r="AA246" s="295">
        <v>-0.014117413349825</v>
      </c>
      <c r="AB246" s="264">
        <v>48250</v>
      </c>
      <c r="AC246" s="264">
        <v>44153</v>
      </c>
      <c r="AD246" s="264">
        <v>47366</v>
      </c>
      <c r="AE246" s="264">
        <v>43383</v>
      </c>
      <c r="AF246" s="268">
        <v>0.915088082901554</v>
      </c>
      <c r="AG246" s="268">
        <v>0.9159101465186</v>
      </c>
      <c r="AH246" s="295">
        <v>-0.000822063617045399</v>
      </c>
    </row>
    <row r="247" spans="1:34">
      <c r="A247" s="315" t="s">
        <v>398</v>
      </c>
      <c r="B247" s="321" t="s">
        <v>3314</v>
      </c>
      <c r="C247" s="293" t="s">
        <v>444</v>
      </c>
      <c r="D247" s="321" t="s">
        <v>445</v>
      </c>
      <c r="E247" s="263">
        <v>10165</v>
      </c>
      <c r="F247" s="263">
        <v>9515</v>
      </c>
      <c r="G247" s="263">
        <v>9291</v>
      </c>
      <c r="H247" s="264">
        <v>7156</v>
      </c>
      <c r="I247" s="264">
        <v>6759</v>
      </c>
      <c r="J247" s="264">
        <v>6620</v>
      </c>
      <c r="K247" s="264">
        <v>5690</v>
      </c>
      <c r="L247" s="264">
        <v>5367</v>
      </c>
      <c r="M247" s="264">
        <v>5215</v>
      </c>
      <c r="N247" s="267">
        <v>0.934419958773402</v>
      </c>
      <c r="O247" s="266">
        <v>219855</v>
      </c>
      <c r="P247" s="294">
        <v>0.9</v>
      </c>
      <c r="Q247" s="267">
        <v>0.936055090998524</v>
      </c>
      <c r="R247" s="267">
        <v>0.944522079373952</v>
      </c>
      <c r="S247" s="267">
        <v>0.94323374340949</v>
      </c>
      <c r="T247" s="295">
        <v>-0.00846698837542759</v>
      </c>
      <c r="U247" s="266">
        <v>235285</v>
      </c>
      <c r="V247" s="266">
        <v>214433</v>
      </c>
      <c r="W247" s="267">
        <v>0.911375565803175</v>
      </c>
      <c r="X247" s="267">
        <v>0.914018691588785</v>
      </c>
      <c r="Y247" s="268">
        <v>0.925097820011179</v>
      </c>
      <c r="Z247" s="268">
        <v>0.916520210896309</v>
      </c>
      <c r="AA247" s="295">
        <v>-0.0110791284223944</v>
      </c>
      <c r="AB247" s="264">
        <v>53325</v>
      </c>
      <c r="AC247" s="264">
        <v>49103</v>
      </c>
      <c r="AD247" s="264">
        <v>52407</v>
      </c>
      <c r="AE247" s="264">
        <v>47794</v>
      </c>
      <c r="AF247" s="268">
        <v>0.920825128926395</v>
      </c>
      <c r="AG247" s="268">
        <v>0.911977407598222</v>
      </c>
      <c r="AH247" s="295">
        <v>0.00884772132817313</v>
      </c>
    </row>
    <row r="248" spans="1:34">
      <c r="A248" s="315" t="s">
        <v>398</v>
      </c>
      <c r="B248" s="321" t="s">
        <v>3311</v>
      </c>
      <c r="C248" s="293" t="s">
        <v>446</v>
      </c>
      <c r="D248" s="321" t="s">
        <v>447</v>
      </c>
      <c r="E248" s="263">
        <v>4690</v>
      </c>
      <c r="F248" s="263">
        <v>4580</v>
      </c>
      <c r="G248" s="263">
        <v>4328</v>
      </c>
      <c r="H248" s="264">
        <v>3366</v>
      </c>
      <c r="I248" s="264">
        <v>3314</v>
      </c>
      <c r="J248" s="264">
        <v>3129</v>
      </c>
      <c r="K248" s="264">
        <v>2587</v>
      </c>
      <c r="L248" s="264">
        <v>2562</v>
      </c>
      <c r="M248" s="264">
        <v>2380</v>
      </c>
      <c r="N248" s="267">
        <v>0.98057312988463</v>
      </c>
      <c r="O248" s="266">
        <v>79044</v>
      </c>
      <c r="P248" s="294">
        <v>0.9</v>
      </c>
      <c r="Q248" s="267">
        <v>0.976545842217484</v>
      </c>
      <c r="R248" s="267">
        <v>0.984551396316102</v>
      </c>
      <c r="S248" s="267">
        <v>0.99033629686896</v>
      </c>
      <c r="T248" s="295">
        <v>-0.00800555409861825</v>
      </c>
      <c r="U248" s="266">
        <v>80610</v>
      </c>
      <c r="V248" s="266">
        <v>74818</v>
      </c>
      <c r="W248" s="267">
        <v>0.928147872472398</v>
      </c>
      <c r="X248" s="267">
        <v>0.922814498933902</v>
      </c>
      <c r="Y248" s="268">
        <v>0.929590017825312</v>
      </c>
      <c r="Z248" s="268">
        <v>0.91998453807499</v>
      </c>
      <c r="AA248" s="295">
        <v>-0.00677551889141004</v>
      </c>
      <c r="AB248" s="264">
        <v>24980</v>
      </c>
      <c r="AC248" s="264">
        <v>23111</v>
      </c>
      <c r="AD248" s="264">
        <v>24346</v>
      </c>
      <c r="AE248" s="264">
        <v>22707</v>
      </c>
      <c r="AF248" s="268">
        <v>0.925180144115292</v>
      </c>
      <c r="AG248" s="268">
        <v>0.93267887948739</v>
      </c>
      <c r="AH248" s="295">
        <v>-0.00749873537209789</v>
      </c>
    </row>
    <row r="249" spans="1:34">
      <c r="A249" s="315" t="s">
        <v>398</v>
      </c>
      <c r="B249" s="321" t="s">
        <v>3314</v>
      </c>
      <c r="C249" s="293" t="s">
        <v>448</v>
      </c>
      <c r="D249" s="321" t="s">
        <v>449</v>
      </c>
      <c r="E249" s="263">
        <v>7458</v>
      </c>
      <c r="F249" s="263">
        <v>7237</v>
      </c>
      <c r="G249" s="263">
        <v>6852</v>
      </c>
      <c r="H249" s="264">
        <v>5098</v>
      </c>
      <c r="I249" s="264">
        <v>4924</v>
      </c>
      <c r="J249" s="264">
        <v>4774</v>
      </c>
      <c r="K249" s="264">
        <v>3860</v>
      </c>
      <c r="L249" s="264">
        <v>3744</v>
      </c>
      <c r="M249" s="264">
        <v>3601</v>
      </c>
      <c r="N249" s="267">
        <v>0.970340028340476</v>
      </c>
      <c r="O249" s="266">
        <v>169139</v>
      </c>
      <c r="P249" s="294">
        <v>0.9</v>
      </c>
      <c r="Q249" s="267">
        <v>0.970367390721373</v>
      </c>
      <c r="R249" s="267">
        <v>0.965868968222833</v>
      </c>
      <c r="S249" s="267">
        <v>0.969948186528497</v>
      </c>
      <c r="T249" s="295">
        <v>0.00449842249854049</v>
      </c>
      <c r="U249" s="266">
        <v>174309</v>
      </c>
      <c r="V249" s="266">
        <v>161172</v>
      </c>
      <c r="W249" s="267">
        <v>0.924633839904996</v>
      </c>
      <c r="X249" s="267">
        <v>0.918744971842317</v>
      </c>
      <c r="Y249" s="268">
        <v>0.936445664966654</v>
      </c>
      <c r="Z249" s="268">
        <v>0.932901554404145</v>
      </c>
      <c r="AA249" s="295">
        <v>-0.0177006931243366</v>
      </c>
      <c r="AB249" s="264">
        <v>38398</v>
      </c>
      <c r="AC249" s="264">
        <v>35466</v>
      </c>
      <c r="AD249" s="264">
        <v>37493</v>
      </c>
      <c r="AE249" s="264">
        <v>34638</v>
      </c>
      <c r="AF249" s="268">
        <v>0.923641856346685</v>
      </c>
      <c r="AG249" s="268">
        <v>0.923852452457792</v>
      </c>
      <c r="AH249" s="295">
        <v>-0.000210596111107408</v>
      </c>
    </row>
    <row r="250" spans="1:34">
      <c r="A250" s="315" t="s">
        <v>398</v>
      </c>
      <c r="B250" s="321" t="s">
        <v>3312</v>
      </c>
      <c r="C250" s="293" t="s">
        <v>450</v>
      </c>
      <c r="D250" s="321" t="s">
        <v>451</v>
      </c>
      <c r="E250" s="263">
        <v>5754</v>
      </c>
      <c r="F250" s="263">
        <v>5474</v>
      </c>
      <c r="G250" s="263">
        <v>5271</v>
      </c>
      <c r="H250" s="264">
        <v>4107</v>
      </c>
      <c r="I250" s="264">
        <v>3959</v>
      </c>
      <c r="J250" s="264">
        <v>3829</v>
      </c>
      <c r="K250" s="264">
        <v>3473</v>
      </c>
      <c r="L250" s="264">
        <v>3323</v>
      </c>
      <c r="M250" s="264">
        <v>3180</v>
      </c>
      <c r="N250" s="267">
        <v>0.938424367194927</v>
      </c>
      <c r="O250" s="266">
        <v>131279</v>
      </c>
      <c r="P250" s="294">
        <v>0.9</v>
      </c>
      <c r="Q250" s="267">
        <v>0.951338199513382</v>
      </c>
      <c r="R250" s="267">
        <v>0.963963963963964</v>
      </c>
      <c r="S250" s="267">
        <v>0.956809674632882</v>
      </c>
      <c r="T250" s="295">
        <v>-0.0126257644505821</v>
      </c>
      <c r="U250" s="266">
        <v>139893</v>
      </c>
      <c r="V250" s="266">
        <v>130406</v>
      </c>
      <c r="W250" s="267">
        <v>0.932183883396596</v>
      </c>
      <c r="X250" s="267">
        <v>0.916058394160584</v>
      </c>
      <c r="Y250" s="268">
        <v>0.932310689067446</v>
      </c>
      <c r="Z250" s="268">
        <v>0.915634897782897</v>
      </c>
      <c r="AA250" s="295">
        <v>-0.0162522949068619</v>
      </c>
      <c r="AB250" s="264">
        <v>31680</v>
      </c>
      <c r="AC250" s="264">
        <v>29413</v>
      </c>
      <c r="AD250" s="264">
        <v>31235</v>
      </c>
      <c r="AE250" s="264">
        <v>29648</v>
      </c>
      <c r="AF250" s="268">
        <v>0.928440656565657</v>
      </c>
      <c r="AG250" s="268">
        <v>0.949191611973747</v>
      </c>
      <c r="AH250" s="295">
        <v>-0.0207509554080908</v>
      </c>
    </row>
    <row r="251" spans="1:34">
      <c r="A251" s="315" t="s">
        <v>398</v>
      </c>
      <c r="B251" s="321" t="s">
        <v>3311</v>
      </c>
      <c r="C251" s="293" t="s">
        <v>452</v>
      </c>
      <c r="D251" s="321" t="s">
        <v>453</v>
      </c>
      <c r="E251" s="263">
        <v>8022</v>
      </c>
      <c r="F251" s="263">
        <v>7265</v>
      </c>
      <c r="G251" s="263">
        <v>6995</v>
      </c>
      <c r="H251" s="264">
        <v>5735</v>
      </c>
      <c r="I251" s="264">
        <v>5508</v>
      </c>
      <c r="J251" s="264">
        <v>5214</v>
      </c>
      <c r="K251" s="264">
        <v>4268</v>
      </c>
      <c r="L251" s="264">
        <v>4108</v>
      </c>
      <c r="M251" s="264">
        <v>3880</v>
      </c>
      <c r="N251" s="267">
        <v>0.952982467578331</v>
      </c>
      <c r="O251" s="266">
        <v>175405</v>
      </c>
      <c r="P251" s="294">
        <v>0.9</v>
      </c>
      <c r="Q251" s="267">
        <v>0.905634505110945</v>
      </c>
      <c r="R251" s="267">
        <v>0.960418482999128</v>
      </c>
      <c r="S251" s="267">
        <v>0.962511715089035</v>
      </c>
      <c r="T251" s="295">
        <v>-0.0547839778881832</v>
      </c>
      <c r="U251" s="266">
        <v>184059</v>
      </c>
      <c r="V251" s="266">
        <v>164406</v>
      </c>
      <c r="W251" s="267">
        <v>0.893224455201865</v>
      </c>
      <c r="X251" s="267">
        <v>0.87197706307654</v>
      </c>
      <c r="Y251" s="268">
        <v>0.909154315605929</v>
      </c>
      <c r="Z251" s="268">
        <v>0.909090909090909</v>
      </c>
      <c r="AA251" s="295">
        <v>-0.037177252529389</v>
      </c>
      <c r="AB251" s="264">
        <v>42109</v>
      </c>
      <c r="AC251" s="264">
        <v>37758</v>
      </c>
      <c r="AD251" s="264">
        <v>40886</v>
      </c>
      <c r="AE251" s="264">
        <v>37006</v>
      </c>
      <c r="AF251" s="268">
        <v>0.896672920278325</v>
      </c>
      <c r="AG251" s="268">
        <v>0.905101990901531</v>
      </c>
      <c r="AH251" s="295">
        <v>-0.00842907062320575</v>
      </c>
    </row>
    <row r="252" spans="1:34">
      <c r="A252" s="315" t="s">
        <v>398</v>
      </c>
      <c r="B252" s="321" t="s">
        <v>3315</v>
      </c>
      <c r="C252" s="293" t="s">
        <v>454</v>
      </c>
      <c r="D252" s="321" t="s">
        <v>455</v>
      </c>
      <c r="E252" s="263">
        <v>6664</v>
      </c>
      <c r="F252" s="263">
        <v>6308</v>
      </c>
      <c r="G252" s="263">
        <v>6102</v>
      </c>
      <c r="H252" s="264">
        <v>4660</v>
      </c>
      <c r="I252" s="264">
        <v>4396</v>
      </c>
      <c r="J252" s="264">
        <v>4257</v>
      </c>
      <c r="K252" s="264">
        <v>3985</v>
      </c>
      <c r="L252" s="264">
        <v>3814</v>
      </c>
      <c r="M252" s="264">
        <v>3582</v>
      </c>
      <c r="N252" s="267">
        <v>0.946333881294895</v>
      </c>
      <c r="O252" s="266">
        <v>147947</v>
      </c>
      <c r="P252" s="294">
        <v>0.9</v>
      </c>
      <c r="Q252" s="267">
        <v>0.946578631452581</v>
      </c>
      <c r="R252" s="267">
        <v>0.943347639484979</v>
      </c>
      <c r="S252" s="267">
        <v>0.957089084065245</v>
      </c>
      <c r="T252" s="295">
        <v>0.00323099196760246</v>
      </c>
      <c r="U252" s="266">
        <v>156337</v>
      </c>
      <c r="V252" s="266">
        <v>142649</v>
      </c>
      <c r="W252" s="267">
        <v>0.912445550317583</v>
      </c>
      <c r="X252" s="267">
        <v>0.915666266506603</v>
      </c>
      <c r="Y252" s="268">
        <v>0.913519313304721</v>
      </c>
      <c r="Z252" s="268">
        <v>0.898870765370138</v>
      </c>
      <c r="AA252" s="295">
        <v>0.00214695320188163</v>
      </c>
      <c r="AB252" s="264">
        <v>35911</v>
      </c>
      <c r="AC252" s="264">
        <v>32622</v>
      </c>
      <c r="AD252" s="264">
        <v>34497</v>
      </c>
      <c r="AE252" s="264">
        <v>31608</v>
      </c>
      <c r="AF252" s="268">
        <v>0.908412464147476</v>
      </c>
      <c r="AG252" s="268">
        <v>0.916253587268458</v>
      </c>
      <c r="AH252" s="295">
        <v>-0.00784112312098251</v>
      </c>
    </row>
    <row r="253" spans="1:34">
      <c r="A253" s="315" t="s">
        <v>398</v>
      </c>
      <c r="B253" s="321" t="s">
        <v>3316</v>
      </c>
      <c r="C253" s="293" t="s">
        <v>456</v>
      </c>
      <c r="D253" s="321" t="s">
        <v>457</v>
      </c>
      <c r="E253" s="263">
        <v>10706</v>
      </c>
      <c r="F253" s="263">
        <v>7319</v>
      </c>
      <c r="G253" s="263">
        <v>9612</v>
      </c>
      <c r="H253" s="264">
        <v>7661</v>
      </c>
      <c r="I253" s="264">
        <v>7443</v>
      </c>
      <c r="J253" s="264">
        <v>7116</v>
      </c>
      <c r="K253" s="264">
        <v>6004</v>
      </c>
      <c r="L253" s="264">
        <v>5810</v>
      </c>
      <c r="M253" s="264">
        <v>5452</v>
      </c>
      <c r="N253" s="267">
        <v>0.951713141561524</v>
      </c>
      <c r="O253" s="266">
        <v>233381</v>
      </c>
      <c r="P253" s="294">
        <v>0.9</v>
      </c>
      <c r="Q253" s="267">
        <v>0.683635344666542</v>
      </c>
      <c r="R253" s="267">
        <v>0.971544184832267</v>
      </c>
      <c r="S253" s="267">
        <v>0.967688207861426</v>
      </c>
      <c r="T253" s="295">
        <v>-0.287908840165725</v>
      </c>
      <c r="U253" s="266">
        <v>245222</v>
      </c>
      <c r="V253" s="266">
        <v>219693</v>
      </c>
      <c r="W253" s="267">
        <v>0.895894332482404</v>
      </c>
      <c r="X253" s="267">
        <v>0.89781430973286</v>
      </c>
      <c r="Y253" s="268">
        <v>0.928860462080668</v>
      </c>
      <c r="Z253" s="268">
        <v>0.908061292471686</v>
      </c>
      <c r="AA253" s="295">
        <v>-0.0310461523478083</v>
      </c>
      <c r="AB253" s="264">
        <v>58267</v>
      </c>
      <c r="AC253" s="264">
        <v>53396</v>
      </c>
      <c r="AD253" s="264">
        <v>56958</v>
      </c>
      <c r="AE253" s="264">
        <v>51076</v>
      </c>
      <c r="AF253" s="268">
        <v>0.916402080079633</v>
      </c>
      <c r="AG253" s="268">
        <v>0.89673092454089</v>
      </c>
      <c r="AH253" s="295">
        <v>0.0196711555387437</v>
      </c>
    </row>
    <row r="254" spans="1:34">
      <c r="A254" s="315" t="s">
        <v>398</v>
      </c>
      <c r="B254" s="321" t="s">
        <v>3316</v>
      </c>
      <c r="C254" s="293" t="s">
        <v>458</v>
      </c>
      <c r="D254" s="321" t="s">
        <v>459</v>
      </c>
      <c r="E254" s="263">
        <v>8572</v>
      </c>
      <c r="F254" s="263">
        <v>7916</v>
      </c>
      <c r="G254" s="263">
        <v>7564</v>
      </c>
      <c r="H254" s="264">
        <v>6216</v>
      </c>
      <c r="I254" s="264">
        <v>5949</v>
      </c>
      <c r="J254" s="264">
        <v>5719</v>
      </c>
      <c r="K254" s="264">
        <v>5043</v>
      </c>
      <c r="L254" s="264">
        <v>4819</v>
      </c>
      <c r="M254" s="264">
        <v>4629</v>
      </c>
      <c r="N254" s="267">
        <v>0.955106615839312</v>
      </c>
      <c r="O254" s="266">
        <v>180646</v>
      </c>
      <c r="P254" s="294">
        <v>0.9</v>
      </c>
      <c r="Q254" s="267">
        <v>0.923471768548763</v>
      </c>
      <c r="R254" s="267">
        <v>0.957046332046332</v>
      </c>
      <c r="S254" s="267">
        <v>0.955581994844339</v>
      </c>
      <c r="T254" s="295">
        <v>-0.0335745634975686</v>
      </c>
      <c r="U254" s="266">
        <v>189137</v>
      </c>
      <c r="V254" s="266">
        <v>173358</v>
      </c>
      <c r="W254" s="267">
        <v>0.916573700545108</v>
      </c>
      <c r="X254" s="267">
        <v>0.882407839477368</v>
      </c>
      <c r="Y254" s="268">
        <v>0.920045045045045</v>
      </c>
      <c r="Z254" s="268">
        <v>0.917906008328376</v>
      </c>
      <c r="AA254" s="295">
        <v>-0.0376372055676768</v>
      </c>
      <c r="AB254" s="264">
        <v>46423</v>
      </c>
      <c r="AC254" s="264">
        <v>42424</v>
      </c>
      <c r="AD254" s="264">
        <v>41789</v>
      </c>
      <c r="AE254" s="264">
        <v>38455</v>
      </c>
      <c r="AF254" s="268">
        <v>0.913857355190315</v>
      </c>
      <c r="AG254" s="268">
        <v>0.920218239249563</v>
      </c>
      <c r="AH254" s="295">
        <v>-0.00636088405924806</v>
      </c>
    </row>
    <row r="255" spans="1:34">
      <c r="A255" s="315" t="s">
        <v>398</v>
      </c>
      <c r="B255" s="321" t="s">
        <v>3314</v>
      </c>
      <c r="C255" s="293" t="s">
        <v>460</v>
      </c>
      <c r="D255" s="321" t="s">
        <v>461</v>
      </c>
      <c r="E255" s="263">
        <v>11392</v>
      </c>
      <c r="F255" s="263">
        <v>10869</v>
      </c>
      <c r="G255" s="263">
        <v>10705</v>
      </c>
      <c r="H255" s="264">
        <v>7957</v>
      </c>
      <c r="I255" s="264">
        <v>7670</v>
      </c>
      <c r="J255" s="264">
        <v>7460</v>
      </c>
      <c r="K255" s="264">
        <v>6667</v>
      </c>
      <c r="L255" s="264">
        <v>6335</v>
      </c>
      <c r="M255" s="264">
        <v>6210</v>
      </c>
      <c r="N255" s="267">
        <v>0.935932423651722</v>
      </c>
      <c r="O255" s="266">
        <v>259272</v>
      </c>
      <c r="P255" s="294">
        <v>0.9</v>
      </c>
      <c r="Q255" s="267">
        <v>0.95409058988764</v>
      </c>
      <c r="R255" s="267">
        <v>0.963931129822797</v>
      </c>
      <c r="S255" s="267">
        <v>0.950202489875506</v>
      </c>
      <c r="T255" s="295">
        <v>-0.0098405399351571</v>
      </c>
      <c r="U255" s="266">
        <v>277020</v>
      </c>
      <c r="V255" s="266">
        <v>250902</v>
      </c>
      <c r="W255" s="267">
        <v>0.905717998700455</v>
      </c>
      <c r="X255" s="267">
        <v>0.93969452247191</v>
      </c>
      <c r="Y255" s="268">
        <v>0.937539273595576</v>
      </c>
      <c r="Z255" s="268">
        <v>0.931453427328634</v>
      </c>
      <c r="AA255" s="295">
        <v>0.00215524887633389</v>
      </c>
      <c r="AB255" s="264">
        <v>61961</v>
      </c>
      <c r="AC255" s="264">
        <v>58056</v>
      </c>
      <c r="AD255" s="264">
        <v>62519</v>
      </c>
      <c r="AE255" s="264">
        <v>56758</v>
      </c>
      <c r="AF255" s="268">
        <v>0.936976485208438</v>
      </c>
      <c r="AG255" s="268">
        <v>0.907852012988052</v>
      </c>
      <c r="AH255" s="295">
        <v>0.0291244722203859</v>
      </c>
    </row>
    <row r="256" spans="1:34">
      <c r="A256" s="315" t="s">
        <v>398</v>
      </c>
      <c r="B256" s="321" t="s">
        <v>3311</v>
      </c>
      <c r="C256" s="293" t="s">
        <v>462</v>
      </c>
      <c r="D256" s="321" t="s">
        <v>463</v>
      </c>
      <c r="E256" s="263">
        <v>7164</v>
      </c>
      <c r="F256" s="263">
        <v>6905</v>
      </c>
      <c r="G256" s="263">
        <v>6440</v>
      </c>
      <c r="H256" s="264">
        <v>4819</v>
      </c>
      <c r="I256" s="264">
        <v>4666</v>
      </c>
      <c r="J256" s="264">
        <v>4465</v>
      </c>
      <c r="K256" s="264">
        <v>3914</v>
      </c>
      <c r="L256" s="264">
        <v>3796</v>
      </c>
      <c r="M256" s="264">
        <v>3563</v>
      </c>
      <c r="N256" s="267">
        <v>0.962207255831417</v>
      </c>
      <c r="O256" s="266">
        <v>164014</v>
      </c>
      <c r="P256" s="294">
        <v>0.9</v>
      </c>
      <c r="Q256" s="267">
        <v>0.963847012841988</v>
      </c>
      <c r="R256" s="267">
        <v>0.968250674413779</v>
      </c>
      <c r="S256" s="267">
        <v>0.969851814001022</v>
      </c>
      <c r="T256" s="295">
        <v>-0.00440366157179106</v>
      </c>
      <c r="U256" s="266">
        <v>170456</v>
      </c>
      <c r="V256" s="266">
        <v>154731</v>
      </c>
      <c r="W256" s="267">
        <v>0.907747453888394</v>
      </c>
      <c r="X256" s="267">
        <v>0.89893914014517</v>
      </c>
      <c r="Y256" s="268">
        <v>0.926540776094625</v>
      </c>
      <c r="Z256" s="268">
        <v>0.910321921308125</v>
      </c>
      <c r="AA256" s="295">
        <v>-0.0276016359494552</v>
      </c>
      <c r="AB256" s="264">
        <v>37467</v>
      </c>
      <c r="AC256" s="264">
        <v>33964</v>
      </c>
      <c r="AD256" s="264">
        <v>36640</v>
      </c>
      <c r="AE256" s="264">
        <v>33327</v>
      </c>
      <c r="AF256" s="268">
        <v>0.906504390530333</v>
      </c>
      <c r="AG256" s="268">
        <v>0.909579694323144</v>
      </c>
      <c r="AH256" s="295">
        <v>-0.00307530379281074</v>
      </c>
    </row>
    <row r="257" spans="1:34">
      <c r="A257" s="315" t="s">
        <v>398</v>
      </c>
      <c r="B257" s="321" t="s">
        <v>3317</v>
      </c>
      <c r="C257" s="293" t="s">
        <v>464</v>
      </c>
      <c r="D257" s="321" t="s">
        <v>465</v>
      </c>
      <c r="E257" s="263">
        <v>6143</v>
      </c>
      <c r="F257" s="263">
        <v>5984</v>
      </c>
      <c r="G257" s="263">
        <v>5712</v>
      </c>
      <c r="H257" s="264">
        <v>4053</v>
      </c>
      <c r="I257" s="264">
        <v>3941</v>
      </c>
      <c r="J257" s="264">
        <v>3765</v>
      </c>
      <c r="K257" s="264">
        <v>3257</v>
      </c>
      <c r="L257" s="264">
        <v>3177</v>
      </c>
      <c r="M257" s="264">
        <v>3025</v>
      </c>
      <c r="N257" s="267">
        <v>0.972735238147393</v>
      </c>
      <c r="O257" s="266">
        <v>142103</v>
      </c>
      <c r="P257" s="294">
        <v>0.9</v>
      </c>
      <c r="Q257" s="267">
        <v>0.974116881002767</v>
      </c>
      <c r="R257" s="267">
        <v>0.972366148531952</v>
      </c>
      <c r="S257" s="267">
        <v>0.975437519189438</v>
      </c>
      <c r="T257" s="295">
        <v>0.0017507324708157</v>
      </c>
      <c r="U257" s="266">
        <v>146086</v>
      </c>
      <c r="V257" s="266">
        <v>135396</v>
      </c>
      <c r="W257" s="267">
        <v>0.926823925632846</v>
      </c>
      <c r="X257" s="267">
        <v>0.929838840957187</v>
      </c>
      <c r="Y257" s="268">
        <v>0.928941524796447</v>
      </c>
      <c r="Z257" s="268">
        <v>0.928768805649371</v>
      </c>
      <c r="AA257" s="295">
        <v>0.000897316160739958</v>
      </c>
      <c r="AB257" s="264">
        <v>32846</v>
      </c>
      <c r="AC257" s="264">
        <v>30546</v>
      </c>
      <c r="AD257" s="264">
        <v>33584</v>
      </c>
      <c r="AE257" s="264">
        <v>31128</v>
      </c>
      <c r="AF257" s="268">
        <v>0.929976252816172</v>
      </c>
      <c r="AG257" s="268">
        <v>0.926869938065746</v>
      </c>
      <c r="AH257" s="295">
        <v>0.00310631475042689</v>
      </c>
    </row>
    <row r="258" spans="1:34">
      <c r="A258" s="315" t="s">
        <v>398</v>
      </c>
      <c r="B258" s="321" t="s">
        <v>3317</v>
      </c>
      <c r="C258" s="293" t="s">
        <v>466</v>
      </c>
      <c r="D258" s="321" t="s">
        <v>467</v>
      </c>
      <c r="E258" s="263">
        <v>8247</v>
      </c>
      <c r="F258" s="263">
        <v>7494</v>
      </c>
      <c r="G258" s="263">
        <v>7340</v>
      </c>
      <c r="H258" s="264">
        <v>6071</v>
      </c>
      <c r="I258" s="264">
        <v>5465</v>
      </c>
      <c r="J258" s="264">
        <v>5518</v>
      </c>
      <c r="K258" s="264">
        <v>4673</v>
      </c>
      <c r="L258" s="264">
        <v>4142</v>
      </c>
      <c r="M258" s="264">
        <v>4150</v>
      </c>
      <c r="N258" s="267">
        <v>0.876790385011221</v>
      </c>
      <c r="O258" s="266">
        <v>174647</v>
      </c>
      <c r="P258" s="294">
        <v>0.9</v>
      </c>
      <c r="Q258" s="267">
        <v>0.908694070571117</v>
      </c>
      <c r="R258" s="267">
        <v>0.900181189260418</v>
      </c>
      <c r="S258" s="267">
        <v>0.886368499893002</v>
      </c>
      <c r="T258" s="295">
        <v>0.00851288131069838</v>
      </c>
      <c r="U258" s="266">
        <v>199189</v>
      </c>
      <c r="V258" s="266">
        <v>173079</v>
      </c>
      <c r="W258" s="267">
        <v>0.868918464373033</v>
      </c>
      <c r="X258" s="267">
        <v>0.890020613556445</v>
      </c>
      <c r="Y258" s="268">
        <v>0.908911217262395</v>
      </c>
      <c r="Z258" s="268">
        <v>0.888080462229831</v>
      </c>
      <c r="AA258" s="295">
        <v>-0.0188906037059502</v>
      </c>
      <c r="AB258" s="264">
        <v>44068</v>
      </c>
      <c r="AC258" s="264">
        <v>39278</v>
      </c>
      <c r="AD258" s="264">
        <v>44949</v>
      </c>
      <c r="AE258" s="264">
        <v>38935</v>
      </c>
      <c r="AF258" s="268">
        <v>0.891304347826087</v>
      </c>
      <c r="AG258" s="268">
        <v>0.86620391999822</v>
      </c>
      <c r="AH258" s="295">
        <v>0.0251004278278667</v>
      </c>
    </row>
    <row r="259" spans="1:34">
      <c r="A259" s="315" t="s">
        <v>398</v>
      </c>
      <c r="B259" s="321" t="s">
        <v>3316</v>
      </c>
      <c r="C259" s="293" t="s">
        <v>468</v>
      </c>
      <c r="D259" s="321" t="s">
        <v>469</v>
      </c>
      <c r="E259" s="263">
        <v>6466</v>
      </c>
      <c r="F259" s="263">
        <v>6218</v>
      </c>
      <c r="G259" s="263">
        <v>6100</v>
      </c>
      <c r="H259" s="264">
        <v>4484</v>
      </c>
      <c r="I259" s="264">
        <v>4346</v>
      </c>
      <c r="J259" s="264">
        <v>4234</v>
      </c>
      <c r="K259" s="264">
        <v>3790</v>
      </c>
      <c r="L259" s="264">
        <v>3714</v>
      </c>
      <c r="M259" s="264">
        <v>3555</v>
      </c>
      <c r="N259" s="267">
        <v>0.975540371680004</v>
      </c>
      <c r="O259" s="266">
        <v>146772</v>
      </c>
      <c r="P259" s="294">
        <v>0.9</v>
      </c>
      <c r="Q259" s="267">
        <v>0.961645530467058</v>
      </c>
      <c r="R259" s="267">
        <v>0.969223907225691</v>
      </c>
      <c r="S259" s="267">
        <v>0.979947229551451</v>
      </c>
      <c r="T259" s="295">
        <v>-0.00757837675863282</v>
      </c>
      <c r="U259" s="266">
        <v>150452</v>
      </c>
      <c r="V259" s="266">
        <v>140095</v>
      </c>
      <c r="W259" s="267">
        <v>0.931160768883099</v>
      </c>
      <c r="X259" s="267">
        <v>0.943396226415094</v>
      </c>
      <c r="Y259" s="268">
        <v>0.944246208742194</v>
      </c>
      <c r="Z259" s="268">
        <v>0.937994722955145</v>
      </c>
      <c r="AA259" s="295">
        <v>-0.000849982327100096</v>
      </c>
      <c r="AB259" s="264">
        <v>36515</v>
      </c>
      <c r="AC259" s="264">
        <v>34335</v>
      </c>
      <c r="AD259" s="264">
        <v>36110</v>
      </c>
      <c r="AE259" s="264">
        <v>33288</v>
      </c>
      <c r="AF259" s="268">
        <v>0.940298507462687</v>
      </c>
      <c r="AG259" s="268">
        <v>0.921849903073941</v>
      </c>
      <c r="AH259" s="295">
        <v>0.0184486043887458</v>
      </c>
    </row>
    <row r="260" spans="1:34">
      <c r="A260" s="315" t="s">
        <v>398</v>
      </c>
      <c r="B260" s="321" t="s">
        <v>3316</v>
      </c>
      <c r="C260" s="293" t="s">
        <v>470</v>
      </c>
      <c r="D260" s="321" t="s">
        <v>471</v>
      </c>
      <c r="E260" s="263">
        <v>8119</v>
      </c>
      <c r="F260" s="263">
        <v>7646</v>
      </c>
      <c r="G260" s="263">
        <v>7362</v>
      </c>
      <c r="H260" s="264">
        <v>5626</v>
      </c>
      <c r="I260" s="264">
        <v>5407</v>
      </c>
      <c r="J260" s="264">
        <v>5142</v>
      </c>
      <c r="K260" s="264">
        <v>4429</v>
      </c>
      <c r="L260" s="264">
        <v>4301</v>
      </c>
      <c r="M260" s="264">
        <v>3957</v>
      </c>
      <c r="N260" s="267">
        <v>0.95663325282664</v>
      </c>
      <c r="O260" s="266">
        <v>179032</v>
      </c>
      <c r="P260" s="294">
        <v>0.9</v>
      </c>
      <c r="Q260" s="267">
        <v>0.941741593792339</v>
      </c>
      <c r="R260" s="267">
        <v>0.961073586917881</v>
      </c>
      <c r="S260" s="267">
        <v>0.971099571009257</v>
      </c>
      <c r="T260" s="295">
        <v>-0.0193319931255423</v>
      </c>
      <c r="U260" s="266">
        <v>187148</v>
      </c>
      <c r="V260" s="266">
        <v>169303</v>
      </c>
      <c r="W260" s="267">
        <v>0.904647658537628</v>
      </c>
      <c r="X260" s="267">
        <v>0.906761916492179</v>
      </c>
      <c r="Y260" s="268">
        <v>0.913970849626733</v>
      </c>
      <c r="Z260" s="268">
        <v>0.893429668096636</v>
      </c>
      <c r="AA260" s="295">
        <v>-0.00720893313455417</v>
      </c>
      <c r="AB260" s="264">
        <v>44511</v>
      </c>
      <c r="AC260" s="264">
        <v>40619</v>
      </c>
      <c r="AD260" s="264">
        <v>42493</v>
      </c>
      <c r="AE260" s="264">
        <v>38373</v>
      </c>
      <c r="AF260" s="268">
        <v>0.912560939992361</v>
      </c>
      <c r="AG260" s="268">
        <v>0.903042854117149</v>
      </c>
      <c r="AH260" s="295">
        <v>0.00951808587521275</v>
      </c>
    </row>
    <row r="261" spans="1:34">
      <c r="A261" s="315" t="s">
        <v>398</v>
      </c>
      <c r="B261" s="321" t="s">
        <v>3315</v>
      </c>
      <c r="C261" s="293" t="s">
        <v>472</v>
      </c>
      <c r="D261" s="321" t="s">
        <v>473</v>
      </c>
      <c r="E261" s="263">
        <v>9964</v>
      </c>
      <c r="F261" s="263">
        <v>8893</v>
      </c>
      <c r="G261" s="263">
        <v>8696</v>
      </c>
      <c r="H261" s="264">
        <v>6998</v>
      </c>
      <c r="I261" s="264">
        <v>6539</v>
      </c>
      <c r="J261" s="264">
        <v>6348</v>
      </c>
      <c r="K261" s="264">
        <v>5558</v>
      </c>
      <c r="L261" s="264">
        <v>5275</v>
      </c>
      <c r="M261" s="264">
        <v>4984</v>
      </c>
      <c r="N261" s="267">
        <v>0.939170909726623</v>
      </c>
      <c r="O261" s="266">
        <v>214887</v>
      </c>
      <c r="P261" s="294">
        <v>0.9</v>
      </c>
      <c r="Q261" s="267">
        <v>0.892513046969089</v>
      </c>
      <c r="R261" s="267">
        <v>0.934409831380394</v>
      </c>
      <c r="S261" s="267">
        <v>0.949082403742353</v>
      </c>
      <c r="T261" s="295">
        <v>-0.0418967844113056</v>
      </c>
      <c r="U261" s="266">
        <v>228805</v>
      </c>
      <c r="V261" s="266">
        <v>205310</v>
      </c>
      <c r="W261" s="267">
        <v>0.897314306942593</v>
      </c>
      <c r="X261" s="267">
        <v>0.872741870734645</v>
      </c>
      <c r="Y261" s="268">
        <v>0.907116318948271</v>
      </c>
      <c r="Z261" s="268">
        <v>0.896725440806045</v>
      </c>
      <c r="AA261" s="295">
        <v>-0.0343744482136262</v>
      </c>
      <c r="AB261" s="264">
        <v>52642</v>
      </c>
      <c r="AC261" s="264">
        <v>47262</v>
      </c>
      <c r="AD261" s="264">
        <v>50632</v>
      </c>
      <c r="AE261" s="264">
        <v>45499</v>
      </c>
      <c r="AF261" s="268">
        <v>0.89780023555336</v>
      </c>
      <c r="AG261" s="268">
        <v>0.898621425185653</v>
      </c>
      <c r="AH261" s="295">
        <v>-0.00082118963229294</v>
      </c>
    </row>
    <row r="262" spans="1:34">
      <c r="A262" s="315" t="s">
        <v>398</v>
      </c>
      <c r="B262" s="321" t="s">
        <v>3315</v>
      </c>
      <c r="C262" s="293" t="s">
        <v>474</v>
      </c>
      <c r="D262" s="321" t="s">
        <v>475</v>
      </c>
      <c r="E262" s="263">
        <v>1627</v>
      </c>
      <c r="F262" s="263">
        <v>1598</v>
      </c>
      <c r="G262" s="263">
        <v>1555</v>
      </c>
      <c r="H262" s="264">
        <v>1113</v>
      </c>
      <c r="I262" s="264">
        <v>1104</v>
      </c>
      <c r="J262" s="264">
        <v>1076</v>
      </c>
      <c r="K262" s="264">
        <v>928</v>
      </c>
      <c r="L262" s="264">
        <v>912</v>
      </c>
      <c r="M262" s="264">
        <v>891</v>
      </c>
      <c r="N262" s="267">
        <v>0.986761515886181</v>
      </c>
      <c r="O262" s="266">
        <v>30933</v>
      </c>
      <c r="P262" s="294">
        <v>0.9</v>
      </c>
      <c r="Q262" s="267">
        <v>0.982175783650891</v>
      </c>
      <c r="R262" s="267">
        <v>0.991913746630728</v>
      </c>
      <c r="S262" s="267">
        <v>0.982758620689655</v>
      </c>
      <c r="T262" s="295">
        <v>-0.00973796297983653</v>
      </c>
      <c r="U262" s="266">
        <v>31348</v>
      </c>
      <c r="V262" s="266">
        <v>28629</v>
      </c>
      <c r="W262" s="267">
        <v>0.913264004083195</v>
      </c>
      <c r="X262" s="267">
        <v>0.955746773202213</v>
      </c>
      <c r="Y262" s="268">
        <v>0.966756513926325</v>
      </c>
      <c r="Z262" s="268">
        <v>0.960129310344828</v>
      </c>
      <c r="AA262" s="295">
        <v>-0.0110097407241125</v>
      </c>
      <c r="AB262" s="264">
        <v>9510</v>
      </c>
      <c r="AC262" s="264">
        <v>9036</v>
      </c>
      <c r="AD262" s="264">
        <v>10886</v>
      </c>
      <c r="AE262" s="264">
        <v>9561</v>
      </c>
      <c r="AF262" s="268">
        <v>0.950157728706625</v>
      </c>
      <c r="AG262" s="268">
        <v>0.878284034539776</v>
      </c>
      <c r="AH262" s="295">
        <v>0.0718736941668487</v>
      </c>
    </row>
    <row r="263" spans="1:34">
      <c r="A263" s="315" t="s">
        <v>398</v>
      </c>
      <c r="B263" s="321" t="s">
        <v>3317</v>
      </c>
      <c r="C263" s="293" t="s">
        <v>476</v>
      </c>
      <c r="D263" s="321" t="s">
        <v>477</v>
      </c>
      <c r="E263" s="263">
        <v>6552</v>
      </c>
      <c r="F263" s="263">
        <v>6287</v>
      </c>
      <c r="G263" s="263">
        <v>5588</v>
      </c>
      <c r="H263" s="264">
        <v>4427</v>
      </c>
      <c r="I263" s="264">
        <v>4255</v>
      </c>
      <c r="J263" s="264">
        <v>4123</v>
      </c>
      <c r="K263" s="264">
        <v>3843</v>
      </c>
      <c r="L263" s="264">
        <v>3493</v>
      </c>
      <c r="M263" s="264">
        <v>3461</v>
      </c>
      <c r="N263" s="267">
        <v>0.936020062988452</v>
      </c>
      <c r="O263" s="266">
        <v>144441</v>
      </c>
      <c r="P263" s="294">
        <v>0.9</v>
      </c>
      <c r="Q263" s="267">
        <v>0.959554334554335</v>
      </c>
      <c r="R263" s="267">
        <v>0.961147503953016</v>
      </c>
      <c r="S263" s="267">
        <v>0.908925318761384</v>
      </c>
      <c r="T263" s="295">
        <v>-0.00159316939868104</v>
      </c>
      <c r="U263" s="266">
        <v>154314</v>
      </c>
      <c r="V263" s="266">
        <v>138454</v>
      </c>
      <c r="W263" s="267">
        <v>0.897222546236894</v>
      </c>
      <c r="X263" s="267">
        <v>0.852869352869353</v>
      </c>
      <c r="Y263" s="268">
        <v>0.931330472103004</v>
      </c>
      <c r="Z263" s="268">
        <v>0.900598490762425</v>
      </c>
      <c r="AA263" s="295">
        <v>-0.0784611192336514</v>
      </c>
      <c r="AB263" s="264">
        <v>34574</v>
      </c>
      <c r="AC263" s="264">
        <v>30976</v>
      </c>
      <c r="AD263" s="264">
        <v>33722</v>
      </c>
      <c r="AE263" s="264">
        <v>30185</v>
      </c>
      <c r="AF263" s="268">
        <v>0.895933360328571</v>
      </c>
      <c r="AG263" s="268">
        <v>0.89511298262262</v>
      </c>
      <c r="AH263" s="295">
        <v>0.000820377705950337</v>
      </c>
    </row>
    <row r="264" spans="1:34">
      <c r="A264" s="315" t="s">
        <v>398</v>
      </c>
      <c r="B264" s="321" t="s">
        <v>3312</v>
      </c>
      <c r="C264" s="293" t="s">
        <v>478</v>
      </c>
      <c r="D264" s="321" t="s">
        <v>479</v>
      </c>
      <c r="E264" s="263">
        <v>0</v>
      </c>
      <c r="F264" s="263">
        <v>0</v>
      </c>
      <c r="G264" s="263">
        <v>0</v>
      </c>
      <c r="H264" s="264">
        <v>0</v>
      </c>
      <c r="I264" s="264">
        <v>0</v>
      </c>
      <c r="J264" s="264">
        <v>0</v>
      </c>
      <c r="K264" s="264">
        <v>0</v>
      </c>
      <c r="L264" s="264">
        <v>0</v>
      </c>
      <c r="M264" s="264">
        <v>0</v>
      </c>
      <c r="N264" s="267">
        <v>0</v>
      </c>
      <c r="O264" s="266">
        <v>0</v>
      </c>
      <c r="P264" s="294">
        <v>0.9</v>
      </c>
      <c r="Q264" s="267">
        <v>0</v>
      </c>
      <c r="R264" s="267">
        <v>0</v>
      </c>
      <c r="S264" s="267">
        <v>0</v>
      </c>
      <c r="T264" s="295">
        <v>0</v>
      </c>
      <c r="U264" s="266">
        <v>0</v>
      </c>
      <c r="V264" s="266">
        <v>0</v>
      </c>
      <c r="W264" s="267">
        <v>0</v>
      </c>
      <c r="X264" s="267">
        <v>0</v>
      </c>
      <c r="Y264" s="268">
        <v>0</v>
      </c>
      <c r="Z264" s="268">
        <v>0</v>
      </c>
      <c r="AA264" s="295">
        <v>0</v>
      </c>
      <c r="AB264" s="264">
        <v>0</v>
      </c>
      <c r="AC264" s="264">
        <v>0</v>
      </c>
      <c r="AD264" s="264">
        <v>0</v>
      </c>
      <c r="AE264" s="264">
        <v>0</v>
      </c>
      <c r="AF264" s="268">
        <v>0</v>
      </c>
      <c r="AG264" s="268">
        <v>0</v>
      </c>
      <c r="AH264" s="295">
        <v>0</v>
      </c>
    </row>
    <row r="265" spans="1:34">
      <c r="A265" s="315" t="s">
        <v>398</v>
      </c>
      <c r="B265" s="321" t="s">
        <v>3316</v>
      </c>
      <c r="C265" s="293" t="s">
        <v>480</v>
      </c>
      <c r="D265" s="321" t="s">
        <v>481</v>
      </c>
      <c r="E265" s="263">
        <v>11389</v>
      </c>
      <c r="F265" s="263">
        <v>10831</v>
      </c>
      <c r="G265" s="263">
        <v>10555</v>
      </c>
      <c r="H265" s="264">
        <v>8017</v>
      </c>
      <c r="I265" s="264">
        <v>7699</v>
      </c>
      <c r="J265" s="264">
        <v>7494</v>
      </c>
      <c r="K265" s="264">
        <v>6760</v>
      </c>
      <c r="L265" s="264">
        <v>6548</v>
      </c>
      <c r="M265" s="264">
        <v>6176</v>
      </c>
      <c r="N265" s="267">
        <v>0.952019469238835</v>
      </c>
      <c r="O265" s="266">
        <v>246058</v>
      </c>
      <c r="P265" s="294">
        <v>0.9</v>
      </c>
      <c r="Q265" s="267">
        <v>0.951005356045307</v>
      </c>
      <c r="R265" s="267">
        <v>0.960334289634527</v>
      </c>
      <c r="S265" s="267">
        <v>0.968639053254438</v>
      </c>
      <c r="T265" s="295">
        <v>-0.00932893358921971</v>
      </c>
      <c r="U265" s="266">
        <v>258459</v>
      </c>
      <c r="V265" s="266">
        <v>233696</v>
      </c>
      <c r="W265" s="267">
        <v>0.90418983281681</v>
      </c>
      <c r="X265" s="267">
        <v>0.926771446132233</v>
      </c>
      <c r="Y265" s="268">
        <v>0.934763627292004</v>
      </c>
      <c r="Z265" s="268">
        <v>0.913609467455621</v>
      </c>
      <c r="AA265" s="295">
        <v>-0.00799218115977163</v>
      </c>
      <c r="AB265" s="264">
        <v>63289</v>
      </c>
      <c r="AC265" s="264">
        <v>58030</v>
      </c>
      <c r="AD265" s="264">
        <v>58881</v>
      </c>
      <c r="AE265" s="264">
        <v>52864</v>
      </c>
      <c r="AF265" s="268">
        <v>0.916904991388709</v>
      </c>
      <c r="AG265" s="268">
        <v>0.897810838810482</v>
      </c>
      <c r="AH265" s="295">
        <v>0.0190941525782268</v>
      </c>
    </row>
    <row r="266" spans="1:34">
      <c r="A266" s="315" t="s">
        <v>398</v>
      </c>
      <c r="B266" s="321" t="s">
        <v>3317</v>
      </c>
      <c r="C266" s="293" t="s">
        <v>482</v>
      </c>
      <c r="D266" s="321" t="s">
        <v>483</v>
      </c>
      <c r="E266" s="263">
        <v>8787</v>
      </c>
      <c r="F266" s="263">
        <v>8556</v>
      </c>
      <c r="G266" s="263">
        <v>8034</v>
      </c>
      <c r="H266" s="264">
        <v>6195</v>
      </c>
      <c r="I266" s="264">
        <v>6014</v>
      </c>
      <c r="J266" s="264">
        <v>5721</v>
      </c>
      <c r="K266" s="264">
        <v>4890</v>
      </c>
      <c r="L266" s="264">
        <v>4808</v>
      </c>
      <c r="M266" s="264">
        <v>4531</v>
      </c>
      <c r="N266" s="267">
        <v>0.972612656089763</v>
      </c>
      <c r="O266" s="266">
        <v>193476</v>
      </c>
      <c r="P266" s="294">
        <v>0.9</v>
      </c>
      <c r="Q266" s="267">
        <v>0.97371116421987</v>
      </c>
      <c r="R266" s="267">
        <v>0.970782889426957</v>
      </c>
      <c r="S266" s="267">
        <v>0.983231083844581</v>
      </c>
      <c r="T266" s="295">
        <v>0.00292827479291302</v>
      </c>
      <c r="U266" s="266">
        <v>198924</v>
      </c>
      <c r="V266" s="266">
        <v>183855</v>
      </c>
      <c r="W266" s="267">
        <v>0.924247451287929</v>
      </c>
      <c r="X266" s="267">
        <v>0.914305223625811</v>
      </c>
      <c r="Y266" s="268">
        <v>0.923486682808717</v>
      </c>
      <c r="Z266" s="268">
        <v>0.926584867075665</v>
      </c>
      <c r="AA266" s="295">
        <v>-0.0091814591829058</v>
      </c>
      <c r="AB266" s="264">
        <v>45828</v>
      </c>
      <c r="AC266" s="264">
        <v>42223</v>
      </c>
      <c r="AD266" s="264">
        <v>42856</v>
      </c>
      <c r="AE266" s="264">
        <v>39828</v>
      </c>
      <c r="AF266" s="268">
        <v>0.921336300951383</v>
      </c>
      <c r="AG266" s="268">
        <v>0.929344782527534</v>
      </c>
      <c r="AH266" s="295">
        <v>-0.00800848157615064</v>
      </c>
    </row>
    <row r="267" spans="1:34">
      <c r="A267" s="315" t="s">
        <v>398</v>
      </c>
      <c r="B267" s="321" t="s">
        <v>3312</v>
      </c>
      <c r="C267" s="293" t="s">
        <v>484</v>
      </c>
      <c r="D267" s="321" t="s">
        <v>485</v>
      </c>
      <c r="E267" s="263">
        <v>6665</v>
      </c>
      <c r="F267" s="263">
        <v>6173</v>
      </c>
      <c r="G267" s="263">
        <v>5936</v>
      </c>
      <c r="H267" s="264">
        <v>4452</v>
      </c>
      <c r="I267" s="264">
        <v>4228</v>
      </c>
      <c r="J267" s="264">
        <v>4141</v>
      </c>
      <c r="K267" s="264">
        <v>3889</v>
      </c>
      <c r="L267" s="264">
        <v>3636</v>
      </c>
      <c r="M267" s="264">
        <v>3580</v>
      </c>
      <c r="N267" s="267">
        <v>0.934544265533142</v>
      </c>
      <c r="O267" s="266">
        <v>140048</v>
      </c>
      <c r="P267" s="294">
        <v>0.9</v>
      </c>
      <c r="Q267" s="267">
        <v>0.926181545386347</v>
      </c>
      <c r="R267" s="267">
        <v>0.949685534591195</v>
      </c>
      <c r="S267" s="267">
        <v>0.934944715865261</v>
      </c>
      <c r="T267" s="295">
        <v>-0.0235039892048484</v>
      </c>
      <c r="U267" s="266">
        <v>149857</v>
      </c>
      <c r="V267" s="266">
        <v>136897</v>
      </c>
      <c r="W267" s="267">
        <v>0.913517553400909</v>
      </c>
      <c r="X267" s="267">
        <v>0.890622655663916</v>
      </c>
      <c r="Y267" s="268">
        <v>0.930143755615454</v>
      </c>
      <c r="Z267" s="268">
        <v>0.920545127282078</v>
      </c>
      <c r="AA267" s="295">
        <v>-0.0395210999515377</v>
      </c>
      <c r="AB267" s="264">
        <v>34843</v>
      </c>
      <c r="AC267" s="264">
        <v>31859</v>
      </c>
      <c r="AD267" s="264">
        <v>33074</v>
      </c>
      <c r="AE267" s="264">
        <v>30208</v>
      </c>
      <c r="AF267" s="268">
        <v>0.914358694716299</v>
      </c>
      <c r="AG267" s="268">
        <v>0.913345830561771</v>
      </c>
      <c r="AH267" s="295">
        <v>0.00101286415452828</v>
      </c>
    </row>
    <row r="268" spans="1:34">
      <c r="A268" s="315" t="s">
        <v>398</v>
      </c>
      <c r="B268" s="321" t="s">
        <v>3317</v>
      </c>
      <c r="C268" s="293" t="s">
        <v>486</v>
      </c>
      <c r="D268" s="321" t="s">
        <v>487</v>
      </c>
      <c r="E268" s="263">
        <v>10092</v>
      </c>
      <c r="F268" s="263">
        <v>8892</v>
      </c>
      <c r="G268" s="263">
        <v>8621</v>
      </c>
      <c r="H268" s="264">
        <v>6655</v>
      </c>
      <c r="I268" s="264">
        <v>6282</v>
      </c>
      <c r="J268" s="264">
        <v>5929</v>
      </c>
      <c r="K268" s="264">
        <v>5584</v>
      </c>
      <c r="L268" s="264">
        <v>4827</v>
      </c>
      <c r="M268" s="264">
        <v>4951</v>
      </c>
      <c r="N268" s="267">
        <v>0.91983113007153</v>
      </c>
      <c r="O268" s="266">
        <v>207421</v>
      </c>
      <c r="P268" s="294">
        <v>0.9</v>
      </c>
      <c r="Q268" s="267">
        <v>0.881093935790725</v>
      </c>
      <c r="R268" s="267">
        <v>0.943951915852742</v>
      </c>
      <c r="S268" s="267">
        <v>0.864434097421203</v>
      </c>
      <c r="T268" s="295">
        <v>-0.0628579800620169</v>
      </c>
      <c r="U268" s="266">
        <v>225499</v>
      </c>
      <c r="V268" s="266">
        <v>198945</v>
      </c>
      <c r="W268" s="267">
        <v>0.882243380236719</v>
      </c>
      <c r="X268" s="267">
        <v>0.854240982956798</v>
      </c>
      <c r="Y268" s="268">
        <v>0.890909090909091</v>
      </c>
      <c r="Z268" s="268">
        <v>0.886640401146132</v>
      </c>
      <c r="AA268" s="295">
        <v>-0.0366681079522934</v>
      </c>
      <c r="AB268" s="264">
        <v>51166</v>
      </c>
      <c r="AC268" s="264">
        <v>45263</v>
      </c>
      <c r="AD268" s="264">
        <v>49538</v>
      </c>
      <c r="AE268" s="264">
        <v>44267</v>
      </c>
      <c r="AF268" s="268">
        <v>0.884630418637376</v>
      </c>
      <c r="AG268" s="268">
        <v>0.893596834753119</v>
      </c>
      <c r="AH268" s="295">
        <v>-0.00896641611574245</v>
      </c>
    </row>
    <row r="269" spans="1:34">
      <c r="A269" s="315" t="s">
        <v>398</v>
      </c>
      <c r="B269" s="321" t="s">
        <v>3315</v>
      </c>
      <c r="C269" s="293" t="s">
        <v>488</v>
      </c>
      <c r="D269" s="321" t="s">
        <v>489</v>
      </c>
      <c r="E269" s="263">
        <v>4779</v>
      </c>
      <c r="F269" s="263">
        <v>4414</v>
      </c>
      <c r="G269" s="263">
        <v>4359</v>
      </c>
      <c r="H269" s="264">
        <v>3341</v>
      </c>
      <c r="I269" s="264">
        <v>3084</v>
      </c>
      <c r="J269" s="264">
        <v>3032</v>
      </c>
      <c r="K269" s="264">
        <v>2920</v>
      </c>
      <c r="L269" s="264">
        <v>2664</v>
      </c>
      <c r="M269" s="264">
        <v>2652</v>
      </c>
      <c r="N269" s="267">
        <v>0.941356465105833</v>
      </c>
      <c r="O269" s="266">
        <v>100599</v>
      </c>
      <c r="P269" s="294">
        <v>0.9</v>
      </c>
      <c r="Q269" s="267">
        <v>0.923624189160912</v>
      </c>
      <c r="R269" s="267">
        <v>0.923076923076923</v>
      </c>
      <c r="S269" s="267">
        <v>0.912328767123288</v>
      </c>
      <c r="T269" s="295">
        <v>0.000547266083989251</v>
      </c>
      <c r="U269" s="266">
        <v>106866</v>
      </c>
      <c r="V269" s="266">
        <v>97189</v>
      </c>
      <c r="W269" s="267">
        <v>0.90944734527352</v>
      </c>
      <c r="X269" s="267">
        <v>0.912115505335844</v>
      </c>
      <c r="Y269" s="268">
        <v>0.907512720742293</v>
      </c>
      <c r="Z269" s="268">
        <v>0.908219178082192</v>
      </c>
      <c r="AA269" s="295">
        <v>0.00460278459355157</v>
      </c>
      <c r="AB269" s="264">
        <v>25675</v>
      </c>
      <c r="AC269" s="264">
        <v>23539</v>
      </c>
      <c r="AD269" s="264">
        <v>24419</v>
      </c>
      <c r="AE269" s="264">
        <v>22074</v>
      </c>
      <c r="AF269" s="268">
        <v>0.916806231742941</v>
      </c>
      <c r="AG269" s="268">
        <v>0.90396822146689</v>
      </c>
      <c r="AH269" s="295">
        <v>0.0128380102760501</v>
      </c>
    </row>
    <row r="270" spans="1:34">
      <c r="A270" s="315" t="s">
        <v>398</v>
      </c>
      <c r="B270" s="321" t="s">
        <v>3317</v>
      </c>
      <c r="C270" s="293" t="s">
        <v>490</v>
      </c>
      <c r="D270" s="321" t="s">
        <v>491</v>
      </c>
      <c r="E270" s="263">
        <v>7290</v>
      </c>
      <c r="F270" s="263">
        <v>6431</v>
      </c>
      <c r="G270" s="263">
        <v>6420</v>
      </c>
      <c r="H270" s="264">
        <v>4888</v>
      </c>
      <c r="I270" s="264">
        <v>4760</v>
      </c>
      <c r="J270" s="264">
        <v>4600</v>
      </c>
      <c r="K270" s="264">
        <v>4176</v>
      </c>
      <c r="L270" s="264">
        <v>3654</v>
      </c>
      <c r="M270" s="264">
        <v>3692</v>
      </c>
      <c r="N270" s="267">
        <v>0.932459671460576</v>
      </c>
      <c r="O270" s="266">
        <v>157747</v>
      </c>
      <c r="P270" s="294">
        <v>0.9</v>
      </c>
      <c r="Q270" s="267">
        <v>0.882167352537723</v>
      </c>
      <c r="R270" s="267">
        <v>0.973813420621931</v>
      </c>
      <c r="S270" s="267">
        <v>0.875</v>
      </c>
      <c r="T270" s="295">
        <v>-0.0916460680842083</v>
      </c>
      <c r="U270" s="266">
        <v>169173</v>
      </c>
      <c r="V270" s="266">
        <v>153902</v>
      </c>
      <c r="W270" s="267">
        <v>0.909731458329639</v>
      </c>
      <c r="X270" s="267">
        <v>0.880658436213992</v>
      </c>
      <c r="Y270" s="268">
        <v>0.941080196399345</v>
      </c>
      <c r="Z270" s="268">
        <v>0.884099616858238</v>
      </c>
      <c r="AA270" s="295">
        <v>-0.0604217601853536</v>
      </c>
      <c r="AB270" s="264">
        <v>38923</v>
      </c>
      <c r="AC270" s="264">
        <v>34785</v>
      </c>
      <c r="AD270" s="264">
        <v>38541</v>
      </c>
      <c r="AE270" s="264">
        <v>34972</v>
      </c>
      <c r="AF270" s="268">
        <v>0.893687536931891</v>
      </c>
      <c r="AG270" s="268">
        <v>0.907397317142783</v>
      </c>
      <c r="AH270" s="295">
        <v>-0.0137097802108919</v>
      </c>
    </row>
    <row r="271" spans="1:34">
      <c r="A271" s="315" t="s">
        <v>398</v>
      </c>
      <c r="B271" s="321" t="s">
        <v>3312</v>
      </c>
      <c r="C271" s="293" t="s">
        <v>492</v>
      </c>
      <c r="D271" s="321" t="s">
        <v>493</v>
      </c>
      <c r="E271" s="263">
        <v>5603</v>
      </c>
      <c r="F271" s="263">
        <v>5396</v>
      </c>
      <c r="G271" s="263">
        <v>4963</v>
      </c>
      <c r="H271" s="264">
        <v>3928</v>
      </c>
      <c r="I271" s="264">
        <v>3768</v>
      </c>
      <c r="J271" s="264">
        <v>3571</v>
      </c>
      <c r="K271" s="264">
        <v>3235</v>
      </c>
      <c r="L271" s="264">
        <v>3008</v>
      </c>
      <c r="M271" s="264">
        <v>2814</v>
      </c>
      <c r="N271" s="267">
        <v>0.950501960784314</v>
      </c>
      <c r="O271" s="266">
        <v>121189</v>
      </c>
      <c r="P271" s="294">
        <v>0.9</v>
      </c>
      <c r="Q271" s="267">
        <v>0.96305550597894</v>
      </c>
      <c r="R271" s="267">
        <v>0.959266802443992</v>
      </c>
      <c r="S271" s="267">
        <v>0.929829984544049</v>
      </c>
      <c r="T271" s="295">
        <v>0.00378870353494798</v>
      </c>
      <c r="U271" s="266">
        <v>127500</v>
      </c>
      <c r="V271" s="266">
        <v>115612</v>
      </c>
      <c r="W271" s="267">
        <v>0.906760784313726</v>
      </c>
      <c r="X271" s="267">
        <v>0.885775477422809</v>
      </c>
      <c r="Y271" s="268">
        <v>0.909114052953157</v>
      </c>
      <c r="Z271" s="268">
        <v>0.869860896445131</v>
      </c>
      <c r="AA271" s="295">
        <v>-0.0233385755303477</v>
      </c>
      <c r="AB271" s="264">
        <v>29139</v>
      </c>
      <c r="AC271" s="264">
        <v>26299</v>
      </c>
      <c r="AD271" s="264">
        <v>27509</v>
      </c>
      <c r="AE271" s="264">
        <v>24994</v>
      </c>
      <c r="AF271" s="268">
        <v>0.902536119976664</v>
      </c>
      <c r="AG271" s="268">
        <v>0.90857537533171</v>
      </c>
      <c r="AH271" s="295">
        <v>-0.00603925535504601</v>
      </c>
    </row>
    <row r="272" spans="1:34">
      <c r="A272" s="315" t="s">
        <v>398</v>
      </c>
      <c r="B272" s="321" t="s">
        <v>3316</v>
      </c>
      <c r="C272" s="293" t="s">
        <v>494</v>
      </c>
      <c r="D272" s="321" t="s">
        <v>495</v>
      </c>
      <c r="E272" s="263">
        <v>7415</v>
      </c>
      <c r="F272" s="263">
        <v>6785</v>
      </c>
      <c r="G272" s="263">
        <v>7012</v>
      </c>
      <c r="H272" s="264">
        <v>3741</v>
      </c>
      <c r="I272" s="264">
        <v>3669</v>
      </c>
      <c r="J272" s="264">
        <v>3545</v>
      </c>
      <c r="K272" s="264">
        <v>4888</v>
      </c>
      <c r="L272" s="264">
        <v>4814</v>
      </c>
      <c r="M272" s="264">
        <v>4634</v>
      </c>
      <c r="N272" s="267">
        <v>0.969954571755697</v>
      </c>
      <c r="O272" s="266">
        <v>157573</v>
      </c>
      <c r="P272" s="294">
        <v>0.9</v>
      </c>
      <c r="Q272" s="267">
        <v>0.91503708698584</v>
      </c>
      <c r="R272" s="267">
        <v>0.980753809141941</v>
      </c>
      <c r="S272" s="267">
        <v>0.984860883797054</v>
      </c>
      <c r="T272" s="295">
        <v>-0.0657167221561011</v>
      </c>
      <c r="U272" s="266">
        <v>162454</v>
      </c>
      <c r="V272" s="266">
        <v>154280</v>
      </c>
      <c r="W272" s="267">
        <v>0.949684218301796</v>
      </c>
      <c r="X272" s="267">
        <v>0.945650708024275</v>
      </c>
      <c r="Y272" s="268">
        <v>0.947607591553061</v>
      </c>
      <c r="Z272" s="268">
        <v>0.948036006546645</v>
      </c>
      <c r="AA272" s="295">
        <v>-0.00195688352878554</v>
      </c>
      <c r="AB272" s="264">
        <v>41382</v>
      </c>
      <c r="AC272" s="264">
        <v>39465</v>
      </c>
      <c r="AD272" s="264">
        <v>39228</v>
      </c>
      <c r="AE272" s="264">
        <v>37090</v>
      </c>
      <c r="AF272" s="268">
        <v>0.953675511091779</v>
      </c>
      <c r="AG272" s="268">
        <v>0.945498113592332</v>
      </c>
      <c r="AH272" s="295">
        <v>0.00817739749944701</v>
      </c>
    </row>
    <row r="273" spans="1:34">
      <c r="A273" s="315" t="s">
        <v>496</v>
      </c>
      <c r="B273" s="321" t="s">
        <v>3318</v>
      </c>
      <c r="C273" s="293" t="s">
        <v>498</v>
      </c>
      <c r="D273" s="321" t="s">
        <v>498</v>
      </c>
      <c r="E273" s="263">
        <v>4572</v>
      </c>
      <c r="F273" s="263">
        <v>4383</v>
      </c>
      <c r="G273" s="263">
        <v>4199</v>
      </c>
      <c r="H273" s="264">
        <v>3268</v>
      </c>
      <c r="I273" s="264">
        <v>3182</v>
      </c>
      <c r="J273" s="264">
        <v>2967</v>
      </c>
      <c r="K273" s="264">
        <v>2997</v>
      </c>
      <c r="L273" s="264">
        <v>2965</v>
      </c>
      <c r="M273" s="264">
        <v>2729</v>
      </c>
      <c r="N273" s="267">
        <v>0.971187733311926</v>
      </c>
      <c r="O273" s="266">
        <v>120976</v>
      </c>
      <c r="P273" s="294">
        <v>0.9</v>
      </c>
      <c r="Q273" s="267">
        <v>0.958661417322835</v>
      </c>
      <c r="R273" s="267">
        <v>0.973684210526316</v>
      </c>
      <c r="S273" s="267">
        <v>0.989322655989323</v>
      </c>
      <c r="T273" s="295">
        <v>-0.0150227932034812</v>
      </c>
      <c r="U273" s="266">
        <v>124565</v>
      </c>
      <c r="V273" s="266">
        <v>113166</v>
      </c>
      <c r="W273" s="267">
        <v>0.908489543611769</v>
      </c>
      <c r="X273" s="267">
        <v>0.918416447944007</v>
      </c>
      <c r="Y273" s="268">
        <v>0.907894736842105</v>
      </c>
      <c r="Z273" s="268">
        <v>0.910577243910577</v>
      </c>
      <c r="AA273" s="295">
        <v>0.0105217111019017</v>
      </c>
      <c r="AB273" s="264">
        <v>27860</v>
      </c>
      <c r="AC273" s="264">
        <v>25804</v>
      </c>
      <c r="AD273" s="264">
        <v>28936</v>
      </c>
      <c r="AE273" s="264">
        <v>26035</v>
      </c>
      <c r="AF273" s="268">
        <v>0.926202440775305</v>
      </c>
      <c r="AG273" s="268">
        <v>0.899744263201548</v>
      </c>
      <c r="AH273" s="295">
        <v>0.0264581775737569</v>
      </c>
    </row>
    <row r="274" spans="1:34">
      <c r="A274" s="315" t="s">
        <v>496</v>
      </c>
      <c r="B274" s="321" t="s">
        <v>3318</v>
      </c>
      <c r="C274" s="293" t="s">
        <v>499</v>
      </c>
      <c r="D274" s="321" t="s">
        <v>500</v>
      </c>
      <c r="E274" s="263">
        <v>3195</v>
      </c>
      <c r="F274" s="263">
        <v>3072</v>
      </c>
      <c r="G274" s="263">
        <v>2938</v>
      </c>
      <c r="H274" s="264">
        <v>2373</v>
      </c>
      <c r="I274" s="264">
        <v>2301</v>
      </c>
      <c r="J274" s="264">
        <v>2211</v>
      </c>
      <c r="K274" s="264">
        <v>1989</v>
      </c>
      <c r="L274" s="264">
        <v>1947</v>
      </c>
      <c r="M274" s="264">
        <v>1837</v>
      </c>
      <c r="N274" s="267">
        <v>0.95941972832528</v>
      </c>
      <c r="O274" s="266">
        <v>84191</v>
      </c>
      <c r="P274" s="294">
        <v>0.9</v>
      </c>
      <c r="Q274" s="267">
        <v>0.96150234741784</v>
      </c>
      <c r="R274" s="267">
        <v>0.969658659924147</v>
      </c>
      <c r="S274" s="267">
        <v>0.978883861236802</v>
      </c>
      <c r="T274" s="295">
        <v>-0.00815631250630633</v>
      </c>
      <c r="U274" s="266">
        <v>87752</v>
      </c>
      <c r="V274" s="266">
        <v>82538</v>
      </c>
      <c r="W274" s="267">
        <v>0.940582550825052</v>
      </c>
      <c r="X274" s="267">
        <v>0.919561815336463</v>
      </c>
      <c r="Y274" s="268">
        <v>0.93173198482933</v>
      </c>
      <c r="Z274" s="268">
        <v>0.923579688285571</v>
      </c>
      <c r="AA274" s="295">
        <v>-0.0121701694928668</v>
      </c>
      <c r="AB274" s="264">
        <v>19490</v>
      </c>
      <c r="AC274" s="264">
        <v>18184</v>
      </c>
      <c r="AD274" s="264">
        <v>20826</v>
      </c>
      <c r="AE274" s="264">
        <v>19567</v>
      </c>
      <c r="AF274" s="268">
        <v>0.932991277578245</v>
      </c>
      <c r="AG274" s="268">
        <v>0.939546720445597</v>
      </c>
      <c r="AH274" s="295">
        <v>-0.00655544286735155</v>
      </c>
    </row>
    <row r="275" spans="1:34">
      <c r="A275" s="315" t="s">
        <v>496</v>
      </c>
      <c r="B275" s="321" t="s">
        <v>3318</v>
      </c>
      <c r="C275" s="293" t="s">
        <v>501</v>
      </c>
      <c r="D275" s="321" t="s">
        <v>502</v>
      </c>
      <c r="E275" s="263">
        <v>6641</v>
      </c>
      <c r="F275" s="263">
        <v>6371</v>
      </c>
      <c r="G275" s="263">
        <v>6285</v>
      </c>
      <c r="H275" s="264">
        <v>4199</v>
      </c>
      <c r="I275" s="264">
        <v>4090</v>
      </c>
      <c r="J275" s="264">
        <v>4029</v>
      </c>
      <c r="K275" s="264">
        <v>4211</v>
      </c>
      <c r="L275" s="264">
        <v>4113</v>
      </c>
      <c r="M275" s="264">
        <v>3988</v>
      </c>
      <c r="N275" s="267">
        <v>0.95585262060631</v>
      </c>
      <c r="O275" s="266">
        <v>166889</v>
      </c>
      <c r="P275" s="294">
        <v>0.9</v>
      </c>
      <c r="Q275" s="267">
        <v>0.959343472368619</v>
      </c>
      <c r="R275" s="267">
        <v>0.974041438437723</v>
      </c>
      <c r="S275" s="267">
        <v>0.976727618142959</v>
      </c>
      <c r="T275" s="295">
        <v>-0.0146979660691041</v>
      </c>
      <c r="U275" s="266">
        <v>174597</v>
      </c>
      <c r="V275" s="266">
        <v>167222</v>
      </c>
      <c r="W275" s="267">
        <v>0.957759869871762</v>
      </c>
      <c r="X275" s="267">
        <v>0.946393615419365</v>
      </c>
      <c r="Y275" s="268">
        <v>0.959514170040486</v>
      </c>
      <c r="Z275" s="268">
        <v>0.947043457611019</v>
      </c>
      <c r="AA275" s="295">
        <v>-0.0131205546211213</v>
      </c>
      <c r="AB275" s="264">
        <v>39167</v>
      </c>
      <c r="AC275" s="264">
        <v>37346</v>
      </c>
      <c r="AD275" s="264">
        <v>40520</v>
      </c>
      <c r="AE275" s="264">
        <v>38980</v>
      </c>
      <c r="AF275" s="268">
        <v>0.953506778665713</v>
      </c>
      <c r="AG275" s="268">
        <v>0.961994076999013</v>
      </c>
      <c r="AH275" s="295">
        <v>-0.00848729833329942</v>
      </c>
    </row>
    <row r="276" spans="1:34">
      <c r="A276" s="315" t="s">
        <v>496</v>
      </c>
      <c r="B276" s="321" t="s">
        <v>3318</v>
      </c>
      <c r="C276" s="293" t="s">
        <v>503</v>
      </c>
      <c r="D276" s="321" t="s">
        <v>504</v>
      </c>
      <c r="E276" s="263">
        <v>7074</v>
      </c>
      <c r="F276" s="263">
        <v>6641</v>
      </c>
      <c r="G276" s="263">
        <v>6609</v>
      </c>
      <c r="H276" s="264">
        <v>5077</v>
      </c>
      <c r="I276" s="264">
        <v>4897</v>
      </c>
      <c r="J276" s="264">
        <v>4731</v>
      </c>
      <c r="K276" s="264">
        <v>4460</v>
      </c>
      <c r="L276" s="264">
        <v>4301</v>
      </c>
      <c r="M276" s="264">
        <v>4119</v>
      </c>
      <c r="N276" s="267">
        <v>0.947756684903215</v>
      </c>
      <c r="O276" s="266">
        <v>172541</v>
      </c>
      <c r="P276" s="294">
        <v>0.9</v>
      </c>
      <c r="Q276" s="267">
        <v>0.938789934973141</v>
      </c>
      <c r="R276" s="267">
        <v>0.964545991727398</v>
      </c>
      <c r="S276" s="267">
        <v>0.964349775784753</v>
      </c>
      <c r="T276" s="295">
        <v>-0.025756056754257</v>
      </c>
      <c r="U276" s="266">
        <v>182052</v>
      </c>
      <c r="V276" s="266">
        <v>170687</v>
      </c>
      <c r="W276" s="267">
        <v>0.937572781403116</v>
      </c>
      <c r="X276" s="267">
        <v>0.934266327396098</v>
      </c>
      <c r="Y276" s="268">
        <v>0.931849517431554</v>
      </c>
      <c r="Z276" s="268">
        <v>0.923542600896861</v>
      </c>
      <c r="AA276" s="295">
        <v>0.0024168099645443</v>
      </c>
      <c r="AB276" s="264">
        <v>41423</v>
      </c>
      <c r="AC276" s="264">
        <v>38640</v>
      </c>
      <c r="AD276" s="264">
        <v>42121</v>
      </c>
      <c r="AE276" s="264">
        <v>39654</v>
      </c>
      <c r="AF276" s="268">
        <v>0.932815102720711</v>
      </c>
      <c r="AG276" s="268">
        <v>0.941430640298189</v>
      </c>
      <c r="AH276" s="295">
        <v>-0.00861553757747791</v>
      </c>
    </row>
    <row r="277" spans="1:34">
      <c r="A277" s="315" t="s">
        <v>496</v>
      </c>
      <c r="B277" s="321" t="s">
        <v>3318</v>
      </c>
      <c r="C277" s="293" t="s">
        <v>505</v>
      </c>
      <c r="D277" s="321" t="s">
        <v>506</v>
      </c>
      <c r="E277" s="263">
        <v>8407</v>
      </c>
      <c r="F277" s="263">
        <v>8168</v>
      </c>
      <c r="G277" s="263">
        <v>8084</v>
      </c>
      <c r="H277" s="264">
        <v>5429</v>
      </c>
      <c r="I277" s="264">
        <v>5202</v>
      </c>
      <c r="J277" s="264">
        <v>5099</v>
      </c>
      <c r="K277" s="264">
        <v>5686</v>
      </c>
      <c r="L277" s="264">
        <v>5565</v>
      </c>
      <c r="M277" s="264">
        <v>5467</v>
      </c>
      <c r="N277" s="267">
        <v>0.953344380701928</v>
      </c>
      <c r="O277" s="266">
        <v>211713</v>
      </c>
      <c r="P277" s="294">
        <v>0.9</v>
      </c>
      <c r="Q277" s="267">
        <v>0.971571309622933</v>
      </c>
      <c r="R277" s="267">
        <v>0.958187511512249</v>
      </c>
      <c r="S277" s="267">
        <v>0.978719662328526</v>
      </c>
      <c r="T277" s="295">
        <v>0.0133837981106842</v>
      </c>
      <c r="U277" s="266">
        <v>222074</v>
      </c>
      <c r="V277" s="266">
        <v>213442</v>
      </c>
      <c r="W277" s="267">
        <v>0.961130073759197</v>
      </c>
      <c r="X277" s="267">
        <v>0.961579636017604</v>
      </c>
      <c r="Y277" s="268">
        <v>0.939215325105913</v>
      </c>
      <c r="Z277" s="268">
        <v>0.961484347520225</v>
      </c>
      <c r="AA277" s="295">
        <v>0.0223643109116917</v>
      </c>
      <c r="AB277" s="264">
        <v>49664</v>
      </c>
      <c r="AC277" s="264">
        <v>47643</v>
      </c>
      <c r="AD277" s="264">
        <v>52051</v>
      </c>
      <c r="AE277" s="264">
        <v>50296</v>
      </c>
      <c r="AF277" s="268">
        <v>0.959306539948454</v>
      </c>
      <c r="AG277" s="268">
        <v>0.966283068528943</v>
      </c>
      <c r="AH277" s="295">
        <v>-0.00697652858048914</v>
      </c>
    </row>
    <row r="278" spans="1:34">
      <c r="A278" s="315" t="s">
        <v>496</v>
      </c>
      <c r="B278" s="321" t="s">
        <v>3318</v>
      </c>
      <c r="C278" s="293" t="s">
        <v>507</v>
      </c>
      <c r="D278" s="321" t="s">
        <v>508</v>
      </c>
      <c r="E278" s="263">
        <v>6381</v>
      </c>
      <c r="F278" s="263">
        <v>6075</v>
      </c>
      <c r="G278" s="263">
        <v>5898</v>
      </c>
      <c r="H278" s="264">
        <v>4749</v>
      </c>
      <c r="I278" s="264">
        <v>4473</v>
      </c>
      <c r="J278" s="264">
        <v>4340</v>
      </c>
      <c r="K278" s="264">
        <v>4206</v>
      </c>
      <c r="L278" s="264">
        <v>3993</v>
      </c>
      <c r="M278" s="264">
        <v>3858</v>
      </c>
      <c r="N278" s="267">
        <v>0.939637265540226</v>
      </c>
      <c r="O278" s="266">
        <v>151540</v>
      </c>
      <c r="P278" s="294">
        <v>0.9</v>
      </c>
      <c r="Q278" s="267">
        <v>0.952045133991537</v>
      </c>
      <c r="R278" s="267">
        <v>0.94188250157928</v>
      </c>
      <c r="S278" s="267">
        <v>0.949358059914408</v>
      </c>
      <c r="T278" s="295">
        <v>0.0101626324122575</v>
      </c>
      <c r="U278" s="266">
        <v>161275</v>
      </c>
      <c r="V278" s="266">
        <v>149805</v>
      </c>
      <c r="W278" s="267">
        <v>0.928879243528135</v>
      </c>
      <c r="X278" s="267">
        <v>0.924306535025858</v>
      </c>
      <c r="Y278" s="268">
        <v>0.913876605601179</v>
      </c>
      <c r="Z278" s="268">
        <v>0.917261055634807</v>
      </c>
      <c r="AA278" s="295">
        <v>0.0104299294246788</v>
      </c>
      <c r="AB278" s="264">
        <v>38007</v>
      </c>
      <c r="AC278" s="264">
        <v>35143</v>
      </c>
      <c r="AD278" s="264">
        <v>37769</v>
      </c>
      <c r="AE278" s="264">
        <v>35318</v>
      </c>
      <c r="AF278" s="268">
        <v>0.924645460046833</v>
      </c>
      <c r="AG278" s="268">
        <v>0.935105509809632</v>
      </c>
      <c r="AH278" s="295">
        <v>-0.0104600497627988</v>
      </c>
    </row>
    <row r="279" spans="1:34">
      <c r="A279" s="315" t="s">
        <v>496</v>
      </c>
      <c r="B279" s="321" t="s">
        <v>3318</v>
      </c>
      <c r="C279" s="293" t="s">
        <v>509</v>
      </c>
      <c r="D279" s="321" t="s">
        <v>510</v>
      </c>
      <c r="E279" s="263">
        <v>10370</v>
      </c>
      <c r="F279" s="263">
        <v>10028</v>
      </c>
      <c r="G279" s="263">
        <v>9727</v>
      </c>
      <c r="H279" s="264">
        <v>6462</v>
      </c>
      <c r="I279" s="264">
        <v>6304</v>
      </c>
      <c r="J279" s="264">
        <v>6123</v>
      </c>
      <c r="K279" s="264">
        <v>6605</v>
      </c>
      <c r="L279" s="264">
        <v>6442</v>
      </c>
      <c r="M279" s="264">
        <v>6271</v>
      </c>
      <c r="N279" s="267">
        <v>0.954651802660098</v>
      </c>
      <c r="O279" s="266">
        <v>255019</v>
      </c>
      <c r="P279" s="294">
        <v>0.9</v>
      </c>
      <c r="Q279" s="267">
        <v>0.96702025072324</v>
      </c>
      <c r="R279" s="267">
        <v>0.97554936552151</v>
      </c>
      <c r="S279" s="267">
        <v>0.975321725965178</v>
      </c>
      <c r="T279" s="295">
        <v>-0.00852911479827023</v>
      </c>
      <c r="U279" s="266">
        <v>267133</v>
      </c>
      <c r="V279" s="266">
        <v>250461</v>
      </c>
      <c r="W279" s="267">
        <v>0.937589140989694</v>
      </c>
      <c r="X279" s="267">
        <v>0.937994214079074</v>
      </c>
      <c r="Y279" s="268">
        <v>0.947539461467038</v>
      </c>
      <c r="Z279" s="268">
        <v>0.949432248296745</v>
      </c>
      <c r="AA279" s="295">
        <v>-0.00954524738796381</v>
      </c>
      <c r="AB279" s="264">
        <v>59774</v>
      </c>
      <c r="AC279" s="264">
        <v>56525</v>
      </c>
      <c r="AD279" s="264">
        <v>64598</v>
      </c>
      <c r="AE279" s="264">
        <v>60592</v>
      </c>
      <c r="AF279" s="268">
        <v>0.945645263827082</v>
      </c>
      <c r="AG279" s="268">
        <v>0.937985696151584</v>
      </c>
      <c r="AH279" s="295">
        <v>0.00765956767549836</v>
      </c>
    </row>
    <row r="280" spans="1:34">
      <c r="A280" s="315" t="s">
        <v>496</v>
      </c>
      <c r="B280" s="321" t="s">
        <v>3318</v>
      </c>
      <c r="C280" s="293" t="s">
        <v>511</v>
      </c>
      <c r="D280" s="321" t="s">
        <v>512</v>
      </c>
      <c r="E280" s="263">
        <v>5595</v>
      </c>
      <c r="F280" s="263">
        <v>4963</v>
      </c>
      <c r="G280" s="263">
        <v>5075</v>
      </c>
      <c r="H280" s="264">
        <v>4536</v>
      </c>
      <c r="I280" s="264">
        <v>3854</v>
      </c>
      <c r="J280" s="264">
        <v>4016</v>
      </c>
      <c r="K280" s="264">
        <v>3389</v>
      </c>
      <c r="L280" s="264">
        <v>3279</v>
      </c>
      <c r="M280" s="264">
        <v>3133</v>
      </c>
      <c r="N280" s="267">
        <v>0.95346945764308</v>
      </c>
      <c r="O280" s="266">
        <v>133644</v>
      </c>
      <c r="P280" s="294">
        <v>0.9</v>
      </c>
      <c r="Q280" s="267">
        <v>0.88704200178731</v>
      </c>
      <c r="R280" s="267">
        <v>0.849647266313933</v>
      </c>
      <c r="S280" s="267">
        <v>0.967542047801711</v>
      </c>
      <c r="T280" s="295">
        <v>0.0373947354733771</v>
      </c>
      <c r="U280" s="266">
        <v>140166</v>
      </c>
      <c r="V280" s="266">
        <v>129254</v>
      </c>
      <c r="W280" s="267">
        <v>0.92214945136481</v>
      </c>
      <c r="X280" s="267">
        <v>0.907059874888293</v>
      </c>
      <c r="Y280" s="268">
        <v>0.885361552028219</v>
      </c>
      <c r="Z280" s="268">
        <v>0.924461493065801</v>
      </c>
      <c r="AA280" s="295">
        <v>0.0216983228600744</v>
      </c>
      <c r="AB280" s="264">
        <v>32890</v>
      </c>
      <c r="AC280" s="264">
        <v>30001</v>
      </c>
      <c r="AD280" s="264">
        <v>32452</v>
      </c>
      <c r="AE280" s="264">
        <v>29998</v>
      </c>
      <c r="AF280" s="268">
        <v>0.912161751292186</v>
      </c>
      <c r="AG280" s="268">
        <v>0.924380623690373</v>
      </c>
      <c r="AH280" s="295">
        <v>-0.0122188723981873</v>
      </c>
    </row>
    <row r="281" spans="1:34">
      <c r="A281" s="315" t="s">
        <v>496</v>
      </c>
      <c r="B281" s="321" t="s">
        <v>3318</v>
      </c>
      <c r="C281" s="293" t="s">
        <v>513</v>
      </c>
      <c r="D281" s="321" t="s">
        <v>514</v>
      </c>
      <c r="E281" s="263">
        <v>0</v>
      </c>
      <c r="F281" s="263">
        <v>0</v>
      </c>
      <c r="G281" s="263">
        <v>0</v>
      </c>
      <c r="H281" s="264">
        <v>0</v>
      </c>
      <c r="I281" s="264">
        <v>0</v>
      </c>
      <c r="J281" s="264">
        <v>0</v>
      </c>
      <c r="K281" s="264">
        <v>0</v>
      </c>
      <c r="L281" s="264">
        <v>0</v>
      </c>
      <c r="M281" s="264">
        <v>0</v>
      </c>
      <c r="N281" s="267">
        <v>0</v>
      </c>
      <c r="O281" s="266">
        <v>0</v>
      </c>
      <c r="P281" s="294">
        <v>0.9</v>
      </c>
      <c r="Q281" s="267">
        <v>0</v>
      </c>
      <c r="R281" s="267">
        <v>0</v>
      </c>
      <c r="S281" s="267">
        <v>0</v>
      </c>
      <c r="T281" s="295">
        <v>0</v>
      </c>
      <c r="U281" s="266">
        <v>0</v>
      </c>
      <c r="V281" s="266">
        <v>0</v>
      </c>
      <c r="W281" s="267">
        <v>0</v>
      </c>
      <c r="X281" s="267">
        <v>0</v>
      </c>
      <c r="Y281" s="268">
        <v>0</v>
      </c>
      <c r="Z281" s="268">
        <v>0</v>
      </c>
      <c r="AA281" s="295">
        <v>0</v>
      </c>
      <c r="AB281" s="264">
        <v>0</v>
      </c>
      <c r="AC281" s="264">
        <v>0</v>
      </c>
      <c r="AD281" s="264">
        <v>0</v>
      </c>
      <c r="AE281" s="264">
        <v>0</v>
      </c>
      <c r="AF281" s="268">
        <v>0</v>
      </c>
      <c r="AG281" s="268">
        <v>0</v>
      </c>
      <c r="AH281" s="295">
        <v>0</v>
      </c>
    </row>
    <row r="282" spans="1:34">
      <c r="A282" s="315" t="s">
        <v>496</v>
      </c>
      <c r="B282" s="321" t="s">
        <v>3318</v>
      </c>
      <c r="C282" s="293" t="s">
        <v>515</v>
      </c>
      <c r="D282" s="321" t="s">
        <v>516</v>
      </c>
      <c r="E282" s="263">
        <v>1428</v>
      </c>
      <c r="F282" s="263">
        <v>1370</v>
      </c>
      <c r="G282" s="263">
        <v>1294</v>
      </c>
      <c r="H282" s="264">
        <v>1199</v>
      </c>
      <c r="I282" s="264">
        <v>1189</v>
      </c>
      <c r="J282" s="264">
        <v>1135</v>
      </c>
      <c r="K282" s="264">
        <v>889</v>
      </c>
      <c r="L282" s="264">
        <v>872</v>
      </c>
      <c r="M282" s="264">
        <v>831</v>
      </c>
      <c r="N282" s="267">
        <v>0.978267580416126</v>
      </c>
      <c r="O282" s="266">
        <v>31690</v>
      </c>
      <c r="P282" s="294">
        <v>0.9</v>
      </c>
      <c r="Q282" s="267">
        <v>0.959383753501401</v>
      </c>
      <c r="R282" s="267">
        <v>0.991659716430359</v>
      </c>
      <c r="S282" s="267">
        <v>0.980877390326209</v>
      </c>
      <c r="T282" s="295">
        <v>-0.0322759629289581</v>
      </c>
      <c r="U282" s="266">
        <v>32394</v>
      </c>
      <c r="V282" s="266">
        <v>30407</v>
      </c>
      <c r="W282" s="267">
        <v>0.938661480521084</v>
      </c>
      <c r="X282" s="267">
        <v>0.906162464985994</v>
      </c>
      <c r="Y282" s="268">
        <v>0.946622185154295</v>
      </c>
      <c r="Z282" s="268">
        <v>0.934758155230596</v>
      </c>
      <c r="AA282" s="295">
        <v>-0.0404597201683008</v>
      </c>
      <c r="AB282" s="264">
        <v>8414</v>
      </c>
      <c r="AC282" s="264">
        <v>7885</v>
      </c>
      <c r="AD282" s="264">
        <v>8101</v>
      </c>
      <c r="AE282" s="264">
        <v>7647</v>
      </c>
      <c r="AF282" s="268">
        <v>0.937128595198479</v>
      </c>
      <c r="AG282" s="268">
        <v>0.943957536106653</v>
      </c>
      <c r="AH282" s="295">
        <v>-0.00682894090817476</v>
      </c>
    </row>
    <row r="283" spans="1:34">
      <c r="A283" s="315" t="s">
        <v>496</v>
      </c>
      <c r="B283" s="321" t="s">
        <v>3318</v>
      </c>
      <c r="C283" s="293" t="s">
        <v>517</v>
      </c>
      <c r="D283" s="321" t="s">
        <v>518</v>
      </c>
      <c r="E283" s="263">
        <v>1</v>
      </c>
      <c r="F283" s="263">
        <v>0</v>
      </c>
      <c r="G283" s="263">
        <v>0</v>
      </c>
      <c r="H283" s="264">
        <v>3</v>
      </c>
      <c r="I283" s="264">
        <v>0</v>
      </c>
      <c r="J283" s="264">
        <v>0</v>
      </c>
      <c r="K283" s="264">
        <v>2</v>
      </c>
      <c r="L283" s="264">
        <v>0</v>
      </c>
      <c r="M283" s="264">
        <v>0</v>
      </c>
      <c r="N283" s="267">
        <v>0.0666666666666667</v>
      </c>
      <c r="O283" s="266">
        <v>2</v>
      </c>
      <c r="P283" s="294">
        <v>0.9</v>
      </c>
      <c r="Q283" s="267">
        <v>0</v>
      </c>
      <c r="R283" s="267">
        <v>0</v>
      </c>
      <c r="S283" s="267">
        <v>0</v>
      </c>
      <c r="T283" s="295">
        <v>0</v>
      </c>
      <c r="U283" s="266">
        <v>30</v>
      </c>
      <c r="V283" s="266">
        <v>18</v>
      </c>
      <c r="W283" s="267">
        <v>0.6</v>
      </c>
      <c r="X283" s="267">
        <v>0</v>
      </c>
      <c r="Y283" s="268">
        <v>0</v>
      </c>
      <c r="Z283" s="268">
        <v>0</v>
      </c>
      <c r="AA283" s="295">
        <v>0</v>
      </c>
      <c r="AB283" s="264">
        <v>9</v>
      </c>
      <c r="AC283" s="264">
        <v>0</v>
      </c>
      <c r="AD283" s="264">
        <v>0</v>
      </c>
      <c r="AE283" s="264">
        <v>0</v>
      </c>
      <c r="AF283" s="268">
        <v>0</v>
      </c>
      <c r="AG283" s="268">
        <v>0</v>
      </c>
      <c r="AH283" s="295">
        <v>0</v>
      </c>
    </row>
    <row r="284" spans="1:34">
      <c r="A284" s="315" t="s">
        <v>496</v>
      </c>
      <c r="B284" s="321" t="s">
        <v>3318</v>
      </c>
      <c r="C284" s="293" t="s">
        <v>519</v>
      </c>
      <c r="D284" s="321" t="s">
        <v>520</v>
      </c>
      <c r="E284" s="263">
        <v>0</v>
      </c>
      <c r="F284" s="263">
        <v>0</v>
      </c>
      <c r="G284" s="263">
        <v>0</v>
      </c>
      <c r="H284" s="264">
        <v>0</v>
      </c>
      <c r="I284" s="264">
        <v>0</v>
      </c>
      <c r="J284" s="264">
        <v>0</v>
      </c>
      <c r="K284" s="264">
        <v>0</v>
      </c>
      <c r="L284" s="264">
        <v>0</v>
      </c>
      <c r="M284" s="264">
        <v>0</v>
      </c>
      <c r="N284" s="267">
        <v>0.4</v>
      </c>
      <c r="O284" s="266">
        <v>2</v>
      </c>
      <c r="P284" s="294">
        <v>0.9</v>
      </c>
      <c r="Q284" s="267">
        <v>0</v>
      </c>
      <c r="R284" s="267">
        <v>0</v>
      </c>
      <c r="S284" s="267">
        <v>0</v>
      </c>
      <c r="T284" s="295">
        <v>0</v>
      </c>
      <c r="U284" s="266">
        <v>5</v>
      </c>
      <c r="V284" s="266">
        <v>2</v>
      </c>
      <c r="W284" s="267">
        <v>0.4</v>
      </c>
      <c r="X284" s="267">
        <v>0</v>
      </c>
      <c r="Y284" s="268">
        <v>0</v>
      </c>
      <c r="Z284" s="268">
        <v>0</v>
      </c>
      <c r="AA284" s="295">
        <v>0</v>
      </c>
      <c r="AB284" s="264">
        <v>1</v>
      </c>
      <c r="AC284" s="264">
        <v>0</v>
      </c>
      <c r="AD284" s="264">
        <v>2</v>
      </c>
      <c r="AE284" s="264">
        <v>0</v>
      </c>
      <c r="AF284" s="268">
        <v>0</v>
      </c>
      <c r="AG284" s="268">
        <v>0</v>
      </c>
      <c r="AH284" s="295">
        <v>0</v>
      </c>
    </row>
    <row r="285" spans="1:34">
      <c r="A285" s="315" t="s">
        <v>496</v>
      </c>
      <c r="B285" s="321" t="s">
        <v>3318</v>
      </c>
      <c r="C285" s="293" t="s">
        <v>521</v>
      </c>
      <c r="D285" s="321" t="s">
        <v>522</v>
      </c>
      <c r="E285" s="263">
        <v>15</v>
      </c>
      <c r="F285" s="263">
        <v>0</v>
      </c>
      <c r="G285" s="263">
        <v>9</v>
      </c>
      <c r="H285" s="264">
        <v>8</v>
      </c>
      <c r="I285" s="264">
        <v>0</v>
      </c>
      <c r="J285" s="264">
        <v>8</v>
      </c>
      <c r="K285" s="264">
        <v>6</v>
      </c>
      <c r="L285" s="264">
        <v>0</v>
      </c>
      <c r="M285" s="264">
        <v>6</v>
      </c>
      <c r="N285" s="267">
        <v>0</v>
      </c>
      <c r="O285" s="266">
        <v>0</v>
      </c>
      <c r="P285" s="294">
        <v>0.9</v>
      </c>
      <c r="Q285" s="267">
        <v>0</v>
      </c>
      <c r="R285" s="267">
        <v>0</v>
      </c>
      <c r="S285" s="267">
        <v>0</v>
      </c>
      <c r="T285" s="295">
        <v>0</v>
      </c>
      <c r="U285" s="266">
        <v>267</v>
      </c>
      <c r="V285" s="266">
        <v>238</v>
      </c>
      <c r="W285" s="267">
        <v>0.891385767790262</v>
      </c>
      <c r="X285" s="267">
        <v>0.6</v>
      </c>
      <c r="Y285" s="268">
        <v>1</v>
      </c>
      <c r="Z285" s="268">
        <v>1</v>
      </c>
      <c r="AA285" s="295">
        <v>-0.4</v>
      </c>
      <c r="AB285" s="264">
        <v>60</v>
      </c>
      <c r="AC285" s="264">
        <v>50</v>
      </c>
      <c r="AD285" s="264">
        <v>58</v>
      </c>
      <c r="AE285" s="264">
        <v>53</v>
      </c>
      <c r="AF285" s="268">
        <v>0.833333333333333</v>
      </c>
      <c r="AG285" s="268">
        <v>0.913793103448276</v>
      </c>
      <c r="AH285" s="295">
        <v>-0.0804597701149425</v>
      </c>
    </row>
    <row r="286" spans="1:34">
      <c r="A286" s="315" t="s">
        <v>496</v>
      </c>
      <c r="B286" s="321" t="s">
        <v>3318</v>
      </c>
      <c r="C286" s="293" t="s">
        <v>523</v>
      </c>
      <c r="D286" s="321" t="s">
        <v>524</v>
      </c>
      <c r="E286" s="263">
        <v>0</v>
      </c>
      <c r="F286" s="263">
        <v>0</v>
      </c>
      <c r="G286" s="263">
        <v>0</v>
      </c>
      <c r="H286" s="264">
        <v>0</v>
      </c>
      <c r="I286" s="264">
        <v>0</v>
      </c>
      <c r="J286" s="264">
        <v>0</v>
      </c>
      <c r="K286" s="264">
        <v>1</v>
      </c>
      <c r="L286" s="264">
        <v>1</v>
      </c>
      <c r="M286" s="264">
        <v>1</v>
      </c>
      <c r="N286" s="267">
        <v>1</v>
      </c>
      <c r="O286" s="266">
        <v>4</v>
      </c>
      <c r="P286" s="294">
        <v>0.9</v>
      </c>
      <c r="Q286" s="267">
        <v>0</v>
      </c>
      <c r="R286" s="267">
        <v>0</v>
      </c>
      <c r="S286" s="267">
        <v>1</v>
      </c>
      <c r="T286" s="295">
        <v>0</v>
      </c>
      <c r="U286" s="266">
        <v>4</v>
      </c>
      <c r="V286" s="266">
        <v>2</v>
      </c>
      <c r="W286" s="267">
        <v>0.5</v>
      </c>
      <c r="X286" s="267">
        <v>0</v>
      </c>
      <c r="Y286" s="268">
        <v>0</v>
      </c>
      <c r="Z286" s="268">
        <v>1</v>
      </c>
      <c r="AA286" s="295">
        <v>0</v>
      </c>
      <c r="AB286" s="264">
        <v>2</v>
      </c>
      <c r="AC286" s="264">
        <v>1</v>
      </c>
      <c r="AD286" s="264">
        <v>0</v>
      </c>
      <c r="AE286" s="264">
        <v>0</v>
      </c>
      <c r="AF286" s="268">
        <v>0.5</v>
      </c>
      <c r="AG286" s="268">
        <v>0</v>
      </c>
      <c r="AH286" s="295">
        <v>0.5</v>
      </c>
    </row>
    <row r="287" spans="1:34">
      <c r="A287" s="315" t="s">
        <v>496</v>
      </c>
      <c r="B287" s="321" t="s">
        <v>3319</v>
      </c>
      <c r="C287" s="293" t="s">
        <v>525</v>
      </c>
      <c r="D287" s="321" t="s">
        <v>525</v>
      </c>
      <c r="E287" s="263">
        <v>4961</v>
      </c>
      <c r="F287" s="263">
        <v>4606</v>
      </c>
      <c r="G287" s="263">
        <v>4555</v>
      </c>
      <c r="H287" s="264">
        <v>3835</v>
      </c>
      <c r="I287" s="264">
        <v>3612</v>
      </c>
      <c r="J287" s="264">
        <v>3568</v>
      </c>
      <c r="K287" s="264">
        <v>2973</v>
      </c>
      <c r="L287" s="264">
        <v>2802</v>
      </c>
      <c r="M287" s="264">
        <v>2732</v>
      </c>
      <c r="N287" s="267">
        <v>0.927419927561963</v>
      </c>
      <c r="O287" s="266">
        <v>117531</v>
      </c>
      <c r="P287" s="294">
        <v>0.9</v>
      </c>
      <c r="Q287" s="267">
        <v>0.928441846401935</v>
      </c>
      <c r="R287" s="267">
        <v>0.941851368970013</v>
      </c>
      <c r="S287" s="267">
        <v>0.942482341069627</v>
      </c>
      <c r="T287" s="295">
        <v>-0.013409522568078</v>
      </c>
      <c r="U287" s="266">
        <v>126729</v>
      </c>
      <c r="V287" s="266">
        <v>117923</v>
      </c>
      <c r="W287" s="267">
        <v>0.930513142216856</v>
      </c>
      <c r="X287" s="267">
        <v>0.918161660955452</v>
      </c>
      <c r="Y287" s="268">
        <v>0.930378096479791</v>
      </c>
      <c r="Z287" s="268">
        <v>0.918937100571813</v>
      </c>
      <c r="AA287" s="295">
        <v>-0.0122164355243389</v>
      </c>
      <c r="AB287" s="264">
        <v>28150</v>
      </c>
      <c r="AC287" s="264">
        <v>26117</v>
      </c>
      <c r="AD287" s="264">
        <v>28697</v>
      </c>
      <c r="AE287" s="264">
        <v>26787</v>
      </c>
      <c r="AF287" s="268">
        <v>0.927779751332149</v>
      </c>
      <c r="AG287" s="268">
        <v>0.933442520124055</v>
      </c>
      <c r="AH287" s="295">
        <v>-0.00566276879190564</v>
      </c>
    </row>
    <row r="288" spans="1:34">
      <c r="A288" s="315" t="s">
        <v>496</v>
      </c>
      <c r="B288" s="321" t="s">
        <v>3319</v>
      </c>
      <c r="C288" s="293" t="s">
        <v>526</v>
      </c>
      <c r="D288" s="321" t="s">
        <v>527</v>
      </c>
      <c r="E288" s="263">
        <v>6417</v>
      </c>
      <c r="F288" s="263">
        <v>6225</v>
      </c>
      <c r="G288" s="263">
        <v>5749</v>
      </c>
      <c r="H288" s="264">
        <v>5031</v>
      </c>
      <c r="I288" s="264">
        <v>4938</v>
      </c>
      <c r="J288" s="264">
        <v>4596</v>
      </c>
      <c r="K288" s="264">
        <v>4122</v>
      </c>
      <c r="L288" s="264">
        <v>4047</v>
      </c>
      <c r="M288" s="264">
        <v>3731</v>
      </c>
      <c r="N288" s="267">
        <v>0.923353249737116</v>
      </c>
      <c r="O288" s="266">
        <v>151911</v>
      </c>
      <c r="P288" s="294">
        <v>0.9</v>
      </c>
      <c r="Q288" s="267">
        <v>0.970079476390837</v>
      </c>
      <c r="R288" s="267">
        <v>0.981514609421586</v>
      </c>
      <c r="S288" s="267">
        <v>0.981804949053857</v>
      </c>
      <c r="T288" s="295">
        <v>-0.0114351330307494</v>
      </c>
      <c r="U288" s="266">
        <v>164521</v>
      </c>
      <c r="V288" s="266">
        <v>149816</v>
      </c>
      <c r="W288" s="267">
        <v>0.910619313036026</v>
      </c>
      <c r="X288" s="267">
        <v>0.895901511609786</v>
      </c>
      <c r="Y288" s="268">
        <v>0.913536076326774</v>
      </c>
      <c r="Z288" s="268">
        <v>0.905143134400776</v>
      </c>
      <c r="AA288" s="295">
        <v>-0.0176345647169875</v>
      </c>
      <c r="AB288" s="264">
        <v>37973</v>
      </c>
      <c r="AC288" s="264">
        <v>34577</v>
      </c>
      <c r="AD288" s="264">
        <v>38191</v>
      </c>
      <c r="AE288" s="264">
        <v>34980</v>
      </c>
      <c r="AF288" s="268">
        <v>0.910568035182893</v>
      </c>
      <c r="AG288" s="268">
        <v>0.915922599565343</v>
      </c>
      <c r="AH288" s="295">
        <v>-0.00535456438244952</v>
      </c>
    </row>
    <row r="289" spans="1:34">
      <c r="A289" s="315" t="s">
        <v>496</v>
      </c>
      <c r="B289" s="321" t="s">
        <v>3319</v>
      </c>
      <c r="C289" s="293" t="s">
        <v>528</v>
      </c>
      <c r="D289" s="321" t="s">
        <v>529</v>
      </c>
      <c r="E289" s="263">
        <v>5362</v>
      </c>
      <c r="F289" s="263">
        <v>5097</v>
      </c>
      <c r="G289" s="263">
        <v>5019</v>
      </c>
      <c r="H289" s="264">
        <v>4282</v>
      </c>
      <c r="I289" s="264">
        <v>4094</v>
      </c>
      <c r="J289" s="264">
        <v>4014</v>
      </c>
      <c r="K289" s="264">
        <v>3166</v>
      </c>
      <c r="L289" s="264">
        <v>3076</v>
      </c>
      <c r="M289" s="264">
        <v>2995</v>
      </c>
      <c r="N289" s="267">
        <v>0.955443626501356</v>
      </c>
      <c r="O289" s="266">
        <v>133164</v>
      </c>
      <c r="P289" s="294">
        <v>0.9</v>
      </c>
      <c r="Q289" s="267">
        <v>0.950578142484148</v>
      </c>
      <c r="R289" s="267">
        <v>0.956095282578235</v>
      </c>
      <c r="S289" s="267">
        <v>0.971572962728996</v>
      </c>
      <c r="T289" s="295">
        <v>-0.00551714009408677</v>
      </c>
      <c r="U289" s="266">
        <v>139374</v>
      </c>
      <c r="V289" s="266">
        <v>131283</v>
      </c>
      <c r="W289" s="267">
        <v>0.941947565543071</v>
      </c>
      <c r="X289" s="267">
        <v>0.936031331592689</v>
      </c>
      <c r="Y289" s="268">
        <v>0.937412424100887</v>
      </c>
      <c r="Z289" s="268">
        <v>0.945988629185092</v>
      </c>
      <c r="AA289" s="295">
        <v>-0.00138109250819818</v>
      </c>
      <c r="AB289" s="264">
        <v>31236</v>
      </c>
      <c r="AC289" s="264">
        <v>29394</v>
      </c>
      <c r="AD289" s="264">
        <v>30529</v>
      </c>
      <c r="AE289" s="264">
        <v>28831</v>
      </c>
      <c r="AF289" s="268">
        <v>0.941029581252401</v>
      </c>
      <c r="AG289" s="268">
        <v>0.944380752726915</v>
      </c>
      <c r="AH289" s="295">
        <v>-0.00335117147451425</v>
      </c>
    </row>
    <row r="290" spans="1:34">
      <c r="A290" s="315" t="s">
        <v>496</v>
      </c>
      <c r="B290" s="321" t="s">
        <v>3319</v>
      </c>
      <c r="C290" s="293" t="s">
        <v>530</v>
      </c>
      <c r="D290" s="321" t="s">
        <v>531</v>
      </c>
      <c r="E290" s="263">
        <v>0</v>
      </c>
      <c r="F290" s="263">
        <v>0</v>
      </c>
      <c r="G290" s="263">
        <v>0</v>
      </c>
      <c r="H290" s="264">
        <v>0</v>
      </c>
      <c r="I290" s="264">
        <v>0</v>
      </c>
      <c r="J290" s="264">
        <v>0</v>
      </c>
      <c r="K290" s="264">
        <v>1</v>
      </c>
      <c r="L290" s="264">
        <v>0</v>
      </c>
      <c r="M290" s="264">
        <v>1</v>
      </c>
      <c r="N290" s="267">
        <v>0</v>
      </c>
      <c r="O290" s="266">
        <v>0</v>
      </c>
      <c r="P290" s="294">
        <v>0.9</v>
      </c>
      <c r="Q290" s="267">
        <v>0</v>
      </c>
      <c r="R290" s="267">
        <v>0</v>
      </c>
      <c r="S290" s="267">
        <v>0</v>
      </c>
      <c r="T290" s="295">
        <v>0</v>
      </c>
      <c r="U290" s="266">
        <v>8</v>
      </c>
      <c r="V290" s="266">
        <v>8</v>
      </c>
      <c r="W290" s="267">
        <v>1</v>
      </c>
      <c r="X290" s="267">
        <v>0</v>
      </c>
      <c r="Y290" s="268">
        <v>0</v>
      </c>
      <c r="Z290" s="268">
        <v>1</v>
      </c>
      <c r="AA290" s="295">
        <v>0</v>
      </c>
      <c r="AB290" s="264">
        <v>3</v>
      </c>
      <c r="AC290" s="264">
        <v>3</v>
      </c>
      <c r="AD290" s="264">
        <v>1</v>
      </c>
      <c r="AE290" s="264">
        <v>1</v>
      </c>
      <c r="AF290" s="268">
        <v>1</v>
      </c>
      <c r="AG290" s="268">
        <v>1</v>
      </c>
      <c r="AH290" s="295">
        <v>0</v>
      </c>
    </row>
    <row r="291" spans="1:34">
      <c r="A291" s="315" t="s">
        <v>496</v>
      </c>
      <c r="B291" s="321" t="s">
        <v>3319</v>
      </c>
      <c r="C291" s="293" t="s">
        <v>532</v>
      </c>
      <c r="D291" s="321" t="s">
        <v>533</v>
      </c>
      <c r="E291" s="263">
        <v>0</v>
      </c>
      <c r="F291" s="263">
        <v>0</v>
      </c>
      <c r="G291" s="263">
        <v>0</v>
      </c>
      <c r="H291" s="264">
        <v>0</v>
      </c>
      <c r="I291" s="264">
        <v>0</v>
      </c>
      <c r="J291" s="264">
        <v>0</v>
      </c>
      <c r="K291" s="264">
        <v>0</v>
      </c>
      <c r="L291" s="264">
        <v>0</v>
      </c>
      <c r="M291" s="264">
        <v>0</v>
      </c>
      <c r="N291" s="267">
        <v>0</v>
      </c>
      <c r="O291" s="266">
        <v>0</v>
      </c>
      <c r="P291" s="294">
        <v>0.9</v>
      </c>
      <c r="Q291" s="267">
        <v>0</v>
      </c>
      <c r="R291" s="267">
        <v>0</v>
      </c>
      <c r="S291" s="267">
        <v>0</v>
      </c>
      <c r="T291" s="295">
        <v>0</v>
      </c>
      <c r="U291" s="266">
        <v>0</v>
      </c>
      <c r="V291" s="266">
        <v>0</v>
      </c>
      <c r="W291" s="267">
        <v>0</v>
      </c>
      <c r="X291" s="267">
        <v>0</v>
      </c>
      <c r="Y291" s="268">
        <v>0</v>
      </c>
      <c r="Z291" s="268">
        <v>0</v>
      </c>
      <c r="AA291" s="295">
        <v>0</v>
      </c>
      <c r="AB291" s="264">
        <v>0</v>
      </c>
      <c r="AC291" s="264">
        <v>0</v>
      </c>
      <c r="AD291" s="264">
        <v>0</v>
      </c>
      <c r="AE291" s="264">
        <v>0</v>
      </c>
      <c r="AF291" s="268">
        <v>0</v>
      </c>
      <c r="AG291" s="268">
        <v>0</v>
      </c>
      <c r="AH291" s="295">
        <v>0</v>
      </c>
    </row>
    <row r="292" spans="1:34">
      <c r="A292" s="315" t="s">
        <v>496</v>
      </c>
      <c r="B292" s="321" t="s">
        <v>3319</v>
      </c>
      <c r="C292" s="293" t="s">
        <v>534</v>
      </c>
      <c r="D292" s="321" t="s">
        <v>535</v>
      </c>
      <c r="E292" s="263">
        <v>2448</v>
      </c>
      <c r="F292" s="263">
        <v>2353</v>
      </c>
      <c r="G292" s="263">
        <v>2266</v>
      </c>
      <c r="H292" s="264">
        <v>1740</v>
      </c>
      <c r="I292" s="264">
        <v>1636</v>
      </c>
      <c r="J292" s="264">
        <v>1629</v>
      </c>
      <c r="K292" s="264">
        <v>1616</v>
      </c>
      <c r="L292" s="264">
        <v>1557</v>
      </c>
      <c r="M292" s="264">
        <v>1530</v>
      </c>
      <c r="N292" s="267">
        <v>0.954223615612231</v>
      </c>
      <c r="O292" s="266">
        <v>54177</v>
      </c>
      <c r="P292" s="294">
        <v>0.9</v>
      </c>
      <c r="Q292" s="267">
        <v>0.961192810457516</v>
      </c>
      <c r="R292" s="267">
        <v>0.940229885057471</v>
      </c>
      <c r="S292" s="267">
        <v>0.963490099009901</v>
      </c>
      <c r="T292" s="295">
        <v>0.0209629254000451</v>
      </c>
      <c r="U292" s="266">
        <v>56776</v>
      </c>
      <c r="V292" s="266">
        <v>53355</v>
      </c>
      <c r="W292" s="267">
        <v>0.939745667183317</v>
      </c>
      <c r="X292" s="267">
        <v>0.925653594771242</v>
      </c>
      <c r="Y292" s="268">
        <v>0.936206896551724</v>
      </c>
      <c r="Z292" s="268">
        <v>0.946782178217822</v>
      </c>
      <c r="AA292" s="295">
        <v>-0.0105533017804823</v>
      </c>
      <c r="AB292" s="264">
        <v>14155</v>
      </c>
      <c r="AC292" s="264">
        <v>13284</v>
      </c>
      <c r="AD292" s="264">
        <v>13504</v>
      </c>
      <c r="AE292" s="264">
        <v>12585</v>
      </c>
      <c r="AF292" s="268">
        <v>0.93846697280113</v>
      </c>
      <c r="AG292" s="268">
        <v>0.931946090047393</v>
      </c>
      <c r="AH292" s="295">
        <v>0.00652088275373697</v>
      </c>
    </row>
    <row r="293" spans="1:34">
      <c r="A293" s="315" t="s">
        <v>496</v>
      </c>
      <c r="B293" s="321" t="s">
        <v>3319</v>
      </c>
      <c r="C293" s="293" t="s">
        <v>536</v>
      </c>
      <c r="D293" s="321" t="s">
        <v>537</v>
      </c>
      <c r="E293" s="263">
        <v>2582</v>
      </c>
      <c r="F293" s="263">
        <v>2499</v>
      </c>
      <c r="G293" s="263">
        <v>2373</v>
      </c>
      <c r="H293" s="264">
        <v>2089</v>
      </c>
      <c r="I293" s="264">
        <v>2015</v>
      </c>
      <c r="J293" s="264">
        <v>1926</v>
      </c>
      <c r="K293" s="264">
        <v>1712</v>
      </c>
      <c r="L293" s="264">
        <v>1665</v>
      </c>
      <c r="M293" s="264">
        <v>1585</v>
      </c>
      <c r="N293" s="267">
        <v>0.968903959613162</v>
      </c>
      <c r="O293" s="266">
        <v>63719</v>
      </c>
      <c r="P293" s="294">
        <v>0.9</v>
      </c>
      <c r="Q293" s="267">
        <v>0.967854376452362</v>
      </c>
      <c r="R293" s="267">
        <v>0.964576352321685</v>
      </c>
      <c r="S293" s="267">
        <v>0.972546728971963</v>
      </c>
      <c r="T293" s="295">
        <v>0.00327802413067746</v>
      </c>
      <c r="U293" s="266">
        <v>65764</v>
      </c>
      <c r="V293" s="266">
        <v>61405</v>
      </c>
      <c r="W293" s="267">
        <v>0.933717535429718</v>
      </c>
      <c r="X293" s="267">
        <v>0.919054996127033</v>
      </c>
      <c r="Y293" s="268">
        <v>0.921972235519387</v>
      </c>
      <c r="Z293" s="268">
        <v>0.925817757009346</v>
      </c>
      <c r="AA293" s="295">
        <v>-0.00291723939235389</v>
      </c>
      <c r="AB293" s="264">
        <v>15227</v>
      </c>
      <c r="AC293" s="264">
        <v>14193</v>
      </c>
      <c r="AD293" s="264">
        <v>15411</v>
      </c>
      <c r="AE293" s="264">
        <v>14524</v>
      </c>
      <c r="AF293" s="268">
        <v>0.932094306166678</v>
      </c>
      <c r="AG293" s="268">
        <v>0.942443709038998</v>
      </c>
      <c r="AH293" s="295">
        <v>-0.0103494028723204</v>
      </c>
    </row>
    <row r="294" spans="1:34">
      <c r="A294" s="315" t="s">
        <v>496</v>
      </c>
      <c r="B294" s="321" t="s">
        <v>3319</v>
      </c>
      <c r="C294" s="293" t="s">
        <v>538</v>
      </c>
      <c r="D294" s="321" t="s">
        <v>539</v>
      </c>
      <c r="E294" s="263">
        <v>134</v>
      </c>
      <c r="F294" s="263">
        <v>122</v>
      </c>
      <c r="G294" s="263">
        <v>133</v>
      </c>
      <c r="H294" s="264">
        <v>131</v>
      </c>
      <c r="I294" s="264">
        <v>124</v>
      </c>
      <c r="J294" s="264">
        <v>131</v>
      </c>
      <c r="K294" s="264">
        <v>146</v>
      </c>
      <c r="L294" s="264">
        <v>146</v>
      </c>
      <c r="M294" s="264">
        <v>145</v>
      </c>
      <c r="N294" s="267">
        <v>0.981335952848723</v>
      </c>
      <c r="O294" s="266">
        <v>1998</v>
      </c>
      <c r="P294" s="294">
        <v>0.9</v>
      </c>
      <c r="Q294" s="267">
        <v>0.91044776119403</v>
      </c>
      <c r="R294" s="267">
        <v>0.946564885496183</v>
      </c>
      <c r="S294" s="267">
        <v>1</v>
      </c>
      <c r="T294" s="295">
        <v>-0.0361171243021534</v>
      </c>
      <c r="U294" s="266">
        <v>2036</v>
      </c>
      <c r="V294" s="266">
        <v>2020</v>
      </c>
      <c r="W294" s="267">
        <v>0.992141453831041</v>
      </c>
      <c r="X294" s="267">
        <v>0.992537313432836</v>
      </c>
      <c r="Y294" s="268">
        <v>1</v>
      </c>
      <c r="Z294" s="268">
        <v>0.993150684931507</v>
      </c>
      <c r="AA294" s="295">
        <v>-0.0074626865671642</v>
      </c>
      <c r="AB294" s="264">
        <v>1014</v>
      </c>
      <c r="AC294" s="264">
        <v>1006</v>
      </c>
      <c r="AD294" s="264">
        <v>738</v>
      </c>
      <c r="AE294" s="264">
        <v>731</v>
      </c>
      <c r="AF294" s="268">
        <v>0.992110453648915</v>
      </c>
      <c r="AG294" s="268">
        <v>0.990514905149051</v>
      </c>
      <c r="AH294" s="295">
        <v>0.00159554849986365</v>
      </c>
    </row>
    <row r="295" spans="1:34">
      <c r="A295" s="315" t="s">
        <v>496</v>
      </c>
      <c r="B295" s="321" t="s">
        <v>3319</v>
      </c>
      <c r="C295" s="293" t="s">
        <v>540</v>
      </c>
      <c r="D295" s="321" t="s">
        <v>541</v>
      </c>
      <c r="E295" s="263">
        <v>0</v>
      </c>
      <c r="F295" s="263">
        <v>0</v>
      </c>
      <c r="G295" s="263">
        <v>0</v>
      </c>
      <c r="H295" s="264">
        <v>0</v>
      </c>
      <c r="I295" s="264">
        <v>0</v>
      </c>
      <c r="J295" s="264">
        <v>0</v>
      </c>
      <c r="K295" s="264">
        <v>0</v>
      </c>
      <c r="L295" s="264">
        <v>0</v>
      </c>
      <c r="M295" s="264">
        <v>0</v>
      </c>
      <c r="N295" s="267">
        <v>0</v>
      </c>
      <c r="O295" s="266">
        <v>0</v>
      </c>
      <c r="P295" s="294">
        <v>0.9</v>
      </c>
      <c r="Q295" s="267">
        <v>0</v>
      </c>
      <c r="R295" s="267">
        <v>0</v>
      </c>
      <c r="S295" s="267">
        <v>0</v>
      </c>
      <c r="T295" s="295">
        <v>0</v>
      </c>
      <c r="U295" s="266">
        <v>1</v>
      </c>
      <c r="V295" s="266">
        <v>1</v>
      </c>
      <c r="W295" s="267">
        <v>1</v>
      </c>
      <c r="X295" s="267">
        <v>0</v>
      </c>
      <c r="Y295" s="268">
        <v>0</v>
      </c>
      <c r="Z295" s="268">
        <v>0</v>
      </c>
      <c r="AA295" s="295">
        <v>0</v>
      </c>
      <c r="AB295" s="264">
        <v>0</v>
      </c>
      <c r="AC295" s="264">
        <v>0</v>
      </c>
      <c r="AD295" s="264">
        <v>1</v>
      </c>
      <c r="AE295" s="264">
        <v>1</v>
      </c>
      <c r="AF295" s="268">
        <v>0</v>
      </c>
      <c r="AG295" s="268">
        <v>1</v>
      </c>
      <c r="AH295" s="295">
        <v>-1</v>
      </c>
    </row>
    <row r="296" spans="1:34">
      <c r="A296" s="315" t="s">
        <v>496</v>
      </c>
      <c r="B296" s="321" t="s">
        <v>3319</v>
      </c>
      <c r="C296" s="293" t="s">
        <v>542</v>
      </c>
      <c r="D296" s="321" t="s">
        <v>543</v>
      </c>
      <c r="E296" s="263">
        <v>5</v>
      </c>
      <c r="F296" s="263">
        <v>3</v>
      </c>
      <c r="G296" s="263">
        <v>3</v>
      </c>
      <c r="H296" s="264">
        <v>10</v>
      </c>
      <c r="I296" s="264">
        <v>4</v>
      </c>
      <c r="J296" s="264">
        <v>9</v>
      </c>
      <c r="K296" s="264">
        <v>4</v>
      </c>
      <c r="L296" s="264">
        <v>3</v>
      </c>
      <c r="M296" s="264">
        <v>4</v>
      </c>
      <c r="N296" s="267">
        <v>0.692307692307692</v>
      </c>
      <c r="O296" s="266">
        <v>72</v>
      </c>
      <c r="P296" s="294">
        <v>0.9</v>
      </c>
      <c r="Q296" s="267">
        <v>0.6</v>
      </c>
      <c r="R296" s="267">
        <v>0.4</v>
      </c>
      <c r="S296" s="267">
        <v>0.75</v>
      </c>
      <c r="T296" s="295">
        <v>0.2</v>
      </c>
      <c r="U296" s="266">
        <v>104</v>
      </c>
      <c r="V296" s="266">
        <v>86</v>
      </c>
      <c r="W296" s="267">
        <v>0.826923076923077</v>
      </c>
      <c r="X296" s="267">
        <v>0.6</v>
      </c>
      <c r="Y296" s="268">
        <v>0.9</v>
      </c>
      <c r="Z296" s="268">
        <v>1</v>
      </c>
      <c r="AA296" s="295">
        <v>-0.3</v>
      </c>
      <c r="AB296" s="264">
        <v>27</v>
      </c>
      <c r="AC296" s="264">
        <v>23</v>
      </c>
      <c r="AD296" s="264">
        <v>21</v>
      </c>
      <c r="AE296" s="264">
        <v>17</v>
      </c>
      <c r="AF296" s="268">
        <v>0.851851851851852</v>
      </c>
      <c r="AG296" s="268">
        <v>0.80952380952381</v>
      </c>
      <c r="AH296" s="295">
        <v>0.0423280423280423</v>
      </c>
    </row>
    <row r="297" spans="1:34">
      <c r="A297" s="315" t="s">
        <v>496</v>
      </c>
      <c r="B297" s="321" t="s">
        <v>3319</v>
      </c>
      <c r="C297" s="293" t="s">
        <v>544</v>
      </c>
      <c r="D297" s="321" t="s">
        <v>545</v>
      </c>
      <c r="E297" s="263">
        <v>0</v>
      </c>
      <c r="F297" s="263">
        <v>0</v>
      </c>
      <c r="G297" s="263">
        <v>0</v>
      </c>
      <c r="H297" s="264">
        <v>0</v>
      </c>
      <c r="I297" s="264">
        <v>0</v>
      </c>
      <c r="J297" s="264">
        <v>0</v>
      </c>
      <c r="K297" s="264">
        <v>0</v>
      </c>
      <c r="L297" s="264">
        <v>0</v>
      </c>
      <c r="M297" s="264">
        <v>0</v>
      </c>
      <c r="N297" s="267">
        <v>0</v>
      </c>
      <c r="O297" s="266">
        <v>0</v>
      </c>
      <c r="P297" s="294">
        <v>0.9</v>
      </c>
      <c r="Q297" s="267">
        <v>0</v>
      </c>
      <c r="R297" s="267">
        <v>0</v>
      </c>
      <c r="S297" s="267">
        <v>0</v>
      </c>
      <c r="T297" s="295">
        <v>0</v>
      </c>
      <c r="U297" s="266">
        <v>0</v>
      </c>
      <c r="V297" s="266">
        <v>0</v>
      </c>
      <c r="W297" s="267">
        <v>0</v>
      </c>
      <c r="X297" s="267">
        <v>0</v>
      </c>
      <c r="Y297" s="268">
        <v>0</v>
      </c>
      <c r="Z297" s="268">
        <v>0</v>
      </c>
      <c r="AA297" s="295">
        <v>0</v>
      </c>
      <c r="AB297" s="264">
        <v>0</v>
      </c>
      <c r="AC297" s="264">
        <v>0</v>
      </c>
      <c r="AD297" s="264">
        <v>0</v>
      </c>
      <c r="AE297" s="264">
        <v>0</v>
      </c>
      <c r="AF297" s="268">
        <v>0</v>
      </c>
      <c r="AG297" s="268">
        <v>0</v>
      </c>
      <c r="AH297" s="295">
        <v>0</v>
      </c>
    </row>
    <row r="298" spans="1:34">
      <c r="A298" s="315" t="s">
        <v>496</v>
      </c>
      <c r="B298" s="321" t="s">
        <v>3319</v>
      </c>
      <c r="C298" s="293" t="s">
        <v>546</v>
      </c>
      <c r="D298" s="321" t="s">
        <v>547</v>
      </c>
      <c r="E298" s="263">
        <v>0</v>
      </c>
      <c r="F298" s="263">
        <v>0</v>
      </c>
      <c r="G298" s="263">
        <v>0</v>
      </c>
      <c r="H298" s="264">
        <v>0</v>
      </c>
      <c r="I298" s="264">
        <v>0</v>
      </c>
      <c r="J298" s="264">
        <v>0</v>
      </c>
      <c r="K298" s="264">
        <v>1</v>
      </c>
      <c r="L298" s="264">
        <v>1</v>
      </c>
      <c r="M298" s="264">
        <v>1</v>
      </c>
      <c r="N298" s="267">
        <v>1</v>
      </c>
      <c r="O298" s="266">
        <v>1</v>
      </c>
      <c r="P298" s="294">
        <v>0.9</v>
      </c>
      <c r="Q298" s="267">
        <v>0</v>
      </c>
      <c r="R298" s="267">
        <v>0</v>
      </c>
      <c r="S298" s="267">
        <v>1</v>
      </c>
      <c r="T298" s="295">
        <v>0</v>
      </c>
      <c r="U298" s="266">
        <v>1</v>
      </c>
      <c r="V298" s="266">
        <v>1</v>
      </c>
      <c r="W298" s="267">
        <v>1</v>
      </c>
      <c r="X298" s="267">
        <v>0</v>
      </c>
      <c r="Y298" s="268">
        <v>0</v>
      </c>
      <c r="Z298" s="268">
        <v>1</v>
      </c>
      <c r="AA298" s="295">
        <v>0</v>
      </c>
      <c r="AB298" s="264">
        <v>1</v>
      </c>
      <c r="AC298" s="264">
        <v>1</v>
      </c>
      <c r="AD298" s="264">
        <v>0</v>
      </c>
      <c r="AE298" s="264">
        <v>0</v>
      </c>
      <c r="AF298" s="268">
        <v>1</v>
      </c>
      <c r="AG298" s="268">
        <v>0</v>
      </c>
      <c r="AH298" s="295">
        <v>1</v>
      </c>
    </row>
    <row r="299" spans="1:34">
      <c r="A299" s="315" t="s">
        <v>496</v>
      </c>
      <c r="B299" s="321" t="s">
        <v>3319</v>
      </c>
      <c r="C299" s="293" t="s">
        <v>548</v>
      </c>
      <c r="D299" s="321" t="s">
        <v>549</v>
      </c>
      <c r="E299" s="263">
        <v>2</v>
      </c>
      <c r="F299" s="263">
        <v>0</v>
      </c>
      <c r="G299" s="263">
        <v>2</v>
      </c>
      <c r="H299" s="264">
        <v>0</v>
      </c>
      <c r="I299" s="264">
        <v>0</v>
      </c>
      <c r="J299" s="264">
        <v>0</v>
      </c>
      <c r="K299" s="264">
        <v>1</v>
      </c>
      <c r="L299" s="264">
        <v>1</v>
      </c>
      <c r="M299" s="264">
        <v>1</v>
      </c>
      <c r="N299" s="267">
        <v>0.113636363636364</v>
      </c>
      <c r="O299" s="266">
        <v>5</v>
      </c>
      <c r="P299" s="294">
        <v>0.9</v>
      </c>
      <c r="Q299" s="267">
        <v>0</v>
      </c>
      <c r="R299" s="267">
        <v>0</v>
      </c>
      <c r="S299" s="267">
        <v>1</v>
      </c>
      <c r="T299" s="295">
        <v>0</v>
      </c>
      <c r="U299" s="266">
        <v>44</v>
      </c>
      <c r="V299" s="266">
        <v>38</v>
      </c>
      <c r="W299" s="267">
        <v>0.863636363636364</v>
      </c>
      <c r="X299" s="267">
        <v>1</v>
      </c>
      <c r="Y299" s="268">
        <v>0</v>
      </c>
      <c r="Z299" s="268">
        <v>1</v>
      </c>
      <c r="AA299" s="295">
        <v>1</v>
      </c>
      <c r="AB299" s="264">
        <v>3</v>
      </c>
      <c r="AC299" s="264">
        <v>3</v>
      </c>
      <c r="AD299" s="264">
        <v>5</v>
      </c>
      <c r="AE299" s="264">
        <v>5</v>
      </c>
      <c r="AF299" s="268">
        <v>1</v>
      </c>
      <c r="AG299" s="268">
        <v>1</v>
      </c>
      <c r="AH299" s="295">
        <v>0</v>
      </c>
    </row>
    <row r="300" spans="1:34">
      <c r="A300" s="315" t="s">
        <v>496</v>
      </c>
      <c r="B300" s="321" t="s">
        <v>3319</v>
      </c>
      <c r="C300" s="293" t="s">
        <v>550</v>
      </c>
      <c r="D300" s="321" t="s">
        <v>551</v>
      </c>
      <c r="E300" s="263">
        <v>11</v>
      </c>
      <c r="F300" s="263">
        <v>3</v>
      </c>
      <c r="G300" s="263">
        <v>3</v>
      </c>
      <c r="H300" s="264">
        <v>1</v>
      </c>
      <c r="I300" s="264">
        <v>1</v>
      </c>
      <c r="J300" s="264">
        <v>1</v>
      </c>
      <c r="K300" s="264">
        <v>4</v>
      </c>
      <c r="L300" s="264">
        <v>3</v>
      </c>
      <c r="M300" s="264">
        <v>3</v>
      </c>
      <c r="N300" s="267">
        <v>0.628205128205128</v>
      </c>
      <c r="O300" s="266">
        <v>49</v>
      </c>
      <c r="P300" s="294">
        <v>0.9</v>
      </c>
      <c r="Q300" s="267">
        <v>0.272727272727273</v>
      </c>
      <c r="R300" s="267">
        <v>1</v>
      </c>
      <c r="S300" s="267">
        <v>0.75</v>
      </c>
      <c r="T300" s="295">
        <v>-0.727272727272727</v>
      </c>
      <c r="U300" s="266">
        <v>78</v>
      </c>
      <c r="V300" s="266">
        <v>53</v>
      </c>
      <c r="W300" s="267">
        <v>0.67948717948718</v>
      </c>
      <c r="X300" s="267">
        <v>0.272727272727273</v>
      </c>
      <c r="Y300" s="268">
        <v>1</v>
      </c>
      <c r="Z300" s="268">
        <v>0.75</v>
      </c>
      <c r="AA300" s="295">
        <v>-0.727272727272727</v>
      </c>
      <c r="AB300" s="264">
        <v>28</v>
      </c>
      <c r="AC300" s="264">
        <v>14</v>
      </c>
      <c r="AD300" s="264">
        <v>16</v>
      </c>
      <c r="AE300" s="264">
        <v>11</v>
      </c>
      <c r="AF300" s="268">
        <v>0.5</v>
      </c>
      <c r="AG300" s="268">
        <v>0.6875</v>
      </c>
      <c r="AH300" s="295">
        <v>-0.1875</v>
      </c>
    </row>
    <row r="301" spans="1:34">
      <c r="A301" s="315" t="s">
        <v>496</v>
      </c>
      <c r="B301" s="321" t="s">
        <v>3319</v>
      </c>
      <c r="C301" s="293" t="s">
        <v>552</v>
      </c>
      <c r="D301" s="321" t="s">
        <v>553</v>
      </c>
      <c r="E301" s="263">
        <v>0</v>
      </c>
      <c r="F301" s="263">
        <v>0</v>
      </c>
      <c r="G301" s="263">
        <v>0</v>
      </c>
      <c r="H301" s="264">
        <v>0</v>
      </c>
      <c r="I301" s="264">
        <v>0</v>
      </c>
      <c r="J301" s="264">
        <v>0</v>
      </c>
      <c r="K301" s="264">
        <v>0</v>
      </c>
      <c r="L301" s="264">
        <v>0</v>
      </c>
      <c r="M301" s="264">
        <v>0</v>
      </c>
      <c r="N301" s="267">
        <v>0</v>
      </c>
      <c r="O301" s="266">
        <v>0</v>
      </c>
      <c r="P301" s="294">
        <v>0.9</v>
      </c>
      <c r="Q301" s="267">
        <v>0</v>
      </c>
      <c r="R301" s="267">
        <v>0</v>
      </c>
      <c r="S301" s="267">
        <v>0</v>
      </c>
      <c r="T301" s="295">
        <v>0</v>
      </c>
      <c r="U301" s="266">
        <v>0</v>
      </c>
      <c r="V301" s="266">
        <v>0</v>
      </c>
      <c r="W301" s="267">
        <v>0</v>
      </c>
      <c r="X301" s="267">
        <v>0</v>
      </c>
      <c r="Y301" s="268">
        <v>0</v>
      </c>
      <c r="Z301" s="268">
        <v>0</v>
      </c>
      <c r="AA301" s="295">
        <v>0</v>
      </c>
      <c r="AB301" s="264">
        <v>0</v>
      </c>
      <c r="AC301" s="264">
        <v>0</v>
      </c>
      <c r="AD301" s="264">
        <v>0</v>
      </c>
      <c r="AE301" s="264">
        <v>0</v>
      </c>
      <c r="AF301" s="268">
        <v>0</v>
      </c>
      <c r="AG301" s="268">
        <v>0</v>
      </c>
      <c r="AH301" s="295">
        <v>0</v>
      </c>
    </row>
    <row r="302" spans="1:34">
      <c r="A302" s="315" t="s">
        <v>496</v>
      </c>
      <c r="B302" s="321" t="s">
        <v>3319</v>
      </c>
      <c r="C302" s="293" t="s">
        <v>554</v>
      </c>
      <c r="D302" s="321" t="s">
        <v>555</v>
      </c>
      <c r="E302" s="263">
        <v>5908</v>
      </c>
      <c r="F302" s="263">
        <v>5758</v>
      </c>
      <c r="G302" s="263">
        <v>5460</v>
      </c>
      <c r="H302" s="264">
        <v>4402</v>
      </c>
      <c r="I302" s="264">
        <v>4248</v>
      </c>
      <c r="J302" s="264">
        <v>4108</v>
      </c>
      <c r="K302" s="264">
        <v>3789</v>
      </c>
      <c r="L302" s="264">
        <v>3678</v>
      </c>
      <c r="M302" s="264">
        <v>3566</v>
      </c>
      <c r="N302" s="267">
        <v>0.97501731100157</v>
      </c>
      <c r="O302" s="266">
        <v>142217</v>
      </c>
      <c r="P302" s="294">
        <v>0.9</v>
      </c>
      <c r="Q302" s="267">
        <v>0.974610697359513</v>
      </c>
      <c r="R302" s="267">
        <v>0.96501590186279</v>
      </c>
      <c r="S302" s="267">
        <v>0.97070467141726</v>
      </c>
      <c r="T302" s="295">
        <v>0.00959479549672293</v>
      </c>
      <c r="U302" s="266">
        <v>145861</v>
      </c>
      <c r="V302" s="266">
        <v>136810</v>
      </c>
      <c r="W302" s="267">
        <v>0.937947772194075</v>
      </c>
      <c r="X302" s="267">
        <v>0.924170616113744</v>
      </c>
      <c r="Y302" s="268">
        <v>0.933212176283507</v>
      </c>
      <c r="Z302" s="268">
        <v>0.941145420955397</v>
      </c>
      <c r="AA302" s="295">
        <v>-0.00904156016976343</v>
      </c>
      <c r="AB302" s="264">
        <v>33944</v>
      </c>
      <c r="AC302" s="264">
        <v>31803</v>
      </c>
      <c r="AD302" s="264">
        <v>34335</v>
      </c>
      <c r="AE302" s="264">
        <v>32176</v>
      </c>
      <c r="AF302" s="268">
        <v>0.936925524393118</v>
      </c>
      <c r="AG302" s="268">
        <v>0.937119557303044</v>
      </c>
      <c r="AH302" s="295">
        <v>-0.000194032909925479</v>
      </c>
    </row>
    <row r="303" spans="1:34">
      <c r="A303" s="315" t="s">
        <v>496</v>
      </c>
      <c r="B303" s="321" t="s">
        <v>3319</v>
      </c>
      <c r="C303" s="293" t="s">
        <v>556</v>
      </c>
      <c r="D303" s="321" t="s">
        <v>557</v>
      </c>
      <c r="E303" s="263">
        <v>5766</v>
      </c>
      <c r="F303" s="263">
        <v>5719</v>
      </c>
      <c r="G303" s="263">
        <v>5402</v>
      </c>
      <c r="H303" s="264">
        <v>4332</v>
      </c>
      <c r="I303" s="264">
        <v>4289</v>
      </c>
      <c r="J303" s="264">
        <v>4133</v>
      </c>
      <c r="K303" s="264">
        <v>3430</v>
      </c>
      <c r="L303" s="264">
        <v>3404</v>
      </c>
      <c r="M303" s="264">
        <v>3206</v>
      </c>
      <c r="N303" s="267">
        <v>0.990462100655858</v>
      </c>
      <c r="O303" s="266">
        <v>145279</v>
      </c>
      <c r="P303" s="294">
        <v>0.9</v>
      </c>
      <c r="Q303" s="267">
        <v>0.991848768643774</v>
      </c>
      <c r="R303" s="267">
        <v>0.990073868882733</v>
      </c>
      <c r="S303" s="267">
        <v>0.992419825072886</v>
      </c>
      <c r="T303" s="295">
        <v>0.00177489976104062</v>
      </c>
      <c r="U303" s="266">
        <v>146678</v>
      </c>
      <c r="V303" s="266">
        <v>139241</v>
      </c>
      <c r="W303" s="267">
        <v>0.949297099769563</v>
      </c>
      <c r="X303" s="267">
        <v>0.936871314602844</v>
      </c>
      <c r="Y303" s="268">
        <v>0.954062788550323</v>
      </c>
      <c r="Z303" s="268">
        <v>0.93469387755102</v>
      </c>
      <c r="AA303" s="295">
        <v>-0.017191473947479</v>
      </c>
      <c r="AB303" s="264">
        <v>32703</v>
      </c>
      <c r="AC303" s="264">
        <v>30990</v>
      </c>
      <c r="AD303" s="264">
        <v>33232</v>
      </c>
      <c r="AE303" s="264">
        <v>31610</v>
      </c>
      <c r="AF303" s="268">
        <v>0.947619484450968</v>
      </c>
      <c r="AG303" s="268">
        <v>0.951191622532499</v>
      </c>
      <c r="AH303" s="295">
        <v>-0.00357213808153101</v>
      </c>
    </row>
    <row r="304" spans="1:34">
      <c r="A304" s="315" t="s">
        <v>496</v>
      </c>
      <c r="B304" s="321" t="s">
        <v>3319</v>
      </c>
      <c r="C304" s="293" t="s">
        <v>558</v>
      </c>
      <c r="D304" s="321" t="s">
        <v>559</v>
      </c>
      <c r="E304" s="263">
        <v>2</v>
      </c>
      <c r="F304" s="263">
        <v>2</v>
      </c>
      <c r="G304" s="263">
        <v>2</v>
      </c>
      <c r="H304" s="264">
        <v>1</v>
      </c>
      <c r="I304" s="264">
        <v>0</v>
      </c>
      <c r="J304" s="264">
        <v>1</v>
      </c>
      <c r="K304" s="264">
        <v>1</v>
      </c>
      <c r="L304" s="264">
        <v>0</v>
      </c>
      <c r="M304" s="264">
        <v>1</v>
      </c>
      <c r="N304" s="267">
        <v>0.125925925925926</v>
      </c>
      <c r="O304" s="266">
        <v>17</v>
      </c>
      <c r="P304" s="294">
        <v>0.9</v>
      </c>
      <c r="Q304" s="267">
        <v>1</v>
      </c>
      <c r="R304" s="267">
        <v>0</v>
      </c>
      <c r="S304" s="267">
        <v>0</v>
      </c>
      <c r="T304" s="295">
        <v>1</v>
      </c>
      <c r="U304" s="266">
        <v>135</v>
      </c>
      <c r="V304" s="266">
        <v>117</v>
      </c>
      <c r="W304" s="267">
        <v>0.866666666666667</v>
      </c>
      <c r="X304" s="267">
        <v>1</v>
      </c>
      <c r="Y304" s="268">
        <v>1</v>
      </c>
      <c r="Z304" s="268">
        <v>1</v>
      </c>
      <c r="AA304" s="295">
        <v>0</v>
      </c>
      <c r="AB304" s="264">
        <v>12</v>
      </c>
      <c r="AC304" s="264">
        <v>9</v>
      </c>
      <c r="AD304" s="264">
        <v>97</v>
      </c>
      <c r="AE304" s="264">
        <v>87</v>
      </c>
      <c r="AF304" s="268">
        <v>0.75</v>
      </c>
      <c r="AG304" s="268">
        <v>0.896907216494845</v>
      </c>
      <c r="AH304" s="295">
        <v>-0.146907216494845</v>
      </c>
    </row>
    <row r="305" spans="1:34">
      <c r="A305" s="315" t="s">
        <v>496</v>
      </c>
      <c r="B305" s="321" t="s">
        <v>3320</v>
      </c>
      <c r="C305" s="293" t="s">
        <v>560</v>
      </c>
      <c r="D305" s="321" t="s">
        <v>561</v>
      </c>
      <c r="E305" s="263">
        <v>6870</v>
      </c>
      <c r="F305" s="263">
        <v>6497</v>
      </c>
      <c r="G305" s="263">
        <v>6266</v>
      </c>
      <c r="H305" s="264">
        <v>4888</v>
      </c>
      <c r="I305" s="264">
        <v>4718</v>
      </c>
      <c r="J305" s="264">
        <v>4407</v>
      </c>
      <c r="K305" s="264">
        <v>4023</v>
      </c>
      <c r="L305" s="264">
        <v>3742</v>
      </c>
      <c r="M305" s="264">
        <v>3692</v>
      </c>
      <c r="N305" s="267">
        <v>0.960689887503935</v>
      </c>
      <c r="O305" s="266">
        <v>173955</v>
      </c>
      <c r="P305" s="294">
        <v>0.9</v>
      </c>
      <c r="Q305" s="267">
        <v>0.94570596797671</v>
      </c>
      <c r="R305" s="267">
        <v>0.965220949263502</v>
      </c>
      <c r="S305" s="267">
        <v>0.930151628138205</v>
      </c>
      <c r="T305" s="295">
        <v>-0.0195149812867921</v>
      </c>
      <c r="U305" s="266">
        <v>181073</v>
      </c>
      <c r="V305" s="266">
        <v>169159</v>
      </c>
      <c r="W305" s="267">
        <v>0.934203332357668</v>
      </c>
      <c r="X305" s="267">
        <v>0.912081513828239</v>
      </c>
      <c r="Y305" s="268">
        <v>0.901595744680851</v>
      </c>
      <c r="Z305" s="268">
        <v>0.917723092219736</v>
      </c>
      <c r="AA305" s="295">
        <v>0.0104857691473877</v>
      </c>
      <c r="AB305" s="264">
        <v>38896</v>
      </c>
      <c r="AC305" s="264">
        <v>35875</v>
      </c>
      <c r="AD305" s="264">
        <v>41336</v>
      </c>
      <c r="AE305" s="264">
        <v>38938</v>
      </c>
      <c r="AF305" s="268">
        <v>0.922331345125463</v>
      </c>
      <c r="AG305" s="268">
        <v>0.941987613702342</v>
      </c>
      <c r="AH305" s="295">
        <v>-0.019656268576879</v>
      </c>
    </row>
    <row r="306" spans="1:34">
      <c r="A306" s="315" t="s">
        <v>496</v>
      </c>
      <c r="B306" s="321" t="s">
        <v>3320</v>
      </c>
      <c r="C306" s="293" t="s">
        <v>562</v>
      </c>
      <c r="D306" s="321" t="s">
        <v>563</v>
      </c>
      <c r="E306" s="263">
        <v>8762</v>
      </c>
      <c r="F306" s="263">
        <v>8617</v>
      </c>
      <c r="G306" s="263">
        <v>8355</v>
      </c>
      <c r="H306" s="264">
        <v>6347</v>
      </c>
      <c r="I306" s="264">
        <v>6258</v>
      </c>
      <c r="J306" s="264">
        <v>6111</v>
      </c>
      <c r="K306" s="264">
        <v>5204</v>
      </c>
      <c r="L306" s="264">
        <v>5135</v>
      </c>
      <c r="M306" s="264">
        <v>5025</v>
      </c>
      <c r="N306" s="267">
        <v>0.980338992166072</v>
      </c>
      <c r="O306" s="266">
        <v>218745</v>
      </c>
      <c r="P306" s="294">
        <v>0.9</v>
      </c>
      <c r="Q306" s="267">
        <v>0.983451266834056</v>
      </c>
      <c r="R306" s="267">
        <v>0.985977627225461</v>
      </c>
      <c r="S306" s="267">
        <v>0.98674096848578</v>
      </c>
      <c r="T306" s="295">
        <v>-0.00252636039140475</v>
      </c>
      <c r="U306" s="266">
        <v>223132</v>
      </c>
      <c r="V306" s="266">
        <v>213445</v>
      </c>
      <c r="W306" s="267">
        <v>0.956586235950021</v>
      </c>
      <c r="X306" s="267">
        <v>0.953549417941109</v>
      </c>
      <c r="Y306" s="268">
        <v>0.96281707893493</v>
      </c>
      <c r="Z306" s="268">
        <v>0.965603382013836</v>
      </c>
      <c r="AA306" s="295">
        <v>-0.00926766099382048</v>
      </c>
      <c r="AB306" s="264">
        <v>49313</v>
      </c>
      <c r="AC306" s="264">
        <v>47377</v>
      </c>
      <c r="AD306" s="264">
        <v>50585</v>
      </c>
      <c r="AE306" s="264">
        <v>48688</v>
      </c>
      <c r="AF306" s="268">
        <v>0.960740575507473</v>
      </c>
      <c r="AG306" s="268">
        <v>0.962498764455866</v>
      </c>
      <c r="AH306" s="295">
        <v>-0.00175818894839364</v>
      </c>
    </row>
    <row r="307" spans="1:34">
      <c r="A307" s="315" t="s">
        <v>496</v>
      </c>
      <c r="B307" s="321" t="s">
        <v>3320</v>
      </c>
      <c r="C307" s="293" t="s">
        <v>564</v>
      </c>
      <c r="D307" s="321" t="s">
        <v>565</v>
      </c>
      <c r="E307" s="263">
        <v>9848</v>
      </c>
      <c r="F307" s="263">
        <v>9595</v>
      </c>
      <c r="G307" s="263">
        <v>9525</v>
      </c>
      <c r="H307" s="264">
        <v>7579</v>
      </c>
      <c r="I307" s="264">
        <v>7305</v>
      </c>
      <c r="J307" s="264">
        <v>7386</v>
      </c>
      <c r="K307" s="264">
        <v>5542</v>
      </c>
      <c r="L307" s="264">
        <v>5416</v>
      </c>
      <c r="M307" s="264">
        <v>5380</v>
      </c>
      <c r="N307" s="267">
        <v>0.975851329526323</v>
      </c>
      <c r="O307" s="266">
        <v>227792</v>
      </c>
      <c r="P307" s="294">
        <v>0.9</v>
      </c>
      <c r="Q307" s="267">
        <v>0.974309504467912</v>
      </c>
      <c r="R307" s="267">
        <v>0.963847473281435</v>
      </c>
      <c r="S307" s="267">
        <v>0.977264525442079</v>
      </c>
      <c r="T307" s="295">
        <v>0.0104620311864768</v>
      </c>
      <c r="U307" s="266">
        <v>233429</v>
      </c>
      <c r="V307" s="266">
        <v>224045</v>
      </c>
      <c r="W307" s="267">
        <v>0.959799339413698</v>
      </c>
      <c r="X307" s="267">
        <v>0.967201462225833</v>
      </c>
      <c r="Y307" s="268">
        <v>0.974534899063201</v>
      </c>
      <c r="Z307" s="268">
        <v>0.970768675568387</v>
      </c>
      <c r="AA307" s="295">
        <v>-0.0073334368373682</v>
      </c>
      <c r="AB307" s="264">
        <v>57500</v>
      </c>
      <c r="AC307" s="264">
        <v>55672</v>
      </c>
      <c r="AD307" s="264">
        <v>53865</v>
      </c>
      <c r="AE307" s="264">
        <v>51816</v>
      </c>
      <c r="AF307" s="268">
        <v>0.968208695652174</v>
      </c>
      <c r="AG307" s="268">
        <v>0.961960456697299</v>
      </c>
      <c r="AH307" s="295">
        <v>0.00624823895487514</v>
      </c>
    </row>
    <row r="308" spans="1:34">
      <c r="A308" s="315" t="s">
        <v>496</v>
      </c>
      <c r="B308" s="321" t="s">
        <v>3320</v>
      </c>
      <c r="C308" s="293" t="s">
        <v>566</v>
      </c>
      <c r="D308" s="321" t="s">
        <v>567</v>
      </c>
      <c r="E308" s="263">
        <v>7378</v>
      </c>
      <c r="F308" s="263">
        <v>7219</v>
      </c>
      <c r="G308" s="263">
        <v>7173</v>
      </c>
      <c r="H308" s="264">
        <v>5728</v>
      </c>
      <c r="I308" s="264">
        <v>5652</v>
      </c>
      <c r="J308" s="264">
        <v>5595</v>
      </c>
      <c r="K308" s="264">
        <v>4710</v>
      </c>
      <c r="L308" s="264">
        <v>4645</v>
      </c>
      <c r="M308" s="264">
        <v>4588</v>
      </c>
      <c r="N308" s="267">
        <v>0.983087063595538</v>
      </c>
      <c r="O308" s="266">
        <v>190015</v>
      </c>
      <c r="P308" s="294">
        <v>0.9</v>
      </c>
      <c r="Q308" s="267">
        <v>0.978449444293847</v>
      </c>
      <c r="R308" s="267">
        <v>0.986731843575419</v>
      </c>
      <c r="S308" s="267">
        <v>0.98619957537155</v>
      </c>
      <c r="T308" s="295">
        <v>-0.00828239928157237</v>
      </c>
      <c r="U308" s="266">
        <v>193284</v>
      </c>
      <c r="V308" s="266">
        <v>188809</v>
      </c>
      <c r="W308" s="267">
        <v>0.976847540406862</v>
      </c>
      <c r="X308" s="267">
        <v>0.972214692328544</v>
      </c>
      <c r="Y308" s="268">
        <v>0.976780726256983</v>
      </c>
      <c r="Z308" s="268">
        <v>0.974097664543524</v>
      </c>
      <c r="AA308" s="295">
        <v>-0.00456603392843891</v>
      </c>
      <c r="AB308" s="264">
        <v>43075</v>
      </c>
      <c r="AC308" s="264">
        <v>42072</v>
      </c>
      <c r="AD308" s="264">
        <v>44693</v>
      </c>
      <c r="AE308" s="264">
        <v>43682</v>
      </c>
      <c r="AF308" s="268">
        <v>0.976715031921068</v>
      </c>
      <c r="AG308" s="268">
        <v>0.977379007898329</v>
      </c>
      <c r="AH308" s="295">
        <v>-0.000663975977260645</v>
      </c>
    </row>
    <row r="309" spans="1:34">
      <c r="A309" s="315" t="s">
        <v>496</v>
      </c>
      <c r="B309" s="321" t="s">
        <v>3320</v>
      </c>
      <c r="C309" s="293" t="s">
        <v>568</v>
      </c>
      <c r="D309" s="321" t="s">
        <v>569</v>
      </c>
      <c r="E309" s="263">
        <v>5506</v>
      </c>
      <c r="F309" s="263">
        <v>5424</v>
      </c>
      <c r="G309" s="263">
        <v>5276</v>
      </c>
      <c r="H309" s="264">
        <v>4167</v>
      </c>
      <c r="I309" s="264">
        <v>4106</v>
      </c>
      <c r="J309" s="264">
        <v>4017</v>
      </c>
      <c r="K309" s="264">
        <v>3341</v>
      </c>
      <c r="L309" s="264">
        <v>3293</v>
      </c>
      <c r="M309" s="264">
        <v>3244</v>
      </c>
      <c r="N309" s="267">
        <v>0.983239868348566</v>
      </c>
      <c r="O309" s="266">
        <v>139213</v>
      </c>
      <c r="P309" s="294">
        <v>0.9</v>
      </c>
      <c r="Q309" s="267">
        <v>0.985107155830004</v>
      </c>
      <c r="R309" s="267">
        <v>0.985361171106311</v>
      </c>
      <c r="S309" s="267">
        <v>0.985633043998803</v>
      </c>
      <c r="T309" s="295">
        <v>-0.000254015276307862</v>
      </c>
      <c r="U309" s="266">
        <v>141586</v>
      </c>
      <c r="V309" s="266">
        <v>136424</v>
      </c>
      <c r="W309" s="267">
        <v>0.963541593095363</v>
      </c>
      <c r="X309" s="267">
        <v>0.958227388303669</v>
      </c>
      <c r="Y309" s="268">
        <v>0.964002879769618</v>
      </c>
      <c r="Z309" s="268">
        <v>0.970966776414247</v>
      </c>
      <c r="AA309" s="295">
        <v>-0.00577549146594969</v>
      </c>
      <c r="AB309" s="264">
        <v>31713</v>
      </c>
      <c r="AC309" s="264">
        <v>30660</v>
      </c>
      <c r="AD309" s="264">
        <v>32277</v>
      </c>
      <c r="AE309" s="264">
        <v>31148</v>
      </c>
      <c r="AF309" s="268">
        <v>0.96679595118721</v>
      </c>
      <c r="AG309" s="268">
        <v>0.965021532360504</v>
      </c>
      <c r="AH309" s="295">
        <v>0.00177441882670593</v>
      </c>
    </row>
    <row r="310" spans="1:34">
      <c r="A310" s="315" t="s">
        <v>496</v>
      </c>
      <c r="B310" s="321" t="s">
        <v>3320</v>
      </c>
      <c r="C310" s="293" t="s">
        <v>570</v>
      </c>
      <c r="D310" s="321" t="s">
        <v>571</v>
      </c>
      <c r="E310" s="263">
        <v>3724</v>
      </c>
      <c r="F310" s="263">
        <v>3617</v>
      </c>
      <c r="G310" s="263">
        <v>3563</v>
      </c>
      <c r="H310" s="264">
        <v>2762</v>
      </c>
      <c r="I310" s="264">
        <v>2730</v>
      </c>
      <c r="J310" s="264">
        <v>2622</v>
      </c>
      <c r="K310" s="264">
        <v>2325</v>
      </c>
      <c r="L310" s="264">
        <v>2277</v>
      </c>
      <c r="M310" s="264">
        <v>2236</v>
      </c>
      <c r="N310" s="267">
        <v>0.958010878010878</v>
      </c>
      <c r="O310" s="266">
        <v>92472</v>
      </c>
      <c r="P310" s="294">
        <v>0.9</v>
      </c>
      <c r="Q310" s="267">
        <v>0.971267454350161</v>
      </c>
      <c r="R310" s="267">
        <v>0.988414192614048</v>
      </c>
      <c r="S310" s="267">
        <v>0.979354838709677</v>
      </c>
      <c r="T310" s="295">
        <v>-0.0171467382638867</v>
      </c>
      <c r="U310" s="266">
        <v>96525</v>
      </c>
      <c r="V310" s="266">
        <v>93033</v>
      </c>
      <c r="W310" s="267">
        <v>0.963822843822844</v>
      </c>
      <c r="X310" s="267">
        <v>0.956766917293233</v>
      </c>
      <c r="Y310" s="268">
        <v>0.949312092686459</v>
      </c>
      <c r="Z310" s="268">
        <v>0.961720430107527</v>
      </c>
      <c r="AA310" s="295">
        <v>0.00745482460677394</v>
      </c>
      <c r="AB310" s="264">
        <v>21905</v>
      </c>
      <c r="AC310" s="264">
        <v>20933</v>
      </c>
      <c r="AD310" s="264">
        <v>22662</v>
      </c>
      <c r="AE310" s="264">
        <v>21867</v>
      </c>
      <c r="AF310" s="268">
        <v>0.955626569276421</v>
      </c>
      <c r="AG310" s="268">
        <v>0.964919248080487</v>
      </c>
      <c r="AH310" s="295">
        <v>-0.00929267880406626</v>
      </c>
    </row>
    <row r="311" spans="1:34">
      <c r="A311" s="315" t="s">
        <v>496</v>
      </c>
      <c r="B311" s="321" t="s">
        <v>3320</v>
      </c>
      <c r="C311" s="293" t="s">
        <v>572</v>
      </c>
      <c r="D311" s="321" t="s">
        <v>573</v>
      </c>
      <c r="E311" s="263">
        <v>9726</v>
      </c>
      <c r="F311" s="263">
        <v>9471</v>
      </c>
      <c r="G311" s="263">
        <v>9198</v>
      </c>
      <c r="H311" s="264">
        <v>7414</v>
      </c>
      <c r="I311" s="264">
        <v>7263</v>
      </c>
      <c r="J311" s="264">
        <v>7062</v>
      </c>
      <c r="K311" s="264">
        <v>5731</v>
      </c>
      <c r="L311" s="264">
        <v>5575</v>
      </c>
      <c r="M311" s="264">
        <v>5398</v>
      </c>
      <c r="N311" s="267">
        <v>0.97119987319702</v>
      </c>
      <c r="O311" s="266">
        <v>245092</v>
      </c>
      <c r="P311" s="294">
        <v>0.9</v>
      </c>
      <c r="Q311" s="267">
        <v>0.973781616286243</v>
      </c>
      <c r="R311" s="267">
        <v>0.9796331265174</v>
      </c>
      <c r="S311" s="267">
        <v>0.972779619612633</v>
      </c>
      <c r="T311" s="295">
        <v>-0.00585151023115649</v>
      </c>
      <c r="U311" s="266">
        <v>252360</v>
      </c>
      <c r="V311" s="266">
        <v>239199</v>
      </c>
      <c r="W311" s="267">
        <v>0.94784831193533</v>
      </c>
      <c r="X311" s="267">
        <v>0.945712523133868</v>
      </c>
      <c r="Y311" s="268">
        <v>0.952522255192878</v>
      </c>
      <c r="Z311" s="268">
        <v>0.941894957250044</v>
      </c>
      <c r="AA311" s="295">
        <v>-0.00680973205901036</v>
      </c>
      <c r="AB311" s="264">
        <v>55530</v>
      </c>
      <c r="AC311" s="264">
        <v>52771</v>
      </c>
      <c r="AD311" s="264">
        <v>57684</v>
      </c>
      <c r="AE311" s="264">
        <v>54732</v>
      </c>
      <c r="AF311" s="268">
        <v>0.950315144966685</v>
      </c>
      <c r="AG311" s="268">
        <v>0.948824630746828</v>
      </c>
      <c r="AH311" s="295">
        <v>0.00149051421985713</v>
      </c>
    </row>
    <row r="312" spans="1:34">
      <c r="A312" s="315" t="s">
        <v>496</v>
      </c>
      <c r="B312" s="321" t="s">
        <v>3320</v>
      </c>
      <c r="C312" s="293" t="s">
        <v>574</v>
      </c>
      <c r="D312" s="321" t="s">
        <v>575</v>
      </c>
      <c r="E312" s="263">
        <v>0</v>
      </c>
      <c r="F312" s="263">
        <v>0</v>
      </c>
      <c r="G312" s="263">
        <v>0</v>
      </c>
      <c r="H312" s="264">
        <v>0</v>
      </c>
      <c r="I312" s="264">
        <v>0</v>
      </c>
      <c r="J312" s="264">
        <v>0</v>
      </c>
      <c r="K312" s="264">
        <v>0</v>
      </c>
      <c r="L312" s="264">
        <v>0</v>
      </c>
      <c r="M312" s="264">
        <v>0</v>
      </c>
      <c r="N312" s="267">
        <v>0</v>
      </c>
      <c r="O312" s="266">
        <v>0</v>
      </c>
      <c r="P312" s="294">
        <v>0.9</v>
      </c>
      <c r="Q312" s="267">
        <v>0</v>
      </c>
      <c r="R312" s="267">
        <v>0</v>
      </c>
      <c r="S312" s="267">
        <v>0</v>
      </c>
      <c r="T312" s="295">
        <v>0</v>
      </c>
      <c r="U312" s="266">
        <v>11</v>
      </c>
      <c r="V312" s="266">
        <v>4</v>
      </c>
      <c r="W312" s="267">
        <v>0.363636363636364</v>
      </c>
      <c r="X312" s="267">
        <v>0</v>
      </c>
      <c r="Y312" s="268">
        <v>0</v>
      </c>
      <c r="Z312" s="268">
        <v>0</v>
      </c>
      <c r="AA312" s="295">
        <v>0</v>
      </c>
      <c r="AB312" s="264">
        <v>2</v>
      </c>
      <c r="AC312" s="264">
        <v>1</v>
      </c>
      <c r="AD312" s="264">
        <v>0</v>
      </c>
      <c r="AE312" s="264">
        <v>0</v>
      </c>
      <c r="AF312" s="268">
        <v>0.5</v>
      </c>
      <c r="AG312" s="268">
        <v>0</v>
      </c>
      <c r="AH312" s="295">
        <v>0.5</v>
      </c>
    </row>
    <row r="313" spans="1:34">
      <c r="A313" s="315" t="s">
        <v>496</v>
      </c>
      <c r="B313" s="321" t="s">
        <v>3320</v>
      </c>
      <c r="C313" s="293" t="s">
        <v>576</v>
      </c>
      <c r="D313" s="321" t="s">
        <v>577</v>
      </c>
      <c r="E313" s="263">
        <v>1</v>
      </c>
      <c r="F313" s="263">
        <v>0</v>
      </c>
      <c r="G313" s="263">
        <v>1</v>
      </c>
      <c r="H313" s="264">
        <v>1</v>
      </c>
      <c r="I313" s="264">
        <v>0</v>
      </c>
      <c r="J313" s="264">
        <v>1</v>
      </c>
      <c r="K313" s="264">
        <v>0</v>
      </c>
      <c r="L313" s="264">
        <v>0</v>
      </c>
      <c r="M313" s="264">
        <v>0</v>
      </c>
      <c r="N313" s="267">
        <v>0</v>
      </c>
      <c r="O313" s="266">
        <v>0</v>
      </c>
      <c r="P313" s="294">
        <v>0.9</v>
      </c>
      <c r="Q313" s="267">
        <v>0</v>
      </c>
      <c r="R313" s="267">
        <v>0</v>
      </c>
      <c r="S313" s="267">
        <v>0</v>
      </c>
      <c r="T313" s="295">
        <v>0</v>
      </c>
      <c r="U313" s="266">
        <v>5</v>
      </c>
      <c r="V313" s="266">
        <v>5</v>
      </c>
      <c r="W313" s="267">
        <v>1</v>
      </c>
      <c r="X313" s="267">
        <v>1</v>
      </c>
      <c r="Y313" s="268">
        <v>1</v>
      </c>
      <c r="Z313" s="268">
        <v>0</v>
      </c>
      <c r="AA313" s="295">
        <v>0</v>
      </c>
      <c r="AB313" s="264">
        <v>2</v>
      </c>
      <c r="AC313" s="264">
        <v>2</v>
      </c>
      <c r="AD313" s="264">
        <v>1</v>
      </c>
      <c r="AE313" s="264">
        <v>1</v>
      </c>
      <c r="AF313" s="268">
        <v>1</v>
      </c>
      <c r="AG313" s="268">
        <v>1</v>
      </c>
      <c r="AH313" s="295">
        <v>0</v>
      </c>
    </row>
    <row r="314" spans="1:34">
      <c r="A314" s="315" t="s">
        <v>496</v>
      </c>
      <c r="B314" s="321" t="s">
        <v>3320</v>
      </c>
      <c r="C314" s="293" t="s">
        <v>578</v>
      </c>
      <c r="D314" s="321" t="s">
        <v>579</v>
      </c>
      <c r="E314" s="263">
        <v>1</v>
      </c>
      <c r="F314" s="263">
        <v>0</v>
      </c>
      <c r="G314" s="263">
        <v>0</v>
      </c>
      <c r="H314" s="264">
        <v>0</v>
      </c>
      <c r="I314" s="264">
        <v>0</v>
      </c>
      <c r="J314" s="264">
        <v>0</v>
      </c>
      <c r="K314" s="264">
        <v>0</v>
      </c>
      <c r="L314" s="264">
        <v>0</v>
      </c>
      <c r="M314" s="264">
        <v>0</v>
      </c>
      <c r="N314" s="267">
        <v>0</v>
      </c>
      <c r="O314" s="266">
        <v>0</v>
      </c>
      <c r="P314" s="294">
        <v>0.9</v>
      </c>
      <c r="Q314" s="267">
        <v>0</v>
      </c>
      <c r="R314" s="267">
        <v>0</v>
      </c>
      <c r="S314" s="267">
        <v>0</v>
      </c>
      <c r="T314" s="295">
        <v>0</v>
      </c>
      <c r="U314" s="266">
        <v>2</v>
      </c>
      <c r="V314" s="266">
        <v>1</v>
      </c>
      <c r="W314" s="267">
        <v>0.5</v>
      </c>
      <c r="X314" s="267">
        <v>0</v>
      </c>
      <c r="Y314" s="268">
        <v>0</v>
      </c>
      <c r="Z314" s="268">
        <v>0</v>
      </c>
      <c r="AA314" s="295">
        <v>0</v>
      </c>
      <c r="AB314" s="264">
        <v>1</v>
      </c>
      <c r="AC314" s="264">
        <v>0</v>
      </c>
      <c r="AD314" s="264">
        <v>1</v>
      </c>
      <c r="AE314" s="264">
        <v>1</v>
      </c>
      <c r="AF314" s="268">
        <v>0</v>
      </c>
      <c r="AG314" s="268">
        <v>1</v>
      </c>
      <c r="AH314" s="295">
        <v>-1</v>
      </c>
    </row>
    <row r="315" spans="1:34">
      <c r="A315" s="315" t="s">
        <v>496</v>
      </c>
      <c r="B315" s="321" t="s">
        <v>3320</v>
      </c>
      <c r="C315" s="293" t="s">
        <v>580</v>
      </c>
      <c r="D315" s="321" t="s">
        <v>581</v>
      </c>
      <c r="E315" s="263">
        <v>0</v>
      </c>
      <c r="F315" s="263">
        <v>0</v>
      </c>
      <c r="G315" s="263">
        <v>0</v>
      </c>
      <c r="H315" s="264">
        <v>0</v>
      </c>
      <c r="I315" s="264">
        <v>0</v>
      </c>
      <c r="J315" s="264">
        <v>0</v>
      </c>
      <c r="K315" s="264">
        <v>0</v>
      </c>
      <c r="L315" s="264">
        <v>0</v>
      </c>
      <c r="M315" s="264">
        <v>0</v>
      </c>
      <c r="N315" s="267">
        <v>0</v>
      </c>
      <c r="O315" s="266">
        <v>0</v>
      </c>
      <c r="P315" s="294">
        <v>0.9</v>
      </c>
      <c r="Q315" s="267">
        <v>0</v>
      </c>
      <c r="R315" s="267">
        <v>0</v>
      </c>
      <c r="S315" s="267">
        <v>0</v>
      </c>
      <c r="T315" s="295">
        <v>0</v>
      </c>
      <c r="U315" s="266">
        <v>2</v>
      </c>
      <c r="V315" s="266">
        <v>0</v>
      </c>
      <c r="W315" s="267">
        <v>0</v>
      </c>
      <c r="X315" s="267">
        <v>0</v>
      </c>
      <c r="Y315" s="268">
        <v>0</v>
      </c>
      <c r="Z315" s="268">
        <v>0</v>
      </c>
      <c r="AA315" s="295">
        <v>0</v>
      </c>
      <c r="AB315" s="264">
        <v>1</v>
      </c>
      <c r="AC315" s="264">
        <v>0</v>
      </c>
      <c r="AD315" s="264">
        <v>0</v>
      </c>
      <c r="AE315" s="264">
        <v>0</v>
      </c>
      <c r="AF315" s="268">
        <v>0</v>
      </c>
      <c r="AG315" s="268">
        <v>0</v>
      </c>
      <c r="AH315" s="295">
        <v>0</v>
      </c>
    </row>
    <row r="316" spans="1:34">
      <c r="A316" s="315" t="s">
        <v>496</v>
      </c>
      <c r="B316" s="321" t="s">
        <v>3320</v>
      </c>
      <c r="C316" s="293" t="s">
        <v>582</v>
      </c>
      <c r="D316" s="321" t="s">
        <v>583</v>
      </c>
      <c r="E316" s="263">
        <v>1435</v>
      </c>
      <c r="F316" s="263">
        <v>1387</v>
      </c>
      <c r="G316" s="263">
        <v>1287</v>
      </c>
      <c r="H316" s="264">
        <v>1168</v>
      </c>
      <c r="I316" s="264">
        <v>1161</v>
      </c>
      <c r="J316" s="264">
        <v>1082</v>
      </c>
      <c r="K316" s="264">
        <v>1001</v>
      </c>
      <c r="L316" s="264">
        <v>989</v>
      </c>
      <c r="M316" s="264">
        <v>932</v>
      </c>
      <c r="N316" s="267">
        <v>0.983066622631879</v>
      </c>
      <c r="O316" s="266">
        <v>32743</v>
      </c>
      <c r="P316" s="294">
        <v>0.9</v>
      </c>
      <c r="Q316" s="267">
        <v>0.966550522648084</v>
      </c>
      <c r="R316" s="267">
        <v>0.994006849315068</v>
      </c>
      <c r="S316" s="267">
        <v>0.988011988011988</v>
      </c>
      <c r="T316" s="295">
        <v>-0.0274563266669848</v>
      </c>
      <c r="U316" s="266">
        <v>33307</v>
      </c>
      <c r="V316" s="266">
        <v>30447</v>
      </c>
      <c r="W316" s="267">
        <v>0.914132164409884</v>
      </c>
      <c r="X316" s="267">
        <v>0.896864111498258</v>
      </c>
      <c r="Y316" s="268">
        <v>0.926369863013699</v>
      </c>
      <c r="Z316" s="268">
        <v>0.931068931068931</v>
      </c>
      <c r="AA316" s="295">
        <v>-0.0295057515154408</v>
      </c>
      <c r="AB316" s="264">
        <v>8586</v>
      </c>
      <c r="AC316" s="264">
        <v>8016</v>
      </c>
      <c r="AD316" s="264">
        <v>8515</v>
      </c>
      <c r="AE316" s="264">
        <v>7889</v>
      </c>
      <c r="AF316" s="268">
        <v>0.93361285814116</v>
      </c>
      <c r="AG316" s="268">
        <v>0.926482677627716</v>
      </c>
      <c r="AH316" s="295">
        <v>0.00713018051344427</v>
      </c>
    </row>
    <row r="317" spans="1:34">
      <c r="A317" s="315" t="s">
        <v>496</v>
      </c>
      <c r="B317" s="321" t="s">
        <v>3320</v>
      </c>
      <c r="C317" s="293" t="s">
        <v>584</v>
      </c>
      <c r="D317" s="321" t="s">
        <v>585</v>
      </c>
      <c r="E317" s="263">
        <v>1</v>
      </c>
      <c r="F317" s="263">
        <v>1</v>
      </c>
      <c r="G317" s="263">
        <v>1</v>
      </c>
      <c r="H317" s="264">
        <v>6</v>
      </c>
      <c r="I317" s="264">
        <v>0</v>
      </c>
      <c r="J317" s="264">
        <v>5</v>
      </c>
      <c r="K317" s="264">
        <v>1</v>
      </c>
      <c r="L317" s="264">
        <v>0</v>
      </c>
      <c r="M317" s="264">
        <v>1</v>
      </c>
      <c r="N317" s="267">
        <v>0.0208333333333333</v>
      </c>
      <c r="O317" s="266">
        <v>1</v>
      </c>
      <c r="P317" s="294">
        <v>0.9</v>
      </c>
      <c r="Q317" s="267">
        <v>1</v>
      </c>
      <c r="R317" s="267">
        <v>0</v>
      </c>
      <c r="S317" s="267">
        <v>0</v>
      </c>
      <c r="T317" s="295">
        <v>1</v>
      </c>
      <c r="U317" s="266">
        <v>48</v>
      </c>
      <c r="V317" s="266">
        <v>41</v>
      </c>
      <c r="W317" s="267">
        <v>0.854166666666667</v>
      </c>
      <c r="X317" s="267">
        <v>1</v>
      </c>
      <c r="Y317" s="268">
        <v>0.833333333333333</v>
      </c>
      <c r="Z317" s="268">
        <v>1</v>
      </c>
      <c r="AA317" s="295">
        <v>0.166666666666667</v>
      </c>
      <c r="AB317" s="264">
        <v>10</v>
      </c>
      <c r="AC317" s="264">
        <v>7</v>
      </c>
      <c r="AD317" s="264">
        <v>1</v>
      </c>
      <c r="AE317" s="264">
        <v>0</v>
      </c>
      <c r="AF317" s="268">
        <v>0.7</v>
      </c>
      <c r="AG317" s="268">
        <v>0</v>
      </c>
      <c r="AH317" s="295">
        <v>0.7</v>
      </c>
    </row>
    <row r="318" spans="1:34">
      <c r="A318" s="315" t="s">
        <v>496</v>
      </c>
      <c r="B318" s="321" t="s">
        <v>3320</v>
      </c>
      <c r="C318" s="293" t="s">
        <v>586</v>
      </c>
      <c r="D318" s="321" t="s">
        <v>587</v>
      </c>
      <c r="E318" s="263">
        <v>9533</v>
      </c>
      <c r="F318" s="263">
        <v>8799</v>
      </c>
      <c r="G318" s="263">
        <v>8740</v>
      </c>
      <c r="H318" s="264">
        <v>7198</v>
      </c>
      <c r="I318" s="264">
        <v>7056</v>
      </c>
      <c r="J318" s="264">
        <v>6693</v>
      </c>
      <c r="K318" s="264">
        <v>6141</v>
      </c>
      <c r="L318" s="264">
        <v>5892</v>
      </c>
      <c r="M318" s="264">
        <v>5581</v>
      </c>
      <c r="N318" s="267">
        <v>0.967921951731926</v>
      </c>
      <c r="O318" s="266">
        <v>221145</v>
      </c>
      <c r="P318" s="294">
        <v>0.9</v>
      </c>
      <c r="Q318" s="267">
        <v>0.92300430084968</v>
      </c>
      <c r="R318" s="267">
        <v>0.980272297860517</v>
      </c>
      <c r="S318" s="267">
        <v>0.959452857840743</v>
      </c>
      <c r="T318" s="295">
        <v>-0.0572679970108367</v>
      </c>
      <c r="U318" s="266">
        <v>228474</v>
      </c>
      <c r="V318" s="266">
        <v>209056</v>
      </c>
      <c r="W318" s="267">
        <v>0.915010023022313</v>
      </c>
      <c r="X318" s="267">
        <v>0.916815273261303</v>
      </c>
      <c r="Y318" s="268">
        <v>0.929841622672965</v>
      </c>
      <c r="Z318" s="268">
        <v>0.908809640123758</v>
      </c>
      <c r="AA318" s="295">
        <v>-0.0130263494116618</v>
      </c>
      <c r="AB318" s="264">
        <v>55001</v>
      </c>
      <c r="AC318" s="264">
        <v>50761</v>
      </c>
      <c r="AD318" s="264">
        <v>53742</v>
      </c>
      <c r="AE318" s="264">
        <v>49527</v>
      </c>
      <c r="AF318" s="268">
        <v>0.922910492536499</v>
      </c>
      <c r="AG318" s="268">
        <v>0.921569722005136</v>
      </c>
      <c r="AH318" s="295">
        <v>0.00134077053136372</v>
      </c>
    </row>
    <row r="319" spans="1:34">
      <c r="A319" s="315" t="s">
        <v>496</v>
      </c>
      <c r="B319" s="321" t="s">
        <v>3321</v>
      </c>
      <c r="C319" s="293" t="s">
        <v>588</v>
      </c>
      <c r="D319" s="321" t="s">
        <v>589</v>
      </c>
      <c r="E319" s="263">
        <v>3521</v>
      </c>
      <c r="F319" s="263">
        <v>3409</v>
      </c>
      <c r="G319" s="263">
        <v>3264</v>
      </c>
      <c r="H319" s="264">
        <v>2711</v>
      </c>
      <c r="I319" s="264">
        <v>2631</v>
      </c>
      <c r="J319" s="264">
        <v>2541</v>
      </c>
      <c r="K319" s="264">
        <v>2213</v>
      </c>
      <c r="L319" s="264">
        <v>2147</v>
      </c>
      <c r="M319" s="264">
        <v>2066</v>
      </c>
      <c r="N319" s="267">
        <v>0.957879703378193</v>
      </c>
      <c r="O319" s="266">
        <v>87191</v>
      </c>
      <c r="P319" s="294">
        <v>0.9</v>
      </c>
      <c r="Q319" s="267">
        <v>0.968190854870775</v>
      </c>
      <c r="R319" s="267">
        <v>0.970490593876798</v>
      </c>
      <c r="S319" s="267">
        <v>0.970176231360145</v>
      </c>
      <c r="T319" s="295">
        <v>-0.00229973900602287</v>
      </c>
      <c r="U319" s="266">
        <v>91025</v>
      </c>
      <c r="V319" s="266">
        <v>84694</v>
      </c>
      <c r="W319" s="267">
        <v>0.930447679209009</v>
      </c>
      <c r="X319" s="267">
        <v>0.927009372337404</v>
      </c>
      <c r="Y319" s="268">
        <v>0.937292511988196</v>
      </c>
      <c r="Z319" s="268">
        <v>0.933574333483958</v>
      </c>
      <c r="AA319" s="295">
        <v>-0.0102831396507921</v>
      </c>
      <c r="AB319" s="264">
        <v>20392</v>
      </c>
      <c r="AC319" s="264">
        <v>19116</v>
      </c>
      <c r="AD319" s="264">
        <v>20917</v>
      </c>
      <c r="AE319" s="264">
        <v>19357</v>
      </c>
      <c r="AF319" s="268">
        <v>0.93742644174186</v>
      </c>
      <c r="AG319" s="268">
        <v>0.925419515226849</v>
      </c>
      <c r="AH319" s="295">
        <v>0.0120069265150106</v>
      </c>
    </row>
    <row r="320" spans="1:34">
      <c r="A320" s="315" t="s">
        <v>496</v>
      </c>
      <c r="B320" s="321" t="s">
        <v>3321</v>
      </c>
      <c r="C320" s="293" t="s">
        <v>590</v>
      </c>
      <c r="D320" s="321" t="s">
        <v>591</v>
      </c>
      <c r="E320" s="263">
        <v>6400</v>
      </c>
      <c r="F320" s="263">
        <v>5891</v>
      </c>
      <c r="G320" s="263">
        <v>5978</v>
      </c>
      <c r="H320" s="264">
        <v>4672</v>
      </c>
      <c r="I320" s="264">
        <v>4545</v>
      </c>
      <c r="J320" s="264">
        <v>4317</v>
      </c>
      <c r="K320" s="264">
        <v>3900</v>
      </c>
      <c r="L320" s="264">
        <v>3770</v>
      </c>
      <c r="M320" s="264">
        <v>3580</v>
      </c>
      <c r="N320" s="267">
        <v>0.952325085324232</v>
      </c>
      <c r="O320" s="266">
        <v>151793</v>
      </c>
      <c r="P320" s="294">
        <v>0.9</v>
      </c>
      <c r="Q320" s="267">
        <v>0.92046875</v>
      </c>
      <c r="R320" s="267">
        <v>0.972816780821918</v>
      </c>
      <c r="S320" s="267">
        <v>0.966666666666667</v>
      </c>
      <c r="T320" s="295">
        <v>-0.0523480308219179</v>
      </c>
      <c r="U320" s="266">
        <v>159392</v>
      </c>
      <c r="V320" s="266">
        <v>148353</v>
      </c>
      <c r="W320" s="267">
        <v>0.930743073679984</v>
      </c>
      <c r="X320" s="267">
        <v>0.9340625</v>
      </c>
      <c r="Y320" s="268">
        <v>0.924015410958904</v>
      </c>
      <c r="Z320" s="268">
        <v>0.917948717948718</v>
      </c>
      <c r="AA320" s="295">
        <v>0.0100470890410959</v>
      </c>
      <c r="AB320" s="264">
        <v>35857</v>
      </c>
      <c r="AC320" s="264">
        <v>33267</v>
      </c>
      <c r="AD320" s="264">
        <v>36565</v>
      </c>
      <c r="AE320" s="264">
        <v>34027</v>
      </c>
      <c r="AF320" s="268">
        <v>0.927768636528432</v>
      </c>
      <c r="AG320" s="268">
        <v>0.930589361411186</v>
      </c>
      <c r="AH320" s="295">
        <v>-0.0028207248827532</v>
      </c>
    </row>
    <row r="321" spans="1:34">
      <c r="A321" s="315" t="s">
        <v>496</v>
      </c>
      <c r="B321" s="321" t="s">
        <v>3321</v>
      </c>
      <c r="C321" s="293" t="s">
        <v>592</v>
      </c>
      <c r="D321" s="321" t="s">
        <v>593</v>
      </c>
      <c r="E321" s="263">
        <v>5776</v>
      </c>
      <c r="F321" s="263">
        <v>5454</v>
      </c>
      <c r="G321" s="263">
        <v>5330</v>
      </c>
      <c r="H321" s="264">
        <v>4305</v>
      </c>
      <c r="I321" s="264">
        <v>4133</v>
      </c>
      <c r="J321" s="264">
        <v>4059</v>
      </c>
      <c r="K321" s="264">
        <v>3457</v>
      </c>
      <c r="L321" s="264">
        <v>3257</v>
      </c>
      <c r="M321" s="264">
        <v>3219</v>
      </c>
      <c r="N321" s="267">
        <v>0.936705270294578</v>
      </c>
      <c r="O321" s="266">
        <v>135397</v>
      </c>
      <c r="P321" s="294">
        <v>0.9</v>
      </c>
      <c r="Q321" s="267">
        <v>0.944252077562327</v>
      </c>
      <c r="R321" s="267">
        <v>0.960046457607433</v>
      </c>
      <c r="S321" s="267">
        <v>0.942146369684698</v>
      </c>
      <c r="T321" s="295">
        <v>-0.0157943800451064</v>
      </c>
      <c r="U321" s="266">
        <v>144546</v>
      </c>
      <c r="V321" s="266">
        <v>134811</v>
      </c>
      <c r="W321" s="267">
        <v>0.932651197542651</v>
      </c>
      <c r="X321" s="267">
        <v>0.922783933518006</v>
      </c>
      <c r="Y321" s="268">
        <v>0.942857142857143</v>
      </c>
      <c r="Z321" s="268">
        <v>0.93115417992479</v>
      </c>
      <c r="AA321" s="295">
        <v>-0.0200732093391373</v>
      </c>
      <c r="AB321" s="264">
        <v>33052</v>
      </c>
      <c r="AC321" s="264">
        <v>30809</v>
      </c>
      <c r="AD321" s="264">
        <v>32564</v>
      </c>
      <c r="AE321" s="264">
        <v>30252</v>
      </c>
      <c r="AF321" s="268">
        <v>0.932137238291178</v>
      </c>
      <c r="AG321" s="268">
        <v>0.929001351185358</v>
      </c>
      <c r="AH321" s="295">
        <v>0.00313588710581947</v>
      </c>
    </row>
    <row r="322" spans="1:34">
      <c r="A322" s="315" t="s">
        <v>496</v>
      </c>
      <c r="B322" s="321" t="s">
        <v>3321</v>
      </c>
      <c r="C322" s="293" t="s">
        <v>594</v>
      </c>
      <c r="D322" s="321" t="s">
        <v>595</v>
      </c>
      <c r="E322" s="263">
        <v>5731</v>
      </c>
      <c r="F322" s="263">
        <v>5529</v>
      </c>
      <c r="G322" s="263">
        <v>5363</v>
      </c>
      <c r="H322" s="264">
        <v>4405</v>
      </c>
      <c r="I322" s="264">
        <v>4287</v>
      </c>
      <c r="J322" s="264">
        <v>4110</v>
      </c>
      <c r="K322" s="264">
        <v>3484</v>
      </c>
      <c r="L322" s="264">
        <v>3380</v>
      </c>
      <c r="M322" s="264">
        <v>3231</v>
      </c>
      <c r="N322" s="267">
        <v>0.967828275430443</v>
      </c>
      <c r="O322" s="266">
        <v>145362</v>
      </c>
      <c r="P322" s="294">
        <v>0.9</v>
      </c>
      <c r="Q322" s="267">
        <v>0.964753097190717</v>
      </c>
      <c r="R322" s="267">
        <v>0.973212258796822</v>
      </c>
      <c r="S322" s="267">
        <v>0.970149253731343</v>
      </c>
      <c r="T322" s="295">
        <v>-0.00845916160610471</v>
      </c>
      <c r="U322" s="266">
        <v>150194</v>
      </c>
      <c r="V322" s="266">
        <v>140147</v>
      </c>
      <c r="W322" s="267">
        <v>0.933106515573192</v>
      </c>
      <c r="X322" s="267">
        <v>0.935787820624673</v>
      </c>
      <c r="Y322" s="268">
        <v>0.933030646992055</v>
      </c>
      <c r="Z322" s="268">
        <v>0.927382319173364</v>
      </c>
      <c r="AA322" s="295">
        <v>0.00275717363261829</v>
      </c>
      <c r="AB322" s="264">
        <v>33720</v>
      </c>
      <c r="AC322" s="264">
        <v>31395</v>
      </c>
      <c r="AD322" s="264">
        <v>34143</v>
      </c>
      <c r="AE322" s="264">
        <v>31817</v>
      </c>
      <c r="AF322" s="268">
        <v>0.931049822064057</v>
      </c>
      <c r="AG322" s="268">
        <v>0.931874762030284</v>
      </c>
      <c r="AH322" s="295">
        <v>-0.000824939966227456</v>
      </c>
    </row>
    <row r="323" spans="1:34">
      <c r="A323" s="315" t="s">
        <v>496</v>
      </c>
      <c r="B323" s="321" t="s">
        <v>3321</v>
      </c>
      <c r="C323" s="293" t="s">
        <v>596</v>
      </c>
      <c r="D323" s="321" t="s">
        <v>597</v>
      </c>
      <c r="E323" s="263">
        <v>8160</v>
      </c>
      <c r="F323" s="263">
        <v>7722</v>
      </c>
      <c r="G323" s="263">
        <v>7718</v>
      </c>
      <c r="H323" s="264">
        <v>5023</v>
      </c>
      <c r="I323" s="264">
        <v>4907</v>
      </c>
      <c r="J323" s="264">
        <v>4814</v>
      </c>
      <c r="K323" s="264">
        <v>5085</v>
      </c>
      <c r="L323" s="264">
        <v>5025</v>
      </c>
      <c r="M323" s="264">
        <v>4889</v>
      </c>
      <c r="N323" s="267">
        <v>0.950506175638511</v>
      </c>
      <c r="O323" s="266">
        <v>192852</v>
      </c>
      <c r="P323" s="294">
        <v>0.9</v>
      </c>
      <c r="Q323" s="267">
        <v>0.946323529411765</v>
      </c>
      <c r="R323" s="267">
        <v>0.976906231335855</v>
      </c>
      <c r="S323" s="267">
        <v>0.988200589970501</v>
      </c>
      <c r="T323" s="295">
        <v>-0.0305827019240904</v>
      </c>
      <c r="U323" s="266">
        <v>202894</v>
      </c>
      <c r="V323" s="266">
        <v>192724</v>
      </c>
      <c r="W323" s="267">
        <v>0.949875304346112</v>
      </c>
      <c r="X323" s="267">
        <v>0.945833333333333</v>
      </c>
      <c r="Y323" s="268">
        <v>0.958391399562015</v>
      </c>
      <c r="Z323" s="268">
        <v>0.961455260570305</v>
      </c>
      <c r="AA323" s="295">
        <v>-0.0125580662286814</v>
      </c>
      <c r="AB323" s="264">
        <v>45290</v>
      </c>
      <c r="AC323" s="264">
        <v>43102</v>
      </c>
      <c r="AD323" s="264">
        <v>46517</v>
      </c>
      <c r="AE323" s="264">
        <v>44158</v>
      </c>
      <c r="AF323" s="268">
        <v>0.951689114594833</v>
      </c>
      <c r="AG323" s="268">
        <v>0.949287357310231</v>
      </c>
      <c r="AH323" s="295">
        <v>0.00240175728460268</v>
      </c>
    </row>
    <row r="324" spans="1:34">
      <c r="A324" s="315" t="s">
        <v>496</v>
      </c>
      <c r="B324" s="321" t="s">
        <v>3321</v>
      </c>
      <c r="C324" s="293" t="s">
        <v>598</v>
      </c>
      <c r="D324" s="321" t="s">
        <v>599</v>
      </c>
      <c r="E324" s="263">
        <v>6384</v>
      </c>
      <c r="F324" s="263">
        <v>6095</v>
      </c>
      <c r="G324" s="263">
        <v>6017</v>
      </c>
      <c r="H324" s="264">
        <v>4678</v>
      </c>
      <c r="I324" s="264">
        <v>4575</v>
      </c>
      <c r="J324" s="264">
        <v>4369</v>
      </c>
      <c r="K324" s="264">
        <v>3847</v>
      </c>
      <c r="L324" s="264">
        <v>3711</v>
      </c>
      <c r="M324" s="264">
        <v>3549</v>
      </c>
      <c r="N324" s="267">
        <v>0.964053987122338</v>
      </c>
      <c r="O324" s="266">
        <v>155714</v>
      </c>
      <c r="P324" s="294">
        <v>0.9</v>
      </c>
      <c r="Q324" s="267">
        <v>0.954730576441103</v>
      </c>
      <c r="R324" s="267">
        <v>0.97798204360838</v>
      </c>
      <c r="S324" s="267">
        <v>0.964647777488952</v>
      </c>
      <c r="T324" s="295">
        <v>-0.023251467167277</v>
      </c>
      <c r="U324" s="266">
        <v>161520</v>
      </c>
      <c r="V324" s="266">
        <v>151991</v>
      </c>
      <c r="W324" s="267">
        <v>0.941004210004953</v>
      </c>
      <c r="X324" s="267">
        <v>0.942512531328321</v>
      </c>
      <c r="Y324" s="268">
        <v>0.933946130825139</v>
      </c>
      <c r="Z324" s="268">
        <v>0.922537041850793</v>
      </c>
      <c r="AA324" s="295">
        <v>0.0085664005031818</v>
      </c>
      <c r="AB324" s="264">
        <v>36221</v>
      </c>
      <c r="AC324" s="264">
        <v>33958</v>
      </c>
      <c r="AD324" s="264">
        <v>36390</v>
      </c>
      <c r="AE324" s="264">
        <v>34345</v>
      </c>
      <c r="AF324" s="268">
        <v>0.937522431738494</v>
      </c>
      <c r="AG324" s="268">
        <v>0.943803242649079</v>
      </c>
      <c r="AH324" s="295">
        <v>-0.00628081091058519</v>
      </c>
    </row>
    <row r="325" spans="1:34">
      <c r="A325" s="315" t="s">
        <v>496</v>
      </c>
      <c r="B325" s="321" t="s">
        <v>3321</v>
      </c>
      <c r="C325" s="293" t="s">
        <v>600</v>
      </c>
      <c r="D325" s="321" t="s">
        <v>601</v>
      </c>
      <c r="E325" s="263">
        <v>0</v>
      </c>
      <c r="F325" s="263">
        <v>0</v>
      </c>
      <c r="G325" s="263">
        <v>0</v>
      </c>
      <c r="H325" s="264">
        <v>0</v>
      </c>
      <c r="I325" s="264">
        <v>0</v>
      </c>
      <c r="J325" s="264">
        <v>0</v>
      </c>
      <c r="K325" s="264">
        <v>2</v>
      </c>
      <c r="L325" s="264">
        <v>0</v>
      </c>
      <c r="M325" s="264">
        <v>1</v>
      </c>
      <c r="N325" s="267">
        <v>0</v>
      </c>
      <c r="O325" s="266">
        <v>0</v>
      </c>
      <c r="P325" s="294">
        <v>0.9</v>
      </c>
      <c r="Q325" s="267">
        <v>0</v>
      </c>
      <c r="R325" s="267">
        <v>0</v>
      </c>
      <c r="S325" s="267">
        <v>0</v>
      </c>
      <c r="T325" s="295">
        <v>0</v>
      </c>
      <c r="U325" s="266">
        <v>11</v>
      </c>
      <c r="V325" s="266">
        <v>5</v>
      </c>
      <c r="W325" s="267">
        <v>0.454545454545455</v>
      </c>
      <c r="X325" s="267">
        <v>0</v>
      </c>
      <c r="Y325" s="268">
        <v>0</v>
      </c>
      <c r="Z325" s="268">
        <v>0.5</v>
      </c>
      <c r="AA325" s="295">
        <v>0</v>
      </c>
      <c r="AB325" s="264">
        <v>5</v>
      </c>
      <c r="AC325" s="264">
        <v>2</v>
      </c>
      <c r="AD325" s="264">
        <v>3</v>
      </c>
      <c r="AE325" s="264">
        <v>2</v>
      </c>
      <c r="AF325" s="268">
        <v>0.4</v>
      </c>
      <c r="AG325" s="268">
        <v>0.666666666666667</v>
      </c>
      <c r="AH325" s="295">
        <v>-0.266666666666667</v>
      </c>
    </row>
    <row r="326" spans="1:34">
      <c r="A326" s="315" t="s">
        <v>496</v>
      </c>
      <c r="B326" s="321" t="s">
        <v>3321</v>
      </c>
      <c r="C326" s="293" t="s">
        <v>602</v>
      </c>
      <c r="D326" s="321" t="s">
        <v>603</v>
      </c>
      <c r="E326" s="263">
        <v>0</v>
      </c>
      <c r="F326" s="263">
        <v>0</v>
      </c>
      <c r="G326" s="263">
        <v>0</v>
      </c>
      <c r="H326" s="264">
        <v>0</v>
      </c>
      <c r="I326" s="264">
        <v>0</v>
      </c>
      <c r="J326" s="264">
        <v>0</v>
      </c>
      <c r="K326" s="264">
        <v>0</v>
      </c>
      <c r="L326" s="264">
        <v>0</v>
      </c>
      <c r="M326" s="264">
        <v>0</v>
      </c>
      <c r="N326" s="267">
        <v>0.333333333333333</v>
      </c>
      <c r="O326" s="266">
        <v>1</v>
      </c>
      <c r="P326" s="294">
        <v>0.9</v>
      </c>
      <c r="Q326" s="267">
        <v>0</v>
      </c>
      <c r="R326" s="267">
        <v>0</v>
      </c>
      <c r="S326" s="267">
        <v>0</v>
      </c>
      <c r="T326" s="295">
        <v>0</v>
      </c>
      <c r="U326" s="266">
        <v>3</v>
      </c>
      <c r="V326" s="266">
        <v>1</v>
      </c>
      <c r="W326" s="267">
        <v>0.333333333333333</v>
      </c>
      <c r="X326" s="267">
        <v>0</v>
      </c>
      <c r="Y326" s="268">
        <v>0</v>
      </c>
      <c r="Z326" s="268">
        <v>0</v>
      </c>
      <c r="AA326" s="295">
        <v>0</v>
      </c>
      <c r="AB326" s="264">
        <v>0</v>
      </c>
      <c r="AC326" s="264">
        <v>0</v>
      </c>
      <c r="AD326" s="264">
        <v>3</v>
      </c>
      <c r="AE326" s="264">
        <v>1</v>
      </c>
      <c r="AF326" s="268">
        <v>0</v>
      </c>
      <c r="AG326" s="268">
        <v>0.333333333333333</v>
      </c>
      <c r="AH326" s="295">
        <v>-0.333333333333333</v>
      </c>
    </row>
    <row r="327" spans="1:34">
      <c r="A327" s="315" t="s">
        <v>496</v>
      </c>
      <c r="B327" s="321" t="s">
        <v>3321</v>
      </c>
      <c r="C327" s="293" t="s">
        <v>604</v>
      </c>
      <c r="D327" s="321" t="s">
        <v>605</v>
      </c>
      <c r="E327" s="263">
        <v>3</v>
      </c>
      <c r="F327" s="263">
        <v>1</v>
      </c>
      <c r="G327" s="263">
        <v>2</v>
      </c>
      <c r="H327" s="264">
        <v>5</v>
      </c>
      <c r="I327" s="264">
        <v>3</v>
      </c>
      <c r="J327" s="264">
        <v>5</v>
      </c>
      <c r="K327" s="264">
        <v>1</v>
      </c>
      <c r="L327" s="264">
        <v>1</v>
      </c>
      <c r="M327" s="264">
        <v>1</v>
      </c>
      <c r="N327" s="267">
        <v>0.639344262295082</v>
      </c>
      <c r="O327" s="266">
        <v>39</v>
      </c>
      <c r="P327" s="294">
        <v>0.9</v>
      </c>
      <c r="Q327" s="267">
        <v>0.333333333333333</v>
      </c>
      <c r="R327" s="267">
        <v>0.6</v>
      </c>
      <c r="S327" s="267">
        <v>1</v>
      </c>
      <c r="T327" s="295">
        <v>-0.266666666666667</v>
      </c>
      <c r="U327" s="266">
        <v>61</v>
      </c>
      <c r="V327" s="266">
        <v>48</v>
      </c>
      <c r="W327" s="267">
        <v>0.786885245901639</v>
      </c>
      <c r="X327" s="267">
        <v>0.666666666666667</v>
      </c>
      <c r="Y327" s="268">
        <v>1</v>
      </c>
      <c r="Z327" s="268">
        <v>1</v>
      </c>
      <c r="AA327" s="295">
        <v>-0.333333333333333</v>
      </c>
      <c r="AB327" s="264">
        <v>21</v>
      </c>
      <c r="AC327" s="264">
        <v>16</v>
      </c>
      <c r="AD327" s="264">
        <v>19</v>
      </c>
      <c r="AE327" s="264">
        <v>17</v>
      </c>
      <c r="AF327" s="268">
        <v>0.761904761904762</v>
      </c>
      <c r="AG327" s="268">
        <v>0.894736842105263</v>
      </c>
      <c r="AH327" s="295">
        <v>-0.132832080200501</v>
      </c>
    </row>
    <row r="328" spans="1:34">
      <c r="A328" s="315" t="s">
        <v>496</v>
      </c>
      <c r="B328" s="321" t="s">
        <v>3321</v>
      </c>
      <c r="C328" s="293" t="s">
        <v>606</v>
      </c>
      <c r="D328" s="321" t="s">
        <v>607</v>
      </c>
      <c r="E328" s="263">
        <v>0</v>
      </c>
      <c r="F328" s="263">
        <v>0</v>
      </c>
      <c r="G328" s="263">
        <v>0</v>
      </c>
      <c r="H328" s="264">
        <v>0</v>
      </c>
      <c r="I328" s="264">
        <v>0</v>
      </c>
      <c r="J328" s="264">
        <v>0</v>
      </c>
      <c r="K328" s="264">
        <v>0</v>
      </c>
      <c r="L328" s="264">
        <v>0</v>
      </c>
      <c r="M328" s="264">
        <v>0</v>
      </c>
      <c r="N328" s="267">
        <v>0</v>
      </c>
      <c r="O328" s="266">
        <v>0</v>
      </c>
      <c r="P328" s="294">
        <v>0.9</v>
      </c>
      <c r="Q328" s="267">
        <v>0</v>
      </c>
      <c r="R328" s="267">
        <v>0</v>
      </c>
      <c r="S328" s="267">
        <v>0</v>
      </c>
      <c r="T328" s="295">
        <v>0</v>
      </c>
      <c r="U328" s="266">
        <v>0</v>
      </c>
      <c r="V328" s="266">
        <v>0</v>
      </c>
      <c r="W328" s="267">
        <v>0</v>
      </c>
      <c r="X328" s="267">
        <v>0</v>
      </c>
      <c r="Y328" s="268">
        <v>0</v>
      </c>
      <c r="Z328" s="268">
        <v>0</v>
      </c>
      <c r="AA328" s="295">
        <v>0</v>
      </c>
      <c r="AB328" s="264">
        <v>0</v>
      </c>
      <c r="AC328" s="264">
        <v>0</v>
      </c>
      <c r="AD328" s="264">
        <v>0</v>
      </c>
      <c r="AE328" s="264">
        <v>0</v>
      </c>
      <c r="AF328" s="268">
        <v>0</v>
      </c>
      <c r="AG328" s="268">
        <v>0</v>
      </c>
      <c r="AH328" s="295">
        <v>0</v>
      </c>
    </row>
    <row r="329" spans="1:34">
      <c r="A329" s="315" t="s">
        <v>496</v>
      </c>
      <c r="B329" s="321" t="s">
        <v>3321</v>
      </c>
      <c r="C329" s="293" t="s">
        <v>608</v>
      </c>
      <c r="D329" s="321" t="s">
        <v>609</v>
      </c>
      <c r="E329" s="263">
        <v>1</v>
      </c>
      <c r="F329" s="263">
        <v>0</v>
      </c>
      <c r="G329" s="263">
        <v>0</v>
      </c>
      <c r="H329" s="264">
        <v>0</v>
      </c>
      <c r="I329" s="264">
        <v>0</v>
      </c>
      <c r="J329" s="264">
        <v>0</v>
      </c>
      <c r="K329" s="264">
        <v>0</v>
      </c>
      <c r="L329" s="264">
        <v>0</v>
      </c>
      <c r="M329" s="264">
        <v>0</v>
      </c>
      <c r="N329" s="267">
        <v>0</v>
      </c>
      <c r="O329" s="266">
        <v>0</v>
      </c>
      <c r="P329" s="294">
        <v>0.9</v>
      </c>
      <c r="Q329" s="267">
        <v>0</v>
      </c>
      <c r="R329" s="267">
        <v>0</v>
      </c>
      <c r="S329" s="267">
        <v>0</v>
      </c>
      <c r="T329" s="295">
        <v>0</v>
      </c>
      <c r="U329" s="266">
        <v>6</v>
      </c>
      <c r="V329" s="266">
        <v>0</v>
      </c>
      <c r="W329" s="267">
        <v>0</v>
      </c>
      <c r="X329" s="267">
        <v>0</v>
      </c>
      <c r="Y329" s="268">
        <v>0</v>
      </c>
      <c r="Z329" s="268">
        <v>0</v>
      </c>
      <c r="AA329" s="295">
        <v>0</v>
      </c>
      <c r="AB329" s="264">
        <v>1</v>
      </c>
      <c r="AC329" s="264">
        <v>0</v>
      </c>
      <c r="AD329" s="264">
        <v>1</v>
      </c>
      <c r="AE329" s="264">
        <v>0</v>
      </c>
      <c r="AF329" s="268">
        <v>0</v>
      </c>
      <c r="AG329" s="268">
        <v>0</v>
      </c>
      <c r="AH329" s="295">
        <v>0</v>
      </c>
    </row>
    <row r="330" spans="1:34">
      <c r="A330" s="315" t="s">
        <v>496</v>
      </c>
      <c r="B330" s="321" t="s">
        <v>3321</v>
      </c>
      <c r="C330" s="293" t="s">
        <v>610</v>
      </c>
      <c r="D330" s="321" t="s">
        <v>611</v>
      </c>
      <c r="E330" s="263">
        <v>1</v>
      </c>
      <c r="F330" s="263">
        <v>1</v>
      </c>
      <c r="G330" s="263">
        <v>1</v>
      </c>
      <c r="H330" s="264">
        <v>0</v>
      </c>
      <c r="I330" s="264">
        <v>0</v>
      </c>
      <c r="J330" s="264">
        <v>0</v>
      </c>
      <c r="K330" s="264">
        <v>0</v>
      </c>
      <c r="L330" s="264">
        <v>0</v>
      </c>
      <c r="M330" s="264">
        <v>0</v>
      </c>
      <c r="N330" s="267">
        <v>1</v>
      </c>
      <c r="O330" s="266">
        <v>8</v>
      </c>
      <c r="P330" s="294">
        <v>0.9</v>
      </c>
      <c r="Q330" s="267">
        <v>1</v>
      </c>
      <c r="R330" s="267">
        <v>0</v>
      </c>
      <c r="S330" s="267">
        <v>0</v>
      </c>
      <c r="T330" s="295">
        <v>1</v>
      </c>
      <c r="U330" s="266">
        <v>8</v>
      </c>
      <c r="V330" s="266">
        <v>5</v>
      </c>
      <c r="W330" s="267">
        <v>0.625</v>
      </c>
      <c r="X330" s="267">
        <v>1</v>
      </c>
      <c r="Y330" s="268">
        <v>0</v>
      </c>
      <c r="Z330" s="268">
        <v>0</v>
      </c>
      <c r="AA330" s="295">
        <v>1</v>
      </c>
      <c r="AB330" s="264">
        <v>1</v>
      </c>
      <c r="AC330" s="264">
        <v>1</v>
      </c>
      <c r="AD330" s="264">
        <v>2</v>
      </c>
      <c r="AE330" s="264">
        <v>2</v>
      </c>
      <c r="AF330" s="268">
        <v>1</v>
      </c>
      <c r="AG330" s="268">
        <v>1</v>
      </c>
      <c r="AH330" s="295">
        <v>0</v>
      </c>
    </row>
    <row r="331" spans="1:34">
      <c r="A331" s="315" t="s">
        <v>496</v>
      </c>
      <c r="B331" s="321" t="s">
        <v>3321</v>
      </c>
      <c r="C331" s="293" t="s">
        <v>612</v>
      </c>
      <c r="D331" s="321" t="s">
        <v>613</v>
      </c>
      <c r="E331" s="263">
        <v>7185</v>
      </c>
      <c r="F331" s="263">
        <v>6912</v>
      </c>
      <c r="G331" s="263">
        <v>6471</v>
      </c>
      <c r="H331" s="264">
        <v>4456</v>
      </c>
      <c r="I331" s="264">
        <v>4342</v>
      </c>
      <c r="J331" s="264">
        <v>4160</v>
      </c>
      <c r="K331" s="264">
        <v>4518</v>
      </c>
      <c r="L331" s="264">
        <v>4428</v>
      </c>
      <c r="M331" s="264">
        <v>4169</v>
      </c>
      <c r="N331" s="267">
        <v>0.961229458960827</v>
      </c>
      <c r="O331" s="266">
        <v>179227</v>
      </c>
      <c r="P331" s="294">
        <v>0.9</v>
      </c>
      <c r="Q331" s="267">
        <v>0.962004175365344</v>
      </c>
      <c r="R331" s="267">
        <v>0.974416517055655</v>
      </c>
      <c r="S331" s="267">
        <v>0.9800796812749</v>
      </c>
      <c r="T331" s="295">
        <v>-0.0124123416903109</v>
      </c>
      <c r="U331" s="266">
        <v>186456</v>
      </c>
      <c r="V331" s="266">
        <v>170988</v>
      </c>
      <c r="W331" s="267">
        <v>0.91704209035912</v>
      </c>
      <c r="X331" s="267">
        <v>0.90062630480167</v>
      </c>
      <c r="Y331" s="268">
        <v>0.933572710951526</v>
      </c>
      <c r="Z331" s="268">
        <v>0.922753430721558</v>
      </c>
      <c r="AA331" s="295">
        <v>-0.0329464061498559</v>
      </c>
      <c r="AB331" s="264">
        <v>40389</v>
      </c>
      <c r="AC331" s="264">
        <v>37136</v>
      </c>
      <c r="AD331" s="264">
        <v>42735</v>
      </c>
      <c r="AE331" s="264">
        <v>39675</v>
      </c>
      <c r="AF331" s="268">
        <v>0.91945826834039</v>
      </c>
      <c r="AG331" s="268">
        <v>0.928395928395928</v>
      </c>
      <c r="AH331" s="295">
        <v>-0.00893766005553875</v>
      </c>
    </row>
    <row r="332" spans="1:34">
      <c r="A332" s="315" t="s">
        <v>496</v>
      </c>
      <c r="B332" s="321" t="s">
        <v>3322</v>
      </c>
      <c r="C332" s="293" t="s">
        <v>614</v>
      </c>
      <c r="D332" s="321" t="s">
        <v>615</v>
      </c>
      <c r="E332" s="263">
        <v>0</v>
      </c>
      <c r="F332" s="263">
        <v>0</v>
      </c>
      <c r="G332" s="263">
        <v>0</v>
      </c>
      <c r="H332" s="264">
        <v>0</v>
      </c>
      <c r="I332" s="264">
        <v>0</v>
      </c>
      <c r="J332" s="264">
        <v>0</v>
      </c>
      <c r="K332" s="264">
        <v>0</v>
      </c>
      <c r="L332" s="264">
        <v>0</v>
      </c>
      <c r="M332" s="264">
        <v>0</v>
      </c>
      <c r="N332" s="267">
        <v>0</v>
      </c>
      <c r="O332" s="266">
        <v>0</v>
      </c>
      <c r="P332" s="294">
        <v>0.9</v>
      </c>
      <c r="Q332" s="267">
        <v>0</v>
      </c>
      <c r="R332" s="267">
        <v>0</v>
      </c>
      <c r="S332" s="267">
        <v>0</v>
      </c>
      <c r="T332" s="295">
        <v>0</v>
      </c>
      <c r="U332" s="266">
        <v>0</v>
      </c>
      <c r="V332" s="266">
        <v>0</v>
      </c>
      <c r="W332" s="267">
        <v>0</v>
      </c>
      <c r="X332" s="267">
        <v>0</v>
      </c>
      <c r="Y332" s="268">
        <v>0</v>
      </c>
      <c r="Z332" s="268">
        <v>0</v>
      </c>
      <c r="AA332" s="295">
        <v>0</v>
      </c>
      <c r="AB332" s="264">
        <v>0</v>
      </c>
      <c r="AC332" s="264">
        <v>0</v>
      </c>
      <c r="AD332" s="264">
        <v>0</v>
      </c>
      <c r="AE332" s="264">
        <v>0</v>
      </c>
      <c r="AF332" s="268">
        <v>0</v>
      </c>
      <c r="AG332" s="268">
        <v>0</v>
      </c>
      <c r="AH332" s="295">
        <v>0</v>
      </c>
    </row>
    <row r="333" spans="1:34">
      <c r="A333" s="315" t="s">
        <v>496</v>
      </c>
      <c r="B333" s="321" t="s">
        <v>3322</v>
      </c>
      <c r="C333" s="293" t="s">
        <v>616</v>
      </c>
      <c r="D333" s="321" t="s">
        <v>617</v>
      </c>
      <c r="E333" s="263">
        <v>7673</v>
      </c>
      <c r="F333" s="263">
        <v>7294</v>
      </c>
      <c r="G333" s="263">
        <v>7072</v>
      </c>
      <c r="H333" s="264">
        <v>5789</v>
      </c>
      <c r="I333" s="264">
        <v>5605</v>
      </c>
      <c r="J333" s="264">
        <v>5460</v>
      </c>
      <c r="K333" s="264">
        <v>4632</v>
      </c>
      <c r="L333" s="264">
        <v>4469</v>
      </c>
      <c r="M333" s="264">
        <v>4349</v>
      </c>
      <c r="N333" s="267">
        <v>0.96379330768478</v>
      </c>
      <c r="O333" s="266">
        <v>187133</v>
      </c>
      <c r="P333" s="294">
        <v>0.9</v>
      </c>
      <c r="Q333" s="267">
        <v>0.950606021112994</v>
      </c>
      <c r="R333" s="267">
        <v>0.968215581274832</v>
      </c>
      <c r="S333" s="267">
        <v>0.964810017271157</v>
      </c>
      <c r="T333" s="295">
        <v>-0.0176095601618379</v>
      </c>
      <c r="U333" s="266">
        <v>194163</v>
      </c>
      <c r="V333" s="266">
        <v>181657</v>
      </c>
      <c r="W333" s="267">
        <v>0.935590199986609</v>
      </c>
      <c r="X333" s="267">
        <v>0.921673400234589</v>
      </c>
      <c r="Y333" s="268">
        <v>0.94316807738815</v>
      </c>
      <c r="Z333" s="268">
        <v>0.938903281519862</v>
      </c>
      <c r="AA333" s="295">
        <v>-0.0214946771535611</v>
      </c>
      <c r="AB333" s="264">
        <v>43131</v>
      </c>
      <c r="AC333" s="264">
        <v>40452</v>
      </c>
      <c r="AD333" s="264">
        <v>43862</v>
      </c>
      <c r="AE333" s="264">
        <v>41269</v>
      </c>
      <c r="AF333" s="268">
        <v>0.937886902691799</v>
      </c>
      <c r="AG333" s="268">
        <v>0.940882768683599</v>
      </c>
      <c r="AH333" s="295">
        <v>-0.00299586599179913</v>
      </c>
    </row>
    <row r="334" spans="1:34">
      <c r="A334" s="315" t="s">
        <v>496</v>
      </c>
      <c r="B334" s="321" t="s">
        <v>3322</v>
      </c>
      <c r="C334" s="293" t="s">
        <v>618</v>
      </c>
      <c r="D334" s="321" t="s">
        <v>619</v>
      </c>
      <c r="E334" s="263">
        <v>10972</v>
      </c>
      <c r="F334" s="263">
        <v>10080</v>
      </c>
      <c r="G334" s="263">
        <v>9956</v>
      </c>
      <c r="H334" s="264">
        <v>8460</v>
      </c>
      <c r="I334" s="264">
        <v>8013</v>
      </c>
      <c r="J334" s="264">
        <v>7897</v>
      </c>
      <c r="K334" s="264">
        <v>7071</v>
      </c>
      <c r="L334" s="264">
        <v>6711</v>
      </c>
      <c r="M334" s="264">
        <v>6502</v>
      </c>
      <c r="N334" s="267">
        <v>0.936501946668892</v>
      </c>
      <c r="O334" s="266">
        <v>258099</v>
      </c>
      <c r="P334" s="294">
        <v>0.9</v>
      </c>
      <c r="Q334" s="267">
        <v>0.918702150929639</v>
      </c>
      <c r="R334" s="267">
        <v>0.947163120567376</v>
      </c>
      <c r="S334" s="267">
        <v>0.949087823504455</v>
      </c>
      <c r="T334" s="295">
        <v>-0.0284609696377368</v>
      </c>
      <c r="U334" s="266">
        <v>275599</v>
      </c>
      <c r="V334" s="266">
        <v>253822</v>
      </c>
      <c r="W334" s="267">
        <v>0.920983022434769</v>
      </c>
      <c r="X334" s="267">
        <v>0.907400656215822</v>
      </c>
      <c r="Y334" s="268">
        <v>0.933451536643026</v>
      </c>
      <c r="Z334" s="268">
        <v>0.919530476594541</v>
      </c>
      <c r="AA334" s="295">
        <v>-0.0260508804272039</v>
      </c>
      <c r="AB334" s="264">
        <v>63791</v>
      </c>
      <c r="AC334" s="264">
        <v>58980</v>
      </c>
      <c r="AD334" s="264">
        <v>62632</v>
      </c>
      <c r="AE334" s="264">
        <v>57299</v>
      </c>
      <c r="AF334" s="268">
        <v>0.924581837563293</v>
      </c>
      <c r="AG334" s="268">
        <v>0.914851832928854</v>
      </c>
      <c r="AH334" s="295">
        <v>0.00973000463443829</v>
      </c>
    </row>
    <row r="335" spans="1:34">
      <c r="A335" s="315" t="s">
        <v>496</v>
      </c>
      <c r="B335" s="321" t="s">
        <v>3322</v>
      </c>
      <c r="C335" s="293" t="s">
        <v>620</v>
      </c>
      <c r="D335" s="321" t="s">
        <v>621</v>
      </c>
      <c r="E335" s="263">
        <v>1</v>
      </c>
      <c r="F335" s="263">
        <v>0</v>
      </c>
      <c r="G335" s="263">
        <v>1</v>
      </c>
      <c r="H335" s="264">
        <v>0</v>
      </c>
      <c r="I335" s="264">
        <v>0</v>
      </c>
      <c r="J335" s="264">
        <v>0</v>
      </c>
      <c r="K335" s="264">
        <v>0</v>
      </c>
      <c r="L335" s="264">
        <v>0</v>
      </c>
      <c r="M335" s="264">
        <v>0</v>
      </c>
      <c r="N335" s="267">
        <v>0</v>
      </c>
      <c r="O335" s="266">
        <v>0</v>
      </c>
      <c r="P335" s="294">
        <v>0.9</v>
      </c>
      <c r="Q335" s="267">
        <v>0</v>
      </c>
      <c r="R335" s="267">
        <v>0</v>
      </c>
      <c r="S335" s="267">
        <v>0</v>
      </c>
      <c r="T335" s="295">
        <v>0</v>
      </c>
      <c r="U335" s="266">
        <v>3</v>
      </c>
      <c r="V335" s="266">
        <v>3</v>
      </c>
      <c r="W335" s="267">
        <v>1</v>
      </c>
      <c r="X335" s="267">
        <v>1</v>
      </c>
      <c r="Y335" s="268">
        <v>0</v>
      </c>
      <c r="Z335" s="268">
        <v>0</v>
      </c>
      <c r="AA335" s="295">
        <v>1</v>
      </c>
      <c r="AB335" s="264">
        <v>2</v>
      </c>
      <c r="AC335" s="264">
        <v>2</v>
      </c>
      <c r="AD335" s="264">
        <v>1</v>
      </c>
      <c r="AE335" s="264">
        <v>1</v>
      </c>
      <c r="AF335" s="268">
        <v>1</v>
      </c>
      <c r="AG335" s="268">
        <v>1</v>
      </c>
      <c r="AH335" s="295">
        <v>0</v>
      </c>
    </row>
    <row r="336" spans="1:34">
      <c r="A336" s="315" t="s">
        <v>496</v>
      </c>
      <c r="B336" s="321" t="s">
        <v>3322</v>
      </c>
      <c r="C336" s="293" t="s">
        <v>622</v>
      </c>
      <c r="D336" s="321" t="s">
        <v>623</v>
      </c>
      <c r="E336" s="263">
        <v>0</v>
      </c>
      <c r="F336" s="263">
        <v>0</v>
      </c>
      <c r="G336" s="263">
        <v>0</v>
      </c>
      <c r="H336" s="264">
        <v>0</v>
      </c>
      <c r="I336" s="264">
        <v>0</v>
      </c>
      <c r="J336" s="264">
        <v>0</v>
      </c>
      <c r="K336" s="264">
        <v>0</v>
      </c>
      <c r="L336" s="264">
        <v>0</v>
      </c>
      <c r="M336" s="264">
        <v>0</v>
      </c>
      <c r="N336" s="267">
        <v>0</v>
      </c>
      <c r="O336" s="266">
        <v>0</v>
      </c>
      <c r="P336" s="294">
        <v>0.9</v>
      </c>
      <c r="Q336" s="267">
        <v>0</v>
      </c>
      <c r="R336" s="267">
        <v>0</v>
      </c>
      <c r="S336" s="267">
        <v>0</v>
      </c>
      <c r="T336" s="295">
        <v>0</v>
      </c>
      <c r="U336" s="266">
        <v>0</v>
      </c>
      <c r="V336" s="266">
        <v>0</v>
      </c>
      <c r="W336" s="267">
        <v>0</v>
      </c>
      <c r="X336" s="267">
        <v>0</v>
      </c>
      <c r="Y336" s="268">
        <v>0</v>
      </c>
      <c r="Z336" s="268">
        <v>0</v>
      </c>
      <c r="AA336" s="295">
        <v>0</v>
      </c>
      <c r="AB336" s="264">
        <v>0</v>
      </c>
      <c r="AC336" s="264">
        <v>0</v>
      </c>
      <c r="AD336" s="264">
        <v>0</v>
      </c>
      <c r="AE336" s="264">
        <v>0</v>
      </c>
      <c r="AF336" s="268">
        <v>0</v>
      </c>
      <c r="AG336" s="268">
        <v>0</v>
      </c>
      <c r="AH336" s="295">
        <v>0</v>
      </c>
    </row>
    <row r="337" spans="1:34">
      <c r="A337" s="315" t="s">
        <v>496</v>
      </c>
      <c r="B337" s="321" t="s">
        <v>3322</v>
      </c>
      <c r="C337" s="293" t="s">
        <v>624</v>
      </c>
      <c r="D337" s="321" t="s">
        <v>625</v>
      </c>
      <c r="E337" s="263">
        <v>39</v>
      </c>
      <c r="F337" s="263">
        <v>33</v>
      </c>
      <c r="G337" s="263">
        <v>35</v>
      </c>
      <c r="H337" s="264">
        <v>40</v>
      </c>
      <c r="I337" s="264">
        <v>27</v>
      </c>
      <c r="J337" s="264">
        <v>27</v>
      </c>
      <c r="K337" s="264">
        <v>23</v>
      </c>
      <c r="L337" s="264">
        <v>21</v>
      </c>
      <c r="M337" s="264">
        <v>21</v>
      </c>
      <c r="N337" s="267">
        <v>0.909594095940959</v>
      </c>
      <c r="O337" s="266">
        <v>493</v>
      </c>
      <c r="P337" s="294">
        <v>0.9</v>
      </c>
      <c r="Q337" s="267">
        <v>0.846153846153846</v>
      </c>
      <c r="R337" s="267">
        <v>0.675</v>
      </c>
      <c r="S337" s="267">
        <v>0.91304347826087</v>
      </c>
      <c r="T337" s="295">
        <v>0.171153846153846</v>
      </c>
      <c r="U337" s="266">
        <v>542</v>
      </c>
      <c r="V337" s="266">
        <v>504</v>
      </c>
      <c r="W337" s="267">
        <v>0.929889298892989</v>
      </c>
      <c r="X337" s="267">
        <v>0.897435897435897</v>
      </c>
      <c r="Y337" s="268">
        <v>0.675</v>
      </c>
      <c r="Z337" s="268">
        <v>0.91304347826087</v>
      </c>
      <c r="AA337" s="295">
        <v>0.222435897435897</v>
      </c>
      <c r="AB337" s="264">
        <v>231</v>
      </c>
      <c r="AC337" s="264">
        <v>204</v>
      </c>
      <c r="AD337" s="264">
        <v>217</v>
      </c>
      <c r="AE337" s="264">
        <v>215</v>
      </c>
      <c r="AF337" s="268">
        <v>0.883116883116883</v>
      </c>
      <c r="AG337" s="268">
        <v>0.990783410138249</v>
      </c>
      <c r="AH337" s="295">
        <v>-0.107666527021366</v>
      </c>
    </row>
    <row r="338" spans="1:34">
      <c r="A338" s="315" t="s">
        <v>496</v>
      </c>
      <c r="B338" s="321" t="s">
        <v>3322</v>
      </c>
      <c r="C338" s="293" t="s">
        <v>626</v>
      </c>
      <c r="D338" s="321" t="s">
        <v>626</v>
      </c>
      <c r="E338" s="263">
        <v>1</v>
      </c>
      <c r="F338" s="263">
        <v>0</v>
      </c>
      <c r="G338" s="263">
        <v>0</v>
      </c>
      <c r="H338" s="264">
        <v>1</v>
      </c>
      <c r="I338" s="264">
        <v>1</v>
      </c>
      <c r="J338" s="264">
        <v>1</v>
      </c>
      <c r="K338" s="264">
        <v>7</v>
      </c>
      <c r="L338" s="264">
        <v>0</v>
      </c>
      <c r="M338" s="264">
        <v>6</v>
      </c>
      <c r="N338" s="267">
        <v>0.173913043478261</v>
      </c>
      <c r="O338" s="266">
        <v>4</v>
      </c>
      <c r="P338" s="294">
        <v>0.9</v>
      </c>
      <c r="Q338" s="267">
        <v>0</v>
      </c>
      <c r="R338" s="267">
        <v>1</v>
      </c>
      <c r="S338" s="267">
        <v>0</v>
      </c>
      <c r="T338" s="295">
        <v>-1</v>
      </c>
      <c r="U338" s="266">
        <v>23</v>
      </c>
      <c r="V338" s="266">
        <v>21</v>
      </c>
      <c r="W338" s="267">
        <v>0.91304347826087</v>
      </c>
      <c r="X338" s="267">
        <v>0</v>
      </c>
      <c r="Y338" s="268">
        <v>1</v>
      </c>
      <c r="Z338" s="268">
        <v>0.857142857142857</v>
      </c>
      <c r="AA338" s="295">
        <v>-1</v>
      </c>
      <c r="AB338" s="264">
        <v>21</v>
      </c>
      <c r="AC338" s="264">
        <v>19</v>
      </c>
      <c r="AD338" s="264">
        <v>0</v>
      </c>
      <c r="AE338" s="264">
        <v>0</v>
      </c>
      <c r="AF338" s="268">
        <v>0.904761904761905</v>
      </c>
      <c r="AG338" s="268">
        <v>0</v>
      </c>
      <c r="AH338" s="295">
        <v>0.904761904761905</v>
      </c>
    </row>
    <row r="339" spans="1:34">
      <c r="A339" s="315" t="s">
        <v>496</v>
      </c>
      <c r="B339" s="321" t="s">
        <v>3322</v>
      </c>
      <c r="C339" s="293" t="s">
        <v>627</v>
      </c>
      <c r="D339" s="321" t="s">
        <v>628</v>
      </c>
      <c r="E339" s="263">
        <v>2</v>
      </c>
      <c r="F339" s="263">
        <v>0</v>
      </c>
      <c r="G339" s="263">
        <v>0</v>
      </c>
      <c r="H339" s="264">
        <v>1</v>
      </c>
      <c r="I339" s="264">
        <v>1</v>
      </c>
      <c r="J339" s="264">
        <v>0</v>
      </c>
      <c r="K339" s="264">
        <v>0</v>
      </c>
      <c r="L339" s="264">
        <v>0</v>
      </c>
      <c r="M339" s="264">
        <v>0</v>
      </c>
      <c r="N339" s="267">
        <v>0.0540540540540541</v>
      </c>
      <c r="O339" s="266">
        <v>2</v>
      </c>
      <c r="P339" s="294">
        <v>0.9</v>
      </c>
      <c r="Q339" s="267">
        <v>0</v>
      </c>
      <c r="R339" s="267">
        <v>1</v>
      </c>
      <c r="S339" s="267">
        <v>0</v>
      </c>
      <c r="T339" s="295">
        <v>-1</v>
      </c>
      <c r="U339" s="266">
        <v>37</v>
      </c>
      <c r="V339" s="266">
        <v>26</v>
      </c>
      <c r="W339" s="267">
        <v>0.702702702702703</v>
      </c>
      <c r="X339" s="267">
        <v>0</v>
      </c>
      <c r="Y339" s="268">
        <v>0</v>
      </c>
      <c r="Z339" s="268">
        <v>0</v>
      </c>
      <c r="AA339" s="295">
        <v>0</v>
      </c>
      <c r="AB339" s="264">
        <v>4</v>
      </c>
      <c r="AC339" s="264">
        <v>1</v>
      </c>
      <c r="AD339" s="264">
        <v>7</v>
      </c>
      <c r="AE339" s="264">
        <v>0</v>
      </c>
      <c r="AF339" s="268">
        <v>0.25</v>
      </c>
      <c r="AG339" s="268">
        <v>0</v>
      </c>
      <c r="AH339" s="295">
        <v>0.25</v>
      </c>
    </row>
    <row r="340" spans="1:34">
      <c r="A340" s="315" t="s">
        <v>496</v>
      </c>
      <c r="B340" s="321" t="s">
        <v>3322</v>
      </c>
      <c r="C340" s="293" t="s">
        <v>629</v>
      </c>
      <c r="D340" s="321" t="s">
        <v>630</v>
      </c>
      <c r="E340" s="263">
        <v>0</v>
      </c>
      <c r="F340" s="263">
        <v>0</v>
      </c>
      <c r="G340" s="263">
        <v>0</v>
      </c>
      <c r="H340" s="264">
        <v>0</v>
      </c>
      <c r="I340" s="264">
        <v>0</v>
      </c>
      <c r="J340" s="264">
        <v>0</v>
      </c>
      <c r="K340" s="264">
        <v>0</v>
      </c>
      <c r="L340" s="264">
        <v>0</v>
      </c>
      <c r="M340" s="264">
        <v>0</v>
      </c>
      <c r="N340" s="267">
        <v>0.666666666666667</v>
      </c>
      <c r="O340" s="266">
        <v>2</v>
      </c>
      <c r="P340" s="294">
        <v>0.9</v>
      </c>
      <c r="Q340" s="267">
        <v>0</v>
      </c>
      <c r="R340" s="267">
        <v>0</v>
      </c>
      <c r="S340" s="267">
        <v>0</v>
      </c>
      <c r="T340" s="295">
        <v>0</v>
      </c>
      <c r="U340" s="266">
        <v>3</v>
      </c>
      <c r="V340" s="266">
        <v>2</v>
      </c>
      <c r="W340" s="267">
        <v>0.666666666666667</v>
      </c>
      <c r="X340" s="267">
        <v>0</v>
      </c>
      <c r="Y340" s="268">
        <v>0</v>
      </c>
      <c r="Z340" s="268">
        <v>0</v>
      </c>
      <c r="AA340" s="295">
        <v>0</v>
      </c>
      <c r="AB340" s="264">
        <v>1</v>
      </c>
      <c r="AC340" s="264">
        <v>0</v>
      </c>
      <c r="AD340" s="264">
        <v>0</v>
      </c>
      <c r="AE340" s="264">
        <v>0</v>
      </c>
      <c r="AF340" s="268">
        <v>0</v>
      </c>
      <c r="AG340" s="268">
        <v>0</v>
      </c>
      <c r="AH340" s="295">
        <v>0</v>
      </c>
    </row>
    <row r="341" spans="1:34">
      <c r="A341" s="315" t="s">
        <v>496</v>
      </c>
      <c r="B341" s="321" t="s">
        <v>3322</v>
      </c>
      <c r="C341" s="293" t="s">
        <v>631</v>
      </c>
      <c r="D341" s="321" t="s">
        <v>632</v>
      </c>
      <c r="E341" s="263">
        <v>0</v>
      </c>
      <c r="F341" s="263">
        <v>0</v>
      </c>
      <c r="G341" s="263">
        <v>0</v>
      </c>
      <c r="H341" s="264">
        <v>0</v>
      </c>
      <c r="I341" s="264">
        <v>0</v>
      </c>
      <c r="J341" s="264">
        <v>0</v>
      </c>
      <c r="K341" s="264">
        <v>1</v>
      </c>
      <c r="L341" s="264">
        <v>0</v>
      </c>
      <c r="M341" s="264">
        <v>1</v>
      </c>
      <c r="N341" s="267">
        <v>0.5</v>
      </c>
      <c r="O341" s="266">
        <v>1</v>
      </c>
      <c r="P341" s="294">
        <v>0.9</v>
      </c>
      <c r="Q341" s="267">
        <v>0</v>
      </c>
      <c r="R341" s="267">
        <v>0</v>
      </c>
      <c r="S341" s="267">
        <v>0</v>
      </c>
      <c r="T341" s="295">
        <v>0</v>
      </c>
      <c r="U341" s="266">
        <v>2</v>
      </c>
      <c r="V341" s="266">
        <v>2</v>
      </c>
      <c r="W341" s="267">
        <v>1</v>
      </c>
      <c r="X341" s="267">
        <v>0</v>
      </c>
      <c r="Y341" s="268">
        <v>0</v>
      </c>
      <c r="Z341" s="268">
        <v>1</v>
      </c>
      <c r="AA341" s="295">
        <v>0</v>
      </c>
      <c r="AB341" s="264">
        <v>1</v>
      </c>
      <c r="AC341" s="264">
        <v>1</v>
      </c>
      <c r="AD341" s="264">
        <v>1</v>
      </c>
      <c r="AE341" s="264">
        <v>1</v>
      </c>
      <c r="AF341" s="268">
        <v>1</v>
      </c>
      <c r="AG341" s="268">
        <v>1</v>
      </c>
      <c r="AH341" s="295">
        <v>0</v>
      </c>
    </row>
    <row r="342" spans="1:34">
      <c r="A342" s="315" t="s">
        <v>496</v>
      </c>
      <c r="B342" s="321" t="s">
        <v>3322</v>
      </c>
      <c r="C342" s="293" t="s">
        <v>633</v>
      </c>
      <c r="D342" s="321" t="s">
        <v>634</v>
      </c>
      <c r="E342" s="263">
        <v>6299</v>
      </c>
      <c r="F342" s="263">
        <v>6079</v>
      </c>
      <c r="G342" s="263">
        <v>5887</v>
      </c>
      <c r="H342" s="264">
        <v>4674</v>
      </c>
      <c r="I342" s="264">
        <v>4530</v>
      </c>
      <c r="J342" s="264">
        <v>4391</v>
      </c>
      <c r="K342" s="264">
        <v>3629</v>
      </c>
      <c r="L342" s="264">
        <v>3483</v>
      </c>
      <c r="M342" s="264">
        <v>3379</v>
      </c>
      <c r="N342" s="267">
        <v>0.963797269852695</v>
      </c>
      <c r="O342" s="266">
        <v>149963</v>
      </c>
      <c r="P342" s="294">
        <v>0.9</v>
      </c>
      <c r="Q342" s="267">
        <v>0.965073821241467</v>
      </c>
      <c r="R342" s="267">
        <v>0.969191270860077</v>
      </c>
      <c r="S342" s="267">
        <v>0.959768531275834</v>
      </c>
      <c r="T342" s="295">
        <v>-0.00411744961861016</v>
      </c>
      <c r="U342" s="266">
        <v>155596</v>
      </c>
      <c r="V342" s="266">
        <v>145985</v>
      </c>
      <c r="W342" s="267">
        <v>0.93823105992442</v>
      </c>
      <c r="X342" s="267">
        <v>0.934592792506747</v>
      </c>
      <c r="Y342" s="268">
        <v>0.939452289259735</v>
      </c>
      <c r="Z342" s="268">
        <v>0.931110498759989</v>
      </c>
      <c r="AA342" s="295">
        <v>-0.00485949675298758</v>
      </c>
      <c r="AB342" s="264">
        <v>35037</v>
      </c>
      <c r="AC342" s="264">
        <v>32980</v>
      </c>
      <c r="AD342" s="264">
        <v>35136</v>
      </c>
      <c r="AE342" s="264">
        <v>32907</v>
      </c>
      <c r="AF342" s="268">
        <v>0.94129063561378</v>
      </c>
      <c r="AG342" s="268">
        <v>0.936560792349727</v>
      </c>
      <c r="AH342" s="295">
        <v>0.0047298432640529</v>
      </c>
    </row>
    <row r="343" spans="1:34">
      <c r="A343" s="315" t="s">
        <v>496</v>
      </c>
      <c r="B343" s="321" t="s">
        <v>3322</v>
      </c>
      <c r="C343" s="293" t="s">
        <v>635</v>
      </c>
      <c r="D343" s="321" t="s">
        <v>636</v>
      </c>
      <c r="E343" s="263">
        <v>0</v>
      </c>
      <c r="F343" s="263">
        <v>0</v>
      </c>
      <c r="G343" s="263">
        <v>0</v>
      </c>
      <c r="H343" s="264">
        <v>0</v>
      </c>
      <c r="I343" s="264">
        <v>0</v>
      </c>
      <c r="J343" s="264">
        <v>0</v>
      </c>
      <c r="K343" s="264">
        <v>0</v>
      </c>
      <c r="L343" s="264">
        <v>0</v>
      </c>
      <c r="M343" s="264">
        <v>0</v>
      </c>
      <c r="N343" s="267">
        <v>0</v>
      </c>
      <c r="O343" s="266">
        <v>0</v>
      </c>
      <c r="P343" s="294">
        <v>0.9</v>
      </c>
      <c r="Q343" s="267">
        <v>0</v>
      </c>
      <c r="R343" s="267">
        <v>0</v>
      </c>
      <c r="S343" s="267">
        <v>0</v>
      </c>
      <c r="T343" s="295">
        <v>0</v>
      </c>
      <c r="U343" s="266">
        <v>0</v>
      </c>
      <c r="V343" s="266">
        <v>0</v>
      </c>
      <c r="W343" s="267">
        <v>0</v>
      </c>
      <c r="X343" s="267">
        <v>0</v>
      </c>
      <c r="Y343" s="268">
        <v>0</v>
      </c>
      <c r="Z343" s="268">
        <v>0</v>
      </c>
      <c r="AA343" s="295">
        <v>0</v>
      </c>
      <c r="AB343" s="264">
        <v>0</v>
      </c>
      <c r="AC343" s="264">
        <v>0</v>
      </c>
      <c r="AD343" s="264">
        <v>0</v>
      </c>
      <c r="AE343" s="264">
        <v>0</v>
      </c>
      <c r="AF343" s="268">
        <v>0</v>
      </c>
      <c r="AG343" s="268">
        <v>0</v>
      </c>
      <c r="AH343" s="295">
        <v>0</v>
      </c>
    </row>
    <row r="344" spans="1:34">
      <c r="A344" s="315" t="s">
        <v>496</v>
      </c>
      <c r="B344" s="321" t="s">
        <v>3322</v>
      </c>
      <c r="C344" s="293" t="s">
        <v>637</v>
      </c>
      <c r="D344" s="321" t="s">
        <v>638</v>
      </c>
      <c r="E344" s="263">
        <v>1</v>
      </c>
      <c r="F344" s="263">
        <v>0</v>
      </c>
      <c r="G344" s="263">
        <v>0</v>
      </c>
      <c r="H344" s="264">
        <v>1</v>
      </c>
      <c r="I344" s="264">
        <v>0</v>
      </c>
      <c r="J344" s="264">
        <v>0</v>
      </c>
      <c r="K344" s="264">
        <v>2</v>
      </c>
      <c r="L344" s="264">
        <v>2</v>
      </c>
      <c r="M344" s="264">
        <v>2</v>
      </c>
      <c r="N344" s="267">
        <v>0.625</v>
      </c>
      <c r="O344" s="266">
        <v>20</v>
      </c>
      <c r="P344" s="294">
        <v>0.9</v>
      </c>
      <c r="Q344" s="267">
        <v>0</v>
      </c>
      <c r="R344" s="267">
        <v>0</v>
      </c>
      <c r="S344" s="267">
        <v>1</v>
      </c>
      <c r="T344" s="295">
        <v>0</v>
      </c>
      <c r="U344" s="266">
        <v>32</v>
      </c>
      <c r="V344" s="266">
        <v>24</v>
      </c>
      <c r="W344" s="267">
        <v>0.75</v>
      </c>
      <c r="X344" s="267">
        <v>0</v>
      </c>
      <c r="Y344" s="268">
        <v>0</v>
      </c>
      <c r="Z344" s="268">
        <v>1</v>
      </c>
      <c r="AA344" s="295">
        <v>0</v>
      </c>
      <c r="AB344" s="264">
        <v>8</v>
      </c>
      <c r="AC344" s="264">
        <v>6</v>
      </c>
      <c r="AD344" s="264">
        <v>5</v>
      </c>
      <c r="AE344" s="264">
        <v>5</v>
      </c>
      <c r="AF344" s="268">
        <v>0.75</v>
      </c>
      <c r="AG344" s="268">
        <v>1</v>
      </c>
      <c r="AH344" s="295">
        <v>-0.25</v>
      </c>
    </row>
    <row r="345" spans="1:34">
      <c r="A345" s="315" t="s">
        <v>496</v>
      </c>
      <c r="B345" s="321" t="s">
        <v>3322</v>
      </c>
      <c r="C345" s="293" t="s">
        <v>639</v>
      </c>
      <c r="D345" s="321" t="s">
        <v>640</v>
      </c>
      <c r="E345" s="263">
        <v>5173</v>
      </c>
      <c r="F345" s="263">
        <v>5070</v>
      </c>
      <c r="G345" s="263">
        <v>4814</v>
      </c>
      <c r="H345" s="264">
        <v>4078</v>
      </c>
      <c r="I345" s="264">
        <v>4000</v>
      </c>
      <c r="J345" s="264">
        <v>3832</v>
      </c>
      <c r="K345" s="264">
        <v>3358</v>
      </c>
      <c r="L345" s="264">
        <v>3290</v>
      </c>
      <c r="M345" s="264">
        <v>3092</v>
      </c>
      <c r="N345" s="267">
        <v>0.974670790571254</v>
      </c>
      <c r="O345" s="266">
        <v>124791</v>
      </c>
      <c r="P345" s="294">
        <v>0.9</v>
      </c>
      <c r="Q345" s="267">
        <v>0.980088923255364</v>
      </c>
      <c r="R345" s="267">
        <v>0.980872976949485</v>
      </c>
      <c r="S345" s="267">
        <v>0.979749851101846</v>
      </c>
      <c r="T345" s="295">
        <v>-0.000784053694120712</v>
      </c>
      <c r="U345" s="266">
        <v>128034</v>
      </c>
      <c r="V345" s="266">
        <v>119786</v>
      </c>
      <c r="W345" s="267">
        <v>0.935579611665651</v>
      </c>
      <c r="X345" s="267">
        <v>0.930601198530833</v>
      </c>
      <c r="Y345" s="268">
        <v>0.939676311917607</v>
      </c>
      <c r="Z345" s="268">
        <v>0.92078618225134</v>
      </c>
      <c r="AA345" s="295">
        <v>-0.00907511338677358</v>
      </c>
      <c r="AB345" s="264">
        <v>30535</v>
      </c>
      <c r="AC345" s="264">
        <v>28528</v>
      </c>
      <c r="AD345" s="264">
        <v>30744</v>
      </c>
      <c r="AE345" s="264">
        <v>28522</v>
      </c>
      <c r="AF345" s="268">
        <v>0.934272146716882</v>
      </c>
      <c r="AG345" s="268">
        <v>0.927725735102784</v>
      </c>
      <c r="AH345" s="295">
        <v>0.00654641161409797</v>
      </c>
    </row>
    <row r="346" spans="1:34">
      <c r="A346" s="315" t="s">
        <v>496</v>
      </c>
      <c r="B346" s="321" t="s">
        <v>3323</v>
      </c>
      <c r="C346" s="293" t="s">
        <v>641</v>
      </c>
      <c r="D346" s="321" t="s">
        <v>642</v>
      </c>
      <c r="E346" s="263">
        <v>7136</v>
      </c>
      <c r="F346" s="263">
        <v>6926</v>
      </c>
      <c r="G346" s="263">
        <v>6631</v>
      </c>
      <c r="H346" s="264">
        <v>4600</v>
      </c>
      <c r="I346" s="264">
        <v>4467</v>
      </c>
      <c r="J346" s="264">
        <v>4274</v>
      </c>
      <c r="K346" s="264">
        <v>4335</v>
      </c>
      <c r="L346" s="264">
        <v>4192</v>
      </c>
      <c r="M346" s="264">
        <v>3974</v>
      </c>
      <c r="N346" s="267">
        <v>0.967732142082665</v>
      </c>
      <c r="O346" s="266">
        <v>178504</v>
      </c>
      <c r="P346" s="294">
        <v>0.9</v>
      </c>
      <c r="Q346" s="267">
        <v>0.970571748878924</v>
      </c>
      <c r="R346" s="267">
        <v>0.971086956521739</v>
      </c>
      <c r="S346" s="267">
        <v>0.967012687427912</v>
      </c>
      <c r="T346" s="295">
        <v>-0.00051520764281543</v>
      </c>
      <c r="U346" s="266">
        <v>184456</v>
      </c>
      <c r="V346" s="266">
        <v>172155</v>
      </c>
      <c r="W346" s="267">
        <v>0.933312009368088</v>
      </c>
      <c r="X346" s="267">
        <v>0.929232062780269</v>
      </c>
      <c r="Y346" s="268">
        <v>0.929130434782609</v>
      </c>
      <c r="Z346" s="268">
        <v>0.916724336793541</v>
      </c>
      <c r="AA346" s="295">
        <v>0.000101627997660336</v>
      </c>
      <c r="AB346" s="264">
        <v>39625</v>
      </c>
      <c r="AC346" s="264">
        <v>36790</v>
      </c>
      <c r="AD346" s="264">
        <v>42189</v>
      </c>
      <c r="AE346" s="264">
        <v>39343</v>
      </c>
      <c r="AF346" s="268">
        <v>0.928454258675079</v>
      </c>
      <c r="AG346" s="268">
        <v>0.932541657778094</v>
      </c>
      <c r="AH346" s="295">
        <v>-0.00408739910301492</v>
      </c>
    </row>
    <row r="347" spans="1:34">
      <c r="A347" s="315" t="s">
        <v>496</v>
      </c>
      <c r="B347" s="321" t="s">
        <v>3323</v>
      </c>
      <c r="C347" s="293" t="s">
        <v>643</v>
      </c>
      <c r="D347" s="321" t="s">
        <v>644</v>
      </c>
      <c r="E347" s="263">
        <v>9636</v>
      </c>
      <c r="F347" s="263">
        <v>9171</v>
      </c>
      <c r="G347" s="263">
        <v>9129</v>
      </c>
      <c r="H347" s="264">
        <v>6855</v>
      </c>
      <c r="I347" s="264">
        <v>6644</v>
      </c>
      <c r="J347" s="264">
        <v>6475</v>
      </c>
      <c r="K347" s="264">
        <v>5862</v>
      </c>
      <c r="L347" s="264">
        <v>5657</v>
      </c>
      <c r="M347" s="264">
        <v>5555</v>
      </c>
      <c r="N347" s="267">
        <v>0.968472003169892</v>
      </c>
      <c r="O347" s="266">
        <v>249306</v>
      </c>
      <c r="P347" s="294">
        <v>0.9</v>
      </c>
      <c r="Q347" s="267">
        <v>0.951743462017435</v>
      </c>
      <c r="R347" s="267">
        <v>0.969219547775346</v>
      </c>
      <c r="S347" s="267">
        <v>0.96502900034118</v>
      </c>
      <c r="T347" s="295">
        <v>-0.0174760857579118</v>
      </c>
      <c r="U347" s="266">
        <v>257422</v>
      </c>
      <c r="V347" s="266">
        <v>245617</v>
      </c>
      <c r="W347" s="267">
        <v>0.954141448671831</v>
      </c>
      <c r="X347" s="267">
        <v>0.947384806973848</v>
      </c>
      <c r="Y347" s="268">
        <v>0.944566010211524</v>
      </c>
      <c r="Z347" s="268">
        <v>0.94762879563289</v>
      </c>
      <c r="AA347" s="295">
        <v>0.00281879676232366</v>
      </c>
      <c r="AB347" s="264">
        <v>55595</v>
      </c>
      <c r="AC347" s="264">
        <v>52803</v>
      </c>
      <c r="AD347" s="264">
        <v>58812</v>
      </c>
      <c r="AE347" s="264">
        <v>56302</v>
      </c>
      <c r="AF347" s="268">
        <v>0.949779656443925</v>
      </c>
      <c r="AG347" s="268">
        <v>0.957321635040468</v>
      </c>
      <c r="AH347" s="295">
        <v>-0.00754197859654315</v>
      </c>
    </row>
    <row r="348" spans="1:34">
      <c r="A348" s="315" t="s">
        <v>496</v>
      </c>
      <c r="B348" s="321" t="s">
        <v>3323</v>
      </c>
      <c r="C348" s="293" t="s">
        <v>645</v>
      </c>
      <c r="D348" s="321" t="s">
        <v>646</v>
      </c>
      <c r="E348" s="263">
        <v>5139</v>
      </c>
      <c r="F348" s="263">
        <v>5039</v>
      </c>
      <c r="G348" s="263">
        <v>4901</v>
      </c>
      <c r="H348" s="264">
        <v>3842</v>
      </c>
      <c r="I348" s="264">
        <v>3769</v>
      </c>
      <c r="J348" s="264">
        <v>3669</v>
      </c>
      <c r="K348" s="264">
        <v>3150</v>
      </c>
      <c r="L348" s="264">
        <v>3085</v>
      </c>
      <c r="M348" s="264">
        <v>2980</v>
      </c>
      <c r="N348" s="267">
        <v>0.976183532613979</v>
      </c>
      <c r="O348" s="266">
        <v>130546</v>
      </c>
      <c r="P348" s="294">
        <v>0.9</v>
      </c>
      <c r="Q348" s="267">
        <v>0.980540961276513</v>
      </c>
      <c r="R348" s="267">
        <v>0.980999479437793</v>
      </c>
      <c r="S348" s="267">
        <v>0.979365079365079</v>
      </c>
      <c r="T348" s="295">
        <v>-0.000458518161279953</v>
      </c>
      <c r="U348" s="266">
        <v>133731</v>
      </c>
      <c r="V348" s="266">
        <v>128062</v>
      </c>
      <c r="W348" s="267">
        <v>0.957608931362212</v>
      </c>
      <c r="X348" s="267">
        <v>0.953687487838101</v>
      </c>
      <c r="Y348" s="268">
        <v>0.954971369078605</v>
      </c>
      <c r="Z348" s="268">
        <v>0.946031746031746</v>
      </c>
      <c r="AA348" s="295">
        <v>-0.00128388124050416</v>
      </c>
      <c r="AB348" s="264">
        <v>29523</v>
      </c>
      <c r="AC348" s="264">
        <v>28287</v>
      </c>
      <c r="AD348" s="264">
        <v>30870</v>
      </c>
      <c r="AE348" s="264">
        <v>29638</v>
      </c>
      <c r="AF348" s="268">
        <v>0.958134335941469</v>
      </c>
      <c r="AG348" s="268">
        <v>0.960090702947846</v>
      </c>
      <c r="AH348" s="295">
        <v>-0.00195636700637647</v>
      </c>
    </row>
    <row r="349" spans="1:34">
      <c r="A349" s="315" t="s">
        <v>496</v>
      </c>
      <c r="B349" s="321" t="s">
        <v>3323</v>
      </c>
      <c r="C349" s="293" t="s">
        <v>647</v>
      </c>
      <c r="D349" s="321" t="s">
        <v>648</v>
      </c>
      <c r="E349" s="263">
        <v>4331</v>
      </c>
      <c r="F349" s="263">
        <v>4303</v>
      </c>
      <c r="G349" s="263">
        <v>4272</v>
      </c>
      <c r="H349" s="264">
        <v>3258</v>
      </c>
      <c r="I349" s="264">
        <v>3228</v>
      </c>
      <c r="J349" s="264">
        <v>3200</v>
      </c>
      <c r="K349" s="264">
        <v>3631</v>
      </c>
      <c r="L349" s="264">
        <v>3600</v>
      </c>
      <c r="M349" s="264">
        <v>3547</v>
      </c>
      <c r="N349" s="267">
        <v>0.989377594730891</v>
      </c>
      <c r="O349" s="266">
        <v>119872</v>
      </c>
      <c r="P349" s="294">
        <v>0.9</v>
      </c>
      <c r="Q349" s="267">
        <v>0.993534980374048</v>
      </c>
      <c r="R349" s="267">
        <v>0.990791896869245</v>
      </c>
      <c r="S349" s="267">
        <v>0.991462407050399</v>
      </c>
      <c r="T349" s="295">
        <v>0.00274308350480257</v>
      </c>
      <c r="U349" s="266">
        <v>121159</v>
      </c>
      <c r="V349" s="266">
        <v>118946</v>
      </c>
      <c r="W349" s="267">
        <v>0.981734745252107</v>
      </c>
      <c r="X349" s="267">
        <v>0.986377280073886</v>
      </c>
      <c r="Y349" s="268">
        <v>0.98219766728054</v>
      </c>
      <c r="Z349" s="268">
        <v>0.976865877168824</v>
      </c>
      <c r="AA349" s="295">
        <v>0.00417961279334567</v>
      </c>
      <c r="AB349" s="264">
        <v>26846</v>
      </c>
      <c r="AC349" s="264">
        <v>26381</v>
      </c>
      <c r="AD349" s="264">
        <v>27750</v>
      </c>
      <c r="AE349" s="264">
        <v>27237</v>
      </c>
      <c r="AF349" s="268">
        <v>0.982678983833718</v>
      </c>
      <c r="AG349" s="268">
        <v>0.981513513513513</v>
      </c>
      <c r="AH349" s="295">
        <v>0.00116547032020475</v>
      </c>
    </row>
    <row r="350" spans="1:34">
      <c r="A350" s="315" t="s">
        <v>496</v>
      </c>
      <c r="B350" s="321" t="s">
        <v>3323</v>
      </c>
      <c r="C350" s="293" t="s">
        <v>649</v>
      </c>
      <c r="D350" s="321" t="s">
        <v>650</v>
      </c>
      <c r="E350" s="263">
        <v>0</v>
      </c>
      <c r="F350" s="263">
        <v>0</v>
      </c>
      <c r="G350" s="263">
        <v>0</v>
      </c>
      <c r="H350" s="264">
        <v>0</v>
      </c>
      <c r="I350" s="264">
        <v>0</v>
      </c>
      <c r="J350" s="264">
        <v>0</v>
      </c>
      <c r="K350" s="264">
        <v>0</v>
      </c>
      <c r="L350" s="264">
        <v>0</v>
      </c>
      <c r="M350" s="264">
        <v>0</v>
      </c>
      <c r="N350" s="267">
        <v>0</v>
      </c>
      <c r="O350" s="266">
        <v>0</v>
      </c>
      <c r="P350" s="294">
        <v>0.9</v>
      </c>
      <c r="Q350" s="267">
        <v>0</v>
      </c>
      <c r="R350" s="267">
        <v>0</v>
      </c>
      <c r="S350" s="267">
        <v>0</v>
      </c>
      <c r="T350" s="295">
        <v>0</v>
      </c>
      <c r="U350" s="266">
        <v>0</v>
      </c>
      <c r="V350" s="266">
        <v>0</v>
      </c>
      <c r="W350" s="267">
        <v>0</v>
      </c>
      <c r="X350" s="267">
        <v>0</v>
      </c>
      <c r="Y350" s="268">
        <v>0</v>
      </c>
      <c r="Z350" s="268">
        <v>0</v>
      </c>
      <c r="AA350" s="295">
        <v>0</v>
      </c>
      <c r="AB350" s="264">
        <v>0</v>
      </c>
      <c r="AC350" s="264">
        <v>0</v>
      </c>
      <c r="AD350" s="264">
        <v>0</v>
      </c>
      <c r="AE350" s="264">
        <v>0</v>
      </c>
      <c r="AF350" s="268">
        <v>0</v>
      </c>
      <c r="AG350" s="268">
        <v>0</v>
      </c>
      <c r="AH350" s="295">
        <v>0</v>
      </c>
    </row>
    <row r="351" spans="1:34">
      <c r="A351" s="315" t="s">
        <v>496</v>
      </c>
      <c r="B351" s="321" t="s">
        <v>3323</v>
      </c>
      <c r="C351" s="293" t="s">
        <v>651</v>
      </c>
      <c r="D351" s="321" t="s">
        <v>652</v>
      </c>
      <c r="E351" s="263">
        <v>2</v>
      </c>
      <c r="F351" s="263">
        <v>0</v>
      </c>
      <c r="G351" s="263">
        <v>2</v>
      </c>
      <c r="H351" s="264">
        <v>0</v>
      </c>
      <c r="I351" s="264">
        <v>0</v>
      </c>
      <c r="J351" s="264">
        <v>0</v>
      </c>
      <c r="K351" s="264">
        <v>1</v>
      </c>
      <c r="L351" s="264">
        <v>0</v>
      </c>
      <c r="M351" s="264">
        <v>0</v>
      </c>
      <c r="N351" s="267">
        <v>0.11864406779661</v>
      </c>
      <c r="O351" s="266">
        <v>7</v>
      </c>
      <c r="P351" s="294">
        <v>0.9</v>
      </c>
      <c r="Q351" s="267">
        <v>0</v>
      </c>
      <c r="R351" s="267">
        <v>0</v>
      </c>
      <c r="S351" s="267">
        <v>0</v>
      </c>
      <c r="T351" s="295">
        <v>0</v>
      </c>
      <c r="U351" s="266">
        <v>59</v>
      </c>
      <c r="V351" s="266">
        <v>50</v>
      </c>
      <c r="W351" s="267">
        <v>0.847457627118644</v>
      </c>
      <c r="X351" s="267">
        <v>1</v>
      </c>
      <c r="Y351" s="268">
        <v>0</v>
      </c>
      <c r="Z351" s="268">
        <v>0</v>
      </c>
      <c r="AA351" s="295">
        <v>1</v>
      </c>
      <c r="AB351" s="264">
        <v>7</v>
      </c>
      <c r="AC351" s="264">
        <v>5</v>
      </c>
      <c r="AD351" s="264">
        <v>30</v>
      </c>
      <c r="AE351" s="264">
        <v>26</v>
      </c>
      <c r="AF351" s="268">
        <v>0.714285714285714</v>
      </c>
      <c r="AG351" s="268">
        <v>0.866666666666667</v>
      </c>
      <c r="AH351" s="295">
        <v>-0.152380952380952</v>
      </c>
    </row>
    <row r="352" spans="1:34">
      <c r="A352" s="315" t="s">
        <v>496</v>
      </c>
      <c r="B352" s="321" t="s">
        <v>3323</v>
      </c>
      <c r="C352" s="293" t="s">
        <v>653</v>
      </c>
      <c r="D352" s="321" t="s">
        <v>654</v>
      </c>
      <c r="E352" s="263">
        <v>0</v>
      </c>
      <c r="F352" s="263">
        <v>0</v>
      </c>
      <c r="G352" s="263">
        <v>0</v>
      </c>
      <c r="H352" s="264">
        <v>0</v>
      </c>
      <c r="I352" s="264">
        <v>0</v>
      </c>
      <c r="J352" s="264">
        <v>0</v>
      </c>
      <c r="K352" s="264">
        <v>1</v>
      </c>
      <c r="L352" s="264">
        <v>1</v>
      </c>
      <c r="M352" s="264">
        <v>1</v>
      </c>
      <c r="N352" s="267">
        <v>0.666666666666667</v>
      </c>
      <c r="O352" s="266">
        <v>2</v>
      </c>
      <c r="P352" s="294">
        <v>0.9</v>
      </c>
      <c r="Q352" s="267">
        <v>0</v>
      </c>
      <c r="R352" s="267">
        <v>0</v>
      </c>
      <c r="S352" s="267">
        <v>1</v>
      </c>
      <c r="T352" s="295">
        <v>0</v>
      </c>
      <c r="U352" s="266">
        <v>3</v>
      </c>
      <c r="V352" s="266">
        <v>2</v>
      </c>
      <c r="W352" s="267">
        <v>0.666666666666667</v>
      </c>
      <c r="X352" s="267">
        <v>0</v>
      </c>
      <c r="Y352" s="268">
        <v>0</v>
      </c>
      <c r="Z352" s="268">
        <v>1</v>
      </c>
      <c r="AA352" s="295">
        <v>0</v>
      </c>
      <c r="AB352" s="264">
        <v>1</v>
      </c>
      <c r="AC352" s="264">
        <v>1</v>
      </c>
      <c r="AD352" s="264">
        <v>1</v>
      </c>
      <c r="AE352" s="264">
        <v>0</v>
      </c>
      <c r="AF352" s="268">
        <v>1</v>
      </c>
      <c r="AG352" s="268">
        <v>0</v>
      </c>
      <c r="AH352" s="295">
        <v>1</v>
      </c>
    </row>
    <row r="353" spans="1:34">
      <c r="A353" s="315" t="s">
        <v>496</v>
      </c>
      <c r="B353" s="321" t="s">
        <v>3323</v>
      </c>
      <c r="C353" s="293" t="s">
        <v>655</v>
      </c>
      <c r="D353" s="321" t="s">
        <v>656</v>
      </c>
      <c r="E353" s="263">
        <v>1</v>
      </c>
      <c r="F353" s="263">
        <v>0</v>
      </c>
      <c r="G353" s="263">
        <v>0</v>
      </c>
      <c r="H353" s="264">
        <v>9</v>
      </c>
      <c r="I353" s="264">
        <v>0</v>
      </c>
      <c r="J353" s="264">
        <v>0</v>
      </c>
      <c r="K353" s="264">
        <v>0</v>
      </c>
      <c r="L353" s="264">
        <v>0</v>
      </c>
      <c r="M353" s="264">
        <v>0</v>
      </c>
      <c r="N353" s="267">
        <v>0.0454545454545455</v>
      </c>
      <c r="O353" s="266">
        <v>1</v>
      </c>
      <c r="P353" s="294">
        <v>0.9</v>
      </c>
      <c r="Q353" s="267">
        <v>0</v>
      </c>
      <c r="R353" s="267">
        <v>0</v>
      </c>
      <c r="S353" s="267">
        <v>0</v>
      </c>
      <c r="T353" s="295">
        <v>0</v>
      </c>
      <c r="U353" s="266">
        <v>22</v>
      </c>
      <c r="V353" s="266">
        <v>6</v>
      </c>
      <c r="W353" s="267">
        <v>0.272727272727273</v>
      </c>
      <c r="X353" s="267">
        <v>0</v>
      </c>
      <c r="Y353" s="268">
        <v>0</v>
      </c>
      <c r="Z353" s="268">
        <v>0</v>
      </c>
      <c r="AA353" s="295">
        <v>0</v>
      </c>
      <c r="AB353" s="264">
        <v>10</v>
      </c>
      <c r="AC353" s="264">
        <v>0</v>
      </c>
      <c r="AD353" s="264">
        <v>7</v>
      </c>
      <c r="AE353" s="264">
        <v>2</v>
      </c>
      <c r="AF353" s="268">
        <v>0</v>
      </c>
      <c r="AG353" s="268">
        <v>0.285714285714286</v>
      </c>
      <c r="AH353" s="295">
        <v>-0.285714285714286</v>
      </c>
    </row>
    <row r="354" spans="1:34">
      <c r="A354" s="315" t="s">
        <v>496</v>
      </c>
      <c r="B354" s="321" t="s">
        <v>3323</v>
      </c>
      <c r="C354" s="293" t="s">
        <v>657</v>
      </c>
      <c r="D354" s="321" t="s">
        <v>658</v>
      </c>
      <c r="E354" s="263">
        <v>0</v>
      </c>
      <c r="F354" s="263">
        <v>0</v>
      </c>
      <c r="G354" s="263">
        <v>0</v>
      </c>
      <c r="H354" s="264">
        <v>0</v>
      </c>
      <c r="I354" s="264">
        <v>0</v>
      </c>
      <c r="J354" s="264">
        <v>0</v>
      </c>
      <c r="K354" s="264">
        <v>1</v>
      </c>
      <c r="L354" s="264">
        <v>1</v>
      </c>
      <c r="M354" s="264">
        <v>1</v>
      </c>
      <c r="N354" s="267">
        <v>0.75</v>
      </c>
      <c r="O354" s="266">
        <v>6</v>
      </c>
      <c r="P354" s="294">
        <v>0.9</v>
      </c>
      <c r="Q354" s="267">
        <v>0</v>
      </c>
      <c r="R354" s="267">
        <v>0</v>
      </c>
      <c r="S354" s="267">
        <v>1</v>
      </c>
      <c r="T354" s="295">
        <v>0</v>
      </c>
      <c r="U354" s="266">
        <v>8</v>
      </c>
      <c r="V354" s="266">
        <v>7</v>
      </c>
      <c r="W354" s="267">
        <v>0.875</v>
      </c>
      <c r="X354" s="267">
        <v>0</v>
      </c>
      <c r="Y354" s="268">
        <v>0</v>
      </c>
      <c r="Z354" s="268">
        <v>1</v>
      </c>
      <c r="AA354" s="295">
        <v>0</v>
      </c>
      <c r="AB354" s="264">
        <v>2</v>
      </c>
      <c r="AC354" s="264">
        <v>2</v>
      </c>
      <c r="AD354" s="264">
        <v>2</v>
      </c>
      <c r="AE354" s="264">
        <v>1</v>
      </c>
      <c r="AF354" s="268">
        <v>1</v>
      </c>
      <c r="AG354" s="268">
        <v>0.5</v>
      </c>
      <c r="AH354" s="295">
        <v>0.5</v>
      </c>
    </row>
    <row r="355" spans="1:34">
      <c r="A355" s="315" t="s">
        <v>496</v>
      </c>
      <c r="B355" s="321" t="s">
        <v>3323</v>
      </c>
      <c r="C355" s="293" t="s">
        <v>659</v>
      </c>
      <c r="D355" s="321" t="s">
        <v>660</v>
      </c>
      <c r="E355" s="263">
        <v>0</v>
      </c>
      <c r="F355" s="263">
        <v>0</v>
      </c>
      <c r="G355" s="263">
        <v>0</v>
      </c>
      <c r="H355" s="264">
        <v>1</v>
      </c>
      <c r="I355" s="264">
        <v>0</v>
      </c>
      <c r="J355" s="264">
        <v>0</v>
      </c>
      <c r="K355" s="264">
        <v>0</v>
      </c>
      <c r="L355" s="264">
        <v>0</v>
      </c>
      <c r="M355" s="264">
        <v>0</v>
      </c>
      <c r="N355" s="267">
        <v>0.695652173913043</v>
      </c>
      <c r="O355" s="266">
        <v>16</v>
      </c>
      <c r="P355" s="294">
        <v>0.9</v>
      </c>
      <c r="Q355" s="267">
        <v>0</v>
      </c>
      <c r="R355" s="267">
        <v>0</v>
      </c>
      <c r="S355" s="267">
        <v>0</v>
      </c>
      <c r="T355" s="295">
        <v>0</v>
      </c>
      <c r="U355" s="266">
        <v>23</v>
      </c>
      <c r="V355" s="266">
        <v>22</v>
      </c>
      <c r="W355" s="267">
        <v>0.956521739130435</v>
      </c>
      <c r="X355" s="267">
        <v>0</v>
      </c>
      <c r="Y355" s="268">
        <v>0</v>
      </c>
      <c r="Z355" s="268">
        <v>0</v>
      </c>
      <c r="AA355" s="295">
        <v>0</v>
      </c>
      <c r="AB355" s="264">
        <v>3</v>
      </c>
      <c r="AC355" s="264">
        <v>2</v>
      </c>
      <c r="AD355" s="264">
        <v>3</v>
      </c>
      <c r="AE355" s="264">
        <v>3</v>
      </c>
      <c r="AF355" s="268">
        <v>0.666666666666667</v>
      </c>
      <c r="AG355" s="268">
        <v>1</v>
      </c>
      <c r="AH355" s="295">
        <v>-0.333333333333333</v>
      </c>
    </row>
    <row r="356" spans="1:34">
      <c r="A356" s="315" t="s">
        <v>496</v>
      </c>
      <c r="B356" s="321" t="s">
        <v>3323</v>
      </c>
      <c r="C356" s="293" t="s">
        <v>661</v>
      </c>
      <c r="D356" s="321" t="s">
        <v>662</v>
      </c>
      <c r="E356" s="263">
        <v>6355</v>
      </c>
      <c r="F356" s="263">
        <v>6170</v>
      </c>
      <c r="G356" s="263">
        <v>6025</v>
      </c>
      <c r="H356" s="264">
        <v>4853</v>
      </c>
      <c r="I356" s="264">
        <v>4743</v>
      </c>
      <c r="J356" s="264">
        <v>4648</v>
      </c>
      <c r="K356" s="264">
        <v>4394</v>
      </c>
      <c r="L356" s="264">
        <v>4297</v>
      </c>
      <c r="M356" s="264">
        <v>4162</v>
      </c>
      <c r="N356" s="267">
        <v>0.973624301372752</v>
      </c>
      <c r="O356" s="266">
        <v>156957</v>
      </c>
      <c r="P356" s="294">
        <v>0.9</v>
      </c>
      <c r="Q356" s="267">
        <v>0.970889063729347</v>
      </c>
      <c r="R356" s="267">
        <v>0.977333608077478</v>
      </c>
      <c r="S356" s="267">
        <v>0.977924442421484</v>
      </c>
      <c r="T356" s="295">
        <v>-0.0064445443481308</v>
      </c>
      <c r="U356" s="266">
        <v>161209</v>
      </c>
      <c r="V356" s="266">
        <v>154383</v>
      </c>
      <c r="W356" s="267">
        <v>0.957657450886737</v>
      </c>
      <c r="X356" s="267">
        <v>0.948072383949646</v>
      </c>
      <c r="Y356" s="268">
        <v>0.957758087780754</v>
      </c>
      <c r="Z356" s="268">
        <v>0.947200728265817</v>
      </c>
      <c r="AA356" s="295">
        <v>-0.00968570383110823</v>
      </c>
      <c r="AB356" s="264">
        <v>38079</v>
      </c>
      <c r="AC356" s="264">
        <v>36350</v>
      </c>
      <c r="AD356" s="264">
        <v>38615</v>
      </c>
      <c r="AE356" s="264">
        <v>37099</v>
      </c>
      <c r="AF356" s="268">
        <v>0.954594395861236</v>
      </c>
      <c r="AG356" s="268">
        <v>0.96074064482714</v>
      </c>
      <c r="AH356" s="295">
        <v>-0.00614624896590388</v>
      </c>
    </row>
    <row r="357" spans="1:34">
      <c r="A357" s="315" t="s">
        <v>496</v>
      </c>
      <c r="B357" s="321" t="s">
        <v>3323</v>
      </c>
      <c r="C357" s="293" t="s">
        <v>663</v>
      </c>
      <c r="D357" s="321" t="s">
        <v>664</v>
      </c>
      <c r="E357" s="263">
        <v>2</v>
      </c>
      <c r="F357" s="263">
        <v>0</v>
      </c>
      <c r="G357" s="263">
        <v>2</v>
      </c>
      <c r="H357" s="264">
        <v>0</v>
      </c>
      <c r="I357" s="264">
        <v>0</v>
      </c>
      <c r="J357" s="264">
        <v>0</v>
      </c>
      <c r="K357" s="264">
        <v>0</v>
      </c>
      <c r="L357" s="264">
        <v>0</v>
      </c>
      <c r="M357" s="264">
        <v>0</v>
      </c>
      <c r="N357" s="267">
        <v>0</v>
      </c>
      <c r="O357" s="266">
        <v>0</v>
      </c>
      <c r="P357" s="294">
        <v>0.9</v>
      </c>
      <c r="Q357" s="267">
        <v>0</v>
      </c>
      <c r="R357" s="267">
        <v>0</v>
      </c>
      <c r="S357" s="267">
        <v>0</v>
      </c>
      <c r="T357" s="295">
        <v>0</v>
      </c>
      <c r="U357" s="266">
        <v>14</v>
      </c>
      <c r="V357" s="266">
        <v>9</v>
      </c>
      <c r="W357" s="267">
        <v>0.642857142857143</v>
      </c>
      <c r="X357" s="267">
        <v>1</v>
      </c>
      <c r="Y357" s="268">
        <v>0</v>
      </c>
      <c r="Z357" s="268">
        <v>0</v>
      </c>
      <c r="AA357" s="295">
        <v>1</v>
      </c>
      <c r="AB357" s="264">
        <v>3</v>
      </c>
      <c r="AC357" s="264">
        <v>3</v>
      </c>
      <c r="AD357" s="264">
        <v>4</v>
      </c>
      <c r="AE357" s="264">
        <v>3</v>
      </c>
      <c r="AF357" s="268">
        <v>1</v>
      </c>
      <c r="AG357" s="268">
        <v>0.75</v>
      </c>
      <c r="AH357" s="295">
        <v>0.25</v>
      </c>
    </row>
    <row r="358" spans="1:34">
      <c r="A358" s="315" t="s">
        <v>496</v>
      </c>
      <c r="B358" s="321" t="s">
        <v>3323</v>
      </c>
      <c r="C358" s="293" t="s">
        <v>665</v>
      </c>
      <c r="D358" s="321" t="s">
        <v>666</v>
      </c>
      <c r="E358" s="263">
        <v>2559</v>
      </c>
      <c r="F358" s="263">
        <v>2465</v>
      </c>
      <c r="G358" s="263">
        <v>2319</v>
      </c>
      <c r="H358" s="264">
        <v>2023</v>
      </c>
      <c r="I358" s="264">
        <v>1967</v>
      </c>
      <c r="J358" s="264">
        <v>1890</v>
      </c>
      <c r="K358" s="264">
        <v>1756</v>
      </c>
      <c r="L358" s="264">
        <v>1727</v>
      </c>
      <c r="M358" s="264">
        <v>1650</v>
      </c>
      <c r="N358" s="267">
        <v>0.957653761311726</v>
      </c>
      <c r="O358" s="266">
        <v>55135</v>
      </c>
      <c r="P358" s="294">
        <v>0.9</v>
      </c>
      <c r="Q358" s="267">
        <v>0.963266901133255</v>
      </c>
      <c r="R358" s="267">
        <v>0.972318339100346</v>
      </c>
      <c r="S358" s="267">
        <v>0.983485193621868</v>
      </c>
      <c r="T358" s="295">
        <v>-0.00905143796709085</v>
      </c>
      <c r="U358" s="266">
        <v>57573</v>
      </c>
      <c r="V358" s="266">
        <v>52583</v>
      </c>
      <c r="W358" s="267">
        <v>0.913327427787331</v>
      </c>
      <c r="X358" s="267">
        <v>0.906213364595545</v>
      </c>
      <c r="Y358" s="268">
        <v>0.934256055363322</v>
      </c>
      <c r="Z358" s="268">
        <v>0.939635535307517</v>
      </c>
      <c r="AA358" s="295">
        <v>-0.0280426907677767</v>
      </c>
      <c r="AB358" s="264">
        <v>15138</v>
      </c>
      <c r="AC358" s="264">
        <v>13982</v>
      </c>
      <c r="AD358" s="264">
        <v>14324</v>
      </c>
      <c r="AE358" s="264">
        <v>13301</v>
      </c>
      <c r="AF358" s="268">
        <v>0.923635883207821</v>
      </c>
      <c r="AG358" s="268">
        <v>0.928581401843061</v>
      </c>
      <c r="AH358" s="295">
        <v>-0.00494551863523918</v>
      </c>
    </row>
    <row r="359" spans="1:34">
      <c r="A359" s="315" t="s">
        <v>496</v>
      </c>
      <c r="B359" s="321" t="s">
        <v>3323</v>
      </c>
      <c r="C359" s="293" t="s">
        <v>667</v>
      </c>
      <c r="D359" s="321" t="s">
        <v>668</v>
      </c>
      <c r="E359" s="263">
        <v>1931</v>
      </c>
      <c r="F359" s="263">
        <v>1795</v>
      </c>
      <c r="G359" s="263">
        <v>1779</v>
      </c>
      <c r="H359" s="264">
        <v>1187</v>
      </c>
      <c r="I359" s="264">
        <v>1173</v>
      </c>
      <c r="J359" s="264">
        <v>1101</v>
      </c>
      <c r="K359" s="264">
        <v>943</v>
      </c>
      <c r="L359" s="264">
        <v>921</v>
      </c>
      <c r="M359" s="264">
        <v>861</v>
      </c>
      <c r="N359" s="267">
        <v>0.980570562032035</v>
      </c>
      <c r="O359" s="266">
        <v>41384</v>
      </c>
      <c r="P359" s="294">
        <v>0.9</v>
      </c>
      <c r="Q359" s="267">
        <v>0.929570170895909</v>
      </c>
      <c r="R359" s="267">
        <v>0.988205560235889</v>
      </c>
      <c r="S359" s="267">
        <v>0.976670201484624</v>
      </c>
      <c r="T359" s="295">
        <v>-0.0586353893399799</v>
      </c>
      <c r="U359" s="266">
        <v>42204</v>
      </c>
      <c r="V359" s="266">
        <v>39224</v>
      </c>
      <c r="W359" s="267">
        <v>0.929390579092029</v>
      </c>
      <c r="X359" s="267">
        <v>0.921284308648369</v>
      </c>
      <c r="Y359" s="268">
        <v>0.927548441449031</v>
      </c>
      <c r="Z359" s="268">
        <v>0.91304347826087</v>
      </c>
      <c r="AA359" s="295">
        <v>-0.0062641328006624</v>
      </c>
      <c r="AB359" s="264">
        <v>9529</v>
      </c>
      <c r="AC359" s="264">
        <v>8796</v>
      </c>
      <c r="AD359" s="264">
        <v>9985</v>
      </c>
      <c r="AE359" s="264">
        <v>9249</v>
      </c>
      <c r="AF359" s="268">
        <v>0.923076923076923</v>
      </c>
      <c r="AG359" s="268">
        <v>0.926289434151227</v>
      </c>
      <c r="AH359" s="295">
        <v>-0.00321251107430376</v>
      </c>
    </row>
    <row r="360" spans="1:34">
      <c r="A360" s="315" t="s">
        <v>496</v>
      </c>
      <c r="B360" s="321" t="s">
        <v>3323</v>
      </c>
      <c r="C360" s="293" t="s">
        <v>669</v>
      </c>
      <c r="D360" s="321" t="s">
        <v>670</v>
      </c>
      <c r="E360" s="263">
        <v>0</v>
      </c>
      <c r="F360" s="263">
        <v>0</v>
      </c>
      <c r="G360" s="263">
        <v>0</v>
      </c>
      <c r="H360" s="264">
        <v>2</v>
      </c>
      <c r="I360" s="264">
        <v>2</v>
      </c>
      <c r="J360" s="264">
        <v>2</v>
      </c>
      <c r="K360" s="264">
        <v>0</v>
      </c>
      <c r="L360" s="264">
        <v>0</v>
      </c>
      <c r="M360" s="264">
        <v>0</v>
      </c>
      <c r="N360" s="267">
        <v>0.666666666666667</v>
      </c>
      <c r="O360" s="266">
        <v>4</v>
      </c>
      <c r="P360" s="294">
        <v>0.9</v>
      </c>
      <c r="Q360" s="267">
        <v>0</v>
      </c>
      <c r="R360" s="267">
        <v>1</v>
      </c>
      <c r="S360" s="267">
        <v>0</v>
      </c>
      <c r="T360" s="295">
        <v>-1</v>
      </c>
      <c r="U360" s="266">
        <v>6</v>
      </c>
      <c r="V360" s="266">
        <v>4</v>
      </c>
      <c r="W360" s="267">
        <v>0.666666666666667</v>
      </c>
      <c r="X360" s="267">
        <v>0</v>
      </c>
      <c r="Y360" s="268">
        <v>1</v>
      </c>
      <c r="Z360" s="268">
        <v>0</v>
      </c>
      <c r="AA360" s="295">
        <v>-1</v>
      </c>
      <c r="AB360" s="264">
        <v>4</v>
      </c>
      <c r="AC360" s="264">
        <v>2</v>
      </c>
      <c r="AD360" s="264">
        <v>0</v>
      </c>
      <c r="AE360" s="264">
        <v>0</v>
      </c>
      <c r="AF360" s="268">
        <v>0.5</v>
      </c>
      <c r="AG360" s="268">
        <v>0</v>
      </c>
      <c r="AH360" s="295">
        <v>0.5</v>
      </c>
    </row>
    <row r="361" spans="1:34">
      <c r="A361" s="315" t="s">
        <v>671</v>
      </c>
      <c r="B361" s="321" t="s">
        <v>3324</v>
      </c>
      <c r="C361" s="293" t="s">
        <v>673</v>
      </c>
      <c r="D361" s="321" t="s">
        <v>674</v>
      </c>
      <c r="E361" s="263">
        <v>6962</v>
      </c>
      <c r="F361" s="263">
        <v>6561</v>
      </c>
      <c r="G361" s="263">
        <v>6382</v>
      </c>
      <c r="H361" s="264">
        <v>5000</v>
      </c>
      <c r="I361" s="264">
        <v>4833</v>
      </c>
      <c r="J361" s="264">
        <v>4633</v>
      </c>
      <c r="K361" s="264">
        <v>3470</v>
      </c>
      <c r="L361" s="264">
        <v>3327</v>
      </c>
      <c r="M361" s="264">
        <v>3186</v>
      </c>
      <c r="N361" s="267">
        <v>0.962118017203869</v>
      </c>
      <c r="O361" s="266">
        <v>143726</v>
      </c>
      <c r="P361" s="294">
        <v>0.9</v>
      </c>
      <c r="Q361" s="267">
        <v>0.942401608733123</v>
      </c>
      <c r="R361" s="267">
        <v>0.9666</v>
      </c>
      <c r="S361" s="267">
        <v>0.958789625360231</v>
      </c>
      <c r="T361" s="295">
        <v>-0.0241983912668774</v>
      </c>
      <c r="U361" s="266">
        <v>149385</v>
      </c>
      <c r="V361" s="266">
        <v>137924</v>
      </c>
      <c r="W361" s="267">
        <v>0.92327877631623</v>
      </c>
      <c r="X361" s="267">
        <v>0.916690606147659</v>
      </c>
      <c r="Y361" s="268">
        <v>0.9266</v>
      </c>
      <c r="Z361" s="268">
        <v>0.918155619596542</v>
      </c>
      <c r="AA361" s="295">
        <v>-0.00990939385234124</v>
      </c>
      <c r="AB361" s="264">
        <v>34624</v>
      </c>
      <c r="AC361" s="264">
        <v>31869</v>
      </c>
      <c r="AD361" s="264">
        <v>32639</v>
      </c>
      <c r="AE361" s="264">
        <v>30241</v>
      </c>
      <c r="AF361" s="268">
        <v>0.920430914972274</v>
      </c>
      <c r="AG361" s="268">
        <v>0.926529611814087</v>
      </c>
      <c r="AH361" s="295">
        <v>-0.00609869684181386</v>
      </c>
    </row>
    <row r="362" spans="1:34">
      <c r="A362" s="315" t="s">
        <v>671</v>
      </c>
      <c r="B362" s="321" t="s">
        <v>3324</v>
      </c>
      <c r="C362" s="293" t="s">
        <v>675</v>
      </c>
      <c r="D362" s="321" t="s">
        <v>676</v>
      </c>
      <c r="E362" s="263">
        <v>0</v>
      </c>
      <c r="F362" s="263">
        <v>0</v>
      </c>
      <c r="G362" s="263">
        <v>0</v>
      </c>
      <c r="H362" s="264">
        <v>0</v>
      </c>
      <c r="I362" s="264">
        <v>0</v>
      </c>
      <c r="J362" s="264">
        <v>0</v>
      </c>
      <c r="K362" s="264">
        <v>0</v>
      </c>
      <c r="L362" s="264">
        <v>0</v>
      </c>
      <c r="M362" s="264">
        <v>0</v>
      </c>
      <c r="N362" s="267">
        <v>0</v>
      </c>
      <c r="O362" s="266">
        <v>0</v>
      </c>
      <c r="P362" s="294">
        <v>0.9</v>
      </c>
      <c r="Q362" s="267">
        <v>0</v>
      </c>
      <c r="R362" s="267">
        <v>0</v>
      </c>
      <c r="S362" s="267">
        <v>0</v>
      </c>
      <c r="T362" s="295">
        <v>0</v>
      </c>
      <c r="U362" s="266">
        <v>4</v>
      </c>
      <c r="V362" s="266">
        <v>4</v>
      </c>
      <c r="W362" s="267">
        <v>1</v>
      </c>
      <c r="X362" s="267">
        <v>0</v>
      </c>
      <c r="Y362" s="268">
        <v>0</v>
      </c>
      <c r="Z362" s="268">
        <v>0</v>
      </c>
      <c r="AA362" s="295">
        <v>0</v>
      </c>
      <c r="AB362" s="264">
        <v>0</v>
      </c>
      <c r="AC362" s="264">
        <v>0</v>
      </c>
      <c r="AD362" s="264">
        <v>3</v>
      </c>
      <c r="AE362" s="264">
        <v>3</v>
      </c>
      <c r="AF362" s="268">
        <v>0</v>
      </c>
      <c r="AG362" s="268">
        <v>1</v>
      </c>
      <c r="AH362" s="295">
        <v>-1</v>
      </c>
    </row>
    <row r="363" spans="1:34">
      <c r="A363" s="315" t="s">
        <v>671</v>
      </c>
      <c r="B363" s="321" t="s">
        <v>3324</v>
      </c>
      <c r="C363" s="293" t="s">
        <v>677</v>
      </c>
      <c r="D363" s="321" t="s">
        <v>678</v>
      </c>
      <c r="E363" s="263">
        <v>8040</v>
      </c>
      <c r="F363" s="263">
        <v>7482</v>
      </c>
      <c r="G363" s="263">
        <v>7037</v>
      </c>
      <c r="H363" s="264">
        <v>5800</v>
      </c>
      <c r="I363" s="264">
        <v>5465</v>
      </c>
      <c r="J363" s="264">
        <v>5168</v>
      </c>
      <c r="K363" s="264">
        <v>4642</v>
      </c>
      <c r="L363" s="264">
        <v>4379</v>
      </c>
      <c r="M363" s="264">
        <v>4058</v>
      </c>
      <c r="N363" s="267">
        <v>0.93356184815584</v>
      </c>
      <c r="O363" s="266">
        <v>165865</v>
      </c>
      <c r="P363" s="294">
        <v>0.9</v>
      </c>
      <c r="Q363" s="267">
        <v>0.930597014925373</v>
      </c>
      <c r="R363" s="267">
        <v>0.942241379310345</v>
      </c>
      <c r="S363" s="267">
        <v>0.943343386471349</v>
      </c>
      <c r="T363" s="295">
        <v>-0.0116443643849716</v>
      </c>
      <c r="U363" s="266">
        <v>177669</v>
      </c>
      <c r="V363" s="266">
        <v>156003</v>
      </c>
      <c r="W363" s="267">
        <v>0.87805413437347</v>
      </c>
      <c r="X363" s="267">
        <v>0.875248756218906</v>
      </c>
      <c r="Y363" s="268">
        <v>0.891034482758621</v>
      </c>
      <c r="Z363" s="268">
        <v>0.874192158552348</v>
      </c>
      <c r="AA363" s="295">
        <v>-0.0157857265397152</v>
      </c>
      <c r="AB363" s="264">
        <v>41561</v>
      </c>
      <c r="AC363" s="264">
        <v>36603</v>
      </c>
      <c r="AD363" s="264">
        <v>40402</v>
      </c>
      <c r="AE363" s="264">
        <v>35335</v>
      </c>
      <c r="AF363" s="268">
        <v>0.88070546906956</v>
      </c>
      <c r="AG363" s="268">
        <v>0.874585416563536</v>
      </c>
      <c r="AH363" s="295">
        <v>0.00612005250602388</v>
      </c>
    </row>
    <row r="364" spans="1:34">
      <c r="A364" s="315" t="s">
        <v>671</v>
      </c>
      <c r="B364" s="321" t="s">
        <v>3324</v>
      </c>
      <c r="C364" s="293" t="s">
        <v>679</v>
      </c>
      <c r="D364" s="321" t="s">
        <v>680</v>
      </c>
      <c r="E364" s="263">
        <v>0</v>
      </c>
      <c r="F364" s="263">
        <v>0</v>
      </c>
      <c r="G364" s="263">
        <v>0</v>
      </c>
      <c r="H364" s="264">
        <v>0</v>
      </c>
      <c r="I364" s="264">
        <v>0</v>
      </c>
      <c r="J364" s="264">
        <v>0</v>
      </c>
      <c r="K364" s="264">
        <v>0</v>
      </c>
      <c r="L364" s="264">
        <v>0</v>
      </c>
      <c r="M364" s="264">
        <v>0</v>
      </c>
      <c r="N364" s="267">
        <v>0</v>
      </c>
      <c r="O364" s="266">
        <v>0</v>
      </c>
      <c r="P364" s="294">
        <v>0.9</v>
      </c>
      <c r="Q364" s="267">
        <v>0</v>
      </c>
      <c r="R364" s="267">
        <v>0</v>
      </c>
      <c r="S364" s="267">
        <v>0</v>
      </c>
      <c r="T364" s="295">
        <v>0</v>
      </c>
      <c r="U364" s="266">
        <v>0</v>
      </c>
      <c r="V364" s="266">
        <v>0</v>
      </c>
      <c r="W364" s="267">
        <v>0</v>
      </c>
      <c r="X364" s="267">
        <v>0</v>
      </c>
      <c r="Y364" s="268">
        <v>0</v>
      </c>
      <c r="Z364" s="268">
        <v>0</v>
      </c>
      <c r="AA364" s="295">
        <v>0</v>
      </c>
      <c r="AB364" s="264">
        <v>0</v>
      </c>
      <c r="AC364" s="264">
        <v>0</v>
      </c>
      <c r="AD364" s="264">
        <v>0</v>
      </c>
      <c r="AE364" s="264">
        <v>0</v>
      </c>
      <c r="AF364" s="268">
        <v>0</v>
      </c>
      <c r="AG364" s="268">
        <v>0</v>
      </c>
      <c r="AH364" s="295">
        <v>0</v>
      </c>
    </row>
    <row r="365" spans="1:34">
      <c r="A365" s="315" t="s">
        <v>671</v>
      </c>
      <c r="B365" s="321" t="s">
        <v>3324</v>
      </c>
      <c r="C365" s="293" t="s">
        <v>681</v>
      </c>
      <c r="D365" s="321" t="s">
        <v>682</v>
      </c>
      <c r="E365" s="263">
        <v>6877</v>
      </c>
      <c r="F365" s="263">
        <v>6478</v>
      </c>
      <c r="G365" s="263">
        <v>6245</v>
      </c>
      <c r="H365" s="264">
        <v>4942</v>
      </c>
      <c r="I365" s="264">
        <v>4752</v>
      </c>
      <c r="J365" s="264">
        <v>4591</v>
      </c>
      <c r="K365" s="264">
        <v>3564</v>
      </c>
      <c r="L365" s="264">
        <v>3365</v>
      </c>
      <c r="M365" s="264">
        <v>3257</v>
      </c>
      <c r="N365" s="267">
        <v>0.949371079730319</v>
      </c>
      <c r="O365" s="266">
        <v>141518</v>
      </c>
      <c r="P365" s="294">
        <v>0.9</v>
      </c>
      <c r="Q365" s="267">
        <v>0.941980514759343</v>
      </c>
      <c r="R365" s="267">
        <v>0.961554026709834</v>
      </c>
      <c r="S365" s="267">
        <v>0.944163860830528</v>
      </c>
      <c r="T365" s="295">
        <v>-0.0195735119504913</v>
      </c>
      <c r="U365" s="266">
        <v>149065</v>
      </c>
      <c r="V365" s="266">
        <v>137511</v>
      </c>
      <c r="W365" s="267">
        <v>0.922490188843793</v>
      </c>
      <c r="X365" s="267">
        <v>0.908099461974698</v>
      </c>
      <c r="Y365" s="268">
        <v>0.928976123027115</v>
      </c>
      <c r="Z365" s="268">
        <v>0.913860830527497</v>
      </c>
      <c r="AA365" s="295">
        <v>-0.0208766610524163</v>
      </c>
      <c r="AB365" s="264">
        <v>34623</v>
      </c>
      <c r="AC365" s="264">
        <v>31930</v>
      </c>
      <c r="AD365" s="264">
        <v>32801</v>
      </c>
      <c r="AE365" s="264">
        <v>30432</v>
      </c>
      <c r="AF365" s="268">
        <v>0.922219333968749</v>
      </c>
      <c r="AG365" s="268">
        <v>0.927776592177068</v>
      </c>
      <c r="AH365" s="295">
        <v>-0.00555725820831865</v>
      </c>
    </row>
    <row r="366" spans="1:34">
      <c r="A366" s="315" t="s">
        <v>671</v>
      </c>
      <c r="B366" s="321" t="s">
        <v>3324</v>
      </c>
      <c r="C366" s="293" t="s">
        <v>683</v>
      </c>
      <c r="D366" s="321" t="s">
        <v>684</v>
      </c>
      <c r="E366" s="263">
        <v>3279</v>
      </c>
      <c r="F366" s="263">
        <v>3133</v>
      </c>
      <c r="G366" s="263">
        <v>3053</v>
      </c>
      <c r="H366" s="264">
        <v>2511</v>
      </c>
      <c r="I366" s="264">
        <v>2430</v>
      </c>
      <c r="J366" s="264">
        <v>2366</v>
      </c>
      <c r="K366" s="264">
        <v>1868</v>
      </c>
      <c r="L366" s="264">
        <v>1784</v>
      </c>
      <c r="M366" s="264">
        <v>1762</v>
      </c>
      <c r="N366" s="267">
        <v>0.939111001425908</v>
      </c>
      <c r="O366" s="266">
        <v>68495</v>
      </c>
      <c r="P366" s="294">
        <v>0.9</v>
      </c>
      <c r="Q366" s="267">
        <v>0.955474229948155</v>
      </c>
      <c r="R366" s="267">
        <v>0.967741935483871</v>
      </c>
      <c r="S366" s="267">
        <v>0.955032119914347</v>
      </c>
      <c r="T366" s="295">
        <v>-0.0122677055357161</v>
      </c>
      <c r="U366" s="266">
        <v>72936</v>
      </c>
      <c r="V366" s="266">
        <v>67769</v>
      </c>
      <c r="W366" s="267">
        <v>0.929157069211363</v>
      </c>
      <c r="X366" s="267">
        <v>0.931076547727966</v>
      </c>
      <c r="Y366" s="268">
        <v>0.942254082039028</v>
      </c>
      <c r="Z366" s="268">
        <v>0.943254817987152</v>
      </c>
      <c r="AA366" s="295">
        <v>-0.0111775343110624</v>
      </c>
      <c r="AB366" s="264">
        <v>17009</v>
      </c>
      <c r="AC366" s="264">
        <v>15991</v>
      </c>
      <c r="AD366" s="264">
        <v>16379</v>
      </c>
      <c r="AE366" s="264">
        <v>15343</v>
      </c>
      <c r="AF366" s="268">
        <v>0.940149332706214</v>
      </c>
      <c r="AG366" s="268">
        <v>0.936748275230478</v>
      </c>
      <c r="AH366" s="295">
        <v>0.00340105747573627</v>
      </c>
    </row>
    <row r="367" spans="1:34">
      <c r="A367" s="315" t="s">
        <v>671</v>
      </c>
      <c r="B367" s="321" t="s">
        <v>3324</v>
      </c>
      <c r="C367" s="293" t="s">
        <v>685</v>
      </c>
      <c r="D367" s="321" t="s">
        <v>686</v>
      </c>
      <c r="E367" s="263">
        <v>2831</v>
      </c>
      <c r="F367" s="263">
        <v>2685</v>
      </c>
      <c r="G367" s="263">
        <v>2612</v>
      </c>
      <c r="H367" s="264">
        <v>2089</v>
      </c>
      <c r="I367" s="264">
        <v>2015</v>
      </c>
      <c r="J367" s="264">
        <v>1842</v>
      </c>
      <c r="K367" s="264">
        <v>1741</v>
      </c>
      <c r="L367" s="264">
        <v>1660</v>
      </c>
      <c r="M367" s="264">
        <v>1621</v>
      </c>
      <c r="N367" s="267">
        <v>0.960870561282932</v>
      </c>
      <c r="O367" s="266">
        <v>62913</v>
      </c>
      <c r="P367" s="294">
        <v>0.9</v>
      </c>
      <c r="Q367" s="267">
        <v>0.948428117273048</v>
      </c>
      <c r="R367" s="267">
        <v>0.964576352321685</v>
      </c>
      <c r="S367" s="267">
        <v>0.953475014359563</v>
      </c>
      <c r="T367" s="295">
        <v>-0.0161482350486366</v>
      </c>
      <c r="U367" s="266">
        <v>65475</v>
      </c>
      <c r="V367" s="266">
        <v>60402</v>
      </c>
      <c r="W367" s="267">
        <v>0.922520045819015</v>
      </c>
      <c r="X367" s="267">
        <v>0.922642175909573</v>
      </c>
      <c r="Y367" s="268">
        <v>0.881761608425084</v>
      </c>
      <c r="Z367" s="268">
        <v>0.931074095347501</v>
      </c>
      <c r="AA367" s="295">
        <v>0.0408805674844888</v>
      </c>
      <c r="AB367" s="264">
        <v>14743</v>
      </c>
      <c r="AC367" s="264">
        <v>13458</v>
      </c>
      <c r="AD367" s="264">
        <v>14409</v>
      </c>
      <c r="AE367" s="264">
        <v>13354</v>
      </c>
      <c r="AF367" s="268">
        <v>0.912839991860544</v>
      </c>
      <c r="AG367" s="268">
        <v>0.926781872440836</v>
      </c>
      <c r="AH367" s="295">
        <v>-0.0139418805802916</v>
      </c>
    </row>
    <row r="368" spans="1:34">
      <c r="A368" s="315" t="s">
        <v>671</v>
      </c>
      <c r="B368" s="321" t="s">
        <v>3324</v>
      </c>
      <c r="C368" s="293" t="s">
        <v>687</v>
      </c>
      <c r="D368" s="321" t="s">
        <v>688</v>
      </c>
      <c r="E368" s="263">
        <v>4050</v>
      </c>
      <c r="F368" s="263">
        <v>3944</v>
      </c>
      <c r="G368" s="263">
        <v>3688</v>
      </c>
      <c r="H368" s="264">
        <v>2967</v>
      </c>
      <c r="I368" s="264">
        <v>2922</v>
      </c>
      <c r="J368" s="264">
        <v>2704</v>
      </c>
      <c r="K368" s="264">
        <v>2159</v>
      </c>
      <c r="L368" s="264">
        <v>2092</v>
      </c>
      <c r="M368" s="264">
        <v>1925</v>
      </c>
      <c r="N368" s="267">
        <v>0.964659066465907</v>
      </c>
      <c r="O368" s="266">
        <v>89694</v>
      </c>
      <c r="P368" s="294">
        <v>0.9</v>
      </c>
      <c r="Q368" s="267">
        <v>0.973827160493827</v>
      </c>
      <c r="R368" s="267">
        <v>0.984833164812942</v>
      </c>
      <c r="S368" s="267">
        <v>0.968967114404817</v>
      </c>
      <c r="T368" s="295">
        <v>-0.0110060043191152</v>
      </c>
      <c r="U368" s="266">
        <v>92980</v>
      </c>
      <c r="V368" s="266">
        <v>83483</v>
      </c>
      <c r="W368" s="267">
        <v>0.897859754785975</v>
      </c>
      <c r="X368" s="267">
        <v>0.910617283950617</v>
      </c>
      <c r="Y368" s="268">
        <v>0.911358274351197</v>
      </c>
      <c r="Z368" s="268">
        <v>0.891616489115331</v>
      </c>
      <c r="AA368" s="295">
        <v>-0.000740990400579289</v>
      </c>
      <c r="AB368" s="264">
        <v>20584</v>
      </c>
      <c r="AC368" s="264">
        <v>18599</v>
      </c>
      <c r="AD368" s="264">
        <v>20108</v>
      </c>
      <c r="AE368" s="264">
        <v>18338</v>
      </c>
      <c r="AF368" s="268">
        <v>0.903565876408861</v>
      </c>
      <c r="AG368" s="268">
        <v>0.911975333200716</v>
      </c>
      <c r="AH368" s="295">
        <v>-0.0084094567918549</v>
      </c>
    </row>
    <row r="369" spans="1:34">
      <c r="A369" s="315" t="s">
        <v>671</v>
      </c>
      <c r="B369" s="321" t="s">
        <v>3324</v>
      </c>
      <c r="C369" s="293" t="s">
        <v>689</v>
      </c>
      <c r="D369" s="321" t="s">
        <v>690</v>
      </c>
      <c r="E369" s="263">
        <v>6427</v>
      </c>
      <c r="F369" s="263">
        <v>6292</v>
      </c>
      <c r="G369" s="263">
        <v>5928</v>
      </c>
      <c r="H369" s="264">
        <v>4934</v>
      </c>
      <c r="I369" s="264">
        <v>4846</v>
      </c>
      <c r="J369" s="264">
        <v>4615</v>
      </c>
      <c r="K369" s="264">
        <v>3678</v>
      </c>
      <c r="L369" s="264">
        <v>3571</v>
      </c>
      <c r="M369" s="264">
        <v>3399</v>
      </c>
      <c r="N369" s="267">
        <v>0.980028899111387</v>
      </c>
      <c r="O369" s="266">
        <v>140396</v>
      </c>
      <c r="P369" s="294">
        <v>0.9</v>
      </c>
      <c r="Q369" s="267">
        <v>0.978994865411545</v>
      </c>
      <c r="R369" s="267">
        <v>0.982164572355087</v>
      </c>
      <c r="S369" s="267">
        <v>0.970908102229473</v>
      </c>
      <c r="T369" s="295">
        <v>-0.00316970694354213</v>
      </c>
      <c r="U369" s="266">
        <v>143257</v>
      </c>
      <c r="V369" s="266">
        <v>131833</v>
      </c>
      <c r="W369" s="267">
        <v>0.920255205679304</v>
      </c>
      <c r="X369" s="267">
        <v>0.922358798817489</v>
      </c>
      <c r="Y369" s="268">
        <v>0.935346574787191</v>
      </c>
      <c r="Z369" s="268">
        <v>0.924143556280587</v>
      </c>
      <c r="AA369" s="295">
        <v>-0.0129877759697022</v>
      </c>
      <c r="AB369" s="264">
        <v>33322</v>
      </c>
      <c r="AC369" s="264">
        <v>30954</v>
      </c>
      <c r="AD369" s="264">
        <v>31065</v>
      </c>
      <c r="AE369" s="264">
        <v>28650</v>
      </c>
      <c r="AF369" s="268">
        <v>0.928935838184983</v>
      </c>
      <c r="AG369" s="268">
        <v>0.92225977788508</v>
      </c>
      <c r="AH369" s="295">
        <v>0.00667606029990331</v>
      </c>
    </row>
    <row r="370" spans="1:34">
      <c r="A370" s="315" t="s">
        <v>671</v>
      </c>
      <c r="B370" s="321" t="s">
        <v>3324</v>
      </c>
      <c r="C370" s="293" t="s">
        <v>691</v>
      </c>
      <c r="D370" s="321" t="s">
        <v>692</v>
      </c>
      <c r="E370" s="263">
        <v>0</v>
      </c>
      <c r="F370" s="263">
        <v>0</v>
      </c>
      <c r="G370" s="263">
        <v>0</v>
      </c>
      <c r="H370" s="264">
        <v>0</v>
      </c>
      <c r="I370" s="264">
        <v>0</v>
      </c>
      <c r="J370" s="264">
        <v>0</v>
      </c>
      <c r="K370" s="264">
        <v>0</v>
      </c>
      <c r="L370" s="264">
        <v>0</v>
      </c>
      <c r="M370" s="264">
        <v>0</v>
      </c>
      <c r="N370" s="267">
        <v>0</v>
      </c>
      <c r="O370" s="266">
        <v>0</v>
      </c>
      <c r="P370" s="294">
        <v>0.9</v>
      </c>
      <c r="Q370" s="267">
        <v>0</v>
      </c>
      <c r="R370" s="267">
        <v>0</v>
      </c>
      <c r="S370" s="267">
        <v>0</v>
      </c>
      <c r="T370" s="295">
        <v>0</v>
      </c>
      <c r="U370" s="266">
        <v>1</v>
      </c>
      <c r="V370" s="266">
        <v>1</v>
      </c>
      <c r="W370" s="267">
        <v>1</v>
      </c>
      <c r="X370" s="267">
        <v>0</v>
      </c>
      <c r="Y370" s="268">
        <v>0</v>
      </c>
      <c r="Z370" s="268">
        <v>0</v>
      </c>
      <c r="AA370" s="295">
        <v>0</v>
      </c>
      <c r="AB370" s="264">
        <v>0</v>
      </c>
      <c r="AC370" s="264">
        <v>0</v>
      </c>
      <c r="AD370" s="264">
        <v>0</v>
      </c>
      <c r="AE370" s="264">
        <v>0</v>
      </c>
      <c r="AF370" s="268">
        <v>0</v>
      </c>
      <c r="AG370" s="268">
        <v>0</v>
      </c>
      <c r="AH370" s="295">
        <v>0</v>
      </c>
    </row>
    <row r="371" spans="1:34">
      <c r="A371" s="315" t="s">
        <v>671</v>
      </c>
      <c r="B371" s="321" t="s">
        <v>3324</v>
      </c>
      <c r="C371" s="293" t="s">
        <v>693</v>
      </c>
      <c r="D371" s="321" t="s">
        <v>694</v>
      </c>
      <c r="E371" s="263">
        <v>10216</v>
      </c>
      <c r="F371" s="263">
        <v>9678</v>
      </c>
      <c r="G371" s="263">
        <v>9281</v>
      </c>
      <c r="H371" s="264">
        <v>7464</v>
      </c>
      <c r="I371" s="264">
        <v>7233</v>
      </c>
      <c r="J371" s="264">
        <v>6930</v>
      </c>
      <c r="K371" s="264">
        <v>5681</v>
      </c>
      <c r="L371" s="264">
        <v>5485</v>
      </c>
      <c r="M371" s="264">
        <v>5105</v>
      </c>
      <c r="N371" s="267">
        <v>0.95393439844426</v>
      </c>
      <c r="O371" s="266">
        <v>213874</v>
      </c>
      <c r="P371" s="294">
        <v>0.9</v>
      </c>
      <c r="Q371" s="267">
        <v>0.947337509788567</v>
      </c>
      <c r="R371" s="267">
        <v>0.969051446945338</v>
      </c>
      <c r="S371" s="267">
        <v>0.965499031860588</v>
      </c>
      <c r="T371" s="295">
        <v>-0.0217139371567707</v>
      </c>
      <c r="U371" s="266">
        <v>224202</v>
      </c>
      <c r="V371" s="266">
        <v>203877</v>
      </c>
      <c r="W371" s="267">
        <v>0.909345144111114</v>
      </c>
      <c r="X371" s="267">
        <v>0.908476898981989</v>
      </c>
      <c r="Y371" s="268">
        <v>0.928456591639871</v>
      </c>
      <c r="Z371" s="268">
        <v>0.898609399753564</v>
      </c>
      <c r="AA371" s="295">
        <v>-0.0199796926578824</v>
      </c>
      <c r="AB371" s="264">
        <v>51494</v>
      </c>
      <c r="AC371" s="264">
        <v>46747</v>
      </c>
      <c r="AD371" s="264">
        <v>50196</v>
      </c>
      <c r="AE371" s="264">
        <v>45962</v>
      </c>
      <c r="AF371" s="268">
        <v>0.907814502660504</v>
      </c>
      <c r="AG371" s="268">
        <v>0.91565064945414</v>
      </c>
      <c r="AH371" s="295">
        <v>-0.00783614679363565</v>
      </c>
    </row>
    <row r="372" spans="1:34">
      <c r="A372" s="315" t="s">
        <v>671</v>
      </c>
      <c r="B372" s="321" t="s">
        <v>3324</v>
      </c>
      <c r="C372" s="293" t="s">
        <v>695</v>
      </c>
      <c r="D372" s="321" t="s">
        <v>696</v>
      </c>
      <c r="E372" s="263">
        <v>4208</v>
      </c>
      <c r="F372" s="263">
        <v>3975</v>
      </c>
      <c r="G372" s="263">
        <v>3829</v>
      </c>
      <c r="H372" s="264">
        <v>3251</v>
      </c>
      <c r="I372" s="264">
        <v>3095</v>
      </c>
      <c r="J372" s="264">
        <v>3004</v>
      </c>
      <c r="K372" s="264">
        <v>2205</v>
      </c>
      <c r="L372" s="264">
        <v>2087</v>
      </c>
      <c r="M372" s="264">
        <v>2025</v>
      </c>
      <c r="N372" s="267">
        <v>0.954227537100727</v>
      </c>
      <c r="O372" s="266">
        <v>90727</v>
      </c>
      <c r="P372" s="294">
        <v>0.9</v>
      </c>
      <c r="Q372" s="267">
        <v>0.94462927756654</v>
      </c>
      <c r="R372" s="267">
        <v>0.952014764687788</v>
      </c>
      <c r="S372" s="267">
        <v>0.946485260770975</v>
      </c>
      <c r="T372" s="295">
        <v>-0.00738548712124842</v>
      </c>
      <c r="U372" s="266">
        <v>95079</v>
      </c>
      <c r="V372" s="266">
        <v>87476</v>
      </c>
      <c r="W372" s="267">
        <v>0.920034918331072</v>
      </c>
      <c r="X372" s="267">
        <v>0.909933460076046</v>
      </c>
      <c r="Y372" s="268">
        <v>0.924023377422332</v>
      </c>
      <c r="Z372" s="268">
        <v>0.918367346938776</v>
      </c>
      <c r="AA372" s="295">
        <v>-0.014089917346286</v>
      </c>
      <c r="AB372" s="264">
        <v>22040</v>
      </c>
      <c r="AC372" s="264">
        <v>20282</v>
      </c>
      <c r="AD372" s="264">
        <v>21167</v>
      </c>
      <c r="AE372" s="264">
        <v>19461</v>
      </c>
      <c r="AF372" s="268">
        <v>0.920235934664247</v>
      </c>
      <c r="AG372" s="268">
        <v>0.9194028440497</v>
      </c>
      <c r="AH372" s="295">
        <v>0.000833090614546839</v>
      </c>
    </row>
    <row r="373" spans="1:34">
      <c r="A373" s="315" t="s">
        <v>671</v>
      </c>
      <c r="B373" s="321" t="s">
        <v>3324</v>
      </c>
      <c r="C373" s="293" t="s">
        <v>697</v>
      </c>
      <c r="D373" s="321" t="s">
        <v>698</v>
      </c>
      <c r="E373" s="263">
        <v>0</v>
      </c>
      <c r="F373" s="263">
        <v>0</v>
      </c>
      <c r="G373" s="263">
        <v>0</v>
      </c>
      <c r="H373" s="264">
        <v>0</v>
      </c>
      <c r="I373" s="264">
        <v>0</v>
      </c>
      <c r="J373" s="264">
        <v>0</v>
      </c>
      <c r="K373" s="264">
        <v>0</v>
      </c>
      <c r="L373" s="264">
        <v>0</v>
      </c>
      <c r="M373" s="264">
        <v>0</v>
      </c>
      <c r="N373" s="267">
        <v>1</v>
      </c>
      <c r="O373" s="266">
        <v>1</v>
      </c>
      <c r="P373" s="294">
        <v>0.9</v>
      </c>
      <c r="Q373" s="267">
        <v>0</v>
      </c>
      <c r="R373" s="267">
        <v>0</v>
      </c>
      <c r="S373" s="267">
        <v>0</v>
      </c>
      <c r="T373" s="295">
        <v>0</v>
      </c>
      <c r="U373" s="266">
        <v>1</v>
      </c>
      <c r="V373" s="266">
        <v>1</v>
      </c>
      <c r="W373" s="267">
        <v>1</v>
      </c>
      <c r="X373" s="267">
        <v>0</v>
      </c>
      <c r="Y373" s="268">
        <v>0</v>
      </c>
      <c r="Z373" s="268">
        <v>0</v>
      </c>
      <c r="AA373" s="295">
        <v>0</v>
      </c>
      <c r="AB373" s="264">
        <v>0</v>
      </c>
      <c r="AC373" s="264">
        <v>0</v>
      </c>
      <c r="AD373" s="264">
        <v>0</v>
      </c>
      <c r="AE373" s="264">
        <v>0</v>
      </c>
      <c r="AF373" s="268">
        <v>0</v>
      </c>
      <c r="AG373" s="268">
        <v>0</v>
      </c>
      <c r="AH373" s="295">
        <v>0</v>
      </c>
    </row>
    <row r="374" spans="1:34">
      <c r="A374" s="315" t="s">
        <v>671</v>
      </c>
      <c r="B374" s="321" t="s">
        <v>3324</v>
      </c>
      <c r="C374" s="293" t="s">
        <v>699</v>
      </c>
      <c r="D374" s="321" t="s">
        <v>700</v>
      </c>
      <c r="E374" s="263">
        <v>7252</v>
      </c>
      <c r="F374" s="263">
        <v>6939</v>
      </c>
      <c r="G374" s="263">
        <v>6742</v>
      </c>
      <c r="H374" s="264">
        <v>5214</v>
      </c>
      <c r="I374" s="264">
        <v>5105</v>
      </c>
      <c r="J374" s="264">
        <v>4921</v>
      </c>
      <c r="K374" s="264">
        <v>4047</v>
      </c>
      <c r="L374" s="264">
        <v>3944</v>
      </c>
      <c r="M374" s="264">
        <v>3815</v>
      </c>
      <c r="N374" s="267">
        <v>0.971578013060293</v>
      </c>
      <c r="O374" s="266">
        <v>153247</v>
      </c>
      <c r="P374" s="294">
        <v>0.9</v>
      </c>
      <c r="Q374" s="267">
        <v>0.956839492553778</v>
      </c>
      <c r="R374" s="267">
        <v>0.97909474491753</v>
      </c>
      <c r="S374" s="267">
        <v>0.974549048678033</v>
      </c>
      <c r="T374" s="295">
        <v>-0.0222552523637514</v>
      </c>
      <c r="U374" s="266">
        <v>157730</v>
      </c>
      <c r="V374" s="266">
        <v>147841</v>
      </c>
      <c r="W374" s="267">
        <v>0.937304254105116</v>
      </c>
      <c r="X374" s="267">
        <v>0.929674572531715</v>
      </c>
      <c r="Y374" s="268">
        <v>0.943805140007672</v>
      </c>
      <c r="Z374" s="268">
        <v>0.94267358537188</v>
      </c>
      <c r="AA374" s="295">
        <v>-0.0141305674759563</v>
      </c>
      <c r="AB374" s="264">
        <v>36688</v>
      </c>
      <c r="AC374" s="264">
        <v>34492</v>
      </c>
      <c r="AD374" s="264">
        <v>35627</v>
      </c>
      <c r="AE374" s="264">
        <v>33583</v>
      </c>
      <c r="AF374" s="268">
        <v>0.940143916266899</v>
      </c>
      <c r="AG374" s="268">
        <v>0.942627782299941</v>
      </c>
      <c r="AH374" s="295">
        <v>-0.00248386603304174</v>
      </c>
    </row>
    <row r="375" spans="1:34">
      <c r="A375" s="315" t="s">
        <v>671</v>
      </c>
      <c r="B375" s="321" t="s">
        <v>3324</v>
      </c>
      <c r="C375" s="293" t="s">
        <v>701</v>
      </c>
      <c r="D375" s="321" t="s">
        <v>702</v>
      </c>
      <c r="E375" s="263">
        <v>0</v>
      </c>
      <c r="F375" s="263">
        <v>0</v>
      </c>
      <c r="G375" s="263">
        <v>0</v>
      </c>
      <c r="H375" s="264">
        <v>0</v>
      </c>
      <c r="I375" s="264">
        <v>0</v>
      </c>
      <c r="J375" s="264">
        <v>0</v>
      </c>
      <c r="K375" s="264">
        <v>0</v>
      </c>
      <c r="L375" s="264">
        <v>0</v>
      </c>
      <c r="M375" s="264">
        <v>0</v>
      </c>
      <c r="N375" s="267">
        <v>0</v>
      </c>
      <c r="O375" s="266">
        <v>0</v>
      </c>
      <c r="P375" s="294">
        <v>0.9</v>
      </c>
      <c r="Q375" s="267">
        <v>0</v>
      </c>
      <c r="R375" s="267">
        <v>0</v>
      </c>
      <c r="S375" s="267">
        <v>0</v>
      </c>
      <c r="T375" s="295">
        <v>0</v>
      </c>
      <c r="U375" s="266">
        <v>0</v>
      </c>
      <c r="V375" s="266">
        <v>0</v>
      </c>
      <c r="W375" s="267">
        <v>0</v>
      </c>
      <c r="X375" s="267">
        <v>0</v>
      </c>
      <c r="Y375" s="268">
        <v>0</v>
      </c>
      <c r="Z375" s="268">
        <v>0</v>
      </c>
      <c r="AA375" s="295">
        <v>0</v>
      </c>
      <c r="AB375" s="264">
        <v>0</v>
      </c>
      <c r="AC375" s="264">
        <v>0</v>
      </c>
      <c r="AD375" s="264">
        <v>0</v>
      </c>
      <c r="AE375" s="264">
        <v>0</v>
      </c>
      <c r="AF375" s="268">
        <v>0</v>
      </c>
      <c r="AG375" s="268">
        <v>0</v>
      </c>
      <c r="AH375" s="295">
        <v>0</v>
      </c>
    </row>
    <row r="376" spans="1:34">
      <c r="A376" s="315" t="s">
        <v>671</v>
      </c>
      <c r="B376" s="321" t="s">
        <v>3324</v>
      </c>
      <c r="C376" s="293" t="s">
        <v>703</v>
      </c>
      <c r="D376" s="321" t="s">
        <v>704</v>
      </c>
      <c r="E376" s="263">
        <v>5128</v>
      </c>
      <c r="F376" s="263">
        <v>4641</v>
      </c>
      <c r="G376" s="263">
        <v>4577</v>
      </c>
      <c r="H376" s="264">
        <v>3740</v>
      </c>
      <c r="I376" s="264">
        <v>3453</v>
      </c>
      <c r="J376" s="264">
        <v>3408</v>
      </c>
      <c r="K376" s="264">
        <v>2806</v>
      </c>
      <c r="L376" s="264">
        <v>2581</v>
      </c>
      <c r="M376" s="264">
        <v>2552</v>
      </c>
      <c r="N376" s="267">
        <v>0.917281182673276</v>
      </c>
      <c r="O376" s="266">
        <v>104737</v>
      </c>
      <c r="P376" s="294">
        <v>0.9</v>
      </c>
      <c r="Q376" s="267">
        <v>0.90503120124805</v>
      </c>
      <c r="R376" s="267">
        <v>0.923262032085561</v>
      </c>
      <c r="S376" s="267">
        <v>0.919814682822523</v>
      </c>
      <c r="T376" s="295">
        <v>-0.0182308308375115</v>
      </c>
      <c r="U376" s="266">
        <v>114182</v>
      </c>
      <c r="V376" s="266">
        <v>103386</v>
      </c>
      <c r="W376" s="267">
        <v>0.905449195144594</v>
      </c>
      <c r="X376" s="267">
        <v>0.892550702028081</v>
      </c>
      <c r="Y376" s="268">
        <v>0.911229946524064</v>
      </c>
      <c r="Z376" s="268">
        <v>0.909479686386315</v>
      </c>
      <c r="AA376" s="295">
        <v>-0.018679244495983</v>
      </c>
      <c r="AB376" s="264">
        <v>26217</v>
      </c>
      <c r="AC376" s="264">
        <v>23806</v>
      </c>
      <c r="AD376" s="264">
        <v>25689</v>
      </c>
      <c r="AE376" s="264">
        <v>23336</v>
      </c>
      <c r="AF376" s="268">
        <v>0.90803677003471</v>
      </c>
      <c r="AG376" s="268">
        <v>0.908404375413601</v>
      </c>
      <c r="AH376" s="295">
        <v>-0.000367605378890912</v>
      </c>
    </row>
    <row r="377" spans="1:34">
      <c r="A377" s="315" t="s">
        <v>671</v>
      </c>
      <c r="B377" s="321" t="s">
        <v>3324</v>
      </c>
      <c r="C377" s="293" t="s">
        <v>705</v>
      </c>
      <c r="D377" s="321" t="s">
        <v>706</v>
      </c>
      <c r="E377" s="263">
        <v>0</v>
      </c>
      <c r="F377" s="263">
        <v>0</v>
      </c>
      <c r="G377" s="263">
        <v>0</v>
      </c>
      <c r="H377" s="264">
        <v>0</v>
      </c>
      <c r="I377" s="264">
        <v>0</v>
      </c>
      <c r="J377" s="264">
        <v>0</v>
      </c>
      <c r="K377" s="264">
        <v>0</v>
      </c>
      <c r="L377" s="264">
        <v>0</v>
      </c>
      <c r="M377" s="264">
        <v>0</v>
      </c>
      <c r="N377" s="267">
        <v>0</v>
      </c>
      <c r="O377" s="266">
        <v>0</v>
      </c>
      <c r="P377" s="294">
        <v>0.9</v>
      </c>
      <c r="Q377" s="267">
        <v>0</v>
      </c>
      <c r="R377" s="267">
        <v>0</v>
      </c>
      <c r="S377" s="267">
        <v>0</v>
      </c>
      <c r="T377" s="295">
        <v>0</v>
      </c>
      <c r="U377" s="266">
        <v>2</v>
      </c>
      <c r="V377" s="266">
        <v>0</v>
      </c>
      <c r="W377" s="267">
        <v>0</v>
      </c>
      <c r="X377" s="267">
        <v>0</v>
      </c>
      <c r="Y377" s="268">
        <v>0</v>
      </c>
      <c r="Z377" s="268">
        <v>0</v>
      </c>
      <c r="AA377" s="295">
        <v>0</v>
      </c>
      <c r="AB377" s="264">
        <v>0</v>
      </c>
      <c r="AC377" s="264">
        <v>0</v>
      </c>
      <c r="AD377" s="264">
        <v>2</v>
      </c>
      <c r="AE377" s="264">
        <v>0</v>
      </c>
      <c r="AF377" s="268">
        <v>0</v>
      </c>
      <c r="AG377" s="268">
        <v>0</v>
      </c>
      <c r="AH377" s="295">
        <v>0</v>
      </c>
    </row>
    <row r="378" spans="1:34">
      <c r="A378" s="315" t="s">
        <v>671</v>
      </c>
      <c r="B378" s="321" t="s">
        <v>3324</v>
      </c>
      <c r="C378" s="293" t="s">
        <v>707</v>
      </c>
      <c r="D378" s="321" t="s">
        <v>708</v>
      </c>
      <c r="E378" s="263">
        <v>6838</v>
      </c>
      <c r="F378" s="263">
        <v>6472</v>
      </c>
      <c r="G378" s="263">
        <v>6370</v>
      </c>
      <c r="H378" s="264">
        <v>4732</v>
      </c>
      <c r="I378" s="264">
        <v>4540</v>
      </c>
      <c r="J378" s="264">
        <v>4394</v>
      </c>
      <c r="K378" s="264">
        <v>3799</v>
      </c>
      <c r="L378" s="264">
        <v>3612</v>
      </c>
      <c r="M378" s="264">
        <v>3518</v>
      </c>
      <c r="N378" s="267">
        <v>0.943028968776009</v>
      </c>
      <c r="O378" s="266">
        <v>140500</v>
      </c>
      <c r="P378" s="294">
        <v>0.9</v>
      </c>
      <c r="Q378" s="267">
        <v>0.946475577654285</v>
      </c>
      <c r="R378" s="267">
        <v>0.959425190194421</v>
      </c>
      <c r="S378" s="267">
        <v>0.950776520136878</v>
      </c>
      <c r="T378" s="295">
        <v>-0.012949612540136</v>
      </c>
      <c r="U378" s="266">
        <v>148988</v>
      </c>
      <c r="V378" s="266">
        <v>137728</v>
      </c>
      <c r="W378" s="267">
        <v>0.924423443498805</v>
      </c>
      <c r="X378" s="267">
        <v>0.931558935361217</v>
      </c>
      <c r="Y378" s="268">
        <v>0.928571428571429</v>
      </c>
      <c r="Z378" s="268">
        <v>0.926033166622795</v>
      </c>
      <c r="AA378" s="295">
        <v>0.0029875067897881</v>
      </c>
      <c r="AB378" s="264">
        <v>33495</v>
      </c>
      <c r="AC378" s="264">
        <v>31267</v>
      </c>
      <c r="AD378" s="264">
        <v>32976</v>
      </c>
      <c r="AE378" s="264">
        <v>30818</v>
      </c>
      <c r="AF378" s="268">
        <v>0.933482609344678</v>
      </c>
      <c r="AG378" s="268">
        <v>0.934558466763707</v>
      </c>
      <c r="AH378" s="295">
        <v>-0.0010758574190286</v>
      </c>
    </row>
    <row r="379" spans="1:34">
      <c r="A379" s="315" t="s">
        <v>671</v>
      </c>
      <c r="B379" s="321" t="s">
        <v>3324</v>
      </c>
      <c r="C379" s="293" t="s">
        <v>709</v>
      </c>
      <c r="D379" s="321" t="s">
        <v>710</v>
      </c>
      <c r="E379" s="263">
        <v>3</v>
      </c>
      <c r="F379" s="263">
        <v>3</v>
      </c>
      <c r="G379" s="263">
        <v>3</v>
      </c>
      <c r="H379" s="264">
        <v>0</v>
      </c>
      <c r="I379" s="264">
        <v>0</v>
      </c>
      <c r="J379" s="264">
        <v>0</v>
      </c>
      <c r="K379" s="264">
        <v>3</v>
      </c>
      <c r="L379" s="264">
        <v>3</v>
      </c>
      <c r="M379" s="264">
        <v>3</v>
      </c>
      <c r="N379" s="267">
        <v>0.872340425531915</v>
      </c>
      <c r="O379" s="266">
        <v>41</v>
      </c>
      <c r="P379" s="294">
        <v>0.9</v>
      </c>
      <c r="Q379" s="267">
        <v>1</v>
      </c>
      <c r="R379" s="267">
        <v>0</v>
      </c>
      <c r="S379" s="267">
        <v>1</v>
      </c>
      <c r="T379" s="295">
        <v>1</v>
      </c>
      <c r="U379" s="266">
        <v>47</v>
      </c>
      <c r="V379" s="266">
        <v>43</v>
      </c>
      <c r="W379" s="267">
        <v>0.914893617021277</v>
      </c>
      <c r="X379" s="267">
        <v>1</v>
      </c>
      <c r="Y379" s="268">
        <v>0</v>
      </c>
      <c r="Z379" s="268">
        <v>1</v>
      </c>
      <c r="AA379" s="295">
        <v>1</v>
      </c>
      <c r="AB379" s="264">
        <v>14</v>
      </c>
      <c r="AC379" s="264">
        <v>14</v>
      </c>
      <c r="AD379" s="264">
        <v>12</v>
      </c>
      <c r="AE379" s="264">
        <v>12</v>
      </c>
      <c r="AF379" s="268">
        <v>1</v>
      </c>
      <c r="AG379" s="268">
        <v>1</v>
      </c>
      <c r="AH379" s="295">
        <v>0</v>
      </c>
    </row>
    <row r="380" spans="1:34">
      <c r="A380" s="315" t="s">
        <v>671</v>
      </c>
      <c r="B380" s="321" t="s">
        <v>3324</v>
      </c>
      <c r="C380" s="293" t="s">
        <v>711</v>
      </c>
      <c r="D380" s="321" t="s">
        <v>712</v>
      </c>
      <c r="E380" s="263">
        <v>1</v>
      </c>
      <c r="F380" s="263">
        <v>0</v>
      </c>
      <c r="G380" s="263">
        <v>1</v>
      </c>
      <c r="H380" s="264">
        <v>0</v>
      </c>
      <c r="I380" s="264">
        <v>0</v>
      </c>
      <c r="J380" s="264">
        <v>0</v>
      </c>
      <c r="K380" s="264">
        <v>1</v>
      </c>
      <c r="L380" s="264">
        <v>0</v>
      </c>
      <c r="M380" s="264">
        <v>1</v>
      </c>
      <c r="N380" s="267">
        <v>0.285714285714286</v>
      </c>
      <c r="O380" s="266">
        <v>2</v>
      </c>
      <c r="P380" s="294">
        <v>0.9</v>
      </c>
      <c r="Q380" s="267">
        <v>0</v>
      </c>
      <c r="R380" s="267">
        <v>0</v>
      </c>
      <c r="S380" s="267">
        <v>0</v>
      </c>
      <c r="T380" s="295">
        <v>0</v>
      </c>
      <c r="U380" s="266">
        <v>7</v>
      </c>
      <c r="V380" s="266">
        <v>6</v>
      </c>
      <c r="W380" s="267">
        <v>0.857142857142857</v>
      </c>
      <c r="X380" s="267">
        <v>1</v>
      </c>
      <c r="Y380" s="268">
        <v>0</v>
      </c>
      <c r="Z380" s="268">
        <v>1</v>
      </c>
      <c r="AA380" s="295">
        <v>1</v>
      </c>
      <c r="AB380" s="264">
        <v>3</v>
      </c>
      <c r="AC380" s="264">
        <v>3</v>
      </c>
      <c r="AD380" s="264">
        <v>1</v>
      </c>
      <c r="AE380" s="264">
        <v>1</v>
      </c>
      <c r="AF380" s="268">
        <v>1</v>
      </c>
      <c r="AG380" s="268">
        <v>1</v>
      </c>
      <c r="AH380" s="295">
        <v>0</v>
      </c>
    </row>
    <row r="381" spans="1:34">
      <c r="A381" s="315" t="s">
        <v>671</v>
      </c>
      <c r="B381" s="321" t="s">
        <v>3324</v>
      </c>
      <c r="C381" s="293" t="s">
        <v>713</v>
      </c>
      <c r="D381" s="321" t="s">
        <v>714</v>
      </c>
      <c r="E381" s="263">
        <v>0</v>
      </c>
      <c r="F381" s="263">
        <v>0</v>
      </c>
      <c r="G381" s="263">
        <v>0</v>
      </c>
      <c r="H381" s="264">
        <v>0</v>
      </c>
      <c r="I381" s="264">
        <v>0</v>
      </c>
      <c r="J381" s="264">
        <v>0</v>
      </c>
      <c r="K381" s="264">
        <v>0</v>
      </c>
      <c r="L381" s="264">
        <v>0</v>
      </c>
      <c r="M381" s="264">
        <v>0</v>
      </c>
      <c r="N381" s="267">
        <v>0.333333333333333</v>
      </c>
      <c r="O381" s="266">
        <v>1</v>
      </c>
      <c r="P381" s="294">
        <v>0.9</v>
      </c>
      <c r="Q381" s="267">
        <v>0</v>
      </c>
      <c r="R381" s="267">
        <v>0</v>
      </c>
      <c r="S381" s="267">
        <v>0</v>
      </c>
      <c r="T381" s="295">
        <v>0</v>
      </c>
      <c r="U381" s="266">
        <v>3</v>
      </c>
      <c r="V381" s="266">
        <v>0</v>
      </c>
      <c r="W381" s="267">
        <v>0</v>
      </c>
      <c r="X381" s="267">
        <v>0</v>
      </c>
      <c r="Y381" s="268">
        <v>0</v>
      </c>
      <c r="Z381" s="268">
        <v>0</v>
      </c>
      <c r="AA381" s="295">
        <v>0</v>
      </c>
      <c r="AB381" s="264">
        <v>1</v>
      </c>
      <c r="AC381" s="264">
        <v>0</v>
      </c>
      <c r="AD381" s="264">
        <v>0</v>
      </c>
      <c r="AE381" s="264">
        <v>0</v>
      </c>
      <c r="AF381" s="268">
        <v>0</v>
      </c>
      <c r="AG381" s="268">
        <v>0</v>
      </c>
      <c r="AH381" s="295">
        <v>0</v>
      </c>
    </row>
    <row r="382" spans="1:34">
      <c r="A382" s="315" t="s">
        <v>671</v>
      </c>
      <c r="B382" s="321" t="s">
        <v>3324</v>
      </c>
      <c r="C382" s="293" t="s">
        <v>715</v>
      </c>
      <c r="D382" s="321" t="s">
        <v>716</v>
      </c>
      <c r="E382" s="263">
        <v>3</v>
      </c>
      <c r="F382" s="263">
        <v>2</v>
      </c>
      <c r="G382" s="263">
        <v>3</v>
      </c>
      <c r="H382" s="264">
        <v>0</v>
      </c>
      <c r="I382" s="264">
        <v>0</v>
      </c>
      <c r="J382" s="264">
        <v>0</v>
      </c>
      <c r="K382" s="264">
        <v>3</v>
      </c>
      <c r="L382" s="264">
        <v>3</v>
      </c>
      <c r="M382" s="264">
        <v>3</v>
      </c>
      <c r="N382" s="267">
        <v>0.911111111111111</v>
      </c>
      <c r="O382" s="266">
        <v>41</v>
      </c>
      <c r="P382" s="294">
        <v>0.9</v>
      </c>
      <c r="Q382" s="267">
        <v>0.666666666666667</v>
      </c>
      <c r="R382" s="267">
        <v>0</v>
      </c>
      <c r="S382" s="267">
        <v>1</v>
      </c>
      <c r="T382" s="295">
        <v>0.666666666666667</v>
      </c>
      <c r="U382" s="266">
        <v>45</v>
      </c>
      <c r="V382" s="266">
        <v>43</v>
      </c>
      <c r="W382" s="267">
        <v>0.955555555555556</v>
      </c>
      <c r="X382" s="267">
        <v>1</v>
      </c>
      <c r="Y382" s="268">
        <v>0</v>
      </c>
      <c r="Z382" s="268">
        <v>1</v>
      </c>
      <c r="AA382" s="295">
        <v>1</v>
      </c>
      <c r="AB382" s="264">
        <v>17</v>
      </c>
      <c r="AC382" s="264">
        <v>16</v>
      </c>
      <c r="AD382" s="264">
        <v>10</v>
      </c>
      <c r="AE382" s="264">
        <v>10</v>
      </c>
      <c r="AF382" s="268">
        <v>0.941176470588235</v>
      </c>
      <c r="AG382" s="268">
        <v>1</v>
      </c>
      <c r="AH382" s="295">
        <v>-0.0588235294117647</v>
      </c>
    </row>
    <row r="383" spans="1:34">
      <c r="A383" s="315" t="s">
        <v>671</v>
      </c>
      <c r="B383" s="321" t="s">
        <v>3324</v>
      </c>
      <c r="C383" s="293" t="s">
        <v>717</v>
      </c>
      <c r="D383" s="321" t="s">
        <v>718</v>
      </c>
      <c r="E383" s="263">
        <v>59</v>
      </c>
      <c r="F383" s="263">
        <v>3</v>
      </c>
      <c r="G383" s="263">
        <v>3</v>
      </c>
      <c r="H383" s="264">
        <v>64</v>
      </c>
      <c r="I383" s="264">
        <v>2</v>
      </c>
      <c r="J383" s="264">
        <v>1</v>
      </c>
      <c r="K383" s="264">
        <v>54</v>
      </c>
      <c r="L383" s="264">
        <v>0</v>
      </c>
      <c r="M383" s="264">
        <v>0</v>
      </c>
      <c r="N383" s="267">
        <v>0.0179514255543823</v>
      </c>
      <c r="O383" s="266">
        <v>34</v>
      </c>
      <c r="P383" s="294">
        <v>0.9</v>
      </c>
      <c r="Q383" s="267">
        <v>0.0508474576271186</v>
      </c>
      <c r="R383" s="267">
        <v>0.03125</v>
      </c>
      <c r="S383" s="267">
        <v>0</v>
      </c>
      <c r="T383" s="295">
        <v>0.0195974576271186</v>
      </c>
      <c r="U383" s="266">
        <v>1894</v>
      </c>
      <c r="V383" s="266">
        <v>30</v>
      </c>
      <c r="W383" s="267">
        <v>0.0158394931362196</v>
      </c>
      <c r="X383" s="267">
        <v>0.0508474576271186</v>
      </c>
      <c r="Y383" s="268">
        <v>0.015625</v>
      </c>
      <c r="Z383" s="268">
        <v>0</v>
      </c>
      <c r="AA383" s="295">
        <v>0.0352224576271186</v>
      </c>
      <c r="AB383" s="264">
        <v>376</v>
      </c>
      <c r="AC383" s="264">
        <v>11</v>
      </c>
      <c r="AD383" s="264">
        <v>522</v>
      </c>
      <c r="AE383" s="264">
        <v>3</v>
      </c>
      <c r="AF383" s="268">
        <v>0.0292553191489362</v>
      </c>
      <c r="AG383" s="268">
        <v>0.00574712643678161</v>
      </c>
      <c r="AH383" s="295">
        <v>0.0235081927121546</v>
      </c>
    </row>
    <row r="384" spans="1:34">
      <c r="A384" s="315" t="s">
        <v>719</v>
      </c>
      <c r="B384" s="321" t="s">
        <v>3325</v>
      </c>
      <c r="C384" s="293" t="s">
        <v>721</v>
      </c>
      <c r="D384" s="321" t="s">
        <v>722</v>
      </c>
      <c r="E384" s="263">
        <v>4179</v>
      </c>
      <c r="F384" s="263">
        <v>4113</v>
      </c>
      <c r="G384" s="263">
        <v>3332</v>
      </c>
      <c r="H384" s="264">
        <v>1325</v>
      </c>
      <c r="I384" s="264">
        <v>1306</v>
      </c>
      <c r="J384" s="264">
        <v>1151</v>
      </c>
      <c r="K384" s="264">
        <v>2621</v>
      </c>
      <c r="L384" s="264">
        <v>2587</v>
      </c>
      <c r="M384" s="264">
        <v>2224</v>
      </c>
      <c r="N384" s="267">
        <v>0.981503277023908</v>
      </c>
      <c r="O384" s="266">
        <v>85061</v>
      </c>
      <c r="P384" s="294">
        <v>0.9</v>
      </c>
      <c r="Q384" s="267">
        <v>0.984206748025844</v>
      </c>
      <c r="R384" s="267">
        <v>0.985660377358491</v>
      </c>
      <c r="S384" s="267">
        <v>0.987027851964899</v>
      </c>
      <c r="T384" s="295">
        <v>-0.00145362933264703</v>
      </c>
      <c r="U384" s="266">
        <v>86664</v>
      </c>
      <c r="V384" s="266">
        <v>73521</v>
      </c>
      <c r="W384" s="267">
        <v>0.848345333702575</v>
      </c>
      <c r="X384" s="267">
        <v>0.797319932998325</v>
      </c>
      <c r="Y384" s="268">
        <v>0.868679245283019</v>
      </c>
      <c r="Z384" s="268">
        <v>0.848531095001908</v>
      </c>
      <c r="AA384" s="295">
        <v>-0.0713593122846939</v>
      </c>
      <c r="AB384" s="264">
        <v>19040</v>
      </c>
      <c r="AC384" s="264">
        <v>16172</v>
      </c>
      <c r="AD384" s="264">
        <v>18594</v>
      </c>
      <c r="AE384" s="264">
        <v>15818</v>
      </c>
      <c r="AF384" s="268">
        <v>0.84936974789916</v>
      </c>
      <c r="AG384" s="268">
        <v>0.850704528342476</v>
      </c>
      <c r="AH384" s="295">
        <v>-0.00133478044331647</v>
      </c>
    </row>
    <row r="385" spans="1:34">
      <c r="A385" s="315" t="s">
        <v>719</v>
      </c>
      <c r="B385" s="321" t="s">
        <v>3325</v>
      </c>
      <c r="C385" s="293" t="s">
        <v>723</v>
      </c>
      <c r="D385" s="321" t="s">
        <v>723</v>
      </c>
      <c r="E385" s="263">
        <v>2945</v>
      </c>
      <c r="F385" s="263">
        <v>2926</v>
      </c>
      <c r="G385" s="263">
        <v>2509</v>
      </c>
      <c r="H385" s="264">
        <v>1016</v>
      </c>
      <c r="I385" s="264">
        <v>1008</v>
      </c>
      <c r="J385" s="264">
        <v>910</v>
      </c>
      <c r="K385" s="264">
        <v>1794</v>
      </c>
      <c r="L385" s="264">
        <v>1786</v>
      </c>
      <c r="M385" s="264">
        <v>1542</v>
      </c>
      <c r="N385" s="267">
        <v>0.993167430338552</v>
      </c>
      <c r="O385" s="266">
        <v>61341</v>
      </c>
      <c r="P385" s="294">
        <v>0.9</v>
      </c>
      <c r="Q385" s="267">
        <v>0.993548387096774</v>
      </c>
      <c r="R385" s="267">
        <v>0.992125984251969</v>
      </c>
      <c r="S385" s="267">
        <v>0.995540691192865</v>
      </c>
      <c r="T385" s="295">
        <v>0.00142240284480566</v>
      </c>
      <c r="U385" s="266">
        <v>61763</v>
      </c>
      <c r="V385" s="266">
        <v>52935</v>
      </c>
      <c r="W385" s="267">
        <v>0.857066528504121</v>
      </c>
      <c r="X385" s="267">
        <v>0.85195246179966</v>
      </c>
      <c r="Y385" s="268">
        <v>0.895669291338583</v>
      </c>
      <c r="Z385" s="268">
        <v>0.859531772575251</v>
      </c>
      <c r="AA385" s="295">
        <v>-0.0437168295389222</v>
      </c>
      <c r="AB385" s="264">
        <v>13271</v>
      </c>
      <c r="AC385" s="264">
        <v>11430</v>
      </c>
      <c r="AD385" s="264">
        <v>13695</v>
      </c>
      <c r="AE385" s="264">
        <v>12036</v>
      </c>
      <c r="AF385" s="268">
        <v>0.861276467485495</v>
      </c>
      <c r="AG385" s="268">
        <v>0.878860898138007</v>
      </c>
      <c r="AH385" s="295">
        <v>-0.0175844306525119</v>
      </c>
    </row>
    <row r="386" spans="1:34">
      <c r="A386" s="315" t="s">
        <v>719</v>
      </c>
      <c r="B386" s="321" t="s">
        <v>3325</v>
      </c>
      <c r="C386" s="293" t="s">
        <v>724</v>
      </c>
      <c r="D386" s="321" t="s">
        <v>724</v>
      </c>
      <c r="E386" s="263">
        <v>3871</v>
      </c>
      <c r="F386" s="263">
        <v>3791</v>
      </c>
      <c r="G386" s="263">
        <v>3008</v>
      </c>
      <c r="H386" s="264">
        <v>1262</v>
      </c>
      <c r="I386" s="264">
        <v>1251</v>
      </c>
      <c r="J386" s="264">
        <v>1053</v>
      </c>
      <c r="K386" s="264">
        <v>2440</v>
      </c>
      <c r="L386" s="264">
        <v>2404</v>
      </c>
      <c r="M386" s="264">
        <v>2096</v>
      </c>
      <c r="N386" s="267">
        <v>0.970654365017832</v>
      </c>
      <c r="O386" s="266">
        <v>75117</v>
      </c>
      <c r="P386" s="294">
        <v>0.9</v>
      </c>
      <c r="Q386" s="267">
        <v>0.97933350555412</v>
      </c>
      <c r="R386" s="267">
        <v>0.991283676703645</v>
      </c>
      <c r="S386" s="267">
        <v>0.985245901639344</v>
      </c>
      <c r="T386" s="295">
        <v>-0.0119501711495247</v>
      </c>
      <c r="U386" s="266">
        <v>77388</v>
      </c>
      <c r="V386" s="266">
        <v>63138</v>
      </c>
      <c r="W386" s="267">
        <v>0.815862924484416</v>
      </c>
      <c r="X386" s="267">
        <v>0.777060191165074</v>
      </c>
      <c r="Y386" s="268">
        <v>0.834389857369255</v>
      </c>
      <c r="Z386" s="268">
        <v>0.859016393442623</v>
      </c>
      <c r="AA386" s="295">
        <v>-0.0573296662041816</v>
      </c>
      <c r="AB386" s="264">
        <v>17377</v>
      </c>
      <c r="AC386" s="264">
        <v>14248</v>
      </c>
      <c r="AD386" s="264">
        <v>17208</v>
      </c>
      <c r="AE386" s="264">
        <v>14529</v>
      </c>
      <c r="AF386" s="268">
        <v>0.819934396040743</v>
      </c>
      <c r="AG386" s="268">
        <v>0.84431659693166</v>
      </c>
      <c r="AH386" s="295">
        <v>-0.0243822008909163</v>
      </c>
    </row>
    <row r="387" spans="1:34">
      <c r="A387" s="315" t="s">
        <v>719</v>
      </c>
      <c r="B387" s="321" t="s">
        <v>3325</v>
      </c>
      <c r="C387" s="293" t="s">
        <v>725</v>
      </c>
      <c r="D387" s="321" t="s">
        <v>726</v>
      </c>
      <c r="E387" s="263">
        <v>4972</v>
      </c>
      <c r="F387" s="263">
        <v>4773</v>
      </c>
      <c r="G387" s="263">
        <v>3511</v>
      </c>
      <c r="H387" s="264">
        <v>1710</v>
      </c>
      <c r="I387" s="264">
        <v>1552</v>
      </c>
      <c r="J387" s="264">
        <v>1437</v>
      </c>
      <c r="K387" s="264">
        <v>3056</v>
      </c>
      <c r="L387" s="264">
        <v>2764</v>
      </c>
      <c r="M387" s="264">
        <v>2422</v>
      </c>
      <c r="N387" s="267">
        <v>0.939027731846743</v>
      </c>
      <c r="O387" s="266">
        <v>99382</v>
      </c>
      <c r="P387" s="294">
        <v>0.9</v>
      </c>
      <c r="Q387" s="267">
        <v>0.959975864843121</v>
      </c>
      <c r="R387" s="267">
        <v>0.907602339181287</v>
      </c>
      <c r="S387" s="267">
        <v>0.904450261780105</v>
      </c>
      <c r="T387" s="295">
        <v>0.052373525661835</v>
      </c>
      <c r="U387" s="266">
        <v>105835</v>
      </c>
      <c r="V387" s="266">
        <v>78778</v>
      </c>
      <c r="W387" s="267">
        <v>0.744347333112864</v>
      </c>
      <c r="X387" s="267">
        <v>0.706154465004023</v>
      </c>
      <c r="Y387" s="268">
        <v>0.840350877192982</v>
      </c>
      <c r="Z387" s="268">
        <v>0.792539267015707</v>
      </c>
      <c r="AA387" s="295">
        <v>-0.13419641218896</v>
      </c>
      <c r="AB387" s="264">
        <v>22471</v>
      </c>
      <c r="AC387" s="264">
        <v>17369</v>
      </c>
      <c r="AD387" s="264">
        <v>23381</v>
      </c>
      <c r="AE387" s="264">
        <v>17936</v>
      </c>
      <c r="AF387" s="268">
        <v>0.772951804548084</v>
      </c>
      <c r="AG387" s="268">
        <v>0.767118600573115</v>
      </c>
      <c r="AH387" s="295">
        <v>0.00583320397496934</v>
      </c>
    </row>
    <row r="388" spans="1:34">
      <c r="A388" s="315" t="s">
        <v>719</v>
      </c>
      <c r="B388" s="321" t="s">
        <v>3325</v>
      </c>
      <c r="C388" s="293" t="s">
        <v>727</v>
      </c>
      <c r="D388" s="321" t="s">
        <v>728</v>
      </c>
      <c r="E388" s="263">
        <v>3155</v>
      </c>
      <c r="F388" s="263">
        <v>3122</v>
      </c>
      <c r="G388" s="263">
        <v>2499</v>
      </c>
      <c r="H388" s="264">
        <v>1094</v>
      </c>
      <c r="I388" s="264">
        <v>1086</v>
      </c>
      <c r="J388" s="264">
        <v>962</v>
      </c>
      <c r="K388" s="264">
        <v>2007</v>
      </c>
      <c r="L388" s="264">
        <v>1991</v>
      </c>
      <c r="M388" s="264">
        <v>1783</v>
      </c>
      <c r="N388" s="267">
        <v>0.98516301976186</v>
      </c>
      <c r="O388" s="266">
        <v>63212</v>
      </c>
      <c r="P388" s="294">
        <v>0.9</v>
      </c>
      <c r="Q388" s="267">
        <v>0.989540412044374</v>
      </c>
      <c r="R388" s="267">
        <v>0.992687385740402</v>
      </c>
      <c r="S388" s="267">
        <v>0.992027902341804</v>
      </c>
      <c r="T388" s="295">
        <v>-0.00314697369602812</v>
      </c>
      <c r="U388" s="266">
        <v>64164</v>
      </c>
      <c r="V388" s="266">
        <v>55583</v>
      </c>
      <c r="W388" s="267">
        <v>0.866264572034162</v>
      </c>
      <c r="X388" s="267">
        <v>0.792076069730586</v>
      </c>
      <c r="Y388" s="268">
        <v>0.879341864716636</v>
      </c>
      <c r="Z388" s="268">
        <v>0.888390632785252</v>
      </c>
      <c r="AA388" s="295">
        <v>-0.0872657949860498</v>
      </c>
      <c r="AB388" s="264">
        <v>14086</v>
      </c>
      <c r="AC388" s="264">
        <v>12179</v>
      </c>
      <c r="AD388" s="264">
        <v>14095</v>
      </c>
      <c r="AE388" s="264">
        <v>12599</v>
      </c>
      <c r="AF388" s="268">
        <v>0.864617350560841</v>
      </c>
      <c r="AG388" s="268">
        <v>0.893863072011352</v>
      </c>
      <c r="AH388" s="295">
        <v>-0.029245721450511</v>
      </c>
    </row>
    <row r="389" spans="1:34">
      <c r="A389" s="315" t="s">
        <v>719</v>
      </c>
      <c r="B389" s="321" t="s">
        <v>3325</v>
      </c>
      <c r="C389" s="293" t="s">
        <v>729</v>
      </c>
      <c r="D389" s="321" t="s">
        <v>729</v>
      </c>
      <c r="E389" s="263">
        <v>4070</v>
      </c>
      <c r="F389" s="263">
        <v>3989</v>
      </c>
      <c r="G389" s="263">
        <v>3798</v>
      </c>
      <c r="H389" s="264">
        <v>1297</v>
      </c>
      <c r="I389" s="264">
        <v>1288</v>
      </c>
      <c r="J389" s="264">
        <v>1194</v>
      </c>
      <c r="K389" s="264">
        <v>2557</v>
      </c>
      <c r="L389" s="264">
        <v>2485</v>
      </c>
      <c r="M389" s="264">
        <v>2288</v>
      </c>
      <c r="N389" s="267">
        <v>0.985861514083209</v>
      </c>
      <c r="O389" s="266">
        <v>80258</v>
      </c>
      <c r="P389" s="294">
        <v>0.9</v>
      </c>
      <c r="Q389" s="267">
        <v>0.98009828009828</v>
      </c>
      <c r="R389" s="267">
        <v>0.993060909791827</v>
      </c>
      <c r="S389" s="267">
        <v>0.9718420023465</v>
      </c>
      <c r="T389" s="295">
        <v>-0.0129626296935471</v>
      </c>
      <c r="U389" s="266">
        <v>81409</v>
      </c>
      <c r="V389" s="266">
        <v>75770</v>
      </c>
      <c r="W389" s="267">
        <v>0.930732474296454</v>
      </c>
      <c r="X389" s="267">
        <v>0.933169533169533</v>
      </c>
      <c r="Y389" s="268">
        <v>0.920585967617579</v>
      </c>
      <c r="Z389" s="268">
        <v>0.894798592100117</v>
      </c>
      <c r="AA389" s="295">
        <v>0.0125835655519542</v>
      </c>
      <c r="AB389" s="264">
        <v>18089</v>
      </c>
      <c r="AC389" s="264">
        <v>16776</v>
      </c>
      <c r="AD389" s="264">
        <v>18102</v>
      </c>
      <c r="AE389" s="264">
        <v>16938</v>
      </c>
      <c r="AF389" s="268">
        <v>0.927414450771187</v>
      </c>
      <c r="AG389" s="268">
        <v>0.935697712959894</v>
      </c>
      <c r="AH389" s="295">
        <v>-0.00828326218870701</v>
      </c>
    </row>
    <row r="390" spans="1:34">
      <c r="A390" s="315" t="s">
        <v>719</v>
      </c>
      <c r="B390" s="321" t="s">
        <v>3325</v>
      </c>
      <c r="C390" s="293" t="s">
        <v>730</v>
      </c>
      <c r="D390" s="321" t="s">
        <v>730</v>
      </c>
      <c r="E390" s="263">
        <v>3545</v>
      </c>
      <c r="F390" s="263">
        <v>3487</v>
      </c>
      <c r="G390" s="263">
        <v>3029</v>
      </c>
      <c r="H390" s="264">
        <v>1151</v>
      </c>
      <c r="I390" s="264">
        <v>1108</v>
      </c>
      <c r="J390" s="264">
        <v>993</v>
      </c>
      <c r="K390" s="264">
        <v>2146</v>
      </c>
      <c r="L390" s="264">
        <v>2069</v>
      </c>
      <c r="M390" s="264">
        <v>1985</v>
      </c>
      <c r="N390" s="267">
        <v>0.980643776824034</v>
      </c>
      <c r="O390" s="266">
        <v>68547</v>
      </c>
      <c r="P390" s="294">
        <v>0.9</v>
      </c>
      <c r="Q390" s="267">
        <v>0.983638928067701</v>
      </c>
      <c r="R390" s="267">
        <v>0.962641181581234</v>
      </c>
      <c r="S390" s="267">
        <v>0.964119291705499</v>
      </c>
      <c r="T390" s="295">
        <v>0.0209977464864674</v>
      </c>
      <c r="U390" s="266">
        <v>69900</v>
      </c>
      <c r="V390" s="266">
        <v>64878</v>
      </c>
      <c r="W390" s="267">
        <v>0.928154506437768</v>
      </c>
      <c r="X390" s="267">
        <v>0.854442877291961</v>
      </c>
      <c r="Y390" s="268">
        <v>0.862728062554301</v>
      </c>
      <c r="Z390" s="268">
        <v>0.92497670083877</v>
      </c>
      <c r="AA390" s="295">
        <v>-0.00828518526234001</v>
      </c>
      <c r="AB390" s="264">
        <v>15659</v>
      </c>
      <c r="AC390" s="264">
        <v>14087</v>
      </c>
      <c r="AD390" s="264">
        <v>15552</v>
      </c>
      <c r="AE390" s="264">
        <v>14555</v>
      </c>
      <c r="AF390" s="268">
        <v>0.899610447665879</v>
      </c>
      <c r="AG390" s="268">
        <v>0.935892489711934</v>
      </c>
      <c r="AH390" s="295">
        <v>-0.0362820420460551</v>
      </c>
    </row>
    <row r="391" spans="1:34">
      <c r="A391" s="315" t="s">
        <v>719</v>
      </c>
      <c r="B391" s="321" t="s">
        <v>3325</v>
      </c>
      <c r="C391" s="293" t="s">
        <v>731</v>
      </c>
      <c r="D391" s="321" t="s">
        <v>731</v>
      </c>
      <c r="E391" s="263">
        <v>2193</v>
      </c>
      <c r="F391" s="263">
        <v>2147</v>
      </c>
      <c r="G391" s="263">
        <v>1792</v>
      </c>
      <c r="H391" s="264">
        <v>809</v>
      </c>
      <c r="I391" s="264">
        <v>735</v>
      </c>
      <c r="J391" s="264">
        <v>685</v>
      </c>
      <c r="K391" s="264">
        <v>1370</v>
      </c>
      <c r="L391" s="264">
        <v>1229</v>
      </c>
      <c r="M391" s="264">
        <v>1046</v>
      </c>
      <c r="N391" s="267">
        <v>0.973782345718314</v>
      </c>
      <c r="O391" s="266">
        <v>42825</v>
      </c>
      <c r="P391" s="294">
        <v>0.9</v>
      </c>
      <c r="Q391" s="267">
        <v>0.979024167806658</v>
      </c>
      <c r="R391" s="267">
        <v>0.908529048207664</v>
      </c>
      <c r="S391" s="267">
        <v>0.897080291970803</v>
      </c>
      <c r="T391" s="295">
        <v>0.0704951195989938</v>
      </c>
      <c r="U391" s="266">
        <v>43978</v>
      </c>
      <c r="V391" s="266">
        <v>38595</v>
      </c>
      <c r="W391" s="267">
        <v>0.877597889854018</v>
      </c>
      <c r="X391" s="267">
        <v>0.817145462836297</v>
      </c>
      <c r="Y391" s="268">
        <v>0.84672435105068</v>
      </c>
      <c r="Z391" s="268">
        <v>0.763503649635036</v>
      </c>
      <c r="AA391" s="295">
        <v>-0.0295788882143826</v>
      </c>
      <c r="AB391" s="264">
        <v>9587</v>
      </c>
      <c r="AC391" s="264">
        <v>8130</v>
      </c>
      <c r="AD391" s="264">
        <v>9675</v>
      </c>
      <c r="AE391" s="264">
        <v>8811</v>
      </c>
      <c r="AF391" s="268">
        <v>0.848023364973401</v>
      </c>
      <c r="AG391" s="268">
        <v>0.910697674418605</v>
      </c>
      <c r="AH391" s="295">
        <v>-0.0626743094452031</v>
      </c>
    </row>
    <row r="392" spans="1:34">
      <c r="A392" s="315" t="s">
        <v>719</v>
      </c>
      <c r="B392" s="321" t="s">
        <v>3325</v>
      </c>
      <c r="C392" s="293" t="s">
        <v>732</v>
      </c>
      <c r="D392" s="321" t="s">
        <v>733</v>
      </c>
      <c r="E392" s="263">
        <v>2</v>
      </c>
      <c r="F392" s="263">
        <v>0</v>
      </c>
      <c r="G392" s="263">
        <v>0</v>
      </c>
      <c r="H392" s="264">
        <v>0</v>
      </c>
      <c r="I392" s="264">
        <v>0</v>
      </c>
      <c r="J392" s="264">
        <v>0</v>
      </c>
      <c r="K392" s="264">
        <v>0</v>
      </c>
      <c r="L392" s="264">
        <v>0</v>
      </c>
      <c r="M392" s="264">
        <v>0</v>
      </c>
      <c r="N392" s="267">
        <v>0</v>
      </c>
      <c r="O392" s="266">
        <v>0</v>
      </c>
      <c r="P392" s="294">
        <v>0.9</v>
      </c>
      <c r="Q392" s="267">
        <v>0</v>
      </c>
      <c r="R392" s="267">
        <v>0</v>
      </c>
      <c r="S392" s="267">
        <v>0</v>
      </c>
      <c r="T392" s="295">
        <v>0</v>
      </c>
      <c r="U392" s="266">
        <v>26</v>
      </c>
      <c r="V392" s="266">
        <v>24</v>
      </c>
      <c r="W392" s="267">
        <v>0.923076923076923</v>
      </c>
      <c r="X392" s="267">
        <v>0</v>
      </c>
      <c r="Y392" s="268">
        <v>0</v>
      </c>
      <c r="Z392" s="268">
        <v>0</v>
      </c>
      <c r="AA392" s="295">
        <v>0</v>
      </c>
      <c r="AB392" s="264">
        <v>26</v>
      </c>
      <c r="AC392" s="264">
        <v>24</v>
      </c>
      <c r="AD392" s="264">
        <v>0</v>
      </c>
      <c r="AE392" s="264">
        <v>0</v>
      </c>
      <c r="AF392" s="268">
        <v>0.923076923076923</v>
      </c>
      <c r="AG392" s="268">
        <v>0</v>
      </c>
      <c r="AH392" s="295">
        <v>0.923076923076923</v>
      </c>
    </row>
    <row r="393" spans="1:34">
      <c r="A393" s="315" t="s">
        <v>719</v>
      </c>
      <c r="B393" s="321" t="s">
        <v>3325</v>
      </c>
      <c r="C393" s="293" t="s">
        <v>734</v>
      </c>
      <c r="D393" s="321" t="s">
        <v>735</v>
      </c>
      <c r="E393" s="263">
        <v>4702</v>
      </c>
      <c r="F393" s="263">
        <v>4594</v>
      </c>
      <c r="G393" s="263">
        <v>3855</v>
      </c>
      <c r="H393" s="264">
        <v>1698</v>
      </c>
      <c r="I393" s="264">
        <v>1663</v>
      </c>
      <c r="J393" s="264">
        <v>1520</v>
      </c>
      <c r="K393" s="264">
        <v>3105</v>
      </c>
      <c r="L393" s="264">
        <v>2999</v>
      </c>
      <c r="M393" s="264">
        <v>2772</v>
      </c>
      <c r="N393" s="267">
        <v>0.97403177704114</v>
      </c>
      <c r="O393" s="266">
        <v>93734</v>
      </c>
      <c r="P393" s="294">
        <v>0.9</v>
      </c>
      <c r="Q393" s="267">
        <v>0.977031050616759</v>
      </c>
      <c r="R393" s="267">
        <v>0.979387514723204</v>
      </c>
      <c r="S393" s="267">
        <v>0.965861513687601</v>
      </c>
      <c r="T393" s="295">
        <v>-0.00235646410644486</v>
      </c>
      <c r="U393" s="266">
        <v>96233</v>
      </c>
      <c r="V393" s="266">
        <v>85408</v>
      </c>
      <c r="W393" s="267">
        <v>0.887512599627986</v>
      </c>
      <c r="X393" s="267">
        <v>0.819863887707359</v>
      </c>
      <c r="Y393" s="268">
        <v>0.895170789163722</v>
      </c>
      <c r="Z393" s="268">
        <v>0.892753623188406</v>
      </c>
      <c r="AA393" s="295">
        <v>-0.0753069014563635</v>
      </c>
      <c r="AB393" s="264">
        <v>21838</v>
      </c>
      <c r="AC393" s="264">
        <v>19144</v>
      </c>
      <c r="AD393" s="264">
        <v>21449</v>
      </c>
      <c r="AE393" s="264">
        <v>19292</v>
      </c>
      <c r="AF393" s="268">
        <v>0.876637054675337</v>
      </c>
      <c r="AG393" s="268">
        <v>0.899435871136184</v>
      </c>
      <c r="AH393" s="295">
        <v>-0.0227988164608469</v>
      </c>
    </row>
    <row r="394" spans="1:34">
      <c r="A394" s="315" t="s">
        <v>719</v>
      </c>
      <c r="B394" s="321" t="s">
        <v>3325</v>
      </c>
      <c r="C394" s="293" t="s">
        <v>736</v>
      </c>
      <c r="D394" s="321" t="s">
        <v>736</v>
      </c>
      <c r="E394" s="263">
        <v>5383</v>
      </c>
      <c r="F394" s="263">
        <v>5197</v>
      </c>
      <c r="G394" s="263">
        <v>4042</v>
      </c>
      <c r="H394" s="264">
        <v>1951</v>
      </c>
      <c r="I394" s="264">
        <v>1816</v>
      </c>
      <c r="J394" s="264">
        <v>1619</v>
      </c>
      <c r="K394" s="264">
        <v>3280</v>
      </c>
      <c r="L394" s="264">
        <v>2975</v>
      </c>
      <c r="M394" s="264">
        <v>2712</v>
      </c>
      <c r="N394" s="267">
        <v>0.947760874956175</v>
      </c>
      <c r="O394" s="266">
        <v>110834</v>
      </c>
      <c r="P394" s="294">
        <v>0.9</v>
      </c>
      <c r="Q394" s="267">
        <v>0.96544677689021</v>
      </c>
      <c r="R394" s="267">
        <v>0.930804715530497</v>
      </c>
      <c r="S394" s="267">
        <v>0.907012195121951</v>
      </c>
      <c r="T394" s="295">
        <v>0.0346420613597128</v>
      </c>
      <c r="U394" s="266">
        <v>116943</v>
      </c>
      <c r="V394" s="266">
        <v>90206</v>
      </c>
      <c r="W394" s="267">
        <v>0.771367247291415</v>
      </c>
      <c r="X394" s="267">
        <v>0.750882407579417</v>
      </c>
      <c r="Y394" s="268">
        <v>0.829830855971297</v>
      </c>
      <c r="Z394" s="268">
        <v>0.826829268292683</v>
      </c>
      <c r="AA394" s="295">
        <v>-0.0789484483918801</v>
      </c>
      <c r="AB394" s="264">
        <v>26440</v>
      </c>
      <c r="AC394" s="264">
        <v>21847</v>
      </c>
      <c r="AD394" s="264">
        <v>24386</v>
      </c>
      <c r="AE394" s="264">
        <v>19527</v>
      </c>
      <c r="AF394" s="268">
        <v>0.826285930408472</v>
      </c>
      <c r="AG394" s="268">
        <v>0.800746329861396</v>
      </c>
      <c r="AH394" s="295">
        <v>0.025539600547076</v>
      </c>
    </row>
    <row r="395" spans="1:34">
      <c r="A395" s="315" t="s">
        <v>719</v>
      </c>
      <c r="B395" s="321" t="s">
        <v>3325</v>
      </c>
      <c r="C395" s="293" t="s">
        <v>737</v>
      </c>
      <c r="D395" s="321" t="s">
        <v>738</v>
      </c>
      <c r="E395" s="263">
        <v>10</v>
      </c>
      <c r="F395" s="263">
        <v>1</v>
      </c>
      <c r="G395" s="263">
        <v>0</v>
      </c>
      <c r="H395" s="264">
        <v>1</v>
      </c>
      <c r="I395" s="264">
        <v>0</v>
      </c>
      <c r="J395" s="264">
        <v>0</v>
      </c>
      <c r="K395" s="264">
        <v>0</v>
      </c>
      <c r="L395" s="264">
        <v>0</v>
      </c>
      <c r="M395" s="264">
        <v>0</v>
      </c>
      <c r="N395" s="267">
        <v>0.294117647058824</v>
      </c>
      <c r="O395" s="266">
        <v>5</v>
      </c>
      <c r="P395" s="294">
        <v>0.9</v>
      </c>
      <c r="Q395" s="267">
        <v>0.1</v>
      </c>
      <c r="R395" s="267">
        <v>0</v>
      </c>
      <c r="S395" s="267">
        <v>0</v>
      </c>
      <c r="T395" s="295">
        <v>0.1</v>
      </c>
      <c r="U395" s="266">
        <v>17</v>
      </c>
      <c r="V395" s="266">
        <v>4</v>
      </c>
      <c r="W395" s="267">
        <v>0.235294117647059</v>
      </c>
      <c r="X395" s="267">
        <v>0</v>
      </c>
      <c r="Y395" s="268">
        <v>0</v>
      </c>
      <c r="Z395" s="268">
        <v>0</v>
      </c>
      <c r="AA395" s="295">
        <v>0</v>
      </c>
      <c r="AB395" s="264">
        <v>12</v>
      </c>
      <c r="AC395" s="264">
        <v>0</v>
      </c>
      <c r="AD395" s="264">
        <v>0</v>
      </c>
      <c r="AE395" s="264">
        <v>0</v>
      </c>
      <c r="AF395" s="268">
        <v>0</v>
      </c>
      <c r="AG395" s="268">
        <v>0</v>
      </c>
      <c r="AH395" s="295">
        <v>0</v>
      </c>
    </row>
    <row r="396" spans="1:34">
      <c r="A396" s="315" t="s">
        <v>719</v>
      </c>
      <c r="B396" s="321" t="s">
        <v>3325</v>
      </c>
      <c r="C396" s="293" t="s">
        <v>739</v>
      </c>
      <c r="D396" s="321" t="s">
        <v>739</v>
      </c>
      <c r="E396" s="263">
        <v>4848</v>
      </c>
      <c r="F396" s="263">
        <v>4835</v>
      </c>
      <c r="G396" s="263">
        <v>3791</v>
      </c>
      <c r="H396" s="264">
        <v>1691</v>
      </c>
      <c r="I396" s="264">
        <v>1662</v>
      </c>
      <c r="J396" s="264">
        <v>1423</v>
      </c>
      <c r="K396" s="264">
        <v>3113</v>
      </c>
      <c r="L396" s="264">
        <v>3101</v>
      </c>
      <c r="M396" s="264">
        <v>2633</v>
      </c>
      <c r="N396" s="267">
        <v>0.988700173310225</v>
      </c>
      <c r="O396" s="266">
        <v>99834</v>
      </c>
      <c r="P396" s="294">
        <v>0.9</v>
      </c>
      <c r="Q396" s="267">
        <v>0.997318481848185</v>
      </c>
      <c r="R396" s="267">
        <v>0.982850384387936</v>
      </c>
      <c r="S396" s="267">
        <v>0.996145197558625</v>
      </c>
      <c r="T396" s="295">
        <v>0.0144680974602487</v>
      </c>
      <c r="U396" s="266">
        <v>100975</v>
      </c>
      <c r="V396" s="266">
        <v>83182</v>
      </c>
      <c r="W396" s="267">
        <v>0.823788066353058</v>
      </c>
      <c r="X396" s="267">
        <v>0.78197194719472</v>
      </c>
      <c r="Y396" s="268">
        <v>0.841513897102306</v>
      </c>
      <c r="Z396" s="268">
        <v>0.845807902345005</v>
      </c>
      <c r="AA396" s="295">
        <v>-0.0595419499075868</v>
      </c>
      <c r="AB396" s="264">
        <v>21848</v>
      </c>
      <c r="AC396" s="264">
        <v>18206</v>
      </c>
      <c r="AD396" s="264">
        <v>21693</v>
      </c>
      <c r="AE396" s="264">
        <v>18048</v>
      </c>
      <c r="AF396" s="268">
        <v>0.833302819480044</v>
      </c>
      <c r="AG396" s="268">
        <v>0.831973447655926</v>
      </c>
      <c r="AH396" s="295">
        <v>0.00132937182411808</v>
      </c>
    </row>
    <row r="397" spans="1:34">
      <c r="A397" s="315" t="s">
        <v>719</v>
      </c>
      <c r="B397" s="321" t="s">
        <v>3326</v>
      </c>
      <c r="C397" s="293" t="s">
        <v>740</v>
      </c>
      <c r="D397" s="321" t="s">
        <v>741</v>
      </c>
      <c r="E397" s="263">
        <v>4346</v>
      </c>
      <c r="F397" s="263">
        <v>4193</v>
      </c>
      <c r="G397" s="263">
        <v>3273</v>
      </c>
      <c r="H397" s="264">
        <v>2935</v>
      </c>
      <c r="I397" s="264">
        <v>2809</v>
      </c>
      <c r="J397" s="264">
        <v>2318</v>
      </c>
      <c r="K397" s="264">
        <v>2587</v>
      </c>
      <c r="L397" s="264">
        <v>2523</v>
      </c>
      <c r="M397" s="264">
        <v>1943</v>
      </c>
      <c r="N397" s="267">
        <v>0.961321458779044</v>
      </c>
      <c r="O397" s="266">
        <v>96608</v>
      </c>
      <c r="P397" s="294">
        <v>0.9</v>
      </c>
      <c r="Q397" s="267">
        <v>0.964795213989876</v>
      </c>
      <c r="R397" s="267">
        <v>0.957069846678024</v>
      </c>
      <c r="S397" s="267">
        <v>0.975260919984538</v>
      </c>
      <c r="T397" s="295">
        <v>0.00772536731185192</v>
      </c>
      <c r="U397" s="266">
        <v>100495</v>
      </c>
      <c r="V397" s="266">
        <v>80986</v>
      </c>
      <c r="W397" s="267">
        <v>0.805870938852679</v>
      </c>
      <c r="X397" s="267">
        <v>0.753106304647952</v>
      </c>
      <c r="Y397" s="268">
        <v>0.789778534923339</v>
      </c>
      <c r="Z397" s="268">
        <v>0.751063007344414</v>
      </c>
      <c r="AA397" s="295">
        <v>-0.0366722302753869</v>
      </c>
      <c r="AB397" s="264">
        <v>23685</v>
      </c>
      <c r="AC397" s="264">
        <v>18675</v>
      </c>
      <c r="AD397" s="264">
        <v>23618</v>
      </c>
      <c r="AE397" s="264">
        <v>19528</v>
      </c>
      <c r="AF397" s="268">
        <v>0.788473717542749</v>
      </c>
      <c r="AG397" s="268">
        <v>0.826826996358709</v>
      </c>
      <c r="AH397" s="295">
        <v>-0.038353278815961</v>
      </c>
    </row>
    <row r="398" spans="1:34">
      <c r="A398" s="315" t="s">
        <v>719</v>
      </c>
      <c r="B398" s="321" t="s">
        <v>3326</v>
      </c>
      <c r="C398" s="293" t="s">
        <v>742</v>
      </c>
      <c r="D398" s="321" t="s">
        <v>743</v>
      </c>
      <c r="E398" s="263">
        <v>3531</v>
      </c>
      <c r="F398" s="263">
        <v>2707</v>
      </c>
      <c r="G398" s="263">
        <v>2605</v>
      </c>
      <c r="H398" s="264">
        <v>2300</v>
      </c>
      <c r="I398" s="264">
        <v>2141</v>
      </c>
      <c r="J398" s="264">
        <v>1763</v>
      </c>
      <c r="K398" s="264">
        <v>2127</v>
      </c>
      <c r="L398" s="264">
        <v>1475</v>
      </c>
      <c r="M398" s="264">
        <v>1694</v>
      </c>
      <c r="N398" s="267">
        <v>0.830837977349187</v>
      </c>
      <c r="O398" s="266">
        <v>64704</v>
      </c>
      <c r="P398" s="294">
        <v>0.9</v>
      </c>
      <c r="Q398" s="267">
        <v>0.766638346077598</v>
      </c>
      <c r="R398" s="267">
        <v>0.930869565217391</v>
      </c>
      <c r="S398" s="267">
        <v>0.693464974141984</v>
      </c>
      <c r="T398" s="295">
        <v>-0.164231219139793</v>
      </c>
      <c r="U398" s="266">
        <v>77878</v>
      </c>
      <c r="V398" s="266">
        <v>60447</v>
      </c>
      <c r="W398" s="267">
        <v>0.776175556639873</v>
      </c>
      <c r="X398" s="267">
        <v>0.737751345227981</v>
      </c>
      <c r="Y398" s="268">
        <v>0.766521739130435</v>
      </c>
      <c r="Z398" s="268">
        <v>0.796426892336624</v>
      </c>
      <c r="AA398" s="295">
        <v>-0.0287703939024541</v>
      </c>
      <c r="AB398" s="264">
        <v>18290</v>
      </c>
      <c r="AC398" s="264">
        <v>14145</v>
      </c>
      <c r="AD398" s="264">
        <v>17858</v>
      </c>
      <c r="AE398" s="264">
        <v>13771</v>
      </c>
      <c r="AF398" s="268">
        <v>0.773373428102788</v>
      </c>
      <c r="AG398" s="268">
        <v>0.771138985328704</v>
      </c>
      <c r="AH398" s="295">
        <v>0.00223444277408424</v>
      </c>
    </row>
    <row r="399" spans="1:34">
      <c r="A399" s="315" t="s">
        <v>719</v>
      </c>
      <c r="B399" s="321" t="s">
        <v>3326</v>
      </c>
      <c r="C399" s="293" t="s">
        <v>744</v>
      </c>
      <c r="D399" s="321" t="s">
        <v>745</v>
      </c>
      <c r="E399" s="263">
        <v>4391</v>
      </c>
      <c r="F399" s="263">
        <v>4250</v>
      </c>
      <c r="G399" s="263">
        <v>3166</v>
      </c>
      <c r="H399" s="264">
        <v>2688</v>
      </c>
      <c r="I399" s="264">
        <v>2481</v>
      </c>
      <c r="J399" s="264">
        <v>2011</v>
      </c>
      <c r="K399" s="264">
        <v>2360</v>
      </c>
      <c r="L399" s="264">
        <v>2127</v>
      </c>
      <c r="M399" s="264">
        <v>1572</v>
      </c>
      <c r="N399" s="267">
        <v>0.919695283221175</v>
      </c>
      <c r="O399" s="266">
        <v>90063</v>
      </c>
      <c r="P399" s="294">
        <v>0.9</v>
      </c>
      <c r="Q399" s="267">
        <v>0.967888863584605</v>
      </c>
      <c r="R399" s="267">
        <v>0.922991071428571</v>
      </c>
      <c r="S399" s="267">
        <v>0.901271186440678</v>
      </c>
      <c r="T399" s="295">
        <v>0.0448977921560335</v>
      </c>
      <c r="U399" s="266">
        <v>97927</v>
      </c>
      <c r="V399" s="266">
        <v>69509</v>
      </c>
      <c r="W399" s="267">
        <v>0.709804241935319</v>
      </c>
      <c r="X399" s="267">
        <v>0.721020268731496</v>
      </c>
      <c r="Y399" s="268">
        <v>0.748139880952381</v>
      </c>
      <c r="Z399" s="268">
        <v>0.666101694915254</v>
      </c>
      <c r="AA399" s="295">
        <v>-0.0271196122208847</v>
      </c>
      <c r="AB399" s="264">
        <v>21465</v>
      </c>
      <c r="AC399" s="264">
        <v>15165</v>
      </c>
      <c r="AD399" s="264">
        <v>21935</v>
      </c>
      <c r="AE399" s="264">
        <v>15593</v>
      </c>
      <c r="AF399" s="268">
        <v>0.706498951781971</v>
      </c>
      <c r="AG399" s="268">
        <v>0.710873033963984</v>
      </c>
      <c r="AH399" s="295">
        <v>-0.00437408218201385</v>
      </c>
    </row>
    <row r="400" spans="1:34">
      <c r="A400" s="315" t="s">
        <v>719</v>
      </c>
      <c r="B400" s="321" t="s">
        <v>3326</v>
      </c>
      <c r="C400" s="293" t="s">
        <v>746</v>
      </c>
      <c r="D400" s="321" t="s">
        <v>747</v>
      </c>
      <c r="E400" s="263">
        <v>4221</v>
      </c>
      <c r="F400" s="263">
        <v>4087</v>
      </c>
      <c r="G400" s="263">
        <v>3711</v>
      </c>
      <c r="H400" s="264">
        <v>2532</v>
      </c>
      <c r="I400" s="264">
        <v>2508</v>
      </c>
      <c r="J400" s="264">
        <v>2315</v>
      </c>
      <c r="K400" s="264">
        <v>2319</v>
      </c>
      <c r="L400" s="264">
        <v>2094</v>
      </c>
      <c r="M400" s="264">
        <v>1925</v>
      </c>
      <c r="N400" s="267">
        <v>0.948814929611046</v>
      </c>
      <c r="O400" s="266">
        <v>87550</v>
      </c>
      <c r="P400" s="294">
        <v>0.9</v>
      </c>
      <c r="Q400" s="267">
        <v>0.968253968253968</v>
      </c>
      <c r="R400" s="267">
        <v>0.990521327014218</v>
      </c>
      <c r="S400" s="267">
        <v>0.902975420439845</v>
      </c>
      <c r="T400" s="295">
        <v>-0.0222673587602498</v>
      </c>
      <c r="U400" s="266">
        <v>92273</v>
      </c>
      <c r="V400" s="266">
        <v>76473</v>
      </c>
      <c r="W400" s="267">
        <v>0.828768979007944</v>
      </c>
      <c r="X400" s="267">
        <v>0.879175550817342</v>
      </c>
      <c r="Y400" s="268">
        <v>0.914296998420221</v>
      </c>
      <c r="Z400" s="268">
        <v>0.830099180681328</v>
      </c>
      <c r="AA400" s="295">
        <v>-0.0351214476028793</v>
      </c>
      <c r="AB400" s="264">
        <v>21639</v>
      </c>
      <c r="AC400" s="264">
        <v>19124</v>
      </c>
      <c r="AD400" s="264">
        <v>22235</v>
      </c>
      <c r="AE400" s="264">
        <v>18726</v>
      </c>
      <c r="AF400" s="268">
        <v>0.883774666112112</v>
      </c>
      <c r="AG400" s="268">
        <v>0.842185743197661</v>
      </c>
      <c r="AH400" s="295">
        <v>0.041588922914451</v>
      </c>
    </row>
    <row r="401" spans="1:34">
      <c r="A401" s="315" t="s">
        <v>719</v>
      </c>
      <c r="B401" s="321" t="s">
        <v>3326</v>
      </c>
      <c r="C401" s="293" t="s">
        <v>748</v>
      </c>
      <c r="D401" s="321" t="s">
        <v>749</v>
      </c>
      <c r="E401" s="263">
        <v>3793</v>
      </c>
      <c r="F401" s="263">
        <v>3738</v>
      </c>
      <c r="G401" s="263">
        <v>2926</v>
      </c>
      <c r="H401" s="264">
        <v>2516</v>
      </c>
      <c r="I401" s="264">
        <v>2461</v>
      </c>
      <c r="J401" s="264">
        <v>2096</v>
      </c>
      <c r="K401" s="264">
        <v>2332</v>
      </c>
      <c r="L401" s="264">
        <v>2305</v>
      </c>
      <c r="M401" s="264">
        <v>1755</v>
      </c>
      <c r="N401" s="267">
        <v>0.941825664047886</v>
      </c>
      <c r="O401" s="266">
        <v>80560</v>
      </c>
      <c r="P401" s="294">
        <v>0.9</v>
      </c>
      <c r="Q401" s="267">
        <v>0.985499604534669</v>
      </c>
      <c r="R401" s="267">
        <v>0.978139904610493</v>
      </c>
      <c r="S401" s="267">
        <v>0.988421955403088</v>
      </c>
      <c r="T401" s="295">
        <v>0.00735969992417629</v>
      </c>
      <c r="U401" s="266">
        <v>85536</v>
      </c>
      <c r="V401" s="266">
        <v>69273</v>
      </c>
      <c r="W401" s="267">
        <v>0.809869528619529</v>
      </c>
      <c r="X401" s="267">
        <v>0.771421038755602</v>
      </c>
      <c r="Y401" s="268">
        <v>0.833068362480127</v>
      </c>
      <c r="Z401" s="268">
        <v>0.752572898799314</v>
      </c>
      <c r="AA401" s="295">
        <v>-0.0616473237245247</v>
      </c>
      <c r="AB401" s="264">
        <v>20360</v>
      </c>
      <c r="AC401" s="264">
        <v>16151</v>
      </c>
      <c r="AD401" s="264">
        <v>19904</v>
      </c>
      <c r="AE401" s="264">
        <v>16057</v>
      </c>
      <c r="AF401" s="268">
        <v>0.793271119842829</v>
      </c>
      <c r="AG401" s="268">
        <v>0.806722266881029</v>
      </c>
      <c r="AH401" s="295">
        <v>-0.0134511470381999</v>
      </c>
    </row>
    <row r="402" spans="1:34">
      <c r="A402" s="315" t="s">
        <v>719</v>
      </c>
      <c r="B402" s="321" t="s">
        <v>3326</v>
      </c>
      <c r="C402" s="293" t="s">
        <v>750</v>
      </c>
      <c r="D402" s="321" t="s">
        <v>751</v>
      </c>
      <c r="E402" s="263">
        <v>3860</v>
      </c>
      <c r="F402" s="263">
        <v>3664</v>
      </c>
      <c r="G402" s="263">
        <v>2092</v>
      </c>
      <c r="H402" s="264">
        <v>2393</v>
      </c>
      <c r="I402" s="264">
        <v>2179</v>
      </c>
      <c r="J402" s="264">
        <v>1234</v>
      </c>
      <c r="K402" s="264">
        <v>2121</v>
      </c>
      <c r="L402" s="264">
        <v>1828</v>
      </c>
      <c r="M402" s="264">
        <v>1129</v>
      </c>
      <c r="N402" s="267">
        <v>0.899846204035979</v>
      </c>
      <c r="O402" s="266">
        <v>77232</v>
      </c>
      <c r="P402" s="294">
        <v>0.9</v>
      </c>
      <c r="Q402" s="267">
        <v>0.949222797927461</v>
      </c>
      <c r="R402" s="267">
        <v>0.910572503134141</v>
      </c>
      <c r="S402" s="267">
        <v>0.861857614332862</v>
      </c>
      <c r="T402" s="295">
        <v>0.0386502947933198</v>
      </c>
      <c r="U402" s="266">
        <v>85828</v>
      </c>
      <c r="V402" s="266">
        <v>55591</v>
      </c>
      <c r="W402" s="267">
        <v>0.6477023815072</v>
      </c>
      <c r="X402" s="267">
        <v>0.541968911917098</v>
      </c>
      <c r="Y402" s="268">
        <v>0.515670706226494</v>
      </c>
      <c r="Z402" s="268">
        <v>0.532296086751532</v>
      </c>
      <c r="AA402" s="295">
        <v>0.0262982056906045</v>
      </c>
      <c r="AB402" s="264">
        <v>19749</v>
      </c>
      <c r="AC402" s="264">
        <v>11319</v>
      </c>
      <c r="AD402" s="264">
        <v>19518</v>
      </c>
      <c r="AE402" s="264">
        <v>13038</v>
      </c>
      <c r="AF402" s="268">
        <v>0.573142943946529</v>
      </c>
      <c r="AG402" s="268">
        <v>0.667998770365816</v>
      </c>
      <c r="AH402" s="295">
        <v>-0.0948558264192871</v>
      </c>
    </row>
    <row r="403" spans="1:34">
      <c r="A403" s="315" t="s">
        <v>719</v>
      </c>
      <c r="B403" s="321" t="s">
        <v>3326</v>
      </c>
      <c r="C403" s="293" t="s">
        <v>752</v>
      </c>
      <c r="D403" s="321" t="s">
        <v>753</v>
      </c>
      <c r="E403" s="263">
        <v>6525</v>
      </c>
      <c r="F403" s="263">
        <v>6182</v>
      </c>
      <c r="G403" s="263">
        <v>5743</v>
      </c>
      <c r="H403" s="264">
        <v>5585</v>
      </c>
      <c r="I403" s="264">
        <v>5241</v>
      </c>
      <c r="J403" s="264">
        <v>5048</v>
      </c>
      <c r="K403" s="264">
        <v>4979</v>
      </c>
      <c r="L403" s="264">
        <v>4548</v>
      </c>
      <c r="M403" s="264">
        <v>4342</v>
      </c>
      <c r="N403" s="267">
        <v>0.914500860903172</v>
      </c>
      <c r="O403" s="266">
        <v>123753</v>
      </c>
      <c r="P403" s="294">
        <v>0.9</v>
      </c>
      <c r="Q403" s="267">
        <v>0.947432950191571</v>
      </c>
      <c r="R403" s="267">
        <v>0.938406445837064</v>
      </c>
      <c r="S403" s="267">
        <v>0.913436433018678</v>
      </c>
      <c r="T403" s="295">
        <v>0.00902650435450736</v>
      </c>
      <c r="U403" s="266">
        <v>135323</v>
      </c>
      <c r="V403" s="266">
        <v>115437</v>
      </c>
      <c r="W403" s="267">
        <v>0.853047892819403</v>
      </c>
      <c r="X403" s="267">
        <v>0.880153256704981</v>
      </c>
      <c r="Y403" s="268">
        <v>0.903849597135184</v>
      </c>
      <c r="Z403" s="268">
        <v>0.872062663185379</v>
      </c>
      <c r="AA403" s="295">
        <v>-0.0236963404302027</v>
      </c>
      <c r="AB403" s="264">
        <v>38288</v>
      </c>
      <c r="AC403" s="264">
        <v>33635</v>
      </c>
      <c r="AD403" s="264">
        <v>33230</v>
      </c>
      <c r="AE403" s="264">
        <v>28624</v>
      </c>
      <c r="AF403" s="268">
        <v>0.87847367321354</v>
      </c>
      <c r="AG403" s="268">
        <v>0.861390309960879</v>
      </c>
      <c r="AH403" s="295">
        <v>0.0170833632526608</v>
      </c>
    </row>
    <row r="404" spans="1:34">
      <c r="A404" s="315" t="s">
        <v>719</v>
      </c>
      <c r="B404" s="321" t="s">
        <v>3327</v>
      </c>
      <c r="C404" s="293" t="s">
        <v>754</v>
      </c>
      <c r="D404" s="321" t="s">
        <v>754</v>
      </c>
      <c r="E404" s="263">
        <v>5120</v>
      </c>
      <c r="F404" s="263">
        <v>4889</v>
      </c>
      <c r="G404" s="263">
        <v>4599</v>
      </c>
      <c r="H404" s="264">
        <v>1871</v>
      </c>
      <c r="I404" s="264">
        <v>1803</v>
      </c>
      <c r="J404" s="264">
        <v>1698</v>
      </c>
      <c r="K404" s="264">
        <v>3277</v>
      </c>
      <c r="L404" s="264">
        <v>3147</v>
      </c>
      <c r="M404" s="264">
        <v>2974</v>
      </c>
      <c r="N404" s="267">
        <v>0.956484509599612</v>
      </c>
      <c r="O404" s="266">
        <v>92713</v>
      </c>
      <c r="P404" s="294">
        <v>0.9</v>
      </c>
      <c r="Q404" s="267">
        <v>0.9548828125</v>
      </c>
      <c r="R404" s="267">
        <v>0.963655799037948</v>
      </c>
      <c r="S404" s="267">
        <v>0.96032956972841</v>
      </c>
      <c r="T404" s="295">
        <v>-0.00877298653794767</v>
      </c>
      <c r="U404" s="266">
        <v>96931</v>
      </c>
      <c r="V404" s="266">
        <v>88053</v>
      </c>
      <c r="W404" s="267">
        <v>0.908409074496291</v>
      </c>
      <c r="X404" s="267">
        <v>0.8982421875</v>
      </c>
      <c r="Y404" s="268">
        <v>0.90753607696419</v>
      </c>
      <c r="Z404" s="268">
        <v>0.907537381751602</v>
      </c>
      <c r="AA404" s="295">
        <v>-0.0092938894641903</v>
      </c>
      <c r="AB404" s="264">
        <v>23174</v>
      </c>
      <c r="AC404" s="264">
        <v>20905</v>
      </c>
      <c r="AD404" s="264">
        <v>22650</v>
      </c>
      <c r="AE404" s="264">
        <v>20559</v>
      </c>
      <c r="AF404" s="268">
        <v>0.902088547510141</v>
      </c>
      <c r="AG404" s="268">
        <v>0.907682119205298</v>
      </c>
      <c r="AH404" s="295">
        <v>-0.0055935716951574</v>
      </c>
    </row>
    <row r="405" spans="1:34">
      <c r="A405" s="315" t="s">
        <v>719</v>
      </c>
      <c r="B405" s="321" t="s">
        <v>3327</v>
      </c>
      <c r="C405" s="293" t="s">
        <v>755</v>
      </c>
      <c r="D405" s="321" t="s">
        <v>755</v>
      </c>
      <c r="E405" s="263">
        <v>8160</v>
      </c>
      <c r="F405" s="263">
        <v>7545</v>
      </c>
      <c r="G405" s="263">
        <v>3036</v>
      </c>
      <c r="H405" s="264">
        <v>2691</v>
      </c>
      <c r="I405" s="264">
        <v>2430</v>
      </c>
      <c r="J405" s="264">
        <v>1157</v>
      </c>
      <c r="K405" s="264">
        <v>4733</v>
      </c>
      <c r="L405" s="264">
        <v>4292</v>
      </c>
      <c r="M405" s="264">
        <v>1612</v>
      </c>
      <c r="N405" s="267">
        <v>0.931287251237499</v>
      </c>
      <c r="O405" s="266">
        <v>147501</v>
      </c>
      <c r="P405" s="294">
        <v>0.9</v>
      </c>
      <c r="Q405" s="267">
        <v>0.924632352941177</v>
      </c>
      <c r="R405" s="267">
        <v>0.903010033444816</v>
      </c>
      <c r="S405" s="267">
        <v>0.906824424255229</v>
      </c>
      <c r="T405" s="295">
        <v>0.0216223194963605</v>
      </c>
      <c r="U405" s="266">
        <v>158384</v>
      </c>
      <c r="V405" s="266">
        <v>63553</v>
      </c>
      <c r="W405" s="267">
        <v>0.401258965552076</v>
      </c>
      <c r="X405" s="267">
        <v>0.372058823529412</v>
      </c>
      <c r="Y405" s="268">
        <v>0.429951690821256</v>
      </c>
      <c r="Z405" s="268">
        <v>0.340587365307416</v>
      </c>
      <c r="AA405" s="295">
        <v>-0.0578928672918443</v>
      </c>
      <c r="AB405" s="264">
        <v>35143</v>
      </c>
      <c r="AC405" s="264">
        <v>14271</v>
      </c>
      <c r="AD405" s="264">
        <v>34989</v>
      </c>
      <c r="AE405" s="264">
        <v>15323</v>
      </c>
      <c r="AF405" s="268">
        <v>0.406083715106849</v>
      </c>
      <c r="AG405" s="268">
        <v>0.437937637543228</v>
      </c>
      <c r="AH405" s="295">
        <v>-0.0318539224363787</v>
      </c>
    </row>
    <row r="406" spans="1:34">
      <c r="A406" s="315" t="s">
        <v>719</v>
      </c>
      <c r="B406" s="321" t="s">
        <v>3327</v>
      </c>
      <c r="C406" s="293" t="s">
        <v>756</v>
      </c>
      <c r="D406" s="321" t="s">
        <v>756</v>
      </c>
      <c r="E406" s="263">
        <v>3468</v>
      </c>
      <c r="F406" s="263">
        <v>3118</v>
      </c>
      <c r="G406" s="263">
        <v>1804</v>
      </c>
      <c r="H406" s="264">
        <v>1126</v>
      </c>
      <c r="I406" s="264">
        <v>1090</v>
      </c>
      <c r="J406" s="264">
        <v>621</v>
      </c>
      <c r="K406" s="264">
        <v>2045</v>
      </c>
      <c r="L406" s="264">
        <v>1931</v>
      </c>
      <c r="M406" s="264">
        <v>940</v>
      </c>
      <c r="N406" s="267">
        <v>0.793457391818048</v>
      </c>
      <c r="O406" s="266">
        <v>53725</v>
      </c>
      <c r="P406" s="294">
        <v>0.9</v>
      </c>
      <c r="Q406" s="267">
        <v>0.899077277970012</v>
      </c>
      <c r="R406" s="267">
        <v>0.968028419182948</v>
      </c>
      <c r="S406" s="267">
        <v>0.944254278728606</v>
      </c>
      <c r="T406" s="295">
        <v>-0.0689511412129369</v>
      </c>
      <c r="U406" s="266">
        <v>67710</v>
      </c>
      <c r="V406" s="266">
        <v>39334</v>
      </c>
      <c r="W406" s="267">
        <v>0.580918623541574</v>
      </c>
      <c r="X406" s="267">
        <v>0.520184544405998</v>
      </c>
      <c r="Y406" s="268">
        <v>0.551509769094139</v>
      </c>
      <c r="Z406" s="268">
        <v>0.459657701711491</v>
      </c>
      <c r="AA406" s="295">
        <v>-0.0313252246881408</v>
      </c>
      <c r="AB406" s="264">
        <v>15225</v>
      </c>
      <c r="AC406" s="264">
        <v>8591</v>
      </c>
      <c r="AD406" s="264">
        <v>14918</v>
      </c>
      <c r="AE406" s="264">
        <v>9147</v>
      </c>
      <c r="AF406" s="268">
        <v>0.564269293924466</v>
      </c>
      <c r="AG406" s="268">
        <v>0.613151897037136</v>
      </c>
      <c r="AH406" s="295">
        <v>-0.04888260311267</v>
      </c>
    </row>
    <row r="407" spans="1:34">
      <c r="A407" s="315" t="s">
        <v>719</v>
      </c>
      <c r="B407" s="321" t="s">
        <v>3327</v>
      </c>
      <c r="C407" s="293" t="s">
        <v>757</v>
      </c>
      <c r="D407" s="321" t="s">
        <v>757</v>
      </c>
      <c r="E407" s="263">
        <v>1</v>
      </c>
      <c r="F407" s="263">
        <v>0</v>
      </c>
      <c r="G407" s="263">
        <v>0</v>
      </c>
      <c r="H407" s="264">
        <v>0</v>
      </c>
      <c r="I407" s="264">
        <v>0</v>
      </c>
      <c r="J407" s="264">
        <v>0</v>
      </c>
      <c r="K407" s="264">
        <v>1</v>
      </c>
      <c r="L407" s="264">
        <v>0</v>
      </c>
      <c r="M407" s="264">
        <v>0</v>
      </c>
      <c r="N407" s="267">
        <v>0.1</v>
      </c>
      <c r="O407" s="266">
        <v>2</v>
      </c>
      <c r="P407" s="294">
        <v>0.9</v>
      </c>
      <c r="Q407" s="267">
        <v>0</v>
      </c>
      <c r="R407" s="267">
        <v>0</v>
      </c>
      <c r="S407" s="267">
        <v>0</v>
      </c>
      <c r="T407" s="295">
        <v>0</v>
      </c>
      <c r="U407" s="266">
        <v>20</v>
      </c>
      <c r="V407" s="266">
        <v>12</v>
      </c>
      <c r="W407" s="267">
        <v>0.6</v>
      </c>
      <c r="X407" s="267">
        <v>0</v>
      </c>
      <c r="Y407" s="268">
        <v>0</v>
      </c>
      <c r="Z407" s="268">
        <v>0</v>
      </c>
      <c r="AA407" s="295">
        <v>0</v>
      </c>
      <c r="AB407" s="264">
        <v>6</v>
      </c>
      <c r="AC407" s="264">
        <v>2</v>
      </c>
      <c r="AD407" s="264">
        <v>2</v>
      </c>
      <c r="AE407" s="264">
        <v>0</v>
      </c>
      <c r="AF407" s="268">
        <v>0.333333333333333</v>
      </c>
      <c r="AG407" s="268">
        <v>0</v>
      </c>
      <c r="AH407" s="295">
        <v>0.333333333333333</v>
      </c>
    </row>
    <row r="408" spans="1:34">
      <c r="A408" s="315" t="s">
        <v>719</v>
      </c>
      <c r="B408" s="321" t="s">
        <v>3327</v>
      </c>
      <c r="C408" s="293" t="s">
        <v>758</v>
      </c>
      <c r="D408" s="321" t="s">
        <v>758</v>
      </c>
      <c r="E408" s="263">
        <v>8</v>
      </c>
      <c r="F408" s="263">
        <v>6</v>
      </c>
      <c r="G408" s="263">
        <v>2</v>
      </c>
      <c r="H408" s="264">
        <v>1</v>
      </c>
      <c r="I408" s="264">
        <v>1</v>
      </c>
      <c r="J408" s="264">
        <v>0</v>
      </c>
      <c r="K408" s="264">
        <v>0</v>
      </c>
      <c r="L408" s="264">
        <v>0</v>
      </c>
      <c r="M408" s="264">
        <v>0</v>
      </c>
      <c r="N408" s="267">
        <v>0.65</v>
      </c>
      <c r="O408" s="266">
        <v>13</v>
      </c>
      <c r="P408" s="294">
        <v>0.9</v>
      </c>
      <c r="Q408" s="267">
        <v>0.75</v>
      </c>
      <c r="R408" s="267">
        <v>1</v>
      </c>
      <c r="S408" s="267">
        <v>0</v>
      </c>
      <c r="T408" s="295">
        <v>-0.25</v>
      </c>
      <c r="U408" s="266">
        <v>20</v>
      </c>
      <c r="V408" s="266">
        <v>6</v>
      </c>
      <c r="W408" s="267">
        <v>0.3</v>
      </c>
      <c r="X408" s="267">
        <v>0.25</v>
      </c>
      <c r="Y408" s="268">
        <v>0</v>
      </c>
      <c r="Z408" s="268">
        <v>0</v>
      </c>
      <c r="AA408" s="295">
        <v>0.25</v>
      </c>
      <c r="AB408" s="264">
        <v>12</v>
      </c>
      <c r="AC408" s="264">
        <v>3</v>
      </c>
      <c r="AD408" s="264">
        <v>4</v>
      </c>
      <c r="AE408" s="264">
        <v>3</v>
      </c>
      <c r="AF408" s="268">
        <v>0.25</v>
      </c>
      <c r="AG408" s="268">
        <v>0.75</v>
      </c>
      <c r="AH408" s="295">
        <v>-0.5</v>
      </c>
    </row>
    <row r="409" spans="1:34">
      <c r="A409" s="315" t="s">
        <v>719</v>
      </c>
      <c r="B409" s="321" t="s">
        <v>3327</v>
      </c>
      <c r="C409" s="293" t="s">
        <v>759</v>
      </c>
      <c r="D409" s="321" t="s">
        <v>759</v>
      </c>
      <c r="E409" s="263">
        <v>5836</v>
      </c>
      <c r="F409" s="263">
        <v>5793</v>
      </c>
      <c r="G409" s="263">
        <v>5251</v>
      </c>
      <c r="H409" s="264">
        <v>1986</v>
      </c>
      <c r="I409" s="264">
        <v>1969</v>
      </c>
      <c r="J409" s="264">
        <v>1841</v>
      </c>
      <c r="K409" s="264">
        <v>3663</v>
      </c>
      <c r="L409" s="264">
        <v>3633</v>
      </c>
      <c r="M409" s="264">
        <v>3318</v>
      </c>
      <c r="N409" s="267">
        <v>0.983159823436329</v>
      </c>
      <c r="O409" s="266">
        <v>118048</v>
      </c>
      <c r="P409" s="294">
        <v>0.9</v>
      </c>
      <c r="Q409" s="267">
        <v>0.992631939684716</v>
      </c>
      <c r="R409" s="267">
        <v>0.991440080563948</v>
      </c>
      <c r="S409" s="267">
        <v>0.991809991809992</v>
      </c>
      <c r="T409" s="295">
        <v>0.00119185912076791</v>
      </c>
      <c r="U409" s="266">
        <v>120070</v>
      </c>
      <c r="V409" s="266">
        <v>109495</v>
      </c>
      <c r="W409" s="267">
        <v>0.911926376280503</v>
      </c>
      <c r="X409" s="267">
        <v>0.899760109664154</v>
      </c>
      <c r="Y409" s="268">
        <v>0.9269889224572</v>
      </c>
      <c r="Z409" s="268">
        <v>0.905814905814906</v>
      </c>
      <c r="AA409" s="295">
        <v>-0.0272288127930469</v>
      </c>
      <c r="AB409" s="264">
        <v>26693</v>
      </c>
      <c r="AC409" s="264">
        <v>24535</v>
      </c>
      <c r="AD409" s="264">
        <v>26626</v>
      </c>
      <c r="AE409" s="264">
        <v>24583</v>
      </c>
      <c r="AF409" s="268">
        <v>0.919154834600832</v>
      </c>
      <c r="AG409" s="268">
        <v>0.923270487493427</v>
      </c>
      <c r="AH409" s="295">
        <v>-0.00411565289259574</v>
      </c>
    </row>
    <row r="410" spans="1:34">
      <c r="A410" s="315" t="s">
        <v>719</v>
      </c>
      <c r="B410" s="321" t="s">
        <v>3327</v>
      </c>
      <c r="C410" s="293" t="s">
        <v>760</v>
      </c>
      <c r="D410" s="321" t="s">
        <v>760</v>
      </c>
      <c r="E410" s="263">
        <v>7026</v>
      </c>
      <c r="F410" s="263">
        <v>6768</v>
      </c>
      <c r="G410" s="263">
        <v>4967</v>
      </c>
      <c r="H410" s="264">
        <v>2369</v>
      </c>
      <c r="I410" s="264">
        <v>2284</v>
      </c>
      <c r="J410" s="264">
        <v>1797</v>
      </c>
      <c r="K410" s="264">
        <v>4487</v>
      </c>
      <c r="L410" s="264">
        <v>4256</v>
      </c>
      <c r="M410" s="264">
        <v>3319</v>
      </c>
      <c r="N410" s="267">
        <v>0.957602461882781</v>
      </c>
      <c r="O410" s="266">
        <v>136918</v>
      </c>
      <c r="P410" s="294">
        <v>0.9</v>
      </c>
      <c r="Q410" s="267">
        <v>0.963279248505551</v>
      </c>
      <c r="R410" s="267">
        <v>0.96411988180667</v>
      </c>
      <c r="S410" s="267">
        <v>0.948517940717629</v>
      </c>
      <c r="T410" s="295">
        <v>-0.000840633301118721</v>
      </c>
      <c r="U410" s="266">
        <v>142980</v>
      </c>
      <c r="V410" s="266">
        <v>108220</v>
      </c>
      <c r="W410" s="267">
        <v>0.75688907539516</v>
      </c>
      <c r="X410" s="267">
        <v>0.706945630515229</v>
      </c>
      <c r="Y410" s="268">
        <v>0.758547910510764</v>
      </c>
      <c r="Z410" s="268">
        <v>0.739692444840651</v>
      </c>
      <c r="AA410" s="295">
        <v>-0.0516022799955349</v>
      </c>
      <c r="AB410" s="264">
        <v>31658</v>
      </c>
      <c r="AC410" s="264">
        <v>23855</v>
      </c>
      <c r="AD410" s="264">
        <v>31844</v>
      </c>
      <c r="AE410" s="264">
        <v>23839</v>
      </c>
      <c r="AF410" s="268">
        <v>0.753522016551898</v>
      </c>
      <c r="AG410" s="268">
        <v>0.748618264037181</v>
      </c>
      <c r="AH410" s="295">
        <v>0.0049037525147172</v>
      </c>
    </row>
    <row r="411" spans="1:34">
      <c r="A411" s="315" t="s">
        <v>719</v>
      </c>
      <c r="B411" s="321" t="s">
        <v>3327</v>
      </c>
      <c r="C411" s="293" t="s">
        <v>761</v>
      </c>
      <c r="D411" s="321" t="s">
        <v>761</v>
      </c>
      <c r="E411" s="263">
        <v>8760</v>
      </c>
      <c r="F411" s="263">
        <v>8131</v>
      </c>
      <c r="G411" s="263">
        <v>7445</v>
      </c>
      <c r="H411" s="264">
        <v>2923</v>
      </c>
      <c r="I411" s="264">
        <v>2678</v>
      </c>
      <c r="J411" s="264">
        <v>2496</v>
      </c>
      <c r="K411" s="264">
        <v>5394</v>
      </c>
      <c r="L411" s="264">
        <v>5017</v>
      </c>
      <c r="M411" s="264">
        <v>4505</v>
      </c>
      <c r="N411" s="267">
        <v>0.940328405371854</v>
      </c>
      <c r="O411" s="266">
        <v>166645</v>
      </c>
      <c r="P411" s="294">
        <v>0.9</v>
      </c>
      <c r="Q411" s="267">
        <v>0.928196347031964</v>
      </c>
      <c r="R411" s="267">
        <v>0.9161820047896</v>
      </c>
      <c r="S411" s="267">
        <v>0.93010752688172</v>
      </c>
      <c r="T411" s="295">
        <v>0.0120143422423638</v>
      </c>
      <c r="U411" s="266">
        <v>177220</v>
      </c>
      <c r="V411" s="266">
        <v>149892</v>
      </c>
      <c r="W411" s="267">
        <v>0.845796185532107</v>
      </c>
      <c r="X411" s="267">
        <v>0.849885844748858</v>
      </c>
      <c r="Y411" s="268">
        <v>0.853917208347588</v>
      </c>
      <c r="Z411" s="268">
        <v>0.835187245087134</v>
      </c>
      <c r="AA411" s="295">
        <v>-0.00403136359872969</v>
      </c>
      <c r="AB411" s="264">
        <v>39927</v>
      </c>
      <c r="AC411" s="264">
        <v>34177</v>
      </c>
      <c r="AD411" s="264">
        <v>39240</v>
      </c>
      <c r="AE411" s="264">
        <v>33669</v>
      </c>
      <c r="AF411" s="268">
        <v>0.85598717659729</v>
      </c>
      <c r="AG411" s="268">
        <v>0.85802752293578</v>
      </c>
      <c r="AH411" s="295">
        <v>-0.00204034633848971</v>
      </c>
    </row>
    <row r="412" spans="1:34">
      <c r="A412" s="315" t="s">
        <v>719</v>
      </c>
      <c r="B412" s="321" t="s">
        <v>3327</v>
      </c>
      <c r="C412" s="293" t="s">
        <v>762</v>
      </c>
      <c r="D412" s="321" t="s">
        <v>762</v>
      </c>
      <c r="E412" s="263">
        <v>4</v>
      </c>
      <c r="F412" s="263">
        <v>0</v>
      </c>
      <c r="G412" s="263">
        <v>0</v>
      </c>
      <c r="H412" s="264">
        <v>0</v>
      </c>
      <c r="I412" s="264">
        <v>0</v>
      </c>
      <c r="J412" s="264">
        <v>0</v>
      </c>
      <c r="K412" s="264">
        <v>0</v>
      </c>
      <c r="L412" s="264">
        <v>0</v>
      </c>
      <c r="M412" s="264">
        <v>0</v>
      </c>
      <c r="N412" s="267">
        <v>0.615384615384615</v>
      </c>
      <c r="O412" s="266">
        <v>8</v>
      </c>
      <c r="P412" s="294">
        <v>0.9</v>
      </c>
      <c r="Q412" s="267">
        <v>0</v>
      </c>
      <c r="R412" s="267">
        <v>0</v>
      </c>
      <c r="S412" s="267">
        <v>0</v>
      </c>
      <c r="T412" s="295">
        <v>0</v>
      </c>
      <c r="U412" s="266">
        <v>13</v>
      </c>
      <c r="V412" s="266">
        <v>8</v>
      </c>
      <c r="W412" s="267">
        <v>0.615384615384615</v>
      </c>
      <c r="X412" s="267">
        <v>0</v>
      </c>
      <c r="Y412" s="268">
        <v>0</v>
      </c>
      <c r="Z412" s="268">
        <v>0</v>
      </c>
      <c r="AA412" s="295">
        <v>0</v>
      </c>
      <c r="AB412" s="264">
        <v>5</v>
      </c>
      <c r="AC412" s="264">
        <v>1</v>
      </c>
      <c r="AD412" s="264">
        <v>3</v>
      </c>
      <c r="AE412" s="264">
        <v>3</v>
      </c>
      <c r="AF412" s="268">
        <v>0.2</v>
      </c>
      <c r="AG412" s="268">
        <v>1</v>
      </c>
      <c r="AH412" s="295">
        <v>-0.8</v>
      </c>
    </row>
    <row r="413" spans="1:34">
      <c r="A413" s="315" t="s">
        <v>719</v>
      </c>
      <c r="B413" s="321" t="s">
        <v>3327</v>
      </c>
      <c r="C413" s="293" t="s">
        <v>763</v>
      </c>
      <c r="D413" s="321" t="s">
        <v>763</v>
      </c>
      <c r="E413" s="263">
        <v>4398</v>
      </c>
      <c r="F413" s="263">
        <v>4281</v>
      </c>
      <c r="G413" s="263">
        <v>3822</v>
      </c>
      <c r="H413" s="264">
        <v>1590</v>
      </c>
      <c r="I413" s="264">
        <v>1540</v>
      </c>
      <c r="J413" s="264">
        <v>1360</v>
      </c>
      <c r="K413" s="264">
        <v>2644</v>
      </c>
      <c r="L413" s="264">
        <v>2565</v>
      </c>
      <c r="M413" s="264">
        <v>2294</v>
      </c>
      <c r="N413" s="267">
        <v>0.961736345361</v>
      </c>
      <c r="O413" s="266">
        <v>84678</v>
      </c>
      <c r="P413" s="294">
        <v>0.9</v>
      </c>
      <c r="Q413" s="267">
        <v>0.973396998635743</v>
      </c>
      <c r="R413" s="267">
        <v>0.968553459119497</v>
      </c>
      <c r="S413" s="267">
        <v>0.970121028744327</v>
      </c>
      <c r="T413" s="295">
        <v>0.00484353951624661</v>
      </c>
      <c r="U413" s="266">
        <v>88047</v>
      </c>
      <c r="V413" s="266">
        <v>77948</v>
      </c>
      <c r="W413" s="267">
        <v>0.885299896646109</v>
      </c>
      <c r="X413" s="267">
        <v>0.869031377899045</v>
      </c>
      <c r="Y413" s="268">
        <v>0.855345911949686</v>
      </c>
      <c r="Z413" s="268">
        <v>0.867624810892587</v>
      </c>
      <c r="AA413" s="295">
        <v>0.0136854659493595</v>
      </c>
      <c r="AB413" s="264">
        <v>19937</v>
      </c>
      <c r="AC413" s="264">
        <v>17575</v>
      </c>
      <c r="AD413" s="264">
        <v>19528</v>
      </c>
      <c r="AE413" s="264">
        <v>17294</v>
      </c>
      <c r="AF413" s="268">
        <v>0.881526809449767</v>
      </c>
      <c r="AG413" s="268">
        <v>0.885600163867267</v>
      </c>
      <c r="AH413" s="295">
        <v>-0.00407335441750067</v>
      </c>
    </row>
    <row r="414" spans="1:34">
      <c r="A414" s="315" t="s">
        <v>719</v>
      </c>
      <c r="B414" s="321" t="s">
        <v>3327</v>
      </c>
      <c r="C414" s="293" t="s">
        <v>764</v>
      </c>
      <c r="D414" s="321" t="s">
        <v>764</v>
      </c>
      <c r="E414" s="263">
        <v>9</v>
      </c>
      <c r="F414" s="263">
        <v>7</v>
      </c>
      <c r="G414" s="263">
        <v>1</v>
      </c>
      <c r="H414" s="264">
        <v>0</v>
      </c>
      <c r="I414" s="264">
        <v>0</v>
      </c>
      <c r="J414" s="264">
        <v>0</v>
      </c>
      <c r="K414" s="264">
        <v>0</v>
      </c>
      <c r="L414" s="264">
        <v>0</v>
      </c>
      <c r="M414" s="264">
        <v>0</v>
      </c>
      <c r="N414" s="267">
        <v>0.769230769230769</v>
      </c>
      <c r="O414" s="266">
        <v>10</v>
      </c>
      <c r="P414" s="294">
        <v>0.9</v>
      </c>
      <c r="Q414" s="267">
        <v>0.777777777777778</v>
      </c>
      <c r="R414" s="267">
        <v>0</v>
      </c>
      <c r="S414" s="267">
        <v>0</v>
      </c>
      <c r="T414" s="295">
        <v>0.777777777777778</v>
      </c>
      <c r="U414" s="266">
        <v>13</v>
      </c>
      <c r="V414" s="266">
        <v>2</v>
      </c>
      <c r="W414" s="267">
        <v>0.153846153846154</v>
      </c>
      <c r="X414" s="267">
        <v>0.111111111111111</v>
      </c>
      <c r="Y414" s="268">
        <v>0</v>
      </c>
      <c r="Z414" s="268">
        <v>0</v>
      </c>
      <c r="AA414" s="295">
        <v>0.111111111111111</v>
      </c>
      <c r="AB414" s="264">
        <v>9</v>
      </c>
      <c r="AC414" s="264">
        <v>1</v>
      </c>
      <c r="AD414" s="264">
        <v>3</v>
      </c>
      <c r="AE414" s="264">
        <v>1</v>
      </c>
      <c r="AF414" s="268">
        <v>0.111111111111111</v>
      </c>
      <c r="AG414" s="268">
        <v>0.333333333333333</v>
      </c>
      <c r="AH414" s="295">
        <v>-0.222222222222222</v>
      </c>
    </row>
    <row r="415" spans="1:34">
      <c r="A415" s="315" t="s">
        <v>719</v>
      </c>
      <c r="B415" s="321" t="s">
        <v>3327</v>
      </c>
      <c r="C415" s="293" t="s">
        <v>765</v>
      </c>
      <c r="D415" s="321" t="s">
        <v>765</v>
      </c>
      <c r="E415" s="263">
        <v>7780</v>
      </c>
      <c r="F415" s="263">
        <v>7457</v>
      </c>
      <c r="G415" s="263">
        <v>4145</v>
      </c>
      <c r="H415" s="264">
        <v>2532</v>
      </c>
      <c r="I415" s="264">
        <v>2453</v>
      </c>
      <c r="J415" s="264">
        <v>1880</v>
      </c>
      <c r="K415" s="264">
        <v>4584</v>
      </c>
      <c r="L415" s="264">
        <v>4318</v>
      </c>
      <c r="M415" s="264">
        <v>2826</v>
      </c>
      <c r="N415" s="267">
        <v>0.947175281427116</v>
      </c>
      <c r="O415" s="266">
        <v>145058</v>
      </c>
      <c r="P415" s="294">
        <v>0.9</v>
      </c>
      <c r="Q415" s="267">
        <v>0.958483290488432</v>
      </c>
      <c r="R415" s="267">
        <v>0.968799368088468</v>
      </c>
      <c r="S415" s="267">
        <v>0.941972076788831</v>
      </c>
      <c r="T415" s="295">
        <v>-0.0103160776000357</v>
      </c>
      <c r="U415" s="266">
        <v>153148</v>
      </c>
      <c r="V415" s="266">
        <v>103681</v>
      </c>
      <c r="W415" s="267">
        <v>0.676998720192232</v>
      </c>
      <c r="X415" s="267">
        <v>0.532776349614396</v>
      </c>
      <c r="Y415" s="268">
        <v>0.742496050552923</v>
      </c>
      <c r="Z415" s="268">
        <v>0.616492146596859</v>
      </c>
      <c r="AA415" s="295">
        <v>-0.209719700938527</v>
      </c>
      <c r="AB415" s="264">
        <v>34013</v>
      </c>
      <c r="AC415" s="264">
        <v>21487</v>
      </c>
      <c r="AD415" s="264">
        <v>33352</v>
      </c>
      <c r="AE415" s="264">
        <v>22413</v>
      </c>
      <c r="AF415" s="268">
        <v>0.631729044776997</v>
      </c>
      <c r="AG415" s="268">
        <v>0.672013672343488</v>
      </c>
      <c r="AH415" s="295">
        <v>-0.0402846275664906</v>
      </c>
    </row>
    <row r="416" spans="1:34">
      <c r="A416" s="315" t="s">
        <v>719</v>
      </c>
      <c r="B416" s="321" t="s">
        <v>3328</v>
      </c>
      <c r="C416" s="293" t="s">
        <v>766</v>
      </c>
      <c r="D416" s="321" t="s">
        <v>767</v>
      </c>
      <c r="E416" s="263">
        <v>21</v>
      </c>
      <c r="F416" s="263">
        <v>21</v>
      </c>
      <c r="G416" s="263">
        <v>21</v>
      </c>
      <c r="H416" s="264">
        <v>30</v>
      </c>
      <c r="I416" s="264">
        <v>30</v>
      </c>
      <c r="J416" s="264">
        <v>30</v>
      </c>
      <c r="K416" s="264">
        <v>0</v>
      </c>
      <c r="L416" s="264">
        <v>0</v>
      </c>
      <c r="M416" s="264">
        <v>0</v>
      </c>
      <c r="N416" s="267">
        <v>1</v>
      </c>
      <c r="O416" s="266">
        <v>401</v>
      </c>
      <c r="P416" s="294">
        <v>0.9</v>
      </c>
      <c r="Q416" s="267">
        <v>1</v>
      </c>
      <c r="R416" s="267">
        <v>1</v>
      </c>
      <c r="S416" s="267">
        <v>0</v>
      </c>
      <c r="T416" s="295">
        <v>0</v>
      </c>
      <c r="U416" s="266">
        <v>401</v>
      </c>
      <c r="V416" s="266">
        <v>397</v>
      </c>
      <c r="W416" s="267">
        <v>0.99002493765586</v>
      </c>
      <c r="X416" s="267">
        <v>1</v>
      </c>
      <c r="Y416" s="268">
        <v>1</v>
      </c>
      <c r="Z416" s="268">
        <v>0</v>
      </c>
      <c r="AA416" s="295">
        <v>0</v>
      </c>
      <c r="AB416" s="264">
        <v>106</v>
      </c>
      <c r="AC416" s="264">
        <v>106</v>
      </c>
      <c r="AD416" s="264">
        <v>92</v>
      </c>
      <c r="AE416" s="264">
        <v>89</v>
      </c>
      <c r="AF416" s="268">
        <v>1</v>
      </c>
      <c r="AG416" s="268">
        <v>0.967391304347826</v>
      </c>
      <c r="AH416" s="295">
        <v>0.0326086956521739</v>
      </c>
    </row>
    <row r="417" spans="1:34">
      <c r="A417" s="315" t="s">
        <v>719</v>
      </c>
      <c r="B417" s="321" t="s">
        <v>3329</v>
      </c>
      <c r="C417" s="293" t="s">
        <v>768</v>
      </c>
      <c r="D417" s="321" t="s">
        <v>768</v>
      </c>
      <c r="E417" s="263">
        <v>3765</v>
      </c>
      <c r="F417" s="263">
        <v>3721</v>
      </c>
      <c r="G417" s="263">
        <v>3157</v>
      </c>
      <c r="H417" s="264">
        <v>1707</v>
      </c>
      <c r="I417" s="264">
        <v>1653</v>
      </c>
      <c r="J417" s="264">
        <v>1529</v>
      </c>
      <c r="K417" s="264">
        <v>2864</v>
      </c>
      <c r="L417" s="264">
        <v>2802</v>
      </c>
      <c r="M417" s="264">
        <v>2641</v>
      </c>
      <c r="N417" s="267">
        <v>0.975469676721043</v>
      </c>
      <c r="O417" s="266">
        <v>88320</v>
      </c>
      <c r="P417" s="294">
        <v>0.9</v>
      </c>
      <c r="Q417" s="267">
        <v>0.988313413014608</v>
      </c>
      <c r="R417" s="267">
        <v>0.968365553602812</v>
      </c>
      <c r="S417" s="267">
        <v>0.978351955307263</v>
      </c>
      <c r="T417" s="295">
        <v>0.0199478594117963</v>
      </c>
      <c r="U417" s="266">
        <v>90541</v>
      </c>
      <c r="V417" s="266">
        <v>81109</v>
      </c>
      <c r="W417" s="267">
        <v>0.895826200284954</v>
      </c>
      <c r="X417" s="267">
        <v>0.838512616201859</v>
      </c>
      <c r="Y417" s="268">
        <v>0.895723491505565</v>
      </c>
      <c r="Z417" s="268">
        <v>0.92213687150838</v>
      </c>
      <c r="AA417" s="295">
        <v>-0.0572108753037061</v>
      </c>
      <c r="AB417" s="264">
        <v>20037</v>
      </c>
      <c r="AC417" s="264">
        <v>18002</v>
      </c>
      <c r="AD417" s="264">
        <v>20039</v>
      </c>
      <c r="AE417" s="264">
        <v>17979</v>
      </c>
      <c r="AF417" s="268">
        <v>0.898437889903678</v>
      </c>
      <c r="AG417" s="268">
        <v>0.897200459104746</v>
      </c>
      <c r="AH417" s="295">
        <v>0.00123743079893246</v>
      </c>
    </row>
    <row r="418" spans="1:34">
      <c r="A418" s="315" t="s">
        <v>719</v>
      </c>
      <c r="B418" s="321" t="s">
        <v>3329</v>
      </c>
      <c r="C418" s="293" t="s">
        <v>769</v>
      </c>
      <c r="D418" s="321" t="s">
        <v>769</v>
      </c>
      <c r="E418" s="263">
        <v>1</v>
      </c>
      <c r="F418" s="263">
        <v>0</v>
      </c>
      <c r="G418" s="263">
        <v>0</v>
      </c>
      <c r="H418" s="264">
        <v>0</v>
      </c>
      <c r="I418" s="264">
        <v>0</v>
      </c>
      <c r="J418" s="264">
        <v>0</v>
      </c>
      <c r="K418" s="264">
        <v>0</v>
      </c>
      <c r="L418" s="264">
        <v>0</v>
      </c>
      <c r="M418" s="264">
        <v>0</v>
      </c>
      <c r="N418" s="267">
        <v>0.333333333333333</v>
      </c>
      <c r="O418" s="266">
        <v>4</v>
      </c>
      <c r="P418" s="294">
        <v>0.9</v>
      </c>
      <c r="Q418" s="267">
        <v>0</v>
      </c>
      <c r="R418" s="267">
        <v>0</v>
      </c>
      <c r="S418" s="267">
        <v>0</v>
      </c>
      <c r="T418" s="295">
        <v>0</v>
      </c>
      <c r="U418" s="266">
        <v>12</v>
      </c>
      <c r="V418" s="266">
        <v>4</v>
      </c>
      <c r="W418" s="267">
        <v>0.333333333333333</v>
      </c>
      <c r="X418" s="267">
        <v>0</v>
      </c>
      <c r="Y418" s="268">
        <v>0</v>
      </c>
      <c r="Z418" s="268">
        <v>0</v>
      </c>
      <c r="AA418" s="295">
        <v>0</v>
      </c>
      <c r="AB418" s="264">
        <v>2</v>
      </c>
      <c r="AC418" s="264">
        <v>0</v>
      </c>
      <c r="AD418" s="264">
        <v>3</v>
      </c>
      <c r="AE418" s="264">
        <v>1</v>
      </c>
      <c r="AF418" s="268">
        <v>0</v>
      </c>
      <c r="AG418" s="268">
        <v>0.333333333333333</v>
      </c>
      <c r="AH418" s="295">
        <v>-0.333333333333333</v>
      </c>
    </row>
    <row r="419" spans="1:34">
      <c r="A419" s="315" t="s">
        <v>719</v>
      </c>
      <c r="B419" s="321" t="s">
        <v>3329</v>
      </c>
      <c r="C419" s="293" t="s">
        <v>770</v>
      </c>
      <c r="D419" s="321" t="s">
        <v>770</v>
      </c>
      <c r="E419" s="263">
        <v>1</v>
      </c>
      <c r="F419" s="263">
        <v>0</v>
      </c>
      <c r="G419" s="263">
        <v>0</v>
      </c>
      <c r="H419" s="264">
        <v>0</v>
      </c>
      <c r="I419" s="264">
        <v>0</v>
      </c>
      <c r="J419" s="264">
        <v>0</v>
      </c>
      <c r="K419" s="264">
        <v>0</v>
      </c>
      <c r="L419" s="264">
        <v>0</v>
      </c>
      <c r="M419" s="264">
        <v>0</v>
      </c>
      <c r="N419" s="267">
        <v>0.5</v>
      </c>
      <c r="O419" s="266">
        <v>2</v>
      </c>
      <c r="P419" s="294">
        <v>0.9</v>
      </c>
      <c r="Q419" s="267">
        <v>0</v>
      </c>
      <c r="R419" s="267">
        <v>0</v>
      </c>
      <c r="S419" s="267">
        <v>0</v>
      </c>
      <c r="T419" s="295">
        <v>0</v>
      </c>
      <c r="U419" s="266">
        <v>4</v>
      </c>
      <c r="V419" s="266">
        <v>2</v>
      </c>
      <c r="W419" s="267">
        <v>0.5</v>
      </c>
      <c r="X419" s="267">
        <v>0</v>
      </c>
      <c r="Y419" s="268">
        <v>0</v>
      </c>
      <c r="Z419" s="268">
        <v>0</v>
      </c>
      <c r="AA419" s="295">
        <v>0</v>
      </c>
      <c r="AB419" s="264">
        <v>1</v>
      </c>
      <c r="AC419" s="264">
        <v>0</v>
      </c>
      <c r="AD419" s="264">
        <v>1</v>
      </c>
      <c r="AE419" s="264">
        <v>1</v>
      </c>
      <c r="AF419" s="268">
        <v>0</v>
      </c>
      <c r="AG419" s="268">
        <v>1</v>
      </c>
      <c r="AH419" s="295">
        <v>-1</v>
      </c>
    </row>
    <row r="420" spans="1:34">
      <c r="A420" s="315" t="s">
        <v>719</v>
      </c>
      <c r="B420" s="321" t="s">
        <v>3329</v>
      </c>
      <c r="C420" s="293" t="s">
        <v>771</v>
      </c>
      <c r="D420" s="321" t="s">
        <v>771</v>
      </c>
      <c r="E420" s="263">
        <v>5</v>
      </c>
      <c r="F420" s="263">
        <v>1</v>
      </c>
      <c r="G420" s="263">
        <v>0</v>
      </c>
      <c r="H420" s="264">
        <v>2</v>
      </c>
      <c r="I420" s="264">
        <v>0</v>
      </c>
      <c r="J420" s="264">
        <v>0</v>
      </c>
      <c r="K420" s="264">
        <v>0</v>
      </c>
      <c r="L420" s="264">
        <v>0</v>
      </c>
      <c r="M420" s="264">
        <v>0</v>
      </c>
      <c r="N420" s="267">
        <v>0.470588235294118</v>
      </c>
      <c r="O420" s="266">
        <v>8</v>
      </c>
      <c r="P420" s="294">
        <v>0.9</v>
      </c>
      <c r="Q420" s="267">
        <v>0.2</v>
      </c>
      <c r="R420" s="267">
        <v>0</v>
      </c>
      <c r="S420" s="267">
        <v>0</v>
      </c>
      <c r="T420" s="295">
        <v>0.2</v>
      </c>
      <c r="U420" s="266">
        <v>17</v>
      </c>
      <c r="V420" s="266">
        <v>7</v>
      </c>
      <c r="W420" s="267">
        <v>0.411764705882353</v>
      </c>
      <c r="X420" s="267">
        <v>0</v>
      </c>
      <c r="Y420" s="268">
        <v>0</v>
      </c>
      <c r="Z420" s="268">
        <v>0</v>
      </c>
      <c r="AA420" s="295">
        <v>0</v>
      </c>
      <c r="AB420" s="264">
        <v>8</v>
      </c>
      <c r="AC420" s="264">
        <v>1</v>
      </c>
      <c r="AD420" s="264">
        <v>5</v>
      </c>
      <c r="AE420" s="264">
        <v>3</v>
      </c>
      <c r="AF420" s="268">
        <v>0.125</v>
      </c>
      <c r="AG420" s="268">
        <v>0.6</v>
      </c>
      <c r="AH420" s="295">
        <v>-0.475</v>
      </c>
    </row>
    <row r="421" spans="1:34">
      <c r="A421" s="315" t="s">
        <v>719</v>
      </c>
      <c r="B421" s="321" t="s">
        <v>3329</v>
      </c>
      <c r="C421" s="293" t="s">
        <v>772</v>
      </c>
      <c r="D421" s="321" t="s">
        <v>772</v>
      </c>
      <c r="E421" s="263">
        <v>11</v>
      </c>
      <c r="F421" s="263">
        <v>0</v>
      </c>
      <c r="G421" s="263">
        <v>0</v>
      </c>
      <c r="H421" s="264">
        <v>4</v>
      </c>
      <c r="I421" s="264">
        <v>0</v>
      </c>
      <c r="J421" s="264">
        <v>1</v>
      </c>
      <c r="K421" s="264">
        <v>0</v>
      </c>
      <c r="L421" s="264">
        <v>0</v>
      </c>
      <c r="M421" s="264">
        <v>0</v>
      </c>
      <c r="N421" s="267">
        <v>0.09375</v>
      </c>
      <c r="O421" s="266">
        <v>3</v>
      </c>
      <c r="P421" s="294">
        <v>0.9</v>
      </c>
      <c r="Q421" s="267">
        <v>0</v>
      </c>
      <c r="R421" s="267">
        <v>0</v>
      </c>
      <c r="S421" s="267">
        <v>0</v>
      </c>
      <c r="T421" s="295">
        <v>0</v>
      </c>
      <c r="U421" s="266">
        <v>32</v>
      </c>
      <c r="V421" s="266">
        <v>10</v>
      </c>
      <c r="W421" s="267">
        <v>0.3125</v>
      </c>
      <c r="X421" s="267">
        <v>0</v>
      </c>
      <c r="Y421" s="268">
        <v>0.25</v>
      </c>
      <c r="Z421" s="268">
        <v>0</v>
      </c>
      <c r="AA421" s="295">
        <v>-0.25</v>
      </c>
      <c r="AB421" s="264">
        <v>15</v>
      </c>
      <c r="AC421" s="264">
        <v>1</v>
      </c>
      <c r="AD421" s="264">
        <v>5</v>
      </c>
      <c r="AE421" s="264">
        <v>3</v>
      </c>
      <c r="AF421" s="268">
        <v>0.0666666666666667</v>
      </c>
      <c r="AG421" s="268">
        <v>0.6</v>
      </c>
      <c r="AH421" s="295">
        <v>-0.533333333333333</v>
      </c>
    </row>
    <row r="422" spans="1:34">
      <c r="A422" s="315" t="s">
        <v>719</v>
      </c>
      <c r="B422" s="321" t="s">
        <v>3329</v>
      </c>
      <c r="C422" s="293" t="s">
        <v>773</v>
      </c>
      <c r="D422" s="321" t="s">
        <v>773</v>
      </c>
      <c r="E422" s="263">
        <v>0</v>
      </c>
      <c r="F422" s="263">
        <v>0</v>
      </c>
      <c r="G422" s="263">
        <v>0</v>
      </c>
      <c r="H422" s="264">
        <v>0</v>
      </c>
      <c r="I422" s="264">
        <v>0</v>
      </c>
      <c r="J422" s="264">
        <v>0</v>
      </c>
      <c r="K422" s="264">
        <v>1</v>
      </c>
      <c r="L422" s="264">
        <v>1</v>
      </c>
      <c r="M422" s="264">
        <v>0</v>
      </c>
      <c r="N422" s="267">
        <v>0.769230769230769</v>
      </c>
      <c r="O422" s="266">
        <v>10</v>
      </c>
      <c r="P422" s="294">
        <v>0.9</v>
      </c>
      <c r="Q422" s="267">
        <v>0</v>
      </c>
      <c r="R422" s="267">
        <v>0</v>
      </c>
      <c r="S422" s="267">
        <v>1</v>
      </c>
      <c r="T422" s="295">
        <v>0</v>
      </c>
      <c r="U422" s="266">
        <v>13</v>
      </c>
      <c r="V422" s="266">
        <v>8</v>
      </c>
      <c r="W422" s="267">
        <v>0.615384615384615</v>
      </c>
      <c r="X422" s="267">
        <v>0</v>
      </c>
      <c r="Y422" s="268">
        <v>0</v>
      </c>
      <c r="Z422" s="268">
        <v>0</v>
      </c>
      <c r="AA422" s="295">
        <v>0</v>
      </c>
      <c r="AB422" s="264">
        <v>3</v>
      </c>
      <c r="AC422" s="264">
        <v>2</v>
      </c>
      <c r="AD422" s="264">
        <v>2</v>
      </c>
      <c r="AE422" s="264">
        <v>1</v>
      </c>
      <c r="AF422" s="268">
        <v>0.666666666666667</v>
      </c>
      <c r="AG422" s="268">
        <v>0.5</v>
      </c>
      <c r="AH422" s="295">
        <v>0.166666666666667</v>
      </c>
    </row>
    <row r="423" spans="1:34">
      <c r="A423" s="315" t="s">
        <v>719</v>
      </c>
      <c r="B423" s="321" t="s">
        <v>3329</v>
      </c>
      <c r="C423" s="293" t="s">
        <v>774</v>
      </c>
      <c r="D423" s="321" t="s">
        <v>774</v>
      </c>
      <c r="E423" s="263">
        <v>3</v>
      </c>
      <c r="F423" s="263">
        <v>1</v>
      </c>
      <c r="G423" s="263">
        <v>0</v>
      </c>
      <c r="H423" s="264">
        <v>2</v>
      </c>
      <c r="I423" s="264">
        <v>1</v>
      </c>
      <c r="J423" s="264">
        <v>1</v>
      </c>
      <c r="K423" s="264">
        <v>0</v>
      </c>
      <c r="L423" s="264">
        <v>0</v>
      </c>
      <c r="M423" s="264">
        <v>0</v>
      </c>
      <c r="N423" s="267">
        <v>0.8</v>
      </c>
      <c r="O423" s="266">
        <v>24</v>
      </c>
      <c r="P423" s="294">
        <v>0.9</v>
      </c>
      <c r="Q423" s="267">
        <v>0.333333333333333</v>
      </c>
      <c r="R423" s="267">
        <v>0.5</v>
      </c>
      <c r="S423" s="267">
        <v>0</v>
      </c>
      <c r="T423" s="295">
        <v>-0.166666666666667</v>
      </c>
      <c r="U423" s="266">
        <v>30</v>
      </c>
      <c r="V423" s="266">
        <v>22</v>
      </c>
      <c r="W423" s="267">
        <v>0.733333333333333</v>
      </c>
      <c r="X423" s="267">
        <v>0</v>
      </c>
      <c r="Y423" s="268">
        <v>0.5</v>
      </c>
      <c r="Z423" s="268">
        <v>0</v>
      </c>
      <c r="AA423" s="295">
        <v>-0.5</v>
      </c>
      <c r="AB423" s="264">
        <v>10</v>
      </c>
      <c r="AC423" s="264">
        <v>6</v>
      </c>
      <c r="AD423" s="264">
        <v>8</v>
      </c>
      <c r="AE423" s="264">
        <v>8</v>
      </c>
      <c r="AF423" s="268">
        <v>0.6</v>
      </c>
      <c r="AG423" s="268">
        <v>1</v>
      </c>
      <c r="AH423" s="295">
        <v>-0.4</v>
      </c>
    </row>
    <row r="424" spans="1:34">
      <c r="A424" s="315" t="s">
        <v>719</v>
      </c>
      <c r="B424" s="321" t="s">
        <v>3329</v>
      </c>
      <c r="C424" s="293" t="s">
        <v>775</v>
      </c>
      <c r="D424" s="321" t="s">
        <v>775</v>
      </c>
      <c r="E424" s="263">
        <v>5263</v>
      </c>
      <c r="F424" s="263">
        <v>5175</v>
      </c>
      <c r="G424" s="263">
        <v>4669</v>
      </c>
      <c r="H424" s="264">
        <v>2036</v>
      </c>
      <c r="I424" s="264">
        <v>2000</v>
      </c>
      <c r="J424" s="264">
        <v>1778</v>
      </c>
      <c r="K424" s="264">
        <v>4105</v>
      </c>
      <c r="L424" s="264">
        <v>4006</v>
      </c>
      <c r="M424" s="264">
        <v>3610</v>
      </c>
      <c r="N424" s="267">
        <v>0.960270598555908</v>
      </c>
      <c r="O424" s="266">
        <v>113842</v>
      </c>
      <c r="P424" s="294">
        <v>0.9</v>
      </c>
      <c r="Q424" s="267">
        <v>0.983279498384952</v>
      </c>
      <c r="R424" s="267">
        <v>0.982318271119843</v>
      </c>
      <c r="S424" s="267">
        <v>0.975883069427527</v>
      </c>
      <c r="T424" s="295">
        <v>0.000961227265108722</v>
      </c>
      <c r="U424" s="266">
        <v>118552</v>
      </c>
      <c r="V424" s="266">
        <v>103838</v>
      </c>
      <c r="W424" s="267">
        <v>0.87588568729334</v>
      </c>
      <c r="X424" s="267">
        <v>0.887136614098423</v>
      </c>
      <c r="Y424" s="268">
        <v>0.87328094302554</v>
      </c>
      <c r="Z424" s="268">
        <v>0.879415347137637</v>
      </c>
      <c r="AA424" s="295">
        <v>0.0138556710728827</v>
      </c>
      <c r="AB424" s="264">
        <v>26677</v>
      </c>
      <c r="AC424" s="264">
        <v>23778</v>
      </c>
      <c r="AD424" s="264">
        <v>25935</v>
      </c>
      <c r="AE424" s="264">
        <v>22982</v>
      </c>
      <c r="AF424" s="268">
        <v>0.891329609776212</v>
      </c>
      <c r="AG424" s="268">
        <v>0.886138422980528</v>
      </c>
      <c r="AH424" s="295">
        <v>0.00519118679568342</v>
      </c>
    </row>
    <row r="425" spans="1:34">
      <c r="A425" s="315" t="s">
        <v>719</v>
      </c>
      <c r="B425" s="321" t="s">
        <v>3329</v>
      </c>
      <c r="C425" s="293" t="s">
        <v>776</v>
      </c>
      <c r="D425" s="321" t="s">
        <v>776</v>
      </c>
      <c r="E425" s="263">
        <v>1</v>
      </c>
      <c r="F425" s="263">
        <v>1</v>
      </c>
      <c r="G425" s="263">
        <v>0</v>
      </c>
      <c r="H425" s="264">
        <v>0</v>
      </c>
      <c r="I425" s="264">
        <v>0</v>
      </c>
      <c r="J425" s="264">
        <v>0</v>
      </c>
      <c r="K425" s="264">
        <v>0</v>
      </c>
      <c r="L425" s="264">
        <v>0</v>
      </c>
      <c r="M425" s="264">
        <v>0</v>
      </c>
      <c r="N425" s="267">
        <v>0.666666666666667</v>
      </c>
      <c r="O425" s="266">
        <v>2</v>
      </c>
      <c r="P425" s="294">
        <v>0.9</v>
      </c>
      <c r="Q425" s="267">
        <v>1</v>
      </c>
      <c r="R425" s="267">
        <v>0</v>
      </c>
      <c r="S425" s="267">
        <v>0</v>
      </c>
      <c r="T425" s="295">
        <v>1</v>
      </c>
      <c r="U425" s="266">
        <v>3</v>
      </c>
      <c r="V425" s="266">
        <v>0</v>
      </c>
      <c r="W425" s="267">
        <v>0</v>
      </c>
      <c r="X425" s="267">
        <v>0</v>
      </c>
      <c r="Y425" s="268">
        <v>0</v>
      </c>
      <c r="Z425" s="268">
        <v>0</v>
      </c>
      <c r="AA425" s="295">
        <v>0</v>
      </c>
      <c r="AB425" s="264">
        <v>3</v>
      </c>
      <c r="AC425" s="264">
        <v>0</v>
      </c>
      <c r="AD425" s="264">
        <v>0</v>
      </c>
      <c r="AE425" s="264">
        <v>0</v>
      </c>
      <c r="AF425" s="268">
        <v>0</v>
      </c>
      <c r="AG425" s="268">
        <v>0</v>
      </c>
      <c r="AH425" s="295">
        <v>0</v>
      </c>
    </row>
    <row r="426" spans="1:34">
      <c r="A426" s="315" t="s">
        <v>719</v>
      </c>
      <c r="B426" s="321" t="s">
        <v>3329</v>
      </c>
      <c r="C426" s="293" t="s">
        <v>777</v>
      </c>
      <c r="D426" s="321" t="s">
        <v>777</v>
      </c>
      <c r="E426" s="263">
        <v>12</v>
      </c>
      <c r="F426" s="263">
        <v>4</v>
      </c>
      <c r="G426" s="263">
        <v>1</v>
      </c>
      <c r="H426" s="264">
        <v>2</v>
      </c>
      <c r="I426" s="264">
        <v>0</v>
      </c>
      <c r="J426" s="264">
        <v>0</v>
      </c>
      <c r="K426" s="264">
        <v>5</v>
      </c>
      <c r="L426" s="264">
        <v>0</v>
      </c>
      <c r="M426" s="264">
        <v>2</v>
      </c>
      <c r="N426" s="267">
        <v>0.168674698795181</v>
      </c>
      <c r="O426" s="266">
        <v>14</v>
      </c>
      <c r="P426" s="294">
        <v>0.9</v>
      </c>
      <c r="Q426" s="267">
        <v>0.333333333333333</v>
      </c>
      <c r="R426" s="267">
        <v>0</v>
      </c>
      <c r="S426" s="267">
        <v>0</v>
      </c>
      <c r="T426" s="295">
        <v>0.333333333333333</v>
      </c>
      <c r="U426" s="266">
        <v>83</v>
      </c>
      <c r="V426" s="266">
        <v>11</v>
      </c>
      <c r="W426" s="267">
        <v>0.132530120481928</v>
      </c>
      <c r="X426" s="267">
        <v>0.0833333333333333</v>
      </c>
      <c r="Y426" s="268">
        <v>0</v>
      </c>
      <c r="Z426" s="268">
        <v>0.4</v>
      </c>
      <c r="AA426" s="295">
        <v>0.0833333333333333</v>
      </c>
      <c r="AB426" s="264">
        <v>33</v>
      </c>
      <c r="AC426" s="264">
        <v>5</v>
      </c>
      <c r="AD426" s="264">
        <v>11</v>
      </c>
      <c r="AE426" s="264">
        <v>1</v>
      </c>
      <c r="AF426" s="268">
        <v>0.151515151515152</v>
      </c>
      <c r="AG426" s="268">
        <v>0.0909090909090909</v>
      </c>
      <c r="AH426" s="295">
        <v>0.0606060606060606</v>
      </c>
    </row>
    <row r="427" spans="1:34">
      <c r="A427" s="315" t="s">
        <v>719</v>
      </c>
      <c r="B427" s="321" t="s">
        <v>3329</v>
      </c>
      <c r="C427" s="293" t="s">
        <v>778</v>
      </c>
      <c r="D427" s="321" t="s">
        <v>778</v>
      </c>
      <c r="E427" s="263">
        <v>4598</v>
      </c>
      <c r="F427" s="263">
        <v>4491</v>
      </c>
      <c r="G427" s="263">
        <v>4332</v>
      </c>
      <c r="H427" s="264">
        <v>1762</v>
      </c>
      <c r="I427" s="264">
        <v>1716</v>
      </c>
      <c r="J427" s="264">
        <v>1662</v>
      </c>
      <c r="K427" s="264">
        <v>3531</v>
      </c>
      <c r="L427" s="264">
        <v>3447</v>
      </c>
      <c r="M427" s="264">
        <v>3328</v>
      </c>
      <c r="N427" s="267">
        <v>0.974673210369934</v>
      </c>
      <c r="O427" s="266">
        <v>102675</v>
      </c>
      <c r="P427" s="294">
        <v>0.9</v>
      </c>
      <c r="Q427" s="267">
        <v>0.97672901261418</v>
      </c>
      <c r="R427" s="267">
        <v>0.973893303064699</v>
      </c>
      <c r="S427" s="267">
        <v>0.976210705182668</v>
      </c>
      <c r="T427" s="295">
        <v>0.00283570954948087</v>
      </c>
      <c r="U427" s="266">
        <v>105343</v>
      </c>
      <c r="V427" s="266">
        <v>97380</v>
      </c>
      <c r="W427" s="267">
        <v>0.924408835897971</v>
      </c>
      <c r="X427" s="267">
        <v>0.942148760330578</v>
      </c>
      <c r="Y427" s="268">
        <v>0.943246311010216</v>
      </c>
      <c r="Z427" s="268">
        <v>0.942509204191447</v>
      </c>
      <c r="AA427" s="295">
        <v>-0.00109755067963713</v>
      </c>
      <c r="AB427" s="264">
        <v>23393</v>
      </c>
      <c r="AC427" s="264">
        <v>21821</v>
      </c>
      <c r="AD427" s="264">
        <v>23918</v>
      </c>
      <c r="AE427" s="264">
        <v>22160</v>
      </c>
      <c r="AF427" s="268">
        <v>0.932800410379173</v>
      </c>
      <c r="AG427" s="268">
        <v>0.926498871143072</v>
      </c>
      <c r="AH427" s="295">
        <v>0.00630153923610111</v>
      </c>
    </row>
    <row r="428" spans="1:34">
      <c r="A428" s="315" t="s">
        <v>719</v>
      </c>
      <c r="B428" s="321" t="s">
        <v>3329</v>
      </c>
      <c r="C428" s="293" t="s">
        <v>779</v>
      </c>
      <c r="D428" s="321" t="s">
        <v>779</v>
      </c>
      <c r="E428" s="263">
        <v>2</v>
      </c>
      <c r="F428" s="263">
        <v>1</v>
      </c>
      <c r="G428" s="263">
        <v>1</v>
      </c>
      <c r="H428" s="264">
        <v>0</v>
      </c>
      <c r="I428" s="264">
        <v>0</v>
      </c>
      <c r="J428" s="264">
        <v>0</v>
      </c>
      <c r="K428" s="264">
        <v>0</v>
      </c>
      <c r="L428" s="264">
        <v>0</v>
      </c>
      <c r="M428" s="264">
        <v>0</v>
      </c>
      <c r="N428" s="267">
        <v>0.4</v>
      </c>
      <c r="O428" s="266">
        <v>2</v>
      </c>
      <c r="P428" s="294">
        <v>0.9</v>
      </c>
      <c r="Q428" s="267">
        <v>0.5</v>
      </c>
      <c r="R428" s="267">
        <v>0</v>
      </c>
      <c r="S428" s="267">
        <v>0</v>
      </c>
      <c r="T428" s="295">
        <v>0.5</v>
      </c>
      <c r="U428" s="266">
        <v>5</v>
      </c>
      <c r="V428" s="266">
        <v>1</v>
      </c>
      <c r="W428" s="267">
        <v>0.2</v>
      </c>
      <c r="X428" s="267">
        <v>0.5</v>
      </c>
      <c r="Y428" s="268">
        <v>0</v>
      </c>
      <c r="Z428" s="268">
        <v>0</v>
      </c>
      <c r="AA428" s="295">
        <v>0.5</v>
      </c>
      <c r="AB428" s="264">
        <v>2</v>
      </c>
      <c r="AC428" s="264">
        <v>1</v>
      </c>
      <c r="AD428" s="264">
        <v>1</v>
      </c>
      <c r="AE428" s="264">
        <v>0</v>
      </c>
      <c r="AF428" s="268">
        <v>0.5</v>
      </c>
      <c r="AG428" s="268">
        <v>0</v>
      </c>
      <c r="AH428" s="295">
        <v>0.5</v>
      </c>
    </row>
    <row r="429" spans="1:34">
      <c r="A429" s="315" t="s">
        <v>719</v>
      </c>
      <c r="B429" s="321" t="s">
        <v>3329</v>
      </c>
      <c r="C429" s="293" t="s">
        <v>780</v>
      </c>
      <c r="D429" s="321" t="s">
        <v>780</v>
      </c>
      <c r="E429" s="263">
        <v>6</v>
      </c>
      <c r="F429" s="263">
        <v>0</v>
      </c>
      <c r="G429" s="263">
        <v>0</v>
      </c>
      <c r="H429" s="264">
        <v>0</v>
      </c>
      <c r="I429" s="264">
        <v>0</v>
      </c>
      <c r="J429" s="264">
        <v>0</v>
      </c>
      <c r="K429" s="264">
        <v>0</v>
      </c>
      <c r="L429" s="264">
        <v>0</v>
      </c>
      <c r="M429" s="264">
        <v>0</v>
      </c>
      <c r="N429" s="267">
        <v>0.347826086956522</v>
      </c>
      <c r="O429" s="266">
        <v>8</v>
      </c>
      <c r="P429" s="294">
        <v>0.9</v>
      </c>
      <c r="Q429" s="267">
        <v>0</v>
      </c>
      <c r="R429" s="267">
        <v>0</v>
      </c>
      <c r="S429" s="267">
        <v>0</v>
      </c>
      <c r="T429" s="295">
        <v>0</v>
      </c>
      <c r="U429" s="266">
        <v>23</v>
      </c>
      <c r="V429" s="266">
        <v>9</v>
      </c>
      <c r="W429" s="267">
        <v>0.391304347826087</v>
      </c>
      <c r="X429" s="267">
        <v>0</v>
      </c>
      <c r="Y429" s="268">
        <v>0</v>
      </c>
      <c r="Z429" s="268">
        <v>0</v>
      </c>
      <c r="AA429" s="295">
        <v>0</v>
      </c>
      <c r="AB429" s="264">
        <v>7</v>
      </c>
      <c r="AC429" s="264">
        <v>0</v>
      </c>
      <c r="AD429" s="264">
        <v>3</v>
      </c>
      <c r="AE429" s="264">
        <v>2</v>
      </c>
      <c r="AF429" s="268">
        <v>0</v>
      </c>
      <c r="AG429" s="268">
        <v>0.666666666666667</v>
      </c>
      <c r="AH429" s="295">
        <v>-0.666666666666667</v>
      </c>
    </row>
    <row r="430" spans="1:34">
      <c r="A430" s="315" t="s">
        <v>719</v>
      </c>
      <c r="B430" s="321" t="s">
        <v>3329</v>
      </c>
      <c r="C430" s="293" t="s">
        <v>781</v>
      </c>
      <c r="D430" s="321" t="s">
        <v>781</v>
      </c>
      <c r="E430" s="263">
        <v>3077</v>
      </c>
      <c r="F430" s="263">
        <v>3047</v>
      </c>
      <c r="G430" s="263">
        <v>2554</v>
      </c>
      <c r="H430" s="264">
        <v>1143</v>
      </c>
      <c r="I430" s="264">
        <v>1128</v>
      </c>
      <c r="J430" s="264">
        <v>1044</v>
      </c>
      <c r="K430" s="264">
        <v>2405</v>
      </c>
      <c r="L430" s="264">
        <v>2378</v>
      </c>
      <c r="M430" s="264">
        <v>1982</v>
      </c>
      <c r="N430" s="267">
        <v>0.986721202050758</v>
      </c>
      <c r="O430" s="266">
        <v>69478</v>
      </c>
      <c r="P430" s="294">
        <v>0.9</v>
      </c>
      <c r="Q430" s="267">
        <v>0.990250243743906</v>
      </c>
      <c r="R430" s="267">
        <v>0.986876640419947</v>
      </c>
      <c r="S430" s="267">
        <v>0.988773388773389</v>
      </c>
      <c r="T430" s="295">
        <v>0.00337360332395886</v>
      </c>
      <c r="U430" s="266">
        <v>70413</v>
      </c>
      <c r="V430" s="266">
        <v>62460</v>
      </c>
      <c r="W430" s="267">
        <v>0.887052106855268</v>
      </c>
      <c r="X430" s="267">
        <v>0.830029249268768</v>
      </c>
      <c r="Y430" s="268">
        <v>0.913385826771654</v>
      </c>
      <c r="Z430" s="268">
        <v>0.824116424116424</v>
      </c>
      <c r="AA430" s="295">
        <v>-0.0833565775028853</v>
      </c>
      <c r="AB430" s="264">
        <v>15833</v>
      </c>
      <c r="AC430" s="264">
        <v>14288</v>
      </c>
      <c r="AD430" s="264">
        <v>15647</v>
      </c>
      <c r="AE430" s="264">
        <v>14077</v>
      </c>
      <c r="AF430" s="268">
        <v>0.902418998294701</v>
      </c>
      <c r="AG430" s="268">
        <v>0.899661276922094</v>
      </c>
      <c r="AH430" s="295">
        <v>0.00275772137260721</v>
      </c>
    </row>
    <row r="431" spans="1:34">
      <c r="A431" s="315" t="s">
        <v>719</v>
      </c>
      <c r="B431" s="321" t="s">
        <v>3329</v>
      </c>
      <c r="C431" s="293" t="s">
        <v>782</v>
      </c>
      <c r="D431" s="321" t="s">
        <v>782</v>
      </c>
      <c r="E431" s="263">
        <v>0</v>
      </c>
      <c r="F431" s="263">
        <v>0</v>
      </c>
      <c r="G431" s="263">
        <v>0</v>
      </c>
      <c r="H431" s="264">
        <v>0</v>
      </c>
      <c r="I431" s="264">
        <v>0</v>
      </c>
      <c r="J431" s="264">
        <v>0</v>
      </c>
      <c r="K431" s="264">
        <v>1</v>
      </c>
      <c r="L431" s="264">
        <v>0</v>
      </c>
      <c r="M431" s="264">
        <v>1</v>
      </c>
      <c r="N431" s="267">
        <v>0.25</v>
      </c>
      <c r="O431" s="266">
        <v>5</v>
      </c>
      <c r="P431" s="294">
        <v>0.9</v>
      </c>
      <c r="Q431" s="267">
        <v>0</v>
      </c>
      <c r="R431" s="267">
        <v>0</v>
      </c>
      <c r="S431" s="267">
        <v>0</v>
      </c>
      <c r="T431" s="295">
        <v>0</v>
      </c>
      <c r="U431" s="266">
        <v>20</v>
      </c>
      <c r="V431" s="266">
        <v>16</v>
      </c>
      <c r="W431" s="267">
        <v>0.8</v>
      </c>
      <c r="X431" s="267">
        <v>0</v>
      </c>
      <c r="Y431" s="268">
        <v>0</v>
      </c>
      <c r="Z431" s="268">
        <v>1</v>
      </c>
      <c r="AA431" s="295">
        <v>0</v>
      </c>
      <c r="AB431" s="264">
        <v>2</v>
      </c>
      <c r="AC431" s="264">
        <v>1</v>
      </c>
      <c r="AD431" s="264">
        <v>6</v>
      </c>
      <c r="AE431" s="264">
        <v>6</v>
      </c>
      <c r="AF431" s="268">
        <v>0.5</v>
      </c>
      <c r="AG431" s="268">
        <v>1</v>
      </c>
      <c r="AH431" s="295">
        <v>-0.5</v>
      </c>
    </row>
    <row r="432" spans="1:34">
      <c r="A432" s="315" t="s">
        <v>719</v>
      </c>
      <c r="B432" s="321" t="s">
        <v>3329</v>
      </c>
      <c r="C432" s="293" t="s">
        <v>783</v>
      </c>
      <c r="D432" s="321" t="s">
        <v>783</v>
      </c>
      <c r="E432" s="263">
        <v>0</v>
      </c>
      <c r="F432" s="263">
        <v>0</v>
      </c>
      <c r="G432" s="263">
        <v>0</v>
      </c>
      <c r="H432" s="264">
        <v>0</v>
      </c>
      <c r="I432" s="264">
        <v>0</v>
      </c>
      <c r="J432" s="264">
        <v>0</v>
      </c>
      <c r="K432" s="264">
        <v>0</v>
      </c>
      <c r="L432" s="264">
        <v>0</v>
      </c>
      <c r="M432" s="264">
        <v>0</v>
      </c>
      <c r="N432" s="267">
        <v>0.4</v>
      </c>
      <c r="O432" s="266">
        <v>2</v>
      </c>
      <c r="P432" s="294">
        <v>0.9</v>
      </c>
      <c r="Q432" s="267">
        <v>0</v>
      </c>
      <c r="R432" s="267">
        <v>0</v>
      </c>
      <c r="S432" s="267">
        <v>0</v>
      </c>
      <c r="T432" s="295">
        <v>0</v>
      </c>
      <c r="U432" s="266">
        <v>5</v>
      </c>
      <c r="V432" s="266">
        <v>3</v>
      </c>
      <c r="W432" s="267">
        <v>0.6</v>
      </c>
      <c r="X432" s="267">
        <v>0</v>
      </c>
      <c r="Y432" s="268">
        <v>0</v>
      </c>
      <c r="Z432" s="268">
        <v>0</v>
      </c>
      <c r="AA432" s="295">
        <v>0</v>
      </c>
      <c r="AB432" s="264">
        <v>1</v>
      </c>
      <c r="AC432" s="264">
        <v>1</v>
      </c>
      <c r="AD432" s="264">
        <v>1</v>
      </c>
      <c r="AE432" s="264">
        <v>1</v>
      </c>
      <c r="AF432" s="268">
        <v>1</v>
      </c>
      <c r="AG432" s="268">
        <v>1</v>
      </c>
      <c r="AH432" s="295">
        <v>0</v>
      </c>
    </row>
    <row r="433" spans="1:34">
      <c r="A433" s="315" t="s">
        <v>719</v>
      </c>
      <c r="B433" s="321" t="s">
        <v>3329</v>
      </c>
      <c r="C433" s="293" t="s">
        <v>784</v>
      </c>
      <c r="D433" s="321" t="s">
        <v>784</v>
      </c>
      <c r="E433" s="263">
        <v>0</v>
      </c>
      <c r="F433" s="263">
        <v>0</v>
      </c>
      <c r="G433" s="263">
        <v>0</v>
      </c>
      <c r="H433" s="264">
        <v>2</v>
      </c>
      <c r="I433" s="264">
        <v>0</v>
      </c>
      <c r="J433" s="264">
        <v>0</v>
      </c>
      <c r="K433" s="264">
        <v>0</v>
      </c>
      <c r="L433" s="264">
        <v>0</v>
      </c>
      <c r="M433" s="264">
        <v>0</v>
      </c>
      <c r="N433" s="267">
        <v>0</v>
      </c>
      <c r="O433" s="266">
        <v>0</v>
      </c>
      <c r="P433" s="294">
        <v>0.9</v>
      </c>
      <c r="Q433" s="267">
        <v>0</v>
      </c>
      <c r="R433" s="267">
        <v>0</v>
      </c>
      <c r="S433" s="267">
        <v>0</v>
      </c>
      <c r="T433" s="295">
        <v>0</v>
      </c>
      <c r="U433" s="266">
        <v>3</v>
      </c>
      <c r="V433" s="266">
        <v>0</v>
      </c>
      <c r="W433" s="267">
        <v>0</v>
      </c>
      <c r="X433" s="267">
        <v>0</v>
      </c>
      <c r="Y433" s="268">
        <v>0</v>
      </c>
      <c r="Z433" s="268">
        <v>0</v>
      </c>
      <c r="AA433" s="295">
        <v>0</v>
      </c>
      <c r="AB433" s="264">
        <v>2</v>
      </c>
      <c r="AC433" s="264">
        <v>0</v>
      </c>
      <c r="AD433" s="264">
        <v>0</v>
      </c>
      <c r="AE433" s="264">
        <v>0</v>
      </c>
      <c r="AF433" s="268">
        <v>0</v>
      </c>
      <c r="AG433" s="268">
        <v>0</v>
      </c>
      <c r="AH433" s="295">
        <v>0</v>
      </c>
    </row>
    <row r="434" spans="1:34">
      <c r="A434" s="315" t="s">
        <v>719</v>
      </c>
      <c r="B434" s="321" t="s">
        <v>3329</v>
      </c>
      <c r="C434" s="293" t="s">
        <v>785</v>
      </c>
      <c r="D434" s="321" t="s">
        <v>785</v>
      </c>
      <c r="E434" s="263">
        <v>4409</v>
      </c>
      <c r="F434" s="263">
        <v>4396</v>
      </c>
      <c r="G434" s="263">
        <v>3807</v>
      </c>
      <c r="H434" s="264">
        <v>1853</v>
      </c>
      <c r="I434" s="264">
        <v>1836</v>
      </c>
      <c r="J434" s="264">
        <v>1670</v>
      </c>
      <c r="K434" s="264">
        <v>3558</v>
      </c>
      <c r="L434" s="264">
        <v>3512</v>
      </c>
      <c r="M434" s="264">
        <v>3201</v>
      </c>
      <c r="N434" s="267">
        <v>0.985986739320962</v>
      </c>
      <c r="O434" s="266">
        <v>103501</v>
      </c>
      <c r="P434" s="294">
        <v>0.9</v>
      </c>
      <c r="Q434" s="267">
        <v>0.997051485597641</v>
      </c>
      <c r="R434" s="267">
        <v>0.990825688073395</v>
      </c>
      <c r="S434" s="267">
        <v>0.987071388420461</v>
      </c>
      <c r="T434" s="295">
        <v>0.00622579752424668</v>
      </c>
      <c r="U434" s="266">
        <v>104972</v>
      </c>
      <c r="V434" s="266">
        <v>92404</v>
      </c>
      <c r="W434" s="267">
        <v>0.880272834660671</v>
      </c>
      <c r="X434" s="267">
        <v>0.863461102290769</v>
      </c>
      <c r="Y434" s="268">
        <v>0.901241230437129</v>
      </c>
      <c r="Z434" s="268">
        <v>0.899662731871838</v>
      </c>
      <c r="AA434" s="295">
        <v>-0.0377801281463601</v>
      </c>
      <c r="AB434" s="264">
        <v>23352</v>
      </c>
      <c r="AC434" s="264">
        <v>20839</v>
      </c>
      <c r="AD434" s="264">
        <v>23393</v>
      </c>
      <c r="AE434" s="264">
        <v>20453</v>
      </c>
      <c r="AF434" s="268">
        <v>0.892386091127098</v>
      </c>
      <c r="AG434" s="268">
        <v>0.874321378190057</v>
      </c>
      <c r="AH434" s="295">
        <v>0.0180647129370415</v>
      </c>
    </row>
    <row r="435" spans="1:34">
      <c r="A435" s="315" t="s">
        <v>719</v>
      </c>
      <c r="B435" s="321" t="s">
        <v>3329</v>
      </c>
      <c r="C435" s="293" t="s">
        <v>786</v>
      </c>
      <c r="D435" s="321" t="s">
        <v>786</v>
      </c>
      <c r="E435" s="263">
        <v>10</v>
      </c>
      <c r="F435" s="263">
        <v>10</v>
      </c>
      <c r="G435" s="263">
        <v>10</v>
      </c>
      <c r="H435" s="264">
        <v>6</v>
      </c>
      <c r="I435" s="264">
        <v>6</v>
      </c>
      <c r="J435" s="264">
        <v>6</v>
      </c>
      <c r="K435" s="264">
        <v>3</v>
      </c>
      <c r="L435" s="264">
        <v>3</v>
      </c>
      <c r="M435" s="264">
        <v>3</v>
      </c>
      <c r="N435" s="267">
        <v>0.870748299319728</v>
      </c>
      <c r="O435" s="266">
        <v>256</v>
      </c>
      <c r="P435" s="294">
        <v>0.9</v>
      </c>
      <c r="Q435" s="267">
        <v>1</v>
      </c>
      <c r="R435" s="267">
        <v>1</v>
      </c>
      <c r="S435" s="267">
        <v>1</v>
      </c>
      <c r="T435" s="295">
        <v>0</v>
      </c>
      <c r="U435" s="266">
        <v>294</v>
      </c>
      <c r="V435" s="266">
        <v>265</v>
      </c>
      <c r="W435" s="267">
        <v>0.901360544217687</v>
      </c>
      <c r="X435" s="267">
        <v>1</v>
      </c>
      <c r="Y435" s="268">
        <v>1</v>
      </c>
      <c r="Z435" s="268">
        <v>1</v>
      </c>
      <c r="AA435" s="295">
        <v>0</v>
      </c>
      <c r="AB435" s="264">
        <v>59</v>
      </c>
      <c r="AC435" s="264">
        <v>55</v>
      </c>
      <c r="AD435" s="264">
        <v>63</v>
      </c>
      <c r="AE435" s="264">
        <v>56</v>
      </c>
      <c r="AF435" s="268">
        <v>0.932203389830508</v>
      </c>
      <c r="AG435" s="268">
        <v>0.888888888888889</v>
      </c>
      <c r="AH435" s="295">
        <v>0.0433145009416196</v>
      </c>
    </row>
    <row r="436" spans="1:34">
      <c r="A436" s="315" t="s">
        <v>719</v>
      </c>
      <c r="B436" s="321" t="s">
        <v>3329</v>
      </c>
      <c r="C436" s="293" t="s">
        <v>787</v>
      </c>
      <c r="D436" s="321" t="s">
        <v>787</v>
      </c>
      <c r="E436" s="263">
        <v>1</v>
      </c>
      <c r="F436" s="263">
        <v>0</v>
      </c>
      <c r="G436" s="263">
        <v>0</v>
      </c>
      <c r="H436" s="264">
        <v>0</v>
      </c>
      <c r="I436" s="264">
        <v>0</v>
      </c>
      <c r="J436" s="264">
        <v>0</v>
      </c>
      <c r="K436" s="264">
        <v>0</v>
      </c>
      <c r="L436" s="264">
        <v>0</v>
      </c>
      <c r="M436" s="264">
        <v>0</v>
      </c>
      <c r="N436" s="267">
        <v>0.222222222222222</v>
      </c>
      <c r="O436" s="266">
        <v>2</v>
      </c>
      <c r="P436" s="294">
        <v>0.9</v>
      </c>
      <c r="Q436" s="267">
        <v>0</v>
      </c>
      <c r="R436" s="267">
        <v>0</v>
      </c>
      <c r="S436" s="267">
        <v>0</v>
      </c>
      <c r="T436" s="295">
        <v>0</v>
      </c>
      <c r="U436" s="266">
        <v>9</v>
      </c>
      <c r="V436" s="266">
        <v>3</v>
      </c>
      <c r="W436" s="267">
        <v>0.333333333333333</v>
      </c>
      <c r="X436" s="267">
        <v>0</v>
      </c>
      <c r="Y436" s="268">
        <v>0</v>
      </c>
      <c r="Z436" s="268">
        <v>0</v>
      </c>
      <c r="AA436" s="295">
        <v>0</v>
      </c>
      <c r="AB436" s="264">
        <v>6</v>
      </c>
      <c r="AC436" s="264">
        <v>1</v>
      </c>
      <c r="AD436" s="264">
        <v>2</v>
      </c>
      <c r="AE436" s="264">
        <v>1</v>
      </c>
      <c r="AF436" s="268">
        <v>0.166666666666667</v>
      </c>
      <c r="AG436" s="268">
        <v>0.5</v>
      </c>
      <c r="AH436" s="295">
        <v>-0.333333333333333</v>
      </c>
    </row>
    <row r="437" spans="1:34">
      <c r="A437" s="315" t="s">
        <v>719</v>
      </c>
      <c r="B437" s="321" t="s">
        <v>3329</v>
      </c>
      <c r="C437" s="293" t="s">
        <v>788</v>
      </c>
      <c r="D437" s="321" t="s">
        <v>788</v>
      </c>
      <c r="E437" s="263">
        <v>1</v>
      </c>
      <c r="F437" s="263">
        <v>1</v>
      </c>
      <c r="G437" s="263">
        <v>1</v>
      </c>
      <c r="H437" s="264">
        <v>0</v>
      </c>
      <c r="I437" s="264">
        <v>0</v>
      </c>
      <c r="J437" s="264">
        <v>0</v>
      </c>
      <c r="K437" s="264">
        <v>0</v>
      </c>
      <c r="L437" s="264">
        <v>0</v>
      </c>
      <c r="M437" s="264">
        <v>0</v>
      </c>
      <c r="N437" s="267">
        <v>0.833333333333333</v>
      </c>
      <c r="O437" s="266">
        <v>10</v>
      </c>
      <c r="P437" s="294">
        <v>0.9</v>
      </c>
      <c r="Q437" s="267">
        <v>1</v>
      </c>
      <c r="R437" s="267">
        <v>0</v>
      </c>
      <c r="S437" s="267">
        <v>0</v>
      </c>
      <c r="T437" s="295">
        <v>1</v>
      </c>
      <c r="U437" s="266">
        <v>12</v>
      </c>
      <c r="V437" s="266">
        <v>9</v>
      </c>
      <c r="W437" s="267">
        <v>0.75</v>
      </c>
      <c r="X437" s="267">
        <v>1</v>
      </c>
      <c r="Y437" s="268">
        <v>0</v>
      </c>
      <c r="Z437" s="268">
        <v>0</v>
      </c>
      <c r="AA437" s="295">
        <v>1</v>
      </c>
      <c r="AB437" s="264">
        <v>2</v>
      </c>
      <c r="AC437" s="264">
        <v>2</v>
      </c>
      <c r="AD437" s="264">
        <v>4</v>
      </c>
      <c r="AE437" s="264">
        <v>2</v>
      </c>
      <c r="AF437" s="268">
        <v>1</v>
      </c>
      <c r="AG437" s="268">
        <v>0.5</v>
      </c>
      <c r="AH437" s="295">
        <v>0.5</v>
      </c>
    </row>
    <row r="438" spans="1:34">
      <c r="A438" s="315" t="s">
        <v>719</v>
      </c>
      <c r="B438" s="321" t="s">
        <v>3329</v>
      </c>
      <c r="C438" s="293" t="s">
        <v>789</v>
      </c>
      <c r="D438" s="321" t="s">
        <v>789</v>
      </c>
      <c r="E438" s="263">
        <v>0</v>
      </c>
      <c r="F438" s="263">
        <v>0</v>
      </c>
      <c r="G438" s="263">
        <v>0</v>
      </c>
      <c r="H438" s="264">
        <v>0</v>
      </c>
      <c r="I438" s="264">
        <v>0</v>
      </c>
      <c r="J438" s="264">
        <v>0</v>
      </c>
      <c r="K438" s="264">
        <v>2</v>
      </c>
      <c r="L438" s="264">
        <v>0</v>
      </c>
      <c r="M438" s="264">
        <v>1</v>
      </c>
      <c r="N438" s="267">
        <v>0.230769230769231</v>
      </c>
      <c r="O438" s="266">
        <v>3</v>
      </c>
      <c r="P438" s="294">
        <v>0.9</v>
      </c>
      <c r="Q438" s="267">
        <v>0</v>
      </c>
      <c r="R438" s="267">
        <v>0</v>
      </c>
      <c r="S438" s="267">
        <v>0</v>
      </c>
      <c r="T438" s="295">
        <v>0</v>
      </c>
      <c r="U438" s="266">
        <v>13</v>
      </c>
      <c r="V438" s="266">
        <v>12</v>
      </c>
      <c r="W438" s="267">
        <v>0.923076923076923</v>
      </c>
      <c r="X438" s="267">
        <v>0</v>
      </c>
      <c r="Y438" s="268">
        <v>0</v>
      </c>
      <c r="Z438" s="268">
        <v>0.5</v>
      </c>
      <c r="AA438" s="295">
        <v>0</v>
      </c>
      <c r="AB438" s="264">
        <v>3</v>
      </c>
      <c r="AC438" s="264">
        <v>2</v>
      </c>
      <c r="AD438" s="264">
        <v>3</v>
      </c>
      <c r="AE438" s="264">
        <v>3</v>
      </c>
      <c r="AF438" s="268">
        <v>0.666666666666667</v>
      </c>
      <c r="AG438" s="268">
        <v>1</v>
      </c>
      <c r="AH438" s="295">
        <v>-0.333333333333333</v>
      </c>
    </row>
    <row r="439" spans="1:34">
      <c r="A439" s="315" t="s">
        <v>719</v>
      </c>
      <c r="B439" s="321" t="s">
        <v>3329</v>
      </c>
      <c r="C439" s="293" t="s">
        <v>790</v>
      </c>
      <c r="D439" s="321" t="s">
        <v>790</v>
      </c>
      <c r="E439" s="263">
        <v>1</v>
      </c>
      <c r="F439" s="263">
        <v>0</v>
      </c>
      <c r="G439" s="263">
        <v>0</v>
      </c>
      <c r="H439" s="264">
        <v>1</v>
      </c>
      <c r="I439" s="264">
        <v>0</v>
      </c>
      <c r="J439" s="264">
        <v>0</v>
      </c>
      <c r="K439" s="264">
        <v>0</v>
      </c>
      <c r="L439" s="264">
        <v>0</v>
      </c>
      <c r="M439" s="264">
        <v>0</v>
      </c>
      <c r="N439" s="267">
        <v>0</v>
      </c>
      <c r="O439" s="266">
        <v>0</v>
      </c>
      <c r="P439" s="294">
        <v>0.9</v>
      </c>
      <c r="Q439" s="267">
        <v>0</v>
      </c>
      <c r="R439" s="267">
        <v>0</v>
      </c>
      <c r="S439" s="267">
        <v>0</v>
      </c>
      <c r="T439" s="295">
        <v>0</v>
      </c>
      <c r="U439" s="266">
        <v>3</v>
      </c>
      <c r="V439" s="266">
        <v>0</v>
      </c>
      <c r="W439" s="267">
        <v>0</v>
      </c>
      <c r="X439" s="267">
        <v>0</v>
      </c>
      <c r="Y439" s="268">
        <v>0</v>
      </c>
      <c r="Z439" s="268">
        <v>0</v>
      </c>
      <c r="AA439" s="295">
        <v>0</v>
      </c>
      <c r="AB439" s="264">
        <v>2</v>
      </c>
      <c r="AC439" s="264">
        <v>0</v>
      </c>
      <c r="AD439" s="264">
        <v>0</v>
      </c>
      <c r="AE439" s="264">
        <v>0</v>
      </c>
      <c r="AF439" s="268">
        <v>0</v>
      </c>
      <c r="AG439" s="268">
        <v>0</v>
      </c>
      <c r="AH439" s="295">
        <v>0</v>
      </c>
    </row>
    <row r="440" spans="1:34">
      <c r="A440" s="315" t="s">
        <v>719</v>
      </c>
      <c r="B440" s="321" t="s">
        <v>3329</v>
      </c>
      <c r="C440" s="293" t="s">
        <v>791</v>
      </c>
      <c r="D440" s="321" t="s">
        <v>791</v>
      </c>
      <c r="E440" s="263">
        <v>1</v>
      </c>
      <c r="F440" s="263">
        <v>0</v>
      </c>
      <c r="G440" s="263">
        <v>0</v>
      </c>
      <c r="H440" s="264">
        <v>1</v>
      </c>
      <c r="I440" s="264">
        <v>1</v>
      </c>
      <c r="J440" s="264">
        <v>1</v>
      </c>
      <c r="K440" s="264">
        <v>0</v>
      </c>
      <c r="L440" s="264">
        <v>0</v>
      </c>
      <c r="M440" s="264">
        <v>0</v>
      </c>
      <c r="N440" s="267">
        <v>0.21875</v>
      </c>
      <c r="O440" s="266">
        <v>7</v>
      </c>
      <c r="P440" s="294">
        <v>0.9</v>
      </c>
      <c r="Q440" s="267">
        <v>0</v>
      </c>
      <c r="R440" s="267">
        <v>1</v>
      </c>
      <c r="S440" s="267">
        <v>0</v>
      </c>
      <c r="T440" s="295">
        <v>-1</v>
      </c>
      <c r="U440" s="266">
        <v>32</v>
      </c>
      <c r="V440" s="266">
        <v>13</v>
      </c>
      <c r="W440" s="267">
        <v>0.40625</v>
      </c>
      <c r="X440" s="267">
        <v>0</v>
      </c>
      <c r="Y440" s="268">
        <v>1</v>
      </c>
      <c r="Z440" s="268">
        <v>0</v>
      </c>
      <c r="AA440" s="295">
        <v>-1</v>
      </c>
      <c r="AB440" s="264">
        <v>8</v>
      </c>
      <c r="AC440" s="264">
        <v>6</v>
      </c>
      <c r="AD440" s="264">
        <v>6</v>
      </c>
      <c r="AE440" s="264">
        <v>2</v>
      </c>
      <c r="AF440" s="268">
        <v>0.75</v>
      </c>
      <c r="AG440" s="268">
        <v>0.333333333333333</v>
      </c>
      <c r="AH440" s="295">
        <v>0.416666666666667</v>
      </c>
    </row>
    <row r="441" spans="1:34">
      <c r="A441" s="315" t="s">
        <v>719</v>
      </c>
      <c r="B441" s="321" t="s">
        <v>3330</v>
      </c>
      <c r="C441" s="293" t="s">
        <v>792</v>
      </c>
      <c r="D441" s="321" t="s">
        <v>792</v>
      </c>
      <c r="E441" s="263">
        <v>1603</v>
      </c>
      <c r="F441" s="263">
        <v>1579</v>
      </c>
      <c r="G441" s="263">
        <v>1499</v>
      </c>
      <c r="H441" s="264">
        <v>932</v>
      </c>
      <c r="I441" s="264">
        <v>919</v>
      </c>
      <c r="J441" s="264">
        <v>875</v>
      </c>
      <c r="K441" s="264">
        <v>942</v>
      </c>
      <c r="L441" s="264">
        <v>935</v>
      </c>
      <c r="M441" s="264">
        <v>891</v>
      </c>
      <c r="N441" s="267">
        <v>0.991429098868641</v>
      </c>
      <c r="O441" s="266">
        <v>37594</v>
      </c>
      <c r="P441" s="294">
        <v>0.9</v>
      </c>
      <c r="Q441" s="267">
        <v>0.985028072364317</v>
      </c>
      <c r="R441" s="267">
        <v>0.986051502145923</v>
      </c>
      <c r="S441" s="267">
        <v>0.992569002123142</v>
      </c>
      <c r="T441" s="295">
        <v>-0.00102342978160586</v>
      </c>
      <c r="U441" s="266">
        <v>37919</v>
      </c>
      <c r="V441" s="266">
        <v>35681</v>
      </c>
      <c r="W441" s="267">
        <v>0.940979456209288</v>
      </c>
      <c r="X441" s="267">
        <v>0.93512164691204</v>
      </c>
      <c r="Y441" s="268">
        <v>0.938841201716738</v>
      </c>
      <c r="Z441" s="268">
        <v>0.945859872611465</v>
      </c>
      <c r="AA441" s="295">
        <v>-0.00371955480469832</v>
      </c>
      <c r="AB441" s="264">
        <v>8598</v>
      </c>
      <c r="AC441" s="264">
        <v>8111</v>
      </c>
      <c r="AD441" s="264">
        <v>9122</v>
      </c>
      <c r="AE441" s="264">
        <v>8588</v>
      </c>
      <c r="AF441" s="268">
        <v>0.943358920679228</v>
      </c>
      <c r="AG441" s="268">
        <v>0.941460206095155</v>
      </c>
      <c r="AH441" s="295">
        <v>0.0018987145840732</v>
      </c>
    </row>
    <row r="442" spans="1:34">
      <c r="A442" s="315" t="s">
        <v>719</v>
      </c>
      <c r="B442" s="321" t="s">
        <v>3330</v>
      </c>
      <c r="C442" s="293" t="s">
        <v>793</v>
      </c>
      <c r="D442" s="321" t="s">
        <v>794</v>
      </c>
      <c r="E442" s="263">
        <v>3396</v>
      </c>
      <c r="F442" s="263">
        <v>3327</v>
      </c>
      <c r="G442" s="263">
        <v>2986</v>
      </c>
      <c r="H442" s="264">
        <v>2329</v>
      </c>
      <c r="I442" s="264">
        <v>2292</v>
      </c>
      <c r="J442" s="264">
        <v>2155</v>
      </c>
      <c r="K442" s="264">
        <v>2475</v>
      </c>
      <c r="L442" s="264">
        <v>1914</v>
      </c>
      <c r="M442" s="264">
        <v>2076</v>
      </c>
      <c r="N442" s="267">
        <v>0.953585600020028</v>
      </c>
      <c r="O442" s="266">
        <v>76181</v>
      </c>
      <c r="P442" s="294">
        <v>0.9</v>
      </c>
      <c r="Q442" s="267">
        <v>0.979681978798587</v>
      </c>
      <c r="R442" s="267">
        <v>0.984113353370545</v>
      </c>
      <c r="S442" s="267">
        <v>0.773333333333333</v>
      </c>
      <c r="T442" s="295">
        <v>-0.00443137457195875</v>
      </c>
      <c r="U442" s="266">
        <v>79889</v>
      </c>
      <c r="V442" s="266">
        <v>69472</v>
      </c>
      <c r="W442" s="267">
        <v>0.869606579128541</v>
      </c>
      <c r="X442" s="267">
        <v>0.879269729093051</v>
      </c>
      <c r="Y442" s="268">
        <v>0.925289823958781</v>
      </c>
      <c r="Z442" s="268">
        <v>0.838787878787879</v>
      </c>
      <c r="AA442" s="295">
        <v>-0.0460200948657299</v>
      </c>
      <c r="AB442" s="264">
        <v>18276</v>
      </c>
      <c r="AC442" s="264">
        <v>16239</v>
      </c>
      <c r="AD442" s="264">
        <v>18296</v>
      </c>
      <c r="AE442" s="264">
        <v>16159</v>
      </c>
      <c r="AF442" s="268">
        <v>0.888542350623769</v>
      </c>
      <c r="AG442" s="268">
        <v>0.883198513336248</v>
      </c>
      <c r="AH442" s="295">
        <v>0.00534383728752053</v>
      </c>
    </row>
    <row r="443" spans="1:34">
      <c r="A443" s="315" t="s">
        <v>719</v>
      </c>
      <c r="B443" s="321" t="s">
        <v>3330</v>
      </c>
      <c r="C443" s="293" t="s">
        <v>795</v>
      </c>
      <c r="D443" s="321" t="s">
        <v>796</v>
      </c>
      <c r="E443" s="263">
        <v>3636</v>
      </c>
      <c r="F443" s="263">
        <v>3529</v>
      </c>
      <c r="G443" s="263">
        <v>3446</v>
      </c>
      <c r="H443" s="264">
        <v>2668</v>
      </c>
      <c r="I443" s="264">
        <v>2596</v>
      </c>
      <c r="J443" s="264">
        <v>2545</v>
      </c>
      <c r="K443" s="264">
        <v>2485</v>
      </c>
      <c r="L443" s="264">
        <v>2393</v>
      </c>
      <c r="M443" s="264">
        <v>2362</v>
      </c>
      <c r="N443" s="267">
        <v>0.965077788811652</v>
      </c>
      <c r="O443" s="266">
        <v>81634</v>
      </c>
      <c r="P443" s="294">
        <v>0.9</v>
      </c>
      <c r="Q443" s="267">
        <v>0.970572057205721</v>
      </c>
      <c r="R443" s="267">
        <v>0.973013493253373</v>
      </c>
      <c r="S443" s="267">
        <v>0.962977867203219</v>
      </c>
      <c r="T443" s="295">
        <v>-0.00244143604765268</v>
      </c>
      <c r="U443" s="266">
        <v>84588</v>
      </c>
      <c r="V443" s="266">
        <v>79335</v>
      </c>
      <c r="W443" s="267">
        <v>0.937898992764931</v>
      </c>
      <c r="X443" s="267">
        <v>0.947744774477448</v>
      </c>
      <c r="Y443" s="268">
        <v>0.953898050974513</v>
      </c>
      <c r="Z443" s="268">
        <v>0.950503018108652</v>
      </c>
      <c r="AA443" s="295">
        <v>-0.00615327649706499</v>
      </c>
      <c r="AB443" s="264">
        <v>21376</v>
      </c>
      <c r="AC443" s="264">
        <v>20181</v>
      </c>
      <c r="AD443" s="264">
        <v>20731</v>
      </c>
      <c r="AE443" s="264">
        <v>19296</v>
      </c>
      <c r="AF443" s="268">
        <v>0.94409618263473</v>
      </c>
      <c r="AG443" s="268">
        <v>0.930779991317351</v>
      </c>
      <c r="AH443" s="295">
        <v>0.0133161913173797</v>
      </c>
    </row>
    <row r="444" spans="1:34">
      <c r="A444" s="315" t="s">
        <v>719</v>
      </c>
      <c r="B444" s="321" t="s">
        <v>3330</v>
      </c>
      <c r="C444" s="293" t="s">
        <v>797</v>
      </c>
      <c r="D444" s="321" t="s">
        <v>798</v>
      </c>
      <c r="E444" s="263">
        <v>3929</v>
      </c>
      <c r="F444" s="263">
        <v>1499</v>
      </c>
      <c r="G444" s="263">
        <v>3439</v>
      </c>
      <c r="H444" s="264">
        <v>2795</v>
      </c>
      <c r="I444" s="264">
        <v>2424</v>
      </c>
      <c r="J444" s="264">
        <v>2593</v>
      </c>
      <c r="K444" s="264">
        <v>2406</v>
      </c>
      <c r="L444" s="264">
        <v>2063</v>
      </c>
      <c r="M444" s="264">
        <v>2130</v>
      </c>
      <c r="N444" s="267">
        <v>0.853472813526335</v>
      </c>
      <c r="O444" s="266">
        <v>70164</v>
      </c>
      <c r="P444" s="294">
        <v>0.9</v>
      </c>
      <c r="Q444" s="267">
        <v>0.381522015780097</v>
      </c>
      <c r="R444" s="267">
        <v>0.867262969588551</v>
      </c>
      <c r="S444" s="267">
        <v>0.857439733998338</v>
      </c>
      <c r="T444" s="295">
        <v>-0.485740953808454</v>
      </c>
      <c r="U444" s="266">
        <v>82210</v>
      </c>
      <c r="V444" s="266">
        <v>72823</v>
      </c>
      <c r="W444" s="267">
        <v>0.885816810606982</v>
      </c>
      <c r="X444" s="267">
        <v>0.875286332400102</v>
      </c>
      <c r="Y444" s="268">
        <v>0.927728085867621</v>
      </c>
      <c r="Z444" s="268">
        <v>0.885286783042394</v>
      </c>
      <c r="AA444" s="295">
        <v>-0.052441753467519</v>
      </c>
      <c r="AB444" s="264">
        <v>21380</v>
      </c>
      <c r="AC444" s="264">
        <v>18781</v>
      </c>
      <c r="AD444" s="264">
        <v>19514</v>
      </c>
      <c r="AE444" s="264">
        <v>17648</v>
      </c>
      <c r="AF444" s="268">
        <v>0.87843779232928</v>
      </c>
      <c r="AG444" s="268">
        <v>0.90437634518807</v>
      </c>
      <c r="AH444" s="295">
        <v>-0.0259385528587904</v>
      </c>
    </row>
    <row r="445" spans="1:34">
      <c r="A445" s="315" t="s">
        <v>719</v>
      </c>
      <c r="B445" s="321" t="s">
        <v>3330</v>
      </c>
      <c r="C445" s="293" t="s">
        <v>799</v>
      </c>
      <c r="D445" s="321" t="s">
        <v>800</v>
      </c>
      <c r="E445" s="263">
        <v>3392</v>
      </c>
      <c r="F445" s="263">
        <v>3379</v>
      </c>
      <c r="G445" s="263">
        <v>3195</v>
      </c>
      <c r="H445" s="264">
        <v>2078</v>
      </c>
      <c r="I445" s="264">
        <v>2075</v>
      </c>
      <c r="J445" s="264">
        <v>1985</v>
      </c>
      <c r="K445" s="264">
        <v>2142</v>
      </c>
      <c r="L445" s="264">
        <v>2135</v>
      </c>
      <c r="M445" s="264">
        <v>2038</v>
      </c>
      <c r="N445" s="267">
        <v>0.994585325015528</v>
      </c>
      <c r="O445" s="266">
        <v>73657</v>
      </c>
      <c r="P445" s="294">
        <v>0.9</v>
      </c>
      <c r="Q445" s="267">
        <v>0.996167452830189</v>
      </c>
      <c r="R445" s="267">
        <v>0.998556304138595</v>
      </c>
      <c r="S445" s="267">
        <v>0.996732026143791</v>
      </c>
      <c r="T445" s="295">
        <v>-0.00238885130840605</v>
      </c>
      <c r="U445" s="266">
        <v>74058</v>
      </c>
      <c r="V445" s="266">
        <v>70312</v>
      </c>
      <c r="W445" s="267">
        <v>0.949418023711145</v>
      </c>
      <c r="X445" s="267">
        <v>0.941922169811321</v>
      </c>
      <c r="Y445" s="268">
        <v>0.955245428296439</v>
      </c>
      <c r="Z445" s="268">
        <v>0.951447245564893</v>
      </c>
      <c r="AA445" s="295">
        <v>-0.0133232584851182</v>
      </c>
      <c r="AB445" s="264">
        <v>18159</v>
      </c>
      <c r="AC445" s="264">
        <v>17275</v>
      </c>
      <c r="AD445" s="264">
        <v>17941</v>
      </c>
      <c r="AE445" s="264">
        <v>17111</v>
      </c>
      <c r="AF445" s="268">
        <v>0.951318905226059</v>
      </c>
      <c r="AG445" s="268">
        <v>0.953737249874589</v>
      </c>
      <c r="AH445" s="295">
        <v>-0.0024183446485303</v>
      </c>
    </row>
    <row r="446" spans="1:34">
      <c r="A446" s="315" t="s">
        <v>719</v>
      </c>
      <c r="B446" s="321" t="s">
        <v>3330</v>
      </c>
      <c r="C446" s="293" t="s">
        <v>801</v>
      </c>
      <c r="D446" s="321" t="s">
        <v>802</v>
      </c>
      <c r="E446" s="263">
        <v>2450</v>
      </c>
      <c r="F446" s="263">
        <v>2424</v>
      </c>
      <c r="G446" s="263">
        <v>2334</v>
      </c>
      <c r="H446" s="264">
        <v>1375</v>
      </c>
      <c r="I446" s="264">
        <v>1363</v>
      </c>
      <c r="J446" s="264">
        <v>1298</v>
      </c>
      <c r="K446" s="264">
        <v>1636</v>
      </c>
      <c r="L446" s="264">
        <v>1601</v>
      </c>
      <c r="M446" s="264">
        <v>1543</v>
      </c>
      <c r="N446" s="267">
        <v>0.9880888395721</v>
      </c>
      <c r="O446" s="266">
        <v>56990</v>
      </c>
      <c r="P446" s="294">
        <v>0.9</v>
      </c>
      <c r="Q446" s="267">
        <v>0.989387755102041</v>
      </c>
      <c r="R446" s="267">
        <v>0.991272727272727</v>
      </c>
      <c r="S446" s="267">
        <v>0.978606356968215</v>
      </c>
      <c r="T446" s="295">
        <v>-0.00188497217068651</v>
      </c>
      <c r="U446" s="266">
        <v>57677</v>
      </c>
      <c r="V446" s="266">
        <v>55401</v>
      </c>
      <c r="W446" s="267">
        <v>0.96053886297831</v>
      </c>
      <c r="X446" s="267">
        <v>0.95265306122449</v>
      </c>
      <c r="Y446" s="268">
        <v>0.944</v>
      </c>
      <c r="Z446" s="268">
        <v>0.943154034229829</v>
      </c>
      <c r="AA446" s="295">
        <v>0.00865306122448983</v>
      </c>
      <c r="AB446" s="264">
        <v>12939</v>
      </c>
      <c r="AC446" s="264">
        <v>12354</v>
      </c>
      <c r="AD446" s="264">
        <v>13795</v>
      </c>
      <c r="AE446" s="264">
        <v>13274</v>
      </c>
      <c r="AF446" s="268">
        <v>0.954787850683979</v>
      </c>
      <c r="AG446" s="268">
        <v>0.962232693004712</v>
      </c>
      <c r="AH446" s="295">
        <v>-0.00744484232073317</v>
      </c>
    </row>
    <row r="447" spans="1:34">
      <c r="A447" s="315" t="s">
        <v>719</v>
      </c>
      <c r="B447" s="321" t="s">
        <v>3330</v>
      </c>
      <c r="C447" s="293" t="s">
        <v>803</v>
      </c>
      <c r="D447" s="321" t="s">
        <v>804</v>
      </c>
      <c r="E447" s="263">
        <v>3691</v>
      </c>
      <c r="F447" s="263">
        <v>3587</v>
      </c>
      <c r="G447" s="263">
        <v>3555</v>
      </c>
      <c r="H447" s="264">
        <v>3087</v>
      </c>
      <c r="I447" s="264">
        <v>3054</v>
      </c>
      <c r="J447" s="264">
        <v>3022</v>
      </c>
      <c r="K447" s="264">
        <v>2968</v>
      </c>
      <c r="L447" s="264">
        <v>2908</v>
      </c>
      <c r="M447" s="264">
        <v>2885</v>
      </c>
      <c r="N447" s="267">
        <v>0.973834398509539</v>
      </c>
      <c r="O447" s="266">
        <v>82587</v>
      </c>
      <c r="P447" s="294">
        <v>0.9</v>
      </c>
      <c r="Q447" s="267">
        <v>0.971823354104579</v>
      </c>
      <c r="R447" s="267">
        <v>0.989310009718173</v>
      </c>
      <c r="S447" s="267">
        <v>0.979784366576819</v>
      </c>
      <c r="T447" s="295">
        <v>-0.0174866556135943</v>
      </c>
      <c r="U447" s="266">
        <v>84806</v>
      </c>
      <c r="V447" s="266">
        <v>81555</v>
      </c>
      <c r="W447" s="267">
        <v>0.96166544819942</v>
      </c>
      <c r="X447" s="267">
        <v>0.963153616905988</v>
      </c>
      <c r="Y447" s="268">
        <v>0.978943958535795</v>
      </c>
      <c r="Z447" s="268">
        <v>0.972035040431267</v>
      </c>
      <c r="AA447" s="295">
        <v>-0.0157903416298077</v>
      </c>
      <c r="AB447" s="264">
        <v>23466</v>
      </c>
      <c r="AC447" s="264">
        <v>22895</v>
      </c>
      <c r="AD447" s="264">
        <v>21539</v>
      </c>
      <c r="AE447" s="264">
        <v>20786</v>
      </c>
      <c r="AF447" s="268">
        <v>0.975666922355749</v>
      </c>
      <c r="AG447" s="268">
        <v>0.965040159710293</v>
      </c>
      <c r="AH447" s="295">
        <v>0.0106267626454557</v>
      </c>
    </row>
    <row r="448" spans="1:34">
      <c r="A448" s="315" t="s">
        <v>719</v>
      </c>
      <c r="B448" s="321" t="s">
        <v>3330</v>
      </c>
      <c r="C448" s="293" t="s">
        <v>805</v>
      </c>
      <c r="D448" s="321" t="s">
        <v>806</v>
      </c>
      <c r="E448" s="263">
        <v>2528</v>
      </c>
      <c r="F448" s="263">
        <v>2429</v>
      </c>
      <c r="G448" s="263">
        <v>2286</v>
      </c>
      <c r="H448" s="264">
        <v>1817</v>
      </c>
      <c r="I448" s="264">
        <v>1682</v>
      </c>
      <c r="J448" s="264">
        <v>1661</v>
      </c>
      <c r="K448" s="264">
        <v>1725</v>
      </c>
      <c r="L448" s="264">
        <v>1584</v>
      </c>
      <c r="M448" s="264">
        <v>1548</v>
      </c>
      <c r="N448" s="267">
        <v>0.953234795250787</v>
      </c>
      <c r="O448" s="266">
        <v>55076</v>
      </c>
      <c r="P448" s="294">
        <v>0.9</v>
      </c>
      <c r="Q448" s="267">
        <v>0.960838607594937</v>
      </c>
      <c r="R448" s="267">
        <v>0.925701706108971</v>
      </c>
      <c r="S448" s="267">
        <v>0.918260869565217</v>
      </c>
      <c r="T448" s="295">
        <v>0.0351369014859658</v>
      </c>
      <c r="U448" s="266">
        <v>57778</v>
      </c>
      <c r="V448" s="266">
        <v>52383</v>
      </c>
      <c r="W448" s="267">
        <v>0.906625359133234</v>
      </c>
      <c r="X448" s="267">
        <v>0.904272151898734</v>
      </c>
      <c r="Y448" s="268">
        <v>0.914144193725922</v>
      </c>
      <c r="Z448" s="268">
        <v>0.897391304347826</v>
      </c>
      <c r="AA448" s="295">
        <v>-0.00987204182718759</v>
      </c>
      <c r="AB448" s="264">
        <v>14313</v>
      </c>
      <c r="AC448" s="264">
        <v>12966</v>
      </c>
      <c r="AD448" s="264">
        <v>13844</v>
      </c>
      <c r="AE448" s="264">
        <v>12804</v>
      </c>
      <c r="AF448" s="268">
        <v>0.905889750576399</v>
      </c>
      <c r="AG448" s="268">
        <v>0.924877203120485</v>
      </c>
      <c r="AH448" s="295">
        <v>-0.0189874525440863</v>
      </c>
    </row>
    <row r="449" spans="1:34">
      <c r="A449" s="315" t="s">
        <v>719</v>
      </c>
      <c r="B449" s="321" t="s">
        <v>3330</v>
      </c>
      <c r="C449" s="293" t="s">
        <v>807</v>
      </c>
      <c r="D449" s="321" t="s">
        <v>808</v>
      </c>
      <c r="E449" s="263">
        <v>3150</v>
      </c>
      <c r="F449" s="263">
        <v>3091</v>
      </c>
      <c r="G449" s="263">
        <v>2919</v>
      </c>
      <c r="H449" s="264">
        <v>2684</v>
      </c>
      <c r="I449" s="264">
        <v>2644</v>
      </c>
      <c r="J449" s="264">
        <v>2524</v>
      </c>
      <c r="K449" s="264">
        <v>2354</v>
      </c>
      <c r="L449" s="264">
        <v>2315</v>
      </c>
      <c r="M449" s="264">
        <v>2169</v>
      </c>
      <c r="N449" s="267">
        <v>0.980341510408668</v>
      </c>
      <c r="O449" s="266">
        <v>70215</v>
      </c>
      <c r="P449" s="294">
        <v>0.9</v>
      </c>
      <c r="Q449" s="267">
        <v>0.981269841269841</v>
      </c>
      <c r="R449" s="267">
        <v>0.985096870342772</v>
      </c>
      <c r="S449" s="267">
        <v>0.983432455395072</v>
      </c>
      <c r="T449" s="295">
        <v>-0.00382702907293064</v>
      </c>
      <c r="U449" s="266">
        <v>71623</v>
      </c>
      <c r="V449" s="266">
        <v>65394</v>
      </c>
      <c r="W449" s="267">
        <v>0.913030730351982</v>
      </c>
      <c r="X449" s="267">
        <v>0.926666666666667</v>
      </c>
      <c r="Y449" s="268">
        <v>0.940387481371088</v>
      </c>
      <c r="Z449" s="268">
        <v>0.921410365335599</v>
      </c>
      <c r="AA449" s="295">
        <v>-0.0137208147044213</v>
      </c>
      <c r="AB449" s="264">
        <v>19225</v>
      </c>
      <c r="AC449" s="264">
        <v>17796</v>
      </c>
      <c r="AD449" s="264">
        <v>17894</v>
      </c>
      <c r="AE449" s="264">
        <v>16411</v>
      </c>
      <c r="AF449" s="268">
        <v>0.925669700910273</v>
      </c>
      <c r="AG449" s="268">
        <v>0.917123058008271</v>
      </c>
      <c r="AH449" s="295">
        <v>0.00854664290200224</v>
      </c>
    </row>
    <row r="450" spans="1:34">
      <c r="A450" s="315" t="s">
        <v>719</v>
      </c>
      <c r="B450" s="321" t="s">
        <v>3330</v>
      </c>
      <c r="C450" s="293" t="s">
        <v>809</v>
      </c>
      <c r="D450" s="321" t="s">
        <v>810</v>
      </c>
      <c r="E450" s="263">
        <v>5810</v>
      </c>
      <c r="F450" s="263">
        <v>5610</v>
      </c>
      <c r="G450" s="263">
        <v>5516</v>
      </c>
      <c r="H450" s="264">
        <v>3708</v>
      </c>
      <c r="I450" s="264">
        <v>3655</v>
      </c>
      <c r="J450" s="264">
        <v>3520</v>
      </c>
      <c r="K450" s="264">
        <v>3768</v>
      </c>
      <c r="L450" s="264">
        <v>3712</v>
      </c>
      <c r="M450" s="264">
        <v>3635</v>
      </c>
      <c r="N450" s="267">
        <v>0.982150101419878</v>
      </c>
      <c r="O450" s="266">
        <v>130734</v>
      </c>
      <c r="P450" s="294">
        <v>0.9</v>
      </c>
      <c r="Q450" s="267">
        <v>0.965576592082616</v>
      </c>
      <c r="R450" s="267">
        <v>0.985706580366774</v>
      </c>
      <c r="S450" s="267">
        <v>0.985138004246285</v>
      </c>
      <c r="T450" s="295">
        <v>-0.0201299882841584</v>
      </c>
      <c r="U450" s="266">
        <v>133110</v>
      </c>
      <c r="V450" s="266">
        <v>127461</v>
      </c>
      <c r="W450" s="267">
        <v>0.957561415370746</v>
      </c>
      <c r="X450" s="267">
        <v>0.949397590361446</v>
      </c>
      <c r="Y450" s="268">
        <v>0.949298813376483</v>
      </c>
      <c r="Z450" s="268">
        <v>0.964702760084926</v>
      </c>
      <c r="AA450" s="295">
        <v>9.87769849625231e-5</v>
      </c>
      <c r="AB450" s="264">
        <v>32123</v>
      </c>
      <c r="AC450" s="264">
        <v>30741</v>
      </c>
      <c r="AD450" s="264">
        <v>31131</v>
      </c>
      <c r="AE450" s="264">
        <v>29909</v>
      </c>
      <c r="AF450" s="268">
        <v>0.956977866326308</v>
      </c>
      <c r="AG450" s="268">
        <v>0.960746522758665</v>
      </c>
      <c r="AH450" s="295">
        <v>-0.0037686564323568</v>
      </c>
    </row>
    <row r="451" spans="1:34">
      <c r="A451" s="315" t="s">
        <v>719</v>
      </c>
      <c r="B451" s="321" t="s">
        <v>3330</v>
      </c>
      <c r="C451" s="293" t="s">
        <v>811</v>
      </c>
      <c r="D451" s="321" t="s">
        <v>812</v>
      </c>
      <c r="E451" s="263">
        <v>3591</v>
      </c>
      <c r="F451" s="263">
        <v>3559</v>
      </c>
      <c r="G451" s="263">
        <v>3472</v>
      </c>
      <c r="H451" s="264">
        <v>1931</v>
      </c>
      <c r="I451" s="264">
        <v>1918</v>
      </c>
      <c r="J451" s="264">
        <v>1865</v>
      </c>
      <c r="K451" s="264">
        <v>2198</v>
      </c>
      <c r="L451" s="264">
        <v>2184</v>
      </c>
      <c r="M451" s="264">
        <v>2136</v>
      </c>
      <c r="N451" s="267">
        <v>0.993191244239631</v>
      </c>
      <c r="O451" s="266">
        <v>86209</v>
      </c>
      <c r="P451" s="294">
        <v>0.9</v>
      </c>
      <c r="Q451" s="267">
        <v>0.991088833194096</v>
      </c>
      <c r="R451" s="267">
        <v>0.993267736923874</v>
      </c>
      <c r="S451" s="267">
        <v>0.993630573248408</v>
      </c>
      <c r="T451" s="295">
        <v>-0.00217890372977725</v>
      </c>
      <c r="U451" s="266">
        <v>86800</v>
      </c>
      <c r="V451" s="266">
        <v>84487</v>
      </c>
      <c r="W451" s="267">
        <v>0.973352534562212</v>
      </c>
      <c r="X451" s="267">
        <v>0.966861598440546</v>
      </c>
      <c r="Y451" s="268">
        <v>0.965820818228897</v>
      </c>
      <c r="Z451" s="268">
        <v>0.97179253867152</v>
      </c>
      <c r="AA451" s="295">
        <v>0.00104078021164877</v>
      </c>
      <c r="AB451" s="264">
        <v>19102</v>
      </c>
      <c r="AC451" s="264">
        <v>18578</v>
      </c>
      <c r="AD451" s="264">
        <v>20760</v>
      </c>
      <c r="AE451" s="264">
        <v>20215</v>
      </c>
      <c r="AF451" s="268">
        <v>0.97256831745367</v>
      </c>
      <c r="AG451" s="268">
        <v>0.973747591522158</v>
      </c>
      <c r="AH451" s="295">
        <v>-0.00117927406848817</v>
      </c>
    </row>
    <row r="452" spans="1:34">
      <c r="A452" s="315" t="s">
        <v>719</v>
      </c>
      <c r="B452" s="321" t="s">
        <v>3330</v>
      </c>
      <c r="C452" s="293" t="s">
        <v>813</v>
      </c>
      <c r="D452" s="321" t="s">
        <v>814</v>
      </c>
      <c r="E452" s="263">
        <v>6658</v>
      </c>
      <c r="F452" s="263">
        <v>6110</v>
      </c>
      <c r="G452" s="263">
        <v>6371</v>
      </c>
      <c r="H452" s="264">
        <v>6951</v>
      </c>
      <c r="I452" s="264">
        <v>6384</v>
      </c>
      <c r="J452" s="264">
        <v>6770</v>
      </c>
      <c r="K452" s="264">
        <v>6004</v>
      </c>
      <c r="L452" s="264">
        <v>5514</v>
      </c>
      <c r="M452" s="264">
        <v>5761</v>
      </c>
      <c r="N452" s="267">
        <v>0.94935871522546</v>
      </c>
      <c r="O452" s="266">
        <v>129165</v>
      </c>
      <c r="P452" s="294">
        <v>0.9</v>
      </c>
      <c r="Q452" s="267">
        <v>0.917693000901172</v>
      </c>
      <c r="R452" s="267">
        <v>0.918429003021148</v>
      </c>
      <c r="S452" s="267">
        <v>0.918387741505663</v>
      </c>
      <c r="T452" s="295">
        <v>-0.000736002119976487</v>
      </c>
      <c r="U452" s="266">
        <v>136055</v>
      </c>
      <c r="V452" s="266">
        <v>129891</v>
      </c>
      <c r="W452" s="267">
        <v>0.954694792547132</v>
      </c>
      <c r="X452" s="267">
        <v>0.956893962150796</v>
      </c>
      <c r="Y452" s="268">
        <v>0.973960581211337</v>
      </c>
      <c r="Z452" s="268">
        <v>0.959526982011992</v>
      </c>
      <c r="AA452" s="295">
        <v>-0.0170666190605405</v>
      </c>
      <c r="AB452" s="264">
        <v>44695</v>
      </c>
      <c r="AC452" s="264">
        <v>43150</v>
      </c>
      <c r="AD452" s="264">
        <v>36654</v>
      </c>
      <c r="AE452" s="264">
        <v>35428</v>
      </c>
      <c r="AF452" s="268">
        <v>0.965432374986016</v>
      </c>
      <c r="AG452" s="268">
        <v>0.966552081628199</v>
      </c>
      <c r="AH452" s="295">
        <v>-0.00111970664218253</v>
      </c>
    </row>
    <row r="453" spans="1:34">
      <c r="A453" s="315" t="s">
        <v>719</v>
      </c>
      <c r="B453" s="321" t="s">
        <v>3330</v>
      </c>
      <c r="C453" s="293" t="s">
        <v>815</v>
      </c>
      <c r="D453" s="321" t="s">
        <v>816</v>
      </c>
      <c r="E453" s="263">
        <v>3637</v>
      </c>
      <c r="F453" s="263">
        <v>3486</v>
      </c>
      <c r="G453" s="263">
        <v>3293</v>
      </c>
      <c r="H453" s="264">
        <v>2352</v>
      </c>
      <c r="I453" s="264">
        <v>2313</v>
      </c>
      <c r="J453" s="264">
        <v>2170</v>
      </c>
      <c r="K453" s="264">
        <v>2636</v>
      </c>
      <c r="L453" s="264">
        <v>2563</v>
      </c>
      <c r="M453" s="264">
        <v>2355</v>
      </c>
      <c r="N453" s="267">
        <v>0.952338880484115</v>
      </c>
      <c r="O453" s="266">
        <v>78687</v>
      </c>
      <c r="P453" s="294">
        <v>0.9</v>
      </c>
      <c r="Q453" s="267">
        <v>0.958482265603519</v>
      </c>
      <c r="R453" s="267">
        <v>0.983418367346939</v>
      </c>
      <c r="S453" s="267">
        <v>0.972306525037936</v>
      </c>
      <c r="T453" s="295">
        <v>-0.0249361017434194</v>
      </c>
      <c r="U453" s="266">
        <v>82625</v>
      </c>
      <c r="V453" s="266">
        <v>73012</v>
      </c>
      <c r="W453" s="267">
        <v>0.883655068078669</v>
      </c>
      <c r="X453" s="267">
        <v>0.905416552103382</v>
      </c>
      <c r="Y453" s="268">
        <v>0.922619047619048</v>
      </c>
      <c r="Z453" s="268">
        <v>0.89339908952959</v>
      </c>
      <c r="AA453" s="295">
        <v>-0.0172024955156658</v>
      </c>
      <c r="AB453" s="264">
        <v>19360</v>
      </c>
      <c r="AC453" s="264">
        <v>17527</v>
      </c>
      <c r="AD453" s="264">
        <v>18676</v>
      </c>
      <c r="AE453" s="264">
        <v>16879</v>
      </c>
      <c r="AF453" s="268">
        <v>0.905320247933884</v>
      </c>
      <c r="AG453" s="268">
        <v>0.903780252730777</v>
      </c>
      <c r="AH453" s="295">
        <v>0.00153999520310688</v>
      </c>
    </row>
    <row r="454" spans="1:34">
      <c r="A454" s="315" t="s">
        <v>719</v>
      </c>
      <c r="B454" s="321" t="s">
        <v>3330</v>
      </c>
      <c r="C454" s="293" t="s">
        <v>817</v>
      </c>
      <c r="D454" s="321" t="s">
        <v>817</v>
      </c>
      <c r="E454" s="263">
        <v>2375</v>
      </c>
      <c r="F454" s="263">
        <v>2362</v>
      </c>
      <c r="G454" s="263">
        <v>2293</v>
      </c>
      <c r="H454" s="264">
        <v>1329</v>
      </c>
      <c r="I454" s="264">
        <v>1319</v>
      </c>
      <c r="J454" s="264">
        <v>1278</v>
      </c>
      <c r="K454" s="264">
        <v>1555</v>
      </c>
      <c r="L454" s="264">
        <v>1549</v>
      </c>
      <c r="M454" s="264">
        <v>1516</v>
      </c>
      <c r="N454" s="267">
        <v>0.991429925969148</v>
      </c>
      <c r="O454" s="266">
        <v>54372</v>
      </c>
      <c r="P454" s="294">
        <v>0.9</v>
      </c>
      <c r="Q454" s="267">
        <v>0.994526315789474</v>
      </c>
      <c r="R454" s="267">
        <v>0.99247554552295</v>
      </c>
      <c r="S454" s="267">
        <v>0.996141479099678</v>
      </c>
      <c r="T454" s="295">
        <v>0.00205077026652412</v>
      </c>
      <c r="U454" s="266">
        <v>54842</v>
      </c>
      <c r="V454" s="266">
        <v>53353</v>
      </c>
      <c r="W454" s="267">
        <v>0.972849276102257</v>
      </c>
      <c r="X454" s="267">
        <v>0.965473684210526</v>
      </c>
      <c r="Y454" s="268">
        <v>0.961625282167043</v>
      </c>
      <c r="Z454" s="268">
        <v>0.97491961414791</v>
      </c>
      <c r="AA454" s="295">
        <v>0.00384840204348336</v>
      </c>
      <c r="AB454" s="264">
        <v>12888</v>
      </c>
      <c r="AC454" s="264">
        <v>12565</v>
      </c>
      <c r="AD454" s="264">
        <v>12928</v>
      </c>
      <c r="AE454" s="264">
        <v>12575</v>
      </c>
      <c r="AF454" s="268">
        <v>0.974937926753569</v>
      </c>
      <c r="AG454" s="268">
        <v>0.972694925742574</v>
      </c>
      <c r="AH454" s="295">
        <v>0.00224300101099495</v>
      </c>
    </row>
    <row r="455" spans="1:34">
      <c r="A455" s="315" t="s">
        <v>719</v>
      </c>
      <c r="B455" s="321" t="s">
        <v>3330</v>
      </c>
      <c r="C455" s="293" t="s">
        <v>818</v>
      </c>
      <c r="D455" s="321" t="s">
        <v>819</v>
      </c>
      <c r="E455" s="263">
        <v>2247</v>
      </c>
      <c r="F455" s="263">
        <v>2230</v>
      </c>
      <c r="G455" s="263">
        <v>2166</v>
      </c>
      <c r="H455" s="264">
        <v>1413</v>
      </c>
      <c r="I455" s="264">
        <v>1408</v>
      </c>
      <c r="J455" s="264">
        <v>1374</v>
      </c>
      <c r="K455" s="264">
        <v>1572</v>
      </c>
      <c r="L455" s="264">
        <v>1560</v>
      </c>
      <c r="M455" s="264">
        <v>1528</v>
      </c>
      <c r="N455" s="267">
        <v>0.992930415611392</v>
      </c>
      <c r="O455" s="266">
        <v>54495</v>
      </c>
      <c r="P455" s="294">
        <v>0.9</v>
      </c>
      <c r="Q455" s="267">
        <v>0.992434356920338</v>
      </c>
      <c r="R455" s="267">
        <v>0.996461429582449</v>
      </c>
      <c r="S455" s="267">
        <v>0.99236641221374</v>
      </c>
      <c r="T455" s="295">
        <v>-0.00402707266211044</v>
      </c>
      <c r="U455" s="266">
        <v>54883</v>
      </c>
      <c r="V455" s="266">
        <v>53416</v>
      </c>
      <c r="W455" s="267">
        <v>0.973270411602864</v>
      </c>
      <c r="X455" s="267">
        <v>0.963951935914553</v>
      </c>
      <c r="Y455" s="268">
        <v>0.9723991507431</v>
      </c>
      <c r="Z455" s="268">
        <v>0.972010178117048</v>
      </c>
      <c r="AA455" s="295">
        <v>-0.00844721482854704</v>
      </c>
      <c r="AB455" s="264">
        <v>13255</v>
      </c>
      <c r="AC455" s="264">
        <v>12862</v>
      </c>
      <c r="AD455" s="264">
        <v>13474</v>
      </c>
      <c r="AE455" s="264">
        <v>13151</v>
      </c>
      <c r="AF455" s="268">
        <v>0.970350811014711</v>
      </c>
      <c r="AG455" s="268">
        <v>0.976027905595963</v>
      </c>
      <c r="AH455" s="295">
        <v>-0.00567709458125121</v>
      </c>
    </row>
    <row r="456" spans="1:34">
      <c r="A456" s="315" t="s">
        <v>719</v>
      </c>
      <c r="B456" s="321" t="s">
        <v>3330</v>
      </c>
      <c r="C456" s="293" t="s">
        <v>820</v>
      </c>
      <c r="D456" s="321" t="s">
        <v>821</v>
      </c>
      <c r="E456" s="263">
        <v>2556</v>
      </c>
      <c r="F456" s="263">
        <v>2441</v>
      </c>
      <c r="G456" s="263">
        <v>2242</v>
      </c>
      <c r="H456" s="264">
        <v>2252</v>
      </c>
      <c r="I456" s="264">
        <v>2200</v>
      </c>
      <c r="J456" s="264">
        <v>2020</v>
      </c>
      <c r="K456" s="264">
        <v>1983</v>
      </c>
      <c r="L456" s="264">
        <v>1866</v>
      </c>
      <c r="M456" s="264">
        <v>1779</v>
      </c>
      <c r="N456" s="267">
        <v>0.946774589158695</v>
      </c>
      <c r="O456" s="266">
        <v>54040</v>
      </c>
      <c r="P456" s="294">
        <v>0.9</v>
      </c>
      <c r="Q456" s="267">
        <v>0.955007824726135</v>
      </c>
      <c r="R456" s="267">
        <v>0.976909413854352</v>
      </c>
      <c r="S456" s="267">
        <v>0.940998487140696</v>
      </c>
      <c r="T456" s="295">
        <v>-0.0219015891282172</v>
      </c>
      <c r="U456" s="266">
        <v>57078</v>
      </c>
      <c r="V456" s="266">
        <v>51591</v>
      </c>
      <c r="W456" s="267">
        <v>0.903868390623358</v>
      </c>
      <c r="X456" s="267">
        <v>0.877151799687011</v>
      </c>
      <c r="Y456" s="268">
        <v>0.896980461811723</v>
      </c>
      <c r="Z456" s="268">
        <v>0.897125567322239</v>
      </c>
      <c r="AA456" s="295">
        <v>-0.0198286621247119</v>
      </c>
      <c r="AB456" s="264">
        <v>16025</v>
      </c>
      <c r="AC456" s="264">
        <v>14485</v>
      </c>
      <c r="AD456" s="264">
        <v>14439</v>
      </c>
      <c r="AE456" s="264">
        <v>13172</v>
      </c>
      <c r="AF456" s="268">
        <v>0.90390015600624</v>
      </c>
      <c r="AG456" s="268">
        <v>0.912251540965441</v>
      </c>
      <c r="AH456" s="295">
        <v>-0.00835138495920051</v>
      </c>
    </row>
    <row r="457" spans="1:34">
      <c r="A457" s="315" t="s">
        <v>719</v>
      </c>
      <c r="B457" s="321" t="s">
        <v>3330</v>
      </c>
      <c r="C457" s="293" t="s">
        <v>822</v>
      </c>
      <c r="D457" s="321" t="s">
        <v>822</v>
      </c>
      <c r="E457" s="263">
        <v>2570</v>
      </c>
      <c r="F457" s="263">
        <v>2473</v>
      </c>
      <c r="G457" s="263">
        <v>2365</v>
      </c>
      <c r="H457" s="264">
        <v>1891</v>
      </c>
      <c r="I457" s="264">
        <v>1829</v>
      </c>
      <c r="J457" s="264">
        <v>1743</v>
      </c>
      <c r="K457" s="264">
        <v>1785</v>
      </c>
      <c r="L457" s="264">
        <v>1734</v>
      </c>
      <c r="M457" s="264">
        <v>1646</v>
      </c>
      <c r="N457" s="267">
        <v>0.960877195971851</v>
      </c>
      <c r="O457" s="266">
        <v>56391</v>
      </c>
      <c r="P457" s="294">
        <v>0.9</v>
      </c>
      <c r="Q457" s="267">
        <v>0.962256809338521</v>
      </c>
      <c r="R457" s="267">
        <v>0.967213114754098</v>
      </c>
      <c r="S457" s="267">
        <v>0.971428571428571</v>
      </c>
      <c r="T457" s="295">
        <v>-0.0049563054155769</v>
      </c>
      <c r="U457" s="266">
        <v>58687</v>
      </c>
      <c r="V457" s="266">
        <v>53535</v>
      </c>
      <c r="W457" s="267">
        <v>0.912212244619762</v>
      </c>
      <c r="X457" s="267">
        <v>0.920233463035019</v>
      </c>
      <c r="Y457" s="268">
        <v>0.921734531993654</v>
      </c>
      <c r="Z457" s="268">
        <v>0.922128851540616</v>
      </c>
      <c r="AA457" s="295">
        <v>-0.00150106895863478</v>
      </c>
      <c r="AB457" s="264">
        <v>15243</v>
      </c>
      <c r="AC457" s="264">
        <v>14000</v>
      </c>
      <c r="AD457" s="264">
        <v>14357</v>
      </c>
      <c r="AE457" s="264">
        <v>13215</v>
      </c>
      <c r="AF457" s="268">
        <v>0.918454372498852</v>
      </c>
      <c r="AG457" s="268">
        <v>0.920456919969353</v>
      </c>
      <c r="AH457" s="295">
        <v>-0.00200254747050099</v>
      </c>
    </row>
    <row r="458" spans="1:34">
      <c r="A458" s="315" t="s">
        <v>719</v>
      </c>
      <c r="B458" s="321" t="s">
        <v>3330</v>
      </c>
      <c r="C458" s="293" t="s">
        <v>823</v>
      </c>
      <c r="D458" s="321" t="s">
        <v>824</v>
      </c>
      <c r="E458" s="263">
        <v>2182</v>
      </c>
      <c r="F458" s="263">
        <v>2161</v>
      </c>
      <c r="G458" s="263">
        <v>2043</v>
      </c>
      <c r="H458" s="264">
        <v>1642</v>
      </c>
      <c r="I458" s="264">
        <v>1628</v>
      </c>
      <c r="J458" s="264">
        <v>1582</v>
      </c>
      <c r="K458" s="264">
        <v>1516</v>
      </c>
      <c r="L458" s="264">
        <v>1510</v>
      </c>
      <c r="M458" s="264">
        <v>1455</v>
      </c>
      <c r="N458" s="267">
        <v>0.991390443392165</v>
      </c>
      <c r="O458" s="266">
        <v>50666</v>
      </c>
      <c r="P458" s="294">
        <v>0.9</v>
      </c>
      <c r="Q458" s="267">
        <v>0.990375802016499</v>
      </c>
      <c r="R458" s="267">
        <v>0.991473812423873</v>
      </c>
      <c r="S458" s="267">
        <v>0.996042216358839</v>
      </c>
      <c r="T458" s="295">
        <v>-0.00109801040737467</v>
      </c>
      <c r="U458" s="266">
        <v>51106</v>
      </c>
      <c r="V458" s="266">
        <v>48665</v>
      </c>
      <c r="W458" s="267">
        <v>0.952236528000626</v>
      </c>
      <c r="X458" s="267">
        <v>0.936296975252062</v>
      </c>
      <c r="Y458" s="268">
        <v>0.963459196102314</v>
      </c>
      <c r="Z458" s="268">
        <v>0.95976253298153</v>
      </c>
      <c r="AA458" s="295">
        <v>-0.0271622208502519</v>
      </c>
      <c r="AB458" s="264">
        <v>13012</v>
      </c>
      <c r="AC458" s="264">
        <v>12402</v>
      </c>
      <c r="AD458" s="264">
        <v>12323</v>
      </c>
      <c r="AE458" s="264">
        <v>11736</v>
      </c>
      <c r="AF458" s="268">
        <v>0.953120196741469</v>
      </c>
      <c r="AG458" s="268">
        <v>0.952365495415078</v>
      </c>
      <c r="AH458" s="295">
        <v>0.000754701326391882</v>
      </c>
    </row>
    <row r="459" spans="1:34">
      <c r="A459" s="315" t="s">
        <v>719</v>
      </c>
      <c r="B459" s="321" t="s">
        <v>3331</v>
      </c>
      <c r="C459" s="293" t="s">
        <v>825</v>
      </c>
      <c r="D459" s="321" t="s">
        <v>826</v>
      </c>
      <c r="E459" s="263">
        <v>2295</v>
      </c>
      <c r="F459" s="263">
        <v>2275</v>
      </c>
      <c r="G459" s="263">
        <v>2085</v>
      </c>
      <c r="H459" s="264">
        <v>814</v>
      </c>
      <c r="I459" s="264">
        <v>808</v>
      </c>
      <c r="J459" s="264">
        <v>734</v>
      </c>
      <c r="K459" s="264">
        <v>1067</v>
      </c>
      <c r="L459" s="264">
        <v>1050</v>
      </c>
      <c r="M459" s="264">
        <v>986</v>
      </c>
      <c r="N459" s="267">
        <v>0.983839558938823</v>
      </c>
      <c r="O459" s="266">
        <v>38902</v>
      </c>
      <c r="P459" s="294">
        <v>0.9</v>
      </c>
      <c r="Q459" s="267">
        <v>0.991285403050109</v>
      </c>
      <c r="R459" s="267">
        <v>0.992628992628993</v>
      </c>
      <c r="S459" s="267">
        <v>0.98406747891284</v>
      </c>
      <c r="T459" s="295">
        <v>-0.0013435895788837</v>
      </c>
      <c r="U459" s="266">
        <v>39541</v>
      </c>
      <c r="V459" s="266">
        <v>35921</v>
      </c>
      <c r="W459" s="267">
        <v>0.908449457525101</v>
      </c>
      <c r="X459" s="267">
        <v>0.908496732026144</v>
      </c>
      <c r="Y459" s="268">
        <v>0.901719901719902</v>
      </c>
      <c r="Z459" s="268">
        <v>0.924086223055295</v>
      </c>
      <c r="AA459" s="295">
        <v>0.0067768303062421</v>
      </c>
      <c r="AB459" s="264">
        <v>8862</v>
      </c>
      <c r="AC459" s="264">
        <v>8143</v>
      </c>
      <c r="AD459" s="264">
        <v>8008</v>
      </c>
      <c r="AE459" s="264">
        <v>7328</v>
      </c>
      <c r="AF459" s="268">
        <v>0.918867072895509</v>
      </c>
      <c r="AG459" s="268">
        <v>0.915084915084915</v>
      </c>
      <c r="AH459" s="295">
        <v>0.00378215781059388</v>
      </c>
    </row>
    <row r="460" spans="1:34">
      <c r="A460" s="315" t="s">
        <v>719</v>
      </c>
      <c r="B460" s="321" t="s">
        <v>3331</v>
      </c>
      <c r="C460" s="293" t="s">
        <v>827</v>
      </c>
      <c r="D460" s="321" t="s">
        <v>828</v>
      </c>
      <c r="E460" s="263">
        <v>5599</v>
      </c>
      <c r="F460" s="263">
        <v>5530</v>
      </c>
      <c r="G460" s="263">
        <v>5102</v>
      </c>
      <c r="H460" s="264">
        <v>2052</v>
      </c>
      <c r="I460" s="264">
        <v>2033</v>
      </c>
      <c r="J460" s="264">
        <v>1902</v>
      </c>
      <c r="K460" s="264">
        <v>2544</v>
      </c>
      <c r="L460" s="264">
        <v>2514</v>
      </c>
      <c r="M460" s="264">
        <v>2317</v>
      </c>
      <c r="N460" s="267">
        <v>0.982206054870415</v>
      </c>
      <c r="O460" s="266">
        <v>99634</v>
      </c>
      <c r="P460" s="294">
        <v>0.9</v>
      </c>
      <c r="Q460" s="267">
        <v>0.987676370780497</v>
      </c>
      <c r="R460" s="267">
        <v>0.990740740740741</v>
      </c>
      <c r="S460" s="267">
        <v>0.988207547169811</v>
      </c>
      <c r="T460" s="295">
        <v>-0.00306436996024417</v>
      </c>
      <c r="U460" s="266">
        <v>101439</v>
      </c>
      <c r="V460" s="266">
        <v>90763</v>
      </c>
      <c r="W460" s="267">
        <v>0.894754482989777</v>
      </c>
      <c r="X460" s="267">
        <v>0.911234148955171</v>
      </c>
      <c r="Y460" s="268">
        <v>0.926900584795322</v>
      </c>
      <c r="Z460" s="268">
        <v>0.910770440251572</v>
      </c>
      <c r="AA460" s="295">
        <v>-0.0156664358401511</v>
      </c>
      <c r="AB460" s="264">
        <v>22308</v>
      </c>
      <c r="AC460" s="264">
        <v>20556</v>
      </c>
      <c r="AD460" s="264">
        <v>20687</v>
      </c>
      <c r="AE460" s="264">
        <v>18170</v>
      </c>
      <c r="AF460" s="268">
        <v>0.921463152232383</v>
      </c>
      <c r="AG460" s="268">
        <v>0.878329385604486</v>
      </c>
      <c r="AH460" s="295">
        <v>0.043133766627897</v>
      </c>
    </row>
    <row r="461" spans="1:34">
      <c r="A461" s="315" t="s">
        <v>719</v>
      </c>
      <c r="B461" s="321" t="s">
        <v>3331</v>
      </c>
      <c r="C461" s="293" t="s">
        <v>829</v>
      </c>
      <c r="D461" s="321" t="s">
        <v>830</v>
      </c>
      <c r="E461" s="263">
        <v>6310</v>
      </c>
      <c r="F461" s="263">
        <v>6208</v>
      </c>
      <c r="G461" s="263">
        <v>4733</v>
      </c>
      <c r="H461" s="264">
        <v>2228</v>
      </c>
      <c r="I461" s="264">
        <v>2200</v>
      </c>
      <c r="J461" s="264">
        <v>1714</v>
      </c>
      <c r="K461" s="264">
        <v>4083</v>
      </c>
      <c r="L461" s="264">
        <v>4048</v>
      </c>
      <c r="M461" s="264">
        <v>3419</v>
      </c>
      <c r="N461" s="267">
        <v>0.98795732566661</v>
      </c>
      <c r="O461" s="266">
        <v>140203</v>
      </c>
      <c r="P461" s="294">
        <v>0.9</v>
      </c>
      <c r="Q461" s="267">
        <v>0.983835182250396</v>
      </c>
      <c r="R461" s="267">
        <v>0.987432675044883</v>
      </c>
      <c r="S461" s="267">
        <v>0.991427871662993</v>
      </c>
      <c r="T461" s="295">
        <v>-0.00359749279448707</v>
      </c>
      <c r="U461" s="266">
        <v>141912</v>
      </c>
      <c r="V461" s="266">
        <v>120135</v>
      </c>
      <c r="W461" s="267">
        <v>0.846545746659902</v>
      </c>
      <c r="X461" s="267">
        <v>0.750079239302694</v>
      </c>
      <c r="Y461" s="268">
        <v>0.769299820466786</v>
      </c>
      <c r="Z461" s="268">
        <v>0.837374479549351</v>
      </c>
      <c r="AA461" s="295">
        <v>-0.0192205811640922</v>
      </c>
      <c r="AB461" s="264">
        <v>30701</v>
      </c>
      <c r="AC461" s="264">
        <v>25246</v>
      </c>
      <c r="AD461" s="264">
        <v>31988</v>
      </c>
      <c r="AE461" s="264">
        <v>27563</v>
      </c>
      <c r="AF461" s="268">
        <v>0.822318491254357</v>
      </c>
      <c r="AG461" s="268">
        <v>0.861666875078154</v>
      </c>
      <c r="AH461" s="295">
        <v>-0.0393483838237978</v>
      </c>
    </row>
    <row r="462" spans="1:34">
      <c r="A462" s="315" t="s">
        <v>719</v>
      </c>
      <c r="B462" s="321" t="s">
        <v>3331</v>
      </c>
      <c r="C462" s="293" t="s">
        <v>831</v>
      </c>
      <c r="D462" s="321" t="s">
        <v>832</v>
      </c>
      <c r="E462" s="263">
        <v>1861</v>
      </c>
      <c r="F462" s="263">
        <v>1826</v>
      </c>
      <c r="G462" s="263">
        <v>1664</v>
      </c>
      <c r="H462" s="264">
        <v>601</v>
      </c>
      <c r="I462" s="264">
        <v>590</v>
      </c>
      <c r="J462" s="264">
        <v>541</v>
      </c>
      <c r="K462" s="264">
        <v>939</v>
      </c>
      <c r="L462" s="264">
        <v>909</v>
      </c>
      <c r="M462" s="264">
        <v>807</v>
      </c>
      <c r="N462" s="267">
        <v>0.97682249795225</v>
      </c>
      <c r="O462" s="266">
        <v>32199</v>
      </c>
      <c r="P462" s="294">
        <v>0.9</v>
      </c>
      <c r="Q462" s="267">
        <v>0.981192907039226</v>
      </c>
      <c r="R462" s="267">
        <v>0.981697171381032</v>
      </c>
      <c r="S462" s="267">
        <v>0.968051118210863</v>
      </c>
      <c r="T462" s="295">
        <v>-0.000504264341805394</v>
      </c>
      <c r="U462" s="266">
        <v>32963</v>
      </c>
      <c r="V462" s="266">
        <v>30311</v>
      </c>
      <c r="W462" s="267">
        <v>0.919546157813306</v>
      </c>
      <c r="X462" s="267">
        <v>0.894142933906502</v>
      </c>
      <c r="Y462" s="268">
        <v>0.900166389351082</v>
      </c>
      <c r="Z462" s="268">
        <v>0.859424920127795</v>
      </c>
      <c r="AA462" s="295">
        <v>-0.00602345544457961</v>
      </c>
      <c r="AB462" s="264">
        <v>7468</v>
      </c>
      <c r="AC462" s="264">
        <v>6742</v>
      </c>
      <c r="AD462" s="264">
        <v>6948</v>
      </c>
      <c r="AE462" s="264">
        <v>6352</v>
      </c>
      <c r="AF462" s="268">
        <v>0.902785216925549</v>
      </c>
      <c r="AG462" s="268">
        <v>0.914219919401267</v>
      </c>
      <c r="AH462" s="295">
        <v>-0.0114347024757175</v>
      </c>
    </row>
    <row r="463" spans="1:34">
      <c r="A463" s="315" t="s">
        <v>719</v>
      </c>
      <c r="B463" s="321" t="s">
        <v>3331</v>
      </c>
      <c r="C463" s="293" t="s">
        <v>833</v>
      </c>
      <c r="D463" s="321" t="s">
        <v>834</v>
      </c>
      <c r="E463" s="263">
        <v>2629</v>
      </c>
      <c r="F463" s="263">
        <v>2501</v>
      </c>
      <c r="G463" s="263">
        <v>2242</v>
      </c>
      <c r="H463" s="264">
        <v>969</v>
      </c>
      <c r="I463" s="264">
        <v>947</v>
      </c>
      <c r="J463" s="264">
        <v>863</v>
      </c>
      <c r="K463" s="264">
        <v>1355</v>
      </c>
      <c r="L463" s="264">
        <v>1308</v>
      </c>
      <c r="M463" s="264">
        <v>1218</v>
      </c>
      <c r="N463" s="267">
        <v>0.948568516220528</v>
      </c>
      <c r="O463" s="266">
        <v>42807</v>
      </c>
      <c r="P463" s="294">
        <v>0.9</v>
      </c>
      <c r="Q463" s="267">
        <v>0.951312286040319</v>
      </c>
      <c r="R463" s="267">
        <v>0.977296181630547</v>
      </c>
      <c r="S463" s="267">
        <v>0.965313653136531</v>
      </c>
      <c r="T463" s="295">
        <v>-0.0259838955902275</v>
      </c>
      <c r="U463" s="266">
        <v>45128</v>
      </c>
      <c r="V463" s="266">
        <v>40532</v>
      </c>
      <c r="W463" s="267">
        <v>0.89815635525616</v>
      </c>
      <c r="X463" s="267">
        <v>0.852795739825029</v>
      </c>
      <c r="Y463" s="268">
        <v>0.890608875128999</v>
      </c>
      <c r="Z463" s="268">
        <v>0.898892988929889</v>
      </c>
      <c r="AA463" s="295">
        <v>-0.0378131353039705</v>
      </c>
      <c r="AB463" s="264">
        <v>10434</v>
      </c>
      <c r="AC463" s="264">
        <v>9191</v>
      </c>
      <c r="AD463" s="264">
        <v>9175</v>
      </c>
      <c r="AE463" s="264">
        <v>8274</v>
      </c>
      <c r="AF463" s="268">
        <v>0.880870231934062</v>
      </c>
      <c r="AG463" s="268">
        <v>0.901798365122616</v>
      </c>
      <c r="AH463" s="295">
        <v>-0.020928133188554</v>
      </c>
    </row>
    <row r="464" spans="1:34">
      <c r="A464" s="315" t="s">
        <v>719</v>
      </c>
      <c r="B464" s="321" t="s">
        <v>3331</v>
      </c>
      <c r="C464" s="293" t="s">
        <v>835</v>
      </c>
      <c r="D464" s="321" t="s">
        <v>836</v>
      </c>
      <c r="E464" s="263">
        <v>3506</v>
      </c>
      <c r="F464" s="263">
        <v>3383</v>
      </c>
      <c r="G464" s="263">
        <v>3200</v>
      </c>
      <c r="H464" s="264">
        <v>1164</v>
      </c>
      <c r="I464" s="264">
        <v>1160</v>
      </c>
      <c r="J464" s="264">
        <v>1048</v>
      </c>
      <c r="K464" s="264">
        <v>1469</v>
      </c>
      <c r="L464" s="264">
        <v>1452</v>
      </c>
      <c r="M464" s="264">
        <v>1318</v>
      </c>
      <c r="N464" s="267">
        <v>0.986852148988207</v>
      </c>
      <c r="O464" s="266">
        <v>63349</v>
      </c>
      <c r="P464" s="294">
        <v>0.9</v>
      </c>
      <c r="Q464" s="267">
        <v>0.964917284654877</v>
      </c>
      <c r="R464" s="267">
        <v>0.996563573883162</v>
      </c>
      <c r="S464" s="267">
        <v>0.988427501701838</v>
      </c>
      <c r="T464" s="295">
        <v>-0.0316462892282842</v>
      </c>
      <c r="U464" s="266">
        <v>64193</v>
      </c>
      <c r="V464" s="266">
        <v>59060</v>
      </c>
      <c r="W464" s="267">
        <v>0.920038010374963</v>
      </c>
      <c r="X464" s="267">
        <v>0.912721049629207</v>
      </c>
      <c r="Y464" s="268">
        <v>0.900343642611684</v>
      </c>
      <c r="Z464" s="268">
        <v>0.897208985704561</v>
      </c>
      <c r="AA464" s="295">
        <v>0.0123774070175232</v>
      </c>
      <c r="AB464" s="264">
        <v>13824</v>
      </c>
      <c r="AC464" s="264">
        <v>12665</v>
      </c>
      <c r="AD464" s="264">
        <v>13128</v>
      </c>
      <c r="AE464" s="264">
        <v>12102</v>
      </c>
      <c r="AF464" s="268">
        <v>0.916160300925926</v>
      </c>
      <c r="AG464" s="268">
        <v>0.921846435100548</v>
      </c>
      <c r="AH464" s="295">
        <v>-0.00568613417462249</v>
      </c>
    </row>
    <row r="465" spans="1:34">
      <c r="A465" s="315" t="s">
        <v>719</v>
      </c>
      <c r="B465" s="321" t="s">
        <v>3331</v>
      </c>
      <c r="C465" s="293" t="s">
        <v>837</v>
      </c>
      <c r="D465" s="321" t="s">
        <v>838</v>
      </c>
      <c r="E465" s="263">
        <v>5784</v>
      </c>
      <c r="F465" s="263">
        <v>5660</v>
      </c>
      <c r="G465" s="263">
        <v>5075</v>
      </c>
      <c r="H465" s="264">
        <v>2037</v>
      </c>
      <c r="I465" s="264">
        <v>1922</v>
      </c>
      <c r="J465" s="264">
        <v>1799</v>
      </c>
      <c r="K465" s="264">
        <v>3762</v>
      </c>
      <c r="L465" s="264">
        <v>3619</v>
      </c>
      <c r="M465" s="264">
        <v>3443</v>
      </c>
      <c r="N465" s="267">
        <v>0.972131971996264</v>
      </c>
      <c r="O465" s="266">
        <v>121778</v>
      </c>
      <c r="P465" s="294">
        <v>0.9</v>
      </c>
      <c r="Q465" s="267">
        <v>0.978561549100968</v>
      </c>
      <c r="R465" s="267">
        <v>0.943544428080511</v>
      </c>
      <c r="S465" s="267">
        <v>0.961988304093567</v>
      </c>
      <c r="T465" s="295">
        <v>0.0350171210204576</v>
      </c>
      <c r="U465" s="266">
        <v>125269</v>
      </c>
      <c r="V465" s="266">
        <v>114755</v>
      </c>
      <c r="W465" s="267">
        <v>0.916068620329052</v>
      </c>
      <c r="X465" s="267">
        <v>0.877420470262794</v>
      </c>
      <c r="Y465" s="268">
        <v>0.883161512027491</v>
      </c>
      <c r="Z465" s="268">
        <v>0.915204678362573</v>
      </c>
      <c r="AA465" s="295">
        <v>-0.00574104176469747</v>
      </c>
      <c r="AB465" s="264">
        <v>27983</v>
      </c>
      <c r="AC465" s="264">
        <v>25564</v>
      </c>
      <c r="AD465" s="264">
        <v>27288</v>
      </c>
      <c r="AE465" s="264">
        <v>25425</v>
      </c>
      <c r="AF465" s="268">
        <v>0.913554658185327</v>
      </c>
      <c r="AG465" s="268">
        <v>0.931728232189974</v>
      </c>
      <c r="AH465" s="295">
        <v>-0.0181735740046468</v>
      </c>
    </row>
    <row r="466" spans="1:34">
      <c r="A466" s="315" t="s">
        <v>719</v>
      </c>
      <c r="B466" s="321" t="s">
        <v>3331</v>
      </c>
      <c r="C466" s="293" t="s">
        <v>839</v>
      </c>
      <c r="D466" s="321" t="s">
        <v>840</v>
      </c>
      <c r="E466" s="263">
        <v>4783</v>
      </c>
      <c r="F466" s="263">
        <v>4545</v>
      </c>
      <c r="G466" s="263">
        <v>4182</v>
      </c>
      <c r="H466" s="264">
        <v>1767</v>
      </c>
      <c r="I466" s="264">
        <v>1732</v>
      </c>
      <c r="J466" s="264">
        <v>1560</v>
      </c>
      <c r="K466" s="264">
        <v>2485</v>
      </c>
      <c r="L466" s="264">
        <v>2306</v>
      </c>
      <c r="M466" s="264">
        <v>2080</v>
      </c>
      <c r="N466" s="267">
        <v>0.954932812679453</v>
      </c>
      <c r="O466" s="266">
        <v>83146</v>
      </c>
      <c r="P466" s="294">
        <v>0.9</v>
      </c>
      <c r="Q466" s="267">
        <v>0.95024043487351</v>
      </c>
      <c r="R466" s="267">
        <v>0.980192416525184</v>
      </c>
      <c r="S466" s="267">
        <v>0.927967806841046</v>
      </c>
      <c r="T466" s="295">
        <v>-0.0299519816516736</v>
      </c>
      <c r="U466" s="266">
        <v>87070</v>
      </c>
      <c r="V466" s="266">
        <v>76906</v>
      </c>
      <c r="W466" s="267">
        <v>0.883266337429654</v>
      </c>
      <c r="X466" s="267">
        <v>0.874346644365461</v>
      </c>
      <c r="Y466" s="268">
        <v>0.882852292020374</v>
      </c>
      <c r="Z466" s="268">
        <v>0.837022132796781</v>
      </c>
      <c r="AA466" s="295">
        <v>-0.00850564765491246</v>
      </c>
      <c r="AB466" s="264">
        <v>19583</v>
      </c>
      <c r="AC466" s="264">
        <v>17282</v>
      </c>
      <c r="AD466" s="264">
        <v>17848</v>
      </c>
      <c r="AE466" s="264">
        <v>15647</v>
      </c>
      <c r="AF466" s="268">
        <v>0.882500127661747</v>
      </c>
      <c r="AG466" s="268">
        <v>0.876680860600628</v>
      </c>
      <c r="AH466" s="295">
        <v>0.0058192670611199</v>
      </c>
    </row>
    <row r="467" spans="1:34">
      <c r="A467" s="315" t="s">
        <v>719</v>
      </c>
      <c r="B467" s="321" t="s">
        <v>3331</v>
      </c>
      <c r="C467" s="293" t="s">
        <v>841</v>
      </c>
      <c r="D467" s="321" t="s">
        <v>842</v>
      </c>
      <c r="E467" s="263">
        <v>2684</v>
      </c>
      <c r="F467" s="263">
        <v>2627</v>
      </c>
      <c r="G467" s="263">
        <v>2116</v>
      </c>
      <c r="H467" s="264">
        <v>881</v>
      </c>
      <c r="I467" s="264">
        <v>860</v>
      </c>
      <c r="J467" s="264">
        <v>709</v>
      </c>
      <c r="K467" s="264">
        <v>1427</v>
      </c>
      <c r="L467" s="264">
        <v>1387</v>
      </c>
      <c r="M467" s="264">
        <v>1181</v>
      </c>
      <c r="N467" s="267">
        <v>0.963198718489166</v>
      </c>
      <c r="O467" s="266">
        <v>45698</v>
      </c>
      <c r="P467" s="294">
        <v>0.9</v>
      </c>
      <c r="Q467" s="267">
        <v>0.97876304023845</v>
      </c>
      <c r="R467" s="267">
        <v>0.976163450624291</v>
      </c>
      <c r="S467" s="267">
        <v>0.971969166082691</v>
      </c>
      <c r="T467" s="295">
        <v>0.00259958961415951</v>
      </c>
      <c r="U467" s="266">
        <v>47444</v>
      </c>
      <c r="V467" s="266">
        <v>39081</v>
      </c>
      <c r="W467" s="267">
        <v>0.823729027906585</v>
      </c>
      <c r="X467" s="267">
        <v>0.788375558867362</v>
      </c>
      <c r="Y467" s="268">
        <v>0.804767309875142</v>
      </c>
      <c r="Z467" s="268">
        <v>0.827610371408549</v>
      </c>
      <c r="AA467" s="295">
        <v>-0.0163917510077798</v>
      </c>
      <c r="AB467" s="264">
        <v>10726</v>
      </c>
      <c r="AC467" s="264">
        <v>8648</v>
      </c>
      <c r="AD467" s="264">
        <v>9989</v>
      </c>
      <c r="AE467" s="264">
        <v>8365</v>
      </c>
      <c r="AF467" s="268">
        <v>0.806265150102555</v>
      </c>
      <c r="AG467" s="268">
        <v>0.837421163279608</v>
      </c>
      <c r="AH467" s="295">
        <v>-0.0311560131770531</v>
      </c>
    </row>
    <row r="468" spans="1:34">
      <c r="A468" s="315" t="s">
        <v>719</v>
      </c>
      <c r="B468" s="321" t="s">
        <v>3331</v>
      </c>
      <c r="C468" s="293" t="s">
        <v>843</v>
      </c>
      <c r="D468" s="321" t="s">
        <v>844</v>
      </c>
      <c r="E468" s="263">
        <v>3581</v>
      </c>
      <c r="F468" s="263">
        <v>3433</v>
      </c>
      <c r="G468" s="263">
        <v>2980</v>
      </c>
      <c r="H468" s="264">
        <v>1171</v>
      </c>
      <c r="I468" s="264">
        <v>1068</v>
      </c>
      <c r="J468" s="264">
        <v>1055</v>
      </c>
      <c r="K468" s="264">
        <v>1729</v>
      </c>
      <c r="L468" s="264">
        <v>1613</v>
      </c>
      <c r="M468" s="264">
        <v>1496</v>
      </c>
      <c r="N468" s="267">
        <v>0.950363756613757</v>
      </c>
      <c r="O468" s="266">
        <v>57478</v>
      </c>
      <c r="P468" s="294">
        <v>0.9</v>
      </c>
      <c r="Q468" s="267">
        <v>0.958670762356884</v>
      </c>
      <c r="R468" s="267">
        <v>0.912040990606319</v>
      </c>
      <c r="S468" s="267">
        <v>0.932909196067091</v>
      </c>
      <c r="T468" s="295">
        <v>0.0466297717505642</v>
      </c>
      <c r="U468" s="266">
        <v>60480</v>
      </c>
      <c r="V468" s="266">
        <v>54804</v>
      </c>
      <c r="W468" s="267">
        <v>0.906150793650794</v>
      </c>
      <c r="X468" s="267">
        <v>0.832169784976264</v>
      </c>
      <c r="Y468" s="268">
        <v>0.900939368061486</v>
      </c>
      <c r="Z468" s="268">
        <v>0.86524002313476</v>
      </c>
      <c r="AA468" s="295">
        <v>-0.0687695830852223</v>
      </c>
      <c r="AB468" s="264">
        <v>13966</v>
      </c>
      <c r="AC468" s="264">
        <v>12189</v>
      </c>
      <c r="AD468" s="264">
        <v>12305</v>
      </c>
      <c r="AE468" s="264">
        <v>11075</v>
      </c>
      <c r="AF468" s="268">
        <v>0.872762423027352</v>
      </c>
      <c r="AG468" s="268">
        <v>0.900040633888663</v>
      </c>
      <c r="AH468" s="295">
        <v>-0.027278210861311</v>
      </c>
    </row>
    <row r="469" spans="1:34">
      <c r="A469" s="315" t="s">
        <v>719</v>
      </c>
      <c r="B469" s="321" t="s">
        <v>3331</v>
      </c>
      <c r="C469" s="293" t="s">
        <v>845</v>
      </c>
      <c r="D469" s="321" t="s">
        <v>846</v>
      </c>
      <c r="E469" s="263">
        <v>3363</v>
      </c>
      <c r="F469" s="263">
        <v>3163</v>
      </c>
      <c r="G469" s="263">
        <v>2864</v>
      </c>
      <c r="H469" s="264">
        <v>1120</v>
      </c>
      <c r="I469" s="264">
        <v>1060</v>
      </c>
      <c r="J469" s="264">
        <v>943</v>
      </c>
      <c r="K469" s="264">
        <v>1470</v>
      </c>
      <c r="L469" s="264">
        <v>1329</v>
      </c>
      <c r="M469" s="264">
        <v>1221</v>
      </c>
      <c r="N469" s="267">
        <v>0.864362449094228</v>
      </c>
      <c r="O469" s="266">
        <v>49241</v>
      </c>
      <c r="P469" s="294">
        <v>0.9</v>
      </c>
      <c r="Q469" s="267">
        <v>0.940529289325007</v>
      </c>
      <c r="R469" s="267">
        <v>0.946428571428571</v>
      </c>
      <c r="S469" s="267">
        <v>0.904081632653061</v>
      </c>
      <c r="T469" s="295">
        <v>-0.00589928210356394</v>
      </c>
      <c r="U469" s="266">
        <v>56968</v>
      </c>
      <c r="V469" s="266">
        <v>46032</v>
      </c>
      <c r="W469" s="267">
        <v>0.808032579693863</v>
      </c>
      <c r="X469" s="267">
        <v>0.851620576865894</v>
      </c>
      <c r="Y469" s="268">
        <v>0.841964285714286</v>
      </c>
      <c r="Z469" s="268">
        <v>0.830612244897959</v>
      </c>
      <c r="AA469" s="295">
        <v>0.00965629115160782</v>
      </c>
      <c r="AB469" s="264">
        <v>12594</v>
      </c>
      <c r="AC469" s="264">
        <v>10623</v>
      </c>
      <c r="AD469" s="264">
        <v>11308</v>
      </c>
      <c r="AE469" s="264">
        <v>9427</v>
      </c>
      <c r="AF469" s="268">
        <v>0.84349690328728</v>
      </c>
      <c r="AG469" s="268">
        <v>0.833657587548638</v>
      </c>
      <c r="AH469" s="295">
        <v>0.0098393157386415</v>
      </c>
    </row>
    <row r="470" spans="1:34">
      <c r="A470" s="315" t="s">
        <v>719</v>
      </c>
      <c r="B470" s="321" t="s">
        <v>3331</v>
      </c>
      <c r="C470" s="293" t="s">
        <v>847</v>
      </c>
      <c r="D470" s="321" t="s">
        <v>848</v>
      </c>
      <c r="E470" s="263">
        <v>3570</v>
      </c>
      <c r="F470" s="263">
        <v>2794</v>
      </c>
      <c r="G470" s="263">
        <v>2783</v>
      </c>
      <c r="H470" s="264">
        <v>1242</v>
      </c>
      <c r="I470" s="264">
        <v>1132</v>
      </c>
      <c r="J470" s="264">
        <v>1007</v>
      </c>
      <c r="K470" s="264">
        <v>1779</v>
      </c>
      <c r="L470" s="264">
        <v>1479</v>
      </c>
      <c r="M470" s="264">
        <v>1431</v>
      </c>
      <c r="N470" s="267">
        <v>0.864329693785403</v>
      </c>
      <c r="O470" s="266">
        <v>52642</v>
      </c>
      <c r="P470" s="294">
        <v>0.9</v>
      </c>
      <c r="Q470" s="267">
        <v>0.782633053221289</v>
      </c>
      <c r="R470" s="267">
        <v>0.911433172302738</v>
      </c>
      <c r="S470" s="267">
        <v>0.831365935919056</v>
      </c>
      <c r="T470" s="295">
        <v>-0.128800119081449</v>
      </c>
      <c r="U470" s="266">
        <v>60905</v>
      </c>
      <c r="V470" s="266">
        <v>50380</v>
      </c>
      <c r="W470" s="267">
        <v>0.827189885887858</v>
      </c>
      <c r="X470" s="267">
        <v>0.779551820728291</v>
      </c>
      <c r="Y470" s="268">
        <v>0.810789049919485</v>
      </c>
      <c r="Z470" s="268">
        <v>0.804384485666105</v>
      </c>
      <c r="AA470" s="295">
        <v>-0.0312372291911934</v>
      </c>
      <c r="AB470" s="264">
        <v>14213</v>
      </c>
      <c r="AC470" s="264">
        <v>11385</v>
      </c>
      <c r="AD470" s="264">
        <v>12173</v>
      </c>
      <c r="AE470" s="264">
        <v>9796</v>
      </c>
      <c r="AF470" s="268">
        <v>0.801027228593541</v>
      </c>
      <c r="AG470" s="268">
        <v>0.804731783455188</v>
      </c>
      <c r="AH470" s="295">
        <v>-0.00370455486164656</v>
      </c>
    </row>
    <row r="471" spans="1:34">
      <c r="A471" s="315" t="s">
        <v>719</v>
      </c>
      <c r="B471" s="321" t="s">
        <v>3331</v>
      </c>
      <c r="C471" s="293" t="s">
        <v>849</v>
      </c>
      <c r="D471" s="321" t="s">
        <v>849</v>
      </c>
      <c r="E471" s="263">
        <v>3378</v>
      </c>
      <c r="F471" s="263">
        <v>3333</v>
      </c>
      <c r="G471" s="263">
        <v>3005</v>
      </c>
      <c r="H471" s="264">
        <v>1145</v>
      </c>
      <c r="I471" s="264">
        <v>1137</v>
      </c>
      <c r="J471" s="264">
        <v>1027</v>
      </c>
      <c r="K471" s="264">
        <v>1682</v>
      </c>
      <c r="L471" s="264">
        <v>1659</v>
      </c>
      <c r="M471" s="264">
        <v>1520</v>
      </c>
      <c r="N471" s="267">
        <v>0.983265258875862</v>
      </c>
      <c r="O471" s="266">
        <v>59461</v>
      </c>
      <c r="P471" s="294">
        <v>0.9</v>
      </c>
      <c r="Q471" s="267">
        <v>0.986678507992895</v>
      </c>
      <c r="R471" s="267">
        <v>0.993013100436681</v>
      </c>
      <c r="S471" s="267">
        <v>0.986325802615933</v>
      </c>
      <c r="T471" s="295">
        <v>-0.00633459244378598</v>
      </c>
      <c r="U471" s="266">
        <v>60473</v>
      </c>
      <c r="V471" s="266">
        <v>54929</v>
      </c>
      <c r="W471" s="267">
        <v>0.908322722537331</v>
      </c>
      <c r="X471" s="267">
        <v>0.889579632918887</v>
      </c>
      <c r="Y471" s="268">
        <v>0.896943231441048</v>
      </c>
      <c r="Z471" s="268">
        <v>0.903686087990488</v>
      </c>
      <c r="AA471" s="295">
        <v>-0.00736359852216117</v>
      </c>
      <c r="AB471" s="264">
        <v>13522</v>
      </c>
      <c r="AC471" s="264">
        <v>12172</v>
      </c>
      <c r="AD471" s="264">
        <v>12536</v>
      </c>
      <c r="AE471" s="264">
        <v>11365</v>
      </c>
      <c r="AF471" s="268">
        <v>0.900162697825765</v>
      </c>
      <c r="AG471" s="268">
        <v>0.906589023611997</v>
      </c>
      <c r="AH471" s="295">
        <v>-0.00642632578623203</v>
      </c>
    </row>
    <row r="472" spans="1:34">
      <c r="A472" s="315" t="s">
        <v>719</v>
      </c>
      <c r="B472" s="321" t="s">
        <v>3331</v>
      </c>
      <c r="C472" s="293" t="s">
        <v>850</v>
      </c>
      <c r="D472" s="321" t="s">
        <v>851</v>
      </c>
      <c r="E472" s="263">
        <v>3679</v>
      </c>
      <c r="F472" s="263">
        <v>3594</v>
      </c>
      <c r="G472" s="263">
        <v>3185</v>
      </c>
      <c r="H472" s="264">
        <v>1294</v>
      </c>
      <c r="I472" s="264">
        <v>1259</v>
      </c>
      <c r="J472" s="264">
        <v>990</v>
      </c>
      <c r="K472" s="264">
        <v>1786</v>
      </c>
      <c r="L472" s="264">
        <v>1723</v>
      </c>
      <c r="M472" s="264">
        <v>1462</v>
      </c>
      <c r="N472" s="267">
        <v>0.963238018525977</v>
      </c>
      <c r="O472" s="266">
        <v>59793</v>
      </c>
      <c r="P472" s="294">
        <v>0.9</v>
      </c>
      <c r="Q472" s="267">
        <v>0.976895895623811</v>
      </c>
      <c r="R472" s="267">
        <v>0.972952086553323</v>
      </c>
      <c r="S472" s="267">
        <v>0.964725643896976</v>
      </c>
      <c r="T472" s="295">
        <v>0.00394380907048786</v>
      </c>
      <c r="U472" s="266">
        <v>62075</v>
      </c>
      <c r="V472" s="266">
        <v>52810</v>
      </c>
      <c r="W472" s="267">
        <v>0.850745066451873</v>
      </c>
      <c r="X472" s="267">
        <v>0.865724381625442</v>
      </c>
      <c r="Y472" s="268">
        <v>0.765069551777434</v>
      </c>
      <c r="Z472" s="268">
        <v>0.818589025755879</v>
      </c>
      <c r="AA472" s="295">
        <v>0.100654829848007</v>
      </c>
      <c r="AB472" s="264">
        <v>14030</v>
      </c>
      <c r="AC472" s="264">
        <v>11803</v>
      </c>
      <c r="AD472" s="264">
        <v>12486</v>
      </c>
      <c r="AE472" s="264">
        <v>10782</v>
      </c>
      <c r="AF472" s="268">
        <v>0.841268709907341</v>
      </c>
      <c r="AG472" s="268">
        <v>0.863527150408458</v>
      </c>
      <c r="AH472" s="295">
        <v>-0.0222584405011161</v>
      </c>
    </row>
    <row r="473" spans="1:34">
      <c r="A473" s="315" t="s">
        <v>719</v>
      </c>
      <c r="B473" s="321" t="s">
        <v>3331</v>
      </c>
      <c r="C473" s="293" t="s">
        <v>852</v>
      </c>
      <c r="D473" s="321" t="s">
        <v>853</v>
      </c>
      <c r="E473" s="263">
        <v>3536</v>
      </c>
      <c r="F473" s="263">
        <v>2853</v>
      </c>
      <c r="G473" s="263">
        <v>2672</v>
      </c>
      <c r="H473" s="264">
        <v>1183</v>
      </c>
      <c r="I473" s="264">
        <v>1116</v>
      </c>
      <c r="J473" s="264">
        <v>978</v>
      </c>
      <c r="K473" s="264">
        <v>1646</v>
      </c>
      <c r="L473" s="264">
        <v>1553</v>
      </c>
      <c r="M473" s="264">
        <v>1178</v>
      </c>
      <c r="N473" s="267">
        <v>0.895049929437825</v>
      </c>
      <c r="O473" s="266">
        <v>50104</v>
      </c>
      <c r="P473" s="294">
        <v>0.9</v>
      </c>
      <c r="Q473" s="267">
        <v>0.806843891402715</v>
      </c>
      <c r="R473" s="267">
        <v>0.943364327979713</v>
      </c>
      <c r="S473" s="267">
        <v>0.943499392466586</v>
      </c>
      <c r="T473" s="295">
        <v>-0.136520436576998</v>
      </c>
      <c r="U473" s="266">
        <v>55979</v>
      </c>
      <c r="V473" s="266">
        <v>43380</v>
      </c>
      <c r="W473" s="267">
        <v>0.774933457189303</v>
      </c>
      <c r="X473" s="267">
        <v>0.755656108597285</v>
      </c>
      <c r="Y473" s="268">
        <v>0.826711749788673</v>
      </c>
      <c r="Z473" s="268">
        <v>0.715674362089915</v>
      </c>
      <c r="AA473" s="295">
        <v>-0.0710556411913879</v>
      </c>
      <c r="AB473" s="264">
        <v>13416</v>
      </c>
      <c r="AC473" s="264">
        <v>10249</v>
      </c>
      <c r="AD473" s="264">
        <v>11193</v>
      </c>
      <c r="AE473" s="264">
        <v>8477</v>
      </c>
      <c r="AF473" s="268">
        <v>0.763938580799046</v>
      </c>
      <c r="AG473" s="268">
        <v>0.757348342714196</v>
      </c>
      <c r="AH473" s="295">
        <v>0.00659023808484949</v>
      </c>
    </row>
    <row r="474" spans="1:34">
      <c r="A474" s="315" t="s">
        <v>719</v>
      </c>
      <c r="B474" s="321" t="s">
        <v>3331</v>
      </c>
      <c r="C474" s="293" t="s">
        <v>854</v>
      </c>
      <c r="D474" s="321" t="s">
        <v>855</v>
      </c>
      <c r="E474" s="263">
        <v>5524</v>
      </c>
      <c r="F474" s="263">
        <v>5226</v>
      </c>
      <c r="G474" s="263">
        <v>4984</v>
      </c>
      <c r="H474" s="264">
        <v>1964</v>
      </c>
      <c r="I474" s="264">
        <v>1778</v>
      </c>
      <c r="J474" s="264">
        <v>1664</v>
      </c>
      <c r="K474" s="264">
        <v>2449</v>
      </c>
      <c r="L474" s="264">
        <v>2243</v>
      </c>
      <c r="M474" s="264">
        <v>2077</v>
      </c>
      <c r="N474" s="267">
        <v>0.947998871232983</v>
      </c>
      <c r="O474" s="266">
        <v>97423</v>
      </c>
      <c r="P474" s="294">
        <v>0.9</v>
      </c>
      <c r="Q474" s="267">
        <v>0.94605358435916</v>
      </c>
      <c r="R474" s="267">
        <v>0.905295315682281</v>
      </c>
      <c r="S474" s="267">
        <v>0.915884034299714</v>
      </c>
      <c r="T474" s="295">
        <v>0.0407582686768789</v>
      </c>
      <c r="U474" s="266">
        <v>102767</v>
      </c>
      <c r="V474" s="266">
        <v>92636</v>
      </c>
      <c r="W474" s="267">
        <v>0.901417770295912</v>
      </c>
      <c r="X474" s="267">
        <v>0.902244750181028</v>
      </c>
      <c r="Y474" s="268">
        <v>0.847250509164969</v>
      </c>
      <c r="Z474" s="268">
        <v>0.848101265822785</v>
      </c>
      <c r="AA474" s="295">
        <v>0.0549942410160588</v>
      </c>
      <c r="AB474" s="264">
        <v>22345</v>
      </c>
      <c r="AC474" s="264">
        <v>19775</v>
      </c>
      <c r="AD474" s="264">
        <v>21080</v>
      </c>
      <c r="AE474" s="264">
        <v>18967</v>
      </c>
      <c r="AF474" s="268">
        <v>0.884985455359141</v>
      </c>
      <c r="AG474" s="268">
        <v>0.899762808349146</v>
      </c>
      <c r="AH474" s="295">
        <v>-0.0147773529900054</v>
      </c>
    </row>
    <row r="475" spans="1:34">
      <c r="A475" s="315" t="s">
        <v>719</v>
      </c>
      <c r="B475" s="321" t="s">
        <v>3331</v>
      </c>
      <c r="C475" s="293" t="s">
        <v>856</v>
      </c>
      <c r="D475" s="321" t="s">
        <v>856</v>
      </c>
      <c r="E475" s="263">
        <v>2155</v>
      </c>
      <c r="F475" s="263">
        <v>2110</v>
      </c>
      <c r="G475" s="263">
        <v>2069</v>
      </c>
      <c r="H475" s="264">
        <v>713</v>
      </c>
      <c r="I475" s="264">
        <v>695</v>
      </c>
      <c r="J475" s="264">
        <v>680</v>
      </c>
      <c r="K475" s="264">
        <v>1470</v>
      </c>
      <c r="L475" s="264">
        <v>1438</v>
      </c>
      <c r="M475" s="264">
        <v>1419</v>
      </c>
      <c r="N475" s="267">
        <v>0.983400732569711</v>
      </c>
      <c r="O475" s="266">
        <v>46447</v>
      </c>
      <c r="P475" s="294">
        <v>0.9</v>
      </c>
      <c r="Q475" s="267">
        <v>0.979118329466357</v>
      </c>
      <c r="R475" s="267">
        <v>0.974754558204769</v>
      </c>
      <c r="S475" s="267">
        <v>0.978231292517007</v>
      </c>
      <c r="T475" s="295">
        <v>0.00436377126158882</v>
      </c>
      <c r="U475" s="266">
        <v>47231</v>
      </c>
      <c r="V475" s="266">
        <v>45825</v>
      </c>
      <c r="W475" s="267">
        <v>0.970231415807415</v>
      </c>
      <c r="X475" s="267">
        <v>0.960092807424594</v>
      </c>
      <c r="Y475" s="268">
        <v>0.953716690042076</v>
      </c>
      <c r="Z475" s="268">
        <v>0.96530612244898</v>
      </c>
      <c r="AA475" s="295">
        <v>0.00637611738251831</v>
      </c>
      <c r="AB475" s="264">
        <v>10849</v>
      </c>
      <c r="AC475" s="264">
        <v>10522</v>
      </c>
      <c r="AD475" s="264">
        <v>10533</v>
      </c>
      <c r="AE475" s="264">
        <v>10284</v>
      </c>
      <c r="AF475" s="268">
        <v>0.969858973177251</v>
      </c>
      <c r="AG475" s="268">
        <v>0.976360011392766</v>
      </c>
      <c r="AH475" s="295">
        <v>-0.00650103821551429</v>
      </c>
    </row>
    <row r="476" spans="1:34">
      <c r="A476" s="315" t="s">
        <v>719</v>
      </c>
      <c r="B476" s="321" t="s">
        <v>3331</v>
      </c>
      <c r="C476" s="293" t="s">
        <v>857</v>
      </c>
      <c r="D476" s="321" t="s">
        <v>858</v>
      </c>
      <c r="E476" s="263">
        <v>3276</v>
      </c>
      <c r="F476" s="263">
        <v>3171</v>
      </c>
      <c r="G476" s="263">
        <v>2819</v>
      </c>
      <c r="H476" s="264">
        <v>1079</v>
      </c>
      <c r="I476" s="264">
        <v>1036</v>
      </c>
      <c r="J476" s="264">
        <v>924</v>
      </c>
      <c r="K476" s="264">
        <v>1639</v>
      </c>
      <c r="L476" s="264">
        <v>1570</v>
      </c>
      <c r="M476" s="264">
        <v>1377</v>
      </c>
      <c r="N476" s="267">
        <v>0.963401579017797</v>
      </c>
      <c r="O476" s="266">
        <v>57596</v>
      </c>
      <c r="P476" s="294">
        <v>0.9</v>
      </c>
      <c r="Q476" s="267">
        <v>0.967948717948718</v>
      </c>
      <c r="R476" s="267">
        <v>0.96014828544949</v>
      </c>
      <c r="S476" s="267">
        <v>0.957901159243441</v>
      </c>
      <c r="T476" s="295">
        <v>0.00780043249922768</v>
      </c>
      <c r="U476" s="266">
        <v>59784</v>
      </c>
      <c r="V476" s="266">
        <v>51365</v>
      </c>
      <c r="W476" s="267">
        <v>0.859176368259066</v>
      </c>
      <c r="X476" s="267">
        <v>0.860500610500611</v>
      </c>
      <c r="Y476" s="268">
        <v>0.856348470806302</v>
      </c>
      <c r="Z476" s="268">
        <v>0.840146430750458</v>
      </c>
      <c r="AA476" s="295">
        <v>0.00415213969430839</v>
      </c>
      <c r="AB476" s="264">
        <v>13191</v>
      </c>
      <c r="AC476" s="264">
        <v>11379</v>
      </c>
      <c r="AD476" s="264">
        <v>12620</v>
      </c>
      <c r="AE476" s="264">
        <v>10670</v>
      </c>
      <c r="AF476" s="268">
        <v>0.86263361382761</v>
      </c>
      <c r="AG476" s="268">
        <v>0.845483359746434</v>
      </c>
      <c r="AH476" s="295">
        <v>0.0171502540811755</v>
      </c>
    </row>
    <row r="477" spans="1:34">
      <c r="A477" s="315" t="s">
        <v>719</v>
      </c>
      <c r="B477" s="321" t="s">
        <v>3331</v>
      </c>
      <c r="C477" s="293" t="s">
        <v>859</v>
      </c>
      <c r="D477" s="321" t="s">
        <v>860</v>
      </c>
      <c r="E477" s="263">
        <v>3528</v>
      </c>
      <c r="F477" s="263">
        <v>3455</v>
      </c>
      <c r="G477" s="263">
        <v>3205</v>
      </c>
      <c r="H477" s="264">
        <v>1134</v>
      </c>
      <c r="I477" s="264">
        <v>1094</v>
      </c>
      <c r="J477" s="264">
        <v>985</v>
      </c>
      <c r="K477" s="264">
        <v>1705</v>
      </c>
      <c r="L477" s="264">
        <v>1654</v>
      </c>
      <c r="M477" s="264">
        <v>1537</v>
      </c>
      <c r="N477" s="267">
        <v>0.954275086976737</v>
      </c>
      <c r="O477" s="266">
        <v>59521</v>
      </c>
      <c r="P477" s="294">
        <v>0.9</v>
      </c>
      <c r="Q477" s="267">
        <v>0.979308390022676</v>
      </c>
      <c r="R477" s="267">
        <v>0.964726631393298</v>
      </c>
      <c r="S477" s="267">
        <v>0.970087976539589</v>
      </c>
      <c r="T477" s="295">
        <v>0.0145817586293777</v>
      </c>
      <c r="U477" s="266">
        <v>62373</v>
      </c>
      <c r="V477" s="266">
        <v>56346</v>
      </c>
      <c r="W477" s="267">
        <v>0.903371651195229</v>
      </c>
      <c r="X477" s="267">
        <v>0.908446712018141</v>
      </c>
      <c r="Y477" s="268">
        <v>0.868606701940035</v>
      </c>
      <c r="Z477" s="268">
        <v>0.901466275659824</v>
      </c>
      <c r="AA477" s="295">
        <v>0.0398400100781052</v>
      </c>
      <c r="AB477" s="264">
        <v>13748</v>
      </c>
      <c r="AC477" s="264">
        <v>12321</v>
      </c>
      <c r="AD477" s="264">
        <v>12778</v>
      </c>
      <c r="AE477" s="264">
        <v>11609</v>
      </c>
      <c r="AF477" s="268">
        <v>0.896203084084958</v>
      </c>
      <c r="AG477" s="268">
        <v>0.908514634528095</v>
      </c>
      <c r="AH477" s="295">
        <v>-0.0123115504431373</v>
      </c>
    </row>
    <row r="478" spans="1:34">
      <c r="A478" s="315" t="s">
        <v>719</v>
      </c>
      <c r="B478" s="321" t="s">
        <v>3331</v>
      </c>
      <c r="C478" s="293" t="s">
        <v>861</v>
      </c>
      <c r="D478" s="321" t="s">
        <v>862</v>
      </c>
      <c r="E478" s="263">
        <v>3602</v>
      </c>
      <c r="F478" s="263">
        <v>3521</v>
      </c>
      <c r="G478" s="263">
        <v>3166</v>
      </c>
      <c r="H478" s="264">
        <v>1289</v>
      </c>
      <c r="I478" s="264">
        <v>1244</v>
      </c>
      <c r="J478" s="264">
        <v>1160</v>
      </c>
      <c r="K478" s="264">
        <v>1872</v>
      </c>
      <c r="L478" s="264">
        <v>1820</v>
      </c>
      <c r="M478" s="264">
        <v>1654</v>
      </c>
      <c r="N478" s="267">
        <v>0.981197958635509</v>
      </c>
      <c r="O478" s="266">
        <v>62101</v>
      </c>
      <c r="P478" s="294">
        <v>0.9</v>
      </c>
      <c r="Q478" s="267">
        <v>0.977512493059411</v>
      </c>
      <c r="R478" s="267">
        <v>0.965089216446858</v>
      </c>
      <c r="S478" s="267">
        <v>0.972222222222222</v>
      </c>
      <c r="T478" s="295">
        <v>0.0124232766125534</v>
      </c>
      <c r="U478" s="266">
        <v>63291</v>
      </c>
      <c r="V478" s="266">
        <v>57047</v>
      </c>
      <c r="W478" s="267">
        <v>0.901344582958083</v>
      </c>
      <c r="X478" s="267">
        <v>0.878956135480289</v>
      </c>
      <c r="Y478" s="268">
        <v>0.899922420480993</v>
      </c>
      <c r="Z478" s="268">
        <v>0.883547008547009</v>
      </c>
      <c r="AA478" s="295">
        <v>-0.0209662850007043</v>
      </c>
      <c r="AB478" s="264">
        <v>14699</v>
      </c>
      <c r="AC478" s="264">
        <v>13121</v>
      </c>
      <c r="AD478" s="264">
        <v>12794</v>
      </c>
      <c r="AE478" s="264">
        <v>11571</v>
      </c>
      <c r="AF478" s="268">
        <v>0.892645758214845</v>
      </c>
      <c r="AG478" s="268">
        <v>0.904408316398312</v>
      </c>
      <c r="AH478" s="295">
        <v>-0.0117625581834672</v>
      </c>
    </row>
    <row r="479" spans="1:34">
      <c r="A479" s="315" t="s">
        <v>719</v>
      </c>
      <c r="B479" s="321" t="s">
        <v>3332</v>
      </c>
      <c r="C479" s="293" t="s">
        <v>863</v>
      </c>
      <c r="D479" s="321" t="s">
        <v>864</v>
      </c>
      <c r="E479" s="263">
        <v>3726</v>
      </c>
      <c r="F479" s="263">
        <v>3645</v>
      </c>
      <c r="G479" s="263">
        <v>3227</v>
      </c>
      <c r="H479" s="264">
        <v>2170</v>
      </c>
      <c r="I479" s="264">
        <v>2111</v>
      </c>
      <c r="J479" s="264">
        <v>1861</v>
      </c>
      <c r="K479" s="264">
        <v>2224</v>
      </c>
      <c r="L479" s="264">
        <v>2204</v>
      </c>
      <c r="M479" s="264">
        <v>1980</v>
      </c>
      <c r="N479" s="267">
        <v>0.980916208951735</v>
      </c>
      <c r="O479" s="266">
        <v>83937</v>
      </c>
      <c r="P479" s="294">
        <v>0.9</v>
      </c>
      <c r="Q479" s="267">
        <v>0.978260869565217</v>
      </c>
      <c r="R479" s="267">
        <v>0.972811059907834</v>
      </c>
      <c r="S479" s="267">
        <v>0.991007194244604</v>
      </c>
      <c r="T479" s="295">
        <v>0.00544980965738329</v>
      </c>
      <c r="U479" s="266">
        <v>85570</v>
      </c>
      <c r="V479" s="266">
        <v>77666</v>
      </c>
      <c r="W479" s="267">
        <v>0.907631179151572</v>
      </c>
      <c r="X479" s="267">
        <v>0.866076221148685</v>
      </c>
      <c r="Y479" s="268">
        <v>0.857603686635945</v>
      </c>
      <c r="Z479" s="268">
        <v>0.890287769784173</v>
      </c>
      <c r="AA479" s="295">
        <v>0.00847253451274022</v>
      </c>
      <c r="AB479" s="264">
        <v>20200</v>
      </c>
      <c r="AC479" s="264">
        <v>18148</v>
      </c>
      <c r="AD479" s="264">
        <v>20830</v>
      </c>
      <c r="AE479" s="264">
        <v>19015</v>
      </c>
      <c r="AF479" s="268">
        <v>0.898415841584158</v>
      </c>
      <c r="AG479" s="268">
        <v>0.912866058569371</v>
      </c>
      <c r="AH479" s="295">
        <v>-0.0144502169852126</v>
      </c>
    </row>
    <row r="480" spans="1:34">
      <c r="A480" s="315" t="s">
        <v>719</v>
      </c>
      <c r="B480" s="321" t="s">
        <v>3332</v>
      </c>
      <c r="C480" s="293" t="s">
        <v>865</v>
      </c>
      <c r="D480" s="321" t="s">
        <v>866</v>
      </c>
      <c r="E480" s="263">
        <v>3024</v>
      </c>
      <c r="F480" s="263">
        <v>3001</v>
      </c>
      <c r="G480" s="263">
        <v>2694</v>
      </c>
      <c r="H480" s="264">
        <v>1641</v>
      </c>
      <c r="I480" s="264">
        <v>1641</v>
      </c>
      <c r="J480" s="264">
        <v>1489</v>
      </c>
      <c r="K480" s="264">
        <v>2013</v>
      </c>
      <c r="L480" s="264">
        <v>2002</v>
      </c>
      <c r="M480" s="264">
        <v>1805</v>
      </c>
      <c r="N480" s="267">
        <v>0.994837027820803</v>
      </c>
      <c r="O480" s="266">
        <v>117539</v>
      </c>
      <c r="P480" s="294">
        <v>0.9</v>
      </c>
      <c r="Q480" s="267">
        <v>0.99239417989418</v>
      </c>
      <c r="R480" s="267">
        <v>1</v>
      </c>
      <c r="S480" s="267">
        <v>0.994535519125683</v>
      </c>
      <c r="T480" s="295">
        <v>-0.00760582010582012</v>
      </c>
      <c r="U480" s="266">
        <v>118149</v>
      </c>
      <c r="V480" s="266">
        <v>109323</v>
      </c>
      <c r="W480" s="267">
        <v>0.925297717289186</v>
      </c>
      <c r="X480" s="267">
        <v>0.890873015873016</v>
      </c>
      <c r="Y480" s="268">
        <v>0.907373552711761</v>
      </c>
      <c r="Z480" s="268">
        <v>0.896671634376552</v>
      </c>
      <c r="AA480" s="295">
        <v>-0.0165005368387452</v>
      </c>
      <c r="AB480" s="264">
        <v>16348</v>
      </c>
      <c r="AC480" s="264">
        <v>14872</v>
      </c>
      <c r="AD480" s="264">
        <v>17050</v>
      </c>
      <c r="AE480" s="264">
        <v>15636</v>
      </c>
      <c r="AF480" s="268">
        <v>0.909713726449719</v>
      </c>
      <c r="AG480" s="268">
        <v>0.917067448680352</v>
      </c>
      <c r="AH480" s="295">
        <v>-0.00735372223063335</v>
      </c>
    </row>
    <row r="481" spans="1:34">
      <c r="A481" s="315" t="s">
        <v>719</v>
      </c>
      <c r="B481" s="321" t="s">
        <v>3332</v>
      </c>
      <c r="C481" s="293" t="s">
        <v>867</v>
      </c>
      <c r="D481" s="321" t="s">
        <v>867</v>
      </c>
      <c r="E481" s="263">
        <v>3578</v>
      </c>
      <c r="F481" s="263">
        <v>3456</v>
      </c>
      <c r="G481" s="263">
        <v>3347</v>
      </c>
      <c r="H481" s="264">
        <v>2136</v>
      </c>
      <c r="I481" s="264">
        <v>2072</v>
      </c>
      <c r="J481" s="264">
        <v>2028</v>
      </c>
      <c r="K481" s="264">
        <v>2222</v>
      </c>
      <c r="L481" s="264">
        <v>2162</v>
      </c>
      <c r="M481" s="264">
        <v>2103</v>
      </c>
      <c r="N481" s="267">
        <v>0.973694498039067</v>
      </c>
      <c r="O481" s="266">
        <v>77213</v>
      </c>
      <c r="P481" s="294">
        <v>0.9</v>
      </c>
      <c r="Q481" s="267">
        <v>0.965902738960313</v>
      </c>
      <c r="R481" s="267">
        <v>0.970037453183521</v>
      </c>
      <c r="S481" s="267">
        <v>0.972997299729973</v>
      </c>
      <c r="T481" s="295">
        <v>-0.00413471422320766</v>
      </c>
      <c r="U481" s="266">
        <v>79299</v>
      </c>
      <c r="V481" s="266">
        <v>75537</v>
      </c>
      <c r="W481" s="267">
        <v>0.952559300873908</v>
      </c>
      <c r="X481" s="267">
        <v>0.935438792621576</v>
      </c>
      <c r="Y481" s="268">
        <v>0.949438202247191</v>
      </c>
      <c r="Z481" s="268">
        <v>0.946444644464446</v>
      </c>
      <c r="AA481" s="295">
        <v>-0.0139994096256147</v>
      </c>
      <c r="AB481" s="264">
        <v>18878</v>
      </c>
      <c r="AC481" s="264">
        <v>17936</v>
      </c>
      <c r="AD481" s="264">
        <v>18605</v>
      </c>
      <c r="AE481" s="264">
        <v>17853</v>
      </c>
      <c r="AF481" s="268">
        <v>0.9501006462549</v>
      </c>
      <c r="AG481" s="268">
        <v>0.95958075786079</v>
      </c>
      <c r="AH481" s="295">
        <v>-0.00948011160589024</v>
      </c>
    </row>
    <row r="482" spans="1:34">
      <c r="A482" s="315" t="s">
        <v>719</v>
      </c>
      <c r="B482" s="321" t="s">
        <v>3332</v>
      </c>
      <c r="C482" s="293" t="s">
        <v>868</v>
      </c>
      <c r="D482" s="321" t="s">
        <v>868</v>
      </c>
      <c r="E482" s="263">
        <v>817</v>
      </c>
      <c r="F482" s="263">
        <v>810</v>
      </c>
      <c r="G482" s="263">
        <v>750</v>
      </c>
      <c r="H482" s="264">
        <v>375</v>
      </c>
      <c r="I482" s="264">
        <v>372</v>
      </c>
      <c r="J482" s="264">
        <v>359</v>
      </c>
      <c r="K482" s="264">
        <v>637</v>
      </c>
      <c r="L482" s="264">
        <v>630</v>
      </c>
      <c r="M482" s="264">
        <v>546</v>
      </c>
      <c r="N482" s="267">
        <v>0.976648024750119</v>
      </c>
      <c r="O482" s="266">
        <v>32831</v>
      </c>
      <c r="P482" s="294">
        <v>0.9</v>
      </c>
      <c r="Q482" s="267">
        <v>0.991432068543452</v>
      </c>
      <c r="R482" s="267">
        <v>0.992</v>
      </c>
      <c r="S482" s="267">
        <v>0.989010989010989</v>
      </c>
      <c r="T482" s="295">
        <v>-0.000567931456548321</v>
      </c>
      <c r="U482" s="266">
        <v>33616</v>
      </c>
      <c r="V482" s="266">
        <v>30871</v>
      </c>
      <c r="W482" s="267">
        <v>0.918342455973346</v>
      </c>
      <c r="X482" s="267">
        <v>0.917992656058752</v>
      </c>
      <c r="Y482" s="268">
        <v>0.957333333333333</v>
      </c>
      <c r="Z482" s="268">
        <v>0.857142857142857</v>
      </c>
      <c r="AA482" s="295">
        <v>-0.0393406772745818</v>
      </c>
      <c r="AB482" s="264">
        <v>4770</v>
      </c>
      <c r="AC482" s="264">
        <v>4270</v>
      </c>
      <c r="AD482" s="264">
        <v>4724</v>
      </c>
      <c r="AE482" s="264">
        <v>4233</v>
      </c>
      <c r="AF482" s="268">
        <v>0.895178197064989</v>
      </c>
      <c r="AG482" s="268">
        <v>0.89606265876376</v>
      </c>
      <c r="AH482" s="295">
        <v>-0.0008844616987701</v>
      </c>
    </row>
    <row r="483" spans="1:34">
      <c r="A483" s="315" t="s">
        <v>719</v>
      </c>
      <c r="B483" s="321" t="s">
        <v>3332</v>
      </c>
      <c r="C483" s="293" t="s">
        <v>869</v>
      </c>
      <c r="D483" s="321" t="s">
        <v>870</v>
      </c>
      <c r="E483" s="263">
        <v>2456</v>
      </c>
      <c r="F483" s="263">
        <v>2408</v>
      </c>
      <c r="G483" s="263">
        <v>2338</v>
      </c>
      <c r="H483" s="264">
        <v>1181</v>
      </c>
      <c r="I483" s="264">
        <v>1125</v>
      </c>
      <c r="J483" s="264">
        <v>1062</v>
      </c>
      <c r="K483" s="264">
        <v>1590</v>
      </c>
      <c r="L483" s="264">
        <v>1536</v>
      </c>
      <c r="M483" s="264">
        <v>1478</v>
      </c>
      <c r="N483" s="267">
        <v>0.974755586215817</v>
      </c>
      <c r="O483" s="266">
        <v>90431</v>
      </c>
      <c r="P483" s="294">
        <v>0.9</v>
      </c>
      <c r="Q483" s="267">
        <v>0.980456026058632</v>
      </c>
      <c r="R483" s="267">
        <v>0.952582557154953</v>
      </c>
      <c r="S483" s="267">
        <v>0.966037735849057</v>
      </c>
      <c r="T483" s="295">
        <v>0.0278734689036785</v>
      </c>
      <c r="U483" s="266">
        <v>92773</v>
      </c>
      <c r="V483" s="266">
        <v>86314</v>
      </c>
      <c r="W483" s="267">
        <v>0.930378450626799</v>
      </c>
      <c r="X483" s="267">
        <v>0.951954397394137</v>
      </c>
      <c r="Y483" s="268">
        <v>0.899237933954276</v>
      </c>
      <c r="Z483" s="268">
        <v>0.929559748427673</v>
      </c>
      <c r="AA483" s="295">
        <v>0.0527164634398607</v>
      </c>
      <c r="AB483" s="264">
        <v>13286</v>
      </c>
      <c r="AC483" s="264">
        <v>12554</v>
      </c>
      <c r="AD483" s="264">
        <v>13432</v>
      </c>
      <c r="AE483" s="264">
        <v>12478</v>
      </c>
      <c r="AF483" s="268">
        <v>0.944904410657835</v>
      </c>
      <c r="AG483" s="268">
        <v>0.928975580702799</v>
      </c>
      <c r="AH483" s="295">
        <v>0.0159288299550361</v>
      </c>
    </row>
    <row r="484" spans="1:34">
      <c r="A484" s="315" t="s">
        <v>719</v>
      </c>
      <c r="B484" s="321" t="s">
        <v>3332</v>
      </c>
      <c r="C484" s="293" t="s">
        <v>871</v>
      </c>
      <c r="D484" s="321" t="s">
        <v>872</v>
      </c>
      <c r="E484" s="263">
        <v>2692</v>
      </c>
      <c r="F484" s="263">
        <v>2671</v>
      </c>
      <c r="G484" s="263">
        <v>2500</v>
      </c>
      <c r="H484" s="264">
        <v>1270</v>
      </c>
      <c r="I484" s="264">
        <v>1251</v>
      </c>
      <c r="J484" s="264">
        <v>1175</v>
      </c>
      <c r="K484" s="264">
        <v>1749</v>
      </c>
      <c r="L484" s="264">
        <v>1742</v>
      </c>
      <c r="M484" s="264">
        <v>1642</v>
      </c>
      <c r="N484" s="267">
        <v>0.990636161791679</v>
      </c>
      <c r="O484" s="266">
        <v>102620</v>
      </c>
      <c r="P484" s="294">
        <v>0.9</v>
      </c>
      <c r="Q484" s="267">
        <v>0.992199108469539</v>
      </c>
      <c r="R484" s="267">
        <v>0.98503937007874</v>
      </c>
      <c r="S484" s="267">
        <v>0.995997712978845</v>
      </c>
      <c r="T484" s="295">
        <v>0.0071597383907992</v>
      </c>
      <c r="U484" s="266">
        <v>103590</v>
      </c>
      <c r="V484" s="266">
        <v>97774</v>
      </c>
      <c r="W484" s="267">
        <v>0.94385558451588</v>
      </c>
      <c r="X484" s="267">
        <v>0.928677563150074</v>
      </c>
      <c r="Y484" s="268">
        <v>0.925196850393701</v>
      </c>
      <c r="Z484" s="268">
        <v>0.938822184105203</v>
      </c>
      <c r="AA484" s="295">
        <v>0.00348071275637352</v>
      </c>
      <c r="AB484" s="264">
        <v>14512</v>
      </c>
      <c r="AC484" s="264">
        <v>13650</v>
      </c>
      <c r="AD484" s="264">
        <v>15623</v>
      </c>
      <c r="AE484" s="264">
        <v>14664</v>
      </c>
      <c r="AF484" s="268">
        <v>0.940600882028666</v>
      </c>
      <c r="AG484" s="268">
        <v>0.938616142866287</v>
      </c>
      <c r="AH484" s="295">
        <v>0.00198473916237907</v>
      </c>
    </row>
    <row r="485" spans="1:34">
      <c r="A485" s="315" t="s">
        <v>719</v>
      </c>
      <c r="B485" s="321" t="s">
        <v>3332</v>
      </c>
      <c r="C485" s="293" t="s">
        <v>873</v>
      </c>
      <c r="D485" s="321" t="s">
        <v>874</v>
      </c>
      <c r="E485" s="263">
        <v>6573</v>
      </c>
      <c r="F485" s="263">
        <v>6290</v>
      </c>
      <c r="G485" s="263">
        <v>5970</v>
      </c>
      <c r="H485" s="264">
        <v>3395</v>
      </c>
      <c r="I485" s="264">
        <v>3104</v>
      </c>
      <c r="J485" s="264">
        <v>3084</v>
      </c>
      <c r="K485" s="264">
        <v>3862</v>
      </c>
      <c r="L485" s="264">
        <v>3571</v>
      </c>
      <c r="M485" s="264">
        <v>3400</v>
      </c>
      <c r="N485" s="267">
        <v>0.953705562670913</v>
      </c>
      <c r="O485" s="266">
        <v>137758</v>
      </c>
      <c r="P485" s="294">
        <v>0.9</v>
      </c>
      <c r="Q485" s="267">
        <v>0.956945078350829</v>
      </c>
      <c r="R485" s="267">
        <v>0.914285714285714</v>
      </c>
      <c r="S485" s="267">
        <v>0.924650440186432</v>
      </c>
      <c r="T485" s="295">
        <v>0.0426593640651149</v>
      </c>
      <c r="U485" s="266">
        <v>144445</v>
      </c>
      <c r="V485" s="266">
        <v>131890</v>
      </c>
      <c r="W485" s="267">
        <v>0.913081103534217</v>
      </c>
      <c r="X485" s="267">
        <v>0.908261068005477</v>
      </c>
      <c r="Y485" s="268">
        <v>0.90839469808542</v>
      </c>
      <c r="Z485" s="268">
        <v>0.880372863801139</v>
      </c>
      <c r="AA485" s="295">
        <v>-0.000133630079942826</v>
      </c>
      <c r="AB485" s="264">
        <v>33033</v>
      </c>
      <c r="AC485" s="264">
        <v>29745</v>
      </c>
      <c r="AD485" s="264">
        <v>34012</v>
      </c>
      <c r="AE485" s="264">
        <v>31175</v>
      </c>
      <c r="AF485" s="268">
        <v>0.900463173190446</v>
      </c>
      <c r="AG485" s="268">
        <v>0.916588262966012</v>
      </c>
      <c r="AH485" s="295">
        <v>-0.0161250897755661</v>
      </c>
    </row>
    <row r="486" spans="1:34">
      <c r="A486" s="315" t="s">
        <v>719</v>
      </c>
      <c r="B486" s="321" t="s">
        <v>3332</v>
      </c>
      <c r="C486" s="293" t="s">
        <v>875</v>
      </c>
      <c r="D486" s="321" t="s">
        <v>876</v>
      </c>
      <c r="E486" s="263">
        <v>3607</v>
      </c>
      <c r="F486" s="263">
        <v>3388</v>
      </c>
      <c r="G486" s="263">
        <v>3205</v>
      </c>
      <c r="H486" s="264">
        <v>2144</v>
      </c>
      <c r="I486" s="264">
        <v>2047</v>
      </c>
      <c r="J486" s="264">
        <v>1947</v>
      </c>
      <c r="K486" s="264">
        <v>2135</v>
      </c>
      <c r="L486" s="264">
        <v>1984</v>
      </c>
      <c r="M486" s="264">
        <v>1940</v>
      </c>
      <c r="N486" s="267">
        <v>0.951753558970491</v>
      </c>
      <c r="O486" s="266">
        <v>80762</v>
      </c>
      <c r="P486" s="294">
        <v>0.9</v>
      </c>
      <c r="Q486" s="267">
        <v>0.939284724147491</v>
      </c>
      <c r="R486" s="267">
        <v>0.954757462686567</v>
      </c>
      <c r="S486" s="267">
        <v>0.929274004683841</v>
      </c>
      <c r="T486" s="295">
        <v>-0.0154727385390762</v>
      </c>
      <c r="U486" s="266">
        <v>84856</v>
      </c>
      <c r="V486" s="266">
        <v>78101</v>
      </c>
      <c r="W486" s="267">
        <v>0.920394550768361</v>
      </c>
      <c r="X486" s="267">
        <v>0.888550041585805</v>
      </c>
      <c r="Y486" s="268">
        <v>0.908115671641791</v>
      </c>
      <c r="Z486" s="268">
        <v>0.908665105386417</v>
      </c>
      <c r="AA486" s="295">
        <v>-0.0195656300559857</v>
      </c>
      <c r="AB486" s="264">
        <v>19369</v>
      </c>
      <c r="AC486" s="264">
        <v>17732</v>
      </c>
      <c r="AD486" s="264">
        <v>19607</v>
      </c>
      <c r="AE486" s="264">
        <v>18060</v>
      </c>
      <c r="AF486" s="268">
        <v>0.915483504569157</v>
      </c>
      <c r="AG486" s="268">
        <v>0.921099607283113</v>
      </c>
      <c r="AH486" s="295">
        <v>-0.00561610271395618</v>
      </c>
    </row>
    <row r="487" spans="1:34">
      <c r="A487" s="315" t="s">
        <v>719</v>
      </c>
      <c r="B487" s="321" t="s">
        <v>3332</v>
      </c>
      <c r="C487" s="293" t="s">
        <v>877</v>
      </c>
      <c r="D487" s="321" t="s">
        <v>878</v>
      </c>
      <c r="E487" s="263">
        <v>2319</v>
      </c>
      <c r="F487" s="263">
        <v>2269</v>
      </c>
      <c r="G487" s="263">
        <v>2170</v>
      </c>
      <c r="H487" s="264">
        <v>1310</v>
      </c>
      <c r="I487" s="264">
        <v>1298</v>
      </c>
      <c r="J487" s="264">
        <v>1259</v>
      </c>
      <c r="K487" s="264">
        <v>1506</v>
      </c>
      <c r="L487" s="264">
        <v>1468</v>
      </c>
      <c r="M487" s="264">
        <v>1417</v>
      </c>
      <c r="N487" s="267">
        <v>0.976612354292521</v>
      </c>
      <c r="O487" s="266">
        <v>91825</v>
      </c>
      <c r="P487" s="294">
        <v>0.9</v>
      </c>
      <c r="Q487" s="267">
        <v>0.978438982319966</v>
      </c>
      <c r="R487" s="267">
        <v>0.990839694656489</v>
      </c>
      <c r="S487" s="267">
        <v>0.974767596281541</v>
      </c>
      <c r="T487" s="295">
        <v>-0.0124007123365231</v>
      </c>
      <c r="U487" s="266">
        <v>94024</v>
      </c>
      <c r="V487" s="266">
        <v>88191</v>
      </c>
      <c r="W487" s="267">
        <v>0.937962647834595</v>
      </c>
      <c r="X487" s="267">
        <v>0.935748167313497</v>
      </c>
      <c r="Y487" s="268">
        <v>0.961068702290076</v>
      </c>
      <c r="Z487" s="268">
        <v>0.940903054448871</v>
      </c>
      <c r="AA487" s="295">
        <v>-0.0253205349765792</v>
      </c>
      <c r="AB487" s="264">
        <v>13251</v>
      </c>
      <c r="AC487" s="264">
        <v>12593</v>
      </c>
      <c r="AD487" s="264">
        <v>13525</v>
      </c>
      <c r="AE487" s="264">
        <v>12983</v>
      </c>
      <c r="AF487" s="268">
        <v>0.950343370311675</v>
      </c>
      <c r="AG487" s="268">
        <v>0.95992606284658</v>
      </c>
      <c r="AH487" s="295">
        <v>-0.00958269253490585</v>
      </c>
    </row>
    <row r="488" spans="1:34">
      <c r="A488" s="315" t="s">
        <v>719</v>
      </c>
      <c r="B488" s="321" t="s">
        <v>3332</v>
      </c>
      <c r="C488" s="293" t="s">
        <v>879</v>
      </c>
      <c r="D488" s="321" t="s">
        <v>879</v>
      </c>
      <c r="E488" s="263">
        <v>2491</v>
      </c>
      <c r="F488" s="263">
        <v>2424</v>
      </c>
      <c r="G488" s="263">
        <v>2350</v>
      </c>
      <c r="H488" s="264">
        <v>1497</v>
      </c>
      <c r="I488" s="264">
        <v>1472</v>
      </c>
      <c r="J488" s="264">
        <v>1449</v>
      </c>
      <c r="K488" s="264">
        <v>1586</v>
      </c>
      <c r="L488" s="264">
        <v>1547</v>
      </c>
      <c r="M488" s="264">
        <v>1514</v>
      </c>
      <c r="N488" s="267">
        <v>0.980582691249312</v>
      </c>
      <c r="O488" s="266">
        <v>57015</v>
      </c>
      <c r="P488" s="294">
        <v>0.9</v>
      </c>
      <c r="Q488" s="267">
        <v>0.973103171417102</v>
      </c>
      <c r="R488" s="267">
        <v>0.983299933199733</v>
      </c>
      <c r="S488" s="267">
        <v>0.975409836065574</v>
      </c>
      <c r="T488" s="295">
        <v>-0.0101967617826312</v>
      </c>
      <c r="U488" s="266">
        <v>58144</v>
      </c>
      <c r="V488" s="266">
        <v>55959</v>
      </c>
      <c r="W488" s="267">
        <v>0.962420886075949</v>
      </c>
      <c r="X488" s="267">
        <v>0.943396226415094</v>
      </c>
      <c r="Y488" s="268">
        <v>0.967935871743487</v>
      </c>
      <c r="Z488" s="268">
        <v>0.954602774274905</v>
      </c>
      <c r="AA488" s="295">
        <v>-0.0245396453283926</v>
      </c>
      <c r="AB488" s="264">
        <v>13431</v>
      </c>
      <c r="AC488" s="264">
        <v>12758</v>
      </c>
      <c r="AD488" s="264">
        <v>13959</v>
      </c>
      <c r="AE488" s="264">
        <v>13430</v>
      </c>
      <c r="AF488" s="268">
        <v>0.949892040801132</v>
      </c>
      <c r="AG488" s="268">
        <v>0.962103302528834</v>
      </c>
      <c r="AH488" s="295">
        <v>-0.0122112617277027</v>
      </c>
    </row>
    <row r="489" spans="1:34">
      <c r="A489" s="315" t="s">
        <v>719</v>
      </c>
      <c r="B489" s="321" t="s">
        <v>3332</v>
      </c>
      <c r="C489" s="293" t="s">
        <v>880</v>
      </c>
      <c r="D489" s="321" t="s">
        <v>880</v>
      </c>
      <c r="E489" s="263">
        <v>2159</v>
      </c>
      <c r="F489" s="263">
        <v>2150</v>
      </c>
      <c r="G489" s="263">
        <v>2084</v>
      </c>
      <c r="H489" s="264">
        <v>1041</v>
      </c>
      <c r="I489" s="264">
        <v>1038</v>
      </c>
      <c r="J489" s="264">
        <v>1014</v>
      </c>
      <c r="K489" s="264">
        <v>1514</v>
      </c>
      <c r="L489" s="264">
        <v>1511</v>
      </c>
      <c r="M489" s="264">
        <v>1448</v>
      </c>
      <c r="N489" s="267">
        <v>0.99581887030609</v>
      </c>
      <c r="O489" s="266">
        <v>50492</v>
      </c>
      <c r="P489" s="294">
        <v>0.9</v>
      </c>
      <c r="Q489" s="267">
        <v>0.995831403427513</v>
      </c>
      <c r="R489" s="267">
        <v>0.997118155619596</v>
      </c>
      <c r="S489" s="267">
        <v>0.998018494055482</v>
      </c>
      <c r="T489" s="295">
        <v>-0.00128675219208374</v>
      </c>
      <c r="U489" s="266">
        <v>50704</v>
      </c>
      <c r="V489" s="266">
        <v>49173</v>
      </c>
      <c r="W489" s="267">
        <v>0.969805143578416</v>
      </c>
      <c r="X489" s="267">
        <v>0.965261695229273</v>
      </c>
      <c r="Y489" s="268">
        <v>0.974063400576369</v>
      </c>
      <c r="Z489" s="268">
        <v>0.956406869220608</v>
      </c>
      <c r="AA489" s="295">
        <v>-0.00880170534709601</v>
      </c>
      <c r="AB489" s="264">
        <v>11931</v>
      </c>
      <c r="AC489" s="264">
        <v>11546</v>
      </c>
      <c r="AD489" s="264">
        <v>12352</v>
      </c>
      <c r="AE489" s="264">
        <v>11912</v>
      </c>
      <c r="AF489" s="268">
        <v>0.967731120610175</v>
      </c>
      <c r="AG489" s="268">
        <v>0.964378238341969</v>
      </c>
      <c r="AH489" s="295">
        <v>0.00335288226820629</v>
      </c>
    </row>
    <row r="490" spans="1:34">
      <c r="A490" s="315" t="s">
        <v>719</v>
      </c>
      <c r="B490" s="321" t="s">
        <v>3332</v>
      </c>
      <c r="C490" s="293" t="s">
        <v>881</v>
      </c>
      <c r="D490" s="321" t="s">
        <v>882</v>
      </c>
      <c r="E490" s="263">
        <v>7</v>
      </c>
      <c r="F490" s="263">
        <v>2</v>
      </c>
      <c r="G490" s="263">
        <v>0</v>
      </c>
      <c r="H490" s="264">
        <v>3</v>
      </c>
      <c r="I490" s="264">
        <v>3</v>
      </c>
      <c r="J490" s="264">
        <v>1</v>
      </c>
      <c r="K490" s="264">
        <v>2</v>
      </c>
      <c r="L490" s="264">
        <v>2</v>
      </c>
      <c r="M490" s="264">
        <v>2</v>
      </c>
      <c r="N490" s="267">
        <v>0.765625</v>
      </c>
      <c r="O490" s="266">
        <v>49</v>
      </c>
      <c r="P490" s="294">
        <v>0.9</v>
      </c>
      <c r="Q490" s="267">
        <v>0.285714285714286</v>
      </c>
      <c r="R490" s="267">
        <v>1</v>
      </c>
      <c r="S490" s="267">
        <v>1</v>
      </c>
      <c r="T490" s="295">
        <v>-0.714285714285714</v>
      </c>
      <c r="U490" s="266">
        <v>64</v>
      </c>
      <c r="V490" s="266">
        <v>39</v>
      </c>
      <c r="W490" s="267">
        <v>0.609375</v>
      </c>
      <c r="X490" s="267">
        <v>0</v>
      </c>
      <c r="Y490" s="268">
        <v>0.333333333333333</v>
      </c>
      <c r="Z490" s="268">
        <v>1</v>
      </c>
      <c r="AA490" s="295">
        <v>-0.333333333333333</v>
      </c>
      <c r="AB490" s="264">
        <v>28</v>
      </c>
      <c r="AC490" s="264">
        <v>13</v>
      </c>
      <c r="AD490" s="264">
        <v>12</v>
      </c>
      <c r="AE490" s="264">
        <v>9</v>
      </c>
      <c r="AF490" s="268">
        <v>0.464285714285714</v>
      </c>
      <c r="AG490" s="268">
        <v>0.75</v>
      </c>
      <c r="AH490" s="295">
        <v>-0.285714285714286</v>
      </c>
    </row>
    <row r="491" spans="1:34">
      <c r="A491" s="315" t="s">
        <v>719</v>
      </c>
      <c r="B491" s="321" t="s">
        <v>3332</v>
      </c>
      <c r="C491" s="293" t="s">
        <v>883</v>
      </c>
      <c r="D491" s="321" t="s">
        <v>884</v>
      </c>
      <c r="E491" s="263">
        <v>3742</v>
      </c>
      <c r="F491" s="263">
        <v>3654</v>
      </c>
      <c r="G491" s="263">
        <v>3490</v>
      </c>
      <c r="H491" s="264">
        <v>2354</v>
      </c>
      <c r="I491" s="264">
        <v>2323</v>
      </c>
      <c r="J491" s="264">
        <v>2227</v>
      </c>
      <c r="K491" s="264">
        <v>2381</v>
      </c>
      <c r="L491" s="264">
        <v>2343</v>
      </c>
      <c r="M491" s="264">
        <v>2250</v>
      </c>
      <c r="N491" s="267">
        <v>0.979936617420888</v>
      </c>
      <c r="O491" s="266">
        <v>84106</v>
      </c>
      <c r="P491" s="294">
        <v>0.9</v>
      </c>
      <c r="Q491" s="267">
        <v>0.976483164083378</v>
      </c>
      <c r="R491" s="267">
        <v>0.986830926083263</v>
      </c>
      <c r="S491" s="267">
        <v>0.984040319193616</v>
      </c>
      <c r="T491" s="295">
        <v>-0.0103477619998846</v>
      </c>
      <c r="U491" s="266">
        <v>85828</v>
      </c>
      <c r="V491" s="266">
        <v>81080</v>
      </c>
      <c r="W491" s="267">
        <v>0.944680057789999</v>
      </c>
      <c r="X491" s="267">
        <v>0.932656333511491</v>
      </c>
      <c r="Y491" s="268">
        <v>0.946049277824979</v>
      </c>
      <c r="Z491" s="268">
        <v>0.944981100377992</v>
      </c>
      <c r="AA491" s="295">
        <v>-0.0133929443134876</v>
      </c>
      <c r="AB491" s="264">
        <v>21085</v>
      </c>
      <c r="AC491" s="264">
        <v>19936</v>
      </c>
      <c r="AD491" s="264">
        <v>20468</v>
      </c>
      <c r="AE491" s="264">
        <v>19378</v>
      </c>
      <c r="AF491" s="268">
        <v>0.945506284088214</v>
      </c>
      <c r="AG491" s="268">
        <v>0.946746140316592</v>
      </c>
      <c r="AH491" s="295">
        <v>-0.00123985622837741</v>
      </c>
    </row>
    <row r="492" spans="1:34">
      <c r="A492" s="315" t="s">
        <v>719</v>
      </c>
      <c r="B492" s="321" t="s">
        <v>3332</v>
      </c>
      <c r="C492" s="293" t="s">
        <v>885</v>
      </c>
      <c r="D492" s="321" t="s">
        <v>885</v>
      </c>
      <c r="E492" s="263">
        <v>3117</v>
      </c>
      <c r="F492" s="263">
        <v>2911</v>
      </c>
      <c r="G492" s="263">
        <v>2797</v>
      </c>
      <c r="H492" s="264">
        <v>1855</v>
      </c>
      <c r="I492" s="264">
        <v>1665</v>
      </c>
      <c r="J492" s="264">
        <v>1552</v>
      </c>
      <c r="K492" s="264">
        <v>1951</v>
      </c>
      <c r="L492" s="264">
        <v>1861</v>
      </c>
      <c r="M492" s="264">
        <v>1699</v>
      </c>
      <c r="N492" s="267">
        <v>0.950275527791489</v>
      </c>
      <c r="O492" s="266">
        <v>117436</v>
      </c>
      <c r="P492" s="294">
        <v>0.9</v>
      </c>
      <c r="Q492" s="267">
        <v>0.933910811677895</v>
      </c>
      <c r="R492" s="267">
        <v>0.897574123989218</v>
      </c>
      <c r="S492" s="267">
        <v>0.953869810353665</v>
      </c>
      <c r="T492" s="295">
        <v>0.036336687688677</v>
      </c>
      <c r="U492" s="266">
        <v>123581</v>
      </c>
      <c r="V492" s="266">
        <v>112679</v>
      </c>
      <c r="W492" s="267">
        <v>0.91178255557084</v>
      </c>
      <c r="X492" s="267">
        <v>0.897337183188964</v>
      </c>
      <c r="Y492" s="268">
        <v>0.836657681940701</v>
      </c>
      <c r="Z492" s="268">
        <v>0.870835468990261</v>
      </c>
      <c r="AA492" s="295">
        <v>0.0606795012482629</v>
      </c>
      <c r="AB492" s="264">
        <v>17244</v>
      </c>
      <c r="AC492" s="264">
        <v>15221</v>
      </c>
      <c r="AD492" s="264">
        <v>17787</v>
      </c>
      <c r="AE492" s="264">
        <v>15925</v>
      </c>
      <c r="AF492" s="268">
        <v>0.882683832057527</v>
      </c>
      <c r="AG492" s="268">
        <v>0.895316804407714</v>
      </c>
      <c r="AH492" s="295">
        <v>-0.0126329723501863</v>
      </c>
    </row>
    <row r="493" spans="1:34">
      <c r="A493" s="315" t="s">
        <v>719</v>
      </c>
      <c r="B493" s="321" t="s">
        <v>3332</v>
      </c>
      <c r="C493" s="293" t="s">
        <v>886</v>
      </c>
      <c r="D493" s="321" t="s">
        <v>887</v>
      </c>
      <c r="E493" s="263">
        <v>1456</v>
      </c>
      <c r="F493" s="263">
        <v>1424</v>
      </c>
      <c r="G493" s="263">
        <v>1413</v>
      </c>
      <c r="H493" s="264">
        <v>893</v>
      </c>
      <c r="I493" s="264">
        <v>887</v>
      </c>
      <c r="J493" s="264">
        <v>860</v>
      </c>
      <c r="K493" s="264">
        <v>972</v>
      </c>
      <c r="L493" s="264">
        <v>950</v>
      </c>
      <c r="M493" s="264">
        <v>918</v>
      </c>
      <c r="N493" s="267">
        <v>0.983586937938109</v>
      </c>
      <c r="O493" s="266">
        <v>34518</v>
      </c>
      <c r="P493" s="294">
        <v>0.9</v>
      </c>
      <c r="Q493" s="267">
        <v>0.978021978021978</v>
      </c>
      <c r="R493" s="267">
        <v>0.993281075027996</v>
      </c>
      <c r="S493" s="267">
        <v>0.977366255144033</v>
      </c>
      <c r="T493" s="295">
        <v>-0.0152590970060176</v>
      </c>
      <c r="U493" s="266">
        <v>35094</v>
      </c>
      <c r="V493" s="266">
        <v>33949</v>
      </c>
      <c r="W493" s="267">
        <v>0.967373340172109</v>
      </c>
      <c r="X493" s="267">
        <v>0.970467032967033</v>
      </c>
      <c r="Y493" s="268">
        <v>0.963045912653975</v>
      </c>
      <c r="Z493" s="268">
        <v>0.944444444444444</v>
      </c>
      <c r="AA493" s="295">
        <v>0.00742112031305764</v>
      </c>
      <c r="AB493" s="264">
        <v>8245</v>
      </c>
      <c r="AC493" s="264">
        <v>7952</v>
      </c>
      <c r="AD493" s="264">
        <v>8343</v>
      </c>
      <c r="AE493" s="264">
        <v>8058</v>
      </c>
      <c r="AF493" s="268">
        <v>0.964463311097635</v>
      </c>
      <c r="AG493" s="268">
        <v>0.965839626033801</v>
      </c>
      <c r="AH493" s="295">
        <v>-0.00137631493616586</v>
      </c>
    </row>
    <row r="494" spans="1:34">
      <c r="A494" s="315" t="s">
        <v>719</v>
      </c>
      <c r="B494" s="321" t="s">
        <v>3333</v>
      </c>
      <c r="C494" s="293" t="s">
        <v>888</v>
      </c>
      <c r="D494" s="321" t="s">
        <v>889</v>
      </c>
      <c r="E494" s="263">
        <v>6939</v>
      </c>
      <c r="F494" s="263">
        <v>6898</v>
      </c>
      <c r="G494" s="263">
        <v>6566</v>
      </c>
      <c r="H494" s="264">
        <v>2357</v>
      </c>
      <c r="I494" s="264">
        <v>2339</v>
      </c>
      <c r="J494" s="264">
        <v>2180</v>
      </c>
      <c r="K494" s="264">
        <v>4575</v>
      </c>
      <c r="L494" s="264">
        <v>4541</v>
      </c>
      <c r="M494" s="264">
        <v>4340</v>
      </c>
      <c r="N494" s="267">
        <v>0.992172879642657</v>
      </c>
      <c r="O494" s="266">
        <v>145268</v>
      </c>
      <c r="P494" s="294">
        <v>0.9</v>
      </c>
      <c r="Q494" s="267">
        <v>0.994091367632224</v>
      </c>
      <c r="R494" s="267">
        <v>0.992363173525668</v>
      </c>
      <c r="S494" s="267">
        <v>0.992568306010929</v>
      </c>
      <c r="T494" s="295">
        <v>0.00172819410655534</v>
      </c>
      <c r="U494" s="266">
        <v>146414</v>
      </c>
      <c r="V494" s="266">
        <v>137491</v>
      </c>
      <c r="W494" s="267">
        <v>0.939056374390427</v>
      </c>
      <c r="X494" s="267">
        <v>0.946245856751693</v>
      </c>
      <c r="Y494" s="268">
        <v>0.924904539669071</v>
      </c>
      <c r="Z494" s="268">
        <v>0.948633879781421</v>
      </c>
      <c r="AA494" s="295">
        <v>0.0213413170826225</v>
      </c>
      <c r="AB494" s="264">
        <v>33616</v>
      </c>
      <c r="AC494" s="264">
        <v>31749</v>
      </c>
      <c r="AD494" s="264">
        <v>33315</v>
      </c>
      <c r="AE494" s="264">
        <v>31564</v>
      </c>
      <c r="AF494" s="268">
        <v>0.944460970966207</v>
      </c>
      <c r="AG494" s="268">
        <v>0.94744109260093</v>
      </c>
      <c r="AH494" s="295">
        <v>-0.00298012163472394</v>
      </c>
    </row>
    <row r="495" spans="1:34">
      <c r="A495" s="315" t="s">
        <v>719</v>
      </c>
      <c r="B495" s="321" t="s">
        <v>3333</v>
      </c>
      <c r="C495" s="293" t="s">
        <v>890</v>
      </c>
      <c r="D495" s="321" t="s">
        <v>890</v>
      </c>
      <c r="E495" s="263">
        <v>5429</v>
      </c>
      <c r="F495" s="263">
        <v>5315</v>
      </c>
      <c r="G495" s="263">
        <v>5155</v>
      </c>
      <c r="H495" s="264">
        <v>1839</v>
      </c>
      <c r="I495" s="264">
        <v>1822</v>
      </c>
      <c r="J495" s="264">
        <v>1755</v>
      </c>
      <c r="K495" s="264">
        <v>3913</v>
      </c>
      <c r="L495" s="264">
        <v>3868</v>
      </c>
      <c r="M495" s="264">
        <v>3736</v>
      </c>
      <c r="N495" s="267">
        <v>0.990467507957072</v>
      </c>
      <c r="O495" s="266">
        <v>123854</v>
      </c>
      <c r="P495" s="294">
        <v>0.9</v>
      </c>
      <c r="Q495" s="267">
        <v>0.979001657763861</v>
      </c>
      <c r="R495" s="267">
        <v>0.990755845568244</v>
      </c>
      <c r="S495" s="267">
        <v>0.988499872220802</v>
      </c>
      <c r="T495" s="295">
        <v>-0.0117541878043829</v>
      </c>
      <c r="U495" s="266">
        <v>125046</v>
      </c>
      <c r="V495" s="266">
        <v>118227</v>
      </c>
      <c r="W495" s="267">
        <v>0.945468067751068</v>
      </c>
      <c r="X495" s="267">
        <v>0.949530300239455</v>
      </c>
      <c r="Y495" s="268">
        <v>0.954323001631321</v>
      </c>
      <c r="Z495" s="268">
        <v>0.95476616406849</v>
      </c>
      <c r="AA495" s="295">
        <v>-0.00479270139186661</v>
      </c>
      <c r="AB495" s="264">
        <v>27884</v>
      </c>
      <c r="AC495" s="264">
        <v>26620</v>
      </c>
      <c r="AD495" s="264">
        <v>28582</v>
      </c>
      <c r="AE495" s="264">
        <v>26695</v>
      </c>
      <c r="AF495" s="268">
        <v>0.954669344426912</v>
      </c>
      <c r="AG495" s="268">
        <v>0.933979427611784</v>
      </c>
      <c r="AH495" s="295">
        <v>0.0206899168151279</v>
      </c>
    </row>
    <row r="496" spans="1:34">
      <c r="A496" s="315" t="s">
        <v>719</v>
      </c>
      <c r="B496" s="321" t="s">
        <v>3333</v>
      </c>
      <c r="C496" s="293" t="s">
        <v>891</v>
      </c>
      <c r="D496" s="321" t="s">
        <v>892</v>
      </c>
      <c r="E496" s="263">
        <v>5353</v>
      </c>
      <c r="F496" s="263">
        <v>5298</v>
      </c>
      <c r="G496" s="263">
        <v>5036</v>
      </c>
      <c r="H496" s="264">
        <v>2058</v>
      </c>
      <c r="I496" s="264">
        <v>2044</v>
      </c>
      <c r="J496" s="264">
        <v>1912</v>
      </c>
      <c r="K496" s="264">
        <v>3610</v>
      </c>
      <c r="L496" s="264">
        <v>3582</v>
      </c>
      <c r="M496" s="264">
        <v>3400</v>
      </c>
      <c r="N496" s="267">
        <v>0.991160174258766</v>
      </c>
      <c r="O496" s="266">
        <v>117170</v>
      </c>
      <c r="P496" s="294">
        <v>0.9</v>
      </c>
      <c r="Q496" s="267">
        <v>0.989725387633103</v>
      </c>
      <c r="R496" s="267">
        <v>0.993197278911565</v>
      </c>
      <c r="S496" s="267">
        <v>0.992243767313019</v>
      </c>
      <c r="T496" s="295">
        <v>-0.0034718912784617</v>
      </c>
      <c r="U496" s="266">
        <v>118215</v>
      </c>
      <c r="V496" s="266">
        <v>112647</v>
      </c>
      <c r="W496" s="267">
        <v>0.952899378251491</v>
      </c>
      <c r="X496" s="267">
        <v>0.940780870539884</v>
      </c>
      <c r="Y496" s="268">
        <v>0.929057337220603</v>
      </c>
      <c r="Z496" s="268">
        <v>0.941828254847645</v>
      </c>
      <c r="AA496" s="295">
        <v>0.0117235333192816</v>
      </c>
      <c r="AB496" s="264">
        <v>26732</v>
      </c>
      <c r="AC496" s="264">
        <v>25255</v>
      </c>
      <c r="AD496" s="264">
        <v>27069</v>
      </c>
      <c r="AE496" s="264">
        <v>25738</v>
      </c>
      <c r="AF496" s="268">
        <v>0.944747867724076</v>
      </c>
      <c r="AG496" s="268">
        <v>0.950829362000813</v>
      </c>
      <c r="AH496" s="295">
        <v>-0.00608149427673665</v>
      </c>
    </row>
    <row r="497" spans="1:34">
      <c r="A497" s="315" t="s">
        <v>719</v>
      </c>
      <c r="B497" s="321" t="s">
        <v>3333</v>
      </c>
      <c r="C497" s="293" t="s">
        <v>893</v>
      </c>
      <c r="D497" s="321" t="s">
        <v>893</v>
      </c>
      <c r="E497" s="263">
        <v>4978</v>
      </c>
      <c r="F497" s="263">
        <v>4875</v>
      </c>
      <c r="G497" s="263">
        <v>4649</v>
      </c>
      <c r="H497" s="264">
        <v>1810</v>
      </c>
      <c r="I497" s="264">
        <v>1786</v>
      </c>
      <c r="J497" s="264">
        <v>1704</v>
      </c>
      <c r="K497" s="264">
        <v>3560</v>
      </c>
      <c r="L497" s="264">
        <v>3498</v>
      </c>
      <c r="M497" s="264">
        <v>3306</v>
      </c>
      <c r="N497" s="267">
        <v>0.984131168283425</v>
      </c>
      <c r="O497" s="266">
        <v>112002</v>
      </c>
      <c r="P497" s="294">
        <v>0.9</v>
      </c>
      <c r="Q497" s="267">
        <v>0.979308959421454</v>
      </c>
      <c r="R497" s="267">
        <v>0.986740331491713</v>
      </c>
      <c r="S497" s="267">
        <v>0.982584269662921</v>
      </c>
      <c r="T497" s="295">
        <v>-0.00743137207025835</v>
      </c>
      <c r="U497" s="266">
        <v>113808</v>
      </c>
      <c r="V497" s="266">
        <v>107739</v>
      </c>
      <c r="W497" s="267">
        <v>0.946673344580346</v>
      </c>
      <c r="X497" s="267">
        <v>0.933909200482121</v>
      </c>
      <c r="Y497" s="268">
        <v>0.941436464088398</v>
      </c>
      <c r="Z497" s="268">
        <v>0.928651685393258</v>
      </c>
      <c r="AA497" s="295">
        <v>-0.00752726360627642</v>
      </c>
      <c r="AB497" s="264">
        <v>24773</v>
      </c>
      <c r="AC497" s="264">
        <v>23356</v>
      </c>
      <c r="AD497" s="264">
        <v>25741</v>
      </c>
      <c r="AE497" s="264">
        <v>24488</v>
      </c>
      <c r="AF497" s="268">
        <v>0.942800629717838</v>
      </c>
      <c r="AG497" s="268">
        <v>0.951322792432306</v>
      </c>
      <c r="AH497" s="295">
        <v>-0.00852216271446848</v>
      </c>
    </row>
    <row r="498" spans="1:34">
      <c r="A498" s="315" t="s">
        <v>719</v>
      </c>
      <c r="B498" s="321" t="s">
        <v>3333</v>
      </c>
      <c r="C498" s="293" t="s">
        <v>894</v>
      </c>
      <c r="D498" s="321" t="s">
        <v>895</v>
      </c>
      <c r="E498" s="263">
        <v>5721</v>
      </c>
      <c r="F498" s="263">
        <v>5661</v>
      </c>
      <c r="G498" s="263">
        <v>5390</v>
      </c>
      <c r="H498" s="264">
        <v>2120</v>
      </c>
      <c r="I498" s="264">
        <v>2100</v>
      </c>
      <c r="J498" s="264">
        <v>2020</v>
      </c>
      <c r="K498" s="264">
        <v>3957</v>
      </c>
      <c r="L498" s="264">
        <v>3928</v>
      </c>
      <c r="M498" s="264">
        <v>3740</v>
      </c>
      <c r="N498" s="267">
        <v>0.986516324907051</v>
      </c>
      <c r="O498" s="266">
        <v>121525</v>
      </c>
      <c r="P498" s="294">
        <v>0.9</v>
      </c>
      <c r="Q498" s="267">
        <v>0.989512323020451</v>
      </c>
      <c r="R498" s="267">
        <v>0.990566037735849</v>
      </c>
      <c r="S498" s="267">
        <v>0.992671215567349</v>
      </c>
      <c r="T498" s="295">
        <v>-0.00105371471539806</v>
      </c>
      <c r="U498" s="266">
        <v>123186</v>
      </c>
      <c r="V498" s="266">
        <v>116938</v>
      </c>
      <c r="W498" s="267">
        <v>0.949279950643742</v>
      </c>
      <c r="X498" s="267">
        <v>0.942142981996155</v>
      </c>
      <c r="Y498" s="268">
        <v>0.952830188679245</v>
      </c>
      <c r="Z498" s="268">
        <v>0.945160475107405</v>
      </c>
      <c r="AA498" s="295">
        <v>-0.0106872066830908</v>
      </c>
      <c r="AB498" s="264">
        <v>28321</v>
      </c>
      <c r="AC498" s="264">
        <v>26896</v>
      </c>
      <c r="AD498" s="264">
        <v>27828</v>
      </c>
      <c r="AE498" s="264">
        <v>26478</v>
      </c>
      <c r="AF498" s="268">
        <v>0.949683980085449</v>
      </c>
      <c r="AG498" s="268">
        <v>0.951487710219922</v>
      </c>
      <c r="AH498" s="295">
        <v>-0.00180373013447344</v>
      </c>
    </row>
    <row r="499" spans="1:34">
      <c r="A499" s="315" t="s">
        <v>719</v>
      </c>
      <c r="B499" s="321" t="s">
        <v>3333</v>
      </c>
      <c r="C499" s="293" t="s">
        <v>896</v>
      </c>
      <c r="D499" s="321" t="s">
        <v>896</v>
      </c>
      <c r="E499" s="263">
        <v>3249</v>
      </c>
      <c r="F499" s="263">
        <v>3224</v>
      </c>
      <c r="G499" s="263">
        <v>2951</v>
      </c>
      <c r="H499" s="264">
        <v>1148</v>
      </c>
      <c r="I499" s="264">
        <v>1141</v>
      </c>
      <c r="J499" s="264">
        <v>1049</v>
      </c>
      <c r="K499" s="264">
        <v>2209</v>
      </c>
      <c r="L499" s="264">
        <v>2196</v>
      </c>
      <c r="M499" s="264">
        <v>2056</v>
      </c>
      <c r="N499" s="267">
        <v>0.994690239879626</v>
      </c>
      <c r="O499" s="266">
        <v>68751</v>
      </c>
      <c r="P499" s="294">
        <v>0.9</v>
      </c>
      <c r="Q499" s="267">
        <v>0.992305324715297</v>
      </c>
      <c r="R499" s="267">
        <v>0.99390243902439</v>
      </c>
      <c r="S499" s="267">
        <v>0.994114984155727</v>
      </c>
      <c r="T499" s="295">
        <v>-0.00159711430909326</v>
      </c>
      <c r="U499" s="266">
        <v>69118</v>
      </c>
      <c r="V499" s="266">
        <v>65064</v>
      </c>
      <c r="W499" s="267">
        <v>0.941346682485026</v>
      </c>
      <c r="X499" s="267">
        <v>0.90827947060634</v>
      </c>
      <c r="Y499" s="268">
        <v>0.913763066202091</v>
      </c>
      <c r="Z499" s="268">
        <v>0.930737890448167</v>
      </c>
      <c r="AA499" s="295">
        <v>-0.00548359559575018</v>
      </c>
      <c r="AB499" s="264">
        <v>15998</v>
      </c>
      <c r="AC499" s="264">
        <v>14825</v>
      </c>
      <c r="AD499" s="264">
        <v>15732</v>
      </c>
      <c r="AE499" s="264">
        <v>14684</v>
      </c>
      <c r="AF499" s="268">
        <v>0.926678334791849</v>
      </c>
      <c r="AG499" s="268">
        <v>0.933384185100432</v>
      </c>
      <c r="AH499" s="295">
        <v>-0.00670585030858317</v>
      </c>
    </row>
    <row r="500" spans="1:34">
      <c r="A500" s="315" t="s">
        <v>719</v>
      </c>
      <c r="B500" s="321" t="s">
        <v>3333</v>
      </c>
      <c r="C500" s="293" t="s">
        <v>897</v>
      </c>
      <c r="D500" s="321" t="s">
        <v>898</v>
      </c>
      <c r="E500" s="263">
        <v>4688</v>
      </c>
      <c r="F500" s="263">
        <v>4624</v>
      </c>
      <c r="G500" s="263">
        <v>4454</v>
      </c>
      <c r="H500" s="264">
        <v>1818</v>
      </c>
      <c r="I500" s="264">
        <v>1773</v>
      </c>
      <c r="J500" s="264">
        <v>1750</v>
      </c>
      <c r="K500" s="264">
        <v>3177</v>
      </c>
      <c r="L500" s="264">
        <v>3141</v>
      </c>
      <c r="M500" s="264">
        <v>3046</v>
      </c>
      <c r="N500" s="267">
        <v>0.985609813635291</v>
      </c>
      <c r="O500" s="266">
        <v>100272</v>
      </c>
      <c r="P500" s="294">
        <v>0.9</v>
      </c>
      <c r="Q500" s="267">
        <v>0.986348122866894</v>
      </c>
      <c r="R500" s="267">
        <v>0.975247524752475</v>
      </c>
      <c r="S500" s="267">
        <v>0.988668555240793</v>
      </c>
      <c r="T500" s="295">
        <v>0.011100598114419</v>
      </c>
      <c r="U500" s="266">
        <v>101736</v>
      </c>
      <c r="V500" s="266">
        <v>97043</v>
      </c>
      <c r="W500" s="267">
        <v>0.95387080286231</v>
      </c>
      <c r="X500" s="267">
        <v>0.950085324232082</v>
      </c>
      <c r="Y500" s="268">
        <v>0.962596259625963</v>
      </c>
      <c r="Z500" s="268">
        <v>0.958766131570664</v>
      </c>
      <c r="AA500" s="295">
        <v>-0.0125109353938807</v>
      </c>
      <c r="AB500" s="264">
        <v>23441</v>
      </c>
      <c r="AC500" s="264">
        <v>22570</v>
      </c>
      <c r="AD500" s="264">
        <v>23012</v>
      </c>
      <c r="AE500" s="264">
        <v>22066</v>
      </c>
      <c r="AF500" s="268">
        <v>0.962842882129602</v>
      </c>
      <c r="AG500" s="268">
        <v>0.958891013384321</v>
      </c>
      <c r="AH500" s="295">
        <v>0.00395186874528075</v>
      </c>
    </row>
    <row r="501" spans="1:34">
      <c r="A501" s="315" t="s">
        <v>719</v>
      </c>
      <c r="B501" s="321" t="s">
        <v>3333</v>
      </c>
      <c r="C501" s="293" t="s">
        <v>899</v>
      </c>
      <c r="D501" s="321" t="s">
        <v>900</v>
      </c>
      <c r="E501" s="263">
        <v>4580</v>
      </c>
      <c r="F501" s="263">
        <v>4538</v>
      </c>
      <c r="G501" s="263">
        <v>4257</v>
      </c>
      <c r="H501" s="264">
        <v>1671</v>
      </c>
      <c r="I501" s="264">
        <v>1635</v>
      </c>
      <c r="J501" s="264">
        <v>1501</v>
      </c>
      <c r="K501" s="264">
        <v>3059</v>
      </c>
      <c r="L501" s="264">
        <v>3021</v>
      </c>
      <c r="M501" s="264">
        <v>2829</v>
      </c>
      <c r="N501" s="267">
        <v>0.988269362913517</v>
      </c>
      <c r="O501" s="266">
        <v>100675</v>
      </c>
      <c r="P501" s="294">
        <v>0.9</v>
      </c>
      <c r="Q501" s="267">
        <v>0.990829694323144</v>
      </c>
      <c r="R501" s="267">
        <v>0.978456014362657</v>
      </c>
      <c r="S501" s="267">
        <v>0.987577639751553</v>
      </c>
      <c r="T501" s="295">
        <v>0.012373679960487</v>
      </c>
      <c r="U501" s="266">
        <v>101870</v>
      </c>
      <c r="V501" s="266">
        <v>94158</v>
      </c>
      <c r="W501" s="267">
        <v>0.924295670953176</v>
      </c>
      <c r="X501" s="267">
        <v>0.929475982532751</v>
      </c>
      <c r="Y501" s="268">
        <v>0.898264512268103</v>
      </c>
      <c r="Z501" s="268">
        <v>0.924812030075188</v>
      </c>
      <c r="AA501" s="295">
        <v>0.0312114702646482</v>
      </c>
      <c r="AB501" s="264">
        <v>22700</v>
      </c>
      <c r="AC501" s="264">
        <v>20991</v>
      </c>
      <c r="AD501" s="264">
        <v>23984</v>
      </c>
      <c r="AE501" s="264">
        <v>22345</v>
      </c>
      <c r="AF501" s="268">
        <v>0.924713656387665</v>
      </c>
      <c r="AG501" s="268">
        <v>0.931662775183456</v>
      </c>
      <c r="AH501" s="295">
        <v>-0.00694911879579041</v>
      </c>
    </row>
    <row r="502" spans="1:34">
      <c r="A502" s="315" t="s">
        <v>719</v>
      </c>
      <c r="B502" s="321" t="s">
        <v>3333</v>
      </c>
      <c r="C502" s="293" t="s">
        <v>901</v>
      </c>
      <c r="D502" s="321" t="s">
        <v>902</v>
      </c>
      <c r="E502" s="263">
        <v>5302</v>
      </c>
      <c r="F502" s="263">
        <v>5240</v>
      </c>
      <c r="G502" s="263">
        <v>4882</v>
      </c>
      <c r="H502" s="264">
        <v>1841</v>
      </c>
      <c r="I502" s="264">
        <v>1827</v>
      </c>
      <c r="J502" s="264">
        <v>1701</v>
      </c>
      <c r="K502" s="264">
        <v>3576</v>
      </c>
      <c r="L502" s="264">
        <v>3544</v>
      </c>
      <c r="M502" s="264">
        <v>3357</v>
      </c>
      <c r="N502" s="267">
        <v>0.988628437734516</v>
      </c>
      <c r="O502" s="266">
        <v>111977</v>
      </c>
      <c r="P502" s="294">
        <v>0.9</v>
      </c>
      <c r="Q502" s="267">
        <v>0.988306299509619</v>
      </c>
      <c r="R502" s="267">
        <v>0.992395437262357</v>
      </c>
      <c r="S502" s="267">
        <v>0.991051454138702</v>
      </c>
      <c r="T502" s="295">
        <v>-0.00408913775273845</v>
      </c>
      <c r="U502" s="266">
        <v>113265</v>
      </c>
      <c r="V502" s="266">
        <v>105768</v>
      </c>
      <c r="W502" s="267">
        <v>0.933810091378625</v>
      </c>
      <c r="X502" s="267">
        <v>0.92078460958129</v>
      </c>
      <c r="Y502" s="268">
        <v>0.923954372623574</v>
      </c>
      <c r="Z502" s="268">
        <v>0.938758389261745</v>
      </c>
      <c r="AA502" s="295">
        <v>-0.00316976304228411</v>
      </c>
      <c r="AB502" s="264">
        <v>25746</v>
      </c>
      <c r="AC502" s="264">
        <v>24089</v>
      </c>
      <c r="AD502" s="264">
        <v>25870</v>
      </c>
      <c r="AE502" s="264">
        <v>24280</v>
      </c>
      <c r="AF502" s="268">
        <v>0.935640487842772</v>
      </c>
      <c r="AG502" s="268">
        <v>0.938538848086587</v>
      </c>
      <c r="AH502" s="295">
        <v>-0.00289836024381518</v>
      </c>
    </row>
    <row r="503" spans="1:34">
      <c r="A503" s="315" t="s">
        <v>719</v>
      </c>
      <c r="B503" s="321" t="s">
        <v>3333</v>
      </c>
      <c r="C503" s="293" t="s">
        <v>903</v>
      </c>
      <c r="D503" s="321" t="s">
        <v>904</v>
      </c>
      <c r="E503" s="263">
        <v>6230</v>
      </c>
      <c r="F503" s="263">
        <v>6167</v>
      </c>
      <c r="G503" s="263">
        <v>5730</v>
      </c>
      <c r="H503" s="264">
        <v>2163</v>
      </c>
      <c r="I503" s="264">
        <v>2150</v>
      </c>
      <c r="J503" s="264">
        <v>2018</v>
      </c>
      <c r="K503" s="264">
        <v>4244</v>
      </c>
      <c r="L503" s="264">
        <v>4221</v>
      </c>
      <c r="M503" s="264">
        <v>4040</v>
      </c>
      <c r="N503" s="267">
        <v>0.991813701516121</v>
      </c>
      <c r="O503" s="266">
        <v>131817</v>
      </c>
      <c r="P503" s="294">
        <v>0.9</v>
      </c>
      <c r="Q503" s="267">
        <v>0.989887640449438</v>
      </c>
      <c r="R503" s="267">
        <v>0.993989828941285</v>
      </c>
      <c r="S503" s="267">
        <v>0.994580584354383</v>
      </c>
      <c r="T503" s="295">
        <v>-0.00410218849184707</v>
      </c>
      <c r="U503" s="266">
        <v>132905</v>
      </c>
      <c r="V503" s="266">
        <v>125151</v>
      </c>
      <c r="W503" s="267">
        <v>0.941657574959558</v>
      </c>
      <c r="X503" s="267">
        <v>0.919743178170145</v>
      </c>
      <c r="Y503" s="268">
        <v>0.932963476652797</v>
      </c>
      <c r="Z503" s="268">
        <v>0.951932139491046</v>
      </c>
      <c r="AA503" s="295">
        <v>-0.0132202984826525</v>
      </c>
      <c r="AB503" s="264">
        <v>30537</v>
      </c>
      <c r="AC503" s="264">
        <v>28743</v>
      </c>
      <c r="AD503" s="264">
        <v>30889</v>
      </c>
      <c r="AE503" s="264">
        <v>29264</v>
      </c>
      <c r="AF503" s="268">
        <v>0.94125159642401</v>
      </c>
      <c r="AG503" s="268">
        <v>0.947392275567354</v>
      </c>
      <c r="AH503" s="295">
        <v>-0.00614067914334382</v>
      </c>
    </row>
    <row r="504" spans="1:34">
      <c r="A504" s="315" t="s">
        <v>719</v>
      </c>
      <c r="B504" s="321" t="s">
        <v>3333</v>
      </c>
      <c r="C504" s="293" t="s">
        <v>905</v>
      </c>
      <c r="D504" s="321" t="s">
        <v>905</v>
      </c>
      <c r="E504" s="263">
        <v>1528</v>
      </c>
      <c r="F504" s="263">
        <v>1527</v>
      </c>
      <c r="G504" s="263">
        <v>1465</v>
      </c>
      <c r="H504" s="264">
        <v>493</v>
      </c>
      <c r="I504" s="264">
        <v>493</v>
      </c>
      <c r="J504" s="264">
        <v>474</v>
      </c>
      <c r="K504" s="264">
        <v>977</v>
      </c>
      <c r="L504" s="264">
        <v>975</v>
      </c>
      <c r="M504" s="264">
        <v>933</v>
      </c>
      <c r="N504" s="267">
        <v>0.998051792351037</v>
      </c>
      <c r="O504" s="266">
        <v>33299</v>
      </c>
      <c r="P504" s="294">
        <v>0.9</v>
      </c>
      <c r="Q504" s="267">
        <v>0.99934554973822</v>
      </c>
      <c r="R504" s="267">
        <v>1</v>
      </c>
      <c r="S504" s="267">
        <v>0.997952917093142</v>
      </c>
      <c r="T504" s="295">
        <v>-0.000654450261780126</v>
      </c>
      <c r="U504" s="266">
        <v>33364</v>
      </c>
      <c r="V504" s="266">
        <v>31958</v>
      </c>
      <c r="W504" s="267">
        <v>0.957858769931663</v>
      </c>
      <c r="X504" s="267">
        <v>0.958769633507853</v>
      </c>
      <c r="Y504" s="268">
        <v>0.961460446247465</v>
      </c>
      <c r="Z504" s="268">
        <v>0.95496417604913</v>
      </c>
      <c r="AA504" s="295">
        <v>-0.00269081273961114</v>
      </c>
      <c r="AB504" s="264">
        <v>7379</v>
      </c>
      <c r="AC504" s="264">
        <v>7091</v>
      </c>
      <c r="AD504" s="264">
        <v>7632</v>
      </c>
      <c r="AE504" s="264">
        <v>7254</v>
      </c>
      <c r="AF504" s="268">
        <v>0.960970321181732</v>
      </c>
      <c r="AG504" s="268">
        <v>0.950471698113208</v>
      </c>
      <c r="AH504" s="295">
        <v>0.0104986230685244</v>
      </c>
    </row>
    <row r="505" spans="1:34">
      <c r="A505" s="315" t="s">
        <v>719</v>
      </c>
      <c r="B505" s="321" t="s">
        <v>3333</v>
      </c>
      <c r="C505" s="293" t="s">
        <v>906</v>
      </c>
      <c r="D505" s="321" t="s">
        <v>906</v>
      </c>
      <c r="E505" s="263">
        <v>6284</v>
      </c>
      <c r="F505" s="263">
        <v>6219</v>
      </c>
      <c r="G505" s="263">
        <v>5966</v>
      </c>
      <c r="H505" s="264">
        <v>2170</v>
      </c>
      <c r="I505" s="264">
        <v>2138</v>
      </c>
      <c r="J505" s="264">
        <v>2073</v>
      </c>
      <c r="K505" s="264">
        <v>4287</v>
      </c>
      <c r="L505" s="264">
        <v>4234</v>
      </c>
      <c r="M505" s="264">
        <v>4074</v>
      </c>
      <c r="N505" s="267">
        <v>0.985157685528931</v>
      </c>
      <c r="O505" s="266">
        <v>131356</v>
      </c>
      <c r="P505" s="294">
        <v>0.9</v>
      </c>
      <c r="Q505" s="267">
        <v>0.989656269891789</v>
      </c>
      <c r="R505" s="267">
        <v>0.985253456221198</v>
      </c>
      <c r="S505" s="267">
        <v>0.987637042220667</v>
      </c>
      <c r="T505" s="295">
        <v>0.00440281367059048</v>
      </c>
      <c r="U505" s="266">
        <v>133335</v>
      </c>
      <c r="V505" s="266">
        <v>126924</v>
      </c>
      <c r="W505" s="267">
        <v>0.951918101023737</v>
      </c>
      <c r="X505" s="267">
        <v>0.949395289624443</v>
      </c>
      <c r="Y505" s="268">
        <v>0.955299539170507</v>
      </c>
      <c r="Z505" s="268">
        <v>0.950314905528342</v>
      </c>
      <c r="AA505" s="295">
        <v>-0.00590424954606383</v>
      </c>
      <c r="AB505" s="264">
        <v>30522</v>
      </c>
      <c r="AC505" s="264">
        <v>29215</v>
      </c>
      <c r="AD505" s="264">
        <v>30523</v>
      </c>
      <c r="AE505" s="264">
        <v>29360</v>
      </c>
      <c r="AF505" s="268">
        <v>0.957178428674399</v>
      </c>
      <c r="AG505" s="268">
        <v>0.961897585427383</v>
      </c>
      <c r="AH505" s="295">
        <v>-0.00471915675298384</v>
      </c>
    </row>
    <row r="506" spans="1:34">
      <c r="A506" s="315" t="s">
        <v>719</v>
      </c>
      <c r="B506" s="321" t="s">
        <v>3333</v>
      </c>
      <c r="C506" s="293" t="s">
        <v>907</v>
      </c>
      <c r="D506" s="321" t="s">
        <v>908</v>
      </c>
      <c r="E506" s="263">
        <v>5412</v>
      </c>
      <c r="F506" s="263">
        <v>5315</v>
      </c>
      <c r="G506" s="263">
        <v>5016</v>
      </c>
      <c r="H506" s="264">
        <v>2484</v>
      </c>
      <c r="I506" s="264">
        <v>2440</v>
      </c>
      <c r="J506" s="264">
        <v>2301</v>
      </c>
      <c r="K506" s="264">
        <v>3767</v>
      </c>
      <c r="L506" s="264">
        <v>3725</v>
      </c>
      <c r="M506" s="264">
        <v>3499</v>
      </c>
      <c r="N506" s="267">
        <v>0.987858447682569</v>
      </c>
      <c r="O506" s="266">
        <v>116266</v>
      </c>
      <c r="P506" s="294">
        <v>0.9</v>
      </c>
      <c r="Q506" s="267">
        <v>0.982076866223208</v>
      </c>
      <c r="R506" s="267">
        <v>0.982286634460548</v>
      </c>
      <c r="S506" s="267">
        <v>0.988850544199628</v>
      </c>
      <c r="T506" s="295">
        <v>-0.000209768237339869</v>
      </c>
      <c r="U506" s="266">
        <v>117695</v>
      </c>
      <c r="V506" s="266">
        <v>111818</v>
      </c>
      <c r="W506" s="267">
        <v>0.950065848166872</v>
      </c>
      <c r="X506" s="267">
        <v>0.926829268292683</v>
      </c>
      <c r="Y506" s="268">
        <v>0.926328502415459</v>
      </c>
      <c r="Z506" s="268">
        <v>0.928855853464295</v>
      </c>
      <c r="AA506" s="295">
        <v>0.00050076587722403</v>
      </c>
      <c r="AB506" s="264">
        <v>27335</v>
      </c>
      <c r="AC506" s="264">
        <v>25712</v>
      </c>
      <c r="AD506" s="264">
        <v>27859</v>
      </c>
      <c r="AE506" s="264">
        <v>26671</v>
      </c>
      <c r="AF506" s="268">
        <v>0.940625571611487</v>
      </c>
      <c r="AG506" s="268">
        <v>0.957356689041243</v>
      </c>
      <c r="AH506" s="295">
        <v>-0.0167311174297563</v>
      </c>
    </row>
    <row r="507" spans="1:34">
      <c r="A507" s="315" t="s">
        <v>719</v>
      </c>
      <c r="B507" s="321" t="s">
        <v>3333</v>
      </c>
      <c r="C507" s="293" t="s">
        <v>909</v>
      </c>
      <c r="D507" s="321" t="s">
        <v>909</v>
      </c>
      <c r="E507" s="263">
        <v>3610</v>
      </c>
      <c r="F507" s="263">
        <v>3599</v>
      </c>
      <c r="G507" s="263">
        <v>3333</v>
      </c>
      <c r="H507" s="264">
        <v>1238</v>
      </c>
      <c r="I507" s="264">
        <v>1235</v>
      </c>
      <c r="J507" s="264">
        <v>1166</v>
      </c>
      <c r="K507" s="264">
        <v>2535</v>
      </c>
      <c r="L507" s="264">
        <v>2511</v>
      </c>
      <c r="M507" s="264">
        <v>2298</v>
      </c>
      <c r="N507" s="267">
        <v>0.989135897931568</v>
      </c>
      <c r="O507" s="266">
        <v>76752</v>
      </c>
      <c r="P507" s="294">
        <v>0.9</v>
      </c>
      <c r="Q507" s="267">
        <v>0.996952908587258</v>
      </c>
      <c r="R507" s="267">
        <v>0.997576736672052</v>
      </c>
      <c r="S507" s="267">
        <v>0.990532544378698</v>
      </c>
      <c r="T507" s="295">
        <v>-0.000623828084794109</v>
      </c>
      <c r="U507" s="266">
        <v>77595</v>
      </c>
      <c r="V507" s="266">
        <v>72465</v>
      </c>
      <c r="W507" s="267">
        <v>0.933887492750822</v>
      </c>
      <c r="X507" s="267">
        <v>0.923268698060942</v>
      </c>
      <c r="Y507" s="268">
        <v>0.941841680129241</v>
      </c>
      <c r="Z507" s="268">
        <v>0.906508875739645</v>
      </c>
      <c r="AA507" s="295">
        <v>-0.0185729820682989</v>
      </c>
      <c r="AB507" s="264">
        <v>17673</v>
      </c>
      <c r="AC507" s="264">
        <v>16425</v>
      </c>
      <c r="AD507" s="264">
        <v>17446</v>
      </c>
      <c r="AE507" s="264">
        <v>16226</v>
      </c>
      <c r="AF507" s="268">
        <v>0.929383805805466</v>
      </c>
      <c r="AG507" s="268">
        <v>0.93006993006993</v>
      </c>
      <c r="AH507" s="295">
        <v>-0.000686124264464127</v>
      </c>
    </row>
    <row r="508" spans="1:34">
      <c r="A508" s="315" t="s">
        <v>719</v>
      </c>
      <c r="B508" s="321" t="s">
        <v>3333</v>
      </c>
      <c r="C508" s="293" t="s">
        <v>910</v>
      </c>
      <c r="D508" s="321" t="s">
        <v>910</v>
      </c>
      <c r="E508" s="263">
        <v>2088</v>
      </c>
      <c r="F508" s="263">
        <v>2005</v>
      </c>
      <c r="G508" s="263">
        <v>1810</v>
      </c>
      <c r="H508" s="264">
        <v>817</v>
      </c>
      <c r="I508" s="264">
        <v>791</v>
      </c>
      <c r="J508" s="264">
        <v>702</v>
      </c>
      <c r="K508" s="264">
        <v>1497</v>
      </c>
      <c r="L508" s="264">
        <v>1457</v>
      </c>
      <c r="M508" s="264">
        <v>1286</v>
      </c>
      <c r="N508" s="267">
        <v>0.96881501206624</v>
      </c>
      <c r="O508" s="266">
        <v>46569</v>
      </c>
      <c r="P508" s="294">
        <v>0.9</v>
      </c>
      <c r="Q508" s="267">
        <v>0.960249042145594</v>
      </c>
      <c r="R508" s="267">
        <v>0.968176254589963</v>
      </c>
      <c r="S508" s="267">
        <v>0.973279893119573</v>
      </c>
      <c r="T508" s="295">
        <v>-0.00792721244436934</v>
      </c>
      <c r="U508" s="266">
        <v>48068</v>
      </c>
      <c r="V508" s="266">
        <v>42010</v>
      </c>
      <c r="W508" s="267">
        <v>0.873970208870766</v>
      </c>
      <c r="X508" s="267">
        <v>0.866858237547893</v>
      </c>
      <c r="Y508" s="268">
        <v>0.859241126070991</v>
      </c>
      <c r="Z508" s="268">
        <v>0.859051436205745</v>
      </c>
      <c r="AA508" s="295">
        <v>0.00761711147690125</v>
      </c>
      <c r="AB508" s="264">
        <v>10780</v>
      </c>
      <c r="AC508" s="264">
        <v>9264</v>
      </c>
      <c r="AD508" s="264">
        <v>11030</v>
      </c>
      <c r="AE508" s="264">
        <v>9894</v>
      </c>
      <c r="AF508" s="268">
        <v>0.859369202226345</v>
      </c>
      <c r="AG508" s="268">
        <v>0.897008159564823</v>
      </c>
      <c r="AH508" s="295">
        <v>-0.0376389573384781</v>
      </c>
    </row>
    <row r="509" spans="1:34">
      <c r="A509" s="315" t="s">
        <v>719</v>
      </c>
      <c r="B509" s="321" t="s">
        <v>3333</v>
      </c>
      <c r="C509" s="293" t="s">
        <v>911</v>
      </c>
      <c r="D509" s="321" t="s">
        <v>911</v>
      </c>
      <c r="E509" s="263">
        <v>2985</v>
      </c>
      <c r="F509" s="263">
        <v>2940</v>
      </c>
      <c r="G509" s="263">
        <v>2816</v>
      </c>
      <c r="H509" s="264">
        <v>1268</v>
      </c>
      <c r="I509" s="264">
        <v>1267</v>
      </c>
      <c r="J509" s="264">
        <v>1217</v>
      </c>
      <c r="K509" s="264">
        <v>2229</v>
      </c>
      <c r="L509" s="264">
        <v>2224</v>
      </c>
      <c r="M509" s="264">
        <v>2149</v>
      </c>
      <c r="N509" s="267">
        <v>0.996339434276206</v>
      </c>
      <c r="O509" s="266">
        <v>62874</v>
      </c>
      <c r="P509" s="294">
        <v>0.9</v>
      </c>
      <c r="Q509" s="267">
        <v>0.984924623115578</v>
      </c>
      <c r="R509" s="267">
        <v>0.999211356466877</v>
      </c>
      <c r="S509" s="267">
        <v>0.997756841633019</v>
      </c>
      <c r="T509" s="295">
        <v>-0.014286733351299</v>
      </c>
      <c r="U509" s="266">
        <v>63105</v>
      </c>
      <c r="V509" s="266">
        <v>60198</v>
      </c>
      <c r="W509" s="267">
        <v>0.953933919657713</v>
      </c>
      <c r="X509" s="267">
        <v>0.943383584589615</v>
      </c>
      <c r="Y509" s="268">
        <v>0.959779179810726</v>
      </c>
      <c r="Z509" s="268">
        <v>0.964109466128309</v>
      </c>
      <c r="AA509" s="295">
        <v>-0.0163955952211109</v>
      </c>
      <c r="AB509" s="264">
        <v>15357</v>
      </c>
      <c r="AC509" s="264">
        <v>14675</v>
      </c>
      <c r="AD509" s="264">
        <v>14740</v>
      </c>
      <c r="AE509" s="264">
        <v>14102</v>
      </c>
      <c r="AF509" s="268">
        <v>0.955590284560787</v>
      </c>
      <c r="AG509" s="268">
        <v>0.956716417910448</v>
      </c>
      <c r="AH509" s="295">
        <v>-0.00112613334966116</v>
      </c>
    </row>
    <row r="510" spans="1:34">
      <c r="A510" s="315" t="s">
        <v>719</v>
      </c>
      <c r="B510" s="321" t="s">
        <v>3333</v>
      </c>
      <c r="C510" s="293" t="s">
        <v>912</v>
      </c>
      <c r="D510" s="321" t="s">
        <v>912</v>
      </c>
      <c r="E510" s="263">
        <v>4507</v>
      </c>
      <c r="F510" s="263">
        <v>4450</v>
      </c>
      <c r="G510" s="263">
        <v>4100</v>
      </c>
      <c r="H510" s="264">
        <v>1645</v>
      </c>
      <c r="I510" s="264">
        <v>1627</v>
      </c>
      <c r="J510" s="264">
        <v>1562</v>
      </c>
      <c r="K510" s="264">
        <v>3386</v>
      </c>
      <c r="L510" s="264">
        <v>3343</v>
      </c>
      <c r="M510" s="264">
        <v>3083</v>
      </c>
      <c r="N510" s="267">
        <v>0.989015303874811</v>
      </c>
      <c r="O510" s="266">
        <v>103271</v>
      </c>
      <c r="P510" s="294">
        <v>0.9</v>
      </c>
      <c r="Q510" s="267">
        <v>0.987353006434435</v>
      </c>
      <c r="R510" s="267">
        <v>0.989057750759878</v>
      </c>
      <c r="S510" s="267">
        <v>0.9873006497342</v>
      </c>
      <c r="T510" s="295">
        <v>-0.0017047443254431</v>
      </c>
      <c r="U510" s="266">
        <v>104418</v>
      </c>
      <c r="V510" s="266">
        <v>96900</v>
      </c>
      <c r="W510" s="267">
        <v>0.928000919381716</v>
      </c>
      <c r="X510" s="267">
        <v>0.909696028400266</v>
      </c>
      <c r="Y510" s="268">
        <v>0.949544072948328</v>
      </c>
      <c r="Z510" s="268">
        <v>0.910513880685174</v>
      </c>
      <c r="AA510" s="295">
        <v>-0.0398480445480621</v>
      </c>
      <c r="AB510" s="264">
        <v>23443</v>
      </c>
      <c r="AC510" s="264">
        <v>21749</v>
      </c>
      <c r="AD510" s="264">
        <v>23700</v>
      </c>
      <c r="AE510" s="264">
        <v>22061</v>
      </c>
      <c r="AF510" s="268">
        <v>0.927739623768289</v>
      </c>
      <c r="AG510" s="268">
        <v>0.93084388185654</v>
      </c>
      <c r="AH510" s="295">
        <v>-0.0031042580882511</v>
      </c>
    </row>
    <row r="511" spans="1:34">
      <c r="A511" s="315" t="s">
        <v>719</v>
      </c>
      <c r="B511" s="321" t="s">
        <v>3334</v>
      </c>
      <c r="C511" s="293" t="s">
        <v>913</v>
      </c>
      <c r="D511" s="321" t="s">
        <v>913</v>
      </c>
      <c r="E511" s="263">
        <v>2035</v>
      </c>
      <c r="F511" s="263">
        <v>2009</v>
      </c>
      <c r="G511" s="263">
        <v>1792</v>
      </c>
      <c r="H511" s="264">
        <v>922</v>
      </c>
      <c r="I511" s="264">
        <v>909</v>
      </c>
      <c r="J511" s="264">
        <v>824</v>
      </c>
      <c r="K511" s="264">
        <v>1118</v>
      </c>
      <c r="L511" s="264">
        <v>1113</v>
      </c>
      <c r="M511" s="264">
        <v>1023</v>
      </c>
      <c r="N511" s="267">
        <v>0.989937165248441</v>
      </c>
      <c r="O511" s="266">
        <v>42695</v>
      </c>
      <c r="P511" s="294">
        <v>0.9</v>
      </c>
      <c r="Q511" s="267">
        <v>0.987223587223587</v>
      </c>
      <c r="R511" s="267">
        <v>0.98590021691974</v>
      </c>
      <c r="S511" s="267">
        <v>0.995527728085868</v>
      </c>
      <c r="T511" s="295">
        <v>0.00132337030384755</v>
      </c>
      <c r="U511" s="266">
        <v>43129</v>
      </c>
      <c r="V511" s="266">
        <v>39335</v>
      </c>
      <c r="W511" s="267">
        <v>0.912031347817014</v>
      </c>
      <c r="X511" s="267">
        <v>0.880589680589681</v>
      </c>
      <c r="Y511" s="268">
        <v>0.893709327548807</v>
      </c>
      <c r="Z511" s="268">
        <v>0.915026833631485</v>
      </c>
      <c r="AA511" s="295">
        <v>-0.0131196469591264</v>
      </c>
      <c r="AB511" s="264">
        <v>9349</v>
      </c>
      <c r="AC511" s="264">
        <v>8400</v>
      </c>
      <c r="AD511" s="264">
        <v>9589</v>
      </c>
      <c r="AE511" s="264">
        <v>8691</v>
      </c>
      <c r="AF511" s="268">
        <v>0.898491817306664</v>
      </c>
      <c r="AG511" s="268">
        <v>0.906351027218688</v>
      </c>
      <c r="AH511" s="295">
        <v>-0.00785920991202427</v>
      </c>
    </row>
    <row r="512" spans="1:34">
      <c r="A512" s="315" t="s">
        <v>719</v>
      </c>
      <c r="B512" s="321" t="s">
        <v>3334</v>
      </c>
      <c r="C512" s="293" t="s">
        <v>914</v>
      </c>
      <c r="D512" s="321" t="s">
        <v>914</v>
      </c>
      <c r="E512" s="263">
        <v>3195</v>
      </c>
      <c r="F512" s="263">
        <v>3172</v>
      </c>
      <c r="G512" s="263">
        <v>2860</v>
      </c>
      <c r="H512" s="264">
        <v>1302</v>
      </c>
      <c r="I512" s="264">
        <v>1289</v>
      </c>
      <c r="J512" s="264">
        <v>1173</v>
      </c>
      <c r="K512" s="264">
        <v>2149</v>
      </c>
      <c r="L512" s="264">
        <v>2136</v>
      </c>
      <c r="M512" s="264">
        <v>1958</v>
      </c>
      <c r="N512" s="267">
        <v>0.992870875843777</v>
      </c>
      <c r="O512" s="266">
        <v>70749</v>
      </c>
      <c r="P512" s="294">
        <v>0.9</v>
      </c>
      <c r="Q512" s="267">
        <v>0.992801251956182</v>
      </c>
      <c r="R512" s="267">
        <v>0.990015360983103</v>
      </c>
      <c r="S512" s="267">
        <v>0.993950674732434</v>
      </c>
      <c r="T512" s="295">
        <v>0.00278589097307858</v>
      </c>
      <c r="U512" s="266">
        <v>71257</v>
      </c>
      <c r="V512" s="266">
        <v>65133</v>
      </c>
      <c r="W512" s="267">
        <v>0.914057566274191</v>
      </c>
      <c r="X512" s="267">
        <v>0.895148669796557</v>
      </c>
      <c r="Y512" s="268">
        <v>0.900921658986175</v>
      </c>
      <c r="Z512" s="268">
        <v>0.911121451838064</v>
      </c>
      <c r="AA512" s="295">
        <v>-0.00577298918961799</v>
      </c>
      <c r="AB512" s="264">
        <v>15565</v>
      </c>
      <c r="AC512" s="264">
        <v>14356</v>
      </c>
      <c r="AD512" s="264">
        <v>15918</v>
      </c>
      <c r="AE512" s="264">
        <v>14631</v>
      </c>
      <c r="AF512" s="268">
        <v>0.922325730806296</v>
      </c>
      <c r="AG512" s="268">
        <v>0.919148134187712</v>
      </c>
      <c r="AH512" s="295">
        <v>0.00317759661858419</v>
      </c>
    </row>
    <row r="513" spans="1:34">
      <c r="A513" s="315" t="s">
        <v>719</v>
      </c>
      <c r="B513" s="321" t="s">
        <v>3334</v>
      </c>
      <c r="C513" s="293" t="s">
        <v>915</v>
      </c>
      <c r="D513" s="321" t="s">
        <v>915</v>
      </c>
      <c r="E513" s="263">
        <v>2400</v>
      </c>
      <c r="F513" s="263">
        <v>2362</v>
      </c>
      <c r="G513" s="263">
        <v>2095</v>
      </c>
      <c r="H513" s="264">
        <v>1240</v>
      </c>
      <c r="I513" s="264">
        <v>1230</v>
      </c>
      <c r="J513" s="264">
        <v>1052</v>
      </c>
      <c r="K513" s="264">
        <v>1344</v>
      </c>
      <c r="L513" s="264">
        <v>1327</v>
      </c>
      <c r="M513" s="264">
        <v>1122</v>
      </c>
      <c r="N513" s="267">
        <v>0.988149922250621</v>
      </c>
      <c r="O513" s="266">
        <v>55286</v>
      </c>
      <c r="P513" s="294">
        <v>0.9</v>
      </c>
      <c r="Q513" s="267">
        <v>0.984166666666667</v>
      </c>
      <c r="R513" s="267">
        <v>0.991935483870968</v>
      </c>
      <c r="S513" s="267">
        <v>0.98735119047619</v>
      </c>
      <c r="T513" s="295">
        <v>-0.00776881720430111</v>
      </c>
      <c r="U513" s="266">
        <v>55949</v>
      </c>
      <c r="V513" s="266">
        <v>49685</v>
      </c>
      <c r="W513" s="267">
        <v>0.888040894385959</v>
      </c>
      <c r="X513" s="267">
        <v>0.872916666666667</v>
      </c>
      <c r="Y513" s="268">
        <v>0.848387096774194</v>
      </c>
      <c r="Z513" s="268">
        <v>0.834821428571429</v>
      </c>
      <c r="AA513" s="295">
        <v>0.0245295698924731</v>
      </c>
      <c r="AB513" s="264">
        <v>11800</v>
      </c>
      <c r="AC513" s="264">
        <v>10240</v>
      </c>
      <c r="AD513" s="264">
        <v>13155</v>
      </c>
      <c r="AE513" s="264">
        <v>11610</v>
      </c>
      <c r="AF513" s="268">
        <v>0.867796610169491</v>
      </c>
      <c r="AG513" s="268">
        <v>0.882554161915621</v>
      </c>
      <c r="AH513" s="295">
        <v>-0.0147575517461299</v>
      </c>
    </row>
    <row r="514" spans="1:34">
      <c r="A514" s="315" t="s">
        <v>719</v>
      </c>
      <c r="B514" s="321" t="s">
        <v>3334</v>
      </c>
      <c r="C514" s="293" t="s">
        <v>916</v>
      </c>
      <c r="D514" s="321" t="s">
        <v>916</v>
      </c>
      <c r="E514" s="263">
        <v>1916</v>
      </c>
      <c r="F514" s="263">
        <v>1894</v>
      </c>
      <c r="G514" s="263">
        <v>1760</v>
      </c>
      <c r="H514" s="264">
        <v>1133</v>
      </c>
      <c r="I514" s="264">
        <v>1129</v>
      </c>
      <c r="J514" s="264">
        <v>1046</v>
      </c>
      <c r="K514" s="264">
        <v>982</v>
      </c>
      <c r="L514" s="264">
        <v>977</v>
      </c>
      <c r="M514" s="264">
        <v>899</v>
      </c>
      <c r="N514" s="267">
        <v>0.992367644346062</v>
      </c>
      <c r="O514" s="266">
        <v>43037</v>
      </c>
      <c r="P514" s="294">
        <v>0.9</v>
      </c>
      <c r="Q514" s="267">
        <v>0.988517745302714</v>
      </c>
      <c r="R514" s="267">
        <v>0.996469549867608</v>
      </c>
      <c r="S514" s="267">
        <v>0.994908350305499</v>
      </c>
      <c r="T514" s="295">
        <v>-0.00795180456489419</v>
      </c>
      <c r="U514" s="266">
        <v>43368</v>
      </c>
      <c r="V514" s="266">
        <v>39320</v>
      </c>
      <c r="W514" s="267">
        <v>0.906659287954252</v>
      </c>
      <c r="X514" s="267">
        <v>0.918580375782881</v>
      </c>
      <c r="Y514" s="268">
        <v>0.923212709620477</v>
      </c>
      <c r="Z514" s="268">
        <v>0.915478615071283</v>
      </c>
      <c r="AA514" s="295">
        <v>-0.00463233383759565</v>
      </c>
      <c r="AB514" s="264">
        <v>9297</v>
      </c>
      <c r="AC514" s="264">
        <v>8430</v>
      </c>
      <c r="AD514" s="264">
        <v>9746</v>
      </c>
      <c r="AE514" s="264">
        <v>8867</v>
      </c>
      <c r="AF514" s="268">
        <v>0.90674411100355</v>
      </c>
      <c r="AG514" s="268">
        <v>0.909809152472809</v>
      </c>
      <c r="AH514" s="295">
        <v>-0.00306504146925979</v>
      </c>
    </row>
    <row r="515" spans="1:34">
      <c r="A515" s="315" t="s">
        <v>719</v>
      </c>
      <c r="B515" s="321" t="s">
        <v>3334</v>
      </c>
      <c r="C515" s="293" t="s">
        <v>917</v>
      </c>
      <c r="D515" s="321" t="s">
        <v>917</v>
      </c>
      <c r="E515" s="263">
        <v>1002</v>
      </c>
      <c r="F515" s="263">
        <v>1001</v>
      </c>
      <c r="G515" s="263">
        <v>926</v>
      </c>
      <c r="H515" s="264">
        <v>559</v>
      </c>
      <c r="I515" s="264">
        <v>557</v>
      </c>
      <c r="J515" s="264">
        <v>502</v>
      </c>
      <c r="K515" s="264">
        <v>587</v>
      </c>
      <c r="L515" s="264">
        <v>585</v>
      </c>
      <c r="M515" s="264">
        <v>532</v>
      </c>
      <c r="N515" s="267">
        <v>0.995319095582397</v>
      </c>
      <c r="O515" s="266">
        <v>23815</v>
      </c>
      <c r="P515" s="294">
        <v>0.9</v>
      </c>
      <c r="Q515" s="267">
        <v>0.999001996007984</v>
      </c>
      <c r="R515" s="267">
        <v>0.996422182468694</v>
      </c>
      <c r="S515" s="267">
        <v>0.996592844974446</v>
      </c>
      <c r="T515" s="295">
        <v>0.00257981353928993</v>
      </c>
      <c r="U515" s="266">
        <v>23927</v>
      </c>
      <c r="V515" s="266">
        <v>22010</v>
      </c>
      <c r="W515" s="267">
        <v>0.919881305637982</v>
      </c>
      <c r="X515" s="267">
        <v>0.924151696606786</v>
      </c>
      <c r="Y515" s="268">
        <v>0.898032200357782</v>
      </c>
      <c r="Z515" s="268">
        <v>0.906303236797274</v>
      </c>
      <c r="AA515" s="295">
        <v>0.0261194962490047</v>
      </c>
      <c r="AB515" s="264">
        <v>5127</v>
      </c>
      <c r="AC515" s="264">
        <v>4669</v>
      </c>
      <c r="AD515" s="264">
        <v>5517</v>
      </c>
      <c r="AE515" s="264">
        <v>5061</v>
      </c>
      <c r="AF515" s="268">
        <v>0.910669007216696</v>
      </c>
      <c r="AG515" s="268">
        <v>0.917346383904296</v>
      </c>
      <c r="AH515" s="295">
        <v>-0.00667737668759982</v>
      </c>
    </row>
    <row r="516" spans="1:34">
      <c r="A516" s="315" t="s">
        <v>719</v>
      </c>
      <c r="B516" s="321" t="s">
        <v>3334</v>
      </c>
      <c r="C516" s="293" t="s">
        <v>918</v>
      </c>
      <c r="D516" s="321" t="s">
        <v>918</v>
      </c>
      <c r="E516" s="263">
        <v>3167</v>
      </c>
      <c r="F516" s="263">
        <v>3132</v>
      </c>
      <c r="G516" s="263">
        <v>2769</v>
      </c>
      <c r="H516" s="264">
        <v>1878</v>
      </c>
      <c r="I516" s="264">
        <v>1843</v>
      </c>
      <c r="J516" s="264">
        <v>1644</v>
      </c>
      <c r="K516" s="264">
        <v>1839</v>
      </c>
      <c r="L516" s="264">
        <v>1746</v>
      </c>
      <c r="M516" s="264">
        <v>1564</v>
      </c>
      <c r="N516" s="267">
        <v>0.977075897180487</v>
      </c>
      <c r="O516" s="266">
        <v>70625</v>
      </c>
      <c r="P516" s="294">
        <v>0.9</v>
      </c>
      <c r="Q516" s="267">
        <v>0.988948531733502</v>
      </c>
      <c r="R516" s="267">
        <v>0.98136315228967</v>
      </c>
      <c r="S516" s="267">
        <v>0.949429037520392</v>
      </c>
      <c r="T516" s="295">
        <v>0.00758537944383186</v>
      </c>
      <c r="U516" s="266">
        <v>72282</v>
      </c>
      <c r="V516" s="266">
        <v>63020</v>
      </c>
      <c r="W516" s="267">
        <v>0.871862981101796</v>
      </c>
      <c r="X516" s="267">
        <v>0.874329017998105</v>
      </c>
      <c r="Y516" s="268">
        <v>0.875399361022364</v>
      </c>
      <c r="Z516" s="268">
        <v>0.850462207721588</v>
      </c>
      <c r="AA516" s="295">
        <v>-0.00107034302425879</v>
      </c>
      <c r="AB516" s="264">
        <v>16086</v>
      </c>
      <c r="AC516" s="264">
        <v>14145</v>
      </c>
      <c r="AD516" s="264">
        <v>16782</v>
      </c>
      <c r="AE516" s="264">
        <v>14852</v>
      </c>
      <c r="AF516" s="268">
        <v>0.879336068631108</v>
      </c>
      <c r="AG516" s="268">
        <v>0.884995828864259</v>
      </c>
      <c r="AH516" s="295">
        <v>-0.00565976023315151</v>
      </c>
    </row>
    <row r="517" spans="1:34">
      <c r="A517" s="315" t="s">
        <v>719</v>
      </c>
      <c r="B517" s="321" t="s">
        <v>3334</v>
      </c>
      <c r="C517" s="293" t="s">
        <v>919</v>
      </c>
      <c r="D517" s="321" t="s">
        <v>919</v>
      </c>
      <c r="E517" s="263">
        <v>1789</v>
      </c>
      <c r="F517" s="263">
        <v>1761</v>
      </c>
      <c r="G517" s="263">
        <v>1471</v>
      </c>
      <c r="H517" s="264">
        <v>1085</v>
      </c>
      <c r="I517" s="264">
        <v>1062</v>
      </c>
      <c r="J517" s="264">
        <v>877</v>
      </c>
      <c r="K517" s="264">
        <v>1039</v>
      </c>
      <c r="L517" s="264">
        <v>1005</v>
      </c>
      <c r="M517" s="264">
        <v>863</v>
      </c>
      <c r="N517" s="267">
        <v>0.977795181277929</v>
      </c>
      <c r="O517" s="266">
        <v>42450</v>
      </c>
      <c r="P517" s="294">
        <v>0.9</v>
      </c>
      <c r="Q517" s="267">
        <v>0.984348798211291</v>
      </c>
      <c r="R517" s="267">
        <v>0.978801843317972</v>
      </c>
      <c r="S517" s="267">
        <v>0.967276227141482</v>
      </c>
      <c r="T517" s="295">
        <v>0.0055469548933188</v>
      </c>
      <c r="U517" s="266">
        <v>43414</v>
      </c>
      <c r="V517" s="266">
        <v>38132</v>
      </c>
      <c r="W517" s="267">
        <v>0.878334177914958</v>
      </c>
      <c r="X517" s="267">
        <v>0.822247065399665</v>
      </c>
      <c r="Y517" s="268">
        <v>0.808294930875576</v>
      </c>
      <c r="Z517" s="268">
        <v>0.83060635226179</v>
      </c>
      <c r="AA517" s="295">
        <v>0.0139521345240886</v>
      </c>
      <c r="AB517" s="264">
        <v>9308</v>
      </c>
      <c r="AC517" s="264">
        <v>7883</v>
      </c>
      <c r="AD517" s="264">
        <v>9867</v>
      </c>
      <c r="AE517" s="264">
        <v>8583</v>
      </c>
      <c r="AF517" s="268">
        <v>0.846905887408681</v>
      </c>
      <c r="AG517" s="268">
        <v>0.869869261173609</v>
      </c>
      <c r="AH517" s="295">
        <v>-0.0229633737649283</v>
      </c>
    </row>
    <row r="518" spans="1:34">
      <c r="A518" s="315" t="s">
        <v>719</v>
      </c>
      <c r="B518" s="321" t="s">
        <v>3334</v>
      </c>
      <c r="C518" s="293" t="s">
        <v>920</v>
      </c>
      <c r="D518" s="321" t="s">
        <v>920</v>
      </c>
      <c r="E518" s="263">
        <v>3168</v>
      </c>
      <c r="F518" s="263">
        <v>3085</v>
      </c>
      <c r="G518" s="263">
        <v>2622</v>
      </c>
      <c r="H518" s="264">
        <v>2024</v>
      </c>
      <c r="I518" s="264">
        <v>1959</v>
      </c>
      <c r="J518" s="264">
        <v>1714</v>
      </c>
      <c r="K518" s="264">
        <v>1715</v>
      </c>
      <c r="L518" s="264">
        <v>1633</v>
      </c>
      <c r="M518" s="264">
        <v>1467</v>
      </c>
      <c r="N518" s="267">
        <v>0.948866638854123</v>
      </c>
      <c r="O518" s="266">
        <v>68233</v>
      </c>
      <c r="P518" s="294">
        <v>0.9</v>
      </c>
      <c r="Q518" s="267">
        <v>0.973800505050505</v>
      </c>
      <c r="R518" s="267">
        <v>0.967885375494071</v>
      </c>
      <c r="S518" s="267">
        <v>0.952186588921283</v>
      </c>
      <c r="T518" s="295">
        <v>0.00591512955643392</v>
      </c>
      <c r="U518" s="266">
        <v>71910</v>
      </c>
      <c r="V518" s="266">
        <v>58283</v>
      </c>
      <c r="W518" s="267">
        <v>0.810499235155055</v>
      </c>
      <c r="X518" s="267">
        <v>0.827651515151515</v>
      </c>
      <c r="Y518" s="268">
        <v>0.846837944664032</v>
      </c>
      <c r="Z518" s="268">
        <v>0.855393586005831</v>
      </c>
      <c r="AA518" s="295">
        <v>-0.0191864295125165</v>
      </c>
      <c r="AB518" s="264">
        <v>15414</v>
      </c>
      <c r="AC518" s="264">
        <v>12947</v>
      </c>
      <c r="AD518" s="264">
        <v>16349</v>
      </c>
      <c r="AE518" s="264">
        <v>13349</v>
      </c>
      <c r="AF518" s="268">
        <v>0.839950694174127</v>
      </c>
      <c r="AG518" s="268">
        <v>0.816502538381552</v>
      </c>
      <c r="AH518" s="295">
        <v>0.023448155792575</v>
      </c>
    </row>
    <row r="519" spans="1:34">
      <c r="A519" s="315" t="s">
        <v>719</v>
      </c>
      <c r="B519" s="321" t="s">
        <v>3334</v>
      </c>
      <c r="C519" s="293" t="s">
        <v>921</v>
      </c>
      <c r="D519" s="321" t="s">
        <v>921</v>
      </c>
      <c r="E519" s="263">
        <v>2274</v>
      </c>
      <c r="F519" s="263">
        <v>2259</v>
      </c>
      <c r="G519" s="263">
        <v>2067</v>
      </c>
      <c r="H519" s="264">
        <v>1320</v>
      </c>
      <c r="I519" s="264">
        <v>1313</v>
      </c>
      <c r="J519" s="264">
        <v>1206</v>
      </c>
      <c r="K519" s="264">
        <v>1189</v>
      </c>
      <c r="L519" s="264">
        <v>1180</v>
      </c>
      <c r="M519" s="264">
        <v>1095</v>
      </c>
      <c r="N519" s="267">
        <v>0.995128356391178</v>
      </c>
      <c r="O519" s="266">
        <v>52293</v>
      </c>
      <c r="P519" s="294">
        <v>0.9</v>
      </c>
      <c r="Q519" s="267">
        <v>0.993403693931398</v>
      </c>
      <c r="R519" s="267">
        <v>0.99469696969697</v>
      </c>
      <c r="S519" s="267">
        <v>0.992430613961312</v>
      </c>
      <c r="T519" s="295">
        <v>-0.00129327576557137</v>
      </c>
      <c r="U519" s="266">
        <v>52549</v>
      </c>
      <c r="V519" s="266">
        <v>48680</v>
      </c>
      <c r="W519" s="267">
        <v>0.926373479990104</v>
      </c>
      <c r="X519" s="267">
        <v>0.908970976253298</v>
      </c>
      <c r="Y519" s="268">
        <v>0.913636363636364</v>
      </c>
      <c r="Z519" s="268">
        <v>0.92094196804037</v>
      </c>
      <c r="AA519" s="295">
        <v>-0.00466538738306554</v>
      </c>
      <c r="AB519" s="264">
        <v>11203</v>
      </c>
      <c r="AC519" s="264">
        <v>10321</v>
      </c>
      <c r="AD519" s="264">
        <v>11993</v>
      </c>
      <c r="AE519" s="264">
        <v>11138</v>
      </c>
      <c r="AF519" s="268">
        <v>0.921271088101401</v>
      </c>
      <c r="AG519" s="268">
        <v>0.928708413241057</v>
      </c>
      <c r="AH519" s="295">
        <v>-0.00743732513965578</v>
      </c>
    </row>
    <row r="520" spans="1:34">
      <c r="A520" s="315" t="s">
        <v>719</v>
      </c>
      <c r="B520" s="321" t="s">
        <v>3334</v>
      </c>
      <c r="C520" s="293" t="s">
        <v>922</v>
      </c>
      <c r="D520" s="321" t="s">
        <v>922</v>
      </c>
      <c r="E520" s="263">
        <v>1422</v>
      </c>
      <c r="F520" s="263">
        <v>1394</v>
      </c>
      <c r="G520" s="263">
        <v>1298</v>
      </c>
      <c r="H520" s="264">
        <v>746</v>
      </c>
      <c r="I520" s="264">
        <v>692</v>
      </c>
      <c r="J520" s="264">
        <v>694</v>
      </c>
      <c r="K520" s="264">
        <v>912</v>
      </c>
      <c r="L520" s="264">
        <v>877</v>
      </c>
      <c r="M520" s="264">
        <v>833</v>
      </c>
      <c r="N520" s="267">
        <v>0.956456456456456</v>
      </c>
      <c r="O520" s="266">
        <v>28665</v>
      </c>
      <c r="P520" s="294">
        <v>0.9</v>
      </c>
      <c r="Q520" s="267">
        <v>0.980309423347398</v>
      </c>
      <c r="R520" s="267">
        <v>0.927613941018767</v>
      </c>
      <c r="S520" s="267">
        <v>0.961622807017544</v>
      </c>
      <c r="T520" s="295">
        <v>0.0526954823286313</v>
      </c>
      <c r="U520" s="266">
        <v>29970</v>
      </c>
      <c r="V520" s="266">
        <v>26982</v>
      </c>
      <c r="W520" s="267">
        <v>0.9003003003003</v>
      </c>
      <c r="X520" s="267">
        <v>0.912798874824191</v>
      </c>
      <c r="Y520" s="268">
        <v>0.93029490616622</v>
      </c>
      <c r="Z520" s="268">
        <v>0.913377192982456</v>
      </c>
      <c r="AA520" s="295">
        <v>-0.0174960313420285</v>
      </c>
      <c r="AB520" s="264">
        <v>6911</v>
      </c>
      <c r="AC520" s="264">
        <v>6349</v>
      </c>
      <c r="AD520" s="264">
        <v>7080</v>
      </c>
      <c r="AE520" s="264">
        <v>6343</v>
      </c>
      <c r="AF520" s="268">
        <v>0.918680364636087</v>
      </c>
      <c r="AG520" s="268">
        <v>0.89590395480226</v>
      </c>
      <c r="AH520" s="295">
        <v>0.0227764098338274</v>
      </c>
    </row>
    <row r="521" spans="1:34">
      <c r="A521" s="315" t="s">
        <v>719</v>
      </c>
      <c r="B521" s="321" t="s">
        <v>3334</v>
      </c>
      <c r="C521" s="293" t="s">
        <v>923</v>
      </c>
      <c r="D521" s="321" t="s">
        <v>923</v>
      </c>
      <c r="E521" s="263">
        <v>1995</v>
      </c>
      <c r="F521" s="263">
        <v>1962</v>
      </c>
      <c r="G521" s="263">
        <v>1718</v>
      </c>
      <c r="H521" s="264">
        <v>945</v>
      </c>
      <c r="I521" s="264">
        <v>906</v>
      </c>
      <c r="J521" s="264">
        <v>841</v>
      </c>
      <c r="K521" s="264">
        <v>992</v>
      </c>
      <c r="L521" s="264">
        <v>983</v>
      </c>
      <c r="M521" s="264">
        <v>874</v>
      </c>
      <c r="N521" s="267">
        <v>0.968122651022092</v>
      </c>
      <c r="O521" s="266">
        <v>42245</v>
      </c>
      <c r="P521" s="294">
        <v>0.9</v>
      </c>
      <c r="Q521" s="267">
        <v>0.983458646616541</v>
      </c>
      <c r="R521" s="267">
        <v>0.958730158730159</v>
      </c>
      <c r="S521" s="267">
        <v>0.990927419354839</v>
      </c>
      <c r="T521" s="295">
        <v>0.0247284878863826</v>
      </c>
      <c r="U521" s="266">
        <v>43636</v>
      </c>
      <c r="V521" s="266">
        <v>37636</v>
      </c>
      <c r="W521" s="267">
        <v>0.862498854157118</v>
      </c>
      <c r="X521" s="267">
        <v>0.861152882205514</v>
      </c>
      <c r="Y521" s="268">
        <v>0.88994708994709</v>
      </c>
      <c r="Z521" s="268">
        <v>0.881048387096774</v>
      </c>
      <c r="AA521" s="295">
        <v>-0.0287942077415761</v>
      </c>
      <c r="AB521" s="264">
        <v>9334</v>
      </c>
      <c r="AC521" s="264">
        <v>8318</v>
      </c>
      <c r="AD521" s="264">
        <v>10071</v>
      </c>
      <c r="AE521" s="264">
        <v>8604</v>
      </c>
      <c r="AF521" s="268">
        <v>0.891150632097707</v>
      </c>
      <c r="AG521" s="268">
        <v>0.854334226988382</v>
      </c>
      <c r="AH521" s="295">
        <v>0.0368164051093248</v>
      </c>
    </row>
    <row r="522" spans="1:34">
      <c r="A522" s="315" t="s">
        <v>719</v>
      </c>
      <c r="B522" s="321" t="s">
        <v>3334</v>
      </c>
      <c r="C522" s="293" t="s">
        <v>924</v>
      </c>
      <c r="D522" s="321" t="s">
        <v>924</v>
      </c>
      <c r="E522" s="263">
        <v>2330</v>
      </c>
      <c r="F522" s="263">
        <v>2291</v>
      </c>
      <c r="G522" s="263">
        <v>2150</v>
      </c>
      <c r="H522" s="264">
        <v>1384</v>
      </c>
      <c r="I522" s="264">
        <v>1364</v>
      </c>
      <c r="J522" s="264">
        <v>1290</v>
      </c>
      <c r="K522" s="264">
        <v>1236</v>
      </c>
      <c r="L522" s="264">
        <v>1209</v>
      </c>
      <c r="M522" s="264">
        <v>1111</v>
      </c>
      <c r="N522" s="267">
        <v>0.983597604609996</v>
      </c>
      <c r="O522" s="266">
        <v>52231</v>
      </c>
      <c r="P522" s="294">
        <v>0.9</v>
      </c>
      <c r="Q522" s="267">
        <v>0.983261802575107</v>
      </c>
      <c r="R522" s="267">
        <v>0.985549132947977</v>
      </c>
      <c r="S522" s="267">
        <v>0.978155339805825</v>
      </c>
      <c r="T522" s="295">
        <v>-0.00228733037286954</v>
      </c>
      <c r="U522" s="266">
        <v>53102</v>
      </c>
      <c r="V522" s="266">
        <v>49076</v>
      </c>
      <c r="W522" s="267">
        <v>0.924183646566984</v>
      </c>
      <c r="X522" s="267">
        <v>0.92274678111588</v>
      </c>
      <c r="Y522" s="268">
        <v>0.932080924855491</v>
      </c>
      <c r="Z522" s="268">
        <v>0.898867313915858</v>
      </c>
      <c r="AA522" s="295">
        <v>-0.0093341437396115</v>
      </c>
      <c r="AB522" s="264">
        <v>11501</v>
      </c>
      <c r="AC522" s="264">
        <v>10667</v>
      </c>
      <c r="AD522" s="264">
        <v>11953</v>
      </c>
      <c r="AE522" s="264">
        <v>11082</v>
      </c>
      <c r="AF522" s="268">
        <v>0.92748456655943</v>
      </c>
      <c r="AG522" s="268">
        <v>0.927131264117795</v>
      </c>
      <c r="AH522" s="295">
        <v>0.000353302441634895</v>
      </c>
    </row>
    <row r="523" spans="1:34">
      <c r="A523" s="315" t="s">
        <v>719</v>
      </c>
      <c r="B523" s="321" t="s">
        <v>3335</v>
      </c>
      <c r="C523" s="293" t="s">
        <v>925</v>
      </c>
      <c r="D523" s="321" t="s">
        <v>926</v>
      </c>
      <c r="E523" s="263">
        <v>3938</v>
      </c>
      <c r="F523" s="263">
        <v>3844</v>
      </c>
      <c r="G523" s="263">
        <v>3595</v>
      </c>
      <c r="H523" s="264">
        <v>1418</v>
      </c>
      <c r="I523" s="264">
        <v>1372</v>
      </c>
      <c r="J523" s="264">
        <v>1362</v>
      </c>
      <c r="K523" s="264">
        <v>2826</v>
      </c>
      <c r="L523" s="264">
        <v>2707</v>
      </c>
      <c r="M523" s="264">
        <v>2578</v>
      </c>
      <c r="N523" s="267">
        <v>0.970777585565069</v>
      </c>
      <c r="O523" s="266">
        <v>88665</v>
      </c>
      <c r="P523" s="294">
        <v>0.9</v>
      </c>
      <c r="Q523" s="267">
        <v>0.97613001523616</v>
      </c>
      <c r="R523" s="267">
        <v>0.967559943582511</v>
      </c>
      <c r="S523" s="267">
        <v>0.957891012031139</v>
      </c>
      <c r="T523" s="295">
        <v>0.00857007165364987</v>
      </c>
      <c r="U523" s="266">
        <v>91334</v>
      </c>
      <c r="V523" s="266">
        <v>83761</v>
      </c>
      <c r="W523" s="267">
        <v>0.917084546828125</v>
      </c>
      <c r="X523" s="267">
        <v>0.912899949212798</v>
      </c>
      <c r="Y523" s="268">
        <v>0.960507757404795</v>
      </c>
      <c r="Z523" s="268">
        <v>0.912243453644727</v>
      </c>
      <c r="AA523" s="295">
        <v>-0.0476078081919971</v>
      </c>
      <c r="AB523" s="264">
        <v>20194</v>
      </c>
      <c r="AC523" s="264">
        <v>18650</v>
      </c>
      <c r="AD523" s="264">
        <v>20748</v>
      </c>
      <c r="AE523" s="264">
        <v>18928</v>
      </c>
      <c r="AF523" s="268">
        <v>0.923541646033475</v>
      </c>
      <c r="AG523" s="268">
        <v>0.912280701754386</v>
      </c>
      <c r="AH523" s="295">
        <v>0.0112609442790894</v>
      </c>
    </row>
    <row r="524" spans="1:34">
      <c r="A524" s="315" t="s">
        <v>719</v>
      </c>
      <c r="B524" s="321" t="s">
        <v>3335</v>
      </c>
      <c r="C524" s="293" t="s">
        <v>927</v>
      </c>
      <c r="D524" s="321" t="s">
        <v>928</v>
      </c>
      <c r="E524" s="263">
        <v>3452</v>
      </c>
      <c r="F524" s="263">
        <v>3411</v>
      </c>
      <c r="G524" s="263">
        <v>2795</v>
      </c>
      <c r="H524" s="264">
        <v>1197</v>
      </c>
      <c r="I524" s="264">
        <v>1177</v>
      </c>
      <c r="J524" s="264">
        <v>975</v>
      </c>
      <c r="K524" s="264">
        <v>1839</v>
      </c>
      <c r="L524" s="264">
        <v>1816</v>
      </c>
      <c r="M524" s="264">
        <v>1677</v>
      </c>
      <c r="N524" s="267">
        <v>0.966634699912091</v>
      </c>
      <c r="O524" s="266">
        <v>72573</v>
      </c>
      <c r="P524" s="294">
        <v>0.9</v>
      </c>
      <c r="Q524" s="267">
        <v>0.988122827346466</v>
      </c>
      <c r="R524" s="267">
        <v>0.983291562238931</v>
      </c>
      <c r="S524" s="267">
        <v>0.987493202827624</v>
      </c>
      <c r="T524" s="295">
        <v>0.00483126510753518</v>
      </c>
      <c r="U524" s="266">
        <v>75078</v>
      </c>
      <c r="V524" s="266">
        <v>67353</v>
      </c>
      <c r="W524" s="267">
        <v>0.897107008710941</v>
      </c>
      <c r="X524" s="267">
        <v>0.809675550405562</v>
      </c>
      <c r="Y524" s="268">
        <v>0.81453634085213</v>
      </c>
      <c r="Z524" s="268">
        <v>0.911908646003263</v>
      </c>
      <c r="AA524" s="295">
        <v>-0.0048607904465684</v>
      </c>
      <c r="AB524" s="264">
        <v>16420</v>
      </c>
      <c r="AC524" s="264">
        <v>14169</v>
      </c>
      <c r="AD524" s="264">
        <v>16970</v>
      </c>
      <c r="AE524" s="264">
        <v>15348</v>
      </c>
      <c r="AF524" s="268">
        <v>0.862911084043849</v>
      </c>
      <c r="AG524" s="268">
        <v>0.904419563936358</v>
      </c>
      <c r="AH524" s="295">
        <v>-0.0415084798925093</v>
      </c>
    </row>
    <row r="525" spans="1:34">
      <c r="A525" s="315" t="s">
        <v>719</v>
      </c>
      <c r="B525" s="321" t="s">
        <v>3335</v>
      </c>
      <c r="C525" s="293" t="s">
        <v>929</v>
      </c>
      <c r="D525" s="321" t="s">
        <v>930</v>
      </c>
      <c r="E525" s="263">
        <v>1</v>
      </c>
      <c r="F525" s="263">
        <v>0</v>
      </c>
      <c r="G525" s="263">
        <v>0</v>
      </c>
      <c r="H525" s="264">
        <v>1</v>
      </c>
      <c r="I525" s="264">
        <v>1</v>
      </c>
      <c r="J525" s="264">
        <v>0</v>
      </c>
      <c r="K525" s="264">
        <v>0</v>
      </c>
      <c r="L525" s="264">
        <v>0</v>
      </c>
      <c r="M525" s="264">
        <v>0</v>
      </c>
      <c r="N525" s="267">
        <v>0.714285714285714</v>
      </c>
      <c r="O525" s="266">
        <v>5</v>
      </c>
      <c r="P525" s="294">
        <v>0.9</v>
      </c>
      <c r="Q525" s="267">
        <v>0</v>
      </c>
      <c r="R525" s="267">
        <v>1</v>
      </c>
      <c r="S525" s="267">
        <v>0</v>
      </c>
      <c r="T525" s="295">
        <v>-1</v>
      </c>
      <c r="U525" s="266">
        <v>7</v>
      </c>
      <c r="V525" s="266">
        <v>1</v>
      </c>
      <c r="W525" s="267">
        <v>0.142857142857143</v>
      </c>
      <c r="X525" s="267">
        <v>0</v>
      </c>
      <c r="Y525" s="268">
        <v>0</v>
      </c>
      <c r="Z525" s="268">
        <v>0</v>
      </c>
      <c r="AA525" s="295">
        <v>0</v>
      </c>
      <c r="AB525" s="264">
        <v>3</v>
      </c>
      <c r="AC525" s="264">
        <v>0</v>
      </c>
      <c r="AD525" s="264">
        <v>1</v>
      </c>
      <c r="AE525" s="264">
        <v>1</v>
      </c>
      <c r="AF525" s="268">
        <v>0</v>
      </c>
      <c r="AG525" s="268">
        <v>1</v>
      </c>
      <c r="AH525" s="295">
        <v>-1</v>
      </c>
    </row>
    <row r="526" spans="1:34">
      <c r="A526" s="315" t="s">
        <v>719</v>
      </c>
      <c r="B526" s="321" t="s">
        <v>3335</v>
      </c>
      <c r="C526" s="293" t="s">
        <v>931</v>
      </c>
      <c r="D526" s="321" t="s">
        <v>931</v>
      </c>
      <c r="E526" s="263">
        <v>11</v>
      </c>
      <c r="F526" s="263">
        <v>4</v>
      </c>
      <c r="G526" s="263">
        <v>0</v>
      </c>
      <c r="H526" s="264">
        <v>2</v>
      </c>
      <c r="I526" s="264">
        <v>2</v>
      </c>
      <c r="J526" s="264">
        <v>1</v>
      </c>
      <c r="K526" s="264">
        <v>2</v>
      </c>
      <c r="L526" s="264">
        <v>0</v>
      </c>
      <c r="M526" s="264">
        <v>0</v>
      </c>
      <c r="N526" s="267">
        <v>0.233333333333333</v>
      </c>
      <c r="O526" s="266">
        <v>14</v>
      </c>
      <c r="P526" s="294">
        <v>0.9</v>
      </c>
      <c r="Q526" s="267">
        <v>0.363636363636364</v>
      </c>
      <c r="R526" s="267">
        <v>1</v>
      </c>
      <c r="S526" s="267">
        <v>0</v>
      </c>
      <c r="T526" s="295">
        <v>-0.636363636363636</v>
      </c>
      <c r="U526" s="266">
        <v>60</v>
      </c>
      <c r="V526" s="266">
        <v>12</v>
      </c>
      <c r="W526" s="267">
        <v>0.2</v>
      </c>
      <c r="X526" s="267">
        <v>0</v>
      </c>
      <c r="Y526" s="268">
        <v>0.5</v>
      </c>
      <c r="Z526" s="268">
        <v>0</v>
      </c>
      <c r="AA526" s="295">
        <v>-0.5</v>
      </c>
      <c r="AB526" s="264">
        <v>24</v>
      </c>
      <c r="AC526" s="264">
        <v>2</v>
      </c>
      <c r="AD526" s="264">
        <v>12</v>
      </c>
      <c r="AE526" s="264">
        <v>3</v>
      </c>
      <c r="AF526" s="268">
        <v>0.0833333333333333</v>
      </c>
      <c r="AG526" s="268">
        <v>0.25</v>
      </c>
      <c r="AH526" s="295">
        <v>-0.166666666666667</v>
      </c>
    </row>
    <row r="527" spans="1:34">
      <c r="A527" s="315" t="s">
        <v>719</v>
      </c>
      <c r="B527" s="321" t="s">
        <v>3335</v>
      </c>
      <c r="C527" s="293" t="s">
        <v>932</v>
      </c>
      <c r="D527" s="321" t="s">
        <v>933</v>
      </c>
      <c r="E527" s="263">
        <v>3846</v>
      </c>
      <c r="F527" s="263">
        <v>3660</v>
      </c>
      <c r="G527" s="263">
        <v>2609</v>
      </c>
      <c r="H527" s="264">
        <v>1786</v>
      </c>
      <c r="I527" s="264">
        <v>1594</v>
      </c>
      <c r="J527" s="264">
        <v>1446</v>
      </c>
      <c r="K527" s="264">
        <v>2358</v>
      </c>
      <c r="L527" s="264">
        <v>2249</v>
      </c>
      <c r="M527" s="264">
        <v>2068</v>
      </c>
      <c r="N527" s="267">
        <v>0.93139171666779</v>
      </c>
      <c r="O527" s="266">
        <v>82892</v>
      </c>
      <c r="P527" s="294">
        <v>0.9</v>
      </c>
      <c r="Q527" s="267">
        <v>0.951638065522621</v>
      </c>
      <c r="R527" s="267">
        <v>0.892497200447928</v>
      </c>
      <c r="S527" s="267">
        <v>0.953774385072095</v>
      </c>
      <c r="T527" s="295">
        <v>0.0591408650746925</v>
      </c>
      <c r="U527" s="266">
        <v>88998</v>
      </c>
      <c r="V527" s="266">
        <v>76044</v>
      </c>
      <c r="W527" s="267">
        <v>0.854446167329603</v>
      </c>
      <c r="X527" s="267">
        <v>0.678367134685387</v>
      </c>
      <c r="Y527" s="268">
        <v>0.80963045912654</v>
      </c>
      <c r="Z527" s="268">
        <v>0.877014418999152</v>
      </c>
      <c r="AA527" s="295">
        <v>-0.131263324441152</v>
      </c>
      <c r="AB527" s="264">
        <v>19482</v>
      </c>
      <c r="AC527" s="264">
        <v>16280</v>
      </c>
      <c r="AD527" s="264">
        <v>20432</v>
      </c>
      <c r="AE527" s="264">
        <v>17399</v>
      </c>
      <c r="AF527" s="268">
        <v>0.835643157786675</v>
      </c>
      <c r="AG527" s="268">
        <v>0.851556382145654</v>
      </c>
      <c r="AH527" s="295">
        <v>-0.015913224358979</v>
      </c>
    </row>
    <row r="528" spans="1:34">
      <c r="A528" s="315" t="s">
        <v>719</v>
      </c>
      <c r="B528" s="321" t="s">
        <v>3335</v>
      </c>
      <c r="C528" s="293" t="s">
        <v>934</v>
      </c>
      <c r="D528" s="321" t="s">
        <v>934</v>
      </c>
      <c r="E528" s="263">
        <v>4348</v>
      </c>
      <c r="F528" s="263">
        <v>4243</v>
      </c>
      <c r="G528" s="263">
        <v>3515</v>
      </c>
      <c r="H528" s="264">
        <v>1466</v>
      </c>
      <c r="I528" s="264">
        <v>1430</v>
      </c>
      <c r="J528" s="264">
        <v>1318</v>
      </c>
      <c r="K528" s="264">
        <v>2741</v>
      </c>
      <c r="L528" s="264">
        <v>2680</v>
      </c>
      <c r="M528" s="264">
        <v>2501</v>
      </c>
      <c r="N528" s="267">
        <v>0.973608811919012</v>
      </c>
      <c r="O528" s="266">
        <v>91749</v>
      </c>
      <c r="P528" s="294">
        <v>0.9</v>
      </c>
      <c r="Q528" s="267">
        <v>0.975850965961362</v>
      </c>
      <c r="R528" s="267">
        <v>0.975443383356071</v>
      </c>
      <c r="S528" s="267">
        <v>0.977745348412988</v>
      </c>
      <c r="T528" s="295">
        <v>0.000407582605290613</v>
      </c>
      <c r="U528" s="266">
        <v>94236</v>
      </c>
      <c r="V528" s="266">
        <v>86478</v>
      </c>
      <c r="W528" s="267">
        <v>0.917674773971731</v>
      </c>
      <c r="X528" s="267">
        <v>0.808417663293468</v>
      </c>
      <c r="Y528" s="268">
        <v>0.899045020463847</v>
      </c>
      <c r="Z528" s="268">
        <v>0.912440715067494</v>
      </c>
      <c r="AA528" s="295">
        <v>-0.0906273571703788</v>
      </c>
      <c r="AB528" s="264">
        <v>20828</v>
      </c>
      <c r="AC528" s="264">
        <v>18654</v>
      </c>
      <c r="AD528" s="264">
        <v>21453</v>
      </c>
      <c r="AE528" s="264">
        <v>19865</v>
      </c>
      <c r="AF528" s="268">
        <v>0.895621279047436</v>
      </c>
      <c r="AG528" s="268">
        <v>0.925977718733977</v>
      </c>
      <c r="AH528" s="295">
        <v>-0.0303564396865404</v>
      </c>
    </row>
    <row r="529" spans="1:34">
      <c r="A529" s="315" t="s">
        <v>719</v>
      </c>
      <c r="B529" s="321" t="s">
        <v>3335</v>
      </c>
      <c r="C529" s="293" t="s">
        <v>935</v>
      </c>
      <c r="D529" s="321" t="s">
        <v>936</v>
      </c>
      <c r="E529" s="263">
        <v>3485</v>
      </c>
      <c r="F529" s="263">
        <v>3373</v>
      </c>
      <c r="G529" s="263">
        <v>3150</v>
      </c>
      <c r="H529" s="264">
        <v>1237</v>
      </c>
      <c r="I529" s="264">
        <v>1221</v>
      </c>
      <c r="J529" s="264">
        <v>1120</v>
      </c>
      <c r="K529" s="264">
        <v>2401</v>
      </c>
      <c r="L529" s="264">
        <v>2368</v>
      </c>
      <c r="M529" s="264">
        <v>2220</v>
      </c>
      <c r="N529" s="267">
        <v>0.981643312741701</v>
      </c>
      <c r="O529" s="266">
        <v>78182</v>
      </c>
      <c r="P529" s="294">
        <v>0.9</v>
      </c>
      <c r="Q529" s="267">
        <v>0.967862266857963</v>
      </c>
      <c r="R529" s="267">
        <v>0.987065481002425</v>
      </c>
      <c r="S529" s="267">
        <v>0.986255726780508</v>
      </c>
      <c r="T529" s="295">
        <v>-0.0192032141444625</v>
      </c>
      <c r="U529" s="266">
        <v>79644</v>
      </c>
      <c r="V529" s="266">
        <v>73709</v>
      </c>
      <c r="W529" s="267">
        <v>0.925480889960323</v>
      </c>
      <c r="X529" s="267">
        <v>0.903873744619799</v>
      </c>
      <c r="Y529" s="268">
        <v>0.905416329830234</v>
      </c>
      <c r="Z529" s="268">
        <v>0.924614743856726</v>
      </c>
      <c r="AA529" s="295">
        <v>-0.00154258521043527</v>
      </c>
      <c r="AB529" s="264">
        <v>17988</v>
      </c>
      <c r="AC529" s="264">
        <v>16558</v>
      </c>
      <c r="AD529" s="264">
        <v>18203</v>
      </c>
      <c r="AE529" s="264">
        <v>16792</v>
      </c>
      <c r="AF529" s="268">
        <v>0.920502557260396</v>
      </c>
      <c r="AG529" s="268">
        <v>0.922485304620118</v>
      </c>
      <c r="AH529" s="295">
        <v>-0.0019827473597217</v>
      </c>
    </row>
    <row r="530" spans="1:34">
      <c r="A530" s="315" t="s">
        <v>719</v>
      </c>
      <c r="B530" s="321" t="s">
        <v>3335</v>
      </c>
      <c r="C530" s="293" t="s">
        <v>937</v>
      </c>
      <c r="D530" s="321" t="s">
        <v>937</v>
      </c>
      <c r="E530" s="263">
        <v>7373</v>
      </c>
      <c r="F530" s="263">
        <v>7038</v>
      </c>
      <c r="G530" s="263">
        <v>6470</v>
      </c>
      <c r="H530" s="264">
        <v>2756</v>
      </c>
      <c r="I530" s="264">
        <v>2692</v>
      </c>
      <c r="J530" s="264">
        <v>2279</v>
      </c>
      <c r="K530" s="264">
        <v>5943</v>
      </c>
      <c r="L530" s="264">
        <v>5833</v>
      </c>
      <c r="M530" s="264">
        <v>5581</v>
      </c>
      <c r="N530" s="267">
        <v>0.973681129557215</v>
      </c>
      <c r="O530" s="266">
        <v>166332</v>
      </c>
      <c r="P530" s="294">
        <v>0.9</v>
      </c>
      <c r="Q530" s="267">
        <v>0.95456394954564</v>
      </c>
      <c r="R530" s="267">
        <v>0.97677793904209</v>
      </c>
      <c r="S530" s="267">
        <v>0.981490829547367</v>
      </c>
      <c r="T530" s="295">
        <v>-0.0222139894964505</v>
      </c>
      <c r="U530" s="266">
        <v>170828</v>
      </c>
      <c r="V530" s="266">
        <v>159632</v>
      </c>
      <c r="W530" s="267">
        <v>0.934460392909827</v>
      </c>
      <c r="X530" s="267">
        <v>0.877526108775261</v>
      </c>
      <c r="Y530" s="268">
        <v>0.826923076923077</v>
      </c>
      <c r="Z530" s="268">
        <v>0.939088002692243</v>
      </c>
      <c r="AA530" s="295">
        <v>0.0506030318521842</v>
      </c>
      <c r="AB530" s="264">
        <v>39015</v>
      </c>
      <c r="AC530" s="264">
        <v>35772</v>
      </c>
      <c r="AD530" s="264">
        <v>39634</v>
      </c>
      <c r="AE530" s="264">
        <v>37040</v>
      </c>
      <c r="AF530" s="268">
        <v>0.916878123798539</v>
      </c>
      <c r="AG530" s="268">
        <v>0.934551142958066</v>
      </c>
      <c r="AH530" s="295">
        <v>-0.0176730191595272</v>
      </c>
    </row>
    <row r="531" spans="1:34">
      <c r="A531" s="315" t="s">
        <v>719</v>
      </c>
      <c r="B531" s="321" t="s">
        <v>3335</v>
      </c>
      <c r="C531" s="293" t="s">
        <v>938</v>
      </c>
      <c r="D531" s="321" t="s">
        <v>938</v>
      </c>
      <c r="E531" s="263">
        <v>5</v>
      </c>
      <c r="F531" s="263">
        <v>1</v>
      </c>
      <c r="G531" s="263">
        <v>0</v>
      </c>
      <c r="H531" s="264">
        <v>0</v>
      </c>
      <c r="I531" s="264">
        <v>0</v>
      </c>
      <c r="J531" s="264">
        <v>0</v>
      </c>
      <c r="K531" s="264">
        <v>0</v>
      </c>
      <c r="L531" s="264">
        <v>0</v>
      </c>
      <c r="M531" s="264">
        <v>0</v>
      </c>
      <c r="N531" s="267">
        <v>0.25</v>
      </c>
      <c r="O531" s="266">
        <v>2</v>
      </c>
      <c r="P531" s="294">
        <v>0.9</v>
      </c>
      <c r="Q531" s="267">
        <v>0.2</v>
      </c>
      <c r="R531" s="267">
        <v>0</v>
      </c>
      <c r="S531" s="267">
        <v>0</v>
      </c>
      <c r="T531" s="295">
        <v>0.2</v>
      </c>
      <c r="U531" s="266">
        <v>8</v>
      </c>
      <c r="V531" s="266">
        <v>1</v>
      </c>
      <c r="W531" s="267">
        <v>0.125</v>
      </c>
      <c r="X531" s="267">
        <v>0</v>
      </c>
      <c r="Y531" s="268">
        <v>0</v>
      </c>
      <c r="Z531" s="268">
        <v>0</v>
      </c>
      <c r="AA531" s="295">
        <v>0</v>
      </c>
      <c r="AB531" s="264">
        <v>5</v>
      </c>
      <c r="AC531" s="264">
        <v>0</v>
      </c>
      <c r="AD531" s="264">
        <v>1</v>
      </c>
      <c r="AE531" s="264">
        <v>0</v>
      </c>
      <c r="AF531" s="268">
        <v>0</v>
      </c>
      <c r="AG531" s="268">
        <v>0</v>
      </c>
      <c r="AH531" s="295">
        <v>0</v>
      </c>
    </row>
    <row r="532" spans="1:34">
      <c r="A532" s="315" t="s">
        <v>719</v>
      </c>
      <c r="B532" s="321" t="s">
        <v>3335</v>
      </c>
      <c r="C532" s="293" t="s">
        <v>939</v>
      </c>
      <c r="D532" s="321" t="s">
        <v>940</v>
      </c>
      <c r="E532" s="263">
        <v>10</v>
      </c>
      <c r="F532" s="263">
        <v>10</v>
      </c>
      <c r="G532" s="263">
        <v>1</v>
      </c>
      <c r="H532" s="264">
        <v>1</v>
      </c>
      <c r="I532" s="264">
        <v>1</v>
      </c>
      <c r="J532" s="264">
        <v>1</v>
      </c>
      <c r="K532" s="264">
        <v>1</v>
      </c>
      <c r="L532" s="264">
        <v>1</v>
      </c>
      <c r="M532" s="264">
        <v>0</v>
      </c>
      <c r="N532" s="267">
        <v>0.724137931034483</v>
      </c>
      <c r="O532" s="266">
        <v>21</v>
      </c>
      <c r="P532" s="294">
        <v>0.9</v>
      </c>
      <c r="Q532" s="267">
        <v>1</v>
      </c>
      <c r="R532" s="267">
        <v>1</v>
      </c>
      <c r="S532" s="267">
        <v>1</v>
      </c>
      <c r="T532" s="295">
        <v>0</v>
      </c>
      <c r="U532" s="266">
        <v>29</v>
      </c>
      <c r="V532" s="266">
        <v>12</v>
      </c>
      <c r="W532" s="267">
        <v>0.413793103448276</v>
      </c>
      <c r="X532" s="267">
        <v>0.1</v>
      </c>
      <c r="Y532" s="268">
        <v>1</v>
      </c>
      <c r="Z532" s="268">
        <v>0</v>
      </c>
      <c r="AA532" s="295">
        <v>-0.9</v>
      </c>
      <c r="AB532" s="264">
        <v>16</v>
      </c>
      <c r="AC532" s="264">
        <v>5</v>
      </c>
      <c r="AD532" s="264">
        <v>3</v>
      </c>
      <c r="AE532" s="264">
        <v>2</v>
      </c>
      <c r="AF532" s="268">
        <v>0.3125</v>
      </c>
      <c r="AG532" s="268">
        <v>0.666666666666667</v>
      </c>
      <c r="AH532" s="295">
        <v>-0.354166666666667</v>
      </c>
    </row>
    <row r="533" spans="1:34">
      <c r="A533" s="315" t="s">
        <v>719</v>
      </c>
      <c r="B533" s="321" t="s">
        <v>3335</v>
      </c>
      <c r="C533" s="293" t="s">
        <v>941</v>
      </c>
      <c r="D533" s="321" t="s">
        <v>941</v>
      </c>
      <c r="E533" s="263">
        <v>2</v>
      </c>
      <c r="F533" s="263">
        <v>1</v>
      </c>
      <c r="G533" s="263">
        <v>0</v>
      </c>
      <c r="H533" s="264">
        <v>1</v>
      </c>
      <c r="I533" s="264">
        <v>1</v>
      </c>
      <c r="J533" s="264">
        <v>0</v>
      </c>
      <c r="K533" s="264">
        <v>0</v>
      </c>
      <c r="L533" s="264">
        <v>0</v>
      </c>
      <c r="M533" s="264">
        <v>0</v>
      </c>
      <c r="N533" s="267">
        <v>0.625</v>
      </c>
      <c r="O533" s="266">
        <v>5</v>
      </c>
      <c r="P533" s="294">
        <v>0.9</v>
      </c>
      <c r="Q533" s="267">
        <v>0.5</v>
      </c>
      <c r="R533" s="267">
        <v>1</v>
      </c>
      <c r="S533" s="267">
        <v>0</v>
      </c>
      <c r="T533" s="295">
        <v>-0.5</v>
      </c>
      <c r="U533" s="266">
        <v>8</v>
      </c>
      <c r="V533" s="266">
        <v>1</v>
      </c>
      <c r="W533" s="267">
        <v>0.125</v>
      </c>
      <c r="X533" s="267">
        <v>0</v>
      </c>
      <c r="Y533" s="268">
        <v>0</v>
      </c>
      <c r="Z533" s="268">
        <v>0</v>
      </c>
      <c r="AA533" s="295">
        <v>0</v>
      </c>
      <c r="AB533" s="264">
        <v>3</v>
      </c>
      <c r="AC533" s="264">
        <v>0</v>
      </c>
      <c r="AD533" s="264">
        <v>0</v>
      </c>
      <c r="AE533" s="264">
        <v>0</v>
      </c>
      <c r="AF533" s="268">
        <v>0</v>
      </c>
      <c r="AG533" s="268">
        <v>0</v>
      </c>
      <c r="AH533" s="295">
        <v>0</v>
      </c>
    </row>
    <row r="534" spans="1:34">
      <c r="A534" s="315" t="s">
        <v>719</v>
      </c>
      <c r="B534" s="321" t="s">
        <v>3335</v>
      </c>
      <c r="C534" s="293" t="s">
        <v>942</v>
      </c>
      <c r="D534" s="321" t="s">
        <v>943</v>
      </c>
      <c r="E534" s="263">
        <v>5125</v>
      </c>
      <c r="F534" s="263">
        <v>4946</v>
      </c>
      <c r="G534" s="263">
        <v>4589</v>
      </c>
      <c r="H534" s="264">
        <v>1848</v>
      </c>
      <c r="I534" s="264">
        <v>1737</v>
      </c>
      <c r="J534" s="264">
        <v>1708</v>
      </c>
      <c r="K534" s="264">
        <v>3821</v>
      </c>
      <c r="L534" s="264">
        <v>3683</v>
      </c>
      <c r="M534" s="264">
        <v>3523</v>
      </c>
      <c r="N534" s="267">
        <v>0.96366737889859</v>
      </c>
      <c r="O534" s="266">
        <v>109595</v>
      </c>
      <c r="P534" s="294">
        <v>0.9</v>
      </c>
      <c r="Q534" s="267">
        <v>0.965073170731707</v>
      </c>
      <c r="R534" s="267">
        <v>0.939935064935065</v>
      </c>
      <c r="S534" s="267">
        <v>0.963883800052342</v>
      </c>
      <c r="T534" s="295">
        <v>0.0251381057966423</v>
      </c>
      <c r="U534" s="266">
        <v>113727</v>
      </c>
      <c r="V534" s="266">
        <v>104576</v>
      </c>
      <c r="W534" s="267">
        <v>0.919535378582043</v>
      </c>
      <c r="X534" s="267">
        <v>0.895414634146341</v>
      </c>
      <c r="Y534" s="268">
        <v>0.924242424242424</v>
      </c>
      <c r="Z534" s="268">
        <v>0.922009945040565</v>
      </c>
      <c r="AA534" s="295">
        <v>-0.0288277900960827</v>
      </c>
      <c r="AB534" s="264">
        <v>25888</v>
      </c>
      <c r="AC534" s="264">
        <v>24124</v>
      </c>
      <c r="AD534" s="264">
        <v>25582</v>
      </c>
      <c r="AE534" s="264">
        <v>23926</v>
      </c>
      <c r="AF534" s="268">
        <v>0.931860321384425</v>
      </c>
      <c r="AG534" s="268">
        <v>0.935266984598546</v>
      </c>
      <c r="AH534" s="295">
        <v>-0.00340666321412064</v>
      </c>
    </row>
    <row r="535" spans="1:34">
      <c r="A535" s="315" t="s">
        <v>719</v>
      </c>
      <c r="B535" s="321" t="s">
        <v>3335</v>
      </c>
      <c r="C535" s="293" t="s">
        <v>944</v>
      </c>
      <c r="D535" s="321" t="s">
        <v>945</v>
      </c>
      <c r="E535" s="263">
        <v>3595</v>
      </c>
      <c r="F535" s="263">
        <v>3543</v>
      </c>
      <c r="G535" s="263">
        <v>3304</v>
      </c>
      <c r="H535" s="264">
        <v>1843</v>
      </c>
      <c r="I535" s="264">
        <v>1823</v>
      </c>
      <c r="J535" s="264">
        <v>1750</v>
      </c>
      <c r="K535" s="264">
        <v>2349</v>
      </c>
      <c r="L535" s="264">
        <v>2308</v>
      </c>
      <c r="M535" s="264">
        <v>2223</v>
      </c>
      <c r="N535" s="267">
        <v>0.980216159057655</v>
      </c>
      <c r="O535" s="266">
        <v>79720</v>
      </c>
      <c r="P535" s="294">
        <v>0.9</v>
      </c>
      <c r="Q535" s="267">
        <v>0.985535465924896</v>
      </c>
      <c r="R535" s="267">
        <v>0.989148128052089</v>
      </c>
      <c r="S535" s="267">
        <v>0.98254576415496</v>
      </c>
      <c r="T535" s="295">
        <v>-0.00361266212719324</v>
      </c>
      <c r="U535" s="266">
        <v>81329</v>
      </c>
      <c r="V535" s="266">
        <v>75521</v>
      </c>
      <c r="W535" s="267">
        <v>0.928586359109297</v>
      </c>
      <c r="X535" s="267">
        <v>0.919054242002782</v>
      </c>
      <c r="Y535" s="268">
        <v>0.949538795442214</v>
      </c>
      <c r="Z535" s="268">
        <v>0.946360153256705</v>
      </c>
      <c r="AA535" s="295">
        <v>-0.0304845534394321</v>
      </c>
      <c r="AB535" s="264">
        <v>18574</v>
      </c>
      <c r="AC535" s="264">
        <v>17600</v>
      </c>
      <c r="AD535" s="264">
        <v>18564</v>
      </c>
      <c r="AE535" s="264">
        <v>16978</v>
      </c>
      <c r="AF535" s="268">
        <v>0.947561106923657</v>
      </c>
      <c r="AG535" s="268">
        <v>0.914565826330532</v>
      </c>
      <c r="AH535" s="295">
        <v>0.0329952805931245</v>
      </c>
    </row>
    <row r="536" spans="1:34">
      <c r="A536" s="315" t="s">
        <v>719</v>
      </c>
      <c r="B536" s="321" t="s">
        <v>3335</v>
      </c>
      <c r="C536" s="293" t="s">
        <v>946</v>
      </c>
      <c r="D536" s="321" t="s">
        <v>946</v>
      </c>
      <c r="E536" s="263">
        <v>2</v>
      </c>
      <c r="F536" s="263">
        <v>0</v>
      </c>
      <c r="G536" s="263">
        <v>0</v>
      </c>
      <c r="H536" s="264">
        <v>0</v>
      </c>
      <c r="I536" s="264">
        <v>0</v>
      </c>
      <c r="J536" s="264">
        <v>0</v>
      </c>
      <c r="K536" s="264">
        <v>0</v>
      </c>
      <c r="L536" s="264">
        <v>0</v>
      </c>
      <c r="M536" s="264">
        <v>0</v>
      </c>
      <c r="N536" s="267">
        <v>0.6</v>
      </c>
      <c r="O536" s="266">
        <v>3</v>
      </c>
      <c r="P536" s="294">
        <v>0.9</v>
      </c>
      <c r="Q536" s="267">
        <v>0</v>
      </c>
      <c r="R536" s="267">
        <v>0</v>
      </c>
      <c r="S536" s="267">
        <v>0</v>
      </c>
      <c r="T536" s="295">
        <v>0</v>
      </c>
      <c r="U536" s="266">
        <v>5</v>
      </c>
      <c r="V536" s="266">
        <v>1</v>
      </c>
      <c r="W536" s="267">
        <v>0.2</v>
      </c>
      <c r="X536" s="267">
        <v>0</v>
      </c>
      <c r="Y536" s="268">
        <v>0</v>
      </c>
      <c r="Z536" s="268">
        <v>0</v>
      </c>
      <c r="AA536" s="295">
        <v>0</v>
      </c>
      <c r="AB536" s="264">
        <v>2</v>
      </c>
      <c r="AC536" s="264">
        <v>0</v>
      </c>
      <c r="AD536" s="264">
        <v>0</v>
      </c>
      <c r="AE536" s="264">
        <v>0</v>
      </c>
      <c r="AF536" s="268">
        <v>0</v>
      </c>
      <c r="AG536" s="268">
        <v>0</v>
      </c>
      <c r="AH536" s="295">
        <v>0</v>
      </c>
    </row>
    <row r="537" spans="1:34">
      <c r="A537" s="315" t="s">
        <v>719</v>
      </c>
      <c r="B537" s="321" t="s">
        <v>3335</v>
      </c>
      <c r="C537" s="293" t="s">
        <v>947</v>
      </c>
      <c r="D537" s="321" t="s">
        <v>947</v>
      </c>
      <c r="E537" s="263">
        <v>5</v>
      </c>
      <c r="F537" s="263">
        <v>1</v>
      </c>
      <c r="G537" s="263">
        <v>0</v>
      </c>
      <c r="H537" s="264">
        <v>1</v>
      </c>
      <c r="I537" s="264">
        <v>1</v>
      </c>
      <c r="J537" s="264">
        <v>1</v>
      </c>
      <c r="K537" s="264">
        <v>1</v>
      </c>
      <c r="L537" s="264">
        <v>1</v>
      </c>
      <c r="M537" s="264">
        <v>1</v>
      </c>
      <c r="N537" s="267">
        <v>0.6</v>
      </c>
      <c r="O537" s="266">
        <v>30</v>
      </c>
      <c r="P537" s="294">
        <v>0.9</v>
      </c>
      <c r="Q537" s="267">
        <v>0.2</v>
      </c>
      <c r="R537" s="267">
        <v>1</v>
      </c>
      <c r="S537" s="267">
        <v>1</v>
      </c>
      <c r="T537" s="295">
        <v>-0.8</v>
      </c>
      <c r="U537" s="266">
        <v>50</v>
      </c>
      <c r="V537" s="266">
        <v>38</v>
      </c>
      <c r="W537" s="267">
        <v>0.76</v>
      </c>
      <c r="X537" s="267">
        <v>0</v>
      </c>
      <c r="Y537" s="268">
        <v>1</v>
      </c>
      <c r="Z537" s="268">
        <v>1</v>
      </c>
      <c r="AA537" s="295">
        <v>-1</v>
      </c>
      <c r="AB537" s="264">
        <v>11</v>
      </c>
      <c r="AC537" s="264">
        <v>6</v>
      </c>
      <c r="AD537" s="264">
        <v>11</v>
      </c>
      <c r="AE537" s="264">
        <v>11</v>
      </c>
      <c r="AF537" s="268">
        <v>0.545454545454545</v>
      </c>
      <c r="AG537" s="268">
        <v>1</v>
      </c>
      <c r="AH537" s="295">
        <v>-0.454545454545455</v>
      </c>
    </row>
    <row r="538" spans="1:34">
      <c r="A538" s="315" t="s">
        <v>719</v>
      </c>
      <c r="B538" s="321" t="s">
        <v>3335</v>
      </c>
      <c r="C538" s="293" t="s">
        <v>948</v>
      </c>
      <c r="D538" s="321" t="s">
        <v>948</v>
      </c>
      <c r="E538" s="263">
        <v>3</v>
      </c>
      <c r="F538" s="263">
        <v>3</v>
      </c>
      <c r="G538" s="263">
        <v>0</v>
      </c>
      <c r="H538" s="264">
        <v>1</v>
      </c>
      <c r="I538" s="264">
        <v>1</v>
      </c>
      <c r="J538" s="264">
        <v>0</v>
      </c>
      <c r="K538" s="264">
        <v>0</v>
      </c>
      <c r="L538" s="264">
        <v>0</v>
      </c>
      <c r="M538" s="264">
        <v>0</v>
      </c>
      <c r="N538" s="267">
        <v>0.75</v>
      </c>
      <c r="O538" s="266">
        <v>6</v>
      </c>
      <c r="P538" s="294">
        <v>0.9</v>
      </c>
      <c r="Q538" s="267">
        <v>1</v>
      </c>
      <c r="R538" s="267">
        <v>1</v>
      </c>
      <c r="S538" s="267">
        <v>0</v>
      </c>
      <c r="T538" s="295">
        <v>0</v>
      </c>
      <c r="U538" s="266">
        <v>8</v>
      </c>
      <c r="V538" s="266">
        <v>3</v>
      </c>
      <c r="W538" s="267">
        <v>0.375</v>
      </c>
      <c r="X538" s="267">
        <v>0</v>
      </c>
      <c r="Y538" s="268">
        <v>0</v>
      </c>
      <c r="Z538" s="268">
        <v>0</v>
      </c>
      <c r="AA538" s="295">
        <v>0</v>
      </c>
      <c r="AB538" s="264">
        <v>4</v>
      </c>
      <c r="AC538" s="264">
        <v>0</v>
      </c>
      <c r="AD538" s="264">
        <v>2</v>
      </c>
      <c r="AE538" s="264">
        <v>2</v>
      </c>
      <c r="AF538" s="268">
        <v>0</v>
      </c>
      <c r="AG538" s="268">
        <v>1</v>
      </c>
      <c r="AH538" s="295">
        <v>-1</v>
      </c>
    </row>
    <row r="539" spans="1:34">
      <c r="A539" s="315" t="s">
        <v>719</v>
      </c>
      <c r="B539" s="321" t="s">
        <v>3335</v>
      </c>
      <c r="C539" s="293" t="s">
        <v>949</v>
      </c>
      <c r="D539" s="321" t="s">
        <v>949</v>
      </c>
      <c r="E539" s="263">
        <v>2702</v>
      </c>
      <c r="F539" s="263">
        <v>2693</v>
      </c>
      <c r="G539" s="263">
        <v>2552</v>
      </c>
      <c r="H539" s="264">
        <v>955</v>
      </c>
      <c r="I539" s="264">
        <v>946</v>
      </c>
      <c r="J539" s="264">
        <v>905</v>
      </c>
      <c r="K539" s="264">
        <v>1827</v>
      </c>
      <c r="L539" s="264">
        <v>1826</v>
      </c>
      <c r="M539" s="264">
        <v>1719</v>
      </c>
      <c r="N539" s="267">
        <v>0.993718784390079</v>
      </c>
      <c r="O539" s="266">
        <v>58694</v>
      </c>
      <c r="P539" s="294">
        <v>0.9</v>
      </c>
      <c r="Q539" s="267">
        <v>0.996669133974833</v>
      </c>
      <c r="R539" s="267">
        <v>0.990575916230366</v>
      </c>
      <c r="S539" s="267">
        <v>0.999452654625068</v>
      </c>
      <c r="T539" s="295">
        <v>0.00609321774446703</v>
      </c>
      <c r="U539" s="266">
        <v>59065</v>
      </c>
      <c r="V539" s="266">
        <v>56120</v>
      </c>
      <c r="W539" s="267">
        <v>0.950139676627444</v>
      </c>
      <c r="X539" s="267">
        <v>0.944485566247224</v>
      </c>
      <c r="Y539" s="268">
        <v>0.947643979057592</v>
      </c>
      <c r="Z539" s="268">
        <v>0.940886699507389</v>
      </c>
      <c r="AA539" s="295">
        <v>-0.00315841281036733</v>
      </c>
      <c r="AB539" s="264">
        <v>13486</v>
      </c>
      <c r="AC539" s="264">
        <v>12773</v>
      </c>
      <c r="AD539" s="264">
        <v>13891</v>
      </c>
      <c r="AE539" s="264">
        <v>13240</v>
      </c>
      <c r="AF539" s="268">
        <v>0.947130357407682</v>
      </c>
      <c r="AG539" s="268">
        <v>0.953135123461234</v>
      </c>
      <c r="AH539" s="295">
        <v>-0.00600476605355182</v>
      </c>
    </row>
    <row r="540" spans="1:34">
      <c r="A540" s="315" t="s">
        <v>719</v>
      </c>
      <c r="B540" s="321" t="s">
        <v>3335</v>
      </c>
      <c r="C540" s="293" t="s">
        <v>950</v>
      </c>
      <c r="D540" s="321" t="s">
        <v>950</v>
      </c>
      <c r="E540" s="263">
        <v>5189</v>
      </c>
      <c r="F540" s="263">
        <v>5141</v>
      </c>
      <c r="G540" s="263">
        <v>4884</v>
      </c>
      <c r="H540" s="264">
        <v>1976</v>
      </c>
      <c r="I540" s="264">
        <v>1939</v>
      </c>
      <c r="J540" s="264">
        <v>1815</v>
      </c>
      <c r="K540" s="264">
        <v>3920</v>
      </c>
      <c r="L540" s="264">
        <v>3865</v>
      </c>
      <c r="M540" s="264">
        <v>3642</v>
      </c>
      <c r="N540" s="267">
        <v>0.981822187048716</v>
      </c>
      <c r="O540" s="266">
        <v>120339</v>
      </c>
      <c r="P540" s="294">
        <v>0.9</v>
      </c>
      <c r="Q540" s="267">
        <v>0.990749662748121</v>
      </c>
      <c r="R540" s="267">
        <v>0.981275303643725</v>
      </c>
      <c r="S540" s="267">
        <v>0.985969387755102</v>
      </c>
      <c r="T540" s="295">
        <v>0.00947435910439631</v>
      </c>
      <c r="U540" s="266">
        <v>122567</v>
      </c>
      <c r="V540" s="266">
        <v>114131</v>
      </c>
      <c r="W540" s="267">
        <v>0.931172338394511</v>
      </c>
      <c r="X540" s="267">
        <v>0.941221815378686</v>
      </c>
      <c r="Y540" s="268">
        <v>0.918522267206478</v>
      </c>
      <c r="Z540" s="268">
        <v>0.929081632653061</v>
      </c>
      <c r="AA540" s="295">
        <v>0.0226995481722079</v>
      </c>
      <c r="AB540" s="264">
        <v>27407</v>
      </c>
      <c r="AC540" s="264">
        <v>25637</v>
      </c>
      <c r="AD540" s="264">
        <v>27546</v>
      </c>
      <c r="AE540" s="264">
        <v>25758</v>
      </c>
      <c r="AF540" s="268">
        <v>0.935417958915606</v>
      </c>
      <c r="AG540" s="268">
        <v>0.935090394249619</v>
      </c>
      <c r="AH540" s="295">
        <v>0.000327564665986713</v>
      </c>
    </row>
    <row r="541" spans="1:34">
      <c r="A541" s="315" t="s">
        <v>719</v>
      </c>
      <c r="B541" s="321" t="s">
        <v>3335</v>
      </c>
      <c r="C541" s="293" t="s">
        <v>951</v>
      </c>
      <c r="D541" s="321" t="s">
        <v>951</v>
      </c>
      <c r="E541" s="263">
        <v>2153</v>
      </c>
      <c r="F541" s="263">
        <v>2123</v>
      </c>
      <c r="G541" s="263">
        <v>1937</v>
      </c>
      <c r="H541" s="264">
        <v>1315</v>
      </c>
      <c r="I541" s="264">
        <v>1308</v>
      </c>
      <c r="J541" s="264">
        <v>1271</v>
      </c>
      <c r="K541" s="264">
        <v>1019</v>
      </c>
      <c r="L541" s="264">
        <v>1002</v>
      </c>
      <c r="M541" s="264">
        <v>952</v>
      </c>
      <c r="N541" s="267">
        <v>0.976836856879257</v>
      </c>
      <c r="O541" s="266">
        <v>49763</v>
      </c>
      <c r="P541" s="294">
        <v>0.9</v>
      </c>
      <c r="Q541" s="267">
        <v>0.986065954482118</v>
      </c>
      <c r="R541" s="267">
        <v>0.99467680608365</v>
      </c>
      <c r="S541" s="267">
        <v>0.983316977428852</v>
      </c>
      <c r="T541" s="295">
        <v>-0.00861085160153219</v>
      </c>
      <c r="U541" s="266">
        <v>50943</v>
      </c>
      <c r="V541" s="266">
        <v>47957</v>
      </c>
      <c r="W541" s="267">
        <v>0.941385470035137</v>
      </c>
      <c r="X541" s="267">
        <v>0.899674872271249</v>
      </c>
      <c r="Y541" s="268">
        <v>0.966539923954373</v>
      </c>
      <c r="Z541" s="268">
        <v>0.934249263984298</v>
      </c>
      <c r="AA541" s="295">
        <v>-0.0668650516831232</v>
      </c>
      <c r="AB541" s="264">
        <v>11376</v>
      </c>
      <c r="AC541" s="264">
        <v>10626</v>
      </c>
      <c r="AD541" s="264">
        <v>11526</v>
      </c>
      <c r="AE541" s="264">
        <v>11007</v>
      </c>
      <c r="AF541" s="268">
        <v>0.934071729957806</v>
      </c>
      <c r="AG541" s="268">
        <v>0.954971369078605</v>
      </c>
      <c r="AH541" s="295">
        <v>-0.0208996391207991</v>
      </c>
    </row>
    <row r="542" spans="1:34">
      <c r="A542" s="315" t="s">
        <v>719</v>
      </c>
      <c r="B542" s="321" t="s">
        <v>3335</v>
      </c>
      <c r="C542" s="293" t="s">
        <v>952</v>
      </c>
      <c r="D542" s="321" t="s">
        <v>952</v>
      </c>
      <c r="E542" s="263">
        <v>9</v>
      </c>
      <c r="F542" s="263">
        <v>2</v>
      </c>
      <c r="G542" s="263">
        <v>0</v>
      </c>
      <c r="H542" s="264">
        <v>0</v>
      </c>
      <c r="I542" s="264">
        <v>0</v>
      </c>
      <c r="J542" s="264">
        <v>0</v>
      </c>
      <c r="K542" s="264">
        <v>0</v>
      </c>
      <c r="L542" s="264">
        <v>0</v>
      </c>
      <c r="M542" s="264">
        <v>0</v>
      </c>
      <c r="N542" s="267">
        <v>0.25</v>
      </c>
      <c r="O542" s="266">
        <v>3</v>
      </c>
      <c r="P542" s="294">
        <v>0.9</v>
      </c>
      <c r="Q542" s="267">
        <v>0.222222222222222</v>
      </c>
      <c r="R542" s="267">
        <v>0</v>
      </c>
      <c r="S542" s="267">
        <v>0</v>
      </c>
      <c r="T542" s="295">
        <v>0.222222222222222</v>
      </c>
      <c r="U542" s="266">
        <v>12</v>
      </c>
      <c r="V542" s="266">
        <v>1</v>
      </c>
      <c r="W542" s="267">
        <v>0.0833333333333333</v>
      </c>
      <c r="X542" s="267">
        <v>0</v>
      </c>
      <c r="Y542" s="268">
        <v>0</v>
      </c>
      <c r="Z542" s="268">
        <v>0</v>
      </c>
      <c r="AA542" s="295">
        <v>0</v>
      </c>
      <c r="AB542" s="264">
        <v>9</v>
      </c>
      <c r="AC542" s="264">
        <v>0</v>
      </c>
      <c r="AD542" s="264">
        <v>0</v>
      </c>
      <c r="AE542" s="264">
        <v>0</v>
      </c>
      <c r="AF542" s="268">
        <v>0</v>
      </c>
      <c r="AG542" s="268">
        <v>0</v>
      </c>
      <c r="AH542" s="295">
        <v>0</v>
      </c>
    </row>
    <row r="543" spans="1:34">
      <c r="A543" s="315" t="s">
        <v>719</v>
      </c>
      <c r="B543" s="321" t="s">
        <v>3335</v>
      </c>
      <c r="C543" s="293" t="s">
        <v>953</v>
      </c>
      <c r="D543" s="321" t="s">
        <v>953</v>
      </c>
      <c r="E543" s="263">
        <v>1</v>
      </c>
      <c r="F543" s="263">
        <v>0</v>
      </c>
      <c r="G543" s="263">
        <v>0</v>
      </c>
      <c r="H543" s="264">
        <v>0</v>
      </c>
      <c r="I543" s="264">
        <v>0</v>
      </c>
      <c r="J543" s="264">
        <v>0</v>
      </c>
      <c r="K543" s="264">
        <v>0</v>
      </c>
      <c r="L543" s="264">
        <v>0</v>
      </c>
      <c r="M543" s="264">
        <v>0</v>
      </c>
      <c r="N543" s="267">
        <v>0.285714285714286</v>
      </c>
      <c r="O543" s="266">
        <v>2</v>
      </c>
      <c r="P543" s="294">
        <v>0.9</v>
      </c>
      <c r="Q543" s="267">
        <v>0</v>
      </c>
      <c r="R543" s="267">
        <v>0</v>
      </c>
      <c r="S543" s="267">
        <v>0</v>
      </c>
      <c r="T543" s="295">
        <v>0</v>
      </c>
      <c r="U543" s="266">
        <v>7</v>
      </c>
      <c r="V543" s="266">
        <v>3</v>
      </c>
      <c r="W543" s="267">
        <v>0.428571428571429</v>
      </c>
      <c r="X543" s="267">
        <v>0</v>
      </c>
      <c r="Y543" s="268">
        <v>0</v>
      </c>
      <c r="Z543" s="268">
        <v>0</v>
      </c>
      <c r="AA543" s="295">
        <v>0</v>
      </c>
      <c r="AB543" s="264">
        <v>2</v>
      </c>
      <c r="AC543" s="264">
        <v>0</v>
      </c>
      <c r="AD543" s="264">
        <v>1</v>
      </c>
      <c r="AE543" s="264">
        <v>1</v>
      </c>
      <c r="AF543" s="268">
        <v>0</v>
      </c>
      <c r="AG543" s="268">
        <v>1</v>
      </c>
      <c r="AH543" s="295">
        <v>-1</v>
      </c>
    </row>
    <row r="544" spans="1:34">
      <c r="A544" s="315" t="s">
        <v>719</v>
      </c>
      <c r="B544" s="321" t="s">
        <v>3335</v>
      </c>
      <c r="C544" s="293" t="s">
        <v>954</v>
      </c>
      <c r="D544" s="321" t="s">
        <v>954</v>
      </c>
      <c r="E544" s="263">
        <v>10</v>
      </c>
      <c r="F544" s="263">
        <v>0</v>
      </c>
      <c r="G544" s="263">
        <v>8</v>
      </c>
      <c r="H544" s="264">
        <v>0</v>
      </c>
      <c r="I544" s="264">
        <v>0</v>
      </c>
      <c r="J544" s="264">
        <v>0</v>
      </c>
      <c r="K544" s="264">
        <v>0</v>
      </c>
      <c r="L544" s="264">
        <v>0</v>
      </c>
      <c r="M544" s="264">
        <v>0</v>
      </c>
      <c r="N544" s="267">
        <v>0.216216216216216</v>
      </c>
      <c r="O544" s="266">
        <v>8</v>
      </c>
      <c r="P544" s="294">
        <v>0.9</v>
      </c>
      <c r="Q544" s="267">
        <v>0</v>
      </c>
      <c r="R544" s="267">
        <v>0</v>
      </c>
      <c r="S544" s="267">
        <v>0</v>
      </c>
      <c r="T544" s="295">
        <v>0</v>
      </c>
      <c r="U544" s="266">
        <v>37</v>
      </c>
      <c r="V544" s="266">
        <v>23</v>
      </c>
      <c r="W544" s="267">
        <v>0.621621621621622</v>
      </c>
      <c r="X544" s="267">
        <v>0.8</v>
      </c>
      <c r="Y544" s="268">
        <v>0</v>
      </c>
      <c r="Z544" s="268">
        <v>0</v>
      </c>
      <c r="AA544" s="295">
        <v>0.8</v>
      </c>
      <c r="AB544" s="264">
        <v>12</v>
      </c>
      <c r="AC544" s="264">
        <v>10</v>
      </c>
      <c r="AD544" s="264">
        <v>6</v>
      </c>
      <c r="AE544" s="264">
        <v>5</v>
      </c>
      <c r="AF544" s="268">
        <v>0.833333333333333</v>
      </c>
      <c r="AG544" s="268">
        <v>0.833333333333333</v>
      </c>
      <c r="AH544" s="295">
        <v>0</v>
      </c>
    </row>
    <row r="545" spans="1:34">
      <c r="A545" s="315" t="s">
        <v>719</v>
      </c>
      <c r="B545" s="321" t="s">
        <v>3335</v>
      </c>
      <c r="C545" s="293" t="s">
        <v>955</v>
      </c>
      <c r="D545" s="321" t="s">
        <v>955</v>
      </c>
      <c r="E545" s="263">
        <v>3125</v>
      </c>
      <c r="F545" s="263">
        <v>3086</v>
      </c>
      <c r="G545" s="263">
        <v>2988</v>
      </c>
      <c r="H545" s="264">
        <v>1135</v>
      </c>
      <c r="I545" s="264">
        <v>1116</v>
      </c>
      <c r="J545" s="264">
        <v>1041</v>
      </c>
      <c r="K545" s="264">
        <v>2362</v>
      </c>
      <c r="L545" s="264">
        <v>2289</v>
      </c>
      <c r="M545" s="264">
        <v>2234</v>
      </c>
      <c r="N545" s="267">
        <v>0.984631033329618</v>
      </c>
      <c r="O545" s="266">
        <v>70665</v>
      </c>
      <c r="P545" s="294">
        <v>0.9</v>
      </c>
      <c r="Q545" s="267">
        <v>0.98752</v>
      </c>
      <c r="R545" s="267">
        <v>0.983259911894273</v>
      </c>
      <c r="S545" s="267">
        <v>0.969093988145639</v>
      </c>
      <c r="T545" s="295">
        <v>0.00426008810572687</v>
      </c>
      <c r="U545" s="266">
        <v>71768</v>
      </c>
      <c r="V545" s="266">
        <v>68975</v>
      </c>
      <c r="W545" s="267">
        <v>0.961082933898116</v>
      </c>
      <c r="X545" s="267">
        <v>0.95616</v>
      </c>
      <c r="Y545" s="268">
        <v>0.917180616740088</v>
      </c>
      <c r="Z545" s="268">
        <v>0.945808636748518</v>
      </c>
      <c r="AA545" s="295">
        <v>0.0389793832599119</v>
      </c>
      <c r="AB545" s="264">
        <v>16298</v>
      </c>
      <c r="AC545" s="264">
        <v>15552</v>
      </c>
      <c r="AD545" s="264">
        <v>16563</v>
      </c>
      <c r="AE545" s="264">
        <v>15886</v>
      </c>
      <c r="AF545" s="268">
        <v>0.95422751257823</v>
      </c>
      <c r="AG545" s="268">
        <v>0.95912576224114</v>
      </c>
      <c r="AH545" s="295">
        <v>-0.00489824966290942</v>
      </c>
    </row>
    <row r="546" spans="1:34">
      <c r="A546" s="315" t="s">
        <v>719</v>
      </c>
      <c r="B546" s="321" t="s">
        <v>3335</v>
      </c>
      <c r="C546" s="293" t="s">
        <v>956</v>
      </c>
      <c r="D546" s="321" t="s">
        <v>956</v>
      </c>
      <c r="E546" s="263">
        <v>1709</v>
      </c>
      <c r="F546" s="263">
        <v>1680</v>
      </c>
      <c r="G546" s="263">
        <v>1609</v>
      </c>
      <c r="H546" s="264">
        <v>617</v>
      </c>
      <c r="I546" s="264">
        <v>601</v>
      </c>
      <c r="J546" s="264">
        <v>545</v>
      </c>
      <c r="K546" s="264">
        <v>566</v>
      </c>
      <c r="L546" s="264">
        <v>555</v>
      </c>
      <c r="M546" s="264">
        <v>534</v>
      </c>
      <c r="N546" s="267">
        <v>0.981800319292644</v>
      </c>
      <c r="O546" s="266">
        <v>39974</v>
      </c>
      <c r="P546" s="294">
        <v>0.9</v>
      </c>
      <c r="Q546" s="267">
        <v>0.983031012287888</v>
      </c>
      <c r="R546" s="267">
        <v>0.974068071312804</v>
      </c>
      <c r="S546" s="267">
        <v>0.980565371024735</v>
      </c>
      <c r="T546" s="295">
        <v>0.00896294097508377</v>
      </c>
      <c r="U546" s="266">
        <v>40715</v>
      </c>
      <c r="V546" s="266">
        <v>37949</v>
      </c>
      <c r="W546" s="267">
        <v>0.93206434974825</v>
      </c>
      <c r="X546" s="267">
        <v>0.941486249268578</v>
      </c>
      <c r="Y546" s="268">
        <v>0.883306320907618</v>
      </c>
      <c r="Z546" s="268">
        <v>0.943462897526502</v>
      </c>
      <c r="AA546" s="295">
        <v>0.0581799283609606</v>
      </c>
      <c r="AB546" s="264">
        <v>7931</v>
      </c>
      <c r="AC546" s="264">
        <v>7369</v>
      </c>
      <c r="AD546" s="264">
        <v>8986</v>
      </c>
      <c r="AE546" s="264">
        <v>8434</v>
      </c>
      <c r="AF546" s="268">
        <v>0.929138822342706</v>
      </c>
      <c r="AG546" s="268">
        <v>0.938571110616515</v>
      </c>
      <c r="AH546" s="295">
        <v>-0.00943228827380871</v>
      </c>
    </row>
    <row r="547" spans="1:34">
      <c r="A547" s="315" t="s">
        <v>719</v>
      </c>
      <c r="B547" s="321" t="s">
        <v>3335</v>
      </c>
      <c r="C547" s="293" t="s">
        <v>957</v>
      </c>
      <c r="D547" s="321" t="s">
        <v>957</v>
      </c>
      <c r="E547" s="263">
        <v>1</v>
      </c>
      <c r="F547" s="263">
        <v>1</v>
      </c>
      <c r="G547" s="263">
        <v>0</v>
      </c>
      <c r="H547" s="264">
        <v>0</v>
      </c>
      <c r="I547" s="264">
        <v>0</v>
      </c>
      <c r="J547" s="264">
        <v>0</v>
      </c>
      <c r="K547" s="264">
        <v>0</v>
      </c>
      <c r="L547" s="264">
        <v>0</v>
      </c>
      <c r="M547" s="264">
        <v>0</v>
      </c>
      <c r="N547" s="267">
        <v>0.428571428571429</v>
      </c>
      <c r="O547" s="266">
        <v>3</v>
      </c>
      <c r="P547" s="294">
        <v>0.9</v>
      </c>
      <c r="Q547" s="267">
        <v>1</v>
      </c>
      <c r="R547" s="267">
        <v>0</v>
      </c>
      <c r="S547" s="267">
        <v>0</v>
      </c>
      <c r="T547" s="295">
        <v>1</v>
      </c>
      <c r="U547" s="266">
        <v>7</v>
      </c>
      <c r="V547" s="266">
        <v>5</v>
      </c>
      <c r="W547" s="267">
        <v>0.714285714285714</v>
      </c>
      <c r="X547" s="267">
        <v>0</v>
      </c>
      <c r="Y547" s="268">
        <v>0</v>
      </c>
      <c r="Z547" s="268">
        <v>0</v>
      </c>
      <c r="AA547" s="295">
        <v>0</v>
      </c>
      <c r="AB547" s="264">
        <v>2</v>
      </c>
      <c r="AC547" s="264">
        <v>1</v>
      </c>
      <c r="AD547" s="264">
        <v>0</v>
      </c>
      <c r="AE547" s="264">
        <v>0</v>
      </c>
      <c r="AF547" s="268">
        <v>0.5</v>
      </c>
      <c r="AG547" s="268">
        <v>0</v>
      </c>
      <c r="AH547" s="295">
        <v>0.5</v>
      </c>
    </row>
    <row r="548" spans="1:34">
      <c r="A548" s="315" t="s">
        <v>719</v>
      </c>
      <c r="B548" s="321" t="s">
        <v>3335</v>
      </c>
      <c r="C548" s="293" t="s">
        <v>958</v>
      </c>
      <c r="D548" s="321" t="s">
        <v>959</v>
      </c>
      <c r="E548" s="263">
        <v>4969</v>
      </c>
      <c r="F548" s="263">
        <v>4868</v>
      </c>
      <c r="G548" s="263">
        <v>4017</v>
      </c>
      <c r="H548" s="264">
        <v>1764</v>
      </c>
      <c r="I548" s="264">
        <v>1657</v>
      </c>
      <c r="J548" s="264">
        <v>1501</v>
      </c>
      <c r="K548" s="264">
        <v>3062</v>
      </c>
      <c r="L548" s="264">
        <v>2996</v>
      </c>
      <c r="M548" s="264">
        <v>2663</v>
      </c>
      <c r="N548" s="267">
        <v>0.962782398687922</v>
      </c>
      <c r="O548" s="266">
        <v>106839</v>
      </c>
      <c r="P548" s="294">
        <v>0.9</v>
      </c>
      <c r="Q548" s="267">
        <v>0.97967397866774</v>
      </c>
      <c r="R548" s="267">
        <v>0.939342403628118</v>
      </c>
      <c r="S548" s="267">
        <v>0.978445460483344</v>
      </c>
      <c r="T548" s="295">
        <v>0.040331575039622</v>
      </c>
      <c r="U548" s="266">
        <v>110969</v>
      </c>
      <c r="V548" s="266">
        <v>99289</v>
      </c>
      <c r="W548" s="267">
        <v>0.894745379340176</v>
      </c>
      <c r="X548" s="267">
        <v>0.808412155363252</v>
      </c>
      <c r="Y548" s="268">
        <v>0.850907029478458</v>
      </c>
      <c r="Z548" s="268">
        <v>0.869693011103854</v>
      </c>
      <c r="AA548" s="295">
        <v>-0.0424948741152059</v>
      </c>
      <c r="AB548" s="264">
        <v>25093</v>
      </c>
      <c r="AC548" s="264">
        <v>22043</v>
      </c>
      <c r="AD548" s="264">
        <v>25255</v>
      </c>
      <c r="AE548" s="264">
        <v>23175</v>
      </c>
      <c r="AF548" s="268">
        <v>0.878452157972343</v>
      </c>
      <c r="AG548" s="268">
        <v>0.917640071273015</v>
      </c>
      <c r="AH548" s="295">
        <v>-0.0391879133006724</v>
      </c>
    </row>
    <row r="549" spans="1:34">
      <c r="A549" s="315" t="s">
        <v>719</v>
      </c>
      <c r="B549" s="321" t="s">
        <v>3335</v>
      </c>
      <c r="C549" s="293" t="s">
        <v>960</v>
      </c>
      <c r="D549" s="321" t="s">
        <v>960</v>
      </c>
      <c r="E549" s="263">
        <v>2549</v>
      </c>
      <c r="F549" s="263">
        <v>2517</v>
      </c>
      <c r="G549" s="263">
        <v>2264</v>
      </c>
      <c r="H549" s="264">
        <v>1451</v>
      </c>
      <c r="I549" s="264">
        <v>1445</v>
      </c>
      <c r="J549" s="264">
        <v>1392</v>
      </c>
      <c r="K549" s="264">
        <v>1186</v>
      </c>
      <c r="L549" s="264">
        <v>1176</v>
      </c>
      <c r="M549" s="264">
        <v>1133</v>
      </c>
      <c r="N549" s="267">
        <v>0.978139711991138</v>
      </c>
      <c r="O549" s="266">
        <v>56513</v>
      </c>
      <c r="P549" s="294">
        <v>0.9</v>
      </c>
      <c r="Q549" s="267">
        <v>0.987446057277364</v>
      </c>
      <c r="R549" s="267">
        <v>0.995864920744314</v>
      </c>
      <c r="S549" s="267">
        <v>0.991568296795953</v>
      </c>
      <c r="T549" s="295">
        <v>-0.00841886346695064</v>
      </c>
      <c r="U549" s="266">
        <v>57776</v>
      </c>
      <c r="V549" s="266">
        <v>54441</v>
      </c>
      <c r="W549" s="267">
        <v>0.942277070063694</v>
      </c>
      <c r="X549" s="267">
        <v>0.88819144762652</v>
      </c>
      <c r="Y549" s="268">
        <v>0.95933838731909</v>
      </c>
      <c r="Z549" s="268">
        <v>0.95531197301855</v>
      </c>
      <c r="AA549" s="295">
        <v>-0.07114693969257</v>
      </c>
      <c r="AB549" s="264">
        <v>12357</v>
      </c>
      <c r="AC549" s="264">
        <v>11631</v>
      </c>
      <c r="AD549" s="264">
        <v>12810</v>
      </c>
      <c r="AE549" s="264">
        <v>12425</v>
      </c>
      <c r="AF549" s="268">
        <v>0.941247875697985</v>
      </c>
      <c r="AG549" s="268">
        <v>0.969945355191257</v>
      </c>
      <c r="AH549" s="295">
        <v>-0.0286974794932718</v>
      </c>
    </row>
    <row r="550" spans="1:34">
      <c r="A550" s="315" t="s">
        <v>719</v>
      </c>
      <c r="B550" s="321" t="s">
        <v>3335</v>
      </c>
      <c r="C550" s="293" t="s">
        <v>961</v>
      </c>
      <c r="D550" s="321" t="s">
        <v>961</v>
      </c>
      <c r="E550" s="263">
        <v>5</v>
      </c>
      <c r="F550" s="263">
        <v>5</v>
      </c>
      <c r="G550" s="263">
        <v>0</v>
      </c>
      <c r="H550" s="264">
        <v>1</v>
      </c>
      <c r="I550" s="264">
        <v>1</v>
      </c>
      <c r="J550" s="264">
        <v>0</v>
      </c>
      <c r="K550" s="264">
        <v>0</v>
      </c>
      <c r="L550" s="264">
        <v>0</v>
      </c>
      <c r="M550" s="264">
        <v>0</v>
      </c>
      <c r="N550" s="267">
        <v>0.8</v>
      </c>
      <c r="O550" s="266">
        <v>8</v>
      </c>
      <c r="P550" s="294">
        <v>0.9</v>
      </c>
      <c r="Q550" s="267">
        <v>1</v>
      </c>
      <c r="R550" s="267">
        <v>1</v>
      </c>
      <c r="S550" s="267">
        <v>0</v>
      </c>
      <c r="T550" s="295">
        <v>0</v>
      </c>
      <c r="U550" s="266">
        <v>10</v>
      </c>
      <c r="V550" s="266">
        <v>2</v>
      </c>
      <c r="W550" s="267">
        <v>0.2</v>
      </c>
      <c r="X550" s="267">
        <v>0</v>
      </c>
      <c r="Y550" s="268">
        <v>0</v>
      </c>
      <c r="Z550" s="268">
        <v>0</v>
      </c>
      <c r="AA550" s="295">
        <v>0</v>
      </c>
      <c r="AB550" s="264">
        <v>8</v>
      </c>
      <c r="AC550" s="264">
        <v>1</v>
      </c>
      <c r="AD550" s="264">
        <v>0</v>
      </c>
      <c r="AE550" s="264">
        <v>0</v>
      </c>
      <c r="AF550" s="268">
        <v>0.125</v>
      </c>
      <c r="AG550" s="268">
        <v>0</v>
      </c>
      <c r="AH550" s="295">
        <v>0.125</v>
      </c>
    </row>
    <row r="551" spans="1:34">
      <c r="A551" s="315" t="s">
        <v>719</v>
      </c>
      <c r="B551" s="321" t="s">
        <v>3336</v>
      </c>
      <c r="C551" s="293" t="s">
        <v>962</v>
      </c>
      <c r="D551" s="321" t="s">
        <v>963</v>
      </c>
      <c r="E551" s="263">
        <v>4149</v>
      </c>
      <c r="F551" s="263">
        <v>3892</v>
      </c>
      <c r="G551" s="263">
        <v>3621</v>
      </c>
      <c r="H551" s="264">
        <v>1370</v>
      </c>
      <c r="I551" s="264">
        <v>1290</v>
      </c>
      <c r="J551" s="264">
        <v>1204</v>
      </c>
      <c r="K551" s="264">
        <v>2843</v>
      </c>
      <c r="L551" s="264">
        <v>2671</v>
      </c>
      <c r="M551" s="264">
        <v>2524</v>
      </c>
      <c r="N551" s="267">
        <v>0.938119498740191</v>
      </c>
      <c r="O551" s="266">
        <v>84518</v>
      </c>
      <c r="P551" s="294">
        <v>0.9</v>
      </c>
      <c r="Q551" s="267">
        <v>0.938057363220053</v>
      </c>
      <c r="R551" s="267">
        <v>0.941605839416058</v>
      </c>
      <c r="S551" s="267">
        <v>0.939500527611678</v>
      </c>
      <c r="T551" s="295">
        <v>-0.00354847619600529</v>
      </c>
      <c r="U551" s="266">
        <v>90093</v>
      </c>
      <c r="V551" s="266">
        <v>80139</v>
      </c>
      <c r="W551" s="267">
        <v>0.889514168692351</v>
      </c>
      <c r="X551" s="267">
        <v>0.872740419378163</v>
      </c>
      <c r="Y551" s="268">
        <v>0.878832116788321</v>
      </c>
      <c r="Z551" s="268">
        <v>0.887794583186775</v>
      </c>
      <c r="AA551" s="295">
        <v>-0.0060916974101578</v>
      </c>
      <c r="AB551" s="264">
        <v>19819</v>
      </c>
      <c r="AC551" s="264">
        <v>17973</v>
      </c>
      <c r="AD551" s="264">
        <v>20487</v>
      </c>
      <c r="AE551" s="264">
        <v>18150</v>
      </c>
      <c r="AF551" s="268">
        <v>0.906857056360059</v>
      </c>
      <c r="AG551" s="268">
        <v>0.885927661443842</v>
      </c>
      <c r="AH551" s="295">
        <v>0.0209293949162161</v>
      </c>
    </row>
    <row r="552" spans="1:34">
      <c r="A552" s="315" t="s">
        <v>719</v>
      </c>
      <c r="B552" s="321" t="s">
        <v>3336</v>
      </c>
      <c r="C552" s="293" t="s">
        <v>964</v>
      </c>
      <c r="D552" s="321" t="s">
        <v>964</v>
      </c>
      <c r="E552" s="263">
        <v>1548</v>
      </c>
      <c r="F552" s="263">
        <v>1532</v>
      </c>
      <c r="G552" s="263">
        <v>1437</v>
      </c>
      <c r="H552" s="264">
        <v>513</v>
      </c>
      <c r="I552" s="264">
        <v>508</v>
      </c>
      <c r="J552" s="264">
        <v>483</v>
      </c>
      <c r="K552" s="264">
        <v>664</v>
      </c>
      <c r="L552" s="264">
        <v>650</v>
      </c>
      <c r="M552" s="264">
        <v>634</v>
      </c>
      <c r="N552" s="267">
        <v>0.983060305313085</v>
      </c>
      <c r="O552" s="266">
        <v>24664</v>
      </c>
      <c r="P552" s="294">
        <v>0.9</v>
      </c>
      <c r="Q552" s="267">
        <v>0.989664082687339</v>
      </c>
      <c r="R552" s="267">
        <v>0.990253411306043</v>
      </c>
      <c r="S552" s="267">
        <v>0.978915662650602</v>
      </c>
      <c r="T552" s="295">
        <v>-0.00058932861870431</v>
      </c>
      <c r="U552" s="266">
        <v>25089</v>
      </c>
      <c r="V552" s="266">
        <v>23539</v>
      </c>
      <c r="W552" s="267">
        <v>0.938219937024194</v>
      </c>
      <c r="X552" s="267">
        <v>0.928294573643411</v>
      </c>
      <c r="Y552" s="268">
        <v>0.941520467836257</v>
      </c>
      <c r="Z552" s="268">
        <v>0.954819277108434</v>
      </c>
      <c r="AA552" s="295">
        <v>-0.0132258941928465</v>
      </c>
      <c r="AB552" s="264">
        <v>5586</v>
      </c>
      <c r="AC552" s="264">
        <v>5227</v>
      </c>
      <c r="AD552" s="264">
        <v>5064</v>
      </c>
      <c r="AE552" s="264">
        <v>4786</v>
      </c>
      <c r="AF552" s="268">
        <v>0.935732187611887</v>
      </c>
      <c r="AG552" s="268">
        <v>0.945102685624013</v>
      </c>
      <c r="AH552" s="295">
        <v>-0.00937049801212586</v>
      </c>
    </row>
    <row r="553" spans="1:34">
      <c r="A553" s="315" t="s">
        <v>719</v>
      </c>
      <c r="B553" s="321" t="s">
        <v>3336</v>
      </c>
      <c r="C553" s="293" t="s">
        <v>965</v>
      </c>
      <c r="D553" s="321" t="s">
        <v>966</v>
      </c>
      <c r="E553" s="263">
        <v>4238</v>
      </c>
      <c r="F553" s="263">
        <v>4176</v>
      </c>
      <c r="G553" s="263">
        <v>3473</v>
      </c>
      <c r="H553" s="264">
        <v>1316</v>
      </c>
      <c r="I553" s="264">
        <v>1274</v>
      </c>
      <c r="J553" s="264">
        <v>1106</v>
      </c>
      <c r="K553" s="264">
        <v>1940</v>
      </c>
      <c r="L553" s="264">
        <v>1874</v>
      </c>
      <c r="M553" s="264">
        <v>1580</v>
      </c>
      <c r="N553" s="267">
        <v>0.968165182858774</v>
      </c>
      <c r="O553" s="266">
        <v>74601</v>
      </c>
      <c r="P553" s="294">
        <v>0.9</v>
      </c>
      <c r="Q553" s="267">
        <v>0.985370457763096</v>
      </c>
      <c r="R553" s="267">
        <v>0.968085106382979</v>
      </c>
      <c r="S553" s="267">
        <v>0.965979381443299</v>
      </c>
      <c r="T553" s="295">
        <v>0.0172853513801171</v>
      </c>
      <c r="U553" s="266">
        <v>77054</v>
      </c>
      <c r="V553" s="266">
        <v>64421</v>
      </c>
      <c r="W553" s="267">
        <v>0.836050042827108</v>
      </c>
      <c r="X553" s="267">
        <v>0.819490325625295</v>
      </c>
      <c r="Y553" s="268">
        <v>0.840425531914894</v>
      </c>
      <c r="Z553" s="268">
        <v>0.814432989690722</v>
      </c>
      <c r="AA553" s="295">
        <v>-0.0209352062895987</v>
      </c>
      <c r="AB553" s="264">
        <v>16243</v>
      </c>
      <c r="AC553" s="264">
        <v>13643</v>
      </c>
      <c r="AD553" s="264">
        <v>15981</v>
      </c>
      <c r="AE553" s="264">
        <v>13373</v>
      </c>
      <c r="AF553" s="268">
        <v>0.839931047220341</v>
      </c>
      <c r="AG553" s="268">
        <v>0.836806207371253</v>
      </c>
      <c r="AH553" s="295">
        <v>0.00312483984908773</v>
      </c>
    </row>
    <row r="554" spans="1:34">
      <c r="A554" s="315" t="s">
        <v>719</v>
      </c>
      <c r="B554" s="321" t="s">
        <v>3336</v>
      </c>
      <c r="C554" s="293" t="s">
        <v>967</v>
      </c>
      <c r="D554" s="321" t="s">
        <v>968</v>
      </c>
      <c r="E554" s="263">
        <v>4299</v>
      </c>
      <c r="F554" s="263">
        <v>4201</v>
      </c>
      <c r="G554" s="263">
        <v>3821</v>
      </c>
      <c r="H554" s="264">
        <v>1476</v>
      </c>
      <c r="I554" s="264">
        <v>1430</v>
      </c>
      <c r="J554" s="264">
        <v>1323</v>
      </c>
      <c r="K554" s="264">
        <v>2309</v>
      </c>
      <c r="L554" s="264">
        <v>2257</v>
      </c>
      <c r="M554" s="264">
        <v>2007</v>
      </c>
      <c r="N554" s="267">
        <v>0.972751682700991</v>
      </c>
      <c r="O554" s="266">
        <v>80788</v>
      </c>
      <c r="P554" s="294">
        <v>0.9</v>
      </c>
      <c r="Q554" s="267">
        <v>0.977204000930449</v>
      </c>
      <c r="R554" s="267">
        <v>0.968834688346883</v>
      </c>
      <c r="S554" s="267">
        <v>0.97747942832395</v>
      </c>
      <c r="T554" s="295">
        <v>0.00836931258356544</v>
      </c>
      <c r="U554" s="266">
        <v>83051</v>
      </c>
      <c r="V554" s="266">
        <v>75082</v>
      </c>
      <c r="W554" s="267">
        <v>0.904046910934245</v>
      </c>
      <c r="X554" s="267">
        <v>0.888811351477088</v>
      </c>
      <c r="Y554" s="268">
        <v>0.896341463414634</v>
      </c>
      <c r="Z554" s="268">
        <v>0.86920744911217</v>
      </c>
      <c r="AA554" s="295">
        <v>-0.00753011193754649</v>
      </c>
      <c r="AB554" s="264">
        <v>18391</v>
      </c>
      <c r="AC554" s="264">
        <v>16554</v>
      </c>
      <c r="AD554" s="264">
        <v>18274</v>
      </c>
      <c r="AE554" s="264">
        <v>16566</v>
      </c>
      <c r="AF554" s="268">
        <v>0.900114186286771</v>
      </c>
      <c r="AG554" s="268">
        <v>0.906533873262559</v>
      </c>
      <c r="AH554" s="295">
        <v>-0.0064196869757881</v>
      </c>
    </row>
    <row r="555" spans="1:34">
      <c r="A555" s="315" t="s">
        <v>719</v>
      </c>
      <c r="B555" s="321" t="s">
        <v>3336</v>
      </c>
      <c r="C555" s="293" t="s">
        <v>969</v>
      </c>
      <c r="D555" s="321" t="s">
        <v>970</v>
      </c>
      <c r="E555" s="263">
        <v>6774</v>
      </c>
      <c r="F555" s="263">
        <v>6529</v>
      </c>
      <c r="G555" s="263">
        <v>6104</v>
      </c>
      <c r="H555" s="264">
        <v>2463</v>
      </c>
      <c r="I555" s="264">
        <v>2355</v>
      </c>
      <c r="J555" s="264">
        <v>2185</v>
      </c>
      <c r="K555" s="264">
        <v>4732</v>
      </c>
      <c r="L555" s="264">
        <v>4621</v>
      </c>
      <c r="M555" s="264">
        <v>4383</v>
      </c>
      <c r="N555" s="267">
        <v>0.972722827845992</v>
      </c>
      <c r="O555" s="266">
        <v>141252</v>
      </c>
      <c r="P555" s="294">
        <v>0.9</v>
      </c>
      <c r="Q555" s="267">
        <v>0.963832299970475</v>
      </c>
      <c r="R555" s="267">
        <v>0.956151035322777</v>
      </c>
      <c r="S555" s="267">
        <v>0.97654268808115</v>
      </c>
      <c r="T555" s="295">
        <v>0.00768126464769825</v>
      </c>
      <c r="U555" s="266">
        <v>145213</v>
      </c>
      <c r="V555" s="266">
        <v>135169</v>
      </c>
      <c r="W555" s="267">
        <v>0.930832638951058</v>
      </c>
      <c r="X555" s="267">
        <v>0.901092412164157</v>
      </c>
      <c r="Y555" s="268">
        <v>0.887129516849371</v>
      </c>
      <c r="Z555" s="268">
        <v>0.926246830092984</v>
      </c>
      <c r="AA555" s="295">
        <v>0.0139628953147863</v>
      </c>
      <c r="AB555" s="264">
        <v>33048</v>
      </c>
      <c r="AC555" s="264">
        <v>30485</v>
      </c>
      <c r="AD555" s="264">
        <v>33030</v>
      </c>
      <c r="AE555" s="264">
        <v>30953</v>
      </c>
      <c r="AF555" s="268">
        <v>0.922446138949407</v>
      </c>
      <c r="AG555" s="268">
        <v>0.937117771722676</v>
      </c>
      <c r="AH555" s="295">
        <v>-0.0146716327732694</v>
      </c>
    </row>
    <row r="556" spans="1:34">
      <c r="A556" s="315" t="s">
        <v>719</v>
      </c>
      <c r="B556" s="321" t="s">
        <v>3336</v>
      </c>
      <c r="C556" s="293" t="s">
        <v>971</v>
      </c>
      <c r="D556" s="321" t="s">
        <v>972</v>
      </c>
      <c r="E556" s="263">
        <v>9115</v>
      </c>
      <c r="F556" s="263">
        <v>8840</v>
      </c>
      <c r="G556" s="263">
        <v>8342</v>
      </c>
      <c r="H556" s="264">
        <v>3271</v>
      </c>
      <c r="I556" s="264">
        <v>3216</v>
      </c>
      <c r="J556" s="264">
        <v>3026</v>
      </c>
      <c r="K556" s="264">
        <v>6320</v>
      </c>
      <c r="L556" s="264">
        <v>6236</v>
      </c>
      <c r="M556" s="264">
        <v>5979</v>
      </c>
      <c r="N556" s="267">
        <v>0.981563126252505</v>
      </c>
      <c r="O556" s="266">
        <v>195920</v>
      </c>
      <c r="P556" s="294">
        <v>0.9</v>
      </c>
      <c r="Q556" s="267">
        <v>0.969829950630828</v>
      </c>
      <c r="R556" s="267">
        <v>0.98318557016203</v>
      </c>
      <c r="S556" s="267">
        <v>0.986708860759494</v>
      </c>
      <c r="T556" s="295">
        <v>-0.0133556195312017</v>
      </c>
      <c r="U556" s="266">
        <v>199600</v>
      </c>
      <c r="V556" s="266">
        <v>188068</v>
      </c>
      <c r="W556" s="267">
        <v>0.942224448897796</v>
      </c>
      <c r="X556" s="267">
        <v>0.915194733955019</v>
      </c>
      <c r="Y556" s="268">
        <v>0.925099357994497</v>
      </c>
      <c r="Z556" s="268">
        <v>0.946044303797468</v>
      </c>
      <c r="AA556" s="295">
        <v>-0.00990462403947789</v>
      </c>
      <c r="AB556" s="264">
        <v>44607</v>
      </c>
      <c r="AC556" s="264">
        <v>42033</v>
      </c>
      <c r="AD556" s="264">
        <v>45383</v>
      </c>
      <c r="AE556" s="264">
        <v>43276</v>
      </c>
      <c r="AF556" s="268">
        <v>0.942296052189118</v>
      </c>
      <c r="AG556" s="268">
        <v>0.953572923782033</v>
      </c>
      <c r="AH556" s="295">
        <v>-0.0112768715929147</v>
      </c>
    </row>
    <row r="557" spans="1:34">
      <c r="A557" s="315" t="s">
        <v>719</v>
      </c>
      <c r="B557" s="321" t="s">
        <v>3336</v>
      </c>
      <c r="C557" s="293" t="s">
        <v>973</v>
      </c>
      <c r="D557" s="321" t="s">
        <v>973</v>
      </c>
      <c r="E557" s="263">
        <v>1236</v>
      </c>
      <c r="F557" s="263">
        <v>1213</v>
      </c>
      <c r="G557" s="263">
        <v>1074</v>
      </c>
      <c r="H557" s="264">
        <v>377</v>
      </c>
      <c r="I557" s="264">
        <v>372</v>
      </c>
      <c r="J557" s="264">
        <v>350</v>
      </c>
      <c r="K557" s="264">
        <v>573</v>
      </c>
      <c r="L557" s="264">
        <v>563</v>
      </c>
      <c r="M557" s="264">
        <v>527</v>
      </c>
      <c r="N557" s="267">
        <v>0.982336293549331</v>
      </c>
      <c r="O557" s="266">
        <v>20132</v>
      </c>
      <c r="P557" s="294">
        <v>0.9</v>
      </c>
      <c r="Q557" s="267">
        <v>0.981391585760518</v>
      </c>
      <c r="R557" s="267">
        <v>0.986737400530504</v>
      </c>
      <c r="S557" s="267">
        <v>0.982547993019197</v>
      </c>
      <c r="T557" s="295">
        <v>-0.00534581476998619</v>
      </c>
      <c r="U557" s="266">
        <v>20494</v>
      </c>
      <c r="V557" s="266">
        <v>18423</v>
      </c>
      <c r="W557" s="267">
        <v>0.898946032985264</v>
      </c>
      <c r="X557" s="267">
        <v>0.868932038834951</v>
      </c>
      <c r="Y557" s="268">
        <v>0.928381962864722</v>
      </c>
      <c r="Z557" s="268">
        <v>0.919720767888307</v>
      </c>
      <c r="AA557" s="295">
        <v>-0.0594499240297701</v>
      </c>
      <c r="AB557" s="264">
        <v>4630</v>
      </c>
      <c r="AC557" s="264">
        <v>4196</v>
      </c>
      <c r="AD557" s="264">
        <v>4327</v>
      </c>
      <c r="AE557" s="264">
        <v>3881</v>
      </c>
      <c r="AF557" s="268">
        <v>0.906263498920086</v>
      </c>
      <c r="AG557" s="268">
        <v>0.896926276866189</v>
      </c>
      <c r="AH557" s="295">
        <v>0.00933722205389731</v>
      </c>
    </row>
    <row r="558" spans="1:34">
      <c r="A558" s="315" t="s">
        <v>719</v>
      </c>
      <c r="B558" s="321" t="s">
        <v>3336</v>
      </c>
      <c r="C558" s="293" t="s">
        <v>974</v>
      </c>
      <c r="D558" s="321" t="s">
        <v>975</v>
      </c>
      <c r="E558" s="263">
        <v>3242</v>
      </c>
      <c r="F558" s="263">
        <v>3206</v>
      </c>
      <c r="G558" s="263">
        <v>2791</v>
      </c>
      <c r="H558" s="264">
        <v>999</v>
      </c>
      <c r="I558" s="264">
        <v>991</v>
      </c>
      <c r="J558" s="264">
        <v>853</v>
      </c>
      <c r="K558" s="264">
        <v>1382</v>
      </c>
      <c r="L558" s="264">
        <v>1374</v>
      </c>
      <c r="M558" s="264">
        <v>1221</v>
      </c>
      <c r="N558" s="267">
        <v>0.989990007850974</v>
      </c>
      <c r="O558" s="266">
        <v>55483</v>
      </c>
      <c r="P558" s="294">
        <v>0.9</v>
      </c>
      <c r="Q558" s="267">
        <v>0.988895743368291</v>
      </c>
      <c r="R558" s="267">
        <v>0.991991991991992</v>
      </c>
      <c r="S558" s="267">
        <v>0.994211287988423</v>
      </c>
      <c r="T558" s="295">
        <v>-0.00309624862370073</v>
      </c>
      <c r="U558" s="266">
        <v>56044</v>
      </c>
      <c r="V558" s="266">
        <v>51113</v>
      </c>
      <c r="W558" s="267">
        <v>0.912015559203483</v>
      </c>
      <c r="X558" s="267">
        <v>0.860888340530537</v>
      </c>
      <c r="Y558" s="268">
        <v>0.853853853853854</v>
      </c>
      <c r="Z558" s="268">
        <v>0.883502170767004</v>
      </c>
      <c r="AA558" s="295">
        <v>0.00703448667668294</v>
      </c>
      <c r="AB558" s="264">
        <v>12063</v>
      </c>
      <c r="AC558" s="264">
        <v>10799</v>
      </c>
      <c r="AD558" s="264">
        <v>11431</v>
      </c>
      <c r="AE558" s="264">
        <v>10508</v>
      </c>
      <c r="AF558" s="268">
        <v>0.895216778579126</v>
      </c>
      <c r="AG558" s="268">
        <v>0.919254658385093</v>
      </c>
      <c r="AH558" s="295">
        <v>-0.0240378798059668</v>
      </c>
    </row>
    <row r="559" spans="1:34">
      <c r="A559" s="315" t="s">
        <v>719</v>
      </c>
      <c r="B559" s="321" t="s">
        <v>3336</v>
      </c>
      <c r="C559" s="293" t="s">
        <v>976</v>
      </c>
      <c r="D559" s="321" t="s">
        <v>976</v>
      </c>
      <c r="E559" s="263">
        <v>1823</v>
      </c>
      <c r="F559" s="263">
        <v>1813</v>
      </c>
      <c r="G559" s="263">
        <v>1777</v>
      </c>
      <c r="H559" s="264">
        <v>539</v>
      </c>
      <c r="I559" s="264">
        <v>536</v>
      </c>
      <c r="J559" s="264">
        <v>529</v>
      </c>
      <c r="K559" s="264">
        <v>1259</v>
      </c>
      <c r="L559" s="264">
        <v>1254</v>
      </c>
      <c r="M559" s="264">
        <v>1232</v>
      </c>
      <c r="N559" s="267">
        <v>0.991791603293016</v>
      </c>
      <c r="O559" s="266">
        <v>41081</v>
      </c>
      <c r="P559" s="294">
        <v>0.9</v>
      </c>
      <c r="Q559" s="267">
        <v>0.994514536478332</v>
      </c>
      <c r="R559" s="267">
        <v>0.99443413729128</v>
      </c>
      <c r="S559" s="267">
        <v>0.996028594122319</v>
      </c>
      <c r="T559" s="295">
        <v>8.03991870522713e-5</v>
      </c>
      <c r="U559" s="266">
        <v>41421</v>
      </c>
      <c r="V559" s="266">
        <v>40456</v>
      </c>
      <c r="W559" s="267">
        <v>0.976702638758118</v>
      </c>
      <c r="X559" s="267">
        <v>0.974766867800329</v>
      </c>
      <c r="Y559" s="268">
        <v>0.981447124304267</v>
      </c>
      <c r="Z559" s="268">
        <v>0.978554408260524</v>
      </c>
      <c r="AA559" s="295">
        <v>-0.006680256503938</v>
      </c>
      <c r="AB559" s="264">
        <v>9041</v>
      </c>
      <c r="AC559" s="264">
        <v>8866</v>
      </c>
      <c r="AD559" s="264">
        <v>9342</v>
      </c>
      <c r="AE559" s="264">
        <v>9131</v>
      </c>
      <c r="AF559" s="268">
        <v>0.98064373410021</v>
      </c>
      <c r="AG559" s="268">
        <v>0.977413830014986</v>
      </c>
      <c r="AH559" s="295">
        <v>0.00322990408522406</v>
      </c>
    </row>
    <row r="560" spans="1:34">
      <c r="A560" s="315" t="s">
        <v>719</v>
      </c>
      <c r="B560" s="321" t="s">
        <v>3336</v>
      </c>
      <c r="C560" s="293" t="s">
        <v>977</v>
      </c>
      <c r="D560" s="321" t="s">
        <v>977</v>
      </c>
      <c r="E560" s="263">
        <v>2666</v>
      </c>
      <c r="F560" s="263">
        <v>2581</v>
      </c>
      <c r="G560" s="263">
        <v>2458</v>
      </c>
      <c r="H560" s="264">
        <v>835</v>
      </c>
      <c r="I560" s="264">
        <v>755</v>
      </c>
      <c r="J560" s="264">
        <v>711</v>
      </c>
      <c r="K560" s="264">
        <v>1098</v>
      </c>
      <c r="L560" s="264">
        <v>1074</v>
      </c>
      <c r="M560" s="264">
        <v>1036</v>
      </c>
      <c r="N560" s="267">
        <v>0.971502142207989</v>
      </c>
      <c r="O560" s="266">
        <v>44897</v>
      </c>
      <c r="P560" s="294">
        <v>0.9</v>
      </c>
      <c r="Q560" s="267">
        <v>0.968117029257314</v>
      </c>
      <c r="R560" s="267">
        <v>0.904191616766467</v>
      </c>
      <c r="S560" s="267">
        <v>0.978142076502732</v>
      </c>
      <c r="T560" s="295">
        <v>0.0639254124908473</v>
      </c>
      <c r="U560" s="266">
        <v>46214</v>
      </c>
      <c r="V560" s="266">
        <v>43063</v>
      </c>
      <c r="W560" s="267">
        <v>0.931817198251612</v>
      </c>
      <c r="X560" s="267">
        <v>0.921980495123781</v>
      </c>
      <c r="Y560" s="268">
        <v>0.851497005988024</v>
      </c>
      <c r="Z560" s="268">
        <v>0.943533697632058</v>
      </c>
      <c r="AA560" s="295">
        <v>0.0704834891357571</v>
      </c>
      <c r="AB560" s="264">
        <v>9877</v>
      </c>
      <c r="AC560" s="264">
        <v>9098</v>
      </c>
      <c r="AD560" s="264">
        <v>9209</v>
      </c>
      <c r="AE560" s="264">
        <v>8639</v>
      </c>
      <c r="AF560" s="268">
        <v>0.921129897742229</v>
      </c>
      <c r="AG560" s="268">
        <v>0.938104028667608</v>
      </c>
      <c r="AH560" s="295">
        <v>-0.0169741309253784</v>
      </c>
    </row>
    <row r="561" spans="1:34">
      <c r="A561" s="315" t="s">
        <v>719</v>
      </c>
      <c r="B561" s="321" t="s">
        <v>3336</v>
      </c>
      <c r="C561" s="293" t="s">
        <v>978</v>
      </c>
      <c r="D561" s="321" t="s">
        <v>978</v>
      </c>
      <c r="E561" s="263">
        <v>1938</v>
      </c>
      <c r="F561" s="263">
        <v>1876</v>
      </c>
      <c r="G561" s="263">
        <v>1664</v>
      </c>
      <c r="H561" s="264">
        <v>671</v>
      </c>
      <c r="I561" s="264">
        <v>652</v>
      </c>
      <c r="J561" s="264">
        <v>617</v>
      </c>
      <c r="K561" s="264">
        <v>910</v>
      </c>
      <c r="L561" s="264">
        <v>883</v>
      </c>
      <c r="M561" s="264">
        <v>829</v>
      </c>
      <c r="N561" s="267">
        <v>0.935992082597764</v>
      </c>
      <c r="O561" s="266">
        <v>34993</v>
      </c>
      <c r="P561" s="294">
        <v>0.9</v>
      </c>
      <c r="Q561" s="267">
        <v>0.968008255933953</v>
      </c>
      <c r="R561" s="267">
        <v>0.971684053651267</v>
      </c>
      <c r="S561" s="267">
        <v>0.97032967032967</v>
      </c>
      <c r="T561" s="295">
        <v>-0.00367579771731419</v>
      </c>
      <c r="U561" s="266">
        <v>37386</v>
      </c>
      <c r="V561" s="266">
        <v>33358</v>
      </c>
      <c r="W561" s="267">
        <v>0.89225913443535</v>
      </c>
      <c r="X561" s="267">
        <v>0.858617131062951</v>
      </c>
      <c r="Y561" s="268">
        <v>0.919523099850969</v>
      </c>
      <c r="Z561" s="268">
        <v>0.910989010989011</v>
      </c>
      <c r="AA561" s="295">
        <v>-0.0609059687880172</v>
      </c>
      <c r="AB561" s="264">
        <v>7942</v>
      </c>
      <c r="AC561" s="264">
        <v>7116</v>
      </c>
      <c r="AD561" s="264">
        <v>7583</v>
      </c>
      <c r="AE561" s="264">
        <v>6656</v>
      </c>
      <c r="AF561" s="268">
        <v>0.895995970788215</v>
      </c>
      <c r="AG561" s="268">
        <v>0.877752868257945</v>
      </c>
      <c r="AH561" s="295">
        <v>0.0182431025302692</v>
      </c>
    </row>
    <row r="562" spans="1:34">
      <c r="A562" s="315" t="s">
        <v>719</v>
      </c>
      <c r="B562" s="321" t="s">
        <v>3336</v>
      </c>
      <c r="C562" s="293" t="s">
        <v>979</v>
      </c>
      <c r="D562" s="321" t="s">
        <v>980</v>
      </c>
      <c r="E562" s="263">
        <v>2236</v>
      </c>
      <c r="F562" s="263">
        <v>2195</v>
      </c>
      <c r="G562" s="263">
        <v>1998</v>
      </c>
      <c r="H562" s="264">
        <v>808</v>
      </c>
      <c r="I562" s="264">
        <v>783</v>
      </c>
      <c r="J562" s="264">
        <v>724</v>
      </c>
      <c r="K562" s="264">
        <v>1195</v>
      </c>
      <c r="L562" s="264">
        <v>1177</v>
      </c>
      <c r="M562" s="264">
        <v>1054</v>
      </c>
      <c r="N562" s="267">
        <v>0.969306012311325</v>
      </c>
      <c r="O562" s="266">
        <v>45980</v>
      </c>
      <c r="P562" s="294">
        <v>0.9</v>
      </c>
      <c r="Q562" s="267">
        <v>0.981663685152057</v>
      </c>
      <c r="R562" s="267">
        <v>0.969059405940594</v>
      </c>
      <c r="S562" s="267">
        <v>0.984937238493724</v>
      </c>
      <c r="T562" s="295">
        <v>0.0126042792114632</v>
      </c>
      <c r="U562" s="266">
        <v>47436</v>
      </c>
      <c r="V562" s="266">
        <v>41417</v>
      </c>
      <c r="W562" s="267">
        <v>0.873113247322708</v>
      </c>
      <c r="X562" s="267">
        <v>0.893559928443649</v>
      </c>
      <c r="Y562" s="268">
        <v>0.896039603960396</v>
      </c>
      <c r="Z562" s="268">
        <v>0.882008368200837</v>
      </c>
      <c r="AA562" s="295">
        <v>-0.00247967551674666</v>
      </c>
      <c r="AB562" s="264">
        <v>9560</v>
      </c>
      <c r="AC562" s="264">
        <v>8554</v>
      </c>
      <c r="AD562" s="264">
        <v>9800</v>
      </c>
      <c r="AE562" s="264">
        <v>8562</v>
      </c>
      <c r="AF562" s="268">
        <v>0.894769874476987</v>
      </c>
      <c r="AG562" s="268">
        <v>0.873673469387755</v>
      </c>
      <c r="AH562" s="295">
        <v>0.0210964050892323</v>
      </c>
    </row>
    <row r="563" spans="1:34">
      <c r="A563" s="315" t="s">
        <v>719</v>
      </c>
      <c r="B563" s="321" t="s">
        <v>3336</v>
      </c>
      <c r="C563" s="293" t="s">
        <v>981</v>
      </c>
      <c r="D563" s="321" t="s">
        <v>982</v>
      </c>
      <c r="E563" s="263">
        <v>3741</v>
      </c>
      <c r="F563" s="263">
        <v>3520</v>
      </c>
      <c r="G563" s="263">
        <v>3335</v>
      </c>
      <c r="H563" s="264">
        <v>1368</v>
      </c>
      <c r="I563" s="264">
        <v>1308</v>
      </c>
      <c r="J563" s="264">
        <v>1217</v>
      </c>
      <c r="K563" s="264">
        <v>1866</v>
      </c>
      <c r="L563" s="264">
        <v>1803</v>
      </c>
      <c r="M563" s="264">
        <v>1704</v>
      </c>
      <c r="N563" s="267">
        <v>0.945124293475278</v>
      </c>
      <c r="O563" s="266">
        <v>68892</v>
      </c>
      <c r="P563" s="294">
        <v>0.9</v>
      </c>
      <c r="Q563" s="267">
        <v>0.940924886394012</v>
      </c>
      <c r="R563" s="267">
        <v>0.956140350877193</v>
      </c>
      <c r="S563" s="267">
        <v>0.966237942122186</v>
      </c>
      <c r="T563" s="295">
        <v>-0.0152154644831807</v>
      </c>
      <c r="U563" s="266">
        <v>72892</v>
      </c>
      <c r="V563" s="266">
        <v>64822</v>
      </c>
      <c r="W563" s="267">
        <v>0.889288262086374</v>
      </c>
      <c r="X563" s="267">
        <v>0.891472868217054</v>
      </c>
      <c r="Y563" s="268">
        <v>0.889619883040936</v>
      </c>
      <c r="Z563" s="268">
        <v>0.913183279742765</v>
      </c>
      <c r="AA563" s="295">
        <v>0.00185298517611865</v>
      </c>
      <c r="AB563" s="264">
        <v>15403</v>
      </c>
      <c r="AC563" s="264">
        <v>13710</v>
      </c>
      <c r="AD563" s="264">
        <v>14847</v>
      </c>
      <c r="AE563" s="264">
        <v>13191</v>
      </c>
      <c r="AF563" s="268">
        <v>0.890086346815555</v>
      </c>
      <c r="AG563" s="268">
        <v>0.888462315619317</v>
      </c>
      <c r="AH563" s="295">
        <v>0.00162403119623844</v>
      </c>
    </row>
    <row r="564" spans="1:34">
      <c r="A564" s="315" t="s">
        <v>719</v>
      </c>
      <c r="B564" s="321" t="s">
        <v>3336</v>
      </c>
      <c r="C564" s="293" t="s">
        <v>983</v>
      </c>
      <c r="D564" s="321" t="s">
        <v>984</v>
      </c>
      <c r="E564" s="263">
        <v>2405</v>
      </c>
      <c r="F564" s="263">
        <v>2382</v>
      </c>
      <c r="G564" s="263">
        <v>2179</v>
      </c>
      <c r="H564" s="264">
        <v>788</v>
      </c>
      <c r="I564" s="264">
        <v>744</v>
      </c>
      <c r="J564" s="264">
        <v>687</v>
      </c>
      <c r="K564" s="264">
        <v>1174</v>
      </c>
      <c r="L564" s="264">
        <v>1115</v>
      </c>
      <c r="M564" s="264">
        <v>1052</v>
      </c>
      <c r="N564" s="267">
        <v>0.960764869467739</v>
      </c>
      <c r="O564" s="266">
        <v>44567</v>
      </c>
      <c r="P564" s="294">
        <v>0.9</v>
      </c>
      <c r="Q564" s="267">
        <v>0.99043659043659</v>
      </c>
      <c r="R564" s="267">
        <v>0.944162436548223</v>
      </c>
      <c r="S564" s="267">
        <v>0.949744463373083</v>
      </c>
      <c r="T564" s="295">
        <v>0.0462741538883671</v>
      </c>
      <c r="U564" s="266">
        <v>46387</v>
      </c>
      <c r="V564" s="266">
        <v>41613</v>
      </c>
      <c r="W564" s="267">
        <v>0.897083234526915</v>
      </c>
      <c r="X564" s="267">
        <v>0.906029106029106</v>
      </c>
      <c r="Y564" s="268">
        <v>0.871827411167513</v>
      </c>
      <c r="Z564" s="268">
        <v>0.896081771720613</v>
      </c>
      <c r="AA564" s="295">
        <v>0.0342016948615933</v>
      </c>
      <c r="AB564" s="264">
        <v>9940</v>
      </c>
      <c r="AC564" s="264">
        <v>9040</v>
      </c>
      <c r="AD564" s="264">
        <v>9706</v>
      </c>
      <c r="AE564" s="264">
        <v>8736</v>
      </c>
      <c r="AF564" s="268">
        <v>0.909456740442656</v>
      </c>
      <c r="AG564" s="268">
        <v>0.900061817432516</v>
      </c>
      <c r="AH564" s="295">
        <v>0.00939492301013989</v>
      </c>
    </row>
    <row r="565" spans="1:34">
      <c r="A565" s="315" t="s">
        <v>719</v>
      </c>
      <c r="B565" s="321" t="s">
        <v>3336</v>
      </c>
      <c r="C565" s="293" t="s">
        <v>985</v>
      </c>
      <c r="D565" s="321" t="s">
        <v>986</v>
      </c>
      <c r="E565" s="263">
        <v>6759</v>
      </c>
      <c r="F565" s="263">
        <v>6703</v>
      </c>
      <c r="G565" s="263">
        <v>6292</v>
      </c>
      <c r="H565" s="264">
        <v>2406</v>
      </c>
      <c r="I565" s="264">
        <v>2385</v>
      </c>
      <c r="J565" s="264">
        <v>2255</v>
      </c>
      <c r="K565" s="264">
        <v>5151</v>
      </c>
      <c r="L565" s="264">
        <v>5121</v>
      </c>
      <c r="M565" s="264">
        <v>4825</v>
      </c>
      <c r="N565" s="267">
        <v>0.986741328355887</v>
      </c>
      <c r="O565" s="266">
        <v>158594</v>
      </c>
      <c r="P565" s="294">
        <v>0.9</v>
      </c>
      <c r="Q565" s="267">
        <v>0.991714750702767</v>
      </c>
      <c r="R565" s="267">
        <v>0.991271820448878</v>
      </c>
      <c r="S565" s="267">
        <v>0.994175888177053</v>
      </c>
      <c r="T565" s="295">
        <v>0.000442930253888862</v>
      </c>
      <c r="U565" s="266">
        <v>160725</v>
      </c>
      <c r="V565" s="266">
        <v>151482</v>
      </c>
      <c r="W565" s="267">
        <v>0.942491833877741</v>
      </c>
      <c r="X565" s="267">
        <v>0.930906938896286</v>
      </c>
      <c r="Y565" s="268">
        <v>0.937240232751455</v>
      </c>
      <c r="Z565" s="268">
        <v>0.936711318190643</v>
      </c>
      <c r="AA565" s="295">
        <v>-0.00633329385516834</v>
      </c>
      <c r="AB565" s="264">
        <v>35636</v>
      </c>
      <c r="AC565" s="264">
        <v>33563</v>
      </c>
      <c r="AD565" s="264">
        <v>36859</v>
      </c>
      <c r="AE565" s="264">
        <v>34801</v>
      </c>
      <c r="AF565" s="268">
        <v>0.941828488045796</v>
      </c>
      <c r="AG565" s="268">
        <v>0.94416560405871</v>
      </c>
      <c r="AH565" s="295">
        <v>-0.00233711601291386</v>
      </c>
    </row>
    <row r="566" spans="1:34">
      <c r="A566" s="315" t="s">
        <v>719</v>
      </c>
      <c r="B566" s="321" t="s">
        <v>3336</v>
      </c>
      <c r="C566" s="293" t="s">
        <v>987</v>
      </c>
      <c r="D566" s="321" t="s">
        <v>988</v>
      </c>
      <c r="E566" s="263">
        <v>7945</v>
      </c>
      <c r="F566" s="263">
        <v>7633</v>
      </c>
      <c r="G566" s="263">
        <v>7387</v>
      </c>
      <c r="H566" s="264">
        <v>2826</v>
      </c>
      <c r="I566" s="264">
        <v>2766</v>
      </c>
      <c r="J566" s="264">
        <v>2583</v>
      </c>
      <c r="K566" s="264">
        <v>5614</v>
      </c>
      <c r="L566" s="264">
        <v>5485</v>
      </c>
      <c r="M566" s="264">
        <v>5310</v>
      </c>
      <c r="N566" s="267">
        <v>0.981271327227011</v>
      </c>
      <c r="O566" s="266">
        <v>174839</v>
      </c>
      <c r="P566" s="294">
        <v>0.9</v>
      </c>
      <c r="Q566" s="267">
        <v>0.960730018879799</v>
      </c>
      <c r="R566" s="267">
        <v>0.978768577494692</v>
      </c>
      <c r="S566" s="267">
        <v>0.977021731385821</v>
      </c>
      <c r="T566" s="295">
        <v>-0.0180385586148936</v>
      </c>
      <c r="U566" s="266">
        <v>178176</v>
      </c>
      <c r="V566" s="266">
        <v>166406</v>
      </c>
      <c r="W566" s="267">
        <v>0.933941720545977</v>
      </c>
      <c r="X566" s="267">
        <v>0.929767149150409</v>
      </c>
      <c r="Y566" s="268">
        <v>0.914012738853503</v>
      </c>
      <c r="Z566" s="268">
        <v>0.945849661560385</v>
      </c>
      <c r="AA566" s="295">
        <v>0.0157544102969058</v>
      </c>
      <c r="AB566" s="264">
        <v>39683</v>
      </c>
      <c r="AC566" s="264">
        <v>37052</v>
      </c>
      <c r="AD566" s="264">
        <v>40143</v>
      </c>
      <c r="AE566" s="264">
        <v>37593</v>
      </c>
      <c r="AF566" s="268">
        <v>0.933699569084999</v>
      </c>
      <c r="AG566" s="268">
        <v>0.936477094387564</v>
      </c>
      <c r="AH566" s="295">
        <v>-0.00277752530256581</v>
      </c>
    </row>
    <row r="567" spans="1:34">
      <c r="A567" s="315" t="s">
        <v>719</v>
      </c>
      <c r="B567" s="321" t="s">
        <v>3336</v>
      </c>
      <c r="C567" s="293" t="s">
        <v>989</v>
      </c>
      <c r="D567" s="321" t="s">
        <v>989</v>
      </c>
      <c r="E567" s="263">
        <v>5503</v>
      </c>
      <c r="F567" s="263">
        <v>5143</v>
      </c>
      <c r="G567" s="263">
        <v>5055</v>
      </c>
      <c r="H567" s="264">
        <v>2017</v>
      </c>
      <c r="I567" s="264">
        <v>1896</v>
      </c>
      <c r="J567" s="264">
        <v>1877</v>
      </c>
      <c r="K567" s="264">
        <v>3978</v>
      </c>
      <c r="L567" s="264">
        <v>3818</v>
      </c>
      <c r="M567" s="264">
        <v>3756</v>
      </c>
      <c r="N567" s="267">
        <v>0.940334088950974</v>
      </c>
      <c r="O567" s="266">
        <v>112416</v>
      </c>
      <c r="P567" s="294">
        <v>0.9</v>
      </c>
      <c r="Q567" s="267">
        <v>0.93458113756133</v>
      </c>
      <c r="R567" s="267">
        <v>0.94000991571641</v>
      </c>
      <c r="S567" s="267">
        <v>0.959778783308195</v>
      </c>
      <c r="T567" s="295">
        <v>-0.00542877815508025</v>
      </c>
      <c r="U567" s="266">
        <v>119549</v>
      </c>
      <c r="V567" s="266">
        <v>110731</v>
      </c>
      <c r="W567" s="267">
        <v>0.926239449932664</v>
      </c>
      <c r="X567" s="267">
        <v>0.918589860076322</v>
      </c>
      <c r="Y567" s="268">
        <v>0.930589985126425</v>
      </c>
      <c r="Z567" s="268">
        <v>0.944193061840121</v>
      </c>
      <c r="AA567" s="295">
        <v>-0.0120001250501034</v>
      </c>
      <c r="AB567" s="264">
        <v>26801</v>
      </c>
      <c r="AC567" s="264">
        <v>25136</v>
      </c>
      <c r="AD567" s="264">
        <v>26516</v>
      </c>
      <c r="AE567" s="264">
        <v>24754</v>
      </c>
      <c r="AF567" s="268">
        <v>0.937875452408492</v>
      </c>
      <c r="AG567" s="268">
        <v>0.933549554985669</v>
      </c>
      <c r="AH567" s="295">
        <v>0.00432589742282319</v>
      </c>
    </row>
    <row r="568" spans="1:34">
      <c r="A568" s="315" t="s">
        <v>719</v>
      </c>
      <c r="B568" s="321" t="s">
        <v>3337</v>
      </c>
      <c r="C568" s="293" t="s">
        <v>990</v>
      </c>
      <c r="D568" s="321" t="s">
        <v>991</v>
      </c>
      <c r="E568" s="263">
        <v>5</v>
      </c>
      <c r="F568" s="263">
        <v>4</v>
      </c>
      <c r="G568" s="263">
        <v>0</v>
      </c>
      <c r="H568" s="264">
        <v>0</v>
      </c>
      <c r="I568" s="264">
        <v>0</v>
      </c>
      <c r="J568" s="264">
        <v>0</v>
      </c>
      <c r="K568" s="264">
        <v>1</v>
      </c>
      <c r="L568" s="264">
        <v>0</v>
      </c>
      <c r="M568" s="264">
        <v>0</v>
      </c>
      <c r="N568" s="267">
        <v>0.375</v>
      </c>
      <c r="O568" s="266">
        <v>6</v>
      </c>
      <c r="P568" s="294">
        <v>0.9</v>
      </c>
      <c r="Q568" s="267">
        <v>0.8</v>
      </c>
      <c r="R568" s="267">
        <v>0</v>
      </c>
      <c r="S568" s="267">
        <v>0</v>
      </c>
      <c r="T568" s="295">
        <v>0.8</v>
      </c>
      <c r="U568" s="266">
        <v>16</v>
      </c>
      <c r="V568" s="266">
        <v>5</v>
      </c>
      <c r="W568" s="267">
        <v>0.3125</v>
      </c>
      <c r="X568" s="267">
        <v>0</v>
      </c>
      <c r="Y568" s="268">
        <v>0</v>
      </c>
      <c r="Z568" s="268">
        <v>0</v>
      </c>
      <c r="AA568" s="295">
        <v>0</v>
      </c>
      <c r="AB568" s="264">
        <v>8</v>
      </c>
      <c r="AC568" s="264">
        <v>2</v>
      </c>
      <c r="AD568" s="264">
        <v>2</v>
      </c>
      <c r="AE568" s="264">
        <v>0</v>
      </c>
      <c r="AF568" s="268">
        <v>0.25</v>
      </c>
      <c r="AG568" s="268">
        <v>0</v>
      </c>
      <c r="AH568" s="295">
        <v>0.25</v>
      </c>
    </row>
    <row r="569" spans="1:34">
      <c r="A569" s="315" t="s">
        <v>719</v>
      </c>
      <c r="B569" s="321" t="s">
        <v>3337</v>
      </c>
      <c r="C569" s="293" t="s">
        <v>992</v>
      </c>
      <c r="D569" s="321" t="s">
        <v>992</v>
      </c>
      <c r="E569" s="263">
        <v>3056</v>
      </c>
      <c r="F569" s="263">
        <v>2834</v>
      </c>
      <c r="G569" s="263">
        <v>2768</v>
      </c>
      <c r="H569" s="264">
        <v>1073</v>
      </c>
      <c r="I569" s="264">
        <v>1048</v>
      </c>
      <c r="J569" s="264">
        <v>991</v>
      </c>
      <c r="K569" s="264">
        <v>2246</v>
      </c>
      <c r="L569" s="264">
        <v>2146</v>
      </c>
      <c r="M569" s="264">
        <v>2063</v>
      </c>
      <c r="N569" s="267">
        <v>0.959172433272137</v>
      </c>
      <c r="O569" s="266">
        <v>67919</v>
      </c>
      <c r="P569" s="294">
        <v>0.9</v>
      </c>
      <c r="Q569" s="267">
        <v>0.927356020942408</v>
      </c>
      <c r="R569" s="267">
        <v>0.976700838769804</v>
      </c>
      <c r="S569" s="267">
        <v>0.955476402493321</v>
      </c>
      <c r="T569" s="295">
        <v>-0.0493448178273959</v>
      </c>
      <c r="U569" s="266">
        <v>70810</v>
      </c>
      <c r="V569" s="266">
        <v>65980</v>
      </c>
      <c r="W569" s="267">
        <v>0.931789295297274</v>
      </c>
      <c r="X569" s="267">
        <v>0.905759162303665</v>
      </c>
      <c r="Y569" s="268">
        <v>0.923578751164958</v>
      </c>
      <c r="Z569" s="268">
        <v>0.918521816562778</v>
      </c>
      <c r="AA569" s="295">
        <v>-0.0178195888612931</v>
      </c>
      <c r="AB569" s="264">
        <v>15916</v>
      </c>
      <c r="AC569" s="264">
        <v>14797</v>
      </c>
      <c r="AD569" s="264">
        <v>15843</v>
      </c>
      <c r="AE569" s="264">
        <v>14720</v>
      </c>
      <c r="AF569" s="268">
        <v>0.92969339029907</v>
      </c>
      <c r="AG569" s="268">
        <v>0.929116960171685</v>
      </c>
      <c r="AH569" s="295">
        <v>0.000576430127385508</v>
      </c>
    </row>
    <row r="570" spans="1:34">
      <c r="A570" s="315" t="s">
        <v>719</v>
      </c>
      <c r="B570" s="321" t="s">
        <v>3337</v>
      </c>
      <c r="C570" s="293" t="s">
        <v>993</v>
      </c>
      <c r="D570" s="321" t="s">
        <v>993</v>
      </c>
      <c r="E570" s="263">
        <v>3014</v>
      </c>
      <c r="F570" s="263">
        <v>2844</v>
      </c>
      <c r="G570" s="263">
        <v>2728</v>
      </c>
      <c r="H570" s="264">
        <v>1432</v>
      </c>
      <c r="I570" s="264">
        <v>1385</v>
      </c>
      <c r="J570" s="264">
        <v>1185</v>
      </c>
      <c r="K570" s="264">
        <v>2349</v>
      </c>
      <c r="L570" s="264">
        <v>2250</v>
      </c>
      <c r="M570" s="264">
        <v>2076</v>
      </c>
      <c r="N570" s="267">
        <v>0.929562706059754</v>
      </c>
      <c r="O570" s="266">
        <v>72742</v>
      </c>
      <c r="P570" s="294">
        <v>0.9</v>
      </c>
      <c r="Q570" s="267">
        <v>0.943596549435965</v>
      </c>
      <c r="R570" s="267">
        <v>0.967178770949721</v>
      </c>
      <c r="S570" s="267">
        <v>0.957854406130268</v>
      </c>
      <c r="T570" s="295">
        <v>-0.0235822215137552</v>
      </c>
      <c r="U570" s="266">
        <v>78254</v>
      </c>
      <c r="V570" s="266">
        <v>69848</v>
      </c>
      <c r="W570" s="267">
        <v>0.892580570961229</v>
      </c>
      <c r="X570" s="267">
        <v>0.905109489051095</v>
      </c>
      <c r="Y570" s="268">
        <v>0.827513966480447</v>
      </c>
      <c r="Z570" s="268">
        <v>0.883780332056194</v>
      </c>
      <c r="AA570" s="295">
        <v>0.0775955225706479</v>
      </c>
      <c r="AB570" s="264">
        <v>16946</v>
      </c>
      <c r="AC570" s="264">
        <v>15164</v>
      </c>
      <c r="AD570" s="264">
        <v>17915</v>
      </c>
      <c r="AE570" s="264">
        <v>16421</v>
      </c>
      <c r="AF570" s="268">
        <v>0.894842440693969</v>
      </c>
      <c r="AG570" s="268">
        <v>0.916606195925202</v>
      </c>
      <c r="AH570" s="295">
        <v>-0.0217637552312332</v>
      </c>
    </row>
    <row r="571" spans="1:34">
      <c r="A571" s="315" t="s">
        <v>719</v>
      </c>
      <c r="B571" s="321" t="s">
        <v>3337</v>
      </c>
      <c r="C571" s="293" t="s">
        <v>994</v>
      </c>
      <c r="D571" s="321" t="s">
        <v>995</v>
      </c>
      <c r="E571" s="263">
        <v>9</v>
      </c>
      <c r="F571" s="263">
        <v>6</v>
      </c>
      <c r="G571" s="263">
        <v>0</v>
      </c>
      <c r="H571" s="264">
        <v>3</v>
      </c>
      <c r="I571" s="264">
        <v>0</v>
      </c>
      <c r="J571" s="264">
        <v>0</v>
      </c>
      <c r="K571" s="264">
        <v>0</v>
      </c>
      <c r="L571" s="264">
        <v>0</v>
      </c>
      <c r="M571" s="264">
        <v>0</v>
      </c>
      <c r="N571" s="267">
        <v>0.53125</v>
      </c>
      <c r="O571" s="266">
        <v>17</v>
      </c>
      <c r="P571" s="294">
        <v>0.9</v>
      </c>
      <c r="Q571" s="267">
        <v>0.666666666666667</v>
      </c>
      <c r="R571" s="267">
        <v>0</v>
      </c>
      <c r="S571" s="267">
        <v>0</v>
      </c>
      <c r="T571" s="295">
        <v>0.666666666666667</v>
      </c>
      <c r="U571" s="266">
        <v>32</v>
      </c>
      <c r="V571" s="266">
        <v>10</v>
      </c>
      <c r="W571" s="267">
        <v>0.3125</v>
      </c>
      <c r="X571" s="267">
        <v>0</v>
      </c>
      <c r="Y571" s="268">
        <v>0</v>
      </c>
      <c r="Z571" s="268">
        <v>0</v>
      </c>
      <c r="AA571" s="295">
        <v>0</v>
      </c>
      <c r="AB571" s="264">
        <v>15</v>
      </c>
      <c r="AC571" s="264">
        <v>0</v>
      </c>
      <c r="AD571" s="264">
        <v>6</v>
      </c>
      <c r="AE571" s="264">
        <v>4</v>
      </c>
      <c r="AF571" s="268">
        <v>0</v>
      </c>
      <c r="AG571" s="268">
        <v>0.666666666666667</v>
      </c>
      <c r="AH571" s="295">
        <v>-0.666666666666667</v>
      </c>
    </row>
    <row r="572" spans="1:34">
      <c r="A572" s="315" t="s">
        <v>719</v>
      </c>
      <c r="B572" s="321" t="s">
        <v>3337</v>
      </c>
      <c r="C572" s="293" t="s">
        <v>996</v>
      </c>
      <c r="D572" s="321" t="s">
        <v>996</v>
      </c>
      <c r="E572" s="263">
        <v>0</v>
      </c>
      <c r="F572" s="263">
        <v>0</v>
      </c>
      <c r="G572" s="263">
        <v>0</v>
      </c>
      <c r="H572" s="264">
        <v>0</v>
      </c>
      <c r="I572" s="264">
        <v>0</v>
      </c>
      <c r="J572" s="264">
        <v>0</v>
      </c>
      <c r="K572" s="264">
        <v>0</v>
      </c>
      <c r="L572" s="264">
        <v>0</v>
      </c>
      <c r="M572" s="264">
        <v>0</v>
      </c>
      <c r="N572" s="267">
        <v>0</v>
      </c>
      <c r="O572" s="266">
        <v>0</v>
      </c>
      <c r="P572" s="294">
        <v>0.9</v>
      </c>
      <c r="Q572" s="267">
        <v>0</v>
      </c>
      <c r="R572" s="267">
        <v>0</v>
      </c>
      <c r="S572" s="267">
        <v>0</v>
      </c>
      <c r="T572" s="295">
        <v>0</v>
      </c>
      <c r="U572" s="266">
        <v>43</v>
      </c>
      <c r="V572" s="266">
        <v>42</v>
      </c>
      <c r="W572" s="267">
        <v>0.976744186046512</v>
      </c>
      <c r="X572" s="267">
        <v>0</v>
      </c>
      <c r="Y572" s="268">
        <v>0</v>
      </c>
      <c r="Z572" s="268">
        <v>0</v>
      </c>
      <c r="AA572" s="295">
        <v>0</v>
      </c>
      <c r="AB572" s="264">
        <v>1</v>
      </c>
      <c r="AC572" s="264">
        <v>1</v>
      </c>
      <c r="AD572" s="264">
        <v>11</v>
      </c>
      <c r="AE572" s="264">
        <v>11</v>
      </c>
      <c r="AF572" s="268">
        <v>1</v>
      </c>
      <c r="AG572" s="268">
        <v>1</v>
      </c>
      <c r="AH572" s="295">
        <v>0</v>
      </c>
    </row>
    <row r="573" spans="1:34">
      <c r="A573" s="315" t="s">
        <v>719</v>
      </c>
      <c r="B573" s="321" t="s">
        <v>3337</v>
      </c>
      <c r="C573" s="293" t="s">
        <v>997</v>
      </c>
      <c r="D573" s="321" t="s">
        <v>997</v>
      </c>
      <c r="E573" s="263">
        <v>24</v>
      </c>
      <c r="F573" s="263">
        <v>18</v>
      </c>
      <c r="G573" s="263">
        <v>1</v>
      </c>
      <c r="H573" s="264">
        <v>0</v>
      </c>
      <c r="I573" s="264">
        <v>0</v>
      </c>
      <c r="J573" s="264">
        <v>0</v>
      </c>
      <c r="K573" s="264">
        <v>1</v>
      </c>
      <c r="L573" s="264">
        <v>1</v>
      </c>
      <c r="M573" s="264">
        <v>0</v>
      </c>
      <c r="N573" s="267">
        <v>0.591836734693878</v>
      </c>
      <c r="O573" s="266">
        <v>29</v>
      </c>
      <c r="P573" s="294">
        <v>0.9</v>
      </c>
      <c r="Q573" s="267">
        <v>0.75</v>
      </c>
      <c r="R573" s="267">
        <v>0</v>
      </c>
      <c r="S573" s="267">
        <v>1</v>
      </c>
      <c r="T573" s="295">
        <v>0.75</v>
      </c>
      <c r="U573" s="266">
        <v>49</v>
      </c>
      <c r="V573" s="266">
        <v>13</v>
      </c>
      <c r="W573" s="267">
        <v>0.26530612244898</v>
      </c>
      <c r="X573" s="267">
        <v>0.0416666666666667</v>
      </c>
      <c r="Y573" s="268">
        <v>0</v>
      </c>
      <c r="Z573" s="268">
        <v>0</v>
      </c>
      <c r="AA573" s="295">
        <v>0.0416666666666667</v>
      </c>
      <c r="AB573" s="264">
        <v>25</v>
      </c>
      <c r="AC573" s="264">
        <v>1</v>
      </c>
      <c r="AD573" s="264">
        <v>21</v>
      </c>
      <c r="AE573" s="264">
        <v>10</v>
      </c>
      <c r="AF573" s="268">
        <v>0.04</v>
      </c>
      <c r="AG573" s="268">
        <v>0.476190476190476</v>
      </c>
      <c r="AH573" s="295">
        <v>-0.436190476190476</v>
      </c>
    </row>
    <row r="574" spans="1:34">
      <c r="A574" s="315" t="s">
        <v>719</v>
      </c>
      <c r="B574" s="321" t="s">
        <v>3337</v>
      </c>
      <c r="C574" s="293" t="s">
        <v>998</v>
      </c>
      <c r="D574" s="321" t="s">
        <v>998</v>
      </c>
      <c r="E574" s="263">
        <v>1</v>
      </c>
      <c r="F574" s="263">
        <v>1</v>
      </c>
      <c r="G574" s="263">
        <v>0</v>
      </c>
      <c r="H574" s="264">
        <v>0</v>
      </c>
      <c r="I574" s="264">
        <v>0</v>
      </c>
      <c r="J574" s="264">
        <v>0</v>
      </c>
      <c r="K574" s="264">
        <v>0</v>
      </c>
      <c r="L574" s="264">
        <v>0</v>
      </c>
      <c r="M574" s="264">
        <v>0</v>
      </c>
      <c r="N574" s="267">
        <v>0.764705882352941</v>
      </c>
      <c r="O574" s="266">
        <v>13</v>
      </c>
      <c r="P574" s="294">
        <v>0.9</v>
      </c>
      <c r="Q574" s="267">
        <v>1</v>
      </c>
      <c r="R574" s="267">
        <v>0</v>
      </c>
      <c r="S574" s="267">
        <v>0</v>
      </c>
      <c r="T574" s="295">
        <v>1</v>
      </c>
      <c r="U574" s="266">
        <v>17</v>
      </c>
      <c r="V574" s="266">
        <v>11</v>
      </c>
      <c r="W574" s="267">
        <v>0.647058823529412</v>
      </c>
      <c r="X574" s="267">
        <v>0</v>
      </c>
      <c r="Y574" s="268">
        <v>0</v>
      </c>
      <c r="Z574" s="268">
        <v>0</v>
      </c>
      <c r="AA574" s="295">
        <v>0</v>
      </c>
      <c r="AB574" s="264">
        <v>3</v>
      </c>
      <c r="AC574" s="264">
        <v>2</v>
      </c>
      <c r="AD574" s="264">
        <v>3</v>
      </c>
      <c r="AE574" s="264">
        <v>2</v>
      </c>
      <c r="AF574" s="268">
        <v>0.666666666666667</v>
      </c>
      <c r="AG574" s="268">
        <v>0.666666666666667</v>
      </c>
      <c r="AH574" s="295">
        <v>0</v>
      </c>
    </row>
    <row r="575" spans="1:34">
      <c r="A575" s="315" t="s">
        <v>719</v>
      </c>
      <c r="B575" s="321" t="s">
        <v>3337</v>
      </c>
      <c r="C575" s="293" t="s">
        <v>999</v>
      </c>
      <c r="D575" s="321" t="s">
        <v>1000</v>
      </c>
      <c r="E575" s="263">
        <v>1</v>
      </c>
      <c r="F575" s="263">
        <v>0</v>
      </c>
      <c r="G575" s="263">
        <v>0</v>
      </c>
      <c r="H575" s="264">
        <v>1</v>
      </c>
      <c r="I575" s="264">
        <v>1</v>
      </c>
      <c r="J575" s="264">
        <v>1</v>
      </c>
      <c r="K575" s="264">
        <v>1</v>
      </c>
      <c r="L575" s="264">
        <v>1</v>
      </c>
      <c r="M575" s="264">
        <v>1</v>
      </c>
      <c r="N575" s="267">
        <v>0.28</v>
      </c>
      <c r="O575" s="266">
        <v>7</v>
      </c>
      <c r="P575" s="294">
        <v>0.9</v>
      </c>
      <c r="Q575" s="267">
        <v>0</v>
      </c>
      <c r="R575" s="267">
        <v>1</v>
      </c>
      <c r="S575" s="267">
        <v>1</v>
      </c>
      <c r="T575" s="295">
        <v>-1</v>
      </c>
      <c r="U575" s="266">
        <v>25</v>
      </c>
      <c r="V575" s="266">
        <v>8</v>
      </c>
      <c r="W575" s="267">
        <v>0.32</v>
      </c>
      <c r="X575" s="267">
        <v>0</v>
      </c>
      <c r="Y575" s="268">
        <v>1</v>
      </c>
      <c r="Z575" s="268">
        <v>1</v>
      </c>
      <c r="AA575" s="295">
        <v>-1</v>
      </c>
      <c r="AB575" s="264">
        <v>5</v>
      </c>
      <c r="AC575" s="264">
        <v>3</v>
      </c>
      <c r="AD575" s="264">
        <v>0</v>
      </c>
      <c r="AE575" s="264">
        <v>0</v>
      </c>
      <c r="AF575" s="268">
        <v>0.6</v>
      </c>
      <c r="AG575" s="268">
        <v>0</v>
      </c>
      <c r="AH575" s="295">
        <v>0.6</v>
      </c>
    </row>
    <row r="576" spans="1:34">
      <c r="A576" s="315" t="s">
        <v>719</v>
      </c>
      <c r="B576" s="321" t="s">
        <v>3337</v>
      </c>
      <c r="C576" s="293" t="s">
        <v>1001</v>
      </c>
      <c r="D576" s="321" t="s">
        <v>1001</v>
      </c>
      <c r="E576" s="263">
        <v>0</v>
      </c>
      <c r="F576" s="263">
        <v>0</v>
      </c>
      <c r="G576" s="263">
        <v>0</v>
      </c>
      <c r="H576" s="264">
        <v>2</v>
      </c>
      <c r="I576" s="264">
        <v>1</v>
      </c>
      <c r="J576" s="264">
        <v>1</v>
      </c>
      <c r="K576" s="264">
        <v>0</v>
      </c>
      <c r="L576" s="264">
        <v>0</v>
      </c>
      <c r="M576" s="264">
        <v>0</v>
      </c>
      <c r="N576" s="267">
        <v>0.5</v>
      </c>
      <c r="O576" s="266">
        <v>3</v>
      </c>
      <c r="P576" s="294">
        <v>0.9</v>
      </c>
      <c r="Q576" s="267">
        <v>0</v>
      </c>
      <c r="R576" s="267">
        <v>0.5</v>
      </c>
      <c r="S576" s="267">
        <v>0</v>
      </c>
      <c r="T576" s="295">
        <v>-0.5</v>
      </c>
      <c r="U576" s="266">
        <v>6</v>
      </c>
      <c r="V576" s="266">
        <v>4</v>
      </c>
      <c r="W576" s="267">
        <v>0.666666666666667</v>
      </c>
      <c r="X576" s="267">
        <v>0</v>
      </c>
      <c r="Y576" s="268">
        <v>0.5</v>
      </c>
      <c r="Z576" s="268">
        <v>0</v>
      </c>
      <c r="AA576" s="295">
        <v>-0.5</v>
      </c>
      <c r="AB576" s="264">
        <v>2</v>
      </c>
      <c r="AC576" s="264">
        <v>1</v>
      </c>
      <c r="AD576" s="264">
        <v>1</v>
      </c>
      <c r="AE576" s="264">
        <v>1</v>
      </c>
      <c r="AF576" s="268">
        <v>0.5</v>
      </c>
      <c r="AG576" s="268">
        <v>1</v>
      </c>
      <c r="AH576" s="295">
        <v>-0.5</v>
      </c>
    </row>
    <row r="577" spans="1:34">
      <c r="A577" s="315" t="s">
        <v>719</v>
      </c>
      <c r="B577" s="321" t="s">
        <v>3337</v>
      </c>
      <c r="C577" s="293" t="s">
        <v>1002</v>
      </c>
      <c r="D577" s="321" t="s">
        <v>1002</v>
      </c>
      <c r="E577" s="263">
        <v>0</v>
      </c>
      <c r="F577" s="263">
        <v>0</v>
      </c>
      <c r="G577" s="263">
        <v>0</v>
      </c>
      <c r="H577" s="264">
        <v>0</v>
      </c>
      <c r="I577" s="264">
        <v>0</v>
      </c>
      <c r="J577" s="264">
        <v>0</v>
      </c>
      <c r="K577" s="264">
        <v>0</v>
      </c>
      <c r="L577" s="264">
        <v>0</v>
      </c>
      <c r="M577" s="264">
        <v>0</v>
      </c>
      <c r="N577" s="267">
        <v>0.777777777777778</v>
      </c>
      <c r="O577" s="266">
        <v>7</v>
      </c>
      <c r="P577" s="294">
        <v>0.9</v>
      </c>
      <c r="Q577" s="267">
        <v>0</v>
      </c>
      <c r="R577" s="267">
        <v>0</v>
      </c>
      <c r="S577" s="267">
        <v>0</v>
      </c>
      <c r="T577" s="295">
        <v>0</v>
      </c>
      <c r="U577" s="266">
        <v>9</v>
      </c>
      <c r="V577" s="266">
        <v>8</v>
      </c>
      <c r="W577" s="267">
        <v>0.888888888888889</v>
      </c>
      <c r="X577" s="267">
        <v>0</v>
      </c>
      <c r="Y577" s="268">
        <v>0</v>
      </c>
      <c r="Z577" s="268">
        <v>0</v>
      </c>
      <c r="AA577" s="295">
        <v>0</v>
      </c>
      <c r="AB577" s="264">
        <v>0</v>
      </c>
      <c r="AC577" s="264">
        <v>0</v>
      </c>
      <c r="AD577" s="264">
        <v>6</v>
      </c>
      <c r="AE577" s="264">
        <v>5</v>
      </c>
      <c r="AF577" s="268">
        <v>0</v>
      </c>
      <c r="AG577" s="268">
        <v>0.833333333333333</v>
      </c>
      <c r="AH577" s="295">
        <v>-0.833333333333333</v>
      </c>
    </row>
    <row r="578" spans="1:34">
      <c r="A578" s="315" t="s">
        <v>719</v>
      </c>
      <c r="B578" s="321" t="s">
        <v>3337</v>
      </c>
      <c r="C578" s="293" t="s">
        <v>1003</v>
      </c>
      <c r="D578" s="321" t="s">
        <v>1004</v>
      </c>
      <c r="E578" s="263">
        <v>7</v>
      </c>
      <c r="F578" s="263">
        <v>2</v>
      </c>
      <c r="G578" s="263">
        <v>1</v>
      </c>
      <c r="H578" s="264">
        <v>5</v>
      </c>
      <c r="I578" s="264">
        <v>1</v>
      </c>
      <c r="J578" s="264">
        <v>1</v>
      </c>
      <c r="K578" s="264">
        <v>1</v>
      </c>
      <c r="L578" s="264">
        <v>1</v>
      </c>
      <c r="M578" s="264">
        <v>1</v>
      </c>
      <c r="N578" s="267">
        <v>0.548387096774194</v>
      </c>
      <c r="O578" s="266">
        <v>17</v>
      </c>
      <c r="P578" s="294">
        <v>0.9</v>
      </c>
      <c r="Q578" s="267">
        <v>0.285714285714286</v>
      </c>
      <c r="R578" s="267">
        <v>0.2</v>
      </c>
      <c r="S578" s="267">
        <v>1</v>
      </c>
      <c r="T578" s="295">
        <v>0.0857142857142857</v>
      </c>
      <c r="U578" s="266">
        <v>31</v>
      </c>
      <c r="V578" s="266">
        <v>16</v>
      </c>
      <c r="W578" s="267">
        <v>0.516129032258065</v>
      </c>
      <c r="X578" s="267">
        <v>0.142857142857143</v>
      </c>
      <c r="Y578" s="268">
        <v>0.2</v>
      </c>
      <c r="Z578" s="268">
        <v>1</v>
      </c>
      <c r="AA578" s="295">
        <v>-0.0571428571428572</v>
      </c>
      <c r="AB578" s="264">
        <v>15</v>
      </c>
      <c r="AC578" s="264">
        <v>5</v>
      </c>
      <c r="AD578" s="264">
        <v>2</v>
      </c>
      <c r="AE578" s="264">
        <v>2</v>
      </c>
      <c r="AF578" s="268">
        <v>0.333333333333333</v>
      </c>
      <c r="AG578" s="268">
        <v>1</v>
      </c>
      <c r="AH578" s="295">
        <v>-0.666666666666667</v>
      </c>
    </row>
    <row r="579" spans="1:34">
      <c r="A579" s="315" t="s">
        <v>719</v>
      </c>
      <c r="B579" s="321" t="s">
        <v>3337</v>
      </c>
      <c r="C579" s="293" t="s">
        <v>1005</v>
      </c>
      <c r="D579" s="321" t="s">
        <v>1005</v>
      </c>
      <c r="E579" s="263">
        <v>0</v>
      </c>
      <c r="F579" s="263">
        <v>0</v>
      </c>
      <c r="G579" s="263">
        <v>0</v>
      </c>
      <c r="H579" s="264">
        <v>0</v>
      </c>
      <c r="I579" s="264">
        <v>0</v>
      </c>
      <c r="J579" s="264">
        <v>0</v>
      </c>
      <c r="K579" s="264">
        <v>0</v>
      </c>
      <c r="L579" s="264">
        <v>0</v>
      </c>
      <c r="M579" s="264">
        <v>0</v>
      </c>
      <c r="N579" s="267">
        <v>0</v>
      </c>
      <c r="O579" s="266">
        <v>0</v>
      </c>
      <c r="P579" s="294">
        <v>0.9</v>
      </c>
      <c r="Q579" s="267">
        <v>0</v>
      </c>
      <c r="R579" s="267">
        <v>0</v>
      </c>
      <c r="S579" s="267">
        <v>0</v>
      </c>
      <c r="T579" s="295">
        <v>0</v>
      </c>
      <c r="U579" s="266">
        <v>0</v>
      </c>
      <c r="V579" s="266">
        <v>0</v>
      </c>
      <c r="W579" s="267">
        <v>0</v>
      </c>
      <c r="X579" s="267">
        <v>0</v>
      </c>
      <c r="Y579" s="268">
        <v>0</v>
      </c>
      <c r="Z579" s="268">
        <v>0</v>
      </c>
      <c r="AA579" s="295">
        <v>0</v>
      </c>
      <c r="AB579" s="264">
        <v>0</v>
      </c>
      <c r="AC579" s="264">
        <v>0</v>
      </c>
      <c r="AD579" s="264">
        <v>0</v>
      </c>
      <c r="AE579" s="264">
        <v>0</v>
      </c>
      <c r="AF579" s="268">
        <v>0</v>
      </c>
      <c r="AG579" s="268">
        <v>0</v>
      </c>
      <c r="AH579" s="295">
        <v>0</v>
      </c>
    </row>
    <row r="580" spans="1:34">
      <c r="A580" s="315" t="s">
        <v>719</v>
      </c>
      <c r="B580" s="321" t="s">
        <v>3337</v>
      </c>
      <c r="C580" s="293" t="s">
        <v>1006</v>
      </c>
      <c r="D580" s="321" t="s">
        <v>1006</v>
      </c>
      <c r="E580" s="263">
        <v>1</v>
      </c>
      <c r="F580" s="263">
        <v>0</v>
      </c>
      <c r="G580" s="263">
        <v>0</v>
      </c>
      <c r="H580" s="264">
        <v>1</v>
      </c>
      <c r="I580" s="264">
        <v>1</v>
      </c>
      <c r="J580" s="264">
        <v>0</v>
      </c>
      <c r="K580" s="264">
        <v>0</v>
      </c>
      <c r="L580" s="264">
        <v>0</v>
      </c>
      <c r="M580" s="264">
        <v>0</v>
      </c>
      <c r="N580" s="267">
        <v>0.571428571428571</v>
      </c>
      <c r="O580" s="266">
        <v>8</v>
      </c>
      <c r="P580" s="294">
        <v>0.9</v>
      </c>
      <c r="Q580" s="267">
        <v>0</v>
      </c>
      <c r="R580" s="267">
        <v>1</v>
      </c>
      <c r="S580" s="267">
        <v>0</v>
      </c>
      <c r="T580" s="295">
        <v>-1</v>
      </c>
      <c r="U580" s="266">
        <v>14</v>
      </c>
      <c r="V580" s="266">
        <v>3</v>
      </c>
      <c r="W580" s="267">
        <v>0.214285714285714</v>
      </c>
      <c r="X580" s="267">
        <v>0</v>
      </c>
      <c r="Y580" s="268">
        <v>0</v>
      </c>
      <c r="Z580" s="268">
        <v>0</v>
      </c>
      <c r="AA580" s="295">
        <v>0</v>
      </c>
      <c r="AB580" s="264">
        <v>5</v>
      </c>
      <c r="AC580" s="264">
        <v>2</v>
      </c>
      <c r="AD580" s="264">
        <v>2</v>
      </c>
      <c r="AE580" s="264">
        <v>0</v>
      </c>
      <c r="AF580" s="268">
        <v>0.4</v>
      </c>
      <c r="AG580" s="268">
        <v>0</v>
      </c>
      <c r="AH580" s="295">
        <v>0.4</v>
      </c>
    </row>
    <row r="581" spans="1:34">
      <c r="A581" s="315" t="s">
        <v>719</v>
      </c>
      <c r="B581" s="321" t="s">
        <v>3337</v>
      </c>
      <c r="C581" s="293" t="s">
        <v>1007</v>
      </c>
      <c r="D581" s="321" t="s">
        <v>1008</v>
      </c>
      <c r="E581" s="263">
        <v>4</v>
      </c>
      <c r="F581" s="263">
        <v>2</v>
      </c>
      <c r="G581" s="263">
        <v>0</v>
      </c>
      <c r="H581" s="264">
        <v>0</v>
      </c>
      <c r="I581" s="264">
        <v>0</v>
      </c>
      <c r="J581" s="264">
        <v>0</v>
      </c>
      <c r="K581" s="264">
        <v>0</v>
      </c>
      <c r="L581" s="264">
        <v>0</v>
      </c>
      <c r="M581" s="264">
        <v>0</v>
      </c>
      <c r="N581" s="267">
        <v>0.727272727272727</v>
      </c>
      <c r="O581" s="266">
        <v>8</v>
      </c>
      <c r="P581" s="294">
        <v>0.9</v>
      </c>
      <c r="Q581" s="267">
        <v>0.5</v>
      </c>
      <c r="R581" s="267">
        <v>0</v>
      </c>
      <c r="S581" s="267">
        <v>0</v>
      </c>
      <c r="T581" s="295">
        <v>0.5</v>
      </c>
      <c r="U581" s="266">
        <v>11</v>
      </c>
      <c r="V581" s="266">
        <v>4</v>
      </c>
      <c r="W581" s="267">
        <v>0.363636363636364</v>
      </c>
      <c r="X581" s="267">
        <v>0</v>
      </c>
      <c r="Y581" s="268">
        <v>0</v>
      </c>
      <c r="Z581" s="268">
        <v>0</v>
      </c>
      <c r="AA581" s="295">
        <v>0</v>
      </c>
      <c r="AB581" s="264">
        <v>5</v>
      </c>
      <c r="AC581" s="264">
        <v>0</v>
      </c>
      <c r="AD581" s="264">
        <v>2</v>
      </c>
      <c r="AE581" s="264">
        <v>2</v>
      </c>
      <c r="AF581" s="268">
        <v>0</v>
      </c>
      <c r="AG581" s="268">
        <v>1</v>
      </c>
      <c r="AH581" s="295">
        <v>-1</v>
      </c>
    </row>
    <row r="582" spans="1:34">
      <c r="A582" s="315" t="s">
        <v>719</v>
      </c>
      <c r="B582" s="321" t="s">
        <v>3337</v>
      </c>
      <c r="C582" s="293" t="s">
        <v>1009</v>
      </c>
      <c r="D582" s="321" t="s">
        <v>1010</v>
      </c>
      <c r="E582" s="263">
        <v>6692</v>
      </c>
      <c r="F582" s="263">
        <v>6607</v>
      </c>
      <c r="G582" s="263">
        <v>6260</v>
      </c>
      <c r="H582" s="264">
        <v>3076</v>
      </c>
      <c r="I582" s="264">
        <v>3064</v>
      </c>
      <c r="J582" s="264">
        <v>2899</v>
      </c>
      <c r="K582" s="264">
        <v>5704</v>
      </c>
      <c r="L582" s="264">
        <v>5624</v>
      </c>
      <c r="M582" s="264">
        <v>5329</v>
      </c>
      <c r="N582" s="267">
        <v>0.986539684092132</v>
      </c>
      <c r="O582" s="266">
        <v>161390</v>
      </c>
      <c r="P582" s="294">
        <v>0.9</v>
      </c>
      <c r="Q582" s="267">
        <v>0.98729826658697</v>
      </c>
      <c r="R582" s="267">
        <v>0.996098829648895</v>
      </c>
      <c r="S582" s="267">
        <v>0.985974754558205</v>
      </c>
      <c r="T582" s="295">
        <v>-0.00880056306192512</v>
      </c>
      <c r="U582" s="266">
        <v>163592</v>
      </c>
      <c r="V582" s="266">
        <v>154639</v>
      </c>
      <c r="W582" s="267">
        <v>0.9452723849577</v>
      </c>
      <c r="X582" s="267">
        <v>0.935445307830245</v>
      </c>
      <c r="Y582" s="268">
        <v>0.942457737321196</v>
      </c>
      <c r="Z582" s="268">
        <v>0.934256661991585</v>
      </c>
      <c r="AA582" s="295">
        <v>-0.00701242949095127</v>
      </c>
      <c r="AB582" s="264">
        <v>36575</v>
      </c>
      <c r="AC582" s="264">
        <v>34529</v>
      </c>
      <c r="AD582" s="264">
        <v>37125</v>
      </c>
      <c r="AE582" s="264">
        <v>35173</v>
      </c>
      <c r="AF582" s="268">
        <v>0.94406015037594</v>
      </c>
      <c r="AG582" s="268">
        <v>0.947420875420875</v>
      </c>
      <c r="AH582" s="295">
        <v>-0.00336072504493556</v>
      </c>
    </row>
    <row r="583" spans="1:34">
      <c r="A583" s="315" t="s">
        <v>719</v>
      </c>
      <c r="B583" s="321" t="s">
        <v>3337</v>
      </c>
      <c r="C583" s="293" t="s">
        <v>1011</v>
      </c>
      <c r="D583" s="321" t="s">
        <v>1012</v>
      </c>
      <c r="E583" s="263">
        <v>22</v>
      </c>
      <c r="F583" s="263">
        <v>19</v>
      </c>
      <c r="G583" s="263">
        <v>18</v>
      </c>
      <c r="H583" s="264">
        <v>21</v>
      </c>
      <c r="I583" s="264">
        <v>21</v>
      </c>
      <c r="J583" s="264">
        <v>21</v>
      </c>
      <c r="K583" s="264">
        <v>17</v>
      </c>
      <c r="L583" s="264">
        <v>16</v>
      </c>
      <c r="M583" s="264">
        <v>17</v>
      </c>
      <c r="N583" s="267">
        <v>0.936936936936937</v>
      </c>
      <c r="O583" s="266">
        <v>520</v>
      </c>
      <c r="P583" s="294">
        <v>0.9</v>
      </c>
      <c r="Q583" s="267">
        <v>0.863636363636364</v>
      </c>
      <c r="R583" s="267">
        <v>1</v>
      </c>
      <c r="S583" s="267">
        <v>0.941176470588235</v>
      </c>
      <c r="T583" s="295">
        <v>-0.136363636363636</v>
      </c>
      <c r="U583" s="266">
        <v>555</v>
      </c>
      <c r="V583" s="266">
        <v>545</v>
      </c>
      <c r="W583" s="267">
        <v>0.981981981981982</v>
      </c>
      <c r="X583" s="267">
        <v>0.818181818181818</v>
      </c>
      <c r="Y583" s="268">
        <v>1</v>
      </c>
      <c r="Z583" s="268">
        <v>1</v>
      </c>
      <c r="AA583" s="295">
        <v>-0.181818181818182</v>
      </c>
      <c r="AB583" s="264">
        <v>123</v>
      </c>
      <c r="AC583" s="264">
        <v>119</v>
      </c>
      <c r="AD583" s="264">
        <v>146</v>
      </c>
      <c r="AE583" s="264">
        <v>143</v>
      </c>
      <c r="AF583" s="268">
        <v>0.967479674796748</v>
      </c>
      <c r="AG583" s="268">
        <v>0.979452054794521</v>
      </c>
      <c r="AH583" s="295">
        <v>-0.0119723799977726</v>
      </c>
    </row>
    <row r="584" spans="1:34">
      <c r="A584" s="315" t="s">
        <v>719</v>
      </c>
      <c r="B584" s="321" t="s">
        <v>3337</v>
      </c>
      <c r="C584" s="293" t="s">
        <v>1013</v>
      </c>
      <c r="D584" s="321" t="s">
        <v>1014</v>
      </c>
      <c r="E584" s="263">
        <v>1</v>
      </c>
      <c r="F584" s="263">
        <v>1</v>
      </c>
      <c r="G584" s="263">
        <v>1</v>
      </c>
      <c r="H584" s="264">
        <v>1</v>
      </c>
      <c r="I584" s="264">
        <v>1</v>
      </c>
      <c r="J584" s="264">
        <v>1</v>
      </c>
      <c r="K584" s="264">
        <v>0</v>
      </c>
      <c r="L584" s="264">
        <v>0</v>
      </c>
      <c r="M584" s="264">
        <v>0</v>
      </c>
      <c r="N584" s="267">
        <v>1</v>
      </c>
      <c r="O584" s="266">
        <v>40</v>
      </c>
      <c r="P584" s="294">
        <v>0.9</v>
      </c>
      <c r="Q584" s="267">
        <v>1</v>
      </c>
      <c r="R584" s="267">
        <v>1</v>
      </c>
      <c r="S584" s="267">
        <v>0</v>
      </c>
      <c r="T584" s="295">
        <v>0</v>
      </c>
      <c r="U584" s="266">
        <v>40</v>
      </c>
      <c r="V584" s="266">
        <v>40</v>
      </c>
      <c r="W584" s="267">
        <v>1</v>
      </c>
      <c r="X584" s="267">
        <v>1</v>
      </c>
      <c r="Y584" s="268">
        <v>1</v>
      </c>
      <c r="Z584" s="268">
        <v>0</v>
      </c>
      <c r="AA584" s="295">
        <v>0</v>
      </c>
      <c r="AB584" s="264">
        <v>5</v>
      </c>
      <c r="AC584" s="264">
        <v>5</v>
      </c>
      <c r="AD584" s="264">
        <v>8</v>
      </c>
      <c r="AE584" s="264">
        <v>8</v>
      </c>
      <c r="AF584" s="268">
        <v>1</v>
      </c>
      <c r="AG584" s="268">
        <v>1</v>
      </c>
      <c r="AH584" s="295">
        <v>0</v>
      </c>
    </row>
    <row r="585" spans="1:34">
      <c r="A585" s="315" t="s">
        <v>719</v>
      </c>
      <c r="B585" s="321" t="s">
        <v>3337</v>
      </c>
      <c r="C585" s="293" t="s">
        <v>1015</v>
      </c>
      <c r="D585" s="321" t="s">
        <v>1015</v>
      </c>
      <c r="E585" s="263">
        <v>1</v>
      </c>
      <c r="F585" s="263">
        <v>0</v>
      </c>
      <c r="G585" s="263">
        <v>0</v>
      </c>
      <c r="H585" s="264">
        <v>0</v>
      </c>
      <c r="I585" s="264">
        <v>0</v>
      </c>
      <c r="J585" s="264">
        <v>0</v>
      </c>
      <c r="K585" s="264">
        <v>0</v>
      </c>
      <c r="L585" s="264">
        <v>0</v>
      </c>
      <c r="M585" s="264">
        <v>0</v>
      </c>
      <c r="N585" s="267">
        <v>0.5</v>
      </c>
      <c r="O585" s="266">
        <v>3</v>
      </c>
      <c r="P585" s="294">
        <v>0.9</v>
      </c>
      <c r="Q585" s="267">
        <v>0</v>
      </c>
      <c r="R585" s="267">
        <v>0</v>
      </c>
      <c r="S585" s="267">
        <v>0</v>
      </c>
      <c r="T585" s="295">
        <v>0</v>
      </c>
      <c r="U585" s="266">
        <v>6</v>
      </c>
      <c r="V585" s="266">
        <v>5</v>
      </c>
      <c r="W585" s="267">
        <v>0.833333333333333</v>
      </c>
      <c r="X585" s="267">
        <v>0</v>
      </c>
      <c r="Y585" s="268">
        <v>0</v>
      </c>
      <c r="Z585" s="268">
        <v>0</v>
      </c>
      <c r="AA585" s="295">
        <v>0</v>
      </c>
      <c r="AB585" s="264">
        <v>1</v>
      </c>
      <c r="AC585" s="264">
        <v>0</v>
      </c>
      <c r="AD585" s="264">
        <v>2</v>
      </c>
      <c r="AE585" s="264">
        <v>2</v>
      </c>
      <c r="AF585" s="268">
        <v>0</v>
      </c>
      <c r="AG585" s="268">
        <v>1</v>
      </c>
      <c r="AH585" s="295">
        <v>-1</v>
      </c>
    </row>
    <row r="586" spans="1:34">
      <c r="A586" s="315" t="s">
        <v>719</v>
      </c>
      <c r="B586" s="321" t="s">
        <v>3337</v>
      </c>
      <c r="C586" s="293" t="s">
        <v>1016</v>
      </c>
      <c r="D586" s="321" t="s">
        <v>1016</v>
      </c>
      <c r="E586" s="263">
        <v>0</v>
      </c>
      <c r="F586" s="263">
        <v>0</v>
      </c>
      <c r="G586" s="263">
        <v>0</v>
      </c>
      <c r="H586" s="264">
        <v>0</v>
      </c>
      <c r="I586" s="264">
        <v>0</v>
      </c>
      <c r="J586" s="264">
        <v>0</v>
      </c>
      <c r="K586" s="264">
        <v>0</v>
      </c>
      <c r="L586" s="264">
        <v>0</v>
      </c>
      <c r="M586" s="264">
        <v>0</v>
      </c>
      <c r="N586" s="267">
        <v>0.125</v>
      </c>
      <c r="O586" s="266">
        <v>1</v>
      </c>
      <c r="P586" s="294">
        <v>0.9</v>
      </c>
      <c r="Q586" s="267">
        <v>0</v>
      </c>
      <c r="R586" s="267">
        <v>0</v>
      </c>
      <c r="S586" s="267">
        <v>0</v>
      </c>
      <c r="T586" s="295">
        <v>0</v>
      </c>
      <c r="U586" s="266">
        <v>8</v>
      </c>
      <c r="V586" s="266">
        <v>3</v>
      </c>
      <c r="W586" s="267">
        <v>0.375</v>
      </c>
      <c r="X586" s="267">
        <v>0</v>
      </c>
      <c r="Y586" s="268">
        <v>0</v>
      </c>
      <c r="Z586" s="268">
        <v>0</v>
      </c>
      <c r="AA586" s="295">
        <v>0</v>
      </c>
      <c r="AB586" s="264">
        <v>1</v>
      </c>
      <c r="AC586" s="264">
        <v>1</v>
      </c>
      <c r="AD586" s="264">
        <v>0</v>
      </c>
      <c r="AE586" s="264">
        <v>0</v>
      </c>
      <c r="AF586" s="268">
        <v>1</v>
      </c>
      <c r="AG586" s="268">
        <v>0</v>
      </c>
      <c r="AH586" s="295">
        <v>1</v>
      </c>
    </row>
    <row r="587" spans="1:34">
      <c r="A587" s="315" t="s">
        <v>719</v>
      </c>
      <c r="B587" s="321" t="s">
        <v>3338</v>
      </c>
      <c r="C587" s="293" t="s">
        <v>1017</v>
      </c>
      <c r="D587" s="321" t="s">
        <v>1017</v>
      </c>
      <c r="E587" s="263">
        <v>2816</v>
      </c>
      <c r="F587" s="263">
        <v>2730</v>
      </c>
      <c r="G587" s="263">
        <v>2673</v>
      </c>
      <c r="H587" s="264">
        <v>999</v>
      </c>
      <c r="I587" s="264">
        <v>981</v>
      </c>
      <c r="J587" s="264">
        <v>927</v>
      </c>
      <c r="K587" s="264">
        <v>1324</v>
      </c>
      <c r="L587" s="264">
        <v>1272</v>
      </c>
      <c r="M587" s="264">
        <v>1236</v>
      </c>
      <c r="N587" s="267">
        <v>0.967815170940171</v>
      </c>
      <c r="O587" s="266">
        <v>50729</v>
      </c>
      <c r="P587" s="294">
        <v>0.9</v>
      </c>
      <c r="Q587" s="267">
        <v>0.969460227272727</v>
      </c>
      <c r="R587" s="267">
        <v>0.981981981981982</v>
      </c>
      <c r="S587" s="267">
        <v>0.960725075528701</v>
      </c>
      <c r="T587" s="295">
        <v>-0.0125217547092547</v>
      </c>
      <c r="U587" s="266">
        <v>52416</v>
      </c>
      <c r="V587" s="266">
        <v>49101</v>
      </c>
      <c r="W587" s="267">
        <v>0.936755952380952</v>
      </c>
      <c r="X587" s="267">
        <v>0.94921875</v>
      </c>
      <c r="Y587" s="268">
        <v>0.927927927927928</v>
      </c>
      <c r="Z587" s="268">
        <v>0.933534743202417</v>
      </c>
      <c r="AA587" s="295">
        <v>0.0212908220720721</v>
      </c>
      <c r="AB587" s="264">
        <v>11230</v>
      </c>
      <c r="AC587" s="264">
        <v>10505</v>
      </c>
      <c r="AD587" s="264">
        <v>10970</v>
      </c>
      <c r="AE587" s="264">
        <v>10262</v>
      </c>
      <c r="AF587" s="268">
        <v>0.935440783615316</v>
      </c>
      <c r="AG587" s="268">
        <v>0.935460346399271</v>
      </c>
      <c r="AH587" s="295">
        <v>-1.95627839546519e-5</v>
      </c>
    </row>
    <row r="588" spans="1:34">
      <c r="A588" s="315" t="s">
        <v>719</v>
      </c>
      <c r="B588" s="321" t="s">
        <v>3338</v>
      </c>
      <c r="C588" s="293" t="s">
        <v>1018</v>
      </c>
      <c r="D588" s="321" t="s">
        <v>1019</v>
      </c>
      <c r="E588" s="263">
        <v>3651</v>
      </c>
      <c r="F588" s="263">
        <v>3598</v>
      </c>
      <c r="G588" s="263">
        <v>3390</v>
      </c>
      <c r="H588" s="264">
        <v>1261</v>
      </c>
      <c r="I588" s="264">
        <v>1246</v>
      </c>
      <c r="J588" s="264">
        <v>1158</v>
      </c>
      <c r="K588" s="264">
        <v>1783</v>
      </c>
      <c r="L588" s="264">
        <v>1717</v>
      </c>
      <c r="M588" s="264">
        <v>1598</v>
      </c>
      <c r="N588" s="267">
        <v>0.974165817343909</v>
      </c>
      <c r="O588" s="266">
        <v>65952</v>
      </c>
      <c r="P588" s="294">
        <v>0.9</v>
      </c>
      <c r="Q588" s="267">
        <v>0.98548342919748</v>
      </c>
      <c r="R588" s="267">
        <v>0.988104678826328</v>
      </c>
      <c r="S588" s="267">
        <v>0.962983735277622</v>
      </c>
      <c r="T588" s="295">
        <v>-0.00262124962884824</v>
      </c>
      <c r="U588" s="266">
        <v>67701</v>
      </c>
      <c r="V588" s="266">
        <v>62365</v>
      </c>
      <c r="W588" s="267">
        <v>0.921182848111549</v>
      </c>
      <c r="X588" s="267">
        <v>0.928512736236648</v>
      </c>
      <c r="Y588" s="268">
        <v>0.918318794607454</v>
      </c>
      <c r="Z588" s="268">
        <v>0.896242288278183</v>
      </c>
      <c r="AA588" s="295">
        <v>0.0101939416291932</v>
      </c>
      <c r="AB588" s="264">
        <v>15056</v>
      </c>
      <c r="AC588" s="264">
        <v>13910</v>
      </c>
      <c r="AD588" s="264">
        <v>14341</v>
      </c>
      <c r="AE588" s="264">
        <v>12995</v>
      </c>
      <c r="AF588" s="268">
        <v>0.923884165781084</v>
      </c>
      <c r="AG588" s="268">
        <v>0.906143225716477</v>
      </c>
      <c r="AH588" s="295">
        <v>0.0177409400646067</v>
      </c>
    </row>
    <row r="589" spans="1:34">
      <c r="A589" s="315" t="s">
        <v>719</v>
      </c>
      <c r="B589" s="321" t="s">
        <v>3338</v>
      </c>
      <c r="C589" s="293" t="s">
        <v>1020</v>
      </c>
      <c r="D589" s="321" t="s">
        <v>1020</v>
      </c>
      <c r="E589" s="263">
        <v>3129</v>
      </c>
      <c r="F589" s="263">
        <v>3052</v>
      </c>
      <c r="G589" s="263">
        <v>2709</v>
      </c>
      <c r="H589" s="264">
        <v>992</v>
      </c>
      <c r="I589" s="264">
        <v>982</v>
      </c>
      <c r="J589" s="264">
        <v>779</v>
      </c>
      <c r="K589" s="264">
        <v>1384</v>
      </c>
      <c r="L589" s="264">
        <v>1309</v>
      </c>
      <c r="M589" s="264">
        <v>1213</v>
      </c>
      <c r="N589" s="267">
        <v>0.959777073466045</v>
      </c>
      <c r="O589" s="266">
        <v>53903</v>
      </c>
      <c r="P589" s="294">
        <v>0.9</v>
      </c>
      <c r="Q589" s="267">
        <v>0.975391498881432</v>
      </c>
      <c r="R589" s="267">
        <v>0.98991935483871</v>
      </c>
      <c r="S589" s="267">
        <v>0.945809248554913</v>
      </c>
      <c r="T589" s="295">
        <v>-0.0145278559572779</v>
      </c>
      <c r="U589" s="266">
        <v>56162</v>
      </c>
      <c r="V589" s="266">
        <v>47498</v>
      </c>
      <c r="W589" s="267">
        <v>0.84573198960151</v>
      </c>
      <c r="X589" s="267">
        <v>0.865771812080537</v>
      </c>
      <c r="Y589" s="268">
        <v>0.785282258064516</v>
      </c>
      <c r="Z589" s="268">
        <v>0.876445086705202</v>
      </c>
      <c r="AA589" s="295">
        <v>0.0804895540160208</v>
      </c>
      <c r="AB589" s="264">
        <v>11948</v>
      </c>
      <c r="AC589" s="264">
        <v>10239</v>
      </c>
      <c r="AD589" s="264">
        <v>11173</v>
      </c>
      <c r="AE589" s="264">
        <v>9295</v>
      </c>
      <c r="AF589" s="268">
        <v>0.856963508536994</v>
      </c>
      <c r="AG589" s="268">
        <v>0.831916226617739</v>
      </c>
      <c r="AH589" s="295">
        <v>0.0250472819192544</v>
      </c>
    </row>
    <row r="590" spans="1:34">
      <c r="A590" s="315" t="s">
        <v>719</v>
      </c>
      <c r="B590" s="321" t="s">
        <v>3338</v>
      </c>
      <c r="C590" s="293" t="s">
        <v>1021</v>
      </c>
      <c r="D590" s="321" t="s">
        <v>1022</v>
      </c>
      <c r="E590" s="263">
        <v>4148</v>
      </c>
      <c r="F590" s="263">
        <v>4061</v>
      </c>
      <c r="G590" s="263">
        <v>3769</v>
      </c>
      <c r="H590" s="264">
        <v>1516</v>
      </c>
      <c r="I590" s="264">
        <v>1467</v>
      </c>
      <c r="J590" s="264">
        <v>1398</v>
      </c>
      <c r="K590" s="264">
        <v>2100</v>
      </c>
      <c r="L590" s="264">
        <v>2054</v>
      </c>
      <c r="M590" s="264">
        <v>1935</v>
      </c>
      <c r="N590" s="267">
        <v>0.982761902172435</v>
      </c>
      <c r="O590" s="266">
        <v>72290</v>
      </c>
      <c r="P590" s="294">
        <v>0.9</v>
      </c>
      <c r="Q590" s="267">
        <v>0.979026036644166</v>
      </c>
      <c r="R590" s="267">
        <v>0.967678100263852</v>
      </c>
      <c r="S590" s="267">
        <v>0.978095238095238</v>
      </c>
      <c r="T590" s="295">
        <v>0.0113479363803136</v>
      </c>
      <c r="U590" s="266">
        <v>73558</v>
      </c>
      <c r="V590" s="266">
        <v>68821</v>
      </c>
      <c r="W590" s="267">
        <v>0.935601838005384</v>
      </c>
      <c r="X590" s="267">
        <v>0.908630665380906</v>
      </c>
      <c r="Y590" s="268">
        <v>0.922163588390501</v>
      </c>
      <c r="Z590" s="268">
        <v>0.921428571428571</v>
      </c>
      <c r="AA590" s="295">
        <v>-0.0135329230095949</v>
      </c>
      <c r="AB590" s="264">
        <v>16831</v>
      </c>
      <c r="AC590" s="264">
        <v>15598</v>
      </c>
      <c r="AD590" s="264">
        <v>15144</v>
      </c>
      <c r="AE590" s="264">
        <v>14148</v>
      </c>
      <c r="AF590" s="268">
        <v>0.926742320717723</v>
      </c>
      <c r="AG590" s="268">
        <v>0.934231378763867</v>
      </c>
      <c r="AH590" s="295">
        <v>-0.00748905804614364</v>
      </c>
    </row>
    <row r="591" spans="1:34">
      <c r="A591" s="315" t="s">
        <v>719</v>
      </c>
      <c r="B591" s="321" t="s">
        <v>3338</v>
      </c>
      <c r="C591" s="293" t="s">
        <v>1023</v>
      </c>
      <c r="D591" s="321" t="s">
        <v>1024</v>
      </c>
      <c r="E591" s="263">
        <v>8502</v>
      </c>
      <c r="F591" s="263">
        <v>7986</v>
      </c>
      <c r="G591" s="263">
        <v>7728</v>
      </c>
      <c r="H591" s="264">
        <v>3247</v>
      </c>
      <c r="I591" s="264">
        <v>3149</v>
      </c>
      <c r="J591" s="264">
        <v>3014</v>
      </c>
      <c r="K591" s="264">
        <v>5893</v>
      </c>
      <c r="L591" s="264">
        <v>5578</v>
      </c>
      <c r="M591" s="264">
        <v>5472</v>
      </c>
      <c r="N591" s="267">
        <v>0.96276746663526</v>
      </c>
      <c r="O591" s="266">
        <v>179844</v>
      </c>
      <c r="P591" s="294">
        <v>0.9</v>
      </c>
      <c r="Q591" s="267">
        <v>0.939308398023994</v>
      </c>
      <c r="R591" s="267">
        <v>0.96981829380967</v>
      </c>
      <c r="S591" s="267">
        <v>0.946546750381809</v>
      </c>
      <c r="T591" s="295">
        <v>-0.0305098957856761</v>
      </c>
      <c r="U591" s="266">
        <v>186799</v>
      </c>
      <c r="V591" s="266">
        <v>170184</v>
      </c>
      <c r="W591" s="267">
        <v>0.911054127698756</v>
      </c>
      <c r="X591" s="267">
        <v>0.908962597035992</v>
      </c>
      <c r="Y591" s="268">
        <v>0.928241453649523</v>
      </c>
      <c r="Z591" s="268">
        <v>0.928559307653148</v>
      </c>
      <c r="AA591" s="295">
        <v>-0.019278856613531</v>
      </c>
      <c r="AB591" s="264">
        <v>42305</v>
      </c>
      <c r="AC591" s="264">
        <v>39242</v>
      </c>
      <c r="AD591" s="264">
        <v>41763</v>
      </c>
      <c r="AE591" s="264">
        <v>37812</v>
      </c>
      <c r="AF591" s="268">
        <v>0.927597210731592</v>
      </c>
      <c r="AG591" s="268">
        <v>0.905394727390274</v>
      </c>
      <c r="AH591" s="295">
        <v>0.0222024833413182</v>
      </c>
    </row>
    <row r="592" spans="1:34">
      <c r="A592" s="315" t="s">
        <v>719</v>
      </c>
      <c r="B592" s="321" t="s">
        <v>3338</v>
      </c>
      <c r="C592" s="293" t="s">
        <v>1025</v>
      </c>
      <c r="D592" s="321" t="s">
        <v>1025</v>
      </c>
      <c r="E592" s="263">
        <v>2664</v>
      </c>
      <c r="F592" s="263">
        <v>2532</v>
      </c>
      <c r="G592" s="263">
        <v>2465</v>
      </c>
      <c r="H592" s="264">
        <v>1966</v>
      </c>
      <c r="I592" s="264">
        <v>1896</v>
      </c>
      <c r="J592" s="264">
        <v>1868</v>
      </c>
      <c r="K592" s="264">
        <v>1281</v>
      </c>
      <c r="L592" s="264">
        <v>1220</v>
      </c>
      <c r="M592" s="264">
        <v>1194</v>
      </c>
      <c r="N592" s="267">
        <v>0.942925965003086</v>
      </c>
      <c r="O592" s="266">
        <v>47366</v>
      </c>
      <c r="P592" s="294">
        <v>0.9</v>
      </c>
      <c r="Q592" s="267">
        <v>0.95045045045045</v>
      </c>
      <c r="R592" s="267">
        <v>0.964394710071211</v>
      </c>
      <c r="S592" s="267">
        <v>0.952380952380952</v>
      </c>
      <c r="T592" s="295">
        <v>-0.0139442596207602</v>
      </c>
      <c r="U592" s="266">
        <v>50233</v>
      </c>
      <c r="V592" s="266">
        <v>46600</v>
      </c>
      <c r="W592" s="267">
        <v>0.927677025063205</v>
      </c>
      <c r="X592" s="267">
        <v>0.9253003003003</v>
      </c>
      <c r="Y592" s="268">
        <v>0.950152594099695</v>
      </c>
      <c r="Z592" s="268">
        <v>0.932084309133489</v>
      </c>
      <c r="AA592" s="295">
        <v>-0.0248522937993945</v>
      </c>
      <c r="AB592" s="264">
        <v>11800</v>
      </c>
      <c r="AC592" s="264">
        <v>11032</v>
      </c>
      <c r="AD592" s="264">
        <v>10242</v>
      </c>
      <c r="AE592" s="264">
        <v>9278</v>
      </c>
      <c r="AF592" s="268">
        <v>0.934915254237288</v>
      </c>
      <c r="AG592" s="268">
        <v>0.905877758250342</v>
      </c>
      <c r="AH592" s="295">
        <v>0.0290374959869464</v>
      </c>
    </row>
    <row r="593" spans="1:34">
      <c r="A593" s="315" t="s">
        <v>719</v>
      </c>
      <c r="B593" s="321" t="s">
        <v>3338</v>
      </c>
      <c r="C593" s="293" t="s">
        <v>1026</v>
      </c>
      <c r="D593" s="321" t="s">
        <v>1026</v>
      </c>
      <c r="E593" s="263">
        <v>2024</v>
      </c>
      <c r="F593" s="263">
        <v>1765</v>
      </c>
      <c r="G593" s="263">
        <v>1801</v>
      </c>
      <c r="H593" s="264">
        <v>687</v>
      </c>
      <c r="I593" s="264">
        <v>597</v>
      </c>
      <c r="J593" s="264">
        <v>610</v>
      </c>
      <c r="K593" s="264">
        <v>1003</v>
      </c>
      <c r="L593" s="264">
        <v>862</v>
      </c>
      <c r="M593" s="264">
        <v>859</v>
      </c>
      <c r="N593" s="267">
        <v>0.897829613469822</v>
      </c>
      <c r="O593" s="266">
        <v>32101</v>
      </c>
      <c r="P593" s="294">
        <v>0.9</v>
      </c>
      <c r="Q593" s="267">
        <v>0.87203557312253</v>
      </c>
      <c r="R593" s="267">
        <v>0.868995633187773</v>
      </c>
      <c r="S593" s="267">
        <v>0.859421734795613</v>
      </c>
      <c r="T593" s="295">
        <v>0.00303993993475671</v>
      </c>
      <c r="U593" s="266">
        <v>35754</v>
      </c>
      <c r="V593" s="266">
        <v>31746</v>
      </c>
      <c r="W593" s="267">
        <v>0.887900654472227</v>
      </c>
      <c r="X593" s="267">
        <v>0.889822134387352</v>
      </c>
      <c r="Y593" s="268">
        <v>0.887918486171761</v>
      </c>
      <c r="Z593" s="268">
        <v>0.856430707876371</v>
      </c>
      <c r="AA593" s="295">
        <v>0.00190364821559053</v>
      </c>
      <c r="AB593" s="264">
        <v>7872</v>
      </c>
      <c r="AC593" s="264">
        <v>6944</v>
      </c>
      <c r="AD593" s="264">
        <v>7311</v>
      </c>
      <c r="AE593" s="264">
        <v>6461</v>
      </c>
      <c r="AF593" s="268">
        <v>0.882113821138211</v>
      </c>
      <c r="AG593" s="268">
        <v>0.883736834906306</v>
      </c>
      <c r="AH593" s="295">
        <v>-0.00162301376809426</v>
      </c>
    </row>
    <row r="594" spans="1:34">
      <c r="A594" s="315" t="s">
        <v>719</v>
      </c>
      <c r="B594" s="321" t="s">
        <v>3338</v>
      </c>
      <c r="C594" s="293" t="s">
        <v>1027</v>
      </c>
      <c r="D594" s="321" t="s">
        <v>1027</v>
      </c>
      <c r="E594" s="263">
        <v>2347</v>
      </c>
      <c r="F594" s="263">
        <v>2228</v>
      </c>
      <c r="G594" s="263">
        <v>2213</v>
      </c>
      <c r="H594" s="264">
        <v>757</v>
      </c>
      <c r="I594" s="264">
        <v>725</v>
      </c>
      <c r="J594" s="264">
        <v>711</v>
      </c>
      <c r="K594" s="264">
        <v>947</v>
      </c>
      <c r="L594" s="264">
        <v>749</v>
      </c>
      <c r="M594" s="264">
        <v>712</v>
      </c>
      <c r="N594" s="267">
        <v>0.922055098981754</v>
      </c>
      <c r="O594" s="266">
        <v>35678</v>
      </c>
      <c r="P594" s="294">
        <v>0.9</v>
      </c>
      <c r="Q594" s="267">
        <v>0.949296974861525</v>
      </c>
      <c r="R594" s="267">
        <v>0.95772787318362</v>
      </c>
      <c r="S594" s="267">
        <v>0.790918690601901</v>
      </c>
      <c r="T594" s="295">
        <v>-0.0084308983220942</v>
      </c>
      <c r="U594" s="266">
        <v>38694</v>
      </c>
      <c r="V594" s="266">
        <v>35295</v>
      </c>
      <c r="W594" s="267">
        <v>0.912156923554039</v>
      </c>
      <c r="X594" s="267">
        <v>0.942905837239029</v>
      </c>
      <c r="Y594" s="268">
        <v>0.939233817701453</v>
      </c>
      <c r="Z594" s="268">
        <v>0.751847940865892</v>
      </c>
      <c r="AA594" s="295">
        <v>0.00367201953757545</v>
      </c>
      <c r="AB594" s="264">
        <v>8763</v>
      </c>
      <c r="AC594" s="264">
        <v>7625</v>
      </c>
      <c r="AD594" s="264">
        <v>7922</v>
      </c>
      <c r="AE594" s="264">
        <v>7321</v>
      </c>
      <c r="AF594" s="268">
        <v>0.870135798242611</v>
      </c>
      <c r="AG594" s="268">
        <v>0.924135319363797</v>
      </c>
      <c r="AH594" s="295">
        <v>-0.053999521121186</v>
      </c>
    </row>
    <row r="595" spans="1:34">
      <c r="A595" s="315" t="s">
        <v>719</v>
      </c>
      <c r="B595" s="321" t="s">
        <v>3338</v>
      </c>
      <c r="C595" s="293" t="s">
        <v>1028</v>
      </c>
      <c r="D595" s="321" t="s">
        <v>1028</v>
      </c>
      <c r="E595" s="263">
        <v>1249</v>
      </c>
      <c r="F595" s="263">
        <v>1171</v>
      </c>
      <c r="G595" s="263">
        <v>1153</v>
      </c>
      <c r="H595" s="264">
        <v>373</v>
      </c>
      <c r="I595" s="264">
        <v>340</v>
      </c>
      <c r="J595" s="264">
        <v>325</v>
      </c>
      <c r="K595" s="264">
        <v>587</v>
      </c>
      <c r="L595" s="264">
        <v>528</v>
      </c>
      <c r="M595" s="264">
        <v>518</v>
      </c>
      <c r="N595" s="267">
        <v>0.923256139042915</v>
      </c>
      <c r="O595" s="266">
        <v>19814</v>
      </c>
      <c r="P595" s="294">
        <v>0.9</v>
      </c>
      <c r="Q595" s="267">
        <v>0.937550040032026</v>
      </c>
      <c r="R595" s="267">
        <v>0.911528150134048</v>
      </c>
      <c r="S595" s="267">
        <v>0.899488926746167</v>
      </c>
      <c r="T595" s="295">
        <v>0.0260218898979773</v>
      </c>
      <c r="U595" s="266">
        <v>21461</v>
      </c>
      <c r="V595" s="266">
        <v>19583</v>
      </c>
      <c r="W595" s="267">
        <v>0.912492428125437</v>
      </c>
      <c r="X595" s="267">
        <v>0.923138510808647</v>
      </c>
      <c r="Y595" s="268">
        <v>0.871313672922252</v>
      </c>
      <c r="Z595" s="268">
        <v>0.882453151618399</v>
      </c>
      <c r="AA595" s="295">
        <v>0.0518248378863949</v>
      </c>
      <c r="AB595" s="264">
        <v>4851</v>
      </c>
      <c r="AC595" s="264">
        <v>4374</v>
      </c>
      <c r="AD595" s="264">
        <v>4495</v>
      </c>
      <c r="AE595" s="264">
        <v>4079</v>
      </c>
      <c r="AF595" s="268">
        <v>0.901669758812616</v>
      </c>
      <c r="AG595" s="268">
        <v>0.907452725250278</v>
      </c>
      <c r="AH595" s="295">
        <v>-0.00578296643766218</v>
      </c>
    </row>
    <row r="596" spans="1:34">
      <c r="A596" s="315" t="s">
        <v>719</v>
      </c>
      <c r="B596" s="321" t="s">
        <v>3338</v>
      </c>
      <c r="C596" s="293" t="s">
        <v>1029</v>
      </c>
      <c r="D596" s="321" t="s">
        <v>1029</v>
      </c>
      <c r="E596" s="263">
        <v>4814</v>
      </c>
      <c r="F596" s="263">
        <v>4652</v>
      </c>
      <c r="G596" s="263">
        <v>4604</v>
      </c>
      <c r="H596" s="264">
        <v>1763</v>
      </c>
      <c r="I596" s="264">
        <v>1652</v>
      </c>
      <c r="J596" s="264">
        <v>1664</v>
      </c>
      <c r="K596" s="264">
        <v>2314</v>
      </c>
      <c r="L596" s="264">
        <v>2152</v>
      </c>
      <c r="M596" s="264">
        <v>2140</v>
      </c>
      <c r="N596" s="267">
        <v>0.966215855598134</v>
      </c>
      <c r="O596" s="266">
        <v>90518</v>
      </c>
      <c r="P596" s="294">
        <v>0.9</v>
      </c>
      <c r="Q596" s="267">
        <v>0.966348151225592</v>
      </c>
      <c r="R596" s="267">
        <v>0.937039137833239</v>
      </c>
      <c r="S596" s="267">
        <v>0.929991356957649</v>
      </c>
      <c r="T596" s="295">
        <v>0.0293090133923533</v>
      </c>
      <c r="U596" s="266">
        <v>93683</v>
      </c>
      <c r="V596" s="266">
        <v>89356</v>
      </c>
      <c r="W596" s="267">
        <v>0.953812324541272</v>
      </c>
      <c r="X596" s="267">
        <v>0.956377233070212</v>
      </c>
      <c r="Y596" s="268">
        <v>0.943845717526943</v>
      </c>
      <c r="Z596" s="268">
        <v>0.924805531547105</v>
      </c>
      <c r="AA596" s="295">
        <v>0.0125315155432691</v>
      </c>
      <c r="AB596" s="264">
        <v>19207</v>
      </c>
      <c r="AC596" s="264">
        <v>18237</v>
      </c>
      <c r="AD596" s="264">
        <v>18920</v>
      </c>
      <c r="AE596" s="264">
        <v>18027</v>
      </c>
      <c r="AF596" s="268">
        <v>0.949497579007653</v>
      </c>
      <c r="AG596" s="268">
        <v>0.952801268498943</v>
      </c>
      <c r="AH596" s="295">
        <v>-0.00330368949128945</v>
      </c>
    </row>
    <row r="597" spans="1:34">
      <c r="A597" s="315" t="s">
        <v>719</v>
      </c>
      <c r="B597" s="321" t="s">
        <v>3338</v>
      </c>
      <c r="C597" s="293" t="s">
        <v>1030</v>
      </c>
      <c r="D597" s="321" t="s">
        <v>1030</v>
      </c>
      <c r="E597" s="263">
        <v>3225</v>
      </c>
      <c r="F597" s="263">
        <v>3099</v>
      </c>
      <c r="G597" s="263">
        <v>3078</v>
      </c>
      <c r="H597" s="264">
        <v>1010</v>
      </c>
      <c r="I597" s="264">
        <v>944</v>
      </c>
      <c r="J597" s="264">
        <v>938</v>
      </c>
      <c r="K597" s="264">
        <v>1463</v>
      </c>
      <c r="L597" s="264">
        <v>1377</v>
      </c>
      <c r="M597" s="264">
        <v>1379</v>
      </c>
      <c r="N597" s="267">
        <v>0.95760564577842</v>
      </c>
      <c r="O597" s="266">
        <v>56312</v>
      </c>
      <c r="P597" s="294">
        <v>0.9</v>
      </c>
      <c r="Q597" s="267">
        <v>0.96093023255814</v>
      </c>
      <c r="R597" s="267">
        <v>0.934653465346535</v>
      </c>
      <c r="S597" s="267">
        <v>0.941216678058783</v>
      </c>
      <c r="T597" s="295">
        <v>0.0262767672116049</v>
      </c>
      <c r="U597" s="266">
        <v>58805</v>
      </c>
      <c r="V597" s="266">
        <v>55656</v>
      </c>
      <c r="W597" s="267">
        <v>0.946450131791514</v>
      </c>
      <c r="X597" s="267">
        <v>0.954418604651163</v>
      </c>
      <c r="Y597" s="268">
        <v>0.928712871287129</v>
      </c>
      <c r="Z597" s="268">
        <v>0.942583732057416</v>
      </c>
      <c r="AA597" s="295">
        <v>0.025705733364034</v>
      </c>
      <c r="AB597" s="264">
        <v>12391</v>
      </c>
      <c r="AC597" s="264">
        <v>11759</v>
      </c>
      <c r="AD597" s="264">
        <v>12045</v>
      </c>
      <c r="AE597" s="264">
        <v>11347</v>
      </c>
      <c r="AF597" s="268">
        <v>0.948995238479542</v>
      </c>
      <c r="AG597" s="268">
        <v>0.942050643420506</v>
      </c>
      <c r="AH597" s="295">
        <v>0.00694459505903511</v>
      </c>
    </row>
    <row r="598" spans="1:34">
      <c r="A598" s="315" t="s">
        <v>719</v>
      </c>
      <c r="B598" s="321" t="s">
        <v>3338</v>
      </c>
      <c r="C598" s="293" t="s">
        <v>1031</v>
      </c>
      <c r="D598" s="321" t="s">
        <v>1031</v>
      </c>
      <c r="E598" s="263">
        <v>1900</v>
      </c>
      <c r="F598" s="263">
        <v>1849</v>
      </c>
      <c r="G598" s="263">
        <v>1791</v>
      </c>
      <c r="H598" s="264">
        <v>656</v>
      </c>
      <c r="I598" s="264">
        <v>639</v>
      </c>
      <c r="J598" s="264">
        <v>620</v>
      </c>
      <c r="K598" s="264">
        <v>860</v>
      </c>
      <c r="L598" s="264">
        <v>824</v>
      </c>
      <c r="M598" s="264">
        <v>808</v>
      </c>
      <c r="N598" s="267">
        <v>0.958869673198655</v>
      </c>
      <c r="O598" s="266">
        <v>31659</v>
      </c>
      <c r="P598" s="294">
        <v>0.9</v>
      </c>
      <c r="Q598" s="267">
        <v>0.973157894736842</v>
      </c>
      <c r="R598" s="267">
        <v>0.974085365853659</v>
      </c>
      <c r="S598" s="267">
        <v>0.958139534883721</v>
      </c>
      <c r="T598" s="295">
        <v>-0.000927471116816458</v>
      </c>
      <c r="U598" s="266">
        <v>33017</v>
      </c>
      <c r="V598" s="266">
        <v>31137</v>
      </c>
      <c r="W598" s="267">
        <v>0.943059635945119</v>
      </c>
      <c r="X598" s="267">
        <v>0.942631578947368</v>
      </c>
      <c r="Y598" s="268">
        <v>0.945121951219512</v>
      </c>
      <c r="Z598" s="268">
        <v>0.93953488372093</v>
      </c>
      <c r="AA598" s="295">
        <v>-0.00249037227214377</v>
      </c>
      <c r="AB598" s="264">
        <v>7153</v>
      </c>
      <c r="AC598" s="264">
        <v>6765</v>
      </c>
      <c r="AD598" s="264">
        <v>6788</v>
      </c>
      <c r="AE598" s="264">
        <v>6340</v>
      </c>
      <c r="AF598" s="268">
        <v>0.945757025024465</v>
      </c>
      <c r="AG598" s="268">
        <v>0.934001178550383</v>
      </c>
      <c r="AH598" s="295">
        <v>0.0117558464740822</v>
      </c>
    </row>
    <row r="599" spans="1:34">
      <c r="A599" s="315" t="s">
        <v>719</v>
      </c>
      <c r="B599" s="321" t="s">
        <v>3338</v>
      </c>
      <c r="C599" s="293" t="s">
        <v>1032</v>
      </c>
      <c r="D599" s="321" t="s">
        <v>1032</v>
      </c>
      <c r="E599" s="263">
        <v>3396</v>
      </c>
      <c r="F599" s="263">
        <v>3238</v>
      </c>
      <c r="G599" s="263">
        <v>3226</v>
      </c>
      <c r="H599" s="264">
        <v>1301</v>
      </c>
      <c r="I599" s="264">
        <v>1223</v>
      </c>
      <c r="J599" s="264">
        <v>1258</v>
      </c>
      <c r="K599" s="264">
        <v>1543</v>
      </c>
      <c r="L599" s="264">
        <v>1449</v>
      </c>
      <c r="M599" s="264">
        <v>1500</v>
      </c>
      <c r="N599" s="267">
        <v>0.967673402790761</v>
      </c>
      <c r="O599" s="266">
        <v>56935</v>
      </c>
      <c r="P599" s="294">
        <v>0.9</v>
      </c>
      <c r="Q599" s="267">
        <v>0.953474676089517</v>
      </c>
      <c r="R599" s="267">
        <v>0.940046118370484</v>
      </c>
      <c r="S599" s="267">
        <v>0.939079714841218</v>
      </c>
      <c r="T599" s="295">
        <v>0.0134285577190328</v>
      </c>
      <c r="U599" s="266">
        <v>58837</v>
      </c>
      <c r="V599" s="266">
        <v>56284</v>
      </c>
      <c r="W599" s="267">
        <v>0.956608936553529</v>
      </c>
      <c r="X599" s="267">
        <v>0.949941107184923</v>
      </c>
      <c r="Y599" s="268">
        <v>0.966948501152959</v>
      </c>
      <c r="Z599" s="268">
        <v>0.972132209980557</v>
      </c>
      <c r="AA599" s="295">
        <v>-0.0170073939680359</v>
      </c>
      <c r="AB599" s="264">
        <v>13068</v>
      </c>
      <c r="AC599" s="264">
        <v>12567</v>
      </c>
      <c r="AD599" s="264">
        <v>11786</v>
      </c>
      <c r="AE599" s="264">
        <v>11270</v>
      </c>
      <c r="AF599" s="268">
        <v>0.961662075298439</v>
      </c>
      <c r="AG599" s="268">
        <v>0.956219243169863</v>
      </c>
      <c r="AH599" s="295">
        <v>0.00544283212857644</v>
      </c>
    </row>
    <row r="600" spans="1:34">
      <c r="A600" s="315" t="s">
        <v>719</v>
      </c>
      <c r="B600" s="321" t="s">
        <v>3338</v>
      </c>
      <c r="C600" s="293" t="s">
        <v>1033</v>
      </c>
      <c r="D600" s="321" t="s">
        <v>1033</v>
      </c>
      <c r="E600" s="263">
        <v>2718</v>
      </c>
      <c r="F600" s="263">
        <v>2374</v>
      </c>
      <c r="G600" s="263">
        <v>2300</v>
      </c>
      <c r="H600" s="264">
        <v>991</v>
      </c>
      <c r="I600" s="264">
        <v>820</v>
      </c>
      <c r="J600" s="264">
        <v>829</v>
      </c>
      <c r="K600" s="264">
        <v>1428</v>
      </c>
      <c r="L600" s="264">
        <v>1166</v>
      </c>
      <c r="M600" s="264">
        <v>1190</v>
      </c>
      <c r="N600" s="267">
        <v>0.878517013712544</v>
      </c>
      <c r="O600" s="266">
        <v>43245</v>
      </c>
      <c r="P600" s="294">
        <v>0.9</v>
      </c>
      <c r="Q600" s="267">
        <v>0.873436350257542</v>
      </c>
      <c r="R600" s="267">
        <v>0.82744702320888</v>
      </c>
      <c r="S600" s="267">
        <v>0.816526610644258</v>
      </c>
      <c r="T600" s="295">
        <v>0.0459893270486623</v>
      </c>
      <c r="U600" s="266">
        <v>49225</v>
      </c>
      <c r="V600" s="266">
        <v>42456</v>
      </c>
      <c r="W600" s="267">
        <v>0.862488572879634</v>
      </c>
      <c r="X600" s="267">
        <v>0.846210448859456</v>
      </c>
      <c r="Y600" s="268">
        <v>0.836528758829465</v>
      </c>
      <c r="Z600" s="268">
        <v>0.833333333333333</v>
      </c>
      <c r="AA600" s="295">
        <v>0.00968169002999031</v>
      </c>
      <c r="AB600" s="264">
        <v>11135</v>
      </c>
      <c r="AC600" s="264">
        <v>9474</v>
      </c>
      <c r="AD600" s="264">
        <v>10241</v>
      </c>
      <c r="AE600" s="264">
        <v>8842</v>
      </c>
      <c r="AF600" s="268">
        <v>0.850830713964975</v>
      </c>
      <c r="AG600" s="268">
        <v>0.863392246850893</v>
      </c>
      <c r="AH600" s="295">
        <v>-0.0125615328859181</v>
      </c>
    </row>
    <row r="601" spans="1:34">
      <c r="A601" s="315" t="s">
        <v>719</v>
      </c>
      <c r="B601" s="321" t="s">
        <v>3338</v>
      </c>
      <c r="C601" s="293" t="s">
        <v>1034</v>
      </c>
      <c r="D601" s="321" t="s">
        <v>1035</v>
      </c>
      <c r="E601" s="263">
        <v>4273</v>
      </c>
      <c r="F601" s="263">
        <v>3756</v>
      </c>
      <c r="G601" s="263">
        <v>3760</v>
      </c>
      <c r="H601" s="264">
        <v>1570</v>
      </c>
      <c r="I601" s="264">
        <v>1362</v>
      </c>
      <c r="J601" s="264">
        <v>1382</v>
      </c>
      <c r="K601" s="264">
        <v>2402</v>
      </c>
      <c r="L601" s="264">
        <v>2125</v>
      </c>
      <c r="M601" s="264">
        <v>2086</v>
      </c>
      <c r="N601" s="267">
        <v>0.923529642562875</v>
      </c>
      <c r="O601" s="266">
        <v>70614</v>
      </c>
      <c r="P601" s="294">
        <v>0.9</v>
      </c>
      <c r="Q601" s="267">
        <v>0.879007722911304</v>
      </c>
      <c r="R601" s="267">
        <v>0.867515923566879</v>
      </c>
      <c r="S601" s="267">
        <v>0.884679433805162</v>
      </c>
      <c r="T601" s="295">
        <v>0.0114917993444246</v>
      </c>
      <c r="U601" s="266">
        <v>76461</v>
      </c>
      <c r="V601" s="266">
        <v>68073</v>
      </c>
      <c r="W601" s="267">
        <v>0.890297014164084</v>
      </c>
      <c r="X601" s="267">
        <v>0.879943833372338</v>
      </c>
      <c r="Y601" s="268">
        <v>0.880254777070064</v>
      </c>
      <c r="Z601" s="268">
        <v>0.868442964196503</v>
      </c>
      <c r="AA601" s="295">
        <v>-0.000310943697725774</v>
      </c>
      <c r="AB601" s="264">
        <v>18332</v>
      </c>
      <c r="AC601" s="264">
        <v>16033</v>
      </c>
      <c r="AD601" s="264">
        <v>16050</v>
      </c>
      <c r="AE601" s="264">
        <v>14280</v>
      </c>
      <c r="AF601" s="268">
        <v>0.874590879336679</v>
      </c>
      <c r="AG601" s="268">
        <v>0.889719626168224</v>
      </c>
      <c r="AH601" s="295">
        <v>-0.0151287468315453</v>
      </c>
    </row>
    <row r="602" spans="1:34">
      <c r="A602" s="315" t="s">
        <v>719</v>
      </c>
      <c r="B602" s="321" t="s">
        <v>3338</v>
      </c>
      <c r="C602" s="293" t="s">
        <v>1036</v>
      </c>
      <c r="D602" s="321" t="s">
        <v>1036</v>
      </c>
      <c r="E602" s="263">
        <v>2747</v>
      </c>
      <c r="F602" s="263">
        <v>2607</v>
      </c>
      <c r="G602" s="263">
        <v>2470</v>
      </c>
      <c r="H602" s="264">
        <v>900</v>
      </c>
      <c r="I602" s="264">
        <v>839</v>
      </c>
      <c r="J602" s="264">
        <v>808</v>
      </c>
      <c r="K602" s="264">
        <v>1369</v>
      </c>
      <c r="L602" s="264">
        <v>1301</v>
      </c>
      <c r="M602" s="264">
        <v>1235</v>
      </c>
      <c r="N602" s="267">
        <v>0.949210191348622</v>
      </c>
      <c r="O602" s="266">
        <v>45489</v>
      </c>
      <c r="P602" s="294">
        <v>0.9</v>
      </c>
      <c r="Q602" s="267">
        <v>0.949035311248635</v>
      </c>
      <c r="R602" s="267">
        <v>0.932222222222222</v>
      </c>
      <c r="S602" s="267">
        <v>0.950328707085464</v>
      </c>
      <c r="T602" s="295">
        <v>0.0168130890264127</v>
      </c>
      <c r="U602" s="266">
        <v>47923</v>
      </c>
      <c r="V602" s="266">
        <v>43416</v>
      </c>
      <c r="W602" s="267">
        <v>0.905953300085554</v>
      </c>
      <c r="X602" s="267">
        <v>0.899162722970513</v>
      </c>
      <c r="Y602" s="268">
        <v>0.897777777777778</v>
      </c>
      <c r="Z602" s="268">
        <v>0.902118334550767</v>
      </c>
      <c r="AA602" s="295">
        <v>0.00138494519273547</v>
      </c>
      <c r="AB602" s="264">
        <v>10933</v>
      </c>
      <c r="AC602" s="264">
        <v>9865</v>
      </c>
      <c r="AD602" s="264">
        <v>9965</v>
      </c>
      <c r="AE602" s="264">
        <v>8962</v>
      </c>
      <c r="AF602" s="268">
        <v>0.902314094941919</v>
      </c>
      <c r="AG602" s="268">
        <v>0.899347717009533</v>
      </c>
      <c r="AH602" s="295">
        <v>0.00296637793238552</v>
      </c>
    </row>
    <row r="603" spans="1:34">
      <c r="A603" s="315" t="s">
        <v>719</v>
      </c>
      <c r="B603" s="321" t="s">
        <v>3338</v>
      </c>
      <c r="C603" s="293" t="s">
        <v>1037</v>
      </c>
      <c r="D603" s="321" t="s">
        <v>1037</v>
      </c>
      <c r="E603" s="263">
        <v>2403</v>
      </c>
      <c r="F603" s="263">
        <v>2291</v>
      </c>
      <c r="G603" s="263">
        <v>2219</v>
      </c>
      <c r="H603" s="264">
        <v>791</v>
      </c>
      <c r="I603" s="264">
        <v>750</v>
      </c>
      <c r="J603" s="264">
        <v>723</v>
      </c>
      <c r="K603" s="264">
        <v>1533</v>
      </c>
      <c r="L603" s="264">
        <v>1497</v>
      </c>
      <c r="M603" s="264">
        <v>1457</v>
      </c>
      <c r="N603" s="267">
        <v>0.963859748605992</v>
      </c>
      <c r="O603" s="266">
        <v>50993</v>
      </c>
      <c r="P603" s="294">
        <v>0.9</v>
      </c>
      <c r="Q603" s="267">
        <v>0.953391593841032</v>
      </c>
      <c r="R603" s="267">
        <v>0.948166877370417</v>
      </c>
      <c r="S603" s="267">
        <v>0.976516634050881</v>
      </c>
      <c r="T603" s="295">
        <v>0.00522471647061484</v>
      </c>
      <c r="U603" s="266">
        <v>52905</v>
      </c>
      <c r="V603" s="266">
        <v>49461</v>
      </c>
      <c r="W603" s="267">
        <v>0.934902183158492</v>
      </c>
      <c r="X603" s="267">
        <v>0.923429047024553</v>
      </c>
      <c r="Y603" s="268">
        <v>0.914032869785082</v>
      </c>
      <c r="Z603" s="268">
        <v>0.950424005218526</v>
      </c>
      <c r="AA603" s="295">
        <v>0.0093961772394705</v>
      </c>
      <c r="AB603" s="264">
        <v>11797</v>
      </c>
      <c r="AC603" s="264">
        <v>10997</v>
      </c>
      <c r="AD603" s="264">
        <v>12368</v>
      </c>
      <c r="AE603" s="264">
        <v>11411</v>
      </c>
      <c r="AF603" s="268">
        <v>0.932186149020938</v>
      </c>
      <c r="AG603" s="268">
        <v>0.922622897800776</v>
      </c>
      <c r="AH603" s="295">
        <v>0.00956325122016133</v>
      </c>
    </row>
    <row r="604" spans="1:34">
      <c r="A604" s="315" t="s">
        <v>719</v>
      </c>
      <c r="B604" s="321" t="s">
        <v>3338</v>
      </c>
      <c r="C604" s="293" t="s">
        <v>1038</v>
      </c>
      <c r="D604" s="321" t="s">
        <v>1038</v>
      </c>
      <c r="E604" s="263">
        <v>3419</v>
      </c>
      <c r="F604" s="263">
        <v>2873</v>
      </c>
      <c r="G604" s="263">
        <v>3134</v>
      </c>
      <c r="H604" s="264">
        <v>1201</v>
      </c>
      <c r="I604" s="264">
        <v>1128</v>
      </c>
      <c r="J604" s="264">
        <v>1097</v>
      </c>
      <c r="K604" s="264">
        <v>1455</v>
      </c>
      <c r="L604" s="264">
        <v>1346</v>
      </c>
      <c r="M604" s="264">
        <v>1338</v>
      </c>
      <c r="N604" s="267">
        <v>0.908960650787292</v>
      </c>
      <c r="O604" s="266">
        <v>58997</v>
      </c>
      <c r="P604" s="294">
        <v>0.9</v>
      </c>
      <c r="Q604" s="267">
        <v>0.840304182509506</v>
      </c>
      <c r="R604" s="267">
        <v>0.939217318900916</v>
      </c>
      <c r="S604" s="267">
        <v>0.925085910652921</v>
      </c>
      <c r="T604" s="295">
        <v>-0.0989131363914102</v>
      </c>
      <c r="U604" s="266">
        <v>64906</v>
      </c>
      <c r="V604" s="266">
        <v>59978</v>
      </c>
      <c r="W604" s="267">
        <v>0.924074815887591</v>
      </c>
      <c r="X604" s="267">
        <v>0.916642293068149</v>
      </c>
      <c r="Y604" s="268">
        <v>0.913405495420483</v>
      </c>
      <c r="Z604" s="268">
        <v>0.919587628865979</v>
      </c>
      <c r="AA604" s="295">
        <v>0.00323679764766571</v>
      </c>
      <c r="AB604" s="264">
        <v>12887</v>
      </c>
      <c r="AC604" s="264">
        <v>11856</v>
      </c>
      <c r="AD604" s="264">
        <v>12279</v>
      </c>
      <c r="AE604" s="264">
        <v>11338</v>
      </c>
      <c r="AF604" s="268">
        <v>0.919996896096842</v>
      </c>
      <c r="AG604" s="268">
        <v>0.923365094877433</v>
      </c>
      <c r="AH604" s="295">
        <v>-0.00336819878059125</v>
      </c>
    </row>
    <row r="605" spans="1:34">
      <c r="A605" s="315" t="s">
        <v>719</v>
      </c>
      <c r="B605" s="321" t="s">
        <v>3339</v>
      </c>
      <c r="C605" s="293" t="s">
        <v>1039</v>
      </c>
      <c r="D605" s="321" t="s">
        <v>1040</v>
      </c>
      <c r="E605" s="263">
        <v>6777</v>
      </c>
      <c r="F605" s="263">
        <v>6698</v>
      </c>
      <c r="G605" s="263">
        <v>6157</v>
      </c>
      <c r="H605" s="264">
        <v>2498</v>
      </c>
      <c r="I605" s="264">
        <v>2472</v>
      </c>
      <c r="J605" s="264">
        <v>2220</v>
      </c>
      <c r="K605" s="264">
        <v>4505</v>
      </c>
      <c r="L605" s="264">
        <v>4485</v>
      </c>
      <c r="M605" s="264">
        <v>4061</v>
      </c>
      <c r="N605" s="267">
        <v>0.990429403953461</v>
      </c>
      <c r="O605" s="266">
        <v>143950</v>
      </c>
      <c r="P605" s="294">
        <v>0.9</v>
      </c>
      <c r="Q605" s="267">
        <v>0.988342924597905</v>
      </c>
      <c r="R605" s="267">
        <v>0.989591673338671</v>
      </c>
      <c r="S605" s="267">
        <v>0.995560488346282</v>
      </c>
      <c r="T605" s="295">
        <v>-0.0012487487407663</v>
      </c>
      <c r="U605" s="266">
        <v>145341</v>
      </c>
      <c r="V605" s="266">
        <v>131673</v>
      </c>
      <c r="W605" s="267">
        <v>0.905959089314096</v>
      </c>
      <c r="X605" s="267">
        <v>0.908514091781024</v>
      </c>
      <c r="Y605" s="268">
        <v>0.88871096877502</v>
      </c>
      <c r="Z605" s="268">
        <v>0.901442841287458</v>
      </c>
      <c r="AA605" s="295">
        <v>0.0198031230060041</v>
      </c>
      <c r="AB605" s="264">
        <v>33924</v>
      </c>
      <c r="AC605" s="264">
        <v>30715</v>
      </c>
      <c r="AD605" s="264">
        <v>33037</v>
      </c>
      <c r="AE605" s="264">
        <v>30117</v>
      </c>
      <c r="AF605" s="268">
        <v>0.905406202098809</v>
      </c>
      <c r="AG605" s="268">
        <v>0.911614250688622</v>
      </c>
      <c r="AH605" s="295">
        <v>-0.00620804858981283</v>
      </c>
    </row>
    <row r="606" spans="1:34">
      <c r="A606" s="315" t="s">
        <v>719</v>
      </c>
      <c r="B606" s="321" t="s">
        <v>3339</v>
      </c>
      <c r="C606" s="293" t="s">
        <v>1041</v>
      </c>
      <c r="D606" s="321" t="s">
        <v>1041</v>
      </c>
      <c r="E606" s="263">
        <v>2361</v>
      </c>
      <c r="F606" s="263">
        <v>2341</v>
      </c>
      <c r="G606" s="263">
        <v>2116</v>
      </c>
      <c r="H606" s="264">
        <v>789</v>
      </c>
      <c r="I606" s="264">
        <v>787</v>
      </c>
      <c r="J606" s="264">
        <v>742</v>
      </c>
      <c r="K606" s="264">
        <v>1593</v>
      </c>
      <c r="L606" s="264">
        <v>1584</v>
      </c>
      <c r="M606" s="264">
        <v>1511</v>
      </c>
      <c r="N606" s="267">
        <v>0.989612823867075</v>
      </c>
      <c r="O606" s="266">
        <v>50685</v>
      </c>
      <c r="P606" s="294">
        <v>0.9</v>
      </c>
      <c r="Q606" s="267">
        <v>0.99152901313003</v>
      </c>
      <c r="R606" s="267">
        <v>0.997465145754119</v>
      </c>
      <c r="S606" s="267">
        <v>0.994350282485876</v>
      </c>
      <c r="T606" s="295">
        <v>-0.00593613262408954</v>
      </c>
      <c r="U606" s="266">
        <v>51217</v>
      </c>
      <c r="V606" s="266">
        <v>47380</v>
      </c>
      <c r="W606" s="267">
        <v>0.92508346837964</v>
      </c>
      <c r="X606" s="267">
        <v>0.896230410842863</v>
      </c>
      <c r="Y606" s="268">
        <v>0.9404309252218</v>
      </c>
      <c r="Z606" s="268">
        <v>0.948524795982423</v>
      </c>
      <c r="AA606" s="295">
        <v>-0.0442005143789366</v>
      </c>
      <c r="AB606" s="264">
        <v>11467</v>
      </c>
      <c r="AC606" s="264">
        <v>10555</v>
      </c>
      <c r="AD606" s="264">
        <v>11541</v>
      </c>
      <c r="AE606" s="264">
        <v>10627</v>
      </c>
      <c r="AF606" s="268">
        <v>0.920467428272434</v>
      </c>
      <c r="AG606" s="268">
        <v>0.920804089766918</v>
      </c>
      <c r="AH606" s="295">
        <v>-0.00033666149448397</v>
      </c>
    </row>
    <row r="607" spans="1:34">
      <c r="A607" s="315" t="s">
        <v>719</v>
      </c>
      <c r="B607" s="321" t="s">
        <v>3339</v>
      </c>
      <c r="C607" s="293" t="s">
        <v>1042</v>
      </c>
      <c r="D607" s="321" t="s">
        <v>1042</v>
      </c>
      <c r="E607" s="263">
        <v>2461</v>
      </c>
      <c r="F607" s="263">
        <v>2446</v>
      </c>
      <c r="G607" s="263">
        <v>2254</v>
      </c>
      <c r="H607" s="264">
        <v>1012</v>
      </c>
      <c r="I607" s="264">
        <v>1006</v>
      </c>
      <c r="J607" s="264">
        <v>958</v>
      </c>
      <c r="K607" s="264">
        <v>1929</v>
      </c>
      <c r="L607" s="264">
        <v>1914</v>
      </c>
      <c r="M607" s="264">
        <v>1851</v>
      </c>
      <c r="N607" s="267">
        <v>0.987177145362218</v>
      </c>
      <c r="O607" s="266">
        <v>54044</v>
      </c>
      <c r="P607" s="294">
        <v>0.9</v>
      </c>
      <c r="Q607" s="267">
        <v>0.993904916700528</v>
      </c>
      <c r="R607" s="267">
        <v>0.994071146245059</v>
      </c>
      <c r="S607" s="267">
        <v>0.992223950233281</v>
      </c>
      <c r="T607" s="295">
        <v>-0.000166229544531049</v>
      </c>
      <c r="U607" s="266">
        <v>54746</v>
      </c>
      <c r="V607" s="266">
        <v>50852</v>
      </c>
      <c r="W607" s="267">
        <v>0.928871515727176</v>
      </c>
      <c r="X607" s="267">
        <v>0.91588785046729</v>
      </c>
      <c r="Y607" s="268">
        <v>0.946640316205534</v>
      </c>
      <c r="Z607" s="268">
        <v>0.959564541213064</v>
      </c>
      <c r="AA607" s="295">
        <v>-0.0307524657382439</v>
      </c>
      <c r="AB607" s="264">
        <v>12923</v>
      </c>
      <c r="AC607" s="264">
        <v>12150</v>
      </c>
      <c r="AD607" s="264">
        <v>12713</v>
      </c>
      <c r="AE607" s="264">
        <v>11622</v>
      </c>
      <c r="AF607" s="268">
        <v>0.940184167762903</v>
      </c>
      <c r="AG607" s="268">
        <v>0.914182333044915</v>
      </c>
      <c r="AH607" s="295">
        <v>0.0260018347179887</v>
      </c>
    </row>
    <row r="608" spans="1:34">
      <c r="A608" s="315" t="s">
        <v>719</v>
      </c>
      <c r="B608" s="321" t="s">
        <v>3339</v>
      </c>
      <c r="C608" s="293" t="s">
        <v>1043</v>
      </c>
      <c r="D608" s="321" t="s">
        <v>1044</v>
      </c>
      <c r="E608" s="263">
        <v>0</v>
      </c>
      <c r="F608" s="263">
        <v>0</v>
      </c>
      <c r="G608" s="263">
        <v>0</v>
      </c>
      <c r="H608" s="264">
        <v>0</v>
      </c>
      <c r="I608" s="264">
        <v>0</v>
      </c>
      <c r="J608" s="264">
        <v>0</v>
      </c>
      <c r="K608" s="264">
        <v>0</v>
      </c>
      <c r="L608" s="264">
        <v>0</v>
      </c>
      <c r="M608" s="264">
        <v>0</v>
      </c>
      <c r="N608" s="267">
        <v>0</v>
      </c>
      <c r="O608" s="266">
        <v>0</v>
      </c>
      <c r="P608" s="294">
        <v>0.9</v>
      </c>
      <c r="Q608" s="267">
        <v>0</v>
      </c>
      <c r="R608" s="267">
        <v>0</v>
      </c>
      <c r="S608" s="267">
        <v>0</v>
      </c>
      <c r="T608" s="295">
        <v>0</v>
      </c>
      <c r="U608" s="266">
        <v>1</v>
      </c>
      <c r="V608" s="266">
        <v>1</v>
      </c>
      <c r="W608" s="267">
        <v>1</v>
      </c>
      <c r="X608" s="267">
        <v>0</v>
      </c>
      <c r="Y608" s="268">
        <v>0</v>
      </c>
      <c r="Z608" s="268">
        <v>0</v>
      </c>
      <c r="AA608" s="295">
        <v>0</v>
      </c>
      <c r="AB608" s="264">
        <v>0</v>
      </c>
      <c r="AC608" s="264">
        <v>0</v>
      </c>
      <c r="AD608" s="264">
        <v>0</v>
      </c>
      <c r="AE608" s="264">
        <v>0</v>
      </c>
      <c r="AF608" s="268">
        <v>0</v>
      </c>
      <c r="AG608" s="268">
        <v>0</v>
      </c>
      <c r="AH608" s="295">
        <v>0</v>
      </c>
    </row>
    <row r="609" spans="1:34">
      <c r="A609" s="315" t="s">
        <v>719</v>
      </c>
      <c r="B609" s="321" t="s">
        <v>3339</v>
      </c>
      <c r="C609" s="293" t="s">
        <v>1045</v>
      </c>
      <c r="D609" s="321" t="s">
        <v>1045</v>
      </c>
      <c r="E609" s="263">
        <v>1422</v>
      </c>
      <c r="F609" s="263">
        <v>1388</v>
      </c>
      <c r="G609" s="263">
        <v>1211</v>
      </c>
      <c r="H609" s="264">
        <v>712</v>
      </c>
      <c r="I609" s="264">
        <v>695</v>
      </c>
      <c r="J609" s="264">
        <v>669</v>
      </c>
      <c r="K609" s="264">
        <v>1124</v>
      </c>
      <c r="L609" s="264">
        <v>1104</v>
      </c>
      <c r="M609" s="264">
        <v>1046</v>
      </c>
      <c r="N609" s="267">
        <v>0.982704772139571</v>
      </c>
      <c r="O609" s="266">
        <v>29262</v>
      </c>
      <c r="P609" s="294">
        <v>0.9</v>
      </c>
      <c r="Q609" s="267">
        <v>0.976090014064698</v>
      </c>
      <c r="R609" s="267">
        <v>0.976123595505618</v>
      </c>
      <c r="S609" s="267">
        <v>0.98220640569395</v>
      </c>
      <c r="T609" s="295">
        <v>-3.35814409203605e-5</v>
      </c>
      <c r="U609" s="266">
        <v>29777</v>
      </c>
      <c r="V609" s="266">
        <v>26647</v>
      </c>
      <c r="W609" s="267">
        <v>0.894885314168654</v>
      </c>
      <c r="X609" s="267">
        <v>0.851617440225035</v>
      </c>
      <c r="Y609" s="268">
        <v>0.939606741573034</v>
      </c>
      <c r="Z609" s="268">
        <v>0.930604982206406</v>
      </c>
      <c r="AA609" s="295">
        <v>-0.0879893013479985</v>
      </c>
      <c r="AB609" s="264">
        <v>7655</v>
      </c>
      <c r="AC609" s="264">
        <v>6979</v>
      </c>
      <c r="AD609" s="264">
        <v>7060</v>
      </c>
      <c r="AE609" s="264">
        <v>6326</v>
      </c>
      <c r="AF609" s="268">
        <v>0.911691704768125</v>
      </c>
      <c r="AG609" s="268">
        <v>0.896033994334278</v>
      </c>
      <c r="AH609" s="295">
        <v>0.0156577104338478</v>
      </c>
    </row>
    <row r="610" spans="1:34">
      <c r="A610" s="315" t="s">
        <v>719</v>
      </c>
      <c r="B610" s="321" t="s">
        <v>3339</v>
      </c>
      <c r="C610" s="293" t="s">
        <v>1046</v>
      </c>
      <c r="D610" s="321" t="s">
        <v>1047</v>
      </c>
      <c r="E610" s="263">
        <v>2291</v>
      </c>
      <c r="F610" s="263">
        <v>2213</v>
      </c>
      <c r="G610" s="263">
        <v>2121</v>
      </c>
      <c r="H610" s="264">
        <v>1104</v>
      </c>
      <c r="I610" s="264">
        <v>1093</v>
      </c>
      <c r="J610" s="264">
        <v>1078</v>
      </c>
      <c r="K610" s="264">
        <v>1798</v>
      </c>
      <c r="L610" s="264">
        <v>1783</v>
      </c>
      <c r="M610" s="264">
        <v>1711</v>
      </c>
      <c r="N610" s="267">
        <v>0.988089016636182</v>
      </c>
      <c r="O610" s="266">
        <v>45377</v>
      </c>
      <c r="P610" s="294">
        <v>0.9</v>
      </c>
      <c r="Q610" s="267">
        <v>0.965953731994762</v>
      </c>
      <c r="R610" s="267">
        <v>0.990036231884058</v>
      </c>
      <c r="S610" s="267">
        <v>0.991657397107898</v>
      </c>
      <c r="T610" s="295">
        <v>-0.0240824998892959</v>
      </c>
      <c r="U610" s="266">
        <v>45924</v>
      </c>
      <c r="V610" s="266">
        <v>44080</v>
      </c>
      <c r="W610" s="267">
        <v>0.959846703248846</v>
      </c>
      <c r="X610" s="267">
        <v>0.925796595373199</v>
      </c>
      <c r="Y610" s="268">
        <v>0.976449275362319</v>
      </c>
      <c r="Z610" s="268">
        <v>0.951612903225806</v>
      </c>
      <c r="AA610" s="295">
        <v>-0.0506526799891194</v>
      </c>
      <c r="AB610" s="264">
        <v>12161</v>
      </c>
      <c r="AC610" s="264">
        <v>11605</v>
      </c>
      <c r="AD610" s="264">
        <v>11170</v>
      </c>
      <c r="AE610" s="264">
        <v>10768</v>
      </c>
      <c r="AF610" s="268">
        <v>0.954280075651673</v>
      </c>
      <c r="AG610" s="268">
        <v>0.964010743061773</v>
      </c>
      <c r="AH610" s="295">
        <v>-0.0097306674100992</v>
      </c>
    </row>
    <row r="611" spans="1:34">
      <c r="A611" s="315" t="s">
        <v>719</v>
      </c>
      <c r="B611" s="321" t="s">
        <v>3339</v>
      </c>
      <c r="C611" s="293" t="s">
        <v>1048</v>
      </c>
      <c r="D611" s="321" t="s">
        <v>1049</v>
      </c>
      <c r="E611" s="263">
        <v>4851</v>
      </c>
      <c r="F611" s="263">
        <v>4687</v>
      </c>
      <c r="G611" s="263">
        <v>4214</v>
      </c>
      <c r="H611" s="264">
        <v>1887</v>
      </c>
      <c r="I611" s="264">
        <v>1848</v>
      </c>
      <c r="J611" s="264">
        <v>1780</v>
      </c>
      <c r="K611" s="264">
        <v>3373</v>
      </c>
      <c r="L611" s="264">
        <v>3264</v>
      </c>
      <c r="M611" s="264">
        <v>3105</v>
      </c>
      <c r="N611" s="267">
        <v>0.968003455827691</v>
      </c>
      <c r="O611" s="266">
        <v>96357</v>
      </c>
      <c r="P611" s="294">
        <v>0.9</v>
      </c>
      <c r="Q611" s="267">
        <v>0.966192537621109</v>
      </c>
      <c r="R611" s="267">
        <v>0.97933227344992</v>
      </c>
      <c r="S611" s="267">
        <v>0.967684553809665</v>
      </c>
      <c r="T611" s="295">
        <v>-0.0131397358288114</v>
      </c>
      <c r="U611" s="266">
        <v>99542</v>
      </c>
      <c r="V611" s="266">
        <v>90589</v>
      </c>
      <c r="W611" s="267">
        <v>0.910058065942014</v>
      </c>
      <c r="X611" s="267">
        <v>0.868686868686869</v>
      </c>
      <c r="Y611" s="268">
        <v>0.943296237413884</v>
      </c>
      <c r="Z611" s="268">
        <v>0.920545508449451</v>
      </c>
      <c r="AA611" s="295">
        <v>-0.0746093687270157</v>
      </c>
      <c r="AB611" s="264">
        <v>23948</v>
      </c>
      <c r="AC611" s="264">
        <v>21875</v>
      </c>
      <c r="AD611" s="264">
        <v>22669</v>
      </c>
      <c r="AE611" s="264">
        <v>21209</v>
      </c>
      <c r="AF611" s="268">
        <v>0.913437447803574</v>
      </c>
      <c r="AG611" s="268">
        <v>0.935594865234461</v>
      </c>
      <c r="AH611" s="295">
        <v>-0.0221574174308867</v>
      </c>
    </row>
    <row r="612" spans="1:34">
      <c r="A612" s="315" t="s">
        <v>719</v>
      </c>
      <c r="B612" s="321" t="s">
        <v>3339</v>
      </c>
      <c r="C612" s="293" t="s">
        <v>1050</v>
      </c>
      <c r="D612" s="321" t="s">
        <v>1051</v>
      </c>
      <c r="E612" s="263">
        <v>2886</v>
      </c>
      <c r="F612" s="263">
        <v>2651</v>
      </c>
      <c r="G612" s="263">
        <v>2479</v>
      </c>
      <c r="H612" s="264">
        <v>1102</v>
      </c>
      <c r="I612" s="264">
        <v>1093</v>
      </c>
      <c r="J612" s="264">
        <v>1038</v>
      </c>
      <c r="K612" s="264">
        <v>1976</v>
      </c>
      <c r="L612" s="264">
        <v>1951</v>
      </c>
      <c r="M612" s="264">
        <v>1864</v>
      </c>
      <c r="N612" s="267">
        <v>0.982583957812934</v>
      </c>
      <c r="O612" s="266">
        <v>56644</v>
      </c>
      <c r="P612" s="294">
        <v>0.9</v>
      </c>
      <c r="Q612" s="267">
        <v>0.918572418572419</v>
      </c>
      <c r="R612" s="267">
        <v>0.991833030852995</v>
      </c>
      <c r="S612" s="267">
        <v>0.987348178137652</v>
      </c>
      <c r="T612" s="295">
        <v>-0.073260612280576</v>
      </c>
      <c r="U612" s="266">
        <v>57648</v>
      </c>
      <c r="V612" s="266">
        <v>52511</v>
      </c>
      <c r="W612" s="267">
        <v>0.910890230363586</v>
      </c>
      <c r="X612" s="267">
        <v>0.858974358974359</v>
      </c>
      <c r="Y612" s="268">
        <v>0.941923774954628</v>
      </c>
      <c r="Z612" s="268">
        <v>0.94331983805668</v>
      </c>
      <c r="AA612" s="295">
        <v>-0.0829494159802691</v>
      </c>
      <c r="AB612" s="264">
        <v>13970</v>
      </c>
      <c r="AC612" s="264">
        <v>12531</v>
      </c>
      <c r="AD612" s="264">
        <v>13080</v>
      </c>
      <c r="AE612" s="264">
        <v>11768</v>
      </c>
      <c r="AF612" s="268">
        <v>0.896993557623479</v>
      </c>
      <c r="AG612" s="268">
        <v>0.899694189602447</v>
      </c>
      <c r="AH612" s="295">
        <v>-0.00270063197896764</v>
      </c>
    </row>
    <row r="613" spans="1:34">
      <c r="A613" s="315" t="s">
        <v>719</v>
      </c>
      <c r="B613" s="321" t="s">
        <v>3339</v>
      </c>
      <c r="C613" s="293" t="s">
        <v>1052</v>
      </c>
      <c r="D613" s="321" t="s">
        <v>1053</v>
      </c>
      <c r="E613" s="263">
        <v>3</v>
      </c>
      <c r="F613" s="263">
        <v>2</v>
      </c>
      <c r="G613" s="263">
        <v>0</v>
      </c>
      <c r="H613" s="264">
        <v>0</v>
      </c>
      <c r="I613" s="264">
        <v>0</v>
      </c>
      <c r="J613" s="264">
        <v>0</v>
      </c>
      <c r="K613" s="264">
        <v>0</v>
      </c>
      <c r="L613" s="264">
        <v>0</v>
      </c>
      <c r="M613" s="264">
        <v>0</v>
      </c>
      <c r="N613" s="267">
        <v>0.666666666666667</v>
      </c>
      <c r="O613" s="266">
        <v>4</v>
      </c>
      <c r="P613" s="294">
        <v>0.9</v>
      </c>
      <c r="Q613" s="267">
        <v>0.666666666666667</v>
      </c>
      <c r="R613" s="267">
        <v>0</v>
      </c>
      <c r="S613" s="267">
        <v>0</v>
      </c>
      <c r="T613" s="295">
        <v>0.666666666666667</v>
      </c>
      <c r="U613" s="266">
        <v>6</v>
      </c>
      <c r="V613" s="266">
        <v>0</v>
      </c>
      <c r="W613" s="267">
        <v>0</v>
      </c>
      <c r="X613" s="267">
        <v>0</v>
      </c>
      <c r="Y613" s="268">
        <v>0</v>
      </c>
      <c r="Z613" s="268">
        <v>0</v>
      </c>
      <c r="AA613" s="295">
        <v>0</v>
      </c>
      <c r="AB613" s="264">
        <v>3</v>
      </c>
      <c r="AC613" s="264">
        <v>0</v>
      </c>
      <c r="AD613" s="264">
        <v>1</v>
      </c>
      <c r="AE613" s="264">
        <v>0</v>
      </c>
      <c r="AF613" s="268">
        <v>0</v>
      </c>
      <c r="AG613" s="268">
        <v>0</v>
      </c>
      <c r="AH613" s="295">
        <v>0</v>
      </c>
    </row>
    <row r="614" spans="1:34">
      <c r="A614" s="315" t="s">
        <v>719</v>
      </c>
      <c r="B614" s="321" t="s">
        <v>3339</v>
      </c>
      <c r="C614" s="293" t="s">
        <v>1054</v>
      </c>
      <c r="D614" s="321" t="s">
        <v>1055</v>
      </c>
      <c r="E614" s="263">
        <v>6761</v>
      </c>
      <c r="F614" s="263">
        <v>6744</v>
      </c>
      <c r="G614" s="263">
        <v>6139</v>
      </c>
      <c r="H614" s="264">
        <v>2602</v>
      </c>
      <c r="I614" s="264">
        <v>2525</v>
      </c>
      <c r="J614" s="264">
        <v>2336</v>
      </c>
      <c r="K614" s="264">
        <v>4570</v>
      </c>
      <c r="L614" s="264">
        <v>4544</v>
      </c>
      <c r="M614" s="264">
        <v>4203</v>
      </c>
      <c r="N614" s="267">
        <v>0.98977462582063</v>
      </c>
      <c r="O614" s="266">
        <v>142774</v>
      </c>
      <c r="P614" s="294">
        <v>0.9</v>
      </c>
      <c r="Q614" s="267">
        <v>0.997485579056353</v>
      </c>
      <c r="R614" s="267">
        <v>0.970407378939278</v>
      </c>
      <c r="S614" s="267">
        <v>0.994310722100656</v>
      </c>
      <c r="T614" s="295">
        <v>0.0270782001170751</v>
      </c>
      <c r="U614" s="266">
        <v>144249</v>
      </c>
      <c r="V614" s="266">
        <v>132643</v>
      </c>
      <c r="W614" s="267">
        <v>0.919541903236764</v>
      </c>
      <c r="X614" s="267">
        <v>0.908001774885372</v>
      </c>
      <c r="Y614" s="268">
        <v>0.897770945426595</v>
      </c>
      <c r="Z614" s="268">
        <v>0.919693654266958</v>
      </c>
      <c r="AA614" s="295">
        <v>0.0102308294587771</v>
      </c>
      <c r="AB614" s="264">
        <v>33256</v>
      </c>
      <c r="AC614" s="264">
        <v>30558</v>
      </c>
      <c r="AD614" s="264">
        <v>33090</v>
      </c>
      <c r="AE614" s="264">
        <v>30881</v>
      </c>
      <c r="AF614" s="268">
        <v>0.918871782535482</v>
      </c>
      <c r="AG614" s="268">
        <v>0.933242671501964</v>
      </c>
      <c r="AH614" s="295">
        <v>-0.0143708889664821</v>
      </c>
    </row>
    <row r="615" spans="1:34">
      <c r="A615" s="315" t="s">
        <v>719</v>
      </c>
      <c r="B615" s="321" t="s">
        <v>3339</v>
      </c>
      <c r="C615" s="293" t="s">
        <v>1056</v>
      </c>
      <c r="D615" s="321" t="s">
        <v>1057</v>
      </c>
      <c r="E615" s="263">
        <v>5</v>
      </c>
      <c r="F615" s="263">
        <v>3</v>
      </c>
      <c r="G615" s="263">
        <v>0</v>
      </c>
      <c r="H615" s="264">
        <v>0</v>
      </c>
      <c r="I615" s="264">
        <v>0</v>
      </c>
      <c r="J615" s="264">
        <v>0</v>
      </c>
      <c r="K615" s="264">
        <v>0</v>
      </c>
      <c r="L615" s="264">
        <v>0</v>
      </c>
      <c r="M615" s="264">
        <v>0</v>
      </c>
      <c r="N615" s="267">
        <v>0.571428571428571</v>
      </c>
      <c r="O615" s="266">
        <v>8</v>
      </c>
      <c r="P615" s="294">
        <v>0.9</v>
      </c>
      <c r="Q615" s="267">
        <v>0.6</v>
      </c>
      <c r="R615" s="267">
        <v>0</v>
      </c>
      <c r="S615" s="267">
        <v>0</v>
      </c>
      <c r="T615" s="295">
        <v>0.6</v>
      </c>
      <c r="U615" s="266">
        <v>14</v>
      </c>
      <c r="V615" s="266">
        <v>6</v>
      </c>
      <c r="W615" s="267">
        <v>0.428571428571429</v>
      </c>
      <c r="X615" s="267">
        <v>0</v>
      </c>
      <c r="Y615" s="268">
        <v>0</v>
      </c>
      <c r="Z615" s="268">
        <v>0</v>
      </c>
      <c r="AA615" s="295">
        <v>0</v>
      </c>
      <c r="AB615" s="264">
        <v>6</v>
      </c>
      <c r="AC615" s="264">
        <v>1</v>
      </c>
      <c r="AD615" s="264">
        <v>2</v>
      </c>
      <c r="AE615" s="264">
        <v>2</v>
      </c>
      <c r="AF615" s="268">
        <v>0.166666666666667</v>
      </c>
      <c r="AG615" s="268">
        <v>1</v>
      </c>
      <c r="AH615" s="295">
        <v>-0.833333333333333</v>
      </c>
    </row>
    <row r="616" spans="1:34">
      <c r="A616" s="315" t="s">
        <v>719</v>
      </c>
      <c r="B616" s="321" t="s">
        <v>3339</v>
      </c>
      <c r="C616" s="293" t="s">
        <v>1058</v>
      </c>
      <c r="D616" s="321" t="s">
        <v>1059</v>
      </c>
      <c r="E616" s="263">
        <v>4314</v>
      </c>
      <c r="F616" s="263">
        <v>4235</v>
      </c>
      <c r="G616" s="263">
        <v>4047</v>
      </c>
      <c r="H616" s="264">
        <v>1994</v>
      </c>
      <c r="I616" s="264">
        <v>1973</v>
      </c>
      <c r="J616" s="264">
        <v>1958</v>
      </c>
      <c r="K616" s="264">
        <v>3246</v>
      </c>
      <c r="L616" s="264">
        <v>3212</v>
      </c>
      <c r="M616" s="264">
        <v>3148</v>
      </c>
      <c r="N616" s="267">
        <v>0.976785233815853</v>
      </c>
      <c r="O616" s="266">
        <v>90758</v>
      </c>
      <c r="P616" s="294">
        <v>0.9</v>
      </c>
      <c r="Q616" s="267">
        <v>0.981687528975429</v>
      </c>
      <c r="R616" s="267">
        <v>0.989468405215647</v>
      </c>
      <c r="S616" s="267">
        <v>0.989525569932224</v>
      </c>
      <c r="T616" s="295">
        <v>-0.00778087624021806</v>
      </c>
      <c r="U616" s="266">
        <v>92915</v>
      </c>
      <c r="V616" s="266">
        <v>87636</v>
      </c>
      <c r="W616" s="267">
        <v>0.943184631114459</v>
      </c>
      <c r="X616" s="267">
        <v>0.938108484005563</v>
      </c>
      <c r="Y616" s="268">
        <v>0.981945837512538</v>
      </c>
      <c r="Z616" s="268">
        <v>0.969808995686999</v>
      </c>
      <c r="AA616" s="295">
        <v>-0.0438373535069744</v>
      </c>
      <c r="AB616" s="264">
        <v>22640</v>
      </c>
      <c r="AC616" s="264">
        <v>21680</v>
      </c>
      <c r="AD616" s="264">
        <v>21066</v>
      </c>
      <c r="AE616" s="264">
        <v>19875</v>
      </c>
      <c r="AF616" s="268">
        <v>0.957597173144876</v>
      </c>
      <c r="AG616" s="268">
        <v>0.94346340074053</v>
      </c>
      <c r="AH616" s="295">
        <v>0.0141337724043465</v>
      </c>
    </row>
    <row r="617" spans="1:34">
      <c r="A617" s="315" t="s">
        <v>719</v>
      </c>
      <c r="B617" s="321" t="s">
        <v>3339</v>
      </c>
      <c r="C617" s="293" t="s">
        <v>1060</v>
      </c>
      <c r="D617" s="321" t="s">
        <v>1061</v>
      </c>
      <c r="E617" s="263">
        <v>4484</v>
      </c>
      <c r="F617" s="263">
        <v>4471</v>
      </c>
      <c r="G617" s="263">
        <v>4226</v>
      </c>
      <c r="H617" s="264">
        <v>1762</v>
      </c>
      <c r="I617" s="264">
        <v>1760</v>
      </c>
      <c r="J617" s="264">
        <v>1718</v>
      </c>
      <c r="K617" s="264">
        <v>3217</v>
      </c>
      <c r="L617" s="264">
        <v>3213</v>
      </c>
      <c r="M617" s="264">
        <v>3087</v>
      </c>
      <c r="N617" s="267">
        <v>0.995789539344416</v>
      </c>
      <c r="O617" s="266">
        <v>95784</v>
      </c>
      <c r="P617" s="294">
        <v>0.9</v>
      </c>
      <c r="Q617" s="267">
        <v>0.997100802854594</v>
      </c>
      <c r="R617" s="267">
        <v>0.998864926220204</v>
      </c>
      <c r="S617" s="267">
        <v>0.998756605533105</v>
      </c>
      <c r="T617" s="295">
        <v>-0.00176412336561016</v>
      </c>
      <c r="U617" s="266">
        <v>96189</v>
      </c>
      <c r="V617" s="266">
        <v>92688</v>
      </c>
      <c r="W617" s="267">
        <v>0.963602906777282</v>
      </c>
      <c r="X617" s="267">
        <v>0.942462087421945</v>
      </c>
      <c r="Y617" s="268">
        <v>0.975028376844495</v>
      </c>
      <c r="Z617" s="268">
        <v>0.959589679825925</v>
      </c>
      <c r="AA617" s="295">
        <v>-0.0325662894225501</v>
      </c>
      <c r="AB617" s="264">
        <v>22452</v>
      </c>
      <c r="AC617" s="264">
        <v>21371</v>
      </c>
      <c r="AD617" s="264">
        <v>21293</v>
      </c>
      <c r="AE617" s="264">
        <v>20654</v>
      </c>
      <c r="AF617" s="268">
        <v>0.951852841617673</v>
      </c>
      <c r="AG617" s="268">
        <v>0.969990137603907</v>
      </c>
      <c r="AH617" s="295">
        <v>-0.0181372959862341</v>
      </c>
    </row>
    <row r="618" spans="1:34">
      <c r="A618" s="315" t="s">
        <v>719</v>
      </c>
      <c r="B618" s="321" t="s">
        <v>3339</v>
      </c>
      <c r="C618" s="293" t="s">
        <v>1062</v>
      </c>
      <c r="D618" s="321" t="s">
        <v>1063</v>
      </c>
      <c r="E618" s="263">
        <v>3</v>
      </c>
      <c r="F618" s="263">
        <v>3</v>
      </c>
      <c r="G618" s="263">
        <v>0</v>
      </c>
      <c r="H618" s="264">
        <v>1</v>
      </c>
      <c r="I618" s="264">
        <v>0</v>
      </c>
      <c r="J618" s="264">
        <v>0</v>
      </c>
      <c r="K618" s="264">
        <v>0</v>
      </c>
      <c r="L618" s="264">
        <v>0</v>
      </c>
      <c r="M618" s="264">
        <v>0</v>
      </c>
      <c r="N618" s="267">
        <v>0.6</v>
      </c>
      <c r="O618" s="266">
        <v>6</v>
      </c>
      <c r="P618" s="294">
        <v>0.9</v>
      </c>
      <c r="Q618" s="267">
        <v>1</v>
      </c>
      <c r="R618" s="267">
        <v>0</v>
      </c>
      <c r="S618" s="267">
        <v>0</v>
      </c>
      <c r="T618" s="295">
        <v>1</v>
      </c>
      <c r="U618" s="266">
        <v>10</v>
      </c>
      <c r="V618" s="266">
        <v>3</v>
      </c>
      <c r="W618" s="267">
        <v>0.3</v>
      </c>
      <c r="X618" s="267">
        <v>0</v>
      </c>
      <c r="Y618" s="268">
        <v>0</v>
      </c>
      <c r="Z618" s="268">
        <v>0</v>
      </c>
      <c r="AA618" s="295">
        <v>0</v>
      </c>
      <c r="AB618" s="264">
        <v>5</v>
      </c>
      <c r="AC618" s="264">
        <v>0</v>
      </c>
      <c r="AD618" s="264">
        <v>0</v>
      </c>
      <c r="AE618" s="264">
        <v>0</v>
      </c>
      <c r="AF618" s="268">
        <v>0</v>
      </c>
      <c r="AG618" s="268">
        <v>0</v>
      </c>
      <c r="AH618" s="295">
        <v>0</v>
      </c>
    </row>
    <row r="619" spans="1:34">
      <c r="A619" s="315" t="s">
        <v>719</v>
      </c>
      <c r="B619" s="321" t="s">
        <v>3339</v>
      </c>
      <c r="C619" s="293" t="s">
        <v>1064</v>
      </c>
      <c r="D619" s="321" t="s">
        <v>1065</v>
      </c>
      <c r="E619" s="263">
        <v>2694</v>
      </c>
      <c r="F619" s="263">
        <v>2682</v>
      </c>
      <c r="G619" s="263">
        <v>2593</v>
      </c>
      <c r="H619" s="264">
        <v>1239</v>
      </c>
      <c r="I619" s="264">
        <v>1236</v>
      </c>
      <c r="J619" s="264">
        <v>1222</v>
      </c>
      <c r="K619" s="264">
        <v>1958</v>
      </c>
      <c r="L619" s="264">
        <v>1952</v>
      </c>
      <c r="M619" s="264">
        <v>1902</v>
      </c>
      <c r="N619" s="267">
        <v>0.998082093258215</v>
      </c>
      <c r="O619" s="266">
        <v>58285</v>
      </c>
      <c r="P619" s="294">
        <v>0.9</v>
      </c>
      <c r="Q619" s="267">
        <v>0.99554565701559</v>
      </c>
      <c r="R619" s="267">
        <v>0.997578692493947</v>
      </c>
      <c r="S619" s="267">
        <v>0.996935648621042</v>
      </c>
      <c r="T619" s="295">
        <v>-0.00203303547835654</v>
      </c>
      <c r="U619" s="266">
        <v>58397</v>
      </c>
      <c r="V619" s="266">
        <v>56674</v>
      </c>
      <c r="W619" s="267">
        <v>0.970495059677723</v>
      </c>
      <c r="X619" s="267">
        <v>0.962509279881217</v>
      </c>
      <c r="Y619" s="268">
        <v>0.986279257465698</v>
      </c>
      <c r="Z619" s="268">
        <v>0.971399387129724</v>
      </c>
      <c r="AA619" s="295">
        <v>-0.0237699775844806</v>
      </c>
      <c r="AB619" s="264">
        <v>13995</v>
      </c>
      <c r="AC619" s="264">
        <v>13590</v>
      </c>
      <c r="AD619" s="264">
        <v>13203</v>
      </c>
      <c r="AE619" s="264">
        <v>12839</v>
      </c>
      <c r="AF619" s="268">
        <v>0.971061093247588</v>
      </c>
      <c r="AG619" s="268">
        <v>0.972430508217829</v>
      </c>
      <c r="AH619" s="295">
        <v>-0.0013694149702409</v>
      </c>
    </row>
    <row r="620" spans="1:34">
      <c r="A620" s="315" t="s">
        <v>719</v>
      </c>
      <c r="B620" s="321" t="s">
        <v>3339</v>
      </c>
      <c r="C620" s="293" t="s">
        <v>1066</v>
      </c>
      <c r="D620" s="321" t="s">
        <v>1066</v>
      </c>
      <c r="E620" s="263">
        <v>3</v>
      </c>
      <c r="F620" s="263">
        <v>2</v>
      </c>
      <c r="G620" s="263">
        <v>0</v>
      </c>
      <c r="H620" s="264">
        <v>0</v>
      </c>
      <c r="I620" s="264">
        <v>0</v>
      </c>
      <c r="J620" s="264">
        <v>0</v>
      </c>
      <c r="K620" s="264">
        <v>0</v>
      </c>
      <c r="L620" s="264">
        <v>0</v>
      </c>
      <c r="M620" s="264">
        <v>0</v>
      </c>
      <c r="N620" s="267">
        <v>0.4</v>
      </c>
      <c r="O620" s="266">
        <v>2</v>
      </c>
      <c r="P620" s="294">
        <v>0.9</v>
      </c>
      <c r="Q620" s="267">
        <v>0.666666666666667</v>
      </c>
      <c r="R620" s="267">
        <v>0</v>
      </c>
      <c r="S620" s="267">
        <v>0</v>
      </c>
      <c r="T620" s="295">
        <v>0.666666666666667</v>
      </c>
      <c r="U620" s="266">
        <v>5</v>
      </c>
      <c r="V620" s="266">
        <v>0</v>
      </c>
      <c r="W620" s="267">
        <v>0</v>
      </c>
      <c r="X620" s="267">
        <v>0</v>
      </c>
      <c r="Y620" s="268">
        <v>0</v>
      </c>
      <c r="Z620" s="268">
        <v>0</v>
      </c>
      <c r="AA620" s="295">
        <v>0</v>
      </c>
      <c r="AB620" s="264">
        <v>3</v>
      </c>
      <c r="AC620" s="264">
        <v>0</v>
      </c>
      <c r="AD620" s="264">
        <v>0</v>
      </c>
      <c r="AE620" s="264">
        <v>0</v>
      </c>
      <c r="AF620" s="268">
        <v>0</v>
      </c>
      <c r="AG620" s="268">
        <v>0</v>
      </c>
      <c r="AH620" s="295">
        <v>0</v>
      </c>
    </row>
    <row r="621" spans="1:34">
      <c r="A621" s="315" t="s">
        <v>719</v>
      </c>
      <c r="B621" s="321" t="s">
        <v>3339</v>
      </c>
      <c r="C621" s="293" t="s">
        <v>1067</v>
      </c>
      <c r="D621" s="321" t="s">
        <v>1067</v>
      </c>
      <c r="E621" s="263">
        <v>2527</v>
      </c>
      <c r="F621" s="263">
        <v>2515</v>
      </c>
      <c r="G621" s="263">
        <v>2287</v>
      </c>
      <c r="H621" s="264">
        <v>961</v>
      </c>
      <c r="I621" s="264">
        <v>940</v>
      </c>
      <c r="J621" s="264">
        <v>893</v>
      </c>
      <c r="K621" s="264">
        <v>1517</v>
      </c>
      <c r="L621" s="264">
        <v>1507</v>
      </c>
      <c r="M621" s="264">
        <v>1411</v>
      </c>
      <c r="N621" s="267">
        <v>0.983979670754613</v>
      </c>
      <c r="O621" s="266">
        <v>53436</v>
      </c>
      <c r="P621" s="294">
        <v>0.9</v>
      </c>
      <c r="Q621" s="267">
        <v>0.995251286110012</v>
      </c>
      <c r="R621" s="267">
        <v>0.978147762747138</v>
      </c>
      <c r="S621" s="267">
        <v>0.99340804218853</v>
      </c>
      <c r="T621" s="295">
        <v>0.0171035233628735</v>
      </c>
      <c r="U621" s="266">
        <v>54306</v>
      </c>
      <c r="V621" s="266">
        <v>49878</v>
      </c>
      <c r="W621" s="267">
        <v>0.918462048392443</v>
      </c>
      <c r="X621" s="267">
        <v>0.905025722200237</v>
      </c>
      <c r="Y621" s="268">
        <v>0.929240374609781</v>
      </c>
      <c r="Z621" s="268">
        <v>0.930125247198418</v>
      </c>
      <c r="AA621" s="295">
        <v>-0.024214652409544</v>
      </c>
      <c r="AB621" s="264">
        <v>12275</v>
      </c>
      <c r="AC621" s="264">
        <v>11322</v>
      </c>
      <c r="AD621" s="264">
        <v>12740</v>
      </c>
      <c r="AE621" s="264">
        <v>11734</v>
      </c>
      <c r="AF621" s="268">
        <v>0.922362525458248</v>
      </c>
      <c r="AG621" s="268">
        <v>0.921036106750392</v>
      </c>
      <c r="AH621" s="295">
        <v>0.00132641870785599</v>
      </c>
    </row>
    <row r="622" spans="1:34">
      <c r="A622" s="315" t="s">
        <v>719</v>
      </c>
      <c r="B622" s="321" t="s">
        <v>3339</v>
      </c>
      <c r="C622" s="293" t="s">
        <v>1068</v>
      </c>
      <c r="D622" s="321" t="s">
        <v>1068</v>
      </c>
      <c r="E622" s="263">
        <v>26</v>
      </c>
      <c r="F622" s="263">
        <v>0</v>
      </c>
      <c r="G622" s="263">
        <v>4</v>
      </c>
      <c r="H622" s="264">
        <v>0</v>
      </c>
      <c r="I622" s="264">
        <v>0</v>
      </c>
      <c r="J622" s="264">
        <v>0</v>
      </c>
      <c r="K622" s="264">
        <v>1</v>
      </c>
      <c r="L622" s="264">
        <v>1</v>
      </c>
      <c r="M622" s="264">
        <v>1</v>
      </c>
      <c r="N622" s="267">
        <v>0.384615384615385</v>
      </c>
      <c r="O622" s="266">
        <v>25</v>
      </c>
      <c r="P622" s="294">
        <v>0.9</v>
      </c>
      <c r="Q622" s="267">
        <v>0</v>
      </c>
      <c r="R622" s="267">
        <v>0</v>
      </c>
      <c r="S622" s="267">
        <v>1</v>
      </c>
      <c r="T622" s="295">
        <v>0</v>
      </c>
      <c r="U622" s="266">
        <v>65</v>
      </c>
      <c r="V622" s="266">
        <v>34</v>
      </c>
      <c r="W622" s="267">
        <v>0.523076923076923</v>
      </c>
      <c r="X622" s="267">
        <v>0.153846153846154</v>
      </c>
      <c r="Y622" s="268">
        <v>0</v>
      </c>
      <c r="Z622" s="268">
        <v>1</v>
      </c>
      <c r="AA622" s="295">
        <v>0.153846153846154</v>
      </c>
      <c r="AB622" s="264">
        <v>29</v>
      </c>
      <c r="AC622" s="264">
        <v>5</v>
      </c>
      <c r="AD622" s="264">
        <v>6</v>
      </c>
      <c r="AE622" s="264">
        <v>3</v>
      </c>
      <c r="AF622" s="268">
        <v>0.172413793103448</v>
      </c>
      <c r="AG622" s="268">
        <v>0.5</v>
      </c>
      <c r="AH622" s="295">
        <v>-0.327586206896552</v>
      </c>
    </row>
    <row r="623" spans="1:34">
      <c r="A623" s="315" t="s">
        <v>719</v>
      </c>
      <c r="B623" s="321" t="s">
        <v>3339</v>
      </c>
      <c r="C623" s="293" t="s">
        <v>1069</v>
      </c>
      <c r="D623" s="321" t="s">
        <v>1070</v>
      </c>
      <c r="E623" s="263">
        <v>2800</v>
      </c>
      <c r="F623" s="263">
        <v>2732</v>
      </c>
      <c r="G623" s="263">
        <v>2620</v>
      </c>
      <c r="H623" s="264">
        <v>1252</v>
      </c>
      <c r="I623" s="264">
        <v>1232</v>
      </c>
      <c r="J623" s="264">
        <v>1192</v>
      </c>
      <c r="K623" s="264">
        <v>2098</v>
      </c>
      <c r="L623" s="264">
        <v>2064</v>
      </c>
      <c r="M623" s="264">
        <v>1894</v>
      </c>
      <c r="N623" s="267">
        <v>0.981118964085354</v>
      </c>
      <c r="O623" s="266">
        <v>57887</v>
      </c>
      <c r="P623" s="294">
        <v>0.9</v>
      </c>
      <c r="Q623" s="267">
        <v>0.975714285714286</v>
      </c>
      <c r="R623" s="267">
        <v>0.984025559105431</v>
      </c>
      <c r="S623" s="267">
        <v>0.983794089609152</v>
      </c>
      <c r="T623" s="295">
        <v>-0.00831127339114557</v>
      </c>
      <c r="U623" s="266">
        <v>59001</v>
      </c>
      <c r="V623" s="266">
        <v>55146</v>
      </c>
      <c r="W623" s="267">
        <v>0.934662124370773</v>
      </c>
      <c r="X623" s="267">
        <v>0.935714285714286</v>
      </c>
      <c r="Y623" s="268">
        <v>0.952076677316294</v>
      </c>
      <c r="Z623" s="268">
        <v>0.902764537654909</v>
      </c>
      <c r="AA623" s="295">
        <v>-0.0163623916020083</v>
      </c>
      <c r="AB623" s="264">
        <v>14506</v>
      </c>
      <c r="AC623" s="264">
        <v>13714</v>
      </c>
      <c r="AD623" s="264">
        <v>14189</v>
      </c>
      <c r="AE623" s="264">
        <v>13421</v>
      </c>
      <c r="AF623" s="268">
        <v>0.945401902660968</v>
      </c>
      <c r="AG623" s="268">
        <v>0.945873564028473</v>
      </c>
      <c r="AH623" s="295">
        <v>-0.000471661367504872</v>
      </c>
    </row>
    <row r="624" spans="1:34">
      <c r="A624" s="315" t="s">
        <v>719</v>
      </c>
      <c r="B624" s="321" t="s">
        <v>3339</v>
      </c>
      <c r="C624" s="293" t="s">
        <v>1071</v>
      </c>
      <c r="D624" s="321" t="s">
        <v>1072</v>
      </c>
      <c r="E624" s="263">
        <v>5142</v>
      </c>
      <c r="F624" s="263">
        <v>5047</v>
      </c>
      <c r="G624" s="263">
        <v>4642</v>
      </c>
      <c r="H624" s="264">
        <v>1808</v>
      </c>
      <c r="I624" s="264">
        <v>1773</v>
      </c>
      <c r="J624" s="264">
        <v>1691</v>
      </c>
      <c r="K624" s="264">
        <v>3498</v>
      </c>
      <c r="L624" s="264">
        <v>3452</v>
      </c>
      <c r="M624" s="264">
        <v>3190</v>
      </c>
      <c r="N624" s="267">
        <v>0.987033151094842</v>
      </c>
      <c r="O624" s="266">
        <v>104893</v>
      </c>
      <c r="P624" s="294">
        <v>0.9</v>
      </c>
      <c r="Q624" s="267">
        <v>0.981524698560871</v>
      </c>
      <c r="R624" s="267">
        <v>0.980641592920354</v>
      </c>
      <c r="S624" s="267">
        <v>0.986849628359062</v>
      </c>
      <c r="T624" s="295">
        <v>0.00088310564051719</v>
      </c>
      <c r="U624" s="266">
        <v>106271</v>
      </c>
      <c r="V624" s="266">
        <v>95873</v>
      </c>
      <c r="W624" s="267">
        <v>0.902155809204769</v>
      </c>
      <c r="X624" s="267">
        <v>0.902761571373007</v>
      </c>
      <c r="Y624" s="268">
        <v>0.935287610619469</v>
      </c>
      <c r="Z624" s="268">
        <v>0.911949685534591</v>
      </c>
      <c r="AA624" s="295">
        <v>-0.0325260392464625</v>
      </c>
      <c r="AB624" s="264">
        <v>24694</v>
      </c>
      <c r="AC624" s="264">
        <v>22493</v>
      </c>
      <c r="AD624" s="264">
        <v>24083</v>
      </c>
      <c r="AE624" s="264">
        <v>21579</v>
      </c>
      <c r="AF624" s="268">
        <v>0.91086903701304</v>
      </c>
      <c r="AG624" s="268">
        <v>0.896026242577752</v>
      </c>
      <c r="AH624" s="295">
        <v>0.0148427944352876</v>
      </c>
    </row>
    <row r="625" spans="1:34">
      <c r="A625" s="315" t="s">
        <v>719</v>
      </c>
      <c r="B625" s="321" t="s">
        <v>3339</v>
      </c>
      <c r="C625" s="293" t="s">
        <v>1073</v>
      </c>
      <c r="D625" s="321" t="s">
        <v>1074</v>
      </c>
      <c r="E625" s="263">
        <v>6117</v>
      </c>
      <c r="F625" s="263">
        <v>5994</v>
      </c>
      <c r="G625" s="263">
        <v>5666</v>
      </c>
      <c r="H625" s="264">
        <v>2409</v>
      </c>
      <c r="I625" s="264">
        <v>2368</v>
      </c>
      <c r="J625" s="264">
        <v>2296</v>
      </c>
      <c r="K625" s="264">
        <v>4327</v>
      </c>
      <c r="L625" s="264">
        <v>4280</v>
      </c>
      <c r="M625" s="264">
        <v>4134</v>
      </c>
      <c r="N625" s="267">
        <v>0.987540168556357</v>
      </c>
      <c r="O625" s="266">
        <v>130300</v>
      </c>
      <c r="P625" s="294">
        <v>0.9</v>
      </c>
      <c r="Q625" s="267">
        <v>0.979892103972536</v>
      </c>
      <c r="R625" s="267">
        <v>0.982980489829805</v>
      </c>
      <c r="S625" s="267">
        <v>0.989137970880518</v>
      </c>
      <c r="T625" s="295">
        <v>-0.00308838585726934</v>
      </c>
      <c r="U625" s="266">
        <v>131944</v>
      </c>
      <c r="V625" s="266">
        <v>123993</v>
      </c>
      <c r="W625" s="267">
        <v>0.939739586491239</v>
      </c>
      <c r="X625" s="267">
        <v>0.926271047899297</v>
      </c>
      <c r="Y625" s="268">
        <v>0.953092569530926</v>
      </c>
      <c r="Z625" s="268">
        <v>0.95539634850936</v>
      </c>
      <c r="AA625" s="295">
        <v>-0.0268215216316287</v>
      </c>
      <c r="AB625" s="264">
        <v>30651</v>
      </c>
      <c r="AC625" s="264">
        <v>28833</v>
      </c>
      <c r="AD625" s="264">
        <v>29643</v>
      </c>
      <c r="AE625" s="264">
        <v>28041</v>
      </c>
      <c r="AF625" s="268">
        <v>0.940687090143878</v>
      </c>
      <c r="AG625" s="268">
        <v>0.945956886954762</v>
      </c>
      <c r="AH625" s="295">
        <v>-0.0052697968108838</v>
      </c>
    </row>
    <row r="626" spans="1:34">
      <c r="A626" s="315" t="s">
        <v>719</v>
      </c>
      <c r="B626" s="321" t="s">
        <v>3339</v>
      </c>
      <c r="C626" s="293" t="s">
        <v>1075</v>
      </c>
      <c r="D626" s="321" t="s">
        <v>1075</v>
      </c>
      <c r="E626" s="263">
        <v>5</v>
      </c>
      <c r="F626" s="263">
        <v>0</v>
      </c>
      <c r="G626" s="263">
        <v>0</v>
      </c>
      <c r="H626" s="264">
        <v>0</v>
      </c>
      <c r="I626" s="264">
        <v>0</v>
      </c>
      <c r="J626" s="264">
        <v>0</v>
      </c>
      <c r="K626" s="264">
        <v>0</v>
      </c>
      <c r="L626" s="264">
        <v>0</v>
      </c>
      <c r="M626" s="264">
        <v>0</v>
      </c>
      <c r="N626" s="267">
        <v>0.428571428571429</v>
      </c>
      <c r="O626" s="266">
        <v>6</v>
      </c>
      <c r="P626" s="294">
        <v>0.9</v>
      </c>
      <c r="Q626" s="267">
        <v>0</v>
      </c>
      <c r="R626" s="267">
        <v>0</v>
      </c>
      <c r="S626" s="267">
        <v>0</v>
      </c>
      <c r="T626" s="295">
        <v>0</v>
      </c>
      <c r="U626" s="266">
        <v>14</v>
      </c>
      <c r="V626" s="266">
        <v>7</v>
      </c>
      <c r="W626" s="267">
        <v>0.5</v>
      </c>
      <c r="X626" s="267">
        <v>0</v>
      </c>
      <c r="Y626" s="268">
        <v>0</v>
      </c>
      <c r="Z626" s="268">
        <v>0</v>
      </c>
      <c r="AA626" s="295">
        <v>0</v>
      </c>
      <c r="AB626" s="264">
        <v>6</v>
      </c>
      <c r="AC626" s="264">
        <v>1</v>
      </c>
      <c r="AD626" s="264">
        <v>2</v>
      </c>
      <c r="AE626" s="264">
        <v>2</v>
      </c>
      <c r="AF626" s="268">
        <v>0.166666666666667</v>
      </c>
      <c r="AG626" s="268">
        <v>1</v>
      </c>
      <c r="AH626" s="295">
        <v>-0.833333333333333</v>
      </c>
    </row>
    <row r="627" spans="1:34">
      <c r="A627" s="315" t="s">
        <v>719</v>
      </c>
      <c r="B627" s="321" t="s">
        <v>3340</v>
      </c>
      <c r="C627" s="293" t="s">
        <v>1076</v>
      </c>
      <c r="D627" s="321" t="s">
        <v>1077</v>
      </c>
      <c r="E627" s="263">
        <v>3227</v>
      </c>
      <c r="F627" s="263">
        <v>2972</v>
      </c>
      <c r="G627" s="263">
        <v>2694</v>
      </c>
      <c r="H627" s="264">
        <v>2256</v>
      </c>
      <c r="I627" s="264">
        <v>2222</v>
      </c>
      <c r="J627" s="264">
        <v>1981</v>
      </c>
      <c r="K627" s="264">
        <v>1960</v>
      </c>
      <c r="L627" s="264">
        <v>1925</v>
      </c>
      <c r="M627" s="264">
        <v>1786</v>
      </c>
      <c r="N627" s="267">
        <v>0.978257300019157</v>
      </c>
      <c r="O627" s="266">
        <v>71493</v>
      </c>
      <c r="P627" s="294">
        <v>0.9</v>
      </c>
      <c r="Q627" s="267">
        <v>0.920979237682058</v>
      </c>
      <c r="R627" s="267">
        <v>0.984929078014184</v>
      </c>
      <c r="S627" s="267">
        <v>0.982142857142857</v>
      </c>
      <c r="T627" s="295">
        <v>-0.0639498403321268</v>
      </c>
      <c r="U627" s="266">
        <v>73082</v>
      </c>
      <c r="V627" s="266">
        <v>63065</v>
      </c>
      <c r="W627" s="267">
        <v>0.862934785583317</v>
      </c>
      <c r="X627" s="267">
        <v>0.834831112488379</v>
      </c>
      <c r="Y627" s="268">
        <v>0.878102836879433</v>
      </c>
      <c r="Z627" s="268">
        <v>0.911224489795918</v>
      </c>
      <c r="AA627" s="295">
        <v>-0.0432717243910533</v>
      </c>
      <c r="AB627" s="264">
        <v>16989</v>
      </c>
      <c r="AC627" s="264">
        <v>14696</v>
      </c>
      <c r="AD627" s="264">
        <v>16677</v>
      </c>
      <c r="AE627" s="264">
        <v>14736</v>
      </c>
      <c r="AF627" s="268">
        <v>0.865030313732415</v>
      </c>
      <c r="AG627" s="268">
        <v>0.883612160460514</v>
      </c>
      <c r="AH627" s="295">
        <v>-0.0185818467280994</v>
      </c>
    </row>
    <row r="628" spans="1:34">
      <c r="A628" s="315" t="s">
        <v>719</v>
      </c>
      <c r="B628" s="321" t="s">
        <v>3340</v>
      </c>
      <c r="C628" s="293" t="s">
        <v>1078</v>
      </c>
      <c r="D628" s="321" t="s">
        <v>1079</v>
      </c>
      <c r="E628" s="263">
        <v>3857</v>
      </c>
      <c r="F628" s="263">
        <v>3808</v>
      </c>
      <c r="G628" s="263">
        <v>3523</v>
      </c>
      <c r="H628" s="264">
        <v>2413</v>
      </c>
      <c r="I628" s="264">
        <v>2371</v>
      </c>
      <c r="J628" s="264">
        <v>2271</v>
      </c>
      <c r="K628" s="264">
        <v>2250</v>
      </c>
      <c r="L628" s="264">
        <v>2212</v>
      </c>
      <c r="M628" s="264">
        <v>2112</v>
      </c>
      <c r="N628" s="267">
        <v>0.987088625359624</v>
      </c>
      <c r="O628" s="266">
        <v>84402</v>
      </c>
      <c r="P628" s="294">
        <v>0.9</v>
      </c>
      <c r="Q628" s="267">
        <v>0.987295825771325</v>
      </c>
      <c r="R628" s="267">
        <v>0.982594280978036</v>
      </c>
      <c r="S628" s="267">
        <v>0.983111111111111</v>
      </c>
      <c r="T628" s="295">
        <v>0.00470154479328921</v>
      </c>
      <c r="U628" s="266">
        <v>85506</v>
      </c>
      <c r="V628" s="266">
        <v>78989</v>
      </c>
      <c r="W628" s="267">
        <v>0.923783126330316</v>
      </c>
      <c r="X628" s="267">
        <v>0.913404200155561</v>
      </c>
      <c r="Y628" s="268">
        <v>0.941152092830501</v>
      </c>
      <c r="Z628" s="268">
        <v>0.938666666666667</v>
      </c>
      <c r="AA628" s="295">
        <v>-0.0277478926749402</v>
      </c>
      <c r="AB628" s="264">
        <v>20444</v>
      </c>
      <c r="AC628" s="264">
        <v>19053</v>
      </c>
      <c r="AD628" s="264">
        <v>19252</v>
      </c>
      <c r="AE628" s="264">
        <v>17952</v>
      </c>
      <c r="AF628" s="268">
        <v>0.931960477401683</v>
      </c>
      <c r="AG628" s="268">
        <v>0.932474548098899</v>
      </c>
      <c r="AH628" s="295">
        <v>-0.000514070697216207</v>
      </c>
    </row>
    <row r="629" spans="1:34">
      <c r="A629" s="315" t="s">
        <v>719</v>
      </c>
      <c r="B629" s="321" t="s">
        <v>3326</v>
      </c>
      <c r="C629" s="293" t="s">
        <v>1080</v>
      </c>
      <c r="D629" s="321" t="s">
        <v>1081</v>
      </c>
      <c r="E629" s="263">
        <v>6206</v>
      </c>
      <c r="F629" s="263">
        <v>5711</v>
      </c>
      <c r="G629" s="263">
        <v>4764</v>
      </c>
      <c r="H629" s="264">
        <v>3828</v>
      </c>
      <c r="I629" s="264">
        <v>3234</v>
      </c>
      <c r="J629" s="264">
        <v>3174</v>
      </c>
      <c r="K629" s="264">
        <v>3350</v>
      </c>
      <c r="L629" s="264">
        <v>2815</v>
      </c>
      <c r="M629" s="264">
        <v>2655</v>
      </c>
      <c r="N629" s="267">
        <v>0.902506353518535</v>
      </c>
      <c r="O629" s="266">
        <v>123582</v>
      </c>
      <c r="P629" s="294">
        <v>0.9</v>
      </c>
      <c r="Q629" s="267">
        <v>0.920238478891395</v>
      </c>
      <c r="R629" s="267">
        <v>0.844827586206897</v>
      </c>
      <c r="S629" s="267">
        <v>0.840298507462687</v>
      </c>
      <c r="T629" s="295">
        <v>0.0754108926844989</v>
      </c>
      <c r="U629" s="266">
        <v>136932</v>
      </c>
      <c r="V629" s="266">
        <v>115904</v>
      </c>
      <c r="W629" s="267">
        <v>0.846434726725674</v>
      </c>
      <c r="X629" s="267">
        <v>0.76764421527554</v>
      </c>
      <c r="Y629" s="268">
        <v>0.829153605015674</v>
      </c>
      <c r="Z629" s="268">
        <v>0.792537313432836</v>
      </c>
      <c r="AA629" s="295">
        <v>-0.0615093897401342</v>
      </c>
      <c r="AB629" s="264">
        <v>30624</v>
      </c>
      <c r="AC629" s="264">
        <v>24757</v>
      </c>
      <c r="AD629" s="264">
        <v>30143</v>
      </c>
      <c r="AE629" s="264">
        <v>26044</v>
      </c>
      <c r="AF629" s="268">
        <v>0.808418234064786</v>
      </c>
      <c r="AG629" s="268">
        <v>0.864014862488803</v>
      </c>
      <c r="AH629" s="295">
        <v>-0.0555966284240176</v>
      </c>
    </row>
    <row r="630" spans="1:34">
      <c r="A630" s="315" t="s">
        <v>719</v>
      </c>
      <c r="B630" s="321" t="s">
        <v>3326</v>
      </c>
      <c r="C630" s="293" t="s">
        <v>1082</v>
      </c>
      <c r="D630" s="321" t="s">
        <v>1083</v>
      </c>
      <c r="E630" s="263">
        <v>0</v>
      </c>
      <c r="F630" s="263">
        <v>0</v>
      </c>
      <c r="G630" s="263">
        <v>0</v>
      </c>
      <c r="H630" s="264">
        <v>0</v>
      </c>
      <c r="I630" s="264">
        <v>0</v>
      </c>
      <c r="J630" s="264">
        <v>0</v>
      </c>
      <c r="K630" s="264">
        <v>0</v>
      </c>
      <c r="L630" s="264">
        <v>0</v>
      </c>
      <c r="M630" s="264">
        <v>0</v>
      </c>
      <c r="N630" s="267">
        <v>0</v>
      </c>
      <c r="O630" s="266">
        <v>0</v>
      </c>
      <c r="P630" s="294">
        <v>0.9</v>
      </c>
      <c r="Q630" s="267">
        <v>0</v>
      </c>
      <c r="R630" s="267">
        <v>0</v>
      </c>
      <c r="S630" s="267">
        <v>0</v>
      </c>
      <c r="T630" s="295">
        <v>0</v>
      </c>
      <c r="U630" s="266">
        <v>0</v>
      </c>
      <c r="V630" s="266">
        <v>0</v>
      </c>
      <c r="W630" s="267">
        <v>0</v>
      </c>
      <c r="X630" s="267">
        <v>0</v>
      </c>
      <c r="Y630" s="268">
        <v>0</v>
      </c>
      <c r="Z630" s="268">
        <v>0</v>
      </c>
      <c r="AA630" s="295">
        <v>0</v>
      </c>
      <c r="AB630" s="264">
        <v>0</v>
      </c>
      <c r="AC630" s="264">
        <v>0</v>
      </c>
      <c r="AD630" s="264">
        <v>0</v>
      </c>
      <c r="AE630" s="264">
        <v>0</v>
      </c>
      <c r="AF630" s="268">
        <v>0</v>
      </c>
      <c r="AG630" s="268">
        <v>0</v>
      </c>
      <c r="AH630" s="295">
        <v>0</v>
      </c>
    </row>
    <row r="631" spans="1:34">
      <c r="A631" s="315" t="s">
        <v>719</v>
      </c>
      <c r="B631" s="321" t="s">
        <v>3326</v>
      </c>
      <c r="C631" s="293" t="s">
        <v>1084</v>
      </c>
      <c r="D631" s="321" t="s">
        <v>1085</v>
      </c>
      <c r="E631" s="263">
        <v>6073</v>
      </c>
      <c r="F631" s="263">
        <v>5999</v>
      </c>
      <c r="G631" s="263">
        <v>4795</v>
      </c>
      <c r="H631" s="264">
        <v>3448</v>
      </c>
      <c r="I631" s="264">
        <v>3399</v>
      </c>
      <c r="J631" s="264">
        <v>2898</v>
      </c>
      <c r="K631" s="264">
        <v>3115</v>
      </c>
      <c r="L631" s="264">
        <v>3071</v>
      </c>
      <c r="M631" s="264">
        <v>2511</v>
      </c>
      <c r="N631" s="267">
        <v>0.910795480124252</v>
      </c>
      <c r="O631" s="266">
        <v>121389</v>
      </c>
      <c r="P631" s="294">
        <v>0.9</v>
      </c>
      <c r="Q631" s="267">
        <v>0.987814918491684</v>
      </c>
      <c r="R631" s="267">
        <v>0.985788863109049</v>
      </c>
      <c r="S631" s="267">
        <v>0.985874799357945</v>
      </c>
      <c r="T631" s="295">
        <v>0.00202605538263578</v>
      </c>
      <c r="U631" s="266">
        <v>133278</v>
      </c>
      <c r="V631" s="266">
        <v>107334</v>
      </c>
      <c r="W631" s="267">
        <v>0.805339215774546</v>
      </c>
      <c r="X631" s="267">
        <v>0.789560349086119</v>
      </c>
      <c r="Y631" s="268">
        <v>0.840487238979118</v>
      </c>
      <c r="Z631" s="268">
        <v>0.806099518459069</v>
      </c>
      <c r="AA631" s="295">
        <v>-0.0509268898929994</v>
      </c>
      <c r="AB631" s="264">
        <v>29546</v>
      </c>
      <c r="AC631" s="264">
        <v>24155</v>
      </c>
      <c r="AD631" s="264">
        <v>29442</v>
      </c>
      <c r="AE631" s="264">
        <v>24050</v>
      </c>
      <c r="AF631" s="268">
        <v>0.817538753130711</v>
      </c>
      <c r="AG631" s="268">
        <v>0.816860267644861</v>
      </c>
      <c r="AH631" s="295">
        <v>0.000678485485850366</v>
      </c>
    </row>
    <row r="632" spans="1:34">
      <c r="A632" s="315" t="s">
        <v>719</v>
      </c>
      <c r="B632" s="321" t="s">
        <v>3340</v>
      </c>
      <c r="C632" s="293" t="s">
        <v>1086</v>
      </c>
      <c r="D632" s="321" t="s">
        <v>1086</v>
      </c>
      <c r="E632" s="263">
        <v>4248</v>
      </c>
      <c r="F632" s="263">
        <v>3952</v>
      </c>
      <c r="G632" s="263">
        <v>3773</v>
      </c>
      <c r="H632" s="264">
        <v>2639</v>
      </c>
      <c r="I632" s="264">
        <v>2192</v>
      </c>
      <c r="J632" s="264">
        <v>2432</v>
      </c>
      <c r="K632" s="264">
        <v>2799</v>
      </c>
      <c r="L632" s="264">
        <v>2357</v>
      </c>
      <c r="M632" s="264">
        <v>2427</v>
      </c>
      <c r="N632" s="267">
        <v>0.952702324592329</v>
      </c>
      <c r="O632" s="266">
        <v>85123</v>
      </c>
      <c r="P632" s="294">
        <v>0.9</v>
      </c>
      <c r="Q632" s="267">
        <v>0.930320150659134</v>
      </c>
      <c r="R632" s="267">
        <v>0.830617658203865</v>
      </c>
      <c r="S632" s="267">
        <v>0.842086459449804</v>
      </c>
      <c r="T632" s="295">
        <v>0.0997024924552686</v>
      </c>
      <c r="U632" s="266">
        <v>89349</v>
      </c>
      <c r="V632" s="266">
        <v>80858</v>
      </c>
      <c r="W632" s="267">
        <v>0.904968158569206</v>
      </c>
      <c r="X632" s="267">
        <v>0.888182674199623</v>
      </c>
      <c r="Y632" s="268">
        <v>0.921561197423266</v>
      </c>
      <c r="Z632" s="268">
        <v>0.867095391211147</v>
      </c>
      <c r="AA632" s="295">
        <v>-0.033378523223643</v>
      </c>
      <c r="AB632" s="264">
        <v>21627</v>
      </c>
      <c r="AC632" s="264">
        <v>19466</v>
      </c>
      <c r="AD632" s="264">
        <v>20945</v>
      </c>
      <c r="AE632" s="264">
        <v>19086</v>
      </c>
      <c r="AF632" s="268">
        <v>0.900078605446895</v>
      </c>
      <c r="AG632" s="268">
        <v>0.911243733587969</v>
      </c>
      <c r="AH632" s="295">
        <v>-0.0111651281410734</v>
      </c>
    </row>
    <row r="633" spans="1:34">
      <c r="A633" s="315" t="s">
        <v>719</v>
      </c>
      <c r="B633" s="321" t="s">
        <v>3340</v>
      </c>
      <c r="C633" s="293" t="s">
        <v>1087</v>
      </c>
      <c r="D633" s="321" t="s">
        <v>1088</v>
      </c>
      <c r="E633" s="263">
        <v>5271</v>
      </c>
      <c r="F633" s="263">
        <v>5193</v>
      </c>
      <c r="G633" s="263">
        <v>4891</v>
      </c>
      <c r="H633" s="264">
        <v>3097</v>
      </c>
      <c r="I633" s="264">
        <v>3051</v>
      </c>
      <c r="J633" s="264">
        <v>2922</v>
      </c>
      <c r="K633" s="264">
        <v>2819</v>
      </c>
      <c r="L633" s="264">
        <v>2758</v>
      </c>
      <c r="M633" s="264">
        <v>2626</v>
      </c>
      <c r="N633" s="267">
        <v>0.985131394047509</v>
      </c>
      <c r="O633" s="266">
        <v>117074</v>
      </c>
      <c r="P633" s="294">
        <v>0.9</v>
      </c>
      <c r="Q633" s="267">
        <v>0.985202048947069</v>
      </c>
      <c r="R633" s="267">
        <v>0.985146916370681</v>
      </c>
      <c r="S633" s="267">
        <v>0.978361120964881</v>
      </c>
      <c r="T633" s="295">
        <v>5.51325763875621e-5</v>
      </c>
      <c r="U633" s="266">
        <v>118841</v>
      </c>
      <c r="V633" s="266">
        <v>110760</v>
      </c>
      <c r="W633" s="267">
        <v>0.932001581945625</v>
      </c>
      <c r="X633" s="267">
        <v>0.927907417947259</v>
      </c>
      <c r="Y633" s="268">
        <v>0.943493703584114</v>
      </c>
      <c r="Z633" s="268">
        <v>0.931536005675772</v>
      </c>
      <c r="AA633" s="295">
        <v>-0.015586285636855</v>
      </c>
      <c r="AB633" s="264">
        <v>26311</v>
      </c>
      <c r="AC633" s="264">
        <v>24550</v>
      </c>
      <c r="AD633" s="264">
        <v>26611</v>
      </c>
      <c r="AE633" s="264">
        <v>24944</v>
      </c>
      <c r="AF633" s="268">
        <v>0.933069818707005</v>
      </c>
      <c r="AG633" s="268">
        <v>0.937356732178422</v>
      </c>
      <c r="AH633" s="295">
        <v>-0.00428691347141774</v>
      </c>
    </row>
    <row r="634" spans="1:34">
      <c r="A634" s="315" t="s">
        <v>719</v>
      </c>
      <c r="B634" s="321" t="s">
        <v>3340</v>
      </c>
      <c r="C634" s="293" t="s">
        <v>1089</v>
      </c>
      <c r="D634" s="321" t="s">
        <v>1090</v>
      </c>
      <c r="E634" s="263">
        <v>7298</v>
      </c>
      <c r="F634" s="263">
        <v>6818</v>
      </c>
      <c r="G634" s="263">
        <v>6504</v>
      </c>
      <c r="H634" s="264">
        <v>4361</v>
      </c>
      <c r="I634" s="264">
        <v>3973</v>
      </c>
      <c r="J634" s="264">
        <v>3974</v>
      </c>
      <c r="K634" s="264">
        <v>4015</v>
      </c>
      <c r="L634" s="264">
        <v>3720</v>
      </c>
      <c r="M634" s="264">
        <v>3545</v>
      </c>
      <c r="N634" s="267">
        <v>0.950379096006607</v>
      </c>
      <c r="O634" s="266">
        <v>153050</v>
      </c>
      <c r="P634" s="294">
        <v>0.9</v>
      </c>
      <c r="Q634" s="267">
        <v>0.934228555768704</v>
      </c>
      <c r="R634" s="267">
        <v>0.911029580371474</v>
      </c>
      <c r="S634" s="267">
        <v>0.926525529265255</v>
      </c>
      <c r="T634" s="295">
        <v>0.0231989753972294</v>
      </c>
      <c r="U634" s="266">
        <v>161041</v>
      </c>
      <c r="V634" s="266">
        <v>146624</v>
      </c>
      <c r="W634" s="267">
        <v>0.910476214131805</v>
      </c>
      <c r="X634" s="267">
        <v>0.891203069334064</v>
      </c>
      <c r="Y634" s="268">
        <v>0.911258885576703</v>
      </c>
      <c r="Z634" s="268">
        <v>0.88293897882939</v>
      </c>
      <c r="AA634" s="295">
        <v>-0.0200558162426384</v>
      </c>
      <c r="AB634" s="264">
        <v>37607</v>
      </c>
      <c r="AC634" s="264">
        <v>33442</v>
      </c>
      <c r="AD634" s="264">
        <v>37655</v>
      </c>
      <c r="AE634" s="264">
        <v>34021</v>
      </c>
      <c r="AF634" s="268">
        <v>0.889249341877842</v>
      </c>
      <c r="AG634" s="268">
        <v>0.90349223210729</v>
      </c>
      <c r="AH634" s="295">
        <v>-0.014242890229448</v>
      </c>
    </row>
    <row r="635" spans="1:34">
      <c r="A635" s="315" t="s">
        <v>719</v>
      </c>
      <c r="B635" s="321" t="s">
        <v>3340</v>
      </c>
      <c r="C635" s="293" t="s">
        <v>1091</v>
      </c>
      <c r="D635" s="321" t="s">
        <v>1091</v>
      </c>
      <c r="E635" s="263">
        <v>2008</v>
      </c>
      <c r="F635" s="263">
        <v>1955</v>
      </c>
      <c r="G635" s="263">
        <v>1640</v>
      </c>
      <c r="H635" s="264">
        <v>874</v>
      </c>
      <c r="I635" s="264">
        <v>862</v>
      </c>
      <c r="J635" s="264">
        <v>774</v>
      </c>
      <c r="K635" s="264">
        <v>1387</v>
      </c>
      <c r="L635" s="264">
        <v>1339</v>
      </c>
      <c r="M635" s="264">
        <v>1193</v>
      </c>
      <c r="N635" s="267">
        <v>0.982159858548307</v>
      </c>
      <c r="O635" s="266">
        <v>43327</v>
      </c>
      <c r="P635" s="294">
        <v>0.9</v>
      </c>
      <c r="Q635" s="267">
        <v>0.973605577689243</v>
      </c>
      <c r="R635" s="267">
        <v>0.986270022883295</v>
      </c>
      <c r="S635" s="267">
        <v>0.965392934390771</v>
      </c>
      <c r="T635" s="295">
        <v>-0.0126644451940522</v>
      </c>
      <c r="U635" s="266">
        <v>44114</v>
      </c>
      <c r="V635" s="266">
        <v>39166</v>
      </c>
      <c r="W635" s="267">
        <v>0.887836061114386</v>
      </c>
      <c r="X635" s="267">
        <v>0.816733067729084</v>
      </c>
      <c r="Y635" s="268">
        <v>0.88558352402746</v>
      </c>
      <c r="Z635" s="268">
        <v>0.860129776496035</v>
      </c>
      <c r="AA635" s="295">
        <v>-0.0688504562983763</v>
      </c>
      <c r="AB635" s="264">
        <v>9642</v>
      </c>
      <c r="AC635" s="264">
        <v>8411</v>
      </c>
      <c r="AD635" s="264">
        <v>10410</v>
      </c>
      <c r="AE635" s="264">
        <v>9231</v>
      </c>
      <c r="AF635" s="268">
        <v>0.872329392242273</v>
      </c>
      <c r="AG635" s="268">
        <v>0.886743515850144</v>
      </c>
      <c r="AH635" s="295">
        <v>-0.0144141236078708</v>
      </c>
    </row>
    <row r="636" spans="1:34">
      <c r="A636" s="315" t="s">
        <v>719</v>
      </c>
      <c r="B636" s="321" t="s">
        <v>3340</v>
      </c>
      <c r="C636" s="293" t="s">
        <v>1092</v>
      </c>
      <c r="D636" s="321" t="s">
        <v>1093</v>
      </c>
      <c r="E636" s="263">
        <v>2845</v>
      </c>
      <c r="F636" s="263">
        <v>2700</v>
      </c>
      <c r="G636" s="263">
        <v>2468</v>
      </c>
      <c r="H636" s="264">
        <v>1774</v>
      </c>
      <c r="I636" s="264">
        <v>1628</v>
      </c>
      <c r="J636" s="264">
        <v>1546</v>
      </c>
      <c r="K636" s="264">
        <v>1701</v>
      </c>
      <c r="L636" s="264">
        <v>1637</v>
      </c>
      <c r="M636" s="264">
        <v>1499</v>
      </c>
      <c r="N636" s="267">
        <v>0.955901143765388</v>
      </c>
      <c r="O636" s="266">
        <v>61344</v>
      </c>
      <c r="P636" s="294">
        <v>0.9</v>
      </c>
      <c r="Q636" s="267">
        <v>0.949033391915642</v>
      </c>
      <c r="R636" s="267">
        <v>0.917700112739572</v>
      </c>
      <c r="S636" s="267">
        <v>0.962375073486185</v>
      </c>
      <c r="T636" s="295">
        <v>0.0313332791760699</v>
      </c>
      <c r="U636" s="266">
        <v>64174</v>
      </c>
      <c r="V636" s="266">
        <v>57331</v>
      </c>
      <c r="W636" s="267">
        <v>0.893368030666625</v>
      </c>
      <c r="X636" s="267">
        <v>0.867486818980668</v>
      </c>
      <c r="Y636" s="268">
        <v>0.871476888387824</v>
      </c>
      <c r="Z636" s="268">
        <v>0.88124632569077</v>
      </c>
      <c r="AA636" s="295">
        <v>-0.00399006940715629</v>
      </c>
      <c r="AB636" s="264">
        <v>14989</v>
      </c>
      <c r="AC636" s="264">
        <v>13255</v>
      </c>
      <c r="AD636" s="264">
        <v>14682</v>
      </c>
      <c r="AE636" s="264">
        <v>13002</v>
      </c>
      <c r="AF636" s="268">
        <v>0.884315164453933</v>
      </c>
      <c r="AG636" s="268">
        <v>0.885574172456069</v>
      </c>
      <c r="AH636" s="295">
        <v>-0.00125900800213574</v>
      </c>
    </row>
    <row r="637" spans="1:34">
      <c r="A637" s="315" t="s">
        <v>719</v>
      </c>
      <c r="B637" s="321" t="s">
        <v>3326</v>
      </c>
      <c r="C637" s="293" t="s">
        <v>1094</v>
      </c>
      <c r="D637" s="321" t="s">
        <v>1095</v>
      </c>
      <c r="E637" s="263">
        <v>4211</v>
      </c>
      <c r="F637" s="263">
        <v>3148</v>
      </c>
      <c r="G637" s="263">
        <v>3478</v>
      </c>
      <c r="H637" s="264">
        <v>2854</v>
      </c>
      <c r="I637" s="264">
        <v>2756</v>
      </c>
      <c r="J637" s="264">
        <v>2512</v>
      </c>
      <c r="K637" s="264">
        <v>2289</v>
      </c>
      <c r="L637" s="264">
        <v>2207</v>
      </c>
      <c r="M637" s="264">
        <v>1961</v>
      </c>
      <c r="N637" s="267">
        <v>0.942491044663052</v>
      </c>
      <c r="O637" s="266">
        <v>87089</v>
      </c>
      <c r="P637" s="294">
        <v>0.9</v>
      </c>
      <c r="Q637" s="267">
        <v>0.747565898836381</v>
      </c>
      <c r="R637" s="267">
        <v>0.965662228451296</v>
      </c>
      <c r="S637" s="267">
        <v>0.964176496286588</v>
      </c>
      <c r="T637" s="295">
        <v>-0.218096329614916</v>
      </c>
      <c r="U637" s="266">
        <v>92403</v>
      </c>
      <c r="V637" s="266">
        <v>81663</v>
      </c>
      <c r="W637" s="267">
        <v>0.88377000746729</v>
      </c>
      <c r="X637" s="267">
        <v>0.825932082640703</v>
      </c>
      <c r="Y637" s="268">
        <v>0.880168185003504</v>
      </c>
      <c r="Z637" s="268">
        <v>0.856705985146352</v>
      </c>
      <c r="AA637" s="295">
        <v>-0.0542361023628009</v>
      </c>
      <c r="AB637" s="264">
        <v>21109</v>
      </c>
      <c r="AC637" s="264">
        <v>18255</v>
      </c>
      <c r="AD637" s="264">
        <v>20654</v>
      </c>
      <c r="AE637" s="264">
        <v>18207</v>
      </c>
      <c r="AF637" s="268">
        <v>0.864797006016391</v>
      </c>
      <c r="AG637" s="268">
        <v>0.881524159969013</v>
      </c>
      <c r="AH637" s="295">
        <v>-0.0167271539526221</v>
      </c>
    </row>
    <row r="638" spans="1:34">
      <c r="A638" s="315" t="s">
        <v>719</v>
      </c>
      <c r="B638" s="321" t="s">
        <v>3340</v>
      </c>
      <c r="C638" s="293" t="s">
        <v>1096</v>
      </c>
      <c r="D638" s="321" t="s">
        <v>1097</v>
      </c>
      <c r="E638" s="263">
        <v>3370</v>
      </c>
      <c r="F638" s="263">
        <v>3342</v>
      </c>
      <c r="G638" s="263">
        <v>2903</v>
      </c>
      <c r="H638" s="264">
        <v>2231</v>
      </c>
      <c r="I638" s="264">
        <v>2208</v>
      </c>
      <c r="J638" s="264">
        <v>1977</v>
      </c>
      <c r="K638" s="264">
        <v>2088</v>
      </c>
      <c r="L638" s="264">
        <v>2059</v>
      </c>
      <c r="M638" s="264">
        <v>1778</v>
      </c>
      <c r="N638" s="267">
        <v>0.986653713036614</v>
      </c>
      <c r="O638" s="266">
        <v>81246</v>
      </c>
      <c r="P638" s="294">
        <v>0.9</v>
      </c>
      <c r="Q638" s="267">
        <v>0.991691394658754</v>
      </c>
      <c r="R638" s="267">
        <v>0.989690721649485</v>
      </c>
      <c r="S638" s="267">
        <v>0.986111111111111</v>
      </c>
      <c r="T638" s="295">
        <v>0.00200067300926909</v>
      </c>
      <c r="U638" s="266">
        <v>82345</v>
      </c>
      <c r="V638" s="266">
        <v>72529</v>
      </c>
      <c r="W638" s="267">
        <v>0.880794219442589</v>
      </c>
      <c r="X638" s="267">
        <v>0.861424332344214</v>
      </c>
      <c r="Y638" s="268">
        <v>0.886149708650829</v>
      </c>
      <c r="Z638" s="268">
        <v>0.851532567049808</v>
      </c>
      <c r="AA638" s="295">
        <v>-0.0247253763066155</v>
      </c>
      <c r="AB638" s="264">
        <v>18104</v>
      </c>
      <c r="AC638" s="264">
        <v>15796</v>
      </c>
      <c r="AD638" s="264">
        <v>18152</v>
      </c>
      <c r="AE638" s="264">
        <v>15926</v>
      </c>
      <c r="AF638" s="268">
        <v>0.872514361467079</v>
      </c>
      <c r="AG638" s="268">
        <v>0.877368884971353</v>
      </c>
      <c r="AH638" s="295">
        <v>-0.00485452350427396</v>
      </c>
    </row>
    <row r="639" spans="1:34">
      <c r="A639" s="315" t="s">
        <v>719</v>
      </c>
      <c r="B639" s="321" t="s">
        <v>3326</v>
      </c>
      <c r="C639" s="293" t="s">
        <v>1098</v>
      </c>
      <c r="D639" s="321" t="s">
        <v>1099</v>
      </c>
      <c r="E639" s="263">
        <v>2289</v>
      </c>
      <c r="F639" s="263">
        <v>2222</v>
      </c>
      <c r="G639" s="263">
        <v>2041</v>
      </c>
      <c r="H639" s="264">
        <v>1717</v>
      </c>
      <c r="I639" s="264">
        <v>1566</v>
      </c>
      <c r="J639" s="264">
        <v>1545</v>
      </c>
      <c r="K639" s="264">
        <v>1422</v>
      </c>
      <c r="L639" s="264">
        <v>1309</v>
      </c>
      <c r="M639" s="264">
        <v>1223</v>
      </c>
      <c r="N639" s="267">
        <v>0.912710829581012</v>
      </c>
      <c r="O639" s="266">
        <v>47837</v>
      </c>
      <c r="P639" s="294">
        <v>0.9</v>
      </c>
      <c r="Q639" s="267">
        <v>0.970729576234163</v>
      </c>
      <c r="R639" s="267">
        <v>0.9120559114735</v>
      </c>
      <c r="S639" s="267">
        <v>0.920534458509142</v>
      </c>
      <c r="T639" s="295">
        <v>0.058673664760663</v>
      </c>
      <c r="U639" s="266">
        <v>52412</v>
      </c>
      <c r="V639" s="266">
        <v>45199</v>
      </c>
      <c r="W639" s="267">
        <v>0.862378844539418</v>
      </c>
      <c r="X639" s="267">
        <v>0.891655744866754</v>
      </c>
      <c r="Y639" s="268">
        <v>0.899825276645312</v>
      </c>
      <c r="Z639" s="268">
        <v>0.860056258790436</v>
      </c>
      <c r="AA639" s="295">
        <v>-0.00816953177855761</v>
      </c>
      <c r="AB639" s="264">
        <v>12365</v>
      </c>
      <c r="AC639" s="264">
        <v>11001</v>
      </c>
      <c r="AD639" s="264">
        <v>12049</v>
      </c>
      <c r="AE639" s="264">
        <v>10549</v>
      </c>
      <c r="AF639" s="268">
        <v>0.889688637282653</v>
      </c>
      <c r="AG639" s="268">
        <v>0.875508340941157</v>
      </c>
      <c r="AH639" s="295">
        <v>0.0141802963414958</v>
      </c>
    </row>
    <row r="640" spans="1:34">
      <c r="A640" s="315" t="s">
        <v>719</v>
      </c>
      <c r="B640" s="321" t="s">
        <v>3326</v>
      </c>
      <c r="C640" s="293" t="s">
        <v>1100</v>
      </c>
      <c r="D640" s="321" t="s">
        <v>1101</v>
      </c>
      <c r="E640" s="263">
        <v>4465</v>
      </c>
      <c r="F640" s="263">
        <v>4429</v>
      </c>
      <c r="G640" s="263">
        <v>4123</v>
      </c>
      <c r="H640" s="264">
        <v>3238</v>
      </c>
      <c r="I640" s="264">
        <v>3231</v>
      </c>
      <c r="J640" s="264">
        <v>3102</v>
      </c>
      <c r="K640" s="264">
        <v>2668</v>
      </c>
      <c r="L640" s="264">
        <v>2609</v>
      </c>
      <c r="M640" s="264">
        <v>2470</v>
      </c>
      <c r="N640" s="267">
        <v>0.982098985576161</v>
      </c>
      <c r="O640" s="266">
        <v>99137</v>
      </c>
      <c r="P640" s="294">
        <v>0.9</v>
      </c>
      <c r="Q640" s="267">
        <v>0.991937290033595</v>
      </c>
      <c r="R640" s="267">
        <v>0.997838171710933</v>
      </c>
      <c r="S640" s="267">
        <v>0.977886056971514</v>
      </c>
      <c r="T640" s="295">
        <v>-0.00590088167733804</v>
      </c>
      <c r="U640" s="266">
        <v>100944</v>
      </c>
      <c r="V640" s="266">
        <v>92417</v>
      </c>
      <c r="W640" s="267">
        <v>0.915527421144397</v>
      </c>
      <c r="X640" s="267">
        <v>0.923404255319149</v>
      </c>
      <c r="Y640" s="268">
        <v>0.957998764669549</v>
      </c>
      <c r="Z640" s="268">
        <v>0.925787106446777</v>
      </c>
      <c r="AA640" s="295">
        <v>-0.0345945093504002</v>
      </c>
      <c r="AB640" s="264">
        <v>23645</v>
      </c>
      <c r="AC640" s="264">
        <v>22099</v>
      </c>
      <c r="AD640" s="264">
        <v>23340</v>
      </c>
      <c r="AE640" s="264">
        <v>21273</v>
      </c>
      <c r="AF640" s="268">
        <v>0.93461619792768</v>
      </c>
      <c r="AG640" s="268">
        <v>0.911439588688946</v>
      </c>
      <c r="AH640" s="295">
        <v>0.0231766092387342</v>
      </c>
    </row>
    <row r="641" spans="1:34">
      <c r="A641" s="315" t="s">
        <v>719</v>
      </c>
      <c r="B641" s="321" t="s">
        <v>3340</v>
      </c>
      <c r="C641" s="293" t="s">
        <v>1102</v>
      </c>
      <c r="D641" s="321" t="s">
        <v>1103</v>
      </c>
      <c r="E641" s="263">
        <v>5431</v>
      </c>
      <c r="F641" s="263">
        <v>4981</v>
      </c>
      <c r="G641" s="263">
        <v>4626</v>
      </c>
      <c r="H641" s="264">
        <v>3346</v>
      </c>
      <c r="I641" s="264">
        <v>3202</v>
      </c>
      <c r="J641" s="264">
        <v>2978</v>
      </c>
      <c r="K641" s="264">
        <v>3228</v>
      </c>
      <c r="L641" s="264">
        <v>3057</v>
      </c>
      <c r="M641" s="264">
        <v>2825</v>
      </c>
      <c r="N641" s="267">
        <v>0.924134193364963</v>
      </c>
      <c r="O641" s="266">
        <v>104015</v>
      </c>
      <c r="P641" s="294">
        <v>0.9</v>
      </c>
      <c r="Q641" s="267">
        <v>0.917142331062419</v>
      </c>
      <c r="R641" s="267">
        <v>0.956963538553497</v>
      </c>
      <c r="S641" s="267">
        <v>0.947026022304833</v>
      </c>
      <c r="T641" s="295">
        <v>-0.0398212074910772</v>
      </c>
      <c r="U641" s="266">
        <v>112554</v>
      </c>
      <c r="V641" s="266">
        <v>97666</v>
      </c>
      <c r="W641" s="267">
        <v>0.86772571387956</v>
      </c>
      <c r="X641" s="267">
        <v>0.851776836678328</v>
      </c>
      <c r="Y641" s="268">
        <v>0.890017931858936</v>
      </c>
      <c r="Z641" s="268">
        <v>0.875154894671623</v>
      </c>
      <c r="AA641" s="295">
        <v>-0.0382410951806079</v>
      </c>
      <c r="AB641" s="264">
        <v>26861</v>
      </c>
      <c r="AC641" s="264">
        <v>23436</v>
      </c>
      <c r="AD641" s="264">
        <v>26072</v>
      </c>
      <c r="AE641" s="264">
        <v>22912</v>
      </c>
      <c r="AF641" s="268">
        <v>0.872491716615167</v>
      </c>
      <c r="AG641" s="268">
        <v>0.878797177048174</v>
      </c>
      <c r="AH641" s="295">
        <v>-0.00630546043300728</v>
      </c>
    </row>
    <row r="642" spans="1:34">
      <c r="A642" s="315" t="s">
        <v>719</v>
      </c>
      <c r="B642" s="321" t="s">
        <v>3341</v>
      </c>
      <c r="C642" s="293" t="s">
        <v>1104</v>
      </c>
      <c r="D642" s="321" t="s">
        <v>1105</v>
      </c>
      <c r="E642" s="263">
        <v>7231</v>
      </c>
      <c r="F642" s="263">
        <v>7028</v>
      </c>
      <c r="G642" s="263">
        <v>6629</v>
      </c>
      <c r="H642" s="264">
        <v>2538</v>
      </c>
      <c r="I642" s="264">
        <v>2473</v>
      </c>
      <c r="J642" s="264">
        <v>2379</v>
      </c>
      <c r="K642" s="264">
        <v>4602</v>
      </c>
      <c r="L642" s="264">
        <v>4470</v>
      </c>
      <c r="M642" s="264">
        <v>4278</v>
      </c>
      <c r="N642" s="267">
        <v>0.969716140389482</v>
      </c>
      <c r="O642" s="266">
        <v>141020</v>
      </c>
      <c r="P642" s="294">
        <v>0.9</v>
      </c>
      <c r="Q642" s="267">
        <v>0.971926427879961</v>
      </c>
      <c r="R642" s="267">
        <v>0.974389282899921</v>
      </c>
      <c r="S642" s="267">
        <v>0.971316818774446</v>
      </c>
      <c r="T642" s="295">
        <v>-0.00246285501995991</v>
      </c>
      <c r="U642" s="266">
        <v>145424</v>
      </c>
      <c r="V642" s="266">
        <v>134577</v>
      </c>
      <c r="W642" s="267">
        <v>0.925411211354384</v>
      </c>
      <c r="X642" s="267">
        <v>0.91674733785092</v>
      </c>
      <c r="Y642" s="268">
        <v>0.937352245862884</v>
      </c>
      <c r="Z642" s="268">
        <v>0.929595827900913</v>
      </c>
      <c r="AA642" s="295">
        <v>-0.0206049080119645</v>
      </c>
      <c r="AB642" s="264">
        <v>33113</v>
      </c>
      <c r="AC642" s="264">
        <v>30798</v>
      </c>
      <c r="AD642" s="264">
        <v>32470</v>
      </c>
      <c r="AE642" s="264">
        <v>30379</v>
      </c>
      <c r="AF642" s="268">
        <v>0.930087880892701</v>
      </c>
      <c r="AG642" s="268">
        <v>0.935602094240838</v>
      </c>
      <c r="AH642" s="295">
        <v>-0.00551421334813695</v>
      </c>
    </row>
    <row r="643" spans="1:34">
      <c r="A643" s="315" t="s">
        <v>719</v>
      </c>
      <c r="B643" s="321" t="s">
        <v>3341</v>
      </c>
      <c r="C643" s="293" t="s">
        <v>1106</v>
      </c>
      <c r="D643" s="321" t="s">
        <v>1107</v>
      </c>
      <c r="E643" s="263">
        <v>5861</v>
      </c>
      <c r="F643" s="263">
        <v>5802</v>
      </c>
      <c r="G643" s="263">
        <v>5559</v>
      </c>
      <c r="H643" s="264">
        <v>2034</v>
      </c>
      <c r="I643" s="264">
        <v>2016</v>
      </c>
      <c r="J643" s="264">
        <v>1947</v>
      </c>
      <c r="K643" s="264">
        <v>3913</v>
      </c>
      <c r="L643" s="264">
        <v>3888</v>
      </c>
      <c r="M643" s="264">
        <v>3727</v>
      </c>
      <c r="N643" s="267">
        <v>0.989975275722109</v>
      </c>
      <c r="O643" s="266">
        <v>117319</v>
      </c>
      <c r="P643" s="294">
        <v>0.9</v>
      </c>
      <c r="Q643" s="267">
        <v>0.989933458454189</v>
      </c>
      <c r="R643" s="267">
        <v>0.991150442477876</v>
      </c>
      <c r="S643" s="267">
        <v>0.993611040122668</v>
      </c>
      <c r="T643" s="295">
        <v>-0.00121698402368742</v>
      </c>
      <c r="U643" s="266">
        <v>118507</v>
      </c>
      <c r="V643" s="266">
        <v>113244</v>
      </c>
      <c r="W643" s="267">
        <v>0.955589121317728</v>
      </c>
      <c r="X643" s="267">
        <v>0.948472956833305</v>
      </c>
      <c r="Y643" s="268">
        <v>0.957227138643068</v>
      </c>
      <c r="Z643" s="268">
        <v>0.95246613851265</v>
      </c>
      <c r="AA643" s="295">
        <v>-0.00875418180976295</v>
      </c>
      <c r="AB643" s="264">
        <v>27286</v>
      </c>
      <c r="AC643" s="264">
        <v>26097</v>
      </c>
      <c r="AD643" s="264">
        <v>26853</v>
      </c>
      <c r="AE643" s="264">
        <v>25815</v>
      </c>
      <c r="AF643" s="268">
        <v>0.956424540057172</v>
      </c>
      <c r="AG643" s="268">
        <v>0.961345101106022</v>
      </c>
      <c r="AH643" s="295">
        <v>-0.00492056104884953</v>
      </c>
    </row>
    <row r="644" spans="1:34">
      <c r="A644" s="315" t="s">
        <v>719</v>
      </c>
      <c r="B644" s="321" t="s">
        <v>3341</v>
      </c>
      <c r="C644" s="293" t="s">
        <v>1108</v>
      </c>
      <c r="D644" s="321" t="s">
        <v>1109</v>
      </c>
      <c r="E644" s="263">
        <v>4287</v>
      </c>
      <c r="F644" s="263">
        <v>4232</v>
      </c>
      <c r="G644" s="263">
        <v>3657</v>
      </c>
      <c r="H644" s="264">
        <v>1507</v>
      </c>
      <c r="I644" s="264">
        <v>1497</v>
      </c>
      <c r="J644" s="264">
        <v>1303</v>
      </c>
      <c r="K644" s="264">
        <v>2693</v>
      </c>
      <c r="L644" s="264">
        <v>2684</v>
      </c>
      <c r="M644" s="264">
        <v>2397</v>
      </c>
      <c r="N644" s="267">
        <v>0.986415812755473</v>
      </c>
      <c r="O644" s="266">
        <v>88082</v>
      </c>
      <c r="P644" s="294">
        <v>0.9</v>
      </c>
      <c r="Q644" s="267">
        <v>0.987170515512013</v>
      </c>
      <c r="R644" s="267">
        <v>0.993364299933643</v>
      </c>
      <c r="S644" s="267">
        <v>0.996658002227998</v>
      </c>
      <c r="T644" s="295">
        <v>-0.00619378442162988</v>
      </c>
      <c r="U644" s="266">
        <v>89295</v>
      </c>
      <c r="V644" s="266">
        <v>77556</v>
      </c>
      <c r="W644" s="267">
        <v>0.868536872165295</v>
      </c>
      <c r="X644" s="267">
        <v>0.853044086773968</v>
      </c>
      <c r="Y644" s="268">
        <v>0.864631718646317</v>
      </c>
      <c r="Z644" s="268">
        <v>0.890085406609729</v>
      </c>
      <c r="AA644" s="295">
        <v>-0.0115876318723493</v>
      </c>
      <c r="AB644" s="264">
        <v>19535</v>
      </c>
      <c r="AC644" s="264">
        <v>17105</v>
      </c>
      <c r="AD644" s="264">
        <v>19420</v>
      </c>
      <c r="AE644" s="264">
        <v>16940</v>
      </c>
      <c r="AF644" s="268">
        <v>0.875607883286409</v>
      </c>
      <c r="AG644" s="268">
        <v>0.872296601441813</v>
      </c>
      <c r="AH644" s="295">
        <v>0.0033112818445965</v>
      </c>
    </row>
    <row r="645" spans="1:34">
      <c r="A645" s="315" t="s">
        <v>719</v>
      </c>
      <c r="B645" s="321" t="s">
        <v>3341</v>
      </c>
      <c r="C645" s="293" t="s">
        <v>1110</v>
      </c>
      <c r="D645" s="321" t="s">
        <v>1110</v>
      </c>
      <c r="E645" s="263">
        <v>4091</v>
      </c>
      <c r="F645" s="263">
        <v>4014</v>
      </c>
      <c r="G645" s="263">
        <v>3775</v>
      </c>
      <c r="H645" s="264">
        <v>1576</v>
      </c>
      <c r="I645" s="264">
        <v>1545</v>
      </c>
      <c r="J645" s="264">
        <v>1502</v>
      </c>
      <c r="K645" s="264">
        <v>2613</v>
      </c>
      <c r="L645" s="264">
        <v>2576</v>
      </c>
      <c r="M645" s="264">
        <v>2501</v>
      </c>
      <c r="N645" s="267">
        <v>0.983037889389934</v>
      </c>
      <c r="O645" s="266">
        <v>75863</v>
      </c>
      <c r="P645" s="294">
        <v>0.9</v>
      </c>
      <c r="Q645" s="267">
        <v>0.981178196040088</v>
      </c>
      <c r="R645" s="267">
        <v>0.980329949238579</v>
      </c>
      <c r="S645" s="267">
        <v>0.98584003061615</v>
      </c>
      <c r="T645" s="295">
        <v>0.000848246801509411</v>
      </c>
      <c r="U645" s="266">
        <v>77172</v>
      </c>
      <c r="V645" s="266">
        <v>71428</v>
      </c>
      <c r="W645" s="267">
        <v>0.92556885917172</v>
      </c>
      <c r="X645" s="267">
        <v>0.922757272060621</v>
      </c>
      <c r="Y645" s="268">
        <v>0.953045685279188</v>
      </c>
      <c r="Z645" s="268">
        <v>0.957137389973211</v>
      </c>
      <c r="AA645" s="295">
        <v>-0.030288413218567</v>
      </c>
      <c r="AB645" s="264">
        <v>18322</v>
      </c>
      <c r="AC645" s="264">
        <v>17284</v>
      </c>
      <c r="AD645" s="264">
        <v>16643</v>
      </c>
      <c r="AE645" s="264">
        <v>15565</v>
      </c>
      <c r="AF645" s="268">
        <v>0.943346796201288</v>
      </c>
      <c r="AG645" s="268">
        <v>0.935228023793787</v>
      </c>
      <c r="AH645" s="295">
        <v>0.00811877240750081</v>
      </c>
    </row>
    <row r="646" spans="1:34">
      <c r="A646" s="315" t="s">
        <v>719</v>
      </c>
      <c r="B646" s="321" t="s">
        <v>3341</v>
      </c>
      <c r="C646" s="293" t="s">
        <v>1111</v>
      </c>
      <c r="D646" s="321" t="s">
        <v>1111</v>
      </c>
      <c r="E646" s="263">
        <v>1</v>
      </c>
      <c r="F646" s="263">
        <v>1</v>
      </c>
      <c r="G646" s="263">
        <v>1</v>
      </c>
      <c r="H646" s="264">
        <v>0</v>
      </c>
      <c r="I646" s="264">
        <v>0</v>
      </c>
      <c r="J646" s="264">
        <v>0</v>
      </c>
      <c r="K646" s="264">
        <v>1</v>
      </c>
      <c r="L646" s="264">
        <v>0</v>
      </c>
      <c r="M646" s="264">
        <v>1</v>
      </c>
      <c r="N646" s="267">
        <v>0.333333333333333</v>
      </c>
      <c r="O646" s="266">
        <v>1</v>
      </c>
      <c r="P646" s="294">
        <v>0.9</v>
      </c>
      <c r="Q646" s="267">
        <v>1</v>
      </c>
      <c r="R646" s="267">
        <v>0</v>
      </c>
      <c r="S646" s="267">
        <v>0</v>
      </c>
      <c r="T646" s="295">
        <v>1</v>
      </c>
      <c r="U646" s="266">
        <v>3</v>
      </c>
      <c r="V646" s="266">
        <v>2</v>
      </c>
      <c r="W646" s="267">
        <v>0.666666666666667</v>
      </c>
      <c r="X646" s="267">
        <v>1</v>
      </c>
      <c r="Y646" s="268">
        <v>0</v>
      </c>
      <c r="Z646" s="268">
        <v>1</v>
      </c>
      <c r="AA646" s="295">
        <v>1</v>
      </c>
      <c r="AB646" s="264">
        <v>2</v>
      </c>
      <c r="AC646" s="264">
        <v>2</v>
      </c>
      <c r="AD646" s="264">
        <v>0</v>
      </c>
      <c r="AE646" s="264">
        <v>0</v>
      </c>
      <c r="AF646" s="268">
        <v>1</v>
      </c>
      <c r="AG646" s="268">
        <v>0</v>
      </c>
      <c r="AH646" s="295">
        <v>1</v>
      </c>
    </row>
    <row r="647" spans="1:34">
      <c r="A647" s="315" t="s">
        <v>719</v>
      </c>
      <c r="B647" s="321" t="s">
        <v>3341</v>
      </c>
      <c r="C647" s="293" t="s">
        <v>1112</v>
      </c>
      <c r="D647" s="321" t="s">
        <v>1113</v>
      </c>
      <c r="E647" s="263">
        <v>185</v>
      </c>
      <c r="F647" s="263">
        <v>95</v>
      </c>
      <c r="G647" s="263">
        <v>10</v>
      </c>
      <c r="H647" s="264">
        <v>8</v>
      </c>
      <c r="I647" s="264">
        <v>7</v>
      </c>
      <c r="J647" s="264">
        <v>8</v>
      </c>
      <c r="K647" s="264">
        <v>10</v>
      </c>
      <c r="L647" s="264">
        <v>9</v>
      </c>
      <c r="M647" s="264">
        <v>10</v>
      </c>
      <c r="N647" s="267">
        <v>0.83</v>
      </c>
      <c r="O647" s="266">
        <v>581</v>
      </c>
      <c r="P647" s="294">
        <v>0.9</v>
      </c>
      <c r="Q647" s="267">
        <v>0.513513513513513</v>
      </c>
      <c r="R647" s="267">
        <v>0.875</v>
      </c>
      <c r="S647" s="267">
        <v>0.9</v>
      </c>
      <c r="T647" s="295">
        <v>-0.361486486486487</v>
      </c>
      <c r="U647" s="266">
        <v>700</v>
      </c>
      <c r="V647" s="266">
        <v>520</v>
      </c>
      <c r="W647" s="267">
        <v>0.742857142857143</v>
      </c>
      <c r="X647" s="267">
        <v>0.0540540540540541</v>
      </c>
      <c r="Y647" s="268">
        <v>1</v>
      </c>
      <c r="Z647" s="268">
        <v>1</v>
      </c>
      <c r="AA647" s="295">
        <v>-0.945945945945946</v>
      </c>
      <c r="AB647" s="264">
        <v>253</v>
      </c>
      <c r="AC647" s="264">
        <v>76</v>
      </c>
      <c r="AD647" s="264">
        <v>91</v>
      </c>
      <c r="AE647" s="264">
        <v>91</v>
      </c>
      <c r="AF647" s="268">
        <v>0.300395256916996</v>
      </c>
      <c r="AG647" s="268">
        <v>1</v>
      </c>
      <c r="AH647" s="295">
        <v>-0.699604743083004</v>
      </c>
    </row>
    <row r="648" spans="1:34">
      <c r="A648" s="315" t="s">
        <v>719</v>
      </c>
      <c r="B648" s="321" t="s">
        <v>3341</v>
      </c>
      <c r="C648" s="293" t="s">
        <v>1114</v>
      </c>
      <c r="D648" s="321" t="s">
        <v>1114</v>
      </c>
      <c r="E648" s="263">
        <v>1955</v>
      </c>
      <c r="F648" s="263">
        <v>1888</v>
      </c>
      <c r="G648" s="263">
        <v>1811</v>
      </c>
      <c r="H648" s="264">
        <v>740</v>
      </c>
      <c r="I648" s="264">
        <v>713</v>
      </c>
      <c r="J648" s="264">
        <v>703</v>
      </c>
      <c r="K648" s="264">
        <v>1298</v>
      </c>
      <c r="L648" s="264">
        <v>1264</v>
      </c>
      <c r="M648" s="264">
        <v>1227</v>
      </c>
      <c r="N648" s="267">
        <v>0.960192062065377</v>
      </c>
      <c r="O648" s="266">
        <v>40595</v>
      </c>
      <c r="P648" s="294">
        <v>0.9</v>
      </c>
      <c r="Q648" s="267">
        <v>0.965728900255755</v>
      </c>
      <c r="R648" s="267">
        <v>0.963513513513514</v>
      </c>
      <c r="S648" s="267">
        <v>0.973805855161787</v>
      </c>
      <c r="T648" s="295">
        <v>0.00221538674224098</v>
      </c>
      <c r="U648" s="266">
        <v>42278</v>
      </c>
      <c r="V648" s="266">
        <v>38947</v>
      </c>
      <c r="W648" s="267">
        <v>0.921211977860826</v>
      </c>
      <c r="X648" s="267">
        <v>0.926342710997442</v>
      </c>
      <c r="Y648" s="268">
        <v>0.95</v>
      </c>
      <c r="Z648" s="268">
        <v>0.945300462249615</v>
      </c>
      <c r="AA648" s="295">
        <v>-0.0236572890025575</v>
      </c>
      <c r="AB648" s="264">
        <v>9264</v>
      </c>
      <c r="AC648" s="264">
        <v>8601</v>
      </c>
      <c r="AD648" s="264">
        <v>9172</v>
      </c>
      <c r="AE648" s="264">
        <v>8548</v>
      </c>
      <c r="AF648" s="268">
        <v>0.928432642487047</v>
      </c>
      <c r="AG648" s="268">
        <v>0.931966855647623</v>
      </c>
      <c r="AH648" s="295">
        <v>-0.00353421316057656</v>
      </c>
    </row>
    <row r="649" spans="1:34">
      <c r="A649" s="315" t="s">
        <v>719</v>
      </c>
      <c r="B649" s="321" t="s">
        <v>3341</v>
      </c>
      <c r="C649" s="293" t="s">
        <v>1115</v>
      </c>
      <c r="D649" s="321" t="s">
        <v>1116</v>
      </c>
      <c r="E649" s="263">
        <v>6</v>
      </c>
      <c r="F649" s="263">
        <v>4</v>
      </c>
      <c r="G649" s="263">
        <v>4</v>
      </c>
      <c r="H649" s="264">
        <v>5</v>
      </c>
      <c r="I649" s="264">
        <v>4</v>
      </c>
      <c r="J649" s="264">
        <v>3</v>
      </c>
      <c r="K649" s="264">
        <v>2</v>
      </c>
      <c r="L649" s="264">
        <v>2</v>
      </c>
      <c r="M649" s="264">
        <v>2</v>
      </c>
      <c r="N649" s="267">
        <v>0.915032679738562</v>
      </c>
      <c r="O649" s="266">
        <v>140</v>
      </c>
      <c r="P649" s="294">
        <v>0.9</v>
      </c>
      <c r="Q649" s="267">
        <v>0.666666666666667</v>
      </c>
      <c r="R649" s="267">
        <v>0.8</v>
      </c>
      <c r="S649" s="267">
        <v>1</v>
      </c>
      <c r="T649" s="295">
        <v>-0.133333333333333</v>
      </c>
      <c r="U649" s="266">
        <v>153</v>
      </c>
      <c r="V649" s="266">
        <v>134</v>
      </c>
      <c r="W649" s="267">
        <v>0.875816993464052</v>
      </c>
      <c r="X649" s="267">
        <v>0.666666666666667</v>
      </c>
      <c r="Y649" s="268">
        <v>0.6</v>
      </c>
      <c r="Z649" s="268">
        <v>1</v>
      </c>
      <c r="AA649" s="295">
        <v>0.0666666666666667</v>
      </c>
      <c r="AB649" s="264">
        <v>35</v>
      </c>
      <c r="AC649" s="264">
        <v>27</v>
      </c>
      <c r="AD649" s="264">
        <v>49</v>
      </c>
      <c r="AE649" s="264">
        <v>42</v>
      </c>
      <c r="AF649" s="268">
        <v>0.771428571428571</v>
      </c>
      <c r="AG649" s="268">
        <v>0.857142857142857</v>
      </c>
      <c r="AH649" s="295">
        <v>-0.0857142857142856</v>
      </c>
    </row>
    <row r="650" spans="1:34">
      <c r="A650" s="315" t="s">
        <v>719</v>
      </c>
      <c r="B650" s="321" t="s">
        <v>3342</v>
      </c>
      <c r="C650" s="293" t="s">
        <v>1117</v>
      </c>
      <c r="D650" s="321" t="s">
        <v>1117</v>
      </c>
      <c r="E650" s="263">
        <v>5775</v>
      </c>
      <c r="F650" s="263">
        <v>5713</v>
      </c>
      <c r="G650" s="263">
        <v>5372</v>
      </c>
      <c r="H650" s="264">
        <v>3465</v>
      </c>
      <c r="I650" s="264">
        <v>3431</v>
      </c>
      <c r="J650" s="264">
        <v>3298</v>
      </c>
      <c r="K650" s="264">
        <v>2911</v>
      </c>
      <c r="L650" s="264">
        <v>2896</v>
      </c>
      <c r="M650" s="264">
        <v>2768</v>
      </c>
      <c r="N650" s="267">
        <v>0.98878547982236</v>
      </c>
      <c r="O650" s="266">
        <v>128023</v>
      </c>
      <c r="P650" s="294">
        <v>0.9</v>
      </c>
      <c r="Q650" s="267">
        <v>0.989264069264069</v>
      </c>
      <c r="R650" s="267">
        <v>0.99018759018759</v>
      </c>
      <c r="S650" s="267">
        <v>0.994847131569907</v>
      </c>
      <c r="T650" s="295">
        <v>-0.000923520923520882</v>
      </c>
      <c r="U650" s="266">
        <v>129475</v>
      </c>
      <c r="V650" s="266">
        <v>123050</v>
      </c>
      <c r="W650" s="267">
        <v>0.950376520563815</v>
      </c>
      <c r="X650" s="267">
        <v>0.93021645021645</v>
      </c>
      <c r="Y650" s="268">
        <v>0.951803751803752</v>
      </c>
      <c r="Z650" s="268">
        <v>0.950875987633116</v>
      </c>
      <c r="AA650" s="295">
        <v>-0.0215873015873016</v>
      </c>
      <c r="AB650" s="264">
        <v>28326</v>
      </c>
      <c r="AC650" s="264">
        <v>26827</v>
      </c>
      <c r="AD650" s="264">
        <v>29297</v>
      </c>
      <c r="AE650" s="264">
        <v>27968</v>
      </c>
      <c r="AF650" s="268">
        <v>0.947080420814799</v>
      </c>
      <c r="AG650" s="268">
        <v>0.954636993548827</v>
      </c>
      <c r="AH650" s="295">
        <v>-0.00755657273402832</v>
      </c>
    </row>
    <row r="651" spans="1:34">
      <c r="A651" s="315" t="s">
        <v>719</v>
      </c>
      <c r="B651" s="321" t="s">
        <v>3342</v>
      </c>
      <c r="C651" s="293" t="s">
        <v>1118</v>
      </c>
      <c r="D651" s="321" t="s">
        <v>1119</v>
      </c>
      <c r="E651" s="263">
        <v>3765</v>
      </c>
      <c r="F651" s="263">
        <v>3738</v>
      </c>
      <c r="G651" s="263">
        <v>3358</v>
      </c>
      <c r="H651" s="264">
        <v>2561</v>
      </c>
      <c r="I651" s="264">
        <v>2547</v>
      </c>
      <c r="J651" s="264">
        <v>2387</v>
      </c>
      <c r="K651" s="264">
        <v>2181</v>
      </c>
      <c r="L651" s="264">
        <v>2168</v>
      </c>
      <c r="M651" s="264">
        <v>1954</v>
      </c>
      <c r="N651" s="267">
        <v>0.992561953484997</v>
      </c>
      <c r="O651" s="266">
        <v>82068</v>
      </c>
      <c r="P651" s="294">
        <v>0.9</v>
      </c>
      <c r="Q651" s="267">
        <v>0.992828685258964</v>
      </c>
      <c r="R651" s="267">
        <v>0.99453338539633</v>
      </c>
      <c r="S651" s="267">
        <v>0.994039431453462</v>
      </c>
      <c r="T651" s="295">
        <v>-0.00170470013736534</v>
      </c>
      <c r="U651" s="266">
        <v>82683</v>
      </c>
      <c r="V651" s="266">
        <v>74237</v>
      </c>
      <c r="W651" s="267">
        <v>0.897850827860624</v>
      </c>
      <c r="X651" s="267">
        <v>0.891899070385126</v>
      </c>
      <c r="Y651" s="268">
        <v>0.93205778992581</v>
      </c>
      <c r="Z651" s="268">
        <v>0.895919303071985</v>
      </c>
      <c r="AA651" s="295">
        <v>-0.0401587195406841</v>
      </c>
      <c r="AB651" s="264">
        <v>19743</v>
      </c>
      <c r="AC651" s="264">
        <v>18012</v>
      </c>
      <c r="AD651" s="264">
        <v>19088</v>
      </c>
      <c r="AE651" s="264">
        <v>17436</v>
      </c>
      <c r="AF651" s="268">
        <v>0.912323355113205</v>
      </c>
      <c r="AG651" s="268">
        <v>0.913453478625314</v>
      </c>
      <c r="AH651" s="295">
        <v>-0.00113012351210962</v>
      </c>
    </row>
    <row r="652" spans="1:34">
      <c r="A652" s="315" t="s">
        <v>719</v>
      </c>
      <c r="B652" s="321" t="s">
        <v>3342</v>
      </c>
      <c r="C652" s="293" t="s">
        <v>1120</v>
      </c>
      <c r="D652" s="321" t="s">
        <v>1121</v>
      </c>
      <c r="E652" s="263">
        <v>6014</v>
      </c>
      <c r="F652" s="263">
        <v>5901</v>
      </c>
      <c r="G652" s="263">
        <v>5247</v>
      </c>
      <c r="H652" s="264">
        <v>3578</v>
      </c>
      <c r="I652" s="264">
        <v>3530</v>
      </c>
      <c r="J652" s="264">
        <v>3294</v>
      </c>
      <c r="K652" s="264">
        <v>3316</v>
      </c>
      <c r="L652" s="264">
        <v>3278</v>
      </c>
      <c r="M652" s="264">
        <v>2958</v>
      </c>
      <c r="N652" s="267">
        <v>0.981944860653281</v>
      </c>
      <c r="O652" s="266">
        <v>131070</v>
      </c>
      <c r="P652" s="294">
        <v>0.9</v>
      </c>
      <c r="Q652" s="267">
        <v>0.98121050881277</v>
      </c>
      <c r="R652" s="267">
        <v>0.986584684181107</v>
      </c>
      <c r="S652" s="267">
        <v>0.98854041013269</v>
      </c>
      <c r="T652" s="295">
        <v>-0.00537417536833662</v>
      </c>
      <c r="U652" s="266">
        <v>133480</v>
      </c>
      <c r="V652" s="266">
        <v>119384</v>
      </c>
      <c r="W652" s="267">
        <v>0.894396164219359</v>
      </c>
      <c r="X652" s="267">
        <v>0.872464250083139</v>
      </c>
      <c r="Y652" s="268">
        <v>0.920626048071548</v>
      </c>
      <c r="Z652" s="268">
        <v>0.892038600723764</v>
      </c>
      <c r="AA652" s="295">
        <v>-0.048161797988409</v>
      </c>
      <c r="AB652" s="264">
        <v>30237</v>
      </c>
      <c r="AC652" s="264">
        <v>27133</v>
      </c>
      <c r="AD652" s="264">
        <v>30068</v>
      </c>
      <c r="AE652" s="264">
        <v>27162</v>
      </c>
      <c r="AF652" s="268">
        <v>0.89734431325859</v>
      </c>
      <c r="AG652" s="268">
        <v>0.903352401223892</v>
      </c>
      <c r="AH652" s="295">
        <v>-0.00600808796530206</v>
      </c>
    </row>
    <row r="653" spans="1:34">
      <c r="A653" s="315" t="s">
        <v>719</v>
      </c>
      <c r="B653" s="321" t="s">
        <v>3340</v>
      </c>
      <c r="C653" s="293" t="s">
        <v>1122</v>
      </c>
      <c r="D653" s="321" t="s">
        <v>1122</v>
      </c>
      <c r="E653" s="263">
        <v>2605</v>
      </c>
      <c r="F653" s="263">
        <v>2574</v>
      </c>
      <c r="G653" s="263">
        <v>2489</v>
      </c>
      <c r="H653" s="264">
        <v>1824</v>
      </c>
      <c r="I653" s="264">
        <v>1812</v>
      </c>
      <c r="J653" s="264">
        <v>1762</v>
      </c>
      <c r="K653" s="264">
        <v>1534</v>
      </c>
      <c r="L653" s="264">
        <v>1520</v>
      </c>
      <c r="M653" s="264">
        <v>1473</v>
      </c>
      <c r="N653" s="267">
        <v>0.983039336258008</v>
      </c>
      <c r="O653" s="266">
        <v>53555</v>
      </c>
      <c r="P653" s="294">
        <v>0.9</v>
      </c>
      <c r="Q653" s="267">
        <v>0.98809980806142</v>
      </c>
      <c r="R653" s="267">
        <v>0.993421052631579</v>
      </c>
      <c r="S653" s="267">
        <v>0.990873533246415</v>
      </c>
      <c r="T653" s="295">
        <v>-0.00532124457015859</v>
      </c>
      <c r="U653" s="266">
        <v>54479</v>
      </c>
      <c r="V653" s="266">
        <v>51069</v>
      </c>
      <c r="W653" s="267">
        <v>0.937407074285505</v>
      </c>
      <c r="X653" s="267">
        <v>0.955470249520154</v>
      </c>
      <c r="Y653" s="268">
        <v>0.966008771929825</v>
      </c>
      <c r="Z653" s="268">
        <v>0.960234680573664</v>
      </c>
      <c r="AA653" s="295">
        <v>-0.010538522409671</v>
      </c>
      <c r="AB653" s="264">
        <v>13635</v>
      </c>
      <c r="AC653" s="264">
        <v>13103</v>
      </c>
      <c r="AD653" s="264">
        <v>13214</v>
      </c>
      <c r="AE653" s="264">
        <v>12276</v>
      </c>
      <c r="AF653" s="268">
        <v>0.960982764943161</v>
      </c>
      <c r="AG653" s="268">
        <v>0.929014681398517</v>
      </c>
      <c r="AH653" s="295">
        <v>0.0319680835446442</v>
      </c>
    </row>
    <row r="654" spans="1:34">
      <c r="A654" s="315" t="s">
        <v>719</v>
      </c>
      <c r="B654" s="321" t="s">
        <v>3340</v>
      </c>
      <c r="C654" s="293" t="s">
        <v>1123</v>
      </c>
      <c r="D654" s="321" t="s">
        <v>1123</v>
      </c>
      <c r="E654" s="263">
        <v>3382</v>
      </c>
      <c r="F654" s="263">
        <v>3294</v>
      </c>
      <c r="G654" s="263">
        <v>3109</v>
      </c>
      <c r="H654" s="264">
        <v>2173</v>
      </c>
      <c r="I654" s="264">
        <v>2150</v>
      </c>
      <c r="J654" s="264">
        <v>2067</v>
      </c>
      <c r="K654" s="264">
        <v>1873</v>
      </c>
      <c r="L654" s="264">
        <v>1825</v>
      </c>
      <c r="M654" s="264">
        <v>1712</v>
      </c>
      <c r="N654" s="267">
        <v>0.976267453516116</v>
      </c>
      <c r="O654" s="266">
        <v>69150</v>
      </c>
      <c r="P654" s="294">
        <v>0.9</v>
      </c>
      <c r="Q654" s="267">
        <v>0.97397989355411</v>
      </c>
      <c r="R654" s="267">
        <v>0.989415554532904</v>
      </c>
      <c r="S654" s="267">
        <v>0.97437266417512</v>
      </c>
      <c r="T654" s="295">
        <v>-0.0154356609787939</v>
      </c>
      <c r="U654" s="266">
        <v>70831</v>
      </c>
      <c r="V654" s="266">
        <v>65729</v>
      </c>
      <c r="W654" s="267">
        <v>0.927969391932911</v>
      </c>
      <c r="X654" s="267">
        <v>0.919278533412182</v>
      </c>
      <c r="Y654" s="268">
        <v>0.951219512195122</v>
      </c>
      <c r="Z654" s="268">
        <v>0.914041644420715</v>
      </c>
      <c r="AA654" s="295">
        <v>-0.0319409787829398</v>
      </c>
      <c r="AB654" s="264">
        <v>16832</v>
      </c>
      <c r="AC654" s="264">
        <v>15748</v>
      </c>
      <c r="AD654" s="264">
        <v>16473</v>
      </c>
      <c r="AE654" s="264">
        <v>15375</v>
      </c>
      <c r="AF654" s="268">
        <v>0.935598859315589</v>
      </c>
      <c r="AG654" s="268">
        <v>0.933345474412675</v>
      </c>
      <c r="AH654" s="295">
        <v>0.00225338490291416</v>
      </c>
    </row>
    <row r="655" spans="1:34">
      <c r="A655" s="315" t="s">
        <v>719</v>
      </c>
      <c r="B655" s="321" t="s">
        <v>3342</v>
      </c>
      <c r="C655" s="293" t="s">
        <v>1124</v>
      </c>
      <c r="D655" s="321" t="s">
        <v>1125</v>
      </c>
      <c r="E655" s="263">
        <v>4028</v>
      </c>
      <c r="F655" s="263">
        <v>3956</v>
      </c>
      <c r="G655" s="263">
        <v>3600</v>
      </c>
      <c r="H655" s="264">
        <v>2712</v>
      </c>
      <c r="I655" s="264">
        <v>2673</v>
      </c>
      <c r="J655" s="264">
        <v>2520</v>
      </c>
      <c r="K655" s="264">
        <v>2344</v>
      </c>
      <c r="L655" s="264">
        <v>2311</v>
      </c>
      <c r="M655" s="264">
        <v>2160</v>
      </c>
      <c r="N655" s="267">
        <v>0.985708460967476</v>
      </c>
      <c r="O655" s="266">
        <v>94284</v>
      </c>
      <c r="P655" s="294">
        <v>0.9</v>
      </c>
      <c r="Q655" s="267">
        <v>0.982125124131082</v>
      </c>
      <c r="R655" s="267">
        <v>0.985619469026549</v>
      </c>
      <c r="S655" s="267">
        <v>0.985921501706485</v>
      </c>
      <c r="T655" s="295">
        <v>-0.00349434489546618</v>
      </c>
      <c r="U655" s="266">
        <v>95651</v>
      </c>
      <c r="V655" s="266">
        <v>88668</v>
      </c>
      <c r="W655" s="267">
        <v>0.926995013120616</v>
      </c>
      <c r="X655" s="267">
        <v>0.893743793445879</v>
      </c>
      <c r="Y655" s="268">
        <v>0.929203539823009</v>
      </c>
      <c r="Z655" s="268">
        <v>0.921501706484642</v>
      </c>
      <c r="AA655" s="295">
        <v>-0.03545974637713</v>
      </c>
      <c r="AB655" s="264">
        <v>21181</v>
      </c>
      <c r="AC655" s="264">
        <v>19490</v>
      </c>
      <c r="AD655" s="264">
        <v>21299</v>
      </c>
      <c r="AE655" s="264">
        <v>19976</v>
      </c>
      <c r="AF655" s="268">
        <v>0.920164298191776</v>
      </c>
      <c r="AG655" s="268">
        <v>0.937884407718672</v>
      </c>
      <c r="AH655" s="295">
        <v>-0.0177201095268965</v>
      </c>
    </row>
    <row r="656" spans="1:34">
      <c r="A656" s="315" t="s">
        <v>719</v>
      </c>
      <c r="B656" s="321" t="s">
        <v>3342</v>
      </c>
      <c r="C656" s="293" t="s">
        <v>1126</v>
      </c>
      <c r="D656" s="321" t="s">
        <v>1127</v>
      </c>
      <c r="E656" s="263">
        <v>3017</v>
      </c>
      <c r="F656" s="263">
        <v>2976</v>
      </c>
      <c r="G656" s="263">
        <v>2876</v>
      </c>
      <c r="H656" s="264">
        <v>2101</v>
      </c>
      <c r="I656" s="264">
        <v>2083</v>
      </c>
      <c r="J656" s="264">
        <v>2025</v>
      </c>
      <c r="K656" s="264">
        <v>1840</v>
      </c>
      <c r="L656" s="264">
        <v>1825</v>
      </c>
      <c r="M656" s="264">
        <v>1782</v>
      </c>
      <c r="N656" s="267">
        <v>0.981820786476613</v>
      </c>
      <c r="O656" s="266">
        <v>68536</v>
      </c>
      <c r="P656" s="294">
        <v>0.9</v>
      </c>
      <c r="Q656" s="267">
        <v>0.986410341398741</v>
      </c>
      <c r="R656" s="267">
        <v>0.991432651118515</v>
      </c>
      <c r="S656" s="267">
        <v>0.991847826086957</v>
      </c>
      <c r="T656" s="295">
        <v>-0.00502230971977446</v>
      </c>
      <c r="U656" s="266">
        <v>69805</v>
      </c>
      <c r="V656" s="266">
        <v>66818</v>
      </c>
      <c r="W656" s="267">
        <v>0.957209368956379</v>
      </c>
      <c r="X656" s="267">
        <v>0.953264832615181</v>
      </c>
      <c r="Y656" s="268">
        <v>0.963826749167063</v>
      </c>
      <c r="Z656" s="268">
        <v>0.968478260869565</v>
      </c>
      <c r="AA656" s="295">
        <v>-0.0105619165518827</v>
      </c>
      <c r="AB656" s="264">
        <v>16329</v>
      </c>
      <c r="AC656" s="264">
        <v>15658</v>
      </c>
      <c r="AD656" s="264">
        <v>16754</v>
      </c>
      <c r="AE656" s="264">
        <v>16099</v>
      </c>
      <c r="AF656" s="268">
        <v>0.958907465245882</v>
      </c>
      <c r="AG656" s="268">
        <v>0.960904858541244</v>
      </c>
      <c r="AH656" s="295">
        <v>-0.0019973932953623</v>
      </c>
    </row>
    <row r="657" spans="1:34">
      <c r="A657" s="315" t="s">
        <v>719</v>
      </c>
      <c r="B657" s="321" t="s">
        <v>3342</v>
      </c>
      <c r="C657" s="293" t="s">
        <v>1128</v>
      </c>
      <c r="D657" s="321" t="s">
        <v>1128</v>
      </c>
      <c r="E657" s="263">
        <v>2098</v>
      </c>
      <c r="F657" s="263">
        <v>2038</v>
      </c>
      <c r="G657" s="263">
        <v>1977</v>
      </c>
      <c r="H657" s="264">
        <v>1266</v>
      </c>
      <c r="I657" s="264">
        <v>1225</v>
      </c>
      <c r="J657" s="264">
        <v>1179</v>
      </c>
      <c r="K657" s="264">
        <v>1066</v>
      </c>
      <c r="L657" s="264">
        <v>1044</v>
      </c>
      <c r="M657" s="264">
        <v>1008</v>
      </c>
      <c r="N657" s="267">
        <v>0.98899028554607</v>
      </c>
      <c r="O657" s="266">
        <v>50394</v>
      </c>
      <c r="P657" s="294">
        <v>0.9</v>
      </c>
      <c r="Q657" s="267">
        <v>0.971401334604385</v>
      </c>
      <c r="R657" s="267">
        <v>0.967614533965245</v>
      </c>
      <c r="S657" s="267">
        <v>0.979362101313321</v>
      </c>
      <c r="T657" s="295">
        <v>0.00378680063914028</v>
      </c>
      <c r="U657" s="266">
        <v>50955</v>
      </c>
      <c r="V657" s="266">
        <v>48998</v>
      </c>
      <c r="W657" s="267">
        <v>0.961593562947699</v>
      </c>
      <c r="X657" s="267">
        <v>0.94232602478551</v>
      </c>
      <c r="Y657" s="268">
        <v>0.931279620853081</v>
      </c>
      <c r="Z657" s="268">
        <v>0.945590994371482</v>
      </c>
      <c r="AA657" s="295">
        <v>0.0110464039324294</v>
      </c>
      <c r="AB657" s="264">
        <v>10328</v>
      </c>
      <c r="AC657" s="264">
        <v>9824</v>
      </c>
      <c r="AD657" s="264">
        <v>11365</v>
      </c>
      <c r="AE657" s="264">
        <v>10922</v>
      </c>
      <c r="AF657" s="268">
        <v>0.951200619674671</v>
      </c>
      <c r="AG657" s="268">
        <v>0.961020677518698</v>
      </c>
      <c r="AH657" s="295">
        <v>-0.00982005784402695</v>
      </c>
    </row>
    <row r="658" spans="1:34">
      <c r="A658" s="315" t="s">
        <v>719</v>
      </c>
      <c r="B658" s="321" t="s">
        <v>3340</v>
      </c>
      <c r="C658" s="293" t="s">
        <v>1129</v>
      </c>
      <c r="D658" s="321" t="s">
        <v>1130</v>
      </c>
      <c r="E658" s="263">
        <v>4546</v>
      </c>
      <c r="F658" s="263">
        <v>4359</v>
      </c>
      <c r="G658" s="263">
        <v>4192</v>
      </c>
      <c r="H658" s="264">
        <v>3311</v>
      </c>
      <c r="I658" s="264">
        <v>3239</v>
      </c>
      <c r="J658" s="264">
        <v>3138</v>
      </c>
      <c r="K658" s="264">
        <v>2706</v>
      </c>
      <c r="L658" s="264">
        <v>2410</v>
      </c>
      <c r="M658" s="264">
        <v>2524</v>
      </c>
      <c r="N658" s="267">
        <v>0.966030765377471</v>
      </c>
      <c r="O658" s="266">
        <v>92567</v>
      </c>
      <c r="P658" s="294">
        <v>0.9</v>
      </c>
      <c r="Q658" s="267">
        <v>0.958864936207655</v>
      </c>
      <c r="R658" s="267">
        <v>0.978254303835699</v>
      </c>
      <c r="S658" s="267">
        <v>0.890613451589061</v>
      </c>
      <c r="T658" s="295">
        <v>-0.0193893676280441</v>
      </c>
      <c r="U658" s="266">
        <v>95822</v>
      </c>
      <c r="V658" s="266">
        <v>88534</v>
      </c>
      <c r="W658" s="267">
        <v>0.923942309699234</v>
      </c>
      <c r="X658" s="267">
        <v>0.922129344478663</v>
      </c>
      <c r="Y658" s="268">
        <v>0.947749924494111</v>
      </c>
      <c r="Z658" s="268">
        <v>0.932742054693274</v>
      </c>
      <c r="AA658" s="295">
        <v>-0.025620580015448</v>
      </c>
      <c r="AB658" s="264">
        <v>24572</v>
      </c>
      <c r="AC658" s="264">
        <v>23027</v>
      </c>
      <c r="AD658" s="264">
        <v>23409</v>
      </c>
      <c r="AE658" s="264">
        <v>21825</v>
      </c>
      <c r="AF658" s="268">
        <v>0.937123555266157</v>
      </c>
      <c r="AG658" s="268">
        <v>0.932333717800846</v>
      </c>
      <c r="AH658" s="295">
        <v>0.00478983746531081</v>
      </c>
    </row>
    <row r="659" spans="1:34">
      <c r="A659" s="315" t="s">
        <v>719</v>
      </c>
      <c r="B659" s="321" t="s">
        <v>3342</v>
      </c>
      <c r="C659" s="293" t="s">
        <v>1131</v>
      </c>
      <c r="D659" s="321" t="s">
        <v>1132</v>
      </c>
      <c r="E659" s="263">
        <v>4725</v>
      </c>
      <c r="F659" s="263">
        <v>4540</v>
      </c>
      <c r="G659" s="263">
        <v>4072</v>
      </c>
      <c r="H659" s="264">
        <v>3612</v>
      </c>
      <c r="I659" s="264">
        <v>3570</v>
      </c>
      <c r="J659" s="264">
        <v>3230</v>
      </c>
      <c r="K659" s="264">
        <v>2957</v>
      </c>
      <c r="L659" s="264">
        <v>2930</v>
      </c>
      <c r="M659" s="264">
        <v>2581</v>
      </c>
      <c r="N659" s="267">
        <v>0.976246393343622</v>
      </c>
      <c r="O659" s="266">
        <v>101843</v>
      </c>
      <c r="P659" s="294">
        <v>0.9</v>
      </c>
      <c r="Q659" s="267">
        <v>0.960846560846561</v>
      </c>
      <c r="R659" s="267">
        <v>0.988372093023256</v>
      </c>
      <c r="S659" s="267">
        <v>0.990869124112276</v>
      </c>
      <c r="T659" s="295">
        <v>-0.027525532176695</v>
      </c>
      <c r="U659" s="266">
        <v>104321</v>
      </c>
      <c r="V659" s="266">
        <v>88783</v>
      </c>
      <c r="W659" s="267">
        <v>0.851055875614689</v>
      </c>
      <c r="X659" s="267">
        <v>0.861798941798942</v>
      </c>
      <c r="Y659" s="268">
        <v>0.894241417497231</v>
      </c>
      <c r="Z659" s="268">
        <v>0.872844098748732</v>
      </c>
      <c r="AA659" s="295">
        <v>-0.0324424756982896</v>
      </c>
      <c r="AB659" s="264">
        <v>25489</v>
      </c>
      <c r="AC659" s="264">
        <v>22354</v>
      </c>
      <c r="AD659" s="264">
        <v>23861</v>
      </c>
      <c r="AE659" s="264">
        <v>20935</v>
      </c>
      <c r="AF659" s="268">
        <v>0.877005767193691</v>
      </c>
      <c r="AG659" s="268">
        <v>0.877373119316039</v>
      </c>
      <c r="AH659" s="295">
        <v>-0.000367352122347286</v>
      </c>
    </row>
    <row r="660" spans="1:34">
      <c r="A660" s="315" t="s">
        <v>719</v>
      </c>
      <c r="B660" s="321" t="s">
        <v>3338</v>
      </c>
      <c r="C660" s="293" t="s">
        <v>1133</v>
      </c>
      <c r="D660" s="321" t="s">
        <v>1133</v>
      </c>
      <c r="E660" s="263">
        <v>4261</v>
      </c>
      <c r="F660" s="263">
        <v>4175</v>
      </c>
      <c r="G660" s="263">
        <v>3917</v>
      </c>
      <c r="H660" s="264">
        <v>1519</v>
      </c>
      <c r="I660" s="264">
        <v>1442</v>
      </c>
      <c r="J660" s="264">
        <v>1443</v>
      </c>
      <c r="K660" s="264">
        <v>2347</v>
      </c>
      <c r="L660" s="264">
        <v>2245</v>
      </c>
      <c r="M660" s="264">
        <v>2191</v>
      </c>
      <c r="N660" s="267">
        <v>0.96784281811312</v>
      </c>
      <c r="O660" s="266">
        <v>83249</v>
      </c>
      <c r="P660" s="294">
        <v>0.9</v>
      </c>
      <c r="Q660" s="267">
        <v>0.979816944379254</v>
      </c>
      <c r="R660" s="267">
        <v>0.949308755760369</v>
      </c>
      <c r="S660" s="267">
        <v>0.956540264167022</v>
      </c>
      <c r="T660" s="295">
        <v>0.030508188618885</v>
      </c>
      <c r="U660" s="266">
        <v>86015</v>
      </c>
      <c r="V660" s="266">
        <v>80820</v>
      </c>
      <c r="W660" s="267">
        <v>0.939603557519037</v>
      </c>
      <c r="X660" s="267">
        <v>0.919267777517015</v>
      </c>
      <c r="Y660" s="268">
        <v>0.949967083607637</v>
      </c>
      <c r="Z660" s="268">
        <v>0.933532168726033</v>
      </c>
      <c r="AA660" s="295">
        <v>-0.0306993060906218</v>
      </c>
      <c r="AB660" s="264">
        <v>18579</v>
      </c>
      <c r="AC660" s="264">
        <v>17489</v>
      </c>
      <c r="AD660" s="264">
        <v>19157</v>
      </c>
      <c r="AE660" s="264">
        <v>17981</v>
      </c>
      <c r="AF660" s="268">
        <v>0.941331610958609</v>
      </c>
      <c r="AG660" s="268">
        <v>0.938612517617581</v>
      </c>
      <c r="AH660" s="295">
        <v>0.00271909334102816</v>
      </c>
    </row>
    <row r="661" spans="1:34">
      <c r="A661" s="315" t="s">
        <v>719</v>
      </c>
      <c r="B661" s="321" t="s">
        <v>3338</v>
      </c>
      <c r="C661" s="293" t="s">
        <v>1134</v>
      </c>
      <c r="D661" s="321" t="s">
        <v>1134</v>
      </c>
      <c r="E661" s="263">
        <v>7740</v>
      </c>
      <c r="F661" s="263">
        <v>7644</v>
      </c>
      <c r="G661" s="263">
        <v>6212</v>
      </c>
      <c r="H661" s="264">
        <v>2760</v>
      </c>
      <c r="I661" s="264">
        <v>2720</v>
      </c>
      <c r="J661" s="264">
        <v>2424</v>
      </c>
      <c r="K661" s="264">
        <v>4497</v>
      </c>
      <c r="L661" s="264">
        <v>4467</v>
      </c>
      <c r="M661" s="264">
        <v>3577</v>
      </c>
      <c r="N661" s="267">
        <v>0.970771345654498</v>
      </c>
      <c r="O661" s="266">
        <v>158891</v>
      </c>
      <c r="P661" s="294">
        <v>0.9</v>
      </c>
      <c r="Q661" s="267">
        <v>0.987596899224806</v>
      </c>
      <c r="R661" s="267">
        <v>0.985507246376812</v>
      </c>
      <c r="S661" s="267">
        <v>0.993328885923949</v>
      </c>
      <c r="T661" s="295">
        <v>0.00208965284799456</v>
      </c>
      <c r="U661" s="266">
        <v>163675</v>
      </c>
      <c r="V661" s="266">
        <v>134611</v>
      </c>
      <c r="W661" s="267">
        <v>0.822428593248816</v>
      </c>
      <c r="X661" s="267">
        <v>0.802583979328165</v>
      </c>
      <c r="Y661" s="268">
        <v>0.878260869565217</v>
      </c>
      <c r="Z661" s="268">
        <v>0.795419168334445</v>
      </c>
      <c r="AA661" s="295">
        <v>-0.075676890237052</v>
      </c>
      <c r="AB661" s="264">
        <v>34400</v>
      </c>
      <c r="AC661" s="264">
        <v>28828</v>
      </c>
      <c r="AD661" s="264">
        <v>36447</v>
      </c>
      <c r="AE661" s="264">
        <v>30056</v>
      </c>
      <c r="AF661" s="268">
        <v>0.838023255813954</v>
      </c>
      <c r="AG661" s="268">
        <v>0.824649491041787</v>
      </c>
      <c r="AH661" s="295">
        <v>0.0133737647721668</v>
      </c>
    </row>
    <row r="662" spans="1:34">
      <c r="A662" s="315" t="s">
        <v>719</v>
      </c>
      <c r="B662" s="321" t="s">
        <v>3338</v>
      </c>
      <c r="C662" s="293" t="s">
        <v>1135</v>
      </c>
      <c r="D662" s="321" t="s">
        <v>1135</v>
      </c>
      <c r="E662" s="263">
        <v>7409</v>
      </c>
      <c r="F662" s="263">
        <v>7269</v>
      </c>
      <c r="G662" s="263">
        <v>4704</v>
      </c>
      <c r="H662" s="264">
        <v>2622</v>
      </c>
      <c r="I662" s="264">
        <v>2355</v>
      </c>
      <c r="J662" s="264">
        <v>1942</v>
      </c>
      <c r="K662" s="264">
        <v>4621</v>
      </c>
      <c r="L662" s="264">
        <v>4297</v>
      </c>
      <c r="M662" s="264">
        <v>2911</v>
      </c>
      <c r="N662" s="267">
        <v>0.955928587469122</v>
      </c>
      <c r="O662" s="266">
        <v>136216</v>
      </c>
      <c r="P662" s="294">
        <v>0.9</v>
      </c>
      <c r="Q662" s="267">
        <v>0.981104062626535</v>
      </c>
      <c r="R662" s="267">
        <v>0.898169336384439</v>
      </c>
      <c r="S662" s="267">
        <v>0.929885306210777</v>
      </c>
      <c r="T662" s="295">
        <v>0.0829347262420959</v>
      </c>
      <c r="U662" s="266">
        <v>142496</v>
      </c>
      <c r="V662" s="266">
        <v>98643</v>
      </c>
      <c r="W662" s="267">
        <v>0.692251010554682</v>
      </c>
      <c r="X662" s="267">
        <v>0.634903495748414</v>
      </c>
      <c r="Y662" s="268">
        <v>0.740655987795576</v>
      </c>
      <c r="Z662" s="268">
        <v>0.629950227223545</v>
      </c>
      <c r="AA662" s="295">
        <v>-0.105752492047162</v>
      </c>
      <c r="AB662" s="264">
        <v>32531</v>
      </c>
      <c r="AC662" s="264">
        <v>22133</v>
      </c>
      <c r="AD662" s="264">
        <v>31838</v>
      </c>
      <c r="AE662" s="264">
        <v>23061</v>
      </c>
      <c r="AF662" s="268">
        <v>0.680366419722726</v>
      </c>
      <c r="AG662" s="268">
        <v>0.724323135875369</v>
      </c>
      <c r="AH662" s="295">
        <v>-0.043956716152643</v>
      </c>
    </row>
    <row r="663" spans="1:34">
      <c r="A663" s="315" t="s">
        <v>719</v>
      </c>
      <c r="B663" s="321" t="s">
        <v>3338</v>
      </c>
      <c r="C663" s="293" t="s">
        <v>1136</v>
      </c>
      <c r="D663" s="321" t="s">
        <v>1136</v>
      </c>
      <c r="E663" s="263">
        <v>6187</v>
      </c>
      <c r="F663" s="263">
        <v>6002</v>
      </c>
      <c r="G663" s="263">
        <v>4615</v>
      </c>
      <c r="H663" s="264">
        <v>1998</v>
      </c>
      <c r="I663" s="264">
        <v>1984</v>
      </c>
      <c r="J663" s="264">
        <v>1691</v>
      </c>
      <c r="K663" s="264">
        <v>3575</v>
      </c>
      <c r="L663" s="264">
        <v>3469</v>
      </c>
      <c r="M663" s="264">
        <v>2861</v>
      </c>
      <c r="N663" s="267">
        <v>0.972205256140049</v>
      </c>
      <c r="O663" s="266">
        <v>113014</v>
      </c>
      <c r="P663" s="294">
        <v>0.9</v>
      </c>
      <c r="Q663" s="267">
        <v>0.970098593825764</v>
      </c>
      <c r="R663" s="267">
        <v>0.992992992992993</v>
      </c>
      <c r="S663" s="267">
        <v>0.97034965034965</v>
      </c>
      <c r="T663" s="295">
        <v>-0.0228943991672294</v>
      </c>
      <c r="U663" s="266">
        <v>116245</v>
      </c>
      <c r="V663" s="266">
        <v>89241</v>
      </c>
      <c r="W663" s="267">
        <v>0.767697535377866</v>
      </c>
      <c r="X663" s="267">
        <v>0.745918862130273</v>
      </c>
      <c r="Y663" s="268">
        <v>0.846346346346346</v>
      </c>
      <c r="Z663" s="268">
        <v>0.80027972027972</v>
      </c>
      <c r="AA663" s="295">
        <v>-0.100427484216073</v>
      </c>
      <c r="AB663" s="264">
        <v>26265</v>
      </c>
      <c r="AC663" s="264">
        <v>20706</v>
      </c>
      <c r="AD663" s="264">
        <v>25883</v>
      </c>
      <c r="AE663" s="264">
        <v>20269</v>
      </c>
      <c r="AF663" s="268">
        <v>0.788349514563107</v>
      </c>
      <c r="AG663" s="268">
        <v>0.783100877023529</v>
      </c>
      <c r="AH663" s="295">
        <v>0.00524863753957783</v>
      </c>
    </row>
    <row r="664" spans="1:34">
      <c r="A664" s="315" t="s">
        <v>719</v>
      </c>
      <c r="B664" s="321" t="s">
        <v>3338</v>
      </c>
      <c r="C664" s="293" t="s">
        <v>1137</v>
      </c>
      <c r="D664" s="321" t="s">
        <v>1137</v>
      </c>
      <c r="E664" s="263">
        <v>8474</v>
      </c>
      <c r="F664" s="263">
        <v>8196</v>
      </c>
      <c r="G664" s="263">
        <v>6961</v>
      </c>
      <c r="H664" s="264">
        <v>2846</v>
      </c>
      <c r="I664" s="264">
        <v>2801</v>
      </c>
      <c r="J664" s="264">
        <v>2570</v>
      </c>
      <c r="K664" s="264">
        <v>4768</v>
      </c>
      <c r="L664" s="264">
        <v>4695</v>
      </c>
      <c r="M664" s="264">
        <v>4223</v>
      </c>
      <c r="N664" s="267">
        <v>0.97498561358078</v>
      </c>
      <c r="O664" s="266">
        <v>162651</v>
      </c>
      <c r="P664" s="294">
        <v>0.9</v>
      </c>
      <c r="Q664" s="267">
        <v>0.967193769176304</v>
      </c>
      <c r="R664" s="267">
        <v>0.984188334504568</v>
      </c>
      <c r="S664" s="267">
        <v>0.984689597315436</v>
      </c>
      <c r="T664" s="295">
        <v>-0.0169945653282638</v>
      </c>
      <c r="U664" s="266">
        <v>166824</v>
      </c>
      <c r="V664" s="266">
        <v>146654</v>
      </c>
      <c r="W664" s="267">
        <v>0.879094135136431</v>
      </c>
      <c r="X664" s="267">
        <v>0.821453858862403</v>
      </c>
      <c r="Y664" s="268">
        <v>0.903021784961349</v>
      </c>
      <c r="Z664" s="268">
        <v>0.885696308724832</v>
      </c>
      <c r="AA664" s="295">
        <v>-0.0815679260989466</v>
      </c>
      <c r="AB664" s="264">
        <v>36458</v>
      </c>
      <c r="AC664" s="264">
        <v>32288</v>
      </c>
      <c r="AD664" s="264">
        <v>37737</v>
      </c>
      <c r="AE664" s="264">
        <v>32908</v>
      </c>
      <c r="AF664" s="268">
        <v>0.885621811399419</v>
      </c>
      <c r="AG664" s="268">
        <v>0.872035402920211</v>
      </c>
      <c r="AH664" s="295">
        <v>0.0135864084792076</v>
      </c>
    </row>
    <row r="665" spans="1:34">
      <c r="A665" s="315" t="s">
        <v>719</v>
      </c>
      <c r="B665" s="321" t="s">
        <v>3338</v>
      </c>
      <c r="C665" s="293" t="s">
        <v>1138</v>
      </c>
      <c r="D665" s="321" t="s">
        <v>1138</v>
      </c>
      <c r="E665" s="263">
        <v>3938</v>
      </c>
      <c r="F665" s="263">
        <v>3918</v>
      </c>
      <c r="G665" s="263">
        <v>3675</v>
      </c>
      <c r="H665" s="264">
        <v>1275</v>
      </c>
      <c r="I665" s="264">
        <v>1269</v>
      </c>
      <c r="J665" s="264">
        <v>1219</v>
      </c>
      <c r="K665" s="264">
        <v>2043</v>
      </c>
      <c r="L665" s="264">
        <v>2025</v>
      </c>
      <c r="M665" s="264">
        <v>1955</v>
      </c>
      <c r="N665" s="267">
        <v>0.993068247972598</v>
      </c>
      <c r="O665" s="266">
        <v>73351</v>
      </c>
      <c r="P665" s="294">
        <v>0.9</v>
      </c>
      <c r="Q665" s="267">
        <v>0.994921279837481</v>
      </c>
      <c r="R665" s="267">
        <v>0.995294117647059</v>
      </c>
      <c r="S665" s="267">
        <v>0.991189427312775</v>
      </c>
      <c r="T665" s="295">
        <v>-0.000372837809577864</v>
      </c>
      <c r="U665" s="266">
        <v>73863</v>
      </c>
      <c r="V665" s="266">
        <v>70127</v>
      </c>
      <c r="W665" s="267">
        <v>0.94941987192505</v>
      </c>
      <c r="X665" s="267">
        <v>0.933214829862875</v>
      </c>
      <c r="Y665" s="268">
        <v>0.956078431372549</v>
      </c>
      <c r="Z665" s="268">
        <v>0.956926089084679</v>
      </c>
      <c r="AA665" s="295">
        <v>-0.0228636015096745</v>
      </c>
      <c r="AB665" s="264">
        <v>16340</v>
      </c>
      <c r="AC665" s="264">
        <v>15587</v>
      </c>
      <c r="AD665" s="264">
        <v>16214</v>
      </c>
      <c r="AE665" s="264">
        <v>15369</v>
      </c>
      <c r="AF665" s="268">
        <v>0.953916768665851</v>
      </c>
      <c r="AG665" s="268">
        <v>0.947884544221044</v>
      </c>
      <c r="AH665" s="295">
        <v>0.00603222444480711</v>
      </c>
    </row>
    <row r="666" spans="1:34">
      <c r="A666" s="315" t="s">
        <v>719</v>
      </c>
      <c r="B666" s="321" t="s">
        <v>3338</v>
      </c>
      <c r="C666" s="293" t="s">
        <v>1139</v>
      </c>
      <c r="D666" s="321" t="s">
        <v>1139</v>
      </c>
      <c r="E666" s="263">
        <v>9520</v>
      </c>
      <c r="F666" s="263">
        <v>9277</v>
      </c>
      <c r="G666" s="263">
        <v>6542</v>
      </c>
      <c r="H666" s="264">
        <v>3379</v>
      </c>
      <c r="I666" s="264">
        <v>3322</v>
      </c>
      <c r="J666" s="264">
        <v>2681</v>
      </c>
      <c r="K666" s="264">
        <v>5291</v>
      </c>
      <c r="L666" s="264">
        <v>5065</v>
      </c>
      <c r="M666" s="264">
        <v>3670</v>
      </c>
      <c r="N666" s="267">
        <v>0.973618320291469</v>
      </c>
      <c r="O666" s="266">
        <v>186260</v>
      </c>
      <c r="P666" s="294">
        <v>0.9</v>
      </c>
      <c r="Q666" s="267">
        <v>0.974474789915966</v>
      </c>
      <c r="R666" s="267">
        <v>0.983131103876887</v>
      </c>
      <c r="S666" s="267">
        <v>0.957285957285957</v>
      </c>
      <c r="T666" s="295">
        <v>-0.00865631396092026</v>
      </c>
      <c r="U666" s="266">
        <v>191307</v>
      </c>
      <c r="V666" s="266">
        <v>138942</v>
      </c>
      <c r="W666" s="267">
        <v>0.726277658423372</v>
      </c>
      <c r="X666" s="267">
        <v>0.68718487394958</v>
      </c>
      <c r="Y666" s="268">
        <v>0.793430008878366</v>
      </c>
      <c r="Z666" s="268">
        <v>0.693630693630694</v>
      </c>
      <c r="AA666" s="295">
        <v>-0.106245134928787</v>
      </c>
      <c r="AB666" s="264">
        <v>42056</v>
      </c>
      <c r="AC666" s="264">
        <v>31039</v>
      </c>
      <c r="AD666" s="264">
        <v>42985</v>
      </c>
      <c r="AE666" s="264">
        <v>31905</v>
      </c>
      <c r="AF666" s="268">
        <v>0.738039756515123</v>
      </c>
      <c r="AG666" s="268">
        <v>0.742235663603583</v>
      </c>
      <c r="AH666" s="295">
        <v>-0.00419590708845996</v>
      </c>
    </row>
    <row r="667" spans="1:34">
      <c r="A667" s="315" t="s">
        <v>719</v>
      </c>
      <c r="B667" s="321" t="s">
        <v>3338</v>
      </c>
      <c r="C667" s="293" t="s">
        <v>1140</v>
      </c>
      <c r="D667" s="321" t="s">
        <v>1140</v>
      </c>
      <c r="E667" s="263">
        <v>4241</v>
      </c>
      <c r="F667" s="263">
        <v>3706</v>
      </c>
      <c r="G667" s="263">
        <v>1921</v>
      </c>
      <c r="H667" s="264">
        <v>1366</v>
      </c>
      <c r="I667" s="264">
        <v>1324</v>
      </c>
      <c r="J667" s="264">
        <v>948</v>
      </c>
      <c r="K667" s="264">
        <v>2611</v>
      </c>
      <c r="L667" s="264">
        <v>2539</v>
      </c>
      <c r="M667" s="264">
        <v>1651</v>
      </c>
      <c r="N667" s="267">
        <v>0.913835073278458</v>
      </c>
      <c r="O667" s="266">
        <v>72829</v>
      </c>
      <c r="P667" s="294">
        <v>0.9</v>
      </c>
      <c r="Q667" s="267">
        <v>0.873850506955907</v>
      </c>
      <c r="R667" s="267">
        <v>0.969253294289897</v>
      </c>
      <c r="S667" s="267">
        <v>0.97242435848334</v>
      </c>
      <c r="T667" s="295">
        <v>-0.0954027873339909</v>
      </c>
      <c r="U667" s="266">
        <v>79696</v>
      </c>
      <c r="V667" s="266">
        <v>48406</v>
      </c>
      <c r="W667" s="267">
        <v>0.607383055611323</v>
      </c>
      <c r="X667" s="267">
        <v>0.452959207734025</v>
      </c>
      <c r="Y667" s="268">
        <v>0.693997071742313</v>
      </c>
      <c r="Z667" s="268">
        <v>0.632324779777863</v>
      </c>
      <c r="AA667" s="295">
        <v>-0.241037864008288</v>
      </c>
      <c r="AB667" s="264">
        <v>17977</v>
      </c>
      <c r="AC667" s="264">
        <v>11171</v>
      </c>
      <c r="AD667" s="264">
        <v>17218</v>
      </c>
      <c r="AE667" s="264">
        <v>10867</v>
      </c>
      <c r="AF667" s="268">
        <v>0.621405128775658</v>
      </c>
      <c r="AG667" s="268">
        <v>0.631141828319201</v>
      </c>
      <c r="AH667" s="295">
        <v>-0.00973669954354306</v>
      </c>
    </row>
    <row r="668" spans="1:34">
      <c r="A668" s="315" t="s">
        <v>719</v>
      </c>
      <c r="B668" s="321" t="s">
        <v>3338</v>
      </c>
      <c r="C668" s="293" t="s">
        <v>1141</v>
      </c>
      <c r="D668" s="321" t="s">
        <v>1141</v>
      </c>
      <c r="E668" s="263">
        <v>9164</v>
      </c>
      <c r="F668" s="263">
        <v>9011</v>
      </c>
      <c r="G668" s="263">
        <v>6262</v>
      </c>
      <c r="H668" s="264">
        <v>3289</v>
      </c>
      <c r="I668" s="264">
        <v>3250</v>
      </c>
      <c r="J668" s="264">
        <v>2809</v>
      </c>
      <c r="K668" s="264">
        <v>5625</v>
      </c>
      <c r="L668" s="264">
        <v>5569</v>
      </c>
      <c r="M668" s="264">
        <v>5059</v>
      </c>
      <c r="N668" s="267">
        <v>0.987915973606812</v>
      </c>
      <c r="O668" s="266">
        <v>179368</v>
      </c>
      <c r="P668" s="294">
        <v>0.9</v>
      </c>
      <c r="Q668" s="267">
        <v>0.98330423395897</v>
      </c>
      <c r="R668" s="267">
        <v>0.988142292490119</v>
      </c>
      <c r="S668" s="267">
        <v>0.990044444444444</v>
      </c>
      <c r="T668" s="295">
        <v>-0.0048380585311486</v>
      </c>
      <c r="U668" s="266">
        <v>181562</v>
      </c>
      <c r="V668" s="266">
        <v>159540</v>
      </c>
      <c r="W668" s="267">
        <v>0.878708099712495</v>
      </c>
      <c r="X668" s="267">
        <v>0.683326058489742</v>
      </c>
      <c r="Y668" s="268">
        <v>0.854058984493767</v>
      </c>
      <c r="Z668" s="268">
        <v>0.899377777777778</v>
      </c>
      <c r="AA668" s="295">
        <v>-0.170732926004025</v>
      </c>
      <c r="AB668" s="264">
        <v>41287</v>
      </c>
      <c r="AC668" s="264">
        <v>34371</v>
      </c>
      <c r="AD668" s="264">
        <v>42047</v>
      </c>
      <c r="AE668" s="264">
        <v>38504</v>
      </c>
      <c r="AF668" s="268">
        <v>0.832489645651173</v>
      </c>
      <c r="AG668" s="268">
        <v>0.915737151283088</v>
      </c>
      <c r="AH668" s="295">
        <v>-0.0832475056319145</v>
      </c>
    </row>
    <row r="669" spans="1:34">
      <c r="A669" s="315" t="s">
        <v>719</v>
      </c>
      <c r="B669" s="321" t="s">
        <v>3338</v>
      </c>
      <c r="C669" s="293" t="s">
        <v>1142</v>
      </c>
      <c r="D669" s="321" t="s">
        <v>1142</v>
      </c>
      <c r="E669" s="263">
        <v>9844</v>
      </c>
      <c r="F669" s="263">
        <v>9725</v>
      </c>
      <c r="G669" s="263">
        <v>7034</v>
      </c>
      <c r="H669" s="264">
        <v>3246</v>
      </c>
      <c r="I669" s="264">
        <v>3209</v>
      </c>
      <c r="J669" s="264">
        <v>2590</v>
      </c>
      <c r="K669" s="264">
        <v>5687</v>
      </c>
      <c r="L669" s="264">
        <v>5596</v>
      </c>
      <c r="M669" s="264">
        <v>4957</v>
      </c>
      <c r="N669" s="267">
        <v>0.984941288308434</v>
      </c>
      <c r="O669" s="266">
        <v>182354</v>
      </c>
      <c r="P669" s="294">
        <v>0.9</v>
      </c>
      <c r="Q669" s="267">
        <v>0.987911418122714</v>
      </c>
      <c r="R669" s="267">
        <v>0.988601355514479</v>
      </c>
      <c r="S669" s="267">
        <v>0.983998593282926</v>
      </c>
      <c r="T669" s="295">
        <v>-0.000689937391765039</v>
      </c>
      <c r="U669" s="266">
        <v>185142</v>
      </c>
      <c r="V669" s="266">
        <v>159422</v>
      </c>
      <c r="W669" s="267">
        <v>0.861079603763598</v>
      </c>
      <c r="X669" s="267">
        <v>0.714546932141406</v>
      </c>
      <c r="Y669" s="268">
        <v>0.797905113986445</v>
      </c>
      <c r="Z669" s="268">
        <v>0.871637066994901</v>
      </c>
      <c r="AA669" s="295">
        <v>-0.0833581818450388</v>
      </c>
      <c r="AB669" s="264">
        <v>41953</v>
      </c>
      <c r="AC669" s="264">
        <v>34591</v>
      </c>
      <c r="AD669" s="264">
        <v>41322</v>
      </c>
      <c r="AE669" s="264">
        <v>36343</v>
      </c>
      <c r="AF669" s="268">
        <v>0.824517912902534</v>
      </c>
      <c r="AG669" s="268">
        <v>0.87950728425536</v>
      </c>
      <c r="AH669" s="295">
        <v>-0.0549893713528266</v>
      </c>
    </row>
    <row r="670" spans="1:34">
      <c r="A670" s="315" t="s">
        <v>719</v>
      </c>
      <c r="B670" s="321" t="s">
        <v>3338</v>
      </c>
      <c r="C670" s="293" t="s">
        <v>1143</v>
      </c>
      <c r="D670" s="321" t="s">
        <v>1143</v>
      </c>
      <c r="E670" s="263">
        <v>8111</v>
      </c>
      <c r="F670" s="263">
        <v>7762</v>
      </c>
      <c r="G670" s="263">
        <v>4517</v>
      </c>
      <c r="H670" s="264">
        <v>2836</v>
      </c>
      <c r="I670" s="264">
        <v>1408</v>
      </c>
      <c r="J670" s="264">
        <v>2263</v>
      </c>
      <c r="K670" s="264">
        <v>4524</v>
      </c>
      <c r="L670" s="264">
        <v>4357</v>
      </c>
      <c r="M670" s="264">
        <v>2965</v>
      </c>
      <c r="N670" s="267">
        <v>0.919200132209552</v>
      </c>
      <c r="O670" s="266">
        <v>139052</v>
      </c>
      <c r="P670" s="294">
        <v>0.9</v>
      </c>
      <c r="Q670" s="267">
        <v>0.956972013315251</v>
      </c>
      <c r="R670" s="267">
        <v>0.496473906911142</v>
      </c>
      <c r="S670" s="267">
        <v>0.963085764809903</v>
      </c>
      <c r="T670" s="295">
        <v>0.460498106404108</v>
      </c>
      <c r="U670" s="266">
        <v>151275</v>
      </c>
      <c r="V670" s="266">
        <v>96014</v>
      </c>
      <c r="W670" s="267">
        <v>0.63469839695918</v>
      </c>
      <c r="X670" s="267">
        <v>0.556898039699174</v>
      </c>
      <c r="Y670" s="268">
        <v>0.797954866008463</v>
      </c>
      <c r="Z670" s="268">
        <v>0.655393457117595</v>
      </c>
      <c r="AA670" s="295">
        <v>-0.241056826309289</v>
      </c>
      <c r="AB670" s="264">
        <v>34525</v>
      </c>
      <c r="AC670" s="264">
        <v>23580</v>
      </c>
      <c r="AD670" s="264">
        <v>33264</v>
      </c>
      <c r="AE670" s="264">
        <v>21704</v>
      </c>
      <c r="AF670" s="268">
        <v>0.682983345401883</v>
      </c>
      <c r="AG670" s="268">
        <v>0.652477152477152</v>
      </c>
      <c r="AH670" s="295">
        <v>0.0305061929247302</v>
      </c>
    </row>
    <row r="671" spans="1:34">
      <c r="A671" s="315" t="s">
        <v>719</v>
      </c>
      <c r="B671" s="321" t="s">
        <v>3338</v>
      </c>
      <c r="C671" s="293" t="s">
        <v>1144</v>
      </c>
      <c r="D671" s="321" t="s">
        <v>1144</v>
      </c>
      <c r="E671" s="263">
        <v>9050</v>
      </c>
      <c r="F671" s="263">
        <v>8861</v>
      </c>
      <c r="G671" s="263">
        <v>5348</v>
      </c>
      <c r="H671" s="264">
        <v>3093</v>
      </c>
      <c r="I671" s="264">
        <v>2961</v>
      </c>
      <c r="J671" s="264">
        <v>2096</v>
      </c>
      <c r="K671" s="264">
        <v>6208</v>
      </c>
      <c r="L671" s="264">
        <v>5786</v>
      </c>
      <c r="M671" s="264">
        <v>3970</v>
      </c>
      <c r="N671" s="267">
        <v>0.892974093264249</v>
      </c>
      <c r="O671" s="266">
        <v>172344</v>
      </c>
      <c r="P671" s="294">
        <v>0.9</v>
      </c>
      <c r="Q671" s="267">
        <v>0.979116022099447</v>
      </c>
      <c r="R671" s="267">
        <v>0.957322987390883</v>
      </c>
      <c r="S671" s="267">
        <v>0.932023195876289</v>
      </c>
      <c r="T671" s="295">
        <v>0.0217930347085649</v>
      </c>
      <c r="U671" s="266">
        <v>193000</v>
      </c>
      <c r="V671" s="266">
        <v>100590</v>
      </c>
      <c r="W671" s="267">
        <v>0.52119170984456</v>
      </c>
      <c r="X671" s="267">
        <v>0.590939226519337</v>
      </c>
      <c r="Y671" s="268">
        <v>0.67765923052053</v>
      </c>
      <c r="Z671" s="268">
        <v>0.639497422680412</v>
      </c>
      <c r="AA671" s="295">
        <v>-0.0867200040011932</v>
      </c>
      <c r="AB671" s="264">
        <v>43432</v>
      </c>
      <c r="AC671" s="264">
        <v>27375</v>
      </c>
      <c r="AD671" s="264">
        <v>43202</v>
      </c>
      <c r="AE671" s="264">
        <v>21806</v>
      </c>
      <c r="AF671" s="268">
        <v>0.630295634555167</v>
      </c>
      <c r="AG671" s="268">
        <v>0.504745150687468</v>
      </c>
      <c r="AH671" s="295">
        <v>0.125550483867699</v>
      </c>
    </row>
    <row r="672" spans="1:34">
      <c r="A672" s="315" t="s">
        <v>719</v>
      </c>
      <c r="B672" s="321" t="s">
        <v>3338</v>
      </c>
      <c r="C672" s="293" t="s">
        <v>1145</v>
      </c>
      <c r="D672" s="321" t="s">
        <v>1146</v>
      </c>
      <c r="E672" s="263">
        <v>9856</v>
      </c>
      <c r="F672" s="263">
        <v>7209</v>
      </c>
      <c r="G672" s="263">
        <v>5373</v>
      </c>
      <c r="H672" s="264">
        <v>4052</v>
      </c>
      <c r="I672" s="264">
        <v>3559</v>
      </c>
      <c r="J672" s="264">
        <v>2838</v>
      </c>
      <c r="K672" s="264">
        <v>7343</v>
      </c>
      <c r="L672" s="264">
        <v>6428</v>
      </c>
      <c r="M672" s="264">
        <v>4572</v>
      </c>
      <c r="N672" s="267">
        <v>0.823968959723756</v>
      </c>
      <c r="O672" s="266">
        <v>177534</v>
      </c>
      <c r="P672" s="294">
        <v>0.9</v>
      </c>
      <c r="Q672" s="267">
        <v>0.73143262987013</v>
      </c>
      <c r="R672" s="267">
        <v>0.878331688055281</v>
      </c>
      <c r="S672" s="267">
        <v>0.875391529347678</v>
      </c>
      <c r="T672" s="295">
        <v>-0.146899058185151</v>
      </c>
      <c r="U672" s="266">
        <v>215462</v>
      </c>
      <c r="V672" s="266">
        <v>141151</v>
      </c>
      <c r="W672" s="267">
        <v>0.655108557425439</v>
      </c>
      <c r="X672" s="267">
        <v>0.545150162337662</v>
      </c>
      <c r="Y672" s="268">
        <v>0.700394866732478</v>
      </c>
      <c r="Z672" s="268">
        <v>0.622633800898815</v>
      </c>
      <c r="AA672" s="295">
        <v>-0.155244704394815</v>
      </c>
      <c r="AB672" s="264">
        <v>51566</v>
      </c>
      <c r="AC672" s="264">
        <v>34047</v>
      </c>
      <c r="AD672" s="264">
        <v>50199</v>
      </c>
      <c r="AE672" s="264">
        <v>34289</v>
      </c>
      <c r="AF672" s="268">
        <v>0.660260636853741</v>
      </c>
      <c r="AG672" s="268">
        <v>0.683061415566047</v>
      </c>
      <c r="AH672" s="295">
        <v>-0.0228007787123063</v>
      </c>
    </row>
    <row r="673" spans="1:34">
      <c r="A673" s="315" t="s">
        <v>719</v>
      </c>
      <c r="B673" s="321" t="s">
        <v>3338</v>
      </c>
      <c r="C673" s="293" t="s">
        <v>1147</v>
      </c>
      <c r="D673" s="321" t="s">
        <v>1147</v>
      </c>
      <c r="E673" s="263">
        <v>5262</v>
      </c>
      <c r="F673" s="263">
        <v>5049</v>
      </c>
      <c r="G673" s="263">
        <v>3375</v>
      </c>
      <c r="H673" s="264">
        <v>1766</v>
      </c>
      <c r="I673" s="264">
        <v>1730</v>
      </c>
      <c r="J673" s="264">
        <v>1395</v>
      </c>
      <c r="K673" s="264">
        <v>3127</v>
      </c>
      <c r="L673" s="264">
        <v>3031</v>
      </c>
      <c r="M673" s="264">
        <v>2439</v>
      </c>
      <c r="N673" s="267">
        <v>0.964160786743689</v>
      </c>
      <c r="O673" s="266">
        <v>96472</v>
      </c>
      <c r="P673" s="294">
        <v>0.9</v>
      </c>
      <c r="Q673" s="267">
        <v>0.959521094640821</v>
      </c>
      <c r="R673" s="267">
        <v>0.979614949037373</v>
      </c>
      <c r="S673" s="267">
        <v>0.969299648225136</v>
      </c>
      <c r="T673" s="295">
        <v>-0.0200938543965515</v>
      </c>
      <c r="U673" s="266">
        <v>100058</v>
      </c>
      <c r="V673" s="266">
        <v>80211</v>
      </c>
      <c r="W673" s="267">
        <v>0.801645045873393</v>
      </c>
      <c r="X673" s="267">
        <v>0.641391106043329</v>
      </c>
      <c r="Y673" s="268">
        <v>0.789920724801812</v>
      </c>
      <c r="Z673" s="268">
        <v>0.779980812280141</v>
      </c>
      <c r="AA673" s="295">
        <v>-0.148529618758482</v>
      </c>
      <c r="AB673" s="264">
        <v>22528</v>
      </c>
      <c r="AC673" s="264">
        <v>17398</v>
      </c>
      <c r="AD673" s="264">
        <v>21594</v>
      </c>
      <c r="AE673" s="264">
        <v>17496</v>
      </c>
      <c r="AF673" s="268">
        <v>0.772283380681818</v>
      </c>
      <c r="AG673" s="268">
        <v>0.810225062517366</v>
      </c>
      <c r="AH673" s="295">
        <v>-0.0379416818355477</v>
      </c>
    </row>
    <row r="674" spans="1:34">
      <c r="A674" s="315" t="s">
        <v>719</v>
      </c>
      <c r="B674" s="321" t="s">
        <v>3338</v>
      </c>
      <c r="C674" s="293" t="s">
        <v>1148</v>
      </c>
      <c r="D674" s="321" t="s">
        <v>1148</v>
      </c>
      <c r="E674" s="263">
        <v>5345</v>
      </c>
      <c r="F674" s="263">
        <v>4986</v>
      </c>
      <c r="G674" s="263">
        <v>3495</v>
      </c>
      <c r="H674" s="264">
        <v>2185</v>
      </c>
      <c r="I674" s="264">
        <v>2179</v>
      </c>
      <c r="J674" s="264">
        <v>1713</v>
      </c>
      <c r="K674" s="264">
        <v>3539</v>
      </c>
      <c r="L674" s="264">
        <v>3510</v>
      </c>
      <c r="M674" s="264">
        <v>2428</v>
      </c>
      <c r="N674" s="267">
        <v>0.987511520737327</v>
      </c>
      <c r="O674" s="266">
        <v>107145</v>
      </c>
      <c r="P674" s="294">
        <v>0.9</v>
      </c>
      <c r="Q674" s="267">
        <v>0.932834424695978</v>
      </c>
      <c r="R674" s="267">
        <v>0.997254004576659</v>
      </c>
      <c r="S674" s="267">
        <v>0.991805594800791</v>
      </c>
      <c r="T674" s="295">
        <v>-0.0644195798806815</v>
      </c>
      <c r="U674" s="266">
        <v>108500</v>
      </c>
      <c r="V674" s="266">
        <v>76572</v>
      </c>
      <c r="W674" s="267">
        <v>0.705732718894009</v>
      </c>
      <c r="X674" s="267">
        <v>0.653882132834425</v>
      </c>
      <c r="Y674" s="268">
        <v>0.783981693363844</v>
      </c>
      <c r="Z674" s="268">
        <v>0.686069511161345</v>
      </c>
      <c r="AA674" s="295">
        <v>-0.13009956052942</v>
      </c>
      <c r="AB674" s="264">
        <v>25703</v>
      </c>
      <c r="AC674" s="264">
        <v>18356</v>
      </c>
      <c r="AD674" s="264">
        <v>24489</v>
      </c>
      <c r="AE674" s="264">
        <v>17737</v>
      </c>
      <c r="AF674" s="268">
        <v>0.714157880403066</v>
      </c>
      <c r="AG674" s="268">
        <v>0.724284372575442</v>
      </c>
      <c r="AH674" s="295">
        <v>-0.0101264921723762</v>
      </c>
    </row>
    <row r="675" spans="1:34">
      <c r="A675" s="315" t="s">
        <v>719</v>
      </c>
      <c r="B675" s="321" t="s">
        <v>3340</v>
      </c>
      <c r="C675" s="293" t="s">
        <v>1149</v>
      </c>
      <c r="D675" s="302" t="s">
        <v>1150</v>
      </c>
      <c r="E675" s="263">
        <v>2775</v>
      </c>
      <c r="F675" s="263">
        <v>2701</v>
      </c>
      <c r="G675" s="263">
        <v>2479</v>
      </c>
      <c r="H675" s="264">
        <v>1469</v>
      </c>
      <c r="I675" s="264">
        <v>1442</v>
      </c>
      <c r="J675" s="264">
        <v>1401</v>
      </c>
      <c r="K675" s="264">
        <v>1712</v>
      </c>
      <c r="L675" s="264">
        <v>1661</v>
      </c>
      <c r="M675" s="264">
        <v>1462</v>
      </c>
      <c r="N675" s="267">
        <v>0.98051179461532</v>
      </c>
      <c r="O675" s="266">
        <v>58816</v>
      </c>
      <c r="P675" s="294">
        <v>0.9</v>
      </c>
      <c r="Q675" s="267">
        <v>0.973333333333333</v>
      </c>
      <c r="R675" s="267">
        <v>0.981620149761743</v>
      </c>
      <c r="S675" s="267">
        <v>0.970210280373832</v>
      </c>
      <c r="T675" s="295">
        <v>-0.00828681642840934</v>
      </c>
      <c r="U675" s="266">
        <v>59985</v>
      </c>
      <c r="V675" s="266">
        <v>55181</v>
      </c>
      <c r="W675" s="267">
        <v>0.919913311661249</v>
      </c>
      <c r="X675" s="267">
        <v>0.893333333333333</v>
      </c>
      <c r="Y675" s="268">
        <v>0.953710006807352</v>
      </c>
      <c r="Z675" s="268">
        <v>0.853971962616822</v>
      </c>
      <c r="AA675" s="295">
        <v>-0.0603766734740186</v>
      </c>
      <c r="AB675" s="264">
        <v>13371</v>
      </c>
      <c r="AC675" s="264">
        <v>12197</v>
      </c>
      <c r="AD675" s="264">
        <v>14034</v>
      </c>
      <c r="AE675" s="264">
        <v>13019</v>
      </c>
      <c r="AF675" s="268">
        <v>0.912198040535487</v>
      </c>
      <c r="AG675" s="268">
        <v>0.927675644862477</v>
      </c>
      <c r="AH675" s="295">
        <v>-0.0154776043269896</v>
      </c>
    </row>
    <row r="676" spans="1:34">
      <c r="A676" s="315" t="s">
        <v>719</v>
      </c>
      <c r="B676" s="321" t="s">
        <v>3335</v>
      </c>
      <c r="C676" s="293" t="s">
        <v>1151</v>
      </c>
      <c r="D676" s="302" t="s">
        <v>1151</v>
      </c>
      <c r="E676" s="263">
        <v>5</v>
      </c>
      <c r="F676" s="263">
        <v>1</v>
      </c>
      <c r="G676" s="263">
        <v>0</v>
      </c>
      <c r="H676" s="264">
        <v>0</v>
      </c>
      <c r="I676" s="264">
        <v>0</v>
      </c>
      <c r="J676" s="264">
        <v>0</v>
      </c>
      <c r="K676" s="264">
        <v>0</v>
      </c>
      <c r="L676" s="264">
        <v>0</v>
      </c>
      <c r="M676" s="264">
        <v>0</v>
      </c>
      <c r="N676" s="267">
        <v>0.315789473684211</v>
      </c>
      <c r="O676" s="266">
        <v>6</v>
      </c>
      <c r="P676" s="294">
        <v>0.9</v>
      </c>
      <c r="Q676" s="267">
        <v>0.2</v>
      </c>
      <c r="R676" s="267">
        <v>0</v>
      </c>
      <c r="S676" s="267">
        <v>0</v>
      </c>
      <c r="T676" s="295">
        <v>0.2</v>
      </c>
      <c r="U676" s="266">
        <v>19</v>
      </c>
      <c r="V676" s="266">
        <v>5</v>
      </c>
      <c r="W676" s="267">
        <v>0.263157894736842</v>
      </c>
      <c r="X676" s="267">
        <v>0</v>
      </c>
      <c r="Y676" s="268">
        <v>0</v>
      </c>
      <c r="Z676" s="268">
        <v>0</v>
      </c>
      <c r="AA676" s="295">
        <v>0</v>
      </c>
      <c r="AB676" s="264">
        <v>8</v>
      </c>
      <c r="AC676" s="264">
        <v>1</v>
      </c>
      <c r="AD676" s="264">
        <v>2</v>
      </c>
      <c r="AE676" s="264">
        <v>2</v>
      </c>
      <c r="AF676" s="268">
        <v>0.125</v>
      </c>
      <c r="AG676" s="268">
        <v>1</v>
      </c>
      <c r="AH676" s="295">
        <v>-0.875</v>
      </c>
    </row>
    <row r="677" spans="1:34">
      <c r="A677" s="315" t="s">
        <v>719</v>
      </c>
      <c r="B677" s="321" t="s">
        <v>3335</v>
      </c>
      <c r="C677" s="293" t="s">
        <v>1152</v>
      </c>
      <c r="D677" s="302" t="s">
        <v>1153</v>
      </c>
      <c r="E677" s="263">
        <v>12</v>
      </c>
      <c r="F677" s="263">
        <v>1</v>
      </c>
      <c r="G677" s="263">
        <v>0</v>
      </c>
      <c r="H677" s="264">
        <v>2</v>
      </c>
      <c r="I677" s="264">
        <v>2</v>
      </c>
      <c r="J677" s="264">
        <v>0</v>
      </c>
      <c r="K677" s="264">
        <v>0</v>
      </c>
      <c r="L677" s="264">
        <v>0</v>
      </c>
      <c r="M677" s="264">
        <v>0</v>
      </c>
      <c r="N677" s="267">
        <v>0.277777777777778</v>
      </c>
      <c r="O677" s="266">
        <v>5</v>
      </c>
      <c r="P677" s="294">
        <v>0.9</v>
      </c>
      <c r="Q677" s="267">
        <v>0.0833333333333333</v>
      </c>
      <c r="R677" s="267">
        <v>1</v>
      </c>
      <c r="S677" s="267">
        <v>0</v>
      </c>
      <c r="T677" s="295">
        <v>-0.916666666666667</v>
      </c>
      <c r="U677" s="266">
        <v>18</v>
      </c>
      <c r="V677" s="266">
        <v>2</v>
      </c>
      <c r="W677" s="267">
        <v>0.111111111111111</v>
      </c>
      <c r="X677" s="267">
        <v>0</v>
      </c>
      <c r="Y677" s="268">
        <v>0</v>
      </c>
      <c r="Z677" s="268">
        <v>0</v>
      </c>
      <c r="AA677" s="295">
        <v>0</v>
      </c>
      <c r="AB677" s="264">
        <v>14</v>
      </c>
      <c r="AC677" s="264">
        <v>0</v>
      </c>
      <c r="AD677" s="264">
        <v>3</v>
      </c>
      <c r="AE677" s="264">
        <v>2</v>
      </c>
      <c r="AF677" s="268">
        <v>0</v>
      </c>
      <c r="AG677" s="268">
        <v>0.666666666666667</v>
      </c>
      <c r="AH677" s="295">
        <v>-0.666666666666667</v>
      </c>
    </row>
    <row r="678" spans="1:34">
      <c r="A678" s="315" t="s">
        <v>719</v>
      </c>
      <c r="B678" s="321" t="s">
        <v>3335</v>
      </c>
      <c r="C678" s="293" t="s">
        <v>1154</v>
      </c>
      <c r="D678" s="302" t="s">
        <v>1155</v>
      </c>
      <c r="E678" s="263">
        <v>0</v>
      </c>
      <c r="F678" s="263">
        <v>0</v>
      </c>
      <c r="G678" s="263">
        <v>0</v>
      </c>
      <c r="H678" s="264">
        <v>0</v>
      </c>
      <c r="I678" s="264">
        <v>0</v>
      </c>
      <c r="J678" s="264">
        <v>0</v>
      </c>
      <c r="K678" s="264">
        <v>0</v>
      </c>
      <c r="L678" s="264">
        <v>0</v>
      </c>
      <c r="M678" s="264">
        <v>0</v>
      </c>
      <c r="N678" s="267">
        <v>1</v>
      </c>
      <c r="O678" s="266">
        <v>1</v>
      </c>
      <c r="P678" s="294">
        <v>0.9</v>
      </c>
      <c r="Q678" s="267">
        <v>0</v>
      </c>
      <c r="R678" s="267">
        <v>0</v>
      </c>
      <c r="S678" s="267">
        <v>0</v>
      </c>
      <c r="T678" s="295">
        <v>0</v>
      </c>
      <c r="U678" s="266">
        <v>1</v>
      </c>
      <c r="V678" s="266">
        <v>1</v>
      </c>
      <c r="W678" s="267">
        <v>1</v>
      </c>
      <c r="X678" s="267">
        <v>0</v>
      </c>
      <c r="Y678" s="268">
        <v>0</v>
      </c>
      <c r="Z678" s="268">
        <v>0</v>
      </c>
      <c r="AA678" s="295">
        <v>0</v>
      </c>
      <c r="AB678" s="264">
        <v>0</v>
      </c>
      <c r="AC678" s="264">
        <v>0</v>
      </c>
      <c r="AD678" s="264">
        <v>0</v>
      </c>
      <c r="AE678" s="264">
        <v>0</v>
      </c>
      <c r="AF678" s="268">
        <v>0</v>
      </c>
      <c r="AG678" s="268">
        <v>0</v>
      </c>
      <c r="AH678" s="295">
        <v>0</v>
      </c>
    </row>
    <row r="679" spans="1:34">
      <c r="A679" s="315" t="s">
        <v>719</v>
      </c>
      <c r="B679" s="321" t="s">
        <v>3337</v>
      </c>
      <c r="C679" s="293" t="s">
        <v>1156</v>
      </c>
      <c r="D679" s="302" t="s">
        <v>1157</v>
      </c>
      <c r="E679" s="263">
        <v>1327</v>
      </c>
      <c r="F679" s="263">
        <v>1322</v>
      </c>
      <c r="G679" s="263">
        <v>1191</v>
      </c>
      <c r="H679" s="264">
        <v>492</v>
      </c>
      <c r="I679" s="264">
        <v>445</v>
      </c>
      <c r="J679" s="264">
        <v>351</v>
      </c>
      <c r="K679" s="264">
        <v>893</v>
      </c>
      <c r="L679" s="264">
        <v>863</v>
      </c>
      <c r="M679" s="264">
        <v>823</v>
      </c>
      <c r="N679" s="267">
        <v>0.885895767965103</v>
      </c>
      <c r="O679" s="266">
        <v>11576</v>
      </c>
      <c r="P679" s="294">
        <v>0.9</v>
      </c>
      <c r="Q679" s="267">
        <v>0.996232102486812</v>
      </c>
      <c r="R679" s="267">
        <v>0.904471544715447</v>
      </c>
      <c r="S679" s="267">
        <v>0.966405375139978</v>
      </c>
      <c r="T679" s="295">
        <v>0.0917605577713653</v>
      </c>
      <c r="U679" s="266">
        <v>13067</v>
      </c>
      <c r="V679" s="266">
        <v>11640</v>
      </c>
      <c r="W679" s="267">
        <v>0.890793602204025</v>
      </c>
      <c r="X679" s="267">
        <v>0.897513187641296</v>
      </c>
      <c r="Y679" s="268">
        <v>0.713414634146341</v>
      </c>
      <c r="Z679" s="268">
        <v>0.921612541993281</v>
      </c>
      <c r="AA679" s="295">
        <v>0.184098553494955</v>
      </c>
      <c r="AB679" s="264">
        <v>6548</v>
      </c>
      <c r="AC679" s="264">
        <v>5878</v>
      </c>
      <c r="AD679" s="264">
        <v>5821</v>
      </c>
      <c r="AE679" s="264">
        <v>5150</v>
      </c>
      <c r="AF679" s="268">
        <v>0.897678680513134</v>
      </c>
      <c r="AG679" s="268">
        <v>0.884727710015461</v>
      </c>
      <c r="AH679" s="295">
        <v>0.0129509704976726</v>
      </c>
    </row>
    <row r="680" spans="1:34">
      <c r="A680" s="315" t="s">
        <v>1158</v>
      </c>
      <c r="B680" s="321" t="s">
        <v>3343</v>
      </c>
      <c r="C680" s="293" t="s">
        <v>1160</v>
      </c>
      <c r="D680" s="321" t="s">
        <v>1161</v>
      </c>
      <c r="E680" s="263">
        <v>2385</v>
      </c>
      <c r="F680" s="263">
        <v>2340</v>
      </c>
      <c r="G680" s="263">
        <v>2298</v>
      </c>
      <c r="H680" s="264">
        <v>962</v>
      </c>
      <c r="I680" s="264">
        <v>942</v>
      </c>
      <c r="J680" s="264">
        <v>937</v>
      </c>
      <c r="K680" s="264">
        <v>2321</v>
      </c>
      <c r="L680" s="264">
        <v>2275</v>
      </c>
      <c r="M680" s="264">
        <v>2241</v>
      </c>
      <c r="N680" s="267">
        <v>0.973702120233837</v>
      </c>
      <c r="O680" s="266">
        <v>55798</v>
      </c>
      <c r="P680" s="294">
        <v>0.9</v>
      </c>
      <c r="Q680" s="267">
        <v>0.981132075471698</v>
      </c>
      <c r="R680" s="267">
        <v>0.979209979209979</v>
      </c>
      <c r="S680" s="267">
        <v>0.980180956484274</v>
      </c>
      <c r="T680" s="295">
        <v>0.00192209626171891</v>
      </c>
      <c r="U680" s="266">
        <v>57305</v>
      </c>
      <c r="V680" s="266">
        <v>54771</v>
      </c>
      <c r="W680" s="267">
        <v>0.955780472908123</v>
      </c>
      <c r="X680" s="267">
        <v>0.963522012578616</v>
      </c>
      <c r="Y680" s="268">
        <v>0.974012474012474</v>
      </c>
      <c r="Z680" s="268">
        <v>0.96553209823352</v>
      </c>
      <c r="AA680" s="295">
        <v>-0.0104904614338577</v>
      </c>
      <c r="AB680" s="264">
        <v>13422</v>
      </c>
      <c r="AC680" s="264">
        <v>12923</v>
      </c>
      <c r="AD680" s="264">
        <v>12670</v>
      </c>
      <c r="AE680" s="264">
        <v>12021</v>
      </c>
      <c r="AF680" s="268">
        <v>0.962822232156161</v>
      </c>
      <c r="AG680" s="268">
        <v>0.948776637726914</v>
      </c>
      <c r="AH680" s="295">
        <v>0.0140455944292475</v>
      </c>
    </row>
    <row r="681" spans="1:34">
      <c r="A681" s="315" t="s">
        <v>1158</v>
      </c>
      <c r="B681" s="321" t="s">
        <v>3343</v>
      </c>
      <c r="C681" s="293" t="s">
        <v>1162</v>
      </c>
      <c r="D681" s="321" t="s">
        <v>1163</v>
      </c>
      <c r="E681" s="263">
        <v>2021</v>
      </c>
      <c r="F681" s="263">
        <v>1988</v>
      </c>
      <c r="G681" s="263">
        <v>1908</v>
      </c>
      <c r="H681" s="264">
        <v>869</v>
      </c>
      <c r="I681" s="264">
        <v>866</v>
      </c>
      <c r="J681" s="264">
        <v>834</v>
      </c>
      <c r="K681" s="264">
        <v>2033</v>
      </c>
      <c r="L681" s="264">
        <v>2008</v>
      </c>
      <c r="M681" s="264">
        <v>1924</v>
      </c>
      <c r="N681" s="267">
        <v>0.982907921322832</v>
      </c>
      <c r="O681" s="266">
        <v>47673</v>
      </c>
      <c r="P681" s="294">
        <v>0.9</v>
      </c>
      <c r="Q681" s="267">
        <v>0.983671449777338</v>
      </c>
      <c r="R681" s="267">
        <v>0.996547756041427</v>
      </c>
      <c r="S681" s="267">
        <v>0.987702902115101</v>
      </c>
      <c r="T681" s="295">
        <v>-0.012876306264089</v>
      </c>
      <c r="U681" s="266">
        <v>48502</v>
      </c>
      <c r="V681" s="266">
        <v>46370</v>
      </c>
      <c r="W681" s="267">
        <v>0.956043049771143</v>
      </c>
      <c r="X681" s="267">
        <v>0.944087085601187</v>
      </c>
      <c r="Y681" s="268">
        <v>0.959723820483314</v>
      </c>
      <c r="Z681" s="268">
        <v>0.94638465322184</v>
      </c>
      <c r="AA681" s="295">
        <v>-0.0156367348821267</v>
      </c>
      <c r="AB681" s="264">
        <v>11485</v>
      </c>
      <c r="AC681" s="264">
        <v>10966</v>
      </c>
      <c r="AD681" s="264">
        <v>10658</v>
      </c>
      <c r="AE681" s="264">
        <v>10178</v>
      </c>
      <c r="AF681" s="268">
        <v>0.954810622551154</v>
      </c>
      <c r="AG681" s="268">
        <v>0.954963407768812</v>
      </c>
      <c r="AH681" s="295">
        <v>-0.000152785217658491</v>
      </c>
    </row>
    <row r="682" spans="1:34">
      <c r="A682" s="315" t="s">
        <v>1158</v>
      </c>
      <c r="B682" s="321" t="s">
        <v>3343</v>
      </c>
      <c r="C682" s="293" t="s">
        <v>1164</v>
      </c>
      <c r="D682" s="321" t="s">
        <v>1165</v>
      </c>
      <c r="E682" s="263">
        <v>3207</v>
      </c>
      <c r="F682" s="263">
        <v>3099</v>
      </c>
      <c r="G682" s="263">
        <v>2922</v>
      </c>
      <c r="H682" s="264">
        <v>1209</v>
      </c>
      <c r="I682" s="264">
        <v>1172</v>
      </c>
      <c r="J682" s="264">
        <v>1136</v>
      </c>
      <c r="K682" s="264">
        <v>3029</v>
      </c>
      <c r="L682" s="264">
        <v>2968</v>
      </c>
      <c r="M682" s="264">
        <v>2821</v>
      </c>
      <c r="N682" s="267">
        <v>0.972811627198962</v>
      </c>
      <c r="O682" s="266">
        <v>73493</v>
      </c>
      <c r="P682" s="294">
        <v>0.9</v>
      </c>
      <c r="Q682" s="267">
        <v>0.966323666978485</v>
      </c>
      <c r="R682" s="267">
        <v>0.969396195202647</v>
      </c>
      <c r="S682" s="267">
        <v>0.979861340376362</v>
      </c>
      <c r="T682" s="295">
        <v>-0.00307252822416226</v>
      </c>
      <c r="U682" s="266">
        <v>75547</v>
      </c>
      <c r="V682" s="266">
        <v>70184</v>
      </c>
      <c r="W682" s="267">
        <v>0.929011079195732</v>
      </c>
      <c r="X682" s="267">
        <v>0.911131898971001</v>
      </c>
      <c r="Y682" s="268">
        <v>0.939619520264682</v>
      </c>
      <c r="Z682" s="268">
        <v>0.931330472103004</v>
      </c>
      <c r="AA682" s="295">
        <v>-0.0284876212936807</v>
      </c>
      <c r="AB682" s="264">
        <v>17682</v>
      </c>
      <c r="AC682" s="264">
        <v>16465</v>
      </c>
      <c r="AD682" s="264">
        <v>17024</v>
      </c>
      <c r="AE682" s="264">
        <v>15848</v>
      </c>
      <c r="AF682" s="268">
        <v>0.931172944237077</v>
      </c>
      <c r="AG682" s="268">
        <v>0.930921052631579</v>
      </c>
      <c r="AH682" s="295">
        <v>0.000251891605498322</v>
      </c>
    </row>
    <row r="683" spans="1:34">
      <c r="A683" s="315" t="s">
        <v>1158</v>
      </c>
      <c r="B683" s="321" t="s">
        <v>3343</v>
      </c>
      <c r="C683" s="293" t="s">
        <v>1166</v>
      </c>
      <c r="D683" s="321" t="s">
        <v>1167</v>
      </c>
      <c r="E683" s="263">
        <v>3556</v>
      </c>
      <c r="F683" s="263">
        <v>3493</v>
      </c>
      <c r="G683" s="263">
        <v>3369</v>
      </c>
      <c r="H683" s="264">
        <v>1365</v>
      </c>
      <c r="I683" s="264">
        <v>1346</v>
      </c>
      <c r="J683" s="264">
        <v>1314</v>
      </c>
      <c r="K683" s="264">
        <v>3367</v>
      </c>
      <c r="L683" s="264">
        <v>3285</v>
      </c>
      <c r="M683" s="264">
        <v>3215</v>
      </c>
      <c r="N683" s="267">
        <v>0.980399738985427</v>
      </c>
      <c r="O683" s="266">
        <v>81132</v>
      </c>
      <c r="P683" s="294">
        <v>0.9</v>
      </c>
      <c r="Q683" s="267">
        <v>0.982283464566929</v>
      </c>
      <c r="R683" s="267">
        <v>0.986080586080586</v>
      </c>
      <c r="S683" s="267">
        <v>0.975645975645976</v>
      </c>
      <c r="T683" s="295">
        <v>-0.00379712151365696</v>
      </c>
      <c r="U683" s="266">
        <v>82754</v>
      </c>
      <c r="V683" s="266">
        <v>78979</v>
      </c>
      <c r="W683" s="267">
        <v>0.954382869710225</v>
      </c>
      <c r="X683" s="267">
        <v>0.947412823397075</v>
      </c>
      <c r="Y683" s="268">
        <v>0.962637362637363</v>
      </c>
      <c r="Z683" s="268">
        <v>0.954855954855955</v>
      </c>
      <c r="AA683" s="295">
        <v>-0.0152245392402873</v>
      </c>
      <c r="AB683" s="264">
        <v>19823</v>
      </c>
      <c r="AC683" s="264">
        <v>18943</v>
      </c>
      <c r="AD683" s="264">
        <v>18033</v>
      </c>
      <c r="AE683" s="264">
        <v>17161</v>
      </c>
      <c r="AF683" s="268">
        <v>0.955607123038894</v>
      </c>
      <c r="AG683" s="268">
        <v>0.95164420784118</v>
      </c>
      <c r="AH683" s="295">
        <v>0.00396291519771408</v>
      </c>
    </row>
    <row r="684" spans="1:34">
      <c r="A684" s="315" t="s">
        <v>1158</v>
      </c>
      <c r="B684" s="321" t="s">
        <v>3343</v>
      </c>
      <c r="C684" s="293" t="s">
        <v>1168</v>
      </c>
      <c r="D684" s="321" t="s">
        <v>1169</v>
      </c>
      <c r="E684" s="263">
        <v>1502</v>
      </c>
      <c r="F684" s="263">
        <v>1490</v>
      </c>
      <c r="G684" s="263">
        <v>1446</v>
      </c>
      <c r="H684" s="264">
        <v>553</v>
      </c>
      <c r="I684" s="264">
        <v>551</v>
      </c>
      <c r="J684" s="264">
        <v>535</v>
      </c>
      <c r="K684" s="264">
        <v>1387</v>
      </c>
      <c r="L684" s="264">
        <v>1379</v>
      </c>
      <c r="M684" s="264">
        <v>1331</v>
      </c>
      <c r="N684" s="267">
        <v>0.990663196016297</v>
      </c>
      <c r="O684" s="266">
        <v>35014</v>
      </c>
      <c r="P684" s="294">
        <v>0.9</v>
      </c>
      <c r="Q684" s="267">
        <v>0.992010652463382</v>
      </c>
      <c r="R684" s="267">
        <v>0.996383363471971</v>
      </c>
      <c r="S684" s="267">
        <v>0.994232155731795</v>
      </c>
      <c r="T684" s="295">
        <v>-0.00437271100858894</v>
      </c>
      <c r="U684" s="266">
        <v>35344</v>
      </c>
      <c r="V684" s="266">
        <v>34074</v>
      </c>
      <c r="W684" s="267">
        <v>0.964067451335446</v>
      </c>
      <c r="X684" s="267">
        <v>0.96271637816245</v>
      </c>
      <c r="Y684" s="268">
        <v>0.96745027124774</v>
      </c>
      <c r="Z684" s="268">
        <v>0.959625090122567</v>
      </c>
      <c r="AA684" s="295">
        <v>-0.0047338930852896</v>
      </c>
      <c r="AB684" s="264">
        <v>8191</v>
      </c>
      <c r="AC684" s="264">
        <v>7936</v>
      </c>
      <c r="AD684" s="264">
        <v>7750</v>
      </c>
      <c r="AE684" s="264">
        <v>7415</v>
      </c>
      <c r="AF684" s="268">
        <v>0.968868270052497</v>
      </c>
      <c r="AG684" s="268">
        <v>0.956774193548387</v>
      </c>
      <c r="AH684" s="295">
        <v>0.0120940765041095</v>
      </c>
    </row>
    <row r="685" spans="1:34">
      <c r="A685" s="315" t="s">
        <v>1158</v>
      </c>
      <c r="B685" s="321" t="s">
        <v>3343</v>
      </c>
      <c r="C685" s="293" t="s">
        <v>1170</v>
      </c>
      <c r="D685" s="321" t="s">
        <v>1171</v>
      </c>
      <c r="E685" s="263">
        <v>2337</v>
      </c>
      <c r="F685" s="263">
        <v>2273</v>
      </c>
      <c r="G685" s="263">
        <v>2233</v>
      </c>
      <c r="H685" s="264">
        <v>988</v>
      </c>
      <c r="I685" s="264">
        <v>963</v>
      </c>
      <c r="J685" s="264">
        <v>950</v>
      </c>
      <c r="K685" s="264">
        <v>2328</v>
      </c>
      <c r="L685" s="264">
        <v>2266</v>
      </c>
      <c r="M685" s="264">
        <v>2216</v>
      </c>
      <c r="N685" s="267">
        <v>0.978641157189682</v>
      </c>
      <c r="O685" s="266">
        <v>54937</v>
      </c>
      <c r="P685" s="294">
        <v>0.9</v>
      </c>
      <c r="Q685" s="267">
        <v>0.972614462986735</v>
      </c>
      <c r="R685" s="267">
        <v>0.974696356275304</v>
      </c>
      <c r="S685" s="267">
        <v>0.973367697594502</v>
      </c>
      <c r="T685" s="295">
        <v>-0.00208189328856845</v>
      </c>
      <c r="U685" s="266">
        <v>56136</v>
      </c>
      <c r="V685" s="266">
        <v>54085</v>
      </c>
      <c r="W685" s="267">
        <v>0.963463730939148</v>
      </c>
      <c r="X685" s="267">
        <v>0.955498502353445</v>
      </c>
      <c r="Y685" s="268">
        <v>0.961538461538462</v>
      </c>
      <c r="Z685" s="268">
        <v>0.951890034364261</v>
      </c>
      <c r="AA685" s="295">
        <v>-0.00603995918501699</v>
      </c>
      <c r="AB685" s="264">
        <v>13363</v>
      </c>
      <c r="AC685" s="264">
        <v>12863</v>
      </c>
      <c r="AD685" s="264">
        <v>12370</v>
      </c>
      <c r="AE685" s="264">
        <v>11858</v>
      </c>
      <c r="AF685" s="268">
        <v>0.962583252263713</v>
      </c>
      <c r="AG685" s="268">
        <v>0.958609539207761</v>
      </c>
      <c r="AH685" s="295">
        <v>0.00397371305595251</v>
      </c>
    </row>
    <row r="686" spans="1:34">
      <c r="A686" s="315" t="s">
        <v>1158</v>
      </c>
      <c r="B686" s="321" t="s">
        <v>3343</v>
      </c>
      <c r="C686" s="293" t="s">
        <v>1172</v>
      </c>
      <c r="D686" s="321" t="s">
        <v>1173</v>
      </c>
      <c r="E686" s="263">
        <v>1694</v>
      </c>
      <c r="F686" s="263">
        <v>1678</v>
      </c>
      <c r="G686" s="263">
        <v>1615</v>
      </c>
      <c r="H686" s="264">
        <v>694</v>
      </c>
      <c r="I686" s="264">
        <v>691</v>
      </c>
      <c r="J686" s="264">
        <v>669</v>
      </c>
      <c r="K686" s="264">
        <v>1630</v>
      </c>
      <c r="L686" s="264">
        <v>1608</v>
      </c>
      <c r="M686" s="264">
        <v>1557</v>
      </c>
      <c r="N686" s="267">
        <v>0.991611245465538</v>
      </c>
      <c r="O686" s="266">
        <v>39363</v>
      </c>
      <c r="P686" s="294">
        <v>0.9</v>
      </c>
      <c r="Q686" s="267">
        <v>0.990554899645809</v>
      </c>
      <c r="R686" s="267">
        <v>0.995677233429395</v>
      </c>
      <c r="S686" s="267">
        <v>0.986503067484663</v>
      </c>
      <c r="T686" s="295">
        <v>-0.00512233378358606</v>
      </c>
      <c r="U686" s="266">
        <v>39696</v>
      </c>
      <c r="V686" s="266">
        <v>38011</v>
      </c>
      <c r="W686" s="267">
        <v>0.957552398226522</v>
      </c>
      <c r="X686" s="267">
        <v>0.953364817001181</v>
      </c>
      <c r="Y686" s="268">
        <v>0.963976945244957</v>
      </c>
      <c r="Z686" s="268">
        <v>0.95521472392638</v>
      </c>
      <c r="AA686" s="295">
        <v>-0.0106121282437762</v>
      </c>
      <c r="AB686" s="264">
        <v>9485</v>
      </c>
      <c r="AC686" s="264">
        <v>9061</v>
      </c>
      <c r="AD686" s="264">
        <v>8947</v>
      </c>
      <c r="AE686" s="264">
        <v>8571</v>
      </c>
      <c r="AF686" s="268">
        <v>0.955297838692673</v>
      </c>
      <c r="AG686" s="268">
        <v>0.957974740136359</v>
      </c>
      <c r="AH686" s="295">
        <v>-0.00267690144368593</v>
      </c>
    </row>
    <row r="687" spans="1:34">
      <c r="A687" s="315" t="s">
        <v>1158</v>
      </c>
      <c r="B687" s="321" t="s">
        <v>3343</v>
      </c>
      <c r="C687" s="293" t="s">
        <v>1174</v>
      </c>
      <c r="D687" s="321" t="s">
        <v>1175</v>
      </c>
      <c r="E687" s="263">
        <v>2286</v>
      </c>
      <c r="F687" s="263">
        <v>2248</v>
      </c>
      <c r="G687" s="263">
        <v>2195</v>
      </c>
      <c r="H687" s="264">
        <v>885</v>
      </c>
      <c r="I687" s="264">
        <v>863</v>
      </c>
      <c r="J687" s="264">
        <v>848</v>
      </c>
      <c r="K687" s="264">
        <v>2230</v>
      </c>
      <c r="L687" s="264">
        <v>2105</v>
      </c>
      <c r="M687" s="264">
        <v>2057</v>
      </c>
      <c r="N687" s="267">
        <v>0.977626334061978</v>
      </c>
      <c r="O687" s="266">
        <v>53221</v>
      </c>
      <c r="P687" s="294">
        <v>0.9</v>
      </c>
      <c r="Q687" s="267">
        <v>0.983377077865267</v>
      </c>
      <c r="R687" s="267">
        <v>0.975141242937853</v>
      </c>
      <c r="S687" s="267">
        <v>0.943946188340807</v>
      </c>
      <c r="T687" s="295">
        <v>0.00823583492741375</v>
      </c>
      <c r="U687" s="266">
        <v>54439</v>
      </c>
      <c r="V687" s="266">
        <v>52339</v>
      </c>
      <c r="W687" s="267">
        <v>0.961424713899961</v>
      </c>
      <c r="X687" s="267">
        <v>0.960192475940507</v>
      </c>
      <c r="Y687" s="268">
        <v>0.95819209039548</v>
      </c>
      <c r="Z687" s="268">
        <v>0.922421524663677</v>
      </c>
      <c r="AA687" s="295">
        <v>0.00200038554502713</v>
      </c>
      <c r="AB687" s="264">
        <v>12840</v>
      </c>
      <c r="AC687" s="264">
        <v>12308</v>
      </c>
      <c r="AD687" s="264">
        <v>11791</v>
      </c>
      <c r="AE687" s="264">
        <v>11314</v>
      </c>
      <c r="AF687" s="268">
        <v>0.958566978193146</v>
      </c>
      <c r="AG687" s="268">
        <v>0.959545415995251</v>
      </c>
      <c r="AH687" s="295">
        <v>-0.00097843780210416</v>
      </c>
    </row>
    <row r="688" spans="1:34">
      <c r="A688" s="315" t="s">
        <v>1158</v>
      </c>
      <c r="B688" s="321" t="s">
        <v>3343</v>
      </c>
      <c r="C688" s="293" t="s">
        <v>1176</v>
      </c>
      <c r="D688" s="321" t="s">
        <v>1177</v>
      </c>
      <c r="E688" s="263">
        <v>2820</v>
      </c>
      <c r="F688" s="263">
        <v>2603</v>
      </c>
      <c r="G688" s="263">
        <v>2598</v>
      </c>
      <c r="H688" s="264">
        <v>1170</v>
      </c>
      <c r="I688" s="264">
        <v>1139</v>
      </c>
      <c r="J688" s="264">
        <v>1093</v>
      </c>
      <c r="K688" s="264">
        <v>2809</v>
      </c>
      <c r="L688" s="264">
        <v>2357</v>
      </c>
      <c r="M688" s="264">
        <v>2562</v>
      </c>
      <c r="N688" s="267">
        <v>0.940092375255546</v>
      </c>
      <c r="O688" s="266">
        <v>62079</v>
      </c>
      <c r="P688" s="294">
        <v>0.9</v>
      </c>
      <c r="Q688" s="267">
        <v>0.923049645390071</v>
      </c>
      <c r="R688" s="267">
        <v>0.973504273504273</v>
      </c>
      <c r="S688" s="267">
        <v>0.839088643645425</v>
      </c>
      <c r="T688" s="295">
        <v>-0.0504546281142025</v>
      </c>
      <c r="U688" s="266">
        <v>66035</v>
      </c>
      <c r="V688" s="266">
        <v>61702</v>
      </c>
      <c r="W688" s="267">
        <v>0.934383281593095</v>
      </c>
      <c r="X688" s="267">
        <v>0.921276595744681</v>
      </c>
      <c r="Y688" s="268">
        <v>0.934188034188034</v>
      </c>
      <c r="Z688" s="268">
        <v>0.912068351726593</v>
      </c>
      <c r="AA688" s="295">
        <v>-0.0129114384433533</v>
      </c>
      <c r="AB688" s="264">
        <v>15945</v>
      </c>
      <c r="AC688" s="264">
        <v>14852</v>
      </c>
      <c r="AD688" s="264">
        <v>14649</v>
      </c>
      <c r="AE688" s="264">
        <v>13649</v>
      </c>
      <c r="AF688" s="268">
        <v>0.931451865788648</v>
      </c>
      <c r="AG688" s="268">
        <v>0.931735954672674</v>
      </c>
      <c r="AH688" s="295">
        <v>-0.000284088884025424</v>
      </c>
    </row>
    <row r="689" spans="1:34">
      <c r="A689" s="315" t="s">
        <v>1158</v>
      </c>
      <c r="B689" s="321" t="s">
        <v>3344</v>
      </c>
      <c r="C689" s="293" t="s">
        <v>1178</v>
      </c>
      <c r="D689" s="321" t="s">
        <v>1179</v>
      </c>
      <c r="E689" s="263">
        <v>2880</v>
      </c>
      <c r="F689" s="263">
        <v>2749</v>
      </c>
      <c r="G689" s="263">
        <v>2647</v>
      </c>
      <c r="H689" s="264">
        <v>1001</v>
      </c>
      <c r="I689" s="264">
        <v>911</v>
      </c>
      <c r="J689" s="264">
        <v>911</v>
      </c>
      <c r="K689" s="264">
        <v>2003</v>
      </c>
      <c r="L689" s="264">
        <v>1921</v>
      </c>
      <c r="M689" s="264">
        <v>1860</v>
      </c>
      <c r="N689" s="267">
        <v>0.941226941226941</v>
      </c>
      <c r="O689" s="266">
        <v>57044</v>
      </c>
      <c r="P689" s="294">
        <v>0.9</v>
      </c>
      <c r="Q689" s="267">
        <v>0.954513888888889</v>
      </c>
      <c r="R689" s="267">
        <v>0.91008991008991</v>
      </c>
      <c r="S689" s="267">
        <v>0.959061407888168</v>
      </c>
      <c r="T689" s="295">
        <v>0.0444239787989787</v>
      </c>
      <c r="U689" s="266">
        <v>60606</v>
      </c>
      <c r="V689" s="266">
        <v>55331</v>
      </c>
      <c r="W689" s="267">
        <v>0.912962412962413</v>
      </c>
      <c r="X689" s="267">
        <v>0.919097222222222</v>
      </c>
      <c r="Y689" s="268">
        <v>0.91008991008991</v>
      </c>
      <c r="Z689" s="268">
        <v>0.928607089365951</v>
      </c>
      <c r="AA689" s="295">
        <v>0.0090073121323121</v>
      </c>
      <c r="AB689" s="264">
        <v>13659</v>
      </c>
      <c r="AC689" s="264">
        <v>12605</v>
      </c>
      <c r="AD689" s="264">
        <v>13762</v>
      </c>
      <c r="AE689" s="264">
        <v>12469</v>
      </c>
      <c r="AF689" s="268">
        <v>0.922834760963467</v>
      </c>
      <c r="AG689" s="268">
        <v>0.906045632902194</v>
      </c>
      <c r="AH689" s="295">
        <v>0.0167891280612729</v>
      </c>
    </row>
    <row r="690" spans="1:34">
      <c r="A690" s="315" t="s">
        <v>1158</v>
      </c>
      <c r="B690" s="321" t="s">
        <v>3344</v>
      </c>
      <c r="C690" s="293" t="s">
        <v>1180</v>
      </c>
      <c r="D690" s="321" t="s">
        <v>1181</v>
      </c>
      <c r="E690" s="263">
        <v>5596</v>
      </c>
      <c r="F690" s="263">
        <v>5393</v>
      </c>
      <c r="G690" s="263">
        <v>5285</v>
      </c>
      <c r="H690" s="264">
        <v>2497</v>
      </c>
      <c r="I690" s="264">
        <v>2465</v>
      </c>
      <c r="J690" s="264">
        <v>2414</v>
      </c>
      <c r="K690" s="264">
        <v>4034</v>
      </c>
      <c r="L690" s="264">
        <v>3949</v>
      </c>
      <c r="M690" s="264">
        <v>3856</v>
      </c>
      <c r="N690" s="267">
        <v>0.971549423867254</v>
      </c>
      <c r="O690" s="266">
        <v>113237</v>
      </c>
      <c r="P690" s="294">
        <v>0.9</v>
      </c>
      <c r="Q690" s="267">
        <v>0.963724088634739</v>
      </c>
      <c r="R690" s="267">
        <v>0.987184621545855</v>
      </c>
      <c r="S690" s="267">
        <v>0.978929102627665</v>
      </c>
      <c r="T690" s="295">
        <v>-0.0234605329111159</v>
      </c>
      <c r="U690" s="266">
        <v>116553</v>
      </c>
      <c r="V690" s="266">
        <v>110539</v>
      </c>
      <c r="W690" s="267">
        <v>0.948401156555387</v>
      </c>
      <c r="X690" s="267">
        <v>0.944424588992137</v>
      </c>
      <c r="Y690" s="268">
        <v>0.966760112134561</v>
      </c>
      <c r="Z690" s="268">
        <v>0.955875061973228</v>
      </c>
      <c r="AA690" s="295">
        <v>-0.0223355231424243</v>
      </c>
      <c r="AB690" s="264">
        <v>28426</v>
      </c>
      <c r="AC690" s="264">
        <v>27005</v>
      </c>
      <c r="AD690" s="264">
        <v>28264</v>
      </c>
      <c r="AE690" s="264">
        <v>27037</v>
      </c>
      <c r="AF690" s="268">
        <v>0.950010553718427</v>
      </c>
      <c r="AG690" s="268">
        <v>0.95658788564959</v>
      </c>
      <c r="AH690" s="295">
        <v>-0.00657733193116283</v>
      </c>
    </row>
    <row r="691" spans="1:34">
      <c r="A691" s="315" t="s">
        <v>1158</v>
      </c>
      <c r="B691" s="321" t="s">
        <v>3344</v>
      </c>
      <c r="C691" s="293" t="s">
        <v>1182</v>
      </c>
      <c r="D691" s="321" t="s">
        <v>1183</v>
      </c>
      <c r="E691" s="263">
        <v>1976</v>
      </c>
      <c r="F691" s="263">
        <v>1870</v>
      </c>
      <c r="G691" s="263">
        <v>1783</v>
      </c>
      <c r="H691" s="264">
        <v>708</v>
      </c>
      <c r="I691" s="264">
        <v>652</v>
      </c>
      <c r="J691" s="264">
        <v>650</v>
      </c>
      <c r="K691" s="264">
        <v>1429</v>
      </c>
      <c r="L691" s="264">
        <v>1356</v>
      </c>
      <c r="M691" s="264">
        <v>1326</v>
      </c>
      <c r="N691" s="267">
        <v>0.951407672225228</v>
      </c>
      <c r="O691" s="266">
        <v>40451</v>
      </c>
      <c r="P691" s="294">
        <v>0.9</v>
      </c>
      <c r="Q691" s="267">
        <v>0.946356275303644</v>
      </c>
      <c r="R691" s="267">
        <v>0.92090395480226</v>
      </c>
      <c r="S691" s="267">
        <v>0.948915325402379</v>
      </c>
      <c r="T691" s="295">
        <v>0.0254523205013839</v>
      </c>
      <c r="U691" s="266">
        <v>42517</v>
      </c>
      <c r="V691" s="266">
        <v>38975</v>
      </c>
      <c r="W691" s="267">
        <v>0.916692146670744</v>
      </c>
      <c r="X691" s="267">
        <v>0.902327935222672</v>
      </c>
      <c r="Y691" s="268">
        <v>0.918079096045198</v>
      </c>
      <c r="Z691" s="268">
        <v>0.927921623512946</v>
      </c>
      <c r="AA691" s="295">
        <v>-0.0157511608225257</v>
      </c>
      <c r="AB691" s="264">
        <v>9746</v>
      </c>
      <c r="AC691" s="264">
        <v>8953</v>
      </c>
      <c r="AD691" s="264">
        <v>9960</v>
      </c>
      <c r="AE691" s="264">
        <v>9130</v>
      </c>
      <c r="AF691" s="268">
        <v>0.918633285450441</v>
      </c>
      <c r="AG691" s="268">
        <v>0.916666666666667</v>
      </c>
      <c r="AH691" s="295">
        <v>0.00196661878377458</v>
      </c>
    </row>
    <row r="692" spans="1:34">
      <c r="A692" s="315" t="s">
        <v>1158</v>
      </c>
      <c r="B692" s="321" t="s">
        <v>3344</v>
      </c>
      <c r="C692" s="293" t="s">
        <v>1184</v>
      </c>
      <c r="D692" s="321" t="s">
        <v>1185</v>
      </c>
      <c r="E692" s="263">
        <v>4594</v>
      </c>
      <c r="F692" s="263">
        <v>4499</v>
      </c>
      <c r="G692" s="263">
        <v>3982</v>
      </c>
      <c r="H692" s="264">
        <v>2643</v>
      </c>
      <c r="I692" s="264">
        <v>2515</v>
      </c>
      <c r="J692" s="264">
        <v>2453</v>
      </c>
      <c r="K692" s="264">
        <v>3646</v>
      </c>
      <c r="L692" s="264">
        <v>3571</v>
      </c>
      <c r="M692" s="264">
        <v>3356</v>
      </c>
      <c r="N692" s="267">
        <v>0.977259983801632</v>
      </c>
      <c r="O692" s="266">
        <v>94116</v>
      </c>
      <c r="P692" s="294">
        <v>0.9</v>
      </c>
      <c r="Q692" s="267">
        <v>0.979320853286896</v>
      </c>
      <c r="R692" s="267">
        <v>0.951570185395384</v>
      </c>
      <c r="S692" s="267">
        <v>0.979429511793747</v>
      </c>
      <c r="T692" s="295">
        <v>0.0277506678915119</v>
      </c>
      <c r="U692" s="266">
        <v>96306</v>
      </c>
      <c r="V692" s="266">
        <v>86899</v>
      </c>
      <c r="W692" s="267">
        <v>0.902321766037422</v>
      </c>
      <c r="X692" s="267">
        <v>0.866782760121898</v>
      </c>
      <c r="Y692" s="268">
        <v>0.928111993946273</v>
      </c>
      <c r="Z692" s="268">
        <v>0.92046077893582</v>
      </c>
      <c r="AA692" s="295">
        <v>-0.0613292338243751</v>
      </c>
      <c r="AB692" s="264">
        <v>25632</v>
      </c>
      <c r="AC692" s="264">
        <v>23300</v>
      </c>
      <c r="AD692" s="264">
        <v>24286</v>
      </c>
      <c r="AE692" s="264">
        <v>22241</v>
      </c>
      <c r="AF692" s="268">
        <v>0.909019975031211</v>
      </c>
      <c r="AG692" s="268">
        <v>0.915795108292844</v>
      </c>
      <c r="AH692" s="295">
        <v>-0.00677513326163259</v>
      </c>
    </row>
    <row r="693" spans="1:34">
      <c r="A693" s="315" t="s">
        <v>1158</v>
      </c>
      <c r="B693" s="321" t="s">
        <v>3344</v>
      </c>
      <c r="C693" s="293" t="s">
        <v>1186</v>
      </c>
      <c r="D693" s="321" t="s">
        <v>1187</v>
      </c>
      <c r="E693" s="263">
        <v>1279</v>
      </c>
      <c r="F693" s="263">
        <v>1215</v>
      </c>
      <c r="G693" s="263">
        <v>1170</v>
      </c>
      <c r="H693" s="264">
        <v>336</v>
      </c>
      <c r="I693" s="264">
        <v>322</v>
      </c>
      <c r="J693" s="264">
        <v>307</v>
      </c>
      <c r="K693" s="264">
        <v>801</v>
      </c>
      <c r="L693" s="264">
        <v>783</v>
      </c>
      <c r="M693" s="264">
        <v>757</v>
      </c>
      <c r="N693" s="267">
        <v>0.960647619047619</v>
      </c>
      <c r="O693" s="266">
        <v>25217</v>
      </c>
      <c r="P693" s="294">
        <v>0.9</v>
      </c>
      <c r="Q693" s="267">
        <v>0.949960906958561</v>
      </c>
      <c r="R693" s="267">
        <v>0.958333333333333</v>
      </c>
      <c r="S693" s="267">
        <v>0.97752808988764</v>
      </c>
      <c r="T693" s="295">
        <v>-0.00837242637477198</v>
      </c>
      <c r="U693" s="266">
        <v>26250</v>
      </c>
      <c r="V693" s="266">
        <v>24210</v>
      </c>
      <c r="W693" s="267">
        <v>0.922285714285714</v>
      </c>
      <c r="X693" s="267">
        <v>0.9147771696638</v>
      </c>
      <c r="Y693" s="268">
        <v>0.913690476190476</v>
      </c>
      <c r="Z693" s="268">
        <v>0.945068664169788</v>
      </c>
      <c r="AA693" s="295">
        <v>0.00108669347332369</v>
      </c>
      <c r="AB693" s="264">
        <v>5688</v>
      </c>
      <c r="AC693" s="264">
        <v>5206</v>
      </c>
      <c r="AD693" s="264">
        <v>5882</v>
      </c>
      <c r="AE693" s="264">
        <v>5473</v>
      </c>
      <c r="AF693" s="268">
        <v>0.915260196905767</v>
      </c>
      <c r="AG693" s="268">
        <v>0.930465827949677</v>
      </c>
      <c r="AH693" s="295">
        <v>-0.0152056310439105</v>
      </c>
    </row>
    <row r="694" spans="1:34">
      <c r="A694" s="315" t="s">
        <v>1158</v>
      </c>
      <c r="B694" s="321" t="s">
        <v>3344</v>
      </c>
      <c r="C694" s="293" t="s">
        <v>1188</v>
      </c>
      <c r="D694" s="321" t="s">
        <v>1189</v>
      </c>
      <c r="E694" s="263">
        <v>2756</v>
      </c>
      <c r="F694" s="263">
        <v>2678</v>
      </c>
      <c r="G694" s="263">
        <v>2616</v>
      </c>
      <c r="H694" s="264">
        <v>1256</v>
      </c>
      <c r="I694" s="264">
        <v>1238</v>
      </c>
      <c r="J694" s="264">
        <v>1210</v>
      </c>
      <c r="K694" s="264">
        <v>2119</v>
      </c>
      <c r="L694" s="264">
        <v>2075</v>
      </c>
      <c r="M694" s="264">
        <v>2020</v>
      </c>
      <c r="N694" s="267">
        <v>0.913272525786378</v>
      </c>
      <c r="O694" s="266">
        <v>53568</v>
      </c>
      <c r="P694" s="294">
        <v>0.9</v>
      </c>
      <c r="Q694" s="267">
        <v>0.971698113207547</v>
      </c>
      <c r="R694" s="267">
        <v>0.985668789808917</v>
      </c>
      <c r="S694" s="267">
        <v>0.979235488437942</v>
      </c>
      <c r="T694" s="295">
        <v>-0.01397067660137</v>
      </c>
      <c r="U694" s="266">
        <v>58655</v>
      </c>
      <c r="V694" s="266">
        <v>55789</v>
      </c>
      <c r="W694" s="267">
        <v>0.951138010399795</v>
      </c>
      <c r="X694" s="267">
        <v>0.949201741654572</v>
      </c>
      <c r="Y694" s="268">
        <v>0.963375796178344</v>
      </c>
      <c r="Z694" s="268">
        <v>0.95327984898537</v>
      </c>
      <c r="AA694" s="295">
        <v>-0.0141740545237721</v>
      </c>
      <c r="AB694" s="264">
        <v>14606</v>
      </c>
      <c r="AC694" s="264">
        <v>13971</v>
      </c>
      <c r="AD694" s="264">
        <v>14280</v>
      </c>
      <c r="AE694" s="264">
        <v>13641</v>
      </c>
      <c r="AF694" s="268">
        <v>0.95652471587019</v>
      </c>
      <c r="AG694" s="268">
        <v>0.955252100840336</v>
      </c>
      <c r="AH694" s="295">
        <v>0.0012726150298541</v>
      </c>
    </row>
    <row r="695" spans="1:34">
      <c r="A695" s="315" t="s">
        <v>1158</v>
      </c>
      <c r="B695" s="321" t="s">
        <v>3344</v>
      </c>
      <c r="C695" s="293" t="s">
        <v>1190</v>
      </c>
      <c r="D695" s="321" t="s">
        <v>1191</v>
      </c>
      <c r="E695" s="263">
        <v>3027</v>
      </c>
      <c r="F695" s="263">
        <v>2648</v>
      </c>
      <c r="G695" s="263">
        <v>1558</v>
      </c>
      <c r="H695" s="264">
        <v>969</v>
      </c>
      <c r="I695" s="264">
        <v>902</v>
      </c>
      <c r="J695" s="264">
        <v>613</v>
      </c>
      <c r="K695" s="264">
        <v>2234</v>
      </c>
      <c r="L695" s="264">
        <v>2021</v>
      </c>
      <c r="M695" s="264">
        <v>1348</v>
      </c>
      <c r="N695" s="267">
        <v>0.887857683095928</v>
      </c>
      <c r="O695" s="266">
        <v>56347</v>
      </c>
      <c r="P695" s="294">
        <v>0.9</v>
      </c>
      <c r="Q695" s="267">
        <v>0.874793524942187</v>
      </c>
      <c r="R695" s="267">
        <v>0.930856553147575</v>
      </c>
      <c r="S695" s="267">
        <v>0.904655326768129</v>
      </c>
      <c r="T695" s="295">
        <v>-0.0560630282053879</v>
      </c>
      <c r="U695" s="266">
        <v>63464</v>
      </c>
      <c r="V695" s="266">
        <v>36044</v>
      </c>
      <c r="W695" s="267">
        <v>0.567944031261818</v>
      </c>
      <c r="X695" s="267">
        <v>0.514701024116287</v>
      </c>
      <c r="Y695" s="268">
        <v>0.632610939112487</v>
      </c>
      <c r="Z695" s="268">
        <v>0.603401969561325</v>
      </c>
      <c r="AA695" s="295">
        <v>-0.1179099149962</v>
      </c>
      <c r="AB695" s="264">
        <v>14508</v>
      </c>
      <c r="AC695" s="264">
        <v>8677</v>
      </c>
      <c r="AD695" s="264">
        <v>14483</v>
      </c>
      <c r="AE695" s="264">
        <v>8629</v>
      </c>
      <c r="AF695" s="268">
        <v>0.598083815825751</v>
      </c>
      <c r="AG695" s="268">
        <v>0.595801974728993</v>
      </c>
      <c r="AH695" s="295">
        <v>0.00228184109675866</v>
      </c>
    </row>
    <row r="696" spans="1:34">
      <c r="A696" s="315" t="s">
        <v>1158</v>
      </c>
      <c r="B696" s="321" t="s">
        <v>3344</v>
      </c>
      <c r="C696" s="293" t="s">
        <v>1192</v>
      </c>
      <c r="D696" s="321" t="s">
        <v>1193</v>
      </c>
      <c r="E696" s="263">
        <v>2751</v>
      </c>
      <c r="F696" s="263">
        <v>2688</v>
      </c>
      <c r="G696" s="263">
        <v>2626</v>
      </c>
      <c r="H696" s="264">
        <v>1810</v>
      </c>
      <c r="I696" s="264">
        <v>1771</v>
      </c>
      <c r="J696" s="264">
        <v>1756</v>
      </c>
      <c r="K696" s="264">
        <v>2188</v>
      </c>
      <c r="L696" s="264">
        <v>2162</v>
      </c>
      <c r="M696" s="264">
        <v>2121</v>
      </c>
      <c r="N696" s="267">
        <v>0.977622426754725</v>
      </c>
      <c r="O696" s="266">
        <v>55658</v>
      </c>
      <c r="P696" s="294">
        <v>0.9</v>
      </c>
      <c r="Q696" s="267">
        <v>0.977099236641221</v>
      </c>
      <c r="R696" s="267">
        <v>0.978453038674033</v>
      </c>
      <c r="S696" s="267">
        <v>0.988117001828154</v>
      </c>
      <c r="T696" s="295">
        <v>-0.00135380203281177</v>
      </c>
      <c r="U696" s="266">
        <v>56932</v>
      </c>
      <c r="V696" s="266">
        <v>54860</v>
      </c>
      <c r="W696" s="267">
        <v>0.963605705051641</v>
      </c>
      <c r="X696" s="267">
        <v>0.954561977462741</v>
      </c>
      <c r="Y696" s="268">
        <v>0.970165745856354</v>
      </c>
      <c r="Z696" s="268">
        <v>0.969378427787934</v>
      </c>
      <c r="AA696" s="295">
        <v>-0.0156037683936128</v>
      </c>
      <c r="AB696" s="264">
        <v>15939</v>
      </c>
      <c r="AC696" s="264">
        <v>15428</v>
      </c>
      <c r="AD696" s="264">
        <v>14947</v>
      </c>
      <c r="AE696" s="264">
        <v>14457</v>
      </c>
      <c r="AF696" s="268">
        <v>0.967940272288098</v>
      </c>
      <c r="AG696" s="268">
        <v>0.967217501839834</v>
      </c>
      <c r="AH696" s="295">
        <v>0.000722770448264298</v>
      </c>
    </row>
    <row r="697" spans="1:34">
      <c r="A697" s="315" t="s">
        <v>1158</v>
      </c>
      <c r="B697" s="321" t="s">
        <v>3344</v>
      </c>
      <c r="C697" s="293" t="s">
        <v>1194</v>
      </c>
      <c r="D697" s="321" t="s">
        <v>1195</v>
      </c>
      <c r="E697" s="263">
        <v>6390</v>
      </c>
      <c r="F697" s="263">
        <v>6263</v>
      </c>
      <c r="G697" s="263">
        <v>6020</v>
      </c>
      <c r="H697" s="264">
        <v>4234</v>
      </c>
      <c r="I697" s="264">
        <v>4179</v>
      </c>
      <c r="J697" s="264">
        <v>4124</v>
      </c>
      <c r="K697" s="264">
        <v>5149</v>
      </c>
      <c r="L697" s="264">
        <v>5041</v>
      </c>
      <c r="M697" s="264">
        <v>4931</v>
      </c>
      <c r="N697" s="267">
        <v>0.957071128437723</v>
      </c>
      <c r="O697" s="266">
        <v>126186</v>
      </c>
      <c r="P697" s="294">
        <v>0.9</v>
      </c>
      <c r="Q697" s="267">
        <v>0.980125195618153</v>
      </c>
      <c r="R697" s="267">
        <v>0.987009919697685</v>
      </c>
      <c r="S697" s="267">
        <v>0.979025053408429</v>
      </c>
      <c r="T697" s="295">
        <v>-0.006884724079532</v>
      </c>
      <c r="U697" s="266">
        <v>131846</v>
      </c>
      <c r="V697" s="266">
        <v>124248</v>
      </c>
      <c r="W697" s="267">
        <v>0.942372161461099</v>
      </c>
      <c r="X697" s="267">
        <v>0.942097026604069</v>
      </c>
      <c r="Y697" s="268">
        <v>0.974019839395371</v>
      </c>
      <c r="Z697" s="268">
        <v>0.957661681879977</v>
      </c>
      <c r="AA697" s="295">
        <v>-0.0319228127913019</v>
      </c>
      <c r="AB697" s="264">
        <v>36952</v>
      </c>
      <c r="AC697" s="264">
        <v>35270</v>
      </c>
      <c r="AD697" s="264">
        <v>34207</v>
      </c>
      <c r="AE697" s="264">
        <v>32471</v>
      </c>
      <c r="AF697" s="268">
        <v>0.954481489499892</v>
      </c>
      <c r="AG697" s="268">
        <v>0.949250153477358</v>
      </c>
      <c r="AH697" s="295">
        <v>0.00523133602253334</v>
      </c>
    </row>
    <row r="698" spans="1:34">
      <c r="A698" s="315" t="s">
        <v>1158</v>
      </c>
      <c r="B698" s="321" t="s">
        <v>3344</v>
      </c>
      <c r="C698" s="293" t="s">
        <v>1196</v>
      </c>
      <c r="D698" s="321" t="s">
        <v>1197</v>
      </c>
      <c r="E698" s="263">
        <v>4793</v>
      </c>
      <c r="F698" s="263">
        <v>4589</v>
      </c>
      <c r="G698" s="263">
        <v>4511</v>
      </c>
      <c r="H698" s="264">
        <v>4492</v>
      </c>
      <c r="I698" s="264">
        <v>4292</v>
      </c>
      <c r="J698" s="264">
        <v>4371</v>
      </c>
      <c r="K698" s="264">
        <v>4520</v>
      </c>
      <c r="L698" s="264">
        <v>4395</v>
      </c>
      <c r="M698" s="264">
        <v>4352</v>
      </c>
      <c r="N698" s="267">
        <v>0.926393390004245</v>
      </c>
      <c r="O698" s="266">
        <v>89472</v>
      </c>
      <c r="P698" s="294">
        <v>0.9</v>
      </c>
      <c r="Q698" s="267">
        <v>0.957437930315043</v>
      </c>
      <c r="R698" s="267">
        <v>0.955476402493321</v>
      </c>
      <c r="S698" s="267">
        <v>0.972345132743363</v>
      </c>
      <c r="T698" s="295">
        <v>0.00196152782172132</v>
      </c>
      <c r="U698" s="266">
        <v>96581</v>
      </c>
      <c r="V698" s="266">
        <v>91061</v>
      </c>
      <c r="W698" s="267">
        <v>0.942845901367764</v>
      </c>
      <c r="X698" s="267">
        <v>0.941164197788442</v>
      </c>
      <c r="Y698" s="268">
        <v>0.97306322350846</v>
      </c>
      <c r="Z698" s="268">
        <v>0.96283185840708</v>
      </c>
      <c r="AA698" s="295">
        <v>-0.031899025720018</v>
      </c>
      <c r="AB698" s="264">
        <v>32237</v>
      </c>
      <c r="AC698" s="264">
        <v>31029</v>
      </c>
      <c r="AD698" s="264">
        <v>27234</v>
      </c>
      <c r="AE698" s="264">
        <v>26088</v>
      </c>
      <c r="AF698" s="268">
        <v>0.962527530477402</v>
      </c>
      <c r="AG698" s="268">
        <v>0.957920246750386</v>
      </c>
      <c r="AH698" s="295">
        <v>0.00460728372701613</v>
      </c>
    </row>
    <row r="699" spans="1:34">
      <c r="A699" s="315" t="s">
        <v>1158</v>
      </c>
      <c r="B699" s="321" t="s">
        <v>3343</v>
      </c>
      <c r="C699" s="293" t="s">
        <v>1198</v>
      </c>
      <c r="D699" s="321" t="s">
        <v>1199</v>
      </c>
      <c r="E699" s="263">
        <v>3572</v>
      </c>
      <c r="F699" s="263">
        <v>3231</v>
      </c>
      <c r="G699" s="263">
        <v>3242</v>
      </c>
      <c r="H699" s="264">
        <v>1096</v>
      </c>
      <c r="I699" s="264">
        <v>1060</v>
      </c>
      <c r="J699" s="264">
        <v>1022</v>
      </c>
      <c r="K699" s="264">
        <v>2330</v>
      </c>
      <c r="L699" s="264">
        <v>2256</v>
      </c>
      <c r="M699" s="264">
        <v>2195</v>
      </c>
      <c r="N699" s="267">
        <v>0.931829525288376</v>
      </c>
      <c r="O699" s="266">
        <v>67211</v>
      </c>
      <c r="P699" s="294">
        <v>0.9</v>
      </c>
      <c r="Q699" s="267">
        <v>0.904535274356103</v>
      </c>
      <c r="R699" s="267">
        <v>0.967153284671533</v>
      </c>
      <c r="S699" s="267">
        <v>0.96824034334764</v>
      </c>
      <c r="T699" s="295">
        <v>-0.0626180103154298</v>
      </c>
      <c r="U699" s="266">
        <v>72128</v>
      </c>
      <c r="V699" s="266">
        <v>66646</v>
      </c>
      <c r="W699" s="267">
        <v>0.923996228926353</v>
      </c>
      <c r="X699" s="267">
        <v>0.907614781634938</v>
      </c>
      <c r="Y699" s="268">
        <v>0.932481751824818</v>
      </c>
      <c r="Z699" s="268">
        <v>0.94206008583691</v>
      </c>
      <c r="AA699" s="295">
        <v>-0.0248669701898792</v>
      </c>
      <c r="AB699" s="264">
        <v>16151</v>
      </c>
      <c r="AC699" s="264">
        <v>14943</v>
      </c>
      <c r="AD699" s="264">
        <v>16040</v>
      </c>
      <c r="AE699" s="264">
        <v>14884</v>
      </c>
      <c r="AF699" s="268">
        <v>0.925205869605597</v>
      </c>
      <c r="AG699" s="268">
        <v>0.927930174563591</v>
      </c>
      <c r="AH699" s="295">
        <v>-0.00272430495799392</v>
      </c>
    </row>
    <row r="700" spans="1:34">
      <c r="A700" s="315" t="s">
        <v>1158</v>
      </c>
      <c r="B700" s="321" t="s">
        <v>3343</v>
      </c>
      <c r="C700" s="293" t="s">
        <v>1200</v>
      </c>
      <c r="D700" s="321" t="s">
        <v>1201</v>
      </c>
      <c r="E700" s="263">
        <v>2101</v>
      </c>
      <c r="F700" s="263">
        <v>2033</v>
      </c>
      <c r="G700" s="263">
        <v>1932</v>
      </c>
      <c r="H700" s="264">
        <v>721</v>
      </c>
      <c r="I700" s="264">
        <v>526</v>
      </c>
      <c r="J700" s="264">
        <v>647</v>
      </c>
      <c r="K700" s="264">
        <v>1459</v>
      </c>
      <c r="L700" s="264">
        <v>1133</v>
      </c>
      <c r="M700" s="264">
        <v>1354</v>
      </c>
      <c r="N700" s="267">
        <v>0.750826391643528</v>
      </c>
      <c r="O700" s="266">
        <v>34071</v>
      </c>
      <c r="P700" s="294">
        <v>0.9</v>
      </c>
      <c r="Q700" s="267">
        <v>0.967634459781057</v>
      </c>
      <c r="R700" s="267">
        <v>0.729542302357836</v>
      </c>
      <c r="S700" s="267">
        <v>0.776559287183002</v>
      </c>
      <c r="T700" s="295">
        <v>0.23809215742322</v>
      </c>
      <c r="U700" s="266">
        <v>45378</v>
      </c>
      <c r="V700" s="266">
        <v>41759</v>
      </c>
      <c r="W700" s="267">
        <v>0.920247697121953</v>
      </c>
      <c r="X700" s="267">
        <v>0.919562113279391</v>
      </c>
      <c r="Y700" s="268">
        <v>0.897364771151179</v>
      </c>
      <c r="Z700" s="268">
        <v>0.928032899246059</v>
      </c>
      <c r="AA700" s="295">
        <v>0.0221973421282118</v>
      </c>
      <c r="AB700" s="264">
        <v>10153</v>
      </c>
      <c r="AC700" s="264">
        <v>9385</v>
      </c>
      <c r="AD700" s="264">
        <v>10316</v>
      </c>
      <c r="AE700" s="264">
        <v>9456</v>
      </c>
      <c r="AF700" s="268">
        <v>0.924357332808037</v>
      </c>
      <c r="AG700" s="268">
        <v>0.916634354400931</v>
      </c>
      <c r="AH700" s="295">
        <v>0.00772297840710645</v>
      </c>
    </row>
    <row r="701" spans="1:34">
      <c r="A701" s="315" t="s">
        <v>1158</v>
      </c>
      <c r="B701" s="321" t="s">
        <v>3343</v>
      </c>
      <c r="C701" s="293" t="s">
        <v>1202</v>
      </c>
      <c r="D701" s="321" t="s">
        <v>1203</v>
      </c>
      <c r="E701" s="263">
        <v>2126</v>
      </c>
      <c r="F701" s="263">
        <v>1728</v>
      </c>
      <c r="G701" s="263">
        <v>1960</v>
      </c>
      <c r="H701" s="264">
        <v>634</v>
      </c>
      <c r="I701" s="264">
        <v>630</v>
      </c>
      <c r="J701" s="264">
        <v>577</v>
      </c>
      <c r="K701" s="264">
        <v>1515</v>
      </c>
      <c r="L701" s="264">
        <v>1285</v>
      </c>
      <c r="M701" s="264">
        <v>1392</v>
      </c>
      <c r="N701" s="267">
        <v>0.936626924103568</v>
      </c>
      <c r="O701" s="266">
        <v>42107</v>
      </c>
      <c r="P701" s="294">
        <v>0.9</v>
      </c>
      <c r="Q701" s="267">
        <v>0.812793979303857</v>
      </c>
      <c r="R701" s="267">
        <v>0.993690851735016</v>
      </c>
      <c r="S701" s="267">
        <v>0.848184818481848</v>
      </c>
      <c r="T701" s="295">
        <v>-0.180896872431159</v>
      </c>
      <c r="U701" s="266">
        <v>44956</v>
      </c>
      <c r="V701" s="266">
        <v>41857</v>
      </c>
      <c r="W701" s="267">
        <v>0.931065931132663</v>
      </c>
      <c r="X701" s="267">
        <v>0.921919096895579</v>
      </c>
      <c r="Y701" s="268">
        <v>0.910094637223975</v>
      </c>
      <c r="Z701" s="268">
        <v>0.918811881188119</v>
      </c>
      <c r="AA701" s="295">
        <v>0.0118244596716038</v>
      </c>
      <c r="AB701" s="264">
        <v>9872</v>
      </c>
      <c r="AC701" s="264">
        <v>9117</v>
      </c>
      <c r="AD701" s="264">
        <v>10313</v>
      </c>
      <c r="AE701" s="264">
        <v>9643</v>
      </c>
      <c r="AF701" s="268">
        <v>0.923521069692058</v>
      </c>
      <c r="AG701" s="268">
        <v>0.935033452923495</v>
      </c>
      <c r="AH701" s="295">
        <v>-0.0115123832314362</v>
      </c>
    </row>
    <row r="702" spans="1:34">
      <c r="A702" s="315" t="s">
        <v>1158</v>
      </c>
      <c r="B702" s="321" t="s">
        <v>3343</v>
      </c>
      <c r="C702" s="293" t="s">
        <v>1204</v>
      </c>
      <c r="D702" s="321" t="s">
        <v>1205</v>
      </c>
      <c r="E702" s="263">
        <v>3073</v>
      </c>
      <c r="F702" s="263">
        <v>2835</v>
      </c>
      <c r="G702" s="263">
        <v>2819</v>
      </c>
      <c r="H702" s="264">
        <v>1019</v>
      </c>
      <c r="I702" s="264">
        <v>998</v>
      </c>
      <c r="J702" s="264">
        <v>956</v>
      </c>
      <c r="K702" s="264">
        <v>2046</v>
      </c>
      <c r="L702" s="264">
        <v>1925</v>
      </c>
      <c r="M702" s="264">
        <v>1934</v>
      </c>
      <c r="N702" s="267">
        <v>0.95885875894194</v>
      </c>
      <c r="O702" s="266">
        <v>57637</v>
      </c>
      <c r="P702" s="294">
        <v>0.9</v>
      </c>
      <c r="Q702" s="267">
        <v>0.92255125284738</v>
      </c>
      <c r="R702" s="267">
        <v>0.979391560353288</v>
      </c>
      <c r="S702" s="267">
        <v>0.940860215053763</v>
      </c>
      <c r="T702" s="295">
        <v>-0.0568403075059072</v>
      </c>
      <c r="U702" s="266">
        <v>60110</v>
      </c>
      <c r="V702" s="266">
        <v>56020</v>
      </c>
      <c r="W702" s="267">
        <v>0.931958076859092</v>
      </c>
      <c r="X702" s="267">
        <v>0.917344614383339</v>
      </c>
      <c r="Y702" s="268">
        <v>0.938174681059863</v>
      </c>
      <c r="Z702" s="268">
        <v>0.945259042033236</v>
      </c>
      <c r="AA702" s="295">
        <v>-0.0208300666765238</v>
      </c>
      <c r="AB702" s="264">
        <v>13995</v>
      </c>
      <c r="AC702" s="264">
        <v>13037</v>
      </c>
      <c r="AD702" s="264">
        <v>13835</v>
      </c>
      <c r="AE702" s="264">
        <v>12946</v>
      </c>
      <c r="AF702" s="268">
        <v>0.931546981064666</v>
      </c>
      <c r="AG702" s="268">
        <v>0.935742681604626</v>
      </c>
      <c r="AH702" s="295">
        <v>-0.00419570053995999</v>
      </c>
    </row>
    <row r="703" spans="1:34">
      <c r="A703" s="315" t="s">
        <v>1158</v>
      </c>
      <c r="B703" s="321" t="s">
        <v>3343</v>
      </c>
      <c r="C703" s="293" t="s">
        <v>1206</v>
      </c>
      <c r="D703" s="321" t="s">
        <v>1207</v>
      </c>
      <c r="E703" s="263">
        <v>2834</v>
      </c>
      <c r="F703" s="263">
        <v>2776</v>
      </c>
      <c r="G703" s="263">
        <v>2608</v>
      </c>
      <c r="H703" s="264">
        <v>838</v>
      </c>
      <c r="I703" s="264">
        <v>830</v>
      </c>
      <c r="J703" s="264">
        <v>781</v>
      </c>
      <c r="K703" s="264">
        <v>1897</v>
      </c>
      <c r="L703" s="264">
        <v>1805</v>
      </c>
      <c r="M703" s="264">
        <v>1780</v>
      </c>
      <c r="N703" s="267">
        <v>0.974655835827277</v>
      </c>
      <c r="O703" s="266">
        <v>56993</v>
      </c>
      <c r="P703" s="294">
        <v>0.9</v>
      </c>
      <c r="Q703" s="267">
        <v>0.979534227240649</v>
      </c>
      <c r="R703" s="267">
        <v>0.990453460620525</v>
      </c>
      <c r="S703" s="267">
        <v>0.951502372166579</v>
      </c>
      <c r="T703" s="295">
        <v>-0.0109192333798758</v>
      </c>
      <c r="U703" s="266">
        <v>58475</v>
      </c>
      <c r="V703" s="266">
        <v>55138</v>
      </c>
      <c r="W703" s="267">
        <v>0.942932877297991</v>
      </c>
      <c r="X703" s="267">
        <v>0.920254057868737</v>
      </c>
      <c r="Y703" s="268">
        <v>0.931980906921241</v>
      </c>
      <c r="Z703" s="268">
        <v>0.938323668950975</v>
      </c>
      <c r="AA703" s="295">
        <v>-0.0117268490525042</v>
      </c>
      <c r="AB703" s="264">
        <v>13135</v>
      </c>
      <c r="AC703" s="264">
        <v>12334</v>
      </c>
      <c r="AD703" s="264">
        <v>13169</v>
      </c>
      <c r="AE703" s="264">
        <v>12421</v>
      </c>
      <c r="AF703" s="268">
        <v>0.939017891130567</v>
      </c>
      <c r="AG703" s="268">
        <v>0.943199939251272</v>
      </c>
      <c r="AH703" s="295">
        <v>-0.00418204812070466</v>
      </c>
    </row>
    <row r="704" spans="1:34">
      <c r="A704" s="315" t="s">
        <v>1158</v>
      </c>
      <c r="B704" s="321" t="s">
        <v>3343</v>
      </c>
      <c r="C704" s="293" t="s">
        <v>1208</v>
      </c>
      <c r="D704" s="321" t="s">
        <v>1209</v>
      </c>
      <c r="E704" s="263">
        <v>3643</v>
      </c>
      <c r="F704" s="263">
        <v>3607</v>
      </c>
      <c r="G704" s="263">
        <v>3522</v>
      </c>
      <c r="H704" s="264">
        <v>1347</v>
      </c>
      <c r="I704" s="264">
        <v>1337</v>
      </c>
      <c r="J704" s="264">
        <v>1314</v>
      </c>
      <c r="K704" s="264">
        <v>2534</v>
      </c>
      <c r="L704" s="264">
        <v>2525</v>
      </c>
      <c r="M704" s="264">
        <v>2477</v>
      </c>
      <c r="N704" s="267">
        <v>0.990995865053909</v>
      </c>
      <c r="O704" s="266">
        <v>76932</v>
      </c>
      <c r="P704" s="294">
        <v>0.9</v>
      </c>
      <c r="Q704" s="267">
        <v>0.990118034586879</v>
      </c>
      <c r="R704" s="267">
        <v>0.992576095025984</v>
      </c>
      <c r="S704" s="267">
        <v>0.996448303078137</v>
      </c>
      <c r="T704" s="295">
        <v>-0.00245806043910468</v>
      </c>
      <c r="U704" s="266">
        <v>77631</v>
      </c>
      <c r="V704" s="266">
        <v>75723</v>
      </c>
      <c r="W704" s="267">
        <v>0.97542218958921</v>
      </c>
      <c r="X704" s="267">
        <v>0.966785616250343</v>
      </c>
      <c r="Y704" s="268">
        <v>0.975501113585746</v>
      </c>
      <c r="Z704" s="268">
        <v>0.97750591949487</v>
      </c>
      <c r="AA704" s="295">
        <v>-0.008715497335403</v>
      </c>
      <c r="AB704" s="264">
        <v>17899</v>
      </c>
      <c r="AC704" s="264">
        <v>17443</v>
      </c>
      <c r="AD704" s="264">
        <v>17677</v>
      </c>
      <c r="AE704" s="264">
        <v>17268</v>
      </c>
      <c r="AF704" s="268">
        <v>0.974523716408738</v>
      </c>
      <c r="AG704" s="268">
        <v>0.976862589805963</v>
      </c>
      <c r="AH704" s="295">
        <v>-0.00233887339722461</v>
      </c>
    </row>
    <row r="705" spans="1:34">
      <c r="A705" s="315" t="s">
        <v>1158</v>
      </c>
      <c r="B705" s="321" t="s">
        <v>3343</v>
      </c>
      <c r="C705" s="293" t="s">
        <v>1210</v>
      </c>
      <c r="D705" s="321" t="s">
        <v>1211</v>
      </c>
      <c r="E705" s="263">
        <v>3581</v>
      </c>
      <c r="F705" s="263">
        <v>3556</v>
      </c>
      <c r="G705" s="263">
        <v>3364</v>
      </c>
      <c r="H705" s="264">
        <v>1164</v>
      </c>
      <c r="I705" s="264">
        <v>1156</v>
      </c>
      <c r="J705" s="264">
        <v>1107</v>
      </c>
      <c r="K705" s="264">
        <v>2410</v>
      </c>
      <c r="L705" s="264">
        <v>2391</v>
      </c>
      <c r="M705" s="264">
        <v>2306</v>
      </c>
      <c r="N705" s="267">
        <v>0.99334578865201</v>
      </c>
      <c r="O705" s="266">
        <v>77626</v>
      </c>
      <c r="P705" s="294">
        <v>0.9</v>
      </c>
      <c r="Q705" s="267">
        <v>0.993018709857582</v>
      </c>
      <c r="R705" s="267">
        <v>0.993127147766323</v>
      </c>
      <c r="S705" s="267">
        <v>0.992116182572614</v>
      </c>
      <c r="T705" s="295">
        <v>-0.000108437908741377</v>
      </c>
      <c r="U705" s="266">
        <v>78146</v>
      </c>
      <c r="V705" s="266">
        <v>74573</v>
      </c>
      <c r="W705" s="267">
        <v>0.95427789010314</v>
      </c>
      <c r="X705" s="267">
        <v>0.939402401563809</v>
      </c>
      <c r="Y705" s="268">
        <v>0.951030927835051</v>
      </c>
      <c r="Z705" s="268">
        <v>0.956846473029046</v>
      </c>
      <c r="AA705" s="295">
        <v>-0.0116285262712426</v>
      </c>
      <c r="AB705" s="264">
        <v>16783</v>
      </c>
      <c r="AC705" s="264">
        <v>16024</v>
      </c>
      <c r="AD705" s="264">
        <v>17806</v>
      </c>
      <c r="AE705" s="264">
        <v>16906</v>
      </c>
      <c r="AF705" s="268">
        <v>0.954775665852351</v>
      </c>
      <c r="AG705" s="268">
        <v>0.949455239806807</v>
      </c>
      <c r="AH705" s="295">
        <v>0.00532042604554395</v>
      </c>
    </row>
    <row r="706" spans="1:34">
      <c r="A706" s="315" t="s">
        <v>1158</v>
      </c>
      <c r="B706" s="321" t="s">
        <v>3343</v>
      </c>
      <c r="C706" s="293" t="s">
        <v>1212</v>
      </c>
      <c r="D706" s="321" t="s">
        <v>1213</v>
      </c>
      <c r="E706" s="263">
        <v>1471</v>
      </c>
      <c r="F706" s="263">
        <v>1448</v>
      </c>
      <c r="G706" s="263">
        <v>1373</v>
      </c>
      <c r="H706" s="264">
        <v>482</v>
      </c>
      <c r="I706" s="264">
        <v>478</v>
      </c>
      <c r="J706" s="264">
        <v>447</v>
      </c>
      <c r="K706" s="264">
        <v>988</v>
      </c>
      <c r="L706" s="264">
        <v>977</v>
      </c>
      <c r="M706" s="264">
        <v>934</v>
      </c>
      <c r="N706" s="267">
        <v>0.990005931198102</v>
      </c>
      <c r="O706" s="266">
        <v>33383</v>
      </c>
      <c r="P706" s="294">
        <v>0.9</v>
      </c>
      <c r="Q706" s="267">
        <v>0.984364377974167</v>
      </c>
      <c r="R706" s="267">
        <v>0.991701244813278</v>
      </c>
      <c r="S706" s="267">
        <v>0.988866396761134</v>
      </c>
      <c r="T706" s="295">
        <v>-0.00733686683911083</v>
      </c>
      <c r="U706" s="266">
        <v>33720</v>
      </c>
      <c r="V706" s="266">
        <v>31821</v>
      </c>
      <c r="W706" s="267">
        <v>0.943683274021352</v>
      </c>
      <c r="X706" s="267">
        <v>0.933378653976886</v>
      </c>
      <c r="Y706" s="268">
        <v>0.927385892116183</v>
      </c>
      <c r="Z706" s="268">
        <v>0.945344129554656</v>
      </c>
      <c r="AA706" s="295">
        <v>0.00599276186070385</v>
      </c>
      <c r="AB706" s="264">
        <v>7186</v>
      </c>
      <c r="AC706" s="264">
        <v>6806</v>
      </c>
      <c r="AD706" s="264">
        <v>7504</v>
      </c>
      <c r="AE706" s="264">
        <v>7117</v>
      </c>
      <c r="AF706" s="268">
        <v>0.94711939883106</v>
      </c>
      <c r="AG706" s="268">
        <v>0.94842750533049</v>
      </c>
      <c r="AH706" s="295">
        <v>-0.00130810649942992</v>
      </c>
    </row>
    <row r="707" spans="1:34">
      <c r="A707" s="315" t="s">
        <v>1158</v>
      </c>
      <c r="B707" s="321" t="s">
        <v>40</v>
      </c>
      <c r="C707" s="293" t="s">
        <v>40</v>
      </c>
      <c r="D707" s="321" t="s">
        <v>1214</v>
      </c>
      <c r="E707" s="263">
        <v>0</v>
      </c>
      <c r="F707" s="263">
        <v>0</v>
      </c>
      <c r="G707" s="263">
        <v>0</v>
      </c>
      <c r="H707" s="264">
        <v>0</v>
      </c>
      <c r="I707" s="264">
        <v>0</v>
      </c>
      <c r="J707" s="264">
        <v>0</v>
      </c>
      <c r="K707" s="264">
        <v>0</v>
      </c>
      <c r="L707" s="264">
        <v>0</v>
      </c>
      <c r="M707" s="264">
        <v>0</v>
      </c>
      <c r="N707" s="267">
        <v>0</v>
      </c>
      <c r="O707" s="266">
        <v>0</v>
      </c>
      <c r="P707" s="294">
        <v>0.9</v>
      </c>
      <c r="Q707" s="267">
        <v>0</v>
      </c>
      <c r="R707" s="267">
        <v>0</v>
      </c>
      <c r="S707" s="267">
        <v>0</v>
      </c>
      <c r="T707" s="295">
        <v>0</v>
      </c>
      <c r="U707" s="266">
        <v>0</v>
      </c>
      <c r="V707" s="266">
        <v>0</v>
      </c>
      <c r="W707" s="267">
        <v>0</v>
      </c>
      <c r="X707" s="267">
        <v>0</v>
      </c>
      <c r="Y707" s="268">
        <v>0</v>
      </c>
      <c r="Z707" s="268">
        <v>0</v>
      </c>
      <c r="AA707" s="295">
        <v>0</v>
      </c>
      <c r="AB707" s="264">
        <v>0</v>
      </c>
      <c r="AC707" s="264">
        <v>0</v>
      </c>
      <c r="AD707" s="264">
        <v>0</v>
      </c>
      <c r="AE707" s="264">
        <v>0</v>
      </c>
      <c r="AF707" s="268">
        <v>0</v>
      </c>
      <c r="AG707" s="268">
        <v>0</v>
      </c>
      <c r="AH707" s="295">
        <v>0</v>
      </c>
    </row>
    <row r="708" spans="1:34">
      <c r="A708" s="315" t="s">
        <v>1158</v>
      </c>
      <c r="B708" s="321" t="s">
        <v>3345</v>
      </c>
      <c r="C708" s="293" t="s">
        <v>1215</v>
      </c>
      <c r="D708" s="321" t="s">
        <v>1216</v>
      </c>
      <c r="E708" s="263">
        <v>2917</v>
      </c>
      <c r="F708" s="263">
        <v>2802</v>
      </c>
      <c r="G708" s="263">
        <v>2762</v>
      </c>
      <c r="H708" s="264">
        <v>821</v>
      </c>
      <c r="I708" s="264">
        <v>796</v>
      </c>
      <c r="J708" s="264">
        <v>781</v>
      </c>
      <c r="K708" s="264">
        <v>2115</v>
      </c>
      <c r="L708" s="264">
        <v>2025</v>
      </c>
      <c r="M708" s="264">
        <v>1996</v>
      </c>
      <c r="N708" s="267">
        <v>0.956657954969725</v>
      </c>
      <c r="O708" s="266">
        <v>58933</v>
      </c>
      <c r="P708" s="294">
        <v>0.9</v>
      </c>
      <c r="Q708" s="267">
        <v>0.960575934178951</v>
      </c>
      <c r="R708" s="267">
        <v>0.969549330085262</v>
      </c>
      <c r="S708" s="267">
        <v>0.957446808510638</v>
      </c>
      <c r="T708" s="295">
        <v>-0.00897339590631097</v>
      </c>
      <c r="U708" s="266">
        <v>61603</v>
      </c>
      <c r="V708" s="266">
        <v>58660</v>
      </c>
      <c r="W708" s="267">
        <v>0.952226352612697</v>
      </c>
      <c r="X708" s="267">
        <v>0.946863215632499</v>
      </c>
      <c r="Y708" s="268">
        <v>0.951278928136419</v>
      </c>
      <c r="Z708" s="268">
        <v>0.943735224586288</v>
      </c>
      <c r="AA708" s="295">
        <v>-0.00441571250391992</v>
      </c>
      <c r="AB708" s="264">
        <v>14015</v>
      </c>
      <c r="AC708" s="264">
        <v>13362</v>
      </c>
      <c r="AD708" s="264">
        <v>14194</v>
      </c>
      <c r="AE708" s="264">
        <v>13491</v>
      </c>
      <c r="AF708" s="268">
        <v>0.95340706386015</v>
      </c>
      <c r="AG708" s="268">
        <v>0.950472030435395</v>
      </c>
      <c r="AH708" s="295">
        <v>0.00293503342475465</v>
      </c>
    </row>
    <row r="709" spans="1:34">
      <c r="A709" s="315" t="s">
        <v>1158</v>
      </c>
      <c r="B709" s="321" t="s">
        <v>3345</v>
      </c>
      <c r="C709" s="293" t="s">
        <v>1217</v>
      </c>
      <c r="D709" s="321" t="s">
        <v>1218</v>
      </c>
      <c r="E709" s="263">
        <v>2836</v>
      </c>
      <c r="F709" s="263">
        <v>2706</v>
      </c>
      <c r="G709" s="263">
        <v>2650</v>
      </c>
      <c r="H709" s="264">
        <v>740</v>
      </c>
      <c r="I709" s="264">
        <v>713</v>
      </c>
      <c r="J709" s="264">
        <v>695</v>
      </c>
      <c r="K709" s="264">
        <v>2087</v>
      </c>
      <c r="L709" s="264">
        <v>1983</v>
      </c>
      <c r="M709" s="264">
        <v>1960</v>
      </c>
      <c r="N709" s="267">
        <v>0.954427083333333</v>
      </c>
      <c r="O709" s="266">
        <v>60106</v>
      </c>
      <c r="P709" s="294">
        <v>0.9</v>
      </c>
      <c r="Q709" s="267">
        <v>0.954160789844852</v>
      </c>
      <c r="R709" s="267">
        <v>0.963513513513514</v>
      </c>
      <c r="S709" s="267">
        <v>0.950167704839483</v>
      </c>
      <c r="T709" s="295">
        <v>-0.00935272366866169</v>
      </c>
      <c r="U709" s="266">
        <v>62976</v>
      </c>
      <c r="V709" s="266">
        <v>59234</v>
      </c>
      <c r="W709" s="267">
        <v>0.940580538617886</v>
      </c>
      <c r="X709" s="267">
        <v>0.93441466854725</v>
      </c>
      <c r="Y709" s="268">
        <v>0.939189189189189</v>
      </c>
      <c r="Z709" s="268">
        <v>0.93914710110206</v>
      </c>
      <c r="AA709" s="295">
        <v>-0.00477452064193951</v>
      </c>
      <c r="AB709" s="264">
        <v>14096</v>
      </c>
      <c r="AC709" s="264">
        <v>13231</v>
      </c>
      <c r="AD709" s="264">
        <v>14053</v>
      </c>
      <c r="AE709" s="264">
        <v>13216</v>
      </c>
      <c r="AF709" s="268">
        <v>0.938635073779796</v>
      </c>
      <c r="AG709" s="268">
        <v>0.940439763751512</v>
      </c>
      <c r="AH709" s="295">
        <v>-0.00180468997171646</v>
      </c>
    </row>
    <row r="710" spans="1:34">
      <c r="A710" s="315" t="s">
        <v>1158</v>
      </c>
      <c r="B710" s="321" t="s">
        <v>3345</v>
      </c>
      <c r="C710" s="293" t="s">
        <v>1219</v>
      </c>
      <c r="D710" s="321" t="s">
        <v>1220</v>
      </c>
      <c r="E710" s="263">
        <v>5211</v>
      </c>
      <c r="F710" s="263">
        <v>4624</v>
      </c>
      <c r="G710" s="263">
        <v>4753</v>
      </c>
      <c r="H710" s="264">
        <v>1352</v>
      </c>
      <c r="I710" s="264">
        <v>1251</v>
      </c>
      <c r="J710" s="264">
        <v>1249</v>
      </c>
      <c r="K710" s="264">
        <v>3548</v>
      </c>
      <c r="L710" s="264">
        <v>3330</v>
      </c>
      <c r="M710" s="264">
        <v>3249</v>
      </c>
      <c r="N710" s="267">
        <v>0.903922424602695</v>
      </c>
      <c r="O710" s="266">
        <v>97319</v>
      </c>
      <c r="P710" s="294">
        <v>0.9</v>
      </c>
      <c r="Q710" s="267">
        <v>0.887353674918442</v>
      </c>
      <c r="R710" s="267">
        <v>0.925295857988166</v>
      </c>
      <c r="S710" s="267">
        <v>0.938556933483653</v>
      </c>
      <c r="T710" s="295">
        <v>-0.037942183069724</v>
      </c>
      <c r="U710" s="266">
        <v>107663</v>
      </c>
      <c r="V710" s="266">
        <v>99012</v>
      </c>
      <c r="W710" s="267">
        <v>0.919647418333132</v>
      </c>
      <c r="X710" s="267">
        <v>0.912109000191902</v>
      </c>
      <c r="Y710" s="268">
        <v>0.923816568047337</v>
      </c>
      <c r="Z710" s="268">
        <v>0.915727170236753</v>
      </c>
      <c r="AA710" s="295">
        <v>-0.0117075678554355</v>
      </c>
      <c r="AB710" s="264">
        <v>24684</v>
      </c>
      <c r="AC710" s="264">
        <v>22726</v>
      </c>
      <c r="AD710" s="264">
        <v>24960</v>
      </c>
      <c r="AE710" s="264">
        <v>23051</v>
      </c>
      <c r="AF710" s="268">
        <v>0.920677361853832</v>
      </c>
      <c r="AG710" s="268">
        <v>0.923517628205128</v>
      </c>
      <c r="AH710" s="295">
        <v>-0.00284026635129575</v>
      </c>
    </row>
    <row r="711" spans="1:34">
      <c r="A711" s="315" t="s">
        <v>1158</v>
      </c>
      <c r="B711" s="321" t="s">
        <v>3345</v>
      </c>
      <c r="C711" s="293" t="s">
        <v>1221</v>
      </c>
      <c r="D711" s="321" t="s">
        <v>1222</v>
      </c>
      <c r="E711" s="263">
        <v>3371</v>
      </c>
      <c r="F711" s="263">
        <v>3245</v>
      </c>
      <c r="G711" s="263">
        <v>3101</v>
      </c>
      <c r="H711" s="264">
        <v>919</v>
      </c>
      <c r="I711" s="264">
        <v>902</v>
      </c>
      <c r="J711" s="264">
        <v>865</v>
      </c>
      <c r="K711" s="264">
        <v>2309</v>
      </c>
      <c r="L711" s="264">
        <v>2205</v>
      </c>
      <c r="M711" s="264">
        <v>2149</v>
      </c>
      <c r="N711" s="267">
        <v>0.949478277094427</v>
      </c>
      <c r="O711" s="266">
        <v>66153</v>
      </c>
      <c r="P711" s="294">
        <v>0.9</v>
      </c>
      <c r="Q711" s="267">
        <v>0.962622367250074</v>
      </c>
      <c r="R711" s="267">
        <v>0.981501632208923</v>
      </c>
      <c r="S711" s="267">
        <v>0.954958856647899</v>
      </c>
      <c r="T711" s="295">
        <v>-0.0188792649588486</v>
      </c>
      <c r="U711" s="266">
        <v>69673</v>
      </c>
      <c r="V711" s="266">
        <v>64880</v>
      </c>
      <c r="W711" s="267">
        <v>0.931207210827724</v>
      </c>
      <c r="X711" s="267">
        <v>0.91990507267873</v>
      </c>
      <c r="Y711" s="268">
        <v>0.941240478781284</v>
      </c>
      <c r="Z711" s="268">
        <v>0.930705933304461</v>
      </c>
      <c r="AA711" s="295">
        <v>-0.0213354061025537</v>
      </c>
      <c r="AB711" s="264">
        <v>15887</v>
      </c>
      <c r="AC711" s="264">
        <v>14786</v>
      </c>
      <c r="AD711" s="264">
        <v>15717</v>
      </c>
      <c r="AE711" s="264">
        <v>14770</v>
      </c>
      <c r="AF711" s="268">
        <v>0.930698055013533</v>
      </c>
      <c r="AG711" s="268">
        <v>0.93974677101228</v>
      </c>
      <c r="AH711" s="295">
        <v>-0.00904871599874657</v>
      </c>
    </row>
    <row r="712" spans="1:34">
      <c r="A712" s="315" t="s">
        <v>1158</v>
      </c>
      <c r="B712" s="321" t="s">
        <v>3345</v>
      </c>
      <c r="C712" s="293" t="s">
        <v>1223</v>
      </c>
      <c r="D712" s="321" t="s">
        <v>1224</v>
      </c>
      <c r="E712" s="263">
        <v>2523</v>
      </c>
      <c r="F712" s="263">
        <v>2500</v>
      </c>
      <c r="G712" s="263">
        <v>2353</v>
      </c>
      <c r="H712" s="264">
        <v>595</v>
      </c>
      <c r="I712" s="264">
        <v>587</v>
      </c>
      <c r="J712" s="264">
        <v>559</v>
      </c>
      <c r="K712" s="264">
        <v>1651</v>
      </c>
      <c r="L712" s="264">
        <v>1633</v>
      </c>
      <c r="M712" s="264">
        <v>1556</v>
      </c>
      <c r="N712" s="267">
        <v>0.986852479697233</v>
      </c>
      <c r="O712" s="266">
        <v>50065</v>
      </c>
      <c r="P712" s="294">
        <v>0.9</v>
      </c>
      <c r="Q712" s="267">
        <v>0.990883868410622</v>
      </c>
      <c r="R712" s="267">
        <v>0.98655462184874</v>
      </c>
      <c r="S712" s="267">
        <v>0.989097516656572</v>
      </c>
      <c r="T712" s="295">
        <v>0.00432924656188272</v>
      </c>
      <c r="U712" s="266">
        <v>50732</v>
      </c>
      <c r="V712" s="266">
        <v>47925</v>
      </c>
      <c r="W712" s="267">
        <v>0.944670030749823</v>
      </c>
      <c r="X712" s="267">
        <v>0.932619896948078</v>
      </c>
      <c r="Y712" s="268">
        <v>0.939495798319328</v>
      </c>
      <c r="Z712" s="268">
        <v>0.942459115687462</v>
      </c>
      <c r="AA712" s="295">
        <v>-0.00687590137125005</v>
      </c>
      <c r="AB712" s="264">
        <v>11259</v>
      </c>
      <c r="AC712" s="264">
        <v>10617</v>
      </c>
      <c r="AD712" s="264">
        <v>11520</v>
      </c>
      <c r="AE712" s="264">
        <v>10921</v>
      </c>
      <c r="AF712" s="268">
        <v>0.942978950173195</v>
      </c>
      <c r="AG712" s="268">
        <v>0.948003472222222</v>
      </c>
      <c r="AH712" s="295">
        <v>-0.00502452204902748</v>
      </c>
    </row>
    <row r="713" spans="1:34">
      <c r="A713" s="315" t="s">
        <v>1158</v>
      </c>
      <c r="B713" s="321" t="s">
        <v>3345</v>
      </c>
      <c r="C713" s="293" t="s">
        <v>1225</v>
      </c>
      <c r="D713" s="321" t="s">
        <v>1226</v>
      </c>
      <c r="E713" s="263">
        <v>2868</v>
      </c>
      <c r="F713" s="263">
        <v>2861</v>
      </c>
      <c r="G713" s="263">
        <v>2636</v>
      </c>
      <c r="H713" s="264">
        <v>718</v>
      </c>
      <c r="I713" s="264">
        <v>717</v>
      </c>
      <c r="J713" s="264">
        <v>684</v>
      </c>
      <c r="K713" s="264">
        <v>1914</v>
      </c>
      <c r="L713" s="264">
        <v>1913</v>
      </c>
      <c r="M713" s="264">
        <v>1779</v>
      </c>
      <c r="N713" s="267">
        <v>0.99291539950235</v>
      </c>
      <c r="O713" s="266">
        <v>57462</v>
      </c>
      <c r="P713" s="294">
        <v>0.9</v>
      </c>
      <c r="Q713" s="267">
        <v>0.997559274755927</v>
      </c>
      <c r="R713" s="267">
        <v>0.998607242339833</v>
      </c>
      <c r="S713" s="267">
        <v>0.999477533960293</v>
      </c>
      <c r="T713" s="295">
        <v>-0.00104796758390546</v>
      </c>
      <c r="U713" s="266">
        <v>57872</v>
      </c>
      <c r="V713" s="266">
        <v>55546</v>
      </c>
      <c r="W713" s="267">
        <v>0.959807851810893</v>
      </c>
      <c r="X713" s="267">
        <v>0.919107391910739</v>
      </c>
      <c r="Y713" s="268">
        <v>0.952646239554318</v>
      </c>
      <c r="Z713" s="268">
        <v>0.929467084639498</v>
      </c>
      <c r="AA713" s="295">
        <v>-0.0335388476435784</v>
      </c>
      <c r="AB713" s="264">
        <v>13071</v>
      </c>
      <c r="AC713" s="264">
        <v>12395</v>
      </c>
      <c r="AD713" s="264">
        <v>13267</v>
      </c>
      <c r="AE713" s="264">
        <v>12788</v>
      </c>
      <c r="AF713" s="268">
        <v>0.948282457348328</v>
      </c>
      <c r="AG713" s="268">
        <v>0.963895379513078</v>
      </c>
      <c r="AH713" s="295">
        <v>-0.0156129221647492</v>
      </c>
    </row>
    <row r="714" spans="1:34">
      <c r="A714" s="315" t="s">
        <v>1158</v>
      </c>
      <c r="B714" s="321" t="s">
        <v>3345</v>
      </c>
      <c r="C714" s="293" t="s">
        <v>1227</v>
      </c>
      <c r="D714" s="321" t="s">
        <v>1228</v>
      </c>
      <c r="E714" s="263">
        <v>7272</v>
      </c>
      <c r="F714" s="263">
        <v>5624</v>
      </c>
      <c r="G714" s="263">
        <v>6691</v>
      </c>
      <c r="H714" s="264">
        <v>1880</v>
      </c>
      <c r="I714" s="264">
        <v>1812</v>
      </c>
      <c r="J714" s="264">
        <v>1722</v>
      </c>
      <c r="K714" s="264">
        <v>5338</v>
      </c>
      <c r="L714" s="264">
        <v>5120</v>
      </c>
      <c r="M714" s="264">
        <v>4907</v>
      </c>
      <c r="N714" s="267">
        <v>0.926888275073817</v>
      </c>
      <c r="O714" s="266">
        <v>145971</v>
      </c>
      <c r="P714" s="294">
        <v>0.9</v>
      </c>
      <c r="Q714" s="267">
        <v>0.773377337733773</v>
      </c>
      <c r="R714" s="267">
        <v>0.963829787234043</v>
      </c>
      <c r="S714" s="267">
        <v>0.959160734357437</v>
      </c>
      <c r="T714" s="295">
        <v>-0.190452449500269</v>
      </c>
      <c r="U714" s="266">
        <v>157485</v>
      </c>
      <c r="V714" s="266">
        <v>145500</v>
      </c>
      <c r="W714" s="267">
        <v>0.923897514048957</v>
      </c>
      <c r="X714" s="267">
        <v>0.920104510451045</v>
      </c>
      <c r="Y714" s="268">
        <v>0.915957446808511</v>
      </c>
      <c r="Z714" s="268">
        <v>0.91925814911952</v>
      </c>
      <c r="AA714" s="295">
        <v>0.00414706364253448</v>
      </c>
      <c r="AB714" s="264">
        <v>35841</v>
      </c>
      <c r="AC714" s="264">
        <v>33028</v>
      </c>
      <c r="AD714" s="264">
        <v>35317</v>
      </c>
      <c r="AE714" s="264">
        <v>32467</v>
      </c>
      <c r="AF714" s="268">
        <v>0.921514466672247</v>
      </c>
      <c r="AG714" s="268">
        <v>0.919302318996517</v>
      </c>
      <c r="AH714" s="295">
        <v>0.00221214767572964</v>
      </c>
    </row>
    <row r="715" spans="1:34">
      <c r="A715" s="315" t="s">
        <v>1158</v>
      </c>
      <c r="B715" s="321" t="s">
        <v>3345</v>
      </c>
      <c r="C715" s="293" t="s">
        <v>1229</v>
      </c>
      <c r="D715" s="321" t="s">
        <v>1230</v>
      </c>
      <c r="E715" s="263">
        <v>1773</v>
      </c>
      <c r="F715" s="263">
        <v>1737</v>
      </c>
      <c r="G715" s="263">
        <v>1644</v>
      </c>
      <c r="H715" s="264">
        <v>432</v>
      </c>
      <c r="I715" s="264">
        <v>427</v>
      </c>
      <c r="J715" s="264">
        <v>403</v>
      </c>
      <c r="K715" s="264">
        <v>1192</v>
      </c>
      <c r="L715" s="264">
        <v>1178</v>
      </c>
      <c r="M715" s="264">
        <v>1113</v>
      </c>
      <c r="N715" s="267">
        <v>0.986002108469017</v>
      </c>
      <c r="O715" s="266">
        <v>33670</v>
      </c>
      <c r="P715" s="294">
        <v>0.9</v>
      </c>
      <c r="Q715" s="267">
        <v>0.979695431472081</v>
      </c>
      <c r="R715" s="267">
        <v>0.988425925925926</v>
      </c>
      <c r="S715" s="267">
        <v>0.988255033557047</v>
      </c>
      <c r="T715" s="295">
        <v>-0.00873049445384466</v>
      </c>
      <c r="U715" s="266">
        <v>34148</v>
      </c>
      <c r="V715" s="266">
        <v>31781</v>
      </c>
      <c r="W715" s="267">
        <v>0.93068408105892</v>
      </c>
      <c r="X715" s="267">
        <v>0.927241962774958</v>
      </c>
      <c r="Y715" s="268">
        <v>0.93287037037037</v>
      </c>
      <c r="Z715" s="268">
        <v>0.933724832214765</v>
      </c>
      <c r="AA715" s="295">
        <v>-0.00562840759541261</v>
      </c>
      <c r="AB715" s="264">
        <v>7876</v>
      </c>
      <c r="AC715" s="264">
        <v>7363</v>
      </c>
      <c r="AD715" s="264">
        <v>7845</v>
      </c>
      <c r="AE715" s="264">
        <v>7308</v>
      </c>
      <c r="AF715" s="268">
        <v>0.934865413915693</v>
      </c>
      <c r="AG715" s="268">
        <v>0.931548757170172</v>
      </c>
      <c r="AH715" s="295">
        <v>0.00331665674552117</v>
      </c>
    </row>
    <row r="716" spans="1:34">
      <c r="A716" s="315" t="s">
        <v>1158</v>
      </c>
      <c r="B716" s="321" t="s">
        <v>3345</v>
      </c>
      <c r="C716" s="293" t="s">
        <v>1231</v>
      </c>
      <c r="D716" s="321" t="s">
        <v>1232</v>
      </c>
      <c r="E716" s="263">
        <v>2133</v>
      </c>
      <c r="F716" s="263">
        <v>2057</v>
      </c>
      <c r="G716" s="263">
        <v>1909</v>
      </c>
      <c r="H716" s="264">
        <v>520</v>
      </c>
      <c r="I716" s="264">
        <v>509</v>
      </c>
      <c r="J716" s="264">
        <v>466</v>
      </c>
      <c r="K716" s="264">
        <v>1538</v>
      </c>
      <c r="L716" s="264">
        <v>1493</v>
      </c>
      <c r="M716" s="264">
        <v>1422</v>
      </c>
      <c r="N716" s="267">
        <v>0.936391013280759</v>
      </c>
      <c r="O716" s="266">
        <v>43221</v>
      </c>
      <c r="P716" s="294">
        <v>0.9</v>
      </c>
      <c r="Q716" s="267">
        <v>0.964369432723863</v>
      </c>
      <c r="R716" s="267">
        <v>0.978846153846154</v>
      </c>
      <c r="S716" s="267">
        <v>0.97074122236671</v>
      </c>
      <c r="T716" s="295">
        <v>-0.0144767211222907</v>
      </c>
      <c r="U716" s="266">
        <v>46157</v>
      </c>
      <c r="V716" s="266">
        <v>42130</v>
      </c>
      <c r="W716" s="267">
        <v>0.912754295123167</v>
      </c>
      <c r="X716" s="267">
        <v>0.894983591186123</v>
      </c>
      <c r="Y716" s="268">
        <v>0.896153846153846</v>
      </c>
      <c r="Z716" s="268">
        <v>0.924577373211964</v>
      </c>
      <c r="AA716" s="295">
        <v>-0.00117025496772338</v>
      </c>
      <c r="AB716" s="264">
        <v>9988</v>
      </c>
      <c r="AC716" s="264">
        <v>9076</v>
      </c>
      <c r="AD716" s="264">
        <v>10358</v>
      </c>
      <c r="AE716" s="264">
        <v>9503</v>
      </c>
      <c r="AF716" s="268">
        <v>0.908690428514217</v>
      </c>
      <c r="AG716" s="268">
        <v>0.917455107163545</v>
      </c>
      <c r="AH716" s="295">
        <v>-0.00876467864932795</v>
      </c>
    </row>
    <row r="717" spans="1:34">
      <c r="A717" s="315" t="s">
        <v>1158</v>
      </c>
      <c r="B717" s="321" t="s">
        <v>3346</v>
      </c>
      <c r="C717" s="293" t="s">
        <v>1233</v>
      </c>
      <c r="D717" s="321" t="s">
        <v>1234</v>
      </c>
      <c r="E717" s="263">
        <v>2846</v>
      </c>
      <c r="F717" s="263">
        <v>2769</v>
      </c>
      <c r="G717" s="263">
        <v>2569</v>
      </c>
      <c r="H717" s="264">
        <v>875</v>
      </c>
      <c r="I717" s="264">
        <v>851</v>
      </c>
      <c r="J717" s="264">
        <v>802</v>
      </c>
      <c r="K717" s="264">
        <v>1943</v>
      </c>
      <c r="L717" s="264">
        <v>1857</v>
      </c>
      <c r="M717" s="264">
        <v>1795</v>
      </c>
      <c r="N717" s="267">
        <v>0.967634975576618</v>
      </c>
      <c r="O717" s="266">
        <v>59825</v>
      </c>
      <c r="P717" s="294">
        <v>0.9</v>
      </c>
      <c r="Q717" s="267">
        <v>0.972944483485594</v>
      </c>
      <c r="R717" s="267">
        <v>0.972571428571429</v>
      </c>
      <c r="S717" s="267">
        <v>0.95573854863613</v>
      </c>
      <c r="T717" s="295">
        <v>0.000373054914165283</v>
      </c>
      <c r="U717" s="266">
        <v>61826</v>
      </c>
      <c r="V717" s="266">
        <v>57485</v>
      </c>
      <c r="W717" s="267">
        <v>0.929786821078511</v>
      </c>
      <c r="X717" s="267">
        <v>0.902670414617006</v>
      </c>
      <c r="Y717" s="268">
        <v>0.916571428571429</v>
      </c>
      <c r="Z717" s="268">
        <v>0.923829130211014</v>
      </c>
      <c r="AA717" s="295">
        <v>-0.0139010139544222</v>
      </c>
      <c r="AB717" s="264">
        <v>13320</v>
      </c>
      <c r="AC717" s="264">
        <v>12303</v>
      </c>
      <c r="AD717" s="264">
        <v>13782</v>
      </c>
      <c r="AE717" s="264">
        <v>12733</v>
      </c>
      <c r="AF717" s="268">
        <v>0.923648648648649</v>
      </c>
      <c r="AG717" s="268">
        <v>0.923886228413873</v>
      </c>
      <c r="AH717" s="295">
        <v>-0.000237579765224538</v>
      </c>
    </row>
    <row r="718" spans="1:34">
      <c r="A718" s="315" t="s">
        <v>1158</v>
      </c>
      <c r="B718" s="321" t="s">
        <v>3346</v>
      </c>
      <c r="C718" s="293" t="s">
        <v>1235</v>
      </c>
      <c r="D718" s="321" t="s">
        <v>1236</v>
      </c>
      <c r="E718" s="263">
        <v>1765</v>
      </c>
      <c r="F718" s="263">
        <v>1719</v>
      </c>
      <c r="G718" s="263">
        <v>1607</v>
      </c>
      <c r="H718" s="264">
        <v>591</v>
      </c>
      <c r="I718" s="264">
        <v>579</v>
      </c>
      <c r="J718" s="264">
        <v>539</v>
      </c>
      <c r="K718" s="264">
        <v>1208</v>
      </c>
      <c r="L718" s="264">
        <v>1187</v>
      </c>
      <c r="M718" s="264">
        <v>1133</v>
      </c>
      <c r="N718" s="267">
        <v>0.974750425483273</v>
      </c>
      <c r="O718" s="266">
        <v>38373</v>
      </c>
      <c r="P718" s="294">
        <v>0.9</v>
      </c>
      <c r="Q718" s="267">
        <v>0.973937677053824</v>
      </c>
      <c r="R718" s="267">
        <v>0.979695431472081</v>
      </c>
      <c r="S718" s="267">
        <v>0.982615894039735</v>
      </c>
      <c r="T718" s="295">
        <v>-0.00575775441825688</v>
      </c>
      <c r="U718" s="266">
        <v>39367</v>
      </c>
      <c r="V718" s="266">
        <v>36981</v>
      </c>
      <c r="W718" s="267">
        <v>0.939390860365281</v>
      </c>
      <c r="X718" s="267">
        <v>0.910481586402266</v>
      </c>
      <c r="Y718" s="268">
        <v>0.912013536379019</v>
      </c>
      <c r="Z718" s="268">
        <v>0.937913907284768</v>
      </c>
      <c r="AA718" s="295">
        <v>-0.00153194997675232</v>
      </c>
      <c r="AB718" s="264">
        <v>8194</v>
      </c>
      <c r="AC718" s="264">
        <v>7639</v>
      </c>
      <c r="AD718" s="264">
        <v>8608</v>
      </c>
      <c r="AE718" s="264">
        <v>8074</v>
      </c>
      <c r="AF718" s="268">
        <v>0.932267512814254</v>
      </c>
      <c r="AG718" s="268">
        <v>0.93796468401487</v>
      </c>
      <c r="AH718" s="295">
        <v>-0.00569717120061553</v>
      </c>
    </row>
    <row r="719" spans="1:34">
      <c r="A719" s="315" t="s">
        <v>1158</v>
      </c>
      <c r="B719" s="321" t="s">
        <v>3346</v>
      </c>
      <c r="C719" s="293" t="s">
        <v>1237</v>
      </c>
      <c r="D719" s="321" t="s">
        <v>1238</v>
      </c>
      <c r="E719" s="263">
        <v>3901</v>
      </c>
      <c r="F719" s="263">
        <v>3707</v>
      </c>
      <c r="G719" s="263">
        <v>3594</v>
      </c>
      <c r="H719" s="264">
        <v>1235</v>
      </c>
      <c r="I719" s="264">
        <v>1140</v>
      </c>
      <c r="J719" s="264">
        <v>1124</v>
      </c>
      <c r="K719" s="264">
        <v>2659</v>
      </c>
      <c r="L719" s="264">
        <v>2495</v>
      </c>
      <c r="M719" s="264">
        <v>2447</v>
      </c>
      <c r="N719" s="267">
        <v>0.946793916601623</v>
      </c>
      <c r="O719" s="266">
        <v>80059</v>
      </c>
      <c r="P719" s="294">
        <v>0.9</v>
      </c>
      <c r="Q719" s="267">
        <v>0.950269161753397</v>
      </c>
      <c r="R719" s="267">
        <v>0.923076923076923</v>
      </c>
      <c r="S719" s="267">
        <v>0.938322677698383</v>
      </c>
      <c r="T719" s="295">
        <v>0.0271922386764735</v>
      </c>
      <c r="U719" s="266">
        <v>84558</v>
      </c>
      <c r="V719" s="266">
        <v>78843</v>
      </c>
      <c r="W719" s="267">
        <v>0.932413254807351</v>
      </c>
      <c r="X719" s="267">
        <v>0.921302230197385</v>
      </c>
      <c r="Y719" s="268">
        <v>0.910121457489878</v>
      </c>
      <c r="Z719" s="268">
        <v>0.920270778488153</v>
      </c>
      <c r="AA719" s="295">
        <v>0.0111807727075068</v>
      </c>
      <c r="AB719" s="264">
        <v>18722</v>
      </c>
      <c r="AC719" s="264">
        <v>17336</v>
      </c>
      <c r="AD719" s="264">
        <v>18600</v>
      </c>
      <c r="AE719" s="264">
        <v>17318</v>
      </c>
      <c r="AF719" s="268">
        <v>0.925969447708578</v>
      </c>
      <c r="AG719" s="268">
        <v>0.931075268817204</v>
      </c>
      <c r="AH719" s="295">
        <v>-0.00510582110862612</v>
      </c>
    </row>
    <row r="720" spans="1:34">
      <c r="A720" s="315" t="s">
        <v>1158</v>
      </c>
      <c r="B720" s="321" t="s">
        <v>3346</v>
      </c>
      <c r="C720" s="293" t="s">
        <v>1239</v>
      </c>
      <c r="D720" s="321" t="s">
        <v>1240</v>
      </c>
      <c r="E720" s="263">
        <v>2080</v>
      </c>
      <c r="F720" s="263">
        <v>1957</v>
      </c>
      <c r="G720" s="263">
        <v>1869</v>
      </c>
      <c r="H720" s="264">
        <v>707</v>
      </c>
      <c r="I720" s="264">
        <v>682</v>
      </c>
      <c r="J720" s="264">
        <v>621</v>
      </c>
      <c r="K720" s="264">
        <v>1506</v>
      </c>
      <c r="L720" s="264">
        <v>1444</v>
      </c>
      <c r="M720" s="264">
        <v>1404</v>
      </c>
      <c r="N720" s="267">
        <v>0.942738047215659</v>
      </c>
      <c r="O720" s="266">
        <v>49078</v>
      </c>
      <c r="P720" s="294">
        <v>0.9</v>
      </c>
      <c r="Q720" s="267">
        <v>0.940865384615385</v>
      </c>
      <c r="R720" s="267">
        <v>0.964639321074965</v>
      </c>
      <c r="S720" s="267">
        <v>0.958831341301461</v>
      </c>
      <c r="T720" s="295">
        <v>-0.02377393645958</v>
      </c>
      <c r="U720" s="266">
        <v>52059</v>
      </c>
      <c r="V720" s="266">
        <v>47846</v>
      </c>
      <c r="W720" s="267">
        <v>0.919072590714382</v>
      </c>
      <c r="X720" s="267">
        <v>0.898557692307692</v>
      </c>
      <c r="Y720" s="268">
        <v>0.878359264497878</v>
      </c>
      <c r="Z720" s="268">
        <v>0.932270916334661</v>
      </c>
      <c r="AA720" s="295">
        <v>0.020198427809814</v>
      </c>
      <c r="AB720" s="264">
        <v>10127</v>
      </c>
      <c r="AC720" s="264">
        <v>9296</v>
      </c>
      <c r="AD720" s="264">
        <v>10861</v>
      </c>
      <c r="AE720" s="264">
        <v>9979</v>
      </c>
      <c r="AF720" s="268">
        <v>0.917942134886936</v>
      </c>
      <c r="AG720" s="268">
        <v>0.918792008102385</v>
      </c>
      <c r="AH720" s="295">
        <v>-0.000849873215448826</v>
      </c>
    </row>
    <row r="721" spans="1:34">
      <c r="A721" s="315" t="s">
        <v>1158</v>
      </c>
      <c r="B721" s="321" t="s">
        <v>3346</v>
      </c>
      <c r="C721" s="293" t="s">
        <v>1241</v>
      </c>
      <c r="D721" s="321" t="s">
        <v>1242</v>
      </c>
      <c r="E721" s="263">
        <v>2672</v>
      </c>
      <c r="F721" s="263">
        <v>2434</v>
      </c>
      <c r="G721" s="263">
        <v>2484</v>
      </c>
      <c r="H721" s="264">
        <v>906</v>
      </c>
      <c r="I721" s="264">
        <v>878</v>
      </c>
      <c r="J721" s="264">
        <v>818</v>
      </c>
      <c r="K721" s="264">
        <v>1681</v>
      </c>
      <c r="L721" s="264">
        <v>1625</v>
      </c>
      <c r="M721" s="264">
        <v>1601</v>
      </c>
      <c r="N721" s="267">
        <v>0.93506473027737</v>
      </c>
      <c r="O721" s="266">
        <v>59299</v>
      </c>
      <c r="P721" s="294">
        <v>0.9</v>
      </c>
      <c r="Q721" s="267">
        <v>0.910928143712575</v>
      </c>
      <c r="R721" s="267">
        <v>0.969094922737307</v>
      </c>
      <c r="S721" s="267">
        <v>0.966686496133254</v>
      </c>
      <c r="T721" s="295">
        <v>-0.058166779024732</v>
      </c>
      <c r="U721" s="266">
        <v>63417</v>
      </c>
      <c r="V721" s="266">
        <v>59921</v>
      </c>
      <c r="W721" s="267">
        <v>0.944872825898418</v>
      </c>
      <c r="X721" s="267">
        <v>0.929640718562874</v>
      </c>
      <c r="Y721" s="268">
        <v>0.902869757174393</v>
      </c>
      <c r="Z721" s="268">
        <v>0.952409280190363</v>
      </c>
      <c r="AA721" s="295">
        <v>0.0267709613884813</v>
      </c>
      <c r="AB721" s="264">
        <v>12411</v>
      </c>
      <c r="AC721" s="264">
        <v>11706</v>
      </c>
      <c r="AD721" s="264">
        <v>12963</v>
      </c>
      <c r="AE721" s="264">
        <v>12307</v>
      </c>
      <c r="AF721" s="268">
        <v>0.943195552332608</v>
      </c>
      <c r="AG721" s="268">
        <v>0.949394430301628</v>
      </c>
      <c r="AH721" s="295">
        <v>-0.00619887796901952</v>
      </c>
    </row>
    <row r="722" spans="1:34">
      <c r="A722" s="315" t="s">
        <v>1158</v>
      </c>
      <c r="B722" s="321" t="s">
        <v>3346</v>
      </c>
      <c r="C722" s="293" t="s">
        <v>1243</v>
      </c>
      <c r="D722" s="321" t="s">
        <v>1244</v>
      </c>
      <c r="E722" s="263">
        <v>1849</v>
      </c>
      <c r="F722" s="263">
        <v>1816</v>
      </c>
      <c r="G722" s="263">
        <v>1771</v>
      </c>
      <c r="H722" s="264">
        <v>635</v>
      </c>
      <c r="I722" s="264">
        <v>626</v>
      </c>
      <c r="J722" s="264">
        <v>614</v>
      </c>
      <c r="K722" s="264">
        <v>1213</v>
      </c>
      <c r="L722" s="264">
        <v>1189</v>
      </c>
      <c r="M722" s="264">
        <v>1150</v>
      </c>
      <c r="N722" s="267">
        <v>0.981578117035994</v>
      </c>
      <c r="O722" s="266">
        <v>40442</v>
      </c>
      <c r="P722" s="294">
        <v>0.9</v>
      </c>
      <c r="Q722" s="267">
        <v>0.982152514872904</v>
      </c>
      <c r="R722" s="267">
        <v>0.985826771653543</v>
      </c>
      <c r="S722" s="267">
        <v>0.980214344600165</v>
      </c>
      <c r="T722" s="295">
        <v>-0.00367425678063904</v>
      </c>
      <c r="U722" s="266">
        <v>41201</v>
      </c>
      <c r="V722" s="266">
        <v>39726</v>
      </c>
      <c r="W722" s="267">
        <v>0.964199898060727</v>
      </c>
      <c r="X722" s="267">
        <v>0.957815035154137</v>
      </c>
      <c r="Y722" s="268">
        <v>0.966929133858268</v>
      </c>
      <c r="Z722" s="268">
        <v>0.948062654575433</v>
      </c>
      <c r="AA722" s="295">
        <v>-0.00911409870413038</v>
      </c>
      <c r="AB722" s="264">
        <v>8712</v>
      </c>
      <c r="AC722" s="264">
        <v>8382</v>
      </c>
      <c r="AD722" s="264">
        <v>8843</v>
      </c>
      <c r="AE722" s="264">
        <v>8570</v>
      </c>
      <c r="AF722" s="268">
        <v>0.962121212121212</v>
      </c>
      <c r="AG722" s="268">
        <v>0.969128123939839</v>
      </c>
      <c r="AH722" s="295">
        <v>-0.00700691181862723</v>
      </c>
    </row>
    <row r="723" spans="1:34">
      <c r="A723" s="315" t="s">
        <v>1158</v>
      </c>
      <c r="B723" s="321" t="s">
        <v>3346</v>
      </c>
      <c r="C723" s="293" t="s">
        <v>1245</v>
      </c>
      <c r="D723" s="321" t="s">
        <v>1246</v>
      </c>
      <c r="E723" s="263">
        <v>4334</v>
      </c>
      <c r="F723" s="263">
        <v>4150</v>
      </c>
      <c r="G723" s="263">
        <v>4013</v>
      </c>
      <c r="H723" s="264">
        <v>1349</v>
      </c>
      <c r="I723" s="264">
        <v>1313</v>
      </c>
      <c r="J723" s="264">
        <v>1254</v>
      </c>
      <c r="K723" s="264">
        <v>2845</v>
      </c>
      <c r="L723" s="264">
        <v>2750</v>
      </c>
      <c r="M723" s="264">
        <v>2682</v>
      </c>
      <c r="N723" s="267">
        <v>0.961524114626761</v>
      </c>
      <c r="O723" s="266">
        <v>87641</v>
      </c>
      <c r="P723" s="294">
        <v>0.9</v>
      </c>
      <c r="Q723" s="267">
        <v>0.957544993077988</v>
      </c>
      <c r="R723" s="267">
        <v>0.973313565604151</v>
      </c>
      <c r="S723" s="267">
        <v>0.966608084358524</v>
      </c>
      <c r="T723" s="295">
        <v>-0.0157685725261633</v>
      </c>
      <c r="U723" s="266">
        <v>91148</v>
      </c>
      <c r="V723" s="266">
        <v>85433</v>
      </c>
      <c r="W723" s="267">
        <v>0.937299776188178</v>
      </c>
      <c r="X723" s="267">
        <v>0.925934471619751</v>
      </c>
      <c r="Y723" s="268">
        <v>0.929577464788732</v>
      </c>
      <c r="Z723" s="268">
        <v>0.942706502636204</v>
      </c>
      <c r="AA723" s="295">
        <v>-0.00364299316898153</v>
      </c>
      <c r="AB723" s="264">
        <v>19803</v>
      </c>
      <c r="AC723" s="264">
        <v>18579</v>
      </c>
      <c r="AD723" s="264">
        <v>19937</v>
      </c>
      <c r="AE723" s="264">
        <v>18776</v>
      </c>
      <c r="AF723" s="268">
        <v>0.938191183154068</v>
      </c>
      <c r="AG723" s="268">
        <v>0.941766564678738</v>
      </c>
      <c r="AH723" s="295">
        <v>-0.00357538152467041</v>
      </c>
    </row>
    <row r="724" spans="1:34">
      <c r="A724" s="315" t="s">
        <v>1158</v>
      </c>
      <c r="B724" s="321" t="s">
        <v>3346</v>
      </c>
      <c r="C724" s="293" t="s">
        <v>1247</v>
      </c>
      <c r="D724" s="321" t="s">
        <v>1248</v>
      </c>
      <c r="E724" s="263">
        <v>2839</v>
      </c>
      <c r="F724" s="263">
        <v>2788</v>
      </c>
      <c r="G724" s="263">
        <v>2671</v>
      </c>
      <c r="H724" s="264">
        <v>885</v>
      </c>
      <c r="I724" s="264">
        <v>880</v>
      </c>
      <c r="J724" s="264">
        <v>833</v>
      </c>
      <c r="K724" s="264">
        <v>1834</v>
      </c>
      <c r="L724" s="264">
        <v>1816</v>
      </c>
      <c r="M724" s="264">
        <v>1717</v>
      </c>
      <c r="N724" s="267">
        <v>0.973347754943562</v>
      </c>
      <c r="O724" s="266">
        <v>70192</v>
      </c>
      <c r="P724" s="294">
        <v>0.9</v>
      </c>
      <c r="Q724" s="267">
        <v>0.982035928143713</v>
      </c>
      <c r="R724" s="267">
        <v>0.994350282485876</v>
      </c>
      <c r="S724" s="267">
        <v>0.990185387131952</v>
      </c>
      <c r="T724" s="295">
        <v>-0.0123143543421632</v>
      </c>
      <c r="U724" s="266">
        <v>72114</v>
      </c>
      <c r="V724" s="266">
        <v>68430</v>
      </c>
      <c r="W724" s="267">
        <v>0.948914219153008</v>
      </c>
      <c r="X724" s="267">
        <v>0.940824233885171</v>
      </c>
      <c r="Y724" s="268">
        <v>0.941242937853107</v>
      </c>
      <c r="Z724" s="268">
        <v>0.936205016357688</v>
      </c>
      <c r="AA724" s="295">
        <v>-0.000418703967936529</v>
      </c>
      <c r="AB724" s="264">
        <v>13405</v>
      </c>
      <c r="AC724" s="264">
        <v>12700</v>
      </c>
      <c r="AD724" s="264">
        <v>14695</v>
      </c>
      <c r="AE724" s="264">
        <v>14024</v>
      </c>
      <c r="AF724" s="268">
        <v>0.947407683700112</v>
      </c>
      <c r="AG724" s="268">
        <v>0.954338210275604</v>
      </c>
      <c r="AH724" s="295">
        <v>-0.00693052657549209</v>
      </c>
    </row>
    <row r="725" spans="1:34">
      <c r="A725" s="315" t="s">
        <v>1158</v>
      </c>
      <c r="B725" s="321" t="s">
        <v>3346</v>
      </c>
      <c r="C725" s="293" t="s">
        <v>1249</v>
      </c>
      <c r="D725" s="321" t="s">
        <v>1250</v>
      </c>
      <c r="E725" s="263">
        <v>6407</v>
      </c>
      <c r="F725" s="263">
        <v>6210</v>
      </c>
      <c r="G725" s="263">
        <v>5928</v>
      </c>
      <c r="H725" s="264">
        <v>2185</v>
      </c>
      <c r="I725" s="264">
        <v>2069</v>
      </c>
      <c r="J725" s="264">
        <v>2014</v>
      </c>
      <c r="K725" s="264">
        <v>4129</v>
      </c>
      <c r="L725" s="264">
        <v>3944</v>
      </c>
      <c r="M725" s="264">
        <v>3824</v>
      </c>
      <c r="N725" s="267">
        <v>0.960179813270834</v>
      </c>
      <c r="O725" s="266">
        <v>124953</v>
      </c>
      <c r="P725" s="294">
        <v>0.9</v>
      </c>
      <c r="Q725" s="267">
        <v>0.969252380209146</v>
      </c>
      <c r="R725" s="267">
        <v>0.946910755148741</v>
      </c>
      <c r="S725" s="267">
        <v>0.955194962460644</v>
      </c>
      <c r="T725" s="295">
        <v>0.0223416250604048</v>
      </c>
      <c r="U725" s="266">
        <v>130135</v>
      </c>
      <c r="V725" s="266">
        <v>122006</v>
      </c>
      <c r="W725" s="267">
        <v>0.937534099204672</v>
      </c>
      <c r="X725" s="267">
        <v>0.925238020914625</v>
      </c>
      <c r="Y725" s="268">
        <v>0.921739130434783</v>
      </c>
      <c r="Z725" s="268">
        <v>0.926132235408089</v>
      </c>
      <c r="AA725" s="295">
        <v>0.00349889047984198</v>
      </c>
      <c r="AB725" s="264">
        <v>28309</v>
      </c>
      <c r="AC725" s="264">
        <v>26377</v>
      </c>
      <c r="AD725" s="264">
        <v>28255</v>
      </c>
      <c r="AE725" s="264">
        <v>26602</v>
      </c>
      <c r="AF725" s="268">
        <v>0.931753152707619</v>
      </c>
      <c r="AG725" s="268">
        <v>0.941497080162803</v>
      </c>
      <c r="AH725" s="295">
        <v>-0.0097439274551836</v>
      </c>
    </row>
    <row r="726" spans="1:34">
      <c r="A726" s="315" t="s">
        <v>1158</v>
      </c>
      <c r="B726" s="321" t="s">
        <v>3346</v>
      </c>
      <c r="C726" s="293" t="s">
        <v>1251</v>
      </c>
      <c r="D726" s="321" t="s">
        <v>1252</v>
      </c>
      <c r="E726" s="263">
        <v>2755</v>
      </c>
      <c r="F726" s="263">
        <v>2620</v>
      </c>
      <c r="G726" s="263">
        <v>2545</v>
      </c>
      <c r="H726" s="264">
        <v>893</v>
      </c>
      <c r="I726" s="264">
        <v>853</v>
      </c>
      <c r="J726" s="264">
        <v>783</v>
      </c>
      <c r="K726" s="264">
        <v>1838</v>
      </c>
      <c r="L726" s="264">
        <v>1794</v>
      </c>
      <c r="M726" s="264">
        <v>1695</v>
      </c>
      <c r="N726" s="267">
        <v>0.964424256490169</v>
      </c>
      <c r="O726" s="266">
        <v>58176</v>
      </c>
      <c r="P726" s="294">
        <v>0.9</v>
      </c>
      <c r="Q726" s="267">
        <v>0.950998185117967</v>
      </c>
      <c r="R726" s="267">
        <v>0.955207166853303</v>
      </c>
      <c r="S726" s="267">
        <v>0.976060935799782</v>
      </c>
      <c r="T726" s="295">
        <v>-0.00420898173533613</v>
      </c>
      <c r="U726" s="266">
        <v>60322</v>
      </c>
      <c r="V726" s="266">
        <v>56204</v>
      </c>
      <c r="W726" s="267">
        <v>0.931733032724379</v>
      </c>
      <c r="X726" s="267">
        <v>0.923774954627949</v>
      </c>
      <c r="Y726" s="268">
        <v>0.876819708846585</v>
      </c>
      <c r="Z726" s="268">
        <v>0.922198041349293</v>
      </c>
      <c r="AA726" s="295">
        <v>0.0469552457813647</v>
      </c>
      <c r="AB726" s="264">
        <v>12668</v>
      </c>
      <c r="AC726" s="264">
        <v>11735</v>
      </c>
      <c r="AD726" s="264">
        <v>13410</v>
      </c>
      <c r="AE726" s="264">
        <v>12448</v>
      </c>
      <c r="AF726" s="268">
        <v>0.926349857909694</v>
      </c>
      <c r="AG726" s="268">
        <v>0.928262490678598</v>
      </c>
      <c r="AH726" s="295">
        <v>-0.0019126327689043</v>
      </c>
    </row>
    <row r="727" spans="1:34">
      <c r="A727" s="315" t="s">
        <v>1158</v>
      </c>
      <c r="B727" s="321" t="s">
        <v>3346</v>
      </c>
      <c r="C727" s="293" t="s">
        <v>1253</v>
      </c>
      <c r="D727" s="321" t="s">
        <v>1254</v>
      </c>
      <c r="E727" s="263">
        <v>3489</v>
      </c>
      <c r="F727" s="263">
        <v>3300</v>
      </c>
      <c r="G727" s="263">
        <v>3189</v>
      </c>
      <c r="H727" s="264">
        <v>1174</v>
      </c>
      <c r="I727" s="264">
        <v>1089</v>
      </c>
      <c r="J727" s="264">
        <v>1051</v>
      </c>
      <c r="K727" s="264">
        <v>2356</v>
      </c>
      <c r="L727" s="264">
        <v>2238</v>
      </c>
      <c r="M727" s="264">
        <v>2148</v>
      </c>
      <c r="N727" s="267">
        <v>0.95162186970743</v>
      </c>
      <c r="O727" s="266">
        <v>73607</v>
      </c>
      <c r="P727" s="294">
        <v>0.9</v>
      </c>
      <c r="Q727" s="267">
        <v>0.945829750644884</v>
      </c>
      <c r="R727" s="267">
        <v>0.927597955706985</v>
      </c>
      <c r="S727" s="267">
        <v>0.949915110356537</v>
      </c>
      <c r="T727" s="295">
        <v>0.0182317949378993</v>
      </c>
      <c r="U727" s="266">
        <v>77349</v>
      </c>
      <c r="V727" s="266">
        <v>70636</v>
      </c>
      <c r="W727" s="267">
        <v>0.913211547660603</v>
      </c>
      <c r="X727" s="267">
        <v>0.914015477214101</v>
      </c>
      <c r="Y727" s="268">
        <v>0.895229982964225</v>
      </c>
      <c r="Z727" s="268">
        <v>0.911714770797963</v>
      </c>
      <c r="AA727" s="295">
        <v>0.0187854942498766</v>
      </c>
      <c r="AB727" s="264">
        <v>16520</v>
      </c>
      <c r="AC727" s="264">
        <v>15045</v>
      </c>
      <c r="AD727" s="264">
        <v>16942</v>
      </c>
      <c r="AE727" s="264">
        <v>15510</v>
      </c>
      <c r="AF727" s="268">
        <v>0.910714285714286</v>
      </c>
      <c r="AG727" s="268">
        <v>0.915476331011687</v>
      </c>
      <c r="AH727" s="295">
        <v>-0.00476204529740121</v>
      </c>
    </row>
    <row r="728" spans="1:34">
      <c r="A728" s="315" t="s">
        <v>1158</v>
      </c>
      <c r="B728" s="321" t="s">
        <v>3346</v>
      </c>
      <c r="C728" s="293" t="s">
        <v>1255</v>
      </c>
      <c r="D728" s="321" t="s">
        <v>1256</v>
      </c>
      <c r="E728" s="263">
        <v>1269</v>
      </c>
      <c r="F728" s="263">
        <v>1220</v>
      </c>
      <c r="G728" s="263">
        <v>1180</v>
      </c>
      <c r="H728" s="264">
        <v>1077</v>
      </c>
      <c r="I728" s="264">
        <v>1010</v>
      </c>
      <c r="J728" s="264">
        <v>961</v>
      </c>
      <c r="K728" s="264">
        <v>2129</v>
      </c>
      <c r="L728" s="264">
        <v>2037</v>
      </c>
      <c r="M728" s="264">
        <v>1950</v>
      </c>
      <c r="N728" s="267">
        <v>0.954645639959023</v>
      </c>
      <c r="O728" s="266">
        <v>61504</v>
      </c>
      <c r="P728" s="294">
        <v>0.9</v>
      </c>
      <c r="Q728" s="267">
        <v>0.961386918833727</v>
      </c>
      <c r="R728" s="267">
        <v>0.937790157845868</v>
      </c>
      <c r="S728" s="267">
        <v>0.956787224048849</v>
      </c>
      <c r="T728" s="295">
        <v>0.0235967609878592</v>
      </c>
      <c r="U728" s="266">
        <v>64426</v>
      </c>
      <c r="V728" s="266">
        <v>59859</v>
      </c>
      <c r="W728" s="267">
        <v>0.929112470120759</v>
      </c>
      <c r="X728" s="267">
        <v>0.929866036249015</v>
      </c>
      <c r="Y728" s="268">
        <v>0.892293407613742</v>
      </c>
      <c r="Z728" s="268">
        <v>0.915922968529826</v>
      </c>
      <c r="AA728" s="295">
        <v>0.0375726286352731</v>
      </c>
      <c r="AB728" s="264">
        <v>12549</v>
      </c>
      <c r="AC728" s="264">
        <v>11576</v>
      </c>
      <c r="AD728" s="264">
        <v>14249</v>
      </c>
      <c r="AE728" s="264">
        <v>13361</v>
      </c>
      <c r="AF728" s="268">
        <v>0.922463941349908</v>
      </c>
      <c r="AG728" s="268">
        <v>0.937679837181557</v>
      </c>
      <c r="AH728" s="295">
        <v>-0.0152158958316482</v>
      </c>
    </row>
    <row r="729" spans="1:34">
      <c r="A729" s="315" t="s">
        <v>1158</v>
      </c>
      <c r="B729" s="321" t="s">
        <v>3346</v>
      </c>
      <c r="C729" s="293" t="s">
        <v>1257</v>
      </c>
      <c r="D729" s="321" t="s">
        <v>1258</v>
      </c>
      <c r="E729" s="263">
        <v>2918</v>
      </c>
      <c r="F729" s="263">
        <v>2829</v>
      </c>
      <c r="G729" s="263">
        <v>2569</v>
      </c>
      <c r="H729" s="264">
        <v>968</v>
      </c>
      <c r="I729" s="264">
        <v>927</v>
      </c>
      <c r="J729" s="264">
        <v>835</v>
      </c>
      <c r="K729" s="264">
        <v>1979</v>
      </c>
      <c r="L729" s="264">
        <v>1910</v>
      </c>
      <c r="M729" s="264">
        <v>1793</v>
      </c>
      <c r="N729" s="267">
        <v>0.962235079554745</v>
      </c>
      <c r="O729" s="266">
        <v>61202</v>
      </c>
      <c r="P729" s="294">
        <v>0.9</v>
      </c>
      <c r="Q729" s="267">
        <v>0.96949965729952</v>
      </c>
      <c r="R729" s="267">
        <v>0.957644628099174</v>
      </c>
      <c r="S729" s="267">
        <v>0.965133906013138</v>
      </c>
      <c r="T729" s="295">
        <v>0.0118550292003468</v>
      </c>
      <c r="U729" s="266">
        <v>63604</v>
      </c>
      <c r="V729" s="266">
        <v>58396</v>
      </c>
      <c r="W729" s="267">
        <v>0.918118357336017</v>
      </c>
      <c r="X729" s="267">
        <v>0.880397532556546</v>
      </c>
      <c r="Y729" s="268">
        <v>0.862603305785124</v>
      </c>
      <c r="Z729" s="268">
        <v>0.906013137948459</v>
      </c>
      <c r="AA729" s="295">
        <v>0.0177942267714216</v>
      </c>
      <c r="AB729" s="264">
        <v>13361</v>
      </c>
      <c r="AC729" s="264">
        <v>12124</v>
      </c>
      <c r="AD729" s="264">
        <v>14027</v>
      </c>
      <c r="AE729" s="264">
        <v>12935</v>
      </c>
      <c r="AF729" s="268">
        <v>0.907417109497792</v>
      </c>
      <c r="AG729" s="268">
        <v>0.922150139017609</v>
      </c>
      <c r="AH729" s="295">
        <v>-0.0147330295198168</v>
      </c>
    </row>
    <row r="730" spans="1:34">
      <c r="A730" s="315" t="s">
        <v>1158</v>
      </c>
      <c r="B730" s="321" t="s">
        <v>3343</v>
      </c>
      <c r="C730" s="293" t="s">
        <v>1259</v>
      </c>
      <c r="D730" s="321" t="s">
        <v>1260</v>
      </c>
      <c r="E730" s="263">
        <v>2381</v>
      </c>
      <c r="F730" s="263">
        <v>2346</v>
      </c>
      <c r="G730" s="263">
        <v>2228</v>
      </c>
      <c r="H730" s="264">
        <v>857</v>
      </c>
      <c r="I730" s="264">
        <v>848</v>
      </c>
      <c r="J730" s="264">
        <v>798</v>
      </c>
      <c r="K730" s="264">
        <v>1832</v>
      </c>
      <c r="L730" s="264">
        <v>1815</v>
      </c>
      <c r="M730" s="264">
        <v>1703</v>
      </c>
      <c r="N730" s="267">
        <v>0.98804915898186</v>
      </c>
      <c r="O730" s="266">
        <v>55393</v>
      </c>
      <c r="P730" s="294">
        <v>0.9</v>
      </c>
      <c r="Q730" s="267">
        <v>0.98530029399412</v>
      </c>
      <c r="R730" s="267">
        <v>0.989498249708285</v>
      </c>
      <c r="S730" s="267">
        <v>0.990720524017467</v>
      </c>
      <c r="T730" s="295">
        <v>-0.00419795571416459</v>
      </c>
      <c r="U730" s="266">
        <v>56063</v>
      </c>
      <c r="V730" s="266">
        <v>52234</v>
      </c>
      <c r="W730" s="267">
        <v>0.931701835435136</v>
      </c>
      <c r="X730" s="267">
        <v>0.935741285174297</v>
      </c>
      <c r="Y730" s="268">
        <v>0.931155192532089</v>
      </c>
      <c r="Z730" s="268">
        <v>0.929585152838428</v>
      </c>
      <c r="AA730" s="295">
        <v>0.00458609264220788</v>
      </c>
      <c r="AB730" s="264">
        <v>12523</v>
      </c>
      <c r="AC730" s="264">
        <v>11748</v>
      </c>
      <c r="AD730" s="264">
        <v>12531</v>
      </c>
      <c r="AE730" s="264">
        <v>11777</v>
      </c>
      <c r="AF730" s="268">
        <v>0.93811387047832</v>
      </c>
      <c r="AG730" s="268">
        <v>0.939829223525656</v>
      </c>
      <c r="AH730" s="295">
        <v>-0.0017153530473365</v>
      </c>
    </row>
    <row r="731" spans="1:34">
      <c r="A731" s="315" t="s">
        <v>1158</v>
      </c>
      <c r="B731" s="321" t="s">
        <v>3343</v>
      </c>
      <c r="C731" s="293" t="s">
        <v>1261</v>
      </c>
      <c r="D731" s="321" t="s">
        <v>1262</v>
      </c>
      <c r="E731" s="263">
        <v>4019</v>
      </c>
      <c r="F731" s="263">
        <v>3891</v>
      </c>
      <c r="G731" s="263">
        <v>3776</v>
      </c>
      <c r="H731" s="264">
        <v>1419</v>
      </c>
      <c r="I731" s="264">
        <v>1346</v>
      </c>
      <c r="J731" s="264">
        <v>1340</v>
      </c>
      <c r="K731" s="264">
        <v>2986</v>
      </c>
      <c r="L731" s="264">
        <v>2912</v>
      </c>
      <c r="M731" s="264">
        <v>2849</v>
      </c>
      <c r="N731" s="267">
        <v>0.964603316800315</v>
      </c>
      <c r="O731" s="266">
        <v>88294</v>
      </c>
      <c r="P731" s="294">
        <v>0.9</v>
      </c>
      <c r="Q731" s="267">
        <v>0.968151281413287</v>
      </c>
      <c r="R731" s="267">
        <v>0.948555320648344</v>
      </c>
      <c r="S731" s="267">
        <v>0.975217682518419</v>
      </c>
      <c r="T731" s="295">
        <v>0.019595960764943</v>
      </c>
      <c r="U731" s="266">
        <v>91534</v>
      </c>
      <c r="V731" s="266">
        <v>85944</v>
      </c>
      <c r="W731" s="267">
        <v>0.938929796578321</v>
      </c>
      <c r="X731" s="267">
        <v>0.939537198308037</v>
      </c>
      <c r="Y731" s="268">
        <v>0.944326990838619</v>
      </c>
      <c r="Z731" s="268">
        <v>0.954119223040857</v>
      </c>
      <c r="AA731" s="295">
        <v>-0.00478979253058187</v>
      </c>
      <c r="AB731" s="264">
        <v>20557</v>
      </c>
      <c r="AC731" s="264">
        <v>19350</v>
      </c>
      <c r="AD731" s="264">
        <v>20525</v>
      </c>
      <c r="AE731" s="264">
        <v>19363</v>
      </c>
      <c r="AF731" s="268">
        <v>0.941285206985455</v>
      </c>
      <c r="AG731" s="268">
        <v>0.943386114494519</v>
      </c>
      <c r="AH731" s="295">
        <v>-0.00210090750906389</v>
      </c>
    </row>
    <row r="732" spans="1:34">
      <c r="A732" s="315" t="s">
        <v>1158</v>
      </c>
      <c r="B732" s="321" t="s">
        <v>3343</v>
      </c>
      <c r="C732" s="293" t="s">
        <v>1263</v>
      </c>
      <c r="D732" s="321" t="s">
        <v>1264</v>
      </c>
      <c r="E732" s="263">
        <v>1443</v>
      </c>
      <c r="F732" s="263">
        <v>1430</v>
      </c>
      <c r="G732" s="263">
        <v>1385</v>
      </c>
      <c r="H732" s="264">
        <v>586</v>
      </c>
      <c r="I732" s="264">
        <v>580</v>
      </c>
      <c r="J732" s="264">
        <v>565</v>
      </c>
      <c r="K732" s="264">
        <v>1114</v>
      </c>
      <c r="L732" s="264">
        <v>1105</v>
      </c>
      <c r="M732" s="264">
        <v>1073</v>
      </c>
      <c r="N732" s="267">
        <v>0.987883298600774</v>
      </c>
      <c r="O732" s="266">
        <v>33183</v>
      </c>
      <c r="P732" s="294">
        <v>0.9</v>
      </c>
      <c r="Q732" s="267">
        <v>0.990990990990991</v>
      </c>
      <c r="R732" s="267">
        <v>0.989761092150171</v>
      </c>
      <c r="S732" s="267">
        <v>0.991921005385996</v>
      </c>
      <c r="T732" s="295">
        <v>0.00122989884082036</v>
      </c>
      <c r="U732" s="266">
        <v>33590</v>
      </c>
      <c r="V732" s="266">
        <v>32372</v>
      </c>
      <c r="W732" s="267">
        <v>0.963739208097648</v>
      </c>
      <c r="X732" s="267">
        <v>0.95980595980596</v>
      </c>
      <c r="Y732" s="268">
        <v>0.964163822525597</v>
      </c>
      <c r="Z732" s="268">
        <v>0.963195691202873</v>
      </c>
      <c r="AA732" s="295">
        <v>-0.00435786271963745</v>
      </c>
      <c r="AB732" s="264">
        <v>7704</v>
      </c>
      <c r="AC732" s="264">
        <v>7448</v>
      </c>
      <c r="AD732" s="264">
        <v>7619</v>
      </c>
      <c r="AE732" s="264">
        <v>7368</v>
      </c>
      <c r="AF732" s="268">
        <v>0.966770508826584</v>
      </c>
      <c r="AG732" s="268">
        <v>0.967056044100276</v>
      </c>
      <c r="AH732" s="295">
        <v>-0.000285535273692128</v>
      </c>
    </row>
    <row r="733" spans="1:34">
      <c r="A733" s="315" t="s">
        <v>1158</v>
      </c>
      <c r="B733" s="321" t="s">
        <v>3343</v>
      </c>
      <c r="C733" s="293" t="s">
        <v>1265</v>
      </c>
      <c r="D733" s="321" t="s">
        <v>1266</v>
      </c>
      <c r="E733" s="263">
        <v>2100</v>
      </c>
      <c r="F733" s="263">
        <v>2099</v>
      </c>
      <c r="G733" s="263">
        <v>2044</v>
      </c>
      <c r="H733" s="264">
        <v>765</v>
      </c>
      <c r="I733" s="264">
        <v>765</v>
      </c>
      <c r="J733" s="264">
        <v>730</v>
      </c>
      <c r="K733" s="264">
        <v>1675</v>
      </c>
      <c r="L733" s="264">
        <v>1672</v>
      </c>
      <c r="M733" s="264">
        <v>1642</v>
      </c>
      <c r="N733" s="267">
        <v>0.999324975891996</v>
      </c>
      <c r="O733" s="266">
        <v>51815</v>
      </c>
      <c r="P733" s="294">
        <v>0.9</v>
      </c>
      <c r="Q733" s="267">
        <v>0.999523809523809</v>
      </c>
      <c r="R733" s="267">
        <v>1</v>
      </c>
      <c r="S733" s="267">
        <v>0.998208955223881</v>
      </c>
      <c r="T733" s="295">
        <v>-0.000476190476190519</v>
      </c>
      <c r="U733" s="266">
        <v>51850</v>
      </c>
      <c r="V733" s="266">
        <v>50633</v>
      </c>
      <c r="W733" s="267">
        <v>0.976528447444552</v>
      </c>
      <c r="X733" s="267">
        <v>0.973333333333333</v>
      </c>
      <c r="Y733" s="268">
        <v>0.954248366013072</v>
      </c>
      <c r="Z733" s="268">
        <v>0.980298507462687</v>
      </c>
      <c r="AA733" s="295">
        <v>0.0190849673202614</v>
      </c>
      <c r="AB733" s="264">
        <v>11533</v>
      </c>
      <c r="AC733" s="264">
        <v>11245</v>
      </c>
      <c r="AD733" s="264">
        <v>11870</v>
      </c>
      <c r="AE733" s="264">
        <v>11594</v>
      </c>
      <c r="AF733" s="268">
        <v>0.975028180005202</v>
      </c>
      <c r="AG733" s="268">
        <v>0.976748104465038</v>
      </c>
      <c r="AH733" s="295">
        <v>-0.00171992445983549</v>
      </c>
    </row>
    <row r="734" spans="1:34">
      <c r="A734" s="315" t="s">
        <v>1158</v>
      </c>
      <c r="B734" s="321" t="s">
        <v>3343</v>
      </c>
      <c r="C734" s="293" t="s">
        <v>1267</v>
      </c>
      <c r="D734" s="321" t="s">
        <v>1268</v>
      </c>
      <c r="E734" s="263">
        <v>3104</v>
      </c>
      <c r="F734" s="263">
        <v>3104</v>
      </c>
      <c r="G734" s="263">
        <v>2899</v>
      </c>
      <c r="H734" s="264">
        <v>1006</v>
      </c>
      <c r="I734" s="264">
        <v>1006</v>
      </c>
      <c r="J734" s="264">
        <v>958</v>
      </c>
      <c r="K734" s="264">
        <v>2352</v>
      </c>
      <c r="L734" s="264">
        <v>2350</v>
      </c>
      <c r="M734" s="264">
        <v>2232</v>
      </c>
      <c r="N734" s="267">
        <v>0.996298802085406</v>
      </c>
      <c r="O734" s="266">
        <v>75102</v>
      </c>
      <c r="P734" s="294">
        <v>0.9</v>
      </c>
      <c r="Q734" s="267">
        <v>1</v>
      </c>
      <c r="R734" s="267">
        <v>1</v>
      </c>
      <c r="S734" s="267">
        <v>0.999149659863946</v>
      </c>
      <c r="T734" s="295">
        <v>0</v>
      </c>
      <c r="U734" s="266">
        <v>75381</v>
      </c>
      <c r="V734" s="266">
        <v>71845</v>
      </c>
      <c r="W734" s="267">
        <v>0.953091627863785</v>
      </c>
      <c r="X734" s="267">
        <v>0.93395618556701</v>
      </c>
      <c r="Y734" s="268">
        <v>0.952286282306163</v>
      </c>
      <c r="Z734" s="268">
        <v>0.948979591836735</v>
      </c>
      <c r="AA734" s="295">
        <v>-0.0183300967391526</v>
      </c>
      <c r="AB734" s="264">
        <v>16497</v>
      </c>
      <c r="AC734" s="264">
        <v>15694</v>
      </c>
      <c r="AD734" s="264">
        <v>16769</v>
      </c>
      <c r="AE734" s="264">
        <v>16059</v>
      </c>
      <c r="AF734" s="268">
        <v>0.951324483239377</v>
      </c>
      <c r="AG734" s="268">
        <v>0.957659967797722</v>
      </c>
      <c r="AH734" s="295">
        <v>-0.00633548455834509</v>
      </c>
    </row>
    <row r="735" spans="1:34">
      <c r="A735" s="315" t="s">
        <v>1158</v>
      </c>
      <c r="B735" s="321" t="s">
        <v>3343</v>
      </c>
      <c r="C735" s="293" t="s">
        <v>1269</v>
      </c>
      <c r="D735" s="321" t="s">
        <v>1270</v>
      </c>
      <c r="E735" s="263">
        <v>7421</v>
      </c>
      <c r="F735" s="263">
        <v>7018</v>
      </c>
      <c r="G735" s="263">
        <v>6794</v>
      </c>
      <c r="H735" s="264">
        <v>2658</v>
      </c>
      <c r="I735" s="264">
        <v>2490</v>
      </c>
      <c r="J735" s="264">
        <v>2395</v>
      </c>
      <c r="K735" s="264">
        <v>5501</v>
      </c>
      <c r="L735" s="264">
        <v>5218</v>
      </c>
      <c r="M735" s="264">
        <v>5025</v>
      </c>
      <c r="N735" s="267">
        <v>0.945299691878379</v>
      </c>
      <c r="O735" s="266">
        <v>162601</v>
      </c>
      <c r="P735" s="294">
        <v>0.9</v>
      </c>
      <c r="Q735" s="267">
        <v>0.945694650316669</v>
      </c>
      <c r="R735" s="267">
        <v>0.936794582392777</v>
      </c>
      <c r="S735" s="267">
        <v>0.948554808216688</v>
      </c>
      <c r="T735" s="295">
        <v>0.00890006792389231</v>
      </c>
      <c r="U735" s="266">
        <v>172010</v>
      </c>
      <c r="V735" s="266">
        <v>157926</v>
      </c>
      <c r="W735" s="267">
        <v>0.918121039474449</v>
      </c>
      <c r="X735" s="267">
        <v>0.915510039078291</v>
      </c>
      <c r="Y735" s="268">
        <v>0.901053423626787</v>
      </c>
      <c r="Z735" s="268">
        <v>0.913470278131249</v>
      </c>
      <c r="AA735" s="295">
        <v>0.0144566154515042</v>
      </c>
      <c r="AB735" s="264">
        <v>38132</v>
      </c>
      <c r="AC735" s="264">
        <v>34937</v>
      </c>
      <c r="AD735" s="264">
        <v>39251</v>
      </c>
      <c r="AE735" s="264">
        <v>35820</v>
      </c>
      <c r="AF735" s="268">
        <v>0.916212105318368</v>
      </c>
      <c r="AG735" s="268">
        <v>0.912588214313011</v>
      </c>
      <c r="AH735" s="295">
        <v>0.00362389100535654</v>
      </c>
    </row>
    <row r="736" spans="1:34">
      <c r="A736" s="315" t="s">
        <v>1158</v>
      </c>
      <c r="B736" s="321" t="s">
        <v>3343</v>
      </c>
      <c r="C736" s="293" t="s">
        <v>1271</v>
      </c>
      <c r="D736" s="321" t="s">
        <v>1272</v>
      </c>
      <c r="E736" s="263">
        <v>4572</v>
      </c>
      <c r="F736" s="263">
        <v>4462</v>
      </c>
      <c r="G736" s="263">
        <v>4267</v>
      </c>
      <c r="H736" s="264">
        <v>1573</v>
      </c>
      <c r="I736" s="264">
        <v>1543</v>
      </c>
      <c r="J736" s="264">
        <v>1452</v>
      </c>
      <c r="K736" s="264">
        <v>3390</v>
      </c>
      <c r="L736" s="264">
        <v>3313</v>
      </c>
      <c r="M736" s="264">
        <v>3197</v>
      </c>
      <c r="N736" s="267">
        <v>0.97757194903329</v>
      </c>
      <c r="O736" s="266">
        <v>101427</v>
      </c>
      <c r="P736" s="294">
        <v>0.9</v>
      </c>
      <c r="Q736" s="267">
        <v>0.97594050743657</v>
      </c>
      <c r="R736" s="267">
        <v>0.980928162746345</v>
      </c>
      <c r="S736" s="267">
        <v>0.977286135693215</v>
      </c>
      <c r="T736" s="295">
        <v>-0.00498765530977408</v>
      </c>
      <c r="U736" s="266">
        <v>103754</v>
      </c>
      <c r="V736" s="266">
        <v>97857</v>
      </c>
      <c r="W736" s="267">
        <v>0.943163637064595</v>
      </c>
      <c r="X736" s="267">
        <v>0.9332895888014</v>
      </c>
      <c r="Y736" s="268">
        <v>0.923076923076923</v>
      </c>
      <c r="Z736" s="268">
        <v>0.94306784660767</v>
      </c>
      <c r="AA736" s="295">
        <v>0.0102126657244767</v>
      </c>
      <c r="AB736" s="264">
        <v>23269</v>
      </c>
      <c r="AC736" s="264">
        <v>21868</v>
      </c>
      <c r="AD736" s="264">
        <v>23585</v>
      </c>
      <c r="AE736" s="264">
        <v>22284</v>
      </c>
      <c r="AF736" s="268">
        <v>0.939791138424513</v>
      </c>
      <c r="AG736" s="268">
        <v>0.944837820648717</v>
      </c>
      <c r="AH736" s="295">
        <v>-0.00504668222420401</v>
      </c>
    </row>
    <row r="737" spans="1:34">
      <c r="A737" s="315" t="s">
        <v>1158</v>
      </c>
      <c r="B737" s="321" t="s">
        <v>3343</v>
      </c>
      <c r="C737" s="293" t="s">
        <v>1273</v>
      </c>
      <c r="D737" s="321" t="s">
        <v>1274</v>
      </c>
      <c r="E737" s="263">
        <v>3438</v>
      </c>
      <c r="F737" s="263">
        <v>3246</v>
      </c>
      <c r="G737" s="263">
        <v>3154</v>
      </c>
      <c r="H737" s="264">
        <v>1140</v>
      </c>
      <c r="I737" s="264">
        <v>1136</v>
      </c>
      <c r="J737" s="264">
        <v>1086</v>
      </c>
      <c r="K737" s="264">
        <v>2550</v>
      </c>
      <c r="L737" s="264">
        <v>2535</v>
      </c>
      <c r="M737" s="264">
        <v>2453</v>
      </c>
      <c r="N737" s="267">
        <v>0.990614973262032</v>
      </c>
      <c r="O737" s="266">
        <v>74098</v>
      </c>
      <c r="P737" s="294">
        <v>0.9</v>
      </c>
      <c r="Q737" s="267">
        <v>0.944153577661431</v>
      </c>
      <c r="R737" s="267">
        <v>0.996491228070175</v>
      </c>
      <c r="S737" s="267">
        <v>0.994117647058824</v>
      </c>
      <c r="T737" s="295">
        <v>-0.0523376504087444</v>
      </c>
      <c r="U737" s="266">
        <v>74800</v>
      </c>
      <c r="V737" s="266">
        <v>71215</v>
      </c>
      <c r="W737" s="267">
        <v>0.952072192513369</v>
      </c>
      <c r="X737" s="267">
        <v>0.9173938336242</v>
      </c>
      <c r="Y737" s="268">
        <v>0.952631578947368</v>
      </c>
      <c r="Z737" s="268">
        <v>0.961960784313725</v>
      </c>
      <c r="AA737" s="295">
        <v>-0.0352377453231683</v>
      </c>
      <c r="AB737" s="264">
        <v>17196</v>
      </c>
      <c r="AC737" s="264">
        <v>16307</v>
      </c>
      <c r="AD737" s="264">
        <v>16953</v>
      </c>
      <c r="AE737" s="264">
        <v>16176</v>
      </c>
      <c r="AF737" s="268">
        <v>0.948301930681554</v>
      </c>
      <c r="AG737" s="268">
        <v>0.954167403999292</v>
      </c>
      <c r="AH737" s="295">
        <v>-0.00586547331773823</v>
      </c>
    </row>
    <row r="738" spans="1:34">
      <c r="A738" s="315" t="s">
        <v>1158</v>
      </c>
      <c r="B738" s="321" t="s">
        <v>3343</v>
      </c>
      <c r="C738" s="293" t="s">
        <v>1275</v>
      </c>
      <c r="D738" s="321" t="s">
        <v>1276</v>
      </c>
      <c r="E738" s="263">
        <v>4026</v>
      </c>
      <c r="F738" s="263">
        <v>3969</v>
      </c>
      <c r="G738" s="263">
        <v>3846</v>
      </c>
      <c r="H738" s="264">
        <v>1493</v>
      </c>
      <c r="I738" s="264">
        <v>1478</v>
      </c>
      <c r="J738" s="264">
        <v>1423</v>
      </c>
      <c r="K738" s="264">
        <v>3019</v>
      </c>
      <c r="L738" s="264">
        <v>2972</v>
      </c>
      <c r="M738" s="264">
        <v>2901</v>
      </c>
      <c r="N738" s="267">
        <v>0.989260903630191</v>
      </c>
      <c r="O738" s="266">
        <v>94697</v>
      </c>
      <c r="P738" s="294">
        <v>0.9</v>
      </c>
      <c r="Q738" s="267">
        <v>0.985842026825633</v>
      </c>
      <c r="R738" s="267">
        <v>0.989953114534494</v>
      </c>
      <c r="S738" s="267">
        <v>0.984431931103014</v>
      </c>
      <c r="T738" s="295">
        <v>-0.00411108770886093</v>
      </c>
      <c r="U738" s="266">
        <v>95725</v>
      </c>
      <c r="V738" s="266">
        <v>92229</v>
      </c>
      <c r="W738" s="267">
        <v>0.963478715069209</v>
      </c>
      <c r="X738" s="267">
        <v>0.955290611028316</v>
      </c>
      <c r="Y738" s="268">
        <v>0.953114534494307</v>
      </c>
      <c r="Z738" s="268">
        <v>0.960914210003312</v>
      </c>
      <c r="AA738" s="295">
        <v>0.0021760765340092</v>
      </c>
      <c r="AB738" s="264">
        <v>21343</v>
      </c>
      <c r="AC738" s="264">
        <v>20581</v>
      </c>
      <c r="AD738" s="264">
        <v>21876</v>
      </c>
      <c r="AE738" s="264">
        <v>21015</v>
      </c>
      <c r="AF738" s="268">
        <v>0.964297427728061</v>
      </c>
      <c r="AG738" s="268">
        <v>0.960641799232035</v>
      </c>
      <c r="AH738" s="295">
        <v>0.00365562849602563</v>
      </c>
    </row>
    <row r="739" spans="1:34">
      <c r="A739" s="315" t="s">
        <v>1158</v>
      </c>
      <c r="B739" s="321" t="s">
        <v>3343</v>
      </c>
      <c r="C739" s="293" t="s">
        <v>1277</v>
      </c>
      <c r="D739" s="321" t="s">
        <v>1278</v>
      </c>
      <c r="E739" s="263">
        <v>1978</v>
      </c>
      <c r="F739" s="263">
        <v>1969</v>
      </c>
      <c r="G739" s="263">
        <v>1930</v>
      </c>
      <c r="H739" s="264">
        <v>618</v>
      </c>
      <c r="I739" s="264">
        <v>616</v>
      </c>
      <c r="J739" s="264">
        <v>595</v>
      </c>
      <c r="K739" s="264">
        <v>1457</v>
      </c>
      <c r="L739" s="264">
        <v>1440</v>
      </c>
      <c r="M739" s="264">
        <v>1426</v>
      </c>
      <c r="N739" s="267">
        <v>0.989642394749766</v>
      </c>
      <c r="O739" s="266">
        <v>44334</v>
      </c>
      <c r="P739" s="294">
        <v>0.9</v>
      </c>
      <c r="Q739" s="267">
        <v>0.995449949443883</v>
      </c>
      <c r="R739" s="267">
        <v>0.996763754045307</v>
      </c>
      <c r="S739" s="267">
        <v>0.988332189430336</v>
      </c>
      <c r="T739" s="295">
        <v>-0.00131380460142472</v>
      </c>
      <c r="U739" s="266">
        <v>44798</v>
      </c>
      <c r="V739" s="266">
        <v>43505</v>
      </c>
      <c r="W739" s="267">
        <v>0.971137104335015</v>
      </c>
      <c r="X739" s="267">
        <v>0.975733063700708</v>
      </c>
      <c r="Y739" s="268">
        <v>0.962783171521036</v>
      </c>
      <c r="Z739" s="268">
        <v>0.978723404255319</v>
      </c>
      <c r="AA739" s="295">
        <v>0.0129498921796721</v>
      </c>
      <c r="AB739" s="264">
        <v>9823</v>
      </c>
      <c r="AC739" s="264">
        <v>9555</v>
      </c>
      <c r="AD739" s="264">
        <v>10232</v>
      </c>
      <c r="AE739" s="264">
        <v>9941</v>
      </c>
      <c r="AF739" s="268">
        <v>0.972717092537921</v>
      </c>
      <c r="AG739" s="268">
        <v>0.971559812353401</v>
      </c>
      <c r="AH739" s="295">
        <v>0.0011572801845201</v>
      </c>
    </row>
    <row r="740" spans="1:34">
      <c r="A740" s="315" t="s">
        <v>1158</v>
      </c>
      <c r="B740" s="321" t="s">
        <v>3343</v>
      </c>
      <c r="C740" s="293" t="s">
        <v>1279</v>
      </c>
      <c r="D740" s="321" t="s">
        <v>1280</v>
      </c>
      <c r="E740" s="263">
        <v>4145</v>
      </c>
      <c r="F740" s="263">
        <v>3964</v>
      </c>
      <c r="G740" s="263">
        <v>3835</v>
      </c>
      <c r="H740" s="264">
        <v>1545</v>
      </c>
      <c r="I740" s="264">
        <v>1458</v>
      </c>
      <c r="J740" s="264">
        <v>1408</v>
      </c>
      <c r="K740" s="264">
        <v>3118</v>
      </c>
      <c r="L740" s="264">
        <v>3015</v>
      </c>
      <c r="M740" s="264">
        <v>2951</v>
      </c>
      <c r="N740" s="267">
        <v>0.943635377538517</v>
      </c>
      <c r="O740" s="266">
        <v>93954</v>
      </c>
      <c r="P740" s="294">
        <v>0.9</v>
      </c>
      <c r="Q740" s="267">
        <v>0.956332931242461</v>
      </c>
      <c r="R740" s="267">
        <v>0.94368932038835</v>
      </c>
      <c r="S740" s="267">
        <v>0.966966003848621</v>
      </c>
      <c r="T740" s="295">
        <v>0.0126436108541113</v>
      </c>
      <c r="U740" s="266">
        <v>99566</v>
      </c>
      <c r="V740" s="266">
        <v>92954</v>
      </c>
      <c r="W740" s="267">
        <v>0.933591788361489</v>
      </c>
      <c r="X740" s="267">
        <v>0.925211097708082</v>
      </c>
      <c r="Y740" s="268">
        <v>0.911326860841424</v>
      </c>
      <c r="Z740" s="268">
        <v>0.946440025657473</v>
      </c>
      <c r="AA740" s="295">
        <v>0.0138842368666581</v>
      </c>
      <c r="AB740" s="264">
        <v>21532</v>
      </c>
      <c r="AC740" s="264">
        <v>20040</v>
      </c>
      <c r="AD740" s="264">
        <v>21884</v>
      </c>
      <c r="AE740" s="264">
        <v>20509</v>
      </c>
      <c r="AF740" s="268">
        <v>0.930707783763701</v>
      </c>
      <c r="AG740" s="268">
        <v>0.937168707731676</v>
      </c>
      <c r="AH740" s="295">
        <v>-0.0064609239679756</v>
      </c>
    </row>
    <row r="741" spans="1:34">
      <c r="A741" s="315" t="s">
        <v>1158</v>
      </c>
      <c r="B741" s="321" t="s">
        <v>3343</v>
      </c>
      <c r="C741" s="293" t="s">
        <v>1281</v>
      </c>
      <c r="D741" s="321" t="s">
        <v>1282</v>
      </c>
      <c r="E741" s="263">
        <v>2613</v>
      </c>
      <c r="F741" s="263">
        <v>2595</v>
      </c>
      <c r="G741" s="263">
        <v>2448</v>
      </c>
      <c r="H741" s="264">
        <v>917</v>
      </c>
      <c r="I741" s="264">
        <v>894</v>
      </c>
      <c r="J741" s="264">
        <v>842</v>
      </c>
      <c r="K741" s="264">
        <v>1971</v>
      </c>
      <c r="L741" s="264">
        <v>1957</v>
      </c>
      <c r="M741" s="264">
        <v>1845</v>
      </c>
      <c r="N741" s="267">
        <v>0.987205441736173</v>
      </c>
      <c r="O741" s="266">
        <v>60955</v>
      </c>
      <c r="P741" s="294">
        <v>0.9</v>
      </c>
      <c r="Q741" s="267">
        <v>0.993111366245695</v>
      </c>
      <c r="R741" s="267">
        <v>0.974918211559433</v>
      </c>
      <c r="S741" s="267">
        <v>0.992897006595637</v>
      </c>
      <c r="T741" s="295">
        <v>0.0181931546862617</v>
      </c>
      <c r="U741" s="266">
        <v>61745</v>
      </c>
      <c r="V741" s="266">
        <v>58296</v>
      </c>
      <c r="W741" s="267">
        <v>0.944141226010203</v>
      </c>
      <c r="X741" s="267">
        <v>0.936854190585534</v>
      </c>
      <c r="Y741" s="268">
        <v>0.918211559432934</v>
      </c>
      <c r="Z741" s="268">
        <v>0.936073059360731</v>
      </c>
      <c r="AA741" s="295">
        <v>0.0186426311526003</v>
      </c>
      <c r="AB741" s="264">
        <v>13737</v>
      </c>
      <c r="AC741" s="264">
        <v>12966</v>
      </c>
      <c r="AD741" s="264">
        <v>14261</v>
      </c>
      <c r="AE741" s="264">
        <v>13500</v>
      </c>
      <c r="AF741" s="268">
        <v>0.943874208342433</v>
      </c>
      <c r="AG741" s="268">
        <v>0.946637683191922</v>
      </c>
      <c r="AH741" s="295">
        <v>-0.00276347484948913</v>
      </c>
    </row>
    <row r="742" spans="1:34">
      <c r="A742" s="315" t="s">
        <v>1158</v>
      </c>
      <c r="B742" s="321" t="s">
        <v>3343</v>
      </c>
      <c r="C742" s="293" t="s">
        <v>1283</v>
      </c>
      <c r="D742" s="321" t="s">
        <v>1284</v>
      </c>
      <c r="E742" s="263">
        <v>2295</v>
      </c>
      <c r="F742" s="263">
        <v>2222</v>
      </c>
      <c r="G742" s="263">
        <v>2094</v>
      </c>
      <c r="H742" s="264">
        <v>787</v>
      </c>
      <c r="I742" s="264">
        <v>768</v>
      </c>
      <c r="J742" s="264">
        <v>739</v>
      </c>
      <c r="K742" s="264">
        <v>1730</v>
      </c>
      <c r="L742" s="264">
        <v>1679</v>
      </c>
      <c r="M742" s="264">
        <v>1652</v>
      </c>
      <c r="N742" s="267">
        <v>0.971754932502596</v>
      </c>
      <c r="O742" s="266">
        <v>51469</v>
      </c>
      <c r="P742" s="294">
        <v>0.9</v>
      </c>
      <c r="Q742" s="267">
        <v>0.968191721132898</v>
      </c>
      <c r="R742" s="267">
        <v>0.975857687420585</v>
      </c>
      <c r="S742" s="267">
        <v>0.970520231213873</v>
      </c>
      <c r="T742" s="295">
        <v>-0.0076659662876869</v>
      </c>
      <c r="U742" s="266">
        <v>52965</v>
      </c>
      <c r="V742" s="266">
        <v>49692</v>
      </c>
      <c r="W742" s="267">
        <v>0.938204474653073</v>
      </c>
      <c r="X742" s="267">
        <v>0.912418300653595</v>
      </c>
      <c r="Y742" s="268">
        <v>0.939008894536214</v>
      </c>
      <c r="Z742" s="268">
        <v>0.954913294797688</v>
      </c>
      <c r="AA742" s="295">
        <v>-0.0265905938826188</v>
      </c>
      <c r="AB742" s="264">
        <v>12053</v>
      </c>
      <c r="AC742" s="264">
        <v>11319</v>
      </c>
      <c r="AD742" s="264">
        <v>12102</v>
      </c>
      <c r="AE742" s="264">
        <v>11379</v>
      </c>
      <c r="AF742" s="268">
        <v>0.939102298183025</v>
      </c>
      <c r="AG742" s="268">
        <v>0.940257808626673</v>
      </c>
      <c r="AH742" s="295">
        <v>-0.00115551044364837</v>
      </c>
    </row>
    <row r="743" spans="1:34">
      <c r="A743" s="315" t="s">
        <v>1158</v>
      </c>
      <c r="B743" s="321" t="s">
        <v>3343</v>
      </c>
      <c r="C743" s="293" t="s">
        <v>1285</v>
      </c>
      <c r="D743" s="321" t="s">
        <v>1286</v>
      </c>
      <c r="E743" s="263">
        <v>1553</v>
      </c>
      <c r="F743" s="263">
        <v>1551</v>
      </c>
      <c r="G743" s="263">
        <v>1504</v>
      </c>
      <c r="H743" s="264">
        <v>549</v>
      </c>
      <c r="I743" s="264">
        <v>549</v>
      </c>
      <c r="J743" s="264">
        <v>533</v>
      </c>
      <c r="K743" s="264">
        <v>1162</v>
      </c>
      <c r="L743" s="264">
        <v>1161</v>
      </c>
      <c r="M743" s="264">
        <v>1139</v>
      </c>
      <c r="N743" s="267">
        <v>0.999085060757684</v>
      </c>
      <c r="O743" s="266">
        <v>34943</v>
      </c>
      <c r="P743" s="294">
        <v>0.9</v>
      </c>
      <c r="Q743" s="267">
        <v>0.998712169993561</v>
      </c>
      <c r="R743" s="267">
        <v>1</v>
      </c>
      <c r="S743" s="267">
        <v>0.999139414802065</v>
      </c>
      <c r="T743" s="295">
        <v>-0.00128783000643917</v>
      </c>
      <c r="U743" s="266">
        <v>34975</v>
      </c>
      <c r="V743" s="266">
        <v>34064</v>
      </c>
      <c r="W743" s="267">
        <v>0.973952823445318</v>
      </c>
      <c r="X743" s="267">
        <v>0.968448164842241</v>
      </c>
      <c r="Y743" s="268">
        <v>0.970856102003643</v>
      </c>
      <c r="Z743" s="268">
        <v>0.980206540447504</v>
      </c>
      <c r="AA743" s="295">
        <v>-0.0024079371614022</v>
      </c>
      <c r="AB743" s="264">
        <v>8008</v>
      </c>
      <c r="AC743" s="264">
        <v>7821</v>
      </c>
      <c r="AD743" s="264">
        <v>7941</v>
      </c>
      <c r="AE743" s="264">
        <v>7752</v>
      </c>
      <c r="AF743" s="268">
        <v>0.976648351648352</v>
      </c>
      <c r="AG743" s="268">
        <v>0.976199471099358</v>
      </c>
      <c r="AH743" s="295">
        <v>0.000448880548993835</v>
      </c>
    </row>
    <row r="744" spans="1:34">
      <c r="A744" s="315" t="s">
        <v>1158</v>
      </c>
      <c r="B744" s="321" t="s">
        <v>3345</v>
      </c>
      <c r="C744" s="293" t="s">
        <v>1287</v>
      </c>
      <c r="D744" s="321" t="s">
        <v>1288</v>
      </c>
      <c r="E744" s="263">
        <v>3096</v>
      </c>
      <c r="F744" s="263">
        <v>2855</v>
      </c>
      <c r="G744" s="263">
        <v>2748</v>
      </c>
      <c r="H744" s="264">
        <v>837</v>
      </c>
      <c r="I744" s="264">
        <v>817</v>
      </c>
      <c r="J744" s="264">
        <v>797</v>
      </c>
      <c r="K744" s="264">
        <v>2223</v>
      </c>
      <c r="L744" s="264">
        <v>2134</v>
      </c>
      <c r="M744" s="264">
        <v>2064</v>
      </c>
      <c r="N744" s="267">
        <v>0.949038547006015</v>
      </c>
      <c r="O744" s="266">
        <v>64062</v>
      </c>
      <c r="P744" s="294">
        <v>0.9</v>
      </c>
      <c r="Q744" s="267">
        <v>0.922157622739018</v>
      </c>
      <c r="R744" s="267">
        <v>0.97610513739546</v>
      </c>
      <c r="S744" s="267">
        <v>0.959964012595591</v>
      </c>
      <c r="T744" s="295">
        <v>-0.0539475146564419</v>
      </c>
      <c r="U744" s="266">
        <v>67502</v>
      </c>
      <c r="V744" s="266">
        <v>62365</v>
      </c>
      <c r="W744" s="267">
        <v>0.92389855115404</v>
      </c>
      <c r="X744" s="267">
        <v>0.887596899224806</v>
      </c>
      <c r="Y744" s="268">
        <v>0.95221027479092</v>
      </c>
      <c r="Z744" s="268">
        <v>0.928475033738192</v>
      </c>
      <c r="AA744" s="295">
        <v>-0.0646133755661137</v>
      </c>
      <c r="AB744" s="264">
        <v>15117</v>
      </c>
      <c r="AC744" s="264">
        <v>14034</v>
      </c>
      <c r="AD744" s="264">
        <v>15748</v>
      </c>
      <c r="AE744" s="264">
        <v>14517</v>
      </c>
      <c r="AF744" s="268">
        <v>0.928358801349474</v>
      </c>
      <c r="AG744" s="268">
        <v>0.921831343662687</v>
      </c>
      <c r="AH744" s="295">
        <v>0.00652745768678675</v>
      </c>
    </row>
    <row r="745" spans="1:34">
      <c r="A745" s="315" t="s">
        <v>1158</v>
      </c>
      <c r="B745" s="321" t="s">
        <v>3345</v>
      </c>
      <c r="C745" s="293" t="s">
        <v>1289</v>
      </c>
      <c r="D745" s="321" t="s">
        <v>1290</v>
      </c>
      <c r="E745" s="263">
        <v>6317</v>
      </c>
      <c r="F745" s="263">
        <v>5847</v>
      </c>
      <c r="G745" s="263">
        <v>5723</v>
      </c>
      <c r="H745" s="264">
        <v>1539</v>
      </c>
      <c r="I745" s="264">
        <v>1450</v>
      </c>
      <c r="J745" s="264">
        <v>1403</v>
      </c>
      <c r="K745" s="264">
        <v>4241</v>
      </c>
      <c r="L745" s="264">
        <v>3988</v>
      </c>
      <c r="M745" s="264">
        <v>3952</v>
      </c>
      <c r="N745" s="267">
        <v>0.959379969430764</v>
      </c>
      <c r="O745" s="266">
        <v>124280</v>
      </c>
      <c r="P745" s="294">
        <v>0.9</v>
      </c>
      <c r="Q745" s="267">
        <v>0.925597593794523</v>
      </c>
      <c r="R745" s="267">
        <v>0.942170240415854</v>
      </c>
      <c r="S745" s="267">
        <v>0.940344258429616</v>
      </c>
      <c r="T745" s="295">
        <v>-0.0165726466213317</v>
      </c>
      <c r="U745" s="266">
        <v>129542</v>
      </c>
      <c r="V745" s="266">
        <v>122151</v>
      </c>
      <c r="W745" s="267">
        <v>0.942945145203872</v>
      </c>
      <c r="X745" s="267">
        <v>0.905968022795631</v>
      </c>
      <c r="Y745" s="268">
        <v>0.911630929174789</v>
      </c>
      <c r="Z745" s="268">
        <v>0.931855694411695</v>
      </c>
      <c r="AA745" s="295">
        <v>-0.00566290637915801</v>
      </c>
      <c r="AB745" s="264">
        <v>29166</v>
      </c>
      <c r="AC745" s="264">
        <v>27186</v>
      </c>
      <c r="AD745" s="264">
        <v>29646</v>
      </c>
      <c r="AE745" s="264">
        <v>28185</v>
      </c>
      <c r="AF745" s="268">
        <v>0.932112734005349</v>
      </c>
      <c r="AG745" s="268">
        <v>0.950718478040882</v>
      </c>
      <c r="AH745" s="295">
        <v>-0.0186057440355337</v>
      </c>
    </row>
    <row r="746" spans="1:34">
      <c r="A746" s="315" t="s">
        <v>1158</v>
      </c>
      <c r="B746" s="321" t="s">
        <v>3345</v>
      </c>
      <c r="C746" s="293" t="s">
        <v>1291</v>
      </c>
      <c r="D746" s="321" t="s">
        <v>1292</v>
      </c>
      <c r="E746" s="263">
        <v>4680</v>
      </c>
      <c r="F746" s="263">
        <v>4195</v>
      </c>
      <c r="G746" s="263">
        <v>4101</v>
      </c>
      <c r="H746" s="264">
        <v>1289</v>
      </c>
      <c r="I746" s="264">
        <v>1220</v>
      </c>
      <c r="J746" s="264">
        <v>1223</v>
      </c>
      <c r="K746" s="264">
        <v>3162</v>
      </c>
      <c r="L746" s="264">
        <v>2925</v>
      </c>
      <c r="M746" s="264">
        <v>2981</v>
      </c>
      <c r="N746" s="267">
        <v>0.910339387565228</v>
      </c>
      <c r="O746" s="266">
        <v>90018</v>
      </c>
      <c r="P746" s="294">
        <v>0.9</v>
      </c>
      <c r="Q746" s="267">
        <v>0.896367521367521</v>
      </c>
      <c r="R746" s="267">
        <v>0.946470131885182</v>
      </c>
      <c r="S746" s="267">
        <v>0.925047438330171</v>
      </c>
      <c r="T746" s="295">
        <v>-0.050102610517661</v>
      </c>
      <c r="U746" s="266">
        <v>98884</v>
      </c>
      <c r="V746" s="266">
        <v>92199</v>
      </c>
      <c r="W746" s="267">
        <v>0.932395534161239</v>
      </c>
      <c r="X746" s="267">
        <v>0.876282051282051</v>
      </c>
      <c r="Y746" s="268">
        <v>0.948797517455392</v>
      </c>
      <c r="Z746" s="268">
        <v>0.942757748260595</v>
      </c>
      <c r="AA746" s="295">
        <v>-0.0725154661733405</v>
      </c>
      <c r="AB746" s="264">
        <v>22043</v>
      </c>
      <c r="AC746" s="264">
        <v>20486</v>
      </c>
      <c r="AD746" s="264">
        <v>23265</v>
      </c>
      <c r="AE746" s="264">
        <v>21957</v>
      </c>
      <c r="AF746" s="268">
        <v>0.929365331397723</v>
      </c>
      <c r="AG746" s="268">
        <v>0.943778207607995</v>
      </c>
      <c r="AH746" s="295">
        <v>-0.0144128762102722</v>
      </c>
    </row>
    <row r="747" spans="1:34">
      <c r="A747" s="315" t="s">
        <v>1158</v>
      </c>
      <c r="B747" s="321" t="s">
        <v>3345</v>
      </c>
      <c r="C747" s="293" t="s">
        <v>1293</v>
      </c>
      <c r="D747" s="321" t="s">
        <v>1294</v>
      </c>
      <c r="E747" s="263">
        <v>5725</v>
      </c>
      <c r="F747" s="263">
        <v>5309</v>
      </c>
      <c r="G747" s="263">
        <v>5186</v>
      </c>
      <c r="H747" s="264">
        <v>1588</v>
      </c>
      <c r="I747" s="264">
        <v>1549</v>
      </c>
      <c r="J747" s="264">
        <v>1501</v>
      </c>
      <c r="K747" s="264">
        <v>4081</v>
      </c>
      <c r="L747" s="264">
        <v>3942</v>
      </c>
      <c r="M747" s="264">
        <v>3890</v>
      </c>
      <c r="N747" s="267">
        <v>0.955130356004429</v>
      </c>
      <c r="O747" s="266">
        <v>113863</v>
      </c>
      <c r="P747" s="294">
        <v>0.9</v>
      </c>
      <c r="Q747" s="267">
        <v>0.927336244541485</v>
      </c>
      <c r="R747" s="267">
        <v>0.97544080604534</v>
      </c>
      <c r="S747" s="267">
        <v>0.965939720656702</v>
      </c>
      <c r="T747" s="295">
        <v>-0.0481045615038553</v>
      </c>
      <c r="U747" s="266">
        <v>119212</v>
      </c>
      <c r="V747" s="266">
        <v>112206</v>
      </c>
      <c r="W747" s="267">
        <v>0.941230748582357</v>
      </c>
      <c r="X747" s="267">
        <v>0.90585152838428</v>
      </c>
      <c r="Y747" s="268">
        <v>0.945214105793451</v>
      </c>
      <c r="Z747" s="268">
        <v>0.953197745650576</v>
      </c>
      <c r="AA747" s="295">
        <v>-0.0393625774091714</v>
      </c>
      <c r="AB747" s="264">
        <v>27490</v>
      </c>
      <c r="AC747" s="264">
        <v>25902</v>
      </c>
      <c r="AD747" s="264">
        <v>27818</v>
      </c>
      <c r="AE747" s="264">
        <v>26325</v>
      </c>
      <c r="AF747" s="268">
        <v>0.942233539468898</v>
      </c>
      <c r="AG747" s="268">
        <v>0.946329714573298</v>
      </c>
      <c r="AH747" s="295">
        <v>-0.00409617510440008</v>
      </c>
    </row>
    <row r="748" spans="1:34">
      <c r="A748" s="315" t="s">
        <v>1158</v>
      </c>
      <c r="B748" s="321" t="s">
        <v>3345</v>
      </c>
      <c r="C748" s="293" t="s">
        <v>1295</v>
      </c>
      <c r="D748" s="321" t="s">
        <v>1296</v>
      </c>
      <c r="E748" s="263">
        <v>3543</v>
      </c>
      <c r="F748" s="263">
        <v>3073</v>
      </c>
      <c r="G748" s="263">
        <v>2985</v>
      </c>
      <c r="H748" s="264">
        <v>1000</v>
      </c>
      <c r="I748" s="264">
        <v>917</v>
      </c>
      <c r="J748" s="264">
        <v>933</v>
      </c>
      <c r="K748" s="264">
        <v>2319</v>
      </c>
      <c r="L748" s="264">
        <v>2201</v>
      </c>
      <c r="M748" s="264">
        <v>2146</v>
      </c>
      <c r="N748" s="267">
        <v>0.91455488307731</v>
      </c>
      <c r="O748" s="266">
        <v>65430</v>
      </c>
      <c r="P748" s="294">
        <v>0.9</v>
      </c>
      <c r="Q748" s="267">
        <v>0.86734405870731</v>
      </c>
      <c r="R748" s="267">
        <v>0.917</v>
      </c>
      <c r="S748" s="267">
        <v>0.949115998275119</v>
      </c>
      <c r="T748" s="295">
        <v>-0.0496559412926898</v>
      </c>
      <c r="U748" s="266">
        <v>71543</v>
      </c>
      <c r="V748" s="266">
        <v>64577</v>
      </c>
      <c r="W748" s="267">
        <v>0.902631983562333</v>
      </c>
      <c r="X748" s="267">
        <v>0.842506350550381</v>
      </c>
      <c r="Y748" s="268">
        <v>0.933</v>
      </c>
      <c r="Z748" s="268">
        <v>0.925398878827081</v>
      </c>
      <c r="AA748" s="295">
        <v>-0.090493649449619</v>
      </c>
      <c r="AB748" s="264">
        <v>16218</v>
      </c>
      <c r="AC748" s="264">
        <v>14844</v>
      </c>
      <c r="AD748" s="264">
        <v>16117</v>
      </c>
      <c r="AE748" s="264">
        <v>14530</v>
      </c>
      <c r="AF748" s="268">
        <v>0.91527931927488</v>
      </c>
      <c r="AG748" s="268">
        <v>0.901532543277285</v>
      </c>
      <c r="AH748" s="295">
        <v>0.0137467759975949</v>
      </c>
    </row>
    <row r="749" spans="1:34">
      <c r="A749" s="315" t="s">
        <v>1158</v>
      </c>
      <c r="B749" s="321" t="s">
        <v>3345</v>
      </c>
      <c r="C749" s="293" t="s">
        <v>1297</v>
      </c>
      <c r="D749" s="321" t="s">
        <v>1298</v>
      </c>
      <c r="E749" s="263">
        <v>4732</v>
      </c>
      <c r="F749" s="263">
        <v>4302</v>
      </c>
      <c r="G749" s="263">
        <v>4086</v>
      </c>
      <c r="H749" s="264">
        <v>1243</v>
      </c>
      <c r="I749" s="264">
        <v>1185</v>
      </c>
      <c r="J749" s="264">
        <v>1093</v>
      </c>
      <c r="K749" s="264">
        <v>3234</v>
      </c>
      <c r="L749" s="264">
        <v>3084</v>
      </c>
      <c r="M749" s="264">
        <v>2908</v>
      </c>
      <c r="N749" s="267">
        <v>0.944477978629899</v>
      </c>
      <c r="O749" s="266">
        <v>89188</v>
      </c>
      <c r="P749" s="294">
        <v>0.9</v>
      </c>
      <c r="Q749" s="267">
        <v>0.909129332206255</v>
      </c>
      <c r="R749" s="267">
        <v>0.953338696701529</v>
      </c>
      <c r="S749" s="267">
        <v>0.953617810760668</v>
      </c>
      <c r="T749" s="295">
        <v>-0.0442093644952734</v>
      </c>
      <c r="U749" s="266">
        <v>94431</v>
      </c>
      <c r="V749" s="266">
        <v>85522</v>
      </c>
      <c r="W749" s="267">
        <v>0.905655981616207</v>
      </c>
      <c r="X749" s="267">
        <v>0.863482671174979</v>
      </c>
      <c r="Y749" s="268">
        <v>0.879324215607401</v>
      </c>
      <c r="Z749" s="268">
        <v>0.899196042053185</v>
      </c>
      <c r="AA749" s="295">
        <v>-0.0158415444324226</v>
      </c>
      <c r="AB749" s="264">
        <v>21663</v>
      </c>
      <c r="AC749" s="264">
        <v>19578</v>
      </c>
      <c r="AD749" s="264">
        <v>21830</v>
      </c>
      <c r="AE749" s="264">
        <v>19887</v>
      </c>
      <c r="AF749" s="268">
        <v>0.903752942805706</v>
      </c>
      <c r="AG749" s="268">
        <v>0.91099404489235</v>
      </c>
      <c r="AH749" s="295">
        <v>-0.00724110208664441</v>
      </c>
    </row>
    <row r="750" spans="1:34">
      <c r="A750" s="315" t="s">
        <v>1158</v>
      </c>
      <c r="B750" s="321" t="s">
        <v>3345</v>
      </c>
      <c r="C750" s="293" t="s">
        <v>1299</v>
      </c>
      <c r="D750" s="321" t="s">
        <v>1300</v>
      </c>
      <c r="E750" s="263">
        <v>4348</v>
      </c>
      <c r="F750" s="263">
        <v>4007</v>
      </c>
      <c r="G750" s="263">
        <v>3981</v>
      </c>
      <c r="H750" s="264">
        <v>1161</v>
      </c>
      <c r="I750" s="264">
        <v>1100</v>
      </c>
      <c r="J750" s="264">
        <v>1103</v>
      </c>
      <c r="K750" s="264">
        <v>2858</v>
      </c>
      <c r="L750" s="264">
        <v>2755</v>
      </c>
      <c r="M750" s="264">
        <v>2726</v>
      </c>
      <c r="N750" s="267">
        <v>0.95061714440727</v>
      </c>
      <c r="O750" s="266">
        <v>84103</v>
      </c>
      <c r="P750" s="294">
        <v>0.9</v>
      </c>
      <c r="Q750" s="267">
        <v>0.921573137074517</v>
      </c>
      <c r="R750" s="267">
        <v>0.947459086993971</v>
      </c>
      <c r="S750" s="267">
        <v>0.963960811756473</v>
      </c>
      <c r="T750" s="295">
        <v>-0.0258859499194537</v>
      </c>
      <c r="U750" s="266">
        <v>88472</v>
      </c>
      <c r="V750" s="266">
        <v>82028</v>
      </c>
      <c r="W750" s="267">
        <v>0.927163396328782</v>
      </c>
      <c r="X750" s="267">
        <v>0.915593376264949</v>
      </c>
      <c r="Y750" s="268">
        <v>0.950043066322136</v>
      </c>
      <c r="Z750" s="268">
        <v>0.953813855843247</v>
      </c>
      <c r="AA750" s="295">
        <v>-0.0344496900571867</v>
      </c>
      <c r="AB750" s="264">
        <v>20087</v>
      </c>
      <c r="AC750" s="264">
        <v>18786</v>
      </c>
      <c r="AD750" s="264">
        <v>20410</v>
      </c>
      <c r="AE750" s="264">
        <v>19005</v>
      </c>
      <c r="AF750" s="268">
        <v>0.935231741922637</v>
      </c>
      <c r="AG750" s="268">
        <v>0.931161195492406</v>
      </c>
      <c r="AH750" s="295">
        <v>0.00407054643023086</v>
      </c>
    </row>
    <row r="751" spans="1:34">
      <c r="A751" s="315" t="s">
        <v>1158</v>
      </c>
      <c r="B751" s="321" t="s">
        <v>3345</v>
      </c>
      <c r="C751" s="293" t="s">
        <v>1301</v>
      </c>
      <c r="D751" s="321" t="s">
        <v>1302</v>
      </c>
      <c r="E751" s="263">
        <v>3963</v>
      </c>
      <c r="F751" s="263">
        <v>3509</v>
      </c>
      <c r="G751" s="263">
        <v>3434</v>
      </c>
      <c r="H751" s="264">
        <v>1031</v>
      </c>
      <c r="I751" s="264">
        <v>953</v>
      </c>
      <c r="J751" s="264">
        <v>924</v>
      </c>
      <c r="K751" s="264">
        <v>2567</v>
      </c>
      <c r="L751" s="264">
        <v>2407</v>
      </c>
      <c r="M751" s="264">
        <v>2294</v>
      </c>
      <c r="N751" s="267">
        <v>0.890840546997875</v>
      </c>
      <c r="O751" s="266">
        <v>74199</v>
      </c>
      <c r="P751" s="294">
        <v>0.9</v>
      </c>
      <c r="Q751" s="267">
        <v>0.885440322987636</v>
      </c>
      <c r="R751" s="267">
        <v>0.924345295829292</v>
      </c>
      <c r="S751" s="267">
        <v>0.937670432411375</v>
      </c>
      <c r="T751" s="295">
        <v>-0.0389049728416563</v>
      </c>
      <c r="U751" s="266">
        <v>83291</v>
      </c>
      <c r="V751" s="266">
        <v>71428</v>
      </c>
      <c r="W751" s="267">
        <v>0.857571646396369</v>
      </c>
      <c r="X751" s="267">
        <v>0.866515266212465</v>
      </c>
      <c r="Y751" s="268">
        <v>0.896217264791465</v>
      </c>
      <c r="Z751" s="268">
        <v>0.893650175301909</v>
      </c>
      <c r="AA751" s="295">
        <v>-0.0297019985789992</v>
      </c>
      <c r="AB751" s="264">
        <v>18291</v>
      </c>
      <c r="AC751" s="264">
        <v>16092</v>
      </c>
      <c r="AD751" s="264">
        <v>18806</v>
      </c>
      <c r="AE751" s="264">
        <v>16568</v>
      </c>
      <c r="AF751" s="268">
        <v>0.879776939478432</v>
      </c>
      <c r="AG751" s="268">
        <v>0.880995426991386</v>
      </c>
      <c r="AH751" s="295">
        <v>-0.00121848751295373</v>
      </c>
    </row>
    <row r="752" spans="1:34">
      <c r="A752" s="315" t="s">
        <v>1158</v>
      </c>
      <c r="B752" s="321" t="s">
        <v>3345</v>
      </c>
      <c r="C752" s="293" t="s">
        <v>1303</v>
      </c>
      <c r="D752" s="321" t="s">
        <v>1304</v>
      </c>
      <c r="E752" s="263">
        <v>5235</v>
      </c>
      <c r="F752" s="263">
        <v>4878</v>
      </c>
      <c r="G752" s="263">
        <v>4750</v>
      </c>
      <c r="H752" s="264">
        <v>1352</v>
      </c>
      <c r="I752" s="264">
        <v>1327</v>
      </c>
      <c r="J752" s="264">
        <v>1288</v>
      </c>
      <c r="K752" s="264">
        <v>3556</v>
      </c>
      <c r="L752" s="264">
        <v>3389</v>
      </c>
      <c r="M752" s="264">
        <v>3392</v>
      </c>
      <c r="N752" s="267">
        <v>0.95317244243459</v>
      </c>
      <c r="O752" s="266">
        <v>103281</v>
      </c>
      <c r="P752" s="294">
        <v>0.9</v>
      </c>
      <c r="Q752" s="267">
        <v>0.931805157593123</v>
      </c>
      <c r="R752" s="267">
        <v>0.981508875739645</v>
      </c>
      <c r="S752" s="267">
        <v>0.953037120359955</v>
      </c>
      <c r="T752" s="295">
        <v>-0.0497037181465217</v>
      </c>
      <c r="U752" s="266">
        <v>108355</v>
      </c>
      <c r="V752" s="266">
        <v>102277</v>
      </c>
      <c r="W752" s="267">
        <v>0.943906603294726</v>
      </c>
      <c r="X752" s="267">
        <v>0.907354345749761</v>
      </c>
      <c r="Y752" s="268">
        <v>0.952662721893491</v>
      </c>
      <c r="Z752" s="268">
        <v>0.953880764904387</v>
      </c>
      <c r="AA752" s="295">
        <v>-0.0453083761437298</v>
      </c>
      <c r="AB752" s="264">
        <v>24288</v>
      </c>
      <c r="AC752" s="264">
        <v>23018</v>
      </c>
      <c r="AD752" s="264">
        <v>24924</v>
      </c>
      <c r="AE752" s="264">
        <v>23766</v>
      </c>
      <c r="AF752" s="268">
        <v>0.947710803689065</v>
      </c>
      <c r="AG752" s="268">
        <v>0.953538757823784</v>
      </c>
      <c r="AH752" s="295">
        <v>-0.0058279541347197</v>
      </c>
    </row>
    <row r="753" spans="1:34">
      <c r="A753" s="315" t="s">
        <v>1158</v>
      </c>
      <c r="B753" s="321" t="s">
        <v>3345</v>
      </c>
      <c r="C753" s="293" t="s">
        <v>1305</v>
      </c>
      <c r="D753" s="321" t="s">
        <v>1306</v>
      </c>
      <c r="E753" s="263">
        <v>2238</v>
      </c>
      <c r="F753" s="263">
        <v>2031</v>
      </c>
      <c r="G753" s="263">
        <v>1906</v>
      </c>
      <c r="H753" s="264">
        <v>544</v>
      </c>
      <c r="I753" s="264">
        <v>521</v>
      </c>
      <c r="J753" s="264">
        <v>456</v>
      </c>
      <c r="K753" s="264">
        <v>1523</v>
      </c>
      <c r="L753" s="264">
        <v>1424</v>
      </c>
      <c r="M753" s="264">
        <v>1392</v>
      </c>
      <c r="N753" s="267">
        <v>0.930724864259607</v>
      </c>
      <c r="O753" s="266">
        <v>44054</v>
      </c>
      <c r="P753" s="294">
        <v>0.9</v>
      </c>
      <c r="Q753" s="267">
        <v>0.907506702412869</v>
      </c>
      <c r="R753" s="267">
        <v>0.957720588235294</v>
      </c>
      <c r="S753" s="267">
        <v>0.934996717005909</v>
      </c>
      <c r="T753" s="295">
        <v>-0.0502138858224255</v>
      </c>
      <c r="U753" s="266">
        <v>47333</v>
      </c>
      <c r="V753" s="266">
        <v>42352</v>
      </c>
      <c r="W753" s="267">
        <v>0.894766864555384</v>
      </c>
      <c r="X753" s="267">
        <v>0.851653261840929</v>
      </c>
      <c r="Y753" s="268">
        <v>0.838235294117647</v>
      </c>
      <c r="Z753" s="268">
        <v>0.913985554826001</v>
      </c>
      <c r="AA753" s="295">
        <v>0.0134179677232823</v>
      </c>
      <c r="AB753" s="264">
        <v>10776</v>
      </c>
      <c r="AC753" s="264">
        <v>9580</v>
      </c>
      <c r="AD753" s="264">
        <v>11063</v>
      </c>
      <c r="AE753" s="264">
        <v>9941</v>
      </c>
      <c r="AF753" s="268">
        <v>0.889012620638456</v>
      </c>
      <c r="AG753" s="268">
        <v>0.898580855102594</v>
      </c>
      <c r="AH753" s="295">
        <v>-0.00956823446413835</v>
      </c>
    </row>
    <row r="754" spans="1:34">
      <c r="A754" s="315" t="s">
        <v>1158</v>
      </c>
      <c r="B754" s="321" t="s">
        <v>3345</v>
      </c>
      <c r="C754" s="293" t="s">
        <v>1307</v>
      </c>
      <c r="D754" s="321" t="s">
        <v>1308</v>
      </c>
      <c r="E754" s="263">
        <v>1249</v>
      </c>
      <c r="F754" s="263">
        <v>1133</v>
      </c>
      <c r="G754" s="263">
        <v>1073</v>
      </c>
      <c r="H754" s="264">
        <v>318</v>
      </c>
      <c r="I754" s="264">
        <v>261</v>
      </c>
      <c r="J754" s="264">
        <v>277</v>
      </c>
      <c r="K754" s="264">
        <v>882</v>
      </c>
      <c r="L754" s="264">
        <v>842</v>
      </c>
      <c r="M754" s="264">
        <v>799</v>
      </c>
      <c r="N754" s="267">
        <v>0.903582249153449</v>
      </c>
      <c r="O754" s="266">
        <v>25350</v>
      </c>
      <c r="P754" s="294">
        <v>0.9</v>
      </c>
      <c r="Q754" s="267">
        <v>0.907125700560448</v>
      </c>
      <c r="R754" s="267">
        <v>0.820754716981132</v>
      </c>
      <c r="S754" s="267">
        <v>0.954648526077097</v>
      </c>
      <c r="T754" s="295">
        <v>0.0863709835793163</v>
      </c>
      <c r="U754" s="266">
        <v>28055</v>
      </c>
      <c r="V754" s="266">
        <v>24046</v>
      </c>
      <c r="W754" s="267">
        <v>0.857102120834076</v>
      </c>
      <c r="X754" s="267">
        <v>0.859087269815853</v>
      </c>
      <c r="Y754" s="268">
        <v>0.871069182389937</v>
      </c>
      <c r="Z754" s="268">
        <v>0.905895691609977</v>
      </c>
      <c r="AA754" s="295">
        <v>-0.0119819125740844</v>
      </c>
      <c r="AB754" s="264">
        <v>6065</v>
      </c>
      <c r="AC754" s="264">
        <v>5316</v>
      </c>
      <c r="AD754" s="264">
        <v>6290</v>
      </c>
      <c r="AE754" s="264">
        <v>5588</v>
      </c>
      <c r="AF754" s="268">
        <v>0.876504534212696</v>
      </c>
      <c r="AG754" s="268">
        <v>0.888394276629571</v>
      </c>
      <c r="AH754" s="295">
        <v>-0.0118897424168749</v>
      </c>
    </row>
    <row r="755" spans="1:34">
      <c r="A755" s="315" t="s">
        <v>1158</v>
      </c>
      <c r="B755" s="321" t="s">
        <v>3345</v>
      </c>
      <c r="C755" s="293" t="s">
        <v>1309</v>
      </c>
      <c r="D755" s="321" t="s">
        <v>1310</v>
      </c>
      <c r="E755" s="263">
        <v>6134</v>
      </c>
      <c r="F755" s="263">
        <v>5559</v>
      </c>
      <c r="G755" s="263">
        <v>5574</v>
      </c>
      <c r="H755" s="264">
        <v>1522</v>
      </c>
      <c r="I755" s="264">
        <v>1480</v>
      </c>
      <c r="J755" s="264">
        <v>1464</v>
      </c>
      <c r="K755" s="264">
        <v>4264</v>
      </c>
      <c r="L755" s="264">
        <v>4124</v>
      </c>
      <c r="M755" s="264">
        <v>4035</v>
      </c>
      <c r="N755" s="267">
        <v>0.962189806847971</v>
      </c>
      <c r="O755" s="266">
        <v>119656</v>
      </c>
      <c r="P755" s="294">
        <v>0.9</v>
      </c>
      <c r="Q755" s="267">
        <v>0.906260189109879</v>
      </c>
      <c r="R755" s="267">
        <v>0.972404730617608</v>
      </c>
      <c r="S755" s="267">
        <v>0.967166979362101</v>
      </c>
      <c r="T755" s="295">
        <v>-0.0661445415077291</v>
      </c>
      <c r="U755" s="266">
        <v>124358</v>
      </c>
      <c r="V755" s="266">
        <v>118021</v>
      </c>
      <c r="W755" s="267">
        <v>0.949042281156017</v>
      </c>
      <c r="X755" s="267">
        <v>0.908705575480926</v>
      </c>
      <c r="Y755" s="268">
        <v>0.961892247043364</v>
      </c>
      <c r="Z755" s="268">
        <v>0.946294559099437</v>
      </c>
      <c r="AA755" s="295">
        <v>-0.0531866715624379</v>
      </c>
      <c r="AB755" s="264">
        <v>28140</v>
      </c>
      <c r="AC755" s="264">
        <v>26725</v>
      </c>
      <c r="AD755" s="264">
        <v>28978</v>
      </c>
      <c r="AE755" s="264">
        <v>27738</v>
      </c>
      <c r="AF755" s="268">
        <v>0.949715707178394</v>
      </c>
      <c r="AG755" s="268">
        <v>0.957208917109531</v>
      </c>
      <c r="AH755" s="295">
        <v>-0.00749320993113767</v>
      </c>
    </row>
    <row r="756" spans="1:34">
      <c r="A756" s="315" t="s">
        <v>1158</v>
      </c>
      <c r="B756" s="321" t="s">
        <v>3346</v>
      </c>
      <c r="C756" s="293" t="s">
        <v>1311</v>
      </c>
      <c r="D756" s="321" t="s">
        <v>1312</v>
      </c>
      <c r="E756" s="263">
        <v>4580</v>
      </c>
      <c r="F756" s="263">
        <v>4399</v>
      </c>
      <c r="G756" s="263">
        <v>4144</v>
      </c>
      <c r="H756" s="264">
        <v>1435</v>
      </c>
      <c r="I756" s="264">
        <v>1403</v>
      </c>
      <c r="J756" s="264">
        <v>1341</v>
      </c>
      <c r="K756" s="264">
        <v>3299</v>
      </c>
      <c r="L756" s="264">
        <v>3196</v>
      </c>
      <c r="M756" s="264">
        <v>3072</v>
      </c>
      <c r="N756" s="267">
        <v>0.964949854815791</v>
      </c>
      <c r="O756" s="266">
        <v>93714</v>
      </c>
      <c r="P756" s="294">
        <v>0.9</v>
      </c>
      <c r="Q756" s="267">
        <v>0.960480349344978</v>
      </c>
      <c r="R756" s="267">
        <v>0.977700348432056</v>
      </c>
      <c r="S756" s="267">
        <v>0.968778417702334</v>
      </c>
      <c r="T756" s="295">
        <v>-0.0172199990870776</v>
      </c>
      <c r="U756" s="266">
        <v>97118</v>
      </c>
      <c r="V756" s="266">
        <v>89565</v>
      </c>
      <c r="W756" s="267">
        <v>0.922228629090385</v>
      </c>
      <c r="X756" s="267">
        <v>0.904803493449782</v>
      </c>
      <c r="Y756" s="268">
        <v>0.934494773519164</v>
      </c>
      <c r="Z756" s="268">
        <v>0.931191270081843</v>
      </c>
      <c r="AA756" s="295">
        <v>-0.0296912800693822</v>
      </c>
      <c r="AB756" s="264">
        <v>21723</v>
      </c>
      <c r="AC756" s="264">
        <v>20081</v>
      </c>
      <c r="AD756" s="264">
        <v>22351</v>
      </c>
      <c r="AE756" s="264">
        <v>20441</v>
      </c>
      <c r="AF756" s="268">
        <v>0.924411913639921</v>
      </c>
      <c r="AG756" s="268">
        <v>0.914545210505123</v>
      </c>
      <c r="AH756" s="295">
        <v>0.00986670313479798</v>
      </c>
    </row>
    <row r="757" spans="1:34">
      <c r="A757" s="315" t="s">
        <v>1158</v>
      </c>
      <c r="B757" s="321" t="s">
        <v>3346</v>
      </c>
      <c r="C757" s="293" t="s">
        <v>1313</v>
      </c>
      <c r="D757" s="321" t="s">
        <v>1314</v>
      </c>
      <c r="E757" s="263">
        <v>3269</v>
      </c>
      <c r="F757" s="263">
        <v>3145</v>
      </c>
      <c r="G757" s="263">
        <v>2991</v>
      </c>
      <c r="H757" s="264">
        <v>2516</v>
      </c>
      <c r="I757" s="264">
        <v>2493</v>
      </c>
      <c r="J757" s="264">
        <v>2368</v>
      </c>
      <c r="K757" s="264">
        <v>5735</v>
      </c>
      <c r="L757" s="264">
        <v>5663</v>
      </c>
      <c r="M757" s="264">
        <v>5419</v>
      </c>
      <c r="N757" s="267">
        <v>0.98069432386137</v>
      </c>
      <c r="O757" s="266">
        <v>167177</v>
      </c>
      <c r="P757" s="294">
        <v>0.9</v>
      </c>
      <c r="Q757" s="267">
        <v>0.962067910676048</v>
      </c>
      <c r="R757" s="267">
        <v>0.990858505564388</v>
      </c>
      <c r="S757" s="267">
        <v>0.987445510026155</v>
      </c>
      <c r="T757" s="295">
        <v>-0.0287905948883402</v>
      </c>
      <c r="U757" s="266">
        <v>170468</v>
      </c>
      <c r="V757" s="266">
        <v>159751</v>
      </c>
      <c r="W757" s="267">
        <v>0.937131895722364</v>
      </c>
      <c r="X757" s="267">
        <v>0.914958702967268</v>
      </c>
      <c r="Y757" s="268">
        <v>0.941176470588235</v>
      </c>
      <c r="Z757" s="268">
        <v>0.944899738448126</v>
      </c>
      <c r="AA757" s="295">
        <v>-0.0262177676209671</v>
      </c>
      <c r="AB757" s="264">
        <v>33250</v>
      </c>
      <c r="AC757" s="264">
        <v>31334</v>
      </c>
      <c r="AD757" s="264">
        <v>39547</v>
      </c>
      <c r="AE757" s="264">
        <v>37443</v>
      </c>
      <c r="AF757" s="268">
        <v>0.942375939849624</v>
      </c>
      <c r="AG757" s="268">
        <v>0.946797481477735</v>
      </c>
      <c r="AH757" s="295">
        <v>-0.00442154162811126</v>
      </c>
    </row>
    <row r="758" spans="1:34">
      <c r="A758" s="315" t="s">
        <v>1158</v>
      </c>
      <c r="B758" s="321" t="s">
        <v>3346</v>
      </c>
      <c r="C758" s="293" t="s">
        <v>1315</v>
      </c>
      <c r="D758" s="321" t="s">
        <v>1316</v>
      </c>
      <c r="E758" s="263">
        <v>4359</v>
      </c>
      <c r="F758" s="263">
        <v>4047</v>
      </c>
      <c r="G758" s="263">
        <v>3517</v>
      </c>
      <c r="H758" s="264">
        <v>1462</v>
      </c>
      <c r="I758" s="264">
        <v>1369</v>
      </c>
      <c r="J758" s="264">
        <v>1171</v>
      </c>
      <c r="K758" s="264">
        <v>2982</v>
      </c>
      <c r="L758" s="264">
        <v>2748</v>
      </c>
      <c r="M758" s="264">
        <v>2327</v>
      </c>
      <c r="N758" s="267">
        <v>0.922642879141185</v>
      </c>
      <c r="O758" s="266">
        <v>83883</v>
      </c>
      <c r="P758" s="294">
        <v>0.9</v>
      </c>
      <c r="Q758" s="267">
        <v>0.92842395044735</v>
      </c>
      <c r="R758" s="267">
        <v>0.936388508891929</v>
      </c>
      <c r="S758" s="267">
        <v>0.921529175050302</v>
      </c>
      <c r="T758" s="295">
        <v>-0.00796455844457855</v>
      </c>
      <c r="U758" s="266">
        <v>90916</v>
      </c>
      <c r="V758" s="266">
        <v>71243</v>
      </c>
      <c r="W758" s="267">
        <v>0.783613445378151</v>
      </c>
      <c r="X758" s="267">
        <v>0.806836430373939</v>
      </c>
      <c r="Y758" s="268">
        <v>0.800957592339261</v>
      </c>
      <c r="Z758" s="268">
        <v>0.780348759221999</v>
      </c>
      <c r="AA758" s="295">
        <v>0.00587883803467759</v>
      </c>
      <c r="AB758" s="264">
        <v>20395</v>
      </c>
      <c r="AC758" s="264">
        <v>16224</v>
      </c>
      <c r="AD758" s="264">
        <v>20793</v>
      </c>
      <c r="AE758" s="264">
        <v>16586</v>
      </c>
      <c r="AF758" s="268">
        <v>0.795489090463349</v>
      </c>
      <c r="AG758" s="268">
        <v>0.797672293560333</v>
      </c>
      <c r="AH758" s="295">
        <v>-0.00218320309698394</v>
      </c>
    </row>
    <row r="759" spans="1:34">
      <c r="A759" s="315" t="s">
        <v>1158</v>
      </c>
      <c r="B759" s="321" t="s">
        <v>3346</v>
      </c>
      <c r="C759" s="293" t="s">
        <v>1317</v>
      </c>
      <c r="D759" s="321" t="s">
        <v>1318</v>
      </c>
      <c r="E759" s="263">
        <v>4293</v>
      </c>
      <c r="F759" s="263">
        <v>3911</v>
      </c>
      <c r="G759" s="263">
        <v>3802</v>
      </c>
      <c r="H759" s="264">
        <v>1245</v>
      </c>
      <c r="I759" s="264">
        <v>1198</v>
      </c>
      <c r="J759" s="264">
        <v>1160</v>
      </c>
      <c r="K759" s="264">
        <v>2898</v>
      </c>
      <c r="L759" s="264">
        <v>2781</v>
      </c>
      <c r="M759" s="264">
        <v>2704</v>
      </c>
      <c r="N759" s="267">
        <v>0.963707802988379</v>
      </c>
      <c r="O759" s="266">
        <v>87071</v>
      </c>
      <c r="P759" s="294">
        <v>0.9</v>
      </c>
      <c r="Q759" s="267">
        <v>0.911017936175169</v>
      </c>
      <c r="R759" s="267">
        <v>0.962248995983936</v>
      </c>
      <c r="S759" s="267">
        <v>0.959627329192547</v>
      </c>
      <c r="T759" s="295">
        <v>-0.0512310598087669</v>
      </c>
      <c r="U759" s="266">
        <v>90350</v>
      </c>
      <c r="V759" s="266">
        <v>84072</v>
      </c>
      <c r="W759" s="267">
        <v>0.930514665190924</v>
      </c>
      <c r="X759" s="267">
        <v>0.885627766130911</v>
      </c>
      <c r="Y759" s="268">
        <v>0.931726907630522</v>
      </c>
      <c r="Z759" s="268">
        <v>0.933057280883368</v>
      </c>
      <c r="AA759" s="295">
        <v>-0.0460991414996114</v>
      </c>
      <c r="AB759" s="264">
        <v>19757</v>
      </c>
      <c r="AC759" s="264">
        <v>18273</v>
      </c>
      <c r="AD759" s="264">
        <v>20063</v>
      </c>
      <c r="AE759" s="264">
        <v>18769</v>
      </c>
      <c r="AF759" s="268">
        <v>0.924887381687503</v>
      </c>
      <c r="AG759" s="268">
        <v>0.935503165030155</v>
      </c>
      <c r="AH759" s="295">
        <v>-0.0106157833426518</v>
      </c>
    </row>
    <row r="760" spans="1:34">
      <c r="A760" s="315" t="s">
        <v>1158</v>
      </c>
      <c r="B760" s="321" t="s">
        <v>3346</v>
      </c>
      <c r="C760" s="293" t="s">
        <v>1319</v>
      </c>
      <c r="D760" s="321" t="s">
        <v>1320</v>
      </c>
      <c r="E760" s="263">
        <v>3747</v>
      </c>
      <c r="F760" s="263">
        <v>3681</v>
      </c>
      <c r="G760" s="263">
        <v>3504</v>
      </c>
      <c r="H760" s="264">
        <v>1183</v>
      </c>
      <c r="I760" s="264">
        <v>1163</v>
      </c>
      <c r="J760" s="264">
        <v>1124</v>
      </c>
      <c r="K760" s="264">
        <v>2513</v>
      </c>
      <c r="L760" s="264">
        <v>2380</v>
      </c>
      <c r="M760" s="264">
        <v>2351</v>
      </c>
      <c r="N760" s="267">
        <v>0.980181899128665</v>
      </c>
      <c r="O760" s="266">
        <v>77057</v>
      </c>
      <c r="P760" s="294">
        <v>0.9</v>
      </c>
      <c r="Q760" s="267">
        <v>0.982385908726982</v>
      </c>
      <c r="R760" s="267">
        <v>0.983093829247675</v>
      </c>
      <c r="S760" s="267">
        <v>0.947075208913649</v>
      </c>
      <c r="T760" s="295">
        <v>-0.000707920520693794</v>
      </c>
      <c r="U760" s="266">
        <v>78615</v>
      </c>
      <c r="V760" s="266">
        <v>73336</v>
      </c>
      <c r="W760" s="267">
        <v>0.932849965019398</v>
      </c>
      <c r="X760" s="267">
        <v>0.935148118494796</v>
      </c>
      <c r="Y760" s="268">
        <v>0.950126796280642</v>
      </c>
      <c r="Z760" s="268">
        <v>0.935535216872264</v>
      </c>
      <c r="AA760" s="295">
        <v>-0.0149786777858466</v>
      </c>
      <c r="AB760" s="264">
        <v>17469</v>
      </c>
      <c r="AC760" s="264">
        <v>16218</v>
      </c>
      <c r="AD760" s="264">
        <v>17445</v>
      </c>
      <c r="AE760" s="264">
        <v>16353</v>
      </c>
      <c r="AF760" s="268">
        <v>0.928387429160227</v>
      </c>
      <c r="AG760" s="268">
        <v>0.937403267411866</v>
      </c>
      <c r="AH760" s="295">
        <v>-0.00901583825163921</v>
      </c>
    </row>
    <row r="761" spans="1:34">
      <c r="A761" s="315" t="s">
        <v>1158</v>
      </c>
      <c r="B761" s="321" t="s">
        <v>3346</v>
      </c>
      <c r="C761" s="293" t="s">
        <v>1321</v>
      </c>
      <c r="D761" s="321" t="s">
        <v>1322</v>
      </c>
      <c r="E761" s="263">
        <v>6193</v>
      </c>
      <c r="F761" s="263">
        <v>5713</v>
      </c>
      <c r="G761" s="263">
        <v>5326</v>
      </c>
      <c r="H761" s="264">
        <v>1921</v>
      </c>
      <c r="I761" s="264">
        <v>1797</v>
      </c>
      <c r="J761" s="264">
        <v>1702</v>
      </c>
      <c r="K761" s="264">
        <v>4151</v>
      </c>
      <c r="L761" s="264">
        <v>3370</v>
      </c>
      <c r="M761" s="264">
        <v>3501</v>
      </c>
      <c r="N761" s="267">
        <v>0.95566438282675</v>
      </c>
      <c r="O761" s="266">
        <v>124697</v>
      </c>
      <c r="P761" s="294">
        <v>0.9</v>
      </c>
      <c r="Q761" s="267">
        <v>0.922493137413208</v>
      </c>
      <c r="R761" s="267">
        <v>0.935450286309214</v>
      </c>
      <c r="S761" s="267">
        <v>0.811852565646832</v>
      </c>
      <c r="T761" s="295">
        <v>-0.0129571488960054</v>
      </c>
      <c r="U761" s="266">
        <v>130482</v>
      </c>
      <c r="V761" s="266">
        <v>114717</v>
      </c>
      <c r="W761" s="267">
        <v>0.879178737297099</v>
      </c>
      <c r="X761" s="267">
        <v>0.860003229452608</v>
      </c>
      <c r="Y761" s="268">
        <v>0.885996876626757</v>
      </c>
      <c r="Z761" s="268">
        <v>0.843411226210552</v>
      </c>
      <c r="AA761" s="295">
        <v>-0.0259936471741491</v>
      </c>
      <c r="AB761" s="264">
        <v>28302</v>
      </c>
      <c r="AC761" s="264">
        <v>24735</v>
      </c>
      <c r="AD761" s="264">
        <v>29537</v>
      </c>
      <c r="AE761" s="264">
        <v>25853</v>
      </c>
      <c r="AF761" s="268">
        <v>0.873966504133983</v>
      </c>
      <c r="AG761" s="268">
        <v>0.875275078714832</v>
      </c>
      <c r="AH761" s="295">
        <v>-0.00130857458084876</v>
      </c>
    </row>
    <row r="762" spans="1:34">
      <c r="A762" s="315" t="s">
        <v>1158</v>
      </c>
      <c r="B762" s="321" t="s">
        <v>3346</v>
      </c>
      <c r="C762" s="293" t="s">
        <v>1323</v>
      </c>
      <c r="D762" s="321" t="s">
        <v>1324</v>
      </c>
      <c r="E762" s="263">
        <v>3513</v>
      </c>
      <c r="F762" s="263">
        <v>3305</v>
      </c>
      <c r="G762" s="263">
        <v>3197</v>
      </c>
      <c r="H762" s="264">
        <v>941</v>
      </c>
      <c r="I762" s="264">
        <v>878</v>
      </c>
      <c r="J762" s="264">
        <v>848</v>
      </c>
      <c r="K762" s="264">
        <v>2197</v>
      </c>
      <c r="L762" s="264">
        <v>2126</v>
      </c>
      <c r="M762" s="264">
        <v>2021</v>
      </c>
      <c r="N762" s="267">
        <v>0.94984944601982</v>
      </c>
      <c r="O762" s="266">
        <v>64983</v>
      </c>
      <c r="P762" s="294">
        <v>0.9</v>
      </c>
      <c r="Q762" s="267">
        <v>0.940791346427555</v>
      </c>
      <c r="R762" s="267">
        <v>0.933049946865037</v>
      </c>
      <c r="S762" s="267">
        <v>0.967683204369595</v>
      </c>
      <c r="T762" s="295">
        <v>0.00774139956251763</v>
      </c>
      <c r="U762" s="266">
        <v>68414</v>
      </c>
      <c r="V762" s="266">
        <v>62030</v>
      </c>
      <c r="W762" s="267">
        <v>0.906685766071272</v>
      </c>
      <c r="X762" s="267">
        <v>0.910048391688016</v>
      </c>
      <c r="Y762" s="268">
        <v>0.901168969181722</v>
      </c>
      <c r="Z762" s="268">
        <v>0.919890760127447</v>
      </c>
      <c r="AA762" s="295">
        <v>0.00887942250629437</v>
      </c>
      <c r="AB762" s="264">
        <v>14819</v>
      </c>
      <c r="AC762" s="264">
        <v>13492</v>
      </c>
      <c r="AD762" s="264">
        <v>15511</v>
      </c>
      <c r="AE762" s="264">
        <v>13839</v>
      </c>
      <c r="AF762" s="268">
        <v>0.910452797084824</v>
      </c>
      <c r="AG762" s="268">
        <v>0.892205531558249</v>
      </c>
      <c r="AH762" s="295">
        <v>0.0182472655265745</v>
      </c>
    </row>
    <row r="763" spans="1:34">
      <c r="A763" s="315" t="s">
        <v>1158</v>
      </c>
      <c r="B763" s="321" t="s">
        <v>3346</v>
      </c>
      <c r="C763" s="293" t="s">
        <v>1325</v>
      </c>
      <c r="D763" s="321" t="s">
        <v>1326</v>
      </c>
      <c r="E763" s="263">
        <v>4000</v>
      </c>
      <c r="F763" s="263">
        <v>3787</v>
      </c>
      <c r="G763" s="263">
        <v>3443</v>
      </c>
      <c r="H763" s="264">
        <v>1176</v>
      </c>
      <c r="I763" s="264">
        <v>1147</v>
      </c>
      <c r="J763" s="264">
        <v>1015</v>
      </c>
      <c r="K763" s="264">
        <v>2838</v>
      </c>
      <c r="L763" s="264">
        <v>2739</v>
      </c>
      <c r="M763" s="264">
        <v>2537</v>
      </c>
      <c r="N763" s="267">
        <v>0.957195693655917</v>
      </c>
      <c r="O763" s="266">
        <v>81264</v>
      </c>
      <c r="P763" s="294">
        <v>0.9</v>
      </c>
      <c r="Q763" s="267">
        <v>0.94675</v>
      </c>
      <c r="R763" s="267">
        <v>0.975340136054422</v>
      </c>
      <c r="S763" s="267">
        <v>0.965116279069767</v>
      </c>
      <c r="T763" s="295">
        <v>-0.0285901360544217</v>
      </c>
      <c r="U763" s="266">
        <v>84898</v>
      </c>
      <c r="V763" s="266">
        <v>75961</v>
      </c>
      <c r="W763" s="267">
        <v>0.894732502532451</v>
      </c>
      <c r="X763" s="267">
        <v>0.86075</v>
      </c>
      <c r="Y763" s="268">
        <v>0.863095238095238</v>
      </c>
      <c r="Z763" s="268">
        <v>0.893939393939394</v>
      </c>
      <c r="AA763" s="295">
        <v>-0.00234523809523812</v>
      </c>
      <c r="AB763" s="264">
        <v>18700</v>
      </c>
      <c r="AC763" s="264">
        <v>16477</v>
      </c>
      <c r="AD763" s="264">
        <v>18760</v>
      </c>
      <c r="AE763" s="264">
        <v>16888</v>
      </c>
      <c r="AF763" s="268">
        <v>0.881122994652406</v>
      </c>
      <c r="AG763" s="268">
        <v>0.900213219616205</v>
      </c>
      <c r="AH763" s="295">
        <v>-0.0190902249637983</v>
      </c>
    </row>
    <row r="764" spans="1:34">
      <c r="A764" s="315" t="s">
        <v>1158</v>
      </c>
      <c r="B764" s="321" t="s">
        <v>3346</v>
      </c>
      <c r="C764" s="293" t="s">
        <v>1327</v>
      </c>
      <c r="D764" s="321" t="s">
        <v>1328</v>
      </c>
      <c r="E764" s="263">
        <v>1937</v>
      </c>
      <c r="F764" s="263">
        <v>1903</v>
      </c>
      <c r="G764" s="263">
        <v>1811</v>
      </c>
      <c r="H764" s="264">
        <v>566</v>
      </c>
      <c r="I764" s="264">
        <v>555</v>
      </c>
      <c r="J764" s="264">
        <v>527</v>
      </c>
      <c r="K764" s="264">
        <v>1505</v>
      </c>
      <c r="L764" s="264">
        <v>1478</v>
      </c>
      <c r="M764" s="264">
        <v>1369</v>
      </c>
      <c r="N764" s="267">
        <v>0.973959674964288</v>
      </c>
      <c r="O764" s="266">
        <v>41591</v>
      </c>
      <c r="P764" s="294">
        <v>0.9</v>
      </c>
      <c r="Q764" s="267">
        <v>0.982447083118224</v>
      </c>
      <c r="R764" s="267">
        <v>0.980565371024735</v>
      </c>
      <c r="S764" s="267">
        <v>0.982059800664452</v>
      </c>
      <c r="T764" s="295">
        <v>0.00188171209348909</v>
      </c>
      <c r="U764" s="266">
        <v>42703</v>
      </c>
      <c r="V764" s="266">
        <v>40057</v>
      </c>
      <c r="W764" s="267">
        <v>0.938037140247758</v>
      </c>
      <c r="X764" s="267">
        <v>0.934950955085183</v>
      </c>
      <c r="Y764" s="268">
        <v>0.931095406360424</v>
      </c>
      <c r="Z764" s="268">
        <v>0.909634551495017</v>
      </c>
      <c r="AA764" s="295">
        <v>0.00385554872475924</v>
      </c>
      <c r="AB764" s="264">
        <v>9343</v>
      </c>
      <c r="AC764" s="264">
        <v>8717</v>
      </c>
      <c r="AD764" s="264">
        <v>9500</v>
      </c>
      <c r="AE764" s="264">
        <v>8892</v>
      </c>
      <c r="AF764" s="268">
        <v>0.932997966391951</v>
      </c>
      <c r="AG764" s="268">
        <v>0.936</v>
      </c>
      <c r="AH764" s="295">
        <v>-0.00300203360804885</v>
      </c>
    </row>
    <row r="765" spans="1:34">
      <c r="A765" s="315" t="s">
        <v>1158</v>
      </c>
      <c r="B765" s="321" t="s">
        <v>3347</v>
      </c>
      <c r="C765" s="293" t="s">
        <v>1329</v>
      </c>
      <c r="D765" s="321" t="s">
        <v>1330</v>
      </c>
      <c r="E765" s="263">
        <v>3108</v>
      </c>
      <c r="F765" s="263">
        <v>2987</v>
      </c>
      <c r="G765" s="263">
        <v>2975</v>
      </c>
      <c r="H765" s="264">
        <v>1055</v>
      </c>
      <c r="I765" s="264">
        <v>1040</v>
      </c>
      <c r="J765" s="264">
        <v>1015</v>
      </c>
      <c r="K765" s="264">
        <v>2334</v>
      </c>
      <c r="L765" s="264">
        <v>2209</v>
      </c>
      <c r="M765" s="264">
        <v>2239</v>
      </c>
      <c r="N765" s="267">
        <v>0.973155073736487</v>
      </c>
      <c r="O765" s="266">
        <v>64273</v>
      </c>
      <c r="P765" s="294">
        <v>0.9</v>
      </c>
      <c r="Q765" s="267">
        <v>0.961068211068211</v>
      </c>
      <c r="R765" s="267">
        <v>0.985781990521327</v>
      </c>
      <c r="S765" s="267">
        <v>0.946443873179092</v>
      </c>
      <c r="T765" s="295">
        <v>-0.0247137794531159</v>
      </c>
      <c r="U765" s="266">
        <v>66046</v>
      </c>
      <c r="V765" s="266">
        <v>63765</v>
      </c>
      <c r="W765" s="267">
        <v>0.965463464857826</v>
      </c>
      <c r="X765" s="267">
        <v>0.957207207207207</v>
      </c>
      <c r="Y765" s="268">
        <v>0.962085308056872</v>
      </c>
      <c r="Z765" s="268">
        <v>0.95929734361611</v>
      </c>
      <c r="AA765" s="295">
        <v>-0.00487810084966489</v>
      </c>
      <c r="AB765" s="264">
        <v>15059</v>
      </c>
      <c r="AC765" s="264">
        <v>14538</v>
      </c>
      <c r="AD765" s="264">
        <v>14806</v>
      </c>
      <c r="AE765" s="264">
        <v>14218</v>
      </c>
      <c r="AF765" s="268">
        <v>0.965402749186533</v>
      </c>
      <c r="AG765" s="268">
        <v>0.960286370390382</v>
      </c>
      <c r="AH765" s="295">
        <v>0.00511637879615079</v>
      </c>
    </row>
    <row r="766" spans="1:34">
      <c r="A766" s="315" t="s">
        <v>1158</v>
      </c>
      <c r="B766" s="321" t="s">
        <v>3347</v>
      </c>
      <c r="C766" s="293" t="s">
        <v>1331</v>
      </c>
      <c r="D766" s="321" t="s">
        <v>1332</v>
      </c>
      <c r="E766" s="263">
        <v>8281</v>
      </c>
      <c r="F766" s="263">
        <v>8208</v>
      </c>
      <c r="G766" s="263">
        <v>7706</v>
      </c>
      <c r="H766" s="264">
        <v>2480</v>
      </c>
      <c r="I766" s="264">
        <v>2457</v>
      </c>
      <c r="J766" s="264">
        <v>2305</v>
      </c>
      <c r="K766" s="264">
        <v>5903</v>
      </c>
      <c r="L766" s="264">
        <v>5857</v>
      </c>
      <c r="M766" s="264">
        <v>5573</v>
      </c>
      <c r="N766" s="267">
        <v>0.991785218043452</v>
      </c>
      <c r="O766" s="266">
        <v>170594</v>
      </c>
      <c r="P766" s="294">
        <v>0.9</v>
      </c>
      <c r="Q766" s="267">
        <v>0.991184639536288</v>
      </c>
      <c r="R766" s="267">
        <v>0.990725806451613</v>
      </c>
      <c r="S766" s="267">
        <v>0.9922073521938</v>
      </c>
      <c r="T766" s="295">
        <v>0.000458833084674981</v>
      </c>
      <c r="U766" s="266">
        <v>172007</v>
      </c>
      <c r="V766" s="266">
        <v>162498</v>
      </c>
      <c r="W766" s="267">
        <v>0.944717366153703</v>
      </c>
      <c r="X766" s="267">
        <v>0.930563941552953</v>
      </c>
      <c r="Y766" s="268">
        <v>0.929435483870968</v>
      </c>
      <c r="Z766" s="268">
        <v>0.944096222259868</v>
      </c>
      <c r="AA766" s="295">
        <v>0.00112845768198477</v>
      </c>
      <c r="AB766" s="264">
        <v>39105</v>
      </c>
      <c r="AC766" s="264">
        <v>36699</v>
      </c>
      <c r="AD766" s="264">
        <v>39041</v>
      </c>
      <c r="AE766" s="264">
        <v>37106</v>
      </c>
      <c r="AF766" s="268">
        <v>0.938473341004987</v>
      </c>
      <c r="AG766" s="268">
        <v>0.950436720370892</v>
      </c>
      <c r="AH766" s="295">
        <v>-0.0119633793659055</v>
      </c>
    </row>
    <row r="767" spans="1:34">
      <c r="A767" s="315" t="s">
        <v>1158</v>
      </c>
      <c r="B767" s="321" t="s">
        <v>3347</v>
      </c>
      <c r="C767" s="293" t="s">
        <v>1333</v>
      </c>
      <c r="D767" s="321" t="s">
        <v>1334</v>
      </c>
      <c r="E767" s="263">
        <v>4616</v>
      </c>
      <c r="F767" s="263">
        <v>4536</v>
      </c>
      <c r="G767" s="263">
        <v>4361</v>
      </c>
      <c r="H767" s="264">
        <v>1385</v>
      </c>
      <c r="I767" s="264">
        <v>1368</v>
      </c>
      <c r="J767" s="264">
        <v>1322</v>
      </c>
      <c r="K767" s="264">
        <v>3284</v>
      </c>
      <c r="L767" s="264">
        <v>3239</v>
      </c>
      <c r="M767" s="264">
        <v>3145</v>
      </c>
      <c r="N767" s="267">
        <v>0.981248663890953</v>
      </c>
      <c r="O767" s="266">
        <v>96391</v>
      </c>
      <c r="P767" s="294">
        <v>0.9</v>
      </c>
      <c r="Q767" s="267">
        <v>0.982668977469671</v>
      </c>
      <c r="R767" s="267">
        <v>0.987725631768953</v>
      </c>
      <c r="S767" s="267">
        <v>0.986297198538368</v>
      </c>
      <c r="T767" s="295">
        <v>-0.00505665429928237</v>
      </c>
      <c r="U767" s="266">
        <v>98233</v>
      </c>
      <c r="V767" s="266">
        <v>94240</v>
      </c>
      <c r="W767" s="267">
        <v>0.959351745340161</v>
      </c>
      <c r="X767" s="267">
        <v>0.944757365684575</v>
      </c>
      <c r="Y767" s="268">
        <v>0.954512635379061</v>
      </c>
      <c r="Z767" s="268">
        <v>0.957673568818514</v>
      </c>
      <c r="AA767" s="295">
        <v>-0.00975526969448604</v>
      </c>
      <c r="AB767" s="264">
        <v>21931</v>
      </c>
      <c r="AC767" s="264">
        <v>21015</v>
      </c>
      <c r="AD767" s="264">
        <v>21963</v>
      </c>
      <c r="AE767" s="264">
        <v>21056</v>
      </c>
      <c r="AF767" s="268">
        <v>0.958232638730564</v>
      </c>
      <c r="AG767" s="268">
        <v>0.958703273687565</v>
      </c>
      <c r="AH767" s="295">
        <v>-0.000470634957001392</v>
      </c>
    </row>
    <row r="768" spans="1:34">
      <c r="A768" s="315" t="s">
        <v>1158</v>
      </c>
      <c r="B768" s="321" t="s">
        <v>3347</v>
      </c>
      <c r="C768" s="293" t="s">
        <v>1335</v>
      </c>
      <c r="D768" s="321" t="s">
        <v>1336</v>
      </c>
      <c r="E768" s="263">
        <v>5729</v>
      </c>
      <c r="F768" s="263">
        <v>5576</v>
      </c>
      <c r="G768" s="263">
        <v>5279</v>
      </c>
      <c r="H768" s="264">
        <v>1810</v>
      </c>
      <c r="I768" s="264">
        <v>1778</v>
      </c>
      <c r="J768" s="264">
        <v>1661</v>
      </c>
      <c r="K768" s="264">
        <v>4012</v>
      </c>
      <c r="L768" s="264">
        <v>3900</v>
      </c>
      <c r="M768" s="264">
        <v>3753</v>
      </c>
      <c r="N768" s="267">
        <v>0.972943368235842</v>
      </c>
      <c r="O768" s="266">
        <v>112805</v>
      </c>
      <c r="P768" s="294">
        <v>0.9</v>
      </c>
      <c r="Q768" s="267">
        <v>0.973293768545994</v>
      </c>
      <c r="R768" s="267">
        <v>0.98232044198895</v>
      </c>
      <c r="S768" s="267">
        <v>0.972083748753739</v>
      </c>
      <c r="T768" s="295">
        <v>-0.00902667344295627</v>
      </c>
      <c r="U768" s="266">
        <v>115942</v>
      </c>
      <c r="V768" s="266">
        <v>107690</v>
      </c>
      <c r="W768" s="267">
        <v>0.928826482206621</v>
      </c>
      <c r="X768" s="267">
        <v>0.921452260429394</v>
      </c>
      <c r="Y768" s="268">
        <v>0.91767955801105</v>
      </c>
      <c r="Z768" s="268">
        <v>0.935443668993021</v>
      </c>
      <c r="AA768" s="295">
        <v>0.0037727024183446</v>
      </c>
      <c r="AB768" s="264">
        <v>26880</v>
      </c>
      <c r="AC768" s="264">
        <v>24874</v>
      </c>
      <c r="AD768" s="264">
        <v>26133</v>
      </c>
      <c r="AE768" s="264">
        <v>24489</v>
      </c>
      <c r="AF768" s="268">
        <v>0.925372023809524</v>
      </c>
      <c r="AG768" s="268">
        <v>0.937091034324417</v>
      </c>
      <c r="AH768" s="295">
        <v>-0.0117190105148937</v>
      </c>
    </row>
    <row r="769" spans="1:34">
      <c r="A769" s="315" t="s">
        <v>1158</v>
      </c>
      <c r="B769" s="321" t="s">
        <v>3347</v>
      </c>
      <c r="C769" s="293" t="s">
        <v>1337</v>
      </c>
      <c r="D769" s="321" t="s">
        <v>1338</v>
      </c>
      <c r="E769" s="263">
        <v>2776</v>
      </c>
      <c r="F769" s="263">
        <v>2586</v>
      </c>
      <c r="G769" s="263">
        <v>2541</v>
      </c>
      <c r="H769" s="264">
        <v>1224</v>
      </c>
      <c r="I769" s="264">
        <v>1143</v>
      </c>
      <c r="J769" s="264">
        <v>1130</v>
      </c>
      <c r="K769" s="264">
        <v>2006</v>
      </c>
      <c r="L769" s="264">
        <v>1875</v>
      </c>
      <c r="M769" s="264">
        <v>1734</v>
      </c>
      <c r="N769" s="267">
        <v>0.929576431309963</v>
      </c>
      <c r="O769" s="266">
        <v>50674</v>
      </c>
      <c r="P769" s="294">
        <v>0.9</v>
      </c>
      <c r="Q769" s="267">
        <v>0.931556195965418</v>
      </c>
      <c r="R769" s="267">
        <v>0.933823529411765</v>
      </c>
      <c r="S769" s="267">
        <v>0.93469591226321</v>
      </c>
      <c r="T769" s="295">
        <v>-0.00226733344634689</v>
      </c>
      <c r="U769" s="266">
        <v>54513</v>
      </c>
      <c r="V769" s="266">
        <v>49446</v>
      </c>
      <c r="W769" s="267">
        <v>0.907049694568268</v>
      </c>
      <c r="X769" s="267">
        <v>0.915345821325648</v>
      </c>
      <c r="Y769" s="268">
        <v>0.923202614379085</v>
      </c>
      <c r="Z769" s="268">
        <v>0.864406779661017</v>
      </c>
      <c r="AA769" s="295">
        <v>-0.00785679305343656</v>
      </c>
      <c r="AB769" s="264">
        <v>14296</v>
      </c>
      <c r="AC769" s="264">
        <v>13099</v>
      </c>
      <c r="AD769" s="264">
        <v>12894</v>
      </c>
      <c r="AE769" s="264">
        <v>11826</v>
      </c>
      <c r="AF769" s="268">
        <v>0.916270285394516</v>
      </c>
      <c r="AG769" s="268">
        <v>0.917170777105631</v>
      </c>
      <c r="AH769" s="295">
        <v>-0.000900491711114615</v>
      </c>
    </row>
    <row r="770" spans="1:34">
      <c r="A770" s="315" t="s">
        <v>1158</v>
      </c>
      <c r="B770" s="321" t="s">
        <v>3347</v>
      </c>
      <c r="C770" s="293" t="s">
        <v>1339</v>
      </c>
      <c r="D770" s="321" t="s">
        <v>1340</v>
      </c>
      <c r="E770" s="263">
        <v>3069</v>
      </c>
      <c r="F770" s="263">
        <v>3036</v>
      </c>
      <c r="G770" s="263">
        <v>2899</v>
      </c>
      <c r="H770" s="264">
        <v>952</v>
      </c>
      <c r="I770" s="264">
        <v>945</v>
      </c>
      <c r="J770" s="264">
        <v>903</v>
      </c>
      <c r="K770" s="264">
        <v>2267</v>
      </c>
      <c r="L770" s="264">
        <v>2241</v>
      </c>
      <c r="M770" s="264">
        <v>2135</v>
      </c>
      <c r="N770" s="267">
        <v>0.987666615596752</v>
      </c>
      <c r="O770" s="266">
        <v>64465</v>
      </c>
      <c r="P770" s="294">
        <v>0.9</v>
      </c>
      <c r="Q770" s="267">
        <v>0.989247311827957</v>
      </c>
      <c r="R770" s="267">
        <v>0.992647058823529</v>
      </c>
      <c r="S770" s="267">
        <v>0.988531098367887</v>
      </c>
      <c r="T770" s="295">
        <v>-0.00339974699557244</v>
      </c>
      <c r="U770" s="266">
        <v>65270</v>
      </c>
      <c r="V770" s="266">
        <v>62049</v>
      </c>
      <c r="W770" s="267">
        <v>0.950651141412594</v>
      </c>
      <c r="X770" s="267">
        <v>0.944607363962203</v>
      </c>
      <c r="Y770" s="268">
        <v>0.948529411764706</v>
      </c>
      <c r="Z770" s="268">
        <v>0.941773268636965</v>
      </c>
      <c r="AA770" s="295">
        <v>-0.00392204780250316</v>
      </c>
      <c r="AB770" s="264">
        <v>14804</v>
      </c>
      <c r="AC770" s="264">
        <v>13980</v>
      </c>
      <c r="AD770" s="264">
        <v>14864</v>
      </c>
      <c r="AE770" s="264">
        <v>14084</v>
      </c>
      <c r="AF770" s="268">
        <v>0.944339367738449</v>
      </c>
      <c r="AG770" s="268">
        <v>0.947524219590958</v>
      </c>
      <c r="AH770" s="295">
        <v>-0.00318485185250894</v>
      </c>
    </row>
    <row r="771" spans="1:34">
      <c r="A771" s="315" t="s">
        <v>1158</v>
      </c>
      <c r="B771" s="321" t="s">
        <v>3347</v>
      </c>
      <c r="C771" s="293" t="s">
        <v>1341</v>
      </c>
      <c r="D771" s="321" t="s">
        <v>1342</v>
      </c>
      <c r="E771" s="263">
        <v>4413</v>
      </c>
      <c r="F771" s="263">
        <v>4347</v>
      </c>
      <c r="G771" s="263">
        <v>4129</v>
      </c>
      <c r="H771" s="264">
        <v>1390</v>
      </c>
      <c r="I771" s="264">
        <v>1374</v>
      </c>
      <c r="J771" s="264">
        <v>1299</v>
      </c>
      <c r="K771" s="264">
        <v>3131</v>
      </c>
      <c r="L771" s="264">
        <v>3102</v>
      </c>
      <c r="M771" s="264">
        <v>2950</v>
      </c>
      <c r="N771" s="267">
        <v>0.983009787487157</v>
      </c>
      <c r="O771" s="266">
        <v>90894</v>
      </c>
      <c r="P771" s="294">
        <v>0.9</v>
      </c>
      <c r="Q771" s="267">
        <v>0.985044187627464</v>
      </c>
      <c r="R771" s="267">
        <v>0.988489208633094</v>
      </c>
      <c r="S771" s="267">
        <v>0.990737783455765</v>
      </c>
      <c r="T771" s="295">
        <v>-0.00344502100562927</v>
      </c>
      <c r="U771" s="266">
        <v>92465</v>
      </c>
      <c r="V771" s="266">
        <v>86376</v>
      </c>
      <c r="W771" s="267">
        <v>0.934148056021197</v>
      </c>
      <c r="X771" s="267">
        <v>0.935644686154543</v>
      </c>
      <c r="Y771" s="268">
        <v>0.934532374100719</v>
      </c>
      <c r="Z771" s="268">
        <v>0.942190993292878</v>
      </c>
      <c r="AA771" s="295">
        <v>0.001112312053824</v>
      </c>
      <c r="AB771" s="264">
        <v>20664</v>
      </c>
      <c r="AC771" s="264">
        <v>19570</v>
      </c>
      <c r="AD771" s="264">
        <v>20507</v>
      </c>
      <c r="AE771" s="264">
        <v>19177</v>
      </c>
      <c r="AF771" s="268">
        <v>0.947057684862563</v>
      </c>
      <c r="AG771" s="268">
        <v>0.935144097137563</v>
      </c>
      <c r="AH771" s="295">
        <v>0.0119135877250002</v>
      </c>
    </row>
    <row r="772" spans="1:34">
      <c r="A772" s="315" t="s">
        <v>1158</v>
      </c>
      <c r="B772" s="321" t="s">
        <v>3347</v>
      </c>
      <c r="C772" s="293" t="s">
        <v>1343</v>
      </c>
      <c r="D772" s="321" t="s">
        <v>1344</v>
      </c>
      <c r="E772" s="263">
        <v>3597</v>
      </c>
      <c r="F772" s="263">
        <v>3530</v>
      </c>
      <c r="G772" s="263">
        <v>3417</v>
      </c>
      <c r="H772" s="264">
        <v>1192</v>
      </c>
      <c r="I772" s="264">
        <v>1175</v>
      </c>
      <c r="J772" s="264">
        <v>1145</v>
      </c>
      <c r="K772" s="264">
        <v>2647</v>
      </c>
      <c r="L772" s="264">
        <v>2612</v>
      </c>
      <c r="M772" s="264">
        <v>2545</v>
      </c>
      <c r="N772" s="267">
        <v>0.976938764838153</v>
      </c>
      <c r="O772" s="266">
        <v>74728</v>
      </c>
      <c r="P772" s="294">
        <v>0.9</v>
      </c>
      <c r="Q772" s="267">
        <v>0.981373366694468</v>
      </c>
      <c r="R772" s="267">
        <v>0.985738255033557</v>
      </c>
      <c r="S772" s="267">
        <v>0.986777483944088</v>
      </c>
      <c r="T772" s="295">
        <v>-0.00436488833908943</v>
      </c>
      <c r="U772" s="266">
        <v>76492</v>
      </c>
      <c r="V772" s="266">
        <v>72846</v>
      </c>
      <c r="W772" s="267">
        <v>0.952334884693824</v>
      </c>
      <c r="X772" s="267">
        <v>0.949958298582152</v>
      </c>
      <c r="Y772" s="268">
        <v>0.960570469798658</v>
      </c>
      <c r="Z772" s="268">
        <v>0.961465810351341</v>
      </c>
      <c r="AA772" s="295">
        <v>-0.0106121712165059</v>
      </c>
      <c r="AB772" s="264">
        <v>17321</v>
      </c>
      <c r="AC772" s="264">
        <v>16502</v>
      </c>
      <c r="AD772" s="264">
        <v>17291</v>
      </c>
      <c r="AE772" s="264">
        <v>16389</v>
      </c>
      <c r="AF772" s="268">
        <v>0.952716355868599</v>
      </c>
      <c r="AG772" s="268">
        <v>0.947834133364178</v>
      </c>
      <c r="AH772" s="295">
        <v>0.00488222250442094</v>
      </c>
    </row>
    <row r="773" spans="1:34">
      <c r="A773" s="315" t="s">
        <v>1158</v>
      </c>
      <c r="B773" s="321" t="s">
        <v>3347</v>
      </c>
      <c r="C773" s="293" t="s">
        <v>1345</v>
      </c>
      <c r="D773" s="321" t="s">
        <v>1346</v>
      </c>
      <c r="E773" s="263">
        <v>2050</v>
      </c>
      <c r="F773" s="263">
        <v>1949</v>
      </c>
      <c r="G773" s="263">
        <v>1876</v>
      </c>
      <c r="H773" s="264">
        <v>660</v>
      </c>
      <c r="I773" s="264">
        <v>642</v>
      </c>
      <c r="J773" s="264">
        <v>613</v>
      </c>
      <c r="K773" s="264">
        <v>1526</v>
      </c>
      <c r="L773" s="264">
        <v>1466</v>
      </c>
      <c r="M773" s="264">
        <v>1371</v>
      </c>
      <c r="N773" s="267">
        <v>0.954290387804712</v>
      </c>
      <c r="O773" s="266">
        <v>42005</v>
      </c>
      <c r="P773" s="294">
        <v>0.9</v>
      </c>
      <c r="Q773" s="267">
        <v>0.950731707317073</v>
      </c>
      <c r="R773" s="267">
        <v>0.972727272727273</v>
      </c>
      <c r="S773" s="267">
        <v>0.960681520314548</v>
      </c>
      <c r="T773" s="295">
        <v>-0.0219955654101996</v>
      </c>
      <c r="U773" s="266">
        <v>44017</v>
      </c>
      <c r="V773" s="266">
        <v>40653</v>
      </c>
      <c r="W773" s="267">
        <v>0.923574982393166</v>
      </c>
      <c r="X773" s="267">
        <v>0.915121951219512</v>
      </c>
      <c r="Y773" s="268">
        <v>0.928787878787879</v>
      </c>
      <c r="Z773" s="268">
        <v>0.898427260812582</v>
      </c>
      <c r="AA773" s="295">
        <v>-0.0136659275683666</v>
      </c>
      <c r="AB773" s="264">
        <v>10085</v>
      </c>
      <c r="AC773" s="264">
        <v>9217</v>
      </c>
      <c r="AD773" s="264">
        <v>9826</v>
      </c>
      <c r="AE773" s="264">
        <v>8984</v>
      </c>
      <c r="AF773" s="268">
        <v>0.913931581556767</v>
      </c>
      <c r="AG773" s="268">
        <v>0.91430897618563</v>
      </c>
      <c r="AH773" s="295">
        <v>-0.000377394628862548</v>
      </c>
    </row>
    <row r="774" spans="1:34">
      <c r="A774" s="315" t="s">
        <v>1158</v>
      </c>
      <c r="B774" s="321" t="s">
        <v>3347</v>
      </c>
      <c r="C774" s="293" t="s">
        <v>1347</v>
      </c>
      <c r="D774" s="321" t="s">
        <v>1348</v>
      </c>
      <c r="E774" s="263">
        <v>2025</v>
      </c>
      <c r="F774" s="263">
        <v>1993</v>
      </c>
      <c r="G774" s="263">
        <v>1921</v>
      </c>
      <c r="H774" s="264">
        <v>663</v>
      </c>
      <c r="I774" s="264">
        <v>637</v>
      </c>
      <c r="J774" s="264">
        <v>615</v>
      </c>
      <c r="K774" s="264">
        <v>1522</v>
      </c>
      <c r="L774" s="264">
        <v>1493</v>
      </c>
      <c r="M774" s="264">
        <v>1450</v>
      </c>
      <c r="N774" s="267">
        <v>0.97201227903038</v>
      </c>
      <c r="O774" s="266">
        <v>45913</v>
      </c>
      <c r="P774" s="294">
        <v>0.9</v>
      </c>
      <c r="Q774" s="267">
        <v>0.984197530864197</v>
      </c>
      <c r="R774" s="267">
        <v>0.96078431372549</v>
      </c>
      <c r="S774" s="267">
        <v>0.980946123521682</v>
      </c>
      <c r="T774" s="295">
        <v>0.0234132171387073</v>
      </c>
      <c r="U774" s="266">
        <v>47235</v>
      </c>
      <c r="V774" s="266">
        <v>44482</v>
      </c>
      <c r="W774" s="267">
        <v>0.941716947178999</v>
      </c>
      <c r="X774" s="267">
        <v>0.948641975308642</v>
      </c>
      <c r="Y774" s="268">
        <v>0.927601809954751</v>
      </c>
      <c r="Z774" s="268">
        <v>0.9526938239159</v>
      </c>
      <c r="AA774" s="295">
        <v>0.0210401653538909</v>
      </c>
      <c r="AB774" s="264">
        <v>9968</v>
      </c>
      <c r="AC774" s="264">
        <v>9442</v>
      </c>
      <c r="AD774" s="264">
        <v>10464</v>
      </c>
      <c r="AE774" s="264">
        <v>9853</v>
      </c>
      <c r="AF774" s="268">
        <v>0.94723113964687</v>
      </c>
      <c r="AG774" s="268">
        <v>0.941609327217125</v>
      </c>
      <c r="AH774" s="295">
        <v>0.00562181242974458</v>
      </c>
    </row>
    <row r="775" spans="1:34">
      <c r="A775" s="315" t="s">
        <v>1158</v>
      </c>
      <c r="B775" s="321" t="s">
        <v>3347</v>
      </c>
      <c r="C775" s="293" t="s">
        <v>1349</v>
      </c>
      <c r="D775" s="321" t="s">
        <v>1350</v>
      </c>
      <c r="E775" s="263">
        <v>4213</v>
      </c>
      <c r="F775" s="263">
        <v>4042</v>
      </c>
      <c r="G775" s="263">
        <v>3949</v>
      </c>
      <c r="H775" s="264">
        <v>1198</v>
      </c>
      <c r="I775" s="264">
        <v>1182</v>
      </c>
      <c r="J775" s="264">
        <v>1121</v>
      </c>
      <c r="K775" s="264">
        <v>2784</v>
      </c>
      <c r="L775" s="264">
        <v>2711</v>
      </c>
      <c r="M775" s="264">
        <v>2649</v>
      </c>
      <c r="N775" s="267">
        <v>0.96671924111246</v>
      </c>
      <c r="O775" s="266">
        <v>85196</v>
      </c>
      <c r="P775" s="294">
        <v>0.9</v>
      </c>
      <c r="Q775" s="267">
        <v>0.959411345834322</v>
      </c>
      <c r="R775" s="267">
        <v>0.986644407345576</v>
      </c>
      <c r="S775" s="267">
        <v>0.973778735632184</v>
      </c>
      <c r="T775" s="295">
        <v>-0.0272330615112537</v>
      </c>
      <c r="U775" s="266">
        <v>88129</v>
      </c>
      <c r="V775" s="266">
        <v>83154</v>
      </c>
      <c r="W775" s="267">
        <v>0.943548661621033</v>
      </c>
      <c r="X775" s="267">
        <v>0.93733681462141</v>
      </c>
      <c r="Y775" s="268">
        <v>0.935726210350584</v>
      </c>
      <c r="Z775" s="268">
        <v>0.951508620689655</v>
      </c>
      <c r="AA775" s="295">
        <v>0.0016106042708256</v>
      </c>
      <c r="AB775" s="264">
        <v>19466</v>
      </c>
      <c r="AC775" s="264">
        <v>18348</v>
      </c>
      <c r="AD775" s="264">
        <v>20073</v>
      </c>
      <c r="AE775" s="264">
        <v>18865</v>
      </c>
      <c r="AF775" s="268">
        <v>0.942566526250899</v>
      </c>
      <c r="AG775" s="268">
        <v>0.939819658247397</v>
      </c>
      <c r="AH775" s="295">
        <v>0.00274686800350199</v>
      </c>
    </row>
    <row r="776" spans="1:34">
      <c r="A776" s="315" t="s">
        <v>1158</v>
      </c>
      <c r="B776" s="321" t="s">
        <v>3347</v>
      </c>
      <c r="C776" s="293" t="s">
        <v>1351</v>
      </c>
      <c r="D776" s="321" t="s">
        <v>1352</v>
      </c>
      <c r="E776" s="263">
        <v>7085</v>
      </c>
      <c r="F776" s="263">
        <v>6689</v>
      </c>
      <c r="G776" s="263">
        <v>6507</v>
      </c>
      <c r="H776" s="264">
        <v>2017</v>
      </c>
      <c r="I776" s="264">
        <v>1951</v>
      </c>
      <c r="J776" s="264">
        <v>1875</v>
      </c>
      <c r="K776" s="264">
        <v>5013</v>
      </c>
      <c r="L776" s="264">
        <v>4850</v>
      </c>
      <c r="M776" s="264">
        <v>4694</v>
      </c>
      <c r="N776" s="267">
        <v>0.957191466531125</v>
      </c>
      <c r="O776" s="266">
        <v>135590</v>
      </c>
      <c r="P776" s="294">
        <v>0.9</v>
      </c>
      <c r="Q776" s="267">
        <v>0.944107268877911</v>
      </c>
      <c r="R776" s="267">
        <v>0.967278135845315</v>
      </c>
      <c r="S776" s="267">
        <v>0.967484540195492</v>
      </c>
      <c r="T776" s="295">
        <v>-0.0231708669674038</v>
      </c>
      <c r="U776" s="266">
        <v>141654</v>
      </c>
      <c r="V776" s="266">
        <v>131758</v>
      </c>
      <c r="W776" s="267">
        <v>0.930139636014514</v>
      </c>
      <c r="X776" s="267">
        <v>0.918419195483416</v>
      </c>
      <c r="Y776" s="268">
        <v>0.929598413485374</v>
      </c>
      <c r="Z776" s="268">
        <v>0.936365449830441</v>
      </c>
      <c r="AA776" s="295">
        <v>-0.0111792180019586</v>
      </c>
      <c r="AB776" s="264">
        <v>34206</v>
      </c>
      <c r="AC776" s="264">
        <v>31908</v>
      </c>
      <c r="AD776" s="264">
        <v>33479</v>
      </c>
      <c r="AE776" s="264">
        <v>31072</v>
      </c>
      <c r="AF776" s="268">
        <v>0.932818803718646</v>
      </c>
      <c r="AG776" s="268">
        <v>0.928104184712805</v>
      </c>
      <c r="AH776" s="295">
        <v>0.0047146190058408</v>
      </c>
    </row>
    <row r="777" spans="1:34">
      <c r="A777" s="315" t="s">
        <v>1158</v>
      </c>
      <c r="B777" s="321" t="s">
        <v>3347</v>
      </c>
      <c r="C777" s="293" t="s">
        <v>1353</v>
      </c>
      <c r="D777" s="321" t="s">
        <v>1354</v>
      </c>
      <c r="E777" s="263">
        <v>3404</v>
      </c>
      <c r="F777" s="263">
        <v>3283</v>
      </c>
      <c r="G777" s="263">
        <v>3163</v>
      </c>
      <c r="H777" s="264">
        <v>1157</v>
      </c>
      <c r="I777" s="264">
        <v>1127</v>
      </c>
      <c r="J777" s="264">
        <v>1085</v>
      </c>
      <c r="K777" s="264">
        <v>2442</v>
      </c>
      <c r="L777" s="264">
        <v>2361</v>
      </c>
      <c r="M777" s="264">
        <v>2285</v>
      </c>
      <c r="N777" s="267">
        <v>0.970500831538483</v>
      </c>
      <c r="O777" s="266">
        <v>71194</v>
      </c>
      <c r="P777" s="294">
        <v>0.9</v>
      </c>
      <c r="Q777" s="267">
        <v>0.964453584018801</v>
      </c>
      <c r="R777" s="267">
        <v>0.974070872947277</v>
      </c>
      <c r="S777" s="267">
        <v>0.966830466830467</v>
      </c>
      <c r="T777" s="295">
        <v>-0.00961728892847602</v>
      </c>
      <c r="U777" s="266">
        <v>73358</v>
      </c>
      <c r="V777" s="266">
        <v>68809</v>
      </c>
      <c r="W777" s="267">
        <v>0.937989040050165</v>
      </c>
      <c r="X777" s="267">
        <v>0.929200940070505</v>
      </c>
      <c r="Y777" s="268">
        <v>0.937770095073466</v>
      </c>
      <c r="Z777" s="268">
        <v>0.935708435708436</v>
      </c>
      <c r="AA777" s="295">
        <v>-0.00856915500296063</v>
      </c>
      <c r="AB777" s="264">
        <v>16012</v>
      </c>
      <c r="AC777" s="264">
        <v>15008</v>
      </c>
      <c r="AD777" s="264">
        <v>16680</v>
      </c>
      <c r="AE777" s="264">
        <v>15719</v>
      </c>
      <c r="AF777" s="268">
        <v>0.937297027229578</v>
      </c>
      <c r="AG777" s="268">
        <v>0.942386091127098</v>
      </c>
      <c r="AH777" s="295">
        <v>-0.00508906389752051</v>
      </c>
    </row>
    <row r="778" spans="1:34">
      <c r="A778" s="315" t="s">
        <v>1158</v>
      </c>
      <c r="B778" s="321" t="s">
        <v>3347</v>
      </c>
      <c r="C778" s="293" t="s">
        <v>1355</v>
      </c>
      <c r="D778" s="321" t="s">
        <v>1356</v>
      </c>
      <c r="E778" s="263">
        <v>6025</v>
      </c>
      <c r="F778" s="263">
        <v>5857</v>
      </c>
      <c r="G778" s="263">
        <v>5637</v>
      </c>
      <c r="H778" s="264">
        <v>1723</v>
      </c>
      <c r="I778" s="264">
        <v>1699</v>
      </c>
      <c r="J778" s="264">
        <v>1622</v>
      </c>
      <c r="K778" s="264">
        <v>4136</v>
      </c>
      <c r="L778" s="264">
        <v>4051</v>
      </c>
      <c r="M778" s="264">
        <v>3932</v>
      </c>
      <c r="N778" s="267">
        <v>0.970934703293467</v>
      </c>
      <c r="O778" s="266">
        <v>118689</v>
      </c>
      <c r="P778" s="294">
        <v>0.9</v>
      </c>
      <c r="Q778" s="267">
        <v>0.972116182572614</v>
      </c>
      <c r="R778" s="267">
        <v>0.986070806732443</v>
      </c>
      <c r="S778" s="267">
        <v>0.979448742746615</v>
      </c>
      <c r="T778" s="295">
        <v>-0.0139546241598293</v>
      </c>
      <c r="U778" s="266">
        <v>122242</v>
      </c>
      <c r="V778" s="266">
        <v>114713</v>
      </c>
      <c r="W778" s="267">
        <v>0.938409057443432</v>
      </c>
      <c r="X778" s="267">
        <v>0.935601659751037</v>
      </c>
      <c r="Y778" s="268">
        <v>0.941381311665699</v>
      </c>
      <c r="Z778" s="268">
        <v>0.950676982591876</v>
      </c>
      <c r="AA778" s="295">
        <v>-0.00577965191466201</v>
      </c>
      <c r="AB778" s="264">
        <v>28014</v>
      </c>
      <c r="AC778" s="264">
        <v>26344</v>
      </c>
      <c r="AD778" s="264">
        <v>27758</v>
      </c>
      <c r="AE778" s="264">
        <v>25708</v>
      </c>
      <c r="AF778" s="268">
        <v>0.940386949382452</v>
      </c>
      <c r="AG778" s="268">
        <v>0.926147416960876</v>
      </c>
      <c r="AH778" s="295">
        <v>0.0142395324215755</v>
      </c>
    </row>
    <row r="779" spans="1:34">
      <c r="A779" s="315" t="s">
        <v>1158</v>
      </c>
      <c r="B779" s="321" t="s">
        <v>3347</v>
      </c>
      <c r="C779" s="293" t="s">
        <v>1357</v>
      </c>
      <c r="D779" s="321" t="s">
        <v>1358</v>
      </c>
      <c r="E779" s="263">
        <v>4238</v>
      </c>
      <c r="F779" s="263">
        <v>4192</v>
      </c>
      <c r="G779" s="263">
        <v>3876</v>
      </c>
      <c r="H779" s="264">
        <v>1354</v>
      </c>
      <c r="I779" s="264">
        <v>1335</v>
      </c>
      <c r="J779" s="264">
        <v>1284</v>
      </c>
      <c r="K779" s="264">
        <v>2828</v>
      </c>
      <c r="L779" s="264">
        <v>2812</v>
      </c>
      <c r="M779" s="264">
        <v>2670</v>
      </c>
      <c r="N779" s="267">
        <v>0.989386969080989</v>
      </c>
      <c r="O779" s="266">
        <v>92478</v>
      </c>
      <c r="P779" s="294">
        <v>0.9</v>
      </c>
      <c r="Q779" s="267">
        <v>0.989145823501652</v>
      </c>
      <c r="R779" s="267">
        <v>0.985967503692762</v>
      </c>
      <c r="S779" s="267">
        <v>0.994342291371994</v>
      </c>
      <c r="T779" s="295">
        <v>0.0031783198088895</v>
      </c>
      <c r="U779" s="266">
        <v>93470</v>
      </c>
      <c r="V779" s="266">
        <v>88462</v>
      </c>
      <c r="W779" s="267">
        <v>0.946421311650797</v>
      </c>
      <c r="X779" s="267">
        <v>0.914582350165172</v>
      </c>
      <c r="Y779" s="268">
        <v>0.948301329394387</v>
      </c>
      <c r="Z779" s="268">
        <v>0.944130127298444</v>
      </c>
      <c r="AA779" s="295">
        <v>-0.0337189792292149</v>
      </c>
      <c r="AB779" s="264">
        <v>19168</v>
      </c>
      <c r="AC779" s="264">
        <v>18023</v>
      </c>
      <c r="AD779" s="264">
        <v>21007</v>
      </c>
      <c r="AE779" s="264">
        <v>19915</v>
      </c>
      <c r="AF779" s="268">
        <v>0.940265025041736</v>
      </c>
      <c r="AG779" s="268">
        <v>0.948017327557481</v>
      </c>
      <c r="AH779" s="295">
        <v>-0.00775230251574455</v>
      </c>
    </row>
    <row r="780" spans="1:34">
      <c r="A780" s="315" t="s">
        <v>1158</v>
      </c>
      <c r="B780" s="321" t="s">
        <v>3347</v>
      </c>
      <c r="C780" s="293" t="s">
        <v>1359</v>
      </c>
      <c r="D780" s="321" t="s">
        <v>1360</v>
      </c>
      <c r="E780" s="263">
        <v>3774</v>
      </c>
      <c r="F780" s="263">
        <v>3710</v>
      </c>
      <c r="G780" s="263">
        <v>3437</v>
      </c>
      <c r="H780" s="264">
        <v>1154</v>
      </c>
      <c r="I780" s="264">
        <v>1130</v>
      </c>
      <c r="J780" s="264">
        <v>1052</v>
      </c>
      <c r="K780" s="264">
        <v>2541</v>
      </c>
      <c r="L780" s="264">
        <v>2382</v>
      </c>
      <c r="M780" s="264">
        <v>2336</v>
      </c>
      <c r="N780" s="267">
        <v>0.972880715455347</v>
      </c>
      <c r="O780" s="266">
        <v>77237</v>
      </c>
      <c r="P780" s="294">
        <v>0.9</v>
      </c>
      <c r="Q780" s="267">
        <v>0.983041865394807</v>
      </c>
      <c r="R780" s="267">
        <v>0.979202772963605</v>
      </c>
      <c r="S780" s="267">
        <v>0.937426210153483</v>
      </c>
      <c r="T780" s="295">
        <v>0.00383909243120173</v>
      </c>
      <c r="U780" s="266">
        <v>79390</v>
      </c>
      <c r="V780" s="266">
        <v>72665</v>
      </c>
      <c r="W780" s="267">
        <v>0.91529159843809</v>
      </c>
      <c r="X780" s="267">
        <v>0.910704822469528</v>
      </c>
      <c r="Y780" s="268">
        <v>0.911611785095321</v>
      </c>
      <c r="Z780" s="268">
        <v>0.919323101141283</v>
      </c>
      <c r="AA780" s="295">
        <v>-0.000906962625792262</v>
      </c>
      <c r="AB780" s="264">
        <v>17451</v>
      </c>
      <c r="AC780" s="264">
        <v>16029</v>
      </c>
      <c r="AD780" s="264">
        <v>17719</v>
      </c>
      <c r="AE780" s="264">
        <v>16313</v>
      </c>
      <c r="AF780" s="268">
        <v>0.918514698298092</v>
      </c>
      <c r="AG780" s="268">
        <v>0.920650149556973</v>
      </c>
      <c r="AH780" s="295">
        <v>-0.00213545125888093</v>
      </c>
    </row>
    <row r="781" spans="1:34">
      <c r="A781" s="315" t="s">
        <v>1158</v>
      </c>
      <c r="B781" s="321" t="s">
        <v>3347</v>
      </c>
      <c r="C781" s="293" t="s">
        <v>1361</v>
      </c>
      <c r="D781" s="321" t="s">
        <v>1362</v>
      </c>
      <c r="E781" s="263">
        <v>4771</v>
      </c>
      <c r="F781" s="263">
        <v>4577</v>
      </c>
      <c r="G781" s="263">
        <v>4413</v>
      </c>
      <c r="H781" s="264">
        <v>1332</v>
      </c>
      <c r="I781" s="264">
        <v>1293</v>
      </c>
      <c r="J781" s="264">
        <v>1258</v>
      </c>
      <c r="K781" s="264">
        <v>3244</v>
      </c>
      <c r="L781" s="264">
        <v>3126</v>
      </c>
      <c r="M781" s="264">
        <v>2965</v>
      </c>
      <c r="N781" s="267">
        <v>0.955825242718447</v>
      </c>
      <c r="O781" s="266">
        <v>94512</v>
      </c>
      <c r="P781" s="294">
        <v>0.9</v>
      </c>
      <c r="Q781" s="267">
        <v>0.959337665059736</v>
      </c>
      <c r="R781" s="267">
        <v>0.970720720720721</v>
      </c>
      <c r="S781" s="267">
        <v>0.963625154130703</v>
      </c>
      <c r="T781" s="295">
        <v>-0.0113830556609847</v>
      </c>
      <c r="U781" s="266">
        <v>98880</v>
      </c>
      <c r="V781" s="266">
        <v>90948</v>
      </c>
      <c r="W781" s="267">
        <v>0.919781553398058</v>
      </c>
      <c r="X781" s="267">
        <v>0.924963320058688</v>
      </c>
      <c r="Y781" s="268">
        <v>0.944444444444444</v>
      </c>
      <c r="Z781" s="268">
        <v>0.913995067817509</v>
      </c>
      <c r="AA781" s="295">
        <v>-0.0194811243857566</v>
      </c>
      <c r="AB781" s="264">
        <v>22213</v>
      </c>
      <c r="AC781" s="264">
        <v>20384</v>
      </c>
      <c r="AD781" s="264">
        <v>22678</v>
      </c>
      <c r="AE781" s="264">
        <v>21074</v>
      </c>
      <c r="AF781" s="268">
        <v>0.917660829244136</v>
      </c>
      <c r="AG781" s="268">
        <v>0.929270658788253</v>
      </c>
      <c r="AH781" s="295">
        <v>-0.0116098295441166</v>
      </c>
    </row>
    <row r="782" spans="1:34">
      <c r="A782" s="315" t="s">
        <v>1158</v>
      </c>
      <c r="B782" s="321" t="s">
        <v>3347</v>
      </c>
      <c r="C782" s="293" t="s">
        <v>1363</v>
      </c>
      <c r="D782" s="321" t="s">
        <v>1364</v>
      </c>
      <c r="E782" s="263">
        <v>2901</v>
      </c>
      <c r="F782" s="263">
        <v>2778</v>
      </c>
      <c r="G782" s="263">
        <v>2696</v>
      </c>
      <c r="H782" s="264">
        <v>1444</v>
      </c>
      <c r="I782" s="264">
        <v>1411</v>
      </c>
      <c r="J782" s="264">
        <v>1378</v>
      </c>
      <c r="K782" s="264">
        <v>2167</v>
      </c>
      <c r="L782" s="264">
        <v>2125</v>
      </c>
      <c r="M782" s="264">
        <v>2008</v>
      </c>
      <c r="N782" s="267">
        <v>0.957754769902005</v>
      </c>
      <c r="O782" s="266">
        <v>55318</v>
      </c>
      <c r="P782" s="294">
        <v>0.9</v>
      </c>
      <c r="Q782" s="267">
        <v>0.957600827300931</v>
      </c>
      <c r="R782" s="267">
        <v>0.977146814404432</v>
      </c>
      <c r="S782" s="267">
        <v>0.980618366405168</v>
      </c>
      <c r="T782" s="295">
        <v>-0.0195459871035014</v>
      </c>
      <c r="U782" s="266">
        <v>57758</v>
      </c>
      <c r="V782" s="266">
        <v>52846</v>
      </c>
      <c r="W782" s="267">
        <v>0.914955503999446</v>
      </c>
      <c r="X782" s="267">
        <v>0.929334712168218</v>
      </c>
      <c r="Y782" s="268">
        <v>0.954293628808864</v>
      </c>
      <c r="Z782" s="268">
        <v>0.926626672819566</v>
      </c>
      <c r="AA782" s="295">
        <v>-0.0249589166406464</v>
      </c>
      <c r="AB782" s="264">
        <v>14664</v>
      </c>
      <c r="AC782" s="264">
        <v>13651</v>
      </c>
      <c r="AD782" s="264">
        <v>14256</v>
      </c>
      <c r="AE782" s="264">
        <v>13175</v>
      </c>
      <c r="AF782" s="268">
        <v>0.930919258046918</v>
      </c>
      <c r="AG782" s="268">
        <v>0.924172278338945</v>
      </c>
      <c r="AH782" s="295">
        <v>0.00674697970797267</v>
      </c>
    </row>
    <row r="783" spans="1:34">
      <c r="A783" s="315" t="s">
        <v>1158</v>
      </c>
      <c r="B783" s="321" t="s">
        <v>3347</v>
      </c>
      <c r="C783" s="293" t="s">
        <v>1365</v>
      </c>
      <c r="D783" s="321" t="s">
        <v>1366</v>
      </c>
      <c r="E783" s="263">
        <v>3161</v>
      </c>
      <c r="F783" s="263">
        <v>3079</v>
      </c>
      <c r="G783" s="263">
        <v>2939</v>
      </c>
      <c r="H783" s="264">
        <v>1301</v>
      </c>
      <c r="I783" s="264">
        <v>1272</v>
      </c>
      <c r="J783" s="264">
        <v>1231</v>
      </c>
      <c r="K783" s="264">
        <v>2352</v>
      </c>
      <c r="L783" s="264">
        <v>2274</v>
      </c>
      <c r="M783" s="264">
        <v>2210</v>
      </c>
      <c r="N783" s="267">
        <v>0.964800213421864</v>
      </c>
      <c r="O783" s="266">
        <v>65097</v>
      </c>
      <c r="P783" s="294">
        <v>0.9</v>
      </c>
      <c r="Q783" s="267">
        <v>0.974058842138564</v>
      </c>
      <c r="R783" s="267">
        <v>0.977709454265949</v>
      </c>
      <c r="S783" s="267">
        <v>0.966836734693878</v>
      </c>
      <c r="T783" s="295">
        <v>-0.00365061212738549</v>
      </c>
      <c r="U783" s="266">
        <v>67472</v>
      </c>
      <c r="V783" s="266">
        <v>62733</v>
      </c>
      <c r="W783" s="267">
        <v>0.929763457434195</v>
      </c>
      <c r="X783" s="267">
        <v>0.929769060423916</v>
      </c>
      <c r="Y783" s="268">
        <v>0.94619523443505</v>
      </c>
      <c r="Z783" s="268">
        <v>0.939625850340136</v>
      </c>
      <c r="AA783" s="295">
        <v>-0.0164261740111334</v>
      </c>
      <c r="AB783" s="264">
        <v>15605</v>
      </c>
      <c r="AC783" s="264">
        <v>14633</v>
      </c>
      <c r="AD783" s="264">
        <v>16372</v>
      </c>
      <c r="AE783" s="264">
        <v>15366</v>
      </c>
      <c r="AF783" s="268">
        <v>0.937712271707786</v>
      </c>
      <c r="AG783" s="268">
        <v>0.938553628145614</v>
      </c>
      <c r="AH783" s="295">
        <v>-0.000841356437828567</v>
      </c>
    </row>
    <row r="784" spans="1:34">
      <c r="A784" s="315" t="s">
        <v>1158</v>
      </c>
      <c r="B784" s="321" t="s">
        <v>3347</v>
      </c>
      <c r="C784" s="293" t="s">
        <v>1367</v>
      </c>
      <c r="D784" s="321" t="s">
        <v>1368</v>
      </c>
      <c r="E784" s="263">
        <v>3561</v>
      </c>
      <c r="F784" s="263">
        <v>3518</v>
      </c>
      <c r="G784" s="263">
        <v>3403</v>
      </c>
      <c r="H784" s="264">
        <v>1186</v>
      </c>
      <c r="I784" s="264">
        <v>1170</v>
      </c>
      <c r="J784" s="264">
        <v>1145</v>
      </c>
      <c r="K784" s="264">
        <v>2538</v>
      </c>
      <c r="L784" s="264">
        <v>2524</v>
      </c>
      <c r="M784" s="264">
        <v>2409</v>
      </c>
      <c r="N784" s="267">
        <v>0.984160800296406</v>
      </c>
      <c r="O784" s="266">
        <v>74375</v>
      </c>
      <c r="P784" s="294">
        <v>0.9</v>
      </c>
      <c r="Q784" s="267">
        <v>0.987924740241505</v>
      </c>
      <c r="R784" s="267">
        <v>0.986509274873524</v>
      </c>
      <c r="S784" s="267">
        <v>0.994483845547675</v>
      </c>
      <c r="T784" s="295">
        <v>0.00141546536798076</v>
      </c>
      <c r="U784" s="266">
        <v>75572</v>
      </c>
      <c r="V784" s="266">
        <v>71944</v>
      </c>
      <c r="W784" s="267">
        <v>0.951992801566718</v>
      </c>
      <c r="X784" s="267">
        <v>0.955630440887391</v>
      </c>
      <c r="Y784" s="268">
        <v>0.965430016863406</v>
      </c>
      <c r="Z784" s="268">
        <v>0.949172576832151</v>
      </c>
      <c r="AA784" s="295">
        <v>-0.00979957597601533</v>
      </c>
      <c r="AB784" s="264">
        <v>16960</v>
      </c>
      <c r="AC784" s="264">
        <v>16261</v>
      </c>
      <c r="AD784" s="264">
        <v>17056</v>
      </c>
      <c r="AE784" s="264">
        <v>16242</v>
      </c>
      <c r="AF784" s="268">
        <v>0.958785377358491</v>
      </c>
      <c r="AG784" s="268">
        <v>0.952274859287054</v>
      </c>
      <c r="AH784" s="295">
        <v>0.00651051807143621</v>
      </c>
    </row>
    <row r="785" spans="1:34">
      <c r="A785" s="315" t="s">
        <v>1158</v>
      </c>
      <c r="B785" s="321" t="s">
        <v>3347</v>
      </c>
      <c r="C785" s="293" t="s">
        <v>1369</v>
      </c>
      <c r="D785" s="321" t="s">
        <v>1370</v>
      </c>
      <c r="E785" s="263">
        <v>2492</v>
      </c>
      <c r="F785" s="263">
        <v>2436</v>
      </c>
      <c r="G785" s="263">
        <v>2363</v>
      </c>
      <c r="H785" s="264">
        <v>911</v>
      </c>
      <c r="I785" s="264">
        <v>892</v>
      </c>
      <c r="J785" s="264">
        <v>875</v>
      </c>
      <c r="K785" s="264">
        <v>1850</v>
      </c>
      <c r="L785" s="264">
        <v>1820</v>
      </c>
      <c r="M785" s="264">
        <v>1775</v>
      </c>
      <c r="N785" s="267">
        <v>0.971779409353422</v>
      </c>
      <c r="O785" s="266">
        <v>53340</v>
      </c>
      <c r="P785" s="294">
        <v>0.9</v>
      </c>
      <c r="Q785" s="267">
        <v>0.97752808988764</v>
      </c>
      <c r="R785" s="267">
        <v>0.979143798024149</v>
      </c>
      <c r="S785" s="267">
        <v>0.983783783783784</v>
      </c>
      <c r="T785" s="295">
        <v>-0.00161570813650891</v>
      </c>
      <c r="U785" s="266">
        <v>54889</v>
      </c>
      <c r="V785" s="266">
        <v>51922</v>
      </c>
      <c r="W785" s="267">
        <v>0.945945453551713</v>
      </c>
      <c r="X785" s="267">
        <v>0.948234349919743</v>
      </c>
      <c r="Y785" s="268">
        <v>0.960482985729967</v>
      </c>
      <c r="Z785" s="268">
        <v>0.959459459459459</v>
      </c>
      <c r="AA785" s="295">
        <v>-0.0122486358102238</v>
      </c>
      <c r="AB785" s="264">
        <v>12082</v>
      </c>
      <c r="AC785" s="264">
        <v>11517</v>
      </c>
      <c r="AD785" s="264">
        <v>12438</v>
      </c>
      <c r="AE785" s="264">
        <v>11741</v>
      </c>
      <c r="AF785" s="268">
        <v>0.953236219169012</v>
      </c>
      <c r="AG785" s="268">
        <v>0.943962051776813</v>
      </c>
      <c r="AH785" s="295">
        <v>0.00927416739219877</v>
      </c>
    </row>
    <row r="786" spans="1:34">
      <c r="A786" s="315" t="s">
        <v>1158</v>
      </c>
      <c r="B786" s="321" t="s">
        <v>3344</v>
      </c>
      <c r="C786" s="293" t="s">
        <v>1371</v>
      </c>
      <c r="D786" s="321" t="s">
        <v>1372</v>
      </c>
      <c r="E786" s="263">
        <v>3830</v>
      </c>
      <c r="F786" s="263">
        <v>3695</v>
      </c>
      <c r="G786" s="263">
        <v>3559</v>
      </c>
      <c r="H786" s="264">
        <v>1179</v>
      </c>
      <c r="I786" s="264">
        <v>1139</v>
      </c>
      <c r="J786" s="264">
        <v>1109</v>
      </c>
      <c r="K786" s="264">
        <v>2574</v>
      </c>
      <c r="L786" s="264">
        <v>2421</v>
      </c>
      <c r="M786" s="264">
        <v>2401</v>
      </c>
      <c r="N786" s="267">
        <v>0.965089967449571</v>
      </c>
      <c r="O786" s="266">
        <v>79756</v>
      </c>
      <c r="P786" s="294">
        <v>0.9</v>
      </c>
      <c r="Q786" s="267">
        <v>0.964751958224543</v>
      </c>
      <c r="R786" s="267">
        <v>0.96607294317218</v>
      </c>
      <c r="S786" s="267">
        <v>0.940559440559441</v>
      </c>
      <c r="T786" s="295">
        <v>-0.00132098494763677</v>
      </c>
      <c r="U786" s="266">
        <v>82641</v>
      </c>
      <c r="V786" s="266">
        <v>77726</v>
      </c>
      <c r="W786" s="267">
        <v>0.940525889086531</v>
      </c>
      <c r="X786" s="267">
        <v>0.929242819843342</v>
      </c>
      <c r="Y786" s="268">
        <v>0.940627650551315</v>
      </c>
      <c r="Z786" s="268">
        <v>0.932789432789433</v>
      </c>
      <c r="AA786" s="295">
        <v>-0.0113848307079727</v>
      </c>
      <c r="AB786" s="264">
        <v>17766</v>
      </c>
      <c r="AC786" s="264">
        <v>16722</v>
      </c>
      <c r="AD786" s="264">
        <v>19288</v>
      </c>
      <c r="AE786" s="264">
        <v>18174</v>
      </c>
      <c r="AF786" s="268">
        <v>0.941236068895643</v>
      </c>
      <c r="AG786" s="268">
        <v>0.942243882206553</v>
      </c>
      <c r="AH786" s="295">
        <v>-0.00100781331090993</v>
      </c>
    </row>
    <row r="787" spans="1:34">
      <c r="A787" s="315" t="s">
        <v>1158</v>
      </c>
      <c r="B787" s="321" t="s">
        <v>3344</v>
      </c>
      <c r="C787" s="293" t="s">
        <v>1373</v>
      </c>
      <c r="D787" s="321" t="s">
        <v>1374</v>
      </c>
      <c r="E787" s="263">
        <v>3521</v>
      </c>
      <c r="F787" s="263">
        <v>3416</v>
      </c>
      <c r="G787" s="263">
        <v>3359</v>
      </c>
      <c r="H787" s="264">
        <v>1197</v>
      </c>
      <c r="I787" s="264">
        <v>1138</v>
      </c>
      <c r="J787" s="264">
        <v>1122</v>
      </c>
      <c r="K787" s="264">
        <v>2382</v>
      </c>
      <c r="L787" s="264">
        <v>2327</v>
      </c>
      <c r="M787" s="264">
        <v>2295</v>
      </c>
      <c r="N787" s="267">
        <v>0.965492500135377</v>
      </c>
      <c r="O787" s="266">
        <v>71319</v>
      </c>
      <c r="P787" s="294">
        <v>0.9</v>
      </c>
      <c r="Q787" s="267">
        <v>0.970178926441352</v>
      </c>
      <c r="R787" s="267">
        <v>0.950710108604845</v>
      </c>
      <c r="S787" s="267">
        <v>0.976910159529807</v>
      </c>
      <c r="T787" s="295">
        <v>0.0194688178365064</v>
      </c>
      <c r="U787" s="266">
        <v>73868</v>
      </c>
      <c r="V787" s="266">
        <v>70492</v>
      </c>
      <c r="W787" s="267">
        <v>0.954296853847403</v>
      </c>
      <c r="X787" s="267">
        <v>0.953990343652371</v>
      </c>
      <c r="Y787" s="268">
        <v>0.93734335839599</v>
      </c>
      <c r="Z787" s="268">
        <v>0.963476070528967</v>
      </c>
      <c r="AA787" s="295">
        <v>0.0166469852563815</v>
      </c>
      <c r="AB787" s="264">
        <v>16838</v>
      </c>
      <c r="AC787" s="264">
        <v>16111</v>
      </c>
      <c r="AD787" s="264">
        <v>17223</v>
      </c>
      <c r="AE787" s="264">
        <v>16415</v>
      </c>
      <c r="AF787" s="268">
        <v>0.956823850813636</v>
      </c>
      <c r="AG787" s="268">
        <v>0.953085989664983</v>
      </c>
      <c r="AH787" s="295">
        <v>0.00373786114865293</v>
      </c>
    </row>
    <row r="788" spans="1:34">
      <c r="A788" s="315" t="s">
        <v>1158</v>
      </c>
      <c r="B788" s="321" t="s">
        <v>3344</v>
      </c>
      <c r="C788" s="293" t="s">
        <v>1375</v>
      </c>
      <c r="D788" s="321" t="s">
        <v>1376</v>
      </c>
      <c r="E788" s="263">
        <v>3155</v>
      </c>
      <c r="F788" s="263">
        <v>3063</v>
      </c>
      <c r="G788" s="263">
        <v>2986</v>
      </c>
      <c r="H788" s="264">
        <v>868</v>
      </c>
      <c r="I788" s="264">
        <v>831</v>
      </c>
      <c r="J788" s="264">
        <v>820</v>
      </c>
      <c r="K788" s="264">
        <v>2335</v>
      </c>
      <c r="L788" s="264">
        <v>2161</v>
      </c>
      <c r="M788" s="264">
        <v>2130</v>
      </c>
      <c r="N788" s="267">
        <v>0.961938883034773</v>
      </c>
      <c r="O788" s="266">
        <v>68466</v>
      </c>
      <c r="P788" s="294">
        <v>0.9</v>
      </c>
      <c r="Q788" s="267">
        <v>0.970839936608558</v>
      </c>
      <c r="R788" s="267">
        <v>0.957373271889401</v>
      </c>
      <c r="S788" s="267">
        <v>0.925481798715203</v>
      </c>
      <c r="T788" s="295">
        <v>0.0134666647191569</v>
      </c>
      <c r="U788" s="266">
        <v>71175</v>
      </c>
      <c r="V788" s="266">
        <v>67554</v>
      </c>
      <c r="W788" s="267">
        <v>0.949125395152792</v>
      </c>
      <c r="X788" s="267">
        <v>0.946434231378764</v>
      </c>
      <c r="Y788" s="268">
        <v>0.944700460829493</v>
      </c>
      <c r="Z788" s="268">
        <v>0.91220556745182</v>
      </c>
      <c r="AA788" s="295">
        <v>0.00173377054927071</v>
      </c>
      <c r="AB788" s="264">
        <v>15270</v>
      </c>
      <c r="AC788" s="264">
        <v>14448</v>
      </c>
      <c r="AD788" s="264">
        <v>16435</v>
      </c>
      <c r="AE788" s="264">
        <v>15630</v>
      </c>
      <c r="AF788" s="268">
        <v>0.946168958742633</v>
      </c>
      <c r="AG788" s="268">
        <v>0.951019166413143</v>
      </c>
      <c r="AH788" s="295">
        <v>-0.00485020767051003</v>
      </c>
    </row>
    <row r="789" spans="1:34">
      <c r="A789" s="315" t="s">
        <v>1158</v>
      </c>
      <c r="B789" s="321" t="s">
        <v>3344</v>
      </c>
      <c r="C789" s="293" t="s">
        <v>1377</v>
      </c>
      <c r="D789" s="321" t="s">
        <v>1378</v>
      </c>
      <c r="E789" s="263">
        <v>3101</v>
      </c>
      <c r="F789" s="263">
        <v>2952</v>
      </c>
      <c r="G789" s="263">
        <v>2931</v>
      </c>
      <c r="H789" s="264">
        <v>986</v>
      </c>
      <c r="I789" s="264">
        <v>898</v>
      </c>
      <c r="J789" s="264">
        <v>926</v>
      </c>
      <c r="K789" s="264">
        <v>2093</v>
      </c>
      <c r="L789" s="264">
        <v>1876</v>
      </c>
      <c r="M789" s="264">
        <v>1936</v>
      </c>
      <c r="N789" s="267">
        <v>0.953670404061773</v>
      </c>
      <c r="O789" s="266">
        <v>63112</v>
      </c>
      <c r="P789" s="294">
        <v>0.9</v>
      </c>
      <c r="Q789" s="267">
        <v>0.951950983553692</v>
      </c>
      <c r="R789" s="267">
        <v>0.910750507099391</v>
      </c>
      <c r="S789" s="267">
        <v>0.896321070234114</v>
      </c>
      <c r="T789" s="295">
        <v>0.0412004764543009</v>
      </c>
      <c r="U789" s="266">
        <v>66178</v>
      </c>
      <c r="V789" s="266">
        <v>62729</v>
      </c>
      <c r="W789" s="267">
        <v>0.947882982259966</v>
      </c>
      <c r="X789" s="267">
        <v>0.945178974524347</v>
      </c>
      <c r="Y789" s="268">
        <v>0.939148073022312</v>
      </c>
      <c r="Z789" s="268">
        <v>0.924988055422838</v>
      </c>
      <c r="AA789" s="295">
        <v>0.00603090150203456</v>
      </c>
      <c r="AB789" s="264">
        <v>14496</v>
      </c>
      <c r="AC789" s="264">
        <v>13718</v>
      </c>
      <c r="AD789" s="264">
        <v>15002</v>
      </c>
      <c r="AE789" s="264">
        <v>14260</v>
      </c>
      <c r="AF789" s="268">
        <v>0.946330022075055</v>
      </c>
      <c r="AG789" s="268">
        <v>0.950539928009599</v>
      </c>
      <c r="AH789" s="295">
        <v>-0.00420990593454351</v>
      </c>
    </row>
    <row r="790" spans="1:34">
      <c r="A790" s="315" t="s">
        <v>1158</v>
      </c>
      <c r="B790" s="321" t="s">
        <v>3344</v>
      </c>
      <c r="C790" s="293" t="s">
        <v>1379</v>
      </c>
      <c r="D790" s="321" t="s">
        <v>1380</v>
      </c>
      <c r="E790" s="263">
        <v>3094</v>
      </c>
      <c r="F790" s="263">
        <v>2964</v>
      </c>
      <c r="G790" s="263">
        <v>2761</v>
      </c>
      <c r="H790" s="264">
        <v>981</v>
      </c>
      <c r="I790" s="264">
        <v>958</v>
      </c>
      <c r="J790" s="264">
        <v>899</v>
      </c>
      <c r="K790" s="264">
        <v>2177</v>
      </c>
      <c r="L790" s="264">
        <v>2051</v>
      </c>
      <c r="M790" s="264">
        <v>1926</v>
      </c>
      <c r="N790" s="267">
        <v>0.965531237316182</v>
      </c>
      <c r="O790" s="266">
        <v>61850</v>
      </c>
      <c r="P790" s="294">
        <v>0.9</v>
      </c>
      <c r="Q790" s="267">
        <v>0.957983193277311</v>
      </c>
      <c r="R790" s="267">
        <v>0.976554536187564</v>
      </c>
      <c r="S790" s="267">
        <v>0.942122186495177</v>
      </c>
      <c r="T790" s="295">
        <v>-0.0185713429102528</v>
      </c>
      <c r="U790" s="266">
        <v>64058</v>
      </c>
      <c r="V790" s="266">
        <v>57524</v>
      </c>
      <c r="W790" s="267">
        <v>0.897998688688376</v>
      </c>
      <c r="X790" s="267">
        <v>0.892372333548804</v>
      </c>
      <c r="Y790" s="268">
        <v>0.916411824668705</v>
      </c>
      <c r="Z790" s="268">
        <v>0.884703720716582</v>
      </c>
      <c r="AA790" s="295">
        <v>-0.0240394911199012</v>
      </c>
      <c r="AB790" s="264">
        <v>14739</v>
      </c>
      <c r="AC790" s="264">
        <v>13198</v>
      </c>
      <c r="AD790" s="264">
        <v>14988</v>
      </c>
      <c r="AE790" s="264">
        <v>13429</v>
      </c>
      <c r="AF790" s="268">
        <v>0.895447452337336</v>
      </c>
      <c r="AG790" s="268">
        <v>0.89598345342941</v>
      </c>
      <c r="AH790" s="295">
        <v>-0.000536001092073857</v>
      </c>
    </row>
    <row r="791" spans="1:34">
      <c r="A791" s="315" t="s">
        <v>1158</v>
      </c>
      <c r="B791" s="321" t="s">
        <v>3344</v>
      </c>
      <c r="C791" s="293" t="s">
        <v>1381</v>
      </c>
      <c r="D791" s="321" t="s">
        <v>1382</v>
      </c>
      <c r="E791" s="263">
        <v>3502</v>
      </c>
      <c r="F791" s="263">
        <v>3316</v>
      </c>
      <c r="G791" s="263">
        <v>2896</v>
      </c>
      <c r="H791" s="264">
        <v>1526</v>
      </c>
      <c r="I791" s="264">
        <v>1467</v>
      </c>
      <c r="J791" s="264">
        <v>1393</v>
      </c>
      <c r="K791" s="264">
        <v>2595</v>
      </c>
      <c r="L791" s="264">
        <v>2467</v>
      </c>
      <c r="M791" s="264">
        <v>2396</v>
      </c>
      <c r="N791" s="267">
        <v>0.952430312368679</v>
      </c>
      <c r="O791" s="266">
        <v>67994</v>
      </c>
      <c r="P791" s="294">
        <v>0.9</v>
      </c>
      <c r="Q791" s="267">
        <v>0.946887492861222</v>
      </c>
      <c r="R791" s="267">
        <v>0.961336828309305</v>
      </c>
      <c r="S791" s="267">
        <v>0.950674373795761</v>
      </c>
      <c r="T791" s="295">
        <v>-0.0144493354480831</v>
      </c>
      <c r="U791" s="266">
        <v>71390</v>
      </c>
      <c r="V791" s="266">
        <v>64711</v>
      </c>
      <c r="W791" s="267">
        <v>0.906443479478919</v>
      </c>
      <c r="X791" s="267">
        <v>0.826956025128498</v>
      </c>
      <c r="Y791" s="268">
        <v>0.912844036697248</v>
      </c>
      <c r="Z791" s="268">
        <v>0.923314065510597</v>
      </c>
      <c r="AA791" s="295">
        <v>-0.0858880115687497</v>
      </c>
      <c r="AB791" s="264">
        <v>17435</v>
      </c>
      <c r="AC791" s="264">
        <v>15716</v>
      </c>
      <c r="AD791" s="264">
        <v>17126</v>
      </c>
      <c r="AE791" s="264">
        <v>15619</v>
      </c>
      <c r="AF791" s="268">
        <v>0.901405219386292</v>
      </c>
      <c r="AG791" s="268">
        <v>0.91200513838608</v>
      </c>
      <c r="AH791" s="295">
        <v>-0.0105999189997877</v>
      </c>
    </row>
    <row r="792" spans="1:34">
      <c r="A792" s="315" t="s">
        <v>1158</v>
      </c>
      <c r="B792" s="321" t="s">
        <v>3344</v>
      </c>
      <c r="C792" s="293" t="s">
        <v>1383</v>
      </c>
      <c r="D792" s="321" t="s">
        <v>1384</v>
      </c>
      <c r="E792" s="263">
        <v>3869</v>
      </c>
      <c r="F792" s="263">
        <v>3784</v>
      </c>
      <c r="G792" s="263">
        <v>3651</v>
      </c>
      <c r="H792" s="264">
        <v>1141</v>
      </c>
      <c r="I792" s="264">
        <v>1118</v>
      </c>
      <c r="J792" s="264">
        <v>1074</v>
      </c>
      <c r="K792" s="264">
        <v>2625</v>
      </c>
      <c r="L792" s="264">
        <v>2579</v>
      </c>
      <c r="M792" s="264">
        <v>2505</v>
      </c>
      <c r="N792" s="267">
        <v>0.973784181123199</v>
      </c>
      <c r="O792" s="266">
        <v>82796</v>
      </c>
      <c r="P792" s="294">
        <v>0.9</v>
      </c>
      <c r="Q792" s="267">
        <v>0.978030498836909</v>
      </c>
      <c r="R792" s="267">
        <v>0.979842243645925</v>
      </c>
      <c r="S792" s="267">
        <v>0.982476190476191</v>
      </c>
      <c r="T792" s="295">
        <v>-0.00181174480901591</v>
      </c>
      <c r="U792" s="266">
        <v>85025</v>
      </c>
      <c r="V792" s="266">
        <v>80089</v>
      </c>
      <c r="W792" s="267">
        <v>0.941946486327551</v>
      </c>
      <c r="X792" s="267">
        <v>0.94365469113466</v>
      </c>
      <c r="Y792" s="268">
        <v>0.941279579316389</v>
      </c>
      <c r="Z792" s="268">
        <v>0.954285714285714</v>
      </c>
      <c r="AA792" s="295">
        <v>0.00237511181827099</v>
      </c>
      <c r="AB792" s="264">
        <v>18430</v>
      </c>
      <c r="AC792" s="264">
        <v>17493</v>
      </c>
      <c r="AD792" s="264">
        <v>19364</v>
      </c>
      <c r="AE792" s="264">
        <v>18260</v>
      </c>
      <c r="AF792" s="268">
        <v>0.949158979924037</v>
      </c>
      <c r="AG792" s="268">
        <v>0.942986986159884</v>
      </c>
      <c r="AH792" s="295">
        <v>0.00617199376415256</v>
      </c>
    </row>
    <row r="793" spans="1:34">
      <c r="A793" s="315" t="s">
        <v>1158</v>
      </c>
      <c r="B793" s="321" t="s">
        <v>3344</v>
      </c>
      <c r="C793" s="293" t="s">
        <v>1385</v>
      </c>
      <c r="D793" s="321" t="s">
        <v>1386</v>
      </c>
      <c r="E793" s="263">
        <v>3735</v>
      </c>
      <c r="F793" s="263">
        <v>3568</v>
      </c>
      <c r="G793" s="263">
        <v>3482</v>
      </c>
      <c r="H793" s="264">
        <v>1178</v>
      </c>
      <c r="I793" s="264">
        <v>1095</v>
      </c>
      <c r="J793" s="264">
        <v>1081</v>
      </c>
      <c r="K793" s="264">
        <v>2664</v>
      </c>
      <c r="L793" s="264">
        <v>2581</v>
      </c>
      <c r="M793" s="264">
        <v>2528</v>
      </c>
      <c r="N793" s="267">
        <v>0.957044200548168</v>
      </c>
      <c r="O793" s="266">
        <v>79962</v>
      </c>
      <c r="P793" s="294">
        <v>0.9</v>
      </c>
      <c r="Q793" s="267">
        <v>0.95528781793842</v>
      </c>
      <c r="R793" s="267">
        <v>0.929541595925297</v>
      </c>
      <c r="S793" s="267">
        <v>0.968843843843844</v>
      </c>
      <c r="T793" s="295">
        <v>0.0257462220131233</v>
      </c>
      <c r="U793" s="266">
        <v>83551</v>
      </c>
      <c r="V793" s="266">
        <v>78812</v>
      </c>
      <c r="W793" s="267">
        <v>0.943280152242343</v>
      </c>
      <c r="X793" s="267">
        <v>0.932262382864792</v>
      </c>
      <c r="Y793" s="268">
        <v>0.917657045840407</v>
      </c>
      <c r="Z793" s="268">
        <v>0.948948948948949</v>
      </c>
      <c r="AA793" s="295">
        <v>0.014605337024385</v>
      </c>
      <c r="AB793" s="264">
        <v>17956</v>
      </c>
      <c r="AC793" s="264">
        <v>16884</v>
      </c>
      <c r="AD793" s="264">
        <v>18841</v>
      </c>
      <c r="AE793" s="264">
        <v>17723</v>
      </c>
      <c r="AF793" s="268">
        <v>0.940298507462687</v>
      </c>
      <c r="AG793" s="268">
        <v>0.940661323708933</v>
      </c>
      <c r="AH793" s="295">
        <v>-0.000362816246246012</v>
      </c>
    </row>
    <row r="794" spans="1:34">
      <c r="A794" s="315" t="s">
        <v>1158</v>
      </c>
      <c r="B794" s="321" t="s">
        <v>3344</v>
      </c>
      <c r="C794" s="293" t="s">
        <v>1387</v>
      </c>
      <c r="D794" s="321" t="s">
        <v>1388</v>
      </c>
      <c r="E794" s="263">
        <v>2328</v>
      </c>
      <c r="F794" s="263">
        <v>2255</v>
      </c>
      <c r="G794" s="263">
        <v>2174</v>
      </c>
      <c r="H794" s="264">
        <v>752</v>
      </c>
      <c r="I794" s="264">
        <v>717</v>
      </c>
      <c r="J794" s="264">
        <v>679</v>
      </c>
      <c r="K794" s="264">
        <v>1514</v>
      </c>
      <c r="L794" s="264">
        <v>1471</v>
      </c>
      <c r="M794" s="264">
        <v>1419</v>
      </c>
      <c r="N794" s="267">
        <v>0.965237064725556</v>
      </c>
      <c r="O794" s="266">
        <v>49063</v>
      </c>
      <c r="P794" s="294">
        <v>0.9</v>
      </c>
      <c r="Q794" s="267">
        <v>0.968642611683849</v>
      </c>
      <c r="R794" s="267">
        <v>0.953457446808511</v>
      </c>
      <c r="S794" s="267">
        <v>0.971598414795244</v>
      </c>
      <c r="T794" s="295">
        <v>0.0151851648753382</v>
      </c>
      <c r="U794" s="266">
        <v>50830</v>
      </c>
      <c r="V794" s="266">
        <v>47901</v>
      </c>
      <c r="W794" s="267">
        <v>0.94237654928192</v>
      </c>
      <c r="X794" s="267">
        <v>0.933848797250859</v>
      </c>
      <c r="Y794" s="268">
        <v>0.902925531914894</v>
      </c>
      <c r="Z794" s="268">
        <v>0.937252311756935</v>
      </c>
      <c r="AA794" s="295">
        <v>0.0309232653359655</v>
      </c>
      <c r="AB794" s="264">
        <v>10925</v>
      </c>
      <c r="AC794" s="264">
        <v>10210</v>
      </c>
      <c r="AD794" s="264">
        <v>11728</v>
      </c>
      <c r="AE794" s="264">
        <v>11043</v>
      </c>
      <c r="AF794" s="268">
        <v>0.934553775743707</v>
      </c>
      <c r="AG794" s="268">
        <v>0.941592769440655</v>
      </c>
      <c r="AH794" s="295">
        <v>-0.00703899369694772</v>
      </c>
    </row>
    <row r="795" spans="1:34">
      <c r="A795" s="315" t="s">
        <v>1158</v>
      </c>
      <c r="B795" s="321" t="s">
        <v>3344</v>
      </c>
      <c r="C795" s="293" t="s">
        <v>1389</v>
      </c>
      <c r="D795" s="321" t="s">
        <v>1390</v>
      </c>
      <c r="E795" s="263">
        <v>1286</v>
      </c>
      <c r="F795" s="263">
        <v>1240</v>
      </c>
      <c r="G795" s="263">
        <v>1232</v>
      </c>
      <c r="H795" s="264">
        <v>383</v>
      </c>
      <c r="I795" s="264">
        <v>369</v>
      </c>
      <c r="J795" s="264">
        <v>366</v>
      </c>
      <c r="K795" s="264">
        <v>856</v>
      </c>
      <c r="L795" s="264">
        <v>831</v>
      </c>
      <c r="M795" s="264">
        <v>822</v>
      </c>
      <c r="N795" s="267">
        <v>0.960484814119148</v>
      </c>
      <c r="O795" s="266">
        <v>27102</v>
      </c>
      <c r="P795" s="294">
        <v>0.9</v>
      </c>
      <c r="Q795" s="267">
        <v>0.964230171073095</v>
      </c>
      <c r="R795" s="267">
        <v>0.963446475195822</v>
      </c>
      <c r="S795" s="267">
        <v>0.970794392523365</v>
      </c>
      <c r="T795" s="295">
        <v>0.000783695877272339</v>
      </c>
      <c r="U795" s="266">
        <v>28217</v>
      </c>
      <c r="V795" s="266">
        <v>27144</v>
      </c>
      <c r="W795" s="267">
        <v>0.961973278520041</v>
      </c>
      <c r="X795" s="267">
        <v>0.95800933125972</v>
      </c>
      <c r="Y795" s="268">
        <v>0.955613577023499</v>
      </c>
      <c r="Z795" s="268">
        <v>0.960280373831776</v>
      </c>
      <c r="AA795" s="295">
        <v>0.0023957542362214</v>
      </c>
      <c r="AB795" s="264">
        <v>5931</v>
      </c>
      <c r="AC795" s="264">
        <v>5723</v>
      </c>
      <c r="AD795" s="264">
        <v>6480</v>
      </c>
      <c r="AE795" s="264">
        <v>6239</v>
      </c>
      <c r="AF795" s="268">
        <v>0.964930028662957</v>
      </c>
      <c r="AG795" s="268">
        <v>0.962808641975309</v>
      </c>
      <c r="AH795" s="295">
        <v>0.00212138668764861</v>
      </c>
    </row>
    <row r="796" spans="1:34">
      <c r="A796" s="315" t="s">
        <v>1158</v>
      </c>
      <c r="B796" s="321" t="s">
        <v>3344</v>
      </c>
      <c r="C796" s="293" t="s">
        <v>1391</v>
      </c>
      <c r="D796" s="321" t="s">
        <v>1392</v>
      </c>
      <c r="E796" s="263">
        <v>1546</v>
      </c>
      <c r="F796" s="263">
        <v>1529</v>
      </c>
      <c r="G796" s="263">
        <v>1458</v>
      </c>
      <c r="H796" s="264">
        <v>501</v>
      </c>
      <c r="I796" s="264">
        <v>501</v>
      </c>
      <c r="J796" s="264">
        <v>478</v>
      </c>
      <c r="K796" s="264">
        <v>1097</v>
      </c>
      <c r="L796" s="264">
        <v>1079</v>
      </c>
      <c r="M796" s="264">
        <v>1044</v>
      </c>
      <c r="N796" s="267">
        <v>0.994275375215044</v>
      </c>
      <c r="O796" s="266">
        <v>33521</v>
      </c>
      <c r="P796" s="294">
        <v>0.9</v>
      </c>
      <c r="Q796" s="267">
        <v>0.989003880983182</v>
      </c>
      <c r="R796" s="267">
        <v>1</v>
      </c>
      <c r="S796" s="267">
        <v>0.98359161349134</v>
      </c>
      <c r="T796" s="295">
        <v>-0.0109961190168176</v>
      </c>
      <c r="U796" s="266">
        <v>33714</v>
      </c>
      <c r="V796" s="266">
        <v>32478</v>
      </c>
      <c r="W796" s="267">
        <v>0.96333867236163</v>
      </c>
      <c r="X796" s="267">
        <v>0.943078913324709</v>
      </c>
      <c r="Y796" s="268">
        <v>0.954091816367265</v>
      </c>
      <c r="Z796" s="268">
        <v>0.951686417502279</v>
      </c>
      <c r="AA796" s="295">
        <v>-0.0110129030425565</v>
      </c>
      <c r="AB796" s="264">
        <v>7315</v>
      </c>
      <c r="AC796" s="264">
        <v>6978</v>
      </c>
      <c r="AD796" s="264">
        <v>7672</v>
      </c>
      <c r="AE796" s="264">
        <v>7405</v>
      </c>
      <c r="AF796" s="268">
        <v>0.95393028024607</v>
      </c>
      <c r="AG796" s="268">
        <v>0.965198123044838</v>
      </c>
      <c r="AH796" s="295">
        <v>-0.0112678427987686</v>
      </c>
    </row>
    <row r="797" spans="1:34">
      <c r="A797" s="315" t="s">
        <v>1158</v>
      </c>
      <c r="B797" s="321" t="s">
        <v>3344</v>
      </c>
      <c r="C797" s="293" t="s">
        <v>1393</v>
      </c>
      <c r="D797" s="321" t="s">
        <v>1394</v>
      </c>
      <c r="E797" s="263">
        <v>2979</v>
      </c>
      <c r="F797" s="263">
        <v>2832</v>
      </c>
      <c r="G797" s="263">
        <v>2647</v>
      </c>
      <c r="H797" s="264">
        <v>1321</v>
      </c>
      <c r="I797" s="264">
        <v>1250</v>
      </c>
      <c r="J797" s="264">
        <v>1197</v>
      </c>
      <c r="K797" s="264">
        <v>2134</v>
      </c>
      <c r="L797" s="264">
        <v>2067</v>
      </c>
      <c r="M797" s="264">
        <v>1939</v>
      </c>
      <c r="N797" s="267">
        <v>0.919049317907684</v>
      </c>
      <c r="O797" s="266">
        <v>54098</v>
      </c>
      <c r="P797" s="294">
        <v>0.9</v>
      </c>
      <c r="Q797" s="267">
        <v>0.950654582074522</v>
      </c>
      <c r="R797" s="267">
        <v>0.946252838758516</v>
      </c>
      <c r="S797" s="267">
        <v>0.968603561387066</v>
      </c>
      <c r="T797" s="295">
        <v>0.0044017433160054</v>
      </c>
      <c r="U797" s="266">
        <v>58863</v>
      </c>
      <c r="V797" s="266">
        <v>52191</v>
      </c>
      <c r="W797" s="267">
        <v>0.886652056470109</v>
      </c>
      <c r="X797" s="267">
        <v>0.88855320577375</v>
      </c>
      <c r="Y797" s="268">
        <v>0.906131718395155</v>
      </c>
      <c r="Z797" s="268">
        <v>0.908622305529522</v>
      </c>
      <c r="AA797" s="295">
        <v>-0.0175785126214055</v>
      </c>
      <c r="AB797" s="264">
        <v>14654</v>
      </c>
      <c r="AC797" s="264">
        <v>13039</v>
      </c>
      <c r="AD797" s="264">
        <v>14377</v>
      </c>
      <c r="AE797" s="264">
        <v>12964</v>
      </c>
      <c r="AF797" s="268">
        <v>0.889791183294664</v>
      </c>
      <c r="AG797" s="268">
        <v>0.90171802184044</v>
      </c>
      <c r="AH797" s="295">
        <v>-0.011926838545776</v>
      </c>
    </row>
    <row r="798" spans="1:34">
      <c r="A798" s="315" t="s">
        <v>1158</v>
      </c>
      <c r="B798" s="321" t="s">
        <v>3344</v>
      </c>
      <c r="C798" s="293" t="s">
        <v>1395</v>
      </c>
      <c r="D798" s="321" t="s">
        <v>1396</v>
      </c>
      <c r="E798" s="263">
        <v>2531</v>
      </c>
      <c r="F798" s="263">
        <v>2468</v>
      </c>
      <c r="G798" s="263">
        <v>2327</v>
      </c>
      <c r="H798" s="264">
        <v>1128</v>
      </c>
      <c r="I798" s="264">
        <v>1114</v>
      </c>
      <c r="J798" s="264">
        <v>1094</v>
      </c>
      <c r="K798" s="264">
        <v>1877</v>
      </c>
      <c r="L798" s="264">
        <v>1821</v>
      </c>
      <c r="M798" s="264">
        <v>1790</v>
      </c>
      <c r="N798" s="267">
        <v>0.972368994185936</v>
      </c>
      <c r="O798" s="266">
        <v>51344</v>
      </c>
      <c r="P798" s="294">
        <v>0.9</v>
      </c>
      <c r="Q798" s="267">
        <v>0.97510865270644</v>
      </c>
      <c r="R798" s="267">
        <v>0.987588652482269</v>
      </c>
      <c r="S798" s="267">
        <v>0.97016515716569</v>
      </c>
      <c r="T798" s="295">
        <v>-0.0124799997758294</v>
      </c>
      <c r="U798" s="266">
        <v>52803</v>
      </c>
      <c r="V798" s="266">
        <v>49364</v>
      </c>
      <c r="W798" s="267">
        <v>0.9348711247467</v>
      </c>
      <c r="X798" s="267">
        <v>0.919399446858949</v>
      </c>
      <c r="Y798" s="268">
        <v>0.969858156028369</v>
      </c>
      <c r="Z798" s="268">
        <v>0.953649440596697</v>
      </c>
      <c r="AA798" s="295">
        <v>-0.0504587091694197</v>
      </c>
      <c r="AB798" s="264">
        <v>13230</v>
      </c>
      <c r="AC798" s="264">
        <v>12530</v>
      </c>
      <c r="AD798" s="264">
        <v>12834</v>
      </c>
      <c r="AE798" s="264">
        <v>12066</v>
      </c>
      <c r="AF798" s="268">
        <v>0.947089947089947</v>
      </c>
      <c r="AG798" s="268">
        <v>0.940158952781674</v>
      </c>
      <c r="AH798" s="295">
        <v>0.00693099430827337</v>
      </c>
    </row>
    <row r="799" spans="1:34">
      <c r="A799" s="315" t="s">
        <v>1158</v>
      </c>
      <c r="B799" s="321" t="s">
        <v>3344</v>
      </c>
      <c r="C799" s="293" t="s">
        <v>1397</v>
      </c>
      <c r="D799" s="321" t="s">
        <v>1398</v>
      </c>
      <c r="E799" s="263">
        <v>5052</v>
      </c>
      <c r="F799" s="263">
        <v>4709</v>
      </c>
      <c r="G799" s="263">
        <v>4832</v>
      </c>
      <c r="H799" s="264">
        <v>3277</v>
      </c>
      <c r="I799" s="264">
        <v>3147</v>
      </c>
      <c r="J799" s="264">
        <v>3214</v>
      </c>
      <c r="K799" s="264">
        <v>4269</v>
      </c>
      <c r="L799" s="264">
        <v>4079</v>
      </c>
      <c r="M799" s="264">
        <v>4148</v>
      </c>
      <c r="N799" s="267">
        <v>0.914166599370104</v>
      </c>
      <c r="O799" s="266">
        <v>90561</v>
      </c>
      <c r="P799" s="294">
        <v>0.9</v>
      </c>
      <c r="Q799" s="267">
        <v>0.932106096595408</v>
      </c>
      <c r="R799" s="267">
        <v>0.96032956972841</v>
      </c>
      <c r="S799" s="267">
        <v>0.955493089716561</v>
      </c>
      <c r="T799" s="295">
        <v>-0.0282234731330023</v>
      </c>
      <c r="U799" s="266">
        <v>99064</v>
      </c>
      <c r="V799" s="266">
        <v>94876</v>
      </c>
      <c r="W799" s="267">
        <v>0.957724299442784</v>
      </c>
      <c r="X799" s="267">
        <v>0.956452889944576</v>
      </c>
      <c r="Y799" s="268">
        <v>0.980775099176076</v>
      </c>
      <c r="Z799" s="268">
        <v>0.971656125556336</v>
      </c>
      <c r="AA799" s="295">
        <v>-0.0243222092314992</v>
      </c>
      <c r="AB799" s="264">
        <v>29848</v>
      </c>
      <c r="AC799" s="264">
        <v>28827</v>
      </c>
      <c r="AD799" s="264">
        <v>27182</v>
      </c>
      <c r="AE799" s="264">
        <v>26177</v>
      </c>
      <c r="AF799" s="268">
        <v>0.965793352988475</v>
      </c>
      <c r="AG799" s="268">
        <v>0.963027003163858</v>
      </c>
      <c r="AH799" s="295">
        <v>0.00276634982461643</v>
      </c>
    </row>
    <row r="800" spans="1:34">
      <c r="A800" s="315" t="s">
        <v>1158</v>
      </c>
      <c r="B800" s="321" t="s">
        <v>3344</v>
      </c>
      <c r="C800" s="293" t="s">
        <v>1399</v>
      </c>
      <c r="D800" s="321" t="s">
        <v>1400</v>
      </c>
      <c r="E800" s="263">
        <v>1672</v>
      </c>
      <c r="F800" s="263">
        <v>1625</v>
      </c>
      <c r="G800" s="263">
        <v>1597</v>
      </c>
      <c r="H800" s="264">
        <v>1123</v>
      </c>
      <c r="I800" s="264">
        <v>1110</v>
      </c>
      <c r="J800" s="264">
        <v>1097</v>
      </c>
      <c r="K800" s="264">
        <v>1394</v>
      </c>
      <c r="L800" s="264">
        <v>1364</v>
      </c>
      <c r="M800" s="264">
        <v>1341</v>
      </c>
      <c r="N800" s="267">
        <v>0.96353109705145</v>
      </c>
      <c r="O800" s="266">
        <v>32286</v>
      </c>
      <c r="P800" s="294">
        <v>0.9</v>
      </c>
      <c r="Q800" s="267">
        <v>0.97188995215311</v>
      </c>
      <c r="R800" s="267">
        <v>0.988423864648264</v>
      </c>
      <c r="S800" s="267">
        <v>0.978479196556671</v>
      </c>
      <c r="T800" s="295">
        <v>-0.0165339124951536</v>
      </c>
      <c r="U800" s="266">
        <v>33508</v>
      </c>
      <c r="V800" s="266">
        <v>31957</v>
      </c>
      <c r="W800" s="267">
        <v>0.95371254625761</v>
      </c>
      <c r="X800" s="267">
        <v>0.955143540669856</v>
      </c>
      <c r="Y800" s="268">
        <v>0.976847729296527</v>
      </c>
      <c r="Z800" s="268">
        <v>0.961979913916786</v>
      </c>
      <c r="AA800" s="295">
        <v>-0.0217041886266708</v>
      </c>
      <c r="AB800" s="264">
        <v>9834</v>
      </c>
      <c r="AC800" s="264">
        <v>9467</v>
      </c>
      <c r="AD800" s="264">
        <v>9163</v>
      </c>
      <c r="AE800" s="264">
        <v>8793</v>
      </c>
      <c r="AF800" s="268">
        <v>0.962680496237543</v>
      </c>
      <c r="AG800" s="268">
        <v>0.959620211721052</v>
      </c>
      <c r="AH800" s="295">
        <v>0.00306028451649121</v>
      </c>
    </row>
    <row r="801" spans="1:34">
      <c r="A801" s="315" t="s">
        <v>1158</v>
      </c>
      <c r="B801" s="321" t="s">
        <v>3344</v>
      </c>
      <c r="C801" s="293" t="s">
        <v>1401</v>
      </c>
      <c r="D801" s="321" t="s">
        <v>1402</v>
      </c>
      <c r="E801" s="263">
        <v>2986</v>
      </c>
      <c r="F801" s="263">
        <v>2909</v>
      </c>
      <c r="G801" s="263">
        <v>2825</v>
      </c>
      <c r="H801" s="264">
        <v>1119</v>
      </c>
      <c r="I801" s="264">
        <v>1101</v>
      </c>
      <c r="J801" s="264">
        <v>1076</v>
      </c>
      <c r="K801" s="264">
        <v>2247</v>
      </c>
      <c r="L801" s="264">
        <v>2212</v>
      </c>
      <c r="M801" s="264">
        <v>2163</v>
      </c>
      <c r="N801" s="267">
        <v>0.979226652351439</v>
      </c>
      <c r="O801" s="266">
        <v>60196</v>
      </c>
      <c r="P801" s="294">
        <v>0.9</v>
      </c>
      <c r="Q801" s="267">
        <v>0.974212993971869</v>
      </c>
      <c r="R801" s="267">
        <v>0.983914209115281</v>
      </c>
      <c r="S801" s="267">
        <v>0.984423676012461</v>
      </c>
      <c r="T801" s="295">
        <v>-0.00970121514341282</v>
      </c>
      <c r="U801" s="266">
        <v>61473</v>
      </c>
      <c r="V801" s="266">
        <v>58274</v>
      </c>
      <c r="W801" s="267">
        <v>0.947960893400355</v>
      </c>
      <c r="X801" s="267">
        <v>0.946081714668453</v>
      </c>
      <c r="Y801" s="268">
        <v>0.961572832886506</v>
      </c>
      <c r="Z801" s="268">
        <v>0.962616822429907</v>
      </c>
      <c r="AA801" s="295">
        <v>-0.015491118218053</v>
      </c>
      <c r="AB801" s="264">
        <v>14689</v>
      </c>
      <c r="AC801" s="264">
        <v>14022</v>
      </c>
      <c r="AD801" s="264">
        <v>14495</v>
      </c>
      <c r="AE801" s="264">
        <v>13805</v>
      </c>
      <c r="AF801" s="268">
        <v>0.954591871468446</v>
      </c>
      <c r="AG801" s="268">
        <v>0.952397378406347</v>
      </c>
      <c r="AH801" s="295">
        <v>0.00219449306209885</v>
      </c>
    </row>
    <row r="802" spans="1:34">
      <c r="A802" s="315" t="s">
        <v>1158</v>
      </c>
      <c r="B802" s="321" t="s">
        <v>3344</v>
      </c>
      <c r="C802" s="293" t="s">
        <v>1403</v>
      </c>
      <c r="D802" s="321" t="s">
        <v>1404</v>
      </c>
      <c r="E802" s="263">
        <v>2301</v>
      </c>
      <c r="F802" s="263">
        <v>2142</v>
      </c>
      <c r="G802" s="263">
        <v>1996</v>
      </c>
      <c r="H802" s="264">
        <v>855</v>
      </c>
      <c r="I802" s="264">
        <v>826</v>
      </c>
      <c r="J802" s="264">
        <v>785</v>
      </c>
      <c r="K802" s="264">
        <v>1739</v>
      </c>
      <c r="L802" s="264">
        <v>1671</v>
      </c>
      <c r="M802" s="264">
        <v>1583</v>
      </c>
      <c r="N802" s="267">
        <v>0.949362309112267</v>
      </c>
      <c r="O802" s="266">
        <v>45258</v>
      </c>
      <c r="P802" s="294">
        <v>0.9</v>
      </c>
      <c r="Q802" s="267">
        <v>0.930899608865711</v>
      </c>
      <c r="R802" s="267">
        <v>0.966081871345029</v>
      </c>
      <c r="S802" s="267">
        <v>0.960897067280046</v>
      </c>
      <c r="T802" s="295">
        <v>-0.0351822624793187</v>
      </c>
      <c r="U802" s="266">
        <v>47672</v>
      </c>
      <c r="V802" s="266">
        <v>42843</v>
      </c>
      <c r="W802" s="267">
        <v>0.898703641550596</v>
      </c>
      <c r="X802" s="267">
        <v>0.867448935245545</v>
      </c>
      <c r="Y802" s="268">
        <v>0.91812865497076</v>
      </c>
      <c r="Z802" s="268">
        <v>0.9102932719954</v>
      </c>
      <c r="AA802" s="295">
        <v>-0.0506797197252148</v>
      </c>
      <c r="AB802" s="264">
        <v>11190</v>
      </c>
      <c r="AC802" s="264">
        <v>10053</v>
      </c>
      <c r="AD802" s="264">
        <v>11051</v>
      </c>
      <c r="AE802" s="264">
        <v>10007</v>
      </c>
      <c r="AF802" s="268">
        <v>0.898391420911528</v>
      </c>
      <c r="AG802" s="268">
        <v>0.905528911410732</v>
      </c>
      <c r="AH802" s="295">
        <v>-0.00713749049920398</v>
      </c>
    </row>
    <row r="803" spans="1:34">
      <c r="A803" s="315" t="s">
        <v>1158</v>
      </c>
      <c r="B803" s="321" t="s">
        <v>3344</v>
      </c>
      <c r="C803" s="293" t="s">
        <v>1405</v>
      </c>
      <c r="D803" s="321" t="s">
        <v>1406</v>
      </c>
      <c r="E803" s="263">
        <v>4045</v>
      </c>
      <c r="F803" s="263">
        <v>3915</v>
      </c>
      <c r="G803" s="263">
        <v>3747</v>
      </c>
      <c r="H803" s="264">
        <v>2340</v>
      </c>
      <c r="I803" s="264">
        <v>2297</v>
      </c>
      <c r="J803" s="264">
        <v>2254</v>
      </c>
      <c r="K803" s="264">
        <v>3246</v>
      </c>
      <c r="L803" s="264">
        <v>3107</v>
      </c>
      <c r="M803" s="264">
        <v>3105</v>
      </c>
      <c r="N803" s="267">
        <v>0.966439485274217</v>
      </c>
      <c r="O803" s="266">
        <v>78558</v>
      </c>
      <c r="P803" s="294">
        <v>0.9</v>
      </c>
      <c r="Q803" s="267">
        <v>0.967861557478368</v>
      </c>
      <c r="R803" s="267">
        <v>0.981623931623932</v>
      </c>
      <c r="S803" s="267">
        <v>0.957178065311152</v>
      </c>
      <c r="T803" s="295">
        <v>-0.0137623741455632</v>
      </c>
      <c r="U803" s="266">
        <v>81286</v>
      </c>
      <c r="V803" s="266">
        <v>76313</v>
      </c>
      <c r="W803" s="267">
        <v>0.938820953177669</v>
      </c>
      <c r="X803" s="267">
        <v>0.926328800988875</v>
      </c>
      <c r="Y803" s="268">
        <v>0.963247863247863</v>
      </c>
      <c r="Z803" s="268">
        <v>0.956561922365989</v>
      </c>
      <c r="AA803" s="295">
        <v>-0.0369190622589881</v>
      </c>
      <c r="AB803" s="264">
        <v>22387</v>
      </c>
      <c r="AC803" s="264">
        <v>21145</v>
      </c>
      <c r="AD803" s="264">
        <v>21115</v>
      </c>
      <c r="AE803" s="264">
        <v>20020</v>
      </c>
      <c r="AF803" s="268">
        <v>0.944521374011703</v>
      </c>
      <c r="AG803" s="268">
        <v>0.948141131896756</v>
      </c>
      <c r="AH803" s="295">
        <v>-0.00361975788505264</v>
      </c>
    </row>
    <row r="804" spans="1:34">
      <c r="A804" s="315" t="s">
        <v>1158</v>
      </c>
      <c r="B804" s="321" t="s">
        <v>40</v>
      </c>
      <c r="C804" s="293" t="s">
        <v>1407</v>
      </c>
      <c r="D804" s="321" t="s">
        <v>1408</v>
      </c>
      <c r="E804" s="263">
        <v>0</v>
      </c>
      <c r="F804" s="263">
        <v>0</v>
      </c>
      <c r="G804" s="263">
        <v>0</v>
      </c>
      <c r="H804" s="264">
        <v>0</v>
      </c>
      <c r="I804" s="264">
        <v>0</v>
      </c>
      <c r="J804" s="264">
        <v>0</v>
      </c>
      <c r="K804" s="264">
        <v>0</v>
      </c>
      <c r="L804" s="264">
        <v>0</v>
      </c>
      <c r="M804" s="264">
        <v>0</v>
      </c>
      <c r="N804" s="267">
        <v>0</v>
      </c>
      <c r="O804" s="266">
        <v>0</v>
      </c>
      <c r="P804" s="294">
        <v>0.9</v>
      </c>
      <c r="Q804" s="267">
        <v>0</v>
      </c>
      <c r="R804" s="267">
        <v>0</v>
      </c>
      <c r="S804" s="267">
        <v>0</v>
      </c>
      <c r="T804" s="295">
        <v>0</v>
      </c>
      <c r="U804" s="266">
        <v>0</v>
      </c>
      <c r="V804" s="266">
        <v>0</v>
      </c>
      <c r="W804" s="267">
        <v>0</v>
      </c>
      <c r="X804" s="267">
        <v>0</v>
      </c>
      <c r="Y804" s="268">
        <v>0</v>
      </c>
      <c r="Z804" s="268">
        <v>0</v>
      </c>
      <c r="AA804" s="295">
        <v>0</v>
      </c>
      <c r="AB804" s="264">
        <v>0</v>
      </c>
      <c r="AC804" s="264">
        <v>0</v>
      </c>
      <c r="AD804" s="264">
        <v>0</v>
      </c>
      <c r="AE804" s="264">
        <v>0</v>
      </c>
      <c r="AF804" s="268">
        <v>0</v>
      </c>
      <c r="AG804" s="268">
        <v>0</v>
      </c>
      <c r="AH804" s="295">
        <v>0</v>
      </c>
    </row>
    <row r="805" spans="1:34">
      <c r="A805" s="315" t="s">
        <v>1158</v>
      </c>
      <c r="B805" s="321" t="s">
        <v>3344</v>
      </c>
      <c r="C805" s="293" t="s">
        <v>1409</v>
      </c>
      <c r="D805" s="321" t="s">
        <v>1410</v>
      </c>
      <c r="E805" s="263">
        <v>1590</v>
      </c>
      <c r="F805" s="263">
        <v>1535</v>
      </c>
      <c r="G805" s="263">
        <v>1471</v>
      </c>
      <c r="H805" s="264">
        <v>537</v>
      </c>
      <c r="I805" s="264">
        <v>528</v>
      </c>
      <c r="J805" s="264">
        <v>507</v>
      </c>
      <c r="K805" s="264">
        <v>1123</v>
      </c>
      <c r="L805" s="264">
        <v>1095</v>
      </c>
      <c r="M805" s="264">
        <v>1062</v>
      </c>
      <c r="N805" s="267">
        <v>0.964662447257384</v>
      </c>
      <c r="O805" s="266">
        <v>31093</v>
      </c>
      <c r="P805" s="294">
        <v>0.9</v>
      </c>
      <c r="Q805" s="267">
        <v>0.965408805031447</v>
      </c>
      <c r="R805" s="267">
        <v>0.983240223463687</v>
      </c>
      <c r="S805" s="267">
        <v>0.97506678539626</v>
      </c>
      <c r="T805" s="295">
        <v>-0.0178314184322406</v>
      </c>
      <c r="U805" s="266">
        <v>32232</v>
      </c>
      <c r="V805" s="266">
        <v>30151</v>
      </c>
      <c r="W805" s="267">
        <v>0.935436832961033</v>
      </c>
      <c r="X805" s="267">
        <v>0.925157232704403</v>
      </c>
      <c r="Y805" s="268">
        <v>0.94413407821229</v>
      </c>
      <c r="Z805" s="268">
        <v>0.945681211041852</v>
      </c>
      <c r="AA805" s="295">
        <v>-0.0189768455078879</v>
      </c>
      <c r="AB805" s="264">
        <v>7477</v>
      </c>
      <c r="AC805" s="264">
        <v>6977</v>
      </c>
      <c r="AD805" s="264">
        <v>7375</v>
      </c>
      <c r="AE805" s="264">
        <v>6929</v>
      </c>
      <c r="AF805" s="268">
        <v>0.933128259997325</v>
      </c>
      <c r="AG805" s="268">
        <v>0.939525423728814</v>
      </c>
      <c r="AH805" s="295">
        <v>-0.00639716373148835</v>
      </c>
    </row>
    <row r="806" spans="1:34">
      <c r="A806" s="315" t="s">
        <v>1158</v>
      </c>
      <c r="B806" s="321" t="s">
        <v>3346</v>
      </c>
      <c r="C806" s="293" t="s">
        <v>1411</v>
      </c>
      <c r="D806" s="321" t="s">
        <v>1412</v>
      </c>
      <c r="E806" s="263">
        <v>2279</v>
      </c>
      <c r="F806" s="263">
        <v>2209</v>
      </c>
      <c r="G806" s="263">
        <v>2098</v>
      </c>
      <c r="H806" s="264">
        <v>787</v>
      </c>
      <c r="I806" s="264">
        <v>694</v>
      </c>
      <c r="J806" s="264">
        <v>713</v>
      </c>
      <c r="K806" s="264">
        <v>1315</v>
      </c>
      <c r="L806" s="264">
        <v>1260</v>
      </c>
      <c r="M806" s="264">
        <v>1216</v>
      </c>
      <c r="N806" s="267">
        <v>0.949489917477095</v>
      </c>
      <c r="O806" s="266">
        <v>43837</v>
      </c>
      <c r="P806" s="294">
        <v>0.9</v>
      </c>
      <c r="Q806" s="267">
        <v>0.969284774023695</v>
      </c>
      <c r="R806" s="267">
        <v>0.881829733163914</v>
      </c>
      <c r="S806" s="267">
        <v>0.958174904942966</v>
      </c>
      <c r="T806" s="295">
        <v>0.0874550408597811</v>
      </c>
      <c r="U806" s="266">
        <v>46169</v>
      </c>
      <c r="V806" s="266">
        <v>42256</v>
      </c>
      <c r="W806" s="267">
        <v>0.915246160843856</v>
      </c>
      <c r="X806" s="267">
        <v>0.920579201404125</v>
      </c>
      <c r="Y806" s="268">
        <v>0.905972045743329</v>
      </c>
      <c r="Z806" s="268">
        <v>0.924714828897338</v>
      </c>
      <c r="AA806" s="295">
        <v>0.0146071556607955</v>
      </c>
      <c r="AB806" s="264">
        <v>9694</v>
      </c>
      <c r="AC806" s="264">
        <v>8893</v>
      </c>
      <c r="AD806" s="264">
        <v>9643</v>
      </c>
      <c r="AE806" s="264">
        <v>8798</v>
      </c>
      <c r="AF806" s="268">
        <v>0.917371570043326</v>
      </c>
      <c r="AG806" s="268">
        <v>0.912371668567873</v>
      </c>
      <c r="AH806" s="295">
        <v>0.00499990147545271</v>
      </c>
    </row>
    <row r="807" spans="1:34">
      <c r="A807" s="315" t="s">
        <v>1158</v>
      </c>
      <c r="B807" s="321" t="s">
        <v>3346</v>
      </c>
      <c r="C807" s="293" t="s">
        <v>1413</v>
      </c>
      <c r="D807" s="321" t="s">
        <v>1414</v>
      </c>
      <c r="E807" s="263">
        <v>1897</v>
      </c>
      <c r="F807" s="263">
        <v>1713</v>
      </c>
      <c r="G807" s="263">
        <v>1473</v>
      </c>
      <c r="H807" s="264">
        <v>672</v>
      </c>
      <c r="I807" s="264">
        <v>602</v>
      </c>
      <c r="J807" s="264">
        <v>527</v>
      </c>
      <c r="K807" s="264">
        <v>1059</v>
      </c>
      <c r="L807" s="264">
        <v>952</v>
      </c>
      <c r="M807" s="264">
        <v>807</v>
      </c>
      <c r="N807" s="267">
        <v>0.841234489341394</v>
      </c>
      <c r="O807" s="266">
        <v>31728</v>
      </c>
      <c r="P807" s="294">
        <v>0.9</v>
      </c>
      <c r="Q807" s="267">
        <v>0.903004744333158</v>
      </c>
      <c r="R807" s="267">
        <v>0.895833333333333</v>
      </c>
      <c r="S807" s="267">
        <v>0.898961284230406</v>
      </c>
      <c r="T807" s="295">
        <v>0.00717141099982421</v>
      </c>
      <c r="U807" s="266">
        <v>37716</v>
      </c>
      <c r="V807" s="266">
        <v>26767</v>
      </c>
      <c r="W807" s="267">
        <v>0.709698801569626</v>
      </c>
      <c r="X807" s="267">
        <v>0.776489193463363</v>
      </c>
      <c r="Y807" s="268">
        <v>0.78422619047619</v>
      </c>
      <c r="Z807" s="268">
        <v>0.762039660056657</v>
      </c>
      <c r="AA807" s="295">
        <v>-0.00773699701282726</v>
      </c>
      <c r="AB807" s="264">
        <v>8095</v>
      </c>
      <c r="AC807" s="264">
        <v>6073</v>
      </c>
      <c r="AD807" s="264">
        <v>7812</v>
      </c>
      <c r="AE807" s="264">
        <v>5220</v>
      </c>
      <c r="AF807" s="268">
        <v>0.750216182828907</v>
      </c>
      <c r="AG807" s="268">
        <v>0.668202764976959</v>
      </c>
      <c r="AH807" s="295">
        <v>0.0820134178519483</v>
      </c>
    </row>
    <row r="808" spans="1:34">
      <c r="A808" s="315" t="s">
        <v>1158</v>
      </c>
      <c r="B808" s="321" t="s">
        <v>3346</v>
      </c>
      <c r="C808" s="293" t="s">
        <v>1415</v>
      </c>
      <c r="D808" s="321" t="s">
        <v>1416</v>
      </c>
      <c r="E808" s="263">
        <v>4318</v>
      </c>
      <c r="F808" s="263">
        <v>4119</v>
      </c>
      <c r="G808" s="263">
        <v>3881</v>
      </c>
      <c r="H808" s="264">
        <v>1445</v>
      </c>
      <c r="I808" s="264">
        <v>1357</v>
      </c>
      <c r="J808" s="264">
        <v>1315</v>
      </c>
      <c r="K808" s="264">
        <v>2525</v>
      </c>
      <c r="L808" s="264">
        <v>2263</v>
      </c>
      <c r="M808" s="264">
        <v>2244</v>
      </c>
      <c r="N808" s="267">
        <v>0.93667878613341</v>
      </c>
      <c r="O808" s="266">
        <v>78060</v>
      </c>
      <c r="P808" s="294">
        <v>0.9</v>
      </c>
      <c r="Q808" s="267">
        <v>0.953913849004169</v>
      </c>
      <c r="R808" s="267">
        <v>0.939100346020761</v>
      </c>
      <c r="S808" s="267">
        <v>0.896237623762376</v>
      </c>
      <c r="T808" s="295">
        <v>0.0148135029834074</v>
      </c>
      <c r="U808" s="266">
        <v>83337</v>
      </c>
      <c r="V808" s="266">
        <v>76313</v>
      </c>
      <c r="W808" s="267">
        <v>0.915715708508826</v>
      </c>
      <c r="X808" s="267">
        <v>0.898795738767948</v>
      </c>
      <c r="Y808" s="268">
        <v>0.910034602076125</v>
      </c>
      <c r="Z808" s="268">
        <v>0.888712871287129</v>
      </c>
      <c r="AA808" s="295">
        <v>-0.0112388633081764</v>
      </c>
      <c r="AB808" s="264">
        <v>18634</v>
      </c>
      <c r="AC808" s="264">
        <v>16885</v>
      </c>
      <c r="AD808" s="264">
        <v>17936</v>
      </c>
      <c r="AE808" s="264">
        <v>16522</v>
      </c>
      <c r="AF808" s="268">
        <v>0.906139315230224</v>
      </c>
      <c r="AG808" s="268">
        <v>0.921164139161463</v>
      </c>
      <c r="AH808" s="295">
        <v>-0.0150248239312387</v>
      </c>
    </row>
    <row r="809" spans="1:34">
      <c r="A809" s="315" t="s">
        <v>1158</v>
      </c>
      <c r="B809" s="321" t="s">
        <v>3346</v>
      </c>
      <c r="C809" s="293" t="s">
        <v>1417</v>
      </c>
      <c r="D809" s="321" t="s">
        <v>1418</v>
      </c>
      <c r="E809" s="263">
        <v>3274</v>
      </c>
      <c r="F809" s="263">
        <v>3115</v>
      </c>
      <c r="G809" s="263">
        <v>2949</v>
      </c>
      <c r="H809" s="264">
        <v>1088</v>
      </c>
      <c r="I809" s="264">
        <v>1039</v>
      </c>
      <c r="J809" s="264">
        <v>999</v>
      </c>
      <c r="K809" s="264">
        <v>1966</v>
      </c>
      <c r="L809" s="264">
        <v>1868</v>
      </c>
      <c r="M809" s="264">
        <v>1763</v>
      </c>
      <c r="N809" s="267">
        <v>0.944472867969175</v>
      </c>
      <c r="O809" s="266">
        <v>59073</v>
      </c>
      <c r="P809" s="294">
        <v>0.9</v>
      </c>
      <c r="Q809" s="267">
        <v>0.951435552840562</v>
      </c>
      <c r="R809" s="267">
        <v>0.954963235294118</v>
      </c>
      <c r="S809" s="267">
        <v>0.950152594099695</v>
      </c>
      <c r="T809" s="295">
        <v>-0.00352768245355561</v>
      </c>
      <c r="U809" s="266">
        <v>62546</v>
      </c>
      <c r="V809" s="266">
        <v>56610</v>
      </c>
      <c r="W809" s="267">
        <v>0.905093850925719</v>
      </c>
      <c r="X809" s="267">
        <v>0.90073304825901</v>
      </c>
      <c r="Y809" s="268">
        <v>0.918198529411765</v>
      </c>
      <c r="Z809" s="268">
        <v>0.896744659206511</v>
      </c>
      <c r="AA809" s="295">
        <v>-0.0174654811527544</v>
      </c>
      <c r="AB809" s="264">
        <v>13854</v>
      </c>
      <c r="AC809" s="264">
        <v>12648</v>
      </c>
      <c r="AD809" s="264">
        <v>13383</v>
      </c>
      <c r="AE809" s="264">
        <v>12306</v>
      </c>
      <c r="AF809" s="268">
        <v>0.912949328713729</v>
      </c>
      <c r="AG809" s="268">
        <v>0.91952477023089</v>
      </c>
      <c r="AH809" s="295">
        <v>-0.00657544151716105</v>
      </c>
    </row>
    <row r="810" spans="1:34">
      <c r="A810" s="315" t="s">
        <v>1158</v>
      </c>
      <c r="B810" s="321" t="s">
        <v>3346</v>
      </c>
      <c r="C810" s="293" t="s">
        <v>1419</v>
      </c>
      <c r="D810" s="321" t="s">
        <v>1420</v>
      </c>
      <c r="E810" s="263">
        <v>4380</v>
      </c>
      <c r="F810" s="263">
        <v>4192</v>
      </c>
      <c r="G810" s="263">
        <v>3794</v>
      </c>
      <c r="H810" s="264">
        <v>1479</v>
      </c>
      <c r="I810" s="264">
        <v>1364</v>
      </c>
      <c r="J810" s="264">
        <v>1283</v>
      </c>
      <c r="K810" s="264">
        <v>2643</v>
      </c>
      <c r="L810" s="264">
        <v>2478</v>
      </c>
      <c r="M810" s="264">
        <v>2289</v>
      </c>
      <c r="N810" s="267">
        <v>0.946439136436932</v>
      </c>
      <c r="O810" s="266">
        <v>81584</v>
      </c>
      <c r="P810" s="294">
        <v>0.9</v>
      </c>
      <c r="Q810" s="267">
        <v>0.957077625570776</v>
      </c>
      <c r="R810" s="267">
        <v>0.922244759972955</v>
      </c>
      <c r="S810" s="267">
        <v>0.937570942111237</v>
      </c>
      <c r="T810" s="295">
        <v>0.0348328655978215</v>
      </c>
      <c r="U810" s="266">
        <v>86201</v>
      </c>
      <c r="V810" s="266">
        <v>77286</v>
      </c>
      <c r="W810" s="267">
        <v>0.896578925998538</v>
      </c>
      <c r="X810" s="267">
        <v>0.8662100456621</v>
      </c>
      <c r="Y810" s="268">
        <v>0.867478025693036</v>
      </c>
      <c r="Z810" s="268">
        <v>0.866061293984109</v>
      </c>
      <c r="AA810" s="295">
        <v>-0.00126798003093531</v>
      </c>
      <c r="AB810" s="264">
        <v>18767</v>
      </c>
      <c r="AC810" s="264">
        <v>16423</v>
      </c>
      <c r="AD810" s="264">
        <v>18291</v>
      </c>
      <c r="AE810" s="264">
        <v>16395</v>
      </c>
      <c r="AF810" s="268">
        <v>0.875099909415463</v>
      </c>
      <c r="AG810" s="268">
        <v>0.896342463506643</v>
      </c>
      <c r="AH810" s="295">
        <v>-0.0212425540911793</v>
      </c>
    </row>
    <row r="811" spans="1:34">
      <c r="A811" s="315" t="s">
        <v>1158</v>
      </c>
      <c r="B811" s="321" t="s">
        <v>3346</v>
      </c>
      <c r="C811" s="293" t="s">
        <v>1421</v>
      </c>
      <c r="D811" s="321" t="s">
        <v>1422</v>
      </c>
      <c r="E811" s="263">
        <v>3731</v>
      </c>
      <c r="F811" s="263">
        <v>3416</v>
      </c>
      <c r="G811" s="263">
        <v>3270</v>
      </c>
      <c r="H811" s="264">
        <v>1342</v>
      </c>
      <c r="I811" s="264">
        <v>1239</v>
      </c>
      <c r="J811" s="264">
        <v>1202</v>
      </c>
      <c r="K811" s="264">
        <v>2325</v>
      </c>
      <c r="L811" s="264">
        <v>2209</v>
      </c>
      <c r="M811" s="264">
        <v>2073</v>
      </c>
      <c r="N811" s="267">
        <v>0.923908061030712</v>
      </c>
      <c r="O811" s="266">
        <v>70545</v>
      </c>
      <c r="P811" s="294">
        <v>0.9</v>
      </c>
      <c r="Q811" s="267">
        <v>0.915572232645403</v>
      </c>
      <c r="R811" s="267">
        <v>0.923248882265276</v>
      </c>
      <c r="S811" s="267">
        <v>0.95010752688172</v>
      </c>
      <c r="T811" s="295">
        <v>-0.00767664961987236</v>
      </c>
      <c r="U811" s="266">
        <v>76355</v>
      </c>
      <c r="V811" s="266">
        <v>67695</v>
      </c>
      <c r="W811" s="267">
        <v>0.886582411106018</v>
      </c>
      <c r="X811" s="267">
        <v>0.876440632538193</v>
      </c>
      <c r="Y811" s="268">
        <v>0.895678092399404</v>
      </c>
      <c r="Z811" s="268">
        <v>0.891612903225806</v>
      </c>
      <c r="AA811" s="295">
        <v>-0.0192374598612104</v>
      </c>
      <c r="AB811" s="264">
        <v>16391</v>
      </c>
      <c r="AC811" s="264">
        <v>14614</v>
      </c>
      <c r="AD811" s="264">
        <v>16445</v>
      </c>
      <c r="AE811" s="264">
        <v>14653</v>
      </c>
      <c r="AF811" s="268">
        <v>0.89158684644012</v>
      </c>
      <c r="AG811" s="268">
        <v>0.891030708422013</v>
      </c>
      <c r="AH811" s="295">
        <v>0.000556138018106722</v>
      </c>
    </row>
    <row r="812" spans="1:34">
      <c r="A812" s="315" t="s">
        <v>1158</v>
      </c>
      <c r="B812" s="321" t="s">
        <v>3346</v>
      </c>
      <c r="C812" s="293" t="s">
        <v>1423</v>
      </c>
      <c r="D812" s="321" t="s">
        <v>1424</v>
      </c>
      <c r="E812" s="263">
        <v>3105</v>
      </c>
      <c r="F812" s="263">
        <v>3076</v>
      </c>
      <c r="G812" s="263">
        <v>2989</v>
      </c>
      <c r="H812" s="264">
        <v>1047</v>
      </c>
      <c r="I812" s="264">
        <v>1006</v>
      </c>
      <c r="J812" s="264">
        <v>1009</v>
      </c>
      <c r="K812" s="264">
        <v>1893</v>
      </c>
      <c r="L812" s="264">
        <v>1865</v>
      </c>
      <c r="M812" s="264">
        <v>1842</v>
      </c>
      <c r="N812" s="267">
        <v>0.980476130495025</v>
      </c>
      <c r="O812" s="266">
        <v>62272</v>
      </c>
      <c r="P812" s="294">
        <v>0.9</v>
      </c>
      <c r="Q812" s="267">
        <v>0.990660225442834</v>
      </c>
      <c r="R812" s="267">
        <v>0.960840496657116</v>
      </c>
      <c r="S812" s="267">
        <v>0.985208663497095</v>
      </c>
      <c r="T812" s="295">
        <v>0.0298197287857186</v>
      </c>
      <c r="U812" s="266">
        <v>63512</v>
      </c>
      <c r="V812" s="266">
        <v>60593</v>
      </c>
      <c r="W812" s="267">
        <v>0.954040181383046</v>
      </c>
      <c r="X812" s="267">
        <v>0.962640901771337</v>
      </c>
      <c r="Y812" s="268">
        <v>0.96370582617001</v>
      </c>
      <c r="Z812" s="268">
        <v>0.973058637083994</v>
      </c>
      <c r="AA812" s="295">
        <v>-0.00106492439867301</v>
      </c>
      <c r="AB812" s="264">
        <v>13647</v>
      </c>
      <c r="AC812" s="264">
        <v>13013</v>
      </c>
      <c r="AD812" s="264">
        <v>13764</v>
      </c>
      <c r="AE812" s="264">
        <v>13159</v>
      </c>
      <c r="AF812" s="268">
        <v>0.953542903202169</v>
      </c>
      <c r="AG812" s="268">
        <v>0.956044754431851</v>
      </c>
      <c r="AH812" s="295">
        <v>-0.00250185122968227</v>
      </c>
    </row>
    <row r="813" spans="1:34">
      <c r="A813" s="315" t="s">
        <v>1158</v>
      </c>
      <c r="B813" s="321" t="s">
        <v>3346</v>
      </c>
      <c r="C813" s="293" t="s">
        <v>1425</v>
      </c>
      <c r="D813" s="321" t="s">
        <v>1426</v>
      </c>
      <c r="E813" s="263">
        <v>3720</v>
      </c>
      <c r="F813" s="263">
        <v>3641</v>
      </c>
      <c r="G813" s="263">
        <v>3501</v>
      </c>
      <c r="H813" s="264">
        <v>1166</v>
      </c>
      <c r="I813" s="264">
        <v>1106</v>
      </c>
      <c r="J813" s="264">
        <v>1097</v>
      </c>
      <c r="K813" s="264">
        <v>2400</v>
      </c>
      <c r="L813" s="264">
        <v>2356</v>
      </c>
      <c r="M813" s="264">
        <v>2254</v>
      </c>
      <c r="N813" s="267">
        <v>0.976799071962879</v>
      </c>
      <c r="O813" s="266">
        <v>73257</v>
      </c>
      <c r="P813" s="294">
        <v>0.9</v>
      </c>
      <c r="Q813" s="267">
        <v>0.978763440860215</v>
      </c>
      <c r="R813" s="267">
        <v>0.948542024013722</v>
      </c>
      <c r="S813" s="267">
        <v>0.981666666666667</v>
      </c>
      <c r="T813" s="295">
        <v>0.0302214168464929</v>
      </c>
      <c r="U813" s="266">
        <v>74997</v>
      </c>
      <c r="V813" s="266">
        <v>70897</v>
      </c>
      <c r="W813" s="267">
        <v>0.945331146579196</v>
      </c>
      <c r="X813" s="267">
        <v>0.941129032258065</v>
      </c>
      <c r="Y813" s="268">
        <v>0.94082332761578</v>
      </c>
      <c r="Z813" s="268">
        <v>0.939166666666667</v>
      </c>
      <c r="AA813" s="295">
        <v>0.000305704642284077</v>
      </c>
      <c r="AB813" s="264">
        <v>16669</v>
      </c>
      <c r="AC813" s="264">
        <v>15603</v>
      </c>
      <c r="AD813" s="264">
        <v>16212</v>
      </c>
      <c r="AE813" s="264">
        <v>15438</v>
      </c>
      <c r="AF813" s="268">
        <v>0.936048953146559</v>
      </c>
      <c r="AG813" s="268">
        <v>0.952257586972613</v>
      </c>
      <c r="AH813" s="295">
        <v>-0.0162086338260534</v>
      </c>
    </row>
    <row r="814" spans="1:34">
      <c r="A814" s="315" t="s">
        <v>1158</v>
      </c>
      <c r="B814" s="321" t="s">
        <v>3346</v>
      </c>
      <c r="C814" s="293" t="s">
        <v>1427</v>
      </c>
      <c r="D814" s="321" t="s">
        <v>1428</v>
      </c>
      <c r="E814" s="263">
        <v>6348</v>
      </c>
      <c r="F814" s="263">
        <v>5523</v>
      </c>
      <c r="G814" s="263">
        <v>5125</v>
      </c>
      <c r="H814" s="264">
        <v>2070</v>
      </c>
      <c r="I814" s="264">
        <v>1746</v>
      </c>
      <c r="J814" s="264">
        <v>1664</v>
      </c>
      <c r="K814" s="264">
        <v>3862</v>
      </c>
      <c r="L814" s="264">
        <v>3300</v>
      </c>
      <c r="M814" s="264">
        <v>3220</v>
      </c>
      <c r="N814" s="267">
        <v>0.888900388510286</v>
      </c>
      <c r="O814" s="266">
        <v>111653</v>
      </c>
      <c r="P814" s="294">
        <v>0.9</v>
      </c>
      <c r="Q814" s="267">
        <v>0.870037807183365</v>
      </c>
      <c r="R814" s="267">
        <v>0.843478260869565</v>
      </c>
      <c r="S814" s="267">
        <v>0.854479544277576</v>
      </c>
      <c r="T814" s="295">
        <v>0.0265595463137996</v>
      </c>
      <c r="U814" s="266">
        <v>125608</v>
      </c>
      <c r="V814" s="266">
        <v>107112</v>
      </c>
      <c r="W814" s="267">
        <v>0.85274823259665</v>
      </c>
      <c r="X814" s="267">
        <v>0.807340894770006</v>
      </c>
      <c r="Y814" s="268">
        <v>0.803864734299517</v>
      </c>
      <c r="Z814" s="268">
        <v>0.833764888658726</v>
      </c>
      <c r="AA814" s="295">
        <v>0.00347616047048938</v>
      </c>
      <c r="AB814" s="264">
        <v>27872</v>
      </c>
      <c r="AC814" s="264">
        <v>22838</v>
      </c>
      <c r="AD814" s="264">
        <v>26842</v>
      </c>
      <c r="AE814" s="264">
        <v>23173</v>
      </c>
      <c r="AF814" s="268">
        <v>0.819388633754305</v>
      </c>
      <c r="AG814" s="268">
        <v>0.863311228671485</v>
      </c>
      <c r="AH814" s="295">
        <v>-0.0439225949171796</v>
      </c>
    </row>
    <row r="815" spans="1:34">
      <c r="A815" s="315" t="s">
        <v>1158</v>
      </c>
      <c r="B815" s="321" t="s">
        <v>3346</v>
      </c>
      <c r="C815" s="293" t="s">
        <v>1429</v>
      </c>
      <c r="D815" s="321" t="s">
        <v>1430</v>
      </c>
      <c r="E815" s="263">
        <v>2946</v>
      </c>
      <c r="F815" s="263">
        <v>2849</v>
      </c>
      <c r="G815" s="263">
        <v>2733</v>
      </c>
      <c r="H815" s="264">
        <v>1087</v>
      </c>
      <c r="I815" s="264">
        <v>1057</v>
      </c>
      <c r="J815" s="264">
        <v>1004</v>
      </c>
      <c r="K815" s="264">
        <v>1842</v>
      </c>
      <c r="L815" s="264">
        <v>1790</v>
      </c>
      <c r="M815" s="264">
        <v>1708</v>
      </c>
      <c r="N815" s="267">
        <v>0.966873739673453</v>
      </c>
      <c r="O815" s="266">
        <v>59455</v>
      </c>
      <c r="P815" s="294">
        <v>0.9</v>
      </c>
      <c r="Q815" s="267">
        <v>0.967073998642227</v>
      </c>
      <c r="R815" s="267">
        <v>0.972401103955842</v>
      </c>
      <c r="S815" s="267">
        <v>0.971769815418024</v>
      </c>
      <c r="T815" s="295">
        <v>-0.00532710531361502</v>
      </c>
      <c r="U815" s="266">
        <v>61492</v>
      </c>
      <c r="V815" s="266">
        <v>57846</v>
      </c>
      <c r="W815" s="267">
        <v>0.940707734339426</v>
      </c>
      <c r="X815" s="267">
        <v>0.927698574338086</v>
      </c>
      <c r="Y815" s="268">
        <v>0.923643054277829</v>
      </c>
      <c r="Z815" s="268">
        <v>0.927252985884908</v>
      </c>
      <c r="AA815" s="295">
        <v>0.00405552006025667</v>
      </c>
      <c r="AB815" s="264">
        <v>13475</v>
      </c>
      <c r="AC815" s="264">
        <v>12591</v>
      </c>
      <c r="AD815" s="264">
        <v>13170</v>
      </c>
      <c r="AE815" s="264">
        <v>12434</v>
      </c>
      <c r="AF815" s="268">
        <v>0.934397031539889</v>
      </c>
      <c r="AG815" s="268">
        <v>0.944115413819286</v>
      </c>
      <c r="AH815" s="295">
        <v>-0.00971838227939747</v>
      </c>
    </row>
    <row r="816" spans="1:34">
      <c r="A816" s="315" t="s">
        <v>1158</v>
      </c>
      <c r="B816" s="321" t="s">
        <v>3346</v>
      </c>
      <c r="C816" s="293" t="s">
        <v>1431</v>
      </c>
      <c r="D816" s="321" t="s">
        <v>1432</v>
      </c>
      <c r="E816" s="263">
        <v>4</v>
      </c>
      <c r="F816" s="263">
        <v>0</v>
      </c>
      <c r="G816" s="263">
        <v>4</v>
      </c>
      <c r="H816" s="264">
        <v>3</v>
      </c>
      <c r="I816" s="264">
        <v>0</v>
      </c>
      <c r="J816" s="264">
        <v>3</v>
      </c>
      <c r="K816" s="264">
        <v>4</v>
      </c>
      <c r="L816" s="264">
        <v>0</v>
      </c>
      <c r="M816" s="264">
        <v>4</v>
      </c>
      <c r="N816" s="267">
        <v>0</v>
      </c>
      <c r="O816" s="266">
        <v>0</v>
      </c>
      <c r="P816" s="294">
        <v>0.9</v>
      </c>
      <c r="Q816" s="267">
        <v>0</v>
      </c>
      <c r="R816" s="267">
        <v>0</v>
      </c>
      <c r="S816" s="267">
        <v>0</v>
      </c>
      <c r="T816" s="295">
        <v>0</v>
      </c>
      <c r="U816" s="266">
        <v>77</v>
      </c>
      <c r="V816" s="266">
        <v>70</v>
      </c>
      <c r="W816" s="267">
        <v>0.909090909090909</v>
      </c>
      <c r="X816" s="267">
        <v>1</v>
      </c>
      <c r="Y816" s="268">
        <v>1</v>
      </c>
      <c r="Z816" s="268">
        <v>1</v>
      </c>
      <c r="AA816" s="295">
        <v>0</v>
      </c>
      <c r="AB816" s="264">
        <v>30</v>
      </c>
      <c r="AC816" s="264">
        <v>29</v>
      </c>
      <c r="AD816" s="264">
        <v>35</v>
      </c>
      <c r="AE816" s="264">
        <v>33</v>
      </c>
      <c r="AF816" s="268">
        <v>0.966666666666667</v>
      </c>
      <c r="AG816" s="268">
        <v>0.942857142857143</v>
      </c>
      <c r="AH816" s="295">
        <v>0.0238095238095238</v>
      </c>
    </row>
    <row r="817" spans="1:34">
      <c r="A817" s="315" t="s">
        <v>1158</v>
      </c>
      <c r="B817" s="321" t="s">
        <v>3346</v>
      </c>
      <c r="C817" s="293" t="s">
        <v>1433</v>
      </c>
      <c r="D817" s="321" t="s">
        <v>1434</v>
      </c>
      <c r="E817" s="263">
        <v>6</v>
      </c>
      <c r="F817" s="263">
        <v>0</v>
      </c>
      <c r="G817" s="263">
        <v>6</v>
      </c>
      <c r="H817" s="264">
        <v>8</v>
      </c>
      <c r="I817" s="264">
        <v>0</v>
      </c>
      <c r="J817" s="264">
        <v>8</v>
      </c>
      <c r="K817" s="264">
        <v>5</v>
      </c>
      <c r="L817" s="264">
        <v>0</v>
      </c>
      <c r="M817" s="264">
        <v>5</v>
      </c>
      <c r="N817" s="267">
        <v>0</v>
      </c>
      <c r="O817" s="266">
        <v>0</v>
      </c>
      <c r="P817" s="294">
        <v>0.9</v>
      </c>
      <c r="Q817" s="267">
        <v>0</v>
      </c>
      <c r="R817" s="267">
        <v>0</v>
      </c>
      <c r="S817" s="267">
        <v>0</v>
      </c>
      <c r="T817" s="295">
        <v>0</v>
      </c>
      <c r="U817" s="266">
        <v>109</v>
      </c>
      <c r="V817" s="266">
        <v>107</v>
      </c>
      <c r="W817" s="267">
        <v>0.981651376146789</v>
      </c>
      <c r="X817" s="267">
        <v>1</v>
      </c>
      <c r="Y817" s="268">
        <v>1</v>
      </c>
      <c r="Z817" s="268">
        <v>1</v>
      </c>
      <c r="AA817" s="295">
        <v>0</v>
      </c>
      <c r="AB817" s="264">
        <v>42</v>
      </c>
      <c r="AC817" s="264">
        <v>42</v>
      </c>
      <c r="AD817" s="264">
        <v>45</v>
      </c>
      <c r="AE817" s="264">
        <v>45</v>
      </c>
      <c r="AF817" s="268">
        <v>1</v>
      </c>
      <c r="AG817" s="268">
        <v>1</v>
      </c>
      <c r="AH817" s="295">
        <v>0</v>
      </c>
    </row>
    <row r="818" spans="1:34">
      <c r="A818" s="315" t="s">
        <v>1158</v>
      </c>
      <c r="B818" s="321" t="s">
        <v>3345</v>
      </c>
      <c r="C818" s="293" t="s">
        <v>1435</v>
      </c>
      <c r="D818" s="321" t="s">
        <v>1436</v>
      </c>
      <c r="E818" s="263">
        <v>7003</v>
      </c>
      <c r="F818" s="263">
        <v>6665</v>
      </c>
      <c r="G818" s="263">
        <v>6475</v>
      </c>
      <c r="H818" s="264">
        <v>1995</v>
      </c>
      <c r="I818" s="264">
        <v>1840</v>
      </c>
      <c r="J818" s="264">
        <v>1865</v>
      </c>
      <c r="K818" s="264">
        <v>4952</v>
      </c>
      <c r="L818" s="264">
        <v>4722</v>
      </c>
      <c r="M818" s="264">
        <v>4660</v>
      </c>
      <c r="N818" s="267">
        <v>0.948719683845821</v>
      </c>
      <c r="O818" s="266">
        <v>140198</v>
      </c>
      <c r="P818" s="294">
        <v>0.9</v>
      </c>
      <c r="Q818" s="267">
        <v>0.951734970726831</v>
      </c>
      <c r="R818" s="267">
        <v>0.922305764411028</v>
      </c>
      <c r="S818" s="267">
        <v>0.953554119547658</v>
      </c>
      <c r="T818" s="295">
        <v>0.0294292063158038</v>
      </c>
      <c r="U818" s="266">
        <v>147776</v>
      </c>
      <c r="V818" s="266">
        <v>137320</v>
      </c>
      <c r="W818" s="267">
        <v>0.929244261585102</v>
      </c>
      <c r="X818" s="267">
        <v>0.924603741253748</v>
      </c>
      <c r="Y818" s="268">
        <v>0.93483709273183</v>
      </c>
      <c r="Z818" s="268">
        <v>0.941033925686591</v>
      </c>
      <c r="AA818" s="295">
        <v>-0.0102333514780811</v>
      </c>
      <c r="AB818" s="264">
        <v>33424</v>
      </c>
      <c r="AC818" s="264">
        <v>30973</v>
      </c>
      <c r="AD818" s="264">
        <v>33297</v>
      </c>
      <c r="AE818" s="264">
        <v>31128</v>
      </c>
      <c r="AF818" s="268">
        <v>0.926669459071326</v>
      </c>
      <c r="AG818" s="268">
        <v>0.934858996305973</v>
      </c>
      <c r="AH818" s="295">
        <v>-0.00818953723464744</v>
      </c>
    </row>
    <row r="819" spans="1:34">
      <c r="A819" s="315" t="s">
        <v>1158</v>
      </c>
      <c r="B819" s="321" t="s">
        <v>3345</v>
      </c>
      <c r="C819" s="293" t="s">
        <v>1437</v>
      </c>
      <c r="D819" s="321" t="s">
        <v>1438</v>
      </c>
      <c r="E819" s="263">
        <v>3653</v>
      </c>
      <c r="F819" s="263">
        <v>3341</v>
      </c>
      <c r="G819" s="263">
        <v>3243</v>
      </c>
      <c r="H819" s="264">
        <v>986</v>
      </c>
      <c r="I819" s="264">
        <v>937</v>
      </c>
      <c r="J819" s="264">
        <v>918</v>
      </c>
      <c r="K819" s="264">
        <v>2596</v>
      </c>
      <c r="L819" s="264">
        <v>2501</v>
      </c>
      <c r="M819" s="264">
        <v>2430</v>
      </c>
      <c r="N819" s="267">
        <v>0.948484024473148</v>
      </c>
      <c r="O819" s="266">
        <v>69761</v>
      </c>
      <c r="P819" s="294">
        <v>0.9</v>
      </c>
      <c r="Q819" s="267">
        <v>0.914590747330961</v>
      </c>
      <c r="R819" s="267">
        <v>0.950304259634888</v>
      </c>
      <c r="S819" s="267">
        <v>0.963405238828968</v>
      </c>
      <c r="T819" s="295">
        <v>-0.0357135123039275</v>
      </c>
      <c r="U819" s="266">
        <v>73550</v>
      </c>
      <c r="V819" s="266">
        <v>68741</v>
      </c>
      <c r="W819" s="267">
        <v>0.934615907545887</v>
      </c>
      <c r="X819" s="267">
        <v>0.887763482069532</v>
      </c>
      <c r="Y819" s="268">
        <v>0.931034482758621</v>
      </c>
      <c r="Z819" s="268">
        <v>0.936055469953775</v>
      </c>
      <c r="AA819" s="295">
        <v>-0.0432710006890887</v>
      </c>
      <c r="AB819" s="264">
        <v>17303</v>
      </c>
      <c r="AC819" s="264">
        <v>16014</v>
      </c>
      <c r="AD819" s="264">
        <v>17093</v>
      </c>
      <c r="AE819" s="264">
        <v>16019</v>
      </c>
      <c r="AF819" s="268">
        <v>0.925504247818297</v>
      </c>
      <c r="AG819" s="268">
        <v>0.937167261452056</v>
      </c>
      <c r="AH819" s="295">
        <v>-0.011663013633759</v>
      </c>
    </row>
    <row r="820" spans="1:34">
      <c r="A820" s="315" t="s">
        <v>1158</v>
      </c>
      <c r="B820" s="321" t="s">
        <v>3345</v>
      </c>
      <c r="C820" s="293" t="s">
        <v>1439</v>
      </c>
      <c r="D820" s="321" t="s">
        <v>1440</v>
      </c>
      <c r="E820" s="263">
        <v>2737</v>
      </c>
      <c r="F820" s="263">
        <v>2475</v>
      </c>
      <c r="G820" s="263">
        <v>2507</v>
      </c>
      <c r="H820" s="264">
        <v>894</v>
      </c>
      <c r="I820" s="264">
        <v>815</v>
      </c>
      <c r="J820" s="264">
        <v>852</v>
      </c>
      <c r="K820" s="264">
        <v>1927</v>
      </c>
      <c r="L820" s="264">
        <v>1776</v>
      </c>
      <c r="M820" s="264">
        <v>1816</v>
      </c>
      <c r="N820" s="267">
        <v>0.928842762176096</v>
      </c>
      <c r="O820" s="266">
        <v>54772</v>
      </c>
      <c r="P820" s="294">
        <v>0.9</v>
      </c>
      <c r="Q820" s="267">
        <v>0.904274753379613</v>
      </c>
      <c r="R820" s="267">
        <v>0.911633109619687</v>
      </c>
      <c r="S820" s="267">
        <v>0.921639854696419</v>
      </c>
      <c r="T820" s="295">
        <v>-0.00735835624007408</v>
      </c>
      <c r="U820" s="266">
        <v>58968</v>
      </c>
      <c r="V820" s="266">
        <v>54874</v>
      </c>
      <c r="W820" s="267">
        <v>0.930572513905847</v>
      </c>
      <c r="X820" s="267">
        <v>0.915966386554622</v>
      </c>
      <c r="Y820" s="268">
        <v>0.953020134228188</v>
      </c>
      <c r="Z820" s="268">
        <v>0.942397509081474</v>
      </c>
      <c r="AA820" s="295">
        <v>-0.0370537476735661</v>
      </c>
      <c r="AB820" s="264">
        <v>13638</v>
      </c>
      <c r="AC820" s="264">
        <v>12753</v>
      </c>
      <c r="AD820" s="264">
        <v>13819</v>
      </c>
      <c r="AE820" s="264">
        <v>12910</v>
      </c>
      <c r="AF820" s="268">
        <v>0.935107787065552</v>
      </c>
      <c r="AG820" s="268">
        <v>0.934221000072364</v>
      </c>
      <c r="AH820" s="295">
        <v>0.000886786993188005</v>
      </c>
    </row>
    <row r="821" spans="1:34">
      <c r="A821" s="315" t="s">
        <v>1158</v>
      </c>
      <c r="B821" s="321" t="s">
        <v>3345</v>
      </c>
      <c r="C821" s="293" t="s">
        <v>1441</v>
      </c>
      <c r="D821" s="321" t="s">
        <v>1442</v>
      </c>
      <c r="E821" s="263">
        <v>5042</v>
      </c>
      <c r="F821" s="263">
        <v>4588</v>
      </c>
      <c r="G821" s="263">
        <v>4488</v>
      </c>
      <c r="H821" s="264">
        <v>1340</v>
      </c>
      <c r="I821" s="264">
        <v>1230</v>
      </c>
      <c r="J821" s="264">
        <v>1193</v>
      </c>
      <c r="K821" s="264">
        <v>3525</v>
      </c>
      <c r="L821" s="264">
        <v>3326</v>
      </c>
      <c r="M821" s="264">
        <v>3279</v>
      </c>
      <c r="N821" s="267">
        <v>0.926972369767555</v>
      </c>
      <c r="O821" s="266">
        <v>95112</v>
      </c>
      <c r="P821" s="294">
        <v>0.9</v>
      </c>
      <c r="Q821" s="267">
        <v>0.909956366521222</v>
      </c>
      <c r="R821" s="267">
        <v>0.917910447761194</v>
      </c>
      <c r="S821" s="267">
        <v>0.94354609929078</v>
      </c>
      <c r="T821" s="295">
        <v>-0.00795408123997232</v>
      </c>
      <c r="U821" s="266">
        <v>102605</v>
      </c>
      <c r="V821" s="266">
        <v>94156</v>
      </c>
      <c r="W821" s="267">
        <v>0.917655085034842</v>
      </c>
      <c r="X821" s="267">
        <v>0.890122967076557</v>
      </c>
      <c r="Y821" s="268">
        <v>0.890298507462687</v>
      </c>
      <c r="Z821" s="268">
        <v>0.930212765957447</v>
      </c>
      <c r="AA821" s="295">
        <v>-0.000175540386129658</v>
      </c>
      <c r="AB821" s="264">
        <v>23895</v>
      </c>
      <c r="AC821" s="264">
        <v>21841</v>
      </c>
      <c r="AD821" s="264">
        <v>23938</v>
      </c>
      <c r="AE821" s="264">
        <v>22137</v>
      </c>
      <c r="AF821" s="268">
        <v>0.914040594266583</v>
      </c>
      <c r="AG821" s="268">
        <v>0.924763973598463</v>
      </c>
      <c r="AH821" s="295">
        <v>-0.0107233793318797</v>
      </c>
    </row>
    <row r="822" spans="1:34">
      <c r="A822" s="315" t="s">
        <v>1158</v>
      </c>
      <c r="B822" s="321" t="s">
        <v>3345</v>
      </c>
      <c r="C822" s="293" t="s">
        <v>1443</v>
      </c>
      <c r="D822" s="321" t="s">
        <v>1444</v>
      </c>
      <c r="E822" s="263">
        <v>2995</v>
      </c>
      <c r="F822" s="263">
        <v>2820</v>
      </c>
      <c r="G822" s="263">
        <v>2684</v>
      </c>
      <c r="H822" s="264">
        <v>858</v>
      </c>
      <c r="I822" s="264">
        <v>832</v>
      </c>
      <c r="J822" s="264">
        <v>810</v>
      </c>
      <c r="K822" s="264">
        <v>2061</v>
      </c>
      <c r="L822" s="264">
        <v>1967</v>
      </c>
      <c r="M822" s="264">
        <v>1921</v>
      </c>
      <c r="N822" s="267">
        <v>0.947107749878147</v>
      </c>
      <c r="O822" s="266">
        <v>60237</v>
      </c>
      <c r="P822" s="294">
        <v>0.9</v>
      </c>
      <c r="Q822" s="267">
        <v>0.941569282136895</v>
      </c>
      <c r="R822" s="267">
        <v>0.96969696969697</v>
      </c>
      <c r="S822" s="267">
        <v>0.954391072295002</v>
      </c>
      <c r="T822" s="295">
        <v>-0.0281276875600749</v>
      </c>
      <c r="U822" s="266">
        <v>63601</v>
      </c>
      <c r="V822" s="266">
        <v>58440</v>
      </c>
      <c r="W822" s="267">
        <v>0.918853477146586</v>
      </c>
      <c r="X822" s="267">
        <v>0.896160267111853</v>
      </c>
      <c r="Y822" s="268">
        <v>0.944055944055944</v>
      </c>
      <c r="Z822" s="268">
        <v>0.932071809801067</v>
      </c>
      <c r="AA822" s="295">
        <v>-0.047895676944091</v>
      </c>
      <c r="AB822" s="264">
        <v>14634</v>
      </c>
      <c r="AC822" s="264">
        <v>13423</v>
      </c>
      <c r="AD822" s="264">
        <v>14815</v>
      </c>
      <c r="AE822" s="264">
        <v>13592</v>
      </c>
      <c r="AF822" s="268">
        <v>0.917247505808391</v>
      </c>
      <c r="AG822" s="268">
        <v>0.917448531893351</v>
      </c>
      <c r="AH822" s="295">
        <v>-0.000201026084959866</v>
      </c>
    </row>
    <row r="823" spans="1:34">
      <c r="A823" s="315" t="s">
        <v>1158</v>
      </c>
      <c r="B823" s="321" t="s">
        <v>3345</v>
      </c>
      <c r="C823" s="293" t="s">
        <v>1445</v>
      </c>
      <c r="D823" s="321" t="s">
        <v>1446</v>
      </c>
      <c r="E823" s="263">
        <v>5019</v>
      </c>
      <c r="F823" s="263">
        <v>4725</v>
      </c>
      <c r="G823" s="263">
        <v>4530</v>
      </c>
      <c r="H823" s="264">
        <v>1870</v>
      </c>
      <c r="I823" s="264">
        <v>1802</v>
      </c>
      <c r="J823" s="264">
        <v>1716</v>
      </c>
      <c r="K823" s="264">
        <v>3257</v>
      </c>
      <c r="L823" s="264">
        <v>2965</v>
      </c>
      <c r="M823" s="264">
        <v>2904</v>
      </c>
      <c r="N823" s="267">
        <v>0.939126256274985</v>
      </c>
      <c r="O823" s="266">
        <v>91855</v>
      </c>
      <c r="P823" s="294">
        <v>0.9</v>
      </c>
      <c r="Q823" s="267">
        <v>0.941422594142259</v>
      </c>
      <c r="R823" s="267">
        <v>0.963636363636364</v>
      </c>
      <c r="S823" s="267">
        <v>0.910346945041449</v>
      </c>
      <c r="T823" s="295">
        <v>-0.0222137694941043</v>
      </c>
      <c r="U823" s="266">
        <v>97809</v>
      </c>
      <c r="V823" s="266">
        <v>89745</v>
      </c>
      <c r="W823" s="267">
        <v>0.917553599362022</v>
      </c>
      <c r="X823" s="267">
        <v>0.902570233114166</v>
      </c>
      <c r="Y823" s="268">
        <v>0.917647058823529</v>
      </c>
      <c r="Z823" s="268">
        <v>0.891618053423396</v>
      </c>
      <c r="AA823" s="295">
        <v>-0.0150768257093632</v>
      </c>
      <c r="AB823" s="264">
        <v>23912</v>
      </c>
      <c r="AC823" s="264">
        <v>21872</v>
      </c>
      <c r="AD823" s="264">
        <v>23342</v>
      </c>
      <c r="AE823" s="264">
        <v>21626</v>
      </c>
      <c r="AF823" s="268">
        <v>0.91468718634995</v>
      </c>
      <c r="AG823" s="268">
        <v>0.926484448633365</v>
      </c>
      <c r="AH823" s="295">
        <v>-0.0117972622834149</v>
      </c>
    </row>
    <row r="824" spans="1:34">
      <c r="A824" s="315" t="s">
        <v>1158</v>
      </c>
      <c r="B824" s="321" t="s">
        <v>3345</v>
      </c>
      <c r="C824" s="293" t="s">
        <v>1447</v>
      </c>
      <c r="D824" s="321" t="s">
        <v>1448</v>
      </c>
      <c r="E824" s="263">
        <v>3456</v>
      </c>
      <c r="F824" s="263">
        <v>3204</v>
      </c>
      <c r="G824" s="263">
        <v>3122</v>
      </c>
      <c r="H824" s="264">
        <v>985</v>
      </c>
      <c r="I824" s="264">
        <v>941</v>
      </c>
      <c r="J824" s="264">
        <v>914</v>
      </c>
      <c r="K824" s="264">
        <v>2471</v>
      </c>
      <c r="L824" s="264">
        <v>2349</v>
      </c>
      <c r="M824" s="264">
        <v>2296</v>
      </c>
      <c r="N824" s="267">
        <v>0.946570563098393</v>
      </c>
      <c r="O824" s="266">
        <v>69997</v>
      </c>
      <c r="P824" s="294">
        <v>0.9</v>
      </c>
      <c r="Q824" s="267">
        <v>0.927083333333333</v>
      </c>
      <c r="R824" s="267">
        <v>0.955329949238579</v>
      </c>
      <c r="S824" s="267">
        <v>0.950627276406313</v>
      </c>
      <c r="T824" s="295">
        <v>-0.0282466159052454</v>
      </c>
      <c r="U824" s="266">
        <v>73948</v>
      </c>
      <c r="V824" s="266">
        <v>68669</v>
      </c>
      <c r="W824" s="267">
        <v>0.928611997619949</v>
      </c>
      <c r="X824" s="267">
        <v>0.903356481481482</v>
      </c>
      <c r="Y824" s="268">
        <v>0.927918781725888</v>
      </c>
      <c r="Z824" s="268">
        <v>0.929178470254957</v>
      </c>
      <c r="AA824" s="295">
        <v>-0.0245623002444069</v>
      </c>
      <c r="AB824" s="264">
        <v>16691</v>
      </c>
      <c r="AC824" s="264">
        <v>15408</v>
      </c>
      <c r="AD824" s="264">
        <v>16893</v>
      </c>
      <c r="AE824" s="264">
        <v>15708</v>
      </c>
      <c r="AF824" s="268">
        <v>0.923132226948655</v>
      </c>
      <c r="AG824" s="268">
        <v>0.92985260166933</v>
      </c>
      <c r="AH824" s="295">
        <v>-0.00672037472067555</v>
      </c>
    </row>
    <row r="825" spans="1:34">
      <c r="A825" s="315" t="s">
        <v>1158</v>
      </c>
      <c r="B825" s="321" t="s">
        <v>3345</v>
      </c>
      <c r="C825" s="293" t="s">
        <v>1449</v>
      </c>
      <c r="D825" s="321" t="s">
        <v>1450</v>
      </c>
      <c r="E825" s="263">
        <v>2707</v>
      </c>
      <c r="F825" s="263">
        <v>2457</v>
      </c>
      <c r="G825" s="263">
        <v>2365</v>
      </c>
      <c r="H825" s="264">
        <v>725</v>
      </c>
      <c r="I825" s="264">
        <v>687</v>
      </c>
      <c r="J825" s="264">
        <v>661</v>
      </c>
      <c r="K825" s="264">
        <v>1816</v>
      </c>
      <c r="L825" s="264">
        <v>1690</v>
      </c>
      <c r="M825" s="264">
        <v>1611</v>
      </c>
      <c r="N825" s="267">
        <v>0.932370579333794</v>
      </c>
      <c r="O825" s="266">
        <v>49907</v>
      </c>
      <c r="P825" s="294">
        <v>0.9</v>
      </c>
      <c r="Q825" s="267">
        <v>0.90764684152198</v>
      </c>
      <c r="R825" s="267">
        <v>0.947586206896552</v>
      </c>
      <c r="S825" s="267">
        <v>0.930616740088106</v>
      </c>
      <c r="T825" s="295">
        <v>-0.0399393653745717</v>
      </c>
      <c r="U825" s="266">
        <v>53527</v>
      </c>
      <c r="V825" s="266">
        <v>48431</v>
      </c>
      <c r="W825" s="267">
        <v>0.904795710575971</v>
      </c>
      <c r="X825" s="267">
        <v>0.873660879202069</v>
      </c>
      <c r="Y825" s="268">
        <v>0.911724137931034</v>
      </c>
      <c r="Z825" s="268">
        <v>0.887114537444934</v>
      </c>
      <c r="AA825" s="295">
        <v>-0.0380632587289658</v>
      </c>
      <c r="AB825" s="264">
        <v>12560</v>
      </c>
      <c r="AC825" s="264">
        <v>11195</v>
      </c>
      <c r="AD825" s="264">
        <v>12296</v>
      </c>
      <c r="AE825" s="264">
        <v>11207</v>
      </c>
      <c r="AF825" s="268">
        <v>0.891321656050955</v>
      </c>
      <c r="AG825" s="268">
        <v>0.911434612882238</v>
      </c>
      <c r="AH825" s="295">
        <v>-0.0201129568312828</v>
      </c>
    </row>
    <row r="826" spans="1:34">
      <c r="A826" s="315" t="s">
        <v>1158</v>
      </c>
      <c r="B826" s="321" t="s">
        <v>3345</v>
      </c>
      <c r="C826" s="293" t="s">
        <v>1451</v>
      </c>
      <c r="D826" s="321" t="s">
        <v>1452</v>
      </c>
      <c r="E826" s="263">
        <v>4116</v>
      </c>
      <c r="F826" s="263">
        <v>3851</v>
      </c>
      <c r="G826" s="263">
        <v>3732</v>
      </c>
      <c r="H826" s="264">
        <v>1152</v>
      </c>
      <c r="I826" s="264">
        <v>1036</v>
      </c>
      <c r="J826" s="264">
        <v>1071</v>
      </c>
      <c r="K826" s="264">
        <v>2785</v>
      </c>
      <c r="L826" s="264">
        <v>2673</v>
      </c>
      <c r="M826" s="264">
        <v>2626</v>
      </c>
      <c r="N826" s="267">
        <v>0.946394852786908</v>
      </c>
      <c r="O826" s="266">
        <v>81195</v>
      </c>
      <c r="P826" s="294">
        <v>0.9</v>
      </c>
      <c r="Q826" s="267">
        <v>0.935617103984451</v>
      </c>
      <c r="R826" s="267">
        <v>0.899305555555556</v>
      </c>
      <c r="S826" s="267">
        <v>0.959784560143627</v>
      </c>
      <c r="T826" s="295">
        <v>0.0363115484288954</v>
      </c>
      <c r="U826" s="266">
        <v>85794</v>
      </c>
      <c r="V826" s="266">
        <v>80506</v>
      </c>
      <c r="W826" s="267">
        <v>0.93836398815768</v>
      </c>
      <c r="X826" s="267">
        <v>0.906705539358601</v>
      </c>
      <c r="Y826" s="268">
        <v>0.9296875</v>
      </c>
      <c r="Z826" s="268">
        <v>0.942908438061041</v>
      </c>
      <c r="AA826" s="295">
        <v>-0.0229819606413995</v>
      </c>
      <c r="AB826" s="264">
        <v>19568</v>
      </c>
      <c r="AC826" s="264">
        <v>18266</v>
      </c>
      <c r="AD826" s="264">
        <v>18809</v>
      </c>
      <c r="AE826" s="264">
        <v>17682</v>
      </c>
      <c r="AF826" s="268">
        <v>0.933462796402289</v>
      </c>
      <c r="AG826" s="268">
        <v>0.940081875697804</v>
      </c>
      <c r="AH826" s="295">
        <v>-0.00661907929551475</v>
      </c>
    </row>
    <row r="827" spans="1:34">
      <c r="A827" s="315" t="s">
        <v>1158</v>
      </c>
      <c r="B827" s="321" t="s">
        <v>3345</v>
      </c>
      <c r="C827" s="293" t="s">
        <v>1453</v>
      </c>
      <c r="D827" s="321" t="s">
        <v>1454</v>
      </c>
      <c r="E827" s="263">
        <v>4462</v>
      </c>
      <c r="F827" s="263">
        <v>4063</v>
      </c>
      <c r="G827" s="263">
        <v>3907</v>
      </c>
      <c r="H827" s="264">
        <v>1169</v>
      </c>
      <c r="I827" s="264">
        <v>1115</v>
      </c>
      <c r="J827" s="264">
        <v>1043</v>
      </c>
      <c r="K827" s="264">
        <v>2892</v>
      </c>
      <c r="L827" s="264">
        <v>2588</v>
      </c>
      <c r="M827" s="264">
        <v>2633</v>
      </c>
      <c r="N827" s="267">
        <v>0.939315971860042</v>
      </c>
      <c r="O827" s="266">
        <v>81047</v>
      </c>
      <c r="P827" s="294">
        <v>0.9</v>
      </c>
      <c r="Q827" s="267">
        <v>0.910578216046616</v>
      </c>
      <c r="R827" s="267">
        <v>0.953806672369547</v>
      </c>
      <c r="S827" s="267">
        <v>0.894882434301521</v>
      </c>
      <c r="T827" s="295">
        <v>-0.0432284563229308</v>
      </c>
      <c r="U827" s="266">
        <v>86283</v>
      </c>
      <c r="V827" s="266">
        <v>77373</v>
      </c>
      <c r="W827" s="267">
        <v>0.896735162198811</v>
      </c>
      <c r="X827" s="267">
        <v>0.875616315553563</v>
      </c>
      <c r="Y827" s="268">
        <v>0.892215568862275</v>
      </c>
      <c r="Z827" s="268">
        <v>0.910442600276625</v>
      </c>
      <c r="AA827" s="295">
        <v>-0.016599253308712</v>
      </c>
      <c r="AB827" s="264">
        <v>20123</v>
      </c>
      <c r="AC827" s="264">
        <v>18193</v>
      </c>
      <c r="AD827" s="264">
        <v>19586</v>
      </c>
      <c r="AE827" s="264">
        <v>17691</v>
      </c>
      <c r="AF827" s="268">
        <v>0.904089847438255</v>
      </c>
      <c r="AG827" s="268">
        <v>0.903247217400184</v>
      </c>
      <c r="AH827" s="295">
        <v>0.000842630038070946</v>
      </c>
    </row>
    <row r="828" spans="1:34">
      <c r="A828" s="315" t="s">
        <v>1158</v>
      </c>
      <c r="B828" s="321" t="s">
        <v>3345</v>
      </c>
      <c r="C828" s="293" t="s">
        <v>1455</v>
      </c>
      <c r="D828" s="321" t="s">
        <v>1456</v>
      </c>
      <c r="E828" s="263">
        <v>3064</v>
      </c>
      <c r="F828" s="263">
        <v>2763</v>
      </c>
      <c r="G828" s="263">
        <v>2779</v>
      </c>
      <c r="H828" s="264">
        <v>1111</v>
      </c>
      <c r="I828" s="264">
        <v>1027</v>
      </c>
      <c r="J828" s="264">
        <v>1053</v>
      </c>
      <c r="K828" s="264">
        <v>2232</v>
      </c>
      <c r="L828" s="264">
        <v>1987</v>
      </c>
      <c r="M828" s="264">
        <v>2062</v>
      </c>
      <c r="N828" s="267">
        <v>0.930016505541146</v>
      </c>
      <c r="O828" s="266">
        <v>59163</v>
      </c>
      <c r="P828" s="294">
        <v>0.9</v>
      </c>
      <c r="Q828" s="267">
        <v>0.901762402088773</v>
      </c>
      <c r="R828" s="267">
        <v>0.924392439243924</v>
      </c>
      <c r="S828" s="267">
        <v>0.890232974910394</v>
      </c>
      <c r="T828" s="295">
        <v>-0.0226300371551516</v>
      </c>
      <c r="U828" s="266">
        <v>63615</v>
      </c>
      <c r="V828" s="266">
        <v>58731</v>
      </c>
      <c r="W828" s="267">
        <v>0.92322565432681</v>
      </c>
      <c r="X828" s="267">
        <v>0.906984334203655</v>
      </c>
      <c r="Y828" s="268">
        <v>0.947794779477948</v>
      </c>
      <c r="Z828" s="268">
        <v>0.923835125448029</v>
      </c>
      <c r="AA828" s="295">
        <v>-0.0408104452742925</v>
      </c>
      <c r="AB828" s="264">
        <v>15699</v>
      </c>
      <c r="AC828" s="264">
        <v>14482</v>
      </c>
      <c r="AD828" s="264">
        <v>15149</v>
      </c>
      <c r="AE828" s="264">
        <v>14049</v>
      </c>
      <c r="AF828" s="268">
        <v>0.92247913879865</v>
      </c>
      <c r="AG828" s="268">
        <v>0.927387946399102</v>
      </c>
      <c r="AH828" s="295">
        <v>-0.00490880760045265</v>
      </c>
    </row>
    <row r="829" spans="1:34">
      <c r="A829" s="315" t="s">
        <v>1158</v>
      </c>
      <c r="B829" s="321" t="s">
        <v>3345</v>
      </c>
      <c r="C829" s="293" t="s">
        <v>1457</v>
      </c>
      <c r="D829" s="321" t="s">
        <v>1458</v>
      </c>
      <c r="E829" s="263">
        <v>2510</v>
      </c>
      <c r="F829" s="263">
        <v>2320</v>
      </c>
      <c r="G829" s="263">
        <v>2257</v>
      </c>
      <c r="H829" s="264">
        <v>622</v>
      </c>
      <c r="I829" s="264">
        <v>580</v>
      </c>
      <c r="J829" s="264">
        <v>575</v>
      </c>
      <c r="K829" s="264">
        <v>1727</v>
      </c>
      <c r="L829" s="264">
        <v>1598</v>
      </c>
      <c r="M829" s="264">
        <v>1600</v>
      </c>
      <c r="N829" s="267">
        <v>0.942853178457452</v>
      </c>
      <c r="O829" s="266">
        <v>47566</v>
      </c>
      <c r="P829" s="294">
        <v>0.9</v>
      </c>
      <c r="Q829" s="267">
        <v>0.924302788844621</v>
      </c>
      <c r="R829" s="267">
        <v>0.932475884244373</v>
      </c>
      <c r="S829" s="267">
        <v>0.92530399536769</v>
      </c>
      <c r="T829" s="295">
        <v>-0.00817309539975153</v>
      </c>
      <c r="U829" s="266">
        <v>50449</v>
      </c>
      <c r="V829" s="266">
        <v>46837</v>
      </c>
      <c r="W829" s="267">
        <v>0.928402941584571</v>
      </c>
      <c r="X829" s="267">
        <v>0.899203187250996</v>
      </c>
      <c r="Y829" s="268">
        <v>0.92443729903537</v>
      </c>
      <c r="Z829" s="268">
        <v>0.926462072958888</v>
      </c>
      <c r="AA829" s="295">
        <v>-0.0252341117843737</v>
      </c>
      <c r="AB829" s="264">
        <v>11569</v>
      </c>
      <c r="AC829" s="264">
        <v>10511</v>
      </c>
      <c r="AD829" s="264">
        <v>11570</v>
      </c>
      <c r="AE829" s="264">
        <v>10806</v>
      </c>
      <c r="AF829" s="268">
        <v>0.908548707753479</v>
      </c>
      <c r="AG829" s="268">
        <v>0.933967156439067</v>
      </c>
      <c r="AH829" s="295">
        <v>-0.0254184486855874</v>
      </c>
    </row>
    <row r="830" spans="1:34">
      <c r="A830" s="315" t="s">
        <v>1158</v>
      </c>
      <c r="B830" s="321" t="s">
        <v>3345</v>
      </c>
      <c r="C830" s="293" t="s">
        <v>1459</v>
      </c>
      <c r="D830" s="321" t="s">
        <v>1460</v>
      </c>
      <c r="E830" s="263">
        <v>2573</v>
      </c>
      <c r="F830" s="263">
        <v>2311</v>
      </c>
      <c r="G830" s="263">
        <v>2292</v>
      </c>
      <c r="H830" s="264">
        <v>685</v>
      </c>
      <c r="I830" s="264">
        <v>615</v>
      </c>
      <c r="J830" s="264">
        <v>612</v>
      </c>
      <c r="K830" s="264">
        <v>1844</v>
      </c>
      <c r="L830" s="264">
        <v>1692</v>
      </c>
      <c r="M830" s="264">
        <v>1718</v>
      </c>
      <c r="N830" s="267">
        <v>0.921591253026634</v>
      </c>
      <c r="O830" s="266">
        <v>48719</v>
      </c>
      <c r="P830" s="294">
        <v>0.9</v>
      </c>
      <c r="Q830" s="267">
        <v>0.898173338515352</v>
      </c>
      <c r="R830" s="267">
        <v>0.897810218978102</v>
      </c>
      <c r="S830" s="267">
        <v>0.917570498915401</v>
      </c>
      <c r="T830" s="295">
        <v>0.000363119537249545</v>
      </c>
      <c r="U830" s="266">
        <v>52864</v>
      </c>
      <c r="V830" s="266">
        <v>48265</v>
      </c>
      <c r="W830" s="267">
        <v>0.913003177966102</v>
      </c>
      <c r="X830" s="267">
        <v>0.890788962300816</v>
      </c>
      <c r="Y830" s="268">
        <v>0.893430656934307</v>
      </c>
      <c r="Z830" s="268">
        <v>0.931670281995662</v>
      </c>
      <c r="AA830" s="295">
        <v>-0.0026416946334904</v>
      </c>
      <c r="AB830" s="264">
        <v>12231</v>
      </c>
      <c r="AC830" s="264">
        <v>11174</v>
      </c>
      <c r="AD830" s="264">
        <v>12218</v>
      </c>
      <c r="AE830" s="264">
        <v>11110</v>
      </c>
      <c r="AF830" s="268">
        <v>0.91358024691358</v>
      </c>
      <c r="AG830" s="268">
        <v>0.909314126698314</v>
      </c>
      <c r="AH830" s="295">
        <v>0.00426612021526618</v>
      </c>
    </row>
    <row r="831" spans="1:34">
      <c r="A831" s="315" t="s">
        <v>1158</v>
      </c>
      <c r="B831" s="321" t="s">
        <v>3345</v>
      </c>
      <c r="C831" s="293" t="s">
        <v>1461</v>
      </c>
      <c r="D831" s="321" t="s">
        <v>1462</v>
      </c>
      <c r="E831" s="263">
        <v>3522</v>
      </c>
      <c r="F831" s="263">
        <v>3313</v>
      </c>
      <c r="G831" s="263">
        <v>3111</v>
      </c>
      <c r="H831" s="264">
        <v>838</v>
      </c>
      <c r="I831" s="264">
        <v>789</v>
      </c>
      <c r="J831" s="264">
        <v>745</v>
      </c>
      <c r="K831" s="264">
        <v>2501</v>
      </c>
      <c r="L831" s="264">
        <v>2384</v>
      </c>
      <c r="M831" s="264">
        <v>2267</v>
      </c>
      <c r="N831" s="267">
        <v>0.950115441125026</v>
      </c>
      <c r="O831" s="266">
        <v>67900</v>
      </c>
      <c r="P831" s="294">
        <v>0.9</v>
      </c>
      <c r="Q831" s="267">
        <v>0.940658716638274</v>
      </c>
      <c r="R831" s="267">
        <v>0.941527446300716</v>
      </c>
      <c r="S831" s="267">
        <v>0.953218712514994</v>
      </c>
      <c r="T831" s="295">
        <v>-0.000868729662442225</v>
      </c>
      <c r="U831" s="266">
        <v>71465</v>
      </c>
      <c r="V831" s="266">
        <v>65110</v>
      </c>
      <c r="W831" s="267">
        <v>0.911075351570699</v>
      </c>
      <c r="X831" s="267">
        <v>0.883304940374787</v>
      </c>
      <c r="Y831" s="268">
        <v>0.889021479713604</v>
      </c>
      <c r="Z831" s="268">
        <v>0.906437425029988</v>
      </c>
      <c r="AA831" s="295">
        <v>-0.00571653933881677</v>
      </c>
      <c r="AB831" s="264">
        <v>16020</v>
      </c>
      <c r="AC831" s="264">
        <v>14493</v>
      </c>
      <c r="AD831" s="264">
        <v>16296</v>
      </c>
      <c r="AE831" s="264">
        <v>14813</v>
      </c>
      <c r="AF831" s="268">
        <v>0.904681647940075</v>
      </c>
      <c r="AG831" s="268">
        <v>0.908996072655866</v>
      </c>
      <c r="AH831" s="295">
        <v>-0.00431442471579158</v>
      </c>
    </row>
    <row r="832" spans="1:34">
      <c r="A832" s="315" t="s">
        <v>1158</v>
      </c>
      <c r="B832" s="321" t="s">
        <v>3345</v>
      </c>
      <c r="C832" s="293" t="s">
        <v>1463</v>
      </c>
      <c r="D832" s="321" t="s">
        <v>1464</v>
      </c>
      <c r="E832" s="263">
        <v>2903</v>
      </c>
      <c r="F832" s="263">
        <v>2612</v>
      </c>
      <c r="G832" s="263">
        <v>2510</v>
      </c>
      <c r="H832" s="264">
        <v>849</v>
      </c>
      <c r="I832" s="264">
        <v>793</v>
      </c>
      <c r="J832" s="264">
        <v>750</v>
      </c>
      <c r="K832" s="264">
        <v>1962</v>
      </c>
      <c r="L832" s="264">
        <v>1819</v>
      </c>
      <c r="M832" s="264">
        <v>1803</v>
      </c>
      <c r="N832" s="267">
        <v>0.91888355083895</v>
      </c>
      <c r="O832" s="266">
        <v>51259</v>
      </c>
      <c r="P832" s="294">
        <v>0.9</v>
      </c>
      <c r="Q832" s="267">
        <v>0.899758870134344</v>
      </c>
      <c r="R832" s="267">
        <v>0.934040047114252</v>
      </c>
      <c r="S832" s="267">
        <v>0.927115188583079</v>
      </c>
      <c r="T832" s="295">
        <v>-0.0342811769799083</v>
      </c>
      <c r="U832" s="266">
        <v>55784</v>
      </c>
      <c r="V832" s="266">
        <v>50782</v>
      </c>
      <c r="W832" s="267">
        <v>0.910332711888714</v>
      </c>
      <c r="X832" s="267">
        <v>0.864622803995866</v>
      </c>
      <c r="Y832" s="268">
        <v>0.88339222614841</v>
      </c>
      <c r="Z832" s="268">
        <v>0.918960244648318</v>
      </c>
      <c r="AA832" s="295">
        <v>-0.0187694221525435</v>
      </c>
      <c r="AB832" s="264">
        <v>13350</v>
      </c>
      <c r="AC832" s="264">
        <v>12030</v>
      </c>
      <c r="AD832" s="264">
        <v>12692</v>
      </c>
      <c r="AE832" s="264">
        <v>11647</v>
      </c>
      <c r="AF832" s="268">
        <v>0.901123595505618</v>
      </c>
      <c r="AG832" s="268">
        <v>0.917664670658683</v>
      </c>
      <c r="AH832" s="295">
        <v>-0.0165410751530647</v>
      </c>
    </row>
    <row r="833" spans="1:34">
      <c r="A833" s="315" t="s">
        <v>1158</v>
      </c>
      <c r="B833" s="321" t="s">
        <v>3345</v>
      </c>
      <c r="C833" s="293" t="s">
        <v>1465</v>
      </c>
      <c r="D833" s="321" t="s">
        <v>1466</v>
      </c>
      <c r="E833" s="263">
        <v>2613</v>
      </c>
      <c r="F833" s="263">
        <v>2429</v>
      </c>
      <c r="G833" s="263">
        <v>2352</v>
      </c>
      <c r="H833" s="264">
        <v>966</v>
      </c>
      <c r="I833" s="264">
        <v>918</v>
      </c>
      <c r="J833" s="264">
        <v>909</v>
      </c>
      <c r="K833" s="264">
        <v>2110</v>
      </c>
      <c r="L833" s="264">
        <v>1960</v>
      </c>
      <c r="M833" s="264">
        <v>1872</v>
      </c>
      <c r="N833" s="267">
        <v>0.929775630207316</v>
      </c>
      <c r="O833" s="266">
        <v>52338</v>
      </c>
      <c r="P833" s="294">
        <v>0.9</v>
      </c>
      <c r="Q833" s="267">
        <v>0.929582854955989</v>
      </c>
      <c r="R833" s="267">
        <v>0.950310559006211</v>
      </c>
      <c r="S833" s="267">
        <v>0.928909952606635</v>
      </c>
      <c r="T833" s="295">
        <v>-0.020727704050222</v>
      </c>
      <c r="U833" s="266">
        <v>56291</v>
      </c>
      <c r="V833" s="266">
        <v>51729</v>
      </c>
      <c r="W833" s="267">
        <v>0.918956849229895</v>
      </c>
      <c r="X833" s="267">
        <v>0.900114810562572</v>
      </c>
      <c r="Y833" s="268">
        <v>0.940993788819876</v>
      </c>
      <c r="Z833" s="268">
        <v>0.887203791469194</v>
      </c>
      <c r="AA833" s="295">
        <v>-0.040878978257304</v>
      </c>
      <c r="AB833" s="264">
        <v>13430</v>
      </c>
      <c r="AC833" s="264">
        <v>12181</v>
      </c>
      <c r="AD833" s="264">
        <v>12779</v>
      </c>
      <c r="AE833" s="264">
        <v>11808</v>
      </c>
      <c r="AF833" s="268">
        <v>0.906999255398362</v>
      </c>
      <c r="AG833" s="268">
        <v>0.92401596369043</v>
      </c>
      <c r="AH833" s="295">
        <v>-0.0170167082920677</v>
      </c>
    </row>
    <row r="834" spans="1:34">
      <c r="A834" s="315" t="s">
        <v>1158</v>
      </c>
      <c r="B834" s="321" t="s">
        <v>3345</v>
      </c>
      <c r="C834" s="293" t="s">
        <v>1467</v>
      </c>
      <c r="D834" s="321" t="s">
        <v>1468</v>
      </c>
      <c r="E834" s="263">
        <v>1805</v>
      </c>
      <c r="F834" s="263">
        <v>1660</v>
      </c>
      <c r="G834" s="263">
        <v>1618</v>
      </c>
      <c r="H834" s="264">
        <v>522</v>
      </c>
      <c r="I834" s="264">
        <v>505</v>
      </c>
      <c r="J834" s="264">
        <v>468</v>
      </c>
      <c r="K834" s="264">
        <v>1243</v>
      </c>
      <c r="L834" s="264">
        <v>1158</v>
      </c>
      <c r="M834" s="264">
        <v>1120</v>
      </c>
      <c r="N834" s="267">
        <v>0.945408771697363</v>
      </c>
      <c r="O834" s="266">
        <v>35675</v>
      </c>
      <c r="P834" s="294">
        <v>0.9</v>
      </c>
      <c r="Q834" s="267">
        <v>0.919667590027701</v>
      </c>
      <c r="R834" s="267">
        <v>0.967432950191571</v>
      </c>
      <c r="S834" s="267">
        <v>0.931617055510861</v>
      </c>
      <c r="T834" s="295">
        <v>-0.04776536016387</v>
      </c>
      <c r="U834" s="266">
        <v>37735</v>
      </c>
      <c r="V834" s="266">
        <v>34550</v>
      </c>
      <c r="W834" s="267">
        <v>0.91559560090102</v>
      </c>
      <c r="X834" s="267">
        <v>0.896398891966759</v>
      </c>
      <c r="Y834" s="268">
        <v>0.896551724137931</v>
      </c>
      <c r="Z834" s="268">
        <v>0.901045856798069</v>
      </c>
      <c r="AA834" s="295">
        <v>-0.000152832171172013</v>
      </c>
      <c r="AB834" s="264">
        <v>8714</v>
      </c>
      <c r="AC834" s="264">
        <v>7958</v>
      </c>
      <c r="AD834" s="264">
        <v>8550</v>
      </c>
      <c r="AE834" s="264">
        <v>7853</v>
      </c>
      <c r="AF834" s="268">
        <v>0.913243057149415</v>
      </c>
      <c r="AG834" s="268">
        <v>0.918479532163743</v>
      </c>
      <c r="AH834" s="295">
        <v>-0.00523647501432789</v>
      </c>
    </row>
    <row r="835" spans="1:34">
      <c r="A835" s="315" t="s">
        <v>1158</v>
      </c>
      <c r="B835" s="321" t="s">
        <v>3345</v>
      </c>
      <c r="C835" s="293" t="s">
        <v>1469</v>
      </c>
      <c r="D835" s="321" t="s">
        <v>1470</v>
      </c>
      <c r="E835" s="263">
        <v>1915</v>
      </c>
      <c r="F835" s="263">
        <v>1789</v>
      </c>
      <c r="G835" s="263">
        <v>1708</v>
      </c>
      <c r="H835" s="264">
        <v>549</v>
      </c>
      <c r="I835" s="264">
        <v>465</v>
      </c>
      <c r="J835" s="264">
        <v>518</v>
      </c>
      <c r="K835" s="264">
        <v>1311</v>
      </c>
      <c r="L835" s="264">
        <v>1239</v>
      </c>
      <c r="M835" s="264">
        <v>1247</v>
      </c>
      <c r="N835" s="267">
        <v>0.943461071345513</v>
      </c>
      <c r="O835" s="266">
        <v>36511</v>
      </c>
      <c r="P835" s="294">
        <v>0.9</v>
      </c>
      <c r="Q835" s="267">
        <v>0.93420365535248</v>
      </c>
      <c r="R835" s="267">
        <v>0.846994535519126</v>
      </c>
      <c r="S835" s="267">
        <v>0.945080091533181</v>
      </c>
      <c r="T835" s="295">
        <v>0.0872091198333547</v>
      </c>
      <c r="U835" s="266">
        <v>38699</v>
      </c>
      <c r="V835" s="266">
        <v>36447</v>
      </c>
      <c r="W835" s="267">
        <v>0.941807281841908</v>
      </c>
      <c r="X835" s="267">
        <v>0.891906005221932</v>
      </c>
      <c r="Y835" s="268">
        <v>0.943533697632058</v>
      </c>
      <c r="Z835" s="268">
        <v>0.95118230358505</v>
      </c>
      <c r="AA835" s="295">
        <v>-0.0516276924101262</v>
      </c>
      <c r="AB835" s="264">
        <v>9259</v>
      </c>
      <c r="AC835" s="264">
        <v>8571</v>
      </c>
      <c r="AD835" s="264">
        <v>8769</v>
      </c>
      <c r="AE835" s="264">
        <v>8316</v>
      </c>
      <c r="AF835" s="268">
        <v>0.925693919429744</v>
      </c>
      <c r="AG835" s="268">
        <v>0.9483407458091</v>
      </c>
      <c r="AH835" s="295">
        <v>-0.0226468263793562</v>
      </c>
    </row>
    <row r="836" spans="1:34">
      <c r="A836" s="315" t="s">
        <v>1158</v>
      </c>
      <c r="B836" s="321" t="s">
        <v>3345</v>
      </c>
      <c r="C836" s="293" t="s">
        <v>1471</v>
      </c>
      <c r="D836" s="321" t="s">
        <v>1472</v>
      </c>
      <c r="E836" s="263">
        <v>8271</v>
      </c>
      <c r="F836" s="263">
        <v>7864</v>
      </c>
      <c r="G836" s="263">
        <v>7434</v>
      </c>
      <c r="H836" s="264">
        <v>2216</v>
      </c>
      <c r="I836" s="264">
        <v>2112</v>
      </c>
      <c r="J836" s="264">
        <v>1955</v>
      </c>
      <c r="K836" s="264">
        <v>5753</v>
      </c>
      <c r="L836" s="264">
        <v>5538</v>
      </c>
      <c r="M836" s="264">
        <v>5226</v>
      </c>
      <c r="N836" s="267">
        <v>0.938058298072402</v>
      </c>
      <c r="O836" s="266">
        <v>159620</v>
      </c>
      <c r="P836" s="294">
        <v>0.9</v>
      </c>
      <c r="Q836" s="267">
        <v>0.950791923588442</v>
      </c>
      <c r="R836" s="267">
        <v>0.953068592057762</v>
      </c>
      <c r="S836" s="267">
        <v>0.962628193985747</v>
      </c>
      <c r="T836" s="295">
        <v>-0.00227666846932018</v>
      </c>
      <c r="U836" s="266">
        <v>170160</v>
      </c>
      <c r="V836" s="266">
        <v>156083</v>
      </c>
      <c r="W836" s="267">
        <v>0.917271979313587</v>
      </c>
      <c r="X836" s="267">
        <v>0.898803046789989</v>
      </c>
      <c r="Y836" s="268">
        <v>0.882220216606498</v>
      </c>
      <c r="Z836" s="268">
        <v>0.90839561967669</v>
      </c>
      <c r="AA836" s="295">
        <v>0.0165828301834909</v>
      </c>
      <c r="AB836" s="264">
        <v>38654</v>
      </c>
      <c r="AC836" s="264">
        <v>35380</v>
      </c>
      <c r="AD836" s="264">
        <v>38187</v>
      </c>
      <c r="AE836" s="264">
        <v>34867</v>
      </c>
      <c r="AF836" s="268">
        <v>0.915299839602628</v>
      </c>
      <c r="AG836" s="268">
        <v>0.913059418126588</v>
      </c>
      <c r="AH836" s="295">
        <v>0.00224042147604087</v>
      </c>
    </row>
    <row r="837" spans="1:34">
      <c r="A837" s="315" t="s">
        <v>1158</v>
      </c>
      <c r="B837" s="321" t="s">
        <v>3345</v>
      </c>
      <c r="C837" s="293" t="s">
        <v>1473</v>
      </c>
      <c r="D837" s="321" t="s">
        <v>1474</v>
      </c>
      <c r="E837" s="263">
        <v>2442</v>
      </c>
      <c r="F837" s="263">
        <v>2329</v>
      </c>
      <c r="G837" s="263">
        <v>2231</v>
      </c>
      <c r="H837" s="264">
        <v>658</v>
      </c>
      <c r="I837" s="264">
        <v>634</v>
      </c>
      <c r="J837" s="264">
        <v>602</v>
      </c>
      <c r="K837" s="264">
        <v>1571</v>
      </c>
      <c r="L837" s="264">
        <v>1510</v>
      </c>
      <c r="M837" s="264">
        <v>1449</v>
      </c>
      <c r="N837" s="267">
        <v>0.932090207946891</v>
      </c>
      <c r="O837" s="266">
        <v>47737</v>
      </c>
      <c r="P837" s="294">
        <v>0.9</v>
      </c>
      <c r="Q837" s="267">
        <v>0.953726453726454</v>
      </c>
      <c r="R837" s="267">
        <v>0.963525835866261</v>
      </c>
      <c r="S837" s="267">
        <v>0.961171228516868</v>
      </c>
      <c r="T837" s="295">
        <v>-0.00979938213980769</v>
      </c>
      <c r="U837" s="266">
        <v>51215</v>
      </c>
      <c r="V837" s="266">
        <v>46812</v>
      </c>
      <c r="W837" s="267">
        <v>0.914029093039149</v>
      </c>
      <c r="X837" s="267">
        <v>0.913595413595414</v>
      </c>
      <c r="Y837" s="268">
        <v>0.914893617021277</v>
      </c>
      <c r="Z837" s="268">
        <v>0.922342457033737</v>
      </c>
      <c r="AA837" s="295">
        <v>-0.00129820342586295</v>
      </c>
      <c r="AB837" s="264">
        <v>11500</v>
      </c>
      <c r="AC837" s="264">
        <v>10516</v>
      </c>
      <c r="AD837" s="264">
        <v>11609</v>
      </c>
      <c r="AE837" s="264">
        <v>10612</v>
      </c>
      <c r="AF837" s="268">
        <v>0.914434782608696</v>
      </c>
      <c r="AG837" s="268">
        <v>0.914118356447584</v>
      </c>
      <c r="AH837" s="295">
        <v>0.000316426161111938</v>
      </c>
    </row>
    <row r="838" spans="1:34">
      <c r="A838" s="315" t="s">
        <v>1158</v>
      </c>
      <c r="B838" s="321" t="s">
        <v>3345</v>
      </c>
      <c r="C838" s="293" t="s">
        <v>1475</v>
      </c>
      <c r="D838" s="321" t="s">
        <v>1476</v>
      </c>
      <c r="E838" s="263">
        <v>2847</v>
      </c>
      <c r="F838" s="263">
        <v>2652</v>
      </c>
      <c r="G838" s="263">
        <v>2576</v>
      </c>
      <c r="H838" s="264">
        <v>769</v>
      </c>
      <c r="I838" s="264">
        <v>670</v>
      </c>
      <c r="J838" s="264">
        <v>678</v>
      </c>
      <c r="K838" s="264">
        <v>2067</v>
      </c>
      <c r="L838" s="264">
        <v>1689</v>
      </c>
      <c r="M838" s="264">
        <v>1778</v>
      </c>
      <c r="N838" s="267">
        <v>0.916615836067195</v>
      </c>
      <c r="O838" s="266">
        <v>55601</v>
      </c>
      <c r="P838" s="294">
        <v>0.9</v>
      </c>
      <c r="Q838" s="267">
        <v>0.931506849315068</v>
      </c>
      <c r="R838" s="267">
        <v>0.871261378413524</v>
      </c>
      <c r="S838" s="267">
        <v>0.817126269956459</v>
      </c>
      <c r="T838" s="295">
        <v>0.0602454709015444</v>
      </c>
      <c r="U838" s="266">
        <v>60659</v>
      </c>
      <c r="V838" s="266">
        <v>55330</v>
      </c>
      <c r="W838" s="267">
        <v>0.912148238513658</v>
      </c>
      <c r="X838" s="267">
        <v>0.904812082894275</v>
      </c>
      <c r="Y838" s="268">
        <v>0.881664499349805</v>
      </c>
      <c r="Z838" s="268">
        <v>0.860183841315917</v>
      </c>
      <c r="AA838" s="295">
        <v>0.0231475835444698</v>
      </c>
      <c r="AB838" s="264">
        <v>14098</v>
      </c>
      <c r="AC838" s="264">
        <v>12888</v>
      </c>
      <c r="AD838" s="264">
        <v>14021</v>
      </c>
      <c r="AE838" s="264">
        <v>12785</v>
      </c>
      <c r="AF838" s="268">
        <v>0.914172223010356</v>
      </c>
      <c r="AG838" s="268">
        <v>0.911846515940375</v>
      </c>
      <c r="AH838" s="295">
        <v>0.00232570706998092</v>
      </c>
    </row>
    <row r="839" spans="1:34">
      <c r="A839" s="315" t="s">
        <v>1158</v>
      </c>
      <c r="B839" s="321" t="s">
        <v>3345</v>
      </c>
      <c r="C839" s="293" t="s">
        <v>1477</v>
      </c>
      <c r="D839" s="321" t="s">
        <v>1478</v>
      </c>
      <c r="E839" s="263">
        <v>3030</v>
      </c>
      <c r="F839" s="263">
        <v>2668</v>
      </c>
      <c r="G839" s="263">
        <v>2388</v>
      </c>
      <c r="H839" s="264">
        <v>735</v>
      </c>
      <c r="I839" s="264">
        <v>660</v>
      </c>
      <c r="J839" s="264">
        <v>572</v>
      </c>
      <c r="K839" s="264">
        <v>2030</v>
      </c>
      <c r="L839" s="264">
        <v>1935</v>
      </c>
      <c r="M839" s="264">
        <v>1650</v>
      </c>
      <c r="N839" s="267">
        <v>0.921438610996279</v>
      </c>
      <c r="O839" s="266">
        <v>55724</v>
      </c>
      <c r="P839" s="294">
        <v>0.9</v>
      </c>
      <c r="Q839" s="267">
        <v>0.880528052805281</v>
      </c>
      <c r="R839" s="267">
        <v>0.897959183673469</v>
      </c>
      <c r="S839" s="267">
        <v>0.95320197044335</v>
      </c>
      <c r="T839" s="295">
        <v>-0.0174311308681888</v>
      </c>
      <c r="U839" s="266">
        <v>60475</v>
      </c>
      <c r="V839" s="266">
        <v>51297</v>
      </c>
      <c r="W839" s="267">
        <v>0.848234807771806</v>
      </c>
      <c r="X839" s="267">
        <v>0.788118811881188</v>
      </c>
      <c r="Y839" s="268">
        <v>0.778231292517007</v>
      </c>
      <c r="Z839" s="268">
        <v>0.812807881773399</v>
      </c>
      <c r="AA839" s="295">
        <v>0.00988751936418131</v>
      </c>
      <c r="AB839" s="264">
        <v>13665</v>
      </c>
      <c r="AC839" s="264">
        <v>11209</v>
      </c>
      <c r="AD839" s="264">
        <v>13658</v>
      </c>
      <c r="AE839" s="264">
        <v>11380</v>
      </c>
      <c r="AF839" s="268">
        <v>0.820270764727406</v>
      </c>
      <c r="AG839" s="268">
        <v>0.833211304729829</v>
      </c>
      <c r="AH839" s="295">
        <v>-0.0129405400024228</v>
      </c>
    </row>
    <row r="840" spans="1:34">
      <c r="A840" s="315" t="s">
        <v>1158</v>
      </c>
      <c r="B840" s="321" t="s">
        <v>3345</v>
      </c>
      <c r="C840" s="293" t="s">
        <v>1479</v>
      </c>
      <c r="D840" s="321" t="s">
        <v>1480</v>
      </c>
      <c r="E840" s="263">
        <v>3416</v>
      </c>
      <c r="F840" s="263">
        <v>3230</v>
      </c>
      <c r="G840" s="263">
        <v>3163</v>
      </c>
      <c r="H840" s="264">
        <v>943</v>
      </c>
      <c r="I840" s="264">
        <v>922</v>
      </c>
      <c r="J840" s="264">
        <v>879</v>
      </c>
      <c r="K840" s="264">
        <v>2390</v>
      </c>
      <c r="L840" s="264">
        <v>2207</v>
      </c>
      <c r="M840" s="264">
        <v>2235</v>
      </c>
      <c r="N840" s="267">
        <v>0.947732997481108</v>
      </c>
      <c r="O840" s="266">
        <v>67725</v>
      </c>
      <c r="P840" s="294">
        <v>0.9</v>
      </c>
      <c r="Q840" s="267">
        <v>0.945550351288056</v>
      </c>
      <c r="R840" s="267">
        <v>0.977730646871686</v>
      </c>
      <c r="S840" s="267">
        <v>0.923430962343096</v>
      </c>
      <c r="T840" s="295">
        <v>-0.0321802955836299</v>
      </c>
      <c r="U840" s="266">
        <v>71460</v>
      </c>
      <c r="V840" s="266">
        <v>66805</v>
      </c>
      <c r="W840" s="267">
        <v>0.934858662188637</v>
      </c>
      <c r="X840" s="267">
        <v>0.925936768149883</v>
      </c>
      <c r="Y840" s="268">
        <v>0.932131495227996</v>
      </c>
      <c r="Z840" s="268">
        <v>0.935146443514644</v>
      </c>
      <c r="AA840" s="295">
        <v>-0.00619472707811286</v>
      </c>
      <c r="AB840" s="264">
        <v>16279</v>
      </c>
      <c r="AC840" s="264">
        <v>15289</v>
      </c>
      <c r="AD840" s="264">
        <v>16128</v>
      </c>
      <c r="AE840" s="264">
        <v>14942</v>
      </c>
      <c r="AF840" s="268">
        <v>0.939185453651944</v>
      </c>
      <c r="AG840" s="268">
        <v>0.926463293650794</v>
      </c>
      <c r="AH840" s="295">
        <v>0.0127221600011506</v>
      </c>
    </row>
    <row r="841" spans="1:34">
      <c r="A841" s="315" t="s">
        <v>1158</v>
      </c>
      <c r="B841" s="321" t="s">
        <v>3345</v>
      </c>
      <c r="C841" s="293" t="s">
        <v>1481</v>
      </c>
      <c r="D841" s="321" t="s">
        <v>1482</v>
      </c>
      <c r="E841" s="263">
        <v>2745</v>
      </c>
      <c r="F841" s="263">
        <v>2573</v>
      </c>
      <c r="G841" s="263">
        <v>2513</v>
      </c>
      <c r="H841" s="264">
        <v>695</v>
      </c>
      <c r="I841" s="264">
        <v>629</v>
      </c>
      <c r="J841" s="264">
        <v>613</v>
      </c>
      <c r="K841" s="264">
        <v>1720</v>
      </c>
      <c r="L841" s="264">
        <v>1585</v>
      </c>
      <c r="M841" s="264">
        <v>1547</v>
      </c>
      <c r="N841" s="267">
        <v>0.924007007121368</v>
      </c>
      <c r="O841" s="266">
        <v>48527</v>
      </c>
      <c r="P841" s="294">
        <v>0.9</v>
      </c>
      <c r="Q841" s="267">
        <v>0.937340619307832</v>
      </c>
      <c r="R841" s="267">
        <v>0.905035971223022</v>
      </c>
      <c r="S841" s="267">
        <v>0.921511627906977</v>
      </c>
      <c r="T841" s="295">
        <v>0.0323046480848108</v>
      </c>
      <c r="U841" s="266">
        <v>52518</v>
      </c>
      <c r="V841" s="266">
        <v>47331</v>
      </c>
      <c r="W841" s="267">
        <v>0.901233862675654</v>
      </c>
      <c r="X841" s="267">
        <v>0.915482695810565</v>
      </c>
      <c r="Y841" s="268">
        <v>0.882014388489209</v>
      </c>
      <c r="Z841" s="268">
        <v>0.899418604651163</v>
      </c>
      <c r="AA841" s="295">
        <v>0.033468307321356</v>
      </c>
      <c r="AB841" s="264">
        <v>12072</v>
      </c>
      <c r="AC841" s="264">
        <v>10695</v>
      </c>
      <c r="AD841" s="264">
        <v>11841</v>
      </c>
      <c r="AE841" s="264">
        <v>10725</v>
      </c>
      <c r="AF841" s="268">
        <v>0.885934393638171</v>
      </c>
      <c r="AG841" s="268">
        <v>0.905751203445655</v>
      </c>
      <c r="AH841" s="295">
        <v>-0.019816809807484</v>
      </c>
    </row>
    <row r="842" spans="1:34">
      <c r="A842" s="315" t="s">
        <v>1158</v>
      </c>
      <c r="B842" s="321" t="s">
        <v>3345</v>
      </c>
      <c r="C842" s="293" t="s">
        <v>1483</v>
      </c>
      <c r="D842" s="321" t="s">
        <v>1484</v>
      </c>
      <c r="E842" s="263">
        <v>1172</v>
      </c>
      <c r="F842" s="263">
        <v>1138</v>
      </c>
      <c r="G842" s="263">
        <v>1059</v>
      </c>
      <c r="H842" s="264">
        <v>313</v>
      </c>
      <c r="I842" s="264">
        <v>295</v>
      </c>
      <c r="J842" s="264">
        <v>283</v>
      </c>
      <c r="K842" s="264">
        <v>829</v>
      </c>
      <c r="L842" s="264">
        <v>793</v>
      </c>
      <c r="M842" s="264">
        <v>758</v>
      </c>
      <c r="N842" s="267">
        <v>0.968134138588684</v>
      </c>
      <c r="O842" s="266">
        <v>24366</v>
      </c>
      <c r="P842" s="294">
        <v>0.9</v>
      </c>
      <c r="Q842" s="267">
        <v>0.97098976109215</v>
      </c>
      <c r="R842" s="267">
        <v>0.942492012779553</v>
      </c>
      <c r="S842" s="267">
        <v>0.956574185765983</v>
      </c>
      <c r="T842" s="295">
        <v>0.0284977483125974</v>
      </c>
      <c r="U842" s="266">
        <v>25168</v>
      </c>
      <c r="V842" s="266">
        <v>23181</v>
      </c>
      <c r="W842" s="267">
        <v>0.921050540368722</v>
      </c>
      <c r="X842" s="267">
        <v>0.90358361774744</v>
      </c>
      <c r="Y842" s="268">
        <v>0.904153354632588</v>
      </c>
      <c r="Z842" s="268">
        <v>0.914354644149578</v>
      </c>
      <c r="AA842" s="295">
        <v>-0.000569736885147609</v>
      </c>
      <c r="AB842" s="264">
        <v>5678</v>
      </c>
      <c r="AC842" s="264">
        <v>5195</v>
      </c>
      <c r="AD842" s="264">
        <v>5529</v>
      </c>
      <c r="AE842" s="264">
        <v>5101</v>
      </c>
      <c r="AF842" s="268">
        <v>0.914934836209933</v>
      </c>
      <c r="AG842" s="268">
        <v>0.922589980104901</v>
      </c>
      <c r="AH842" s="295">
        <v>-0.00765514389496835</v>
      </c>
    </row>
    <row r="843" spans="1:34">
      <c r="A843" s="315" t="s">
        <v>1158</v>
      </c>
      <c r="B843" s="321" t="s">
        <v>3345</v>
      </c>
      <c r="C843" s="293" t="s">
        <v>1485</v>
      </c>
      <c r="D843" s="321" t="s">
        <v>1486</v>
      </c>
      <c r="E843" s="263">
        <v>2360</v>
      </c>
      <c r="F843" s="263">
        <v>2222</v>
      </c>
      <c r="G843" s="263">
        <v>2173</v>
      </c>
      <c r="H843" s="264">
        <v>612</v>
      </c>
      <c r="I843" s="264">
        <v>586</v>
      </c>
      <c r="J843" s="264">
        <v>540</v>
      </c>
      <c r="K843" s="264">
        <v>1628</v>
      </c>
      <c r="L843" s="264">
        <v>1559</v>
      </c>
      <c r="M843" s="264">
        <v>1491</v>
      </c>
      <c r="N843" s="267">
        <v>0.943218776541752</v>
      </c>
      <c r="O843" s="266">
        <v>45532</v>
      </c>
      <c r="P843" s="294">
        <v>0.9</v>
      </c>
      <c r="Q843" s="267">
        <v>0.941525423728814</v>
      </c>
      <c r="R843" s="267">
        <v>0.957516339869281</v>
      </c>
      <c r="S843" s="267">
        <v>0.957616707616708</v>
      </c>
      <c r="T843" s="295">
        <v>-0.0159909161404675</v>
      </c>
      <c r="U843" s="266">
        <v>48273</v>
      </c>
      <c r="V843" s="266">
        <v>44180</v>
      </c>
      <c r="W843" s="267">
        <v>0.915211401818822</v>
      </c>
      <c r="X843" s="267">
        <v>0.920762711864407</v>
      </c>
      <c r="Y843" s="268">
        <v>0.882352941176471</v>
      </c>
      <c r="Z843" s="268">
        <v>0.915847665847666</v>
      </c>
      <c r="AA843" s="295">
        <v>0.0384097706879362</v>
      </c>
      <c r="AB843" s="264">
        <v>11164</v>
      </c>
      <c r="AC843" s="264">
        <v>10177</v>
      </c>
      <c r="AD843" s="264">
        <v>10789</v>
      </c>
      <c r="AE843" s="264">
        <v>9898</v>
      </c>
      <c r="AF843" s="268">
        <v>0.911590827660337</v>
      </c>
      <c r="AG843" s="268">
        <v>0.917415886551117</v>
      </c>
      <c r="AH843" s="295">
        <v>-0.00582505889078</v>
      </c>
    </row>
    <row r="844" spans="1:34">
      <c r="A844" s="315" t="s">
        <v>1158</v>
      </c>
      <c r="B844" s="321" t="s">
        <v>3345</v>
      </c>
      <c r="C844" s="293" t="s">
        <v>1487</v>
      </c>
      <c r="D844" s="321" t="s">
        <v>1488</v>
      </c>
      <c r="E844" s="263">
        <v>1406</v>
      </c>
      <c r="F844" s="263">
        <v>1356</v>
      </c>
      <c r="G844" s="263">
        <v>1326</v>
      </c>
      <c r="H844" s="264">
        <v>334</v>
      </c>
      <c r="I844" s="264">
        <v>331</v>
      </c>
      <c r="J844" s="264">
        <v>325</v>
      </c>
      <c r="K844" s="264">
        <v>918</v>
      </c>
      <c r="L844" s="264">
        <v>895</v>
      </c>
      <c r="M844" s="264">
        <v>883</v>
      </c>
      <c r="N844" s="267">
        <v>0.961927015325407</v>
      </c>
      <c r="O844" s="266">
        <v>27994</v>
      </c>
      <c r="P844" s="294">
        <v>0.9</v>
      </c>
      <c r="Q844" s="267">
        <v>0.964438122332859</v>
      </c>
      <c r="R844" s="267">
        <v>0.991017964071856</v>
      </c>
      <c r="S844" s="267">
        <v>0.974945533769063</v>
      </c>
      <c r="T844" s="295">
        <v>-0.0265798417389971</v>
      </c>
      <c r="U844" s="266">
        <v>29102</v>
      </c>
      <c r="V844" s="266">
        <v>27881</v>
      </c>
      <c r="W844" s="267">
        <v>0.958044120678991</v>
      </c>
      <c r="X844" s="267">
        <v>0.943100995732575</v>
      </c>
      <c r="Y844" s="268">
        <v>0.973053892215569</v>
      </c>
      <c r="Z844" s="268">
        <v>0.961873638344227</v>
      </c>
      <c r="AA844" s="295">
        <v>-0.0299528964829942</v>
      </c>
      <c r="AB844" s="264">
        <v>6325</v>
      </c>
      <c r="AC844" s="264">
        <v>6059</v>
      </c>
      <c r="AD844" s="264">
        <v>6513</v>
      </c>
      <c r="AE844" s="264">
        <v>6261</v>
      </c>
      <c r="AF844" s="268">
        <v>0.957944664031621</v>
      </c>
      <c r="AG844" s="268">
        <v>0.961308152924919</v>
      </c>
      <c r="AH844" s="295">
        <v>-0.00336348889329885</v>
      </c>
    </row>
    <row r="845" spans="1:34">
      <c r="A845" s="315" t="s">
        <v>1158</v>
      </c>
      <c r="B845" s="321" t="s">
        <v>3346</v>
      </c>
      <c r="C845" s="293" t="s">
        <v>1489</v>
      </c>
      <c r="D845" s="321" t="s">
        <v>1490</v>
      </c>
      <c r="E845" s="263">
        <v>6212</v>
      </c>
      <c r="F845" s="263">
        <v>5974</v>
      </c>
      <c r="G845" s="263">
        <v>5868</v>
      </c>
      <c r="H845" s="264">
        <v>2097</v>
      </c>
      <c r="I845" s="264">
        <v>2039</v>
      </c>
      <c r="J845" s="264">
        <v>1946</v>
      </c>
      <c r="K845" s="264">
        <v>3712</v>
      </c>
      <c r="L845" s="264">
        <v>3596</v>
      </c>
      <c r="M845" s="264">
        <v>3538</v>
      </c>
      <c r="N845" s="267">
        <v>0.966892590283969</v>
      </c>
      <c r="O845" s="266">
        <v>122543</v>
      </c>
      <c r="P845" s="294">
        <v>0.9</v>
      </c>
      <c r="Q845" s="267">
        <v>0.961687057308435</v>
      </c>
      <c r="R845" s="267">
        <v>0.972341440152599</v>
      </c>
      <c r="S845" s="267">
        <v>0.96875</v>
      </c>
      <c r="T845" s="295">
        <v>-0.0106543828441636</v>
      </c>
      <c r="U845" s="266">
        <v>126739</v>
      </c>
      <c r="V845" s="266">
        <v>120961</v>
      </c>
      <c r="W845" s="267">
        <v>0.954410244676067</v>
      </c>
      <c r="X845" s="267">
        <v>0.944623309723117</v>
      </c>
      <c r="Y845" s="268">
        <v>0.927992370052456</v>
      </c>
      <c r="Z845" s="268">
        <v>0.953125</v>
      </c>
      <c r="AA845" s="295">
        <v>0.0166309396706606</v>
      </c>
      <c r="AB845" s="264">
        <v>27168</v>
      </c>
      <c r="AC845" s="264">
        <v>25891</v>
      </c>
      <c r="AD845" s="264">
        <v>26644</v>
      </c>
      <c r="AE845" s="264">
        <v>25647</v>
      </c>
      <c r="AF845" s="268">
        <v>0.95299617196702</v>
      </c>
      <c r="AG845" s="268">
        <v>0.962580693589551</v>
      </c>
      <c r="AH845" s="295">
        <v>-0.00958452162253109</v>
      </c>
    </row>
    <row r="846" spans="1:34">
      <c r="A846" s="315" t="s">
        <v>1158</v>
      </c>
      <c r="B846" s="321" t="s">
        <v>3346</v>
      </c>
      <c r="C846" s="293" t="s">
        <v>1491</v>
      </c>
      <c r="D846" s="321" t="s">
        <v>1492</v>
      </c>
      <c r="E846" s="263">
        <v>2674</v>
      </c>
      <c r="F846" s="263">
        <v>2616</v>
      </c>
      <c r="G846" s="263">
        <v>2489</v>
      </c>
      <c r="H846" s="264">
        <v>843</v>
      </c>
      <c r="I846" s="264">
        <v>824</v>
      </c>
      <c r="J846" s="264">
        <v>792</v>
      </c>
      <c r="K846" s="264">
        <v>1546</v>
      </c>
      <c r="L846" s="264">
        <v>1513</v>
      </c>
      <c r="M846" s="264">
        <v>1445</v>
      </c>
      <c r="N846" s="267">
        <v>0.977406227558142</v>
      </c>
      <c r="O846" s="266">
        <v>53080</v>
      </c>
      <c r="P846" s="294">
        <v>0.9</v>
      </c>
      <c r="Q846" s="267">
        <v>0.978309648466717</v>
      </c>
      <c r="R846" s="267">
        <v>0.977461447212337</v>
      </c>
      <c r="S846" s="267">
        <v>0.978654592496766</v>
      </c>
      <c r="T846" s="295">
        <v>0.000848201254379677</v>
      </c>
      <c r="U846" s="266">
        <v>54307</v>
      </c>
      <c r="V846" s="266">
        <v>51701</v>
      </c>
      <c r="W846" s="267">
        <v>0.952013552580699</v>
      </c>
      <c r="X846" s="267">
        <v>0.930815258040389</v>
      </c>
      <c r="Y846" s="268">
        <v>0.939501779359431</v>
      </c>
      <c r="Z846" s="268">
        <v>0.934670116429495</v>
      </c>
      <c r="AA846" s="295">
        <v>-0.00868652131904168</v>
      </c>
      <c r="AB846" s="264">
        <v>11823</v>
      </c>
      <c r="AC846" s="264">
        <v>11126</v>
      </c>
      <c r="AD846" s="264">
        <v>11546</v>
      </c>
      <c r="AE846" s="264">
        <v>11100</v>
      </c>
      <c r="AF846" s="268">
        <v>0.941047111562209</v>
      </c>
      <c r="AG846" s="268">
        <v>0.961371903689589</v>
      </c>
      <c r="AH846" s="295">
        <v>-0.0203247921273803</v>
      </c>
    </row>
    <row r="847" spans="1:34">
      <c r="A847" s="315" t="s">
        <v>1158</v>
      </c>
      <c r="B847" s="321" t="s">
        <v>3346</v>
      </c>
      <c r="C847" s="293" t="s">
        <v>1493</v>
      </c>
      <c r="D847" s="321" t="s">
        <v>1494</v>
      </c>
      <c r="E847" s="263">
        <v>2816</v>
      </c>
      <c r="F847" s="263">
        <v>2711</v>
      </c>
      <c r="G847" s="263">
        <v>2651</v>
      </c>
      <c r="H847" s="264">
        <v>912</v>
      </c>
      <c r="I847" s="264">
        <v>874</v>
      </c>
      <c r="J847" s="264">
        <v>852</v>
      </c>
      <c r="K847" s="264">
        <v>1714</v>
      </c>
      <c r="L847" s="264">
        <v>1649</v>
      </c>
      <c r="M847" s="264">
        <v>1611</v>
      </c>
      <c r="N847" s="267">
        <v>0.974568751331014</v>
      </c>
      <c r="O847" s="266">
        <v>54915</v>
      </c>
      <c r="P847" s="294">
        <v>0.9</v>
      </c>
      <c r="Q847" s="267">
        <v>0.962713068181818</v>
      </c>
      <c r="R847" s="267">
        <v>0.958333333333333</v>
      </c>
      <c r="S847" s="267">
        <v>0.962077012835473</v>
      </c>
      <c r="T847" s="295">
        <v>0.00437973484848486</v>
      </c>
      <c r="U847" s="266">
        <v>56348</v>
      </c>
      <c r="V847" s="266">
        <v>53461</v>
      </c>
      <c r="W847" s="267">
        <v>0.948764818627103</v>
      </c>
      <c r="X847" s="267">
        <v>0.94140625</v>
      </c>
      <c r="Y847" s="268">
        <v>0.934210526315789</v>
      </c>
      <c r="Z847" s="268">
        <v>0.939906651108518</v>
      </c>
      <c r="AA847" s="295">
        <v>0.00719572368421051</v>
      </c>
      <c r="AB847" s="264">
        <v>12234</v>
      </c>
      <c r="AC847" s="264">
        <v>11609</v>
      </c>
      <c r="AD847" s="264">
        <v>11808</v>
      </c>
      <c r="AE847" s="264">
        <v>11322</v>
      </c>
      <c r="AF847" s="268">
        <v>0.948912865783881</v>
      </c>
      <c r="AG847" s="268">
        <v>0.958841463414634</v>
      </c>
      <c r="AH847" s="295">
        <v>-0.00992859763075316</v>
      </c>
    </row>
    <row r="848" spans="1:34">
      <c r="A848" s="315" t="s">
        <v>1158</v>
      </c>
      <c r="B848" s="321" t="s">
        <v>3346</v>
      </c>
      <c r="C848" s="293" t="s">
        <v>1495</v>
      </c>
      <c r="D848" s="321" t="s">
        <v>1496</v>
      </c>
      <c r="E848" s="263">
        <v>5844</v>
      </c>
      <c r="F848" s="263">
        <v>5680</v>
      </c>
      <c r="G848" s="263">
        <v>5536</v>
      </c>
      <c r="H848" s="264">
        <v>2151</v>
      </c>
      <c r="I848" s="264">
        <v>2091</v>
      </c>
      <c r="J848" s="264">
        <v>2043</v>
      </c>
      <c r="K848" s="264">
        <v>3583</v>
      </c>
      <c r="L848" s="264">
        <v>3504</v>
      </c>
      <c r="M848" s="264">
        <v>3395</v>
      </c>
      <c r="N848" s="267">
        <v>0.973481476686034</v>
      </c>
      <c r="O848" s="266">
        <v>120297</v>
      </c>
      <c r="P848" s="294">
        <v>0.9</v>
      </c>
      <c r="Q848" s="267">
        <v>0.971937029431896</v>
      </c>
      <c r="R848" s="267">
        <v>0.9721059972106</v>
      </c>
      <c r="S848" s="267">
        <v>0.977951437343009</v>
      </c>
      <c r="T848" s="295">
        <v>-0.000168967778703788</v>
      </c>
      <c r="U848" s="266">
        <v>123574</v>
      </c>
      <c r="V848" s="266">
        <v>118356</v>
      </c>
      <c r="W848" s="267">
        <v>0.957774289089938</v>
      </c>
      <c r="X848" s="267">
        <v>0.947296372347707</v>
      </c>
      <c r="Y848" s="268">
        <v>0.949790794979079</v>
      </c>
      <c r="Z848" s="268">
        <v>0.947530002790957</v>
      </c>
      <c r="AA848" s="295">
        <v>-0.00249442263137245</v>
      </c>
      <c r="AB848" s="264">
        <v>26444</v>
      </c>
      <c r="AC848" s="264">
        <v>25253</v>
      </c>
      <c r="AD848" s="264">
        <v>26554</v>
      </c>
      <c r="AE848" s="264">
        <v>25445</v>
      </c>
      <c r="AF848" s="268">
        <v>0.954961427923158</v>
      </c>
      <c r="AG848" s="268">
        <v>0.958236047299842</v>
      </c>
      <c r="AH848" s="295">
        <v>-0.00327461937668339</v>
      </c>
    </row>
    <row r="849" spans="1:34">
      <c r="A849" s="315" t="s">
        <v>1158</v>
      </c>
      <c r="B849" s="321" t="s">
        <v>3346</v>
      </c>
      <c r="C849" s="293" t="s">
        <v>1497</v>
      </c>
      <c r="D849" s="321" t="s">
        <v>1498</v>
      </c>
      <c r="E849" s="263">
        <v>4223</v>
      </c>
      <c r="F849" s="263">
        <v>4038</v>
      </c>
      <c r="G849" s="263">
        <v>3865</v>
      </c>
      <c r="H849" s="264">
        <v>1458</v>
      </c>
      <c r="I849" s="264">
        <v>1434</v>
      </c>
      <c r="J849" s="264">
        <v>1351</v>
      </c>
      <c r="K849" s="264">
        <v>2659</v>
      </c>
      <c r="L849" s="264">
        <v>2609</v>
      </c>
      <c r="M849" s="264">
        <v>2499</v>
      </c>
      <c r="N849" s="267">
        <v>0.967619114563198</v>
      </c>
      <c r="O849" s="266">
        <v>82595</v>
      </c>
      <c r="P849" s="294">
        <v>0.9</v>
      </c>
      <c r="Q849" s="267">
        <v>0.956192280369406</v>
      </c>
      <c r="R849" s="267">
        <v>0.983539094650206</v>
      </c>
      <c r="S849" s="267">
        <v>0.981195938322678</v>
      </c>
      <c r="T849" s="295">
        <v>-0.0273468142808001</v>
      </c>
      <c r="U849" s="266">
        <v>85359</v>
      </c>
      <c r="V849" s="266">
        <v>79713</v>
      </c>
      <c r="W849" s="267">
        <v>0.933855832425403</v>
      </c>
      <c r="X849" s="267">
        <v>0.915226142552688</v>
      </c>
      <c r="Y849" s="268">
        <v>0.926611796982167</v>
      </c>
      <c r="Z849" s="268">
        <v>0.939827002632569</v>
      </c>
      <c r="AA849" s="295">
        <v>-0.0113856544294797</v>
      </c>
      <c r="AB849" s="264">
        <v>18941</v>
      </c>
      <c r="AC849" s="264">
        <v>17789</v>
      </c>
      <c r="AD849" s="264">
        <v>18445</v>
      </c>
      <c r="AE849" s="264">
        <v>17238</v>
      </c>
      <c r="AF849" s="268">
        <v>0.939179557573518</v>
      </c>
      <c r="AG849" s="268">
        <v>0.934562211981567</v>
      </c>
      <c r="AH849" s="295">
        <v>0.00461734559195093</v>
      </c>
    </row>
    <row r="850" spans="1:34">
      <c r="A850" s="315" t="s">
        <v>1158</v>
      </c>
      <c r="B850" s="321" t="s">
        <v>3346</v>
      </c>
      <c r="C850" s="293" t="s">
        <v>1499</v>
      </c>
      <c r="D850" s="321" t="s">
        <v>1500</v>
      </c>
      <c r="E850" s="263">
        <v>4505</v>
      </c>
      <c r="F850" s="263">
        <v>4283</v>
      </c>
      <c r="G850" s="263">
        <v>4069</v>
      </c>
      <c r="H850" s="264">
        <v>1755</v>
      </c>
      <c r="I850" s="264">
        <v>1698</v>
      </c>
      <c r="J850" s="264">
        <v>1622</v>
      </c>
      <c r="K850" s="264">
        <v>2863</v>
      </c>
      <c r="L850" s="264">
        <v>2704</v>
      </c>
      <c r="M850" s="264">
        <v>2624</v>
      </c>
      <c r="N850" s="267">
        <v>0.947988049225808</v>
      </c>
      <c r="O850" s="266">
        <v>79959</v>
      </c>
      <c r="P850" s="294">
        <v>0.9</v>
      </c>
      <c r="Q850" s="267">
        <v>0.950721420643729</v>
      </c>
      <c r="R850" s="267">
        <v>0.967521367521368</v>
      </c>
      <c r="S850" s="267">
        <v>0.944463849109326</v>
      </c>
      <c r="T850" s="295">
        <v>-0.0167999468776383</v>
      </c>
      <c r="U850" s="266">
        <v>84346</v>
      </c>
      <c r="V850" s="266">
        <v>77318</v>
      </c>
      <c r="W850" s="267">
        <v>0.916676546605648</v>
      </c>
      <c r="X850" s="267">
        <v>0.903218645948946</v>
      </c>
      <c r="Y850" s="268">
        <v>0.924216524216524</v>
      </c>
      <c r="Z850" s="268">
        <v>0.916521131680056</v>
      </c>
      <c r="AA850" s="295">
        <v>-0.0209978782675786</v>
      </c>
      <c r="AB850" s="264">
        <v>20096</v>
      </c>
      <c r="AC850" s="264">
        <v>18368</v>
      </c>
      <c r="AD850" s="264">
        <v>18535</v>
      </c>
      <c r="AE850" s="264">
        <v>17184</v>
      </c>
      <c r="AF850" s="268">
        <v>0.914012738853503</v>
      </c>
      <c r="AG850" s="268">
        <v>0.927110871324521</v>
      </c>
      <c r="AH850" s="295">
        <v>-0.013098132471018</v>
      </c>
    </row>
    <row r="851" spans="1:34">
      <c r="A851" s="315" t="s">
        <v>1158</v>
      </c>
      <c r="B851" s="321" t="s">
        <v>3346</v>
      </c>
      <c r="C851" s="293" t="s">
        <v>1501</v>
      </c>
      <c r="D851" s="321" t="s">
        <v>1502</v>
      </c>
      <c r="E851" s="263">
        <v>2743</v>
      </c>
      <c r="F851" s="263">
        <v>2660</v>
      </c>
      <c r="G851" s="263">
        <v>2577</v>
      </c>
      <c r="H851" s="264">
        <v>980</v>
      </c>
      <c r="I851" s="264">
        <v>967</v>
      </c>
      <c r="J851" s="264">
        <v>899</v>
      </c>
      <c r="K851" s="264">
        <v>1776</v>
      </c>
      <c r="L851" s="264">
        <v>1744</v>
      </c>
      <c r="M851" s="264">
        <v>1683</v>
      </c>
      <c r="N851" s="267">
        <v>0.973811001204511</v>
      </c>
      <c r="O851" s="266">
        <v>53359</v>
      </c>
      <c r="P851" s="294">
        <v>0.9</v>
      </c>
      <c r="Q851" s="267">
        <v>0.969741159314619</v>
      </c>
      <c r="R851" s="267">
        <v>0.986734693877551</v>
      </c>
      <c r="S851" s="267">
        <v>0.981981981981982</v>
      </c>
      <c r="T851" s="295">
        <v>-0.016993534562932</v>
      </c>
      <c r="U851" s="266">
        <v>54794</v>
      </c>
      <c r="V851" s="266">
        <v>51745</v>
      </c>
      <c r="W851" s="267">
        <v>0.944355221374603</v>
      </c>
      <c r="X851" s="267">
        <v>0.939482318629238</v>
      </c>
      <c r="Y851" s="268">
        <v>0.91734693877551</v>
      </c>
      <c r="Z851" s="268">
        <v>0.947635135135135</v>
      </c>
      <c r="AA851" s="295">
        <v>0.0221353798537278</v>
      </c>
      <c r="AB851" s="264">
        <v>12989</v>
      </c>
      <c r="AC851" s="264">
        <v>12182</v>
      </c>
      <c r="AD851" s="264">
        <v>12344</v>
      </c>
      <c r="AE851" s="264">
        <v>11800</v>
      </c>
      <c r="AF851" s="268">
        <v>0.937870505812611</v>
      </c>
      <c r="AG851" s="268">
        <v>0.955930006480881</v>
      </c>
      <c r="AH851" s="295">
        <v>-0.0180595006682708</v>
      </c>
    </row>
    <row r="852" spans="1:34">
      <c r="A852" s="315" t="s">
        <v>1158</v>
      </c>
      <c r="B852" s="321" t="s">
        <v>3346</v>
      </c>
      <c r="C852" s="293" t="s">
        <v>1503</v>
      </c>
      <c r="D852" s="321" t="s">
        <v>1504</v>
      </c>
      <c r="E852" s="263">
        <v>1434</v>
      </c>
      <c r="F852" s="263">
        <v>1386</v>
      </c>
      <c r="G852" s="263">
        <v>1318</v>
      </c>
      <c r="H852" s="264">
        <v>555</v>
      </c>
      <c r="I852" s="264">
        <v>535</v>
      </c>
      <c r="J852" s="264">
        <v>506</v>
      </c>
      <c r="K852" s="264">
        <v>915</v>
      </c>
      <c r="L852" s="264">
        <v>897</v>
      </c>
      <c r="M852" s="264">
        <v>853</v>
      </c>
      <c r="N852" s="267">
        <v>0.961420165819738</v>
      </c>
      <c r="O852" s="266">
        <v>28758</v>
      </c>
      <c r="P852" s="294">
        <v>0.9</v>
      </c>
      <c r="Q852" s="267">
        <v>0.96652719665272</v>
      </c>
      <c r="R852" s="267">
        <v>0.963963963963964</v>
      </c>
      <c r="S852" s="267">
        <v>0.980327868852459</v>
      </c>
      <c r="T852" s="295">
        <v>0.00256323268875569</v>
      </c>
      <c r="U852" s="266">
        <v>29912</v>
      </c>
      <c r="V852" s="266">
        <v>27941</v>
      </c>
      <c r="W852" s="267">
        <v>0.934106713024873</v>
      </c>
      <c r="X852" s="267">
        <v>0.919107391910739</v>
      </c>
      <c r="Y852" s="268">
        <v>0.911711711711712</v>
      </c>
      <c r="Z852" s="268">
        <v>0.93224043715847</v>
      </c>
      <c r="AA852" s="295">
        <v>0.00739568019902748</v>
      </c>
      <c r="AB852" s="264">
        <v>6703</v>
      </c>
      <c r="AC852" s="264">
        <v>6233</v>
      </c>
      <c r="AD852" s="264">
        <v>6613</v>
      </c>
      <c r="AE852" s="264">
        <v>6194</v>
      </c>
      <c r="AF852" s="268">
        <v>0.929882142324332</v>
      </c>
      <c r="AG852" s="268">
        <v>0.936639951610464</v>
      </c>
      <c r="AH852" s="295">
        <v>-0.00675780928613179</v>
      </c>
    </row>
    <row r="853" spans="1:34">
      <c r="A853" s="315" t="s">
        <v>1158</v>
      </c>
      <c r="B853" s="321" t="s">
        <v>3346</v>
      </c>
      <c r="C853" s="293" t="s">
        <v>1505</v>
      </c>
      <c r="D853" s="321" t="s">
        <v>1506</v>
      </c>
      <c r="E853" s="263">
        <v>5136</v>
      </c>
      <c r="F853" s="263">
        <v>5064</v>
      </c>
      <c r="G853" s="263">
        <v>4879</v>
      </c>
      <c r="H853" s="264">
        <v>1771</v>
      </c>
      <c r="I853" s="264">
        <v>1754</v>
      </c>
      <c r="J853" s="264">
        <v>1674</v>
      </c>
      <c r="K853" s="264">
        <v>3225</v>
      </c>
      <c r="L853" s="264">
        <v>3188</v>
      </c>
      <c r="M853" s="264">
        <v>3100</v>
      </c>
      <c r="N853" s="267">
        <v>0.98424046096419</v>
      </c>
      <c r="O853" s="266">
        <v>105734</v>
      </c>
      <c r="P853" s="294">
        <v>0.9</v>
      </c>
      <c r="Q853" s="267">
        <v>0.985981308411215</v>
      </c>
      <c r="R853" s="267">
        <v>0.990400903444382</v>
      </c>
      <c r="S853" s="267">
        <v>0.988527131782946</v>
      </c>
      <c r="T853" s="295">
        <v>-0.00441959503316669</v>
      </c>
      <c r="U853" s="266">
        <v>107427</v>
      </c>
      <c r="V853" s="266">
        <v>102253</v>
      </c>
      <c r="W853" s="267">
        <v>0.951837061446378</v>
      </c>
      <c r="X853" s="267">
        <v>0.949961059190031</v>
      </c>
      <c r="Y853" s="268">
        <v>0.945228684359119</v>
      </c>
      <c r="Z853" s="268">
        <v>0.961240310077519</v>
      </c>
      <c r="AA853" s="295">
        <v>0.00473237483091205</v>
      </c>
      <c r="AB853" s="264">
        <v>23826</v>
      </c>
      <c r="AC853" s="264">
        <v>22611</v>
      </c>
      <c r="AD853" s="264">
        <v>23338</v>
      </c>
      <c r="AE853" s="264">
        <v>22378</v>
      </c>
      <c r="AF853" s="268">
        <v>0.949005288340468</v>
      </c>
      <c r="AG853" s="268">
        <v>0.958865369783186</v>
      </c>
      <c r="AH853" s="295">
        <v>-0.00986008144271788</v>
      </c>
    </row>
    <row r="854" spans="1:34">
      <c r="A854" s="315" t="s">
        <v>1158</v>
      </c>
      <c r="B854" s="321" t="s">
        <v>3346</v>
      </c>
      <c r="C854" s="293" t="s">
        <v>1507</v>
      </c>
      <c r="D854" s="321" t="s">
        <v>1508</v>
      </c>
      <c r="E854" s="263">
        <v>6384</v>
      </c>
      <c r="F854" s="263">
        <v>6260</v>
      </c>
      <c r="G854" s="263">
        <v>5891</v>
      </c>
      <c r="H854" s="264">
        <v>2075</v>
      </c>
      <c r="I854" s="264">
        <v>1997</v>
      </c>
      <c r="J854" s="264">
        <v>1922</v>
      </c>
      <c r="K854" s="264">
        <v>4141</v>
      </c>
      <c r="L854" s="264">
        <v>4057</v>
      </c>
      <c r="M854" s="264">
        <v>3862</v>
      </c>
      <c r="N854" s="267">
        <v>0.975941177389864</v>
      </c>
      <c r="O854" s="266">
        <v>124899</v>
      </c>
      <c r="P854" s="294">
        <v>0.9</v>
      </c>
      <c r="Q854" s="267">
        <v>0.980576441102757</v>
      </c>
      <c r="R854" s="267">
        <v>0.962409638554217</v>
      </c>
      <c r="S854" s="267">
        <v>0.979715044675199</v>
      </c>
      <c r="T854" s="295">
        <v>0.01816680254854</v>
      </c>
      <c r="U854" s="266">
        <v>127978</v>
      </c>
      <c r="V854" s="266">
        <v>119856</v>
      </c>
      <c r="W854" s="267">
        <v>0.936535967119349</v>
      </c>
      <c r="X854" s="267">
        <v>0.922775689223058</v>
      </c>
      <c r="Y854" s="268">
        <v>0.926265060240964</v>
      </c>
      <c r="Z854" s="268">
        <v>0.932624969814055</v>
      </c>
      <c r="AA854" s="295">
        <v>-0.00348937101790625</v>
      </c>
      <c r="AB854" s="264">
        <v>28782</v>
      </c>
      <c r="AC854" s="264">
        <v>26861</v>
      </c>
      <c r="AD854" s="264">
        <v>28100</v>
      </c>
      <c r="AE854" s="264">
        <v>26315</v>
      </c>
      <c r="AF854" s="268">
        <v>0.933256896671531</v>
      </c>
      <c r="AG854" s="268">
        <v>0.936476868327402</v>
      </c>
      <c r="AH854" s="295">
        <v>-0.0032199716558714</v>
      </c>
    </row>
    <row r="855" spans="1:34">
      <c r="A855" s="315" t="s">
        <v>1158</v>
      </c>
      <c r="B855" s="321" t="s">
        <v>3343</v>
      </c>
      <c r="C855" s="293" t="s">
        <v>1509</v>
      </c>
      <c r="D855" s="321" t="s">
        <v>1510</v>
      </c>
      <c r="E855" s="263">
        <v>2892</v>
      </c>
      <c r="F855" s="263">
        <v>2873</v>
      </c>
      <c r="G855" s="263">
        <v>2759</v>
      </c>
      <c r="H855" s="264">
        <v>1178</v>
      </c>
      <c r="I855" s="264">
        <v>1173</v>
      </c>
      <c r="J855" s="264">
        <v>1131</v>
      </c>
      <c r="K855" s="264">
        <v>2357</v>
      </c>
      <c r="L855" s="264">
        <v>2337</v>
      </c>
      <c r="M855" s="264">
        <v>2268</v>
      </c>
      <c r="N855" s="267">
        <v>0.991238803039229</v>
      </c>
      <c r="O855" s="266">
        <v>65621</v>
      </c>
      <c r="P855" s="294">
        <v>0.9</v>
      </c>
      <c r="Q855" s="267">
        <v>0.993430152143845</v>
      </c>
      <c r="R855" s="267">
        <v>0.995755517826825</v>
      </c>
      <c r="S855" s="267">
        <v>0.991514637250743</v>
      </c>
      <c r="T855" s="295">
        <v>-0.00232536568298003</v>
      </c>
      <c r="U855" s="266">
        <v>66201</v>
      </c>
      <c r="V855" s="266">
        <v>63746</v>
      </c>
      <c r="W855" s="267">
        <v>0.962915968036737</v>
      </c>
      <c r="X855" s="267">
        <v>0.954011065006916</v>
      </c>
      <c r="Y855" s="268">
        <v>0.960101867572156</v>
      </c>
      <c r="Z855" s="268">
        <v>0.962240135765804</v>
      </c>
      <c r="AA855" s="295">
        <v>-0.00609080256524053</v>
      </c>
      <c r="AB855" s="264">
        <v>16175</v>
      </c>
      <c r="AC855" s="264">
        <v>15618</v>
      </c>
      <c r="AD855" s="264">
        <v>14673</v>
      </c>
      <c r="AE855" s="264">
        <v>14094</v>
      </c>
      <c r="AF855" s="268">
        <v>0.965564142194745</v>
      </c>
      <c r="AG855" s="268">
        <v>0.96053976691883</v>
      </c>
      <c r="AH855" s="295">
        <v>0.00502437527591448</v>
      </c>
    </row>
    <row r="856" spans="1:34">
      <c r="A856" s="315" t="s">
        <v>1158</v>
      </c>
      <c r="B856" s="321" t="s">
        <v>3343</v>
      </c>
      <c r="C856" s="293" t="s">
        <v>1511</v>
      </c>
      <c r="D856" s="321" t="s">
        <v>1512</v>
      </c>
      <c r="E856" s="263">
        <v>2036</v>
      </c>
      <c r="F856" s="263">
        <v>1958</v>
      </c>
      <c r="G856" s="263">
        <v>1929</v>
      </c>
      <c r="H856" s="264">
        <v>714</v>
      </c>
      <c r="I856" s="264">
        <v>674</v>
      </c>
      <c r="J856" s="264">
        <v>680</v>
      </c>
      <c r="K856" s="264">
        <v>1538</v>
      </c>
      <c r="L856" s="264">
        <v>1469</v>
      </c>
      <c r="M856" s="264">
        <v>1461</v>
      </c>
      <c r="N856" s="267">
        <v>0.967249478079332</v>
      </c>
      <c r="O856" s="266">
        <v>44478</v>
      </c>
      <c r="P856" s="294">
        <v>0.9</v>
      </c>
      <c r="Q856" s="267">
        <v>0.961689587426326</v>
      </c>
      <c r="R856" s="267">
        <v>0.943977591036415</v>
      </c>
      <c r="S856" s="267">
        <v>0.955136540962289</v>
      </c>
      <c r="T856" s="295">
        <v>0.0177119963899116</v>
      </c>
      <c r="U856" s="266">
        <v>45984</v>
      </c>
      <c r="V856" s="266">
        <v>43862</v>
      </c>
      <c r="W856" s="267">
        <v>0.953853514265832</v>
      </c>
      <c r="X856" s="267">
        <v>0.947445972495088</v>
      </c>
      <c r="Y856" s="268">
        <v>0.952380952380952</v>
      </c>
      <c r="Z856" s="268">
        <v>0.949934980494148</v>
      </c>
      <c r="AA856" s="295">
        <v>-0.00493497988586389</v>
      </c>
      <c r="AB856" s="264">
        <v>10629</v>
      </c>
      <c r="AC856" s="264">
        <v>10118</v>
      </c>
      <c r="AD856" s="264">
        <v>10492</v>
      </c>
      <c r="AE856" s="264">
        <v>10040</v>
      </c>
      <c r="AF856" s="268">
        <v>0.951923981559883</v>
      </c>
      <c r="AG856" s="268">
        <v>0.956919557758292</v>
      </c>
      <c r="AH856" s="295">
        <v>-0.00499557619840874</v>
      </c>
    </row>
    <row r="857" spans="1:34">
      <c r="A857" s="315" t="s">
        <v>1158</v>
      </c>
      <c r="B857" s="321" t="s">
        <v>3343</v>
      </c>
      <c r="C857" s="293" t="s">
        <v>1513</v>
      </c>
      <c r="D857" s="321" t="s">
        <v>1514</v>
      </c>
      <c r="E857" s="263">
        <v>3482</v>
      </c>
      <c r="F857" s="263">
        <v>3354</v>
      </c>
      <c r="G857" s="263">
        <v>3260</v>
      </c>
      <c r="H857" s="264">
        <v>1257</v>
      </c>
      <c r="I857" s="264">
        <v>1186</v>
      </c>
      <c r="J857" s="264">
        <v>1144</v>
      </c>
      <c r="K857" s="264">
        <v>2708</v>
      </c>
      <c r="L857" s="264">
        <v>2608</v>
      </c>
      <c r="M857" s="264">
        <v>2569</v>
      </c>
      <c r="N857" s="267">
        <v>0.963713873738324</v>
      </c>
      <c r="O857" s="266">
        <v>76861</v>
      </c>
      <c r="P857" s="294">
        <v>0.9</v>
      </c>
      <c r="Q857" s="267">
        <v>0.963239517518667</v>
      </c>
      <c r="R857" s="267">
        <v>0.94351630867144</v>
      </c>
      <c r="S857" s="267">
        <v>0.963072378138848</v>
      </c>
      <c r="T857" s="295">
        <v>0.0197232088472274</v>
      </c>
      <c r="U857" s="266">
        <v>79755</v>
      </c>
      <c r="V857" s="266">
        <v>75169</v>
      </c>
      <c r="W857" s="267">
        <v>0.942498902890101</v>
      </c>
      <c r="X857" s="267">
        <v>0.936243538196439</v>
      </c>
      <c r="Y857" s="268">
        <v>0.910103420843278</v>
      </c>
      <c r="Z857" s="268">
        <v>0.948670605612999</v>
      </c>
      <c r="AA857" s="295">
        <v>0.0261401173531611</v>
      </c>
      <c r="AB857" s="264">
        <v>18454</v>
      </c>
      <c r="AC857" s="264">
        <v>17429</v>
      </c>
      <c r="AD857" s="264">
        <v>18155</v>
      </c>
      <c r="AE857" s="264">
        <v>17157</v>
      </c>
      <c r="AF857" s="268">
        <v>0.944456486398613</v>
      </c>
      <c r="AG857" s="268">
        <v>0.945028917653539</v>
      </c>
      <c r="AH857" s="295">
        <v>-0.000572431254926231</v>
      </c>
    </row>
    <row r="858" spans="1:34">
      <c r="A858" s="315" t="s">
        <v>1158</v>
      </c>
      <c r="B858" s="321" t="s">
        <v>3343</v>
      </c>
      <c r="C858" s="293" t="s">
        <v>1515</v>
      </c>
      <c r="D858" s="321" t="s">
        <v>1516</v>
      </c>
      <c r="E858" s="263">
        <v>3336</v>
      </c>
      <c r="F858" s="263">
        <v>3315</v>
      </c>
      <c r="G858" s="263">
        <v>3208</v>
      </c>
      <c r="H858" s="264">
        <v>1247</v>
      </c>
      <c r="I858" s="264">
        <v>1232</v>
      </c>
      <c r="J858" s="264">
        <v>1218</v>
      </c>
      <c r="K858" s="264">
        <v>2560</v>
      </c>
      <c r="L858" s="264">
        <v>2544</v>
      </c>
      <c r="M858" s="264">
        <v>2490</v>
      </c>
      <c r="N858" s="267">
        <v>0.99454602048964</v>
      </c>
      <c r="O858" s="266">
        <v>73488</v>
      </c>
      <c r="P858" s="294">
        <v>0.9</v>
      </c>
      <c r="Q858" s="267">
        <v>0.993705035971223</v>
      </c>
      <c r="R858" s="267">
        <v>0.987971130713713</v>
      </c>
      <c r="S858" s="267">
        <v>0.99375</v>
      </c>
      <c r="T858" s="295">
        <v>0.00573390525751016</v>
      </c>
      <c r="U858" s="266">
        <v>73891</v>
      </c>
      <c r="V858" s="266">
        <v>71655</v>
      </c>
      <c r="W858" s="267">
        <v>0.969739210458649</v>
      </c>
      <c r="X858" s="267">
        <v>0.961630695443645</v>
      </c>
      <c r="Y858" s="268">
        <v>0.976744186046512</v>
      </c>
      <c r="Z858" s="268">
        <v>0.97265625</v>
      </c>
      <c r="AA858" s="295">
        <v>-0.0151134906028665</v>
      </c>
      <c r="AB858" s="264">
        <v>17520</v>
      </c>
      <c r="AC858" s="264">
        <v>17022</v>
      </c>
      <c r="AD858" s="264">
        <v>17162</v>
      </c>
      <c r="AE858" s="264">
        <v>16652</v>
      </c>
      <c r="AF858" s="268">
        <v>0.971575342465753</v>
      </c>
      <c r="AG858" s="268">
        <v>0.970283183778114</v>
      </c>
      <c r="AH858" s="295">
        <v>0.00129215868763899</v>
      </c>
    </row>
    <row r="859" spans="1:34">
      <c r="A859" s="315" t="s">
        <v>1158</v>
      </c>
      <c r="B859" s="321" t="s">
        <v>3343</v>
      </c>
      <c r="C859" s="293" t="s">
        <v>1517</v>
      </c>
      <c r="D859" s="321" t="s">
        <v>1518</v>
      </c>
      <c r="E859" s="263">
        <v>3265</v>
      </c>
      <c r="F859" s="263">
        <v>3254</v>
      </c>
      <c r="G859" s="263">
        <v>3183</v>
      </c>
      <c r="H859" s="264">
        <v>1164</v>
      </c>
      <c r="I859" s="264">
        <v>1162</v>
      </c>
      <c r="J859" s="264">
        <v>1135</v>
      </c>
      <c r="K859" s="264">
        <v>2541</v>
      </c>
      <c r="L859" s="264">
        <v>2527</v>
      </c>
      <c r="M859" s="264">
        <v>2488</v>
      </c>
      <c r="N859" s="267">
        <v>0.994063069898699</v>
      </c>
      <c r="O859" s="266">
        <v>74677</v>
      </c>
      <c r="P859" s="294">
        <v>0.9</v>
      </c>
      <c r="Q859" s="267">
        <v>0.996630934150077</v>
      </c>
      <c r="R859" s="267">
        <v>0.998281786941581</v>
      </c>
      <c r="S859" s="267">
        <v>0.994490358126722</v>
      </c>
      <c r="T859" s="295">
        <v>-0.00165085279150423</v>
      </c>
      <c r="U859" s="266">
        <v>75123</v>
      </c>
      <c r="V859" s="266">
        <v>73590</v>
      </c>
      <c r="W859" s="267">
        <v>0.979593466714588</v>
      </c>
      <c r="X859" s="267">
        <v>0.974885145482389</v>
      </c>
      <c r="Y859" s="268">
        <v>0.975085910652921</v>
      </c>
      <c r="Z859" s="268">
        <v>0.979142070051161</v>
      </c>
      <c r="AA859" s="295">
        <v>-0.000200765170531914</v>
      </c>
      <c r="AB859" s="264">
        <v>17044</v>
      </c>
      <c r="AC859" s="264">
        <v>16618</v>
      </c>
      <c r="AD859" s="264">
        <v>17382</v>
      </c>
      <c r="AE859" s="264">
        <v>17065</v>
      </c>
      <c r="AF859" s="268">
        <v>0.975005867167332</v>
      </c>
      <c r="AG859" s="268">
        <v>0.981762743067541</v>
      </c>
      <c r="AH859" s="295">
        <v>-0.00675687590020957</v>
      </c>
    </row>
    <row r="860" spans="1:34">
      <c r="A860" s="315" t="s">
        <v>1158</v>
      </c>
      <c r="B860" s="321" t="s">
        <v>3343</v>
      </c>
      <c r="C860" s="293" t="s">
        <v>1519</v>
      </c>
      <c r="D860" s="321" t="s">
        <v>1520</v>
      </c>
      <c r="E860" s="263">
        <v>3776</v>
      </c>
      <c r="F860" s="263">
        <v>3707</v>
      </c>
      <c r="G860" s="263">
        <v>3484</v>
      </c>
      <c r="H860" s="264">
        <v>1317</v>
      </c>
      <c r="I860" s="264">
        <v>1298</v>
      </c>
      <c r="J860" s="264">
        <v>1217</v>
      </c>
      <c r="K860" s="264">
        <v>2820</v>
      </c>
      <c r="L860" s="264">
        <v>2763</v>
      </c>
      <c r="M860" s="264">
        <v>2638</v>
      </c>
      <c r="N860" s="267">
        <v>0.982375378140208</v>
      </c>
      <c r="O860" s="266">
        <v>82159</v>
      </c>
      <c r="P860" s="294">
        <v>0.9</v>
      </c>
      <c r="Q860" s="267">
        <v>0.981726694915254</v>
      </c>
      <c r="R860" s="267">
        <v>0.985573272589218</v>
      </c>
      <c r="S860" s="267">
        <v>0.979787234042553</v>
      </c>
      <c r="T860" s="295">
        <v>-0.00384657767396368</v>
      </c>
      <c r="U860" s="266">
        <v>83633</v>
      </c>
      <c r="V860" s="266">
        <v>77978</v>
      </c>
      <c r="W860" s="267">
        <v>0.93238315019191</v>
      </c>
      <c r="X860" s="267">
        <v>0.922669491525424</v>
      </c>
      <c r="Y860" s="268">
        <v>0.924069855732726</v>
      </c>
      <c r="Z860" s="268">
        <v>0.935460992907801</v>
      </c>
      <c r="AA860" s="295">
        <v>-0.00140036420730216</v>
      </c>
      <c r="AB860" s="264">
        <v>19407</v>
      </c>
      <c r="AC860" s="264">
        <v>18083</v>
      </c>
      <c r="AD860" s="264">
        <v>19223</v>
      </c>
      <c r="AE860" s="264">
        <v>17940</v>
      </c>
      <c r="AF860" s="268">
        <v>0.931777193796053</v>
      </c>
      <c r="AG860" s="268">
        <v>0.93325703584248</v>
      </c>
      <c r="AH860" s="295">
        <v>-0.00147984204642737</v>
      </c>
    </row>
    <row r="861" spans="1:34">
      <c r="A861" s="315" t="s">
        <v>1158</v>
      </c>
      <c r="B861" s="321" t="s">
        <v>3343</v>
      </c>
      <c r="C861" s="293" t="s">
        <v>1521</v>
      </c>
      <c r="D861" s="321" t="s">
        <v>1522</v>
      </c>
      <c r="E861" s="263">
        <v>3477</v>
      </c>
      <c r="F861" s="263">
        <v>3330</v>
      </c>
      <c r="G861" s="263">
        <v>3261</v>
      </c>
      <c r="H861" s="264">
        <v>1224</v>
      </c>
      <c r="I861" s="264">
        <v>1148</v>
      </c>
      <c r="J861" s="264">
        <v>1159</v>
      </c>
      <c r="K861" s="264">
        <v>2472</v>
      </c>
      <c r="L861" s="264">
        <v>2353</v>
      </c>
      <c r="M861" s="264">
        <v>2331</v>
      </c>
      <c r="N861" s="267">
        <v>0.961865750528541</v>
      </c>
      <c r="O861" s="266">
        <v>72794</v>
      </c>
      <c r="P861" s="294">
        <v>0.9</v>
      </c>
      <c r="Q861" s="267">
        <v>0.95772217428818</v>
      </c>
      <c r="R861" s="267">
        <v>0.937908496732026</v>
      </c>
      <c r="S861" s="267">
        <v>0.951860841423948</v>
      </c>
      <c r="T861" s="295">
        <v>0.0198136775561534</v>
      </c>
      <c r="U861" s="266">
        <v>75680</v>
      </c>
      <c r="V861" s="266">
        <v>71666</v>
      </c>
      <c r="W861" s="267">
        <v>0.94696088794926</v>
      </c>
      <c r="X861" s="267">
        <v>0.937877480586713</v>
      </c>
      <c r="Y861" s="268">
        <v>0.946895424836601</v>
      </c>
      <c r="Z861" s="268">
        <v>0.942961165048544</v>
      </c>
      <c r="AA861" s="295">
        <v>-0.00901794424988855</v>
      </c>
      <c r="AB861" s="264">
        <v>17357</v>
      </c>
      <c r="AC861" s="264">
        <v>16457</v>
      </c>
      <c r="AD861" s="264">
        <v>16961</v>
      </c>
      <c r="AE861" s="264">
        <v>16095</v>
      </c>
      <c r="AF861" s="268">
        <v>0.948147721380423</v>
      </c>
      <c r="AG861" s="268">
        <v>0.948941689758859</v>
      </c>
      <c r="AH861" s="295">
        <v>-0.000793968378435594</v>
      </c>
    </row>
    <row r="862" spans="1:34">
      <c r="A862" s="315" t="s">
        <v>1158</v>
      </c>
      <c r="B862" s="321" t="s">
        <v>3343</v>
      </c>
      <c r="C862" s="293" t="s">
        <v>1523</v>
      </c>
      <c r="D862" s="321" t="s">
        <v>1524</v>
      </c>
      <c r="E862" s="263">
        <v>1811</v>
      </c>
      <c r="F862" s="263">
        <v>1767</v>
      </c>
      <c r="G862" s="263">
        <v>1666</v>
      </c>
      <c r="H862" s="264">
        <v>649</v>
      </c>
      <c r="I862" s="264">
        <v>632</v>
      </c>
      <c r="J862" s="264">
        <v>600</v>
      </c>
      <c r="K862" s="264">
        <v>1372</v>
      </c>
      <c r="L862" s="264">
        <v>1333</v>
      </c>
      <c r="M862" s="264">
        <v>1283</v>
      </c>
      <c r="N862" s="267">
        <v>0.945407804428492</v>
      </c>
      <c r="O862" s="266">
        <v>38982</v>
      </c>
      <c r="P862" s="294">
        <v>0.9</v>
      </c>
      <c r="Q862" s="267">
        <v>0.975704030922142</v>
      </c>
      <c r="R862" s="267">
        <v>0.973805855161787</v>
      </c>
      <c r="S862" s="267">
        <v>0.971574344023324</v>
      </c>
      <c r="T862" s="295">
        <v>0.001898175760355</v>
      </c>
      <c r="U862" s="266">
        <v>41233</v>
      </c>
      <c r="V862" s="266">
        <v>38591</v>
      </c>
      <c r="W862" s="267">
        <v>0.935925108529576</v>
      </c>
      <c r="X862" s="267">
        <v>0.919933738266151</v>
      </c>
      <c r="Y862" s="268">
        <v>0.924499229583975</v>
      </c>
      <c r="Z862" s="268">
        <v>0.935131195335277</v>
      </c>
      <c r="AA862" s="295">
        <v>-0.00456549131782402</v>
      </c>
      <c r="AB862" s="264">
        <v>9594</v>
      </c>
      <c r="AC862" s="264">
        <v>8952</v>
      </c>
      <c r="AD862" s="264">
        <v>9212</v>
      </c>
      <c r="AE862" s="264">
        <v>8546</v>
      </c>
      <c r="AF862" s="268">
        <v>0.933083176985616</v>
      </c>
      <c r="AG862" s="268">
        <v>0.927702996092054</v>
      </c>
      <c r="AH862" s="295">
        <v>0.00538018089356218</v>
      </c>
    </row>
    <row r="863" spans="1:34">
      <c r="A863" s="315" t="s">
        <v>1158</v>
      </c>
      <c r="B863" s="321" t="s">
        <v>3343</v>
      </c>
      <c r="C863" s="293" t="s">
        <v>1525</v>
      </c>
      <c r="D863" s="321" t="s">
        <v>1526</v>
      </c>
      <c r="E863" s="263">
        <v>2679</v>
      </c>
      <c r="F863" s="263">
        <v>2504</v>
      </c>
      <c r="G863" s="263">
        <v>2490</v>
      </c>
      <c r="H863" s="264">
        <v>1057</v>
      </c>
      <c r="I863" s="264">
        <v>1005</v>
      </c>
      <c r="J863" s="264">
        <v>989</v>
      </c>
      <c r="K863" s="264">
        <v>2156</v>
      </c>
      <c r="L863" s="264">
        <v>2037</v>
      </c>
      <c r="M863" s="264">
        <v>2019</v>
      </c>
      <c r="N863" s="267">
        <v>0.913219017926734</v>
      </c>
      <c r="O863" s="266">
        <v>58583</v>
      </c>
      <c r="P863" s="294">
        <v>0.9</v>
      </c>
      <c r="Q863" s="267">
        <v>0.934677118327734</v>
      </c>
      <c r="R863" s="267">
        <v>0.950804162724692</v>
      </c>
      <c r="S863" s="267">
        <v>0.944805194805195</v>
      </c>
      <c r="T863" s="295">
        <v>-0.0161270443969582</v>
      </c>
      <c r="U863" s="266">
        <v>64150</v>
      </c>
      <c r="V863" s="266">
        <v>59458</v>
      </c>
      <c r="W863" s="267">
        <v>0.926858924395947</v>
      </c>
      <c r="X863" s="267">
        <v>0.929451287793953</v>
      </c>
      <c r="Y863" s="268">
        <v>0.935666982024598</v>
      </c>
      <c r="Z863" s="268">
        <v>0.936456400742115</v>
      </c>
      <c r="AA863" s="295">
        <v>-0.00621569423064505</v>
      </c>
      <c r="AB863" s="264">
        <v>14489</v>
      </c>
      <c r="AC863" s="264">
        <v>13461</v>
      </c>
      <c r="AD863" s="264">
        <v>14536</v>
      </c>
      <c r="AE863" s="264">
        <v>13492</v>
      </c>
      <c r="AF863" s="268">
        <v>0.929049623852578</v>
      </c>
      <c r="AG863" s="268">
        <v>0.928178315905339</v>
      </c>
      <c r="AH863" s="295">
        <v>0.00087130794723933</v>
      </c>
    </row>
    <row r="864" spans="1:34">
      <c r="A864" s="315" t="s">
        <v>1158</v>
      </c>
      <c r="B864" s="321" t="s">
        <v>3343</v>
      </c>
      <c r="C864" s="293" t="s">
        <v>1527</v>
      </c>
      <c r="D864" s="321" t="s">
        <v>1528</v>
      </c>
      <c r="E864" s="263">
        <v>1934</v>
      </c>
      <c r="F864" s="263">
        <v>1825</v>
      </c>
      <c r="G864" s="263">
        <v>1750</v>
      </c>
      <c r="H864" s="264">
        <v>759</v>
      </c>
      <c r="I864" s="264">
        <v>701</v>
      </c>
      <c r="J864" s="264">
        <v>680</v>
      </c>
      <c r="K864" s="264">
        <v>1522</v>
      </c>
      <c r="L864" s="264">
        <v>1437</v>
      </c>
      <c r="M864" s="264">
        <v>1392</v>
      </c>
      <c r="N864" s="267">
        <v>0.919278047091413</v>
      </c>
      <c r="O864" s="266">
        <v>42478</v>
      </c>
      <c r="P864" s="294">
        <v>0.9</v>
      </c>
      <c r="Q864" s="267">
        <v>0.94364012409514</v>
      </c>
      <c r="R864" s="267">
        <v>0.923583662714098</v>
      </c>
      <c r="S864" s="267">
        <v>0.944152431011827</v>
      </c>
      <c r="T864" s="295">
        <v>0.0200564613810421</v>
      </c>
      <c r="U864" s="266">
        <v>46208</v>
      </c>
      <c r="V864" s="266">
        <v>43006</v>
      </c>
      <c r="W864" s="267">
        <v>0.930704639889197</v>
      </c>
      <c r="X864" s="267">
        <v>0.904860392967942</v>
      </c>
      <c r="Y864" s="268">
        <v>0.895915678524374</v>
      </c>
      <c r="Z864" s="268">
        <v>0.914586070959264</v>
      </c>
      <c r="AA864" s="295">
        <v>0.00894471444356792</v>
      </c>
      <c r="AB864" s="264">
        <v>10468</v>
      </c>
      <c r="AC864" s="264">
        <v>9656</v>
      </c>
      <c r="AD864" s="264">
        <v>10482</v>
      </c>
      <c r="AE864" s="264">
        <v>9823</v>
      </c>
      <c r="AF864" s="268">
        <v>0.92243026366068</v>
      </c>
      <c r="AG864" s="268">
        <v>0.937130318641481</v>
      </c>
      <c r="AH864" s="295">
        <v>-0.0147000549808005</v>
      </c>
    </row>
    <row r="865" spans="1:34">
      <c r="A865" s="315" t="s">
        <v>1158</v>
      </c>
      <c r="B865" s="321" t="s">
        <v>3343</v>
      </c>
      <c r="C865" s="293" t="s">
        <v>1529</v>
      </c>
      <c r="D865" s="321" t="s">
        <v>1530</v>
      </c>
      <c r="E865" s="263">
        <v>2105</v>
      </c>
      <c r="F865" s="263">
        <v>1725</v>
      </c>
      <c r="G865" s="263">
        <v>1855</v>
      </c>
      <c r="H865" s="264">
        <v>812</v>
      </c>
      <c r="I865" s="264">
        <v>776</v>
      </c>
      <c r="J865" s="264">
        <v>718</v>
      </c>
      <c r="K865" s="264">
        <v>1618</v>
      </c>
      <c r="L865" s="264">
        <v>1459</v>
      </c>
      <c r="M865" s="264">
        <v>1443</v>
      </c>
      <c r="N865" s="267">
        <v>0.915327056695309</v>
      </c>
      <c r="O865" s="266">
        <v>44527</v>
      </c>
      <c r="P865" s="294">
        <v>0.9</v>
      </c>
      <c r="Q865" s="267">
        <v>0.819477434679335</v>
      </c>
      <c r="R865" s="267">
        <v>0.955665024630542</v>
      </c>
      <c r="S865" s="267">
        <v>0.901730531520396</v>
      </c>
      <c r="T865" s="295">
        <v>-0.136187589951207</v>
      </c>
      <c r="U865" s="266">
        <v>48646</v>
      </c>
      <c r="V865" s="266">
        <v>44132</v>
      </c>
      <c r="W865" s="267">
        <v>0.907207170168154</v>
      </c>
      <c r="X865" s="267">
        <v>0.881235154394299</v>
      </c>
      <c r="Y865" s="268">
        <v>0.88423645320197</v>
      </c>
      <c r="Z865" s="268">
        <v>0.891841779975278</v>
      </c>
      <c r="AA865" s="295">
        <v>-0.00300129880767108</v>
      </c>
      <c r="AB865" s="264">
        <v>11222</v>
      </c>
      <c r="AC865" s="264">
        <v>10139</v>
      </c>
      <c r="AD865" s="264">
        <v>10990</v>
      </c>
      <c r="AE865" s="264">
        <v>10016</v>
      </c>
      <c r="AF865" s="268">
        <v>0.90349313847799</v>
      </c>
      <c r="AG865" s="268">
        <v>0.911373976342129</v>
      </c>
      <c r="AH865" s="295">
        <v>-0.00788083786413962</v>
      </c>
    </row>
    <row r="866" spans="1:34">
      <c r="A866" s="315" t="s">
        <v>1158</v>
      </c>
      <c r="B866" s="321" t="s">
        <v>3343</v>
      </c>
      <c r="C866" s="293" t="s">
        <v>1531</v>
      </c>
      <c r="D866" s="321" t="s">
        <v>1532</v>
      </c>
      <c r="E866" s="263">
        <v>3490</v>
      </c>
      <c r="F866" s="263">
        <v>2980</v>
      </c>
      <c r="G866" s="263">
        <v>3026</v>
      </c>
      <c r="H866" s="264">
        <v>1362</v>
      </c>
      <c r="I866" s="264">
        <v>1211</v>
      </c>
      <c r="J866" s="264">
        <v>1196</v>
      </c>
      <c r="K866" s="264">
        <v>2633</v>
      </c>
      <c r="L866" s="264">
        <v>2285</v>
      </c>
      <c r="M866" s="264">
        <v>2307</v>
      </c>
      <c r="N866" s="267">
        <v>0.872168099331423</v>
      </c>
      <c r="O866" s="266">
        <v>68487</v>
      </c>
      <c r="P866" s="294">
        <v>0.9</v>
      </c>
      <c r="Q866" s="267">
        <v>0.853868194842407</v>
      </c>
      <c r="R866" s="267">
        <v>0.88913362701909</v>
      </c>
      <c r="S866" s="267">
        <v>0.867831371059628</v>
      </c>
      <c r="T866" s="295">
        <v>-0.0352654321766828</v>
      </c>
      <c r="U866" s="266">
        <v>78525</v>
      </c>
      <c r="V866" s="266">
        <v>69991</v>
      </c>
      <c r="W866" s="267">
        <v>0.89132123527539</v>
      </c>
      <c r="X866" s="267">
        <v>0.867048710601719</v>
      </c>
      <c r="Y866" s="268">
        <v>0.878120411160059</v>
      </c>
      <c r="Z866" s="268">
        <v>0.876186859096088</v>
      </c>
      <c r="AA866" s="295">
        <v>-0.0110717005583396</v>
      </c>
      <c r="AB866" s="264">
        <v>18336</v>
      </c>
      <c r="AC866" s="264">
        <v>16094</v>
      </c>
      <c r="AD866" s="264">
        <v>17333</v>
      </c>
      <c r="AE866" s="264">
        <v>15414</v>
      </c>
      <c r="AF866" s="268">
        <v>0.87772687609075</v>
      </c>
      <c r="AG866" s="268">
        <v>0.88928633242947</v>
      </c>
      <c r="AH866" s="295">
        <v>-0.0115594563387194</v>
      </c>
    </row>
    <row r="867" spans="1:34">
      <c r="A867" s="315" t="s">
        <v>1158</v>
      </c>
      <c r="B867" s="321" t="s">
        <v>3343</v>
      </c>
      <c r="C867" s="293" t="s">
        <v>1533</v>
      </c>
      <c r="D867" s="321" t="s">
        <v>1534</v>
      </c>
      <c r="E867" s="263">
        <v>2304</v>
      </c>
      <c r="F867" s="263">
        <v>2138</v>
      </c>
      <c r="G867" s="263">
        <v>2136</v>
      </c>
      <c r="H867" s="264">
        <v>1004</v>
      </c>
      <c r="I867" s="264">
        <v>886</v>
      </c>
      <c r="J867" s="264">
        <v>950</v>
      </c>
      <c r="K867" s="264">
        <v>1973</v>
      </c>
      <c r="L867" s="264">
        <v>1811</v>
      </c>
      <c r="M867" s="264">
        <v>1804</v>
      </c>
      <c r="N867" s="267">
        <v>0.94120948759732</v>
      </c>
      <c r="O867" s="266">
        <v>51983</v>
      </c>
      <c r="P867" s="294">
        <v>0.9</v>
      </c>
      <c r="Q867" s="267">
        <v>0.927951388888889</v>
      </c>
      <c r="R867" s="267">
        <v>0.882470119521912</v>
      </c>
      <c r="S867" s="267">
        <v>0.917891535732387</v>
      </c>
      <c r="T867" s="295">
        <v>0.0454812693669765</v>
      </c>
      <c r="U867" s="266">
        <v>55230</v>
      </c>
      <c r="V867" s="266">
        <v>51266</v>
      </c>
      <c r="W867" s="267">
        <v>0.928227412638059</v>
      </c>
      <c r="X867" s="267">
        <v>0.927083333333333</v>
      </c>
      <c r="Y867" s="268">
        <v>0.946215139442231</v>
      </c>
      <c r="Z867" s="268">
        <v>0.914343639128231</v>
      </c>
      <c r="AA867" s="295">
        <v>-0.0191318061088978</v>
      </c>
      <c r="AB867" s="264">
        <v>12611</v>
      </c>
      <c r="AC867" s="264">
        <v>11799</v>
      </c>
      <c r="AD867" s="264">
        <v>12665</v>
      </c>
      <c r="AE867" s="264">
        <v>11754</v>
      </c>
      <c r="AF867" s="268">
        <v>0.93561176750456</v>
      </c>
      <c r="AG867" s="268">
        <v>0.928069482826688</v>
      </c>
      <c r="AH867" s="295">
        <v>0.00754228467787177</v>
      </c>
    </row>
    <row r="868" spans="1:34">
      <c r="A868" s="315" t="s">
        <v>1158</v>
      </c>
      <c r="B868" s="321" t="s">
        <v>3343</v>
      </c>
      <c r="C868" s="293" t="s">
        <v>1535</v>
      </c>
      <c r="D868" s="321" t="s">
        <v>1536</v>
      </c>
      <c r="E868" s="263">
        <v>2538</v>
      </c>
      <c r="F868" s="263">
        <v>2471</v>
      </c>
      <c r="G868" s="263">
        <v>2331</v>
      </c>
      <c r="H868" s="264">
        <v>937</v>
      </c>
      <c r="I868" s="264">
        <v>915</v>
      </c>
      <c r="J868" s="264">
        <v>866</v>
      </c>
      <c r="K868" s="264">
        <v>1976</v>
      </c>
      <c r="L868" s="264">
        <v>1931</v>
      </c>
      <c r="M868" s="264">
        <v>1848</v>
      </c>
      <c r="N868" s="267">
        <v>0.972448590064895</v>
      </c>
      <c r="O868" s="266">
        <v>58591</v>
      </c>
      <c r="P868" s="294">
        <v>0.9</v>
      </c>
      <c r="Q868" s="267">
        <v>0.973601260835303</v>
      </c>
      <c r="R868" s="267">
        <v>0.976520811099253</v>
      </c>
      <c r="S868" s="267">
        <v>0.977226720647773</v>
      </c>
      <c r="T868" s="295">
        <v>-0.00291955026394952</v>
      </c>
      <c r="U868" s="266">
        <v>60251</v>
      </c>
      <c r="V868" s="266">
        <v>56149</v>
      </c>
      <c r="W868" s="267">
        <v>0.93191814243747</v>
      </c>
      <c r="X868" s="267">
        <v>0.918439716312057</v>
      </c>
      <c r="Y868" s="268">
        <v>0.924226254002134</v>
      </c>
      <c r="Z868" s="268">
        <v>0.935222672064777</v>
      </c>
      <c r="AA868" s="295">
        <v>-0.00578653769007764</v>
      </c>
      <c r="AB868" s="264">
        <v>13735</v>
      </c>
      <c r="AC868" s="264">
        <v>12820</v>
      </c>
      <c r="AD868" s="264">
        <v>13620</v>
      </c>
      <c r="AE868" s="264">
        <v>12733</v>
      </c>
      <c r="AF868" s="268">
        <v>0.933381871132144</v>
      </c>
      <c r="AG868" s="268">
        <v>0.934875183553598</v>
      </c>
      <c r="AH868" s="295">
        <v>-0.00149331242145356</v>
      </c>
    </row>
    <row r="869" spans="1:34">
      <c r="A869" s="315" t="s">
        <v>1158</v>
      </c>
      <c r="B869" s="321" t="s">
        <v>3343</v>
      </c>
      <c r="C869" s="293" t="s">
        <v>1537</v>
      </c>
      <c r="D869" s="321" t="s">
        <v>1538</v>
      </c>
      <c r="E869" s="263">
        <v>2895</v>
      </c>
      <c r="F869" s="263">
        <v>2740</v>
      </c>
      <c r="G869" s="263">
        <v>2575</v>
      </c>
      <c r="H869" s="264">
        <v>1129</v>
      </c>
      <c r="I869" s="264">
        <v>1071</v>
      </c>
      <c r="J869" s="264">
        <v>1028</v>
      </c>
      <c r="K869" s="264">
        <v>2432</v>
      </c>
      <c r="L869" s="264">
        <v>2328</v>
      </c>
      <c r="M869" s="264">
        <v>2158</v>
      </c>
      <c r="N869" s="267">
        <v>0.936005911158761</v>
      </c>
      <c r="O869" s="266">
        <v>64605</v>
      </c>
      <c r="P869" s="294">
        <v>0.9</v>
      </c>
      <c r="Q869" s="267">
        <v>0.946459412780656</v>
      </c>
      <c r="R869" s="267">
        <v>0.948627103631532</v>
      </c>
      <c r="S869" s="267">
        <v>0.957236842105263</v>
      </c>
      <c r="T869" s="295">
        <v>-0.00216769085087609</v>
      </c>
      <c r="U869" s="266">
        <v>69022</v>
      </c>
      <c r="V869" s="266">
        <v>62091</v>
      </c>
      <c r="W869" s="267">
        <v>0.899582741734519</v>
      </c>
      <c r="X869" s="267">
        <v>0.889464594127807</v>
      </c>
      <c r="Y869" s="268">
        <v>0.910540301151461</v>
      </c>
      <c r="Z869" s="268">
        <v>0.887335526315789</v>
      </c>
      <c r="AA869" s="295">
        <v>-0.0210757070236549</v>
      </c>
      <c r="AB869" s="264">
        <v>15804</v>
      </c>
      <c r="AC869" s="264">
        <v>14223</v>
      </c>
      <c r="AD869" s="264">
        <v>15918</v>
      </c>
      <c r="AE869" s="264">
        <v>14439</v>
      </c>
      <c r="AF869" s="268">
        <v>0.899962034927866</v>
      </c>
      <c r="AG869" s="268">
        <v>0.907086317376555</v>
      </c>
      <c r="AH869" s="295">
        <v>-0.00712428244868846</v>
      </c>
    </row>
    <row r="870" spans="1:34">
      <c r="A870" s="315" t="s">
        <v>1158</v>
      </c>
      <c r="B870" s="321" t="s">
        <v>3348</v>
      </c>
      <c r="C870" s="293" t="s">
        <v>1539</v>
      </c>
      <c r="D870" s="321" t="s">
        <v>1540</v>
      </c>
      <c r="E870" s="263">
        <v>8179</v>
      </c>
      <c r="F870" s="263">
        <v>7829</v>
      </c>
      <c r="G870" s="263">
        <v>7378</v>
      </c>
      <c r="H870" s="264">
        <v>3020</v>
      </c>
      <c r="I870" s="264">
        <v>2905</v>
      </c>
      <c r="J870" s="264">
        <v>2779</v>
      </c>
      <c r="K870" s="264">
        <v>6207</v>
      </c>
      <c r="L870" s="264">
        <v>6020</v>
      </c>
      <c r="M870" s="264">
        <v>5796</v>
      </c>
      <c r="N870" s="267">
        <v>0.955526110148473</v>
      </c>
      <c r="O870" s="266">
        <v>168744</v>
      </c>
      <c r="P870" s="294">
        <v>0.9</v>
      </c>
      <c r="Q870" s="267">
        <v>0.957207482577332</v>
      </c>
      <c r="R870" s="267">
        <v>0.961920529801324</v>
      </c>
      <c r="S870" s="267">
        <v>0.969872724343483</v>
      </c>
      <c r="T870" s="295">
        <v>-0.00471304722399224</v>
      </c>
      <c r="U870" s="266">
        <v>176598</v>
      </c>
      <c r="V870" s="266">
        <v>163744</v>
      </c>
      <c r="W870" s="267">
        <v>0.927213218722749</v>
      </c>
      <c r="X870" s="267">
        <v>0.902066267269837</v>
      </c>
      <c r="Y870" s="268">
        <v>0.920198675496689</v>
      </c>
      <c r="Z870" s="268">
        <v>0.933784436926051</v>
      </c>
      <c r="AA870" s="295">
        <v>-0.0181324082268514</v>
      </c>
      <c r="AB870" s="264">
        <v>41255</v>
      </c>
      <c r="AC870" s="264">
        <v>38217</v>
      </c>
      <c r="AD870" s="264">
        <v>40267</v>
      </c>
      <c r="AE870" s="264">
        <v>37580</v>
      </c>
      <c r="AF870" s="268">
        <v>0.926360441158647</v>
      </c>
      <c r="AG870" s="268">
        <v>0.933270419946855</v>
      </c>
      <c r="AH870" s="295">
        <v>-0.00690997878820732</v>
      </c>
    </row>
    <row r="871" spans="1:34">
      <c r="A871" s="315" t="s">
        <v>1158</v>
      </c>
      <c r="B871" s="321" t="s">
        <v>3348</v>
      </c>
      <c r="C871" s="293" t="s">
        <v>1541</v>
      </c>
      <c r="D871" s="321" t="s">
        <v>1542</v>
      </c>
      <c r="E871" s="263">
        <v>5418</v>
      </c>
      <c r="F871" s="263">
        <v>5073</v>
      </c>
      <c r="G871" s="263">
        <v>4651</v>
      </c>
      <c r="H871" s="264">
        <v>1735</v>
      </c>
      <c r="I871" s="264">
        <v>1689</v>
      </c>
      <c r="J871" s="264">
        <v>1573</v>
      </c>
      <c r="K871" s="264">
        <v>3904</v>
      </c>
      <c r="L871" s="264">
        <v>3705</v>
      </c>
      <c r="M871" s="264">
        <v>3538</v>
      </c>
      <c r="N871" s="267">
        <v>0.941176942452391</v>
      </c>
      <c r="O871" s="266">
        <v>117329</v>
      </c>
      <c r="P871" s="294">
        <v>0.9</v>
      </c>
      <c r="Q871" s="267">
        <v>0.936323366555925</v>
      </c>
      <c r="R871" s="267">
        <v>0.973487031700288</v>
      </c>
      <c r="S871" s="267">
        <v>0.949026639344262</v>
      </c>
      <c r="T871" s="295">
        <v>-0.0371636651443634</v>
      </c>
      <c r="U871" s="266">
        <v>124662</v>
      </c>
      <c r="V871" s="266">
        <v>111452</v>
      </c>
      <c r="W871" s="267">
        <v>0.894033466493398</v>
      </c>
      <c r="X871" s="267">
        <v>0.85843484680694</v>
      </c>
      <c r="Y871" s="268">
        <v>0.906628242074928</v>
      </c>
      <c r="Z871" s="268">
        <v>0.90625</v>
      </c>
      <c r="AA871" s="295">
        <v>-0.0481933952679882</v>
      </c>
      <c r="AB871" s="264">
        <v>27401</v>
      </c>
      <c r="AC871" s="264">
        <v>24648</v>
      </c>
      <c r="AD871" s="264">
        <v>28066</v>
      </c>
      <c r="AE871" s="264">
        <v>25047</v>
      </c>
      <c r="AF871" s="268">
        <v>0.899529214262253</v>
      </c>
      <c r="AG871" s="268">
        <v>0.892432124278486</v>
      </c>
      <c r="AH871" s="295">
        <v>0.00709708998376679</v>
      </c>
    </row>
    <row r="872" spans="1:34">
      <c r="A872" s="315" t="s">
        <v>1158</v>
      </c>
      <c r="B872" s="321" t="s">
        <v>3348</v>
      </c>
      <c r="C872" s="293" t="s">
        <v>1543</v>
      </c>
      <c r="D872" s="321" t="s">
        <v>1544</v>
      </c>
      <c r="E872" s="263">
        <v>2580</v>
      </c>
      <c r="F872" s="263">
        <v>2562</v>
      </c>
      <c r="G872" s="263">
        <v>2391</v>
      </c>
      <c r="H872" s="264">
        <v>778</v>
      </c>
      <c r="I872" s="264">
        <v>774</v>
      </c>
      <c r="J872" s="264">
        <v>747</v>
      </c>
      <c r="K872" s="264">
        <v>1803</v>
      </c>
      <c r="L872" s="264">
        <v>1795</v>
      </c>
      <c r="M872" s="264">
        <v>1741</v>
      </c>
      <c r="N872" s="267">
        <v>0.985782747603834</v>
      </c>
      <c r="O872" s="266">
        <v>55539</v>
      </c>
      <c r="P872" s="294">
        <v>0.9</v>
      </c>
      <c r="Q872" s="267">
        <v>0.993023255813953</v>
      </c>
      <c r="R872" s="267">
        <v>0.994858611825193</v>
      </c>
      <c r="S872" s="267">
        <v>0.995562950637826</v>
      </c>
      <c r="T872" s="295">
        <v>-0.0018353560112393</v>
      </c>
      <c r="U872" s="266">
        <v>56340</v>
      </c>
      <c r="V872" s="266">
        <v>53814</v>
      </c>
      <c r="W872" s="267">
        <v>0.955165069222577</v>
      </c>
      <c r="X872" s="267">
        <v>0.926744186046512</v>
      </c>
      <c r="Y872" s="268">
        <v>0.960154241645244</v>
      </c>
      <c r="Z872" s="268">
        <v>0.96561286744315</v>
      </c>
      <c r="AA872" s="295">
        <v>-0.0334100555987326</v>
      </c>
      <c r="AB872" s="264">
        <v>12588</v>
      </c>
      <c r="AC872" s="264">
        <v>12051</v>
      </c>
      <c r="AD872" s="264">
        <v>12975</v>
      </c>
      <c r="AE872" s="264">
        <v>12215</v>
      </c>
      <c r="AF872" s="268">
        <v>0.957340324118208</v>
      </c>
      <c r="AG872" s="268">
        <v>0.941425818882466</v>
      </c>
      <c r="AH872" s="295">
        <v>0.0159145052357416</v>
      </c>
    </row>
    <row r="873" spans="1:34">
      <c r="A873" s="315" t="s">
        <v>1158</v>
      </c>
      <c r="B873" s="321" t="s">
        <v>3348</v>
      </c>
      <c r="C873" s="293" t="s">
        <v>1545</v>
      </c>
      <c r="D873" s="321" t="s">
        <v>1546</v>
      </c>
      <c r="E873" s="263">
        <v>4466</v>
      </c>
      <c r="F873" s="263">
        <v>4385</v>
      </c>
      <c r="G873" s="263">
        <v>4089</v>
      </c>
      <c r="H873" s="264">
        <v>1409</v>
      </c>
      <c r="I873" s="264">
        <v>1382</v>
      </c>
      <c r="J873" s="264">
        <v>1360</v>
      </c>
      <c r="K873" s="264">
        <v>3358</v>
      </c>
      <c r="L873" s="264">
        <v>3305</v>
      </c>
      <c r="M873" s="264">
        <v>3209</v>
      </c>
      <c r="N873" s="267">
        <v>0.983296751978414</v>
      </c>
      <c r="O873" s="266">
        <v>97663</v>
      </c>
      <c r="P873" s="294">
        <v>0.9</v>
      </c>
      <c r="Q873" s="267">
        <v>0.981862964621585</v>
      </c>
      <c r="R873" s="267">
        <v>0.98083747338538</v>
      </c>
      <c r="S873" s="267">
        <v>0.984216795711733</v>
      </c>
      <c r="T873" s="295">
        <v>0.00102549123620554</v>
      </c>
      <c r="U873" s="266">
        <v>99322</v>
      </c>
      <c r="V873" s="266">
        <v>94535</v>
      </c>
      <c r="W873" s="267">
        <v>0.951803225871408</v>
      </c>
      <c r="X873" s="267">
        <v>0.915584415584416</v>
      </c>
      <c r="Y873" s="268">
        <v>0.965223562810504</v>
      </c>
      <c r="Z873" s="268">
        <v>0.955628350208457</v>
      </c>
      <c r="AA873" s="295">
        <v>-0.0496391472260883</v>
      </c>
      <c r="AB873" s="264">
        <v>22264</v>
      </c>
      <c r="AC873" s="264">
        <v>21194</v>
      </c>
      <c r="AD873" s="264">
        <v>22382</v>
      </c>
      <c r="AE873" s="264">
        <v>21418</v>
      </c>
      <c r="AF873" s="268">
        <v>0.951940352137981</v>
      </c>
      <c r="AG873" s="268">
        <v>0.956929675632204</v>
      </c>
      <c r="AH873" s="295">
        <v>-0.00498932349422387</v>
      </c>
    </row>
    <row r="874" spans="1:34">
      <c r="A874" s="315" t="s">
        <v>1158</v>
      </c>
      <c r="B874" s="321" t="s">
        <v>3348</v>
      </c>
      <c r="C874" s="293" t="s">
        <v>1547</v>
      </c>
      <c r="D874" s="321" t="s">
        <v>1548</v>
      </c>
      <c r="E874" s="263">
        <v>5180</v>
      </c>
      <c r="F874" s="263">
        <v>4170</v>
      </c>
      <c r="G874" s="263">
        <v>4087</v>
      </c>
      <c r="H874" s="264">
        <v>1926</v>
      </c>
      <c r="I874" s="264">
        <v>1721</v>
      </c>
      <c r="J874" s="264">
        <v>1576</v>
      </c>
      <c r="K874" s="264">
        <v>3743</v>
      </c>
      <c r="L874" s="264">
        <v>3421</v>
      </c>
      <c r="M874" s="264">
        <v>3212</v>
      </c>
      <c r="N874" s="267">
        <v>0.897406085219271</v>
      </c>
      <c r="O874" s="266">
        <v>109602</v>
      </c>
      <c r="P874" s="294">
        <v>0.9</v>
      </c>
      <c r="Q874" s="267">
        <v>0.805019305019305</v>
      </c>
      <c r="R874" s="267">
        <v>0.893561786085151</v>
      </c>
      <c r="S874" s="267">
        <v>0.913972749131713</v>
      </c>
      <c r="T874" s="295">
        <v>-0.0885424810658456</v>
      </c>
      <c r="U874" s="266">
        <v>122132</v>
      </c>
      <c r="V874" s="266">
        <v>101130</v>
      </c>
      <c r="W874" s="267">
        <v>0.82803851570432</v>
      </c>
      <c r="X874" s="267">
        <v>0.788996138996139</v>
      </c>
      <c r="Y874" s="268">
        <v>0.818276220145379</v>
      </c>
      <c r="Z874" s="268">
        <v>0.858135185679936</v>
      </c>
      <c r="AA874" s="295">
        <v>-0.0292800811492401</v>
      </c>
      <c r="AB874" s="264">
        <v>26197</v>
      </c>
      <c r="AC874" s="264">
        <v>22100</v>
      </c>
      <c r="AD874" s="264">
        <v>27799</v>
      </c>
      <c r="AE874" s="264">
        <v>23652</v>
      </c>
      <c r="AF874" s="268">
        <v>0.843608046722907</v>
      </c>
      <c r="AG874" s="268">
        <v>0.850821972013382</v>
      </c>
      <c r="AH874" s="295">
        <v>-0.00721392529047449</v>
      </c>
    </row>
    <row r="875" spans="1:34">
      <c r="A875" s="315" t="s">
        <v>1158</v>
      </c>
      <c r="B875" s="321" t="s">
        <v>3348</v>
      </c>
      <c r="C875" s="293" t="s">
        <v>1549</v>
      </c>
      <c r="D875" s="321" t="s">
        <v>1550</v>
      </c>
      <c r="E875" s="263">
        <v>4426</v>
      </c>
      <c r="F875" s="263">
        <v>4228</v>
      </c>
      <c r="G875" s="263">
        <v>3943</v>
      </c>
      <c r="H875" s="264">
        <v>1554</v>
      </c>
      <c r="I875" s="264">
        <v>1486</v>
      </c>
      <c r="J875" s="264">
        <v>1429</v>
      </c>
      <c r="K875" s="264">
        <v>3606</v>
      </c>
      <c r="L875" s="264">
        <v>3395</v>
      </c>
      <c r="M875" s="264">
        <v>3316</v>
      </c>
      <c r="N875" s="267">
        <v>0.940617119801935</v>
      </c>
      <c r="O875" s="266">
        <v>102579</v>
      </c>
      <c r="P875" s="294">
        <v>0.9</v>
      </c>
      <c r="Q875" s="267">
        <v>0.955264347040217</v>
      </c>
      <c r="R875" s="267">
        <v>0.956241956241956</v>
      </c>
      <c r="S875" s="267">
        <v>0.941486411536328</v>
      </c>
      <c r="T875" s="295">
        <v>-0.000977609201739393</v>
      </c>
      <c r="U875" s="266">
        <v>109055</v>
      </c>
      <c r="V875" s="266">
        <v>99335</v>
      </c>
      <c r="W875" s="267">
        <v>0.910870661592774</v>
      </c>
      <c r="X875" s="267">
        <v>0.890872119295075</v>
      </c>
      <c r="Y875" s="268">
        <v>0.91956241956242</v>
      </c>
      <c r="Z875" s="268">
        <v>0.919578480310593</v>
      </c>
      <c r="AA875" s="295">
        <v>-0.028690300267345</v>
      </c>
      <c r="AB875" s="264">
        <v>24431</v>
      </c>
      <c r="AC875" s="264">
        <v>22408</v>
      </c>
      <c r="AD875" s="264">
        <v>24791</v>
      </c>
      <c r="AE875" s="264">
        <v>22783</v>
      </c>
      <c r="AF875" s="268">
        <v>0.917195366542507</v>
      </c>
      <c r="AG875" s="268">
        <v>0.91900286394256</v>
      </c>
      <c r="AH875" s="295">
        <v>-0.00180749740005237</v>
      </c>
    </row>
    <row r="876" spans="1:34">
      <c r="A876" s="315" t="s">
        <v>1158</v>
      </c>
      <c r="B876" s="321" t="s">
        <v>3348</v>
      </c>
      <c r="C876" s="293" t="s">
        <v>1551</v>
      </c>
      <c r="D876" s="321" t="s">
        <v>1552</v>
      </c>
      <c r="E876" s="263">
        <v>5167</v>
      </c>
      <c r="F876" s="263">
        <v>4865</v>
      </c>
      <c r="G876" s="263">
        <v>4600</v>
      </c>
      <c r="H876" s="264">
        <v>1615</v>
      </c>
      <c r="I876" s="264">
        <v>1557</v>
      </c>
      <c r="J876" s="264">
        <v>1507</v>
      </c>
      <c r="K876" s="264">
        <v>3699</v>
      </c>
      <c r="L876" s="264">
        <v>3570</v>
      </c>
      <c r="M876" s="264">
        <v>3514</v>
      </c>
      <c r="N876" s="267">
        <v>0.963927312177922</v>
      </c>
      <c r="O876" s="266">
        <v>110174</v>
      </c>
      <c r="P876" s="294">
        <v>0.9</v>
      </c>
      <c r="Q876" s="267">
        <v>0.941552157925295</v>
      </c>
      <c r="R876" s="267">
        <v>0.964086687306502</v>
      </c>
      <c r="S876" s="267">
        <v>0.965125709651257</v>
      </c>
      <c r="T876" s="295">
        <v>-0.0225345293812065</v>
      </c>
      <c r="U876" s="266">
        <v>114297</v>
      </c>
      <c r="V876" s="266">
        <v>105830</v>
      </c>
      <c r="W876" s="267">
        <v>0.925921065294802</v>
      </c>
      <c r="X876" s="267">
        <v>0.890265144184246</v>
      </c>
      <c r="Y876" s="268">
        <v>0.93312693498452</v>
      </c>
      <c r="Z876" s="268">
        <v>0.949986482833198</v>
      </c>
      <c r="AA876" s="295">
        <v>-0.042861790800274</v>
      </c>
      <c r="AB876" s="264">
        <v>24584</v>
      </c>
      <c r="AC876" s="264">
        <v>22924</v>
      </c>
      <c r="AD876" s="264">
        <v>25429</v>
      </c>
      <c r="AE876" s="264">
        <v>23710</v>
      </c>
      <c r="AF876" s="268">
        <v>0.93247640741946</v>
      </c>
      <c r="AG876" s="268">
        <v>0.932400015730072</v>
      </c>
      <c r="AH876" s="295">
        <v>7.63916893878891e-5</v>
      </c>
    </row>
    <row r="877" spans="1:34">
      <c r="A877" s="315" t="s">
        <v>1158</v>
      </c>
      <c r="B877" s="321" t="s">
        <v>3348</v>
      </c>
      <c r="C877" s="293" t="s">
        <v>1553</v>
      </c>
      <c r="D877" s="321" t="s">
        <v>1554</v>
      </c>
      <c r="E877" s="263">
        <v>3640</v>
      </c>
      <c r="F877" s="263">
        <v>3550</v>
      </c>
      <c r="G877" s="263">
        <v>3418</v>
      </c>
      <c r="H877" s="264">
        <v>1410</v>
      </c>
      <c r="I877" s="264">
        <v>1379</v>
      </c>
      <c r="J877" s="264">
        <v>1341</v>
      </c>
      <c r="K877" s="264">
        <v>2781</v>
      </c>
      <c r="L877" s="264">
        <v>2737</v>
      </c>
      <c r="M877" s="264">
        <v>2667</v>
      </c>
      <c r="N877" s="267">
        <v>0.973056726094003</v>
      </c>
      <c r="O877" s="266">
        <v>75047</v>
      </c>
      <c r="P877" s="294">
        <v>0.9</v>
      </c>
      <c r="Q877" s="267">
        <v>0.975274725274725</v>
      </c>
      <c r="R877" s="267">
        <v>0.978014184397163</v>
      </c>
      <c r="S877" s="267">
        <v>0.984178353110392</v>
      </c>
      <c r="T877" s="295">
        <v>-0.00273945912243789</v>
      </c>
      <c r="U877" s="266">
        <v>77125</v>
      </c>
      <c r="V877" s="266">
        <v>73404</v>
      </c>
      <c r="W877" s="267">
        <v>0.951753646677472</v>
      </c>
      <c r="X877" s="267">
        <v>0.939010989010989</v>
      </c>
      <c r="Y877" s="268">
        <v>0.951063829787234</v>
      </c>
      <c r="Z877" s="268">
        <v>0.959007551240561</v>
      </c>
      <c r="AA877" s="295">
        <v>-0.012052840776245</v>
      </c>
      <c r="AB877" s="264">
        <v>18446</v>
      </c>
      <c r="AC877" s="264">
        <v>17583</v>
      </c>
      <c r="AD877" s="264">
        <v>18239</v>
      </c>
      <c r="AE877" s="264">
        <v>17371</v>
      </c>
      <c r="AF877" s="268">
        <v>0.953214789114171</v>
      </c>
      <c r="AG877" s="268">
        <v>0.952409671582872</v>
      </c>
      <c r="AH877" s="295">
        <v>0.000805117531299304</v>
      </c>
    </row>
    <row r="878" spans="1:34">
      <c r="A878" s="315" t="s">
        <v>1158</v>
      </c>
      <c r="B878" s="321" t="s">
        <v>3348</v>
      </c>
      <c r="C878" s="293" t="s">
        <v>1555</v>
      </c>
      <c r="D878" s="321" t="s">
        <v>1556</v>
      </c>
      <c r="E878" s="263">
        <v>2615</v>
      </c>
      <c r="F878" s="263">
        <v>2364</v>
      </c>
      <c r="G878" s="263">
        <v>2291</v>
      </c>
      <c r="H878" s="264">
        <v>957</v>
      </c>
      <c r="I878" s="264">
        <v>866</v>
      </c>
      <c r="J878" s="264">
        <v>910</v>
      </c>
      <c r="K878" s="264">
        <v>1862</v>
      </c>
      <c r="L878" s="264">
        <v>1789</v>
      </c>
      <c r="M878" s="264">
        <v>1775</v>
      </c>
      <c r="N878" s="267">
        <v>0.963199577613516</v>
      </c>
      <c r="O878" s="266">
        <v>54729</v>
      </c>
      <c r="P878" s="294">
        <v>0.9</v>
      </c>
      <c r="Q878" s="267">
        <v>0.904015296367113</v>
      </c>
      <c r="R878" s="267">
        <v>0.90491118077325</v>
      </c>
      <c r="S878" s="267">
        <v>0.960794844253491</v>
      </c>
      <c r="T878" s="295">
        <v>-0.00089588440613686</v>
      </c>
      <c r="U878" s="266">
        <v>56820</v>
      </c>
      <c r="V878" s="266">
        <v>53830</v>
      </c>
      <c r="W878" s="267">
        <v>0.947377683914115</v>
      </c>
      <c r="X878" s="267">
        <v>0.876099426386233</v>
      </c>
      <c r="Y878" s="268">
        <v>0.950888192267503</v>
      </c>
      <c r="Z878" s="268">
        <v>0.95327604726101</v>
      </c>
      <c r="AA878" s="295">
        <v>-0.0747887658812694</v>
      </c>
      <c r="AB878" s="264">
        <v>12836</v>
      </c>
      <c r="AC878" s="264">
        <v>12022</v>
      </c>
      <c r="AD878" s="264">
        <v>12995</v>
      </c>
      <c r="AE878" s="264">
        <v>12322</v>
      </c>
      <c r="AF878" s="268">
        <v>0.936584605796198</v>
      </c>
      <c r="AG878" s="268">
        <v>0.948210850327049</v>
      </c>
      <c r="AH878" s="295">
        <v>-0.0116262445308507</v>
      </c>
    </row>
    <row r="879" spans="1:34">
      <c r="A879" s="315" t="s">
        <v>1158</v>
      </c>
      <c r="B879" s="321" t="s">
        <v>3348</v>
      </c>
      <c r="C879" s="293" t="s">
        <v>1557</v>
      </c>
      <c r="D879" s="321" t="s">
        <v>1558</v>
      </c>
      <c r="E879" s="263">
        <v>2090</v>
      </c>
      <c r="F879" s="263">
        <v>2026</v>
      </c>
      <c r="G879" s="263">
        <v>1915</v>
      </c>
      <c r="H879" s="264">
        <v>678</v>
      </c>
      <c r="I879" s="264">
        <v>661</v>
      </c>
      <c r="J879" s="264">
        <v>647</v>
      </c>
      <c r="K879" s="264">
        <v>1642</v>
      </c>
      <c r="L879" s="264">
        <v>1588</v>
      </c>
      <c r="M879" s="264">
        <v>1462</v>
      </c>
      <c r="N879" s="267">
        <v>0.956490270281448</v>
      </c>
      <c r="O879" s="266">
        <v>46253</v>
      </c>
      <c r="P879" s="294">
        <v>0.9</v>
      </c>
      <c r="Q879" s="267">
        <v>0.969377990430622</v>
      </c>
      <c r="R879" s="267">
        <v>0.974926253687316</v>
      </c>
      <c r="S879" s="267">
        <v>0.967113276492083</v>
      </c>
      <c r="T879" s="295">
        <v>-0.00554826325669366</v>
      </c>
      <c r="U879" s="266">
        <v>48357</v>
      </c>
      <c r="V879" s="266">
        <v>44549</v>
      </c>
      <c r="W879" s="267">
        <v>0.921252352296462</v>
      </c>
      <c r="X879" s="267">
        <v>0.916267942583732</v>
      </c>
      <c r="Y879" s="268">
        <v>0.954277286135693</v>
      </c>
      <c r="Z879" s="268">
        <v>0.890377588306943</v>
      </c>
      <c r="AA879" s="295">
        <v>-0.0380093435519612</v>
      </c>
      <c r="AB879" s="264">
        <v>10812</v>
      </c>
      <c r="AC879" s="264">
        <v>10027</v>
      </c>
      <c r="AD879" s="264">
        <v>10967</v>
      </c>
      <c r="AE879" s="264">
        <v>10228</v>
      </c>
      <c r="AF879" s="268">
        <v>0.927395486496485</v>
      </c>
      <c r="AG879" s="268">
        <v>0.932616029907905</v>
      </c>
      <c r="AH879" s="295">
        <v>-0.00522054341142009</v>
      </c>
    </row>
    <row r="880" spans="1:34">
      <c r="A880" s="315" t="s">
        <v>1158</v>
      </c>
      <c r="B880" s="321" t="s">
        <v>3348</v>
      </c>
      <c r="C880" s="293" t="s">
        <v>1559</v>
      </c>
      <c r="D880" s="321" t="s">
        <v>1560</v>
      </c>
      <c r="E880" s="263">
        <v>1524</v>
      </c>
      <c r="F880" s="263">
        <v>1499</v>
      </c>
      <c r="G880" s="263">
        <v>1257</v>
      </c>
      <c r="H880" s="264">
        <v>419</v>
      </c>
      <c r="I880" s="264">
        <v>402</v>
      </c>
      <c r="J880" s="264">
        <v>382</v>
      </c>
      <c r="K880" s="264">
        <v>1159</v>
      </c>
      <c r="L880" s="264">
        <v>1135</v>
      </c>
      <c r="M880" s="264">
        <v>1046</v>
      </c>
      <c r="N880" s="267">
        <v>0.977059156946392</v>
      </c>
      <c r="O880" s="266">
        <v>32752</v>
      </c>
      <c r="P880" s="294">
        <v>0.9</v>
      </c>
      <c r="Q880" s="267">
        <v>0.983595800524934</v>
      </c>
      <c r="R880" s="267">
        <v>0.959427207637232</v>
      </c>
      <c r="S880" s="267">
        <v>0.979292493528904</v>
      </c>
      <c r="T880" s="295">
        <v>0.0241685928877028</v>
      </c>
      <c r="U880" s="266">
        <v>33521</v>
      </c>
      <c r="V880" s="266">
        <v>27828</v>
      </c>
      <c r="W880" s="267">
        <v>0.830166164493899</v>
      </c>
      <c r="X880" s="267">
        <v>0.824803149606299</v>
      </c>
      <c r="Y880" s="268">
        <v>0.911694510739857</v>
      </c>
      <c r="Z880" s="268">
        <v>0.902502157031924</v>
      </c>
      <c r="AA880" s="295">
        <v>-0.0868913611335577</v>
      </c>
      <c r="AB880" s="264">
        <v>7580</v>
      </c>
      <c r="AC880" s="264">
        <v>6538</v>
      </c>
      <c r="AD880" s="264">
        <v>7551</v>
      </c>
      <c r="AE880" s="264">
        <v>6333</v>
      </c>
      <c r="AF880" s="268">
        <v>0.862532981530343</v>
      </c>
      <c r="AG880" s="268">
        <v>0.838696861342868</v>
      </c>
      <c r="AH880" s="295">
        <v>0.0238361201874745</v>
      </c>
    </row>
    <row r="881" spans="1:34">
      <c r="A881" s="315" t="s">
        <v>1158</v>
      </c>
      <c r="B881" s="321" t="s">
        <v>3348</v>
      </c>
      <c r="C881" s="293" t="s">
        <v>1561</v>
      </c>
      <c r="D881" s="321" t="s">
        <v>1562</v>
      </c>
      <c r="E881" s="263">
        <v>2865</v>
      </c>
      <c r="F881" s="263">
        <v>2767</v>
      </c>
      <c r="G881" s="263">
        <v>2638</v>
      </c>
      <c r="H881" s="264">
        <v>897</v>
      </c>
      <c r="I881" s="264">
        <v>825</v>
      </c>
      <c r="J881" s="264">
        <v>821</v>
      </c>
      <c r="K881" s="264">
        <v>2223</v>
      </c>
      <c r="L881" s="264">
        <v>2153</v>
      </c>
      <c r="M881" s="264">
        <v>1938</v>
      </c>
      <c r="N881" s="267">
        <v>0.948945334769114</v>
      </c>
      <c r="O881" s="266">
        <v>59924</v>
      </c>
      <c r="P881" s="294">
        <v>0.9</v>
      </c>
      <c r="Q881" s="267">
        <v>0.965794066317627</v>
      </c>
      <c r="R881" s="267">
        <v>0.919732441471572</v>
      </c>
      <c r="S881" s="267">
        <v>0.9685110211426</v>
      </c>
      <c r="T881" s="295">
        <v>0.0460616248460546</v>
      </c>
      <c r="U881" s="266">
        <v>63148</v>
      </c>
      <c r="V881" s="266">
        <v>58034</v>
      </c>
      <c r="W881" s="267">
        <v>0.919015645784506</v>
      </c>
      <c r="X881" s="267">
        <v>0.920767888307155</v>
      </c>
      <c r="Y881" s="268">
        <v>0.915273132664437</v>
      </c>
      <c r="Z881" s="268">
        <v>0.871794871794872</v>
      </c>
      <c r="AA881" s="295">
        <v>0.00549475564271829</v>
      </c>
      <c r="AB881" s="264">
        <v>14232</v>
      </c>
      <c r="AC881" s="264">
        <v>12643</v>
      </c>
      <c r="AD881" s="264">
        <v>14225</v>
      </c>
      <c r="AE881" s="264">
        <v>12997</v>
      </c>
      <c r="AF881" s="268">
        <v>0.888350196739741</v>
      </c>
      <c r="AG881" s="268">
        <v>0.913673110720562</v>
      </c>
      <c r="AH881" s="295">
        <v>-0.0253229139808209</v>
      </c>
    </row>
    <row r="882" spans="1:34">
      <c r="A882" s="315" t="s">
        <v>1158</v>
      </c>
      <c r="B882" s="321" t="s">
        <v>3347</v>
      </c>
      <c r="C882" s="293" t="s">
        <v>1563</v>
      </c>
      <c r="D882" s="321" t="s">
        <v>1564</v>
      </c>
      <c r="E882" s="263">
        <v>4123</v>
      </c>
      <c r="F882" s="263">
        <v>3928</v>
      </c>
      <c r="G882" s="263">
        <v>3677</v>
      </c>
      <c r="H882" s="264">
        <v>1325</v>
      </c>
      <c r="I882" s="264">
        <v>1274</v>
      </c>
      <c r="J882" s="264">
        <v>1169</v>
      </c>
      <c r="K882" s="264">
        <v>2957</v>
      </c>
      <c r="L882" s="264">
        <v>2846</v>
      </c>
      <c r="M882" s="264">
        <v>2740</v>
      </c>
      <c r="N882" s="267">
        <v>0.948492839736956</v>
      </c>
      <c r="O882" s="266">
        <v>85242</v>
      </c>
      <c r="P882" s="294">
        <v>0.9</v>
      </c>
      <c r="Q882" s="267">
        <v>0.952704341498909</v>
      </c>
      <c r="R882" s="267">
        <v>0.961509433962264</v>
      </c>
      <c r="S882" s="267">
        <v>0.962461954683801</v>
      </c>
      <c r="T882" s="295">
        <v>-0.00880509246335559</v>
      </c>
      <c r="U882" s="266">
        <v>89871</v>
      </c>
      <c r="V882" s="266">
        <v>82847</v>
      </c>
      <c r="W882" s="267">
        <v>0.921843531283729</v>
      </c>
      <c r="X882" s="267">
        <v>0.891826340043658</v>
      </c>
      <c r="Y882" s="268">
        <v>0.882264150943396</v>
      </c>
      <c r="Z882" s="268">
        <v>0.926614812309773</v>
      </c>
      <c r="AA882" s="295">
        <v>0.0095621891002613</v>
      </c>
      <c r="AB882" s="264">
        <v>19236</v>
      </c>
      <c r="AC882" s="264">
        <v>17522</v>
      </c>
      <c r="AD882" s="264">
        <v>20106</v>
      </c>
      <c r="AE882" s="264">
        <v>18872</v>
      </c>
      <c r="AF882" s="268">
        <v>0.910896236223747</v>
      </c>
      <c r="AG882" s="268">
        <v>0.938625285984283</v>
      </c>
      <c r="AH882" s="295">
        <v>-0.0277290497605361</v>
      </c>
    </row>
    <row r="883" spans="1:34">
      <c r="A883" s="315" t="s">
        <v>1158</v>
      </c>
      <c r="B883" s="321" t="s">
        <v>3347</v>
      </c>
      <c r="C883" s="293" t="s">
        <v>1565</v>
      </c>
      <c r="D883" s="321" t="s">
        <v>1566</v>
      </c>
      <c r="E883" s="263">
        <v>3389</v>
      </c>
      <c r="F883" s="263">
        <v>3111</v>
      </c>
      <c r="G883" s="263">
        <v>2904</v>
      </c>
      <c r="H883" s="264">
        <v>1042</v>
      </c>
      <c r="I883" s="264">
        <v>960</v>
      </c>
      <c r="J883" s="264">
        <v>908</v>
      </c>
      <c r="K883" s="264">
        <v>2413</v>
      </c>
      <c r="L883" s="264">
        <v>2238</v>
      </c>
      <c r="M883" s="264">
        <v>2192</v>
      </c>
      <c r="N883" s="267">
        <v>0.931099248714907</v>
      </c>
      <c r="O883" s="266">
        <v>65933</v>
      </c>
      <c r="P883" s="294">
        <v>0.9</v>
      </c>
      <c r="Q883" s="267">
        <v>0.917969902626143</v>
      </c>
      <c r="R883" s="267">
        <v>0.921305182341651</v>
      </c>
      <c r="S883" s="267">
        <v>0.927476170741815</v>
      </c>
      <c r="T883" s="295">
        <v>-0.00333527971550729</v>
      </c>
      <c r="U883" s="266">
        <v>70812</v>
      </c>
      <c r="V883" s="266">
        <v>62380</v>
      </c>
      <c r="W883" s="267">
        <v>0.880924137151895</v>
      </c>
      <c r="X883" s="267">
        <v>0.856889938034818</v>
      </c>
      <c r="Y883" s="268">
        <v>0.871401151631478</v>
      </c>
      <c r="Z883" s="268">
        <v>0.908412764193949</v>
      </c>
      <c r="AA883" s="295">
        <v>-0.0145112135966594</v>
      </c>
      <c r="AB883" s="264">
        <v>15384</v>
      </c>
      <c r="AC883" s="264">
        <v>13589</v>
      </c>
      <c r="AD883" s="264">
        <v>15727</v>
      </c>
      <c r="AE883" s="264">
        <v>13860</v>
      </c>
      <c r="AF883" s="268">
        <v>0.883320332813313</v>
      </c>
      <c r="AG883" s="268">
        <v>0.881286958733388</v>
      </c>
      <c r="AH883" s="295">
        <v>0.0020333740799241</v>
      </c>
    </row>
    <row r="884" spans="1:34">
      <c r="A884" s="315" t="s">
        <v>1158</v>
      </c>
      <c r="B884" s="321" t="s">
        <v>3347</v>
      </c>
      <c r="C884" s="293" t="s">
        <v>1567</v>
      </c>
      <c r="D884" s="321" t="s">
        <v>1568</v>
      </c>
      <c r="E884" s="263">
        <v>4902</v>
      </c>
      <c r="F884" s="263">
        <v>4679</v>
      </c>
      <c r="G884" s="263">
        <v>4467</v>
      </c>
      <c r="H884" s="264">
        <v>1596</v>
      </c>
      <c r="I884" s="264">
        <v>1550</v>
      </c>
      <c r="J884" s="264">
        <v>1475</v>
      </c>
      <c r="K884" s="264">
        <v>3583</v>
      </c>
      <c r="L884" s="264">
        <v>3469</v>
      </c>
      <c r="M884" s="264">
        <v>3330</v>
      </c>
      <c r="N884" s="267">
        <v>0.958505337386963</v>
      </c>
      <c r="O884" s="266">
        <v>98681</v>
      </c>
      <c r="P884" s="294">
        <v>0.9</v>
      </c>
      <c r="Q884" s="267">
        <v>0.954508363933089</v>
      </c>
      <c r="R884" s="267">
        <v>0.971177944862155</v>
      </c>
      <c r="S884" s="267">
        <v>0.968183086798772</v>
      </c>
      <c r="T884" s="295">
        <v>-0.0166695809290668</v>
      </c>
      <c r="U884" s="266">
        <v>102953</v>
      </c>
      <c r="V884" s="266">
        <v>95326</v>
      </c>
      <c r="W884" s="267">
        <v>0.925917651744</v>
      </c>
      <c r="X884" s="267">
        <v>0.911260709914321</v>
      </c>
      <c r="Y884" s="268">
        <v>0.924185463659148</v>
      </c>
      <c r="Z884" s="268">
        <v>0.929388780351661</v>
      </c>
      <c r="AA884" s="295">
        <v>-0.0129247537448272</v>
      </c>
      <c r="AB884" s="264">
        <v>22899</v>
      </c>
      <c r="AC884" s="264">
        <v>21240</v>
      </c>
      <c r="AD884" s="264">
        <v>22657</v>
      </c>
      <c r="AE884" s="264">
        <v>20847</v>
      </c>
      <c r="AF884" s="268">
        <v>0.927551421459452</v>
      </c>
      <c r="AG884" s="268">
        <v>0.920112989363111</v>
      </c>
      <c r="AH884" s="295">
        <v>0.00743843209634165</v>
      </c>
    </row>
    <row r="885" spans="1:34">
      <c r="A885" s="315" t="s">
        <v>1158</v>
      </c>
      <c r="B885" s="321" t="s">
        <v>3347</v>
      </c>
      <c r="C885" s="293" t="s">
        <v>1569</v>
      </c>
      <c r="D885" s="321" t="s">
        <v>1570</v>
      </c>
      <c r="E885" s="263">
        <v>3709</v>
      </c>
      <c r="F885" s="263">
        <v>3591</v>
      </c>
      <c r="G885" s="263">
        <v>3508</v>
      </c>
      <c r="H885" s="264">
        <v>1180</v>
      </c>
      <c r="I885" s="264">
        <v>1108</v>
      </c>
      <c r="J885" s="264">
        <v>1120</v>
      </c>
      <c r="K885" s="264">
        <v>2614</v>
      </c>
      <c r="L885" s="264">
        <v>2531</v>
      </c>
      <c r="M885" s="264">
        <v>2494</v>
      </c>
      <c r="N885" s="267">
        <v>0.97425958679863</v>
      </c>
      <c r="O885" s="266">
        <v>77667</v>
      </c>
      <c r="P885" s="294">
        <v>0.9</v>
      </c>
      <c r="Q885" s="267">
        <v>0.968185494742518</v>
      </c>
      <c r="R885" s="267">
        <v>0.938983050847458</v>
      </c>
      <c r="S885" s="267">
        <v>0.968247895944912</v>
      </c>
      <c r="T885" s="295">
        <v>0.0292024438950607</v>
      </c>
      <c r="U885" s="266">
        <v>79719</v>
      </c>
      <c r="V885" s="266">
        <v>75594</v>
      </c>
      <c r="W885" s="267">
        <v>0.94825574831596</v>
      </c>
      <c r="X885" s="267">
        <v>0.945807495281747</v>
      </c>
      <c r="Y885" s="268">
        <v>0.949152542372881</v>
      </c>
      <c r="Z885" s="268">
        <v>0.954093343534813</v>
      </c>
      <c r="AA885" s="295">
        <v>-0.00334504709113426</v>
      </c>
      <c r="AB885" s="264">
        <v>17586</v>
      </c>
      <c r="AC885" s="264">
        <v>16756</v>
      </c>
      <c r="AD885" s="264">
        <v>17751</v>
      </c>
      <c r="AE885" s="264">
        <v>16844</v>
      </c>
      <c r="AF885" s="268">
        <v>0.952803366314114</v>
      </c>
      <c r="AG885" s="268">
        <v>0.948904287082418</v>
      </c>
      <c r="AH885" s="295">
        <v>0.00389907923169563</v>
      </c>
    </row>
    <row r="886" spans="1:34">
      <c r="A886" s="315" t="s">
        <v>1158</v>
      </c>
      <c r="B886" s="321" t="s">
        <v>3347</v>
      </c>
      <c r="C886" s="293" t="s">
        <v>1571</v>
      </c>
      <c r="D886" s="321" t="s">
        <v>1572</v>
      </c>
      <c r="E886" s="263">
        <v>2087</v>
      </c>
      <c r="F886" s="263">
        <v>2010</v>
      </c>
      <c r="G886" s="263">
        <v>1876</v>
      </c>
      <c r="H886" s="264">
        <v>696</v>
      </c>
      <c r="I886" s="264">
        <v>656</v>
      </c>
      <c r="J886" s="264">
        <v>621</v>
      </c>
      <c r="K886" s="264">
        <v>1468</v>
      </c>
      <c r="L886" s="264">
        <v>1416</v>
      </c>
      <c r="M886" s="264">
        <v>1329</v>
      </c>
      <c r="N886" s="267">
        <v>0.959136191543814</v>
      </c>
      <c r="O886" s="266">
        <v>45347</v>
      </c>
      <c r="P886" s="294">
        <v>0.9</v>
      </c>
      <c r="Q886" s="267">
        <v>0.963104935313848</v>
      </c>
      <c r="R886" s="267">
        <v>0.942528735632184</v>
      </c>
      <c r="S886" s="267">
        <v>0.964577656675749</v>
      </c>
      <c r="T886" s="295">
        <v>0.0205761996816638</v>
      </c>
      <c r="U886" s="266">
        <v>47279</v>
      </c>
      <c r="V886" s="266">
        <v>42355</v>
      </c>
      <c r="W886" s="267">
        <v>0.895852281139618</v>
      </c>
      <c r="X886" s="267">
        <v>0.898897939626258</v>
      </c>
      <c r="Y886" s="268">
        <v>0.892241379310345</v>
      </c>
      <c r="Z886" s="268">
        <v>0.905313351498638</v>
      </c>
      <c r="AA886" s="295">
        <v>0.00665656031591288</v>
      </c>
      <c r="AB886" s="264">
        <v>10084</v>
      </c>
      <c r="AC886" s="264">
        <v>9186</v>
      </c>
      <c r="AD886" s="264">
        <v>10745</v>
      </c>
      <c r="AE886" s="264">
        <v>9749</v>
      </c>
      <c r="AF886" s="268">
        <v>0.910948036493455</v>
      </c>
      <c r="AG886" s="268">
        <v>0.907305723592368</v>
      </c>
      <c r="AH886" s="295">
        <v>0.00364231290108652</v>
      </c>
    </row>
    <row r="887" spans="1:34">
      <c r="A887" s="315" t="s">
        <v>1158</v>
      </c>
      <c r="B887" s="321" t="s">
        <v>3347</v>
      </c>
      <c r="C887" s="293" t="s">
        <v>1573</v>
      </c>
      <c r="D887" s="321" t="s">
        <v>1574</v>
      </c>
      <c r="E887" s="263">
        <v>3680</v>
      </c>
      <c r="F887" s="263">
        <v>3374</v>
      </c>
      <c r="G887" s="263">
        <v>3247</v>
      </c>
      <c r="H887" s="264">
        <v>1075</v>
      </c>
      <c r="I887" s="264">
        <v>1017</v>
      </c>
      <c r="J887" s="264">
        <v>974</v>
      </c>
      <c r="K887" s="264">
        <v>2536</v>
      </c>
      <c r="L887" s="264">
        <v>2446</v>
      </c>
      <c r="M887" s="264">
        <v>2392</v>
      </c>
      <c r="N887" s="267">
        <v>0.964152029945292</v>
      </c>
      <c r="O887" s="266">
        <v>73667</v>
      </c>
      <c r="P887" s="294">
        <v>0.9</v>
      </c>
      <c r="Q887" s="267">
        <v>0.916847826086956</v>
      </c>
      <c r="R887" s="267">
        <v>0.946046511627907</v>
      </c>
      <c r="S887" s="267">
        <v>0.964511041009464</v>
      </c>
      <c r="T887" s="295">
        <v>-0.0291986855409505</v>
      </c>
      <c r="U887" s="266">
        <v>76406</v>
      </c>
      <c r="V887" s="266">
        <v>70001</v>
      </c>
      <c r="W887" s="267">
        <v>0.91617150485564</v>
      </c>
      <c r="X887" s="267">
        <v>0.882336956521739</v>
      </c>
      <c r="Y887" s="268">
        <v>0.906046511627907</v>
      </c>
      <c r="Z887" s="268">
        <v>0.943217665615142</v>
      </c>
      <c r="AA887" s="295">
        <v>-0.0237095551061678</v>
      </c>
      <c r="AB887" s="264">
        <v>17123</v>
      </c>
      <c r="AC887" s="264">
        <v>15709</v>
      </c>
      <c r="AD887" s="264">
        <v>17325</v>
      </c>
      <c r="AE887" s="264">
        <v>15966</v>
      </c>
      <c r="AF887" s="268">
        <v>0.917421012673013</v>
      </c>
      <c r="AG887" s="268">
        <v>0.921558441558442</v>
      </c>
      <c r="AH887" s="295">
        <v>-0.00413742888542867</v>
      </c>
    </row>
    <row r="888" spans="1:34">
      <c r="A888" s="315" t="s">
        <v>1158</v>
      </c>
      <c r="B888" s="321" t="s">
        <v>3347</v>
      </c>
      <c r="C888" s="293" t="s">
        <v>1575</v>
      </c>
      <c r="D888" s="321" t="s">
        <v>1576</v>
      </c>
      <c r="E888" s="263">
        <v>4265</v>
      </c>
      <c r="F888" s="263">
        <v>3444</v>
      </c>
      <c r="G888" s="263">
        <v>1866</v>
      </c>
      <c r="H888" s="264">
        <v>1300</v>
      </c>
      <c r="I888" s="264">
        <v>1006</v>
      </c>
      <c r="J888" s="264">
        <v>470</v>
      </c>
      <c r="K888" s="264">
        <v>3174</v>
      </c>
      <c r="L888" s="264">
        <v>2631</v>
      </c>
      <c r="M888" s="264">
        <v>1305</v>
      </c>
      <c r="N888" s="267">
        <v>0.773027756344754</v>
      </c>
      <c r="O888" s="266">
        <v>74138</v>
      </c>
      <c r="P888" s="294">
        <v>0.9</v>
      </c>
      <c r="Q888" s="267">
        <v>0.807502930832356</v>
      </c>
      <c r="R888" s="267">
        <v>0.773846153846154</v>
      </c>
      <c r="S888" s="267">
        <v>0.828922495274102</v>
      </c>
      <c r="T888" s="295">
        <v>0.0336567769862025</v>
      </c>
      <c r="U888" s="266">
        <v>95906</v>
      </c>
      <c r="V888" s="266">
        <v>45295</v>
      </c>
      <c r="W888" s="267">
        <v>0.472285362751027</v>
      </c>
      <c r="X888" s="267">
        <v>0.437514654161782</v>
      </c>
      <c r="Y888" s="268">
        <v>0.361538461538462</v>
      </c>
      <c r="Z888" s="268">
        <v>0.411153119092628</v>
      </c>
      <c r="AA888" s="295">
        <v>0.0759761926233204</v>
      </c>
      <c r="AB888" s="264">
        <v>20669</v>
      </c>
      <c r="AC888" s="264">
        <v>7835</v>
      </c>
      <c r="AD888" s="264">
        <v>21642</v>
      </c>
      <c r="AE888" s="264">
        <v>10690</v>
      </c>
      <c r="AF888" s="268">
        <v>0.379070104988146</v>
      </c>
      <c r="AG888" s="268">
        <v>0.493946954994917</v>
      </c>
      <c r="AH888" s="295">
        <v>-0.114876850006771</v>
      </c>
    </row>
    <row r="889" spans="1:34">
      <c r="A889" s="315" t="s">
        <v>1158</v>
      </c>
      <c r="B889" s="321" t="s">
        <v>40</v>
      </c>
      <c r="C889" s="293" t="s">
        <v>1577</v>
      </c>
      <c r="D889" s="321" t="s">
        <v>1578</v>
      </c>
      <c r="E889" s="263">
        <v>0</v>
      </c>
      <c r="F889" s="263">
        <v>0</v>
      </c>
      <c r="G889" s="263">
        <v>0</v>
      </c>
      <c r="H889" s="264">
        <v>0</v>
      </c>
      <c r="I889" s="264">
        <v>0</v>
      </c>
      <c r="J889" s="264">
        <v>0</v>
      </c>
      <c r="K889" s="264">
        <v>0</v>
      </c>
      <c r="L889" s="264">
        <v>0</v>
      </c>
      <c r="M889" s="264">
        <v>0</v>
      </c>
      <c r="N889" s="267">
        <v>0</v>
      </c>
      <c r="O889" s="266">
        <v>0</v>
      </c>
      <c r="P889" s="294">
        <v>0.9</v>
      </c>
      <c r="Q889" s="267">
        <v>0</v>
      </c>
      <c r="R889" s="267">
        <v>0</v>
      </c>
      <c r="S889" s="267">
        <v>0</v>
      </c>
      <c r="T889" s="295">
        <v>0</v>
      </c>
      <c r="U889" s="266">
        <v>0</v>
      </c>
      <c r="V889" s="266">
        <v>0</v>
      </c>
      <c r="W889" s="267">
        <v>0</v>
      </c>
      <c r="X889" s="267">
        <v>0</v>
      </c>
      <c r="Y889" s="268">
        <v>0</v>
      </c>
      <c r="Z889" s="268">
        <v>0</v>
      </c>
      <c r="AA889" s="295">
        <v>0</v>
      </c>
      <c r="AB889" s="264">
        <v>0</v>
      </c>
      <c r="AC889" s="264">
        <v>0</v>
      </c>
      <c r="AD889" s="264">
        <v>0</v>
      </c>
      <c r="AE889" s="264">
        <v>0</v>
      </c>
      <c r="AF889" s="268">
        <v>0</v>
      </c>
      <c r="AG889" s="268">
        <v>0</v>
      </c>
      <c r="AH889" s="295">
        <v>0</v>
      </c>
    </row>
    <row r="890" spans="1:34">
      <c r="A890" s="315" t="s">
        <v>1158</v>
      </c>
      <c r="B890" s="321" t="s">
        <v>3347</v>
      </c>
      <c r="C890" s="293" t="s">
        <v>1579</v>
      </c>
      <c r="D890" s="321" t="s">
        <v>1580</v>
      </c>
      <c r="E890" s="263">
        <v>5054</v>
      </c>
      <c r="F890" s="263">
        <v>4759</v>
      </c>
      <c r="G890" s="263">
        <v>4480</v>
      </c>
      <c r="H890" s="264">
        <v>1483</v>
      </c>
      <c r="I890" s="264">
        <v>1428</v>
      </c>
      <c r="J890" s="264">
        <v>1326</v>
      </c>
      <c r="K890" s="264">
        <v>3919</v>
      </c>
      <c r="L890" s="264">
        <v>3784</v>
      </c>
      <c r="M890" s="264">
        <v>3578</v>
      </c>
      <c r="N890" s="267">
        <v>0.958254217732191</v>
      </c>
      <c r="O890" s="266">
        <v>105476</v>
      </c>
      <c r="P890" s="294">
        <v>0.9</v>
      </c>
      <c r="Q890" s="267">
        <v>0.941630391768896</v>
      </c>
      <c r="R890" s="267">
        <v>0.962913014160485</v>
      </c>
      <c r="S890" s="267">
        <v>0.965552436846134</v>
      </c>
      <c r="T890" s="295">
        <v>-0.0212826223915895</v>
      </c>
      <c r="U890" s="266">
        <v>110071</v>
      </c>
      <c r="V890" s="266">
        <v>99757</v>
      </c>
      <c r="W890" s="267">
        <v>0.906296844763834</v>
      </c>
      <c r="X890" s="267">
        <v>0.886426592797784</v>
      </c>
      <c r="Y890" s="268">
        <v>0.894133513149022</v>
      </c>
      <c r="Z890" s="268">
        <v>0.91298800714468</v>
      </c>
      <c r="AA890" s="295">
        <v>-0.00770692035123832</v>
      </c>
      <c r="AB890" s="264">
        <v>22993</v>
      </c>
      <c r="AC890" s="264">
        <v>20972</v>
      </c>
      <c r="AD890" s="264">
        <v>23712</v>
      </c>
      <c r="AE890" s="264">
        <v>21472</v>
      </c>
      <c r="AF890" s="268">
        <v>0.912103683729831</v>
      </c>
      <c r="AG890" s="268">
        <v>0.9055330634278</v>
      </c>
      <c r="AH890" s="295">
        <v>0.00657062030203059</v>
      </c>
    </row>
    <row r="891" spans="1:34">
      <c r="A891" s="315" t="s">
        <v>1158</v>
      </c>
      <c r="B891" s="321" t="s">
        <v>3347</v>
      </c>
      <c r="C891" s="293" t="s">
        <v>1581</v>
      </c>
      <c r="D891" s="321" t="s">
        <v>1582</v>
      </c>
      <c r="E891" s="263">
        <v>2968</v>
      </c>
      <c r="F891" s="263">
        <v>2907</v>
      </c>
      <c r="G891" s="263">
        <v>2617</v>
      </c>
      <c r="H891" s="264">
        <v>962</v>
      </c>
      <c r="I891" s="264">
        <v>942</v>
      </c>
      <c r="J891" s="264">
        <v>894</v>
      </c>
      <c r="K891" s="264">
        <v>2069</v>
      </c>
      <c r="L891" s="264">
        <v>2010</v>
      </c>
      <c r="M891" s="264">
        <v>1957</v>
      </c>
      <c r="N891" s="267">
        <v>0.964143725151902</v>
      </c>
      <c r="O891" s="266">
        <v>64265</v>
      </c>
      <c r="P891" s="294">
        <v>0.9</v>
      </c>
      <c r="Q891" s="267">
        <v>0.9794474393531</v>
      </c>
      <c r="R891" s="267">
        <v>0.979209979209979</v>
      </c>
      <c r="S891" s="267">
        <v>0.97148380860319</v>
      </c>
      <c r="T891" s="295">
        <v>0.000237460143120538</v>
      </c>
      <c r="U891" s="266">
        <v>66655</v>
      </c>
      <c r="V891" s="266">
        <v>62153</v>
      </c>
      <c r="W891" s="267">
        <v>0.932458180181532</v>
      </c>
      <c r="X891" s="267">
        <v>0.881738544474393</v>
      </c>
      <c r="Y891" s="268">
        <v>0.929313929313929</v>
      </c>
      <c r="Z891" s="268">
        <v>0.945867568873852</v>
      </c>
      <c r="AA891" s="295">
        <v>-0.0475753848395358</v>
      </c>
      <c r="AB891" s="264">
        <v>13901</v>
      </c>
      <c r="AC891" s="264">
        <v>12909</v>
      </c>
      <c r="AD891" s="264">
        <v>14850</v>
      </c>
      <c r="AE891" s="264">
        <v>13907</v>
      </c>
      <c r="AF891" s="268">
        <v>0.92863822746565</v>
      </c>
      <c r="AG891" s="268">
        <v>0.936498316498316</v>
      </c>
      <c r="AH891" s="295">
        <v>-0.00786008903266655</v>
      </c>
    </row>
    <row r="892" spans="1:34">
      <c r="A892" s="315" t="s">
        <v>1158</v>
      </c>
      <c r="B892" s="321" t="s">
        <v>3347</v>
      </c>
      <c r="C892" s="293" t="s">
        <v>1583</v>
      </c>
      <c r="D892" s="321" t="s">
        <v>1584</v>
      </c>
      <c r="E892" s="263">
        <v>3069</v>
      </c>
      <c r="F892" s="263">
        <v>2985</v>
      </c>
      <c r="G892" s="263">
        <v>2828</v>
      </c>
      <c r="H892" s="264">
        <v>997</v>
      </c>
      <c r="I892" s="264">
        <v>948</v>
      </c>
      <c r="J892" s="264">
        <v>926</v>
      </c>
      <c r="K892" s="264">
        <v>2106</v>
      </c>
      <c r="L892" s="264">
        <v>1984</v>
      </c>
      <c r="M892" s="264">
        <v>1951</v>
      </c>
      <c r="N892" s="267">
        <v>0.971900724144334</v>
      </c>
      <c r="O892" s="266">
        <v>62812</v>
      </c>
      <c r="P892" s="294">
        <v>0.9</v>
      </c>
      <c r="Q892" s="267">
        <v>0.972629521016618</v>
      </c>
      <c r="R892" s="267">
        <v>0.950852557673019</v>
      </c>
      <c r="S892" s="267">
        <v>0.942070275403609</v>
      </c>
      <c r="T892" s="295">
        <v>0.0217769633435988</v>
      </c>
      <c r="U892" s="266">
        <v>64628</v>
      </c>
      <c r="V892" s="266">
        <v>59920</v>
      </c>
      <c r="W892" s="267">
        <v>0.927152317880795</v>
      </c>
      <c r="X892" s="267">
        <v>0.921472792440534</v>
      </c>
      <c r="Y892" s="268">
        <v>0.928786359077232</v>
      </c>
      <c r="Z892" s="268">
        <v>0.926400759734093</v>
      </c>
      <c r="AA892" s="295">
        <v>-0.00731356663669736</v>
      </c>
      <c r="AB892" s="264">
        <v>14327</v>
      </c>
      <c r="AC892" s="264">
        <v>13232</v>
      </c>
      <c r="AD892" s="264">
        <v>14748</v>
      </c>
      <c r="AE892" s="264">
        <v>13608</v>
      </c>
      <c r="AF892" s="268">
        <v>0.923570880156348</v>
      </c>
      <c r="AG892" s="268">
        <v>0.922701383238405</v>
      </c>
      <c r="AH892" s="295">
        <v>0.000869496917942914</v>
      </c>
    </row>
    <row r="893" spans="1:34">
      <c r="A893" s="315" t="s">
        <v>1158</v>
      </c>
      <c r="B893" s="321" t="s">
        <v>3348</v>
      </c>
      <c r="C893" s="293" t="s">
        <v>1585</v>
      </c>
      <c r="D893" s="321" t="s">
        <v>1586</v>
      </c>
      <c r="E893" s="263">
        <v>6308</v>
      </c>
      <c r="F893" s="263">
        <v>5411</v>
      </c>
      <c r="G893" s="263">
        <v>5722</v>
      </c>
      <c r="H893" s="264">
        <v>1926</v>
      </c>
      <c r="I893" s="264">
        <v>1828</v>
      </c>
      <c r="J893" s="264">
        <v>1767</v>
      </c>
      <c r="K893" s="264">
        <v>4491</v>
      </c>
      <c r="L893" s="264">
        <v>4126</v>
      </c>
      <c r="M893" s="264">
        <v>4170</v>
      </c>
      <c r="N893" s="267">
        <v>0.889286695833674</v>
      </c>
      <c r="O893" s="266">
        <v>119722</v>
      </c>
      <c r="P893" s="294">
        <v>0.9</v>
      </c>
      <c r="Q893" s="267">
        <v>0.857799619530755</v>
      </c>
      <c r="R893" s="267">
        <v>0.949117341640706</v>
      </c>
      <c r="S893" s="267">
        <v>0.918726341572033</v>
      </c>
      <c r="T893" s="295">
        <v>-0.0913177221099516</v>
      </c>
      <c r="U893" s="266">
        <v>134627</v>
      </c>
      <c r="V893" s="266">
        <v>124051</v>
      </c>
      <c r="W893" s="267">
        <v>0.921442206986711</v>
      </c>
      <c r="X893" s="267">
        <v>0.90710209258085</v>
      </c>
      <c r="Y893" s="268">
        <v>0.917445482866044</v>
      </c>
      <c r="Z893" s="268">
        <v>0.928523714094856</v>
      </c>
      <c r="AA893" s="295">
        <v>-0.0103433902851939</v>
      </c>
      <c r="AB893" s="264">
        <v>30390</v>
      </c>
      <c r="AC893" s="264">
        <v>27888</v>
      </c>
      <c r="AD893" s="264">
        <v>30256</v>
      </c>
      <c r="AE893" s="264">
        <v>27895</v>
      </c>
      <c r="AF893" s="268">
        <v>0.917670286278381</v>
      </c>
      <c r="AG893" s="268">
        <v>0.92196589106293</v>
      </c>
      <c r="AH893" s="295">
        <v>-0.0042956047845486</v>
      </c>
    </row>
    <row r="894" spans="1:34">
      <c r="A894" s="315" t="s">
        <v>1158</v>
      </c>
      <c r="B894" s="321" t="s">
        <v>3348</v>
      </c>
      <c r="C894" s="293" t="s">
        <v>1587</v>
      </c>
      <c r="D894" s="321" t="s">
        <v>1588</v>
      </c>
      <c r="E894" s="263">
        <v>3055</v>
      </c>
      <c r="F894" s="263">
        <v>2958</v>
      </c>
      <c r="G894" s="263">
        <v>2823</v>
      </c>
      <c r="H894" s="264">
        <v>960</v>
      </c>
      <c r="I894" s="264">
        <v>935</v>
      </c>
      <c r="J894" s="264">
        <v>898</v>
      </c>
      <c r="K894" s="264">
        <v>2281</v>
      </c>
      <c r="L894" s="264">
        <v>2220</v>
      </c>
      <c r="M894" s="264">
        <v>2144</v>
      </c>
      <c r="N894" s="267">
        <v>0.95539336134576</v>
      </c>
      <c r="O894" s="266">
        <v>65711</v>
      </c>
      <c r="P894" s="294">
        <v>0.9</v>
      </c>
      <c r="Q894" s="267">
        <v>0.968248772504092</v>
      </c>
      <c r="R894" s="267">
        <v>0.973958333333333</v>
      </c>
      <c r="S894" s="267">
        <v>0.973257343270495</v>
      </c>
      <c r="T894" s="295">
        <v>-0.00570956082924168</v>
      </c>
      <c r="U894" s="266">
        <v>68779</v>
      </c>
      <c r="V894" s="266">
        <v>63927</v>
      </c>
      <c r="W894" s="267">
        <v>0.929455211619826</v>
      </c>
      <c r="X894" s="267">
        <v>0.924058919803601</v>
      </c>
      <c r="Y894" s="268">
        <v>0.935416666666667</v>
      </c>
      <c r="Z894" s="268">
        <v>0.939938623410785</v>
      </c>
      <c r="AA894" s="295">
        <v>-0.011357746863066</v>
      </c>
      <c r="AB894" s="264">
        <v>14999</v>
      </c>
      <c r="AC894" s="264">
        <v>13791</v>
      </c>
      <c r="AD894" s="264">
        <v>15382</v>
      </c>
      <c r="AE894" s="264">
        <v>14440</v>
      </c>
      <c r="AF894" s="268">
        <v>0.919461297419828</v>
      </c>
      <c r="AG894" s="268">
        <v>0.938759589130152</v>
      </c>
      <c r="AH894" s="295">
        <v>-0.0192982917103242</v>
      </c>
    </row>
    <row r="895" spans="1:34">
      <c r="A895" s="315" t="s">
        <v>1158</v>
      </c>
      <c r="B895" s="321" t="s">
        <v>3348</v>
      </c>
      <c r="C895" s="293" t="s">
        <v>1589</v>
      </c>
      <c r="D895" s="321" t="s">
        <v>1590</v>
      </c>
      <c r="E895" s="263">
        <v>3983</v>
      </c>
      <c r="F895" s="263">
        <v>2738</v>
      </c>
      <c r="G895" s="263">
        <v>2285</v>
      </c>
      <c r="H895" s="264">
        <v>1374</v>
      </c>
      <c r="I895" s="264">
        <v>967</v>
      </c>
      <c r="J895" s="264">
        <v>870</v>
      </c>
      <c r="K895" s="264">
        <v>3202</v>
      </c>
      <c r="L895" s="264">
        <v>2171</v>
      </c>
      <c r="M895" s="264">
        <v>1855</v>
      </c>
      <c r="N895" s="267">
        <v>0.716452139418607</v>
      </c>
      <c r="O895" s="266">
        <v>69354</v>
      </c>
      <c r="P895" s="294">
        <v>0.9</v>
      </c>
      <c r="Q895" s="267">
        <v>0.687421541551594</v>
      </c>
      <c r="R895" s="267">
        <v>0.703784570596798</v>
      </c>
      <c r="S895" s="267">
        <v>0.678013741411618</v>
      </c>
      <c r="T895" s="295">
        <v>-0.0163630290452034</v>
      </c>
      <c r="U895" s="266">
        <v>96802</v>
      </c>
      <c r="V895" s="266">
        <v>60278</v>
      </c>
      <c r="W895" s="267">
        <v>0.622693745996984</v>
      </c>
      <c r="X895" s="267">
        <v>0.573688174742656</v>
      </c>
      <c r="Y895" s="268">
        <v>0.633187772925764</v>
      </c>
      <c r="Z895" s="268">
        <v>0.579325421611493</v>
      </c>
      <c r="AA895" s="295">
        <v>-0.0594995981831079</v>
      </c>
      <c r="AB895" s="264">
        <v>20840</v>
      </c>
      <c r="AC895" s="264">
        <v>12470</v>
      </c>
      <c r="AD895" s="264">
        <v>21370</v>
      </c>
      <c r="AE895" s="264">
        <v>13523</v>
      </c>
      <c r="AF895" s="268">
        <v>0.598368522072937</v>
      </c>
      <c r="AG895" s="268">
        <v>0.632802994852597</v>
      </c>
      <c r="AH895" s="295">
        <v>-0.0344344727796604</v>
      </c>
    </row>
    <row r="896" spans="1:34">
      <c r="A896" s="315" t="s">
        <v>1158</v>
      </c>
      <c r="B896" s="321" t="s">
        <v>3348</v>
      </c>
      <c r="C896" s="293" t="s">
        <v>1591</v>
      </c>
      <c r="D896" s="321" t="s">
        <v>1592</v>
      </c>
      <c r="E896" s="263">
        <v>4552</v>
      </c>
      <c r="F896" s="263">
        <v>4358</v>
      </c>
      <c r="G896" s="263">
        <v>4252</v>
      </c>
      <c r="H896" s="264">
        <v>1451</v>
      </c>
      <c r="I896" s="264">
        <v>1413</v>
      </c>
      <c r="J896" s="264">
        <v>1366</v>
      </c>
      <c r="K896" s="264">
        <v>3360</v>
      </c>
      <c r="L896" s="264">
        <v>3290</v>
      </c>
      <c r="M896" s="264">
        <v>3192</v>
      </c>
      <c r="N896" s="267">
        <v>0.974617076505439</v>
      </c>
      <c r="O896" s="266">
        <v>98372</v>
      </c>
      <c r="P896" s="294">
        <v>0.9</v>
      </c>
      <c r="Q896" s="267">
        <v>0.95738137082601</v>
      </c>
      <c r="R896" s="267">
        <v>0.97381116471399</v>
      </c>
      <c r="S896" s="267">
        <v>0.979166666666667</v>
      </c>
      <c r="T896" s="295">
        <v>-0.0164297938879798</v>
      </c>
      <c r="U896" s="266">
        <v>100934</v>
      </c>
      <c r="V896" s="266">
        <v>95104</v>
      </c>
      <c r="W896" s="267">
        <v>0.942239483226663</v>
      </c>
      <c r="X896" s="267">
        <v>0.934094903339192</v>
      </c>
      <c r="Y896" s="268">
        <v>0.941419710544452</v>
      </c>
      <c r="Z896" s="268">
        <v>0.95</v>
      </c>
      <c r="AA896" s="295">
        <v>-0.00732480720526052</v>
      </c>
      <c r="AB896" s="264">
        <v>21966</v>
      </c>
      <c r="AC896" s="264">
        <v>20850</v>
      </c>
      <c r="AD896" s="264">
        <v>22975</v>
      </c>
      <c r="AE896" s="264">
        <v>21725</v>
      </c>
      <c r="AF896" s="268">
        <v>0.94919420923245</v>
      </c>
      <c r="AG896" s="268">
        <v>0.945593035908596</v>
      </c>
      <c r="AH896" s="295">
        <v>0.00360117332385379</v>
      </c>
    </row>
    <row r="897" spans="1:34">
      <c r="A897" s="315" t="s">
        <v>1158</v>
      </c>
      <c r="B897" s="321" t="s">
        <v>3348</v>
      </c>
      <c r="C897" s="293" t="s">
        <v>1593</v>
      </c>
      <c r="D897" s="321" t="s">
        <v>1594</v>
      </c>
      <c r="E897" s="263">
        <v>4915</v>
      </c>
      <c r="F897" s="263">
        <v>4496</v>
      </c>
      <c r="G897" s="263">
        <v>4176</v>
      </c>
      <c r="H897" s="264">
        <v>1589</v>
      </c>
      <c r="I897" s="264">
        <v>1437</v>
      </c>
      <c r="J897" s="264">
        <v>1446</v>
      </c>
      <c r="K897" s="264">
        <v>3848</v>
      </c>
      <c r="L897" s="264">
        <v>3589</v>
      </c>
      <c r="M897" s="264">
        <v>3508</v>
      </c>
      <c r="N897" s="267">
        <v>0.928636617372119</v>
      </c>
      <c r="O897" s="266">
        <v>104805</v>
      </c>
      <c r="P897" s="294">
        <v>0.9</v>
      </c>
      <c r="Q897" s="267">
        <v>0.914750762970499</v>
      </c>
      <c r="R897" s="267">
        <v>0.904342353681561</v>
      </c>
      <c r="S897" s="267">
        <v>0.932692307692308</v>
      </c>
      <c r="T897" s="295">
        <v>0.0104084092889378</v>
      </c>
      <c r="U897" s="266">
        <v>112859</v>
      </c>
      <c r="V897" s="266">
        <v>100846</v>
      </c>
      <c r="W897" s="267">
        <v>0.893557447788834</v>
      </c>
      <c r="X897" s="267">
        <v>0.849643947100712</v>
      </c>
      <c r="Y897" s="268">
        <v>0.910006293266205</v>
      </c>
      <c r="Z897" s="268">
        <v>0.911642411642412</v>
      </c>
      <c r="AA897" s="295">
        <v>-0.0603623461654931</v>
      </c>
      <c r="AB897" s="264">
        <v>25207</v>
      </c>
      <c r="AC897" s="264">
        <v>22353</v>
      </c>
      <c r="AD897" s="264">
        <v>25405</v>
      </c>
      <c r="AE897" s="264">
        <v>22535</v>
      </c>
      <c r="AF897" s="268">
        <v>0.886777482445352</v>
      </c>
      <c r="AG897" s="268">
        <v>0.887030112182641</v>
      </c>
      <c r="AH897" s="295">
        <v>-0.000252629737288679</v>
      </c>
    </row>
    <row r="898" spans="1:34">
      <c r="A898" s="315" t="s">
        <v>1158</v>
      </c>
      <c r="B898" s="321" t="s">
        <v>3348</v>
      </c>
      <c r="C898" s="293" t="s">
        <v>1595</v>
      </c>
      <c r="D898" s="321" t="s">
        <v>1596</v>
      </c>
      <c r="E898" s="263">
        <v>5787</v>
      </c>
      <c r="F898" s="263">
        <v>5186</v>
      </c>
      <c r="G898" s="263">
        <v>5268</v>
      </c>
      <c r="H898" s="264">
        <v>1817</v>
      </c>
      <c r="I898" s="264">
        <v>1741</v>
      </c>
      <c r="J898" s="264">
        <v>1665</v>
      </c>
      <c r="K898" s="264">
        <v>4207</v>
      </c>
      <c r="L898" s="264">
        <v>3807</v>
      </c>
      <c r="M898" s="264">
        <v>3744</v>
      </c>
      <c r="N898" s="267">
        <v>0.880487131507101</v>
      </c>
      <c r="O898" s="266">
        <v>114812</v>
      </c>
      <c r="P898" s="294">
        <v>0.9</v>
      </c>
      <c r="Q898" s="267">
        <v>0.896146535337826</v>
      </c>
      <c r="R898" s="267">
        <v>0.958172812328013</v>
      </c>
      <c r="S898" s="267">
        <v>0.904920370810554</v>
      </c>
      <c r="T898" s="295">
        <v>-0.062026276990187</v>
      </c>
      <c r="U898" s="266">
        <v>130396</v>
      </c>
      <c r="V898" s="266">
        <v>118174</v>
      </c>
      <c r="W898" s="267">
        <v>0.906270130985613</v>
      </c>
      <c r="X898" s="267">
        <v>0.910316226023847</v>
      </c>
      <c r="Y898" s="268">
        <v>0.916345624656026</v>
      </c>
      <c r="Z898" s="268">
        <v>0.889945329213216</v>
      </c>
      <c r="AA898" s="295">
        <v>-0.00602939863217988</v>
      </c>
      <c r="AB898" s="264">
        <v>28130</v>
      </c>
      <c r="AC898" s="264">
        <v>25574</v>
      </c>
      <c r="AD898" s="264">
        <v>28580</v>
      </c>
      <c r="AE898" s="264">
        <v>26299</v>
      </c>
      <c r="AF898" s="268">
        <v>0.909136153572698</v>
      </c>
      <c r="AG898" s="268">
        <v>0.920188943317005</v>
      </c>
      <c r="AH898" s="295">
        <v>-0.0110527897443067</v>
      </c>
    </row>
    <row r="899" spans="1:34">
      <c r="A899" s="315" t="s">
        <v>1158</v>
      </c>
      <c r="B899" s="321" t="s">
        <v>3348</v>
      </c>
      <c r="C899" s="293" t="s">
        <v>1597</v>
      </c>
      <c r="D899" s="321" t="s">
        <v>1598</v>
      </c>
      <c r="E899" s="263">
        <v>4121</v>
      </c>
      <c r="F899" s="263">
        <v>3871</v>
      </c>
      <c r="G899" s="263">
        <v>3703</v>
      </c>
      <c r="H899" s="264">
        <v>1404</v>
      </c>
      <c r="I899" s="264">
        <v>1338</v>
      </c>
      <c r="J899" s="264">
        <v>1289</v>
      </c>
      <c r="K899" s="264">
        <v>3279</v>
      </c>
      <c r="L899" s="264">
        <v>3170</v>
      </c>
      <c r="M899" s="264">
        <v>3026</v>
      </c>
      <c r="N899" s="267">
        <v>0.943888137122237</v>
      </c>
      <c r="O899" s="266">
        <v>94167</v>
      </c>
      <c r="P899" s="294">
        <v>0.9</v>
      </c>
      <c r="Q899" s="267">
        <v>0.93933511283669</v>
      </c>
      <c r="R899" s="267">
        <v>0.952991452991453</v>
      </c>
      <c r="S899" s="267">
        <v>0.966758157974992</v>
      </c>
      <c r="T899" s="295">
        <v>-0.0136563401547628</v>
      </c>
      <c r="U899" s="266">
        <v>99765</v>
      </c>
      <c r="V899" s="266">
        <v>90446</v>
      </c>
      <c r="W899" s="267">
        <v>0.906590487645968</v>
      </c>
      <c r="X899" s="267">
        <v>0.898568308662946</v>
      </c>
      <c r="Y899" s="268">
        <v>0.918091168091168</v>
      </c>
      <c r="Z899" s="268">
        <v>0.922842329978652</v>
      </c>
      <c r="AA899" s="295">
        <v>-0.0195228594282222</v>
      </c>
      <c r="AB899" s="264">
        <v>21774</v>
      </c>
      <c r="AC899" s="264">
        <v>20130</v>
      </c>
      <c r="AD899" s="264">
        <v>22192</v>
      </c>
      <c r="AE899" s="264">
        <v>20329</v>
      </c>
      <c r="AF899" s="268">
        <v>0.924497106640948</v>
      </c>
      <c r="AG899" s="268">
        <v>0.916050829127614</v>
      </c>
      <c r="AH899" s="295">
        <v>0.00844627751333438</v>
      </c>
    </row>
    <row r="900" spans="1:34">
      <c r="A900" s="315" t="s">
        <v>1158</v>
      </c>
      <c r="B900" s="321" t="s">
        <v>3348</v>
      </c>
      <c r="C900" s="293" t="s">
        <v>1599</v>
      </c>
      <c r="D900" s="321" t="s">
        <v>1600</v>
      </c>
      <c r="E900" s="263">
        <v>5590</v>
      </c>
      <c r="F900" s="263">
        <v>5373</v>
      </c>
      <c r="G900" s="263">
        <v>5060</v>
      </c>
      <c r="H900" s="264">
        <v>1661</v>
      </c>
      <c r="I900" s="264">
        <v>1614</v>
      </c>
      <c r="J900" s="264">
        <v>1528</v>
      </c>
      <c r="K900" s="264">
        <v>3919</v>
      </c>
      <c r="L900" s="264">
        <v>3777</v>
      </c>
      <c r="M900" s="264">
        <v>3625</v>
      </c>
      <c r="N900" s="267">
        <v>0.966589426284738</v>
      </c>
      <c r="O900" s="266">
        <v>117632</v>
      </c>
      <c r="P900" s="294">
        <v>0.9</v>
      </c>
      <c r="Q900" s="267">
        <v>0.961180679785331</v>
      </c>
      <c r="R900" s="267">
        <v>0.971703792895846</v>
      </c>
      <c r="S900" s="267">
        <v>0.963766266904823</v>
      </c>
      <c r="T900" s="295">
        <v>-0.0105231131105149</v>
      </c>
      <c r="U900" s="266">
        <v>121698</v>
      </c>
      <c r="V900" s="266">
        <v>112112</v>
      </c>
      <c r="W900" s="267">
        <v>0.921231244556197</v>
      </c>
      <c r="X900" s="267">
        <v>0.905187835420394</v>
      </c>
      <c r="Y900" s="268">
        <v>0.91992775436484</v>
      </c>
      <c r="Z900" s="268">
        <v>0.924980862464915</v>
      </c>
      <c r="AA900" s="295">
        <v>-0.0147399189444468</v>
      </c>
      <c r="AB900" s="264">
        <v>26826</v>
      </c>
      <c r="AC900" s="264">
        <v>24609</v>
      </c>
      <c r="AD900" s="264">
        <v>27196</v>
      </c>
      <c r="AE900" s="264">
        <v>25162</v>
      </c>
      <c r="AF900" s="268">
        <v>0.91735629613062</v>
      </c>
      <c r="AG900" s="268">
        <v>0.925209589645536</v>
      </c>
      <c r="AH900" s="295">
        <v>-0.00785329351491659</v>
      </c>
    </row>
    <row r="901" spans="1:34">
      <c r="A901" s="315" t="s">
        <v>1158</v>
      </c>
      <c r="B901" s="321" t="s">
        <v>3348</v>
      </c>
      <c r="C901" s="293" t="s">
        <v>1601</v>
      </c>
      <c r="D901" s="321" t="s">
        <v>1602</v>
      </c>
      <c r="E901" s="263">
        <v>6149</v>
      </c>
      <c r="F901" s="263">
        <v>5547</v>
      </c>
      <c r="G901" s="263">
        <v>4897</v>
      </c>
      <c r="H901" s="264">
        <v>1834</v>
      </c>
      <c r="I901" s="264">
        <v>1775</v>
      </c>
      <c r="J901" s="264">
        <v>1687</v>
      </c>
      <c r="K901" s="264">
        <v>4652</v>
      </c>
      <c r="L901" s="264">
        <v>4380</v>
      </c>
      <c r="M901" s="264">
        <v>4215</v>
      </c>
      <c r="N901" s="267">
        <v>0.892502354298985</v>
      </c>
      <c r="O901" s="266">
        <v>126049</v>
      </c>
      <c r="P901" s="294">
        <v>0.9</v>
      </c>
      <c r="Q901" s="267">
        <v>0.902097902097902</v>
      </c>
      <c r="R901" s="267">
        <v>0.96782988004362</v>
      </c>
      <c r="S901" s="267">
        <v>0.941530524505589</v>
      </c>
      <c r="T901" s="295">
        <v>-0.0657319779457184</v>
      </c>
      <c r="U901" s="266">
        <v>141231</v>
      </c>
      <c r="V901" s="266">
        <v>124020</v>
      </c>
      <c r="W901" s="267">
        <v>0.87813582003951</v>
      </c>
      <c r="X901" s="267">
        <v>0.796389656854773</v>
      </c>
      <c r="Y901" s="268">
        <v>0.919847328244275</v>
      </c>
      <c r="Z901" s="268">
        <v>0.906061908856406</v>
      </c>
      <c r="AA901" s="295">
        <v>-0.123457671389502</v>
      </c>
      <c r="AB901" s="264">
        <v>30493</v>
      </c>
      <c r="AC901" s="264">
        <v>26831</v>
      </c>
      <c r="AD901" s="264">
        <v>31155</v>
      </c>
      <c r="AE901" s="264">
        <v>27287</v>
      </c>
      <c r="AF901" s="268">
        <v>0.879906863870397</v>
      </c>
      <c r="AG901" s="268">
        <v>0.875846573583694</v>
      </c>
      <c r="AH901" s="295">
        <v>0.00406029028670207</v>
      </c>
    </row>
    <row r="902" spans="1:34">
      <c r="A902" s="315" t="s">
        <v>1158</v>
      </c>
      <c r="B902" s="321" t="s">
        <v>3348</v>
      </c>
      <c r="C902" s="293" t="s">
        <v>1603</v>
      </c>
      <c r="D902" s="321" t="s">
        <v>1604</v>
      </c>
      <c r="E902" s="263">
        <v>2121</v>
      </c>
      <c r="F902" s="263">
        <v>1984</v>
      </c>
      <c r="G902" s="263">
        <v>1969</v>
      </c>
      <c r="H902" s="264">
        <v>639</v>
      </c>
      <c r="I902" s="264">
        <v>602</v>
      </c>
      <c r="J902" s="264">
        <v>600</v>
      </c>
      <c r="K902" s="264">
        <v>1511</v>
      </c>
      <c r="L902" s="264">
        <v>1394</v>
      </c>
      <c r="M902" s="264">
        <v>1408</v>
      </c>
      <c r="N902" s="267">
        <v>0.936029298888133</v>
      </c>
      <c r="O902" s="266">
        <v>42682</v>
      </c>
      <c r="P902" s="294">
        <v>0.9</v>
      </c>
      <c r="Q902" s="267">
        <v>0.935407826496935</v>
      </c>
      <c r="R902" s="267">
        <v>0.942097026604069</v>
      </c>
      <c r="S902" s="267">
        <v>0.922567835870285</v>
      </c>
      <c r="T902" s="295">
        <v>-0.00668920010713348</v>
      </c>
      <c r="U902" s="266">
        <v>45599</v>
      </c>
      <c r="V902" s="266">
        <v>42699</v>
      </c>
      <c r="W902" s="267">
        <v>0.936402114081449</v>
      </c>
      <c r="X902" s="267">
        <v>0.928335690711928</v>
      </c>
      <c r="Y902" s="268">
        <v>0.938967136150235</v>
      </c>
      <c r="Z902" s="268">
        <v>0.931833223031105</v>
      </c>
      <c r="AA902" s="295">
        <v>-0.0106314454383064</v>
      </c>
      <c r="AB902" s="264">
        <v>10300</v>
      </c>
      <c r="AC902" s="264">
        <v>9668</v>
      </c>
      <c r="AD902" s="264">
        <v>10313</v>
      </c>
      <c r="AE902" s="264">
        <v>9733</v>
      </c>
      <c r="AF902" s="268">
        <v>0.938640776699029</v>
      </c>
      <c r="AG902" s="268">
        <v>0.943760302530786</v>
      </c>
      <c r="AH902" s="295">
        <v>-0.00511952583175723</v>
      </c>
    </row>
    <row r="903" spans="1:34">
      <c r="A903" s="315" t="s">
        <v>1158</v>
      </c>
      <c r="B903" s="321" t="s">
        <v>3348</v>
      </c>
      <c r="C903" s="293" t="s">
        <v>1605</v>
      </c>
      <c r="D903" s="321" t="s">
        <v>1606</v>
      </c>
      <c r="E903" s="263">
        <v>2436</v>
      </c>
      <c r="F903" s="263">
        <v>2387</v>
      </c>
      <c r="G903" s="263">
        <v>2305</v>
      </c>
      <c r="H903" s="264">
        <v>710</v>
      </c>
      <c r="I903" s="264">
        <v>702</v>
      </c>
      <c r="J903" s="264">
        <v>671</v>
      </c>
      <c r="K903" s="264">
        <v>1683</v>
      </c>
      <c r="L903" s="264">
        <v>1650</v>
      </c>
      <c r="M903" s="264">
        <v>1594</v>
      </c>
      <c r="N903" s="267">
        <v>0.955977901412287</v>
      </c>
      <c r="O903" s="266">
        <v>49143</v>
      </c>
      <c r="P903" s="294">
        <v>0.9</v>
      </c>
      <c r="Q903" s="267">
        <v>0.979885057471264</v>
      </c>
      <c r="R903" s="267">
        <v>0.988732394366197</v>
      </c>
      <c r="S903" s="267">
        <v>0.980392156862745</v>
      </c>
      <c r="T903" s="295">
        <v>-0.00884733689493278</v>
      </c>
      <c r="U903" s="266">
        <v>51406</v>
      </c>
      <c r="V903" s="266">
        <v>48266</v>
      </c>
      <c r="W903" s="267">
        <v>0.93891763607361</v>
      </c>
      <c r="X903" s="267">
        <v>0.946223316912972</v>
      </c>
      <c r="Y903" s="268">
        <v>0.945070422535211</v>
      </c>
      <c r="Z903" s="268">
        <v>0.947118241235888</v>
      </c>
      <c r="AA903" s="295">
        <v>0.00115289437776089</v>
      </c>
      <c r="AB903" s="264">
        <v>12023</v>
      </c>
      <c r="AC903" s="264">
        <v>11416</v>
      </c>
      <c r="AD903" s="264">
        <v>11766</v>
      </c>
      <c r="AE903" s="264">
        <v>11133</v>
      </c>
      <c r="AF903" s="268">
        <v>0.949513432587541</v>
      </c>
      <c r="AG903" s="268">
        <v>0.946200917899031</v>
      </c>
      <c r="AH903" s="295">
        <v>0.00331251468850935</v>
      </c>
    </row>
    <row r="904" spans="1:34">
      <c r="A904" s="315" t="s">
        <v>1158</v>
      </c>
      <c r="B904" s="321" t="s">
        <v>3348</v>
      </c>
      <c r="C904" s="293" t="s">
        <v>1607</v>
      </c>
      <c r="D904" s="321" t="s">
        <v>1608</v>
      </c>
      <c r="E904" s="263">
        <v>2885</v>
      </c>
      <c r="F904" s="263">
        <v>2853</v>
      </c>
      <c r="G904" s="263">
        <v>2661</v>
      </c>
      <c r="H904" s="264">
        <v>867</v>
      </c>
      <c r="I904" s="264">
        <v>859</v>
      </c>
      <c r="J904" s="264">
        <v>819</v>
      </c>
      <c r="K904" s="264">
        <v>2080</v>
      </c>
      <c r="L904" s="264">
        <v>2062</v>
      </c>
      <c r="M904" s="264">
        <v>1989</v>
      </c>
      <c r="N904" s="267">
        <v>0.991778960104752</v>
      </c>
      <c r="O904" s="266">
        <v>59837</v>
      </c>
      <c r="P904" s="294">
        <v>0.9</v>
      </c>
      <c r="Q904" s="267">
        <v>0.988908145580589</v>
      </c>
      <c r="R904" s="267">
        <v>0.990772779700115</v>
      </c>
      <c r="S904" s="267">
        <v>0.991346153846154</v>
      </c>
      <c r="T904" s="295">
        <v>-0.00186463411952609</v>
      </c>
      <c r="U904" s="266">
        <v>60333</v>
      </c>
      <c r="V904" s="266">
        <v>56934</v>
      </c>
      <c r="W904" s="267">
        <v>0.94366267216946</v>
      </c>
      <c r="X904" s="267">
        <v>0.922357019064125</v>
      </c>
      <c r="Y904" s="268">
        <v>0.944636678200692</v>
      </c>
      <c r="Z904" s="268">
        <v>0.95625</v>
      </c>
      <c r="AA904" s="295">
        <v>-0.0222796591365673</v>
      </c>
      <c r="AB904" s="264">
        <v>13925</v>
      </c>
      <c r="AC904" s="264">
        <v>13146</v>
      </c>
      <c r="AD904" s="264">
        <v>13467</v>
      </c>
      <c r="AE904" s="264">
        <v>12654</v>
      </c>
      <c r="AF904" s="268">
        <v>0.944057450628366</v>
      </c>
      <c r="AG904" s="268">
        <v>0.93963020717309</v>
      </c>
      <c r="AH904" s="295">
        <v>0.00442724345527645</v>
      </c>
    </row>
    <row r="905" spans="1:34">
      <c r="A905" s="315" t="s">
        <v>1158</v>
      </c>
      <c r="B905" s="321" t="s">
        <v>3348</v>
      </c>
      <c r="C905" s="293" t="s">
        <v>1609</v>
      </c>
      <c r="D905" s="321" t="s">
        <v>1610</v>
      </c>
      <c r="E905" s="263">
        <v>3026</v>
      </c>
      <c r="F905" s="263">
        <v>2378</v>
      </c>
      <c r="G905" s="263">
        <v>2754</v>
      </c>
      <c r="H905" s="264">
        <v>909</v>
      </c>
      <c r="I905" s="264">
        <v>890</v>
      </c>
      <c r="J905" s="264">
        <v>823</v>
      </c>
      <c r="K905" s="264">
        <v>2204</v>
      </c>
      <c r="L905" s="264">
        <v>2160</v>
      </c>
      <c r="M905" s="264">
        <v>2078</v>
      </c>
      <c r="N905" s="267">
        <v>0.936225957897925</v>
      </c>
      <c r="O905" s="266">
        <v>61819</v>
      </c>
      <c r="P905" s="294">
        <v>0.9</v>
      </c>
      <c r="Q905" s="267">
        <v>0.785855915399868</v>
      </c>
      <c r="R905" s="267">
        <v>0.979097909790979</v>
      </c>
      <c r="S905" s="267">
        <v>0.980036297640653</v>
      </c>
      <c r="T905" s="295">
        <v>-0.193241994391111</v>
      </c>
      <c r="U905" s="266">
        <v>66030</v>
      </c>
      <c r="V905" s="266">
        <v>61450</v>
      </c>
      <c r="W905" s="267">
        <v>0.930637588974708</v>
      </c>
      <c r="X905" s="267">
        <v>0.910112359550562</v>
      </c>
      <c r="Y905" s="268">
        <v>0.905390539053905</v>
      </c>
      <c r="Z905" s="268">
        <v>0.942831215970962</v>
      </c>
      <c r="AA905" s="295">
        <v>0.00472182049665637</v>
      </c>
      <c r="AB905" s="264">
        <v>15027</v>
      </c>
      <c r="AC905" s="264">
        <v>14043</v>
      </c>
      <c r="AD905" s="264">
        <v>14858</v>
      </c>
      <c r="AE905" s="264">
        <v>13756</v>
      </c>
      <c r="AF905" s="268">
        <v>0.934517867837892</v>
      </c>
      <c r="AG905" s="268">
        <v>0.925831202046036</v>
      </c>
      <c r="AH905" s="295">
        <v>0.00868666579185606</v>
      </c>
    </row>
    <row r="906" spans="1:34">
      <c r="A906" s="315" t="s">
        <v>1158</v>
      </c>
      <c r="B906" s="321" t="s">
        <v>3348</v>
      </c>
      <c r="C906" s="293" t="s">
        <v>1611</v>
      </c>
      <c r="D906" s="321" t="s">
        <v>1612</v>
      </c>
      <c r="E906" s="263">
        <v>4187</v>
      </c>
      <c r="F906" s="263">
        <v>4112</v>
      </c>
      <c r="G906" s="263">
        <v>3843</v>
      </c>
      <c r="H906" s="264">
        <v>1252</v>
      </c>
      <c r="I906" s="264">
        <v>1229</v>
      </c>
      <c r="J906" s="264">
        <v>1168</v>
      </c>
      <c r="K906" s="264">
        <v>2994</v>
      </c>
      <c r="L906" s="264">
        <v>2965</v>
      </c>
      <c r="M906" s="264">
        <v>2851</v>
      </c>
      <c r="N906" s="267">
        <v>0.981479881644025</v>
      </c>
      <c r="O906" s="266">
        <v>90887</v>
      </c>
      <c r="P906" s="294">
        <v>0.9</v>
      </c>
      <c r="Q906" s="267">
        <v>0.982087413422498</v>
      </c>
      <c r="R906" s="267">
        <v>0.981629392971246</v>
      </c>
      <c r="S906" s="267">
        <v>0.990313961255845</v>
      </c>
      <c r="T906" s="295">
        <v>0.000458020451252206</v>
      </c>
      <c r="U906" s="266">
        <v>92602</v>
      </c>
      <c r="V906" s="266">
        <v>87129</v>
      </c>
      <c r="W906" s="267">
        <v>0.940897604803352</v>
      </c>
      <c r="X906" s="267">
        <v>0.917840936231192</v>
      </c>
      <c r="Y906" s="268">
        <v>0.932907348242812</v>
      </c>
      <c r="Z906" s="268">
        <v>0.952237808951236</v>
      </c>
      <c r="AA906" s="295">
        <v>-0.0150664120116197</v>
      </c>
      <c r="AB906" s="264">
        <v>19384</v>
      </c>
      <c r="AC906" s="264">
        <v>18323</v>
      </c>
      <c r="AD906" s="264">
        <v>20486</v>
      </c>
      <c r="AE906" s="264">
        <v>19248</v>
      </c>
      <c r="AF906" s="268">
        <v>0.945264135369377</v>
      </c>
      <c r="AG906" s="268">
        <v>0.939568485795177</v>
      </c>
      <c r="AH906" s="295">
        <v>0.00569564957419966</v>
      </c>
    </row>
    <row r="907" spans="1:34">
      <c r="A907" s="315" t="s">
        <v>1158</v>
      </c>
      <c r="B907" s="321" t="s">
        <v>3348</v>
      </c>
      <c r="C907" s="293" t="s">
        <v>1613</v>
      </c>
      <c r="D907" s="321" t="s">
        <v>1614</v>
      </c>
      <c r="E907" s="263">
        <v>2233</v>
      </c>
      <c r="F907" s="263">
        <v>2225</v>
      </c>
      <c r="G907" s="263">
        <v>1962</v>
      </c>
      <c r="H907" s="264">
        <v>665</v>
      </c>
      <c r="I907" s="264">
        <v>664</v>
      </c>
      <c r="J907" s="264">
        <v>613</v>
      </c>
      <c r="K907" s="264">
        <v>1546</v>
      </c>
      <c r="L907" s="264">
        <v>1536</v>
      </c>
      <c r="M907" s="264">
        <v>1350</v>
      </c>
      <c r="N907" s="267">
        <v>0.985681751085994</v>
      </c>
      <c r="O907" s="266">
        <v>46743</v>
      </c>
      <c r="P907" s="294">
        <v>0.9</v>
      </c>
      <c r="Q907" s="267">
        <v>0.996417375727721</v>
      </c>
      <c r="R907" s="267">
        <v>0.998496240601504</v>
      </c>
      <c r="S907" s="267">
        <v>0.99353169469599</v>
      </c>
      <c r="T907" s="295">
        <v>-0.00207886487378317</v>
      </c>
      <c r="U907" s="266">
        <v>47422</v>
      </c>
      <c r="V907" s="266">
        <v>43851</v>
      </c>
      <c r="W907" s="267">
        <v>0.92469739783223</v>
      </c>
      <c r="X907" s="267">
        <v>0.878638602776534</v>
      </c>
      <c r="Y907" s="268">
        <v>0.921804511278196</v>
      </c>
      <c r="Z907" s="268">
        <v>0.873221216041397</v>
      </c>
      <c r="AA907" s="295">
        <v>-0.0431659085016617</v>
      </c>
      <c r="AB907" s="264">
        <v>10761</v>
      </c>
      <c r="AC907" s="264">
        <v>9685</v>
      </c>
      <c r="AD907" s="264">
        <v>10993</v>
      </c>
      <c r="AE907" s="264">
        <v>10237</v>
      </c>
      <c r="AF907" s="268">
        <v>0.900009292816653</v>
      </c>
      <c r="AG907" s="268">
        <v>0.931228963886109</v>
      </c>
      <c r="AH907" s="295">
        <v>-0.0312196710694566</v>
      </c>
    </row>
    <row r="908" spans="1:34">
      <c r="A908" s="315" t="s">
        <v>1158</v>
      </c>
      <c r="B908" s="321" t="s">
        <v>3344</v>
      </c>
      <c r="C908" s="293" t="s">
        <v>1615</v>
      </c>
      <c r="D908" s="321" t="s">
        <v>1616</v>
      </c>
      <c r="E908" s="263">
        <v>3779</v>
      </c>
      <c r="F908" s="263">
        <v>3663</v>
      </c>
      <c r="G908" s="263">
        <v>3486</v>
      </c>
      <c r="H908" s="264">
        <v>1370</v>
      </c>
      <c r="I908" s="264">
        <v>1319</v>
      </c>
      <c r="J908" s="264">
        <v>1270</v>
      </c>
      <c r="K908" s="264">
        <v>2858</v>
      </c>
      <c r="L908" s="264">
        <v>2789</v>
      </c>
      <c r="M908" s="264">
        <v>2727</v>
      </c>
      <c r="N908" s="267">
        <v>0.961528232287607</v>
      </c>
      <c r="O908" s="266">
        <v>83152</v>
      </c>
      <c r="P908" s="294">
        <v>0.9</v>
      </c>
      <c r="Q908" s="267">
        <v>0.96930404869013</v>
      </c>
      <c r="R908" s="267">
        <v>0.962773722627737</v>
      </c>
      <c r="S908" s="267">
        <v>0.975857242827152</v>
      </c>
      <c r="T908" s="295">
        <v>0.00653032606239246</v>
      </c>
      <c r="U908" s="266">
        <v>86479</v>
      </c>
      <c r="V908" s="266">
        <v>81000</v>
      </c>
      <c r="W908" s="267">
        <v>0.936643578209739</v>
      </c>
      <c r="X908" s="267">
        <v>0.922466260915586</v>
      </c>
      <c r="Y908" s="268">
        <v>0.927007299270073</v>
      </c>
      <c r="Z908" s="268">
        <v>0.954163750874738</v>
      </c>
      <c r="AA908" s="295">
        <v>-0.00454103835448683</v>
      </c>
      <c r="AB908" s="264">
        <v>19383</v>
      </c>
      <c r="AC908" s="264">
        <v>18206</v>
      </c>
      <c r="AD908" s="264">
        <v>19852</v>
      </c>
      <c r="AE908" s="264">
        <v>18704</v>
      </c>
      <c r="AF908" s="268">
        <v>0.939276685755559</v>
      </c>
      <c r="AG908" s="268">
        <v>0.942172073342736</v>
      </c>
      <c r="AH908" s="295">
        <v>-0.00289538758717722</v>
      </c>
    </row>
    <row r="909" spans="1:34">
      <c r="A909" s="315" t="s">
        <v>1158</v>
      </c>
      <c r="B909" s="321" t="s">
        <v>3344</v>
      </c>
      <c r="C909" s="293" t="s">
        <v>1617</v>
      </c>
      <c r="D909" s="321" t="s">
        <v>1618</v>
      </c>
      <c r="E909" s="263">
        <v>3821</v>
      </c>
      <c r="F909" s="263">
        <v>3719</v>
      </c>
      <c r="G909" s="263">
        <v>3574</v>
      </c>
      <c r="H909" s="264">
        <v>1400</v>
      </c>
      <c r="I909" s="264">
        <v>1384</v>
      </c>
      <c r="J909" s="264">
        <v>1336</v>
      </c>
      <c r="K909" s="264">
        <v>3014</v>
      </c>
      <c r="L909" s="264">
        <v>2966</v>
      </c>
      <c r="M909" s="264">
        <v>2873</v>
      </c>
      <c r="N909" s="267">
        <v>0.976556241458932</v>
      </c>
      <c r="O909" s="266">
        <v>82894</v>
      </c>
      <c r="P909" s="294">
        <v>0.9</v>
      </c>
      <c r="Q909" s="267">
        <v>0.973305417429992</v>
      </c>
      <c r="R909" s="267">
        <v>0.988571428571429</v>
      </c>
      <c r="S909" s="267">
        <v>0.984074319840743</v>
      </c>
      <c r="T909" s="295">
        <v>-0.0152660111414364</v>
      </c>
      <c r="U909" s="266">
        <v>84884</v>
      </c>
      <c r="V909" s="266">
        <v>80549</v>
      </c>
      <c r="W909" s="267">
        <v>0.948930304886669</v>
      </c>
      <c r="X909" s="267">
        <v>0.935357236325569</v>
      </c>
      <c r="Y909" s="268">
        <v>0.954285714285714</v>
      </c>
      <c r="Z909" s="268">
        <v>0.953218314532183</v>
      </c>
      <c r="AA909" s="295">
        <v>-0.0189284779601451</v>
      </c>
      <c r="AB909" s="264">
        <v>19795</v>
      </c>
      <c r="AC909" s="264">
        <v>18751</v>
      </c>
      <c r="AD909" s="264">
        <v>19510</v>
      </c>
      <c r="AE909" s="264">
        <v>18443</v>
      </c>
      <c r="AF909" s="268">
        <v>0.947259408941652</v>
      </c>
      <c r="AG909" s="268">
        <v>0.945310097385956</v>
      </c>
      <c r="AH909" s="295">
        <v>0.001949311555696</v>
      </c>
    </row>
    <row r="910" spans="1:34">
      <c r="A910" s="315" t="s">
        <v>1158</v>
      </c>
      <c r="B910" s="321" t="s">
        <v>3344</v>
      </c>
      <c r="C910" s="293" t="s">
        <v>1619</v>
      </c>
      <c r="D910" s="321" t="s">
        <v>1620</v>
      </c>
      <c r="E910" s="263">
        <v>4274</v>
      </c>
      <c r="F910" s="263">
        <v>4087</v>
      </c>
      <c r="G910" s="263">
        <v>3935</v>
      </c>
      <c r="H910" s="264">
        <v>1662</v>
      </c>
      <c r="I910" s="264">
        <v>1608</v>
      </c>
      <c r="J910" s="264">
        <v>1569</v>
      </c>
      <c r="K910" s="264">
        <v>3448</v>
      </c>
      <c r="L910" s="264">
        <v>3362</v>
      </c>
      <c r="M910" s="264">
        <v>3240</v>
      </c>
      <c r="N910" s="267">
        <v>0.970501755721961</v>
      </c>
      <c r="O910" s="266">
        <v>91759</v>
      </c>
      <c r="P910" s="294">
        <v>0.9</v>
      </c>
      <c r="Q910" s="267">
        <v>0.956247075339261</v>
      </c>
      <c r="R910" s="267">
        <v>0.967509025270758</v>
      </c>
      <c r="S910" s="267">
        <v>0.975058004640371</v>
      </c>
      <c r="T910" s="295">
        <v>-0.0112619499314974</v>
      </c>
      <c r="U910" s="266">
        <v>94548</v>
      </c>
      <c r="V910" s="266">
        <v>87954</v>
      </c>
      <c r="W910" s="267">
        <v>0.930257646909506</v>
      </c>
      <c r="X910" s="267">
        <v>0.920683200748713</v>
      </c>
      <c r="Y910" s="268">
        <v>0.944043321299639</v>
      </c>
      <c r="Z910" s="268">
        <v>0.939675174013921</v>
      </c>
      <c r="AA910" s="295">
        <v>-0.0233601205509258</v>
      </c>
      <c r="AB910" s="264">
        <v>22415</v>
      </c>
      <c r="AC910" s="264">
        <v>20941</v>
      </c>
      <c r="AD910" s="264">
        <v>21637</v>
      </c>
      <c r="AE910" s="264">
        <v>20090</v>
      </c>
      <c r="AF910" s="268">
        <v>0.934240463975017</v>
      </c>
      <c r="AG910" s="268">
        <v>0.928502102879327</v>
      </c>
      <c r="AH910" s="295">
        <v>0.00573836109568959</v>
      </c>
    </row>
    <row r="911" spans="1:34">
      <c r="A911" s="315" t="s">
        <v>1158</v>
      </c>
      <c r="B911" s="321" t="s">
        <v>3344</v>
      </c>
      <c r="C911" s="293" t="s">
        <v>1621</v>
      </c>
      <c r="D911" s="321" t="s">
        <v>1622</v>
      </c>
      <c r="E911" s="263">
        <v>3781</v>
      </c>
      <c r="F911" s="263">
        <v>3711</v>
      </c>
      <c r="G911" s="263">
        <v>3632</v>
      </c>
      <c r="H911" s="264">
        <v>1888</v>
      </c>
      <c r="I911" s="264">
        <v>1869</v>
      </c>
      <c r="J911" s="264">
        <v>1828</v>
      </c>
      <c r="K911" s="264">
        <v>3200</v>
      </c>
      <c r="L911" s="264">
        <v>3156</v>
      </c>
      <c r="M911" s="264">
        <v>3119</v>
      </c>
      <c r="N911" s="267">
        <v>0.980601221230625</v>
      </c>
      <c r="O911" s="266">
        <v>83508</v>
      </c>
      <c r="P911" s="294">
        <v>0.9</v>
      </c>
      <c r="Q911" s="267">
        <v>0.981486379264745</v>
      </c>
      <c r="R911" s="267">
        <v>0.989936440677966</v>
      </c>
      <c r="S911" s="267">
        <v>0.98625</v>
      </c>
      <c r="T911" s="295">
        <v>-0.00845006141322135</v>
      </c>
      <c r="U911" s="266">
        <v>85160</v>
      </c>
      <c r="V911" s="266">
        <v>82267</v>
      </c>
      <c r="W911" s="267">
        <v>0.966028651949272</v>
      </c>
      <c r="X911" s="267">
        <v>0.960592435863528</v>
      </c>
      <c r="Y911" s="268">
        <v>0.968220338983051</v>
      </c>
      <c r="Z911" s="268">
        <v>0.9746875</v>
      </c>
      <c r="AA911" s="295">
        <v>-0.00762790311952266</v>
      </c>
      <c r="AB911" s="264">
        <v>21235</v>
      </c>
      <c r="AC911" s="264">
        <v>20598</v>
      </c>
      <c r="AD911" s="264">
        <v>20246</v>
      </c>
      <c r="AE911" s="264">
        <v>19565</v>
      </c>
      <c r="AF911" s="268">
        <v>0.970002354603249</v>
      </c>
      <c r="AG911" s="268">
        <v>0.966363726168132</v>
      </c>
      <c r="AH911" s="295">
        <v>0.00363862843511742</v>
      </c>
    </row>
    <row r="912" spans="1:34">
      <c r="A912" s="315" t="s">
        <v>1158</v>
      </c>
      <c r="B912" s="321" t="s">
        <v>3344</v>
      </c>
      <c r="C912" s="293" t="s">
        <v>1623</v>
      </c>
      <c r="D912" s="321" t="s">
        <v>1624</v>
      </c>
      <c r="E912" s="263">
        <v>3230</v>
      </c>
      <c r="F912" s="263">
        <v>3178</v>
      </c>
      <c r="G912" s="263">
        <v>3077</v>
      </c>
      <c r="H912" s="264">
        <v>1092</v>
      </c>
      <c r="I912" s="264">
        <v>1082</v>
      </c>
      <c r="J912" s="264">
        <v>1063</v>
      </c>
      <c r="K912" s="264">
        <v>2528</v>
      </c>
      <c r="L912" s="264">
        <v>2492</v>
      </c>
      <c r="M912" s="264">
        <v>2445</v>
      </c>
      <c r="N912" s="267">
        <v>0.982782872136114</v>
      </c>
      <c r="O912" s="266">
        <v>72665</v>
      </c>
      <c r="P912" s="294">
        <v>0.9</v>
      </c>
      <c r="Q912" s="267">
        <v>0.98390092879257</v>
      </c>
      <c r="R912" s="267">
        <v>0.990842490842491</v>
      </c>
      <c r="S912" s="267">
        <v>0.985759493670886</v>
      </c>
      <c r="T912" s="295">
        <v>-0.00694156204992125</v>
      </c>
      <c r="U912" s="266">
        <v>73938</v>
      </c>
      <c r="V912" s="266">
        <v>71043</v>
      </c>
      <c r="W912" s="267">
        <v>0.960845573318186</v>
      </c>
      <c r="X912" s="267">
        <v>0.952631578947368</v>
      </c>
      <c r="Y912" s="268">
        <v>0.973443223443223</v>
      </c>
      <c r="Z912" s="268">
        <v>0.967167721518987</v>
      </c>
      <c r="AA912" s="295">
        <v>-0.020811644495855</v>
      </c>
      <c r="AB912" s="264">
        <v>16399</v>
      </c>
      <c r="AC912" s="264">
        <v>15742</v>
      </c>
      <c r="AD912" s="264">
        <v>16973</v>
      </c>
      <c r="AE912" s="264">
        <v>16284</v>
      </c>
      <c r="AF912" s="268">
        <v>0.959936581498872</v>
      </c>
      <c r="AG912" s="268">
        <v>0.959406115595357</v>
      </c>
      <c r="AH912" s="295">
        <v>0.000530465903514465</v>
      </c>
    </row>
    <row r="913" spans="1:34">
      <c r="A913" s="315" t="s">
        <v>1158</v>
      </c>
      <c r="B913" s="321" t="s">
        <v>3344</v>
      </c>
      <c r="C913" s="293" t="s">
        <v>1625</v>
      </c>
      <c r="D913" s="321" t="s">
        <v>1626</v>
      </c>
      <c r="E913" s="263">
        <v>5479</v>
      </c>
      <c r="F913" s="263">
        <v>5104</v>
      </c>
      <c r="G913" s="263">
        <v>4940</v>
      </c>
      <c r="H913" s="264">
        <v>1853</v>
      </c>
      <c r="I913" s="264">
        <v>1747</v>
      </c>
      <c r="J913" s="264">
        <v>1672</v>
      </c>
      <c r="K913" s="264">
        <v>4172</v>
      </c>
      <c r="L913" s="264">
        <v>3995</v>
      </c>
      <c r="M913" s="264">
        <v>3829</v>
      </c>
      <c r="N913" s="267">
        <v>0.953331534933909</v>
      </c>
      <c r="O913" s="266">
        <v>120156</v>
      </c>
      <c r="P913" s="294">
        <v>0.9</v>
      </c>
      <c r="Q913" s="267">
        <v>0.931556853440409</v>
      </c>
      <c r="R913" s="267">
        <v>0.942795466810577</v>
      </c>
      <c r="S913" s="267">
        <v>0.957574304889741</v>
      </c>
      <c r="T913" s="295">
        <v>-0.0112386133701686</v>
      </c>
      <c r="U913" s="266">
        <v>126038</v>
      </c>
      <c r="V913" s="266">
        <v>116419</v>
      </c>
      <c r="W913" s="267">
        <v>0.923681746774782</v>
      </c>
      <c r="X913" s="267">
        <v>0.901624384011681</v>
      </c>
      <c r="Y913" s="268">
        <v>0.902320561252024</v>
      </c>
      <c r="Z913" s="268">
        <v>0.917785234899329</v>
      </c>
      <c r="AA913" s="295">
        <v>-0.000696177240342766</v>
      </c>
      <c r="AB913" s="264">
        <v>28021</v>
      </c>
      <c r="AC913" s="264">
        <v>25762</v>
      </c>
      <c r="AD913" s="264">
        <v>28567</v>
      </c>
      <c r="AE913" s="264">
        <v>26509</v>
      </c>
      <c r="AF913" s="268">
        <v>0.919381892152314</v>
      </c>
      <c r="AG913" s="268">
        <v>0.927958833619211</v>
      </c>
      <c r="AH913" s="295">
        <v>-0.00857694146689658</v>
      </c>
    </row>
    <row r="914" spans="1:34">
      <c r="A914" s="315" t="s">
        <v>1158</v>
      </c>
      <c r="B914" s="321" t="s">
        <v>3344</v>
      </c>
      <c r="C914" s="293" t="s">
        <v>1627</v>
      </c>
      <c r="D914" s="321" t="s">
        <v>1628</v>
      </c>
      <c r="E914" s="263">
        <v>4512</v>
      </c>
      <c r="F914" s="263">
        <v>4423</v>
      </c>
      <c r="G914" s="263">
        <v>4226</v>
      </c>
      <c r="H914" s="264">
        <v>1592</v>
      </c>
      <c r="I914" s="264">
        <v>1566</v>
      </c>
      <c r="J914" s="264">
        <v>1506</v>
      </c>
      <c r="K914" s="264">
        <v>3254</v>
      </c>
      <c r="L914" s="264">
        <v>3146</v>
      </c>
      <c r="M914" s="264">
        <v>3044</v>
      </c>
      <c r="N914" s="267">
        <v>0.963705711131185</v>
      </c>
      <c r="O914" s="266">
        <v>96014</v>
      </c>
      <c r="P914" s="294">
        <v>0.9</v>
      </c>
      <c r="Q914" s="267">
        <v>0.980274822695035</v>
      </c>
      <c r="R914" s="267">
        <v>0.983668341708543</v>
      </c>
      <c r="S914" s="267">
        <v>0.966810079901659</v>
      </c>
      <c r="T914" s="295">
        <v>-0.00339351901350726</v>
      </c>
      <c r="U914" s="266">
        <v>99630</v>
      </c>
      <c r="V914" s="266">
        <v>93426</v>
      </c>
      <c r="W914" s="267">
        <v>0.937729599518217</v>
      </c>
      <c r="X914" s="267">
        <v>0.936613475177305</v>
      </c>
      <c r="Y914" s="268">
        <v>0.945979899497487</v>
      </c>
      <c r="Z914" s="268">
        <v>0.935464044253227</v>
      </c>
      <c r="AA914" s="295">
        <v>-0.00936642432018242</v>
      </c>
      <c r="AB914" s="264">
        <v>22437</v>
      </c>
      <c r="AC914" s="264">
        <v>21135</v>
      </c>
      <c r="AD914" s="264">
        <v>22396</v>
      </c>
      <c r="AE914" s="264">
        <v>21104</v>
      </c>
      <c r="AF914" s="268">
        <v>0.941970851718144</v>
      </c>
      <c r="AG914" s="268">
        <v>0.942311126986962</v>
      </c>
      <c r="AH914" s="295">
        <v>-0.000340275268817858</v>
      </c>
    </row>
    <row r="915" spans="1:34">
      <c r="A915" s="315" t="s">
        <v>1158</v>
      </c>
      <c r="B915" s="321" t="s">
        <v>3344</v>
      </c>
      <c r="C915" s="293" t="s">
        <v>1629</v>
      </c>
      <c r="D915" s="321" t="s">
        <v>1630</v>
      </c>
      <c r="E915" s="263">
        <v>1389</v>
      </c>
      <c r="F915" s="263">
        <v>1366</v>
      </c>
      <c r="G915" s="263">
        <v>1337</v>
      </c>
      <c r="H915" s="264">
        <v>474</v>
      </c>
      <c r="I915" s="264">
        <v>462</v>
      </c>
      <c r="J915" s="264">
        <v>450</v>
      </c>
      <c r="K915" s="264">
        <v>1073</v>
      </c>
      <c r="L915" s="264">
        <v>1057</v>
      </c>
      <c r="M915" s="264">
        <v>1023</v>
      </c>
      <c r="N915" s="267">
        <v>0.977017937219731</v>
      </c>
      <c r="O915" s="266">
        <v>31374</v>
      </c>
      <c r="P915" s="294">
        <v>0.9</v>
      </c>
      <c r="Q915" s="267">
        <v>0.983441324694024</v>
      </c>
      <c r="R915" s="267">
        <v>0.974683544303797</v>
      </c>
      <c r="S915" s="267">
        <v>0.985088536812675</v>
      </c>
      <c r="T915" s="295">
        <v>0.00875778039022701</v>
      </c>
      <c r="U915" s="266">
        <v>32112</v>
      </c>
      <c r="V915" s="266">
        <v>30532</v>
      </c>
      <c r="W915" s="267">
        <v>0.95079720976582</v>
      </c>
      <c r="X915" s="267">
        <v>0.962562994960403</v>
      </c>
      <c r="Y915" s="268">
        <v>0.949367088607595</v>
      </c>
      <c r="Z915" s="268">
        <v>0.953401677539609</v>
      </c>
      <c r="AA915" s="295">
        <v>0.0131959063528083</v>
      </c>
      <c r="AB915" s="264">
        <v>7189</v>
      </c>
      <c r="AC915" s="264">
        <v>6853</v>
      </c>
      <c r="AD915" s="264">
        <v>7217</v>
      </c>
      <c r="AE915" s="264">
        <v>6802</v>
      </c>
      <c r="AF915" s="268">
        <v>0.953261927945472</v>
      </c>
      <c r="AG915" s="268">
        <v>0.942496882361092</v>
      </c>
      <c r="AH915" s="295">
        <v>0.0107650455843804</v>
      </c>
    </row>
    <row r="916" spans="1:34">
      <c r="A916" s="315" t="s">
        <v>1158</v>
      </c>
      <c r="B916" s="321" t="s">
        <v>3344</v>
      </c>
      <c r="C916" s="293" t="s">
        <v>1631</v>
      </c>
      <c r="D916" s="321" t="s">
        <v>1632</v>
      </c>
      <c r="E916" s="263">
        <v>3103</v>
      </c>
      <c r="F916" s="263">
        <v>3066</v>
      </c>
      <c r="G916" s="263">
        <v>3018</v>
      </c>
      <c r="H916" s="264">
        <v>1063</v>
      </c>
      <c r="I916" s="264">
        <v>1039</v>
      </c>
      <c r="J916" s="264">
        <v>1028</v>
      </c>
      <c r="K916" s="264">
        <v>2402</v>
      </c>
      <c r="L916" s="264">
        <v>2364</v>
      </c>
      <c r="M916" s="264">
        <v>2330</v>
      </c>
      <c r="N916" s="267">
        <v>0.980382143921018</v>
      </c>
      <c r="O916" s="266">
        <v>69114</v>
      </c>
      <c r="P916" s="294">
        <v>0.9</v>
      </c>
      <c r="Q916" s="267">
        <v>0.988076055430229</v>
      </c>
      <c r="R916" s="267">
        <v>0.977422389463782</v>
      </c>
      <c r="S916" s="267">
        <v>0.984179850124896</v>
      </c>
      <c r="T916" s="295">
        <v>0.010653665966447</v>
      </c>
      <c r="U916" s="266">
        <v>70497</v>
      </c>
      <c r="V916" s="266">
        <v>68263</v>
      </c>
      <c r="W916" s="267">
        <v>0.968310708257089</v>
      </c>
      <c r="X916" s="267">
        <v>0.972607154366742</v>
      </c>
      <c r="Y916" s="268">
        <v>0.967074317968015</v>
      </c>
      <c r="Z916" s="268">
        <v>0.970024979184013</v>
      </c>
      <c r="AA916" s="295">
        <v>0.00553283639872681</v>
      </c>
      <c r="AB916" s="264">
        <v>15846</v>
      </c>
      <c r="AC916" s="264">
        <v>15409</v>
      </c>
      <c r="AD916" s="264">
        <v>16416</v>
      </c>
      <c r="AE916" s="264">
        <v>15879</v>
      </c>
      <c r="AF916" s="268">
        <v>0.97242206235012</v>
      </c>
      <c r="AG916" s="268">
        <v>0.967288011695906</v>
      </c>
      <c r="AH916" s="295">
        <v>0.00513405065421346</v>
      </c>
    </row>
    <row r="917" spans="1:34">
      <c r="A917" s="315" t="s">
        <v>1158</v>
      </c>
      <c r="B917" s="321" t="s">
        <v>3344</v>
      </c>
      <c r="C917" s="293" t="s">
        <v>1633</v>
      </c>
      <c r="D917" s="321" t="s">
        <v>1634</v>
      </c>
      <c r="E917" s="263">
        <v>2022</v>
      </c>
      <c r="F917" s="263">
        <v>1984</v>
      </c>
      <c r="G917" s="263">
        <v>1922</v>
      </c>
      <c r="H917" s="264">
        <v>606</v>
      </c>
      <c r="I917" s="264">
        <v>583</v>
      </c>
      <c r="J917" s="264">
        <v>570</v>
      </c>
      <c r="K917" s="264">
        <v>1460</v>
      </c>
      <c r="L917" s="264">
        <v>1417</v>
      </c>
      <c r="M917" s="264">
        <v>1401</v>
      </c>
      <c r="N917" s="267">
        <v>0.971604938271605</v>
      </c>
      <c r="O917" s="266">
        <v>41711</v>
      </c>
      <c r="P917" s="294">
        <v>0.9</v>
      </c>
      <c r="Q917" s="267">
        <v>0.981206726013848</v>
      </c>
      <c r="R917" s="267">
        <v>0.962046204620462</v>
      </c>
      <c r="S917" s="267">
        <v>0.970547945205479</v>
      </c>
      <c r="T917" s="295">
        <v>0.0191605213933856</v>
      </c>
      <c r="U917" s="266">
        <v>42930</v>
      </c>
      <c r="V917" s="266">
        <v>40932</v>
      </c>
      <c r="W917" s="267">
        <v>0.953459119496855</v>
      </c>
      <c r="X917" s="267">
        <v>0.950544015825915</v>
      </c>
      <c r="Y917" s="268">
        <v>0.940594059405941</v>
      </c>
      <c r="Z917" s="268">
        <v>0.95958904109589</v>
      </c>
      <c r="AA917" s="295">
        <v>0.00994995641997443</v>
      </c>
      <c r="AB917" s="264">
        <v>9733</v>
      </c>
      <c r="AC917" s="264">
        <v>9318</v>
      </c>
      <c r="AD917" s="264">
        <v>9984</v>
      </c>
      <c r="AE917" s="264">
        <v>9432</v>
      </c>
      <c r="AF917" s="268">
        <v>0.957361553477859</v>
      </c>
      <c r="AG917" s="268">
        <v>0.944711538461538</v>
      </c>
      <c r="AH917" s="295">
        <v>0.0126500150163203</v>
      </c>
    </row>
    <row r="918" spans="1:34">
      <c r="A918" s="315" t="s">
        <v>1158</v>
      </c>
      <c r="B918" s="321" t="s">
        <v>3344</v>
      </c>
      <c r="C918" s="293" t="s">
        <v>1635</v>
      </c>
      <c r="D918" s="321" t="s">
        <v>1636</v>
      </c>
      <c r="E918" s="263">
        <v>1926</v>
      </c>
      <c r="F918" s="263">
        <v>1920</v>
      </c>
      <c r="G918" s="263">
        <v>1850</v>
      </c>
      <c r="H918" s="264">
        <v>669</v>
      </c>
      <c r="I918" s="264">
        <v>664</v>
      </c>
      <c r="J918" s="264">
        <v>647</v>
      </c>
      <c r="K918" s="264">
        <v>1494</v>
      </c>
      <c r="L918" s="264">
        <v>1480</v>
      </c>
      <c r="M918" s="264">
        <v>1430</v>
      </c>
      <c r="N918" s="267">
        <v>0.988142205856567</v>
      </c>
      <c r="O918" s="266">
        <v>45083</v>
      </c>
      <c r="P918" s="294">
        <v>0.9</v>
      </c>
      <c r="Q918" s="267">
        <v>0.996884735202492</v>
      </c>
      <c r="R918" s="267">
        <v>0.992526158445441</v>
      </c>
      <c r="S918" s="267">
        <v>0.990629183400268</v>
      </c>
      <c r="T918" s="295">
        <v>0.0043585767570512</v>
      </c>
      <c r="U918" s="266">
        <v>45624</v>
      </c>
      <c r="V918" s="266">
        <v>43725</v>
      </c>
      <c r="W918" s="267">
        <v>0.958377169910573</v>
      </c>
      <c r="X918" s="267">
        <v>0.960539979231568</v>
      </c>
      <c r="Y918" s="268">
        <v>0.96711509715994</v>
      </c>
      <c r="Z918" s="268">
        <v>0.957161981258367</v>
      </c>
      <c r="AA918" s="295">
        <v>-0.00657511792837229</v>
      </c>
      <c r="AB918" s="264">
        <v>9966</v>
      </c>
      <c r="AC918" s="264">
        <v>9589</v>
      </c>
      <c r="AD918" s="264">
        <v>10297</v>
      </c>
      <c r="AE918" s="264">
        <v>9893</v>
      </c>
      <c r="AF918" s="268">
        <v>0.962171382701184</v>
      </c>
      <c r="AG918" s="268">
        <v>0.960765271438283</v>
      </c>
      <c r="AH918" s="295">
        <v>0.00140611126290113</v>
      </c>
    </row>
    <row r="919" spans="1:34">
      <c r="A919" s="315" t="s">
        <v>1158</v>
      </c>
      <c r="B919" s="321" t="s">
        <v>3344</v>
      </c>
      <c r="C919" s="293" t="s">
        <v>1637</v>
      </c>
      <c r="D919" s="321" t="s">
        <v>1638</v>
      </c>
      <c r="E919" s="263">
        <v>2745</v>
      </c>
      <c r="F919" s="263">
        <v>2532</v>
      </c>
      <c r="G919" s="263">
        <v>2492</v>
      </c>
      <c r="H919" s="264">
        <v>974</v>
      </c>
      <c r="I919" s="264">
        <v>905</v>
      </c>
      <c r="J919" s="264">
        <v>886</v>
      </c>
      <c r="K919" s="264">
        <v>2108</v>
      </c>
      <c r="L919" s="264">
        <v>1988</v>
      </c>
      <c r="M919" s="264">
        <v>1947</v>
      </c>
      <c r="N919" s="267">
        <v>0.936546325319416</v>
      </c>
      <c r="O919" s="266">
        <v>58861</v>
      </c>
      <c r="P919" s="294">
        <v>0.9</v>
      </c>
      <c r="Q919" s="267">
        <v>0.922404371584699</v>
      </c>
      <c r="R919" s="267">
        <v>0.929158110882957</v>
      </c>
      <c r="S919" s="267">
        <v>0.943074003795066</v>
      </c>
      <c r="T919" s="295">
        <v>-0.0067537392982574</v>
      </c>
      <c r="U919" s="266">
        <v>62849</v>
      </c>
      <c r="V919" s="266">
        <v>57962</v>
      </c>
      <c r="W919" s="267">
        <v>0.92224219955767</v>
      </c>
      <c r="X919" s="267">
        <v>0.907832422586521</v>
      </c>
      <c r="Y919" s="268">
        <v>0.909650924024641</v>
      </c>
      <c r="Z919" s="268">
        <v>0.923624288425047</v>
      </c>
      <c r="AA919" s="295">
        <v>-0.00181850143811968</v>
      </c>
      <c r="AB919" s="264">
        <v>14020</v>
      </c>
      <c r="AC919" s="264">
        <v>12979</v>
      </c>
      <c r="AD919" s="264">
        <v>13971</v>
      </c>
      <c r="AE919" s="264">
        <v>12971</v>
      </c>
      <c r="AF919" s="268">
        <v>0.925748930099857</v>
      </c>
      <c r="AG919" s="268">
        <v>0.928423162264691</v>
      </c>
      <c r="AH919" s="295">
        <v>-0.00267423216483376</v>
      </c>
    </row>
    <row r="920" spans="1:34">
      <c r="A920" s="315" t="s">
        <v>1158</v>
      </c>
      <c r="B920" s="321" t="s">
        <v>3348</v>
      </c>
      <c r="C920" s="293" t="s">
        <v>1639</v>
      </c>
      <c r="D920" s="321" t="s">
        <v>1640</v>
      </c>
      <c r="E920" s="263">
        <v>5426</v>
      </c>
      <c r="F920" s="263">
        <v>5334</v>
      </c>
      <c r="G920" s="263">
        <v>5038</v>
      </c>
      <c r="H920" s="264">
        <v>2132</v>
      </c>
      <c r="I920" s="264">
        <v>2094</v>
      </c>
      <c r="J920" s="264">
        <v>1999</v>
      </c>
      <c r="K920" s="264">
        <v>4162</v>
      </c>
      <c r="L920" s="264">
        <v>4063</v>
      </c>
      <c r="M920" s="264">
        <v>3873</v>
      </c>
      <c r="N920" s="267">
        <v>0.978071301395387</v>
      </c>
      <c r="O920" s="266">
        <v>118107</v>
      </c>
      <c r="P920" s="294">
        <v>0.9</v>
      </c>
      <c r="Q920" s="267">
        <v>0.983044600073719</v>
      </c>
      <c r="R920" s="267">
        <v>0.982176360225141</v>
      </c>
      <c r="S920" s="267">
        <v>0.976213358962038</v>
      </c>
      <c r="T920" s="295">
        <v>0.000868239848578312</v>
      </c>
      <c r="U920" s="266">
        <v>120755</v>
      </c>
      <c r="V920" s="266">
        <v>113077</v>
      </c>
      <c r="W920" s="267">
        <v>0.936416711523332</v>
      </c>
      <c r="X920" s="267">
        <v>0.928492443789163</v>
      </c>
      <c r="Y920" s="268">
        <v>0.937617260787992</v>
      </c>
      <c r="Z920" s="268">
        <v>0.930562229697261</v>
      </c>
      <c r="AA920" s="295">
        <v>-0.00912481699882917</v>
      </c>
      <c r="AB920" s="264">
        <v>27420</v>
      </c>
      <c r="AC920" s="264">
        <v>25657</v>
      </c>
      <c r="AD920" s="264">
        <v>27181</v>
      </c>
      <c r="AE920" s="264">
        <v>25509</v>
      </c>
      <c r="AF920" s="268">
        <v>0.935703865791393</v>
      </c>
      <c r="AG920" s="268">
        <v>0.938486442735735</v>
      </c>
      <c r="AH920" s="295">
        <v>-0.00278257694434136</v>
      </c>
    </row>
    <row r="921" spans="1:34">
      <c r="A921" s="315" t="s">
        <v>1158</v>
      </c>
      <c r="B921" s="321" t="s">
        <v>40</v>
      </c>
      <c r="C921" s="293" t="s">
        <v>1641</v>
      </c>
      <c r="D921" s="321" t="s">
        <v>1642</v>
      </c>
      <c r="E921" s="263">
        <v>0</v>
      </c>
      <c r="F921" s="263">
        <v>0</v>
      </c>
      <c r="G921" s="263">
        <v>0</v>
      </c>
      <c r="H921" s="264">
        <v>0</v>
      </c>
      <c r="I921" s="264">
        <v>0</v>
      </c>
      <c r="J921" s="264">
        <v>0</v>
      </c>
      <c r="K921" s="264">
        <v>0</v>
      </c>
      <c r="L921" s="264">
        <v>0</v>
      </c>
      <c r="M921" s="264">
        <v>0</v>
      </c>
      <c r="N921" s="267">
        <v>0</v>
      </c>
      <c r="O921" s="266">
        <v>0</v>
      </c>
      <c r="P921" s="294">
        <v>0.9</v>
      </c>
      <c r="Q921" s="267">
        <v>0</v>
      </c>
      <c r="R921" s="267">
        <v>0</v>
      </c>
      <c r="S921" s="267">
        <v>0</v>
      </c>
      <c r="T921" s="295">
        <v>0</v>
      </c>
      <c r="U921" s="266">
        <v>0</v>
      </c>
      <c r="V921" s="266">
        <v>0</v>
      </c>
      <c r="W921" s="267">
        <v>0</v>
      </c>
      <c r="X921" s="267">
        <v>0</v>
      </c>
      <c r="Y921" s="268">
        <v>0</v>
      </c>
      <c r="Z921" s="268">
        <v>0</v>
      </c>
      <c r="AA921" s="295">
        <v>0</v>
      </c>
      <c r="AB921" s="264">
        <v>0</v>
      </c>
      <c r="AC921" s="264">
        <v>0</v>
      </c>
      <c r="AD921" s="264">
        <v>0</v>
      </c>
      <c r="AE921" s="264">
        <v>0</v>
      </c>
      <c r="AF921" s="268">
        <v>0</v>
      </c>
      <c r="AG921" s="268">
        <v>0</v>
      </c>
      <c r="AH921" s="295">
        <v>0</v>
      </c>
    </row>
    <row r="922" spans="1:34">
      <c r="A922" s="315" t="s">
        <v>1158</v>
      </c>
      <c r="B922" s="321" t="s">
        <v>3348</v>
      </c>
      <c r="C922" s="293" t="s">
        <v>1643</v>
      </c>
      <c r="D922" s="321" t="s">
        <v>1644</v>
      </c>
      <c r="E922" s="263">
        <v>1691</v>
      </c>
      <c r="F922" s="263">
        <v>1638</v>
      </c>
      <c r="G922" s="263">
        <v>1563</v>
      </c>
      <c r="H922" s="264">
        <v>679</v>
      </c>
      <c r="I922" s="264">
        <v>674</v>
      </c>
      <c r="J922" s="264">
        <v>629</v>
      </c>
      <c r="K922" s="264">
        <v>1187</v>
      </c>
      <c r="L922" s="264">
        <v>1165</v>
      </c>
      <c r="M922" s="264">
        <v>1094</v>
      </c>
      <c r="N922" s="267">
        <v>0.983781890675934</v>
      </c>
      <c r="O922" s="266">
        <v>36517</v>
      </c>
      <c r="P922" s="294">
        <v>0.9</v>
      </c>
      <c r="Q922" s="267">
        <v>0.968657599053814</v>
      </c>
      <c r="R922" s="267">
        <v>0.992636229749632</v>
      </c>
      <c r="S922" s="267">
        <v>0.981465880370682</v>
      </c>
      <c r="T922" s="295">
        <v>-0.0239786306958175</v>
      </c>
      <c r="U922" s="266">
        <v>37119</v>
      </c>
      <c r="V922" s="266">
        <v>34768</v>
      </c>
      <c r="W922" s="267">
        <v>0.936663164417145</v>
      </c>
      <c r="X922" s="267">
        <v>0.924305144884684</v>
      </c>
      <c r="Y922" s="268">
        <v>0.926362297496318</v>
      </c>
      <c r="Z922" s="268">
        <v>0.921651221566976</v>
      </c>
      <c r="AA922" s="295">
        <v>-0.00205715261163453</v>
      </c>
      <c r="AB922" s="264">
        <v>8464</v>
      </c>
      <c r="AC922" s="264">
        <v>7890</v>
      </c>
      <c r="AD922" s="264">
        <v>8353</v>
      </c>
      <c r="AE922" s="264">
        <v>7835</v>
      </c>
      <c r="AF922" s="268">
        <v>0.93218336483932</v>
      </c>
      <c r="AG922" s="268">
        <v>0.937986352208787</v>
      </c>
      <c r="AH922" s="295">
        <v>-0.00580298736946772</v>
      </c>
    </row>
    <row r="923" spans="1:34">
      <c r="A923" s="315" t="s">
        <v>1158</v>
      </c>
      <c r="B923" s="321" t="s">
        <v>3348</v>
      </c>
      <c r="C923" s="293" t="s">
        <v>1645</v>
      </c>
      <c r="D923" s="321" t="s">
        <v>1646</v>
      </c>
      <c r="E923" s="263">
        <v>3927</v>
      </c>
      <c r="F923" s="263">
        <v>3520</v>
      </c>
      <c r="G923" s="263">
        <v>3473</v>
      </c>
      <c r="H923" s="264">
        <v>1619</v>
      </c>
      <c r="I923" s="264">
        <v>1480</v>
      </c>
      <c r="J923" s="264">
        <v>1415</v>
      </c>
      <c r="K923" s="264">
        <v>2969</v>
      </c>
      <c r="L923" s="264">
        <v>2730</v>
      </c>
      <c r="M923" s="264">
        <v>2633</v>
      </c>
      <c r="N923" s="267">
        <v>0.919732036784441</v>
      </c>
      <c r="O923" s="266">
        <v>83611</v>
      </c>
      <c r="P923" s="294">
        <v>0.9</v>
      </c>
      <c r="Q923" s="267">
        <v>0.896358543417367</v>
      </c>
      <c r="R923" s="267">
        <v>0.914144533662755</v>
      </c>
      <c r="S923" s="267">
        <v>0.919501515661839</v>
      </c>
      <c r="T923" s="295">
        <v>-0.0177859902453879</v>
      </c>
      <c r="U923" s="266">
        <v>90908</v>
      </c>
      <c r="V923" s="266">
        <v>81922</v>
      </c>
      <c r="W923" s="267">
        <v>0.901152813833766</v>
      </c>
      <c r="X923" s="267">
        <v>0.884390119684237</v>
      </c>
      <c r="Y923" s="268">
        <v>0.873996294008647</v>
      </c>
      <c r="Z923" s="268">
        <v>0.886830582687774</v>
      </c>
      <c r="AA923" s="295">
        <v>0.01039382567559</v>
      </c>
      <c r="AB923" s="264">
        <v>20322</v>
      </c>
      <c r="AC923" s="264">
        <v>18309</v>
      </c>
      <c r="AD923" s="264">
        <v>20411</v>
      </c>
      <c r="AE923" s="264">
        <v>18252</v>
      </c>
      <c r="AF923" s="268">
        <v>0.90094478889873</v>
      </c>
      <c r="AG923" s="268">
        <v>0.894223702905296</v>
      </c>
      <c r="AH923" s="295">
        <v>0.00672108599343424</v>
      </c>
    </row>
    <row r="924" spans="1:34">
      <c r="A924" s="315" t="s">
        <v>1158</v>
      </c>
      <c r="B924" s="321" t="s">
        <v>3343</v>
      </c>
      <c r="C924" s="293" t="s">
        <v>1647</v>
      </c>
      <c r="D924" s="321" t="s">
        <v>1648</v>
      </c>
      <c r="E924" s="263">
        <v>0</v>
      </c>
      <c r="F924" s="263">
        <v>0</v>
      </c>
      <c r="G924" s="263">
        <v>0</v>
      </c>
      <c r="H924" s="264">
        <v>0</v>
      </c>
      <c r="I924" s="264">
        <v>0</v>
      </c>
      <c r="J924" s="264">
        <v>0</v>
      </c>
      <c r="K924" s="264">
        <v>0</v>
      </c>
      <c r="L924" s="264">
        <v>0</v>
      </c>
      <c r="M924" s="264">
        <v>0</v>
      </c>
      <c r="N924" s="267">
        <v>0</v>
      </c>
      <c r="O924" s="266">
        <v>0</v>
      </c>
      <c r="P924" s="294">
        <v>0.9</v>
      </c>
      <c r="Q924" s="267">
        <v>0</v>
      </c>
      <c r="R924" s="267">
        <v>0</v>
      </c>
      <c r="S924" s="267">
        <v>0</v>
      </c>
      <c r="T924" s="295">
        <v>0</v>
      </c>
      <c r="U924" s="266">
        <v>5</v>
      </c>
      <c r="V924" s="266">
        <v>5</v>
      </c>
      <c r="W924" s="267">
        <v>1</v>
      </c>
      <c r="X924" s="267">
        <v>0</v>
      </c>
      <c r="Y924" s="268">
        <v>0</v>
      </c>
      <c r="Z924" s="268">
        <v>0</v>
      </c>
      <c r="AA924" s="295">
        <v>0</v>
      </c>
      <c r="AB924" s="264">
        <v>0</v>
      </c>
      <c r="AC924" s="264">
        <v>0</v>
      </c>
      <c r="AD924" s="264">
        <v>0</v>
      </c>
      <c r="AE924" s="264">
        <v>0</v>
      </c>
      <c r="AF924" s="268">
        <v>0</v>
      </c>
      <c r="AG924" s="268">
        <v>0</v>
      </c>
      <c r="AH924" s="295">
        <v>0</v>
      </c>
    </row>
    <row r="925" spans="1:34">
      <c r="A925" s="315" t="s">
        <v>1158</v>
      </c>
      <c r="B925" s="321" t="s">
        <v>3343</v>
      </c>
      <c r="C925" s="293" t="s">
        <v>1649</v>
      </c>
      <c r="D925" s="321" t="s">
        <v>1650</v>
      </c>
      <c r="E925" s="263">
        <v>0</v>
      </c>
      <c r="F925" s="263">
        <v>0</v>
      </c>
      <c r="G925" s="263">
        <v>0</v>
      </c>
      <c r="H925" s="264">
        <v>1</v>
      </c>
      <c r="I925" s="264">
        <v>1</v>
      </c>
      <c r="J925" s="264">
        <v>1</v>
      </c>
      <c r="K925" s="264">
        <v>0</v>
      </c>
      <c r="L925" s="264">
        <v>0</v>
      </c>
      <c r="M925" s="264">
        <v>0</v>
      </c>
      <c r="N925" s="267">
        <v>0.8</v>
      </c>
      <c r="O925" s="266">
        <v>8</v>
      </c>
      <c r="P925" s="294">
        <v>0.9</v>
      </c>
      <c r="Q925" s="267">
        <v>0</v>
      </c>
      <c r="R925" s="267">
        <v>1</v>
      </c>
      <c r="S925" s="267">
        <v>0</v>
      </c>
      <c r="T925" s="295">
        <v>-1</v>
      </c>
      <c r="U925" s="266">
        <v>10</v>
      </c>
      <c r="V925" s="266">
        <v>10</v>
      </c>
      <c r="W925" s="267">
        <v>1</v>
      </c>
      <c r="X925" s="267">
        <v>0</v>
      </c>
      <c r="Y925" s="268">
        <v>1</v>
      </c>
      <c r="Z925" s="268">
        <v>0</v>
      </c>
      <c r="AA925" s="295">
        <v>-1</v>
      </c>
      <c r="AB925" s="264">
        <v>1</v>
      </c>
      <c r="AC925" s="264">
        <v>1</v>
      </c>
      <c r="AD925" s="264">
        <v>2</v>
      </c>
      <c r="AE925" s="264">
        <v>2</v>
      </c>
      <c r="AF925" s="268">
        <v>1</v>
      </c>
      <c r="AG925" s="268">
        <v>1</v>
      </c>
      <c r="AH925" s="295">
        <v>0</v>
      </c>
    </row>
    <row r="926" spans="1:34">
      <c r="A926" s="315" t="s">
        <v>1158</v>
      </c>
      <c r="B926" s="321" t="s">
        <v>3346</v>
      </c>
      <c r="C926" s="293" t="s">
        <v>1651</v>
      </c>
      <c r="D926" s="321" t="s">
        <v>1652</v>
      </c>
      <c r="E926" s="263">
        <v>23</v>
      </c>
      <c r="F926" s="263">
        <v>0</v>
      </c>
      <c r="G926" s="263">
        <v>18</v>
      </c>
      <c r="H926" s="264">
        <v>19</v>
      </c>
      <c r="I926" s="264">
        <v>0</v>
      </c>
      <c r="J926" s="264">
        <v>19</v>
      </c>
      <c r="K926" s="264">
        <v>24</v>
      </c>
      <c r="L926" s="264">
        <v>0</v>
      </c>
      <c r="M926" s="264">
        <v>24</v>
      </c>
      <c r="N926" s="267">
        <v>0</v>
      </c>
      <c r="O926" s="266">
        <v>0</v>
      </c>
      <c r="P926" s="294">
        <v>0.9</v>
      </c>
      <c r="Q926" s="267">
        <v>0</v>
      </c>
      <c r="R926" s="267">
        <v>0</v>
      </c>
      <c r="S926" s="267">
        <v>0</v>
      </c>
      <c r="T926" s="295">
        <v>0</v>
      </c>
      <c r="U926" s="266">
        <v>989</v>
      </c>
      <c r="V926" s="266">
        <v>973</v>
      </c>
      <c r="W926" s="267">
        <v>0.983822042467139</v>
      </c>
      <c r="X926" s="267">
        <v>0.782608695652174</v>
      </c>
      <c r="Y926" s="268">
        <v>1</v>
      </c>
      <c r="Z926" s="268">
        <v>1</v>
      </c>
      <c r="AA926" s="295">
        <v>-0.217391304347826</v>
      </c>
      <c r="AB926" s="264">
        <v>167</v>
      </c>
      <c r="AC926" s="264">
        <v>161</v>
      </c>
      <c r="AD926" s="264">
        <v>210</v>
      </c>
      <c r="AE926" s="264">
        <v>203</v>
      </c>
      <c r="AF926" s="268">
        <v>0.964071856287425</v>
      </c>
      <c r="AG926" s="268">
        <v>0.966666666666667</v>
      </c>
      <c r="AH926" s="295">
        <v>-0.00259481037924147</v>
      </c>
    </row>
    <row r="927" spans="1:34">
      <c r="A927" s="315" t="s">
        <v>1158</v>
      </c>
      <c r="B927" s="321" t="s">
        <v>40</v>
      </c>
      <c r="C927" s="293" t="s">
        <v>1653</v>
      </c>
      <c r="D927" s="321" t="s">
        <v>1654</v>
      </c>
      <c r="E927" s="263">
        <v>0</v>
      </c>
      <c r="F927" s="263">
        <v>0</v>
      </c>
      <c r="G927" s="263">
        <v>0</v>
      </c>
      <c r="H927" s="264">
        <v>0</v>
      </c>
      <c r="I927" s="264">
        <v>0</v>
      </c>
      <c r="J927" s="264">
        <v>0</v>
      </c>
      <c r="K927" s="264">
        <v>0</v>
      </c>
      <c r="L927" s="264">
        <v>0</v>
      </c>
      <c r="M927" s="264">
        <v>0</v>
      </c>
      <c r="N927" s="267">
        <v>0</v>
      </c>
      <c r="O927" s="266">
        <v>0</v>
      </c>
      <c r="P927" s="294">
        <v>0.9</v>
      </c>
      <c r="Q927" s="267">
        <v>0</v>
      </c>
      <c r="R927" s="267">
        <v>0</v>
      </c>
      <c r="S927" s="267">
        <v>0</v>
      </c>
      <c r="T927" s="295">
        <v>0</v>
      </c>
      <c r="U927" s="266">
        <v>0</v>
      </c>
      <c r="V927" s="266">
        <v>0</v>
      </c>
      <c r="W927" s="267">
        <v>0</v>
      </c>
      <c r="X927" s="267">
        <v>0</v>
      </c>
      <c r="Y927" s="268">
        <v>0</v>
      </c>
      <c r="Z927" s="268">
        <v>0</v>
      </c>
      <c r="AA927" s="295">
        <v>0</v>
      </c>
      <c r="AB927" s="264">
        <v>0</v>
      </c>
      <c r="AC927" s="264">
        <v>0</v>
      </c>
      <c r="AD927" s="264">
        <v>0</v>
      </c>
      <c r="AE927" s="264">
        <v>0</v>
      </c>
      <c r="AF927" s="268">
        <v>0</v>
      </c>
      <c r="AG927" s="268">
        <v>0</v>
      </c>
      <c r="AH927" s="295">
        <v>0</v>
      </c>
    </row>
    <row r="928" spans="1:34">
      <c r="A928" s="315" t="s">
        <v>1158</v>
      </c>
      <c r="B928" s="321" t="s">
        <v>3346</v>
      </c>
      <c r="C928" s="293" t="s">
        <v>1655</v>
      </c>
      <c r="D928" s="321" t="s">
        <v>1656</v>
      </c>
      <c r="E928" s="263">
        <v>0</v>
      </c>
      <c r="F928" s="263">
        <v>0</v>
      </c>
      <c r="G928" s="263">
        <v>0</v>
      </c>
      <c r="H928" s="264">
        <v>4</v>
      </c>
      <c r="I928" s="264">
        <v>0</v>
      </c>
      <c r="J928" s="264">
        <v>4</v>
      </c>
      <c r="K928" s="264">
        <v>4</v>
      </c>
      <c r="L928" s="264">
        <v>0</v>
      </c>
      <c r="M928" s="264">
        <v>4</v>
      </c>
      <c r="N928" s="267">
        <v>0</v>
      </c>
      <c r="O928" s="266">
        <v>0</v>
      </c>
      <c r="P928" s="294">
        <v>0.9</v>
      </c>
      <c r="Q928" s="267">
        <v>0</v>
      </c>
      <c r="R928" s="267">
        <v>0</v>
      </c>
      <c r="S928" s="267">
        <v>0</v>
      </c>
      <c r="T928" s="295">
        <v>0</v>
      </c>
      <c r="U928" s="266">
        <v>42</v>
      </c>
      <c r="V928" s="266">
        <v>41</v>
      </c>
      <c r="W928" s="267">
        <v>0.976190476190476</v>
      </c>
      <c r="X928" s="267">
        <v>0</v>
      </c>
      <c r="Y928" s="268">
        <v>1</v>
      </c>
      <c r="Z928" s="268">
        <v>1</v>
      </c>
      <c r="AA928" s="295">
        <v>-1</v>
      </c>
      <c r="AB928" s="264">
        <v>14</v>
      </c>
      <c r="AC928" s="264">
        <v>14</v>
      </c>
      <c r="AD928" s="264">
        <v>19</v>
      </c>
      <c r="AE928" s="264">
        <v>19</v>
      </c>
      <c r="AF928" s="268">
        <v>1</v>
      </c>
      <c r="AG928" s="268">
        <v>1</v>
      </c>
      <c r="AH928" s="295">
        <v>0</v>
      </c>
    </row>
    <row r="929" spans="1:34">
      <c r="A929" s="315" t="s">
        <v>1158</v>
      </c>
      <c r="B929" s="321" t="s">
        <v>3346</v>
      </c>
      <c r="C929" s="293" t="s">
        <v>1657</v>
      </c>
      <c r="D929" s="321" t="s">
        <v>1658</v>
      </c>
      <c r="E929" s="263">
        <v>0</v>
      </c>
      <c r="F929" s="263">
        <v>0</v>
      </c>
      <c r="G929" s="263">
        <v>0</v>
      </c>
      <c r="H929" s="264">
        <v>0</v>
      </c>
      <c r="I929" s="264">
        <v>0</v>
      </c>
      <c r="J929" s="264">
        <v>0</v>
      </c>
      <c r="K929" s="264">
        <v>0</v>
      </c>
      <c r="L929" s="264">
        <v>0</v>
      </c>
      <c r="M929" s="264">
        <v>0</v>
      </c>
      <c r="N929" s="267">
        <v>0</v>
      </c>
      <c r="O929" s="266">
        <v>0</v>
      </c>
      <c r="P929" s="294">
        <v>0.9</v>
      </c>
      <c r="Q929" s="267">
        <v>0</v>
      </c>
      <c r="R929" s="267">
        <v>0</v>
      </c>
      <c r="S929" s="267">
        <v>0</v>
      </c>
      <c r="T929" s="295">
        <v>0</v>
      </c>
      <c r="U929" s="266">
        <v>2</v>
      </c>
      <c r="V929" s="266">
        <v>2</v>
      </c>
      <c r="W929" s="267">
        <v>1</v>
      </c>
      <c r="X929" s="267">
        <v>0</v>
      </c>
      <c r="Y929" s="268">
        <v>0</v>
      </c>
      <c r="Z929" s="268">
        <v>0</v>
      </c>
      <c r="AA929" s="295">
        <v>0</v>
      </c>
      <c r="AB929" s="264">
        <v>0</v>
      </c>
      <c r="AC929" s="264">
        <v>0</v>
      </c>
      <c r="AD929" s="264">
        <v>0</v>
      </c>
      <c r="AE929" s="264">
        <v>0</v>
      </c>
      <c r="AF929" s="268">
        <v>0</v>
      </c>
      <c r="AG929" s="268">
        <v>0</v>
      </c>
      <c r="AH929" s="295">
        <v>0</v>
      </c>
    </row>
    <row r="930" spans="1:34">
      <c r="A930" s="315" t="s">
        <v>1158</v>
      </c>
      <c r="B930" s="321" t="s">
        <v>3346</v>
      </c>
      <c r="C930" s="293" t="s">
        <v>1659</v>
      </c>
      <c r="D930" s="321" t="s">
        <v>1660</v>
      </c>
      <c r="E930" s="263">
        <v>0</v>
      </c>
      <c r="F930" s="263">
        <v>0</v>
      </c>
      <c r="G930" s="263">
        <v>0</v>
      </c>
      <c r="H930" s="264">
        <v>0</v>
      </c>
      <c r="I930" s="264">
        <v>0</v>
      </c>
      <c r="J930" s="264">
        <v>0</v>
      </c>
      <c r="K930" s="264">
        <v>0</v>
      </c>
      <c r="L930" s="264">
        <v>0</v>
      </c>
      <c r="M930" s="264">
        <v>0</v>
      </c>
      <c r="N930" s="267">
        <v>0</v>
      </c>
      <c r="O930" s="266">
        <v>0</v>
      </c>
      <c r="P930" s="294">
        <v>0.9</v>
      </c>
      <c r="Q930" s="267">
        <v>0</v>
      </c>
      <c r="R930" s="267">
        <v>0</v>
      </c>
      <c r="S930" s="267">
        <v>0</v>
      </c>
      <c r="T930" s="295">
        <v>0</v>
      </c>
      <c r="U930" s="266">
        <v>1</v>
      </c>
      <c r="V930" s="266">
        <v>1</v>
      </c>
      <c r="W930" s="267">
        <v>1</v>
      </c>
      <c r="X930" s="267">
        <v>0</v>
      </c>
      <c r="Y930" s="268">
        <v>0</v>
      </c>
      <c r="Z930" s="268">
        <v>0</v>
      </c>
      <c r="AA930" s="295">
        <v>0</v>
      </c>
      <c r="AB930" s="264">
        <v>1</v>
      </c>
      <c r="AC930" s="264">
        <v>1</v>
      </c>
      <c r="AD930" s="264">
        <v>0</v>
      </c>
      <c r="AE930" s="264">
        <v>0</v>
      </c>
      <c r="AF930" s="268">
        <v>1</v>
      </c>
      <c r="AG930" s="268">
        <v>0</v>
      </c>
      <c r="AH930" s="295">
        <v>1</v>
      </c>
    </row>
    <row r="931" spans="1:34">
      <c r="A931" s="315" t="s">
        <v>1158</v>
      </c>
      <c r="B931" s="321" t="s">
        <v>3346</v>
      </c>
      <c r="C931" s="293" t="s">
        <v>1661</v>
      </c>
      <c r="D931" s="321" t="s">
        <v>1662</v>
      </c>
      <c r="E931" s="263">
        <v>3</v>
      </c>
      <c r="F931" s="263">
        <v>0</v>
      </c>
      <c r="G931" s="263">
        <v>3</v>
      </c>
      <c r="H931" s="264">
        <v>5</v>
      </c>
      <c r="I931" s="264">
        <v>0</v>
      </c>
      <c r="J931" s="264">
        <v>5</v>
      </c>
      <c r="K931" s="264">
        <v>16</v>
      </c>
      <c r="L931" s="264">
        <v>0</v>
      </c>
      <c r="M931" s="264">
        <v>16</v>
      </c>
      <c r="N931" s="267">
        <v>0</v>
      </c>
      <c r="O931" s="266">
        <v>0</v>
      </c>
      <c r="P931" s="294">
        <v>0.9</v>
      </c>
      <c r="Q931" s="267">
        <v>0</v>
      </c>
      <c r="R931" s="267">
        <v>0</v>
      </c>
      <c r="S931" s="267">
        <v>0</v>
      </c>
      <c r="T931" s="295">
        <v>0</v>
      </c>
      <c r="U931" s="266">
        <v>123</v>
      </c>
      <c r="V931" s="266">
        <v>123</v>
      </c>
      <c r="W931" s="267">
        <v>1</v>
      </c>
      <c r="X931" s="267">
        <v>1</v>
      </c>
      <c r="Y931" s="268">
        <v>1</v>
      </c>
      <c r="Z931" s="268">
        <v>1</v>
      </c>
      <c r="AA931" s="295">
        <v>0</v>
      </c>
      <c r="AB931" s="264">
        <v>56</v>
      </c>
      <c r="AC931" s="264">
        <v>56</v>
      </c>
      <c r="AD931" s="264">
        <v>40</v>
      </c>
      <c r="AE931" s="264">
        <v>40</v>
      </c>
      <c r="AF931" s="268">
        <v>1</v>
      </c>
      <c r="AG931" s="268">
        <v>1</v>
      </c>
      <c r="AH931" s="295">
        <v>0</v>
      </c>
    </row>
    <row r="932" spans="1:34">
      <c r="A932" s="315" t="s">
        <v>1158</v>
      </c>
      <c r="B932" s="321" t="s">
        <v>40</v>
      </c>
      <c r="C932" s="293" t="s">
        <v>40</v>
      </c>
      <c r="D932" s="321" t="s">
        <v>1664</v>
      </c>
      <c r="E932" s="263">
        <v>0</v>
      </c>
      <c r="F932" s="263">
        <v>0</v>
      </c>
      <c r="G932" s="263">
        <v>0</v>
      </c>
      <c r="H932" s="264">
        <v>0</v>
      </c>
      <c r="I932" s="264">
        <v>0</v>
      </c>
      <c r="J932" s="264">
        <v>0</v>
      </c>
      <c r="K932" s="264">
        <v>0</v>
      </c>
      <c r="L932" s="264">
        <v>0</v>
      </c>
      <c r="M932" s="264">
        <v>0</v>
      </c>
      <c r="N932" s="267">
        <v>0</v>
      </c>
      <c r="O932" s="266">
        <v>0</v>
      </c>
      <c r="P932" s="294">
        <v>0.9</v>
      </c>
      <c r="Q932" s="267">
        <v>0</v>
      </c>
      <c r="R932" s="267">
        <v>0</v>
      </c>
      <c r="S932" s="267">
        <v>0</v>
      </c>
      <c r="T932" s="295">
        <v>0</v>
      </c>
      <c r="U932" s="266">
        <v>0</v>
      </c>
      <c r="V932" s="266">
        <v>0</v>
      </c>
      <c r="W932" s="267">
        <v>0</v>
      </c>
      <c r="X932" s="267">
        <v>0</v>
      </c>
      <c r="Y932" s="268">
        <v>0</v>
      </c>
      <c r="Z932" s="268">
        <v>0</v>
      </c>
      <c r="AA932" s="295">
        <v>0</v>
      </c>
      <c r="AB932" s="264">
        <v>0</v>
      </c>
      <c r="AC932" s="264">
        <v>0</v>
      </c>
      <c r="AD932" s="264">
        <v>0</v>
      </c>
      <c r="AE932" s="264">
        <v>0</v>
      </c>
      <c r="AF932" s="268">
        <v>0</v>
      </c>
      <c r="AG932" s="268">
        <v>0</v>
      </c>
      <c r="AH932" s="295">
        <v>0</v>
      </c>
    </row>
    <row r="933" spans="1:34">
      <c r="A933" s="315" t="s">
        <v>1158</v>
      </c>
      <c r="B933" s="321" t="s">
        <v>40</v>
      </c>
      <c r="C933" s="293" t="s">
        <v>40</v>
      </c>
      <c r="D933" s="321" t="s">
        <v>1665</v>
      </c>
      <c r="E933" s="263">
        <v>0</v>
      </c>
      <c r="F933" s="263">
        <v>0</v>
      </c>
      <c r="G933" s="263">
        <v>0</v>
      </c>
      <c r="H933" s="264">
        <v>0</v>
      </c>
      <c r="I933" s="264">
        <v>0</v>
      </c>
      <c r="J933" s="264">
        <v>0</v>
      </c>
      <c r="K933" s="264">
        <v>0</v>
      </c>
      <c r="L933" s="264">
        <v>0</v>
      </c>
      <c r="M933" s="264">
        <v>0</v>
      </c>
      <c r="N933" s="267">
        <v>0</v>
      </c>
      <c r="O933" s="266">
        <v>0</v>
      </c>
      <c r="P933" s="294">
        <v>0.9</v>
      </c>
      <c r="Q933" s="267">
        <v>0</v>
      </c>
      <c r="R933" s="267">
        <v>0</v>
      </c>
      <c r="S933" s="267">
        <v>0</v>
      </c>
      <c r="T933" s="295">
        <v>0</v>
      </c>
      <c r="U933" s="266">
        <v>0</v>
      </c>
      <c r="V933" s="266">
        <v>0</v>
      </c>
      <c r="W933" s="267">
        <v>0</v>
      </c>
      <c r="X933" s="267">
        <v>0</v>
      </c>
      <c r="Y933" s="268">
        <v>0</v>
      </c>
      <c r="Z933" s="268">
        <v>0</v>
      </c>
      <c r="AA933" s="295">
        <v>0</v>
      </c>
      <c r="AB933" s="264">
        <v>0</v>
      </c>
      <c r="AC933" s="264">
        <v>0</v>
      </c>
      <c r="AD933" s="264">
        <v>0</v>
      </c>
      <c r="AE933" s="264">
        <v>0</v>
      </c>
      <c r="AF933" s="268">
        <v>0</v>
      </c>
      <c r="AG933" s="268">
        <v>0</v>
      </c>
      <c r="AH933" s="295">
        <v>0</v>
      </c>
    </row>
    <row r="934" spans="1:34">
      <c r="A934" s="315" t="s">
        <v>1158</v>
      </c>
      <c r="B934" s="321" t="s">
        <v>40</v>
      </c>
      <c r="C934" s="293" t="s">
        <v>40</v>
      </c>
      <c r="D934" s="321" t="s">
        <v>1666</v>
      </c>
      <c r="E934" s="263">
        <v>0</v>
      </c>
      <c r="F934" s="263">
        <v>0</v>
      </c>
      <c r="G934" s="263">
        <v>0</v>
      </c>
      <c r="H934" s="264">
        <v>0</v>
      </c>
      <c r="I934" s="264">
        <v>0</v>
      </c>
      <c r="J934" s="264">
        <v>0</v>
      </c>
      <c r="K934" s="264">
        <v>0</v>
      </c>
      <c r="L934" s="264">
        <v>0</v>
      </c>
      <c r="M934" s="264">
        <v>0</v>
      </c>
      <c r="N934" s="267">
        <v>0</v>
      </c>
      <c r="O934" s="266">
        <v>0</v>
      </c>
      <c r="P934" s="294">
        <v>0.9</v>
      </c>
      <c r="Q934" s="267">
        <v>0</v>
      </c>
      <c r="R934" s="267">
        <v>0</v>
      </c>
      <c r="S934" s="267">
        <v>0</v>
      </c>
      <c r="T934" s="295">
        <v>0</v>
      </c>
      <c r="U934" s="266">
        <v>0</v>
      </c>
      <c r="V934" s="266">
        <v>0</v>
      </c>
      <c r="W934" s="267">
        <v>0</v>
      </c>
      <c r="X934" s="267">
        <v>0</v>
      </c>
      <c r="Y934" s="268">
        <v>0</v>
      </c>
      <c r="Z934" s="268">
        <v>0</v>
      </c>
      <c r="AA934" s="295">
        <v>0</v>
      </c>
      <c r="AB934" s="264">
        <v>0</v>
      </c>
      <c r="AC934" s="264">
        <v>0</v>
      </c>
      <c r="AD934" s="264">
        <v>0</v>
      </c>
      <c r="AE934" s="264">
        <v>0</v>
      </c>
      <c r="AF934" s="268">
        <v>0</v>
      </c>
      <c r="AG934" s="268">
        <v>0</v>
      </c>
      <c r="AH934" s="295">
        <v>0</v>
      </c>
    </row>
    <row r="935" spans="1:34">
      <c r="A935" s="315" t="s">
        <v>1158</v>
      </c>
      <c r="B935" s="321" t="s">
        <v>3348</v>
      </c>
      <c r="C935" s="293" t="s">
        <v>1667</v>
      </c>
      <c r="D935" s="321" t="s">
        <v>1668</v>
      </c>
      <c r="E935" s="263">
        <v>0</v>
      </c>
      <c r="F935" s="263">
        <v>0</v>
      </c>
      <c r="G935" s="263">
        <v>0</v>
      </c>
      <c r="H935" s="264">
        <v>0</v>
      </c>
      <c r="I935" s="264">
        <v>0</v>
      </c>
      <c r="J935" s="264">
        <v>0</v>
      </c>
      <c r="K935" s="264">
        <v>0</v>
      </c>
      <c r="L935" s="264">
        <v>0</v>
      </c>
      <c r="M935" s="264">
        <v>0</v>
      </c>
      <c r="N935" s="267">
        <v>0</v>
      </c>
      <c r="O935" s="266">
        <v>0</v>
      </c>
      <c r="P935" s="294">
        <v>0.9</v>
      </c>
      <c r="Q935" s="267">
        <v>0</v>
      </c>
      <c r="R935" s="267">
        <v>0</v>
      </c>
      <c r="S935" s="267">
        <v>0</v>
      </c>
      <c r="T935" s="295">
        <v>0</v>
      </c>
      <c r="U935" s="266">
        <v>0</v>
      </c>
      <c r="V935" s="266">
        <v>0</v>
      </c>
      <c r="W935" s="267">
        <v>0</v>
      </c>
      <c r="X935" s="267">
        <v>0</v>
      </c>
      <c r="Y935" s="268">
        <v>0</v>
      </c>
      <c r="Z935" s="268">
        <v>0</v>
      </c>
      <c r="AA935" s="295">
        <v>0</v>
      </c>
      <c r="AB935" s="264">
        <v>0</v>
      </c>
      <c r="AC935" s="264">
        <v>0</v>
      </c>
      <c r="AD935" s="264">
        <v>0</v>
      </c>
      <c r="AE935" s="264">
        <v>0</v>
      </c>
      <c r="AF935" s="268">
        <v>0</v>
      </c>
      <c r="AG935" s="268">
        <v>0</v>
      </c>
      <c r="AH935" s="295">
        <v>0</v>
      </c>
    </row>
    <row r="936" spans="1:34">
      <c r="A936" s="315" t="s">
        <v>1669</v>
      </c>
      <c r="B936" s="321" t="s">
        <v>3349</v>
      </c>
      <c r="C936" s="293" t="s">
        <v>1671</v>
      </c>
      <c r="D936" s="321" t="s">
        <v>1672</v>
      </c>
      <c r="E936" s="263">
        <v>1258</v>
      </c>
      <c r="F936" s="263">
        <v>1184</v>
      </c>
      <c r="G936" s="263">
        <v>1169</v>
      </c>
      <c r="H936" s="264">
        <v>714</v>
      </c>
      <c r="I936" s="264">
        <v>632</v>
      </c>
      <c r="J936" s="264">
        <v>645</v>
      </c>
      <c r="K936" s="264">
        <v>1242</v>
      </c>
      <c r="L936" s="264">
        <v>1126</v>
      </c>
      <c r="M936" s="264">
        <v>1145</v>
      </c>
      <c r="N936" s="267">
        <v>0.916100261417807</v>
      </c>
      <c r="O936" s="266">
        <v>29787</v>
      </c>
      <c r="P936" s="294">
        <v>0.9</v>
      </c>
      <c r="Q936" s="267">
        <v>0.941176470588235</v>
      </c>
      <c r="R936" s="267">
        <v>0.88515406162465</v>
      </c>
      <c r="S936" s="267">
        <v>0.906602254428341</v>
      </c>
      <c r="T936" s="295">
        <v>0.0560224089635855</v>
      </c>
      <c r="U936" s="266">
        <v>32515</v>
      </c>
      <c r="V936" s="266">
        <v>30108</v>
      </c>
      <c r="W936" s="267">
        <v>0.925972628017838</v>
      </c>
      <c r="X936" s="267">
        <v>0.929252782193959</v>
      </c>
      <c r="Y936" s="268">
        <v>0.903361344537815</v>
      </c>
      <c r="Z936" s="268">
        <v>0.921900161030596</v>
      </c>
      <c r="AA936" s="295">
        <v>0.0258914376561435</v>
      </c>
      <c r="AB936" s="264">
        <v>7624</v>
      </c>
      <c r="AC936" s="264">
        <v>7034</v>
      </c>
      <c r="AD936" s="264">
        <v>7566</v>
      </c>
      <c r="AE936" s="264">
        <v>7022</v>
      </c>
      <c r="AF936" s="268">
        <v>0.922612801678909</v>
      </c>
      <c r="AG936" s="268">
        <v>0.928099392016918</v>
      </c>
      <c r="AH936" s="295">
        <v>-0.00548659033800913</v>
      </c>
    </row>
    <row r="937" spans="1:34">
      <c r="A937" s="315" t="s">
        <v>1669</v>
      </c>
      <c r="B937" s="321" t="s">
        <v>3349</v>
      </c>
      <c r="C937" s="293" t="s">
        <v>1673</v>
      </c>
      <c r="D937" s="321" t="s">
        <v>1674</v>
      </c>
      <c r="E937" s="263">
        <v>4595</v>
      </c>
      <c r="F937" s="263">
        <v>4122</v>
      </c>
      <c r="G937" s="263">
        <v>3874</v>
      </c>
      <c r="H937" s="264">
        <v>2374</v>
      </c>
      <c r="I937" s="264">
        <v>1927</v>
      </c>
      <c r="J937" s="264">
        <v>2018</v>
      </c>
      <c r="K937" s="264">
        <v>4238</v>
      </c>
      <c r="L937" s="264">
        <v>3514</v>
      </c>
      <c r="M937" s="264">
        <v>3550</v>
      </c>
      <c r="N937" s="267">
        <v>0.873886326166964</v>
      </c>
      <c r="O937" s="266">
        <v>104952</v>
      </c>
      <c r="P937" s="294">
        <v>0.9</v>
      </c>
      <c r="Q937" s="267">
        <v>0.897062023939064</v>
      </c>
      <c r="R937" s="267">
        <v>0.811710193765796</v>
      </c>
      <c r="S937" s="267">
        <v>0.829164700330345</v>
      </c>
      <c r="T937" s="295">
        <v>0.0853518301732681</v>
      </c>
      <c r="U937" s="266">
        <v>120098</v>
      </c>
      <c r="V937" s="266">
        <v>104949</v>
      </c>
      <c r="W937" s="267">
        <v>0.87386134656697</v>
      </c>
      <c r="X937" s="267">
        <v>0.843090315560392</v>
      </c>
      <c r="Y937" s="268">
        <v>0.850042122999157</v>
      </c>
      <c r="Z937" s="268">
        <v>0.837659273242095</v>
      </c>
      <c r="AA937" s="295">
        <v>-0.00695180743876578</v>
      </c>
      <c r="AB937" s="264">
        <v>26571</v>
      </c>
      <c r="AC937" s="264">
        <v>22788</v>
      </c>
      <c r="AD937" s="264">
        <v>28676</v>
      </c>
      <c r="AE937" s="264">
        <v>25090</v>
      </c>
      <c r="AF937" s="268">
        <v>0.857626735915095</v>
      </c>
      <c r="AG937" s="268">
        <v>0.874947691449296</v>
      </c>
      <c r="AH937" s="295">
        <v>-0.0173209555342002</v>
      </c>
    </row>
    <row r="938" spans="1:34">
      <c r="A938" s="315" t="s">
        <v>1669</v>
      </c>
      <c r="B938" s="321" t="s">
        <v>3349</v>
      </c>
      <c r="C938" s="293" t="s">
        <v>1675</v>
      </c>
      <c r="D938" s="321" t="s">
        <v>1676</v>
      </c>
      <c r="E938" s="263">
        <v>3181</v>
      </c>
      <c r="F938" s="263">
        <v>2066</v>
      </c>
      <c r="G938" s="263">
        <v>2837</v>
      </c>
      <c r="H938" s="264">
        <v>1566</v>
      </c>
      <c r="I938" s="264">
        <v>1366</v>
      </c>
      <c r="J938" s="264">
        <v>1452</v>
      </c>
      <c r="K938" s="264">
        <v>3179</v>
      </c>
      <c r="L938" s="264">
        <v>2374</v>
      </c>
      <c r="M938" s="264">
        <v>2848</v>
      </c>
      <c r="N938" s="267">
        <v>0.89405657748049</v>
      </c>
      <c r="O938" s="266">
        <v>76989</v>
      </c>
      <c r="P938" s="294">
        <v>0.9</v>
      </c>
      <c r="Q938" s="267">
        <v>0.649481295190192</v>
      </c>
      <c r="R938" s="267">
        <v>0.872286079182631</v>
      </c>
      <c r="S938" s="267">
        <v>0.746775715633847</v>
      </c>
      <c r="T938" s="295">
        <v>-0.222804783992439</v>
      </c>
      <c r="U938" s="266">
        <v>86112</v>
      </c>
      <c r="V938" s="266">
        <v>77195</v>
      </c>
      <c r="W938" s="267">
        <v>0.896448810850985</v>
      </c>
      <c r="X938" s="267">
        <v>0.891857906318768</v>
      </c>
      <c r="Y938" s="268">
        <v>0.9272030651341</v>
      </c>
      <c r="Z938" s="268">
        <v>0.895879207297892</v>
      </c>
      <c r="AA938" s="295">
        <v>-0.035345158815332</v>
      </c>
      <c r="AB938" s="264">
        <v>19451</v>
      </c>
      <c r="AC938" s="264">
        <v>17533</v>
      </c>
      <c r="AD938" s="264">
        <v>19886</v>
      </c>
      <c r="AE938" s="264">
        <v>17976</v>
      </c>
      <c r="AF938" s="268">
        <v>0.901393244563262</v>
      </c>
      <c r="AG938" s="268">
        <v>0.903952529417681</v>
      </c>
      <c r="AH938" s="295">
        <v>-0.00255928485441925</v>
      </c>
    </row>
    <row r="939" spans="1:34">
      <c r="A939" s="315" t="s">
        <v>1669</v>
      </c>
      <c r="B939" s="321" t="s">
        <v>3349</v>
      </c>
      <c r="C939" s="293" t="s">
        <v>1677</v>
      </c>
      <c r="D939" s="321" t="s">
        <v>1678</v>
      </c>
      <c r="E939" s="263">
        <v>3651</v>
      </c>
      <c r="F939" s="263">
        <v>3471</v>
      </c>
      <c r="G939" s="263">
        <v>3374</v>
      </c>
      <c r="H939" s="264">
        <v>2080</v>
      </c>
      <c r="I939" s="264">
        <v>1944</v>
      </c>
      <c r="J939" s="264">
        <v>1944</v>
      </c>
      <c r="K939" s="264">
        <v>3188</v>
      </c>
      <c r="L939" s="264">
        <v>2893</v>
      </c>
      <c r="M939" s="264">
        <v>2984</v>
      </c>
      <c r="N939" s="267">
        <v>0.932142813874317</v>
      </c>
      <c r="O939" s="266">
        <v>76940</v>
      </c>
      <c r="P939" s="294">
        <v>0.9</v>
      </c>
      <c r="Q939" s="267">
        <v>0.950698438783895</v>
      </c>
      <c r="R939" s="267">
        <v>0.934615384615385</v>
      </c>
      <c r="S939" s="267">
        <v>0.907465495608532</v>
      </c>
      <c r="T939" s="295">
        <v>0.0160830541685102</v>
      </c>
      <c r="U939" s="266">
        <v>82541</v>
      </c>
      <c r="V939" s="266">
        <v>76284</v>
      </c>
      <c r="W939" s="267">
        <v>0.924195248421996</v>
      </c>
      <c r="X939" s="267">
        <v>0.92413037523966</v>
      </c>
      <c r="Y939" s="268">
        <v>0.934615384615385</v>
      </c>
      <c r="Z939" s="268">
        <v>0.936010037641154</v>
      </c>
      <c r="AA939" s="295">
        <v>-0.0104850093757243</v>
      </c>
      <c r="AB939" s="264">
        <v>22511</v>
      </c>
      <c r="AC939" s="264">
        <v>20968</v>
      </c>
      <c r="AD939" s="264">
        <v>19185</v>
      </c>
      <c r="AE939" s="264">
        <v>17781</v>
      </c>
      <c r="AF939" s="268">
        <v>0.931455732752876</v>
      </c>
      <c r="AG939" s="268">
        <v>0.926817826426896</v>
      </c>
      <c r="AH939" s="295">
        <v>0.00463790632598038</v>
      </c>
    </row>
    <row r="940" spans="1:34">
      <c r="A940" s="315" t="s">
        <v>1669</v>
      </c>
      <c r="B940" s="321" t="s">
        <v>3349</v>
      </c>
      <c r="C940" s="293" t="s">
        <v>1679</v>
      </c>
      <c r="D940" s="321" t="s">
        <v>1680</v>
      </c>
      <c r="E940" s="263">
        <v>3096</v>
      </c>
      <c r="F940" s="263">
        <v>3026</v>
      </c>
      <c r="G940" s="263">
        <v>2853</v>
      </c>
      <c r="H940" s="264">
        <v>1305</v>
      </c>
      <c r="I940" s="264">
        <v>1231</v>
      </c>
      <c r="J940" s="264">
        <v>1228</v>
      </c>
      <c r="K940" s="264">
        <v>2500</v>
      </c>
      <c r="L940" s="264">
        <v>2365</v>
      </c>
      <c r="M940" s="264">
        <v>2352</v>
      </c>
      <c r="N940" s="267">
        <v>0.962177507980533</v>
      </c>
      <c r="O940" s="266">
        <v>73545</v>
      </c>
      <c r="P940" s="294">
        <v>0.9</v>
      </c>
      <c r="Q940" s="267">
        <v>0.977390180878553</v>
      </c>
      <c r="R940" s="267">
        <v>0.943295019157088</v>
      </c>
      <c r="S940" s="267">
        <v>0.946</v>
      </c>
      <c r="T940" s="295">
        <v>0.0340951617214649</v>
      </c>
      <c r="U940" s="266">
        <v>76436</v>
      </c>
      <c r="V940" s="266">
        <v>71391</v>
      </c>
      <c r="W940" s="267">
        <v>0.933997069443718</v>
      </c>
      <c r="X940" s="267">
        <v>0.921511627906977</v>
      </c>
      <c r="Y940" s="268">
        <v>0.940996168582375</v>
      </c>
      <c r="Z940" s="268">
        <v>0.9408</v>
      </c>
      <c r="AA940" s="295">
        <v>-0.0194845406753987</v>
      </c>
      <c r="AB940" s="264">
        <v>17189</v>
      </c>
      <c r="AC940" s="264">
        <v>16040</v>
      </c>
      <c r="AD940" s="264">
        <v>17040</v>
      </c>
      <c r="AE940" s="264">
        <v>16107</v>
      </c>
      <c r="AF940" s="268">
        <v>0.93315492466112</v>
      </c>
      <c r="AG940" s="268">
        <v>0.945246478873239</v>
      </c>
      <c r="AH940" s="295">
        <v>-0.0120915542121189</v>
      </c>
    </row>
    <row r="941" spans="1:34">
      <c r="A941" s="315" t="s">
        <v>1669</v>
      </c>
      <c r="B941" s="321" t="s">
        <v>3349</v>
      </c>
      <c r="C941" s="293" t="s">
        <v>1681</v>
      </c>
      <c r="D941" s="321" t="s">
        <v>1682</v>
      </c>
      <c r="E941" s="263">
        <v>0</v>
      </c>
      <c r="F941" s="263">
        <v>0</v>
      </c>
      <c r="G941" s="263">
        <v>0</v>
      </c>
      <c r="H941" s="264">
        <v>0</v>
      </c>
      <c r="I941" s="264">
        <v>0</v>
      </c>
      <c r="J941" s="264">
        <v>0</v>
      </c>
      <c r="K941" s="264">
        <v>0</v>
      </c>
      <c r="L941" s="264">
        <v>0</v>
      </c>
      <c r="M941" s="264">
        <v>0</v>
      </c>
      <c r="N941" s="267">
        <v>0</v>
      </c>
      <c r="O941" s="266">
        <v>0</v>
      </c>
      <c r="P941" s="294">
        <v>0.9</v>
      </c>
      <c r="Q941" s="267">
        <v>0</v>
      </c>
      <c r="R941" s="267">
        <v>0</v>
      </c>
      <c r="S941" s="267">
        <v>0</v>
      </c>
      <c r="T941" s="295">
        <v>0</v>
      </c>
      <c r="U941" s="266">
        <v>8</v>
      </c>
      <c r="V941" s="266">
        <v>8</v>
      </c>
      <c r="W941" s="267">
        <v>1</v>
      </c>
      <c r="X941" s="267">
        <v>0</v>
      </c>
      <c r="Y941" s="268">
        <v>0</v>
      </c>
      <c r="Z941" s="268">
        <v>0</v>
      </c>
      <c r="AA941" s="295">
        <v>0</v>
      </c>
      <c r="AB941" s="264">
        <v>2</v>
      </c>
      <c r="AC941" s="264">
        <v>2</v>
      </c>
      <c r="AD941" s="264">
        <v>0</v>
      </c>
      <c r="AE941" s="264">
        <v>0</v>
      </c>
      <c r="AF941" s="268">
        <v>1</v>
      </c>
      <c r="AG941" s="268">
        <v>0</v>
      </c>
      <c r="AH941" s="295">
        <v>1</v>
      </c>
    </row>
    <row r="942" spans="1:34">
      <c r="A942" s="315" t="s">
        <v>1669</v>
      </c>
      <c r="B942" s="321" t="s">
        <v>3349</v>
      </c>
      <c r="C942" s="293" t="s">
        <v>1683</v>
      </c>
      <c r="D942" s="321" t="s">
        <v>1684</v>
      </c>
      <c r="E942" s="263">
        <v>4407</v>
      </c>
      <c r="F942" s="263">
        <v>3895</v>
      </c>
      <c r="G942" s="263">
        <v>3803</v>
      </c>
      <c r="H942" s="264">
        <v>2090</v>
      </c>
      <c r="I942" s="264">
        <v>1815</v>
      </c>
      <c r="J942" s="264">
        <v>1853</v>
      </c>
      <c r="K942" s="264">
        <v>3514</v>
      </c>
      <c r="L942" s="264">
        <v>2931</v>
      </c>
      <c r="M942" s="264">
        <v>3152</v>
      </c>
      <c r="N942" s="267">
        <v>0.864024168232944</v>
      </c>
      <c r="O942" s="266">
        <v>87803</v>
      </c>
      <c r="P942" s="294">
        <v>0.9</v>
      </c>
      <c r="Q942" s="267">
        <v>0.883821193555707</v>
      </c>
      <c r="R942" s="267">
        <v>0.868421052631579</v>
      </c>
      <c r="S942" s="267">
        <v>0.834092202618099</v>
      </c>
      <c r="T942" s="295">
        <v>0.0154001409241279</v>
      </c>
      <c r="U942" s="266">
        <v>101621</v>
      </c>
      <c r="V942" s="266">
        <v>90200</v>
      </c>
      <c r="W942" s="267">
        <v>0.887611812519066</v>
      </c>
      <c r="X942" s="267">
        <v>0.862945314272748</v>
      </c>
      <c r="Y942" s="268">
        <v>0.886602870813397</v>
      </c>
      <c r="Z942" s="268">
        <v>0.896983494593056</v>
      </c>
      <c r="AA942" s="295">
        <v>-0.0236575565406493</v>
      </c>
      <c r="AB942" s="264">
        <v>23663</v>
      </c>
      <c r="AC942" s="264">
        <v>20830</v>
      </c>
      <c r="AD942" s="264">
        <v>22613</v>
      </c>
      <c r="AE942" s="264">
        <v>20028</v>
      </c>
      <c r="AF942" s="268">
        <v>0.880277226049106</v>
      </c>
      <c r="AG942" s="268">
        <v>0.885685225312873</v>
      </c>
      <c r="AH942" s="295">
        <v>-0.00540799926376689</v>
      </c>
    </row>
    <row r="943" spans="1:34">
      <c r="A943" s="315" t="s">
        <v>1669</v>
      </c>
      <c r="B943" s="321" t="s">
        <v>3349</v>
      </c>
      <c r="C943" s="293" t="s">
        <v>1685</v>
      </c>
      <c r="D943" s="321" t="s">
        <v>1686</v>
      </c>
      <c r="E943" s="263">
        <v>0</v>
      </c>
      <c r="F943" s="263">
        <v>0</v>
      </c>
      <c r="G943" s="263">
        <v>0</v>
      </c>
      <c r="H943" s="264">
        <v>0</v>
      </c>
      <c r="I943" s="264">
        <v>0</v>
      </c>
      <c r="J943" s="264">
        <v>0</v>
      </c>
      <c r="K943" s="264">
        <v>0</v>
      </c>
      <c r="L943" s="264">
        <v>0</v>
      </c>
      <c r="M943" s="264">
        <v>0</v>
      </c>
      <c r="N943" s="267">
        <v>0</v>
      </c>
      <c r="O943" s="266">
        <v>0</v>
      </c>
      <c r="P943" s="294">
        <v>0.9</v>
      </c>
      <c r="Q943" s="267">
        <v>0</v>
      </c>
      <c r="R943" s="267">
        <v>0</v>
      </c>
      <c r="S943" s="267">
        <v>0</v>
      </c>
      <c r="T943" s="295">
        <v>0</v>
      </c>
      <c r="U943" s="266">
        <v>1</v>
      </c>
      <c r="V943" s="266">
        <v>1</v>
      </c>
      <c r="W943" s="267">
        <v>1</v>
      </c>
      <c r="X943" s="267">
        <v>0</v>
      </c>
      <c r="Y943" s="268">
        <v>0</v>
      </c>
      <c r="Z943" s="268">
        <v>0</v>
      </c>
      <c r="AA943" s="295">
        <v>0</v>
      </c>
      <c r="AB943" s="264">
        <v>0</v>
      </c>
      <c r="AC943" s="264">
        <v>0</v>
      </c>
      <c r="AD943" s="264">
        <v>0</v>
      </c>
      <c r="AE943" s="264">
        <v>0</v>
      </c>
      <c r="AF943" s="268">
        <v>0</v>
      </c>
      <c r="AG943" s="268">
        <v>0</v>
      </c>
      <c r="AH943" s="295">
        <v>0</v>
      </c>
    </row>
    <row r="944" spans="1:34">
      <c r="A944" s="315" t="s">
        <v>1669</v>
      </c>
      <c r="B944" s="321" t="s">
        <v>3349</v>
      </c>
      <c r="C944" s="293" t="s">
        <v>1687</v>
      </c>
      <c r="D944" s="321" t="s">
        <v>1688</v>
      </c>
      <c r="E944" s="263">
        <v>1486</v>
      </c>
      <c r="F944" s="263">
        <v>1328</v>
      </c>
      <c r="G944" s="263">
        <v>1344</v>
      </c>
      <c r="H944" s="264">
        <v>1152</v>
      </c>
      <c r="I944" s="264">
        <v>1009</v>
      </c>
      <c r="J944" s="264">
        <v>1099</v>
      </c>
      <c r="K944" s="264">
        <v>1754</v>
      </c>
      <c r="L944" s="264">
        <v>1487</v>
      </c>
      <c r="M944" s="264">
        <v>1652</v>
      </c>
      <c r="N944" s="267">
        <v>0.885793097973845</v>
      </c>
      <c r="O944" s="266">
        <v>44636</v>
      </c>
      <c r="P944" s="294">
        <v>0.9</v>
      </c>
      <c r="Q944" s="267">
        <v>0.893674293405114</v>
      </c>
      <c r="R944" s="267">
        <v>0.875868055555556</v>
      </c>
      <c r="S944" s="267">
        <v>0.847776510832383</v>
      </c>
      <c r="T944" s="295">
        <v>0.0178062378495588</v>
      </c>
      <c r="U944" s="266">
        <v>50391</v>
      </c>
      <c r="V944" s="266">
        <v>47145</v>
      </c>
      <c r="W944" s="267">
        <v>0.935583735190808</v>
      </c>
      <c r="X944" s="267">
        <v>0.904441453566622</v>
      </c>
      <c r="Y944" s="268">
        <v>0.953993055555556</v>
      </c>
      <c r="Z944" s="268">
        <v>0.941847206385405</v>
      </c>
      <c r="AA944" s="295">
        <v>-0.0495516019889338</v>
      </c>
      <c r="AB944" s="264">
        <v>11484</v>
      </c>
      <c r="AC944" s="264">
        <v>10748</v>
      </c>
      <c r="AD944" s="264">
        <v>11683</v>
      </c>
      <c r="AE944" s="264">
        <v>10962</v>
      </c>
      <c r="AF944" s="268">
        <v>0.935910832462557</v>
      </c>
      <c r="AG944" s="268">
        <v>0.938286399041342</v>
      </c>
      <c r="AH944" s="295">
        <v>-0.00237556657878557</v>
      </c>
    </row>
    <row r="945" spans="1:34">
      <c r="A945" s="315" t="s">
        <v>1669</v>
      </c>
      <c r="B945" s="321" t="s">
        <v>3350</v>
      </c>
      <c r="C945" s="293" t="s">
        <v>1689</v>
      </c>
      <c r="D945" s="321" t="s">
        <v>1690</v>
      </c>
      <c r="E945" s="263">
        <v>0</v>
      </c>
      <c r="F945" s="263">
        <v>0</v>
      </c>
      <c r="G945" s="263">
        <v>0</v>
      </c>
      <c r="H945" s="264">
        <v>0</v>
      </c>
      <c r="I945" s="264">
        <v>0</v>
      </c>
      <c r="J945" s="264">
        <v>0</v>
      </c>
      <c r="K945" s="264">
        <v>0</v>
      </c>
      <c r="L945" s="264">
        <v>0</v>
      </c>
      <c r="M945" s="264">
        <v>0</v>
      </c>
      <c r="N945" s="267">
        <v>0</v>
      </c>
      <c r="O945" s="266">
        <v>0</v>
      </c>
      <c r="P945" s="294">
        <v>0.9</v>
      </c>
      <c r="Q945" s="267">
        <v>0</v>
      </c>
      <c r="R945" s="267">
        <v>0</v>
      </c>
      <c r="S945" s="267">
        <v>0</v>
      </c>
      <c r="T945" s="295">
        <v>0</v>
      </c>
      <c r="U945" s="266">
        <v>1</v>
      </c>
      <c r="V945" s="266">
        <v>0</v>
      </c>
      <c r="W945" s="267">
        <v>0</v>
      </c>
      <c r="X945" s="267">
        <v>0</v>
      </c>
      <c r="Y945" s="268">
        <v>0</v>
      </c>
      <c r="Z945" s="268">
        <v>0</v>
      </c>
      <c r="AA945" s="295">
        <v>0</v>
      </c>
      <c r="AB945" s="264">
        <v>0</v>
      </c>
      <c r="AC945" s="264">
        <v>0</v>
      </c>
      <c r="AD945" s="264">
        <v>0</v>
      </c>
      <c r="AE945" s="264">
        <v>0</v>
      </c>
      <c r="AF945" s="268">
        <v>0</v>
      </c>
      <c r="AG945" s="268">
        <v>0</v>
      </c>
      <c r="AH945" s="295">
        <v>0</v>
      </c>
    </row>
    <row r="946" spans="1:34">
      <c r="A946" s="315" t="s">
        <v>1669</v>
      </c>
      <c r="B946" s="321" t="s">
        <v>3350</v>
      </c>
      <c r="C946" s="293" t="s">
        <v>1691</v>
      </c>
      <c r="D946" s="321" t="s">
        <v>1692</v>
      </c>
      <c r="E946" s="263">
        <v>2881</v>
      </c>
      <c r="F946" s="263">
        <v>2672</v>
      </c>
      <c r="G946" s="263">
        <v>2488</v>
      </c>
      <c r="H946" s="264">
        <v>1384</v>
      </c>
      <c r="I946" s="264">
        <v>1359</v>
      </c>
      <c r="J946" s="264">
        <v>1254</v>
      </c>
      <c r="K946" s="264">
        <v>2512</v>
      </c>
      <c r="L946" s="264">
        <v>2375</v>
      </c>
      <c r="M946" s="264">
        <v>2164</v>
      </c>
      <c r="N946" s="267">
        <v>0.92694985627595</v>
      </c>
      <c r="O946" s="266">
        <v>72557</v>
      </c>
      <c r="P946" s="294">
        <v>0.9</v>
      </c>
      <c r="Q946" s="267">
        <v>0.927455744533148</v>
      </c>
      <c r="R946" s="267">
        <v>0.981936416184971</v>
      </c>
      <c r="S946" s="267">
        <v>0.94546178343949</v>
      </c>
      <c r="T946" s="295">
        <v>-0.0544806716518229</v>
      </c>
      <c r="U946" s="266">
        <v>78275</v>
      </c>
      <c r="V946" s="266">
        <v>66036</v>
      </c>
      <c r="W946" s="267">
        <v>0.843641009262217</v>
      </c>
      <c r="X946" s="267">
        <v>0.863589031586255</v>
      </c>
      <c r="Y946" s="268">
        <v>0.90606936416185</v>
      </c>
      <c r="Z946" s="268">
        <v>0.861464968152866</v>
      </c>
      <c r="AA946" s="295">
        <v>-0.0424803325755949</v>
      </c>
      <c r="AB946" s="264">
        <v>17390</v>
      </c>
      <c r="AC946" s="264">
        <v>15193</v>
      </c>
      <c r="AD946" s="264">
        <v>15893</v>
      </c>
      <c r="AE946" s="264">
        <v>13596</v>
      </c>
      <c r="AF946" s="268">
        <v>0.873663024726855</v>
      </c>
      <c r="AG946" s="268">
        <v>0.855470962058768</v>
      </c>
      <c r="AH946" s="295">
        <v>0.0181920626680865</v>
      </c>
    </row>
    <row r="947" spans="1:34">
      <c r="A947" s="315" t="s">
        <v>1669</v>
      </c>
      <c r="B947" s="321" t="s">
        <v>3350</v>
      </c>
      <c r="C947" s="293" t="s">
        <v>1693</v>
      </c>
      <c r="D947" s="321" t="s">
        <v>1694</v>
      </c>
      <c r="E947" s="263">
        <v>3662</v>
      </c>
      <c r="F947" s="263">
        <v>3283</v>
      </c>
      <c r="G947" s="263">
        <v>3168</v>
      </c>
      <c r="H947" s="264">
        <v>1513</v>
      </c>
      <c r="I947" s="264">
        <v>1401</v>
      </c>
      <c r="J947" s="264">
        <v>1379</v>
      </c>
      <c r="K947" s="264">
        <v>2707</v>
      </c>
      <c r="L947" s="264">
        <v>2605</v>
      </c>
      <c r="M947" s="264">
        <v>2478</v>
      </c>
      <c r="N947" s="267">
        <v>0.974320241691843</v>
      </c>
      <c r="O947" s="266">
        <v>87720</v>
      </c>
      <c r="P947" s="294">
        <v>0.9</v>
      </c>
      <c r="Q947" s="267">
        <v>0.896504642271983</v>
      </c>
      <c r="R947" s="267">
        <v>0.925974884335757</v>
      </c>
      <c r="S947" s="267">
        <v>0.962319911340968</v>
      </c>
      <c r="T947" s="295">
        <v>-0.0294702420637742</v>
      </c>
      <c r="U947" s="266">
        <v>90032</v>
      </c>
      <c r="V947" s="266">
        <v>83715</v>
      </c>
      <c r="W947" s="267">
        <v>0.929836058290386</v>
      </c>
      <c r="X947" s="267">
        <v>0.865101037684326</v>
      </c>
      <c r="Y947" s="268">
        <v>0.911434236615995</v>
      </c>
      <c r="Z947" s="268">
        <v>0.915404506834134</v>
      </c>
      <c r="AA947" s="295">
        <v>-0.0463331989316692</v>
      </c>
      <c r="AB947" s="264">
        <v>19494</v>
      </c>
      <c r="AC947" s="264">
        <v>17683</v>
      </c>
      <c r="AD947" s="264">
        <v>20476</v>
      </c>
      <c r="AE947" s="264">
        <v>18981</v>
      </c>
      <c r="AF947" s="268">
        <v>0.907099620396019</v>
      </c>
      <c r="AG947" s="268">
        <v>0.926987692908771</v>
      </c>
      <c r="AH947" s="295">
        <v>-0.0198880725127519</v>
      </c>
    </row>
    <row r="948" spans="1:34">
      <c r="A948" s="315" t="s">
        <v>1669</v>
      </c>
      <c r="B948" s="321" t="s">
        <v>3350</v>
      </c>
      <c r="C948" s="293" t="s">
        <v>1695</v>
      </c>
      <c r="D948" s="321" t="s">
        <v>1695</v>
      </c>
      <c r="E948" s="263">
        <v>2416</v>
      </c>
      <c r="F948" s="263">
        <v>2304</v>
      </c>
      <c r="G948" s="263">
        <v>2235</v>
      </c>
      <c r="H948" s="264">
        <v>1075</v>
      </c>
      <c r="I948" s="264">
        <v>959</v>
      </c>
      <c r="J948" s="264">
        <v>981</v>
      </c>
      <c r="K948" s="264">
        <v>1718</v>
      </c>
      <c r="L948" s="264">
        <v>1640</v>
      </c>
      <c r="M948" s="264">
        <v>1605</v>
      </c>
      <c r="N948" s="267">
        <v>0.957613980691988</v>
      </c>
      <c r="O948" s="266">
        <v>54358</v>
      </c>
      <c r="P948" s="294">
        <v>0.9</v>
      </c>
      <c r="Q948" s="267">
        <v>0.95364238410596</v>
      </c>
      <c r="R948" s="267">
        <v>0.892093023255814</v>
      </c>
      <c r="S948" s="267">
        <v>0.954598370197904</v>
      </c>
      <c r="T948" s="295">
        <v>0.0615493608501463</v>
      </c>
      <c r="U948" s="266">
        <v>56764</v>
      </c>
      <c r="V948" s="266">
        <v>52006</v>
      </c>
      <c r="W948" s="267">
        <v>0.91617926855049</v>
      </c>
      <c r="X948" s="267">
        <v>0.925082781456954</v>
      </c>
      <c r="Y948" s="268">
        <v>0.912558139534884</v>
      </c>
      <c r="Z948" s="268">
        <v>0.934225844004657</v>
      </c>
      <c r="AA948" s="295">
        <v>0.0125246419220699</v>
      </c>
      <c r="AB948" s="264">
        <v>12748</v>
      </c>
      <c r="AC948" s="264">
        <v>11766</v>
      </c>
      <c r="AD948" s="264">
        <v>13192</v>
      </c>
      <c r="AE948" s="264">
        <v>12157</v>
      </c>
      <c r="AF948" s="268">
        <v>0.922968308754314</v>
      </c>
      <c r="AG948" s="268">
        <v>0.921543359611886</v>
      </c>
      <c r="AH948" s="295">
        <v>0.00142494914242841</v>
      </c>
    </row>
    <row r="949" spans="1:34">
      <c r="A949" s="315" t="s">
        <v>1669</v>
      </c>
      <c r="B949" s="321" t="s">
        <v>3350</v>
      </c>
      <c r="C949" s="293" t="s">
        <v>1696</v>
      </c>
      <c r="D949" s="321" t="s">
        <v>1697</v>
      </c>
      <c r="E949" s="263">
        <v>4225</v>
      </c>
      <c r="F949" s="263">
        <v>4152</v>
      </c>
      <c r="G949" s="263">
        <v>3971</v>
      </c>
      <c r="H949" s="264">
        <v>1891</v>
      </c>
      <c r="I949" s="264">
        <v>1875</v>
      </c>
      <c r="J949" s="264">
        <v>1821</v>
      </c>
      <c r="K949" s="264">
        <v>2821</v>
      </c>
      <c r="L949" s="264">
        <v>2785</v>
      </c>
      <c r="M949" s="264">
        <v>2708</v>
      </c>
      <c r="N949" s="267">
        <v>0.983831383020498</v>
      </c>
      <c r="O949" s="266">
        <v>100217</v>
      </c>
      <c r="P949" s="294">
        <v>0.9</v>
      </c>
      <c r="Q949" s="267">
        <v>0.982721893491124</v>
      </c>
      <c r="R949" s="267">
        <v>0.991538868323638</v>
      </c>
      <c r="S949" s="267">
        <v>0.987238567883729</v>
      </c>
      <c r="T949" s="295">
        <v>-0.00881697483251398</v>
      </c>
      <c r="U949" s="266">
        <v>101864</v>
      </c>
      <c r="V949" s="266">
        <v>97623</v>
      </c>
      <c r="W949" s="267">
        <v>0.958366056703055</v>
      </c>
      <c r="X949" s="267">
        <v>0.939881656804734</v>
      </c>
      <c r="Y949" s="268">
        <v>0.962982548915918</v>
      </c>
      <c r="Z949" s="268">
        <v>0.959943282523928</v>
      </c>
      <c r="AA949" s="295">
        <v>-0.0231008921111838</v>
      </c>
      <c r="AB949" s="264">
        <v>21879</v>
      </c>
      <c r="AC949" s="264">
        <v>20856</v>
      </c>
      <c r="AD949" s="264">
        <v>22571</v>
      </c>
      <c r="AE949" s="264">
        <v>21531</v>
      </c>
      <c r="AF949" s="268">
        <v>0.953242835595777</v>
      </c>
      <c r="AG949" s="268">
        <v>0.953923175756502</v>
      </c>
      <c r="AH949" s="295">
        <v>-0.000680340160724824</v>
      </c>
    </row>
    <row r="950" spans="1:34">
      <c r="A950" s="315" t="s">
        <v>1669</v>
      </c>
      <c r="B950" s="321" t="s">
        <v>3350</v>
      </c>
      <c r="C950" s="293" t="s">
        <v>1698</v>
      </c>
      <c r="D950" s="321" t="s">
        <v>1698</v>
      </c>
      <c r="E950" s="263">
        <v>1925</v>
      </c>
      <c r="F950" s="263">
        <v>1860</v>
      </c>
      <c r="G950" s="263">
        <v>1782</v>
      </c>
      <c r="H950" s="264">
        <v>749</v>
      </c>
      <c r="I950" s="264">
        <v>723</v>
      </c>
      <c r="J950" s="264">
        <v>689</v>
      </c>
      <c r="K950" s="264">
        <v>1228</v>
      </c>
      <c r="L950" s="264">
        <v>1094</v>
      </c>
      <c r="M950" s="264">
        <v>1051</v>
      </c>
      <c r="N950" s="267">
        <v>0.944181020223629</v>
      </c>
      <c r="O950" s="266">
        <v>42812</v>
      </c>
      <c r="P950" s="294">
        <v>0.9</v>
      </c>
      <c r="Q950" s="267">
        <v>0.966233766233766</v>
      </c>
      <c r="R950" s="267">
        <v>0.965287049399199</v>
      </c>
      <c r="S950" s="267">
        <v>0.890879478827362</v>
      </c>
      <c r="T950" s="295">
        <v>0.000946716834567263</v>
      </c>
      <c r="U950" s="266">
        <v>45343</v>
      </c>
      <c r="V950" s="266">
        <v>41511</v>
      </c>
      <c r="W950" s="267">
        <v>0.9154886090466</v>
      </c>
      <c r="X950" s="267">
        <v>0.925714285714286</v>
      </c>
      <c r="Y950" s="268">
        <v>0.919893190921228</v>
      </c>
      <c r="Z950" s="268">
        <v>0.85586319218241</v>
      </c>
      <c r="AA950" s="295">
        <v>0.00582109479305737</v>
      </c>
      <c r="AB950" s="264">
        <v>9770</v>
      </c>
      <c r="AC950" s="264">
        <v>8638</v>
      </c>
      <c r="AD950" s="264">
        <v>10075</v>
      </c>
      <c r="AE950" s="264">
        <v>9170</v>
      </c>
      <c r="AF950" s="268">
        <v>0.884135107471853</v>
      </c>
      <c r="AG950" s="268">
        <v>0.910173697270471</v>
      </c>
      <c r="AH950" s="295">
        <v>-0.0260385897986188</v>
      </c>
    </row>
    <row r="951" spans="1:34">
      <c r="A951" s="315" t="s">
        <v>1669</v>
      </c>
      <c r="B951" s="321" t="s">
        <v>3350</v>
      </c>
      <c r="C951" s="293" t="s">
        <v>1699</v>
      </c>
      <c r="D951" s="321" t="s">
        <v>1700</v>
      </c>
      <c r="E951" s="263">
        <v>2809</v>
      </c>
      <c r="F951" s="263">
        <v>2641</v>
      </c>
      <c r="G951" s="263">
        <v>2398</v>
      </c>
      <c r="H951" s="264">
        <v>1302</v>
      </c>
      <c r="I951" s="264">
        <v>1243</v>
      </c>
      <c r="J951" s="264">
        <v>1080</v>
      </c>
      <c r="K951" s="264">
        <v>2083</v>
      </c>
      <c r="L951" s="264">
        <v>2006</v>
      </c>
      <c r="M951" s="264">
        <v>1674</v>
      </c>
      <c r="N951" s="267">
        <v>0.946822126490604</v>
      </c>
      <c r="O951" s="266">
        <v>60661</v>
      </c>
      <c r="P951" s="294">
        <v>0.9</v>
      </c>
      <c r="Q951" s="267">
        <v>0.940192239231043</v>
      </c>
      <c r="R951" s="267">
        <v>0.95468509984639</v>
      </c>
      <c r="S951" s="267">
        <v>0.963034085453673</v>
      </c>
      <c r="T951" s="295">
        <v>-0.014492860615347</v>
      </c>
      <c r="U951" s="266">
        <v>64068</v>
      </c>
      <c r="V951" s="266">
        <v>54643</v>
      </c>
      <c r="W951" s="267">
        <v>0.85289067865393</v>
      </c>
      <c r="X951" s="267">
        <v>0.853684585261659</v>
      </c>
      <c r="Y951" s="268">
        <v>0.829493087557604</v>
      </c>
      <c r="Z951" s="268">
        <v>0.803648583773404</v>
      </c>
      <c r="AA951" s="295">
        <v>0.0241914977040553</v>
      </c>
      <c r="AB951" s="264">
        <v>14499</v>
      </c>
      <c r="AC951" s="264">
        <v>12314</v>
      </c>
      <c r="AD951" s="264">
        <v>13985</v>
      </c>
      <c r="AE951" s="264">
        <v>12248</v>
      </c>
      <c r="AF951" s="268">
        <v>0.849299951720808</v>
      </c>
      <c r="AG951" s="268">
        <v>0.8757954951734</v>
      </c>
      <c r="AH951" s="295">
        <v>-0.0264955434525918</v>
      </c>
    </row>
    <row r="952" spans="1:34">
      <c r="A952" s="315" t="s">
        <v>1669</v>
      </c>
      <c r="B952" s="321" t="s">
        <v>3350</v>
      </c>
      <c r="C952" s="293" t="s">
        <v>1701</v>
      </c>
      <c r="D952" s="321" t="s">
        <v>1702</v>
      </c>
      <c r="E952" s="263">
        <v>4269</v>
      </c>
      <c r="F952" s="263">
        <v>4130</v>
      </c>
      <c r="G952" s="263">
        <v>3924</v>
      </c>
      <c r="H952" s="264">
        <v>1941</v>
      </c>
      <c r="I952" s="264">
        <v>1856</v>
      </c>
      <c r="J952" s="264">
        <v>1766</v>
      </c>
      <c r="K952" s="264">
        <v>3220</v>
      </c>
      <c r="L952" s="264">
        <v>3152</v>
      </c>
      <c r="M952" s="264">
        <v>2903</v>
      </c>
      <c r="N952" s="267">
        <v>0.969047267900597</v>
      </c>
      <c r="O952" s="266">
        <v>105130</v>
      </c>
      <c r="P952" s="294">
        <v>0.9</v>
      </c>
      <c r="Q952" s="267">
        <v>0.967439681424221</v>
      </c>
      <c r="R952" s="267">
        <v>0.956208140133952</v>
      </c>
      <c r="S952" s="267">
        <v>0.97888198757764</v>
      </c>
      <c r="T952" s="295">
        <v>0.0112315412902695</v>
      </c>
      <c r="U952" s="266">
        <v>108488</v>
      </c>
      <c r="V952" s="266">
        <v>99377</v>
      </c>
      <c r="W952" s="267">
        <v>0.916018361477767</v>
      </c>
      <c r="X952" s="267">
        <v>0.919184820801124</v>
      </c>
      <c r="Y952" s="268">
        <v>0.909840288511077</v>
      </c>
      <c r="Z952" s="268">
        <v>0.901552795031056</v>
      </c>
      <c r="AA952" s="295">
        <v>0.00934453229004761</v>
      </c>
      <c r="AB952" s="264">
        <v>22981</v>
      </c>
      <c r="AC952" s="264">
        <v>21010</v>
      </c>
      <c r="AD952" s="264">
        <v>23553</v>
      </c>
      <c r="AE952" s="264">
        <v>21654</v>
      </c>
      <c r="AF952" s="268">
        <v>0.914233497236848</v>
      </c>
      <c r="AG952" s="268">
        <v>0.919373328238441</v>
      </c>
      <c r="AH952" s="295">
        <v>-0.0051398310015931</v>
      </c>
    </row>
    <row r="953" spans="1:34">
      <c r="A953" s="315" t="s">
        <v>1669</v>
      </c>
      <c r="B953" s="321" t="s">
        <v>3350</v>
      </c>
      <c r="C953" s="293" t="s">
        <v>1703</v>
      </c>
      <c r="D953" s="321" t="s">
        <v>1704</v>
      </c>
      <c r="E953" s="263">
        <v>3747</v>
      </c>
      <c r="F953" s="263">
        <v>3720</v>
      </c>
      <c r="G953" s="263">
        <v>3487</v>
      </c>
      <c r="H953" s="264">
        <v>1675</v>
      </c>
      <c r="I953" s="264">
        <v>1659</v>
      </c>
      <c r="J953" s="264">
        <v>1545</v>
      </c>
      <c r="K953" s="264">
        <v>2589</v>
      </c>
      <c r="L953" s="264">
        <v>2580</v>
      </c>
      <c r="M953" s="264">
        <v>2406</v>
      </c>
      <c r="N953" s="267">
        <v>0.991250649411987</v>
      </c>
      <c r="O953" s="266">
        <v>83951</v>
      </c>
      <c r="P953" s="294">
        <v>0.9</v>
      </c>
      <c r="Q953" s="267">
        <v>0.992794235388311</v>
      </c>
      <c r="R953" s="267">
        <v>0.99044776119403</v>
      </c>
      <c r="S953" s="267">
        <v>0.996523754345307</v>
      </c>
      <c r="T953" s="295">
        <v>0.0023464741942808</v>
      </c>
      <c r="U953" s="266">
        <v>84692</v>
      </c>
      <c r="V953" s="266">
        <v>78564</v>
      </c>
      <c r="W953" s="267">
        <v>0.927643697161479</v>
      </c>
      <c r="X953" s="267">
        <v>0.93061115559114</v>
      </c>
      <c r="Y953" s="268">
        <v>0.922388059701493</v>
      </c>
      <c r="Z953" s="268">
        <v>0.929316338354577</v>
      </c>
      <c r="AA953" s="295">
        <v>0.00822309588964709</v>
      </c>
      <c r="AB953" s="264">
        <v>19644</v>
      </c>
      <c r="AC953" s="264">
        <v>18239</v>
      </c>
      <c r="AD953" s="264">
        <v>19374</v>
      </c>
      <c r="AE953" s="264">
        <v>17795</v>
      </c>
      <c r="AF953" s="268">
        <v>0.92847688861739</v>
      </c>
      <c r="AG953" s="268">
        <v>0.918499019304222</v>
      </c>
      <c r="AH953" s="295">
        <v>0.00997786931316735</v>
      </c>
    </row>
    <row r="954" spans="1:34">
      <c r="A954" s="315" t="s">
        <v>1669</v>
      </c>
      <c r="B954" s="321" t="s">
        <v>3350</v>
      </c>
      <c r="C954" s="293" t="s">
        <v>1705</v>
      </c>
      <c r="D954" s="321" t="s">
        <v>1706</v>
      </c>
      <c r="E954" s="263">
        <v>580</v>
      </c>
      <c r="F954" s="263">
        <v>566</v>
      </c>
      <c r="G954" s="263">
        <v>510</v>
      </c>
      <c r="H954" s="264">
        <v>295</v>
      </c>
      <c r="I954" s="264">
        <v>285</v>
      </c>
      <c r="J954" s="264">
        <v>279</v>
      </c>
      <c r="K954" s="264">
        <v>400</v>
      </c>
      <c r="L954" s="264">
        <v>391</v>
      </c>
      <c r="M954" s="264">
        <v>368</v>
      </c>
      <c r="N954" s="267">
        <v>0.968337730870712</v>
      </c>
      <c r="O954" s="266">
        <v>13946</v>
      </c>
      <c r="P954" s="294">
        <v>0.9</v>
      </c>
      <c r="Q954" s="267">
        <v>0.975862068965517</v>
      </c>
      <c r="R954" s="267">
        <v>0.966101694915254</v>
      </c>
      <c r="S954" s="267">
        <v>0.9775</v>
      </c>
      <c r="T954" s="295">
        <v>0.00976037405026298</v>
      </c>
      <c r="U954" s="266">
        <v>14402</v>
      </c>
      <c r="V954" s="266">
        <v>12924</v>
      </c>
      <c r="W954" s="267">
        <v>0.897375364532704</v>
      </c>
      <c r="X954" s="267">
        <v>0.879310344827586</v>
      </c>
      <c r="Y954" s="268">
        <v>0.945762711864407</v>
      </c>
      <c r="Z954" s="268">
        <v>0.92</v>
      </c>
      <c r="AA954" s="295">
        <v>-0.0664523670368206</v>
      </c>
      <c r="AB954" s="264">
        <v>3107</v>
      </c>
      <c r="AC954" s="264">
        <v>2791</v>
      </c>
      <c r="AD954" s="264">
        <v>3068</v>
      </c>
      <c r="AE954" s="264">
        <v>2746</v>
      </c>
      <c r="AF954" s="268">
        <v>0.898294174444802</v>
      </c>
      <c r="AG954" s="268">
        <v>0.895045632333768</v>
      </c>
      <c r="AH954" s="295">
        <v>0.0032485421110342</v>
      </c>
    </row>
    <row r="955" spans="1:34">
      <c r="A955" s="315" t="s">
        <v>1669</v>
      </c>
      <c r="B955" s="321" t="s">
        <v>3350</v>
      </c>
      <c r="C955" s="293" t="s">
        <v>1707</v>
      </c>
      <c r="D955" s="321" t="s">
        <v>1708</v>
      </c>
      <c r="E955" s="263">
        <v>3436</v>
      </c>
      <c r="F955" s="263">
        <v>3288</v>
      </c>
      <c r="G955" s="263">
        <v>2906</v>
      </c>
      <c r="H955" s="264">
        <v>1492</v>
      </c>
      <c r="I955" s="264">
        <v>1423</v>
      </c>
      <c r="J955" s="264">
        <v>1373</v>
      </c>
      <c r="K955" s="264">
        <v>2520</v>
      </c>
      <c r="L955" s="264">
        <v>2385</v>
      </c>
      <c r="M955" s="264">
        <v>2284</v>
      </c>
      <c r="N955" s="267">
        <v>0.958639599990783</v>
      </c>
      <c r="O955" s="266">
        <v>83208</v>
      </c>
      <c r="P955" s="294">
        <v>0.9</v>
      </c>
      <c r="Q955" s="267">
        <v>0.956926658905704</v>
      </c>
      <c r="R955" s="267">
        <v>0.953753351206434</v>
      </c>
      <c r="S955" s="267">
        <v>0.946428571428571</v>
      </c>
      <c r="T955" s="295">
        <v>0.00317330769926993</v>
      </c>
      <c r="U955" s="266">
        <v>86798</v>
      </c>
      <c r="V955" s="266">
        <v>79203</v>
      </c>
      <c r="W955" s="267">
        <v>0.912497983824512</v>
      </c>
      <c r="X955" s="267">
        <v>0.845750873108265</v>
      </c>
      <c r="Y955" s="268">
        <v>0.920241286863271</v>
      </c>
      <c r="Z955" s="268">
        <v>0.906349206349206</v>
      </c>
      <c r="AA955" s="295">
        <v>-0.0744904137550053</v>
      </c>
      <c r="AB955" s="264">
        <v>18826</v>
      </c>
      <c r="AC955" s="264">
        <v>17041</v>
      </c>
      <c r="AD955" s="264">
        <v>19401</v>
      </c>
      <c r="AE955" s="264">
        <v>17863</v>
      </c>
      <c r="AF955" s="268">
        <v>0.905184319558058</v>
      </c>
      <c r="AG955" s="268">
        <v>0.920725735786815</v>
      </c>
      <c r="AH955" s="295">
        <v>-0.0155414162287572</v>
      </c>
    </row>
    <row r="956" spans="1:34">
      <c r="A956" s="315" t="s">
        <v>1669</v>
      </c>
      <c r="B956" s="321" t="s">
        <v>3350</v>
      </c>
      <c r="C956" s="293" t="s">
        <v>1709</v>
      </c>
      <c r="D956" s="321" t="s">
        <v>1709</v>
      </c>
      <c r="E956" s="263">
        <v>2302</v>
      </c>
      <c r="F956" s="263">
        <v>2185</v>
      </c>
      <c r="G956" s="263">
        <v>1989</v>
      </c>
      <c r="H956" s="264">
        <v>1023</v>
      </c>
      <c r="I956" s="264">
        <v>941</v>
      </c>
      <c r="J956" s="264">
        <v>844</v>
      </c>
      <c r="K956" s="264">
        <v>1673</v>
      </c>
      <c r="L956" s="264">
        <v>1562</v>
      </c>
      <c r="M956" s="264">
        <v>1353</v>
      </c>
      <c r="N956" s="267">
        <v>0.943720097878091</v>
      </c>
      <c r="O956" s="266">
        <v>51680</v>
      </c>
      <c r="P956" s="294">
        <v>0.9</v>
      </c>
      <c r="Q956" s="267">
        <v>0.949174630755865</v>
      </c>
      <c r="R956" s="267">
        <v>0.919843597262952</v>
      </c>
      <c r="S956" s="267">
        <v>0.933652121936641</v>
      </c>
      <c r="T956" s="295">
        <v>0.0293310334929124</v>
      </c>
      <c r="U956" s="266">
        <v>54762</v>
      </c>
      <c r="V956" s="266">
        <v>47402</v>
      </c>
      <c r="W956" s="267">
        <v>0.865600233738724</v>
      </c>
      <c r="X956" s="267">
        <v>0.864031277150304</v>
      </c>
      <c r="Y956" s="268">
        <v>0.825024437927664</v>
      </c>
      <c r="Z956" s="268">
        <v>0.808726838015541</v>
      </c>
      <c r="AA956" s="295">
        <v>0.0390068392226403</v>
      </c>
      <c r="AB956" s="264">
        <v>12175</v>
      </c>
      <c r="AC956" s="264">
        <v>10377</v>
      </c>
      <c r="AD956" s="264">
        <v>12337</v>
      </c>
      <c r="AE956" s="264">
        <v>10505</v>
      </c>
      <c r="AF956" s="268">
        <v>0.852320328542094</v>
      </c>
      <c r="AG956" s="268">
        <v>0.851503607035746</v>
      </c>
      <c r="AH956" s="295">
        <v>0.000816721506348372</v>
      </c>
    </row>
    <row r="957" spans="1:34">
      <c r="A957" s="315" t="s">
        <v>1669</v>
      </c>
      <c r="B957" s="321" t="s">
        <v>3351</v>
      </c>
      <c r="C957" s="293" t="s">
        <v>1710</v>
      </c>
      <c r="D957" s="321" t="s">
        <v>1711</v>
      </c>
      <c r="E957" s="263">
        <v>4680</v>
      </c>
      <c r="F957" s="263">
        <v>4237</v>
      </c>
      <c r="G957" s="263">
        <v>3921</v>
      </c>
      <c r="H957" s="264">
        <v>4663</v>
      </c>
      <c r="I957" s="264">
        <v>4486</v>
      </c>
      <c r="J957" s="264">
        <v>4093</v>
      </c>
      <c r="K957" s="264">
        <v>5623</v>
      </c>
      <c r="L957" s="264">
        <v>5185</v>
      </c>
      <c r="M957" s="264">
        <v>4973</v>
      </c>
      <c r="N957" s="267">
        <v>0.929475187918778</v>
      </c>
      <c r="O957" s="266">
        <v>163965</v>
      </c>
      <c r="P957" s="294">
        <v>0.9</v>
      </c>
      <c r="Q957" s="267">
        <v>0.90534188034188</v>
      </c>
      <c r="R957" s="267">
        <v>0.962041604117521</v>
      </c>
      <c r="S957" s="267">
        <v>0.922105637560021</v>
      </c>
      <c r="T957" s="295">
        <v>-0.0566997237756406</v>
      </c>
      <c r="U957" s="266">
        <v>176406</v>
      </c>
      <c r="V957" s="266">
        <v>152935</v>
      </c>
      <c r="W957" s="267">
        <v>0.866948969989683</v>
      </c>
      <c r="X957" s="267">
        <v>0.837820512820513</v>
      </c>
      <c r="Y957" s="268">
        <v>0.877761098005576</v>
      </c>
      <c r="Z957" s="268">
        <v>0.884403343410991</v>
      </c>
      <c r="AA957" s="295">
        <v>-0.0399405851850629</v>
      </c>
      <c r="AB957" s="264">
        <v>39465</v>
      </c>
      <c r="AC957" s="264">
        <v>34569</v>
      </c>
      <c r="AD957" s="264">
        <v>40069</v>
      </c>
      <c r="AE957" s="264">
        <v>35084</v>
      </c>
      <c r="AF957" s="268">
        <v>0.87594070695553</v>
      </c>
      <c r="AG957" s="268">
        <v>0.875589607926327</v>
      </c>
      <c r="AH957" s="295">
        <v>0.00035109902920305</v>
      </c>
    </row>
    <row r="958" spans="1:34">
      <c r="A958" s="315" t="s">
        <v>1669</v>
      </c>
      <c r="B958" s="321" t="s">
        <v>3351</v>
      </c>
      <c r="C958" s="293" t="s">
        <v>1712</v>
      </c>
      <c r="D958" s="321" t="s">
        <v>1713</v>
      </c>
      <c r="E958" s="263">
        <v>3475</v>
      </c>
      <c r="F958" s="263">
        <v>3416</v>
      </c>
      <c r="G958" s="263">
        <v>3272</v>
      </c>
      <c r="H958" s="264">
        <v>3143</v>
      </c>
      <c r="I958" s="264">
        <v>3113</v>
      </c>
      <c r="J958" s="264">
        <v>2994</v>
      </c>
      <c r="K958" s="264">
        <v>3838</v>
      </c>
      <c r="L958" s="264">
        <v>3772</v>
      </c>
      <c r="M958" s="264">
        <v>3636</v>
      </c>
      <c r="N958" s="267">
        <v>0.981505427841635</v>
      </c>
      <c r="O958" s="266">
        <v>122963</v>
      </c>
      <c r="P958" s="294">
        <v>0.9</v>
      </c>
      <c r="Q958" s="267">
        <v>0.983021582733813</v>
      </c>
      <c r="R958" s="267">
        <v>0.990454979319122</v>
      </c>
      <c r="S958" s="267">
        <v>0.982803543512246</v>
      </c>
      <c r="T958" s="295">
        <v>-0.00743339658530895</v>
      </c>
      <c r="U958" s="266">
        <v>125280</v>
      </c>
      <c r="V958" s="266">
        <v>117482</v>
      </c>
      <c r="W958" s="267">
        <v>0.937755427841635</v>
      </c>
      <c r="X958" s="267">
        <v>0.94158273381295</v>
      </c>
      <c r="Y958" s="268">
        <v>0.952593063951639</v>
      </c>
      <c r="Z958" s="268">
        <v>0.947368421052632</v>
      </c>
      <c r="AA958" s="295">
        <v>-0.0110103301386889</v>
      </c>
      <c r="AB958" s="264">
        <v>27762</v>
      </c>
      <c r="AC958" s="264">
        <v>26419</v>
      </c>
      <c r="AD958" s="264">
        <v>28963</v>
      </c>
      <c r="AE958" s="264">
        <v>27146</v>
      </c>
      <c r="AF958" s="268">
        <v>0.95162452272891</v>
      </c>
      <c r="AG958" s="268">
        <v>0.937264786106412</v>
      </c>
      <c r="AH958" s="295">
        <v>0.0143597366224985</v>
      </c>
    </row>
    <row r="959" spans="1:34">
      <c r="A959" s="315" t="s">
        <v>1669</v>
      </c>
      <c r="B959" s="321" t="s">
        <v>3351</v>
      </c>
      <c r="C959" s="293" t="s">
        <v>1714</v>
      </c>
      <c r="D959" s="321" t="s">
        <v>1715</v>
      </c>
      <c r="E959" s="263">
        <v>2604</v>
      </c>
      <c r="F959" s="263">
        <v>2442</v>
      </c>
      <c r="G959" s="263">
        <v>2334</v>
      </c>
      <c r="H959" s="264">
        <v>2511</v>
      </c>
      <c r="I959" s="264">
        <v>2300</v>
      </c>
      <c r="J959" s="264">
        <v>2304</v>
      </c>
      <c r="K959" s="264">
        <v>3231</v>
      </c>
      <c r="L959" s="264">
        <v>3030</v>
      </c>
      <c r="M959" s="264">
        <v>2991</v>
      </c>
      <c r="N959" s="267">
        <v>0.945708345108805</v>
      </c>
      <c r="O959" s="266">
        <v>93697</v>
      </c>
      <c r="P959" s="294">
        <v>0.9</v>
      </c>
      <c r="Q959" s="267">
        <v>0.93778801843318</v>
      </c>
      <c r="R959" s="267">
        <v>0.915969733174034</v>
      </c>
      <c r="S959" s="267">
        <v>0.937790157845868</v>
      </c>
      <c r="T959" s="295">
        <v>0.0218182852591454</v>
      </c>
      <c r="U959" s="266">
        <v>99076</v>
      </c>
      <c r="V959" s="266">
        <v>90214</v>
      </c>
      <c r="W959" s="267">
        <v>0.910553514473737</v>
      </c>
      <c r="X959" s="267">
        <v>0.896313364055299</v>
      </c>
      <c r="Y959" s="268">
        <v>0.917562724014337</v>
      </c>
      <c r="Z959" s="268">
        <v>0.925719591457753</v>
      </c>
      <c r="AA959" s="295">
        <v>-0.0212493599590374</v>
      </c>
      <c r="AB959" s="264">
        <v>22491</v>
      </c>
      <c r="AC959" s="264">
        <v>20369</v>
      </c>
      <c r="AD959" s="264">
        <v>22825</v>
      </c>
      <c r="AE959" s="264">
        <v>20960</v>
      </c>
      <c r="AF959" s="268">
        <v>0.905651149348628</v>
      </c>
      <c r="AG959" s="268">
        <v>0.91829134720701</v>
      </c>
      <c r="AH959" s="295">
        <v>-0.0126401978583816</v>
      </c>
    </row>
    <row r="960" spans="1:34">
      <c r="A960" s="315" t="s">
        <v>1669</v>
      </c>
      <c r="B960" s="321" t="s">
        <v>3351</v>
      </c>
      <c r="C960" s="293" t="s">
        <v>1716</v>
      </c>
      <c r="D960" s="321" t="s">
        <v>1716</v>
      </c>
      <c r="E960" s="263">
        <v>2912</v>
      </c>
      <c r="F960" s="263">
        <v>2712</v>
      </c>
      <c r="G960" s="263">
        <v>2574</v>
      </c>
      <c r="H960" s="264">
        <v>2833</v>
      </c>
      <c r="I960" s="264">
        <v>2568</v>
      </c>
      <c r="J960" s="264">
        <v>2615</v>
      </c>
      <c r="K960" s="264">
        <v>3560</v>
      </c>
      <c r="L960" s="264">
        <v>3260</v>
      </c>
      <c r="M960" s="264">
        <v>3179</v>
      </c>
      <c r="N960" s="267">
        <v>0.931736728141566</v>
      </c>
      <c r="O960" s="266">
        <v>99830</v>
      </c>
      <c r="P960" s="294">
        <v>0.9</v>
      </c>
      <c r="Q960" s="267">
        <v>0.931318681318681</v>
      </c>
      <c r="R960" s="267">
        <v>0.906459583480409</v>
      </c>
      <c r="S960" s="267">
        <v>0.915730337078652</v>
      </c>
      <c r="T960" s="295">
        <v>0.0248590978382719</v>
      </c>
      <c r="U960" s="266">
        <v>107144</v>
      </c>
      <c r="V960" s="266">
        <v>96248</v>
      </c>
      <c r="W960" s="267">
        <v>0.898305084745763</v>
      </c>
      <c r="X960" s="267">
        <v>0.883928571428571</v>
      </c>
      <c r="Y960" s="268">
        <v>0.923049770561242</v>
      </c>
      <c r="Z960" s="268">
        <v>0.892977528089888</v>
      </c>
      <c r="AA960" s="295">
        <v>-0.0391211991326711</v>
      </c>
      <c r="AB960" s="264">
        <v>24272</v>
      </c>
      <c r="AC960" s="264">
        <v>21699</v>
      </c>
      <c r="AD960" s="264">
        <v>24548</v>
      </c>
      <c r="AE960" s="264">
        <v>22247</v>
      </c>
      <c r="AF960" s="268">
        <v>0.893993078444298</v>
      </c>
      <c r="AG960" s="268">
        <v>0.90626527619358</v>
      </c>
      <c r="AH960" s="295">
        <v>-0.0122721977492819</v>
      </c>
    </row>
    <row r="961" spans="1:34">
      <c r="A961" s="315" t="s">
        <v>1669</v>
      </c>
      <c r="B961" s="321" t="s">
        <v>3351</v>
      </c>
      <c r="C961" s="293" t="s">
        <v>1717</v>
      </c>
      <c r="D961" s="321" t="s">
        <v>1718</v>
      </c>
      <c r="E961" s="263">
        <v>5454</v>
      </c>
      <c r="F961" s="263">
        <v>5357</v>
      </c>
      <c r="G961" s="263">
        <v>5144</v>
      </c>
      <c r="H961" s="264">
        <v>4670</v>
      </c>
      <c r="I961" s="264">
        <v>4576</v>
      </c>
      <c r="J961" s="264">
        <v>4503</v>
      </c>
      <c r="K961" s="264">
        <v>5730</v>
      </c>
      <c r="L961" s="264">
        <v>5607</v>
      </c>
      <c r="M961" s="264">
        <v>5433</v>
      </c>
      <c r="N961" s="267">
        <v>0.975034518789417</v>
      </c>
      <c r="O961" s="266">
        <v>182896</v>
      </c>
      <c r="P961" s="294">
        <v>0.9</v>
      </c>
      <c r="Q961" s="267">
        <v>0.982214888155482</v>
      </c>
      <c r="R961" s="267">
        <v>0.979871520342612</v>
      </c>
      <c r="S961" s="267">
        <v>0.978534031413613</v>
      </c>
      <c r="T961" s="295">
        <v>0.00234336781286981</v>
      </c>
      <c r="U961" s="266">
        <v>187579</v>
      </c>
      <c r="V961" s="266">
        <v>176808</v>
      </c>
      <c r="W961" s="267">
        <v>0.942578860106942</v>
      </c>
      <c r="X961" s="267">
        <v>0.943160982764943</v>
      </c>
      <c r="Y961" s="268">
        <v>0.96423982869379</v>
      </c>
      <c r="Z961" s="268">
        <v>0.948167539267016</v>
      </c>
      <c r="AA961" s="295">
        <v>-0.0210788459288469</v>
      </c>
      <c r="AB961" s="264">
        <v>42252</v>
      </c>
      <c r="AC961" s="264">
        <v>40135</v>
      </c>
      <c r="AD961" s="264">
        <v>43090</v>
      </c>
      <c r="AE961" s="264">
        <v>40701</v>
      </c>
      <c r="AF961" s="268">
        <v>0.949895862917732</v>
      </c>
      <c r="AG961" s="268">
        <v>0.944557902065444</v>
      </c>
      <c r="AH961" s="295">
        <v>0.00533796085228733</v>
      </c>
    </row>
    <row r="962" spans="1:34">
      <c r="A962" s="315" t="s">
        <v>1669</v>
      </c>
      <c r="B962" s="321" t="s">
        <v>3351</v>
      </c>
      <c r="C962" s="293" t="s">
        <v>1719</v>
      </c>
      <c r="D962" s="321" t="s">
        <v>1720</v>
      </c>
      <c r="E962" s="263">
        <v>3960</v>
      </c>
      <c r="F962" s="263">
        <v>3830</v>
      </c>
      <c r="G962" s="263">
        <v>3663</v>
      </c>
      <c r="H962" s="264">
        <v>4014</v>
      </c>
      <c r="I962" s="264">
        <v>3820</v>
      </c>
      <c r="J962" s="264">
        <v>3800</v>
      </c>
      <c r="K962" s="264">
        <v>5035</v>
      </c>
      <c r="L962" s="264">
        <v>4770</v>
      </c>
      <c r="M962" s="264">
        <v>4631</v>
      </c>
      <c r="N962" s="267">
        <v>0.96837888109887</v>
      </c>
      <c r="O962" s="266">
        <v>142128</v>
      </c>
      <c r="P962" s="294">
        <v>0.9</v>
      </c>
      <c r="Q962" s="267">
        <v>0.967171717171717</v>
      </c>
      <c r="R962" s="267">
        <v>0.951669157947185</v>
      </c>
      <c r="S962" s="267">
        <v>0.947368421052632</v>
      </c>
      <c r="T962" s="295">
        <v>0.0155025592245323</v>
      </c>
      <c r="U962" s="266">
        <v>146769</v>
      </c>
      <c r="V962" s="266">
        <v>137392</v>
      </c>
      <c r="W962" s="267">
        <v>0.936110486546887</v>
      </c>
      <c r="X962" s="267">
        <v>0.925</v>
      </c>
      <c r="Y962" s="268">
        <v>0.946686596910812</v>
      </c>
      <c r="Z962" s="268">
        <v>0.919761668321748</v>
      </c>
      <c r="AA962" s="295">
        <v>-0.0216865969108121</v>
      </c>
      <c r="AB962" s="264">
        <v>33863</v>
      </c>
      <c r="AC962" s="264">
        <v>31700</v>
      </c>
      <c r="AD962" s="264">
        <v>34507</v>
      </c>
      <c r="AE962" s="264">
        <v>32333</v>
      </c>
      <c r="AF962" s="268">
        <v>0.936124974160588</v>
      </c>
      <c r="AG962" s="268">
        <v>0.936998290201988</v>
      </c>
      <c r="AH962" s="295">
        <v>-0.00087331604139973</v>
      </c>
    </row>
    <row r="963" spans="1:34">
      <c r="A963" s="315" t="s">
        <v>1669</v>
      </c>
      <c r="B963" s="321" t="s">
        <v>3351</v>
      </c>
      <c r="C963" s="293" t="s">
        <v>1721</v>
      </c>
      <c r="D963" s="321" t="s">
        <v>1722</v>
      </c>
      <c r="E963" s="263">
        <v>3626</v>
      </c>
      <c r="F963" s="263">
        <v>3579</v>
      </c>
      <c r="G963" s="263">
        <v>3440</v>
      </c>
      <c r="H963" s="264">
        <v>3252</v>
      </c>
      <c r="I963" s="264">
        <v>3222</v>
      </c>
      <c r="J963" s="264">
        <v>3113</v>
      </c>
      <c r="K963" s="264">
        <v>3981</v>
      </c>
      <c r="L963" s="264">
        <v>3952</v>
      </c>
      <c r="M963" s="264">
        <v>3820</v>
      </c>
      <c r="N963" s="267">
        <v>0.9924400234055</v>
      </c>
      <c r="O963" s="266">
        <v>127206</v>
      </c>
      <c r="P963" s="294">
        <v>0.9</v>
      </c>
      <c r="Q963" s="267">
        <v>0.98703805846663</v>
      </c>
      <c r="R963" s="267">
        <v>0.990774907749078</v>
      </c>
      <c r="S963" s="267">
        <v>0.992715398141171</v>
      </c>
      <c r="T963" s="295">
        <v>-0.00373684928244766</v>
      </c>
      <c r="U963" s="266">
        <v>128175</v>
      </c>
      <c r="V963" s="266">
        <v>122790</v>
      </c>
      <c r="W963" s="267">
        <v>0.957987126974839</v>
      </c>
      <c r="X963" s="267">
        <v>0.948703805846663</v>
      </c>
      <c r="Y963" s="268">
        <v>0.957257072570726</v>
      </c>
      <c r="Z963" s="268">
        <v>0.959557900025119</v>
      </c>
      <c r="AA963" s="295">
        <v>-0.00855326672406265</v>
      </c>
      <c r="AB963" s="264">
        <v>29198</v>
      </c>
      <c r="AC963" s="264">
        <v>28002</v>
      </c>
      <c r="AD963" s="264">
        <v>29891</v>
      </c>
      <c r="AE963" s="264">
        <v>28668</v>
      </c>
      <c r="AF963" s="268">
        <v>0.959038290293856</v>
      </c>
      <c r="AG963" s="268">
        <v>0.959084674316684</v>
      </c>
      <c r="AH963" s="295">
        <v>-4.63840228281942e-5</v>
      </c>
    </row>
    <row r="964" spans="1:34">
      <c r="A964" s="315" t="s">
        <v>1669</v>
      </c>
      <c r="B964" s="321" t="s">
        <v>3351</v>
      </c>
      <c r="C964" s="293" t="s">
        <v>1723</v>
      </c>
      <c r="D964" s="321" t="s">
        <v>1724</v>
      </c>
      <c r="E964" s="263">
        <v>3263</v>
      </c>
      <c r="F964" s="263">
        <v>3106</v>
      </c>
      <c r="G964" s="263">
        <v>2999</v>
      </c>
      <c r="H964" s="264">
        <v>2664</v>
      </c>
      <c r="I964" s="264">
        <v>2594</v>
      </c>
      <c r="J964" s="264">
        <v>2454</v>
      </c>
      <c r="K964" s="264">
        <v>3340</v>
      </c>
      <c r="L964" s="264">
        <v>3207</v>
      </c>
      <c r="M964" s="264">
        <v>3100</v>
      </c>
      <c r="N964" s="267">
        <v>0.946203860975654</v>
      </c>
      <c r="O964" s="266">
        <v>103615</v>
      </c>
      <c r="P964" s="294">
        <v>0.9</v>
      </c>
      <c r="Q964" s="267">
        <v>0.951884768617836</v>
      </c>
      <c r="R964" s="267">
        <v>0.973723723723724</v>
      </c>
      <c r="S964" s="267">
        <v>0.960179640718563</v>
      </c>
      <c r="T964" s="295">
        <v>-0.0218389551058874</v>
      </c>
      <c r="U964" s="266">
        <v>109506</v>
      </c>
      <c r="V964" s="266">
        <v>101358</v>
      </c>
      <c r="W964" s="267">
        <v>0.925593118185305</v>
      </c>
      <c r="X964" s="267">
        <v>0.919092859331903</v>
      </c>
      <c r="Y964" s="268">
        <v>0.921171171171171</v>
      </c>
      <c r="Z964" s="268">
        <v>0.92814371257485</v>
      </c>
      <c r="AA964" s="295">
        <v>-0.00207831183926799</v>
      </c>
      <c r="AB964" s="264">
        <v>24398</v>
      </c>
      <c r="AC964" s="264">
        <v>22700</v>
      </c>
      <c r="AD964" s="264">
        <v>24838</v>
      </c>
      <c r="AE964" s="264">
        <v>22950</v>
      </c>
      <c r="AF964" s="268">
        <v>0.930404131486187</v>
      </c>
      <c r="AG964" s="268">
        <v>0.923987438602142</v>
      </c>
      <c r="AH964" s="295">
        <v>0.00641669288404556</v>
      </c>
    </row>
    <row r="965" spans="1:34">
      <c r="A965" s="315" t="s">
        <v>1669</v>
      </c>
      <c r="B965" s="321" t="s">
        <v>3351</v>
      </c>
      <c r="C965" s="293" t="s">
        <v>1725</v>
      </c>
      <c r="D965" s="321" t="s">
        <v>1726</v>
      </c>
      <c r="E965" s="263">
        <v>2903</v>
      </c>
      <c r="F965" s="263">
        <v>2854</v>
      </c>
      <c r="G965" s="263">
        <v>2639</v>
      </c>
      <c r="H965" s="264">
        <v>2994</v>
      </c>
      <c r="I965" s="264">
        <v>2877</v>
      </c>
      <c r="J965" s="264">
        <v>2819</v>
      </c>
      <c r="K965" s="264">
        <v>3598</v>
      </c>
      <c r="L965" s="264">
        <v>3463</v>
      </c>
      <c r="M965" s="264">
        <v>3293</v>
      </c>
      <c r="N965" s="267">
        <v>0.962570836212854</v>
      </c>
      <c r="O965" s="266">
        <v>104463</v>
      </c>
      <c r="P965" s="294">
        <v>0.9</v>
      </c>
      <c r="Q965" s="267">
        <v>0.983120909404065</v>
      </c>
      <c r="R965" s="267">
        <v>0.960921843687375</v>
      </c>
      <c r="S965" s="267">
        <v>0.962479155086159</v>
      </c>
      <c r="T965" s="295">
        <v>0.0221990657166899</v>
      </c>
      <c r="U965" s="266">
        <v>108525</v>
      </c>
      <c r="V965" s="266">
        <v>100134</v>
      </c>
      <c r="W965" s="267">
        <v>0.922681409813407</v>
      </c>
      <c r="X965" s="267">
        <v>0.909059593523941</v>
      </c>
      <c r="Y965" s="268">
        <v>0.941549766199065</v>
      </c>
      <c r="Z965" s="268">
        <v>0.915230683713174</v>
      </c>
      <c r="AA965" s="295">
        <v>-0.0324901726751241</v>
      </c>
      <c r="AB965" s="264">
        <v>25374</v>
      </c>
      <c r="AC965" s="264">
        <v>23501</v>
      </c>
      <c r="AD965" s="264">
        <v>25249</v>
      </c>
      <c r="AE965" s="264">
        <v>23405</v>
      </c>
      <c r="AF965" s="268">
        <v>0.926184283124458</v>
      </c>
      <c r="AG965" s="268">
        <v>0.926967404649689</v>
      </c>
      <c r="AH965" s="295">
        <v>-0.000783121525230968</v>
      </c>
    </row>
    <row r="966" spans="1:34">
      <c r="A966" s="315" t="s">
        <v>1669</v>
      </c>
      <c r="B966" s="321" t="s">
        <v>3351</v>
      </c>
      <c r="C966" s="293" t="s">
        <v>1727</v>
      </c>
      <c r="D966" s="321" t="s">
        <v>1728</v>
      </c>
      <c r="E966" s="263">
        <v>1594</v>
      </c>
      <c r="F966" s="263">
        <v>1552</v>
      </c>
      <c r="G966" s="263">
        <v>1479</v>
      </c>
      <c r="H966" s="264">
        <v>1138</v>
      </c>
      <c r="I966" s="264">
        <v>1093</v>
      </c>
      <c r="J966" s="264">
        <v>1050</v>
      </c>
      <c r="K966" s="264">
        <v>1731</v>
      </c>
      <c r="L966" s="264">
        <v>1692</v>
      </c>
      <c r="M966" s="264">
        <v>1584</v>
      </c>
      <c r="N966" s="267">
        <v>0.965159348715179</v>
      </c>
      <c r="O966" s="266">
        <v>50030</v>
      </c>
      <c r="P966" s="294">
        <v>0.9</v>
      </c>
      <c r="Q966" s="267">
        <v>0.973651191969887</v>
      </c>
      <c r="R966" s="267">
        <v>0.960456942003515</v>
      </c>
      <c r="S966" s="267">
        <v>0.977469670710572</v>
      </c>
      <c r="T966" s="295">
        <v>0.0131942499663721</v>
      </c>
      <c r="U966" s="266">
        <v>51836</v>
      </c>
      <c r="V966" s="266">
        <v>47949</v>
      </c>
      <c r="W966" s="267">
        <v>0.925013504128405</v>
      </c>
      <c r="X966" s="267">
        <v>0.927854454203262</v>
      </c>
      <c r="Y966" s="268">
        <v>0.922671353251318</v>
      </c>
      <c r="Z966" s="268">
        <v>0.915077989601387</v>
      </c>
      <c r="AA966" s="295">
        <v>0.00518310095194408</v>
      </c>
      <c r="AB966" s="264">
        <v>11454</v>
      </c>
      <c r="AC966" s="264">
        <v>10600</v>
      </c>
      <c r="AD966" s="264">
        <v>11941</v>
      </c>
      <c r="AE966" s="264">
        <v>11131</v>
      </c>
      <c r="AF966" s="268">
        <v>0.925440894010826</v>
      </c>
      <c r="AG966" s="268">
        <v>0.932166485218993</v>
      </c>
      <c r="AH966" s="295">
        <v>-0.0067255912081674</v>
      </c>
    </row>
    <row r="967" spans="1:34">
      <c r="A967" s="315" t="s">
        <v>1669</v>
      </c>
      <c r="B967" s="321" t="s">
        <v>3351</v>
      </c>
      <c r="C967" s="293" t="s">
        <v>1729</v>
      </c>
      <c r="D967" s="321" t="s">
        <v>1730</v>
      </c>
      <c r="E967" s="263">
        <v>3388</v>
      </c>
      <c r="F967" s="263">
        <v>3216</v>
      </c>
      <c r="G967" s="263">
        <v>3007</v>
      </c>
      <c r="H967" s="264">
        <v>3610</v>
      </c>
      <c r="I967" s="264">
        <v>3368</v>
      </c>
      <c r="J967" s="264">
        <v>3370</v>
      </c>
      <c r="K967" s="264">
        <v>4259</v>
      </c>
      <c r="L967" s="264">
        <v>4091</v>
      </c>
      <c r="M967" s="264">
        <v>3852</v>
      </c>
      <c r="N967" s="267">
        <v>0.959845603403816</v>
      </c>
      <c r="O967" s="266">
        <v>119113</v>
      </c>
      <c r="P967" s="294">
        <v>0.9</v>
      </c>
      <c r="Q967" s="267">
        <v>0.949232585596222</v>
      </c>
      <c r="R967" s="267">
        <v>0.932963988919668</v>
      </c>
      <c r="S967" s="267">
        <v>0.960554120685607</v>
      </c>
      <c r="T967" s="295">
        <v>0.0162685966765543</v>
      </c>
      <c r="U967" s="266">
        <v>124096</v>
      </c>
      <c r="V967" s="266">
        <v>112112</v>
      </c>
      <c r="W967" s="267">
        <v>0.903429602888087</v>
      </c>
      <c r="X967" s="267">
        <v>0.88754427390791</v>
      </c>
      <c r="Y967" s="268">
        <v>0.933518005540166</v>
      </c>
      <c r="Z967" s="268">
        <v>0.904437661422869</v>
      </c>
      <c r="AA967" s="295">
        <v>-0.0459737316322559</v>
      </c>
      <c r="AB967" s="264">
        <v>29387</v>
      </c>
      <c r="AC967" s="264">
        <v>26752</v>
      </c>
      <c r="AD967" s="264">
        <v>28858</v>
      </c>
      <c r="AE967" s="264">
        <v>26159</v>
      </c>
      <c r="AF967" s="268">
        <v>0.91033450165039</v>
      </c>
      <c r="AG967" s="268">
        <v>0.906473075057177</v>
      </c>
      <c r="AH967" s="295">
        <v>0.00386142659321309</v>
      </c>
    </row>
    <row r="968" spans="1:34">
      <c r="A968" s="315" t="s">
        <v>1669</v>
      </c>
      <c r="B968" s="321" t="s">
        <v>3351</v>
      </c>
      <c r="C968" s="293" t="s">
        <v>1731</v>
      </c>
      <c r="D968" s="321" t="s">
        <v>1731</v>
      </c>
      <c r="E968" s="263">
        <v>1864</v>
      </c>
      <c r="F968" s="263">
        <v>1852</v>
      </c>
      <c r="G968" s="263">
        <v>1747</v>
      </c>
      <c r="H968" s="264">
        <v>1121</v>
      </c>
      <c r="I968" s="264">
        <v>1114</v>
      </c>
      <c r="J968" s="264">
        <v>1055</v>
      </c>
      <c r="K968" s="264">
        <v>2218</v>
      </c>
      <c r="L968" s="264">
        <v>2203</v>
      </c>
      <c r="M968" s="264">
        <v>2116</v>
      </c>
      <c r="N968" s="267">
        <v>0.988710176306836</v>
      </c>
      <c r="O968" s="266">
        <v>57537</v>
      </c>
      <c r="P968" s="294">
        <v>0.9</v>
      </c>
      <c r="Q968" s="267">
        <v>0.993562231759657</v>
      </c>
      <c r="R968" s="267">
        <v>0.993755575379126</v>
      </c>
      <c r="S968" s="267">
        <v>0.993237150586114</v>
      </c>
      <c r="T968" s="295">
        <v>-0.0001933436194691</v>
      </c>
      <c r="U968" s="266">
        <v>58194</v>
      </c>
      <c r="V968" s="266">
        <v>54845</v>
      </c>
      <c r="W968" s="267">
        <v>0.942451111798467</v>
      </c>
      <c r="X968" s="267">
        <v>0.937231759656652</v>
      </c>
      <c r="Y968" s="268">
        <v>0.941123996431757</v>
      </c>
      <c r="Z968" s="268">
        <v>0.954012623985573</v>
      </c>
      <c r="AA968" s="295">
        <v>-0.00389223677510497</v>
      </c>
      <c r="AB968" s="264">
        <v>13652</v>
      </c>
      <c r="AC968" s="264">
        <v>12880</v>
      </c>
      <c r="AD968" s="264">
        <v>12942</v>
      </c>
      <c r="AE968" s="264">
        <v>12160</v>
      </c>
      <c r="AF968" s="268">
        <v>0.94345150893642</v>
      </c>
      <c r="AG968" s="268">
        <v>0.939576572399938</v>
      </c>
      <c r="AH968" s="295">
        <v>0.00387493653648141</v>
      </c>
    </row>
    <row r="969" spans="1:34">
      <c r="A969" s="315" t="s">
        <v>1669</v>
      </c>
      <c r="B969" s="321" t="s">
        <v>3351</v>
      </c>
      <c r="C969" s="293" t="s">
        <v>1732</v>
      </c>
      <c r="D969" s="321" t="s">
        <v>1733</v>
      </c>
      <c r="E969" s="263">
        <v>3658</v>
      </c>
      <c r="F969" s="263">
        <v>3425</v>
      </c>
      <c r="G969" s="263">
        <v>3257</v>
      </c>
      <c r="H969" s="264">
        <v>3305</v>
      </c>
      <c r="I969" s="264">
        <v>3112</v>
      </c>
      <c r="J969" s="264">
        <v>3037</v>
      </c>
      <c r="K969" s="264">
        <v>3950</v>
      </c>
      <c r="L969" s="264">
        <v>3728</v>
      </c>
      <c r="M969" s="264">
        <v>3640</v>
      </c>
      <c r="N969" s="267">
        <v>0.944576168382579</v>
      </c>
      <c r="O969" s="266">
        <v>119913</v>
      </c>
      <c r="P969" s="294">
        <v>0.9</v>
      </c>
      <c r="Q969" s="267">
        <v>0.93630399125205</v>
      </c>
      <c r="R969" s="267">
        <v>0.94160363086233</v>
      </c>
      <c r="S969" s="267">
        <v>0.94379746835443</v>
      </c>
      <c r="T969" s="295">
        <v>-0.00529963961027946</v>
      </c>
      <c r="U969" s="266">
        <v>126949</v>
      </c>
      <c r="V969" s="266">
        <v>117393</v>
      </c>
      <c r="W969" s="267">
        <v>0.924725677240467</v>
      </c>
      <c r="X969" s="267">
        <v>0.890377255330782</v>
      </c>
      <c r="Y969" s="268">
        <v>0.918910741301059</v>
      </c>
      <c r="Z969" s="268">
        <v>0.921518987341772</v>
      </c>
      <c r="AA969" s="295">
        <v>-0.0285334859702772</v>
      </c>
      <c r="AB969" s="264">
        <v>28852</v>
      </c>
      <c r="AC969" s="264">
        <v>26576</v>
      </c>
      <c r="AD969" s="264">
        <v>29029</v>
      </c>
      <c r="AE969" s="264">
        <v>26713</v>
      </c>
      <c r="AF969" s="268">
        <v>0.92111465409677</v>
      </c>
      <c r="AG969" s="268">
        <v>0.920217713321162</v>
      </c>
      <c r="AH969" s="295">
        <v>0.00089694077560809</v>
      </c>
    </row>
    <row r="970" spans="1:34">
      <c r="A970" s="315" t="s">
        <v>1669</v>
      </c>
      <c r="B970" s="321" t="s">
        <v>3349</v>
      </c>
      <c r="C970" s="293" t="s">
        <v>1734</v>
      </c>
      <c r="D970" s="321" t="s">
        <v>1735</v>
      </c>
      <c r="E970" s="263">
        <v>3134</v>
      </c>
      <c r="F970" s="263">
        <v>2884</v>
      </c>
      <c r="G970" s="263">
        <v>2842</v>
      </c>
      <c r="H970" s="264">
        <v>1414</v>
      </c>
      <c r="I970" s="264">
        <v>1234</v>
      </c>
      <c r="J970" s="264">
        <v>1279</v>
      </c>
      <c r="K970" s="264">
        <v>2623</v>
      </c>
      <c r="L970" s="264">
        <v>2294</v>
      </c>
      <c r="M970" s="264">
        <v>2397</v>
      </c>
      <c r="N970" s="267">
        <v>0.896358581591213</v>
      </c>
      <c r="O970" s="266">
        <v>65773</v>
      </c>
      <c r="P970" s="294">
        <v>0.9</v>
      </c>
      <c r="Q970" s="267">
        <v>0.920229738353542</v>
      </c>
      <c r="R970" s="267">
        <v>0.872701555869873</v>
      </c>
      <c r="S970" s="267">
        <v>0.874571101791841</v>
      </c>
      <c r="T970" s="295">
        <v>0.0475281824836691</v>
      </c>
      <c r="U970" s="266">
        <v>73378</v>
      </c>
      <c r="V970" s="266">
        <v>66266</v>
      </c>
      <c r="W970" s="267">
        <v>0.903077216604432</v>
      </c>
      <c r="X970" s="267">
        <v>0.906828334396937</v>
      </c>
      <c r="Y970" s="268">
        <v>0.904526166902405</v>
      </c>
      <c r="Z970" s="268">
        <v>0.913839115516584</v>
      </c>
      <c r="AA970" s="295">
        <v>0.00230216749453227</v>
      </c>
      <c r="AB970" s="264">
        <v>16735</v>
      </c>
      <c r="AC970" s="264">
        <v>15114</v>
      </c>
      <c r="AD970" s="264">
        <v>16215</v>
      </c>
      <c r="AE970" s="264">
        <v>14733</v>
      </c>
      <c r="AF970" s="268">
        <v>0.903137137735285</v>
      </c>
      <c r="AG970" s="268">
        <v>0.908603145235893</v>
      </c>
      <c r="AH970" s="295">
        <v>-0.00546600750060733</v>
      </c>
    </row>
    <row r="971" spans="1:34">
      <c r="A971" s="315" t="s">
        <v>1669</v>
      </c>
      <c r="B971" s="321" t="s">
        <v>3349</v>
      </c>
      <c r="C971" s="293" t="s">
        <v>1736</v>
      </c>
      <c r="D971" s="321" t="s">
        <v>1737</v>
      </c>
      <c r="E971" s="263">
        <v>1767</v>
      </c>
      <c r="F971" s="263">
        <v>1510</v>
      </c>
      <c r="G971" s="263">
        <v>1553</v>
      </c>
      <c r="H971" s="264">
        <v>811</v>
      </c>
      <c r="I971" s="264">
        <v>688</v>
      </c>
      <c r="J971" s="264">
        <v>730</v>
      </c>
      <c r="K971" s="264">
        <v>1508</v>
      </c>
      <c r="L971" s="264">
        <v>1193</v>
      </c>
      <c r="M971" s="264">
        <v>1331</v>
      </c>
      <c r="N971" s="267">
        <v>0.815564116675839</v>
      </c>
      <c r="O971" s="266">
        <v>37047</v>
      </c>
      <c r="P971" s="294">
        <v>0.9</v>
      </c>
      <c r="Q971" s="267">
        <v>0.854555744199208</v>
      </c>
      <c r="R971" s="267">
        <v>0.848335388409371</v>
      </c>
      <c r="S971" s="267">
        <v>0.791114058355438</v>
      </c>
      <c r="T971" s="295">
        <v>0.00622035578983648</v>
      </c>
      <c r="U971" s="266">
        <v>45425</v>
      </c>
      <c r="V971" s="266">
        <v>38836</v>
      </c>
      <c r="W971" s="267">
        <v>0.85494771601541</v>
      </c>
      <c r="X971" s="267">
        <v>0.87889077532541</v>
      </c>
      <c r="Y971" s="268">
        <v>0.900123304562269</v>
      </c>
      <c r="Z971" s="268">
        <v>0.88262599469496</v>
      </c>
      <c r="AA971" s="295">
        <v>-0.0212325292368586</v>
      </c>
      <c r="AB971" s="264">
        <v>10392</v>
      </c>
      <c r="AC971" s="264">
        <v>8999</v>
      </c>
      <c r="AD971" s="264">
        <v>9779</v>
      </c>
      <c r="AE971" s="264">
        <v>8340</v>
      </c>
      <c r="AF971" s="268">
        <v>0.865954580446497</v>
      </c>
      <c r="AG971" s="268">
        <v>0.852847939462113</v>
      </c>
      <c r="AH971" s="295">
        <v>0.0131066409843846</v>
      </c>
    </row>
    <row r="972" spans="1:34">
      <c r="A972" s="315" t="s">
        <v>1669</v>
      </c>
      <c r="B972" s="321" t="s">
        <v>3349</v>
      </c>
      <c r="C972" s="293" t="s">
        <v>1738</v>
      </c>
      <c r="D972" s="321" t="s">
        <v>1739</v>
      </c>
      <c r="E972" s="263">
        <v>0</v>
      </c>
      <c r="F972" s="263">
        <v>0</v>
      </c>
      <c r="G972" s="263">
        <v>0</v>
      </c>
      <c r="H972" s="264">
        <v>1</v>
      </c>
      <c r="I972" s="264">
        <v>0</v>
      </c>
      <c r="J972" s="264">
        <v>1</v>
      </c>
      <c r="K972" s="264">
        <v>0</v>
      </c>
      <c r="L972" s="264">
        <v>0</v>
      </c>
      <c r="M972" s="264">
        <v>0</v>
      </c>
      <c r="N972" s="267">
        <v>0</v>
      </c>
      <c r="O972" s="266">
        <v>0</v>
      </c>
      <c r="P972" s="294">
        <v>0.9</v>
      </c>
      <c r="Q972" s="267">
        <v>0</v>
      </c>
      <c r="R972" s="267">
        <v>0</v>
      </c>
      <c r="S972" s="267">
        <v>0</v>
      </c>
      <c r="T972" s="295">
        <v>0</v>
      </c>
      <c r="U972" s="266">
        <v>3</v>
      </c>
      <c r="V972" s="266">
        <v>3</v>
      </c>
      <c r="W972" s="267">
        <v>1</v>
      </c>
      <c r="X972" s="267">
        <v>0</v>
      </c>
      <c r="Y972" s="268">
        <v>1</v>
      </c>
      <c r="Z972" s="268">
        <v>0</v>
      </c>
      <c r="AA972" s="295">
        <v>-1</v>
      </c>
      <c r="AB972" s="264">
        <v>1</v>
      </c>
      <c r="AC972" s="264">
        <v>1</v>
      </c>
      <c r="AD972" s="264">
        <v>0</v>
      </c>
      <c r="AE972" s="264">
        <v>0</v>
      </c>
      <c r="AF972" s="268">
        <v>1</v>
      </c>
      <c r="AG972" s="268">
        <v>0</v>
      </c>
      <c r="AH972" s="295">
        <v>1</v>
      </c>
    </row>
    <row r="973" spans="1:34">
      <c r="A973" s="315" t="s">
        <v>1669</v>
      </c>
      <c r="B973" s="321" t="s">
        <v>3349</v>
      </c>
      <c r="C973" s="293" t="s">
        <v>1740</v>
      </c>
      <c r="D973" s="321" t="s">
        <v>1741</v>
      </c>
      <c r="E973" s="263">
        <v>3547</v>
      </c>
      <c r="F973" s="263">
        <v>2972</v>
      </c>
      <c r="G973" s="263">
        <v>3255</v>
      </c>
      <c r="H973" s="264">
        <v>1963</v>
      </c>
      <c r="I973" s="264">
        <v>1759</v>
      </c>
      <c r="J973" s="264">
        <v>1848</v>
      </c>
      <c r="K973" s="264">
        <v>2636</v>
      </c>
      <c r="L973" s="264">
        <v>2191</v>
      </c>
      <c r="M973" s="264">
        <v>2426</v>
      </c>
      <c r="N973" s="267">
        <v>0.854950831921224</v>
      </c>
      <c r="O973" s="266">
        <v>64076</v>
      </c>
      <c r="P973" s="294">
        <v>0.9</v>
      </c>
      <c r="Q973" s="267">
        <v>0.837891175641387</v>
      </c>
      <c r="R973" s="267">
        <v>0.896077432501274</v>
      </c>
      <c r="S973" s="267">
        <v>0.831183611532625</v>
      </c>
      <c r="T973" s="295">
        <v>-0.0581862568598865</v>
      </c>
      <c r="U973" s="266">
        <v>74947</v>
      </c>
      <c r="V973" s="266">
        <v>65654</v>
      </c>
      <c r="W973" s="267">
        <v>0.87600571070223</v>
      </c>
      <c r="X973" s="267">
        <v>0.917676910064844</v>
      </c>
      <c r="Y973" s="268">
        <v>0.941416199694345</v>
      </c>
      <c r="Z973" s="268">
        <v>0.920333839150228</v>
      </c>
      <c r="AA973" s="295">
        <v>-0.0237392896295019</v>
      </c>
      <c r="AB973" s="264">
        <v>19506</v>
      </c>
      <c r="AC973" s="264">
        <v>17598</v>
      </c>
      <c r="AD973" s="264">
        <v>16667</v>
      </c>
      <c r="AE973" s="264">
        <v>14539</v>
      </c>
      <c r="AF973" s="268">
        <v>0.90218394340203</v>
      </c>
      <c r="AG973" s="268">
        <v>0.872322553548929</v>
      </c>
      <c r="AH973" s="295">
        <v>0.0298613898531011</v>
      </c>
    </row>
    <row r="974" spans="1:34">
      <c r="A974" s="315" t="s">
        <v>1669</v>
      </c>
      <c r="B974" s="321" t="s">
        <v>3349</v>
      </c>
      <c r="C974" s="293" t="s">
        <v>1742</v>
      </c>
      <c r="D974" s="321" t="s">
        <v>1743</v>
      </c>
      <c r="E974" s="263">
        <v>2283</v>
      </c>
      <c r="F974" s="263">
        <v>2151</v>
      </c>
      <c r="G974" s="263">
        <v>2101</v>
      </c>
      <c r="H974" s="264">
        <v>1267</v>
      </c>
      <c r="I974" s="264">
        <v>1212</v>
      </c>
      <c r="J974" s="264">
        <v>1192</v>
      </c>
      <c r="K974" s="264">
        <v>1891</v>
      </c>
      <c r="L974" s="264">
        <v>1781</v>
      </c>
      <c r="M974" s="264">
        <v>1738</v>
      </c>
      <c r="N974" s="267">
        <v>0.923763147643163</v>
      </c>
      <c r="O974" s="266">
        <v>47426</v>
      </c>
      <c r="P974" s="294">
        <v>0.9</v>
      </c>
      <c r="Q974" s="267">
        <v>0.942181340341656</v>
      </c>
      <c r="R974" s="267">
        <v>0.956590370955012</v>
      </c>
      <c r="S974" s="267">
        <v>0.941829719725013</v>
      </c>
      <c r="T974" s="295">
        <v>-0.0144090306133562</v>
      </c>
      <c r="U974" s="266">
        <v>51340</v>
      </c>
      <c r="V974" s="266">
        <v>46395</v>
      </c>
      <c r="W974" s="267">
        <v>0.903681340085703</v>
      </c>
      <c r="X974" s="267">
        <v>0.920280332895313</v>
      </c>
      <c r="Y974" s="268">
        <v>0.940805051302289</v>
      </c>
      <c r="Z974" s="268">
        <v>0.919090428344791</v>
      </c>
      <c r="AA974" s="295">
        <v>-0.0205247184069757</v>
      </c>
      <c r="AB974" s="264">
        <v>12518</v>
      </c>
      <c r="AC974" s="264">
        <v>11471</v>
      </c>
      <c r="AD974" s="264">
        <v>11127</v>
      </c>
      <c r="AE974" s="264">
        <v>10205</v>
      </c>
      <c r="AF974" s="268">
        <v>0.91636044096501</v>
      </c>
      <c r="AG974" s="268">
        <v>0.917138491956502</v>
      </c>
      <c r="AH974" s="295">
        <v>-0.000778050991491863</v>
      </c>
    </row>
    <row r="975" spans="1:34">
      <c r="A975" s="315" t="s">
        <v>1669</v>
      </c>
      <c r="B975" s="321" t="s">
        <v>3349</v>
      </c>
      <c r="C975" s="293" t="s">
        <v>1744</v>
      </c>
      <c r="D975" s="321" t="s">
        <v>1745</v>
      </c>
      <c r="E975" s="263">
        <v>0</v>
      </c>
      <c r="F975" s="263">
        <v>0</v>
      </c>
      <c r="G975" s="263">
        <v>0</v>
      </c>
      <c r="H975" s="264">
        <v>0</v>
      </c>
      <c r="I975" s="264">
        <v>0</v>
      </c>
      <c r="J975" s="264">
        <v>0</v>
      </c>
      <c r="K975" s="264">
        <v>0</v>
      </c>
      <c r="L975" s="264">
        <v>0</v>
      </c>
      <c r="M975" s="264">
        <v>0</v>
      </c>
      <c r="N975" s="267">
        <v>0</v>
      </c>
      <c r="O975" s="266">
        <v>0</v>
      </c>
      <c r="P975" s="294">
        <v>0.9</v>
      </c>
      <c r="Q975" s="267">
        <v>0</v>
      </c>
      <c r="R975" s="267">
        <v>0</v>
      </c>
      <c r="S975" s="267">
        <v>0</v>
      </c>
      <c r="T975" s="295">
        <v>0</v>
      </c>
      <c r="U975" s="266">
        <v>0</v>
      </c>
      <c r="V975" s="266">
        <v>0</v>
      </c>
      <c r="W975" s="267">
        <v>0</v>
      </c>
      <c r="X975" s="267">
        <v>0</v>
      </c>
      <c r="Y975" s="268">
        <v>0</v>
      </c>
      <c r="Z975" s="268">
        <v>0</v>
      </c>
      <c r="AA975" s="295">
        <v>0</v>
      </c>
      <c r="AB975" s="264">
        <v>0</v>
      </c>
      <c r="AC975" s="264">
        <v>0</v>
      </c>
      <c r="AD975" s="264">
        <v>0</v>
      </c>
      <c r="AE975" s="264">
        <v>0</v>
      </c>
      <c r="AF975" s="268">
        <v>0</v>
      </c>
      <c r="AG975" s="268">
        <v>0</v>
      </c>
      <c r="AH975" s="295">
        <v>0</v>
      </c>
    </row>
    <row r="976" spans="1:34">
      <c r="A976" s="315" t="s">
        <v>1669</v>
      </c>
      <c r="B976" s="321" t="s">
        <v>3350</v>
      </c>
      <c r="C976" s="293" t="s">
        <v>1746</v>
      </c>
      <c r="D976" s="321" t="s">
        <v>1747</v>
      </c>
      <c r="E976" s="263">
        <v>0</v>
      </c>
      <c r="F976" s="263">
        <v>0</v>
      </c>
      <c r="G976" s="263">
        <v>0</v>
      </c>
      <c r="H976" s="264">
        <v>0</v>
      </c>
      <c r="I976" s="264">
        <v>0</v>
      </c>
      <c r="J976" s="264">
        <v>0</v>
      </c>
      <c r="K976" s="264">
        <v>0</v>
      </c>
      <c r="L976" s="264">
        <v>0</v>
      </c>
      <c r="M976" s="264">
        <v>0</v>
      </c>
      <c r="N976" s="267">
        <v>0</v>
      </c>
      <c r="O976" s="266">
        <v>0</v>
      </c>
      <c r="P976" s="294">
        <v>0.9</v>
      </c>
      <c r="Q976" s="267">
        <v>0</v>
      </c>
      <c r="R976" s="267">
        <v>0</v>
      </c>
      <c r="S976" s="267">
        <v>0</v>
      </c>
      <c r="T976" s="295">
        <v>0</v>
      </c>
      <c r="U976" s="266">
        <v>0</v>
      </c>
      <c r="V976" s="266">
        <v>0</v>
      </c>
      <c r="W976" s="267">
        <v>0</v>
      </c>
      <c r="X976" s="267">
        <v>0</v>
      </c>
      <c r="Y976" s="268">
        <v>0</v>
      </c>
      <c r="Z976" s="268">
        <v>0</v>
      </c>
      <c r="AA976" s="295">
        <v>0</v>
      </c>
      <c r="AB976" s="264">
        <v>0</v>
      </c>
      <c r="AC976" s="264">
        <v>0</v>
      </c>
      <c r="AD976" s="264">
        <v>0</v>
      </c>
      <c r="AE976" s="264">
        <v>0</v>
      </c>
      <c r="AF976" s="268">
        <v>0</v>
      </c>
      <c r="AG976" s="268">
        <v>0</v>
      </c>
      <c r="AH976" s="295">
        <v>0</v>
      </c>
    </row>
    <row r="977" spans="1:34">
      <c r="A977" s="315" t="s">
        <v>1669</v>
      </c>
      <c r="B977" s="321" t="s">
        <v>3350</v>
      </c>
      <c r="C977" s="293" t="s">
        <v>1748</v>
      </c>
      <c r="D977" s="321" t="s">
        <v>1749</v>
      </c>
      <c r="E977" s="263">
        <v>2228</v>
      </c>
      <c r="F977" s="263">
        <v>2122</v>
      </c>
      <c r="G977" s="263">
        <v>2039</v>
      </c>
      <c r="H977" s="264">
        <v>966</v>
      </c>
      <c r="I977" s="264">
        <v>943</v>
      </c>
      <c r="J977" s="264">
        <v>897</v>
      </c>
      <c r="K977" s="264">
        <v>1410</v>
      </c>
      <c r="L977" s="264">
        <v>1372</v>
      </c>
      <c r="M977" s="264">
        <v>1322</v>
      </c>
      <c r="N977" s="267">
        <v>0.964863412984222</v>
      </c>
      <c r="O977" s="266">
        <v>48495</v>
      </c>
      <c r="P977" s="294">
        <v>0.9</v>
      </c>
      <c r="Q977" s="267">
        <v>0.952423698384201</v>
      </c>
      <c r="R977" s="267">
        <v>0.976190476190476</v>
      </c>
      <c r="S977" s="267">
        <v>0.973049645390071</v>
      </c>
      <c r="T977" s="295">
        <v>-0.0237667778062751</v>
      </c>
      <c r="U977" s="266">
        <v>50261</v>
      </c>
      <c r="V977" s="266">
        <v>46639</v>
      </c>
      <c r="W977" s="267">
        <v>0.927936173176021</v>
      </c>
      <c r="X977" s="267">
        <v>0.915170556552962</v>
      </c>
      <c r="Y977" s="268">
        <v>0.928571428571429</v>
      </c>
      <c r="Z977" s="268">
        <v>0.93758865248227</v>
      </c>
      <c r="AA977" s="295">
        <v>-0.0134008720184663</v>
      </c>
      <c r="AB977" s="264">
        <v>11215</v>
      </c>
      <c r="AC977" s="264">
        <v>10413</v>
      </c>
      <c r="AD977" s="264">
        <v>11694</v>
      </c>
      <c r="AE977" s="264">
        <v>10894</v>
      </c>
      <c r="AF977" s="268">
        <v>0.92848863129737</v>
      </c>
      <c r="AG977" s="268">
        <v>0.931588848982384</v>
      </c>
      <c r="AH977" s="295">
        <v>-0.00310021768501456</v>
      </c>
    </row>
    <row r="978" spans="1:34">
      <c r="A978" s="315" t="s">
        <v>1669</v>
      </c>
      <c r="B978" s="321" t="s">
        <v>3350</v>
      </c>
      <c r="C978" s="293" t="s">
        <v>1750</v>
      </c>
      <c r="D978" s="321" t="s">
        <v>1751</v>
      </c>
      <c r="E978" s="263">
        <v>3641</v>
      </c>
      <c r="F978" s="263">
        <v>3532</v>
      </c>
      <c r="G978" s="263">
        <v>3358</v>
      </c>
      <c r="H978" s="264">
        <v>1601</v>
      </c>
      <c r="I978" s="264">
        <v>1547</v>
      </c>
      <c r="J978" s="264">
        <v>1491</v>
      </c>
      <c r="K978" s="264">
        <v>2534</v>
      </c>
      <c r="L978" s="264">
        <v>2452</v>
      </c>
      <c r="M978" s="264">
        <v>2374</v>
      </c>
      <c r="N978" s="267">
        <v>0.961059687200766</v>
      </c>
      <c r="O978" s="266">
        <v>81297</v>
      </c>
      <c r="P978" s="294">
        <v>0.9</v>
      </c>
      <c r="Q978" s="267">
        <v>0.97006316945894</v>
      </c>
      <c r="R978" s="267">
        <v>0.966271080574641</v>
      </c>
      <c r="S978" s="267">
        <v>0.967640094711918</v>
      </c>
      <c r="T978" s="295">
        <v>0.00379208888429905</v>
      </c>
      <c r="U978" s="266">
        <v>84591</v>
      </c>
      <c r="V978" s="266">
        <v>78151</v>
      </c>
      <c r="W978" s="267">
        <v>0.923868969512123</v>
      </c>
      <c r="X978" s="267">
        <v>0.922274100521835</v>
      </c>
      <c r="Y978" s="268">
        <v>0.931292941911305</v>
      </c>
      <c r="Z978" s="268">
        <v>0.936858721389108</v>
      </c>
      <c r="AA978" s="295">
        <v>-0.00901884138947073</v>
      </c>
      <c r="AB978" s="264">
        <v>19408</v>
      </c>
      <c r="AC978" s="264">
        <v>17997</v>
      </c>
      <c r="AD978" s="264">
        <v>19064</v>
      </c>
      <c r="AE978" s="264">
        <v>17803</v>
      </c>
      <c r="AF978" s="268">
        <v>0.92729802143446</v>
      </c>
      <c r="AG978" s="268">
        <v>0.933854385228703</v>
      </c>
      <c r="AH978" s="295">
        <v>-0.00655636379424329</v>
      </c>
    </row>
    <row r="979" spans="1:34">
      <c r="A979" s="315" t="s">
        <v>1669</v>
      </c>
      <c r="B979" s="321" t="s">
        <v>3350</v>
      </c>
      <c r="C979" s="293" t="s">
        <v>1752</v>
      </c>
      <c r="D979" s="321" t="s">
        <v>1753</v>
      </c>
      <c r="E979" s="263">
        <v>4388</v>
      </c>
      <c r="F979" s="263">
        <v>3938</v>
      </c>
      <c r="G979" s="263">
        <v>3802</v>
      </c>
      <c r="H979" s="264">
        <v>1773</v>
      </c>
      <c r="I979" s="264">
        <v>1611</v>
      </c>
      <c r="J979" s="264">
        <v>1572</v>
      </c>
      <c r="K979" s="264">
        <v>2981</v>
      </c>
      <c r="L979" s="264">
        <v>2712</v>
      </c>
      <c r="M979" s="264">
        <v>2721</v>
      </c>
      <c r="N979" s="267">
        <v>0.918335055240648</v>
      </c>
      <c r="O979" s="266">
        <v>98665</v>
      </c>
      <c r="P979" s="294">
        <v>0.9</v>
      </c>
      <c r="Q979" s="267">
        <v>0.897447584320875</v>
      </c>
      <c r="R979" s="267">
        <v>0.908629441624365</v>
      </c>
      <c r="S979" s="267">
        <v>0.909761824890976</v>
      </c>
      <c r="T979" s="295">
        <v>-0.0111818573034903</v>
      </c>
      <c r="U979" s="266">
        <v>107439</v>
      </c>
      <c r="V979" s="266">
        <v>96718</v>
      </c>
      <c r="W979" s="267">
        <v>0.900213144202757</v>
      </c>
      <c r="X979" s="267">
        <v>0.866453965360073</v>
      </c>
      <c r="Y979" s="268">
        <v>0.88663282571912</v>
      </c>
      <c r="Z979" s="268">
        <v>0.912780945991278</v>
      </c>
      <c r="AA979" s="295">
        <v>-0.0201788603590473</v>
      </c>
      <c r="AB979" s="264">
        <v>23583</v>
      </c>
      <c r="AC979" s="264">
        <v>21168</v>
      </c>
      <c r="AD979" s="264">
        <v>24530</v>
      </c>
      <c r="AE979" s="264">
        <v>21902</v>
      </c>
      <c r="AF979" s="268">
        <v>0.897595725734639</v>
      </c>
      <c r="AG979" s="268">
        <v>0.892865878516103</v>
      </c>
      <c r="AH979" s="295">
        <v>0.00472984721853653</v>
      </c>
    </row>
    <row r="980" spans="1:34">
      <c r="A980" s="315" t="s">
        <v>1669</v>
      </c>
      <c r="B980" s="321" t="s">
        <v>3350</v>
      </c>
      <c r="C980" s="293" t="s">
        <v>1754</v>
      </c>
      <c r="D980" s="321" t="s">
        <v>1755</v>
      </c>
      <c r="E980" s="263">
        <v>2201</v>
      </c>
      <c r="F980" s="263">
        <v>2111</v>
      </c>
      <c r="G980" s="263">
        <v>2022</v>
      </c>
      <c r="H980" s="264">
        <v>942</v>
      </c>
      <c r="I980" s="264">
        <v>885</v>
      </c>
      <c r="J980" s="264">
        <v>858</v>
      </c>
      <c r="K980" s="264">
        <v>1550</v>
      </c>
      <c r="L980" s="264">
        <v>1471</v>
      </c>
      <c r="M980" s="264">
        <v>1427</v>
      </c>
      <c r="N980" s="267">
        <v>0.946265333229159</v>
      </c>
      <c r="O980" s="266">
        <v>48445</v>
      </c>
      <c r="P980" s="294">
        <v>0.9</v>
      </c>
      <c r="Q980" s="267">
        <v>0.95910949568378</v>
      </c>
      <c r="R980" s="267">
        <v>0.939490445859873</v>
      </c>
      <c r="S980" s="267">
        <v>0.949032258064516</v>
      </c>
      <c r="T980" s="295">
        <v>0.0196190498239075</v>
      </c>
      <c r="U980" s="266">
        <v>51196</v>
      </c>
      <c r="V980" s="266">
        <v>47163</v>
      </c>
      <c r="W980" s="267">
        <v>0.921224314399562</v>
      </c>
      <c r="X980" s="267">
        <v>0.918673330304407</v>
      </c>
      <c r="Y980" s="268">
        <v>0.910828025477707</v>
      </c>
      <c r="Z980" s="268">
        <v>0.920645161290323</v>
      </c>
      <c r="AA980" s="295">
        <v>0.00784530482670009</v>
      </c>
      <c r="AB980" s="264">
        <v>11805</v>
      </c>
      <c r="AC980" s="264">
        <v>10808</v>
      </c>
      <c r="AD980" s="264">
        <v>11518</v>
      </c>
      <c r="AE980" s="264">
        <v>10633</v>
      </c>
      <c r="AF980" s="268">
        <v>0.915544260906396</v>
      </c>
      <c r="AG980" s="268">
        <v>0.923163743705504</v>
      </c>
      <c r="AH980" s="295">
        <v>-0.00761948279910885</v>
      </c>
    </row>
    <row r="981" spans="1:34">
      <c r="A981" s="315" t="s">
        <v>1669</v>
      </c>
      <c r="B981" s="321" t="s">
        <v>3350</v>
      </c>
      <c r="C981" s="293" t="s">
        <v>1756</v>
      </c>
      <c r="D981" s="321" t="s">
        <v>1757</v>
      </c>
      <c r="E981" s="263">
        <v>4044</v>
      </c>
      <c r="F981" s="263">
        <v>3891</v>
      </c>
      <c r="G981" s="263">
        <v>3814</v>
      </c>
      <c r="H981" s="264">
        <v>1821</v>
      </c>
      <c r="I981" s="264">
        <v>1750</v>
      </c>
      <c r="J981" s="264">
        <v>1727</v>
      </c>
      <c r="K981" s="264">
        <v>2899</v>
      </c>
      <c r="L981" s="264">
        <v>2828</v>
      </c>
      <c r="M981" s="264">
        <v>2749</v>
      </c>
      <c r="N981" s="267">
        <v>0.96042142088808</v>
      </c>
      <c r="O981" s="266">
        <v>95536</v>
      </c>
      <c r="P981" s="294">
        <v>0.9</v>
      </c>
      <c r="Q981" s="267">
        <v>0.962166172106825</v>
      </c>
      <c r="R981" s="267">
        <v>0.961010433827567</v>
      </c>
      <c r="S981" s="267">
        <v>0.975508796136599</v>
      </c>
      <c r="T981" s="295">
        <v>0.00115573827925775</v>
      </c>
      <c r="U981" s="266">
        <v>99473</v>
      </c>
      <c r="V981" s="266">
        <v>93482</v>
      </c>
      <c r="W981" s="267">
        <v>0.939772601610487</v>
      </c>
      <c r="X981" s="267">
        <v>0.943125618199802</v>
      </c>
      <c r="Y981" s="268">
        <v>0.948380010982976</v>
      </c>
      <c r="Z981" s="268">
        <v>0.948258020006899</v>
      </c>
      <c r="AA981" s="295">
        <v>-0.00525439278317419</v>
      </c>
      <c r="AB981" s="264">
        <v>21570</v>
      </c>
      <c r="AC981" s="264">
        <v>20325</v>
      </c>
      <c r="AD981" s="264">
        <v>22218</v>
      </c>
      <c r="AE981" s="264">
        <v>20829</v>
      </c>
      <c r="AF981" s="268">
        <v>0.942280945757997</v>
      </c>
      <c r="AG981" s="268">
        <v>0.937483121793141</v>
      </c>
      <c r="AH981" s="295">
        <v>0.00479782396485651</v>
      </c>
    </row>
    <row r="982" spans="1:34">
      <c r="A982" s="315" t="s">
        <v>1669</v>
      </c>
      <c r="B982" s="321" t="s">
        <v>3350</v>
      </c>
      <c r="C982" s="293" t="s">
        <v>1758</v>
      </c>
      <c r="D982" s="321" t="s">
        <v>1759</v>
      </c>
      <c r="E982" s="263">
        <v>3644</v>
      </c>
      <c r="F982" s="263">
        <v>3511</v>
      </c>
      <c r="G982" s="263">
        <v>3418</v>
      </c>
      <c r="H982" s="264">
        <v>1472</v>
      </c>
      <c r="I982" s="264">
        <v>1447</v>
      </c>
      <c r="J982" s="264">
        <v>1408</v>
      </c>
      <c r="K982" s="264">
        <v>2218</v>
      </c>
      <c r="L982" s="264">
        <v>2171</v>
      </c>
      <c r="M982" s="264">
        <v>2101</v>
      </c>
      <c r="N982" s="267">
        <v>0.981164316039906</v>
      </c>
      <c r="O982" s="266">
        <v>74646</v>
      </c>
      <c r="P982" s="294">
        <v>0.9</v>
      </c>
      <c r="Q982" s="267">
        <v>0.963501646542261</v>
      </c>
      <c r="R982" s="267">
        <v>0.983016304347826</v>
      </c>
      <c r="S982" s="267">
        <v>0.978809738503156</v>
      </c>
      <c r="T982" s="295">
        <v>-0.0195146578055648</v>
      </c>
      <c r="U982" s="266">
        <v>76079</v>
      </c>
      <c r="V982" s="266">
        <v>72324</v>
      </c>
      <c r="W982" s="267">
        <v>0.95064341013946</v>
      </c>
      <c r="X982" s="267">
        <v>0.937980241492865</v>
      </c>
      <c r="Y982" s="268">
        <v>0.956521739130435</v>
      </c>
      <c r="Z982" s="268">
        <v>0.947249774571686</v>
      </c>
      <c r="AA982" s="295">
        <v>-0.0185414976375698</v>
      </c>
      <c r="AB982" s="264">
        <v>17464</v>
      </c>
      <c r="AC982" s="264">
        <v>16633</v>
      </c>
      <c r="AD982" s="264">
        <v>16592</v>
      </c>
      <c r="AE982" s="264">
        <v>15899</v>
      </c>
      <c r="AF982" s="268">
        <v>0.952416399450298</v>
      </c>
      <c r="AG982" s="268">
        <v>0.958232883317261</v>
      </c>
      <c r="AH982" s="295">
        <v>-0.00581648386696354</v>
      </c>
    </row>
    <row r="983" spans="1:34">
      <c r="A983" s="315" t="s">
        <v>1669</v>
      </c>
      <c r="B983" s="321" t="s">
        <v>3350</v>
      </c>
      <c r="C983" s="293" t="s">
        <v>1760</v>
      </c>
      <c r="D983" s="321" t="s">
        <v>1761</v>
      </c>
      <c r="E983" s="263">
        <v>2977</v>
      </c>
      <c r="F983" s="263">
        <v>2898</v>
      </c>
      <c r="G983" s="263">
        <v>2800</v>
      </c>
      <c r="H983" s="264">
        <v>1243</v>
      </c>
      <c r="I983" s="264">
        <v>1158</v>
      </c>
      <c r="J983" s="264">
        <v>1142</v>
      </c>
      <c r="K983" s="264">
        <v>2013</v>
      </c>
      <c r="L983" s="264">
        <v>1922</v>
      </c>
      <c r="M983" s="264">
        <v>1862</v>
      </c>
      <c r="N983" s="267">
        <v>0.962543999091632</v>
      </c>
      <c r="O983" s="266">
        <v>67817</v>
      </c>
      <c r="P983" s="294">
        <v>0.9</v>
      </c>
      <c r="Q983" s="267">
        <v>0.973463218004703</v>
      </c>
      <c r="R983" s="267">
        <v>0.931617055510861</v>
      </c>
      <c r="S983" s="267">
        <v>0.954793840039742</v>
      </c>
      <c r="T983" s="295">
        <v>0.0418461624938419</v>
      </c>
      <c r="U983" s="266">
        <v>70456</v>
      </c>
      <c r="V983" s="266">
        <v>65492</v>
      </c>
      <c r="W983" s="267">
        <v>0.929544680367889</v>
      </c>
      <c r="X983" s="267">
        <v>0.94054417198522</v>
      </c>
      <c r="Y983" s="268">
        <v>0.918744971842317</v>
      </c>
      <c r="Z983" s="268">
        <v>0.924987580725286</v>
      </c>
      <c r="AA983" s="295">
        <v>0.021799200142903</v>
      </c>
      <c r="AB983" s="264">
        <v>15278</v>
      </c>
      <c r="AC983" s="264">
        <v>14227</v>
      </c>
      <c r="AD983" s="264">
        <v>15607</v>
      </c>
      <c r="AE983" s="264">
        <v>14492</v>
      </c>
      <c r="AF983" s="268">
        <v>0.931208273334206</v>
      </c>
      <c r="AG983" s="268">
        <v>0.928557698468636</v>
      </c>
      <c r="AH983" s="295">
        <v>0.00265057486557019</v>
      </c>
    </row>
    <row r="984" spans="1:34">
      <c r="A984" s="315" t="s">
        <v>1669</v>
      </c>
      <c r="B984" s="321" t="s">
        <v>3350</v>
      </c>
      <c r="C984" s="293" t="s">
        <v>1762</v>
      </c>
      <c r="D984" s="321" t="s">
        <v>1763</v>
      </c>
      <c r="E984" s="263">
        <v>4099</v>
      </c>
      <c r="F984" s="263">
        <v>3826</v>
      </c>
      <c r="G984" s="263">
        <v>3674</v>
      </c>
      <c r="H984" s="264">
        <v>1815</v>
      </c>
      <c r="I984" s="264">
        <v>1734</v>
      </c>
      <c r="J984" s="264">
        <v>1636</v>
      </c>
      <c r="K984" s="264">
        <v>2650</v>
      </c>
      <c r="L984" s="264">
        <v>2541</v>
      </c>
      <c r="M984" s="264">
        <v>2429</v>
      </c>
      <c r="N984" s="267">
        <v>0.943712940355773</v>
      </c>
      <c r="O984" s="266">
        <v>86580</v>
      </c>
      <c r="P984" s="294">
        <v>0.9</v>
      </c>
      <c r="Q984" s="267">
        <v>0.933398389851183</v>
      </c>
      <c r="R984" s="267">
        <v>0.955371900826446</v>
      </c>
      <c r="S984" s="267">
        <v>0.958867924528302</v>
      </c>
      <c r="T984" s="295">
        <v>-0.0219735109752631</v>
      </c>
      <c r="U984" s="266">
        <v>91744</v>
      </c>
      <c r="V984" s="266">
        <v>83178</v>
      </c>
      <c r="W984" s="267">
        <v>0.906631496337635</v>
      </c>
      <c r="X984" s="267">
        <v>0.89631617467675</v>
      </c>
      <c r="Y984" s="268">
        <v>0.90137741046832</v>
      </c>
      <c r="Z984" s="268">
        <v>0.916603773584906</v>
      </c>
      <c r="AA984" s="295">
        <v>-0.00506123579156914</v>
      </c>
      <c r="AB984" s="264">
        <v>21321</v>
      </c>
      <c r="AC984" s="264">
        <v>19404</v>
      </c>
      <c r="AD984" s="264">
        <v>21088</v>
      </c>
      <c r="AE984" s="264">
        <v>19041</v>
      </c>
      <c r="AF984" s="268">
        <v>0.910088644997889</v>
      </c>
      <c r="AG984" s="268">
        <v>0.90293057663126</v>
      </c>
      <c r="AH984" s="295">
        <v>0.00715806836662991</v>
      </c>
    </row>
    <row r="985" spans="1:34">
      <c r="A985" s="315" t="s">
        <v>1669</v>
      </c>
      <c r="B985" s="321" t="s">
        <v>3350</v>
      </c>
      <c r="C985" s="293" t="s">
        <v>1764</v>
      </c>
      <c r="D985" s="321" t="s">
        <v>1765</v>
      </c>
      <c r="E985" s="263">
        <v>1701</v>
      </c>
      <c r="F985" s="263">
        <v>1618</v>
      </c>
      <c r="G985" s="263">
        <v>1574</v>
      </c>
      <c r="H985" s="264">
        <v>723</v>
      </c>
      <c r="I985" s="264">
        <v>686</v>
      </c>
      <c r="J985" s="264">
        <v>665</v>
      </c>
      <c r="K985" s="264">
        <v>1193</v>
      </c>
      <c r="L985" s="264">
        <v>1136</v>
      </c>
      <c r="M985" s="264">
        <v>1101</v>
      </c>
      <c r="N985" s="267">
        <v>0.944024134436352</v>
      </c>
      <c r="O985" s="266">
        <v>40054</v>
      </c>
      <c r="P985" s="294">
        <v>0.9</v>
      </c>
      <c r="Q985" s="267">
        <v>0.951205173427396</v>
      </c>
      <c r="R985" s="267">
        <v>0.948824343015214</v>
      </c>
      <c r="S985" s="267">
        <v>0.95222129086337</v>
      </c>
      <c r="T985" s="295">
        <v>0.00238083041218129</v>
      </c>
      <c r="U985" s="266">
        <v>42429</v>
      </c>
      <c r="V985" s="266">
        <v>39024</v>
      </c>
      <c r="W985" s="267">
        <v>0.919748285370855</v>
      </c>
      <c r="X985" s="267">
        <v>0.925338036449148</v>
      </c>
      <c r="Y985" s="268">
        <v>0.919778699861687</v>
      </c>
      <c r="Z985" s="268">
        <v>0.922883487007544</v>
      </c>
      <c r="AA985" s="295">
        <v>0.00555933658746022</v>
      </c>
      <c r="AB985" s="264">
        <v>9201</v>
      </c>
      <c r="AC985" s="264">
        <v>8485</v>
      </c>
      <c r="AD985" s="264">
        <v>9559</v>
      </c>
      <c r="AE985" s="264">
        <v>8838</v>
      </c>
      <c r="AF985" s="268">
        <v>0.922182371481361</v>
      </c>
      <c r="AG985" s="268">
        <v>0.924573700177843</v>
      </c>
      <c r="AH985" s="295">
        <v>-0.00239132869648218</v>
      </c>
    </row>
    <row r="986" spans="1:34">
      <c r="A986" s="315" t="s">
        <v>1669</v>
      </c>
      <c r="B986" s="321" t="s">
        <v>3350</v>
      </c>
      <c r="C986" s="293" t="s">
        <v>1766</v>
      </c>
      <c r="D986" s="321" t="s">
        <v>1767</v>
      </c>
      <c r="E986" s="263">
        <v>2213</v>
      </c>
      <c r="F986" s="263">
        <v>2148</v>
      </c>
      <c r="G986" s="263">
        <v>2026</v>
      </c>
      <c r="H986" s="264">
        <v>999</v>
      </c>
      <c r="I986" s="264">
        <v>975</v>
      </c>
      <c r="J986" s="264">
        <v>926</v>
      </c>
      <c r="K986" s="264">
        <v>1557</v>
      </c>
      <c r="L986" s="264">
        <v>1521</v>
      </c>
      <c r="M986" s="264">
        <v>1425</v>
      </c>
      <c r="N986" s="267">
        <v>0.950977307586424</v>
      </c>
      <c r="O986" s="266">
        <v>48361</v>
      </c>
      <c r="P986" s="294">
        <v>0.9</v>
      </c>
      <c r="Q986" s="267">
        <v>0.970628106642567</v>
      </c>
      <c r="R986" s="267">
        <v>0.975975975975976</v>
      </c>
      <c r="S986" s="267">
        <v>0.976878612716763</v>
      </c>
      <c r="T986" s="295">
        <v>-0.00534786933340936</v>
      </c>
      <c r="U986" s="266">
        <v>50854</v>
      </c>
      <c r="V986" s="266">
        <v>46643</v>
      </c>
      <c r="W986" s="267">
        <v>0.917194320997365</v>
      </c>
      <c r="X986" s="267">
        <v>0.915499322187076</v>
      </c>
      <c r="Y986" s="268">
        <v>0.926926926926927</v>
      </c>
      <c r="Z986" s="268">
        <v>0.915221579961464</v>
      </c>
      <c r="AA986" s="295">
        <v>-0.0114276047398505</v>
      </c>
      <c r="AB986" s="264">
        <v>11618</v>
      </c>
      <c r="AC986" s="264">
        <v>10724</v>
      </c>
      <c r="AD986" s="264">
        <v>11412</v>
      </c>
      <c r="AE986" s="264">
        <v>10619</v>
      </c>
      <c r="AF986" s="268">
        <v>0.923050438974006</v>
      </c>
      <c r="AG986" s="268">
        <v>0.930511742025938</v>
      </c>
      <c r="AH986" s="295">
        <v>-0.00746130305193171</v>
      </c>
    </row>
    <row r="987" spans="1:34">
      <c r="A987" s="315" t="s">
        <v>1669</v>
      </c>
      <c r="B987" s="321" t="s">
        <v>3351</v>
      </c>
      <c r="C987" s="293" t="s">
        <v>1768</v>
      </c>
      <c r="D987" s="321" t="s">
        <v>1769</v>
      </c>
      <c r="E987" s="263">
        <v>2269</v>
      </c>
      <c r="F987" s="263">
        <v>2131</v>
      </c>
      <c r="G987" s="263">
        <v>2024</v>
      </c>
      <c r="H987" s="264">
        <v>1293</v>
      </c>
      <c r="I987" s="264">
        <v>1244</v>
      </c>
      <c r="J987" s="264">
        <v>1184</v>
      </c>
      <c r="K987" s="264">
        <v>2279</v>
      </c>
      <c r="L987" s="264">
        <v>2089</v>
      </c>
      <c r="M987" s="264">
        <v>2072</v>
      </c>
      <c r="N987" s="267">
        <v>0.928093963461904</v>
      </c>
      <c r="O987" s="266">
        <v>63451</v>
      </c>
      <c r="P987" s="294">
        <v>0.9</v>
      </c>
      <c r="Q987" s="267">
        <v>0.939180255619215</v>
      </c>
      <c r="R987" s="267">
        <v>0.962103634957463</v>
      </c>
      <c r="S987" s="267">
        <v>0.916630100921457</v>
      </c>
      <c r="T987" s="295">
        <v>-0.0229233793382478</v>
      </c>
      <c r="U987" s="266">
        <v>68367</v>
      </c>
      <c r="V987" s="266">
        <v>62001</v>
      </c>
      <c r="W987" s="267">
        <v>0.906884900609943</v>
      </c>
      <c r="X987" s="267">
        <v>0.892022917584839</v>
      </c>
      <c r="Y987" s="268">
        <v>0.91569992266048</v>
      </c>
      <c r="Z987" s="268">
        <v>0.90917068889864</v>
      </c>
      <c r="AA987" s="295">
        <v>-0.0236770050756404</v>
      </c>
      <c r="AB987" s="264">
        <v>15282</v>
      </c>
      <c r="AC987" s="264">
        <v>13824</v>
      </c>
      <c r="AD987" s="264">
        <v>15751</v>
      </c>
      <c r="AE987" s="264">
        <v>14267</v>
      </c>
      <c r="AF987" s="268">
        <v>0.904593639575972</v>
      </c>
      <c r="AG987" s="268">
        <v>0.905783759761285</v>
      </c>
      <c r="AH987" s="295">
        <v>-0.00119012018531328</v>
      </c>
    </row>
    <row r="988" spans="1:34">
      <c r="A988" s="315" t="s">
        <v>1669</v>
      </c>
      <c r="B988" s="321" t="s">
        <v>3351</v>
      </c>
      <c r="C988" s="293" t="s">
        <v>1770</v>
      </c>
      <c r="D988" s="321" t="s">
        <v>1770</v>
      </c>
      <c r="E988" s="263">
        <v>1279</v>
      </c>
      <c r="F988" s="263">
        <v>1123</v>
      </c>
      <c r="G988" s="263">
        <v>1087</v>
      </c>
      <c r="H988" s="264">
        <v>868</v>
      </c>
      <c r="I988" s="264">
        <v>784</v>
      </c>
      <c r="J988" s="264">
        <v>680</v>
      </c>
      <c r="K988" s="264">
        <v>1239</v>
      </c>
      <c r="L988" s="264">
        <v>1151</v>
      </c>
      <c r="M988" s="264">
        <v>1099</v>
      </c>
      <c r="N988" s="267">
        <v>0.923731724070258</v>
      </c>
      <c r="O988" s="266">
        <v>37655</v>
      </c>
      <c r="P988" s="294">
        <v>0.9</v>
      </c>
      <c r="Q988" s="267">
        <v>0.878029710711493</v>
      </c>
      <c r="R988" s="267">
        <v>0.903225806451613</v>
      </c>
      <c r="S988" s="267">
        <v>0.928974979822437</v>
      </c>
      <c r="T988" s="295">
        <v>-0.0251960957401195</v>
      </c>
      <c r="U988" s="266">
        <v>40764</v>
      </c>
      <c r="V988" s="266">
        <v>35900</v>
      </c>
      <c r="W988" s="267">
        <v>0.880679030517123</v>
      </c>
      <c r="X988" s="267">
        <v>0.849882720875684</v>
      </c>
      <c r="Y988" s="268">
        <v>0.783410138248848</v>
      </c>
      <c r="Z988" s="268">
        <v>0.887005649717514</v>
      </c>
      <c r="AA988" s="295">
        <v>0.0664725826268362</v>
      </c>
      <c r="AB988" s="264">
        <v>8977</v>
      </c>
      <c r="AC988" s="264">
        <v>7875</v>
      </c>
      <c r="AD988" s="264">
        <v>9330</v>
      </c>
      <c r="AE988" s="264">
        <v>8255</v>
      </c>
      <c r="AF988" s="268">
        <v>0.877241840258438</v>
      </c>
      <c r="AG988" s="268">
        <v>0.884780278670954</v>
      </c>
      <c r="AH988" s="295">
        <v>-0.00753843841251567</v>
      </c>
    </row>
    <row r="989" spans="1:34">
      <c r="A989" s="315" t="s">
        <v>1669</v>
      </c>
      <c r="B989" s="321" t="s">
        <v>3351</v>
      </c>
      <c r="C989" s="293" t="s">
        <v>1771</v>
      </c>
      <c r="D989" s="321" t="s">
        <v>1772</v>
      </c>
      <c r="E989" s="263">
        <v>2091</v>
      </c>
      <c r="F989" s="263">
        <v>1990</v>
      </c>
      <c r="G989" s="263">
        <v>1889</v>
      </c>
      <c r="H989" s="264">
        <v>1376</v>
      </c>
      <c r="I989" s="264">
        <v>1353</v>
      </c>
      <c r="J989" s="264">
        <v>1281</v>
      </c>
      <c r="K989" s="264">
        <v>2161</v>
      </c>
      <c r="L989" s="264">
        <v>2111</v>
      </c>
      <c r="M989" s="264">
        <v>2005</v>
      </c>
      <c r="N989" s="267">
        <v>0.980873353068393</v>
      </c>
      <c r="O989" s="266">
        <v>63950</v>
      </c>
      <c r="P989" s="294">
        <v>0.9</v>
      </c>
      <c r="Q989" s="267">
        <v>0.95169775227164</v>
      </c>
      <c r="R989" s="267">
        <v>0.98328488372093</v>
      </c>
      <c r="S989" s="267">
        <v>0.97686256362795</v>
      </c>
      <c r="T989" s="295">
        <v>-0.0315871314492899</v>
      </c>
      <c r="U989" s="266">
        <v>65197</v>
      </c>
      <c r="V989" s="266">
        <v>60655</v>
      </c>
      <c r="W989" s="267">
        <v>0.930334217832109</v>
      </c>
      <c r="X989" s="267">
        <v>0.903395504543281</v>
      </c>
      <c r="Y989" s="268">
        <v>0.930959302325581</v>
      </c>
      <c r="Z989" s="268">
        <v>0.927811198519204</v>
      </c>
      <c r="AA989" s="295">
        <v>-0.0275637977823007</v>
      </c>
      <c r="AB989" s="264">
        <v>14978</v>
      </c>
      <c r="AC989" s="264">
        <v>13989</v>
      </c>
      <c r="AD989" s="264">
        <v>15405</v>
      </c>
      <c r="AE989" s="264">
        <v>14236</v>
      </c>
      <c r="AF989" s="268">
        <v>0.933969822406196</v>
      </c>
      <c r="AG989" s="268">
        <v>0.924115546900357</v>
      </c>
      <c r="AH989" s="295">
        <v>0.00985427550583873</v>
      </c>
    </row>
    <row r="990" spans="1:34">
      <c r="A990" s="315" t="s">
        <v>1669</v>
      </c>
      <c r="B990" s="321" t="s">
        <v>3351</v>
      </c>
      <c r="C990" s="293" t="s">
        <v>1773</v>
      </c>
      <c r="D990" s="321" t="s">
        <v>1774</v>
      </c>
      <c r="E990" s="263">
        <v>3925</v>
      </c>
      <c r="F990" s="263">
        <v>3556</v>
      </c>
      <c r="G990" s="263">
        <v>3497</v>
      </c>
      <c r="H990" s="264">
        <v>2152</v>
      </c>
      <c r="I990" s="264">
        <v>2002</v>
      </c>
      <c r="J990" s="264">
        <v>1935</v>
      </c>
      <c r="K990" s="264">
        <v>3801</v>
      </c>
      <c r="L990" s="264">
        <v>3599</v>
      </c>
      <c r="M990" s="264">
        <v>3393</v>
      </c>
      <c r="N990" s="267">
        <v>0.931884503148518</v>
      </c>
      <c r="O990" s="266">
        <v>109215</v>
      </c>
      <c r="P990" s="294">
        <v>0.9</v>
      </c>
      <c r="Q990" s="267">
        <v>0.905987261146497</v>
      </c>
      <c r="R990" s="267">
        <v>0.930297397769517</v>
      </c>
      <c r="S990" s="267">
        <v>0.946856090502499</v>
      </c>
      <c r="T990" s="295">
        <v>-0.0243101366230198</v>
      </c>
      <c r="U990" s="266">
        <v>117198</v>
      </c>
      <c r="V990" s="266">
        <v>105135</v>
      </c>
      <c r="W990" s="267">
        <v>0.897071622382634</v>
      </c>
      <c r="X990" s="267">
        <v>0.890955414012739</v>
      </c>
      <c r="Y990" s="268">
        <v>0.899163568773234</v>
      </c>
      <c r="Z990" s="268">
        <v>0.892659826361484</v>
      </c>
      <c r="AA990" s="295">
        <v>-0.00820815476049541</v>
      </c>
      <c r="AB990" s="264">
        <v>26362</v>
      </c>
      <c r="AC990" s="264">
        <v>23656</v>
      </c>
      <c r="AD990" s="264">
        <v>27205</v>
      </c>
      <c r="AE990" s="264">
        <v>24221</v>
      </c>
      <c r="AF990" s="268">
        <v>0.897352249449966</v>
      </c>
      <c r="AG990" s="268">
        <v>0.89031428046315</v>
      </c>
      <c r="AH990" s="295">
        <v>0.00703796898681563</v>
      </c>
    </row>
    <row r="991" spans="1:34">
      <c r="A991" s="315" t="s">
        <v>1669</v>
      </c>
      <c r="B991" s="321" t="s">
        <v>3351</v>
      </c>
      <c r="C991" s="293" t="s">
        <v>1775</v>
      </c>
      <c r="D991" s="321" t="s">
        <v>1776</v>
      </c>
      <c r="E991" s="263">
        <v>2402</v>
      </c>
      <c r="F991" s="263">
        <v>2342</v>
      </c>
      <c r="G991" s="263">
        <v>2206</v>
      </c>
      <c r="H991" s="264">
        <v>1815</v>
      </c>
      <c r="I991" s="264">
        <v>1747</v>
      </c>
      <c r="J991" s="264">
        <v>1630</v>
      </c>
      <c r="K991" s="264">
        <v>2712</v>
      </c>
      <c r="L991" s="264">
        <v>2601</v>
      </c>
      <c r="M991" s="264">
        <v>2533</v>
      </c>
      <c r="N991" s="267">
        <v>0.965074715782158</v>
      </c>
      <c r="O991" s="266">
        <v>77758</v>
      </c>
      <c r="P991" s="294">
        <v>0.9</v>
      </c>
      <c r="Q991" s="267">
        <v>0.975020815986678</v>
      </c>
      <c r="R991" s="267">
        <v>0.962534435261708</v>
      </c>
      <c r="S991" s="267">
        <v>0.959070796460177</v>
      </c>
      <c r="T991" s="295">
        <v>0.0124863807249698</v>
      </c>
      <c r="U991" s="266">
        <v>80572</v>
      </c>
      <c r="V991" s="266">
        <v>73663</v>
      </c>
      <c r="W991" s="267">
        <v>0.914250608151715</v>
      </c>
      <c r="X991" s="267">
        <v>0.918401332223147</v>
      </c>
      <c r="Y991" s="268">
        <v>0.898071625344353</v>
      </c>
      <c r="Z991" s="268">
        <v>0.933997050147493</v>
      </c>
      <c r="AA991" s="295">
        <v>0.0203297068787948</v>
      </c>
      <c r="AB991" s="264">
        <v>18521</v>
      </c>
      <c r="AC991" s="264">
        <v>17022</v>
      </c>
      <c r="AD991" s="264">
        <v>18878</v>
      </c>
      <c r="AE991" s="264">
        <v>17216</v>
      </c>
      <c r="AF991" s="268">
        <v>0.919064845310728</v>
      </c>
      <c r="AG991" s="268">
        <v>0.911961012819155</v>
      </c>
      <c r="AH991" s="295">
        <v>0.00710383249157387</v>
      </c>
    </row>
    <row r="992" spans="1:34">
      <c r="A992" s="315" t="s">
        <v>1669</v>
      </c>
      <c r="B992" s="321" t="s">
        <v>3351</v>
      </c>
      <c r="C992" s="293" t="s">
        <v>1777</v>
      </c>
      <c r="D992" s="321" t="s">
        <v>1778</v>
      </c>
      <c r="E992" s="263">
        <v>3270</v>
      </c>
      <c r="F992" s="263">
        <v>3029</v>
      </c>
      <c r="G992" s="263">
        <v>2950</v>
      </c>
      <c r="H992" s="264">
        <v>2251</v>
      </c>
      <c r="I992" s="264">
        <v>2140</v>
      </c>
      <c r="J992" s="264">
        <v>2065</v>
      </c>
      <c r="K992" s="264">
        <v>3299</v>
      </c>
      <c r="L992" s="264">
        <v>3055</v>
      </c>
      <c r="M992" s="264">
        <v>2999</v>
      </c>
      <c r="N992" s="267">
        <v>0.936047553617301</v>
      </c>
      <c r="O992" s="266">
        <v>94011</v>
      </c>
      <c r="P992" s="294">
        <v>0.9</v>
      </c>
      <c r="Q992" s="267">
        <v>0.926299694189602</v>
      </c>
      <c r="R992" s="267">
        <v>0.950688582852066</v>
      </c>
      <c r="S992" s="267">
        <v>0.926038193391937</v>
      </c>
      <c r="T992" s="295">
        <v>-0.0243888886624632</v>
      </c>
      <c r="U992" s="266">
        <v>100434</v>
      </c>
      <c r="V992" s="266">
        <v>91938</v>
      </c>
      <c r="W992" s="267">
        <v>0.915407133042595</v>
      </c>
      <c r="X992" s="267">
        <v>0.902140672782875</v>
      </c>
      <c r="Y992" s="268">
        <v>0.91737005775211</v>
      </c>
      <c r="Z992" s="268">
        <v>0.90906335253107</v>
      </c>
      <c r="AA992" s="295">
        <v>-0.0152293849692356</v>
      </c>
      <c r="AB992" s="264">
        <v>23038</v>
      </c>
      <c r="AC992" s="264">
        <v>20957</v>
      </c>
      <c r="AD992" s="264">
        <v>23361</v>
      </c>
      <c r="AE992" s="264">
        <v>21252</v>
      </c>
      <c r="AF992" s="268">
        <v>0.90967097838354</v>
      </c>
      <c r="AG992" s="268">
        <v>0.909721330422499</v>
      </c>
      <c r="AH992" s="295">
        <v>-5.03520389587564e-5</v>
      </c>
    </row>
    <row r="993" spans="1:34">
      <c r="A993" s="315" t="s">
        <v>1669</v>
      </c>
      <c r="B993" s="321" t="s">
        <v>3351</v>
      </c>
      <c r="C993" s="293" t="s">
        <v>1779</v>
      </c>
      <c r="D993" s="321" t="s">
        <v>1780</v>
      </c>
      <c r="E993" s="263">
        <v>4243</v>
      </c>
      <c r="F993" s="263">
        <v>4009</v>
      </c>
      <c r="G993" s="263">
        <v>3895</v>
      </c>
      <c r="H993" s="264">
        <v>2850</v>
      </c>
      <c r="I993" s="264">
        <v>2704</v>
      </c>
      <c r="J993" s="264">
        <v>2677</v>
      </c>
      <c r="K993" s="264">
        <v>4213</v>
      </c>
      <c r="L993" s="264">
        <v>3886</v>
      </c>
      <c r="M993" s="264">
        <v>3820</v>
      </c>
      <c r="N993" s="267">
        <v>0.943453579352108</v>
      </c>
      <c r="O993" s="266">
        <v>119495</v>
      </c>
      <c r="P993" s="294">
        <v>0.9</v>
      </c>
      <c r="Q993" s="267">
        <v>0.944850341739335</v>
      </c>
      <c r="R993" s="267">
        <v>0.948771929824561</v>
      </c>
      <c r="S993" s="267">
        <v>0.922383099928792</v>
      </c>
      <c r="T993" s="295">
        <v>-0.00392158808522602</v>
      </c>
      <c r="U993" s="266">
        <v>126657</v>
      </c>
      <c r="V993" s="266">
        <v>115662</v>
      </c>
      <c r="W993" s="267">
        <v>0.91319074350411</v>
      </c>
      <c r="X993" s="267">
        <v>0.917982559509781</v>
      </c>
      <c r="Y993" s="268">
        <v>0.939298245614035</v>
      </c>
      <c r="Z993" s="268">
        <v>0.906717303584144</v>
      </c>
      <c r="AA993" s="295">
        <v>-0.0213156861042543</v>
      </c>
      <c r="AB993" s="264">
        <v>29433</v>
      </c>
      <c r="AC993" s="264">
        <v>27001</v>
      </c>
      <c r="AD993" s="264">
        <v>29036</v>
      </c>
      <c r="AE993" s="264">
        <v>26332</v>
      </c>
      <c r="AF993" s="268">
        <v>0.917371657663167</v>
      </c>
      <c r="AG993" s="268">
        <v>0.906874225099876</v>
      </c>
      <c r="AH993" s="295">
        <v>0.0104974325632912</v>
      </c>
    </row>
    <row r="994" spans="1:34">
      <c r="A994" s="315" t="s">
        <v>1669</v>
      </c>
      <c r="B994" s="321" t="s">
        <v>3351</v>
      </c>
      <c r="C994" s="293" t="s">
        <v>1781</v>
      </c>
      <c r="D994" s="321" t="s">
        <v>1782</v>
      </c>
      <c r="E994" s="263">
        <v>3101</v>
      </c>
      <c r="F994" s="263">
        <v>2671</v>
      </c>
      <c r="G994" s="263">
        <v>2865</v>
      </c>
      <c r="H994" s="264">
        <v>1952</v>
      </c>
      <c r="I994" s="264">
        <v>1867</v>
      </c>
      <c r="J994" s="264">
        <v>1804</v>
      </c>
      <c r="K994" s="264">
        <v>2875</v>
      </c>
      <c r="L994" s="264">
        <v>2750</v>
      </c>
      <c r="M994" s="264">
        <v>2661</v>
      </c>
      <c r="N994" s="267">
        <v>0.958199855899795</v>
      </c>
      <c r="O994" s="266">
        <v>86444</v>
      </c>
      <c r="P994" s="294">
        <v>0.9</v>
      </c>
      <c r="Q994" s="267">
        <v>0.861335053208642</v>
      </c>
      <c r="R994" s="267">
        <v>0.956454918032787</v>
      </c>
      <c r="S994" s="267">
        <v>0.956521739130435</v>
      </c>
      <c r="T994" s="295">
        <v>-0.0951198648241446</v>
      </c>
      <c r="U994" s="266">
        <v>90215</v>
      </c>
      <c r="V994" s="266">
        <v>83315</v>
      </c>
      <c r="W994" s="267">
        <v>0.923516045003603</v>
      </c>
      <c r="X994" s="267">
        <v>0.923895517574976</v>
      </c>
      <c r="Y994" s="268">
        <v>0.924180327868853</v>
      </c>
      <c r="Z994" s="268">
        <v>0.925565217391304</v>
      </c>
      <c r="AA994" s="295">
        <v>-0.000284810293876725</v>
      </c>
      <c r="AB994" s="264">
        <v>20595</v>
      </c>
      <c r="AC994" s="264">
        <v>19157</v>
      </c>
      <c r="AD994" s="264">
        <v>20738</v>
      </c>
      <c r="AE994" s="264">
        <v>19160</v>
      </c>
      <c r="AF994" s="268">
        <v>0.930177227482399</v>
      </c>
      <c r="AG994" s="268">
        <v>0.923907802102421</v>
      </c>
      <c r="AH994" s="295">
        <v>0.00626942537997799</v>
      </c>
    </row>
    <row r="995" spans="1:34">
      <c r="A995" s="315" t="s">
        <v>1669</v>
      </c>
      <c r="B995" s="321" t="s">
        <v>3351</v>
      </c>
      <c r="C995" s="293" t="s">
        <v>1783</v>
      </c>
      <c r="D995" s="321" t="s">
        <v>1783</v>
      </c>
      <c r="E995" s="263">
        <v>1995</v>
      </c>
      <c r="F995" s="263">
        <v>1868</v>
      </c>
      <c r="G995" s="263">
        <v>1755</v>
      </c>
      <c r="H995" s="264">
        <v>2791</v>
      </c>
      <c r="I995" s="264">
        <v>2723</v>
      </c>
      <c r="J995" s="264">
        <v>2568</v>
      </c>
      <c r="K995" s="264">
        <v>3153</v>
      </c>
      <c r="L995" s="264">
        <v>2943</v>
      </c>
      <c r="M995" s="264">
        <v>2850</v>
      </c>
      <c r="N995" s="267">
        <v>0.959836982916992</v>
      </c>
      <c r="O995" s="266">
        <v>90910</v>
      </c>
      <c r="P995" s="294">
        <v>0.9</v>
      </c>
      <c r="Q995" s="267">
        <v>0.936340852130326</v>
      </c>
      <c r="R995" s="267">
        <v>0.975635972769617</v>
      </c>
      <c r="S995" s="267">
        <v>0.933396764985728</v>
      </c>
      <c r="T995" s="295">
        <v>-0.0392951206392909</v>
      </c>
      <c r="U995" s="266">
        <v>94714</v>
      </c>
      <c r="V995" s="266">
        <v>87175</v>
      </c>
      <c r="W995" s="267">
        <v>0.920402474818929</v>
      </c>
      <c r="X995" s="267">
        <v>0.879699248120301</v>
      </c>
      <c r="Y995" s="268">
        <v>0.920100322465066</v>
      </c>
      <c r="Z995" s="268">
        <v>0.903901046622265</v>
      </c>
      <c r="AA995" s="295">
        <v>-0.0404010743447655</v>
      </c>
      <c r="AB995" s="264">
        <v>22261</v>
      </c>
      <c r="AC995" s="264">
        <v>20307</v>
      </c>
      <c r="AD995" s="264">
        <v>22359</v>
      </c>
      <c r="AE995" s="264">
        <v>20754</v>
      </c>
      <c r="AF995" s="268">
        <v>0.91222317056736</v>
      </c>
      <c r="AG995" s="268">
        <v>0.92821682543942</v>
      </c>
      <c r="AH995" s="295">
        <v>-0.0159936548720605</v>
      </c>
    </row>
    <row r="996" spans="1:34">
      <c r="A996" s="315" t="s">
        <v>1669</v>
      </c>
      <c r="B996" s="321" t="s">
        <v>3349</v>
      </c>
      <c r="C996" s="293" t="s">
        <v>1784</v>
      </c>
      <c r="D996" s="321" t="s">
        <v>1785</v>
      </c>
      <c r="E996" s="263">
        <v>1999</v>
      </c>
      <c r="F996" s="263">
        <v>1969</v>
      </c>
      <c r="G996" s="263">
        <v>1812</v>
      </c>
      <c r="H996" s="264">
        <v>1052</v>
      </c>
      <c r="I996" s="264">
        <v>1031</v>
      </c>
      <c r="J996" s="264">
        <v>995</v>
      </c>
      <c r="K996" s="264">
        <v>1994</v>
      </c>
      <c r="L996" s="264">
        <v>1959</v>
      </c>
      <c r="M996" s="264">
        <v>1888</v>
      </c>
      <c r="N996" s="267">
        <v>0.963727231567583</v>
      </c>
      <c r="O996" s="266">
        <v>55343</v>
      </c>
      <c r="P996" s="294">
        <v>0.9</v>
      </c>
      <c r="Q996" s="267">
        <v>0.984992496248124</v>
      </c>
      <c r="R996" s="267">
        <v>0.980038022813688</v>
      </c>
      <c r="S996" s="267">
        <v>0.982447342026078</v>
      </c>
      <c r="T996" s="295">
        <v>0.00495447343443578</v>
      </c>
      <c r="U996" s="266">
        <v>57426</v>
      </c>
      <c r="V996" s="266">
        <v>53846</v>
      </c>
      <c r="W996" s="267">
        <v>0.937658900149758</v>
      </c>
      <c r="X996" s="267">
        <v>0.906453226613307</v>
      </c>
      <c r="Y996" s="268">
        <v>0.945817490494297</v>
      </c>
      <c r="Z996" s="268">
        <v>0.946840521564694</v>
      </c>
      <c r="AA996" s="295">
        <v>-0.0393642638809899</v>
      </c>
      <c r="AB996" s="264">
        <v>13326</v>
      </c>
      <c r="AC996" s="264">
        <v>12511</v>
      </c>
      <c r="AD996" s="264">
        <v>14040</v>
      </c>
      <c r="AE996" s="264">
        <v>13286</v>
      </c>
      <c r="AF996" s="268">
        <v>0.938841362749512</v>
      </c>
      <c r="AG996" s="268">
        <v>0.946296296296296</v>
      </c>
      <c r="AH996" s="295">
        <v>-0.00745493354678406</v>
      </c>
    </row>
    <row r="997" spans="1:34">
      <c r="A997" s="315" t="s">
        <v>1669</v>
      </c>
      <c r="B997" s="321" t="s">
        <v>3349</v>
      </c>
      <c r="C997" s="293" t="s">
        <v>1786</v>
      </c>
      <c r="D997" s="321" t="s">
        <v>1787</v>
      </c>
      <c r="E997" s="263">
        <v>1893</v>
      </c>
      <c r="F997" s="263">
        <v>1870</v>
      </c>
      <c r="G997" s="263">
        <v>1736</v>
      </c>
      <c r="H997" s="264">
        <v>1091</v>
      </c>
      <c r="I997" s="264">
        <v>1004</v>
      </c>
      <c r="J997" s="264">
        <v>1037</v>
      </c>
      <c r="K997" s="264">
        <v>1871</v>
      </c>
      <c r="L997" s="264">
        <v>1830</v>
      </c>
      <c r="M997" s="264">
        <v>1746</v>
      </c>
      <c r="N997" s="267">
        <v>0.976457525687832</v>
      </c>
      <c r="O997" s="266">
        <v>51887</v>
      </c>
      <c r="P997" s="294">
        <v>0.9</v>
      </c>
      <c r="Q997" s="267">
        <v>0.987849973586899</v>
      </c>
      <c r="R997" s="267">
        <v>0.92025664527956</v>
      </c>
      <c r="S997" s="267">
        <v>0.978086584714057</v>
      </c>
      <c r="T997" s="295">
        <v>0.067593328307339</v>
      </c>
      <c r="U997" s="266">
        <v>53138</v>
      </c>
      <c r="V997" s="266">
        <v>50049</v>
      </c>
      <c r="W997" s="267">
        <v>0.941868342805525</v>
      </c>
      <c r="X997" s="267">
        <v>0.917062863180137</v>
      </c>
      <c r="Y997" s="268">
        <v>0.950504124656279</v>
      </c>
      <c r="Z997" s="268">
        <v>0.933190807055051</v>
      </c>
      <c r="AA997" s="295">
        <v>-0.0334412614761413</v>
      </c>
      <c r="AB997" s="264">
        <v>12732</v>
      </c>
      <c r="AC997" s="264">
        <v>12046</v>
      </c>
      <c r="AD997" s="264">
        <v>11659</v>
      </c>
      <c r="AE997" s="264">
        <v>10960</v>
      </c>
      <c r="AF997" s="268">
        <v>0.946120012566761</v>
      </c>
      <c r="AG997" s="268">
        <v>0.940046316150613</v>
      </c>
      <c r="AH997" s="295">
        <v>0.00607369641614763</v>
      </c>
    </row>
    <row r="998" spans="1:34">
      <c r="A998" s="315" t="s">
        <v>1669</v>
      </c>
      <c r="B998" s="321" t="s">
        <v>3349</v>
      </c>
      <c r="C998" s="293" t="s">
        <v>1788</v>
      </c>
      <c r="D998" s="321" t="s">
        <v>1789</v>
      </c>
      <c r="E998" s="263">
        <v>4635</v>
      </c>
      <c r="F998" s="263">
        <v>4374</v>
      </c>
      <c r="G998" s="263">
        <v>4314</v>
      </c>
      <c r="H998" s="264">
        <v>2581</v>
      </c>
      <c r="I998" s="264">
        <v>2554</v>
      </c>
      <c r="J998" s="264">
        <v>2405</v>
      </c>
      <c r="K998" s="264">
        <v>4085</v>
      </c>
      <c r="L998" s="264">
        <v>4014</v>
      </c>
      <c r="M998" s="264">
        <v>3839</v>
      </c>
      <c r="N998" s="267">
        <v>0.958675007292646</v>
      </c>
      <c r="O998" s="266">
        <v>118312</v>
      </c>
      <c r="P998" s="294">
        <v>0.9</v>
      </c>
      <c r="Q998" s="267">
        <v>0.94368932038835</v>
      </c>
      <c r="R998" s="267">
        <v>0.989538938395971</v>
      </c>
      <c r="S998" s="267">
        <v>0.982619339045288</v>
      </c>
      <c r="T998" s="295">
        <v>-0.045849618007621</v>
      </c>
      <c r="U998" s="266">
        <v>123412</v>
      </c>
      <c r="V998" s="266">
        <v>115592</v>
      </c>
      <c r="W998" s="267">
        <v>0.936635011182057</v>
      </c>
      <c r="X998" s="267">
        <v>0.930744336569579</v>
      </c>
      <c r="Y998" s="268">
        <v>0.931809376210771</v>
      </c>
      <c r="Z998" s="268">
        <v>0.939779681762546</v>
      </c>
      <c r="AA998" s="295">
        <v>-0.00106503964119165</v>
      </c>
      <c r="AB998" s="264">
        <v>30012</v>
      </c>
      <c r="AC998" s="264">
        <v>28168</v>
      </c>
      <c r="AD998" s="264">
        <v>28648</v>
      </c>
      <c r="AE998" s="264">
        <v>27098</v>
      </c>
      <c r="AF998" s="268">
        <v>0.938557910169266</v>
      </c>
      <c r="AG998" s="268">
        <v>0.945895001396258</v>
      </c>
      <c r="AH998" s="295">
        <v>-0.00733709122699244</v>
      </c>
    </row>
    <row r="999" spans="1:34">
      <c r="A999" s="315" t="s">
        <v>1669</v>
      </c>
      <c r="B999" s="321" t="s">
        <v>3349</v>
      </c>
      <c r="C999" s="293" t="s">
        <v>1790</v>
      </c>
      <c r="D999" s="321" t="s">
        <v>1791</v>
      </c>
      <c r="E999" s="263">
        <v>1359</v>
      </c>
      <c r="F999" s="263">
        <v>1352</v>
      </c>
      <c r="G999" s="263">
        <v>1260</v>
      </c>
      <c r="H999" s="264">
        <v>792</v>
      </c>
      <c r="I999" s="264">
        <v>787</v>
      </c>
      <c r="J999" s="264">
        <v>724</v>
      </c>
      <c r="K999" s="264">
        <v>1412</v>
      </c>
      <c r="L999" s="264">
        <v>1407</v>
      </c>
      <c r="M999" s="264">
        <v>1278</v>
      </c>
      <c r="N999" s="267">
        <v>0.99753464472933</v>
      </c>
      <c r="O999" s="266">
        <v>38439</v>
      </c>
      <c r="P999" s="294">
        <v>0.9</v>
      </c>
      <c r="Q999" s="267">
        <v>0.994849153789551</v>
      </c>
      <c r="R999" s="267">
        <v>0.993686868686869</v>
      </c>
      <c r="S999" s="267">
        <v>0.996458923512748</v>
      </c>
      <c r="T999" s="295">
        <v>0.00116228510268246</v>
      </c>
      <c r="U999" s="266">
        <v>38534</v>
      </c>
      <c r="V999" s="266">
        <v>36305</v>
      </c>
      <c r="W999" s="267">
        <v>0.942154980017647</v>
      </c>
      <c r="X999" s="267">
        <v>0.927152317880795</v>
      </c>
      <c r="Y999" s="268">
        <v>0.914141414141414</v>
      </c>
      <c r="Z999" s="268">
        <v>0.905099150141643</v>
      </c>
      <c r="AA999" s="295">
        <v>0.0130109037393805</v>
      </c>
      <c r="AB999" s="264">
        <v>9152</v>
      </c>
      <c r="AC999" s="264">
        <v>8499</v>
      </c>
      <c r="AD999" s="264">
        <v>8791</v>
      </c>
      <c r="AE999" s="264">
        <v>8238</v>
      </c>
      <c r="AF999" s="268">
        <v>0.928649475524476</v>
      </c>
      <c r="AG999" s="268">
        <v>0.937094756000455</v>
      </c>
      <c r="AH999" s="295">
        <v>-0.00844528047597948</v>
      </c>
    </row>
    <row r="1000" spans="1:34">
      <c r="A1000" s="315" t="s">
        <v>1669</v>
      </c>
      <c r="B1000" s="321" t="s">
        <v>3350</v>
      </c>
      <c r="C1000" s="293" t="s">
        <v>1792</v>
      </c>
      <c r="D1000" s="321" t="s">
        <v>1793</v>
      </c>
      <c r="E1000" s="263">
        <v>3375</v>
      </c>
      <c r="F1000" s="263">
        <v>3061</v>
      </c>
      <c r="G1000" s="263">
        <v>2990</v>
      </c>
      <c r="H1000" s="264">
        <v>1443</v>
      </c>
      <c r="I1000" s="264">
        <v>1258</v>
      </c>
      <c r="J1000" s="264">
        <v>1218</v>
      </c>
      <c r="K1000" s="264">
        <v>2487</v>
      </c>
      <c r="L1000" s="264">
        <v>2010</v>
      </c>
      <c r="M1000" s="264">
        <v>2230</v>
      </c>
      <c r="N1000" s="267">
        <v>0.938262907946996</v>
      </c>
      <c r="O1000" s="266">
        <v>77250</v>
      </c>
      <c r="P1000" s="294">
        <v>0.9</v>
      </c>
      <c r="Q1000" s="267">
        <v>0.906962962962963</v>
      </c>
      <c r="R1000" s="267">
        <v>0.871794871794872</v>
      </c>
      <c r="S1000" s="267">
        <v>0.808202653799759</v>
      </c>
      <c r="T1000" s="295">
        <v>0.0351680911680912</v>
      </c>
      <c r="U1000" s="266">
        <v>82333</v>
      </c>
      <c r="V1000" s="266">
        <v>70489</v>
      </c>
      <c r="W1000" s="267">
        <v>0.856145166579622</v>
      </c>
      <c r="X1000" s="267">
        <v>0.885925925925926</v>
      </c>
      <c r="Y1000" s="268">
        <v>0.844074844074844</v>
      </c>
      <c r="Z1000" s="268">
        <v>0.896662645757941</v>
      </c>
      <c r="AA1000" s="295">
        <v>0.0418510818510818</v>
      </c>
      <c r="AB1000" s="264">
        <v>18328</v>
      </c>
      <c r="AC1000" s="264">
        <v>16202</v>
      </c>
      <c r="AD1000" s="264">
        <v>18481</v>
      </c>
      <c r="AE1000" s="264">
        <v>15989</v>
      </c>
      <c r="AF1000" s="268">
        <v>0.884002618943693</v>
      </c>
      <c r="AG1000" s="268">
        <v>0.865158811752611</v>
      </c>
      <c r="AH1000" s="295">
        <v>0.0188438071910819</v>
      </c>
    </row>
    <row r="1001" spans="1:34">
      <c r="A1001" s="315" t="s">
        <v>1669</v>
      </c>
      <c r="B1001" s="321" t="s">
        <v>3350</v>
      </c>
      <c r="C1001" s="293" t="s">
        <v>1794</v>
      </c>
      <c r="D1001" s="321" t="s">
        <v>1795</v>
      </c>
      <c r="E1001" s="263">
        <v>4413</v>
      </c>
      <c r="F1001" s="263">
        <v>4303</v>
      </c>
      <c r="G1001" s="263">
        <v>3952</v>
      </c>
      <c r="H1001" s="264">
        <v>1727</v>
      </c>
      <c r="I1001" s="264">
        <v>1723</v>
      </c>
      <c r="J1001" s="264">
        <v>1545</v>
      </c>
      <c r="K1001" s="264">
        <v>2960</v>
      </c>
      <c r="L1001" s="264">
        <v>2922</v>
      </c>
      <c r="M1001" s="264">
        <v>2710</v>
      </c>
      <c r="N1001" s="267">
        <v>0.98876382708509</v>
      </c>
      <c r="O1001" s="266">
        <v>101990</v>
      </c>
      <c r="P1001" s="294">
        <v>0.9</v>
      </c>
      <c r="Q1001" s="267">
        <v>0.975073646045774</v>
      </c>
      <c r="R1001" s="267">
        <v>0.997683844817603</v>
      </c>
      <c r="S1001" s="267">
        <v>0.987162162162162</v>
      </c>
      <c r="T1001" s="295">
        <v>-0.0226101987718289</v>
      </c>
      <c r="U1001" s="266">
        <v>103149</v>
      </c>
      <c r="V1001" s="266">
        <v>92376</v>
      </c>
      <c r="W1001" s="267">
        <v>0.895558851758136</v>
      </c>
      <c r="X1001" s="267">
        <v>0.895535916610016</v>
      </c>
      <c r="Y1001" s="268">
        <v>0.894614939200926</v>
      </c>
      <c r="Z1001" s="268">
        <v>0.915540540540541</v>
      </c>
      <c r="AA1001" s="295">
        <v>0.000920977409089363</v>
      </c>
      <c r="AB1001" s="264">
        <v>22839</v>
      </c>
      <c r="AC1001" s="264">
        <v>20488</v>
      </c>
      <c r="AD1001" s="264">
        <v>23236</v>
      </c>
      <c r="AE1001" s="264">
        <v>20975</v>
      </c>
      <c r="AF1001" s="268">
        <v>0.897062042996629</v>
      </c>
      <c r="AG1001" s="268">
        <v>0.902694095369255</v>
      </c>
      <c r="AH1001" s="295">
        <v>-0.00563205237262598</v>
      </c>
    </row>
    <row r="1002" spans="1:34">
      <c r="A1002" s="315" t="s">
        <v>1669</v>
      </c>
      <c r="B1002" s="321" t="s">
        <v>3350</v>
      </c>
      <c r="C1002" s="293" t="s">
        <v>1796</v>
      </c>
      <c r="D1002" s="321" t="s">
        <v>1797</v>
      </c>
      <c r="E1002" s="263">
        <v>2165</v>
      </c>
      <c r="F1002" s="263">
        <v>1995</v>
      </c>
      <c r="G1002" s="263">
        <v>1968</v>
      </c>
      <c r="H1002" s="264">
        <v>1108</v>
      </c>
      <c r="I1002" s="264">
        <v>1007</v>
      </c>
      <c r="J1002" s="264">
        <v>1034</v>
      </c>
      <c r="K1002" s="264">
        <v>1492</v>
      </c>
      <c r="L1002" s="264">
        <v>1395</v>
      </c>
      <c r="M1002" s="264">
        <v>1362</v>
      </c>
      <c r="N1002" s="267">
        <v>0.912866087659059</v>
      </c>
      <c r="O1002" s="266">
        <v>45196</v>
      </c>
      <c r="P1002" s="294">
        <v>0.9</v>
      </c>
      <c r="Q1002" s="267">
        <v>0.921478060046189</v>
      </c>
      <c r="R1002" s="267">
        <v>0.90884476534296</v>
      </c>
      <c r="S1002" s="267">
        <v>0.934986595174263</v>
      </c>
      <c r="T1002" s="295">
        <v>0.012633294703229</v>
      </c>
      <c r="U1002" s="266">
        <v>49510</v>
      </c>
      <c r="V1002" s="266">
        <v>45142</v>
      </c>
      <c r="W1002" s="267">
        <v>0.911775398909311</v>
      </c>
      <c r="X1002" s="267">
        <v>0.909006928406466</v>
      </c>
      <c r="Y1002" s="268">
        <v>0.933212996389892</v>
      </c>
      <c r="Z1002" s="268">
        <v>0.912868632707775</v>
      </c>
      <c r="AA1002" s="295">
        <v>-0.0242060679834253</v>
      </c>
      <c r="AB1002" s="264">
        <v>11641</v>
      </c>
      <c r="AC1002" s="264">
        <v>10678</v>
      </c>
      <c r="AD1002" s="264">
        <v>10966</v>
      </c>
      <c r="AE1002" s="264">
        <v>9986</v>
      </c>
      <c r="AF1002" s="268">
        <v>0.917275148183146</v>
      </c>
      <c r="AG1002" s="268">
        <v>0.91063286521977</v>
      </c>
      <c r="AH1002" s="295">
        <v>0.00664228296337566</v>
      </c>
    </row>
    <row r="1003" spans="1:34">
      <c r="A1003" s="315" t="s">
        <v>1669</v>
      </c>
      <c r="B1003" s="321" t="s">
        <v>3350</v>
      </c>
      <c r="C1003" s="293" t="s">
        <v>1798</v>
      </c>
      <c r="D1003" s="321" t="s">
        <v>1799</v>
      </c>
      <c r="E1003" s="263">
        <v>3265</v>
      </c>
      <c r="F1003" s="263">
        <v>2960</v>
      </c>
      <c r="G1003" s="263">
        <v>2688</v>
      </c>
      <c r="H1003" s="264">
        <v>1621</v>
      </c>
      <c r="I1003" s="264">
        <v>1543</v>
      </c>
      <c r="J1003" s="264">
        <v>1450</v>
      </c>
      <c r="K1003" s="264">
        <v>2441</v>
      </c>
      <c r="L1003" s="264">
        <v>2348</v>
      </c>
      <c r="M1003" s="264">
        <v>2194</v>
      </c>
      <c r="N1003" s="267">
        <v>0.900544017689998</v>
      </c>
      <c r="O1003" s="266">
        <v>71677</v>
      </c>
      <c r="P1003" s="294">
        <v>0.9</v>
      </c>
      <c r="Q1003" s="267">
        <v>0.906584992343032</v>
      </c>
      <c r="R1003" s="267">
        <v>0.951881554595928</v>
      </c>
      <c r="S1003" s="267">
        <v>0.961900860303154</v>
      </c>
      <c r="T1003" s="295">
        <v>-0.0452965622528964</v>
      </c>
      <c r="U1003" s="266">
        <v>79593</v>
      </c>
      <c r="V1003" s="266">
        <v>68173</v>
      </c>
      <c r="W1003" s="267">
        <v>0.856520045732665</v>
      </c>
      <c r="X1003" s="267">
        <v>0.823277182235835</v>
      </c>
      <c r="Y1003" s="268">
        <v>0.894509561998766</v>
      </c>
      <c r="Z1003" s="268">
        <v>0.898811962310529</v>
      </c>
      <c r="AA1003" s="295">
        <v>-0.0712323797629316</v>
      </c>
      <c r="AB1003" s="264">
        <v>17975</v>
      </c>
      <c r="AC1003" s="264">
        <v>15586</v>
      </c>
      <c r="AD1003" s="264">
        <v>17679</v>
      </c>
      <c r="AE1003" s="264">
        <v>15581</v>
      </c>
      <c r="AF1003" s="268">
        <v>0.867093184979138</v>
      </c>
      <c r="AG1003" s="268">
        <v>0.881328129419085</v>
      </c>
      <c r="AH1003" s="295">
        <v>-0.0142349444399471</v>
      </c>
    </row>
    <row r="1004" spans="1:34">
      <c r="A1004" s="315" t="s">
        <v>1669</v>
      </c>
      <c r="B1004" s="321" t="s">
        <v>3350</v>
      </c>
      <c r="C1004" s="293" t="s">
        <v>1800</v>
      </c>
      <c r="D1004" s="321" t="s">
        <v>1801</v>
      </c>
      <c r="E1004" s="263">
        <v>2551</v>
      </c>
      <c r="F1004" s="263">
        <v>2540</v>
      </c>
      <c r="G1004" s="263">
        <v>2341</v>
      </c>
      <c r="H1004" s="264">
        <v>1334</v>
      </c>
      <c r="I1004" s="264">
        <v>1321</v>
      </c>
      <c r="J1004" s="264">
        <v>1240</v>
      </c>
      <c r="K1004" s="264">
        <v>1907</v>
      </c>
      <c r="L1004" s="264">
        <v>1846</v>
      </c>
      <c r="M1004" s="264">
        <v>1680</v>
      </c>
      <c r="N1004" s="267">
        <v>0.98860883797054</v>
      </c>
      <c r="O1004" s="266">
        <v>60404</v>
      </c>
      <c r="P1004" s="294">
        <v>0.9</v>
      </c>
      <c r="Q1004" s="267">
        <v>0.995687965503724</v>
      </c>
      <c r="R1004" s="267">
        <v>0.990254872563718</v>
      </c>
      <c r="S1004" s="267">
        <v>0.968012585212375</v>
      </c>
      <c r="T1004" s="295">
        <v>0.00543309294000593</v>
      </c>
      <c r="U1004" s="266">
        <v>61100</v>
      </c>
      <c r="V1004" s="266">
        <v>55849</v>
      </c>
      <c r="W1004" s="267">
        <v>0.914058919803601</v>
      </c>
      <c r="X1004" s="267">
        <v>0.917679341434732</v>
      </c>
      <c r="Y1004" s="268">
        <v>0.929535232383808</v>
      </c>
      <c r="Z1004" s="268">
        <v>0.880964866282119</v>
      </c>
      <c r="AA1004" s="295">
        <v>-0.0118558909490766</v>
      </c>
      <c r="AB1004" s="264">
        <v>14475</v>
      </c>
      <c r="AC1004" s="264">
        <v>13315</v>
      </c>
      <c r="AD1004" s="264">
        <v>14548</v>
      </c>
      <c r="AE1004" s="264">
        <v>13358</v>
      </c>
      <c r="AF1004" s="268">
        <v>0.91986183074266</v>
      </c>
      <c r="AG1004" s="268">
        <v>0.918201814682431</v>
      </c>
      <c r="AH1004" s="295">
        <v>0.00166001606022914</v>
      </c>
    </row>
    <row r="1005" spans="1:34">
      <c r="A1005" s="315" t="s">
        <v>1669</v>
      </c>
      <c r="B1005" s="321" t="s">
        <v>3350</v>
      </c>
      <c r="C1005" s="293" t="s">
        <v>1802</v>
      </c>
      <c r="D1005" s="321" t="s">
        <v>1803</v>
      </c>
      <c r="E1005" s="263">
        <v>0</v>
      </c>
      <c r="F1005" s="263">
        <v>0</v>
      </c>
      <c r="G1005" s="263">
        <v>0</v>
      </c>
      <c r="H1005" s="264">
        <v>0</v>
      </c>
      <c r="I1005" s="264">
        <v>0</v>
      </c>
      <c r="J1005" s="264">
        <v>0</v>
      </c>
      <c r="K1005" s="264">
        <v>0</v>
      </c>
      <c r="L1005" s="264">
        <v>0</v>
      </c>
      <c r="M1005" s="264">
        <v>0</v>
      </c>
      <c r="N1005" s="267">
        <v>0</v>
      </c>
      <c r="O1005" s="266">
        <v>0</v>
      </c>
      <c r="P1005" s="294">
        <v>0.9</v>
      </c>
      <c r="Q1005" s="267">
        <v>0</v>
      </c>
      <c r="R1005" s="267">
        <v>0</v>
      </c>
      <c r="S1005" s="267">
        <v>0</v>
      </c>
      <c r="T1005" s="295">
        <v>0</v>
      </c>
      <c r="U1005" s="266">
        <v>0</v>
      </c>
      <c r="V1005" s="266">
        <v>0</v>
      </c>
      <c r="W1005" s="267">
        <v>0</v>
      </c>
      <c r="X1005" s="267">
        <v>0</v>
      </c>
      <c r="Y1005" s="268">
        <v>0</v>
      </c>
      <c r="Z1005" s="268">
        <v>0</v>
      </c>
      <c r="AA1005" s="295">
        <v>0</v>
      </c>
      <c r="AB1005" s="264">
        <v>0</v>
      </c>
      <c r="AC1005" s="264">
        <v>0</v>
      </c>
      <c r="AD1005" s="264">
        <v>0</v>
      </c>
      <c r="AE1005" s="264">
        <v>0</v>
      </c>
      <c r="AF1005" s="268">
        <v>0</v>
      </c>
      <c r="AG1005" s="268">
        <v>0</v>
      </c>
      <c r="AH1005" s="295">
        <v>0</v>
      </c>
    </row>
    <row r="1006" spans="1:34">
      <c r="A1006" s="315" t="s">
        <v>1669</v>
      </c>
      <c r="B1006" s="321" t="s">
        <v>3350</v>
      </c>
      <c r="C1006" s="293" t="s">
        <v>1804</v>
      </c>
      <c r="D1006" s="321" t="s">
        <v>1805</v>
      </c>
      <c r="E1006" s="263">
        <v>2711</v>
      </c>
      <c r="F1006" s="263">
        <v>2586</v>
      </c>
      <c r="G1006" s="263">
        <v>2467</v>
      </c>
      <c r="H1006" s="264">
        <v>1419</v>
      </c>
      <c r="I1006" s="264">
        <v>1367</v>
      </c>
      <c r="J1006" s="264">
        <v>1314</v>
      </c>
      <c r="K1006" s="264">
        <v>1887</v>
      </c>
      <c r="L1006" s="264">
        <v>1783</v>
      </c>
      <c r="M1006" s="264">
        <v>1717</v>
      </c>
      <c r="N1006" s="267">
        <v>0.95144543665809</v>
      </c>
      <c r="O1006" s="266">
        <v>62862</v>
      </c>
      <c r="P1006" s="294">
        <v>0.9</v>
      </c>
      <c r="Q1006" s="267">
        <v>0.953891552932497</v>
      </c>
      <c r="R1006" s="267">
        <v>0.963354474982382</v>
      </c>
      <c r="S1006" s="267">
        <v>0.944886062533121</v>
      </c>
      <c r="T1006" s="295">
        <v>-0.00946292204988464</v>
      </c>
      <c r="U1006" s="266">
        <v>66070</v>
      </c>
      <c r="V1006" s="266">
        <v>58738</v>
      </c>
      <c r="W1006" s="267">
        <v>0.889026789768427</v>
      </c>
      <c r="X1006" s="267">
        <v>0.909996311324235</v>
      </c>
      <c r="Y1006" s="268">
        <v>0.92600422832981</v>
      </c>
      <c r="Z1006" s="268">
        <v>0.90990990990991</v>
      </c>
      <c r="AA1006" s="295">
        <v>-0.0160079170055751</v>
      </c>
      <c r="AB1006" s="264">
        <v>15360</v>
      </c>
      <c r="AC1006" s="264">
        <v>14094</v>
      </c>
      <c r="AD1006" s="264">
        <v>15145</v>
      </c>
      <c r="AE1006" s="264">
        <v>13689</v>
      </c>
      <c r="AF1006" s="268">
        <v>0.917578125</v>
      </c>
      <c r="AG1006" s="268">
        <v>0.903862660944206</v>
      </c>
      <c r="AH1006" s="295">
        <v>0.013715464055794</v>
      </c>
    </row>
    <row r="1007" spans="1:34">
      <c r="A1007" s="315" t="s">
        <v>1669</v>
      </c>
      <c r="B1007" s="321" t="s">
        <v>3350</v>
      </c>
      <c r="C1007" s="293" t="s">
        <v>1806</v>
      </c>
      <c r="D1007" s="321" t="s">
        <v>1807</v>
      </c>
      <c r="E1007" s="263">
        <v>0</v>
      </c>
      <c r="F1007" s="263">
        <v>0</v>
      </c>
      <c r="G1007" s="263">
        <v>0</v>
      </c>
      <c r="H1007" s="264">
        <v>0</v>
      </c>
      <c r="I1007" s="264">
        <v>0</v>
      </c>
      <c r="J1007" s="264">
        <v>0</v>
      </c>
      <c r="K1007" s="264">
        <v>0</v>
      </c>
      <c r="L1007" s="264">
        <v>0</v>
      </c>
      <c r="M1007" s="264">
        <v>0</v>
      </c>
      <c r="N1007" s="267">
        <v>0</v>
      </c>
      <c r="O1007" s="266">
        <v>0</v>
      </c>
      <c r="P1007" s="294">
        <v>0.9</v>
      </c>
      <c r="Q1007" s="267">
        <v>0</v>
      </c>
      <c r="R1007" s="267">
        <v>0</v>
      </c>
      <c r="S1007" s="267">
        <v>0</v>
      </c>
      <c r="T1007" s="295">
        <v>0</v>
      </c>
      <c r="U1007" s="266">
        <v>0</v>
      </c>
      <c r="V1007" s="266">
        <v>0</v>
      </c>
      <c r="W1007" s="267">
        <v>0</v>
      </c>
      <c r="X1007" s="267">
        <v>0</v>
      </c>
      <c r="Y1007" s="268">
        <v>0</v>
      </c>
      <c r="Z1007" s="268">
        <v>0</v>
      </c>
      <c r="AA1007" s="295">
        <v>0</v>
      </c>
      <c r="AB1007" s="264">
        <v>0</v>
      </c>
      <c r="AC1007" s="264">
        <v>0</v>
      </c>
      <c r="AD1007" s="264">
        <v>0</v>
      </c>
      <c r="AE1007" s="264">
        <v>0</v>
      </c>
      <c r="AF1007" s="268">
        <v>0</v>
      </c>
      <c r="AG1007" s="268">
        <v>0</v>
      </c>
      <c r="AH1007" s="295">
        <v>0</v>
      </c>
    </row>
    <row r="1008" spans="1:34">
      <c r="A1008" s="315" t="s">
        <v>1669</v>
      </c>
      <c r="B1008" s="321" t="s">
        <v>3350</v>
      </c>
      <c r="C1008" s="293" t="s">
        <v>1808</v>
      </c>
      <c r="D1008" s="321" t="s">
        <v>1809</v>
      </c>
      <c r="E1008" s="263">
        <v>2717</v>
      </c>
      <c r="F1008" s="263">
        <v>2528</v>
      </c>
      <c r="G1008" s="263">
        <v>2293</v>
      </c>
      <c r="H1008" s="264">
        <v>1282</v>
      </c>
      <c r="I1008" s="264">
        <v>1232</v>
      </c>
      <c r="J1008" s="264">
        <v>1163</v>
      </c>
      <c r="K1008" s="264">
        <v>1876</v>
      </c>
      <c r="L1008" s="264">
        <v>1791</v>
      </c>
      <c r="M1008" s="264">
        <v>1652</v>
      </c>
      <c r="N1008" s="267">
        <v>0.934113786248462</v>
      </c>
      <c r="O1008" s="266">
        <v>59206</v>
      </c>
      <c r="P1008" s="294">
        <v>0.9</v>
      </c>
      <c r="Q1008" s="267">
        <v>0.930437983069562</v>
      </c>
      <c r="R1008" s="267">
        <v>0.960998439937597</v>
      </c>
      <c r="S1008" s="267">
        <v>0.954690831556503</v>
      </c>
      <c r="T1008" s="295">
        <v>-0.0305604568680354</v>
      </c>
      <c r="U1008" s="266">
        <v>63382</v>
      </c>
      <c r="V1008" s="266">
        <v>53429</v>
      </c>
      <c r="W1008" s="267">
        <v>0.842968035088826</v>
      </c>
      <c r="X1008" s="267">
        <v>0.843945528156055</v>
      </c>
      <c r="Y1008" s="268">
        <v>0.907176287051482</v>
      </c>
      <c r="Z1008" s="268">
        <v>0.880597014925373</v>
      </c>
      <c r="AA1008" s="295">
        <v>-0.0632307588954275</v>
      </c>
      <c r="AB1008" s="264">
        <v>14803</v>
      </c>
      <c r="AC1008" s="264">
        <v>12935</v>
      </c>
      <c r="AD1008" s="264">
        <v>13872</v>
      </c>
      <c r="AE1008" s="264">
        <v>12252</v>
      </c>
      <c r="AF1008" s="268">
        <v>0.873809362966966</v>
      </c>
      <c r="AG1008" s="268">
        <v>0.883217993079585</v>
      </c>
      <c r="AH1008" s="295">
        <v>-0.00940863011261861</v>
      </c>
    </row>
    <row r="1009" spans="1:34">
      <c r="A1009" s="315" t="s">
        <v>1669</v>
      </c>
      <c r="B1009" s="321" t="s">
        <v>3350</v>
      </c>
      <c r="C1009" s="293" t="s">
        <v>1810</v>
      </c>
      <c r="D1009" s="321" t="s">
        <v>1811</v>
      </c>
      <c r="E1009" s="263">
        <v>1838</v>
      </c>
      <c r="F1009" s="263">
        <v>1746</v>
      </c>
      <c r="G1009" s="263">
        <v>1505</v>
      </c>
      <c r="H1009" s="264">
        <v>837</v>
      </c>
      <c r="I1009" s="264">
        <v>775</v>
      </c>
      <c r="J1009" s="264">
        <v>764</v>
      </c>
      <c r="K1009" s="264">
        <v>1368</v>
      </c>
      <c r="L1009" s="264">
        <v>1320</v>
      </c>
      <c r="M1009" s="264">
        <v>1210</v>
      </c>
      <c r="N1009" s="267">
        <v>0.929209746385828</v>
      </c>
      <c r="O1009" s="266">
        <v>41072</v>
      </c>
      <c r="P1009" s="294">
        <v>0.9</v>
      </c>
      <c r="Q1009" s="267">
        <v>0.949945593035909</v>
      </c>
      <c r="R1009" s="267">
        <v>0.925925925925926</v>
      </c>
      <c r="S1009" s="267">
        <v>0.964912280701754</v>
      </c>
      <c r="T1009" s="295">
        <v>0.0240196671099827</v>
      </c>
      <c r="U1009" s="266">
        <v>44201</v>
      </c>
      <c r="V1009" s="266">
        <v>38137</v>
      </c>
      <c r="W1009" s="267">
        <v>0.86280853374358</v>
      </c>
      <c r="X1009" s="267">
        <v>0.818824809575626</v>
      </c>
      <c r="Y1009" s="268">
        <v>0.912783751493429</v>
      </c>
      <c r="Z1009" s="268">
        <v>0.884502923976608</v>
      </c>
      <c r="AA1009" s="295">
        <v>-0.0939589419178033</v>
      </c>
      <c r="AB1009" s="264">
        <v>9926</v>
      </c>
      <c r="AC1009" s="264">
        <v>8747</v>
      </c>
      <c r="AD1009" s="264">
        <v>10130</v>
      </c>
      <c r="AE1009" s="264">
        <v>8901</v>
      </c>
      <c r="AF1009" s="268">
        <v>0.881221035663913</v>
      </c>
      <c r="AG1009" s="268">
        <v>0.878677196446199</v>
      </c>
      <c r="AH1009" s="295">
        <v>0.00254383921771351</v>
      </c>
    </row>
    <row r="1010" spans="1:34">
      <c r="A1010" s="315" t="s">
        <v>1669</v>
      </c>
      <c r="B1010" s="321" t="s">
        <v>3350</v>
      </c>
      <c r="C1010" s="293" t="s">
        <v>1812</v>
      </c>
      <c r="D1010" s="321" t="s">
        <v>1813</v>
      </c>
      <c r="E1010" s="263">
        <v>1485</v>
      </c>
      <c r="F1010" s="263">
        <v>1327</v>
      </c>
      <c r="G1010" s="263">
        <v>1356</v>
      </c>
      <c r="H1010" s="264">
        <v>711</v>
      </c>
      <c r="I1010" s="264">
        <v>659</v>
      </c>
      <c r="J1010" s="264">
        <v>660</v>
      </c>
      <c r="K1010" s="264">
        <v>1005</v>
      </c>
      <c r="L1010" s="264">
        <v>936</v>
      </c>
      <c r="M1010" s="264">
        <v>928</v>
      </c>
      <c r="N1010" s="267">
        <v>0.936064690026954</v>
      </c>
      <c r="O1010" s="266">
        <v>34728</v>
      </c>
      <c r="P1010" s="294">
        <v>0.9</v>
      </c>
      <c r="Q1010" s="267">
        <v>0.893602693602694</v>
      </c>
      <c r="R1010" s="267">
        <v>0.926863572433193</v>
      </c>
      <c r="S1010" s="267">
        <v>0.93134328358209</v>
      </c>
      <c r="T1010" s="295">
        <v>-0.0332608788304991</v>
      </c>
      <c r="U1010" s="266">
        <v>37100</v>
      </c>
      <c r="V1010" s="266">
        <v>34086</v>
      </c>
      <c r="W1010" s="267">
        <v>0.918760107816712</v>
      </c>
      <c r="X1010" s="267">
        <v>0.913131313131313</v>
      </c>
      <c r="Y1010" s="268">
        <v>0.928270042194093</v>
      </c>
      <c r="Z1010" s="268">
        <v>0.923383084577114</v>
      </c>
      <c r="AA1010" s="295">
        <v>-0.0151387290627797</v>
      </c>
      <c r="AB1010" s="264">
        <v>7911</v>
      </c>
      <c r="AC1010" s="264">
        <v>7317</v>
      </c>
      <c r="AD1010" s="264">
        <v>8079</v>
      </c>
      <c r="AE1010" s="264">
        <v>7417</v>
      </c>
      <c r="AF1010" s="268">
        <v>0.924914675767918</v>
      </c>
      <c r="AG1010" s="268">
        <v>0.918059165738334</v>
      </c>
      <c r="AH1010" s="295">
        <v>0.00685551002958418</v>
      </c>
    </row>
    <row r="1011" spans="1:34">
      <c r="A1011" s="315" t="s">
        <v>1669</v>
      </c>
      <c r="B1011" s="321" t="s">
        <v>3350</v>
      </c>
      <c r="C1011" s="293" t="s">
        <v>1814</v>
      </c>
      <c r="D1011" s="321" t="s">
        <v>1814</v>
      </c>
      <c r="E1011" s="263">
        <v>1445</v>
      </c>
      <c r="F1011" s="263">
        <v>1426</v>
      </c>
      <c r="G1011" s="263">
        <v>1204</v>
      </c>
      <c r="H1011" s="264">
        <v>635</v>
      </c>
      <c r="I1011" s="264">
        <v>632</v>
      </c>
      <c r="J1011" s="264">
        <v>598</v>
      </c>
      <c r="K1011" s="264">
        <v>981</v>
      </c>
      <c r="L1011" s="264">
        <v>974</v>
      </c>
      <c r="M1011" s="264">
        <v>929</v>
      </c>
      <c r="N1011" s="267">
        <v>0.988210858881348</v>
      </c>
      <c r="O1011" s="266">
        <v>33781</v>
      </c>
      <c r="P1011" s="294">
        <v>0.9</v>
      </c>
      <c r="Q1011" s="267">
        <v>0.986851211072664</v>
      </c>
      <c r="R1011" s="267">
        <v>0.995275590551181</v>
      </c>
      <c r="S1011" s="267">
        <v>0.992864424057085</v>
      </c>
      <c r="T1011" s="295">
        <v>-0.00842437947851671</v>
      </c>
      <c r="U1011" s="266">
        <v>34184</v>
      </c>
      <c r="V1011" s="266">
        <v>31058</v>
      </c>
      <c r="W1011" s="267">
        <v>0.908553709337702</v>
      </c>
      <c r="X1011" s="267">
        <v>0.833217993079585</v>
      </c>
      <c r="Y1011" s="268">
        <v>0.941732283464567</v>
      </c>
      <c r="Z1011" s="268">
        <v>0.946992864424057</v>
      </c>
      <c r="AA1011" s="295">
        <v>-0.108514290384982</v>
      </c>
      <c r="AB1011" s="264">
        <v>7637</v>
      </c>
      <c r="AC1011" s="264">
        <v>6969</v>
      </c>
      <c r="AD1011" s="264">
        <v>7417</v>
      </c>
      <c r="AE1011" s="264">
        <v>6899</v>
      </c>
      <c r="AF1011" s="268">
        <v>0.912531098598926</v>
      </c>
      <c r="AG1011" s="268">
        <v>0.930160442227316</v>
      </c>
      <c r="AH1011" s="295">
        <v>-0.0176293436283894</v>
      </c>
    </row>
    <row r="1012" spans="1:34">
      <c r="A1012" s="315" t="s">
        <v>1669</v>
      </c>
      <c r="B1012" s="321" t="s">
        <v>3349</v>
      </c>
      <c r="C1012" s="293" t="s">
        <v>1815</v>
      </c>
      <c r="D1012" s="321" t="s">
        <v>1816</v>
      </c>
      <c r="E1012" s="263">
        <v>3991</v>
      </c>
      <c r="F1012" s="263">
        <v>3787</v>
      </c>
      <c r="G1012" s="263">
        <v>3650</v>
      </c>
      <c r="H1012" s="264">
        <v>2198</v>
      </c>
      <c r="I1012" s="264">
        <v>1989</v>
      </c>
      <c r="J1012" s="264">
        <v>1895</v>
      </c>
      <c r="K1012" s="264">
        <v>3739</v>
      </c>
      <c r="L1012" s="264">
        <v>3382</v>
      </c>
      <c r="M1012" s="264">
        <v>3293</v>
      </c>
      <c r="N1012" s="267">
        <v>0.932012079697832</v>
      </c>
      <c r="O1012" s="266">
        <v>105857</v>
      </c>
      <c r="P1012" s="294">
        <v>0.9</v>
      </c>
      <c r="Q1012" s="267">
        <v>0.948884991230268</v>
      </c>
      <c r="R1012" s="267">
        <v>0.9049135577798</v>
      </c>
      <c r="S1012" s="267">
        <v>0.904519925113667</v>
      </c>
      <c r="T1012" s="295">
        <v>0.0439714334504683</v>
      </c>
      <c r="U1012" s="266">
        <v>113579</v>
      </c>
      <c r="V1012" s="266">
        <v>100010</v>
      </c>
      <c r="W1012" s="267">
        <v>0.880532492802367</v>
      </c>
      <c r="X1012" s="267">
        <v>0.914557754948634</v>
      </c>
      <c r="Y1012" s="268">
        <v>0.862147406733394</v>
      </c>
      <c r="Z1012" s="268">
        <v>0.880716769189623</v>
      </c>
      <c r="AA1012" s="295">
        <v>0.0524103482152405</v>
      </c>
      <c r="AB1012" s="264">
        <v>25187</v>
      </c>
      <c r="AC1012" s="264">
        <v>22292</v>
      </c>
      <c r="AD1012" s="264">
        <v>26124</v>
      </c>
      <c r="AE1012" s="264">
        <v>23242</v>
      </c>
      <c r="AF1012" s="268">
        <v>0.885059753047207</v>
      </c>
      <c r="AG1012" s="268">
        <v>0.889679987750727</v>
      </c>
      <c r="AH1012" s="295">
        <v>-0.00462023470352046</v>
      </c>
    </row>
    <row r="1013" spans="1:34">
      <c r="A1013" s="315" t="s">
        <v>1669</v>
      </c>
      <c r="B1013" s="321" t="s">
        <v>3349</v>
      </c>
      <c r="C1013" s="293" t="s">
        <v>1817</v>
      </c>
      <c r="D1013" s="321" t="s">
        <v>1818</v>
      </c>
      <c r="E1013" s="263">
        <v>3846</v>
      </c>
      <c r="F1013" s="263">
        <v>3674</v>
      </c>
      <c r="G1013" s="263">
        <v>3484</v>
      </c>
      <c r="H1013" s="264">
        <v>2123</v>
      </c>
      <c r="I1013" s="264">
        <v>2078</v>
      </c>
      <c r="J1013" s="264">
        <v>1951</v>
      </c>
      <c r="K1013" s="264">
        <v>3703</v>
      </c>
      <c r="L1013" s="264">
        <v>3632</v>
      </c>
      <c r="M1013" s="264">
        <v>3419</v>
      </c>
      <c r="N1013" s="267">
        <v>0.974639921437405</v>
      </c>
      <c r="O1013" s="266">
        <v>107187</v>
      </c>
      <c r="P1013" s="294">
        <v>0.9</v>
      </c>
      <c r="Q1013" s="267">
        <v>0.955278211128445</v>
      </c>
      <c r="R1013" s="267">
        <v>0.978803579839849</v>
      </c>
      <c r="S1013" s="267">
        <v>0.980826357007831</v>
      </c>
      <c r="T1013" s="295">
        <v>-0.0235253687114041</v>
      </c>
      <c r="U1013" s="266">
        <v>109976</v>
      </c>
      <c r="V1013" s="266">
        <v>101263</v>
      </c>
      <c r="W1013" s="267">
        <v>0.920773623336001</v>
      </c>
      <c r="X1013" s="267">
        <v>0.905876235049402</v>
      </c>
      <c r="Y1013" s="268">
        <v>0.918982571832313</v>
      </c>
      <c r="Z1013" s="268">
        <v>0.923305428031326</v>
      </c>
      <c r="AA1013" s="295">
        <v>-0.0131063367829108</v>
      </c>
      <c r="AB1013" s="264">
        <v>25350</v>
      </c>
      <c r="AC1013" s="264">
        <v>23349</v>
      </c>
      <c r="AD1013" s="264">
        <v>25143</v>
      </c>
      <c r="AE1013" s="264">
        <v>23322</v>
      </c>
      <c r="AF1013" s="268">
        <v>0.921065088757396</v>
      </c>
      <c r="AG1013" s="268">
        <v>0.927574275146164</v>
      </c>
      <c r="AH1013" s="295">
        <v>-0.00650918638876752</v>
      </c>
    </row>
    <row r="1014" spans="1:34">
      <c r="A1014" s="315" t="s">
        <v>1669</v>
      </c>
      <c r="B1014" s="321" t="s">
        <v>3349</v>
      </c>
      <c r="C1014" s="293" t="s">
        <v>1819</v>
      </c>
      <c r="D1014" s="321" t="s">
        <v>1820</v>
      </c>
      <c r="E1014" s="263">
        <v>4568</v>
      </c>
      <c r="F1014" s="263">
        <v>4232</v>
      </c>
      <c r="G1014" s="263">
        <v>4116</v>
      </c>
      <c r="H1014" s="264">
        <v>2646</v>
      </c>
      <c r="I1014" s="264">
        <v>2356</v>
      </c>
      <c r="J1014" s="264">
        <v>2283</v>
      </c>
      <c r="K1014" s="264">
        <v>4468</v>
      </c>
      <c r="L1014" s="264">
        <v>4092</v>
      </c>
      <c r="M1014" s="264">
        <v>4050</v>
      </c>
      <c r="N1014" s="267">
        <v>0.920825218634065</v>
      </c>
      <c r="O1014" s="266">
        <v>124351</v>
      </c>
      <c r="P1014" s="294">
        <v>0.9</v>
      </c>
      <c r="Q1014" s="267">
        <v>0.926444833625219</v>
      </c>
      <c r="R1014" s="267">
        <v>0.890400604686319</v>
      </c>
      <c r="S1014" s="267">
        <v>0.915846016114593</v>
      </c>
      <c r="T1014" s="295">
        <v>0.0360442289388999</v>
      </c>
      <c r="U1014" s="266">
        <v>135043</v>
      </c>
      <c r="V1014" s="266">
        <v>121750</v>
      </c>
      <c r="W1014" s="267">
        <v>0.901564686803463</v>
      </c>
      <c r="X1014" s="267">
        <v>0.901050788091068</v>
      </c>
      <c r="Y1014" s="268">
        <v>0.86281179138322</v>
      </c>
      <c r="Z1014" s="268">
        <v>0.906445837063563</v>
      </c>
      <c r="AA1014" s="295">
        <v>0.0382389967078484</v>
      </c>
      <c r="AB1014" s="264">
        <v>30284</v>
      </c>
      <c r="AC1014" s="264">
        <v>27235</v>
      </c>
      <c r="AD1014" s="264">
        <v>30376</v>
      </c>
      <c r="AE1014" s="264">
        <v>27807</v>
      </c>
      <c r="AF1014" s="268">
        <v>0.899319772817329</v>
      </c>
      <c r="AG1014" s="268">
        <v>0.91542665262049</v>
      </c>
      <c r="AH1014" s="295">
        <v>-0.0161068798031605</v>
      </c>
    </row>
    <row r="1015" spans="1:34">
      <c r="A1015" s="315" t="s">
        <v>1669</v>
      </c>
      <c r="B1015" s="321" t="s">
        <v>3349</v>
      </c>
      <c r="C1015" s="293" t="s">
        <v>1821</v>
      </c>
      <c r="D1015" s="321" t="s">
        <v>1822</v>
      </c>
      <c r="E1015" s="263">
        <v>3052</v>
      </c>
      <c r="F1015" s="263">
        <v>2891</v>
      </c>
      <c r="G1015" s="263">
        <v>2768</v>
      </c>
      <c r="H1015" s="264">
        <v>1547</v>
      </c>
      <c r="I1015" s="264">
        <v>1479</v>
      </c>
      <c r="J1015" s="264">
        <v>1446</v>
      </c>
      <c r="K1015" s="264">
        <v>2913</v>
      </c>
      <c r="L1015" s="264">
        <v>2759</v>
      </c>
      <c r="M1015" s="264">
        <v>2757</v>
      </c>
      <c r="N1015" s="267">
        <v>0.940505523743421</v>
      </c>
      <c r="O1015" s="266">
        <v>81302</v>
      </c>
      <c r="P1015" s="294">
        <v>0.9</v>
      </c>
      <c r="Q1015" s="267">
        <v>0.947247706422018</v>
      </c>
      <c r="R1015" s="267">
        <v>0.956043956043956</v>
      </c>
      <c r="S1015" s="267">
        <v>0.947133539306557</v>
      </c>
      <c r="T1015" s="295">
        <v>-0.0087962496219377</v>
      </c>
      <c r="U1015" s="266">
        <v>86445</v>
      </c>
      <c r="V1015" s="266">
        <v>79731</v>
      </c>
      <c r="W1015" s="267">
        <v>0.922332118688183</v>
      </c>
      <c r="X1015" s="267">
        <v>0.90694626474443</v>
      </c>
      <c r="Y1015" s="268">
        <v>0.934712346477052</v>
      </c>
      <c r="Z1015" s="268">
        <v>0.946446961894954</v>
      </c>
      <c r="AA1015" s="295">
        <v>-0.0277660817326225</v>
      </c>
      <c r="AB1015" s="264">
        <v>19392</v>
      </c>
      <c r="AC1015" s="264">
        <v>18013</v>
      </c>
      <c r="AD1015" s="264">
        <v>19777</v>
      </c>
      <c r="AE1015" s="264">
        <v>18513</v>
      </c>
      <c r="AF1015" s="268">
        <v>0.928888201320132</v>
      </c>
      <c r="AG1015" s="268">
        <v>0.936087374222582</v>
      </c>
      <c r="AH1015" s="295">
        <v>-0.00719917290244976</v>
      </c>
    </row>
    <row r="1016" spans="1:34">
      <c r="A1016" s="315" t="s">
        <v>1669</v>
      </c>
      <c r="B1016" s="321" t="s">
        <v>3349</v>
      </c>
      <c r="C1016" s="293" t="s">
        <v>1823</v>
      </c>
      <c r="D1016" s="321" t="s">
        <v>1824</v>
      </c>
      <c r="E1016" s="263">
        <v>3265</v>
      </c>
      <c r="F1016" s="263">
        <v>2914</v>
      </c>
      <c r="G1016" s="263">
        <v>2952</v>
      </c>
      <c r="H1016" s="264">
        <v>1808</v>
      </c>
      <c r="I1016" s="264">
        <v>1724</v>
      </c>
      <c r="J1016" s="264">
        <v>1675</v>
      </c>
      <c r="K1016" s="264">
        <v>3006</v>
      </c>
      <c r="L1016" s="264">
        <v>2772</v>
      </c>
      <c r="M1016" s="264">
        <v>2728</v>
      </c>
      <c r="N1016" s="267">
        <v>0.91827471250638</v>
      </c>
      <c r="O1016" s="266">
        <v>84563</v>
      </c>
      <c r="P1016" s="294">
        <v>0.9</v>
      </c>
      <c r="Q1016" s="267">
        <v>0.89249617151608</v>
      </c>
      <c r="R1016" s="267">
        <v>0.95353982300885</v>
      </c>
      <c r="S1016" s="267">
        <v>0.922155688622755</v>
      </c>
      <c r="T1016" s="295">
        <v>-0.0610436514927699</v>
      </c>
      <c r="U1016" s="266">
        <v>92089</v>
      </c>
      <c r="V1016" s="266">
        <v>82891</v>
      </c>
      <c r="W1016" s="267">
        <v>0.9001183637568</v>
      </c>
      <c r="X1016" s="267">
        <v>0.904134762633997</v>
      </c>
      <c r="Y1016" s="268">
        <v>0.926438053097345</v>
      </c>
      <c r="Z1016" s="268">
        <v>0.907518296739854</v>
      </c>
      <c r="AA1016" s="295">
        <v>-0.0223032904633482</v>
      </c>
      <c r="AB1016" s="264">
        <v>20766</v>
      </c>
      <c r="AC1016" s="264">
        <v>18887</v>
      </c>
      <c r="AD1016" s="264">
        <v>20772</v>
      </c>
      <c r="AE1016" s="264">
        <v>18741</v>
      </c>
      <c r="AF1016" s="268">
        <v>0.909515554271405</v>
      </c>
      <c r="AG1016" s="268">
        <v>0.902224147891392</v>
      </c>
      <c r="AH1016" s="295">
        <v>0.00729140638001291</v>
      </c>
    </row>
    <row r="1017" spans="1:34">
      <c r="A1017" s="315" t="s">
        <v>1669</v>
      </c>
      <c r="B1017" s="321" t="s">
        <v>3349</v>
      </c>
      <c r="C1017" s="293" t="s">
        <v>1825</v>
      </c>
      <c r="D1017" s="321" t="s">
        <v>1826</v>
      </c>
      <c r="E1017" s="263">
        <v>3030</v>
      </c>
      <c r="F1017" s="263">
        <v>2869</v>
      </c>
      <c r="G1017" s="263">
        <v>2722</v>
      </c>
      <c r="H1017" s="264">
        <v>1751</v>
      </c>
      <c r="I1017" s="264">
        <v>1657</v>
      </c>
      <c r="J1017" s="264">
        <v>1583</v>
      </c>
      <c r="K1017" s="264">
        <v>2994</v>
      </c>
      <c r="L1017" s="264">
        <v>2856</v>
      </c>
      <c r="M1017" s="264">
        <v>2696</v>
      </c>
      <c r="N1017" s="267">
        <v>0.946327683615819</v>
      </c>
      <c r="O1017" s="266">
        <v>87770</v>
      </c>
      <c r="P1017" s="294">
        <v>0.9</v>
      </c>
      <c r="Q1017" s="267">
        <v>0.946864686468647</v>
      </c>
      <c r="R1017" s="267">
        <v>0.946316390633923</v>
      </c>
      <c r="S1017" s="267">
        <v>0.953907815631262</v>
      </c>
      <c r="T1017" s="295">
        <v>0.000548295834723378</v>
      </c>
      <c r="U1017" s="266">
        <v>92748</v>
      </c>
      <c r="V1017" s="266">
        <v>84875</v>
      </c>
      <c r="W1017" s="267">
        <v>0.915114072540648</v>
      </c>
      <c r="X1017" s="267">
        <v>0.898349834983498</v>
      </c>
      <c r="Y1017" s="268">
        <v>0.904054825813821</v>
      </c>
      <c r="Z1017" s="268">
        <v>0.900467601870408</v>
      </c>
      <c r="AA1017" s="295">
        <v>-0.00570499083032239</v>
      </c>
      <c r="AB1017" s="264">
        <v>20677</v>
      </c>
      <c r="AC1017" s="264">
        <v>18771</v>
      </c>
      <c r="AD1017" s="264">
        <v>21016</v>
      </c>
      <c r="AE1017" s="264">
        <v>19242</v>
      </c>
      <c r="AF1017" s="268">
        <v>0.907820283406684</v>
      </c>
      <c r="AG1017" s="268">
        <v>0.915588123334602</v>
      </c>
      <c r="AH1017" s="295">
        <v>-0.00776783992791841</v>
      </c>
    </row>
    <row r="1018" spans="1:34">
      <c r="A1018" s="315" t="s">
        <v>1669</v>
      </c>
      <c r="B1018" s="321" t="s">
        <v>3349</v>
      </c>
      <c r="C1018" s="293" t="s">
        <v>1827</v>
      </c>
      <c r="D1018" s="321" t="s">
        <v>1828</v>
      </c>
      <c r="E1018" s="263">
        <v>0</v>
      </c>
      <c r="F1018" s="263">
        <v>0</v>
      </c>
      <c r="G1018" s="263">
        <v>0</v>
      </c>
      <c r="H1018" s="264">
        <v>1</v>
      </c>
      <c r="I1018" s="264">
        <v>0</v>
      </c>
      <c r="J1018" s="264">
        <v>0</v>
      </c>
      <c r="K1018" s="264">
        <v>0</v>
      </c>
      <c r="L1018" s="264">
        <v>0</v>
      </c>
      <c r="M1018" s="264">
        <v>0</v>
      </c>
      <c r="N1018" s="267">
        <v>0</v>
      </c>
      <c r="O1018" s="266">
        <v>0</v>
      </c>
      <c r="P1018" s="294">
        <v>0.9</v>
      </c>
      <c r="Q1018" s="267">
        <v>0</v>
      </c>
      <c r="R1018" s="267">
        <v>0</v>
      </c>
      <c r="S1018" s="267">
        <v>0</v>
      </c>
      <c r="T1018" s="295">
        <v>0</v>
      </c>
      <c r="U1018" s="266">
        <v>3</v>
      </c>
      <c r="V1018" s="266">
        <v>2</v>
      </c>
      <c r="W1018" s="267">
        <v>0.666666666666667</v>
      </c>
      <c r="X1018" s="267">
        <v>0</v>
      </c>
      <c r="Y1018" s="268">
        <v>0</v>
      </c>
      <c r="Z1018" s="268">
        <v>0</v>
      </c>
      <c r="AA1018" s="295">
        <v>0</v>
      </c>
      <c r="AB1018" s="264">
        <v>1</v>
      </c>
      <c r="AC1018" s="264">
        <v>0</v>
      </c>
      <c r="AD1018" s="264">
        <v>0</v>
      </c>
      <c r="AE1018" s="264">
        <v>0</v>
      </c>
      <c r="AF1018" s="268">
        <v>0</v>
      </c>
      <c r="AG1018" s="268">
        <v>0</v>
      </c>
      <c r="AH1018" s="295">
        <v>0</v>
      </c>
    </row>
    <row r="1019" spans="1:34">
      <c r="A1019" s="315" t="s">
        <v>1669</v>
      </c>
      <c r="B1019" s="321" t="s">
        <v>3349</v>
      </c>
      <c r="C1019" s="293" t="s">
        <v>1829</v>
      </c>
      <c r="D1019" s="321" t="s">
        <v>1830</v>
      </c>
      <c r="E1019" s="263">
        <v>3297</v>
      </c>
      <c r="F1019" s="263">
        <v>3086</v>
      </c>
      <c r="G1019" s="263">
        <v>3061</v>
      </c>
      <c r="H1019" s="264">
        <v>1978</v>
      </c>
      <c r="I1019" s="264">
        <v>1889</v>
      </c>
      <c r="J1019" s="264">
        <v>1810</v>
      </c>
      <c r="K1019" s="264">
        <v>3156</v>
      </c>
      <c r="L1019" s="264">
        <v>2899</v>
      </c>
      <c r="M1019" s="264">
        <v>2929</v>
      </c>
      <c r="N1019" s="267">
        <v>0.931659431831194</v>
      </c>
      <c r="O1019" s="266">
        <v>89498</v>
      </c>
      <c r="P1019" s="294">
        <v>0.9</v>
      </c>
      <c r="Q1019" s="267">
        <v>0.936002426448286</v>
      </c>
      <c r="R1019" s="267">
        <v>0.955005055611729</v>
      </c>
      <c r="S1019" s="267">
        <v>0.918567807351077</v>
      </c>
      <c r="T1019" s="295">
        <v>-0.0190026291634426</v>
      </c>
      <c r="U1019" s="266">
        <v>96063</v>
      </c>
      <c r="V1019" s="266">
        <v>88178</v>
      </c>
      <c r="W1019" s="267">
        <v>0.917918449350947</v>
      </c>
      <c r="X1019" s="267">
        <v>0.928419775553533</v>
      </c>
      <c r="Y1019" s="268">
        <v>0.915065722952477</v>
      </c>
      <c r="Z1019" s="268">
        <v>0.92807351077313</v>
      </c>
      <c r="AA1019" s="295">
        <v>0.0133540526010563</v>
      </c>
      <c r="AB1019" s="264">
        <v>21856</v>
      </c>
      <c r="AC1019" s="264">
        <v>20219</v>
      </c>
      <c r="AD1019" s="264">
        <v>21799</v>
      </c>
      <c r="AE1019" s="264">
        <v>19982</v>
      </c>
      <c r="AF1019" s="268">
        <v>0.92510065885798</v>
      </c>
      <c r="AG1019" s="268">
        <v>0.916647552640029</v>
      </c>
      <c r="AH1019" s="295">
        <v>0.00845310621795015</v>
      </c>
    </row>
    <row r="1020" spans="1:34">
      <c r="A1020" s="315" t="s">
        <v>1669</v>
      </c>
      <c r="B1020" s="321" t="s">
        <v>3349</v>
      </c>
      <c r="C1020" s="293" t="s">
        <v>1831</v>
      </c>
      <c r="D1020" s="321" t="s">
        <v>1832</v>
      </c>
      <c r="E1020" s="263">
        <v>4984</v>
      </c>
      <c r="F1020" s="263">
        <v>4795</v>
      </c>
      <c r="G1020" s="263">
        <v>4601</v>
      </c>
      <c r="H1020" s="264">
        <v>2884</v>
      </c>
      <c r="I1020" s="264">
        <v>2743</v>
      </c>
      <c r="J1020" s="264">
        <v>2675</v>
      </c>
      <c r="K1020" s="264">
        <v>4770</v>
      </c>
      <c r="L1020" s="264">
        <v>4595</v>
      </c>
      <c r="M1020" s="264">
        <v>4473</v>
      </c>
      <c r="N1020" s="267">
        <v>0.959837465816502</v>
      </c>
      <c r="O1020" s="266">
        <v>136534</v>
      </c>
      <c r="P1020" s="294">
        <v>0.9</v>
      </c>
      <c r="Q1020" s="267">
        <v>0.962078651685393</v>
      </c>
      <c r="R1020" s="267">
        <v>0.951109570041609</v>
      </c>
      <c r="S1020" s="267">
        <v>0.963312368972746</v>
      </c>
      <c r="T1020" s="295">
        <v>0.0109690816437844</v>
      </c>
      <c r="U1020" s="266">
        <v>142247</v>
      </c>
      <c r="V1020" s="266">
        <v>132445</v>
      </c>
      <c r="W1020" s="267">
        <v>0.931091692619176</v>
      </c>
      <c r="X1020" s="267">
        <v>0.923154093097913</v>
      </c>
      <c r="Y1020" s="268">
        <v>0.92753120665742</v>
      </c>
      <c r="Z1020" s="268">
        <v>0.937735849056604</v>
      </c>
      <c r="AA1020" s="295">
        <v>-0.00437711355950698</v>
      </c>
      <c r="AB1020" s="264">
        <v>32549</v>
      </c>
      <c r="AC1020" s="264">
        <v>30282</v>
      </c>
      <c r="AD1020" s="264">
        <v>31783</v>
      </c>
      <c r="AE1020" s="264">
        <v>29741</v>
      </c>
      <c r="AF1020" s="268">
        <v>0.930351162862146</v>
      </c>
      <c r="AG1020" s="268">
        <v>0.935751817009093</v>
      </c>
      <c r="AH1020" s="295">
        <v>-0.00540065414694668</v>
      </c>
    </row>
    <row r="1021" spans="1:34">
      <c r="A1021" s="315" t="s">
        <v>1669</v>
      </c>
      <c r="B1021" s="321" t="s">
        <v>3349</v>
      </c>
      <c r="C1021" s="293" t="s">
        <v>1833</v>
      </c>
      <c r="D1021" s="321" t="s">
        <v>1834</v>
      </c>
      <c r="E1021" s="263">
        <v>2503</v>
      </c>
      <c r="F1021" s="263">
        <v>2344</v>
      </c>
      <c r="G1021" s="263">
        <v>2260</v>
      </c>
      <c r="H1021" s="264">
        <v>1285</v>
      </c>
      <c r="I1021" s="264">
        <v>1193</v>
      </c>
      <c r="J1021" s="264">
        <v>1174</v>
      </c>
      <c r="K1021" s="264">
        <v>2247</v>
      </c>
      <c r="L1021" s="264">
        <v>2211</v>
      </c>
      <c r="M1021" s="264">
        <v>2070</v>
      </c>
      <c r="N1021" s="267">
        <v>0.958822186063772</v>
      </c>
      <c r="O1021" s="266">
        <v>67177</v>
      </c>
      <c r="P1021" s="294">
        <v>0.9</v>
      </c>
      <c r="Q1021" s="267">
        <v>0.936476228525769</v>
      </c>
      <c r="R1021" s="267">
        <v>0.9284046692607</v>
      </c>
      <c r="S1021" s="267">
        <v>0.983978638184246</v>
      </c>
      <c r="T1021" s="295">
        <v>0.00807155926506864</v>
      </c>
      <c r="U1021" s="266">
        <v>70062</v>
      </c>
      <c r="V1021" s="266">
        <v>64877</v>
      </c>
      <c r="W1021" s="267">
        <v>0.925994119494162</v>
      </c>
      <c r="X1021" s="267">
        <v>0.90291650019976</v>
      </c>
      <c r="Y1021" s="268">
        <v>0.913618677042802</v>
      </c>
      <c r="Z1021" s="268">
        <v>0.921228304405875</v>
      </c>
      <c r="AA1021" s="295">
        <v>-0.0107021768430412</v>
      </c>
      <c r="AB1021" s="264">
        <v>15707</v>
      </c>
      <c r="AC1021" s="264">
        <v>14427</v>
      </c>
      <c r="AD1021" s="264">
        <v>15845</v>
      </c>
      <c r="AE1021" s="264">
        <v>14705</v>
      </c>
      <c r="AF1021" s="268">
        <v>0.918507671738715</v>
      </c>
      <c r="AG1021" s="268">
        <v>0.928053013568949</v>
      </c>
      <c r="AH1021" s="295">
        <v>-0.00954534183023403</v>
      </c>
    </row>
    <row r="1022" spans="1:34">
      <c r="A1022" s="315" t="s">
        <v>1669</v>
      </c>
      <c r="B1022" s="321" t="s">
        <v>3349</v>
      </c>
      <c r="C1022" s="293" t="s">
        <v>1835</v>
      </c>
      <c r="D1022" s="321" t="s">
        <v>1836</v>
      </c>
      <c r="E1022" s="263">
        <v>3197</v>
      </c>
      <c r="F1022" s="263">
        <v>3014</v>
      </c>
      <c r="G1022" s="263">
        <v>2920</v>
      </c>
      <c r="H1022" s="264">
        <v>1633</v>
      </c>
      <c r="I1022" s="264">
        <v>1524</v>
      </c>
      <c r="J1022" s="264">
        <v>1516</v>
      </c>
      <c r="K1022" s="264">
        <v>3040</v>
      </c>
      <c r="L1022" s="264">
        <v>2910</v>
      </c>
      <c r="M1022" s="264">
        <v>2800</v>
      </c>
      <c r="N1022" s="267">
        <v>0.953301547906734</v>
      </c>
      <c r="O1022" s="266">
        <v>87576</v>
      </c>
      <c r="P1022" s="294">
        <v>0.9</v>
      </c>
      <c r="Q1022" s="267">
        <v>0.942758836409134</v>
      </c>
      <c r="R1022" s="267">
        <v>0.933251684017146</v>
      </c>
      <c r="S1022" s="267">
        <v>0.957236842105263</v>
      </c>
      <c r="T1022" s="295">
        <v>0.00950715239198729</v>
      </c>
      <c r="U1022" s="266">
        <v>91866</v>
      </c>
      <c r="V1022" s="266">
        <v>83946</v>
      </c>
      <c r="W1022" s="267">
        <v>0.913787473058585</v>
      </c>
      <c r="X1022" s="267">
        <v>0.913356271504535</v>
      </c>
      <c r="Y1022" s="268">
        <v>0.928352725045928</v>
      </c>
      <c r="Z1022" s="268">
        <v>0.921052631578947</v>
      </c>
      <c r="AA1022" s="295">
        <v>-0.0149964535413922</v>
      </c>
      <c r="AB1022" s="264">
        <v>20183</v>
      </c>
      <c r="AC1022" s="264">
        <v>18577</v>
      </c>
      <c r="AD1022" s="264">
        <v>20307</v>
      </c>
      <c r="AE1022" s="264">
        <v>18421</v>
      </c>
      <c r="AF1022" s="268">
        <v>0.920428083040182</v>
      </c>
      <c r="AG1022" s="268">
        <v>0.907125621706801</v>
      </c>
      <c r="AH1022" s="295">
        <v>0.0133024613333818</v>
      </c>
    </row>
    <row r="1023" spans="1:34">
      <c r="A1023" s="315" t="s">
        <v>1669</v>
      </c>
      <c r="B1023" s="321" t="s">
        <v>3351</v>
      </c>
      <c r="C1023" s="293" t="s">
        <v>1837</v>
      </c>
      <c r="D1023" s="321" t="s">
        <v>1838</v>
      </c>
      <c r="E1023" s="263">
        <v>2285</v>
      </c>
      <c r="F1023" s="263">
        <v>2209</v>
      </c>
      <c r="G1023" s="263">
        <v>2061</v>
      </c>
      <c r="H1023" s="264">
        <v>1334</v>
      </c>
      <c r="I1023" s="264">
        <v>1303</v>
      </c>
      <c r="J1023" s="264">
        <v>1165</v>
      </c>
      <c r="K1023" s="264">
        <v>2180</v>
      </c>
      <c r="L1023" s="264">
        <v>2053</v>
      </c>
      <c r="M1023" s="264">
        <v>1950</v>
      </c>
      <c r="N1023" s="267">
        <v>0.970732846033761</v>
      </c>
      <c r="O1023" s="266">
        <v>66535</v>
      </c>
      <c r="P1023" s="294">
        <v>0.9</v>
      </c>
      <c r="Q1023" s="267">
        <v>0.966739606126915</v>
      </c>
      <c r="R1023" s="267">
        <v>0.976761619190405</v>
      </c>
      <c r="S1023" s="267">
        <v>0.941743119266055</v>
      </c>
      <c r="T1023" s="295">
        <v>-0.0100220130634902</v>
      </c>
      <c r="U1023" s="266">
        <v>68541</v>
      </c>
      <c r="V1023" s="266">
        <v>62662</v>
      </c>
      <c r="W1023" s="267">
        <v>0.914226521352183</v>
      </c>
      <c r="X1023" s="267">
        <v>0.901969365426696</v>
      </c>
      <c r="Y1023" s="268">
        <v>0.873313343328336</v>
      </c>
      <c r="Z1023" s="268">
        <v>0.894495412844037</v>
      </c>
      <c r="AA1023" s="295">
        <v>0.0286560220983599</v>
      </c>
      <c r="AB1023" s="264">
        <v>15314</v>
      </c>
      <c r="AC1023" s="264">
        <v>13952</v>
      </c>
      <c r="AD1023" s="264">
        <v>15707</v>
      </c>
      <c r="AE1023" s="264">
        <v>14496</v>
      </c>
      <c r="AF1023" s="268">
        <v>0.911061773540551</v>
      </c>
      <c r="AG1023" s="268">
        <v>0.92290061755905</v>
      </c>
      <c r="AH1023" s="295">
        <v>-0.0118388440184989</v>
      </c>
    </row>
    <row r="1024" spans="1:34">
      <c r="A1024" s="315" t="s">
        <v>1669</v>
      </c>
      <c r="B1024" s="321" t="s">
        <v>3351</v>
      </c>
      <c r="C1024" s="293" t="s">
        <v>1839</v>
      </c>
      <c r="D1024" s="321" t="s">
        <v>1840</v>
      </c>
      <c r="E1024" s="263">
        <v>1622</v>
      </c>
      <c r="F1024" s="263">
        <v>1560</v>
      </c>
      <c r="G1024" s="263">
        <v>1464</v>
      </c>
      <c r="H1024" s="264">
        <v>1278</v>
      </c>
      <c r="I1024" s="264">
        <v>1245</v>
      </c>
      <c r="J1024" s="264">
        <v>1121</v>
      </c>
      <c r="K1024" s="264">
        <v>1665</v>
      </c>
      <c r="L1024" s="264">
        <v>1622</v>
      </c>
      <c r="M1024" s="264">
        <v>1513</v>
      </c>
      <c r="N1024" s="267">
        <v>0.973906369915579</v>
      </c>
      <c r="O1024" s="266">
        <v>52029</v>
      </c>
      <c r="P1024" s="294">
        <v>0.9</v>
      </c>
      <c r="Q1024" s="267">
        <v>0.961775585696671</v>
      </c>
      <c r="R1024" s="267">
        <v>0.974178403755869</v>
      </c>
      <c r="S1024" s="267">
        <v>0.974174174174174</v>
      </c>
      <c r="T1024" s="295">
        <v>-0.0124028180591977</v>
      </c>
      <c r="U1024" s="266">
        <v>53423</v>
      </c>
      <c r="V1024" s="266">
        <v>49172</v>
      </c>
      <c r="W1024" s="267">
        <v>0.920427531213148</v>
      </c>
      <c r="X1024" s="267">
        <v>0.902589395807645</v>
      </c>
      <c r="Y1024" s="268">
        <v>0.877151799687011</v>
      </c>
      <c r="Z1024" s="268">
        <v>0.908708708708709</v>
      </c>
      <c r="AA1024" s="295">
        <v>0.0254375961206339</v>
      </c>
      <c r="AB1024" s="264">
        <v>12199</v>
      </c>
      <c r="AC1024" s="264">
        <v>11179</v>
      </c>
      <c r="AD1024" s="264">
        <v>12115</v>
      </c>
      <c r="AE1024" s="264">
        <v>11318</v>
      </c>
      <c r="AF1024" s="268">
        <v>0.916386589064677</v>
      </c>
      <c r="AG1024" s="268">
        <v>0.934213784564589</v>
      </c>
      <c r="AH1024" s="295">
        <v>-0.017827195499912</v>
      </c>
    </row>
    <row r="1025" spans="1:34">
      <c r="A1025" s="315" t="s">
        <v>1669</v>
      </c>
      <c r="B1025" s="321" t="s">
        <v>3351</v>
      </c>
      <c r="C1025" s="293" t="s">
        <v>1841</v>
      </c>
      <c r="D1025" s="321" t="s">
        <v>1842</v>
      </c>
      <c r="E1025" s="263">
        <v>2449</v>
      </c>
      <c r="F1025" s="263">
        <v>2356</v>
      </c>
      <c r="G1025" s="263">
        <v>2249</v>
      </c>
      <c r="H1025" s="264">
        <v>1898</v>
      </c>
      <c r="I1025" s="264">
        <v>1757</v>
      </c>
      <c r="J1025" s="264">
        <v>1727</v>
      </c>
      <c r="K1025" s="264">
        <v>2362</v>
      </c>
      <c r="L1025" s="264">
        <v>2231</v>
      </c>
      <c r="M1025" s="264">
        <v>2121</v>
      </c>
      <c r="N1025" s="267">
        <v>0.950211252231312</v>
      </c>
      <c r="O1025" s="266">
        <v>73992</v>
      </c>
      <c r="P1025" s="294">
        <v>0.9</v>
      </c>
      <c r="Q1025" s="267">
        <v>0.962025316455696</v>
      </c>
      <c r="R1025" s="267">
        <v>0.925711275026344</v>
      </c>
      <c r="S1025" s="267">
        <v>0.944538526672312</v>
      </c>
      <c r="T1025" s="295">
        <v>0.0363140414293527</v>
      </c>
      <c r="U1025" s="266">
        <v>77869</v>
      </c>
      <c r="V1025" s="266">
        <v>70821</v>
      </c>
      <c r="W1025" s="267">
        <v>0.909489013599764</v>
      </c>
      <c r="X1025" s="267">
        <v>0.918334013883218</v>
      </c>
      <c r="Y1025" s="268">
        <v>0.909905163329821</v>
      </c>
      <c r="Z1025" s="268">
        <v>0.897967823878069</v>
      </c>
      <c r="AA1025" s="295">
        <v>0.00842885055339682</v>
      </c>
      <c r="AB1025" s="264">
        <v>17690</v>
      </c>
      <c r="AC1025" s="264">
        <v>15905</v>
      </c>
      <c r="AD1025" s="264">
        <v>18082</v>
      </c>
      <c r="AE1025" s="264">
        <v>16478</v>
      </c>
      <c r="AF1025" s="268">
        <v>0.899095534200113</v>
      </c>
      <c r="AG1025" s="268">
        <v>0.911292998562106</v>
      </c>
      <c r="AH1025" s="295">
        <v>-0.012197464361993</v>
      </c>
    </row>
    <row r="1026" spans="1:34">
      <c r="A1026" s="315" t="s">
        <v>1669</v>
      </c>
      <c r="B1026" s="321" t="s">
        <v>3351</v>
      </c>
      <c r="C1026" s="293" t="s">
        <v>1843</v>
      </c>
      <c r="D1026" s="321" t="s">
        <v>1844</v>
      </c>
      <c r="E1026" s="263">
        <v>1831</v>
      </c>
      <c r="F1026" s="263">
        <v>1737</v>
      </c>
      <c r="G1026" s="263">
        <v>1687</v>
      </c>
      <c r="H1026" s="264">
        <v>1032</v>
      </c>
      <c r="I1026" s="264">
        <v>965</v>
      </c>
      <c r="J1026" s="264">
        <v>932</v>
      </c>
      <c r="K1026" s="264">
        <v>1751</v>
      </c>
      <c r="L1026" s="264">
        <v>1673</v>
      </c>
      <c r="M1026" s="264">
        <v>1616</v>
      </c>
      <c r="N1026" s="267">
        <v>0.961053690661301</v>
      </c>
      <c r="O1026" s="266">
        <v>52536</v>
      </c>
      <c r="P1026" s="294">
        <v>0.9</v>
      </c>
      <c r="Q1026" s="267">
        <v>0.948661933369743</v>
      </c>
      <c r="R1026" s="267">
        <v>0.935077519379845</v>
      </c>
      <c r="S1026" s="267">
        <v>0.955454026270702</v>
      </c>
      <c r="T1026" s="295">
        <v>0.0135844139898984</v>
      </c>
      <c r="U1026" s="266">
        <v>54665</v>
      </c>
      <c r="V1026" s="266">
        <v>50651</v>
      </c>
      <c r="W1026" s="267">
        <v>0.926570932040611</v>
      </c>
      <c r="X1026" s="267">
        <v>0.921354451119607</v>
      </c>
      <c r="Y1026" s="268">
        <v>0.903100775193798</v>
      </c>
      <c r="Z1026" s="268">
        <v>0.922901199314677</v>
      </c>
      <c r="AA1026" s="295">
        <v>0.0182536759258083</v>
      </c>
      <c r="AB1026" s="264">
        <v>12181</v>
      </c>
      <c r="AC1026" s="264">
        <v>11255</v>
      </c>
      <c r="AD1026" s="264">
        <v>12637</v>
      </c>
      <c r="AE1026" s="264">
        <v>11636</v>
      </c>
      <c r="AF1026" s="268">
        <v>0.923979968803875</v>
      </c>
      <c r="AG1026" s="268">
        <v>0.92078816174725</v>
      </c>
      <c r="AH1026" s="295">
        <v>0.00319180705662481</v>
      </c>
    </row>
    <row r="1027" spans="1:34">
      <c r="A1027" s="315" t="s">
        <v>1669</v>
      </c>
      <c r="B1027" s="321" t="s">
        <v>3351</v>
      </c>
      <c r="C1027" s="293" t="s">
        <v>1845</v>
      </c>
      <c r="D1027" s="321" t="s">
        <v>1846</v>
      </c>
      <c r="E1027" s="263">
        <v>1919</v>
      </c>
      <c r="F1027" s="263">
        <v>1634</v>
      </c>
      <c r="G1027" s="263">
        <v>1683</v>
      </c>
      <c r="H1027" s="264">
        <v>1053</v>
      </c>
      <c r="I1027" s="264">
        <v>971</v>
      </c>
      <c r="J1027" s="264">
        <v>912</v>
      </c>
      <c r="K1027" s="264">
        <v>1783</v>
      </c>
      <c r="L1027" s="264">
        <v>1627</v>
      </c>
      <c r="M1027" s="264">
        <v>1562</v>
      </c>
      <c r="N1027" s="267">
        <v>0.930306028571925</v>
      </c>
      <c r="O1027" s="266">
        <v>53594</v>
      </c>
      <c r="P1027" s="294">
        <v>0.9</v>
      </c>
      <c r="Q1027" s="267">
        <v>0.851485148514851</v>
      </c>
      <c r="R1027" s="267">
        <v>0.922127255460589</v>
      </c>
      <c r="S1027" s="267">
        <v>0.912507010656197</v>
      </c>
      <c r="T1027" s="295">
        <v>-0.0706421069457374</v>
      </c>
      <c r="U1027" s="266">
        <v>57609</v>
      </c>
      <c r="V1027" s="266">
        <v>52633</v>
      </c>
      <c r="W1027" s="267">
        <v>0.913624607266226</v>
      </c>
      <c r="X1027" s="267">
        <v>0.877019280875456</v>
      </c>
      <c r="Y1027" s="268">
        <v>0.866096866096866</v>
      </c>
      <c r="Z1027" s="268">
        <v>0.876051598429613</v>
      </c>
      <c r="AA1027" s="295">
        <v>0.0109224147785899</v>
      </c>
      <c r="AB1027" s="264">
        <v>12845</v>
      </c>
      <c r="AC1027" s="264">
        <v>11512</v>
      </c>
      <c r="AD1027" s="264">
        <v>13370</v>
      </c>
      <c r="AE1027" s="264">
        <v>12285</v>
      </c>
      <c r="AF1027" s="268">
        <v>0.896224211755547</v>
      </c>
      <c r="AG1027" s="268">
        <v>0.918848167539267</v>
      </c>
      <c r="AH1027" s="295">
        <v>-0.0226239557837201</v>
      </c>
    </row>
    <row r="1028" spans="1:34">
      <c r="A1028" s="315" t="s">
        <v>1669</v>
      </c>
      <c r="B1028" s="321" t="s">
        <v>3351</v>
      </c>
      <c r="C1028" s="293" t="s">
        <v>1847</v>
      </c>
      <c r="D1028" s="321" t="s">
        <v>1848</v>
      </c>
      <c r="E1028" s="263">
        <v>3322</v>
      </c>
      <c r="F1028" s="263">
        <v>3294</v>
      </c>
      <c r="G1028" s="263">
        <v>3027</v>
      </c>
      <c r="H1028" s="264">
        <v>1889</v>
      </c>
      <c r="I1028" s="264">
        <v>1860</v>
      </c>
      <c r="J1028" s="264">
        <v>1713</v>
      </c>
      <c r="K1028" s="264">
        <v>3172</v>
      </c>
      <c r="L1028" s="264">
        <v>3153</v>
      </c>
      <c r="M1028" s="264">
        <v>2993</v>
      </c>
      <c r="N1028" s="267">
        <v>0.988172138158865</v>
      </c>
      <c r="O1028" s="266">
        <v>100506</v>
      </c>
      <c r="P1028" s="294">
        <v>0.9</v>
      </c>
      <c r="Q1028" s="267">
        <v>0.99157134256472</v>
      </c>
      <c r="R1028" s="267">
        <v>0.984647961884595</v>
      </c>
      <c r="S1028" s="267">
        <v>0.994010088272383</v>
      </c>
      <c r="T1028" s="295">
        <v>0.00692338068012499</v>
      </c>
      <c r="U1028" s="266">
        <v>101709</v>
      </c>
      <c r="V1028" s="266">
        <v>92668</v>
      </c>
      <c r="W1028" s="267">
        <v>0.91110914471679</v>
      </c>
      <c r="X1028" s="267">
        <v>0.911198073449729</v>
      </c>
      <c r="Y1028" s="268">
        <v>0.906829010058232</v>
      </c>
      <c r="Z1028" s="268">
        <v>0.943568726355612</v>
      </c>
      <c r="AA1028" s="295">
        <v>0.00436906339149712</v>
      </c>
      <c r="AB1028" s="264">
        <v>22379</v>
      </c>
      <c r="AC1028" s="264">
        <v>20543</v>
      </c>
      <c r="AD1028" s="264">
        <v>23209</v>
      </c>
      <c r="AE1028" s="264">
        <v>21267</v>
      </c>
      <c r="AF1028" s="268">
        <v>0.917958800661334</v>
      </c>
      <c r="AG1028" s="268">
        <v>0.916325563359042</v>
      </c>
      <c r="AH1028" s="295">
        <v>0.00163323730229248</v>
      </c>
    </row>
    <row r="1029" spans="1:34">
      <c r="A1029" s="315" t="s">
        <v>1669</v>
      </c>
      <c r="B1029" s="321" t="s">
        <v>3349</v>
      </c>
      <c r="C1029" s="293" t="s">
        <v>1849</v>
      </c>
      <c r="D1029" s="321" t="s">
        <v>1850</v>
      </c>
      <c r="E1029" s="263">
        <v>3633</v>
      </c>
      <c r="F1029" s="263">
        <v>3574</v>
      </c>
      <c r="G1029" s="263">
        <v>3418</v>
      </c>
      <c r="H1029" s="264">
        <v>1592</v>
      </c>
      <c r="I1029" s="264">
        <v>1571</v>
      </c>
      <c r="J1029" s="264">
        <v>1498</v>
      </c>
      <c r="K1029" s="264">
        <v>3069</v>
      </c>
      <c r="L1029" s="264">
        <v>3006</v>
      </c>
      <c r="M1029" s="264">
        <v>2940</v>
      </c>
      <c r="N1029" s="267">
        <v>0.982416552205289</v>
      </c>
      <c r="O1029" s="266">
        <v>90121</v>
      </c>
      <c r="P1029" s="294">
        <v>0.9</v>
      </c>
      <c r="Q1029" s="267">
        <v>0.983759977979631</v>
      </c>
      <c r="R1029" s="267">
        <v>0.986809045226131</v>
      </c>
      <c r="S1029" s="267">
        <v>0.979472140762463</v>
      </c>
      <c r="T1029" s="295">
        <v>-0.00304906724649956</v>
      </c>
      <c r="U1029" s="266">
        <v>91734</v>
      </c>
      <c r="V1029" s="266">
        <v>87027</v>
      </c>
      <c r="W1029" s="267">
        <v>0.948688599646805</v>
      </c>
      <c r="X1029" s="267">
        <v>0.940820258739334</v>
      </c>
      <c r="Y1029" s="268">
        <v>0.940954773869347</v>
      </c>
      <c r="Z1029" s="268">
        <v>0.957966764418377</v>
      </c>
      <c r="AA1029" s="295">
        <v>-0.000134515130012947</v>
      </c>
      <c r="AB1029" s="264">
        <v>20669</v>
      </c>
      <c r="AC1029" s="264">
        <v>19576</v>
      </c>
      <c r="AD1029" s="264">
        <v>20821</v>
      </c>
      <c r="AE1029" s="264">
        <v>19801</v>
      </c>
      <c r="AF1029" s="268">
        <v>0.947118873675553</v>
      </c>
      <c r="AG1029" s="268">
        <v>0.951010998511119</v>
      </c>
      <c r="AH1029" s="295">
        <v>-0.00389212483556578</v>
      </c>
    </row>
    <row r="1030" spans="1:34">
      <c r="A1030" s="315" t="s">
        <v>1669</v>
      </c>
      <c r="B1030" s="321" t="s">
        <v>3349</v>
      </c>
      <c r="C1030" s="293" t="s">
        <v>1851</v>
      </c>
      <c r="D1030" s="321" t="s">
        <v>1852</v>
      </c>
      <c r="E1030" s="263">
        <v>2219</v>
      </c>
      <c r="F1030" s="263">
        <v>1947</v>
      </c>
      <c r="G1030" s="263">
        <v>1993</v>
      </c>
      <c r="H1030" s="264">
        <v>919</v>
      </c>
      <c r="I1030" s="264">
        <v>811</v>
      </c>
      <c r="J1030" s="264">
        <v>849</v>
      </c>
      <c r="K1030" s="264">
        <v>1703</v>
      </c>
      <c r="L1030" s="264">
        <v>1489</v>
      </c>
      <c r="M1030" s="264">
        <v>1600</v>
      </c>
      <c r="N1030" s="267">
        <v>0.799150507848569</v>
      </c>
      <c r="O1030" s="266">
        <v>43274</v>
      </c>
      <c r="P1030" s="294">
        <v>0.9</v>
      </c>
      <c r="Q1030" s="267">
        <v>0.877422262280306</v>
      </c>
      <c r="R1030" s="267">
        <v>0.882480957562568</v>
      </c>
      <c r="S1030" s="267">
        <v>0.874339401056958</v>
      </c>
      <c r="T1030" s="295">
        <v>-0.00505869528226166</v>
      </c>
      <c r="U1030" s="266">
        <v>54150</v>
      </c>
      <c r="V1030" s="266">
        <v>49139</v>
      </c>
      <c r="W1030" s="267">
        <v>0.907460757156048</v>
      </c>
      <c r="X1030" s="267">
        <v>0.898152320865255</v>
      </c>
      <c r="Y1030" s="268">
        <v>0.923830250272035</v>
      </c>
      <c r="Z1030" s="268">
        <v>0.939518496770405</v>
      </c>
      <c r="AA1030" s="295">
        <v>-0.0256779294067802</v>
      </c>
      <c r="AB1030" s="264">
        <v>12841</v>
      </c>
      <c r="AC1030" s="264">
        <v>11865</v>
      </c>
      <c r="AD1030" s="264">
        <v>12353</v>
      </c>
      <c r="AE1030" s="264">
        <v>11021</v>
      </c>
      <c r="AF1030" s="268">
        <v>0.923993458453391</v>
      </c>
      <c r="AG1030" s="268">
        <v>0.892171942038371</v>
      </c>
      <c r="AH1030" s="295">
        <v>0.0318215164150202</v>
      </c>
    </row>
    <row r="1031" spans="1:34">
      <c r="A1031" s="315" t="s">
        <v>1669</v>
      </c>
      <c r="B1031" s="321" t="s">
        <v>3349</v>
      </c>
      <c r="C1031" s="293" t="s">
        <v>1853</v>
      </c>
      <c r="D1031" s="321" t="s">
        <v>1854</v>
      </c>
      <c r="E1031" s="263">
        <v>2243</v>
      </c>
      <c r="F1031" s="263">
        <v>2209</v>
      </c>
      <c r="G1031" s="263">
        <v>2063</v>
      </c>
      <c r="H1031" s="264">
        <v>900</v>
      </c>
      <c r="I1031" s="264">
        <v>893</v>
      </c>
      <c r="J1031" s="264">
        <v>860</v>
      </c>
      <c r="K1031" s="264">
        <v>1830</v>
      </c>
      <c r="L1031" s="264">
        <v>1785</v>
      </c>
      <c r="M1031" s="264">
        <v>1628</v>
      </c>
      <c r="N1031" s="267">
        <v>0.983296612244129</v>
      </c>
      <c r="O1031" s="266">
        <v>52216</v>
      </c>
      <c r="P1031" s="294">
        <v>0.9</v>
      </c>
      <c r="Q1031" s="267">
        <v>0.984841729826126</v>
      </c>
      <c r="R1031" s="267">
        <v>0.992222222222222</v>
      </c>
      <c r="S1031" s="267">
        <v>0.975409836065574</v>
      </c>
      <c r="T1031" s="295">
        <v>-0.00738049239609651</v>
      </c>
      <c r="U1031" s="266">
        <v>53103</v>
      </c>
      <c r="V1031" s="266">
        <v>49111</v>
      </c>
      <c r="W1031" s="267">
        <v>0.924825339434684</v>
      </c>
      <c r="X1031" s="267">
        <v>0.919750334373607</v>
      </c>
      <c r="Y1031" s="268">
        <v>0.955555555555556</v>
      </c>
      <c r="Z1031" s="268">
        <v>0.889617486338798</v>
      </c>
      <c r="AA1031" s="295">
        <v>-0.0358052211819488</v>
      </c>
      <c r="AB1031" s="264">
        <v>12309</v>
      </c>
      <c r="AC1031" s="264">
        <v>11305</v>
      </c>
      <c r="AD1031" s="264">
        <v>12358</v>
      </c>
      <c r="AE1031" s="264">
        <v>11518</v>
      </c>
      <c r="AF1031" s="268">
        <v>0.918433666422943</v>
      </c>
      <c r="AG1031" s="268">
        <v>0.932027836219453</v>
      </c>
      <c r="AH1031" s="295">
        <v>-0.0135941697965104</v>
      </c>
    </row>
    <row r="1032" spans="1:34">
      <c r="A1032" s="315" t="s">
        <v>1669</v>
      </c>
      <c r="B1032" s="321" t="s">
        <v>3349</v>
      </c>
      <c r="C1032" s="293" t="s">
        <v>1855</v>
      </c>
      <c r="D1032" s="321" t="s">
        <v>1855</v>
      </c>
      <c r="E1032" s="263">
        <v>1316</v>
      </c>
      <c r="F1032" s="263">
        <v>1054</v>
      </c>
      <c r="G1032" s="263">
        <v>1034</v>
      </c>
      <c r="H1032" s="264">
        <v>574</v>
      </c>
      <c r="I1032" s="264">
        <v>522</v>
      </c>
      <c r="J1032" s="264">
        <v>516</v>
      </c>
      <c r="K1032" s="264">
        <v>1112</v>
      </c>
      <c r="L1032" s="264">
        <v>748</v>
      </c>
      <c r="M1032" s="264">
        <v>996</v>
      </c>
      <c r="N1032" s="267">
        <v>0.86184565569347</v>
      </c>
      <c r="O1032" s="266">
        <v>28746</v>
      </c>
      <c r="P1032" s="294">
        <v>0.9</v>
      </c>
      <c r="Q1032" s="267">
        <v>0.800911854103343</v>
      </c>
      <c r="R1032" s="267">
        <v>0.909407665505226</v>
      </c>
      <c r="S1032" s="267">
        <v>0.672661870503597</v>
      </c>
      <c r="T1032" s="295">
        <v>-0.108495811401883</v>
      </c>
      <c r="U1032" s="266">
        <v>33354</v>
      </c>
      <c r="V1032" s="266">
        <v>29180</v>
      </c>
      <c r="W1032" s="267">
        <v>0.874857588295257</v>
      </c>
      <c r="X1032" s="267">
        <v>0.785714285714286</v>
      </c>
      <c r="Y1032" s="268">
        <v>0.898954703832753</v>
      </c>
      <c r="Z1032" s="268">
        <v>0.89568345323741</v>
      </c>
      <c r="AA1032" s="295">
        <v>-0.113240418118467</v>
      </c>
      <c r="AB1032" s="264">
        <v>7725</v>
      </c>
      <c r="AC1032" s="264">
        <v>6799</v>
      </c>
      <c r="AD1032" s="264">
        <v>7693</v>
      </c>
      <c r="AE1032" s="264">
        <v>6647</v>
      </c>
      <c r="AF1032" s="268">
        <v>0.880129449838188</v>
      </c>
      <c r="AG1032" s="268">
        <v>0.864032237098661</v>
      </c>
      <c r="AH1032" s="295">
        <v>0.0160972127395266</v>
      </c>
    </row>
    <row r="1033" spans="1:34">
      <c r="A1033" s="315" t="s">
        <v>1669</v>
      </c>
      <c r="B1033" s="321" t="s">
        <v>3349</v>
      </c>
      <c r="C1033" s="293" t="s">
        <v>1856</v>
      </c>
      <c r="D1033" s="321" t="s">
        <v>1857</v>
      </c>
      <c r="E1033" s="263">
        <v>1</v>
      </c>
      <c r="F1033" s="263">
        <v>0</v>
      </c>
      <c r="G1033" s="263">
        <v>0</v>
      </c>
      <c r="H1033" s="264">
        <v>0</v>
      </c>
      <c r="I1033" s="264">
        <v>0</v>
      </c>
      <c r="J1033" s="264">
        <v>0</v>
      </c>
      <c r="K1033" s="264">
        <v>0</v>
      </c>
      <c r="L1033" s="264">
        <v>0</v>
      </c>
      <c r="M1033" s="264">
        <v>0</v>
      </c>
      <c r="N1033" s="267">
        <v>0</v>
      </c>
      <c r="O1033" s="266">
        <v>0</v>
      </c>
      <c r="P1033" s="294">
        <v>0.9</v>
      </c>
      <c r="Q1033" s="267">
        <v>0</v>
      </c>
      <c r="R1033" s="267">
        <v>0</v>
      </c>
      <c r="S1033" s="267">
        <v>0</v>
      </c>
      <c r="T1033" s="295">
        <v>0</v>
      </c>
      <c r="U1033" s="266">
        <v>1</v>
      </c>
      <c r="V1033" s="266">
        <v>0</v>
      </c>
      <c r="W1033" s="267">
        <v>0</v>
      </c>
      <c r="X1033" s="267">
        <v>0</v>
      </c>
      <c r="Y1033" s="268">
        <v>0</v>
      </c>
      <c r="Z1033" s="268">
        <v>0</v>
      </c>
      <c r="AA1033" s="295">
        <v>0</v>
      </c>
      <c r="AB1033" s="264">
        <v>1</v>
      </c>
      <c r="AC1033" s="264">
        <v>0</v>
      </c>
      <c r="AD1033" s="264">
        <v>0</v>
      </c>
      <c r="AE1033" s="264">
        <v>0</v>
      </c>
      <c r="AF1033" s="268">
        <v>0</v>
      </c>
      <c r="AG1033" s="268">
        <v>0</v>
      </c>
      <c r="AH1033" s="295">
        <v>0</v>
      </c>
    </row>
    <row r="1034" spans="1:34">
      <c r="A1034" s="315" t="s">
        <v>1669</v>
      </c>
      <c r="B1034" s="321" t="s">
        <v>3349</v>
      </c>
      <c r="C1034" s="293" t="s">
        <v>1858</v>
      </c>
      <c r="D1034" s="321" t="s">
        <v>1859</v>
      </c>
      <c r="E1034" s="263">
        <v>4191</v>
      </c>
      <c r="F1034" s="263">
        <v>4073</v>
      </c>
      <c r="G1034" s="263">
        <v>3601</v>
      </c>
      <c r="H1034" s="264">
        <v>1823</v>
      </c>
      <c r="I1034" s="264">
        <v>1709</v>
      </c>
      <c r="J1034" s="264">
        <v>1650</v>
      </c>
      <c r="K1034" s="264">
        <v>3395</v>
      </c>
      <c r="L1034" s="264">
        <v>3158</v>
      </c>
      <c r="M1034" s="264">
        <v>2742</v>
      </c>
      <c r="N1034" s="267">
        <v>0.949988362620738</v>
      </c>
      <c r="O1034" s="266">
        <v>97959</v>
      </c>
      <c r="P1034" s="294">
        <v>0.9</v>
      </c>
      <c r="Q1034" s="267">
        <v>0.971844428537342</v>
      </c>
      <c r="R1034" s="267">
        <v>0.93746571585299</v>
      </c>
      <c r="S1034" s="267">
        <v>0.93019145802651</v>
      </c>
      <c r="T1034" s="295">
        <v>0.0343787126843523</v>
      </c>
      <c r="U1034" s="266">
        <v>103116</v>
      </c>
      <c r="V1034" s="266">
        <v>88100</v>
      </c>
      <c r="W1034" s="267">
        <v>0.854377594165794</v>
      </c>
      <c r="X1034" s="267">
        <v>0.85922214268671</v>
      </c>
      <c r="Y1034" s="268">
        <v>0.905101481075151</v>
      </c>
      <c r="Z1034" s="268">
        <v>0.807658321060383</v>
      </c>
      <c r="AA1034" s="295">
        <v>-0.0458793383884413</v>
      </c>
      <c r="AB1034" s="264">
        <v>23083</v>
      </c>
      <c r="AC1034" s="264">
        <v>19878</v>
      </c>
      <c r="AD1034" s="264">
        <v>23599</v>
      </c>
      <c r="AE1034" s="264">
        <v>20679</v>
      </c>
      <c r="AF1034" s="268">
        <v>0.861153229649526</v>
      </c>
      <c r="AG1034" s="268">
        <v>0.876265943472181</v>
      </c>
      <c r="AH1034" s="295">
        <v>-0.0151127138226553</v>
      </c>
    </row>
    <row r="1035" spans="1:34">
      <c r="A1035" s="315" t="s">
        <v>1669</v>
      </c>
      <c r="B1035" s="321" t="s">
        <v>3349</v>
      </c>
      <c r="C1035" s="293" t="s">
        <v>1860</v>
      </c>
      <c r="D1035" s="321" t="s">
        <v>1861</v>
      </c>
      <c r="E1035" s="263">
        <v>0</v>
      </c>
      <c r="F1035" s="263">
        <v>0</v>
      </c>
      <c r="G1035" s="263">
        <v>0</v>
      </c>
      <c r="H1035" s="264">
        <v>0</v>
      </c>
      <c r="I1035" s="264">
        <v>0</v>
      </c>
      <c r="J1035" s="264">
        <v>0</v>
      </c>
      <c r="K1035" s="264">
        <v>1</v>
      </c>
      <c r="L1035" s="264">
        <v>1</v>
      </c>
      <c r="M1035" s="264">
        <v>1</v>
      </c>
      <c r="N1035" s="267">
        <v>1</v>
      </c>
      <c r="O1035" s="266">
        <v>1</v>
      </c>
      <c r="P1035" s="294">
        <v>0.9</v>
      </c>
      <c r="Q1035" s="267">
        <v>0</v>
      </c>
      <c r="R1035" s="267">
        <v>0</v>
      </c>
      <c r="S1035" s="267">
        <v>1</v>
      </c>
      <c r="T1035" s="295">
        <v>0</v>
      </c>
      <c r="U1035" s="266">
        <v>1</v>
      </c>
      <c r="V1035" s="266">
        <v>1</v>
      </c>
      <c r="W1035" s="267">
        <v>1</v>
      </c>
      <c r="X1035" s="267">
        <v>0</v>
      </c>
      <c r="Y1035" s="268">
        <v>0</v>
      </c>
      <c r="Z1035" s="268">
        <v>1</v>
      </c>
      <c r="AA1035" s="295">
        <v>0</v>
      </c>
      <c r="AB1035" s="264">
        <v>1</v>
      </c>
      <c r="AC1035" s="264">
        <v>1</v>
      </c>
      <c r="AD1035" s="264">
        <v>0</v>
      </c>
      <c r="AE1035" s="264">
        <v>0</v>
      </c>
      <c r="AF1035" s="268">
        <v>1</v>
      </c>
      <c r="AG1035" s="268">
        <v>0</v>
      </c>
      <c r="AH1035" s="295">
        <v>1</v>
      </c>
    </row>
    <row r="1036" spans="1:34">
      <c r="A1036" s="315" t="s">
        <v>1669</v>
      </c>
      <c r="B1036" s="321" t="s">
        <v>3349</v>
      </c>
      <c r="C1036" s="293" t="s">
        <v>1862</v>
      </c>
      <c r="D1036" s="321" t="s">
        <v>1863</v>
      </c>
      <c r="E1036" s="263">
        <v>0</v>
      </c>
      <c r="F1036" s="263">
        <v>0</v>
      </c>
      <c r="G1036" s="263">
        <v>0</v>
      </c>
      <c r="H1036" s="264">
        <v>0</v>
      </c>
      <c r="I1036" s="264">
        <v>0</v>
      </c>
      <c r="J1036" s="264">
        <v>0</v>
      </c>
      <c r="K1036" s="264">
        <v>0</v>
      </c>
      <c r="L1036" s="264">
        <v>0</v>
      </c>
      <c r="M1036" s="264">
        <v>0</v>
      </c>
      <c r="N1036" s="267">
        <v>0</v>
      </c>
      <c r="O1036" s="266">
        <v>0</v>
      </c>
      <c r="P1036" s="294">
        <v>0.9</v>
      </c>
      <c r="Q1036" s="267">
        <v>0</v>
      </c>
      <c r="R1036" s="267">
        <v>0</v>
      </c>
      <c r="S1036" s="267">
        <v>0</v>
      </c>
      <c r="T1036" s="295">
        <v>0</v>
      </c>
      <c r="U1036" s="266">
        <v>3</v>
      </c>
      <c r="V1036" s="266">
        <v>3</v>
      </c>
      <c r="W1036" s="267">
        <v>1</v>
      </c>
      <c r="X1036" s="267">
        <v>0</v>
      </c>
      <c r="Y1036" s="268">
        <v>0</v>
      </c>
      <c r="Z1036" s="268">
        <v>0</v>
      </c>
      <c r="AA1036" s="295">
        <v>0</v>
      </c>
      <c r="AB1036" s="264">
        <v>1</v>
      </c>
      <c r="AC1036" s="264">
        <v>1</v>
      </c>
      <c r="AD1036" s="264">
        <v>0</v>
      </c>
      <c r="AE1036" s="264">
        <v>0</v>
      </c>
      <c r="AF1036" s="268">
        <v>1</v>
      </c>
      <c r="AG1036" s="268">
        <v>0</v>
      </c>
      <c r="AH1036" s="295">
        <v>1</v>
      </c>
    </row>
    <row r="1037" spans="1:34">
      <c r="A1037" s="315" t="s">
        <v>1669</v>
      </c>
      <c r="B1037" s="321" t="s">
        <v>3349</v>
      </c>
      <c r="C1037" s="293" t="s">
        <v>1864</v>
      </c>
      <c r="D1037" s="321" t="s">
        <v>1865</v>
      </c>
      <c r="E1037" s="263">
        <v>2718</v>
      </c>
      <c r="F1037" s="263">
        <v>2338</v>
      </c>
      <c r="G1037" s="263">
        <v>2477</v>
      </c>
      <c r="H1037" s="264">
        <v>1327</v>
      </c>
      <c r="I1037" s="264">
        <v>1271</v>
      </c>
      <c r="J1037" s="264">
        <v>1234</v>
      </c>
      <c r="K1037" s="264">
        <v>2347</v>
      </c>
      <c r="L1037" s="264">
        <v>2017</v>
      </c>
      <c r="M1037" s="264">
        <v>2152</v>
      </c>
      <c r="N1037" s="267">
        <v>0.901136455226888</v>
      </c>
      <c r="O1037" s="266">
        <v>55902</v>
      </c>
      <c r="P1037" s="294">
        <v>0.9</v>
      </c>
      <c r="Q1037" s="267">
        <v>0.86019131714496</v>
      </c>
      <c r="R1037" s="267">
        <v>0.957799547852298</v>
      </c>
      <c r="S1037" s="267">
        <v>0.85939497230507</v>
      </c>
      <c r="T1037" s="295">
        <v>-0.0976082307073388</v>
      </c>
      <c r="U1037" s="266">
        <v>62035</v>
      </c>
      <c r="V1037" s="266">
        <v>57096</v>
      </c>
      <c r="W1037" s="267">
        <v>0.920383654388652</v>
      </c>
      <c r="X1037" s="267">
        <v>0.911331861662988</v>
      </c>
      <c r="Y1037" s="268">
        <v>0.92991710625471</v>
      </c>
      <c r="Z1037" s="268">
        <v>0.916915210907542</v>
      </c>
      <c r="AA1037" s="295">
        <v>-0.0185852445917224</v>
      </c>
      <c r="AB1037" s="264">
        <v>15703</v>
      </c>
      <c r="AC1037" s="264">
        <v>14511</v>
      </c>
      <c r="AD1037" s="264">
        <v>14388</v>
      </c>
      <c r="AE1037" s="264">
        <v>13315</v>
      </c>
      <c r="AF1037" s="268">
        <v>0.924090938037318</v>
      </c>
      <c r="AG1037" s="268">
        <v>0.92542396441479</v>
      </c>
      <c r="AH1037" s="295">
        <v>-0.00133302637747246</v>
      </c>
    </row>
    <row r="1038" spans="1:34">
      <c r="A1038" s="315" t="s">
        <v>1669</v>
      </c>
      <c r="B1038" s="321" t="s">
        <v>3349</v>
      </c>
      <c r="C1038" s="293" t="s">
        <v>1866</v>
      </c>
      <c r="D1038" s="321" t="s">
        <v>1866</v>
      </c>
      <c r="E1038" s="263">
        <v>1</v>
      </c>
      <c r="F1038" s="263">
        <v>0</v>
      </c>
      <c r="G1038" s="263">
        <v>1</v>
      </c>
      <c r="H1038" s="264">
        <v>1</v>
      </c>
      <c r="I1038" s="264">
        <v>0</v>
      </c>
      <c r="J1038" s="264">
        <v>1</v>
      </c>
      <c r="K1038" s="264">
        <v>0</v>
      </c>
      <c r="L1038" s="264">
        <v>0</v>
      </c>
      <c r="M1038" s="264">
        <v>0</v>
      </c>
      <c r="N1038" s="267">
        <v>0</v>
      </c>
      <c r="O1038" s="266">
        <v>0</v>
      </c>
      <c r="P1038" s="294">
        <v>0.9</v>
      </c>
      <c r="Q1038" s="267">
        <v>0</v>
      </c>
      <c r="R1038" s="267">
        <v>0</v>
      </c>
      <c r="S1038" s="267">
        <v>0</v>
      </c>
      <c r="T1038" s="295">
        <v>0</v>
      </c>
      <c r="U1038" s="266">
        <v>21</v>
      </c>
      <c r="V1038" s="266">
        <v>21</v>
      </c>
      <c r="W1038" s="267">
        <v>1</v>
      </c>
      <c r="X1038" s="267">
        <v>1</v>
      </c>
      <c r="Y1038" s="268">
        <v>1</v>
      </c>
      <c r="Z1038" s="268">
        <v>0</v>
      </c>
      <c r="AA1038" s="295">
        <v>0</v>
      </c>
      <c r="AB1038" s="264">
        <v>3</v>
      </c>
      <c r="AC1038" s="264">
        <v>3</v>
      </c>
      <c r="AD1038" s="264">
        <v>7</v>
      </c>
      <c r="AE1038" s="264">
        <v>7</v>
      </c>
      <c r="AF1038" s="268">
        <v>1</v>
      </c>
      <c r="AG1038" s="268">
        <v>1</v>
      </c>
      <c r="AH1038" s="295">
        <v>0</v>
      </c>
    </row>
    <row r="1039" spans="1:34">
      <c r="A1039" s="315" t="s">
        <v>1669</v>
      </c>
      <c r="B1039" s="321" t="s">
        <v>3349</v>
      </c>
      <c r="C1039" s="293" t="s">
        <v>1867</v>
      </c>
      <c r="D1039" s="321" t="s">
        <v>1868</v>
      </c>
      <c r="E1039" s="263">
        <v>1326</v>
      </c>
      <c r="F1039" s="263">
        <v>970</v>
      </c>
      <c r="G1039" s="263">
        <v>1183</v>
      </c>
      <c r="H1039" s="264">
        <v>588</v>
      </c>
      <c r="I1039" s="264">
        <v>517</v>
      </c>
      <c r="J1039" s="264">
        <v>509</v>
      </c>
      <c r="K1039" s="264">
        <v>1028</v>
      </c>
      <c r="L1039" s="264">
        <v>788</v>
      </c>
      <c r="M1039" s="264">
        <v>949</v>
      </c>
      <c r="N1039" s="267">
        <v>0.914042119997455</v>
      </c>
      <c r="O1039" s="266">
        <v>28732</v>
      </c>
      <c r="P1039" s="294">
        <v>0.9</v>
      </c>
      <c r="Q1039" s="267">
        <v>0.731523378582202</v>
      </c>
      <c r="R1039" s="267">
        <v>0.879251700680272</v>
      </c>
      <c r="S1039" s="267">
        <v>0.766536964980545</v>
      </c>
      <c r="T1039" s="295">
        <v>-0.14772832209807</v>
      </c>
      <c r="U1039" s="266">
        <v>31434</v>
      </c>
      <c r="V1039" s="266">
        <v>28280</v>
      </c>
      <c r="W1039" s="267">
        <v>0.899662785518865</v>
      </c>
      <c r="X1039" s="267">
        <v>0.892156862745098</v>
      </c>
      <c r="Y1039" s="268">
        <v>0.865646258503401</v>
      </c>
      <c r="Z1039" s="268">
        <v>0.923151750972763</v>
      </c>
      <c r="AA1039" s="295">
        <v>0.0265106042416967</v>
      </c>
      <c r="AB1039" s="264">
        <v>7362</v>
      </c>
      <c r="AC1039" s="264">
        <v>6646</v>
      </c>
      <c r="AD1039" s="264">
        <v>6988</v>
      </c>
      <c r="AE1039" s="264">
        <v>6288</v>
      </c>
      <c r="AF1039" s="268">
        <v>0.902743819614235</v>
      </c>
      <c r="AG1039" s="268">
        <v>0.899828277046365</v>
      </c>
      <c r="AH1039" s="295">
        <v>0.00291554256787008</v>
      </c>
    </row>
    <row r="1040" spans="1:34">
      <c r="A1040" s="315" t="s">
        <v>1669</v>
      </c>
      <c r="B1040" s="321" t="s">
        <v>3349</v>
      </c>
      <c r="C1040" s="293" t="s">
        <v>1869</v>
      </c>
      <c r="D1040" s="321" t="s">
        <v>1870</v>
      </c>
      <c r="E1040" s="263">
        <v>3702</v>
      </c>
      <c r="F1040" s="263">
        <v>3668</v>
      </c>
      <c r="G1040" s="263">
        <v>3366</v>
      </c>
      <c r="H1040" s="264">
        <v>1522</v>
      </c>
      <c r="I1040" s="264">
        <v>1499</v>
      </c>
      <c r="J1040" s="264">
        <v>1410</v>
      </c>
      <c r="K1040" s="264">
        <v>2761</v>
      </c>
      <c r="L1040" s="264">
        <v>2690</v>
      </c>
      <c r="M1040" s="264">
        <v>2557</v>
      </c>
      <c r="N1040" s="267">
        <v>0.970009992926355</v>
      </c>
      <c r="O1040" s="266">
        <v>86392</v>
      </c>
      <c r="P1040" s="294">
        <v>0.9</v>
      </c>
      <c r="Q1040" s="267">
        <v>0.990815775256618</v>
      </c>
      <c r="R1040" s="267">
        <v>0.984888304862024</v>
      </c>
      <c r="S1040" s="267">
        <v>0.974284679463962</v>
      </c>
      <c r="T1040" s="295">
        <v>0.0059274703945944</v>
      </c>
      <c r="U1040" s="266">
        <v>89063</v>
      </c>
      <c r="V1040" s="266">
        <v>82572</v>
      </c>
      <c r="W1040" s="267">
        <v>0.927119005647688</v>
      </c>
      <c r="X1040" s="267">
        <v>0.909238249594814</v>
      </c>
      <c r="Y1040" s="268">
        <v>0.926412614980289</v>
      </c>
      <c r="Z1040" s="268">
        <v>0.92611372691054</v>
      </c>
      <c r="AA1040" s="295">
        <v>-0.0171743653854755</v>
      </c>
      <c r="AB1040" s="264">
        <v>19876</v>
      </c>
      <c r="AC1040" s="264">
        <v>18369</v>
      </c>
      <c r="AD1040" s="264">
        <v>19690</v>
      </c>
      <c r="AE1040" s="264">
        <v>18331</v>
      </c>
      <c r="AF1040" s="268">
        <v>0.924179915475951</v>
      </c>
      <c r="AG1040" s="268">
        <v>0.930980192991366</v>
      </c>
      <c r="AH1040" s="295">
        <v>-0.00680027751541523</v>
      </c>
    </row>
    <row r="1041" spans="1:34">
      <c r="A1041" s="315" t="s">
        <v>1669</v>
      </c>
      <c r="B1041" s="321" t="s">
        <v>3349</v>
      </c>
      <c r="C1041" s="293" t="s">
        <v>1871</v>
      </c>
      <c r="D1041" s="321" t="s">
        <v>1872</v>
      </c>
      <c r="E1041" s="263">
        <v>1723</v>
      </c>
      <c r="F1041" s="263">
        <v>1694</v>
      </c>
      <c r="G1041" s="263">
        <v>1573</v>
      </c>
      <c r="H1041" s="264">
        <v>729</v>
      </c>
      <c r="I1041" s="264">
        <v>693</v>
      </c>
      <c r="J1041" s="264">
        <v>655</v>
      </c>
      <c r="K1041" s="264">
        <v>1433</v>
      </c>
      <c r="L1041" s="264">
        <v>1426</v>
      </c>
      <c r="M1041" s="264">
        <v>1340</v>
      </c>
      <c r="N1041" s="267">
        <v>0.982743566176471</v>
      </c>
      <c r="O1041" s="266">
        <v>42769</v>
      </c>
      <c r="P1041" s="294">
        <v>0.9</v>
      </c>
      <c r="Q1041" s="267">
        <v>0.983168891468369</v>
      </c>
      <c r="R1041" s="267">
        <v>0.950617283950617</v>
      </c>
      <c r="S1041" s="267">
        <v>0.995115143056525</v>
      </c>
      <c r="T1041" s="295">
        <v>0.0325516075177519</v>
      </c>
      <c r="U1041" s="266">
        <v>43520</v>
      </c>
      <c r="V1041" s="266">
        <v>40279</v>
      </c>
      <c r="W1041" s="267">
        <v>0.925528492647059</v>
      </c>
      <c r="X1041" s="267">
        <v>0.912942542077771</v>
      </c>
      <c r="Y1041" s="268">
        <v>0.898491083676269</v>
      </c>
      <c r="Z1041" s="268">
        <v>0.935101186322401</v>
      </c>
      <c r="AA1041" s="295">
        <v>0.0144514584015025</v>
      </c>
      <c r="AB1041" s="264">
        <v>9752</v>
      </c>
      <c r="AC1041" s="264">
        <v>9039</v>
      </c>
      <c r="AD1041" s="264">
        <v>9838</v>
      </c>
      <c r="AE1041" s="264">
        <v>9150</v>
      </c>
      <c r="AF1041" s="268">
        <v>0.92688679245283</v>
      </c>
      <c r="AG1041" s="268">
        <v>0.930067086806261</v>
      </c>
      <c r="AH1041" s="295">
        <v>-0.00318029435343126</v>
      </c>
    </row>
    <row r="1042" spans="1:34">
      <c r="A1042" s="315" t="s">
        <v>1669</v>
      </c>
      <c r="B1042" s="321" t="s">
        <v>3349</v>
      </c>
      <c r="C1042" s="293" t="s">
        <v>1873</v>
      </c>
      <c r="D1042" s="321" t="s">
        <v>1873</v>
      </c>
      <c r="E1042" s="263">
        <v>2546</v>
      </c>
      <c r="F1042" s="263">
        <v>2468</v>
      </c>
      <c r="G1042" s="263">
        <v>2356</v>
      </c>
      <c r="H1042" s="264">
        <v>1093</v>
      </c>
      <c r="I1042" s="264">
        <v>1060</v>
      </c>
      <c r="J1042" s="264">
        <v>1037</v>
      </c>
      <c r="K1042" s="264">
        <v>2121</v>
      </c>
      <c r="L1042" s="264">
        <v>2079</v>
      </c>
      <c r="M1042" s="264">
        <v>1979</v>
      </c>
      <c r="N1042" s="267">
        <v>0.973090956476414</v>
      </c>
      <c r="O1042" s="266">
        <v>59740</v>
      </c>
      <c r="P1042" s="294">
        <v>0.9</v>
      </c>
      <c r="Q1042" s="267">
        <v>0.969363707776905</v>
      </c>
      <c r="R1042" s="267">
        <v>0.969807868252516</v>
      </c>
      <c r="S1042" s="267">
        <v>0.98019801980198</v>
      </c>
      <c r="T1042" s="295">
        <v>-0.000444160475611022</v>
      </c>
      <c r="U1042" s="266">
        <v>61392</v>
      </c>
      <c r="V1042" s="266">
        <v>57761</v>
      </c>
      <c r="W1042" s="267">
        <v>0.940855486056815</v>
      </c>
      <c r="X1042" s="267">
        <v>0.925373134328358</v>
      </c>
      <c r="Y1042" s="268">
        <v>0.948764867337603</v>
      </c>
      <c r="Z1042" s="268">
        <v>0.933050447901933</v>
      </c>
      <c r="AA1042" s="295">
        <v>-0.0233917330092447</v>
      </c>
      <c r="AB1042" s="264">
        <v>14414</v>
      </c>
      <c r="AC1042" s="264">
        <v>13571</v>
      </c>
      <c r="AD1042" s="264">
        <v>13964</v>
      </c>
      <c r="AE1042" s="264">
        <v>13245</v>
      </c>
      <c r="AF1042" s="268">
        <v>0.941515193561815</v>
      </c>
      <c r="AG1042" s="268">
        <v>0.948510455456889</v>
      </c>
      <c r="AH1042" s="295">
        <v>-0.00699526189507427</v>
      </c>
    </row>
    <row r="1043" spans="1:34">
      <c r="A1043" s="315" t="s">
        <v>1669</v>
      </c>
      <c r="B1043" s="321" t="s">
        <v>3349</v>
      </c>
      <c r="C1043" s="293" t="s">
        <v>1874</v>
      </c>
      <c r="D1043" s="321" t="s">
        <v>1875</v>
      </c>
      <c r="E1043" s="263">
        <v>3596</v>
      </c>
      <c r="F1043" s="263">
        <v>2784</v>
      </c>
      <c r="G1043" s="263">
        <v>3008</v>
      </c>
      <c r="H1043" s="264">
        <v>1514</v>
      </c>
      <c r="I1043" s="264">
        <v>1129</v>
      </c>
      <c r="J1043" s="264">
        <v>1245</v>
      </c>
      <c r="K1043" s="264">
        <v>2702</v>
      </c>
      <c r="L1043" s="264">
        <v>2343</v>
      </c>
      <c r="M1043" s="264">
        <v>2386</v>
      </c>
      <c r="N1043" s="267">
        <v>0.831605512531855</v>
      </c>
      <c r="O1043" s="266">
        <v>67222</v>
      </c>
      <c r="P1043" s="294">
        <v>0.9</v>
      </c>
      <c r="Q1043" s="267">
        <v>0.774193548387097</v>
      </c>
      <c r="R1043" s="267">
        <v>0.745706737120211</v>
      </c>
      <c r="S1043" s="267">
        <v>0.867135455218357</v>
      </c>
      <c r="T1043" s="295">
        <v>0.0284868112668853</v>
      </c>
      <c r="U1043" s="266">
        <v>80834</v>
      </c>
      <c r="V1043" s="266">
        <v>69190</v>
      </c>
      <c r="W1043" s="267">
        <v>0.855951703491105</v>
      </c>
      <c r="X1043" s="267">
        <v>0.836484983314794</v>
      </c>
      <c r="Y1043" s="268">
        <v>0.822324966974901</v>
      </c>
      <c r="Z1043" s="268">
        <v>0.883049592894153</v>
      </c>
      <c r="AA1043" s="295">
        <v>0.0141600163398934</v>
      </c>
      <c r="AB1043" s="264">
        <v>19225</v>
      </c>
      <c r="AC1043" s="264">
        <v>16457</v>
      </c>
      <c r="AD1043" s="264">
        <v>17720</v>
      </c>
      <c r="AE1043" s="264">
        <v>15026</v>
      </c>
      <c r="AF1043" s="268">
        <v>0.856020806241873</v>
      </c>
      <c r="AG1043" s="268">
        <v>0.847968397291196</v>
      </c>
      <c r="AH1043" s="295">
        <v>0.00805240895067616</v>
      </c>
    </row>
    <row r="1044" spans="1:34">
      <c r="A1044" s="315" t="s">
        <v>1669</v>
      </c>
      <c r="B1044" s="321" t="s">
        <v>3349</v>
      </c>
      <c r="C1044" s="293" t="s">
        <v>1876</v>
      </c>
      <c r="D1044" s="321" t="s">
        <v>1877</v>
      </c>
      <c r="E1044" s="263">
        <v>2436</v>
      </c>
      <c r="F1044" s="263">
        <v>2368</v>
      </c>
      <c r="G1044" s="263">
        <v>2208</v>
      </c>
      <c r="H1044" s="264">
        <v>1115</v>
      </c>
      <c r="I1044" s="264">
        <v>1087</v>
      </c>
      <c r="J1044" s="264">
        <v>967</v>
      </c>
      <c r="K1044" s="264">
        <v>2061</v>
      </c>
      <c r="L1044" s="264">
        <v>2007</v>
      </c>
      <c r="M1044" s="264">
        <v>1882</v>
      </c>
      <c r="N1044" s="267">
        <v>0.963602734749149</v>
      </c>
      <c r="O1044" s="266">
        <v>58350</v>
      </c>
      <c r="P1044" s="294">
        <v>0.9</v>
      </c>
      <c r="Q1044" s="267">
        <v>0.972085385878489</v>
      </c>
      <c r="R1044" s="267">
        <v>0.974887892376682</v>
      </c>
      <c r="S1044" s="267">
        <v>0.973799126637555</v>
      </c>
      <c r="T1044" s="295">
        <v>-0.00280250649819225</v>
      </c>
      <c r="U1044" s="266">
        <v>60554</v>
      </c>
      <c r="V1044" s="266">
        <v>53219</v>
      </c>
      <c r="W1044" s="267">
        <v>0.878868447996829</v>
      </c>
      <c r="X1044" s="267">
        <v>0.9064039408867</v>
      </c>
      <c r="Y1044" s="268">
        <v>0.867264573991031</v>
      </c>
      <c r="Z1044" s="268">
        <v>0.913148956817079</v>
      </c>
      <c r="AA1044" s="295">
        <v>0.0391393668956681</v>
      </c>
      <c r="AB1044" s="264">
        <v>14102</v>
      </c>
      <c r="AC1044" s="264">
        <v>12699</v>
      </c>
      <c r="AD1044" s="264">
        <v>13246</v>
      </c>
      <c r="AE1044" s="264">
        <v>11742</v>
      </c>
      <c r="AF1044" s="268">
        <v>0.900510565877181</v>
      </c>
      <c r="AG1044" s="268">
        <v>0.886456288690926</v>
      </c>
      <c r="AH1044" s="295">
        <v>0.0140542771862551</v>
      </c>
    </row>
    <row r="1045" spans="1:34">
      <c r="A1045" s="315" t="s">
        <v>1669</v>
      </c>
      <c r="B1045" s="321" t="s">
        <v>3349</v>
      </c>
      <c r="C1045" s="293" t="s">
        <v>1878</v>
      </c>
      <c r="D1045" s="321" t="s">
        <v>1879</v>
      </c>
      <c r="E1045" s="263">
        <v>1984</v>
      </c>
      <c r="F1045" s="263">
        <v>1481</v>
      </c>
      <c r="G1045" s="263">
        <v>1778</v>
      </c>
      <c r="H1045" s="264">
        <v>834</v>
      </c>
      <c r="I1045" s="264">
        <v>671</v>
      </c>
      <c r="J1045" s="264">
        <v>777</v>
      </c>
      <c r="K1045" s="264">
        <v>1588</v>
      </c>
      <c r="L1045" s="264">
        <v>1265</v>
      </c>
      <c r="M1045" s="264">
        <v>1392</v>
      </c>
      <c r="N1045" s="267">
        <v>0.752096084514128</v>
      </c>
      <c r="O1045" s="266">
        <v>35881</v>
      </c>
      <c r="P1045" s="294">
        <v>0.9</v>
      </c>
      <c r="Q1045" s="267">
        <v>0.746471774193548</v>
      </c>
      <c r="R1045" s="267">
        <v>0.804556354916067</v>
      </c>
      <c r="S1045" s="267">
        <v>0.796599496221662</v>
      </c>
      <c r="T1045" s="295">
        <v>-0.0580845807225188</v>
      </c>
      <c r="U1045" s="266">
        <v>47708</v>
      </c>
      <c r="V1045" s="266">
        <v>42242</v>
      </c>
      <c r="W1045" s="267">
        <v>0.885428020457785</v>
      </c>
      <c r="X1045" s="267">
        <v>0.89616935483871</v>
      </c>
      <c r="Y1045" s="268">
        <v>0.931654676258993</v>
      </c>
      <c r="Z1045" s="268">
        <v>0.876574307304786</v>
      </c>
      <c r="AA1045" s="295">
        <v>-0.0354853214202832</v>
      </c>
      <c r="AB1045" s="264">
        <v>11170</v>
      </c>
      <c r="AC1045" s="264">
        <v>10004</v>
      </c>
      <c r="AD1045" s="264">
        <v>10744</v>
      </c>
      <c r="AE1045" s="264">
        <v>9647</v>
      </c>
      <c r="AF1045" s="268">
        <v>0.895613249776186</v>
      </c>
      <c r="AG1045" s="268">
        <v>0.897896500372301</v>
      </c>
      <c r="AH1045" s="295">
        <v>-0.00228325059611467</v>
      </c>
    </row>
    <row r="1046" spans="1:34">
      <c r="A1046" s="315" t="s">
        <v>1669</v>
      </c>
      <c r="B1046" s="321" t="s">
        <v>3349</v>
      </c>
      <c r="C1046" s="293" t="s">
        <v>1880</v>
      </c>
      <c r="D1046" s="321" t="s">
        <v>1881</v>
      </c>
      <c r="E1046" s="263">
        <v>764</v>
      </c>
      <c r="F1046" s="263">
        <v>376</v>
      </c>
      <c r="G1046" s="263">
        <v>702</v>
      </c>
      <c r="H1046" s="264">
        <v>350</v>
      </c>
      <c r="I1046" s="264">
        <v>222</v>
      </c>
      <c r="J1046" s="264">
        <v>321</v>
      </c>
      <c r="K1046" s="264">
        <v>637</v>
      </c>
      <c r="L1046" s="264">
        <v>502</v>
      </c>
      <c r="M1046" s="264">
        <v>569</v>
      </c>
      <c r="N1046" s="267">
        <v>0.609353580090689</v>
      </c>
      <c r="O1046" s="266">
        <v>11557</v>
      </c>
      <c r="P1046" s="294">
        <v>0.9</v>
      </c>
      <c r="Q1046" s="267">
        <v>0.492146596858639</v>
      </c>
      <c r="R1046" s="267">
        <v>0.634285714285714</v>
      </c>
      <c r="S1046" s="267">
        <v>0.78806907378336</v>
      </c>
      <c r="T1046" s="295">
        <v>-0.142139117427075</v>
      </c>
      <c r="U1046" s="266">
        <v>18966</v>
      </c>
      <c r="V1046" s="266">
        <v>17481</v>
      </c>
      <c r="W1046" s="267">
        <v>0.921701993040177</v>
      </c>
      <c r="X1046" s="267">
        <v>0.918848167539267</v>
      </c>
      <c r="Y1046" s="268">
        <v>0.917142857142857</v>
      </c>
      <c r="Z1046" s="268">
        <v>0.893249607535322</v>
      </c>
      <c r="AA1046" s="295">
        <v>0.00170531039640986</v>
      </c>
      <c r="AB1046" s="264">
        <v>4276</v>
      </c>
      <c r="AC1046" s="264">
        <v>3916</v>
      </c>
      <c r="AD1046" s="264">
        <v>4337</v>
      </c>
      <c r="AE1046" s="264">
        <v>4024</v>
      </c>
      <c r="AF1046" s="268">
        <v>0.915809167446211</v>
      </c>
      <c r="AG1046" s="268">
        <v>0.927830297440627</v>
      </c>
      <c r="AH1046" s="295">
        <v>-0.0120211299944157</v>
      </c>
    </row>
    <row r="1047" spans="1:34">
      <c r="A1047" s="315" t="s">
        <v>1669</v>
      </c>
      <c r="B1047" s="321" t="s">
        <v>3350</v>
      </c>
      <c r="C1047" s="293" t="s">
        <v>1882</v>
      </c>
      <c r="D1047" s="321" t="s">
        <v>1883</v>
      </c>
      <c r="E1047" s="263">
        <v>4042</v>
      </c>
      <c r="F1047" s="263">
        <v>3914</v>
      </c>
      <c r="G1047" s="263">
        <v>3627</v>
      </c>
      <c r="H1047" s="264">
        <v>2643</v>
      </c>
      <c r="I1047" s="264">
        <v>2563</v>
      </c>
      <c r="J1047" s="264">
        <v>2504</v>
      </c>
      <c r="K1047" s="264">
        <v>2644</v>
      </c>
      <c r="L1047" s="264">
        <v>2549</v>
      </c>
      <c r="M1047" s="264">
        <v>2428</v>
      </c>
      <c r="N1047" s="267">
        <v>0.940860348508167</v>
      </c>
      <c r="O1047" s="266">
        <v>75807</v>
      </c>
      <c r="P1047" s="294">
        <v>0.9</v>
      </c>
      <c r="Q1047" s="267">
        <v>0.96833250865908</v>
      </c>
      <c r="R1047" s="267">
        <v>0.969731365872115</v>
      </c>
      <c r="S1047" s="267">
        <v>0.964069591527988</v>
      </c>
      <c r="T1047" s="295">
        <v>-0.00139885721303534</v>
      </c>
      <c r="U1047" s="266">
        <v>80572</v>
      </c>
      <c r="V1047" s="266">
        <v>71065</v>
      </c>
      <c r="W1047" s="267">
        <v>0.882006155984709</v>
      </c>
      <c r="X1047" s="267">
        <v>0.89732805541811</v>
      </c>
      <c r="Y1047" s="268">
        <v>0.9474082482028</v>
      </c>
      <c r="Z1047" s="268">
        <v>0.918305597579425</v>
      </c>
      <c r="AA1047" s="295">
        <v>-0.05008019278469</v>
      </c>
      <c r="AB1047" s="264">
        <v>22445</v>
      </c>
      <c r="AC1047" s="264">
        <v>19839</v>
      </c>
      <c r="AD1047" s="264">
        <v>18851</v>
      </c>
      <c r="AE1047" s="264">
        <v>17200</v>
      </c>
      <c r="AF1047" s="268">
        <v>0.883893963020717</v>
      </c>
      <c r="AG1047" s="268">
        <v>0.912418439340088</v>
      </c>
      <c r="AH1047" s="295">
        <v>-0.0285244763193707</v>
      </c>
    </row>
    <row r="1048" spans="1:34">
      <c r="A1048" s="315" t="s">
        <v>1669</v>
      </c>
      <c r="B1048" s="321" t="s">
        <v>3350</v>
      </c>
      <c r="C1048" s="293" t="s">
        <v>1884</v>
      </c>
      <c r="D1048" s="321" t="s">
        <v>1885</v>
      </c>
      <c r="E1048" s="263">
        <v>0</v>
      </c>
      <c r="F1048" s="263">
        <v>0</v>
      </c>
      <c r="G1048" s="263">
        <v>0</v>
      </c>
      <c r="H1048" s="264">
        <v>0</v>
      </c>
      <c r="I1048" s="264">
        <v>0</v>
      </c>
      <c r="J1048" s="264">
        <v>0</v>
      </c>
      <c r="K1048" s="264">
        <v>0</v>
      </c>
      <c r="L1048" s="264">
        <v>0</v>
      </c>
      <c r="M1048" s="264">
        <v>0</v>
      </c>
      <c r="N1048" s="267">
        <v>0</v>
      </c>
      <c r="O1048" s="266">
        <v>0</v>
      </c>
      <c r="P1048" s="294">
        <v>0.9</v>
      </c>
      <c r="Q1048" s="267">
        <v>0</v>
      </c>
      <c r="R1048" s="267">
        <v>0</v>
      </c>
      <c r="S1048" s="267">
        <v>0</v>
      </c>
      <c r="T1048" s="295">
        <v>0</v>
      </c>
      <c r="U1048" s="266">
        <v>0</v>
      </c>
      <c r="V1048" s="266">
        <v>0</v>
      </c>
      <c r="W1048" s="267">
        <v>0</v>
      </c>
      <c r="X1048" s="267">
        <v>0</v>
      </c>
      <c r="Y1048" s="268">
        <v>0</v>
      </c>
      <c r="Z1048" s="268">
        <v>0</v>
      </c>
      <c r="AA1048" s="295">
        <v>0</v>
      </c>
      <c r="AB1048" s="264">
        <v>0</v>
      </c>
      <c r="AC1048" s="264">
        <v>0</v>
      </c>
      <c r="AD1048" s="264">
        <v>0</v>
      </c>
      <c r="AE1048" s="264">
        <v>0</v>
      </c>
      <c r="AF1048" s="268">
        <v>0</v>
      </c>
      <c r="AG1048" s="268">
        <v>0</v>
      </c>
      <c r="AH1048" s="295">
        <v>0</v>
      </c>
    </row>
    <row r="1049" spans="1:34">
      <c r="A1049" s="315" t="s">
        <v>1669</v>
      </c>
      <c r="B1049" s="321" t="s">
        <v>3350</v>
      </c>
      <c r="C1049" s="293" t="s">
        <v>1886</v>
      </c>
      <c r="D1049" s="321" t="s">
        <v>1887</v>
      </c>
      <c r="E1049" s="263">
        <v>0</v>
      </c>
      <c r="F1049" s="263">
        <v>0</v>
      </c>
      <c r="G1049" s="263">
        <v>0</v>
      </c>
      <c r="H1049" s="264">
        <v>0</v>
      </c>
      <c r="I1049" s="264">
        <v>0</v>
      </c>
      <c r="J1049" s="264">
        <v>0</v>
      </c>
      <c r="K1049" s="264">
        <v>0</v>
      </c>
      <c r="L1049" s="264">
        <v>0</v>
      </c>
      <c r="M1049" s="264">
        <v>0</v>
      </c>
      <c r="N1049" s="267">
        <v>0</v>
      </c>
      <c r="O1049" s="266">
        <v>0</v>
      </c>
      <c r="P1049" s="294">
        <v>0.9</v>
      </c>
      <c r="Q1049" s="267">
        <v>0</v>
      </c>
      <c r="R1049" s="267">
        <v>0</v>
      </c>
      <c r="S1049" s="267">
        <v>0</v>
      </c>
      <c r="T1049" s="295">
        <v>0</v>
      </c>
      <c r="U1049" s="266">
        <v>0</v>
      </c>
      <c r="V1049" s="266">
        <v>0</v>
      </c>
      <c r="W1049" s="267">
        <v>0</v>
      </c>
      <c r="X1049" s="267">
        <v>0</v>
      </c>
      <c r="Y1049" s="268">
        <v>0</v>
      </c>
      <c r="Z1049" s="268">
        <v>0</v>
      </c>
      <c r="AA1049" s="295">
        <v>0</v>
      </c>
      <c r="AB1049" s="264">
        <v>0</v>
      </c>
      <c r="AC1049" s="264">
        <v>0</v>
      </c>
      <c r="AD1049" s="264">
        <v>0</v>
      </c>
      <c r="AE1049" s="264">
        <v>0</v>
      </c>
      <c r="AF1049" s="268">
        <v>0</v>
      </c>
      <c r="AG1049" s="268">
        <v>0</v>
      </c>
      <c r="AH1049" s="295">
        <v>0</v>
      </c>
    </row>
    <row r="1050" spans="1:34">
      <c r="A1050" s="315" t="s">
        <v>1669</v>
      </c>
      <c r="B1050" s="321" t="s">
        <v>3350</v>
      </c>
      <c r="C1050" s="293" t="s">
        <v>1888</v>
      </c>
      <c r="D1050" s="321" t="s">
        <v>1889</v>
      </c>
      <c r="E1050" s="263">
        <v>0</v>
      </c>
      <c r="F1050" s="263">
        <v>0</v>
      </c>
      <c r="G1050" s="263">
        <v>0</v>
      </c>
      <c r="H1050" s="264">
        <v>0</v>
      </c>
      <c r="I1050" s="264">
        <v>0</v>
      </c>
      <c r="J1050" s="264">
        <v>0</v>
      </c>
      <c r="K1050" s="264">
        <v>0</v>
      </c>
      <c r="L1050" s="264">
        <v>0</v>
      </c>
      <c r="M1050" s="264">
        <v>0</v>
      </c>
      <c r="N1050" s="267">
        <v>0.166666666666667</v>
      </c>
      <c r="O1050" s="266">
        <v>1</v>
      </c>
      <c r="P1050" s="294">
        <v>0.9</v>
      </c>
      <c r="Q1050" s="267">
        <v>0</v>
      </c>
      <c r="R1050" s="267">
        <v>0</v>
      </c>
      <c r="S1050" s="267">
        <v>0</v>
      </c>
      <c r="T1050" s="295">
        <v>0</v>
      </c>
      <c r="U1050" s="266">
        <v>6</v>
      </c>
      <c r="V1050" s="266">
        <v>5</v>
      </c>
      <c r="W1050" s="267">
        <v>0.833333333333333</v>
      </c>
      <c r="X1050" s="267">
        <v>0</v>
      </c>
      <c r="Y1050" s="268">
        <v>0</v>
      </c>
      <c r="Z1050" s="268">
        <v>0</v>
      </c>
      <c r="AA1050" s="295">
        <v>0</v>
      </c>
      <c r="AB1050" s="264">
        <v>0</v>
      </c>
      <c r="AC1050" s="264">
        <v>0</v>
      </c>
      <c r="AD1050" s="264">
        <v>3</v>
      </c>
      <c r="AE1050" s="264">
        <v>2</v>
      </c>
      <c r="AF1050" s="268">
        <v>0</v>
      </c>
      <c r="AG1050" s="268">
        <v>0.666666666666667</v>
      </c>
      <c r="AH1050" s="295">
        <v>-0.666666666666667</v>
      </c>
    </row>
    <row r="1051" spans="1:34">
      <c r="A1051" s="315" t="s">
        <v>1669</v>
      </c>
      <c r="B1051" s="321" t="s">
        <v>3350</v>
      </c>
      <c r="C1051" s="293" t="s">
        <v>1890</v>
      </c>
      <c r="D1051" s="321" t="s">
        <v>1891</v>
      </c>
      <c r="E1051" s="263">
        <v>6156</v>
      </c>
      <c r="F1051" s="263">
        <v>5464</v>
      </c>
      <c r="G1051" s="263">
        <v>5723</v>
      </c>
      <c r="H1051" s="264">
        <v>3314</v>
      </c>
      <c r="I1051" s="264">
        <v>3129</v>
      </c>
      <c r="J1051" s="264">
        <v>3069</v>
      </c>
      <c r="K1051" s="264">
        <v>4057</v>
      </c>
      <c r="L1051" s="264">
        <v>3697</v>
      </c>
      <c r="M1051" s="264">
        <v>3698</v>
      </c>
      <c r="N1051" s="267">
        <v>0.902969108951536</v>
      </c>
      <c r="O1051" s="266">
        <v>114380</v>
      </c>
      <c r="P1051" s="294">
        <v>0.9</v>
      </c>
      <c r="Q1051" s="267">
        <v>0.887589343729695</v>
      </c>
      <c r="R1051" s="267">
        <v>0.944176222088111</v>
      </c>
      <c r="S1051" s="267">
        <v>0.911264481143702</v>
      </c>
      <c r="T1051" s="295">
        <v>-0.0565868783584165</v>
      </c>
      <c r="U1051" s="266">
        <v>126671</v>
      </c>
      <c r="V1051" s="266">
        <v>114361</v>
      </c>
      <c r="W1051" s="267">
        <v>0.902819114082939</v>
      </c>
      <c r="X1051" s="267">
        <v>0.929662118258609</v>
      </c>
      <c r="Y1051" s="268">
        <v>0.926071213035606</v>
      </c>
      <c r="Z1051" s="268">
        <v>0.911510968696081</v>
      </c>
      <c r="AA1051" s="295">
        <v>0.00359090522300298</v>
      </c>
      <c r="AB1051" s="264">
        <v>31813</v>
      </c>
      <c r="AC1051" s="264">
        <v>29119</v>
      </c>
      <c r="AD1051" s="264">
        <v>29028</v>
      </c>
      <c r="AE1051" s="264">
        <v>26758</v>
      </c>
      <c r="AF1051" s="268">
        <v>0.915317637443812</v>
      </c>
      <c r="AG1051" s="268">
        <v>0.921799641725231</v>
      </c>
      <c r="AH1051" s="295">
        <v>-0.00648200428141854</v>
      </c>
    </row>
    <row r="1052" spans="1:34">
      <c r="A1052" s="315" t="s">
        <v>1669</v>
      </c>
      <c r="B1052" s="321" t="s">
        <v>3350</v>
      </c>
      <c r="C1052" s="293" t="s">
        <v>1892</v>
      </c>
      <c r="D1052" s="321" t="s">
        <v>1893</v>
      </c>
      <c r="E1052" s="263">
        <v>1</v>
      </c>
      <c r="F1052" s="263">
        <v>0</v>
      </c>
      <c r="G1052" s="263">
        <v>1</v>
      </c>
      <c r="H1052" s="264">
        <v>0</v>
      </c>
      <c r="I1052" s="264">
        <v>0</v>
      </c>
      <c r="J1052" s="264">
        <v>0</v>
      </c>
      <c r="K1052" s="264">
        <v>0</v>
      </c>
      <c r="L1052" s="264">
        <v>0</v>
      </c>
      <c r="M1052" s="264">
        <v>0</v>
      </c>
      <c r="N1052" s="267">
        <v>0</v>
      </c>
      <c r="O1052" s="266">
        <v>0</v>
      </c>
      <c r="P1052" s="294">
        <v>0.9</v>
      </c>
      <c r="Q1052" s="267">
        <v>0</v>
      </c>
      <c r="R1052" s="267">
        <v>0</v>
      </c>
      <c r="S1052" s="267">
        <v>0</v>
      </c>
      <c r="T1052" s="295">
        <v>0</v>
      </c>
      <c r="U1052" s="266">
        <v>2</v>
      </c>
      <c r="V1052" s="266">
        <v>2</v>
      </c>
      <c r="W1052" s="267">
        <v>1</v>
      </c>
      <c r="X1052" s="267">
        <v>1</v>
      </c>
      <c r="Y1052" s="268">
        <v>0</v>
      </c>
      <c r="Z1052" s="268">
        <v>0</v>
      </c>
      <c r="AA1052" s="295">
        <v>1</v>
      </c>
      <c r="AB1052" s="264">
        <v>2</v>
      </c>
      <c r="AC1052" s="264">
        <v>2</v>
      </c>
      <c r="AD1052" s="264">
        <v>0</v>
      </c>
      <c r="AE1052" s="264">
        <v>0</v>
      </c>
      <c r="AF1052" s="268">
        <v>1</v>
      </c>
      <c r="AG1052" s="268">
        <v>0</v>
      </c>
      <c r="AH1052" s="295">
        <v>1</v>
      </c>
    </row>
    <row r="1053" spans="1:34">
      <c r="A1053" s="315" t="s">
        <v>1669</v>
      </c>
      <c r="B1053" s="321" t="s">
        <v>3350</v>
      </c>
      <c r="C1053" s="293" t="s">
        <v>1894</v>
      </c>
      <c r="D1053" s="321" t="s">
        <v>1895</v>
      </c>
      <c r="E1053" s="263">
        <v>4862</v>
      </c>
      <c r="F1053" s="263">
        <v>4760</v>
      </c>
      <c r="G1053" s="263">
        <v>4439</v>
      </c>
      <c r="H1053" s="264">
        <v>2305</v>
      </c>
      <c r="I1053" s="264">
        <v>2218</v>
      </c>
      <c r="J1053" s="264">
        <v>2146</v>
      </c>
      <c r="K1053" s="264">
        <v>3525</v>
      </c>
      <c r="L1053" s="264">
        <v>3414</v>
      </c>
      <c r="M1053" s="264">
        <v>3239</v>
      </c>
      <c r="N1053" s="267">
        <v>0.898627640184411</v>
      </c>
      <c r="O1053" s="266">
        <v>100578</v>
      </c>
      <c r="P1053" s="294">
        <v>0.9</v>
      </c>
      <c r="Q1053" s="267">
        <v>0.979020979020979</v>
      </c>
      <c r="R1053" s="267">
        <v>0.962255965292842</v>
      </c>
      <c r="S1053" s="267">
        <v>0.968510638297872</v>
      </c>
      <c r="T1053" s="295">
        <v>0.0167650137281374</v>
      </c>
      <c r="U1053" s="266">
        <v>111924</v>
      </c>
      <c r="V1053" s="266">
        <v>101027</v>
      </c>
      <c r="W1053" s="267">
        <v>0.902639290947429</v>
      </c>
      <c r="X1053" s="267">
        <v>0.912998765939942</v>
      </c>
      <c r="Y1053" s="268">
        <v>0.931019522776573</v>
      </c>
      <c r="Z1053" s="268">
        <v>0.91886524822695</v>
      </c>
      <c r="AA1053" s="295">
        <v>-0.0180207568366302</v>
      </c>
      <c r="AB1053" s="264">
        <v>26281</v>
      </c>
      <c r="AC1053" s="264">
        <v>24163</v>
      </c>
      <c r="AD1053" s="264">
        <v>25843</v>
      </c>
      <c r="AE1053" s="264">
        <v>23598</v>
      </c>
      <c r="AF1053" s="268">
        <v>0.919409459305201</v>
      </c>
      <c r="AG1053" s="268">
        <v>0.913129280656271</v>
      </c>
      <c r="AH1053" s="295">
        <v>0.00628017864893093</v>
      </c>
    </row>
    <row r="1054" spans="1:34">
      <c r="A1054" s="315" t="s">
        <v>1669</v>
      </c>
      <c r="B1054" s="321" t="s">
        <v>3350</v>
      </c>
      <c r="C1054" s="293" t="s">
        <v>1896</v>
      </c>
      <c r="D1054" s="321" t="s">
        <v>1897</v>
      </c>
      <c r="E1054" s="263">
        <v>0</v>
      </c>
      <c r="F1054" s="263">
        <v>0</v>
      </c>
      <c r="G1054" s="263">
        <v>0</v>
      </c>
      <c r="H1054" s="264">
        <v>0</v>
      </c>
      <c r="I1054" s="264">
        <v>0</v>
      </c>
      <c r="J1054" s="264">
        <v>0</v>
      </c>
      <c r="K1054" s="264">
        <v>0</v>
      </c>
      <c r="L1054" s="264">
        <v>0</v>
      </c>
      <c r="M1054" s="264">
        <v>0</v>
      </c>
      <c r="N1054" s="267">
        <v>0</v>
      </c>
      <c r="O1054" s="266">
        <v>0</v>
      </c>
      <c r="P1054" s="294">
        <v>0.9</v>
      </c>
      <c r="Q1054" s="267">
        <v>0</v>
      </c>
      <c r="R1054" s="267">
        <v>0</v>
      </c>
      <c r="S1054" s="267">
        <v>0</v>
      </c>
      <c r="T1054" s="295">
        <v>0</v>
      </c>
      <c r="U1054" s="266">
        <v>1</v>
      </c>
      <c r="V1054" s="266">
        <v>1</v>
      </c>
      <c r="W1054" s="267">
        <v>1</v>
      </c>
      <c r="X1054" s="267">
        <v>0</v>
      </c>
      <c r="Y1054" s="268">
        <v>0</v>
      </c>
      <c r="Z1054" s="268">
        <v>0</v>
      </c>
      <c r="AA1054" s="295">
        <v>0</v>
      </c>
      <c r="AB1054" s="264">
        <v>0</v>
      </c>
      <c r="AC1054" s="264">
        <v>0</v>
      </c>
      <c r="AD1054" s="264">
        <v>1</v>
      </c>
      <c r="AE1054" s="264">
        <v>1</v>
      </c>
      <c r="AF1054" s="268">
        <v>0</v>
      </c>
      <c r="AG1054" s="268">
        <v>1</v>
      </c>
      <c r="AH1054" s="295">
        <v>-1</v>
      </c>
    </row>
    <row r="1055" spans="1:34">
      <c r="A1055" s="315" t="s">
        <v>1669</v>
      </c>
      <c r="B1055" s="321" t="s">
        <v>3350</v>
      </c>
      <c r="C1055" s="293" t="s">
        <v>1898</v>
      </c>
      <c r="D1055" s="321" t="s">
        <v>1899</v>
      </c>
      <c r="E1055" s="263">
        <v>0</v>
      </c>
      <c r="F1055" s="263">
        <v>0</v>
      </c>
      <c r="G1055" s="263">
        <v>0</v>
      </c>
      <c r="H1055" s="264">
        <v>0</v>
      </c>
      <c r="I1055" s="264">
        <v>0</v>
      </c>
      <c r="J1055" s="264">
        <v>0</v>
      </c>
      <c r="K1055" s="264">
        <v>0</v>
      </c>
      <c r="L1055" s="264">
        <v>0</v>
      </c>
      <c r="M1055" s="264">
        <v>0</v>
      </c>
      <c r="N1055" s="267">
        <v>0</v>
      </c>
      <c r="O1055" s="266">
        <v>0</v>
      </c>
      <c r="P1055" s="294">
        <v>0.9</v>
      </c>
      <c r="Q1055" s="267">
        <v>0</v>
      </c>
      <c r="R1055" s="267">
        <v>0</v>
      </c>
      <c r="S1055" s="267">
        <v>0</v>
      </c>
      <c r="T1055" s="295">
        <v>0</v>
      </c>
      <c r="U1055" s="266">
        <v>2</v>
      </c>
      <c r="V1055" s="266">
        <v>2</v>
      </c>
      <c r="W1055" s="267">
        <v>1</v>
      </c>
      <c r="X1055" s="267">
        <v>0</v>
      </c>
      <c r="Y1055" s="268">
        <v>0</v>
      </c>
      <c r="Z1055" s="268">
        <v>0</v>
      </c>
      <c r="AA1055" s="295">
        <v>0</v>
      </c>
      <c r="AB1055" s="264">
        <v>0</v>
      </c>
      <c r="AC1055" s="264">
        <v>0</v>
      </c>
      <c r="AD1055" s="264">
        <v>0</v>
      </c>
      <c r="AE1055" s="264">
        <v>0</v>
      </c>
      <c r="AF1055" s="268">
        <v>0</v>
      </c>
      <c r="AG1055" s="268">
        <v>0</v>
      </c>
      <c r="AH1055" s="295">
        <v>0</v>
      </c>
    </row>
    <row r="1056" spans="1:34">
      <c r="A1056" s="315" t="s">
        <v>1669</v>
      </c>
      <c r="B1056" s="321" t="s">
        <v>3350</v>
      </c>
      <c r="C1056" s="293" t="s">
        <v>1900</v>
      </c>
      <c r="D1056" s="321" t="s">
        <v>1901</v>
      </c>
      <c r="E1056" s="263">
        <v>0</v>
      </c>
      <c r="F1056" s="263">
        <v>0</v>
      </c>
      <c r="G1056" s="263">
        <v>0</v>
      </c>
      <c r="H1056" s="264">
        <v>0</v>
      </c>
      <c r="I1056" s="264">
        <v>0</v>
      </c>
      <c r="J1056" s="264">
        <v>0</v>
      </c>
      <c r="K1056" s="264">
        <v>0</v>
      </c>
      <c r="L1056" s="264">
        <v>0</v>
      </c>
      <c r="M1056" s="264">
        <v>0</v>
      </c>
      <c r="N1056" s="267">
        <v>0</v>
      </c>
      <c r="O1056" s="266">
        <v>0</v>
      </c>
      <c r="P1056" s="294">
        <v>0.9</v>
      </c>
      <c r="Q1056" s="267">
        <v>0</v>
      </c>
      <c r="R1056" s="267">
        <v>0</v>
      </c>
      <c r="S1056" s="267">
        <v>0</v>
      </c>
      <c r="T1056" s="295">
        <v>0</v>
      </c>
      <c r="U1056" s="266">
        <v>0</v>
      </c>
      <c r="V1056" s="266">
        <v>0</v>
      </c>
      <c r="W1056" s="267">
        <v>0</v>
      </c>
      <c r="X1056" s="267">
        <v>0</v>
      </c>
      <c r="Y1056" s="268">
        <v>0</v>
      </c>
      <c r="Z1056" s="268">
        <v>0</v>
      </c>
      <c r="AA1056" s="295">
        <v>0</v>
      </c>
      <c r="AB1056" s="264">
        <v>0</v>
      </c>
      <c r="AC1056" s="264">
        <v>0</v>
      </c>
      <c r="AD1056" s="264">
        <v>0</v>
      </c>
      <c r="AE1056" s="264">
        <v>0</v>
      </c>
      <c r="AF1056" s="268">
        <v>0</v>
      </c>
      <c r="AG1056" s="268">
        <v>0</v>
      </c>
      <c r="AH1056" s="295">
        <v>0</v>
      </c>
    </row>
    <row r="1057" spans="1:34">
      <c r="A1057" s="315" t="s">
        <v>1669</v>
      </c>
      <c r="B1057" s="321" t="s">
        <v>3350</v>
      </c>
      <c r="C1057" s="293" t="s">
        <v>1902</v>
      </c>
      <c r="D1057" s="321" t="s">
        <v>1903</v>
      </c>
      <c r="E1057" s="263">
        <v>1478</v>
      </c>
      <c r="F1057" s="263">
        <v>1400</v>
      </c>
      <c r="G1057" s="263">
        <v>1277</v>
      </c>
      <c r="H1057" s="264">
        <v>762</v>
      </c>
      <c r="I1057" s="264">
        <v>737</v>
      </c>
      <c r="J1057" s="264">
        <v>719</v>
      </c>
      <c r="K1057" s="264">
        <v>1096</v>
      </c>
      <c r="L1057" s="264">
        <v>1034</v>
      </c>
      <c r="M1057" s="264">
        <v>879</v>
      </c>
      <c r="N1057" s="267">
        <v>0.930557181318038</v>
      </c>
      <c r="O1057" s="266">
        <v>31799</v>
      </c>
      <c r="P1057" s="294">
        <v>0.9</v>
      </c>
      <c r="Q1057" s="267">
        <v>0.94722598105548</v>
      </c>
      <c r="R1057" s="267">
        <v>0.967191601049869</v>
      </c>
      <c r="S1057" s="267">
        <v>0.943430656934307</v>
      </c>
      <c r="T1057" s="295">
        <v>-0.0199656199943884</v>
      </c>
      <c r="U1057" s="266">
        <v>34172</v>
      </c>
      <c r="V1057" s="266">
        <v>28091</v>
      </c>
      <c r="W1057" s="267">
        <v>0.822047290179094</v>
      </c>
      <c r="X1057" s="267">
        <v>0.864005412719892</v>
      </c>
      <c r="Y1057" s="268">
        <v>0.943569553805774</v>
      </c>
      <c r="Z1057" s="268">
        <v>0.802007299270073</v>
      </c>
      <c r="AA1057" s="295">
        <v>-0.0795641410858825</v>
      </c>
      <c r="AB1057" s="264">
        <v>8704</v>
      </c>
      <c r="AC1057" s="264">
        <v>7272</v>
      </c>
      <c r="AD1057" s="264">
        <v>8529</v>
      </c>
      <c r="AE1057" s="264">
        <v>7163</v>
      </c>
      <c r="AF1057" s="268">
        <v>0.835477941176471</v>
      </c>
      <c r="AG1057" s="268">
        <v>0.839840544026263</v>
      </c>
      <c r="AH1057" s="295">
        <v>-0.00436260284979273</v>
      </c>
    </row>
    <row r="1058" spans="1:34">
      <c r="A1058" s="315" t="s">
        <v>1669</v>
      </c>
      <c r="B1058" s="321" t="s">
        <v>3350</v>
      </c>
      <c r="C1058" s="293" t="s">
        <v>1904</v>
      </c>
      <c r="D1058" s="321" t="s">
        <v>1905</v>
      </c>
      <c r="E1058" s="263">
        <v>0</v>
      </c>
      <c r="F1058" s="263">
        <v>0</v>
      </c>
      <c r="G1058" s="263">
        <v>0</v>
      </c>
      <c r="H1058" s="264">
        <v>3</v>
      </c>
      <c r="I1058" s="264">
        <v>3</v>
      </c>
      <c r="J1058" s="264">
        <v>3</v>
      </c>
      <c r="K1058" s="264">
        <v>4</v>
      </c>
      <c r="L1058" s="264">
        <v>0</v>
      </c>
      <c r="M1058" s="264">
        <v>4</v>
      </c>
      <c r="N1058" s="267">
        <v>0.6</v>
      </c>
      <c r="O1058" s="266">
        <v>6</v>
      </c>
      <c r="P1058" s="294">
        <v>0.9</v>
      </c>
      <c r="Q1058" s="267">
        <v>0</v>
      </c>
      <c r="R1058" s="267">
        <v>1</v>
      </c>
      <c r="S1058" s="267">
        <v>0</v>
      </c>
      <c r="T1058" s="295">
        <v>-1</v>
      </c>
      <c r="U1058" s="266">
        <v>10</v>
      </c>
      <c r="V1058" s="266">
        <v>10</v>
      </c>
      <c r="W1058" s="267">
        <v>1</v>
      </c>
      <c r="X1058" s="267">
        <v>0</v>
      </c>
      <c r="Y1058" s="268">
        <v>1</v>
      </c>
      <c r="Z1058" s="268">
        <v>1</v>
      </c>
      <c r="AA1058" s="295">
        <v>-1</v>
      </c>
      <c r="AB1058" s="264">
        <v>7</v>
      </c>
      <c r="AC1058" s="264">
        <v>7</v>
      </c>
      <c r="AD1058" s="264">
        <v>3</v>
      </c>
      <c r="AE1058" s="264">
        <v>3</v>
      </c>
      <c r="AF1058" s="268">
        <v>1</v>
      </c>
      <c r="AG1058" s="268">
        <v>1</v>
      </c>
      <c r="AH1058" s="295">
        <v>0</v>
      </c>
    </row>
    <row r="1059" spans="1:34">
      <c r="A1059" s="315" t="s">
        <v>1669</v>
      </c>
      <c r="B1059" s="321" t="s">
        <v>3350</v>
      </c>
      <c r="C1059" s="293" t="s">
        <v>1906</v>
      </c>
      <c r="D1059" s="321" t="s">
        <v>1907</v>
      </c>
      <c r="E1059" s="263">
        <v>0</v>
      </c>
      <c r="F1059" s="263">
        <v>0</v>
      </c>
      <c r="G1059" s="263">
        <v>0</v>
      </c>
      <c r="H1059" s="264">
        <v>0</v>
      </c>
      <c r="I1059" s="264">
        <v>0</v>
      </c>
      <c r="J1059" s="264">
        <v>0</v>
      </c>
      <c r="K1059" s="264">
        <v>0</v>
      </c>
      <c r="L1059" s="264">
        <v>0</v>
      </c>
      <c r="M1059" s="264">
        <v>0</v>
      </c>
      <c r="N1059" s="267">
        <v>0</v>
      </c>
      <c r="O1059" s="266">
        <v>0</v>
      </c>
      <c r="P1059" s="294">
        <v>0.9</v>
      </c>
      <c r="Q1059" s="267">
        <v>0</v>
      </c>
      <c r="R1059" s="267">
        <v>0</v>
      </c>
      <c r="S1059" s="267">
        <v>0</v>
      </c>
      <c r="T1059" s="295">
        <v>0</v>
      </c>
      <c r="U1059" s="266">
        <v>16</v>
      </c>
      <c r="V1059" s="266">
        <v>15</v>
      </c>
      <c r="W1059" s="267">
        <v>0.9375</v>
      </c>
      <c r="X1059" s="267">
        <v>0</v>
      </c>
      <c r="Y1059" s="268">
        <v>0</v>
      </c>
      <c r="Z1059" s="268">
        <v>0</v>
      </c>
      <c r="AA1059" s="295">
        <v>0</v>
      </c>
      <c r="AB1059" s="264">
        <v>0</v>
      </c>
      <c r="AC1059" s="264">
        <v>0</v>
      </c>
      <c r="AD1059" s="264">
        <v>0</v>
      </c>
      <c r="AE1059" s="264">
        <v>0</v>
      </c>
      <c r="AF1059" s="268">
        <v>0</v>
      </c>
      <c r="AG1059" s="268">
        <v>0</v>
      </c>
      <c r="AH1059" s="295">
        <v>0</v>
      </c>
    </row>
    <row r="1060" spans="1:34">
      <c r="A1060" s="315" t="s">
        <v>1669</v>
      </c>
      <c r="B1060" s="321" t="s">
        <v>3350</v>
      </c>
      <c r="C1060" s="293" t="s">
        <v>1908</v>
      </c>
      <c r="D1060" s="321" t="s">
        <v>1909</v>
      </c>
      <c r="E1060" s="263">
        <v>0</v>
      </c>
      <c r="F1060" s="263">
        <v>0</v>
      </c>
      <c r="G1060" s="263">
        <v>0</v>
      </c>
      <c r="H1060" s="264">
        <v>0</v>
      </c>
      <c r="I1060" s="264">
        <v>0</v>
      </c>
      <c r="J1060" s="264">
        <v>0</v>
      </c>
      <c r="K1060" s="264">
        <v>0</v>
      </c>
      <c r="L1060" s="264">
        <v>0</v>
      </c>
      <c r="M1060" s="264">
        <v>0</v>
      </c>
      <c r="N1060" s="267">
        <v>0</v>
      </c>
      <c r="O1060" s="266">
        <v>0</v>
      </c>
      <c r="P1060" s="294">
        <v>0.9</v>
      </c>
      <c r="Q1060" s="267">
        <v>0</v>
      </c>
      <c r="R1060" s="267">
        <v>0</v>
      </c>
      <c r="S1060" s="267">
        <v>0</v>
      </c>
      <c r="T1060" s="295">
        <v>0</v>
      </c>
      <c r="U1060" s="266">
        <v>8</v>
      </c>
      <c r="V1060" s="266">
        <v>8</v>
      </c>
      <c r="W1060" s="267">
        <v>1</v>
      </c>
      <c r="X1060" s="267">
        <v>0</v>
      </c>
      <c r="Y1060" s="268">
        <v>0</v>
      </c>
      <c r="Z1060" s="268">
        <v>0</v>
      </c>
      <c r="AA1060" s="295">
        <v>0</v>
      </c>
      <c r="AB1060" s="264">
        <v>3</v>
      </c>
      <c r="AC1060" s="264">
        <v>3</v>
      </c>
      <c r="AD1060" s="264">
        <v>0</v>
      </c>
      <c r="AE1060" s="264">
        <v>0</v>
      </c>
      <c r="AF1060" s="268">
        <v>1</v>
      </c>
      <c r="AG1060" s="268">
        <v>0</v>
      </c>
      <c r="AH1060" s="295">
        <v>1</v>
      </c>
    </row>
    <row r="1061" spans="1:34">
      <c r="A1061" s="315" t="s">
        <v>1669</v>
      </c>
      <c r="B1061" s="321" t="s">
        <v>3350</v>
      </c>
      <c r="C1061" s="293" t="s">
        <v>1910</v>
      </c>
      <c r="D1061" s="321" t="s">
        <v>1911</v>
      </c>
      <c r="E1061" s="263">
        <v>0</v>
      </c>
      <c r="F1061" s="263">
        <v>0</v>
      </c>
      <c r="G1061" s="263">
        <v>0</v>
      </c>
      <c r="H1061" s="264">
        <v>0</v>
      </c>
      <c r="I1061" s="264">
        <v>0</v>
      </c>
      <c r="J1061" s="264">
        <v>0</v>
      </c>
      <c r="K1061" s="264">
        <v>0</v>
      </c>
      <c r="L1061" s="264">
        <v>0</v>
      </c>
      <c r="M1061" s="264">
        <v>0</v>
      </c>
      <c r="N1061" s="267">
        <v>0</v>
      </c>
      <c r="O1061" s="266">
        <v>0</v>
      </c>
      <c r="P1061" s="294">
        <v>0.9</v>
      </c>
      <c r="Q1061" s="267">
        <v>0</v>
      </c>
      <c r="R1061" s="267">
        <v>0</v>
      </c>
      <c r="S1061" s="267">
        <v>0</v>
      </c>
      <c r="T1061" s="295">
        <v>0</v>
      </c>
      <c r="U1061" s="266">
        <v>1</v>
      </c>
      <c r="V1061" s="266">
        <v>1</v>
      </c>
      <c r="W1061" s="267">
        <v>1</v>
      </c>
      <c r="X1061" s="267">
        <v>0</v>
      </c>
      <c r="Y1061" s="268">
        <v>0</v>
      </c>
      <c r="Z1061" s="268">
        <v>0</v>
      </c>
      <c r="AA1061" s="295">
        <v>0</v>
      </c>
      <c r="AB1061" s="264">
        <v>0</v>
      </c>
      <c r="AC1061" s="264">
        <v>0</v>
      </c>
      <c r="AD1061" s="264">
        <v>0</v>
      </c>
      <c r="AE1061" s="264">
        <v>0</v>
      </c>
      <c r="AF1061" s="268">
        <v>0</v>
      </c>
      <c r="AG1061" s="268">
        <v>0</v>
      </c>
      <c r="AH1061" s="295">
        <v>0</v>
      </c>
    </row>
    <row r="1062" spans="1:34">
      <c r="A1062" s="315" t="s">
        <v>1669</v>
      </c>
      <c r="B1062" s="321" t="s">
        <v>3350</v>
      </c>
      <c r="C1062" s="293" t="s">
        <v>1912</v>
      </c>
      <c r="D1062" s="321" t="s">
        <v>1913</v>
      </c>
      <c r="E1062" s="263">
        <v>2354</v>
      </c>
      <c r="F1062" s="263">
        <v>2311</v>
      </c>
      <c r="G1062" s="263">
        <v>2083</v>
      </c>
      <c r="H1062" s="264">
        <v>1182</v>
      </c>
      <c r="I1062" s="264">
        <v>1161</v>
      </c>
      <c r="J1062" s="264">
        <v>1060</v>
      </c>
      <c r="K1062" s="264">
        <v>1748</v>
      </c>
      <c r="L1062" s="264">
        <v>1700</v>
      </c>
      <c r="M1062" s="264">
        <v>1581</v>
      </c>
      <c r="N1062" s="267">
        <v>0.968548818505469</v>
      </c>
      <c r="O1062" s="266">
        <v>52506</v>
      </c>
      <c r="P1062" s="294">
        <v>0.9</v>
      </c>
      <c r="Q1062" s="267">
        <v>0.981733220050977</v>
      </c>
      <c r="R1062" s="267">
        <v>0.982233502538071</v>
      </c>
      <c r="S1062" s="267">
        <v>0.97254004576659</v>
      </c>
      <c r="T1062" s="295">
        <v>-0.000500282487093995</v>
      </c>
      <c r="U1062" s="266">
        <v>54211</v>
      </c>
      <c r="V1062" s="266">
        <v>47351</v>
      </c>
      <c r="W1062" s="267">
        <v>0.873457416391507</v>
      </c>
      <c r="X1062" s="267">
        <v>0.884876805437553</v>
      </c>
      <c r="Y1062" s="268">
        <v>0.896785109983079</v>
      </c>
      <c r="Z1062" s="268">
        <v>0.904462242562929</v>
      </c>
      <c r="AA1062" s="295">
        <v>-0.0119083045455264</v>
      </c>
      <c r="AB1062" s="264">
        <v>13437</v>
      </c>
      <c r="AC1062" s="264">
        <v>11953</v>
      </c>
      <c r="AD1062" s="264">
        <v>12716</v>
      </c>
      <c r="AE1062" s="264">
        <v>11285</v>
      </c>
      <c r="AF1062" s="268">
        <v>0.889558681253256</v>
      </c>
      <c r="AG1062" s="268">
        <v>0.887464611513054</v>
      </c>
      <c r="AH1062" s="295">
        <v>0.00209406974020154</v>
      </c>
    </row>
    <row r="1063" spans="1:34">
      <c r="A1063" s="315" t="s">
        <v>1669</v>
      </c>
      <c r="B1063" s="321" t="s">
        <v>3350</v>
      </c>
      <c r="C1063" s="293" t="s">
        <v>1914</v>
      </c>
      <c r="D1063" s="321" t="s">
        <v>1915</v>
      </c>
      <c r="E1063" s="263">
        <v>3131</v>
      </c>
      <c r="F1063" s="263">
        <v>3069</v>
      </c>
      <c r="G1063" s="263">
        <v>2871</v>
      </c>
      <c r="H1063" s="264">
        <v>1317</v>
      </c>
      <c r="I1063" s="264">
        <v>1286</v>
      </c>
      <c r="J1063" s="264">
        <v>1240</v>
      </c>
      <c r="K1063" s="264">
        <v>2142</v>
      </c>
      <c r="L1063" s="264">
        <v>2106</v>
      </c>
      <c r="M1063" s="264">
        <v>2000</v>
      </c>
      <c r="N1063" s="267">
        <v>0.979941697199861</v>
      </c>
      <c r="O1063" s="266">
        <v>73282</v>
      </c>
      <c r="P1063" s="294">
        <v>0.9</v>
      </c>
      <c r="Q1063" s="267">
        <v>0.98019801980198</v>
      </c>
      <c r="R1063" s="267">
        <v>0.976461655277145</v>
      </c>
      <c r="S1063" s="267">
        <v>0.983193277310924</v>
      </c>
      <c r="T1063" s="295">
        <v>0.00373636452483517</v>
      </c>
      <c r="U1063" s="266">
        <v>74782</v>
      </c>
      <c r="V1063" s="266">
        <v>69392</v>
      </c>
      <c r="W1063" s="267">
        <v>0.927923831938167</v>
      </c>
      <c r="X1063" s="267">
        <v>0.916959437879272</v>
      </c>
      <c r="Y1063" s="268">
        <v>0.941533788914199</v>
      </c>
      <c r="Z1063" s="268">
        <v>0.933706816059757</v>
      </c>
      <c r="AA1063" s="295">
        <v>-0.0245743510349271</v>
      </c>
      <c r="AB1063" s="264">
        <v>16707</v>
      </c>
      <c r="AC1063" s="264">
        <v>15375</v>
      </c>
      <c r="AD1063" s="264">
        <v>16998</v>
      </c>
      <c r="AE1063" s="264">
        <v>15824</v>
      </c>
      <c r="AF1063" s="268">
        <v>0.920272939486443</v>
      </c>
      <c r="AG1063" s="268">
        <v>0.93093305094717</v>
      </c>
      <c r="AH1063" s="295">
        <v>-0.0106601114607274</v>
      </c>
    </row>
    <row r="1064" spans="1:34">
      <c r="A1064" s="315" t="s">
        <v>1669</v>
      </c>
      <c r="B1064" s="321" t="s">
        <v>3350</v>
      </c>
      <c r="C1064" s="293" t="s">
        <v>1916</v>
      </c>
      <c r="D1064" s="321" t="s">
        <v>1917</v>
      </c>
      <c r="E1064" s="263">
        <v>3935</v>
      </c>
      <c r="F1064" s="263">
        <v>3407</v>
      </c>
      <c r="G1064" s="263">
        <v>3173</v>
      </c>
      <c r="H1064" s="264">
        <v>1843</v>
      </c>
      <c r="I1064" s="264">
        <v>1556</v>
      </c>
      <c r="J1064" s="264">
        <v>1512</v>
      </c>
      <c r="K1064" s="264">
        <v>2880</v>
      </c>
      <c r="L1064" s="264">
        <v>2372</v>
      </c>
      <c r="M1064" s="264">
        <v>2174</v>
      </c>
      <c r="N1064" s="267">
        <v>0.830582353129707</v>
      </c>
      <c r="O1064" s="266">
        <v>77745</v>
      </c>
      <c r="P1064" s="294">
        <v>0.9</v>
      </c>
      <c r="Q1064" s="267">
        <v>0.86581956797967</v>
      </c>
      <c r="R1064" s="267">
        <v>0.844275637547477</v>
      </c>
      <c r="S1064" s="267">
        <v>0.823611111111111</v>
      </c>
      <c r="T1064" s="295">
        <v>0.0215439304321927</v>
      </c>
      <c r="U1064" s="266">
        <v>93603</v>
      </c>
      <c r="V1064" s="266">
        <v>67927</v>
      </c>
      <c r="W1064" s="267">
        <v>0.725692552589126</v>
      </c>
      <c r="X1064" s="267">
        <v>0.806353240152478</v>
      </c>
      <c r="Y1064" s="268">
        <v>0.820401519262073</v>
      </c>
      <c r="Z1064" s="268">
        <v>0.754861111111111</v>
      </c>
      <c r="AA1064" s="295">
        <v>-0.0140482791095949</v>
      </c>
      <c r="AB1064" s="264">
        <v>21542</v>
      </c>
      <c r="AC1064" s="264">
        <v>16784</v>
      </c>
      <c r="AD1064" s="264">
        <v>21410</v>
      </c>
      <c r="AE1064" s="264">
        <v>16149</v>
      </c>
      <c r="AF1064" s="268">
        <v>0.779129143069353</v>
      </c>
      <c r="AG1064" s="268">
        <v>0.754273703876693</v>
      </c>
      <c r="AH1064" s="295">
        <v>0.0248554391926598</v>
      </c>
    </row>
    <row r="1065" spans="1:34">
      <c r="A1065" s="315" t="s">
        <v>1669</v>
      </c>
      <c r="B1065" s="321" t="s">
        <v>3350</v>
      </c>
      <c r="C1065" s="293" t="s">
        <v>1918</v>
      </c>
      <c r="D1065" s="321" t="s">
        <v>1919</v>
      </c>
      <c r="E1065" s="263">
        <v>3212</v>
      </c>
      <c r="F1065" s="263">
        <v>3051</v>
      </c>
      <c r="G1065" s="263">
        <v>2857</v>
      </c>
      <c r="H1065" s="264">
        <v>1301</v>
      </c>
      <c r="I1065" s="264">
        <v>1253</v>
      </c>
      <c r="J1065" s="264">
        <v>1177</v>
      </c>
      <c r="K1065" s="264">
        <v>2251</v>
      </c>
      <c r="L1065" s="264">
        <v>2132</v>
      </c>
      <c r="M1065" s="264">
        <v>2004</v>
      </c>
      <c r="N1065" s="267">
        <v>0.914843107609878</v>
      </c>
      <c r="O1065" s="266">
        <v>68981</v>
      </c>
      <c r="P1065" s="294">
        <v>0.9</v>
      </c>
      <c r="Q1065" s="267">
        <v>0.949875466998755</v>
      </c>
      <c r="R1065" s="267">
        <v>0.963105303612606</v>
      </c>
      <c r="S1065" s="267">
        <v>0.947134606841404</v>
      </c>
      <c r="T1065" s="295">
        <v>-0.013229836613851</v>
      </c>
      <c r="U1065" s="266">
        <v>75402</v>
      </c>
      <c r="V1065" s="266">
        <v>65939</v>
      </c>
      <c r="W1065" s="267">
        <v>0.874499350149863</v>
      </c>
      <c r="X1065" s="267">
        <v>0.88947696139477</v>
      </c>
      <c r="Y1065" s="268">
        <v>0.904688700999231</v>
      </c>
      <c r="Z1065" s="268">
        <v>0.890270990670813</v>
      </c>
      <c r="AA1065" s="295">
        <v>-0.0152117396044618</v>
      </c>
      <c r="AB1065" s="264">
        <v>17020</v>
      </c>
      <c r="AC1065" s="264">
        <v>15284</v>
      </c>
      <c r="AD1065" s="264">
        <v>16873</v>
      </c>
      <c r="AE1065" s="264">
        <v>14842</v>
      </c>
      <c r="AF1065" s="268">
        <v>0.898002350176263</v>
      </c>
      <c r="AG1065" s="268">
        <v>0.879630178391513</v>
      </c>
      <c r="AH1065" s="295">
        <v>0.0183721717847501</v>
      </c>
    </row>
    <row r="1066" spans="1:34">
      <c r="A1066" s="315" t="s">
        <v>1669</v>
      </c>
      <c r="B1066" s="321" t="s">
        <v>3350</v>
      </c>
      <c r="C1066" s="293" t="s">
        <v>1920</v>
      </c>
      <c r="D1066" s="321" t="s">
        <v>1921</v>
      </c>
      <c r="E1066" s="263">
        <v>3487</v>
      </c>
      <c r="F1066" s="263">
        <v>3315</v>
      </c>
      <c r="G1066" s="263">
        <v>3165</v>
      </c>
      <c r="H1066" s="264">
        <v>1599</v>
      </c>
      <c r="I1066" s="264">
        <v>1558</v>
      </c>
      <c r="J1066" s="264">
        <v>1472</v>
      </c>
      <c r="K1066" s="264">
        <v>2588</v>
      </c>
      <c r="L1066" s="264">
        <v>2496</v>
      </c>
      <c r="M1066" s="264">
        <v>2399</v>
      </c>
      <c r="N1066" s="267">
        <v>0.953181571325127</v>
      </c>
      <c r="O1066" s="266">
        <v>84246</v>
      </c>
      <c r="P1066" s="294">
        <v>0.9</v>
      </c>
      <c r="Q1066" s="267">
        <v>0.950673931746487</v>
      </c>
      <c r="R1066" s="267">
        <v>0.974358974358974</v>
      </c>
      <c r="S1066" s="267">
        <v>0.964451313755796</v>
      </c>
      <c r="T1066" s="295">
        <v>-0.0236850426124874</v>
      </c>
      <c r="U1066" s="266">
        <v>88384</v>
      </c>
      <c r="V1066" s="266">
        <v>80845</v>
      </c>
      <c r="W1066" s="267">
        <v>0.914701755973932</v>
      </c>
      <c r="X1066" s="267">
        <v>0.907657011757958</v>
      </c>
      <c r="Y1066" s="268">
        <v>0.92057535959975</v>
      </c>
      <c r="Z1066" s="268">
        <v>0.926970633693972</v>
      </c>
      <c r="AA1066" s="295">
        <v>-0.0129183478417918</v>
      </c>
      <c r="AB1066" s="264">
        <v>19065</v>
      </c>
      <c r="AC1066" s="264">
        <v>17566</v>
      </c>
      <c r="AD1066" s="264">
        <v>20008</v>
      </c>
      <c r="AE1066" s="264">
        <v>18185</v>
      </c>
      <c r="AF1066" s="268">
        <v>0.921374246000525</v>
      </c>
      <c r="AG1066" s="268">
        <v>0.908886445421831</v>
      </c>
      <c r="AH1066" s="295">
        <v>0.0124878005786933</v>
      </c>
    </row>
    <row r="1067" spans="1:34">
      <c r="A1067" s="315" t="s">
        <v>1669</v>
      </c>
      <c r="B1067" s="321" t="s">
        <v>3350</v>
      </c>
      <c r="C1067" s="293" t="s">
        <v>1922</v>
      </c>
      <c r="D1067" s="321" t="s">
        <v>1923</v>
      </c>
      <c r="E1067" s="263">
        <v>5536</v>
      </c>
      <c r="F1067" s="263">
        <v>5287</v>
      </c>
      <c r="G1067" s="263">
        <v>5230</v>
      </c>
      <c r="H1067" s="264">
        <v>2634</v>
      </c>
      <c r="I1067" s="264">
        <v>2617</v>
      </c>
      <c r="J1067" s="264">
        <v>2561</v>
      </c>
      <c r="K1067" s="264">
        <v>3944</v>
      </c>
      <c r="L1067" s="264">
        <v>3924</v>
      </c>
      <c r="M1067" s="264">
        <v>3820</v>
      </c>
      <c r="N1067" s="267">
        <v>0.981816791558342</v>
      </c>
      <c r="O1067" s="266">
        <v>128402</v>
      </c>
      <c r="P1067" s="294">
        <v>0.9</v>
      </c>
      <c r="Q1067" s="267">
        <v>0.955021676300578</v>
      </c>
      <c r="R1067" s="267">
        <v>0.993545937737282</v>
      </c>
      <c r="S1067" s="267">
        <v>0.994929006085193</v>
      </c>
      <c r="T1067" s="295">
        <v>-0.0385242614367037</v>
      </c>
      <c r="U1067" s="266">
        <v>130780</v>
      </c>
      <c r="V1067" s="266">
        <v>125241</v>
      </c>
      <c r="W1067" s="267">
        <v>0.957646429117602</v>
      </c>
      <c r="X1067" s="267">
        <v>0.944725433526012</v>
      </c>
      <c r="Y1067" s="268">
        <v>0.972285497342445</v>
      </c>
      <c r="Z1067" s="268">
        <v>0.968559837728195</v>
      </c>
      <c r="AA1067" s="295">
        <v>-0.0275600638164334</v>
      </c>
      <c r="AB1067" s="264">
        <v>29669</v>
      </c>
      <c r="AC1067" s="264">
        <v>28502</v>
      </c>
      <c r="AD1067" s="264">
        <v>29296</v>
      </c>
      <c r="AE1067" s="264">
        <v>28232</v>
      </c>
      <c r="AF1067" s="268">
        <v>0.960666015032526</v>
      </c>
      <c r="AG1067" s="268">
        <v>0.963681048607318</v>
      </c>
      <c r="AH1067" s="295">
        <v>-0.00301503357479282</v>
      </c>
    </row>
    <row r="1068" spans="1:34">
      <c r="A1068" s="315" t="s">
        <v>1669</v>
      </c>
      <c r="B1068" s="321" t="s">
        <v>3350</v>
      </c>
      <c r="C1068" s="293" t="s">
        <v>1924</v>
      </c>
      <c r="D1068" s="321" t="s">
        <v>1925</v>
      </c>
      <c r="E1068" s="263">
        <v>4860</v>
      </c>
      <c r="F1068" s="263">
        <v>4616</v>
      </c>
      <c r="G1068" s="263">
        <v>4305</v>
      </c>
      <c r="H1068" s="264">
        <v>2050</v>
      </c>
      <c r="I1068" s="264">
        <v>1825</v>
      </c>
      <c r="J1068" s="264">
        <v>1840</v>
      </c>
      <c r="K1068" s="264">
        <v>3535</v>
      </c>
      <c r="L1068" s="264">
        <v>3345</v>
      </c>
      <c r="M1068" s="264">
        <v>3154</v>
      </c>
      <c r="N1068" s="267">
        <v>0.93475514135938</v>
      </c>
      <c r="O1068" s="266">
        <v>104314</v>
      </c>
      <c r="P1068" s="294">
        <v>0.9</v>
      </c>
      <c r="Q1068" s="267">
        <v>0.949794238683128</v>
      </c>
      <c r="R1068" s="267">
        <v>0.890243902439024</v>
      </c>
      <c r="S1068" s="267">
        <v>0.946251768033946</v>
      </c>
      <c r="T1068" s="295">
        <v>0.0595503362441032</v>
      </c>
      <c r="U1068" s="266">
        <v>111595</v>
      </c>
      <c r="V1068" s="266">
        <v>100738</v>
      </c>
      <c r="W1068" s="267">
        <v>0.902710694923608</v>
      </c>
      <c r="X1068" s="267">
        <v>0.885802469135803</v>
      </c>
      <c r="Y1068" s="268">
        <v>0.897560975609756</v>
      </c>
      <c r="Z1068" s="268">
        <v>0.892220650636492</v>
      </c>
      <c r="AA1068" s="295">
        <v>-0.0117585064739536</v>
      </c>
      <c r="AB1068" s="264">
        <v>25607</v>
      </c>
      <c r="AC1068" s="264">
        <v>23003</v>
      </c>
      <c r="AD1068" s="264">
        <v>25285</v>
      </c>
      <c r="AE1068" s="264">
        <v>22824</v>
      </c>
      <c r="AF1068" s="268">
        <v>0.898309056117468</v>
      </c>
      <c r="AG1068" s="268">
        <v>0.902669566936919</v>
      </c>
      <c r="AH1068" s="295">
        <v>-0.00436051081945121</v>
      </c>
    </row>
    <row r="1069" spans="1:34">
      <c r="A1069" s="315" t="s">
        <v>1669</v>
      </c>
      <c r="B1069" s="321" t="s">
        <v>3350</v>
      </c>
      <c r="C1069" s="293" t="s">
        <v>1926</v>
      </c>
      <c r="D1069" s="321" t="s">
        <v>1927</v>
      </c>
      <c r="E1069" s="263">
        <v>3233</v>
      </c>
      <c r="F1069" s="263">
        <v>3059</v>
      </c>
      <c r="G1069" s="263">
        <v>2898</v>
      </c>
      <c r="H1069" s="264">
        <v>1414</v>
      </c>
      <c r="I1069" s="264">
        <v>1358</v>
      </c>
      <c r="J1069" s="264">
        <v>1315</v>
      </c>
      <c r="K1069" s="264">
        <v>2084</v>
      </c>
      <c r="L1069" s="264">
        <v>1993</v>
      </c>
      <c r="M1069" s="264">
        <v>1915</v>
      </c>
      <c r="N1069" s="267">
        <v>0.946584139040689</v>
      </c>
      <c r="O1069" s="266">
        <v>65302</v>
      </c>
      <c r="P1069" s="294">
        <v>0.9</v>
      </c>
      <c r="Q1069" s="267">
        <v>0.946180018558614</v>
      </c>
      <c r="R1069" s="267">
        <v>0.96039603960396</v>
      </c>
      <c r="S1069" s="267">
        <v>0.956333973128599</v>
      </c>
      <c r="T1069" s="295">
        <v>-0.014216021045346</v>
      </c>
      <c r="U1069" s="266">
        <v>68987</v>
      </c>
      <c r="V1069" s="266">
        <v>62333</v>
      </c>
      <c r="W1069" s="267">
        <v>0.903547045095453</v>
      </c>
      <c r="X1069" s="267">
        <v>0.896381070213424</v>
      </c>
      <c r="Y1069" s="268">
        <v>0.92998585572843</v>
      </c>
      <c r="Z1069" s="268">
        <v>0.918905950095969</v>
      </c>
      <c r="AA1069" s="295">
        <v>-0.0336047855150059</v>
      </c>
      <c r="AB1069" s="264">
        <v>16540</v>
      </c>
      <c r="AC1069" s="264">
        <v>15140</v>
      </c>
      <c r="AD1069" s="264">
        <v>15787</v>
      </c>
      <c r="AE1069" s="264">
        <v>14281</v>
      </c>
      <c r="AF1069" s="268">
        <v>0.915356711003628</v>
      </c>
      <c r="AG1069" s="268">
        <v>0.904605054791917</v>
      </c>
      <c r="AH1069" s="295">
        <v>0.0107516562117101</v>
      </c>
    </row>
    <row r="1070" spans="1:34">
      <c r="A1070" s="315" t="s">
        <v>1669</v>
      </c>
      <c r="B1070" s="321" t="s">
        <v>3350</v>
      </c>
      <c r="C1070" s="293" t="s">
        <v>1928</v>
      </c>
      <c r="D1070" s="321" t="s">
        <v>1929</v>
      </c>
      <c r="E1070" s="263">
        <v>5103</v>
      </c>
      <c r="F1070" s="263">
        <v>4828</v>
      </c>
      <c r="G1070" s="263">
        <v>4684</v>
      </c>
      <c r="H1070" s="264">
        <v>2249</v>
      </c>
      <c r="I1070" s="264">
        <v>2134</v>
      </c>
      <c r="J1070" s="264">
        <v>2067</v>
      </c>
      <c r="K1070" s="264">
        <v>3707</v>
      </c>
      <c r="L1070" s="264">
        <v>3502</v>
      </c>
      <c r="M1070" s="264">
        <v>3399</v>
      </c>
      <c r="N1070" s="267">
        <v>0.951987019428821</v>
      </c>
      <c r="O1070" s="266">
        <v>113236</v>
      </c>
      <c r="P1070" s="294">
        <v>0.9</v>
      </c>
      <c r="Q1070" s="267">
        <v>0.946110131295317</v>
      </c>
      <c r="R1070" s="267">
        <v>0.948866162738995</v>
      </c>
      <c r="S1070" s="267">
        <v>0.94469921769625</v>
      </c>
      <c r="T1070" s="295">
        <v>-0.00275603144367864</v>
      </c>
      <c r="U1070" s="266">
        <v>118947</v>
      </c>
      <c r="V1070" s="266">
        <v>109463</v>
      </c>
      <c r="W1070" s="267">
        <v>0.920267009676579</v>
      </c>
      <c r="X1070" s="267">
        <v>0.917891436409955</v>
      </c>
      <c r="Y1070" s="268">
        <v>0.919075144508671</v>
      </c>
      <c r="Z1070" s="268">
        <v>0.916913946587537</v>
      </c>
      <c r="AA1070" s="295">
        <v>-0.0011837080987156</v>
      </c>
      <c r="AB1070" s="264">
        <v>27303</v>
      </c>
      <c r="AC1070" s="264">
        <v>25129</v>
      </c>
      <c r="AD1070" s="264">
        <v>26945</v>
      </c>
      <c r="AE1070" s="264">
        <v>24747</v>
      </c>
      <c r="AF1070" s="268">
        <v>0.920375050360766</v>
      </c>
      <c r="AG1070" s="268">
        <v>0.918426424197439</v>
      </c>
      <c r="AH1070" s="295">
        <v>0.00194862616332692</v>
      </c>
    </row>
    <row r="1071" spans="1:34">
      <c r="A1071" s="315" t="s">
        <v>1669</v>
      </c>
      <c r="B1071" s="321" t="s">
        <v>3350</v>
      </c>
      <c r="C1071" s="293" t="s">
        <v>1930</v>
      </c>
      <c r="D1071" s="321" t="s">
        <v>1931</v>
      </c>
      <c r="E1071" s="263">
        <v>0</v>
      </c>
      <c r="F1071" s="263">
        <v>0</v>
      </c>
      <c r="G1071" s="263">
        <v>0</v>
      </c>
      <c r="H1071" s="264">
        <v>0</v>
      </c>
      <c r="I1071" s="264">
        <v>0</v>
      </c>
      <c r="J1071" s="264">
        <v>0</v>
      </c>
      <c r="K1071" s="264">
        <v>0</v>
      </c>
      <c r="L1071" s="264">
        <v>0</v>
      </c>
      <c r="M1071" s="264">
        <v>0</v>
      </c>
      <c r="N1071" s="267">
        <v>0.571428571428571</v>
      </c>
      <c r="O1071" s="266">
        <v>8</v>
      </c>
      <c r="P1071" s="294">
        <v>0.9</v>
      </c>
      <c r="Q1071" s="267">
        <v>0</v>
      </c>
      <c r="R1071" s="267">
        <v>0</v>
      </c>
      <c r="S1071" s="267">
        <v>0</v>
      </c>
      <c r="T1071" s="295">
        <v>0</v>
      </c>
      <c r="U1071" s="266">
        <v>14</v>
      </c>
      <c r="V1071" s="266">
        <v>14</v>
      </c>
      <c r="W1071" s="267">
        <v>1</v>
      </c>
      <c r="X1071" s="267">
        <v>0</v>
      </c>
      <c r="Y1071" s="268">
        <v>0</v>
      </c>
      <c r="Z1071" s="268">
        <v>0</v>
      </c>
      <c r="AA1071" s="295">
        <v>0</v>
      </c>
      <c r="AB1071" s="264">
        <v>0</v>
      </c>
      <c r="AC1071" s="264">
        <v>0</v>
      </c>
      <c r="AD1071" s="264">
        <v>2</v>
      </c>
      <c r="AE1071" s="264">
        <v>2</v>
      </c>
      <c r="AF1071" s="268">
        <v>0</v>
      </c>
      <c r="AG1071" s="268">
        <v>1</v>
      </c>
      <c r="AH1071" s="295">
        <v>-1</v>
      </c>
    </row>
    <row r="1072" spans="1:34">
      <c r="A1072" s="315" t="s">
        <v>1669</v>
      </c>
      <c r="B1072" s="321" t="s">
        <v>3350</v>
      </c>
      <c r="C1072" s="293" t="s">
        <v>1932</v>
      </c>
      <c r="D1072" s="321" t="s">
        <v>1933</v>
      </c>
      <c r="E1072" s="263">
        <v>1820</v>
      </c>
      <c r="F1072" s="263">
        <v>1813</v>
      </c>
      <c r="G1072" s="263">
        <v>1707</v>
      </c>
      <c r="H1072" s="264">
        <v>954</v>
      </c>
      <c r="I1072" s="264">
        <v>942</v>
      </c>
      <c r="J1072" s="264">
        <v>919</v>
      </c>
      <c r="K1072" s="264">
        <v>1255</v>
      </c>
      <c r="L1072" s="264">
        <v>1246</v>
      </c>
      <c r="M1072" s="264">
        <v>1210</v>
      </c>
      <c r="N1072" s="267">
        <v>0.993733718228543</v>
      </c>
      <c r="O1072" s="266">
        <v>42342</v>
      </c>
      <c r="P1072" s="294">
        <v>0.9</v>
      </c>
      <c r="Q1072" s="267">
        <v>0.996153846153846</v>
      </c>
      <c r="R1072" s="267">
        <v>0.987421383647799</v>
      </c>
      <c r="S1072" s="267">
        <v>0.992828685258964</v>
      </c>
      <c r="T1072" s="295">
        <v>0.00873246250604742</v>
      </c>
      <c r="U1072" s="266">
        <v>42609</v>
      </c>
      <c r="V1072" s="266">
        <v>40201</v>
      </c>
      <c r="W1072" s="267">
        <v>0.9434861179563</v>
      </c>
      <c r="X1072" s="267">
        <v>0.937912087912088</v>
      </c>
      <c r="Y1072" s="268">
        <v>0.963312368972746</v>
      </c>
      <c r="Z1072" s="268">
        <v>0.964143426294821</v>
      </c>
      <c r="AA1072" s="295">
        <v>-0.0254002810606584</v>
      </c>
      <c r="AB1072" s="264">
        <v>10477</v>
      </c>
      <c r="AC1072" s="264">
        <v>10009</v>
      </c>
      <c r="AD1072" s="264">
        <v>9889</v>
      </c>
      <c r="AE1072" s="264">
        <v>9511</v>
      </c>
      <c r="AF1072" s="268">
        <v>0.95533072444402</v>
      </c>
      <c r="AG1072" s="268">
        <v>0.961775710385277</v>
      </c>
      <c r="AH1072" s="295">
        <v>-0.00644498594125631</v>
      </c>
    </row>
    <row r="1073" spans="1:34">
      <c r="A1073" s="315" t="s">
        <v>1669</v>
      </c>
      <c r="B1073" s="321" t="s">
        <v>3350</v>
      </c>
      <c r="C1073" s="293" t="s">
        <v>1934</v>
      </c>
      <c r="D1073" s="321" t="s">
        <v>1935</v>
      </c>
      <c r="E1073" s="263">
        <v>4027</v>
      </c>
      <c r="F1073" s="263">
        <v>3776</v>
      </c>
      <c r="G1073" s="263">
        <v>3191</v>
      </c>
      <c r="H1073" s="264">
        <v>1784</v>
      </c>
      <c r="I1073" s="264">
        <v>1677</v>
      </c>
      <c r="J1073" s="264">
        <v>1452</v>
      </c>
      <c r="K1073" s="264">
        <v>2883</v>
      </c>
      <c r="L1073" s="264">
        <v>2704</v>
      </c>
      <c r="M1073" s="264">
        <v>2421</v>
      </c>
      <c r="N1073" s="267">
        <v>0.913491469538715</v>
      </c>
      <c r="O1073" s="266">
        <v>84223</v>
      </c>
      <c r="P1073" s="294">
        <v>0.9</v>
      </c>
      <c r="Q1073" s="267">
        <v>0.937670722622299</v>
      </c>
      <c r="R1073" s="267">
        <v>0.940022421524664</v>
      </c>
      <c r="S1073" s="267">
        <v>0.937911897329171</v>
      </c>
      <c r="T1073" s="295">
        <v>-0.0023516989023642</v>
      </c>
      <c r="U1073" s="266">
        <v>92199</v>
      </c>
      <c r="V1073" s="266">
        <v>75097</v>
      </c>
      <c r="W1073" s="267">
        <v>0.814509918762676</v>
      </c>
      <c r="X1073" s="267">
        <v>0.792401291283834</v>
      </c>
      <c r="Y1073" s="268">
        <v>0.81390134529148</v>
      </c>
      <c r="Z1073" s="268">
        <v>0.839750260145682</v>
      </c>
      <c r="AA1073" s="295">
        <v>-0.0215000540076458</v>
      </c>
      <c r="AB1073" s="264">
        <v>21380</v>
      </c>
      <c r="AC1073" s="264">
        <v>17762</v>
      </c>
      <c r="AD1073" s="264">
        <v>21335</v>
      </c>
      <c r="AE1073" s="264">
        <v>17725</v>
      </c>
      <c r="AF1073" s="268">
        <v>0.830776426566885</v>
      </c>
      <c r="AG1073" s="268">
        <v>0.830794469182095</v>
      </c>
      <c r="AH1073" s="295">
        <v>-1.8042615210212e-5</v>
      </c>
    </row>
    <row r="1074" spans="1:34">
      <c r="A1074" s="315" t="s">
        <v>1669</v>
      </c>
      <c r="B1074" s="321" t="s">
        <v>3350</v>
      </c>
      <c r="C1074" s="293" t="s">
        <v>1936</v>
      </c>
      <c r="D1074" s="321" t="s">
        <v>1937</v>
      </c>
      <c r="E1074" s="263">
        <v>2534</v>
      </c>
      <c r="F1074" s="263">
        <v>2376</v>
      </c>
      <c r="G1074" s="263">
        <v>2267</v>
      </c>
      <c r="H1074" s="264">
        <v>1305</v>
      </c>
      <c r="I1074" s="264">
        <v>1260</v>
      </c>
      <c r="J1074" s="264">
        <v>1196</v>
      </c>
      <c r="K1074" s="264">
        <v>1767</v>
      </c>
      <c r="L1074" s="264">
        <v>1651</v>
      </c>
      <c r="M1074" s="264">
        <v>1614</v>
      </c>
      <c r="N1074" s="267">
        <v>0.939969087071415</v>
      </c>
      <c r="O1074" s="266">
        <v>56557</v>
      </c>
      <c r="P1074" s="294">
        <v>0.9</v>
      </c>
      <c r="Q1074" s="267">
        <v>0.937647987371744</v>
      </c>
      <c r="R1074" s="267">
        <v>0.96551724137931</v>
      </c>
      <c r="S1074" s="267">
        <v>0.934352009054895</v>
      </c>
      <c r="T1074" s="295">
        <v>-0.0278692540075661</v>
      </c>
      <c r="U1074" s="266">
        <v>60169</v>
      </c>
      <c r="V1074" s="266">
        <v>53639</v>
      </c>
      <c r="W1074" s="267">
        <v>0.891472352872742</v>
      </c>
      <c r="X1074" s="267">
        <v>0.894632991318074</v>
      </c>
      <c r="Y1074" s="268">
        <v>0.916475095785441</v>
      </c>
      <c r="Z1074" s="268">
        <v>0.913412563667233</v>
      </c>
      <c r="AA1074" s="295">
        <v>-0.0218421044673665</v>
      </c>
      <c r="AB1074" s="264">
        <v>14617</v>
      </c>
      <c r="AC1074" s="264">
        <v>13407</v>
      </c>
      <c r="AD1074" s="264">
        <v>13680</v>
      </c>
      <c r="AE1074" s="264">
        <v>12258</v>
      </c>
      <c r="AF1074" s="268">
        <v>0.917219675720052</v>
      </c>
      <c r="AG1074" s="268">
        <v>0.896052631578947</v>
      </c>
      <c r="AH1074" s="295">
        <v>0.0211670441411047</v>
      </c>
    </row>
    <row r="1075" spans="1:34">
      <c r="A1075" s="315" t="s">
        <v>1669</v>
      </c>
      <c r="B1075" s="321" t="s">
        <v>3350</v>
      </c>
      <c r="C1075" s="293" t="s">
        <v>1938</v>
      </c>
      <c r="D1075" s="321" t="s">
        <v>1939</v>
      </c>
      <c r="E1075" s="263">
        <v>0</v>
      </c>
      <c r="F1075" s="263">
        <v>0</v>
      </c>
      <c r="G1075" s="263">
        <v>0</v>
      </c>
      <c r="H1075" s="264">
        <v>0</v>
      </c>
      <c r="I1075" s="264">
        <v>0</v>
      </c>
      <c r="J1075" s="264">
        <v>0</v>
      </c>
      <c r="K1075" s="264">
        <v>0</v>
      </c>
      <c r="L1075" s="264">
        <v>0</v>
      </c>
      <c r="M1075" s="264">
        <v>0</v>
      </c>
      <c r="N1075" s="267">
        <v>0</v>
      </c>
      <c r="O1075" s="266">
        <v>0</v>
      </c>
      <c r="P1075" s="294">
        <v>0.9</v>
      </c>
      <c r="Q1075" s="267">
        <v>0</v>
      </c>
      <c r="R1075" s="267">
        <v>0</v>
      </c>
      <c r="S1075" s="267">
        <v>0</v>
      </c>
      <c r="T1075" s="295">
        <v>0</v>
      </c>
      <c r="U1075" s="266">
        <v>0</v>
      </c>
      <c r="V1075" s="266">
        <v>0</v>
      </c>
      <c r="W1075" s="267">
        <v>0</v>
      </c>
      <c r="X1075" s="267">
        <v>0</v>
      </c>
      <c r="Y1075" s="268">
        <v>0</v>
      </c>
      <c r="Z1075" s="268">
        <v>0</v>
      </c>
      <c r="AA1075" s="295">
        <v>0</v>
      </c>
      <c r="AB1075" s="264">
        <v>0</v>
      </c>
      <c r="AC1075" s="264">
        <v>0</v>
      </c>
      <c r="AD1075" s="264">
        <v>0</v>
      </c>
      <c r="AE1075" s="264">
        <v>0</v>
      </c>
      <c r="AF1075" s="268">
        <v>0</v>
      </c>
      <c r="AG1075" s="268">
        <v>0</v>
      </c>
      <c r="AH1075" s="295">
        <v>0</v>
      </c>
    </row>
    <row r="1076" spans="1:34">
      <c r="A1076" s="315" t="s">
        <v>1669</v>
      </c>
      <c r="B1076" s="321" t="s">
        <v>3350</v>
      </c>
      <c r="C1076" s="293" t="s">
        <v>1940</v>
      </c>
      <c r="D1076" s="321" t="s">
        <v>1941</v>
      </c>
      <c r="E1076" s="263">
        <v>5115</v>
      </c>
      <c r="F1076" s="263">
        <v>4758</v>
      </c>
      <c r="G1076" s="263">
        <v>4416</v>
      </c>
      <c r="H1076" s="264">
        <v>2381</v>
      </c>
      <c r="I1076" s="264">
        <v>2231</v>
      </c>
      <c r="J1076" s="264">
        <v>2163</v>
      </c>
      <c r="K1076" s="264">
        <v>3510</v>
      </c>
      <c r="L1076" s="264">
        <v>3272</v>
      </c>
      <c r="M1076" s="264">
        <v>3114</v>
      </c>
      <c r="N1076" s="267">
        <v>0.886060362594753</v>
      </c>
      <c r="O1076" s="266">
        <v>101461</v>
      </c>
      <c r="P1076" s="294">
        <v>0.9</v>
      </c>
      <c r="Q1076" s="267">
        <v>0.930205278592375</v>
      </c>
      <c r="R1076" s="267">
        <v>0.937001259974801</v>
      </c>
      <c r="S1076" s="267">
        <v>0.932193732193732</v>
      </c>
      <c r="T1076" s="295">
        <v>-0.00679598138242521</v>
      </c>
      <c r="U1076" s="266">
        <v>114508</v>
      </c>
      <c r="V1076" s="266">
        <v>98609</v>
      </c>
      <c r="W1076" s="267">
        <v>0.861153805847626</v>
      </c>
      <c r="X1076" s="267">
        <v>0.863343108504399</v>
      </c>
      <c r="Y1076" s="268">
        <v>0.908441831163377</v>
      </c>
      <c r="Z1076" s="268">
        <v>0.887179487179487</v>
      </c>
      <c r="AA1076" s="295">
        <v>-0.0450987226589779</v>
      </c>
      <c r="AB1076" s="264">
        <v>26578</v>
      </c>
      <c r="AC1076" s="264">
        <v>23604</v>
      </c>
      <c r="AD1076" s="264">
        <v>26564</v>
      </c>
      <c r="AE1076" s="264">
        <v>23154</v>
      </c>
      <c r="AF1076" s="268">
        <v>0.888102942283091</v>
      </c>
      <c r="AG1076" s="268">
        <v>0.871630778497214</v>
      </c>
      <c r="AH1076" s="295">
        <v>0.016472163785877</v>
      </c>
    </row>
    <row r="1077" spans="1:34">
      <c r="A1077" s="315" t="s">
        <v>1669</v>
      </c>
      <c r="B1077" s="321" t="s">
        <v>3350</v>
      </c>
      <c r="C1077" s="293" t="s">
        <v>1942</v>
      </c>
      <c r="D1077" s="321" t="s">
        <v>1943</v>
      </c>
      <c r="E1077" s="263">
        <v>2356</v>
      </c>
      <c r="F1077" s="263">
        <v>2347</v>
      </c>
      <c r="G1077" s="263">
        <v>2170</v>
      </c>
      <c r="H1077" s="264">
        <v>1132</v>
      </c>
      <c r="I1077" s="264">
        <v>1121</v>
      </c>
      <c r="J1077" s="264">
        <v>1078</v>
      </c>
      <c r="K1077" s="264">
        <v>1853</v>
      </c>
      <c r="L1077" s="264">
        <v>1841</v>
      </c>
      <c r="M1077" s="264">
        <v>1696</v>
      </c>
      <c r="N1077" s="267">
        <v>0.99119924706504</v>
      </c>
      <c r="O1077" s="266">
        <v>60030</v>
      </c>
      <c r="P1077" s="294">
        <v>0.9</v>
      </c>
      <c r="Q1077" s="267">
        <v>0.996179966044143</v>
      </c>
      <c r="R1077" s="267">
        <v>0.990282685512368</v>
      </c>
      <c r="S1077" s="267">
        <v>0.993524015110631</v>
      </c>
      <c r="T1077" s="295">
        <v>0.00589728053177507</v>
      </c>
      <c r="U1077" s="266">
        <v>60563</v>
      </c>
      <c r="V1077" s="266">
        <v>54924</v>
      </c>
      <c r="W1077" s="267">
        <v>0.906890345590542</v>
      </c>
      <c r="X1077" s="267">
        <v>0.921052631578947</v>
      </c>
      <c r="Y1077" s="268">
        <v>0.952296819787986</v>
      </c>
      <c r="Z1077" s="268">
        <v>0.915272531030761</v>
      </c>
      <c r="AA1077" s="295">
        <v>-0.0312441882090385</v>
      </c>
      <c r="AB1077" s="264">
        <v>13366</v>
      </c>
      <c r="AC1077" s="264">
        <v>12391</v>
      </c>
      <c r="AD1077" s="264">
        <v>13838</v>
      </c>
      <c r="AE1077" s="264">
        <v>12921</v>
      </c>
      <c r="AF1077" s="268">
        <v>0.927053718389945</v>
      </c>
      <c r="AG1077" s="268">
        <v>0.933733198439081</v>
      </c>
      <c r="AH1077" s="295">
        <v>-0.0066794800491361</v>
      </c>
    </row>
    <row r="1078" spans="1:34">
      <c r="A1078" s="315" t="s">
        <v>1669</v>
      </c>
      <c r="B1078" s="321" t="s">
        <v>3350</v>
      </c>
      <c r="C1078" s="293" t="s">
        <v>1944</v>
      </c>
      <c r="D1078" s="321" t="s">
        <v>1945</v>
      </c>
      <c r="E1078" s="263">
        <v>4430</v>
      </c>
      <c r="F1078" s="263">
        <v>4087</v>
      </c>
      <c r="G1078" s="263">
        <v>4009</v>
      </c>
      <c r="H1078" s="264">
        <v>2108</v>
      </c>
      <c r="I1078" s="264">
        <v>1975</v>
      </c>
      <c r="J1078" s="264">
        <v>1936</v>
      </c>
      <c r="K1078" s="264">
        <v>3157</v>
      </c>
      <c r="L1078" s="264">
        <v>2971</v>
      </c>
      <c r="M1078" s="264">
        <v>2788</v>
      </c>
      <c r="N1078" s="267">
        <v>0.91866603840717</v>
      </c>
      <c r="O1078" s="266">
        <v>95533</v>
      </c>
      <c r="P1078" s="294">
        <v>0.9</v>
      </c>
      <c r="Q1078" s="267">
        <v>0.922573363431151</v>
      </c>
      <c r="R1078" s="267">
        <v>0.936907020872865</v>
      </c>
      <c r="S1078" s="267">
        <v>0.941083306936966</v>
      </c>
      <c r="T1078" s="295">
        <v>-0.014333657441714</v>
      </c>
      <c r="U1078" s="266">
        <v>103991</v>
      </c>
      <c r="V1078" s="266">
        <v>87958</v>
      </c>
      <c r="W1078" s="267">
        <v>0.845823196238136</v>
      </c>
      <c r="X1078" s="267">
        <v>0.904966139954853</v>
      </c>
      <c r="Y1078" s="268">
        <v>0.918406072106262</v>
      </c>
      <c r="Z1078" s="268">
        <v>0.883116883116883</v>
      </c>
      <c r="AA1078" s="295">
        <v>-0.0134399321514086</v>
      </c>
      <c r="AB1078" s="264">
        <v>24563</v>
      </c>
      <c r="AC1078" s="264">
        <v>21808</v>
      </c>
      <c r="AD1078" s="264">
        <v>24184</v>
      </c>
      <c r="AE1078" s="264">
        <v>21816</v>
      </c>
      <c r="AF1078" s="268">
        <v>0.887839433293979</v>
      </c>
      <c r="AG1078" s="268">
        <v>0.902084022494211</v>
      </c>
      <c r="AH1078" s="295">
        <v>-0.0142445892002323</v>
      </c>
    </row>
    <row r="1079" spans="1:34">
      <c r="A1079" s="315" t="s">
        <v>1669</v>
      </c>
      <c r="B1079" s="321" t="s">
        <v>3350</v>
      </c>
      <c r="C1079" s="293" t="s">
        <v>1946</v>
      </c>
      <c r="D1079" s="321" t="s">
        <v>1947</v>
      </c>
      <c r="E1079" s="263">
        <v>4606</v>
      </c>
      <c r="F1079" s="263">
        <v>4351</v>
      </c>
      <c r="G1079" s="263">
        <v>3855</v>
      </c>
      <c r="H1079" s="264">
        <v>2270</v>
      </c>
      <c r="I1079" s="264">
        <v>2180</v>
      </c>
      <c r="J1079" s="264">
        <v>1957</v>
      </c>
      <c r="K1079" s="264">
        <v>3208</v>
      </c>
      <c r="L1079" s="264">
        <v>2995</v>
      </c>
      <c r="M1079" s="264">
        <v>2794</v>
      </c>
      <c r="N1079" s="267">
        <v>0.91679910926739</v>
      </c>
      <c r="O1079" s="266">
        <v>102103</v>
      </c>
      <c r="P1079" s="294">
        <v>0.9</v>
      </c>
      <c r="Q1079" s="267">
        <v>0.944637429439861</v>
      </c>
      <c r="R1079" s="267">
        <v>0.960352422907489</v>
      </c>
      <c r="S1079" s="267">
        <v>0.93360349127182</v>
      </c>
      <c r="T1079" s="295">
        <v>-0.0157149934676279</v>
      </c>
      <c r="U1079" s="266">
        <v>111369</v>
      </c>
      <c r="V1079" s="266">
        <v>89921</v>
      </c>
      <c r="W1079" s="267">
        <v>0.807414989808654</v>
      </c>
      <c r="X1079" s="267">
        <v>0.836951801997395</v>
      </c>
      <c r="Y1079" s="268">
        <v>0.862114537444934</v>
      </c>
      <c r="Z1079" s="268">
        <v>0.870947630922693</v>
      </c>
      <c r="AA1079" s="295">
        <v>-0.0251627354475392</v>
      </c>
      <c r="AB1079" s="264">
        <v>25326</v>
      </c>
      <c r="AC1079" s="264">
        <v>21736</v>
      </c>
      <c r="AD1079" s="264">
        <v>25250</v>
      </c>
      <c r="AE1079" s="264">
        <v>21404</v>
      </c>
      <c r="AF1079" s="268">
        <v>0.858248440337993</v>
      </c>
      <c r="AG1079" s="268">
        <v>0.847683168316832</v>
      </c>
      <c r="AH1079" s="295">
        <v>0.0105652720211609</v>
      </c>
    </row>
    <row r="1080" spans="1:34">
      <c r="A1080" s="315" t="s">
        <v>1669</v>
      </c>
      <c r="B1080" s="321" t="s">
        <v>3350</v>
      </c>
      <c r="C1080" s="293" t="s">
        <v>1948</v>
      </c>
      <c r="D1080" s="321" t="s">
        <v>1949</v>
      </c>
      <c r="E1080" s="263">
        <v>2841</v>
      </c>
      <c r="F1080" s="263">
        <v>2584</v>
      </c>
      <c r="G1080" s="263">
        <v>2346</v>
      </c>
      <c r="H1080" s="264">
        <v>1474</v>
      </c>
      <c r="I1080" s="264">
        <v>1371</v>
      </c>
      <c r="J1080" s="264">
        <v>1317</v>
      </c>
      <c r="K1080" s="264">
        <v>1930</v>
      </c>
      <c r="L1080" s="264">
        <v>1777</v>
      </c>
      <c r="M1080" s="264">
        <v>1692</v>
      </c>
      <c r="N1080" s="267">
        <v>0.918555654661212</v>
      </c>
      <c r="O1080" s="266">
        <v>59730</v>
      </c>
      <c r="P1080" s="294">
        <v>0.9</v>
      </c>
      <c r="Q1080" s="267">
        <v>0.909538894755368</v>
      </c>
      <c r="R1080" s="267">
        <v>0.930122116689281</v>
      </c>
      <c r="S1080" s="267">
        <v>0.920725388601036</v>
      </c>
      <c r="T1080" s="295">
        <v>-0.020583221933913</v>
      </c>
      <c r="U1080" s="266">
        <v>65026</v>
      </c>
      <c r="V1080" s="266">
        <v>56906</v>
      </c>
      <c r="W1080" s="267">
        <v>0.875126872327992</v>
      </c>
      <c r="X1080" s="267">
        <v>0.825765575501584</v>
      </c>
      <c r="Y1080" s="268">
        <v>0.89348710990502</v>
      </c>
      <c r="Z1080" s="268">
        <v>0.876683937823834</v>
      </c>
      <c r="AA1080" s="295">
        <v>-0.0677215344034364</v>
      </c>
      <c r="AB1080" s="264">
        <v>14981</v>
      </c>
      <c r="AC1080" s="264">
        <v>13105</v>
      </c>
      <c r="AD1080" s="264">
        <v>14493</v>
      </c>
      <c r="AE1080" s="264">
        <v>12687</v>
      </c>
      <c r="AF1080" s="268">
        <v>0.874774714638542</v>
      </c>
      <c r="AG1080" s="268">
        <v>0.875388118401987</v>
      </c>
      <c r="AH1080" s="295">
        <v>-0.000613403763444986</v>
      </c>
    </row>
    <row r="1081" spans="1:34">
      <c r="A1081" s="315" t="s">
        <v>1669</v>
      </c>
      <c r="B1081" s="321" t="s">
        <v>3350</v>
      </c>
      <c r="C1081" s="293" t="s">
        <v>1950</v>
      </c>
      <c r="D1081" s="321" t="s">
        <v>1951</v>
      </c>
      <c r="E1081" s="263">
        <v>3353</v>
      </c>
      <c r="F1081" s="263">
        <v>3243</v>
      </c>
      <c r="G1081" s="263">
        <v>3132</v>
      </c>
      <c r="H1081" s="264">
        <v>1542</v>
      </c>
      <c r="I1081" s="264">
        <v>1422</v>
      </c>
      <c r="J1081" s="264">
        <v>1441</v>
      </c>
      <c r="K1081" s="264">
        <v>2641</v>
      </c>
      <c r="L1081" s="264">
        <v>2508</v>
      </c>
      <c r="M1081" s="264">
        <v>2492</v>
      </c>
      <c r="N1081" s="267">
        <v>0.966877370417193</v>
      </c>
      <c r="O1081" s="266">
        <v>80304</v>
      </c>
      <c r="P1081" s="294">
        <v>0.9</v>
      </c>
      <c r="Q1081" s="267">
        <v>0.967193558007754</v>
      </c>
      <c r="R1081" s="267">
        <v>0.922178988326848</v>
      </c>
      <c r="S1081" s="267">
        <v>0.949640287769784</v>
      </c>
      <c r="T1081" s="295">
        <v>0.0450145696809059</v>
      </c>
      <c r="U1081" s="266">
        <v>83055</v>
      </c>
      <c r="V1081" s="266">
        <v>78365</v>
      </c>
      <c r="W1081" s="267">
        <v>0.943531394858829</v>
      </c>
      <c r="X1081" s="267">
        <v>0.934088875633761</v>
      </c>
      <c r="Y1081" s="268">
        <v>0.934500648508431</v>
      </c>
      <c r="Z1081" s="268">
        <v>0.943581976524044</v>
      </c>
      <c r="AA1081" s="295">
        <v>-0.000411772874669758</v>
      </c>
      <c r="AB1081" s="264">
        <v>19057</v>
      </c>
      <c r="AC1081" s="264">
        <v>17967</v>
      </c>
      <c r="AD1081" s="264">
        <v>18859</v>
      </c>
      <c r="AE1081" s="264">
        <v>17955</v>
      </c>
      <c r="AF1081" s="268">
        <v>0.942803169439051</v>
      </c>
      <c r="AG1081" s="268">
        <v>0.952065326899624</v>
      </c>
      <c r="AH1081" s="295">
        <v>-0.00926215746057224</v>
      </c>
    </row>
    <row r="1082" spans="1:34">
      <c r="A1082" s="315" t="s">
        <v>1669</v>
      </c>
      <c r="B1082" s="321" t="s">
        <v>3350</v>
      </c>
      <c r="C1082" s="293" t="s">
        <v>1952</v>
      </c>
      <c r="D1082" s="321" t="s">
        <v>1953</v>
      </c>
      <c r="E1082" s="263">
        <v>4575</v>
      </c>
      <c r="F1082" s="263">
        <v>4366</v>
      </c>
      <c r="G1082" s="263">
        <v>4152</v>
      </c>
      <c r="H1082" s="264">
        <v>2343</v>
      </c>
      <c r="I1082" s="264">
        <v>2194</v>
      </c>
      <c r="J1082" s="264">
        <v>2226</v>
      </c>
      <c r="K1082" s="264">
        <v>3373</v>
      </c>
      <c r="L1082" s="264">
        <v>3212</v>
      </c>
      <c r="M1082" s="264">
        <v>3105</v>
      </c>
      <c r="N1082" s="267">
        <v>0.960762634162127</v>
      </c>
      <c r="O1082" s="266">
        <v>106881</v>
      </c>
      <c r="P1082" s="294">
        <v>0.9</v>
      </c>
      <c r="Q1082" s="267">
        <v>0.95431693989071</v>
      </c>
      <c r="R1082" s="267">
        <v>0.936406316688007</v>
      </c>
      <c r="S1082" s="267">
        <v>0.952268010672991</v>
      </c>
      <c r="T1082" s="295">
        <v>0.0179106232027036</v>
      </c>
      <c r="U1082" s="266">
        <v>111246</v>
      </c>
      <c r="V1082" s="266">
        <v>102963</v>
      </c>
      <c r="W1082" s="267">
        <v>0.925543390324146</v>
      </c>
      <c r="X1082" s="267">
        <v>0.907540983606557</v>
      </c>
      <c r="Y1082" s="268">
        <v>0.950064020486556</v>
      </c>
      <c r="Z1082" s="268">
        <v>0.920545508449451</v>
      </c>
      <c r="AA1082" s="295">
        <v>-0.0425230368799984</v>
      </c>
      <c r="AB1082" s="264">
        <v>25100</v>
      </c>
      <c r="AC1082" s="264">
        <v>23137</v>
      </c>
      <c r="AD1082" s="264">
        <v>25407</v>
      </c>
      <c r="AE1082" s="264">
        <v>23519</v>
      </c>
      <c r="AF1082" s="268">
        <v>0.921792828685259</v>
      </c>
      <c r="AG1082" s="268">
        <v>0.925689770535679</v>
      </c>
      <c r="AH1082" s="295">
        <v>-0.00389694185042022</v>
      </c>
    </row>
    <row r="1083" spans="1:34">
      <c r="A1083" s="315" t="s">
        <v>1669</v>
      </c>
      <c r="B1083" s="321" t="s">
        <v>3350</v>
      </c>
      <c r="C1083" s="293" t="s">
        <v>1954</v>
      </c>
      <c r="D1083" s="321" t="s">
        <v>1955</v>
      </c>
      <c r="E1083" s="263">
        <v>2545</v>
      </c>
      <c r="F1083" s="263">
        <v>2463</v>
      </c>
      <c r="G1083" s="263">
        <v>2183</v>
      </c>
      <c r="H1083" s="264">
        <v>1139</v>
      </c>
      <c r="I1083" s="264">
        <v>1097</v>
      </c>
      <c r="J1083" s="264">
        <v>990</v>
      </c>
      <c r="K1083" s="264">
        <v>1982</v>
      </c>
      <c r="L1083" s="264">
        <v>1893</v>
      </c>
      <c r="M1083" s="264">
        <v>1763</v>
      </c>
      <c r="N1083" s="267">
        <v>0.945007398829055</v>
      </c>
      <c r="O1083" s="266">
        <v>58753</v>
      </c>
      <c r="P1083" s="294">
        <v>0.9</v>
      </c>
      <c r="Q1083" s="267">
        <v>0.967779960707269</v>
      </c>
      <c r="R1083" s="267">
        <v>0.963125548726953</v>
      </c>
      <c r="S1083" s="267">
        <v>0.955095862764884</v>
      </c>
      <c r="T1083" s="295">
        <v>0.00465441198031569</v>
      </c>
      <c r="U1083" s="266">
        <v>62172</v>
      </c>
      <c r="V1083" s="266">
        <v>55353</v>
      </c>
      <c r="W1083" s="267">
        <v>0.890320401466898</v>
      </c>
      <c r="X1083" s="267">
        <v>0.857760314341847</v>
      </c>
      <c r="Y1083" s="268">
        <v>0.86918349429324</v>
      </c>
      <c r="Z1083" s="268">
        <v>0.889505549949546</v>
      </c>
      <c r="AA1083" s="295">
        <v>-0.011423179951393</v>
      </c>
      <c r="AB1083" s="264">
        <v>14205</v>
      </c>
      <c r="AC1083" s="264">
        <v>12429</v>
      </c>
      <c r="AD1083" s="264">
        <v>13950</v>
      </c>
      <c r="AE1083" s="264">
        <v>12509</v>
      </c>
      <c r="AF1083" s="268">
        <v>0.874973600844773</v>
      </c>
      <c r="AG1083" s="268">
        <v>0.896702508960573</v>
      </c>
      <c r="AH1083" s="295">
        <v>-0.0217289081158005</v>
      </c>
    </row>
    <row r="1084" spans="1:34">
      <c r="A1084" s="315" t="s">
        <v>1669</v>
      </c>
      <c r="B1084" s="321" t="s">
        <v>3350</v>
      </c>
      <c r="C1084" s="293" t="s">
        <v>1956</v>
      </c>
      <c r="D1084" s="321" t="s">
        <v>1957</v>
      </c>
      <c r="E1084" s="263">
        <v>2751</v>
      </c>
      <c r="F1084" s="263">
        <v>2545</v>
      </c>
      <c r="G1084" s="263">
        <v>2445</v>
      </c>
      <c r="H1084" s="264">
        <v>1198</v>
      </c>
      <c r="I1084" s="264">
        <v>1070</v>
      </c>
      <c r="J1084" s="264">
        <v>1115</v>
      </c>
      <c r="K1084" s="264">
        <v>2025</v>
      </c>
      <c r="L1084" s="264">
        <v>1912</v>
      </c>
      <c r="M1084" s="264">
        <v>1855</v>
      </c>
      <c r="N1084" s="267">
        <v>0.94890920132671</v>
      </c>
      <c r="O1084" s="266">
        <v>60938</v>
      </c>
      <c r="P1084" s="294">
        <v>0.9</v>
      </c>
      <c r="Q1084" s="267">
        <v>0.925118138858597</v>
      </c>
      <c r="R1084" s="267">
        <v>0.893155258764608</v>
      </c>
      <c r="S1084" s="267">
        <v>0.944197530864198</v>
      </c>
      <c r="T1084" s="295">
        <v>0.0319628800939892</v>
      </c>
      <c r="U1084" s="266">
        <v>64219</v>
      </c>
      <c r="V1084" s="266">
        <v>58874</v>
      </c>
      <c r="W1084" s="267">
        <v>0.916769180460611</v>
      </c>
      <c r="X1084" s="267">
        <v>0.88876772082879</v>
      </c>
      <c r="Y1084" s="268">
        <v>0.930717863105175</v>
      </c>
      <c r="Z1084" s="268">
        <v>0.916049382716049</v>
      </c>
      <c r="AA1084" s="295">
        <v>-0.0419501422763858</v>
      </c>
      <c r="AB1084" s="264">
        <v>15114</v>
      </c>
      <c r="AC1084" s="264">
        <v>13783</v>
      </c>
      <c r="AD1084" s="264">
        <v>14883</v>
      </c>
      <c r="AE1084" s="264">
        <v>13733</v>
      </c>
      <c r="AF1084" s="268">
        <v>0.91193595342067</v>
      </c>
      <c r="AG1084" s="268">
        <v>0.922730632265</v>
      </c>
      <c r="AH1084" s="295">
        <v>-0.0107946788443307</v>
      </c>
    </row>
    <row r="1085" spans="1:34">
      <c r="A1085" s="315" t="s">
        <v>1669</v>
      </c>
      <c r="B1085" s="321" t="s">
        <v>3350</v>
      </c>
      <c r="C1085" s="293" t="s">
        <v>1958</v>
      </c>
      <c r="D1085" s="321" t="s">
        <v>1959</v>
      </c>
      <c r="E1085" s="263">
        <v>5234</v>
      </c>
      <c r="F1085" s="263">
        <v>5014</v>
      </c>
      <c r="G1085" s="263">
        <v>4834</v>
      </c>
      <c r="H1085" s="264">
        <v>2211</v>
      </c>
      <c r="I1085" s="264">
        <v>2098</v>
      </c>
      <c r="J1085" s="264">
        <v>2067</v>
      </c>
      <c r="K1085" s="264">
        <v>3582</v>
      </c>
      <c r="L1085" s="264">
        <v>3464</v>
      </c>
      <c r="M1085" s="264">
        <v>3266</v>
      </c>
      <c r="N1085" s="267">
        <v>0.95848350143914</v>
      </c>
      <c r="O1085" s="266">
        <v>116219</v>
      </c>
      <c r="P1085" s="294">
        <v>0.9</v>
      </c>
      <c r="Q1085" s="267">
        <v>0.957967137944211</v>
      </c>
      <c r="R1085" s="267">
        <v>0.948891904115785</v>
      </c>
      <c r="S1085" s="267">
        <v>0.967057509771078</v>
      </c>
      <c r="T1085" s="295">
        <v>0.00907523382842623</v>
      </c>
      <c r="U1085" s="266">
        <v>121253</v>
      </c>
      <c r="V1085" s="266">
        <v>113731</v>
      </c>
      <c r="W1085" s="267">
        <v>0.93796442149885</v>
      </c>
      <c r="X1085" s="267">
        <v>0.92357661444402</v>
      </c>
      <c r="Y1085" s="268">
        <v>0.934871099050203</v>
      </c>
      <c r="Z1085" s="268">
        <v>0.91178112786153</v>
      </c>
      <c r="AA1085" s="295">
        <v>-0.0112944846061837</v>
      </c>
      <c r="AB1085" s="264">
        <v>27048</v>
      </c>
      <c r="AC1085" s="264">
        <v>25198</v>
      </c>
      <c r="AD1085" s="264">
        <v>26734</v>
      </c>
      <c r="AE1085" s="264">
        <v>25265</v>
      </c>
      <c r="AF1085" s="268">
        <v>0.931603076013014</v>
      </c>
      <c r="AG1085" s="268">
        <v>0.945051245604848</v>
      </c>
      <c r="AH1085" s="295">
        <v>-0.0134481695918338</v>
      </c>
    </row>
    <row r="1086" spans="1:34">
      <c r="A1086" s="315" t="s">
        <v>1669</v>
      </c>
      <c r="B1086" s="321" t="s">
        <v>3350</v>
      </c>
      <c r="C1086" s="293" t="s">
        <v>1960</v>
      </c>
      <c r="D1086" s="321" t="s">
        <v>1961</v>
      </c>
      <c r="E1086" s="263">
        <v>3494</v>
      </c>
      <c r="F1086" s="263">
        <v>3342</v>
      </c>
      <c r="G1086" s="263">
        <v>3204</v>
      </c>
      <c r="H1086" s="264">
        <v>1579</v>
      </c>
      <c r="I1086" s="264">
        <v>1484</v>
      </c>
      <c r="J1086" s="264">
        <v>1472</v>
      </c>
      <c r="K1086" s="264">
        <v>2627</v>
      </c>
      <c r="L1086" s="264">
        <v>2538</v>
      </c>
      <c r="M1086" s="264">
        <v>2449</v>
      </c>
      <c r="N1086" s="267">
        <v>0.96599155717877</v>
      </c>
      <c r="O1086" s="266">
        <v>81464</v>
      </c>
      <c r="P1086" s="294">
        <v>0.9</v>
      </c>
      <c r="Q1086" s="267">
        <v>0.95649685174585</v>
      </c>
      <c r="R1086" s="267">
        <v>0.939835338822039</v>
      </c>
      <c r="S1086" s="267">
        <v>0.966121050628093</v>
      </c>
      <c r="T1086" s="295">
        <v>0.0166615129238107</v>
      </c>
      <c r="U1086" s="266">
        <v>84332</v>
      </c>
      <c r="V1086" s="266">
        <v>77848</v>
      </c>
      <c r="W1086" s="267">
        <v>0.923113408907651</v>
      </c>
      <c r="X1086" s="267">
        <v>0.917000572409845</v>
      </c>
      <c r="Y1086" s="268">
        <v>0.932235592146928</v>
      </c>
      <c r="Z1086" s="268">
        <v>0.932242101256186</v>
      </c>
      <c r="AA1086" s="295">
        <v>-0.015235019737083</v>
      </c>
      <c r="AB1086" s="264">
        <v>19414</v>
      </c>
      <c r="AC1086" s="264">
        <v>18086</v>
      </c>
      <c r="AD1086" s="264">
        <v>19622</v>
      </c>
      <c r="AE1086" s="264">
        <v>18312</v>
      </c>
      <c r="AF1086" s="268">
        <v>0.93159575564026</v>
      </c>
      <c r="AG1086" s="268">
        <v>0.933238202018143</v>
      </c>
      <c r="AH1086" s="295">
        <v>-0.00164244637788324</v>
      </c>
    </row>
    <row r="1087" spans="1:34">
      <c r="A1087" s="315" t="s">
        <v>1669</v>
      </c>
      <c r="B1087" s="321" t="s">
        <v>3350</v>
      </c>
      <c r="C1087" s="293" t="s">
        <v>1962</v>
      </c>
      <c r="D1087" s="321" t="s">
        <v>1963</v>
      </c>
      <c r="E1087" s="263">
        <v>2232</v>
      </c>
      <c r="F1087" s="263">
        <v>1960</v>
      </c>
      <c r="G1087" s="263">
        <v>1937</v>
      </c>
      <c r="H1087" s="264">
        <v>990</v>
      </c>
      <c r="I1087" s="264">
        <v>913</v>
      </c>
      <c r="J1087" s="264">
        <v>896</v>
      </c>
      <c r="K1087" s="264">
        <v>1728</v>
      </c>
      <c r="L1087" s="264">
        <v>1664</v>
      </c>
      <c r="M1087" s="264">
        <v>1591</v>
      </c>
      <c r="N1087" s="267">
        <v>0.945681194299252</v>
      </c>
      <c r="O1087" s="266">
        <v>50297</v>
      </c>
      <c r="P1087" s="294">
        <v>0.9</v>
      </c>
      <c r="Q1087" s="267">
        <v>0.878136200716846</v>
      </c>
      <c r="R1087" s="267">
        <v>0.922222222222222</v>
      </c>
      <c r="S1087" s="267">
        <v>0.962962962962963</v>
      </c>
      <c r="T1087" s="295">
        <v>-0.0440860215053764</v>
      </c>
      <c r="U1087" s="266">
        <v>53186</v>
      </c>
      <c r="V1087" s="266">
        <v>48971</v>
      </c>
      <c r="W1087" s="267">
        <v>0.920749821381567</v>
      </c>
      <c r="X1087" s="267">
        <v>0.867831541218638</v>
      </c>
      <c r="Y1087" s="268">
        <v>0.905050505050505</v>
      </c>
      <c r="Z1087" s="268">
        <v>0.920717592592593</v>
      </c>
      <c r="AA1087" s="295">
        <v>-0.0372189638318671</v>
      </c>
      <c r="AB1087" s="264">
        <v>12302</v>
      </c>
      <c r="AC1087" s="264">
        <v>11200</v>
      </c>
      <c r="AD1087" s="264">
        <v>12004</v>
      </c>
      <c r="AE1087" s="264">
        <v>11091</v>
      </c>
      <c r="AF1087" s="268">
        <v>0.910421069744757</v>
      </c>
      <c r="AG1087" s="268">
        <v>0.923942019326891</v>
      </c>
      <c r="AH1087" s="295">
        <v>-0.013520949582134</v>
      </c>
    </row>
    <row r="1088" spans="1:34">
      <c r="A1088" s="315" t="s">
        <v>1669</v>
      </c>
      <c r="B1088" s="321" t="s">
        <v>3350</v>
      </c>
      <c r="C1088" s="293" t="s">
        <v>1964</v>
      </c>
      <c r="D1088" s="321" t="s">
        <v>1965</v>
      </c>
      <c r="E1088" s="263">
        <v>4134</v>
      </c>
      <c r="F1088" s="263">
        <v>3985</v>
      </c>
      <c r="G1088" s="263">
        <v>3867</v>
      </c>
      <c r="H1088" s="264">
        <v>1910</v>
      </c>
      <c r="I1088" s="264">
        <v>1715</v>
      </c>
      <c r="J1088" s="264">
        <v>1780</v>
      </c>
      <c r="K1088" s="264">
        <v>3296</v>
      </c>
      <c r="L1088" s="264">
        <v>3171</v>
      </c>
      <c r="M1088" s="264">
        <v>3077</v>
      </c>
      <c r="N1088" s="267">
        <v>0.972173895852279</v>
      </c>
      <c r="O1088" s="266">
        <v>98349</v>
      </c>
      <c r="P1088" s="294">
        <v>0.9</v>
      </c>
      <c r="Q1088" s="267">
        <v>0.963957426221577</v>
      </c>
      <c r="R1088" s="267">
        <v>0.897905759162304</v>
      </c>
      <c r="S1088" s="267">
        <v>0.962075242718447</v>
      </c>
      <c r="T1088" s="295">
        <v>0.0660516670592736</v>
      </c>
      <c r="U1088" s="266">
        <v>101164</v>
      </c>
      <c r="V1088" s="266">
        <v>93662</v>
      </c>
      <c r="W1088" s="267">
        <v>0.925843185322842</v>
      </c>
      <c r="X1088" s="267">
        <v>0.935413642960813</v>
      </c>
      <c r="Y1088" s="268">
        <v>0.931937172774869</v>
      </c>
      <c r="Z1088" s="268">
        <v>0.933555825242718</v>
      </c>
      <c r="AA1088" s="295">
        <v>0.00347647018594366</v>
      </c>
      <c r="AB1088" s="264">
        <v>23540</v>
      </c>
      <c r="AC1088" s="264">
        <v>21919</v>
      </c>
      <c r="AD1088" s="264">
        <v>24028</v>
      </c>
      <c r="AE1088" s="264">
        <v>22340</v>
      </c>
      <c r="AF1088" s="268">
        <v>0.931138487680544</v>
      </c>
      <c r="AG1088" s="268">
        <v>0.929748626602297</v>
      </c>
      <c r="AH1088" s="295">
        <v>0.00138986107824646</v>
      </c>
    </row>
    <row r="1089" spans="1:34">
      <c r="A1089" s="315" t="s">
        <v>1669</v>
      </c>
      <c r="B1089" s="321" t="s">
        <v>3349</v>
      </c>
      <c r="C1089" s="293" t="s">
        <v>1966</v>
      </c>
      <c r="D1089" s="321" t="s">
        <v>1967</v>
      </c>
      <c r="E1089" s="263">
        <v>5697</v>
      </c>
      <c r="F1089" s="263">
        <v>5289</v>
      </c>
      <c r="G1089" s="263">
        <v>5199</v>
      </c>
      <c r="H1089" s="264">
        <v>3008</v>
      </c>
      <c r="I1089" s="264">
        <v>2841</v>
      </c>
      <c r="J1089" s="264">
        <v>2781</v>
      </c>
      <c r="K1089" s="264">
        <v>5584</v>
      </c>
      <c r="L1089" s="264">
        <v>5199</v>
      </c>
      <c r="M1089" s="264">
        <v>5042</v>
      </c>
      <c r="N1089" s="267">
        <v>0.901579861524186</v>
      </c>
      <c r="O1089" s="266">
        <v>151570</v>
      </c>
      <c r="P1089" s="294">
        <v>0.9</v>
      </c>
      <c r="Q1089" s="267">
        <v>0.92838335966298</v>
      </c>
      <c r="R1089" s="267">
        <v>0.944481382978723</v>
      </c>
      <c r="S1089" s="267">
        <v>0.931053008595988</v>
      </c>
      <c r="T1089" s="295">
        <v>-0.0160980233157429</v>
      </c>
      <c r="U1089" s="266">
        <v>168116</v>
      </c>
      <c r="V1089" s="266">
        <v>149195</v>
      </c>
      <c r="W1089" s="267">
        <v>0.887452711223203</v>
      </c>
      <c r="X1089" s="267">
        <v>0.912585571353344</v>
      </c>
      <c r="Y1089" s="268">
        <v>0.924534574468085</v>
      </c>
      <c r="Z1089" s="268">
        <v>0.902936962750716</v>
      </c>
      <c r="AA1089" s="295">
        <v>-0.0119490031147412</v>
      </c>
      <c r="AB1089" s="264">
        <v>38938</v>
      </c>
      <c r="AC1089" s="264">
        <v>35307</v>
      </c>
      <c r="AD1089" s="264">
        <v>39594</v>
      </c>
      <c r="AE1089" s="264">
        <v>35840</v>
      </c>
      <c r="AF1089" s="268">
        <v>0.906749191021624</v>
      </c>
      <c r="AG1089" s="268">
        <v>0.905187654695156</v>
      </c>
      <c r="AH1089" s="295">
        <v>0.00156153632646827</v>
      </c>
    </row>
    <row r="1090" spans="1:34">
      <c r="A1090" s="315" t="s">
        <v>1669</v>
      </c>
      <c r="B1090" s="321" t="s">
        <v>3349</v>
      </c>
      <c r="C1090" s="293" t="s">
        <v>1968</v>
      </c>
      <c r="D1090" s="321" t="s">
        <v>1969</v>
      </c>
      <c r="E1090" s="263">
        <v>4600</v>
      </c>
      <c r="F1090" s="263">
        <v>4469</v>
      </c>
      <c r="G1090" s="263">
        <v>4232</v>
      </c>
      <c r="H1090" s="264">
        <v>2553</v>
      </c>
      <c r="I1090" s="264">
        <v>2411</v>
      </c>
      <c r="J1090" s="264">
        <v>2337</v>
      </c>
      <c r="K1090" s="264">
        <v>4302</v>
      </c>
      <c r="L1090" s="264">
        <v>4152</v>
      </c>
      <c r="M1090" s="264">
        <v>4014</v>
      </c>
      <c r="N1090" s="267">
        <v>0.970286893016131</v>
      </c>
      <c r="O1090" s="266">
        <v>127943</v>
      </c>
      <c r="P1090" s="294">
        <v>0.9</v>
      </c>
      <c r="Q1090" s="267">
        <v>0.971521739130435</v>
      </c>
      <c r="R1090" s="267">
        <v>0.944379161770466</v>
      </c>
      <c r="S1090" s="267">
        <v>0.96513249651325</v>
      </c>
      <c r="T1090" s="295">
        <v>0.0271425773599687</v>
      </c>
      <c r="U1090" s="266">
        <v>131861</v>
      </c>
      <c r="V1090" s="266">
        <v>122001</v>
      </c>
      <c r="W1090" s="267">
        <v>0.925224289213642</v>
      </c>
      <c r="X1090" s="267">
        <v>0.92</v>
      </c>
      <c r="Y1090" s="268">
        <v>0.915393654524089</v>
      </c>
      <c r="Z1090" s="268">
        <v>0.933054393305439</v>
      </c>
      <c r="AA1090" s="295">
        <v>0.00460634547591077</v>
      </c>
      <c r="AB1090" s="264">
        <v>30547</v>
      </c>
      <c r="AC1090" s="264">
        <v>28265</v>
      </c>
      <c r="AD1090" s="264">
        <v>30640</v>
      </c>
      <c r="AE1090" s="264">
        <v>28243</v>
      </c>
      <c r="AF1090" s="268">
        <v>0.925295446361345</v>
      </c>
      <c r="AG1090" s="268">
        <v>0.921768929503916</v>
      </c>
      <c r="AH1090" s="295">
        <v>0.00352651685742844</v>
      </c>
    </row>
    <row r="1091" spans="1:34">
      <c r="A1091" s="315" t="s">
        <v>1669</v>
      </c>
      <c r="B1091" s="321" t="s">
        <v>3349</v>
      </c>
      <c r="C1091" s="293" t="s">
        <v>1970</v>
      </c>
      <c r="D1091" s="321" t="s">
        <v>1971</v>
      </c>
      <c r="E1091" s="263">
        <v>2562</v>
      </c>
      <c r="F1091" s="263">
        <v>2448</v>
      </c>
      <c r="G1091" s="263">
        <v>2406</v>
      </c>
      <c r="H1091" s="264">
        <v>1334</v>
      </c>
      <c r="I1091" s="264">
        <v>1303</v>
      </c>
      <c r="J1091" s="264">
        <v>1249</v>
      </c>
      <c r="K1091" s="264">
        <v>2508</v>
      </c>
      <c r="L1091" s="264">
        <v>2470</v>
      </c>
      <c r="M1091" s="264">
        <v>2262</v>
      </c>
      <c r="N1091" s="267">
        <v>0.969735117386734</v>
      </c>
      <c r="O1091" s="266">
        <v>74721</v>
      </c>
      <c r="P1091" s="294">
        <v>0.9</v>
      </c>
      <c r="Q1091" s="267">
        <v>0.955503512880562</v>
      </c>
      <c r="R1091" s="267">
        <v>0.976761619190405</v>
      </c>
      <c r="S1091" s="267">
        <v>0.984848484848485</v>
      </c>
      <c r="T1091" s="295">
        <v>-0.0212581063098428</v>
      </c>
      <c r="U1091" s="266">
        <v>77053</v>
      </c>
      <c r="V1091" s="266">
        <v>70626</v>
      </c>
      <c r="W1091" s="267">
        <v>0.916589879693198</v>
      </c>
      <c r="X1091" s="267">
        <v>0.939110070257611</v>
      </c>
      <c r="Y1091" s="268">
        <v>0.936281859070465</v>
      </c>
      <c r="Z1091" s="268">
        <v>0.901913875598086</v>
      </c>
      <c r="AA1091" s="295">
        <v>0.00282821118714649</v>
      </c>
      <c r="AB1091" s="264">
        <v>17413</v>
      </c>
      <c r="AC1091" s="264">
        <v>15957</v>
      </c>
      <c r="AD1091" s="264">
        <v>18173</v>
      </c>
      <c r="AE1091" s="264">
        <v>16675</v>
      </c>
      <c r="AF1091" s="268">
        <v>0.916384310572561</v>
      </c>
      <c r="AG1091" s="268">
        <v>0.917570021460408</v>
      </c>
      <c r="AH1091" s="295">
        <v>-0.00118571088784758</v>
      </c>
    </row>
    <row r="1092" spans="1:34">
      <c r="A1092" s="315" t="s">
        <v>1972</v>
      </c>
      <c r="B1092" s="321" t="s">
        <v>3352</v>
      </c>
      <c r="C1092" s="293" t="s">
        <v>1974</v>
      </c>
      <c r="D1092" s="321" t="s">
        <v>1975</v>
      </c>
      <c r="E1092" s="263">
        <v>2053</v>
      </c>
      <c r="F1092" s="263">
        <v>1930</v>
      </c>
      <c r="G1092" s="263">
        <v>1786</v>
      </c>
      <c r="H1092" s="264">
        <v>1052</v>
      </c>
      <c r="I1092" s="264">
        <v>1042</v>
      </c>
      <c r="J1092" s="264">
        <v>977</v>
      </c>
      <c r="K1092" s="264">
        <v>1689</v>
      </c>
      <c r="L1092" s="264">
        <v>1659</v>
      </c>
      <c r="M1092" s="264">
        <v>1567</v>
      </c>
      <c r="N1092" s="267">
        <v>0.982653962526545</v>
      </c>
      <c r="O1092" s="266">
        <v>52288</v>
      </c>
      <c r="P1092" s="294">
        <v>0.9</v>
      </c>
      <c r="Q1092" s="267">
        <v>0.940087676570872</v>
      </c>
      <c r="R1092" s="267">
        <v>0.990494296577947</v>
      </c>
      <c r="S1092" s="267">
        <v>0.982238010657194</v>
      </c>
      <c r="T1092" s="295">
        <v>-0.0504066200070749</v>
      </c>
      <c r="U1092" s="266">
        <v>53211</v>
      </c>
      <c r="V1092" s="266">
        <v>49807</v>
      </c>
      <c r="W1092" s="267">
        <v>0.936028264832459</v>
      </c>
      <c r="X1092" s="267">
        <v>0.869946419873356</v>
      </c>
      <c r="Y1092" s="268">
        <v>0.928707224334601</v>
      </c>
      <c r="Z1092" s="268">
        <v>0.927767910005921</v>
      </c>
      <c r="AA1092" s="295">
        <v>-0.0587608044612447</v>
      </c>
      <c r="AB1092" s="264">
        <v>11961</v>
      </c>
      <c r="AC1092" s="264">
        <v>11046</v>
      </c>
      <c r="AD1092" s="264">
        <v>12455</v>
      </c>
      <c r="AE1092" s="264">
        <v>11670</v>
      </c>
      <c r="AF1092" s="268">
        <v>0.923501379483321</v>
      </c>
      <c r="AG1092" s="268">
        <v>0.936973103171417</v>
      </c>
      <c r="AH1092" s="295">
        <v>-0.0134717236880963</v>
      </c>
    </row>
    <row r="1093" spans="1:34">
      <c r="A1093" s="315" t="s">
        <v>1972</v>
      </c>
      <c r="B1093" s="321" t="s">
        <v>3352</v>
      </c>
      <c r="C1093" s="293" t="s">
        <v>1976</v>
      </c>
      <c r="D1093" s="321" t="s">
        <v>1977</v>
      </c>
      <c r="E1093" s="263">
        <v>2920</v>
      </c>
      <c r="F1093" s="263">
        <v>2889</v>
      </c>
      <c r="G1093" s="263">
        <v>2601</v>
      </c>
      <c r="H1093" s="264">
        <v>1584</v>
      </c>
      <c r="I1093" s="264">
        <v>1570</v>
      </c>
      <c r="J1093" s="264">
        <v>1450</v>
      </c>
      <c r="K1093" s="264">
        <v>2599</v>
      </c>
      <c r="L1093" s="264">
        <v>2558</v>
      </c>
      <c r="M1093" s="264">
        <v>2424</v>
      </c>
      <c r="N1093" s="267">
        <v>0.979403888986211</v>
      </c>
      <c r="O1093" s="266">
        <v>78272</v>
      </c>
      <c r="P1093" s="294">
        <v>0.9</v>
      </c>
      <c r="Q1093" s="267">
        <v>0.989383561643836</v>
      </c>
      <c r="R1093" s="267">
        <v>0.991161616161616</v>
      </c>
      <c r="S1093" s="267">
        <v>0.984224701808388</v>
      </c>
      <c r="T1093" s="295">
        <v>-0.00177805451778057</v>
      </c>
      <c r="U1093" s="266">
        <v>79918</v>
      </c>
      <c r="V1093" s="266">
        <v>72323</v>
      </c>
      <c r="W1093" s="267">
        <v>0.904965089216447</v>
      </c>
      <c r="X1093" s="267">
        <v>0.890753424657534</v>
      </c>
      <c r="Y1093" s="268">
        <v>0.91540404040404</v>
      </c>
      <c r="Z1093" s="268">
        <v>0.932666410157753</v>
      </c>
      <c r="AA1093" s="295">
        <v>-0.0246506157465062</v>
      </c>
      <c r="AB1093" s="264">
        <v>18448</v>
      </c>
      <c r="AC1093" s="264">
        <v>16974</v>
      </c>
      <c r="AD1093" s="264">
        <v>18866</v>
      </c>
      <c r="AE1093" s="264">
        <v>16950</v>
      </c>
      <c r="AF1093" s="268">
        <v>0.920099739809193</v>
      </c>
      <c r="AG1093" s="268">
        <v>0.898441641047387</v>
      </c>
      <c r="AH1093" s="295">
        <v>0.0216580987618066</v>
      </c>
    </row>
    <row r="1094" spans="1:34">
      <c r="A1094" s="315" t="s">
        <v>1972</v>
      </c>
      <c r="B1094" s="321" t="s">
        <v>3352</v>
      </c>
      <c r="C1094" s="293" t="s">
        <v>1978</v>
      </c>
      <c r="D1094" s="321" t="s">
        <v>1979</v>
      </c>
      <c r="E1094" s="263">
        <v>2950</v>
      </c>
      <c r="F1094" s="263">
        <v>2853</v>
      </c>
      <c r="G1094" s="263">
        <v>2740</v>
      </c>
      <c r="H1094" s="264">
        <v>1683</v>
      </c>
      <c r="I1094" s="264">
        <v>1632</v>
      </c>
      <c r="J1094" s="264">
        <v>1610</v>
      </c>
      <c r="K1094" s="264">
        <v>2582</v>
      </c>
      <c r="L1094" s="264">
        <v>2492</v>
      </c>
      <c r="M1094" s="264">
        <v>2469</v>
      </c>
      <c r="N1094" s="267">
        <v>0.962668000579199</v>
      </c>
      <c r="O1094" s="266">
        <v>73131</v>
      </c>
      <c r="P1094" s="294">
        <v>0.9</v>
      </c>
      <c r="Q1094" s="267">
        <v>0.967118644067797</v>
      </c>
      <c r="R1094" s="267">
        <v>0.96969696969697</v>
      </c>
      <c r="S1094" s="267">
        <v>0.965143299767622</v>
      </c>
      <c r="T1094" s="295">
        <v>-0.00257832562917315</v>
      </c>
      <c r="U1094" s="266">
        <v>75967</v>
      </c>
      <c r="V1094" s="266">
        <v>72125</v>
      </c>
      <c r="W1094" s="267">
        <v>0.949425408401016</v>
      </c>
      <c r="X1094" s="267">
        <v>0.928813559322034</v>
      </c>
      <c r="Y1094" s="268">
        <v>0.956625074272133</v>
      </c>
      <c r="Z1094" s="268">
        <v>0.956235476374903</v>
      </c>
      <c r="AA1094" s="295">
        <v>-0.0278115149500991</v>
      </c>
      <c r="AB1094" s="264">
        <v>17926</v>
      </c>
      <c r="AC1094" s="264">
        <v>17053</v>
      </c>
      <c r="AD1094" s="264">
        <v>17714</v>
      </c>
      <c r="AE1094" s="264">
        <v>16913</v>
      </c>
      <c r="AF1094" s="268">
        <v>0.951299788017405</v>
      </c>
      <c r="AG1094" s="268">
        <v>0.954781528734334</v>
      </c>
      <c r="AH1094" s="295">
        <v>-0.00348174071692953</v>
      </c>
    </row>
    <row r="1095" spans="1:34">
      <c r="A1095" s="315" t="s">
        <v>1972</v>
      </c>
      <c r="B1095" s="321" t="s">
        <v>3352</v>
      </c>
      <c r="C1095" s="293" t="s">
        <v>1980</v>
      </c>
      <c r="D1095" s="321" t="s">
        <v>1981</v>
      </c>
      <c r="E1095" s="263">
        <v>3622</v>
      </c>
      <c r="F1095" s="263">
        <v>3500</v>
      </c>
      <c r="G1095" s="263">
        <v>3292</v>
      </c>
      <c r="H1095" s="264">
        <v>1941</v>
      </c>
      <c r="I1095" s="264">
        <v>1885</v>
      </c>
      <c r="J1095" s="264">
        <v>1823</v>
      </c>
      <c r="K1095" s="264">
        <v>3300</v>
      </c>
      <c r="L1095" s="264">
        <v>3193</v>
      </c>
      <c r="M1095" s="264">
        <v>3111</v>
      </c>
      <c r="N1095" s="267">
        <v>0.962573951813427</v>
      </c>
      <c r="O1095" s="266">
        <v>89812</v>
      </c>
      <c r="P1095" s="294">
        <v>0.9</v>
      </c>
      <c r="Q1095" s="267">
        <v>0.966316951960243</v>
      </c>
      <c r="R1095" s="267">
        <v>0.971148892323545</v>
      </c>
      <c r="S1095" s="267">
        <v>0.967575757575758</v>
      </c>
      <c r="T1095" s="295">
        <v>-0.00483194036330159</v>
      </c>
      <c r="U1095" s="266">
        <v>93304</v>
      </c>
      <c r="V1095" s="266">
        <v>86900</v>
      </c>
      <c r="W1095" s="267">
        <v>0.931364143016377</v>
      </c>
      <c r="X1095" s="267">
        <v>0.908890115958034</v>
      </c>
      <c r="Y1095" s="268">
        <v>0.939206594538897</v>
      </c>
      <c r="Z1095" s="268">
        <v>0.942727272727273</v>
      </c>
      <c r="AA1095" s="295">
        <v>-0.0303164785808632</v>
      </c>
      <c r="AB1095" s="264">
        <v>22330</v>
      </c>
      <c r="AC1095" s="264">
        <v>20777</v>
      </c>
      <c r="AD1095" s="264">
        <v>22238</v>
      </c>
      <c r="AE1095" s="264">
        <v>20634</v>
      </c>
      <c r="AF1095" s="268">
        <v>0.930452306314375</v>
      </c>
      <c r="AG1095" s="268">
        <v>0.927871211439878</v>
      </c>
      <c r="AH1095" s="295">
        <v>0.00258109487449754</v>
      </c>
    </row>
    <row r="1096" spans="1:34">
      <c r="A1096" s="315" t="s">
        <v>1972</v>
      </c>
      <c r="B1096" s="321" t="s">
        <v>3352</v>
      </c>
      <c r="C1096" s="293" t="s">
        <v>1982</v>
      </c>
      <c r="D1096" s="321" t="s">
        <v>1983</v>
      </c>
      <c r="E1096" s="263">
        <v>3796</v>
      </c>
      <c r="F1096" s="263">
        <v>3617</v>
      </c>
      <c r="G1096" s="263">
        <v>3424</v>
      </c>
      <c r="H1096" s="264">
        <v>2253</v>
      </c>
      <c r="I1096" s="264">
        <v>2211</v>
      </c>
      <c r="J1096" s="264">
        <v>1983</v>
      </c>
      <c r="K1096" s="264">
        <v>3402</v>
      </c>
      <c r="L1096" s="264">
        <v>3332</v>
      </c>
      <c r="M1096" s="264">
        <v>3092</v>
      </c>
      <c r="N1096" s="267">
        <v>0.975755990778947</v>
      </c>
      <c r="O1096" s="266">
        <v>100739</v>
      </c>
      <c r="P1096" s="294">
        <v>0.9</v>
      </c>
      <c r="Q1096" s="267">
        <v>0.952845100105374</v>
      </c>
      <c r="R1096" s="267">
        <v>0.981358189081225</v>
      </c>
      <c r="S1096" s="267">
        <v>0.979423868312757</v>
      </c>
      <c r="T1096" s="295">
        <v>-0.028513088975851</v>
      </c>
      <c r="U1096" s="266">
        <v>103242</v>
      </c>
      <c r="V1096" s="266">
        <v>94478</v>
      </c>
      <c r="W1096" s="267">
        <v>0.915112066794522</v>
      </c>
      <c r="X1096" s="267">
        <v>0.90200210748156</v>
      </c>
      <c r="Y1096" s="268">
        <v>0.880159786950732</v>
      </c>
      <c r="Z1096" s="268">
        <v>0.908877131099353</v>
      </c>
      <c r="AA1096" s="295">
        <v>0.0218423205308271</v>
      </c>
      <c r="AB1096" s="264">
        <v>23587</v>
      </c>
      <c r="AC1096" s="264">
        <v>21554</v>
      </c>
      <c r="AD1096" s="264">
        <v>23433</v>
      </c>
      <c r="AE1096" s="264">
        <v>21562</v>
      </c>
      <c r="AF1096" s="268">
        <v>0.913808453809302</v>
      </c>
      <c r="AG1096" s="268">
        <v>0.920155336491273</v>
      </c>
      <c r="AH1096" s="295">
        <v>-0.00634688268197126</v>
      </c>
    </row>
    <row r="1097" spans="1:34">
      <c r="A1097" s="315" t="s">
        <v>1972</v>
      </c>
      <c r="B1097" s="321" t="s">
        <v>3352</v>
      </c>
      <c r="C1097" s="293" t="s">
        <v>1984</v>
      </c>
      <c r="D1097" s="321" t="s">
        <v>1985</v>
      </c>
      <c r="E1097" s="263">
        <v>1496</v>
      </c>
      <c r="F1097" s="263">
        <v>1471</v>
      </c>
      <c r="G1097" s="263">
        <v>1399</v>
      </c>
      <c r="H1097" s="264">
        <v>828</v>
      </c>
      <c r="I1097" s="264">
        <v>813</v>
      </c>
      <c r="J1097" s="264">
        <v>770</v>
      </c>
      <c r="K1097" s="264">
        <v>1321</v>
      </c>
      <c r="L1097" s="264">
        <v>1229</v>
      </c>
      <c r="M1097" s="264">
        <v>1208</v>
      </c>
      <c r="N1097" s="267">
        <v>0.975432665984241</v>
      </c>
      <c r="O1097" s="266">
        <v>40975</v>
      </c>
      <c r="P1097" s="294">
        <v>0.9</v>
      </c>
      <c r="Q1097" s="267">
        <v>0.983288770053476</v>
      </c>
      <c r="R1097" s="267">
        <v>0.981884057971015</v>
      </c>
      <c r="S1097" s="267">
        <v>0.930355791067373</v>
      </c>
      <c r="T1097" s="295">
        <v>0.0014047120824614</v>
      </c>
      <c r="U1097" s="266">
        <v>42007</v>
      </c>
      <c r="V1097" s="266">
        <v>38923</v>
      </c>
      <c r="W1097" s="267">
        <v>0.926583664627324</v>
      </c>
      <c r="X1097" s="267">
        <v>0.935160427807487</v>
      </c>
      <c r="Y1097" s="268">
        <v>0.929951690821256</v>
      </c>
      <c r="Z1097" s="268">
        <v>0.91445874337623</v>
      </c>
      <c r="AA1097" s="295">
        <v>0.00520873698623059</v>
      </c>
      <c r="AB1097" s="264">
        <v>9523</v>
      </c>
      <c r="AC1097" s="264">
        <v>8724</v>
      </c>
      <c r="AD1097" s="264">
        <v>10017</v>
      </c>
      <c r="AE1097" s="264">
        <v>9355</v>
      </c>
      <c r="AF1097" s="268">
        <v>0.916097868318807</v>
      </c>
      <c r="AG1097" s="268">
        <v>0.933912349006689</v>
      </c>
      <c r="AH1097" s="295">
        <v>-0.0178144806878815</v>
      </c>
    </row>
    <row r="1098" spans="1:34">
      <c r="A1098" s="315" t="s">
        <v>1972</v>
      </c>
      <c r="B1098" s="321" t="s">
        <v>3352</v>
      </c>
      <c r="C1098" s="293" t="s">
        <v>1986</v>
      </c>
      <c r="D1098" s="321" t="s">
        <v>1987</v>
      </c>
      <c r="E1098" s="263">
        <v>2426</v>
      </c>
      <c r="F1098" s="263">
        <v>2375</v>
      </c>
      <c r="G1098" s="263">
        <v>2273</v>
      </c>
      <c r="H1098" s="264">
        <v>1305</v>
      </c>
      <c r="I1098" s="264">
        <v>1288</v>
      </c>
      <c r="J1098" s="264">
        <v>1157</v>
      </c>
      <c r="K1098" s="264">
        <v>2052</v>
      </c>
      <c r="L1098" s="264">
        <v>2030</v>
      </c>
      <c r="M1098" s="264">
        <v>1935</v>
      </c>
      <c r="N1098" s="267">
        <v>0.976974816205224</v>
      </c>
      <c r="O1098" s="266">
        <v>62458</v>
      </c>
      <c r="P1098" s="294">
        <v>0.9</v>
      </c>
      <c r="Q1098" s="267">
        <v>0.978977741137675</v>
      </c>
      <c r="R1098" s="267">
        <v>0.986973180076628</v>
      </c>
      <c r="S1098" s="267">
        <v>0.989278752436647</v>
      </c>
      <c r="T1098" s="295">
        <v>-0.00799543893895316</v>
      </c>
      <c r="U1098" s="266">
        <v>63930</v>
      </c>
      <c r="V1098" s="266">
        <v>59890</v>
      </c>
      <c r="W1098" s="267">
        <v>0.936805881432817</v>
      </c>
      <c r="X1098" s="267">
        <v>0.936933223413026</v>
      </c>
      <c r="Y1098" s="268">
        <v>0.886590038314176</v>
      </c>
      <c r="Z1098" s="268">
        <v>0.942982456140351</v>
      </c>
      <c r="AA1098" s="295">
        <v>0.0503431850988493</v>
      </c>
      <c r="AB1098" s="264">
        <v>14522</v>
      </c>
      <c r="AC1098" s="264">
        <v>13619</v>
      </c>
      <c r="AD1098" s="264">
        <v>15047</v>
      </c>
      <c r="AE1098" s="264">
        <v>14087</v>
      </c>
      <c r="AF1098" s="268">
        <v>0.937818482302713</v>
      </c>
      <c r="AG1098" s="268">
        <v>0.936199906958198</v>
      </c>
      <c r="AH1098" s="295">
        <v>0.00161857534451548</v>
      </c>
    </row>
    <row r="1099" spans="1:34">
      <c r="A1099" s="315" t="s">
        <v>1972</v>
      </c>
      <c r="B1099" s="321" t="s">
        <v>3352</v>
      </c>
      <c r="C1099" s="293" t="s">
        <v>1988</v>
      </c>
      <c r="D1099" s="321" t="s">
        <v>1989</v>
      </c>
      <c r="E1099" s="263">
        <v>6315</v>
      </c>
      <c r="F1099" s="263">
        <v>6138</v>
      </c>
      <c r="G1099" s="263">
        <v>5379</v>
      </c>
      <c r="H1099" s="264">
        <v>5159</v>
      </c>
      <c r="I1099" s="264">
        <v>5005</v>
      </c>
      <c r="J1099" s="264">
        <v>4383</v>
      </c>
      <c r="K1099" s="264">
        <v>6694</v>
      </c>
      <c r="L1099" s="264">
        <v>6526</v>
      </c>
      <c r="M1099" s="264">
        <v>5664</v>
      </c>
      <c r="N1099" s="267">
        <v>0.965947409009118</v>
      </c>
      <c r="O1099" s="266">
        <v>191643</v>
      </c>
      <c r="P1099" s="294">
        <v>0.9</v>
      </c>
      <c r="Q1099" s="267">
        <v>0.971971496437055</v>
      </c>
      <c r="R1099" s="267">
        <v>0.970149253731343</v>
      </c>
      <c r="S1099" s="267">
        <v>0.974902898117717</v>
      </c>
      <c r="T1099" s="295">
        <v>0.0018222427057113</v>
      </c>
      <c r="U1099" s="266">
        <v>198399</v>
      </c>
      <c r="V1099" s="266">
        <v>168578</v>
      </c>
      <c r="W1099" s="267">
        <v>0.849691782720679</v>
      </c>
      <c r="X1099" s="267">
        <v>0.851781472684086</v>
      </c>
      <c r="Y1099" s="268">
        <v>0.849583252568327</v>
      </c>
      <c r="Z1099" s="268">
        <v>0.846130863459815</v>
      </c>
      <c r="AA1099" s="295">
        <v>0.00219822011575832</v>
      </c>
      <c r="AB1099" s="264">
        <v>45947</v>
      </c>
      <c r="AC1099" s="264">
        <v>38948</v>
      </c>
      <c r="AD1099" s="264">
        <v>45129</v>
      </c>
      <c r="AE1099" s="264">
        <v>37859</v>
      </c>
      <c r="AF1099" s="268">
        <v>0.847672318105643</v>
      </c>
      <c r="AG1099" s="268">
        <v>0.838906246537703</v>
      </c>
      <c r="AH1099" s="295">
        <v>0.0087660715679404</v>
      </c>
    </row>
    <row r="1100" spans="1:34">
      <c r="A1100" s="315" t="s">
        <v>1972</v>
      </c>
      <c r="B1100" s="321" t="s">
        <v>3352</v>
      </c>
      <c r="C1100" s="293" t="s">
        <v>1990</v>
      </c>
      <c r="D1100" s="321" t="s">
        <v>1991</v>
      </c>
      <c r="E1100" s="263">
        <v>3699</v>
      </c>
      <c r="F1100" s="263">
        <v>3622</v>
      </c>
      <c r="G1100" s="263">
        <v>3456</v>
      </c>
      <c r="H1100" s="264">
        <v>2107</v>
      </c>
      <c r="I1100" s="264">
        <v>2073</v>
      </c>
      <c r="J1100" s="264">
        <v>2030</v>
      </c>
      <c r="K1100" s="264">
        <v>3328</v>
      </c>
      <c r="L1100" s="264">
        <v>3238</v>
      </c>
      <c r="M1100" s="264">
        <v>3192</v>
      </c>
      <c r="N1100" s="267">
        <v>0.979270454703022</v>
      </c>
      <c r="O1100" s="266">
        <v>98874</v>
      </c>
      <c r="P1100" s="294">
        <v>0.9</v>
      </c>
      <c r="Q1100" s="267">
        <v>0.979183563125169</v>
      </c>
      <c r="R1100" s="267">
        <v>0.983863312766967</v>
      </c>
      <c r="S1100" s="267">
        <v>0.972956730769231</v>
      </c>
      <c r="T1100" s="295">
        <v>-0.00467974964179829</v>
      </c>
      <c r="U1100" s="266">
        <v>100967</v>
      </c>
      <c r="V1100" s="266">
        <v>96078</v>
      </c>
      <c r="W1100" s="267">
        <v>0.95157823843434</v>
      </c>
      <c r="X1100" s="267">
        <v>0.934306569343066</v>
      </c>
      <c r="Y1100" s="268">
        <v>0.963455149501661</v>
      </c>
      <c r="Z1100" s="268">
        <v>0.959134615384615</v>
      </c>
      <c r="AA1100" s="295">
        <v>-0.0291485801585954</v>
      </c>
      <c r="AB1100" s="264">
        <v>23230</v>
      </c>
      <c r="AC1100" s="264">
        <v>22162</v>
      </c>
      <c r="AD1100" s="264">
        <v>23436</v>
      </c>
      <c r="AE1100" s="264">
        <v>22372</v>
      </c>
      <c r="AF1100" s="268">
        <v>0.954024967714163</v>
      </c>
      <c r="AG1100" s="268">
        <v>0.954599761051374</v>
      </c>
      <c r="AH1100" s="295">
        <v>-0.000574793337211332</v>
      </c>
    </row>
    <row r="1101" spans="1:34">
      <c r="A1101" s="315" t="s">
        <v>1972</v>
      </c>
      <c r="B1101" s="321" t="s">
        <v>3352</v>
      </c>
      <c r="C1101" s="293" t="s">
        <v>1992</v>
      </c>
      <c r="D1101" s="321" t="s">
        <v>1993</v>
      </c>
      <c r="E1101" s="263">
        <v>2942</v>
      </c>
      <c r="F1101" s="263">
        <v>2746</v>
      </c>
      <c r="G1101" s="263">
        <v>2792</v>
      </c>
      <c r="H1101" s="264">
        <v>1663</v>
      </c>
      <c r="I1101" s="264">
        <v>1637</v>
      </c>
      <c r="J1101" s="264">
        <v>1567</v>
      </c>
      <c r="K1101" s="264">
        <v>2582</v>
      </c>
      <c r="L1101" s="264">
        <v>2559</v>
      </c>
      <c r="M1101" s="264">
        <v>2473</v>
      </c>
      <c r="N1101" s="267">
        <v>0.960969061459164</v>
      </c>
      <c r="O1101" s="266">
        <v>75881</v>
      </c>
      <c r="P1101" s="294">
        <v>0.9</v>
      </c>
      <c r="Q1101" s="267">
        <v>0.933378653976886</v>
      </c>
      <c r="R1101" s="267">
        <v>0.984365604329525</v>
      </c>
      <c r="S1101" s="267">
        <v>0.991092176607281</v>
      </c>
      <c r="T1101" s="295">
        <v>-0.0509869503526384</v>
      </c>
      <c r="U1101" s="266">
        <v>78963</v>
      </c>
      <c r="V1101" s="266">
        <v>74455</v>
      </c>
      <c r="W1101" s="267">
        <v>0.942909970492509</v>
      </c>
      <c r="X1101" s="267">
        <v>0.949014276002719</v>
      </c>
      <c r="Y1101" s="268">
        <v>0.942273000601323</v>
      </c>
      <c r="Z1101" s="268">
        <v>0.957784663051898</v>
      </c>
      <c r="AA1101" s="295">
        <v>0.00674127540139635</v>
      </c>
      <c r="AB1101" s="264">
        <v>18527</v>
      </c>
      <c r="AC1101" s="264">
        <v>17598</v>
      </c>
      <c r="AD1101" s="264">
        <v>18771</v>
      </c>
      <c r="AE1101" s="264">
        <v>17792</v>
      </c>
      <c r="AF1101" s="268">
        <v>0.949856965509796</v>
      </c>
      <c r="AG1101" s="268">
        <v>0.947845080176869</v>
      </c>
      <c r="AH1101" s="295">
        <v>0.00201188533292795</v>
      </c>
    </row>
    <row r="1102" spans="1:34">
      <c r="A1102" s="315" t="s">
        <v>1972</v>
      </c>
      <c r="B1102" s="321" t="s">
        <v>3352</v>
      </c>
      <c r="C1102" s="293" t="s">
        <v>1994</v>
      </c>
      <c r="D1102" s="321" t="s">
        <v>1995</v>
      </c>
      <c r="E1102" s="263">
        <v>2735</v>
      </c>
      <c r="F1102" s="263">
        <v>2707</v>
      </c>
      <c r="G1102" s="263">
        <v>2506</v>
      </c>
      <c r="H1102" s="264">
        <v>1450</v>
      </c>
      <c r="I1102" s="264">
        <v>1430</v>
      </c>
      <c r="J1102" s="264">
        <v>1384</v>
      </c>
      <c r="K1102" s="264">
        <v>2295</v>
      </c>
      <c r="L1102" s="264">
        <v>2268</v>
      </c>
      <c r="M1102" s="264">
        <v>2167</v>
      </c>
      <c r="N1102" s="267">
        <v>0.982052651032897</v>
      </c>
      <c r="O1102" s="266">
        <v>71736</v>
      </c>
      <c r="P1102" s="294">
        <v>0.9</v>
      </c>
      <c r="Q1102" s="267">
        <v>0.989762340036563</v>
      </c>
      <c r="R1102" s="267">
        <v>0.986206896551724</v>
      </c>
      <c r="S1102" s="267">
        <v>0.988235294117647</v>
      </c>
      <c r="T1102" s="295">
        <v>0.00355544348483894</v>
      </c>
      <c r="U1102" s="266">
        <v>73047</v>
      </c>
      <c r="V1102" s="266">
        <v>68320</v>
      </c>
      <c r="W1102" s="267">
        <v>0.935288239078949</v>
      </c>
      <c r="X1102" s="267">
        <v>0.916270566727605</v>
      </c>
      <c r="Y1102" s="268">
        <v>0.95448275862069</v>
      </c>
      <c r="Z1102" s="268">
        <v>0.944226579520697</v>
      </c>
      <c r="AA1102" s="295">
        <v>-0.0382121918930846</v>
      </c>
      <c r="AB1102" s="264">
        <v>16504</v>
      </c>
      <c r="AC1102" s="264">
        <v>15518</v>
      </c>
      <c r="AD1102" s="264">
        <v>16938</v>
      </c>
      <c r="AE1102" s="264">
        <v>15872</v>
      </c>
      <c r="AF1102" s="268">
        <v>0.940256907416384</v>
      </c>
      <c r="AG1102" s="268">
        <v>0.937064588499232</v>
      </c>
      <c r="AH1102" s="295">
        <v>0.00319231891715144</v>
      </c>
    </row>
    <row r="1103" spans="1:34">
      <c r="A1103" s="315" t="s">
        <v>1972</v>
      </c>
      <c r="B1103" s="321" t="s">
        <v>3352</v>
      </c>
      <c r="C1103" s="293" t="s">
        <v>1996</v>
      </c>
      <c r="D1103" s="321" t="s">
        <v>1997</v>
      </c>
      <c r="E1103" s="263">
        <v>3174</v>
      </c>
      <c r="F1103" s="263">
        <v>3128</v>
      </c>
      <c r="G1103" s="263">
        <v>3005</v>
      </c>
      <c r="H1103" s="264">
        <v>2010</v>
      </c>
      <c r="I1103" s="264">
        <v>1991</v>
      </c>
      <c r="J1103" s="264">
        <v>1948</v>
      </c>
      <c r="K1103" s="264">
        <v>2931</v>
      </c>
      <c r="L1103" s="264">
        <v>2904</v>
      </c>
      <c r="M1103" s="264">
        <v>2844</v>
      </c>
      <c r="N1103" s="267">
        <v>0.982393288362338</v>
      </c>
      <c r="O1103" s="266">
        <v>86652</v>
      </c>
      <c r="P1103" s="294">
        <v>0.9</v>
      </c>
      <c r="Q1103" s="267">
        <v>0.985507246376812</v>
      </c>
      <c r="R1103" s="267">
        <v>0.990547263681592</v>
      </c>
      <c r="S1103" s="267">
        <v>0.99078812691914</v>
      </c>
      <c r="T1103" s="295">
        <v>-0.00504001730478043</v>
      </c>
      <c r="U1103" s="266">
        <v>88205</v>
      </c>
      <c r="V1103" s="266">
        <v>83534</v>
      </c>
      <c r="W1103" s="267">
        <v>0.947043818377643</v>
      </c>
      <c r="X1103" s="267">
        <v>0.946754883427851</v>
      </c>
      <c r="Y1103" s="268">
        <v>0.969154228855721</v>
      </c>
      <c r="Z1103" s="268">
        <v>0.970317297850563</v>
      </c>
      <c r="AA1103" s="295">
        <v>-0.0223993454278701</v>
      </c>
      <c r="AB1103" s="264">
        <v>20117</v>
      </c>
      <c r="AC1103" s="264">
        <v>19270</v>
      </c>
      <c r="AD1103" s="264">
        <v>20413</v>
      </c>
      <c r="AE1103" s="264">
        <v>19330</v>
      </c>
      <c r="AF1103" s="268">
        <v>0.957896306606353</v>
      </c>
      <c r="AG1103" s="268">
        <v>0.946945573898986</v>
      </c>
      <c r="AH1103" s="295">
        <v>0.0109507327073669</v>
      </c>
    </row>
    <row r="1104" spans="1:34">
      <c r="A1104" s="315" t="s">
        <v>1972</v>
      </c>
      <c r="B1104" s="321" t="s">
        <v>3352</v>
      </c>
      <c r="C1104" s="293" t="s">
        <v>1998</v>
      </c>
      <c r="D1104" s="321" t="s">
        <v>1999</v>
      </c>
      <c r="E1104" s="263">
        <v>1957</v>
      </c>
      <c r="F1104" s="263">
        <v>1918</v>
      </c>
      <c r="G1104" s="263">
        <v>1913</v>
      </c>
      <c r="H1104" s="264">
        <v>1210</v>
      </c>
      <c r="I1104" s="264">
        <v>1177</v>
      </c>
      <c r="J1104" s="264">
        <v>1170</v>
      </c>
      <c r="K1104" s="264">
        <v>1840</v>
      </c>
      <c r="L1104" s="264">
        <v>1803</v>
      </c>
      <c r="M1104" s="264">
        <v>1781</v>
      </c>
      <c r="N1104" s="267">
        <v>0.984312601851686</v>
      </c>
      <c r="O1104" s="266">
        <v>54965</v>
      </c>
      <c r="P1104" s="294">
        <v>0.9</v>
      </c>
      <c r="Q1104" s="267">
        <v>0.980071538068472</v>
      </c>
      <c r="R1104" s="267">
        <v>0.972727272727273</v>
      </c>
      <c r="S1104" s="267">
        <v>0.979891304347826</v>
      </c>
      <c r="T1104" s="295">
        <v>0.00734426534119936</v>
      </c>
      <c r="U1104" s="266">
        <v>55841</v>
      </c>
      <c r="V1104" s="266">
        <v>53734</v>
      </c>
      <c r="W1104" s="267">
        <v>0.962267867695779</v>
      </c>
      <c r="X1104" s="267">
        <v>0.97751660705161</v>
      </c>
      <c r="Y1104" s="268">
        <v>0.966942148760331</v>
      </c>
      <c r="Z1104" s="268">
        <v>0.967934782608696</v>
      </c>
      <c r="AA1104" s="295">
        <v>0.010574458291279</v>
      </c>
      <c r="AB1104" s="264">
        <v>12669</v>
      </c>
      <c r="AC1104" s="264">
        <v>12286</v>
      </c>
      <c r="AD1104" s="264">
        <v>12752</v>
      </c>
      <c r="AE1104" s="264">
        <v>12115</v>
      </c>
      <c r="AF1104" s="268">
        <v>0.969768726813482</v>
      </c>
      <c r="AG1104" s="268">
        <v>0.950047051442911</v>
      </c>
      <c r="AH1104" s="295">
        <v>0.0197216753705708</v>
      </c>
    </row>
    <row r="1105" spans="1:34">
      <c r="A1105" s="315" t="s">
        <v>1972</v>
      </c>
      <c r="B1105" s="321" t="s">
        <v>3352</v>
      </c>
      <c r="C1105" s="293" t="s">
        <v>2000</v>
      </c>
      <c r="D1105" s="321" t="s">
        <v>2001</v>
      </c>
      <c r="E1105" s="263">
        <v>2933</v>
      </c>
      <c r="F1105" s="263">
        <v>2886</v>
      </c>
      <c r="G1105" s="263">
        <v>2782</v>
      </c>
      <c r="H1105" s="264">
        <v>1711</v>
      </c>
      <c r="I1105" s="264">
        <v>1672</v>
      </c>
      <c r="J1105" s="264">
        <v>1639</v>
      </c>
      <c r="K1105" s="264">
        <v>2592</v>
      </c>
      <c r="L1105" s="264">
        <v>2539</v>
      </c>
      <c r="M1105" s="264">
        <v>2485</v>
      </c>
      <c r="N1105" s="267">
        <v>0.985872960327644</v>
      </c>
      <c r="O1105" s="266">
        <v>76067</v>
      </c>
      <c r="P1105" s="294">
        <v>0.9</v>
      </c>
      <c r="Q1105" s="267">
        <v>0.983975451755881</v>
      </c>
      <c r="R1105" s="267">
        <v>0.977206312098188</v>
      </c>
      <c r="S1105" s="267">
        <v>0.979552469135803</v>
      </c>
      <c r="T1105" s="295">
        <v>0.0067691396576931</v>
      </c>
      <c r="U1105" s="266">
        <v>77157</v>
      </c>
      <c r="V1105" s="266">
        <v>73851</v>
      </c>
      <c r="W1105" s="267">
        <v>0.957152299856137</v>
      </c>
      <c r="X1105" s="267">
        <v>0.948516876917832</v>
      </c>
      <c r="Y1105" s="268">
        <v>0.95791934541204</v>
      </c>
      <c r="Z1105" s="268">
        <v>0.958719135802469</v>
      </c>
      <c r="AA1105" s="295">
        <v>-0.00940246849420812</v>
      </c>
      <c r="AB1105" s="264">
        <v>18533</v>
      </c>
      <c r="AC1105" s="264">
        <v>17717</v>
      </c>
      <c r="AD1105" s="264">
        <v>18325</v>
      </c>
      <c r="AE1105" s="264">
        <v>17426</v>
      </c>
      <c r="AF1105" s="268">
        <v>0.955970431122862</v>
      </c>
      <c r="AG1105" s="268">
        <v>0.950941336971351</v>
      </c>
      <c r="AH1105" s="295">
        <v>0.00502909415151132</v>
      </c>
    </row>
    <row r="1106" spans="1:34">
      <c r="A1106" s="315" t="s">
        <v>1972</v>
      </c>
      <c r="B1106" s="321" t="s">
        <v>3352</v>
      </c>
      <c r="C1106" s="293" t="s">
        <v>2002</v>
      </c>
      <c r="D1106" s="321" t="s">
        <v>2003</v>
      </c>
      <c r="E1106" s="263">
        <v>1832</v>
      </c>
      <c r="F1106" s="263">
        <v>1802</v>
      </c>
      <c r="G1106" s="263">
        <v>1703</v>
      </c>
      <c r="H1106" s="264">
        <v>970</v>
      </c>
      <c r="I1106" s="264">
        <v>965</v>
      </c>
      <c r="J1106" s="264">
        <v>928</v>
      </c>
      <c r="K1106" s="264">
        <v>1585</v>
      </c>
      <c r="L1106" s="264">
        <v>1442</v>
      </c>
      <c r="M1106" s="264">
        <v>1446</v>
      </c>
      <c r="N1106" s="267">
        <v>0.972409808960338</v>
      </c>
      <c r="O1106" s="266">
        <v>48814</v>
      </c>
      <c r="P1106" s="294">
        <v>0.9</v>
      </c>
      <c r="Q1106" s="267">
        <v>0.983624454148472</v>
      </c>
      <c r="R1106" s="267">
        <v>0.994845360824742</v>
      </c>
      <c r="S1106" s="267">
        <v>0.909779179810726</v>
      </c>
      <c r="T1106" s="295">
        <v>-0.0112209066762706</v>
      </c>
      <c r="U1106" s="266">
        <v>50199</v>
      </c>
      <c r="V1106" s="266">
        <v>47598</v>
      </c>
      <c r="W1106" s="267">
        <v>0.948186218848981</v>
      </c>
      <c r="X1106" s="267">
        <v>0.929585152838428</v>
      </c>
      <c r="Y1106" s="268">
        <v>0.956701030927835</v>
      </c>
      <c r="Z1106" s="268">
        <v>0.912302839116719</v>
      </c>
      <c r="AA1106" s="295">
        <v>-0.0271158780894072</v>
      </c>
      <c r="AB1106" s="264">
        <v>11386</v>
      </c>
      <c r="AC1106" s="264">
        <v>10763</v>
      </c>
      <c r="AD1106" s="264">
        <v>11565</v>
      </c>
      <c r="AE1106" s="264">
        <v>10979</v>
      </c>
      <c r="AF1106" s="268">
        <v>0.945283681714386</v>
      </c>
      <c r="AG1106" s="268">
        <v>0.949329874621703</v>
      </c>
      <c r="AH1106" s="295">
        <v>-0.00404619290731734</v>
      </c>
    </row>
    <row r="1107" spans="1:34">
      <c r="A1107" s="315" t="s">
        <v>1972</v>
      </c>
      <c r="B1107" s="321" t="s">
        <v>3352</v>
      </c>
      <c r="C1107" s="293" t="s">
        <v>2004</v>
      </c>
      <c r="D1107" s="321" t="s">
        <v>2005</v>
      </c>
      <c r="E1107" s="263">
        <v>1961</v>
      </c>
      <c r="F1107" s="263">
        <v>1933</v>
      </c>
      <c r="G1107" s="263">
        <v>1884</v>
      </c>
      <c r="H1107" s="264">
        <v>1223</v>
      </c>
      <c r="I1107" s="264">
        <v>1201</v>
      </c>
      <c r="J1107" s="264">
        <v>1162</v>
      </c>
      <c r="K1107" s="264">
        <v>1714</v>
      </c>
      <c r="L1107" s="264">
        <v>1691</v>
      </c>
      <c r="M1107" s="264">
        <v>1652</v>
      </c>
      <c r="N1107" s="267">
        <v>0.979348986125934</v>
      </c>
      <c r="O1107" s="266">
        <v>55059</v>
      </c>
      <c r="P1107" s="294">
        <v>0.9</v>
      </c>
      <c r="Q1107" s="267">
        <v>0.985721570627231</v>
      </c>
      <c r="R1107" s="267">
        <v>0.982011447260834</v>
      </c>
      <c r="S1107" s="267">
        <v>0.986581096849475</v>
      </c>
      <c r="T1107" s="295">
        <v>0.00371012336639698</v>
      </c>
      <c r="U1107" s="266">
        <v>56220</v>
      </c>
      <c r="V1107" s="266">
        <v>53791</v>
      </c>
      <c r="W1107" s="267">
        <v>0.956794734969762</v>
      </c>
      <c r="X1107" s="267">
        <v>0.960734319224885</v>
      </c>
      <c r="Y1107" s="268">
        <v>0.950122649223222</v>
      </c>
      <c r="Z1107" s="268">
        <v>0.963827304550758</v>
      </c>
      <c r="AA1107" s="295">
        <v>0.0106116700016637</v>
      </c>
      <c r="AB1107" s="264">
        <v>12617</v>
      </c>
      <c r="AC1107" s="264">
        <v>12053</v>
      </c>
      <c r="AD1107" s="264">
        <v>13158</v>
      </c>
      <c r="AE1107" s="264">
        <v>12579</v>
      </c>
      <c r="AF1107" s="268">
        <v>0.95529840691131</v>
      </c>
      <c r="AG1107" s="268">
        <v>0.955996352029184</v>
      </c>
      <c r="AH1107" s="295">
        <v>-0.000697945117873577</v>
      </c>
    </row>
    <row r="1108" spans="1:34">
      <c r="A1108" s="315" t="s">
        <v>1972</v>
      </c>
      <c r="B1108" s="321" t="s">
        <v>3352</v>
      </c>
      <c r="C1108" s="293" t="s">
        <v>2006</v>
      </c>
      <c r="D1108" s="321" t="s">
        <v>2007</v>
      </c>
      <c r="E1108" s="263">
        <v>3452</v>
      </c>
      <c r="F1108" s="263">
        <v>3357</v>
      </c>
      <c r="G1108" s="263">
        <v>3171</v>
      </c>
      <c r="H1108" s="264">
        <v>2004</v>
      </c>
      <c r="I1108" s="264">
        <v>1924</v>
      </c>
      <c r="J1108" s="264">
        <v>1890</v>
      </c>
      <c r="K1108" s="264">
        <v>3128</v>
      </c>
      <c r="L1108" s="264">
        <v>3030</v>
      </c>
      <c r="M1108" s="264">
        <v>2932</v>
      </c>
      <c r="N1108" s="267">
        <v>0.975027336631086</v>
      </c>
      <c r="O1108" s="266">
        <v>93627</v>
      </c>
      <c r="P1108" s="294">
        <v>0.9</v>
      </c>
      <c r="Q1108" s="267">
        <v>0.972479721900348</v>
      </c>
      <c r="R1108" s="267">
        <v>0.960079840319361</v>
      </c>
      <c r="S1108" s="267">
        <v>0.968670076726343</v>
      </c>
      <c r="T1108" s="295">
        <v>0.0123998815809863</v>
      </c>
      <c r="U1108" s="266">
        <v>96025</v>
      </c>
      <c r="V1108" s="266">
        <v>90103</v>
      </c>
      <c r="W1108" s="267">
        <v>0.938328560270763</v>
      </c>
      <c r="X1108" s="267">
        <v>0.918597914252607</v>
      </c>
      <c r="Y1108" s="268">
        <v>0.94311377245509</v>
      </c>
      <c r="Z1108" s="268">
        <v>0.937340153452685</v>
      </c>
      <c r="AA1108" s="295">
        <v>-0.0245158582024827</v>
      </c>
      <c r="AB1108" s="264">
        <v>22223</v>
      </c>
      <c r="AC1108" s="264">
        <v>20813</v>
      </c>
      <c r="AD1108" s="264">
        <v>22362</v>
      </c>
      <c r="AE1108" s="264">
        <v>20930</v>
      </c>
      <c r="AF1108" s="268">
        <v>0.936552220672277</v>
      </c>
      <c r="AG1108" s="268">
        <v>0.935962794025579</v>
      </c>
      <c r="AH1108" s="295">
        <v>0.000589426646697366</v>
      </c>
    </row>
    <row r="1109" spans="1:34">
      <c r="A1109" s="315" t="s">
        <v>1972</v>
      </c>
      <c r="B1109" s="321" t="s">
        <v>3352</v>
      </c>
      <c r="C1109" s="293" t="s">
        <v>2008</v>
      </c>
      <c r="D1109" s="321" t="s">
        <v>2009</v>
      </c>
      <c r="E1109" s="263">
        <v>2660</v>
      </c>
      <c r="F1109" s="263">
        <v>2622</v>
      </c>
      <c r="G1109" s="263">
        <v>2475</v>
      </c>
      <c r="H1109" s="264">
        <v>1552</v>
      </c>
      <c r="I1109" s="264">
        <v>1519</v>
      </c>
      <c r="J1109" s="264">
        <v>1470</v>
      </c>
      <c r="K1109" s="264">
        <v>2328</v>
      </c>
      <c r="L1109" s="264">
        <v>2312</v>
      </c>
      <c r="M1109" s="264">
        <v>2250</v>
      </c>
      <c r="N1109" s="267">
        <v>0.986310083522319</v>
      </c>
      <c r="O1109" s="266">
        <v>71326</v>
      </c>
      <c r="P1109" s="294">
        <v>0.9</v>
      </c>
      <c r="Q1109" s="267">
        <v>0.985714285714286</v>
      </c>
      <c r="R1109" s="267">
        <v>0.978737113402062</v>
      </c>
      <c r="S1109" s="267">
        <v>0.993127147766323</v>
      </c>
      <c r="T1109" s="295">
        <v>0.00697717231222394</v>
      </c>
      <c r="U1109" s="266">
        <v>72316</v>
      </c>
      <c r="V1109" s="266">
        <v>68983</v>
      </c>
      <c r="W1109" s="267">
        <v>0.95391061452514</v>
      </c>
      <c r="X1109" s="267">
        <v>0.930451127819549</v>
      </c>
      <c r="Y1109" s="268">
        <v>0.947164948453608</v>
      </c>
      <c r="Z1109" s="268">
        <v>0.966494845360825</v>
      </c>
      <c r="AA1109" s="295">
        <v>-0.0167138206340594</v>
      </c>
      <c r="AB1109" s="264">
        <v>16463</v>
      </c>
      <c r="AC1109" s="264">
        <v>15679</v>
      </c>
      <c r="AD1109" s="264">
        <v>16778</v>
      </c>
      <c r="AE1109" s="264">
        <v>16018</v>
      </c>
      <c r="AF1109" s="268">
        <v>0.952378059891879</v>
      </c>
      <c r="AG1109" s="268">
        <v>0.954702586720706</v>
      </c>
      <c r="AH1109" s="295">
        <v>-0.002324526828827</v>
      </c>
    </row>
    <row r="1110" spans="1:34">
      <c r="A1110" s="315" t="s">
        <v>1972</v>
      </c>
      <c r="B1110" s="321" t="s">
        <v>3352</v>
      </c>
      <c r="C1110" s="293" t="s">
        <v>2010</v>
      </c>
      <c r="D1110" s="321" t="s">
        <v>2011</v>
      </c>
      <c r="E1110" s="263">
        <v>2223</v>
      </c>
      <c r="F1110" s="263">
        <v>2198</v>
      </c>
      <c r="G1110" s="263">
        <v>2055</v>
      </c>
      <c r="H1110" s="264">
        <v>1380</v>
      </c>
      <c r="I1110" s="264">
        <v>1361</v>
      </c>
      <c r="J1110" s="264">
        <v>1307</v>
      </c>
      <c r="K1110" s="264">
        <v>1954</v>
      </c>
      <c r="L1110" s="264">
        <v>1938</v>
      </c>
      <c r="M1110" s="264">
        <v>1868</v>
      </c>
      <c r="N1110" s="267">
        <v>0.988925676447083</v>
      </c>
      <c r="O1110" s="266">
        <v>60634</v>
      </c>
      <c r="P1110" s="294">
        <v>0.9</v>
      </c>
      <c r="Q1110" s="267">
        <v>0.988753936122357</v>
      </c>
      <c r="R1110" s="267">
        <v>0.986231884057971</v>
      </c>
      <c r="S1110" s="267">
        <v>0.991811668372569</v>
      </c>
      <c r="T1110" s="295">
        <v>0.00252205206438616</v>
      </c>
      <c r="U1110" s="266">
        <v>61313</v>
      </c>
      <c r="V1110" s="266">
        <v>57753</v>
      </c>
      <c r="W1110" s="267">
        <v>0.941937272682792</v>
      </c>
      <c r="X1110" s="267">
        <v>0.92442645074224</v>
      </c>
      <c r="Y1110" s="268">
        <v>0.947101449275362</v>
      </c>
      <c r="Z1110" s="268">
        <v>0.955987717502559</v>
      </c>
      <c r="AA1110" s="295">
        <v>-0.0226749985331222</v>
      </c>
      <c r="AB1110" s="264">
        <v>13883</v>
      </c>
      <c r="AC1110" s="264">
        <v>13090</v>
      </c>
      <c r="AD1110" s="264">
        <v>14222</v>
      </c>
      <c r="AE1110" s="264">
        <v>13414</v>
      </c>
      <c r="AF1110" s="268">
        <v>0.942879781027156</v>
      </c>
      <c r="AG1110" s="268">
        <v>0.943186612290817</v>
      </c>
      <c r="AH1110" s="295">
        <v>-0.000306831263661489</v>
      </c>
    </row>
    <row r="1111" spans="1:34">
      <c r="A1111" s="315" t="s">
        <v>1972</v>
      </c>
      <c r="B1111" s="321" t="s">
        <v>3352</v>
      </c>
      <c r="C1111" s="293" t="s">
        <v>2012</v>
      </c>
      <c r="D1111" s="321" t="s">
        <v>2013</v>
      </c>
      <c r="E1111" s="263">
        <v>1890</v>
      </c>
      <c r="F1111" s="263">
        <v>1820</v>
      </c>
      <c r="G1111" s="263">
        <v>1726</v>
      </c>
      <c r="H1111" s="264">
        <v>1054</v>
      </c>
      <c r="I1111" s="264">
        <v>1014</v>
      </c>
      <c r="J1111" s="264">
        <v>971</v>
      </c>
      <c r="K1111" s="264">
        <v>1666</v>
      </c>
      <c r="L1111" s="264">
        <v>1568</v>
      </c>
      <c r="M1111" s="264">
        <v>1553</v>
      </c>
      <c r="N1111" s="267">
        <v>0.958650813860106</v>
      </c>
      <c r="O1111" s="266">
        <v>48942</v>
      </c>
      <c r="P1111" s="294">
        <v>0.9</v>
      </c>
      <c r="Q1111" s="267">
        <v>0.962962962962963</v>
      </c>
      <c r="R1111" s="267">
        <v>0.962049335863378</v>
      </c>
      <c r="S1111" s="267">
        <v>0.941176470588235</v>
      </c>
      <c r="T1111" s="295">
        <v>0.000913627099585312</v>
      </c>
      <c r="U1111" s="266">
        <v>51053</v>
      </c>
      <c r="V1111" s="266">
        <v>47716</v>
      </c>
      <c r="W1111" s="267">
        <v>0.934636554169197</v>
      </c>
      <c r="X1111" s="267">
        <v>0.913227513227513</v>
      </c>
      <c r="Y1111" s="268">
        <v>0.921252371916509</v>
      </c>
      <c r="Z1111" s="268">
        <v>0.932172869147659</v>
      </c>
      <c r="AA1111" s="295">
        <v>-0.00802485868899527</v>
      </c>
      <c r="AB1111" s="264">
        <v>11753</v>
      </c>
      <c r="AC1111" s="264">
        <v>10812</v>
      </c>
      <c r="AD1111" s="264">
        <v>12009</v>
      </c>
      <c r="AE1111" s="264">
        <v>11197</v>
      </c>
      <c r="AF1111" s="268">
        <v>0.919935335658981</v>
      </c>
      <c r="AG1111" s="268">
        <v>0.932384045299359</v>
      </c>
      <c r="AH1111" s="295">
        <v>-0.0124487096403781</v>
      </c>
    </row>
    <row r="1112" spans="1:34">
      <c r="A1112" s="315" t="s">
        <v>1972</v>
      </c>
      <c r="B1112" s="321" t="s">
        <v>3353</v>
      </c>
      <c r="C1112" s="293" t="s">
        <v>2014</v>
      </c>
      <c r="D1112" s="321" t="s">
        <v>2015</v>
      </c>
      <c r="E1112" s="263">
        <v>7525</v>
      </c>
      <c r="F1112" s="263">
        <v>7283</v>
      </c>
      <c r="G1112" s="263">
        <v>6705</v>
      </c>
      <c r="H1112" s="264">
        <v>3742</v>
      </c>
      <c r="I1112" s="264">
        <v>3600</v>
      </c>
      <c r="J1112" s="264">
        <v>3371</v>
      </c>
      <c r="K1112" s="264">
        <v>4822</v>
      </c>
      <c r="L1112" s="264">
        <v>4658</v>
      </c>
      <c r="M1112" s="264">
        <v>4402</v>
      </c>
      <c r="N1112" s="267">
        <v>0.959964635330933</v>
      </c>
      <c r="O1112" s="266">
        <v>165040</v>
      </c>
      <c r="P1112" s="294">
        <v>0.9</v>
      </c>
      <c r="Q1112" s="267">
        <v>0.967840531561462</v>
      </c>
      <c r="R1112" s="267">
        <v>0.962052378407269</v>
      </c>
      <c r="S1112" s="267">
        <v>0.965989216092908</v>
      </c>
      <c r="T1112" s="295">
        <v>0.0057881531541929</v>
      </c>
      <c r="U1112" s="266">
        <v>171923</v>
      </c>
      <c r="V1112" s="266">
        <v>154832</v>
      </c>
      <c r="W1112" s="267">
        <v>0.900589217265869</v>
      </c>
      <c r="X1112" s="267">
        <v>0.891029900332226</v>
      </c>
      <c r="Y1112" s="268">
        <v>0.900855157669695</v>
      </c>
      <c r="Z1112" s="268">
        <v>0.912899211945251</v>
      </c>
      <c r="AA1112" s="295">
        <v>-0.00982525733746942</v>
      </c>
      <c r="AB1112" s="264">
        <v>37942</v>
      </c>
      <c r="AC1112" s="264">
        <v>34693</v>
      </c>
      <c r="AD1112" s="264">
        <v>38360</v>
      </c>
      <c r="AE1112" s="264">
        <v>34952</v>
      </c>
      <c r="AF1112" s="268">
        <v>0.914369300511307</v>
      </c>
      <c r="AG1112" s="268">
        <v>0.911157455683003</v>
      </c>
      <c r="AH1112" s="295">
        <v>0.00321184482830361</v>
      </c>
    </row>
    <row r="1113" spans="1:34">
      <c r="A1113" s="315" t="s">
        <v>1972</v>
      </c>
      <c r="B1113" s="321" t="s">
        <v>3353</v>
      </c>
      <c r="C1113" s="293" t="s">
        <v>2016</v>
      </c>
      <c r="D1113" s="321" t="s">
        <v>2017</v>
      </c>
      <c r="E1113" s="263">
        <v>3130</v>
      </c>
      <c r="F1113" s="263">
        <v>3071</v>
      </c>
      <c r="G1113" s="263">
        <v>3014</v>
      </c>
      <c r="H1113" s="264">
        <v>1819</v>
      </c>
      <c r="I1113" s="264">
        <v>1800</v>
      </c>
      <c r="J1113" s="264">
        <v>1752</v>
      </c>
      <c r="K1113" s="264">
        <v>2385</v>
      </c>
      <c r="L1113" s="264">
        <v>2343</v>
      </c>
      <c r="M1113" s="264">
        <v>2294</v>
      </c>
      <c r="N1113" s="267">
        <v>0.960025239403162</v>
      </c>
      <c r="O1113" s="266">
        <v>77595</v>
      </c>
      <c r="P1113" s="294">
        <v>0.9</v>
      </c>
      <c r="Q1113" s="267">
        <v>0.981150159744409</v>
      </c>
      <c r="R1113" s="267">
        <v>0.989554700384827</v>
      </c>
      <c r="S1113" s="267">
        <v>0.982389937106918</v>
      </c>
      <c r="T1113" s="295">
        <v>-0.00840454064041785</v>
      </c>
      <c r="U1113" s="266">
        <v>80826</v>
      </c>
      <c r="V1113" s="266">
        <v>77673</v>
      </c>
      <c r="W1113" s="267">
        <v>0.960990275406429</v>
      </c>
      <c r="X1113" s="267">
        <v>0.962939297124601</v>
      </c>
      <c r="Y1113" s="268">
        <v>0.963166575041231</v>
      </c>
      <c r="Z1113" s="268">
        <v>0.961844863731656</v>
      </c>
      <c r="AA1113" s="295">
        <v>-0.000227277916630797</v>
      </c>
      <c r="AB1113" s="264">
        <v>18451</v>
      </c>
      <c r="AC1113" s="264">
        <v>17775</v>
      </c>
      <c r="AD1113" s="264">
        <v>18759</v>
      </c>
      <c r="AE1113" s="264">
        <v>18155</v>
      </c>
      <c r="AF1113" s="268">
        <v>0.963362419381063</v>
      </c>
      <c r="AG1113" s="268">
        <v>0.967802121648276</v>
      </c>
      <c r="AH1113" s="295">
        <v>-0.00443970226721213</v>
      </c>
    </row>
    <row r="1114" spans="1:34">
      <c r="A1114" s="315" t="s">
        <v>1972</v>
      </c>
      <c r="B1114" s="321" t="s">
        <v>3353</v>
      </c>
      <c r="C1114" s="293" t="s">
        <v>2018</v>
      </c>
      <c r="D1114" s="321" t="s">
        <v>2019</v>
      </c>
      <c r="E1114" s="263">
        <v>7327</v>
      </c>
      <c r="F1114" s="263">
        <v>7049</v>
      </c>
      <c r="G1114" s="263">
        <v>6297</v>
      </c>
      <c r="H1114" s="264">
        <v>4073</v>
      </c>
      <c r="I1114" s="264">
        <v>3583</v>
      </c>
      <c r="J1114" s="264">
        <v>3692</v>
      </c>
      <c r="K1114" s="264">
        <v>4882</v>
      </c>
      <c r="L1114" s="264">
        <v>4764</v>
      </c>
      <c r="M1114" s="264">
        <v>4160</v>
      </c>
      <c r="N1114" s="267">
        <v>0.913626886572273</v>
      </c>
      <c r="O1114" s="266">
        <v>146797</v>
      </c>
      <c r="P1114" s="294">
        <v>0.9</v>
      </c>
      <c r="Q1114" s="267">
        <v>0.962058141121878</v>
      </c>
      <c r="R1114" s="267">
        <v>0.879695556101154</v>
      </c>
      <c r="S1114" s="267">
        <v>0.975829578041786</v>
      </c>
      <c r="T1114" s="295">
        <v>0.0823625850207241</v>
      </c>
      <c r="U1114" s="266">
        <v>160675</v>
      </c>
      <c r="V1114" s="266">
        <v>137390</v>
      </c>
      <c r="W1114" s="267">
        <v>0.855080130698615</v>
      </c>
      <c r="X1114" s="267">
        <v>0.85942404804149</v>
      </c>
      <c r="Y1114" s="268">
        <v>0.906457156886816</v>
      </c>
      <c r="Z1114" s="268">
        <v>0.852109791069234</v>
      </c>
      <c r="AA1114" s="295">
        <v>-0.0470331088453252</v>
      </c>
      <c r="AB1114" s="264">
        <v>37875</v>
      </c>
      <c r="AC1114" s="264">
        <v>32873</v>
      </c>
      <c r="AD1114" s="264">
        <v>35457</v>
      </c>
      <c r="AE1114" s="264">
        <v>30842</v>
      </c>
      <c r="AF1114" s="268">
        <v>0.86793399339934</v>
      </c>
      <c r="AG1114" s="268">
        <v>0.869842344247962</v>
      </c>
      <c r="AH1114" s="295">
        <v>-0.0019083508486224</v>
      </c>
    </row>
    <row r="1115" spans="1:34">
      <c r="A1115" s="315" t="s">
        <v>1972</v>
      </c>
      <c r="B1115" s="321" t="s">
        <v>3353</v>
      </c>
      <c r="C1115" s="293" t="s">
        <v>2020</v>
      </c>
      <c r="D1115" s="321" t="s">
        <v>2021</v>
      </c>
      <c r="E1115" s="263">
        <v>1</v>
      </c>
      <c r="F1115" s="263">
        <v>0</v>
      </c>
      <c r="G1115" s="263">
        <v>0</v>
      </c>
      <c r="H1115" s="264">
        <v>1</v>
      </c>
      <c r="I1115" s="264">
        <v>0</v>
      </c>
      <c r="J1115" s="264">
        <v>0</v>
      </c>
      <c r="K1115" s="264">
        <v>0</v>
      </c>
      <c r="L1115" s="264">
        <v>0</v>
      </c>
      <c r="M1115" s="264">
        <v>0</v>
      </c>
      <c r="N1115" s="267">
        <v>0.05</v>
      </c>
      <c r="O1115" s="266">
        <v>1</v>
      </c>
      <c r="P1115" s="294">
        <v>0.9</v>
      </c>
      <c r="Q1115" s="267">
        <v>0</v>
      </c>
      <c r="R1115" s="267">
        <v>0</v>
      </c>
      <c r="S1115" s="267">
        <v>0</v>
      </c>
      <c r="T1115" s="295">
        <v>0</v>
      </c>
      <c r="U1115" s="266">
        <v>20</v>
      </c>
      <c r="V1115" s="266">
        <v>7</v>
      </c>
      <c r="W1115" s="267">
        <v>0.35</v>
      </c>
      <c r="X1115" s="267">
        <v>0</v>
      </c>
      <c r="Y1115" s="268">
        <v>0</v>
      </c>
      <c r="Z1115" s="268">
        <v>0</v>
      </c>
      <c r="AA1115" s="295">
        <v>0</v>
      </c>
      <c r="AB1115" s="264">
        <v>8</v>
      </c>
      <c r="AC1115" s="264">
        <v>3</v>
      </c>
      <c r="AD1115" s="264">
        <v>9</v>
      </c>
      <c r="AE1115" s="264">
        <v>3</v>
      </c>
      <c r="AF1115" s="268">
        <v>0.375</v>
      </c>
      <c r="AG1115" s="268">
        <v>0.333333333333333</v>
      </c>
      <c r="AH1115" s="295">
        <v>0.0416666666666667</v>
      </c>
    </row>
    <row r="1116" spans="1:34">
      <c r="A1116" s="315" t="s">
        <v>1972</v>
      </c>
      <c r="B1116" s="321" t="s">
        <v>3353</v>
      </c>
      <c r="C1116" s="293" t="s">
        <v>2022</v>
      </c>
      <c r="D1116" s="321" t="s">
        <v>2023</v>
      </c>
      <c r="E1116" s="263">
        <v>3437</v>
      </c>
      <c r="F1116" s="263">
        <v>3392</v>
      </c>
      <c r="G1116" s="263">
        <v>3215</v>
      </c>
      <c r="H1116" s="264">
        <v>1831</v>
      </c>
      <c r="I1116" s="264">
        <v>1818</v>
      </c>
      <c r="J1116" s="264">
        <v>1730</v>
      </c>
      <c r="K1116" s="264">
        <v>2260</v>
      </c>
      <c r="L1116" s="264">
        <v>2239</v>
      </c>
      <c r="M1116" s="264">
        <v>2130</v>
      </c>
      <c r="N1116" s="267">
        <v>0.988450069488484</v>
      </c>
      <c r="O1116" s="266">
        <v>73257</v>
      </c>
      <c r="P1116" s="294">
        <v>0.9</v>
      </c>
      <c r="Q1116" s="267">
        <v>0.986907186499855</v>
      </c>
      <c r="R1116" s="267">
        <v>0.992900054614965</v>
      </c>
      <c r="S1116" s="267">
        <v>0.99070796460177</v>
      </c>
      <c r="T1116" s="295">
        <v>-0.00599286811511002</v>
      </c>
      <c r="U1116" s="266">
        <v>74113</v>
      </c>
      <c r="V1116" s="266">
        <v>69886</v>
      </c>
      <c r="W1116" s="267">
        <v>0.942965471644651</v>
      </c>
      <c r="X1116" s="267">
        <v>0.935408786732616</v>
      </c>
      <c r="Y1116" s="268">
        <v>0.944838885854724</v>
      </c>
      <c r="Z1116" s="268">
        <v>0.942477876106195</v>
      </c>
      <c r="AA1116" s="295">
        <v>-0.00943009912210857</v>
      </c>
      <c r="AB1116" s="264">
        <v>17923</v>
      </c>
      <c r="AC1116" s="264">
        <v>17054</v>
      </c>
      <c r="AD1116" s="264">
        <v>16559</v>
      </c>
      <c r="AE1116" s="264">
        <v>16031</v>
      </c>
      <c r="AF1116" s="268">
        <v>0.951514813368298</v>
      </c>
      <c r="AG1116" s="268">
        <v>0.968114016546893</v>
      </c>
      <c r="AH1116" s="295">
        <v>-0.0165992031785952</v>
      </c>
    </row>
    <row r="1117" spans="1:34">
      <c r="A1117" s="315" t="s">
        <v>1972</v>
      </c>
      <c r="B1117" s="321" t="s">
        <v>3353</v>
      </c>
      <c r="C1117" s="293" t="s">
        <v>2024</v>
      </c>
      <c r="D1117" s="321" t="s">
        <v>2025</v>
      </c>
      <c r="E1117" s="263">
        <v>3111</v>
      </c>
      <c r="F1117" s="263">
        <v>2967</v>
      </c>
      <c r="G1117" s="263">
        <v>2897</v>
      </c>
      <c r="H1117" s="264">
        <v>1587</v>
      </c>
      <c r="I1117" s="264">
        <v>1523</v>
      </c>
      <c r="J1117" s="264">
        <v>1487</v>
      </c>
      <c r="K1117" s="264">
        <v>1935</v>
      </c>
      <c r="L1117" s="264">
        <v>1892</v>
      </c>
      <c r="M1117" s="264">
        <v>1845</v>
      </c>
      <c r="N1117" s="267">
        <v>0.959341249289459</v>
      </c>
      <c r="O1117" s="266">
        <v>60757</v>
      </c>
      <c r="P1117" s="294">
        <v>0.9</v>
      </c>
      <c r="Q1117" s="267">
        <v>0.953712632594021</v>
      </c>
      <c r="R1117" s="267">
        <v>0.959672337744171</v>
      </c>
      <c r="S1117" s="267">
        <v>0.977777777777778</v>
      </c>
      <c r="T1117" s="295">
        <v>-0.00595970515015021</v>
      </c>
      <c r="U1117" s="266">
        <v>63332</v>
      </c>
      <c r="V1117" s="266">
        <v>59962</v>
      </c>
      <c r="W1117" s="267">
        <v>0.94678835343902</v>
      </c>
      <c r="X1117" s="267">
        <v>0.931211828993893</v>
      </c>
      <c r="Y1117" s="268">
        <v>0.936988027725268</v>
      </c>
      <c r="Z1117" s="268">
        <v>0.953488372093023</v>
      </c>
      <c r="AA1117" s="295">
        <v>-0.00577619873137514</v>
      </c>
      <c r="AB1117" s="264">
        <v>15045</v>
      </c>
      <c r="AC1117" s="264">
        <v>14206</v>
      </c>
      <c r="AD1117" s="264">
        <v>13451</v>
      </c>
      <c r="AE1117" s="264">
        <v>12847</v>
      </c>
      <c r="AF1117" s="268">
        <v>0.94423396477235</v>
      </c>
      <c r="AG1117" s="268">
        <v>0.955096275369861</v>
      </c>
      <c r="AH1117" s="295">
        <v>-0.0108623105975113</v>
      </c>
    </row>
    <row r="1118" spans="1:34">
      <c r="A1118" s="315" t="s">
        <v>1972</v>
      </c>
      <c r="B1118" s="321" t="s">
        <v>3353</v>
      </c>
      <c r="C1118" s="293" t="s">
        <v>2026</v>
      </c>
      <c r="D1118" s="321" t="s">
        <v>2027</v>
      </c>
      <c r="E1118" s="263">
        <v>9055</v>
      </c>
      <c r="F1118" s="263">
        <v>8744</v>
      </c>
      <c r="G1118" s="263">
        <v>8234</v>
      </c>
      <c r="H1118" s="264">
        <v>4500</v>
      </c>
      <c r="I1118" s="264">
        <v>4386</v>
      </c>
      <c r="J1118" s="264">
        <v>4204</v>
      </c>
      <c r="K1118" s="264">
        <v>6097</v>
      </c>
      <c r="L1118" s="264">
        <v>5903</v>
      </c>
      <c r="M1118" s="264">
        <v>5631</v>
      </c>
      <c r="N1118" s="267">
        <v>0.967298498069752</v>
      </c>
      <c r="O1118" s="266">
        <v>205963</v>
      </c>
      <c r="P1118" s="294">
        <v>0.9</v>
      </c>
      <c r="Q1118" s="267">
        <v>0.965654334621756</v>
      </c>
      <c r="R1118" s="267">
        <v>0.974666666666667</v>
      </c>
      <c r="S1118" s="267">
        <v>0.968181072658685</v>
      </c>
      <c r="T1118" s="295">
        <v>-0.0090123320449107</v>
      </c>
      <c r="U1118" s="266">
        <v>212926</v>
      </c>
      <c r="V1118" s="266">
        <v>198170</v>
      </c>
      <c r="W1118" s="267">
        <v>0.930698928266158</v>
      </c>
      <c r="X1118" s="267">
        <v>0.909331860850359</v>
      </c>
      <c r="Y1118" s="268">
        <v>0.934222222222222</v>
      </c>
      <c r="Z1118" s="268">
        <v>0.923568968345088</v>
      </c>
      <c r="AA1118" s="295">
        <v>-0.0248903613718633</v>
      </c>
      <c r="AB1118" s="264">
        <v>47332</v>
      </c>
      <c r="AC1118" s="264">
        <v>44123</v>
      </c>
      <c r="AD1118" s="264">
        <v>48627</v>
      </c>
      <c r="AE1118" s="264">
        <v>45394</v>
      </c>
      <c r="AF1118" s="268">
        <v>0.932202315558185</v>
      </c>
      <c r="AG1118" s="268">
        <v>0.933514302753614</v>
      </c>
      <c r="AH1118" s="295">
        <v>-0.00131198719542946</v>
      </c>
    </row>
    <row r="1119" spans="1:34">
      <c r="A1119" s="315" t="s">
        <v>1972</v>
      </c>
      <c r="B1119" s="321" t="s">
        <v>3353</v>
      </c>
      <c r="C1119" s="293" t="s">
        <v>2028</v>
      </c>
      <c r="D1119" s="321" t="s">
        <v>2029</v>
      </c>
      <c r="E1119" s="263">
        <v>2424</v>
      </c>
      <c r="F1119" s="263">
        <v>2358</v>
      </c>
      <c r="G1119" s="263">
        <v>2281</v>
      </c>
      <c r="H1119" s="264">
        <v>1268</v>
      </c>
      <c r="I1119" s="264">
        <v>1242</v>
      </c>
      <c r="J1119" s="264">
        <v>1205</v>
      </c>
      <c r="K1119" s="264">
        <v>1671</v>
      </c>
      <c r="L1119" s="264">
        <v>1622</v>
      </c>
      <c r="M1119" s="264">
        <v>1585</v>
      </c>
      <c r="N1119" s="267">
        <v>0.971856589799697</v>
      </c>
      <c r="O1119" s="266">
        <v>57738</v>
      </c>
      <c r="P1119" s="294">
        <v>0.9</v>
      </c>
      <c r="Q1119" s="267">
        <v>0.972772277227723</v>
      </c>
      <c r="R1119" s="267">
        <v>0.979495268138801</v>
      </c>
      <c r="S1119" s="267">
        <v>0.970676241771394</v>
      </c>
      <c r="T1119" s="295">
        <v>-0.00672299091107853</v>
      </c>
      <c r="U1119" s="266">
        <v>59410</v>
      </c>
      <c r="V1119" s="266">
        <v>55900</v>
      </c>
      <c r="W1119" s="267">
        <v>0.940919037199125</v>
      </c>
      <c r="X1119" s="267">
        <v>0.941006600660066</v>
      </c>
      <c r="Y1119" s="268">
        <v>0.950315457413249</v>
      </c>
      <c r="Z1119" s="268">
        <v>0.94853381208857</v>
      </c>
      <c r="AA1119" s="295">
        <v>-0.00930885675318316</v>
      </c>
      <c r="AB1119" s="264">
        <v>13216</v>
      </c>
      <c r="AC1119" s="264">
        <v>12370</v>
      </c>
      <c r="AD1119" s="264">
        <v>13405</v>
      </c>
      <c r="AE1119" s="264">
        <v>12766</v>
      </c>
      <c r="AF1119" s="268">
        <v>0.935986682808717</v>
      </c>
      <c r="AG1119" s="268">
        <v>0.952331219694144</v>
      </c>
      <c r="AH1119" s="295">
        <v>-0.0163445368854274</v>
      </c>
    </row>
    <row r="1120" spans="1:34">
      <c r="A1120" s="315" t="s">
        <v>1972</v>
      </c>
      <c r="B1120" s="321" t="s">
        <v>3353</v>
      </c>
      <c r="C1120" s="293" t="s">
        <v>2030</v>
      </c>
      <c r="D1120" s="321" t="s">
        <v>2031</v>
      </c>
      <c r="E1120" s="263">
        <v>0</v>
      </c>
      <c r="F1120" s="263">
        <v>0</v>
      </c>
      <c r="G1120" s="263">
        <v>0</v>
      </c>
      <c r="H1120" s="264">
        <v>0</v>
      </c>
      <c r="I1120" s="264">
        <v>0</v>
      </c>
      <c r="J1120" s="264">
        <v>0</v>
      </c>
      <c r="K1120" s="264">
        <v>0</v>
      </c>
      <c r="L1120" s="264">
        <v>0</v>
      </c>
      <c r="M1120" s="264">
        <v>0</v>
      </c>
      <c r="N1120" s="267">
        <v>0.933333333333333</v>
      </c>
      <c r="O1120" s="266">
        <v>14</v>
      </c>
      <c r="P1120" s="294">
        <v>0.9</v>
      </c>
      <c r="Q1120" s="267">
        <v>0</v>
      </c>
      <c r="R1120" s="267">
        <v>0</v>
      </c>
      <c r="S1120" s="267">
        <v>0</v>
      </c>
      <c r="T1120" s="295">
        <v>0</v>
      </c>
      <c r="U1120" s="266">
        <v>15</v>
      </c>
      <c r="V1120" s="266">
        <v>15</v>
      </c>
      <c r="W1120" s="267">
        <v>1</v>
      </c>
      <c r="X1120" s="267">
        <v>0</v>
      </c>
      <c r="Y1120" s="268">
        <v>0</v>
      </c>
      <c r="Z1120" s="268">
        <v>0</v>
      </c>
      <c r="AA1120" s="295">
        <v>0</v>
      </c>
      <c r="AB1120" s="264">
        <v>0</v>
      </c>
      <c r="AC1120" s="264">
        <v>0</v>
      </c>
      <c r="AD1120" s="264">
        <v>0</v>
      </c>
      <c r="AE1120" s="264">
        <v>0</v>
      </c>
      <c r="AF1120" s="268">
        <v>0</v>
      </c>
      <c r="AG1120" s="268">
        <v>0</v>
      </c>
      <c r="AH1120" s="295">
        <v>0</v>
      </c>
    </row>
    <row r="1121" spans="1:34">
      <c r="A1121" s="315" t="s">
        <v>1972</v>
      </c>
      <c r="B1121" s="321" t="s">
        <v>3353</v>
      </c>
      <c r="C1121" s="293" t="s">
        <v>2032</v>
      </c>
      <c r="D1121" s="321" t="s">
        <v>2033</v>
      </c>
      <c r="E1121" s="263">
        <v>3439</v>
      </c>
      <c r="F1121" s="263">
        <v>3389</v>
      </c>
      <c r="G1121" s="263">
        <v>3315</v>
      </c>
      <c r="H1121" s="264">
        <v>2002</v>
      </c>
      <c r="I1121" s="264">
        <v>1966</v>
      </c>
      <c r="J1121" s="264">
        <v>1925</v>
      </c>
      <c r="K1121" s="264">
        <v>2502</v>
      </c>
      <c r="L1121" s="264">
        <v>2465</v>
      </c>
      <c r="M1121" s="264">
        <v>2412</v>
      </c>
      <c r="N1121" s="267">
        <v>0.980620433584861</v>
      </c>
      <c r="O1121" s="266">
        <v>81872</v>
      </c>
      <c r="P1121" s="294">
        <v>0.9</v>
      </c>
      <c r="Q1121" s="267">
        <v>0.985460889793545</v>
      </c>
      <c r="R1121" s="267">
        <v>0.982017982017982</v>
      </c>
      <c r="S1121" s="267">
        <v>0.985211830535572</v>
      </c>
      <c r="T1121" s="295">
        <v>0.00344290777556255</v>
      </c>
      <c r="U1121" s="266">
        <v>83490</v>
      </c>
      <c r="V1121" s="266">
        <v>79833</v>
      </c>
      <c r="W1121" s="267">
        <v>0.956198347107438</v>
      </c>
      <c r="X1121" s="267">
        <v>0.963943006687991</v>
      </c>
      <c r="Y1121" s="268">
        <v>0.961538461538462</v>
      </c>
      <c r="Z1121" s="268">
        <v>0.964028776978417</v>
      </c>
      <c r="AA1121" s="295">
        <v>0.00240454514952915</v>
      </c>
      <c r="AB1121" s="264">
        <v>19918</v>
      </c>
      <c r="AC1121" s="264">
        <v>19237</v>
      </c>
      <c r="AD1121" s="264">
        <v>19826</v>
      </c>
      <c r="AE1121" s="264">
        <v>18998</v>
      </c>
      <c r="AF1121" s="268">
        <v>0.965809820263079</v>
      </c>
      <c r="AG1121" s="268">
        <v>0.958236658932715</v>
      </c>
      <c r="AH1121" s="295">
        <v>0.00757316133036401</v>
      </c>
    </row>
    <row r="1122" spans="1:34">
      <c r="A1122" s="315" t="s">
        <v>1972</v>
      </c>
      <c r="B1122" s="321" t="s">
        <v>3353</v>
      </c>
      <c r="C1122" s="293" t="s">
        <v>2034</v>
      </c>
      <c r="D1122" s="321" t="s">
        <v>2035</v>
      </c>
      <c r="E1122" s="263">
        <v>3384</v>
      </c>
      <c r="F1122" s="263">
        <v>3294</v>
      </c>
      <c r="G1122" s="263">
        <v>3204</v>
      </c>
      <c r="H1122" s="264">
        <v>1774</v>
      </c>
      <c r="I1122" s="264">
        <v>1715</v>
      </c>
      <c r="J1122" s="264">
        <v>1683</v>
      </c>
      <c r="K1122" s="264">
        <v>2307</v>
      </c>
      <c r="L1122" s="264">
        <v>2263</v>
      </c>
      <c r="M1122" s="264">
        <v>2152</v>
      </c>
      <c r="N1122" s="267">
        <v>0.951740594822336</v>
      </c>
      <c r="O1122" s="266">
        <v>76578</v>
      </c>
      <c r="P1122" s="294">
        <v>0.9</v>
      </c>
      <c r="Q1122" s="267">
        <v>0.973404255319149</v>
      </c>
      <c r="R1122" s="267">
        <v>0.96674182638106</v>
      </c>
      <c r="S1122" s="267">
        <v>0.980927611616818</v>
      </c>
      <c r="T1122" s="295">
        <v>0.00666242893808922</v>
      </c>
      <c r="U1122" s="266">
        <v>80461</v>
      </c>
      <c r="V1122" s="266">
        <v>74971</v>
      </c>
      <c r="W1122" s="267">
        <v>0.931768185829159</v>
      </c>
      <c r="X1122" s="267">
        <v>0.946808510638298</v>
      </c>
      <c r="Y1122" s="268">
        <v>0.948703494926719</v>
      </c>
      <c r="Z1122" s="268">
        <v>0.932813177286519</v>
      </c>
      <c r="AA1122" s="295">
        <v>-0.00189498428842139</v>
      </c>
      <c r="AB1122" s="264">
        <v>17818</v>
      </c>
      <c r="AC1122" s="264">
        <v>16722</v>
      </c>
      <c r="AD1122" s="264">
        <v>18279</v>
      </c>
      <c r="AE1122" s="264">
        <v>17269</v>
      </c>
      <c r="AF1122" s="268">
        <v>0.938489168256819</v>
      </c>
      <c r="AG1122" s="268">
        <v>0.944745336178128</v>
      </c>
      <c r="AH1122" s="295">
        <v>-0.00625616792130901</v>
      </c>
    </row>
    <row r="1123" spans="1:34">
      <c r="A1123" s="315" t="s">
        <v>1972</v>
      </c>
      <c r="B1123" s="321" t="s">
        <v>3353</v>
      </c>
      <c r="C1123" s="293" t="s">
        <v>2036</v>
      </c>
      <c r="D1123" s="321" t="s">
        <v>2037</v>
      </c>
      <c r="E1123" s="263">
        <v>6165</v>
      </c>
      <c r="F1123" s="263">
        <v>5455</v>
      </c>
      <c r="G1123" s="263">
        <v>5230</v>
      </c>
      <c r="H1123" s="264">
        <v>3263</v>
      </c>
      <c r="I1123" s="264">
        <v>3173</v>
      </c>
      <c r="J1123" s="264">
        <v>3017</v>
      </c>
      <c r="K1123" s="264">
        <v>3893</v>
      </c>
      <c r="L1123" s="264">
        <v>3806</v>
      </c>
      <c r="M1123" s="264">
        <v>3657</v>
      </c>
      <c r="N1123" s="267">
        <v>0.918077566689635</v>
      </c>
      <c r="O1123" s="266">
        <v>111921</v>
      </c>
      <c r="P1123" s="294">
        <v>0.9</v>
      </c>
      <c r="Q1123" s="267">
        <v>0.884833738848337</v>
      </c>
      <c r="R1123" s="267">
        <v>0.972418020226785</v>
      </c>
      <c r="S1123" s="267">
        <v>0.977652196249679</v>
      </c>
      <c r="T1123" s="295">
        <v>-0.0875842813784478</v>
      </c>
      <c r="U1123" s="266">
        <v>121908</v>
      </c>
      <c r="V1123" s="266">
        <v>111896</v>
      </c>
      <c r="W1123" s="267">
        <v>0.917872494011878</v>
      </c>
      <c r="X1123" s="267">
        <v>0.848337388483374</v>
      </c>
      <c r="Y1123" s="268">
        <v>0.924609255286546</v>
      </c>
      <c r="Z1123" s="268">
        <v>0.939378371435911</v>
      </c>
      <c r="AA1123" s="295">
        <v>-0.0762718668031722</v>
      </c>
      <c r="AB1123" s="264">
        <v>30337</v>
      </c>
      <c r="AC1123" s="264">
        <v>27844</v>
      </c>
      <c r="AD1123" s="264">
        <v>26496</v>
      </c>
      <c r="AE1123" s="264">
        <v>24969</v>
      </c>
      <c r="AF1123" s="268">
        <v>0.917823120282164</v>
      </c>
      <c r="AG1123" s="268">
        <v>0.94236865942029</v>
      </c>
      <c r="AH1123" s="295">
        <v>-0.0245455391381261</v>
      </c>
    </row>
    <row r="1124" spans="1:34">
      <c r="A1124" s="315" t="s">
        <v>1972</v>
      </c>
      <c r="B1124" s="321" t="s">
        <v>3353</v>
      </c>
      <c r="C1124" s="293" t="s">
        <v>2038</v>
      </c>
      <c r="D1124" s="321" t="s">
        <v>2039</v>
      </c>
      <c r="E1124" s="263">
        <v>4095</v>
      </c>
      <c r="F1124" s="263">
        <v>4028</v>
      </c>
      <c r="G1124" s="263">
        <v>3880</v>
      </c>
      <c r="H1124" s="264">
        <v>2118</v>
      </c>
      <c r="I1124" s="264">
        <v>2091</v>
      </c>
      <c r="J1124" s="264">
        <v>1977</v>
      </c>
      <c r="K1124" s="264">
        <v>2842</v>
      </c>
      <c r="L1124" s="264">
        <v>2718</v>
      </c>
      <c r="M1124" s="264">
        <v>2726</v>
      </c>
      <c r="N1124" s="267">
        <v>0.937299412915851</v>
      </c>
      <c r="O1124" s="266">
        <v>95792</v>
      </c>
      <c r="P1124" s="294">
        <v>0.9</v>
      </c>
      <c r="Q1124" s="267">
        <v>0.983638583638584</v>
      </c>
      <c r="R1124" s="267">
        <v>0.987252124645892</v>
      </c>
      <c r="S1124" s="267">
        <v>0.956368754398311</v>
      </c>
      <c r="T1124" s="295">
        <v>-0.00361354100730882</v>
      </c>
      <c r="U1124" s="266">
        <v>102200</v>
      </c>
      <c r="V1124" s="266">
        <v>95983</v>
      </c>
      <c r="W1124" s="267">
        <v>0.939168297455969</v>
      </c>
      <c r="X1124" s="267">
        <v>0.947496947496947</v>
      </c>
      <c r="Y1124" s="268">
        <v>0.93342776203966</v>
      </c>
      <c r="Z1124" s="268">
        <v>0.959183673469388</v>
      </c>
      <c r="AA1124" s="295">
        <v>0.0140691854572874</v>
      </c>
      <c r="AB1124" s="264">
        <v>22862</v>
      </c>
      <c r="AC1124" s="264">
        <v>21589</v>
      </c>
      <c r="AD1124" s="264">
        <v>23464</v>
      </c>
      <c r="AE1124" s="264">
        <v>22168</v>
      </c>
      <c r="AF1124" s="268">
        <v>0.944318082407488</v>
      </c>
      <c r="AG1124" s="268">
        <v>0.944766450733038</v>
      </c>
      <c r="AH1124" s="295">
        <v>-0.000448368325549509</v>
      </c>
    </row>
    <row r="1125" spans="1:34">
      <c r="A1125" s="315" t="s">
        <v>1972</v>
      </c>
      <c r="B1125" s="321" t="s">
        <v>3353</v>
      </c>
      <c r="C1125" s="293" t="s">
        <v>2040</v>
      </c>
      <c r="D1125" s="321" t="s">
        <v>2041</v>
      </c>
      <c r="E1125" s="263">
        <v>1688</v>
      </c>
      <c r="F1125" s="263">
        <v>1659</v>
      </c>
      <c r="G1125" s="263">
        <v>1615</v>
      </c>
      <c r="H1125" s="264">
        <v>839</v>
      </c>
      <c r="I1125" s="264">
        <v>817</v>
      </c>
      <c r="J1125" s="264">
        <v>790</v>
      </c>
      <c r="K1125" s="264">
        <v>1066</v>
      </c>
      <c r="L1125" s="264">
        <v>1052</v>
      </c>
      <c r="M1125" s="264">
        <v>1004</v>
      </c>
      <c r="N1125" s="267">
        <v>0.975925925925926</v>
      </c>
      <c r="O1125" s="266">
        <v>38998</v>
      </c>
      <c r="P1125" s="294">
        <v>0.9</v>
      </c>
      <c r="Q1125" s="267">
        <v>0.98281990521327</v>
      </c>
      <c r="R1125" s="267">
        <v>0.973778307508939</v>
      </c>
      <c r="S1125" s="267">
        <v>0.98686679174484</v>
      </c>
      <c r="T1125" s="295">
        <v>0.00904159770433088</v>
      </c>
      <c r="U1125" s="266">
        <v>39960</v>
      </c>
      <c r="V1125" s="266">
        <v>37618</v>
      </c>
      <c r="W1125" s="267">
        <v>0.941391391391391</v>
      </c>
      <c r="X1125" s="267">
        <v>0.95675355450237</v>
      </c>
      <c r="Y1125" s="268">
        <v>0.941597139451728</v>
      </c>
      <c r="Z1125" s="268">
        <v>0.941838649155722</v>
      </c>
      <c r="AA1125" s="295">
        <v>0.0151564150506414</v>
      </c>
      <c r="AB1125" s="264">
        <v>8719</v>
      </c>
      <c r="AC1125" s="264">
        <v>8223</v>
      </c>
      <c r="AD1125" s="264">
        <v>8998</v>
      </c>
      <c r="AE1125" s="264">
        <v>8492</v>
      </c>
      <c r="AF1125" s="268">
        <v>0.94311274228696</v>
      </c>
      <c r="AG1125" s="268">
        <v>0.943765281173594</v>
      </c>
      <c r="AH1125" s="295">
        <v>-0.000652538886634635</v>
      </c>
    </row>
    <row r="1126" spans="1:34">
      <c r="A1126" s="315" t="s">
        <v>1972</v>
      </c>
      <c r="B1126" s="321" t="s">
        <v>3353</v>
      </c>
      <c r="C1126" s="293" t="s">
        <v>2042</v>
      </c>
      <c r="D1126" s="321" t="s">
        <v>2043</v>
      </c>
      <c r="E1126" s="263">
        <v>1866</v>
      </c>
      <c r="F1126" s="263">
        <v>1840</v>
      </c>
      <c r="G1126" s="263">
        <v>1665</v>
      </c>
      <c r="H1126" s="264">
        <v>1105</v>
      </c>
      <c r="I1126" s="264">
        <v>1090</v>
      </c>
      <c r="J1126" s="264">
        <v>1000</v>
      </c>
      <c r="K1126" s="264">
        <v>1686</v>
      </c>
      <c r="L1126" s="264">
        <v>1636</v>
      </c>
      <c r="M1126" s="264">
        <v>1478</v>
      </c>
      <c r="N1126" s="267">
        <v>0.971257804172377</v>
      </c>
      <c r="O1126" s="266">
        <v>51026</v>
      </c>
      <c r="P1126" s="294">
        <v>0.9</v>
      </c>
      <c r="Q1126" s="267">
        <v>0.986066452304394</v>
      </c>
      <c r="R1126" s="267">
        <v>0.986425339366516</v>
      </c>
      <c r="S1126" s="267">
        <v>0.970344009489917</v>
      </c>
      <c r="T1126" s="295">
        <v>-0.000358887062121505</v>
      </c>
      <c r="U1126" s="266">
        <v>52536</v>
      </c>
      <c r="V1126" s="266">
        <v>47735</v>
      </c>
      <c r="W1126" s="267">
        <v>0.908615044921578</v>
      </c>
      <c r="X1126" s="267">
        <v>0.892282958199357</v>
      </c>
      <c r="Y1126" s="268">
        <v>0.904977375565611</v>
      </c>
      <c r="Z1126" s="268">
        <v>0.876631079478055</v>
      </c>
      <c r="AA1126" s="295">
        <v>-0.012694417366254</v>
      </c>
      <c r="AB1126" s="264">
        <v>11914</v>
      </c>
      <c r="AC1126" s="264">
        <v>10855</v>
      </c>
      <c r="AD1126" s="264">
        <v>12459</v>
      </c>
      <c r="AE1126" s="264">
        <v>11185</v>
      </c>
      <c r="AF1126" s="268">
        <v>0.911112976330368</v>
      </c>
      <c r="AG1126" s="268">
        <v>0.897744602295529</v>
      </c>
      <c r="AH1126" s="295">
        <v>0.0133683740348383</v>
      </c>
    </row>
    <row r="1127" spans="1:34">
      <c r="A1127" s="315" t="s">
        <v>1972</v>
      </c>
      <c r="B1127" s="321" t="s">
        <v>3353</v>
      </c>
      <c r="C1127" s="293" t="s">
        <v>2044</v>
      </c>
      <c r="D1127" s="321" t="s">
        <v>2045</v>
      </c>
      <c r="E1127" s="263">
        <v>2198</v>
      </c>
      <c r="F1127" s="263">
        <v>2139</v>
      </c>
      <c r="G1127" s="263">
        <v>2044</v>
      </c>
      <c r="H1127" s="264">
        <v>1319</v>
      </c>
      <c r="I1127" s="264">
        <v>1273</v>
      </c>
      <c r="J1127" s="264">
        <v>1199</v>
      </c>
      <c r="K1127" s="264">
        <v>1987</v>
      </c>
      <c r="L1127" s="264">
        <v>1848</v>
      </c>
      <c r="M1127" s="264">
        <v>1858</v>
      </c>
      <c r="N1127" s="267">
        <v>0.954583467352847</v>
      </c>
      <c r="O1127" s="266">
        <v>59356</v>
      </c>
      <c r="P1127" s="294">
        <v>0.9</v>
      </c>
      <c r="Q1127" s="267">
        <v>0.973157415832575</v>
      </c>
      <c r="R1127" s="267">
        <v>0.965125094768764</v>
      </c>
      <c r="S1127" s="267">
        <v>0.930045294413689</v>
      </c>
      <c r="T1127" s="295">
        <v>0.00803232106381091</v>
      </c>
      <c r="U1127" s="266">
        <v>62180</v>
      </c>
      <c r="V1127" s="266">
        <v>57721</v>
      </c>
      <c r="W1127" s="267">
        <v>0.928288838854937</v>
      </c>
      <c r="X1127" s="267">
        <v>0.929936305732484</v>
      </c>
      <c r="Y1127" s="268">
        <v>0.909021986353298</v>
      </c>
      <c r="Z1127" s="268">
        <v>0.935078007045798</v>
      </c>
      <c r="AA1127" s="295">
        <v>0.0209143193791861</v>
      </c>
      <c r="AB1127" s="264">
        <v>14071</v>
      </c>
      <c r="AC1127" s="264">
        <v>13045</v>
      </c>
      <c r="AD1127" s="264">
        <v>14616</v>
      </c>
      <c r="AE1127" s="264">
        <v>13399</v>
      </c>
      <c r="AF1127" s="268">
        <v>0.927084073626608</v>
      </c>
      <c r="AG1127" s="268">
        <v>0.916735084838533</v>
      </c>
      <c r="AH1127" s="295">
        <v>0.0103489887880748</v>
      </c>
    </row>
    <row r="1128" spans="1:34">
      <c r="A1128" s="315" t="s">
        <v>1972</v>
      </c>
      <c r="B1128" s="321" t="s">
        <v>3353</v>
      </c>
      <c r="C1128" s="293" t="s">
        <v>2046</v>
      </c>
      <c r="D1128" s="321" t="s">
        <v>2047</v>
      </c>
      <c r="E1128" s="263">
        <v>2239</v>
      </c>
      <c r="F1128" s="263">
        <v>2189</v>
      </c>
      <c r="G1128" s="263">
        <v>2037</v>
      </c>
      <c r="H1128" s="264">
        <v>1362</v>
      </c>
      <c r="I1128" s="264">
        <v>1293</v>
      </c>
      <c r="J1128" s="264">
        <v>1239</v>
      </c>
      <c r="K1128" s="264">
        <v>2080</v>
      </c>
      <c r="L1128" s="264">
        <v>2011</v>
      </c>
      <c r="M1128" s="264">
        <v>1913</v>
      </c>
      <c r="N1128" s="267">
        <v>0.946819920918245</v>
      </c>
      <c r="O1128" s="266">
        <v>59145</v>
      </c>
      <c r="P1128" s="294">
        <v>0.9</v>
      </c>
      <c r="Q1128" s="267">
        <v>0.977668602054489</v>
      </c>
      <c r="R1128" s="267">
        <v>0.949339207048458</v>
      </c>
      <c r="S1128" s="267">
        <v>0.966826923076923</v>
      </c>
      <c r="T1128" s="295">
        <v>0.0283293950060304</v>
      </c>
      <c r="U1128" s="266">
        <v>62467</v>
      </c>
      <c r="V1128" s="266">
        <v>56987</v>
      </c>
      <c r="W1128" s="267">
        <v>0.912273680503306</v>
      </c>
      <c r="X1128" s="267">
        <v>0.909781152300134</v>
      </c>
      <c r="Y1128" s="268">
        <v>0.909691629955947</v>
      </c>
      <c r="Z1128" s="268">
        <v>0.919711538461538</v>
      </c>
      <c r="AA1128" s="295">
        <v>8.95223441869097e-5</v>
      </c>
      <c r="AB1128" s="264">
        <v>14492</v>
      </c>
      <c r="AC1128" s="264">
        <v>13434</v>
      </c>
      <c r="AD1128" s="264">
        <v>14778</v>
      </c>
      <c r="AE1128" s="264">
        <v>13201</v>
      </c>
      <c r="AF1128" s="268">
        <v>0.926994203698592</v>
      </c>
      <c r="AG1128" s="268">
        <v>0.893287318987684</v>
      </c>
      <c r="AH1128" s="295">
        <v>0.0337068847109079</v>
      </c>
    </row>
    <row r="1129" spans="1:34">
      <c r="A1129" s="315" t="s">
        <v>1972</v>
      </c>
      <c r="B1129" s="321" t="s">
        <v>3353</v>
      </c>
      <c r="C1129" s="293" t="s">
        <v>2048</v>
      </c>
      <c r="D1129" s="321" t="s">
        <v>2049</v>
      </c>
      <c r="E1129" s="263">
        <v>1954</v>
      </c>
      <c r="F1129" s="263">
        <v>1870</v>
      </c>
      <c r="G1129" s="263">
        <v>1872</v>
      </c>
      <c r="H1129" s="264">
        <v>1117</v>
      </c>
      <c r="I1129" s="264">
        <v>995</v>
      </c>
      <c r="J1129" s="264">
        <v>1062</v>
      </c>
      <c r="K1129" s="264">
        <v>1641</v>
      </c>
      <c r="L1129" s="264">
        <v>1554</v>
      </c>
      <c r="M1129" s="264">
        <v>1551</v>
      </c>
      <c r="N1129" s="267">
        <v>0.944816945407444</v>
      </c>
      <c r="O1129" s="266">
        <v>49601</v>
      </c>
      <c r="P1129" s="294">
        <v>0.9</v>
      </c>
      <c r="Q1129" s="267">
        <v>0.957011258955988</v>
      </c>
      <c r="R1129" s="267">
        <v>0.890778871978514</v>
      </c>
      <c r="S1129" s="267">
        <v>0.946983546617916</v>
      </c>
      <c r="T1129" s="295">
        <v>0.0662323869774738</v>
      </c>
      <c r="U1129" s="266">
        <v>52498</v>
      </c>
      <c r="V1129" s="266">
        <v>50086</v>
      </c>
      <c r="W1129" s="267">
        <v>0.954055392586384</v>
      </c>
      <c r="X1129" s="267">
        <v>0.958034800409417</v>
      </c>
      <c r="Y1129" s="268">
        <v>0.95076096687556</v>
      </c>
      <c r="Z1129" s="268">
        <v>0.945155393053016</v>
      </c>
      <c r="AA1129" s="295">
        <v>0.00727383353385702</v>
      </c>
      <c r="AB1129" s="264">
        <v>11956</v>
      </c>
      <c r="AC1129" s="264">
        <v>11354</v>
      </c>
      <c r="AD1129" s="264">
        <v>12511</v>
      </c>
      <c r="AE1129" s="264">
        <v>12030</v>
      </c>
      <c r="AF1129" s="268">
        <v>0.949648711943794</v>
      </c>
      <c r="AG1129" s="268">
        <v>0.961553832627288</v>
      </c>
      <c r="AH1129" s="295">
        <v>-0.011905120683494</v>
      </c>
    </row>
    <row r="1130" spans="1:34">
      <c r="A1130" s="315" t="s">
        <v>1972</v>
      </c>
      <c r="B1130" s="321" t="s">
        <v>3353</v>
      </c>
      <c r="C1130" s="293" t="s">
        <v>2050</v>
      </c>
      <c r="D1130" s="321" t="s">
        <v>2051</v>
      </c>
      <c r="E1130" s="263">
        <v>1846</v>
      </c>
      <c r="F1130" s="263">
        <v>1779</v>
      </c>
      <c r="G1130" s="263">
        <v>1774</v>
      </c>
      <c r="H1130" s="264">
        <v>1097</v>
      </c>
      <c r="I1130" s="264">
        <v>1056</v>
      </c>
      <c r="J1130" s="264">
        <v>1022</v>
      </c>
      <c r="K1130" s="264">
        <v>1724</v>
      </c>
      <c r="L1130" s="264">
        <v>1676</v>
      </c>
      <c r="M1130" s="264">
        <v>1667</v>
      </c>
      <c r="N1130" s="267">
        <v>0.966058821308566</v>
      </c>
      <c r="O1130" s="266">
        <v>51176</v>
      </c>
      <c r="P1130" s="294">
        <v>0.9</v>
      </c>
      <c r="Q1130" s="267">
        <v>0.963705308775731</v>
      </c>
      <c r="R1130" s="267">
        <v>0.962625341841386</v>
      </c>
      <c r="S1130" s="267">
        <v>0.97215777262181</v>
      </c>
      <c r="T1130" s="295">
        <v>0.00107996693434576</v>
      </c>
      <c r="U1130" s="266">
        <v>52974</v>
      </c>
      <c r="V1130" s="266">
        <v>49237</v>
      </c>
      <c r="W1130" s="267">
        <v>0.929455959527315</v>
      </c>
      <c r="X1130" s="267">
        <v>0.960996749729144</v>
      </c>
      <c r="Y1130" s="268">
        <v>0.931631722880583</v>
      </c>
      <c r="Z1130" s="268">
        <v>0.966937354988399</v>
      </c>
      <c r="AA1130" s="295">
        <v>0.0293650268485607</v>
      </c>
      <c r="AB1130" s="264">
        <v>11985</v>
      </c>
      <c r="AC1130" s="264">
        <v>11472</v>
      </c>
      <c r="AD1130" s="264">
        <v>12366</v>
      </c>
      <c r="AE1130" s="264">
        <v>11299</v>
      </c>
      <c r="AF1130" s="268">
        <v>0.957196495619524</v>
      </c>
      <c r="AG1130" s="268">
        <v>0.913715025068737</v>
      </c>
      <c r="AH1130" s="295">
        <v>0.0434814705507875</v>
      </c>
    </row>
    <row r="1131" spans="1:34">
      <c r="A1131" s="315" t="s">
        <v>1972</v>
      </c>
      <c r="B1131" s="321" t="s">
        <v>3353</v>
      </c>
      <c r="C1131" s="293" t="s">
        <v>2052</v>
      </c>
      <c r="D1131" s="321" t="s">
        <v>2053</v>
      </c>
      <c r="E1131" s="263">
        <v>3172</v>
      </c>
      <c r="F1131" s="263">
        <v>3040</v>
      </c>
      <c r="G1131" s="263">
        <v>3074</v>
      </c>
      <c r="H1131" s="264">
        <v>1958</v>
      </c>
      <c r="I1131" s="264">
        <v>1774</v>
      </c>
      <c r="J1131" s="264">
        <v>1880</v>
      </c>
      <c r="K1131" s="264">
        <v>2906</v>
      </c>
      <c r="L1131" s="264">
        <v>2707</v>
      </c>
      <c r="M1131" s="264">
        <v>2778</v>
      </c>
      <c r="N1131" s="267">
        <v>0.956112040585029</v>
      </c>
      <c r="O1131" s="266">
        <v>88579</v>
      </c>
      <c r="P1131" s="294">
        <v>0.9</v>
      </c>
      <c r="Q1131" s="267">
        <v>0.958385876418663</v>
      </c>
      <c r="R1131" s="267">
        <v>0.906026557711951</v>
      </c>
      <c r="S1131" s="267">
        <v>0.931520991052994</v>
      </c>
      <c r="T1131" s="295">
        <v>0.0523593187067124</v>
      </c>
      <c r="U1131" s="266">
        <v>92645</v>
      </c>
      <c r="V1131" s="266">
        <v>89214</v>
      </c>
      <c r="W1131" s="267">
        <v>0.962966161152788</v>
      </c>
      <c r="X1131" s="267">
        <v>0.969104665825977</v>
      </c>
      <c r="Y1131" s="268">
        <v>0.960163432073544</v>
      </c>
      <c r="Z1131" s="268">
        <v>0.955953200275293</v>
      </c>
      <c r="AA1131" s="295">
        <v>0.00894123375243283</v>
      </c>
      <c r="AB1131" s="264">
        <v>20842</v>
      </c>
      <c r="AC1131" s="264">
        <v>20067</v>
      </c>
      <c r="AD1131" s="264">
        <v>21830</v>
      </c>
      <c r="AE1131" s="264">
        <v>20979</v>
      </c>
      <c r="AF1131" s="268">
        <v>0.962815468764994</v>
      </c>
      <c r="AG1131" s="268">
        <v>0.961016949152542</v>
      </c>
      <c r="AH1131" s="295">
        <v>0.00179851961245148</v>
      </c>
    </row>
    <row r="1132" spans="1:34">
      <c r="A1132" s="315" t="s">
        <v>1972</v>
      </c>
      <c r="B1132" s="321" t="s">
        <v>3353</v>
      </c>
      <c r="C1132" s="293" t="s">
        <v>2054</v>
      </c>
      <c r="D1132" s="321" t="s">
        <v>2055</v>
      </c>
      <c r="E1132" s="263">
        <v>2867</v>
      </c>
      <c r="F1132" s="263">
        <v>2726</v>
      </c>
      <c r="G1132" s="263">
        <v>2651</v>
      </c>
      <c r="H1132" s="264">
        <v>1678</v>
      </c>
      <c r="I1132" s="264">
        <v>1649</v>
      </c>
      <c r="J1132" s="264">
        <v>1594</v>
      </c>
      <c r="K1132" s="264">
        <v>2732</v>
      </c>
      <c r="L1132" s="264">
        <v>2650</v>
      </c>
      <c r="M1132" s="264">
        <v>2554</v>
      </c>
      <c r="N1132" s="267">
        <v>0.934656771347445</v>
      </c>
      <c r="O1132" s="266">
        <v>76697</v>
      </c>
      <c r="P1132" s="294">
        <v>0.9</v>
      </c>
      <c r="Q1132" s="267">
        <v>0.950819672131147</v>
      </c>
      <c r="R1132" s="267">
        <v>0.982717520858164</v>
      </c>
      <c r="S1132" s="267">
        <v>0.969985358711567</v>
      </c>
      <c r="T1132" s="295">
        <v>-0.031897848727017</v>
      </c>
      <c r="U1132" s="266">
        <v>82059</v>
      </c>
      <c r="V1132" s="266">
        <v>77304</v>
      </c>
      <c r="W1132" s="267">
        <v>0.942053888056155</v>
      </c>
      <c r="X1132" s="267">
        <v>0.924659923264737</v>
      </c>
      <c r="Y1132" s="268">
        <v>0.949940405244339</v>
      </c>
      <c r="Z1132" s="268">
        <v>0.93484626647145</v>
      </c>
      <c r="AA1132" s="295">
        <v>-0.0252804819796019</v>
      </c>
      <c r="AB1132" s="264">
        <v>18741</v>
      </c>
      <c r="AC1132" s="264">
        <v>17592</v>
      </c>
      <c r="AD1132" s="264">
        <v>19451</v>
      </c>
      <c r="AE1132" s="264">
        <v>18339</v>
      </c>
      <c r="AF1132" s="268">
        <v>0.938690571474308</v>
      </c>
      <c r="AG1132" s="268">
        <v>0.94283070279163</v>
      </c>
      <c r="AH1132" s="295">
        <v>-0.0041401313173226</v>
      </c>
    </row>
    <row r="1133" spans="1:34">
      <c r="A1133" s="315" t="s">
        <v>1972</v>
      </c>
      <c r="B1133" s="321" t="s">
        <v>3353</v>
      </c>
      <c r="C1133" s="293" t="s">
        <v>2056</v>
      </c>
      <c r="D1133" s="321" t="s">
        <v>2057</v>
      </c>
      <c r="E1133" s="263">
        <v>1565</v>
      </c>
      <c r="F1133" s="263">
        <v>1543</v>
      </c>
      <c r="G1133" s="263">
        <v>1451</v>
      </c>
      <c r="H1133" s="264">
        <v>943</v>
      </c>
      <c r="I1133" s="264">
        <v>940</v>
      </c>
      <c r="J1133" s="264">
        <v>904</v>
      </c>
      <c r="K1133" s="264">
        <v>1353</v>
      </c>
      <c r="L1133" s="264">
        <v>1305</v>
      </c>
      <c r="M1133" s="264">
        <v>1245</v>
      </c>
      <c r="N1133" s="267">
        <v>0.988037765464101</v>
      </c>
      <c r="O1133" s="266">
        <v>41546</v>
      </c>
      <c r="P1133" s="294">
        <v>0.9</v>
      </c>
      <c r="Q1133" s="267">
        <v>0.98594249201278</v>
      </c>
      <c r="R1133" s="267">
        <v>0.996818663838812</v>
      </c>
      <c r="S1133" s="267">
        <v>0.964523281596452</v>
      </c>
      <c r="T1133" s="295">
        <v>-0.0108761718260328</v>
      </c>
      <c r="U1133" s="266">
        <v>42049</v>
      </c>
      <c r="V1133" s="266">
        <v>39414</v>
      </c>
      <c r="W1133" s="267">
        <v>0.93733501391234</v>
      </c>
      <c r="X1133" s="267">
        <v>0.927156549520767</v>
      </c>
      <c r="Y1133" s="268">
        <v>0.95864262990456</v>
      </c>
      <c r="Z1133" s="268">
        <v>0.920177383592018</v>
      </c>
      <c r="AA1133" s="295">
        <v>-0.0314860803837932</v>
      </c>
      <c r="AB1133" s="264">
        <v>9677</v>
      </c>
      <c r="AC1133" s="264">
        <v>9012</v>
      </c>
      <c r="AD1133" s="264">
        <v>9743</v>
      </c>
      <c r="AE1133" s="264">
        <v>9226</v>
      </c>
      <c r="AF1133" s="268">
        <v>0.931280355482071</v>
      </c>
      <c r="AG1133" s="268">
        <v>0.946936261931643</v>
      </c>
      <c r="AH1133" s="295">
        <v>-0.0156559064495724</v>
      </c>
    </row>
    <row r="1134" spans="1:34">
      <c r="A1134" s="315" t="s">
        <v>1972</v>
      </c>
      <c r="B1134" s="321" t="s">
        <v>3353</v>
      </c>
      <c r="C1134" s="293" t="s">
        <v>2058</v>
      </c>
      <c r="D1134" s="321" t="s">
        <v>2059</v>
      </c>
      <c r="E1134" s="263">
        <v>3207</v>
      </c>
      <c r="F1134" s="263">
        <v>3171</v>
      </c>
      <c r="G1134" s="263">
        <v>3016</v>
      </c>
      <c r="H1134" s="264">
        <v>1798</v>
      </c>
      <c r="I1134" s="264">
        <v>1724</v>
      </c>
      <c r="J1134" s="264">
        <v>1661</v>
      </c>
      <c r="K1134" s="264">
        <v>2754</v>
      </c>
      <c r="L1134" s="264">
        <v>2707</v>
      </c>
      <c r="M1134" s="264">
        <v>2570</v>
      </c>
      <c r="N1134" s="267">
        <v>0.968023709249727</v>
      </c>
      <c r="O1134" s="266">
        <v>80678</v>
      </c>
      <c r="P1134" s="294">
        <v>0.9</v>
      </c>
      <c r="Q1134" s="267">
        <v>0.988774555659495</v>
      </c>
      <c r="R1134" s="267">
        <v>0.958843159065628</v>
      </c>
      <c r="S1134" s="267">
        <v>0.982933914306463</v>
      </c>
      <c r="T1134" s="295">
        <v>0.0299313965938665</v>
      </c>
      <c r="U1134" s="266">
        <v>83343</v>
      </c>
      <c r="V1134" s="266">
        <v>75990</v>
      </c>
      <c r="W1134" s="267">
        <v>0.911774234188834</v>
      </c>
      <c r="X1134" s="267">
        <v>0.940442781415653</v>
      </c>
      <c r="Y1134" s="268">
        <v>0.923804226918799</v>
      </c>
      <c r="Z1134" s="268">
        <v>0.933188090050835</v>
      </c>
      <c r="AA1134" s="295">
        <v>0.0166385544968546</v>
      </c>
      <c r="AB1134" s="264">
        <v>19807</v>
      </c>
      <c r="AC1134" s="264">
        <v>18296</v>
      </c>
      <c r="AD1134" s="264">
        <v>19948</v>
      </c>
      <c r="AE1134" s="264">
        <v>18197</v>
      </c>
      <c r="AF1134" s="268">
        <v>0.92371383854193</v>
      </c>
      <c r="AG1134" s="268">
        <v>0.91222177661921</v>
      </c>
      <c r="AH1134" s="295">
        <v>0.0114920619227196</v>
      </c>
    </row>
    <row r="1135" spans="1:34">
      <c r="A1135" s="315" t="s">
        <v>1972</v>
      </c>
      <c r="B1135" s="321" t="s">
        <v>3353</v>
      </c>
      <c r="C1135" s="293" t="s">
        <v>2060</v>
      </c>
      <c r="D1135" s="321" t="s">
        <v>2061</v>
      </c>
      <c r="E1135" s="263">
        <v>2275</v>
      </c>
      <c r="F1135" s="263">
        <v>2188</v>
      </c>
      <c r="G1135" s="263">
        <v>2158</v>
      </c>
      <c r="H1135" s="264">
        <v>1279</v>
      </c>
      <c r="I1135" s="264">
        <v>1247</v>
      </c>
      <c r="J1135" s="264">
        <v>1186</v>
      </c>
      <c r="K1135" s="264">
        <v>2128</v>
      </c>
      <c r="L1135" s="264">
        <v>2082</v>
      </c>
      <c r="M1135" s="264">
        <v>1992</v>
      </c>
      <c r="N1135" s="267">
        <v>0.962305986696231</v>
      </c>
      <c r="O1135" s="266">
        <v>61194</v>
      </c>
      <c r="P1135" s="294">
        <v>0.9</v>
      </c>
      <c r="Q1135" s="267">
        <v>0.961758241758242</v>
      </c>
      <c r="R1135" s="267">
        <v>0.974980453479281</v>
      </c>
      <c r="S1135" s="267">
        <v>0.978383458646617</v>
      </c>
      <c r="T1135" s="295">
        <v>-0.0132222117210389</v>
      </c>
      <c r="U1135" s="266">
        <v>63591</v>
      </c>
      <c r="V1135" s="266">
        <v>58715</v>
      </c>
      <c r="W1135" s="267">
        <v>0.923322482741268</v>
      </c>
      <c r="X1135" s="267">
        <v>0.948571428571429</v>
      </c>
      <c r="Y1135" s="268">
        <v>0.927286942924159</v>
      </c>
      <c r="Z1135" s="268">
        <v>0.93609022556391</v>
      </c>
      <c r="AA1135" s="295">
        <v>0.0212844856472691</v>
      </c>
      <c r="AB1135" s="264">
        <v>14276</v>
      </c>
      <c r="AC1135" s="264">
        <v>13338</v>
      </c>
      <c r="AD1135" s="264">
        <v>14744</v>
      </c>
      <c r="AE1135" s="264">
        <v>13788</v>
      </c>
      <c r="AF1135" s="268">
        <v>0.934295320818156</v>
      </c>
      <c r="AG1135" s="268">
        <v>0.935160065111232</v>
      </c>
      <c r="AH1135" s="295">
        <v>-0.00086474429307537</v>
      </c>
    </row>
    <row r="1136" spans="1:34">
      <c r="A1136" s="315" t="s">
        <v>1972</v>
      </c>
      <c r="B1136" s="321" t="s">
        <v>3353</v>
      </c>
      <c r="C1136" s="293" t="s">
        <v>2062</v>
      </c>
      <c r="D1136" s="321" t="s">
        <v>2063</v>
      </c>
      <c r="E1136" s="263">
        <v>2123</v>
      </c>
      <c r="F1136" s="263">
        <v>2095</v>
      </c>
      <c r="G1136" s="263">
        <v>2019</v>
      </c>
      <c r="H1136" s="264">
        <v>1309</v>
      </c>
      <c r="I1136" s="264">
        <v>1268</v>
      </c>
      <c r="J1136" s="264">
        <v>1226</v>
      </c>
      <c r="K1136" s="264">
        <v>1912</v>
      </c>
      <c r="L1136" s="264">
        <v>1863</v>
      </c>
      <c r="M1136" s="264">
        <v>1810</v>
      </c>
      <c r="N1136" s="267">
        <v>0.963339329994652</v>
      </c>
      <c r="O1136" s="266">
        <v>59439</v>
      </c>
      <c r="P1136" s="294">
        <v>0.9</v>
      </c>
      <c r="Q1136" s="267">
        <v>0.986811116344795</v>
      </c>
      <c r="R1136" s="267">
        <v>0.968678380443086</v>
      </c>
      <c r="S1136" s="267">
        <v>0.974372384937239</v>
      </c>
      <c r="T1136" s="295">
        <v>0.0181327359017088</v>
      </c>
      <c r="U1136" s="266">
        <v>61701</v>
      </c>
      <c r="V1136" s="266">
        <v>57541</v>
      </c>
      <c r="W1136" s="267">
        <v>0.932578078151083</v>
      </c>
      <c r="X1136" s="267">
        <v>0.951012717852096</v>
      </c>
      <c r="Y1136" s="268">
        <v>0.93659281894576</v>
      </c>
      <c r="Z1136" s="268">
        <v>0.946652719665272</v>
      </c>
      <c r="AA1136" s="295">
        <v>0.014419898906336</v>
      </c>
      <c r="AB1136" s="264">
        <v>13675</v>
      </c>
      <c r="AC1136" s="264">
        <v>12917</v>
      </c>
      <c r="AD1136" s="264">
        <v>14220</v>
      </c>
      <c r="AE1136" s="264">
        <v>13366</v>
      </c>
      <c r="AF1136" s="268">
        <v>0.944570383912249</v>
      </c>
      <c r="AG1136" s="268">
        <v>0.939943741209564</v>
      </c>
      <c r="AH1136" s="295">
        <v>0.00462664270268465</v>
      </c>
    </row>
    <row r="1137" spans="1:34">
      <c r="A1137" s="315" t="s">
        <v>1972</v>
      </c>
      <c r="B1137" s="321" t="s">
        <v>3353</v>
      </c>
      <c r="C1137" s="293" t="s">
        <v>2064</v>
      </c>
      <c r="D1137" s="321" t="s">
        <v>2065</v>
      </c>
      <c r="E1137" s="263">
        <v>1424</v>
      </c>
      <c r="F1137" s="263">
        <v>1394</v>
      </c>
      <c r="G1137" s="263">
        <v>1367</v>
      </c>
      <c r="H1137" s="264">
        <v>879</v>
      </c>
      <c r="I1137" s="264">
        <v>862</v>
      </c>
      <c r="J1137" s="264">
        <v>837</v>
      </c>
      <c r="K1137" s="264">
        <v>1343</v>
      </c>
      <c r="L1137" s="264">
        <v>1324</v>
      </c>
      <c r="M1137" s="264">
        <v>1309</v>
      </c>
      <c r="N1137" s="267">
        <v>0.974947857413728</v>
      </c>
      <c r="O1137" s="266">
        <v>41135</v>
      </c>
      <c r="P1137" s="294">
        <v>0.9</v>
      </c>
      <c r="Q1137" s="267">
        <v>0.978932584269663</v>
      </c>
      <c r="R1137" s="267">
        <v>0.9806598407281</v>
      </c>
      <c r="S1137" s="267">
        <v>0.985852568875652</v>
      </c>
      <c r="T1137" s="295">
        <v>-0.00172725645843719</v>
      </c>
      <c r="U1137" s="266">
        <v>42192</v>
      </c>
      <c r="V1137" s="266">
        <v>40762</v>
      </c>
      <c r="W1137" s="267">
        <v>0.966107318923019</v>
      </c>
      <c r="X1137" s="267">
        <v>0.95997191011236</v>
      </c>
      <c r="Y1137" s="268">
        <v>0.95221843003413</v>
      </c>
      <c r="Z1137" s="268">
        <v>0.974683544303797</v>
      </c>
      <c r="AA1137" s="295">
        <v>0.00775348007822996</v>
      </c>
      <c r="AB1137" s="264">
        <v>9175</v>
      </c>
      <c r="AC1137" s="264">
        <v>8852</v>
      </c>
      <c r="AD1137" s="264">
        <v>9835</v>
      </c>
      <c r="AE1137" s="264">
        <v>9546</v>
      </c>
      <c r="AF1137" s="268">
        <v>0.964795640326976</v>
      </c>
      <c r="AG1137" s="268">
        <v>0.970615149974581</v>
      </c>
      <c r="AH1137" s="295">
        <v>-0.00581950964760503</v>
      </c>
    </row>
    <row r="1138" spans="1:34">
      <c r="A1138" s="315" t="s">
        <v>1972</v>
      </c>
      <c r="B1138" s="321" t="s">
        <v>3354</v>
      </c>
      <c r="C1138" s="293" t="s">
        <v>2066</v>
      </c>
      <c r="D1138" s="321" t="s">
        <v>2067</v>
      </c>
      <c r="E1138" s="263">
        <v>2344</v>
      </c>
      <c r="F1138" s="263">
        <v>2277</v>
      </c>
      <c r="G1138" s="263">
        <v>2101</v>
      </c>
      <c r="H1138" s="264">
        <v>1122</v>
      </c>
      <c r="I1138" s="264">
        <v>1105</v>
      </c>
      <c r="J1138" s="264">
        <v>1065</v>
      </c>
      <c r="K1138" s="264">
        <v>2217</v>
      </c>
      <c r="L1138" s="264">
        <v>2139</v>
      </c>
      <c r="M1138" s="264">
        <v>1991</v>
      </c>
      <c r="N1138" s="267">
        <v>0.979537366548043</v>
      </c>
      <c r="O1138" s="266">
        <v>66060</v>
      </c>
      <c r="P1138" s="294">
        <v>0.9</v>
      </c>
      <c r="Q1138" s="267">
        <v>0.97141638225256</v>
      </c>
      <c r="R1138" s="267">
        <v>0.984848484848485</v>
      </c>
      <c r="S1138" s="267">
        <v>0.964817320703654</v>
      </c>
      <c r="T1138" s="295">
        <v>-0.0134321025959251</v>
      </c>
      <c r="U1138" s="266">
        <v>67440</v>
      </c>
      <c r="V1138" s="266">
        <v>63211</v>
      </c>
      <c r="W1138" s="267">
        <v>0.937292408066429</v>
      </c>
      <c r="X1138" s="267">
        <v>0.896331058020478</v>
      </c>
      <c r="Y1138" s="268">
        <v>0.949197860962567</v>
      </c>
      <c r="Z1138" s="268">
        <v>0.898060442038791</v>
      </c>
      <c r="AA1138" s="295">
        <v>-0.052866802942089</v>
      </c>
      <c r="AB1138" s="264">
        <v>14732</v>
      </c>
      <c r="AC1138" s="264">
        <v>13595</v>
      </c>
      <c r="AD1138" s="264">
        <v>15292</v>
      </c>
      <c r="AE1138" s="264">
        <v>14585</v>
      </c>
      <c r="AF1138" s="268">
        <v>0.922821069780071</v>
      </c>
      <c r="AG1138" s="268">
        <v>0.953766675385823</v>
      </c>
      <c r="AH1138" s="295">
        <v>-0.030945605605752</v>
      </c>
    </row>
    <row r="1139" spans="1:34">
      <c r="A1139" s="315" t="s">
        <v>1972</v>
      </c>
      <c r="B1139" s="321" t="s">
        <v>3354</v>
      </c>
      <c r="C1139" s="293" t="s">
        <v>2068</v>
      </c>
      <c r="D1139" s="321" t="s">
        <v>2069</v>
      </c>
      <c r="E1139" s="263">
        <v>3869</v>
      </c>
      <c r="F1139" s="263">
        <v>3810</v>
      </c>
      <c r="G1139" s="263">
        <v>3339</v>
      </c>
      <c r="H1139" s="264">
        <v>1964</v>
      </c>
      <c r="I1139" s="264">
        <v>1952</v>
      </c>
      <c r="J1139" s="264">
        <v>1838</v>
      </c>
      <c r="K1139" s="264">
        <v>3767</v>
      </c>
      <c r="L1139" s="264">
        <v>3730</v>
      </c>
      <c r="M1139" s="264">
        <v>3378</v>
      </c>
      <c r="N1139" s="267">
        <v>0.985103732192189</v>
      </c>
      <c r="O1139" s="266">
        <v>109116</v>
      </c>
      <c r="P1139" s="294">
        <v>0.9</v>
      </c>
      <c r="Q1139" s="267">
        <v>0.984750581545619</v>
      </c>
      <c r="R1139" s="267">
        <v>0.993890020366599</v>
      </c>
      <c r="S1139" s="267">
        <v>0.990177860366339</v>
      </c>
      <c r="T1139" s="295">
        <v>-0.00913943882097978</v>
      </c>
      <c r="U1139" s="266">
        <v>110766</v>
      </c>
      <c r="V1139" s="266">
        <v>95676</v>
      </c>
      <c r="W1139" s="267">
        <v>0.863766859866746</v>
      </c>
      <c r="X1139" s="267">
        <v>0.863013698630137</v>
      </c>
      <c r="Y1139" s="268">
        <v>0.935845213849287</v>
      </c>
      <c r="Z1139" s="268">
        <v>0.896734802229891</v>
      </c>
      <c r="AA1139" s="295">
        <v>-0.0728315152191502</v>
      </c>
      <c r="AB1139" s="264">
        <v>24213</v>
      </c>
      <c r="AC1139" s="264">
        <v>21766</v>
      </c>
      <c r="AD1139" s="264">
        <v>25135</v>
      </c>
      <c r="AE1139" s="264">
        <v>22165</v>
      </c>
      <c r="AF1139" s="268">
        <v>0.898938586709619</v>
      </c>
      <c r="AG1139" s="268">
        <v>0.881838074398249</v>
      </c>
      <c r="AH1139" s="295">
        <v>0.0171005123113693</v>
      </c>
    </row>
    <row r="1140" spans="1:34">
      <c r="A1140" s="315" t="s">
        <v>1972</v>
      </c>
      <c r="B1140" s="321" t="s">
        <v>3354</v>
      </c>
      <c r="C1140" s="293" t="s">
        <v>2070</v>
      </c>
      <c r="D1140" s="321" t="s">
        <v>2071</v>
      </c>
      <c r="E1140" s="263">
        <v>5499</v>
      </c>
      <c r="F1140" s="263">
        <v>5367</v>
      </c>
      <c r="G1140" s="263">
        <v>5187</v>
      </c>
      <c r="H1140" s="264">
        <v>2875</v>
      </c>
      <c r="I1140" s="264">
        <v>2838</v>
      </c>
      <c r="J1140" s="264">
        <v>2805</v>
      </c>
      <c r="K1140" s="264">
        <v>5432</v>
      </c>
      <c r="L1140" s="264">
        <v>5325</v>
      </c>
      <c r="M1140" s="264">
        <v>5222</v>
      </c>
      <c r="N1140" s="267">
        <v>0.97743307773992</v>
      </c>
      <c r="O1140" s="266">
        <v>150035</v>
      </c>
      <c r="P1140" s="294">
        <v>0.9</v>
      </c>
      <c r="Q1140" s="267">
        <v>0.975995635570104</v>
      </c>
      <c r="R1140" s="267">
        <v>0.987130434782609</v>
      </c>
      <c r="S1140" s="267">
        <v>0.980301914580265</v>
      </c>
      <c r="T1140" s="295">
        <v>-0.011134799212505</v>
      </c>
      <c r="U1140" s="266">
        <v>153499</v>
      </c>
      <c r="V1140" s="266">
        <v>148434</v>
      </c>
      <c r="W1140" s="267">
        <v>0.967003042365097</v>
      </c>
      <c r="X1140" s="267">
        <v>0.943262411347518</v>
      </c>
      <c r="Y1140" s="268">
        <v>0.975652173913043</v>
      </c>
      <c r="Z1140" s="268">
        <v>0.961340206185567</v>
      </c>
      <c r="AA1140" s="295">
        <v>-0.0323897625655257</v>
      </c>
      <c r="AB1140" s="264">
        <v>34273</v>
      </c>
      <c r="AC1140" s="264">
        <v>33034</v>
      </c>
      <c r="AD1140" s="264">
        <v>35540</v>
      </c>
      <c r="AE1140" s="264">
        <v>34422</v>
      </c>
      <c r="AF1140" s="268">
        <v>0.96384909403904</v>
      </c>
      <c r="AG1140" s="268">
        <v>0.96854248733821</v>
      </c>
      <c r="AH1140" s="295">
        <v>-0.00469339329917096</v>
      </c>
    </row>
    <row r="1141" spans="1:34">
      <c r="A1141" s="315" t="s">
        <v>1972</v>
      </c>
      <c r="B1141" s="321" t="s">
        <v>3354</v>
      </c>
      <c r="C1141" s="293" t="s">
        <v>2072</v>
      </c>
      <c r="D1141" s="321" t="s">
        <v>2073</v>
      </c>
      <c r="E1141" s="263">
        <v>5622</v>
      </c>
      <c r="F1141" s="263">
        <v>5438</v>
      </c>
      <c r="G1141" s="263">
        <v>4917</v>
      </c>
      <c r="H1141" s="264">
        <v>2819</v>
      </c>
      <c r="I1141" s="264">
        <v>2763</v>
      </c>
      <c r="J1141" s="264">
        <v>2621</v>
      </c>
      <c r="K1141" s="264">
        <v>5362</v>
      </c>
      <c r="L1141" s="264">
        <v>5234</v>
      </c>
      <c r="M1141" s="264">
        <v>4709</v>
      </c>
      <c r="N1141" s="267">
        <v>0.953868989745784</v>
      </c>
      <c r="O1141" s="266">
        <v>147161</v>
      </c>
      <c r="P1141" s="294">
        <v>0.9</v>
      </c>
      <c r="Q1141" s="267">
        <v>0.967271433653504</v>
      </c>
      <c r="R1141" s="267">
        <v>0.980134799574317</v>
      </c>
      <c r="S1141" s="267">
        <v>0.976128310331966</v>
      </c>
      <c r="T1141" s="295">
        <v>-0.0128633659208131</v>
      </c>
      <c r="U1141" s="266">
        <v>154278</v>
      </c>
      <c r="V1141" s="266">
        <v>134264</v>
      </c>
      <c r="W1141" s="267">
        <v>0.870273143286794</v>
      </c>
      <c r="X1141" s="267">
        <v>0.874599786552828</v>
      </c>
      <c r="Y1141" s="268">
        <v>0.929762327066336</v>
      </c>
      <c r="Z1141" s="268">
        <v>0.878217083177919</v>
      </c>
      <c r="AA1141" s="295">
        <v>-0.0551625405135073</v>
      </c>
      <c r="AB1141" s="264">
        <v>34174</v>
      </c>
      <c r="AC1141" s="264">
        <v>30326</v>
      </c>
      <c r="AD1141" s="264">
        <v>35859</v>
      </c>
      <c r="AE1141" s="264">
        <v>31873</v>
      </c>
      <c r="AF1141" s="268">
        <v>0.887399777608708</v>
      </c>
      <c r="AG1141" s="268">
        <v>0.888842410552442</v>
      </c>
      <c r="AH1141" s="295">
        <v>-0.00144263294373315</v>
      </c>
    </row>
    <row r="1142" spans="1:34">
      <c r="A1142" s="315" t="s">
        <v>1972</v>
      </c>
      <c r="B1142" s="321" t="s">
        <v>3354</v>
      </c>
      <c r="C1142" s="293" t="s">
        <v>2074</v>
      </c>
      <c r="D1142" s="321" t="s">
        <v>2075</v>
      </c>
      <c r="E1142" s="263">
        <v>3626</v>
      </c>
      <c r="F1142" s="263">
        <v>3486</v>
      </c>
      <c r="G1142" s="263">
        <v>2931</v>
      </c>
      <c r="H1142" s="264">
        <v>1774</v>
      </c>
      <c r="I1142" s="264">
        <v>1686</v>
      </c>
      <c r="J1142" s="264">
        <v>1600</v>
      </c>
      <c r="K1142" s="264">
        <v>3484</v>
      </c>
      <c r="L1142" s="264">
        <v>3241</v>
      </c>
      <c r="M1142" s="264">
        <v>2781</v>
      </c>
      <c r="N1142" s="267">
        <v>0.949598424889859</v>
      </c>
      <c r="O1142" s="266">
        <v>97425</v>
      </c>
      <c r="P1142" s="294">
        <v>0.9</v>
      </c>
      <c r="Q1142" s="267">
        <v>0.961389961389961</v>
      </c>
      <c r="R1142" s="267">
        <v>0.950394588500564</v>
      </c>
      <c r="S1142" s="267">
        <v>0.930252583237658</v>
      </c>
      <c r="T1142" s="295">
        <v>0.0109953728893977</v>
      </c>
      <c r="U1142" s="266">
        <v>102596</v>
      </c>
      <c r="V1142" s="266">
        <v>84635</v>
      </c>
      <c r="W1142" s="267">
        <v>0.824934695309759</v>
      </c>
      <c r="X1142" s="267">
        <v>0.808328736900165</v>
      </c>
      <c r="Y1142" s="268">
        <v>0.901916572717024</v>
      </c>
      <c r="Z1142" s="268">
        <v>0.798220436280138</v>
      </c>
      <c r="AA1142" s="295">
        <v>-0.0935878358168581</v>
      </c>
      <c r="AB1142" s="264">
        <v>22484</v>
      </c>
      <c r="AC1142" s="264">
        <v>19156</v>
      </c>
      <c r="AD1142" s="264">
        <v>22666</v>
      </c>
      <c r="AE1142" s="264">
        <v>18848</v>
      </c>
      <c r="AF1142" s="268">
        <v>0.851983632805551</v>
      </c>
      <c r="AG1142" s="268">
        <v>0.831553869231448</v>
      </c>
      <c r="AH1142" s="295">
        <v>0.0204297635741025</v>
      </c>
    </row>
    <row r="1143" spans="1:34">
      <c r="A1143" s="315" t="s">
        <v>1972</v>
      </c>
      <c r="B1143" s="321" t="s">
        <v>3354</v>
      </c>
      <c r="C1143" s="293" t="s">
        <v>2076</v>
      </c>
      <c r="D1143" s="321" t="s">
        <v>2077</v>
      </c>
      <c r="E1143" s="263">
        <v>3794</v>
      </c>
      <c r="F1143" s="263">
        <v>3563</v>
      </c>
      <c r="G1143" s="263">
        <v>3176</v>
      </c>
      <c r="H1143" s="264">
        <v>2111</v>
      </c>
      <c r="I1143" s="264">
        <v>2009</v>
      </c>
      <c r="J1143" s="264">
        <v>1845</v>
      </c>
      <c r="K1143" s="264">
        <v>4045</v>
      </c>
      <c r="L1143" s="264">
        <v>3887</v>
      </c>
      <c r="M1143" s="264">
        <v>3326</v>
      </c>
      <c r="N1143" s="267">
        <v>0.963974362337469</v>
      </c>
      <c r="O1143" s="266">
        <v>110243</v>
      </c>
      <c r="P1143" s="294">
        <v>0.9</v>
      </c>
      <c r="Q1143" s="267">
        <v>0.939114391143911</v>
      </c>
      <c r="R1143" s="267">
        <v>0.951681667456182</v>
      </c>
      <c r="S1143" s="267">
        <v>0.960939431396786</v>
      </c>
      <c r="T1143" s="295">
        <v>-0.0125672763122704</v>
      </c>
      <c r="U1143" s="266">
        <v>114363</v>
      </c>
      <c r="V1143" s="266">
        <v>99509</v>
      </c>
      <c r="W1143" s="267">
        <v>0.870115334505041</v>
      </c>
      <c r="X1143" s="267">
        <v>0.83711122825514</v>
      </c>
      <c r="Y1143" s="268">
        <v>0.873993368072004</v>
      </c>
      <c r="Z1143" s="268">
        <v>0.822249690976514</v>
      </c>
      <c r="AA1143" s="295">
        <v>-0.0368821398168641</v>
      </c>
      <c r="AB1143" s="264">
        <v>25297</v>
      </c>
      <c r="AC1143" s="264">
        <v>22148</v>
      </c>
      <c r="AD1143" s="264">
        <v>25738</v>
      </c>
      <c r="AE1143" s="264">
        <v>22838</v>
      </c>
      <c r="AF1143" s="268">
        <v>0.875518836225639</v>
      </c>
      <c r="AG1143" s="268">
        <v>0.887326132566633</v>
      </c>
      <c r="AH1143" s="295">
        <v>-0.0118072963409935</v>
      </c>
    </row>
    <row r="1144" spans="1:34">
      <c r="A1144" s="315" t="s">
        <v>1972</v>
      </c>
      <c r="B1144" s="321" t="s">
        <v>3354</v>
      </c>
      <c r="C1144" s="293" t="s">
        <v>2078</v>
      </c>
      <c r="D1144" s="321" t="s">
        <v>2079</v>
      </c>
      <c r="E1144" s="263">
        <v>4222</v>
      </c>
      <c r="F1144" s="263">
        <v>3986</v>
      </c>
      <c r="G1144" s="263">
        <v>3250</v>
      </c>
      <c r="H1144" s="264">
        <v>2061</v>
      </c>
      <c r="I1144" s="264">
        <v>2002</v>
      </c>
      <c r="J1144" s="264">
        <v>1777</v>
      </c>
      <c r="K1144" s="264">
        <v>3953</v>
      </c>
      <c r="L1144" s="264">
        <v>3533</v>
      </c>
      <c r="M1144" s="264">
        <v>3170</v>
      </c>
      <c r="N1144" s="267">
        <v>0.937296334713285</v>
      </c>
      <c r="O1144" s="266">
        <v>102110</v>
      </c>
      <c r="P1144" s="294">
        <v>0.9</v>
      </c>
      <c r="Q1144" s="267">
        <v>0.944102321174799</v>
      </c>
      <c r="R1144" s="267">
        <v>0.971373119844736</v>
      </c>
      <c r="S1144" s="267">
        <v>0.893751581077663</v>
      </c>
      <c r="T1144" s="295">
        <v>-0.0272707986699369</v>
      </c>
      <c r="U1144" s="266">
        <v>108941</v>
      </c>
      <c r="V1144" s="266">
        <v>88366</v>
      </c>
      <c r="W1144" s="267">
        <v>0.81113630313656</v>
      </c>
      <c r="X1144" s="267">
        <v>0.769777356702984</v>
      </c>
      <c r="Y1144" s="268">
        <v>0.86220281416788</v>
      </c>
      <c r="Z1144" s="268">
        <v>0.801922590437642</v>
      </c>
      <c r="AA1144" s="295">
        <v>-0.0924254574648953</v>
      </c>
      <c r="AB1144" s="264">
        <v>24628</v>
      </c>
      <c r="AC1144" s="264">
        <v>20124</v>
      </c>
      <c r="AD1144" s="264">
        <v>24628</v>
      </c>
      <c r="AE1144" s="264">
        <v>20926</v>
      </c>
      <c r="AF1144" s="268">
        <v>0.817118726652591</v>
      </c>
      <c r="AG1144" s="268">
        <v>0.849683287315251</v>
      </c>
      <c r="AH1144" s="295">
        <v>-0.0325645606626603</v>
      </c>
    </row>
    <row r="1145" spans="1:34">
      <c r="A1145" s="315" t="s">
        <v>1972</v>
      </c>
      <c r="B1145" s="321" t="s">
        <v>3354</v>
      </c>
      <c r="C1145" s="293" t="s">
        <v>2080</v>
      </c>
      <c r="D1145" s="321" t="s">
        <v>2081</v>
      </c>
      <c r="E1145" s="263">
        <v>4040</v>
      </c>
      <c r="F1145" s="263">
        <v>3826</v>
      </c>
      <c r="G1145" s="263">
        <v>3711</v>
      </c>
      <c r="H1145" s="264">
        <v>2057</v>
      </c>
      <c r="I1145" s="264">
        <v>2031</v>
      </c>
      <c r="J1145" s="264">
        <v>1958</v>
      </c>
      <c r="K1145" s="264">
        <v>3855</v>
      </c>
      <c r="L1145" s="264">
        <v>3663</v>
      </c>
      <c r="M1145" s="264">
        <v>3632</v>
      </c>
      <c r="N1145" s="267">
        <v>0.973514974258984</v>
      </c>
      <c r="O1145" s="266">
        <v>113837</v>
      </c>
      <c r="P1145" s="294">
        <v>0.9</v>
      </c>
      <c r="Q1145" s="267">
        <v>0.947029702970297</v>
      </c>
      <c r="R1145" s="267">
        <v>0.987360233349538</v>
      </c>
      <c r="S1145" s="267">
        <v>0.950194552529183</v>
      </c>
      <c r="T1145" s="295">
        <v>-0.0403305303792412</v>
      </c>
      <c r="U1145" s="266">
        <v>116934</v>
      </c>
      <c r="V1145" s="266">
        <v>110210</v>
      </c>
      <c r="W1145" s="267">
        <v>0.942497477209366</v>
      </c>
      <c r="X1145" s="267">
        <v>0.918564356435644</v>
      </c>
      <c r="Y1145" s="268">
        <v>0.951871657754011</v>
      </c>
      <c r="Z1145" s="268">
        <v>0.942153047989624</v>
      </c>
      <c r="AA1145" s="295">
        <v>-0.0333073013183671</v>
      </c>
      <c r="AB1145" s="264">
        <v>25246</v>
      </c>
      <c r="AC1145" s="264">
        <v>23680</v>
      </c>
      <c r="AD1145" s="264">
        <v>26368</v>
      </c>
      <c r="AE1145" s="264">
        <v>24870</v>
      </c>
      <c r="AF1145" s="268">
        <v>0.937970371544007</v>
      </c>
      <c r="AG1145" s="268">
        <v>0.943188713592233</v>
      </c>
      <c r="AH1145" s="295">
        <v>-0.00521834204822602</v>
      </c>
    </row>
    <row r="1146" spans="1:34">
      <c r="A1146" s="315" t="s">
        <v>1972</v>
      </c>
      <c r="B1146" s="321" t="s">
        <v>3354</v>
      </c>
      <c r="C1146" s="293" t="s">
        <v>2082</v>
      </c>
      <c r="D1146" s="321" t="s">
        <v>2083</v>
      </c>
      <c r="E1146" s="263">
        <v>2251</v>
      </c>
      <c r="F1146" s="263">
        <v>1931</v>
      </c>
      <c r="G1146" s="263">
        <v>1851</v>
      </c>
      <c r="H1146" s="264">
        <v>1089</v>
      </c>
      <c r="I1146" s="264">
        <v>998</v>
      </c>
      <c r="J1146" s="264">
        <v>944</v>
      </c>
      <c r="K1146" s="264">
        <v>2026</v>
      </c>
      <c r="L1146" s="264">
        <v>1906</v>
      </c>
      <c r="M1146" s="264">
        <v>1691</v>
      </c>
      <c r="N1146" s="267">
        <v>0.945803900361645</v>
      </c>
      <c r="O1146" s="266">
        <v>55967</v>
      </c>
      <c r="P1146" s="294">
        <v>0.9</v>
      </c>
      <c r="Q1146" s="267">
        <v>0.857840959573523</v>
      </c>
      <c r="R1146" s="267">
        <v>0.91643709825528</v>
      </c>
      <c r="S1146" s="267">
        <v>0.940769990128332</v>
      </c>
      <c r="T1146" s="295">
        <v>-0.0585961386817572</v>
      </c>
      <c r="U1146" s="266">
        <v>59174</v>
      </c>
      <c r="V1146" s="266">
        <v>52673</v>
      </c>
      <c r="W1146" s="267">
        <v>0.890137560415047</v>
      </c>
      <c r="X1146" s="267">
        <v>0.822301199466904</v>
      </c>
      <c r="Y1146" s="268">
        <v>0.866850321395776</v>
      </c>
      <c r="Z1146" s="268">
        <v>0.834649555774926</v>
      </c>
      <c r="AA1146" s="295">
        <v>-0.0445491219288723</v>
      </c>
      <c r="AB1146" s="264">
        <v>13220</v>
      </c>
      <c r="AC1146" s="264">
        <v>11708</v>
      </c>
      <c r="AD1146" s="264">
        <v>13302</v>
      </c>
      <c r="AE1146" s="264">
        <v>12087</v>
      </c>
      <c r="AF1146" s="268">
        <v>0.885627836611195</v>
      </c>
      <c r="AG1146" s="268">
        <v>0.908660351826793</v>
      </c>
      <c r="AH1146" s="295">
        <v>-0.0230325152155978</v>
      </c>
    </row>
    <row r="1147" spans="1:34">
      <c r="A1147" s="315" t="s">
        <v>1972</v>
      </c>
      <c r="B1147" s="321" t="s">
        <v>3354</v>
      </c>
      <c r="C1147" s="293" t="s">
        <v>2084</v>
      </c>
      <c r="D1147" s="321" t="s">
        <v>2085</v>
      </c>
      <c r="E1147" s="263">
        <v>2387</v>
      </c>
      <c r="F1147" s="263">
        <v>2351</v>
      </c>
      <c r="G1147" s="263">
        <v>2223</v>
      </c>
      <c r="H1147" s="264">
        <v>1288</v>
      </c>
      <c r="I1147" s="264">
        <v>1267</v>
      </c>
      <c r="J1147" s="264">
        <v>1207</v>
      </c>
      <c r="K1147" s="264">
        <v>2339</v>
      </c>
      <c r="L1147" s="264">
        <v>2314</v>
      </c>
      <c r="M1147" s="264">
        <v>2171</v>
      </c>
      <c r="N1147" s="267">
        <v>0.97526517254478</v>
      </c>
      <c r="O1147" s="266">
        <v>66753</v>
      </c>
      <c r="P1147" s="294">
        <v>0.9</v>
      </c>
      <c r="Q1147" s="267">
        <v>0.984918307498953</v>
      </c>
      <c r="R1147" s="267">
        <v>0.983695652173913</v>
      </c>
      <c r="S1147" s="267">
        <v>0.989311671654553</v>
      </c>
      <c r="T1147" s="295">
        <v>0.00122265532503962</v>
      </c>
      <c r="U1147" s="266">
        <v>68446</v>
      </c>
      <c r="V1147" s="266">
        <v>63036</v>
      </c>
      <c r="W1147" s="267">
        <v>0.920959588580779</v>
      </c>
      <c r="X1147" s="267">
        <v>0.931294511939673</v>
      </c>
      <c r="Y1147" s="268">
        <v>0.937111801242236</v>
      </c>
      <c r="Z1147" s="268">
        <v>0.928174433518598</v>
      </c>
      <c r="AA1147" s="295">
        <v>-0.00581728930256276</v>
      </c>
      <c r="AB1147" s="264">
        <v>14938</v>
      </c>
      <c r="AC1147" s="264">
        <v>13905</v>
      </c>
      <c r="AD1147" s="264">
        <v>15335</v>
      </c>
      <c r="AE1147" s="264">
        <v>14222</v>
      </c>
      <c r="AF1147" s="268">
        <v>0.930847503012451</v>
      </c>
      <c r="AG1147" s="268">
        <v>0.927420932507336</v>
      </c>
      <c r="AH1147" s="295">
        <v>0.0034265705051153</v>
      </c>
    </row>
    <row r="1148" spans="1:34">
      <c r="A1148" s="315" t="s">
        <v>1972</v>
      </c>
      <c r="B1148" s="321" t="s">
        <v>3355</v>
      </c>
      <c r="C1148" s="293" t="s">
        <v>2086</v>
      </c>
      <c r="D1148" s="321" t="s">
        <v>2087</v>
      </c>
      <c r="E1148" s="263">
        <v>12306</v>
      </c>
      <c r="F1148" s="263">
        <v>11339</v>
      </c>
      <c r="G1148" s="263">
        <v>8774</v>
      </c>
      <c r="H1148" s="264">
        <v>6594</v>
      </c>
      <c r="I1148" s="264">
        <v>5999</v>
      </c>
      <c r="J1148" s="264">
        <v>5331</v>
      </c>
      <c r="K1148" s="264">
        <v>12143</v>
      </c>
      <c r="L1148" s="264">
        <v>10589</v>
      </c>
      <c r="M1148" s="264">
        <v>8300</v>
      </c>
      <c r="N1148" s="267">
        <v>0.904945738931767</v>
      </c>
      <c r="O1148" s="266">
        <v>308953</v>
      </c>
      <c r="P1148" s="294">
        <v>0.9</v>
      </c>
      <c r="Q1148" s="267">
        <v>0.92142044531123</v>
      </c>
      <c r="R1148" s="267">
        <v>0.909766454352442</v>
      </c>
      <c r="S1148" s="267">
        <v>0.872025034999588</v>
      </c>
      <c r="T1148" s="295">
        <v>0.0116539909587886</v>
      </c>
      <c r="U1148" s="266">
        <v>341405</v>
      </c>
      <c r="V1148" s="266">
        <v>249725</v>
      </c>
      <c r="W1148" s="267">
        <v>0.731462632357464</v>
      </c>
      <c r="X1148" s="267">
        <v>0.712985535511133</v>
      </c>
      <c r="Y1148" s="268">
        <v>0.808462238398544</v>
      </c>
      <c r="Z1148" s="268">
        <v>0.68352137033682</v>
      </c>
      <c r="AA1148" s="295">
        <v>-0.0954767028874114</v>
      </c>
      <c r="AB1148" s="264">
        <v>78184</v>
      </c>
      <c r="AC1148" s="264">
        <v>56817</v>
      </c>
      <c r="AD1148" s="264">
        <v>78770</v>
      </c>
      <c r="AE1148" s="264">
        <v>58067</v>
      </c>
      <c r="AF1148" s="268">
        <v>0.726708789522153</v>
      </c>
      <c r="AG1148" s="268">
        <v>0.737171511996953</v>
      </c>
      <c r="AH1148" s="295">
        <v>-0.0104627224748003</v>
      </c>
    </row>
    <row r="1149" spans="1:34">
      <c r="A1149" s="315" t="s">
        <v>1972</v>
      </c>
      <c r="B1149" s="321" t="s">
        <v>3355</v>
      </c>
      <c r="C1149" s="293" t="s">
        <v>2088</v>
      </c>
      <c r="D1149" s="321" t="s">
        <v>2089</v>
      </c>
      <c r="E1149" s="263">
        <v>3665</v>
      </c>
      <c r="F1149" s="263">
        <v>3346</v>
      </c>
      <c r="G1149" s="263">
        <v>2400</v>
      </c>
      <c r="H1149" s="264">
        <v>1977</v>
      </c>
      <c r="I1149" s="264">
        <v>1686</v>
      </c>
      <c r="J1149" s="264">
        <v>1420</v>
      </c>
      <c r="K1149" s="264">
        <v>3682</v>
      </c>
      <c r="L1149" s="264">
        <v>2981</v>
      </c>
      <c r="M1149" s="264">
        <v>2341</v>
      </c>
      <c r="N1149" s="267">
        <v>0.852888682910475</v>
      </c>
      <c r="O1149" s="266">
        <v>86494</v>
      </c>
      <c r="P1149" s="294">
        <v>0.9</v>
      </c>
      <c r="Q1149" s="267">
        <v>0.912960436562074</v>
      </c>
      <c r="R1149" s="267">
        <v>0.852807283763278</v>
      </c>
      <c r="S1149" s="267">
        <v>0.809614340032591</v>
      </c>
      <c r="T1149" s="295">
        <v>0.060153152798796</v>
      </c>
      <c r="U1149" s="266">
        <v>101413</v>
      </c>
      <c r="V1149" s="266">
        <v>65706</v>
      </c>
      <c r="W1149" s="267">
        <v>0.647905100923945</v>
      </c>
      <c r="X1149" s="267">
        <v>0.654843110504775</v>
      </c>
      <c r="Y1149" s="268">
        <v>0.718259989883662</v>
      </c>
      <c r="Z1149" s="268">
        <v>0.635795763172189</v>
      </c>
      <c r="AA1149" s="295">
        <v>-0.0634168793788872</v>
      </c>
      <c r="AB1149" s="264">
        <v>23237</v>
      </c>
      <c r="AC1149" s="264">
        <v>15554</v>
      </c>
      <c r="AD1149" s="264">
        <v>23319</v>
      </c>
      <c r="AE1149" s="264">
        <v>15753</v>
      </c>
      <c r="AF1149" s="268">
        <v>0.669363515083703</v>
      </c>
      <c r="AG1149" s="268">
        <v>0.675543548179596</v>
      </c>
      <c r="AH1149" s="295">
        <v>-0.00618003309589332</v>
      </c>
    </row>
    <row r="1150" spans="1:34">
      <c r="A1150" s="315" t="s">
        <v>1972</v>
      </c>
      <c r="B1150" s="321" t="s">
        <v>3355</v>
      </c>
      <c r="C1150" s="293" t="s">
        <v>2090</v>
      </c>
      <c r="D1150" s="321" t="s">
        <v>2091</v>
      </c>
      <c r="E1150" s="263">
        <v>4504</v>
      </c>
      <c r="F1150" s="263">
        <v>3591</v>
      </c>
      <c r="G1150" s="263">
        <v>3505</v>
      </c>
      <c r="H1150" s="264">
        <v>2440</v>
      </c>
      <c r="I1150" s="264">
        <v>2358</v>
      </c>
      <c r="J1150" s="264">
        <v>2259</v>
      </c>
      <c r="K1150" s="264">
        <v>4680</v>
      </c>
      <c r="L1150" s="264">
        <v>4001</v>
      </c>
      <c r="M1150" s="264">
        <v>4164</v>
      </c>
      <c r="N1150" s="267">
        <v>0.940937750239063</v>
      </c>
      <c r="O1150" s="266">
        <v>121030</v>
      </c>
      <c r="P1150" s="294">
        <v>0.9</v>
      </c>
      <c r="Q1150" s="267">
        <v>0.797291296625222</v>
      </c>
      <c r="R1150" s="267">
        <v>0.966393442622951</v>
      </c>
      <c r="S1150" s="267">
        <v>0.85491452991453</v>
      </c>
      <c r="T1150" s="295">
        <v>-0.169102145997729</v>
      </c>
      <c r="U1150" s="266">
        <v>128627</v>
      </c>
      <c r="V1150" s="266">
        <v>112911</v>
      </c>
      <c r="W1150" s="267">
        <v>0.877817254542203</v>
      </c>
      <c r="X1150" s="267">
        <v>0.778197158081705</v>
      </c>
      <c r="Y1150" s="268">
        <v>0.925819672131148</v>
      </c>
      <c r="Z1150" s="268">
        <v>0.88974358974359</v>
      </c>
      <c r="AA1150" s="295">
        <v>-0.147622514049442</v>
      </c>
      <c r="AB1150" s="264">
        <v>29583</v>
      </c>
      <c r="AC1150" s="264">
        <v>25755</v>
      </c>
      <c r="AD1150" s="264">
        <v>30130</v>
      </c>
      <c r="AE1150" s="264">
        <v>26201</v>
      </c>
      <c r="AF1150" s="268">
        <v>0.870601358888551</v>
      </c>
      <c r="AG1150" s="268">
        <v>0.869598406903418</v>
      </c>
      <c r="AH1150" s="295">
        <v>0.00100295198513234</v>
      </c>
    </row>
    <row r="1151" spans="1:34">
      <c r="A1151" s="315" t="s">
        <v>1972</v>
      </c>
      <c r="B1151" s="321" t="s">
        <v>3355</v>
      </c>
      <c r="C1151" s="293" t="s">
        <v>2092</v>
      </c>
      <c r="D1151" s="321" t="s">
        <v>2093</v>
      </c>
      <c r="E1151" s="263">
        <v>6178</v>
      </c>
      <c r="F1151" s="263">
        <v>4480</v>
      </c>
      <c r="G1151" s="263">
        <v>4095</v>
      </c>
      <c r="H1151" s="264">
        <v>3149</v>
      </c>
      <c r="I1151" s="264">
        <v>2688</v>
      </c>
      <c r="J1151" s="264">
        <v>2576</v>
      </c>
      <c r="K1151" s="264">
        <v>6269</v>
      </c>
      <c r="L1151" s="264">
        <v>5330</v>
      </c>
      <c r="M1151" s="264">
        <v>4672</v>
      </c>
      <c r="N1151" s="267">
        <v>0.833246762551271</v>
      </c>
      <c r="O1151" s="266">
        <v>139563</v>
      </c>
      <c r="P1151" s="294">
        <v>0.9</v>
      </c>
      <c r="Q1151" s="267">
        <v>0.72515377144707</v>
      </c>
      <c r="R1151" s="267">
        <v>0.853604318831375</v>
      </c>
      <c r="S1151" s="267">
        <v>0.850215345350136</v>
      </c>
      <c r="T1151" s="295">
        <v>-0.128450547384305</v>
      </c>
      <c r="U1151" s="266">
        <v>167493</v>
      </c>
      <c r="V1151" s="266">
        <v>125252</v>
      </c>
      <c r="W1151" s="267">
        <v>0.747804385854931</v>
      </c>
      <c r="X1151" s="267">
        <v>0.662835869213338</v>
      </c>
      <c r="Y1151" s="268">
        <v>0.818037472213401</v>
      </c>
      <c r="Z1151" s="268">
        <v>0.745254426543308</v>
      </c>
      <c r="AA1151" s="295">
        <v>-0.155201603000063</v>
      </c>
      <c r="AB1151" s="264">
        <v>38880</v>
      </c>
      <c r="AC1151" s="264">
        <v>29399</v>
      </c>
      <c r="AD1151" s="264">
        <v>39027</v>
      </c>
      <c r="AE1151" s="264">
        <v>29884</v>
      </c>
      <c r="AF1151" s="268">
        <v>0.756147119341564</v>
      </c>
      <c r="AG1151" s="268">
        <v>0.765726292054219</v>
      </c>
      <c r="AH1151" s="295">
        <v>-0.00957917271265507</v>
      </c>
    </row>
    <row r="1152" spans="1:34">
      <c r="A1152" s="315" t="s">
        <v>1972</v>
      </c>
      <c r="B1152" s="321" t="s">
        <v>3355</v>
      </c>
      <c r="C1152" s="293" t="s">
        <v>2094</v>
      </c>
      <c r="D1152" s="321" t="s">
        <v>2095</v>
      </c>
      <c r="E1152" s="263">
        <v>4266</v>
      </c>
      <c r="F1152" s="263">
        <v>3787</v>
      </c>
      <c r="G1152" s="263">
        <v>2714</v>
      </c>
      <c r="H1152" s="264">
        <v>2134</v>
      </c>
      <c r="I1152" s="264">
        <v>1928</v>
      </c>
      <c r="J1152" s="264">
        <v>1427</v>
      </c>
      <c r="K1152" s="264">
        <v>4217</v>
      </c>
      <c r="L1152" s="264">
        <v>3926</v>
      </c>
      <c r="M1152" s="264">
        <v>2911</v>
      </c>
      <c r="N1152" s="267">
        <v>0.915213148613287</v>
      </c>
      <c r="O1152" s="266">
        <v>104575</v>
      </c>
      <c r="P1152" s="294">
        <v>0.9</v>
      </c>
      <c r="Q1152" s="267">
        <v>0.887716830754805</v>
      </c>
      <c r="R1152" s="267">
        <v>0.903467666354264</v>
      </c>
      <c r="S1152" s="267">
        <v>0.930993597344083</v>
      </c>
      <c r="T1152" s="295">
        <v>-0.0157508355994589</v>
      </c>
      <c r="U1152" s="266">
        <v>114263</v>
      </c>
      <c r="V1152" s="266">
        <v>80471</v>
      </c>
      <c r="W1152" s="267">
        <v>0.704261221917856</v>
      </c>
      <c r="X1152" s="267">
        <v>0.636193155180497</v>
      </c>
      <c r="Y1152" s="268">
        <v>0.668697282099344</v>
      </c>
      <c r="Z1152" s="268">
        <v>0.690301161963481</v>
      </c>
      <c r="AA1152" s="295">
        <v>-0.0325041269188471</v>
      </c>
      <c r="AB1152" s="264">
        <v>26186</v>
      </c>
      <c r="AC1152" s="264">
        <v>17954</v>
      </c>
      <c r="AD1152" s="264">
        <v>26677</v>
      </c>
      <c r="AE1152" s="264">
        <v>18559</v>
      </c>
      <c r="AF1152" s="268">
        <v>0.685633544642175</v>
      </c>
      <c r="AG1152" s="268">
        <v>0.69569291899389</v>
      </c>
      <c r="AH1152" s="295">
        <v>-0.0100593743517147</v>
      </c>
    </row>
    <row r="1153" spans="1:34">
      <c r="A1153" s="315" t="s">
        <v>1972</v>
      </c>
      <c r="B1153" s="321" t="s">
        <v>3355</v>
      </c>
      <c r="C1153" s="293" t="s">
        <v>2096</v>
      </c>
      <c r="D1153" s="321" t="s">
        <v>2097</v>
      </c>
      <c r="E1153" s="263">
        <v>3162</v>
      </c>
      <c r="F1153" s="263">
        <v>2872</v>
      </c>
      <c r="G1153" s="263">
        <v>2003</v>
      </c>
      <c r="H1153" s="264">
        <v>1668</v>
      </c>
      <c r="I1153" s="264">
        <v>1359</v>
      </c>
      <c r="J1153" s="264">
        <v>1229</v>
      </c>
      <c r="K1153" s="264">
        <v>3210</v>
      </c>
      <c r="L1153" s="264">
        <v>2538</v>
      </c>
      <c r="M1153" s="264">
        <v>1734</v>
      </c>
      <c r="N1153" s="267">
        <v>0.889810317969394</v>
      </c>
      <c r="O1153" s="266">
        <v>77684</v>
      </c>
      <c r="P1153" s="294">
        <v>0.9</v>
      </c>
      <c r="Q1153" s="267">
        <v>0.908285895003163</v>
      </c>
      <c r="R1153" s="267">
        <v>0.814748201438849</v>
      </c>
      <c r="S1153" s="267">
        <v>0.790654205607477</v>
      </c>
      <c r="T1153" s="295">
        <v>0.0935376935643136</v>
      </c>
      <c r="U1153" s="266">
        <v>87304</v>
      </c>
      <c r="V1153" s="266">
        <v>57265</v>
      </c>
      <c r="W1153" s="267">
        <v>0.655926418033538</v>
      </c>
      <c r="X1153" s="267">
        <v>0.633459835547122</v>
      </c>
      <c r="Y1153" s="268">
        <v>0.736810551558753</v>
      </c>
      <c r="Z1153" s="268">
        <v>0.540186915887851</v>
      </c>
      <c r="AA1153" s="295">
        <v>-0.103350716011631</v>
      </c>
      <c r="AB1153" s="264">
        <v>19974</v>
      </c>
      <c r="AC1153" s="264">
        <v>12825</v>
      </c>
      <c r="AD1153" s="264">
        <v>20002</v>
      </c>
      <c r="AE1153" s="264">
        <v>13456</v>
      </c>
      <c r="AF1153" s="268">
        <v>0.64208471012316</v>
      </c>
      <c r="AG1153" s="268">
        <v>0.672732726727327</v>
      </c>
      <c r="AH1153" s="295">
        <v>-0.0306480166041672</v>
      </c>
    </row>
    <row r="1154" spans="1:34">
      <c r="A1154" s="315" t="s">
        <v>1972</v>
      </c>
      <c r="B1154" s="321" t="s">
        <v>3355</v>
      </c>
      <c r="C1154" s="293" t="s">
        <v>2098</v>
      </c>
      <c r="D1154" s="321" t="s">
        <v>2099</v>
      </c>
      <c r="E1154" s="263">
        <v>6653</v>
      </c>
      <c r="F1154" s="263">
        <v>5720</v>
      </c>
      <c r="G1154" s="263">
        <v>5335</v>
      </c>
      <c r="H1154" s="264">
        <v>3329</v>
      </c>
      <c r="I1154" s="264">
        <v>3224</v>
      </c>
      <c r="J1154" s="264">
        <v>2898</v>
      </c>
      <c r="K1154" s="264">
        <v>6577</v>
      </c>
      <c r="L1154" s="264">
        <v>6375</v>
      </c>
      <c r="M1154" s="264">
        <v>5204</v>
      </c>
      <c r="N1154" s="267">
        <v>0.956654745529574</v>
      </c>
      <c r="O1154" s="266">
        <v>173872</v>
      </c>
      <c r="P1154" s="294">
        <v>0.9</v>
      </c>
      <c r="Q1154" s="267">
        <v>0.859762513151962</v>
      </c>
      <c r="R1154" s="267">
        <v>0.968458996695704</v>
      </c>
      <c r="S1154" s="267">
        <v>0.969286908925042</v>
      </c>
      <c r="T1154" s="295">
        <v>-0.108696483543743</v>
      </c>
      <c r="U1154" s="266">
        <v>181750</v>
      </c>
      <c r="V1154" s="266">
        <v>144441</v>
      </c>
      <c r="W1154" s="267">
        <v>0.794723521320495</v>
      </c>
      <c r="X1154" s="267">
        <v>0.801893882459041</v>
      </c>
      <c r="Y1154" s="268">
        <v>0.870531691198558</v>
      </c>
      <c r="Z1154" s="268">
        <v>0.791242207693477</v>
      </c>
      <c r="AA1154" s="295">
        <v>-0.0686378087395171</v>
      </c>
      <c r="AB1154" s="264">
        <v>42016</v>
      </c>
      <c r="AC1154" s="264">
        <v>33303</v>
      </c>
      <c r="AD1154" s="264">
        <v>42287</v>
      </c>
      <c r="AE1154" s="264">
        <v>33482</v>
      </c>
      <c r="AF1154" s="268">
        <v>0.792626618431074</v>
      </c>
      <c r="AG1154" s="268">
        <v>0.791779979662781</v>
      </c>
      <c r="AH1154" s="295">
        <v>0.000846638768293273</v>
      </c>
    </row>
    <row r="1155" spans="1:34">
      <c r="A1155" s="315" t="s">
        <v>1972</v>
      </c>
      <c r="B1155" s="321" t="s">
        <v>3355</v>
      </c>
      <c r="C1155" s="293" t="s">
        <v>2100</v>
      </c>
      <c r="D1155" s="321" t="s">
        <v>2101</v>
      </c>
      <c r="E1155" s="263">
        <v>7901</v>
      </c>
      <c r="F1155" s="263">
        <v>5554</v>
      </c>
      <c r="G1155" s="263">
        <v>4509</v>
      </c>
      <c r="H1155" s="264">
        <v>3993</v>
      </c>
      <c r="I1155" s="264">
        <v>3895</v>
      </c>
      <c r="J1155" s="264">
        <v>3053</v>
      </c>
      <c r="K1155" s="264">
        <v>7404</v>
      </c>
      <c r="L1155" s="264">
        <v>6398</v>
      </c>
      <c r="M1155" s="264">
        <v>4338</v>
      </c>
      <c r="N1155" s="267">
        <v>0.925162705738897</v>
      </c>
      <c r="O1155" s="266">
        <v>188921</v>
      </c>
      <c r="P1155" s="294">
        <v>0.9</v>
      </c>
      <c r="Q1155" s="267">
        <v>0.702948993798253</v>
      </c>
      <c r="R1155" s="267">
        <v>0.975457049837215</v>
      </c>
      <c r="S1155" s="267">
        <v>0.864127498649379</v>
      </c>
      <c r="T1155" s="295">
        <v>-0.272508056038962</v>
      </c>
      <c r="U1155" s="266">
        <v>204203</v>
      </c>
      <c r="V1155" s="266">
        <v>129155</v>
      </c>
      <c r="W1155" s="267">
        <v>0.632483362144533</v>
      </c>
      <c r="X1155" s="267">
        <v>0.570687254777876</v>
      </c>
      <c r="Y1155" s="268">
        <v>0.764588029050839</v>
      </c>
      <c r="Z1155" s="268">
        <v>0.585899513776337</v>
      </c>
      <c r="AA1155" s="295">
        <v>-0.193900774272963</v>
      </c>
      <c r="AB1155" s="264">
        <v>48025</v>
      </c>
      <c r="AC1155" s="264">
        <v>30920</v>
      </c>
      <c r="AD1155" s="264">
        <v>46881</v>
      </c>
      <c r="AE1155" s="264">
        <v>30216</v>
      </c>
      <c r="AF1155" s="268">
        <v>0.643831337844872</v>
      </c>
      <c r="AG1155" s="268">
        <v>0.644525500735906</v>
      </c>
      <c r="AH1155" s="295">
        <v>-0.000694162891033301</v>
      </c>
    </row>
    <row r="1156" spans="1:34">
      <c r="A1156" s="315" t="s">
        <v>1972</v>
      </c>
      <c r="B1156" s="321" t="s">
        <v>3355</v>
      </c>
      <c r="C1156" s="293" t="s">
        <v>2102</v>
      </c>
      <c r="D1156" s="321" t="s">
        <v>2103</v>
      </c>
      <c r="E1156" s="263">
        <v>1383</v>
      </c>
      <c r="F1156" s="263">
        <v>62</v>
      </c>
      <c r="G1156" s="263">
        <v>31</v>
      </c>
      <c r="H1156" s="264">
        <v>798</v>
      </c>
      <c r="I1156" s="264">
        <v>81</v>
      </c>
      <c r="J1156" s="264">
        <v>46</v>
      </c>
      <c r="K1156" s="264">
        <v>1494</v>
      </c>
      <c r="L1156" s="264">
        <v>109</v>
      </c>
      <c r="M1156" s="264">
        <v>18</v>
      </c>
      <c r="N1156" s="267">
        <v>0.0568043311885258</v>
      </c>
      <c r="O1156" s="266">
        <v>2004</v>
      </c>
      <c r="P1156" s="294">
        <v>0.9</v>
      </c>
      <c r="Q1156" s="267">
        <v>0.0448300795372379</v>
      </c>
      <c r="R1156" s="267">
        <v>0.101503759398496</v>
      </c>
      <c r="S1156" s="267">
        <v>0.072958500669344</v>
      </c>
      <c r="T1156" s="295">
        <v>-0.0566736798612583</v>
      </c>
      <c r="U1156" s="266">
        <v>35279</v>
      </c>
      <c r="V1156" s="266">
        <v>742</v>
      </c>
      <c r="W1156" s="267">
        <v>0.0210323421865699</v>
      </c>
      <c r="X1156" s="267">
        <v>0.0224150397686189</v>
      </c>
      <c r="Y1156" s="268">
        <v>0.0576441102756892</v>
      </c>
      <c r="Z1156" s="268">
        <v>0.0120481927710843</v>
      </c>
      <c r="AA1156" s="295">
        <v>-0.0352290705070703</v>
      </c>
      <c r="AB1156" s="264">
        <v>9726</v>
      </c>
      <c r="AC1156" s="264">
        <v>184</v>
      </c>
      <c r="AD1156" s="264">
        <v>8095</v>
      </c>
      <c r="AE1156" s="264">
        <v>162</v>
      </c>
      <c r="AF1156" s="268">
        <v>0.0189183631503187</v>
      </c>
      <c r="AG1156" s="268">
        <v>0.020012353304509</v>
      </c>
      <c r="AH1156" s="295">
        <v>-0.00109399015419022</v>
      </c>
    </row>
    <row r="1157" spans="1:34">
      <c r="A1157" s="315" t="s">
        <v>1972</v>
      </c>
      <c r="B1157" s="321" t="s">
        <v>3355</v>
      </c>
      <c r="C1157" s="293" t="s">
        <v>2104</v>
      </c>
      <c r="D1157" s="321" t="s">
        <v>2105</v>
      </c>
      <c r="E1157" s="263">
        <v>6066</v>
      </c>
      <c r="F1157" s="263">
        <v>5509</v>
      </c>
      <c r="G1157" s="263">
        <v>3015</v>
      </c>
      <c r="H1157" s="264">
        <v>3045</v>
      </c>
      <c r="I1157" s="264">
        <v>2951</v>
      </c>
      <c r="J1157" s="264">
        <v>1999</v>
      </c>
      <c r="K1157" s="264">
        <v>6101</v>
      </c>
      <c r="L1157" s="264">
        <v>4913</v>
      </c>
      <c r="M1157" s="264">
        <v>3006</v>
      </c>
      <c r="N1157" s="267">
        <v>0.873590967888076</v>
      </c>
      <c r="O1157" s="266">
        <v>146551</v>
      </c>
      <c r="P1157" s="294">
        <v>0.9</v>
      </c>
      <c r="Q1157" s="267">
        <v>0.908176722716782</v>
      </c>
      <c r="R1157" s="267">
        <v>0.969129720853859</v>
      </c>
      <c r="S1157" s="267">
        <v>0.805277823307655</v>
      </c>
      <c r="T1157" s="295">
        <v>-0.0609529981370767</v>
      </c>
      <c r="U1157" s="266">
        <v>167757</v>
      </c>
      <c r="V1157" s="266">
        <v>89298</v>
      </c>
      <c r="W1157" s="267">
        <v>0.532305656395858</v>
      </c>
      <c r="X1157" s="267">
        <v>0.497032640949555</v>
      </c>
      <c r="Y1157" s="268">
        <v>0.656486042692939</v>
      </c>
      <c r="Z1157" s="268">
        <v>0.492706113751844</v>
      </c>
      <c r="AA1157" s="295">
        <v>-0.159453401743384</v>
      </c>
      <c r="AB1157" s="264">
        <v>39045</v>
      </c>
      <c r="AC1157" s="264">
        <v>19912</v>
      </c>
      <c r="AD1157" s="264">
        <v>39767</v>
      </c>
      <c r="AE1157" s="264">
        <v>21243</v>
      </c>
      <c r="AF1157" s="268">
        <v>0.509975669099757</v>
      </c>
      <c r="AG1157" s="268">
        <v>0.534186637161466</v>
      </c>
      <c r="AH1157" s="295">
        <v>-0.0242109680617089</v>
      </c>
    </row>
    <row r="1158" spans="1:34">
      <c r="A1158" s="315" t="s">
        <v>1972</v>
      </c>
      <c r="B1158" s="321" t="s">
        <v>3355</v>
      </c>
      <c r="C1158" s="293" t="s">
        <v>2106</v>
      </c>
      <c r="D1158" s="321" t="s">
        <v>2107</v>
      </c>
      <c r="E1158" s="263">
        <v>5367</v>
      </c>
      <c r="F1158" s="263">
        <v>4880</v>
      </c>
      <c r="G1158" s="263">
        <v>3650</v>
      </c>
      <c r="H1158" s="264">
        <v>2712</v>
      </c>
      <c r="I1158" s="264">
        <v>2688</v>
      </c>
      <c r="J1158" s="264">
        <v>2120</v>
      </c>
      <c r="K1158" s="264">
        <v>5146</v>
      </c>
      <c r="L1158" s="264">
        <v>5083</v>
      </c>
      <c r="M1158" s="264">
        <v>3482</v>
      </c>
      <c r="N1158" s="267">
        <v>0.974255214741379</v>
      </c>
      <c r="O1158" s="266">
        <v>136991</v>
      </c>
      <c r="P1158" s="294">
        <v>0.9</v>
      </c>
      <c r="Q1158" s="267">
        <v>0.909260294391653</v>
      </c>
      <c r="R1158" s="267">
        <v>0.991150442477876</v>
      </c>
      <c r="S1158" s="267">
        <v>0.98775748153906</v>
      </c>
      <c r="T1158" s="295">
        <v>-0.0818901480862234</v>
      </c>
      <c r="U1158" s="266">
        <v>140611</v>
      </c>
      <c r="V1158" s="266">
        <v>98451</v>
      </c>
      <c r="W1158" s="267">
        <v>0.700165705385781</v>
      </c>
      <c r="X1158" s="267">
        <v>0.68008198248556</v>
      </c>
      <c r="Y1158" s="268">
        <v>0.781710914454277</v>
      </c>
      <c r="Z1158" s="268">
        <v>0.676642052079285</v>
      </c>
      <c r="AA1158" s="295">
        <v>-0.101628931968717</v>
      </c>
      <c r="AB1158" s="264">
        <v>32944</v>
      </c>
      <c r="AC1158" s="264">
        <v>22795</v>
      </c>
      <c r="AD1158" s="264">
        <v>32994</v>
      </c>
      <c r="AE1158" s="264">
        <v>22832</v>
      </c>
      <c r="AF1158" s="268">
        <v>0.691931762991744</v>
      </c>
      <c r="AG1158" s="268">
        <v>0.692004606898224</v>
      </c>
      <c r="AH1158" s="295">
        <v>-7.28439064804354e-5</v>
      </c>
    </row>
    <row r="1159" spans="1:34">
      <c r="A1159" s="315" t="s">
        <v>1972</v>
      </c>
      <c r="B1159" s="321" t="s">
        <v>3355</v>
      </c>
      <c r="C1159" s="293" t="s">
        <v>2108</v>
      </c>
      <c r="D1159" s="321" t="s">
        <v>2109</v>
      </c>
      <c r="E1159" s="263">
        <v>3860</v>
      </c>
      <c r="F1159" s="263">
        <v>3781</v>
      </c>
      <c r="G1159" s="263">
        <v>3189</v>
      </c>
      <c r="H1159" s="264">
        <v>2077</v>
      </c>
      <c r="I1159" s="264">
        <v>2065</v>
      </c>
      <c r="J1159" s="264">
        <v>1807</v>
      </c>
      <c r="K1159" s="264">
        <v>3821</v>
      </c>
      <c r="L1159" s="264">
        <v>3777</v>
      </c>
      <c r="M1159" s="264">
        <v>3226</v>
      </c>
      <c r="N1159" s="267">
        <v>0.967385680554641</v>
      </c>
      <c r="O1159" s="266">
        <v>102836</v>
      </c>
      <c r="P1159" s="294">
        <v>0.9</v>
      </c>
      <c r="Q1159" s="267">
        <v>0.979533678756477</v>
      </c>
      <c r="R1159" s="267">
        <v>0.994222436206066</v>
      </c>
      <c r="S1159" s="267">
        <v>0.988484689871761</v>
      </c>
      <c r="T1159" s="295">
        <v>-0.0146887574495898</v>
      </c>
      <c r="U1159" s="266">
        <v>106303</v>
      </c>
      <c r="V1159" s="266">
        <v>85927</v>
      </c>
      <c r="W1159" s="267">
        <v>0.808321496100769</v>
      </c>
      <c r="X1159" s="267">
        <v>0.826165803108808</v>
      </c>
      <c r="Y1159" s="268">
        <v>0.870004814636495</v>
      </c>
      <c r="Z1159" s="268">
        <v>0.844281601674954</v>
      </c>
      <c r="AA1159" s="295">
        <v>-0.0438390115276867</v>
      </c>
      <c r="AB1159" s="264">
        <v>24098</v>
      </c>
      <c r="AC1159" s="264">
        <v>20054</v>
      </c>
      <c r="AD1159" s="264">
        <v>24948</v>
      </c>
      <c r="AE1159" s="264">
        <v>20974</v>
      </c>
      <c r="AF1159" s="268">
        <v>0.83218524358868</v>
      </c>
      <c r="AG1159" s="268">
        <v>0.840708674042007</v>
      </c>
      <c r="AH1159" s="295">
        <v>-0.00852343045332782</v>
      </c>
    </row>
    <row r="1160" spans="1:34">
      <c r="A1160" s="315" t="s">
        <v>1972</v>
      </c>
      <c r="B1160" s="321" t="s">
        <v>3355</v>
      </c>
      <c r="C1160" s="293" t="s">
        <v>2110</v>
      </c>
      <c r="D1160" s="321" t="s">
        <v>2111</v>
      </c>
      <c r="E1160" s="263">
        <v>4477</v>
      </c>
      <c r="F1160" s="263">
        <v>4313</v>
      </c>
      <c r="G1160" s="263">
        <v>3181</v>
      </c>
      <c r="H1160" s="264">
        <v>2319</v>
      </c>
      <c r="I1160" s="264">
        <v>2257</v>
      </c>
      <c r="J1160" s="264">
        <v>1878</v>
      </c>
      <c r="K1160" s="264">
        <v>4478</v>
      </c>
      <c r="L1160" s="264">
        <v>4360</v>
      </c>
      <c r="M1160" s="264">
        <v>3258</v>
      </c>
      <c r="N1160" s="267">
        <v>0.958055622252213</v>
      </c>
      <c r="O1160" s="266">
        <v>115713</v>
      </c>
      <c r="P1160" s="294">
        <v>0.9</v>
      </c>
      <c r="Q1160" s="267">
        <v>0.963368327004691</v>
      </c>
      <c r="R1160" s="267">
        <v>0.973264338076757</v>
      </c>
      <c r="S1160" s="267">
        <v>0.973648950424297</v>
      </c>
      <c r="T1160" s="295">
        <v>-0.00989601107206661</v>
      </c>
      <c r="U1160" s="266">
        <v>120779</v>
      </c>
      <c r="V1160" s="266">
        <v>88948</v>
      </c>
      <c r="W1160" s="267">
        <v>0.736452528999247</v>
      </c>
      <c r="X1160" s="267">
        <v>0.710520437793165</v>
      </c>
      <c r="Y1160" s="268">
        <v>0.809831824062096</v>
      </c>
      <c r="Z1160" s="268">
        <v>0.727556945064761</v>
      </c>
      <c r="AA1160" s="295">
        <v>-0.0993113862689307</v>
      </c>
      <c r="AB1160" s="264">
        <v>28531</v>
      </c>
      <c r="AC1160" s="264">
        <v>21137</v>
      </c>
      <c r="AD1160" s="264">
        <v>27988</v>
      </c>
      <c r="AE1160" s="264">
        <v>20576</v>
      </c>
      <c r="AF1160" s="268">
        <v>0.740843293259963</v>
      </c>
      <c r="AG1160" s="268">
        <v>0.735172216664285</v>
      </c>
      <c r="AH1160" s="295">
        <v>0.00567107659567823</v>
      </c>
    </row>
    <row r="1161" spans="1:34">
      <c r="A1161" s="315" t="s">
        <v>1972</v>
      </c>
      <c r="B1161" s="321" t="s">
        <v>3355</v>
      </c>
      <c r="C1161" s="293" t="s">
        <v>2112</v>
      </c>
      <c r="D1161" s="321" t="s">
        <v>2113</v>
      </c>
      <c r="E1161" s="263">
        <v>4887</v>
      </c>
      <c r="F1161" s="263">
        <v>4525</v>
      </c>
      <c r="G1161" s="263">
        <v>3274</v>
      </c>
      <c r="H1161" s="264">
        <v>2238</v>
      </c>
      <c r="I1161" s="264">
        <v>2197</v>
      </c>
      <c r="J1161" s="264">
        <v>1808</v>
      </c>
      <c r="K1161" s="264">
        <v>4787</v>
      </c>
      <c r="L1161" s="264">
        <v>3952</v>
      </c>
      <c r="M1161" s="264">
        <v>3178</v>
      </c>
      <c r="N1161" s="267">
        <v>0.938987861869962</v>
      </c>
      <c r="O1161" s="266">
        <v>119751</v>
      </c>
      <c r="P1161" s="294">
        <v>0.9</v>
      </c>
      <c r="Q1161" s="267">
        <v>0.925925925925926</v>
      </c>
      <c r="R1161" s="267">
        <v>0.981680071492404</v>
      </c>
      <c r="S1161" s="267">
        <v>0.825569250052225</v>
      </c>
      <c r="T1161" s="295">
        <v>-0.055754145566478</v>
      </c>
      <c r="U1161" s="266">
        <v>127532</v>
      </c>
      <c r="V1161" s="266">
        <v>91541</v>
      </c>
      <c r="W1161" s="267">
        <v>0.717788476617633</v>
      </c>
      <c r="X1161" s="267">
        <v>0.669940658890935</v>
      </c>
      <c r="Y1161" s="268">
        <v>0.807864164432529</v>
      </c>
      <c r="Z1161" s="268">
        <v>0.663881345310215</v>
      </c>
      <c r="AA1161" s="295">
        <v>-0.137923505541594</v>
      </c>
      <c r="AB1161" s="264">
        <v>29946</v>
      </c>
      <c r="AC1161" s="264">
        <v>21694</v>
      </c>
      <c r="AD1161" s="264">
        <v>29566</v>
      </c>
      <c r="AE1161" s="264">
        <v>21907</v>
      </c>
      <c r="AF1161" s="268">
        <v>0.724437320510252</v>
      </c>
      <c r="AG1161" s="268">
        <v>0.740952445376446</v>
      </c>
      <c r="AH1161" s="295">
        <v>-0.0165151248661941</v>
      </c>
    </row>
    <row r="1162" spans="1:34">
      <c r="A1162" s="315" t="s">
        <v>1972</v>
      </c>
      <c r="B1162" s="321" t="s">
        <v>3355</v>
      </c>
      <c r="C1162" s="293" t="s">
        <v>2114</v>
      </c>
      <c r="D1162" s="321" t="s">
        <v>2115</v>
      </c>
      <c r="E1162" s="263">
        <v>4222</v>
      </c>
      <c r="F1162" s="263">
        <v>164</v>
      </c>
      <c r="G1162" s="263">
        <v>2602</v>
      </c>
      <c r="H1162" s="264">
        <v>2220</v>
      </c>
      <c r="I1162" s="264">
        <v>2187</v>
      </c>
      <c r="J1162" s="264">
        <v>2051</v>
      </c>
      <c r="K1162" s="264">
        <v>4105</v>
      </c>
      <c r="L1162" s="264">
        <v>4001</v>
      </c>
      <c r="M1162" s="264">
        <v>3422</v>
      </c>
      <c r="N1162" s="267">
        <v>0.926008850025563</v>
      </c>
      <c r="O1162" s="266">
        <v>105052</v>
      </c>
      <c r="P1162" s="294">
        <v>0.9</v>
      </c>
      <c r="Q1162" s="267">
        <v>0.0388441496920891</v>
      </c>
      <c r="R1162" s="267">
        <v>0.985135135135135</v>
      </c>
      <c r="S1162" s="267">
        <v>0.974665042630938</v>
      </c>
      <c r="T1162" s="295">
        <v>-0.946290985443046</v>
      </c>
      <c r="U1162" s="266">
        <v>113446</v>
      </c>
      <c r="V1162" s="266">
        <v>95300</v>
      </c>
      <c r="W1162" s="267">
        <v>0.840047247148423</v>
      </c>
      <c r="X1162" s="267">
        <v>0.616295594504974</v>
      </c>
      <c r="Y1162" s="268">
        <v>0.923873873873874</v>
      </c>
      <c r="Z1162" s="268">
        <v>0.833617539585871</v>
      </c>
      <c r="AA1162" s="295">
        <v>-0.3075782793689</v>
      </c>
      <c r="AB1162" s="264">
        <v>26698</v>
      </c>
      <c r="AC1162" s="264">
        <v>21827</v>
      </c>
      <c r="AD1162" s="264">
        <v>26869</v>
      </c>
      <c r="AE1162" s="264">
        <v>22843</v>
      </c>
      <c r="AF1162" s="268">
        <v>0.81755187654506</v>
      </c>
      <c r="AG1162" s="268">
        <v>0.850161896609476</v>
      </c>
      <c r="AH1162" s="295">
        <v>-0.032610020064416</v>
      </c>
    </row>
    <row r="1163" spans="1:34">
      <c r="A1163" s="315" t="s">
        <v>1972</v>
      </c>
      <c r="B1163" s="321" t="s">
        <v>3355</v>
      </c>
      <c r="C1163" s="293" t="s">
        <v>2116</v>
      </c>
      <c r="D1163" s="321" t="s">
        <v>2117</v>
      </c>
      <c r="E1163" s="263">
        <v>3327</v>
      </c>
      <c r="F1163" s="263">
        <v>1951</v>
      </c>
      <c r="G1163" s="263">
        <v>1402</v>
      </c>
      <c r="H1163" s="264">
        <v>1536</v>
      </c>
      <c r="I1163" s="264">
        <v>1235</v>
      </c>
      <c r="J1163" s="264">
        <v>849</v>
      </c>
      <c r="K1163" s="264">
        <v>3305</v>
      </c>
      <c r="L1163" s="264">
        <v>3071</v>
      </c>
      <c r="M1163" s="264">
        <v>1493</v>
      </c>
      <c r="N1163" s="267">
        <v>0.932423936895795</v>
      </c>
      <c r="O1163" s="266">
        <v>78608</v>
      </c>
      <c r="P1163" s="294">
        <v>0.9</v>
      </c>
      <c r="Q1163" s="267">
        <v>0.586414186955215</v>
      </c>
      <c r="R1163" s="267">
        <v>0.804036458333333</v>
      </c>
      <c r="S1163" s="267">
        <v>0.929198184568835</v>
      </c>
      <c r="T1163" s="295">
        <v>-0.217622271378119</v>
      </c>
      <c r="U1163" s="266">
        <v>84305</v>
      </c>
      <c r="V1163" s="266">
        <v>45257</v>
      </c>
      <c r="W1163" s="267">
        <v>0.53682462487397</v>
      </c>
      <c r="X1163" s="267">
        <v>0.421400661256387</v>
      </c>
      <c r="Y1163" s="268">
        <v>0.552734375</v>
      </c>
      <c r="Z1163" s="268">
        <v>0.451739788199697</v>
      </c>
      <c r="AA1163" s="295">
        <v>-0.131333713743613</v>
      </c>
      <c r="AB1163" s="264">
        <v>20057</v>
      </c>
      <c r="AC1163" s="264">
        <v>9402</v>
      </c>
      <c r="AD1163" s="264">
        <v>19935</v>
      </c>
      <c r="AE1163" s="264">
        <v>10993</v>
      </c>
      <c r="AF1163" s="268">
        <v>0.468764022535773</v>
      </c>
      <c r="AG1163" s="268">
        <v>0.551442187108101</v>
      </c>
      <c r="AH1163" s="295">
        <v>-0.0826781645723283</v>
      </c>
    </row>
    <row r="1164" spans="1:34">
      <c r="A1164" s="315" t="s">
        <v>1972</v>
      </c>
      <c r="B1164" s="321" t="s">
        <v>3354</v>
      </c>
      <c r="C1164" s="293" t="s">
        <v>2118</v>
      </c>
      <c r="D1164" s="321" t="s">
        <v>2119</v>
      </c>
      <c r="E1164" s="263">
        <v>7784</v>
      </c>
      <c r="F1164" s="263">
        <v>6546</v>
      </c>
      <c r="G1164" s="263">
        <v>5537</v>
      </c>
      <c r="H1164" s="264">
        <v>3848</v>
      </c>
      <c r="I1164" s="264">
        <v>3452</v>
      </c>
      <c r="J1164" s="264">
        <v>3227</v>
      </c>
      <c r="K1164" s="264">
        <v>7404</v>
      </c>
      <c r="L1164" s="264">
        <v>6771</v>
      </c>
      <c r="M1164" s="264">
        <v>5277</v>
      </c>
      <c r="N1164" s="267">
        <v>0.916199884244499</v>
      </c>
      <c r="O1164" s="266">
        <v>186793</v>
      </c>
      <c r="P1164" s="294">
        <v>0.9</v>
      </c>
      <c r="Q1164" s="267">
        <v>0.840955806783145</v>
      </c>
      <c r="R1164" s="267">
        <v>0.897089397089397</v>
      </c>
      <c r="S1164" s="267">
        <v>0.9145056726094</v>
      </c>
      <c r="T1164" s="295">
        <v>-0.0561335903062521</v>
      </c>
      <c r="U1164" s="266">
        <v>203878</v>
      </c>
      <c r="V1164" s="266">
        <v>158612</v>
      </c>
      <c r="W1164" s="267">
        <v>0.777975063518379</v>
      </c>
      <c r="X1164" s="267">
        <v>0.711330935251799</v>
      </c>
      <c r="Y1164" s="268">
        <v>0.838617463617464</v>
      </c>
      <c r="Z1164" s="268">
        <v>0.712722852512156</v>
      </c>
      <c r="AA1164" s="295">
        <v>-0.127286528365665</v>
      </c>
      <c r="AB1164" s="264">
        <v>46940</v>
      </c>
      <c r="AC1164" s="264">
        <v>35911</v>
      </c>
      <c r="AD1164" s="264">
        <v>46684</v>
      </c>
      <c r="AE1164" s="264">
        <v>35825</v>
      </c>
      <c r="AF1164" s="268">
        <v>0.765040477204943</v>
      </c>
      <c r="AG1164" s="268">
        <v>0.767393539542456</v>
      </c>
      <c r="AH1164" s="295">
        <v>-0.0023530623375132</v>
      </c>
    </row>
    <row r="1165" spans="1:34">
      <c r="A1165" s="315" t="s">
        <v>1972</v>
      </c>
      <c r="B1165" s="321" t="s">
        <v>3354</v>
      </c>
      <c r="C1165" s="293" t="s">
        <v>2120</v>
      </c>
      <c r="D1165" s="321" t="s">
        <v>2121</v>
      </c>
      <c r="E1165" s="263">
        <v>3491</v>
      </c>
      <c r="F1165" s="263">
        <v>3018</v>
      </c>
      <c r="G1165" s="263">
        <v>2121</v>
      </c>
      <c r="H1165" s="264">
        <v>1774</v>
      </c>
      <c r="I1165" s="264">
        <v>1701</v>
      </c>
      <c r="J1165" s="264">
        <v>1168</v>
      </c>
      <c r="K1165" s="264">
        <v>3447</v>
      </c>
      <c r="L1165" s="264">
        <v>3140</v>
      </c>
      <c r="M1165" s="264">
        <v>2235</v>
      </c>
      <c r="N1165" s="267">
        <v>0.817813241319819</v>
      </c>
      <c r="O1165" s="266">
        <v>75844</v>
      </c>
      <c r="P1165" s="294">
        <v>0.9</v>
      </c>
      <c r="Q1165" s="267">
        <v>0.864508736751647</v>
      </c>
      <c r="R1165" s="267">
        <v>0.958850056369786</v>
      </c>
      <c r="S1165" s="267">
        <v>0.910937046707282</v>
      </c>
      <c r="T1165" s="295">
        <v>-0.0943413196181387</v>
      </c>
      <c r="U1165" s="266">
        <v>92740</v>
      </c>
      <c r="V1165" s="266">
        <v>60226</v>
      </c>
      <c r="W1165" s="267">
        <v>0.649406944144921</v>
      </c>
      <c r="X1165" s="267">
        <v>0.607562303065024</v>
      </c>
      <c r="Y1165" s="268">
        <v>0.658399098083427</v>
      </c>
      <c r="Z1165" s="268">
        <v>0.648389904264578</v>
      </c>
      <c r="AA1165" s="295">
        <v>-0.050836795018403</v>
      </c>
      <c r="AB1165" s="264">
        <v>21479</v>
      </c>
      <c r="AC1165" s="264">
        <v>13855</v>
      </c>
      <c r="AD1165" s="264">
        <v>21369</v>
      </c>
      <c r="AE1165" s="264">
        <v>14738</v>
      </c>
      <c r="AF1165" s="268">
        <v>0.645048652171889</v>
      </c>
      <c r="AG1165" s="268">
        <v>0.6896906734054</v>
      </c>
      <c r="AH1165" s="295">
        <v>-0.0446420212335116</v>
      </c>
    </row>
    <row r="1166" spans="1:34">
      <c r="A1166" s="315" t="s">
        <v>1972</v>
      </c>
      <c r="B1166" s="321" t="s">
        <v>3354</v>
      </c>
      <c r="C1166" s="293" t="s">
        <v>2122</v>
      </c>
      <c r="D1166" s="321" t="s">
        <v>2123</v>
      </c>
      <c r="E1166" s="263">
        <v>2827</v>
      </c>
      <c r="F1166" s="263">
        <v>2609</v>
      </c>
      <c r="G1166" s="263">
        <v>2424</v>
      </c>
      <c r="H1166" s="264">
        <v>1386</v>
      </c>
      <c r="I1166" s="264">
        <v>1344</v>
      </c>
      <c r="J1166" s="264">
        <v>1157</v>
      </c>
      <c r="K1166" s="264">
        <v>2763</v>
      </c>
      <c r="L1166" s="264">
        <v>2738</v>
      </c>
      <c r="M1166" s="264">
        <v>2517</v>
      </c>
      <c r="N1166" s="267">
        <v>0.963467048710602</v>
      </c>
      <c r="O1166" s="266">
        <v>76665</v>
      </c>
      <c r="P1166" s="294">
        <v>0.9</v>
      </c>
      <c r="Q1166" s="267">
        <v>0.922886452069331</v>
      </c>
      <c r="R1166" s="267">
        <v>0.96969696969697</v>
      </c>
      <c r="S1166" s="267">
        <v>0.990951863916033</v>
      </c>
      <c r="T1166" s="295">
        <v>-0.0468105176276383</v>
      </c>
      <c r="U1166" s="266">
        <v>79572</v>
      </c>
      <c r="V1166" s="266">
        <v>65202</v>
      </c>
      <c r="W1166" s="267">
        <v>0.819408837279445</v>
      </c>
      <c r="X1166" s="267">
        <v>0.857446055889636</v>
      </c>
      <c r="Y1166" s="268">
        <v>0.834776334776335</v>
      </c>
      <c r="Z1166" s="268">
        <v>0.910966340933768</v>
      </c>
      <c r="AA1166" s="295">
        <v>0.0226697211133009</v>
      </c>
      <c r="AB1166" s="264">
        <v>17525</v>
      </c>
      <c r="AC1166" s="264">
        <v>15823</v>
      </c>
      <c r="AD1166" s="264">
        <v>18202</v>
      </c>
      <c r="AE1166" s="264">
        <v>16069</v>
      </c>
      <c r="AF1166" s="268">
        <v>0.902881597717546</v>
      </c>
      <c r="AG1166" s="268">
        <v>0.882815075266454</v>
      </c>
      <c r="AH1166" s="295">
        <v>0.0200665224510922</v>
      </c>
    </row>
    <row r="1167" spans="1:34">
      <c r="A1167" s="315" t="s">
        <v>1972</v>
      </c>
      <c r="B1167" s="321" t="s">
        <v>3354</v>
      </c>
      <c r="C1167" s="293" t="s">
        <v>2124</v>
      </c>
      <c r="D1167" s="321" t="s">
        <v>2125</v>
      </c>
      <c r="E1167" s="263">
        <v>4924</v>
      </c>
      <c r="F1167" s="263">
        <v>4764</v>
      </c>
      <c r="G1167" s="263">
        <v>3961</v>
      </c>
      <c r="H1167" s="264">
        <v>2554</v>
      </c>
      <c r="I1167" s="264">
        <v>2430</v>
      </c>
      <c r="J1167" s="264">
        <v>2348</v>
      </c>
      <c r="K1167" s="264">
        <v>5525</v>
      </c>
      <c r="L1167" s="264">
        <v>5335</v>
      </c>
      <c r="M1167" s="264">
        <v>4705</v>
      </c>
      <c r="N1167" s="267">
        <v>0.953468978140879</v>
      </c>
      <c r="O1167" s="266">
        <v>134913</v>
      </c>
      <c r="P1167" s="294">
        <v>0.9</v>
      </c>
      <c r="Q1167" s="267">
        <v>0.967506092607636</v>
      </c>
      <c r="R1167" s="267">
        <v>0.951448707909162</v>
      </c>
      <c r="S1167" s="267">
        <v>0.965610859728507</v>
      </c>
      <c r="T1167" s="295">
        <v>0.016057384698474</v>
      </c>
      <c r="U1167" s="266">
        <v>141497</v>
      </c>
      <c r="V1167" s="266">
        <v>116572</v>
      </c>
      <c r="W1167" s="267">
        <v>0.823847855431564</v>
      </c>
      <c r="X1167" s="267">
        <v>0.80442729488221</v>
      </c>
      <c r="Y1167" s="268">
        <v>0.919342208300705</v>
      </c>
      <c r="Z1167" s="268">
        <v>0.85158371040724</v>
      </c>
      <c r="AA1167" s="295">
        <v>-0.114914913418495</v>
      </c>
      <c r="AB1167" s="264">
        <v>31735</v>
      </c>
      <c r="AC1167" s="264">
        <v>26784</v>
      </c>
      <c r="AD1167" s="264">
        <v>32678</v>
      </c>
      <c r="AE1167" s="264">
        <v>27974</v>
      </c>
      <c r="AF1167" s="268">
        <v>0.843989286276981</v>
      </c>
      <c r="AG1167" s="268">
        <v>0.856049941856907</v>
      </c>
      <c r="AH1167" s="295">
        <v>-0.0120606555799255</v>
      </c>
    </row>
    <row r="1168" spans="1:34">
      <c r="A1168" s="315" t="s">
        <v>1972</v>
      </c>
      <c r="B1168" s="321" t="s">
        <v>3354</v>
      </c>
      <c r="C1168" s="293" t="s">
        <v>2126</v>
      </c>
      <c r="D1168" s="321" t="s">
        <v>2127</v>
      </c>
      <c r="E1168" s="263">
        <v>4508</v>
      </c>
      <c r="F1168" s="263">
        <v>4358</v>
      </c>
      <c r="G1168" s="263">
        <v>3047</v>
      </c>
      <c r="H1168" s="264">
        <v>2270</v>
      </c>
      <c r="I1168" s="264">
        <v>2212</v>
      </c>
      <c r="J1168" s="264">
        <v>1874</v>
      </c>
      <c r="K1168" s="264">
        <v>4769</v>
      </c>
      <c r="L1168" s="264">
        <v>4593</v>
      </c>
      <c r="M1168" s="264">
        <v>3624</v>
      </c>
      <c r="N1168" s="267">
        <v>0.953187738713152</v>
      </c>
      <c r="O1168" s="266">
        <v>116796</v>
      </c>
      <c r="P1168" s="294">
        <v>0.9</v>
      </c>
      <c r="Q1168" s="267">
        <v>0.966725820763088</v>
      </c>
      <c r="R1168" s="267">
        <v>0.974449339207048</v>
      </c>
      <c r="S1168" s="267">
        <v>0.963094988467184</v>
      </c>
      <c r="T1168" s="295">
        <v>-0.00772351844396058</v>
      </c>
      <c r="U1168" s="266">
        <v>122532</v>
      </c>
      <c r="V1168" s="266">
        <v>90330</v>
      </c>
      <c r="W1168" s="267">
        <v>0.73719518166683</v>
      </c>
      <c r="X1168" s="267">
        <v>0.675909494232476</v>
      </c>
      <c r="Y1168" s="268">
        <v>0.825550660792952</v>
      </c>
      <c r="Z1168" s="268">
        <v>0.759907737471168</v>
      </c>
      <c r="AA1168" s="295">
        <v>-0.149641166560476</v>
      </c>
      <c r="AB1168" s="264">
        <v>28088</v>
      </c>
      <c r="AC1168" s="264">
        <v>21015</v>
      </c>
      <c r="AD1168" s="264">
        <v>28111</v>
      </c>
      <c r="AE1168" s="264">
        <v>21526</v>
      </c>
      <c r="AF1168" s="268">
        <v>0.748184277983481</v>
      </c>
      <c r="AG1168" s="268">
        <v>0.765750062253211</v>
      </c>
      <c r="AH1168" s="295">
        <v>-0.01756578426973</v>
      </c>
    </row>
    <row r="1169" spans="1:34">
      <c r="A1169" s="315" t="s">
        <v>1972</v>
      </c>
      <c r="B1169" s="321" t="s">
        <v>3354</v>
      </c>
      <c r="C1169" s="293" t="s">
        <v>2128</v>
      </c>
      <c r="D1169" s="321" t="s">
        <v>2129</v>
      </c>
      <c r="E1169" s="263">
        <v>4090</v>
      </c>
      <c r="F1169" s="263">
        <v>3540</v>
      </c>
      <c r="G1169" s="263">
        <v>3058</v>
      </c>
      <c r="H1169" s="264">
        <v>2049</v>
      </c>
      <c r="I1169" s="264">
        <v>1986</v>
      </c>
      <c r="J1169" s="264">
        <v>1767</v>
      </c>
      <c r="K1169" s="264">
        <v>3932</v>
      </c>
      <c r="L1169" s="264">
        <v>3835</v>
      </c>
      <c r="M1169" s="264">
        <v>3092</v>
      </c>
      <c r="N1169" s="267">
        <v>0.947983710858504</v>
      </c>
      <c r="O1169" s="266">
        <v>102660</v>
      </c>
      <c r="P1169" s="294">
        <v>0.9</v>
      </c>
      <c r="Q1169" s="267">
        <v>0.865525672371638</v>
      </c>
      <c r="R1169" s="267">
        <v>0.969253294289897</v>
      </c>
      <c r="S1169" s="267">
        <v>0.975330620549339</v>
      </c>
      <c r="T1169" s="295">
        <v>-0.103727621918259</v>
      </c>
      <c r="U1169" s="266">
        <v>108293</v>
      </c>
      <c r="V1169" s="266">
        <v>87478</v>
      </c>
      <c r="W1169" s="267">
        <v>0.807789977191508</v>
      </c>
      <c r="X1169" s="267">
        <v>0.747677261613692</v>
      </c>
      <c r="Y1169" s="268">
        <v>0.862371888726208</v>
      </c>
      <c r="Z1169" s="268">
        <v>0.786368260427263</v>
      </c>
      <c r="AA1169" s="295">
        <v>-0.114694627112516</v>
      </c>
      <c r="AB1169" s="264">
        <v>24882</v>
      </c>
      <c r="AC1169" s="264">
        <v>20426</v>
      </c>
      <c r="AD1169" s="264">
        <v>25289</v>
      </c>
      <c r="AE1169" s="264">
        <v>20883</v>
      </c>
      <c r="AF1169" s="268">
        <v>0.820914717466442</v>
      </c>
      <c r="AG1169" s="268">
        <v>0.82577405195935</v>
      </c>
      <c r="AH1169" s="295">
        <v>-0.00485933449290832</v>
      </c>
    </row>
    <row r="1170" spans="1:34">
      <c r="A1170" s="315" t="s">
        <v>1972</v>
      </c>
      <c r="B1170" s="321" t="s">
        <v>3354</v>
      </c>
      <c r="C1170" s="293" t="s">
        <v>2130</v>
      </c>
      <c r="D1170" s="321" t="s">
        <v>2131</v>
      </c>
      <c r="E1170" s="263">
        <v>3168</v>
      </c>
      <c r="F1170" s="263">
        <v>2905</v>
      </c>
      <c r="G1170" s="263">
        <v>2363</v>
      </c>
      <c r="H1170" s="264">
        <v>1509</v>
      </c>
      <c r="I1170" s="264">
        <v>1504</v>
      </c>
      <c r="J1170" s="264">
        <v>1341</v>
      </c>
      <c r="K1170" s="264">
        <v>3048</v>
      </c>
      <c r="L1170" s="264">
        <v>3039</v>
      </c>
      <c r="M1170" s="264">
        <v>2542</v>
      </c>
      <c r="N1170" s="267">
        <v>0.950299087247682</v>
      </c>
      <c r="O1170" s="266">
        <v>79751</v>
      </c>
      <c r="P1170" s="294">
        <v>0.9</v>
      </c>
      <c r="Q1170" s="267">
        <v>0.916982323232323</v>
      </c>
      <c r="R1170" s="267">
        <v>0.996686547382372</v>
      </c>
      <c r="S1170" s="267">
        <v>0.997047244094488</v>
      </c>
      <c r="T1170" s="295">
        <v>-0.0797042241500492</v>
      </c>
      <c r="U1170" s="266">
        <v>83922</v>
      </c>
      <c r="V1170" s="266">
        <v>66242</v>
      </c>
      <c r="W1170" s="267">
        <v>0.789328185696242</v>
      </c>
      <c r="X1170" s="267">
        <v>0.745896464646465</v>
      </c>
      <c r="Y1170" s="268">
        <v>0.888667992047714</v>
      </c>
      <c r="Z1170" s="268">
        <v>0.833989501312336</v>
      </c>
      <c r="AA1170" s="295">
        <v>-0.142771527401249</v>
      </c>
      <c r="AB1170" s="264">
        <v>19212</v>
      </c>
      <c r="AC1170" s="264">
        <v>16057</v>
      </c>
      <c r="AD1170" s="264">
        <v>19454</v>
      </c>
      <c r="AE1170" s="264">
        <v>15939</v>
      </c>
      <c r="AF1170" s="268">
        <v>0.835779721007703</v>
      </c>
      <c r="AG1170" s="268">
        <v>0.819317364038244</v>
      </c>
      <c r="AH1170" s="295">
        <v>0.0164623569694594</v>
      </c>
    </row>
    <row r="1171" spans="1:34">
      <c r="A1171" s="315" t="s">
        <v>1972</v>
      </c>
      <c r="B1171" s="321" t="s">
        <v>3354</v>
      </c>
      <c r="C1171" s="293" t="s">
        <v>2132</v>
      </c>
      <c r="D1171" s="321" t="s">
        <v>2133</v>
      </c>
      <c r="E1171" s="263">
        <v>1981</v>
      </c>
      <c r="F1171" s="263">
        <v>1791</v>
      </c>
      <c r="G1171" s="263">
        <v>1586</v>
      </c>
      <c r="H1171" s="264">
        <v>933</v>
      </c>
      <c r="I1171" s="264">
        <v>931</v>
      </c>
      <c r="J1171" s="264">
        <v>878</v>
      </c>
      <c r="K1171" s="264">
        <v>1884</v>
      </c>
      <c r="L1171" s="264">
        <v>1865</v>
      </c>
      <c r="M1171" s="264">
        <v>1616</v>
      </c>
      <c r="N1171" s="267">
        <v>0.976790085969673</v>
      </c>
      <c r="O1171" s="266">
        <v>51470</v>
      </c>
      <c r="P1171" s="294">
        <v>0.9</v>
      </c>
      <c r="Q1171" s="267">
        <v>0.904088844018173</v>
      </c>
      <c r="R1171" s="267">
        <v>0.997856377277599</v>
      </c>
      <c r="S1171" s="267">
        <v>0.989915074309979</v>
      </c>
      <c r="T1171" s="295">
        <v>-0.0937675332594264</v>
      </c>
      <c r="U1171" s="266">
        <v>52693</v>
      </c>
      <c r="V1171" s="266">
        <v>45581</v>
      </c>
      <c r="W1171" s="267">
        <v>0.865029510561175</v>
      </c>
      <c r="X1171" s="267">
        <v>0.800605754669359</v>
      </c>
      <c r="Y1171" s="268">
        <v>0.941050375133976</v>
      </c>
      <c r="Z1171" s="268">
        <v>0.857749469214437</v>
      </c>
      <c r="AA1171" s="295">
        <v>-0.140444620464617</v>
      </c>
      <c r="AB1171" s="264">
        <v>12068</v>
      </c>
      <c r="AC1171" s="264">
        <v>10527</v>
      </c>
      <c r="AD1171" s="264">
        <v>12100</v>
      </c>
      <c r="AE1171" s="264">
        <v>10555</v>
      </c>
      <c r="AF1171" s="268">
        <v>0.872306927411336</v>
      </c>
      <c r="AG1171" s="268">
        <v>0.872314049586777</v>
      </c>
      <c r="AH1171" s="295">
        <v>-7.12217544107663e-6</v>
      </c>
    </row>
    <row r="1172" spans="1:34">
      <c r="A1172" s="315" t="s">
        <v>1972</v>
      </c>
      <c r="B1172" s="321" t="s">
        <v>3354</v>
      </c>
      <c r="C1172" s="293" t="s">
        <v>2134</v>
      </c>
      <c r="D1172" s="321" t="s">
        <v>2135</v>
      </c>
      <c r="E1172" s="263">
        <v>3040</v>
      </c>
      <c r="F1172" s="263">
        <v>2858</v>
      </c>
      <c r="G1172" s="263">
        <v>2485</v>
      </c>
      <c r="H1172" s="264">
        <v>1650</v>
      </c>
      <c r="I1172" s="264">
        <v>1613</v>
      </c>
      <c r="J1172" s="264">
        <v>1439</v>
      </c>
      <c r="K1172" s="264">
        <v>3299</v>
      </c>
      <c r="L1172" s="264">
        <v>3198</v>
      </c>
      <c r="M1172" s="264">
        <v>2770</v>
      </c>
      <c r="N1172" s="267">
        <v>0.95008175872093</v>
      </c>
      <c r="O1172" s="266">
        <v>83668</v>
      </c>
      <c r="P1172" s="294">
        <v>0.9</v>
      </c>
      <c r="Q1172" s="267">
        <v>0.940131578947368</v>
      </c>
      <c r="R1172" s="267">
        <v>0.977575757575758</v>
      </c>
      <c r="S1172" s="267">
        <v>0.969384662018794</v>
      </c>
      <c r="T1172" s="295">
        <v>-0.0374441786283891</v>
      </c>
      <c r="U1172" s="266">
        <v>88064</v>
      </c>
      <c r="V1172" s="266">
        <v>73149</v>
      </c>
      <c r="W1172" s="267">
        <v>0.830634538517442</v>
      </c>
      <c r="X1172" s="267">
        <v>0.817434210526316</v>
      </c>
      <c r="Y1172" s="268">
        <v>0.872121212121212</v>
      </c>
      <c r="Z1172" s="268">
        <v>0.839648378296453</v>
      </c>
      <c r="AA1172" s="295">
        <v>-0.0546870015948963</v>
      </c>
      <c r="AB1172" s="264">
        <v>19742</v>
      </c>
      <c r="AC1172" s="264">
        <v>16689</v>
      </c>
      <c r="AD1172" s="264">
        <v>19772</v>
      </c>
      <c r="AE1172" s="264">
        <v>16785</v>
      </c>
      <c r="AF1172" s="268">
        <v>0.845355080538952</v>
      </c>
      <c r="AG1172" s="268">
        <v>0.848927776653854</v>
      </c>
      <c r="AH1172" s="295">
        <v>-0.00357269611490141</v>
      </c>
    </row>
    <row r="1173" spans="1:34">
      <c r="A1173" s="315" t="s">
        <v>1972</v>
      </c>
      <c r="B1173" s="321" t="s">
        <v>3354</v>
      </c>
      <c r="C1173" s="293" t="s">
        <v>2136</v>
      </c>
      <c r="D1173" s="321" t="s">
        <v>2137</v>
      </c>
      <c r="E1173" s="263">
        <v>2827</v>
      </c>
      <c r="F1173" s="263">
        <v>2584</v>
      </c>
      <c r="G1173" s="263">
        <v>2303</v>
      </c>
      <c r="H1173" s="264">
        <v>1346</v>
      </c>
      <c r="I1173" s="264">
        <v>1317</v>
      </c>
      <c r="J1173" s="264">
        <v>1090</v>
      </c>
      <c r="K1173" s="264">
        <v>2745</v>
      </c>
      <c r="L1173" s="264">
        <v>2685</v>
      </c>
      <c r="M1173" s="264">
        <v>2367</v>
      </c>
      <c r="N1173" s="267">
        <v>0.947076046323164</v>
      </c>
      <c r="O1173" s="266">
        <v>72457</v>
      </c>
      <c r="P1173" s="294">
        <v>0.9</v>
      </c>
      <c r="Q1173" s="267">
        <v>0.914043155288291</v>
      </c>
      <c r="R1173" s="267">
        <v>0.978454680534918</v>
      </c>
      <c r="S1173" s="267">
        <v>0.978142076502732</v>
      </c>
      <c r="T1173" s="295">
        <v>-0.0644115252466267</v>
      </c>
      <c r="U1173" s="266">
        <v>76506</v>
      </c>
      <c r="V1173" s="266">
        <v>62623</v>
      </c>
      <c r="W1173" s="267">
        <v>0.818537108200664</v>
      </c>
      <c r="X1173" s="267">
        <v>0.814644499469402</v>
      </c>
      <c r="Y1173" s="268">
        <v>0.809806835066865</v>
      </c>
      <c r="Z1173" s="268">
        <v>0.862295081967213</v>
      </c>
      <c r="AA1173" s="295">
        <v>0.00483766440253741</v>
      </c>
      <c r="AB1173" s="264">
        <v>17187</v>
      </c>
      <c r="AC1173" s="264">
        <v>14501</v>
      </c>
      <c r="AD1173" s="264">
        <v>17431</v>
      </c>
      <c r="AE1173" s="264">
        <v>14444</v>
      </c>
      <c r="AF1173" s="268">
        <v>0.843719090009891</v>
      </c>
      <c r="AG1173" s="268">
        <v>0.828638632321726</v>
      </c>
      <c r="AH1173" s="295">
        <v>0.0150804576881656</v>
      </c>
    </row>
    <row r="1174" spans="1:34">
      <c r="A1174" s="315" t="s">
        <v>1972</v>
      </c>
      <c r="B1174" s="321" t="s">
        <v>3354</v>
      </c>
      <c r="C1174" s="293" t="s">
        <v>2138</v>
      </c>
      <c r="D1174" s="321" t="s">
        <v>2139</v>
      </c>
      <c r="E1174" s="263">
        <v>1689</v>
      </c>
      <c r="F1174" s="263">
        <v>1513</v>
      </c>
      <c r="G1174" s="263">
        <v>1054</v>
      </c>
      <c r="H1174" s="264">
        <v>837</v>
      </c>
      <c r="I1174" s="264">
        <v>834</v>
      </c>
      <c r="J1174" s="264">
        <v>623</v>
      </c>
      <c r="K1174" s="264">
        <v>1651</v>
      </c>
      <c r="L1174" s="264">
        <v>1527</v>
      </c>
      <c r="M1174" s="264">
        <v>1049</v>
      </c>
      <c r="N1174" s="267">
        <v>0.875271219575071</v>
      </c>
      <c r="O1174" s="266">
        <v>40743</v>
      </c>
      <c r="P1174" s="294">
        <v>0.9</v>
      </c>
      <c r="Q1174" s="267">
        <v>0.895796329188869</v>
      </c>
      <c r="R1174" s="267">
        <v>0.996415770609319</v>
      </c>
      <c r="S1174" s="267">
        <v>0.924894003634161</v>
      </c>
      <c r="T1174" s="295">
        <v>-0.10061944142045</v>
      </c>
      <c r="U1174" s="266">
        <v>46549</v>
      </c>
      <c r="V1174" s="266">
        <v>28206</v>
      </c>
      <c r="W1174" s="267">
        <v>0.605942125502159</v>
      </c>
      <c r="X1174" s="267">
        <v>0.624037892243931</v>
      </c>
      <c r="Y1174" s="268">
        <v>0.744324970131422</v>
      </c>
      <c r="Z1174" s="268">
        <v>0.635372501514234</v>
      </c>
      <c r="AA1174" s="295">
        <v>-0.12028707788749</v>
      </c>
      <c r="AB1174" s="264">
        <v>10480</v>
      </c>
      <c r="AC1174" s="264">
        <v>6815</v>
      </c>
      <c r="AD1174" s="264">
        <v>10380</v>
      </c>
      <c r="AE1174" s="264">
        <v>6291</v>
      </c>
      <c r="AF1174" s="268">
        <v>0.650286259541985</v>
      </c>
      <c r="AG1174" s="268">
        <v>0.60606936416185</v>
      </c>
      <c r="AH1174" s="295">
        <v>0.044216895380135</v>
      </c>
    </row>
    <row r="1175" spans="1:34">
      <c r="A1175" s="315" t="s">
        <v>1972</v>
      </c>
      <c r="B1175" s="321" t="s">
        <v>3356</v>
      </c>
      <c r="C1175" s="293" t="s">
        <v>2140</v>
      </c>
      <c r="D1175" s="321" t="s">
        <v>2141</v>
      </c>
      <c r="E1175" s="263">
        <v>1686</v>
      </c>
      <c r="F1175" s="263">
        <v>1651</v>
      </c>
      <c r="G1175" s="263">
        <v>1605</v>
      </c>
      <c r="H1175" s="264">
        <v>649</v>
      </c>
      <c r="I1175" s="264">
        <v>637</v>
      </c>
      <c r="J1175" s="264">
        <v>634</v>
      </c>
      <c r="K1175" s="264">
        <v>1065</v>
      </c>
      <c r="L1175" s="264">
        <v>1027</v>
      </c>
      <c r="M1175" s="264">
        <v>1019</v>
      </c>
      <c r="N1175" s="267">
        <v>0.984319787985866</v>
      </c>
      <c r="O1175" s="266">
        <v>35656</v>
      </c>
      <c r="P1175" s="294">
        <v>0.9</v>
      </c>
      <c r="Q1175" s="267">
        <v>0.979240806642942</v>
      </c>
      <c r="R1175" s="267">
        <v>0.981510015408321</v>
      </c>
      <c r="S1175" s="267">
        <v>0.964319248826291</v>
      </c>
      <c r="T1175" s="295">
        <v>-0.00226920876537862</v>
      </c>
      <c r="U1175" s="266">
        <v>36224</v>
      </c>
      <c r="V1175" s="266">
        <v>34721</v>
      </c>
      <c r="W1175" s="267">
        <v>0.958508171378092</v>
      </c>
      <c r="X1175" s="267">
        <v>0.951957295373665</v>
      </c>
      <c r="Y1175" s="268">
        <v>0.976887519260401</v>
      </c>
      <c r="Z1175" s="268">
        <v>0.956807511737089</v>
      </c>
      <c r="AA1175" s="295">
        <v>-0.0249302238867352</v>
      </c>
      <c r="AB1175" s="264">
        <v>8182</v>
      </c>
      <c r="AC1175" s="264">
        <v>7821</v>
      </c>
      <c r="AD1175" s="264">
        <v>8405</v>
      </c>
      <c r="AE1175" s="264">
        <v>8071</v>
      </c>
      <c r="AF1175" s="268">
        <v>0.955878758249817</v>
      </c>
      <c r="AG1175" s="268">
        <v>0.960261748958953</v>
      </c>
      <c r="AH1175" s="295">
        <v>-0.00438299070913628</v>
      </c>
    </row>
    <row r="1176" spans="1:34">
      <c r="A1176" s="315" t="s">
        <v>1972</v>
      </c>
      <c r="B1176" s="321" t="s">
        <v>3356</v>
      </c>
      <c r="C1176" s="293" t="s">
        <v>2142</v>
      </c>
      <c r="D1176" s="321" t="s">
        <v>2143</v>
      </c>
      <c r="E1176" s="263">
        <v>6107</v>
      </c>
      <c r="F1176" s="263">
        <v>5978</v>
      </c>
      <c r="G1176" s="263">
        <v>5638</v>
      </c>
      <c r="H1176" s="264">
        <v>2680</v>
      </c>
      <c r="I1176" s="264">
        <v>2579</v>
      </c>
      <c r="J1176" s="264">
        <v>2494</v>
      </c>
      <c r="K1176" s="264">
        <v>3857</v>
      </c>
      <c r="L1176" s="264">
        <v>3785</v>
      </c>
      <c r="M1176" s="264">
        <v>3554</v>
      </c>
      <c r="N1176" s="267">
        <v>0.964735223331467</v>
      </c>
      <c r="O1176" s="266">
        <v>132681</v>
      </c>
      <c r="P1176" s="294">
        <v>0.9</v>
      </c>
      <c r="Q1176" s="267">
        <v>0.978876698870149</v>
      </c>
      <c r="R1176" s="267">
        <v>0.962313432835821</v>
      </c>
      <c r="S1176" s="267">
        <v>0.981332641949702</v>
      </c>
      <c r="T1176" s="295">
        <v>0.0165632660343281</v>
      </c>
      <c r="U1176" s="266">
        <v>137531</v>
      </c>
      <c r="V1176" s="266">
        <v>128341</v>
      </c>
      <c r="W1176" s="267">
        <v>0.93317870152911</v>
      </c>
      <c r="X1176" s="267">
        <v>0.923202881938759</v>
      </c>
      <c r="Y1176" s="268">
        <v>0.930597014925373</v>
      </c>
      <c r="Z1176" s="268">
        <v>0.921441534871662</v>
      </c>
      <c r="AA1176" s="295">
        <v>-0.0073941329866144</v>
      </c>
      <c r="AB1176" s="264">
        <v>30616</v>
      </c>
      <c r="AC1176" s="264">
        <v>28618</v>
      </c>
      <c r="AD1176" s="264">
        <v>32373</v>
      </c>
      <c r="AE1176" s="264">
        <v>30253</v>
      </c>
      <c r="AF1176" s="268">
        <v>0.934740005226026</v>
      </c>
      <c r="AG1176" s="268">
        <v>0.934513329008742</v>
      </c>
      <c r="AH1176" s="295">
        <v>0.000226676217283783</v>
      </c>
    </row>
    <row r="1177" spans="1:34">
      <c r="A1177" s="315" t="s">
        <v>1972</v>
      </c>
      <c r="B1177" s="321" t="s">
        <v>3356</v>
      </c>
      <c r="C1177" s="293" t="s">
        <v>2144</v>
      </c>
      <c r="D1177" s="321" t="s">
        <v>2145</v>
      </c>
      <c r="E1177" s="263">
        <v>6229</v>
      </c>
      <c r="F1177" s="263">
        <v>6130</v>
      </c>
      <c r="G1177" s="263">
        <v>5773</v>
      </c>
      <c r="H1177" s="264">
        <v>2797</v>
      </c>
      <c r="I1177" s="264">
        <v>2763</v>
      </c>
      <c r="J1177" s="264">
        <v>2639</v>
      </c>
      <c r="K1177" s="264">
        <v>3946</v>
      </c>
      <c r="L1177" s="264">
        <v>3905</v>
      </c>
      <c r="M1177" s="264">
        <v>3720</v>
      </c>
      <c r="N1177" s="267">
        <v>0.97680742162508</v>
      </c>
      <c r="O1177" s="266">
        <v>140461</v>
      </c>
      <c r="P1177" s="294">
        <v>0.9</v>
      </c>
      <c r="Q1177" s="267">
        <v>0.984106598169851</v>
      </c>
      <c r="R1177" s="267">
        <v>0.987844118698606</v>
      </c>
      <c r="S1177" s="267">
        <v>0.989609731373543</v>
      </c>
      <c r="T1177" s="295">
        <v>-0.00373752052875498</v>
      </c>
      <c r="U1177" s="266">
        <v>143796</v>
      </c>
      <c r="V1177" s="266">
        <v>133602</v>
      </c>
      <c r="W1177" s="267">
        <v>0.929107902862388</v>
      </c>
      <c r="X1177" s="267">
        <v>0.926794027933858</v>
      </c>
      <c r="Y1177" s="268">
        <v>0.943510904540579</v>
      </c>
      <c r="Z1177" s="268">
        <v>0.94272681196148</v>
      </c>
      <c r="AA1177" s="295">
        <v>-0.0167168766067214</v>
      </c>
      <c r="AB1177" s="264">
        <v>31610</v>
      </c>
      <c r="AC1177" s="264">
        <v>29454</v>
      </c>
      <c r="AD1177" s="264">
        <v>33108</v>
      </c>
      <c r="AE1177" s="264">
        <v>30316</v>
      </c>
      <c r="AF1177" s="268">
        <v>0.931793736159443</v>
      </c>
      <c r="AG1177" s="268">
        <v>0.915669928718135</v>
      </c>
      <c r="AH1177" s="295">
        <v>0.0161238074413086</v>
      </c>
    </row>
    <row r="1178" spans="1:34">
      <c r="A1178" s="315" t="s">
        <v>1972</v>
      </c>
      <c r="B1178" s="321" t="s">
        <v>3356</v>
      </c>
      <c r="C1178" s="293" t="s">
        <v>2146</v>
      </c>
      <c r="D1178" s="321" t="s">
        <v>2147</v>
      </c>
      <c r="E1178" s="263">
        <v>4579</v>
      </c>
      <c r="F1178" s="263">
        <v>4505</v>
      </c>
      <c r="G1178" s="263">
        <v>4383</v>
      </c>
      <c r="H1178" s="264">
        <v>2028</v>
      </c>
      <c r="I1178" s="264">
        <v>1993</v>
      </c>
      <c r="J1178" s="264">
        <v>1966</v>
      </c>
      <c r="K1178" s="264">
        <v>2866</v>
      </c>
      <c r="L1178" s="264">
        <v>2833</v>
      </c>
      <c r="M1178" s="264">
        <v>2769</v>
      </c>
      <c r="N1178" s="267">
        <v>0.986881211547563</v>
      </c>
      <c r="O1178" s="266">
        <v>104264</v>
      </c>
      <c r="P1178" s="294">
        <v>0.9</v>
      </c>
      <c r="Q1178" s="267">
        <v>0.983839266215331</v>
      </c>
      <c r="R1178" s="267">
        <v>0.982741617357002</v>
      </c>
      <c r="S1178" s="267">
        <v>0.988485694347523</v>
      </c>
      <c r="T1178" s="295">
        <v>0.00109764885832897</v>
      </c>
      <c r="U1178" s="266">
        <v>105650</v>
      </c>
      <c r="V1178" s="266">
        <v>102037</v>
      </c>
      <c r="W1178" s="267">
        <v>0.965802176999527</v>
      </c>
      <c r="X1178" s="267">
        <v>0.957195894300065</v>
      </c>
      <c r="Y1178" s="268">
        <v>0.969428007889546</v>
      </c>
      <c r="Z1178" s="268">
        <v>0.966154919748779</v>
      </c>
      <c r="AA1178" s="295">
        <v>-0.0122321135894808</v>
      </c>
      <c r="AB1178" s="264">
        <v>23013</v>
      </c>
      <c r="AC1178" s="264">
        <v>22229</v>
      </c>
      <c r="AD1178" s="264">
        <v>23813</v>
      </c>
      <c r="AE1178" s="264">
        <v>23110</v>
      </c>
      <c r="AF1178" s="268">
        <v>0.965932299135271</v>
      </c>
      <c r="AG1178" s="268">
        <v>0.970478310166716</v>
      </c>
      <c r="AH1178" s="295">
        <v>-0.00454601103144436</v>
      </c>
    </row>
    <row r="1179" spans="1:34">
      <c r="A1179" s="315" t="s">
        <v>1972</v>
      </c>
      <c r="B1179" s="321" t="s">
        <v>3356</v>
      </c>
      <c r="C1179" s="293" t="s">
        <v>2148</v>
      </c>
      <c r="D1179" s="321" t="s">
        <v>2149</v>
      </c>
      <c r="E1179" s="263">
        <v>1962</v>
      </c>
      <c r="F1179" s="263">
        <v>1886</v>
      </c>
      <c r="G1179" s="263">
        <v>1761</v>
      </c>
      <c r="H1179" s="264">
        <v>941</v>
      </c>
      <c r="I1179" s="264">
        <v>877</v>
      </c>
      <c r="J1179" s="264">
        <v>862</v>
      </c>
      <c r="K1179" s="264">
        <v>1321</v>
      </c>
      <c r="L1179" s="264">
        <v>1288</v>
      </c>
      <c r="M1179" s="264">
        <v>1223</v>
      </c>
      <c r="N1179" s="267">
        <v>0.964050697192188</v>
      </c>
      <c r="O1179" s="266">
        <v>45562</v>
      </c>
      <c r="P1179" s="294">
        <v>0.9</v>
      </c>
      <c r="Q1179" s="267">
        <v>0.961264016309888</v>
      </c>
      <c r="R1179" s="267">
        <v>0.931987247608927</v>
      </c>
      <c r="S1179" s="267">
        <v>0.975018925056775</v>
      </c>
      <c r="T1179" s="295">
        <v>0.0292767687009612</v>
      </c>
      <c r="U1179" s="266">
        <v>47261</v>
      </c>
      <c r="V1179" s="266">
        <v>42438</v>
      </c>
      <c r="W1179" s="267">
        <v>0.897949683671526</v>
      </c>
      <c r="X1179" s="267">
        <v>0.897553516819572</v>
      </c>
      <c r="Y1179" s="268">
        <v>0.916046758767269</v>
      </c>
      <c r="Z1179" s="268">
        <v>0.925813777441332</v>
      </c>
      <c r="AA1179" s="295">
        <v>-0.018493241947697</v>
      </c>
      <c r="AB1179" s="264">
        <v>10573</v>
      </c>
      <c r="AC1179" s="264">
        <v>9509</v>
      </c>
      <c r="AD1179" s="264">
        <v>10875</v>
      </c>
      <c r="AE1179" s="264">
        <v>9828</v>
      </c>
      <c r="AF1179" s="268">
        <v>0.899366310413317</v>
      </c>
      <c r="AG1179" s="268">
        <v>0.903724137931034</v>
      </c>
      <c r="AH1179" s="295">
        <v>-0.00435782751771752</v>
      </c>
    </row>
    <row r="1180" spans="1:34">
      <c r="A1180" s="315" t="s">
        <v>1972</v>
      </c>
      <c r="B1180" s="321" t="s">
        <v>3356</v>
      </c>
      <c r="C1180" s="293" t="s">
        <v>2150</v>
      </c>
      <c r="D1180" s="321" t="s">
        <v>2151</v>
      </c>
      <c r="E1180" s="263">
        <v>2609</v>
      </c>
      <c r="F1180" s="263">
        <v>2572</v>
      </c>
      <c r="G1180" s="263">
        <v>2399</v>
      </c>
      <c r="H1180" s="264">
        <v>1196</v>
      </c>
      <c r="I1180" s="264">
        <v>1175</v>
      </c>
      <c r="J1180" s="264">
        <v>1140</v>
      </c>
      <c r="K1180" s="264">
        <v>1751</v>
      </c>
      <c r="L1180" s="264">
        <v>1719</v>
      </c>
      <c r="M1180" s="264">
        <v>1645</v>
      </c>
      <c r="N1180" s="267">
        <v>0.982247949831163</v>
      </c>
      <c r="O1180" s="266">
        <v>61086</v>
      </c>
      <c r="P1180" s="294">
        <v>0.9</v>
      </c>
      <c r="Q1180" s="267">
        <v>0.98581832119586</v>
      </c>
      <c r="R1180" s="267">
        <v>0.982441471571906</v>
      </c>
      <c r="S1180" s="267">
        <v>0.981724728726442</v>
      </c>
      <c r="T1180" s="295">
        <v>0.00337684962395413</v>
      </c>
      <c r="U1180" s="266">
        <v>62190</v>
      </c>
      <c r="V1180" s="266">
        <v>57707</v>
      </c>
      <c r="W1180" s="267">
        <v>0.927914455700273</v>
      </c>
      <c r="X1180" s="267">
        <v>0.9195093905711</v>
      </c>
      <c r="Y1180" s="268">
        <v>0.953177257525084</v>
      </c>
      <c r="Z1180" s="268">
        <v>0.939463163906339</v>
      </c>
      <c r="AA1180" s="295">
        <v>-0.0336678669539836</v>
      </c>
      <c r="AB1180" s="264">
        <v>13580</v>
      </c>
      <c r="AC1180" s="264">
        <v>12671</v>
      </c>
      <c r="AD1180" s="264">
        <v>14554</v>
      </c>
      <c r="AE1180" s="264">
        <v>13727</v>
      </c>
      <c r="AF1180" s="268">
        <v>0.933063328424153</v>
      </c>
      <c r="AG1180" s="268">
        <v>0.943177133434107</v>
      </c>
      <c r="AH1180" s="295">
        <v>-0.0101138050099543</v>
      </c>
    </row>
    <row r="1181" spans="1:34">
      <c r="A1181" s="315" t="s">
        <v>1972</v>
      </c>
      <c r="B1181" s="321" t="s">
        <v>3356</v>
      </c>
      <c r="C1181" s="293" t="s">
        <v>2152</v>
      </c>
      <c r="D1181" s="321" t="s">
        <v>2153</v>
      </c>
      <c r="E1181" s="263">
        <v>6766</v>
      </c>
      <c r="F1181" s="263">
        <v>6367</v>
      </c>
      <c r="G1181" s="263">
        <v>6094</v>
      </c>
      <c r="H1181" s="264">
        <v>2710</v>
      </c>
      <c r="I1181" s="264">
        <v>2618</v>
      </c>
      <c r="J1181" s="264">
        <v>2502</v>
      </c>
      <c r="K1181" s="264">
        <v>4121</v>
      </c>
      <c r="L1181" s="264">
        <v>3857</v>
      </c>
      <c r="M1181" s="264">
        <v>3792</v>
      </c>
      <c r="N1181" s="267">
        <v>0.954491996730919</v>
      </c>
      <c r="O1181" s="266">
        <v>143652</v>
      </c>
      <c r="P1181" s="294">
        <v>0.9</v>
      </c>
      <c r="Q1181" s="267">
        <v>0.941028672775643</v>
      </c>
      <c r="R1181" s="267">
        <v>0.966051660516605</v>
      </c>
      <c r="S1181" s="267">
        <v>0.935937879155545</v>
      </c>
      <c r="T1181" s="295">
        <v>-0.0250229877409622</v>
      </c>
      <c r="U1181" s="266">
        <v>150501</v>
      </c>
      <c r="V1181" s="266">
        <v>138068</v>
      </c>
      <c r="W1181" s="267">
        <v>0.917389253227553</v>
      </c>
      <c r="X1181" s="267">
        <v>0.900679869937925</v>
      </c>
      <c r="Y1181" s="268">
        <v>0.923247232472325</v>
      </c>
      <c r="Z1181" s="268">
        <v>0.920165008493084</v>
      </c>
      <c r="AA1181" s="295">
        <v>-0.0225673625343998</v>
      </c>
      <c r="AB1181" s="264">
        <v>32816</v>
      </c>
      <c r="AC1181" s="264">
        <v>29819</v>
      </c>
      <c r="AD1181" s="264">
        <v>34467</v>
      </c>
      <c r="AE1181" s="264">
        <v>31814</v>
      </c>
      <c r="AF1181" s="268">
        <v>0.908672598732326</v>
      </c>
      <c r="AG1181" s="268">
        <v>0.923027823715438</v>
      </c>
      <c r="AH1181" s="295">
        <v>-0.0143552249831123</v>
      </c>
    </row>
    <row r="1182" spans="1:34">
      <c r="A1182" s="315" t="s">
        <v>1972</v>
      </c>
      <c r="B1182" s="321" t="s">
        <v>3356</v>
      </c>
      <c r="C1182" s="293" t="s">
        <v>2154</v>
      </c>
      <c r="D1182" s="321" t="s">
        <v>2155</v>
      </c>
      <c r="E1182" s="263">
        <v>5209</v>
      </c>
      <c r="F1182" s="263">
        <v>5123</v>
      </c>
      <c r="G1182" s="263">
        <v>4578</v>
      </c>
      <c r="H1182" s="264">
        <v>2291</v>
      </c>
      <c r="I1182" s="264">
        <v>2275</v>
      </c>
      <c r="J1182" s="264">
        <v>2144</v>
      </c>
      <c r="K1182" s="264">
        <v>3279</v>
      </c>
      <c r="L1182" s="264">
        <v>3243</v>
      </c>
      <c r="M1182" s="264">
        <v>3120</v>
      </c>
      <c r="N1182" s="267">
        <v>0.985038928891007</v>
      </c>
      <c r="O1182" s="266">
        <v>117788</v>
      </c>
      <c r="P1182" s="294">
        <v>0.9</v>
      </c>
      <c r="Q1182" s="267">
        <v>0.983490113265502</v>
      </c>
      <c r="R1182" s="267">
        <v>0.993016150152772</v>
      </c>
      <c r="S1182" s="267">
        <v>0.989021043000915</v>
      </c>
      <c r="T1182" s="295">
        <v>-0.00952603688726961</v>
      </c>
      <c r="U1182" s="266">
        <v>119577</v>
      </c>
      <c r="V1182" s="266">
        <v>111809</v>
      </c>
      <c r="W1182" s="267">
        <v>0.935037674469171</v>
      </c>
      <c r="X1182" s="267">
        <v>0.8788635054713</v>
      </c>
      <c r="Y1182" s="268">
        <v>0.93583587952859</v>
      </c>
      <c r="Z1182" s="268">
        <v>0.951509606587374</v>
      </c>
      <c r="AA1182" s="295">
        <v>-0.0569723740572905</v>
      </c>
      <c r="AB1182" s="264">
        <v>26522</v>
      </c>
      <c r="AC1182" s="264">
        <v>24570</v>
      </c>
      <c r="AD1182" s="264">
        <v>27133</v>
      </c>
      <c r="AE1182" s="264">
        <v>25413</v>
      </c>
      <c r="AF1182" s="268">
        <v>0.926400723927306</v>
      </c>
      <c r="AG1182" s="268">
        <v>0.936608557844691</v>
      </c>
      <c r="AH1182" s="295">
        <v>-0.0102078339173853</v>
      </c>
    </row>
    <row r="1183" spans="1:34">
      <c r="A1183" s="315" t="s">
        <v>1972</v>
      </c>
      <c r="B1183" s="321" t="s">
        <v>3356</v>
      </c>
      <c r="C1183" s="293" t="s">
        <v>2156</v>
      </c>
      <c r="D1183" s="321" t="s">
        <v>2157</v>
      </c>
      <c r="E1183" s="263">
        <v>6096</v>
      </c>
      <c r="F1183" s="263">
        <v>5845</v>
      </c>
      <c r="G1183" s="263">
        <v>5654</v>
      </c>
      <c r="H1183" s="264">
        <v>2649</v>
      </c>
      <c r="I1183" s="264">
        <v>2506</v>
      </c>
      <c r="J1183" s="264">
        <v>2511</v>
      </c>
      <c r="K1183" s="264">
        <v>3833</v>
      </c>
      <c r="L1183" s="264">
        <v>3680</v>
      </c>
      <c r="M1183" s="264">
        <v>3595</v>
      </c>
      <c r="N1183" s="267">
        <v>0.959483922662591</v>
      </c>
      <c r="O1183" s="266">
        <v>129325</v>
      </c>
      <c r="P1183" s="294">
        <v>0.9</v>
      </c>
      <c r="Q1183" s="267">
        <v>0.958825459317585</v>
      </c>
      <c r="R1183" s="267">
        <v>0.946017365043413</v>
      </c>
      <c r="S1183" s="267">
        <v>0.96008348552048</v>
      </c>
      <c r="T1183" s="295">
        <v>0.0128080942741727</v>
      </c>
      <c r="U1183" s="266">
        <v>134786</v>
      </c>
      <c r="V1183" s="266">
        <v>126048</v>
      </c>
      <c r="W1183" s="267">
        <v>0.935171308592881</v>
      </c>
      <c r="X1183" s="267">
        <v>0.92749343832021</v>
      </c>
      <c r="Y1183" s="268">
        <v>0.947904869762174</v>
      </c>
      <c r="Z1183" s="268">
        <v>0.937907644142969</v>
      </c>
      <c r="AA1183" s="295">
        <v>-0.0204114314419643</v>
      </c>
      <c r="AB1183" s="264">
        <v>30018</v>
      </c>
      <c r="AC1183" s="264">
        <v>28236</v>
      </c>
      <c r="AD1183" s="264">
        <v>30565</v>
      </c>
      <c r="AE1183" s="264">
        <v>28868</v>
      </c>
      <c r="AF1183" s="268">
        <v>0.940635618628823</v>
      </c>
      <c r="AG1183" s="268">
        <v>0.944478979224603</v>
      </c>
      <c r="AH1183" s="295">
        <v>-0.00384336059578061</v>
      </c>
    </row>
    <row r="1184" spans="1:34">
      <c r="A1184" s="315" t="s">
        <v>1972</v>
      </c>
      <c r="B1184" s="321" t="s">
        <v>3356</v>
      </c>
      <c r="C1184" s="293" t="s">
        <v>2158</v>
      </c>
      <c r="D1184" s="321" t="s">
        <v>2159</v>
      </c>
      <c r="E1184" s="263">
        <v>4802</v>
      </c>
      <c r="F1184" s="263">
        <v>4750</v>
      </c>
      <c r="G1184" s="263">
        <v>4580</v>
      </c>
      <c r="H1184" s="264">
        <v>2011</v>
      </c>
      <c r="I1184" s="264">
        <v>1989</v>
      </c>
      <c r="J1184" s="264">
        <v>1954</v>
      </c>
      <c r="K1184" s="264">
        <v>3078</v>
      </c>
      <c r="L1184" s="264">
        <v>3061</v>
      </c>
      <c r="M1184" s="264">
        <v>2996</v>
      </c>
      <c r="N1184" s="267">
        <v>0.991936222853477</v>
      </c>
      <c r="O1184" s="266">
        <v>108250</v>
      </c>
      <c r="P1184" s="294">
        <v>0.9</v>
      </c>
      <c r="Q1184" s="267">
        <v>0.989171178675552</v>
      </c>
      <c r="R1184" s="267">
        <v>0.989060169070114</v>
      </c>
      <c r="S1184" s="267">
        <v>0.994476933073424</v>
      </c>
      <c r="T1184" s="295">
        <v>0.000111009605437418</v>
      </c>
      <c r="U1184" s="266">
        <v>109130</v>
      </c>
      <c r="V1184" s="266">
        <v>105388</v>
      </c>
      <c r="W1184" s="267">
        <v>0.965710620361037</v>
      </c>
      <c r="X1184" s="267">
        <v>0.953769262807164</v>
      </c>
      <c r="Y1184" s="268">
        <v>0.971655892590751</v>
      </c>
      <c r="Z1184" s="268">
        <v>0.973359324236517</v>
      </c>
      <c r="AA1184" s="295">
        <v>-0.0178866297835872</v>
      </c>
      <c r="AB1184" s="264">
        <v>24295</v>
      </c>
      <c r="AC1184" s="264">
        <v>23521</v>
      </c>
      <c r="AD1184" s="264">
        <v>24938</v>
      </c>
      <c r="AE1184" s="264">
        <v>24275</v>
      </c>
      <c r="AF1184" s="268">
        <v>0.968141592920354</v>
      </c>
      <c r="AG1184" s="268">
        <v>0.973414066885877</v>
      </c>
      <c r="AH1184" s="295">
        <v>-0.00527247396552299</v>
      </c>
    </row>
    <row r="1185" spans="1:34">
      <c r="A1185" s="315" t="s">
        <v>1972</v>
      </c>
      <c r="B1185" s="321" t="s">
        <v>3356</v>
      </c>
      <c r="C1185" s="293" t="s">
        <v>2160</v>
      </c>
      <c r="D1185" s="321" t="s">
        <v>2161</v>
      </c>
      <c r="E1185" s="263">
        <v>2945</v>
      </c>
      <c r="F1185" s="263">
        <v>2851</v>
      </c>
      <c r="G1185" s="263">
        <v>2692</v>
      </c>
      <c r="H1185" s="264">
        <v>1113</v>
      </c>
      <c r="I1185" s="264">
        <v>1101</v>
      </c>
      <c r="J1185" s="264">
        <v>1059</v>
      </c>
      <c r="K1185" s="264">
        <v>1782</v>
      </c>
      <c r="L1185" s="264">
        <v>1759</v>
      </c>
      <c r="M1185" s="264">
        <v>1695</v>
      </c>
      <c r="N1185" s="267">
        <v>0.984391259105099</v>
      </c>
      <c r="O1185" s="266">
        <v>62436</v>
      </c>
      <c r="P1185" s="294">
        <v>0.9</v>
      </c>
      <c r="Q1185" s="267">
        <v>0.968081494057725</v>
      </c>
      <c r="R1185" s="267">
        <v>0.98921832884097</v>
      </c>
      <c r="S1185" s="267">
        <v>0.98709315375982</v>
      </c>
      <c r="T1185" s="295">
        <v>-0.0211368347832455</v>
      </c>
      <c r="U1185" s="266">
        <v>63426</v>
      </c>
      <c r="V1185" s="266">
        <v>60551</v>
      </c>
      <c r="W1185" s="267">
        <v>0.954671585785009</v>
      </c>
      <c r="X1185" s="267">
        <v>0.914091680814941</v>
      </c>
      <c r="Y1185" s="268">
        <v>0.951482479784367</v>
      </c>
      <c r="Z1185" s="268">
        <v>0.951178451178451</v>
      </c>
      <c r="AA1185" s="295">
        <v>-0.037390798969426</v>
      </c>
      <c r="AB1185" s="264">
        <v>14650</v>
      </c>
      <c r="AC1185" s="264">
        <v>13948</v>
      </c>
      <c r="AD1185" s="264">
        <v>14618</v>
      </c>
      <c r="AE1185" s="264">
        <v>14037</v>
      </c>
      <c r="AF1185" s="268">
        <v>0.952081911262799</v>
      </c>
      <c r="AG1185" s="268">
        <v>0.960254480777124</v>
      </c>
      <c r="AH1185" s="295">
        <v>-0.00817256951432543</v>
      </c>
    </row>
    <row r="1186" spans="1:34">
      <c r="A1186" s="315" t="s">
        <v>1972</v>
      </c>
      <c r="B1186" s="321" t="s">
        <v>3356</v>
      </c>
      <c r="C1186" s="293" t="s">
        <v>2162</v>
      </c>
      <c r="D1186" s="321" t="s">
        <v>2163</v>
      </c>
      <c r="E1186" s="263">
        <v>7705</v>
      </c>
      <c r="F1186" s="263">
        <v>7451</v>
      </c>
      <c r="G1186" s="263">
        <v>7020</v>
      </c>
      <c r="H1186" s="264">
        <v>3186</v>
      </c>
      <c r="I1186" s="264">
        <v>3090</v>
      </c>
      <c r="J1186" s="264">
        <v>2973</v>
      </c>
      <c r="K1186" s="264">
        <v>4831</v>
      </c>
      <c r="L1186" s="264">
        <v>4698</v>
      </c>
      <c r="M1186" s="264">
        <v>4511</v>
      </c>
      <c r="N1186" s="267">
        <v>0.970040369088812</v>
      </c>
      <c r="O1186" s="266">
        <v>168205</v>
      </c>
      <c r="P1186" s="294">
        <v>0.9</v>
      </c>
      <c r="Q1186" s="267">
        <v>0.967034393251136</v>
      </c>
      <c r="R1186" s="267">
        <v>0.969868173258004</v>
      </c>
      <c r="S1186" s="267">
        <v>0.972469468019044</v>
      </c>
      <c r="T1186" s="295">
        <v>-0.00283378000686818</v>
      </c>
      <c r="U1186" s="266">
        <v>173400</v>
      </c>
      <c r="V1186" s="266">
        <v>161869</v>
      </c>
      <c r="W1186" s="267">
        <v>0.933500576701269</v>
      </c>
      <c r="X1186" s="267">
        <v>0.91109669046074</v>
      </c>
      <c r="Y1186" s="268">
        <v>0.933145009416196</v>
      </c>
      <c r="Z1186" s="268">
        <v>0.933761126060857</v>
      </c>
      <c r="AA1186" s="295">
        <v>-0.022048318955456</v>
      </c>
      <c r="AB1186" s="264">
        <v>38278</v>
      </c>
      <c r="AC1186" s="264">
        <v>35600</v>
      </c>
      <c r="AD1186" s="264">
        <v>39370</v>
      </c>
      <c r="AE1186" s="264">
        <v>36750</v>
      </c>
      <c r="AF1186" s="268">
        <v>0.930038142013689</v>
      </c>
      <c r="AG1186" s="268">
        <v>0.933451866903734</v>
      </c>
      <c r="AH1186" s="295">
        <v>-0.00341372489004454</v>
      </c>
    </row>
    <row r="1187" spans="1:34">
      <c r="A1187" s="315" t="s">
        <v>1972</v>
      </c>
      <c r="B1187" s="321" t="s">
        <v>3356</v>
      </c>
      <c r="C1187" s="293" t="s">
        <v>2164</v>
      </c>
      <c r="D1187" s="321" t="s">
        <v>2165</v>
      </c>
      <c r="E1187" s="263">
        <v>5618</v>
      </c>
      <c r="F1187" s="263">
        <v>5475</v>
      </c>
      <c r="G1187" s="263">
        <v>4944</v>
      </c>
      <c r="H1187" s="264">
        <v>2381</v>
      </c>
      <c r="I1187" s="264">
        <v>2170</v>
      </c>
      <c r="J1187" s="264">
        <v>2072</v>
      </c>
      <c r="K1187" s="264">
        <v>3603</v>
      </c>
      <c r="L1187" s="264">
        <v>3357</v>
      </c>
      <c r="M1187" s="264">
        <v>3237</v>
      </c>
      <c r="N1187" s="267">
        <v>0.922071773506297</v>
      </c>
      <c r="O1187" s="266">
        <v>116856</v>
      </c>
      <c r="P1187" s="294">
        <v>0.9</v>
      </c>
      <c r="Q1187" s="267">
        <v>0.974546101815593</v>
      </c>
      <c r="R1187" s="267">
        <v>0.911381772364553</v>
      </c>
      <c r="S1187" s="267">
        <v>0.931723563696919</v>
      </c>
      <c r="T1187" s="295">
        <v>0.06316432945104</v>
      </c>
      <c r="U1187" s="266">
        <v>126732</v>
      </c>
      <c r="V1187" s="266">
        <v>110052</v>
      </c>
      <c r="W1187" s="267">
        <v>0.868383675788278</v>
      </c>
      <c r="X1187" s="267">
        <v>0.88002847988608</v>
      </c>
      <c r="Y1187" s="268">
        <v>0.870222595548089</v>
      </c>
      <c r="Z1187" s="268">
        <v>0.89841798501249</v>
      </c>
      <c r="AA1187" s="295">
        <v>0.00980588433799146</v>
      </c>
      <c r="AB1187" s="264">
        <v>27435</v>
      </c>
      <c r="AC1187" s="264">
        <v>24248</v>
      </c>
      <c r="AD1187" s="264">
        <v>29144</v>
      </c>
      <c r="AE1187" s="264">
        <v>25285</v>
      </c>
      <c r="AF1187" s="268">
        <v>0.883834517951522</v>
      </c>
      <c r="AG1187" s="268">
        <v>0.867588525940159</v>
      </c>
      <c r="AH1187" s="295">
        <v>0.0162459920113626</v>
      </c>
    </row>
    <row r="1188" spans="1:34">
      <c r="A1188" s="315" t="s">
        <v>1972</v>
      </c>
      <c r="B1188" s="321" t="s">
        <v>3356</v>
      </c>
      <c r="C1188" s="293" t="s">
        <v>2166</v>
      </c>
      <c r="D1188" s="321" t="s">
        <v>2167</v>
      </c>
      <c r="E1188" s="263">
        <v>4139</v>
      </c>
      <c r="F1188" s="263">
        <v>3908</v>
      </c>
      <c r="G1188" s="263">
        <v>3820</v>
      </c>
      <c r="H1188" s="264">
        <v>1736</v>
      </c>
      <c r="I1188" s="264">
        <v>1645</v>
      </c>
      <c r="J1188" s="264">
        <v>1626</v>
      </c>
      <c r="K1188" s="264">
        <v>2646</v>
      </c>
      <c r="L1188" s="264">
        <v>2530</v>
      </c>
      <c r="M1188" s="264">
        <v>2486</v>
      </c>
      <c r="N1188" s="267">
        <v>0.953738052182898</v>
      </c>
      <c r="O1188" s="266">
        <v>92298</v>
      </c>
      <c r="P1188" s="294">
        <v>0.9</v>
      </c>
      <c r="Q1188" s="267">
        <v>0.944189417733752</v>
      </c>
      <c r="R1188" s="267">
        <v>0.94758064516129</v>
      </c>
      <c r="S1188" s="267">
        <v>0.956160241874528</v>
      </c>
      <c r="T1188" s="295">
        <v>-0.00339122742753828</v>
      </c>
      <c r="U1188" s="266">
        <v>96775</v>
      </c>
      <c r="V1188" s="266">
        <v>89770</v>
      </c>
      <c r="W1188" s="267">
        <v>0.927615603203307</v>
      </c>
      <c r="X1188" s="267">
        <v>0.922928243537086</v>
      </c>
      <c r="Y1188" s="268">
        <v>0.936635944700461</v>
      </c>
      <c r="Z1188" s="268">
        <v>0.939531368102797</v>
      </c>
      <c r="AA1188" s="295">
        <v>-0.0137077011633746</v>
      </c>
      <c r="AB1188" s="264">
        <v>21401</v>
      </c>
      <c r="AC1188" s="264">
        <v>19888</v>
      </c>
      <c r="AD1188" s="264">
        <v>22302</v>
      </c>
      <c r="AE1188" s="264">
        <v>20727</v>
      </c>
      <c r="AF1188" s="268">
        <v>0.929302369048175</v>
      </c>
      <c r="AG1188" s="268">
        <v>0.929378531073446</v>
      </c>
      <c r="AH1188" s="295">
        <v>-7.61620252710538e-5</v>
      </c>
    </row>
    <row r="1189" spans="1:34">
      <c r="A1189" s="315" t="s">
        <v>1972</v>
      </c>
      <c r="B1189" s="321" t="s">
        <v>3356</v>
      </c>
      <c r="C1189" s="293" t="s">
        <v>2168</v>
      </c>
      <c r="D1189" s="321" t="s">
        <v>2169</v>
      </c>
      <c r="E1189" s="263">
        <v>5990</v>
      </c>
      <c r="F1189" s="263">
        <v>5825</v>
      </c>
      <c r="G1189" s="263">
        <v>5421</v>
      </c>
      <c r="H1189" s="264">
        <v>2785</v>
      </c>
      <c r="I1189" s="264">
        <v>2701</v>
      </c>
      <c r="J1189" s="264">
        <v>2542</v>
      </c>
      <c r="K1189" s="264">
        <v>3925</v>
      </c>
      <c r="L1189" s="264">
        <v>3804</v>
      </c>
      <c r="M1189" s="264">
        <v>3590</v>
      </c>
      <c r="N1189" s="267">
        <v>0.965879447671385</v>
      </c>
      <c r="O1189" s="266">
        <v>138850</v>
      </c>
      <c r="P1189" s="294">
        <v>0.9</v>
      </c>
      <c r="Q1189" s="267">
        <v>0.97245409015025</v>
      </c>
      <c r="R1189" s="267">
        <v>0.96983842010772</v>
      </c>
      <c r="S1189" s="267">
        <v>0.969171974522293</v>
      </c>
      <c r="T1189" s="295">
        <v>0.00261567004253049</v>
      </c>
      <c r="U1189" s="266">
        <v>143755</v>
      </c>
      <c r="V1189" s="266">
        <v>131324</v>
      </c>
      <c r="W1189" s="267">
        <v>0.913526486035268</v>
      </c>
      <c r="X1189" s="267">
        <v>0.905008347245409</v>
      </c>
      <c r="Y1189" s="268">
        <v>0.912746858168761</v>
      </c>
      <c r="Z1189" s="268">
        <v>0.914649681528662</v>
      </c>
      <c r="AA1189" s="295">
        <v>-0.0077385109233522</v>
      </c>
      <c r="AB1189" s="264">
        <v>31376</v>
      </c>
      <c r="AC1189" s="264">
        <v>28468</v>
      </c>
      <c r="AD1189" s="264">
        <v>32563</v>
      </c>
      <c r="AE1189" s="264">
        <v>29854</v>
      </c>
      <c r="AF1189" s="268">
        <v>0.907317695053544</v>
      </c>
      <c r="AG1189" s="268">
        <v>0.916807419463809</v>
      </c>
      <c r="AH1189" s="295">
        <v>-0.00948972441026452</v>
      </c>
    </row>
    <row r="1190" spans="1:34">
      <c r="A1190" s="315" t="s">
        <v>1972</v>
      </c>
      <c r="B1190" s="321" t="s">
        <v>3356</v>
      </c>
      <c r="C1190" s="293" t="s">
        <v>2170</v>
      </c>
      <c r="D1190" s="321" t="s">
        <v>2171</v>
      </c>
      <c r="E1190" s="263">
        <v>5044</v>
      </c>
      <c r="F1190" s="263">
        <v>4956</v>
      </c>
      <c r="G1190" s="263">
        <v>4652</v>
      </c>
      <c r="H1190" s="264">
        <v>2273</v>
      </c>
      <c r="I1190" s="264">
        <v>2253</v>
      </c>
      <c r="J1190" s="264">
        <v>2176</v>
      </c>
      <c r="K1190" s="264">
        <v>4152</v>
      </c>
      <c r="L1190" s="264">
        <v>4122</v>
      </c>
      <c r="M1190" s="264">
        <v>3936</v>
      </c>
      <c r="N1190" s="267">
        <v>0.984518339443813</v>
      </c>
      <c r="O1190" s="266">
        <v>122988</v>
      </c>
      <c r="P1190" s="294">
        <v>0.9</v>
      </c>
      <c r="Q1190" s="267">
        <v>0.982553528945281</v>
      </c>
      <c r="R1190" s="267">
        <v>0.991201055873295</v>
      </c>
      <c r="S1190" s="267">
        <v>0.992774566473988</v>
      </c>
      <c r="T1190" s="295">
        <v>-0.00864752692801374</v>
      </c>
      <c r="U1190" s="266">
        <v>124922</v>
      </c>
      <c r="V1190" s="266">
        <v>116414</v>
      </c>
      <c r="W1190" s="267">
        <v>0.931893501544964</v>
      </c>
      <c r="X1190" s="267">
        <v>0.922283901665345</v>
      </c>
      <c r="Y1190" s="268">
        <v>0.957325120985482</v>
      </c>
      <c r="Z1190" s="268">
        <v>0.947976878612717</v>
      </c>
      <c r="AA1190" s="295">
        <v>-0.0350412193201367</v>
      </c>
      <c r="AB1190" s="264">
        <v>28526</v>
      </c>
      <c r="AC1190" s="264">
        <v>26904</v>
      </c>
      <c r="AD1190" s="264">
        <v>28343</v>
      </c>
      <c r="AE1190" s="264">
        <v>26406</v>
      </c>
      <c r="AF1190" s="268">
        <v>0.943139591951202</v>
      </c>
      <c r="AG1190" s="268">
        <v>0.931658610591681</v>
      </c>
      <c r="AH1190" s="295">
        <v>0.0114809813595219</v>
      </c>
    </row>
    <row r="1191" spans="1:34">
      <c r="A1191" s="315" t="s">
        <v>1972</v>
      </c>
      <c r="B1191" s="321" t="s">
        <v>3356</v>
      </c>
      <c r="C1191" s="293" t="s">
        <v>2172</v>
      </c>
      <c r="D1191" s="321" t="s">
        <v>2173</v>
      </c>
      <c r="E1191" s="263">
        <v>2449</v>
      </c>
      <c r="F1191" s="263">
        <v>2399</v>
      </c>
      <c r="G1191" s="263">
        <v>2022</v>
      </c>
      <c r="H1191" s="264">
        <v>1105</v>
      </c>
      <c r="I1191" s="264">
        <v>1094</v>
      </c>
      <c r="J1191" s="264">
        <v>1012</v>
      </c>
      <c r="K1191" s="264">
        <v>1896</v>
      </c>
      <c r="L1191" s="264">
        <v>1873</v>
      </c>
      <c r="M1191" s="264">
        <v>1644</v>
      </c>
      <c r="N1191" s="267">
        <v>0.978364532654574</v>
      </c>
      <c r="O1191" s="266">
        <v>60731</v>
      </c>
      <c r="P1191" s="294">
        <v>0.9</v>
      </c>
      <c r="Q1191" s="267">
        <v>0.979583503470804</v>
      </c>
      <c r="R1191" s="267">
        <v>0.990045248868778</v>
      </c>
      <c r="S1191" s="267">
        <v>0.987869198312236</v>
      </c>
      <c r="T1191" s="295">
        <v>-0.010461745397974</v>
      </c>
      <c r="U1191" s="266">
        <v>62074</v>
      </c>
      <c r="V1191" s="266">
        <v>52172</v>
      </c>
      <c r="W1191" s="267">
        <v>0.840480716564101</v>
      </c>
      <c r="X1191" s="267">
        <v>0.82564311964067</v>
      </c>
      <c r="Y1191" s="268">
        <v>0.915837104072398</v>
      </c>
      <c r="Z1191" s="268">
        <v>0.867088607594937</v>
      </c>
      <c r="AA1191" s="295">
        <v>-0.0901939844317285</v>
      </c>
      <c r="AB1191" s="264">
        <v>13728</v>
      </c>
      <c r="AC1191" s="264">
        <v>11357</v>
      </c>
      <c r="AD1191" s="264">
        <v>14283</v>
      </c>
      <c r="AE1191" s="264">
        <v>11828</v>
      </c>
      <c r="AF1191" s="268">
        <v>0.827287296037296</v>
      </c>
      <c r="AG1191" s="268">
        <v>0.828117342295036</v>
      </c>
      <c r="AH1191" s="295">
        <v>-0.00083004625774008</v>
      </c>
    </row>
    <row r="1192" spans="1:34">
      <c r="A1192" s="315" t="s">
        <v>1972</v>
      </c>
      <c r="B1192" s="321" t="s">
        <v>3356</v>
      </c>
      <c r="C1192" s="293" t="s">
        <v>2174</v>
      </c>
      <c r="D1192" s="321" t="s">
        <v>2175</v>
      </c>
      <c r="E1192" s="263">
        <v>3929</v>
      </c>
      <c r="F1192" s="263">
        <v>3871</v>
      </c>
      <c r="G1192" s="263">
        <v>3399</v>
      </c>
      <c r="H1192" s="264">
        <v>1670</v>
      </c>
      <c r="I1192" s="264">
        <v>1642</v>
      </c>
      <c r="J1192" s="264">
        <v>1470</v>
      </c>
      <c r="K1192" s="264">
        <v>3027</v>
      </c>
      <c r="L1192" s="264">
        <v>2989</v>
      </c>
      <c r="M1192" s="264">
        <v>2563</v>
      </c>
      <c r="N1192" s="267">
        <v>0.978580990629183</v>
      </c>
      <c r="O1192" s="266">
        <v>96492</v>
      </c>
      <c r="P1192" s="294">
        <v>0.9</v>
      </c>
      <c r="Q1192" s="267">
        <v>0.985237974039196</v>
      </c>
      <c r="R1192" s="267">
        <v>0.983233532934132</v>
      </c>
      <c r="S1192" s="267">
        <v>0.987446316484969</v>
      </c>
      <c r="T1192" s="295">
        <v>0.00200444110506404</v>
      </c>
      <c r="U1192" s="266">
        <v>98604</v>
      </c>
      <c r="V1192" s="266">
        <v>84722</v>
      </c>
      <c r="W1192" s="267">
        <v>0.85921463632307</v>
      </c>
      <c r="X1192" s="267">
        <v>0.865105624840926</v>
      </c>
      <c r="Y1192" s="268">
        <v>0.880239520958084</v>
      </c>
      <c r="Z1192" s="268">
        <v>0.846712917079617</v>
      </c>
      <c r="AA1192" s="295">
        <v>-0.0151338961171574</v>
      </c>
      <c r="AB1192" s="264">
        <v>22002</v>
      </c>
      <c r="AC1192" s="264">
        <v>18838</v>
      </c>
      <c r="AD1192" s="264">
        <v>22361</v>
      </c>
      <c r="AE1192" s="264">
        <v>19290</v>
      </c>
      <c r="AF1192" s="268">
        <v>0.856194891373511</v>
      </c>
      <c r="AG1192" s="268">
        <v>0.86266267161576</v>
      </c>
      <c r="AH1192" s="295">
        <v>-0.00646778024224814</v>
      </c>
    </row>
    <row r="1193" spans="1:34">
      <c r="A1193" s="315" t="s">
        <v>1972</v>
      </c>
      <c r="B1193" s="321" t="s">
        <v>3356</v>
      </c>
      <c r="C1193" s="293" t="s">
        <v>2176</v>
      </c>
      <c r="D1193" s="321" t="s">
        <v>2177</v>
      </c>
      <c r="E1193" s="263">
        <v>3941</v>
      </c>
      <c r="F1193" s="263">
        <v>3885</v>
      </c>
      <c r="G1193" s="263">
        <v>2824</v>
      </c>
      <c r="H1193" s="264">
        <v>1721</v>
      </c>
      <c r="I1193" s="264">
        <v>1654</v>
      </c>
      <c r="J1193" s="264">
        <v>1307</v>
      </c>
      <c r="K1193" s="264">
        <v>3154</v>
      </c>
      <c r="L1193" s="264">
        <v>3129</v>
      </c>
      <c r="M1193" s="264">
        <v>2105</v>
      </c>
      <c r="N1193" s="267">
        <v>0.981261736791352</v>
      </c>
      <c r="O1193" s="266">
        <v>96669</v>
      </c>
      <c r="P1193" s="294">
        <v>0.9</v>
      </c>
      <c r="Q1193" s="267">
        <v>0.985790408525755</v>
      </c>
      <c r="R1193" s="267">
        <v>0.961069145845439</v>
      </c>
      <c r="S1193" s="267">
        <v>0.992073557387445</v>
      </c>
      <c r="T1193" s="295">
        <v>0.0247212626803162</v>
      </c>
      <c r="U1193" s="266">
        <v>98515</v>
      </c>
      <c r="V1193" s="266">
        <v>73237</v>
      </c>
      <c r="W1193" s="267">
        <v>0.743409633050804</v>
      </c>
      <c r="X1193" s="267">
        <v>0.716569398629789</v>
      </c>
      <c r="Y1193" s="268">
        <v>0.759442184776293</v>
      </c>
      <c r="Z1193" s="268">
        <v>0.667406467977172</v>
      </c>
      <c r="AA1193" s="295">
        <v>-0.0428727861465035</v>
      </c>
      <c r="AB1193" s="264">
        <v>22077</v>
      </c>
      <c r="AC1193" s="264">
        <v>16174</v>
      </c>
      <c r="AD1193" s="264">
        <v>22980</v>
      </c>
      <c r="AE1193" s="264">
        <v>17359</v>
      </c>
      <c r="AF1193" s="268">
        <v>0.732617656384473</v>
      </c>
      <c r="AG1193" s="268">
        <v>0.755395996518712</v>
      </c>
      <c r="AH1193" s="295">
        <v>-0.0227783401342394</v>
      </c>
    </row>
    <row r="1194" spans="1:34">
      <c r="A1194" s="315" t="s">
        <v>1972</v>
      </c>
      <c r="B1194" s="321" t="s">
        <v>3356</v>
      </c>
      <c r="C1194" s="293" t="s">
        <v>2178</v>
      </c>
      <c r="D1194" s="321" t="s">
        <v>2179</v>
      </c>
      <c r="E1194" s="263">
        <v>6980</v>
      </c>
      <c r="F1194" s="263">
        <v>6569</v>
      </c>
      <c r="G1194" s="263">
        <v>6138</v>
      </c>
      <c r="H1194" s="264">
        <v>2955</v>
      </c>
      <c r="I1194" s="264">
        <v>2882</v>
      </c>
      <c r="J1194" s="264">
        <v>2690</v>
      </c>
      <c r="K1194" s="264">
        <v>4303</v>
      </c>
      <c r="L1194" s="264">
        <v>4235</v>
      </c>
      <c r="M1194" s="264">
        <v>4080</v>
      </c>
      <c r="N1194" s="267">
        <v>0.960464505213507</v>
      </c>
      <c r="O1194" s="266">
        <v>149868</v>
      </c>
      <c r="P1194" s="294">
        <v>0.9</v>
      </c>
      <c r="Q1194" s="267">
        <v>0.941117478510029</v>
      </c>
      <c r="R1194" s="267">
        <v>0.975296108291032</v>
      </c>
      <c r="S1194" s="267">
        <v>0.984197071810365</v>
      </c>
      <c r="T1194" s="295">
        <v>-0.0341786297810035</v>
      </c>
      <c r="U1194" s="266">
        <v>156037</v>
      </c>
      <c r="V1194" s="266">
        <v>143930</v>
      </c>
      <c r="W1194" s="267">
        <v>0.922409428532976</v>
      </c>
      <c r="X1194" s="267">
        <v>0.879369627507163</v>
      </c>
      <c r="Y1194" s="268">
        <v>0.910321489001692</v>
      </c>
      <c r="Z1194" s="268">
        <v>0.948175691378108</v>
      </c>
      <c r="AA1194" s="295">
        <v>-0.0309518614945288</v>
      </c>
      <c r="AB1194" s="264">
        <v>34722</v>
      </c>
      <c r="AC1194" s="264">
        <v>31857</v>
      </c>
      <c r="AD1194" s="264">
        <v>35120</v>
      </c>
      <c r="AE1194" s="264">
        <v>32691</v>
      </c>
      <c r="AF1194" s="268">
        <v>0.91748747191982</v>
      </c>
      <c r="AG1194" s="268">
        <v>0.930837129840547</v>
      </c>
      <c r="AH1194" s="295">
        <v>-0.0133496579207264</v>
      </c>
    </row>
    <row r="1195" spans="1:34">
      <c r="A1195" s="315" t="s">
        <v>1972</v>
      </c>
      <c r="B1195" s="321" t="s">
        <v>3356</v>
      </c>
      <c r="C1195" s="293" t="s">
        <v>2180</v>
      </c>
      <c r="D1195" s="321" t="s">
        <v>2181</v>
      </c>
      <c r="E1195" s="263">
        <v>6383</v>
      </c>
      <c r="F1195" s="263">
        <v>6151</v>
      </c>
      <c r="G1195" s="263">
        <v>5739</v>
      </c>
      <c r="H1195" s="264">
        <v>2760</v>
      </c>
      <c r="I1195" s="264">
        <v>2729</v>
      </c>
      <c r="J1195" s="264">
        <v>2491</v>
      </c>
      <c r="K1195" s="264">
        <v>4404</v>
      </c>
      <c r="L1195" s="264">
        <v>4307</v>
      </c>
      <c r="M1195" s="264">
        <v>4101</v>
      </c>
      <c r="N1195" s="267">
        <v>0.969648338915784</v>
      </c>
      <c r="O1195" s="266">
        <v>145615</v>
      </c>
      <c r="P1195" s="294">
        <v>0.9</v>
      </c>
      <c r="Q1195" s="267">
        <v>0.963653454488485</v>
      </c>
      <c r="R1195" s="267">
        <v>0.988768115942029</v>
      </c>
      <c r="S1195" s="267">
        <v>0.977974568574024</v>
      </c>
      <c r="T1195" s="295">
        <v>-0.0251146614535439</v>
      </c>
      <c r="U1195" s="266">
        <v>150173</v>
      </c>
      <c r="V1195" s="266">
        <v>138374</v>
      </c>
      <c r="W1195" s="267">
        <v>0.921430616688752</v>
      </c>
      <c r="X1195" s="267">
        <v>0.899107002976657</v>
      </c>
      <c r="Y1195" s="268">
        <v>0.902536231884058</v>
      </c>
      <c r="Z1195" s="268">
        <v>0.931198910081744</v>
      </c>
      <c r="AA1195" s="295">
        <v>-0.00342922890740116</v>
      </c>
      <c r="AB1195" s="264">
        <v>34133</v>
      </c>
      <c r="AC1195" s="264">
        <v>31720</v>
      </c>
      <c r="AD1195" s="264">
        <v>34500</v>
      </c>
      <c r="AE1195" s="264">
        <v>32036</v>
      </c>
      <c r="AF1195" s="268">
        <v>0.92930595025342</v>
      </c>
      <c r="AG1195" s="268">
        <v>0.928579710144928</v>
      </c>
      <c r="AH1195" s="295">
        <v>0.00072624010849287</v>
      </c>
    </row>
    <row r="1196" spans="1:34">
      <c r="A1196" s="315" t="s">
        <v>1972</v>
      </c>
      <c r="B1196" s="321" t="s">
        <v>3356</v>
      </c>
      <c r="C1196" s="293" t="s">
        <v>2182</v>
      </c>
      <c r="D1196" s="321" t="s">
        <v>2183</v>
      </c>
      <c r="E1196" s="263">
        <v>5239</v>
      </c>
      <c r="F1196" s="263">
        <v>5091</v>
      </c>
      <c r="G1196" s="263">
        <v>4368</v>
      </c>
      <c r="H1196" s="264">
        <v>2285</v>
      </c>
      <c r="I1196" s="264">
        <v>2244</v>
      </c>
      <c r="J1196" s="264">
        <v>1905</v>
      </c>
      <c r="K1196" s="264">
        <v>3281</v>
      </c>
      <c r="L1196" s="264">
        <v>3211</v>
      </c>
      <c r="M1196" s="264">
        <v>2924</v>
      </c>
      <c r="N1196" s="267">
        <v>0.960811702501435</v>
      </c>
      <c r="O1196" s="266">
        <v>112120</v>
      </c>
      <c r="P1196" s="294">
        <v>0.9</v>
      </c>
      <c r="Q1196" s="267">
        <v>0.971750334033212</v>
      </c>
      <c r="R1196" s="267">
        <v>0.982056892778993</v>
      </c>
      <c r="S1196" s="267">
        <v>0.978665041145992</v>
      </c>
      <c r="T1196" s="295">
        <v>-0.010306558745781</v>
      </c>
      <c r="U1196" s="266">
        <v>116693</v>
      </c>
      <c r="V1196" s="266">
        <v>98009</v>
      </c>
      <c r="W1196" s="267">
        <v>0.839887568234598</v>
      </c>
      <c r="X1196" s="267">
        <v>0.833746898263027</v>
      </c>
      <c r="Y1196" s="268">
        <v>0.833698030634573</v>
      </c>
      <c r="Z1196" s="268">
        <v>0.89119170984456</v>
      </c>
      <c r="AA1196" s="295">
        <v>4.8867628454019e-5</v>
      </c>
      <c r="AB1196" s="264">
        <v>25984</v>
      </c>
      <c r="AC1196" s="264">
        <v>22196</v>
      </c>
      <c r="AD1196" s="264">
        <v>27071</v>
      </c>
      <c r="AE1196" s="264">
        <v>22857</v>
      </c>
      <c r="AF1196" s="268">
        <v>0.854217980295567</v>
      </c>
      <c r="AG1196" s="268">
        <v>0.84433526652137</v>
      </c>
      <c r="AH1196" s="295">
        <v>0.00988271377419681</v>
      </c>
    </row>
    <row r="1197" spans="1:34">
      <c r="A1197" s="315" t="s">
        <v>1972</v>
      </c>
      <c r="B1197" s="321" t="s">
        <v>3356</v>
      </c>
      <c r="C1197" s="293" t="s">
        <v>2184</v>
      </c>
      <c r="D1197" s="321" t="s">
        <v>2185</v>
      </c>
      <c r="E1197" s="263">
        <v>4482</v>
      </c>
      <c r="F1197" s="263">
        <v>4385</v>
      </c>
      <c r="G1197" s="263">
        <v>3910</v>
      </c>
      <c r="H1197" s="264">
        <v>1870</v>
      </c>
      <c r="I1197" s="264">
        <v>1817</v>
      </c>
      <c r="J1197" s="264">
        <v>1697</v>
      </c>
      <c r="K1197" s="264">
        <v>2567</v>
      </c>
      <c r="L1197" s="264">
        <v>2516</v>
      </c>
      <c r="M1197" s="264">
        <v>2348</v>
      </c>
      <c r="N1197" s="267">
        <v>0.972727272727273</v>
      </c>
      <c r="O1197" s="266">
        <v>93411</v>
      </c>
      <c r="P1197" s="294">
        <v>0.9</v>
      </c>
      <c r="Q1197" s="267">
        <v>0.978357875948237</v>
      </c>
      <c r="R1197" s="267">
        <v>0.971657754010695</v>
      </c>
      <c r="S1197" s="267">
        <v>0.980132450331126</v>
      </c>
      <c r="T1197" s="295">
        <v>0.00670012193754221</v>
      </c>
      <c r="U1197" s="266">
        <v>96030</v>
      </c>
      <c r="V1197" s="266">
        <v>87952</v>
      </c>
      <c r="W1197" s="267">
        <v>0.915880454024784</v>
      </c>
      <c r="X1197" s="267">
        <v>0.872378402498884</v>
      </c>
      <c r="Y1197" s="268">
        <v>0.907486631016043</v>
      </c>
      <c r="Z1197" s="268">
        <v>0.91468640436307</v>
      </c>
      <c r="AA1197" s="295">
        <v>-0.0351082285171583</v>
      </c>
      <c r="AB1197" s="264">
        <v>21684</v>
      </c>
      <c r="AC1197" s="264">
        <v>19804</v>
      </c>
      <c r="AD1197" s="264">
        <v>22084</v>
      </c>
      <c r="AE1197" s="264">
        <v>20349</v>
      </c>
      <c r="AF1197" s="268">
        <v>0.913300129127467</v>
      </c>
      <c r="AG1197" s="268">
        <v>0.921436333997464</v>
      </c>
      <c r="AH1197" s="295">
        <v>-0.008136204869997</v>
      </c>
    </row>
    <row r="1198" spans="1:34">
      <c r="A1198" s="315" t="s">
        <v>1972</v>
      </c>
      <c r="B1198" s="321" t="s">
        <v>3356</v>
      </c>
      <c r="C1198" s="293" t="s">
        <v>2186</v>
      </c>
      <c r="D1198" s="321" t="s">
        <v>2187</v>
      </c>
      <c r="E1198" s="263">
        <v>3366</v>
      </c>
      <c r="F1198" s="263">
        <v>3278</v>
      </c>
      <c r="G1198" s="263">
        <v>3220</v>
      </c>
      <c r="H1198" s="264">
        <v>1614</v>
      </c>
      <c r="I1198" s="264">
        <v>1580</v>
      </c>
      <c r="J1198" s="264">
        <v>1553</v>
      </c>
      <c r="K1198" s="264">
        <v>2129</v>
      </c>
      <c r="L1198" s="264">
        <v>2103</v>
      </c>
      <c r="M1198" s="264">
        <v>2055</v>
      </c>
      <c r="N1198" s="267">
        <v>0.979708964828872</v>
      </c>
      <c r="O1198" s="266">
        <v>74597</v>
      </c>
      <c r="P1198" s="294">
        <v>0.9</v>
      </c>
      <c r="Q1198" s="267">
        <v>0.973856209150327</v>
      </c>
      <c r="R1198" s="267">
        <v>0.978934324659232</v>
      </c>
      <c r="S1198" s="267">
        <v>0.987787693752936</v>
      </c>
      <c r="T1198" s="295">
        <v>-0.00507811550890491</v>
      </c>
      <c r="U1198" s="266">
        <v>76142</v>
      </c>
      <c r="V1198" s="266">
        <v>73765</v>
      </c>
      <c r="W1198" s="267">
        <v>0.968782012555488</v>
      </c>
      <c r="X1198" s="267">
        <v>0.956625074272133</v>
      </c>
      <c r="Y1198" s="268">
        <v>0.962205700123916</v>
      </c>
      <c r="Z1198" s="268">
        <v>0.965241897604509</v>
      </c>
      <c r="AA1198" s="295">
        <v>-0.00558062585178265</v>
      </c>
      <c r="AB1198" s="264">
        <v>16988</v>
      </c>
      <c r="AC1198" s="264">
        <v>16452</v>
      </c>
      <c r="AD1198" s="264">
        <v>17505</v>
      </c>
      <c r="AE1198" s="264">
        <v>16932</v>
      </c>
      <c r="AF1198" s="268">
        <v>0.968448316458677</v>
      </c>
      <c r="AG1198" s="268">
        <v>0.967266495287061</v>
      </c>
      <c r="AH1198" s="295">
        <v>0.0011818211716158</v>
      </c>
    </row>
    <row r="1199" spans="1:34">
      <c r="A1199" s="315" t="s">
        <v>1972</v>
      </c>
      <c r="B1199" s="321" t="s">
        <v>3357</v>
      </c>
      <c r="C1199" s="293" t="s">
        <v>2188</v>
      </c>
      <c r="D1199" s="321" t="s">
        <v>2189</v>
      </c>
      <c r="E1199" s="263">
        <v>2988</v>
      </c>
      <c r="F1199" s="263">
        <v>2933</v>
      </c>
      <c r="G1199" s="263">
        <v>2699</v>
      </c>
      <c r="H1199" s="264">
        <v>1265</v>
      </c>
      <c r="I1199" s="264">
        <v>1243</v>
      </c>
      <c r="J1199" s="264">
        <v>1156</v>
      </c>
      <c r="K1199" s="264">
        <v>2165</v>
      </c>
      <c r="L1199" s="264">
        <v>2132</v>
      </c>
      <c r="M1199" s="264">
        <v>1972</v>
      </c>
      <c r="N1199" s="267">
        <v>0.980791804503255</v>
      </c>
      <c r="O1199" s="266">
        <v>64337</v>
      </c>
      <c r="P1199" s="294">
        <v>0.9</v>
      </c>
      <c r="Q1199" s="267">
        <v>0.981593038821954</v>
      </c>
      <c r="R1199" s="267">
        <v>0.982608695652174</v>
      </c>
      <c r="S1199" s="267">
        <v>0.984757505773672</v>
      </c>
      <c r="T1199" s="295">
        <v>-0.00101565683021942</v>
      </c>
      <c r="U1199" s="266">
        <v>65597</v>
      </c>
      <c r="V1199" s="266">
        <v>60019</v>
      </c>
      <c r="W1199" s="267">
        <v>0.914965623427901</v>
      </c>
      <c r="X1199" s="267">
        <v>0.903279785809906</v>
      </c>
      <c r="Y1199" s="268">
        <v>0.913833992094862</v>
      </c>
      <c r="Z1199" s="268">
        <v>0.910854503464203</v>
      </c>
      <c r="AA1199" s="295">
        <v>-0.0105542062849554</v>
      </c>
      <c r="AB1199" s="264">
        <v>14404</v>
      </c>
      <c r="AC1199" s="264">
        <v>13174</v>
      </c>
      <c r="AD1199" s="264">
        <v>15324</v>
      </c>
      <c r="AE1199" s="264">
        <v>14053</v>
      </c>
      <c r="AF1199" s="268">
        <v>0.914607053596223</v>
      </c>
      <c r="AG1199" s="268">
        <v>0.917058209344819</v>
      </c>
      <c r="AH1199" s="295">
        <v>-0.00245115574859534</v>
      </c>
    </row>
    <row r="1200" spans="1:34">
      <c r="A1200" s="315" t="s">
        <v>1972</v>
      </c>
      <c r="B1200" s="321" t="s">
        <v>3357</v>
      </c>
      <c r="C1200" s="293" t="s">
        <v>2190</v>
      </c>
      <c r="D1200" s="321" t="s">
        <v>2191</v>
      </c>
      <c r="E1200" s="263">
        <v>3828</v>
      </c>
      <c r="F1200" s="263">
        <v>3562</v>
      </c>
      <c r="G1200" s="263">
        <v>3495</v>
      </c>
      <c r="H1200" s="264">
        <v>1526</v>
      </c>
      <c r="I1200" s="264">
        <v>1477</v>
      </c>
      <c r="J1200" s="264">
        <v>1434</v>
      </c>
      <c r="K1200" s="264">
        <v>2638</v>
      </c>
      <c r="L1200" s="264">
        <v>2574</v>
      </c>
      <c r="M1200" s="264">
        <v>2469</v>
      </c>
      <c r="N1200" s="267">
        <v>0.962835778913319</v>
      </c>
      <c r="O1200" s="266">
        <v>82153</v>
      </c>
      <c r="P1200" s="294">
        <v>0.9</v>
      </c>
      <c r="Q1200" s="267">
        <v>0.930512016718913</v>
      </c>
      <c r="R1200" s="267">
        <v>0.967889908256881</v>
      </c>
      <c r="S1200" s="267">
        <v>0.975739196360879</v>
      </c>
      <c r="T1200" s="295">
        <v>-0.0373778915379674</v>
      </c>
      <c r="U1200" s="266">
        <v>85324</v>
      </c>
      <c r="V1200" s="266">
        <v>80069</v>
      </c>
      <c r="W1200" s="267">
        <v>0.938411232478552</v>
      </c>
      <c r="X1200" s="267">
        <v>0.913009404388715</v>
      </c>
      <c r="Y1200" s="268">
        <v>0.939711664482307</v>
      </c>
      <c r="Z1200" s="268">
        <v>0.935936315390447</v>
      </c>
      <c r="AA1200" s="295">
        <v>-0.026702260093592</v>
      </c>
      <c r="AB1200" s="264">
        <v>19001</v>
      </c>
      <c r="AC1200" s="264">
        <v>17850</v>
      </c>
      <c r="AD1200" s="264">
        <v>19804</v>
      </c>
      <c r="AE1200" s="264">
        <v>18530</v>
      </c>
      <c r="AF1200" s="268">
        <v>0.93942424082943</v>
      </c>
      <c r="AG1200" s="268">
        <v>0.935669561704706</v>
      </c>
      <c r="AH1200" s="295">
        <v>0.00375467912472383</v>
      </c>
    </row>
    <row r="1201" spans="1:34">
      <c r="A1201" s="315" t="s">
        <v>1972</v>
      </c>
      <c r="B1201" s="321" t="s">
        <v>3357</v>
      </c>
      <c r="C1201" s="293" t="s">
        <v>2192</v>
      </c>
      <c r="D1201" s="321" t="s">
        <v>2193</v>
      </c>
      <c r="E1201" s="263">
        <v>2072</v>
      </c>
      <c r="F1201" s="263">
        <v>1926</v>
      </c>
      <c r="G1201" s="263">
        <v>1873</v>
      </c>
      <c r="H1201" s="264">
        <v>801</v>
      </c>
      <c r="I1201" s="264">
        <v>766</v>
      </c>
      <c r="J1201" s="264">
        <v>722</v>
      </c>
      <c r="K1201" s="264">
        <v>1455</v>
      </c>
      <c r="L1201" s="264">
        <v>1410</v>
      </c>
      <c r="M1201" s="264">
        <v>1318</v>
      </c>
      <c r="N1201" s="267">
        <v>0.961645310649295</v>
      </c>
      <c r="O1201" s="266">
        <v>44654</v>
      </c>
      <c r="P1201" s="294">
        <v>0.9</v>
      </c>
      <c r="Q1201" s="267">
        <v>0.92953667953668</v>
      </c>
      <c r="R1201" s="267">
        <v>0.956304619225968</v>
      </c>
      <c r="S1201" s="267">
        <v>0.969072164948454</v>
      </c>
      <c r="T1201" s="295">
        <v>-0.026767939689288</v>
      </c>
      <c r="U1201" s="266">
        <v>46435</v>
      </c>
      <c r="V1201" s="266">
        <v>42549</v>
      </c>
      <c r="W1201" s="267">
        <v>0.916313125874879</v>
      </c>
      <c r="X1201" s="267">
        <v>0.903957528957529</v>
      </c>
      <c r="Y1201" s="268">
        <v>0.901373283395755</v>
      </c>
      <c r="Z1201" s="268">
        <v>0.905841924398625</v>
      </c>
      <c r="AA1201" s="295">
        <v>0.00258424556177372</v>
      </c>
      <c r="AB1201" s="264">
        <v>9787</v>
      </c>
      <c r="AC1201" s="264">
        <v>8961</v>
      </c>
      <c r="AD1201" s="264">
        <v>10274</v>
      </c>
      <c r="AE1201" s="264">
        <v>9427</v>
      </c>
      <c r="AF1201" s="268">
        <v>0.915602329620926</v>
      </c>
      <c r="AG1201" s="268">
        <v>0.917558886509636</v>
      </c>
      <c r="AH1201" s="295">
        <v>-0.00195655688871033</v>
      </c>
    </row>
    <row r="1202" spans="1:34">
      <c r="A1202" s="315" t="s">
        <v>1972</v>
      </c>
      <c r="B1202" s="321" t="s">
        <v>3357</v>
      </c>
      <c r="C1202" s="293" t="s">
        <v>2194</v>
      </c>
      <c r="D1202" s="321" t="s">
        <v>2195</v>
      </c>
      <c r="E1202" s="263">
        <v>3264</v>
      </c>
      <c r="F1202" s="263">
        <v>2936</v>
      </c>
      <c r="G1202" s="263">
        <v>2746</v>
      </c>
      <c r="H1202" s="264">
        <v>1299</v>
      </c>
      <c r="I1202" s="264">
        <v>1292</v>
      </c>
      <c r="J1202" s="264">
        <v>1235</v>
      </c>
      <c r="K1202" s="264">
        <v>2000</v>
      </c>
      <c r="L1202" s="264">
        <v>1988</v>
      </c>
      <c r="M1202" s="264">
        <v>1912</v>
      </c>
      <c r="N1202" s="267">
        <v>0.981829573934837</v>
      </c>
      <c r="O1202" s="266">
        <v>61113</v>
      </c>
      <c r="P1202" s="294">
        <v>0.9</v>
      </c>
      <c r="Q1202" s="267">
        <v>0.899509803921569</v>
      </c>
      <c r="R1202" s="267">
        <v>0.994611239414935</v>
      </c>
      <c r="S1202" s="267">
        <v>0.994</v>
      </c>
      <c r="T1202" s="295">
        <v>-0.0951014354933659</v>
      </c>
      <c r="U1202" s="266">
        <v>62244</v>
      </c>
      <c r="V1202" s="266">
        <v>57791</v>
      </c>
      <c r="W1202" s="267">
        <v>0.928458967932652</v>
      </c>
      <c r="X1202" s="267">
        <v>0.841299019607843</v>
      </c>
      <c r="Y1202" s="268">
        <v>0.950731331793687</v>
      </c>
      <c r="Z1202" s="268">
        <v>0.956</v>
      </c>
      <c r="AA1202" s="295">
        <v>-0.109432312185844</v>
      </c>
      <c r="AB1202" s="264">
        <v>15032</v>
      </c>
      <c r="AC1202" s="264">
        <v>13964</v>
      </c>
      <c r="AD1202" s="264">
        <v>14474</v>
      </c>
      <c r="AE1202" s="264">
        <v>13401</v>
      </c>
      <c r="AF1202" s="268">
        <v>0.928951569984034</v>
      </c>
      <c r="AG1202" s="268">
        <v>0.925867071991157</v>
      </c>
      <c r="AH1202" s="295">
        <v>0.00308449799287747</v>
      </c>
    </row>
    <row r="1203" spans="1:34">
      <c r="A1203" s="315" t="s">
        <v>1972</v>
      </c>
      <c r="B1203" s="321" t="s">
        <v>3357</v>
      </c>
      <c r="C1203" s="293" t="s">
        <v>2196</v>
      </c>
      <c r="D1203" s="321" t="s">
        <v>2197</v>
      </c>
      <c r="E1203" s="263">
        <v>2291</v>
      </c>
      <c r="F1203" s="263">
        <v>2236</v>
      </c>
      <c r="G1203" s="263">
        <v>2059</v>
      </c>
      <c r="H1203" s="264">
        <v>852</v>
      </c>
      <c r="I1203" s="264">
        <v>840</v>
      </c>
      <c r="J1203" s="264">
        <v>803</v>
      </c>
      <c r="K1203" s="264">
        <v>1439</v>
      </c>
      <c r="L1203" s="264">
        <v>1414</v>
      </c>
      <c r="M1203" s="264">
        <v>1344</v>
      </c>
      <c r="N1203" s="267">
        <v>0.980719636497605</v>
      </c>
      <c r="O1203" s="266">
        <v>47916</v>
      </c>
      <c r="P1203" s="294">
        <v>0.9</v>
      </c>
      <c r="Q1203" s="267">
        <v>0.975993016150153</v>
      </c>
      <c r="R1203" s="267">
        <v>0.985915492957746</v>
      </c>
      <c r="S1203" s="267">
        <v>0.982626824183461</v>
      </c>
      <c r="T1203" s="295">
        <v>-0.00992247680759373</v>
      </c>
      <c r="U1203" s="266">
        <v>48858</v>
      </c>
      <c r="V1203" s="266">
        <v>45559</v>
      </c>
      <c r="W1203" s="267">
        <v>0.932477792787261</v>
      </c>
      <c r="X1203" s="267">
        <v>0.89873417721519</v>
      </c>
      <c r="Y1203" s="268">
        <v>0.942488262910798</v>
      </c>
      <c r="Z1203" s="268">
        <v>0.933981931897151</v>
      </c>
      <c r="AA1203" s="295">
        <v>-0.0437540856956082</v>
      </c>
      <c r="AB1203" s="264">
        <v>10449</v>
      </c>
      <c r="AC1203" s="264">
        <v>9676</v>
      </c>
      <c r="AD1203" s="264">
        <v>11140</v>
      </c>
      <c r="AE1203" s="264">
        <v>10373</v>
      </c>
      <c r="AF1203" s="268">
        <v>0.926021628864006</v>
      </c>
      <c r="AG1203" s="268">
        <v>0.931149012567325</v>
      </c>
      <c r="AH1203" s="295">
        <v>-0.00512738370331889</v>
      </c>
    </row>
    <row r="1204" spans="1:34">
      <c r="A1204" s="315" t="s">
        <v>1972</v>
      </c>
      <c r="B1204" s="321" t="s">
        <v>3357</v>
      </c>
      <c r="C1204" s="293" t="s">
        <v>2198</v>
      </c>
      <c r="D1204" s="321" t="s">
        <v>2199</v>
      </c>
      <c r="E1204" s="263">
        <v>4039</v>
      </c>
      <c r="F1204" s="263">
        <v>3992</v>
      </c>
      <c r="G1204" s="263">
        <v>3782</v>
      </c>
      <c r="H1204" s="264">
        <v>1582</v>
      </c>
      <c r="I1204" s="264">
        <v>1570</v>
      </c>
      <c r="J1204" s="264">
        <v>1493</v>
      </c>
      <c r="K1204" s="264">
        <v>2708</v>
      </c>
      <c r="L1204" s="264">
        <v>2679</v>
      </c>
      <c r="M1204" s="264">
        <v>2573</v>
      </c>
      <c r="N1204" s="267">
        <v>0.989298033213788</v>
      </c>
      <c r="O1204" s="266">
        <v>86617</v>
      </c>
      <c r="P1204" s="294">
        <v>0.9</v>
      </c>
      <c r="Q1204" s="267">
        <v>0.988363456301065</v>
      </c>
      <c r="R1204" s="267">
        <v>0.992414664981037</v>
      </c>
      <c r="S1204" s="267">
        <v>0.989290989660266</v>
      </c>
      <c r="T1204" s="295">
        <v>-0.00405120867997211</v>
      </c>
      <c r="U1204" s="266">
        <v>87554</v>
      </c>
      <c r="V1204" s="266">
        <v>83203</v>
      </c>
      <c r="W1204" s="267">
        <v>0.950304954656555</v>
      </c>
      <c r="X1204" s="267">
        <v>0.936370388710077</v>
      </c>
      <c r="Y1204" s="268">
        <v>0.943742098609355</v>
      </c>
      <c r="Z1204" s="268">
        <v>0.950147710487445</v>
      </c>
      <c r="AA1204" s="295">
        <v>-0.00737170989927849</v>
      </c>
      <c r="AB1204" s="264">
        <v>20084</v>
      </c>
      <c r="AC1204" s="264">
        <v>19117</v>
      </c>
      <c r="AD1204" s="264">
        <v>20089</v>
      </c>
      <c r="AE1204" s="264">
        <v>19046</v>
      </c>
      <c r="AF1204" s="268">
        <v>0.951852220673173</v>
      </c>
      <c r="AG1204" s="268">
        <v>0.948081039374782</v>
      </c>
      <c r="AH1204" s="295">
        <v>0.00377118129839049</v>
      </c>
    </row>
    <row r="1205" spans="1:34">
      <c r="A1205" s="315" t="s">
        <v>1972</v>
      </c>
      <c r="B1205" s="321" t="s">
        <v>3357</v>
      </c>
      <c r="C1205" s="293" t="s">
        <v>2200</v>
      </c>
      <c r="D1205" s="321" t="s">
        <v>2201</v>
      </c>
      <c r="E1205" s="263">
        <v>2482</v>
      </c>
      <c r="F1205" s="263">
        <v>2415</v>
      </c>
      <c r="G1205" s="263">
        <v>2273</v>
      </c>
      <c r="H1205" s="264">
        <v>1140</v>
      </c>
      <c r="I1205" s="264">
        <v>1125</v>
      </c>
      <c r="J1205" s="264">
        <v>1055</v>
      </c>
      <c r="K1205" s="264">
        <v>1860</v>
      </c>
      <c r="L1205" s="264">
        <v>1781</v>
      </c>
      <c r="M1205" s="264">
        <v>1725</v>
      </c>
      <c r="N1205" s="267">
        <v>0.975162286623144</v>
      </c>
      <c r="O1205" s="266">
        <v>52728</v>
      </c>
      <c r="P1205" s="294">
        <v>0.9</v>
      </c>
      <c r="Q1205" s="267">
        <v>0.973005640612409</v>
      </c>
      <c r="R1205" s="267">
        <v>0.986842105263158</v>
      </c>
      <c r="S1205" s="267">
        <v>0.95752688172043</v>
      </c>
      <c r="T1205" s="295">
        <v>-0.0138364646507485</v>
      </c>
      <c r="U1205" s="266">
        <v>54071</v>
      </c>
      <c r="V1205" s="266">
        <v>50240</v>
      </c>
      <c r="W1205" s="267">
        <v>0.929148711878826</v>
      </c>
      <c r="X1205" s="267">
        <v>0.915793714746172</v>
      </c>
      <c r="Y1205" s="268">
        <v>0.925438596491228</v>
      </c>
      <c r="Z1205" s="268">
        <v>0.92741935483871</v>
      </c>
      <c r="AA1205" s="295">
        <v>-0.00964488174505562</v>
      </c>
      <c r="AB1205" s="264">
        <v>12976</v>
      </c>
      <c r="AC1205" s="264">
        <v>12018</v>
      </c>
      <c r="AD1205" s="264">
        <v>12719</v>
      </c>
      <c r="AE1205" s="264">
        <v>11869</v>
      </c>
      <c r="AF1205" s="268">
        <v>0.926171393341554</v>
      </c>
      <c r="AG1205" s="268">
        <v>0.933170846764683</v>
      </c>
      <c r="AH1205" s="295">
        <v>-0.00699945342312913</v>
      </c>
    </row>
    <row r="1206" spans="1:34">
      <c r="A1206" s="315" t="s">
        <v>1972</v>
      </c>
      <c r="B1206" s="321" t="s">
        <v>3357</v>
      </c>
      <c r="C1206" s="293" t="s">
        <v>2202</v>
      </c>
      <c r="D1206" s="321" t="s">
        <v>2203</v>
      </c>
      <c r="E1206" s="263">
        <v>3652</v>
      </c>
      <c r="F1206" s="263">
        <v>3517</v>
      </c>
      <c r="G1206" s="263">
        <v>3430</v>
      </c>
      <c r="H1206" s="264">
        <v>1537</v>
      </c>
      <c r="I1206" s="264">
        <v>1488</v>
      </c>
      <c r="J1206" s="264">
        <v>1443</v>
      </c>
      <c r="K1206" s="264">
        <v>2533</v>
      </c>
      <c r="L1206" s="264">
        <v>2432</v>
      </c>
      <c r="M1206" s="264">
        <v>2364</v>
      </c>
      <c r="N1206" s="267">
        <v>0.965672753892208</v>
      </c>
      <c r="O1206" s="266">
        <v>73873</v>
      </c>
      <c r="P1206" s="294">
        <v>0.9</v>
      </c>
      <c r="Q1206" s="267">
        <v>0.963033953997809</v>
      </c>
      <c r="R1206" s="267">
        <v>0.968119713728042</v>
      </c>
      <c r="S1206" s="267">
        <v>0.960126332412159</v>
      </c>
      <c r="T1206" s="295">
        <v>-0.00508575973023218</v>
      </c>
      <c r="U1206" s="266">
        <v>76499</v>
      </c>
      <c r="V1206" s="266">
        <v>72623</v>
      </c>
      <c r="W1206" s="267">
        <v>0.949332671015307</v>
      </c>
      <c r="X1206" s="267">
        <v>0.93921139101862</v>
      </c>
      <c r="Y1206" s="268">
        <v>0.938841899804815</v>
      </c>
      <c r="Z1206" s="268">
        <v>0.933280694828267</v>
      </c>
      <c r="AA1206" s="295">
        <v>0.000369491213805362</v>
      </c>
      <c r="AB1206" s="264">
        <v>17833</v>
      </c>
      <c r="AC1206" s="264">
        <v>16822</v>
      </c>
      <c r="AD1206" s="264">
        <v>17116</v>
      </c>
      <c r="AE1206" s="264">
        <v>16324</v>
      </c>
      <c r="AF1206" s="268">
        <v>0.943307351539281</v>
      </c>
      <c r="AG1206" s="268">
        <v>0.953727506426735</v>
      </c>
      <c r="AH1206" s="295">
        <v>-0.0104201548874541</v>
      </c>
    </row>
    <row r="1207" spans="1:34">
      <c r="A1207" s="315" t="s">
        <v>1972</v>
      </c>
      <c r="B1207" s="321" t="s">
        <v>3357</v>
      </c>
      <c r="C1207" s="293" t="s">
        <v>2204</v>
      </c>
      <c r="D1207" s="321" t="s">
        <v>2205</v>
      </c>
      <c r="E1207" s="263">
        <v>1</v>
      </c>
      <c r="F1207" s="263">
        <v>0</v>
      </c>
      <c r="G1207" s="263">
        <v>1</v>
      </c>
      <c r="H1207" s="264">
        <v>2</v>
      </c>
      <c r="I1207" s="264">
        <v>0</v>
      </c>
      <c r="J1207" s="264">
        <v>2</v>
      </c>
      <c r="K1207" s="264">
        <v>1</v>
      </c>
      <c r="L1207" s="264">
        <v>0</v>
      </c>
      <c r="M1207" s="264">
        <v>1</v>
      </c>
      <c r="N1207" s="267">
        <v>0</v>
      </c>
      <c r="O1207" s="266">
        <v>0</v>
      </c>
      <c r="P1207" s="294">
        <v>0.9</v>
      </c>
      <c r="Q1207" s="267">
        <v>0</v>
      </c>
      <c r="R1207" s="267">
        <v>0</v>
      </c>
      <c r="S1207" s="267">
        <v>0</v>
      </c>
      <c r="T1207" s="295">
        <v>0</v>
      </c>
      <c r="U1207" s="266">
        <v>109</v>
      </c>
      <c r="V1207" s="266">
        <v>107</v>
      </c>
      <c r="W1207" s="267">
        <v>0.981651376146789</v>
      </c>
      <c r="X1207" s="267">
        <v>1</v>
      </c>
      <c r="Y1207" s="268">
        <v>1</v>
      </c>
      <c r="Z1207" s="268">
        <v>1</v>
      </c>
      <c r="AA1207" s="295">
        <v>0</v>
      </c>
      <c r="AB1207" s="264">
        <v>13</v>
      </c>
      <c r="AC1207" s="264">
        <v>13</v>
      </c>
      <c r="AD1207" s="264">
        <v>16</v>
      </c>
      <c r="AE1207" s="264">
        <v>15</v>
      </c>
      <c r="AF1207" s="268">
        <v>1</v>
      </c>
      <c r="AG1207" s="268">
        <v>0.9375</v>
      </c>
      <c r="AH1207" s="295">
        <v>0.0625</v>
      </c>
    </row>
    <row r="1208" spans="1:34">
      <c r="A1208" s="315" t="s">
        <v>1972</v>
      </c>
      <c r="B1208" s="321" t="s">
        <v>3357</v>
      </c>
      <c r="C1208" s="293" t="s">
        <v>2206</v>
      </c>
      <c r="D1208" s="321" t="s">
        <v>2207</v>
      </c>
      <c r="E1208" s="263">
        <v>3128</v>
      </c>
      <c r="F1208" s="263">
        <v>3054</v>
      </c>
      <c r="G1208" s="263">
        <v>2874</v>
      </c>
      <c r="H1208" s="264">
        <v>1277</v>
      </c>
      <c r="I1208" s="264">
        <v>1233</v>
      </c>
      <c r="J1208" s="264">
        <v>1158</v>
      </c>
      <c r="K1208" s="264">
        <v>2403</v>
      </c>
      <c r="L1208" s="264">
        <v>2361</v>
      </c>
      <c r="M1208" s="264">
        <v>2170</v>
      </c>
      <c r="N1208" s="267">
        <v>0.966142420270861</v>
      </c>
      <c r="O1208" s="266">
        <v>70768</v>
      </c>
      <c r="P1208" s="294">
        <v>0.9</v>
      </c>
      <c r="Q1208" s="267">
        <v>0.976342710997442</v>
      </c>
      <c r="R1208" s="267">
        <v>0.965544244322631</v>
      </c>
      <c r="S1208" s="267">
        <v>0.982521847690387</v>
      </c>
      <c r="T1208" s="295">
        <v>0.0107984666748112</v>
      </c>
      <c r="U1208" s="266">
        <v>73248</v>
      </c>
      <c r="V1208" s="266">
        <v>66674</v>
      </c>
      <c r="W1208" s="267">
        <v>0.910250109217999</v>
      </c>
      <c r="X1208" s="267">
        <v>0.918797953964194</v>
      </c>
      <c r="Y1208" s="268">
        <v>0.906812842599843</v>
      </c>
      <c r="Z1208" s="268">
        <v>0.903037869330004</v>
      </c>
      <c r="AA1208" s="295">
        <v>0.011985111364351</v>
      </c>
      <c r="AB1208" s="264">
        <v>16480</v>
      </c>
      <c r="AC1208" s="264">
        <v>15074</v>
      </c>
      <c r="AD1208" s="264">
        <v>17298</v>
      </c>
      <c r="AE1208" s="264">
        <v>15665</v>
      </c>
      <c r="AF1208" s="268">
        <v>0.914684466019417</v>
      </c>
      <c r="AG1208" s="268">
        <v>0.905596022661579</v>
      </c>
      <c r="AH1208" s="295">
        <v>0.00908844335783809</v>
      </c>
    </row>
    <row r="1209" spans="1:34">
      <c r="A1209" s="315" t="s">
        <v>1972</v>
      </c>
      <c r="B1209" s="321" t="s">
        <v>3357</v>
      </c>
      <c r="C1209" s="293" t="s">
        <v>2208</v>
      </c>
      <c r="D1209" s="321" t="s">
        <v>2209</v>
      </c>
      <c r="E1209" s="263">
        <v>3566</v>
      </c>
      <c r="F1209" s="263">
        <v>3355</v>
      </c>
      <c r="G1209" s="263">
        <v>3304</v>
      </c>
      <c r="H1209" s="264">
        <v>1556</v>
      </c>
      <c r="I1209" s="264">
        <v>1462</v>
      </c>
      <c r="J1209" s="264">
        <v>1394</v>
      </c>
      <c r="K1209" s="264">
        <v>2439</v>
      </c>
      <c r="L1209" s="264">
        <v>2387</v>
      </c>
      <c r="M1209" s="264">
        <v>2296</v>
      </c>
      <c r="N1209" s="267">
        <v>0.972039939267609</v>
      </c>
      <c r="O1209" s="266">
        <v>75545</v>
      </c>
      <c r="P1209" s="294">
        <v>0.9</v>
      </c>
      <c r="Q1209" s="267">
        <v>0.940830061693775</v>
      </c>
      <c r="R1209" s="267">
        <v>0.939588688946015</v>
      </c>
      <c r="S1209" s="267">
        <v>0.978679786797868</v>
      </c>
      <c r="T1209" s="295">
        <v>0.00124137274775915</v>
      </c>
      <c r="U1209" s="266">
        <v>77718</v>
      </c>
      <c r="V1209" s="266">
        <v>73296</v>
      </c>
      <c r="W1209" s="267">
        <v>0.943101984096348</v>
      </c>
      <c r="X1209" s="267">
        <v>0.926528323051038</v>
      </c>
      <c r="Y1209" s="268">
        <v>0.895886889460154</v>
      </c>
      <c r="Z1209" s="268">
        <v>0.941369413694137</v>
      </c>
      <c r="AA1209" s="295">
        <v>0.0306414335908833</v>
      </c>
      <c r="AB1209" s="264">
        <v>17752</v>
      </c>
      <c r="AC1209" s="264">
        <v>16576</v>
      </c>
      <c r="AD1209" s="264">
        <v>17963</v>
      </c>
      <c r="AE1209" s="264">
        <v>17000</v>
      </c>
      <c r="AF1209" s="268">
        <v>0.933753943217666</v>
      </c>
      <c r="AG1209" s="268">
        <v>0.946389801258142</v>
      </c>
      <c r="AH1209" s="295">
        <v>-0.0126358580404762</v>
      </c>
    </row>
    <row r="1210" spans="1:34">
      <c r="A1210" s="315" t="s">
        <v>1972</v>
      </c>
      <c r="B1210" s="321" t="s">
        <v>3357</v>
      </c>
      <c r="C1210" s="293" t="s">
        <v>2210</v>
      </c>
      <c r="D1210" s="321" t="s">
        <v>2211</v>
      </c>
      <c r="E1210" s="263">
        <v>2317</v>
      </c>
      <c r="F1210" s="263">
        <v>2285</v>
      </c>
      <c r="G1210" s="263">
        <v>2188</v>
      </c>
      <c r="H1210" s="264">
        <v>1088</v>
      </c>
      <c r="I1210" s="264">
        <v>1075</v>
      </c>
      <c r="J1210" s="264">
        <v>1010</v>
      </c>
      <c r="K1210" s="264">
        <v>1723</v>
      </c>
      <c r="L1210" s="264">
        <v>1719</v>
      </c>
      <c r="M1210" s="264">
        <v>1624</v>
      </c>
      <c r="N1210" s="267">
        <v>0.988951460472729</v>
      </c>
      <c r="O1210" s="266">
        <v>50752</v>
      </c>
      <c r="P1210" s="294">
        <v>0.9</v>
      </c>
      <c r="Q1210" s="267">
        <v>0.986189037548554</v>
      </c>
      <c r="R1210" s="267">
        <v>0.988051470588235</v>
      </c>
      <c r="S1210" s="267">
        <v>0.997678467788741</v>
      </c>
      <c r="T1210" s="295">
        <v>-0.00186243303968114</v>
      </c>
      <c r="U1210" s="266">
        <v>51319</v>
      </c>
      <c r="V1210" s="266">
        <v>48596</v>
      </c>
      <c r="W1210" s="267">
        <v>0.946939729924589</v>
      </c>
      <c r="X1210" s="267">
        <v>0.944324557617609</v>
      </c>
      <c r="Y1210" s="268">
        <v>0.928308823529412</v>
      </c>
      <c r="Z1210" s="268">
        <v>0.942542077771329</v>
      </c>
      <c r="AA1210" s="295">
        <v>0.0160157340881972</v>
      </c>
      <c r="AB1210" s="264">
        <v>12178</v>
      </c>
      <c r="AC1210" s="264">
        <v>11527</v>
      </c>
      <c r="AD1210" s="264">
        <v>12077</v>
      </c>
      <c r="AE1210" s="264">
        <v>11350</v>
      </c>
      <c r="AF1210" s="268">
        <v>0.9465429462966</v>
      </c>
      <c r="AG1210" s="268">
        <v>0.939802931191521</v>
      </c>
      <c r="AH1210" s="295">
        <v>0.00674001510507938</v>
      </c>
    </row>
    <row r="1211" spans="1:34">
      <c r="A1211" s="315" t="s">
        <v>1972</v>
      </c>
      <c r="B1211" s="321" t="s">
        <v>3357</v>
      </c>
      <c r="C1211" s="293" t="s">
        <v>2212</v>
      </c>
      <c r="D1211" s="321" t="s">
        <v>2213</v>
      </c>
      <c r="E1211" s="263">
        <v>4307</v>
      </c>
      <c r="F1211" s="263">
        <v>4115</v>
      </c>
      <c r="G1211" s="263">
        <v>3977</v>
      </c>
      <c r="H1211" s="264">
        <v>1663</v>
      </c>
      <c r="I1211" s="264">
        <v>1618</v>
      </c>
      <c r="J1211" s="264">
        <v>1546</v>
      </c>
      <c r="K1211" s="264">
        <v>2825</v>
      </c>
      <c r="L1211" s="264">
        <v>2671</v>
      </c>
      <c r="M1211" s="264">
        <v>2635</v>
      </c>
      <c r="N1211" s="267">
        <v>0.957256980322878</v>
      </c>
      <c r="O1211" s="266">
        <v>86156</v>
      </c>
      <c r="P1211" s="294">
        <v>0.9</v>
      </c>
      <c r="Q1211" s="267">
        <v>0.955421407011841</v>
      </c>
      <c r="R1211" s="267">
        <v>0.97294046903187</v>
      </c>
      <c r="S1211" s="267">
        <v>0.945486725663717</v>
      </c>
      <c r="T1211" s="295">
        <v>-0.017519062020029</v>
      </c>
      <c r="U1211" s="266">
        <v>90003</v>
      </c>
      <c r="V1211" s="266">
        <v>83184</v>
      </c>
      <c r="W1211" s="267">
        <v>0.924235858804706</v>
      </c>
      <c r="X1211" s="267">
        <v>0.923380543301602</v>
      </c>
      <c r="Y1211" s="268">
        <v>0.929645219482862</v>
      </c>
      <c r="Z1211" s="268">
        <v>0.932743362831858</v>
      </c>
      <c r="AA1211" s="295">
        <v>-0.00626467618126025</v>
      </c>
      <c r="AB1211" s="264">
        <v>20937</v>
      </c>
      <c r="AC1211" s="264">
        <v>19519</v>
      </c>
      <c r="AD1211" s="264">
        <v>20295</v>
      </c>
      <c r="AE1211" s="264">
        <v>18777</v>
      </c>
      <c r="AF1211" s="268">
        <v>0.932273009504705</v>
      </c>
      <c r="AG1211" s="268">
        <v>0.92520325203252</v>
      </c>
      <c r="AH1211" s="295">
        <v>0.0070697574721843</v>
      </c>
    </row>
    <row r="1212" spans="1:34">
      <c r="A1212" s="315" t="s">
        <v>1972</v>
      </c>
      <c r="B1212" s="321" t="s">
        <v>3357</v>
      </c>
      <c r="C1212" s="293" t="s">
        <v>2214</v>
      </c>
      <c r="D1212" s="321" t="s">
        <v>2215</v>
      </c>
      <c r="E1212" s="263">
        <v>3744</v>
      </c>
      <c r="F1212" s="263">
        <v>3463</v>
      </c>
      <c r="G1212" s="263">
        <v>3479</v>
      </c>
      <c r="H1212" s="264">
        <v>1589</v>
      </c>
      <c r="I1212" s="264">
        <v>1483</v>
      </c>
      <c r="J1212" s="264">
        <v>1458</v>
      </c>
      <c r="K1212" s="264">
        <v>2604</v>
      </c>
      <c r="L1212" s="264">
        <v>2224</v>
      </c>
      <c r="M1212" s="264">
        <v>2384</v>
      </c>
      <c r="N1212" s="267">
        <v>0.921286619742179</v>
      </c>
      <c r="O1212" s="266">
        <v>81544</v>
      </c>
      <c r="P1212" s="294">
        <v>0.9</v>
      </c>
      <c r="Q1212" s="267">
        <v>0.924946581196581</v>
      </c>
      <c r="R1212" s="267">
        <v>0.933291378225299</v>
      </c>
      <c r="S1212" s="267">
        <v>0.854070660522273</v>
      </c>
      <c r="T1212" s="295">
        <v>-0.00834479702871771</v>
      </c>
      <c r="U1212" s="266">
        <v>88511</v>
      </c>
      <c r="V1212" s="266">
        <v>81888</v>
      </c>
      <c r="W1212" s="267">
        <v>0.925173142321293</v>
      </c>
      <c r="X1212" s="267">
        <v>0.929220085470085</v>
      </c>
      <c r="Y1212" s="268">
        <v>0.917558212712398</v>
      </c>
      <c r="Z1212" s="268">
        <v>0.915514592933948</v>
      </c>
      <c r="AA1212" s="295">
        <v>0.0116618727576878</v>
      </c>
      <c r="AB1212" s="264">
        <v>19413</v>
      </c>
      <c r="AC1212" s="264">
        <v>17910</v>
      </c>
      <c r="AD1212" s="264">
        <v>20455</v>
      </c>
      <c r="AE1212" s="264">
        <v>19040</v>
      </c>
      <c r="AF1212" s="268">
        <v>0.922577654149281</v>
      </c>
      <c r="AG1212" s="268">
        <v>0.930823759472012</v>
      </c>
      <c r="AH1212" s="295">
        <v>-0.00824610532273029</v>
      </c>
    </row>
    <row r="1213" spans="1:34">
      <c r="A1213" s="315" t="s">
        <v>1972</v>
      </c>
      <c r="B1213" s="321" t="s">
        <v>3358</v>
      </c>
      <c r="C1213" s="293" t="s">
        <v>2216</v>
      </c>
      <c r="D1213" s="321" t="s">
        <v>2217</v>
      </c>
      <c r="E1213" s="263">
        <v>6285</v>
      </c>
      <c r="F1213" s="263">
        <v>5160</v>
      </c>
      <c r="G1213" s="263">
        <v>5047</v>
      </c>
      <c r="H1213" s="264">
        <v>2328</v>
      </c>
      <c r="I1213" s="264">
        <v>2168</v>
      </c>
      <c r="J1213" s="264">
        <v>2139</v>
      </c>
      <c r="K1213" s="264">
        <v>4519</v>
      </c>
      <c r="L1213" s="264">
        <v>4218</v>
      </c>
      <c r="M1213" s="264">
        <v>4237</v>
      </c>
      <c r="N1213" s="267">
        <v>0.927648486066645</v>
      </c>
      <c r="O1213" s="266">
        <v>129227</v>
      </c>
      <c r="P1213" s="294">
        <v>0.9</v>
      </c>
      <c r="Q1213" s="267">
        <v>0.821002386634845</v>
      </c>
      <c r="R1213" s="267">
        <v>0.93127147766323</v>
      </c>
      <c r="S1213" s="267">
        <v>0.933392343438814</v>
      </c>
      <c r="T1213" s="295">
        <v>-0.110269091028385</v>
      </c>
      <c r="U1213" s="266">
        <v>139306</v>
      </c>
      <c r="V1213" s="266">
        <v>127404</v>
      </c>
      <c r="W1213" s="267">
        <v>0.914562186840481</v>
      </c>
      <c r="X1213" s="267">
        <v>0.8030230708035</v>
      </c>
      <c r="Y1213" s="268">
        <v>0.918814432989691</v>
      </c>
      <c r="Z1213" s="268">
        <v>0.937596813454304</v>
      </c>
      <c r="AA1213" s="295">
        <v>-0.11579136218619</v>
      </c>
      <c r="AB1213" s="264">
        <v>31061</v>
      </c>
      <c r="AC1213" s="264">
        <v>27933</v>
      </c>
      <c r="AD1213" s="264">
        <v>32369</v>
      </c>
      <c r="AE1213" s="264">
        <v>29811</v>
      </c>
      <c r="AF1213" s="268">
        <v>0.899294935771546</v>
      </c>
      <c r="AG1213" s="268">
        <v>0.92097377120084</v>
      </c>
      <c r="AH1213" s="295">
        <v>-0.0216788354292941</v>
      </c>
    </row>
    <row r="1214" spans="1:34">
      <c r="A1214" s="315" t="s">
        <v>1972</v>
      </c>
      <c r="B1214" s="321" t="s">
        <v>3358</v>
      </c>
      <c r="C1214" s="293" t="s">
        <v>2218</v>
      </c>
      <c r="D1214" s="321" t="s">
        <v>2219</v>
      </c>
      <c r="E1214" s="263">
        <v>3686</v>
      </c>
      <c r="F1214" s="263">
        <v>3572</v>
      </c>
      <c r="G1214" s="263">
        <v>3399</v>
      </c>
      <c r="H1214" s="264">
        <v>1525</v>
      </c>
      <c r="I1214" s="264">
        <v>1493</v>
      </c>
      <c r="J1214" s="264">
        <v>1404</v>
      </c>
      <c r="K1214" s="264">
        <v>2873</v>
      </c>
      <c r="L1214" s="264">
        <v>2809</v>
      </c>
      <c r="M1214" s="264">
        <v>2652</v>
      </c>
      <c r="N1214" s="267">
        <v>0.969626347174353</v>
      </c>
      <c r="O1214" s="266">
        <v>88619</v>
      </c>
      <c r="P1214" s="294">
        <v>0.9</v>
      </c>
      <c r="Q1214" s="267">
        <v>0.969072164948454</v>
      </c>
      <c r="R1214" s="267">
        <v>0.979016393442623</v>
      </c>
      <c r="S1214" s="267">
        <v>0.977723633832231</v>
      </c>
      <c r="T1214" s="295">
        <v>-0.00994422849416932</v>
      </c>
      <c r="U1214" s="266">
        <v>91395</v>
      </c>
      <c r="V1214" s="266">
        <v>85130</v>
      </c>
      <c r="W1214" s="267">
        <v>0.931451392308113</v>
      </c>
      <c r="X1214" s="267">
        <v>0.922137818773738</v>
      </c>
      <c r="Y1214" s="268">
        <v>0.920655737704918</v>
      </c>
      <c r="Z1214" s="268">
        <v>0.923076923076923</v>
      </c>
      <c r="AA1214" s="295">
        <v>0.00148208106882042</v>
      </c>
      <c r="AB1214" s="264">
        <v>20518</v>
      </c>
      <c r="AC1214" s="264">
        <v>19084</v>
      </c>
      <c r="AD1214" s="264">
        <v>21392</v>
      </c>
      <c r="AE1214" s="264">
        <v>19904</v>
      </c>
      <c r="AF1214" s="268">
        <v>0.930110147187835</v>
      </c>
      <c r="AG1214" s="268">
        <v>0.930441286462229</v>
      </c>
      <c r="AH1214" s="295">
        <v>-0.000331139274393877</v>
      </c>
    </row>
    <row r="1215" spans="1:34">
      <c r="A1215" s="315" t="s">
        <v>1972</v>
      </c>
      <c r="B1215" s="321" t="s">
        <v>3358</v>
      </c>
      <c r="C1215" s="293" t="s">
        <v>2220</v>
      </c>
      <c r="D1215" s="321" t="s">
        <v>2221</v>
      </c>
      <c r="E1215" s="263">
        <v>7123</v>
      </c>
      <c r="F1215" s="263">
        <v>6959</v>
      </c>
      <c r="G1215" s="263">
        <v>6355</v>
      </c>
      <c r="H1215" s="264">
        <v>2799</v>
      </c>
      <c r="I1215" s="264">
        <v>2747</v>
      </c>
      <c r="J1215" s="264">
        <v>2660</v>
      </c>
      <c r="K1215" s="264">
        <v>5208</v>
      </c>
      <c r="L1215" s="264">
        <v>5076</v>
      </c>
      <c r="M1215" s="264">
        <v>4936</v>
      </c>
      <c r="N1215" s="267">
        <v>0.976961534043852</v>
      </c>
      <c r="O1215" s="266">
        <v>161608</v>
      </c>
      <c r="P1215" s="294">
        <v>0.9</v>
      </c>
      <c r="Q1215" s="267">
        <v>0.976975993261266</v>
      </c>
      <c r="R1215" s="267">
        <v>0.981421936405859</v>
      </c>
      <c r="S1215" s="267">
        <v>0.974654377880184</v>
      </c>
      <c r="T1215" s="295">
        <v>-0.00444594314459301</v>
      </c>
      <c r="U1215" s="266">
        <v>165419</v>
      </c>
      <c r="V1215" s="266">
        <v>155939</v>
      </c>
      <c r="W1215" s="267">
        <v>0.942690984711551</v>
      </c>
      <c r="X1215" s="267">
        <v>0.89218026112593</v>
      </c>
      <c r="Y1215" s="268">
        <v>0.950339406931047</v>
      </c>
      <c r="Z1215" s="268">
        <v>0.947772657450077</v>
      </c>
      <c r="AA1215" s="295">
        <v>-0.0581591458051167</v>
      </c>
      <c r="AB1215" s="264">
        <v>37149</v>
      </c>
      <c r="AC1215" s="264">
        <v>34934</v>
      </c>
      <c r="AD1215" s="264">
        <v>39686</v>
      </c>
      <c r="AE1215" s="264">
        <v>37512</v>
      </c>
      <c r="AF1215" s="268">
        <v>0.940375245632453</v>
      </c>
      <c r="AG1215" s="268">
        <v>0.945219976818022</v>
      </c>
      <c r="AH1215" s="295">
        <v>-0.00484473118556839</v>
      </c>
    </row>
    <row r="1216" spans="1:34">
      <c r="A1216" s="315" t="s">
        <v>1972</v>
      </c>
      <c r="B1216" s="321" t="s">
        <v>3358</v>
      </c>
      <c r="C1216" s="293" t="s">
        <v>2222</v>
      </c>
      <c r="D1216" s="321" t="s">
        <v>2223</v>
      </c>
      <c r="E1216" s="263">
        <v>1936</v>
      </c>
      <c r="F1216" s="263">
        <v>1861</v>
      </c>
      <c r="G1216" s="263">
        <v>1752</v>
      </c>
      <c r="H1216" s="264">
        <v>775</v>
      </c>
      <c r="I1216" s="264">
        <v>753</v>
      </c>
      <c r="J1216" s="264">
        <v>699</v>
      </c>
      <c r="K1216" s="264">
        <v>1518</v>
      </c>
      <c r="L1216" s="264">
        <v>1446</v>
      </c>
      <c r="M1216" s="264">
        <v>1450</v>
      </c>
      <c r="N1216" s="267">
        <v>0.959595348930939</v>
      </c>
      <c r="O1216" s="266">
        <v>47618</v>
      </c>
      <c r="P1216" s="294">
        <v>0.9</v>
      </c>
      <c r="Q1216" s="267">
        <v>0.961260330578512</v>
      </c>
      <c r="R1216" s="267">
        <v>0.971612903225806</v>
      </c>
      <c r="S1216" s="267">
        <v>0.952569169960474</v>
      </c>
      <c r="T1216" s="295">
        <v>-0.0103525726472941</v>
      </c>
      <c r="U1216" s="266">
        <v>49623</v>
      </c>
      <c r="V1216" s="266">
        <v>45959</v>
      </c>
      <c r="W1216" s="267">
        <v>0.926163271063821</v>
      </c>
      <c r="X1216" s="267">
        <v>0.90495867768595</v>
      </c>
      <c r="Y1216" s="268">
        <v>0.901935483870968</v>
      </c>
      <c r="Z1216" s="268">
        <v>0.955204216073781</v>
      </c>
      <c r="AA1216" s="295">
        <v>0.00302319381498262</v>
      </c>
      <c r="AB1216" s="264">
        <v>10797</v>
      </c>
      <c r="AC1216" s="264">
        <v>10127</v>
      </c>
      <c r="AD1216" s="264">
        <v>11684</v>
      </c>
      <c r="AE1216" s="264">
        <v>10970</v>
      </c>
      <c r="AF1216" s="268">
        <v>0.937945725664536</v>
      </c>
      <c r="AG1216" s="268">
        <v>0.93889079082506</v>
      </c>
      <c r="AH1216" s="295">
        <v>-0.000945065160523395</v>
      </c>
    </row>
    <row r="1217" spans="1:34">
      <c r="A1217" s="315" t="s">
        <v>1972</v>
      </c>
      <c r="B1217" s="321" t="s">
        <v>3358</v>
      </c>
      <c r="C1217" s="293" t="s">
        <v>2224</v>
      </c>
      <c r="D1217" s="321" t="s">
        <v>2225</v>
      </c>
      <c r="E1217" s="263">
        <v>4208</v>
      </c>
      <c r="F1217" s="263">
        <v>4113</v>
      </c>
      <c r="G1217" s="263">
        <v>3860</v>
      </c>
      <c r="H1217" s="264">
        <v>1610</v>
      </c>
      <c r="I1217" s="264">
        <v>1574</v>
      </c>
      <c r="J1217" s="264">
        <v>1476</v>
      </c>
      <c r="K1217" s="264">
        <v>2943</v>
      </c>
      <c r="L1217" s="264">
        <v>2900</v>
      </c>
      <c r="M1217" s="264">
        <v>2760</v>
      </c>
      <c r="N1217" s="267">
        <v>0.982901393908105</v>
      </c>
      <c r="O1217" s="266">
        <v>95194</v>
      </c>
      <c r="P1217" s="294">
        <v>0.9</v>
      </c>
      <c r="Q1217" s="267">
        <v>0.977423954372624</v>
      </c>
      <c r="R1217" s="267">
        <v>0.977639751552795</v>
      </c>
      <c r="S1217" s="267">
        <v>0.985389058783554</v>
      </c>
      <c r="T1217" s="295">
        <v>-0.000215797180171506</v>
      </c>
      <c r="U1217" s="266">
        <v>96850</v>
      </c>
      <c r="V1217" s="266">
        <v>90827</v>
      </c>
      <c r="W1217" s="267">
        <v>0.93781104801239</v>
      </c>
      <c r="X1217" s="267">
        <v>0.917300380228137</v>
      </c>
      <c r="Y1217" s="268">
        <v>0.916770186335404</v>
      </c>
      <c r="Z1217" s="268">
        <v>0.937818552497452</v>
      </c>
      <c r="AA1217" s="295">
        <v>0.000530193892733122</v>
      </c>
      <c r="AB1217" s="264">
        <v>21487</v>
      </c>
      <c r="AC1217" s="264">
        <v>20069</v>
      </c>
      <c r="AD1217" s="264">
        <v>22758</v>
      </c>
      <c r="AE1217" s="264">
        <v>21281</v>
      </c>
      <c r="AF1217" s="268">
        <v>0.934006608647089</v>
      </c>
      <c r="AG1217" s="268">
        <v>0.935099745144565</v>
      </c>
      <c r="AH1217" s="295">
        <v>-0.00109313649747556</v>
      </c>
    </row>
    <row r="1218" spans="1:34">
      <c r="A1218" s="315" t="s">
        <v>1972</v>
      </c>
      <c r="B1218" s="321" t="s">
        <v>3358</v>
      </c>
      <c r="C1218" s="293" t="s">
        <v>2226</v>
      </c>
      <c r="D1218" s="321" t="s">
        <v>2227</v>
      </c>
      <c r="E1218" s="263">
        <v>2741</v>
      </c>
      <c r="F1218" s="263">
        <v>2549</v>
      </c>
      <c r="G1218" s="263">
        <v>2401</v>
      </c>
      <c r="H1218" s="264">
        <v>1110</v>
      </c>
      <c r="I1218" s="264">
        <v>999</v>
      </c>
      <c r="J1218" s="264">
        <v>965</v>
      </c>
      <c r="K1218" s="264">
        <v>2111</v>
      </c>
      <c r="L1218" s="264">
        <v>1975</v>
      </c>
      <c r="M1218" s="264">
        <v>1920</v>
      </c>
      <c r="N1218" s="267">
        <v>0.939651866056941</v>
      </c>
      <c r="O1218" s="266">
        <v>63699</v>
      </c>
      <c r="P1218" s="294">
        <v>0.9</v>
      </c>
      <c r="Q1218" s="267">
        <v>0.929952572053995</v>
      </c>
      <c r="R1218" s="267">
        <v>0.9</v>
      </c>
      <c r="S1218" s="267">
        <v>0.935575556608243</v>
      </c>
      <c r="T1218" s="295">
        <v>0.0299525720539948</v>
      </c>
      <c r="U1218" s="266">
        <v>67790</v>
      </c>
      <c r="V1218" s="266">
        <v>61673</v>
      </c>
      <c r="W1218" s="267">
        <v>0.909765452131583</v>
      </c>
      <c r="X1218" s="267">
        <v>0.875957679678949</v>
      </c>
      <c r="Y1218" s="268">
        <v>0.869369369369369</v>
      </c>
      <c r="Z1218" s="268">
        <v>0.909521553765988</v>
      </c>
      <c r="AA1218" s="295">
        <v>0.00658831030957996</v>
      </c>
      <c r="AB1218" s="264">
        <v>14753</v>
      </c>
      <c r="AC1218" s="264">
        <v>13204</v>
      </c>
      <c r="AD1218" s="264">
        <v>15817</v>
      </c>
      <c r="AE1218" s="264">
        <v>14438</v>
      </c>
      <c r="AF1218" s="268">
        <v>0.895004405883549</v>
      </c>
      <c r="AG1218" s="268">
        <v>0.912815325282923</v>
      </c>
      <c r="AH1218" s="295">
        <v>-0.0178109193993743</v>
      </c>
    </row>
    <row r="1219" spans="1:34">
      <c r="A1219" s="315" t="s">
        <v>1972</v>
      </c>
      <c r="B1219" s="321" t="s">
        <v>3358</v>
      </c>
      <c r="C1219" s="293" t="s">
        <v>2228</v>
      </c>
      <c r="D1219" s="321" t="s">
        <v>2229</v>
      </c>
      <c r="E1219" s="263">
        <v>1536</v>
      </c>
      <c r="F1219" s="263">
        <v>1498</v>
      </c>
      <c r="G1219" s="263">
        <v>1462</v>
      </c>
      <c r="H1219" s="264">
        <v>679</v>
      </c>
      <c r="I1219" s="264">
        <v>666</v>
      </c>
      <c r="J1219" s="264">
        <v>647</v>
      </c>
      <c r="K1219" s="264">
        <v>1178</v>
      </c>
      <c r="L1219" s="264">
        <v>1153</v>
      </c>
      <c r="M1219" s="264">
        <v>1153</v>
      </c>
      <c r="N1219" s="267">
        <v>0.984238812620088</v>
      </c>
      <c r="O1219" s="266">
        <v>35345</v>
      </c>
      <c r="P1219" s="294">
        <v>0.9</v>
      </c>
      <c r="Q1219" s="267">
        <v>0.975260416666667</v>
      </c>
      <c r="R1219" s="267">
        <v>0.980854197349043</v>
      </c>
      <c r="S1219" s="267">
        <v>0.978777589134126</v>
      </c>
      <c r="T1219" s="295">
        <v>-0.00559378068237604</v>
      </c>
      <c r="U1219" s="266">
        <v>35911</v>
      </c>
      <c r="V1219" s="266">
        <v>34192</v>
      </c>
      <c r="W1219" s="267">
        <v>0.952131658823202</v>
      </c>
      <c r="X1219" s="267">
        <v>0.951822916666667</v>
      </c>
      <c r="Y1219" s="268">
        <v>0.952871870397644</v>
      </c>
      <c r="Z1219" s="268">
        <v>0.978777589134126</v>
      </c>
      <c r="AA1219" s="295">
        <v>-0.00104895373097691</v>
      </c>
      <c r="AB1219" s="264">
        <v>8209</v>
      </c>
      <c r="AC1219" s="264">
        <v>7890</v>
      </c>
      <c r="AD1219" s="264">
        <v>8442</v>
      </c>
      <c r="AE1219" s="264">
        <v>8075</v>
      </c>
      <c r="AF1219" s="268">
        <v>0.96114021196248</v>
      </c>
      <c r="AG1219" s="268">
        <v>0.95652688936271</v>
      </c>
      <c r="AH1219" s="295">
        <v>0.00461332259976999</v>
      </c>
    </row>
    <row r="1220" spans="1:34">
      <c r="A1220" s="315" t="s">
        <v>1972</v>
      </c>
      <c r="B1220" s="321" t="s">
        <v>3358</v>
      </c>
      <c r="C1220" s="293" t="s">
        <v>2230</v>
      </c>
      <c r="D1220" s="321" t="s">
        <v>2231</v>
      </c>
      <c r="E1220" s="263">
        <v>4678</v>
      </c>
      <c r="F1220" s="263">
        <v>4628</v>
      </c>
      <c r="G1220" s="263">
        <v>4491</v>
      </c>
      <c r="H1220" s="264">
        <v>2364</v>
      </c>
      <c r="I1220" s="264">
        <v>2342</v>
      </c>
      <c r="J1220" s="264">
        <v>2269</v>
      </c>
      <c r="K1220" s="264">
        <v>3763</v>
      </c>
      <c r="L1220" s="264">
        <v>3724</v>
      </c>
      <c r="M1220" s="264">
        <v>3570</v>
      </c>
      <c r="N1220" s="267">
        <v>0.989979749735778</v>
      </c>
      <c r="O1220" s="266">
        <v>122707</v>
      </c>
      <c r="P1220" s="294">
        <v>0.9</v>
      </c>
      <c r="Q1220" s="267">
        <v>0.989311671654553</v>
      </c>
      <c r="R1220" s="267">
        <v>0.990693739424704</v>
      </c>
      <c r="S1220" s="267">
        <v>0.989635928780229</v>
      </c>
      <c r="T1220" s="295">
        <v>-0.0013820677701506</v>
      </c>
      <c r="U1220" s="266">
        <v>123949</v>
      </c>
      <c r="V1220" s="266">
        <v>118806</v>
      </c>
      <c r="W1220" s="267">
        <v>0.958507127931649</v>
      </c>
      <c r="X1220" s="267">
        <v>0.960025651988029</v>
      </c>
      <c r="Y1220" s="268">
        <v>0.959813874788494</v>
      </c>
      <c r="Z1220" s="268">
        <v>0.948711134732926</v>
      </c>
      <c r="AA1220" s="295">
        <v>0.000211777199534913</v>
      </c>
      <c r="AB1220" s="264">
        <v>27774</v>
      </c>
      <c r="AC1220" s="264">
        <v>26614</v>
      </c>
      <c r="AD1220" s="264">
        <v>28689</v>
      </c>
      <c r="AE1220" s="264">
        <v>27597</v>
      </c>
      <c r="AF1220" s="268">
        <v>0.958234319867502</v>
      </c>
      <c r="AG1220" s="268">
        <v>0.961936630764404</v>
      </c>
      <c r="AH1220" s="295">
        <v>-0.00370231089690254</v>
      </c>
    </row>
    <row r="1221" spans="1:34">
      <c r="A1221" s="315" t="s">
        <v>1972</v>
      </c>
      <c r="B1221" s="321" t="s">
        <v>3358</v>
      </c>
      <c r="C1221" s="293" t="s">
        <v>2232</v>
      </c>
      <c r="D1221" s="321" t="s">
        <v>2233</v>
      </c>
      <c r="E1221" s="263">
        <v>6927</v>
      </c>
      <c r="F1221" s="263">
        <v>6685</v>
      </c>
      <c r="G1221" s="263">
        <v>6385</v>
      </c>
      <c r="H1221" s="264">
        <v>3124</v>
      </c>
      <c r="I1221" s="264">
        <v>3042</v>
      </c>
      <c r="J1221" s="264">
        <v>2847</v>
      </c>
      <c r="K1221" s="264">
        <v>6015</v>
      </c>
      <c r="L1221" s="264">
        <v>5799</v>
      </c>
      <c r="M1221" s="264">
        <v>5526</v>
      </c>
      <c r="N1221" s="267">
        <v>0.95952814561019</v>
      </c>
      <c r="O1221" s="266">
        <v>186515</v>
      </c>
      <c r="P1221" s="294">
        <v>0.9</v>
      </c>
      <c r="Q1221" s="267">
        <v>0.965064241374332</v>
      </c>
      <c r="R1221" s="267">
        <v>0.973751600512164</v>
      </c>
      <c r="S1221" s="267">
        <v>0.964089775561097</v>
      </c>
      <c r="T1221" s="295">
        <v>-0.00868735913783159</v>
      </c>
      <c r="U1221" s="266">
        <v>194382</v>
      </c>
      <c r="V1221" s="266">
        <v>179542</v>
      </c>
      <c r="W1221" s="267">
        <v>0.923655482503524</v>
      </c>
      <c r="X1221" s="267">
        <v>0.92175544968962</v>
      </c>
      <c r="Y1221" s="268">
        <v>0.911331626120359</v>
      </c>
      <c r="Z1221" s="268">
        <v>0.918703241895262</v>
      </c>
      <c r="AA1221" s="295">
        <v>0.0104238235692617</v>
      </c>
      <c r="AB1221" s="264">
        <v>43102</v>
      </c>
      <c r="AC1221" s="264">
        <v>39885</v>
      </c>
      <c r="AD1221" s="264">
        <v>45448</v>
      </c>
      <c r="AE1221" s="264">
        <v>42436</v>
      </c>
      <c r="AF1221" s="268">
        <v>0.925363092199898</v>
      </c>
      <c r="AG1221" s="268">
        <v>0.933726456609752</v>
      </c>
      <c r="AH1221" s="295">
        <v>-0.00836336440985397</v>
      </c>
    </row>
    <row r="1222" spans="1:34">
      <c r="A1222" s="315" t="s">
        <v>1972</v>
      </c>
      <c r="B1222" s="321" t="s">
        <v>3358</v>
      </c>
      <c r="C1222" s="293" t="s">
        <v>2234</v>
      </c>
      <c r="D1222" s="321" t="s">
        <v>2235</v>
      </c>
      <c r="E1222" s="263">
        <v>2880</v>
      </c>
      <c r="F1222" s="263">
        <v>2831</v>
      </c>
      <c r="G1222" s="263">
        <v>2735</v>
      </c>
      <c r="H1222" s="264">
        <v>1374</v>
      </c>
      <c r="I1222" s="264">
        <v>1360</v>
      </c>
      <c r="J1222" s="264">
        <v>1335</v>
      </c>
      <c r="K1222" s="264">
        <v>2472</v>
      </c>
      <c r="L1222" s="264">
        <v>2451</v>
      </c>
      <c r="M1222" s="264">
        <v>2393</v>
      </c>
      <c r="N1222" s="267">
        <v>0.990041525684405</v>
      </c>
      <c r="O1222" s="266">
        <v>77247</v>
      </c>
      <c r="P1222" s="294">
        <v>0.9</v>
      </c>
      <c r="Q1222" s="267">
        <v>0.982986111111111</v>
      </c>
      <c r="R1222" s="267">
        <v>0.98981077147016</v>
      </c>
      <c r="S1222" s="267">
        <v>0.991504854368932</v>
      </c>
      <c r="T1222" s="295">
        <v>-0.00682466035904905</v>
      </c>
      <c r="U1222" s="266">
        <v>78024</v>
      </c>
      <c r="V1222" s="266">
        <v>76072</v>
      </c>
      <c r="W1222" s="267">
        <v>0.974982056803035</v>
      </c>
      <c r="X1222" s="267">
        <v>0.949652777777778</v>
      </c>
      <c r="Y1222" s="268">
        <v>0.971615720524017</v>
      </c>
      <c r="Z1222" s="268">
        <v>0.968042071197411</v>
      </c>
      <c r="AA1222" s="295">
        <v>-0.0219629427462397</v>
      </c>
      <c r="AB1222" s="264">
        <v>17714</v>
      </c>
      <c r="AC1222" s="264">
        <v>17189</v>
      </c>
      <c r="AD1222" s="264">
        <v>18054</v>
      </c>
      <c r="AE1222" s="264">
        <v>17673</v>
      </c>
      <c r="AF1222" s="268">
        <v>0.970362425200406</v>
      </c>
      <c r="AG1222" s="268">
        <v>0.978896643403124</v>
      </c>
      <c r="AH1222" s="295">
        <v>-0.00853421820271749</v>
      </c>
    </row>
    <row r="1223" spans="1:34">
      <c r="A1223" s="315" t="s">
        <v>1972</v>
      </c>
      <c r="B1223" s="321" t="s">
        <v>3358</v>
      </c>
      <c r="C1223" s="293" t="s">
        <v>2236</v>
      </c>
      <c r="D1223" s="321" t="s">
        <v>2237</v>
      </c>
      <c r="E1223" s="263">
        <v>7341</v>
      </c>
      <c r="F1223" s="263">
        <v>6906</v>
      </c>
      <c r="G1223" s="263">
        <v>6653</v>
      </c>
      <c r="H1223" s="264">
        <v>3120</v>
      </c>
      <c r="I1223" s="264">
        <v>3084</v>
      </c>
      <c r="J1223" s="264">
        <v>2804</v>
      </c>
      <c r="K1223" s="264">
        <v>6056</v>
      </c>
      <c r="L1223" s="264">
        <v>5757</v>
      </c>
      <c r="M1223" s="264">
        <v>5559</v>
      </c>
      <c r="N1223" s="267">
        <v>0.964424900485589</v>
      </c>
      <c r="O1223" s="266">
        <v>185104</v>
      </c>
      <c r="P1223" s="294">
        <v>0.9</v>
      </c>
      <c r="Q1223" s="267">
        <v>0.940743767879036</v>
      </c>
      <c r="R1223" s="267">
        <v>0.988461538461539</v>
      </c>
      <c r="S1223" s="267">
        <v>0.950627476882431</v>
      </c>
      <c r="T1223" s="295">
        <v>-0.0477177705825029</v>
      </c>
      <c r="U1223" s="266">
        <v>191932</v>
      </c>
      <c r="V1223" s="266">
        <v>179199</v>
      </c>
      <c r="W1223" s="267">
        <v>0.933658795823521</v>
      </c>
      <c r="X1223" s="267">
        <v>0.90627979839259</v>
      </c>
      <c r="Y1223" s="268">
        <v>0.898717948717949</v>
      </c>
      <c r="Z1223" s="268">
        <v>0.917932628797886</v>
      </c>
      <c r="AA1223" s="295">
        <v>0.0075618496746408</v>
      </c>
      <c r="AB1223" s="264">
        <v>43010</v>
      </c>
      <c r="AC1223" s="264">
        <v>39703</v>
      </c>
      <c r="AD1223" s="264">
        <v>44442</v>
      </c>
      <c r="AE1223" s="264">
        <v>41597</v>
      </c>
      <c r="AF1223" s="268">
        <v>0.923110904440828</v>
      </c>
      <c r="AG1223" s="268">
        <v>0.935983979118852</v>
      </c>
      <c r="AH1223" s="295">
        <v>-0.0128730746780239</v>
      </c>
    </row>
    <row r="1224" spans="1:34">
      <c r="A1224" s="315" t="s">
        <v>1972</v>
      </c>
      <c r="B1224" s="321" t="s">
        <v>3359</v>
      </c>
      <c r="C1224" s="293" t="s">
        <v>2238</v>
      </c>
      <c r="D1224" s="321" t="s">
        <v>2239</v>
      </c>
      <c r="E1224" s="263">
        <v>2078</v>
      </c>
      <c r="F1224" s="263">
        <v>2038</v>
      </c>
      <c r="G1224" s="263">
        <v>1979</v>
      </c>
      <c r="H1224" s="264">
        <v>930</v>
      </c>
      <c r="I1224" s="264">
        <v>920</v>
      </c>
      <c r="J1224" s="264">
        <v>893</v>
      </c>
      <c r="K1224" s="264">
        <v>1474</v>
      </c>
      <c r="L1224" s="264">
        <v>1453</v>
      </c>
      <c r="M1224" s="264">
        <v>1433</v>
      </c>
      <c r="N1224" s="267">
        <v>0.982611409590476</v>
      </c>
      <c r="O1224" s="266">
        <v>44077</v>
      </c>
      <c r="P1224" s="294">
        <v>0.9</v>
      </c>
      <c r="Q1224" s="267">
        <v>0.980750721847931</v>
      </c>
      <c r="R1224" s="267">
        <v>0.989247311827957</v>
      </c>
      <c r="S1224" s="267">
        <v>0.985753052917232</v>
      </c>
      <c r="T1224" s="295">
        <v>-0.00849658998002634</v>
      </c>
      <c r="U1224" s="266">
        <v>44857</v>
      </c>
      <c r="V1224" s="266">
        <v>43368</v>
      </c>
      <c r="W1224" s="267">
        <v>0.966805626769512</v>
      </c>
      <c r="X1224" s="267">
        <v>0.952358036573628</v>
      </c>
      <c r="Y1224" s="268">
        <v>0.960215053763441</v>
      </c>
      <c r="Z1224" s="268">
        <v>0.972184531886024</v>
      </c>
      <c r="AA1224" s="295">
        <v>-0.00785701718981235</v>
      </c>
      <c r="AB1224" s="264">
        <v>10463</v>
      </c>
      <c r="AC1224" s="264">
        <v>10051</v>
      </c>
      <c r="AD1224" s="264">
        <v>10002</v>
      </c>
      <c r="AE1224" s="264">
        <v>9576</v>
      </c>
      <c r="AF1224" s="268">
        <v>0.960623148236643</v>
      </c>
      <c r="AG1224" s="268">
        <v>0.957408518296341</v>
      </c>
      <c r="AH1224" s="295">
        <v>0.00321462994030264</v>
      </c>
    </row>
    <row r="1225" spans="1:34">
      <c r="A1225" s="315" t="s">
        <v>1972</v>
      </c>
      <c r="B1225" s="321" t="s">
        <v>3359</v>
      </c>
      <c r="C1225" s="293" t="s">
        <v>2240</v>
      </c>
      <c r="D1225" s="321" t="s">
        <v>2241</v>
      </c>
      <c r="E1225" s="263">
        <v>5661</v>
      </c>
      <c r="F1225" s="263">
        <v>5403</v>
      </c>
      <c r="G1225" s="263">
        <v>5350</v>
      </c>
      <c r="H1225" s="264">
        <v>2455</v>
      </c>
      <c r="I1225" s="264">
        <v>2428</v>
      </c>
      <c r="J1225" s="264">
        <v>2338</v>
      </c>
      <c r="K1225" s="264">
        <v>3837</v>
      </c>
      <c r="L1225" s="264">
        <v>3607</v>
      </c>
      <c r="M1225" s="264">
        <v>3670</v>
      </c>
      <c r="N1225" s="267">
        <v>0.982077524758721</v>
      </c>
      <c r="O1225" s="266">
        <v>124551</v>
      </c>
      <c r="P1225" s="294">
        <v>0.9</v>
      </c>
      <c r="Q1225" s="267">
        <v>0.954425013248543</v>
      </c>
      <c r="R1225" s="267">
        <v>0.989002036659878</v>
      </c>
      <c r="S1225" s="267">
        <v>0.940057336460777</v>
      </c>
      <c r="T1225" s="295">
        <v>-0.0345770234113352</v>
      </c>
      <c r="U1225" s="266">
        <v>126824</v>
      </c>
      <c r="V1225" s="266">
        <v>121677</v>
      </c>
      <c r="W1225" s="267">
        <v>0.95941619882672</v>
      </c>
      <c r="X1225" s="267">
        <v>0.945062709768592</v>
      </c>
      <c r="Y1225" s="268">
        <v>0.95234215885947</v>
      </c>
      <c r="Z1225" s="268">
        <v>0.956476413864999</v>
      </c>
      <c r="AA1225" s="295">
        <v>-0.00727944909087841</v>
      </c>
      <c r="AB1225" s="264">
        <v>27969</v>
      </c>
      <c r="AC1225" s="264">
        <v>26745</v>
      </c>
      <c r="AD1225" s="264">
        <v>30664</v>
      </c>
      <c r="AE1225" s="264">
        <v>29502</v>
      </c>
      <c r="AF1225" s="268">
        <v>0.956237262683685</v>
      </c>
      <c r="AG1225" s="268">
        <v>0.962105400469606</v>
      </c>
      <c r="AH1225" s="295">
        <v>-0.00586813778592055</v>
      </c>
    </row>
    <row r="1226" spans="1:34">
      <c r="A1226" s="315" t="s">
        <v>1972</v>
      </c>
      <c r="B1226" s="321" t="s">
        <v>3359</v>
      </c>
      <c r="C1226" s="293" t="s">
        <v>2242</v>
      </c>
      <c r="D1226" s="321" t="s">
        <v>2243</v>
      </c>
      <c r="E1226" s="263">
        <v>2576</v>
      </c>
      <c r="F1226" s="263">
        <v>2539</v>
      </c>
      <c r="G1226" s="263">
        <v>2472</v>
      </c>
      <c r="H1226" s="264">
        <v>1118</v>
      </c>
      <c r="I1226" s="264">
        <v>1116</v>
      </c>
      <c r="J1226" s="264">
        <v>1080</v>
      </c>
      <c r="K1226" s="264">
        <v>1747</v>
      </c>
      <c r="L1226" s="264">
        <v>1721</v>
      </c>
      <c r="M1226" s="264">
        <v>1666</v>
      </c>
      <c r="N1226" s="267">
        <v>0.98360767474355</v>
      </c>
      <c r="O1226" s="266">
        <v>57724</v>
      </c>
      <c r="P1226" s="294">
        <v>0.9</v>
      </c>
      <c r="Q1226" s="267">
        <v>0.985636645962733</v>
      </c>
      <c r="R1226" s="267">
        <v>0.998211091234347</v>
      </c>
      <c r="S1226" s="267">
        <v>0.985117344018317</v>
      </c>
      <c r="T1226" s="295">
        <v>-0.0125744452716141</v>
      </c>
      <c r="U1226" s="266">
        <v>58686</v>
      </c>
      <c r="V1226" s="266">
        <v>56637</v>
      </c>
      <c r="W1226" s="267">
        <v>0.965085369594111</v>
      </c>
      <c r="X1226" s="267">
        <v>0.959627329192547</v>
      </c>
      <c r="Y1226" s="268">
        <v>0.966010733452594</v>
      </c>
      <c r="Z1226" s="268">
        <v>0.953634802518603</v>
      </c>
      <c r="AA1226" s="295">
        <v>-0.00638340426004735</v>
      </c>
      <c r="AB1226" s="264">
        <v>12832</v>
      </c>
      <c r="AC1226" s="264">
        <v>12351</v>
      </c>
      <c r="AD1226" s="264">
        <v>12991</v>
      </c>
      <c r="AE1226" s="264">
        <v>12513</v>
      </c>
      <c r="AF1226" s="268">
        <v>0.962515586034913</v>
      </c>
      <c r="AG1226" s="268">
        <v>0.963205295974136</v>
      </c>
      <c r="AH1226" s="295">
        <v>-0.000689709939223238</v>
      </c>
    </row>
    <row r="1227" spans="1:34">
      <c r="A1227" s="315" t="s">
        <v>1972</v>
      </c>
      <c r="B1227" s="321" t="s">
        <v>3359</v>
      </c>
      <c r="C1227" s="293" t="s">
        <v>2244</v>
      </c>
      <c r="D1227" s="321" t="s">
        <v>2245</v>
      </c>
      <c r="E1227" s="263">
        <v>4460</v>
      </c>
      <c r="F1227" s="263">
        <v>4392</v>
      </c>
      <c r="G1227" s="263">
        <v>4204</v>
      </c>
      <c r="H1227" s="264">
        <v>1942</v>
      </c>
      <c r="I1227" s="264">
        <v>1922</v>
      </c>
      <c r="J1227" s="264">
        <v>1793</v>
      </c>
      <c r="K1227" s="264">
        <v>3384</v>
      </c>
      <c r="L1227" s="264">
        <v>3328</v>
      </c>
      <c r="M1227" s="264">
        <v>3216</v>
      </c>
      <c r="N1227" s="267">
        <v>0.984396075729493</v>
      </c>
      <c r="O1227" s="266">
        <v>101443</v>
      </c>
      <c r="P1227" s="294">
        <v>0.9</v>
      </c>
      <c r="Q1227" s="267">
        <v>0.9847533632287</v>
      </c>
      <c r="R1227" s="267">
        <v>0.989701338825953</v>
      </c>
      <c r="S1227" s="267">
        <v>0.983451536643026</v>
      </c>
      <c r="T1227" s="295">
        <v>-0.00494797559725313</v>
      </c>
      <c r="U1227" s="266">
        <v>103051</v>
      </c>
      <c r="V1227" s="266">
        <v>97643</v>
      </c>
      <c r="W1227" s="267">
        <v>0.947521130314116</v>
      </c>
      <c r="X1227" s="267">
        <v>0.942600896860987</v>
      </c>
      <c r="Y1227" s="268">
        <v>0.923274974253347</v>
      </c>
      <c r="Z1227" s="268">
        <v>0.950354609929078</v>
      </c>
      <c r="AA1227" s="295">
        <v>0.0193259226076395</v>
      </c>
      <c r="AB1227" s="264">
        <v>22900</v>
      </c>
      <c r="AC1227" s="264">
        <v>21638</v>
      </c>
      <c r="AD1227" s="264">
        <v>23216</v>
      </c>
      <c r="AE1227" s="264">
        <v>22039</v>
      </c>
      <c r="AF1227" s="268">
        <v>0.944890829694323</v>
      </c>
      <c r="AG1227" s="268">
        <v>0.949302205375603</v>
      </c>
      <c r="AH1227" s="295">
        <v>-0.00441137568127992</v>
      </c>
    </row>
    <row r="1228" spans="1:34">
      <c r="A1228" s="315" t="s">
        <v>1972</v>
      </c>
      <c r="B1228" s="321" t="s">
        <v>3359</v>
      </c>
      <c r="C1228" s="293" t="s">
        <v>2246</v>
      </c>
      <c r="D1228" s="321" t="s">
        <v>2247</v>
      </c>
      <c r="E1228" s="263">
        <v>1701</v>
      </c>
      <c r="F1228" s="263">
        <v>1517</v>
      </c>
      <c r="G1228" s="263">
        <v>1505</v>
      </c>
      <c r="H1228" s="264">
        <v>708</v>
      </c>
      <c r="I1228" s="264">
        <v>699</v>
      </c>
      <c r="J1228" s="264">
        <v>674</v>
      </c>
      <c r="K1228" s="264">
        <v>1090</v>
      </c>
      <c r="L1228" s="264">
        <v>1064</v>
      </c>
      <c r="M1228" s="264">
        <v>978</v>
      </c>
      <c r="N1228" s="267">
        <v>0.979884010870479</v>
      </c>
      <c r="O1228" s="266">
        <v>34975</v>
      </c>
      <c r="P1228" s="294">
        <v>0.9</v>
      </c>
      <c r="Q1228" s="267">
        <v>0.891828336272781</v>
      </c>
      <c r="R1228" s="267">
        <v>0.98728813559322</v>
      </c>
      <c r="S1228" s="267">
        <v>0.976146788990826</v>
      </c>
      <c r="T1228" s="295">
        <v>-0.0954597993204397</v>
      </c>
      <c r="U1228" s="266">
        <v>35693</v>
      </c>
      <c r="V1228" s="266">
        <v>33559</v>
      </c>
      <c r="W1228" s="267">
        <v>0.940212366570476</v>
      </c>
      <c r="X1228" s="267">
        <v>0.88477366255144</v>
      </c>
      <c r="Y1228" s="268">
        <v>0.951977401129944</v>
      </c>
      <c r="Z1228" s="268">
        <v>0.897247706422018</v>
      </c>
      <c r="AA1228" s="295">
        <v>-0.0672037385785033</v>
      </c>
      <c r="AB1228" s="264">
        <v>8194</v>
      </c>
      <c r="AC1228" s="264">
        <v>7605</v>
      </c>
      <c r="AD1228" s="264">
        <v>7739</v>
      </c>
      <c r="AE1228" s="264">
        <v>7354</v>
      </c>
      <c r="AF1228" s="268">
        <v>0.928118135220893</v>
      </c>
      <c r="AG1228" s="268">
        <v>0.950251970538829</v>
      </c>
      <c r="AH1228" s="295">
        <v>-0.0221338353179359</v>
      </c>
    </row>
    <row r="1229" spans="1:34">
      <c r="A1229" s="315" t="s">
        <v>1972</v>
      </c>
      <c r="B1229" s="321" t="s">
        <v>3359</v>
      </c>
      <c r="C1229" s="293" t="s">
        <v>2248</v>
      </c>
      <c r="D1229" s="321" t="s">
        <v>2249</v>
      </c>
      <c r="E1229" s="263">
        <v>5572</v>
      </c>
      <c r="F1229" s="263">
        <v>5087</v>
      </c>
      <c r="G1229" s="263">
        <v>4819</v>
      </c>
      <c r="H1229" s="264">
        <v>2783</v>
      </c>
      <c r="I1229" s="264">
        <v>2664</v>
      </c>
      <c r="J1229" s="264">
        <v>2500</v>
      </c>
      <c r="K1229" s="264">
        <v>4171</v>
      </c>
      <c r="L1229" s="264">
        <v>3603</v>
      </c>
      <c r="M1229" s="264">
        <v>3542</v>
      </c>
      <c r="N1229" s="267">
        <v>0.923970466807225</v>
      </c>
      <c r="O1229" s="266">
        <v>115257</v>
      </c>
      <c r="P1229" s="294">
        <v>0.9</v>
      </c>
      <c r="Q1229" s="267">
        <v>0.912957645369706</v>
      </c>
      <c r="R1229" s="267">
        <v>0.957240388070428</v>
      </c>
      <c r="S1229" s="267">
        <v>0.86382162550947</v>
      </c>
      <c r="T1229" s="295">
        <v>-0.0442827427007219</v>
      </c>
      <c r="U1229" s="266">
        <v>124741</v>
      </c>
      <c r="V1229" s="266">
        <v>110476</v>
      </c>
      <c r="W1229" s="267">
        <v>0.885643052404582</v>
      </c>
      <c r="X1229" s="267">
        <v>0.864860014357502</v>
      </c>
      <c r="Y1229" s="268">
        <v>0.898311174991017</v>
      </c>
      <c r="Z1229" s="268">
        <v>0.849196835291297</v>
      </c>
      <c r="AA1229" s="295">
        <v>-0.0334511606335151</v>
      </c>
      <c r="AB1229" s="264">
        <v>30025</v>
      </c>
      <c r="AC1229" s="264">
        <v>26242</v>
      </c>
      <c r="AD1229" s="264">
        <v>28186</v>
      </c>
      <c r="AE1229" s="264">
        <v>25192</v>
      </c>
      <c r="AF1229" s="268">
        <v>0.874004995836803</v>
      </c>
      <c r="AG1229" s="268">
        <v>0.89377705243738</v>
      </c>
      <c r="AH1229" s="295">
        <v>-0.0197720566005776</v>
      </c>
    </row>
    <row r="1230" spans="1:34">
      <c r="A1230" s="315" t="s">
        <v>1972</v>
      </c>
      <c r="B1230" s="321" t="s">
        <v>3359</v>
      </c>
      <c r="C1230" s="293" t="s">
        <v>2250</v>
      </c>
      <c r="D1230" s="321" t="s">
        <v>2251</v>
      </c>
      <c r="E1230" s="263">
        <v>4765</v>
      </c>
      <c r="F1230" s="263">
        <v>4616</v>
      </c>
      <c r="G1230" s="263">
        <v>4431</v>
      </c>
      <c r="H1230" s="264">
        <v>1989</v>
      </c>
      <c r="I1230" s="264">
        <v>1926</v>
      </c>
      <c r="J1230" s="264">
        <v>1877</v>
      </c>
      <c r="K1230" s="264">
        <v>3262</v>
      </c>
      <c r="L1230" s="264">
        <v>3057</v>
      </c>
      <c r="M1230" s="264">
        <v>3029</v>
      </c>
      <c r="N1230" s="267">
        <v>0.968728676427583</v>
      </c>
      <c r="O1230" s="266">
        <v>99378</v>
      </c>
      <c r="P1230" s="294">
        <v>0.9</v>
      </c>
      <c r="Q1230" s="267">
        <v>0.968730325288562</v>
      </c>
      <c r="R1230" s="267">
        <v>0.968325791855204</v>
      </c>
      <c r="S1230" s="267">
        <v>0.937155119558553</v>
      </c>
      <c r="T1230" s="295">
        <v>0.000404533433358778</v>
      </c>
      <c r="U1230" s="266">
        <v>102586</v>
      </c>
      <c r="V1230" s="266">
        <v>96679</v>
      </c>
      <c r="W1230" s="267">
        <v>0.942419043534205</v>
      </c>
      <c r="X1230" s="267">
        <v>0.9299055613851</v>
      </c>
      <c r="Y1230" s="268">
        <v>0.943690296631473</v>
      </c>
      <c r="Z1230" s="268">
        <v>0.928571428571429</v>
      </c>
      <c r="AA1230" s="295">
        <v>-0.0137847352463734</v>
      </c>
      <c r="AB1230" s="264">
        <v>23372</v>
      </c>
      <c r="AC1230" s="264">
        <v>21925</v>
      </c>
      <c r="AD1230" s="264">
        <v>23053</v>
      </c>
      <c r="AE1230" s="264">
        <v>21711</v>
      </c>
      <c r="AF1230" s="268">
        <v>0.938088310799247</v>
      </c>
      <c r="AG1230" s="268">
        <v>0.941786318483495</v>
      </c>
      <c r="AH1230" s="295">
        <v>-0.00369800768424766</v>
      </c>
    </row>
    <row r="1231" spans="1:34">
      <c r="A1231" s="315" t="s">
        <v>1972</v>
      </c>
      <c r="B1231" s="321" t="s">
        <v>3357</v>
      </c>
      <c r="C1231" s="293" t="s">
        <v>2252</v>
      </c>
      <c r="D1231" s="321" t="s">
        <v>2253</v>
      </c>
      <c r="E1231" s="263">
        <v>3008</v>
      </c>
      <c r="F1231" s="263">
        <v>2884</v>
      </c>
      <c r="G1231" s="263">
        <v>2630</v>
      </c>
      <c r="H1231" s="264">
        <v>1274</v>
      </c>
      <c r="I1231" s="264">
        <v>1224</v>
      </c>
      <c r="J1231" s="264">
        <v>1180</v>
      </c>
      <c r="K1231" s="264">
        <v>2306</v>
      </c>
      <c r="L1231" s="264">
        <v>2243</v>
      </c>
      <c r="M1231" s="264">
        <v>2040</v>
      </c>
      <c r="N1231" s="267">
        <v>0.968371485342551</v>
      </c>
      <c r="O1231" s="266">
        <v>71154</v>
      </c>
      <c r="P1231" s="294">
        <v>0.9</v>
      </c>
      <c r="Q1231" s="267">
        <v>0.958776595744681</v>
      </c>
      <c r="R1231" s="267">
        <v>0.960753532182104</v>
      </c>
      <c r="S1231" s="267">
        <v>0.972679965307892</v>
      </c>
      <c r="T1231" s="295">
        <v>-0.00197693643742269</v>
      </c>
      <c r="U1231" s="266">
        <v>73478</v>
      </c>
      <c r="V1231" s="266">
        <v>67324</v>
      </c>
      <c r="W1231" s="267">
        <v>0.916247039930319</v>
      </c>
      <c r="X1231" s="267">
        <v>0.874335106382979</v>
      </c>
      <c r="Y1231" s="268">
        <v>0.926216640502355</v>
      </c>
      <c r="Z1231" s="268">
        <v>0.884648742411101</v>
      </c>
      <c r="AA1231" s="295">
        <v>-0.051881534119376</v>
      </c>
      <c r="AB1231" s="264">
        <v>16184</v>
      </c>
      <c r="AC1231" s="264">
        <v>14618</v>
      </c>
      <c r="AD1231" s="264">
        <v>17420</v>
      </c>
      <c r="AE1231" s="264">
        <v>16224</v>
      </c>
      <c r="AF1231" s="268">
        <v>0.903237765694513</v>
      </c>
      <c r="AG1231" s="268">
        <v>0.93134328358209</v>
      </c>
      <c r="AH1231" s="295">
        <v>-0.0281055178875764</v>
      </c>
    </row>
    <row r="1232" spans="1:34">
      <c r="A1232" s="315" t="s">
        <v>1972</v>
      </c>
      <c r="B1232" s="321" t="s">
        <v>3357</v>
      </c>
      <c r="C1232" s="293" t="s">
        <v>2254</v>
      </c>
      <c r="D1232" s="321" t="s">
        <v>2255</v>
      </c>
      <c r="E1232" s="263">
        <v>4391</v>
      </c>
      <c r="F1232" s="263">
        <v>4355</v>
      </c>
      <c r="G1232" s="263">
        <v>4160</v>
      </c>
      <c r="H1232" s="264">
        <v>1823</v>
      </c>
      <c r="I1232" s="264">
        <v>1805</v>
      </c>
      <c r="J1232" s="264">
        <v>1698</v>
      </c>
      <c r="K1232" s="264">
        <v>3059</v>
      </c>
      <c r="L1232" s="264">
        <v>3024</v>
      </c>
      <c r="M1232" s="264">
        <v>2852</v>
      </c>
      <c r="N1232" s="267">
        <v>0.989742679330513</v>
      </c>
      <c r="O1232" s="266">
        <v>100351</v>
      </c>
      <c r="P1232" s="294">
        <v>0.9</v>
      </c>
      <c r="Q1232" s="267">
        <v>0.991801411979048</v>
      </c>
      <c r="R1232" s="267">
        <v>0.990126165660998</v>
      </c>
      <c r="S1232" s="267">
        <v>0.988558352402746</v>
      </c>
      <c r="T1232" s="295">
        <v>0.00167524631804972</v>
      </c>
      <c r="U1232" s="266">
        <v>101391</v>
      </c>
      <c r="V1232" s="266">
        <v>95806</v>
      </c>
      <c r="W1232" s="267">
        <v>0.944916215443185</v>
      </c>
      <c r="X1232" s="267">
        <v>0.947392393532225</v>
      </c>
      <c r="Y1232" s="268">
        <v>0.931431705979155</v>
      </c>
      <c r="Z1232" s="268">
        <v>0.932330827067669</v>
      </c>
      <c r="AA1232" s="295">
        <v>0.0159606875530698</v>
      </c>
      <c r="AB1232" s="264">
        <v>22155</v>
      </c>
      <c r="AC1232" s="264">
        <v>20859</v>
      </c>
      <c r="AD1232" s="264">
        <v>23234</v>
      </c>
      <c r="AE1232" s="264">
        <v>22003</v>
      </c>
      <c r="AF1232" s="268">
        <v>0.941503046716317</v>
      </c>
      <c r="AG1232" s="268">
        <v>0.947017302229491</v>
      </c>
      <c r="AH1232" s="295">
        <v>-0.0055142555131743</v>
      </c>
    </row>
    <row r="1233" spans="1:34">
      <c r="A1233" s="315" t="s">
        <v>1972</v>
      </c>
      <c r="B1233" s="321" t="s">
        <v>3357</v>
      </c>
      <c r="C1233" s="293" t="s">
        <v>2256</v>
      </c>
      <c r="D1233" s="321" t="s">
        <v>2257</v>
      </c>
      <c r="E1233" s="263">
        <v>5039</v>
      </c>
      <c r="F1233" s="263">
        <v>4800</v>
      </c>
      <c r="G1233" s="263">
        <v>4737</v>
      </c>
      <c r="H1233" s="264">
        <v>2048</v>
      </c>
      <c r="I1233" s="264">
        <v>1992</v>
      </c>
      <c r="J1233" s="264">
        <v>1930</v>
      </c>
      <c r="K1233" s="264">
        <v>3611</v>
      </c>
      <c r="L1233" s="264">
        <v>3495</v>
      </c>
      <c r="M1233" s="264">
        <v>3384</v>
      </c>
      <c r="N1233" s="267">
        <v>0.970327153579966</v>
      </c>
      <c r="O1233" s="266">
        <v>116088</v>
      </c>
      <c r="P1233" s="294">
        <v>0.9</v>
      </c>
      <c r="Q1233" s="267">
        <v>0.952569954356023</v>
      </c>
      <c r="R1233" s="267">
        <v>0.97265625</v>
      </c>
      <c r="S1233" s="267">
        <v>0.967875934644143</v>
      </c>
      <c r="T1233" s="295">
        <v>-0.020086295643977</v>
      </c>
      <c r="U1233" s="266">
        <v>119638</v>
      </c>
      <c r="V1233" s="266">
        <v>114538</v>
      </c>
      <c r="W1233" s="267">
        <v>0.957371403734599</v>
      </c>
      <c r="X1233" s="267">
        <v>0.9400674737051</v>
      </c>
      <c r="Y1233" s="268">
        <v>0.9423828125</v>
      </c>
      <c r="Z1233" s="268">
        <v>0.937136527277762</v>
      </c>
      <c r="AA1233" s="295">
        <v>-0.00231533879489976</v>
      </c>
      <c r="AB1233" s="264">
        <v>26219</v>
      </c>
      <c r="AC1233" s="264">
        <v>24874</v>
      </c>
      <c r="AD1233" s="264">
        <v>27838</v>
      </c>
      <c r="AE1233" s="264">
        <v>26734</v>
      </c>
      <c r="AF1233" s="268">
        <v>0.948701323467714</v>
      </c>
      <c r="AG1233" s="268">
        <v>0.960341978590416</v>
      </c>
      <c r="AH1233" s="295">
        <v>-0.0116406551227016</v>
      </c>
    </row>
    <row r="1234" spans="1:34">
      <c r="A1234" s="315" t="s">
        <v>1972</v>
      </c>
      <c r="B1234" s="321" t="s">
        <v>3357</v>
      </c>
      <c r="C1234" s="293" t="s">
        <v>2258</v>
      </c>
      <c r="D1234" s="321" t="s">
        <v>2259</v>
      </c>
      <c r="E1234" s="263">
        <v>2416</v>
      </c>
      <c r="F1234" s="263">
        <v>2337</v>
      </c>
      <c r="G1234" s="263">
        <v>2244</v>
      </c>
      <c r="H1234" s="264">
        <v>988</v>
      </c>
      <c r="I1234" s="264">
        <v>947</v>
      </c>
      <c r="J1234" s="264">
        <v>915</v>
      </c>
      <c r="K1234" s="264">
        <v>1683</v>
      </c>
      <c r="L1234" s="264">
        <v>1637</v>
      </c>
      <c r="M1234" s="264">
        <v>1555</v>
      </c>
      <c r="N1234" s="267">
        <v>0.973088237854022</v>
      </c>
      <c r="O1234" s="266">
        <v>55901</v>
      </c>
      <c r="P1234" s="294">
        <v>0.9</v>
      </c>
      <c r="Q1234" s="267">
        <v>0.967301324503311</v>
      </c>
      <c r="R1234" s="267">
        <v>0.958502024291498</v>
      </c>
      <c r="S1234" s="267">
        <v>0.972667855020796</v>
      </c>
      <c r="T1234" s="295">
        <v>0.0087993002118133</v>
      </c>
      <c r="U1234" s="266">
        <v>57447</v>
      </c>
      <c r="V1234" s="266">
        <v>54037</v>
      </c>
      <c r="W1234" s="267">
        <v>0.940640938604279</v>
      </c>
      <c r="X1234" s="267">
        <v>0.928807947019868</v>
      </c>
      <c r="Y1234" s="268">
        <v>0.926113360323887</v>
      </c>
      <c r="Z1234" s="268">
        <v>0.923945335710042</v>
      </c>
      <c r="AA1234" s="295">
        <v>0.00269458669598088</v>
      </c>
      <c r="AB1234" s="264">
        <v>12154</v>
      </c>
      <c r="AC1234" s="264">
        <v>11356</v>
      </c>
      <c r="AD1234" s="264">
        <v>13418</v>
      </c>
      <c r="AE1234" s="264">
        <v>12692</v>
      </c>
      <c r="AF1234" s="268">
        <v>0.934342603258187</v>
      </c>
      <c r="AG1234" s="268">
        <v>0.94589357579371</v>
      </c>
      <c r="AH1234" s="295">
        <v>-0.0115509725355233</v>
      </c>
    </row>
    <row r="1235" spans="1:34">
      <c r="A1235" s="315" t="s">
        <v>1972</v>
      </c>
      <c r="B1235" s="321" t="s">
        <v>3357</v>
      </c>
      <c r="C1235" s="293" t="s">
        <v>2260</v>
      </c>
      <c r="D1235" s="321" t="s">
        <v>2261</v>
      </c>
      <c r="E1235" s="263">
        <v>2838</v>
      </c>
      <c r="F1235" s="263">
        <v>2788</v>
      </c>
      <c r="G1235" s="263">
        <v>2699</v>
      </c>
      <c r="H1235" s="264">
        <v>1284</v>
      </c>
      <c r="I1235" s="264">
        <v>1268</v>
      </c>
      <c r="J1235" s="264">
        <v>1213</v>
      </c>
      <c r="K1235" s="264">
        <v>2275</v>
      </c>
      <c r="L1235" s="264">
        <v>2219</v>
      </c>
      <c r="M1235" s="264">
        <v>2155</v>
      </c>
      <c r="N1235" s="267">
        <v>0.978136745760767</v>
      </c>
      <c r="O1235" s="266">
        <v>68182</v>
      </c>
      <c r="P1235" s="294">
        <v>0.9</v>
      </c>
      <c r="Q1235" s="267">
        <v>0.982381959126145</v>
      </c>
      <c r="R1235" s="267">
        <v>0.987538940809969</v>
      </c>
      <c r="S1235" s="267">
        <v>0.975384615384615</v>
      </c>
      <c r="T1235" s="295">
        <v>-0.00515698168382372</v>
      </c>
      <c r="U1235" s="266">
        <v>69706</v>
      </c>
      <c r="V1235" s="266">
        <v>66066</v>
      </c>
      <c r="W1235" s="267">
        <v>0.947780678851175</v>
      </c>
      <c r="X1235" s="267">
        <v>0.951021846370684</v>
      </c>
      <c r="Y1235" s="268">
        <v>0.944704049844237</v>
      </c>
      <c r="Z1235" s="268">
        <v>0.947252747252747</v>
      </c>
      <c r="AA1235" s="295">
        <v>0.00631779652644682</v>
      </c>
      <c r="AB1235" s="264">
        <v>15571</v>
      </c>
      <c r="AC1235" s="264">
        <v>14822</v>
      </c>
      <c r="AD1235" s="264">
        <v>16194</v>
      </c>
      <c r="AE1235" s="264">
        <v>15310</v>
      </c>
      <c r="AF1235" s="268">
        <v>0.951897758653908</v>
      </c>
      <c r="AG1235" s="268">
        <v>0.945411880943559</v>
      </c>
      <c r="AH1235" s="295">
        <v>0.00648587771034859</v>
      </c>
    </row>
    <row r="1236" spans="1:34">
      <c r="A1236" s="315" t="s">
        <v>1972</v>
      </c>
      <c r="B1236" s="321" t="s">
        <v>3357</v>
      </c>
      <c r="C1236" s="293" t="s">
        <v>2262</v>
      </c>
      <c r="D1236" s="321" t="s">
        <v>2263</v>
      </c>
      <c r="E1236" s="263">
        <v>5804</v>
      </c>
      <c r="F1236" s="263">
        <v>5638</v>
      </c>
      <c r="G1236" s="263">
        <v>5318</v>
      </c>
      <c r="H1236" s="264">
        <v>2415</v>
      </c>
      <c r="I1236" s="264">
        <v>2346</v>
      </c>
      <c r="J1236" s="264">
        <v>2250</v>
      </c>
      <c r="K1236" s="264">
        <v>4059</v>
      </c>
      <c r="L1236" s="264">
        <v>3943</v>
      </c>
      <c r="M1236" s="264">
        <v>3829</v>
      </c>
      <c r="N1236" s="267">
        <v>0.977599115774492</v>
      </c>
      <c r="O1236" s="266">
        <v>129134</v>
      </c>
      <c r="P1236" s="294">
        <v>0.9</v>
      </c>
      <c r="Q1236" s="267">
        <v>0.971399035148174</v>
      </c>
      <c r="R1236" s="267">
        <v>0.971428571428571</v>
      </c>
      <c r="S1236" s="267">
        <v>0.971421532397142</v>
      </c>
      <c r="T1236" s="295">
        <v>-2.95362803977017e-5</v>
      </c>
      <c r="U1236" s="266">
        <v>132093</v>
      </c>
      <c r="V1236" s="266">
        <v>124034</v>
      </c>
      <c r="W1236" s="267">
        <v>0.938989954047527</v>
      </c>
      <c r="X1236" s="267">
        <v>0.916264645072364</v>
      </c>
      <c r="Y1236" s="268">
        <v>0.93167701863354</v>
      </c>
      <c r="Z1236" s="268">
        <v>0.943335796994334</v>
      </c>
      <c r="AA1236" s="295">
        <v>-0.0154123735611764</v>
      </c>
      <c r="AB1236" s="264">
        <v>29040</v>
      </c>
      <c r="AC1236" s="264">
        <v>27238</v>
      </c>
      <c r="AD1236" s="264">
        <v>31120</v>
      </c>
      <c r="AE1236" s="264">
        <v>29236</v>
      </c>
      <c r="AF1236" s="268">
        <v>0.937947658402204</v>
      </c>
      <c r="AG1236" s="268">
        <v>0.939460154241645</v>
      </c>
      <c r="AH1236" s="295">
        <v>-0.00151249583944135</v>
      </c>
    </row>
    <row r="1237" spans="1:34">
      <c r="A1237" s="315" t="s">
        <v>1972</v>
      </c>
      <c r="B1237" s="321" t="s">
        <v>3359</v>
      </c>
      <c r="C1237" s="293" t="s">
        <v>2264</v>
      </c>
      <c r="D1237" s="321" t="s">
        <v>2265</v>
      </c>
      <c r="E1237" s="263">
        <v>3930</v>
      </c>
      <c r="F1237" s="263">
        <v>3886</v>
      </c>
      <c r="G1237" s="263">
        <v>3734</v>
      </c>
      <c r="H1237" s="264">
        <v>1493</v>
      </c>
      <c r="I1237" s="264">
        <v>1480</v>
      </c>
      <c r="J1237" s="264">
        <v>1435</v>
      </c>
      <c r="K1237" s="264">
        <v>2728</v>
      </c>
      <c r="L1237" s="264">
        <v>2710</v>
      </c>
      <c r="M1237" s="264">
        <v>2600</v>
      </c>
      <c r="N1237" s="267">
        <v>0.990090028800145</v>
      </c>
      <c r="O1237" s="266">
        <v>87320</v>
      </c>
      <c r="P1237" s="294">
        <v>0.9</v>
      </c>
      <c r="Q1237" s="267">
        <v>0.988804071246819</v>
      </c>
      <c r="R1237" s="267">
        <v>0.991292699263228</v>
      </c>
      <c r="S1237" s="267">
        <v>0.993401759530792</v>
      </c>
      <c r="T1237" s="295">
        <v>-0.00248862801640903</v>
      </c>
      <c r="U1237" s="266">
        <v>88194</v>
      </c>
      <c r="V1237" s="266">
        <v>84648</v>
      </c>
      <c r="W1237" s="267">
        <v>0.959793183209742</v>
      </c>
      <c r="X1237" s="267">
        <v>0.950127226463104</v>
      </c>
      <c r="Y1237" s="268">
        <v>0.961152042866711</v>
      </c>
      <c r="Z1237" s="268">
        <v>0.953079178885631</v>
      </c>
      <c r="AA1237" s="295">
        <v>-0.011024816403607</v>
      </c>
      <c r="AB1237" s="264">
        <v>19035</v>
      </c>
      <c r="AC1237" s="264">
        <v>18236</v>
      </c>
      <c r="AD1237" s="264">
        <v>19893</v>
      </c>
      <c r="AE1237" s="264">
        <v>19026</v>
      </c>
      <c r="AF1237" s="268">
        <v>0.958024691358025</v>
      </c>
      <c r="AG1237" s="268">
        <v>0.956416830040718</v>
      </c>
      <c r="AH1237" s="295">
        <v>0.00160786131730684</v>
      </c>
    </row>
    <row r="1238" spans="1:34">
      <c r="A1238" s="315" t="s">
        <v>1972</v>
      </c>
      <c r="B1238" s="321" t="s">
        <v>3359</v>
      </c>
      <c r="C1238" s="293" t="s">
        <v>2266</v>
      </c>
      <c r="D1238" s="321" t="s">
        <v>2267</v>
      </c>
      <c r="E1238" s="263">
        <v>5007</v>
      </c>
      <c r="F1238" s="263">
        <v>4931</v>
      </c>
      <c r="G1238" s="263">
        <v>4734</v>
      </c>
      <c r="H1238" s="264">
        <v>2277</v>
      </c>
      <c r="I1238" s="264">
        <v>2241</v>
      </c>
      <c r="J1238" s="264">
        <v>2165</v>
      </c>
      <c r="K1238" s="264">
        <v>3817</v>
      </c>
      <c r="L1238" s="264">
        <v>3772</v>
      </c>
      <c r="M1238" s="264">
        <v>3596</v>
      </c>
      <c r="N1238" s="267">
        <v>0.9832245955043</v>
      </c>
      <c r="O1238" s="266">
        <v>108958</v>
      </c>
      <c r="P1238" s="294">
        <v>0.9</v>
      </c>
      <c r="Q1238" s="267">
        <v>0.984821250249651</v>
      </c>
      <c r="R1238" s="267">
        <v>0.984189723320158</v>
      </c>
      <c r="S1238" s="267">
        <v>0.988210636625622</v>
      </c>
      <c r="T1238" s="295">
        <v>0.000631526929492421</v>
      </c>
      <c r="U1238" s="266">
        <v>110817</v>
      </c>
      <c r="V1238" s="266">
        <v>104805</v>
      </c>
      <c r="W1238" s="267">
        <v>0.945748396004223</v>
      </c>
      <c r="X1238" s="267">
        <v>0.945476333133613</v>
      </c>
      <c r="Y1238" s="268">
        <v>0.950812472551603</v>
      </c>
      <c r="Z1238" s="268">
        <v>0.942101126539167</v>
      </c>
      <c r="AA1238" s="295">
        <v>-0.00533613941799005</v>
      </c>
      <c r="AB1238" s="264">
        <v>25498</v>
      </c>
      <c r="AC1238" s="264">
        <v>24155</v>
      </c>
      <c r="AD1238" s="264">
        <v>25375</v>
      </c>
      <c r="AE1238" s="264">
        <v>24086</v>
      </c>
      <c r="AF1238" s="268">
        <v>0.947329202290376</v>
      </c>
      <c r="AG1238" s="268">
        <v>0.94920197044335</v>
      </c>
      <c r="AH1238" s="295">
        <v>-0.00187276815297399</v>
      </c>
    </row>
    <row r="1239" spans="1:34">
      <c r="A1239" s="315" t="s">
        <v>1972</v>
      </c>
      <c r="B1239" s="321" t="s">
        <v>3359</v>
      </c>
      <c r="C1239" s="293" t="s">
        <v>2268</v>
      </c>
      <c r="D1239" s="321" t="s">
        <v>2269</v>
      </c>
      <c r="E1239" s="263">
        <v>2133</v>
      </c>
      <c r="F1239" s="263">
        <v>2110</v>
      </c>
      <c r="G1239" s="263">
        <v>2031</v>
      </c>
      <c r="H1239" s="264">
        <v>1118</v>
      </c>
      <c r="I1239" s="264">
        <v>1102</v>
      </c>
      <c r="J1239" s="264">
        <v>1081</v>
      </c>
      <c r="K1239" s="264">
        <v>1644</v>
      </c>
      <c r="L1239" s="264">
        <v>1628</v>
      </c>
      <c r="M1239" s="264">
        <v>1584</v>
      </c>
      <c r="N1239" s="267">
        <v>0.991331703784175</v>
      </c>
      <c r="O1239" s="266">
        <v>43801</v>
      </c>
      <c r="P1239" s="294">
        <v>0.9</v>
      </c>
      <c r="Q1239" s="267">
        <v>0.989217065166432</v>
      </c>
      <c r="R1239" s="267">
        <v>0.985688729874776</v>
      </c>
      <c r="S1239" s="267">
        <v>0.990267639902676</v>
      </c>
      <c r="T1239" s="295">
        <v>0.00352833529165586</v>
      </c>
      <c r="U1239" s="266">
        <v>44184</v>
      </c>
      <c r="V1239" s="266">
        <v>42327</v>
      </c>
      <c r="W1239" s="267">
        <v>0.957971211298208</v>
      </c>
      <c r="X1239" s="267">
        <v>0.952180028129395</v>
      </c>
      <c r="Y1239" s="268">
        <v>0.96690518783542</v>
      </c>
      <c r="Z1239" s="268">
        <v>0.963503649635037</v>
      </c>
      <c r="AA1239" s="295">
        <v>-0.0147251597060252</v>
      </c>
      <c r="AB1239" s="264">
        <v>11545</v>
      </c>
      <c r="AC1239" s="264">
        <v>11074</v>
      </c>
      <c r="AD1239" s="264">
        <v>10499</v>
      </c>
      <c r="AE1239" s="264">
        <v>10113</v>
      </c>
      <c r="AF1239" s="268">
        <v>0.959203118233001</v>
      </c>
      <c r="AG1239" s="268">
        <v>0.963234593770835</v>
      </c>
      <c r="AH1239" s="295">
        <v>-0.00403147553783401</v>
      </c>
    </row>
    <row r="1240" spans="1:34">
      <c r="A1240" s="315" t="s">
        <v>1972</v>
      </c>
      <c r="B1240" s="321" t="s">
        <v>3359</v>
      </c>
      <c r="C1240" s="293" t="s">
        <v>2270</v>
      </c>
      <c r="D1240" s="321" t="s">
        <v>2271</v>
      </c>
      <c r="E1240" s="263">
        <v>2273</v>
      </c>
      <c r="F1240" s="263">
        <v>2246</v>
      </c>
      <c r="G1240" s="263">
        <v>2155</v>
      </c>
      <c r="H1240" s="264">
        <v>1006</v>
      </c>
      <c r="I1240" s="264">
        <v>996</v>
      </c>
      <c r="J1240" s="264">
        <v>931</v>
      </c>
      <c r="K1240" s="264">
        <v>1741</v>
      </c>
      <c r="L1240" s="264">
        <v>1620</v>
      </c>
      <c r="M1240" s="264">
        <v>1588</v>
      </c>
      <c r="N1240" s="267">
        <v>0.985823799067761</v>
      </c>
      <c r="O1240" s="266">
        <v>51182</v>
      </c>
      <c r="P1240" s="294">
        <v>0.9</v>
      </c>
      <c r="Q1240" s="267">
        <v>0.988121425428949</v>
      </c>
      <c r="R1240" s="267">
        <v>0.990059642147117</v>
      </c>
      <c r="S1240" s="267">
        <v>0.930499712808731</v>
      </c>
      <c r="T1240" s="295">
        <v>-0.00193821671816874</v>
      </c>
      <c r="U1240" s="266">
        <v>51918</v>
      </c>
      <c r="V1240" s="266">
        <v>49225</v>
      </c>
      <c r="W1240" s="267">
        <v>0.948129743056358</v>
      </c>
      <c r="X1240" s="267">
        <v>0.948086229652442</v>
      </c>
      <c r="Y1240" s="268">
        <v>0.92544731610338</v>
      </c>
      <c r="Z1240" s="268">
        <v>0.912119471568064</v>
      </c>
      <c r="AA1240" s="295">
        <v>0.022638913549062</v>
      </c>
      <c r="AB1240" s="264">
        <v>11866</v>
      </c>
      <c r="AC1240" s="264">
        <v>11199</v>
      </c>
      <c r="AD1240" s="264">
        <v>11766</v>
      </c>
      <c r="AE1240" s="264">
        <v>11246</v>
      </c>
      <c r="AF1240" s="268">
        <v>0.943788976908815</v>
      </c>
      <c r="AG1240" s="268">
        <v>0.955804861465239</v>
      </c>
      <c r="AH1240" s="295">
        <v>-0.0120158845564237</v>
      </c>
    </row>
    <row r="1241" spans="1:34">
      <c r="A1241" s="315" t="s">
        <v>1972</v>
      </c>
      <c r="B1241" s="321" t="s">
        <v>3359</v>
      </c>
      <c r="C1241" s="293" t="s">
        <v>2272</v>
      </c>
      <c r="D1241" s="321" t="s">
        <v>2273</v>
      </c>
      <c r="E1241" s="263">
        <v>2879</v>
      </c>
      <c r="F1241" s="263">
        <v>2842</v>
      </c>
      <c r="G1241" s="263">
        <v>2732</v>
      </c>
      <c r="H1241" s="264">
        <v>1289</v>
      </c>
      <c r="I1241" s="264">
        <v>1262</v>
      </c>
      <c r="J1241" s="264">
        <v>1244</v>
      </c>
      <c r="K1241" s="264">
        <v>2073</v>
      </c>
      <c r="L1241" s="264">
        <v>2044</v>
      </c>
      <c r="M1241" s="264">
        <v>1983</v>
      </c>
      <c r="N1241" s="267">
        <v>0.984732324225149</v>
      </c>
      <c r="O1241" s="266">
        <v>60112</v>
      </c>
      <c r="P1241" s="294">
        <v>0.9</v>
      </c>
      <c r="Q1241" s="267">
        <v>0.987148315387287</v>
      </c>
      <c r="R1241" s="267">
        <v>0.979053529868115</v>
      </c>
      <c r="S1241" s="267">
        <v>0.986010612638688</v>
      </c>
      <c r="T1241" s="295">
        <v>0.00809478551917242</v>
      </c>
      <c r="U1241" s="266">
        <v>61044</v>
      </c>
      <c r="V1241" s="266">
        <v>58203</v>
      </c>
      <c r="W1241" s="267">
        <v>0.953459799488893</v>
      </c>
      <c r="X1241" s="267">
        <v>0.94894060437652</v>
      </c>
      <c r="Y1241" s="268">
        <v>0.965089216446858</v>
      </c>
      <c r="Z1241" s="268">
        <v>0.956584659913169</v>
      </c>
      <c r="AA1241" s="295">
        <v>-0.0161486120703385</v>
      </c>
      <c r="AB1241" s="264">
        <v>14377</v>
      </c>
      <c r="AC1241" s="264">
        <v>13776</v>
      </c>
      <c r="AD1241" s="264">
        <v>13972</v>
      </c>
      <c r="AE1241" s="264">
        <v>13325</v>
      </c>
      <c r="AF1241" s="268">
        <v>0.95819712040064</v>
      </c>
      <c r="AG1241" s="268">
        <v>0.953693100486688</v>
      </c>
      <c r="AH1241" s="295">
        <v>0.00450401991395222</v>
      </c>
    </row>
    <row r="1242" spans="1:34">
      <c r="A1242" s="315" t="s">
        <v>1972</v>
      </c>
      <c r="B1242" s="321" t="s">
        <v>3359</v>
      </c>
      <c r="C1242" s="293" t="s">
        <v>2274</v>
      </c>
      <c r="D1242" s="321" t="s">
        <v>2275</v>
      </c>
      <c r="E1242" s="263">
        <v>2062</v>
      </c>
      <c r="F1242" s="263">
        <v>2054</v>
      </c>
      <c r="G1242" s="263">
        <v>1944</v>
      </c>
      <c r="H1242" s="264">
        <v>818</v>
      </c>
      <c r="I1242" s="264">
        <v>806</v>
      </c>
      <c r="J1242" s="264">
        <v>766</v>
      </c>
      <c r="K1242" s="264">
        <v>1399</v>
      </c>
      <c r="L1242" s="264">
        <v>1392</v>
      </c>
      <c r="M1242" s="264">
        <v>1313</v>
      </c>
      <c r="N1242" s="267">
        <v>0.993230220680351</v>
      </c>
      <c r="O1242" s="266">
        <v>41227</v>
      </c>
      <c r="P1242" s="294">
        <v>0.9</v>
      </c>
      <c r="Q1242" s="267">
        <v>0.996120271580989</v>
      </c>
      <c r="R1242" s="267">
        <v>0.985330073349633</v>
      </c>
      <c r="S1242" s="267">
        <v>0.994996426018585</v>
      </c>
      <c r="T1242" s="295">
        <v>0.0107901982313561</v>
      </c>
      <c r="U1242" s="266">
        <v>41508</v>
      </c>
      <c r="V1242" s="266">
        <v>38984</v>
      </c>
      <c r="W1242" s="267">
        <v>0.939192444829912</v>
      </c>
      <c r="X1242" s="267">
        <v>0.942774005819593</v>
      </c>
      <c r="Y1242" s="268">
        <v>0.936430317848411</v>
      </c>
      <c r="Z1242" s="268">
        <v>0.938527519656898</v>
      </c>
      <c r="AA1242" s="295">
        <v>0.00634368797118179</v>
      </c>
      <c r="AB1242" s="264">
        <v>9634</v>
      </c>
      <c r="AC1242" s="264">
        <v>9053</v>
      </c>
      <c r="AD1242" s="264">
        <v>9422</v>
      </c>
      <c r="AE1242" s="264">
        <v>8898</v>
      </c>
      <c r="AF1242" s="268">
        <v>0.939692754826656</v>
      </c>
      <c r="AG1242" s="268">
        <v>0.944385480789641</v>
      </c>
      <c r="AH1242" s="295">
        <v>-0.00469272596298564</v>
      </c>
    </row>
    <row r="1243" spans="1:34">
      <c r="A1243" s="315" t="s">
        <v>1972</v>
      </c>
      <c r="B1243" s="321" t="s">
        <v>3359</v>
      </c>
      <c r="C1243" s="293" t="s">
        <v>2276</v>
      </c>
      <c r="D1243" s="321" t="s">
        <v>2277</v>
      </c>
      <c r="E1243" s="263">
        <v>3445</v>
      </c>
      <c r="F1243" s="263">
        <v>3390</v>
      </c>
      <c r="G1243" s="263">
        <v>3246</v>
      </c>
      <c r="H1243" s="264">
        <v>1424</v>
      </c>
      <c r="I1243" s="264">
        <v>1399</v>
      </c>
      <c r="J1243" s="264">
        <v>1347</v>
      </c>
      <c r="K1243" s="264">
        <v>2426</v>
      </c>
      <c r="L1243" s="264">
        <v>2398</v>
      </c>
      <c r="M1243" s="264">
        <v>2233</v>
      </c>
      <c r="N1243" s="267">
        <v>0.962497849647342</v>
      </c>
      <c r="O1243" s="266">
        <v>72735</v>
      </c>
      <c r="P1243" s="294">
        <v>0.9</v>
      </c>
      <c r="Q1243" s="267">
        <v>0.984034833091437</v>
      </c>
      <c r="R1243" s="267">
        <v>0.982443820224719</v>
      </c>
      <c r="S1243" s="267">
        <v>0.98845836768343</v>
      </c>
      <c r="T1243" s="295">
        <v>0.00159101286671781</v>
      </c>
      <c r="U1243" s="266">
        <v>75569</v>
      </c>
      <c r="V1243" s="266">
        <v>70607</v>
      </c>
      <c r="W1243" s="267">
        <v>0.934338154534267</v>
      </c>
      <c r="X1243" s="267">
        <v>0.942235123367199</v>
      </c>
      <c r="Y1243" s="268">
        <v>0.945926966292135</v>
      </c>
      <c r="Z1243" s="268">
        <v>0.920445177246496</v>
      </c>
      <c r="AA1243" s="295">
        <v>-0.00369184292493596</v>
      </c>
      <c r="AB1243" s="264">
        <v>17043</v>
      </c>
      <c r="AC1243" s="264">
        <v>15878</v>
      </c>
      <c r="AD1243" s="264">
        <v>16879</v>
      </c>
      <c r="AE1243" s="264">
        <v>15695</v>
      </c>
      <c r="AF1243" s="268">
        <v>0.931643489995893</v>
      </c>
      <c r="AG1243" s="268">
        <v>0.929853664316606</v>
      </c>
      <c r="AH1243" s="295">
        <v>0.00178982567928632</v>
      </c>
    </row>
    <row r="1244" spans="1:34">
      <c r="A1244" s="315" t="s">
        <v>1972</v>
      </c>
      <c r="B1244" s="321" t="s">
        <v>3359</v>
      </c>
      <c r="C1244" s="293" t="s">
        <v>2278</v>
      </c>
      <c r="D1244" s="321" t="s">
        <v>2279</v>
      </c>
      <c r="E1244" s="263">
        <v>2391</v>
      </c>
      <c r="F1244" s="263">
        <v>2376</v>
      </c>
      <c r="G1244" s="263">
        <v>2295</v>
      </c>
      <c r="H1244" s="264">
        <v>857</v>
      </c>
      <c r="I1244" s="264">
        <v>854</v>
      </c>
      <c r="J1244" s="264">
        <v>823</v>
      </c>
      <c r="K1244" s="264">
        <v>1614</v>
      </c>
      <c r="L1244" s="264">
        <v>1601</v>
      </c>
      <c r="M1244" s="264">
        <v>1514</v>
      </c>
      <c r="N1244" s="267">
        <v>0.987285430234043</v>
      </c>
      <c r="O1244" s="266">
        <v>54122</v>
      </c>
      <c r="P1244" s="294">
        <v>0.9</v>
      </c>
      <c r="Q1244" s="267">
        <v>0.993726474278545</v>
      </c>
      <c r="R1244" s="267">
        <v>0.996499416569428</v>
      </c>
      <c r="S1244" s="267">
        <v>0.991945477075589</v>
      </c>
      <c r="T1244" s="295">
        <v>-0.00277294229088365</v>
      </c>
      <c r="U1244" s="266">
        <v>54819</v>
      </c>
      <c r="V1244" s="266">
        <v>52508</v>
      </c>
      <c r="W1244" s="267">
        <v>0.957843083602401</v>
      </c>
      <c r="X1244" s="267">
        <v>0.959849435382685</v>
      </c>
      <c r="Y1244" s="268">
        <v>0.960326721120187</v>
      </c>
      <c r="Z1244" s="268">
        <v>0.938042131350681</v>
      </c>
      <c r="AA1244" s="295">
        <v>-0.000477285737501609</v>
      </c>
      <c r="AB1244" s="264">
        <v>11413</v>
      </c>
      <c r="AC1244" s="264">
        <v>10939</v>
      </c>
      <c r="AD1244" s="264">
        <v>12325</v>
      </c>
      <c r="AE1244" s="264">
        <v>11825</v>
      </c>
      <c r="AF1244" s="268">
        <v>0.958468413213003</v>
      </c>
      <c r="AG1244" s="268">
        <v>0.959432048681542</v>
      </c>
      <c r="AH1244" s="295">
        <v>-0.000963635468538837</v>
      </c>
    </row>
    <row r="1245" spans="1:34">
      <c r="A1245" s="315" t="s">
        <v>1972</v>
      </c>
      <c r="B1245" s="321" t="s">
        <v>3359</v>
      </c>
      <c r="C1245" s="293" t="s">
        <v>2280</v>
      </c>
      <c r="D1245" s="321" t="s">
        <v>2281</v>
      </c>
      <c r="E1245" s="263">
        <v>2110</v>
      </c>
      <c r="F1245" s="263">
        <v>2085</v>
      </c>
      <c r="G1245" s="263">
        <v>1978</v>
      </c>
      <c r="H1245" s="264">
        <v>874</v>
      </c>
      <c r="I1245" s="264">
        <v>859</v>
      </c>
      <c r="J1245" s="264">
        <v>823</v>
      </c>
      <c r="K1245" s="264">
        <v>1582</v>
      </c>
      <c r="L1245" s="264">
        <v>1572</v>
      </c>
      <c r="M1245" s="264">
        <v>1511</v>
      </c>
      <c r="N1245" s="267">
        <v>0.987106193962326</v>
      </c>
      <c r="O1245" s="266">
        <v>48001</v>
      </c>
      <c r="P1245" s="294">
        <v>0.9</v>
      </c>
      <c r="Q1245" s="267">
        <v>0.988151658767773</v>
      </c>
      <c r="R1245" s="267">
        <v>0.982837528604119</v>
      </c>
      <c r="S1245" s="267">
        <v>0.993678887484197</v>
      </c>
      <c r="T1245" s="295">
        <v>0.00531413016365356</v>
      </c>
      <c r="U1245" s="266">
        <v>48628</v>
      </c>
      <c r="V1245" s="266">
        <v>46407</v>
      </c>
      <c r="W1245" s="267">
        <v>0.954326725343424</v>
      </c>
      <c r="X1245" s="267">
        <v>0.937440758293839</v>
      </c>
      <c r="Y1245" s="268">
        <v>0.941647597254005</v>
      </c>
      <c r="Z1245" s="268">
        <v>0.9551201011378</v>
      </c>
      <c r="AA1245" s="295">
        <v>-0.00420683896016572</v>
      </c>
      <c r="AB1245" s="264">
        <v>10870</v>
      </c>
      <c r="AC1245" s="264">
        <v>10310</v>
      </c>
      <c r="AD1245" s="264">
        <v>10730</v>
      </c>
      <c r="AE1245" s="264">
        <v>10236</v>
      </c>
      <c r="AF1245" s="268">
        <v>0.948482060717571</v>
      </c>
      <c r="AG1245" s="268">
        <v>0.953960857409133</v>
      </c>
      <c r="AH1245" s="295">
        <v>-0.00547879669156193</v>
      </c>
    </row>
    <row r="1246" spans="1:34">
      <c r="A1246" s="315" t="s">
        <v>1972</v>
      </c>
      <c r="B1246" s="321" t="s">
        <v>3359</v>
      </c>
      <c r="C1246" s="293" t="s">
        <v>2282</v>
      </c>
      <c r="D1246" s="321" t="s">
        <v>2283</v>
      </c>
      <c r="E1246" s="263">
        <v>3640</v>
      </c>
      <c r="F1246" s="263">
        <v>3593</v>
      </c>
      <c r="G1246" s="263">
        <v>3413</v>
      </c>
      <c r="H1246" s="264">
        <v>1532</v>
      </c>
      <c r="I1246" s="264">
        <v>1526</v>
      </c>
      <c r="J1246" s="264">
        <v>1452</v>
      </c>
      <c r="K1246" s="264">
        <v>2588</v>
      </c>
      <c r="L1246" s="264">
        <v>2559</v>
      </c>
      <c r="M1246" s="264">
        <v>2423</v>
      </c>
      <c r="N1246" s="267">
        <v>0.986998336996593</v>
      </c>
      <c r="O1246" s="266">
        <v>84871</v>
      </c>
      <c r="P1246" s="294">
        <v>0.9</v>
      </c>
      <c r="Q1246" s="267">
        <v>0.987087912087912</v>
      </c>
      <c r="R1246" s="267">
        <v>0.996083550913838</v>
      </c>
      <c r="S1246" s="267">
        <v>0.988794435857805</v>
      </c>
      <c r="T1246" s="295">
        <v>-0.00899563882592602</v>
      </c>
      <c r="U1246" s="266">
        <v>85989</v>
      </c>
      <c r="V1246" s="266">
        <v>81177</v>
      </c>
      <c r="W1246" s="267">
        <v>0.944039353870844</v>
      </c>
      <c r="X1246" s="267">
        <v>0.937637362637363</v>
      </c>
      <c r="Y1246" s="268">
        <v>0.947780678851175</v>
      </c>
      <c r="Z1246" s="268">
        <v>0.936244204018547</v>
      </c>
      <c r="AA1246" s="295">
        <v>-0.0101433162138123</v>
      </c>
      <c r="AB1246" s="264">
        <v>18542</v>
      </c>
      <c r="AC1246" s="264">
        <v>17439</v>
      </c>
      <c r="AD1246" s="264">
        <v>19755</v>
      </c>
      <c r="AE1246" s="264">
        <v>18602</v>
      </c>
      <c r="AF1246" s="268">
        <v>0.940513428972063</v>
      </c>
      <c r="AG1246" s="268">
        <v>0.941635029106555</v>
      </c>
      <c r="AH1246" s="295">
        <v>-0.00112160013449181</v>
      </c>
    </row>
    <row r="1247" spans="1:34">
      <c r="A1247" s="315" t="s">
        <v>1972</v>
      </c>
      <c r="B1247" s="321" t="s">
        <v>3360</v>
      </c>
      <c r="C1247" s="293" t="s">
        <v>2284</v>
      </c>
      <c r="D1247" s="321" t="s">
        <v>2285</v>
      </c>
      <c r="E1247" s="263">
        <v>3965</v>
      </c>
      <c r="F1247" s="263">
        <v>3655</v>
      </c>
      <c r="G1247" s="263">
        <v>3294</v>
      </c>
      <c r="H1247" s="264">
        <v>2094</v>
      </c>
      <c r="I1247" s="264">
        <v>1920</v>
      </c>
      <c r="J1247" s="264">
        <v>1746</v>
      </c>
      <c r="K1247" s="264">
        <v>2603</v>
      </c>
      <c r="L1247" s="264">
        <v>2469</v>
      </c>
      <c r="M1247" s="264">
        <v>2194</v>
      </c>
      <c r="N1247" s="267">
        <v>0.903616546654492</v>
      </c>
      <c r="O1247" s="266">
        <v>78180</v>
      </c>
      <c r="P1247" s="294">
        <v>0.9</v>
      </c>
      <c r="Q1247" s="267">
        <v>0.921815889029004</v>
      </c>
      <c r="R1247" s="267">
        <v>0.916905444126075</v>
      </c>
      <c r="S1247" s="267">
        <v>0.948520937379946</v>
      </c>
      <c r="T1247" s="295">
        <v>0.00491044490292925</v>
      </c>
      <c r="U1247" s="266">
        <v>86519</v>
      </c>
      <c r="V1247" s="266">
        <v>73137</v>
      </c>
      <c r="W1247" s="267">
        <v>0.845328771714883</v>
      </c>
      <c r="X1247" s="267">
        <v>0.830769230769231</v>
      </c>
      <c r="Y1247" s="268">
        <v>0.833810888252149</v>
      </c>
      <c r="Z1247" s="268">
        <v>0.842873607376105</v>
      </c>
      <c r="AA1247" s="295">
        <v>-0.00304165748291818</v>
      </c>
      <c r="AB1247" s="264">
        <v>20097</v>
      </c>
      <c r="AC1247" s="264">
        <v>16862</v>
      </c>
      <c r="AD1247" s="264">
        <v>19065</v>
      </c>
      <c r="AE1247" s="264">
        <v>16446</v>
      </c>
      <c r="AF1247" s="268">
        <v>0.839030701099667</v>
      </c>
      <c r="AG1247" s="268">
        <v>0.862627852084973</v>
      </c>
      <c r="AH1247" s="295">
        <v>-0.0235971509853059</v>
      </c>
    </row>
    <row r="1248" spans="1:34">
      <c r="A1248" s="315" t="s">
        <v>1972</v>
      </c>
      <c r="B1248" s="321" t="s">
        <v>3360</v>
      </c>
      <c r="C1248" s="293" t="s">
        <v>2286</v>
      </c>
      <c r="D1248" s="321" t="s">
        <v>2287</v>
      </c>
      <c r="E1248" s="263">
        <v>5081</v>
      </c>
      <c r="F1248" s="263">
        <v>4689</v>
      </c>
      <c r="G1248" s="263">
        <v>3902</v>
      </c>
      <c r="H1248" s="264">
        <v>2638</v>
      </c>
      <c r="I1248" s="264">
        <v>2517</v>
      </c>
      <c r="J1248" s="264">
        <v>2196</v>
      </c>
      <c r="K1248" s="264">
        <v>2976</v>
      </c>
      <c r="L1248" s="264">
        <v>2796</v>
      </c>
      <c r="M1248" s="264">
        <v>2391</v>
      </c>
      <c r="N1248" s="267">
        <v>0.95129103651789</v>
      </c>
      <c r="O1248" s="266">
        <v>103158</v>
      </c>
      <c r="P1248" s="294">
        <v>0.9</v>
      </c>
      <c r="Q1248" s="267">
        <v>0.922849832710096</v>
      </c>
      <c r="R1248" s="267">
        <v>0.954131918119788</v>
      </c>
      <c r="S1248" s="267">
        <v>0.939516129032258</v>
      </c>
      <c r="T1248" s="295">
        <v>-0.0312820854096912</v>
      </c>
      <c r="U1248" s="266">
        <v>108440</v>
      </c>
      <c r="V1248" s="266">
        <v>87855</v>
      </c>
      <c r="W1248" s="267">
        <v>0.810171523423091</v>
      </c>
      <c r="X1248" s="267">
        <v>0.76795906317654</v>
      </c>
      <c r="Y1248" s="268">
        <v>0.832448824867324</v>
      </c>
      <c r="Z1248" s="268">
        <v>0.803427419354839</v>
      </c>
      <c r="AA1248" s="295">
        <v>-0.0644897616907837</v>
      </c>
      <c r="AB1248" s="264">
        <v>25023</v>
      </c>
      <c r="AC1248" s="264">
        <v>19780</v>
      </c>
      <c r="AD1248" s="264">
        <v>23988</v>
      </c>
      <c r="AE1248" s="264">
        <v>19604</v>
      </c>
      <c r="AF1248" s="268">
        <v>0.790472765056148</v>
      </c>
      <c r="AG1248" s="268">
        <v>0.817241954310489</v>
      </c>
      <c r="AH1248" s="295">
        <v>-0.0267691892543402</v>
      </c>
    </row>
    <row r="1249" spans="1:34">
      <c r="A1249" s="315" t="s">
        <v>1972</v>
      </c>
      <c r="B1249" s="321" t="s">
        <v>3360</v>
      </c>
      <c r="C1249" s="293" t="s">
        <v>2288</v>
      </c>
      <c r="D1249" s="321" t="s">
        <v>2289</v>
      </c>
      <c r="E1249" s="263">
        <v>4783</v>
      </c>
      <c r="F1249" s="263">
        <v>4693</v>
      </c>
      <c r="G1249" s="263">
        <v>4207</v>
      </c>
      <c r="H1249" s="264">
        <v>2574</v>
      </c>
      <c r="I1249" s="264">
        <v>2515</v>
      </c>
      <c r="J1249" s="264">
        <v>2415</v>
      </c>
      <c r="K1249" s="264">
        <v>2977</v>
      </c>
      <c r="L1249" s="264">
        <v>2966</v>
      </c>
      <c r="M1249" s="264">
        <v>2751</v>
      </c>
      <c r="N1249" s="267">
        <v>0.990640111306784</v>
      </c>
      <c r="O1249" s="266">
        <v>101817</v>
      </c>
      <c r="P1249" s="294">
        <v>0.9</v>
      </c>
      <c r="Q1249" s="267">
        <v>0.981183357725277</v>
      </c>
      <c r="R1249" s="267">
        <v>0.977078477078477</v>
      </c>
      <c r="S1249" s="267">
        <v>0.99630500503863</v>
      </c>
      <c r="T1249" s="295">
        <v>0.00410488064679992</v>
      </c>
      <c r="U1249" s="266">
        <v>102779</v>
      </c>
      <c r="V1249" s="266">
        <v>94489</v>
      </c>
      <c r="W1249" s="267">
        <v>0.919341499722706</v>
      </c>
      <c r="X1249" s="267">
        <v>0.879573489441773</v>
      </c>
      <c r="Y1249" s="268">
        <v>0.938228438228438</v>
      </c>
      <c r="Z1249" s="268">
        <v>0.924084648975479</v>
      </c>
      <c r="AA1249" s="295">
        <v>-0.0586549487866653</v>
      </c>
      <c r="AB1249" s="264">
        <v>24008</v>
      </c>
      <c r="AC1249" s="264">
        <v>21922</v>
      </c>
      <c r="AD1249" s="264">
        <v>22500</v>
      </c>
      <c r="AE1249" s="264">
        <v>20807</v>
      </c>
      <c r="AF1249" s="268">
        <v>0.913112295901366</v>
      </c>
      <c r="AG1249" s="268">
        <v>0.924755555555556</v>
      </c>
      <c r="AH1249" s="295">
        <v>-0.0116432596541893</v>
      </c>
    </row>
    <row r="1250" spans="1:34">
      <c r="A1250" s="315" t="s">
        <v>1972</v>
      </c>
      <c r="B1250" s="321" t="s">
        <v>3360</v>
      </c>
      <c r="C1250" s="293" t="s">
        <v>2290</v>
      </c>
      <c r="D1250" s="321" t="s">
        <v>2291</v>
      </c>
      <c r="E1250" s="263">
        <v>1</v>
      </c>
      <c r="F1250" s="263">
        <v>0</v>
      </c>
      <c r="G1250" s="263">
        <v>1</v>
      </c>
      <c r="H1250" s="264">
        <v>0</v>
      </c>
      <c r="I1250" s="264">
        <v>0</v>
      </c>
      <c r="J1250" s="264">
        <v>0</v>
      </c>
      <c r="K1250" s="264">
        <v>0</v>
      </c>
      <c r="L1250" s="264">
        <v>0</v>
      </c>
      <c r="M1250" s="264">
        <v>0</v>
      </c>
      <c r="N1250" s="267">
        <v>0</v>
      </c>
      <c r="O1250" s="266">
        <v>0</v>
      </c>
      <c r="P1250" s="294">
        <v>0.9</v>
      </c>
      <c r="Q1250" s="267">
        <v>0</v>
      </c>
      <c r="R1250" s="267">
        <v>0</v>
      </c>
      <c r="S1250" s="267">
        <v>0</v>
      </c>
      <c r="T1250" s="295">
        <v>0</v>
      </c>
      <c r="U1250" s="266">
        <v>16</v>
      </c>
      <c r="V1250" s="266">
        <v>16</v>
      </c>
      <c r="W1250" s="267">
        <v>1</v>
      </c>
      <c r="X1250" s="267">
        <v>1</v>
      </c>
      <c r="Y1250" s="268">
        <v>0</v>
      </c>
      <c r="Z1250" s="268">
        <v>0</v>
      </c>
      <c r="AA1250" s="295">
        <v>1</v>
      </c>
      <c r="AB1250" s="264">
        <v>2</v>
      </c>
      <c r="AC1250" s="264">
        <v>2</v>
      </c>
      <c r="AD1250" s="264">
        <v>5</v>
      </c>
      <c r="AE1250" s="264">
        <v>5</v>
      </c>
      <c r="AF1250" s="268">
        <v>1</v>
      </c>
      <c r="AG1250" s="268">
        <v>1</v>
      </c>
      <c r="AH1250" s="295">
        <v>0</v>
      </c>
    </row>
    <row r="1251" spans="1:34">
      <c r="A1251" s="315" t="s">
        <v>1972</v>
      </c>
      <c r="B1251" s="321" t="s">
        <v>3360</v>
      </c>
      <c r="C1251" s="293" t="s">
        <v>2292</v>
      </c>
      <c r="D1251" s="321" t="s">
        <v>2293</v>
      </c>
      <c r="E1251" s="263">
        <v>5751</v>
      </c>
      <c r="F1251" s="263">
        <v>5705</v>
      </c>
      <c r="G1251" s="263">
        <v>4853</v>
      </c>
      <c r="H1251" s="264">
        <v>3175</v>
      </c>
      <c r="I1251" s="264">
        <v>3135</v>
      </c>
      <c r="J1251" s="264">
        <v>2860</v>
      </c>
      <c r="K1251" s="264">
        <v>3783</v>
      </c>
      <c r="L1251" s="264">
        <v>3750</v>
      </c>
      <c r="M1251" s="264">
        <v>3380</v>
      </c>
      <c r="N1251" s="267">
        <v>0.982315293060858</v>
      </c>
      <c r="O1251" s="266">
        <v>122479</v>
      </c>
      <c r="P1251" s="294">
        <v>0.9</v>
      </c>
      <c r="Q1251" s="267">
        <v>0.992001391062424</v>
      </c>
      <c r="R1251" s="267">
        <v>0.98740157480315</v>
      </c>
      <c r="S1251" s="267">
        <v>0.991276764472641</v>
      </c>
      <c r="T1251" s="295">
        <v>0.0045998162592743</v>
      </c>
      <c r="U1251" s="266">
        <v>124684</v>
      </c>
      <c r="V1251" s="266">
        <v>107567</v>
      </c>
      <c r="W1251" s="267">
        <v>0.862716948445671</v>
      </c>
      <c r="X1251" s="267">
        <v>0.843853242914276</v>
      </c>
      <c r="Y1251" s="268">
        <v>0.900787401574803</v>
      </c>
      <c r="Z1251" s="268">
        <v>0.893470790378007</v>
      </c>
      <c r="AA1251" s="295">
        <v>-0.0569341586605274</v>
      </c>
      <c r="AB1251" s="264">
        <v>29516</v>
      </c>
      <c r="AC1251" s="264">
        <v>25583</v>
      </c>
      <c r="AD1251" s="264">
        <v>27415</v>
      </c>
      <c r="AE1251" s="264">
        <v>24473</v>
      </c>
      <c r="AF1251" s="268">
        <v>0.866750237159507</v>
      </c>
      <c r="AG1251" s="268">
        <v>0.892686485500638</v>
      </c>
      <c r="AH1251" s="295">
        <v>-0.0259362483411316</v>
      </c>
    </row>
    <row r="1252" spans="1:34">
      <c r="A1252" s="315" t="s">
        <v>1972</v>
      </c>
      <c r="B1252" s="321" t="s">
        <v>3360</v>
      </c>
      <c r="C1252" s="293" t="s">
        <v>2294</v>
      </c>
      <c r="D1252" s="321" t="s">
        <v>2295</v>
      </c>
      <c r="E1252" s="263">
        <v>3145</v>
      </c>
      <c r="F1252" s="263">
        <v>3091</v>
      </c>
      <c r="G1252" s="263">
        <v>2800</v>
      </c>
      <c r="H1252" s="264">
        <v>1583</v>
      </c>
      <c r="I1252" s="264">
        <v>1555</v>
      </c>
      <c r="J1252" s="264">
        <v>1430</v>
      </c>
      <c r="K1252" s="264">
        <v>1873</v>
      </c>
      <c r="L1252" s="264">
        <v>1860</v>
      </c>
      <c r="M1252" s="264">
        <v>1682</v>
      </c>
      <c r="N1252" s="267">
        <v>0.977489537173806</v>
      </c>
      <c r="O1252" s="266">
        <v>63529</v>
      </c>
      <c r="P1252" s="294">
        <v>0.9</v>
      </c>
      <c r="Q1252" s="267">
        <v>0.982829888712242</v>
      </c>
      <c r="R1252" s="267">
        <v>0.982312065698042</v>
      </c>
      <c r="S1252" s="267">
        <v>0.993059263214095</v>
      </c>
      <c r="T1252" s="295">
        <v>0.000517823014199892</v>
      </c>
      <c r="U1252" s="266">
        <v>64992</v>
      </c>
      <c r="V1252" s="266">
        <v>56378</v>
      </c>
      <c r="W1252" s="267">
        <v>0.867460610536681</v>
      </c>
      <c r="X1252" s="267">
        <v>0.890302066772655</v>
      </c>
      <c r="Y1252" s="268">
        <v>0.903348073278585</v>
      </c>
      <c r="Z1252" s="268">
        <v>0.898024559530165</v>
      </c>
      <c r="AA1252" s="295">
        <v>-0.01304600650593</v>
      </c>
      <c r="AB1252" s="264">
        <v>15058</v>
      </c>
      <c r="AC1252" s="264">
        <v>13187</v>
      </c>
      <c r="AD1252" s="264">
        <v>14230</v>
      </c>
      <c r="AE1252" s="264">
        <v>12540</v>
      </c>
      <c r="AF1252" s="268">
        <v>0.875747111170142</v>
      </c>
      <c r="AG1252" s="268">
        <v>0.881236823612087</v>
      </c>
      <c r="AH1252" s="295">
        <v>-0.00548971244194496</v>
      </c>
    </row>
    <row r="1253" spans="1:34">
      <c r="A1253" s="315" t="s">
        <v>1972</v>
      </c>
      <c r="B1253" s="321" t="s">
        <v>3360</v>
      </c>
      <c r="C1253" s="293" t="s">
        <v>2296</v>
      </c>
      <c r="D1253" s="321" t="s">
        <v>2297</v>
      </c>
      <c r="E1253" s="263">
        <v>0</v>
      </c>
      <c r="F1253" s="263">
        <v>0</v>
      </c>
      <c r="G1253" s="263">
        <v>0</v>
      </c>
      <c r="H1253" s="264">
        <v>1</v>
      </c>
      <c r="I1253" s="264">
        <v>0</v>
      </c>
      <c r="J1253" s="264">
        <v>1</v>
      </c>
      <c r="K1253" s="264">
        <v>2</v>
      </c>
      <c r="L1253" s="264">
        <v>0</v>
      </c>
      <c r="M1253" s="264">
        <v>2</v>
      </c>
      <c r="N1253" s="267">
        <v>0.0188679245283019</v>
      </c>
      <c r="O1253" s="266">
        <v>1</v>
      </c>
      <c r="P1253" s="294">
        <v>0.9</v>
      </c>
      <c r="Q1253" s="267">
        <v>0</v>
      </c>
      <c r="R1253" s="267">
        <v>0</v>
      </c>
      <c r="S1253" s="267">
        <v>0</v>
      </c>
      <c r="T1253" s="295">
        <v>0</v>
      </c>
      <c r="U1253" s="266">
        <v>53</v>
      </c>
      <c r="V1253" s="266">
        <v>53</v>
      </c>
      <c r="W1253" s="267">
        <v>1</v>
      </c>
      <c r="X1253" s="267">
        <v>0</v>
      </c>
      <c r="Y1253" s="268">
        <v>1</v>
      </c>
      <c r="Z1253" s="268">
        <v>1</v>
      </c>
      <c r="AA1253" s="295">
        <v>-1</v>
      </c>
      <c r="AB1253" s="264">
        <v>5</v>
      </c>
      <c r="AC1253" s="264">
        <v>5</v>
      </c>
      <c r="AD1253" s="264">
        <v>15</v>
      </c>
      <c r="AE1253" s="264">
        <v>15</v>
      </c>
      <c r="AF1253" s="268">
        <v>1</v>
      </c>
      <c r="AG1253" s="268">
        <v>1</v>
      </c>
      <c r="AH1253" s="295">
        <v>0</v>
      </c>
    </row>
    <row r="1254" spans="1:34">
      <c r="A1254" s="315" t="s">
        <v>1972</v>
      </c>
      <c r="B1254" s="321" t="s">
        <v>3360</v>
      </c>
      <c r="C1254" s="293" t="s">
        <v>2298</v>
      </c>
      <c r="D1254" s="321" t="s">
        <v>2299</v>
      </c>
      <c r="E1254" s="263">
        <v>435</v>
      </c>
      <c r="F1254" s="263">
        <v>433</v>
      </c>
      <c r="G1254" s="263">
        <v>434</v>
      </c>
      <c r="H1254" s="264">
        <v>364</v>
      </c>
      <c r="I1254" s="264">
        <v>363</v>
      </c>
      <c r="J1254" s="264">
        <v>363</v>
      </c>
      <c r="K1254" s="264">
        <v>406</v>
      </c>
      <c r="L1254" s="264">
        <v>404</v>
      </c>
      <c r="M1254" s="264">
        <v>405</v>
      </c>
      <c r="N1254" s="267">
        <v>0.991269971998023</v>
      </c>
      <c r="O1254" s="266">
        <v>6018</v>
      </c>
      <c r="P1254" s="294">
        <v>0.9</v>
      </c>
      <c r="Q1254" s="267">
        <v>0.995402298850575</v>
      </c>
      <c r="R1254" s="267">
        <v>0.997252747252747</v>
      </c>
      <c r="S1254" s="267">
        <v>0.995073891625616</v>
      </c>
      <c r="T1254" s="295">
        <v>-0.00185044840217252</v>
      </c>
      <c r="U1254" s="266">
        <v>6071</v>
      </c>
      <c r="V1254" s="266">
        <v>6045</v>
      </c>
      <c r="W1254" s="267">
        <v>0.995717344753747</v>
      </c>
      <c r="X1254" s="267">
        <v>0.997701149425287</v>
      </c>
      <c r="Y1254" s="268">
        <v>0.997252747252747</v>
      </c>
      <c r="Z1254" s="268">
        <v>0.997536945812808</v>
      </c>
      <c r="AA1254" s="295">
        <v>0.000448402172540052</v>
      </c>
      <c r="AB1254" s="264">
        <v>2993</v>
      </c>
      <c r="AC1254" s="264">
        <v>2985</v>
      </c>
      <c r="AD1254" s="264">
        <v>2193</v>
      </c>
      <c r="AE1254" s="264">
        <v>2179</v>
      </c>
      <c r="AF1254" s="268">
        <v>0.997327096558637</v>
      </c>
      <c r="AG1254" s="268">
        <v>0.993616051071591</v>
      </c>
      <c r="AH1254" s="295">
        <v>0.00371104548704537</v>
      </c>
    </row>
    <row r="1255" spans="1:34">
      <c r="A1255" s="315" t="s">
        <v>1972</v>
      </c>
      <c r="B1255" s="321" t="s">
        <v>3361</v>
      </c>
      <c r="C1255" s="293" t="s">
        <v>2300</v>
      </c>
      <c r="D1255" s="321" t="s">
        <v>2301</v>
      </c>
      <c r="E1255" s="263">
        <v>1841</v>
      </c>
      <c r="F1255" s="263">
        <v>1616</v>
      </c>
      <c r="G1255" s="263">
        <v>1509</v>
      </c>
      <c r="H1255" s="264">
        <v>1132</v>
      </c>
      <c r="I1255" s="264">
        <v>1097</v>
      </c>
      <c r="J1255" s="264">
        <v>1018</v>
      </c>
      <c r="K1255" s="264">
        <v>1301</v>
      </c>
      <c r="L1255" s="264">
        <v>1198</v>
      </c>
      <c r="M1255" s="264">
        <v>1148</v>
      </c>
      <c r="N1255" s="267">
        <v>0.897136826904385</v>
      </c>
      <c r="O1255" s="266">
        <v>32305</v>
      </c>
      <c r="P1255" s="294">
        <v>0.9</v>
      </c>
      <c r="Q1255" s="267">
        <v>0.87778381314503</v>
      </c>
      <c r="R1255" s="267">
        <v>0.969081272084806</v>
      </c>
      <c r="S1255" s="267">
        <v>0.920830130668716</v>
      </c>
      <c r="T1255" s="295">
        <v>-0.0912974589397758</v>
      </c>
      <c r="U1255" s="266">
        <v>36009</v>
      </c>
      <c r="V1255" s="266">
        <v>31078</v>
      </c>
      <c r="W1255" s="267">
        <v>0.863062012274709</v>
      </c>
      <c r="X1255" s="267">
        <v>0.819663226507333</v>
      </c>
      <c r="Y1255" s="268">
        <v>0.899293286219081</v>
      </c>
      <c r="Z1255" s="268">
        <v>0.882398155265181</v>
      </c>
      <c r="AA1255" s="295">
        <v>-0.0796300597117483</v>
      </c>
      <c r="AB1255" s="264">
        <v>10092</v>
      </c>
      <c r="AC1255" s="264">
        <v>8787</v>
      </c>
      <c r="AD1255" s="264">
        <v>8989</v>
      </c>
      <c r="AE1255" s="264">
        <v>8030</v>
      </c>
      <c r="AF1255" s="268">
        <v>0.870689655172414</v>
      </c>
      <c r="AG1255" s="268">
        <v>0.893314050506174</v>
      </c>
      <c r="AH1255" s="295">
        <v>-0.0226243953337604</v>
      </c>
    </row>
    <row r="1256" spans="1:34">
      <c r="A1256" s="315" t="s">
        <v>1972</v>
      </c>
      <c r="B1256" s="321" t="s">
        <v>3361</v>
      </c>
      <c r="C1256" s="293" t="s">
        <v>2302</v>
      </c>
      <c r="D1256" s="321" t="s">
        <v>2303</v>
      </c>
      <c r="E1256" s="263">
        <v>0</v>
      </c>
      <c r="F1256" s="263">
        <v>0</v>
      </c>
      <c r="G1256" s="263">
        <v>0</v>
      </c>
      <c r="H1256" s="264">
        <v>4</v>
      </c>
      <c r="I1256" s="264">
        <v>0</v>
      </c>
      <c r="J1256" s="264">
        <v>4</v>
      </c>
      <c r="K1256" s="264">
        <v>0</v>
      </c>
      <c r="L1256" s="264">
        <v>0</v>
      </c>
      <c r="M1256" s="264">
        <v>0</v>
      </c>
      <c r="N1256" s="267">
        <v>0</v>
      </c>
      <c r="O1256" s="266">
        <v>0</v>
      </c>
      <c r="P1256" s="294">
        <v>0.9</v>
      </c>
      <c r="Q1256" s="267">
        <v>0</v>
      </c>
      <c r="R1256" s="267">
        <v>0</v>
      </c>
      <c r="S1256" s="267">
        <v>0</v>
      </c>
      <c r="T1256" s="295">
        <v>0</v>
      </c>
      <c r="U1256" s="266">
        <v>16</v>
      </c>
      <c r="V1256" s="266">
        <v>16</v>
      </c>
      <c r="W1256" s="267">
        <v>1</v>
      </c>
      <c r="X1256" s="267">
        <v>0</v>
      </c>
      <c r="Y1256" s="268">
        <v>1</v>
      </c>
      <c r="Z1256" s="268">
        <v>0</v>
      </c>
      <c r="AA1256" s="295">
        <v>-1</v>
      </c>
      <c r="AB1256" s="264">
        <v>4</v>
      </c>
      <c r="AC1256" s="264">
        <v>4</v>
      </c>
      <c r="AD1256" s="264">
        <v>3</v>
      </c>
      <c r="AE1256" s="264">
        <v>3</v>
      </c>
      <c r="AF1256" s="268">
        <v>1</v>
      </c>
      <c r="AG1256" s="268">
        <v>1</v>
      </c>
      <c r="AH1256" s="295">
        <v>0</v>
      </c>
    </row>
    <row r="1257" spans="1:34">
      <c r="A1257" s="315" t="s">
        <v>1972</v>
      </c>
      <c r="B1257" s="321" t="s">
        <v>3361</v>
      </c>
      <c r="C1257" s="293" t="s">
        <v>2304</v>
      </c>
      <c r="D1257" s="321" t="s">
        <v>2305</v>
      </c>
      <c r="E1257" s="263">
        <v>9614</v>
      </c>
      <c r="F1257" s="263">
        <v>9221</v>
      </c>
      <c r="G1257" s="263">
        <v>8614</v>
      </c>
      <c r="H1257" s="264">
        <v>5612</v>
      </c>
      <c r="I1257" s="264">
        <v>5528</v>
      </c>
      <c r="J1257" s="264">
        <v>5311</v>
      </c>
      <c r="K1257" s="264">
        <v>6617</v>
      </c>
      <c r="L1257" s="264">
        <v>6508</v>
      </c>
      <c r="M1257" s="264">
        <v>6193</v>
      </c>
      <c r="N1257" s="267">
        <v>0.95594841710269</v>
      </c>
      <c r="O1257" s="266">
        <v>180875</v>
      </c>
      <c r="P1257" s="294">
        <v>0.9</v>
      </c>
      <c r="Q1257" s="267">
        <v>0.959122113584356</v>
      </c>
      <c r="R1257" s="267">
        <v>0.985032074126871</v>
      </c>
      <c r="S1257" s="267">
        <v>0.98352727822276</v>
      </c>
      <c r="T1257" s="295">
        <v>-0.0259099605425148</v>
      </c>
      <c r="U1257" s="266">
        <v>189210</v>
      </c>
      <c r="V1257" s="266">
        <v>170464</v>
      </c>
      <c r="W1257" s="267">
        <v>0.900924898261191</v>
      </c>
      <c r="X1257" s="267">
        <v>0.895985021843145</v>
      </c>
      <c r="Y1257" s="268">
        <v>0.946364932287954</v>
      </c>
      <c r="Z1257" s="268">
        <v>0.935922623545413</v>
      </c>
      <c r="AA1257" s="295">
        <v>-0.0503799104448089</v>
      </c>
      <c r="AB1257" s="264">
        <v>51185</v>
      </c>
      <c r="AC1257" s="264">
        <v>47024</v>
      </c>
      <c r="AD1257" s="264">
        <v>45178</v>
      </c>
      <c r="AE1257" s="264">
        <v>41691</v>
      </c>
      <c r="AF1257" s="268">
        <v>0.918706652339553</v>
      </c>
      <c r="AG1257" s="268">
        <v>0.922816415069281</v>
      </c>
      <c r="AH1257" s="295">
        <v>-0.00410976272972885</v>
      </c>
    </row>
    <row r="1258" spans="1:34">
      <c r="A1258" s="315" t="s">
        <v>1972</v>
      </c>
      <c r="B1258" s="321" t="s">
        <v>3361</v>
      </c>
      <c r="C1258" s="293" t="s">
        <v>2306</v>
      </c>
      <c r="D1258" s="321" t="s">
        <v>2307</v>
      </c>
      <c r="E1258" s="263">
        <v>7411</v>
      </c>
      <c r="F1258" s="263">
        <v>7050</v>
      </c>
      <c r="G1258" s="263">
        <v>6048</v>
      </c>
      <c r="H1258" s="264">
        <v>3876</v>
      </c>
      <c r="I1258" s="264">
        <v>3700</v>
      </c>
      <c r="J1258" s="264">
        <v>3493</v>
      </c>
      <c r="K1258" s="264">
        <v>4942</v>
      </c>
      <c r="L1258" s="264">
        <v>4723</v>
      </c>
      <c r="M1258" s="264">
        <v>4404</v>
      </c>
      <c r="N1258" s="267">
        <v>0.952459058081579</v>
      </c>
      <c r="O1258" s="266">
        <v>149818</v>
      </c>
      <c r="P1258" s="294">
        <v>0.9</v>
      </c>
      <c r="Q1258" s="267">
        <v>0.951288625016867</v>
      </c>
      <c r="R1258" s="267">
        <v>0.954592363261094</v>
      </c>
      <c r="S1258" s="267">
        <v>0.955685957102388</v>
      </c>
      <c r="T1258" s="295">
        <v>-0.00330373824422703</v>
      </c>
      <c r="U1258" s="266">
        <v>157296</v>
      </c>
      <c r="V1258" s="266">
        <v>138178</v>
      </c>
      <c r="W1258" s="267">
        <v>0.878458447767267</v>
      </c>
      <c r="X1258" s="267">
        <v>0.816084199163406</v>
      </c>
      <c r="Y1258" s="268">
        <v>0.901186790505676</v>
      </c>
      <c r="Z1258" s="268">
        <v>0.891137191420478</v>
      </c>
      <c r="AA1258" s="295">
        <v>-0.0851025913422702</v>
      </c>
      <c r="AB1258" s="264">
        <v>38231</v>
      </c>
      <c r="AC1258" s="264">
        <v>33286</v>
      </c>
      <c r="AD1258" s="264">
        <v>35230</v>
      </c>
      <c r="AE1258" s="264">
        <v>31191</v>
      </c>
      <c r="AF1258" s="268">
        <v>0.87065470429756</v>
      </c>
      <c r="AG1258" s="268">
        <v>0.885353391995458</v>
      </c>
      <c r="AH1258" s="295">
        <v>-0.0146986876978988</v>
      </c>
    </row>
    <row r="1259" spans="1:34">
      <c r="A1259" s="315" t="s">
        <v>1972</v>
      </c>
      <c r="B1259" s="321" t="s">
        <v>3361</v>
      </c>
      <c r="C1259" s="293" t="s">
        <v>2308</v>
      </c>
      <c r="D1259" s="321" t="s">
        <v>2309</v>
      </c>
      <c r="E1259" s="263">
        <v>0</v>
      </c>
      <c r="F1259" s="263">
        <v>0</v>
      </c>
      <c r="G1259" s="263">
        <v>0</v>
      </c>
      <c r="H1259" s="264">
        <v>0</v>
      </c>
      <c r="I1259" s="264">
        <v>0</v>
      </c>
      <c r="J1259" s="264">
        <v>0</v>
      </c>
      <c r="K1259" s="264">
        <v>0</v>
      </c>
      <c r="L1259" s="264">
        <v>0</v>
      </c>
      <c r="M1259" s="264">
        <v>0</v>
      </c>
      <c r="N1259" s="267">
        <v>1</v>
      </c>
      <c r="O1259" s="266">
        <v>11</v>
      </c>
      <c r="P1259" s="294">
        <v>0.9</v>
      </c>
      <c r="Q1259" s="267">
        <v>0</v>
      </c>
      <c r="R1259" s="267">
        <v>0</v>
      </c>
      <c r="S1259" s="267">
        <v>0</v>
      </c>
      <c r="T1259" s="295">
        <v>0</v>
      </c>
      <c r="U1259" s="266">
        <v>11</v>
      </c>
      <c r="V1259" s="266">
        <v>11</v>
      </c>
      <c r="W1259" s="267">
        <v>1</v>
      </c>
      <c r="X1259" s="267">
        <v>0</v>
      </c>
      <c r="Y1259" s="268">
        <v>0</v>
      </c>
      <c r="Z1259" s="268">
        <v>0</v>
      </c>
      <c r="AA1259" s="295">
        <v>0</v>
      </c>
      <c r="AB1259" s="264">
        <v>1</v>
      </c>
      <c r="AC1259" s="264">
        <v>1</v>
      </c>
      <c r="AD1259" s="264">
        <v>4</v>
      </c>
      <c r="AE1259" s="264">
        <v>4</v>
      </c>
      <c r="AF1259" s="268">
        <v>1</v>
      </c>
      <c r="AG1259" s="268">
        <v>1</v>
      </c>
      <c r="AH1259" s="295">
        <v>0</v>
      </c>
    </row>
    <row r="1260" spans="1:34">
      <c r="A1260" s="315" t="s">
        <v>1972</v>
      </c>
      <c r="B1260" s="321" t="s">
        <v>3361</v>
      </c>
      <c r="C1260" s="293" t="s">
        <v>2310</v>
      </c>
      <c r="D1260" s="321" t="s">
        <v>2311</v>
      </c>
      <c r="E1260" s="263">
        <v>6176</v>
      </c>
      <c r="F1260" s="263">
        <v>6035</v>
      </c>
      <c r="G1260" s="263">
        <v>5706</v>
      </c>
      <c r="H1260" s="264">
        <v>3227</v>
      </c>
      <c r="I1260" s="264">
        <v>3156</v>
      </c>
      <c r="J1260" s="264">
        <v>3018</v>
      </c>
      <c r="K1260" s="264">
        <v>3957</v>
      </c>
      <c r="L1260" s="264">
        <v>3896</v>
      </c>
      <c r="M1260" s="264">
        <v>3742</v>
      </c>
      <c r="N1260" s="267">
        <v>0.964672159990616</v>
      </c>
      <c r="O1260" s="266">
        <v>131589</v>
      </c>
      <c r="P1260" s="294">
        <v>0.9</v>
      </c>
      <c r="Q1260" s="267">
        <v>0.977169689119171</v>
      </c>
      <c r="R1260" s="267">
        <v>0.977998140687945</v>
      </c>
      <c r="S1260" s="267">
        <v>0.984584281020976</v>
      </c>
      <c r="T1260" s="295">
        <v>-0.000828451568774424</v>
      </c>
      <c r="U1260" s="266">
        <v>136408</v>
      </c>
      <c r="V1260" s="266">
        <v>125624</v>
      </c>
      <c r="W1260" s="267">
        <v>0.920943053193361</v>
      </c>
      <c r="X1260" s="267">
        <v>0.92389896373057</v>
      </c>
      <c r="Y1260" s="268">
        <v>0.93523396343353</v>
      </c>
      <c r="Z1260" s="268">
        <v>0.945665908516553</v>
      </c>
      <c r="AA1260" s="295">
        <v>-0.0113349997029597</v>
      </c>
      <c r="AB1260" s="264">
        <v>31401</v>
      </c>
      <c r="AC1260" s="264">
        <v>29129</v>
      </c>
      <c r="AD1260" s="264">
        <v>29470</v>
      </c>
      <c r="AE1260" s="264">
        <v>27331</v>
      </c>
      <c r="AF1260" s="268">
        <v>0.927645616381644</v>
      </c>
      <c r="AG1260" s="268">
        <v>0.927417712928402</v>
      </c>
      <c r="AH1260" s="295">
        <v>0.000227903453242084</v>
      </c>
    </row>
    <row r="1261" spans="1:34">
      <c r="A1261" s="315" t="s">
        <v>1972</v>
      </c>
      <c r="B1261" s="321" t="s">
        <v>3361</v>
      </c>
      <c r="C1261" s="293" t="s">
        <v>2312</v>
      </c>
      <c r="D1261" s="321" t="s">
        <v>2313</v>
      </c>
      <c r="E1261" s="263">
        <v>0</v>
      </c>
      <c r="F1261" s="263">
        <v>0</v>
      </c>
      <c r="G1261" s="263">
        <v>0</v>
      </c>
      <c r="H1261" s="264">
        <v>0</v>
      </c>
      <c r="I1261" s="264">
        <v>0</v>
      </c>
      <c r="J1261" s="264">
        <v>0</v>
      </c>
      <c r="K1261" s="264">
        <v>0</v>
      </c>
      <c r="L1261" s="264">
        <v>0</v>
      </c>
      <c r="M1261" s="264">
        <v>0</v>
      </c>
      <c r="N1261" s="267">
        <v>0</v>
      </c>
      <c r="O1261" s="266">
        <v>0</v>
      </c>
      <c r="P1261" s="294">
        <v>0.9</v>
      </c>
      <c r="Q1261" s="267">
        <v>0</v>
      </c>
      <c r="R1261" s="267">
        <v>0</v>
      </c>
      <c r="S1261" s="267">
        <v>0</v>
      </c>
      <c r="T1261" s="295">
        <v>0</v>
      </c>
      <c r="U1261" s="266">
        <v>100</v>
      </c>
      <c r="V1261" s="266">
        <v>97</v>
      </c>
      <c r="W1261" s="267">
        <v>0.97</v>
      </c>
      <c r="X1261" s="267">
        <v>0</v>
      </c>
      <c r="Y1261" s="268">
        <v>0</v>
      </c>
      <c r="Z1261" s="268">
        <v>0</v>
      </c>
      <c r="AA1261" s="295">
        <v>0</v>
      </c>
      <c r="AB1261" s="264">
        <v>5</v>
      </c>
      <c r="AC1261" s="264">
        <v>4</v>
      </c>
      <c r="AD1261" s="264">
        <v>7</v>
      </c>
      <c r="AE1261" s="264">
        <v>7</v>
      </c>
      <c r="AF1261" s="268">
        <v>0.8</v>
      </c>
      <c r="AG1261" s="268">
        <v>1</v>
      </c>
      <c r="AH1261" s="295">
        <v>-0.2</v>
      </c>
    </row>
    <row r="1262" spans="1:34">
      <c r="A1262" s="315" t="s">
        <v>1972</v>
      </c>
      <c r="B1262" s="321" t="s">
        <v>3360</v>
      </c>
      <c r="C1262" s="293" t="s">
        <v>2314</v>
      </c>
      <c r="D1262" s="321" t="s">
        <v>2315</v>
      </c>
      <c r="E1262" s="263">
        <v>0</v>
      </c>
      <c r="F1262" s="263">
        <v>0</v>
      </c>
      <c r="G1262" s="263">
        <v>0</v>
      </c>
      <c r="H1262" s="264">
        <v>0</v>
      </c>
      <c r="I1262" s="264">
        <v>0</v>
      </c>
      <c r="J1262" s="264">
        <v>0</v>
      </c>
      <c r="K1262" s="264">
        <v>0</v>
      </c>
      <c r="L1262" s="264">
        <v>0</v>
      </c>
      <c r="M1262" s="264">
        <v>0</v>
      </c>
      <c r="N1262" s="267">
        <v>0</v>
      </c>
      <c r="O1262" s="266">
        <v>0</v>
      </c>
      <c r="P1262" s="294">
        <v>0.9</v>
      </c>
      <c r="Q1262" s="267">
        <v>0</v>
      </c>
      <c r="R1262" s="267">
        <v>0</v>
      </c>
      <c r="S1262" s="267">
        <v>0</v>
      </c>
      <c r="T1262" s="295">
        <v>0</v>
      </c>
      <c r="U1262" s="266">
        <v>15</v>
      </c>
      <c r="V1262" s="266">
        <v>15</v>
      </c>
      <c r="W1262" s="267">
        <v>1</v>
      </c>
      <c r="X1262" s="267">
        <v>0</v>
      </c>
      <c r="Y1262" s="268">
        <v>0</v>
      </c>
      <c r="Z1262" s="268">
        <v>0</v>
      </c>
      <c r="AA1262" s="295">
        <v>0</v>
      </c>
      <c r="AB1262" s="264">
        <v>1</v>
      </c>
      <c r="AC1262" s="264">
        <v>1</v>
      </c>
      <c r="AD1262" s="264">
        <v>6</v>
      </c>
      <c r="AE1262" s="264">
        <v>6</v>
      </c>
      <c r="AF1262" s="268">
        <v>1</v>
      </c>
      <c r="AG1262" s="268">
        <v>1</v>
      </c>
      <c r="AH1262" s="295">
        <v>0</v>
      </c>
    </row>
    <row r="1263" spans="1:34">
      <c r="A1263" s="315" t="s">
        <v>1972</v>
      </c>
      <c r="B1263" s="321" t="s">
        <v>3360</v>
      </c>
      <c r="C1263" s="293" t="s">
        <v>2316</v>
      </c>
      <c r="D1263" s="321" t="s">
        <v>2317</v>
      </c>
      <c r="E1263" s="263">
        <v>2912</v>
      </c>
      <c r="F1263" s="263">
        <v>2826</v>
      </c>
      <c r="G1263" s="263">
        <v>2515</v>
      </c>
      <c r="H1263" s="264">
        <v>1517</v>
      </c>
      <c r="I1263" s="264">
        <v>1503</v>
      </c>
      <c r="J1263" s="264">
        <v>1426</v>
      </c>
      <c r="K1263" s="264">
        <v>1846</v>
      </c>
      <c r="L1263" s="264">
        <v>1753</v>
      </c>
      <c r="M1263" s="264">
        <v>1670</v>
      </c>
      <c r="N1263" s="267">
        <v>0.956352712493373</v>
      </c>
      <c r="O1263" s="266">
        <v>59532</v>
      </c>
      <c r="P1263" s="294">
        <v>0.9</v>
      </c>
      <c r="Q1263" s="267">
        <v>0.970467032967033</v>
      </c>
      <c r="R1263" s="267">
        <v>0.990771259063942</v>
      </c>
      <c r="S1263" s="267">
        <v>0.949620801733478</v>
      </c>
      <c r="T1263" s="295">
        <v>-0.0203042260969091</v>
      </c>
      <c r="U1263" s="266">
        <v>62249</v>
      </c>
      <c r="V1263" s="266">
        <v>55108</v>
      </c>
      <c r="W1263" s="267">
        <v>0.885283297723658</v>
      </c>
      <c r="X1263" s="267">
        <v>0.863667582417582</v>
      </c>
      <c r="Y1263" s="268">
        <v>0.940013183915623</v>
      </c>
      <c r="Z1263" s="268">
        <v>0.90465872156013</v>
      </c>
      <c r="AA1263" s="295">
        <v>-0.0763456014980405</v>
      </c>
      <c r="AB1263" s="264">
        <v>14535</v>
      </c>
      <c r="AC1263" s="264">
        <v>12821</v>
      </c>
      <c r="AD1263" s="264">
        <v>13565</v>
      </c>
      <c r="AE1263" s="264">
        <v>12356</v>
      </c>
      <c r="AF1263" s="268">
        <v>0.882077743378053</v>
      </c>
      <c r="AG1263" s="268">
        <v>0.910873571691854</v>
      </c>
      <c r="AH1263" s="295">
        <v>-0.028795828313801</v>
      </c>
    </row>
    <row r="1264" spans="1:34">
      <c r="A1264" s="315" t="s">
        <v>1972</v>
      </c>
      <c r="B1264" s="321" t="s">
        <v>3360</v>
      </c>
      <c r="C1264" s="293" t="s">
        <v>2318</v>
      </c>
      <c r="D1264" s="321" t="s">
        <v>2319</v>
      </c>
      <c r="E1264" s="263">
        <v>3429</v>
      </c>
      <c r="F1264" s="263">
        <v>3315</v>
      </c>
      <c r="G1264" s="263">
        <v>3142</v>
      </c>
      <c r="H1264" s="264">
        <v>1859</v>
      </c>
      <c r="I1264" s="264">
        <v>1812</v>
      </c>
      <c r="J1264" s="264">
        <v>1719</v>
      </c>
      <c r="K1264" s="264">
        <v>2263</v>
      </c>
      <c r="L1264" s="264">
        <v>2196</v>
      </c>
      <c r="M1264" s="264">
        <v>2131</v>
      </c>
      <c r="N1264" s="267">
        <v>0.975543404704545</v>
      </c>
      <c r="O1264" s="266">
        <v>72079</v>
      </c>
      <c r="P1264" s="294">
        <v>0.9</v>
      </c>
      <c r="Q1264" s="267">
        <v>0.966754155730534</v>
      </c>
      <c r="R1264" s="267">
        <v>0.974717590102205</v>
      </c>
      <c r="S1264" s="267">
        <v>0.97039328325232</v>
      </c>
      <c r="T1264" s="295">
        <v>-0.0079634343716718</v>
      </c>
      <c r="U1264" s="266">
        <v>73886</v>
      </c>
      <c r="V1264" s="266">
        <v>68663</v>
      </c>
      <c r="W1264" s="267">
        <v>0.929310018136047</v>
      </c>
      <c r="X1264" s="267">
        <v>0.916302128900554</v>
      </c>
      <c r="Y1264" s="268">
        <v>0.924690693921463</v>
      </c>
      <c r="Z1264" s="268">
        <v>0.941670349094123</v>
      </c>
      <c r="AA1264" s="295">
        <v>-0.00838856502090912</v>
      </c>
      <c r="AB1264" s="264">
        <v>18312</v>
      </c>
      <c r="AC1264" s="264">
        <v>17058</v>
      </c>
      <c r="AD1264" s="264">
        <v>16779</v>
      </c>
      <c r="AE1264" s="264">
        <v>15691</v>
      </c>
      <c r="AF1264" s="268">
        <v>0.931520314547837</v>
      </c>
      <c r="AG1264" s="268">
        <v>0.93515704154002</v>
      </c>
      <c r="AH1264" s="295">
        <v>-0.00363672699218276</v>
      </c>
    </row>
    <row r="1265" spans="1:34">
      <c r="A1265" s="315" t="s">
        <v>1972</v>
      </c>
      <c r="B1265" s="321" t="s">
        <v>3360</v>
      </c>
      <c r="C1265" s="293" t="s">
        <v>2320</v>
      </c>
      <c r="D1265" s="321" t="s">
        <v>2321</v>
      </c>
      <c r="E1265" s="263">
        <v>8735</v>
      </c>
      <c r="F1265" s="263">
        <v>7443</v>
      </c>
      <c r="G1265" s="263">
        <v>6619</v>
      </c>
      <c r="H1265" s="264">
        <v>4711</v>
      </c>
      <c r="I1265" s="264">
        <v>4596</v>
      </c>
      <c r="J1265" s="264">
        <v>4108</v>
      </c>
      <c r="K1265" s="264">
        <v>5682</v>
      </c>
      <c r="L1265" s="264">
        <v>5511</v>
      </c>
      <c r="M1265" s="264">
        <v>4652</v>
      </c>
      <c r="N1265" s="267">
        <v>0.910290590548344</v>
      </c>
      <c r="O1265" s="266">
        <v>176864</v>
      </c>
      <c r="P1265" s="294">
        <v>0.9</v>
      </c>
      <c r="Q1265" s="267">
        <v>0.85208929593589</v>
      </c>
      <c r="R1265" s="267">
        <v>0.975589046911484</v>
      </c>
      <c r="S1265" s="267">
        <v>0.969904963041183</v>
      </c>
      <c r="T1265" s="295">
        <v>-0.123499750975594</v>
      </c>
      <c r="U1265" s="266">
        <v>194294</v>
      </c>
      <c r="V1265" s="266">
        <v>155813</v>
      </c>
      <c r="W1265" s="267">
        <v>0.801944475897351</v>
      </c>
      <c r="X1265" s="267">
        <v>0.757756153405839</v>
      </c>
      <c r="Y1265" s="268">
        <v>0.872001698153258</v>
      </c>
      <c r="Z1265" s="268">
        <v>0.818725800774375</v>
      </c>
      <c r="AA1265" s="295">
        <v>-0.11424554474742</v>
      </c>
      <c r="AB1265" s="264">
        <v>44582</v>
      </c>
      <c r="AC1265" s="264">
        <v>36199</v>
      </c>
      <c r="AD1265" s="264">
        <v>42485</v>
      </c>
      <c r="AE1265" s="264">
        <v>35190</v>
      </c>
      <c r="AF1265" s="268">
        <v>0.811964469965457</v>
      </c>
      <c r="AG1265" s="268">
        <v>0.828292338472402</v>
      </c>
      <c r="AH1265" s="295">
        <v>-0.0163278685069451</v>
      </c>
    </row>
    <row r="1266" spans="1:34">
      <c r="A1266" s="315" t="s">
        <v>1972</v>
      </c>
      <c r="B1266" s="321" t="s">
        <v>3360</v>
      </c>
      <c r="C1266" s="293" t="s">
        <v>2322</v>
      </c>
      <c r="D1266" s="321" t="s">
        <v>2323</v>
      </c>
      <c r="E1266" s="263">
        <v>0</v>
      </c>
      <c r="F1266" s="263">
        <v>0</v>
      </c>
      <c r="G1266" s="263">
        <v>0</v>
      </c>
      <c r="H1266" s="264">
        <v>0</v>
      </c>
      <c r="I1266" s="264">
        <v>0</v>
      </c>
      <c r="J1266" s="264">
        <v>0</v>
      </c>
      <c r="K1266" s="264">
        <v>0</v>
      </c>
      <c r="L1266" s="264">
        <v>0</v>
      </c>
      <c r="M1266" s="264">
        <v>0</v>
      </c>
      <c r="N1266" s="267">
        <v>0</v>
      </c>
      <c r="O1266" s="266">
        <v>0</v>
      </c>
      <c r="P1266" s="294">
        <v>0.9</v>
      </c>
      <c r="Q1266" s="267">
        <v>0</v>
      </c>
      <c r="R1266" s="267">
        <v>0</v>
      </c>
      <c r="S1266" s="267">
        <v>0</v>
      </c>
      <c r="T1266" s="295">
        <v>0</v>
      </c>
      <c r="U1266" s="266">
        <v>0</v>
      </c>
      <c r="V1266" s="266">
        <v>0</v>
      </c>
      <c r="W1266" s="267">
        <v>0</v>
      </c>
      <c r="X1266" s="267">
        <v>0</v>
      </c>
      <c r="Y1266" s="268">
        <v>0</v>
      </c>
      <c r="Z1266" s="268">
        <v>0</v>
      </c>
      <c r="AA1266" s="295">
        <v>0</v>
      </c>
      <c r="AB1266" s="264">
        <v>0</v>
      </c>
      <c r="AC1266" s="264">
        <v>0</v>
      </c>
      <c r="AD1266" s="264">
        <v>0</v>
      </c>
      <c r="AE1266" s="264">
        <v>0</v>
      </c>
      <c r="AF1266" s="268">
        <v>0</v>
      </c>
      <c r="AG1266" s="268">
        <v>0</v>
      </c>
      <c r="AH1266" s="295">
        <v>0</v>
      </c>
    </row>
    <row r="1267" spans="1:34">
      <c r="A1267" s="315" t="s">
        <v>1972</v>
      </c>
      <c r="B1267" s="321" t="s">
        <v>3360</v>
      </c>
      <c r="C1267" s="293" t="s">
        <v>2324</v>
      </c>
      <c r="D1267" s="321" t="s">
        <v>2325</v>
      </c>
      <c r="E1267" s="263">
        <v>4184</v>
      </c>
      <c r="F1267" s="263">
        <v>4011</v>
      </c>
      <c r="G1267" s="263">
        <v>3655</v>
      </c>
      <c r="H1267" s="264">
        <v>2107</v>
      </c>
      <c r="I1267" s="264">
        <v>2079</v>
      </c>
      <c r="J1267" s="264">
        <v>1949</v>
      </c>
      <c r="K1267" s="264">
        <v>2731</v>
      </c>
      <c r="L1267" s="264">
        <v>2694</v>
      </c>
      <c r="M1267" s="264">
        <v>2384</v>
      </c>
      <c r="N1267" s="267">
        <v>0.972610880017287</v>
      </c>
      <c r="O1267" s="266">
        <v>90020</v>
      </c>
      <c r="P1267" s="294">
        <v>0.9</v>
      </c>
      <c r="Q1267" s="267">
        <v>0.958652007648184</v>
      </c>
      <c r="R1267" s="267">
        <v>0.98671096345515</v>
      </c>
      <c r="S1267" s="267">
        <v>0.986451849139509</v>
      </c>
      <c r="T1267" s="295">
        <v>-0.0280589558069659</v>
      </c>
      <c r="U1267" s="266">
        <v>92555</v>
      </c>
      <c r="V1267" s="266">
        <v>81760</v>
      </c>
      <c r="W1267" s="267">
        <v>0.883366646858625</v>
      </c>
      <c r="X1267" s="267">
        <v>0.873565965583174</v>
      </c>
      <c r="Y1267" s="268">
        <v>0.925011865211201</v>
      </c>
      <c r="Z1267" s="268">
        <v>0.872940314902966</v>
      </c>
      <c r="AA1267" s="295">
        <v>-0.0514458996280267</v>
      </c>
      <c r="AB1267" s="264">
        <v>21355</v>
      </c>
      <c r="AC1267" s="264">
        <v>18996</v>
      </c>
      <c r="AD1267" s="264">
        <v>20581</v>
      </c>
      <c r="AE1267" s="264">
        <v>18203</v>
      </c>
      <c r="AF1267" s="268">
        <v>0.88953406696324</v>
      </c>
      <c r="AG1267" s="268">
        <v>0.884456537583208</v>
      </c>
      <c r="AH1267" s="295">
        <v>0.00507752938003259</v>
      </c>
    </row>
    <row r="1268" spans="1:34">
      <c r="A1268" s="315" t="s">
        <v>1972</v>
      </c>
      <c r="B1268" s="321" t="s">
        <v>3360</v>
      </c>
      <c r="C1268" s="293" t="s">
        <v>2326</v>
      </c>
      <c r="D1268" s="321" t="s">
        <v>2327</v>
      </c>
      <c r="E1268" s="263">
        <v>0</v>
      </c>
      <c r="F1268" s="263">
        <v>0</v>
      </c>
      <c r="G1268" s="263">
        <v>0</v>
      </c>
      <c r="H1268" s="264">
        <v>0</v>
      </c>
      <c r="I1268" s="264">
        <v>0</v>
      </c>
      <c r="J1268" s="264">
        <v>0</v>
      </c>
      <c r="K1268" s="264">
        <v>0</v>
      </c>
      <c r="L1268" s="264">
        <v>0</v>
      </c>
      <c r="M1268" s="264">
        <v>0</v>
      </c>
      <c r="N1268" s="267">
        <v>0</v>
      </c>
      <c r="O1268" s="266">
        <v>0</v>
      </c>
      <c r="P1268" s="294">
        <v>0.9</v>
      </c>
      <c r="Q1268" s="267">
        <v>0</v>
      </c>
      <c r="R1268" s="267">
        <v>0</v>
      </c>
      <c r="S1268" s="267">
        <v>0</v>
      </c>
      <c r="T1268" s="295">
        <v>0</v>
      </c>
      <c r="U1268" s="266">
        <v>7</v>
      </c>
      <c r="V1268" s="266">
        <v>7</v>
      </c>
      <c r="W1268" s="267">
        <v>1</v>
      </c>
      <c r="X1268" s="267">
        <v>0</v>
      </c>
      <c r="Y1268" s="268">
        <v>0</v>
      </c>
      <c r="Z1268" s="268">
        <v>0</v>
      </c>
      <c r="AA1268" s="295">
        <v>0</v>
      </c>
      <c r="AB1268" s="264">
        <v>0</v>
      </c>
      <c r="AC1268" s="264">
        <v>0</v>
      </c>
      <c r="AD1268" s="264">
        <v>1</v>
      </c>
      <c r="AE1268" s="264">
        <v>1</v>
      </c>
      <c r="AF1268" s="268">
        <v>0</v>
      </c>
      <c r="AG1268" s="268">
        <v>1</v>
      </c>
      <c r="AH1268" s="295">
        <v>-1</v>
      </c>
    </row>
    <row r="1269" spans="1:34">
      <c r="A1269" s="315" t="s">
        <v>1972</v>
      </c>
      <c r="B1269" s="321" t="s">
        <v>3360</v>
      </c>
      <c r="C1269" s="293" t="s">
        <v>2328</v>
      </c>
      <c r="D1269" s="321" t="s">
        <v>2329</v>
      </c>
      <c r="E1269" s="263">
        <v>7848</v>
      </c>
      <c r="F1269" s="263">
        <v>7546</v>
      </c>
      <c r="G1269" s="263">
        <v>6989</v>
      </c>
      <c r="H1269" s="264">
        <v>4077</v>
      </c>
      <c r="I1269" s="264">
        <v>3936</v>
      </c>
      <c r="J1269" s="264">
        <v>3831</v>
      </c>
      <c r="K1269" s="264">
        <v>4917</v>
      </c>
      <c r="L1269" s="264">
        <v>4752</v>
      </c>
      <c r="M1269" s="264">
        <v>4545</v>
      </c>
      <c r="N1269" s="267">
        <v>0.96690016672864</v>
      </c>
      <c r="O1269" s="266">
        <v>161219</v>
      </c>
      <c r="P1269" s="294">
        <v>0.9</v>
      </c>
      <c r="Q1269" s="267">
        <v>0.961518858307849</v>
      </c>
      <c r="R1269" s="267">
        <v>0.9654157468727</v>
      </c>
      <c r="S1269" s="267">
        <v>0.966442953020134</v>
      </c>
      <c r="T1269" s="295">
        <v>-0.00389688856485138</v>
      </c>
      <c r="U1269" s="266">
        <v>166738</v>
      </c>
      <c r="V1269" s="266">
        <v>153978</v>
      </c>
      <c r="W1269" s="267">
        <v>0.923472753661433</v>
      </c>
      <c r="X1269" s="267">
        <v>0.890545361875637</v>
      </c>
      <c r="Y1269" s="268">
        <v>0.939661515820456</v>
      </c>
      <c r="Z1269" s="268">
        <v>0.924344112263575</v>
      </c>
      <c r="AA1269" s="295">
        <v>-0.0491161539448191</v>
      </c>
      <c r="AB1269" s="264">
        <v>39220</v>
      </c>
      <c r="AC1269" s="264">
        <v>36246</v>
      </c>
      <c r="AD1269" s="264">
        <v>36666</v>
      </c>
      <c r="AE1269" s="264">
        <v>34125</v>
      </c>
      <c r="AF1269" s="268">
        <v>0.924171341152473</v>
      </c>
      <c r="AG1269" s="268">
        <v>0.930698739977091</v>
      </c>
      <c r="AH1269" s="295">
        <v>-0.00652739882461728</v>
      </c>
    </row>
    <row r="1270" spans="1:34">
      <c r="A1270" s="315" t="s">
        <v>1972</v>
      </c>
      <c r="B1270" s="321" t="s">
        <v>3360</v>
      </c>
      <c r="C1270" s="293" t="s">
        <v>2330</v>
      </c>
      <c r="D1270" s="321" t="s">
        <v>2331</v>
      </c>
      <c r="E1270" s="263">
        <v>4701</v>
      </c>
      <c r="F1270" s="263">
        <v>4605</v>
      </c>
      <c r="G1270" s="263">
        <v>4187</v>
      </c>
      <c r="H1270" s="264">
        <v>2575</v>
      </c>
      <c r="I1270" s="264">
        <v>2503</v>
      </c>
      <c r="J1270" s="264">
        <v>2384</v>
      </c>
      <c r="K1270" s="264">
        <v>3022</v>
      </c>
      <c r="L1270" s="264">
        <v>2934</v>
      </c>
      <c r="M1270" s="264">
        <v>2756</v>
      </c>
      <c r="N1270" s="267">
        <v>0.966820072750658</v>
      </c>
      <c r="O1270" s="266">
        <v>96216</v>
      </c>
      <c r="P1270" s="294">
        <v>0.9</v>
      </c>
      <c r="Q1270" s="267">
        <v>0.979578813018507</v>
      </c>
      <c r="R1270" s="267">
        <v>0.972038834951456</v>
      </c>
      <c r="S1270" s="267">
        <v>0.970880211780278</v>
      </c>
      <c r="T1270" s="295">
        <v>0.00753997806705042</v>
      </c>
      <c r="U1270" s="266">
        <v>99518</v>
      </c>
      <c r="V1270" s="266">
        <v>90585</v>
      </c>
      <c r="W1270" s="267">
        <v>0.910237343998071</v>
      </c>
      <c r="X1270" s="267">
        <v>0.890661561369921</v>
      </c>
      <c r="Y1270" s="268">
        <v>0.925825242718447</v>
      </c>
      <c r="Z1270" s="268">
        <v>0.911978821972204</v>
      </c>
      <c r="AA1270" s="295">
        <v>-0.0351636813485253</v>
      </c>
      <c r="AB1270" s="264">
        <v>23875</v>
      </c>
      <c r="AC1270" s="264">
        <v>21717</v>
      </c>
      <c r="AD1270" s="264">
        <v>22213</v>
      </c>
      <c r="AE1270" s="264">
        <v>20387</v>
      </c>
      <c r="AF1270" s="268">
        <v>0.909612565445026</v>
      </c>
      <c r="AG1270" s="268">
        <v>0.917795885292396</v>
      </c>
      <c r="AH1270" s="295">
        <v>-0.00818331984737009</v>
      </c>
    </row>
    <row r="1271" spans="1:34">
      <c r="A1271" s="315" t="s">
        <v>1972</v>
      </c>
      <c r="B1271" s="321" t="s">
        <v>3360</v>
      </c>
      <c r="C1271" s="293" t="s">
        <v>2332</v>
      </c>
      <c r="D1271" s="321" t="s">
        <v>2333</v>
      </c>
      <c r="E1271" s="263">
        <v>1</v>
      </c>
      <c r="F1271" s="263">
        <v>1</v>
      </c>
      <c r="G1271" s="263">
        <v>1</v>
      </c>
      <c r="H1271" s="264">
        <v>4</v>
      </c>
      <c r="I1271" s="264">
        <v>2</v>
      </c>
      <c r="J1271" s="264">
        <v>4</v>
      </c>
      <c r="K1271" s="264">
        <v>1</v>
      </c>
      <c r="L1271" s="264">
        <v>0</v>
      </c>
      <c r="M1271" s="264">
        <v>1</v>
      </c>
      <c r="N1271" s="267">
        <v>0.582417582417582</v>
      </c>
      <c r="O1271" s="266">
        <v>53</v>
      </c>
      <c r="P1271" s="294">
        <v>0.9</v>
      </c>
      <c r="Q1271" s="267">
        <v>1</v>
      </c>
      <c r="R1271" s="267">
        <v>0.5</v>
      </c>
      <c r="S1271" s="267">
        <v>0</v>
      </c>
      <c r="T1271" s="295">
        <v>0.5</v>
      </c>
      <c r="U1271" s="266">
        <v>91</v>
      </c>
      <c r="V1271" s="266">
        <v>87</v>
      </c>
      <c r="W1271" s="267">
        <v>0.956043956043956</v>
      </c>
      <c r="X1271" s="267">
        <v>1</v>
      </c>
      <c r="Y1271" s="268">
        <v>1</v>
      </c>
      <c r="Z1271" s="268">
        <v>1</v>
      </c>
      <c r="AA1271" s="295">
        <v>0</v>
      </c>
      <c r="AB1271" s="264">
        <v>8</v>
      </c>
      <c r="AC1271" s="264">
        <v>8</v>
      </c>
      <c r="AD1271" s="264">
        <v>17</v>
      </c>
      <c r="AE1271" s="264">
        <v>17</v>
      </c>
      <c r="AF1271" s="268">
        <v>1</v>
      </c>
      <c r="AG1271" s="268">
        <v>1</v>
      </c>
      <c r="AH1271" s="295">
        <v>0</v>
      </c>
    </row>
    <row r="1272" spans="1:34">
      <c r="A1272" s="315" t="s">
        <v>1972</v>
      </c>
      <c r="B1272" s="321" t="s">
        <v>3362</v>
      </c>
      <c r="C1272" s="293" t="s">
        <v>2334</v>
      </c>
      <c r="D1272" s="321" t="s">
        <v>2335</v>
      </c>
      <c r="E1272" s="263">
        <v>6839</v>
      </c>
      <c r="F1272" s="263">
        <v>6491</v>
      </c>
      <c r="G1272" s="263">
        <v>5652</v>
      </c>
      <c r="H1272" s="264">
        <v>3951</v>
      </c>
      <c r="I1272" s="264">
        <v>3925</v>
      </c>
      <c r="J1272" s="264">
        <v>3558</v>
      </c>
      <c r="K1272" s="264">
        <v>4726</v>
      </c>
      <c r="L1272" s="264">
        <v>4665</v>
      </c>
      <c r="M1272" s="264">
        <v>4277</v>
      </c>
      <c r="N1272" s="267">
        <v>0.953035533702968</v>
      </c>
      <c r="O1272" s="266">
        <v>136651</v>
      </c>
      <c r="P1272" s="294">
        <v>0.9</v>
      </c>
      <c r="Q1272" s="267">
        <v>0.949115367743822</v>
      </c>
      <c r="R1272" s="267">
        <v>0.993419387496836</v>
      </c>
      <c r="S1272" s="267">
        <v>0.987092678798138</v>
      </c>
      <c r="T1272" s="295">
        <v>-0.044304019753014</v>
      </c>
      <c r="U1272" s="266">
        <v>143385</v>
      </c>
      <c r="V1272" s="266">
        <v>123413</v>
      </c>
      <c r="W1272" s="267">
        <v>0.860710674059351</v>
      </c>
      <c r="X1272" s="267">
        <v>0.826436613539991</v>
      </c>
      <c r="Y1272" s="268">
        <v>0.900531511009871</v>
      </c>
      <c r="Z1272" s="268">
        <v>0.904993652137114</v>
      </c>
      <c r="AA1272" s="295">
        <v>-0.0740948974698797</v>
      </c>
      <c r="AB1272" s="264">
        <v>36117</v>
      </c>
      <c r="AC1272" s="264">
        <v>31689</v>
      </c>
      <c r="AD1272" s="264">
        <v>32122</v>
      </c>
      <c r="AE1272" s="264">
        <v>28271</v>
      </c>
      <c r="AF1272" s="268">
        <v>0.877398455021181</v>
      </c>
      <c r="AG1272" s="268">
        <v>0.88011331797522</v>
      </c>
      <c r="AH1272" s="295">
        <v>-0.00271486295403833</v>
      </c>
    </row>
    <row r="1273" spans="1:34">
      <c r="A1273" s="315" t="s">
        <v>1972</v>
      </c>
      <c r="B1273" s="321" t="s">
        <v>3361</v>
      </c>
      <c r="C1273" s="293" t="s">
        <v>2336</v>
      </c>
      <c r="D1273" s="321" t="s">
        <v>2337</v>
      </c>
      <c r="E1273" s="263">
        <v>0</v>
      </c>
      <c r="F1273" s="263">
        <v>0</v>
      </c>
      <c r="G1273" s="263">
        <v>0</v>
      </c>
      <c r="H1273" s="264">
        <v>0</v>
      </c>
      <c r="I1273" s="264">
        <v>0</v>
      </c>
      <c r="J1273" s="264">
        <v>0</v>
      </c>
      <c r="K1273" s="264">
        <v>0</v>
      </c>
      <c r="L1273" s="264">
        <v>0</v>
      </c>
      <c r="M1273" s="264">
        <v>0</v>
      </c>
      <c r="N1273" s="267">
        <v>0</v>
      </c>
      <c r="O1273" s="266">
        <v>0</v>
      </c>
      <c r="P1273" s="294">
        <v>0.9</v>
      </c>
      <c r="Q1273" s="267">
        <v>0</v>
      </c>
      <c r="R1273" s="267">
        <v>0</v>
      </c>
      <c r="S1273" s="267">
        <v>0</v>
      </c>
      <c r="T1273" s="295">
        <v>0</v>
      </c>
      <c r="U1273" s="266">
        <v>1</v>
      </c>
      <c r="V1273" s="266">
        <v>1</v>
      </c>
      <c r="W1273" s="267">
        <v>1</v>
      </c>
      <c r="X1273" s="267">
        <v>0</v>
      </c>
      <c r="Y1273" s="268">
        <v>0</v>
      </c>
      <c r="Z1273" s="268">
        <v>0</v>
      </c>
      <c r="AA1273" s="295">
        <v>0</v>
      </c>
      <c r="AB1273" s="264">
        <v>0</v>
      </c>
      <c r="AC1273" s="264">
        <v>0</v>
      </c>
      <c r="AD1273" s="264">
        <v>0</v>
      </c>
      <c r="AE1273" s="264">
        <v>0</v>
      </c>
      <c r="AF1273" s="268">
        <v>0</v>
      </c>
      <c r="AG1273" s="268">
        <v>0</v>
      </c>
      <c r="AH1273" s="295">
        <v>0</v>
      </c>
    </row>
    <row r="1274" spans="1:34">
      <c r="A1274" s="315" t="s">
        <v>1972</v>
      </c>
      <c r="B1274" s="321" t="s">
        <v>3361</v>
      </c>
      <c r="C1274" s="293" t="s">
        <v>2338</v>
      </c>
      <c r="D1274" s="321" t="s">
        <v>2339</v>
      </c>
      <c r="E1274" s="263">
        <v>3</v>
      </c>
      <c r="F1274" s="263">
        <v>0</v>
      </c>
      <c r="G1274" s="263">
        <v>3</v>
      </c>
      <c r="H1274" s="264">
        <v>3</v>
      </c>
      <c r="I1274" s="264">
        <v>0</v>
      </c>
      <c r="J1274" s="264">
        <v>3</v>
      </c>
      <c r="K1274" s="264">
        <v>3</v>
      </c>
      <c r="L1274" s="264">
        <v>0</v>
      </c>
      <c r="M1274" s="264">
        <v>3</v>
      </c>
      <c r="N1274" s="267">
        <v>0</v>
      </c>
      <c r="O1274" s="266">
        <v>0</v>
      </c>
      <c r="P1274" s="294">
        <v>0.9</v>
      </c>
      <c r="Q1274" s="267">
        <v>0</v>
      </c>
      <c r="R1274" s="267">
        <v>0</v>
      </c>
      <c r="S1274" s="267">
        <v>0</v>
      </c>
      <c r="T1274" s="295">
        <v>0</v>
      </c>
      <c r="U1274" s="266">
        <v>97</v>
      </c>
      <c r="V1274" s="266">
        <v>96</v>
      </c>
      <c r="W1274" s="267">
        <v>0.989690721649485</v>
      </c>
      <c r="X1274" s="267">
        <v>1</v>
      </c>
      <c r="Y1274" s="268">
        <v>1</v>
      </c>
      <c r="Z1274" s="268">
        <v>1</v>
      </c>
      <c r="AA1274" s="295">
        <v>0</v>
      </c>
      <c r="AB1274" s="264">
        <v>16</v>
      </c>
      <c r="AC1274" s="264">
        <v>16</v>
      </c>
      <c r="AD1274" s="264">
        <v>20</v>
      </c>
      <c r="AE1274" s="264">
        <v>19</v>
      </c>
      <c r="AF1274" s="268">
        <v>1</v>
      </c>
      <c r="AG1274" s="268">
        <v>0.95</v>
      </c>
      <c r="AH1274" s="295">
        <v>0.05</v>
      </c>
    </row>
    <row r="1275" spans="1:34">
      <c r="A1275" s="315" t="s">
        <v>1972</v>
      </c>
      <c r="B1275" s="321" t="s">
        <v>3361</v>
      </c>
      <c r="C1275" s="293" t="s">
        <v>2340</v>
      </c>
      <c r="D1275" s="321" t="s">
        <v>2341</v>
      </c>
      <c r="E1275" s="263">
        <v>0</v>
      </c>
      <c r="F1275" s="263">
        <v>0</v>
      </c>
      <c r="G1275" s="263">
        <v>0</v>
      </c>
      <c r="H1275" s="264">
        <v>1</v>
      </c>
      <c r="I1275" s="264">
        <v>0</v>
      </c>
      <c r="J1275" s="264">
        <v>1</v>
      </c>
      <c r="K1275" s="264">
        <v>0</v>
      </c>
      <c r="L1275" s="264">
        <v>0</v>
      </c>
      <c r="M1275" s="264">
        <v>0</v>
      </c>
      <c r="N1275" s="267">
        <v>0</v>
      </c>
      <c r="O1275" s="266">
        <v>0</v>
      </c>
      <c r="P1275" s="294">
        <v>0.9</v>
      </c>
      <c r="Q1275" s="267">
        <v>0</v>
      </c>
      <c r="R1275" s="267">
        <v>0</v>
      </c>
      <c r="S1275" s="267">
        <v>0</v>
      </c>
      <c r="T1275" s="295">
        <v>0</v>
      </c>
      <c r="U1275" s="266">
        <v>34</v>
      </c>
      <c r="V1275" s="266">
        <v>32</v>
      </c>
      <c r="W1275" s="267">
        <v>0.941176470588235</v>
      </c>
      <c r="X1275" s="267">
        <v>0</v>
      </c>
      <c r="Y1275" s="268">
        <v>1</v>
      </c>
      <c r="Z1275" s="268">
        <v>0</v>
      </c>
      <c r="AA1275" s="295">
        <v>-1</v>
      </c>
      <c r="AB1275" s="264">
        <v>5</v>
      </c>
      <c r="AC1275" s="264">
        <v>3</v>
      </c>
      <c r="AD1275" s="264">
        <v>7</v>
      </c>
      <c r="AE1275" s="264">
        <v>7</v>
      </c>
      <c r="AF1275" s="268">
        <v>0.6</v>
      </c>
      <c r="AG1275" s="268">
        <v>1</v>
      </c>
      <c r="AH1275" s="295">
        <v>-0.4</v>
      </c>
    </row>
    <row r="1276" spans="1:34">
      <c r="A1276" s="315" t="s">
        <v>1972</v>
      </c>
      <c r="B1276" s="321" t="s">
        <v>3361</v>
      </c>
      <c r="C1276" s="293" t="s">
        <v>2342</v>
      </c>
      <c r="D1276" s="321" t="s">
        <v>2343</v>
      </c>
      <c r="E1276" s="263">
        <v>9769</v>
      </c>
      <c r="F1276" s="263">
        <v>8636</v>
      </c>
      <c r="G1276" s="263">
        <v>8140</v>
      </c>
      <c r="H1276" s="264">
        <v>5040</v>
      </c>
      <c r="I1276" s="264">
        <v>4834</v>
      </c>
      <c r="J1276" s="264">
        <v>4586</v>
      </c>
      <c r="K1276" s="264">
        <v>6234</v>
      </c>
      <c r="L1276" s="264">
        <v>5857</v>
      </c>
      <c r="M1276" s="264">
        <v>5507</v>
      </c>
      <c r="N1276" s="267">
        <v>0.926102190059764</v>
      </c>
      <c r="O1276" s="266">
        <v>194011</v>
      </c>
      <c r="P1276" s="294">
        <v>0.9</v>
      </c>
      <c r="Q1276" s="267">
        <v>0.884020882383048</v>
      </c>
      <c r="R1276" s="267">
        <v>0.959126984126984</v>
      </c>
      <c r="S1276" s="267">
        <v>0.939525184472249</v>
      </c>
      <c r="T1276" s="295">
        <v>-0.0751061017439357</v>
      </c>
      <c r="U1276" s="266">
        <v>209492</v>
      </c>
      <c r="V1276" s="266">
        <v>185361</v>
      </c>
      <c r="W1276" s="267">
        <v>0.884811830523361</v>
      </c>
      <c r="X1276" s="267">
        <v>0.833248029481011</v>
      </c>
      <c r="Y1276" s="268">
        <v>0.909920634920635</v>
      </c>
      <c r="Z1276" s="268">
        <v>0.883381456528713</v>
      </c>
      <c r="AA1276" s="295">
        <v>-0.0766726054396235</v>
      </c>
      <c r="AB1276" s="264">
        <v>48709</v>
      </c>
      <c r="AC1276" s="264">
        <v>42474</v>
      </c>
      <c r="AD1276" s="264">
        <v>45329</v>
      </c>
      <c r="AE1276" s="264">
        <v>41106</v>
      </c>
      <c r="AF1276" s="268">
        <v>0.871994908538463</v>
      </c>
      <c r="AG1276" s="268">
        <v>0.90683668291822</v>
      </c>
      <c r="AH1276" s="295">
        <v>-0.0348417743797571</v>
      </c>
    </row>
    <row r="1277" spans="1:34">
      <c r="A1277" s="315" t="s">
        <v>1972</v>
      </c>
      <c r="B1277" s="321" t="s">
        <v>3361</v>
      </c>
      <c r="C1277" s="293" t="s">
        <v>2344</v>
      </c>
      <c r="D1277" s="321" t="s">
        <v>2345</v>
      </c>
      <c r="E1277" s="263">
        <v>64</v>
      </c>
      <c r="F1277" s="263">
        <v>0</v>
      </c>
      <c r="G1277" s="263">
        <v>64</v>
      </c>
      <c r="H1277" s="264">
        <v>58</v>
      </c>
      <c r="I1277" s="264">
        <v>0</v>
      </c>
      <c r="J1277" s="264">
        <v>58</v>
      </c>
      <c r="K1277" s="264">
        <v>45</v>
      </c>
      <c r="L1277" s="264">
        <v>0</v>
      </c>
      <c r="M1277" s="264">
        <v>45</v>
      </c>
      <c r="N1277" s="267">
        <v>0</v>
      </c>
      <c r="O1277" s="266">
        <v>0</v>
      </c>
      <c r="P1277" s="294">
        <v>0.9</v>
      </c>
      <c r="Q1277" s="267">
        <v>0</v>
      </c>
      <c r="R1277" s="267">
        <v>0</v>
      </c>
      <c r="S1277" s="267">
        <v>0</v>
      </c>
      <c r="T1277" s="295">
        <v>0</v>
      </c>
      <c r="U1277" s="266">
        <v>907</v>
      </c>
      <c r="V1277" s="266">
        <v>902</v>
      </c>
      <c r="W1277" s="267">
        <v>0.994487320837927</v>
      </c>
      <c r="X1277" s="267">
        <v>1</v>
      </c>
      <c r="Y1277" s="268">
        <v>1</v>
      </c>
      <c r="Z1277" s="268">
        <v>1</v>
      </c>
      <c r="AA1277" s="295">
        <v>0</v>
      </c>
      <c r="AB1277" s="264">
        <v>443</v>
      </c>
      <c r="AC1277" s="264">
        <v>442</v>
      </c>
      <c r="AD1277" s="264">
        <v>314</v>
      </c>
      <c r="AE1277" s="264">
        <v>310</v>
      </c>
      <c r="AF1277" s="268">
        <v>0.997742663656885</v>
      </c>
      <c r="AG1277" s="268">
        <v>0.987261146496815</v>
      </c>
      <c r="AH1277" s="295">
        <v>0.0104815171600696</v>
      </c>
    </row>
    <row r="1278" spans="1:34">
      <c r="A1278" s="315" t="s">
        <v>1972</v>
      </c>
      <c r="B1278" s="321" t="s">
        <v>3362</v>
      </c>
      <c r="C1278" s="293" t="s">
        <v>2346</v>
      </c>
      <c r="D1278" s="321" t="s">
        <v>2347</v>
      </c>
      <c r="E1278" s="263">
        <v>4790</v>
      </c>
      <c r="F1278" s="263">
        <v>4718</v>
      </c>
      <c r="G1278" s="263">
        <v>4130</v>
      </c>
      <c r="H1278" s="264">
        <v>2646</v>
      </c>
      <c r="I1278" s="264">
        <v>2532</v>
      </c>
      <c r="J1278" s="264">
        <v>2429</v>
      </c>
      <c r="K1278" s="264">
        <v>3320</v>
      </c>
      <c r="L1278" s="264">
        <v>3252</v>
      </c>
      <c r="M1278" s="264">
        <v>2945</v>
      </c>
      <c r="N1278" s="267">
        <v>0.97199830292745</v>
      </c>
      <c r="O1278" s="266">
        <v>96222</v>
      </c>
      <c r="P1278" s="294">
        <v>0.9</v>
      </c>
      <c r="Q1278" s="267">
        <v>0.984968684759917</v>
      </c>
      <c r="R1278" s="267">
        <v>0.956916099773243</v>
      </c>
      <c r="S1278" s="267">
        <v>0.979518072289157</v>
      </c>
      <c r="T1278" s="295">
        <v>0.0280525849866738</v>
      </c>
      <c r="U1278" s="266">
        <v>98994</v>
      </c>
      <c r="V1278" s="266">
        <v>87415</v>
      </c>
      <c r="W1278" s="267">
        <v>0.883033315150413</v>
      </c>
      <c r="X1278" s="267">
        <v>0.862212943632568</v>
      </c>
      <c r="Y1278" s="268">
        <v>0.917989417989418</v>
      </c>
      <c r="Z1278" s="268">
        <v>0.887048192771084</v>
      </c>
      <c r="AA1278" s="295">
        <v>-0.0557764743568502</v>
      </c>
      <c r="AB1278" s="264">
        <v>25119</v>
      </c>
      <c r="AC1278" s="264">
        <v>22297</v>
      </c>
      <c r="AD1278" s="264">
        <v>22718</v>
      </c>
      <c r="AE1278" s="264">
        <v>20284</v>
      </c>
      <c r="AF1278" s="268">
        <v>0.887654763326566</v>
      </c>
      <c r="AG1278" s="268">
        <v>0.892860286997095</v>
      </c>
      <c r="AH1278" s="295">
        <v>-0.00520552367052929</v>
      </c>
    </row>
    <row r="1279" spans="1:34">
      <c r="A1279" s="315" t="s">
        <v>1972</v>
      </c>
      <c r="B1279" s="321" t="s">
        <v>3362</v>
      </c>
      <c r="C1279" s="293" t="s">
        <v>2348</v>
      </c>
      <c r="D1279" s="321" t="s">
        <v>2349</v>
      </c>
      <c r="E1279" s="263">
        <v>5948</v>
      </c>
      <c r="F1279" s="263">
        <v>5745</v>
      </c>
      <c r="G1279" s="263">
        <v>5165</v>
      </c>
      <c r="H1279" s="264">
        <v>3025</v>
      </c>
      <c r="I1279" s="264">
        <v>2949</v>
      </c>
      <c r="J1279" s="264">
        <v>2723</v>
      </c>
      <c r="K1279" s="264">
        <v>3846</v>
      </c>
      <c r="L1279" s="264">
        <v>3744</v>
      </c>
      <c r="M1279" s="264">
        <v>3344</v>
      </c>
      <c r="N1279" s="267">
        <v>0.938369302752432</v>
      </c>
      <c r="O1279" s="266">
        <v>124744</v>
      </c>
      <c r="P1279" s="294">
        <v>0.9</v>
      </c>
      <c r="Q1279" s="267">
        <v>0.965870880968393</v>
      </c>
      <c r="R1279" s="267">
        <v>0.974876033057851</v>
      </c>
      <c r="S1279" s="267">
        <v>0.973478939157566</v>
      </c>
      <c r="T1279" s="295">
        <v>-0.00900515208945851</v>
      </c>
      <c r="U1279" s="266">
        <v>132937</v>
      </c>
      <c r="V1279" s="266">
        <v>116904</v>
      </c>
      <c r="W1279" s="267">
        <v>0.87939399866102</v>
      </c>
      <c r="X1279" s="267">
        <v>0.868359112306658</v>
      </c>
      <c r="Y1279" s="268">
        <v>0.900165289256198</v>
      </c>
      <c r="Z1279" s="268">
        <v>0.86947477899116</v>
      </c>
      <c r="AA1279" s="295">
        <v>-0.0318061769495406</v>
      </c>
      <c r="AB1279" s="264">
        <v>30700</v>
      </c>
      <c r="AC1279" s="264">
        <v>27026</v>
      </c>
      <c r="AD1279" s="264">
        <v>29686</v>
      </c>
      <c r="AE1279" s="264">
        <v>26734</v>
      </c>
      <c r="AF1279" s="268">
        <v>0.880325732899023</v>
      </c>
      <c r="AG1279" s="268">
        <v>0.900559186148353</v>
      </c>
      <c r="AH1279" s="295">
        <v>-0.0202334532493299</v>
      </c>
    </row>
    <row r="1280" spans="1:34">
      <c r="A1280" s="315" t="s">
        <v>1972</v>
      </c>
      <c r="B1280" s="321" t="s">
        <v>3362</v>
      </c>
      <c r="C1280" s="293" t="s">
        <v>2350</v>
      </c>
      <c r="D1280" s="321" t="s">
        <v>2351</v>
      </c>
      <c r="E1280" s="263">
        <v>3551</v>
      </c>
      <c r="F1280" s="263">
        <v>3233</v>
      </c>
      <c r="G1280" s="263">
        <v>3177</v>
      </c>
      <c r="H1280" s="264">
        <v>1827</v>
      </c>
      <c r="I1280" s="264">
        <v>1783</v>
      </c>
      <c r="J1280" s="264">
        <v>1670</v>
      </c>
      <c r="K1280" s="264">
        <v>2271</v>
      </c>
      <c r="L1280" s="264">
        <v>2207</v>
      </c>
      <c r="M1280" s="264">
        <v>2056</v>
      </c>
      <c r="N1280" s="267">
        <v>0.951255617940066</v>
      </c>
      <c r="O1280" s="266">
        <v>71328</v>
      </c>
      <c r="P1280" s="294">
        <v>0.9</v>
      </c>
      <c r="Q1280" s="267">
        <v>0.91044776119403</v>
      </c>
      <c r="R1280" s="267">
        <v>0.97591680350301</v>
      </c>
      <c r="S1280" s="267">
        <v>0.971818582122413</v>
      </c>
      <c r="T1280" s="295">
        <v>-0.0654690423089805</v>
      </c>
      <c r="U1280" s="266">
        <v>74983</v>
      </c>
      <c r="V1280" s="266">
        <v>67573</v>
      </c>
      <c r="W1280" s="267">
        <v>0.901177600256058</v>
      </c>
      <c r="X1280" s="267">
        <v>0.894677555618136</v>
      </c>
      <c r="Y1280" s="268">
        <v>0.914066776135742</v>
      </c>
      <c r="Z1280" s="268">
        <v>0.905328049317481</v>
      </c>
      <c r="AA1280" s="295">
        <v>-0.0193892205176058</v>
      </c>
      <c r="AB1280" s="264">
        <v>17924</v>
      </c>
      <c r="AC1280" s="264">
        <v>16330</v>
      </c>
      <c r="AD1280" s="264">
        <v>16741</v>
      </c>
      <c r="AE1280" s="264">
        <v>15408</v>
      </c>
      <c r="AF1280" s="268">
        <v>0.911068957821915</v>
      </c>
      <c r="AG1280" s="268">
        <v>0.920375126933875</v>
      </c>
      <c r="AH1280" s="295">
        <v>-0.00930616911196014</v>
      </c>
    </row>
    <row r="1281" spans="1:34">
      <c r="A1281" s="315" t="s">
        <v>1972</v>
      </c>
      <c r="B1281" s="321" t="s">
        <v>3362</v>
      </c>
      <c r="C1281" s="293" t="s">
        <v>2352</v>
      </c>
      <c r="D1281" s="321" t="s">
        <v>2353</v>
      </c>
      <c r="E1281" s="263">
        <v>298</v>
      </c>
      <c r="F1281" s="263">
        <v>111</v>
      </c>
      <c r="G1281" s="263">
        <v>292</v>
      </c>
      <c r="H1281" s="264">
        <v>198</v>
      </c>
      <c r="I1281" s="264">
        <v>89</v>
      </c>
      <c r="J1281" s="264">
        <v>198</v>
      </c>
      <c r="K1281" s="264">
        <v>235</v>
      </c>
      <c r="L1281" s="264">
        <v>120</v>
      </c>
      <c r="M1281" s="264">
        <v>235</v>
      </c>
      <c r="N1281" s="267">
        <v>0.394391953672661</v>
      </c>
      <c r="O1281" s="266">
        <v>1294</v>
      </c>
      <c r="P1281" s="294">
        <v>0.9</v>
      </c>
      <c r="Q1281" s="267">
        <v>0.37248322147651</v>
      </c>
      <c r="R1281" s="267">
        <v>0.44949494949495</v>
      </c>
      <c r="S1281" s="267">
        <v>0.51063829787234</v>
      </c>
      <c r="T1281" s="295">
        <v>-0.0770117280184394</v>
      </c>
      <c r="U1281" s="266">
        <v>3281</v>
      </c>
      <c r="V1281" s="266">
        <v>3269</v>
      </c>
      <c r="W1281" s="267">
        <v>0.99634257848217</v>
      </c>
      <c r="X1281" s="267">
        <v>0.979865771812081</v>
      </c>
      <c r="Y1281" s="268">
        <v>1</v>
      </c>
      <c r="Z1281" s="268">
        <v>1</v>
      </c>
      <c r="AA1281" s="295">
        <v>-0.0201342281879194</v>
      </c>
      <c r="AB1281" s="264">
        <v>1659</v>
      </c>
      <c r="AC1281" s="264">
        <v>1651</v>
      </c>
      <c r="AD1281" s="264">
        <v>1058</v>
      </c>
      <c r="AE1281" s="264">
        <v>1055</v>
      </c>
      <c r="AF1281" s="268">
        <v>0.995177817962628</v>
      </c>
      <c r="AG1281" s="268">
        <v>0.997164461247637</v>
      </c>
      <c r="AH1281" s="295">
        <v>-0.00198664328500897</v>
      </c>
    </row>
    <row r="1282" spans="1:34">
      <c r="A1282" s="315" t="s">
        <v>1972</v>
      </c>
      <c r="B1282" s="321" t="s">
        <v>3362</v>
      </c>
      <c r="C1282" s="293" t="s">
        <v>2354</v>
      </c>
      <c r="D1282" s="321" t="s">
        <v>2355</v>
      </c>
      <c r="E1282" s="263">
        <v>1</v>
      </c>
      <c r="F1282" s="263">
        <v>0</v>
      </c>
      <c r="G1282" s="263">
        <v>0</v>
      </c>
      <c r="H1282" s="264">
        <v>0</v>
      </c>
      <c r="I1282" s="264">
        <v>0</v>
      </c>
      <c r="J1282" s="264">
        <v>0</v>
      </c>
      <c r="K1282" s="264">
        <v>0</v>
      </c>
      <c r="L1282" s="264">
        <v>0</v>
      </c>
      <c r="M1282" s="264">
        <v>0</v>
      </c>
      <c r="N1282" s="267">
        <v>0</v>
      </c>
      <c r="O1282" s="266">
        <v>0</v>
      </c>
      <c r="P1282" s="294">
        <v>0.9</v>
      </c>
      <c r="Q1282" s="267">
        <v>0</v>
      </c>
      <c r="R1282" s="267">
        <v>0</v>
      </c>
      <c r="S1282" s="267">
        <v>0</v>
      </c>
      <c r="T1282" s="295">
        <v>0</v>
      </c>
      <c r="U1282" s="266">
        <v>28</v>
      </c>
      <c r="V1282" s="266">
        <v>27</v>
      </c>
      <c r="W1282" s="267">
        <v>0.964285714285714</v>
      </c>
      <c r="X1282" s="267">
        <v>0</v>
      </c>
      <c r="Y1282" s="268">
        <v>0</v>
      </c>
      <c r="Z1282" s="268">
        <v>0</v>
      </c>
      <c r="AA1282" s="295">
        <v>0</v>
      </c>
      <c r="AB1282" s="264">
        <v>4</v>
      </c>
      <c r="AC1282" s="264">
        <v>3</v>
      </c>
      <c r="AD1282" s="264">
        <v>13</v>
      </c>
      <c r="AE1282" s="264">
        <v>13</v>
      </c>
      <c r="AF1282" s="268">
        <v>0.75</v>
      </c>
      <c r="AG1282" s="268">
        <v>1</v>
      </c>
      <c r="AH1282" s="295">
        <v>-0.25</v>
      </c>
    </row>
    <row r="1283" spans="1:34">
      <c r="A1283" s="315" t="s">
        <v>1972</v>
      </c>
      <c r="B1283" s="321" t="s">
        <v>3362</v>
      </c>
      <c r="C1283" s="293" t="s">
        <v>2356</v>
      </c>
      <c r="D1283" s="321" t="s">
        <v>2357</v>
      </c>
      <c r="E1283" s="263">
        <v>5830</v>
      </c>
      <c r="F1283" s="263">
        <v>5220</v>
      </c>
      <c r="G1283" s="263">
        <v>4473</v>
      </c>
      <c r="H1283" s="264">
        <v>3479</v>
      </c>
      <c r="I1283" s="264">
        <v>3444</v>
      </c>
      <c r="J1283" s="264">
        <v>3039</v>
      </c>
      <c r="K1283" s="264">
        <v>4105</v>
      </c>
      <c r="L1283" s="264">
        <v>4058</v>
      </c>
      <c r="M1283" s="264">
        <v>3444</v>
      </c>
      <c r="N1283" s="267">
        <v>0.962647913420643</v>
      </c>
      <c r="O1283" s="266">
        <v>114300</v>
      </c>
      <c r="P1283" s="294">
        <v>0.9</v>
      </c>
      <c r="Q1283" s="267">
        <v>0.895368782161235</v>
      </c>
      <c r="R1283" s="267">
        <v>0.989939637826962</v>
      </c>
      <c r="S1283" s="267">
        <v>0.988550548112058</v>
      </c>
      <c r="T1283" s="295">
        <v>-0.0945708556657269</v>
      </c>
      <c r="U1283" s="266">
        <v>118735</v>
      </c>
      <c r="V1283" s="266">
        <v>96903</v>
      </c>
      <c r="W1283" s="267">
        <v>0.816128353055123</v>
      </c>
      <c r="X1283" s="267">
        <v>0.767238421955403</v>
      </c>
      <c r="Y1283" s="268">
        <v>0.873526875538948</v>
      </c>
      <c r="Z1283" s="268">
        <v>0.838976857490865</v>
      </c>
      <c r="AA1283" s="295">
        <v>-0.106288453583545</v>
      </c>
      <c r="AB1283" s="264">
        <v>31389</v>
      </c>
      <c r="AC1283" s="264">
        <v>25840</v>
      </c>
      <c r="AD1283" s="264">
        <v>28040</v>
      </c>
      <c r="AE1283" s="264">
        <v>23709</v>
      </c>
      <c r="AF1283" s="268">
        <v>0.823218324890885</v>
      </c>
      <c r="AG1283" s="268">
        <v>0.845542082738944</v>
      </c>
      <c r="AH1283" s="295">
        <v>-0.0223237578480591</v>
      </c>
    </row>
    <row r="1284" spans="1:34">
      <c r="A1284" s="315" t="s">
        <v>1972</v>
      </c>
      <c r="B1284" s="321" t="s">
        <v>3362</v>
      </c>
      <c r="C1284" s="293" t="s">
        <v>2358</v>
      </c>
      <c r="D1284" s="321" t="s">
        <v>2359</v>
      </c>
      <c r="E1284" s="263">
        <v>3</v>
      </c>
      <c r="F1284" s="263">
        <v>0</v>
      </c>
      <c r="G1284" s="263">
        <v>3</v>
      </c>
      <c r="H1284" s="264">
        <v>2</v>
      </c>
      <c r="I1284" s="264">
        <v>0</v>
      </c>
      <c r="J1284" s="264">
        <v>2</v>
      </c>
      <c r="K1284" s="264">
        <v>4</v>
      </c>
      <c r="L1284" s="264">
        <v>0</v>
      </c>
      <c r="M1284" s="264">
        <v>4</v>
      </c>
      <c r="N1284" s="267">
        <v>0</v>
      </c>
      <c r="O1284" s="266">
        <v>0</v>
      </c>
      <c r="P1284" s="294">
        <v>0.9</v>
      </c>
      <c r="Q1284" s="267">
        <v>0</v>
      </c>
      <c r="R1284" s="267">
        <v>0</v>
      </c>
      <c r="S1284" s="267">
        <v>0</v>
      </c>
      <c r="T1284" s="295">
        <v>0</v>
      </c>
      <c r="U1284" s="266">
        <v>185</v>
      </c>
      <c r="V1284" s="266">
        <v>184</v>
      </c>
      <c r="W1284" s="267">
        <v>0.994594594594595</v>
      </c>
      <c r="X1284" s="267">
        <v>1</v>
      </c>
      <c r="Y1284" s="268">
        <v>1</v>
      </c>
      <c r="Z1284" s="268">
        <v>1</v>
      </c>
      <c r="AA1284" s="295">
        <v>0</v>
      </c>
      <c r="AB1284" s="264">
        <v>23</v>
      </c>
      <c r="AC1284" s="264">
        <v>23</v>
      </c>
      <c r="AD1284" s="264">
        <v>40</v>
      </c>
      <c r="AE1284" s="264">
        <v>39</v>
      </c>
      <c r="AF1284" s="268">
        <v>1</v>
      </c>
      <c r="AG1284" s="268">
        <v>0.975</v>
      </c>
      <c r="AH1284" s="295">
        <v>0.025</v>
      </c>
    </row>
    <row r="1285" spans="1:34">
      <c r="A1285" s="315" t="s">
        <v>1972</v>
      </c>
      <c r="B1285" s="321" t="s">
        <v>3362</v>
      </c>
      <c r="C1285" s="293" t="s">
        <v>2360</v>
      </c>
      <c r="D1285" s="321" t="s">
        <v>2361</v>
      </c>
      <c r="E1285" s="263">
        <v>8141</v>
      </c>
      <c r="F1285" s="263">
        <v>7814</v>
      </c>
      <c r="G1285" s="263">
        <v>7148</v>
      </c>
      <c r="H1285" s="264">
        <v>4686</v>
      </c>
      <c r="I1285" s="264">
        <v>4511</v>
      </c>
      <c r="J1285" s="264">
        <v>4258</v>
      </c>
      <c r="K1285" s="264">
        <v>5497</v>
      </c>
      <c r="L1285" s="264">
        <v>5336</v>
      </c>
      <c r="M1285" s="264">
        <v>5003</v>
      </c>
      <c r="N1285" s="267">
        <v>0.961813643926789</v>
      </c>
      <c r="O1285" s="266">
        <v>173415</v>
      </c>
      <c r="P1285" s="294">
        <v>0.9</v>
      </c>
      <c r="Q1285" s="267">
        <v>0.95983294435573</v>
      </c>
      <c r="R1285" s="267">
        <v>0.962654716175843</v>
      </c>
      <c r="S1285" s="267">
        <v>0.97071129707113</v>
      </c>
      <c r="T1285" s="295">
        <v>-0.00282177182011267</v>
      </c>
      <c r="U1285" s="266">
        <v>180300</v>
      </c>
      <c r="V1285" s="266">
        <v>159708</v>
      </c>
      <c r="W1285" s="267">
        <v>0.885790349417637</v>
      </c>
      <c r="X1285" s="267">
        <v>0.878024812676575</v>
      </c>
      <c r="Y1285" s="268">
        <v>0.908664105847204</v>
      </c>
      <c r="Z1285" s="268">
        <v>0.910132799708932</v>
      </c>
      <c r="AA1285" s="295">
        <v>-0.0306392931706291</v>
      </c>
      <c r="AB1285" s="264">
        <v>43857</v>
      </c>
      <c r="AC1285" s="264">
        <v>38795</v>
      </c>
      <c r="AD1285" s="264">
        <v>40766</v>
      </c>
      <c r="AE1285" s="264">
        <v>36217</v>
      </c>
      <c r="AF1285" s="268">
        <v>0.884579428597487</v>
      </c>
      <c r="AG1285" s="268">
        <v>0.888411911887357</v>
      </c>
      <c r="AH1285" s="295">
        <v>-0.00383248328986985</v>
      </c>
    </row>
    <row r="1286" spans="1:34">
      <c r="A1286" s="315" t="s">
        <v>1972</v>
      </c>
      <c r="B1286" s="321" t="s">
        <v>3362</v>
      </c>
      <c r="C1286" s="293" t="s">
        <v>2362</v>
      </c>
      <c r="D1286" s="321" t="s">
        <v>2363</v>
      </c>
      <c r="E1286" s="263">
        <v>6543</v>
      </c>
      <c r="F1286" s="263">
        <v>6242</v>
      </c>
      <c r="G1286" s="263">
        <v>5256</v>
      </c>
      <c r="H1286" s="264">
        <v>3409</v>
      </c>
      <c r="I1286" s="264">
        <v>3286</v>
      </c>
      <c r="J1286" s="264">
        <v>2979</v>
      </c>
      <c r="K1286" s="264">
        <v>4289</v>
      </c>
      <c r="L1286" s="264">
        <v>3880</v>
      </c>
      <c r="M1286" s="264">
        <v>3452</v>
      </c>
      <c r="N1286" s="267">
        <v>0.91965003445108</v>
      </c>
      <c r="O1286" s="266">
        <v>128133</v>
      </c>
      <c r="P1286" s="294">
        <v>0.9</v>
      </c>
      <c r="Q1286" s="267">
        <v>0.953996637627999</v>
      </c>
      <c r="R1286" s="267">
        <v>0.963919037841009</v>
      </c>
      <c r="S1286" s="267">
        <v>0.904639776171602</v>
      </c>
      <c r="T1286" s="295">
        <v>-0.00992240021300972</v>
      </c>
      <c r="U1286" s="266">
        <v>139328</v>
      </c>
      <c r="V1286" s="266">
        <v>109668</v>
      </c>
      <c r="W1286" s="267">
        <v>0.787121038125861</v>
      </c>
      <c r="X1286" s="267">
        <v>0.803301237964237</v>
      </c>
      <c r="Y1286" s="268">
        <v>0.873863303021414</v>
      </c>
      <c r="Z1286" s="268">
        <v>0.804849615294941</v>
      </c>
      <c r="AA1286" s="295">
        <v>-0.0705620650571773</v>
      </c>
      <c r="AB1286" s="264">
        <v>33617</v>
      </c>
      <c r="AC1286" s="264">
        <v>27902</v>
      </c>
      <c r="AD1286" s="264">
        <v>31373</v>
      </c>
      <c r="AE1286" s="264">
        <v>25640</v>
      </c>
      <c r="AF1286" s="268">
        <v>0.82999672784603</v>
      </c>
      <c r="AG1286" s="268">
        <v>0.817263251840755</v>
      </c>
      <c r="AH1286" s="295">
        <v>0.0127334760052755</v>
      </c>
    </row>
    <row r="1287" spans="1:34">
      <c r="A1287" s="315" t="s">
        <v>1972</v>
      </c>
      <c r="B1287" s="321" t="s">
        <v>3361</v>
      </c>
      <c r="C1287" s="293" t="s">
        <v>2364</v>
      </c>
      <c r="D1287" s="321" t="s">
        <v>2365</v>
      </c>
      <c r="E1287" s="263">
        <v>3085</v>
      </c>
      <c r="F1287" s="263">
        <v>2999</v>
      </c>
      <c r="G1287" s="263">
        <v>2834</v>
      </c>
      <c r="H1287" s="264">
        <v>1655</v>
      </c>
      <c r="I1287" s="264">
        <v>1627</v>
      </c>
      <c r="J1287" s="264">
        <v>1540</v>
      </c>
      <c r="K1287" s="264">
        <v>1991</v>
      </c>
      <c r="L1287" s="264">
        <v>1965</v>
      </c>
      <c r="M1287" s="264">
        <v>1817</v>
      </c>
      <c r="N1287" s="267">
        <v>0.977301118186527</v>
      </c>
      <c r="O1287" s="266">
        <v>64152</v>
      </c>
      <c r="P1287" s="294">
        <v>0.9</v>
      </c>
      <c r="Q1287" s="267">
        <v>0.972123176661264</v>
      </c>
      <c r="R1287" s="267">
        <v>0.983081570996979</v>
      </c>
      <c r="S1287" s="267">
        <v>0.98694123556002</v>
      </c>
      <c r="T1287" s="295">
        <v>-0.0109583943357148</v>
      </c>
      <c r="U1287" s="266">
        <v>65642</v>
      </c>
      <c r="V1287" s="266">
        <v>59442</v>
      </c>
      <c r="W1287" s="267">
        <v>0.905548277017763</v>
      </c>
      <c r="X1287" s="267">
        <v>0.918638573743922</v>
      </c>
      <c r="Y1287" s="268">
        <v>0.930513595166163</v>
      </c>
      <c r="Z1287" s="268">
        <v>0.912606730286288</v>
      </c>
      <c r="AA1287" s="295">
        <v>-0.011875021422241</v>
      </c>
      <c r="AB1287" s="264">
        <v>16078</v>
      </c>
      <c r="AC1287" s="264">
        <v>14587</v>
      </c>
      <c r="AD1287" s="264">
        <v>14481</v>
      </c>
      <c r="AE1287" s="264">
        <v>13194</v>
      </c>
      <c r="AF1287" s="268">
        <v>0.907264585147406</v>
      </c>
      <c r="AG1287" s="268">
        <v>0.911124922311995</v>
      </c>
      <c r="AH1287" s="295">
        <v>-0.00386033716458867</v>
      </c>
    </row>
    <row r="1288" spans="1:34">
      <c r="A1288" s="315" t="s">
        <v>1972</v>
      </c>
      <c r="B1288" s="321" t="s">
        <v>3361</v>
      </c>
      <c r="C1288" s="293" t="s">
        <v>2366</v>
      </c>
      <c r="D1288" s="321" t="s">
        <v>2367</v>
      </c>
      <c r="E1288" s="263">
        <v>6290</v>
      </c>
      <c r="F1288" s="263">
        <v>6207</v>
      </c>
      <c r="G1288" s="263">
        <v>5421</v>
      </c>
      <c r="H1288" s="264">
        <v>3321</v>
      </c>
      <c r="I1288" s="264">
        <v>3282</v>
      </c>
      <c r="J1288" s="264">
        <v>2943</v>
      </c>
      <c r="K1288" s="264">
        <v>4242</v>
      </c>
      <c r="L1288" s="264">
        <v>4187</v>
      </c>
      <c r="M1288" s="264">
        <v>3749</v>
      </c>
      <c r="N1288" s="267">
        <v>0.981193803646114</v>
      </c>
      <c r="O1288" s="266">
        <v>134661</v>
      </c>
      <c r="P1288" s="294">
        <v>0.9</v>
      </c>
      <c r="Q1288" s="267">
        <v>0.986804451510334</v>
      </c>
      <c r="R1288" s="267">
        <v>0.988256549232159</v>
      </c>
      <c r="S1288" s="267">
        <v>0.987034417727487</v>
      </c>
      <c r="T1288" s="295">
        <v>-0.00145209772182509</v>
      </c>
      <c r="U1288" s="266">
        <v>137242</v>
      </c>
      <c r="V1288" s="266">
        <v>119897</v>
      </c>
      <c r="W1288" s="267">
        <v>0.873617405750426</v>
      </c>
      <c r="X1288" s="267">
        <v>0.861844197138315</v>
      </c>
      <c r="Y1288" s="268">
        <v>0.886178861788618</v>
      </c>
      <c r="Z1288" s="268">
        <v>0.883781235266384</v>
      </c>
      <c r="AA1288" s="295">
        <v>-0.0243346646503031</v>
      </c>
      <c r="AB1288" s="264">
        <v>32751</v>
      </c>
      <c r="AC1288" s="264">
        <v>28344</v>
      </c>
      <c r="AD1288" s="264">
        <v>30077</v>
      </c>
      <c r="AE1288" s="264">
        <v>26635</v>
      </c>
      <c r="AF1288" s="268">
        <v>0.865439223229825</v>
      </c>
      <c r="AG1288" s="268">
        <v>0.885560394986202</v>
      </c>
      <c r="AH1288" s="295">
        <v>-0.0201211717563771</v>
      </c>
    </row>
    <row r="1289" spans="1:34">
      <c r="A1289" s="315" t="s">
        <v>1972</v>
      </c>
      <c r="B1289" s="321" t="s">
        <v>3361</v>
      </c>
      <c r="C1289" s="293" t="s">
        <v>2368</v>
      </c>
      <c r="D1289" s="321" t="s">
        <v>2369</v>
      </c>
      <c r="E1289" s="263">
        <v>3017</v>
      </c>
      <c r="F1289" s="263">
        <v>2965</v>
      </c>
      <c r="G1289" s="263">
        <v>2738</v>
      </c>
      <c r="H1289" s="264">
        <v>1660</v>
      </c>
      <c r="I1289" s="264">
        <v>1636</v>
      </c>
      <c r="J1289" s="264">
        <v>1569</v>
      </c>
      <c r="K1289" s="264">
        <v>2083</v>
      </c>
      <c r="L1289" s="264">
        <v>2052</v>
      </c>
      <c r="M1289" s="264">
        <v>1956</v>
      </c>
      <c r="N1289" s="267">
        <v>0.984080403843815</v>
      </c>
      <c r="O1289" s="266">
        <v>64721</v>
      </c>
      <c r="P1289" s="294">
        <v>0.9</v>
      </c>
      <c r="Q1289" s="267">
        <v>0.982764335432549</v>
      </c>
      <c r="R1289" s="267">
        <v>0.985542168674699</v>
      </c>
      <c r="S1289" s="267">
        <v>0.985117618819011</v>
      </c>
      <c r="T1289" s="295">
        <v>-0.00277783324214986</v>
      </c>
      <c r="U1289" s="266">
        <v>65768</v>
      </c>
      <c r="V1289" s="266">
        <v>59570</v>
      </c>
      <c r="W1289" s="267">
        <v>0.905759639946479</v>
      </c>
      <c r="X1289" s="267">
        <v>0.907524030493868</v>
      </c>
      <c r="Y1289" s="268">
        <v>0.945180722891566</v>
      </c>
      <c r="Z1289" s="268">
        <v>0.939030244839174</v>
      </c>
      <c r="AA1289" s="295">
        <v>-0.0376566923976982</v>
      </c>
      <c r="AB1289" s="264">
        <v>16054</v>
      </c>
      <c r="AC1289" s="264">
        <v>14765</v>
      </c>
      <c r="AD1289" s="264">
        <v>14812</v>
      </c>
      <c r="AE1289" s="264">
        <v>13581</v>
      </c>
      <c r="AF1289" s="268">
        <v>0.919708483866949</v>
      </c>
      <c r="AG1289" s="268">
        <v>0.916891709424791</v>
      </c>
      <c r="AH1289" s="295">
        <v>0.00281677444215833</v>
      </c>
    </row>
    <row r="1290" spans="1:34">
      <c r="A1290" s="315" t="s">
        <v>1972</v>
      </c>
      <c r="B1290" s="321" t="s">
        <v>3361</v>
      </c>
      <c r="C1290" s="293" t="s">
        <v>2370</v>
      </c>
      <c r="D1290" s="321" t="s">
        <v>2371</v>
      </c>
      <c r="E1290" s="263">
        <v>6180</v>
      </c>
      <c r="F1290" s="263">
        <v>5890</v>
      </c>
      <c r="G1290" s="263">
        <v>5542</v>
      </c>
      <c r="H1290" s="264">
        <v>3218</v>
      </c>
      <c r="I1290" s="264">
        <v>3076</v>
      </c>
      <c r="J1290" s="264">
        <v>2901</v>
      </c>
      <c r="K1290" s="264">
        <v>3915</v>
      </c>
      <c r="L1290" s="264">
        <v>3745</v>
      </c>
      <c r="M1290" s="264">
        <v>3520</v>
      </c>
      <c r="N1290" s="267">
        <v>0.953355211561451</v>
      </c>
      <c r="O1290" s="266">
        <v>125207</v>
      </c>
      <c r="P1290" s="294">
        <v>0.9</v>
      </c>
      <c r="Q1290" s="267">
        <v>0.953074433656958</v>
      </c>
      <c r="R1290" s="267">
        <v>0.955873213175886</v>
      </c>
      <c r="S1290" s="267">
        <v>0.956577266922095</v>
      </c>
      <c r="T1290" s="295">
        <v>-0.00279877951892782</v>
      </c>
      <c r="U1290" s="266">
        <v>131333</v>
      </c>
      <c r="V1290" s="266">
        <v>119729</v>
      </c>
      <c r="W1290" s="267">
        <v>0.911644445798086</v>
      </c>
      <c r="X1290" s="267">
        <v>0.896763754045307</v>
      </c>
      <c r="Y1290" s="268">
        <v>0.901491609695463</v>
      </c>
      <c r="Z1290" s="268">
        <v>0.899106002554278</v>
      </c>
      <c r="AA1290" s="295">
        <v>-0.00472785565015565</v>
      </c>
      <c r="AB1290" s="264">
        <v>31289</v>
      </c>
      <c r="AC1290" s="264">
        <v>28349</v>
      </c>
      <c r="AD1290" s="264">
        <v>28898</v>
      </c>
      <c r="AE1290" s="264">
        <v>26574</v>
      </c>
      <c r="AF1290" s="268">
        <v>0.906037265492665</v>
      </c>
      <c r="AG1290" s="268">
        <v>0.919579209633885</v>
      </c>
      <c r="AH1290" s="295">
        <v>-0.0135419441412196</v>
      </c>
    </row>
    <row r="1291" spans="1:34">
      <c r="A1291" s="315" t="s">
        <v>1972</v>
      </c>
      <c r="B1291" s="321" t="s">
        <v>3361</v>
      </c>
      <c r="C1291" s="293" t="s">
        <v>2372</v>
      </c>
      <c r="D1291" s="321" t="s">
        <v>2373</v>
      </c>
      <c r="E1291" s="263">
        <v>2</v>
      </c>
      <c r="F1291" s="263">
        <v>2</v>
      </c>
      <c r="G1291" s="263">
        <v>1</v>
      </c>
      <c r="H1291" s="264">
        <v>1</v>
      </c>
      <c r="I1291" s="264">
        <v>1</v>
      </c>
      <c r="J1291" s="264">
        <v>1</v>
      </c>
      <c r="K1291" s="264">
        <v>2</v>
      </c>
      <c r="L1291" s="264">
        <v>2</v>
      </c>
      <c r="M1291" s="264">
        <v>2</v>
      </c>
      <c r="N1291" s="267">
        <v>0.875</v>
      </c>
      <c r="O1291" s="266">
        <v>42</v>
      </c>
      <c r="P1291" s="294">
        <v>0.9</v>
      </c>
      <c r="Q1291" s="267">
        <v>1</v>
      </c>
      <c r="R1291" s="267">
        <v>1</v>
      </c>
      <c r="S1291" s="267">
        <v>1</v>
      </c>
      <c r="T1291" s="295">
        <v>0</v>
      </c>
      <c r="U1291" s="266">
        <v>48</v>
      </c>
      <c r="V1291" s="266">
        <v>45</v>
      </c>
      <c r="W1291" s="267">
        <v>0.9375</v>
      </c>
      <c r="X1291" s="267">
        <v>0.5</v>
      </c>
      <c r="Y1291" s="268">
        <v>1</v>
      </c>
      <c r="Z1291" s="268">
        <v>1</v>
      </c>
      <c r="AA1291" s="295">
        <v>-0.5</v>
      </c>
      <c r="AB1291" s="264">
        <v>8</v>
      </c>
      <c r="AC1291" s="264">
        <v>5</v>
      </c>
      <c r="AD1291" s="264">
        <v>5</v>
      </c>
      <c r="AE1291" s="264">
        <v>5</v>
      </c>
      <c r="AF1291" s="268">
        <v>0.625</v>
      </c>
      <c r="AG1291" s="268">
        <v>1</v>
      </c>
      <c r="AH1291" s="295">
        <v>-0.375</v>
      </c>
    </row>
    <row r="1292" spans="1:34">
      <c r="A1292" s="315" t="s">
        <v>1972</v>
      </c>
      <c r="B1292" s="321" t="s">
        <v>3363</v>
      </c>
      <c r="C1292" s="293" t="s">
        <v>2374</v>
      </c>
      <c r="D1292" s="321" t="s">
        <v>2375</v>
      </c>
      <c r="E1292" s="263">
        <v>2938</v>
      </c>
      <c r="F1292" s="263">
        <v>2905</v>
      </c>
      <c r="G1292" s="263">
        <v>2853</v>
      </c>
      <c r="H1292" s="264">
        <v>1461</v>
      </c>
      <c r="I1292" s="264">
        <v>1445</v>
      </c>
      <c r="J1292" s="264">
        <v>1400</v>
      </c>
      <c r="K1292" s="264">
        <v>2354</v>
      </c>
      <c r="L1292" s="264">
        <v>2336</v>
      </c>
      <c r="M1292" s="264">
        <v>2286</v>
      </c>
      <c r="N1292" s="267">
        <v>0.985857059540851</v>
      </c>
      <c r="O1292" s="266">
        <v>74377</v>
      </c>
      <c r="P1292" s="294">
        <v>0.9</v>
      </c>
      <c r="Q1292" s="267">
        <v>0.988767869298843</v>
      </c>
      <c r="R1292" s="267">
        <v>0.989048596851472</v>
      </c>
      <c r="S1292" s="267">
        <v>0.992353440951572</v>
      </c>
      <c r="T1292" s="295">
        <v>-0.000280727552628868</v>
      </c>
      <c r="U1292" s="266">
        <v>75444</v>
      </c>
      <c r="V1292" s="266">
        <v>73039</v>
      </c>
      <c r="W1292" s="267">
        <v>0.968122050792641</v>
      </c>
      <c r="X1292" s="267">
        <v>0.971068754254595</v>
      </c>
      <c r="Y1292" s="268">
        <v>0.958247775496235</v>
      </c>
      <c r="Z1292" s="268">
        <v>0.971112999150382</v>
      </c>
      <c r="AA1292" s="295">
        <v>0.0128209787583595</v>
      </c>
      <c r="AB1292" s="264">
        <v>17502</v>
      </c>
      <c r="AC1292" s="264">
        <v>16958</v>
      </c>
      <c r="AD1292" s="264">
        <v>17924</v>
      </c>
      <c r="AE1292" s="264">
        <v>17339</v>
      </c>
      <c r="AF1292" s="268">
        <v>0.968917837961376</v>
      </c>
      <c r="AG1292" s="268">
        <v>0.967362195938407</v>
      </c>
      <c r="AH1292" s="295">
        <v>0.00155564202296932</v>
      </c>
    </row>
    <row r="1293" spans="1:34">
      <c r="A1293" s="315" t="s">
        <v>1972</v>
      </c>
      <c r="B1293" s="321" t="s">
        <v>3363</v>
      </c>
      <c r="C1293" s="293" t="s">
        <v>2376</v>
      </c>
      <c r="D1293" s="321" t="s">
        <v>2377</v>
      </c>
      <c r="E1293" s="263">
        <v>2890</v>
      </c>
      <c r="F1293" s="263">
        <v>2860</v>
      </c>
      <c r="G1293" s="263">
        <v>2612</v>
      </c>
      <c r="H1293" s="264">
        <v>1445</v>
      </c>
      <c r="I1293" s="264">
        <v>1432</v>
      </c>
      <c r="J1293" s="264">
        <v>1340</v>
      </c>
      <c r="K1293" s="264">
        <v>2447</v>
      </c>
      <c r="L1293" s="264">
        <v>2417</v>
      </c>
      <c r="M1293" s="264">
        <v>2290</v>
      </c>
      <c r="N1293" s="267">
        <v>0.990040617179935</v>
      </c>
      <c r="O1293" s="266">
        <v>78731</v>
      </c>
      <c r="P1293" s="294">
        <v>0.9</v>
      </c>
      <c r="Q1293" s="267">
        <v>0.98961937716263</v>
      </c>
      <c r="R1293" s="267">
        <v>0.991003460207612</v>
      </c>
      <c r="S1293" s="267">
        <v>0.987740089906007</v>
      </c>
      <c r="T1293" s="295">
        <v>-0.00138408304498272</v>
      </c>
      <c r="U1293" s="266">
        <v>79523</v>
      </c>
      <c r="V1293" s="266">
        <v>74458</v>
      </c>
      <c r="W1293" s="267">
        <v>0.936307734869157</v>
      </c>
      <c r="X1293" s="267">
        <v>0.903806228373702</v>
      </c>
      <c r="Y1293" s="268">
        <v>0.927335640138408</v>
      </c>
      <c r="Z1293" s="268">
        <v>0.935839803841438</v>
      </c>
      <c r="AA1293" s="295">
        <v>-0.0235294117647059</v>
      </c>
      <c r="AB1293" s="264">
        <v>17773</v>
      </c>
      <c r="AC1293" s="264">
        <v>16575</v>
      </c>
      <c r="AD1293" s="264">
        <v>18545</v>
      </c>
      <c r="AE1293" s="264">
        <v>17387</v>
      </c>
      <c r="AF1293" s="268">
        <v>0.932594384740899</v>
      </c>
      <c r="AG1293" s="268">
        <v>0.937557293070909</v>
      </c>
      <c r="AH1293" s="295">
        <v>-0.00496290833000956</v>
      </c>
    </row>
    <row r="1294" spans="1:34">
      <c r="A1294" s="315" t="s">
        <v>1972</v>
      </c>
      <c r="B1294" s="321" t="s">
        <v>3363</v>
      </c>
      <c r="C1294" s="293" t="s">
        <v>2378</v>
      </c>
      <c r="D1294" s="321" t="s">
        <v>2379</v>
      </c>
      <c r="E1294" s="263">
        <v>3277</v>
      </c>
      <c r="F1294" s="263">
        <v>3127</v>
      </c>
      <c r="G1294" s="263">
        <v>3070</v>
      </c>
      <c r="H1294" s="264">
        <v>1545</v>
      </c>
      <c r="I1294" s="264">
        <v>1507</v>
      </c>
      <c r="J1294" s="264">
        <v>1414</v>
      </c>
      <c r="K1294" s="264">
        <v>2610</v>
      </c>
      <c r="L1294" s="264">
        <v>2424</v>
      </c>
      <c r="M1294" s="264">
        <v>2468</v>
      </c>
      <c r="N1294" s="267">
        <v>0.972066117649831</v>
      </c>
      <c r="O1294" s="266">
        <v>82508</v>
      </c>
      <c r="P1294" s="294">
        <v>0.9</v>
      </c>
      <c r="Q1294" s="267">
        <v>0.954226426609704</v>
      </c>
      <c r="R1294" s="267">
        <v>0.975404530744337</v>
      </c>
      <c r="S1294" s="267">
        <v>0.928735632183908</v>
      </c>
      <c r="T1294" s="295">
        <v>-0.0211781041346325</v>
      </c>
      <c r="U1294" s="266">
        <v>84879</v>
      </c>
      <c r="V1294" s="266">
        <v>79630</v>
      </c>
      <c r="W1294" s="267">
        <v>0.938159026378727</v>
      </c>
      <c r="X1294" s="267">
        <v>0.936832468721391</v>
      </c>
      <c r="Y1294" s="268">
        <v>0.915210355987055</v>
      </c>
      <c r="Z1294" s="268">
        <v>0.945593869731801</v>
      </c>
      <c r="AA1294" s="295">
        <v>0.0216221127343365</v>
      </c>
      <c r="AB1294" s="264">
        <v>19405</v>
      </c>
      <c r="AC1294" s="264">
        <v>18287</v>
      </c>
      <c r="AD1294" s="264">
        <v>19493</v>
      </c>
      <c r="AE1294" s="264">
        <v>18323</v>
      </c>
      <c r="AF1294" s="268">
        <v>0.942385982994074</v>
      </c>
      <c r="AG1294" s="268">
        <v>0.93997845380393</v>
      </c>
      <c r="AH1294" s="295">
        <v>0.00240752919014409</v>
      </c>
    </row>
    <row r="1295" spans="1:34">
      <c r="A1295" s="315" t="s">
        <v>1972</v>
      </c>
      <c r="B1295" s="321" t="s">
        <v>3363</v>
      </c>
      <c r="C1295" s="293" t="s">
        <v>2380</v>
      </c>
      <c r="D1295" s="321" t="s">
        <v>2381</v>
      </c>
      <c r="E1295" s="263">
        <v>3298</v>
      </c>
      <c r="F1295" s="263">
        <v>3254</v>
      </c>
      <c r="G1295" s="263">
        <v>3159</v>
      </c>
      <c r="H1295" s="264">
        <v>1602</v>
      </c>
      <c r="I1295" s="264">
        <v>1585</v>
      </c>
      <c r="J1295" s="264">
        <v>1522</v>
      </c>
      <c r="K1295" s="264">
        <v>2634</v>
      </c>
      <c r="L1295" s="264">
        <v>2546</v>
      </c>
      <c r="M1295" s="264">
        <v>2507</v>
      </c>
      <c r="N1295" s="267">
        <v>0.974235896943588</v>
      </c>
      <c r="O1295" s="266">
        <v>81186</v>
      </c>
      <c r="P1295" s="294">
        <v>0.9</v>
      </c>
      <c r="Q1295" s="267">
        <v>0.986658580958157</v>
      </c>
      <c r="R1295" s="267">
        <v>0.989388264669164</v>
      </c>
      <c r="S1295" s="267">
        <v>0.966590736522399</v>
      </c>
      <c r="T1295" s="295">
        <v>-0.00272968371100701</v>
      </c>
      <c r="U1295" s="266">
        <v>83333</v>
      </c>
      <c r="V1295" s="266">
        <v>79693</v>
      </c>
      <c r="W1295" s="267">
        <v>0.956319825279301</v>
      </c>
      <c r="X1295" s="267">
        <v>0.95785324439054</v>
      </c>
      <c r="Y1295" s="268">
        <v>0.950062421972534</v>
      </c>
      <c r="Z1295" s="268">
        <v>0.951784358390281</v>
      </c>
      <c r="AA1295" s="295">
        <v>0.00779082241800544</v>
      </c>
      <c r="AB1295" s="264">
        <v>19691</v>
      </c>
      <c r="AC1295" s="264">
        <v>18681</v>
      </c>
      <c r="AD1295" s="264">
        <v>19086</v>
      </c>
      <c r="AE1295" s="264">
        <v>18356</v>
      </c>
      <c r="AF1295" s="268">
        <v>0.948707531359504</v>
      </c>
      <c r="AG1295" s="268">
        <v>0.961752069579797</v>
      </c>
      <c r="AH1295" s="295">
        <v>-0.0130445382202924</v>
      </c>
    </row>
    <row r="1296" spans="1:34">
      <c r="A1296" s="315" t="s">
        <v>1972</v>
      </c>
      <c r="B1296" s="321" t="s">
        <v>3363</v>
      </c>
      <c r="C1296" s="293" t="s">
        <v>2382</v>
      </c>
      <c r="D1296" s="321" t="s">
        <v>2383</v>
      </c>
      <c r="E1296" s="263">
        <v>1898</v>
      </c>
      <c r="F1296" s="263">
        <v>1816</v>
      </c>
      <c r="G1296" s="263">
        <v>1805</v>
      </c>
      <c r="H1296" s="264">
        <v>1014</v>
      </c>
      <c r="I1296" s="264">
        <v>999</v>
      </c>
      <c r="J1296" s="264">
        <v>979</v>
      </c>
      <c r="K1296" s="264">
        <v>1606</v>
      </c>
      <c r="L1296" s="264">
        <v>1576</v>
      </c>
      <c r="M1296" s="264">
        <v>1544</v>
      </c>
      <c r="N1296" s="267">
        <v>0.981592098071367</v>
      </c>
      <c r="O1296" s="266">
        <v>50285</v>
      </c>
      <c r="P1296" s="294">
        <v>0.9</v>
      </c>
      <c r="Q1296" s="267">
        <v>0.956796628029505</v>
      </c>
      <c r="R1296" s="267">
        <v>0.985207100591716</v>
      </c>
      <c r="S1296" s="267">
        <v>0.981320049813201</v>
      </c>
      <c r="T1296" s="295">
        <v>-0.0284104725622113</v>
      </c>
      <c r="U1296" s="266">
        <v>51228</v>
      </c>
      <c r="V1296" s="266">
        <v>49299</v>
      </c>
      <c r="W1296" s="267">
        <v>0.962344811431249</v>
      </c>
      <c r="X1296" s="267">
        <v>0.95100105374078</v>
      </c>
      <c r="Y1296" s="268">
        <v>0.965483234714004</v>
      </c>
      <c r="Z1296" s="268">
        <v>0.961394769613948</v>
      </c>
      <c r="AA1296" s="295">
        <v>-0.0144821809732242</v>
      </c>
      <c r="AB1296" s="264">
        <v>11688</v>
      </c>
      <c r="AC1296" s="264">
        <v>11219</v>
      </c>
      <c r="AD1296" s="264">
        <v>12070</v>
      </c>
      <c r="AE1296" s="264">
        <v>11656</v>
      </c>
      <c r="AF1296" s="268">
        <v>0.959873374401095</v>
      </c>
      <c r="AG1296" s="268">
        <v>0.965700082850041</v>
      </c>
      <c r="AH1296" s="295">
        <v>-0.00582670844894628</v>
      </c>
    </row>
    <row r="1297" spans="1:34">
      <c r="A1297" s="315" t="s">
        <v>1972</v>
      </c>
      <c r="B1297" s="321" t="s">
        <v>3363</v>
      </c>
      <c r="C1297" s="293" t="s">
        <v>2384</v>
      </c>
      <c r="D1297" s="321" t="s">
        <v>2385</v>
      </c>
      <c r="E1297" s="263">
        <v>2528</v>
      </c>
      <c r="F1297" s="263">
        <v>2447</v>
      </c>
      <c r="G1297" s="263">
        <v>2442</v>
      </c>
      <c r="H1297" s="264">
        <v>1303</v>
      </c>
      <c r="I1297" s="264">
        <v>1283</v>
      </c>
      <c r="J1297" s="264">
        <v>1258</v>
      </c>
      <c r="K1297" s="264">
        <v>1971</v>
      </c>
      <c r="L1297" s="264">
        <v>1915</v>
      </c>
      <c r="M1297" s="264">
        <v>1906</v>
      </c>
      <c r="N1297" s="267">
        <v>0.964290414564598</v>
      </c>
      <c r="O1297" s="266">
        <v>65943</v>
      </c>
      <c r="P1297" s="294">
        <v>0.9</v>
      </c>
      <c r="Q1297" s="267">
        <v>0.967958860759494</v>
      </c>
      <c r="R1297" s="267">
        <v>0.984650805832694</v>
      </c>
      <c r="S1297" s="267">
        <v>0.971588026382547</v>
      </c>
      <c r="T1297" s="295">
        <v>-0.0166919450732002</v>
      </c>
      <c r="U1297" s="266">
        <v>68385</v>
      </c>
      <c r="V1297" s="266">
        <v>66279</v>
      </c>
      <c r="W1297" s="267">
        <v>0.969203772757184</v>
      </c>
      <c r="X1297" s="267">
        <v>0.965981012658228</v>
      </c>
      <c r="Y1297" s="268">
        <v>0.965464313123561</v>
      </c>
      <c r="Z1297" s="268">
        <v>0.967021816336885</v>
      </c>
      <c r="AA1297" s="295">
        <v>0.000516699534666931</v>
      </c>
      <c r="AB1297" s="264">
        <v>15470</v>
      </c>
      <c r="AC1297" s="264">
        <v>15034</v>
      </c>
      <c r="AD1297" s="264">
        <v>15646</v>
      </c>
      <c r="AE1297" s="264">
        <v>15216</v>
      </c>
      <c r="AF1297" s="268">
        <v>0.971816418875242</v>
      </c>
      <c r="AG1297" s="268">
        <v>0.972516937236354</v>
      </c>
      <c r="AH1297" s="295">
        <v>-0.000700518361111957</v>
      </c>
    </row>
    <row r="1298" spans="1:34">
      <c r="A1298" s="315" t="s">
        <v>1972</v>
      </c>
      <c r="B1298" s="321" t="s">
        <v>3363</v>
      </c>
      <c r="C1298" s="293" t="s">
        <v>2386</v>
      </c>
      <c r="D1298" s="321" t="s">
        <v>2387</v>
      </c>
      <c r="E1298" s="263">
        <v>2794</v>
      </c>
      <c r="F1298" s="263">
        <v>2768</v>
      </c>
      <c r="G1298" s="263">
        <v>2686</v>
      </c>
      <c r="H1298" s="264">
        <v>1426</v>
      </c>
      <c r="I1298" s="264">
        <v>1405</v>
      </c>
      <c r="J1298" s="264">
        <v>1361</v>
      </c>
      <c r="K1298" s="264">
        <v>2364</v>
      </c>
      <c r="L1298" s="264">
        <v>2344</v>
      </c>
      <c r="M1298" s="264">
        <v>2277</v>
      </c>
      <c r="N1298" s="267">
        <v>0.983607224210869</v>
      </c>
      <c r="O1298" s="266">
        <v>72543</v>
      </c>
      <c r="P1298" s="294">
        <v>0.9</v>
      </c>
      <c r="Q1298" s="267">
        <v>0.990694345025054</v>
      </c>
      <c r="R1298" s="267">
        <v>0.985273492286115</v>
      </c>
      <c r="S1298" s="267">
        <v>0.991539763113367</v>
      </c>
      <c r="T1298" s="295">
        <v>0.00542085273893866</v>
      </c>
      <c r="U1298" s="266">
        <v>73752</v>
      </c>
      <c r="V1298" s="266">
        <v>71290</v>
      </c>
      <c r="W1298" s="267">
        <v>0.966617854431066</v>
      </c>
      <c r="X1298" s="267">
        <v>0.9613457408733</v>
      </c>
      <c r="Y1298" s="268">
        <v>0.954417952314165</v>
      </c>
      <c r="Z1298" s="268">
        <v>0.963197969543147</v>
      </c>
      <c r="AA1298" s="295">
        <v>0.00692778855913445</v>
      </c>
      <c r="AB1298" s="264">
        <v>16812</v>
      </c>
      <c r="AC1298" s="264">
        <v>16251</v>
      </c>
      <c r="AD1298" s="264">
        <v>17219</v>
      </c>
      <c r="AE1298" s="264">
        <v>16704</v>
      </c>
      <c r="AF1298" s="268">
        <v>0.966630977872948</v>
      </c>
      <c r="AG1298" s="268">
        <v>0.970091178349498</v>
      </c>
      <c r="AH1298" s="295">
        <v>-0.00346020047654971</v>
      </c>
    </row>
    <row r="1299" spans="1:34">
      <c r="A1299" s="315" t="s">
        <v>1972</v>
      </c>
      <c r="B1299" s="321" t="s">
        <v>3363</v>
      </c>
      <c r="C1299" s="293" t="s">
        <v>2388</v>
      </c>
      <c r="D1299" s="321" t="s">
        <v>2389</v>
      </c>
      <c r="E1299" s="263">
        <v>1524</v>
      </c>
      <c r="F1299" s="263">
        <v>1510</v>
      </c>
      <c r="G1299" s="263">
        <v>1459</v>
      </c>
      <c r="H1299" s="264">
        <v>781</v>
      </c>
      <c r="I1299" s="264">
        <v>772</v>
      </c>
      <c r="J1299" s="264">
        <v>737</v>
      </c>
      <c r="K1299" s="264">
        <v>1275</v>
      </c>
      <c r="L1299" s="264">
        <v>1258</v>
      </c>
      <c r="M1299" s="264">
        <v>1221</v>
      </c>
      <c r="N1299" s="267">
        <v>0.986436498150432</v>
      </c>
      <c r="O1299" s="266">
        <v>41600</v>
      </c>
      <c r="P1299" s="294">
        <v>0.9</v>
      </c>
      <c r="Q1299" s="267">
        <v>0.990813648293963</v>
      </c>
      <c r="R1299" s="267">
        <v>0.988476312419974</v>
      </c>
      <c r="S1299" s="267">
        <v>0.986666666666667</v>
      </c>
      <c r="T1299" s="295">
        <v>0.00233733587398888</v>
      </c>
      <c r="U1299" s="266">
        <v>42172</v>
      </c>
      <c r="V1299" s="266">
        <v>40464</v>
      </c>
      <c r="W1299" s="267">
        <v>0.959499193777862</v>
      </c>
      <c r="X1299" s="267">
        <v>0.957349081364829</v>
      </c>
      <c r="Y1299" s="268">
        <v>0.943661971830986</v>
      </c>
      <c r="Z1299" s="268">
        <v>0.957647058823529</v>
      </c>
      <c r="AA1299" s="295">
        <v>0.0136871095338436</v>
      </c>
      <c r="AB1299" s="264">
        <v>9299</v>
      </c>
      <c r="AC1299" s="264">
        <v>8914</v>
      </c>
      <c r="AD1299" s="264">
        <v>9537</v>
      </c>
      <c r="AE1299" s="264">
        <v>9181</v>
      </c>
      <c r="AF1299" s="268">
        <v>0.958597698677277</v>
      </c>
      <c r="AG1299" s="268">
        <v>0.962671699695921</v>
      </c>
      <c r="AH1299" s="295">
        <v>-0.00407400101864397</v>
      </c>
    </row>
    <row r="1300" spans="1:34">
      <c r="A1300" s="315" t="s">
        <v>1972</v>
      </c>
      <c r="B1300" s="321" t="s">
        <v>3363</v>
      </c>
      <c r="C1300" s="293" t="s">
        <v>2390</v>
      </c>
      <c r="D1300" s="321" t="s">
        <v>2391</v>
      </c>
      <c r="E1300" s="263">
        <v>2554</v>
      </c>
      <c r="F1300" s="263">
        <v>2527</v>
      </c>
      <c r="G1300" s="263">
        <v>2417</v>
      </c>
      <c r="H1300" s="264">
        <v>1218</v>
      </c>
      <c r="I1300" s="264">
        <v>1203</v>
      </c>
      <c r="J1300" s="264">
        <v>1118</v>
      </c>
      <c r="K1300" s="264">
        <v>2081</v>
      </c>
      <c r="L1300" s="264">
        <v>2054</v>
      </c>
      <c r="M1300" s="264">
        <v>1924</v>
      </c>
      <c r="N1300" s="267">
        <v>0.986862591005471</v>
      </c>
      <c r="O1300" s="266">
        <v>66555</v>
      </c>
      <c r="P1300" s="294">
        <v>0.9</v>
      </c>
      <c r="Q1300" s="267">
        <v>0.989428347689898</v>
      </c>
      <c r="R1300" s="267">
        <v>0.987684729064039</v>
      </c>
      <c r="S1300" s="267">
        <v>0.987025468524748</v>
      </c>
      <c r="T1300" s="295">
        <v>0.00174361862585881</v>
      </c>
      <c r="U1300" s="266">
        <v>67441</v>
      </c>
      <c r="V1300" s="266">
        <v>63260</v>
      </c>
      <c r="W1300" s="267">
        <v>0.938005071099183</v>
      </c>
      <c r="X1300" s="267">
        <v>0.946358653093187</v>
      </c>
      <c r="Y1300" s="268">
        <v>0.917898193760263</v>
      </c>
      <c r="Z1300" s="268">
        <v>0.924555502162422</v>
      </c>
      <c r="AA1300" s="295">
        <v>0.0284604593329244</v>
      </c>
      <c r="AB1300" s="264">
        <v>15156</v>
      </c>
      <c r="AC1300" s="264">
        <v>14175</v>
      </c>
      <c r="AD1300" s="264">
        <v>15269</v>
      </c>
      <c r="AE1300" s="264">
        <v>14354</v>
      </c>
      <c r="AF1300" s="268">
        <v>0.935273159144893</v>
      </c>
      <c r="AG1300" s="268">
        <v>0.940074661078001</v>
      </c>
      <c r="AH1300" s="295">
        <v>-0.00480150193310813</v>
      </c>
    </row>
    <row r="1301" spans="1:34">
      <c r="A1301" s="315" t="s">
        <v>1972</v>
      </c>
      <c r="B1301" s="321" t="s">
        <v>3363</v>
      </c>
      <c r="C1301" s="293" t="s">
        <v>2392</v>
      </c>
      <c r="D1301" s="321" t="s">
        <v>2393</v>
      </c>
      <c r="E1301" s="263">
        <v>1854</v>
      </c>
      <c r="F1301" s="263">
        <v>1837</v>
      </c>
      <c r="G1301" s="263">
        <v>1813</v>
      </c>
      <c r="H1301" s="264">
        <v>1015</v>
      </c>
      <c r="I1301" s="264">
        <v>966</v>
      </c>
      <c r="J1301" s="264">
        <v>971</v>
      </c>
      <c r="K1301" s="264">
        <v>1570</v>
      </c>
      <c r="L1301" s="264">
        <v>1550</v>
      </c>
      <c r="M1301" s="264">
        <v>1548</v>
      </c>
      <c r="N1301" s="267">
        <v>0.974419527684064</v>
      </c>
      <c r="O1301" s="266">
        <v>49101</v>
      </c>
      <c r="P1301" s="294">
        <v>0.9</v>
      </c>
      <c r="Q1301" s="267">
        <v>0.990830636461704</v>
      </c>
      <c r="R1301" s="267">
        <v>0.951724137931034</v>
      </c>
      <c r="S1301" s="267">
        <v>0.987261146496815</v>
      </c>
      <c r="T1301" s="295">
        <v>0.0391064985306699</v>
      </c>
      <c r="U1301" s="266">
        <v>50390</v>
      </c>
      <c r="V1301" s="266">
        <v>48876</v>
      </c>
      <c r="W1301" s="267">
        <v>0.96995435602302</v>
      </c>
      <c r="X1301" s="267">
        <v>0.977885652642934</v>
      </c>
      <c r="Y1301" s="268">
        <v>0.956650246305419</v>
      </c>
      <c r="Z1301" s="268">
        <v>0.985987261146497</v>
      </c>
      <c r="AA1301" s="295">
        <v>0.0212354063375154</v>
      </c>
      <c r="AB1301" s="264">
        <v>11503</v>
      </c>
      <c r="AC1301" s="264">
        <v>11207</v>
      </c>
      <c r="AD1301" s="264">
        <v>10995</v>
      </c>
      <c r="AE1301" s="264">
        <v>10676</v>
      </c>
      <c r="AF1301" s="268">
        <v>0.974267582369817</v>
      </c>
      <c r="AG1301" s="268">
        <v>0.970986812187358</v>
      </c>
      <c r="AH1301" s="295">
        <v>0.00328077018245865</v>
      </c>
    </row>
    <row r="1302" spans="1:34">
      <c r="A1302" s="315" t="s">
        <v>1972</v>
      </c>
      <c r="B1302" s="321" t="s">
        <v>3363</v>
      </c>
      <c r="C1302" s="293" t="s">
        <v>2394</v>
      </c>
      <c r="D1302" s="321" t="s">
        <v>2395</v>
      </c>
      <c r="E1302" s="263">
        <v>2405</v>
      </c>
      <c r="F1302" s="263">
        <v>2340</v>
      </c>
      <c r="G1302" s="263">
        <v>2073</v>
      </c>
      <c r="H1302" s="264">
        <v>1084</v>
      </c>
      <c r="I1302" s="264">
        <v>1078</v>
      </c>
      <c r="J1302" s="264">
        <v>951</v>
      </c>
      <c r="K1302" s="264">
        <v>1929</v>
      </c>
      <c r="L1302" s="264">
        <v>1894</v>
      </c>
      <c r="M1302" s="264">
        <v>1750</v>
      </c>
      <c r="N1302" s="267">
        <v>0.974520945414979</v>
      </c>
      <c r="O1302" s="266">
        <v>64486</v>
      </c>
      <c r="P1302" s="294">
        <v>0.9</v>
      </c>
      <c r="Q1302" s="267">
        <v>0.972972972972973</v>
      </c>
      <c r="R1302" s="267">
        <v>0.994464944649446</v>
      </c>
      <c r="S1302" s="267">
        <v>0.981855883877657</v>
      </c>
      <c r="T1302" s="295">
        <v>-0.0214919716764734</v>
      </c>
      <c r="U1302" s="266">
        <v>66172</v>
      </c>
      <c r="V1302" s="266">
        <v>57882</v>
      </c>
      <c r="W1302" s="267">
        <v>0.874720425557638</v>
      </c>
      <c r="X1302" s="267">
        <v>0.861954261954262</v>
      </c>
      <c r="Y1302" s="268">
        <v>0.877306273062731</v>
      </c>
      <c r="Z1302" s="268">
        <v>0.907205806117159</v>
      </c>
      <c r="AA1302" s="295">
        <v>-0.0153520111084687</v>
      </c>
      <c r="AB1302" s="264">
        <v>14446</v>
      </c>
      <c r="AC1302" s="264">
        <v>12668</v>
      </c>
      <c r="AD1302" s="264">
        <v>15101</v>
      </c>
      <c r="AE1302" s="264">
        <v>13248</v>
      </c>
      <c r="AF1302" s="268">
        <v>0.876920946974941</v>
      </c>
      <c r="AG1302" s="268">
        <v>0.877292894510297</v>
      </c>
      <c r="AH1302" s="295">
        <v>-0.000371947535356187</v>
      </c>
    </row>
    <row r="1303" spans="1:34">
      <c r="A1303" s="315" t="s">
        <v>1972</v>
      </c>
      <c r="B1303" s="321" t="s">
        <v>3364</v>
      </c>
      <c r="C1303" s="293" t="s">
        <v>2396</v>
      </c>
      <c r="D1303" s="321" t="s">
        <v>2397</v>
      </c>
      <c r="E1303" s="263">
        <v>2202</v>
      </c>
      <c r="F1303" s="263">
        <v>2183</v>
      </c>
      <c r="G1303" s="263">
        <v>2066</v>
      </c>
      <c r="H1303" s="264">
        <v>1159</v>
      </c>
      <c r="I1303" s="264">
        <v>1137</v>
      </c>
      <c r="J1303" s="264">
        <v>1094</v>
      </c>
      <c r="K1303" s="264">
        <v>1945</v>
      </c>
      <c r="L1303" s="264">
        <v>1896</v>
      </c>
      <c r="M1303" s="264">
        <v>1857</v>
      </c>
      <c r="N1303" s="267">
        <v>0.985082304526749</v>
      </c>
      <c r="O1303" s="266">
        <v>61280</v>
      </c>
      <c r="P1303" s="294">
        <v>0.9</v>
      </c>
      <c r="Q1303" s="267">
        <v>0.991371480472298</v>
      </c>
      <c r="R1303" s="267">
        <v>0.981018119068162</v>
      </c>
      <c r="S1303" s="267">
        <v>0.974807197943445</v>
      </c>
      <c r="T1303" s="295">
        <v>0.0103533614041358</v>
      </c>
      <c r="U1303" s="266">
        <v>62208</v>
      </c>
      <c r="V1303" s="266">
        <v>59659</v>
      </c>
      <c r="W1303" s="267">
        <v>0.959024562757202</v>
      </c>
      <c r="X1303" s="267">
        <v>0.938237965485922</v>
      </c>
      <c r="Y1303" s="268">
        <v>0.943917169974116</v>
      </c>
      <c r="Z1303" s="268">
        <v>0.954755784061697</v>
      </c>
      <c r="AA1303" s="295">
        <v>-0.0056792044881937</v>
      </c>
      <c r="AB1303" s="264">
        <v>13831</v>
      </c>
      <c r="AC1303" s="264">
        <v>13235</v>
      </c>
      <c r="AD1303" s="264">
        <v>14285</v>
      </c>
      <c r="AE1303" s="264">
        <v>13680</v>
      </c>
      <c r="AF1303" s="268">
        <v>0.956908394186971</v>
      </c>
      <c r="AG1303" s="268">
        <v>0.95764788239412</v>
      </c>
      <c r="AH1303" s="295">
        <v>-0.00073948820714842</v>
      </c>
    </row>
    <row r="1304" spans="1:34">
      <c r="A1304" s="315" t="s">
        <v>1972</v>
      </c>
      <c r="B1304" s="321" t="s">
        <v>3364</v>
      </c>
      <c r="C1304" s="293" t="s">
        <v>2398</v>
      </c>
      <c r="D1304" s="321" t="s">
        <v>2399</v>
      </c>
      <c r="E1304" s="263">
        <v>1617</v>
      </c>
      <c r="F1304" s="263">
        <v>1594</v>
      </c>
      <c r="G1304" s="263">
        <v>1513</v>
      </c>
      <c r="H1304" s="264">
        <v>753</v>
      </c>
      <c r="I1304" s="264">
        <v>746</v>
      </c>
      <c r="J1304" s="264">
        <v>730</v>
      </c>
      <c r="K1304" s="264">
        <v>1722</v>
      </c>
      <c r="L1304" s="264">
        <v>1550</v>
      </c>
      <c r="M1304" s="264">
        <v>1481</v>
      </c>
      <c r="N1304" s="267">
        <v>0.977885324883893</v>
      </c>
      <c r="O1304" s="266">
        <v>45059</v>
      </c>
      <c r="P1304" s="294">
        <v>0.9</v>
      </c>
      <c r="Q1304" s="267">
        <v>0.985776128633271</v>
      </c>
      <c r="R1304" s="267">
        <v>0.99070385126162</v>
      </c>
      <c r="S1304" s="267">
        <v>0.900116144018583</v>
      </c>
      <c r="T1304" s="295">
        <v>-0.00492772262834873</v>
      </c>
      <c r="U1304" s="266">
        <v>46078</v>
      </c>
      <c r="V1304" s="266">
        <v>42800</v>
      </c>
      <c r="W1304" s="267">
        <v>0.928859759538174</v>
      </c>
      <c r="X1304" s="267">
        <v>0.935683364254793</v>
      </c>
      <c r="Y1304" s="268">
        <v>0.969455511288181</v>
      </c>
      <c r="Z1304" s="268">
        <v>0.860046457607433</v>
      </c>
      <c r="AA1304" s="295">
        <v>-0.0337721470333878</v>
      </c>
      <c r="AB1304" s="264">
        <v>10327</v>
      </c>
      <c r="AC1304" s="264">
        <v>9514</v>
      </c>
      <c r="AD1304" s="264">
        <v>10713</v>
      </c>
      <c r="AE1304" s="264">
        <v>9978</v>
      </c>
      <c r="AF1304" s="268">
        <v>0.921274329427714</v>
      </c>
      <c r="AG1304" s="268">
        <v>0.931391767012041</v>
      </c>
      <c r="AH1304" s="295">
        <v>-0.0101174375843276</v>
      </c>
    </row>
    <row r="1305" spans="1:34">
      <c r="A1305" s="315" t="s">
        <v>1972</v>
      </c>
      <c r="B1305" s="321" t="s">
        <v>3364</v>
      </c>
      <c r="C1305" s="293" t="s">
        <v>2400</v>
      </c>
      <c r="D1305" s="321" t="s">
        <v>2401</v>
      </c>
      <c r="E1305" s="263">
        <v>933</v>
      </c>
      <c r="F1305" s="263">
        <v>902</v>
      </c>
      <c r="G1305" s="263">
        <v>778</v>
      </c>
      <c r="H1305" s="264">
        <v>551</v>
      </c>
      <c r="I1305" s="264">
        <v>524</v>
      </c>
      <c r="J1305" s="264">
        <v>504</v>
      </c>
      <c r="K1305" s="264">
        <v>904</v>
      </c>
      <c r="L1305" s="264">
        <v>864</v>
      </c>
      <c r="M1305" s="264">
        <v>805</v>
      </c>
      <c r="N1305" s="267">
        <v>0.968111234352718</v>
      </c>
      <c r="O1305" s="266">
        <v>24439</v>
      </c>
      <c r="P1305" s="294">
        <v>0.9</v>
      </c>
      <c r="Q1305" s="267">
        <v>0.966773847802787</v>
      </c>
      <c r="R1305" s="267">
        <v>0.950998185117967</v>
      </c>
      <c r="S1305" s="267">
        <v>0.955752212389381</v>
      </c>
      <c r="T1305" s="295">
        <v>0.0157756626848194</v>
      </c>
      <c r="U1305" s="266">
        <v>25244</v>
      </c>
      <c r="V1305" s="266">
        <v>22206</v>
      </c>
      <c r="W1305" s="267">
        <v>0.879654571383299</v>
      </c>
      <c r="X1305" s="267">
        <v>0.833869239013934</v>
      </c>
      <c r="Y1305" s="268">
        <v>0.91470054446461</v>
      </c>
      <c r="Z1305" s="268">
        <v>0.890486725663717</v>
      </c>
      <c r="AA1305" s="295">
        <v>-0.0808313054506763</v>
      </c>
      <c r="AB1305" s="264">
        <v>5880</v>
      </c>
      <c r="AC1305" s="264">
        <v>5118</v>
      </c>
      <c r="AD1305" s="264">
        <v>5875</v>
      </c>
      <c r="AE1305" s="264">
        <v>5250</v>
      </c>
      <c r="AF1305" s="268">
        <v>0.870408163265306</v>
      </c>
      <c r="AG1305" s="268">
        <v>0.893617021276596</v>
      </c>
      <c r="AH1305" s="295">
        <v>-0.0232088580112896</v>
      </c>
    </row>
    <row r="1306" spans="1:34">
      <c r="A1306" s="315" t="s">
        <v>1972</v>
      </c>
      <c r="B1306" s="321" t="s">
        <v>3364</v>
      </c>
      <c r="C1306" s="293" t="s">
        <v>2402</v>
      </c>
      <c r="D1306" s="321" t="s">
        <v>2403</v>
      </c>
      <c r="E1306" s="263">
        <v>3055</v>
      </c>
      <c r="F1306" s="263">
        <v>2986</v>
      </c>
      <c r="G1306" s="263">
        <v>2687</v>
      </c>
      <c r="H1306" s="264">
        <v>1236</v>
      </c>
      <c r="I1306" s="264">
        <v>1223</v>
      </c>
      <c r="J1306" s="264">
        <v>1111</v>
      </c>
      <c r="K1306" s="264">
        <v>2281</v>
      </c>
      <c r="L1306" s="264">
        <v>2247</v>
      </c>
      <c r="M1306" s="264">
        <v>2095</v>
      </c>
      <c r="N1306" s="267">
        <v>0.987738679759956</v>
      </c>
      <c r="O1306" s="266">
        <v>72421</v>
      </c>
      <c r="P1306" s="294">
        <v>0.9</v>
      </c>
      <c r="Q1306" s="267">
        <v>0.977414075286416</v>
      </c>
      <c r="R1306" s="267">
        <v>0.989482200647249</v>
      </c>
      <c r="S1306" s="267">
        <v>0.985094256904866</v>
      </c>
      <c r="T1306" s="295">
        <v>-0.0120681253608336</v>
      </c>
      <c r="U1306" s="266">
        <v>73320</v>
      </c>
      <c r="V1306" s="266">
        <v>67937</v>
      </c>
      <c r="W1306" s="267">
        <v>0.926582105837425</v>
      </c>
      <c r="X1306" s="267">
        <v>0.879541734860884</v>
      </c>
      <c r="Y1306" s="268">
        <v>0.898867313915858</v>
      </c>
      <c r="Z1306" s="268">
        <v>0.918456817185445</v>
      </c>
      <c r="AA1306" s="295">
        <v>-0.0193255790549738</v>
      </c>
      <c r="AB1306" s="264">
        <v>15693</v>
      </c>
      <c r="AC1306" s="264">
        <v>14347</v>
      </c>
      <c r="AD1306" s="264">
        <v>17422</v>
      </c>
      <c r="AE1306" s="264">
        <v>16193</v>
      </c>
      <c r="AF1306" s="268">
        <v>0.914229274198687</v>
      </c>
      <c r="AG1306" s="268">
        <v>0.929457008380209</v>
      </c>
      <c r="AH1306" s="295">
        <v>-0.0152277341815217</v>
      </c>
    </row>
    <row r="1307" spans="1:34">
      <c r="A1307" s="315" t="s">
        <v>1972</v>
      </c>
      <c r="B1307" s="321" t="s">
        <v>3364</v>
      </c>
      <c r="C1307" s="293" t="s">
        <v>2404</v>
      </c>
      <c r="D1307" s="321" t="s">
        <v>2405</v>
      </c>
      <c r="E1307" s="263">
        <v>2851</v>
      </c>
      <c r="F1307" s="263">
        <v>2817</v>
      </c>
      <c r="G1307" s="263">
        <v>2696</v>
      </c>
      <c r="H1307" s="264">
        <v>1130</v>
      </c>
      <c r="I1307" s="264">
        <v>1119</v>
      </c>
      <c r="J1307" s="264">
        <v>1075</v>
      </c>
      <c r="K1307" s="264">
        <v>2160</v>
      </c>
      <c r="L1307" s="264">
        <v>2102</v>
      </c>
      <c r="M1307" s="264">
        <v>2025</v>
      </c>
      <c r="N1307" s="267">
        <v>0.987435076485237</v>
      </c>
      <c r="O1307" s="266">
        <v>69392</v>
      </c>
      <c r="P1307" s="294">
        <v>0.9</v>
      </c>
      <c r="Q1307" s="267">
        <v>0.988074359873728</v>
      </c>
      <c r="R1307" s="267">
        <v>0.990265486725664</v>
      </c>
      <c r="S1307" s="267">
        <v>0.973148148148148</v>
      </c>
      <c r="T1307" s="295">
        <v>-0.00219112685193523</v>
      </c>
      <c r="U1307" s="266">
        <v>70275</v>
      </c>
      <c r="V1307" s="266">
        <v>66839</v>
      </c>
      <c r="W1307" s="267">
        <v>0.951106367840626</v>
      </c>
      <c r="X1307" s="267">
        <v>0.945633111189056</v>
      </c>
      <c r="Y1307" s="268">
        <v>0.951327433628319</v>
      </c>
      <c r="Z1307" s="268">
        <v>0.9375</v>
      </c>
      <c r="AA1307" s="295">
        <v>-0.00569432243926216</v>
      </c>
      <c r="AB1307" s="264">
        <v>15231</v>
      </c>
      <c r="AC1307" s="264">
        <v>14435</v>
      </c>
      <c r="AD1307" s="264">
        <v>16869</v>
      </c>
      <c r="AE1307" s="264">
        <v>16068</v>
      </c>
      <c r="AF1307" s="268">
        <v>0.94773816558335</v>
      </c>
      <c r="AG1307" s="268">
        <v>0.952516450293438</v>
      </c>
      <c r="AH1307" s="295">
        <v>-0.0047782847100879</v>
      </c>
    </row>
    <row r="1308" spans="1:34">
      <c r="A1308" s="315" t="s">
        <v>1972</v>
      </c>
      <c r="B1308" s="321" t="s">
        <v>3364</v>
      </c>
      <c r="C1308" s="293" t="s">
        <v>2406</v>
      </c>
      <c r="D1308" s="321" t="s">
        <v>2407</v>
      </c>
      <c r="E1308" s="263">
        <v>2438</v>
      </c>
      <c r="F1308" s="263">
        <v>2423</v>
      </c>
      <c r="G1308" s="263">
        <v>2225</v>
      </c>
      <c r="H1308" s="264">
        <v>1355</v>
      </c>
      <c r="I1308" s="264">
        <v>1348</v>
      </c>
      <c r="J1308" s="264">
        <v>1240</v>
      </c>
      <c r="K1308" s="264">
        <v>2215</v>
      </c>
      <c r="L1308" s="264">
        <v>2210</v>
      </c>
      <c r="M1308" s="264">
        <v>2050</v>
      </c>
      <c r="N1308" s="267">
        <v>0.991938346843382</v>
      </c>
      <c r="O1308" s="266">
        <v>67059</v>
      </c>
      <c r="P1308" s="294">
        <v>0.9</v>
      </c>
      <c r="Q1308" s="267">
        <v>0.993847415914684</v>
      </c>
      <c r="R1308" s="267">
        <v>0.994833948339483</v>
      </c>
      <c r="S1308" s="267">
        <v>0.997742663656885</v>
      </c>
      <c r="T1308" s="295">
        <v>-0.00098653242479918</v>
      </c>
      <c r="U1308" s="266">
        <v>67604</v>
      </c>
      <c r="V1308" s="266">
        <v>62462</v>
      </c>
      <c r="W1308" s="267">
        <v>0.92393941186912</v>
      </c>
      <c r="X1308" s="267">
        <v>0.912633305988515</v>
      </c>
      <c r="Y1308" s="268">
        <v>0.915129151291513</v>
      </c>
      <c r="Z1308" s="268">
        <v>0.925507900677201</v>
      </c>
      <c r="AA1308" s="295">
        <v>-0.00249584530299773</v>
      </c>
      <c r="AB1308" s="264">
        <v>15102</v>
      </c>
      <c r="AC1308" s="264">
        <v>13970</v>
      </c>
      <c r="AD1308" s="264">
        <v>15897</v>
      </c>
      <c r="AE1308" s="264">
        <v>14794</v>
      </c>
      <c r="AF1308" s="268">
        <v>0.925043040656867</v>
      </c>
      <c r="AG1308" s="268">
        <v>0.930615839466566</v>
      </c>
      <c r="AH1308" s="295">
        <v>-0.00557279880969941</v>
      </c>
    </row>
    <row r="1309" spans="1:34">
      <c r="A1309" s="315" t="s">
        <v>1972</v>
      </c>
      <c r="B1309" s="321" t="s">
        <v>3364</v>
      </c>
      <c r="C1309" s="293" t="s">
        <v>2408</v>
      </c>
      <c r="D1309" s="321" t="s">
        <v>2409</v>
      </c>
      <c r="E1309" s="263">
        <v>3625</v>
      </c>
      <c r="F1309" s="263">
        <v>3591</v>
      </c>
      <c r="G1309" s="263">
        <v>3497</v>
      </c>
      <c r="H1309" s="264">
        <v>1992</v>
      </c>
      <c r="I1309" s="264">
        <v>1980</v>
      </c>
      <c r="J1309" s="264">
        <v>1953</v>
      </c>
      <c r="K1309" s="264">
        <v>3229</v>
      </c>
      <c r="L1309" s="264">
        <v>3211</v>
      </c>
      <c r="M1309" s="264">
        <v>3159</v>
      </c>
      <c r="N1309" s="267">
        <v>0.992557208408075</v>
      </c>
      <c r="O1309" s="266">
        <v>100152</v>
      </c>
      <c r="P1309" s="294">
        <v>0.9</v>
      </c>
      <c r="Q1309" s="267">
        <v>0.990620689655172</v>
      </c>
      <c r="R1309" s="267">
        <v>0.993975903614458</v>
      </c>
      <c r="S1309" s="267">
        <v>0.994425518736451</v>
      </c>
      <c r="T1309" s="295">
        <v>-0.00335521395928551</v>
      </c>
      <c r="U1309" s="266">
        <v>100903</v>
      </c>
      <c r="V1309" s="266">
        <v>98475</v>
      </c>
      <c r="W1309" s="267">
        <v>0.975937286304669</v>
      </c>
      <c r="X1309" s="267">
        <v>0.964689655172414</v>
      </c>
      <c r="Y1309" s="268">
        <v>0.980421686746988</v>
      </c>
      <c r="Z1309" s="268">
        <v>0.978321461752865</v>
      </c>
      <c r="AA1309" s="295">
        <v>-0.0157320315745741</v>
      </c>
      <c r="AB1309" s="264">
        <v>22829</v>
      </c>
      <c r="AC1309" s="264">
        <v>22289</v>
      </c>
      <c r="AD1309" s="264">
        <v>23273</v>
      </c>
      <c r="AE1309" s="264">
        <v>22795</v>
      </c>
      <c r="AF1309" s="268">
        <v>0.976345875859652</v>
      </c>
      <c r="AG1309" s="268">
        <v>0.979461178189318</v>
      </c>
      <c r="AH1309" s="295">
        <v>-0.00311530232966595</v>
      </c>
    </row>
    <row r="1310" spans="1:34">
      <c r="A1310" s="315" t="s">
        <v>1972</v>
      </c>
      <c r="B1310" s="321" t="s">
        <v>3364</v>
      </c>
      <c r="C1310" s="293" t="s">
        <v>2410</v>
      </c>
      <c r="D1310" s="321" t="s">
        <v>2411</v>
      </c>
      <c r="E1310" s="263">
        <v>2326</v>
      </c>
      <c r="F1310" s="263">
        <v>2302</v>
      </c>
      <c r="G1310" s="263">
        <v>2080</v>
      </c>
      <c r="H1310" s="264">
        <v>1305</v>
      </c>
      <c r="I1310" s="264">
        <v>1285</v>
      </c>
      <c r="J1310" s="264">
        <v>1162</v>
      </c>
      <c r="K1310" s="264">
        <v>2033</v>
      </c>
      <c r="L1310" s="264">
        <v>1876</v>
      </c>
      <c r="M1310" s="264">
        <v>1527</v>
      </c>
      <c r="N1310" s="267">
        <v>0.962326523772527</v>
      </c>
      <c r="O1310" s="266">
        <v>63170</v>
      </c>
      <c r="P1310" s="294">
        <v>0.9</v>
      </c>
      <c r="Q1310" s="267">
        <v>0.989681857265692</v>
      </c>
      <c r="R1310" s="267">
        <v>0.984674329501916</v>
      </c>
      <c r="S1310" s="267">
        <v>0.922774225282833</v>
      </c>
      <c r="T1310" s="295">
        <v>0.00500752776377644</v>
      </c>
      <c r="U1310" s="266">
        <v>65643</v>
      </c>
      <c r="V1310" s="266">
        <v>54107</v>
      </c>
      <c r="W1310" s="267">
        <v>0.824261535883491</v>
      </c>
      <c r="X1310" s="267">
        <v>0.894239036973345</v>
      </c>
      <c r="Y1310" s="268">
        <v>0.890421455938697</v>
      </c>
      <c r="Z1310" s="268">
        <v>0.751106738809641</v>
      </c>
      <c r="AA1310" s="295">
        <v>0.00381758103464747</v>
      </c>
      <c r="AB1310" s="264">
        <v>14942</v>
      </c>
      <c r="AC1310" s="264">
        <v>12545</v>
      </c>
      <c r="AD1310" s="264">
        <v>15228</v>
      </c>
      <c r="AE1310" s="264">
        <v>12187</v>
      </c>
      <c r="AF1310" s="268">
        <v>0.83957970820506</v>
      </c>
      <c r="AG1310" s="268">
        <v>0.80030207512477</v>
      </c>
      <c r="AH1310" s="295">
        <v>0.0392776330802894</v>
      </c>
    </row>
    <row r="1311" spans="1:34">
      <c r="A1311" s="315" t="s">
        <v>1972</v>
      </c>
      <c r="B1311" s="321" t="s">
        <v>3364</v>
      </c>
      <c r="C1311" s="293" t="s">
        <v>2412</v>
      </c>
      <c r="D1311" s="321" t="s">
        <v>2413</v>
      </c>
      <c r="E1311" s="263">
        <v>2529</v>
      </c>
      <c r="F1311" s="263">
        <v>2468</v>
      </c>
      <c r="G1311" s="263">
        <v>2002</v>
      </c>
      <c r="H1311" s="264">
        <v>1353</v>
      </c>
      <c r="I1311" s="264">
        <v>1340</v>
      </c>
      <c r="J1311" s="264">
        <v>1093</v>
      </c>
      <c r="K1311" s="264">
        <v>2376</v>
      </c>
      <c r="L1311" s="264">
        <v>2223</v>
      </c>
      <c r="M1311" s="264">
        <v>1909</v>
      </c>
      <c r="N1311" s="267">
        <v>0.935015177860953</v>
      </c>
      <c r="O1311" s="266">
        <v>63452</v>
      </c>
      <c r="P1311" s="294">
        <v>0.9</v>
      </c>
      <c r="Q1311" s="267">
        <v>0.975879794385133</v>
      </c>
      <c r="R1311" s="267">
        <v>0.990391722099039</v>
      </c>
      <c r="S1311" s="267">
        <v>0.935606060606061</v>
      </c>
      <c r="T1311" s="295">
        <v>-0.0145119277139066</v>
      </c>
      <c r="U1311" s="266">
        <v>67862</v>
      </c>
      <c r="V1311" s="266">
        <v>51954</v>
      </c>
      <c r="W1311" s="267">
        <v>0.765583095104771</v>
      </c>
      <c r="X1311" s="267">
        <v>0.791617240015817</v>
      </c>
      <c r="Y1311" s="268">
        <v>0.807834441980783</v>
      </c>
      <c r="Z1311" s="268">
        <v>0.803451178451178</v>
      </c>
      <c r="AA1311" s="295">
        <v>-0.0162172019649669</v>
      </c>
      <c r="AB1311" s="264">
        <v>15683</v>
      </c>
      <c r="AC1311" s="264">
        <v>12636</v>
      </c>
      <c r="AD1311" s="264">
        <v>15569</v>
      </c>
      <c r="AE1311" s="264">
        <v>12375</v>
      </c>
      <c r="AF1311" s="268">
        <v>0.805713192628961</v>
      </c>
      <c r="AG1311" s="268">
        <v>0.79484873787655</v>
      </c>
      <c r="AH1311" s="295">
        <v>0.0108644547524118</v>
      </c>
    </row>
    <row r="1312" spans="1:34">
      <c r="A1312" s="315" t="s">
        <v>1972</v>
      </c>
      <c r="B1312" s="321" t="s">
        <v>3364</v>
      </c>
      <c r="C1312" s="293" t="s">
        <v>2414</v>
      </c>
      <c r="D1312" s="321" t="s">
        <v>2415</v>
      </c>
      <c r="E1312" s="263">
        <v>1827</v>
      </c>
      <c r="F1312" s="263">
        <v>1618</v>
      </c>
      <c r="G1312" s="263">
        <v>1514</v>
      </c>
      <c r="H1312" s="264">
        <v>889</v>
      </c>
      <c r="I1312" s="264">
        <v>873</v>
      </c>
      <c r="J1312" s="264">
        <v>831</v>
      </c>
      <c r="K1312" s="264">
        <v>1695</v>
      </c>
      <c r="L1312" s="264">
        <v>1545</v>
      </c>
      <c r="M1312" s="264">
        <v>1459</v>
      </c>
      <c r="N1312" s="267">
        <v>0.962461746353484</v>
      </c>
      <c r="O1312" s="266">
        <v>48433</v>
      </c>
      <c r="P1312" s="294">
        <v>0.9</v>
      </c>
      <c r="Q1312" s="267">
        <v>0.885604816639299</v>
      </c>
      <c r="R1312" s="267">
        <v>0.982002249718785</v>
      </c>
      <c r="S1312" s="267">
        <v>0.911504424778761</v>
      </c>
      <c r="T1312" s="295">
        <v>-0.0963974330794858</v>
      </c>
      <c r="U1312" s="266">
        <v>50322</v>
      </c>
      <c r="V1312" s="266">
        <v>45248</v>
      </c>
      <c r="W1312" s="267">
        <v>0.899169349389929</v>
      </c>
      <c r="X1312" s="267">
        <v>0.828680897646415</v>
      </c>
      <c r="Y1312" s="268">
        <v>0.934758155230596</v>
      </c>
      <c r="Z1312" s="268">
        <v>0.860766961651917</v>
      </c>
      <c r="AA1312" s="295">
        <v>-0.106077257584181</v>
      </c>
      <c r="AB1312" s="264">
        <v>11270</v>
      </c>
      <c r="AC1312" s="264">
        <v>10069</v>
      </c>
      <c r="AD1312" s="264">
        <v>11630</v>
      </c>
      <c r="AE1312" s="264">
        <v>10491</v>
      </c>
      <c r="AF1312" s="268">
        <v>0.893433895297249</v>
      </c>
      <c r="AG1312" s="268">
        <v>0.902063628546862</v>
      </c>
      <c r="AH1312" s="295">
        <v>-0.00862973324961225</v>
      </c>
    </row>
    <row r="1313" spans="1:34">
      <c r="A1313" s="315" t="s">
        <v>1972</v>
      </c>
      <c r="B1313" s="321" t="s">
        <v>3364</v>
      </c>
      <c r="C1313" s="293" t="s">
        <v>2416</v>
      </c>
      <c r="D1313" s="321" t="s">
        <v>2417</v>
      </c>
      <c r="E1313" s="263">
        <v>1767</v>
      </c>
      <c r="F1313" s="263">
        <v>1718</v>
      </c>
      <c r="G1313" s="263">
        <v>1548</v>
      </c>
      <c r="H1313" s="264">
        <v>948</v>
      </c>
      <c r="I1313" s="264">
        <v>941</v>
      </c>
      <c r="J1313" s="264">
        <v>836</v>
      </c>
      <c r="K1313" s="264">
        <v>1622</v>
      </c>
      <c r="L1313" s="264">
        <v>1607</v>
      </c>
      <c r="M1313" s="264">
        <v>1409</v>
      </c>
      <c r="N1313" s="267">
        <v>0.899014229905067</v>
      </c>
      <c r="O1313" s="266">
        <v>44414</v>
      </c>
      <c r="P1313" s="294">
        <v>0.9</v>
      </c>
      <c r="Q1313" s="267">
        <v>0.972269383135257</v>
      </c>
      <c r="R1313" s="267">
        <v>0.992616033755274</v>
      </c>
      <c r="S1313" s="267">
        <v>0.99075215782984</v>
      </c>
      <c r="T1313" s="295">
        <v>-0.0203466506200168</v>
      </c>
      <c r="U1313" s="266">
        <v>49403</v>
      </c>
      <c r="V1313" s="266">
        <v>42118</v>
      </c>
      <c r="W1313" s="267">
        <v>0.852539319474526</v>
      </c>
      <c r="X1313" s="267">
        <v>0.876061120543294</v>
      </c>
      <c r="Y1313" s="268">
        <v>0.881856540084388</v>
      </c>
      <c r="Z1313" s="268">
        <v>0.868680641183724</v>
      </c>
      <c r="AA1313" s="295">
        <v>-0.00579541954109442</v>
      </c>
      <c r="AB1313" s="264">
        <v>11133</v>
      </c>
      <c r="AC1313" s="264">
        <v>9819</v>
      </c>
      <c r="AD1313" s="264">
        <v>11079</v>
      </c>
      <c r="AE1313" s="264">
        <v>9643</v>
      </c>
      <c r="AF1313" s="268">
        <v>0.88197251414713</v>
      </c>
      <c r="AG1313" s="268">
        <v>0.870385413846015</v>
      </c>
      <c r="AH1313" s="295">
        <v>0.0115871003011152</v>
      </c>
    </row>
    <row r="1314" spans="1:34">
      <c r="A1314" s="315" t="s">
        <v>1972</v>
      </c>
      <c r="B1314" s="321" t="s">
        <v>3364</v>
      </c>
      <c r="C1314" s="293" t="s">
        <v>2418</v>
      </c>
      <c r="D1314" s="321" t="s">
        <v>2419</v>
      </c>
      <c r="E1314" s="263">
        <v>1862</v>
      </c>
      <c r="F1314" s="263">
        <v>1756</v>
      </c>
      <c r="G1314" s="263">
        <v>1757</v>
      </c>
      <c r="H1314" s="264">
        <v>1028</v>
      </c>
      <c r="I1314" s="264">
        <v>1013</v>
      </c>
      <c r="J1314" s="264">
        <v>971</v>
      </c>
      <c r="K1314" s="264">
        <v>1730</v>
      </c>
      <c r="L1314" s="264">
        <v>1706</v>
      </c>
      <c r="M1314" s="264">
        <v>1653</v>
      </c>
      <c r="N1314" s="267">
        <v>0.979770407209363</v>
      </c>
      <c r="O1314" s="266">
        <v>52404</v>
      </c>
      <c r="P1314" s="294">
        <v>0.9</v>
      </c>
      <c r="Q1314" s="267">
        <v>0.943071965628357</v>
      </c>
      <c r="R1314" s="267">
        <v>0.985408560311284</v>
      </c>
      <c r="S1314" s="267">
        <v>0.986127167630058</v>
      </c>
      <c r="T1314" s="295">
        <v>-0.0423365946829275</v>
      </c>
      <c r="U1314" s="266">
        <v>53486</v>
      </c>
      <c r="V1314" s="266">
        <v>51215</v>
      </c>
      <c r="W1314" s="267">
        <v>0.957540290917249</v>
      </c>
      <c r="X1314" s="267">
        <v>0.943609022556391</v>
      </c>
      <c r="Y1314" s="268">
        <v>0.944552529182879</v>
      </c>
      <c r="Z1314" s="268">
        <v>0.955491329479769</v>
      </c>
      <c r="AA1314" s="295">
        <v>-0.000943506626488344</v>
      </c>
      <c r="AB1314" s="264">
        <v>11961</v>
      </c>
      <c r="AC1314" s="264">
        <v>11409</v>
      </c>
      <c r="AD1314" s="264">
        <v>12265</v>
      </c>
      <c r="AE1314" s="264">
        <v>11741</v>
      </c>
      <c r="AF1314" s="268">
        <v>0.953850012540757</v>
      </c>
      <c r="AG1314" s="268">
        <v>0.957276803913575</v>
      </c>
      <c r="AH1314" s="295">
        <v>-0.00342679137281776</v>
      </c>
    </row>
    <row r="1315" spans="1:34">
      <c r="A1315" s="315" t="s">
        <v>1972</v>
      </c>
      <c r="B1315" s="321" t="s">
        <v>3364</v>
      </c>
      <c r="C1315" s="293" t="s">
        <v>2420</v>
      </c>
      <c r="D1315" s="321" t="s">
        <v>2421</v>
      </c>
      <c r="E1315" s="263">
        <v>2585</v>
      </c>
      <c r="F1315" s="263">
        <v>2563</v>
      </c>
      <c r="G1315" s="263">
        <v>2439</v>
      </c>
      <c r="H1315" s="264">
        <v>997</v>
      </c>
      <c r="I1315" s="264">
        <v>990</v>
      </c>
      <c r="J1315" s="264">
        <v>939</v>
      </c>
      <c r="K1315" s="264">
        <v>2053</v>
      </c>
      <c r="L1315" s="264">
        <v>2037</v>
      </c>
      <c r="M1315" s="264">
        <v>1940</v>
      </c>
      <c r="N1315" s="267">
        <v>0.98243883769541</v>
      </c>
      <c r="O1315" s="266">
        <v>66741</v>
      </c>
      <c r="P1315" s="294">
        <v>0.9</v>
      </c>
      <c r="Q1315" s="267">
        <v>0.991489361702128</v>
      </c>
      <c r="R1315" s="267">
        <v>0.992978936810431</v>
      </c>
      <c r="S1315" s="267">
        <v>0.992206527033609</v>
      </c>
      <c r="T1315" s="295">
        <v>-0.00148957510830361</v>
      </c>
      <c r="U1315" s="266">
        <v>67934</v>
      </c>
      <c r="V1315" s="266">
        <v>63367</v>
      </c>
      <c r="W1315" s="267">
        <v>0.932772985544793</v>
      </c>
      <c r="X1315" s="267">
        <v>0.943520309477756</v>
      </c>
      <c r="Y1315" s="268">
        <v>0.941825476429288</v>
      </c>
      <c r="Z1315" s="268">
        <v>0.944958597174866</v>
      </c>
      <c r="AA1315" s="295">
        <v>0.00169483304846851</v>
      </c>
      <c r="AB1315" s="264">
        <v>14740</v>
      </c>
      <c r="AC1315" s="264">
        <v>13865</v>
      </c>
      <c r="AD1315" s="264">
        <v>16002</v>
      </c>
      <c r="AE1315" s="264">
        <v>14840</v>
      </c>
      <c r="AF1315" s="268">
        <v>0.940637720488467</v>
      </c>
      <c r="AG1315" s="268">
        <v>0.927384076990376</v>
      </c>
      <c r="AH1315" s="295">
        <v>0.0132536434980906</v>
      </c>
    </row>
    <row r="1316" spans="1:34">
      <c r="A1316" s="315" t="s">
        <v>1972</v>
      </c>
      <c r="B1316" s="321" t="s">
        <v>3364</v>
      </c>
      <c r="C1316" s="293" t="s">
        <v>2422</v>
      </c>
      <c r="D1316" s="321" t="s">
        <v>2423</v>
      </c>
      <c r="E1316" s="263">
        <v>4266</v>
      </c>
      <c r="F1316" s="263">
        <v>4197</v>
      </c>
      <c r="G1316" s="263">
        <v>4002</v>
      </c>
      <c r="H1316" s="264">
        <v>1672</v>
      </c>
      <c r="I1316" s="264">
        <v>1642</v>
      </c>
      <c r="J1316" s="264">
        <v>1579</v>
      </c>
      <c r="K1316" s="264">
        <v>3296</v>
      </c>
      <c r="L1316" s="264">
        <v>3244</v>
      </c>
      <c r="M1316" s="264">
        <v>3153</v>
      </c>
      <c r="N1316" s="267">
        <v>0.983732560714549</v>
      </c>
      <c r="O1316" s="266">
        <v>106613</v>
      </c>
      <c r="P1316" s="294">
        <v>0.9</v>
      </c>
      <c r="Q1316" s="267">
        <v>0.983825597749648</v>
      </c>
      <c r="R1316" s="267">
        <v>0.982057416267943</v>
      </c>
      <c r="S1316" s="267">
        <v>0.984223300970874</v>
      </c>
      <c r="T1316" s="295">
        <v>0.00176818148170577</v>
      </c>
      <c r="U1316" s="266">
        <v>108376</v>
      </c>
      <c r="V1316" s="266">
        <v>102603</v>
      </c>
      <c r="W1316" s="267">
        <v>0.946731748726655</v>
      </c>
      <c r="X1316" s="267">
        <v>0.938115330520394</v>
      </c>
      <c r="Y1316" s="268">
        <v>0.944377990430622</v>
      </c>
      <c r="Z1316" s="268">
        <v>0.956614077669903</v>
      </c>
      <c r="AA1316" s="295">
        <v>-0.00626265991022812</v>
      </c>
      <c r="AB1316" s="264">
        <v>23746</v>
      </c>
      <c r="AC1316" s="264">
        <v>22508</v>
      </c>
      <c r="AD1316" s="264">
        <v>25582</v>
      </c>
      <c r="AE1316" s="264">
        <v>24298</v>
      </c>
      <c r="AF1316" s="268">
        <v>0.947864903562705</v>
      </c>
      <c r="AG1316" s="268">
        <v>0.949808459072786</v>
      </c>
      <c r="AH1316" s="295">
        <v>-0.0019435555100803</v>
      </c>
    </row>
    <row r="1317" spans="1:34">
      <c r="A1317" s="315" t="s">
        <v>1972</v>
      </c>
      <c r="B1317" s="321" t="s">
        <v>3364</v>
      </c>
      <c r="C1317" s="293" t="s">
        <v>2424</v>
      </c>
      <c r="D1317" s="321" t="s">
        <v>2425</v>
      </c>
      <c r="E1317" s="263">
        <v>2536</v>
      </c>
      <c r="F1317" s="263">
        <v>2394</v>
      </c>
      <c r="G1317" s="263">
        <v>1656</v>
      </c>
      <c r="H1317" s="264">
        <v>1395</v>
      </c>
      <c r="I1317" s="264">
        <v>1334</v>
      </c>
      <c r="J1317" s="264">
        <v>987</v>
      </c>
      <c r="K1317" s="264">
        <v>2267</v>
      </c>
      <c r="L1317" s="264">
        <v>2117</v>
      </c>
      <c r="M1317" s="264">
        <v>1534</v>
      </c>
      <c r="N1317" s="267">
        <v>0.96423944387947</v>
      </c>
      <c r="O1317" s="266">
        <v>69216</v>
      </c>
      <c r="P1317" s="294">
        <v>0.9</v>
      </c>
      <c r="Q1317" s="267">
        <v>0.944006309148265</v>
      </c>
      <c r="R1317" s="267">
        <v>0.956272401433692</v>
      </c>
      <c r="S1317" s="267">
        <v>0.933833259814733</v>
      </c>
      <c r="T1317" s="295">
        <v>-0.0122660922854267</v>
      </c>
      <c r="U1317" s="266">
        <v>71783</v>
      </c>
      <c r="V1317" s="266">
        <v>51299</v>
      </c>
      <c r="W1317" s="267">
        <v>0.71463995653567</v>
      </c>
      <c r="X1317" s="267">
        <v>0.652996845425868</v>
      </c>
      <c r="Y1317" s="268">
        <v>0.70752688172043</v>
      </c>
      <c r="Z1317" s="268">
        <v>0.676665196294663</v>
      </c>
      <c r="AA1317" s="295">
        <v>-0.0545300362945625</v>
      </c>
      <c r="AB1317" s="264">
        <v>16034</v>
      </c>
      <c r="AC1317" s="264">
        <v>10819</v>
      </c>
      <c r="AD1317" s="264">
        <v>16625</v>
      </c>
      <c r="AE1317" s="264">
        <v>11783</v>
      </c>
      <c r="AF1317" s="268">
        <v>0.674753648496944</v>
      </c>
      <c r="AG1317" s="268">
        <v>0.708751879699248</v>
      </c>
      <c r="AH1317" s="295">
        <v>-0.0339982312023042</v>
      </c>
    </row>
    <row r="1318" spans="1:34">
      <c r="A1318" s="315" t="s">
        <v>1972</v>
      </c>
      <c r="B1318" s="321" t="s">
        <v>3364</v>
      </c>
      <c r="C1318" s="293" t="s">
        <v>2426</v>
      </c>
      <c r="D1318" s="321" t="s">
        <v>2427</v>
      </c>
      <c r="E1318" s="263">
        <v>2954</v>
      </c>
      <c r="F1318" s="263">
        <v>2905</v>
      </c>
      <c r="G1318" s="263">
        <v>2377</v>
      </c>
      <c r="H1318" s="264">
        <v>1223</v>
      </c>
      <c r="I1318" s="264">
        <v>1183</v>
      </c>
      <c r="J1318" s="264">
        <v>1069</v>
      </c>
      <c r="K1318" s="264">
        <v>2131</v>
      </c>
      <c r="L1318" s="264">
        <v>2086</v>
      </c>
      <c r="M1318" s="264">
        <v>1739</v>
      </c>
      <c r="N1318" s="267">
        <v>0.986468453079962</v>
      </c>
      <c r="O1318" s="266">
        <v>73922</v>
      </c>
      <c r="P1318" s="294">
        <v>0.9</v>
      </c>
      <c r="Q1318" s="267">
        <v>0.983412322274882</v>
      </c>
      <c r="R1318" s="267">
        <v>0.967293540474244</v>
      </c>
      <c r="S1318" s="267">
        <v>0.978883153449085</v>
      </c>
      <c r="T1318" s="295">
        <v>0.0161187818006379</v>
      </c>
      <c r="U1318" s="266">
        <v>74936</v>
      </c>
      <c r="V1318" s="266">
        <v>62231</v>
      </c>
      <c r="W1318" s="267">
        <v>0.830455321874666</v>
      </c>
      <c r="X1318" s="267">
        <v>0.80467163168585</v>
      </c>
      <c r="Y1318" s="268">
        <v>0.874080130825838</v>
      </c>
      <c r="Z1318" s="268">
        <v>0.816048803378695</v>
      </c>
      <c r="AA1318" s="295">
        <v>-0.0694084991399885</v>
      </c>
      <c r="AB1318" s="264">
        <v>16376</v>
      </c>
      <c r="AC1318" s="264">
        <v>13589</v>
      </c>
      <c r="AD1318" s="264">
        <v>18291</v>
      </c>
      <c r="AE1318" s="264">
        <v>15301</v>
      </c>
      <c r="AF1318" s="268">
        <v>0.829811919882755</v>
      </c>
      <c r="AG1318" s="268">
        <v>0.836531627576404</v>
      </c>
      <c r="AH1318" s="295">
        <v>-0.00671970769364838</v>
      </c>
    </row>
    <row r="1319" spans="1:34">
      <c r="A1319" s="315" t="s">
        <v>1972</v>
      </c>
      <c r="B1319" s="321" t="s">
        <v>3364</v>
      </c>
      <c r="C1319" s="293" t="s">
        <v>2428</v>
      </c>
      <c r="D1319" s="321" t="s">
        <v>2429</v>
      </c>
      <c r="E1319" s="263">
        <v>1681</v>
      </c>
      <c r="F1319" s="263">
        <v>1671</v>
      </c>
      <c r="G1319" s="263">
        <v>1609</v>
      </c>
      <c r="H1319" s="264">
        <v>696</v>
      </c>
      <c r="I1319" s="264">
        <v>689</v>
      </c>
      <c r="J1319" s="264">
        <v>680</v>
      </c>
      <c r="K1319" s="264">
        <v>1319</v>
      </c>
      <c r="L1319" s="264">
        <v>1308</v>
      </c>
      <c r="M1319" s="264">
        <v>1288</v>
      </c>
      <c r="N1319" s="267">
        <v>0.994752475247525</v>
      </c>
      <c r="O1319" s="266">
        <v>40188</v>
      </c>
      <c r="P1319" s="294">
        <v>0.9</v>
      </c>
      <c r="Q1319" s="267">
        <v>0.994051160023795</v>
      </c>
      <c r="R1319" s="267">
        <v>0.989942528735632</v>
      </c>
      <c r="S1319" s="267">
        <v>0.991660348749052</v>
      </c>
      <c r="T1319" s="295">
        <v>0.00410863128816319</v>
      </c>
      <c r="U1319" s="266">
        <v>40400</v>
      </c>
      <c r="V1319" s="266">
        <v>39247</v>
      </c>
      <c r="W1319" s="267">
        <v>0.971460396039604</v>
      </c>
      <c r="X1319" s="267">
        <v>0.957168352171327</v>
      </c>
      <c r="Y1319" s="268">
        <v>0.977011494252874</v>
      </c>
      <c r="Z1319" s="268">
        <v>0.976497346474602</v>
      </c>
      <c r="AA1319" s="295">
        <v>-0.019843142081547</v>
      </c>
      <c r="AB1319" s="264">
        <v>9043</v>
      </c>
      <c r="AC1319" s="264">
        <v>8791</v>
      </c>
      <c r="AD1319" s="264">
        <v>9989</v>
      </c>
      <c r="AE1319" s="264">
        <v>9728</v>
      </c>
      <c r="AF1319" s="268">
        <v>0.97213314165653</v>
      </c>
      <c r="AG1319" s="268">
        <v>0.973871258384223</v>
      </c>
      <c r="AH1319" s="295">
        <v>-0.00173811672769275</v>
      </c>
    </row>
    <row r="1320" spans="1:34">
      <c r="A1320" s="315" t="s">
        <v>1972</v>
      </c>
      <c r="B1320" s="321" t="s">
        <v>3364</v>
      </c>
      <c r="C1320" s="293" t="s">
        <v>2430</v>
      </c>
      <c r="D1320" s="321" t="s">
        <v>2431</v>
      </c>
      <c r="E1320" s="263">
        <v>3388</v>
      </c>
      <c r="F1320" s="263">
        <v>3353</v>
      </c>
      <c r="G1320" s="263">
        <v>3173</v>
      </c>
      <c r="H1320" s="264">
        <v>1400</v>
      </c>
      <c r="I1320" s="264">
        <v>1381</v>
      </c>
      <c r="J1320" s="264">
        <v>1315</v>
      </c>
      <c r="K1320" s="264">
        <v>2717</v>
      </c>
      <c r="L1320" s="264">
        <v>2687</v>
      </c>
      <c r="M1320" s="264">
        <v>2555</v>
      </c>
      <c r="N1320" s="267">
        <v>0.96756919653206</v>
      </c>
      <c r="O1320" s="266">
        <v>83478</v>
      </c>
      <c r="P1320" s="294">
        <v>0.9</v>
      </c>
      <c r="Q1320" s="267">
        <v>0.989669421487603</v>
      </c>
      <c r="R1320" s="267">
        <v>0.986428571428571</v>
      </c>
      <c r="S1320" s="267">
        <v>0.988958410011042</v>
      </c>
      <c r="T1320" s="295">
        <v>0.00324085005903185</v>
      </c>
      <c r="U1320" s="266">
        <v>86276</v>
      </c>
      <c r="V1320" s="266">
        <v>80839</v>
      </c>
      <c r="W1320" s="267">
        <v>0.936981315777273</v>
      </c>
      <c r="X1320" s="267">
        <v>0.936540731995277</v>
      </c>
      <c r="Y1320" s="268">
        <v>0.939285714285714</v>
      </c>
      <c r="Z1320" s="268">
        <v>0.940375414059625</v>
      </c>
      <c r="AA1320" s="295">
        <v>-0.00274498229043685</v>
      </c>
      <c r="AB1320" s="264">
        <v>19346</v>
      </c>
      <c r="AC1320" s="264">
        <v>18142</v>
      </c>
      <c r="AD1320" s="264">
        <v>21187</v>
      </c>
      <c r="AE1320" s="264">
        <v>19917</v>
      </c>
      <c r="AF1320" s="268">
        <v>0.937764912643441</v>
      </c>
      <c r="AG1320" s="268">
        <v>0.940057582479823</v>
      </c>
      <c r="AH1320" s="295">
        <v>-0.00229266983638199</v>
      </c>
    </row>
    <row r="1321" spans="1:34">
      <c r="A1321" s="315" t="s">
        <v>1972</v>
      </c>
      <c r="B1321" s="321" t="s">
        <v>3364</v>
      </c>
      <c r="C1321" s="293" t="s">
        <v>2432</v>
      </c>
      <c r="D1321" s="321" t="s">
        <v>2433</v>
      </c>
      <c r="E1321" s="263">
        <v>1938</v>
      </c>
      <c r="F1321" s="263">
        <v>1919</v>
      </c>
      <c r="G1321" s="263">
        <v>1798</v>
      </c>
      <c r="H1321" s="264">
        <v>758</v>
      </c>
      <c r="I1321" s="264">
        <v>748</v>
      </c>
      <c r="J1321" s="264">
        <v>706</v>
      </c>
      <c r="K1321" s="264">
        <v>1660</v>
      </c>
      <c r="L1321" s="264">
        <v>1651</v>
      </c>
      <c r="M1321" s="264">
        <v>1587</v>
      </c>
      <c r="N1321" s="267">
        <v>0.990362940750698</v>
      </c>
      <c r="O1321" s="266">
        <v>47889</v>
      </c>
      <c r="P1321" s="294">
        <v>0.9</v>
      </c>
      <c r="Q1321" s="267">
        <v>0.990196078431373</v>
      </c>
      <c r="R1321" s="267">
        <v>0.986807387862797</v>
      </c>
      <c r="S1321" s="267">
        <v>0.994578313253012</v>
      </c>
      <c r="T1321" s="295">
        <v>0.00338869056857571</v>
      </c>
      <c r="U1321" s="266">
        <v>48355</v>
      </c>
      <c r="V1321" s="266">
        <v>46175</v>
      </c>
      <c r="W1321" s="267">
        <v>0.954916761451763</v>
      </c>
      <c r="X1321" s="267">
        <v>0.927760577915377</v>
      </c>
      <c r="Y1321" s="268">
        <v>0.931398416886544</v>
      </c>
      <c r="Z1321" s="268">
        <v>0.956024096385542</v>
      </c>
      <c r="AA1321" s="295">
        <v>-0.00363783897116687</v>
      </c>
      <c r="AB1321" s="264">
        <v>10821</v>
      </c>
      <c r="AC1321" s="264">
        <v>10292</v>
      </c>
      <c r="AD1321" s="264">
        <v>11830</v>
      </c>
      <c r="AE1321" s="264">
        <v>11294</v>
      </c>
      <c r="AF1321" s="268">
        <v>0.951113575455134</v>
      </c>
      <c r="AG1321" s="268">
        <v>0.95469146238377</v>
      </c>
      <c r="AH1321" s="295">
        <v>-0.00357788692863659</v>
      </c>
    </row>
    <row r="1322" spans="1:34">
      <c r="A1322" s="315" t="s">
        <v>1972</v>
      </c>
      <c r="B1322" s="321" t="s">
        <v>3364</v>
      </c>
      <c r="C1322" s="293" t="s">
        <v>2434</v>
      </c>
      <c r="D1322" s="321" t="s">
        <v>2435</v>
      </c>
      <c r="E1322" s="263">
        <v>2615</v>
      </c>
      <c r="F1322" s="263">
        <v>2592</v>
      </c>
      <c r="G1322" s="263">
        <v>2534</v>
      </c>
      <c r="H1322" s="264">
        <v>1463</v>
      </c>
      <c r="I1322" s="264">
        <v>1450</v>
      </c>
      <c r="J1322" s="264">
        <v>1404</v>
      </c>
      <c r="K1322" s="264">
        <v>2467</v>
      </c>
      <c r="L1322" s="264">
        <v>2460</v>
      </c>
      <c r="M1322" s="264">
        <v>2421</v>
      </c>
      <c r="N1322" s="267">
        <v>0.991975396384406</v>
      </c>
      <c r="O1322" s="266">
        <v>76766</v>
      </c>
      <c r="P1322" s="294">
        <v>0.9</v>
      </c>
      <c r="Q1322" s="267">
        <v>0.991204588910134</v>
      </c>
      <c r="R1322" s="267">
        <v>0.991114149008886</v>
      </c>
      <c r="S1322" s="267">
        <v>0.997162545601946</v>
      </c>
      <c r="T1322" s="295">
        <v>9.04399012480184e-5</v>
      </c>
      <c r="U1322" s="266">
        <v>77387</v>
      </c>
      <c r="V1322" s="266">
        <v>74373</v>
      </c>
      <c r="W1322" s="267">
        <v>0.961052890020288</v>
      </c>
      <c r="X1322" s="267">
        <v>0.969024856596558</v>
      </c>
      <c r="Y1322" s="268">
        <v>0.959671907040328</v>
      </c>
      <c r="Z1322" s="268">
        <v>0.9813538710985</v>
      </c>
      <c r="AA1322" s="295">
        <v>0.00935294955623023</v>
      </c>
      <c r="AB1322" s="264">
        <v>16999</v>
      </c>
      <c r="AC1322" s="264">
        <v>16547</v>
      </c>
      <c r="AD1322" s="264">
        <v>17204</v>
      </c>
      <c r="AE1322" s="264">
        <v>16658</v>
      </c>
      <c r="AF1322" s="268">
        <v>0.973410200600035</v>
      </c>
      <c r="AG1322" s="268">
        <v>0.968263194605906</v>
      </c>
      <c r="AH1322" s="295">
        <v>0.00514700599412965</v>
      </c>
    </row>
    <row r="1323" spans="1:34">
      <c r="A1323" s="315" t="s">
        <v>1972</v>
      </c>
      <c r="B1323" s="321" t="s">
        <v>3364</v>
      </c>
      <c r="C1323" s="293" t="s">
        <v>2436</v>
      </c>
      <c r="D1323" s="321" t="s">
        <v>2437</v>
      </c>
      <c r="E1323" s="263">
        <v>2653</v>
      </c>
      <c r="F1323" s="263">
        <v>2576</v>
      </c>
      <c r="G1323" s="263">
        <v>2527</v>
      </c>
      <c r="H1323" s="264">
        <v>1136</v>
      </c>
      <c r="I1323" s="264">
        <v>1109</v>
      </c>
      <c r="J1323" s="264">
        <v>1062</v>
      </c>
      <c r="K1323" s="264">
        <v>1964</v>
      </c>
      <c r="L1323" s="264">
        <v>1900</v>
      </c>
      <c r="M1323" s="264">
        <v>1849</v>
      </c>
      <c r="N1323" s="267">
        <v>0.969083746268197</v>
      </c>
      <c r="O1323" s="266">
        <v>62973</v>
      </c>
      <c r="P1323" s="294">
        <v>0.9</v>
      </c>
      <c r="Q1323" s="267">
        <v>0.970976253298153</v>
      </c>
      <c r="R1323" s="267">
        <v>0.976232394366197</v>
      </c>
      <c r="S1323" s="267">
        <v>0.967413441955194</v>
      </c>
      <c r="T1323" s="295">
        <v>-0.00525614106804406</v>
      </c>
      <c r="U1323" s="266">
        <v>64982</v>
      </c>
      <c r="V1323" s="266">
        <v>61641</v>
      </c>
      <c r="W1323" s="267">
        <v>0.948585762211074</v>
      </c>
      <c r="X1323" s="267">
        <v>0.952506596306069</v>
      </c>
      <c r="Y1323" s="268">
        <v>0.934859154929577</v>
      </c>
      <c r="Z1323" s="268">
        <v>0.941446028513238</v>
      </c>
      <c r="AA1323" s="295">
        <v>0.0176474413764911</v>
      </c>
      <c r="AB1323" s="264">
        <v>14470</v>
      </c>
      <c r="AC1323" s="264">
        <v>13698</v>
      </c>
      <c r="AD1323" s="264">
        <v>15962</v>
      </c>
      <c r="AE1323" s="264">
        <v>15178</v>
      </c>
      <c r="AF1323" s="268">
        <v>0.946648237733241</v>
      </c>
      <c r="AG1323" s="268">
        <v>0.950883347951385</v>
      </c>
      <c r="AH1323" s="295">
        <v>-0.00423511021814338</v>
      </c>
    </row>
    <row r="1324" spans="1:34">
      <c r="A1324" s="315" t="s">
        <v>1972</v>
      </c>
      <c r="B1324" s="321" t="s">
        <v>3364</v>
      </c>
      <c r="C1324" s="293" t="s">
        <v>2438</v>
      </c>
      <c r="D1324" s="321" t="s">
        <v>2439</v>
      </c>
      <c r="E1324" s="263">
        <v>1440</v>
      </c>
      <c r="F1324" s="263">
        <v>1401</v>
      </c>
      <c r="G1324" s="263">
        <v>1291</v>
      </c>
      <c r="H1324" s="264">
        <v>544</v>
      </c>
      <c r="I1324" s="264">
        <v>531</v>
      </c>
      <c r="J1324" s="264">
        <v>495</v>
      </c>
      <c r="K1324" s="264">
        <v>1026</v>
      </c>
      <c r="L1324" s="264">
        <v>1003</v>
      </c>
      <c r="M1324" s="264">
        <v>936</v>
      </c>
      <c r="N1324" s="267">
        <v>0.972928490351873</v>
      </c>
      <c r="O1324" s="266">
        <v>34286</v>
      </c>
      <c r="P1324" s="294">
        <v>0.9</v>
      </c>
      <c r="Q1324" s="267">
        <v>0.972916666666667</v>
      </c>
      <c r="R1324" s="267">
        <v>0.976102941176471</v>
      </c>
      <c r="S1324" s="267">
        <v>0.977582846003899</v>
      </c>
      <c r="T1324" s="295">
        <v>-0.00318627450980391</v>
      </c>
      <c r="U1324" s="266">
        <v>35240</v>
      </c>
      <c r="V1324" s="266">
        <v>31896</v>
      </c>
      <c r="W1324" s="267">
        <v>0.905107832009081</v>
      </c>
      <c r="X1324" s="267">
        <v>0.896527777777778</v>
      </c>
      <c r="Y1324" s="268">
        <v>0.909926470588235</v>
      </c>
      <c r="Z1324" s="268">
        <v>0.912280701754386</v>
      </c>
      <c r="AA1324" s="295">
        <v>-0.0133986928104575</v>
      </c>
      <c r="AB1324" s="264">
        <v>7777</v>
      </c>
      <c r="AC1324" s="264">
        <v>7070</v>
      </c>
      <c r="AD1324" s="264">
        <v>8491</v>
      </c>
      <c r="AE1324" s="264">
        <v>7567</v>
      </c>
      <c r="AF1324" s="268">
        <v>0.909090909090909</v>
      </c>
      <c r="AG1324" s="268">
        <v>0.891178895300907</v>
      </c>
      <c r="AH1324" s="295">
        <v>0.0179120137900022</v>
      </c>
    </row>
    <row r="1325" spans="1:34">
      <c r="A1325" s="315" t="s">
        <v>1972</v>
      </c>
      <c r="B1325" s="321" t="s">
        <v>3364</v>
      </c>
      <c r="C1325" s="293" t="s">
        <v>2440</v>
      </c>
      <c r="D1325" s="321" t="s">
        <v>2441</v>
      </c>
      <c r="E1325" s="263">
        <v>3654</v>
      </c>
      <c r="F1325" s="263">
        <v>3601</v>
      </c>
      <c r="G1325" s="263">
        <v>3223</v>
      </c>
      <c r="H1325" s="264">
        <v>2006</v>
      </c>
      <c r="I1325" s="264">
        <v>1991</v>
      </c>
      <c r="J1325" s="264">
        <v>1837</v>
      </c>
      <c r="K1325" s="264">
        <v>3266</v>
      </c>
      <c r="L1325" s="264">
        <v>3241</v>
      </c>
      <c r="M1325" s="264">
        <v>3028</v>
      </c>
      <c r="N1325" s="267">
        <v>0.981761454461414</v>
      </c>
      <c r="O1325" s="266">
        <v>101952</v>
      </c>
      <c r="P1325" s="294">
        <v>0.9</v>
      </c>
      <c r="Q1325" s="267">
        <v>0.985495347564313</v>
      </c>
      <c r="R1325" s="267">
        <v>0.992522432701894</v>
      </c>
      <c r="S1325" s="267">
        <v>0.992345376607471</v>
      </c>
      <c r="T1325" s="295">
        <v>-0.00702708513758121</v>
      </c>
      <c r="U1325" s="266">
        <v>103846</v>
      </c>
      <c r="V1325" s="266">
        <v>90542</v>
      </c>
      <c r="W1325" s="267">
        <v>0.871887217610693</v>
      </c>
      <c r="X1325" s="267">
        <v>0.882047071702244</v>
      </c>
      <c r="Y1325" s="268">
        <v>0.915752741774676</v>
      </c>
      <c r="Z1325" s="268">
        <v>0.927127985303123</v>
      </c>
      <c r="AA1325" s="295">
        <v>-0.0337056700724319</v>
      </c>
      <c r="AB1325" s="264">
        <v>22796</v>
      </c>
      <c r="AC1325" s="264">
        <v>20349</v>
      </c>
      <c r="AD1325" s="264">
        <v>23648</v>
      </c>
      <c r="AE1325" s="264">
        <v>20575</v>
      </c>
      <c r="AF1325" s="268">
        <v>0.892656606422179</v>
      </c>
      <c r="AG1325" s="268">
        <v>0.870052435723951</v>
      </c>
      <c r="AH1325" s="295">
        <v>0.0226041706982281</v>
      </c>
    </row>
    <row r="1326" spans="1:34">
      <c r="A1326" s="315" t="s">
        <v>1972</v>
      </c>
      <c r="B1326" s="321" t="s">
        <v>3364</v>
      </c>
      <c r="C1326" s="293" t="s">
        <v>2442</v>
      </c>
      <c r="D1326" s="321" t="s">
        <v>2443</v>
      </c>
      <c r="E1326" s="263">
        <v>1141</v>
      </c>
      <c r="F1326" s="263">
        <v>1118</v>
      </c>
      <c r="G1326" s="263">
        <v>1056</v>
      </c>
      <c r="H1326" s="264">
        <v>450</v>
      </c>
      <c r="I1326" s="264">
        <v>444</v>
      </c>
      <c r="J1326" s="264">
        <v>424</v>
      </c>
      <c r="K1326" s="264">
        <v>870</v>
      </c>
      <c r="L1326" s="264">
        <v>861</v>
      </c>
      <c r="M1326" s="264">
        <v>839</v>
      </c>
      <c r="N1326" s="267">
        <v>0.974365473043919</v>
      </c>
      <c r="O1326" s="266">
        <v>26911</v>
      </c>
      <c r="P1326" s="294">
        <v>0.9</v>
      </c>
      <c r="Q1326" s="267">
        <v>0.979842243645925</v>
      </c>
      <c r="R1326" s="267">
        <v>0.986666666666667</v>
      </c>
      <c r="S1326" s="267">
        <v>0.989655172413793</v>
      </c>
      <c r="T1326" s="295">
        <v>-0.00682442302074204</v>
      </c>
      <c r="U1326" s="266">
        <v>27619</v>
      </c>
      <c r="V1326" s="266">
        <v>26296</v>
      </c>
      <c r="W1326" s="267">
        <v>0.952098193272747</v>
      </c>
      <c r="X1326" s="267">
        <v>0.925503943908852</v>
      </c>
      <c r="Y1326" s="268">
        <v>0.942222222222222</v>
      </c>
      <c r="Z1326" s="268">
        <v>0.964367816091954</v>
      </c>
      <c r="AA1326" s="295">
        <v>-0.0167182783133702</v>
      </c>
      <c r="AB1326" s="264">
        <v>6069</v>
      </c>
      <c r="AC1326" s="264">
        <v>5754</v>
      </c>
      <c r="AD1326" s="264">
        <v>6820</v>
      </c>
      <c r="AE1326" s="264">
        <v>6526</v>
      </c>
      <c r="AF1326" s="268">
        <v>0.948096885813149</v>
      </c>
      <c r="AG1326" s="268">
        <v>0.956891495601173</v>
      </c>
      <c r="AH1326" s="295">
        <v>-0.00879460978802427</v>
      </c>
    </row>
    <row r="1327" spans="1:34">
      <c r="A1327" s="315" t="s">
        <v>1972</v>
      </c>
      <c r="B1327" s="321" t="s">
        <v>3363</v>
      </c>
      <c r="C1327" s="293" t="s">
        <v>2444</v>
      </c>
      <c r="D1327" s="321" t="s">
        <v>2445</v>
      </c>
      <c r="E1327" s="263">
        <v>0</v>
      </c>
      <c r="F1327" s="263">
        <v>0</v>
      </c>
      <c r="G1327" s="263">
        <v>0</v>
      </c>
      <c r="H1327" s="264">
        <v>0</v>
      </c>
      <c r="I1327" s="264">
        <v>0</v>
      </c>
      <c r="J1327" s="264">
        <v>0</v>
      </c>
      <c r="K1327" s="264">
        <v>0</v>
      </c>
      <c r="L1327" s="264">
        <v>0</v>
      </c>
      <c r="M1327" s="264">
        <v>0</v>
      </c>
      <c r="N1327" s="267">
        <v>0</v>
      </c>
      <c r="O1327" s="266">
        <v>0</v>
      </c>
      <c r="P1327" s="294">
        <v>0.9</v>
      </c>
      <c r="Q1327" s="267">
        <v>0</v>
      </c>
      <c r="R1327" s="267">
        <v>0</v>
      </c>
      <c r="S1327" s="267">
        <v>0</v>
      </c>
      <c r="T1327" s="295">
        <v>0</v>
      </c>
      <c r="U1327" s="266">
        <v>7</v>
      </c>
      <c r="V1327" s="266">
        <v>6</v>
      </c>
      <c r="W1327" s="267">
        <v>0.857142857142857</v>
      </c>
      <c r="X1327" s="267">
        <v>0</v>
      </c>
      <c r="Y1327" s="268">
        <v>0</v>
      </c>
      <c r="Z1327" s="268">
        <v>0</v>
      </c>
      <c r="AA1327" s="295">
        <v>0</v>
      </c>
      <c r="AB1327" s="264">
        <v>0</v>
      </c>
      <c r="AC1327" s="264">
        <v>0</v>
      </c>
      <c r="AD1327" s="264">
        <v>3</v>
      </c>
      <c r="AE1327" s="264">
        <v>3</v>
      </c>
      <c r="AF1327" s="268">
        <v>0</v>
      </c>
      <c r="AG1327" s="268">
        <v>1</v>
      </c>
      <c r="AH1327" s="295">
        <v>-1</v>
      </c>
    </row>
    <row r="1328" spans="1:34">
      <c r="A1328" s="315" t="s">
        <v>1972</v>
      </c>
      <c r="B1328" s="321" t="s">
        <v>3363</v>
      </c>
      <c r="C1328" s="293" t="s">
        <v>2446</v>
      </c>
      <c r="D1328" s="321" t="s">
        <v>2447</v>
      </c>
      <c r="E1328" s="263">
        <v>3023</v>
      </c>
      <c r="F1328" s="263">
        <v>2991</v>
      </c>
      <c r="G1328" s="263">
        <v>2835</v>
      </c>
      <c r="H1328" s="264">
        <v>1625</v>
      </c>
      <c r="I1328" s="264">
        <v>1599</v>
      </c>
      <c r="J1328" s="264">
        <v>1529</v>
      </c>
      <c r="K1328" s="264">
        <v>2472</v>
      </c>
      <c r="L1328" s="264">
        <v>2291</v>
      </c>
      <c r="M1328" s="264">
        <v>2192</v>
      </c>
      <c r="N1328" s="267">
        <v>0.982980484920166</v>
      </c>
      <c r="O1328" s="266">
        <v>83111</v>
      </c>
      <c r="P1328" s="294">
        <v>0.9</v>
      </c>
      <c r="Q1328" s="267">
        <v>0.989414488918293</v>
      </c>
      <c r="R1328" s="267">
        <v>0.984</v>
      </c>
      <c r="S1328" s="267">
        <v>0.926779935275081</v>
      </c>
      <c r="T1328" s="295">
        <v>0.0054144889182931</v>
      </c>
      <c r="U1328" s="266">
        <v>84550</v>
      </c>
      <c r="V1328" s="266">
        <v>80852</v>
      </c>
      <c r="W1328" s="267">
        <v>0.956262566528681</v>
      </c>
      <c r="X1328" s="267">
        <v>0.937810122394972</v>
      </c>
      <c r="Y1328" s="268">
        <v>0.940923076923077</v>
      </c>
      <c r="Z1328" s="268">
        <v>0.886731391585761</v>
      </c>
      <c r="AA1328" s="295">
        <v>-0.00311295452810512</v>
      </c>
      <c r="AB1328" s="264">
        <v>18639</v>
      </c>
      <c r="AC1328" s="264">
        <v>17502</v>
      </c>
      <c r="AD1328" s="264">
        <v>19519</v>
      </c>
      <c r="AE1328" s="264">
        <v>18671</v>
      </c>
      <c r="AF1328" s="268">
        <v>0.938998873330114</v>
      </c>
      <c r="AG1328" s="268">
        <v>0.956555151390952</v>
      </c>
      <c r="AH1328" s="295">
        <v>-0.0175562780608381</v>
      </c>
    </row>
    <row r="1329" spans="1:34">
      <c r="A1329" s="315" t="s">
        <v>1972</v>
      </c>
      <c r="B1329" s="321" t="s">
        <v>3363</v>
      </c>
      <c r="C1329" s="293" t="s">
        <v>2448</v>
      </c>
      <c r="D1329" s="321" t="s">
        <v>2449</v>
      </c>
      <c r="E1329" s="263">
        <v>3479</v>
      </c>
      <c r="F1329" s="263">
        <v>3435</v>
      </c>
      <c r="G1329" s="263">
        <v>3223</v>
      </c>
      <c r="H1329" s="264">
        <v>1951</v>
      </c>
      <c r="I1329" s="264">
        <v>1921</v>
      </c>
      <c r="J1329" s="264">
        <v>1831</v>
      </c>
      <c r="K1329" s="264">
        <v>2817</v>
      </c>
      <c r="L1329" s="264">
        <v>2779</v>
      </c>
      <c r="M1329" s="264">
        <v>2644</v>
      </c>
      <c r="N1329" s="267">
        <v>0.986838895782296</v>
      </c>
      <c r="O1329" s="266">
        <v>93052</v>
      </c>
      <c r="P1329" s="294">
        <v>0.9</v>
      </c>
      <c r="Q1329" s="267">
        <v>0.987352687553895</v>
      </c>
      <c r="R1329" s="267">
        <v>0.984623270117888</v>
      </c>
      <c r="S1329" s="267">
        <v>0.986510472133475</v>
      </c>
      <c r="T1329" s="295">
        <v>0.00272941743600652</v>
      </c>
      <c r="U1329" s="266">
        <v>94293</v>
      </c>
      <c r="V1329" s="266">
        <v>88802</v>
      </c>
      <c r="W1329" s="267">
        <v>0.94176662106413</v>
      </c>
      <c r="X1329" s="267">
        <v>0.926415636677206</v>
      </c>
      <c r="Y1329" s="268">
        <v>0.938493080471553</v>
      </c>
      <c r="Z1329" s="268">
        <v>0.938587149449769</v>
      </c>
      <c r="AA1329" s="295">
        <v>-0.0120774437943469</v>
      </c>
      <c r="AB1329" s="264">
        <v>21531</v>
      </c>
      <c r="AC1329" s="264">
        <v>20147</v>
      </c>
      <c r="AD1329" s="264">
        <v>21560</v>
      </c>
      <c r="AE1329" s="264">
        <v>20358</v>
      </c>
      <c r="AF1329" s="268">
        <v>0.935720588918304</v>
      </c>
      <c r="AG1329" s="268">
        <v>0.944248608534323</v>
      </c>
      <c r="AH1329" s="295">
        <v>-0.00852801961601901</v>
      </c>
    </row>
    <row r="1330" spans="1:34">
      <c r="A1330" s="315" t="s">
        <v>1972</v>
      </c>
      <c r="B1330" s="321" t="s">
        <v>3363</v>
      </c>
      <c r="C1330" s="293" t="s">
        <v>2450</v>
      </c>
      <c r="D1330" s="321" t="s">
        <v>2451</v>
      </c>
      <c r="E1330" s="263">
        <v>5884</v>
      </c>
      <c r="F1330" s="263">
        <v>5831</v>
      </c>
      <c r="G1330" s="263">
        <v>5544</v>
      </c>
      <c r="H1330" s="264">
        <v>3365</v>
      </c>
      <c r="I1330" s="264">
        <v>3331</v>
      </c>
      <c r="J1330" s="264">
        <v>3204</v>
      </c>
      <c r="K1330" s="264">
        <v>4517</v>
      </c>
      <c r="L1330" s="264">
        <v>4470</v>
      </c>
      <c r="M1330" s="264">
        <v>4278</v>
      </c>
      <c r="N1330" s="267">
        <v>0.986535762578264</v>
      </c>
      <c r="O1330" s="266">
        <v>153942</v>
      </c>
      <c r="P1330" s="294">
        <v>0.9</v>
      </c>
      <c r="Q1330" s="267">
        <v>0.990992522093814</v>
      </c>
      <c r="R1330" s="267">
        <v>0.989895988112927</v>
      </c>
      <c r="S1330" s="267">
        <v>0.989594863847686</v>
      </c>
      <c r="T1330" s="295">
        <v>0.00109653398088649</v>
      </c>
      <c r="U1330" s="266">
        <v>156043</v>
      </c>
      <c r="V1330" s="266">
        <v>148110</v>
      </c>
      <c r="W1330" s="267">
        <v>0.949161449087751</v>
      </c>
      <c r="X1330" s="267">
        <v>0.942216179469748</v>
      </c>
      <c r="Y1330" s="268">
        <v>0.952154531946508</v>
      </c>
      <c r="Z1330" s="268">
        <v>0.947088775736108</v>
      </c>
      <c r="AA1330" s="295">
        <v>-0.00993835247675967</v>
      </c>
      <c r="AB1330" s="264">
        <v>34991</v>
      </c>
      <c r="AC1330" s="264">
        <v>33223</v>
      </c>
      <c r="AD1330" s="264">
        <v>35105</v>
      </c>
      <c r="AE1330" s="264">
        <v>33223</v>
      </c>
      <c r="AF1330" s="268">
        <v>0.949472721556972</v>
      </c>
      <c r="AG1330" s="268">
        <v>0.946389403218915</v>
      </c>
      <c r="AH1330" s="295">
        <v>0.00308331833805708</v>
      </c>
    </row>
    <row r="1331" spans="1:34">
      <c r="A1331" s="315" t="s">
        <v>1972</v>
      </c>
      <c r="B1331" s="321" t="s">
        <v>3363</v>
      </c>
      <c r="C1331" s="293" t="s">
        <v>2452</v>
      </c>
      <c r="D1331" s="321" t="s">
        <v>2453</v>
      </c>
      <c r="E1331" s="263">
        <v>4992</v>
      </c>
      <c r="F1331" s="263">
        <v>4860</v>
      </c>
      <c r="G1331" s="263">
        <v>4730</v>
      </c>
      <c r="H1331" s="264">
        <v>2703</v>
      </c>
      <c r="I1331" s="264">
        <v>2652</v>
      </c>
      <c r="J1331" s="264">
        <v>2609</v>
      </c>
      <c r="K1331" s="264">
        <v>3915</v>
      </c>
      <c r="L1331" s="264">
        <v>3850</v>
      </c>
      <c r="M1331" s="264">
        <v>3698</v>
      </c>
      <c r="N1331" s="267">
        <v>0.97201920265883</v>
      </c>
      <c r="O1331" s="266">
        <v>126345</v>
      </c>
      <c r="P1331" s="294">
        <v>0.9</v>
      </c>
      <c r="Q1331" s="267">
        <v>0.973557692307692</v>
      </c>
      <c r="R1331" s="267">
        <v>0.981132075471698</v>
      </c>
      <c r="S1331" s="267">
        <v>0.983397190293742</v>
      </c>
      <c r="T1331" s="295">
        <v>-0.00757438316400583</v>
      </c>
      <c r="U1331" s="266">
        <v>129982</v>
      </c>
      <c r="V1331" s="266">
        <v>123387</v>
      </c>
      <c r="W1331" s="267">
        <v>0.949262205536151</v>
      </c>
      <c r="X1331" s="267">
        <v>0.947516025641026</v>
      </c>
      <c r="Y1331" s="268">
        <v>0.965223825379208</v>
      </c>
      <c r="Z1331" s="268">
        <v>0.944572158365262</v>
      </c>
      <c r="AA1331" s="295">
        <v>-0.0177077997381826</v>
      </c>
      <c r="AB1331" s="264">
        <v>29136</v>
      </c>
      <c r="AC1331" s="264">
        <v>27690</v>
      </c>
      <c r="AD1331" s="264">
        <v>28857</v>
      </c>
      <c r="AE1331" s="264">
        <v>27441</v>
      </c>
      <c r="AF1331" s="268">
        <v>0.950370675453048</v>
      </c>
      <c r="AG1331" s="268">
        <v>0.950930450150743</v>
      </c>
      <c r="AH1331" s="295">
        <v>-0.000559774697695525</v>
      </c>
    </row>
    <row r="1332" spans="1:34">
      <c r="A1332" s="315" t="s">
        <v>1972</v>
      </c>
      <c r="B1332" s="321" t="s">
        <v>3363</v>
      </c>
      <c r="C1332" s="293" t="s">
        <v>2454</v>
      </c>
      <c r="D1332" s="321" t="s">
        <v>2455</v>
      </c>
      <c r="E1332" s="263">
        <v>1548</v>
      </c>
      <c r="F1332" s="263">
        <v>1411</v>
      </c>
      <c r="G1332" s="263">
        <v>1322</v>
      </c>
      <c r="H1332" s="264">
        <v>1183</v>
      </c>
      <c r="I1332" s="264">
        <v>1168</v>
      </c>
      <c r="J1332" s="264">
        <v>1109</v>
      </c>
      <c r="K1332" s="264">
        <v>1803</v>
      </c>
      <c r="L1332" s="264">
        <v>1781</v>
      </c>
      <c r="M1332" s="264">
        <v>1717</v>
      </c>
      <c r="N1332" s="267">
        <v>0.978557096746053</v>
      </c>
      <c r="O1332" s="266">
        <v>56086</v>
      </c>
      <c r="P1332" s="294">
        <v>0.9</v>
      </c>
      <c r="Q1332" s="267">
        <v>0.911498708010336</v>
      </c>
      <c r="R1332" s="267">
        <v>0.987320371935757</v>
      </c>
      <c r="S1332" s="267">
        <v>0.987798114254021</v>
      </c>
      <c r="T1332" s="295">
        <v>-0.0758216639254206</v>
      </c>
      <c r="U1332" s="266">
        <v>57315</v>
      </c>
      <c r="V1332" s="266">
        <v>54009</v>
      </c>
      <c r="W1332" s="267">
        <v>0.942318764721277</v>
      </c>
      <c r="X1332" s="267">
        <v>0.854005167958656</v>
      </c>
      <c r="Y1332" s="268">
        <v>0.937447168216399</v>
      </c>
      <c r="Z1332" s="268">
        <v>0.952301719356628</v>
      </c>
      <c r="AA1332" s="295">
        <v>-0.0834420002577426</v>
      </c>
      <c r="AB1332" s="264">
        <v>12286</v>
      </c>
      <c r="AC1332" s="264">
        <v>11471</v>
      </c>
      <c r="AD1332" s="264">
        <v>13338</v>
      </c>
      <c r="AE1332" s="264">
        <v>12573</v>
      </c>
      <c r="AF1332" s="268">
        <v>0.933664333387596</v>
      </c>
      <c r="AG1332" s="268">
        <v>0.942645074224022</v>
      </c>
      <c r="AH1332" s="295">
        <v>-0.00898074083642586</v>
      </c>
    </row>
    <row r="1333" spans="1:34">
      <c r="A1333" s="315" t="s">
        <v>1972</v>
      </c>
      <c r="B1333" s="321" t="s">
        <v>3363</v>
      </c>
      <c r="C1333" s="293" t="s">
        <v>2456</v>
      </c>
      <c r="D1333" s="321" t="s">
        <v>2457</v>
      </c>
      <c r="E1333" s="263">
        <v>1110</v>
      </c>
      <c r="F1333" s="263">
        <v>1060</v>
      </c>
      <c r="G1333" s="263">
        <v>969</v>
      </c>
      <c r="H1333" s="264">
        <v>546</v>
      </c>
      <c r="I1333" s="264">
        <v>540</v>
      </c>
      <c r="J1333" s="264">
        <v>510</v>
      </c>
      <c r="K1333" s="264">
        <v>907</v>
      </c>
      <c r="L1333" s="264">
        <v>901</v>
      </c>
      <c r="M1333" s="264">
        <v>846</v>
      </c>
      <c r="N1333" s="267">
        <v>0.987334243028585</v>
      </c>
      <c r="O1333" s="266">
        <v>28219</v>
      </c>
      <c r="P1333" s="294">
        <v>0.9</v>
      </c>
      <c r="Q1333" s="267">
        <v>0.954954954954955</v>
      </c>
      <c r="R1333" s="267">
        <v>0.989010989010989</v>
      </c>
      <c r="S1333" s="267">
        <v>0.993384785005513</v>
      </c>
      <c r="T1333" s="295">
        <v>-0.0340560340560341</v>
      </c>
      <c r="U1333" s="266">
        <v>28581</v>
      </c>
      <c r="V1333" s="266">
        <v>26555</v>
      </c>
      <c r="W1333" s="267">
        <v>0.92911374689479</v>
      </c>
      <c r="X1333" s="267">
        <v>0.872972972972973</v>
      </c>
      <c r="Y1333" s="268">
        <v>0.934065934065934</v>
      </c>
      <c r="Z1333" s="268">
        <v>0.932745314222712</v>
      </c>
      <c r="AA1333" s="295">
        <v>-0.0610929610929611</v>
      </c>
      <c r="AB1333" s="264">
        <v>6575</v>
      </c>
      <c r="AC1333" s="264">
        <v>6087</v>
      </c>
      <c r="AD1333" s="264">
        <v>6615</v>
      </c>
      <c r="AE1333" s="264">
        <v>6185</v>
      </c>
      <c r="AF1333" s="268">
        <v>0.925779467680608</v>
      </c>
      <c r="AG1333" s="268">
        <v>0.934996220710506</v>
      </c>
      <c r="AH1333" s="295">
        <v>-0.00921675302989811</v>
      </c>
    </row>
    <row r="1334" spans="1:34">
      <c r="A1334" s="315" t="s">
        <v>1972</v>
      </c>
      <c r="B1334" s="321" t="s">
        <v>3363</v>
      </c>
      <c r="C1334" s="293" t="s">
        <v>2458</v>
      </c>
      <c r="D1334" s="321" t="s">
        <v>2459</v>
      </c>
      <c r="E1334" s="263">
        <v>804</v>
      </c>
      <c r="F1334" s="263">
        <v>788</v>
      </c>
      <c r="G1334" s="263">
        <v>742</v>
      </c>
      <c r="H1334" s="264">
        <v>469</v>
      </c>
      <c r="I1334" s="264">
        <v>463</v>
      </c>
      <c r="J1334" s="264">
        <v>432</v>
      </c>
      <c r="K1334" s="264">
        <v>740</v>
      </c>
      <c r="L1334" s="264">
        <v>738</v>
      </c>
      <c r="M1334" s="264">
        <v>687</v>
      </c>
      <c r="N1334" s="267">
        <v>0.978422370617696</v>
      </c>
      <c r="O1334" s="266">
        <v>23443</v>
      </c>
      <c r="P1334" s="294">
        <v>0.9</v>
      </c>
      <c r="Q1334" s="267">
        <v>0.980099502487562</v>
      </c>
      <c r="R1334" s="267">
        <v>0.987206823027719</v>
      </c>
      <c r="S1334" s="267">
        <v>0.997297297297297</v>
      </c>
      <c r="T1334" s="295">
        <v>-0.00710732054015639</v>
      </c>
      <c r="U1334" s="266">
        <v>23960</v>
      </c>
      <c r="V1334" s="266">
        <v>22176</v>
      </c>
      <c r="W1334" s="267">
        <v>0.925542570951586</v>
      </c>
      <c r="X1334" s="267">
        <v>0.922885572139303</v>
      </c>
      <c r="Y1334" s="268">
        <v>0.921108742004264</v>
      </c>
      <c r="Z1334" s="268">
        <v>0.928378378378378</v>
      </c>
      <c r="AA1334" s="295">
        <v>0.00177683013503904</v>
      </c>
      <c r="AB1334" s="264">
        <v>5292</v>
      </c>
      <c r="AC1334" s="264">
        <v>4836</v>
      </c>
      <c r="AD1334" s="264">
        <v>5717</v>
      </c>
      <c r="AE1334" s="264">
        <v>5302</v>
      </c>
      <c r="AF1334" s="268">
        <v>0.913832199546485</v>
      </c>
      <c r="AG1334" s="268">
        <v>0.927409480496764</v>
      </c>
      <c r="AH1334" s="295">
        <v>-0.0135772809502788</v>
      </c>
    </row>
    <row r="1335" spans="1:34">
      <c r="A1335" s="315" t="s">
        <v>1972</v>
      </c>
      <c r="B1335" s="321" t="s">
        <v>3363</v>
      </c>
      <c r="C1335" s="293" t="s">
        <v>2460</v>
      </c>
      <c r="D1335" s="321" t="s">
        <v>2461</v>
      </c>
      <c r="E1335" s="263">
        <v>3303</v>
      </c>
      <c r="F1335" s="263">
        <v>3253</v>
      </c>
      <c r="G1335" s="263">
        <v>3111</v>
      </c>
      <c r="H1335" s="264">
        <v>1663</v>
      </c>
      <c r="I1335" s="264">
        <v>1641</v>
      </c>
      <c r="J1335" s="264">
        <v>1562</v>
      </c>
      <c r="K1335" s="264">
        <v>2770</v>
      </c>
      <c r="L1335" s="264">
        <v>2743</v>
      </c>
      <c r="M1335" s="264">
        <v>2593</v>
      </c>
      <c r="N1335" s="267">
        <v>0.980972308497074</v>
      </c>
      <c r="O1335" s="266">
        <v>90015</v>
      </c>
      <c r="P1335" s="294">
        <v>0.9</v>
      </c>
      <c r="Q1335" s="267">
        <v>0.984862246442628</v>
      </c>
      <c r="R1335" s="267">
        <v>0.986770895971137</v>
      </c>
      <c r="S1335" s="267">
        <v>0.990252707581227</v>
      </c>
      <c r="T1335" s="295">
        <v>-0.00190864952850867</v>
      </c>
      <c r="U1335" s="266">
        <v>91761</v>
      </c>
      <c r="V1335" s="266">
        <v>86813</v>
      </c>
      <c r="W1335" s="267">
        <v>0.946077309532372</v>
      </c>
      <c r="X1335" s="267">
        <v>0.941871026339691</v>
      </c>
      <c r="Y1335" s="268">
        <v>0.939266386049308</v>
      </c>
      <c r="Z1335" s="268">
        <v>0.936101083032491</v>
      </c>
      <c r="AA1335" s="295">
        <v>0.00260464029038276</v>
      </c>
      <c r="AB1335" s="264">
        <v>20556</v>
      </c>
      <c r="AC1335" s="264">
        <v>19212</v>
      </c>
      <c r="AD1335" s="264">
        <v>21410</v>
      </c>
      <c r="AE1335" s="264">
        <v>20295</v>
      </c>
      <c r="AF1335" s="268">
        <v>0.934617629889083</v>
      </c>
      <c r="AG1335" s="268">
        <v>0.947921531994395</v>
      </c>
      <c r="AH1335" s="295">
        <v>-0.0133039021053116</v>
      </c>
    </row>
    <row r="1336" spans="1:34">
      <c r="A1336" s="315" t="s">
        <v>1972</v>
      </c>
      <c r="B1336" s="321" t="s">
        <v>3363</v>
      </c>
      <c r="C1336" s="293" t="s">
        <v>2462</v>
      </c>
      <c r="D1336" s="321" t="s">
        <v>2463</v>
      </c>
      <c r="E1336" s="263">
        <v>2135</v>
      </c>
      <c r="F1336" s="263">
        <v>2086</v>
      </c>
      <c r="G1336" s="263">
        <v>2050</v>
      </c>
      <c r="H1336" s="264">
        <v>1060</v>
      </c>
      <c r="I1336" s="264">
        <v>1012</v>
      </c>
      <c r="J1336" s="264">
        <v>1001</v>
      </c>
      <c r="K1336" s="264">
        <v>1875</v>
      </c>
      <c r="L1336" s="264">
        <v>1856</v>
      </c>
      <c r="M1336" s="264">
        <v>1807</v>
      </c>
      <c r="N1336" s="267">
        <v>0.98068501590156</v>
      </c>
      <c r="O1336" s="266">
        <v>58897</v>
      </c>
      <c r="P1336" s="294">
        <v>0.9</v>
      </c>
      <c r="Q1336" s="267">
        <v>0.977049180327869</v>
      </c>
      <c r="R1336" s="267">
        <v>0.954716981132075</v>
      </c>
      <c r="S1336" s="267">
        <v>0.989866666666667</v>
      </c>
      <c r="T1336" s="295">
        <v>0.0223321991957933</v>
      </c>
      <c r="U1336" s="266">
        <v>60057</v>
      </c>
      <c r="V1336" s="266">
        <v>57824</v>
      </c>
      <c r="W1336" s="267">
        <v>0.962818655610503</v>
      </c>
      <c r="X1336" s="267">
        <v>0.960187353629977</v>
      </c>
      <c r="Y1336" s="268">
        <v>0.944339622641509</v>
      </c>
      <c r="Z1336" s="268">
        <v>0.963733333333333</v>
      </c>
      <c r="AA1336" s="295">
        <v>0.0158477309884671</v>
      </c>
      <c r="AB1336" s="264">
        <v>13688</v>
      </c>
      <c r="AC1336" s="264">
        <v>13091</v>
      </c>
      <c r="AD1336" s="264">
        <v>14059</v>
      </c>
      <c r="AE1336" s="264">
        <v>13566</v>
      </c>
      <c r="AF1336" s="268">
        <v>0.956385154880187</v>
      </c>
      <c r="AG1336" s="268">
        <v>0.964933494558646</v>
      </c>
      <c r="AH1336" s="295">
        <v>-0.00854833967845869</v>
      </c>
    </row>
    <row r="1337" spans="1:34">
      <c r="A1337" s="315" t="s">
        <v>1972</v>
      </c>
      <c r="B1337" s="321" t="s">
        <v>3363</v>
      </c>
      <c r="C1337" s="293" t="s">
        <v>2464</v>
      </c>
      <c r="D1337" s="321" t="s">
        <v>2465</v>
      </c>
      <c r="E1337" s="263">
        <v>3195</v>
      </c>
      <c r="F1337" s="263">
        <v>3160</v>
      </c>
      <c r="G1337" s="263">
        <v>2737</v>
      </c>
      <c r="H1337" s="264">
        <v>2285</v>
      </c>
      <c r="I1337" s="264">
        <v>2263</v>
      </c>
      <c r="J1337" s="264">
        <v>2032</v>
      </c>
      <c r="K1337" s="264">
        <v>3209</v>
      </c>
      <c r="L1337" s="264">
        <v>3173</v>
      </c>
      <c r="M1337" s="264">
        <v>2825</v>
      </c>
      <c r="N1337" s="267">
        <v>0.989404955953188</v>
      </c>
      <c r="O1337" s="266">
        <v>108045</v>
      </c>
      <c r="P1337" s="294">
        <v>0.9</v>
      </c>
      <c r="Q1337" s="267">
        <v>0.989045383411581</v>
      </c>
      <c r="R1337" s="267">
        <v>0.990371991247265</v>
      </c>
      <c r="S1337" s="267">
        <v>0.988781551885323</v>
      </c>
      <c r="T1337" s="295">
        <v>-0.00132660783568417</v>
      </c>
      <c r="U1337" s="266">
        <v>109202</v>
      </c>
      <c r="V1337" s="266">
        <v>97448</v>
      </c>
      <c r="W1337" s="267">
        <v>0.8923646087068</v>
      </c>
      <c r="X1337" s="267">
        <v>0.856651017214398</v>
      </c>
      <c r="Y1337" s="268">
        <v>0.889277899343545</v>
      </c>
      <c r="Z1337" s="268">
        <v>0.88033655344344</v>
      </c>
      <c r="AA1337" s="295">
        <v>-0.0326268821291473</v>
      </c>
      <c r="AB1337" s="264">
        <v>23052</v>
      </c>
      <c r="AC1337" s="264">
        <v>20354</v>
      </c>
      <c r="AD1337" s="264">
        <v>25508</v>
      </c>
      <c r="AE1337" s="264">
        <v>22860</v>
      </c>
      <c r="AF1337" s="268">
        <v>0.882960263751518</v>
      </c>
      <c r="AG1337" s="268">
        <v>0.896189430766818</v>
      </c>
      <c r="AH1337" s="295">
        <v>-0.0132291670153</v>
      </c>
    </row>
    <row r="1338" spans="1:34">
      <c r="A1338" s="315" t="s">
        <v>1972</v>
      </c>
      <c r="B1338" s="321" t="s">
        <v>3363</v>
      </c>
      <c r="C1338" s="293" t="s">
        <v>2466</v>
      </c>
      <c r="D1338" s="321" t="s">
        <v>2467</v>
      </c>
      <c r="E1338" s="263">
        <v>1</v>
      </c>
      <c r="F1338" s="263">
        <v>1</v>
      </c>
      <c r="G1338" s="263">
        <v>0</v>
      </c>
      <c r="H1338" s="264">
        <v>0</v>
      </c>
      <c r="I1338" s="264">
        <v>0</v>
      </c>
      <c r="J1338" s="264">
        <v>0</v>
      </c>
      <c r="K1338" s="264">
        <v>0</v>
      </c>
      <c r="L1338" s="264">
        <v>0</v>
      </c>
      <c r="M1338" s="264">
        <v>0</v>
      </c>
      <c r="N1338" s="267">
        <v>1</v>
      </c>
      <c r="O1338" s="266">
        <v>4</v>
      </c>
      <c r="P1338" s="294">
        <v>0.9</v>
      </c>
      <c r="Q1338" s="267">
        <v>1</v>
      </c>
      <c r="R1338" s="267">
        <v>0</v>
      </c>
      <c r="S1338" s="267">
        <v>0</v>
      </c>
      <c r="T1338" s="295">
        <v>1</v>
      </c>
      <c r="U1338" s="266">
        <v>4</v>
      </c>
      <c r="V1338" s="266">
        <v>3</v>
      </c>
      <c r="W1338" s="267">
        <v>0.75</v>
      </c>
      <c r="X1338" s="267">
        <v>0</v>
      </c>
      <c r="Y1338" s="268">
        <v>0</v>
      </c>
      <c r="Z1338" s="268">
        <v>0</v>
      </c>
      <c r="AA1338" s="295">
        <v>0</v>
      </c>
      <c r="AB1338" s="264">
        <v>1</v>
      </c>
      <c r="AC1338" s="264">
        <v>0</v>
      </c>
      <c r="AD1338" s="264">
        <v>0</v>
      </c>
      <c r="AE1338" s="264">
        <v>0</v>
      </c>
      <c r="AF1338" s="268">
        <v>0</v>
      </c>
      <c r="AG1338" s="268">
        <v>0</v>
      </c>
      <c r="AH1338" s="295">
        <v>0</v>
      </c>
    </row>
    <row r="1339" spans="1:34">
      <c r="A1339" s="315" t="s">
        <v>1972</v>
      </c>
      <c r="B1339" s="321" t="s">
        <v>3363</v>
      </c>
      <c r="C1339" s="293" t="s">
        <v>2468</v>
      </c>
      <c r="D1339" s="321" t="s">
        <v>2469</v>
      </c>
      <c r="E1339" s="263">
        <v>1476</v>
      </c>
      <c r="F1339" s="263">
        <v>1469</v>
      </c>
      <c r="G1339" s="263">
        <v>1424</v>
      </c>
      <c r="H1339" s="264">
        <v>746</v>
      </c>
      <c r="I1339" s="264">
        <v>742</v>
      </c>
      <c r="J1339" s="264">
        <v>717</v>
      </c>
      <c r="K1339" s="264">
        <v>1141</v>
      </c>
      <c r="L1339" s="264">
        <v>1136</v>
      </c>
      <c r="M1339" s="264">
        <v>1105</v>
      </c>
      <c r="N1339" s="267">
        <v>0.994581944903721</v>
      </c>
      <c r="O1339" s="266">
        <v>39100</v>
      </c>
      <c r="P1339" s="294">
        <v>0.9</v>
      </c>
      <c r="Q1339" s="267">
        <v>0.995257452574526</v>
      </c>
      <c r="R1339" s="267">
        <v>0.994638069705094</v>
      </c>
      <c r="S1339" s="267">
        <v>0.995617879053462</v>
      </c>
      <c r="T1339" s="295">
        <v>0.000619382869431861</v>
      </c>
      <c r="U1339" s="266">
        <v>39313</v>
      </c>
      <c r="V1339" s="266">
        <v>37933</v>
      </c>
      <c r="W1339" s="267">
        <v>0.964897107826928</v>
      </c>
      <c r="X1339" s="267">
        <v>0.964769647696477</v>
      </c>
      <c r="Y1339" s="268">
        <v>0.96112600536193</v>
      </c>
      <c r="Z1339" s="268">
        <v>0.968448729184926</v>
      </c>
      <c r="AA1339" s="295">
        <v>0.00364364233454673</v>
      </c>
      <c r="AB1339" s="264">
        <v>8774</v>
      </c>
      <c r="AC1339" s="264">
        <v>8458</v>
      </c>
      <c r="AD1339" s="264">
        <v>8972</v>
      </c>
      <c r="AE1339" s="264">
        <v>8678</v>
      </c>
      <c r="AF1339" s="268">
        <v>0.963984499658081</v>
      </c>
      <c r="AG1339" s="268">
        <v>0.967231386535889</v>
      </c>
      <c r="AH1339" s="295">
        <v>-0.00324688687780883</v>
      </c>
    </row>
    <row r="1340" spans="1:34">
      <c r="A1340" s="315" t="s">
        <v>1972</v>
      </c>
      <c r="B1340" s="321" t="s">
        <v>3364</v>
      </c>
      <c r="C1340" s="293" t="s">
        <v>2470</v>
      </c>
      <c r="D1340" s="321" t="s">
        <v>2471</v>
      </c>
      <c r="E1340" s="263">
        <v>4996</v>
      </c>
      <c r="F1340" s="263">
        <v>4914</v>
      </c>
      <c r="G1340" s="263">
        <v>4709</v>
      </c>
      <c r="H1340" s="264">
        <v>3531</v>
      </c>
      <c r="I1340" s="264">
        <v>3500</v>
      </c>
      <c r="J1340" s="264">
        <v>3382</v>
      </c>
      <c r="K1340" s="264">
        <v>4663</v>
      </c>
      <c r="L1340" s="264">
        <v>4582</v>
      </c>
      <c r="M1340" s="264">
        <v>4374</v>
      </c>
      <c r="N1340" s="267">
        <v>0.979779536538018</v>
      </c>
      <c r="O1340" s="266">
        <v>144347</v>
      </c>
      <c r="P1340" s="294">
        <v>0.9</v>
      </c>
      <c r="Q1340" s="267">
        <v>0.983586869495596</v>
      </c>
      <c r="R1340" s="267">
        <v>0.991220617388842</v>
      </c>
      <c r="S1340" s="267">
        <v>0.98262920866395</v>
      </c>
      <c r="T1340" s="295">
        <v>-0.00763374789324522</v>
      </c>
      <c r="U1340" s="266">
        <v>147326</v>
      </c>
      <c r="V1340" s="266">
        <v>137645</v>
      </c>
      <c r="W1340" s="267">
        <v>0.934288584499681</v>
      </c>
      <c r="X1340" s="267">
        <v>0.942554043234588</v>
      </c>
      <c r="Y1340" s="268">
        <v>0.957802322288304</v>
      </c>
      <c r="Z1340" s="268">
        <v>0.938022732146687</v>
      </c>
      <c r="AA1340" s="295">
        <v>-0.015248279053716</v>
      </c>
      <c r="AB1340" s="264">
        <v>33345</v>
      </c>
      <c r="AC1340" s="264">
        <v>31305</v>
      </c>
      <c r="AD1340" s="264">
        <v>33817</v>
      </c>
      <c r="AE1340" s="264">
        <v>31762</v>
      </c>
      <c r="AF1340" s="268">
        <v>0.938821412505623</v>
      </c>
      <c r="AG1340" s="268">
        <v>0.939231747346009</v>
      </c>
      <c r="AH1340" s="295">
        <v>-0.000410334840386439</v>
      </c>
    </row>
    <row r="1341" spans="1:34">
      <c r="A1341" s="315" t="s">
        <v>1972</v>
      </c>
      <c r="B1341" s="321" t="s">
        <v>3364</v>
      </c>
      <c r="C1341" s="293" t="s">
        <v>2472</v>
      </c>
      <c r="D1341" s="321" t="s">
        <v>2473</v>
      </c>
      <c r="E1341" s="263">
        <v>3390</v>
      </c>
      <c r="F1341" s="263">
        <v>3349</v>
      </c>
      <c r="G1341" s="263">
        <v>3164</v>
      </c>
      <c r="H1341" s="264">
        <v>2365</v>
      </c>
      <c r="I1341" s="264">
        <v>2334</v>
      </c>
      <c r="J1341" s="264">
        <v>2215</v>
      </c>
      <c r="K1341" s="264">
        <v>3296</v>
      </c>
      <c r="L1341" s="264">
        <v>3256</v>
      </c>
      <c r="M1341" s="264">
        <v>3110</v>
      </c>
      <c r="N1341" s="267">
        <v>0.989948621957045</v>
      </c>
      <c r="O1341" s="266">
        <v>101542</v>
      </c>
      <c r="P1341" s="294">
        <v>0.9</v>
      </c>
      <c r="Q1341" s="267">
        <v>0.987905604719764</v>
      </c>
      <c r="R1341" s="267">
        <v>0.986892177589852</v>
      </c>
      <c r="S1341" s="267">
        <v>0.987864077669903</v>
      </c>
      <c r="T1341" s="295">
        <v>0.00101342712991193</v>
      </c>
      <c r="U1341" s="266">
        <v>102573</v>
      </c>
      <c r="V1341" s="266">
        <v>96476</v>
      </c>
      <c r="W1341" s="267">
        <v>0.940559406471489</v>
      </c>
      <c r="X1341" s="267">
        <v>0.933333333333333</v>
      </c>
      <c r="Y1341" s="268">
        <v>0.936575052854123</v>
      </c>
      <c r="Z1341" s="268">
        <v>0.943567961165049</v>
      </c>
      <c r="AA1341" s="295">
        <v>-0.00324171952078922</v>
      </c>
      <c r="AB1341" s="264">
        <v>23566</v>
      </c>
      <c r="AC1341" s="264">
        <v>21899</v>
      </c>
      <c r="AD1341" s="264">
        <v>23973</v>
      </c>
      <c r="AE1341" s="264">
        <v>22534</v>
      </c>
      <c r="AF1341" s="268">
        <v>0.929262496817449</v>
      </c>
      <c r="AG1341" s="268">
        <v>0.939974137571435</v>
      </c>
      <c r="AH1341" s="295">
        <v>-0.0107116407539857</v>
      </c>
    </row>
    <row r="1342" spans="1:34">
      <c r="A1342" s="315" t="s">
        <v>1972</v>
      </c>
      <c r="B1342" s="321" t="s">
        <v>3364</v>
      </c>
      <c r="C1342" s="293" t="s">
        <v>2474</v>
      </c>
      <c r="D1342" s="321" t="s">
        <v>2475</v>
      </c>
      <c r="E1342" s="263">
        <v>3425</v>
      </c>
      <c r="F1342" s="263">
        <v>3373</v>
      </c>
      <c r="G1342" s="263">
        <v>3158</v>
      </c>
      <c r="H1342" s="264">
        <v>2373</v>
      </c>
      <c r="I1342" s="264">
        <v>2325</v>
      </c>
      <c r="J1342" s="264">
        <v>2267</v>
      </c>
      <c r="K1342" s="264">
        <v>3439</v>
      </c>
      <c r="L1342" s="264">
        <v>3374</v>
      </c>
      <c r="M1342" s="264">
        <v>3223</v>
      </c>
      <c r="N1342" s="267">
        <v>0.984887265054121</v>
      </c>
      <c r="O1342" s="266">
        <v>100817</v>
      </c>
      <c r="P1342" s="294">
        <v>0.9</v>
      </c>
      <c r="Q1342" s="267">
        <v>0.984817518248175</v>
      </c>
      <c r="R1342" s="267">
        <v>0.979772439949431</v>
      </c>
      <c r="S1342" s="267">
        <v>0.981099156731608</v>
      </c>
      <c r="T1342" s="295">
        <v>0.00504507829874412</v>
      </c>
      <c r="U1342" s="266">
        <v>102364</v>
      </c>
      <c r="V1342" s="266">
        <v>97160</v>
      </c>
      <c r="W1342" s="267">
        <v>0.949161814700481</v>
      </c>
      <c r="X1342" s="267">
        <v>0.922043795620438</v>
      </c>
      <c r="Y1342" s="268">
        <v>0.955330804888327</v>
      </c>
      <c r="Z1342" s="268">
        <v>0.937191043908113</v>
      </c>
      <c r="AA1342" s="295">
        <v>-0.0332870092678891</v>
      </c>
      <c r="AB1342" s="264">
        <v>23888</v>
      </c>
      <c r="AC1342" s="264">
        <v>22537</v>
      </c>
      <c r="AD1342" s="264">
        <v>24257</v>
      </c>
      <c r="AE1342" s="264">
        <v>23058</v>
      </c>
      <c r="AF1342" s="268">
        <v>0.943444407233758</v>
      </c>
      <c r="AG1342" s="268">
        <v>0.950570969204766</v>
      </c>
      <c r="AH1342" s="295">
        <v>-0.00712656197100803</v>
      </c>
    </row>
    <row r="1343" spans="1:34">
      <c r="A1343" s="315" t="s">
        <v>1972</v>
      </c>
      <c r="B1343" s="321" t="s">
        <v>3364</v>
      </c>
      <c r="C1343" s="293" t="s">
        <v>2476</v>
      </c>
      <c r="D1343" s="321" t="s">
        <v>2477</v>
      </c>
      <c r="E1343" s="263">
        <v>2320</v>
      </c>
      <c r="F1343" s="263">
        <v>2286</v>
      </c>
      <c r="G1343" s="263">
        <v>2138</v>
      </c>
      <c r="H1343" s="264">
        <v>1558</v>
      </c>
      <c r="I1343" s="264">
        <v>1545</v>
      </c>
      <c r="J1343" s="264">
        <v>1474</v>
      </c>
      <c r="K1343" s="264">
        <v>2169</v>
      </c>
      <c r="L1343" s="264">
        <v>2131</v>
      </c>
      <c r="M1343" s="264">
        <v>2057</v>
      </c>
      <c r="N1343" s="267">
        <v>0.983449082535273</v>
      </c>
      <c r="O1343" s="266">
        <v>67263</v>
      </c>
      <c r="P1343" s="294">
        <v>0.9</v>
      </c>
      <c r="Q1343" s="267">
        <v>0.985344827586207</v>
      </c>
      <c r="R1343" s="267">
        <v>0.991655969191271</v>
      </c>
      <c r="S1343" s="267">
        <v>0.98248040571692</v>
      </c>
      <c r="T1343" s="295">
        <v>-0.00631114160506396</v>
      </c>
      <c r="U1343" s="266">
        <v>68395</v>
      </c>
      <c r="V1343" s="266">
        <v>63296</v>
      </c>
      <c r="W1343" s="267">
        <v>0.925447766649609</v>
      </c>
      <c r="X1343" s="267">
        <v>0.921551724137931</v>
      </c>
      <c r="Y1343" s="268">
        <v>0.946084724005135</v>
      </c>
      <c r="Z1343" s="268">
        <v>0.948363301060396</v>
      </c>
      <c r="AA1343" s="295">
        <v>-0.0245329998672037</v>
      </c>
      <c r="AB1343" s="264">
        <v>15649</v>
      </c>
      <c r="AC1343" s="264">
        <v>14467</v>
      </c>
      <c r="AD1343" s="264">
        <v>16046</v>
      </c>
      <c r="AE1343" s="264">
        <v>14526</v>
      </c>
      <c r="AF1343" s="268">
        <v>0.924468017125695</v>
      </c>
      <c r="AG1343" s="268">
        <v>0.905272342016702</v>
      </c>
      <c r="AH1343" s="295">
        <v>0.0191956751089929</v>
      </c>
    </row>
    <row r="1344" spans="1:34">
      <c r="A1344" s="315" t="s">
        <v>1972</v>
      </c>
      <c r="B1344" s="321" t="s">
        <v>3364</v>
      </c>
      <c r="C1344" s="293" t="s">
        <v>2478</v>
      </c>
      <c r="D1344" s="321" t="s">
        <v>2479</v>
      </c>
      <c r="E1344" s="263">
        <v>3264</v>
      </c>
      <c r="F1344" s="263">
        <v>3217</v>
      </c>
      <c r="G1344" s="263">
        <v>3073</v>
      </c>
      <c r="H1344" s="264">
        <v>2186</v>
      </c>
      <c r="I1344" s="264">
        <v>2148</v>
      </c>
      <c r="J1344" s="264">
        <v>2092</v>
      </c>
      <c r="K1344" s="264">
        <v>3077</v>
      </c>
      <c r="L1344" s="264">
        <v>3020</v>
      </c>
      <c r="M1344" s="264">
        <v>2830</v>
      </c>
      <c r="N1344" s="267">
        <v>0.965684821277317</v>
      </c>
      <c r="O1344" s="266">
        <v>91207</v>
      </c>
      <c r="P1344" s="294">
        <v>0.9</v>
      </c>
      <c r="Q1344" s="267">
        <v>0.985600490196078</v>
      </c>
      <c r="R1344" s="267">
        <v>0.982616651418115</v>
      </c>
      <c r="S1344" s="267">
        <v>0.981475463113422</v>
      </c>
      <c r="T1344" s="295">
        <v>0.00298383877796315</v>
      </c>
      <c r="U1344" s="266">
        <v>94448</v>
      </c>
      <c r="V1344" s="266">
        <v>87965</v>
      </c>
      <c r="W1344" s="267">
        <v>0.93135905471794</v>
      </c>
      <c r="X1344" s="267">
        <v>0.941482843137255</v>
      </c>
      <c r="Y1344" s="268">
        <v>0.956999085086917</v>
      </c>
      <c r="Z1344" s="268">
        <v>0.919727006824829</v>
      </c>
      <c r="AA1344" s="295">
        <v>-0.0155162419496618</v>
      </c>
      <c r="AB1344" s="264">
        <v>21525</v>
      </c>
      <c r="AC1344" s="264">
        <v>19954</v>
      </c>
      <c r="AD1344" s="264">
        <v>22377</v>
      </c>
      <c r="AE1344" s="264">
        <v>20789</v>
      </c>
      <c r="AF1344" s="268">
        <v>0.927015098722416</v>
      </c>
      <c r="AG1344" s="268">
        <v>0.929034276265809</v>
      </c>
      <c r="AH1344" s="295">
        <v>-0.00201917754339276</v>
      </c>
    </row>
    <row r="1345" spans="1:34">
      <c r="A1345" s="315" t="s">
        <v>1972</v>
      </c>
      <c r="B1345" s="321" t="s">
        <v>3364</v>
      </c>
      <c r="C1345" s="293" t="s">
        <v>2480</v>
      </c>
      <c r="D1345" s="321" t="s">
        <v>2481</v>
      </c>
      <c r="E1345" s="263">
        <v>1734</v>
      </c>
      <c r="F1345" s="263">
        <v>1716</v>
      </c>
      <c r="G1345" s="263">
        <v>1668</v>
      </c>
      <c r="H1345" s="264">
        <v>1203</v>
      </c>
      <c r="I1345" s="264">
        <v>1191</v>
      </c>
      <c r="J1345" s="264">
        <v>1154</v>
      </c>
      <c r="K1345" s="264">
        <v>1636</v>
      </c>
      <c r="L1345" s="264">
        <v>1624</v>
      </c>
      <c r="M1345" s="264">
        <v>1510</v>
      </c>
      <c r="N1345" s="267">
        <v>0.987074053290505</v>
      </c>
      <c r="O1345" s="266">
        <v>51011</v>
      </c>
      <c r="P1345" s="294">
        <v>0.9</v>
      </c>
      <c r="Q1345" s="267">
        <v>0.98961937716263</v>
      </c>
      <c r="R1345" s="267">
        <v>0.99002493765586</v>
      </c>
      <c r="S1345" s="267">
        <v>0.992665036674817</v>
      </c>
      <c r="T1345" s="295">
        <v>-0.000405560493230595</v>
      </c>
      <c r="U1345" s="266">
        <v>51679</v>
      </c>
      <c r="V1345" s="266">
        <v>48875</v>
      </c>
      <c r="W1345" s="267">
        <v>0.94574198417152</v>
      </c>
      <c r="X1345" s="267">
        <v>0.961937716262976</v>
      </c>
      <c r="Y1345" s="268">
        <v>0.959268495428096</v>
      </c>
      <c r="Z1345" s="268">
        <v>0.922982885085575</v>
      </c>
      <c r="AA1345" s="295">
        <v>0.0026692208348793</v>
      </c>
      <c r="AB1345" s="264">
        <v>11637</v>
      </c>
      <c r="AC1345" s="264">
        <v>10895</v>
      </c>
      <c r="AD1345" s="264">
        <v>12124</v>
      </c>
      <c r="AE1345" s="264">
        <v>11570</v>
      </c>
      <c r="AF1345" s="268">
        <v>0.936237861991922</v>
      </c>
      <c r="AG1345" s="268">
        <v>0.954305509732762</v>
      </c>
      <c r="AH1345" s="295">
        <v>-0.0180676477408392</v>
      </c>
    </row>
    <row r="1346" spans="1:34">
      <c r="A1346" s="315" t="s">
        <v>1972</v>
      </c>
      <c r="B1346" s="321" t="s">
        <v>3364</v>
      </c>
      <c r="C1346" s="293" t="s">
        <v>2482</v>
      </c>
      <c r="D1346" s="321" t="s">
        <v>2483</v>
      </c>
      <c r="E1346" s="263">
        <v>1562</v>
      </c>
      <c r="F1346" s="263">
        <v>1555</v>
      </c>
      <c r="G1346" s="263">
        <v>1494</v>
      </c>
      <c r="H1346" s="264">
        <v>950</v>
      </c>
      <c r="I1346" s="264">
        <v>946</v>
      </c>
      <c r="J1346" s="264">
        <v>905</v>
      </c>
      <c r="K1346" s="264">
        <v>1421</v>
      </c>
      <c r="L1346" s="264">
        <v>1413</v>
      </c>
      <c r="M1346" s="264">
        <v>1356</v>
      </c>
      <c r="N1346" s="267">
        <v>0.991233837387684</v>
      </c>
      <c r="O1346" s="266">
        <v>45230</v>
      </c>
      <c r="P1346" s="294">
        <v>0.9</v>
      </c>
      <c r="Q1346" s="267">
        <v>0.995518565941101</v>
      </c>
      <c r="R1346" s="267">
        <v>0.995789473684211</v>
      </c>
      <c r="S1346" s="267">
        <v>0.994370161857847</v>
      </c>
      <c r="T1346" s="295">
        <v>-0.00027090774310945</v>
      </c>
      <c r="U1346" s="266">
        <v>45630</v>
      </c>
      <c r="V1346" s="266">
        <v>43939</v>
      </c>
      <c r="W1346" s="267">
        <v>0.962941047556432</v>
      </c>
      <c r="X1346" s="267">
        <v>0.956466069142126</v>
      </c>
      <c r="Y1346" s="268">
        <v>0.952631578947368</v>
      </c>
      <c r="Z1346" s="268">
        <v>0.954257565095003</v>
      </c>
      <c r="AA1346" s="295">
        <v>0.00383449019475712</v>
      </c>
      <c r="AB1346" s="264">
        <v>10788</v>
      </c>
      <c r="AC1346" s="264">
        <v>10248</v>
      </c>
      <c r="AD1346" s="264">
        <v>10756</v>
      </c>
      <c r="AE1346" s="264">
        <v>10373</v>
      </c>
      <c r="AF1346" s="268">
        <v>0.949944382647386</v>
      </c>
      <c r="AG1346" s="268">
        <v>0.96439196727408</v>
      </c>
      <c r="AH1346" s="295">
        <v>-0.0144475846266936</v>
      </c>
    </row>
    <row r="1347" spans="1:34">
      <c r="A1347" s="315" t="s">
        <v>1972</v>
      </c>
      <c r="B1347" s="321" t="s">
        <v>3364</v>
      </c>
      <c r="C1347" s="293" t="s">
        <v>2484</v>
      </c>
      <c r="D1347" s="321" t="s">
        <v>2485</v>
      </c>
      <c r="E1347" s="263">
        <v>2111</v>
      </c>
      <c r="F1347" s="263">
        <v>2032</v>
      </c>
      <c r="G1347" s="263">
        <v>1663</v>
      </c>
      <c r="H1347" s="264">
        <v>1508</v>
      </c>
      <c r="I1347" s="264">
        <v>1503</v>
      </c>
      <c r="J1347" s="264">
        <v>1208</v>
      </c>
      <c r="K1347" s="264">
        <v>2070</v>
      </c>
      <c r="L1347" s="264">
        <v>2052</v>
      </c>
      <c r="M1347" s="264">
        <v>1694</v>
      </c>
      <c r="N1347" s="267">
        <v>0.978396878000434</v>
      </c>
      <c r="O1347" s="266">
        <v>63179</v>
      </c>
      <c r="P1347" s="294">
        <v>0.9</v>
      </c>
      <c r="Q1347" s="267">
        <v>0.96257697773567</v>
      </c>
      <c r="R1347" s="267">
        <v>0.996684350132626</v>
      </c>
      <c r="S1347" s="267">
        <v>0.991304347826087</v>
      </c>
      <c r="T1347" s="295">
        <v>-0.0341073723969557</v>
      </c>
      <c r="U1347" s="266">
        <v>64574</v>
      </c>
      <c r="V1347" s="266">
        <v>51722</v>
      </c>
      <c r="W1347" s="267">
        <v>0.800972527642705</v>
      </c>
      <c r="X1347" s="267">
        <v>0.78777830412127</v>
      </c>
      <c r="Y1347" s="268">
        <v>0.80106100795756</v>
      </c>
      <c r="Z1347" s="268">
        <v>0.818357487922705</v>
      </c>
      <c r="AA1347" s="295">
        <v>-0.01328270383629</v>
      </c>
      <c r="AB1347" s="264">
        <v>14555</v>
      </c>
      <c r="AC1347" s="264">
        <v>11383</v>
      </c>
      <c r="AD1347" s="264">
        <v>15219</v>
      </c>
      <c r="AE1347" s="264">
        <v>12031</v>
      </c>
      <c r="AF1347" s="268">
        <v>0.782068017863277</v>
      </c>
      <c r="AG1347" s="268">
        <v>0.790525001642683</v>
      </c>
      <c r="AH1347" s="295">
        <v>-0.00845698377940629</v>
      </c>
    </row>
    <row r="1348" spans="1:34">
      <c r="A1348" s="315" t="s">
        <v>1972</v>
      </c>
      <c r="B1348" s="321" t="s">
        <v>3365</v>
      </c>
      <c r="C1348" s="293" t="s">
        <v>2486</v>
      </c>
      <c r="D1348" s="321" t="s">
        <v>2487</v>
      </c>
      <c r="E1348" s="263">
        <v>1410</v>
      </c>
      <c r="F1348" s="263">
        <v>1367</v>
      </c>
      <c r="G1348" s="263">
        <v>1312</v>
      </c>
      <c r="H1348" s="264">
        <v>596</v>
      </c>
      <c r="I1348" s="264">
        <v>577</v>
      </c>
      <c r="J1348" s="264">
        <v>557</v>
      </c>
      <c r="K1348" s="264">
        <v>1167</v>
      </c>
      <c r="L1348" s="264">
        <v>1145</v>
      </c>
      <c r="M1348" s="264">
        <v>1083</v>
      </c>
      <c r="N1348" s="267">
        <v>0.97448120343676</v>
      </c>
      <c r="O1348" s="266">
        <v>34139</v>
      </c>
      <c r="P1348" s="294">
        <v>0.9</v>
      </c>
      <c r="Q1348" s="267">
        <v>0.969503546099291</v>
      </c>
      <c r="R1348" s="267">
        <v>0.968120805369127</v>
      </c>
      <c r="S1348" s="267">
        <v>0.98114824335904</v>
      </c>
      <c r="T1348" s="295">
        <v>0.00138274073016331</v>
      </c>
      <c r="U1348" s="266">
        <v>35033</v>
      </c>
      <c r="V1348" s="266">
        <v>32651</v>
      </c>
      <c r="W1348" s="267">
        <v>0.932006964861702</v>
      </c>
      <c r="X1348" s="267">
        <v>0.930496453900709</v>
      </c>
      <c r="Y1348" s="268">
        <v>0.934563758389262</v>
      </c>
      <c r="Z1348" s="268">
        <v>0.928020565552699</v>
      </c>
      <c r="AA1348" s="295">
        <v>-0.00406730448855253</v>
      </c>
      <c r="AB1348" s="264">
        <v>7798</v>
      </c>
      <c r="AC1348" s="264">
        <v>7258</v>
      </c>
      <c r="AD1348" s="264">
        <v>8277</v>
      </c>
      <c r="AE1348" s="264">
        <v>7748</v>
      </c>
      <c r="AF1348" s="268">
        <v>0.930751474737112</v>
      </c>
      <c r="AG1348" s="268">
        <v>0.936087954572913</v>
      </c>
      <c r="AH1348" s="295">
        <v>-0.00533647983580088</v>
      </c>
    </row>
    <row r="1349" spans="1:34">
      <c r="A1349" s="315" t="s">
        <v>1972</v>
      </c>
      <c r="B1349" s="321" t="s">
        <v>3365</v>
      </c>
      <c r="C1349" s="293" t="s">
        <v>2488</v>
      </c>
      <c r="D1349" s="321" t="s">
        <v>2489</v>
      </c>
      <c r="E1349" s="263">
        <v>2068</v>
      </c>
      <c r="F1349" s="263">
        <v>1980</v>
      </c>
      <c r="G1349" s="263">
        <v>1943</v>
      </c>
      <c r="H1349" s="264">
        <v>1060</v>
      </c>
      <c r="I1349" s="264">
        <v>1052</v>
      </c>
      <c r="J1349" s="264">
        <v>1000</v>
      </c>
      <c r="K1349" s="264">
        <v>1464</v>
      </c>
      <c r="L1349" s="264">
        <v>1395</v>
      </c>
      <c r="M1349" s="264">
        <v>1397</v>
      </c>
      <c r="N1349" s="267">
        <v>0.945616802092276</v>
      </c>
      <c r="O1349" s="266">
        <v>47365</v>
      </c>
      <c r="P1349" s="294">
        <v>0.9</v>
      </c>
      <c r="Q1349" s="267">
        <v>0.957446808510638</v>
      </c>
      <c r="R1349" s="267">
        <v>0.992452830188679</v>
      </c>
      <c r="S1349" s="267">
        <v>0.952868852459016</v>
      </c>
      <c r="T1349" s="295">
        <v>-0.0350060216780409</v>
      </c>
      <c r="U1349" s="266">
        <v>50089</v>
      </c>
      <c r="V1349" s="266">
        <v>47991</v>
      </c>
      <c r="W1349" s="267">
        <v>0.958114556090159</v>
      </c>
      <c r="X1349" s="267">
        <v>0.939555125725339</v>
      </c>
      <c r="Y1349" s="268">
        <v>0.943396226415094</v>
      </c>
      <c r="Z1349" s="268">
        <v>0.954234972677596</v>
      </c>
      <c r="AA1349" s="295">
        <v>-0.00384110068975585</v>
      </c>
      <c r="AB1349" s="264">
        <v>11495</v>
      </c>
      <c r="AC1349" s="264">
        <v>10946</v>
      </c>
      <c r="AD1349" s="264">
        <v>12069</v>
      </c>
      <c r="AE1349" s="264">
        <v>11490</v>
      </c>
      <c r="AF1349" s="268">
        <v>0.952240104393214</v>
      </c>
      <c r="AG1349" s="268">
        <v>0.95202585135471</v>
      </c>
      <c r="AH1349" s="295">
        <v>0.000214253038504086</v>
      </c>
    </row>
    <row r="1350" spans="1:34">
      <c r="A1350" s="315" t="s">
        <v>1972</v>
      </c>
      <c r="B1350" s="321" t="s">
        <v>3365</v>
      </c>
      <c r="C1350" s="293" t="s">
        <v>2490</v>
      </c>
      <c r="D1350" s="321" t="s">
        <v>2491</v>
      </c>
      <c r="E1350" s="263">
        <v>2171</v>
      </c>
      <c r="F1350" s="263">
        <v>2004</v>
      </c>
      <c r="G1350" s="263">
        <v>1890</v>
      </c>
      <c r="H1350" s="264">
        <v>1012</v>
      </c>
      <c r="I1350" s="264">
        <v>976</v>
      </c>
      <c r="J1350" s="264">
        <v>903</v>
      </c>
      <c r="K1350" s="264">
        <v>1651</v>
      </c>
      <c r="L1350" s="264">
        <v>1564</v>
      </c>
      <c r="M1350" s="264">
        <v>1494</v>
      </c>
      <c r="N1350" s="267">
        <v>0.946465943265155</v>
      </c>
      <c r="O1350" s="266">
        <v>53817</v>
      </c>
      <c r="P1350" s="294">
        <v>0.9</v>
      </c>
      <c r="Q1350" s="267">
        <v>0.923076923076923</v>
      </c>
      <c r="R1350" s="267">
        <v>0.964426877470356</v>
      </c>
      <c r="S1350" s="267">
        <v>0.947304663840097</v>
      </c>
      <c r="T1350" s="295">
        <v>-0.0413499543934326</v>
      </c>
      <c r="U1350" s="266">
        <v>56861</v>
      </c>
      <c r="V1350" s="266">
        <v>50822</v>
      </c>
      <c r="W1350" s="267">
        <v>0.89379363711507</v>
      </c>
      <c r="X1350" s="267">
        <v>0.870566559189314</v>
      </c>
      <c r="Y1350" s="268">
        <v>0.892292490118577</v>
      </c>
      <c r="Z1350" s="268">
        <v>0.904906117504543</v>
      </c>
      <c r="AA1350" s="295">
        <v>-0.0217259309292633</v>
      </c>
      <c r="AB1350" s="264">
        <v>12142</v>
      </c>
      <c r="AC1350" s="264">
        <v>10794</v>
      </c>
      <c r="AD1350" s="264">
        <v>13660</v>
      </c>
      <c r="AE1350" s="264">
        <v>12305</v>
      </c>
      <c r="AF1350" s="268">
        <v>0.888980398616373</v>
      </c>
      <c r="AG1350" s="268">
        <v>0.900805270863836</v>
      </c>
      <c r="AH1350" s="295">
        <v>-0.0118248722474631</v>
      </c>
    </row>
    <row r="1351" spans="1:34">
      <c r="A1351" s="315" t="s">
        <v>1972</v>
      </c>
      <c r="B1351" s="321" t="s">
        <v>3365</v>
      </c>
      <c r="C1351" s="293" t="s">
        <v>2492</v>
      </c>
      <c r="D1351" s="321" t="s">
        <v>2493</v>
      </c>
      <c r="E1351" s="263">
        <v>2146</v>
      </c>
      <c r="F1351" s="263">
        <v>2097</v>
      </c>
      <c r="G1351" s="263">
        <v>1875</v>
      </c>
      <c r="H1351" s="264">
        <v>937</v>
      </c>
      <c r="I1351" s="264">
        <v>912</v>
      </c>
      <c r="J1351" s="264">
        <v>859</v>
      </c>
      <c r="K1351" s="264">
        <v>1624</v>
      </c>
      <c r="L1351" s="264">
        <v>1588</v>
      </c>
      <c r="M1351" s="264">
        <v>1485</v>
      </c>
      <c r="N1351" s="267">
        <v>0.977439422449215</v>
      </c>
      <c r="O1351" s="266">
        <v>50907</v>
      </c>
      <c r="P1351" s="294">
        <v>0.9</v>
      </c>
      <c r="Q1351" s="267">
        <v>0.977166821994408</v>
      </c>
      <c r="R1351" s="267">
        <v>0.973319103521878</v>
      </c>
      <c r="S1351" s="267">
        <v>0.977832512315271</v>
      </c>
      <c r="T1351" s="295">
        <v>0.00384771847252985</v>
      </c>
      <c r="U1351" s="266">
        <v>52082</v>
      </c>
      <c r="V1351" s="266">
        <v>47248</v>
      </c>
      <c r="W1351" s="267">
        <v>0.907184823931493</v>
      </c>
      <c r="X1351" s="267">
        <v>0.873718546132339</v>
      </c>
      <c r="Y1351" s="268">
        <v>0.91675560298826</v>
      </c>
      <c r="Z1351" s="268">
        <v>0.914408866995074</v>
      </c>
      <c r="AA1351" s="295">
        <v>-0.0430370568559212</v>
      </c>
      <c r="AB1351" s="264">
        <v>11456</v>
      </c>
      <c r="AC1351" s="264">
        <v>10348</v>
      </c>
      <c r="AD1351" s="264">
        <v>12390</v>
      </c>
      <c r="AE1351" s="264">
        <v>11223</v>
      </c>
      <c r="AF1351" s="268">
        <v>0.903282122905028</v>
      </c>
      <c r="AG1351" s="268">
        <v>0.905811138014528</v>
      </c>
      <c r="AH1351" s="295">
        <v>-0.00252901510949988</v>
      </c>
    </row>
    <row r="1352" spans="1:34">
      <c r="A1352" s="315" t="s">
        <v>1972</v>
      </c>
      <c r="B1352" s="321" t="s">
        <v>3365</v>
      </c>
      <c r="C1352" s="293" t="s">
        <v>2494</v>
      </c>
      <c r="D1352" s="321" t="s">
        <v>2495</v>
      </c>
      <c r="E1352" s="263">
        <v>1410</v>
      </c>
      <c r="F1352" s="263">
        <v>1403</v>
      </c>
      <c r="G1352" s="263">
        <v>1311</v>
      </c>
      <c r="H1352" s="264">
        <v>974</v>
      </c>
      <c r="I1352" s="264">
        <v>971</v>
      </c>
      <c r="J1352" s="264">
        <v>906</v>
      </c>
      <c r="K1352" s="264">
        <v>1231</v>
      </c>
      <c r="L1352" s="264">
        <v>1226</v>
      </c>
      <c r="M1352" s="264">
        <v>1059</v>
      </c>
      <c r="N1352" s="267">
        <v>0.996037642397226</v>
      </c>
      <c r="O1352" s="266">
        <v>40220</v>
      </c>
      <c r="P1352" s="294">
        <v>0.9</v>
      </c>
      <c r="Q1352" s="267">
        <v>0.995035460992908</v>
      </c>
      <c r="R1352" s="267">
        <v>0.996919917864476</v>
      </c>
      <c r="S1352" s="267">
        <v>0.995938261575955</v>
      </c>
      <c r="T1352" s="295">
        <v>-0.00188445687156857</v>
      </c>
      <c r="U1352" s="266">
        <v>40380</v>
      </c>
      <c r="V1352" s="266">
        <v>37375</v>
      </c>
      <c r="W1352" s="267">
        <v>0.925581971272907</v>
      </c>
      <c r="X1352" s="267">
        <v>0.929787234042553</v>
      </c>
      <c r="Y1352" s="268">
        <v>0.930184804928131</v>
      </c>
      <c r="Z1352" s="268">
        <v>0.860276198212835</v>
      </c>
      <c r="AA1352" s="295">
        <v>-0.000397570885578236</v>
      </c>
      <c r="AB1352" s="264">
        <v>9489</v>
      </c>
      <c r="AC1352" s="264">
        <v>8666</v>
      </c>
      <c r="AD1352" s="264">
        <v>9569</v>
      </c>
      <c r="AE1352" s="264">
        <v>8949</v>
      </c>
      <c r="AF1352" s="268">
        <v>0.913267994519971</v>
      </c>
      <c r="AG1352" s="268">
        <v>0.935207440693907</v>
      </c>
      <c r="AH1352" s="295">
        <v>-0.0219394461739368</v>
      </c>
    </row>
    <row r="1353" spans="1:34">
      <c r="A1353" s="315" t="s">
        <v>1972</v>
      </c>
      <c r="B1353" s="321" t="s">
        <v>3365</v>
      </c>
      <c r="C1353" s="293" t="s">
        <v>2496</v>
      </c>
      <c r="D1353" s="321" t="s">
        <v>2497</v>
      </c>
      <c r="E1353" s="263">
        <v>3280</v>
      </c>
      <c r="F1353" s="263">
        <v>3201</v>
      </c>
      <c r="G1353" s="263">
        <v>3009</v>
      </c>
      <c r="H1353" s="264">
        <v>1389</v>
      </c>
      <c r="I1353" s="264">
        <v>1345</v>
      </c>
      <c r="J1353" s="264">
        <v>1287</v>
      </c>
      <c r="K1353" s="264">
        <v>2399</v>
      </c>
      <c r="L1353" s="264">
        <v>2290</v>
      </c>
      <c r="M1353" s="264">
        <v>2180</v>
      </c>
      <c r="N1353" s="267">
        <v>0.973645132710234</v>
      </c>
      <c r="O1353" s="266">
        <v>78025</v>
      </c>
      <c r="P1353" s="294">
        <v>0.9</v>
      </c>
      <c r="Q1353" s="267">
        <v>0.975914634146341</v>
      </c>
      <c r="R1353" s="267">
        <v>0.968322534197264</v>
      </c>
      <c r="S1353" s="267">
        <v>0.954564401834098</v>
      </c>
      <c r="T1353" s="295">
        <v>0.00759209994907728</v>
      </c>
      <c r="U1353" s="266">
        <v>80137</v>
      </c>
      <c r="V1353" s="266">
        <v>74113</v>
      </c>
      <c r="W1353" s="267">
        <v>0.924828730798508</v>
      </c>
      <c r="X1353" s="267">
        <v>0.917378048780488</v>
      </c>
      <c r="Y1353" s="268">
        <v>0.926565874730022</v>
      </c>
      <c r="Z1353" s="268">
        <v>0.908711963318049</v>
      </c>
      <c r="AA1353" s="295">
        <v>-0.00918782594953382</v>
      </c>
      <c r="AB1353" s="264">
        <v>17572</v>
      </c>
      <c r="AC1353" s="264">
        <v>16135</v>
      </c>
      <c r="AD1353" s="264">
        <v>18888</v>
      </c>
      <c r="AE1353" s="264">
        <v>17452</v>
      </c>
      <c r="AF1353" s="268">
        <v>0.918222171636695</v>
      </c>
      <c r="AG1353" s="268">
        <v>0.923972892842016</v>
      </c>
      <c r="AH1353" s="295">
        <v>-0.00575072120532139</v>
      </c>
    </row>
    <row r="1354" spans="1:34">
      <c r="A1354" s="315" t="s">
        <v>1972</v>
      </c>
      <c r="B1354" s="321" t="s">
        <v>3365</v>
      </c>
      <c r="C1354" s="293" t="s">
        <v>2498</v>
      </c>
      <c r="D1354" s="321" t="s">
        <v>2499</v>
      </c>
      <c r="E1354" s="263">
        <v>2177</v>
      </c>
      <c r="F1354" s="263">
        <v>2159</v>
      </c>
      <c r="G1354" s="263">
        <v>1869</v>
      </c>
      <c r="H1354" s="264">
        <v>1325</v>
      </c>
      <c r="I1354" s="264">
        <v>1292</v>
      </c>
      <c r="J1354" s="264">
        <v>1248</v>
      </c>
      <c r="K1354" s="264">
        <v>2244</v>
      </c>
      <c r="L1354" s="264">
        <v>2226</v>
      </c>
      <c r="M1354" s="264">
        <v>2100</v>
      </c>
      <c r="N1354" s="267">
        <v>0.976895419727998</v>
      </c>
      <c r="O1354" s="266">
        <v>62492</v>
      </c>
      <c r="P1354" s="294">
        <v>0.9</v>
      </c>
      <c r="Q1354" s="267">
        <v>0.991731740927882</v>
      </c>
      <c r="R1354" s="267">
        <v>0.975094339622641</v>
      </c>
      <c r="S1354" s="267">
        <v>0.991978609625668</v>
      </c>
      <c r="T1354" s="295">
        <v>0.0166374013052409</v>
      </c>
      <c r="U1354" s="266">
        <v>63970</v>
      </c>
      <c r="V1354" s="266">
        <v>59203</v>
      </c>
      <c r="W1354" s="267">
        <v>0.925480694075348</v>
      </c>
      <c r="X1354" s="267">
        <v>0.858520900321543</v>
      </c>
      <c r="Y1354" s="268">
        <v>0.94188679245283</v>
      </c>
      <c r="Z1354" s="268">
        <v>0.935828877005348</v>
      </c>
      <c r="AA1354" s="295">
        <v>-0.0833658921312868</v>
      </c>
      <c r="AB1354" s="264">
        <v>14695</v>
      </c>
      <c r="AC1354" s="264">
        <v>13475</v>
      </c>
      <c r="AD1354" s="264">
        <v>14982</v>
      </c>
      <c r="AE1354" s="264">
        <v>13941</v>
      </c>
      <c r="AF1354" s="268">
        <v>0.916978564137462</v>
      </c>
      <c r="AG1354" s="268">
        <v>0.930516619943933</v>
      </c>
      <c r="AH1354" s="295">
        <v>-0.013538055806471</v>
      </c>
    </row>
    <row r="1355" spans="1:34">
      <c r="A1355" s="315" t="s">
        <v>1972</v>
      </c>
      <c r="B1355" s="321" t="s">
        <v>3365</v>
      </c>
      <c r="C1355" s="293" t="s">
        <v>2500</v>
      </c>
      <c r="D1355" s="321" t="s">
        <v>2501</v>
      </c>
      <c r="E1355" s="263">
        <v>2016</v>
      </c>
      <c r="F1355" s="263">
        <v>1983</v>
      </c>
      <c r="G1355" s="263">
        <v>1926</v>
      </c>
      <c r="H1355" s="264">
        <v>1111</v>
      </c>
      <c r="I1355" s="264">
        <v>1103</v>
      </c>
      <c r="J1355" s="264">
        <v>1077</v>
      </c>
      <c r="K1355" s="264">
        <v>1927</v>
      </c>
      <c r="L1355" s="264">
        <v>1905</v>
      </c>
      <c r="M1355" s="264">
        <v>1834</v>
      </c>
      <c r="N1355" s="267">
        <v>0.986338374713949</v>
      </c>
      <c r="O1355" s="266">
        <v>57325</v>
      </c>
      <c r="P1355" s="294">
        <v>0.9</v>
      </c>
      <c r="Q1355" s="267">
        <v>0.983630952380952</v>
      </c>
      <c r="R1355" s="267">
        <v>0.992799279927993</v>
      </c>
      <c r="S1355" s="267">
        <v>0.98858329008822</v>
      </c>
      <c r="T1355" s="295">
        <v>-0.00916832754704044</v>
      </c>
      <c r="U1355" s="266">
        <v>58119</v>
      </c>
      <c r="V1355" s="266">
        <v>55459</v>
      </c>
      <c r="W1355" s="267">
        <v>0.95423183468401</v>
      </c>
      <c r="X1355" s="267">
        <v>0.955357142857143</v>
      </c>
      <c r="Y1355" s="268">
        <v>0.969396939693969</v>
      </c>
      <c r="Z1355" s="268">
        <v>0.951738453554748</v>
      </c>
      <c r="AA1355" s="295">
        <v>-0.0140397968368265</v>
      </c>
      <c r="AB1355" s="264">
        <v>12848</v>
      </c>
      <c r="AC1355" s="264">
        <v>12168</v>
      </c>
      <c r="AD1355" s="264">
        <v>13432</v>
      </c>
      <c r="AE1355" s="264">
        <v>12675</v>
      </c>
      <c r="AF1355" s="268">
        <v>0.947073474470735</v>
      </c>
      <c r="AG1355" s="268">
        <v>0.943642048838594</v>
      </c>
      <c r="AH1355" s="295">
        <v>0.00343142563214038</v>
      </c>
    </row>
    <row r="1356" spans="1:34">
      <c r="A1356" s="315" t="s">
        <v>1972</v>
      </c>
      <c r="B1356" s="321" t="s">
        <v>3365</v>
      </c>
      <c r="C1356" s="293" t="s">
        <v>2502</v>
      </c>
      <c r="D1356" s="321" t="s">
        <v>2503</v>
      </c>
      <c r="E1356" s="263">
        <v>2137</v>
      </c>
      <c r="F1356" s="263">
        <v>2106</v>
      </c>
      <c r="G1356" s="263">
        <v>2060</v>
      </c>
      <c r="H1356" s="264">
        <v>1644</v>
      </c>
      <c r="I1356" s="264">
        <v>1627</v>
      </c>
      <c r="J1356" s="264">
        <v>1585</v>
      </c>
      <c r="K1356" s="264">
        <v>2234</v>
      </c>
      <c r="L1356" s="264">
        <v>2203</v>
      </c>
      <c r="M1356" s="264">
        <v>2154</v>
      </c>
      <c r="N1356" s="267">
        <v>0.952910012866117</v>
      </c>
      <c r="O1356" s="266">
        <v>62954</v>
      </c>
      <c r="P1356" s="294">
        <v>0.9</v>
      </c>
      <c r="Q1356" s="267">
        <v>0.985493682732803</v>
      </c>
      <c r="R1356" s="267">
        <v>0.989659367396594</v>
      </c>
      <c r="S1356" s="267">
        <v>0.986123545210385</v>
      </c>
      <c r="T1356" s="295">
        <v>-0.00416568466379064</v>
      </c>
      <c r="U1356" s="266">
        <v>66065</v>
      </c>
      <c r="V1356" s="266">
        <v>63651</v>
      </c>
      <c r="W1356" s="267">
        <v>0.963460228562779</v>
      </c>
      <c r="X1356" s="267">
        <v>0.963968179691156</v>
      </c>
      <c r="Y1356" s="268">
        <v>0.964111922141119</v>
      </c>
      <c r="Z1356" s="268">
        <v>0.964189794091316</v>
      </c>
      <c r="AA1356" s="295">
        <v>-0.000143742449963402</v>
      </c>
      <c r="AB1356" s="264">
        <v>15600</v>
      </c>
      <c r="AC1356" s="264">
        <v>15059</v>
      </c>
      <c r="AD1356" s="264">
        <v>15332</v>
      </c>
      <c r="AE1356" s="264">
        <v>14812</v>
      </c>
      <c r="AF1356" s="268">
        <v>0.965320512820513</v>
      </c>
      <c r="AG1356" s="268">
        <v>0.966084007304983</v>
      </c>
      <c r="AH1356" s="295">
        <v>-0.000763494484470217</v>
      </c>
    </row>
    <row r="1357" spans="1:34">
      <c r="A1357" s="315" t="s">
        <v>1972</v>
      </c>
      <c r="B1357" s="321" t="s">
        <v>3365</v>
      </c>
      <c r="C1357" s="293" t="s">
        <v>2504</v>
      </c>
      <c r="D1357" s="321" t="s">
        <v>2505</v>
      </c>
      <c r="E1357" s="263">
        <v>1982</v>
      </c>
      <c r="F1357" s="263">
        <v>1750</v>
      </c>
      <c r="G1357" s="263">
        <v>1753</v>
      </c>
      <c r="H1357" s="264">
        <v>1565</v>
      </c>
      <c r="I1357" s="264">
        <v>1478</v>
      </c>
      <c r="J1357" s="264">
        <v>1365</v>
      </c>
      <c r="K1357" s="264">
        <v>2339</v>
      </c>
      <c r="L1357" s="264">
        <v>2083</v>
      </c>
      <c r="M1357" s="264">
        <v>2043</v>
      </c>
      <c r="N1357" s="267">
        <v>0.880025930560371</v>
      </c>
      <c r="O1357" s="266">
        <v>58373</v>
      </c>
      <c r="P1357" s="294">
        <v>0.9</v>
      </c>
      <c r="Q1357" s="267">
        <v>0.882946518668012</v>
      </c>
      <c r="R1357" s="267">
        <v>0.944408945686901</v>
      </c>
      <c r="S1357" s="267">
        <v>0.890551517742625</v>
      </c>
      <c r="T1357" s="295">
        <v>-0.0614624270188888</v>
      </c>
      <c r="U1357" s="266">
        <v>66331</v>
      </c>
      <c r="V1357" s="266">
        <v>58963</v>
      </c>
      <c r="W1357" s="267">
        <v>0.888920715804074</v>
      </c>
      <c r="X1357" s="267">
        <v>0.884460141271443</v>
      </c>
      <c r="Y1357" s="268">
        <v>0.87220447284345</v>
      </c>
      <c r="Z1357" s="268">
        <v>0.87345019238991</v>
      </c>
      <c r="AA1357" s="295">
        <v>0.0122556684279925</v>
      </c>
      <c r="AB1357" s="264">
        <v>15228</v>
      </c>
      <c r="AC1357" s="264">
        <v>13142</v>
      </c>
      <c r="AD1357" s="264">
        <v>15061</v>
      </c>
      <c r="AE1357" s="264">
        <v>13432</v>
      </c>
      <c r="AF1357" s="268">
        <v>0.863015497767271</v>
      </c>
      <c r="AG1357" s="268">
        <v>0.891839851271496</v>
      </c>
      <c r="AH1357" s="295">
        <v>-0.0288243535042251</v>
      </c>
    </row>
    <row r="1358" spans="1:34">
      <c r="A1358" s="315" t="s">
        <v>1972</v>
      </c>
      <c r="B1358" s="321" t="s">
        <v>3365</v>
      </c>
      <c r="C1358" s="293" t="s">
        <v>2506</v>
      </c>
      <c r="D1358" s="321" t="s">
        <v>2507</v>
      </c>
      <c r="E1358" s="263">
        <v>3929</v>
      </c>
      <c r="F1358" s="263">
        <v>3881</v>
      </c>
      <c r="G1358" s="263">
        <v>3495</v>
      </c>
      <c r="H1358" s="264">
        <v>2351</v>
      </c>
      <c r="I1358" s="264">
        <v>2312</v>
      </c>
      <c r="J1358" s="264">
        <v>2134</v>
      </c>
      <c r="K1358" s="264">
        <v>3409</v>
      </c>
      <c r="L1358" s="264">
        <v>3355</v>
      </c>
      <c r="M1358" s="264">
        <v>3087</v>
      </c>
      <c r="N1358" s="267">
        <v>0.968833780160858</v>
      </c>
      <c r="O1358" s="266">
        <v>106967</v>
      </c>
      <c r="P1358" s="294">
        <v>0.9</v>
      </c>
      <c r="Q1358" s="267">
        <v>0.98778315092899</v>
      </c>
      <c r="R1358" s="267">
        <v>0.983411314334326</v>
      </c>
      <c r="S1358" s="267">
        <v>0.984159577588736</v>
      </c>
      <c r="T1358" s="295">
        <v>0.00437183659466378</v>
      </c>
      <c r="U1358" s="266">
        <v>110408</v>
      </c>
      <c r="V1358" s="266">
        <v>99909</v>
      </c>
      <c r="W1358" s="267">
        <v>0.904907253097602</v>
      </c>
      <c r="X1358" s="267">
        <v>0.889539322982947</v>
      </c>
      <c r="Y1358" s="268">
        <v>0.907698851552531</v>
      </c>
      <c r="Z1358" s="268">
        <v>0.905544147843943</v>
      </c>
      <c r="AA1358" s="295">
        <v>-0.0181595285695835</v>
      </c>
      <c r="AB1358" s="264">
        <v>24235</v>
      </c>
      <c r="AC1358" s="264">
        <v>21741</v>
      </c>
      <c r="AD1358" s="264">
        <v>24576</v>
      </c>
      <c r="AE1358" s="264">
        <v>22132</v>
      </c>
      <c r="AF1358" s="268">
        <v>0.897090984113885</v>
      </c>
      <c r="AG1358" s="268">
        <v>0.900553385416667</v>
      </c>
      <c r="AH1358" s="295">
        <v>-0.00346240130278175</v>
      </c>
    </row>
    <row r="1359" spans="1:34">
      <c r="A1359" s="315" t="s">
        <v>1972</v>
      </c>
      <c r="B1359" s="321" t="s">
        <v>3365</v>
      </c>
      <c r="C1359" s="293" t="s">
        <v>2508</v>
      </c>
      <c r="D1359" s="321" t="s">
        <v>2509</v>
      </c>
      <c r="E1359" s="263">
        <v>2734</v>
      </c>
      <c r="F1359" s="263">
        <v>2595</v>
      </c>
      <c r="G1359" s="263">
        <v>2516</v>
      </c>
      <c r="H1359" s="264">
        <v>2185</v>
      </c>
      <c r="I1359" s="264">
        <v>2159</v>
      </c>
      <c r="J1359" s="264">
        <v>2097</v>
      </c>
      <c r="K1359" s="264">
        <v>2964</v>
      </c>
      <c r="L1359" s="264">
        <v>2906</v>
      </c>
      <c r="M1359" s="264">
        <v>2840</v>
      </c>
      <c r="N1359" s="267">
        <v>0.951652476736429</v>
      </c>
      <c r="O1359" s="266">
        <v>84167</v>
      </c>
      <c r="P1359" s="294">
        <v>0.9</v>
      </c>
      <c r="Q1359" s="267">
        <v>0.9491587417703</v>
      </c>
      <c r="R1359" s="267">
        <v>0.988100686498856</v>
      </c>
      <c r="S1359" s="267">
        <v>0.980431848852901</v>
      </c>
      <c r="T1359" s="295">
        <v>-0.0389419447285559</v>
      </c>
      <c r="U1359" s="266">
        <v>88443</v>
      </c>
      <c r="V1359" s="266">
        <v>82695</v>
      </c>
      <c r="W1359" s="267">
        <v>0.93500898884027</v>
      </c>
      <c r="X1359" s="267">
        <v>0.920263350402341</v>
      </c>
      <c r="Y1359" s="268">
        <v>0.959725400457666</v>
      </c>
      <c r="Z1359" s="268">
        <v>0.958164642375169</v>
      </c>
      <c r="AA1359" s="295">
        <v>-0.039462050055325</v>
      </c>
      <c r="AB1359" s="264">
        <v>20275</v>
      </c>
      <c r="AC1359" s="264">
        <v>19318</v>
      </c>
      <c r="AD1359" s="264">
        <v>20101</v>
      </c>
      <c r="AE1359" s="264">
        <v>18886</v>
      </c>
      <c r="AF1359" s="268">
        <v>0.952799013563502</v>
      </c>
      <c r="AG1359" s="268">
        <v>0.939555246007661</v>
      </c>
      <c r="AH1359" s="295">
        <v>0.0132437675558406</v>
      </c>
    </row>
    <row r="1360" spans="1:34">
      <c r="A1360" s="315" t="s">
        <v>1972</v>
      </c>
      <c r="B1360" s="321" t="s">
        <v>3365</v>
      </c>
      <c r="C1360" s="293" t="s">
        <v>2510</v>
      </c>
      <c r="D1360" s="321" t="s">
        <v>2511</v>
      </c>
      <c r="E1360" s="263">
        <v>2096</v>
      </c>
      <c r="F1360" s="263">
        <v>2085</v>
      </c>
      <c r="G1360" s="263">
        <v>2023</v>
      </c>
      <c r="H1360" s="264">
        <v>1591</v>
      </c>
      <c r="I1360" s="264">
        <v>1581</v>
      </c>
      <c r="J1360" s="264">
        <v>1505</v>
      </c>
      <c r="K1360" s="264">
        <v>2236</v>
      </c>
      <c r="L1360" s="264">
        <v>2210</v>
      </c>
      <c r="M1360" s="264">
        <v>2151</v>
      </c>
      <c r="N1360" s="267">
        <v>0.987791377083461</v>
      </c>
      <c r="O1360" s="266">
        <v>64242</v>
      </c>
      <c r="P1360" s="294">
        <v>0.9</v>
      </c>
      <c r="Q1360" s="267">
        <v>0.994751908396947</v>
      </c>
      <c r="R1360" s="267">
        <v>0.993714644877436</v>
      </c>
      <c r="S1360" s="267">
        <v>0.988372093023256</v>
      </c>
      <c r="T1360" s="295">
        <v>0.00103726351951106</v>
      </c>
      <c r="U1360" s="266">
        <v>65036</v>
      </c>
      <c r="V1360" s="266">
        <v>62445</v>
      </c>
      <c r="W1360" s="267">
        <v>0.960160526477643</v>
      </c>
      <c r="X1360" s="267">
        <v>0.965171755725191</v>
      </c>
      <c r="Y1360" s="268">
        <v>0.945945945945946</v>
      </c>
      <c r="Z1360" s="268">
        <v>0.961985688729875</v>
      </c>
      <c r="AA1360" s="295">
        <v>0.0192258097792449</v>
      </c>
      <c r="AB1360" s="264">
        <v>14919</v>
      </c>
      <c r="AC1360" s="264">
        <v>14352</v>
      </c>
      <c r="AD1360" s="264">
        <v>14762</v>
      </c>
      <c r="AE1360" s="264">
        <v>14092</v>
      </c>
      <c r="AF1360" s="268">
        <v>0.961994771767545</v>
      </c>
      <c r="AG1360" s="268">
        <v>0.954613196043896</v>
      </c>
      <c r="AH1360" s="295">
        <v>0.00738157572364828</v>
      </c>
    </row>
    <row r="1361" spans="1:34">
      <c r="A1361" s="315" t="s">
        <v>1972</v>
      </c>
      <c r="B1361" s="321" t="s">
        <v>3365</v>
      </c>
      <c r="C1361" s="293" t="s">
        <v>2512</v>
      </c>
      <c r="D1361" s="321" t="s">
        <v>2513</v>
      </c>
      <c r="E1361" s="263">
        <v>1921</v>
      </c>
      <c r="F1361" s="263">
        <v>1863</v>
      </c>
      <c r="G1361" s="263">
        <v>1804</v>
      </c>
      <c r="H1361" s="264">
        <v>1502</v>
      </c>
      <c r="I1361" s="264">
        <v>1486</v>
      </c>
      <c r="J1361" s="264">
        <v>1450</v>
      </c>
      <c r="K1361" s="264">
        <v>2150</v>
      </c>
      <c r="L1361" s="264">
        <v>2119</v>
      </c>
      <c r="M1361" s="264">
        <v>2049</v>
      </c>
      <c r="N1361" s="267">
        <v>0.987176392978391</v>
      </c>
      <c r="O1361" s="266">
        <v>61354</v>
      </c>
      <c r="P1361" s="294">
        <v>0.9</v>
      </c>
      <c r="Q1361" s="267">
        <v>0.969807391983342</v>
      </c>
      <c r="R1361" s="267">
        <v>0.989347536617843</v>
      </c>
      <c r="S1361" s="267">
        <v>0.985581395348837</v>
      </c>
      <c r="T1361" s="295">
        <v>-0.0195401446345009</v>
      </c>
      <c r="U1361" s="266">
        <v>62151</v>
      </c>
      <c r="V1361" s="266">
        <v>59276</v>
      </c>
      <c r="W1361" s="267">
        <v>0.953741693617158</v>
      </c>
      <c r="X1361" s="267">
        <v>0.9390942217595</v>
      </c>
      <c r="Y1361" s="268">
        <v>0.965379494007989</v>
      </c>
      <c r="Z1361" s="268">
        <v>0.953023255813954</v>
      </c>
      <c r="AA1361" s="295">
        <v>-0.0262852722484891</v>
      </c>
      <c r="AB1361" s="264">
        <v>13821</v>
      </c>
      <c r="AC1361" s="264">
        <v>13203</v>
      </c>
      <c r="AD1361" s="264">
        <v>14250</v>
      </c>
      <c r="AE1361" s="264">
        <v>13545</v>
      </c>
      <c r="AF1361" s="268">
        <v>0.955285435207293</v>
      </c>
      <c r="AG1361" s="268">
        <v>0.950526315789474</v>
      </c>
      <c r="AH1361" s="295">
        <v>0.00475911941781959</v>
      </c>
    </row>
    <row r="1362" spans="1:34">
      <c r="A1362" s="315" t="s">
        <v>1972</v>
      </c>
      <c r="B1362" s="321" t="s">
        <v>3365</v>
      </c>
      <c r="C1362" s="293" t="s">
        <v>2514</v>
      </c>
      <c r="D1362" s="321" t="s">
        <v>2515</v>
      </c>
      <c r="E1362" s="263">
        <v>3521</v>
      </c>
      <c r="F1362" s="263">
        <v>3452</v>
      </c>
      <c r="G1362" s="263">
        <v>3180</v>
      </c>
      <c r="H1362" s="264">
        <v>2844</v>
      </c>
      <c r="I1362" s="264">
        <v>2784</v>
      </c>
      <c r="J1362" s="264">
        <v>2570</v>
      </c>
      <c r="K1362" s="264">
        <v>4072</v>
      </c>
      <c r="L1362" s="264">
        <v>3982</v>
      </c>
      <c r="M1362" s="264">
        <v>3714</v>
      </c>
      <c r="N1362" s="267">
        <v>0.974977472215733</v>
      </c>
      <c r="O1362" s="266">
        <v>116853</v>
      </c>
      <c r="P1362" s="294">
        <v>0.9</v>
      </c>
      <c r="Q1362" s="267">
        <v>0.980403294518603</v>
      </c>
      <c r="R1362" s="267">
        <v>0.978902953586498</v>
      </c>
      <c r="S1362" s="267">
        <v>0.977897838899804</v>
      </c>
      <c r="T1362" s="295">
        <v>0.00150034093210472</v>
      </c>
      <c r="U1362" s="266">
        <v>119852</v>
      </c>
      <c r="V1362" s="266">
        <v>109778</v>
      </c>
      <c r="W1362" s="267">
        <v>0.915946333811701</v>
      </c>
      <c r="X1362" s="267">
        <v>0.903152513490486</v>
      </c>
      <c r="Y1362" s="268">
        <v>0.90365682137834</v>
      </c>
      <c r="Z1362" s="268">
        <v>0.912082514734774</v>
      </c>
      <c r="AA1362" s="295">
        <v>-0.000504307887854716</v>
      </c>
      <c r="AB1362" s="264">
        <v>27155</v>
      </c>
      <c r="AC1362" s="264">
        <v>24688</v>
      </c>
      <c r="AD1362" s="264">
        <v>27229</v>
      </c>
      <c r="AE1362" s="264">
        <v>25077</v>
      </c>
      <c r="AF1362" s="268">
        <v>0.909151169213773</v>
      </c>
      <c r="AG1362" s="268">
        <v>0.920966616475082</v>
      </c>
      <c r="AH1362" s="295">
        <v>-0.0118154472613089</v>
      </c>
    </row>
    <row r="1363" spans="1:34">
      <c r="A1363" s="315" t="s">
        <v>1972</v>
      </c>
      <c r="B1363" s="321" t="s">
        <v>3365</v>
      </c>
      <c r="C1363" s="293" t="s">
        <v>2516</v>
      </c>
      <c r="D1363" s="321" t="s">
        <v>2517</v>
      </c>
      <c r="E1363" s="263">
        <v>4808</v>
      </c>
      <c r="F1363" s="263">
        <v>4616</v>
      </c>
      <c r="G1363" s="263">
        <v>4442</v>
      </c>
      <c r="H1363" s="264">
        <v>2907</v>
      </c>
      <c r="I1363" s="264">
        <v>2872</v>
      </c>
      <c r="J1363" s="264">
        <v>2677</v>
      </c>
      <c r="K1363" s="264">
        <v>4369</v>
      </c>
      <c r="L1363" s="264">
        <v>4290</v>
      </c>
      <c r="M1363" s="264">
        <v>4088</v>
      </c>
      <c r="N1363" s="267">
        <v>0.935979335426134</v>
      </c>
      <c r="O1363" s="266">
        <v>127910</v>
      </c>
      <c r="P1363" s="294">
        <v>0.9</v>
      </c>
      <c r="Q1363" s="267">
        <v>0.960066555740433</v>
      </c>
      <c r="R1363" s="267">
        <v>0.987960096319229</v>
      </c>
      <c r="S1363" s="267">
        <v>0.981918059052415</v>
      </c>
      <c r="T1363" s="295">
        <v>-0.0278935405787968</v>
      </c>
      <c r="U1363" s="266">
        <v>136659</v>
      </c>
      <c r="V1363" s="266">
        <v>127279</v>
      </c>
      <c r="W1363" s="267">
        <v>0.931362003234328</v>
      </c>
      <c r="X1363" s="267">
        <v>0.9238768718802</v>
      </c>
      <c r="Y1363" s="268">
        <v>0.920880632954936</v>
      </c>
      <c r="Z1363" s="268">
        <v>0.935683222705425</v>
      </c>
      <c r="AA1363" s="295">
        <v>0.00299623892526324</v>
      </c>
      <c r="AB1363" s="264">
        <v>30553</v>
      </c>
      <c r="AC1363" s="264">
        <v>28494</v>
      </c>
      <c r="AD1363" s="264">
        <v>30770</v>
      </c>
      <c r="AE1363" s="264">
        <v>28751</v>
      </c>
      <c r="AF1363" s="268">
        <v>0.932608909108762</v>
      </c>
      <c r="AG1363" s="268">
        <v>0.93438414039649</v>
      </c>
      <c r="AH1363" s="295">
        <v>-0.00177523128772827</v>
      </c>
    </row>
    <row r="1364" spans="1:34">
      <c r="A1364" s="315" t="s">
        <v>1972</v>
      </c>
      <c r="B1364" s="321" t="s">
        <v>3365</v>
      </c>
      <c r="C1364" s="293" t="s">
        <v>2518</v>
      </c>
      <c r="D1364" s="321" t="s">
        <v>2519</v>
      </c>
      <c r="E1364" s="263">
        <v>1479</v>
      </c>
      <c r="F1364" s="263">
        <v>1467</v>
      </c>
      <c r="G1364" s="263">
        <v>1423</v>
      </c>
      <c r="H1364" s="264">
        <v>1112</v>
      </c>
      <c r="I1364" s="264">
        <v>1107</v>
      </c>
      <c r="J1364" s="264">
        <v>1068</v>
      </c>
      <c r="K1364" s="264">
        <v>1594</v>
      </c>
      <c r="L1364" s="264">
        <v>1581</v>
      </c>
      <c r="M1364" s="264">
        <v>1542</v>
      </c>
      <c r="N1364" s="267">
        <v>0.990830219473436</v>
      </c>
      <c r="O1364" s="266">
        <v>46139</v>
      </c>
      <c r="P1364" s="294">
        <v>0.9</v>
      </c>
      <c r="Q1364" s="267">
        <v>0.991886409736308</v>
      </c>
      <c r="R1364" s="267">
        <v>0.995503597122302</v>
      </c>
      <c r="S1364" s="267">
        <v>0.991844416562108</v>
      </c>
      <c r="T1364" s="295">
        <v>-0.00361718738599393</v>
      </c>
      <c r="U1364" s="266">
        <v>46566</v>
      </c>
      <c r="V1364" s="266">
        <v>44972</v>
      </c>
      <c r="W1364" s="267">
        <v>0.965769016020272</v>
      </c>
      <c r="X1364" s="267">
        <v>0.962136578769439</v>
      </c>
      <c r="Y1364" s="268">
        <v>0.960431654676259</v>
      </c>
      <c r="Z1364" s="268">
        <v>0.967377666248432</v>
      </c>
      <c r="AA1364" s="295">
        <v>0.00170492409317979</v>
      </c>
      <c r="AB1364" s="264">
        <v>10790</v>
      </c>
      <c r="AC1364" s="264">
        <v>10397</v>
      </c>
      <c r="AD1364" s="264">
        <v>10290</v>
      </c>
      <c r="AE1364" s="264">
        <v>9950</v>
      </c>
      <c r="AF1364" s="268">
        <v>0.963577386468953</v>
      </c>
      <c r="AG1364" s="268">
        <v>0.966958211856171</v>
      </c>
      <c r="AH1364" s="295">
        <v>-0.00338082538721829</v>
      </c>
    </row>
    <row r="1365" spans="1:34">
      <c r="A1365" s="315" t="s">
        <v>1972</v>
      </c>
      <c r="B1365" s="321" t="s">
        <v>3365</v>
      </c>
      <c r="C1365" s="293" t="s">
        <v>2520</v>
      </c>
      <c r="D1365" s="321" t="s">
        <v>2521</v>
      </c>
      <c r="E1365" s="263">
        <v>2147</v>
      </c>
      <c r="F1365" s="263">
        <v>2106</v>
      </c>
      <c r="G1365" s="263">
        <v>2067</v>
      </c>
      <c r="H1365" s="264">
        <v>1672</v>
      </c>
      <c r="I1365" s="264">
        <v>1644</v>
      </c>
      <c r="J1365" s="264">
        <v>1617</v>
      </c>
      <c r="K1365" s="264">
        <v>2290</v>
      </c>
      <c r="L1365" s="264">
        <v>2267</v>
      </c>
      <c r="M1365" s="264">
        <v>2235</v>
      </c>
      <c r="N1365" s="267">
        <v>0.951122605253272</v>
      </c>
      <c r="O1365" s="266">
        <v>65831</v>
      </c>
      <c r="P1365" s="294">
        <v>0.9</v>
      </c>
      <c r="Q1365" s="267">
        <v>0.980903586399627</v>
      </c>
      <c r="R1365" s="267">
        <v>0.983253588516746</v>
      </c>
      <c r="S1365" s="267">
        <v>0.989956331877729</v>
      </c>
      <c r="T1365" s="295">
        <v>-0.002350002117119</v>
      </c>
      <c r="U1365" s="266">
        <v>69214</v>
      </c>
      <c r="V1365" s="266">
        <v>67523</v>
      </c>
      <c r="W1365" s="267">
        <v>0.975568526598665</v>
      </c>
      <c r="X1365" s="267">
        <v>0.962738705170005</v>
      </c>
      <c r="Y1365" s="268">
        <v>0.967105263157895</v>
      </c>
      <c r="Z1365" s="268">
        <v>0.975982532751092</v>
      </c>
      <c r="AA1365" s="295">
        <v>-0.00436655798788999</v>
      </c>
      <c r="AB1365" s="264">
        <v>15790</v>
      </c>
      <c r="AC1365" s="264">
        <v>15363</v>
      </c>
      <c r="AD1365" s="264">
        <v>15704</v>
      </c>
      <c r="AE1365" s="264">
        <v>15351</v>
      </c>
      <c r="AF1365" s="268">
        <v>0.972957568081064</v>
      </c>
      <c r="AG1365" s="268">
        <v>0.977521650534896</v>
      </c>
      <c r="AH1365" s="295">
        <v>-0.00456408245383166</v>
      </c>
    </row>
    <row r="1366" spans="1:34">
      <c r="A1366" s="315" t="s">
        <v>1972</v>
      </c>
      <c r="B1366" s="321" t="s">
        <v>3365</v>
      </c>
      <c r="C1366" s="293" t="s">
        <v>2522</v>
      </c>
      <c r="D1366" s="321" t="s">
        <v>2523</v>
      </c>
      <c r="E1366" s="263">
        <v>2729</v>
      </c>
      <c r="F1366" s="263">
        <v>2709</v>
      </c>
      <c r="G1366" s="263">
        <v>2645</v>
      </c>
      <c r="H1366" s="264">
        <v>2117</v>
      </c>
      <c r="I1366" s="264">
        <v>2109</v>
      </c>
      <c r="J1366" s="264">
        <v>2058</v>
      </c>
      <c r="K1366" s="264">
        <v>3040</v>
      </c>
      <c r="L1366" s="264">
        <v>3014</v>
      </c>
      <c r="M1366" s="264">
        <v>2939</v>
      </c>
      <c r="N1366" s="267">
        <v>0.985458171696583</v>
      </c>
      <c r="O1366" s="266">
        <v>89927</v>
      </c>
      <c r="P1366" s="294">
        <v>0.9</v>
      </c>
      <c r="Q1366" s="267">
        <v>0.992671308171491</v>
      </c>
      <c r="R1366" s="267">
        <v>0.996221067548418</v>
      </c>
      <c r="S1366" s="267">
        <v>0.991447368421053</v>
      </c>
      <c r="T1366" s="295">
        <v>-0.00354975937692614</v>
      </c>
      <c r="U1366" s="266">
        <v>91254</v>
      </c>
      <c r="V1366" s="266">
        <v>87823</v>
      </c>
      <c r="W1366" s="267">
        <v>0.962401648146931</v>
      </c>
      <c r="X1366" s="267">
        <v>0.969219494320264</v>
      </c>
      <c r="Y1366" s="268">
        <v>0.97213037316958</v>
      </c>
      <c r="Z1366" s="268">
        <v>0.966776315789474</v>
      </c>
      <c r="AA1366" s="295">
        <v>-0.00291087884931573</v>
      </c>
      <c r="AB1366" s="264">
        <v>20313</v>
      </c>
      <c r="AC1366" s="264">
        <v>19628</v>
      </c>
      <c r="AD1366" s="264">
        <v>21584</v>
      </c>
      <c r="AE1366" s="264">
        <v>20801</v>
      </c>
      <c r="AF1366" s="268">
        <v>0.966277753162999</v>
      </c>
      <c r="AG1366" s="268">
        <v>0.963723128243143</v>
      </c>
      <c r="AH1366" s="295">
        <v>0.00255462491985592</v>
      </c>
    </row>
    <row r="1367" spans="1:34">
      <c r="A1367" s="315" t="s">
        <v>1972</v>
      </c>
      <c r="B1367" s="321" t="s">
        <v>3365</v>
      </c>
      <c r="C1367" s="293" t="s">
        <v>2524</v>
      </c>
      <c r="D1367" s="321" t="s">
        <v>2525</v>
      </c>
      <c r="E1367" s="263">
        <v>3313</v>
      </c>
      <c r="F1367" s="263">
        <v>3285</v>
      </c>
      <c r="G1367" s="263">
        <v>3198</v>
      </c>
      <c r="H1367" s="264">
        <v>2577</v>
      </c>
      <c r="I1367" s="264">
        <v>2558</v>
      </c>
      <c r="J1367" s="264">
        <v>2490</v>
      </c>
      <c r="K1367" s="264">
        <v>3385</v>
      </c>
      <c r="L1367" s="264">
        <v>3365</v>
      </c>
      <c r="M1367" s="264">
        <v>3293</v>
      </c>
      <c r="N1367" s="267">
        <v>0.993397233126262</v>
      </c>
      <c r="O1367" s="266">
        <v>104263</v>
      </c>
      <c r="P1367" s="294">
        <v>0.9</v>
      </c>
      <c r="Q1367" s="267">
        <v>0.991548445517658</v>
      </c>
      <c r="R1367" s="267">
        <v>0.992627085758634</v>
      </c>
      <c r="S1367" s="267">
        <v>0.994091580502216</v>
      </c>
      <c r="T1367" s="295">
        <v>-0.00107864024097637</v>
      </c>
      <c r="U1367" s="266">
        <v>104956</v>
      </c>
      <c r="V1367" s="266">
        <v>102177</v>
      </c>
      <c r="W1367" s="267">
        <v>0.973522237890163</v>
      </c>
      <c r="X1367" s="267">
        <v>0.965288258376094</v>
      </c>
      <c r="Y1367" s="268">
        <v>0.966239813736903</v>
      </c>
      <c r="Z1367" s="268">
        <v>0.972821270310192</v>
      </c>
      <c r="AA1367" s="295">
        <v>-0.000951555360809153</v>
      </c>
      <c r="AB1367" s="264">
        <v>23653</v>
      </c>
      <c r="AC1367" s="264">
        <v>22998</v>
      </c>
      <c r="AD1367" s="264">
        <v>23709</v>
      </c>
      <c r="AE1367" s="264">
        <v>23107</v>
      </c>
      <c r="AF1367" s="268">
        <v>0.972307952479601</v>
      </c>
      <c r="AG1367" s="268">
        <v>0.974608798346619</v>
      </c>
      <c r="AH1367" s="295">
        <v>-0.00230084586701851</v>
      </c>
    </row>
    <row r="1368" spans="1:34">
      <c r="A1368" s="315" t="s">
        <v>1972</v>
      </c>
      <c r="B1368" s="321" t="s">
        <v>3365</v>
      </c>
      <c r="C1368" s="293" t="s">
        <v>2526</v>
      </c>
      <c r="D1368" s="321" t="s">
        <v>2527</v>
      </c>
      <c r="E1368" s="263">
        <v>4327</v>
      </c>
      <c r="F1368" s="263">
        <v>4200</v>
      </c>
      <c r="G1368" s="263">
        <v>4060</v>
      </c>
      <c r="H1368" s="264">
        <v>2668</v>
      </c>
      <c r="I1368" s="264">
        <v>2593</v>
      </c>
      <c r="J1368" s="264">
        <v>2513</v>
      </c>
      <c r="K1368" s="264">
        <v>3668</v>
      </c>
      <c r="L1368" s="264">
        <v>3524</v>
      </c>
      <c r="M1368" s="264">
        <v>3464</v>
      </c>
      <c r="N1368" s="267">
        <v>0.964098174455547</v>
      </c>
      <c r="O1368" s="266">
        <v>117136</v>
      </c>
      <c r="P1368" s="294">
        <v>0.9</v>
      </c>
      <c r="Q1368" s="267">
        <v>0.970649410677143</v>
      </c>
      <c r="R1368" s="267">
        <v>0.971889055472264</v>
      </c>
      <c r="S1368" s="267">
        <v>0.960741548527808</v>
      </c>
      <c r="T1368" s="295">
        <v>-0.0012396447951204</v>
      </c>
      <c r="U1368" s="266">
        <v>121498</v>
      </c>
      <c r="V1368" s="266">
        <v>113009</v>
      </c>
      <c r="W1368" s="267">
        <v>0.930130537128183</v>
      </c>
      <c r="X1368" s="267">
        <v>0.938294430321239</v>
      </c>
      <c r="Y1368" s="268">
        <v>0.941904047976012</v>
      </c>
      <c r="Z1368" s="268">
        <v>0.944383860414395</v>
      </c>
      <c r="AA1368" s="295">
        <v>-0.0036096176547733</v>
      </c>
      <c r="AB1368" s="264">
        <v>26864</v>
      </c>
      <c r="AC1368" s="264">
        <v>25221</v>
      </c>
      <c r="AD1368" s="264">
        <v>27180</v>
      </c>
      <c r="AE1368" s="264">
        <v>25540</v>
      </c>
      <c r="AF1368" s="268">
        <v>0.938840083382966</v>
      </c>
      <c r="AG1368" s="268">
        <v>0.939661515820456</v>
      </c>
      <c r="AH1368" s="295">
        <v>-0.000821432437490111</v>
      </c>
    </row>
    <row r="1369" spans="1:34">
      <c r="A1369" s="315" t="s">
        <v>1972</v>
      </c>
      <c r="B1369" s="321" t="s">
        <v>3365</v>
      </c>
      <c r="C1369" s="293" t="s">
        <v>2528</v>
      </c>
      <c r="D1369" s="321" t="s">
        <v>2529</v>
      </c>
      <c r="E1369" s="263">
        <v>3041</v>
      </c>
      <c r="F1369" s="263">
        <v>2864</v>
      </c>
      <c r="G1369" s="263">
        <v>2587</v>
      </c>
      <c r="H1369" s="264">
        <v>2169</v>
      </c>
      <c r="I1369" s="264">
        <v>2140</v>
      </c>
      <c r="J1369" s="264">
        <v>2066</v>
      </c>
      <c r="K1369" s="264">
        <v>2941</v>
      </c>
      <c r="L1369" s="264">
        <v>2813</v>
      </c>
      <c r="M1369" s="264">
        <v>2695</v>
      </c>
      <c r="N1369" s="267">
        <v>0.958377766295445</v>
      </c>
      <c r="O1369" s="266">
        <v>87175</v>
      </c>
      <c r="P1369" s="294">
        <v>0.9</v>
      </c>
      <c r="Q1369" s="267">
        <v>0.941795462019073</v>
      </c>
      <c r="R1369" s="267">
        <v>0.986629783310281</v>
      </c>
      <c r="S1369" s="267">
        <v>0.956477388643319</v>
      </c>
      <c r="T1369" s="295">
        <v>-0.0448343212912086</v>
      </c>
      <c r="U1369" s="266">
        <v>90961</v>
      </c>
      <c r="V1369" s="266">
        <v>82450</v>
      </c>
      <c r="W1369" s="267">
        <v>0.906432427084135</v>
      </c>
      <c r="X1369" s="267">
        <v>0.85070700427491</v>
      </c>
      <c r="Y1369" s="268">
        <v>0.952512678653757</v>
      </c>
      <c r="Z1369" s="268">
        <v>0.916354981298878</v>
      </c>
      <c r="AA1369" s="295">
        <v>-0.101805674378848</v>
      </c>
      <c r="AB1369" s="264">
        <v>20651</v>
      </c>
      <c r="AC1369" s="264">
        <v>18356</v>
      </c>
      <c r="AD1369" s="264">
        <v>20885</v>
      </c>
      <c r="AE1369" s="264">
        <v>19077</v>
      </c>
      <c r="AF1369" s="268">
        <v>0.888867367197714</v>
      </c>
      <c r="AG1369" s="268">
        <v>0.913430691884127</v>
      </c>
      <c r="AH1369" s="295">
        <v>-0.024563324686413</v>
      </c>
    </row>
    <row r="1370" spans="1:34">
      <c r="A1370" s="315" t="s">
        <v>1972</v>
      </c>
      <c r="B1370" s="321" t="s">
        <v>3365</v>
      </c>
      <c r="C1370" s="293" t="s">
        <v>2530</v>
      </c>
      <c r="D1370" s="321" t="s">
        <v>2531</v>
      </c>
      <c r="E1370" s="263">
        <v>2248</v>
      </c>
      <c r="F1370" s="263">
        <v>2226</v>
      </c>
      <c r="G1370" s="263">
        <v>2142</v>
      </c>
      <c r="H1370" s="264">
        <v>1746</v>
      </c>
      <c r="I1370" s="264">
        <v>1736</v>
      </c>
      <c r="J1370" s="264">
        <v>1679</v>
      </c>
      <c r="K1370" s="264">
        <v>2378</v>
      </c>
      <c r="L1370" s="264">
        <v>2340</v>
      </c>
      <c r="M1370" s="264">
        <v>2278</v>
      </c>
      <c r="N1370" s="267">
        <v>0.98904038286367</v>
      </c>
      <c r="O1370" s="266">
        <v>68405</v>
      </c>
      <c r="P1370" s="294">
        <v>0.9</v>
      </c>
      <c r="Q1370" s="267">
        <v>0.990213523131673</v>
      </c>
      <c r="R1370" s="267">
        <v>0.994272623138603</v>
      </c>
      <c r="S1370" s="267">
        <v>0.984020185029437</v>
      </c>
      <c r="T1370" s="295">
        <v>-0.00405910000692999</v>
      </c>
      <c r="U1370" s="266">
        <v>69163</v>
      </c>
      <c r="V1370" s="266">
        <v>66929</v>
      </c>
      <c r="W1370" s="267">
        <v>0.967699492503217</v>
      </c>
      <c r="X1370" s="267">
        <v>0.952846975088968</v>
      </c>
      <c r="Y1370" s="268">
        <v>0.961626575028637</v>
      </c>
      <c r="Z1370" s="268">
        <v>0.957947855340622</v>
      </c>
      <c r="AA1370" s="295">
        <v>-0.00877959993966893</v>
      </c>
      <c r="AB1370" s="264">
        <v>16142</v>
      </c>
      <c r="AC1370" s="264">
        <v>15589</v>
      </c>
      <c r="AD1370" s="264">
        <v>16129</v>
      </c>
      <c r="AE1370" s="264">
        <v>15635</v>
      </c>
      <c r="AF1370" s="268">
        <v>0.965741543798786</v>
      </c>
      <c r="AG1370" s="268">
        <v>0.969371938743878</v>
      </c>
      <c r="AH1370" s="295">
        <v>-0.00363039494509176</v>
      </c>
    </row>
    <row r="1371" spans="1:34">
      <c r="A1371" s="315" t="s">
        <v>1972</v>
      </c>
      <c r="B1371" s="321" t="s">
        <v>3365</v>
      </c>
      <c r="C1371" s="293" t="s">
        <v>2532</v>
      </c>
      <c r="D1371" s="321" t="s">
        <v>2533</v>
      </c>
      <c r="E1371" s="263">
        <v>1899</v>
      </c>
      <c r="F1371" s="263">
        <v>1835</v>
      </c>
      <c r="G1371" s="263">
        <v>1744</v>
      </c>
      <c r="H1371" s="264">
        <v>1439</v>
      </c>
      <c r="I1371" s="264">
        <v>1395</v>
      </c>
      <c r="J1371" s="264">
        <v>1389</v>
      </c>
      <c r="K1371" s="264">
        <v>1957</v>
      </c>
      <c r="L1371" s="264">
        <v>1867</v>
      </c>
      <c r="M1371" s="264">
        <v>1838</v>
      </c>
      <c r="N1371" s="267">
        <v>0.96848557078403</v>
      </c>
      <c r="O1371" s="266">
        <v>56884</v>
      </c>
      <c r="P1371" s="294">
        <v>0.9</v>
      </c>
      <c r="Q1371" s="267">
        <v>0.966298051606108</v>
      </c>
      <c r="R1371" s="267">
        <v>0.969423210562891</v>
      </c>
      <c r="S1371" s="267">
        <v>0.954011241696474</v>
      </c>
      <c r="T1371" s="295">
        <v>-0.00312515895678245</v>
      </c>
      <c r="U1371" s="266">
        <v>58735</v>
      </c>
      <c r="V1371" s="266">
        <v>55582</v>
      </c>
      <c r="W1371" s="267">
        <v>0.946318208904401</v>
      </c>
      <c r="X1371" s="267">
        <v>0.918378093733544</v>
      </c>
      <c r="Y1371" s="268">
        <v>0.965253648366922</v>
      </c>
      <c r="Z1371" s="268">
        <v>0.939192641798671</v>
      </c>
      <c r="AA1371" s="295">
        <v>-0.0468755546333776</v>
      </c>
      <c r="AB1371" s="264">
        <v>13511</v>
      </c>
      <c r="AC1371" s="264">
        <v>12935</v>
      </c>
      <c r="AD1371" s="264">
        <v>13667</v>
      </c>
      <c r="AE1371" s="264">
        <v>12829</v>
      </c>
      <c r="AF1371" s="268">
        <v>0.957368070461106</v>
      </c>
      <c r="AG1371" s="268">
        <v>0.938684422331163</v>
      </c>
      <c r="AH1371" s="295">
        <v>0.0186836481299431</v>
      </c>
    </row>
    <row r="1372" spans="1:34">
      <c r="A1372" s="315" t="s">
        <v>1972</v>
      </c>
      <c r="B1372" s="321" t="s">
        <v>3365</v>
      </c>
      <c r="C1372" s="293" t="s">
        <v>2534</v>
      </c>
      <c r="D1372" s="321" t="s">
        <v>2535</v>
      </c>
      <c r="E1372" s="263">
        <v>3207</v>
      </c>
      <c r="F1372" s="263">
        <v>3135</v>
      </c>
      <c r="G1372" s="263">
        <v>2936</v>
      </c>
      <c r="H1372" s="264">
        <v>2325</v>
      </c>
      <c r="I1372" s="264">
        <v>2230</v>
      </c>
      <c r="J1372" s="264">
        <v>2175</v>
      </c>
      <c r="K1372" s="264">
        <v>3257</v>
      </c>
      <c r="L1372" s="264">
        <v>3167</v>
      </c>
      <c r="M1372" s="264">
        <v>3010</v>
      </c>
      <c r="N1372" s="267">
        <v>0.923506821627084</v>
      </c>
      <c r="O1372" s="266">
        <v>91381</v>
      </c>
      <c r="P1372" s="294">
        <v>0.9</v>
      </c>
      <c r="Q1372" s="267">
        <v>0.97754911131899</v>
      </c>
      <c r="R1372" s="267">
        <v>0.959139784946237</v>
      </c>
      <c r="S1372" s="267">
        <v>0.972367209088118</v>
      </c>
      <c r="T1372" s="295">
        <v>0.0184093263727532</v>
      </c>
      <c r="U1372" s="266">
        <v>98950</v>
      </c>
      <c r="V1372" s="266">
        <v>86877</v>
      </c>
      <c r="W1372" s="267">
        <v>0.877988883274381</v>
      </c>
      <c r="X1372" s="267">
        <v>0.915497349547864</v>
      </c>
      <c r="Y1372" s="268">
        <v>0.935483870967742</v>
      </c>
      <c r="Z1372" s="268">
        <v>0.92416334049739</v>
      </c>
      <c r="AA1372" s="295">
        <v>-0.0199865214198779</v>
      </c>
      <c r="AB1372" s="264">
        <v>22577</v>
      </c>
      <c r="AC1372" s="264">
        <v>20571</v>
      </c>
      <c r="AD1372" s="264">
        <v>22407</v>
      </c>
      <c r="AE1372" s="264">
        <v>20389</v>
      </c>
      <c r="AF1372" s="268">
        <v>0.911148513974399</v>
      </c>
      <c r="AG1372" s="268">
        <v>0.909938858392467</v>
      </c>
      <c r="AH1372" s="295">
        <v>0.00120965558193209</v>
      </c>
    </row>
    <row r="1373" spans="1:34">
      <c r="A1373" s="315" t="s">
        <v>1972</v>
      </c>
      <c r="B1373" s="321" t="s">
        <v>3365</v>
      </c>
      <c r="C1373" s="293" t="s">
        <v>2536</v>
      </c>
      <c r="D1373" s="321" t="s">
        <v>2537</v>
      </c>
      <c r="E1373" s="263">
        <v>0</v>
      </c>
      <c r="F1373" s="263">
        <v>0</v>
      </c>
      <c r="G1373" s="263">
        <v>0</v>
      </c>
      <c r="H1373" s="264">
        <v>1</v>
      </c>
      <c r="I1373" s="264">
        <v>0</v>
      </c>
      <c r="J1373" s="264">
        <v>1</v>
      </c>
      <c r="K1373" s="264">
        <v>2</v>
      </c>
      <c r="L1373" s="264">
        <v>0</v>
      </c>
      <c r="M1373" s="264">
        <v>2</v>
      </c>
      <c r="N1373" s="267">
        <v>0</v>
      </c>
      <c r="O1373" s="266">
        <v>0</v>
      </c>
      <c r="P1373" s="294">
        <v>0.9</v>
      </c>
      <c r="Q1373" s="267">
        <v>0</v>
      </c>
      <c r="R1373" s="267">
        <v>0</v>
      </c>
      <c r="S1373" s="267">
        <v>0</v>
      </c>
      <c r="T1373" s="295">
        <v>0</v>
      </c>
      <c r="U1373" s="266">
        <v>23</v>
      </c>
      <c r="V1373" s="266">
        <v>23</v>
      </c>
      <c r="W1373" s="267">
        <v>1</v>
      </c>
      <c r="X1373" s="267">
        <v>0</v>
      </c>
      <c r="Y1373" s="268">
        <v>1</v>
      </c>
      <c r="Z1373" s="268">
        <v>1</v>
      </c>
      <c r="AA1373" s="295">
        <v>-1</v>
      </c>
      <c r="AB1373" s="264">
        <v>11</v>
      </c>
      <c r="AC1373" s="264">
        <v>11</v>
      </c>
      <c r="AD1373" s="264">
        <v>10</v>
      </c>
      <c r="AE1373" s="264">
        <v>10</v>
      </c>
      <c r="AF1373" s="268">
        <v>1</v>
      </c>
      <c r="AG1373" s="268">
        <v>1</v>
      </c>
      <c r="AH1373" s="295">
        <v>0</v>
      </c>
    </row>
    <row r="1374" spans="1:34">
      <c r="A1374" s="315" t="s">
        <v>1972</v>
      </c>
      <c r="B1374" s="321" t="s">
        <v>3365</v>
      </c>
      <c r="C1374" s="293" t="s">
        <v>2538</v>
      </c>
      <c r="D1374" s="321" t="s">
        <v>2539</v>
      </c>
      <c r="E1374" s="263">
        <v>2447</v>
      </c>
      <c r="F1374" s="263">
        <v>2379</v>
      </c>
      <c r="G1374" s="263">
        <v>2299</v>
      </c>
      <c r="H1374" s="264">
        <v>1420</v>
      </c>
      <c r="I1374" s="264">
        <v>1368</v>
      </c>
      <c r="J1374" s="264">
        <v>1326</v>
      </c>
      <c r="K1374" s="264">
        <v>1998</v>
      </c>
      <c r="L1374" s="264">
        <v>1952</v>
      </c>
      <c r="M1374" s="264">
        <v>1902</v>
      </c>
      <c r="N1374" s="267">
        <v>0.968946908727931</v>
      </c>
      <c r="O1374" s="266">
        <v>62125</v>
      </c>
      <c r="P1374" s="294">
        <v>0.9</v>
      </c>
      <c r="Q1374" s="267">
        <v>0.972210870453617</v>
      </c>
      <c r="R1374" s="267">
        <v>0.963380281690141</v>
      </c>
      <c r="S1374" s="267">
        <v>0.976976976976977</v>
      </c>
      <c r="T1374" s="295">
        <v>0.00883058876347576</v>
      </c>
      <c r="U1374" s="266">
        <v>64116</v>
      </c>
      <c r="V1374" s="266">
        <v>60720</v>
      </c>
      <c r="W1374" s="267">
        <v>0.947033501778027</v>
      </c>
      <c r="X1374" s="267">
        <v>0.939517776869636</v>
      </c>
      <c r="Y1374" s="268">
        <v>0.933802816901408</v>
      </c>
      <c r="Z1374" s="268">
        <v>0.951951951951952</v>
      </c>
      <c r="AA1374" s="295">
        <v>0.00571495996822791</v>
      </c>
      <c r="AB1374" s="264">
        <v>14696</v>
      </c>
      <c r="AC1374" s="264">
        <v>13879</v>
      </c>
      <c r="AD1374" s="264">
        <v>14594</v>
      </c>
      <c r="AE1374" s="264">
        <v>13874</v>
      </c>
      <c r="AF1374" s="268">
        <v>0.944406641262929</v>
      </c>
      <c r="AG1374" s="268">
        <v>0.950664656708236</v>
      </c>
      <c r="AH1374" s="295">
        <v>-0.00625801544530757</v>
      </c>
    </row>
    <row r="1375" spans="1:34">
      <c r="A1375" s="315" t="s">
        <v>1972</v>
      </c>
      <c r="B1375" s="321" t="s">
        <v>3366</v>
      </c>
      <c r="C1375" s="293" t="s">
        <v>2540</v>
      </c>
      <c r="D1375" s="321" t="s">
        <v>2541</v>
      </c>
      <c r="E1375" s="263">
        <v>3282</v>
      </c>
      <c r="F1375" s="263">
        <v>3116</v>
      </c>
      <c r="G1375" s="263">
        <v>3021</v>
      </c>
      <c r="H1375" s="264">
        <v>1524</v>
      </c>
      <c r="I1375" s="264">
        <v>1475</v>
      </c>
      <c r="J1375" s="264">
        <v>1427</v>
      </c>
      <c r="K1375" s="264">
        <v>2061</v>
      </c>
      <c r="L1375" s="264">
        <v>1925</v>
      </c>
      <c r="M1375" s="264">
        <v>1931</v>
      </c>
      <c r="N1375" s="267">
        <v>0.951836610272824</v>
      </c>
      <c r="O1375" s="266">
        <v>68695</v>
      </c>
      <c r="P1375" s="294">
        <v>0.9</v>
      </c>
      <c r="Q1375" s="267">
        <v>0.949421084704449</v>
      </c>
      <c r="R1375" s="267">
        <v>0.967847769028871</v>
      </c>
      <c r="S1375" s="267">
        <v>0.934012615235323</v>
      </c>
      <c r="T1375" s="295">
        <v>-0.0184266843244228</v>
      </c>
      <c r="U1375" s="266">
        <v>72171</v>
      </c>
      <c r="V1375" s="266">
        <v>67178</v>
      </c>
      <c r="W1375" s="267">
        <v>0.930817087195688</v>
      </c>
      <c r="X1375" s="267">
        <v>0.920475319926874</v>
      </c>
      <c r="Y1375" s="268">
        <v>0.936351706036745</v>
      </c>
      <c r="Z1375" s="268">
        <v>0.936923823386705</v>
      </c>
      <c r="AA1375" s="295">
        <v>-0.0158763861098716</v>
      </c>
      <c r="AB1375" s="264">
        <v>16511</v>
      </c>
      <c r="AC1375" s="264">
        <v>15356</v>
      </c>
      <c r="AD1375" s="264">
        <v>16511</v>
      </c>
      <c r="AE1375" s="264">
        <v>15483</v>
      </c>
      <c r="AF1375" s="268">
        <v>0.930046635576283</v>
      </c>
      <c r="AG1375" s="268">
        <v>0.937738477378717</v>
      </c>
      <c r="AH1375" s="295">
        <v>-0.00769184180243465</v>
      </c>
    </row>
    <row r="1376" spans="1:34">
      <c r="A1376" s="315" t="s">
        <v>1972</v>
      </c>
      <c r="B1376" s="321" t="s">
        <v>3366</v>
      </c>
      <c r="C1376" s="293" t="s">
        <v>2542</v>
      </c>
      <c r="D1376" s="321" t="s">
        <v>2543</v>
      </c>
      <c r="E1376" s="263">
        <v>2909</v>
      </c>
      <c r="F1376" s="263">
        <v>2562</v>
      </c>
      <c r="G1376" s="263">
        <v>2642</v>
      </c>
      <c r="H1376" s="264">
        <v>1354</v>
      </c>
      <c r="I1376" s="264">
        <v>1290</v>
      </c>
      <c r="J1376" s="264">
        <v>1255</v>
      </c>
      <c r="K1376" s="264">
        <v>1747</v>
      </c>
      <c r="L1376" s="264">
        <v>1653</v>
      </c>
      <c r="M1376" s="264">
        <v>1621</v>
      </c>
      <c r="N1376" s="267">
        <v>0.939466553900609</v>
      </c>
      <c r="O1376" s="266">
        <v>59984</v>
      </c>
      <c r="P1376" s="294">
        <v>0.9</v>
      </c>
      <c r="Q1376" s="267">
        <v>0.880715022344448</v>
      </c>
      <c r="R1376" s="267">
        <v>0.952732644017725</v>
      </c>
      <c r="S1376" s="267">
        <v>0.946193474527762</v>
      </c>
      <c r="T1376" s="295">
        <v>-0.072017621673277</v>
      </c>
      <c r="U1376" s="266">
        <v>63849</v>
      </c>
      <c r="V1376" s="266">
        <v>59558</v>
      </c>
      <c r="W1376" s="267">
        <v>0.93279456217012</v>
      </c>
      <c r="X1376" s="267">
        <v>0.908215881746305</v>
      </c>
      <c r="Y1376" s="268">
        <v>0.926883308714919</v>
      </c>
      <c r="Z1376" s="268">
        <v>0.927876359473383</v>
      </c>
      <c r="AA1376" s="295">
        <v>-0.0186674269686142</v>
      </c>
      <c r="AB1376" s="264">
        <v>14473</v>
      </c>
      <c r="AC1376" s="264">
        <v>13391</v>
      </c>
      <c r="AD1376" s="264">
        <v>14127</v>
      </c>
      <c r="AE1376" s="264">
        <v>13105</v>
      </c>
      <c r="AF1376" s="268">
        <v>0.92524010225938</v>
      </c>
      <c r="AG1376" s="268">
        <v>0.927656261060381</v>
      </c>
      <c r="AH1376" s="295">
        <v>-0.00241615880100121</v>
      </c>
    </row>
    <row r="1377" spans="1:34">
      <c r="A1377" s="315" t="s">
        <v>1972</v>
      </c>
      <c r="B1377" s="321" t="s">
        <v>3366</v>
      </c>
      <c r="C1377" s="293" t="s">
        <v>2544</v>
      </c>
      <c r="D1377" s="321" t="s">
        <v>2545</v>
      </c>
      <c r="E1377" s="263">
        <v>2</v>
      </c>
      <c r="F1377" s="263">
        <v>2</v>
      </c>
      <c r="G1377" s="263">
        <v>2</v>
      </c>
      <c r="H1377" s="264">
        <v>4</v>
      </c>
      <c r="I1377" s="264">
        <v>2</v>
      </c>
      <c r="J1377" s="264">
        <v>4</v>
      </c>
      <c r="K1377" s="264">
        <v>2</v>
      </c>
      <c r="L1377" s="264">
        <v>1</v>
      </c>
      <c r="M1377" s="264">
        <v>2</v>
      </c>
      <c r="N1377" s="267">
        <v>0.565217391304348</v>
      </c>
      <c r="O1377" s="266">
        <v>39</v>
      </c>
      <c r="P1377" s="294">
        <v>0.9</v>
      </c>
      <c r="Q1377" s="267">
        <v>1</v>
      </c>
      <c r="R1377" s="267">
        <v>0.5</v>
      </c>
      <c r="S1377" s="267">
        <v>0.5</v>
      </c>
      <c r="T1377" s="295">
        <v>0.5</v>
      </c>
      <c r="U1377" s="266">
        <v>69</v>
      </c>
      <c r="V1377" s="266">
        <v>69</v>
      </c>
      <c r="W1377" s="267">
        <v>1</v>
      </c>
      <c r="X1377" s="267">
        <v>1</v>
      </c>
      <c r="Y1377" s="268">
        <v>1</v>
      </c>
      <c r="Z1377" s="268">
        <v>1</v>
      </c>
      <c r="AA1377" s="295">
        <v>0</v>
      </c>
      <c r="AB1377" s="264">
        <v>14</v>
      </c>
      <c r="AC1377" s="264">
        <v>14</v>
      </c>
      <c r="AD1377" s="264">
        <v>20</v>
      </c>
      <c r="AE1377" s="264">
        <v>20</v>
      </c>
      <c r="AF1377" s="268">
        <v>1</v>
      </c>
      <c r="AG1377" s="268">
        <v>1</v>
      </c>
      <c r="AH1377" s="295">
        <v>0</v>
      </c>
    </row>
    <row r="1378" spans="1:34">
      <c r="A1378" s="315" t="s">
        <v>1972</v>
      </c>
      <c r="B1378" s="321" t="s">
        <v>3366</v>
      </c>
      <c r="C1378" s="293" t="s">
        <v>2546</v>
      </c>
      <c r="D1378" s="321" t="s">
        <v>2547</v>
      </c>
      <c r="E1378" s="263">
        <v>1429</v>
      </c>
      <c r="F1378" s="263">
        <v>1359</v>
      </c>
      <c r="G1378" s="263">
        <v>1248</v>
      </c>
      <c r="H1378" s="264">
        <v>746</v>
      </c>
      <c r="I1378" s="264">
        <v>701</v>
      </c>
      <c r="J1378" s="264">
        <v>686</v>
      </c>
      <c r="K1378" s="264">
        <v>1003</v>
      </c>
      <c r="L1378" s="264">
        <v>962</v>
      </c>
      <c r="M1378" s="264">
        <v>936</v>
      </c>
      <c r="N1378" s="267">
        <v>0.944544494814631</v>
      </c>
      <c r="O1378" s="266">
        <v>30420</v>
      </c>
      <c r="P1378" s="294">
        <v>0.9</v>
      </c>
      <c r="Q1378" s="267">
        <v>0.951014695591323</v>
      </c>
      <c r="R1378" s="267">
        <v>0.939678284182306</v>
      </c>
      <c r="S1378" s="267">
        <v>0.959122632103689</v>
      </c>
      <c r="T1378" s="295">
        <v>0.011336411409017</v>
      </c>
      <c r="U1378" s="266">
        <v>32206</v>
      </c>
      <c r="V1378" s="266">
        <v>28659</v>
      </c>
      <c r="W1378" s="267">
        <v>0.889865242501397</v>
      </c>
      <c r="X1378" s="267">
        <v>0.87333799860042</v>
      </c>
      <c r="Y1378" s="268">
        <v>0.919571045576407</v>
      </c>
      <c r="Z1378" s="268">
        <v>0.933200398803589</v>
      </c>
      <c r="AA1378" s="295">
        <v>-0.0462330469759876</v>
      </c>
      <c r="AB1378" s="264">
        <v>7528</v>
      </c>
      <c r="AC1378" s="264">
        <v>6827</v>
      </c>
      <c r="AD1378" s="264">
        <v>7577</v>
      </c>
      <c r="AE1378" s="264">
        <v>7049</v>
      </c>
      <c r="AF1378" s="268">
        <v>0.906880977683316</v>
      </c>
      <c r="AG1378" s="268">
        <v>0.930315428269764</v>
      </c>
      <c r="AH1378" s="295">
        <v>-0.0234344505864481</v>
      </c>
    </row>
    <row r="1379" spans="1:34">
      <c r="A1379" s="315" t="s">
        <v>1972</v>
      </c>
      <c r="B1379" s="321" t="s">
        <v>3366</v>
      </c>
      <c r="C1379" s="293" t="s">
        <v>2548</v>
      </c>
      <c r="D1379" s="321" t="s">
        <v>2549</v>
      </c>
      <c r="E1379" s="263">
        <v>2528</v>
      </c>
      <c r="F1379" s="263">
        <v>2427</v>
      </c>
      <c r="G1379" s="263">
        <v>2327</v>
      </c>
      <c r="H1379" s="264">
        <v>1222</v>
      </c>
      <c r="I1379" s="264">
        <v>1185</v>
      </c>
      <c r="J1379" s="264">
        <v>1146</v>
      </c>
      <c r="K1379" s="264">
        <v>1638</v>
      </c>
      <c r="L1379" s="264">
        <v>1590</v>
      </c>
      <c r="M1379" s="264">
        <v>1562</v>
      </c>
      <c r="N1379" s="267">
        <v>0.948253762005935</v>
      </c>
      <c r="O1379" s="266">
        <v>54004</v>
      </c>
      <c r="P1379" s="294">
        <v>0.9</v>
      </c>
      <c r="Q1379" s="267">
        <v>0.96004746835443</v>
      </c>
      <c r="R1379" s="267">
        <v>0.969721767594108</v>
      </c>
      <c r="S1379" s="267">
        <v>0.970695970695971</v>
      </c>
      <c r="T1379" s="295">
        <v>-0.00967429923967766</v>
      </c>
      <c r="U1379" s="266">
        <v>56951</v>
      </c>
      <c r="V1379" s="266">
        <v>52989</v>
      </c>
      <c r="W1379" s="267">
        <v>0.930431423504416</v>
      </c>
      <c r="X1379" s="267">
        <v>0.920490506329114</v>
      </c>
      <c r="Y1379" s="268">
        <v>0.937806873977087</v>
      </c>
      <c r="Z1379" s="268">
        <v>0.953601953601954</v>
      </c>
      <c r="AA1379" s="295">
        <v>-0.0173163676479728</v>
      </c>
      <c r="AB1379" s="264">
        <v>12817</v>
      </c>
      <c r="AC1379" s="264">
        <v>11961</v>
      </c>
      <c r="AD1379" s="264">
        <v>12664</v>
      </c>
      <c r="AE1379" s="264">
        <v>11957</v>
      </c>
      <c r="AF1379" s="268">
        <v>0.933213700553952</v>
      </c>
      <c r="AG1379" s="268">
        <v>0.944172457359444</v>
      </c>
      <c r="AH1379" s="295">
        <v>-0.0109587568054923</v>
      </c>
    </row>
    <row r="1380" spans="1:34">
      <c r="A1380" s="315" t="s">
        <v>1972</v>
      </c>
      <c r="B1380" s="321" t="s">
        <v>3366</v>
      </c>
      <c r="C1380" s="293" t="s">
        <v>2550</v>
      </c>
      <c r="D1380" s="321" t="s">
        <v>2551</v>
      </c>
      <c r="E1380" s="263">
        <v>154</v>
      </c>
      <c r="F1380" s="263">
        <v>154</v>
      </c>
      <c r="G1380" s="263">
        <v>154</v>
      </c>
      <c r="H1380" s="264">
        <v>219</v>
      </c>
      <c r="I1380" s="264">
        <v>218</v>
      </c>
      <c r="J1380" s="264">
        <v>219</v>
      </c>
      <c r="K1380" s="264">
        <v>248</v>
      </c>
      <c r="L1380" s="264">
        <v>248</v>
      </c>
      <c r="M1380" s="264">
        <v>248</v>
      </c>
      <c r="N1380" s="267">
        <v>0.997005988023952</v>
      </c>
      <c r="O1380" s="266">
        <v>2664</v>
      </c>
      <c r="P1380" s="294">
        <v>0.9</v>
      </c>
      <c r="Q1380" s="267">
        <v>1</v>
      </c>
      <c r="R1380" s="267">
        <v>0.995433789954338</v>
      </c>
      <c r="S1380" s="267">
        <v>1</v>
      </c>
      <c r="T1380" s="295">
        <v>0.00456621004566216</v>
      </c>
      <c r="U1380" s="266">
        <v>2672</v>
      </c>
      <c r="V1380" s="266">
        <v>2671</v>
      </c>
      <c r="W1380" s="267">
        <v>0.999625748502994</v>
      </c>
      <c r="X1380" s="267">
        <v>1</v>
      </c>
      <c r="Y1380" s="268">
        <v>1</v>
      </c>
      <c r="Z1380" s="268">
        <v>1</v>
      </c>
      <c r="AA1380" s="295">
        <v>0</v>
      </c>
      <c r="AB1380" s="264">
        <v>1327</v>
      </c>
      <c r="AC1380" s="264">
        <v>1327</v>
      </c>
      <c r="AD1380" s="264">
        <v>997</v>
      </c>
      <c r="AE1380" s="264">
        <v>997</v>
      </c>
      <c r="AF1380" s="268">
        <v>1</v>
      </c>
      <c r="AG1380" s="268">
        <v>1</v>
      </c>
      <c r="AH1380" s="295">
        <v>0</v>
      </c>
    </row>
    <row r="1381" spans="1:34">
      <c r="A1381" s="315" t="s">
        <v>1972</v>
      </c>
      <c r="B1381" s="321" t="s">
        <v>3366</v>
      </c>
      <c r="C1381" s="293" t="s">
        <v>2552</v>
      </c>
      <c r="D1381" s="321" t="s">
        <v>2553</v>
      </c>
      <c r="E1381" s="263">
        <v>2191</v>
      </c>
      <c r="F1381" s="263">
        <v>2124</v>
      </c>
      <c r="G1381" s="263">
        <v>1844</v>
      </c>
      <c r="H1381" s="264">
        <v>981</v>
      </c>
      <c r="I1381" s="264">
        <v>937</v>
      </c>
      <c r="J1381" s="264">
        <v>885</v>
      </c>
      <c r="K1381" s="264">
        <v>1254</v>
      </c>
      <c r="L1381" s="264">
        <v>1055</v>
      </c>
      <c r="M1381" s="264">
        <v>1170</v>
      </c>
      <c r="N1381" s="267">
        <v>0.957680415623751</v>
      </c>
      <c r="O1381" s="266">
        <v>45531</v>
      </c>
      <c r="P1381" s="294">
        <v>0.9</v>
      </c>
      <c r="Q1381" s="267">
        <v>0.969420356001826</v>
      </c>
      <c r="R1381" s="267">
        <v>0.955147808358818</v>
      </c>
      <c r="S1381" s="267">
        <v>0.841307814992026</v>
      </c>
      <c r="T1381" s="295">
        <v>0.0142725476430081</v>
      </c>
      <c r="U1381" s="266">
        <v>47543</v>
      </c>
      <c r="V1381" s="266">
        <v>43279</v>
      </c>
      <c r="W1381" s="267">
        <v>0.91031276949288</v>
      </c>
      <c r="X1381" s="267">
        <v>0.841624828845276</v>
      </c>
      <c r="Y1381" s="268">
        <v>0.902140672782875</v>
      </c>
      <c r="Z1381" s="268">
        <v>0.933014354066986</v>
      </c>
      <c r="AA1381" s="295">
        <v>-0.0605158439375985</v>
      </c>
      <c r="AB1381" s="264">
        <v>10627</v>
      </c>
      <c r="AC1381" s="264">
        <v>9483</v>
      </c>
      <c r="AD1381" s="264">
        <v>10609</v>
      </c>
      <c r="AE1381" s="264">
        <v>9705</v>
      </c>
      <c r="AF1381" s="268">
        <v>0.892349675355227</v>
      </c>
      <c r="AG1381" s="268">
        <v>0.914789329814309</v>
      </c>
      <c r="AH1381" s="295">
        <v>-0.0224396544590814</v>
      </c>
    </row>
    <row r="1382" spans="1:34">
      <c r="A1382" s="315" t="s">
        <v>1972</v>
      </c>
      <c r="B1382" s="321" t="s">
        <v>3366</v>
      </c>
      <c r="C1382" s="293" t="s">
        <v>2554</v>
      </c>
      <c r="D1382" s="321" t="s">
        <v>2555</v>
      </c>
      <c r="E1382" s="263">
        <v>4478</v>
      </c>
      <c r="F1382" s="263">
        <v>4171</v>
      </c>
      <c r="G1382" s="263">
        <v>4194</v>
      </c>
      <c r="H1382" s="264">
        <v>2153</v>
      </c>
      <c r="I1382" s="264">
        <v>2086</v>
      </c>
      <c r="J1382" s="264">
        <v>2022</v>
      </c>
      <c r="K1382" s="264">
        <v>2881</v>
      </c>
      <c r="L1382" s="264">
        <v>2733</v>
      </c>
      <c r="M1382" s="264">
        <v>2706</v>
      </c>
      <c r="N1382" s="267">
        <v>0.938435429590496</v>
      </c>
      <c r="O1382" s="266">
        <v>97876</v>
      </c>
      <c r="P1382" s="294">
        <v>0.9</v>
      </c>
      <c r="Q1382" s="267">
        <v>0.93144260830728</v>
      </c>
      <c r="R1382" s="267">
        <v>0.96888063167673</v>
      </c>
      <c r="S1382" s="267">
        <v>0.948628948281847</v>
      </c>
      <c r="T1382" s="295">
        <v>-0.0374380233694501</v>
      </c>
      <c r="U1382" s="266">
        <v>104297</v>
      </c>
      <c r="V1382" s="266">
        <v>97061</v>
      </c>
      <c r="W1382" s="267">
        <v>0.930621206746119</v>
      </c>
      <c r="X1382" s="267">
        <v>0.936578829834748</v>
      </c>
      <c r="Y1382" s="268">
        <v>0.939154667905248</v>
      </c>
      <c r="Z1382" s="268">
        <v>0.939257202360292</v>
      </c>
      <c r="AA1382" s="295">
        <v>-0.00257583807050088</v>
      </c>
      <c r="AB1382" s="264">
        <v>22967</v>
      </c>
      <c r="AC1382" s="264">
        <v>21472</v>
      </c>
      <c r="AD1382" s="264">
        <v>22677</v>
      </c>
      <c r="AE1382" s="264">
        <v>21305</v>
      </c>
      <c r="AF1382" s="268">
        <v>0.934906605129098</v>
      </c>
      <c r="AG1382" s="268">
        <v>0.939498169951934</v>
      </c>
      <c r="AH1382" s="295">
        <v>-0.0045915648228354</v>
      </c>
    </row>
    <row r="1383" spans="1:34">
      <c r="A1383" s="315" t="s">
        <v>1972</v>
      </c>
      <c r="B1383" s="321" t="s">
        <v>3366</v>
      </c>
      <c r="C1383" s="293" t="s">
        <v>2556</v>
      </c>
      <c r="D1383" s="321" t="s">
        <v>2557</v>
      </c>
      <c r="E1383" s="263">
        <v>1945</v>
      </c>
      <c r="F1383" s="263">
        <v>1903</v>
      </c>
      <c r="G1383" s="263">
        <v>1850</v>
      </c>
      <c r="H1383" s="264">
        <v>920</v>
      </c>
      <c r="I1383" s="264">
        <v>888</v>
      </c>
      <c r="J1383" s="264">
        <v>865</v>
      </c>
      <c r="K1383" s="264">
        <v>1149</v>
      </c>
      <c r="L1383" s="264">
        <v>1120</v>
      </c>
      <c r="M1383" s="264">
        <v>1098</v>
      </c>
      <c r="N1383" s="267">
        <v>0.983553997324353</v>
      </c>
      <c r="O1383" s="266">
        <v>42641</v>
      </c>
      <c r="P1383" s="294">
        <v>0.9</v>
      </c>
      <c r="Q1383" s="267">
        <v>0.97840616966581</v>
      </c>
      <c r="R1383" s="267">
        <v>0.965217391304348</v>
      </c>
      <c r="S1383" s="267">
        <v>0.974760661444734</v>
      </c>
      <c r="T1383" s="295">
        <v>0.0131887783614619</v>
      </c>
      <c r="U1383" s="266">
        <v>43354</v>
      </c>
      <c r="V1383" s="266">
        <v>40205</v>
      </c>
      <c r="W1383" s="267">
        <v>0.92736541034276</v>
      </c>
      <c r="X1383" s="267">
        <v>0.951156812339332</v>
      </c>
      <c r="Y1383" s="268">
        <v>0.940217391304348</v>
      </c>
      <c r="Z1383" s="268">
        <v>0.955613577023499</v>
      </c>
      <c r="AA1383" s="295">
        <v>0.0109394210349838</v>
      </c>
      <c r="AB1383" s="264">
        <v>9812</v>
      </c>
      <c r="AC1383" s="264">
        <v>9194</v>
      </c>
      <c r="AD1383" s="264">
        <v>9573</v>
      </c>
      <c r="AE1383" s="264">
        <v>8894</v>
      </c>
      <c r="AF1383" s="268">
        <v>0.937015898899307</v>
      </c>
      <c r="AG1383" s="268">
        <v>0.929071346495352</v>
      </c>
      <c r="AH1383" s="295">
        <v>0.00794455240395542</v>
      </c>
    </row>
    <row r="1384" spans="1:34">
      <c r="A1384" s="315" t="s">
        <v>1972</v>
      </c>
      <c r="B1384" s="321" t="s">
        <v>3366</v>
      </c>
      <c r="C1384" s="293" t="s">
        <v>2558</v>
      </c>
      <c r="D1384" s="321" t="s">
        <v>2559</v>
      </c>
      <c r="E1384" s="263">
        <v>2931</v>
      </c>
      <c r="F1384" s="263">
        <v>2840</v>
      </c>
      <c r="G1384" s="263">
        <v>2727</v>
      </c>
      <c r="H1384" s="264">
        <v>1549</v>
      </c>
      <c r="I1384" s="264">
        <v>1493</v>
      </c>
      <c r="J1384" s="264">
        <v>1464</v>
      </c>
      <c r="K1384" s="264">
        <v>2214</v>
      </c>
      <c r="L1384" s="264">
        <v>2146</v>
      </c>
      <c r="M1384" s="264">
        <v>2111</v>
      </c>
      <c r="N1384" s="267">
        <v>0.970651922265045</v>
      </c>
      <c r="O1384" s="266">
        <v>71274</v>
      </c>
      <c r="P1384" s="294">
        <v>0.9</v>
      </c>
      <c r="Q1384" s="267">
        <v>0.968952575912658</v>
      </c>
      <c r="R1384" s="267">
        <v>0.963847643641059</v>
      </c>
      <c r="S1384" s="267">
        <v>0.969286359530262</v>
      </c>
      <c r="T1384" s="295">
        <v>0.00510493227159903</v>
      </c>
      <c r="U1384" s="266">
        <v>73429</v>
      </c>
      <c r="V1384" s="266">
        <v>69948</v>
      </c>
      <c r="W1384" s="267">
        <v>0.952593661904697</v>
      </c>
      <c r="X1384" s="267">
        <v>0.930399181166837</v>
      </c>
      <c r="Y1384" s="268">
        <v>0.945125887669464</v>
      </c>
      <c r="Z1384" s="268">
        <v>0.953477868112014</v>
      </c>
      <c r="AA1384" s="295">
        <v>-0.0147267065026269</v>
      </c>
      <c r="AB1384" s="264">
        <v>16424</v>
      </c>
      <c r="AC1384" s="264">
        <v>15558</v>
      </c>
      <c r="AD1384" s="264">
        <v>16726</v>
      </c>
      <c r="AE1384" s="264">
        <v>15993</v>
      </c>
      <c r="AF1384" s="268">
        <v>0.947272284461763</v>
      </c>
      <c r="AG1384" s="268">
        <v>0.956176013392323</v>
      </c>
      <c r="AH1384" s="295">
        <v>-0.00890372893056002</v>
      </c>
    </row>
    <row r="1385" spans="1:34">
      <c r="A1385" s="315" t="s">
        <v>1972</v>
      </c>
      <c r="B1385" s="321" t="s">
        <v>3366</v>
      </c>
      <c r="C1385" s="293" t="s">
        <v>2560</v>
      </c>
      <c r="D1385" s="321" t="s">
        <v>2561</v>
      </c>
      <c r="E1385" s="263">
        <v>1116</v>
      </c>
      <c r="F1385" s="263">
        <v>1074</v>
      </c>
      <c r="G1385" s="263">
        <v>1048</v>
      </c>
      <c r="H1385" s="264">
        <v>670</v>
      </c>
      <c r="I1385" s="264">
        <v>650</v>
      </c>
      <c r="J1385" s="264">
        <v>644</v>
      </c>
      <c r="K1385" s="264">
        <v>811</v>
      </c>
      <c r="L1385" s="264">
        <v>775</v>
      </c>
      <c r="M1385" s="264">
        <v>783</v>
      </c>
      <c r="N1385" s="267">
        <v>0.954253234025872</v>
      </c>
      <c r="O1385" s="266">
        <v>24343</v>
      </c>
      <c r="P1385" s="294">
        <v>0.9</v>
      </c>
      <c r="Q1385" s="267">
        <v>0.962365591397849</v>
      </c>
      <c r="R1385" s="267">
        <v>0.970149253731343</v>
      </c>
      <c r="S1385" s="267">
        <v>0.955610357583231</v>
      </c>
      <c r="T1385" s="295">
        <v>-0.00778366233349381</v>
      </c>
      <c r="U1385" s="266">
        <v>25510</v>
      </c>
      <c r="V1385" s="266">
        <v>23935</v>
      </c>
      <c r="W1385" s="267">
        <v>0.938259506076049</v>
      </c>
      <c r="X1385" s="267">
        <v>0.939068100358423</v>
      </c>
      <c r="Y1385" s="268">
        <v>0.961194029850746</v>
      </c>
      <c r="Z1385" s="268">
        <v>0.965474722564735</v>
      </c>
      <c r="AA1385" s="295">
        <v>-0.0221259294923234</v>
      </c>
      <c r="AB1385" s="264">
        <v>6257</v>
      </c>
      <c r="AC1385" s="264">
        <v>5938</v>
      </c>
      <c r="AD1385" s="264">
        <v>5851</v>
      </c>
      <c r="AE1385" s="264">
        <v>5558</v>
      </c>
      <c r="AF1385" s="268">
        <v>0.949017100847051</v>
      </c>
      <c r="AG1385" s="268">
        <v>0.949923090070073</v>
      </c>
      <c r="AH1385" s="295">
        <v>-0.000905989223022208</v>
      </c>
    </row>
    <row r="1386" spans="1:34">
      <c r="A1386" s="315" t="s">
        <v>1972</v>
      </c>
      <c r="B1386" s="321" t="s">
        <v>3366</v>
      </c>
      <c r="C1386" s="293" t="s">
        <v>2562</v>
      </c>
      <c r="D1386" s="321" t="s">
        <v>2563</v>
      </c>
      <c r="E1386" s="263">
        <v>2577</v>
      </c>
      <c r="F1386" s="263">
        <v>2486</v>
      </c>
      <c r="G1386" s="263">
        <v>2419</v>
      </c>
      <c r="H1386" s="264">
        <v>1172</v>
      </c>
      <c r="I1386" s="264">
        <v>1128</v>
      </c>
      <c r="J1386" s="264">
        <v>1102</v>
      </c>
      <c r="K1386" s="264">
        <v>1667</v>
      </c>
      <c r="L1386" s="264">
        <v>1599</v>
      </c>
      <c r="M1386" s="264">
        <v>1511</v>
      </c>
      <c r="N1386" s="267">
        <v>0.96643243679832</v>
      </c>
      <c r="O1386" s="266">
        <v>59827</v>
      </c>
      <c r="P1386" s="294">
        <v>0.9</v>
      </c>
      <c r="Q1386" s="267">
        <v>0.964687621265037</v>
      </c>
      <c r="R1386" s="267">
        <v>0.962457337883959</v>
      </c>
      <c r="S1386" s="267">
        <v>0.959208158368326</v>
      </c>
      <c r="T1386" s="295">
        <v>0.00223028338107778</v>
      </c>
      <c r="U1386" s="266">
        <v>61905</v>
      </c>
      <c r="V1386" s="266">
        <v>58161</v>
      </c>
      <c r="W1386" s="267">
        <v>0.93952023261449</v>
      </c>
      <c r="X1386" s="267">
        <v>0.938688397361273</v>
      </c>
      <c r="Y1386" s="268">
        <v>0.940273037542662</v>
      </c>
      <c r="Z1386" s="268">
        <v>0.906418716256749</v>
      </c>
      <c r="AA1386" s="295">
        <v>-0.00158464018138926</v>
      </c>
      <c r="AB1386" s="264">
        <v>13698</v>
      </c>
      <c r="AC1386" s="264">
        <v>12789</v>
      </c>
      <c r="AD1386" s="264">
        <v>14096</v>
      </c>
      <c r="AE1386" s="264">
        <v>13258</v>
      </c>
      <c r="AF1386" s="268">
        <v>0.933639947437582</v>
      </c>
      <c r="AG1386" s="268">
        <v>0.940550510783201</v>
      </c>
      <c r="AH1386" s="295">
        <v>-0.00691056334561879</v>
      </c>
    </row>
    <row r="1387" spans="1:34">
      <c r="A1387" s="315" t="s">
        <v>1972</v>
      </c>
      <c r="B1387" s="321" t="s">
        <v>3366</v>
      </c>
      <c r="C1387" s="293" t="s">
        <v>2564</v>
      </c>
      <c r="D1387" s="321" t="s">
        <v>2565</v>
      </c>
      <c r="E1387" s="263">
        <v>3721</v>
      </c>
      <c r="F1387" s="263">
        <v>3629</v>
      </c>
      <c r="G1387" s="263">
        <v>3489</v>
      </c>
      <c r="H1387" s="264">
        <v>1833</v>
      </c>
      <c r="I1387" s="264">
        <v>1787</v>
      </c>
      <c r="J1387" s="264">
        <v>1736</v>
      </c>
      <c r="K1387" s="264">
        <v>2497</v>
      </c>
      <c r="L1387" s="264">
        <v>2453</v>
      </c>
      <c r="M1387" s="264">
        <v>2369</v>
      </c>
      <c r="N1387" s="267">
        <v>0.974412287467722</v>
      </c>
      <c r="O1387" s="266">
        <v>87168</v>
      </c>
      <c r="P1387" s="294">
        <v>0.9</v>
      </c>
      <c r="Q1387" s="267">
        <v>0.975275463585058</v>
      </c>
      <c r="R1387" s="267">
        <v>0.974904528096017</v>
      </c>
      <c r="S1387" s="267">
        <v>0.982378854625551</v>
      </c>
      <c r="T1387" s="295">
        <v>0.000370935489040325</v>
      </c>
      <c r="U1387" s="266">
        <v>89457</v>
      </c>
      <c r="V1387" s="266">
        <v>84411</v>
      </c>
      <c r="W1387" s="267">
        <v>0.943593011167376</v>
      </c>
      <c r="X1387" s="267">
        <v>0.93765116904058</v>
      </c>
      <c r="Y1387" s="268">
        <v>0.947081287506819</v>
      </c>
      <c r="Z1387" s="268">
        <v>0.94873848618342</v>
      </c>
      <c r="AA1387" s="295">
        <v>-0.00943011846623898</v>
      </c>
      <c r="AB1387" s="264">
        <v>19938</v>
      </c>
      <c r="AC1387" s="264">
        <v>18775</v>
      </c>
      <c r="AD1387" s="264">
        <v>20365</v>
      </c>
      <c r="AE1387" s="264">
        <v>19257</v>
      </c>
      <c r="AF1387" s="268">
        <v>0.941669174440766</v>
      </c>
      <c r="AG1387" s="268">
        <v>0.94559292904493</v>
      </c>
      <c r="AH1387" s="295">
        <v>-0.00392375460416361</v>
      </c>
    </row>
    <row r="1388" spans="1:34">
      <c r="A1388" s="315" t="s">
        <v>1972</v>
      </c>
      <c r="B1388" s="321" t="s">
        <v>3366</v>
      </c>
      <c r="C1388" s="293" t="s">
        <v>2566</v>
      </c>
      <c r="D1388" s="321" t="s">
        <v>2567</v>
      </c>
      <c r="E1388" s="263">
        <v>1790</v>
      </c>
      <c r="F1388" s="263">
        <v>1771</v>
      </c>
      <c r="G1388" s="263">
        <v>1736</v>
      </c>
      <c r="H1388" s="264">
        <v>811</v>
      </c>
      <c r="I1388" s="264">
        <v>806</v>
      </c>
      <c r="J1388" s="264">
        <v>791</v>
      </c>
      <c r="K1388" s="264">
        <v>1190</v>
      </c>
      <c r="L1388" s="264">
        <v>1178</v>
      </c>
      <c r="M1388" s="264">
        <v>1150</v>
      </c>
      <c r="N1388" s="267">
        <v>0.987191194254547</v>
      </c>
      <c r="O1388" s="266">
        <v>40000</v>
      </c>
      <c r="P1388" s="294">
        <v>0.9</v>
      </c>
      <c r="Q1388" s="267">
        <v>0.989385474860335</v>
      </c>
      <c r="R1388" s="267">
        <v>0.99383477188656</v>
      </c>
      <c r="S1388" s="267">
        <v>0.989915966386555</v>
      </c>
      <c r="T1388" s="295">
        <v>-0.00444929702622454</v>
      </c>
      <c r="U1388" s="266">
        <v>40519</v>
      </c>
      <c r="V1388" s="266">
        <v>39334</v>
      </c>
      <c r="W1388" s="267">
        <v>0.970754460870209</v>
      </c>
      <c r="X1388" s="267">
        <v>0.969832402234637</v>
      </c>
      <c r="Y1388" s="268">
        <v>0.975339087546239</v>
      </c>
      <c r="Z1388" s="268">
        <v>0.966386554621849</v>
      </c>
      <c r="AA1388" s="295">
        <v>-0.00550668531160237</v>
      </c>
      <c r="AB1388" s="264">
        <v>9373</v>
      </c>
      <c r="AC1388" s="264">
        <v>9031</v>
      </c>
      <c r="AD1388" s="264">
        <v>9083</v>
      </c>
      <c r="AE1388" s="264">
        <v>8808</v>
      </c>
      <c r="AF1388" s="268">
        <v>0.9635122159394</v>
      </c>
      <c r="AG1388" s="268">
        <v>0.969723659583838</v>
      </c>
      <c r="AH1388" s="295">
        <v>-0.0062114436444376</v>
      </c>
    </row>
    <row r="1389" spans="1:34">
      <c r="A1389" s="315" t="s">
        <v>1972</v>
      </c>
      <c r="B1389" s="321" t="s">
        <v>3366</v>
      </c>
      <c r="C1389" s="293" t="s">
        <v>2568</v>
      </c>
      <c r="D1389" s="321" t="s">
        <v>2569</v>
      </c>
      <c r="E1389" s="263">
        <v>2498</v>
      </c>
      <c r="F1389" s="263">
        <v>2422</v>
      </c>
      <c r="G1389" s="263">
        <v>2345</v>
      </c>
      <c r="H1389" s="264">
        <v>1238</v>
      </c>
      <c r="I1389" s="264">
        <v>1203</v>
      </c>
      <c r="J1389" s="264">
        <v>1166</v>
      </c>
      <c r="K1389" s="264">
        <v>1634</v>
      </c>
      <c r="L1389" s="264">
        <v>1603</v>
      </c>
      <c r="M1389" s="264">
        <v>1531</v>
      </c>
      <c r="N1389" s="267">
        <v>0.963717762566549</v>
      </c>
      <c r="O1389" s="266">
        <v>55753</v>
      </c>
      <c r="P1389" s="294">
        <v>0.9</v>
      </c>
      <c r="Q1389" s="267">
        <v>0.969575660528423</v>
      </c>
      <c r="R1389" s="267">
        <v>0.97172859450727</v>
      </c>
      <c r="S1389" s="267">
        <v>0.981028151774786</v>
      </c>
      <c r="T1389" s="295">
        <v>-0.00215293397884708</v>
      </c>
      <c r="U1389" s="266">
        <v>57852</v>
      </c>
      <c r="V1389" s="266">
        <v>54439</v>
      </c>
      <c r="W1389" s="267">
        <v>0.941004632510544</v>
      </c>
      <c r="X1389" s="267">
        <v>0.938751000800641</v>
      </c>
      <c r="Y1389" s="268">
        <v>0.941841680129241</v>
      </c>
      <c r="Z1389" s="268">
        <v>0.936964504283966</v>
      </c>
      <c r="AA1389" s="295">
        <v>-0.00309067932860019</v>
      </c>
      <c r="AB1389" s="264">
        <v>13210</v>
      </c>
      <c r="AC1389" s="264">
        <v>12452</v>
      </c>
      <c r="AD1389" s="264">
        <v>13338</v>
      </c>
      <c r="AE1389" s="264">
        <v>12476</v>
      </c>
      <c r="AF1389" s="268">
        <v>0.942619227857684</v>
      </c>
      <c r="AG1389" s="268">
        <v>0.935372619583146</v>
      </c>
      <c r="AH1389" s="295">
        <v>0.00724660827453771</v>
      </c>
    </row>
    <row r="1390" spans="1:34">
      <c r="A1390" s="315" t="s">
        <v>1972</v>
      </c>
      <c r="B1390" s="321" t="s">
        <v>3366</v>
      </c>
      <c r="C1390" s="293" t="s">
        <v>2570</v>
      </c>
      <c r="D1390" s="321" t="s">
        <v>2571</v>
      </c>
      <c r="E1390" s="263">
        <v>1921</v>
      </c>
      <c r="F1390" s="263">
        <v>1889</v>
      </c>
      <c r="G1390" s="263">
        <v>1784</v>
      </c>
      <c r="H1390" s="264">
        <v>944</v>
      </c>
      <c r="I1390" s="264">
        <v>932</v>
      </c>
      <c r="J1390" s="264">
        <v>889</v>
      </c>
      <c r="K1390" s="264">
        <v>1203</v>
      </c>
      <c r="L1390" s="264">
        <v>1190</v>
      </c>
      <c r="M1390" s="264">
        <v>1133</v>
      </c>
      <c r="N1390" s="267">
        <v>0.977342766613134</v>
      </c>
      <c r="O1390" s="266">
        <v>45034</v>
      </c>
      <c r="P1390" s="294">
        <v>0.9</v>
      </c>
      <c r="Q1390" s="267">
        <v>0.98334200937012</v>
      </c>
      <c r="R1390" s="267">
        <v>0.98728813559322</v>
      </c>
      <c r="S1390" s="267">
        <v>0.989193682460515</v>
      </c>
      <c r="T1390" s="295">
        <v>-0.00394612622310064</v>
      </c>
      <c r="U1390" s="266">
        <v>46078</v>
      </c>
      <c r="V1390" s="266">
        <v>43140</v>
      </c>
      <c r="W1390" s="267">
        <v>0.936238552020487</v>
      </c>
      <c r="X1390" s="267">
        <v>0.928682977615825</v>
      </c>
      <c r="Y1390" s="268">
        <v>0.941737288135593</v>
      </c>
      <c r="Z1390" s="268">
        <v>0.941812136325852</v>
      </c>
      <c r="AA1390" s="295">
        <v>-0.0130543105197681</v>
      </c>
      <c r="AB1390" s="264">
        <v>10214</v>
      </c>
      <c r="AC1390" s="264">
        <v>9595</v>
      </c>
      <c r="AD1390" s="264">
        <v>10441</v>
      </c>
      <c r="AE1390" s="264">
        <v>9791</v>
      </c>
      <c r="AF1390" s="268">
        <v>0.939396906207167</v>
      </c>
      <c r="AG1390" s="268">
        <v>0.937745426683268</v>
      </c>
      <c r="AH1390" s="295">
        <v>0.00165147952389877</v>
      </c>
    </row>
    <row r="1391" spans="1:34">
      <c r="A1391" s="315" t="s">
        <v>1972</v>
      </c>
      <c r="B1391" s="321" t="s">
        <v>3366</v>
      </c>
      <c r="C1391" s="293" t="s">
        <v>2572</v>
      </c>
      <c r="D1391" s="321" t="s">
        <v>2573</v>
      </c>
      <c r="E1391" s="263">
        <v>1591</v>
      </c>
      <c r="F1391" s="263">
        <v>1512</v>
      </c>
      <c r="G1391" s="263">
        <v>1433</v>
      </c>
      <c r="H1391" s="264">
        <v>773</v>
      </c>
      <c r="I1391" s="264">
        <v>706</v>
      </c>
      <c r="J1391" s="264">
        <v>719</v>
      </c>
      <c r="K1391" s="264">
        <v>966</v>
      </c>
      <c r="L1391" s="264">
        <v>868</v>
      </c>
      <c r="M1391" s="264">
        <v>897</v>
      </c>
      <c r="N1391" s="267">
        <v>0.918083554179198</v>
      </c>
      <c r="O1391" s="266">
        <v>30832</v>
      </c>
      <c r="P1391" s="294">
        <v>0.9</v>
      </c>
      <c r="Q1391" s="267">
        <v>0.950345694531741</v>
      </c>
      <c r="R1391" s="267">
        <v>0.913324708926261</v>
      </c>
      <c r="S1391" s="267">
        <v>0.898550724637681</v>
      </c>
      <c r="T1391" s="295">
        <v>0.0370209856054797</v>
      </c>
      <c r="U1391" s="266">
        <v>33583</v>
      </c>
      <c r="V1391" s="266">
        <v>30726</v>
      </c>
      <c r="W1391" s="267">
        <v>0.914927195307149</v>
      </c>
      <c r="X1391" s="267">
        <v>0.900691389063482</v>
      </c>
      <c r="Y1391" s="268">
        <v>0.930142302716688</v>
      </c>
      <c r="Z1391" s="268">
        <v>0.928571428571429</v>
      </c>
      <c r="AA1391" s="295">
        <v>-0.0294509136532061</v>
      </c>
      <c r="AB1391" s="264">
        <v>8281</v>
      </c>
      <c r="AC1391" s="264">
        <v>7449</v>
      </c>
      <c r="AD1391" s="264">
        <v>7586</v>
      </c>
      <c r="AE1391" s="264">
        <v>7098</v>
      </c>
      <c r="AF1391" s="268">
        <v>0.899529042386185</v>
      </c>
      <c r="AG1391" s="268">
        <v>0.935670972844714</v>
      </c>
      <c r="AH1391" s="295">
        <v>-0.0361419304585286</v>
      </c>
    </row>
    <row r="1392" spans="1:34">
      <c r="A1392" s="315" t="s">
        <v>1972</v>
      </c>
      <c r="B1392" s="321" t="s">
        <v>3366</v>
      </c>
      <c r="C1392" s="293" t="s">
        <v>2574</v>
      </c>
      <c r="D1392" s="321" t="s">
        <v>2575</v>
      </c>
      <c r="E1392" s="263">
        <v>1326</v>
      </c>
      <c r="F1392" s="263">
        <v>1320</v>
      </c>
      <c r="G1392" s="263">
        <v>1290</v>
      </c>
      <c r="H1392" s="264">
        <v>596</v>
      </c>
      <c r="I1392" s="264">
        <v>592</v>
      </c>
      <c r="J1392" s="264">
        <v>572</v>
      </c>
      <c r="K1392" s="264">
        <v>861</v>
      </c>
      <c r="L1392" s="264">
        <v>856</v>
      </c>
      <c r="M1392" s="264">
        <v>828</v>
      </c>
      <c r="N1392" s="267">
        <v>0.992959324095113</v>
      </c>
      <c r="O1392" s="266">
        <v>31027</v>
      </c>
      <c r="P1392" s="294">
        <v>0.9</v>
      </c>
      <c r="Q1392" s="267">
        <v>0.995475113122172</v>
      </c>
      <c r="R1392" s="267">
        <v>0.993288590604027</v>
      </c>
      <c r="S1392" s="267">
        <v>0.994192799070848</v>
      </c>
      <c r="T1392" s="295">
        <v>0.00218652251814511</v>
      </c>
      <c r="U1392" s="266">
        <v>31247</v>
      </c>
      <c r="V1392" s="266">
        <v>30017</v>
      </c>
      <c r="W1392" s="267">
        <v>0.960636221077223</v>
      </c>
      <c r="X1392" s="267">
        <v>0.972850678733032</v>
      </c>
      <c r="Y1392" s="268">
        <v>0.959731543624161</v>
      </c>
      <c r="Z1392" s="268">
        <v>0.961672473867596</v>
      </c>
      <c r="AA1392" s="295">
        <v>0.0131191351088706</v>
      </c>
      <c r="AB1392" s="264">
        <v>6873</v>
      </c>
      <c r="AC1392" s="264">
        <v>6657</v>
      </c>
      <c r="AD1392" s="264">
        <v>7069</v>
      </c>
      <c r="AE1392" s="264">
        <v>6812</v>
      </c>
      <c r="AF1392" s="268">
        <v>0.968572675687473</v>
      </c>
      <c r="AG1392" s="268">
        <v>0.963644079784977</v>
      </c>
      <c r="AH1392" s="295">
        <v>0.00492859590249606</v>
      </c>
    </row>
    <row r="1393" spans="1:34">
      <c r="A1393" s="315" t="s">
        <v>1972</v>
      </c>
      <c r="B1393" s="321" t="s">
        <v>3366</v>
      </c>
      <c r="C1393" s="293" t="s">
        <v>2576</v>
      </c>
      <c r="D1393" s="321" t="s">
        <v>2577</v>
      </c>
      <c r="E1393" s="263">
        <v>1821</v>
      </c>
      <c r="F1393" s="263">
        <v>1733</v>
      </c>
      <c r="G1393" s="263">
        <v>1659</v>
      </c>
      <c r="H1393" s="264">
        <v>954</v>
      </c>
      <c r="I1393" s="264">
        <v>936</v>
      </c>
      <c r="J1393" s="264">
        <v>888</v>
      </c>
      <c r="K1393" s="264">
        <v>1159</v>
      </c>
      <c r="L1393" s="264">
        <v>1089</v>
      </c>
      <c r="M1393" s="264">
        <v>1084</v>
      </c>
      <c r="N1393" s="267">
        <v>0.982171268132897</v>
      </c>
      <c r="O1393" s="266">
        <v>41978</v>
      </c>
      <c r="P1393" s="294">
        <v>0.9</v>
      </c>
      <c r="Q1393" s="267">
        <v>0.951674903898957</v>
      </c>
      <c r="R1393" s="267">
        <v>0.981132075471698</v>
      </c>
      <c r="S1393" s="267">
        <v>0.939603106125971</v>
      </c>
      <c r="T1393" s="295">
        <v>-0.0294571715727415</v>
      </c>
      <c r="U1393" s="266">
        <v>42740</v>
      </c>
      <c r="V1393" s="266">
        <v>40102</v>
      </c>
      <c r="W1393" s="267">
        <v>0.938277959756668</v>
      </c>
      <c r="X1393" s="267">
        <v>0.911037891268534</v>
      </c>
      <c r="Y1393" s="268">
        <v>0.930817610062893</v>
      </c>
      <c r="Z1393" s="268">
        <v>0.935289042277826</v>
      </c>
      <c r="AA1393" s="295">
        <v>-0.0197797187943594</v>
      </c>
      <c r="AB1393" s="264">
        <v>9568</v>
      </c>
      <c r="AC1393" s="264">
        <v>8964</v>
      </c>
      <c r="AD1393" s="264">
        <v>9869</v>
      </c>
      <c r="AE1393" s="264">
        <v>9223</v>
      </c>
      <c r="AF1393" s="268">
        <v>0.936872909698997</v>
      </c>
      <c r="AG1393" s="268">
        <v>0.934542506839599</v>
      </c>
      <c r="AH1393" s="295">
        <v>0.0023304028593979</v>
      </c>
    </row>
    <row r="1394" spans="1:34">
      <c r="A1394" s="315" t="s">
        <v>1972</v>
      </c>
      <c r="B1394" s="321" t="s">
        <v>3366</v>
      </c>
      <c r="C1394" s="293" t="s">
        <v>2578</v>
      </c>
      <c r="D1394" s="321" t="s">
        <v>2579</v>
      </c>
      <c r="E1394" s="263">
        <v>1416</v>
      </c>
      <c r="F1394" s="263">
        <v>1381</v>
      </c>
      <c r="G1394" s="263">
        <v>1306</v>
      </c>
      <c r="H1394" s="264">
        <v>785</v>
      </c>
      <c r="I1394" s="264">
        <v>769</v>
      </c>
      <c r="J1394" s="264">
        <v>726</v>
      </c>
      <c r="K1394" s="264">
        <v>1075</v>
      </c>
      <c r="L1394" s="264">
        <v>1027</v>
      </c>
      <c r="M1394" s="264">
        <v>975</v>
      </c>
      <c r="N1394" s="267">
        <v>0.956254868359558</v>
      </c>
      <c r="O1394" s="266">
        <v>30691</v>
      </c>
      <c r="P1394" s="294">
        <v>0.9</v>
      </c>
      <c r="Q1394" s="267">
        <v>0.975282485875706</v>
      </c>
      <c r="R1394" s="267">
        <v>0.979617834394904</v>
      </c>
      <c r="S1394" s="267">
        <v>0.955348837209302</v>
      </c>
      <c r="T1394" s="295">
        <v>-0.00433534851919826</v>
      </c>
      <c r="U1394" s="266">
        <v>32095</v>
      </c>
      <c r="V1394" s="266">
        <v>29573</v>
      </c>
      <c r="W1394" s="267">
        <v>0.921420782053279</v>
      </c>
      <c r="X1394" s="267">
        <v>0.922316384180791</v>
      </c>
      <c r="Y1394" s="268">
        <v>0.92484076433121</v>
      </c>
      <c r="Z1394" s="268">
        <v>0.906976744186046</v>
      </c>
      <c r="AA1394" s="295">
        <v>-0.00252438015041923</v>
      </c>
      <c r="AB1394" s="264">
        <v>7634</v>
      </c>
      <c r="AC1394" s="264">
        <v>7006</v>
      </c>
      <c r="AD1394" s="264">
        <v>7394</v>
      </c>
      <c r="AE1394" s="264">
        <v>6912</v>
      </c>
      <c r="AF1394" s="268">
        <v>0.917736442232119</v>
      </c>
      <c r="AG1394" s="268">
        <v>0.934812009737625</v>
      </c>
      <c r="AH1394" s="295">
        <v>-0.0170755675055057</v>
      </c>
    </row>
    <row r="1395" spans="1:34">
      <c r="A1395" s="315" t="s">
        <v>1972</v>
      </c>
      <c r="B1395" s="321" t="s">
        <v>3366</v>
      </c>
      <c r="C1395" s="293" t="s">
        <v>2580</v>
      </c>
      <c r="D1395" s="321" t="s">
        <v>2581</v>
      </c>
      <c r="E1395" s="263">
        <v>548</v>
      </c>
      <c r="F1395" s="263">
        <v>543</v>
      </c>
      <c r="G1395" s="263">
        <v>507</v>
      </c>
      <c r="H1395" s="264">
        <v>243</v>
      </c>
      <c r="I1395" s="264">
        <v>241</v>
      </c>
      <c r="J1395" s="264">
        <v>218</v>
      </c>
      <c r="K1395" s="264">
        <v>377</v>
      </c>
      <c r="L1395" s="264">
        <v>373</v>
      </c>
      <c r="M1395" s="264">
        <v>352</v>
      </c>
      <c r="N1395" s="267">
        <v>0.989674458626129</v>
      </c>
      <c r="O1395" s="266">
        <v>13802</v>
      </c>
      <c r="P1395" s="294">
        <v>0.9</v>
      </c>
      <c r="Q1395" s="267">
        <v>0.990875912408759</v>
      </c>
      <c r="R1395" s="267">
        <v>0.991769547325103</v>
      </c>
      <c r="S1395" s="267">
        <v>0.989389920424403</v>
      </c>
      <c r="T1395" s="295">
        <v>-0.000893634916343755</v>
      </c>
      <c r="U1395" s="266">
        <v>13946</v>
      </c>
      <c r="V1395" s="266">
        <v>13007</v>
      </c>
      <c r="W1395" s="267">
        <v>0.932668865624552</v>
      </c>
      <c r="X1395" s="267">
        <v>0.925182481751825</v>
      </c>
      <c r="Y1395" s="268">
        <v>0.897119341563786</v>
      </c>
      <c r="Z1395" s="268">
        <v>0.93368700265252</v>
      </c>
      <c r="AA1395" s="295">
        <v>0.0280631401880388</v>
      </c>
      <c r="AB1395" s="264">
        <v>3035</v>
      </c>
      <c r="AC1395" s="264">
        <v>2830</v>
      </c>
      <c r="AD1395" s="264">
        <v>3132</v>
      </c>
      <c r="AE1395" s="264">
        <v>2915</v>
      </c>
      <c r="AF1395" s="268">
        <v>0.932454695222405</v>
      </c>
      <c r="AG1395" s="268">
        <v>0.930715197956577</v>
      </c>
      <c r="AH1395" s="295">
        <v>0.00173949726582801</v>
      </c>
    </row>
    <row r="1396" spans="1:34">
      <c r="A1396" s="315" t="s">
        <v>1972</v>
      </c>
      <c r="B1396" s="321" t="s">
        <v>3366</v>
      </c>
      <c r="C1396" s="293" t="s">
        <v>2582</v>
      </c>
      <c r="D1396" s="321" t="s">
        <v>2583</v>
      </c>
      <c r="E1396" s="263">
        <v>2474</v>
      </c>
      <c r="F1396" s="263">
        <v>2421</v>
      </c>
      <c r="G1396" s="263">
        <v>2297</v>
      </c>
      <c r="H1396" s="264">
        <v>1267</v>
      </c>
      <c r="I1396" s="264">
        <v>1244</v>
      </c>
      <c r="J1396" s="264">
        <v>1191</v>
      </c>
      <c r="K1396" s="264">
        <v>1621</v>
      </c>
      <c r="L1396" s="264">
        <v>1601</v>
      </c>
      <c r="M1396" s="264">
        <v>1558</v>
      </c>
      <c r="N1396" s="267">
        <v>0.940429116666094</v>
      </c>
      <c r="O1396" s="266">
        <v>54701</v>
      </c>
      <c r="P1396" s="294">
        <v>0.9</v>
      </c>
      <c r="Q1396" s="267">
        <v>0.978577202910267</v>
      </c>
      <c r="R1396" s="267">
        <v>0.981846882399369</v>
      </c>
      <c r="S1396" s="267">
        <v>0.987661937075879</v>
      </c>
      <c r="T1396" s="295">
        <v>-0.00326967948910184</v>
      </c>
      <c r="U1396" s="266">
        <v>58166</v>
      </c>
      <c r="V1396" s="266">
        <v>54661</v>
      </c>
      <c r="W1396" s="267">
        <v>0.9397414297012</v>
      </c>
      <c r="X1396" s="267">
        <v>0.928455941794665</v>
      </c>
      <c r="Y1396" s="268">
        <v>0.940015785319653</v>
      </c>
      <c r="Z1396" s="268">
        <v>0.961135101789019</v>
      </c>
      <c r="AA1396" s="295">
        <v>-0.0115598435249882</v>
      </c>
      <c r="AB1396" s="264">
        <v>13080</v>
      </c>
      <c r="AC1396" s="264">
        <v>12363</v>
      </c>
      <c r="AD1396" s="264">
        <v>13036</v>
      </c>
      <c r="AE1396" s="264">
        <v>12220</v>
      </c>
      <c r="AF1396" s="268">
        <v>0.945183486238532</v>
      </c>
      <c r="AG1396" s="268">
        <v>0.937404111690703</v>
      </c>
      <c r="AH1396" s="295">
        <v>0.0077793745478294</v>
      </c>
    </row>
    <row r="1397" spans="1:34">
      <c r="A1397" s="315" t="s">
        <v>1972</v>
      </c>
      <c r="B1397" s="321" t="s">
        <v>3367</v>
      </c>
      <c r="C1397" s="293" t="s">
        <v>2584</v>
      </c>
      <c r="D1397" s="321" t="s">
        <v>2585</v>
      </c>
      <c r="E1397" s="263">
        <v>3379</v>
      </c>
      <c r="F1397" s="263">
        <v>3279</v>
      </c>
      <c r="G1397" s="263">
        <v>3077</v>
      </c>
      <c r="H1397" s="264">
        <v>1636</v>
      </c>
      <c r="I1397" s="264">
        <v>1621</v>
      </c>
      <c r="J1397" s="264">
        <v>1542</v>
      </c>
      <c r="K1397" s="264">
        <v>2371</v>
      </c>
      <c r="L1397" s="264">
        <v>2355</v>
      </c>
      <c r="M1397" s="264">
        <v>2210</v>
      </c>
      <c r="N1397" s="267">
        <v>0.938030190721589</v>
      </c>
      <c r="O1397" s="266">
        <v>79726</v>
      </c>
      <c r="P1397" s="294">
        <v>0.9</v>
      </c>
      <c r="Q1397" s="267">
        <v>0.970405445398047</v>
      </c>
      <c r="R1397" s="267">
        <v>0.990831295843521</v>
      </c>
      <c r="S1397" s="267">
        <v>0.993251792492619</v>
      </c>
      <c r="T1397" s="295">
        <v>-0.0204258504454741</v>
      </c>
      <c r="U1397" s="266">
        <v>84993</v>
      </c>
      <c r="V1397" s="266">
        <v>77899</v>
      </c>
      <c r="W1397" s="267">
        <v>0.916534302824939</v>
      </c>
      <c r="X1397" s="267">
        <v>0.910624445102101</v>
      </c>
      <c r="Y1397" s="268">
        <v>0.942542787286064</v>
      </c>
      <c r="Z1397" s="268">
        <v>0.93209616195698</v>
      </c>
      <c r="AA1397" s="295">
        <v>-0.0319183421839624</v>
      </c>
      <c r="AB1397" s="264">
        <v>18585</v>
      </c>
      <c r="AC1397" s="264">
        <v>17270</v>
      </c>
      <c r="AD1397" s="264">
        <v>19359</v>
      </c>
      <c r="AE1397" s="264">
        <v>17247</v>
      </c>
      <c r="AF1397" s="268">
        <v>0.929244013989777</v>
      </c>
      <c r="AG1397" s="268">
        <v>0.890903455757012</v>
      </c>
      <c r="AH1397" s="295">
        <v>0.0383405582327645</v>
      </c>
    </row>
    <row r="1398" spans="1:34">
      <c r="A1398" s="315" t="s">
        <v>1972</v>
      </c>
      <c r="B1398" s="321" t="s">
        <v>3367</v>
      </c>
      <c r="C1398" s="293" t="s">
        <v>2586</v>
      </c>
      <c r="D1398" s="321" t="s">
        <v>2587</v>
      </c>
      <c r="E1398" s="263">
        <v>4815</v>
      </c>
      <c r="F1398" s="263">
        <v>4771</v>
      </c>
      <c r="G1398" s="263">
        <v>4517</v>
      </c>
      <c r="H1398" s="264">
        <v>2305</v>
      </c>
      <c r="I1398" s="264">
        <v>2292</v>
      </c>
      <c r="J1398" s="264">
        <v>2145</v>
      </c>
      <c r="K1398" s="264">
        <v>7308</v>
      </c>
      <c r="L1398" s="264">
        <v>7278</v>
      </c>
      <c r="M1398" s="264">
        <v>7017</v>
      </c>
      <c r="N1398" s="267">
        <v>0.98505110287318</v>
      </c>
      <c r="O1398" s="266">
        <v>122498</v>
      </c>
      <c r="P1398" s="294">
        <v>0.9</v>
      </c>
      <c r="Q1398" s="267">
        <v>0.990861889927311</v>
      </c>
      <c r="R1398" s="267">
        <v>0.994360086767896</v>
      </c>
      <c r="S1398" s="267">
        <v>0.995894909688013</v>
      </c>
      <c r="T1398" s="295">
        <v>-0.00349819684058539</v>
      </c>
      <c r="U1398" s="266">
        <v>124357</v>
      </c>
      <c r="V1398" s="266">
        <v>116626</v>
      </c>
      <c r="W1398" s="267">
        <v>0.937832208882492</v>
      </c>
      <c r="X1398" s="267">
        <v>0.938110072689512</v>
      </c>
      <c r="Y1398" s="268">
        <v>0.93058568329718</v>
      </c>
      <c r="Z1398" s="268">
        <v>0.960180623973727</v>
      </c>
      <c r="AA1398" s="295">
        <v>0.00752438939233191</v>
      </c>
      <c r="AB1398" s="264">
        <v>30218</v>
      </c>
      <c r="AC1398" s="264">
        <v>28511</v>
      </c>
      <c r="AD1398" s="264">
        <v>27708</v>
      </c>
      <c r="AE1398" s="264">
        <v>25975</v>
      </c>
      <c r="AF1398" s="268">
        <v>0.943510490436164</v>
      </c>
      <c r="AG1398" s="268">
        <v>0.937454886675328</v>
      </c>
      <c r="AH1398" s="295">
        <v>0.00605560376083547</v>
      </c>
    </row>
    <row r="1399" spans="1:34">
      <c r="A1399" s="315" t="s">
        <v>1972</v>
      </c>
      <c r="B1399" s="321" t="s">
        <v>3367</v>
      </c>
      <c r="C1399" s="293" t="s">
        <v>2588</v>
      </c>
      <c r="D1399" s="321" t="s">
        <v>2589</v>
      </c>
      <c r="E1399" s="263">
        <v>1401</v>
      </c>
      <c r="F1399" s="263">
        <v>1387</v>
      </c>
      <c r="G1399" s="263">
        <v>1274</v>
      </c>
      <c r="H1399" s="264">
        <v>727</v>
      </c>
      <c r="I1399" s="264">
        <v>723</v>
      </c>
      <c r="J1399" s="264">
        <v>674</v>
      </c>
      <c r="K1399" s="264">
        <v>1056</v>
      </c>
      <c r="L1399" s="264">
        <v>1051</v>
      </c>
      <c r="M1399" s="264">
        <v>986</v>
      </c>
      <c r="N1399" s="267">
        <v>0.980778641726932</v>
      </c>
      <c r="O1399" s="266">
        <v>36075</v>
      </c>
      <c r="P1399" s="294">
        <v>0.9</v>
      </c>
      <c r="Q1399" s="267">
        <v>0.990007137758744</v>
      </c>
      <c r="R1399" s="267">
        <v>0.994497936726272</v>
      </c>
      <c r="S1399" s="267">
        <v>0.995265151515151</v>
      </c>
      <c r="T1399" s="295">
        <v>-0.00449079896752869</v>
      </c>
      <c r="U1399" s="266">
        <v>36782</v>
      </c>
      <c r="V1399" s="266">
        <v>33950</v>
      </c>
      <c r="W1399" s="267">
        <v>0.923005818063183</v>
      </c>
      <c r="X1399" s="267">
        <v>0.909350463954318</v>
      </c>
      <c r="Y1399" s="268">
        <v>0.927097661623109</v>
      </c>
      <c r="Z1399" s="268">
        <v>0.933712121212121</v>
      </c>
      <c r="AA1399" s="295">
        <v>-0.0177471976687904</v>
      </c>
      <c r="AB1399" s="264">
        <v>8065</v>
      </c>
      <c r="AC1399" s="264">
        <v>7472</v>
      </c>
      <c r="AD1399" s="264">
        <v>8661</v>
      </c>
      <c r="AE1399" s="264">
        <v>8074</v>
      </c>
      <c r="AF1399" s="268">
        <v>0.926472411655301</v>
      </c>
      <c r="AG1399" s="268">
        <v>0.932224916291421</v>
      </c>
      <c r="AH1399" s="295">
        <v>-0.00575250463612065</v>
      </c>
    </row>
    <row r="1400" spans="1:34">
      <c r="A1400" s="315" t="s">
        <v>1972</v>
      </c>
      <c r="B1400" s="321" t="s">
        <v>3367</v>
      </c>
      <c r="C1400" s="293" t="s">
        <v>2590</v>
      </c>
      <c r="D1400" s="321" t="s">
        <v>2591</v>
      </c>
      <c r="E1400" s="263">
        <v>4037</v>
      </c>
      <c r="F1400" s="263">
        <v>3661</v>
      </c>
      <c r="G1400" s="263">
        <v>3575</v>
      </c>
      <c r="H1400" s="264">
        <v>1925</v>
      </c>
      <c r="I1400" s="264">
        <v>1841</v>
      </c>
      <c r="J1400" s="264">
        <v>1747</v>
      </c>
      <c r="K1400" s="264">
        <v>2800</v>
      </c>
      <c r="L1400" s="264">
        <v>2720</v>
      </c>
      <c r="M1400" s="264">
        <v>2525</v>
      </c>
      <c r="N1400" s="267">
        <v>0.912813406833951</v>
      </c>
      <c r="O1400" s="266">
        <v>90908</v>
      </c>
      <c r="P1400" s="294">
        <v>0.9</v>
      </c>
      <c r="Q1400" s="267">
        <v>0.906861530839732</v>
      </c>
      <c r="R1400" s="267">
        <v>0.956363636363636</v>
      </c>
      <c r="S1400" s="267">
        <v>0.971428571428571</v>
      </c>
      <c r="T1400" s="295">
        <v>-0.049502105523904</v>
      </c>
      <c r="U1400" s="266">
        <v>99591</v>
      </c>
      <c r="V1400" s="266">
        <v>89725</v>
      </c>
      <c r="W1400" s="267">
        <v>0.90093482342782</v>
      </c>
      <c r="X1400" s="267">
        <v>0.885558583106267</v>
      </c>
      <c r="Y1400" s="268">
        <v>0.907532467532468</v>
      </c>
      <c r="Z1400" s="268">
        <v>0.901785714285714</v>
      </c>
      <c r="AA1400" s="295">
        <v>-0.0219738844262005</v>
      </c>
      <c r="AB1400" s="264">
        <v>21837</v>
      </c>
      <c r="AC1400" s="264">
        <v>19520</v>
      </c>
      <c r="AD1400" s="264">
        <v>22909</v>
      </c>
      <c r="AE1400" s="264">
        <v>20444</v>
      </c>
      <c r="AF1400" s="268">
        <v>0.893895681641251</v>
      </c>
      <c r="AG1400" s="268">
        <v>0.892400366668122</v>
      </c>
      <c r="AH1400" s="295">
        <v>0.00149531497312938</v>
      </c>
    </row>
    <row r="1401" spans="1:34">
      <c r="A1401" s="315" t="s">
        <v>1972</v>
      </c>
      <c r="B1401" s="321" t="s">
        <v>3367</v>
      </c>
      <c r="C1401" s="293" t="s">
        <v>2592</v>
      </c>
      <c r="D1401" s="321" t="s">
        <v>2593</v>
      </c>
      <c r="E1401" s="263">
        <v>4062</v>
      </c>
      <c r="F1401" s="263">
        <v>3748</v>
      </c>
      <c r="G1401" s="263">
        <v>2712</v>
      </c>
      <c r="H1401" s="264">
        <v>1888</v>
      </c>
      <c r="I1401" s="264">
        <v>1795</v>
      </c>
      <c r="J1401" s="264">
        <v>1574</v>
      </c>
      <c r="K1401" s="264">
        <v>6512</v>
      </c>
      <c r="L1401" s="264">
        <v>5940</v>
      </c>
      <c r="M1401" s="264">
        <v>5085</v>
      </c>
      <c r="N1401" s="267">
        <v>0.933745990150454</v>
      </c>
      <c r="O1401" s="266">
        <v>103333</v>
      </c>
      <c r="P1401" s="294">
        <v>0.9</v>
      </c>
      <c r="Q1401" s="267">
        <v>0.922698178237321</v>
      </c>
      <c r="R1401" s="267">
        <v>0.950741525423729</v>
      </c>
      <c r="S1401" s="267">
        <v>0.912162162162162</v>
      </c>
      <c r="T1401" s="295">
        <v>-0.0280433471864073</v>
      </c>
      <c r="U1401" s="266">
        <v>110665</v>
      </c>
      <c r="V1401" s="266">
        <v>80668</v>
      </c>
      <c r="W1401" s="267">
        <v>0.728938688835675</v>
      </c>
      <c r="X1401" s="267">
        <v>0.667651403249631</v>
      </c>
      <c r="Y1401" s="268">
        <v>0.833686440677966</v>
      </c>
      <c r="Z1401" s="268">
        <v>0.780866093366093</v>
      </c>
      <c r="AA1401" s="295">
        <v>-0.166035037428335</v>
      </c>
      <c r="AB1401" s="264">
        <v>26079</v>
      </c>
      <c r="AC1401" s="264">
        <v>19233</v>
      </c>
      <c r="AD1401" s="264">
        <v>24805</v>
      </c>
      <c r="AE1401" s="264">
        <v>17634</v>
      </c>
      <c r="AF1401" s="268">
        <v>0.737489934430001</v>
      </c>
      <c r="AG1401" s="268">
        <v>0.710905059463818</v>
      </c>
      <c r="AH1401" s="295">
        <v>0.0265848749661833</v>
      </c>
    </row>
    <row r="1402" spans="1:34">
      <c r="A1402" s="315" t="s">
        <v>1972</v>
      </c>
      <c r="B1402" s="321" t="s">
        <v>3367</v>
      </c>
      <c r="C1402" s="293" t="s">
        <v>2594</v>
      </c>
      <c r="D1402" s="321" t="s">
        <v>2595</v>
      </c>
      <c r="E1402" s="263">
        <v>2810</v>
      </c>
      <c r="F1402" s="263">
        <v>2761</v>
      </c>
      <c r="G1402" s="263">
        <v>2602</v>
      </c>
      <c r="H1402" s="264">
        <v>1278</v>
      </c>
      <c r="I1402" s="264">
        <v>1271</v>
      </c>
      <c r="J1402" s="264">
        <v>1187</v>
      </c>
      <c r="K1402" s="264">
        <v>1946</v>
      </c>
      <c r="L1402" s="264">
        <v>1920</v>
      </c>
      <c r="M1402" s="264">
        <v>1833</v>
      </c>
      <c r="N1402" s="267">
        <v>0.98326626028289</v>
      </c>
      <c r="O1402" s="266">
        <v>66457</v>
      </c>
      <c r="P1402" s="294">
        <v>0.9</v>
      </c>
      <c r="Q1402" s="267">
        <v>0.982562277580071</v>
      </c>
      <c r="R1402" s="267">
        <v>0.99452269170579</v>
      </c>
      <c r="S1402" s="267">
        <v>0.986639260020555</v>
      </c>
      <c r="T1402" s="295">
        <v>-0.0119604141257191</v>
      </c>
      <c r="U1402" s="266">
        <v>67588</v>
      </c>
      <c r="V1402" s="266">
        <v>62905</v>
      </c>
      <c r="W1402" s="267">
        <v>0.930712552524117</v>
      </c>
      <c r="X1402" s="267">
        <v>0.925978647686833</v>
      </c>
      <c r="Y1402" s="268">
        <v>0.928794992175274</v>
      </c>
      <c r="Z1402" s="268">
        <v>0.941932168550874</v>
      </c>
      <c r="AA1402" s="295">
        <v>-0.00281634448844115</v>
      </c>
      <c r="AB1402" s="264">
        <v>15176</v>
      </c>
      <c r="AC1402" s="264">
        <v>14202</v>
      </c>
      <c r="AD1402" s="264">
        <v>15614</v>
      </c>
      <c r="AE1402" s="264">
        <v>14720</v>
      </c>
      <c r="AF1402" s="268">
        <v>0.935819715340011</v>
      </c>
      <c r="AG1402" s="268">
        <v>0.942743691558857</v>
      </c>
      <c r="AH1402" s="295">
        <v>-0.00692397621884688</v>
      </c>
    </row>
    <row r="1403" spans="1:34">
      <c r="A1403" s="315" t="s">
        <v>1972</v>
      </c>
      <c r="B1403" s="321" t="s">
        <v>3367</v>
      </c>
      <c r="C1403" s="293" t="s">
        <v>2596</v>
      </c>
      <c r="D1403" s="321" t="s">
        <v>2597</v>
      </c>
      <c r="E1403" s="263">
        <v>2614</v>
      </c>
      <c r="F1403" s="263">
        <v>2605</v>
      </c>
      <c r="G1403" s="263">
        <v>2386</v>
      </c>
      <c r="H1403" s="264">
        <v>1331</v>
      </c>
      <c r="I1403" s="264">
        <v>1325</v>
      </c>
      <c r="J1403" s="264">
        <v>1198</v>
      </c>
      <c r="K1403" s="264">
        <v>1922</v>
      </c>
      <c r="L1403" s="264">
        <v>1918</v>
      </c>
      <c r="M1403" s="264">
        <v>1770</v>
      </c>
      <c r="N1403" s="267">
        <v>0.994060626435815</v>
      </c>
      <c r="O1403" s="266">
        <v>70964</v>
      </c>
      <c r="P1403" s="294">
        <v>0.9</v>
      </c>
      <c r="Q1403" s="267">
        <v>0.996557000765111</v>
      </c>
      <c r="R1403" s="267">
        <v>0.995492111194591</v>
      </c>
      <c r="S1403" s="267">
        <v>0.997918834547347</v>
      </c>
      <c r="T1403" s="295">
        <v>0.00106488957052031</v>
      </c>
      <c r="U1403" s="266">
        <v>71388</v>
      </c>
      <c r="V1403" s="266">
        <v>65837</v>
      </c>
      <c r="W1403" s="267">
        <v>0.922241833361349</v>
      </c>
      <c r="X1403" s="267">
        <v>0.912777352716144</v>
      </c>
      <c r="Y1403" s="268">
        <v>0.90007513148009</v>
      </c>
      <c r="Z1403" s="268">
        <v>0.920915712799168</v>
      </c>
      <c r="AA1403" s="295">
        <v>0.0127022212360537</v>
      </c>
      <c r="AB1403" s="264">
        <v>15388</v>
      </c>
      <c r="AC1403" s="264">
        <v>14045</v>
      </c>
      <c r="AD1403" s="264">
        <v>16714</v>
      </c>
      <c r="AE1403" s="264">
        <v>15441</v>
      </c>
      <c r="AF1403" s="268">
        <v>0.912724200675851</v>
      </c>
      <c r="AG1403" s="268">
        <v>0.923836304894101</v>
      </c>
      <c r="AH1403" s="295">
        <v>-0.0111121042182494</v>
      </c>
    </row>
    <row r="1404" spans="1:34">
      <c r="A1404" s="315" t="s">
        <v>1972</v>
      </c>
      <c r="B1404" s="321" t="s">
        <v>3367</v>
      </c>
      <c r="C1404" s="293" t="s">
        <v>2598</v>
      </c>
      <c r="D1404" s="321" t="s">
        <v>2599</v>
      </c>
      <c r="E1404" s="263">
        <v>2824</v>
      </c>
      <c r="F1404" s="263">
        <v>2784</v>
      </c>
      <c r="G1404" s="263">
        <v>2696</v>
      </c>
      <c r="H1404" s="264">
        <v>1455</v>
      </c>
      <c r="I1404" s="264">
        <v>1453</v>
      </c>
      <c r="J1404" s="264">
        <v>1388</v>
      </c>
      <c r="K1404" s="264">
        <v>1875</v>
      </c>
      <c r="L1404" s="264">
        <v>1875</v>
      </c>
      <c r="M1404" s="264">
        <v>1789</v>
      </c>
      <c r="N1404" s="267">
        <v>0.993552660631486</v>
      </c>
      <c r="O1404" s="266">
        <v>67497</v>
      </c>
      <c r="P1404" s="294">
        <v>0.9</v>
      </c>
      <c r="Q1404" s="267">
        <v>0.985835694050991</v>
      </c>
      <c r="R1404" s="267">
        <v>0.998625429553265</v>
      </c>
      <c r="S1404" s="267">
        <v>1</v>
      </c>
      <c r="T1404" s="295">
        <v>-0.0127897355022731</v>
      </c>
      <c r="U1404" s="266">
        <v>67935</v>
      </c>
      <c r="V1404" s="266">
        <v>64730</v>
      </c>
      <c r="W1404" s="267">
        <v>0.952822550967837</v>
      </c>
      <c r="X1404" s="267">
        <v>0.954674220963173</v>
      </c>
      <c r="Y1404" s="268">
        <v>0.953951890034364</v>
      </c>
      <c r="Z1404" s="268">
        <v>0.954133333333333</v>
      </c>
      <c r="AA1404" s="295">
        <v>0.000722330928808468</v>
      </c>
      <c r="AB1404" s="264">
        <v>15254</v>
      </c>
      <c r="AC1404" s="264">
        <v>14558</v>
      </c>
      <c r="AD1404" s="264">
        <v>15570</v>
      </c>
      <c r="AE1404" s="264">
        <v>14896</v>
      </c>
      <c r="AF1404" s="268">
        <v>0.954372623574145</v>
      </c>
      <c r="AG1404" s="268">
        <v>0.956711624919717</v>
      </c>
      <c r="AH1404" s="295">
        <v>-0.00233900134557286</v>
      </c>
    </row>
    <row r="1405" spans="1:34">
      <c r="A1405" s="315" t="s">
        <v>1972</v>
      </c>
      <c r="B1405" s="321" t="s">
        <v>3367</v>
      </c>
      <c r="C1405" s="293" t="s">
        <v>2600</v>
      </c>
      <c r="D1405" s="321" t="s">
        <v>2601</v>
      </c>
      <c r="E1405" s="263">
        <v>3856</v>
      </c>
      <c r="F1405" s="263">
        <v>3804</v>
      </c>
      <c r="G1405" s="263">
        <v>3639</v>
      </c>
      <c r="H1405" s="264">
        <v>2226</v>
      </c>
      <c r="I1405" s="264">
        <v>2120</v>
      </c>
      <c r="J1405" s="264">
        <v>2116</v>
      </c>
      <c r="K1405" s="264">
        <v>3397</v>
      </c>
      <c r="L1405" s="264">
        <v>3303</v>
      </c>
      <c r="M1405" s="264">
        <v>3249</v>
      </c>
      <c r="N1405" s="267">
        <v>0.980193863904806</v>
      </c>
      <c r="O1405" s="266">
        <v>100414</v>
      </c>
      <c r="P1405" s="294">
        <v>0.9</v>
      </c>
      <c r="Q1405" s="267">
        <v>0.986514522821577</v>
      </c>
      <c r="R1405" s="267">
        <v>0.952380952380952</v>
      </c>
      <c r="S1405" s="267">
        <v>0.972328525169267</v>
      </c>
      <c r="T1405" s="295">
        <v>0.0341335704406245</v>
      </c>
      <c r="U1405" s="266">
        <v>102443</v>
      </c>
      <c r="V1405" s="266">
        <v>98043</v>
      </c>
      <c r="W1405" s="267">
        <v>0.957049285944379</v>
      </c>
      <c r="X1405" s="267">
        <v>0.943724066390041</v>
      </c>
      <c r="Y1405" s="268">
        <v>0.950584007187781</v>
      </c>
      <c r="Z1405" s="268">
        <v>0.956432146011186</v>
      </c>
      <c r="AA1405" s="295">
        <v>-0.00685994079773933</v>
      </c>
      <c r="AB1405" s="264">
        <v>23265</v>
      </c>
      <c r="AC1405" s="264">
        <v>22238</v>
      </c>
      <c r="AD1405" s="264">
        <v>23382</v>
      </c>
      <c r="AE1405" s="264">
        <v>22410</v>
      </c>
      <c r="AF1405" s="268">
        <v>0.955856436707501</v>
      </c>
      <c r="AG1405" s="268">
        <v>0.958429561200924</v>
      </c>
      <c r="AH1405" s="295">
        <v>-0.00257312449342328</v>
      </c>
    </row>
    <row r="1406" spans="1:34">
      <c r="A1406" s="315" t="s">
        <v>1972</v>
      </c>
      <c r="B1406" s="321" t="s">
        <v>3367</v>
      </c>
      <c r="C1406" s="293" t="s">
        <v>2602</v>
      </c>
      <c r="D1406" s="321" t="s">
        <v>2603</v>
      </c>
      <c r="E1406" s="263">
        <v>3482</v>
      </c>
      <c r="F1406" s="263">
        <v>3446</v>
      </c>
      <c r="G1406" s="263">
        <v>3226</v>
      </c>
      <c r="H1406" s="264">
        <v>2028</v>
      </c>
      <c r="I1406" s="264">
        <v>2006</v>
      </c>
      <c r="J1406" s="264">
        <v>1949</v>
      </c>
      <c r="K1406" s="264">
        <v>3005</v>
      </c>
      <c r="L1406" s="264">
        <v>2975</v>
      </c>
      <c r="M1406" s="264">
        <v>2897</v>
      </c>
      <c r="N1406" s="267">
        <v>0.990492625621677</v>
      </c>
      <c r="O1406" s="266">
        <v>92409</v>
      </c>
      <c r="P1406" s="294">
        <v>0.9</v>
      </c>
      <c r="Q1406" s="267">
        <v>0.989661114302125</v>
      </c>
      <c r="R1406" s="267">
        <v>0.989151873767258</v>
      </c>
      <c r="S1406" s="267">
        <v>0.990016638935108</v>
      </c>
      <c r="T1406" s="295">
        <v>0.000509240534866895</v>
      </c>
      <c r="U1406" s="266">
        <v>93296</v>
      </c>
      <c r="V1406" s="266">
        <v>89146</v>
      </c>
      <c r="W1406" s="267">
        <v>0.955517921454296</v>
      </c>
      <c r="X1406" s="267">
        <v>0.926479035037335</v>
      </c>
      <c r="Y1406" s="268">
        <v>0.961045364891519</v>
      </c>
      <c r="Z1406" s="268">
        <v>0.964059900166389</v>
      </c>
      <c r="AA1406" s="295">
        <v>-0.0345663298541838</v>
      </c>
      <c r="AB1406" s="264">
        <v>21236</v>
      </c>
      <c r="AC1406" s="264">
        <v>20449</v>
      </c>
      <c r="AD1406" s="264">
        <v>21305</v>
      </c>
      <c r="AE1406" s="264">
        <v>20620</v>
      </c>
      <c r="AF1406" s="268">
        <v>0.96294029007346</v>
      </c>
      <c r="AG1406" s="268">
        <v>0.967847923022765</v>
      </c>
      <c r="AH1406" s="295">
        <v>-0.00490763294930441</v>
      </c>
    </row>
    <row r="1407" spans="1:34">
      <c r="A1407" s="315" t="s">
        <v>1972</v>
      </c>
      <c r="B1407" s="321" t="s">
        <v>3367</v>
      </c>
      <c r="C1407" s="293" t="s">
        <v>2604</v>
      </c>
      <c r="D1407" s="321" t="s">
        <v>2605</v>
      </c>
      <c r="E1407" s="263">
        <v>3130</v>
      </c>
      <c r="F1407" s="263">
        <v>2935</v>
      </c>
      <c r="G1407" s="263">
        <v>2875</v>
      </c>
      <c r="H1407" s="264">
        <v>1746</v>
      </c>
      <c r="I1407" s="264">
        <v>1648</v>
      </c>
      <c r="J1407" s="264">
        <v>1594</v>
      </c>
      <c r="K1407" s="264">
        <v>2536</v>
      </c>
      <c r="L1407" s="264">
        <v>2392</v>
      </c>
      <c r="M1407" s="264">
        <v>2363</v>
      </c>
      <c r="N1407" s="267">
        <v>0.951809538846722</v>
      </c>
      <c r="O1407" s="266">
        <v>84396</v>
      </c>
      <c r="P1407" s="294">
        <v>0.9</v>
      </c>
      <c r="Q1407" s="267">
        <v>0.937699680511182</v>
      </c>
      <c r="R1407" s="267">
        <v>0.943871706758305</v>
      </c>
      <c r="S1407" s="267">
        <v>0.943217665615142</v>
      </c>
      <c r="T1407" s="295">
        <v>-0.00617202624712254</v>
      </c>
      <c r="U1407" s="266">
        <v>88669</v>
      </c>
      <c r="V1407" s="266">
        <v>81551</v>
      </c>
      <c r="W1407" s="267">
        <v>0.919723917039777</v>
      </c>
      <c r="X1407" s="267">
        <v>0.9185303514377</v>
      </c>
      <c r="Y1407" s="268">
        <v>0.912943871706758</v>
      </c>
      <c r="Z1407" s="268">
        <v>0.931782334384858</v>
      </c>
      <c r="AA1407" s="295">
        <v>0.0055864797309414</v>
      </c>
      <c r="AB1407" s="264">
        <v>19056</v>
      </c>
      <c r="AC1407" s="264">
        <v>17374</v>
      </c>
      <c r="AD1407" s="264">
        <v>20568</v>
      </c>
      <c r="AE1407" s="264">
        <v>18919</v>
      </c>
      <c r="AF1407" s="268">
        <v>0.911733837111671</v>
      </c>
      <c r="AG1407" s="268">
        <v>0.919826915597044</v>
      </c>
      <c r="AH1407" s="295">
        <v>-0.00809307848537311</v>
      </c>
    </row>
    <row r="1408" spans="1:34">
      <c r="A1408" s="315" t="s">
        <v>1972</v>
      </c>
      <c r="B1408" s="321" t="s">
        <v>3367</v>
      </c>
      <c r="C1408" s="293" t="s">
        <v>2606</v>
      </c>
      <c r="D1408" s="321" t="s">
        <v>2607</v>
      </c>
      <c r="E1408" s="263">
        <v>1835</v>
      </c>
      <c r="F1408" s="263">
        <v>1826</v>
      </c>
      <c r="G1408" s="263">
        <v>1752</v>
      </c>
      <c r="H1408" s="264">
        <v>975</v>
      </c>
      <c r="I1408" s="264">
        <v>971</v>
      </c>
      <c r="J1408" s="264">
        <v>934</v>
      </c>
      <c r="K1408" s="264">
        <v>1220</v>
      </c>
      <c r="L1408" s="264">
        <v>1216</v>
      </c>
      <c r="M1408" s="264">
        <v>1162</v>
      </c>
      <c r="N1408" s="267">
        <v>0.991912002588159</v>
      </c>
      <c r="O1408" s="266">
        <v>42924</v>
      </c>
      <c r="P1408" s="294">
        <v>0.9</v>
      </c>
      <c r="Q1408" s="267">
        <v>0.995095367847411</v>
      </c>
      <c r="R1408" s="267">
        <v>0.995897435897436</v>
      </c>
      <c r="S1408" s="267">
        <v>0.99672131147541</v>
      </c>
      <c r="T1408" s="295">
        <v>-0.000802068050024363</v>
      </c>
      <c r="U1408" s="266">
        <v>43274</v>
      </c>
      <c r="V1408" s="266">
        <v>41137</v>
      </c>
      <c r="W1408" s="267">
        <v>0.950616998659703</v>
      </c>
      <c r="X1408" s="267">
        <v>0.954768392370572</v>
      </c>
      <c r="Y1408" s="268">
        <v>0.957948717948718</v>
      </c>
      <c r="Z1408" s="268">
        <v>0.952459016393443</v>
      </c>
      <c r="AA1408" s="295">
        <v>-0.00318032557814574</v>
      </c>
      <c r="AB1408" s="264">
        <v>9761</v>
      </c>
      <c r="AC1408" s="264">
        <v>9367</v>
      </c>
      <c r="AD1408" s="264">
        <v>9649</v>
      </c>
      <c r="AE1408" s="264">
        <v>9273</v>
      </c>
      <c r="AF1408" s="268">
        <v>0.959635283270157</v>
      </c>
      <c r="AG1408" s="268">
        <v>0.961032231319308</v>
      </c>
      <c r="AH1408" s="295">
        <v>-0.00139694804915091</v>
      </c>
    </row>
    <row r="1409" spans="1:34">
      <c r="A1409" s="315" t="s">
        <v>1972</v>
      </c>
      <c r="B1409" s="321" t="s">
        <v>3367</v>
      </c>
      <c r="C1409" s="293" t="s">
        <v>2608</v>
      </c>
      <c r="D1409" s="321" t="s">
        <v>2609</v>
      </c>
      <c r="E1409" s="263">
        <v>3134</v>
      </c>
      <c r="F1409" s="263">
        <v>3021</v>
      </c>
      <c r="G1409" s="263">
        <v>2918</v>
      </c>
      <c r="H1409" s="264">
        <v>1595</v>
      </c>
      <c r="I1409" s="264">
        <v>1552</v>
      </c>
      <c r="J1409" s="264">
        <v>1516</v>
      </c>
      <c r="K1409" s="264">
        <v>1981</v>
      </c>
      <c r="L1409" s="264">
        <v>1903</v>
      </c>
      <c r="M1409" s="264">
        <v>1893</v>
      </c>
      <c r="N1409" s="267">
        <v>0.977605593876973</v>
      </c>
      <c r="O1409" s="266">
        <v>72422</v>
      </c>
      <c r="P1409" s="294">
        <v>0.9</v>
      </c>
      <c r="Q1409" s="267">
        <v>0.963943841735801</v>
      </c>
      <c r="R1409" s="267">
        <v>0.973040752351097</v>
      </c>
      <c r="S1409" s="267">
        <v>0.960625946491671</v>
      </c>
      <c r="T1409" s="295">
        <v>-0.00909691061529627</v>
      </c>
      <c r="U1409" s="266">
        <v>74081</v>
      </c>
      <c r="V1409" s="266">
        <v>69085</v>
      </c>
      <c r="W1409" s="267">
        <v>0.932560305611425</v>
      </c>
      <c r="X1409" s="267">
        <v>0.93107849393746</v>
      </c>
      <c r="Y1409" s="268">
        <v>0.950470219435737</v>
      </c>
      <c r="Z1409" s="268">
        <v>0.95557799091368</v>
      </c>
      <c r="AA1409" s="295">
        <v>-0.0193917254982766</v>
      </c>
      <c r="AB1409" s="264">
        <v>16490</v>
      </c>
      <c r="AC1409" s="264">
        <v>15634</v>
      </c>
      <c r="AD1409" s="264">
        <v>16705</v>
      </c>
      <c r="AE1409" s="264">
        <v>15773</v>
      </c>
      <c r="AF1409" s="268">
        <v>0.948089751364463</v>
      </c>
      <c r="AG1409" s="268">
        <v>0.944208320862017</v>
      </c>
      <c r="AH1409" s="295">
        <v>0.00388143050244594</v>
      </c>
    </row>
    <row r="1410" spans="1:34">
      <c r="A1410" s="315" t="s">
        <v>1972</v>
      </c>
      <c r="B1410" s="321" t="s">
        <v>3367</v>
      </c>
      <c r="C1410" s="293" t="s">
        <v>2610</v>
      </c>
      <c r="D1410" s="321" t="s">
        <v>2611</v>
      </c>
      <c r="E1410" s="263">
        <v>1338</v>
      </c>
      <c r="F1410" s="263">
        <v>1321</v>
      </c>
      <c r="G1410" s="263">
        <v>1197</v>
      </c>
      <c r="H1410" s="264">
        <v>728</v>
      </c>
      <c r="I1410" s="264">
        <v>717</v>
      </c>
      <c r="J1410" s="264">
        <v>641</v>
      </c>
      <c r="K1410" s="264">
        <v>995</v>
      </c>
      <c r="L1410" s="264">
        <v>937</v>
      </c>
      <c r="M1410" s="264">
        <v>834</v>
      </c>
      <c r="N1410" s="267">
        <v>0.98146763338427</v>
      </c>
      <c r="O1410" s="266">
        <v>30187</v>
      </c>
      <c r="P1410" s="294">
        <v>0.9</v>
      </c>
      <c r="Q1410" s="267">
        <v>0.98729446935725</v>
      </c>
      <c r="R1410" s="267">
        <v>0.98489010989011</v>
      </c>
      <c r="S1410" s="267">
        <v>0.941708542713568</v>
      </c>
      <c r="T1410" s="295">
        <v>0.00240435946713968</v>
      </c>
      <c r="U1410" s="266">
        <v>30757</v>
      </c>
      <c r="V1410" s="266">
        <v>27932</v>
      </c>
      <c r="W1410" s="267">
        <v>0.908150990018532</v>
      </c>
      <c r="X1410" s="267">
        <v>0.894618834080718</v>
      </c>
      <c r="Y1410" s="268">
        <v>0.880494505494505</v>
      </c>
      <c r="Z1410" s="268">
        <v>0.838190954773869</v>
      </c>
      <c r="AA1410" s="295">
        <v>0.014124328586212</v>
      </c>
      <c r="AB1410" s="264">
        <v>7182</v>
      </c>
      <c r="AC1410" s="264">
        <v>6298</v>
      </c>
      <c r="AD1410" s="264">
        <v>6891</v>
      </c>
      <c r="AE1410" s="264">
        <v>6285</v>
      </c>
      <c r="AF1410" s="268">
        <v>0.876914508493456</v>
      </c>
      <c r="AG1410" s="268">
        <v>0.912059207662168</v>
      </c>
      <c r="AH1410" s="295">
        <v>-0.0351446991687122</v>
      </c>
    </row>
    <row r="1411" spans="1:34">
      <c r="A1411" s="315" t="s">
        <v>1972</v>
      </c>
      <c r="B1411" s="321" t="s">
        <v>3367</v>
      </c>
      <c r="C1411" s="293" t="s">
        <v>2612</v>
      </c>
      <c r="D1411" s="321" t="s">
        <v>2613</v>
      </c>
      <c r="E1411" s="263">
        <v>3175</v>
      </c>
      <c r="F1411" s="263">
        <v>3078</v>
      </c>
      <c r="G1411" s="263">
        <v>2795</v>
      </c>
      <c r="H1411" s="264">
        <v>1980</v>
      </c>
      <c r="I1411" s="264">
        <v>16</v>
      </c>
      <c r="J1411" s="264">
        <v>16</v>
      </c>
      <c r="K1411" s="264">
        <v>3118</v>
      </c>
      <c r="L1411" s="264">
        <v>3087</v>
      </c>
      <c r="M1411" s="264">
        <v>2961</v>
      </c>
      <c r="N1411" s="267">
        <v>0.955085355552543</v>
      </c>
      <c r="O1411" s="266">
        <v>91586</v>
      </c>
      <c r="P1411" s="294">
        <v>0.9</v>
      </c>
      <c r="Q1411" s="267">
        <v>0.969448818897638</v>
      </c>
      <c r="R1411" s="267">
        <v>0.00808080808080808</v>
      </c>
      <c r="S1411" s="267">
        <v>0.990057729313663</v>
      </c>
      <c r="T1411" s="295">
        <v>0.96136801081683</v>
      </c>
      <c r="U1411" s="266">
        <v>95893</v>
      </c>
      <c r="V1411" s="266">
        <v>85742</v>
      </c>
      <c r="W1411" s="267">
        <v>0.894142429582973</v>
      </c>
      <c r="X1411" s="267">
        <v>0.880314960629921</v>
      </c>
      <c r="Y1411" s="268">
        <v>0.00808080808080808</v>
      </c>
      <c r="Z1411" s="268">
        <v>0.94964720974984</v>
      </c>
      <c r="AA1411" s="295">
        <v>0.872234152549113</v>
      </c>
      <c r="AB1411" s="264">
        <v>21417</v>
      </c>
      <c r="AC1411" s="264">
        <v>17645</v>
      </c>
      <c r="AD1411" s="264">
        <v>21850</v>
      </c>
      <c r="AE1411" s="264">
        <v>19946</v>
      </c>
      <c r="AF1411" s="268">
        <v>0.823878227576225</v>
      </c>
      <c r="AG1411" s="268">
        <v>0.912860411899314</v>
      </c>
      <c r="AH1411" s="295">
        <v>-0.088982184323089</v>
      </c>
    </row>
    <row r="1412" spans="1:34">
      <c r="A1412" s="315" t="s">
        <v>1972</v>
      </c>
      <c r="B1412" s="321" t="s">
        <v>3367</v>
      </c>
      <c r="C1412" s="293" t="s">
        <v>2614</v>
      </c>
      <c r="D1412" s="321" t="s">
        <v>2615</v>
      </c>
      <c r="E1412" s="263">
        <v>2228</v>
      </c>
      <c r="F1412" s="263">
        <v>2176</v>
      </c>
      <c r="G1412" s="263">
        <v>1945</v>
      </c>
      <c r="H1412" s="264">
        <v>1124</v>
      </c>
      <c r="I1412" s="264">
        <v>1116</v>
      </c>
      <c r="J1412" s="264">
        <v>1029</v>
      </c>
      <c r="K1412" s="264">
        <v>1538</v>
      </c>
      <c r="L1412" s="264">
        <v>1517</v>
      </c>
      <c r="M1412" s="264">
        <v>1461</v>
      </c>
      <c r="N1412" s="267">
        <v>0.985682589649745</v>
      </c>
      <c r="O1412" s="266">
        <v>51978</v>
      </c>
      <c r="P1412" s="294">
        <v>0.9</v>
      </c>
      <c r="Q1412" s="267">
        <v>0.976660682226212</v>
      </c>
      <c r="R1412" s="267">
        <v>0.99288256227758</v>
      </c>
      <c r="S1412" s="267">
        <v>0.986345903771131</v>
      </c>
      <c r="T1412" s="295">
        <v>-0.0162218800513683</v>
      </c>
      <c r="U1412" s="266">
        <v>52733</v>
      </c>
      <c r="V1412" s="266">
        <v>47731</v>
      </c>
      <c r="W1412" s="267">
        <v>0.905144785997383</v>
      </c>
      <c r="X1412" s="267">
        <v>0.872980251346499</v>
      </c>
      <c r="Y1412" s="268">
        <v>0.915480427046263</v>
      </c>
      <c r="Z1412" s="268">
        <v>0.949934980494148</v>
      </c>
      <c r="AA1412" s="295">
        <v>-0.0425001756997642</v>
      </c>
      <c r="AB1412" s="264">
        <v>11912</v>
      </c>
      <c r="AC1412" s="264">
        <v>10991</v>
      </c>
      <c r="AD1412" s="264">
        <v>12098</v>
      </c>
      <c r="AE1412" s="264">
        <v>11179</v>
      </c>
      <c r="AF1412" s="268">
        <v>0.922683008730692</v>
      </c>
      <c r="AG1412" s="268">
        <v>0.924037030914201</v>
      </c>
      <c r="AH1412" s="295">
        <v>-0.00135402218350889</v>
      </c>
    </row>
    <row r="1413" spans="1:34">
      <c r="A1413" s="315" t="s">
        <v>1972</v>
      </c>
      <c r="B1413" s="321" t="s">
        <v>3367</v>
      </c>
      <c r="C1413" s="293" t="s">
        <v>2616</v>
      </c>
      <c r="D1413" s="321" t="s">
        <v>2617</v>
      </c>
      <c r="E1413" s="263">
        <v>3230</v>
      </c>
      <c r="F1413" s="263">
        <v>2953</v>
      </c>
      <c r="G1413" s="263">
        <v>2808</v>
      </c>
      <c r="H1413" s="264">
        <v>1868</v>
      </c>
      <c r="I1413" s="264">
        <v>1768</v>
      </c>
      <c r="J1413" s="264">
        <v>1664</v>
      </c>
      <c r="K1413" s="264">
        <v>2746</v>
      </c>
      <c r="L1413" s="264">
        <v>2585</v>
      </c>
      <c r="M1413" s="264">
        <v>2469</v>
      </c>
      <c r="N1413" s="267">
        <v>0.935060412967025</v>
      </c>
      <c r="O1413" s="266">
        <v>80562</v>
      </c>
      <c r="P1413" s="294">
        <v>0.9</v>
      </c>
      <c r="Q1413" s="267">
        <v>0.914241486068112</v>
      </c>
      <c r="R1413" s="267">
        <v>0.946466809421842</v>
      </c>
      <c r="S1413" s="267">
        <v>0.941369264384559</v>
      </c>
      <c r="T1413" s="295">
        <v>-0.0322253233537301</v>
      </c>
      <c r="U1413" s="266">
        <v>86157</v>
      </c>
      <c r="V1413" s="266">
        <v>77189</v>
      </c>
      <c r="W1413" s="267">
        <v>0.895910953259747</v>
      </c>
      <c r="X1413" s="267">
        <v>0.869349845201238</v>
      </c>
      <c r="Y1413" s="268">
        <v>0.890792291220557</v>
      </c>
      <c r="Z1413" s="268">
        <v>0.899126001456664</v>
      </c>
      <c r="AA1413" s="295">
        <v>-0.0214424460193183</v>
      </c>
      <c r="AB1413" s="264">
        <v>19760</v>
      </c>
      <c r="AC1413" s="264">
        <v>17643</v>
      </c>
      <c r="AD1413" s="264">
        <v>19487</v>
      </c>
      <c r="AE1413" s="264">
        <v>17599</v>
      </c>
      <c r="AF1413" s="268">
        <v>0.892864372469636</v>
      </c>
      <c r="AG1413" s="268">
        <v>0.903114897110894</v>
      </c>
      <c r="AH1413" s="295">
        <v>-0.0102505246412588</v>
      </c>
    </row>
    <row r="1414" spans="1:34">
      <c r="A1414" s="315" t="s">
        <v>1972</v>
      </c>
      <c r="B1414" s="321" t="s">
        <v>3367</v>
      </c>
      <c r="C1414" s="293" t="s">
        <v>2618</v>
      </c>
      <c r="D1414" s="321" t="s">
        <v>2619</v>
      </c>
      <c r="E1414" s="263">
        <v>3107</v>
      </c>
      <c r="F1414" s="263">
        <v>2934</v>
      </c>
      <c r="G1414" s="263">
        <v>2724</v>
      </c>
      <c r="H1414" s="264">
        <v>1729</v>
      </c>
      <c r="I1414" s="264">
        <v>1586</v>
      </c>
      <c r="J1414" s="264">
        <v>1553</v>
      </c>
      <c r="K1414" s="264">
        <v>2725</v>
      </c>
      <c r="L1414" s="264">
        <v>2571</v>
      </c>
      <c r="M1414" s="264">
        <v>2381</v>
      </c>
      <c r="N1414" s="267">
        <v>0.939644652706594</v>
      </c>
      <c r="O1414" s="266">
        <v>77002</v>
      </c>
      <c r="P1414" s="294">
        <v>0.9</v>
      </c>
      <c r="Q1414" s="267">
        <v>0.944319279047312</v>
      </c>
      <c r="R1414" s="267">
        <v>0.917293233082707</v>
      </c>
      <c r="S1414" s="267">
        <v>0.94348623853211</v>
      </c>
      <c r="T1414" s="295">
        <v>0.0270260459646058</v>
      </c>
      <c r="U1414" s="266">
        <v>81948</v>
      </c>
      <c r="V1414" s="266">
        <v>73509</v>
      </c>
      <c r="W1414" s="267">
        <v>0.897020061502416</v>
      </c>
      <c r="X1414" s="267">
        <v>0.876729964596073</v>
      </c>
      <c r="Y1414" s="268">
        <v>0.898207056101793</v>
      </c>
      <c r="Z1414" s="268">
        <v>0.873761467889908</v>
      </c>
      <c r="AA1414" s="295">
        <v>-0.0214770915057196</v>
      </c>
      <c r="AB1414" s="264">
        <v>18931</v>
      </c>
      <c r="AC1414" s="264">
        <v>17032</v>
      </c>
      <c r="AD1414" s="264">
        <v>19075</v>
      </c>
      <c r="AE1414" s="264">
        <v>17425</v>
      </c>
      <c r="AF1414" s="268">
        <v>0.899688341873118</v>
      </c>
      <c r="AG1414" s="268">
        <v>0.913499344692005</v>
      </c>
      <c r="AH1414" s="295">
        <v>-0.013811002818887</v>
      </c>
    </row>
    <row r="1415" spans="1:34">
      <c r="A1415" s="315" t="s">
        <v>1972</v>
      </c>
      <c r="B1415" s="321" t="s">
        <v>3367</v>
      </c>
      <c r="C1415" s="293" t="s">
        <v>2620</v>
      </c>
      <c r="D1415" s="321" t="s">
        <v>2621</v>
      </c>
      <c r="E1415" s="263">
        <v>2880</v>
      </c>
      <c r="F1415" s="263">
        <v>2860</v>
      </c>
      <c r="G1415" s="263">
        <v>2570</v>
      </c>
      <c r="H1415" s="264">
        <v>1604</v>
      </c>
      <c r="I1415" s="264">
        <v>1582</v>
      </c>
      <c r="J1415" s="264">
        <v>1492</v>
      </c>
      <c r="K1415" s="264">
        <v>2375</v>
      </c>
      <c r="L1415" s="264">
        <v>2369</v>
      </c>
      <c r="M1415" s="264">
        <v>2184</v>
      </c>
      <c r="N1415" s="267">
        <v>0.986765174869778</v>
      </c>
      <c r="O1415" s="266">
        <v>74260</v>
      </c>
      <c r="P1415" s="294">
        <v>0.9</v>
      </c>
      <c r="Q1415" s="267">
        <v>0.993055555555556</v>
      </c>
      <c r="R1415" s="267">
        <v>0.986284289276808</v>
      </c>
      <c r="S1415" s="267">
        <v>0.997473684210526</v>
      </c>
      <c r="T1415" s="295">
        <v>0.00677126627874758</v>
      </c>
      <c r="U1415" s="266">
        <v>75256</v>
      </c>
      <c r="V1415" s="266">
        <v>67903</v>
      </c>
      <c r="W1415" s="267">
        <v>0.902293504836824</v>
      </c>
      <c r="X1415" s="267">
        <v>0.892361111111111</v>
      </c>
      <c r="Y1415" s="268">
        <v>0.930174563591022</v>
      </c>
      <c r="Z1415" s="268">
        <v>0.919578947368421</v>
      </c>
      <c r="AA1415" s="295">
        <v>-0.0378134524799113</v>
      </c>
      <c r="AB1415" s="264">
        <v>16996</v>
      </c>
      <c r="AC1415" s="264">
        <v>15160</v>
      </c>
      <c r="AD1415" s="264">
        <v>17336</v>
      </c>
      <c r="AE1415" s="264">
        <v>16058</v>
      </c>
      <c r="AF1415" s="268">
        <v>0.891974582254648</v>
      </c>
      <c r="AG1415" s="268">
        <v>0.926280572219659</v>
      </c>
      <c r="AH1415" s="295">
        <v>-0.0343059899650103</v>
      </c>
    </row>
    <row r="1416" spans="1:34">
      <c r="A1416" s="315" t="s">
        <v>1972</v>
      </c>
      <c r="B1416" s="321" t="s">
        <v>3367</v>
      </c>
      <c r="C1416" s="293" t="s">
        <v>2622</v>
      </c>
      <c r="D1416" s="321" t="s">
        <v>2623</v>
      </c>
      <c r="E1416" s="263">
        <v>1535</v>
      </c>
      <c r="F1416" s="263">
        <v>1495</v>
      </c>
      <c r="G1416" s="263">
        <v>1443</v>
      </c>
      <c r="H1416" s="264">
        <v>619</v>
      </c>
      <c r="I1416" s="264">
        <v>606</v>
      </c>
      <c r="J1416" s="264">
        <v>601</v>
      </c>
      <c r="K1416" s="264">
        <v>966</v>
      </c>
      <c r="L1416" s="264">
        <v>950</v>
      </c>
      <c r="M1416" s="264">
        <v>931</v>
      </c>
      <c r="N1416" s="267">
        <v>0.970830762326808</v>
      </c>
      <c r="O1416" s="266">
        <v>34614</v>
      </c>
      <c r="P1416" s="294">
        <v>0.9</v>
      </c>
      <c r="Q1416" s="267">
        <v>0.973941368078176</v>
      </c>
      <c r="R1416" s="267">
        <v>0.978998384491115</v>
      </c>
      <c r="S1416" s="267">
        <v>0.98343685300207</v>
      </c>
      <c r="T1416" s="295">
        <v>-0.00505701641293876</v>
      </c>
      <c r="U1416" s="266">
        <v>35654</v>
      </c>
      <c r="V1416" s="266">
        <v>33888</v>
      </c>
      <c r="W1416" s="267">
        <v>0.950468390643406</v>
      </c>
      <c r="X1416" s="267">
        <v>0.940065146579805</v>
      </c>
      <c r="Y1416" s="268">
        <v>0.97092084006462</v>
      </c>
      <c r="Z1416" s="268">
        <v>0.963768115942029</v>
      </c>
      <c r="AA1416" s="295">
        <v>-0.0308556934848158</v>
      </c>
      <c r="AB1416" s="264">
        <v>7928</v>
      </c>
      <c r="AC1416" s="264">
        <v>7555</v>
      </c>
      <c r="AD1416" s="264">
        <v>8360</v>
      </c>
      <c r="AE1416" s="264">
        <v>7946</v>
      </c>
      <c r="AF1416" s="268">
        <v>0.95295156407669</v>
      </c>
      <c r="AG1416" s="268">
        <v>0.950478468899521</v>
      </c>
      <c r="AH1416" s="295">
        <v>0.00247309517716876</v>
      </c>
    </row>
    <row r="1417" spans="1:34">
      <c r="A1417" s="315" t="s">
        <v>1972</v>
      </c>
      <c r="B1417" s="321" t="s">
        <v>3367</v>
      </c>
      <c r="C1417" s="293" t="s">
        <v>2624</v>
      </c>
      <c r="D1417" s="321" t="s">
        <v>2625</v>
      </c>
      <c r="E1417" s="263">
        <v>1086</v>
      </c>
      <c r="F1417" s="263">
        <v>1057</v>
      </c>
      <c r="G1417" s="263">
        <v>1002</v>
      </c>
      <c r="H1417" s="264">
        <v>503</v>
      </c>
      <c r="I1417" s="264">
        <v>492</v>
      </c>
      <c r="J1417" s="264">
        <v>475</v>
      </c>
      <c r="K1417" s="264">
        <v>702</v>
      </c>
      <c r="L1417" s="264">
        <v>683</v>
      </c>
      <c r="M1417" s="264">
        <v>646</v>
      </c>
      <c r="N1417" s="267">
        <v>0.981523487441745</v>
      </c>
      <c r="O1417" s="266">
        <v>23799</v>
      </c>
      <c r="P1417" s="294">
        <v>0.9</v>
      </c>
      <c r="Q1417" s="267">
        <v>0.97329650092081</v>
      </c>
      <c r="R1417" s="267">
        <v>0.978131212723658</v>
      </c>
      <c r="S1417" s="267">
        <v>0.972934472934473</v>
      </c>
      <c r="T1417" s="295">
        <v>-0.00483471180284778</v>
      </c>
      <c r="U1417" s="266">
        <v>24247</v>
      </c>
      <c r="V1417" s="266">
        <v>22755</v>
      </c>
      <c r="W1417" s="267">
        <v>0.938466614426527</v>
      </c>
      <c r="X1417" s="267">
        <v>0.922651933701657</v>
      </c>
      <c r="Y1417" s="268">
        <v>0.944333996023857</v>
      </c>
      <c r="Z1417" s="268">
        <v>0.92022792022792</v>
      </c>
      <c r="AA1417" s="295">
        <v>-0.0216820623221994</v>
      </c>
      <c r="AB1417" s="264">
        <v>5543</v>
      </c>
      <c r="AC1417" s="264">
        <v>5165</v>
      </c>
      <c r="AD1417" s="264">
        <v>5582</v>
      </c>
      <c r="AE1417" s="264">
        <v>5212</v>
      </c>
      <c r="AF1417" s="268">
        <v>0.931805881291719</v>
      </c>
      <c r="AG1417" s="268">
        <v>0.933715514152633</v>
      </c>
      <c r="AH1417" s="295">
        <v>-0.00190963286091417</v>
      </c>
    </row>
    <row r="1418" spans="1:34">
      <c r="A1418" s="315" t="s">
        <v>1972</v>
      </c>
      <c r="B1418" s="321" t="s">
        <v>3367</v>
      </c>
      <c r="C1418" s="293" t="s">
        <v>2626</v>
      </c>
      <c r="D1418" s="321" t="s">
        <v>2627</v>
      </c>
      <c r="E1418" s="263">
        <v>5387</v>
      </c>
      <c r="F1418" s="263">
        <v>5099</v>
      </c>
      <c r="G1418" s="263">
        <v>4788</v>
      </c>
      <c r="H1418" s="264">
        <v>2956</v>
      </c>
      <c r="I1418" s="264">
        <v>2784</v>
      </c>
      <c r="J1418" s="264">
        <v>2733</v>
      </c>
      <c r="K1418" s="264">
        <v>4782</v>
      </c>
      <c r="L1418" s="264">
        <v>4486</v>
      </c>
      <c r="M1418" s="264">
        <v>4450</v>
      </c>
      <c r="N1418" s="267">
        <v>0.944476756557389</v>
      </c>
      <c r="O1418" s="266">
        <v>133158</v>
      </c>
      <c r="P1418" s="294">
        <v>0.9</v>
      </c>
      <c r="Q1418" s="267">
        <v>0.946537961759792</v>
      </c>
      <c r="R1418" s="267">
        <v>0.941813261163735</v>
      </c>
      <c r="S1418" s="267">
        <v>0.93810121288164</v>
      </c>
      <c r="T1418" s="295">
        <v>0.00472470059605734</v>
      </c>
      <c r="U1418" s="266">
        <v>140986</v>
      </c>
      <c r="V1418" s="266">
        <v>130002</v>
      </c>
      <c r="W1418" s="267">
        <v>0.922091555189877</v>
      </c>
      <c r="X1418" s="267">
        <v>0.888806385743456</v>
      </c>
      <c r="Y1418" s="268">
        <v>0.924560216508796</v>
      </c>
      <c r="Z1418" s="268">
        <v>0.930572982015893</v>
      </c>
      <c r="AA1418" s="295">
        <v>-0.0357538307653392</v>
      </c>
      <c r="AB1418" s="264">
        <v>32962</v>
      </c>
      <c r="AC1418" s="264">
        <v>30353</v>
      </c>
      <c r="AD1418" s="264">
        <v>32732</v>
      </c>
      <c r="AE1418" s="264">
        <v>30379</v>
      </c>
      <c r="AF1418" s="268">
        <v>0.920848249499424</v>
      </c>
      <c r="AG1418" s="268">
        <v>0.928113161432238</v>
      </c>
      <c r="AH1418" s="295">
        <v>-0.00726491193281398</v>
      </c>
    </row>
    <row r="1419" spans="1:34">
      <c r="A1419" s="315" t="s">
        <v>1972</v>
      </c>
      <c r="B1419" s="321" t="s">
        <v>3367</v>
      </c>
      <c r="C1419" s="293" t="s">
        <v>2628</v>
      </c>
      <c r="D1419" s="321" t="s">
        <v>2629</v>
      </c>
      <c r="E1419" s="263">
        <v>5617</v>
      </c>
      <c r="F1419" s="263">
        <v>5221</v>
      </c>
      <c r="G1419" s="263">
        <v>5021</v>
      </c>
      <c r="H1419" s="264">
        <v>2541</v>
      </c>
      <c r="I1419" s="264">
        <v>2469</v>
      </c>
      <c r="J1419" s="264">
        <v>2335</v>
      </c>
      <c r="K1419" s="264">
        <v>3421</v>
      </c>
      <c r="L1419" s="264">
        <v>3324</v>
      </c>
      <c r="M1419" s="264">
        <v>3129</v>
      </c>
      <c r="N1419" s="267">
        <v>0.97215982293284</v>
      </c>
      <c r="O1419" s="266">
        <v>117713</v>
      </c>
      <c r="P1419" s="294">
        <v>0.9</v>
      </c>
      <c r="Q1419" s="267">
        <v>0.929499732953534</v>
      </c>
      <c r="R1419" s="267">
        <v>0.971664698937426</v>
      </c>
      <c r="S1419" s="267">
        <v>0.971645717626425</v>
      </c>
      <c r="T1419" s="295">
        <v>-0.0421649659838923</v>
      </c>
      <c r="U1419" s="266">
        <v>121084</v>
      </c>
      <c r="V1419" s="266">
        <v>111573</v>
      </c>
      <c r="W1419" s="267">
        <v>0.921451223943708</v>
      </c>
      <c r="X1419" s="267">
        <v>0.893893537475521</v>
      </c>
      <c r="Y1419" s="268">
        <v>0.918929555293192</v>
      </c>
      <c r="Z1419" s="268">
        <v>0.914644840689857</v>
      </c>
      <c r="AA1419" s="295">
        <v>-0.025036017817671</v>
      </c>
      <c r="AB1419" s="264">
        <v>27498</v>
      </c>
      <c r="AC1419" s="264">
        <v>25147</v>
      </c>
      <c r="AD1419" s="264">
        <v>27009</v>
      </c>
      <c r="AE1419" s="264">
        <v>24976</v>
      </c>
      <c r="AF1419" s="268">
        <v>0.914502872936214</v>
      </c>
      <c r="AG1419" s="268">
        <v>0.924728794105668</v>
      </c>
      <c r="AH1419" s="295">
        <v>-0.0102259211694549</v>
      </c>
    </row>
    <row r="1420" spans="1:34">
      <c r="A1420" s="315" t="s">
        <v>1972</v>
      </c>
      <c r="B1420" s="321" t="s">
        <v>3367</v>
      </c>
      <c r="C1420" s="293" t="s">
        <v>2630</v>
      </c>
      <c r="D1420" s="321" t="s">
        <v>2631</v>
      </c>
      <c r="E1420" s="263">
        <v>5034</v>
      </c>
      <c r="F1420" s="263">
        <v>4439</v>
      </c>
      <c r="G1420" s="263">
        <v>4454</v>
      </c>
      <c r="H1420" s="264">
        <v>2393</v>
      </c>
      <c r="I1420" s="264">
        <v>2241</v>
      </c>
      <c r="J1420" s="264">
        <v>2147</v>
      </c>
      <c r="K1420" s="264">
        <v>3167</v>
      </c>
      <c r="L1420" s="264">
        <v>3025</v>
      </c>
      <c r="M1420" s="264">
        <v>2864</v>
      </c>
      <c r="N1420" s="267">
        <v>0.908080834487987</v>
      </c>
      <c r="O1420" s="266">
        <v>104205</v>
      </c>
      <c r="P1420" s="294">
        <v>0.9</v>
      </c>
      <c r="Q1420" s="267">
        <v>0.881803734604688</v>
      </c>
      <c r="R1420" s="267">
        <v>0.936481404095278</v>
      </c>
      <c r="S1420" s="267">
        <v>0.955162614461636</v>
      </c>
      <c r="T1420" s="295">
        <v>-0.0546776694905898</v>
      </c>
      <c r="U1420" s="266">
        <v>114753</v>
      </c>
      <c r="V1420" s="266">
        <v>99191</v>
      </c>
      <c r="W1420" s="267">
        <v>0.864386987704025</v>
      </c>
      <c r="X1420" s="267">
        <v>0.884783472387763</v>
      </c>
      <c r="Y1420" s="268">
        <v>0.8972001671542</v>
      </c>
      <c r="Z1420" s="268">
        <v>0.904325860435744</v>
      </c>
      <c r="AA1420" s="295">
        <v>-0.0124166947664365</v>
      </c>
      <c r="AB1420" s="264">
        <v>26181</v>
      </c>
      <c r="AC1420" s="264">
        <v>23212</v>
      </c>
      <c r="AD1420" s="264">
        <v>25967</v>
      </c>
      <c r="AE1420" s="264">
        <v>23096</v>
      </c>
      <c r="AF1420" s="268">
        <v>0.886597150605401</v>
      </c>
      <c r="AG1420" s="268">
        <v>0.889436592598298</v>
      </c>
      <c r="AH1420" s="295">
        <v>-0.00283944199289698</v>
      </c>
    </row>
    <row r="1421" spans="1:34">
      <c r="A1421" s="315" t="s">
        <v>1972</v>
      </c>
      <c r="B1421" s="321" t="s">
        <v>3368</v>
      </c>
      <c r="C1421" s="293" t="s">
        <v>2632</v>
      </c>
      <c r="D1421" s="321" t="s">
        <v>2633</v>
      </c>
      <c r="E1421" s="263">
        <v>3201</v>
      </c>
      <c r="F1421" s="263">
        <v>2908</v>
      </c>
      <c r="G1421" s="263">
        <v>3043</v>
      </c>
      <c r="H1421" s="264">
        <v>1209</v>
      </c>
      <c r="I1421" s="264">
        <v>1130</v>
      </c>
      <c r="J1421" s="264">
        <v>1145</v>
      </c>
      <c r="K1421" s="264">
        <v>2328</v>
      </c>
      <c r="L1421" s="264">
        <v>2147</v>
      </c>
      <c r="M1421" s="264">
        <v>2216</v>
      </c>
      <c r="N1421" s="267">
        <v>0.950359792422685</v>
      </c>
      <c r="O1421" s="266">
        <v>76733</v>
      </c>
      <c r="P1421" s="294">
        <v>0.9</v>
      </c>
      <c r="Q1421" s="267">
        <v>0.908466104342393</v>
      </c>
      <c r="R1421" s="267">
        <v>0.934656741108354</v>
      </c>
      <c r="S1421" s="267">
        <v>0.922250859106529</v>
      </c>
      <c r="T1421" s="295">
        <v>-0.026190636765961</v>
      </c>
      <c r="U1421" s="266">
        <v>80741</v>
      </c>
      <c r="V1421" s="266">
        <v>77823</v>
      </c>
      <c r="W1421" s="267">
        <v>0.9638597490742</v>
      </c>
      <c r="X1421" s="267">
        <v>0.950640424867229</v>
      </c>
      <c r="Y1421" s="268">
        <v>0.947063688999173</v>
      </c>
      <c r="Z1421" s="268">
        <v>0.951890034364261</v>
      </c>
      <c r="AA1421" s="295">
        <v>0.00357673586805618</v>
      </c>
      <c r="AB1421" s="264">
        <v>16904</v>
      </c>
      <c r="AC1421" s="264">
        <v>16157</v>
      </c>
      <c r="AD1421" s="264">
        <v>18720</v>
      </c>
      <c r="AE1421" s="264">
        <v>18024</v>
      </c>
      <c r="AF1421" s="268">
        <v>0.955809275911027</v>
      </c>
      <c r="AG1421" s="268">
        <v>0.962820512820513</v>
      </c>
      <c r="AH1421" s="295">
        <v>-0.00701123690948591</v>
      </c>
    </row>
    <row r="1422" spans="1:34">
      <c r="A1422" s="315" t="s">
        <v>1972</v>
      </c>
      <c r="B1422" s="321" t="s">
        <v>3368</v>
      </c>
      <c r="C1422" s="293" t="s">
        <v>2634</v>
      </c>
      <c r="D1422" s="321" t="s">
        <v>2635</v>
      </c>
      <c r="E1422" s="263">
        <v>2186</v>
      </c>
      <c r="F1422" s="263">
        <v>2137</v>
      </c>
      <c r="G1422" s="263">
        <v>2113</v>
      </c>
      <c r="H1422" s="264">
        <v>825</v>
      </c>
      <c r="I1422" s="264">
        <v>810</v>
      </c>
      <c r="J1422" s="264">
        <v>795</v>
      </c>
      <c r="K1422" s="264">
        <v>1614</v>
      </c>
      <c r="L1422" s="264">
        <v>1575</v>
      </c>
      <c r="M1422" s="264">
        <v>1529</v>
      </c>
      <c r="N1422" s="267">
        <v>0.981773997569866</v>
      </c>
      <c r="O1422" s="266">
        <v>52520</v>
      </c>
      <c r="P1422" s="294">
        <v>0.9</v>
      </c>
      <c r="Q1422" s="267">
        <v>0.977584629460201</v>
      </c>
      <c r="R1422" s="267">
        <v>0.981818181818182</v>
      </c>
      <c r="S1422" s="267">
        <v>0.975836431226766</v>
      </c>
      <c r="T1422" s="295">
        <v>-0.00423355235798051</v>
      </c>
      <c r="U1422" s="266">
        <v>53495</v>
      </c>
      <c r="V1422" s="266">
        <v>51817</v>
      </c>
      <c r="W1422" s="267">
        <v>0.968632582484344</v>
      </c>
      <c r="X1422" s="267">
        <v>0.966605672461116</v>
      </c>
      <c r="Y1422" s="268">
        <v>0.963636363636364</v>
      </c>
      <c r="Z1422" s="268">
        <v>0.947335811648079</v>
      </c>
      <c r="AA1422" s="295">
        <v>0.00296930882475255</v>
      </c>
      <c r="AB1422" s="264">
        <v>11448</v>
      </c>
      <c r="AC1422" s="264">
        <v>11060</v>
      </c>
      <c r="AD1422" s="264">
        <v>11942</v>
      </c>
      <c r="AE1422" s="264">
        <v>11578</v>
      </c>
      <c r="AF1422" s="268">
        <v>0.966107617051013</v>
      </c>
      <c r="AG1422" s="268">
        <v>0.969519343493552</v>
      </c>
      <c r="AH1422" s="295">
        <v>-0.00341172644253895</v>
      </c>
    </row>
    <row r="1423" spans="1:34">
      <c r="A1423" s="315" t="s">
        <v>1972</v>
      </c>
      <c r="B1423" s="321" t="s">
        <v>3368</v>
      </c>
      <c r="C1423" s="293" t="s">
        <v>2636</v>
      </c>
      <c r="D1423" s="321" t="s">
        <v>2637</v>
      </c>
      <c r="E1423" s="263">
        <v>2165</v>
      </c>
      <c r="F1423" s="263">
        <v>2131</v>
      </c>
      <c r="G1423" s="263">
        <v>2083</v>
      </c>
      <c r="H1423" s="264">
        <v>828</v>
      </c>
      <c r="I1423" s="264">
        <v>809</v>
      </c>
      <c r="J1423" s="264">
        <v>775</v>
      </c>
      <c r="K1423" s="264">
        <v>1708</v>
      </c>
      <c r="L1423" s="264">
        <v>1664</v>
      </c>
      <c r="M1423" s="264">
        <v>1616</v>
      </c>
      <c r="N1423" s="267">
        <v>0.9688094261531</v>
      </c>
      <c r="O1423" s="266">
        <v>51965</v>
      </c>
      <c r="P1423" s="294">
        <v>0.9</v>
      </c>
      <c r="Q1423" s="267">
        <v>0.984295612009238</v>
      </c>
      <c r="R1423" s="267">
        <v>0.977053140096618</v>
      </c>
      <c r="S1423" s="267">
        <v>0.97423887587822</v>
      </c>
      <c r="T1423" s="295">
        <v>0.00724247191261951</v>
      </c>
      <c r="U1423" s="266">
        <v>53638</v>
      </c>
      <c r="V1423" s="266">
        <v>50910</v>
      </c>
      <c r="W1423" s="267">
        <v>0.949140534695552</v>
      </c>
      <c r="X1423" s="267">
        <v>0.962124711316397</v>
      </c>
      <c r="Y1423" s="268">
        <v>0.935990338164251</v>
      </c>
      <c r="Z1423" s="268">
        <v>0.946135831381733</v>
      </c>
      <c r="AA1423" s="295">
        <v>0.026134373152146</v>
      </c>
      <c r="AB1423" s="264">
        <v>11612</v>
      </c>
      <c r="AC1423" s="264">
        <v>11107</v>
      </c>
      <c r="AD1423" s="264">
        <v>12114</v>
      </c>
      <c r="AE1423" s="264">
        <v>11588</v>
      </c>
      <c r="AF1423" s="268">
        <v>0.956510506372718</v>
      </c>
      <c r="AG1423" s="268">
        <v>0.956579164602939</v>
      </c>
      <c r="AH1423" s="295">
        <v>-6.86582302209526e-5</v>
      </c>
    </row>
    <row r="1424" spans="1:34">
      <c r="A1424" s="315" t="s">
        <v>1972</v>
      </c>
      <c r="B1424" s="321" t="s">
        <v>3368</v>
      </c>
      <c r="C1424" s="293" t="s">
        <v>2638</v>
      </c>
      <c r="D1424" s="321" t="s">
        <v>2639</v>
      </c>
      <c r="E1424" s="263">
        <v>1649</v>
      </c>
      <c r="F1424" s="263">
        <v>1565</v>
      </c>
      <c r="G1424" s="263">
        <v>1499</v>
      </c>
      <c r="H1424" s="264">
        <v>589</v>
      </c>
      <c r="I1424" s="264">
        <v>574</v>
      </c>
      <c r="J1424" s="264">
        <v>555</v>
      </c>
      <c r="K1424" s="264">
        <v>1314</v>
      </c>
      <c r="L1424" s="264">
        <v>1278</v>
      </c>
      <c r="M1424" s="264">
        <v>1238</v>
      </c>
      <c r="N1424" s="267">
        <v>0.974087104209632</v>
      </c>
      <c r="O1424" s="266">
        <v>40147</v>
      </c>
      <c r="P1424" s="294">
        <v>0.9</v>
      </c>
      <c r="Q1424" s="267">
        <v>0.949060036385688</v>
      </c>
      <c r="R1424" s="267">
        <v>0.974533106960951</v>
      </c>
      <c r="S1424" s="267">
        <v>0.972602739726027</v>
      </c>
      <c r="T1424" s="295">
        <v>-0.0254730705752625</v>
      </c>
      <c r="U1424" s="266">
        <v>41215</v>
      </c>
      <c r="V1424" s="266">
        <v>39138</v>
      </c>
      <c r="W1424" s="267">
        <v>0.949605726070605</v>
      </c>
      <c r="X1424" s="267">
        <v>0.909035779260158</v>
      </c>
      <c r="Y1424" s="268">
        <v>0.942275042444822</v>
      </c>
      <c r="Z1424" s="268">
        <v>0.942161339421613</v>
      </c>
      <c r="AA1424" s="295">
        <v>-0.0332392631846641</v>
      </c>
      <c r="AB1424" s="264">
        <v>8781</v>
      </c>
      <c r="AC1424" s="264">
        <v>8142</v>
      </c>
      <c r="AD1424" s="264">
        <v>9435</v>
      </c>
      <c r="AE1424" s="264">
        <v>9022</v>
      </c>
      <c r="AF1424" s="268">
        <v>0.927229244960711</v>
      </c>
      <c r="AG1424" s="268">
        <v>0.956226815050344</v>
      </c>
      <c r="AH1424" s="295">
        <v>-0.0289975700896339</v>
      </c>
    </row>
    <row r="1425" spans="1:34">
      <c r="A1425" s="315" t="s">
        <v>1972</v>
      </c>
      <c r="B1425" s="321" t="s">
        <v>3368</v>
      </c>
      <c r="C1425" s="293" t="s">
        <v>2640</v>
      </c>
      <c r="D1425" s="321" t="s">
        <v>2641</v>
      </c>
      <c r="E1425" s="263">
        <v>1636</v>
      </c>
      <c r="F1425" s="263">
        <v>1622</v>
      </c>
      <c r="G1425" s="263">
        <v>1462</v>
      </c>
      <c r="H1425" s="264">
        <v>932</v>
      </c>
      <c r="I1425" s="264">
        <v>929</v>
      </c>
      <c r="J1425" s="264">
        <v>852</v>
      </c>
      <c r="K1425" s="264">
        <v>1673</v>
      </c>
      <c r="L1425" s="264">
        <v>1649</v>
      </c>
      <c r="M1425" s="264">
        <v>1501</v>
      </c>
      <c r="N1425" s="267">
        <v>0.990070360964237</v>
      </c>
      <c r="O1425" s="266">
        <v>47561</v>
      </c>
      <c r="P1425" s="294">
        <v>0.9</v>
      </c>
      <c r="Q1425" s="267">
        <v>0.991442542787286</v>
      </c>
      <c r="R1425" s="267">
        <v>0.996781115879828</v>
      </c>
      <c r="S1425" s="267">
        <v>0.985654512851166</v>
      </c>
      <c r="T1425" s="295">
        <v>-0.00533857309254226</v>
      </c>
      <c r="U1425" s="266">
        <v>48038</v>
      </c>
      <c r="V1425" s="266">
        <v>44923</v>
      </c>
      <c r="W1425" s="267">
        <v>0.935155501894334</v>
      </c>
      <c r="X1425" s="267">
        <v>0.893643031784841</v>
      </c>
      <c r="Y1425" s="268">
        <v>0.914163090128755</v>
      </c>
      <c r="Z1425" s="268">
        <v>0.897190675433353</v>
      </c>
      <c r="AA1425" s="295">
        <v>-0.0205200583439143</v>
      </c>
      <c r="AB1425" s="264">
        <v>10717</v>
      </c>
      <c r="AC1425" s="264">
        <v>9903</v>
      </c>
      <c r="AD1425" s="264">
        <v>10989</v>
      </c>
      <c r="AE1425" s="264">
        <v>10316</v>
      </c>
      <c r="AF1425" s="268">
        <v>0.92404590836988</v>
      </c>
      <c r="AG1425" s="268">
        <v>0.938756938756939</v>
      </c>
      <c r="AH1425" s="295">
        <v>-0.0147110303870591</v>
      </c>
    </row>
    <row r="1426" spans="1:34">
      <c r="A1426" s="315" t="s">
        <v>1972</v>
      </c>
      <c r="B1426" s="321" t="s">
        <v>3368</v>
      </c>
      <c r="C1426" s="293" t="s">
        <v>2642</v>
      </c>
      <c r="D1426" s="321" t="s">
        <v>2643</v>
      </c>
      <c r="E1426" s="263">
        <v>2238</v>
      </c>
      <c r="F1426" s="263">
        <v>2156</v>
      </c>
      <c r="G1426" s="263">
        <v>1979</v>
      </c>
      <c r="H1426" s="264">
        <v>861</v>
      </c>
      <c r="I1426" s="264">
        <v>833</v>
      </c>
      <c r="J1426" s="264">
        <v>737</v>
      </c>
      <c r="K1426" s="264">
        <v>1718</v>
      </c>
      <c r="L1426" s="264">
        <v>1690</v>
      </c>
      <c r="M1426" s="264">
        <v>1511</v>
      </c>
      <c r="N1426" s="267">
        <v>0.974152765583845</v>
      </c>
      <c r="O1426" s="266">
        <v>55478</v>
      </c>
      <c r="P1426" s="294">
        <v>0.9</v>
      </c>
      <c r="Q1426" s="267">
        <v>0.963360142984808</v>
      </c>
      <c r="R1426" s="267">
        <v>0.967479674796748</v>
      </c>
      <c r="S1426" s="267">
        <v>0.983701979045402</v>
      </c>
      <c r="T1426" s="295">
        <v>-0.00411953181194014</v>
      </c>
      <c r="U1426" s="266">
        <v>56950</v>
      </c>
      <c r="V1426" s="266">
        <v>50913</v>
      </c>
      <c r="W1426" s="267">
        <v>0.893994732221247</v>
      </c>
      <c r="X1426" s="267">
        <v>0.884271671134942</v>
      </c>
      <c r="Y1426" s="268">
        <v>0.855981416957027</v>
      </c>
      <c r="Z1426" s="268">
        <v>0.879511059371362</v>
      </c>
      <c r="AA1426" s="295">
        <v>0.0282902541779152</v>
      </c>
      <c r="AB1426" s="264">
        <v>12158</v>
      </c>
      <c r="AC1426" s="264">
        <v>10814</v>
      </c>
      <c r="AD1426" s="264">
        <v>13321</v>
      </c>
      <c r="AE1426" s="264">
        <v>11825</v>
      </c>
      <c r="AF1426" s="268">
        <v>0.889455502549761</v>
      </c>
      <c r="AG1426" s="268">
        <v>0.887696118909992</v>
      </c>
      <c r="AH1426" s="295">
        <v>0.00175938363976968</v>
      </c>
    </row>
    <row r="1427" spans="1:34">
      <c r="A1427" s="315" t="s">
        <v>1972</v>
      </c>
      <c r="B1427" s="321" t="s">
        <v>3368</v>
      </c>
      <c r="C1427" s="293" t="s">
        <v>2644</v>
      </c>
      <c r="D1427" s="321" t="s">
        <v>2645</v>
      </c>
      <c r="E1427" s="263">
        <v>2477</v>
      </c>
      <c r="F1427" s="263">
        <v>2454</v>
      </c>
      <c r="G1427" s="263">
        <v>2321</v>
      </c>
      <c r="H1427" s="264">
        <v>1081</v>
      </c>
      <c r="I1427" s="264">
        <v>1067</v>
      </c>
      <c r="J1427" s="264">
        <v>1011</v>
      </c>
      <c r="K1427" s="264">
        <v>1994</v>
      </c>
      <c r="L1427" s="264">
        <v>1968</v>
      </c>
      <c r="M1427" s="264">
        <v>1877</v>
      </c>
      <c r="N1427" s="267">
        <v>0.989374037071745</v>
      </c>
      <c r="O1427" s="266">
        <v>62290</v>
      </c>
      <c r="P1427" s="294">
        <v>0.9</v>
      </c>
      <c r="Q1427" s="267">
        <v>0.99071457408155</v>
      </c>
      <c r="R1427" s="267">
        <v>0.987049028677151</v>
      </c>
      <c r="S1427" s="267">
        <v>0.986960882647944</v>
      </c>
      <c r="T1427" s="295">
        <v>0.00366554540439945</v>
      </c>
      <c r="U1427" s="266">
        <v>62959</v>
      </c>
      <c r="V1427" s="266">
        <v>60223</v>
      </c>
      <c r="W1427" s="267">
        <v>0.956543147127496</v>
      </c>
      <c r="X1427" s="267">
        <v>0.937020589422689</v>
      </c>
      <c r="Y1427" s="268">
        <v>0.935245143385754</v>
      </c>
      <c r="Z1427" s="268">
        <v>0.941323971915747</v>
      </c>
      <c r="AA1427" s="295">
        <v>0.0017754460369348</v>
      </c>
      <c r="AB1427" s="264">
        <v>13740</v>
      </c>
      <c r="AC1427" s="264">
        <v>13057</v>
      </c>
      <c r="AD1427" s="264">
        <v>14938</v>
      </c>
      <c r="AE1427" s="264">
        <v>14267</v>
      </c>
      <c r="AF1427" s="268">
        <v>0.950291120815138</v>
      </c>
      <c r="AG1427" s="268">
        <v>0.955081001472754</v>
      </c>
      <c r="AH1427" s="295">
        <v>-0.00478988065761576</v>
      </c>
    </row>
    <row r="1428" spans="1:34">
      <c r="A1428" s="315" t="s">
        <v>1972</v>
      </c>
      <c r="B1428" s="321" t="s">
        <v>3368</v>
      </c>
      <c r="C1428" s="293" t="s">
        <v>2646</v>
      </c>
      <c r="D1428" s="321" t="s">
        <v>2647</v>
      </c>
      <c r="E1428" s="263">
        <v>1587</v>
      </c>
      <c r="F1428" s="263">
        <v>1570</v>
      </c>
      <c r="G1428" s="263">
        <v>1528</v>
      </c>
      <c r="H1428" s="264">
        <v>585</v>
      </c>
      <c r="I1428" s="264">
        <v>570</v>
      </c>
      <c r="J1428" s="264">
        <v>554</v>
      </c>
      <c r="K1428" s="264">
        <v>1160</v>
      </c>
      <c r="L1428" s="264">
        <v>1146</v>
      </c>
      <c r="M1428" s="264">
        <v>1111</v>
      </c>
      <c r="N1428" s="267">
        <v>0.985861592431168</v>
      </c>
      <c r="O1428" s="266">
        <v>37096</v>
      </c>
      <c r="P1428" s="294">
        <v>0.9</v>
      </c>
      <c r="Q1428" s="267">
        <v>0.989287964713295</v>
      </c>
      <c r="R1428" s="267">
        <v>0.974358974358974</v>
      </c>
      <c r="S1428" s="267">
        <v>0.987931034482759</v>
      </c>
      <c r="T1428" s="295">
        <v>0.0149289903543212</v>
      </c>
      <c r="U1428" s="266">
        <v>37628</v>
      </c>
      <c r="V1428" s="266">
        <v>36183</v>
      </c>
      <c r="W1428" s="267">
        <v>0.961597746359094</v>
      </c>
      <c r="X1428" s="267">
        <v>0.962822936357908</v>
      </c>
      <c r="Y1428" s="268">
        <v>0.947008547008547</v>
      </c>
      <c r="Z1428" s="268">
        <v>0.957758620689655</v>
      </c>
      <c r="AA1428" s="295">
        <v>0.0158143893493611</v>
      </c>
      <c r="AB1428" s="264">
        <v>8198</v>
      </c>
      <c r="AC1428" s="264">
        <v>7853</v>
      </c>
      <c r="AD1428" s="264">
        <v>8855</v>
      </c>
      <c r="AE1428" s="264">
        <v>8527</v>
      </c>
      <c r="AF1428" s="268">
        <v>0.957916565015858</v>
      </c>
      <c r="AG1428" s="268">
        <v>0.962958780350085</v>
      </c>
      <c r="AH1428" s="295">
        <v>-0.00504221533422722</v>
      </c>
    </row>
    <row r="1429" spans="1:34">
      <c r="A1429" s="315" t="s">
        <v>1972</v>
      </c>
      <c r="B1429" s="321" t="s">
        <v>3368</v>
      </c>
      <c r="C1429" s="293" t="s">
        <v>2648</v>
      </c>
      <c r="D1429" s="321" t="s">
        <v>2649</v>
      </c>
      <c r="E1429" s="263">
        <v>3523</v>
      </c>
      <c r="F1429" s="263">
        <v>3472</v>
      </c>
      <c r="G1429" s="263">
        <v>3408</v>
      </c>
      <c r="H1429" s="264">
        <v>1446</v>
      </c>
      <c r="I1429" s="264">
        <v>1413</v>
      </c>
      <c r="J1429" s="264">
        <v>1395</v>
      </c>
      <c r="K1429" s="264">
        <v>2785</v>
      </c>
      <c r="L1429" s="264">
        <v>2734</v>
      </c>
      <c r="M1429" s="264">
        <v>2685</v>
      </c>
      <c r="N1429" s="267">
        <v>0.984273606144881</v>
      </c>
      <c r="O1429" s="266">
        <v>89187</v>
      </c>
      <c r="P1429" s="294">
        <v>0.9</v>
      </c>
      <c r="Q1429" s="267">
        <v>0.98552370139086</v>
      </c>
      <c r="R1429" s="267">
        <v>0.977178423236514</v>
      </c>
      <c r="S1429" s="267">
        <v>0.981687612208259</v>
      </c>
      <c r="T1429" s="295">
        <v>0.0083452781543456</v>
      </c>
      <c r="U1429" s="266">
        <v>90612</v>
      </c>
      <c r="V1429" s="266">
        <v>87903</v>
      </c>
      <c r="W1429" s="267">
        <v>0.97010329757648</v>
      </c>
      <c r="X1429" s="267">
        <v>0.967357365881351</v>
      </c>
      <c r="Y1429" s="268">
        <v>0.964730290456432</v>
      </c>
      <c r="Z1429" s="268">
        <v>0.964093357271095</v>
      </c>
      <c r="AA1429" s="295">
        <v>0.00262707542491958</v>
      </c>
      <c r="AB1429" s="264">
        <v>19372</v>
      </c>
      <c r="AC1429" s="264">
        <v>18802</v>
      </c>
      <c r="AD1429" s="264">
        <v>20821</v>
      </c>
      <c r="AE1429" s="264">
        <v>20218</v>
      </c>
      <c r="AF1429" s="268">
        <v>0.970576089200909</v>
      </c>
      <c r="AG1429" s="268">
        <v>0.971038855002161</v>
      </c>
      <c r="AH1429" s="295">
        <v>-0.000462765801252707</v>
      </c>
    </row>
    <row r="1430" spans="1:34">
      <c r="A1430" s="315" t="s">
        <v>1972</v>
      </c>
      <c r="B1430" s="321" t="s">
        <v>3368</v>
      </c>
      <c r="C1430" s="293" t="s">
        <v>2650</v>
      </c>
      <c r="D1430" s="321" t="s">
        <v>2651</v>
      </c>
      <c r="E1430" s="263">
        <v>2174</v>
      </c>
      <c r="F1430" s="263">
        <v>2154</v>
      </c>
      <c r="G1430" s="263">
        <v>2105</v>
      </c>
      <c r="H1430" s="264">
        <v>911</v>
      </c>
      <c r="I1430" s="264">
        <v>896</v>
      </c>
      <c r="J1430" s="264">
        <v>877</v>
      </c>
      <c r="K1430" s="264">
        <v>1738</v>
      </c>
      <c r="L1430" s="264">
        <v>1721</v>
      </c>
      <c r="M1430" s="264">
        <v>1706</v>
      </c>
      <c r="N1430" s="267">
        <v>0.986192066096995</v>
      </c>
      <c r="O1430" s="266">
        <v>52281</v>
      </c>
      <c r="P1430" s="294">
        <v>0.9</v>
      </c>
      <c r="Q1430" s="267">
        <v>0.990800367985281</v>
      </c>
      <c r="R1430" s="267">
        <v>0.983534577387486</v>
      </c>
      <c r="S1430" s="267">
        <v>0.990218642117376</v>
      </c>
      <c r="T1430" s="295">
        <v>0.00726579059779431</v>
      </c>
      <c r="U1430" s="266">
        <v>53013</v>
      </c>
      <c r="V1430" s="266">
        <v>51711</v>
      </c>
      <c r="W1430" s="267">
        <v>0.975439986418426</v>
      </c>
      <c r="X1430" s="267">
        <v>0.968261269549218</v>
      </c>
      <c r="Y1430" s="268">
        <v>0.962678375411636</v>
      </c>
      <c r="Z1430" s="268">
        <v>0.981588032220944</v>
      </c>
      <c r="AA1430" s="295">
        <v>0.00558289413758239</v>
      </c>
      <c r="AB1430" s="264">
        <v>11731</v>
      </c>
      <c r="AC1430" s="264">
        <v>11472</v>
      </c>
      <c r="AD1430" s="264">
        <v>12438</v>
      </c>
      <c r="AE1430" s="264">
        <v>12005</v>
      </c>
      <c r="AF1430" s="268">
        <v>0.977921745801722</v>
      </c>
      <c r="AG1430" s="268">
        <v>0.965187329152597</v>
      </c>
      <c r="AH1430" s="295">
        <v>0.0127344166491251</v>
      </c>
    </row>
    <row r="1431" spans="1:34">
      <c r="A1431" s="315" t="s">
        <v>1972</v>
      </c>
      <c r="B1431" s="321" t="s">
        <v>3368</v>
      </c>
      <c r="C1431" s="293" t="s">
        <v>2652</v>
      </c>
      <c r="D1431" s="321" t="s">
        <v>2653</v>
      </c>
      <c r="E1431" s="263">
        <v>1907</v>
      </c>
      <c r="F1431" s="263">
        <v>1890</v>
      </c>
      <c r="G1431" s="263">
        <v>1793</v>
      </c>
      <c r="H1431" s="264">
        <v>863</v>
      </c>
      <c r="I1431" s="264">
        <v>852</v>
      </c>
      <c r="J1431" s="264">
        <v>789</v>
      </c>
      <c r="K1431" s="264">
        <v>1605</v>
      </c>
      <c r="L1431" s="264">
        <v>1597</v>
      </c>
      <c r="M1431" s="264">
        <v>1513</v>
      </c>
      <c r="N1431" s="267">
        <v>0.985763862974849</v>
      </c>
      <c r="O1431" s="266">
        <v>52833</v>
      </c>
      <c r="P1431" s="294">
        <v>0.9</v>
      </c>
      <c r="Q1431" s="267">
        <v>0.991085474567383</v>
      </c>
      <c r="R1431" s="267">
        <v>0.987253765932793</v>
      </c>
      <c r="S1431" s="267">
        <v>0.995015576323988</v>
      </c>
      <c r="T1431" s="295">
        <v>0.0038317086345907</v>
      </c>
      <c r="U1431" s="266">
        <v>53596</v>
      </c>
      <c r="V1431" s="266">
        <v>50407</v>
      </c>
      <c r="W1431" s="267">
        <v>0.940499290991865</v>
      </c>
      <c r="X1431" s="267">
        <v>0.940220241216571</v>
      </c>
      <c r="Y1431" s="268">
        <v>0.914252607184241</v>
      </c>
      <c r="Z1431" s="268">
        <v>0.942679127725857</v>
      </c>
      <c r="AA1431" s="295">
        <v>0.0259676340323295</v>
      </c>
      <c r="AB1431" s="264">
        <v>11262</v>
      </c>
      <c r="AC1431" s="264">
        <v>10632</v>
      </c>
      <c r="AD1431" s="264">
        <v>12666</v>
      </c>
      <c r="AE1431" s="264">
        <v>11937</v>
      </c>
      <c r="AF1431" s="268">
        <v>0.944059669685669</v>
      </c>
      <c r="AG1431" s="268">
        <v>0.942444339175746</v>
      </c>
      <c r="AH1431" s="295">
        <v>0.00161533050992246</v>
      </c>
    </row>
    <row r="1432" spans="1:34">
      <c r="A1432" s="315" t="s">
        <v>1972</v>
      </c>
      <c r="B1432" s="321" t="s">
        <v>3368</v>
      </c>
      <c r="C1432" s="293" t="s">
        <v>2654</v>
      </c>
      <c r="D1432" s="321" t="s">
        <v>2655</v>
      </c>
      <c r="E1432" s="263">
        <v>5029</v>
      </c>
      <c r="F1432" s="263">
        <v>4759</v>
      </c>
      <c r="G1432" s="263">
        <v>4101</v>
      </c>
      <c r="H1432" s="264">
        <v>2782</v>
      </c>
      <c r="I1432" s="264">
        <v>2676</v>
      </c>
      <c r="J1432" s="264">
        <v>2506</v>
      </c>
      <c r="K1432" s="264">
        <v>4855</v>
      </c>
      <c r="L1432" s="264">
        <v>4763</v>
      </c>
      <c r="M1432" s="264">
        <v>4044</v>
      </c>
      <c r="N1432" s="267">
        <v>0.978591461953688</v>
      </c>
      <c r="O1432" s="266">
        <v>138868</v>
      </c>
      <c r="P1432" s="294">
        <v>0.9</v>
      </c>
      <c r="Q1432" s="267">
        <v>0.946311393915291</v>
      </c>
      <c r="R1432" s="267">
        <v>0.961897915168943</v>
      </c>
      <c r="S1432" s="267">
        <v>0.981050463439753</v>
      </c>
      <c r="T1432" s="295">
        <v>-0.0155865212536519</v>
      </c>
      <c r="U1432" s="266">
        <v>141906</v>
      </c>
      <c r="V1432" s="266">
        <v>116060</v>
      </c>
      <c r="W1432" s="267">
        <v>0.817865347483545</v>
      </c>
      <c r="X1432" s="267">
        <v>0.815470272419964</v>
      </c>
      <c r="Y1432" s="268">
        <v>0.90079079798706</v>
      </c>
      <c r="Z1432" s="268">
        <v>0.832955715756952</v>
      </c>
      <c r="AA1432" s="295">
        <v>-0.0853205255670955</v>
      </c>
      <c r="AB1432" s="264">
        <v>32207</v>
      </c>
      <c r="AC1432" s="264">
        <v>26805</v>
      </c>
      <c r="AD1432" s="264">
        <v>31808</v>
      </c>
      <c r="AE1432" s="264">
        <v>26192</v>
      </c>
      <c r="AF1432" s="268">
        <v>0.832272487347471</v>
      </c>
      <c r="AG1432" s="268">
        <v>0.823440643863179</v>
      </c>
      <c r="AH1432" s="295">
        <v>0.008831843484292</v>
      </c>
    </row>
    <row r="1433" spans="1:34">
      <c r="A1433" s="315" t="s">
        <v>1972</v>
      </c>
      <c r="B1433" s="321" t="s">
        <v>3368</v>
      </c>
      <c r="C1433" s="293" t="s">
        <v>2656</v>
      </c>
      <c r="D1433" s="321" t="s">
        <v>2657</v>
      </c>
      <c r="E1433" s="263">
        <v>2268</v>
      </c>
      <c r="F1433" s="263">
        <v>2251</v>
      </c>
      <c r="G1433" s="263">
        <v>2142</v>
      </c>
      <c r="H1433" s="264">
        <v>984</v>
      </c>
      <c r="I1433" s="264">
        <v>973</v>
      </c>
      <c r="J1433" s="264">
        <v>913</v>
      </c>
      <c r="K1433" s="264">
        <v>1777</v>
      </c>
      <c r="L1433" s="264">
        <v>1694</v>
      </c>
      <c r="M1433" s="264">
        <v>1680</v>
      </c>
      <c r="N1433" s="267">
        <v>0.982163109598928</v>
      </c>
      <c r="O1433" s="266">
        <v>57156</v>
      </c>
      <c r="P1433" s="294">
        <v>0.9</v>
      </c>
      <c r="Q1433" s="267">
        <v>0.992504409171076</v>
      </c>
      <c r="R1433" s="267">
        <v>0.988821138211382</v>
      </c>
      <c r="S1433" s="267">
        <v>0.953292065278559</v>
      </c>
      <c r="T1433" s="295">
        <v>0.00368327095969379</v>
      </c>
      <c r="U1433" s="266">
        <v>58194</v>
      </c>
      <c r="V1433" s="266">
        <v>55491</v>
      </c>
      <c r="W1433" s="267">
        <v>0.953551912568306</v>
      </c>
      <c r="X1433" s="267">
        <v>0.944444444444444</v>
      </c>
      <c r="Y1433" s="268">
        <v>0.927845528455285</v>
      </c>
      <c r="Z1433" s="268">
        <v>0.945413618458075</v>
      </c>
      <c r="AA1433" s="295">
        <v>0.0165989159891599</v>
      </c>
      <c r="AB1433" s="264">
        <v>12521</v>
      </c>
      <c r="AC1433" s="264">
        <v>11964</v>
      </c>
      <c r="AD1433" s="264">
        <v>13337</v>
      </c>
      <c r="AE1433" s="264">
        <v>12806</v>
      </c>
      <c r="AF1433" s="268">
        <v>0.955514735244789</v>
      </c>
      <c r="AG1433" s="268">
        <v>0.960185948864062</v>
      </c>
      <c r="AH1433" s="295">
        <v>-0.00467121361927358</v>
      </c>
    </row>
    <row r="1434" spans="1:34">
      <c r="A1434" s="315" t="s">
        <v>1972</v>
      </c>
      <c r="B1434" s="321" t="s">
        <v>3368</v>
      </c>
      <c r="C1434" s="293" t="s">
        <v>2658</v>
      </c>
      <c r="D1434" s="321" t="s">
        <v>2659</v>
      </c>
      <c r="E1434" s="263">
        <v>4310</v>
      </c>
      <c r="F1434" s="263">
        <v>4250</v>
      </c>
      <c r="G1434" s="263">
        <v>4126</v>
      </c>
      <c r="H1434" s="264">
        <v>1734</v>
      </c>
      <c r="I1434" s="264">
        <v>1668</v>
      </c>
      <c r="J1434" s="264">
        <v>1654</v>
      </c>
      <c r="K1434" s="264">
        <v>3257</v>
      </c>
      <c r="L1434" s="264">
        <v>3207</v>
      </c>
      <c r="M1434" s="264">
        <v>3123</v>
      </c>
      <c r="N1434" s="267">
        <v>0.97931060030747</v>
      </c>
      <c r="O1434" s="266">
        <v>105744</v>
      </c>
      <c r="P1434" s="294">
        <v>0.9</v>
      </c>
      <c r="Q1434" s="267">
        <v>0.986078886310905</v>
      </c>
      <c r="R1434" s="267">
        <v>0.961937716262976</v>
      </c>
      <c r="S1434" s="267">
        <v>0.984648449493399</v>
      </c>
      <c r="T1434" s="295">
        <v>0.0241411700479292</v>
      </c>
      <c r="U1434" s="266">
        <v>107978</v>
      </c>
      <c r="V1434" s="266">
        <v>103853</v>
      </c>
      <c r="W1434" s="267">
        <v>0.961797773620552</v>
      </c>
      <c r="X1434" s="267">
        <v>0.957308584686775</v>
      </c>
      <c r="Y1434" s="268">
        <v>0.953863898500577</v>
      </c>
      <c r="Z1434" s="268">
        <v>0.958857844642309</v>
      </c>
      <c r="AA1434" s="295">
        <v>0.0034446861861982</v>
      </c>
      <c r="AB1434" s="264">
        <v>23598</v>
      </c>
      <c r="AC1434" s="264">
        <v>22699</v>
      </c>
      <c r="AD1434" s="264">
        <v>25006</v>
      </c>
      <c r="AE1434" s="264">
        <v>24064</v>
      </c>
      <c r="AF1434" s="268">
        <v>0.961903551148402</v>
      </c>
      <c r="AG1434" s="268">
        <v>0.962329041030153</v>
      </c>
      <c r="AH1434" s="295">
        <v>-0.000425489881750285</v>
      </c>
    </row>
    <row r="1435" spans="1:34">
      <c r="A1435" s="315" t="s">
        <v>1972</v>
      </c>
      <c r="B1435" s="321" t="s">
        <v>3368</v>
      </c>
      <c r="C1435" s="293" t="s">
        <v>2660</v>
      </c>
      <c r="D1435" s="321" t="s">
        <v>2661</v>
      </c>
      <c r="E1435" s="263">
        <v>1168</v>
      </c>
      <c r="F1435" s="263">
        <v>1151</v>
      </c>
      <c r="G1435" s="263">
        <v>905</v>
      </c>
      <c r="H1435" s="264">
        <v>713</v>
      </c>
      <c r="I1435" s="264">
        <v>654</v>
      </c>
      <c r="J1435" s="264">
        <v>543</v>
      </c>
      <c r="K1435" s="264">
        <v>1113</v>
      </c>
      <c r="L1435" s="264">
        <v>1108</v>
      </c>
      <c r="M1435" s="264">
        <v>857</v>
      </c>
      <c r="N1435" s="267">
        <v>0.969991746256338</v>
      </c>
      <c r="O1435" s="266">
        <v>32906</v>
      </c>
      <c r="P1435" s="294">
        <v>0.9</v>
      </c>
      <c r="Q1435" s="267">
        <v>0.985445205479452</v>
      </c>
      <c r="R1435" s="267">
        <v>0.917251051893408</v>
      </c>
      <c r="S1435" s="267">
        <v>0.995507637017071</v>
      </c>
      <c r="T1435" s="295">
        <v>0.0681941535860439</v>
      </c>
      <c r="U1435" s="266">
        <v>33924</v>
      </c>
      <c r="V1435" s="266">
        <v>24795</v>
      </c>
      <c r="W1435" s="267">
        <v>0.730898478952954</v>
      </c>
      <c r="X1435" s="267">
        <v>0.774828767123288</v>
      </c>
      <c r="Y1435" s="268">
        <v>0.761570827489481</v>
      </c>
      <c r="Z1435" s="268">
        <v>0.769991015274034</v>
      </c>
      <c r="AA1435" s="295">
        <v>0.0132579396338066</v>
      </c>
      <c r="AB1435" s="264">
        <v>7638</v>
      </c>
      <c r="AC1435" s="264">
        <v>5474</v>
      </c>
      <c r="AD1435" s="264">
        <v>7708</v>
      </c>
      <c r="AE1435" s="264">
        <v>5928</v>
      </c>
      <c r="AF1435" s="268">
        <v>0.716679759099241</v>
      </c>
      <c r="AG1435" s="268">
        <v>0.769071094966269</v>
      </c>
      <c r="AH1435" s="295">
        <v>-0.0523913358670282</v>
      </c>
    </row>
    <row r="1436" spans="1:34">
      <c r="A1436" s="315" t="s">
        <v>1972</v>
      </c>
      <c r="B1436" s="321" t="s">
        <v>3368</v>
      </c>
      <c r="C1436" s="293" t="s">
        <v>2662</v>
      </c>
      <c r="D1436" s="321" t="s">
        <v>2663</v>
      </c>
      <c r="E1436" s="263">
        <v>2222</v>
      </c>
      <c r="F1436" s="263">
        <v>2174</v>
      </c>
      <c r="G1436" s="263">
        <v>2123</v>
      </c>
      <c r="H1436" s="264">
        <v>920</v>
      </c>
      <c r="I1436" s="264">
        <v>903</v>
      </c>
      <c r="J1436" s="264">
        <v>876</v>
      </c>
      <c r="K1436" s="264">
        <v>1653</v>
      </c>
      <c r="L1436" s="264">
        <v>1634</v>
      </c>
      <c r="M1436" s="264">
        <v>1571</v>
      </c>
      <c r="N1436" s="267">
        <v>0.983406259270246</v>
      </c>
      <c r="O1436" s="266">
        <v>53041</v>
      </c>
      <c r="P1436" s="294">
        <v>0.9</v>
      </c>
      <c r="Q1436" s="267">
        <v>0.978397839783978</v>
      </c>
      <c r="R1436" s="267">
        <v>0.981521739130435</v>
      </c>
      <c r="S1436" s="267">
        <v>0.988505747126437</v>
      </c>
      <c r="T1436" s="295">
        <v>-0.0031238993464564</v>
      </c>
      <c r="U1436" s="266">
        <v>53936</v>
      </c>
      <c r="V1436" s="266">
        <v>51562</v>
      </c>
      <c r="W1436" s="267">
        <v>0.955984870958173</v>
      </c>
      <c r="X1436" s="267">
        <v>0.955445544554455</v>
      </c>
      <c r="Y1436" s="268">
        <v>0.952173913043478</v>
      </c>
      <c r="Z1436" s="268">
        <v>0.950393224440411</v>
      </c>
      <c r="AA1436" s="295">
        <v>0.00327163151097709</v>
      </c>
      <c r="AB1436" s="264">
        <v>12076</v>
      </c>
      <c r="AC1436" s="264">
        <v>11457</v>
      </c>
      <c r="AD1436" s="264">
        <v>12596</v>
      </c>
      <c r="AE1436" s="264">
        <v>12071</v>
      </c>
      <c r="AF1436" s="268">
        <v>0.948741305067903</v>
      </c>
      <c r="AG1436" s="268">
        <v>0.958320101619562</v>
      </c>
      <c r="AH1436" s="295">
        <v>-0.00957879655165839</v>
      </c>
    </row>
    <row r="1437" spans="1:34">
      <c r="A1437" s="315" t="s">
        <v>1972</v>
      </c>
      <c r="B1437" s="321" t="s">
        <v>3368</v>
      </c>
      <c r="C1437" s="293" t="s">
        <v>2664</v>
      </c>
      <c r="D1437" s="321" t="s">
        <v>2665</v>
      </c>
      <c r="E1437" s="263">
        <v>2249</v>
      </c>
      <c r="F1437" s="263">
        <v>2226</v>
      </c>
      <c r="G1437" s="263">
        <v>2069</v>
      </c>
      <c r="H1437" s="264">
        <v>939</v>
      </c>
      <c r="I1437" s="264">
        <v>931</v>
      </c>
      <c r="J1437" s="264">
        <v>870</v>
      </c>
      <c r="K1437" s="264">
        <v>1713</v>
      </c>
      <c r="L1437" s="264">
        <v>1701</v>
      </c>
      <c r="M1437" s="264">
        <v>1635</v>
      </c>
      <c r="N1437" s="267">
        <v>0.989213738291229</v>
      </c>
      <c r="O1437" s="266">
        <v>55760</v>
      </c>
      <c r="P1437" s="294">
        <v>0.9</v>
      </c>
      <c r="Q1437" s="267">
        <v>0.989773232547799</v>
      </c>
      <c r="R1437" s="267">
        <v>0.991480298189563</v>
      </c>
      <c r="S1437" s="267">
        <v>0.992994746059545</v>
      </c>
      <c r="T1437" s="295">
        <v>-0.00170706564176437</v>
      </c>
      <c r="U1437" s="266">
        <v>56368</v>
      </c>
      <c r="V1437" s="266">
        <v>53239</v>
      </c>
      <c r="W1437" s="267">
        <v>0.944489781436276</v>
      </c>
      <c r="X1437" s="267">
        <v>0.919964428634949</v>
      </c>
      <c r="Y1437" s="268">
        <v>0.926517571884984</v>
      </c>
      <c r="Z1437" s="268">
        <v>0.95446584938704</v>
      </c>
      <c r="AA1437" s="295">
        <v>-0.0065531432500352</v>
      </c>
      <c r="AB1437" s="264">
        <v>12401</v>
      </c>
      <c r="AC1437" s="264">
        <v>11684</v>
      </c>
      <c r="AD1437" s="264">
        <v>13132</v>
      </c>
      <c r="AE1437" s="264">
        <v>12397</v>
      </c>
      <c r="AF1437" s="268">
        <v>0.942182082090154</v>
      </c>
      <c r="AG1437" s="268">
        <v>0.944029850746269</v>
      </c>
      <c r="AH1437" s="295">
        <v>-0.00184776865611469</v>
      </c>
    </row>
    <row r="1438" spans="1:34">
      <c r="A1438" s="315" t="s">
        <v>1972</v>
      </c>
      <c r="B1438" s="321" t="s">
        <v>3369</v>
      </c>
      <c r="C1438" s="293" t="s">
        <v>2666</v>
      </c>
      <c r="D1438" s="321" t="s">
        <v>2667</v>
      </c>
      <c r="E1438" s="263">
        <v>4176</v>
      </c>
      <c r="F1438" s="263">
        <v>4132</v>
      </c>
      <c r="G1438" s="263">
        <v>3957</v>
      </c>
      <c r="H1438" s="264">
        <v>2443</v>
      </c>
      <c r="I1438" s="264">
        <v>2305</v>
      </c>
      <c r="J1438" s="264">
        <v>2203</v>
      </c>
      <c r="K1438" s="264">
        <v>3050</v>
      </c>
      <c r="L1438" s="264">
        <v>3026</v>
      </c>
      <c r="M1438" s="264">
        <v>2882</v>
      </c>
      <c r="N1438" s="267">
        <v>0.984143442663041</v>
      </c>
      <c r="O1438" s="266">
        <v>100608</v>
      </c>
      <c r="P1438" s="294">
        <v>0.9</v>
      </c>
      <c r="Q1438" s="267">
        <v>0.989463601532567</v>
      </c>
      <c r="R1438" s="267">
        <v>0.943512075317233</v>
      </c>
      <c r="S1438" s="267">
        <v>0.992131147540984</v>
      </c>
      <c r="T1438" s="295">
        <v>0.0459515262153342</v>
      </c>
      <c r="U1438" s="266">
        <v>102229</v>
      </c>
      <c r="V1438" s="266">
        <v>96992</v>
      </c>
      <c r="W1438" s="267">
        <v>0.948771874908294</v>
      </c>
      <c r="X1438" s="267">
        <v>0.947557471264368</v>
      </c>
      <c r="Y1438" s="268">
        <v>0.901760130986492</v>
      </c>
      <c r="Z1438" s="268">
        <v>0.944918032786885</v>
      </c>
      <c r="AA1438" s="295">
        <v>0.0457973402778759</v>
      </c>
      <c r="AB1438" s="264">
        <v>24079</v>
      </c>
      <c r="AC1438" s="264">
        <v>22894</v>
      </c>
      <c r="AD1438" s="264">
        <v>22937</v>
      </c>
      <c r="AE1438" s="264">
        <v>21824</v>
      </c>
      <c r="AF1438" s="268">
        <v>0.950786992815316</v>
      </c>
      <c r="AG1438" s="268">
        <v>0.951475781488425</v>
      </c>
      <c r="AH1438" s="295">
        <v>-0.00068878867310862</v>
      </c>
    </row>
    <row r="1439" spans="1:34">
      <c r="A1439" s="315" t="s">
        <v>1972</v>
      </c>
      <c r="B1439" s="321" t="s">
        <v>3369</v>
      </c>
      <c r="C1439" s="293" t="s">
        <v>2668</v>
      </c>
      <c r="D1439" s="321" t="s">
        <v>2669</v>
      </c>
      <c r="E1439" s="263">
        <v>3357</v>
      </c>
      <c r="F1439" s="263">
        <v>3332</v>
      </c>
      <c r="G1439" s="263">
        <v>3106</v>
      </c>
      <c r="H1439" s="264">
        <v>1845</v>
      </c>
      <c r="I1439" s="264">
        <v>1841</v>
      </c>
      <c r="J1439" s="264">
        <v>1737</v>
      </c>
      <c r="K1439" s="264">
        <v>2296</v>
      </c>
      <c r="L1439" s="264">
        <v>2291</v>
      </c>
      <c r="M1439" s="264">
        <v>2219</v>
      </c>
      <c r="N1439" s="267">
        <v>0.994573172415698</v>
      </c>
      <c r="O1439" s="266">
        <v>72025</v>
      </c>
      <c r="P1439" s="294">
        <v>0.9</v>
      </c>
      <c r="Q1439" s="267">
        <v>0.992552874590408</v>
      </c>
      <c r="R1439" s="267">
        <v>0.997831978319783</v>
      </c>
      <c r="S1439" s="267">
        <v>0.997822299651568</v>
      </c>
      <c r="T1439" s="295">
        <v>-0.00527910372937512</v>
      </c>
      <c r="U1439" s="266">
        <v>72418</v>
      </c>
      <c r="V1439" s="266">
        <v>69153</v>
      </c>
      <c r="W1439" s="267">
        <v>0.954914524013367</v>
      </c>
      <c r="X1439" s="267">
        <v>0.925230860887697</v>
      </c>
      <c r="Y1439" s="268">
        <v>0.941463414634146</v>
      </c>
      <c r="Z1439" s="268">
        <v>0.966463414634146</v>
      </c>
      <c r="AA1439" s="295">
        <v>-0.0162325537464489</v>
      </c>
      <c r="AB1439" s="264">
        <v>17544</v>
      </c>
      <c r="AC1439" s="264">
        <v>16659</v>
      </c>
      <c r="AD1439" s="264">
        <v>16271</v>
      </c>
      <c r="AE1439" s="264">
        <v>15610</v>
      </c>
      <c r="AF1439" s="268">
        <v>0.949555403556772</v>
      </c>
      <c r="AG1439" s="268">
        <v>0.959375576178477</v>
      </c>
      <c r="AH1439" s="295">
        <v>-0.00982017262170543</v>
      </c>
    </row>
    <row r="1440" spans="1:34">
      <c r="A1440" s="315" t="s">
        <v>1972</v>
      </c>
      <c r="B1440" s="321" t="s">
        <v>3369</v>
      </c>
      <c r="C1440" s="293" t="s">
        <v>2670</v>
      </c>
      <c r="D1440" s="321" t="s">
        <v>2671</v>
      </c>
      <c r="E1440" s="263">
        <v>6</v>
      </c>
      <c r="F1440" s="263">
        <v>0</v>
      </c>
      <c r="G1440" s="263">
        <v>6</v>
      </c>
      <c r="H1440" s="264">
        <v>0</v>
      </c>
      <c r="I1440" s="264">
        <v>0</v>
      </c>
      <c r="J1440" s="264">
        <v>0</v>
      </c>
      <c r="K1440" s="264">
        <v>3</v>
      </c>
      <c r="L1440" s="264">
        <v>0</v>
      </c>
      <c r="M1440" s="264">
        <v>3</v>
      </c>
      <c r="N1440" s="267">
        <v>0.892517006802721</v>
      </c>
      <c r="O1440" s="266">
        <v>1312</v>
      </c>
      <c r="P1440" s="294">
        <v>0.9</v>
      </c>
      <c r="Q1440" s="267">
        <v>0</v>
      </c>
      <c r="R1440" s="267">
        <v>0</v>
      </c>
      <c r="S1440" s="267">
        <v>0</v>
      </c>
      <c r="T1440" s="295">
        <v>0</v>
      </c>
      <c r="U1440" s="266">
        <v>1470</v>
      </c>
      <c r="V1440" s="266">
        <v>1398</v>
      </c>
      <c r="W1440" s="267">
        <v>0.951020408163265</v>
      </c>
      <c r="X1440" s="267">
        <v>1</v>
      </c>
      <c r="Y1440" s="268">
        <v>0</v>
      </c>
      <c r="Z1440" s="268">
        <v>1</v>
      </c>
      <c r="AA1440" s="295">
        <v>1</v>
      </c>
      <c r="AB1440" s="264">
        <v>37</v>
      </c>
      <c r="AC1440" s="264">
        <v>37</v>
      </c>
      <c r="AD1440" s="264">
        <v>64</v>
      </c>
      <c r="AE1440" s="264">
        <v>64</v>
      </c>
      <c r="AF1440" s="268">
        <v>1</v>
      </c>
      <c r="AG1440" s="268">
        <v>1</v>
      </c>
      <c r="AH1440" s="295">
        <v>0</v>
      </c>
    </row>
    <row r="1441" spans="1:34">
      <c r="A1441" s="315" t="s">
        <v>1972</v>
      </c>
      <c r="B1441" s="321" t="s">
        <v>3369</v>
      </c>
      <c r="C1441" s="293" t="s">
        <v>2672</v>
      </c>
      <c r="D1441" s="321" t="s">
        <v>2673</v>
      </c>
      <c r="E1441" s="263">
        <v>2669</v>
      </c>
      <c r="F1441" s="263">
        <v>2640</v>
      </c>
      <c r="G1441" s="263">
        <v>2556</v>
      </c>
      <c r="H1441" s="264">
        <v>1511</v>
      </c>
      <c r="I1441" s="264">
        <v>1508</v>
      </c>
      <c r="J1441" s="264">
        <v>1441</v>
      </c>
      <c r="K1441" s="264">
        <v>1728</v>
      </c>
      <c r="L1441" s="264">
        <v>1727</v>
      </c>
      <c r="M1441" s="264">
        <v>1664</v>
      </c>
      <c r="N1441" s="267">
        <v>0.990488279318189</v>
      </c>
      <c r="O1441" s="266">
        <v>60085</v>
      </c>
      <c r="P1441" s="294">
        <v>0.9</v>
      </c>
      <c r="Q1441" s="267">
        <v>0.989134507306107</v>
      </c>
      <c r="R1441" s="267">
        <v>0.99801455989411</v>
      </c>
      <c r="S1441" s="267">
        <v>0.999421296296296</v>
      </c>
      <c r="T1441" s="295">
        <v>-0.00888005258800262</v>
      </c>
      <c r="U1441" s="266">
        <v>60662</v>
      </c>
      <c r="V1441" s="266">
        <v>57735</v>
      </c>
      <c r="W1441" s="267">
        <v>0.951749035640104</v>
      </c>
      <c r="X1441" s="267">
        <v>0.957662045710004</v>
      </c>
      <c r="Y1441" s="268">
        <v>0.953673064195897</v>
      </c>
      <c r="Z1441" s="268">
        <v>0.962962962962963</v>
      </c>
      <c r="AA1441" s="295">
        <v>0.00398898151410709</v>
      </c>
      <c r="AB1441" s="264">
        <v>14333</v>
      </c>
      <c r="AC1441" s="264">
        <v>13614</v>
      </c>
      <c r="AD1441" s="264">
        <v>13547</v>
      </c>
      <c r="AE1441" s="264">
        <v>12959</v>
      </c>
      <c r="AF1441" s="268">
        <v>0.949836042698667</v>
      </c>
      <c r="AG1441" s="268">
        <v>0.956595556211707</v>
      </c>
      <c r="AH1441" s="295">
        <v>-0.00675951351304005</v>
      </c>
    </row>
    <row r="1442" spans="1:34">
      <c r="A1442" s="315" t="s">
        <v>1972</v>
      </c>
      <c r="B1442" s="321" t="s">
        <v>3369</v>
      </c>
      <c r="C1442" s="293" t="s">
        <v>2674</v>
      </c>
      <c r="D1442" s="321" t="s">
        <v>2675</v>
      </c>
      <c r="E1442" s="263">
        <v>8174</v>
      </c>
      <c r="F1442" s="263">
        <v>7994</v>
      </c>
      <c r="G1442" s="263">
        <v>7393</v>
      </c>
      <c r="H1442" s="264">
        <v>4598</v>
      </c>
      <c r="I1442" s="264">
        <v>4488</v>
      </c>
      <c r="J1442" s="264">
        <v>4049</v>
      </c>
      <c r="K1442" s="264">
        <v>4961</v>
      </c>
      <c r="L1442" s="264">
        <v>4828</v>
      </c>
      <c r="M1442" s="264">
        <v>4534</v>
      </c>
      <c r="N1442" s="267">
        <v>0.968558947172007</v>
      </c>
      <c r="O1442" s="266">
        <v>176485</v>
      </c>
      <c r="P1442" s="294">
        <v>0.9</v>
      </c>
      <c r="Q1442" s="267">
        <v>0.977978957670663</v>
      </c>
      <c r="R1442" s="267">
        <v>0.976076555023923</v>
      </c>
      <c r="S1442" s="267">
        <v>0.973190888933683</v>
      </c>
      <c r="T1442" s="295">
        <v>0.00190240264673969</v>
      </c>
      <c r="U1442" s="266">
        <v>182214</v>
      </c>
      <c r="V1442" s="266">
        <v>167044</v>
      </c>
      <c r="W1442" s="267">
        <v>0.916746243428057</v>
      </c>
      <c r="X1442" s="267">
        <v>0.904453144115488</v>
      </c>
      <c r="Y1442" s="268">
        <v>0.880600260983036</v>
      </c>
      <c r="Z1442" s="268">
        <v>0.913928643418666</v>
      </c>
      <c r="AA1442" s="295">
        <v>0.023852883132452</v>
      </c>
      <c r="AB1442" s="264">
        <v>42513</v>
      </c>
      <c r="AC1442" s="264">
        <v>38729</v>
      </c>
      <c r="AD1442" s="264">
        <v>39764</v>
      </c>
      <c r="AE1442" s="264">
        <v>36811</v>
      </c>
      <c r="AF1442" s="268">
        <v>0.91099193187966</v>
      </c>
      <c r="AG1442" s="268">
        <v>0.925736847399658</v>
      </c>
      <c r="AH1442" s="295">
        <v>-0.0147449155199977</v>
      </c>
    </row>
    <row r="1443" spans="1:34">
      <c r="A1443" s="315" t="s">
        <v>1972</v>
      </c>
      <c r="B1443" s="321" t="s">
        <v>3369</v>
      </c>
      <c r="C1443" s="293" t="s">
        <v>2676</v>
      </c>
      <c r="D1443" s="321" t="s">
        <v>2677</v>
      </c>
      <c r="E1443" s="263">
        <v>2157</v>
      </c>
      <c r="F1443" s="263">
        <v>2125</v>
      </c>
      <c r="G1443" s="263">
        <v>2012</v>
      </c>
      <c r="H1443" s="264">
        <v>1140</v>
      </c>
      <c r="I1443" s="264">
        <v>1131</v>
      </c>
      <c r="J1443" s="264">
        <v>1084</v>
      </c>
      <c r="K1443" s="264">
        <v>1357</v>
      </c>
      <c r="L1443" s="264">
        <v>1345</v>
      </c>
      <c r="M1443" s="264">
        <v>1297</v>
      </c>
      <c r="N1443" s="267">
        <v>0.985797539391323</v>
      </c>
      <c r="O1443" s="266">
        <v>45672</v>
      </c>
      <c r="P1443" s="294">
        <v>0.9</v>
      </c>
      <c r="Q1443" s="267">
        <v>0.98516458043579</v>
      </c>
      <c r="R1443" s="267">
        <v>0.992105263157895</v>
      </c>
      <c r="S1443" s="267">
        <v>0.991156963890936</v>
      </c>
      <c r="T1443" s="295">
        <v>-0.00694068272210424</v>
      </c>
      <c r="U1443" s="266">
        <v>46330</v>
      </c>
      <c r="V1443" s="266">
        <v>43830</v>
      </c>
      <c r="W1443" s="267">
        <v>0.946039283401684</v>
      </c>
      <c r="X1443" s="267">
        <v>0.932777005099675</v>
      </c>
      <c r="Y1443" s="268">
        <v>0.950877192982456</v>
      </c>
      <c r="Z1443" s="268">
        <v>0.955784819454679</v>
      </c>
      <c r="AA1443" s="295">
        <v>-0.0181001878827807</v>
      </c>
      <c r="AB1443" s="264">
        <v>11179</v>
      </c>
      <c r="AC1443" s="264">
        <v>10582</v>
      </c>
      <c r="AD1443" s="264">
        <v>10425</v>
      </c>
      <c r="AE1443" s="264">
        <v>9943</v>
      </c>
      <c r="AF1443" s="268">
        <v>0.946596296627605</v>
      </c>
      <c r="AG1443" s="268">
        <v>0.953764988009592</v>
      </c>
      <c r="AH1443" s="295">
        <v>-0.00716869138198695</v>
      </c>
    </row>
    <row r="1444" spans="1:34">
      <c r="A1444" s="315" t="s">
        <v>1972</v>
      </c>
      <c r="B1444" s="321" t="s">
        <v>3369</v>
      </c>
      <c r="C1444" s="293" t="s">
        <v>2678</v>
      </c>
      <c r="D1444" s="321" t="s">
        <v>2679</v>
      </c>
      <c r="E1444" s="263">
        <v>5826</v>
      </c>
      <c r="F1444" s="263">
        <v>5637</v>
      </c>
      <c r="G1444" s="263">
        <v>5448</v>
      </c>
      <c r="H1444" s="264">
        <v>3244</v>
      </c>
      <c r="I1444" s="264">
        <v>3157</v>
      </c>
      <c r="J1444" s="264">
        <v>3024</v>
      </c>
      <c r="K1444" s="264">
        <v>3782</v>
      </c>
      <c r="L1444" s="264">
        <v>3743</v>
      </c>
      <c r="M1444" s="264">
        <v>3564</v>
      </c>
      <c r="N1444" s="267">
        <v>0.978144031609486</v>
      </c>
      <c r="O1444" s="266">
        <v>125759</v>
      </c>
      <c r="P1444" s="294">
        <v>0.9</v>
      </c>
      <c r="Q1444" s="267">
        <v>0.967559217301751</v>
      </c>
      <c r="R1444" s="267">
        <v>0.973181257706535</v>
      </c>
      <c r="S1444" s="267">
        <v>0.989687995769434</v>
      </c>
      <c r="T1444" s="295">
        <v>-0.00562204040478442</v>
      </c>
      <c r="U1444" s="266">
        <v>128569</v>
      </c>
      <c r="V1444" s="266">
        <v>120578</v>
      </c>
      <c r="W1444" s="267">
        <v>0.937846603769182</v>
      </c>
      <c r="X1444" s="267">
        <v>0.935118434603502</v>
      </c>
      <c r="Y1444" s="268">
        <v>0.932182490752158</v>
      </c>
      <c r="Z1444" s="268">
        <v>0.942358540454786</v>
      </c>
      <c r="AA1444" s="295">
        <v>0.00293594385134366</v>
      </c>
      <c r="AB1444" s="264">
        <v>30728</v>
      </c>
      <c r="AC1444" s="264">
        <v>28980</v>
      </c>
      <c r="AD1444" s="264">
        <v>28489</v>
      </c>
      <c r="AE1444" s="264">
        <v>26845</v>
      </c>
      <c r="AF1444" s="268">
        <v>0.94311377245509</v>
      </c>
      <c r="AG1444" s="268">
        <v>0.942293516795956</v>
      </c>
      <c r="AH1444" s="295">
        <v>0.000820255659133573</v>
      </c>
    </row>
    <row r="1445" spans="1:34">
      <c r="A1445" s="315" t="s">
        <v>1972</v>
      </c>
      <c r="B1445" s="321" t="s">
        <v>3369</v>
      </c>
      <c r="C1445" s="293" t="s">
        <v>2680</v>
      </c>
      <c r="D1445" s="321" t="s">
        <v>2681</v>
      </c>
      <c r="E1445" s="263">
        <v>11184</v>
      </c>
      <c r="F1445" s="263">
        <v>9467</v>
      </c>
      <c r="G1445" s="263">
        <v>10079</v>
      </c>
      <c r="H1445" s="264">
        <v>6055</v>
      </c>
      <c r="I1445" s="264">
        <v>5701</v>
      </c>
      <c r="J1445" s="264">
        <v>5413</v>
      </c>
      <c r="K1445" s="264">
        <v>6757</v>
      </c>
      <c r="L1445" s="264">
        <v>6171</v>
      </c>
      <c r="M1445" s="264">
        <v>6099</v>
      </c>
      <c r="N1445" s="267">
        <v>0.913303074066433</v>
      </c>
      <c r="O1445" s="266">
        <v>221339</v>
      </c>
      <c r="P1445" s="294">
        <v>0.9</v>
      </c>
      <c r="Q1445" s="267">
        <v>0.846477110157368</v>
      </c>
      <c r="R1445" s="267">
        <v>0.941535920726672</v>
      </c>
      <c r="S1445" s="267">
        <v>0.913275122095605</v>
      </c>
      <c r="T1445" s="295">
        <v>-0.0950588105693044</v>
      </c>
      <c r="U1445" s="266">
        <v>242350</v>
      </c>
      <c r="V1445" s="266">
        <v>223392</v>
      </c>
      <c r="W1445" s="267">
        <v>0.921774293377347</v>
      </c>
      <c r="X1445" s="267">
        <v>0.901198140200286</v>
      </c>
      <c r="Y1445" s="268">
        <v>0.893971924029727</v>
      </c>
      <c r="Z1445" s="268">
        <v>0.902619505697795</v>
      </c>
      <c r="AA1445" s="295">
        <v>0.00722621617055863</v>
      </c>
      <c r="AB1445" s="264">
        <v>56835</v>
      </c>
      <c r="AC1445" s="264">
        <v>51974</v>
      </c>
      <c r="AD1445" s="264">
        <v>53802</v>
      </c>
      <c r="AE1445" s="264">
        <v>49838</v>
      </c>
      <c r="AF1445" s="268">
        <v>0.914471716371954</v>
      </c>
      <c r="AG1445" s="268">
        <v>0.926322441544924</v>
      </c>
      <c r="AH1445" s="295">
        <v>-0.01185072517297</v>
      </c>
    </row>
    <row r="1446" spans="1:34">
      <c r="A1446" s="315" t="s">
        <v>1972</v>
      </c>
      <c r="B1446" s="321" t="s">
        <v>3370</v>
      </c>
      <c r="C1446" s="293" t="s">
        <v>2682</v>
      </c>
      <c r="D1446" s="321" t="s">
        <v>2683</v>
      </c>
      <c r="E1446" s="263">
        <v>7434</v>
      </c>
      <c r="F1446" s="263">
        <v>7199</v>
      </c>
      <c r="G1446" s="263">
        <v>6805</v>
      </c>
      <c r="H1446" s="264">
        <v>4346</v>
      </c>
      <c r="I1446" s="264">
        <v>4210</v>
      </c>
      <c r="J1446" s="264">
        <v>4073</v>
      </c>
      <c r="K1446" s="264">
        <v>4853</v>
      </c>
      <c r="L1446" s="264">
        <v>4670</v>
      </c>
      <c r="M1446" s="264">
        <v>4508</v>
      </c>
      <c r="N1446" s="267">
        <v>0.96017450386157</v>
      </c>
      <c r="O1446" s="266">
        <v>157146</v>
      </c>
      <c r="P1446" s="294">
        <v>0.9</v>
      </c>
      <c r="Q1446" s="267">
        <v>0.968388485337638</v>
      </c>
      <c r="R1446" s="267">
        <v>0.96870685687989</v>
      </c>
      <c r="S1446" s="267">
        <v>0.962291366165259</v>
      </c>
      <c r="T1446" s="295">
        <v>-0.000318371542251672</v>
      </c>
      <c r="U1446" s="266">
        <v>163664</v>
      </c>
      <c r="V1446" s="266">
        <v>152267</v>
      </c>
      <c r="W1446" s="267">
        <v>0.930363427510021</v>
      </c>
      <c r="X1446" s="267">
        <v>0.915388754371805</v>
      </c>
      <c r="Y1446" s="268">
        <v>0.93718361711919</v>
      </c>
      <c r="Z1446" s="268">
        <v>0.928909952606635</v>
      </c>
      <c r="AA1446" s="295">
        <v>-0.0217948627473848</v>
      </c>
      <c r="AB1446" s="264">
        <v>39258</v>
      </c>
      <c r="AC1446" s="264">
        <v>36512</v>
      </c>
      <c r="AD1446" s="264">
        <v>35924</v>
      </c>
      <c r="AE1446" s="264">
        <v>33770</v>
      </c>
      <c r="AF1446" s="268">
        <v>0.930052473381222</v>
      </c>
      <c r="AG1446" s="268">
        <v>0.940040084623093</v>
      </c>
      <c r="AH1446" s="295">
        <v>-0.00998761124187153</v>
      </c>
    </row>
    <row r="1447" spans="1:34">
      <c r="A1447" s="315" t="s">
        <v>1972</v>
      </c>
      <c r="B1447" s="321" t="s">
        <v>3370</v>
      </c>
      <c r="C1447" s="293" t="s">
        <v>2684</v>
      </c>
      <c r="D1447" s="321" t="s">
        <v>2685</v>
      </c>
      <c r="E1447" s="263">
        <v>6740</v>
      </c>
      <c r="F1447" s="263">
        <v>6506</v>
      </c>
      <c r="G1447" s="263">
        <v>6199</v>
      </c>
      <c r="H1447" s="264">
        <v>3644</v>
      </c>
      <c r="I1447" s="264">
        <v>3498</v>
      </c>
      <c r="J1447" s="264">
        <v>3312</v>
      </c>
      <c r="K1447" s="264">
        <v>4333</v>
      </c>
      <c r="L1447" s="264">
        <v>4197</v>
      </c>
      <c r="M1447" s="264">
        <v>4024</v>
      </c>
      <c r="N1447" s="267">
        <v>0.959140806346955</v>
      </c>
      <c r="O1447" s="266">
        <v>143381</v>
      </c>
      <c r="P1447" s="294">
        <v>0.9</v>
      </c>
      <c r="Q1447" s="267">
        <v>0.965281899109792</v>
      </c>
      <c r="R1447" s="267">
        <v>0.95993413830955</v>
      </c>
      <c r="S1447" s="267">
        <v>0.968612970228479</v>
      </c>
      <c r="T1447" s="295">
        <v>0.00534776080024224</v>
      </c>
      <c r="U1447" s="266">
        <v>149489</v>
      </c>
      <c r="V1447" s="266">
        <v>139316</v>
      </c>
      <c r="W1447" s="267">
        <v>0.931948170099472</v>
      </c>
      <c r="X1447" s="267">
        <v>0.91973293768546</v>
      </c>
      <c r="Y1447" s="268">
        <v>0.908891328210757</v>
      </c>
      <c r="Z1447" s="268">
        <v>0.928686822063236</v>
      </c>
      <c r="AA1447" s="295">
        <v>0.0108416094747026</v>
      </c>
      <c r="AB1447" s="264">
        <v>35314</v>
      </c>
      <c r="AC1447" s="264">
        <v>32556</v>
      </c>
      <c r="AD1447" s="264">
        <v>33163</v>
      </c>
      <c r="AE1447" s="264">
        <v>31257</v>
      </c>
      <c r="AF1447" s="268">
        <v>0.92190066262672</v>
      </c>
      <c r="AG1447" s="268">
        <v>0.942526309441245</v>
      </c>
      <c r="AH1447" s="295">
        <v>-0.0206256468145244</v>
      </c>
    </row>
    <row r="1448" spans="1:34">
      <c r="A1448" s="315" t="s">
        <v>1972</v>
      </c>
      <c r="B1448" s="321" t="s">
        <v>3370</v>
      </c>
      <c r="C1448" s="293" t="s">
        <v>2686</v>
      </c>
      <c r="D1448" s="321" t="s">
        <v>2687</v>
      </c>
      <c r="E1448" s="263">
        <v>2190</v>
      </c>
      <c r="F1448" s="263">
        <v>2139</v>
      </c>
      <c r="G1448" s="263">
        <v>2036</v>
      </c>
      <c r="H1448" s="264">
        <v>1202</v>
      </c>
      <c r="I1448" s="264">
        <v>1184</v>
      </c>
      <c r="J1448" s="264">
        <v>1134</v>
      </c>
      <c r="K1448" s="264">
        <v>1457</v>
      </c>
      <c r="L1448" s="264">
        <v>1431</v>
      </c>
      <c r="M1448" s="264">
        <v>1398</v>
      </c>
      <c r="N1448" s="267">
        <v>0.981877133838655</v>
      </c>
      <c r="O1448" s="266">
        <v>45727</v>
      </c>
      <c r="P1448" s="294">
        <v>0.9</v>
      </c>
      <c r="Q1448" s="267">
        <v>0.976712328767123</v>
      </c>
      <c r="R1448" s="267">
        <v>0.985024958402662</v>
      </c>
      <c r="S1448" s="267">
        <v>0.982155113246397</v>
      </c>
      <c r="T1448" s="295">
        <v>-0.00831262963553892</v>
      </c>
      <c r="U1448" s="266">
        <v>46571</v>
      </c>
      <c r="V1448" s="266">
        <v>44131</v>
      </c>
      <c r="W1448" s="267">
        <v>0.947606879817912</v>
      </c>
      <c r="X1448" s="267">
        <v>0.929680365296804</v>
      </c>
      <c r="Y1448" s="268">
        <v>0.94342762063228</v>
      </c>
      <c r="Z1448" s="268">
        <v>0.959505833905285</v>
      </c>
      <c r="AA1448" s="295">
        <v>-0.0137472553354759</v>
      </c>
      <c r="AB1448" s="264">
        <v>11298</v>
      </c>
      <c r="AC1448" s="264">
        <v>10682</v>
      </c>
      <c r="AD1448" s="264">
        <v>10276</v>
      </c>
      <c r="AE1448" s="264">
        <v>9781</v>
      </c>
      <c r="AF1448" s="268">
        <v>0.9454770755886</v>
      </c>
      <c r="AG1448" s="268">
        <v>0.95182950564422</v>
      </c>
      <c r="AH1448" s="295">
        <v>-0.00635243005561981</v>
      </c>
    </row>
    <row r="1449" spans="1:34">
      <c r="A1449" s="315" t="s">
        <v>1972</v>
      </c>
      <c r="B1449" s="321" t="s">
        <v>3370</v>
      </c>
      <c r="C1449" s="293" t="s">
        <v>2688</v>
      </c>
      <c r="D1449" s="321" t="s">
        <v>2689</v>
      </c>
      <c r="E1449" s="263">
        <v>2530</v>
      </c>
      <c r="F1449" s="263">
        <v>2516</v>
      </c>
      <c r="G1449" s="263">
        <v>2334</v>
      </c>
      <c r="H1449" s="264">
        <v>1379</v>
      </c>
      <c r="I1449" s="264">
        <v>1365</v>
      </c>
      <c r="J1449" s="264">
        <v>1301</v>
      </c>
      <c r="K1449" s="264">
        <v>1699</v>
      </c>
      <c r="L1449" s="264">
        <v>1683</v>
      </c>
      <c r="M1449" s="264">
        <v>1607</v>
      </c>
      <c r="N1449" s="267">
        <v>0.98969623502567</v>
      </c>
      <c r="O1449" s="266">
        <v>55518</v>
      </c>
      <c r="P1449" s="294">
        <v>0.9</v>
      </c>
      <c r="Q1449" s="267">
        <v>0.994466403162055</v>
      </c>
      <c r="R1449" s="267">
        <v>0.989847715736041</v>
      </c>
      <c r="S1449" s="267">
        <v>0.990582695703355</v>
      </c>
      <c r="T1449" s="295">
        <v>0.00461868742601479</v>
      </c>
      <c r="U1449" s="266">
        <v>56096</v>
      </c>
      <c r="V1449" s="266">
        <v>53045</v>
      </c>
      <c r="W1449" s="267">
        <v>0.94561109526526</v>
      </c>
      <c r="X1449" s="267">
        <v>0.922529644268775</v>
      </c>
      <c r="Y1449" s="268">
        <v>0.943437273386512</v>
      </c>
      <c r="Z1449" s="268">
        <v>0.945850500294291</v>
      </c>
      <c r="AA1449" s="295">
        <v>-0.0209076291177372</v>
      </c>
      <c r="AB1449" s="264">
        <v>12952</v>
      </c>
      <c r="AC1449" s="264">
        <v>12221</v>
      </c>
      <c r="AD1449" s="264">
        <v>12305</v>
      </c>
      <c r="AE1449" s="264">
        <v>11677</v>
      </c>
      <c r="AF1449" s="268">
        <v>0.943560840024707</v>
      </c>
      <c r="AG1449" s="268">
        <v>0.94896383583909</v>
      </c>
      <c r="AH1449" s="295">
        <v>-0.00540299581438319</v>
      </c>
    </row>
    <row r="1450" spans="1:34">
      <c r="A1450" s="315" t="s">
        <v>1972</v>
      </c>
      <c r="B1450" s="321" t="s">
        <v>3370</v>
      </c>
      <c r="C1450" s="293" t="s">
        <v>2690</v>
      </c>
      <c r="D1450" s="321" t="s">
        <v>2691</v>
      </c>
      <c r="E1450" s="263">
        <v>4603</v>
      </c>
      <c r="F1450" s="263">
        <v>4475</v>
      </c>
      <c r="G1450" s="263">
        <v>4282</v>
      </c>
      <c r="H1450" s="264">
        <v>2606</v>
      </c>
      <c r="I1450" s="264">
        <v>2559</v>
      </c>
      <c r="J1450" s="264">
        <v>2499</v>
      </c>
      <c r="K1450" s="264">
        <v>3092</v>
      </c>
      <c r="L1450" s="264">
        <v>3012</v>
      </c>
      <c r="M1450" s="264">
        <v>2968</v>
      </c>
      <c r="N1450" s="267">
        <v>0.969632487471164</v>
      </c>
      <c r="O1450" s="266">
        <v>97514</v>
      </c>
      <c r="P1450" s="294">
        <v>0.9</v>
      </c>
      <c r="Q1450" s="267">
        <v>0.972192048663915</v>
      </c>
      <c r="R1450" s="267">
        <v>0.981964696853415</v>
      </c>
      <c r="S1450" s="267">
        <v>0.974126778783959</v>
      </c>
      <c r="T1450" s="295">
        <v>-0.0097726481895003</v>
      </c>
      <c r="U1450" s="266">
        <v>100568</v>
      </c>
      <c r="V1450" s="266">
        <v>96273</v>
      </c>
      <c r="W1450" s="267">
        <v>0.957292578156073</v>
      </c>
      <c r="X1450" s="267">
        <v>0.930262872039974</v>
      </c>
      <c r="Y1450" s="268">
        <v>0.958940905602456</v>
      </c>
      <c r="Z1450" s="268">
        <v>0.959896507115136</v>
      </c>
      <c r="AA1450" s="295">
        <v>-0.0286780335624819</v>
      </c>
      <c r="AB1450" s="264">
        <v>24020</v>
      </c>
      <c r="AC1450" s="264">
        <v>23002</v>
      </c>
      <c r="AD1450" s="264">
        <v>22506</v>
      </c>
      <c r="AE1450" s="264">
        <v>21574</v>
      </c>
      <c r="AF1450" s="268">
        <v>0.957618651124063</v>
      </c>
      <c r="AG1450" s="268">
        <v>0.958588820758909</v>
      </c>
      <c r="AH1450" s="295">
        <v>-0.000970169634845419</v>
      </c>
    </row>
    <row r="1451" spans="1:34">
      <c r="A1451" s="315" t="s">
        <v>1972</v>
      </c>
      <c r="B1451" s="321" t="s">
        <v>3370</v>
      </c>
      <c r="C1451" s="293" t="s">
        <v>2692</v>
      </c>
      <c r="D1451" s="321" t="s">
        <v>2693</v>
      </c>
      <c r="E1451" s="263">
        <v>0</v>
      </c>
      <c r="F1451" s="263">
        <v>0</v>
      </c>
      <c r="G1451" s="263">
        <v>0</v>
      </c>
      <c r="H1451" s="264">
        <v>0</v>
      </c>
      <c r="I1451" s="264">
        <v>0</v>
      </c>
      <c r="J1451" s="264">
        <v>0</v>
      </c>
      <c r="K1451" s="264">
        <v>0</v>
      </c>
      <c r="L1451" s="264">
        <v>0</v>
      </c>
      <c r="M1451" s="264">
        <v>0</v>
      </c>
      <c r="N1451" s="267">
        <v>0</v>
      </c>
      <c r="O1451" s="266">
        <v>0</v>
      </c>
      <c r="P1451" s="294">
        <v>0.9</v>
      </c>
      <c r="Q1451" s="267">
        <v>0</v>
      </c>
      <c r="R1451" s="267">
        <v>0</v>
      </c>
      <c r="S1451" s="267">
        <v>0</v>
      </c>
      <c r="T1451" s="295">
        <v>0</v>
      </c>
      <c r="U1451" s="266">
        <v>0</v>
      </c>
      <c r="V1451" s="266">
        <v>0</v>
      </c>
      <c r="W1451" s="267">
        <v>0</v>
      </c>
      <c r="X1451" s="267">
        <v>0</v>
      </c>
      <c r="Y1451" s="268">
        <v>0</v>
      </c>
      <c r="Z1451" s="268">
        <v>0</v>
      </c>
      <c r="AA1451" s="295">
        <v>0</v>
      </c>
      <c r="AB1451" s="264">
        <v>0</v>
      </c>
      <c r="AC1451" s="264">
        <v>0</v>
      </c>
      <c r="AD1451" s="264">
        <v>0</v>
      </c>
      <c r="AE1451" s="264">
        <v>0</v>
      </c>
      <c r="AF1451" s="268">
        <v>0</v>
      </c>
      <c r="AG1451" s="268">
        <v>0</v>
      </c>
      <c r="AH1451" s="295">
        <v>0</v>
      </c>
    </row>
    <row r="1452" spans="1:34">
      <c r="A1452" s="315" t="s">
        <v>1972</v>
      </c>
      <c r="B1452" s="321" t="s">
        <v>3370</v>
      </c>
      <c r="C1452" s="293" t="s">
        <v>2694</v>
      </c>
      <c r="D1452" s="321" t="s">
        <v>2695</v>
      </c>
      <c r="E1452" s="263">
        <v>7468</v>
      </c>
      <c r="F1452" s="263">
        <v>7095</v>
      </c>
      <c r="G1452" s="263">
        <v>6585</v>
      </c>
      <c r="H1452" s="264">
        <v>4504</v>
      </c>
      <c r="I1452" s="264">
        <v>4365</v>
      </c>
      <c r="J1452" s="264">
        <v>4189</v>
      </c>
      <c r="K1452" s="264">
        <v>4936</v>
      </c>
      <c r="L1452" s="264">
        <v>4473</v>
      </c>
      <c r="M1452" s="264">
        <v>4467</v>
      </c>
      <c r="N1452" s="267">
        <v>0.947552353738211</v>
      </c>
      <c r="O1452" s="266">
        <v>141263</v>
      </c>
      <c r="P1452" s="294">
        <v>0.9</v>
      </c>
      <c r="Q1452" s="267">
        <v>0.950053561863953</v>
      </c>
      <c r="R1452" s="267">
        <v>0.969138543516874</v>
      </c>
      <c r="S1452" s="267">
        <v>0.906199351701783</v>
      </c>
      <c r="T1452" s="295">
        <v>-0.0190849816529211</v>
      </c>
      <c r="U1452" s="266">
        <v>149082</v>
      </c>
      <c r="V1452" s="266">
        <v>135948</v>
      </c>
      <c r="W1452" s="267">
        <v>0.911900833098563</v>
      </c>
      <c r="X1452" s="267">
        <v>0.881762185324049</v>
      </c>
      <c r="Y1452" s="268">
        <v>0.9300621669627</v>
      </c>
      <c r="Z1452" s="268">
        <v>0.904983792544571</v>
      </c>
      <c r="AA1452" s="295">
        <v>-0.0482999816386506</v>
      </c>
      <c r="AB1452" s="264">
        <v>39341</v>
      </c>
      <c r="AC1452" s="264">
        <v>35389</v>
      </c>
      <c r="AD1452" s="264">
        <v>33608</v>
      </c>
      <c r="AE1452" s="264">
        <v>31271</v>
      </c>
      <c r="AF1452" s="268">
        <v>0.89954500393991</v>
      </c>
      <c r="AG1452" s="268">
        <v>0.930462985003571</v>
      </c>
      <c r="AH1452" s="295">
        <v>-0.0309179810636606</v>
      </c>
    </row>
    <row r="1453" spans="1:34">
      <c r="A1453" s="315" t="s">
        <v>1972</v>
      </c>
      <c r="B1453" s="321" t="s">
        <v>3370</v>
      </c>
      <c r="C1453" s="293" t="s">
        <v>2696</v>
      </c>
      <c r="D1453" s="321" t="s">
        <v>2697</v>
      </c>
      <c r="E1453" s="263">
        <v>5442</v>
      </c>
      <c r="F1453" s="263">
        <v>5400</v>
      </c>
      <c r="G1453" s="263">
        <v>4988</v>
      </c>
      <c r="H1453" s="264">
        <v>3153</v>
      </c>
      <c r="I1453" s="264">
        <v>3124</v>
      </c>
      <c r="J1453" s="264">
        <v>2824</v>
      </c>
      <c r="K1453" s="264">
        <v>3784</v>
      </c>
      <c r="L1453" s="264">
        <v>3734</v>
      </c>
      <c r="M1453" s="264">
        <v>3532</v>
      </c>
      <c r="N1453" s="267">
        <v>0.984081707765918</v>
      </c>
      <c r="O1453" s="266">
        <v>117645</v>
      </c>
      <c r="P1453" s="294">
        <v>0.9</v>
      </c>
      <c r="Q1453" s="267">
        <v>0.992282249173098</v>
      </c>
      <c r="R1453" s="267">
        <v>0.990802410402791</v>
      </c>
      <c r="S1453" s="267">
        <v>0.986786469344609</v>
      </c>
      <c r="T1453" s="295">
        <v>0.00147983877030711</v>
      </c>
      <c r="U1453" s="266">
        <v>119548</v>
      </c>
      <c r="V1453" s="266">
        <v>111834</v>
      </c>
      <c r="W1453" s="267">
        <v>0.935473617291799</v>
      </c>
      <c r="X1453" s="267">
        <v>0.916574788680632</v>
      </c>
      <c r="Y1453" s="268">
        <v>0.895654931810974</v>
      </c>
      <c r="Z1453" s="268">
        <v>0.933403805496829</v>
      </c>
      <c r="AA1453" s="295">
        <v>0.0209198568696585</v>
      </c>
      <c r="AB1453" s="264">
        <v>29168</v>
      </c>
      <c r="AC1453" s="264">
        <v>27116</v>
      </c>
      <c r="AD1453" s="264">
        <v>27302</v>
      </c>
      <c r="AE1453" s="264">
        <v>25743</v>
      </c>
      <c r="AF1453" s="268">
        <v>0.929648930334613</v>
      </c>
      <c r="AG1453" s="268">
        <v>0.942897956193685</v>
      </c>
      <c r="AH1453" s="295">
        <v>-0.0132490258590722</v>
      </c>
    </row>
    <row r="1454" spans="1:34">
      <c r="A1454" s="315" t="s">
        <v>1972</v>
      </c>
      <c r="B1454" s="321" t="s">
        <v>3370</v>
      </c>
      <c r="C1454" s="293" t="s">
        <v>2698</v>
      </c>
      <c r="D1454" s="321" t="s">
        <v>2699</v>
      </c>
      <c r="E1454" s="263">
        <v>5809</v>
      </c>
      <c r="F1454" s="263">
        <v>5480</v>
      </c>
      <c r="G1454" s="263">
        <v>5087</v>
      </c>
      <c r="H1454" s="264">
        <v>3339</v>
      </c>
      <c r="I1454" s="264">
        <v>3182</v>
      </c>
      <c r="J1454" s="264">
        <v>3079</v>
      </c>
      <c r="K1454" s="264">
        <v>3958</v>
      </c>
      <c r="L1454" s="264">
        <v>3860</v>
      </c>
      <c r="M1454" s="264">
        <v>3635</v>
      </c>
      <c r="N1454" s="267">
        <v>0.952237324669887</v>
      </c>
      <c r="O1454" s="266">
        <v>122811</v>
      </c>
      <c r="P1454" s="294">
        <v>0.9</v>
      </c>
      <c r="Q1454" s="267">
        <v>0.943363745911517</v>
      </c>
      <c r="R1454" s="267">
        <v>0.95297993411201</v>
      </c>
      <c r="S1454" s="267">
        <v>0.975240020212228</v>
      </c>
      <c r="T1454" s="295">
        <v>-0.00961618820049293</v>
      </c>
      <c r="U1454" s="266">
        <v>128971</v>
      </c>
      <c r="V1454" s="266">
        <v>117347</v>
      </c>
      <c r="W1454" s="267">
        <v>0.909871211357592</v>
      </c>
      <c r="X1454" s="267">
        <v>0.875710105009468</v>
      </c>
      <c r="Y1454" s="268">
        <v>0.922132374962564</v>
      </c>
      <c r="Z1454" s="268">
        <v>0.918393127842345</v>
      </c>
      <c r="AA1454" s="295">
        <v>-0.0464222699530955</v>
      </c>
      <c r="AB1454" s="264">
        <v>30857</v>
      </c>
      <c r="AC1454" s="264">
        <v>27987</v>
      </c>
      <c r="AD1454" s="264">
        <v>28463</v>
      </c>
      <c r="AE1454" s="264">
        <v>26323</v>
      </c>
      <c r="AF1454" s="268">
        <v>0.906990310140325</v>
      </c>
      <c r="AG1454" s="268">
        <v>0.924814671679022</v>
      </c>
      <c r="AH1454" s="295">
        <v>-0.0178243615386972</v>
      </c>
    </row>
    <row r="1455" spans="1:34">
      <c r="A1455" s="315" t="s">
        <v>1972</v>
      </c>
      <c r="B1455" s="321" t="s">
        <v>3370</v>
      </c>
      <c r="C1455" s="293" t="s">
        <v>2700</v>
      </c>
      <c r="D1455" s="321" t="s">
        <v>2701</v>
      </c>
      <c r="E1455" s="263">
        <v>5730</v>
      </c>
      <c r="F1455" s="263">
        <v>5471</v>
      </c>
      <c r="G1455" s="263">
        <v>5275</v>
      </c>
      <c r="H1455" s="264">
        <v>3356</v>
      </c>
      <c r="I1455" s="264">
        <v>3283</v>
      </c>
      <c r="J1455" s="264">
        <v>3180</v>
      </c>
      <c r="K1455" s="264">
        <v>3796</v>
      </c>
      <c r="L1455" s="264">
        <v>3723</v>
      </c>
      <c r="M1455" s="264">
        <v>3513</v>
      </c>
      <c r="N1455" s="267">
        <v>0.964775905808886</v>
      </c>
      <c r="O1455" s="266">
        <v>118652</v>
      </c>
      <c r="P1455" s="294">
        <v>0.9</v>
      </c>
      <c r="Q1455" s="267">
        <v>0.954799301919721</v>
      </c>
      <c r="R1455" s="267">
        <v>0.978247914183552</v>
      </c>
      <c r="S1455" s="267">
        <v>0.980769230769231</v>
      </c>
      <c r="T1455" s="295">
        <v>-0.0234486122638311</v>
      </c>
      <c r="U1455" s="266">
        <v>122984</v>
      </c>
      <c r="V1455" s="266">
        <v>114337</v>
      </c>
      <c r="W1455" s="267">
        <v>0.929690040980941</v>
      </c>
      <c r="X1455" s="267">
        <v>0.920593368237347</v>
      </c>
      <c r="Y1455" s="268">
        <v>0.947556615017878</v>
      </c>
      <c r="Z1455" s="268">
        <v>0.925447839831401</v>
      </c>
      <c r="AA1455" s="295">
        <v>-0.0269632467805312</v>
      </c>
      <c r="AB1455" s="264">
        <v>30115</v>
      </c>
      <c r="AC1455" s="264">
        <v>27841</v>
      </c>
      <c r="AD1455" s="264">
        <v>27723</v>
      </c>
      <c r="AE1455" s="264">
        <v>25942</v>
      </c>
      <c r="AF1455" s="268">
        <v>0.924489457081189</v>
      </c>
      <c r="AG1455" s="268">
        <v>0.935757313422068</v>
      </c>
      <c r="AH1455" s="295">
        <v>-0.0112678563408796</v>
      </c>
    </row>
    <row r="1456" spans="1:34">
      <c r="A1456" s="315" t="s">
        <v>1972</v>
      </c>
      <c r="B1456" s="321" t="s">
        <v>3370</v>
      </c>
      <c r="C1456" s="293" t="s">
        <v>2702</v>
      </c>
      <c r="D1456" s="321" t="s">
        <v>2703</v>
      </c>
      <c r="E1456" s="263">
        <v>4982</v>
      </c>
      <c r="F1456" s="263">
        <v>4903</v>
      </c>
      <c r="G1456" s="263">
        <v>4706</v>
      </c>
      <c r="H1456" s="264">
        <v>2756</v>
      </c>
      <c r="I1456" s="264">
        <v>2714</v>
      </c>
      <c r="J1456" s="264">
        <v>2614</v>
      </c>
      <c r="K1456" s="264">
        <v>3057</v>
      </c>
      <c r="L1456" s="264">
        <v>2976</v>
      </c>
      <c r="M1456" s="264">
        <v>2915</v>
      </c>
      <c r="N1456" s="267">
        <v>0.982191620328229</v>
      </c>
      <c r="O1456" s="266">
        <v>108983</v>
      </c>
      <c r="P1456" s="294">
        <v>0.9</v>
      </c>
      <c r="Q1456" s="267">
        <v>0.984142914492172</v>
      </c>
      <c r="R1456" s="267">
        <v>0.984760522496372</v>
      </c>
      <c r="S1456" s="267">
        <v>0.973503434739941</v>
      </c>
      <c r="T1456" s="295">
        <v>-0.000617608004199743</v>
      </c>
      <c r="U1456" s="266">
        <v>110959</v>
      </c>
      <c r="V1456" s="266">
        <v>105805</v>
      </c>
      <c r="W1456" s="267">
        <v>0.953550410511991</v>
      </c>
      <c r="X1456" s="267">
        <v>0.944600562023284</v>
      </c>
      <c r="Y1456" s="268">
        <v>0.948476052249637</v>
      </c>
      <c r="Z1456" s="268">
        <v>0.953549231272489</v>
      </c>
      <c r="AA1456" s="295">
        <v>-0.00387549022635336</v>
      </c>
      <c r="AB1456" s="264">
        <v>25776</v>
      </c>
      <c r="AC1456" s="264">
        <v>24544</v>
      </c>
      <c r="AD1456" s="264">
        <v>25215</v>
      </c>
      <c r="AE1456" s="264">
        <v>24077</v>
      </c>
      <c r="AF1456" s="268">
        <v>0.952203600248293</v>
      </c>
      <c r="AG1456" s="268">
        <v>0.954868134047194</v>
      </c>
      <c r="AH1456" s="295">
        <v>-0.00266453379890119</v>
      </c>
    </row>
    <row r="1457" spans="1:34">
      <c r="A1457" s="315" t="s">
        <v>1972</v>
      </c>
      <c r="B1457" s="321" t="s">
        <v>40</v>
      </c>
      <c r="C1457" s="293" t="s">
        <v>2704</v>
      </c>
      <c r="D1457" s="321" t="s">
        <v>2704</v>
      </c>
      <c r="E1457" s="263">
        <v>0</v>
      </c>
      <c r="F1457" s="263">
        <v>0</v>
      </c>
      <c r="G1457" s="263">
        <v>0</v>
      </c>
      <c r="H1457" s="264">
        <v>0</v>
      </c>
      <c r="I1457" s="264">
        <v>0</v>
      </c>
      <c r="J1457" s="264">
        <v>0</v>
      </c>
      <c r="K1457" s="264">
        <v>0</v>
      </c>
      <c r="L1457" s="264">
        <v>0</v>
      </c>
      <c r="M1457" s="264">
        <v>0</v>
      </c>
      <c r="N1457" s="267">
        <v>0</v>
      </c>
      <c r="O1457" s="266">
        <v>0</v>
      </c>
      <c r="P1457" s="294">
        <v>0.9</v>
      </c>
      <c r="Q1457" s="267">
        <v>0</v>
      </c>
      <c r="R1457" s="267">
        <v>0</v>
      </c>
      <c r="S1457" s="267">
        <v>0</v>
      </c>
      <c r="T1457" s="295">
        <v>0</v>
      </c>
      <c r="U1457" s="266">
        <v>0</v>
      </c>
      <c r="V1457" s="266">
        <v>0</v>
      </c>
      <c r="W1457" s="267">
        <v>0</v>
      </c>
      <c r="X1457" s="267">
        <v>0</v>
      </c>
      <c r="Y1457" s="268">
        <v>0</v>
      </c>
      <c r="Z1457" s="268">
        <v>0</v>
      </c>
      <c r="AA1457" s="295">
        <v>0</v>
      </c>
      <c r="AB1457" s="264">
        <v>0</v>
      </c>
      <c r="AC1457" s="264">
        <v>0</v>
      </c>
      <c r="AD1457" s="264">
        <v>0</v>
      </c>
      <c r="AE1457" s="264">
        <v>0</v>
      </c>
      <c r="AF1457" s="268">
        <v>0</v>
      </c>
      <c r="AG1457" s="268">
        <v>0</v>
      </c>
      <c r="AH1457" s="295">
        <v>0</v>
      </c>
    </row>
    <row r="1458" spans="1:34">
      <c r="A1458" s="315" t="s">
        <v>1972</v>
      </c>
      <c r="B1458" s="321" t="s">
        <v>40</v>
      </c>
      <c r="C1458" s="293" t="s">
        <v>2705</v>
      </c>
      <c r="D1458" s="321" t="s">
        <v>2705</v>
      </c>
      <c r="E1458" s="263">
        <v>0</v>
      </c>
      <c r="F1458" s="263">
        <v>0</v>
      </c>
      <c r="G1458" s="263">
        <v>0</v>
      </c>
      <c r="H1458" s="264">
        <v>0</v>
      </c>
      <c r="I1458" s="264">
        <v>0</v>
      </c>
      <c r="J1458" s="264">
        <v>0</v>
      </c>
      <c r="K1458" s="264">
        <v>0</v>
      </c>
      <c r="L1458" s="264">
        <v>0</v>
      </c>
      <c r="M1458" s="264">
        <v>0</v>
      </c>
      <c r="N1458" s="267">
        <v>0</v>
      </c>
      <c r="O1458" s="266">
        <v>0</v>
      </c>
      <c r="P1458" s="294">
        <v>0.9</v>
      </c>
      <c r="Q1458" s="267">
        <v>0</v>
      </c>
      <c r="R1458" s="267">
        <v>0</v>
      </c>
      <c r="S1458" s="267">
        <v>0</v>
      </c>
      <c r="T1458" s="295">
        <v>0</v>
      </c>
      <c r="U1458" s="266">
        <v>0</v>
      </c>
      <c r="V1458" s="266">
        <v>0</v>
      </c>
      <c r="W1458" s="267">
        <v>0</v>
      </c>
      <c r="X1458" s="267">
        <v>0</v>
      </c>
      <c r="Y1458" s="268">
        <v>0</v>
      </c>
      <c r="Z1458" s="268">
        <v>0</v>
      </c>
      <c r="AA1458" s="295">
        <v>0</v>
      </c>
      <c r="AB1458" s="264">
        <v>0</v>
      </c>
      <c r="AC1458" s="264">
        <v>0</v>
      </c>
      <c r="AD1458" s="264">
        <v>0</v>
      </c>
      <c r="AE1458" s="264">
        <v>0</v>
      </c>
      <c r="AF1458" s="268">
        <v>0</v>
      </c>
      <c r="AG1458" s="268">
        <v>0</v>
      </c>
      <c r="AH1458" s="295">
        <v>0</v>
      </c>
    </row>
    <row r="1459" spans="1:34">
      <c r="A1459" s="315" t="s">
        <v>2706</v>
      </c>
      <c r="B1459" s="321" t="s">
        <v>3371</v>
      </c>
      <c r="C1459" s="293" t="s">
        <v>2708</v>
      </c>
      <c r="D1459" s="321" t="s">
        <v>2709</v>
      </c>
      <c r="E1459" s="263">
        <v>2</v>
      </c>
      <c r="F1459" s="263">
        <v>0</v>
      </c>
      <c r="G1459" s="263">
        <v>1</v>
      </c>
      <c r="H1459" s="264">
        <v>2</v>
      </c>
      <c r="I1459" s="264">
        <v>0</v>
      </c>
      <c r="J1459" s="264">
        <v>2</v>
      </c>
      <c r="K1459" s="264">
        <v>1</v>
      </c>
      <c r="L1459" s="264">
        <v>0</v>
      </c>
      <c r="M1459" s="264">
        <v>0</v>
      </c>
      <c r="N1459" s="267">
        <v>0</v>
      </c>
      <c r="O1459" s="266">
        <v>0</v>
      </c>
      <c r="P1459" s="294">
        <v>0.9</v>
      </c>
      <c r="Q1459" s="267">
        <v>0</v>
      </c>
      <c r="R1459" s="267">
        <v>0</v>
      </c>
      <c r="S1459" s="267">
        <v>0</v>
      </c>
      <c r="T1459" s="295">
        <v>0</v>
      </c>
      <c r="U1459" s="266">
        <v>18</v>
      </c>
      <c r="V1459" s="266">
        <v>13</v>
      </c>
      <c r="W1459" s="267">
        <v>0.722222222222222</v>
      </c>
      <c r="X1459" s="267">
        <v>0.5</v>
      </c>
      <c r="Y1459" s="268">
        <v>1</v>
      </c>
      <c r="Z1459" s="268">
        <v>0</v>
      </c>
      <c r="AA1459" s="295">
        <v>-0.5</v>
      </c>
      <c r="AB1459" s="264">
        <v>7</v>
      </c>
      <c r="AC1459" s="264">
        <v>5</v>
      </c>
      <c r="AD1459" s="264">
        <v>3</v>
      </c>
      <c r="AE1459" s="264">
        <v>3</v>
      </c>
      <c r="AF1459" s="268">
        <v>0.714285714285714</v>
      </c>
      <c r="AG1459" s="268">
        <v>1</v>
      </c>
      <c r="AH1459" s="295">
        <v>-0.285714285714286</v>
      </c>
    </row>
    <row r="1460" spans="1:34">
      <c r="A1460" s="315" t="s">
        <v>2706</v>
      </c>
      <c r="B1460" s="321" t="s">
        <v>3371</v>
      </c>
      <c r="C1460" s="293" t="s">
        <v>2710</v>
      </c>
      <c r="D1460" s="321" t="s">
        <v>2711</v>
      </c>
      <c r="E1460" s="263">
        <v>0</v>
      </c>
      <c r="F1460" s="263">
        <v>0</v>
      </c>
      <c r="G1460" s="263">
        <v>0</v>
      </c>
      <c r="H1460" s="264">
        <v>0</v>
      </c>
      <c r="I1460" s="264">
        <v>0</v>
      </c>
      <c r="J1460" s="264">
        <v>0</v>
      </c>
      <c r="K1460" s="264">
        <v>0</v>
      </c>
      <c r="L1460" s="264">
        <v>0</v>
      </c>
      <c r="M1460" s="264">
        <v>0</v>
      </c>
      <c r="N1460" s="267">
        <v>0</v>
      </c>
      <c r="O1460" s="266">
        <v>0</v>
      </c>
      <c r="P1460" s="294">
        <v>0.9</v>
      </c>
      <c r="Q1460" s="267">
        <v>0</v>
      </c>
      <c r="R1460" s="267">
        <v>0</v>
      </c>
      <c r="S1460" s="267">
        <v>0</v>
      </c>
      <c r="T1460" s="295">
        <v>0</v>
      </c>
      <c r="U1460" s="266">
        <v>1</v>
      </c>
      <c r="V1460" s="266">
        <v>1</v>
      </c>
      <c r="W1460" s="267">
        <v>1</v>
      </c>
      <c r="X1460" s="267">
        <v>0</v>
      </c>
      <c r="Y1460" s="268">
        <v>0</v>
      </c>
      <c r="Z1460" s="268">
        <v>0</v>
      </c>
      <c r="AA1460" s="295">
        <v>0</v>
      </c>
      <c r="AB1460" s="264">
        <v>0</v>
      </c>
      <c r="AC1460" s="264">
        <v>0</v>
      </c>
      <c r="AD1460" s="264">
        <v>0</v>
      </c>
      <c r="AE1460" s="264">
        <v>0</v>
      </c>
      <c r="AF1460" s="268">
        <v>0</v>
      </c>
      <c r="AG1460" s="268">
        <v>0</v>
      </c>
      <c r="AH1460" s="295">
        <v>0</v>
      </c>
    </row>
    <row r="1461" spans="1:34">
      <c r="A1461" s="315" t="s">
        <v>2706</v>
      </c>
      <c r="B1461" s="321" t="s">
        <v>3372</v>
      </c>
      <c r="C1461" s="293" t="s">
        <v>2712</v>
      </c>
      <c r="D1461" s="321" t="s">
        <v>2713</v>
      </c>
      <c r="E1461" s="263">
        <v>0</v>
      </c>
      <c r="F1461" s="263">
        <v>0</v>
      </c>
      <c r="G1461" s="263">
        <v>0</v>
      </c>
      <c r="H1461" s="264">
        <v>0</v>
      </c>
      <c r="I1461" s="264">
        <v>0</v>
      </c>
      <c r="J1461" s="264">
        <v>0</v>
      </c>
      <c r="K1461" s="264">
        <v>0</v>
      </c>
      <c r="L1461" s="264">
        <v>0</v>
      </c>
      <c r="M1461" s="264">
        <v>0</v>
      </c>
      <c r="N1461" s="267">
        <v>0</v>
      </c>
      <c r="O1461" s="266">
        <v>0</v>
      </c>
      <c r="P1461" s="294">
        <v>0.9</v>
      </c>
      <c r="Q1461" s="267">
        <v>0</v>
      </c>
      <c r="R1461" s="267">
        <v>0</v>
      </c>
      <c r="S1461" s="267">
        <v>0</v>
      </c>
      <c r="T1461" s="295">
        <v>0</v>
      </c>
      <c r="U1461" s="266">
        <v>0</v>
      </c>
      <c r="V1461" s="266">
        <v>0</v>
      </c>
      <c r="W1461" s="267">
        <v>0</v>
      </c>
      <c r="X1461" s="267">
        <v>0</v>
      </c>
      <c r="Y1461" s="268">
        <v>0</v>
      </c>
      <c r="Z1461" s="268">
        <v>0</v>
      </c>
      <c r="AA1461" s="295">
        <v>0</v>
      </c>
      <c r="AB1461" s="264">
        <v>0</v>
      </c>
      <c r="AC1461" s="264">
        <v>0</v>
      </c>
      <c r="AD1461" s="264">
        <v>0</v>
      </c>
      <c r="AE1461" s="264">
        <v>0</v>
      </c>
      <c r="AF1461" s="268">
        <v>0</v>
      </c>
      <c r="AG1461" s="268">
        <v>0</v>
      </c>
      <c r="AH1461" s="295">
        <v>0</v>
      </c>
    </row>
    <row r="1462" spans="1:34">
      <c r="A1462" s="315" t="s">
        <v>2706</v>
      </c>
      <c r="B1462" s="321" t="s">
        <v>3371</v>
      </c>
      <c r="C1462" s="293" t="s">
        <v>2714</v>
      </c>
      <c r="D1462" s="321" t="s">
        <v>2715</v>
      </c>
      <c r="E1462" s="263">
        <v>12</v>
      </c>
      <c r="F1462" s="263">
        <v>0</v>
      </c>
      <c r="G1462" s="263">
        <v>12</v>
      </c>
      <c r="H1462" s="264">
        <v>10</v>
      </c>
      <c r="I1462" s="264">
        <v>0</v>
      </c>
      <c r="J1462" s="264">
        <v>10</v>
      </c>
      <c r="K1462" s="264">
        <v>4</v>
      </c>
      <c r="L1462" s="264">
        <v>0</v>
      </c>
      <c r="M1462" s="264">
        <v>4</v>
      </c>
      <c r="N1462" s="267">
        <v>0</v>
      </c>
      <c r="O1462" s="266">
        <v>0</v>
      </c>
      <c r="P1462" s="294">
        <v>0.9</v>
      </c>
      <c r="Q1462" s="267">
        <v>0</v>
      </c>
      <c r="R1462" s="267">
        <v>0</v>
      </c>
      <c r="S1462" s="267">
        <v>0</v>
      </c>
      <c r="T1462" s="295">
        <v>0</v>
      </c>
      <c r="U1462" s="266">
        <v>209</v>
      </c>
      <c r="V1462" s="266">
        <v>208</v>
      </c>
      <c r="W1462" s="267">
        <v>0.995215311004785</v>
      </c>
      <c r="X1462" s="267">
        <v>1</v>
      </c>
      <c r="Y1462" s="268">
        <v>1</v>
      </c>
      <c r="Z1462" s="268">
        <v>1</v>
      </c>
      <c r="AA1462" s="295">
        <v>0</v>
      </c>
      <c r="AB1462" s="264">
        <v>59</v>
      </c>
      <c r="AC1462" s="264">
        <v>59</v>
      </c>
      <c r="AD1462" s="264">
        <v>36</v>
      </c>
      <c r="AE1462" s="264">
        <v>35</v>
      </c>
      <c r="AF1462" s="268">
        <v>1</v>
      </c>
      <c r="AG1462" s="268">
        <v>0.972222222222222</v>
      </c>
      <c r="AH1462" s="295">
        <v>0.0277777777777778</v>
      </c>
    </row>
    <row r="1463" spans="1:34">
      <c r="A1463" s="315" t="s">
        <v>2706</v>
      </c>
      <c r="B1463" s="321" t="s">
        <v>3371</v>
      </c>
      <c r="C1463" s="293" t="s">
        <v>2716</v>
      </c>
      <c r="D1463" s="321" t="s">
        <v>2717</v>
      </c>
      <c r="E1463" s="263">
        <v>1</v>
      </c>
      <c r="F1463" s="263">
        <v>0</v>
      </c>
      <c r="G1463" s="263">
        <v>1</v>
      </c>
      <c r="H1463" s="264">
        <v>0</v>
      </c>
      <c r="I1463" s="264">
        <v>0</v>
      </c>
      <c r="J1463" s="264">
        <v>0</v>
      </c>
      <c r="K1463" s="264">
        <v>0</v>
      </c>
      <c r="L1463" s="264">
        <v>0</v>
      </c>
      <c r="M1463" s="264">
        <v>0</v>
      </c>
      <c r="N1463" s="267">
        <v>0</v>
      </c>
      <c r="O1463" s="266">
        <v>0</v>
      </c>
      <c r="P1463" s="294">
        <v>0.9</v>
      </c>
      <c r="Q1463" s="267">
        <v>0</v>
      </c>
      <c r="R1463" s="267">
        <v>0</v>
      </c>
      <c r="S1463" s="267">
        <v>0</v>
      </c>
      <c r="T1463" s="295">
        <v>0</v>
      </c>
      <c r="U1463" s="266">
        <v>6</v>
      </c>
      <c r="V1463" s="266">
        <v>4</v>
      </c>
      <c r="W1463" s="267">
        <v>0.666666666666667</v>
      </c>
      <c r="X1463" s="267">
        <v>1</v>
      </c>
      <c r="Y1463" s="268">
        <v>0</v>
      </c>
      <c r="Z1463" s="268">
        <v>0</v>
      </c>
      <c r="AA1463" s="295">
        <v>1</v>
      </c>
      <c r="AB1463" s="264">
        <v>2</v>
      </c>
      <c r="AC1463" s="264">
        <v>2</v>
      </c>
      <c r="AD1463" s="264">
        <v>3</v>
      </c>
      <c r="AE1463" s="264">
        <v>1</v>
      </c>
      <c r="AF1463" s="268">
        <v>1</v>
      </c>
      <c r="AG1463" s="268">
        <v>0.333333333333333</v>
      </c>
      <c r="AH1463" s="295">
        <v>0.666666666666667</v>
      </c>
    </row>
    <row r="1464" spans="1:34">
      <c r="A1464" s="315" t="s">
        <v>2706</v>
      </c>
      <c r="B1464" s="321" t="s">
        <v>3371</v>
      </c>
      <c r="C1464" s="293" t="s">
        <v>2718</v>
      </c>
      <c r="D1464" s="321" t="s">
        <v>2719</v>
      </c>
      <c r="E1464" s="263">
        <v>1</v>
      </c>
      <c r="F1464" s="263">
        <v>0</v>
      </c>
      <c r="G1464" s="263">
        <v>1</v>
      </c>
      <c r="H1464" s="264">
        <v>0</v>
      </c>
      <c r="I1464" s="264">
        <v>0</v>
      </c>
      <c r="J1464" s="264">
        <v>0</v>
      </c>
      <c r="K1464" s="264">
        <v>0</v>
      </c>
      <c r="L1464" s="264">
        <v>0</v>
      </c>
      <c r="M1464" s="264">
        <v>0</v>
      </c>
      <c r="N1464" s="267">
        <v>0</v>
      </c>
      <c r="O1464" s="266">
        <v>0</v>
      </c>
      <c r="P1464" s="294">
        <v>0.9</v>
      </c>
      <c r="Q1464" s="267">
        <v>0</v>
      </c>
      <c r="R1464" s="267">
        <v>0</v>
      </c>
      <c r="S1464" s="267">
        <v>0</v>
      </c>
      <c r="T1464" s="295">
        <v>0</v>
      </c>
      <c r="U1464" s="266">
        <v>13</v>
      </c>
      <c r="V1464" s="266">
        <v>13</v>
      </c>
      <c r="W1464" s="267">
        <v>1</v>
      </c>
      <c r="X1464" s="267">
        <v>1</v>
      </c>
      <c r="Y1464" s="268">
        <v>0</v>
      </c>
      <c r="Z1464" s="268">
        <v>0</v>
      </c>
      <c r="AA1464" s="295">
        <v>1</v>
      </c>
      <c r="AB1464" s="264">
        <v>3</v>
      </c>
      <c r="AC1464" s="264">
        <v>3</v>
      </c>
      <c r="AD1464" s="264">
        <v>4</v>
      </c>
      <c r="AE1464" s="264">
        <v>4</v>
      </c>
      <c r="AF1464" s="268">
        <v>1</v>
      </c>
      <c r="AG1464" s="268">
        <v>1</v>
      </c>
      <c r="AH1464" s="295">
        <v>0</v>
      </c>
    </row>
    <row r="1465" spans="1:34">
      <c r="A1465" s="315" t="s">
        <v>2706</v>
      </c>
      <c r="B1465" s="321" t="s">
        <v>3371</v>
      </c>
      <c r="C1465" s="293" t="s">
        <v>2720</v>
      </c>
      <c r="D1465" s="321" t="s">
        <v>2721</v>
      </c>
      <c r="E1465" s="263">
        <v>0</v>
      </c>
      <c r="F1465" s="263">
        <v>0</v>
      </c>
      <c r="G1465" s="263">
        <v>0</v>
      </c>
      <c r="H1465" s="264">
        <v>1</v>
      </c>
      <c r="I1465" s="264">
        <v>0</v>
      </c>
      <c r="J1465" s="264">
        <v>1</v>
      </c>
      <c r="K1465" s="264">
        <v>0</v>
      </c>
      <c r="L1465" s="264">
        <v>0</v>
      </c>
      <c r="M1465" s="264">
        <v>0</v>
      </c>
      <c r="N1465" s="267">
        <v>0</v>
      </c>
      <c r="O1465" s="266">
        <v>0</v>
      </c>
      <c r="P1465" s="294">
        <v>0.9</v>
      </c>
      <c r="Q1465" s="267">
        <v>0</v>
      </c>
      <c r="R1465" s="267">
        <v>0</v>
      </c>
      <c r="S1465" s="267">
        <v>0</v>
      </c>
      <c r="T1465" s="295">
        <v>0</v>
      </c>
      <c r="U1465" s="266">
        <v>6</v>
      </c>
      <c r="V1465" s="266">
        <v>6</v>
      </c>
      <c r="W1465" s="267">
        <v>1</v>
      </c>
      <c r="X1465" s="267">
        <v>0</v>
      </c>
      <c r="Y1465" s="268">
        <v>1</v>
      </c>
      <c r="Z1465" s="268">
        <v>0</v>
      </c>
      <c r="AA1465" s="295">
        <v>-1</v>
      </c>
      <c r="AB1465" s="264">
        <v>2</v>
      </c>
      <c r="AC1465" s="264">
        <v>2</v>
      </c>
      <c r="AD1465" s="264">
        <v>2</v>
      </c>
      <c r="AE1465" s="264">
        <v>2</v>
      </c>
      <c r="AF1465" s="268">
        <v>1</v>
      </c>
      <c r="AG1465" s="268">
        <v>1</v>
      </c>
      <c r="AH1465" s="295">
        <v>0</v>
      </c>
    </row>
    <row r="1466" spans="1:34">
      <c r="A1466" s="315" t="s">
        <v>2706</v>
      </c>
      <c r="B1466" s="321" t="s">
        <v>3373</v>
      </c>
      <c r="C1466" s="293" t="s">
        <v>2722</v>
      </c>
      <c r="D1466" s="321" t="s">
        <v>2723</v>
      </c>
      <c r="E1466" s="263">
        <v>0</v>
      </c>
      <c r="F1466" s="263">
        <v>0</v>
      </c>
      <c r="G1466" s="263">
        <v>0</v>
      </c>
      <c r="H1466" s="264">
        <v>0</v>
      </c>
      <c r="I1466" s="264">
        <v>0</v>
      </c>
      <c r="J1466" s="264">
        <v>0</v>
      </c>
      <c r="K1466" s="264">
        <v>0</v>
      </c>
      <c r="L1466" s="264">
        <v>0</v>
      </c>
      <c r="M1466" s="264">
        <v>0</v>
      </c>
      <c r="N1466" s="267">
        <v>0</v>
      </c>
      <c r="O1466" s="266">
        <v>0</v>
      </c>
      <c r="P1466" s="294">
        <v>0.9</v>
      </c>
      <c r="Q1466" s="267">
        <v>0</v>
      </c>
      <c r="R1466" s="267">
        <v>0</v>
      </c>
      <c r="S1466" s="267">
        <v>0</v>
      </c>
      <c r="T1466" s="295">
        <v>0</v>
      </c>
      <c r="U1466" s="266">
        <v>1</v>
      </c>
      <c r="V1466" s="266">
        <v>1</v>
      </c>
      <c r="W1466" s="267">
        <v>1</v>
      </c>
      <c r="X1466" s="267">
        <v>0</v>
      </c>
      <c r="Y1466" s="268">
        <v>0</v>
      </c>
      <c r="Z1466" s="268">
        <v>0</v>
      </c>
      <c r="AA1466" s="295">
        <v>0</v>
      </c>
      <c r="AB1466" s="264">
        <v>0</v>
      </c>
      <c r="AC1466" s="264">
        <v>0</v>
      </c>
      <c r="AD1466" s="264">
        <v>1</v>
      </c>
      <c r="AE1466" s="264">
        <v>1</v>
      </c>
      <c r="AF1466" s="268">
        <v>0</v>
      </c>
      <c r="AG1466" s="268">
        <v>1</v>
      </c>
      <c r="AH1466" s="295">
        <v>-1</v>
      </c>
    </row>
    <row r="1467" spans="1:34">
      <c r="A1467" s="315" t="s">
        <v>2706</v>
      </c>
      <c r="B1467" s="321" t="s">
        <v>3371</v>
      </c>
      <c r="C1467" s="293" t="s">
        <v>2724</v>
      </c>
      <c r="D1467" s="321" t="s">
        <v>2725</v>
      </c>
      <c r="E1467" s="263">
        <v>0</v>
      </c>
      <c r="F1467" s="263">
        <v>0</v>
      </c>
      <c r="G1467" s="263">
        <v>0</v>
      </c>
      <c r="H1467" s="264">
        <v>0</v>
      </c>
      <c r="I1467" s="264">
        <v>0</v>
      </c>
      <c r="J1467" s="264">
        <v>0</v>
      </c>
      <c r="K1467" s="264">
        <v>0</v>
      </c>
      <c r="L1467" s="264">
        <v>0</v>
      </c>
      <c r="M1467" s="264">
        <v>0</v>
      </c>
      <c r="N1467" s="267">
        <v>0</v>
      </c>
      <c r="O1467" s="266">
        <v>0</v>
      </c>
      <c r="P1467" s="294">
        <v>0.9</v>
      </c>
      <c r="Q1467" s="267">
        <v>0</v>
      </c>
      <c r="R1467" s="267">
        <v>0</v>
      </c>
      <c r="S1467" s="267">
        <v>0</v>
      </c>
      <c r="T1467" s="295">
        <v>0</v>
      </c>
      <c r="U1467" s="266">
        <v>15</v>
      </c>
      <c r="V1467" s="266">
        <v>14</v>
      </c>
      <c r="W1467" s="267">
        <v>0.933333333333333</v>
      </c>
      <c r="X1467" s="267">
        <v>0</v>
      </c>
      <c r="Y1467" s="268">
        <v>0</v>
      </c>
      <c r="Z1467" s="268">
        <v>0</v>
      </c>
      <c r="AA1467" s="295">
        <v>0</v>
      </c>
      <c r="AB1467" s="264">
        <v>4</v>
      </c>
      <c r="AC1467" s="264">
        <v>4</v>
      </c>
      <c r="AD1467" s="264">
        <v>6</v>
      </c>
      <c r="AE1467" s="264">
        <v>5</v>
      </c>
      <c r="AF1467" s="268">
        <v>1</v>
      </c>
      <c r="AG1467" s="268">
        <v>0.833333333333333</v>
      </c>
      <c r="AH1467" s="295">
        <v>0.166666666666667</v>
      </c>
    </row>
    <row r="1468" spans="1:34">
      <c r="A1468" s="315" t="s">
        <v>2706</v>
      </c>
      <c r="B1468" s="321" t="s">
        <v>3374</v>
      </c>
      <c r="C1468" s="293" t="s">
        <v>2726</v>
      </c>
      <c r="D1468" s="321" t="s">
        <v>2727</v>
      </c>
      <c r="E1468" s="263">
        <v>0</v>
      </c>
      <c r="F1468" s="263">
        <v>0</v>
      </c>
      <c r="G1468" s="263">
        <v>0</v>
      </c>
      <c r="H1468" s="264">
        <v>0</v>
      </c>
      <c r="I1468" s="264">
        <v>0</v>
      </c>
      <c r="J1468" s="264">
        <v>0</v>
      </c>
      <c r="K1468" s="264">
        <v>0</v>
      </c>
      <c r="L1468" s="264">
        <v>0</v>
      </c>
      <c r="M1468" s="264">
        <v>0</v>
      </c>
      <c r="N1468" s="267">
        <v>0</v>
      </c>
      <c r="O1468" s="266">
        <v>0</v>
      </c>
      <c r="P1468" s="294">
        <v>0.9</v>
      </c>
      <c r="Q1468" s="267">
        <v>0</v>
      </c>
      <c r="R1468" s="267">
        <v>0</v>
      </c>
      <c r="S1468" s="267">
        <v>0</v>
      </c>
      <c r="T1468" s="295">
        <v>0</v>
      </c>
      <c r="U1468" s="266">
        <v>0</v>
      </c>
      <c r="V1468" s="266">
        <v>0</v>
      </c>
      <c r="W1468" s="267">
        <v>0</v>
      </c>
      <c r="X1468" s="267">
        <v>0</v>
      </c>
      <c r="Y1468" s="268">
        <v>0</v>
      </c>
      <c r="Z1468" s="268">
        <v>0</v>
      </c>
      <c r="AA1468" s="295">
        <v>0</v>
      </c>
      <c r="AB1468" s="264">
        <v>0</v>
      </c>
      <c r="AC1468" s="264">
        <v>0</v>
      </c>
      <c r="AD1468" s="264">
        <v>0</v>
      </c>
      <c r="AE1468" s="264">
        <v>0</v>
      </c>
      <c r="AF1468" s="268">
        <v>0</v>
      </c>
      <c r="AG1468" s="268">
        <v>0</v>
      </c>
      <c r="AH1468" s="295">
        <v>0</v>
      </c>
    </row>
    <row r="1469" spans="1:34">
      <c r="A1469" s="315" t="s">
        <v>2706</v>
      </c>
      <c r="B1469" s="321" t="s">
        <v>3371</v>
      </c>
      <c r="C1469" s="293" t="s">
        <v>2728</v>
      </c>
      <c r="D1469" s="321" t="s">
        <v>2729</v>
      </c>
      <c r="E1469" s="263">
        <v>6</v>
      </c>
      <c r="F1469" s="263">
        <v>0</v>
      </c>
      <c r="G1469" s="263">
        <v>3</v>
      </c>
      <c r="H1469" s="264">
        <v>5</v>
      </c>
      <c r="I1469" s="264">
        <v>0</v>
      </c>
      <c r="J1469" s="264">
        <v>3</v>
      </c>
      <c r="K1469" s="264">
        <v>9</v>
      </c>
      <c r="L1469" s="264">
        <v>0</v>
      </c>
      <c r="M1469" s="264">
        <v>9</v>
      </c>
      <c r="N1469" s="267">
        <v>0</v>
      </c>
      <c r="O1469" s="266">
        <v>0</v>
      </c>
      <c r="P1469" s="294">
        <v>0.9</v>
      </c>
      <c r="Q1469" s="267">
        <v>0</v>
      </c>
      <c r="R1469" s="267">
        <v>0</v>
      </c>
      <c r="S1469" s="267">
        <v>0</v>
      </c>
      <c r="T1469" s="295">
        <v>0</v>
      </c>
      <c r="U1469" s="266">
        <v>85</v>
      </c>
      <c r="V1469" s="266">
        <v>74</v>
      </c>
      <c r="W1469" s="267">
        <v>0.870588235294118</v>
      </c>
      <c r="X1469" s="267">
        <v>0.5</v>
      </c>
      <c r="Y1469" s="268">
        <v>0.6</v>
      </c>
      <c r="Z1469" s="268">
        <v>1</v>
      </c>
      <c r="AA1469" s="295">
        <v>-0.1</v>
      </c>
      <c r="AB1469" s="264">
        <v>34</v>
      </c>
      <c r="AC1469" s="264">
        <v>27</v>
      </c>
      <c r="AD1469" s="264">
        <v>9</v>
      </c>
      <c r="AE1469" s="264">
        <v>9</v>
      </c>
      <c r="AF1469" s="268">
        <v>0.794117647058823</v>
      </c>
      <c r="AG1469" s="268">
        <v>1</v>
      </c>
      <c r="AH1469" s="295">
        <v>-0.205882352941177</v>
      </c>
    </row>
    <row r="1470" spans="1:34">
      <c r="A1470" s="315" t="s">
        <v>2706</v>
      </c>
      <c r="B1470" s="321" t="s">
        <v>3373</v>
      </c>
      <c r="C1470" s="293" t="s">
        <v>2730</v>
      </c>
      <c r="D1470" s="321" t="s">
        <v>2731</v>
      </c>
      <c r="E1470" s="263">
        <v>0</v>
      </c>
      <c r="F1470" s="263">
        <v>0</v>
      </c>
      <c r="G1470" s="263">
        <v>0</v>
      </c>
      <c r="H1470" s="264">
        <v>0</v>
      </c>
      <c r="I1470" s="264">
        <v>0</v>
      </c>
      <c r="J1470" s="264">
        <v>0</v>
      </c>
      <c r="K1470" s="264">
        <v>0</v>
      </c>
      <c r="L1470" s="264">
        <v>0</v>
      </c>
      <c r="M1470" s="264">
        <v>0</v>
      </c>
      <c r="N1470" s="267">
        <v>0</v>
      </c>
      <c r="O1470" s="266">
        <v>0</v>
      </c>
      <c r="P1470" s="294">
        <v>0.9</v>
      </c>
      <c r="Q1470" s="267">
        <v>0</v>
      </c>
      <c r="R1470" s="267">
        <v>0</v>
      </c>
      <c r="S1470" s="267">
        <v>0</v>
      </c>
      <c r="T1470" s="295">
        <v>0</v>
      </c>
      <c r="U1470" s="266">
        <v>0</v>
      </c>
      <c r="V1470" s="266">
        <v>0</v>
      </c>
      <c r="W1470" s="267">
        <v>0</v>
      </c>
      <c r="X1470" s="267">
        <v>0</v>
      </c>
      <c r="Y1470" s="268">
        <v>0</v>
      </c>
      <c r="Z1470" s="268">
        <v>0</v>
      </c>
      <c r="AA1470" s="295">
        <v>0</v>
      </c>
      <c r="AB1470" s="264">
        <v>0</v>
      </c>
      <c r="AC1470" s="264">
        <v>0</v>
      </c>
      <c r="AD1470" s="264">
        <v>0</v>
      </c>
      <c r="AE1470" s="264">
        <v>0</v>
      </c>
      <c r="AF1470" s="268">
        <v>0</v>
      </c>
      <c r="AG1470" s="268">
        <v>0</v>
      </c>
      <c r="AH1470" s="295">
        <v>0</v>
      </c>
    </row>
    <row r="1471" spans="1:34">
      <c r="A1471" s="315" t="s">
        <v>2706</v>
      </c>
      <c r="B1471" s="321" t="s">
        <v>3371</v>
      </c>
      <c r="C1471" s="293" t="s">
        <v>2732</v>
      </c>
      <c r="D1471" s="321" t="s">
        <v>2733</v>
      </c>
      <c r="E1471" s="263">
        <v>0</v>
      </c>
      <c r="F1471" s="263">
        <v>0</v>
      </c>
      <c r="G1471" s="263">
        <v>0</v>
      </c>
      <c r="H1471" s="264">
        <v>0</v>
      </c>
      <c r="I1471" s="264">
        <v>0</v>
      </c>
      <c r="J1471" s="264">
        <v>0</v>
      </c>
      <c r="K1471" s="264">
        <v>0</v>
      </c>
      <c r="L1471" s="264">
        <v>0</v>
      </c>
      <c r="M1471" s="264">
        <v>0</v>
      </c>
      <c r="N1471" s="267">
        <v>0</v>
      </c>
      <c r="O1471" s="266">
        <v>0</v>
      </c>
      <c r="P1471" s="294">
        <v>0.9</v>
      </c>
      <c r="Q1471" s="267">
        <v>0</v>
      </c>
      <c r="R1471" s="267">
        <v>0</v>
      </c>
      <c r="S1471" s="267">
        <v>0</v>
      </c>
      <c r="T1471" s="295">
        <v>0</v>
      </c>
      <c r="U1471" s="266">
        <v>7</v>
      </c>
      <c r="V1471" s="266">
        <v>6</v>
      </c>
      <c r="W1471" s="267">
        <v>0.857142857142857</v>
      </c>
      <c r="X1471" s="267">
        <v>0</v>
      </c>
      <c r="Y1471" s="268">
        <v>0</v>
      </c>
      <c r="Z1471" s="268">
        <v>0</v>
      </c>
      <c r="AA1471" s="295">
        <v>0</v>
      </c>
      <c r="AB1471" s="264">
        <v>1</v>
      </c>
      <c r="AC1471" s="264">
        <v>0</v>
      </c>
      <c r="AD1471" s="264">
        <v>4</v>
      </c>
      <c r="AE1471" s="264">
        <v>4</v>
      </c>
      <c r="AF1471" s="268">
        <v>0</v>
      </c>
      <c r="AG1471" s="268">
        <v>1</v>
      </c>
      <c r="AH1471" s="295">
        <v>-1</v>
      </c>
    </row>
    <row r="1472" spans="1:34">
      <c r="A1472" s="315" t="s">
        <v>2706</v>
      </c>
      <c r="B1472" s="321" t="s">
        <v>3371</v>
      </c>
      <c r="C1472" s="293" t="s">
        <v>2734</v>
      </c>
      <c r="D1472" s="321" t="s">
        <v>2735</v>
      </c>
      <c r="E1472" s="263">
        <v>0</v>
      </c>
      <c r="F1472" s="263">
        <v>0</v>
      </c>
      <c r="G1472" s="263">
        <v>0</v>
      </c>
      <c r="H1472" s="264">
        <v>0</v>
      </c>
      <c r="I1472" s="264">
        <v>0</v>
      </c>
      <c r="J1472" s="264">
        <v>0</v>
      </c>
      <c r="K1472" s="264">
        <v>3</v>
      </c>
      <c r="L1472" s="264">
        <v>0</v>
      </c>
      <c r="M1472" s="264">
        <v>3</v>
      </c>
      <c r="N1472" s="267">
        <v>0</v>
      </c>
      <c r="O1472" s="266">
        <v>0</v>
      </c>
      <c r="P1472" s="294">
        <v>0.9</v>
      </c>
      <c r="Q1472" s="267">
        <v>0</v>
      </c>
      <c r="R1472" s="267">
        <v>0</v>
      </c>
      <c r="S1472" s="267">
        <v>0</v>
      </c>
      <c r="T1472" s="295">
        <v>0</v>
      </c>
      <c r="U1472" s="266">
        <v>17</v>
      </c>
      <c r="V1472" s="266">
        <v>17</v>
      </c>
      <c r="W1472" s="267">
        <v>1</v>
      </c>
      <c r="X1472" s="267">
        <v>0</v>
      </c>
      <c r="Y1472" s="268">
        <v>0</v>
      </c>
      <c r="Z1472" s="268">
        <v>1</v>
      </c>
      <c r="AA1472" s="295">
        <v>0</v>
      </c>
      <c r="AB1472" s="264">
        <v>5</v>
      </c>
      <c r="AC1472" s="264">
        <v>5</v>
      </c>
      <c r="AD1472" s="264">
        <v>2</v>
      </c>
      <c r="AE1472" s="264">
        <v>2</v>
      </c>
      <c r="AF1472" s="268">
        <v>1</v>
      </c>
      <c r="AG1472" s="268">
        <v>1</v>
      </c>
      <c r="AH1472" s="295">
        <v>0</v>
      </c>
    </row>
    <row r="1473" spans="1:34">
      <c r="A1473" s="315" t="s">
        <v>2706</v>
      </c>
      <c r="B1473" s="321" t="s">
        <v>3373</v>
      </c>
      <c r="C1473" s="293" t="s">
        <v>2736</v>
      </c>
      <c r="D1473" s="321" t="s">
        <v>2737</v>
      </c>
      <c r="E1473" s="263">
        <v>0</v>
      </c>
      <c r="F1473" s="263">
        <v>0</v>
      </c>
      <c r="G1473" s="263">
        <v>0</v>
      </c>
      <c r="H1473" s="264">
        <v>0</v>
      </c>
      <c r="I1473" s="264">
        <v>0</v>
      </c>
      <c r="J1473" s="264">
        <v>0</v>
      </c>
      <c r="K1473" s="264">
        <v>0</v>
      </c>
      <c r="L1473" s="264">
        <v>0</v>
      </c>
      <c r="M1473" s="264">
        <v>0</v>
      </c>
      <c r="N1473" s="267">
        <v>0</v>
      </c>
      <c r="O1473" s="266">
        <v>0</v>
      </c>
      <c r="P1473" s="294">
        <v>0.9</v>
      </c>
      <c r="Q1473" s="267">
        <v>0</v>
      </c>
      <c r="R1473" s="267">
        <v>0</v>
      </c>
      <c r="S1473" s="267">
        <v>0</v>
      </c>
      <c r="T1473" s="295">
        <v>0</v>
      </c>
      <c r="U1473" s="266">
        <v>0</v>
      </c>
      <c r="V1473" s="266">
        <v>0</v>
      </c>
      <c r="W1473" s="267">
        <v>0</v>
      </c>
      <c r="X1473" s="267">
        <v>0</v>
      </c>
      <c r="Y1473" s="268">
        <v>0</v>
      </c>
      <c r="Z1473" s="268">
        <v>0</v>
      </c>
      <c r="AA1473" s="295">
        <v>0</v>
      </c>
      <c r="AB1473" s="264">
        <v>0</v>
      </c>
      <c r="AC1473" s="264">
        <v>0</v>
      </c>
      <c r="AD1473" s="264">
        <v>0</v>
      </c>
      <c r="AE1473" s="264">
        <v>0</v>
      </c>
      <c r="AF1473" s="268">
        <v>0</v>
      </c>
      <c r="AG1473" s="268">
        <v>0</v>
      </c>
      <c r="AH1473" s="295">
        <v>0</v>
      </c>
    </row>
    <row r="1474" spans="1:34">
      <c r="A1474" s="315" t="s">
        <v>2706</v>
      </c>
      <c r="B1474" s="321" t="s">
        <v>3372</v>
      </c>
      <c r="C1474" s="293" t="s">
        <v>2738</v>
      </c>
      <c r="D1474" s="321" t="s">
        <v>2739</v>
      </c>
      <c r="E1474" s="263">
        <v>0</v>
      </c>
      <c r="F1474" s="263">
        <v>0</v>
      </c>
      <c r="G1474" s="263">
        <v>0</v>
      </c>
      <c r="H1474" s="264">
        <v>0</v>
      </c>
      <c r="I1474" s="264">
        <v>0</v>
      </c>
      <c r="J1474" s="264">
        <v>0</v>
      </c>
      <c r="K1474" s="264">
        <v>0</v>
      </c>
      <c r="L1474" s="264">
        <v>0</v>
      </c>
      <c r="M1474" s="264">
        <v>0</v>
      </c>
      <c r="N1474" s="267">
        <v>0</v>
      </c>
      <c r="O1474" s="266">
        <v>0</v>
      </c>
      <c r="P1474" s="294">
        <v>0.9</v>
      </c>
      <c r="Q1474" s="267">
        <v>0</v>
      </c>
      <c r="R1474" s="267">
        <v>0</v>
      </c>
      <c r="S1474" s="267">
        <v>0</v>
      </c>
      <c r="T1474" s="295">
        <v>0</v>
      </c>
      <c r="U1474" s="266">
        <v>1</v>
      </c>
      <c r="V1474" s="266">
        <v>1</v>
      </c>
      <c r="W1474" s="267">
        <v>1</v>
      </c>
      <c r="X1474" s="267">
        <v>0</v>
      </c>
      <c r="Y1474" s="268">
        <v>0</v>
      </c>
      <c r="Z1474" s="268">
        <v>0</v>
      </c>
      <c r="AA1474" s="295">
        <v>0</v>
      </c>
      <c r="AB1474" s="264">
        <v>1</v>
      </c>
      <c r="AC1474" s="264">
        <v>1</v>
      </c>
      <c r="AD1474" s="264">
        <v>0</v>
      </c>
      <c r="AE1474" s="264">
        <v>0</v>
      </c>
      <c r="AF1474" s="268">
        <v>1</v>
      </c>
      <c r="AG1474" s="268">
        <v>0</v>
      </c>
      <c r="AH1474" s="295">
        <v>1</v>
      </c>
    </row>
    <row r="1475" spans="1:34">
      <c r="A1475" s="315" t="s">
        <v>2706</v>
      </c>
      <c r="B1475" s="321" t="s">
        <v>3371</v>
      </c>
      <c r="C1475" s="293" t="s">
        <v>2740</v>
      </c>
      <c r="D1475" s="321" t="s">
        <v>2741</v>
      </c>
      <c r="E1475" s="263">
        <v>4</v>
      </c>
      <c r="F1475" s="263">
        <v>0</v>
      </c>
      <c r="G1475" s="263">
        <v>4</v>
      </c>
      <c r="H1475" s="264">
        <v>3</v>
      </c>
      <c r="I1475" s="264">
        <v>0</v>
      </c>
      <c r="J1475" s="264">
        <v>3</v>
      </c>
      <c r="K1475" s="264">
        <v>1</v>
      </c>
      <c r="L1475" s="264">
        <v>0</v>
      </c>
      <c r="M1475" s="264">
        <v>1</v>
      </c>
      <c r="N1475" s="267">
        <v>0</v>
      </c>
      <c r="O1475" s="266">
        <v>0</v>
      </c>
      <c r="P1475" s="294">
        <v>0.9</v>
      </c>
      <c r="Q1475" s="267">
        <v>0</v>
      </c>
      <c r="R1475" s="267">
        <v>0</v>
      </c>
      <c r="S1475" s="267">
        <v>0</v>
      </c>
      <c r="T1475" s="295">
        <v>0</v>
      </c>
      <c r="U1475" s="266">
        <v>64</v>
      </c>
      <c r="V1475" s="266">
        <v>64</v>
      </c>
      <c r="W1475" s="267">
        <v>1</v>
      </c>
      <c r="X1475" s="267">
        <v>1</v>
      </c>
      <c r="Y1475" s="268">
        <v>1</v>
      </c>
      <c r="Z1475" s="268">
        <v>1</v>
      </c>
      <c r="AA1475" s="295">
        <v>0</v>
      </c>
      <c r="AB1475" s="264">
        <v>14</v>
      </c>
      <c r="AC1475" s="264">
        <v>14</v>
      </c>
      <c r="AD1475" s="264">
        <v>11</v>
      </c>
      <c r="AE1475" s="264">
        <v>11</v>
      </c>
      <c r="AF1475" s="268">
        <v>1</v>
      </c>
      <c r="AG1475" s="268">
        <v>1</v>
      </c>
      <c r="AH1475" s="295">
        <v>0</v>
      </c>
    </row>
    <row r="1476" spans="1:34">
      <c r="A1476" s="315" t="s">
        <v>2706</v>
      </c>
      <c r="B1476" s="321" t="s">
        <v>3373</v>
      </c>
      <c r="C1476" s="293" t="s">
        <v>2742</v>
      </c>
      <c r="D1476" s="321" t="s">
        <v>2743</v>
      </c>
      <c r="E1476" s="263">
        <v>0</v>
      </c>
      <c r="F1476" s="263">
        <v>0</v>
      </c>
      <c r="G1476" s="263">
        <v>0</v>
      </c>
      <c r="H1476" s="264">
        <v>0</v>
      </c>
      <c r="I1476" s="264">
        <v>0</v>
      </c>
      <c r="J1476" s="264">
        <v>0</v>
      </c>
      <c r="K1476" s="264">
        <v>0</v>
      </c>
      <c r="L1476" s="264">
        <v>0</v>
      </c>
      <c r="M1476" s="264">
        <v>0</v>
      </c>
      <c r="N1476" s="267">
        <v>0</v>
      </c>
      <c r="O1476" s="266">
        <v>0</v>
      </c>
      <c r="P1476" s="294">
        <v>0.9</v>
      </c>
      <c r="Q1476" s="267">
        <v>0</v>
      </c>
      <c r="R1476" s="267">
        <v>0</v>
      </c>
      <c r="S1476" s="267">
        <v>0</v>
      </c>
      <c r="T1476" s="295">
        <v>0</v>
      </c>
      <c r="U1476" s="266">
        <v>0</v>
      </c>
      <c r="V1476" s="266">
        <v>0</v>
      </c>
      <c r="W1476" s="267">
        <v>0</v>
      </c>
      <c r="X1476" s="267">
        <v>0</v>
      </c>
      <c r="Y1476" s="268">
        <v>0</v>
      </c>
      <c r="Z1476" s="268">
        <v>0</v>
      </c>
      <c r="AA1476" s="295">
        <v>0</v>
      </c>
      <c r="AB1476" s="264">
        <v>0</v>
      </c>
      <c r="AC1476" s="264">
        <v>0</v>
      </c>
      <c r="AD1476" s="264">
        <v>0</v>
      </c>
      <c r="AE1476" s="264">
        <v>0</v>
      </c>
      <c r="AF1476" s="268">
        <v>0</v>
      </c>
      <c r="AG1476" s="268">
        <v>0</v>
      </c>
      <c r="AH1476" s="295">
        <v>0</v>
      </c>
    </row>
    <row r="1477" spans="1:34">
      <c r="A1477" s="315" t="s">
        <v>2706</v>
      </c>
      <c r="B1477" s="321" t="s">
        <v>3371</v>
      </c>
      <c r="C1477" s="293" t="s">
        <v>2744</v>
      </c>
      <c r="D1477" s="321" t="s">
        <v>2745</v>
      </c>
      <c r="E1477" s="263">
        <v>0</v>
      </c>
      <c r="F1477" s="263">
        <v>0</v>
      </c>
      <c r="G1477" s="263">
        <v>0</v>
      </c>
      <c r="H1477" s="264">
        <v>1</v>
      </c>
      <c r="I1477" s="264">
        <v>0</v>
      </c>
      <c r="J1477" s="264">
        <v>1</v>
      </c>
      <c r="K1477" s="264">
        <v>0</v>
      </c>
      <c r="L1477" s="264">
        <v>0</v>
      </c>
      <c r="M1477" s="264">
        <v>0</v>
      </c>
      <c r="N1477" s="267">
        <v>0</v>
      </c>
      <c r="O1477" s="266">
        <v>0</v>
      </c>
      <c r="P1477" s="294">
        <v>0.9</v>
      </c>
      <c r="Q1477" s="267">
        <v>0</v>
      </c>
      <c r="R1477" s="267">
        <v>0</v>
      </c>
      <c r="S1477" s="267">
        <v>0</v>
      </c>
      <c r="T1477" s="295">
        <v>0</v>
      </c>
      <c r="U1477" s="266">
        <v>4</v>
      </c>
      <c r="V1477" s="266">
        <v>4</v>
      </c>
      <c r="W1477" s="267">
        <v>1</v>
      </c>
      <c r="X1477" s="267">
        <v>0</v>
      </c>
      <c r="Y1477" s="268">
        <v>1</v>
      </c>
      <c r="Z1477" s="268">
        <v>0</v>
      </c>
      <c r="AA1477" s="295">
        <v>-1</v>
      </c>
      <c r="AB1477" s="264">
        <v>1</v>
      </c>
      <c r="AC1477" s="264">
        <v>1</v>
      </c>
      <c r="AD1477" s="264">
        <v>1</v>
      </c>
      <c r="AE1477" s="264">
        <v>1</v>
      </c>
      <c r="AF1477" s="268">
        <v>1</v>
      </c>
      <c r="AG1477" s="268">
        <v>1</v>
      </c>
      <c r="AH1477" s="295">
        <v>0</v>
      </c>
    </row>
    <row r="1478" spans="1:34">
      <c r="A1478" s="315" t="s">
        <v>2706</v>
      </c>
      <c r="B1478" s="321" t="s">
        <v>3375</v>
      </c>
      <c r="C1478" s="293" t="s">
        <v>2746</v>
      </c>
      <c r="D1478" s="321" t="s">
        <v>2747</v>
      </c>
      <c r="E1478" s="263">
        <v>0</v>
      </c>
      <c r="F1478" s="263">
        <v>0</v>
      </c>
      <c r="G1478" s="263">
        <v>0</v>
      </c>
      <c r="H1478" s="264">
        <v>0</v>
      </c>
      <c r="I1478" s="264">
        <v>0</v>
      </c>
      <c r="J1478" s="264">
        <v>0</v>
      </c>
      <c r="K1478" s="264">
        <v>0</v>
      </c>
      <c r="L1478" s="264">
        <v>0</v>
      </c>
      <c r="M1478" s="264">
        <v>0</v>
      </c>
      <c r="N1478" s="267">
        <v>0</v>
      </c>
      <c r="O1478" s="266">
        <v>0</v>
      </c>
      <c r="P1478" s="294">
        <v>0.9</v>
      </c>
      <c r="Q1478" s="267">
        <v>0</v>
      </c>
      <c r="R1478" s="267">
        <v>0</v>
      </c>
      <c r="S1478" s="267">
        <v>0</v>
      </c>
      <c r="T1478" s="295">
        <v>0</v>
      </c>
      <c r="U1478" s="266">
        <v>0</v>
      </c>
      <c r="V1478" s="266">
        <v>0</v>
      </c>
      <c r="W1478" s="267">
        <v>0</v>
      </c>
      <c r="X1478" s="267">
        <v>0</v>
      </c>
      <c r="Y1478" s="268">
        <v>0</v>
      </c>
      <c r="Z1478" s="268">
        <v>0</v>
      </c>
      <c r="AA1478" s="295">
        <v>0</v>
      </c>
      <c r="AB1478" s="264">
        <v>0</v>
      </c>
      <c r="AC1478" s="264">
        <v>0</v>
      </c>
      <c r="AD1478" s="264">
        <v>0</v>
      </c>
      <c r="AE1478" s="264">
        <v>0</v>
      </c>
      <c r="AF1478" s="268">
        <v>0</v>
      </c>
      <c r="AG1478" s="268">
        <v>0</v>
      </c>
      <c r="AH1478" s="295">
        <v>0</v>
      </c>
    </row>
    <row r="1479" spans="1:34">
      <c r="A1479" s="315" t="s">
        <v>2706</v>
      </c>
      <c r="B1479" s="321" t="s">
        <v>3372</v>
      </c>
      <c r="C1479" s="293" t="s">
        <v>2748</v>
      </c>
      <c r="D1479" s="321" t="s">
        <v>2749</v>
      </c>
      <c r="E1479" s="263">
        <v>0</v>
      </c>
      <c r="F1479" s="263">
        <v>0</v>
      </c>
      <c r="G1479" s="263">
        <v>0</v>
      </c>
      <c r="H1479" s="264">
        <v>0</v>
      </c>
      <c r="I1479" s="264">
        <v>0</v>
      </c>
      <c r="J1479" s="264">
        <v>0</v>
      </c>
      <c r="K1479" s="264">
        <v>0</v>
      </c>
      <c r="L1479" s="264">
        <v>0</v>
      </c>
      <c r="M1479" s="264">
        <v>0</v>
      </c>
      <c r="N1479" s="267">
        <v>0</v>
      </c>
      <c r="O1479" s="266">
        <v>0</v>
      </c>
      <c r="P1479" s="294">
        <v>0.9</v>
      </c>
      <c r="Q1479" s="267">
        <v>0</v>
      </c>
      <c r="R1479" s="267">
        <v>0</v>
      </c>
      <c r="S1479" s="267">
        <v>0</v>
      </c>
      <c r="T1479" s="295">
        <v>0</v>
      </c>
      <c r="U1479" s="266">
        <v>0</v>
      </c>
      <c r="V1479" s="266">
        <v>0</v>
      </c>
      <c r="W1479" s="267">
        <v>0</v>
      </c>
      <c r="X1479" s="267">
        <v>0</v>
      </c>
      <c r="Y1479" s="268">
        <v>0</v>
      </c>
      <c r="Z1479" s="268">
        <v>0</v>
      </c>
      <c r="AA1479" s="295">
        <v>0</v>
      </c>
      <c r="AB1479" s="264">
        <v>0</v>
      </c>
      <c r="AC1479" s="264">
        <v>0</v>
      </c>
      <c r="AD1479" s="264">
        <v>0</v>
      </c>
      <c r="AE1479" s="264">
        <v>0</v>
      </c>
      <c r="AF1479" s="268">
        <v>0</v>
      </c>
      <c r="AG1479" s="268">
        <v>0</v>
      </c>
      <c r="AH1479" s="295">
        <v>0</v>
      </c>
    </row>
    <row r="1480" spans="1:34">
      <c r="A1480" s="315" t="s">
        <v>2706</v>
      </c>
      <c r="B1480" s="321" t="s">
        <v>3371</v>
      </c>
      <c r="C1480" s="293" t="s">
        <v>2750</v>
      </c>
      <c r="D1480" s="321" t="s">
        <v>2751</v>
      </c>
      <c r="E1480" s="263">
        <v>6</v>
      </c>
      <c r="F1480" s="263">
        <v>0</v>
      </c>
      <c r="G1480" s="263">
        <v>3</v>
      </c>
      <c r="H1480" s="264">
        <v>0</v>
      </c>
      <c r="I1480" s="264">
        <v>0</v>
      </c>
      <c r="J1480" s="264">
        <v>0</v>
      </c>
      <c r="K1480" s="264">
        <v>0</v>
      </c>
      <c r="L1480" s="264">
        <v>0</v>
      </c>
      <c r="M1480" s="264">
        <v>0</v>
      </c>
      <c r="N1480" s="267">
        <v>0</v>
      </c>
      <c r="O1480" s="266">
        <v>0</v>
      </c>
      <c r="P1480" s="294">
        <v>0.9</v>
      </c>
      <c r="Q1480" s="267">
        <v>0</v>
      </c>
      <c r="R1480" s="267">
        <v>0</v>
      </c>
      <c r="S1480" s="267">
        <v>0</v>
      </c>
      <c r="T1480" s="295">
        <v>0</v>
      </c>
      <c r="U1480" s="266">
        <v>145</v>
      </c>
      <c r="V1480" s="266">
        <v>105</v>
      </c>
      <c r="W1480" s="267">
        <v>0.724137931034483</v>
      </c>
      <c r="X1480" s="267">
        <v>0.5</v>
      </c>
      <c r="Y1480" s="268">
        <v>0</v>
      </c>
      <c r="Z1480" s="268">
        <v>0</v>
      </c>
      <c r="AA1480" s="295">
        <v>0.5</v>
      </c>
      <c r="AB1480" s="264">
        <v>19</v>
      </c>
      <c r="AC1480" s="264">
        <v>16</v>
      </c>
      <c r="AD1480" s="264">
        <v>23</v>
      </c>
      <c r="AE1480" s="264">
        <v>23</v>
      </c>
      <c r="AF1480" s="268">
        <v>0.842105263157895</v>
      </c>
      <c r="AG1480" s="268">
        <v>1</v>
      </c>
      <c r="AH1480" s="295">
        <v>-0.157894736842105</v>
      </c>
    </row>
    <row r="1481" spans="1:34">
      <c r="A1481" s="315" t="s">
        <v>2706</v>
      </c>
      <c r="B1481" s="321" t="s">
        <v>3373</v>
      </c>
      <c r="C1481" s="293" t="s">
        <v>2752</v>
      </c>
      <c r="D1481" s="321" t="s">
        <v>2753</v>
      </c>
      <c r="E1481" s="263">
        <v>0</v>
      </c>
      <c r="F1481" s="263">
        <v>0</v>
      </c>
      <c r="G1481" s="263">
        <v>0</v>
      </c>
      <c r="H1481" s="264">
        <v>0</v>
      </c>
      <c r="I1481" s="264">
        <v>0</v>
      </c>
      <c r="J1481" s="264">
        <v>0</v>
      </c>
      <c r="K1481" s="264">
        <v>0</v>
      </c>
      <c r="L1481" s="264">
        <v>0</v>
      </c>
      <c r="M1481" s="264">
        <v>0</v>
      </c>
      <c r="N1481" s="267">
        <v>0</v>
      </c>
      <c r="O1481" s="266">
        <v>0</v>
      </c>
      <c r="P1481" s="294">
        <v>0.9</v>
      </c>
      <c r="Q1481" s="267">
        <v>0</v>
      </c>
      <c r="R1481" s="267">
        <v>0</v>
      </c>
      <c r="S1481" s="267">
        <v>0</v>
      </c>
      <c r="T1481" s="295">
        <v>0</v>
      </c>
      <c r="U1481" s="266">
        <v>0</v>
      </c>
      <c r="V1481" s="266">
        <v>0</v>
      </c>
      <c r="W1481" s="267">
        <v>0</v>
      </c>
      <c r="X1481" s="267">
        <v>0</v>
      </c>
      <c r="Y1481" s="268">
        <v>0</v>
      </c>
      <c r="Z1481" s="268">
        <v>0</v>
      </c>
      <c r="AA1481" s="295">
        <v>0</v>
      </c>
      <c r="AB1481" s="264">
        <v>0</v>
      </c>
      <c r="AC1481" s="264">
        <v>0</v>
      </c>
      <c r="AD1481" s="264">
        <v>0</v>
      </c>
      <c r="AE1481" s="264">
        <v>0</v>
      </c>
      <c r="AF1481" s="268">
        <v>0</v>
      </c>
      <c r="AG1481" s="268">
        <v>0</v>
      </c>
      <c r="AH1481" s="295">
        <v>0</v>
      </c>
    </row>
    <row r="1482" spans="1:34">
      <c r="A1482" s="315" t="s">
        <v>2706</v>
      </c>
      <c r="B1482" s="321" t="s">
        <v>3373</v>
      </c>
      <c r="C1482" s="293" t="s">
        <v>2754</v>
      </c>
      <c r="D1482" s="321" t="s">
        <v>2755</v>
      </c>
      <c r="E1482" s="263">
        <v>0</v>
      </c>
      <c r="F1482" s="263">
        <v>0</v>
      </c>
      <c r="G1482" s="263">
        <v>0</v>
      </c>
      <c r="H1482" s="264">
        <v>0</v>
      </c>
      <c r="I1482" s="264">
        <v>0</v>
      </c>
      <c r="J1482" s="264">
        <v>0</v>
      </c>
      <c r="K1482" s="264">
        <v>0</v>
      </c>
      <c r="L1482" s="264">
        <v>0</v>
      </c>
      <c r="M1482" s="264">
        <v>0</v>
      </c>
      <c r="N1482" s="267">
        <v>0</v>
      </c>
      <c r="O1482" s="266">
        <v>0</v>
      </c>
      <c r="P1482" s="294">
        <v>0.9</v>
      </c>
      <c r="Q1482" s="267">
        <v>0</v>
      </c>
      <c r="R1482" s="267">
        <v>0</v>
      </c>
      <c r="S1482" s="267">
        <v>0</v>
      </c>
      <c r="T1482" s="295">
        <v>0</v>
      </c>
      <c r="U1482" s="266">
        <v>1</v>
      </c>
      <c r="V1482" s="266">
        <v>1</v>
      </c>
      <c r="W1482" s="267">
        <v>1</v>
      </c>
      <c r="X1482" s="267">
        <v>0</v>
      </c>
      <c r="Y1482" s="268">
        <v>0</v>
      </c>
      <c r="Z1482" s="268">
        <v>0</v>
      </c>
      <c r="AA1482" s="295">
        <v>0</v>
      </c>
      <c r="AB1482" s="264">
        <v>0</v>
      </c>
      <c r="AC1482" s="264">
        <v>0</v>
      </c>
      <c r="AD1482" s="264">
        <v>0</v>
      </c>
      <c r="AE1482" s="264">
        <v>0</v>
      </c>
      <c r="AF1482" s="268">
        <v>0</v>
      </c>
      <c r="AG1482" s="268">
        <v>0</v>
      </c>
      <c r="AH1482" s="295">
        <v>0</v>
      </c>
    </row>
    <row r="1483" spans="1:34">
      <c r="A1483" s="315" t="s">
        <v>2706</v>
      </c>
      <c r="B1483" s="321" t="s">
        <v>3375</v>
      </c>
      <c r="C1483" s="293" t="s">
        <v>2756</v>
      </c>
      <c r="D1483" s="321" t="s">
        <v>2757</v>
      </c>
      <c r="E1483" s="263">
        <v>0</v>
      </c>
      <c r="F1483" s="263">
        <v>0</v>
      </c>
      <c r="G1483" s="263">
        <v>0</v>
      </c>
      <c r="H1483" s="264">
        <v>0</v>
      </c>
      <c r="I1483" s="264">
        <v>0</v>
      </c>
      <c r="J1483" s="264">
        <v>0</v>
      </c>
      <c r="K1483" s="264">
        <v>0</v>
      </c>
      <c r="L1483" s="264">
        <v>0</v>
      </c>
      <c r="M1483" s="264">
        <v>0</v>
      </c>
      <c r="N1483" s="267">
        <v>0</v>
      </c>
      <c r="O1483" s="266">
        <v>0</v>
      </c>
      <c r="P1483" s="294">
        <v>0.9</v>
      </c>
      <c r="Q1483" s="267">
        <v>0</v>
      </c>
      <c r="R1483" s="267">
        <v>0</v>
      </c>
      <c r="S1483" s="267">
        <v>0</v>
      </c>
      <c r="T1483" s="295">
        <v>0</v>
      </c>
      <c r="U1483" s="266">
        <v>2</v>
      </c>
      <c r="V1483" s="266">
        <v>2</v>
      </c>
      <c r="W1483" s="267">
        <v>1</v>
      </c>
      <c r="X1483" s="267">
        <v>0</v>
      </c>
      <c r="Y1483" s="268">
        <v>0</v>
      </c>
      <c r="Z1483" s="268">
        <v>0</v>
      </c>
      <c r="AA1483" s="295">
        <v>0</v>
      </c>
      <c r="AB1483" s="264">
        <v>0</v>
      </c>
      <c r="AC1483" s="264">
        <v>0</v>
      </c>
      <c r="AD1483" s="264">
        <v>0</v>
      </c>
      <c r="AE1483" s="264">
        <v>0</v>
      </c>
      <c r="AF1483" s="268">
        <v>0</v>
      </c>
      <c r="AG1483" s="268">
        <v>0</v>
      </c>
      <c r="AH1483" s="295">
        <v>0</v>
      </c>
    </row>
    <row r="1484" spans="1:34">
      <c r="A1484" s="315" t="s">
        <v>2706</v>
      </c>
      <c r="B1484" s="321" t="s">
        <v>3374</v>
      </c>
      <c r="C1484" s="293" t="s">
        <v>2758</v>
      </c>
      <c r="D1484" s="321" t="s">
        <v>2759</v>
      </c>
      <c r="E1484" s="263">
        <v>0</v>
      </c>
      <c r="F1484" s="263">
        <v>0</v>
      </c>
      <c r="G1484" s="263">
        <v>0</v>
      </c>
      <c r="H1484" s="264">
        <v>0</v>
      </c>
      <c r="I1484" s="264">
        <v>0</v>
      </c>
      <c r="J1484" s="264">
        <v>0</v>
      </c>
      <c r="K1484" s="264">
        <v>0</v>
      </c>
      <c r="L1484" s="264">
        <v>0</v>
      </c>
      <c r="M1484" s="264">
        <v>0</v>
      </c>
      <c r="N1484" s="267">
        <v>0.0833333333333333</v>
      </c>
      <c r="O1484" s="266">
        <v>2</v>
      </c>
      <c r="P1484" s="294">
        <v>0.9</v>
      </c>
      <c r="Q1484" s="267">
        <v>0</v>
      </c>
      <c r="R1484" s="267">
        <v>0</v>
      </c>
      <c r="S1484" s="267">
        <v>0</v>
      </c>
      <c r="T1484" s="295">
        <v>0</v>
      </c>
      <c r="U1484" s="266">
        <v>24</v>
      </c>
      <c r="V1484" s="266">
        <v>21</v>
      </c>
      <c r="W1484" s="267">
        <v>0.875</v>
      </c>
      <c r="X1484" s="267">
        <v>0</v>
      </c>
      <c r="Y1484" s="268">
        <v>0</v>
      </c>
      <c r="Z1484" s="268">
        <v>0</v>
      </c>
      <c r="AA1484" s="295">
        <v>0</v>
      </c>
      <c r="AB1484" s="264">
        <v>0</v>
      </c>
      <c r="AC1484" s="264">
        <v>0</v>
      </c>
      <c r="AD1484" s="264">
        <v>10</v>
      </c>
      <c r="AE1484" s="264">
        <v>10</v>
      </c>
      <c r="AF1484" s="268">
        <v>0</v>
      </c>
      <c r="AG1484" s="268">
        <v>1</v>
      </c>
      <c r="AH1484" s="295">
        <v>-1</v>
      </c>
    </row>
    <row r="1485" spans="1:34">
      <c r="A1485" s="315" t="s">
        <v>2706</v>
      </c>
      <c r="B1485" s="321" t="s">
        <v>3375</v>
      </c>
      <c r="C1485" s="293" t="s">
        <v>2760</v>
      </c>
      <c r="D1485" s="321" t="s">
        <v>2761</v>
      </c>
      <c r="E1485" s="263">
        <v>0</v>
      </c>
      <c r="F1485" s="263">
        <v>0</v>
      </c>
      <c r="G1485" s="263">
        <v>0</v>
      </c>
      <c r="H1485" s="264">
        <v>0</v>
      </c>
      <c r="I1485" s="264">
        <v>0</v>
      </c>
      <c r="J1485" s="264">
        <v>0</v>
      </c>
      <c r="K1485" s="264">
        <v>1</v>
      </c>
      <c r="L1485" s="264">
        <v>0</v>
      </c>
      <c r="M1485" s="264">
        <v>1</v>
      </c>
      <c r="N1485" s="267">
        <v>0</v>
      </c>
      <c r="O1485" s="266">
        <v>0</v>
      </c>
      <c r="P1485" s="294">
        <v>0.9</v>
      </c>
      <c r="Q1485" s="267">
        <v>0</v>
      </c>
      <c r="R1485" s="267">
        <v>0</v>
      </c>
      <c r="S1485" s="267">
        <v>0</v>
      </c>
      <c r="T1485" s="295">
        <v>0</v>
      </c>
      <c r="U1485" s="266">
        <v>1</v>
      </c>
      <c r="V1485" s="266">
        <v>1</v>
      </c>
      <c r="W1485" s="267">
        <v>1</v>
      </c>
      <c r="X1485" s="267">
        <v>0</v>
      </c>
      <c r="Y1485" s="268">
        <v>0</v>
      </c>
      <c r="Z1485" s="268">
        <v>1</v>
      </c>
      <c r="AA1485" s="295">
        <v>0</v>
      </c>
      <c r="AB1485" s="264">
        <v>1</v>
      </c>
      <c r="AC1485" s="264">
        <v>1</v>
      </c>
      <c r="AD1485" s="264">
        <v>0</v>
      </c>
      <c r="AE1485" s="264">
        <v>0</v>
      </c>
      <c r="AF1485" s="268">
        <v>1</v>
      </c>
      <c r="AG1485" s="268">
        <v>0</v>
      </c>
      <c r="AH1485" s="295">
        <v>1</v>
      </c>
    </row>
    <row r="1486" spans="1:34">
      <c r="A1486" s="315" t="s">
        <v>2706</v>
      </c>
      <c r="B1486" s="321" t="s">
        <v>3371</v>
      </c>
      <c r="C1486" s="293" t="s">
        <v>2762</v>
      </c>
      <c r="D1486" s="321" t="s">
        <v>2763</v>
      </c>
      <c r="E1486" s="263">
        <v>2</v>
      </c>
      <c r="F1486" s="263">
        <v>0</v>
      </c>
      <c r="G1486" s="263">
        <v>1</v>
      </c>
      <c r="H1486" s="264">
        <v>2</v>
      </c>
      <c r="I1486" s="264">
        <v>0</v>
      </c>
      <c r="J1486" s="264">
        <v>2</v>
      </c>
      <c r="K1486" s="264">
        <v>0</v>
      </c>
      <c r="L1486" s="264">
        <v>0</v>
      </c>
      <c r="M1486" s="264">
        <v>0</v>
      </c>
      <c r="N1486" s="267">
        <v>0</v>
      </c>
      <c r="O1486" s="266">
        <v>0</v>
      </c>
      <c r="P1486" s="294">
        <v>0.9</v>
      </c>
      <c r="Q1486" s="267">
        <v>0</v>
      </c>
      <c r="R1486" s="267">
        <v>0</v>
      </c>
      <c r="S1486" s="267">
        <v>0</v>
      </c>
      <c r="T1486" s="295">
        <v>0</v>
      </c>
      <c r="U1486" s="266">
        <v>7</v>
      </c>
      <c r="V1486" s="266">
        <v>6</v>
      </c>
      <c r="W1486" s="267">
        <v>0.857142857142857</v>
      </c>
      <c r="X1486" s="267">
        <v>0.5</v>
      </c>
      <c r="Y1486" s="268">
        <v>1</v>
      </c>
      <c r="Z1486" s="268">
        <v>0</v>
      </c>
      <c r="AA1486" s="295">
        <v>-0.5</v>
      </c>
      <c r="AB1486" s="264">
        <v>5</v>
      </c>
      <c r="AC1486" s="264">
        <v>4</v>
      </c>
      <c r="AD1486" s="264">
        <v>1</v>
      </c>
      <c r="AE1486" s="264">
        <v>1</v>
      </c>
      <c r="AF1486" s="268">
        <v>0.8</v>
      </c>
      <c r="AG1486" s="268">
        <v>1</v>
      </c>
      <c r="AH1486" s="295">
        <v>-0.2</v>
      </c>
    </row>
    <row r="1487" spans="1:34">
      <c r="A1487" s="315" t="s">
        <v>2706</v>
      </c>
      <c r="B1487" s="321" t="s">
        <v>3373</v>
      </c>
      <c r="C1487" s="293" t="s">
        <v>2764</v>
      </c>
      <c r="D1487" s="321" t="s">
        <v>2765</v>
      </c>
      <c r="E1487" s="263">
        <v>0</v>
      </c>
      <c r="F1487" s="263">
        <v>0</v>
      </c>
      <c r="G1487" s="263">
        <v>0</v>
      </c>
      <c r="H1487" s="264">
        <v>0</v>
      </c>
      <c r="I1487" s="264">
        <v>0</v>
      </c>
      <c r="J1487" s="264">
        <v>0</v>
      </c>
      <c r="K1487" s="264">
        <v>0</v>
      </c>
      <c r="L1487" s="264">
        <v>0</v>
      </c>
      <c r="M1487" s="264">
        <v>0</v>
      </c>
      <c r="N1487" s="267">
        <v>0</v>
      </c>
      <c r="O1487" s="266">
        <v>0</v>
      </c>
      <c r="P1487" s="294">
        <v>0.9</v>
      </c>
      <c r="Q1487" s="267">
        <v>0</v>
      </c>
      <c r="R1487" s="267">
        <v>0</v>
      </c>
      <c r="S1487" s="267">
        <v>0</v>
      </c>
      <c r="T1487" s="295">
        <v>0</v>
      </c>
      <c r="U1487" s="266">
        <v>0</v>
      </c>
      <c r="V1487" s="266">
        <v>0</v>
      </c>
      <c r="W1487" s="267">
        <v>0</v>
      </c>
      <c r="X1487" s="267">
        <v>0</v>
      </c>
      <c r="Y1487" s="268">
        <v>0</v>
      </c>
      <c r="Z1487" s="268">
        <v>0</v>
      </c>
      <c r="AA1487" s="295">
        <v>0</v>
      </c>
      <c r="AB1487" s="264">
        <v>0</v>
      </c>
      <c r="AC1487" s="264">
        <v>0</v>
      </c>
      <c r="AD1487" s="264">
        <v>0</v>
      </c>
      <c r="AE1487" s="264">
        <v>0</v>
      </c>
      <c r="AF1487" s="268">
        <v>0</v>
      </c>
      <c r="AG1487" s="268">
        <v>0</v>
      </c>
      <c r="AH1487" s="295">
        <v>0</v>
      </c>
    </row>
    <row r="1488" spans="1:34">
      <c r="A1488" s="315" t="s">
        <v>2706</v>
      </c>
      <c r="B1488" s="321" t="s">
        <v>3371</v>
      </c>
      <c r="C1488" s="293" t="s">
        <v>2766</v>
      </c>
      <c r="D1488" s="321" t="s">
        <v>2767</v>
      </c>
      <c r="E1488" s="263">
        <v>17</v>
      </c>
      <c r="F1488" s="263">
        <v>0</v>
      </c>
      <c r="G1488" s="263">
        <v>17</v>
      </c>
      <c r="H1488" s="264">
        <v>11</v>
      </c>
      <c r="I1488" s="264">
        <v>0</v>
      </c>
      <c r="J1488" s="264">
        <v>10</v>
      </c>
      <c r="K1488" s="264">
        <v>6</v>
      </c>
      <c r="L1488" s="264">
        <v>0</v>
      </c>
      <c r="M1488" s="264">
        <v>6</v>
      </c>
      <c r="N1488" s="267">
        <v>0</v>
      </c>
      <c r="O1488" s="266">
        <v>0</v>
      </c>
      <c r="P1488" s="294">
        <v>0.9</v>
      </c>
      <c r="Q1488" s="267">
        <v>0</v>
      </c>
      <c r="R1488" s="267">
        <v>0</v>
      </c>
      <c r="S1488" s="267">
        <v>0</v>
      </c>
      <c r="T1488" s="295">
        <v>0</v>
      </c>
      <c r="U1488" s="266">
        <v>272</v>
      </c>
      <c r="V1488" s="266">
        <v>265</v>
      </c>
      <c r="W1488" s="267">
        <v>0.974264705882353</v>
      </c>
      <c r="X1488" s="267">
        <v>1</v>
      </c>
      <c r="Y1488" s="268">
        <v>0.909090909090909</v>
      </c>
      <c r="Z1488" s="268">
        <v>1</v>
      </c>
      <c r="AA1488" s="295">
        <v>0.0909090909090909</v>
      </c>
      <c r="AB1488" s="264">
        <v>59</v>
      </c>
      <c r="AC1488" s="264">
        <v>56</v>
      </c>
      <c r="AD1488" s="264">
        <v>53</v>
      </c>
      <c r="AE1488" s="264">
        <v>53</v>
      </c>
      <c r="AF1488" s="268">
        <v>0.949152542372881</v>
      </c>
      <c r="AG1488" s="268">
        <v>1</v>
      </c>
      <c r="AH1488" s="295">
        <v>-0.0508474576271186</v>
      </c>
    </row>
    <row r="1489" spans="1:34">
      <c r="A1489" s="315" t="s">
        <v>2706</v>
      </c>
      <c r="B1489" s="321" t="s">
        <v>3371</v>
      </c>
      <c r="C1489" s="293" t="s">
        <v>2768</v>
      </c>
      <c r="D1489" s="321" t="s">
        <v>2769</v>
      </c>
      <c r="E1489" s="263">
        <v>0</v>
      </c>
      <c r="F1489" s="263">
        <v>0</v>
      </c>
      <c r="G1489" s="263">
        <v>0</v>
      </c>
      <c r="H1489" s="264">
        <v>0</v>
      </c>
      <c r="I1489" s="264">
        <v>0</v>
      </c>
      <c r="J1489" s="264">
        <v>0</v>
      </c>
      <c r="K1489" s="264">
        <v>0</v>
      </c>
      <c r="L1489" s="264">
        <v>0</v>
      </c>
      <c r="M1489" s="264">
        <v>0</v>
      </c>
      <c r="N1489" s="267">
        <v>0</v>
      </c>
      <c r="O1489" s="266">
        <v>0</v>
      </c>
      <c r="P1489" s="294">
        <v>0.9</v>
      </c>
      <c r="Q1489" s="267">
        <v>0</v>
      </c>
      <c r="R1489" s="267">
        <v>0</v>
      </c>
      <c r="S1489" s="267">
        <v>0</v>
      </c>
      <c r="T1489" s="295">
        <v>0</v>
      </c>
      <c r="U1489" s="266">
        <v>5</v>
      </c>
      <c r="V1489" s="266">
        <v>5</v>
      </c>
      <c r="W1489" s="267">
        <v>1</v>
      </c>
      <c r="X1489" s="267">
        <v>0</v>
      </c>
      <c r="Y1489" s="268">
        <v>0</v>
      </c>
      <c r="Z1489" s="268">
        <v>0</v>
      </c>
      <c r="AA1489" s="295">
        <v>0</v>
      </c>
      <c r="AB1489" s="264">
        <v>2</v>
      </c>
      <c r="AC1489" s="264">
        <v>2</v>
      </c>
      <c r="AD1489" s="264">
        <v>2</v>
      </c>
      <c r="AE1489" s="264">
        <v>2</v>
      </c>
      <c r="AF1489" s="268">
        <v>1</v>
      </c>
      <c r="AG1489" s="268">
        <v>1</v>
      </c>
      <c r="AH1489" s="295">
        <v>0</v>
      </c>
    </row>
    <row r="1490" spans="1:34">
      <c r="A1490" s="315" t="s">
        <v>2706</v>
      </c>
      <c r="B1490" s="321" t="s">
        <v>3373</v>
      </c>
      <c r="C1490" s="293" t="s">
        <v>2770</v>
      </c>
      <c r="D1490" s="321" t="s">
        <v>2771</v>
      </c>
      <c r="E1490" s="263">
        <v>0</v>
      </c>
      <c r="F1490" s="263">
        <v>0</v>
      </c>
      <c r="G1490" s="263">
        <v>0</v>
      </c>
      <c r="H1490" s="264">
        <v>0</v>
      </c>
      <c r="I1490" s="264">
        <v>0</v>
      </c>
      <c r="J1490" s="264">
        <v>0</v>
      </c>
      <c r="K1490" s="264">
        <v>0</v>
      </c>
      <c r="L1490" s="264">
        <v>0</v>
      </c>
      <c r="M1490" s="264">
        <v>0</v>
      </c>
      <c r="N1490" s="267">
        <v>0</v>
      </c>
      <c r="O1490" s="266">
        <v>0</v>
      </c>
      <c r="P1490" s="294">
        <v>0.9</v>
      </c>
      <c r="Q1490" s="267">
        <v>0</v>
      </c>
      <c r="R1490" s="267">
        <v>0</v>
      </c>
      <c r="S1490" s="267">
        <v>0</v>
      </c>
      <c r="T1490" s="295">
        <v>0</v>
      </c>
      <c r="U1490" s="266">
        <v>0</v>
      </c>
      <c r="V1490" s="266">
        <v>0</v>
      </c>
      <c r="W1490" s="267">
        <v>0</v>
      </c>
      <c r="X1490" s="267">
        <v>0</v>
      </c>
      <c r="Y1490" s="268">
        <v>0</v>
      </c>
      <c r="Z1490" s="268">
        <v>0</v>
      </c>
      <c r="AA1490" s="295">
        <v>0</v>
      </c>
      <c r="AB1490" s="264">
        <v>0</v>
      </c>
      <c r="AC1490" s="264">
        <v>0</v>
      </c>
      <c r="AD1490" s="264">
        <v>0</v>
      </c>
      <c r="AE1490" s="264">
        <v>0</v>
      </c>
      <c r="AF1490" s="268">
        <v>0</v>
      </c>
      <c r="AG1490" s="268">
        <v>0</v>
      </c>
      <c r="AH1490" s="295">
        <v>0</v>
      </c>
    </row>
    <row r="1491" spans="1:34">
      <c r="A1491" s="315" t="s">
        <v>2706</v>
      </c>
      <c r="B1491" s="321" t="s">
        <v>3373</v>
      </c>
      <c r="C1491" s="293" t="s">
        <v>2772</v>
      </c>
      <c r="D1491" s="321" t="s">
        <v>2773</v>
      </c>
      <c r="E1491" s="263">
        <v>0</v>
      </c>
      <c r="F1491" s="263">
        <v>0</v>
      </c>
      <c r="G1491" s="263">
        <v>0</v>
      </c>
      <c r="H1491" s="264">
        <v>0</v>
      </c>
      <c r="I1491" s="264">
        <v>0</v>
      </c>
      <c r="J1491" s="264">
        <v>0</v>
      </c>
      <c r="K1491" s="264">
        <v>0</v>
      </c>
      <c r="L1491" s="264">
        <v>0</v>
      </c>
      <c r="M1491" s="264">
        <v>0</v>
      </c>
      <c r="N1491" s="267">
        <v>0</v>
      </c>
      <c r="O1491" s="266">
        <v>0</v>
      </c>
      <c r="P1491" s="294">
        <v>0.9</v>
      </c>
      <c r="Q1491" s="267">
        <v>0</v>
      </c>
      <c r="R1491" s="267">
        <v>0</v>
      </c>
      <c r="S1491" s="267">
        <v>0</v>
      </c>
      <c r="T1491" s="295">
        <v>0</v>
      </c>
      <c r="U1491" s="266">
        <v>0</v>
      </c>
      <c r="V1491" s="266">
        <v>0</v>
      </c>
      <c r="W1491" s="267">
        <v>0</v>
      </c>
      <c r="X1491" s="267">
        <v>0</v>
      </c>
      <c r="Y1491" s="268">
        <v>0</v>
      </c>
      <c r="Z1491" s="268">
        <v>0</v>
      </c>
      <c r="AA1491" s="295">
        <v>0</v>
      </c>
      <c r="AB1491" s="264">
        <v>0</v>
      </c>
      <c r="AC1491" s="264">
        <v>0</v>
      </c>
      <c r="AD1491" s="264">
        <v>0</v>
      </c>
      <c r="AE1491" s="264">
        <v>0</v>
      </c>
      <c r="AF1491" s="268">
        <v>0</v>
      </c>
      <c r="AG1491" s="268">
        <v>0</v>
      </c>
      <c r="AH1491" s="295">
        <v>0</v>
      </c>
    </row>
    <row r="1492" spans="1:34">
      <c r="A1492" s="315" t="s">
        <v>2706</v>
      </c>
      <c r="B1492" s="321" t="s">
        <v>3371</v>
      </c>
      <c r="C1492" s="293" t="s">
        <v>2774</v>
      </c>
      <c r="D1492" s="321" t="s">
        <v>2775</v>
      </c>
      <c r="E1492" s="263">
        <v>0</v>
      </c>
      <c r="F1492" s="263">
        <v>0</v>
      </c>
      <c r="G1492" s="263">
        <v>0</v>
      </c>
      <c r="H1492" s="264">
        <v>0</v>
      </c>
      <c r="I1492" s="264">
        <v>0</v>
      </c>
      <c r="J1492" s="264">
        <v>0</v>
      </c>
      <c r="K1492" s="264">
        <v>0</v>
      </c>
      <c r="L1492" s="264">
        <v>0</v>
      </c>
      <c r="M1492" s="264">
        <v>0</v>
      </c>
      <c r="N1492" s="267">
        <v>0</v>
      </c>
      <c r="O1492" s="266">
        <v>0</v>
      </c>
      <c r="P1492" s="294">
        <v>0.9</v>
      </c>
      <c r="Q1492" s="267">
        <v>0</v>
      </c>
      <c r="R1492" s="267">
        <v>0</v>
      </c>
      <c r="S1492" s="267">
        <v>0</v>
      </c>
      <c r="T1492" s="295">
        <v>0</v>
      </c>
      <c r="U1492" s="266">
        <v>0</v>
      </c>
      <c r="V1492" s="266">
        <v>0</v>
      </c>
      <c r="W1492" s="267">
        <v>0</v>
      </c>
      <c r="X1492" s="267">
        <v>0</v>
      </c>
      <c r="Y1492" s="268">
        <v>0</v>
      </c>
      <c r="Z1492" s="268">
        <v>0</v>
      </c>
      <c r="AA1492" s="295">
        <v>0</v>
      </c>
      <c r="AB1492" s="264">
        <v>0</v>
      </c>
      <c r="AC1492" s="264">
        <v>0</v>
      </c>
      <c r="AD1492" s="264">
        <v>0</v>
      </c>
      <c r="AE1492" s="264">
        <v>0</v>
      </c>
      <c r="AF1492" s="268">
        <v>0</v>
      </c>
      <c r="AG1492" s="268">
        <v>0</v>
      </c>
      <c r="AH1492" s="295">
        <v>0</v>
      </c>
    </row>
    <row r="1493" spans="1:34">
      <c r="A1493" s="315" t="s">
        <v>2706</v>
      </c>
      <c r="B1493" s="321" t="s">
        <v>3371</v>
      </c>
      <c r="C1493" s="293" t="s">
        <v>2776</v>
      </c>
      <c r="D1493" s="321" t="s">
        <v>2777</v>
      </c>
      <c r="E1493" s="263">
        <v>1</v>
      </c>
      <c r="F1493" s="263">
        <v>0</v>
      </c>
      <c r="G1493" s="263">
        <v>1</v>
      </c>
      <c r="H1493" s="264">
        <v>0</v>
      </c>
      <c r="I1493" s="264">
        <v>0</v>
      </c>
      <c r="J1493" s="264">
        <v>0</v>
      </c>
      <c r="K1493" s="264">
        <v>0</v>
      </c>
      <c r="L1493" s="264">
        <v>0</v>
      </c>
      <c r="M1493" s="264">
        <v>0</v>
      </c>
      <c r="N1493" s="267">
        <v>0</v>
      </c>
      <c r="O1493" s="266">
        <v>0</v>
      </c>
      <c r="P1493" s="294">
        <v>0.9</v>
      </c>
      <c r="Q1493" s="267">
        <v>0</v>
      </c>
      <c r="R1493" s="267">
        <v>0</v>
      </c>
      <c r="S1493" s="267">
        <v>0</v>
      </c>
      <c r="T1493" s="295">
        <v>0</v>
      </c>
      <c r="U1493" s="266">
        <v>38</v>
      </c>
      <c r="V1493" s="266">
        <v>38</v>
      </c>
      <c r="W1493" s="267">
        <v>1</v>
      </c>
      <c r="X1493" s="267">
        <v>1</v>
      </c>
      <c r="Y1493" s="268">
        <v>0</v>
      </c>
      <c r="Z1493" s="268">
        <v>0</v>
      </c>
      <c r="AA1493" s="295">
        <v>1</v>
      </c>
      <c r="AB1493" s="264">
        <v>7</v>
      </c>
      <c r="AC1493" s="264">
        <v>7</v>
      </c>
      <c r="AD1493" s="264">
        <v>11</v>
      </c>
      <c r="AE1493" s="264">
        <v>11</v>
      </c>
      <c r="AF1493" s="268">
        <v>1</v>
      </c>
      <c r="AG1493" s="268">
        <v>1</v>
      </c>
      <c r="AH1493" s="295">
        <v>0</v>
      </c>
    </row>
    <row r="1494" spans="1:34">
      <c r="A1494" s="315" t="s">
        <v>2706</v>
      </c>
      <c r="B1494" s="321" t="s">
        <v>3375</v>
      </c>
      <c r="C1494" s="293" t="s">
        <v>2778</v>
      </c>
      <c r="D1494" s="321" t="s">
        <v>2779</v>
      </c>
      <c r="E1494" s="263">
        <v>738</v>
      </c>
      <c r="F1494" s="263">
        <v>738</v>
      </c>
      <c r="G1494" s="263">
        <v>690</v>
      </c>
      <c r="H1494" s="264">
        <v>1163</v>
      </c>
      <c r="I1494" s="264">
        <v>1159</v>
      </c>
      <c r="J1494" s="264">
        <v>1117</v>
      </c>
      <c r="K1494" s="264">
        <v>1290</v>
      </c>
      <c r="L1494" s="264">
        <v>1289</v>
      </c>
      <c r="M1494" s="264">
        <v>1237</v>
      </c>
      <c r="N1494" s="267">
        <v>0.990409613495869</v>
      </c>
      <c r="O1494" s="266">
        <v>34286</v>
      </c>
      <c r="P1494" s="294">
        <v>0.9</v>
      </c>
      <c r="Q1494" s="267">
        <v>1</v>
      </c>
      <c r="R1494" s="267">
        <v>0.996560619088564</v>
      </c>
      <c r="S1494" s="267">
        <v>0.99922480620155</v>
      </c>
      <c r="T1494" s="295">
        <v>0.00343938091143592</v>
      </c>
      <c r="U1494" s="266">
        <v>34618</v>
      </c>
      <c r="V1494" s="266">
        <v>32815</v>
      </c>
      <c r="W1494" s="267">
        <v>0.947917268473049</v>
      </c>
      <c r="X1494" s="267">
        <v>0.934959349593496</v>
      </c>
      <c r="Y1494" s="268">
        <v>0.960447119518487</v>
      </c>
      <c r="Z1494" s="268">
        <v>0.958914728682171</v>
      </c>
      <c r="AA1494" s="295">
        <v>-0.0254877699249908</v>
      </c>
      <c r="AB1494" s="264">
        <v>7884</v>
      </c>
      <c r="AC1494" s="264">
        <v>7567</v>
      </c>
      <c r="AD1494" s="264">
        <v>8104</v>
      </c>
      <c r="AE1494" s="264">
        <v>7744</v>
      </c>
      <c r="AF1494" s="268">
        <v>0.959791983764587</v>
      </c>
      <c r="AG1494" s="268">
        <v>0.955577492596249</v>
      </c>
      <c r="AH1494" s="295">
        <v>0.00421449116833772</v>
      </c>
    </row>
    <row r="1495" spans="1:34">
      <c r="A1495" s="315" t="s">
        <v>2706</v>
      </c>
      <c r="B1495" s="321" t="s">
        <v>3375</v>
      </c>
      <c r="C1495" s="293" t="s">
        <v>2780</v>
      </c>
      <c r="D1495" s="321" t="s">
        <v>2781</v>
      </c>
      <c r="E1495" s="263">
        <v>1380</v>
      </c>
      <c r="F1495" s="263">
        <v>1379</v>
      </c>
      <c r="G1495" s="263">
        <v>1319</v>
      </c>
      <c r="H1495" s="264">
        <v>2734</v>
      </c>
      <c r="I1495" s="264">
        <v>2727</v>
      </c>
      <c r="J1495" s="264">
        <v>2659</v>
      </c>
      <c r="K1495" s="264">
        <v>2843</v>
      </c>
      <c r="L1495" s="264">
        <v>2834</v>
      </c>
      <c r="M1495" s="264">
        <v>2703</v>
      </c>
      <c r="N1495" s="267">
        <v>0.998377112651566</v>
      </c>
      <c r="O1495" s="266">
        <v>86126</v>
      </c>
      <c r="P1495" s="294">
        <v>0.9</v>
      </c>
      <c r="Q1495" s="267">
        <v>0.999275362318841</v>
      </c>
      <c r="R1495" s="267">
        <v>0.99743964886613</v>
      </c>
      <c r="S1495" s="267">
        <v>0.996834329933169</v>
      </c>
      <c r="T1495" s="295">
        <v>0.00183571345271039</v>
      </c>
      <c r="U1495" s="266">
        <v>86266</v>
      </c>
      <c r="V1495" s="266">
        <v>82906</v>
      </c>
      <c r="W1495" s="267">
        <v>0.961050703637586</v>
      </c>
      <c r="X1495" s="267">
        <v>0.955797101449275</v>
      </c>
      <c r="Y1495" s="268">
        <v>0.972567666422824</v>
      </c>
      <c r="Z1495" s="268">
        <v>0.950756243404854</v>
      </c>
      <c r="AA1495" s="295">
        <v>-0.0167705649735483</v>
      </c>
      <c r="AB1495" s="264">
        <v>18216</v>
      </c>
      <c r="AC1495" s="264">
        <v>17443</v>
      </c>
      <c r="AD1495" s="264">
        <v>21276</v>
      </c>
      <c r="AE1495" s="264">
        <v>20519</v>
      </c>
      <c r="AF1495" s="268">
        <v>0.957564778216952</v>
      </c>
      <c r="AG1495" s="268">
        <v>0.964420003760105</v>
      </c>
      <c r="AH1495" s="295">
        <v>-0.0068552255431531</v>
      </c>
    </row>
    <row r="1496" spans="1:34">
      <c r="A1496" s="315" t="s">
        <v>2706</v>
      </c>
      <c r="B1496" s="321" t="s">
        <v>3376</v>
      </c>
      <c r="C1496" s="293" t="s">
        <v>2782</v>
      </c>
      <c r="D1496" s="321" t="s">
        <v>2782</v>
      </c>
      <c r="E1496" s="263">
        <v>0</v>
      </c>
      <c r="F1496" s="263">
        <v>0</v>
      </c>
      <c r="G1496" s="263">
        <v>0</v>
      </c>
      <c r="H1496" s="264">
        <v>0</v>
      </c>
      <c r="I1496" s="264">
        <v>0</v>
      </c>
      <c r="J1496" s="264">
        <v>0</v>
      </c>
      <c r="K1496" s="264">
        <v>0</v>
      </c>
      <c r="L1496" s="264">
        <v>0</v>
      </c>
      <c r="M1496" s="264">
        <v>0</v>
      </c>
      <c r="N1496" s="267">
        <v>0</v>
      </c>
      <c r="O1496" s="266">
        <v>0</v>
      </c>
      <c r="P1496" s="294">
        <v>0.9</v>
      </c>
      <c r="Q1496" s="267">
        <v>0</v>
      </c>
      <c r="R1496" s="267">
        <v>0</v>
      </c>
      <c r="S1496" s="267">
        <v>0</v>
      </c>
      <c r="T1496" s="295">
        <v>0</v>
      </c>
      <c r="U1496" s="266">
        <v>0</v>
      </c>
      <c r="V1496" s="266">
        <v>0</v>
      </c>
      <c r="W1496" s="267">
        <v>0</v>
      </c>
      <c r="X1496" s="267">
        <v>0</v>
      </c>
      <c r="Y1496" s="268">
        <v>0</v>
      </c>
      <c r="Z1496" s="268">
        <v>0</v>
      </c>
      <c r="AA1496" s="295">
        <v>0</v>
      </c>
      <c r="AB1496" s="264">
        <v>0</v>
      </c>
      <c r="AC1496" s="264">
        <v>0</v>
      </c>
      <c r="AD1496" s="264">
        <v>0</v>
      </c>
      <c r="AE1496" s="264">
        <v>0</v>
      </c>
      <c r="AF1496" s="268">
        <v>0</v>
      </c>
      <c r="AG1496" s="268">
        <v>0</v>
      </c>
      <c r="AH1496" s="295">
        <v>0</v>
      </c>
    </row>
    <row r="1497" spans="1:34">
      <c r="A1497" s="315" t="s">
        <v>2706</v>
      </c>
      <c r="B1497" s="321" t="s">
        <v>3376</v>
      </c>
      <c r="C1497" s="293" t="s">
        <v>2783</v>
      </c>
      <c r="D1497" s="321" t="s">
        <v>2784</v>
      </c>
      <c r="E1497" s="263">
        <v>10</v>
      </c>
      <c r="F1497" s="263">
        <v>10</v>
      </c>
      <c r="G1497" s="263">
        <v>9</v>
      </c>
      <c r="H1497" s="264">
        <v>38</v>
      </c>
      <c r="I1497" s="264">
        <v>38</v>
      </c>
      <c r="J1497" s="264">
        <v>38</v>
      </c>
      <c r="K1497" s="264">
        <v>148</v>
      </c>
      <c r="L1497" s="264">
        <v>148</v>
      </c>
      <c r="M1497" s="264">
        <v>137</v>
      </c>
      <c r="N1497" s="267">
        <v>0.907383795062015</v>
      </c>
      <c r="O1497" s="266">
        <v>7828</v>
      </c>
      <c r="P1497" s="294">
        <v>0.9</v>
      </c>
      <c r="Q1497" s="267">
        <v>1</v>
      </c>
      <c r="R1497" s="267">
        <v>1</v>
      </c>
      <c r="S1497" s="267">
        <v>1</v>
      </c>
      <c r="T1497" s="295">
        <v>0</v>
      </c>
      <c r="U1497" s="266">
        <v>8627</v>
      </c>
      <c r="V1497" s="266">
        <v>6351</v>
      </c>
      <c r="W1497" s="267">
        <v>0.736177118349368</v>
      </c>
      <c r="X1497" s="267">
        <v>0.9</v>
      </c>
      <c r="Y1497" s="268">
        <v>1</v>
      </c>
      <c r="Z1497" s="268">
        <v>0.925675675675676</v>
      </c>
      <c r="AA1497" s="295">
        <v>-0.1</v>
      </c>
      <c r="AB1497" s="264">
        <v>1565</v>
      </c>
      <c r="AC1497" s="264">
        <v>1144</v>
      </c>
      <c r="AD1497" s="264">
        <v>1431</v>
      </c>
      <c r="AE1497" s="264">
        <v>1156</v>
      </c>
      <c r="AF1497" s="268">
        <v>0.730990415335463</v>
      </c>
      <c r="AG1497" s="268">
        <v>0.807826694619147</v>
      </c>
      <c r="AH1497" s="295">
        <v>-0.0768362792836842</v>
      </c>
    </row>
    <row r="1498" spans="1:34">
      <c r="A1498" s="315" t="s">
        <v>2706</v>
      </c>
      <c r="B1498" s="321" t="s">
        <v>3377</v>
      </c>
      <c r="C1498" s="293" t="s">
        <v>2785</v>
      </c>
      <c r="D1498" s="321" t="s">
        <v>2786</v>
      </c>
      <c r="E1498" s="263">
        <v>0</v>
      </c>
      <c r="F1498" s="263">
        <v>0</v>
      </c>
      <c r="G1498" s="263">
        <v>0</v>
      </c>
      <c r="H1498" s="264">
        <v>0</v>
      </c>
      <c r="I1498" s="264">
        <v>0</v>
      </c>
      <c r="J1498" s="264">
        <v>0</v>
      </c>
      <c r="K1498" s="264">
        <v>0</v>
      </c>
      <c r="L1498" s="264">
        <v>0</v>
      </c>
      <c r="M1498" s="264">
        <v>0</v>
      </c>
      <c r="N1498" s="267">
        <v>0</v>
      </c>
      <c r="O1498" s="266">
        <v>0</v>
      </c>
      <c r="P1498" s="294">
        <v>0.9</v>
      </c>
      <c r="Q1498" s="267">
        <v>0</v>
      </c>
      <c r="R1498" s="267">
        <v>0</v>
      </c>
      <c r="S1498" s="267">
        <v>0</v>
      </c>
      <c r="T1498" s="295">
        <v>0</v>
      </c>
      <c r="U1498" s="266">
        <v>0</v>
      </c>
      <c r="V1498" s="266">
        <v>0</v>
      </c>
      <c r="W1498" s="267">
        <v>0</v>
      </c>
      <c r="X1498" s="267">
        <v>0</v>
      </c>
      <c r="Y1498" s="268">
        <v>0</v>
      </c>
      <c r="Z1498" s="268">
        <v>0</v>
      </c>
      <c r="AA1498" s="295">
        <v>0</v>
      </c>
      <c r="AB1498" s="264">
        <v>0</v>
      </c>
      <c r="AC1498" s="264">
        <v>0</v>
      </c>
      <c r="AD1498" s="264">
        <v>0</v>
      </c>
      <c r="AE1498" s="264">
        <v>0</v>
      </c>
      <c r="AF1498" s="268">
        <v>0</v>
      </c>
      <c r="AG1498" s="268">
        <v>0</v>
      </c>
      <c r="AH1498" s="295">
        <v>0</v>
      </c>
    </row>
    <row r="1499" spans="1:34">
      <c r="A1499" s="315" t="s">
        <v>2706</v>
      </c>
      <c r="B1499" s="321" t="s">
        <v>3375</v>
      </c>
      <c r="C1499" s="293" t="s">
        <v>2787</v>
      </c>
      <c r="D1499" s="321" t="s">
        <v>2788</v>
      </c>
      <c r="E1499" s="263">
        <v>1787</v>
      </c>
      <c r="F1499" s="263">
        <v>996</v>
      </c>
      <c r="G1499" s="263">
        <v>786</v>
      </c>
      <c r="H1499" s="264">
        <v>1731</v>
      </c>
      <c r="I1499" s="264">
        <v>1291</v>
      </c>
      <c r="J1499" s="264">
        <v>1081</v>
      </c>
      <c r="K1499" s="264">
        <v>1999</v>
      </c>
      <c r="L1499" s="264">
        <v>1229</v>
      </c>
      <c r="M1499" s="264">
        <v>1030</v>
      </c>
      <c r="N1499" s="267">
        <v>0.651006243242301</v>
      </c>
      <c r="O1499" s="266">
        <v>37330</v>
      </c>
      <c r="P1499" s="294">
        <v>0.9</v>
      </c>
      <c r="Q1499" s="267">
        <v>0.557358701734751</v>
      </c>
      <c r="R1499" s="267">
        <v>0.74581166955517</v>
      </c>
      <c r="S1499" s="267">
        <v>0.614807403701851</v>
      </c>
      <c r="T1499" s="295">
        <v>-0.188452967820419</v>
      </c>
      <c r="U1499" s="266">
        <v>57342</v>
      </c>
      <c r="V1499" s="266">
        <v>29651</v>
      </c>
      <c r="W1499" s="267">
        <v>0.517090439817237</v>
      </c>
      <c r="X1499" s="267">
        <v>0.439843312814773</v>
      </c>
      <c r="Y1499" s="268">
        <v>0.624494511842865</v>
      </c>
      <c r="Z1499" s="268">
        <v>0.515257628814407</v>
      </c>
      <c r="AA1499" s="295">
        <v>-0.184651199028092</v>
      </c>
      <c r="AB1499" s="264">
        <v>13293</v>
      </c>
      <c r="AC1499" s="264">
        <v>7039</v>
      </c>
      <c r="AD1499" s="264">
        <v>13330</v>
      </c>
      <c r="AE1499" s="264">
        <v>6856</v>
      </c>
      <c r="AF1499" s="268">
        <v>0.529526818626345</v>
      </c>
      <c r="AG1499" s="268">
        <v>0.514328582145536</v>
      </c>
      <c r="AH1499" s="295">
        <v>0.0151982364808083</v>
      </c>
    </row>
    <row r="1500" spans="1:34">
      <c r="A1500" s="315" t="s">
        <v>2706</v>
      </c>
      <c r="B1500" s="321" t="s">
        <v>3377</v>
      </c>
      <c r="C1500" s="293" t="s">
        <v>2789</v>
      </c>
      <c r="D1500" s="321" t="s">
        <v>2790</v>
      </c>
      <c r="E1500" s="263">
        <v>950</v>
      </c>
      <c r="F1500" s="263">
        <v>434</v>
      </c>
      <c r="G1500" s="263">
        <v>318</v>
      </c>
      <c r="H1500" s="264">
        <v>639</v>
      </c>
      <c r="I1500" s="264">
        <v>497</v>
      </c>
      <c r="J1500" s="264">
        <v>477</v>
      </c>
      <c r="K1500" s="264">
        <v>946</v>
      </c>
      <c r="L1500" s="264">
        <v>923</v>
      </c>
      <c r="M1500" s="264">
        <v>660</v>
      </c>
      <c r="N1500" s="267">
        <v>0.919725759059745</v>
      </c>
      <c r="O1500" s="266">
        <v>23476</v>
      </c>
      <c r="P1500" s="294">
        <v>0.9</v>
      </c>
      <c r="Q1500" s="267">
        <v>0.456842105263158</v>
      </c>
      <c r="R1500" s="267">
        <v>0.777777777777778</v>
      </c>
      <c r="S1500" s="267">
        <v>0.97568710359408</v>
      </c>
      <c r="T1500" s="295">
        <v>-0.32093567251462</v>
      </c>
      <c r="U1500" s="266">
        <v>25525</v>
      </c>
      <c r="V1500" s="266">
        <v>21487</v>
      </c>
      <c r="W1500" s="267">
        <v>0.841802154750245</v>
      </c>
      <c r="X1500" s="267">
        <v>0.334736842105263</v>
      </c>
      <c r="Y1500" s="268">
        <v>0.746478873239437</v>
      </c>
      <c r="Z1500" s="268">
        <v>0.697674418604651</v>
      </c>
      <c r="AA1500" s="295">
        <v>-0.411742031134173</v>
      </c>
      <c r="AB1500" s="264">
        <v>6215</v>
      </c>
      <c r="AC1500" s="264">
        <v>4279</v>
      </c>
      <c r="AD1500" s="264">
        <v>6012</v>
      </c>
      <c r="AE1500" s="264">
        <v>4834</v>
      </c>
      <c r="AF1500" s="268">
        <v>0.688495575221239</v>
      </c>
      <c r="AG1500" s="268">
        <v>0.804058549567532</v>
      </c>
      <c r="AH1500" s="295">
        <v>-0.115562974346293</v>
      </c>
    </row>
    <row r="1501" spans="1:34">
      <c r="A1501" s="315" t="s">
        <v>2706</v>
      </c>
      <c r="B1501" s="321" t="s">
        <v>3375</v>
      </c>
      <c r="C1501" s="293" t="s">
        <v>2791</v>
      </c>
      <c r="D1501" s="321" t="s">
        <v>2792</v>
      </c>
      <c r="E1501" s="263">
        <v>1265</v>
      </c>
      <c r="F1501" s="263">
        <v>1242</v>
      </c>
      <c r="G1501" s="263">
        <v>609</v>
      </c>
      <c r="H1501" s="264">
        <v>804</v>
      </c>
      <c r="I1501" s="264">
        <v>793</v>
      </c>
      <c r="J1501" s="264">
        <v>381</v>
      </c>
      <c r="K1501" s="264">
        <v>1372</v>
      </c>
      <c r="L1501" s="264">
        <v>1347</v>
      </c>
      <c r="M1501" s="264">
        <v>642</v>
      </c>
      <c r="N1501" s="267">
        <v>0.973232669869595</v>
      </c>
      <c r="O1501" s="266">
        <v>43958</v>
      </c>
      <c r="P1501" s="294">
        <v>0.9</v>
      </c>
      <c r="Q1501" s="267">
        <v>0.981818181818182</v>
      </c>
      <c r="R1501" s="267">
        <v>0.986318407960199</v>
      </c>
      <c r="S1501" s="267">
        <v>0.981778425655977</v>
      </c>
      <c r="T1501" s="295">
        <v>-0.00450022614201717</v>
      </c>
      <c r="U1501" s="266">
        <v>45167</v>
      </c>
      <c r="V1501" s="266">
        <v>23540</v>
      </c>
      <c r="W1501" s="267">
        <v>0.52117696548365</v>
      </c>
      <c r="X1501" s="267">
        <v>0.481422924901186</v>
      </c>
      <c r="Y1501" s="268">
        <v>0.473880597014925</v>
      </c>
      <c r="Z1501" s="268">
        <v>0.467930029154519</v>
      </c>
      <c r="AA1501" s="295">
        <v>0.00754232788626041</v>
      </c>
      <c r="AB1501" s="264">
        <v>9788</v>
      </c>
      <c r="AC1501" s="264">
        <v>4404</v>
      </c>
      <c r="AD1501" s="264">
        <v>10299</v>
      </c>
      <c r="AE1501" s="264">
        <v>5359</v>
      </c>
      <c r="AF1501" s="268">
        <v>0.44993870044953</v>
      </c>
      <c r="AG1501" s="268">
        <v>0.520341780755413</v>
      </c>
      <c r="AH1501" s="295">
        <v>-0.0704030803058831</v>
      </c>
    </row>
    <row r="1502" spans="1:34">
      <c r="A1502" s="315" t="s">
        <v>2706</v>
      </c>
      <c r="B1502" s="321" t="s">
        <v>3377</v>
      </c>
      <c r="C1502" s="293" t="s">
        <v>2793</v>
      </c>
      <c r="D1502" s="321" t="s">
        <v>2794</v>
      </c>
      <c r="E1502" s="263">
        <v>0</v>
      </c>
      <c r="F1502" s="263">
        <v>0</v>
      </c>
      <c r="G1502" s="263">
        <v>0</v>
      </c>
      <c r="H1502" s="264">
        <v>0</v>
      </c>
      <c r="I1502" s="264">
        <v>0</v>
      </c>
      <c r="J1502" s="264">
        <v>0</v>
      </c>
      <c r="K1502" s="264">
        <v>0</v>
      </c>
      <c r="L1502" s="264">
        <v>0</v>
      </c>
      <c r="M1502" s="264">
        <v>0</v>
      </c>
      <c r="N1502" s="267">
        <v>0</v>
      </c>
      <c r="O1502" s="266">
        <v>0</v>
      </c>
      <c r="P1502" s="294">
        <v>0.9</v>
      </c>
      <c r="Q1502" s="267">
        <v>0</v>
      </c>
      <c r="R1502" s="267">
        <v>0</v>
      </c>
      <c r="S1502" s="267">
        <v>0</v>
      </c>
      <c r="T1502" s="295">
        <v>0</v>
      </c>
      <c r="U1502" s="266">
        <v>0</v>
      </c>
      <c r="V1502" s="266">
        <v>0</v>
      </c>
      <c r="W1502" s="267">
        <v>0</v>
      </c>
      <c r="X1502" s="267">
        <v>0</v>
      </c>
      <c r="Y1502" s="268">
        <v>0</v>
      </c>
      <c r="Z1502" s="268">
        <v>0</v>
      </c>
      <c r="AA1502" s="295">
        <v>0</v>
      </c>
      <c r="AB1502" s="264">
        <v>0</v>
      </c>
      <c r="AC1502" s="264">
        <v>0</v>
      </c>
      <c r="AD1502" s="264">
        <v>0</v>
      </c>
      <c r="AE1502" s="264">
        <v>0</v>
      </c>
      <c r="AF1502" s="268">
        <v>0</v>
      </c>
      <c r="AG1502" s="268">
        <v>0</v>
      </c>
      <c r="AH1502" s="295">
        <v>0</v>
      </c>
    </row>
    <row r="1503" spans="1:34">
      <c r="A1503" s="315" t="s">
        <v>2706</v>
      </c>
      <c r="B1503" s="321" t="s">
        <v>3377</v>
      </c>
      <c r="C1503" s="293" t="s">
        <v>2795</v>
      </c>
      <c r="D1503" s="321" t="s">
        <v>2796</v>
      </c>
      <c r="E1503" s="263">
        <v>0</v>
      </c>
      <c r="F1503" s="263">
        <v>0</v>
      </c>
      <c r="G1503" s="263">
        <v>0</v>
      </c>
      <c r="H1503" s="264">
        <v>0</v>
      </c>
      <c r="I1503" s="264">
        <v>0</v>
      </c>
      <c r="J1503" s="264">
        <v>0</v>
      </c>
      <c r="K1503" s="264">
        <v>1</v>
      </c>
      <c r="L1503" s="264">
        <v>0</v>
      </c>
      <c r="M1503" s="264">
        <v>0</v>
      </c>
      <c r="N1503" s="267">
        <v>0</v>
      </c>
      <c r="O1503" s="266">
        <v>0</v>
      </c>
      <c r="P1503" s="294">
        <v>0.9</v>
      </c>
      <c r="Q1503" s="267">
        <v>0</v>
      </c>
      <c r="R1503" s="267">
        <v>0</v>
      </c>
      <c r="S1503" s="267">
        <v>0</v>
      </c>
      <c r="T1503" s="295">
        <v>0</v>
      </c>
      <c r="U1503" s="266">
        <v>1</v>
      </c>
      <c r="V1503" s="266">
        <v>0</v>
      </c>
      <c r="W1503" s="267">
        <v>0</v>
      </c>
      <c r="X1503" s="267">
        <v>0</v>
      </c>
      <c r="Y1503" s="268">
        <v>0</v>
      </c>
      <c r="Z1503" s="268">
        <v>0</v>
      </c>
      <c r="AA1503" s="295">
        <v>0</v>
      </c>
      <c r="AB1503" s="264">
        <v>1</v>
      </c>
      <c r="AC1503" s="264">
        <v>0</v>
      </c>
      <c r="AD1503" s="264">
        <v>0</v>
      </c>
      <c r="AE1503" s="264">
        <v>0</v>
      </c>
      <c r="AF1503" s="268">
        <v>0</v>
      </c>
      <c r="AG1503" s="268">
        <v>0</v>
      </c>
      <c r="AH1503" s="295">
        <v>0</v>
      </c>
    </row>
    <row r="1504" spans="1:34">
      <c r="A1504" s="315" t="s">
        <v>2706</v>
      </c>
      <c r="B1504" s="321" t="s">
        <v>3375</v>
      </c>
      <c r="C1504" s="293" t="s">
        <v>2797</v>
      </c>
      <c r="D1504" s="321" t="s">
        <v>2798</v>
      </c>
      <c r="E1504" s="263">
        <v>1175</v>
      </c>
      <c r="F1504" s="263">
        <v>907</v>
      </c>
      <c r="G1504" s="263">
        <v>766</v>
      </c>
      <c r="H1504" s="264">
        <v>1764</v>
      </c>
      <c r="I1504" s="264">
        <v>1641</v>
      </c>
      <c r="J1504" s="264">
        <v>1259</v>
      </c>
      <c r="K1504" s="264">
        <v>1975</v>
      </c>
      <c r="L1504" s="264">
        <v>1491</v>
      </c>
      <c r="M1504" s="264">
        <v>1274</v>
      </c>
      <c r="N1504" s="267">
        <v>0.911249768748213</v>
      </c>
      <c r="O1504" s="266">
        <v>54182</v>
      </c>
      <c r="P1504" s="294">
        <v>0.9</v>
      </c>
      <c r="Q1504" s="267">
        <v>0.771914893617021</v>
      </c>
      <c r="R1504" s="267">
        <v>0.930272108843537</v>
      </c>
      <c r="S1504" s="267">
        <v>0.754936708860759</v>
      </c>
      <c r="T1504" s="295">
        <v>-0.158357215226516</v>
      </c>
      <c r="U1504" s="266">
        <v>59459</v>
      </c>
      <c r="V1504" s="266">
        <v>45648</v>
      </c>
      <c r="W1504" s="267">
        <v>0.767722296035924</v>
      </c>
      <c r="X1504" s="267">
        <v>0.651914893617021</v>
      </c>
      <c r="Y1504" s="268">
        <v>0.713718820861678</v>
      </c>
      <c r="Z1504" s="268">
        <v>0.645063291139241</v>
      </c>
      <c r="AA1504" s="295">
        <v>-0.0618039272446568</v>
      </c>
      <c r="AB1504" s="264">
        <v>13032</v>
      </c>
      <c r="AC1504" s="264">
        <v>9660</v>
      </c>
      <c r="AD1504" s="264">
        <v>15098</v>
      </c>
      <c r="AE1504" s="264">
        <v>12014</v>
      </c>
      <c r="AF1504" s="268">
        <v>0.741252302025783</v>
      </c>
      <c r="AG1504" s="268">
        <v>0.795734534375414</v>
      </c>
      <c r="AH1504" s="295">
        <v>-0.0544822323496312</v>
      </c>
    </row>
    <row r="1505" spans="1:34">
      <c r="A1505" s="315" t="s">
        <v>2706</v>
      </c>
      <c r="B1505" s="321" t="s">
        <v>3375</v>
      </c>
      <c r="C1505" s="293" t="s">
        <v>2799</v>
      </c>
      <c r="D1505" s="321" t="s">
        <v>2800</v>
      </c>
      <c r="E1505" s="263">
        <v>947</v>
      </c>
      <c r="F1505" s="263">
        <v>927</v>
      </c>
      <c r="G1505" s="263">
        <v>797</v>
      </c>
      <c r="H1505" s="264">
        <v>511</v>
      </c>
      <c r="I1505" s="264">
        <v>500</v>
      </c>
      <c r="J1505" s="264">
        <v>458</v>
      </c>
      <c r="K1505" s="264">
        <v>1295</v>
      </c>
      <c r="L1505" s="264">
        <v>1280</v>
      </c>
      <c r="M1505" s="264">
        <v>1139</v>
      </c>
      <c r="N1505" s="267">
        <v>0.97153428579145</v>
      </c>
      <c r="O1505" s="266">
        <v>35973</v>
      </c>
      <c r="P1505" s="294">
        <v>0.9</v>
      </c>
      <c r="Q1505" s="267">
        <v>0.978880675818374</v>
      </c>
      <c r="R1505" s="267">
        <v>0.978473581213307</v>
      </c>
      <c r="S1505" s="267">
        <v>0.988416988416988</v>
      </c>
      <c r="T1505" s="295">
        <v>0.000407094605066605</v>
      </c>
      <c r="U1505" s="266">
        <v>37027</v>
      </c>
      <c r="V1505" s="266">
        <v>31571</v>
      </c>
      <c r="W1505" s="267">
        <v>0.852648067626327</v>
      </c>
      <c r="X1505" s="267">
        <v>0.841605068637804</v>
      </c>
      <c r="Y1505" s="268">
        <v>0.896281800391389</v>
      </c>
      <c r="Z1505" s="268">
        <v>0.87953667953668</v>
      </c>
      <c r="AA1505" s="295">
        <v>-0.0546767317535858</v>
      </c>
      <c r="AB1505" s="264">
        <v>7458</v>
      </c>
      <c r="AC1505" s="264">
        <v>6270</v>
      </c>
      <c r="AD1505" s="264">
        <v>8126</v>
      </c>
      <c r="AE1505" s="264">
        <v>6897</v>
      </c>
      <c r="AF1505" s="268">
        <v>0.84070796460177</v>
      </c>
      <c r="AG1505" s="268">
        <v>0.848757076052178</v>
      </c>
      <c r="AH1505" s="295">
        <v>-0.00804911145040832</v>
      </c>
    </row>
    <row r="1506" spans="1:34">
      <c r="A1506" s="315" t="s">
        <v>2706</v>
      </c>
      <c r="B1506" s="321" t="s">
        <v>3376</v>
      </c>
      <c r="C1506" s="293" t="s">
        <v>2801</v>
      </c>
      <c r="D1506" s="321" t="s">
        <v>2802</v>
      </c>
      <c r="E1506" s="263">
        <v>3255</v>
      </c>
      <c r="F1506" s="263">
        <v>2942</v>
      </c>
      <c r="G1506" s="263">
        <v>2032</v>
      </c>
      <c r="H1506" s="264">
        <v>790</v>
      </c>
      <c r="I1506" s="264">
        <v>737</v>
      </c>
      <c r="J1506" s="264">
        <v>644</v>
      </c>
      <c r="K1506" s="264">
        <v>2417</v>
      </c>
      <c r="L1506" s="264">
        <v>1929</v>
      </c>
      <c r="M1506" s="264">
        <v>1394</v>
      </c>
      <c r="N1506" s="267">
        <v>0.917741478995674</v>
      </c>
      <c r="O1506" s="266">
        <v>45397</v>
      </c>
      <c r="P1506" s="294">
        <v>0.9</v>
      </c>
      <c r="Q1506" s="267">
        <v>0.90384024577573</v>
      </c>
      <c r="R1506" s="267">
        <v>0.932911392405063</v>
      </c>
      <c r="S1506" s="267">
        <v>0.79809681423252</v>
      </c>
      <c r="T1506" s="295">
        <v>-0.0290711466293336</v>
      </c>
      <c r="U1506" s="266">
        <v>49466</v>
      </c>
      <c r="V1506" s="266">
        <v>38026</v>
      </c>
      <c r="W1506" s="267">
        <v>0.768730036792949</v>
      </c>
      <c r="X1506" s="267">
        <v>0.624270353302611</v>
      </c>
      <c r="Y1506" s="268">
        <v>0.815189873417722</v>
      </c>
      <c r="Z1506" s="268">
        <v>0.576748034753827</v>
      </c>
      <c r="AA1506" s="295">
        <v>-0.19091952011511</v>
      </c>
      <c r="AB1506" s="264">
        <v>20531</v>
      </c>
      <c r="AC1506" s="264">
        <v>14729</v>
      </c>
      <c r="AD1506" s="264">
        <v>10703</v>
      </c>
      <c r="AE1506" s="264">
        <v>8731</v>
      </c>
      <c r="AF1506" s="268">
        <v>0.717402951634114</v>
      </c>
      <c r="AG1506" s="268">
        <v>0.81575259273101</v>
      </c>
      <c r="AH1506" s="295">
        <v>-0.0983496410968957</v>
      </c>
    </row>
    <row r="1507" spans="1:34">
      <c r="A1507" s="315" t="s">
        <v>2706</v>
      </c>
      <c r="B1507" s="321" t="s">
        <v>3376</v>
      </c>
      <c r="C1507" s="293" t="s">
        <v>2803</v>
      </c>
      <c r="D1507" s="321" t="s">
        <v>2804</v>
      </c>
      <c r="E1507" s="263">
        <v>32</v>
      </c>
      <c r="F1507" s="263">
        <v>32</v>
      </c>
      <c r="G1507" s="263">
        <v>0</v>
      </c>
      <c r="H1507" s="264">
        <v>3</v>
      </c>
      <c r="I1507" s="264">
        <v>3</v>
      </c>
      <c r="J1507" s="264">
        <v>0</v>
      </c>
      <c r="K1507" s="264">
        <v>1</v>
      </c>
      <c r="L1507" s="264">
        <v>1</v>
      </c>
      <c r="M1507" s="264">
        <v>0</v>
      </c>
      <c r="N1507" s="267">
        <v>0.975</v>
      </c>
      <c r="O1507" s="266">
        <v>39</v>
      </c>
      <c r="P1507" s="294">
        <v>0.9</v>
      </c>
      <c r="Q1507" s="267">
        <v>1</v>
      </c>
      <c r="R1507" s="267">
        <v>1</v>
      </c>
      <c r="S1507" s="267">
        <v>1</v>
      </c>
      <c r="T1507" s="295">
        <v>0</v>
      </c>
      <c r="U1507" s="266">
        <v>40</v>
      </c>
      <c r="V1507" s="266">
        <v>0</v>
      </c>
      <c r="W1507" s="267">
        <v>0</v>
      </c>
      <c r="X1507" s="267">
        <v>0</v>
      </c>
      <c r="Y1507" s="268">
        <v>0</v>
      </c>
      <c r="Z1507" s="268">
        <v>0</v>
      </c>
      <c r="AA1507" s="295">
        <v>0</v>
      </c>
      <c r="AB1507" s="264">
        <v>39</v>
      </c>
      <c r="AC1507" s="264">
        <v>0</v>
      </c>
      <c r="AD1507" s="264">
        <v>0</v>
      </c>
      <c r="AE1507" s="264">
        <v>0</v>
      </c>
      <c r="AF1507" s="268">
        <v>0</v>
      </c>
      <c r="AG1507" s="268">
        <v>0</v>
      </c>
      <c r="AH1507" s="295">
        <v>0</v>
      </c>
    </row>
    <row r="1508" spans="1:34">
      <c r="A1508" s="315" t="s">
        <v>2706</v>
      </c>
      <c r="B1508" s="321" t="s">
        <v>3376</v>
      </c>
      <c r="C1508" s="293" t="s">
        <v>2805</v>
      </c>
      <c r="D1508" s="321" t="s">
        <v>2806</v>
      </c>
      <c r="E1508" s="263">
        <v>283</v>
      </c>
      <c r="F1508" s="263">
        <v>283</v>
      </c>
      <c r="G1508" s="263">
        <v>230</v>
      </c>
      <c r="H1508" s="264">
        <v>90</v>
      </c>
      <c r="I1508" s="264">
        <v>87</v>
      </c>
      <c r="J1508" s="264">
        <v>23</v>
      </c>
      <c r="K1508" s="264">
        <v>108</v>
      </c>
      <c r="L1508" s="264">
        <v>106</v>
      </c>
      <c r="M1508" s="264">
        <v>33</v>
      </c>
      <c r="N1508" s="267">
        <v>0.957857424182749</v>
      </c>
      <c r="O1508" s="266">
        <v>4864</v>
      </c>
      <c r="P1508" s="294">
        <v>0.9</v>
      </c>
      <c r="Q1508" s="267">
        <v>1</v>
      </c>
      <c r="R1508" s="267">
        <v>0.966666666666667</v>
      </c>
      <c r="S1508" s="267">
        <v>0.981481481481482</v>
      </c>
      <c r="T1508" s="295">
        <v>0.0333333333333333</v>
      </c>
      <c r="U1508" s="266">
        <v>5078</v>
      </c>
      <c r="V1508" s="266">
        <v>2835</v>
      </c>
      <c r="W1508" s="267">
        <v>0.558290665616384</v>
      </c>
      <c r="X1508" s="267">
        <v>0.812720848056537</v>
      </c>
      <c r="Y1508" s="268">
        <v>0.255555555555556</v>
      </c>
      <c r="Z1508" s="268">
        <v>0.305555555555556</v>
      </c>
      <c r="AA1508" s="295">
        <v>0.557165292500982</v>
      </c>
      <c r="AB1508" s="264">
        <v>913</v>
      </c>
      <c r="AC1508" s="264">
        <v>492</v>
      </c>
      <c r="AD1508" s="264">
        <v>1096</v>
      </c>
      <c r="AE1508" s="264">
        <v>447</v>
      </c>
      <c r="AF1508" s="268">
        <v>0.538882803943045</v>
      </c>
      <c r="AG1508" s="268">
        <v>0.407846715328467</v>
      </c>
      <c r="AH1508" s="295">
        <v>0.131036088614578</v>
      </c>
    </row>
    <row r="1509" spans="1:34">
      <c r="A1509" s="315" t="s">
        <v>2706</v>
      </c>
      <c r="B1509" s="321" t="s">
        <v>3377</v>
      </c>
      <c r="C1509" s="293" t="s">
        <v>2807</v>
      </c>
      <c r="D1509" s="321" t="s">
        <v>2808</v>
      </c>
      <c r="E1509" s="263">
        <v>0</v>
      </c>
      <c r="F1509" s="263">
        <v>0</v>
      </c>
      <c r="G1509" s="263">
        <v>0</v>
      </c>
      <c r="H1509" s="264">
        <v>0</v>
      </c>
      <c r="I1509" s="264">
        <v>0</v>
      </c>
      <c r="J1509" s="264">
        <v>0</v>
      </c>
      <c r="K1509" s="264">
        <v>0</v>
      </c>
      <c r="L1509" s="264">
        <v>0</v>
      </c>
      <c r="M1509" s="264">
        <v>0</v>
      </c>
      <c r="N1509" s="267">
        <v>0.333333333333333</v>
      </c>
      <c r="O1509" s="266">
        <v>1</v>
      </c>
      <c r="P1509" s="294">
        <v>0.9</v>
      </c>
      <c r="Q1509" s="267">
        <v>0</v>
      </c>
      <c r="R1509" s="267">
        <v>0</v>
      </c>
      <c r="S1509" s="267">
        <v>0</v>
      </c>
      <c r="T1509" s="295">
        <v>0</v>
      </c>
      <c r="U1509" s="266">
        <v>3</v>
      </c>
      <c r="V1509" s="266">
        <v>1</v>
      </c>
      <c r="W1509" s="267">
        <v>0.333333333333333</v>
      </c>
      <c r="X1509" s="267">
        <v>0</v>
      </c>
      <c r="Y1509" s="268">
        <v>0</v>
      </c>
      <c r="Z1509" s="268">
        <v>0</v>
      </c>
      <c r="AA1509" s="295">
        <v>0</v>
      </c>
      <c r="AB1509" s="264">
        <v>1</v>
      </c>
      <c r="AC1509" s="264">
        <v>0</v>
      </c>
      <c r="AD1509" s="264">
        <v>1</v>
      </c>
      <c r="AE1509" s="264">
        <v>0</v>
      </c>
      <c r="AF1509" s="268">
        <v>0</v>
      </c>
      <c r="AG1509" s="268">
        <v>0</v>
      </c>
      <c r="AH1509" s="295">
        <v>0</v>
      </c>
    </row>
    <row r="1510" spans="1:34">
      <c r="A1510" s="315" t="s">
        <v>2706</v>
      </c>
      <c r="B1510" s="321" t="s">
        <v>3376</v>
      </c>
      <c r="C1510" s="293" t="s">
        <v>2809</v>
      </c>
      <c r="D1510" s="321" t="s">
        <v>2810</v>
      </c>
      <c r="E1510" s="263">
        <v>0</v>
      </c>
      <c r="F1510" s="263">
        <v>0</v>
      </c>
      <c r="G1510" s="263">
        <v>0</v>
      </c>
      <c r="H1510" s="264">
        <v>0</v>
      </c>
      <c r="I1510" s="264">
        <v>0</v>
      </c>
      <c r="J1510" s="264">
        <v>0</v>
      </c>
      <c r="K1510" s="264">
        <v>0</v>
      </c>
      <c r="L1510" s="264">
        <v>0</v>
      </c>
      <c r="M1510" s="264">
        <v>0</v>
      </c>
      <c r="N1510" s="267">
        <v>0</v>
      </c>
      <c r="O1510" s="266">
        <v>0</v>
      </c>
      <c r="P1510" s="294">
        <v>0.9</v>
      </c>
      <c r="Q1510" s="267">
        <v>0</v>
      </c>
      <c r="R1510" s="267">
        <v>0</v>
      </c>
      <c r="S1510" s="267">
        <v>0</v>
      </c>
      <c r="T1510" s="295">
        <v>0</v>
      </c>
      <c r="U1510" s="266">
        <v>1</v>
      </c>
      <c r="V1510" s="266">
        <v>1</v>
      </c>
      <c r="W1510" s="267">
        <v>1</v>
      </c>
      <c r="X1510" s="267">
        <v>0</v>
      </c>
      <c r="Y1510" s="268">
        <v>0</v>
      </c>
      <c r="Z1510" s="268">
        <v>0</v>
      </c>
      <c r="AA1510" s="295">
        <v>0</v>
      </c>
      <c r="AB1510" s="264">
        <v>1</v>
      </c>
      <c r="AC1510" s="264">
        <v>1</v>
      </c>
      <c r="AD1510" s="264">
        <v>0</v>
      </c>
      <c r="AE1510" s="264">
        <v>0</v>
      </c>
      <c r="AF1510" s="268">
        <v>1</v>
      </c>
      <c r="AG1510" s="268">
        <v>0</v>
      </c>
      <c r="AH1510" s="295">
        <v>1</v>
      </c>
    </row>
    <row r="1511" spans="1:34">
      <c r="A1511" s="315" t="s">
        <v>2706</v>
      </c>
      <c r="B1511" s="321" t="s">
        <v>3376</v>
      </c>
      <c r="C1511" s="293" t="s">
        <v>2811</v>
      </c>
      <c r="D1511" s="321" t="s">
        <v>2812</v>
      </c>
      <c r="E1511" s="263">
        <v>0</v>
      </c>
      <c r="F1511" s="263">
        <v>0</v>
      </c>
      <c r="G1511" s="263">
        <v>0</v>
      </c>
      <c r="H1511" s="264">
        <v>1</v>
      </c>
      <c r="I1511" s="264">
        <v>0</v>
      </c>
      <c r="J1511" s="264">
        <v>0</v>
      </c>
      <c r="K1511" s="264">
        <v>1</v>
      </c>
      <c r="L1511" s="264">
        <v>1</v>
      </c>
      <c r="M1511" s="264">
        <v>0</v>
      </c>
      <c r="N1511" s="267">
        <v>0.75</v>
      </c>
      <c r="O1511" s="266">
        <v>3</v>
      </c>
      <c r="P1511" s="294">
        <v>0.9</v>
      </c>
      <c r="Q1511" s="267">
        <v>0</v>
      </c>
      <c r="R1511" s="267">
        <v>0</v>
      </c>
      <c r="S1511" s="267">
        <v>1</v>
      </c>
      <c r="T1511" s="295">
        <v>0</v>
      </c>
      <c r="U1511" s="266">
        <v>4</v>
      </c>
      <c r="V1511" s="266">
        <v>1</v>
      </c>
      <c r="W1511" s="267">
        <v>0.25</v>
      </c>
      <c r="X1511" s="267">
        <v>0</v>
      </c>
      <c r="Y1511" s="268">
        <v>0</v>
      </c>
      <c r="Z1511" s="268">
        <v>0</v>
      </c>
      <c r="AA1511" s="295">
        <v>0</v>
      </c>
      <c r="AB1511" s="264">
        <v>2</v>
      </c>
      <c r="AC1511" s="264">
        <v>0</v>
      </c>
      <c r="AD1511" s="264">
        <v>1</v>
      </c>
      <c r="AE1511" s="264">
        <v>0</v>
      </c>
      <c r="AF1511" s="268">
        <v>0</v>
      </c>
      <c r="AG1511" s="268">
        <v>0</v>
      </c>
      <c r="AH1511" s="295">
        <v>0</v>
      </c>
    </row>
    <row r="1512" spans="1:34">
      <c r="A1512" s="315" t="s">
        <v>2706</v>
      </c>
      <c r="B1512" s="321" t="s">
        <v>3376</v>
      </c>
      <c r="C1512" s="293" t="s">
        <v>2813</v>
      </c>
      <c r="D1512" s="321" t="s">
        <v>2814</v>
      </c>
      <c r="E1512" s="263">
        <v>715</v>
      </c>
      <c r="F1512" s="263">
        <v>715</v>
      </c>
      <c r="G1512" s="263">
        <v>572</v>
      </c>
      <c r="H1512" s="264">
        <v>367</v>
      </c>
      <c r="I1512" s="264">
        <v>364</v>
      </c>
      <c r="J1512" s="264">
        <v>238</v>
      </c>
      <c r="K1512" s="264">
        <v>138</v>
      </c>
      <c r="L1512" s="264">
        <v>138</v>
      </c>
      <c r="M1512" s="264">
        <v>129</v>
      </c>
      <c r="N1512" s="267">
        <v>0.995837448850007</v>
      </c>
      <c r="O1512" s="266">
        <v>14115</v>
      </c>
      <c r="P1512" s="294">
        <v>0.9</v>
      </c>
      <c r="Q1512" s="267">
        <v>1</v>
      </c>
      <c r="R1512" s="267">
        <v>0.991825613079019</v>
      </c>
      <c r="S1512" s="267">
        <v>1</v>
      </c>
      <c r="T1512" s="295">
        <v>0.00817438692098094</v>
      </c>
      <c r="U1512" s="266">
        <v>14174</v>
      </c>
      <c r="V1512" s="266">
        <v>13299</v>
      </c>
      <c r="W1512" s="267">
        <v>0.938267249894172</v>
      </c>
      <c r="X1512" s="267">
        <v>0.8</v>
      </c>
      <c r="Y1512" s="268">
        <v>0.64850136239782</v>
      </c>
      <c r="Z1512" s="268">
        <v>0.934782608695652</v>
      </c>
      <c r="AA1512" s="295">
        <v>0.15149863760218</v>
      </c>
      <c r="AB1512" s="264">
        <v>3300</v>
      </c>
      <c r="AC1512" s="264">
        <v>2918</v>
      </c>
      <c r="AD1512" s="264">
        <v>1696</v>
      </c>
      <c r="AE1512" s="264">
        <v>1556</v>
      </c>
      <c r="AF1512" s="268">
        <v>0.884242424242424</v>
      </c>
      <c r="AG1512" s="268">
        <v>0.917452830188679</v>
      </c>
      <c r="AH1512" s="295">
        <v>-0.033210405946255</v>
      </c>
    </row>
    <row r="1513" spans="1:34">
      <c r="A1513" s="315" t="s">
        <v>2706</v>
      </c>
      <c r="B1513" s="321" t="s">
        <v>3375</v>
      </c>
      <c r="C1513" s="293" t="s">
        <v>2815</v>
      </c>
      <c r="D1513" s="321" t="s">
        <v>2816</v>
      </c>
      <c r="E1513" s="263">
        <v>1607</v>
      </c>
      <c r="F1513" s="263">
        <v>1599</v>
      </c>
      <c r="G1513" s="263">
        <v>1506</v>
      </c>
      <c r="H1513" s="264">
        <v>2849</v>
      </c>
      <c r="I1513" s="264">
        <v>2847</v>
      </c>
      <c r="J1513" s="264">
        <v>2755</v>
      </c>
      <c r="K1513" s="264">
        <v>2976</v>
      </c>
      <c r="L1513" s="264">
        <v>2962</v>
      </c>
      <c r="M1513" s="264">
        <v>2727</v>
      </c>
      <c r="N1513" s="267">
        <v>0.993822062175823</v>
      </c>
      <c r="O1513" s="266">
        <v>90246</v>
      </c>
      <c r="P1513" s="294">
        <v>0.9</v>
      </c>
      <c r="Q1513" s="267">
        <v>0.995021779713752</v>
      </c>
      <c r="R1513" s="267">
        <v>0.999297999297999</v>
      </c>
      <c r="S1513" s="267">
        <v>0.995295698924731</v>
      </c>
      <c r="T1513" s="295">
        <v>-0.00427621958424695</v>
      </c>
      <c r="U1513" s="266">
        <v>90807</v>
      </c>
      <c r="V1513" s="266">
        <v>84289</v>
      </c>
      <c r="W1513" s="267">
        <v>0.928221392623917</v>
      </c>
      <c r="X1513" s="267">
        <v>0.937149968886123</v>
      </c>
      <c r="Y1513" s="268">
        <v>0.967005967005967</v>
      </c>
      <c r="Z1513" s="268">
        <v>0.91633064516129</v>
      </c>
      <c r="AA1513" s="295">
        <v>-0.0298559981198437</v>
      </c>
      <c r="AB1513" s="264">
        <v>19120</v>
      </c>
      <c r="AC1513" s="264">
        <v>17917</v>
      </c>
      <c r="AD1513" s="264">
        <v>22049</v>
      </c>
      <c r="AE1513" s="264">
        <v>20588</v>
      </c>
      <c r="AF1513" s="268">
        <v>0.937081589958159</v>
      </c>
      <c r="AG1513" s="268">
        <v>0.933738491541567</v>
      </c>
      <c r="AH1513" s="295">
        <v>0.00334309841659253</v>
      </c>
    </row>
    <row r="1514" spans="1:34">
      <c r="A1514" s="315" t="s">
        <v>2706</v>
      </c>
      <c r="B1514" s="321" t="s">
        <v>3376</v>
      </c>
      <c r="C1514" s="293" t="s">
        <v>2817</v>
      </c>
      <c r="D1514" s="321" t="s">
        <v>2818</v>
      </c>
      <c r="E1514" s="263">
        <v>1686</v>
      </c>
      <c r="F1514" s="263">
        <v>1606</v>
      </c>
      <c r="G1514" s="263">
        <v>1184</v>
      </c>
      <c r="H1514" s="264">
        <v>1976</v>
      </c>
      <c r="I1514" s="264">
        <v>1564</v>
      </c>
      <c r="J1514" s="264">
        <v>1535</v>
      </c>
      <c r="K1514" s="264">
        <v>1335</v>
      </c>
      <c r="L1514" s="264">
        <v>1127</v>
      </c>
      <c r="M1514" s="264">
        <v>1188</v>
      </c>
      <c r="N1514" s="267">
        <v>0.86044616044616</v>
      </c>
      <c r="O1514" s="266">
        <v>20057</v>
      </c>
      <c r="P1514" s="294">
        <v>0.9</v>
      </c>
      <c r="Q1514" s="267">
        <v>0.952550415183867</v>
      </c>
      <c r="R1514" s="267">
        <v>0.791497975708502</v>
      </c>
      <c r="S1514" s="267">
        <v>0.844194756554307</v>
      </c>
      <c r="T1514" s="295">
        <v>0.161052439475365</v>
      </c>
      <c r="U1514" s="266">
        <v>23310</v>
      </c>
      <c r="V1514" s="266">
        <v>21268</v>
      </c>
      <c r="W1514" s="267">
        <v>0.912398112398112</v>
      </c>
      <c r="X1514" s="267">
        <v>0.702253855278766</v>
      </c>
      <c r="Y1514" s="268">
        <v>0.776821862348178</v>
      </c>
      <c r="Z1514" s="268">
        <v>0.889887640449438</v>
      </c>
      <c r="AA1514" s="295">
        <v>-0.0745680070694119</v>
      </c>
      <c r="AB1514" s="264">
        <v>7849</v>
      </c>
      <c r="AC1514" s="264">
        <v>6564</v>
      </c>
      <c r="AD1514" s="264">
        <v>4698</v>
      </c>
      <c r="AE1514" s="264">
        <v>4454</v>
      </c>
      <c r="AF1514" s="268">
        <v>0.836284877054402</v>
      </c>
      <c r="AG1514" s="268">
        <v>0.94806300553427</v>
      </c>
      <c r="AH1514" s="295">
        <v>-0.111778128479868</v>
      </c>
    </row>
    <row r="1515" spans="1:34">
      <c r="A1515" s="315" t="s">
        <v>2706</v>
      </c>
      <c r="B1515" s="321" t="s">
        <v>3376</v>
      </c>
      <c r="C1515" s="293" t="s">
        <v>2819</v>
      </c>
      <c r="D1515" s="321" t="s">
        <v>2820</v>
      </c>
      <c r="E1515" s="263">
        <v>2920</v>
      </c>
      <c r="F1515" s="263">
        <v>2179</v>
      </c>
      <c r="G1515" s="263">
        <v>1505</v>
      </c>
      <c r="H1515" s="264">
        <v>612</v>
      </c>
      <c r="I1515" s="264">
        <v>479</v>
      </c>
      <c r="J1515" s="264">
        <v>391</v>
      </c>
      <c r="K1515" s="264">
        <v>2182</v>
      </c>
      <c r="L1515" s="264">
        <v>1797</v>
      </c>
      <c r="M1515" s="264">
        <v>1215</v>
      </c>
      <c r="N1515" s="267">
        <v>0.875576900550545</v>
      </c>
      <c r="O1515" s="266">
        <v>37374</v>
      </c>
      <c r="P1515" s="294">
        <v>0.9</v>
      </c>
      <c r="Q1515" s="267">
        <v>0.746232876712329</v>
      </c>
      <c r="R1515" s="267">
        <v>0.782679738562091</v>
      </c>
      <c r="S1515" s="267">
        <v>0.823556370302475</v>
      </c>
      <c r="T1515" s="295">
        <v>-0.0364468618497628</v>
      </c>
      <c r="U1515" s="266">
        <v>42685</v>
      </c>
      <c r="V1515" s="266">
        <v>30303</v>
      </c>
      <c r="W1515" s="267">
        <v>0.709921518097692</v>
      </c>
      <c r="X1515" s="267">
        <v>0.51541095890411</v>
      </c>
      <c r="Y1515" s="268">
        <v>0.638888888888889</v>
      </c>
      <c r="Z1515" s="268">
        <v>0.556828597616865</v>
      </c>
      <c r="AA1515" s="295">
        <v>-0.123477929984779</v>
      </c>
      <c r="AB1515" s="264">
        <v>18397</v>
      </c>
      <c r="AC1515" s="264">
        <v>12364</v>
      </c>
      <c r="AD1515" s="264">
        <v>9063</v>
      </c>
      <c r="AE1515" s="264">
        <v>6726</v>
      </c>
      <c r="AF1515" s="268">
        <v>0.672066097733326</v>
      </c>
      <c r="AG1515" s="268">
        <v>0.742138364779874</v>
      </c>
      <c r="AH1515" s="295">
        <v>-0.0700722670465481</v>
      </c>
    </row>
    <row r="1516" spans="1:34">
      <c r="A1516" s="315" t="s">
        <v>2706</v>
      </c>
      <c r="B1516" s="321" t="s">
        <v>3376</v>
      </c>
      <c r="C1516" s="293" t="s">
        <v>2821</v>
      </c>
      <c r="D1516" s="321" t="s">
        <v>2822</v>
      </c>
      <c r="E1516" s="263">
        <v>3170</v>
      </c>
      <c r="F1516" s="263">
        <v>2663</v>
      </c>
      <c r="G1516" s="263">
        <v>2077</v>
      </c>
      <c r="H1516" s="264">
        <v>897</v>
      </c>
      <c r="I1516" s="264">
        <v>755</v>
      </c>
      <c r="J1516" s="264">
        <v>599</v>
      </c>
      <c r="K1516" s="264">
        <v>2409</v>
      </c>
      <c r="L1516" s="264">
        <v>1815</v>
      </c>
      <c r="M1516" s="264">
        <v>1365</v>
      </c>
      <c r="N1516" s="267">
        <v>0.889279544761711</v>
      </c>
      <c r="O1516" s="266">
        <v>43757</v>
      </c>
      <c r="P1516" s="294">
        <v>0.9</v>
      </c>
      <c r="Q1516" s="267">
        <v>0.84006309148265</v>
      </c>
      <c r="R1516" s="267">
        <v>0.841694537346711</v>
      </c>
      <c r="S1516" s="267">
        <v>0.753424657534247</v>
      </c>
      <c r="T1516" s="295">
        <v>-0.0016314458640615</v>
      </c>
      <c r="U1516" s="266">
        <v>49205</v>
      </c>
      <c r="V1516" s="266">
        <v>37490</v>
      </c>
      <c r="W1516" s="267">
        <v>0.761914439589473</v>
      </c>
      <c r="X1516" s="267">
        <v>0.655205047318612</v>
      </c>
      <c r="Y1516" s="268">
        <v>0.66778149386845</v>
      </c>
      <c r="Z1516" s="268">
        <v>0.566625155666252</v>
      </c>
      <c r="AA1516" s="295">
        <v>-0.0125764465498385</v>
      </c>
      <c r="AB1516" s="264">
        <v>20117</v>
      </c>
      <c r="AC1516" s="264">
        <v>14342</v>
      </c>
      <c r="AD1516" s="264">
        <v>10427</v>
      </c>
      <c r="AE1516" s="264">
        <v>8591</v>
      </c>
      <c r="AF1516" s="268">
        <v>0.712929363225133</v>
      </c>
      <c r="AG1516" s="268">
        <v>0.823918672676705</v>
      </c>
      <c r="AH1516" s="295">
        <v>-0.110989309451572</v>
      </c>
    </row>
    <row r="1517" spans="1:34">
      <c r="A1517" s="315" t="s">
        <v>2706</v>
      </c>
      <c r="B1517" s="321" t="s">
        <v>3375</v>
      </c>
      <c r="C1517" s="293" t="s">
        <v>2823</v>
      </c>
      <c r="D1517" s="321" t="s">
        <v>2824</v>
      </c>
      <c r="E1517" s="263">
        <v>0</v>
      </c>
      <c r="F1517" s="263">
        <v>0</v>
      </c>
      <c r="G1517" s="263">
        <v>0</v>
      </c>
      <c r="H1517" s="264">
        <v>1</v>
      </c>
      <c r="I1517" s="264">
        <v>0</v>
      </c>
      <c r="J1517" s="264">
        <v>1</v>
      </c>
      <c r="K1517" s="264">
        <v>0</v>
      </c>
      <c r="L1517" s="264">
        <v>0</v>
      </c>
      <c r="M1517" s="264">
        <v>0</v>
      </c>
      <c r="N1517" s="267">
        <v>0</v>
      </c>
      <c r="O1517" s="266">
        <v>0</v>
      </c>
      <c r="P1517" s="294">
        <v>0.9</v>
      </c>
      <c r="Q1517" s="267">
        <v>0</v>
      </c>
      <c r="R1517" s="267">
        <v>0</v>
      </c>
      <c r="S1517" s="267">
        <v>0</v>
      </c>
      <c r="T1517" s="295">
        <v>0</v>
      </c>
      <c r="U1517" s="266">
        <v>1</v>
      </c>
      <c r="V1517" s="266">
        <v>1</v>
      </c>
      <c r="W1517" s="267">
        <v>1</v>
      </c>
      <c r="X1517" s="267">
        <v>0</v>
      </c>
      <c r="Y1517" s="268">
        <v>1</v>
      </c>
      <c r="Z1517" s="268">
        <v>0</v>
      </c>
      <c r="AA1517" s="295">
        <v>-1</v>
      </c>
      <c r="AB1517" s="264">
        <v>1</v>
      </c>
      <c r="AC1517" s="264">
        <v>1</v>
      </c>
      <c r="AD1517" s="264">
        <v>0</v>
      </c>
      <c r="AE1517" s="264">
        <v>0</v>
      </c>
      <c r="AF1517" s="268">
        <v>1</v>
      </c>
      <c r="AG1517" s="268">
        <v>0</v>
      </c>
      <c r="AH1517" s="295">
        <v>1</v>
      </c>
    </row>
    <row r="1518" spans="1:34">
      <c r="A1518" s="315" t="s">
        <v>2706</v>
      </c>
      <c r="B1518" s="321" t="s">
        <v>3375</v>
      </c>
      <c r="C1518" s="293" t="s">
        <v>2825</v>
      </c>
      <c r="D1518" s="321" t="s">
        <v>2826</v>
      </c>
      <c r="E1518" s="263">
        <v>964</v>
      </c>
      <c r="F1518" s="263">
        <v>913</v>
      </c>
      <c r="G1518" s="263">
        <v>771</v>
      </c>
      <c r="H1518" s="264">
        <v>530</v>
      </c>
      <c r="I1518" s="264">
        <v>500</v>
      </c>
      <c r="J1518" s="264">
        <v>420</v>
      </c>
      <c r="K1518" s="264">
        <v>1286</v>
      </c>
      <c r="L1518" s="264">
        <v>1256</v>
      </c>
      <c r="M1518" s="264">
        <v>1114</v>
      </c>
      <c r="N1518" s="267">
        <v>0.954416970827959</v>
      </c>
      <c r="O1518" s="266">
        <v>34778</v>
      </c>
      <c r="P1518" s="294">
        <v>0.9</v>
      </c>
      <c r="Q1518" s="267">
        <v>0.947095435684647</v>
      </c>
      <c r="R1518" s="267">
        <v>0.943396226415094</v>
      </c>
      <c r="S1518" s="267">
        <v>0.976671850699845</v>
      </c>
      <c r="T1518" s="295">
        <v>0.00369920926955292</v>
      </c>
      <c r="U1518" s="266">
        <v>36439</v>
      </c>
      <c r="V1518" s="266">
        <v>30758</v>
      </c>
      <c r="W1518" s="267">
        <v>0.844095611844452</v>
      </c>
      <c r="X1518" s="267">
        <v>0.799792531120332</v>
      </c>
      <c r="Y1518" s="268">
        <v>0.792452830188679</v>
      </c>
      <c r="Z1518" s="268">
        <v>0.866251944012442</v>
      </c>
      <c r="AA1518" s="295">
        <v>0.0073397009316527</v>
      </c>
      <c r="AB1518" s="264">
        <v>7872</v>
      </c>
      <c r="AC1518" s="264">
        <v>6628</v>
      </c>
      <c r="AD1518" s="264">
        <v>8029</v>
      </c>
      <c r="AE1518" s="264">
        <v>6851</v>
      </c>
      <c r="AF1518" s="268">
        <v>0.841971544715447</v>
      </c>
      <c r="AG1518" s="268">
        <v>0.853281853281853</v>
      </c>
      <c r="AH1518" s="295">
        <v>-0.0113103085664061</v>
      </c>
    </row>
    <row r="1519" spans="1:34">
      <c r="A1519" s="315" t="s">
        <v>2706</v>
      </c>
      <c r="B1519" s="321" t="s">
        <v>3375</v>
      </c>
      <c r="C1519" s="293" t="s">
        <v>2827</v>
      </c>
      <c r="D1519" s="321" t="s">
        <v>2828</v>
      </c>
      <c r="E1519" s="263">
        <v>974</v>
      </c>
      <c r="F1519" s="263">
        <v>958</v>
      </c>
      <c r="G1519" s="263">
        <v>862</v>
      </c>
      <c r="H1519" s="264">
        <v>472</v>
      </c>
      <c r="I1519" s="264">
        <v>462</v>
      </c>
      <c r="J1519" s="264">
        <v>425</v>
      </c>
      <c r="K1519" s="264">
        <v>1295</v>
      </c>
      <c r="L1519" s="264">
        <v>1261</v>
      </c>
      <c r="M1519" s="264">
        <v>1187</v>
      </c>
      <c r="N1519" s="267">
        <v>0.969381071935378</v>
      </c>
      <c r="O1519" s="266">
        <v>35522</v>
      </c>
      <c r="P1519" s="294">
        <v>0.9</v>
      </c>
      <c r="Q1519" s="267">
        <v>0.983572895277207</v>
      </c>
      <c r="R1519" s="267">
        <v>0.978813559322034</v>
      </c>
      <c r="S1519" s="267">
        <v>0.973745173745174</v>
      </c>
      <c r="T1519" s="295">
        <v>0.00475933595517353</v>
      </c>
      <c r="U1519" s="266">
        <v>36644</v>
      </c>
      <c r="V1519" s="266">
        <v>32768</v>
      </c>
      <c r="W1519" s="267">
        <v>0.894225521231307</v>
      </c>
      <c r="X1519" s="267">
        <v>0.885010266940452</v>
      </c>
      <c r="Y1519" s="268">
        <v>0.900423728813559</v>
      </c>
      <c r="Z1519" s="268">
        <v>0.916602316602317</v>
      </c>
      <c r="AA1519" s="295">
        <v>-0.0154134618731077</v>
      </c>
      <c r="AB1519" s="264">
        <v>7814</v>
      </c>
      <c r="AC1519" s="264">
        <v>7012</v>
      </c>
      <c r="AD1519" s="264">
        <v>7975</v>
      </c>
      <c r="AE1519" s="264">
        <v>7121</v>
      </c>
      <c r="AF1519" s="268">
        <v>0.897363706168416</v>
      </c>
      <c r="AG1519" s="268">
        <v>0.892915360501567</v>
      </c>
      <c r="AH1519" s="295">
        <v>0.00444834566684826</v>
      </c>
    </row>
    <row r="1520" spans="1:34">
      <c r="A1520" s="315" t="s">
        <v>2706</v>
      </c>
      <c r="B1520" s="321" t="s">
        <v>3376</v>
      </c>
      <c r="C1520" s="293" t="s">
        <v>2829</v>
      </c>
      <c r="D1520" s="321" t="s">
        <v>2830</v>
      </c>
      <c r="E1520" s="263">
        <v>563</v>
      </c>
      <c r="F1520" s="263">
        <v>563</v>
      </c>
      <c r="G1520" s="263">
        <v>274</v>
      </c>
      <c r="H1520" s="264">
        <v>100</v>
      </c>
      <c r="I1520" s="264">
        <v>100</v>
      </c>
      <c r="J1520" s="264">
        <v>57</v>
      </c>
      <c r="K1520" s="264">
        <v>185</v>
      </c>
      <c r="L1520" s="264">
        <v>111</v>
      </c>
      <c r="M1520" s="264">
        <v>9</v>
      </c>
      <c r="N1520" s="267">
        <v>0.301841196777906</v>
      </c>
      <c r="O1520" s="266">
        <v>2623</v>
      </c>
      <c r="P1520" s="294">
        <v>0.9</v>
      </c>
      <c r="Q1520" s="267">
        <v>1</v>
      </c>
      <c r="R1520" s="267">
        <v>1</v>
      </c>
      <c r="S1520" s="267">
        <v>0.6</v>
      </c>
      <c r="T1520" s="295">
        <v>0</v>
      </c>
      <c r="U1520" s="266">
        <v>8690</v>
      </c>
      <c r="V1520" s="266">
        <v>756</v>
      </c>
      <c r="W1520" s="267">
        <v>0.0869965477560414</v>
      </c>
      <c r="X1520" s="267">
        <v>0.486678507992895</v>
      </c>
      <c r="Y1520" s="268">
        <v>0.57</v>
      </c>
      <c r="Z1520" s="268">
        <v>0.0486486486486487</v>
      </c>
      <c r="AA1520" s="295">
        <v>-0.0833214920071048</v>
      </c>
      <c r="AB1520" s="264">
        <v>1447</v>
      </c>
      <c r="AC1520" s="264">
        <v>348</v>
      </c>
      <c r="AD1520" s="264">
        <v>2465</v>
      </c>
      <c r="AE1520" s="264">
        <v>79</v>
      </c>
      <c r="AF1520" s="268">
        <v>0.240497581202488</v>
      </c>
      <c r="AG1520" s="268">
        <v>0.0320486815415821</v>
      </c>
      <c r="AH1520" s="295">
        <v>0.208448899660906</v>
      </c>
    </row>
    <row r="1521" spans="1:34">
      <c r="A1521" s="315" t="s">
        <v>2706</v>
      </c>
      <c r="B1521" s="321" t="s">
        <v>3376</v>
      </c>
      <c r="C1521" s="293" t="s">
        <v>2831</v>
      </c>
      <c r="D1521" s="321" t="s">
        <v>2832</v>
      </c>
      <c r="E1521" s="263">
        <v>0</v>
      </c>
      <c r="F1521" s="263">
        <v>0</v>
      </c>
      <c r="G1521" s="263">
        <v>0</v>
      </c>
      <c r="H1521" s="264">
        <v>0</v>
      </c>
      <c r="I1521" s="264">
        <v>0</v>
      </c>
      <c r="J1521" s="264">
        <v>0</v>
      </c>
      <c r="K1521" s="264">
        <v>0</v>
      </c>
      <c r="L1521" s="264">
        <v>0</v>
      </c>
      <c r="M1521" s="264">
        <v>0</v>
      </c>
      <c r="N1521" s="267">
        <v>0</v>
      </c>
      <c r="O1521" s="266">
        <v>0</v>
      </c>
      <c r="P1521" s="294">
        <v>0.9</v>
      </c>
      <c r="Q1521" s="267">
        <v>0</v>
      </c>
      <c r="R1521" s="267">
        <v>0</v>
      </c>
      <c r="S1521" s="267">
        <v>0</v>
      </c>
      <c r="T1521" s="295">
        <v>0</v>
      </c>
      <c r="U1521" s="266">
        <v>1</v>
      </c>
      <c r="V1521" s="266">
        <v>1</v>
      </c>
      <c r="W1521" s="267">
        <v>1</v>
      </c>
      <c r="X1521" s="267">
        <v>0</v>
      </c>
      <c r="Y1521" s="268">
        <v>0</v>
      </c>
      <c r="Z1521" s="268">
        <v>0</v>
      </c>
      <c r="AA1521" s="295">
        <v>0</v>
      </c>
      <c r="AB1521" s="264">
        <v>1</v>
      </c>
      <c r="AC1521" s="264">
        <v>1</v>
      </c>
      <c r="AD1521" s="264">
        <v>0</v>
      </c>
      <c r="AE1521" s="264">
        <v>0</v>
      </c>
      <c r="AF1521" s="268">
        <v>1</v>
      </c>
      <c r="AG1521" s="268">
        <v>0</v>
      </c>
      <c r="AH1521" s="295">
        <v>1</v>
      </c>
    </row>
    <row r="1522" spans="1:34">
      <c r="A1522" s="315" t="s">
        <v>2706</v>
      </c>
      <c r="B1522" s="321" t="s">
        <v>3376</v>
      </c>
      <c r="C1522" s="293" t="s">
        <v>2833</v>
      </c>
      <c r="D1522" s="321" t="s">
        <v>2834</v>
      </c>
      <c r="E1522" s="263">
        <v>3202</v>
      </c>
      <c r="F1522" s="263">
        <v>2804</v>
      </c>
      <c r="G1522" s="263">
        <v>2195</v>
      </c>
      <c r="H1522" s="264">
        <v>711</v>
      </c>
      <c r="I1522" s="264">
        <v>659</v>
      </c>
      <c r="J1522" s="264">
        <v>610</v>
      </c>
      <c r="K1522" s="264">
        <v>2104</v>
      </c>
      <c r="L1522" s="264">
        <v>1898</v>
      </c>
      <c r="M1522" s="264">
        <v>1577</v>
      </c>
      <c r="N1522" s="267">
        <v>0.916386022866213</v>
      </c>
      <c r="O1522" s="266">
        <v>42721</v>
      </c>
      <c r="P1522" s="294">
        <v>0.9</v>
      </c>
      <c r="Q1522" s="267">
        <v>0.875702685821362</v>
      </c>
      <c r="R1522" s="267">
        <v>0.926863572433193</v>
      </c>
      <c r="S1522" s="267">
        <v>0.902091254752852</v>
      </c>
      <c r="T1522" s="295">
        <v>-0.051160886611831</v>
      </c>
      <c r="U1522" s="266">
        <v>46619</v>
      </c>
      <c r="V1522" s="266">
        <v>37684</v>
      </c>
      <c r="W1522" s="267">
        <v>0.808339947231815</v>
      </c>
      <c r="X1522" s="267">
        <v>0.685509056839475</v>
      </c>
      <c r="Y1522" s="268">
        <v>0.857946554149086</v>
      </c>
      <c r="Z1522" s="268">
        <v>0.749524714828897</v>
      </c>
      <c r="AA1522" s="295">
        <v>-0.172437497309611</v>
      </c>
      <c r="AB1522" s="264">
        <v>19047</v>
      </c>
      <c r="AC1522" s="264">
        <v>14949</v>
      </c>
      <c r="AD1522" s="264">
        <v>10191</v>
      </c>
      <c r="AE1522" s="264">
        <v>8771</v>
      </c>
      <c r="AF1522" s="268">
        <v>0.784848007560246</v>
      </c>
      <c r="AG1522" s="268">
        <v>0.860661367873614</v>
      </c>
      <c r="AH1522" s="295">
        <v>-0.0758133603133683</v>
      </c>
    </row>
    <row r="1523" spans="1:34">
      <c r="A1523" s="315" t="s">
        <v>2706</v>
      </c>
      <c r="B1523" s="321" t="s">
        <v>3375</v>
      </c>
      <c r="C1523" s="293" t="s">
        <v>2835</v>
      </c>
      <c r="D1523" s="321" t="s">
        <v>2836</v>
      </c>
      <c r="E1523" s="263">
        <v>967</v>
      </c>
      <c r="F1523" s="263">
        <v>950</v>
      </c>
      <c r="G1523" s="263">
        <v>858</v>
      </c>
      <c r="H1523" s="264">
        <v>546</v>
      </c>
      <c r="I1523" s="264">
        <v>530</v>
      </c>
      <c r="J1523" s="264">
        <v>501</v>
      </c>
      <c r="K1523" s="264">
        <v>1343</v>
      </c>
      <c r="L1523" s="264">
        <v>1306</v>
      </c>
      <c r="M1523" s="264">
        <v>1210</v>
      </c>
      <c r="N1523" s="267">
        <v>0.96973709097787</v>
      </c>
      <c r="O1523" s="266">
        <v>35889</v>
      </c>
      <c r="P1523" s="294">
        <v>0.9</v>
      </c>
      <c r="Q1523" s="267">
        <v>0.982419855222337</v>
      </c>
      <c r="R1523" s="267">
        <v>0.970695970695971</v>
      </c>
      <c r="S1523" s="267">
        <v>0.972449739389427</v>
      </c>
      <c r="T1523" s="295">
        <v>0.0117238845263664</v>
      </c>
      <c r="U1523" s="266">
        <v>37009</v>
      </c>
      <c r="V1523" s="266">
        <v>32398</v>
      </c>
      <c r="W1523" s="267">
        <v>0.875408684374071</v>
      </c>
      <c r="X1523" s="267">
        <v>0.887280248190279</v>
      </c>
      <c r="Y1523" s="268">
        <v>0.917582417582418</v>
      </c>
      <c r="Z1523" s="268">
        <v>0.900967982129561</v>
      </c>
      <c r="AA1523" s="295">
        <v>-0.0303021693921384</v>
      </c>
      <c r="AB1523" s="264">
        <v>7848</v>
      </c>
      <c r="AC1523" s="264">
        <v>6870</v>
      </c>
      <c r="AD1523" s="264">
        <v>8214</v>
      </c>
      <c r="AE1523" s="264">
        <v>7214</v>
      </c>
      <c r="AF1523" s="268">
        <v>0.875382262996942</v>
      </c>
      <c r="AG1523" s="268">
        <v>0.878256635013392</v>
      </c>
      <c r="AH1523" s="295">
        <v>-0.00287437201644991</v>
      </c>
    </row>
    <row r="1524" spans="1:34">
      <c r="A1524" s="315" t="s">
        <v>2706</v>
      </c>
      <c r="B1524" s="321" t="s">
        <v>3376</v>
      </c>
      <c r="C1524" s="293" t="s">
        <v>2837</v>
      </c>
      <c r="D1524" s="321" t="s">
        <v>2838</v>
      </c>
      <c r="E1524" s="263">
        <v>0</v>
      </c>
      <c r="F1524" s="263">
        <v>0</v>
      </c>
      <c r="G1524" s="263">
        <v>0</v>
      </c>
      <c r="H1524" s="264">
        <v>0</v>
      </c>
      <c r="I1524" s="264">
        <v>0</v>
      </c>
      <c r="J1524" s="264">
        <v>0</v>
      </c>
      <c r="K1524" s="264">
        <v>3</v>
      </c>
      <c r="L1524" s="264">
        <v>0</v>
      </c>
      <c r="M1524" s="264">
        <v>0</v>
      </c>
      <c r="N1524" s="267">
        <v>0.36</v>
      </c>
      <c r="O1524" s="266">
        <v>9</v>
      </c>
      <c r="P1524" s="294">
        <v>0.9</v>
      </c>
      <c r="Q1524" s="267">
        <v>0</v>
      </c>
      <c r="R1524" s="267">
        <v>0</v>
      </c>
      <c r="S1524" s="267">
        <v>0</v>
      </c>
      <c r="T1524" s="295">
        <v>0</v>
      </c>
      <c r="U1524" s="266">
        <v>25</v>
      </c>
      <c r="V1524" s="266">
        <v>14</v>
      </c>
      <c r="W1524" s="267">
        <v>0.56</v>
      </c>
      <c r="X1524" s="267">
        <v>0</v>
      </c>
      <c r="Y1524" s="268">
        <v>0</v>
      </c>
      <c r="Z1524" s="268">
        <v>0</v>
      </c>
      <c r="AA1524" s="295">
        <v>0</v>
      </c>
      <c r="AB1524" s="264">
        <v>4</v>
      </c>
      <c r="AC1524" s="264">
        <v>1</v>
      </c>
      <c r="AD1524" s="264">
        <v>2</v>
      </c>
      <c r="AE1524" s="264">
        <v>2</v>
      </c>
      <c r="AF1524" s="268">
        <v>0.25</v>
      </c>
      <c r="AG1524" s="268">
        <v>1</v>
      </c>
      <c r="AH1524" s="295">
        <v>-0.75</v>
      </c>
    </row>
    <row r="1525" spans="1:34">
      <c r="A1525" s="315" t="s">
        <v>2706</v>
      </c>
      <c r="B1525" s="321" t="s">
        <v>3376</v>
      </c>
      <c r="C1525" s="293" t="s">
        <v>2839</v>
      </c>
      <c r="D1525" s="321" t="s">
        <v>2840</v>
      </c>
      <c r="E1525" s="263">
        <v>0</v>
      </c>
      <c r="F1525" s="263">
        <v>0</v>
      </c>
      <c r="G1525" s="263">
        <v>0</v>
      </c>
      <c r="H1525" s="264">
        <v>1</v>
      </c>
      <c r="I1525" s="264">
        <v>0</v>
      </c>
      <c r="J1525" s="264">
        <v>0</v>
      </c>
      <c r="K1525" s="264">
        <v>0</v>
      </c>
      <c r="L1525" s="264">
        <v>0</v>
      </c>
      <c r="M1525" s="264">
        <v>0</v>
      </c>
      <c r="N1525" s="267">
        <v>0.0833333333333333</v>
      </c>
      <c r="O1525" s="266">
        <v>1</v>
      </c>
      <c r="P1525" s="294">
        <v>0.9</v>
      </c>
      <c r="Q1525" s="267">
        <v>0</v>
      </c>
      <c r="R1525" s="267">
        <v>0</v>
      </c>
      <c r="S1525" s="267">
        <v>0</v>
      </c>
      <c r="T1525" s="295">
        <v>0</v>
      </c>
      <c r="U1525" s="266">
        <v>12</v>
      </c>
      <c r="V1525" s="266">
        <v>3</v>
      </c>
      <c r="W1525" s="267">
        <v>0.25</v>
      </c>
      <c r="X1525" s="267">
        <v>0</v>
      </c>
      <c r="Y1525" s="268">
        <v>0</v>
      </c>
      <c r="Z1525" s="268">
        <v>0</v>
      </c>
      <c r="AA1525" s="295">
        <v>0</v>
      </c>
      <c r="AB1525" s="264">
        <v>1</v>
      </c>
      <c r="AC1525" s="264">
        <v>0</v>
      </c>
      <c r="AD1525" s="264">
        <v>1</v>
      </c>
      <c r="AE1525" s="264">
        <v>0</v>
      </c>
      <c r="AF1525" s="268">
        <v>0</v>
      </c>
      <c r="AG1525" s="268">
        <v>0</v>
      </c>
      <c r="AH1525" s="295">
        <v>0</v>
      </c>
    </row>
    <row r="1526" spans="1:34">
      <c r="A1526" s="315" t="s">
        <v>2706</v>
      </c>
      <c r="B1526" s="321" t="s">
        <v>3376</v>
      </c>
      <c r="C1526" s="293" t="s">
        <v>2841</v>
      </c>
      <c r="D1526" s="321" t="s">
        <v>2842</v>
      </c>
      <c r="E1526" s="263">
        <v>0</v>
      </c>
      <c r="F1526" s="263">
        <v>0</v>
      </c>
      <c r="G1526" s="263">
        <v>0</v>
      </c>
      <c r="H1526" s="264">
        <v>0</v>
      </c>
      <c r="I1526" s="264">
        <v>0</v>
      </c>
      <c r="J1526" s="264">
        <v>0</v>
      </c>
      <c r="K1526" s="264">
        <v>0</v>
      </c>
      <c r="L1526" s="264">
        <v>0</v>
      </c>
      <c r="M1526" s="264">
        <v>0</v>
      </c>
      <c r="N1526" s="267">
        <v>0</v>
      </c>
      <c r="O1526" s="266">
        <v>0</v>
      </c>
      <c r="P1526" s="294">
        <v>0.9</v>
      </c>
      <c r="Q1526" s="267">
        <v>0</v>
      </c>
      <c r="R1526" s="267">
        <v>0</v>
      </c>
      <c r="S1526" s="267">
        <v>0</v>
      </c>
      <c r="T1526" s="295">
        <v>0</v>
      </c>
      <c r="U1526" s="266">
        <v>0</v>
      </c>
      <c r="V1526" s="266">
        <v>0</v>
      </c>
      <c r="W1526" s="267">
        <v>0</v>
      </c>
      <c r="X1526" s="267">
        <v>0</v>
      </c>
      <c r="Y1526" s="268">
        <v>0</v>
      </c>
      <c r="Z1526" s="268">
        <v>0</v>
      </c>
      <c r="AA1526" s="295">
        <v>0</v>
      </c>
      <c r="AB1526" s="264">
        <v>0</v>
      </c>
      <c r="AC1526" s="264">
        <v>0</v>
      </c>
      <c r="AD1526" s="264">
        <v>0</v>
      </c>
      <c r="AE1526" s="264">
        <v>0</v>
      </c>
      <c r="AF1526" s="268">
        <v>0</v>
      </c>
      <c r="AG1526" s="268">
        <v>0</v>
      </c>
      <c r="AH1526" s="295">
        <v>0</v>
      </c>
    </row>
    <row r="1527" spans="1:34">
      <c r="A1527" s="315" t="s">
        <v>2706</v>
      </c>
      <c r="B1527" s="321" t="s">
        <v>3375</v>
      </c>
      <c r="C1527" s="293" t="s">
        <v>2843</v>
      </c>
      <c r="D1527" s="321" t="s">
        <v>2844</v>
      </c>
      <c r="E1527" s="263">
        <v>0</v>
      </c>
      <c r="F1527" s="263">
        <v>0</v>
      </c>
      <c r="G1527" s="263">
        <v>0</v>
      </c>
      <c r="H1527" s="264">
        <v>0</v>
      </c>
      <c r="I1527" s="264">
        <v>0</v>
      </c>
      <c r="J1527" s="264">
        <v>0</v>
      </c>
      <c r="K1527" s="264">
        <v>0</v>
      </c>
      <c r="L1527" s="264">
        <v>0</v>
      </c>
      <c r="M1527" s="264">
        <v>0</v>
      </c>
      <c r="N1527" s="267">
        <v>0.0526315789473684</v>
      </c>
      <c r="O1527" s="266">
        <v>1</v>
      </c>
      <c r="P1527" s="294">
        <v>0.9</v>
      </c>
      <c r="Q1527" s="267">
        <v>0</v>
      </c>
      <c r="R1527" s="267">
        <v>0</v>
      </c>
      <c r="S1527" s="267">
        <v>0</v>
      </c>
      <c r="T1527" s="295">
        <v>0</v>
      </c>
      <c r="U1527" s="266">
        <v>19</v>
      </c>
      <c r="V1527" s="266">
        <v>1</v>
      </c>
      <c r="W1527" s="267">
        <v>0.0526315789473684</v>
      </c>
      <c r="X1527" s="267">
        <v>0</v>
      </c>
      <c r="Y1527" s="268">
        <v>0</v>
      </c>
      <c r="Z1527" s="268">
        <v>0</v>
      </c>
      <c r="AA1527" s="295">
        <v>0</v>
      </c>
      <c r="AB1527" s="264">
        <v>1</v>
      </c>
      <c r="AC1527" s="264">
        <v>1</v>
      </c>
      <c r="AD1527" s="264">
        <v>3</v>
      </c>
      <c r="AE1527" s="264">
        <v>0</v>
      </c>
      <c r="AF1527" s="268">
        <v>1</v>
      </c>
      <c r="AG1527" s="268">
        <v>0</v>
      </c>
      <c r="AH1527" s="295">
        <v>1</v>
      </c>
    </row>
    <row r="1528" spans="1:34">
      <c r="A1528" s="315" t="s">
        <v>2706</v>
      </c>
      <c r="B1528" s="321" t="s">
        <v>3376</v>
      </c>
      <c r="C1528" s="293" t="s">
        <v>2845</v>
      </c>
      <c r="D1528" s="321" t="s">
        <v>2846</v>
      </c>
      <c r="E1528" s="263">
        <v>2712</v>
      </c>
      <c r="F1528" s="263">
        <v>2651</v>
      </c>
      <c r="G1528" s="263">
        <v>1952</v>
      </c>
      <c r="H1528" s="264">
        <v>728</v>
      </c>
      <c r="I1528" s="264">
        <v>659</v>
      </c>
      <c r="J1528" s="264">
        <v>566</v>
      </c>
      <c r="K1528" s="264">
        <v>1931</v>
      </c>
      <c r="L1528" s="264">
        <v>1927</v>
      </c>
      <c r="M1528" s="264">
        <v>1347</v>
      </c>
      <c r="N1528" s="267">
        <v>0.973480056333994</v>
      </c>
      <c r="O1528" s="266">
        <v>40782</v>
      </c>
      <c r="P1528" s="294">
        <v>0.9</v>
      </c>
      <c r="Q1528" s="267">
        <v>0.977507374631268</v>
      </c>
      <c r="R1528" s="267">
        <v>0.90521978021978</v>
      </c>
      <c r="S1528" s="267">
        <v>0.997928534438115</v>
      </c>
      <c r="T1528" s="295">
        <v>0.0722875944114882</v>
      </c>
      <c r="U1528" s="266">
        <v>41893</v>
      </c>
      <c r="V1528" s="266">
        <v>32965</v>
      </c>
      <c r="W1528" s="267">
        <v>0.786885637218628</v>
      </c>
      <c r="X1528" s="267">
        <v>0.71976401179941</v>
      </c>
      <c r="Y1528" s="268">
        <v>0.777472527472527</v>
      </c>
      <c r="Z1528" s="268">
        <v>0.697566027964785</v>
      </c>
      <c r="AA1528" s="295">
        <v>-0.0577085156731174</v>
      </c>
      <c r="AB1528" s="264">
        <v>17362</v>
      </c>
      <c r="AC1528" s="264">
        <v>13179</v>
      </c>
      <c r="AD1528" s="264">
        <v>9104</v>
      </c>
      <c r="AE1528" s="264">
        <v>7481</v>
      </c>
      <c r="AF1528" s="268">
        <v>0.75907153553738</v>
      </c>
      <c r="AG1528" s="268">
        <v>0.821726713532513</v>
      </c>
      <c r="AH1528" s="295">
        <v>-0.0626551779951326</v>
      </c>
    </row>
    <row r="1529" spans="1:34">
      <c r="A1529" s="315" t="s">
        <v>2706</v>
      </c>
      <c r="B1529" s="321" t="s">
        <v>3377</v>
      </c>
      <c r="C1529" s="293" t="s">
        <v>2847</v>
      </c>
      <c r="D1529" s="321" t="s">
        <v>2848</v>
      </c>
      <c r="E1529" s="263">
        <v>0</v>
      </c>
      <c r="F1529" s="263">
        <v>0</v>
      </c>
      <c r="G1529" s="263">
        <v>0</v>
      </c>
      <c r="H1529" s="264">
        <v>1</v>
      </c>
      <c r="I1529" s="264">
        <v>0</v>
      </c>
      <c r="J1529" s="264">
        <v>0</v>
      </c>
      <c r="K1529" s="264">
        <v>0</v>
      </c>
      <c r="L1529" s="264">
        <v>0</v>
      </c>
      <c r="M1529" s="264">
        <v>0</v>
      </c>
      <c r="N1529" s="267">
        <v>0</v>
      </c>
      <c r="O1529" s="266">
        <v>0</v>
      </c>
      <c r="P1529" s="294">
        <v>0.9</v>
      </c>
      <c r="Q1529" s="267">
        <v>0</v>
      </c>
      <c r="R1529" s="267">
        <v>0</v>
      </c>
      <c r="S1529" s="267">
        <v>0</v>
      </c>
      <c r="T1529" s="295">
        <v>0</v>
      </c>
      <c r="U1529" s="266">
        <v>1</v>
      </c>
      <c r="V1529" s="266">
        <v>0</v>
      </c>
      <c r="W1529" s="267">
        <v>0</v>
      </c>
      <c r="X1529" s="267">
        <v>0</v>
      </c>
      <c r="Y1529" s="268">
        <v>0</v>
      </c>
      <c r="Z1529" s="268">
        <v>0</v>
      </c>
      <c r="AA1529" s="295">
        <v>0</v>
      </c>
      <c r="AB1529" s="264">
        <v>1</v>
      </c>
      <c r="AC1529" s="264">
        <v>0</v>
      </c>
      <c r="AD1529" s="264">
        <v>0</v>
      </c>
      <c r="AE1529" s="264">
        <v>0</v>
      </c>
      <c r="AF1529" s="268">
        <v>0</v>
      </c>
      <c r="AG1529" s="268">
        <v>0</v>
      </c>
      <c r="AH1529" s="295">
        <v>0</v>
      </c>
    </row>
    <row r="1530" spans="1:34">
      <c r="A1530" s="315" t="s">
        <v>2706</v>
      </c>
      <c r="B1530" s="321" t="s">
        <v>3376</v>
      </c>
      <c r="C1530" s="293" t="s">
        <v>2849</v>
      </c>
      <c r="D1530" s="321" t="s">
        <v>2850</v>
      </c>
      <c r="E1530" s="263">
        <v>546</v>
      </c>
      <c r="F1530" s="263">
        <v>545</v>
      </c>
      <c r="G1530" s="263">
        <v>477</v>
      </c>
      <c r="H1530" s="264">
        <v>162</v>
      </c>
      <c r="I1530" s="264">
        <v>161</v>
      </c>
      <c r="J1530" s="264">
        <v>161</v>
      </c>
      <c r="K1530" s="264">
        <v>1</v>
      </c>
      <c r="L1530" s="264">
        <v>1</v>
      </c>
      <c r="M1530" s="264">
        <v>1</v>
      </c>
      <c r="N1530" s="267">
        <v>0.995931388413704</v>
      </c>
      <c r="O1530" s="266">
        <v>21541</v>
      </c>
      <c r="P1530" s="294">
        <v>0.9</v>
      </c>
      <c r="Q1530" s="267">
        <v>0.998168498168498</v>
      </c>
      <c r="R1530" s="267">
        <v>0.993827160493827</v>
      </c>
      <c r="S1530" s="267">
        <v>1</v>
      </c>
      <c r="T1530" s="295">
        <v>0.00434133767467104</v>
      </c>
      <c r="U1530" s="266">
        <v>21629</v>
      </c>
      <c r="V1530" s="266">
        <v>20052</v>
      </c>
      <c r="W1530" s="267">
        <v>0.92708863100467</v>
      </c>
      <c r="X1530" s="267">
        <v>0.873626373626374</v>
      </c>
      <c r="Y1530" s="268">
        <v>0.993827160493827</v>
      </c>
      <c r="Z1530" s="268">
        <v>1</v>
      </c>
      <c r="AA1530" s="295">
        <v>-0.120200786867454</v>
      </c>
      <c r="AB1530" s="264">
        <v>4194</v>
      </c>
      <c r="AC1530" s="264">
        <v>3638</v>
      </c>
      <c r="AD1530" s="264">
        <v>3158</v>
      </c>
      <c r="AE1530" s="264">
        <v>3028</v>
      </c>
      <c r="AF1530" s="268">
        <v>0.867429661421078</v>
      </c>
      <c r="AG1530" s="268">
        <v>0.958834705509816</v>
      </c>
      <c r="AH1530" s="295">
        <v>-0.0914050440887386</v>
      </c>
    </row>
    <row r="1531" spans="1:34">
      <c r="A1531" s="315" t="s">
        <v>2706</v>
      </c>
      <c r="B1531" s="321" t="s">
        <v>3376</v>
      </c>
      <c r="C1531" s="293" t="s">
        <v>2851</v>
      </c>
      <c r="D1531" s="321" t="s">
        <v>2852</v>
      </c>
      <c r="E1531" s="263">
        <v>3126</v>
      </c>
      <c r="F1531" s="263">
        <v>2587</v>
      </c>
      <c r="G1531" s="263">
        <v>1992</v>
      </c>
      <c r="H1531" s="264">
        <v>714</v>
      </c>
      <c r="I1531" s="264">
        <v>652</v>
      </c>
      <c r="J1531" s="264">
        <v>583</v>
      </c>
      <c r="K1531" s="264">
        <v>2139</v>
      </c>
      <c r="L1531" s="264">
        <v>1876</v>
      </c>
      <c r="M1531" s="264">
        <v>1518</v>
      </c>
      <c r="N1531" s="267">
        <v>0.928078989147691</v>
      </c>
      <c r="O1531" s="266">
        <v>42674</v>
      </c>
      <c r="P1531" s="294">
        <v>0.9</v>
      </c>
      <c r="Q1531" s="267">
        <v>0.827575175943698</v>
      </c>
      <c r="R1531" s="267">
        <v>0.913165266106443</v>
      </c>
      <c r="S1531" s="267">
        <v>0.877045348293595</v>
      </c>
      <c r="T1531" s="295">
        <v>-0.0855900901627445</v>
      </c>
      <c r="U1531" s="266">
        <v>45981</v>
      </c>
      <c r="V1531" s="266">
        <v>36415</v>
      </c>
      <c r="W1531" s="267">
        <v>0.791957547682739</v>
      </c>
      <c r="X1531" s="267">
        <v>0.637236084452975</v>
      </c>
      <c r="Y1531" s="268">
        <v>0.816526610644258</v>
      </c>
      <c r="Z1531" s="268">
        <v>0.709677419354839</v>
      </c>
      <c r="AA1531" s="295">
        <v>-0.179290526191283</v>
      </c>
      <c r="AB1531" s="264">
        <v>19133</v>
      </c>
      <c r="AC1531" s="264">
        <v>14952</v>
      </c>
      <c r="AD1531" s="264">
        <v>9839</v>
      </c>
      <c r="AE1531" s="264">
        <v>8122</v>
      </c>
      <c r="AF1531" s="268">
        <v>0.781477029216537</v>
      </c>
      <c r="AG1531" s="268">
        <v>0.825490395365383</v>
      </c>
      <c r="AH1531" s="295">
        <v>-0.0440133661488459</v>
      </c>
    </row>
    <row r="1532" spans="1:34">
      <c r="A1532" s="315" t="s">
        <v>2706</v>
      </c>
      <c r="B1532" s="321" t="s">
        <v>3376</v>
      </c>
      <c r="C1532" s="293" t="s">
        <v>2853</v>
      </c>
      <c r="D1532" s="321" t="s">
        <v>2854</v>
      </c>
      <c r="E1532" s="263">
        <v>0</v>
      </c>
      <c r="F1532" s="263">
        <v>0</v>
      </c>
      <c r="G1532" s="263">
        <v>0</v>
      </c>
      <c r="H1532" s="264">
        <v>0</v>
      </c>
      <c r="I1532" s="264">
        <v>0</v>
      </c>
      <c r="J1532" s="264">
        <v>0</v>
      </c>
      <c r="K1532" s="264">
        <v>1</v>
      </c>
      <c r="L1532" s="264">
        <v>1</v>
      </c>
      <c r="M1532" s="264">
        <v>0</v>
      </c>
      <c r="N1532" s="267">
        <v>0.333333333333333</v>
      </c>
      <c r="O1532" s="266">
        <v>3</v>
      </c>
      <c r="P1532" s="294">
        <v>0.9</v>
      </c>
      <c r="Q1532" s="267">
        <v>0</v>
      </c>
      <c r="R1532" s="267">
        <v>0</v>
      </c>
      <c r="S1532" s="267">
        <v>1</v>
      </c>
      <c r="T1532" s="295">
        <v>0</v>
      </c>
      <c r="U1532" s="266">
        <v>9</v>
      </c>
      <c r="V1532" s="266">
        <v>1</v>
      </c>
      <c r="W1532" s="267">
        <v>0.111111111111111</v>
      </c>
      <c r="X1532" s="267">
        <v>0</v>
      </c>
      <c r="Y1532" s="268">
        <v>0</v>
      </c>
      <c r="Z1532" s="268">
        <v>0</v>
      </c>
      <c r="AA1532" s="295">
        <v>0</v>
      </c>
      <c r="AB1532" s="264">
        <v>4</v>
      </c>
      <c r="AC1532" s="264">
        <v>0</v>
      </c>
      <c r="AD1532" s="264">
        <v>2</v>
      </c>
      <c r="AE1532" s="264">
        <v>0</v>
      </c>
      <c r="AF1532" s="268">
        <v>0</v>
      </c>
      <c r="AG1532" s="268">
        <v>0</v>
      </c>
      <c r="AH1532" s="295">
        <v>0</v>
      </c>
    </row>
    <row r="1533" spans="1:34">
      <c r="A1533" s="315" t="s">
        <v>2706</v>
      </c>
      <c r="B1533" s="321" t="s">
        <v>3376</v>
      </c>
      <c r="C1533" s="293" t="s">
        <v>2855</v>
      </c>
      <c r="D1533" s="321" t="s">
        <v>2856</v>
      </c>
      <c r="E1533" s="263">
        <v>0</v>
      </c>
      <c r="F1533" s="263">
        <v>0</v>
      </c>
      <c r="G1533" s="263">
        <v>0</v>
      </c>
      <c r="H1533" s="264">
        <v>0</v>
      </c>
      <c r="I1533" s="264">
        <v>0</v>
      </c>
      <c r="J1533" s="264">
        <v>0</v>
      </c>
      <c r="K1533" s="264">
        <v>0</v>
      </c>
      <c r="L1533" s="264">
        <v>0</v>
      </c>
      <c r="M1533" s="264">
        <v>0</v>
      </c>
      <c r="N1533" s="267">
        <v>1</v>
      </c>
      <c r="O1533" s="266">
        <v>5</v>
      </c>
      <c r="P1533" s="294">
        <v>0.9</v>
      </c>
      <c r="Q1533" s="267">
        <v>0</v>
      </c>
      <c r="R1533" s="267">
        <v>0</v>
      </c>
      <c r="S1533" s="267">
        <v>0</v>
      </c>
      <c r="T1533" s="295">
        <v>0</v>
      </c>
      <c r="U1533" s="266">
        <v>5</v>
      </c>
      <c r="V1533" s="266">
        <v>5</v>
      </c>
      <c r="W1533" s="267">
        <v>1</v>
      </c>
      <c r="X1533" s="267">
        <v>0</v>
      </c>
      <c r="Y1533" s="268">
        <v>0</v>
      </c>
      <c r="Z1533" s="268">
        <v>0</v>
      </c>
      <c r="AA1533" s="295">
        <v>0</v>
      </c>
      <c r="AB1533" s="264">
        <v>1</v>
      </c>
      <c r="AC1533" s="264">
        <v>1</v>
      </c>
      <c r="AD1533" s="264">
        <v>0</v>
      </c>
      <c r="AE1533" s="264">
        <v>0</v>
      </c>
      <c r="AF1533" s="268">
        <v>1</v>
      </c>
      <c r="AG1533" s="268">
        <v>0</v>
      </c>
      <c r="AH1533" s="295">
        <v>1</v>
      </c>
    </row>
    <row r="1534" spans="1:34">
      <c r="A1534" s="315" t="s">
        <v>2706</v>
      </c>
      <c r="B1534" s="321" t="s">
        <v>3376</v>
      </c>
      <c r="C1534" s="293" t="s">
        <v>2857</v>
      </c>
      <c r="D1534" s="321" t="s">
        <v>2858</v>
      </c>
      <c r="E1534" s="263">
        <v>22</v>
      </c>
      <c r="F1534" s="263">
        <v>22</v>
      </c>
      <c r="G1534" s="263">
        <v>17</v>
      </c>
      <c r="H1534" s="264">
        <v>1062</v>
      </c>
      <c r="I1534" s="264">
        <v>1062</v>
      </c>
      <c r="J1534" s="264">
        <v>854</v>
      </c>
      <c r="K1534" s="264">
        <v>106</v>
      </c>
      <c r="L1534" s="264">
        <v>106</v>
      </c>
      <c r="M1534" s="264">
        <v>41</v>
      </c>
      <c r="N1534" s="267">
        <v>0.820959299220169</v>
      </c>
      <c r="O1534" s="266">
        <v>7685</v>
      </c>
      <c r="P1534" s="294">
        <v>0.9</v>
      </c>
      <c r="Q1534" s="267">
        <v>1</v>
      </c>
      <c r="R1534" s="267">
        <v>1</v>
      </c>
      <c r="S1534" s="267">
        <v>1</v>
      </c>
      <c r="T1534" s="295">
        <v>0</v>
      </c>
      <c r="U1534" s="266">
        <v>9361</v>
      </c>
      <c r="V1534" s="266">
        <v>5896</v>
      </c>
      <c r="W1534" s="267">
        <v>0.629847238542891</v>
      </c>
      <c r="X1534" s="267">
        <v>0.772727272727273</v>
      </c>
      <c r="Y1534" s="268">
        <v>0.804143126177024</v>
      </c>
      <c r="Z1534" s="268">
        <v>0.386792452830189</v>
      </c>
      <c r="AA1534" s="295">
        <v>-0.0314158534497517</v>
      </c>
      <c r="AB1534" s="264">
        <v>1902</v>
      </c>
      <c r="AC1534" s="264">
        <v>1320</v>
      </c>
      <c r="AD1534" s="264">
        <v>1492</v>
      </c>
      <c r="AE1534" s="264">
        <v>974</v>
      </c>
      <c r="AF1534" s="268">
        <v>0.694006309148265</v>
      </c>
      <c r="AG1534" s="268">
        <v>0.652815013404826</v>
      </c>
      <c r="AH1534" s="295">
        <v>0.0411912957434393</v>
      </c>
    </row>
    <row r="1535" spans="1:34">
      <c r="A1535" s="315" t="s">
        <v>2706</v>
      </c>
      <c r="B1535" s="321" t="s">
        <v>3376</v>
      </c>
      <c r="C1535" s="293" t="s">
        <v>2859</v>
      </c>
      <c r="D1535" s="321" t="s">
        <v>2860</v>
      </c>
      <c r="E1535" s="263">
        <v>15</v>
      </c>
      <c r="F1535" s="263">
        <v>0</v>
      </c>
      <c r="G1535" s="263">
        <v>1</v>
      </c>
      <c r="H1535" s="264">
        <v>0</v>
      </c>
      <c r="I1535" s="264">
        <v>0</v>
      </c>
      <c r="J1535" s="264">
        <v>0</v>
      </c>
      <c r="K1535" s="264">
        <v>2</v>
      </c>
      <c r="L1535" s="264">
        <v>0</v>
      </c>
      <c r="M1535" s="264">
        <v>0</v>
      </c>
      <c r="N1535" s="267">
        <v>0</v>
      </c>
      <c r="O1535" s="266">
        <v>0</v>
      </c>
      <c r="P1535" s="294">
        <v>0.9</v>
      </c>
      <c r="Q1535" s="267">
        <v>0</v>
      </c>
      <c r="R1535" s="267">
        <v>0</v>
      </c>
      <c r="S1535" s="267">
        <v>0</v>
      </c>
      <c r="T1535" s="295">
        <v>0</v>
      </c>
      <c r="U1535" s="266">
        <v>25</v>
      </c>
      <c r="V1535" s="266">
        <v>1</v>
      </c>
      <c r="W1535" s="267">
        <v>0.04</v>
      </c>
      <c r="X1535" s="267">
        <v>0.0666666666666667</v>
      </c>
      <c r="Y1535" s="268">
        <v>0</v>
      </c>
      <c r="Z1535" s="268">
        <v>0</v>
      </c>
      <c r="AA1535" s="295">
        <v>0.0666666666666667</v>
      </c>
      <c r="AB1535" s="264">
        <v>19</v>
      </c>
      <c r="AC1535" s="264">
        <v>1</v>
      </c>
      <c r="AD1535" s="264">
        <v>3</v>
      </c>
      <c r="AE1535" s="264">
        <v>0</v>
      </c>
      <c r="AF1535" s="268">
        <v>0.0526315789473684</v>
      </c>
      <c r="AG1535" s="268">
        <v>0</v>
      </c>
      <c r="AH1535" s="295">
        <v>0.0526315789473684</v>
      </c>
    </row>
    <row r="1536" spans="1:34">
      <c r="A1536" s="315" t="s">
        <v>2706</v>
      </c>
      <c r="B1536" s="321" t="s">
        <v>3376</v>
      </c>
      <c r="C1536" s="293" t="s">
        <v>2861</v>
      </c>
      <c r="D1536" s="321" t="s">
        <v>2862</v>
      </c>
      <c r="E1536" s="263">
        <v>0</v>
      </c>
      <c r="F1536" s="263">
        <v>0</v>
      </c>
      <c r="G1536" s="263">
        <v>0</v>
      </c>
      <c r="H1536" s="264">
        <v>0</v>
      </c>
      <c r="I1536" s="264">
        <v>0</v>
      </c>
      <c r="J1536" s="264">
        <v>0</v>
      </c>
      <c r="K1536" s="264">
        <v>0</v>
      </c>
      <c r="L1536" s="264">
        <v>0</v>
      </c>
      <c r="M1536" s="264">
        <v>0</v>
      </c>
      <c r="N1536" s="267">
        <v>0</v>
      </c>
      <c r="O1536" s="266">
        <v>0</v>
      </c>
      <c r="P1536" s="294">
        <v>0.9</v>
      </c>
      <c r="Q1536" s="267">
        <v>0</v>
      </c>
      <c r="R1536" s="267">
        <v>0</v>
      </c>
      <c r="S1536" s="267">
        <v>0</v>
      </c>
      <c r="T1536" s="295">
        <v>0</v>
      </c>
      <c r="U1536" s="266">
        <v>0</v>
      </c>
      <c r="V1536" s="266">
        <v>0</v>
      </c>
      <c r="W1536" s="267">
        <v>0</v>
      </c>
      <c r="X1536" s="267">
        <v>0</v>
      </c>
      <c r="Y1536" s="268">
        <v>0</v>
      </c>
      <c r="Z1536" s="268">
        <v>0</v>
      </c>
      <c r="AA1536" s="295">
        <v>0</v>
      </c>
      <c r="AB1536" s="264">
        <v>0</v>
      </c>
      <c r="AC1536" s="264">
        <v>0</v>
      </c>
      <c r="AD1536" s="264">
        <v>0</v>
      </c>
      <c r="AE1536" s="264">
        <v>0</v>
      </c>
      <c r="AF1536" s="268">
        <v>0</v>
      </c>
      <c r="AG1536" s="268">
        <v>0</v>
      </c>
      <c r="AH1536" s="295">
        <v>0</v>
      </c>
    </row>
    <row r="1537" spans="1:34">
      <c r="A1537" s="315" t="s">
        <v>2706</v>
      </c>
      <c r="B1537" s="321" t="s">
        <v>3376</v>
      </c>
      <c r="C1537" s="293" t="s">
        <v>2863</v>
      </c>
      <c r="D1537" s="321" t="s">
        <v>2864</v>
      </c>
      <c r="E1537" s="263">
        <v>0</v>
      </c>
      <c r="F1537" s="263">
        <v>0</v>
      </c>
      <c r="G1537" s="263">
        <v>0</v>
      </c>
      <c r="H1537" s="264">
        <v>0</v>
      </c>
      <c r="I1537" s="264">
        <v>0</v>
      </c>
      <c r="J1537" s="264">
        <v>0</v>
      </c>
      <c r="K1537" s="264">
        <v>0</v>
      </c>
      <c r="L1537" s="264">
        <v>0</v>
      </c>
      <c r="M1537" s="264">
        <v>0</v>
      </c>
      <c r="N1537" s="267">
        <v>0</v>
      </c>
      <c r="O1537" s="266">
        <v>0</v>
      </c>
      <c r="P1537" s="294">
        <v>0.9</v>
      </c>
      <c r="Q1537" s="267">
        <v>0</v>
      </c>
      <c r="R1537" s="267">
        <v>0</v>
      </c>
      <c r="S1537" s="267">
        <v>0</v>
      </c>
      <c r="T1537" s="295">
        <v>0</v>
      </c>
      <c r="U1537" s="266">
        <v>1</v>
      </c>
      <c r="V1537" s="266">
        <v>0</v>
      </c>
      <c r="W1537" s="267">
        <v>0</v>
      </c>
      <c r="X1537" s="267">
        <v>0</v>
      </c>
      <c r="Y1537" s="268">
        <v>0</v>
      </c>
      <c r="Z1537" s="268">
        <v>0</v>
      </c>
      <c r="AA1537" s="295">
        <v>0</v>
      </c>
      <c r="AB1537" s="264">
        <v>1</v>
      </c>
      <c r="AC1537" s="264">
        <v>0</v>
      </c>
      <c r="AD1537" s="264">
        <v>0</v>
      </c>
      <c r="AE1537" s="264">
        <v>0</v>
      </c>
      <c r="AF1537" s="268">
        <v>0</v>
      </c>
      <c r="AG1537" s="268">
        <v>0</v>
      </c>
      <c r="AH1537" s="295">
        <v>0</v>
      </c>
    </row>
    <row r="1538" spans="1:34">
      <c r="A1538" s="315" t="s">
        <v>2706</v>
      </c>
      <c r="B1538" s="321" t="s">
        <v>3376</v>
      </c>
      <c r="C1538" s="293" t="s">
        <v>2865</v>
      </c>
      <c r="D1538" s="321" t="s">
        <v>2866</v>
      </c>
      <c r="E1538" s="263">
        <v>630</v>
      </c>
      <c r="F1538" s="263">
        <v>626</v>
      </c>
      <c r="G1538" s="263">
        <v>621</v>
      </c>
      <c r="H1538" s="264">
        <v>22</v>
      </c>
      <c r="I1538" s="264">
        <v>22</v>
      </c>
      <c r="J1538" s="264">
        <v>22</v>
      </c>
      <c r="K1538" s="264">
        <v>15</v>
      </c>
      <c r="L1538" s="264">
        <v>12</v>
      </c>
      <c r="M1538" s="264">
        <v>12</v>
      </c>
      <c r="N1538" s="267">
        <v>0.922822491730981</v>
      </c>
      <c r="O1538" s="266">
        <v>5859</v>
      </c>
      <c r="P1538" s="294">
        <v>0.9</v>
      </c>
      <c r="Q1538" s="267">
        <v>0.993650793650794</v>
      </c>
      <c r="R1538" s="267">
        <v>1</v>
      </c>
      <c r="S1538" s="267">
        <v>0.8</v>
      </c>
      <c r="T1538" s="295">
        <v>-0.00634920634920633</v>
      </c>
      <c r="U1538" s="266">
        <v>6349</v>
      </c>
      <c r="V1538" s="266">
        <v>5276</v>
      </c>
      <c r="W1538" s="267">
        <v>0.830997007402741</v>
      </c>
      <c r="X1538" s="267">
        <v>0.985714285714286</v>
      </c>
      <c r="Y1538" s="268">
        <v>1</v>
      </c>
      <c r="Z1538" s="268">
        <v>0.8</v>
      </c>
      <c r="AA1538" s="295">
        <v>-0.0142857142857142</v>
      </c>
      <c r="AB1538" s="264">
        <v>1532</v>
      </c>
      <c r="AC1538" s="264">
        <v>1504</v>
      </c>
      <c r="AD1538" s="264">
        <v>964</v>
      </c>
      <c r="AE1538" s="264">
        <v>907</v>
      </c>
      <c r="AF1538" s="268">
        <v>0.981723237597911</v>
      </c>
      <c r="AG1538" s="268">
        <v>0.940871369294606</v>
      </c>
      <c r="AH1538" s="295">
        <v>0.0408518683033054</v>
      </c>
    </row>
    <row r="1539" spans="1:34">
      <c r="A1539" s="315" t="s">
        <v>2706</v>
      </c>
      <c r="B1539" s="321" t="s">
        <v>3377</v>
      </c>
      <c r="C1539" s="293" t="s">
        <v>2867</v>
      </c>
      <c r="D1539" s="321" t="s">
        <v>2868</v>
      </c>
      <c r="E1539" s="263">
        <v>1</v>
      </c>
      <c r="F1539" s="263">
        <v>0</v>
      </c>
      <c r="G1539" s="263">
        <v>0</v>
      </c>
      <c r="H1539" s="264">
        <v>3</v>
      </c>
      <c r="I1539" s="264">
        <v>0</v>
      </c>
      <c r="J1539" s="264">
        <v>0</v>
      </c>
      <c r="K1539" s="264">
        <v>1</v>
      </c>
      <c r="L1539" s="264">
        <v>0</v>
      </c>
      <c r="M1539" s="264">
        <v>0</v>
      </c>
      <c r="N1539" s="267">
        <v>0</v>
      </c>
      <c r="O1539" s="266">
        <v>0</v>
      </c>
      <c r="P1539" s="294">
        <v>0.9</v>
      </c>
      <c r="Q1539" s="267">
        <v>0</v>
      </c>
      <c r="R1539" s="267">
        <v>0</v>
      </c>
      <c r="S1539" s="267">
        <v>0</v>
      </c>
      <c r="T1539" s="295">
        <v>0</v>
      </c>
      <c r="U1539" s="266">
        <v>10</v>
      </c>
      <c r="V1539" s="266">
        <v>0</v>
      </c>
      <c r="W1539" s="267">
        <v>0</v>
      </c>
      <c r="X1539" s="267">
        <v>0</v>
      </c>
      <c r="Y1539" s="268">
        <v>0</v>
      </c>
      <c r="Z1539" s="268">
        <v>0</v>
      </c>
      <c r="AA1539" s="295">
        <v>0</v>
      </c>
      <c r="AB1539" s="264">
        <v>9</v>
      </c>
      <c r="AC1539" s="264">
        <v>0</v>
      </c>
      <c r="AD1539" s="264">
        <v>0</v>
      </c>
      <c r="AE1539" s="264">
        <v>0</v>
      </c>
      <c r="AF1539" s="268">
        <v>0</v>
      </c>
      <c r="AG1539" s="268">
        <v>0</v>
      </c>
      <c r="AH1539" s="295">
        <v>0</v>
      </c>
    </row>
    <row r="1540" spans="1:34">
      <c r="A1540" s="315" t="s">
        <v>2706</v>
      </c>
      <c r="B1540" s="321" t="s">
        <v>3376</v>
      </c>
      <c r="C1540" s="293" t="s">
        <v>2869</v>
      </c>
      <c r="D1540" s="321" t="s">
        <v>2870</v>
      </c>
      <c r="E1540" s="263">
        <v>478</v>
      </c>
      <c r="F1540" s="263">
        <v>478</v>
      </c>
      <c r="G1540" s="263">
        <v>263</v>
      </c>
      <c r="H1540" s="264">
        <v>164</v>
      </c>
      <c r="I1540" s="264">
        <v>164</v>
      </c>
      <c r="J1540" s="264">
        <v>164</v>
      </c>
      <c r="K1540" s="264">
        <v>116</v>
      </c>
      <c r="L1540" s="264">
        <v>116</v>
      </c>
      <c r="M1540" s="264">
        <v>115</v>
      </c>
      <c r="N1540" s="267">
        <v>0.704612129081903</v>
      </c>
      <c r="O1540" s="266">
        <v>14651</v>
      </c>
      <c r="P1540" s="294">
        <v>0.9</v>
      </c>
      <c r="Q1540" s="267">
        <v>1</v>
      </c>
      <c r="R1540" s="267">
        <v>1</v>
      </c>
      <c r="S1540" s="267">
        <v>1</v>
      </c>
      <c r="T1540" s="295">
        <v>0</v>
      </c>
      <c r="U1540" s="266">
        <v>20793</v>
      </c>
      <c r="V1540" s="266">
        <v>13540</v>
      </c>
      <c r="W1540" s="267">
        <v>0.651180685807724</v>
      </c>
      <c r="X1540" s="267">
        <v>0.550209205020921</v>
      </c>
      <c r="Y1540" s="268">
        <v>1</v>
      </c>
      <c r="Z1540" s="268">
        <v>0.991379310344828</v>
      </c>
      <c r="AA1540" s="295">
        <v>-0.449790794979079</v>
      </c>
      <c r="AB1540" s="264">
        <v>4283</v>
      </c>
      <c r="AC1540" s="264">
        <v>1663</v>
      </c>
      <c r="AD1540" s="264">
        <v>3911</v>
      </c>
      <c r="AE1540" s="264">
        <v>2704</v>
      </c>
      <c r="AF1540" s="268">
        <v>0.388279243520897</v>
      </c>
      <c r="AG1540" s="268">
        <v>0.691383277934032</v>
      </c>
      <c r="AH1540" s="295">
        <v>-0.303104034413136</v>
      </c>
    </row>
    <row r="1541" spans="1:34">
      <c r="A1541" s="315" t="s">
        <v>2706</v>
      </c>
      <c r="B1541" s="321" t="s">
        <v>3376</v>
      </c>
      <c r="C1541" s="293" t="s">
        <v>2871</v>
      </c>
      <c r="D1541" s="321" t="s">
        <v>2872</v>
      </c>
      <c r="E1541" s="263">
        <v>0</v>
      </c>
      <c r="F1541" s="263">
        <v>0</v>
      </c>
      <c r="G1541" s="263">
        <v>0</v>
      </c>
      <c r="H1541" s="264">
        <v>0</v>
      </c>
      <c r="I1541" s="264">
        <v>0</v>
      </c>
      <c r="J1541" s="264">
        <v>0</v>
      </c>
      <c r="K1541" s="264">
        <v>0</v>
      </c>
      <c r="L1541" s="264">
        <v>0</v>
      </c>
      <c r="M1541" s="264">
        <v>0</v>
      </c>
      <c r="N1541" s="267">
        <v>0</v>
      </c>
      <c r="O1541" s="266">
        <v>0</v>
      </c>
      <c r="P1541" s="294">
        <v>0.9</v>
      </c>
      <c r="Q1541" s="267">
        <v>0</v>
      </c>
      <c r="R1541" s="267">
        <v>0</v>
      </c>
      <c r="S1541" s="267">
        <v>0</v>
      </c>
      <c r="T1541" s="295">
        <v>0</v>
      </c>
      <c r="U1541" s="266">
        <v>2</v>
      </c>
      <c r="V1541" s="266">
        <v>0</v>
      </c>
      <c r="W1541" s="267">
        <v>0</v>
      </c>
      <c r="X1541" s="267">
        <v>0</v>
      </c>
      <c r="Y1541" s="268">
        <v>0</v>
      </c>
      <c r="Z1541" s="268">
        <v>0</v>
      </c>
      <c r="AA1541" s="295">
        <v>0</v>
      </c>
      <c r="AB1541" s="264">
        <v>0</v>
      </c>
      <c r="AC1541" s="264">
        <v>0</v>
      </c>
      <c r="AD1541" s="264">
        <v>0</v>
      </c>
      <c r="AE1541" s="264">
        <v>0</v>
      </c>
      <c r="AF1541" s="268">
        <v>0</v>
      </c>
      <c r="AG1541" s="268">
        <v>0</v>
      </c>
      <c r="AH1541" s="295">
        <v>0</v>
      </c>
    </row>
    <row r="1542" spans="1:34">
      <c r="A1542" s="315" t="s">
        <v>2706</v>
      </c>
      <c r="B1542" s="321" t="s">
        <v>3375</v>
      </c>
      <c r="C1542" s="293" t="s">
        <v>2873</v>
      </c>
      <c r="D1542" s="321" t="s">
        <v>2874</v>
      </c>
      <c r="E1542" s="263">
        <v>888</v>
      </c>
      <c r="F1542" s="263">
        <v>843</v>
      </c>
      <c r="G1542" s="263">
        <v>754</v>
      </c>
      <c r="H1542" s="264">
        <v>491</v>
      </c>
      <c r="I1542" s="264">
        <v>474</v>
      </c>
      <c r="J1542" s="264">
        <v>419</v>
      </c>
      <c r="K1542" s="264">
        <v>1140</v>
      </c>
      <c r="L1542" s="264">
        <v>1111</v>
      </c>
      <c r="M1542" s="264">
        <v>961</v>
      </c>
      <c r="N1542" s="267">
        <v>0.938533796201756</v>
      </c>
      <c r="O1542" s="266">
        <v>32172</v>
      </c>
      <c r="P1542" s="294">
        <v>0.9</v>
      </c>
      <c r="Q1542" s="267">
        <v>0.949324324324324</v>
      </c>
      <c r="R1542" s="267">
        <v>0.965376782077393</v>
      </c>
      <c r="S1542" s="267">
        <v>0.974561403508772</v>
      </c>
      <c r="T1542" s="295">
        <v>-0.0160524577530687</v>
      </c>
      <c r="U1542" s="266">
        <v>34279</v>
      </c>
      <c r="V1542" s="266">
        <v>27586</v>
      </c>
      <c r="W1542" s="267">
        <v>0.804749263397415</v>
      </c>
      <c r="X1542" s="267">
        <v>0.849099099099099</v>
      </c>
      <c r="Y1542" s="268">
        <v>0.853360488798371</v>
      </c>
      <c r="Z1542" s="268">
        <v>0.842982456140351</v>
      </c>
      <c r="AA1542" s="295">
        <v>-0.00426138969927159</v>
      </c>
      <c r="AB1542" s="264">
        <v>7074</v>
      </c>
      <c r="AC1542" s="264">
        <v>5645</v>
      </c>
      <c r="AD1542" s="264">
        <v>7632</v>
      </c>
      <c r="AE1542" s="264">
        <v>6207</v>
      </c>
      <c r="AF1542" s="268">
        <v>0.797992649137687</v>
      </c>
      <c r="AG1542" s="268">
        <v>0.813286163522013</v>
      </c>
      <c r="AH1542" s="295">
        <v>-0.0152935143843252</v>
      </c>
    </row>
    <row r="1543" spans="1:34">
      <c r="A1543" s="315" t="s">
        <v>2706</v>
      </c>
      <c r="B1543" s="321" t="s">
        <v>3373</v>
      </c>
      <c r="C1543" s="293" t="s">
        <v>2875</v>
      </c>
      <c r="D1543" s="321" t="s">
        <v>2875</v>
      </c>
      <c r="E1543" s="263">
        <v>2073</v>
      </c>
      <c r="F1543" s="263">
        <v>2047</v>
      </c>
      <c r="G1543" s="263">
        <v>1650</v>
      </c>
      <c r="H1543" s="264">
        <v>1962</v>
      </c>
      <c r="I1543" s="264">
        <v>1940</v>
      </c>
      <c r="J1543" s="264">
        <v>1527</v>
      </c>
      <c r="K1543" s="264">
        <v>2463</v>
      </c>
      <c r="L1543" s="264">
        <v>2407</v>
      </c>
      <c r="M1543" s="264">
        <v>2134</v>
      </c>
      <c r="N1543" s="267">
        <v>0.931935617216969</v>
      </c>
      <c r="O1543" s="266">
        <v>72143</v>
      </c>
      <c r="P1543" s="294">
        <v>0.9</v>
      </c>
      <c r="Q1543" s="267">
        <v>0.987457790641582</v>
      </c>
      <c r="R1543" s="267">
        <v>0.988786952089704</v>
      </c>
      <c r="S1543" s="267">
        <v>0.977263499796996</v>
      </c>
      <c r="T1543" s="295">
        <v>-0.00132916144812212</v>
      </c>
      <c r="U1543" s="266">
        <v>77412</v>
      </c>
      <c r="V1543" s="266">
        <v>63382</v>
      </c>
      <c r="W1543" s="267">
        <v>0.818761949051827</v>
      </c>
      <c r="X1543" s="267">
        <v>0.795947901591896</v>
      </c>
      <c r="Y1543" s="268">
        <v>0.7782874617737</v>
      </c>
      <c r="Z1543" s="268">
        <v>0.866423061307349</v>
      </c>
      <c r="AA1543" s="295">
        <v>0.0176604398181954</v>
      </c>
      <c r="AB1543" s="264">
        <v>16640</v>
      </c>
      <c r="AC1543" s="264">
        <v>13895</v>
      </c>
      <c r="AD1543" s="264">
        <v>17513</v>
      </c>
      <c r="AE1543" s="264">
        <v>15167</v>
      </c>
      <c r="AF1543" s="268">
        <v>0.835036057692308</v>
      </c>
      <c r="AG1543" s="268">
        <v>0.866042368526238</v>
      </c>
      <c r="AH1543" s="295">
        <v>-0.0310063108339299</v>
      </c>
    </row>
    <row r="1544" spans="1:34">
      <c r="A1544" s="315" t="s">
        <v>2706</v>
      </c>
      <c r="B1544" s="321" t="s">
        <v>3375</v>
      </c>
      <c r="C1544" s="293" t="s">
        <v>2876</v>
      </c>
      <c r="D1544" s="321" t="s">
        <v>2877</v>
      </c>
      <c r="E1544" s="263">
        <v>919</v>
      </c>
      <c r="F1544" s="263">
        <v>893</v>
      </c>
      <c r="G1544" s="263">
        <v>785</v>
      </c>
      <c r="H1544" s="264">
        <v>473</v>
      </c>
      <c r="I1544" s="264">
        <v>459</v>
      </c>
      <c r="J1544" s="264">
        <v>422</v>
      </c>
      <c r="K1544" s="264">
        <v>1355</v>
      </c>
      <c r="L1544" s="264">
        <v>1308</v>
      </c>
      <c r="M1544" s="264">
        <v>1137</v>
      </c>
      <c r="N1544" s="267">
        <v>0.951613810166442</v>
      </c>
      <c r="O1544" s="266">
        <v>33847</v>
      </c>
      <c r="P1544" s="294">
        <v>0.9</v>
      </c>
      <c r="Q1544" s="267">
        <v>0.97170837867247</v>
      </c>
      <c r="R1544" s="267">
        <v>0.970401691331924</v>
      </c>
      <c r="S1544" s="267">
        <v>0.965313653136531</v>
      </c>
      <c r="T1544" s="295">
        <v>0.00130668734054618</v>
      </c>
      <c r="U1544" s="266">
        <v>35568</v>
      </c>
      <c r="V1544" s="266">
        <v>27802</v>
      </c>
      <c r="W1544" s="267">
        <v>0.781657669815565</v>
      </c>
      <c r="X1544" s="267">
        <v>0.854189336235038</v>
      </c>
      <c r="Y1544" s="268">
        <v>0.892177589852008</v>
      </c>
      <c r="Z1544" s="268">
        <v>0.839114391143911</v>
      </c>
      <c r="AA1544" s="295">
        <v>-0.0379882536169703</v>
      </c>
      <c r="AB1544" s="264">
        <v>7628</v>
      </c>
      <c r="AC1544" s="264">
        <v>6117</v>
      </c>
      <c r="AD1544" s="264">
        <v>7853</v>
      </c>
      <c r="AE1544" s="264">
        <v>6046</v>
      </c>
      <c r="AF1544" s="268">
        <v>0.801914001048768</v>
      </c>
      <c r="AG1544" s="268">
        <v>0.769896854705208</v>
      </c>
      <c r="AH1544" s="295">
        <v>0.0320171463435595</v>
      </c>
    </row>
    <row r="1545" spans="1:34">
      <c r="A1545" s="315" t="s">
        <v>2706</v>
      </c>
      <c r="B1545" s="321" t="s">
        <v>3373</v>
      </c>
      <c r="C1545" s="293" t="s">
        <v>2878</v>
      </c>
      <c r="D1545" s="321" t="s">
        <v>2879</v>
      </c>
      <c r="E1545" s="263">
        <v>1357</v>
      </c>
      <c r="F1545" s="263">
        <v>1329</v>
      </c>
      <c r="G1545" s="263">
        <v>1156</v>
      </c>
      <c r="H1545" s="264">
        <v>1201</v>
      </c>
      <c r="I1545" s="264">
        <v>1155</v>
      </c>
      <c r="J1545" s="264">
        <v>1031</v>
      </c>
      <c r="K1545" s="264">
        <v>1528</v>
      </c>
      <c r="L1545" s="264">
        <v>1267</v>
      </c>
      <c r="M1545" s="264">
        <v>1307</v>
      </c>
      <c r="N1545" s="267">
        <v>0.918284853768725</v>
      </c>
      <c r="O1545" s="266">
        <v>46344</v>
      </c>
      <c r="P1545" s="294">
        <v>0.9</v>
      </c>
      <c r="Q1545" s="267">
        <v>0.97936624907885</v>
      </c>
      <c r="R1545" s="267">
        <v>0.961698584512906</v>
      </c>
      <c r="S1545" s="267">
        <v>0.829188481675393</v>
      </c>
      <c r="T1545" s="295">
        <v>0.0176676645659445</v>
      </c>
      <c r="U1545" s="266">
        <v>50468</v>
      </c>
      <c r="V1545" s="266">
        <v>43766</v>
      </c>
      <c r="W1545" s="267">
        <v>0.867202980106206</v>
      </c>
      <c r="X1545" s="267">
        <v>0.851879145173176</v>
      </c>
      <c r="Y1545" s="268">
        <v>0.858451290591174</v>
      </c>
      <c r="Z1545" s="268">
        <v>0.855366492146597</v>
      </c>
      <c r="AA1545" s="295">
        <v>-0.00657214541799789</v>
      </c>
      <c r="AB1545" s="264">
        <v>10504</v>
      </c>
      <c r="AC1545" s="264">
        <v>9150</v>
      </c>
      <c r="AD1545" s="264">
        <v>11182</v>
      </c>
      <c r="AE1545" s="264">
        <v>10056</v>
      </c>
      <c r="AF1545" s="268">
        <v>0.871096725057121</v>
      </c>
      <c r="AG1545" s="268">
        <v>0.899302450366661</v>
      </c>
      <c r="AH1545" s="295">
        <v>-0.0282057253095396</v>
      </c>
    </row>
    <row r="1546" spans="1:34">
      <c r="A1546" s="315" t="s">
        <v>2706</v>
      </c>
      <c r="B1546" s="321" t="s">
        <v>3375</v>
      </c>
      <c r="C1546" s="293" t="s">
        <v>2880</v>
      </c>
      <c r="D1546" s="321" t="s">
        <v>2881</v>
      </c>
      <c r="E1546" s="263">
        <v>1133</v>
      </c>
      <c r="F1546" s="263">
        <v>508</v>
      </c>
      <c r="G1546" s="263">
        <v>1101</v>
      </c>
      <c r="H1546" s="264">
        <v>676</v>
      </c>
      <c r="I1546" s="264">
        <v>655</v>
      </c>
      <c r="J1546" s="264">
        <v>630</v>
      </c>
      <c r="K1546" s="264">
        <v>1154</v>
      </c>
      <c r="L1546" s="264">
        <v>810</v>
      </c>
      <c r="M1546" s="264">
        <v>1130</v>
      </c>
      <c r="N1546" s="267">
        <v>0.701118860067232</v>
      </c>
      <c r="O1546" s="266">
        <v>27948</v>
      </c>
      <c r="P1546" s="294">
        <v>0.9</v>
      </c>
      <c r="Q1546" s="267">
        <v>0.448367166813769</v>
      </c>
      <c r="R1546" s="267">
        <v>0.968934911242604</v>
      </c>
      <c r="S1546" s="267">
        <v>0.701906412478336</v>
      </c>
      <c r="T1546" s="295">
        <v>-0.520567744428835</v>
      </c>
      <c r="U1546" s="266">
        <v>39862</v>
      </c>
      <c r="V1546" s="266">
        <v>36088</v>
      </c>
      <c r="W1546" s="267">
        <v>0.905323365611359</v>
      </c>
      <c r="X1546" s="267">
        <v>0.971756398940865</v>
      </c>
      <c r="Y1546" s="268">
        <v>0.931952662721893</v>
      </c>
      <c r="Z1546" s="268">
        <v>0.979202772963605</v>
      </c>
      <c r="AA1546" s="295">
        <v>0.0398037362189715</v>
      </c>
      <c r="AB1546" s="264">
        <v>8733</v>
      </c>
      <c r="AC1546" s="264">
        <v>8308</v>
      </c>
      <c r="AD1546" s="264">
        <v>9090</v>
      </c>
      <c r="AE1546" s="264">
        <v>8496</v>
      </c>
      <c r="AF1546" s="268">
        <v>0.951334020382457</v>
      </c>
      <c r="AG1546" s="268">
        <v>0.934653465346535</v>
      </c>
      <c r="AH1546" s="295">
        <v>0.0166805550359226</v>
      </c>
    </row>
    <row r="1547" spans="1:34">
      <c r="A1547" s="315" t="s">
        <v>2706</v>
      </c>
      <c r="B1547" s="321" t="s">
        <v>3375</v>
      </c>
      <c r="C1547" s="293" t="s">
        <v>2882</v>
      </c>
      <c r="D1547" s="321" t="s">
        <v>2883</v>
      </c>
      <c r="E1547" s="263">
        <v>1215</v>
      </c>
      <c r="F1547" s="263">
        <v>1204</v>
      </c>
      <c r="G1547" s="263">
        <v>773</v>
      </c>
      <c r="H1547" s="264">
        <v>706</v>
      </c>
      <c r="I1547" s="264">
        <v>702</v>
      </c>
      <c r="J1547" s="264">
        <v>661</v>
      </c>
      <c r="K1547" s="264">
        <v>1200</v>
      </c>
      <c r="L1547" s="264">
        <v>1189</v>
      </c>
      <c r="M1547" s="264">
        <v>1059</v>
      </c>
      <c r="N1547" s="267">
        <v>0.98639670990193</v>
      </c>
      <c r="O1547" s="266">
        <v>40534</v>
      </c>
      <c r="P1547" s="294">
        <v>0.9</v>
      </c>
      <c r="Q1547" s="267">
        <v>0.990946502057613</v>
      </c>
      <c r="R1547" s="267">
        <v>0.994334277620397</v>
      </c>
      <c r="S1547" s="267">
        <v>0.990833333333333</v>
      </c>
      <c r="T1547" s="295">
        <v>-0.00338777556278347</v>
      </c>
      <c r="U1547" s="266">
        <v>41093</v>
      </c>
      <c r="V1547" s="266">
        <v>31541</v>
      </c>
      <c r="W1547" s="267">
        <v>0.767551651132796</v>
      </c>
      <c r="X1547" s="267">
        <v>0.636213991769547</v>
      </c>
      <c r="Y1547" s="268">
        <v>0.936260623229462</v>
      </c>
      <c r="Z1547" s="268">
        <v>0.8825</v>
      </c>
      <c r="AA1547" s="295">
        <v>-0.300046631459915</v>
      </c>
      <c r="AB1547" s="264">
        <v>9562</v>
      </c>
      <c r="AC1547" s="264">
        <v>7415</v>
      </c>
      <c r="AD1547" s="264">
        <v>9326</v>
      </c>
      <c r="AE1547" s="264">
        <v>7465</v>
      </c>
      <c r="AF1547" s="268">
        <v>0.775465383810918</v>
      </c>
      <c r="AG1547" s="268">
        <v>0.800450353849453</v>
      </c>
      <c r="AH1547" s="295">
        <v>-0.0249849700385349</v>
      </c>
    </row>
    <row r="1548" spans="1:34">
      <c r="A1548" s="315" t="s">
        <v>2706</v>
      </c>
      <c r="B1548" s="321" t="s">
        <v>3373</v>
      </c>
      <c r="C1548" s="293" t="s">
        <v>2884</v>
      </c>
      <c r="D1548" s="321" t="s">
        <v>2885</v>
      </c>
      <c r="E1548" s="263">
        <v>3526</v>
      </c>
      <c r="F1548" s="263">
        <v>2999</v>
      </c>
      <c r="G1548" s="263">
        <v>2356</v>
      </c>
      <c r="H1548" s="264">
        <v>2681</v>
      </c>
      <c r="I1548" s="264">
        <v>2278</v>
      </c>
      <c r="J1548" s="264">
        <v>2127</v>
      </c>
      <c r="K1548" s="264">
        <v>3375</v>
      </c>
      <c r="L1548" s="264">
        <v>2662</v>
      </c>
      <c r="M1548" s="264">
        <v>2577</v>
      </c>
      <c r="N1548" s="267">
        <v>0.785116271049069</v>
      </c>
      <c r="O1548" s="266">
        <v>91057</v>
      </c>
      <c r="P1548" s="294">
        <v>0.9</v>
      </c>
      <c r="Q1548" s="267">
        <v>0.850538854225752</v>
      </c>
      <c r="R1548" s="267">
        <v>0.849682954121596</v>
      </c>
      <c r="S1548" s="267">
        <v>0.788740740740741</v>
      </c>
      <c r="T1548" s="295">
        <v>0.000855900104155149</v>
      </c>
      <c r="U1548" s="266">
        <v>115979</v>
      </c>
      <c r="V1548" s="266">
        <v>90013</v>
      </c>
      <c r="W1548" s="267">
        <v>0.77611464144371</v>
      </c>
      <c r="X1548" s="267">
        <v>0.668179239931934</v>
      </c>
      <c r="Y1548" s="268">
        <v>0.793360686311078</v>
      </c>
      <c r="Z1548" s="268">
        <v>0.763555555555556</v>
      </c>
      <c r="AA1548" s="295">
        <v>-0.125181446379144</v>
      </c>
      <c r="AB1548" s="264">
        <v>25001</v>
      </c>
      <c r="AC1548" s="264">
        <v>19304</v>
      </c>
      <c r="AD1548" s="264">
        <v>26499</v>
      </c>
      <c r="AE1548" s="264">
        <v>21547</v>
      </c>
      <c r="AF1548" s="268">
        <v>0.772129114835407</v>
      </c>
      <c r="AG1548" s="268">
        <v>0.813125023585796</v>
      </c>
      <c r="AH1548" s="295">
        <v>-0.0409959087503891</v>
      </c>
    </row>
    <row r="1549" spans="1:34">
      <c r="A1549" s="315" t="s">
        <v>2706</v>
      </c>
      <c r="B1549" s="321" t="s">
        <v>3372</v>
      </c>
      <c r="C1549" s="293" t="s">
        <v>2886</v>
      </c>
      <c r="D1549" s="321" t="s">
        <v>2887</v>
      </c>
      <c r="E1549" s="263">
        <v>1</v>
      </c>
      <c r="F1549" s="263">
        <v>1</v>
      </c>
      <c r="G1549" s="263">
        <v>0</v>
      </c>
      <c r="H1549" s="264">
        <v>5</v>
      </c>
      <c r="I1549" s="264">
        <v>1</v>
      </c>
      <c r="J1549" s="264">
        <v>1</v>
      </c>
      <c r="K1549" s="264">
        <v>3</v>
      </c>
      <c r="L1549" s="264">
        <v>0</v>
      </c>
      <c r="M1549" s="264">
        <v>0</v>
      </c>
      <c r="N1549" s="267">
        <v>0.368421052631579</v>
      </c>
      <c r="O1549" s="266">
        <v>7</v>
      </c>
      <c r="P1549" s="294">
        <v>0.9</v>
      </c>
      <c r="Q1549" s="267">
        <v>1</v>
      </c>
      <c r="R1549" s="267">
        <v>0.2</v>
      </c>
      <c r="S1549" s="267">
        <v>0</v>
      </c>
      <c r="T1549" s="295">
        <v>0.8</v>
      </c>
      <c r="U1549" s="266">
        <v>19</v>
      </c>
      <c r="V1549" s="266">
        <v>4</v>
      </c>
      <c r="W1549" s="267">
        <v>0.210526315789474</v>
      </c>
      <c r="X1549" s="267">
        <v>0</v>
      </c>
      <c r="Y1549" s="268">
        <v>0.2</v>
      </c>
      <c r="Z1549" s="268">
        <v>0</v>
      </c>
      <c r="AA1549" s="295">
        <v>-0.2</v>
      </c>
      <c r="AB1549" s="264">
        <v>9</v>
      </c>
      <c r="AC1549" s="264">
        <v>1</v>
      </c>
      <c r="AD1549" s="264">
        <v>7</v>
      </c>
      <c r="AE1549" s="264">
        <v>1</v>
      </c>
      <c r="AF1549" s="268">
        <v>0.111111111111111</v>
      </c>
      <c r="AG1549" s="268">
        <v>0.142857142857143</v>
      </c>
      <c r="AH1549" s="295">
        <v>-0.0317460317460317</v>
      </c>
    </row>
    <row r="1550" spans="1:34">
      <c r="A1550" s="315" t="s">
        <v>2706</v>
      </c>
      <c r="B1550" s="321" t="s">
        <v>3374</v>
      </c>
      <c r="C1550" s="293" t="s">
        <v>2888</v>
      </c>
      <c r="D1550" s="321" t="s">
        <v>2889</v>
      </c>
      <c r="E1550" s="263">
        <v>1174</v>
      </c>
      <c r="F1550" s="263">
        <v>1168</v>
      </c>
      <c r="G1550" s="263">
        <v>1128</v>
      </c>
      <c r="H1550" s="264">
        <v>1088</v>
      </c>
      <c r="I1550" s="264">
        <v>1087</v>
      </c>
      <c r="J1550" s="264">
        <v>1070</v>
      </c>
      <c r="K1550" s="264">
        <v>1288</v>
      </c>
      <c r="L1550" s="264">
        <v>1281</v>
      </c>
      <c r="M1550" s="264">
        <v>1255</v>
      </c>
      <c r="N1550" s="267">
        <v>0.993373851848467</v>
      </c>
      <c r="O1550" s="266">
        <v>43476</v>
      </c>
      <c r="P1550" s="294">
        <v>0.9</v>
      </c>
      <c r="Q1550" s="267">
        <v>0.99488926746167</v>
      </c>
      <c r="R1550" s="267">
        <v>0.999080882352941</v>
      </c>
      <c r="S1550" s="267">
        <v>0.994565217391304</v>
      </c>
      <c r="T1550" s="295">
        <v>-0.00419161489127162</v>
      </c>
      <c r="U1550" s="266">
        <v>43766</v>
      </c>
      <c r="V1550" s="266">
        <v>42195</v>
      </c>
      <c r="W1550" s="267">
        <v>0.964104556048074</v>
      </c>
      <c r="X1550" s="267">
        <v>0.960817717206133</v>
      </c>
      <c r="Y1550" s="268">
        <v>0.983455882352941</v>
      </c>
      <c r="Z1550" s="268">
        <v>0.974378881987578</v>
      </c>
      <c r="AA1550" s="295">
        <v>-0.0226381651468083</v>
      </c>
      <c r="AB1550" s="264">
        <v>9341</v>
      </c>
      <c r="AC1550" s="264">
        <v>8982</v>
      </c>
      <c r="AD1550" s="264">
        <v>10219</v>
      </c>
      <c r="AE1550" s="264">
        <v>9913</v>
      </c>
      <c r="AF1550" s="268">
        <v>0.961567284016701</v>
      </c>
      <c r="AG1550" s="268">
        <v>0.970055778451903</v>
      </c>
      <c r="AH1550" s="295">
        <v>-0.00848849443520272</v>
      </c>
    </row>
    <row r="1551" spans="1:34">
      <c r="A1551" s="315" t="s">
        <v>2706</v>
      </c>
      <c r="B1551" s="321" t="s">
        <v>3372</v>
      </c>
      <c r="C1551" s="293" t="s">
        <v>2890</v>
      </c>
      <c r="D1551" s="321" t="s">
        <v>2891</v>
      </c>
      <c r="E1551" s="263">
        <v>1155</v>
      </c>
      <c r="F1551" s="263">
        <v>1096</v>
      </c>
      <c r="G1551" s="263">
        <v>1030</v>
      </c>
      <c r="H1551" s="264">
        <v>1026</v>
      </c>
      <c r="I1551" s="264">
        <v>1008</v>
      </c>
      <c r="J1551" s="264">
        <v>910</v>
      </c>
      <c r="K1551" s="264">
        <v>1275</v>
      </c>
      <c r="L1551" s="264">
        <v>1210</v>
      </c>
      <c r="M1551" s="264">
        <v>1203</v>
      </c>
      <c r="N1551" s="267">
        <v>0.970581223477805</v>
      </c>
      <c r="O1551" s="266">
        <v>40712</v>
      </c>
      <c r="P1551" s="294">
        <v>0.9</v>
      </c>
      <c r="Q1551" s="267">
        <v>0.948917748917749</v>
      </c>
      <c r="R1551" s="267">
        <v>0.982456140350877</v>
      </c>
      <c r="S1551" s="267">
        <v>0.949019607843137</v>
      </c>
      <c r="T1551" s="295">
        <v>-0.0335383914331282</v>
      </c>
      <c r="U1551" s="266">
        <v>41946</v>
      </c>
      <c r="V1551" s="266">
        <v>38575</v>
      </c>
      <c r="W1551" s="267">
        <v>0.919634768511896</v>
      </c>
      <c r="X1551" s="267">
        <v>0.891774891774892</v>
      </c>
      <c r="Y1551" s="268">
        <v>0.886939571150097</v>
      </c>
      <c r="Z1551" s="268">
        <v>0.943529411764706</v>
      </c>
      <c r="AA1551" s="295">
        <v>0.0048353206247943</v>
      </c>
      <c r="AB1551" s="264">
        <v>9022</v>
      </c>
      <c r="AC1551" s="264">
        <v>8346</v>
      </c>
      <c r="AD1551" s="264">
        <v>9798</v>
      </c>
      <c r="AE1551" s="264">
        <v>9038</v>
      </c>
      <c r="AF1551" s="268">
        <v>0.92507204610951</v>
      </c>
      <c r="AG1551" s="268">
        <v>0.922433149622372</v>
      </c>
      <c r="AH1551" s="295">
        <v>0.00263889648713822</v>
      </c>
    </row>
    <row r="1552" spans="1:34">
      <c r="A1552" s="315" t="s">
        <v>2706</v>
      </c>
      <c r="B1552" s="321" t="s">
        <v>3372</v>
      </c>
      <c r="C1552" s="293" t="s">
        <v>2892</v>
      </c>
      <c r="D1552" s="321" t="s">
        <v>2893</v>
      </c>
      <c r="E1552" s="263">
        <v>1664</v>
      </c>
      <c r="F1552" s="263">
        <v>1663</v>
      </c>
      <c r="G1552" s="263">
        <v>1646</v>
      </c>
      <c r="H1552" s="264">
        <v>1808</v>
      </c>
      <c r="I1552" s="264">
        <v>1807</v>
      </c>
      <c r="J1552" s="264">
        <v>1791</v>
      </c>
      <c r="K1552" s="264">
        <v>2287</v>
      </c>
      <c r="L1552" s="264">
        <v>2286</v>
      </c>
      <c r="M1552" s="264">
        <v>2269</v>
      </c>
      <c r="N1552" s="267">
        <v>0.998722627737226</v>
      </c>
      <c r="O1552" s="266">
        <v>65676</v>
      </c>
      <c r="P1552" s="294">
        <v>0.9</v>
      </c>
      <c r="Q1552" s="267">
        <v>0.999399038461538</v>
      </c>
      <c r="R1552" s="267">
        <v>0.999446902654867</v>
      </c>
      <c r="S1552" s="267">
        <v>0.9995627459554</v>
      </c>
      <c r="T1552" s="295">
        <v>-4.7864193328806e-5</v>
      </c>
      <c r="U1552" s="266">
        <v>65760</v>
      </c>
      <c r="V1552" s="266">
        <v>65058</v>
      </c>
      <c r="W1552" s="267">
        <v>0.989324817518248</v>
      </c>
      <c r="X1552" s="267">
        <v>0.989182692307692</v>
      </c>
      <c r="Y1552" s="268">
        <v>0.990597345132743</v>
      </c>
      <c r="Z1552" s="268">
        <v>0.992129427197202</v>
      </c>
      <c r="AA1552" s="295">
        <v>-0.00141465282505104</v>
      </c>
      <c r="AB1552" s="264">
        <v>14368</v>
      </c>
      <c r="AC1552" s="264">
        <v>14238</v>
      </c>
      <c r="AD1552" s="264">
        <v>15451</v>
      </c>
      <c r="AE1552" s="264">
        <v>15310</v>
      </c>
      <c r="AF1552" s="268">
        <v>0.990952115812918</v>
      </c>
      <c r="AG1552" s="268">
        <v>0.990874377062973</v>
      </c>
      <c r="AH1552" s="295">
        <v>7.77387499443227e-5</v>
      </c>
    </row>
    <row r="1553" spans="1:34">
      <c r="A1553" s="315" t="s">
        <v>2706</v>
      </c>
      <c r="B1553" s="321" t="s">
        <v>3373</v>
      </c>
      <c r="C1553" s="293" t="s">
        <v>2894</v>
      </c>
      <c r="D1553" s="321" t="s">
        <v>2895</v>
      </c>
      <c r="E1553" s="263">
        <v>3256</v>
      </c>
      <c r="F1553" s="263">
        <v>3013</v>
      </c>
      <c r="G1553" s="263">
        <v>3011</v>
      </c>
      <c r="H1553" s="264">
        <v>2664</v>
      </c>
      <c r="I1553" s="264">
        <v>2601</v>
      </c>
      <c r="J1553" s="264">
        <v>2449</v>
      </c>
      <c r="K1553" s="264">
        <v>3321</v>
      </c>
      <c r="L1553" s="264">
        <v>3091</v>
      </c>
      <c r="M1553" s="264">
        <v>3150</v>
      </c>
      <c r="N1553" s="267">
        <v>0.96195577175188</v>
      </c>
      <c r="O1553" s="266">
        <v>111533</v>
      </c>
      <c r="P1553" s="294">
        <v>0.9</v>
      </c>
      <c r="Q1553" s="267">
        <v>0.92536855036855</v>
      </c>
      <c r="R1553" s="267">
        <v>0.976351351351351</v>
      </c>
      <c r="S1553" s="267">
        <v>0.930743751881963</v>
      </c>
      <c r="T1553" s="295">
        <v>-0.0509828009828009</v>
      </c>
      <c r="U1553" s="266">
        <v>115944</v>
      </c>
      <c r="V1553" s="266">
        <v>109688</v>
      </c>
      <c r="W1553" s="267">
        <v>0.946042917270406</v>
      </c>
      <c r="X1553" s="267">
        <v>0.9247542997543</v>
      </c>
      <c r="Y1553" s="268">
        <v>0.919294294294294</v>
      </c>
      <c r="Z1553" s="268">
        <v>0.948509485094851</v>
      </c>
      <c r="AA1553" s="295">
        <v>0.00546000546000547</v>
      </c>
      <c r="AB1553" s="264">
        <v>24436</v>
      </c>
      <c r="AC1553" s="264">
        <v>22934</v>
      </c>
      <c r="AD1553" s="264">
        <v>26262</v>
      </c>
      <c r="AE1553" s="264">
        <v>24629</v>
      </c>
      <c r="AF1553" s="268">
        <v>0.938533311507612</v>
      </c>
      <c r="AG1553" s="268">
        <v>0.937818901835351</v>
      </c>
      <c r="AH1553" s="295">
        <v>0.00071440967226033</v>
      </c>
    </row>
    <row r="1554" spans="1:34">
      <c r="A1554" s="315" t="s">
        <v>2706</v>
      </c>
      <c r="B1554" s="321" t="s">
        <v>3373</v>
      </c>
      <c r="C1554" s="293" t="s">
        <v>2896</v>
      </c>
      <c r="D1554" s="321" t="s">
        <v>2897</v>
      </c>
      <c r="E1554" s="263">
        <v>1626</v>
      </c>
      <c r="F1554" s="263">
        <v>1590</v>
      </c>
      <c r="G1554" s="263">
        <v>1501</v>
      </c>
      <c r="H1554" s="264">
        <v>1474</v>
      </c>
      <c r="I1554" s="264">
        <v>1423</v>
      </c>
      <c r="J1554" s="264">
        <v>1356</v>
      </c>
      <c r="K1554" s="264">
        <v>1767</v>
      </c>
      <c r="L1554" s="264">
        <v>1748</v>
      </c>
      <c r="M1554" s="264">
        <v>1637</v>
      </c>
      <c r="N1554" s="267">
        <v>0.964832797647542</v>
      </c>
      <c r="O1554" s="266">
        <v>56435</v>
      </c>
      <c r="P1554" s="294">
        <v>0.9</v>
      </c>
      <c r="Q1554" s="267">
        <v>0.977859778597786</v>
      </c>
      <c r="R1554" s="267">
        <v>0.965400271370421</v>
      </c>
      <c r="S1554" s="267">
        <v>0.989247311827957</v>
      </c>
      <c r="T1554" s="295">
        <v>0.0124595072273653</v>
      </c>
      <c r="U1554" s="266">
        <v>58492</v>
      </c>
      <c r="V1554" s="266">
        <v>55045</v>
      </c>
      <c r="W1554" s="267">
        <v>0.94106886411817</v>
      </c>
      <c r="X1554" s="267">
        <v>0.923124231242312</v>
      </c>
      <c r="Y1554" s="268">
        <v>0.919945725915875</v>
      </c>
      <c r="Z1554" s="268">
        <v>0.926428975664969</v>
      </c>
      <c r="AA1554" s="295">
        <v>0.00317850532643726</v>
      </c>
      <c r="AB1554" s="264">
        <v>12762</v>
      </c>
      <c r="AC1554" s="264">
        <v>11985</v>
      </c>
      <c r="AD1554" s="264">
        <v>13219</v>
      </c>
      <c r="AE1554" s="264">
        <v>12415</v>
      </c>
      <c r="AF1554" s="268">
        <v>0.93911612599906</v>
      </c>
      <c r="AG1554" s="268">
        <v>0.939178455253801</v>
      </c>
      <c r="AH1554" s="295">
        <v>-6.23292547416998e-5</v>
      </c>
    </row>
    <row r="1555" spans="1:34">
      <c r="A1555" s="315" t="s">
        <v>2706</v>
      </c>
      <c r="B1555" s="321" t="s">
        <v>3372</v>
      </c>
      <c r="C1555" s="293" t="s">
        <v>2898</v>
      </c>
      <c r="D1555" s="321" t="s">
        <v>2899</v>
      </c>
      <c r="E1555" s="263">
        <v>1324</v>
      </c>
      <c r="F1555" s="263">
        <v>1301</v>
      </c>
      <c r="G1555" s="263">
        <v>1140</v>
      </c>
      <c r="H1555" s="264">
        <v>1156</v>
      </c>
      <c r="I1555" s="264">
        <v>1148</v>
      </c>
      <c r="J1555" s="264">
        <v>978</v>
      </c>
      <c r="K1555" s="264">
        <v>1608</v>
      </c>
      <c r="L1555" s="264">
        <v>1548</v>
      </c>
      <c r="M1555" s="264">
        <v>1245</v>
      </c>
      <c r="N1555" s="267">
        <v>0.969804248229904</v>
      </c>
      <c r="O1555" s="266">
        <v>51227</v>
      </c>
      <c r="P1555" s="294">
        <v>0.9</v>
      </c>
      <c r="Q1555" s="267">
        <v>0.982628398791541</v>
      </c>
      <c r="R1555" s="267">
        <v>0.993079584775087</v>
      </c>
      <c r="S1555" s="267">
        <v>0.962686567164179</v>
      </c>
      <c r="T1555" s="295">
        <v>-0.0104511859835458</v>
      </c>
      <c r="U1555" s="266">
        <v>52822</v>
      </c>
      <c r="V1555" s="266">
        <v>41555</v>
      </c>
      <c r="W1555" s="267">
        <v>0.786698724016508</v>
      </c>
      <c r="X1555" s="267">
        <v>0.861027190332326</v>
      </c>
      <c r="Y1555" s="268">
        <v>0.846020761245675</v>
      </c>
      <c r="Z1555" s="268">
        <v>0.774253731343284</v>
      </c>
      <c r="AA1555" s="295">
        <v>0.0150064290866516</v>
      </c>
      <c r="AB1555" s="264">
        <v>11130</v>
      </c>
      <c r="AC1555" s="264">
        <v>8998</v>
      </c>
      <c r="AD1555" s="264">
        <v>12525</v>
      </c>
      <c r="AE1555" s="264">
        <v>10087</v>
      </c>
      <c r="AF1555" s="268">
        <v>0.808445642407907</v>
      </c>
      <c r="AG1555" s="268">
        <v>0.805349301397206</v>
      </c>
      <c r="AH1555" s="295">
        <v>0.00309634101070089</v>
      </c>
    </row>
    <row r="1556" spans="1:34">
      <c r="A1556" s="315" t="s">
        <v>2706</v>
      </c>
      <c r="B1556" s="321" t="s">
        <v>3372</v>
      </c>
      <c r="C1556" s="293" t="s">
        <v>2900</v>
      </c>
      <c r="D1556" s="321" t="s">
        <v>2901</v>
      </c>
      <c r="E1556" s="263">
        <v>1185</v>
      </c>
      <c r="F1556" s="263">
        <v>1177</v>
      </c>
      <c r="G1556" s="263">
        <v>1035</v>
      </c>
      <c r="H1556" s="264">
        <v>960</v>
      </c>
      <c r="I1556" s="264">
        <v>953</v>
      </c>
      <c r="J1556" s="264">
        <v>870</v>
      </c>
      <c r="K1556" s="264">
        <v>1332</v>
      </c>
      <c r="L1556" s="264">
        <v>1328</v>
      </c>
      <c r="M1556" s="264">
        <v>1035</v>
      </c>
      <c r="N1556" s="267">
        <v>0.983407572383074</v>
      </c>
      <c r="O1556" s="266">
        <v>44155</v>
      </c>
      <c r="P1556" s="294">
        <v>0.9</v>
      </c>
      <c r="Q1556" s="267">
        <v>0.993248945147679</v>
      </c>
      <c r="R1556" s="267">
        <v>0.992708333333333</v>
      </c>
      <c r="S1556" s="267">
        <v>0.996996996996997</v>
      </c>
      <c r="T1556" s="295">
        <v>0.000540611814346059</v>
      </c>
      <c r="U1556" s="266">
        <v>44900</v>
      </c>
      <c r="V1556" s="266">
        <v>40489</v>
      </c>
      <c r="W1556" s="267">
        <v>0.901759465478842</v>
      </c>
      <c r="X1556" s="267">
        <v>0.873417721518987</v>
      </c>
      <c r="Y1556" s="268">
        <v>0.90625</v>
      </c>
      <c r="Z1556" s="268">
        <v>0.777027027027027</v>
      </c>
      <c r="AA1556" s="295">
        <v>-0.0328322784810127</v>
      </c>
      <c r="AB1556" s="264">
        <v>9497</v>
      </c>
      <c r="AC1556" s="264">
        <v>8407</v>
      </c>
      <c r="AD1556" s="264">
        <v>10579</v>
      </c>
      <c r="AE1556" s="264">
        <v>9502</v>
      </c>
      <c r="AF1556" s="268">
        <v>0.885226913762241</v>
      </c>
      <c r="AG1556" s="268">
        <v>0.89819453634559</v>
      </c>
      <c r="AH1556" s="295">
        <v>-0.0129676225833496</v>
      </c>
    </row>
    <row r="1557" spans="1:34">
      <c r="A1557" s="315" t="s">
        <v>2706</v>
      </c>
      <c r="B1557" s="321" t="s">
        <v>3372</v>
      </c>
      <c r="C1557" s="293" t="s">
        <v>2902</v>
      </c>
      <c r="D1557" s="321" t="s">
        <v>2903</v>
      </c>
      <c r="E1557" s="263">
        <v>0</v>
      </c>
      <c r="F1557" s="263">
        <v>0</v>
      </c>
      <c r="G1557" s="263">
        <v>0</v>
      </c>
      <c r="H1557" s="264">
        <v>0</v>
      </c>
      <c r="I1557" s="264">
        <v>0</v>
      </c>
      <c r="J1557" s="264">
        <v>0</v>
      </c>
      <c r="K1557" s="264">
        <v>0</v>
      </c>
      <c r="L1557" s="264">
        <v>0</v>
      </c>
      <c r="M1557" s="264">
        <v>0</v>
      </c>
      <c r="N1557" s="267">
        <v>0</v>
      </c>
      <c r="O1557" s="266">
        <v>0</v>
      </c>
      <c r="P1557" s="294">
        <v>0.9</v>
      </c>
      <c r="Q1557" s="267">
        <v>0</v>
      </c>
      <c r="R1557" s="267">
        <v>0</v>
      </c>
      <c r="S1557" s="267">
        <v>0</v>
      </c>
      <c r="T1557" s="295">
        <v>0</v>
      </c>
      <c r="U1557" s="266">
        <v>5</v>
      </c>
      <c r="V1557" s="266">
        <v>0</v>
      </c>
      <c r="W1557" s="267">
        <v>0</v>
      </c>
      <c r="X1557" s="267">
        <v>0</v>
      </c>
      <c r="Y1557" s="268">
        <v>0</v>
      </c>
      <c r="Z1557" s="268">
        <v>0</v>
      </c>
      <c r="AA1557" s="295">
        <v>0</v>
      </c>
      <c r="AB1557" s="264">
        <v>3</v>
      </c>
      <c r="AC1557" s="264">
        <v>0</v>
      </c>
      <c r="AD1557" s="264">
        <v>2</v>
      </c>
      <c r="AE1557" s="264">
        <v>0</v>
      </c>
      <c r="AF1557" s="268">
        <v>0</v>
      </c>
      <c r="AG1557" s="268">
        <v>0</v>
      </c>
      <c r="AH1557" s="295">
        <v>0</v>
      </c>
    </row>
    <row r="1558" spans="1:34">
      <c r="A1558" s="315" t="s">
        <v>2706</v>
      </c>
      <c r="B1558" s="321" t="s">
        <v>3372</v>
      </c>
      <c r="C1558" s="293" t="s">
        <v>2904</v>
      </c>
      <c r="D1558" s="321" t="s">
        <v>2905</v>
      </c>
      <c r="E1558" s="263">
        <v>3498</v>
      </c>
      <c r="F1558" s="263">
        <v>3475</v>
      </c>
      <c r="G1558" s="263">
        <v>3283</v>
      </c>
      <c r="H1558" s="264">
        <v>3266</v>
      </c>
      <c r="I1558" s="264">
        <v>3256</v>
      </c>
      <c r="J1558" s="264">
        <v>3139</v>
      </c>
      <c r="K1558" s="264">
        <v>3977</v>
      </c>
      <c r="L1558" s="264">
        <v>3943</v>
      </c>
      <c r="M1558" s="264">
        <v>3815</v>
      </c>
      <c r="N1558" s="267">
        <v>0.994044778139492</v>
      </c>
      <c r="O1558" s="266">
        <v>139545</v>
      </c>
      <c r="P1558" s="294">
        <v>0.9</v>
      </c>
      <c r="Q1558" s="267">
        <v>0.993424814179531</v>
      </c>
      <c r="R1558" s="267">
        <v>0.996938150642988</v>
      </c>
      <c r="S1558" s="267">
        <v>0.991450842343475</v>
      </c>
      <c r="T1558" s="295">
        <v>-0.0035133364634572</v>
      </c>
      <c r="U1558" s="266">
        <v>140381</v>
      </c>
      <c r="V1558" s="266">
        <v>133684</v>
      </c>
      <c r="W1558" s="267">
        <v>0.952294113875809</v>
      </c>
      <c r="X1558" s="267">
        <v>0.938536306460835</v>
      </c>
      <c r="Y1558" s="268">
        <v>0.961114513165952</v>
      </c>
      <c r="Z1558" s="268">
        <v>0.959265778224793</v>
      </c>
      <c r="AA1558" s="295">
        <v>-0.0225782067051175</v>
      </c>
      <c r="AB1558" s="264">
        <v>29385</v>
      </c>
      <c r="AC1558" s="264">
        <v>27864</v>
      </c>
      <c r="AD1558" s="264">
        <v>34022</v>
      </c>
      <c r="AE1558" s="264">
        <v>32486</v>
      </c>
      <c r="AF1558" s="268">
        <v>0.948238897396631</v>
      </c>
      <c r="AG1558" s="268">
        <v>0.95485274234319</v>
      </c>
      <c r="AH1558" s="295">
        <v>-0.00661384494655881</v>
      </c>
    </row>
    <row r="1559" spans="1:34">
      <c r="A1559" s="315" t="s">
        <v>2706</v>
      </c>
      <c r="B1559" s="321" t="s">
        <v>3373</v>
      </c>
      <c r="C1559" s="293" t="s">
        <v>2906</v>
      </c>
      <c r="D1559" s="321" t="s">
        <v>2907</v>
      </c>
      <c r="E1559" s="263">
        <v>1663</v>
      </c>
      <c r="F1559" s="263">
        <v>1576</v>
      </c>
      <c r="G1559" s="263">
        <v>1439</v>
      </c>
      <c r="H1559" s="264">
        <v>1440</v>
      </c>
      <c r="I1559" s="264">
        <v>1347</v>
      </c>
      <c r="J1559" s="264">
        <v>1086</v>
      </c>
      <c r="K1559" s="264">
        <v>1659</v>
      </c>
      <c r="L1559" s="264">
        <v>1628</v>
      </c>
      <c r="M1559" s="264">
        <v>1394</v>
      </c>
      <c r="N1559" s="267">
        <v>0.951270242163126</v>
      </c>
      <c r="O1559" s="266">
        <v>57627</v>
      </c>
      <c r="P1559" s="294">
        <v>0.9</v>
      </c>
      <c r="Q1559" s="267">
        <v>0.947684906794949</v>
      </c>
      <c r="R1559" s="267">
        <v>0.935416666666667</v>
      </c>
      <c r="S1559" s="267">
        <v>0.981314044605184</v>
      </c>
      <c r="T1559" s="295">
        <v>0.0122682401282822</v>
      </c>
      <c r="U1559" s="266">
        <v>60579</v>
      </c>
      <c r="V1559" s="266">
        <v>52339</v>
      </c>
      <c r="W1559" s="267">
        <v>0.863979266742601</v>
      </c>
      <c r="X1559" s="267">
        <v>0.865303668069753</v>
      </c>
      <c r="Y1559" s="268">
        <v>0.754166666666667</v>
      </c>
      <c r="Z1559" s="268">
        <v>0.840265220012056</v>
      </c>
      <c r="AA1559" s="295">
        <v>0.111137001403087</v>
      </c>
      <c r="AB1559" s="264">
        <v>12518</v>
      </c>
      <c r="AC1559" s="264">
        <v>11143</v>
      </c>
      <c r="AD1559" s="264">
        <v>13792</v>
      </c>
      <c r="AE1559" s="264">
        <v>11922</v>
      </c>
      <c r="AF1559" s="268">
        <v>0.890158172231986</v>
      </c>
      <c r="AG1559" s="268">
        <v>0.864414153132251</v>
      </c>
      <c r="AH1559" s="295">
        <v>0.0257440190997353</v>
      </c>
    </row>
    <row r="1560" spans="1:34">
      <c r="A1560" s="315" t="s">
        <v>2706</v>
      </c>
      <c r="B1560" s="321" t="s">
        <v>3372</v>
      </c>
      <c r="C1560" s="293" t="s">
        <v>2908</v>
      </c>
      <c r="D1560" s="321" t="s">
        <v>2909</v>
      </c>
      <c r="E1560" s="263">
        <v>3135</v>
      </c>
      <c r="F1560" s="263">
        <v>3129</v>
      </c>
      <c r="G1560" s="263">
        <v>3011</v>
      </c>
      <c r="H1560" s="264">
        <v>2965</v>
      </c>
      <c r="I1560" s="264">
        <v>2958</v>
      </c>
      <c r="J1560" s="264">
        <v>2864</v>
      </c>
      <c r="K1560" s="264">
        <v>3505</v>
      </c>
      <c r="L1560" s="264">
        <v>3495</v>
      </c>
      <c r="M1560" s="264">
        <v>3417</v>
      </c>
      <c r="N1560" s="267">
        <v>0.996659051970303</v>
      </c>
      <c r="O1560" s="266">
        <v>104709</v>
      </c>
      <c r="P1560" s="294">
        <v>0.9</v>
      </c>
      <c r="Q1560" s="267">
        <v>0.998086124401914</v>
      </c>
      <c r="R1560" s="267">
        <v>0.997639123102867</v>
      </c>
      <c r="S1560" s="267">
        <v>0.997146932952924</v>
      </c>
      <c r="T1560" s="295">
        <v>0.000447001299047178</v>
      </c>
      <c r="U1560" s="266">
        <v>105060</v>
      </c>
      <c r="V1560" s="266">
        <v>102112</v>
      </c>
      <c r="W1560" s="267">
        <v>0.971939843898725</v>
      </c>
      <c r="X1560" s="267">
        <v>0.960446570972887</v>
      </c>
      <c r="Y1560" s="268">
        <v>0.965935919055649</v>
      </c>
      <c r="Z1560" s="268">
        <v>0.974893009985735</v>
      </c>
      <c r="AA1560" s="295">
        <v>-0.00548934808276247</v>
      </c>
      <c r="AB1560" s="264">
        <v>23580</v>
      </c>
      <c r="AC1560" s="264">
        <v>22873</v>
      </c>
      <c r="AD1560" s="264">
        <v>25029</v>
      </c>
      <c r="AE1560" s="264">
        <v>24365</v>
      </c>
      <c r="AF1560" s="268">
        <v>0.970016963528414</v>
      </c>
      <c r="AG1560" s="268">
        <v>0.973470773902273</v>
      </c>
      <c r="AH1560" s="295">
        <v>-0.00345381037385939</v>
      </c>
    </row>
    <row r="1561" spans="1:34">
      <c r="A1561" s="315" t="s">
        <v>2706</v>
      </c>
      <c r="B1561" s="321" t="s">
        <v>3373</v>
      </c>
      <c r="C1561" s="293" t="s">
        <v>2910</v>
      </c>
      <c r="D1561" s="321" t="s">
        <v>2911</v>
      </c>
      <c r="E1561" s="263">
        <v>3130</v>
      </c>
      <c r="F1561" s="263">
        <v>3084</v>
      </c>
      <c r="G1561" s="263">
        <v>2924</v>
      </c>
      <c r="H1561" s="264">
        <v>2426</v>
      </c>
      <c r="I1561" s="264">
        <v>2284</v>
      </c>
      <c r="J1561" s="264">
        <v>2191</v>
      </c>
      <c r="K1561" s="264">
        <v>3225</v>
      </c>
      <c r="L1561" s="264">
        <v>3009</v>
      </c>
      <c r="M1561" s="264">
        <v>2888</v>
      </c>
      <c r="N1561" s="267">
        <v>0.954322638146168</v>
      </c>
      <c r="O1561" s="266">
        <v>115641</v>
      </c>
      <c r="P1561" s="294">
        <v>0.9</v>
      </c>
      <c r="Q1561" s="267">
        <v>0.985303514376997</v>
      </c>
      <c r="R1561" s="267">
        <v>0.941467436108821</v>
      </c>
      <c r="S1561" s="267">
        <v>0.933023255813954</v>
      </c>
      <c r="T1561" s="295">
        <v>0.0438360782681757</v>
      </c>
      <c r="U1561" s="266">
        <v>121176</v>
      </c>
      <c r="V1561" s="266">
        <v>109521</v>
      </c>
      <c r="W1561" s="267">
        <v>0.903817587641117</v>
      </c>
      <c r="X1561" s="267">
        <v>0.934185303514377</v>
      </c>
      <c r="Y1561" s="268">
        <v>0.903132728771641</v>
      </c>
      <c r="Z1561" s="268">
        <v>0.895503875968992</v>
      </c>
      <c r="AA1561" s="295">
        <v>0.0310525747427365</v>
      </c>
      <c r="AB1561" s="264">
        <v>24562</v>
      </c>
      <c r="AC1561" s="264">
        <v>22386</v>
      </c>
      <c r="AD1561" s="264">
        <v>28096</v>
      </c>
      <c r="AE1561" s="264">
        <v>25946</v>
      </c>
      <c r="AF1561" s="268">
        <v>0.911407865808973</v>
      </c>
      <c r="AG1561" s="268">
        <v>0.923476651480638</v>
      </c>
      <c r="AH1561" s="295">
        <v>-0.0120687856716646</v>
      </c>
    </row>
    <row r="1562" spans="1:34">
      <c r="A1562" s="315" t="s">
        <v>2706</v>
      </c>
      <c r="B1562" s="321" t="s">
        <v>3372</v>
      </c>
      <c r="C1562" s="293" t="s">
        <v>2912</v>
      </c>
      <c r="D1562" s="321" t="s">
        <v>2913</v>
      </c>
      <c r="E1562" s="263">
        <v>1772</v>
      </c>
      <c r="F1562" s="263">
        <v>1770</v>
      </c>
      <c r="G1562" s="263">
        <v>1656</v>
      </c>
      <c r="H1562" s="264">
        <v>1445</v>
      </c>
      <c r="I1562" s="264">
        <v>1444</v>
      </c>
      <c r="J1562" s="264">
        <v>1379</v>
      </c>
      <c r="K1562" s="264">
        <v>1779</v>
      </c>
      <c r="L1562" s="264">
        <v>1774</v>
      </c>
      <c r="M1562" s="264">
        <v>1692</v>
      </c>
      <c r="N1562" s="267">
        <v>0.993971598147976</v>
      </c>
      <c r="O1562" s="266">
        <v>63974</v>
      </c>
      <c r="P1562" s="294">
        <v>0.9</v>
      </c>
      <c r="Q1562" s="267">
        <v>0.998871331828442</v>
      </c>
      <c r="R1562" s="267">
        <v>0.999307958477509</v>
      </c>
      <c r="S1562" s="267">
        <v>0.997189432265318</v>
      </c>
      <c r="T1562" s="295">
        <v>-0.000436626649066185</v>
      </c>
      <c r="U1562" s="266">
        <v>64362</v>
      </c>
      <c r="V1562" s="266">
        <v>60886</v>
      </c>
      <c r="W1562" s="267">
        <v>0.945992977222585</v>
      </c>
      <c r="X1562" s="267">
        <v>0.934537246049661</v>
      </c>
      <c r="Y1562" s="268">
        <v>0.954325259515571</v>
      </c>
      <c r="Z1562" s="268">
        <v>0.951096121416526</v>
      </c>
      <c r="AA1562" s="295">
        <v>-0.0197880134659095</v>
      </c>
      <c r="AB1562" s="264">
        <v>13320</v>
      </c>
      <c r="AC1562" s="264">
        <v>12586</v>
      </c>
      <c r="AD1562" s="264">
        <v>15323</v>
      </c>
      <c r="AE1562" s="264">
        <v>14606</v>
      </c>
      <c r="AF1562" s="268">
        <v>0.944894894894895</v>
      </c>
      <c r="AG1562" s="268">
        <v>0.953207596423677</v>
      </c>
      <c r="AH1562" s="295">
        <v>-0.00831270152878194</v>
      </c>
    </row>
    <row r="1563" spans="1:34">
      <c r="A1563" s="315" t="s">
        <v>2706</v>
      </c>
      <c r="B1563" s="321" t="s">
        <v>3373</v>
      </c>
      <c r="C1563" s="293" t="s">
        <v>2914</v>
      </c>
      <c r="D1563" s="321" t="s">
        <v>2915</v>
      </c>
      <c r="E1563" s="263">
        <v>1307</v>
      </c>
      <c r="F1563" s="263">
        <v>1147</v>
      </c>
      <c r="G1563" s="263">
        <v>1135</v>
      </c>
      <c r="H1563" s="264">
        <v>1328</v>
      </c>
      <c r="I1563" s="264">
        <v>1236</v>
      </c>
      <c r="J1563" s="264">
        <v>1212</v>
      </c>
      <c r="K1563" s="264">
        <v>1588</v>
      </c>
      <c r="L1563" s="264">
        <v>1462</v>
      </c>
      <c r="M1563" s="264">
        <v>1409</v>
      </c>
      <c r="N1563" s="267">
        <v>0.938219191240035</v>
      </c>
      <c r="O1563" s="266">
        <v>48839</v>
      </c>
      <c r="P1563" s="294">
        <v>0.9</v>
      </c>
      <c r="Q1563" s="267">
        <v>0.877582249426167</v>
      </c>
      <c r="R1563" s="267">
        <v>0.930722891566265</v>
      </c>
      <c r="S1563" s="267">
        <v>0.920654911838791</v>
      </c>
      <c r="T1563" s="295">
        <v>-0.0531406421400983</v>
      </c>
      <c r="U1563" s="266">
        <v>52055</v>
      </c>
      <c r="V1563" s="266">
        <v>46811</v>
      </c>
      <c r="W1563" s="267">
        <v>0.899260397656325</v>
      </c>
      <c r="X1563" s="267">
        <v>0.868400918133129</v>
      </c>
      <c r="Y1563" s="268">
        <v>0.912650602409639</v>
      </c>
      <c r="Z1563" s="268">
        <v>0.88727959697733</v>
      </c>
      <c r="AA1563" s="295">
        <v>-0.0442496842765093</v>
      </c>
      <c r="AB1563" s="264">
        <v>11455</v>
      </c>
      <c r="AC1563" s="264">
        <v>10357</v>
      </c>
      <c r="AD1563" s="264">
        <v>11901</v>
      </c>
      <c r="AE1563" s="264">
        <v>10741</v>
      </c>
      <c r="AF1563" s="268">
        <v>0.904146660846792</v>
      </c>
      <c r="AG1563" s="268">
        <v>0.902529199226956</v>
      </c>
      <c r="AH1563" s="295">
        <v>0.001617461619836</v>
      </c>
    </row>
    <row r="1564" spans="1:34">
      <c r="A1564" s="315" t="s">
        <v>2706</v>
      </c>
      <c r="B1564" s="321" t="s">
        <v>3372</v>
      </c>
      <c r="C1564" s="293" t="s">
        <v>2916</v>
      </c>
      <c r="D1564" s="321" t="s">
        <v>2917</v>
      </c>
      <c r="E1564" s="263">
        <v>1598</v>
      </c>
      <c r="F1564" s="263">
        <v>1584</v>
      </c>
      <c r="G1564" s="263">
        <v>1386</v>
      </c>
      <c r="H1564" s="264">
        <v>1382</v>
      </c>
      <c r="I1564" s="264">
        <v>1379</v>
      </c>
      <c r="J1564" s="264">
        <v>1258</v>
      </c>
      <c r="K1564" s="264">
        <v>1748</v>
      </c>
      <c r="L1564" s="264">
        <v>1745</v>
      </c>
      <c r="M1564" s="264">
        <v>1644</v>
      </c>
      <c r="N1564" s="267">
        <v>0.99498764436811</v>
      </c>
      <c r="O1564" s="266">
        <v>56773</v>
      </c>
      <c r="P1564" s="294">
        <v>0.9</v>
      </c>
      <c r="Q1564" s="267">
        <v>0.991239048811014</v>
      </c>
      <c r="R1564" s="267">
        <v>0.997829232995659</v>
      </c>
      <c r="S1564" s="267">
        <v>0.998283752860412</v>
      </c>
      <c r="T1564" s="295">
        <v>-0.00659018418464474</v>
      </c>
      <c r="U1564" s="266">
        <v>57059</v>
      </c>
      <c r="V1564" s="266">
        <v>53360</v>
      </c>
      <c r="W1564" s="267">
        <v>0.935172365446292</v>
      </c>
      <c r="X1564" s="267">
        <v>0.867334167709637</v>
      </c>
      <c r="Y1564" s="268">
        <v>0.91027496382055</v>
      </c>
      <c r="Z1564" s="268">
        <v>0.940503432494279</v>
      </c>
      <c r="AA1564" s="295">
        <v>-0.0429407961109129</v>
      </c>
      <c r="AB1564" s="264">
        <v>12136</v>
      </c>
      <c r="AC1564" s="264">
        <v>11220</v>
      </c>
      <c r="AD1564" s="264">
        <v>13841</v>
      </c>
      <c r="AE1564" s="264">
        <v>12972</v>
      </c>
      <c r="AF1564" s="268">
        <v>0.924522083058668</v>
      </c>
      <c r="AG1564" s="268">
        <v>0.937215519109891</v>
      </c>
      <c r="AH1564" s="295">
        <v>-0.0126934360512224</v>
      </c>
    </row>
    <row r="1565" spans="1:34">
      <c r="A1565" s="315" t="s">
        <v>2706</v>
      </c>
      <c r="B1565" s="321" t="s">
        <v>3372</v>
      </c>
      <c r="C1565" s="293" t="s">
        <v>2918</v>
      </c>
      <c r="D1565" s="321" t="s">
        <v>2919</v>
      </c>
      <c r="E1565" s="263">
        <v>1716</v>
      </c>
      <c r="F1565" s="263">
        <v>1699</v>
      </c>
      <c r="G1565" s="263">
        <v>1519</v>
      </c>
      <c r="H1565" s="264">
        <v>1406</v>
      </c>
      <c r="I1565" s="264">
        <v>1378</v>
      </c>
      <c r="J1565" s="264">
        <v>1262</v>
      </c>
      <c r="K1565" s="264">
        <v>1857</v>
      </c>
      <c r="L1565" s="264">
        <v>1833</v>
      </c>
      <c r="M1565" s="264">
        <v>1679</v>
      </c>
      <c r="N1565" s="267">
        <v>0.991745968478568</v>
      </c>
      <c r="O1565" s="266">
        <v>59716</v>
      </c>
      <c r="P1565" s="294">
        <v>0.9</v>
      </c>
      <c r="Q1565" s="267">
        <v>0.99009324009324</v>
      </c>
      <c r="R1565" s="267">
        <v>0.980085348506401</v>
      </c>
      <c r="S1565" s="267">
        <v>0.987075928917609</v>
      </c>
      <c r="T1565" s="295">
        <v>0.0100078915868389</v>
      </c>
      <c r="U1565" s="266">
        <v>60213</v>
      </c>
      <c r="V1565" s="266">
        <v>55341</v>
      </c>
      <c r="W1565" s="267">
        <v>0.919087240296946</v>
      </c>
      <c r="X1565" s="267">
        <v>0.885198135198135</v>
      </c>
      <c r="Y1565" s="268">
        <v>0.897581792318634</v>
      </c>
      <c r="Z1565" s="268">
        <v>0.9041464728056</v>
      </c>
      <c r="AA1565" s="295">
        <v>-0.0123836571204993</v>
      </c>
      <c r="AB1565" s="264">
        <v>13014</v>
      </c>
      <c r="AC1565" s="264">
        <v>11879</v>
      </c>
      <c r="AD1565" s="264">
        <v>14289</v>
      </c>
      <c r="AE1565" s="264">
        <v>13137</v>
      </c>
      <c r="AF1565" s="268">
        <v>0.912786230213616</v>
      </c>
      <c r="AG1565" s="268">
        <v>0.919378542935125</v>
      </c>
      <c r="AH1565" s="295">
        <v>-0.00659231272150873</v>
      </c>
    </row>
    <row r="1566" spans="1:34">
      <c r="A1566" s="315" t="s">
        <v>2706</v>
      </c>
      <c r="B1566" s="321" t="s">
        <v>3372</v>
      </c>
      <c r="C1566" s="293" t="s">
        <v>2920</v>
      </c>
      <c r="D1566" s="321" t="s">
        <v>2921</v>
      </c>
      <c r="E1566" s="263">
        <v>0</v>
      </c>
      <c r="F1566" s="263">
        <v>0</v>
      </c>
      <c r="G1566" s="263">
        <v>0</v>
      </c>
      <c r="H1566" s="264">
        <v>0</v>
      </c>
      <c r="I1566" s="264">
        <v>0</v>
      </c>
      <c r="J1566" s="264">
        <v>0</v>
      </c>
      <c r="K1566" s="264">
        <v>0</v>
      </c>
      <c r="L1566" s="264">
        <v>0</v>
      </c>
      <c r="M1566" s="264">
        <v>0</v>
      </c>
      <c r="N1566" s="267">
        <v>1</v>
      </c>
      <c r="O1566" s="266">
        <v>1</v>
      </c>
      <c r="P1566" s="294">
        <v>0.9</v>
      </c>
      <c r="Q1566" s="267">
        <v>0</v>
      </c>
      <c r="R1566" s="267">
        <v>0</v>
      </c>
      <c r="S1566" s="267">
        <v>0</v>
      </c>
      <c r="T1566" s="295">
        <v>0</v>
      </c>
      <c r="U1566" s="266">
        <v>1</v>
      </c>
      <c r="V1566" s="266">
        <v>1</v>
      </c>
      <c r="W1566" s="267">
        <v>1</v>
      </c>
      <c r="X1566" s="267">
        <v>0</v>
      </c>
      <c r="Y1566" s="268">
        <v>0</v>
      </c>
      <c r="Z1566" s="268">
        <v>0</v>
      </c>
      <c r="AA1566" s="295">
        <v>0</v>
      </c>
      <c r="AB1566" s="264">
        <v>0</v>
      </c>
      <c r="AC1566" s="264">
        <v>0</v>
      </c>
      <c r="AD1566" s="264">
        <v>0</v>
      </c>
      <c r="AE1566" s="264">
        <v>0</v>
      </c>
      <c r="AF1566" s="268">
        <v>0</v>
      </c>
      <c r="AG1566" s="268">
        <v>0</v>
      </c>
      <c r="AH1566" s="295">
        <v>0</v>
      </c>
    </row>
    <row r="1567" spans="1:34">
      <c r="A1567" s="315" t="s">
        <v>2706</v>
      </c>
      <c r="B1567" s="321" t="s">
        <v>3372</v>
      </c>
      <c r="C1567" s="293" t="s">
        <v>2922</v>
      </c>
      <c r="D1567" s="321" t="s">
        <v>2923</v>
      </c>
      <c r="E1567" s="263">
        <v>5524</v>
      </c>
      <c r="F1567" s="263">
        <v>5422</v>
      </c>
      <c r="G1567" s="263">
        <v>5016</v>
      </c>
      <c r="H1567" s="264">
        <v>4640</v>
      </c>
      <c r="I1567" s="264">
        <v>4565</v>
      </c>
      <c r="J1567" s="264">
        <v>4217</v>
      </c>
      <c r="K1567" s="264">
        <v>5511</v>
      </c>
      <c r="L1567" s="264">
        <v>5131</v>
      </c>
      <c r="M1567" s="264">
        <v>4739</v>
      </c>
      <c r="N1567" s="267">
        <v>0.969264089212479</v>
      </c>
      <c r="O1567" s="266">
        <v>189306</v>
      </c>
      <c r="P1567" s="294">
        <v>0.9</v>
      </c>
      <c r="Q1567" s="267">
        <v>0.981535119478639</v>
      </c>
      <c r="R1567" s="267">
        <v>0.983836206896552</v>
      </c>
      <c r="S1567" s="267">
        <v>0.93104699691526</v>
      </c>
      <c r="T1567" s="295">
        <v>-0.00230108741791302</v>
      </c>
      <c r="U1567" s="266">
        <v>195309</v>
      </c>
      <c r="V1567" s="266">
        <v>177872</v>
      </c>
      <c r="W1567" s="267">
        <v>0.910720960119605</v>
      </c>
      <c r="X1567" s="267">
        <v>0.908037653874004</v>
      </c>
      <c r="Y1567" s="268">
        <v>0.908836206896552</v>
      </c>
      <c r="Z1567" s="268">
        <v>0.859916530575213</v>
      </c>
      <c r="AA1567" s="295">
        <v>-0.000798553022547388</v>
      </c>
      <c r="AB1567" s="264">
        <v>41137</v>
      </c>
      <c r="AC1567" s="264">
        <v>36956</v>
      </c>
      <c r="AD1567" s="264">
        <v>45227</v>
      </c>
      <c r="AE1567" s="264">
        <v>41323</v>
      </c>
      <c r="AF1567" s="268">
        <v>0.89836400320879</v>
      </c>
      <c r="AG1567" s="268">
        <v>0.913679881486723</v>
      </c>
      <c r="AH1567" s="295">
        <v>-0.0153158782779323</v>
      </c>
    </row>
    <row r="1568" spans="1:34">
      <c r="A1568" s="315" t="s">
        <v>2706</v>
      </c>
      <c r="B1568" s="321" t="s">
        <v>3374</v>
      </c>
      <c r="C1568" s="293" t="s">
        <v>2924</v>
      </c>
      <c r="D1568" s="321" t="s">
        <v>2925</v>
      </c>
      <c r="E1568" s="263">
        <v>915</v>
      </c>
      <c r="F1568" s="263">
        <v>907</v>
      </c>
      <c r="G1568" s="263">
        <v>867</v>
      </c>
      <c r="H1568" s="264">
        <v>831</v>
      </c>
      <c r="I1568" s="264">
        <v>829</v>
      </c>
      <c r="J1568" s="264">
        <v>791</v>
      </c>
      <c r="K1568" s="264">
        <v>1135</v>
      </c>
      <c r="L1568" s="264">
        <v>1134</v>
      </c>
      <c r="M1568" s="264">
        <v>1109</v>
      </c>
      <c r="N1568" s="267">
        <v>0.994605451936872</v>
      </c>
      <c r="O1568" s="266">
        <v>34662</v>
      </c>
      <c r="P1568" s="294">
        <v>0.9</v>
      </c>
      <c r="Q1568" s="267">
        <v>0.991256830601093</v>
      </c>
      <c r="R1568" s="267">
        <v>0.997593261131167</v>
      </c>
      <c r="S1568" s="267">
        <v>0.999118942731278</v>
      </c>
      <c r="T1568" s="295">
        <v>-0.00633643053007438</v>
      </c>
      <c r="U1568" s="266">
        <v>34850</v>
      </c>
      <c r="V1568" s="266">
        <v>33511</v>
      </c>
      <c r="W1568" s="267">
        <v>0.961578192252511</v>
      </c>
      <c r="X1568" s="267">
        <v>0.947540983606557</v>
      </c>
      <c r="Y1568" s="268">
        <v>0.951865222623345</v>
      </c>
      <c r="Z1568" s="268">
        <v>0.977092511013216</v>
      </c>
      <c r="AA1568" s="295">
        <v>-0.00432423901678802</v>
      </c>
      <c r="AB1568" s="264">
        <v>7619</v>
      </c>
      <c r="AC1568" s="264">
        <v>7311</v>
      </c>
      <c r="AD1568" s="264">
        <v>8090</v>
      </c>
      <c r="AE1568" s="264">
        <v>7782</v>
      </c>
      <c r="AF1568" s="268">
        <v>0.959574747342171</v>
      </c>
      <c r="AG1568" s="268">
        <v>0.961928306551298</v>
      </c>
      <c r="AH1568" s="295">
        <v>-0.00235355920912705</v>
      </c>
    </row>
    <row r="1569" spans="1:34">
      <c r="A1569" s="315" t="s">
        <v>2706</v>
      </c>
      <c r="B1569" s="321" t="s">
        <v>3372</v>
      </c>
      <c r="C1569" s="293" t="s">
        <v>2926</v>
      </c>
      <c r="D1569" s="321" t="s">
        <v>2927</v>
      </c>
      <c r="E1569" s="263">
        <v>1451</v>
      </c>
      <c r="F1569" s="263">
        <v>1395</v>
      </c>
      <c r="G1569" s="263">
        <v>1165</v>
      </c>
      <c r="H1569" s="264">
        <v>1077</v>
      </c>
      <c r="I1569" s="264">
        <v>1022</v>
      </c>
      <c r="J1569" s="264">
        <v>808</v>
      </c>
      <c r="K1569" s="264">
        <v>1116</v>
      </c>
      <c r="L1569" s="264">
        <v>1111</v>
      </c>
      <c r="M1569" s="264">
        <v>884</v>
      </c>
      <c r="N1569" s="267">
        <v>0.966322406825326</v>
      </c>
      <c r="O1569" s="266">
        <v>40888</v>
      </c>
      <c r="P1569" s="294">
        <v>0.9</v>
      </c>
      <c r="Q1569" s="267">
        <v>0.961405926946933</v>
      </c>
      <c r="R1569" s="267">
        <v>0.948932219127205</v>
      </c>
      <c r="S1569" s="267">
        <v>0.995519713261649</v>
      </c>
      <c r="T1569" s="295">
        <v>0.012473707819728</v>
      </c>
      <c r="U1569" s="266">
        <v>42313</v>
      </c>
      <c r="V1569" s="266">
        <v>32147</v>
      </c>
      <c r="W1569" s="267">
        <v>0.759742868621937</v>
      </c>
      <c r="X1569" s="267">
        <v>0.80289455547898</v>
      </c>
      <c r="Y1569" s="268">
        <v>0.750232126276695</v>
      </c>
      <c r="Z1569" s="268">
        <v>0.792114695340502</v>
      </c>
      <c r="AA1569" s="295">
        <v>0.0526624292022855</v>
      </c>
      <c r="AB1569" s="264">
        <v>8815</v>
      </c>
      <c r="AC1569" s="264">
        <v>7016</v>
      </c>
      <c r="AD1569" s="264">
        <v>9149</v>
      </c>
      <c r="AE1569" s="264">
        <v>6626</v>
      </c>
      <c r="AF1569" s="268">
        <v>0.795916052183778</v>
      </c>
      <c r="AG1569" s="268">
        <v>0.724232156519838</v>
      </c>
      <c r="AH1569" s="295">
        <v>0.0716838956639395</v>
      </c>
    </row>
    <row r="1570" spans="1:34">
      <c r="A1570" s="315" t="s">
        <v>2706</v>
      </c>
      <c r="B1570" s="321" t="s">
        <v>3374</v>
      </c>
      <c r="C1570" s="293" t="s">
        <v>2928</v>
      </c>
      <c r="D1570" s="321" t="s">
        <v>2929</v>
      </c>
      <c r="E1570" s="263">
        <v>1757</v>
      </c>
      <c r="F1570" s="263">
        <v>1736</v>
      </c>
      <c r="G1570" s="263">
        <v>1633</v>
      </c>
      <c r="H1570" s="264">
        <v>1616</v>
      </c>
      <c r="I1570" s="264">
        <v>1605</v>
      </c>
      <c r="J1570" s="264">
        <v>1486</v>
      </c>
      <c r="K1570" s="264">
        <v>1943</v>
      </c>
      <c r="L1570" s="264">
        <v>1916</v>
      </c>
      <c r="M1570" s="264">
        <v>1834</v>
      </c>
      <c r="N1570" s="267">
        <v>0.968515272909364</v>
      </c>
      <c r="O1570" s="266">
        <v>61892</v>
      </c>
      <c r="P1570" s="294">
        <v>0.9</v>
      </c>
      <c r="Q1570" s="267">
        <v>0.98804780876494</v>
      </c>
      <c r="R1570" s="267">
        <v>0.993193069306931</v>
      </c>
      <c r="S1570" s="267">
        <v>0.986103962943901</v>
      </c>
      <c r="T1570" s="295">
        <v>-0.00514526054199049</v>
      </c>
      <c r="U1570" s="266">
        <v>63904</v>
      </c>
      <c r="V1570" s="266">
        <v>58163</v>
      </c>
      <c r="W1570" s="267">
        <v>0.910162118177266</v>
      </c>
      <c r="X1570" s="267">
        <v>0.92942515651679</v>
      </c>
      <c r="Y1570" s="268">
        <v>0.919554455445545</v>
      </c>
      <c r="Z1570" s="268">
        <v>0.94390118373649</v>
      </c>
      <c r="AA1570" s="295">
        <v>0.00987070107124544</v>
      </c>
      <c r="AB1570" s="264">
        <v>13557</v>
      </c>
      <c r="AC1570" s="264">
        <v>12368</v>
      </c>
      <c r="AD1570" s="264">
        <v>15052</v>
      </c>
      <c r="AE1570" s="264">
        <v>13338</v>
      </c>
      <c r="AF1570" s="268">
        <v>0.912296230729512</v>
      </c>
      <c r="AG1570" s="268">
        <v>0.88612808929046</v>
      </c>
      <c r="AH1570" s="295">
        <v>0.0261681414390527</v>
      </c>
    </row>
    <row r="1571" spans="1:34">
      <c r="A1571" s="315" t="s">
        <v>2706</v>
      </c>
      <c r="B1571" s="321" t="s">
        <v>3372</v>
      </c>
      <c r="C1571" s="293" t="s">
        <v>2930</v>
      </c>
      <c r="D1571" s="321" t="s">
        <v>2931</v>
      </c>
      <c r="E1571" s="263">
        <v>2954</v>
      </c>
      <c r="F1571" s="263">
        <v>2866</v>
      </c>
      <c r="G1571" s="263">
        <v>2744</v>
      </c>
      <c r="H1571" s="264">
        <v>2658</v>
      </c>
      <c r="I1571" s="264">
        <v>2579</v>
      </c>
      <c r="J1571" s="264">
        <v>2555</v>
      </c>
      <c r="K1571" s="264">
        <v>3408</v>
      </c>
      <c r="L1571" s="264">
        <v>3364</v>
      </c>
      <c r="M1571" s="264">
        <v>3228</v>
      </c>
      <c r="N1571" s="267">
        <v>0.978543905526654</v>
      </c>
      <c r="O1571" s="266">
        <v>105899</v>
      </c>
      <c r="P1571" s="294">
        <v>0.9</v>
      </c>
      <c r="Q1571" s="267">
        <v>0.970209884901828</v>
      </c>
      <c r="R1571" s="267">
        <v>0.970278404815651</v>
      </c>
      <c r="S1571" s="267">
        <v>0.987089201877934</v>
      </c>
      <c r="T1571" s="295">
        <v>-6.85199138228398e-5</v>
      </c>
      <c r="U1571" s="266">
        <v>108221</v>
      </c>
      <c r="V1571" s="266">
        <v>102830</v>
      </c>
      <c r="W1571" s="267">
        <v>0.950185269032813</v>
      </c>
      <c r="X1571" s="267">
        <v>0.928909952606635</v>
      </c>
      <c r="Y1571" s="268">
        <v>0.96124905944319</v>
      </c>
      <c r="Z1571" s="268">
        <v>0.947183098591549</v>
      </c>
      <c r="AA1571" s="295">
        <v>-0.0323391068365553</v>
      </c>
      <c r="AB1571" s="264">
        <v>23615</v>
      </c>
      <c r="AC1571" s="264">
        <v>22372</v>
      </c>
      <c r="AD1571" s="264">
        <v>25174</v>
      </c>
      <c r="AE1571" s="264">
        <v>24275</v>
      </c>
      <c r="AF1571" s="268">
        <v>0.947363963582469</v>
      </c>
      <c r="AG1571" s="268">
        <v>0.964288551680305</v>
      </c>
      <c r="AH1571" s="295">
        <v>-0.0169245880978363</v>
      </c>
    </row>
    <row r="1572" spans="1:34">
      <c r="A1572" s="315" t="s">
        <v>2706</v>
      </c>
      <c r="B1572" s="321" t="s">
        <v>3372</v>
      </c>
      <c r="C1572" s="293" t="s">
        <v>2932</v>
      </c>
      <c r="D1572" s="321" t="s">
        <v>2933</v>
      </c>
      <c r="E1572" s="263">
        <v>3052</v>
      </c>
      <c r="F1572" s="263">
        <v>2889</v>
      </c>
      <c r="G1572" s="263">
        <v>1895</v>
      </c>
      <c r="H1572" s="264">
        <v>2608</v>
      </c>
      <c r="I1572" s="264">
        <v>2570</v>
      </c>
      <c r="J1572" s="264">
        <v>1767</v>
      </c>
      <c r="K1572" s="264">
        <v>2481</v>
      </c>
      <c r="L1572" s="264">
        <v>2400</v>
      </c>
      <c r="M1572" s="264">
        <v>1783</v>
      </c>
      <c r="N1572" s="267">
        <v>0.889697331453447</v>
      </c>
      <c r="O1572" s="266">
        <v>86451</v>
      </c>
      <c r="P1572" s="294">
        <v>0.9</v>
      </c>
      <c r="Q1572" s="267">
        <v>0.946592398427261</v>
      </c>
      <c r="R1572" s="267">
        <v>0.985429447852761</v>
      </c>
      <c r="S1572" s="267">
        <v>0.967351874244256</v>
      </c>
      <c r="T1572" s="295">
        <v>-0.0388370494254999</v>
      </c>
      <c r="U1572" s="266">
        <v>97169</v>
      </c>
      <c r="V1572" s="266">
        <v>56020</v>
      </c>
      <c r="W1572" s="267">
        <v>0.576521318527514</v>
      </c>
      <c r="X1572" s="267">
        <v>0.620904325032765</v>
      </c>
      <c r="Y1572" s="268">
        <v>0.677530674846626</v>
      </c>
      <c r="Z1572" s="268">
        <v>0.718661829907295</v>
      </c>
      <c r="AA1572" s="295">
        <v>-0.0566263498138604</v>
      </c>
      <c r="AB1572" s="264">
        <v>20778</v>
      </c>
      <c r="AC1572" s="264">
        <v>12559</v>
      </c>
      <c r="AD1572" s="264">
        <v>23098</v>
      </c>
      <c r="AE1572" s="264">
        <v>13112</v>
      </c>
      <c r="AF1572" s="268">
        <v>0.60443738569641</v>
      </c>
      <c r="AG1572" s="268">
        <v>0.567668196380639</v>
      </c>
      <c r="AH1572" s="295">
        <v>0.0367691893157707</v>
      </c>
    </row>
    <row r="1573" spans="1:34">
      <c r="A1573" s="315" t="s">
        <v>2706</v>
      </c>
      <c r="B1573" s="321" t="s">
        <v>3372</v>
      </c>
      <c r="C1573" s="293" t="s">
        <v>2934</v>
      </c>
      <c r="D1573" s="321" t="s">
        <v>2935</v>
      </c>
      <c r="E1573" s="263">
        <v>1400</v>
      </c>
      <c r="F1573" s="263">
        <v>1334</v>
      </c>
      <c r="G1573" s="263">
        <v>955</v>
      </c>
      <c r="H1573" s="264">
        <v>1132</v>
      </c>
      <c r="I1573" s="264">
        <v>1101</v>
      </c>
      <c r="J1573" s="264">
        <v>927</v>
      </c>
      <c r="K1573" s="264">
        <v>1029</v>
      </c>
      <c r="L1573" s="264">
        <v>1007</v>
      </c>
      <c r="M1573" s="264">
        <v>883</v>
      </c>
      <c r="N1573" s="267">
        <v>0.971466587817859</v>
      </c>
      <c r="O1573" s="266">
        <v>39426</v>
      </c>
      <c r="P1573" s="294">
        <v>0.9</v>
      </c>
      <c r="Q1573" s="267">
        <v>0.952857142857143</v>
      </c>
      <c r="R1573" s="267">
        <v>0.972614840989399</v>
      </c>
      <c r="S1573" s="267">
        <v>0.978620019436346</v>
      </c>
      <c r="T1573" s="295">
        <v>-0.0197576981322565</v>
      </c>
      <c r="U1573" s="266">
        <v>40584</v>
      </c>
      <c r="V1573" s="266">
        <v>31520</v>
      </c>
      <c r="W1573" s="267">
        <v>0.776660753006111</v>
      </c>
      <c r="X1573" s="267">
        <v>0.682142857142857</v>
      </c>
      <c r="Y1573" s="268">
        <v>0.818904593639576</v>
      </c>
      <c r="Z1573" s="268">
        <v>0.858114674441205</v>
      </c>
      <c r="AA1573" s="295">
        <v>-0.136761736496719</v>
      </c>
      <c r="AB1573" s="264">
        <v>8748</v>
      </c>
      <c r="AC1573" s="264">
        <v>6867</v>
      </c>
      <c r="AD1573" s="264">
        <v>9558</v>
      </c>
      <c r="AE1573" s="264">
        <v>7158</v>
      </c>
      <c r="AF1573" s="268">
        <v>0.784979423868313</v>
      </c>
      <c r="AG1573" s="268">
        <v>0.748901443816698</v>
      </c>
      <c r="AH1573" s="295">
        <v>0.0360779800516147</v>
      </c>
    </row>
    <row r="1574" spans="1:34">
      <c r="A1574" s="315" t="s">
        <v>2706</v>
      </c>
      <c r="B1574" s="321" t="s">
        <v>3374</v>
      </c>
      <c r="C1574" s="293" t="s">
        <v>2936</v>
      </c>
      <c r="D1574" s="321" t="s">
        <v>2937</v>
      </c>
      <c r="E1574" s="263">
        <v>3161</v>
      </c>
      <c r="F1574" s="263">
        <v>2704</v>
      </c>
      <c r="G1574" s="263">
        <v>2454</v>
      </c>
      <c r="H1574" s="264">
        <v>2535</v>
      </c>
      <c r="I1574" s="264">
        <v>2241</v>
      </c>
      <c r="J1574" s="264">
        <v>2043</v>
      </c>
      <c r="K1574" s="264">
        <v>3202</v>
      </c>
      <c r="L1574" s="264">
        <v>2618</v>
      </c>
      <c r="M1574" s="264">
        <v>2480</v>
      </c>
      <c r="N1574" s="267">
        <v>0.889148266139368</v>
      </c>
      <c r="O1574" s="266">
        <v>97127</v>
      </c>
      <c r="P1574" s="294">
        <v>0.9</v>
      </c>
      <c r="Q1574" s="267">
        <v>0.855425498260044</v>
      </c>
      <c r="R1574" s="267">
        <v>0.884023668639053</v>
      </c>
      <c r="S1574" s="267">
        <v>0.817613991255465</v>
      </c>
      <c r="T1574" s="295">
        <v>-0.0285981703790089</v>
      </c>
      <c r="U1574" s="266">
        <v>109236</v>
      </c>
      <c r="V1574" s="266">
        <v>91668</v>
      </c>
      <c r="W1574" s="267">
        <v>0.839173898714709</v>
      </c>
      <c r="X1574" s="267">
        <v>0.776336602341031</v>
      </c>
      <c r="Y1574" s="268">
        <v>0.805917159763314</v>
      </c>
      <c r="Z1574" s="268">
        <v>0.774515927545284</v>
      </c>
      <c r="AA1574" s="295">
        <v>-0.0295805574222823</v>
      </c>
      <c r="AB1574" s="264">
        <v>22197</v>
      </c>
      <c r="AC1574" s="264">
        <v>17942</v>
      </c>
      <c r="AD1574" s="264">
        <v>24917</v>
      </c>
      <c r="AE1574" s="264">
        <v>21061</v>
      </c>
      <c r="AF1574" s="268">
        <v>0.808307428931838</v>
      </c>
      <c r="AG1574" s="268">
        <v>0.845246217441907</v>
      </c>
      <c r="AH1574" s="295">
        <v>-0.0369387885100695</v>
      </c>
    </row>
    <row r="1575" spans="1:34">
      <c r="A1575" s="315" t="s">
        <v>2706</v>
      </c>
      <c r="B1575" s="321" t="s">
        <v>3373</v>
      </c>
      <c r="C1575" s="293" t="s">
        <v>2938</v>
      </c>
      <c r="D1575" s="321" t="s">
        <v>2939</v>
      </c>
      <c r="E1575" s="263">
        <v>0</v>
      </c>
      <c r="F1575" s="263">
        <v>0</v>
      </c>
      <c r="G1575" s="263">
        <v>0</v>
      </c>
      <c r="H1575" s="264">
        <v>2</v>
      </c>
      <c r="I1575" s="264">
        <v>1</v>
      </c>
      <c r="J1575" s="264">
        <v>1</v>
      </c>
      <c r="K1575" s="264">
        <v>2</v>
      </c>
      <c r="L1575" s="264">
        <v>1</v>
      </c>
      <c r="M1575" s="264">
        <v>1</v>
      </c>
      <c r="N1575" s="267">
        <v>0.238095238095238</v>
      </c>
      <c r="O1575" s="266">
        <v>5</v>
      </c>
      <c r="P1575" s="294">
        <v>0.9</v>
      </c>
      <c r="Q1575" s="267">
        <v>0</v>
      </c>
      <c r="R1575" s="267">
        <v>0.5</v>
      </c>
      <c r="S1575" s="267">
        <v>0.5</v>
      </c>
      <c r="T1575" s="295">
        <v>-0.5</v>
      </c>
      <c r="U1575" s="266">
        <v>21</v>
      </c>
      <c r="V1575" s="266">
        <v>17</v>
      </c>
      <c r="W1575" s="267">
        <v>0.80952380952381</v>
      </c>
      <c r="X1575" s="267">
        <v>0</v>
      </c>
      <c r="Y1575" s="268">
        <v>0.5</v>
      </c>
      <c r="Z1575" s="268">
        <v>0.5</v>
      </c>
      <c r="AA1575" s="295">
        <v>-0.5</v>
      </c>
      <c r="AB1575" s="264">
        <v>6</v>
      </c>
      <c r="AC1575" s="264">
        <v>2</v>
      </c>
      <c r="AD1575" s="264">
        <v>8</v>
      </c>
      <c r="AE1575" s="264">
        <v>8</v>
      </c>
      <c r="AF1575" s="268">
        <v>0.333333333333333</v>
      </c>
      <c r="AG1575" s="268">
        <v>1</v>
      </c>
      <c r="AH1575" s="295">
        <v>-0.666666666666667</v>
      </c>
    </row>
    <row r="1576" spans="1:34">
      <c r="A1576" s="315" t="s">
        <v>2706</v>
      </c>
      <c r="B1576" s="321" t="s">
        <v>3374</v>
      </c>
      <c r="C1576" s="293" t="s">
        <v>2940</v>
      </c>
      <c r="D1576" s="321" t="s">
        <v>2941</v>
      </c>
      <c r="E1576" s="263">
        <v>2</v>
      </c>
      <c r="F1576" s="263">
        <v>0</v>
      </c>
      <c r="G1576" s="263">
        <v>1</v>
      </c>
      <c r="H1576" s="264">
        <v>2</v>
      </c>
      <c r="I1576" s="264">
        <v>0</v>
      </c>
      <c r="J1576" s="264">
        <v>2</v>
      </c>
      <c r="K1576" s="264">
        <v>0</v>
      </c>
      <c r="L1576" s="264">
        <v>0</v>
      </c>
      <c r="M1576" s="264">
        <v>0</v>
      </c>
      <c r="N1576" s="267">
        <v>0</v>
      </c>
      <c r="O1576" s="266">
        <v>0</v>
      </c>
      <c r="P1576" s="294">
        <v>0.9</v>
      </c>
      <c r="Q1576" s="267">
        <v>0</v>
      </c>
      <c r="R1576" s="267">
        <v>0</v>
      </c>
      <c r="S1576" s="267">
        <v>0</v>
      </c>
      <c r="T1576" s="295">
        <v>0</v>
      </c>
      <c r="U1576" s="266">
        <v>37</v>
      </c>
      <c r="V1576" s="266">
        <v>29</v>
      </c>
      <c r="W1576" s="267">
        <v>0.783783783783784</v>
      </c>
      <c r="X1576" s="267">
        <v>0.5</v>
      </c>
      <c r="Y1576" s="268">
        <v>1</v>
      </c>
      <c r="Z1576" s="268">
        <v>0</v>
      </c>
      <c r="AA1576" s="295">
        <v>-0.5</v>
      </c>
      <c r="AB1576" s="264">
        <v>16</v>
      </c>
      <c r="AC1576" s="264">
        <v>14</v>
      </c>
      <c r="AD1576" s="264">
        <v>15</v>
      </c>
      <c r="AE1576" s="264">
        <v>10</v>
      </c>
      <c r="AF1576" s="268">
        <v>0.875</v>
      </c>
      <c r="AG1576" s="268">
        <v>0.666666666666667</v>
      </c>
      <c r="AH1576" s="295">
        <v>0.208333333333333</v>
      </c>
    </row>
    <row r="1577" spans="1:34">
      <c r="A1577" s="315" t="s">
        <v>2706</v>
      </c>
      <c r="B1577" s="321" t="s">
        <v>3374</v>
      </c>
      <c r="C1577" s="293" t="s">
        <v>2942</v>
      </c>
      <c r="D1577" s="321" t="s">
        <v>2943</v>
      </c>
      <c r="E1577" s="263">
        <v>0</v>
      </c>
      <c r="F1577" s="263">
        <v>0</v>
      </c>
      <c r="G1577" s="263">
        <v>0</v>
      </c>
      <c r="H1577" s="264">
        <v>0</v>
      </c>
      <c r="I1577" s="264">
        <v>0</v>
      </c>
      <c r="J1577" s="264">
        <v>0</v>
      </c>
      <c r="K1577" s="264">
        <v>0</v>
      </c>
      <c r="L1577" s="264">
        <v>0</v>
      </c>
      <c r="M1577" s="264">
        <v>0</v>
      </c>
      <c r="N1577" s="267">
        <v>0</v>
      </c>
      <c r="O1577" s="266">
        <v>0</v>
      </c>
      <c r="P1577" s="294">
        <v>0.9</v>
      </c>
      <c r="Q1577" s="267">
        <v>0</v>
      </c>
      <c r="R1577" s="267">
        <v>0</v>
      </c>
      <c r="S1577" s="267">
        <v>0</v>
      </c>
      <c r="T1577" s="295">
        <v>0</v>
      </c>
      <c r="U1577" s="266">
        <v>2</v>
      </c>
      <c r="V1577" s="266">
        <v>2</v>
      </c>
      <c r="W1577" s="267">
        <v>1</v>
      </c>
      <c r="X1577" s="267">
        <v>0</v>
      </c>
      <c r="Y1577" s="268">
        <v>0</v>
      </c>
      <c r="Z1577" s="268">
        <v>0</v>
      </c>
      <c r="AA1577" s="295">
        <v>0</v>
      </c>
      <c r="AB1577" s="264">
        <v>1</v>
      </c>
      <c r="AC1577" s="264">
        <v>1</v>
      </c>
      <c r="AD1577" s="264">
        <v>0</v>
      </c>
      <c r="AE1577" s="264">
        <v>0</v>
      </c>
      <c r="AF1577" s="268">
        <v>1</v>
      </c>
      <c r="AG1577" s="268">
        <v>0</v>
      </c>
      <c r="AH1577" s="295">
        <v>1</v>
      </c>
    </row>
    <row r="1578" spans="1:34">
      <c r="A1578" s="315" t="s">
        <v>2706</v>
      </c>
      <c r="B1578" s="321" t="s">
        <v>3374</v>
      </c>
      <c r="C1578" s="293" t="s">
        <v>2944</v>
      </c>
      <c r="D1578" s="321" t="s">
        <v>2945</v>
      </c>
      <c r="E1578" s="263">
        <v>3452</v>
      </c>
      <c r="F1578" s="263">
        <v>3151</v>
      </c>
      <c r="G1578" s="263">
        <v>3167</v>
      </c>
      <c r="H1578" s="264">
        <v>2941</v>
      </c>
      <c r="I1578" s="264">
        <v>2563</v>
      </c>
      <c r="J1578" s="264">
        <v>2632</v>
      </c>
      <c r="K1578" s="264">
        <v>3472</v>
      </c>
      <c r="L1578" s="264">
        <v>2739</v>
      </c>
      <c r="M1578" s="264">
        <v>3157</v>
      </c>
      <c r="N1578" s="267">
        <v>0.90581892082452</v>
      </c>
      <c r="O1578" s="266">
        <v>109201</v>
      </c>
      <c r="P1578" s="294">
        <v>0.9</v>
      </c>
      <c r="Q1578" s="267">
        <v>0.912804171494786</v>
      </c>
      <c r="R1578" s="267">
        <v>0.8714722883373</v>
      </c>
      <c r="S1578" s="267">
        <v>0.788882488479263</v>
      </c>
      <c r="T1578" s="295">
        <v>0.0413318831574854</v>
      </c>
      <c r="U1578" s="266">
        <v>120555</v>
      </c>
      <c r="V1578" s="266">
        <v>112854</v>
      </c>
      <c r="W1578" s="267">
        <v>0.93612044295135</v>
      </c>
      <c r="X1578" s="267">
        <v>0.917439165701043</v>
      </c>
      <c r="Y1578" s="268">
        <v>0.894933696021761</v>
      </c>
      <c r="Z1578" s="268">
        <v>0.909274193548387</v>
      </c>
      <c r="AA1578" s="295">
        <v>0.0225054696792816</v>
      </c>
      <c r="AB1578" s="264">
        <v>24793</v>
      </c>
      <c r="AC1578" s="264">
        <v>22886</v>
      </c>
      <c r="AD1578" s="264">
        <v>27965</v>
      </c>
      <c r="AE1578" s="264">
        <v>26259</v>
      </c>
      <c r="AF1578" s="268">
        <v>0.923083128302343</v>
      </c>
      <c r="AG1578" s="268">
        <v>0.9389951725371</v>
      </c>
      <c r="AH1578" s="295">
        <v>-0.0159120442347566</v>
      </c>
    </row>
    <row r="1579" spans="1:34">
      <c r="A1579" s="315" t="s">
        <v>2706</v>
      </c>
      <c r="B1579" s="321" t="s">
        <v>3374</v>
      </c>
      <c r="C1579" s="293" t="s">
        <v>2946</v>
      </c>
      <c r="D1579" s="321" t="s">
        <v>2947</v>
      </c>
      <c r="E1579" s="263">
        <v>2098</v>
      </c>
      <c r="F1579" s="263">
        <v>1939</v>
      </c>
      <c r="G1579" s="263">
        <v>1716</v>
      </c>
      <c r="H1579" s="264">
        <v>1744</v>
      </c>
      <c r="I1579" s="264">
        <v>1291</v>
      </c>
      <c r="J1579" s="264">
        <v>1333</v>
      </c>
      <c r="K1579" s="264">
        <v>1423</v>
      </c>
      <c r="L1579" s="264">
        <v>1257</v>
      </c>
      <c r="M1579" s="264">
        <v>1220</v>
      </c>
      <c r="N1579" s="267">
        <v>0.872579501445481</v>
      </c>
      <c r="O1579" s="266">
        <v>47991</v>
      </c>
      <c r="P1579" s="294">
        <v>0.9</v>
      </c>
      <c r="Q1579" s="267">
        <v>0.924213536701621</v>
      </c>
      <c r="R1579" s="267">
        <v>0.740252293577982</v>
      </c>
      <c r="S1579" s="267">
        <v>0.883345045678145</v>
      </c>
      <c r="T1579" s="295">
        <v>0.183961243123639</v>
      </c>
      <c r="U1579" s="266">
        <v>54999</v>
      </c>
      <c r="V1579" s="266">
        <v>47200</v>
      </c>
      <c r="W1579" s="267">
        <v>0.858197421771305</v>
      </c>
      <c r="X1579" s="267">
        <v>0.817921830314585</v>
      </c>
      <c r="Y1579" s="268">
        <v>0.764334862385321</v>
      </c>
      <c r="Z1579" s="268">
        <v>0.857343640196767</v>
      </c>
      <c r="AA1579" s="295">
        <v>0.0535869679292642</v>
      </c>
      <c r="AB1579" s="264">
        <v>11992</v>
      </c>
      <c r="AC1579" s="264">
        <v>10222</v>
      </c>
      <c r="AD1579" s="264">
        <v>12854</v>
      </c>
      <c r="AE1579" s="264">
        <v>10789</v>
      </c>
      <c r="AF1579" s="268">
        <v>0.852401601067378</v>
      </c>
      <c r="AG1579" s="268">
        <v>0.839349618795706</v>
      </c>
      <c r="AH1579" s="295">
        <v>0.0130519822716727</v>
      </c>
    </row>
    <row r="1580" spans="1:34">
      <c r="A1580" s="315" t="s">
        <v>2706</v>
      </c>
      <c r="B1580" s="321" t="s">
        <v>3372</v>
      </c>
      <c r="C1580" s="293" t="s">
        <v>2948</v>
      </c>
      <c r="D1580" s="321" t="s">
        <v>2949</v>
      </c>
      <c r="E1580" s="263">
        <v>1009</v>
      </c>
      <c r="F1580" s="263">
        <v>1007</v>
      </c>
      <c r="G1580" s="263">
        <v>974</v>
      </c>
      <c r="H1580" s="264">
        <v>1257</v>
      </c>
      <c r="I1580" s="264">
        <v>1253</v>
      </c>
      <c r="J1580" s="264">
        <v>1227</v>
      </c>
      <c r="K1580" s="264">
        <v>1555</v>
      </c>
      <c r="L1580" s="264">
        <v>1553</v>
      </c>
      <c r="M1580" s="264">
        <v>1519</v>
      </c>
      <c r="N1580" s="267">
        <v>0.99740974583131</v>
      </c>
      <c r="O1580" s="266">
        <v>43127</v>
      </c>
      <c r="P1580" s="294">
        <v>0.9</v>
      </c>
      <c r="Q1580" s="267">
        <v>0.998017839444995</v>
      </c>
      <c r="R1580" s="267">
        <v>0.996817820206842</v>
      </c>
      <c r="S1580" s="267">
        <v>0.998713826366559</v>
      </c>
      <c r="T1580" s="295">
        <v>0.00120001923815327</v>
      </c>
      <c r="U1580" s="266">
        <v>43239</v>
      </c>
      <c r="V1580" s="266">
        <v>42166</v>
      </c>
      <c r="W1580" s="267">
        <v>0.975184439973172</v>
      </c>
      <c r="X1580" s="267">
        <v>0.965312190287413</v>
      </c>
      <c r="Y1580" s="268">
        <v>0.976133651551313</v>
      </c>
      <c r="Z1580" s="268">
        <v>0.976848874598071</v>
      </c>
      <c r="AA1580" s="295">
        <v>-0.0108214612638993</v>
      </c>
      <c r="AB1580" s="264">
        <v>9428</v>
      </c>
      <c r="AC1580" s="264">
        <v>9199</v>
      </c>
      <c r="AD1580" s="264">
        <v>9927</v>
      </c>
      <c r="AE1580" s="264">
        <v>9669</v>
      </c>
      <c r="AF1580" s="268">
        <v>0.97571064913025</v>
      </c>
      <c r="AG1580" s="268">
        <v>0.974010275007555</v>
      </c>
      <c r="AH1580" s="295">
        <v>0.00170037412269519</v>
      </c>
    </row>
    <row r="1581" spans="1:34">
      <c r="A1581" s="315" t="s">
        <v>2706</v>
      </c>
      <c r="B1581" s="321" t="s">
        <v>3375</v>
      </c>
      <c r="C1581" s="293" t="s">
        <v>2950</v>
      </c>
      <c r="D1581" s="321" t="s">
        <v>2951</v>
      </c>
      <c r="E1581" s="263">
        <v>1309</v>
      </c>
      <c r="F1581" s="263">
        <v>1209</v>
      </c>
      <c r="G1581" s="263">
        <v>984</v>
      </c>
      <c r="H1581" s="264">
        <v>2133</v>
      </c>
      <c r="I1581" s="264">
        <v>2064</v>
      </c>
      <c r="J1581" s="264">
        <v>1500</v>
      </c>
      <c r="K1581" s="264">
        <v>2434</v>
      </c>
      <c r="L1581" s="264">
        <v>2151</v>
      </c>
      <c r="M1581" s="264">
        <v>1677</v>
      </c>
      <c r="N1581" s="267">
        <v>0.96340199215757</v>
      </c>
      <c r="O1581" s="266">
        <v>64125</v>
      </c>
      <c r="P1581" s="294">
        <v>0.9</v>
      </c>
      <c r="Q1581" s="267">
        <v>0.923605805958747</v>
      </c>
      <c r="R1581" s="267">
        <v>0.967651195499297</v>
      </c>
      <c r="S1581" s="267">
        <v>0.883730484798685</v>
      </c>
      <c r="T1581" s="295">
        <v>-0.0440453895405497</v>
      </c>
      <c r="U1581" s="266">
        <v>66561</v>
      </c>
      <c r="V1581" s="266">
        <v>54428</v>
      </c>
      <c r="W1581" s="267">
        <v>0.817716079986779</v>
      </c>
      <c r="X1581" s="267">
        <v>0.751718869365928</v>
      </c>
      <c r="Y1581" s="268">
        <v>0.70323488045007</v>
      </c>
      <c r="Z1581" s="268">
        <v>0.68898931799507</v>
      </c>
      <c r="AA1581" s="295">
        <v>0.0484839889158579</v>
      </c>
      <c r="AB1581" s="264">
        <v>14931</v>
      </c>
      <c r="AC1581" s="264">
        <v>11360</v>
      </c>
      <c r="AD1581" s="264">
        <v>16322</v>
      </c>
      <c r="AE1581" s="264">
        <v>13219</v>
      </c>
      <c r="AF1581" s="268">
        <v>0.760833165896457</v>
      </c>
      <c r="AG1581" s="268">
        <v>0.809888494057101</v>
      </c>
      <c r="AH1581" s="295">
        <v>-0.0490553281606438</v>
      </c>
    </row>
    <row r="1582" spans="1:34">
      <c r="A1582" s="315" t="s">
        <v>2706</v>
      </c>
      <c r="B1582" s="321" t="s">
        <v>3373</v>
      </c>
      <c r="C1582" s="293" t="s">
        <v>2952</v>
      </c>
      <c r="D1582" s="321" t="s">
        <v>2953</v>
      </c>
      <c r="E1582" s="263">
        <v>1664</v>
      </c>
      <c r="F1582" s="263">
        <v>1631</v>
      </c>
      <c r="G1582" s="263">
        <v>1588</v>
      </c>
      <c r="H1582" s="264">
        <v>1484</v>
      </c>
      <c r="I1582" s="264">
        <v>1441</v>
      </c>
      <c r="J1582" s="264">
        <v>1403</v>
      </c>
      <c r="K1582" s="264">
        <v>1871</v>
      </c>
      <c r="L1582" s="264">
        <v>1790</v>
      </c>
      <c r="M1582" s="264">
        <v>1723</v>
      </c>
      <c r="N1582" s="267">
        <v>0.961338930834677</v>
      </c>
      <c r="O1582" s="266">
        <v>60225</v>
      </c>
      <c r="P1582" s="294">
        <v>0.9</v>
      </c>
      <c r="Q1582" s="267">
        <v>0.980168269230769</v>
      </c>
      <c r="R1582" s="267">
        <v>0.971024258760108</v>
      </c>
      <c r="S1582" s="267">
        <v>0.956707642971673</v>
      </c>
      <c r="T1582" s="295">
        <v>0.00914401047066149</v>
      </c>
      <c r="U1582" s="266">
        <v>62647</v>
      </c>
      <c r="V1582" s="266">
        <v>57946</v>
      </c>
      <c r="W1582" s="267">
        <v>0.924960492920651</v>
      </c>
      <c r="X1582" s="267">
        <v>0.954326923076923</v>
      </c>
      <c r="Y1582" s="268">
        <v>0.945417789757412</v>
      </c>
      <c r="Z1582" s="268">
        <v>0.92089791555318</v>
      </c>
      <c r="AA1582" s="295">
        <v>0.00890913331951071</v>
      </c>
      <c r="AB1582" s="264">
        <v>13260</v>
      </c>
      <c r="AC1582" s="264">
        <v>12401</v>
      </c>
      <c r="AD1582" s="264">
        <v>14327</v>
      </c>
      <c r="AE1582" s="264">
        <v>13409</v>
      </c>
      <c r="AF1582" s="268">
        <v>0.935218702865762</v>
      </c>
      <c r="AG1582" s="268">
        <v>0.935925176240665</v>
      </c>
      <c r="AH1582" s="295">
        <v>-0.000706473374902816</v>
      </c>
    </row>
    <row r="1583" spans="1:34">
      <c r="A1583" s="315" t="s">
        <v>2706</v>
      </c>
      <c r="B1583" s="321" t="s">
        <v>3372</v>
      </c>
      <c r="C1583" s="293" t="s">
        <v>2954</v>
      </c>
      <c r="D1583" s="321" t="s">
        <v>2955</v>
      </c>
      <c r="E1583" s="263">
        <v>1425</v>
      </c>
      <c r="F1583" s="263">
        <v>1348</v>
      </c>
      <c r="G1583" s="263">
        <v>1007</v>
      </c>
      <c r="H1583" s="264">
        <v>1071</v>
      </c>
      <c r="I1583" s="264">
        <v>1054</v>
      </c>
      <c r="J1583" s="264">
        <v>983</v>
      </c>
      <c r="K1583" s="264">
        <v>991</v>
      </c>
      <c r="L1583" s="264">
        <v>911</v>
      </c>
      <c r="M1583" s="264">
        <v>907</v>
      </c>
      <c r="N1583" s="267">
        <v>0.959435259920583</v>
      </c>
      <c r="O1583" s="266">
        <v>36968</v>
      </c>
      <c r="P1583" s="294">
        <v>0.9</v>
      </c>
      <c r="Q1583" s="267">
        <v>0.945964912280702</v>
      </c>
      <c r="R1583" s="267">
        <v>0.984126984126984</v>
      </c>
      <c r="S1583" s="267">
        <v>0.919273461150353</v>
      </c>
      <c r="T1583" s="295">
        <v>-0.0381620718462823</v>
      </c>
      <c r="U1583" s="266">
        <v>38531</v>
      </c>
      <c r="V1583" s="266">
        <v>30455</v>
      </c>
      <c r="W1583" s="267">
        <v>0.790402533025356</v>
      </c>
      <c r="X1583" s="267">
        <v>0.706666666666667</v>
      </c>
      <c r="Y1583" s="268">
        <v>0.917833800186741</v>
      </c>
      <c r="Z1583" s="268">
        <v>0.915237134207871</v>
      </c>
      <c r="AA1583" s="295">
        <v>-0.211167133520075</v>
      </c>
      <c r="AB1583" s="264">
        <v>8628</v>
      </c>
      <c r="AC1583" s="264">
        <v>6778</v>
      </c>
      <c r="AD1583" s="264">
        <v>9049</v>
      </c>
      <c r="AE1583" s="264">
        <v>7406</v>
      </c>
      <c r="AF1583" s="268">
        <v>0.785581826611034</v>
      </c>
      <c r="AG1583" s="268">
        <v>0.81843297601945</v>
      </c>
      <c r="AH1583" s="295">
        <v>-0.0328511494084158</v>
      </c>
    </row>
    <row r="1584" spans="1:34">
      <c r="A1584" s="315" t="s">
        <v>2706</v>
      </c>
      <c r="B1584" s="321" t="s">
        <v>3372</v>
      </c>
      <c r="C1584" s="293" t="s">
        <v>2956</v>
      </c>
      <c r="D1584" s="321" t="s">
        <v>2957</v>
      </c>
      <c r="E1584" s="263">
        <v>2227</v>
      </c>
      <c r="F1584" s="263">
        <v>1943</v>
      </c>
      <c r="G1584" s="263">
        <v>1422</v>
      </c>
      <c r="H1584" s="264">
        <v>1846</v>
      </c>
      <c r="I1584" s="264">
        <v>1811</v>
      </c>
      <c r="J1584" s="264">
        <v>1304</v>
      </c>
      <c r="K1584" s="264">
        <v>1846</v>
      </c>
      <c r="L1584" s="264">
        <v>1671</v>
      </c>
      <c r="M1584" s="264">
        <v>1281</v>
      </c>
      <c r="N1584" s="267">
        <v>0.85506278765839</v>
      </c>
      <c r="O1584" s="266">
        <v>60193</v>
      </c>
      <c r="P1584" s="294">
        <v>0.9</v>
      </c>
      <c r="Q1584" s="267">
        <v>0.872474180511899</v>
      </c>
      <c r="R1584" s="267">
        <v>0.98104008667389</v>
      </c>
      <c r="S1584" s="267">
        <v>0.905200433369447</v>
      </c>
      <c r="T1584" s="295">
        <v>-0.10856590616199</v>
      </c>
      <c r="U1584" s="266">
        <v>70396</v>
      </c>
      <c r="V1584" s="266">
        <v>45507</v>
      </c>
      <c r="W1584" s="267">
        <v>0.646442979714757</v>
      </c>
      <c r="X1584" s="267">
        <v>0.638527166591828</v>
      </c>
      <c r="Y1584" s="268">
        <v>0.706392199349946</v>
      </c>
      <c r="Z1584" s="268">
        <v>0.693932827735645</v>
      </c>
      <c r="AA1584" s="295">
        <v>-0.0678650327581182</v>
      </c>
      <c r="AB1584" s="264">
        <v>15402</v>
      </c>
      <c r="AC1584" s="264">
        <v>10205</v>
      </c>
      <c r="AD1584" s="264">
        <v>16022</v>
      </c>
      <c r="AE1584" s="264">
        <v>9978</v>
      </c>
      <c r="AF1584" s="268">
        <v>0.662576288793663</v>
      </c>
      <c r="AG1584" s="268">
        <v>0.62276869304706</v>
      </c>
      <c r="AH1584" s="295">
        <v>0.0398075957466029</v>
      </c>
    </row>
    <row r="1585" spans="1:34">
      <c r="A1585" s="315" t="s">
        <v>2706</v>
      </c>
      <c r="B1585" s="321" t="s">
        <v>3372</v>
      </c>
      <c r="C1585" s="293" t="s">
        <v>2958</v>
      </c>
      <c r="D1585" s="321" t="s">
        <v>2959</v>
      </c>
      <c r="E1585" s="263">
        <v>0</v>
      </c>
      <c r="F1585" s="263">
        <v>0</v>
      </c>
      <c r="G1585" s="263">
        <v>0</v>
      </c>
      <c r="H1585" s="264">
        <v>0</v>
      </c>
      <c r="I1585" s="264">
        <v>0</v>
      </c>
      <c r="J1585" s="264">
        <v>0</v>
      </c>
      <c r="K1585" s="264">
        <v>0</v>
      </c>
      <c r="L1585" s="264">
        <v>0</v>
      </c>
      <c r="M1585" s="264">
        <v>0</v>
      </c>
      <c r="N1585" s="267">
        <v>0.333333333333333</v>
      </c>
      <c r="O1585" s="266">
        <v>3</v>
      </c>
      <c r="P1585" s="294">
        <v>0.9</v>
      </c>
      <c r="Q1585" s="267">
        <v>0</v>
      </c>
      <c r="R1585" s="267">
        <v>0</v>
      </c>
      <c r="S1585" s="267">
        <v>0</v>
      </c>
      <c r="T1585" s="295">
        <v>0</v>
      </c>
      <c r="U1585" s="266">
        <v>9</v>
      </c>
      <c r="V1585" s="266">
        <v>1</v>
      </c>
      <c r="W1585" s="267">
        <v>0.111111111111111</v>
      </c>
      <c r="X1585" s="267">
        <v>0</v>
      </c>
      <c r="Y1585" s="268">
        <v>0</v>
      </c>
      <c r="Z1585" s="268">
        <v>0</v>
      </c>
      <c r="AA1585" s="295">
        <v>0</v>
      </c>
      <c r="AB1585" s="264">
        <v>0</v>
      </c>
      <c r="AC1585" s="264">
        <v>0</v>
      </c>
      <c r="AD1585" s="264">
        <v>5</v>
      </c>
      <c r="AE1585" s="264">
        <v>0</v>
      </c>
      <c r="AF1585" s="268">
        <v>0</v>
      </c>
      <c r="AG1585" s="268">
        <v>0</v>
      </c>
      <c r="AH1585" s="295">
        <v>0</v>
      </c>
    </row>
    <row r="1586" spans="1:34">
      <c r="A1586" s="315" t="s">
        <v>2706</v>
      </c>
      <c r="B1586" s="321" t="s">
        <v>3372</v>
      </c>
      <c r="C1586" s="293" t="s">
        <v>2960</v>
      </c>
      <c r="D1586" s="321" t="s">
        <v>2961</v>
      </c>
      <c r="E1586" s="263">
        <v>2699</v>
      </c>
      <c r="F1586" s="263">
        <v>2627</v>
      </c>
      <c r="G1586" s="263">
        <v>2377</v>
      </c>
      <c r="H1586" s="264">
        <v>2339</v>
      </c>
      <c r="I1586" s="264">
        <v>2277</v>
      </c>
      <c r="J1586" s="264">
        <v>2077</v>
      </c>
      <c r="K1586" s="264">
        <v>2880</v>
      </c>
      <c r="L1586" s="264">
        <v>2711</v>
      </c>
      <c r="M1586" s="264">
        <v>2418</v>
      </c>
      <c r="N1586" s="267">
        <v>0.98071434396151</v>
      </c>
      <c r="O1586" s="266">
        <v>96212</v>
      </c>
      <c r="P1586" s="294">
        <v>0.9</v>
      </c>
      <c r="Q1586" s="267">
        <v>0.973323453130789</v>
      </c>
      <c r="R1586" s="267">
        <v>0.973492945703292</v>
      </c>
      <c r="S1586" s="267">
        <v>0.941319444444444</v>
      </c>
      <c r="T1586" s="295">
        <v>-0.000169492572502872</v>
      </c>
      <c r="U1586" s="266">
        <v>98104</v>
      </c>
      <c r="V1586" s="266">
        <v>87546</v>
      </c>
      <c r="W1586" s="267">
        <v>0.892379515616081</v>
      </c>
      <c r="X1586" s="267">
        <v>0.880696554279363</v>
      </c>
      <c r="Y1586" s="268">
        <v>0.887986318939718</v>
      </c>
      <c r="Z1586" s="268">
        <v>0.839583333333333</v>
      </c>
      <c r="AA1586" s="295">
        <v>-0.00728976466035502</v>
      </c>
      <c r="AB1586" s="264">
        <v>20782</v>
      </c>
      <c r="AC1586" s="264">
        <v>18312</v>
      </c>
      <c r="AD1586" s="264">
        <v>23236</v>
      </c>
      <c r="AE1586" s="264">
        <v>20870</v>
      </c>
      <c r="AF1586" s="268">
        <v>0.881147146569146</v>
      </c>
      <c r="AG1586" s="268">
        <v>0.898175245309003</v>
      </c>
      <c r="AH1586" s="295">
        <v>-0.0170280987398569</v>
      </c>
    </row>
    <row r="1587" spans="1:34">
      <c r="A1587" s="315" t="s">
        <v>2706</v>
      </c>
      <c r="B1587" s="321" t="s">
        <v>3372</v>
      </c>
      <c r="C1587" s="293" t="s">
        <v>40</v>
      </c>
      <c r="D1587" s="321" t="s">
        <v>2962</v>
      </c>
      <c r="E1587" s="263">
        <v>0</v>
      </c>
      <c r="F1587" s="263">
        <v>0</v>
      </c>
      <c r="G1587" s="263">
        <v>0</v>
      </c>
      <c r="H1587" s="264">
        <v>0</v>
      </c>
      <c r="I1587" s="264">
        <v>0</v>
      </c>
      <c r="J1587" s="264">
        <v>0</v>
      </c>
      <c r="K1587" s="264">
        <v>0</v>
      </c>
      <c r="L1587" s="264">
        <v>0</v>
      </c>
      <c r="M1587" s="264">
        <v>0</v>
      </c>
      <c r="N1587" s="267">
        <v>0</v>
      </c>
      <c r="O1587" s="266">
        <v>0</v>
      </c>
      <c r="P1587" s="294">
        <v>0.9</v>
      </c>
      <c r="Q1587" s="267">
        <v>0</v>
      </c>
      <c r="R1587" s="267">
        <v>0</v>
      </c>
      <c r="S1587" s="267">
        <v>0</v>
      </c>
      <c r="T1587" s="295">
        <v>0</v>
      </c>
      <c r="U1587" s="266">
        <v>0</v>
      </c>
      <c r="V1587" s="266">
        <v>0</v>
      </c>
      <c r="W1587" s="267">
        <v>0</v>
      </c>
      <c r="X1587" s="267">
        <v>0</v>
      </c>
      <c r="Y1587" s="268">
        <v>0</v>
      </c>
      <c r="Z1587" s="268">
        <v>0</v>
      </c>
      <c r="AA1587" s="295">
        <v>0</v>
      </c>
      <c r="AB1587" s="264">
        <v>0</v>
      </c>
      <c r="AC1587" s="264">
        <v>0</v>
      </c>
      <c r="AD1587" s="264">
        <v>0</v>
      </c>
      <c r="AE1587" s="264">
        <v>0</v>
      </c>
      <c r="AF1587" s="268">
        <v>0</v>
      </c>
      <c r="AG1587" s="268">
        <v>0</v>
      </c>
      <c r="AH1587" s="295">
        <v>0</v>
      </c>
    </row>
    <row r="1588" spans="1:34">
      <c r="A1588" s="315" t="s">
        <v>2706</v>
      </c>
      <c r="B1588" s="321" t="s">
        <v>3375</v>
      </c>
      <c r="C1588" s="293" t="s">
        <v>2963</v>
      </c>
      <c r="D1588" s="321" t="s">
        <v>2964</v>
      </c>
      <c r="E1588" s="263">
        <v>1413</v>
      </c>
      <c r="F1588" s="263">
        <v>1352</v>
      </c>
      <c r="G1588" s="263">
        <v>725</v>
      </c>
      <c r="H1588" s="264">
        <v>855</v>
      </c>
      <c r="I1588" s="264">
        <v>851</v>
      </c>
      <c r="J1588" s="264">
        <v>579</v>
      </c>
      <c r="K1588" s="264">
        <v>1435</v>
      </c>
      <c r="L1588" s="264">
        <v>1368</v>
      </c>
      <c r="M1588" s="264">
        <v>761</v>
      </c>
      <c r="N1588" s="267">
        <v>0.961979014255257</v>
      </c>
      <c r="O1588" s="266">
        <v>46023</v>
      </c>
      <c r="P1588" s="294">
        <v>0.9</v>
      </c>
      <c r="Q1588" s="267">
        <v>0.956829440905874</v>
      </c>
      <c r="R1588" s="267">
        <v>0.995321637426901</v>
      </c>
      <c r="S1588" s="267">
        <v>0.953310104529617</v>
      </c>
      <c r="T1588" s="295">
        <v>-0.0384921965210265</v>
      </c>
      <c r="U1588" s="266">
        <v>47842</v>
      </c>
      <c r="V1588" s="266">
        <v>25843</v>
      </c>
      <c r="W1588" s="267">
        <v>0.54017390577317</v>
      </c>
      <c r="X1588" s="267">
        <v>0.51309271054494</v>
      </c>
      <c r="Y1588" s="268">
        <v>0.67719298245614</v>
      </c>
      <c r="Z1588" s="268">
        <v>0.530313588850174</v>
      </c>
      <c r="AA1588" s="295">
        <v>-0.1641002719112</v>
      </c>
      <c r="AB1588" s="264">
        <v>10590</v>
      </c>
      <c r="AC1588" s="264">
        <v>5541</v>
      </c>
      <c r="AD1588" s="264">
        <v>10945</v>
      </c>
      <c r="AE1588" s="264">
        <v>6288</v>
      </c>
      <c r="AF1588" s="268">
        <v>0.523229461756374</v>
      </c>
      <c r="AG1588" s="268">
        <v>0.57450890817725</v>
      </c>
      <c r="AH1588" s="295">
        <v>-0.0512794464208759</v>
      </c>
    </row>
    <row r="1589" spans="1:34">
      <c r="A1589" s="315" t="s">
        <v>2706</v>
      </c>
      <c r="B1589" s="321" t="s">
        <v>3377</v>
      </c>
      <c r="C1589" s="293" t="s">
        <v>2965</v>
      </c>
      <c r="D1589" s="321" t="s">
        <v>2966</v>
      </c>
      <c r="E1589" s="263">
        <v>1</v>
      </c>
      <c r="F1589" s="263">
        <v>0</v>
      </c>
      <c r="G1589" s="263">
        <v>0</v>
      </c>
      <c r="H1589" s="264">
        <v>0</v>
      </c>
      <c r="I1589" s="264">
        <v>0</v>
      </c>
      <c r="J1589" s="264">
        <v>0</v>
      </c>
      <c r="K1589" s="264">
        <v>1</v>
      </c>
      <c r="L1589" s="264">
        <v>0</v>
      </c>
      <c r="M1589" s="264">
        <v>0</v>
      </c>
      <c r="N1589" s="267">
        <v>0</v>
      </c>
      <c r="O1589" s="266">
        <v>0</v>
      </c>
      <c r="P1589" s="294">
        <v>0.9</v>
      </c>
      <c r="Q1589" s="267">
        <v>0</v>
      </c>
      <c r="R1589" s="267">
        <v>0</v>
      </c>
      <c r="S1589" s="267">
        <v>0</v>
      </c>
      <c r="T1589" s="295">
        <v>0</v>
      </c>
      <c r="U1589" s="266">
        <v>2</v>
      </c>
      <c r="V1589" s="266">
        <v>0</v>
      </c>
      <c r="W1589" s="267">
        <v>0</v>
      </c>
      <c r="X1589" s="267">
        <v>0</v>
      </c>
      <c r="Y1589" s="268">
        <v>0</v>
      </c>
      <c r="Z1589" s="268">
        <v>0</v>
      </c>
      <c r="AA1589" s="295">
        <v>0</v>
      </c>
      <c r="AB1589" s="264">
        <v>2</v>
      </c>
      <c r="AC1589" s="264">
        <v>0</v>
      </c>
      <c r="AD1589" s="264">
        <v>0</v>
      </c>
      <c r="AE1589" s="264">
        <v>0</v>
      </c>
      <c r="AF1589" s="268">
        <v>0</v>
      </c>
      <c r="AG1589" s="268">
        <v>0</v>
      </c>
      <c r="AH1589" s="295">
        <v>0</v>
      </c>
    </row>
    <row r="1590" spans="1:34">
      <c r="A1590" s="315" t="s">
        <v>2706</v>
      </c>
      <c r="B1590" s="321" t="s">
        <v>3375</v>
      </c>
      <c r="C1590" s="293" t="s">
        <v>2967</v>
      </c>
      <c r="D1590" s="321" t="s">
        <v>2968</v>
      </c>
      <c r="E1590" s="263">
        <v>1751</v>
      </c>
      <c r="F1590" s="263">
        <v>1719</v>
      </c>
      <c r="G1590" s="263">
        <v>1490</v>
      </c>
      <c r="H1590" s="264">
        <v>3242</v>
      </c>
      <c r="I1590" s="264">
        <v>3049</v>
      </c>
      <c r="J1590" s="264">
        <v>2897</v>
      </c>
      <c r="K1590" s="264">
        <v>3183</v>
      </c>
      <c r="L1590" s="264">
        <v>3174</v>
      </c>
      <c r="M1590" s="264">
        <v>2734</v>
      </c>
      <c r="N1590" s="267">
        <v>0.988238767777176</v>
      </c>
      <c r="O1590" s="266">
        <v>100410</v>
      </c>
      <c r="P1590" s="294">
        <v>0.9</v>
      </c>
      <c r="Q1590" s="267">
        <v>0.981724728726442</v>
      </c>
      <c r="R1590" s="267">
        <v>0.940468846391117</v>
      </c>
      <c r="S1590" s="267">
        <v>0.997172478793591</v>
      </c>
      <c r="T1590" s="295">
        <v>0.0412558823353254</v>
      </c>
      <c r="U1590" s="266">
        <v>101605</v>
      </c>
      <c r="V1590" s="266">
        <v>89085</v>
      </c>
      <c r="W1590" s="267">
        <v>0.876777717632006</v>
      </c>
      <c r="X1590" s="267">
        <v>0.850942318675043</v>
      </c>
      <c r="Y1590" s="268">
        <v>0.893584207279457</v>
      </c>
      <c r="Z1590" s="268">
        <v>0.858938108702482</v>
      </c>
      <c r="AA1590" s="295">
        <v>-0.0426418886044142</v>
      </c>
      <c r="AB1590" s="264">
        <v>21388</v>
      </c>
      <c r="AC1590" s="264">
        <v>18873</v>
      </c>
      <c r="AD1590" s="264">
        <v>24716</v>
      </c>
      <c r="AE1590" s="264">
        <v>21647</v>
      </c>
      <c r="AF1590" s="268">
        <v>0.882410697587432</v>
      </c>
      <c r="AG1590" s="268">
        <v>0.875829422236608</v>
      </c>
      <c r="AH1590" s="295">
        <v>0.00658127535082431</v>
      </c>
    </row>
    <row r="1591" spans="1:34">
      <c r="A1591" s="315" t="s">
        <v>2706</v>
      </c>
      <c r="B1591" s="321" t="s">
        <v>3375</v>
      </c>
      <c r="C1591" s="293" t="s">
        <v>2969</v>
      </c>
      <c r="D1591" s="321" t="s">
        <v>2970</v>
      </c>
      <c r="E1591" s="263">
        <v>1365</v>
      </c>
      <c r="F1591" s="263">
        <v>1246</v>
      </c>
      <c r="G1591" s="263">
        <v>1252</v>
      </c>
      <c r="H1591" s="264">
        <v>2055</v>
      </c>
      <c r="I1591" s="264">
        <v>1942</v>
      </c>
      <c r="J1591" s="264">
        <v>1900</v>
      </c>
      <c r="K1591" s="264">
        <v>2352</v>
      </c>
      <c r="L1591" s="264">
        <v>2148</v>
      </c>
      <c r="M1591" s="264">
        <v>2055</v>
      </c>
      <c r="N1591" s="267">
        <v>0.937373956749713</v>
      </c>
      <c r="O1591" s="266">
        <v>60425</v>
      </c>
      <c r="P1591" s="294">
        <v>0.9</v>
      </c>
      <c r="Q1591" s="267">
        <v>0.912820512820513</v>
      </c>
      <c r="R1591" s="267">
        <v>0.945012165450122</v>
      </c>
      <c r="S1591" s="267">
        <v>0.913265306122449</v>
      </c>
      <c r="T1591" s="295">
        <v>-0.0321916526296089</v>
      </c>
      <c r="U1591" s="266">
        <v>64462</v>
      </c>
      <c r="V1591" s="266">
        <v>58230</v>
      </c>
      <c r="W1591" s="267">
        <v>0.903322887902951</v>
      </c>
      <c r="X1591" s="267">
        <v>0.917216117216117</v>
      </c>
      <c r="Y1591" s="268">
        <v>0.924574209245742</v>
      </c>
      <c r="Z1591" s="268">
        <v>0.873724489795918</v>
      </c>
      <c r="AA1591" s="295">
        <v>-0.0073580920296249</v>
      </c>
      <c r="AB1591" s="264">
        <v>14563</v>
      </c>
      <c r="AC1591" s="264">
        <v>13257</v>
      </c>
      <c r="AD1591" s="264">
        <v>16017</v>
      </c>
      <c r="AE1591" s="264">
        <v>14211</v>
      </c>
      <c r="AF1591" s="268">
        <v>0.910320675684955</v>
      </c>
      <c r="AG1591" s="268">
        <v>0.887244802397453</v>
      </c>
      <c r="AH1591" s="295">
        <v>0.0230758732875023</v>
      </c>
    </row>
    <row r="1592" spans="1:34">
      <c r="A1592" s="315" t="s">
        <v>2706</v>
      </c>
      <c r="B1592" s="321" t="s">
        <v>3372</v>
      </c>
      <c r="C1592" s="293" t="s">
        <v>2971</v>
      </c>
      <c r="D1592" s="321" t="s">
        <v>2972</v>
      </c>
      <c r="E1592" s="263">
        <v>1396</v>
      </c>
      <c r="F1592" s="263">
        <v>1319</v>
      </c>
      <c r="G1592" s="263">
        <v>962</v>
      </c>
      <c r="H1592" s="264">
        <v>1175</v>
      </c>
      <c r="I1592" s="264">
        <v>1142</v>
      </c>
      <c r="J1592" s="264">
        <v>823</v>
      </c>
      <c r="K1592" s="264">
        <v>1129</v>
      </c>
      <c r="L1592" s="264">
        <v>1105</v>
      </c>
      <c r="M1592" s="264">
        <v>770</v>
      </c>
      <c r="N1592" s="267">
        <v>0.949576133784222</v>
      </c>
      <c r="O1592" s="266">
        <v>40997</v>
      </c>
      <c r="P1592" s="294">
        <v>0.9</v>
      </c>
      <c r="Q1592" s="267">
        <v>0.944842406876791</v>
      </c>
      <c r="R1592" s="267">
        <v>0.971914893617021</v>
      </c>
      <c r="S1592" s="267">
        <v>0.978742249778565</v>
      </c>
      <c r="T1592" s="295">
        <v>-0.0270724867402304</v>
      </c>
      <c r="U1592" s="266">
        <v>43174</v>
      </c>
      <c r="V1592" s="266">
        <v>27746</v>
      </c>
      <c r="W1592" s="267">
        <v>0.64265530180201</v>
      </c>
      <c r="X1592" s="267">
        <v>0.689111747851003</v>
      </c>
      <c r="Y1592" s="268">
        <v>0.700425531914894</v>
      </c>
      <c r="Z1592" s="268">
        <v>0.682019486271036</v>
      </c>
      <c r="AA1592" s="295">
        <v>-0.0113137840638908</v>
      </c>
      <c r="AB1592" s="264">
        <v>9553</v>
      </c>
      <c r="AC1592" s="264">
        <v>6454</v>
      </c>
      <c r="AD1592" s="264">
        <v>9968</v>
      </c>
      <c r="AE1592" s="264">
        <v>6494</v>
      </c>
      <c r="AF1592" s="268">
        <v>0.675599288181723</v>
      </c>
      <c r="AG1592" s="268">
        <v>0.651484751203852</v>
      </c>
      <c r="AH1592" s="295">
        <v>0.0241145369778707</v>
      </c>
    </row>
    <row r="1593" spans="1:34">
      <c r="A1593" s="315" t="s">
        <v>2706</v>
      </c>
      <c r="B1593" s="321" t="s">
        <v>3377</v>
      </c>
      <c r="C1593" s="293" t="s">
        <v>2973</v>
      </c>
      <c r="D1593" s="321" t="s">
        <v>2974</v>
      </c>
      <c r="E1593" s="263">
        <v>0</v>
      </c>
      <c r="F1593" s="263">
        <v>0</v>
      </c>
      <c r="G1593" s="263">
        <v>0</v>
      </c>
      <c r="H1593" s="264">
        <v>0</v>
      </c>
      <c r="I1593" s="264">
        <v>0</v>
      </c>
      <c r="J1593" s="264">
        <v>0</v>
      </c>
      <c r="K1593" s="264">
        <v>0</v>
      </c>
      <c r="L1593" s="264">
        <v>0</v>
      </c>
      <c r="M1593" s="264">
        <v>0</v>
      </c>
      <c r="N1593" s="267">
        <v>0</v>
      </c>
      <c r="O1593" s="266">
        <v>0</v>
      </c>
      <c r="P1593" s="294">
        <v>0.9</v>
      </c>
      <c r="Q1593" s="267">
        <v>0</v>
      </c>
      <c r="R1593" s="267">
        <v>0</v>
      </c>
      <c r="S1593" s="267">
        <v>0</v>
      </c>
      <c r="T1593" s="295">
        <v>0</v>
      </c>
      <c r="U1593" s="266">
        <v>0</v>
      </c>
      <c r="V1593" s="266">
        <v>0</v>
      </c>
      <c r="W1593" s="267">
        <v>0</v>
      </c>
      <c r="X1593" s="267">
        <v>0</v>
      </c>
      <c r="Y1593" s="268">
        <v>0</v>
      </c>
      <c r="Z1593" s="268">
        <v>0</v>
      </c>
      <c r="AA1593" s="295">
        <v>0</v>
      </c>
      <c r="AB1593" s="264">
        <v>0</v>
      </c>
      <c r="AC1593" s="264">
        <v>0</v>
      </c>
      <c r="AD1593" s="264">
        <v>0</v>
      </c>
      <c r="AE1593" s="264">
        <v>0</v>
      </c>
      <c r="AF1593" s="268">
        <v>0</v>
      </c>
      <c r="AG1593" s="268">
        <v>0</v>
      </c>
      <c r="AH1593" s="295">
        <v>0</v>
      </c>
    </row>
    <row r="1594" spans="1:34">
      <c r="A1594" s="315" t="s">
        <v>2706</v>
      </c>
      <c r="B1594" s="321" t="s">
        <v>3377</v>
      </c>
      <c r="C1594" s="293" t="s">
        <v>2975</v>
      </c>
      <c r="D1594" s="321" t="s">
        <v>2976</v>
      </c>
      <c r="E1594" s="263">
        <v>3</v>
      </c>
      <c r="F1594" s="263">
        <v>0</v>
      </c>
      <c r="G1594" s="263">
        <v>0</v>
      </c>
      <c r="H1594" s="264">
        <v>0</v>
      </c>
      <c r="I1594" s="264">
        <v>0</v>
      </c>
      <c r="J1594" s="264">
        <v>0</v>
      </c>
      <c r="K1594" s="264">
        <v>1</v>
      </c>
      <c r="L1594" s="264">
        <v>0</v>
      </c>
      <c r="M1594" s="264">
        <v>0</v>
      </c>
      <c r="N1594" s="267">
        <v>0</v>
      </c>
      <c r="O1594" s="266">
        <v>0</v>
      </c>
      <c r="P1594" s="294">
        <v>0.9</v>
      </c>
      <c r="Q1594" s="267">
        <v>0</v>
      </c>
      <c r="R1594" s="267">
        <v>0</v>
      </c>
      <c r="S1594" s="267">
        <v>0</v>
      </c>
      <c r="T1594" s="295">
        <v>0</v>
      </c>
      <c r="U1594" s="266">
        <v>4</v>
      </c>
      <c r="V1594" s="266">
        <v>0</v>
      </c>
      <c r="W1594" s="267">
        <v>0</v>
      </c>
      <c r="X1594" s="267">
        <v>0</v>
      </c>
      <c r="Y1594" s="268">
        <v>0</v>
      </c>
      <c r="Z1594" s="268">
        <v>0</v>
      </c>
      <c r="AA1594" s="295">
        <v>0</v>
      </c>
      <c r="AB1594" s="264">
        <v>4</v>
      </c>
      <c r="AC1594" s="264">
        <v>0</v>
      </c>
      <c r="AD1594" s="264">
        <v>0</v>
      </c>
      <c r="AE1594" s="264">
        <v>0</v>
      </c>
      <c r="AF1594" s="268">
        <v>0</v>
      </c>
      <c r="AG1594" s="268">
        <v>0</v>
      </c>
      <c r="AH1594" s="295">
        <v>0</v>
      </c>
    </row>
    <row r="1595" spans="1:34">
      <c r="A1595" s="315" t="s">
        <v>2706</v>
      </c>
      <c r="B1595" s="321" t="s">
        <v>3377</v>
      </c>
      <c r="C1595" s="293" t="s">
        <v>2977</v>
      </c>
      <c r="D1595" s="321" t="s">
        <v>2978</v>
      </c>
      <c r="E1595" s="263">
        <v>1061</v>
      </c>
      <c r="F1595" s="263">
        <v>998</v>
      </c>
      <c r="G1595" s="263">
        <v>758</v>
      </c>
      <c r="H1595" s="264">
        <v>856</v>
      </c>
      <c r="I1595" s="264">
        <v>672</v>
      </c>
      <c r="J1595" s="264">
        <v>564</v>
      </c>
      <c r="K1595" s="264">
        <v>1068</v>
      </c>
      <c r="L1595" s="264">
        <v>966</v>
      </c>
      <c r="M1595" s="264">
        <v>816</v>
      </c>
      <c r="N1595" s="267">
        <v>0.780807873692844</v>
      </c>
      <c r="O1595" s="266">
        <v>19040</v>
      </c>
      <c r="P1595" s="294">
        <v>0.9</v>
      </c>
      <c r="Q1595" s="267">
        <v>0.94062205466541</v>
      </c>
      <c r="R1595" s="267">
        <v>0.785046728971963</v>
      </c>
      <c r="S1595" s="267">
        <v>0.904494382022472</v>
      </c>
      <c r="T1595" s="295">
        <v>0.155575325693447</v>
      </c>
      <c r="U1595" s="266">
        <v>24385</v>
      </c>
      <c r="V1595" s="266">
        <v>17175</v>
      </c>
      <c r="W1595" s="267">
        <v>0.704326430182489</v>
      </c>
      <c r="X1595" s="267">
        <v>0.714420358152686</v>
      </c>
      <c r="Y1595" s="268">
        <v>0.658878504672897</v>
      </c>
      <c r="Z1595" s="268">
        <v>0.764044943820225</v>
      </c>
      <c r="AA1595" s="295">
        <v>0.0555418534797889</v>
      </c>
      <c r="AB1595" s="264">
        <v>5550</v>
      </c>
      <c r="AC1595" s="264">
        <v>3481</v>
      </c>
      <c r="AD1595" s="264">
        <v>5462</v>
      </c>
      <c r="AE1595" s="264">
        <v>2987</v>
      </c>
      <c r="AF1595" s="268">
        <v>0.627207207207207</v>
      </c>
      <c r="AG1595" s="268">
        <v>0.546869278652508</v>
      </c>
      <c r="AH1595" s="295">
        <v>0.080337928554699</v>
      </c>
    </row>
    <row r="1596" spans="1:34">
      <c r="A1596" s="315" t="s">
        <v>2706</v>
      </c>
      <c r="B1596" s="321" t="s">
        <v>3377</v>
      </c>
      <c r="C1596" s="293" t="s">
        <v>2979</v>
      </c>
      <c r="D1596" s="321" t="s">
        <v>2980</v>
      </c>
      <c r="E1596" s="263">
        <v>858</v>
      </c>
      <c r="F1596" s="263">
        <v>856</v>
      </c>
      <c r="G1596" s="263">
        <v>849</v>
      </c>
      <c r="H1596" s="264">
        <v>754</v>
      </c>
      <c r="I1596" s="264">
        <v>754</v>
      </c>
      <c r="J1596" s="264">
        <v>745</v>
      </c>
      <c r="K1596" s="264">
        <v>1588</v>
      </c>
      <c r="L1596" s="264">
        <v>1586</v>
      </c>
      <c r="M1596" s="264">
        <v>1576</v>
      </c>
      <c r="N1596" s="267">
        <v>0.982596348884381</v>
      </c>
      <c r="O1596" s="266">
        <v>24221</v>
      </c>
      <c r="P1596" s="294">
        <v>0.9</v>
      </c>
      <c r="Q1596" s="267">
        <v>0.997668997668998</v>
      </c>
      <c r="R1596" s="267">
        <v>1</v>
      </c>
      <c r="S1596" s="267">
        <v>0.998740554156171</v>
      </c>
      <c r="T1596" s="295">
        <v>-0.00233100233100236</v>
      </c>
      <c r="U1596" s="266">
        <v>24650</v>
      </c>
      <c r="V1596" s="266">
        <v>24029</v>
      </c>
      <c r="W1596" s="267">
        <v>0.974807302231237</v>
      </c>
      <c r="X1596" s="267">
        <v>0.989510489510489</v>
      </c>
      <c r="Y1596" s="268">
        <v>0.988063660477454</v>
      </c>
      <c r="Z1596" s="268">
        <v>0.992443324937028</v>
      </c>
      <c r="AA1596" s="295">
        <v>0.00144682903303595</v>
      </c>
      <c r="AB1596" s="264">
        <v>5976</v>
      </c>
      <c r="AC1596" s="264">
        <v>5638</v>
      </c>
      <c r="AD1596" s="264">
        <v>5467</v>
      </c>
      <c r="AE1596" s="264">
        <v>5374</v>
      </c>
      <c r="AF1596" s="268">
        <v>0.943440428380187</v>
      </c>
      <c r="AG1596" s="268">
        <v>0.982988842143772</v>
      </c>
      <c r="AH1596" s="295">
        <v>-0.0395484137635843</v>
      </c>
    </row>
    <row r="1597" spans="1:34">
      <c r="A1597" s="315" t="s">
        <v>2706</v>
      </c>
      <c r="B1597" s="321" t="s">
        <v>3377</v>
      </c>
      <c r="C1597" s="293" t="s">
        <v>2981</v>
      </c>
      <c r="D1597" s="321" t="s">
        <v>2982</v>
      </c>
      <c r="E1597" s="263">
        <v>0</v>
      </c>
      <c r="F1597" s="263">
        <v>0</v>
      </c>
      <c r="G1597" s="263">
        <v>0</v>
      </c>
      <c r="H1597" s="264">
        <v>0</v>
      </c>
      <c r="I1597" s="264">
        <v>0</v>
      </c>
      <c r="J1597" s="264">
        <v>0</v>
      </c>
      <c r="K1597" s="264">
        <v>0</v>
      </c>
      <c r="L1597" s="264">
        <v>0</v>
      </c>
      <c r="M1597" s="264">
        <v>0</v>
      </c>
      <c r="N1597" s="267">
        <v>0</v>
      </c>
      <c r="O1597" s="266">
        <v>0</v>
      </c>
      <c r="P1597" s="294">
        <v>0.9</v>
      </c>
      <c r="Q1597" s="267">
        <v>0</v>
      </c>
      <c r="R1597" s="267">
        <v>0</v>
      </c>
      <c r="S1597" s="267">
        <v>0</v>
      </c>
      <c r="T1597" s="295">
        <v>0</v>
      </c>
      <c r="U1597" s="266">
        <v>2</v>
      </c>
      <c r="V1597" s="266">
        <v>0</v>
      </c>
      <c r="W1597" s="267">
        <v>0</v>
      </c>
      <c r="X1597" s="267">
        <v>0</v>
      </c>
      <c r="Y1597" s="268">
        <v>0</v>
      </c>
      <c r="Z1597" s="268">
        <v>0</v>
      </c>
      <c r="AA1597" s="295">
        <v>0</v>
      </c>
      <c r="AB1597" s="264">
        <v>0</v>
      </c>
      <c r="AC1597" s="264">
        <v>0</v>
      </c>
      <c r="AD1597" s="264">
        <v>2</v>
      </c>
      <c r="AE1597" s="264">
        <v>0</v>
      </c>
      <c r="AF1597" s="268">
        <v>0</v>
      </c>
      <c r="AG1597" s="268">
        <v>0</v>
      </c>
      <c r="AH1597" s="295">
        <v>0</v>
      </c>
    </row>
    <row r="1598" spans="1:34">
      <c r="A1598" s="315" t="s">
        <v>2706</v>
      </c>
      <c r="B1598" s="321" t="s">
        <v>3375</v>
      </c>
      <c r="C1598" s="293" t="s">
        <v>2983</v>
      </c>
      <c r="D1598" s="321" t="s">
        <v>2984</v>
      </c>
      <c r="E1598" s="263">
        <v>1098</v>
      </c>
      <c r="F1598" s="263">
        <v>1089</v>
      </c>
      <c r="G1598" s="263">
        <v>1035</v>
      </c>
      <c r="H1598" s="264">
        <v>1781</v>
      </c>
      <c r="I1598" s="264">
        <v>1773</v>
      </c>
      <c r="J1598" s="264">
        <v>1705</v>
      </c>
      <c r="K1598" s="264">
        <v>1978</v>
      </c>
      <c r="L1598" s="264">
        <v>1963</v>
      </c>
      <c r="M1598" s="264">
        <v>1900</v>
      </c>
      <c r="N1598" s="267">
        <v>0.992619556505477</v>
      </c>
      <c r="O1598" s="266">
        <v>59446</v>
      </c>
      <c r="P1598" s="294">
        <v>0.9</v>
      </c>
      <c r="Q1598" s="267">
        <v>0.991803278688525</v>
      </c>
      <c r="R1598" s="267">
        <v>0.995508141493543</v>
      </c>
      <c r="S1598" s="267">
        <v>0.992416582406471</v>
      </c>
      <c r="T1598" s="295">
        <v>-0.00370486280501836</v>
      </c>
      <c r="U1598" s="266">
        <v>59888</v>
      </c>
      <c r="V1598" s="266">
        <v>57312</v>
      </c>
      <c r="W1598" s="267">
        <v>0.956986374565856</v>
      </c>
      <c r="X1598" s="267">
        <v>0.942622950819672</v>
      </c>
      <c r="Y1598" s="268">
        <v>0.957327344188658</v>
      </c>
      <c r="Z1598" s="268">
        <v>0.96056622851365</v>
      </c>
      <c r="AA1598" s="295">
        <v>-0.0147043933689859</v>
      </c>
      <c r="AB1598" s="264">
        <v>12395</v>
      </c>
      <c r="AC1598" s="264">
        <v>11953</v>
      </c>
      <c r="AD1598" s="264">
        <v>14585</v>
      </c>
      <c r="AE1598" s="264">
        <v>14005</v>
      </c>
      <c r="AF1598" s="268">
        <v>0.964340459862848</v>
      </c>
      <c r="AG1598" s="268">
        <v>0.96023311621529</v>
      </c>
      <c r="AH1598" s="295">
        <v>0.00410734364755816</v>
      </c>
    </row>
    <row r="1599" spans="1:34">
      <c r="A1599" s="315" t="s">
        <v>2706</v>
      </c>
      <c r="B1599" s="321" t="s">
        <v>3372</v>
      </c>
      <c r="C1599" s="293" t="s">
        <v>2985</v>
      </c>
      <c r="D1599" s="321" t="s">
        <v>2986</v>
      </c>
      <c r="E1599" s="263">
        <v>1084</v>
      </c>
      <c r="F1599" s="263">
        <v>1083</v>
      </c>
      <c r="G1599" s="263">
        <v>1021</v>
      </c>
      <c r="H1599" s="264">
        <v>1186</v>
      </c>
      <c r="I1599" s="264">
        <v>1183</v>
      </c>
      <c r="J1599" s="264">
        <v>1156</v>
      </c>
      <c r="K1599" s="264">
        <v>1429</v>
      </c>
      <c r="L1599" s="264">
        <v>1425</v>
      </c>
      <c r="M1599" s="264">
        <v>1367</v>
      </c>
      <c r="N1599" s="267">
        <v>0.998022380860506</v>
      </c>
      <c r="O1599" s="266">
        <v>41382</v>
      </c>
      <c r="P1599" s="294">
        <v>0.9</v>
      </c>
      <c r="Q1599" s="267">
        <v>0.999077490774908</v>
      </c>
      <c r="R1599" s="267">
        <v>0.997470489038786</v>
      </c>
      <c r="S1599" s="267">
        <v>0.997200839748076</v>
      </c>
      <c r="T1599" s="295">
        <v>0.00160700173612183</v>
      </c>
      <c r="U1599" s="266">
        <v>41464</v>
      </c>
      <c r="V1599" s="266">
        <v>39859</v>
      </c>
      <c r="W1599" s="267">
        <v>0.961291722940382</v>
      </c>
      <c r="X1599" s="267">
        <v>0.941881918819188</v>
      </c>
      <c r="Y1599" s="268">
        <v>0.974704890387858</v>
      </c>
      <c r="Z1599" s="268">
        <v>0.956613016095171</v>
      </c>
      <c r="AA1599" s="295">
        <v>-0.0328229715686702</v>
      </c>
      <c r="AB1599" s="264">
        <v>9140</v>
      </c>
      <c r="AC1599" s="264">
        <v>8866</v>
      </c>
      <c r="AD1599" s="264">
        <v>9404</v>
      </c>
      <c r="AE1599" s="264">
        <v>8943</v>
      </c>
      <c r="AF1599" s="268">
        <v>0.970021881838074</v>
      </c>
      <c r="AG1599" s="268">
        <v>0.95097830710336</v>
      </c>
      <c r="AH1599" s="295">
        <v>0.0190435747347141</v>
      </c>
    </row>
    <row r="1600" spans="1:34">
      <c r="A1600" s="315" t="s">
        <v>2706</v>
      </c>
      <c r="B1600" s="321" t="s">
        <v>3377</v>
      </c>
      <c r="C1600" s="293" t="s">
        <v>2987</v>
      </c>
      <c r="D1600" s="321" t="s">
        <v>2988</v>
      </c>
      <c r="E1600" s="263">
        <v>658</v>
      </c>
      <c r="F1600" s="263">
        <v>658</v>
      </c>
      <c r="G1600" s="263">
        <v>531</v>
      </c>
      <c r="H1600" s="264">
        <v>880</v>
      </c>
      <c r="I1600" s="264">
        <v>876</v>
      </c>
      <c r="J1600" s="264">
        <v>697</v>
      </c>
      <c r="K1600" s="264">
        <v>741</v>
      </c>
      <c r="L1600" s="264">
        <v>732</v>
      </c>
      <c r="M1600" s="264">
        <v>569</v>
      </c>
      <c r="N1600" s="267">
        <v>0.9951560591382</v>
      </c>
      <c r="O1600" s="266">
        <v>23626</v>
      </c>
      <c r="P1600" s="294">
        <v>0.9</v>
      </c>
      <c r="Q1600" s="267">
        <v>1</v>
      </c>
      <c r="R1600" s="267">
        <v>0.995454545454545</v>
      </c>
      <c r="S1600" s="267">
        <v>0.987854251012146</v>
      </c>
      <c r="T1600" s="295">
        <v>0.00454545454545452</v>
      </c>
      <c r="U1600" s="266">
        <v>23741</v>
      </c>
      <c r="V1600" s="266">
        <v>20353</v>
      </c>
      <c r="W1600" s="267">
        <v>0.857293290088876</v>
      </c>
      <c r="X1600" s="267">
        <v>0.806990881458967</v>
      </c>
      <c r="Y1600" s="268">
        <v>0.792045454545454</v>
      </c>
      <c r="Z1600" s="268">
        <v>0.767881241565452</v>
      </c>
      <c r="AA1600" s="295">
        <v>0.0149454269135121</v>
      </c>
      <c r="AB1600" s="264">
        <v>5149</v>
      </c>
      <c r="AC1600" s="264">
        <v>4202</v>
      </c>
      <c r="AD1600" s="264">
        <v>5174</v>
      </c>
      <c r="AE1600" s="264">
        <v>4441</v>
      </c>
      <c r="AF1600" s="268">
        <v>0.816080792386871</v>
      </c>
      <c r="AG1600" s="268">
        <v>0.858330112098956</v>
      </c>
      <c r="AH1600" s="295">
        <v>-0.042249319712085</v>
      </c>
    </row>
    <row r="1601" spans="1:34">
      <c r="A1601" s="315" t="s">
        <v>2706</v>
      </c>
      <c r="B1601" s="321" t="s">
        <v>3377</v>
      </c>
      <c r="C1601" s="293" t="s">
        <v>2989</v>
      </c>
      <c r="D1601" s="321" t="s">
        <v>2990</v>
      </c>
      <c r="E1601" s="263">
        <v>0</v>
      </c>
      <c r="F1601" s="263">
        <v>0</v>
      </c>
      <c r="G1601" s="263">
        <v>0</v>
      </c>
      <c r="H1601" s="264">
        <v>0</v>
      </c>
      <c r="I1601" s="264">
        <v>0</v>
      </c>
      <c r="J1601" s="264">
        <v>0</v>
      </c>
      <c r="K1601" s="264">
        <v>0</v>
      </c>
      <c r="L1601" s="264">
        <v>0</v>
      </c>
      <c r="M1601" s="264">
        <v>0</v>
      </c>
      <c r="N1601" s="267">
        <v>0</v>
      </c>
      <c r="O1601" s="266">
        <v>0</v>
      </c>
      <c r="P1601" s="294">
        <v>0.9</v>
      </c>
      <c r="Q1601" s="267">
        <v>0</v>
      </c>
      <c r="R1601" s="267">
        <v>0</v>
      </c>
      <c r="S1601" s="267">
        <v>0</v>
      </c>
      <c r="T1601" s="295">
        <v>0</v>
      </c>
      <c r="U1601" s="266">
        <v>1</v>
      </c>
      <c r="V1601" s="266">
        <v>0</v>
      </c>
      <c r="W1601" s="267">
        <v>0</v>
      </c>
      <c r="X1601" s="267">
        <v>0</v>
      </c>
      <c r="Y1601" s="268">
        <v>0</v>
      </c>
      <c r="Z1601" s="268">
        <v>0</v>
      </c>
      <c r="AA1601" s="295">
        <v>0</v>
      </c>
      <c r="AB1601" s="264">
        <v>0</v>
      </c>
      <c r="AC1601" s="264">
        <v>0</v>
      </c>
      <c r="AD1601" s="264">
        <v>1</v>
      </c>
      <c r="AE1601" s="264">
        <v>0</v>
      </c>
      <c r="AF1601" s="268">
        <v>0</v>
      </c>
      <c r="AG1601" s="268">
        <v>0</v>
      </c>
      <c r="AH1601" s="295">
        <v>0</v>
      </c>
    </row>
    <row r="1602" spans="1:34">
      <c r="A1602" s="315" t="s">
        <v>2706</v>
      </c>
      <c r="B1602" s="321" t="s">
        <v>3372</v>
      </c>
      <c r="C1602" s="293" t="s">
        <v>2991</v>
      </c>
      <c r="D1602" s="321" t="s">
        <v>2992</v>
      </c>
      <c r="E1602" s="263">
        <v>1264</v>
      </c>
      <c r="F1602" s="263">
        <v>917</v>
      </c>
      <c r="G1602" s="263">
        <v>891</v>
      </c>
      <c r="H1602" s="264">
        <v>1957</v>
      </c>
      <c r="I1602" s="264">
        <v>1912</v>
      </c>
      <c r="J1602" s="264">
        <v>1823</v>
      </c>
      <c r="K1602" s="264">
        <v>1776</v>
      </c>
      <c r="L1602" s="264">
        <v>1752</v>
      </c>
      <c r="M1602" s="264">
        <v>1666</v>
      </c>
      <c r="N1602" s="267">
        <v>0.969566341926028</v>
      </c>
      <c r="O1602" s="266">
        <v>56230</v>
      </c>
      <c r="P1602" s="294">
        <v>0.9</v>
      </c>
      <c r="Q1602" s="267">
        <v>0.725474683544304</v>
      </c>
      <c r="R1602" s="267">
        <v>0.977005620848237</v>
      </c>
      <c r="S1602" s="267">
        <v>0.986486486486487</v>
      </c>
      <c r="T1602" s="295">
        <v>-0.251530937303933</v>
      </c>
      <c r="U1602" s="266">
        <v>57995</v>
      </c>
      <c r="V1602" s="266">
        <v>54283</v>
      </c>
      <c r="W1602" s="267">
        <v>0.935994482282955</v>
      </c>
      <c r="X1602" s="267">
        <v>0.704905063291139</v>
      </c>
      <c r="Y1602" s="268">
        <v>0.931527848748084</v>
      </c>
      <c r="Z1602" s="268">
        <v>0.938063063063063</v>
      </c>
      <c r="AA1602" s="295">
        <v>-0.226622785456945</v>
      </c>
      <c r="AB1602" s="264">
        <v>12664</v>
      </c>
      <c r="AC1602" s="264">
        <v>11826</v>
      </c>
      <c r="AD1602" s="264">
        <v>13303</v>
      </c>
      <c r="AE1602" s="264">
        <v>12570</v>
      </c>
      <c r="AF1602" s="268">
        <v>0.933828174352495</v>
      </c>
      <c r="AG1602" s="268">
        <v>0.944899646696234</v>
      </c>
      <c r="AH1602" s="295">
        <v>-0.0110714723437387</v>
      </c>
    </row>
    <row r="1603" spans="1:34">
      <c r="A1603" s="315" t="s">
        <v>2706</v>
      </c>
      <c r="B1603" s="321" t="s">
        <v>3375</v>
      </c>
      <c r="C1603" s="293" t="s">
        <v>2993</v>
      </c>
      <c r="D1603" s="321" t="s">
        <v>2994</v>
      </c>
      <c r="E1603" s="263">
        <v>1566</v>
      </c>
      <c r="F1603" s="263">
        <v>1556</v>
      </c>
      <c r="G1603" s="263">
        <v>1391</v>
      </c>
      <c r="H1603" s="264">
        <v>2733</v>
      </c>
      <c r="I1603" s="264">
        <v>2713</v>
      </c>
      <c r="J1603" s="264">
        <v>2315</v>
      </c>
      <c r="K1603" s="264">
        <v>3040</v>
      </c>
      <c r="L1603" s="264">
        <v>3029</v>
      </c>
      <c r="M1603" s="264">
        <v>2477</v>
      </c>
      <c r="N1603" s="267">
        <v>0.994005054339819</v>
      </c>
      <c r="O1603" s="266">
        <v>87712</v>
      </c>
      <c r="P1603" s="294">
        <v>0.9</v>
      </c>
      <c r="Q1603" s="267">
        <v>0.993614303959132</v>
      </c>
      <c r="R1603" s="267">
        <v>0.992682034394438</v>
      </c>
      <c r="S1603" s="267">
        <v>0.996381578947368</v>
      </c>
      <c r="T1603" s="295">
        <v>0.000932269564693167</v>
      </c>
      <c r="U1603" s="266">
        <v>88241</v>
      </c>
      <c r="V1603" s="266">
        <v>80530</v>
      </c>
      <c r="W1603" s="267">
        <v>0.912614317607461</v>
      </c>
      <c r="X1603" s="267">
        <v>0.888250319284802</v>
      </c>
      <c r="Y1603" s="268">
        <v>0.847054518843761</v>
      </c>
      <c r="Z1603" s="268">
        <v>0.814802631578947</v>
      </c>
      <c r="AA1603" s="295">
        <v>0.0411958004410405</v>
      </c>
      <c r="AB1603" s="264">
        <v>19280</v>
      </c>
      <c r="AC1603" s="264">
        <v>17163</v>
      </c>
      <c r="AD1603" s="264">
        <v>22276</v>
      </c>
      <c r="AE1603" s="264">
        <v>20457</v>
      </c>
      <c r="AF1603" s="268">
        <v>0.890197095435685</v>
      </c>
      <c r="AG1603" s="268">
        <v>0.918342610881666</v>
      </c>
      <c r="AH1603" s="295">
        <v>-0.0281455154459818</v>
      </c>
    </row>
    <row r="1604" spans="1:34">
      <c r="A1604" s="315" t="s">
        <v>2706</v>
      </c>
      <c r="B1604" s="321" t="s">
        <v>3372</v>
      </c>
      <c r="C1604" s="293" t="s">
        <v>2995</v>
      </c>
      <c r="D1604" s="321" t="s">
        <v>2996</v>
      </c>
      <c r="E1604" s="263">
        <v>1735</v>
      </c>
      <c r="F1604" s="263">
        <v>1306</v>
      </c>
      <c r="G1604" s="263">
        <v>1182</v>
      </c>
      <c r="H1604" s="264">
        <v>1483</v>
      </c>
      <c r="I1604" s="264">
        <v>1186</v>
      </c>
      <c r="J1604" s="264">
        <v>1015</v>
      </c>
      <c r="K1604" s="264">
        <v>1850</v>
      </c>
      <c r="L1604" s="264">
        <v>1596</v>
      </c>
      <c r="M1604" s="264">
        <v>1456</v>
      </c>
      <c r="N1604" s="267">
        <v>0.868180721645932</v>
      </c>
      <c r="O1604" s="266">
        <v>50384</v>
      </c>
      <c r="P1604" s="294">
        <v>0.9</v>
      </c>
      <c r="Q1604" s="267">
        <v>0.752737752161383</v>
      </c>
      <c r="R1604" s="267">
        <v>0.799730276466622</v>
      </c>
      <c r="S1604" s="267">
        <v>0.862702702702703</v>
      </c>
      <c r="T1604" s="295">
        <v>-0.0469925243052385</v>
      </c>
      <c r="U1604" s="266">
        <v>58034</v>
      </c>
      <c r="V1604" s="266">
        <v>43319</v>
      </c>
      <c r="W1604" s="267">
        <v>0.746441741048351</v>
      </c>
      <c r="X1604" s="267">
        <v>0.681268011527377</v>
      </c>
      <c r="Y1604" s="268">
        <v>0.684423465947404</v>
      </c>
      <c r="Z1604" s="268">
        <v>0.787027027027027</v>
      </c>
      <c r="AA1604" s="295">
        <v>-0.0031554544200264</v>
      </c>
      <c r="AB1604" s="264">
        <v>13096</v>
      </c>
      <c r="AC1604" s="264">
        <v>9602</v>
      </c>
      <c r="AD1604" s="264">
        <v>14094</v>
      </c>
      <c r="AE1604" s="264">
        <v>10573</v>
      </c>
      <c r="AF1604" s="268">
        <v>0.733200977397679</v>
      </c>
      <c r="AG1604" s="268">
        <v>0.75017738044558</v>
      </c>
      <c r="AH1604" s="295">
        <v>-0.016976403047901</v>
      </c>
    </row>
    <row r="1605" spans="1:34">
      <c r="A1605" s="315" t="s">
        <v>2706</v>
      </c>
      <c r="B1605" s="321" t="s">
        <v>3377</v>
      </c>
      <c r="C1605" s="293" t="s">
        <v>2997</v>
      </c>
      <c r="D1605" s="321" t="s">
        <v>2998</v>
      </c>
      <c r="E1605" s="263">
        <v>0</v>
      </c>
      <c r="F1605" s="263">
        <v>0</v>
      </c>
      <c r="G1605" s="263">
        <v>0</v>
      </c>
      <c r="H1605" s="264">
        <v>1</v>
      </c>
      <c r="I1605" s="264">
        <v>0</v>
      </c>
      <c r="J1605" s="264">
        <v>1</v>
      </c>
      <c r="K1605" s="264">
        <v>0</v>
      </c>
      <c r="L1605" s="264">
        <v>0</v>
      </c>
      <c r="M1605" s="264">
        <v>0</v>
      </c>
      <c r="N1605" s="267">
        <v>0.1</v>
      </c>
      <c r="O1605" s="266">
        <v>1</v>
      </c>
      <c r="P1605" s="294">
        <v>0.9</v>
      </c>
      <c r="Q1605" s="267">
        <v>0</v>
      </c>
      <c r="R1605" s="267">
        <v>0</v>
      </c>
      <c r="S1605" s="267">
        <v>0</v>
      </c>
      <c r="T1605" s="295">
        <v>0</v>
      </c>
      <c r="U1605" s="266">
        <v>10</v>
      </c>
      <c r="V1605" s="266">
        <v>6</v>
      </c>
      <c r="W1605" s="267">
        <v>0.6</v>
      </c>
      <c r="X1605" s="267">
        <v>0</v>
      </c>
      <c r="Y1605" s="268">
        <v>1</v>
      </c>
      <c r="Z1605" s="268">
        <v>0</v>
      </c>
      <c r="AA1605" s="295">
        <v>-1</v>
      </c>
      <c r="AB1605" s="264">
        <v>10</v>
      </c>
      <c r="AC1605" s="264">
        <v>6</v>
      </c>
      <c r="AD1605" s="264">
        <v>0</v>
      </c>
      <c r="AE1605" s="264">
        <v>0</v>
      </c>
      <c r="AF1605" s="268">
        <v>0.6</v>
      </c>
      <c r="AG1605" s="268">
        <v>0</v>
      </c>
      <c r="AH1605" s="295">
        <v>0.6</v>
      </c>
    </row>
    <row r="1606" spans="1:34">
      <c r="A1606" s="315" t="s">
        <v>2706</v>
      </c>
      <c r="B1606" s="321" t="s">
        <v>3377</v>
      </c>
      <c r="C1606" s="293" t="s">
        <v>2999</v>
      </c>
      <c r="D1606" s="321" t="s">
        <v>3000</v>
      </c>
      <c r="E1606" s="263">
        <v>1825</v>
      </c>
      <c r="F1606" s="263">
        <v>1823</v>
      </c>
      <c r="G1606" s="263">
        <v>1805</v>
      </c>
      <c r="H1606" s="264">
        <v>7</v>
      </c>
      <c r="I1606" s="264">
        <v>6</v>
      </c>
      <c r="J1606" s="264">
        <v>7</v>
      </c>
      <c r="K1606" s="264">
        <v>1713</v>
      </c>
      <c r="L1606" s="264">
        <v>1713</v>
      </c>
      <c r="M1606" s="264">
        <v>1685</v>
      </c>
      <c r="N1606" s="267">
        <v>0.994598436389481</v>
      </c>
      <c r="O1606" s="266">
        <v>27988</v>
      </c>
      <c r="P1606" s="294">
        <v>0.9</v>
      </c>
      <c r="Q1606" s="267">
        <v>0.998904109589041</v>
      </c>
      <c r="R1606" s="267">
        <v>0.857142857142857</v>
      </c>
      <c r="S1606" s="267">
        <v>1</v>
      </c>
      <c r="T1606" s="295">
        <v>0.141761252446184</v>
      </c>
      <c r="U1606" s="266">
        <v>28140</v>
      </c>
      <c r="V1606" s="266">
        <v>27625</v>
      </c>
      <c r="W1606" s="267">
        <v>0.981698649609097</v>
      </c>
      <c r="X1606" s="267">
        <v>0.989041095890411</v>
      </c>
      <c r="Y1606" s="268">
        <v>1</v>
      </c>
      <c r="Z1606" s="268">
        <v>0.983654407472271</v>
      </c>
      <c r="AA1606" s="295">
        <v>-0.010958904109589</v>
      </c>
      <c r="AB1606" s="264">
        <v>6612</v>
      </c>
      <c r="AC1606" s="264">
        <v>6501</v>
      </c>
      <c r="AD1606" s="264">
        <v>6352</v>
      </c>
      <c r="AE1606" s="264">
        <v>6221</v>
      </c>
      <c r="AF1606" s="268">
        <v>0.983212341197822</v>
      </c>
      <c r="AG1606" s="268">
        <v>0.979376574307305</v>
      </c>
      <c r="AH1606" s="295">
        <v>0.00383576689051746</v>
      </c>
    </row>
    <row r="1607" spans="1:34">
      <c r="A1607" s="315" t="s">
        <v>2706</v>
      </c>
      <c r="B1607" s="321" t="s">
        <v>3375</v>
      </c>
      <c r="C1607" s="293" t="s">
        <v>3001</v>
      </c>
      <c r="D1607" s="321" t="s">
        <v>3002</v>
      </c>
      <c r="E1607" s="263">
        <v>1734</v>
      </c>
      <c r="F1607" s="263">
        <v>1721</v>
      </c>
      <c r="G1607" s="263">
        <v>1633</v>
      </c>
      <c r="H1607" s="264">
        <v>2683</v>
      </c>
      <c r="I1607" s="264">
        <v>2669</v>
      </c>
      <c r="J1607" s="264">
        <v>2581</v>
      </c>
      <c r="K1607" s="264">
        <v>2892</v>
      </c>
      <c r="L1607" s="264">
        <v>2866</v>
      </c>
      <c r="M1607" s="264">
        <v>2776</v>
      </c>
      <c r="N1607" s="267">
        <v>0.994344159582755</v>
      </c>
      <c r="O1607" s="266">
        <v>88080</v>
      </c>
      <c r="P1607" s="294">
        <v>0.9</v>
      </c>
      <c r="Q1607" s="267">
        <v>0.992502883506344</v>
      </c>
      <c r="R1607" s="267">
        <v>0.994781960491987</v>
      </c>
      <c r="S1607" s="267">
        <v>0.991009681881051</v>
      </c>
      <c r="T1607" s="295">
        <v>-0.00227907698564278</v>
      </c>
      <c r="U1607" s="266">
        <v>88581</v>
      </c>
      <c r="V1607" s="266">
        <v>84589</v>
      </c>
      <c r="W1607" s="267">
        <v>0.954933902304106</v>
      </c>
      <c r="X1607" s="267">
        <v>0.941753171856978</v>
      </c>
      <c r="Y1607" s="268">
        <v>0.961982855013045</v>
      </c>
      <c r="Z1607" s="268">
        <v>0.959889349930844</v>
      </c>
      <c r="AA1607" s="295">
        <v>-0.0202296831560671</v>
      </c>
      <c r="AB1607" s="264">
        <v>19223</v>
      </c>
      <c r="AC1607" s="264">
        <v>18494</v>
      </c>
      <c r="AD1607" s="264">
        <v>21737</v>
      </c>
      <c r="AE1607" s="264">
        <v>20781</v>
      </c>
      <c r="AF1607" s="268">
        <v>0.962076678978307</v>
      </c>
      <c r="AG1607" s="268">
        <v>0.956019689929613</v>
      </c>
      <c r="AH1607" s="295">
        <v>0.00605698904869423</v>
      </c>
    </row>
    <row r="1608" spans="1:34">
      <c r="A1608" s="315" t="s">
        <v>2706</v>
      </c>
      <c r="B1608" s="321" t="s">
        <v>3377</v>
      </c>
      <c r="C1608" s="293" t="s">
        <v>3003</v>
      </c>
      <c r="D1608" s="321" t="s">
        <v>3004</v>
      </c>
      <c r="E1608" s="263">
        <v>0</v>
      </c>
      <c r="F1608" s="263">
        <v>0</v>
      </c>
      <c r="G1608" s="263">
        <v>0</v>
      </c>
      <c r="H1608" s="264">
        <v>2</v>
      </c>
      <c r="I1608" s="264">
        <v>0</v>
      </c>
      <c r="J1608" s="264">
        <v>1</v>
      </c>
      <c r="K1608" s="264">
        <v>1</v>
      </c>
      <c r="L1608" s="264">
        <v>0</v>
      </c>
      <c r="M1608" s="264">
        <v>0</v>
      </c>
      <c r="N1608" s="267">
        <v>0</v>
      </c>
      <c r="O1608" s="266">
        <v>0</v>
      </c>
      <c r="P1608" s="294">
        <v>0.9</v>
      </c>
      <c r="Q1608" s="267">
        <v>0</v>
      </c>
      <c r="R1608" s="267">
        <v>0</v>
      </c>
      <c r="S1608" s="267">
        <v>0</v>
      </c>
      <c r="T1608" s="295">
        <v>0</v>
      </c>
      <c r="U1608" s="266">
        <v>3</v>
      </c>
      <c r="V1608" s="266">
        <v>1</v>
      </c>
      <c r="W1608" s="267">
        <v>0.333333333333333</v>
      </c>
      <c r="X1608" s="267">
        <v>0</v>
      </c>
      <c r="Y1608" s="268">
        <v>0.5</v>
      </c>
      <c r="Z1608" s="268">
        <v>0</v>
      </c>
      <c r="AA1608" s="295">
        <v>-0.5</v>
      </c>
      <c r="AB1608" s="264">
        <v>3</v>
      </c>
      <c r="AC1608" s="264">
        <v>1</v>
      </c>
      <c r="AD1608" s="264">
        <v>0</v>
      </c>
      <c r="AE1608" s="264">
        <v>0</v>
      </c>
      <c r="AF1608" s="268">
        <v>0.333333333333333</v>
      </c>
      <c r="AG1608" s="268">
        <v>0</v>
      </c>
      <c r="AH1608" s="295">
        <v>0.333333333333333</v>
      </c>
    </row>
    <row r="1609" spans="1:34">
      <c r="A1609" s="315" t="s">
        <v>2706</v>
      </c>
      <c r="B1609" s="321" t="s">
        <v>3377</v>
      </c>
      <c r="C1609" s="293" t="s">
        <v>3005</v>
      </c>
      <c r="D1609" s="321" t="s">
        <v>3006</v>
      </c>
      <c r="E1609" s="263">
        <v>0</v>
      </c>
      <c r="F1609" s="263">
        <v>0</v>
      </c>
      <c r="G1609" s="263">
        <v>0</v>
      </c>
      <c r="H1609" s="264">
        <v>0</v>
      </c>
      <c r="I1609" s="264">
        <v>0</v>
      </c>
      <c r="J1609" s="264">
        <v>0</v>
      </c>
      <c r="K1609" s="264">
        <v>0</v>
      </c>
      <c r="L1609" s="264">
        <v>0</v>
      </c>
      <c r="M1609" s="264">
        <v>0</v>
      </c>
      <c r="N1609" s="267">
        <v>0.5</v>
      </c>
      <c r="O1609" s="266">
        <v>1</v>
      </c>
      <c r="P1609" s="294">
        <v>0.9</v>
      </c>
      <c r="Q1609" s="267">
        <v>0</v>
      </c>
      <c r="R1609" s="267">
        <v>0</v>
      </c>
      <c r="S1609" s="267">
        <v>0</v>
      </c>
      <c r="T1609" s="295">
        <v>0</v>
      </c>
      <c r="U1609" s="266">
        <v>2</v>
      </c>
      <c r="V1609" s="266">
        <v>2</v>
      </c>
      <c r="W1609" s="267">
        <v>1</v>
      </c>
      <c r="X1609" s="267">
        <v>0</v>
      </c>
      <c r="Y1609" s="268">
        <v>0</v>
      </c>
      <c r="Z1609" s="268">
        <v>0</v>
      </c>
      <c r="AA1609" s="295">
        <v>0</v>
      </c>
      <c r="AB1609" s="264">
        <v>0</v>
      </c>
      <c r="AC1609" s="264">
        <v>0</v>
      </c>
      <c r="AD1609" s="264">
        <v>0</v>
      </c>
      <c r="AE1609" s="264">
        <v>0</v>
      </c>
      <c r="AF1609" s="268">
        <v>0</v>
      </c>
      <c r="AG1609" s="268">
        <v>0</v>
      </c>
      <c r="AH1609" s="295">
        <v>0</v>
      </c>
    </row>
    <row r="1610" spans="1:34">
      <c r="A1610" s="315" t="s">
        <v>2706</v>
      </c>
      <c r="B1610" s="321" t="s">
        <v>3377</v>
      </c>
      <c r="C1610" s="293" t="s">
        <v>3007</v>
      </c>
      <c r="D1610" s="321" t="s">
        <v>3008</v>
      </c>
      <c r="E1610" s="263">
        <v>1</v>
      </c>
      <c r="F1610" s="263">
        <v>1</v>
      </c>
      <c r="G1610" s="263">
        <v>1</v>
      </c>
      <c r="H1610" s="264">
        <v>0</v>
      </c>
      <c r="I1610" s="264">
        <v>0</v>
      </c>
      <c r="J1610" s="264">
        <v>0</v>
      </c>
      <c r="K1610" s="264">
        <v>0</v>
      </c>
      <c r="L1610" s="264">
        <v>0</v>
      </c>
      <c r="M1610" s="264">
        <v>0</v>
      </c>
      <c r="N1610" s="267">
        <v>0.5</v>
      </c>
      <c r="O1610" s="266">
        <v>4</v>
      </c>
      <c r="P1610" s="294">
        <v>0.9</v>
      </c>
      <c r="Q1610" s="267">
        <v>1</v>
      </c>
      <c r="R1610" s="267">
        <v>0</v>
      </c>
      <c r="S1610" s="267">
        <v>0</v>
      </c>
      <c r="T1610" s="295">
        <v>1</v>
      </c>
      <c r="U1610" s="266">
        <v>8</v>
      </c>
      <c r="V1610" s="266">
        <v>4</v>
      </c>
      <c r="W1610" s="267">
        <v>0.5</v>
      </c>
      <c r="X1610" s="267">
        <v>1</v>
      </c>
      <c r="Y1610" s="268">
        <v>0</v>
      </c>
      <c r="Z1610" s="268">
        <v>0</v>
      </c>
      <c r="AA1610" s="295">
        <v>1</v>
      </c>
      <c r="AB1610" s="264">
        <v>2</v>
      </c>
      <c r="AC1610" s="264">
        <v>1</v>
      </c>
      <c r="AD1610" s="264">
        <v>2</v>
      </c>
      <c r="AE1610" s="264">
        <v>1</v>
      </c>
      <c r="AF1610" s="268">
        <v>0.5</v>
      </c>
      <c r="AG1610" s="268">
        <v>0.5</v>
      </c>
      <c r="AH1610" s="295">
        <v>0</v>
      </c>
    </row>
    <row r="1611" spans="1:34">
      <c r="A1611" s="315" t="s">
        <v>2706</v>
      </c>
      <c r="B1611" s="321" t="s">
        <v>3377</v>
      </c>
      <c r="C1611" s="293" t="s">
        <v>3009</v>
      </c>
      <c r="D1611" s="321" t="s">
        <v>3010</v>
      </c>
      <c r="E1611" s="263">
        <v>0</v>
      </c>
      <c r="F1611" s="263">
        <v>0</v>
      </c>
      <c r="G1611" s="263">
        <v>0</v>
      </c>
      <c r="H1611" s="264">
        <v>0</v>
      </c>
      <c r="I1611" s="264">
        <v>0</v>
      </c>
      <c r="J1611" s="264">
        <v>0</v>
      </c>
      <c r="K1611" s="264">
        <v>0</v>
      </c>
      <c r="L1611" s="264">
        <v>0</v>
      </c>
      <c r="M1611" s="264">
        <v>0</v>
      </c>
      <c r="N1611" s="267">
        <v>0</v>
      </c>
      <c r="O1611" s="266">
        <v>0</v>
      </c>
      <c r="P1611" s="294">
        <v>0.9</v>
      </c>
      <c r="Q1611" s="267">
        <v>0</v>
      </c>
      <c r="R1611" s="267">
        <v>0</v>
      </c>
      <c r="S1611" s="267">
        <v>0</v>
      </c>
      <c r="T1611" s="295">
        <v>0</v>
      </c>
      <c r="U1611" s="266">
        <v>1</v>
      </c>
      <c r="V1611" s="266">
        <v>1</v>
      </c>
      <c r="W1611" s="267">
        <v>1</v>
      </c>
      <c r="X1611" s="267">
        <v>0</v>
      </c>
      <c r="Y1611" s="268">
        <v>0</v>
      </c>
      <c r="Z1611" s="268">
        <v>0</v>
      </c>
      <c r="AA1611" s="295">
        <v>0</v>
      </c>
      <c r="AB1611" s="264">
        <v>0</v>
      </c>
      <c r="AC1611" s="264">
        <v>0</v>
      </c>
      <c r="AD1611" s="264">
        <v>0</v>
      </c>
      <c r="AE1611" s="264">
        <v>0</v>
      </c>
      <c r="AF1611" s="268">
        <v>0</v>
      </c>
      <c r="AG1611" s="268">
        <v>0</v>
      </c>
      <c r="AH1611" s="295">
        <v>0</v>
      </c>
    </row>
    <row r="1612" spans="1:34">
      <c r="A1612" s="315" t="s">
        <v>2706</v>
      </c>
      <c r="B1612" s="321" t="s">
        <v>3377</v>
      </c>
      <c r="C1612" s="293" t="s">
        <v>3011</v>
      </c>
      <c r="D1612" s="321" t="s">
        <v>3012</v>
      </c>
      <c r="E1612" s="263">
        <v>0</v>
      </c>
      <c r="F1612" s="263">
        <v>0</v>
      </c>
      <c r="G1612" s="263">
        <v>0</v>
      </c>
      <c r="H1612" s="264">
        <v>0</v>
      </c>
      <c r="I1612" s="264">
        <v>0</v>
      </c>
      <c r="J1612" s="264">
        <v>0</v>
      </c>
      <c r="K1612" s="264">
        <v>0</v>
      </c>
      <c r="L1612" s="264">
        <v>0</v>
      </c>
      <c r="M1612" s="264">
        <v>0</v>
      </c>
      <c r="N1612" s="267">
        <v>0.75</v>
      </c>
      <c r="O1612" s="266">
        <v>3</v>
      </c>
      <c r="P1612" s="294">
        <v>0.9</v>
      </c>
      <c r="Q1612" s="267">
        <v>0</v>
      </c>
      <c r="R1612" s="267">
        <v>0</v>
      </c>
      <c r="S1612" s="267">
        <v>0</v>
      </c>
      <c r="T1612" s="295">
        <v>0</v>
      </c>
      <c r="U1612" s="266">
        <v>4</v>
      </c>
      <c r="V1612" s="266">
        <v>3</v>
      </c>
      <c r="W1612" s="267">
        <v>0.75</v>
      </c>
      <c r="X1612" s="267">
        <v>0</v>
      </c>
      <c r="Y1612" s="268">
        <v>0</v>
      </c>
      <c r="Z1612" s="268">
        <v>0</v>
      </c>
      <c r="AA1612" s="295">
        <v>0</v>
      </c>
      <c r="AB1612" s="264">
        <v>1</v>
      </c>
      <c r="AC1612" s="264">
        <v>1</v>
      </c>
      <c r="AD1612" s="264">
        <v>0</v>
      </c>
      <c r="AE1612" s="264">
        <v>0</v>
      </c>
      <c r="AF1612" s="268">
        <v>1</v>
      </c>
      <c r="AG1612" s="268">
        <v>0</v>
      </c>
      <c r="AH1612" s="295">
        <v>1</v>
      </c>
    </row>
    <row r="1613" spans="1:34">
      <c r="A1613" s="315" t="s">
        <v>2706</v>
      </c>
      <c r="B1613" s="321" t="s">
        <v>3375</v>
      </c>
      <c r="C1613" s="293" t="s">
        <v>3013</v>
      </c>
      <c r="D1613" s="321" t="s">
        <v>3014</v>
      </c>
      <c r="E1613" s="263">
        <v>1857</v>
      </c>
      <c r="F1613" s="263">
        <v>1852</v>
      </c>
      <c r="G1613" s="263">
        <v>1406</v>
      </c>
      <c r="H1613" s="264">
        <v>1383</v>
      </c>
      <c r="I1613" s="264">
        <v>1383</v>
      </c>
      <c r="J1613" s="264">
        <v>1199</v>
      </c>
      <c r="K1613" s="264">
        <v>2157</v>
      </c>
      <c r="L1613" s="264">
        <v>2129</v>
      </c>
      <c r="M1613" s="264">
        <v>1566</v>
      </c>
      <c r="N1613" s="267">
        <v>0.984575420470222</v>
      </c>
      <c r="O1613" s="266">
        <v>67087</v>
      </c>
      <c r="P1613" s="294">
        <v>0.9</v>
      </c>
      <c r="Q1613" s="267">
        <v>0.997307485191169</v>
      </c>
      <c r="R1613" s="267">
        <v>1</v>
      </c>
      <c r="S1613" s="267">
        <v>0.987019007881317</v>
      </c>
      <c r="T1613" s="295">
        <v>-0.00269251480883148</v>
      </c>
      <c r="U1613" s="266">
        <v>68138</v>
      </c>
      <c r="V1613" s="266">
        <v>48184</v>
      </c>
      <c r="W1613" s="267">
        <v>0.707153130411811</v>
      </c>
      <c r="X1613" s="267">
        <v>0.757135164243403</v>
      </c>
      <c r="Y1613" s="268">
        <v>0.866955892986262</v>
      </c>
      <c r="Z1613" s="268">
        <v>0.726008344923505</v>
      </c>
      <c r="AA1613" s="295">
        <v>-0.109820728742858</v>
      </c>
      <c r="AB1613" s="264">
        <v>15076</v>
      </c>
      <c r="AC1613" s="264">
        <v>11162</v>
      </c>
      <c r="AD1613" s="264">
        <v>15987</v>
      </c>
      <c r="AE1613" s="264">
        <v>11704</v>
      </c>
      <c r="AF1613" s="268">
        <v>0.740382064208013</v>
      </c>
      <c r="AG1613" s="268">
        <v>0.732094827046976</v>
      </c>
      <c r="AH1613" s="295">
        <v>0.00828723716103708</v>
      </c>
    </row>
    <row r="1614" spans="1:34">
      <c r="A1614" s="315" t="s">
        <v>2706</v>
      </c>
      <c r="B1614" s="321" t="s">
        <v>3375</v>
      </c>
      <c r="C1614" s="293" t="s">
        <v>3015</v>
      </c>
      <c r="D1614" s="321" t="s">
        <v>3016</v>
      </c>
      <c r="E1614" s="263">
        <v>2323</v>
      </c>
      <c r="F1614" s="263">
        <v>2165</v>
      </c>
      <c r="G1614" s="263">
        <v>1169</v>
      </c>
      <c r="H1614" s="264">
        <v>1538</v>
      </c>
      <c r="I1614" s="264">
        <v>935</v>
      </c>
      <c r="J1614" s="264">
        <v>708</v>
      </c>
      <c r="K1614" s="264">
        <v>3143</v>
      </c>
      <c r="L1614" s="264">
        <v>2467</v>
      </c>
      <c r="M1614" s="264">
        <v>1505</v>
      </c>
      <c r="N1614" s="267">
        <v>0.880867920727818</v>
      </c>
      <c r="O1614" s="266">
        <v>78717</v>
      </c>
      <c r="P1614" s="294">
        <v>0.9</v>
      </c>
      <c r="Q1614" s="267">
        <v>0.931984502798106</v>
      </c>
      <c r="R1614" s="267">
        <v>0.607932379713914</v>
      </c>
      <c r="S1614" s="267">
        <v>0.784918867324213</v>
      </c>
      <c r="T1614" s="295">
        <v>0.324052123084192</v>
      </c>
      <c r="U1614" s="266">
        <v>89363</v>
      </c>
      <c r="V1614" s="266">
        <v>45059</v>
      </c>
      <c r="W1614" s="267">
        <v>0.504224343408346</v>
      </c>
      <c r="X1614" s="267">
        <v>0.503228583727938</v>
      </c>
      <c r="Y1614" s="268">
        <v>0.460338101430429</v>
      </c>
      <c r="Z1614" s="268">
        <v>0.478841870824053</v>
      </c>
      <c r="AA1614" s="295">
        <v>0.0428904822975089</v>
      </c>
      <c r="AB1614" s="264">
        <v>20258</v>
      </c>
      <c r="AC1614" s="264">
        <v>9521</v>
      </c>
      <c r="AD1614" s="264">
        <v>20335</v>
      </c>
      <c r="AE1614" s="264">
        <v>10048</v>
      </c>
      <c r="AF1614" s="268">
        <v>0.469987165564222</v>
      </c>
      <c r="AG1614" s="268">
        <v>0.494123432505532</v>
      </c>
      <c r="AH1614" s="295">
        <v>-0.0241362669413108</v>
      </c>
    </row>
    <row r="1615" spans="1:34">
      <c r="A1615" s="315" t="s">
        <v>2706</v>
      </c>
      <c r="B1615" s="321" t="s">
        <v>3375</v>
      </c>
      <c r="C1615" s="293" t="s">
        <v>3017</v>
      </c>
      <c r="D1615" s="321" t="s">
        <v>3018</v>
      </c>
      <c r="E1615" s="263">
        <v>3298</v>
      </c>
      <c r="F1615" s="263">
        <v>3270</v>
      </c>
      <c r="G1615" s="263">
        <v>2778</v>
      </c>
      <c r="H1615" s="264">
        <v>1777</v>
      </c>
      <c r="I1615" s="264">
        <v>1759</v>
      </c>
      <c r="J1615" s="264">
        <v>1562</v>
      </c>
      <c r="K1615" s="264">
        <v>3269</v>
      </c>
      <c r="L1615" s="264">
        <v>3225</v>
      </c>
      <c r="M1615" s="264">
        <v>2591</v>
      </c>
      <c r="N1615" s="267">
        <v>0.980253812359477</v>
      </c>
      <c r="O1615" s="266">
        <v>104200</v>
      </c>
      <c r="P1615" s="294">
        <v>0.9</v>
      </c>
      <c r="Q1615" s="267">
        <v>0.991510006064281</v>
      </c>
      <c r="R1615" s="267">
        <v>0.989870568373663</v>
      </c>
      <c r="S1615" s="267">
        <v>0.98654022636892</v>
      </c>
      <c r="T1615" s="295">
        <v>0.00163943769061792</v>
      </c>
      <c r="U1615" s="266">
        <v>106299</v>
      </c>
      <c r="V1615" s="266">
        <v>82979</v>
      </c>
      <c r="W1615" s="267">
        <v>0.7806188204969</v>
      </c>
      <c r="X1615" s="267">
        <v>0.84232868405094</v>
      </c>
      <c r="Y1615" s="268">
        <v>0.879009566685425</v>
      </c>
      <c r="Z1615" s="268">
        <v>0.792597124502906</v>
      </c>
      <c r="AA1615" s="295">
        <v>-0.0366808826344849</v>
      </c>
      <c r="AB1615" s="264">
        <v>23329</v>
      </c>
      <c r="AC1615" s="264">
        <v>18555</v>
      </c>
      <c r="AD1615" s="264">
        <v>23684</v>
      </c>
      <c r="AE1615" s="264">
        <v>19447</v>
      </c>
      <c r="AF1615" s="268">
        <v>0.79536199579922</v>
      </c>
      <c r="AG1615" s="268">
        <v>0.821102854247593</v>
      </c>
      <c r="AH1615" s="295">
        <v>-0.0257408584483735</v>
      </c>
    </row>
    <row r="1616" spans="1:34">
      <c r="A1616" s="315" t="s">
        <v>2706</v>
      </c>
      <c r="B1616" s="321" t="s">
        <v>3375</v>
      </c>
      <c r="C1616" s="293" t="s">
        <v>3019</v>
      </c>
      <c r="D1616" s="321" t="s">
        <v>3020</v>
      </c>
      <c r="E1616" s="263">
        <v>1642</v>
      </c>
      <c r="F1616" s="263">
        <v>1616</v>
      </c>
      <c r="G1616" s="263">
        <v>1505</v>
      </c>
      <c r="H1616" s="264">
        <v>3148</v>
      </c>
      <c r="I1616" s="264">
        <v>3138</v>
      </c>
      <c r="J1616" s="264">
        <v>3057</v>
      </c>
      <c r="K1616" s="264">
        <v>3235</v>
      </c>
      <c r="L1616" s="264">
        <v>3229</v>
      </c>
      <c r="M1616" s="264">
        <v>3038</v>
      </c>
      <c r="N1616" s="267">
        <v>0.996006963226688</v>
      </c>
      <c r="O1616" s="266">
        <v>101271</v>
      </c>
      <c r="P1616" s="294">
        <v>0.9</v>
      </c>
      <c r="Q1616" s="267">
        <v>0.984165651644336</v>
      </c>
      <c r="R1616" s="267">
        <v>0.996823379923761</v>
      </c>
      <c r="S1616" s="267">
        <v>0.998145285935085</v>
      </c>
      <c r="T1616" s="295">
        <v>-0.0126577282794249</v>
      </c>
      <c r="U1616" s="266">
        <v>101677</v>
      </c>
      <c r="V1616" s="266">
        <v>96507</v>
      </c>
      <c r="W1616" s="267">
        <v>0.949152709068914</v>
      </c>
      <c r="X1616" s="267">
        <v>0.916565164433618</v>
      </c>
      <c r="Y1616" s="268">
        <v>0.971092757306226</v>
      </c>
      <c r="Z1616" s="268">
        <v>0.939103554868624</v>
      </c>
      <c r="AA1616" s="295">
        <v>-0.0545275928726086</v>
      </c>
      <c r="AB1616" s="264">
        <v>21596</v>
      </c>
      <c r="AC1616" s="264">
        <v>20347</v>
      </c>
      <c r="AD1616" s="264">
        <v>25201</v>
      </c>
      <c r="AE1616" s="264">
        <v>23784</v>
      </c>
      <c r="AF1616" s="268">
        <v>0.9421652157807</v>
      </c>
      <c r="AG1616" s="268">
        <v>0.943772072536804</v>
      </c>
      <c r="AH1616" s="295">
        <v>-0.00160685675610395</v>
      </c>
    </row>
    <row r="1617" spans="1:34">
      <c r="A1617" s="315" t="s">
        <v>2706</v>
      </c>
      <c r="B1617" s="321" t="s">
        <v>3375</v>
      </c>
      <c r="C1617" s="293" t="s">
        <v>3021</v>
      </c>
      <c r="D1617" s="321" t="s">
        <v>3022</v>
      </c>
      <c r="E1617" s="263">
        <v>1042</v>
      </c>
      <c r="F1617" s="263">
        <v>1023</v>
      </c>
      <c r="G1617" s="263">
        <v>652</v>
      </c>
      <c r="H1617" s="264">
        <v>1432</v>
      </c>
      <c r="I1617" s="264">
        <v>1419</v>
      </c>
      <c r="J1617" s="264">
        <v>899</v>
      </c>
      <c r="K1617" s="264">
        <v>1597</v>
      </c>
      <c r="L1617" s="264">
        <v>1576</v>
      </c>
      <c r="M1617" s="264">
        <v>1084</v>
      </c>
      <c r="N1617" s="267">
        <v>0.989076807504111</v>
      </c>
      <c r="O1617" s="266">
        <v>48715</v>
      </c>
      <c r="P1617" s="294">
        <v>0.9</v>
      </c>
      <c r="Q1617" s="267">
        <v>0.981765834932822</v>
      </c>
      <c r="R1617" s="267">
        <v>0.990921787709497</v>
      </c>
      <c r="S1617" s="267">
        <v>0.986850344395742</v>
      </c>
      <c r="T1617" s="295">
        <v>-0.00915595277667569</v>
      </c>
      <c r="U1617" s="266">
        <v>49253</v>
      </c>
      <c r="V1617" s="266">
        <v>35815</v>
      </c>
      <c r="W1617" s="267">
        <v>0.727163827584107</v>
      </c>
      <c r="X1617" s="267">
        <v>0.625719769673704</v>
      </c>
      <c r="Y1617" s="268">
        <v>0.627793296089385</v>
      </c>
      <c r="Z1617" s="268">
        <v>0.678772698810269</v>
      </c>
      <c r="AA1617" s="295">
        <v>-0.00207352641568104</v>
      </c>
      <c r="AB1617" s="264">
        <v>10309</v>
      </c>
      <c r="AC1617" s="264">
        <v>7293</v>
      </c>
      <c r="AD1617" s="264">
        <v>11854</v>
      </c>
      <c r="AE1617" s="264">
        <v>8790</v>
      </c>
      <c r="AF1617" s="268">
        <v>0.707440100882724</v>
      </c>
      <c r="AG1617" s="268">
        <v>0.741521849164839</v>
      </c>
      <c r="AH1617" s="295">
        <v>-0.0340817482821151</v>
      </c>
    </row>
    <row r="1618" spans="1:34">
      <c r="A1618" s="315" t="s">
        <v>2706</v>
      </c>
      <c r="B1618" s="321" t="s">
        <v>3375</v>
      </c>
      <c r="C1618" s="293" t="s">
        <v>3023</v>
      </c>
      <c r="D1618" s="321" t="s">
        <v>3024</v>
      </c>
      <c r="E1618" s="263">
        <v>943</v>
      </c>
      <c r="F1618" s="263">
        <v>910</v>
      </c>
      <c r="G1618" s="263">
        <v>820</v>
      </c>
      <c r="H1618" s="264">
        <v>567</v>
      </c>
      <c r="I1618" s="264">
        <v>514</v>
      </c>
      <c r="J1618" s="264">
        <v>500</v>
      </c>
      <c r="K1618" s="264">
        <v>1045</v>
      </c>
      <c r="L1618" s="264">
        <v>1030</v>
      </c>
      <c r="M1618" s="264">
        <v>876</v>
      </c>
      <c r="N1618" s="267">
        <v>0.966993118807641</v>
      </c>
      <c r="O1618" s="266">
        <v>33867</v>
      </c>
      <c r="P1618" s="294">
        <v>0.9</v>
      </c>
      <c r="Q1618" s="267">
        <v>0.965005302226935</v>
      </c>
      <c r="R1618" s="267">
        <v>0.90652557319224</v>
      </c>
      <c r="S1618" s="267">
        <v>0.985645933014354</v>
      </c>
      <c r="T1618" s="295">
        <v>0.0584797290346954</v>
      </c>
      <c r="U1618" s="266">
        <v>35023</v>
      </c>
      <c r="V1618" s="266">
        <v>29763</v>
      </c>
      <c r="W1618" s="267">
        <v>0.849812980041687</v>
      </c>
      <c r="X1618" s="267">
        <v>0.869565217391304</v>
      </c>
      <c r="Y1618" s="268">
        <v>0.881834215167548</v>
      </c>
      <c r="Z1618" s="268">
        <v>0.838277511961723</v>
      </c>
      <c r="AA1618" s="295">
        <v>-0.0122689977762441</v>
      </c>
      <c r="AB1618" s="264">
        <v>7230</v>
      </c>
      <c r="AC1618" s="264">
        <v>5953</v>
      </c>
      <c r="AD1618" s="264">
        <v>7958</v>
      </c>
      <c r="AE1618" s="264">
        <v>6728</v>
      </c>
      <c r="AF1618" s="268">
        <v>0.823374827109267</v>
      </c>
      <c r="AG1618" s="268">
        <v>0.845438552400101</v>
      </c>
      <c r="AH1618" s="295">
        <v>-0.0220637252908337</v>
      </c>
    </row>
    <row r="1619" spans="1:34">
      <c r="A1619" s="315" t="s">
        <v>2706</v>
      </c>
      <c r="B1619" s="321" t="s">
        <v>3377</v>
      </c>
      <c r="C1619" s="293" t="s">
        <v>3025</v>
      </c>
      <c r="D1619" s="321" t="s">
        <v>3026</v>
      </c>
      <c r="E1619" s="263">
        <v>0</v>
      </c>
      <c r="F1619" s="263">
        <v>0</v>
      </c>
      <c r="G1619" s="263">
        <v>0</v>
      </c>
      <c r="H1619" s="264">
        <v>0</v>
      </c>
      <c r="I1619" s="264">
        <v>0</v>
      </c>
      <c r="J1619" s="264">
        <v>0</v>
      </c>
      <c r="K1619" s="264">
        <v>0</v>
      </c>
      <c r="L1619" s="264">
        <v>0</v>
      </c>
      <c r="M1619" s="264">
        <v>0</v>
      </c>
      <c r="N1619" s="267">
        <v>0</v>
      </c>
      <c r="O1619" s="266">
        <v>0</v>
      </c>
      <c r="P1619" s="294">
        <v>0.9</v>
      </c>
      <c r="Q1619" s="267">
        <v>0</v>
      </c>
      <c r="R1619" s="267">
        <v>0</v>
      </c>
      <c r="S1619" s="267">
        <v>0</v>
      </c>
      <c r="T1619" s="295">
        <v>0</v>
      </c>
      <c r="U1619" s="266">
        <v>0</v>
      </c>
      <c r="V1619" s="266">
        <v>0</v>
      </c>
      <c r="W1619" s="267">
        <v>0</v>
      </c>
      <c r="X1619" s="267">
        <v>0</v>
      </c>
      <c r="Y1619" s="268">
        <v>0</v>
      </c>
      <c r="Z1619" s="268">
        <v>0</v>
      </c>
      <c r="AA1619" s="295">
        <v>0</v>
      </c>
      <c r="AB1619" s="264">
        <v>0</v>
      </c>
      <c r="AC1619" s="264">
        <v>0</v>
      </c>
      <c r="AD1619" s="264">
        <v>0</v>
      </c>
      <c r="AE1619" s="264">
        <v>0</v>
      </c>
      <c r="AF1619" s="268">
        <v>0</v>
      </c>
      <c r="AG1619" s="268">
        <v>0</v>
      </c>
      <c r="AH1619" s="295">
        <v>0</v>
      </c>
    </row>
    <row r="1620" spans="1:34">
      <c r="A1620" s="315" t="s">
        <v>2706</v>
      </c>
      <c r="B1620" s="321" t="s">
        <v>3372</v>
      </c>
      <c r="C1620" s="293" t="s">
        <v>3027</v>
      </c>
      <c r="D1620" s="321" t="s">
        <v>3028</v>
      </c>
      <c r="E1620" s="263">
        <v>1234</v>
      </c>
      <c r="F1620" s="263">
        <v>1209</v>
      </c>
      <c r="G1620" s="263">
        <v>1124</v>
      </c>
      <c r="H1620" s="264">
        <v>1188</v>
      </c>
      <c r="I1620" s="264">
        <v>1185</v>
      </c>
      <c r="J1620" s="264">
        <v>955</v>
      </c>
      <c r="K1620" s="264">
        <v>1462</v>
      </c>
      <c r="L1620" s="264">
        <v>1455</v>
      </c>
      <c r="M1620" s="264">
        <v>1311</v>
      </c>
      <c r="N1620" s="267">
        <v>0.992591224397652</v>
      </c>
      <c r="O1620" s="266">
        <v>48365</v>
      </c>
      <c r="P1620" s="294">
        <v>0.9</v>
      </c>
      <c r="Q1620" s="267">
        <v>0.979740680713128</v>
      </c>
      <c r="R1620" s="267">
        <v>0.997474747474748</v>
      </c>
      <c r="S1620" s="267">
        <v>0.995212038303694</v>
      </c>
      <c r="T1620" s="295">
        <v>-0.0177340667616195</v>
      </c>
      <c r="U1620" s="266">
        <v>48726</v>
      </c>
      <c r="V1620" s="266">
        <v>44412</v>
      </c>
      <c r="W1620" s="267">
        <v>0.911464105405738</v>
      </c>
      <c r="X1620" s="267">
        <v>0.910858995137763</v>
      </c>
      <c r="Y1620" s="268">
        <v>0.803872053872054</v>
      </c>
      <c r="Z1620" s="268">
        <v>0.89671682626539</v>
      </c>
      <c r="AA1620" s="295">
        <v>0.10698694126571</v>
      </c>
      <c r="AB1620" s="264">
        <v>10488</v>
      </c>
      <c r="AC1620" s="264">
        <v>9600</v>
      </c>
      <c r="AD1620" s="264">
        <v>11404</v>
      </c>
      <c r="AE1620" s="264">
        <v>10363</v>
      </c>
      <c r="AF1620" s="268">
        <v>0.91533180778032</v>
      </c>
      <c r="AG1620" s="268">
        <v>0.908716239915819</v>
      </c>
      <c r="AH1620" s="295">
        <v>0.00661556786450146</v>
      </c>
    </row>
    <row r="1621" spans="1:34">
      <c r="A1621" s="315" t="s">
        <v>2706</v>
      </c>
      <c r="B1621" s="321" t="s">
        <v>3375</v>
      </c>
      <c r="C1621" s="293" t="s">
        <v>3029</v>
      </c>
      <c r="D1621" s="321" t="s">
        <v>3030</v>
      </c>
      <c r="E1621" s="263">
        <v>1944</v>
      </c>
      <c r="F1621" s="263">
        <v>1900</v>
      </c>
      <c r="G1621" s="263">
        <v>1833</v>
      </c>
      <c r="H1621" s="264">
        <v>3342</v>
      </c>
      <c r="I1621" s="264">
        <v>3312</v>
      </c>
      <c r="J1621" s="264">
        <v>3214</v>
      </c>
      <c r="K1621" s="264">
        <v>3656</v>
      </c>
      <c r="L1621" s="264">
        <v>3576</v>
      </c>
      <c r="M1621" s="264">
        <v>3452</v>
      </c>
      <c r="N1621" s="267">
        <v>0.990336536272144</v>
      </c>
      <c r="O1621" s="266">
        <v>108734</v>
      </c>
      <c r="P1621" s="294">
        <v>0.9</v>
      </c>
      <c r="Q1621" s="267">
        <v>0.977366255144033</v>
      </c>
      <c r="R1621" s="267">
        <v>0.991023339317774</v>
      </c>
      <c r="S1621" s="267">
        <v>0.978118161925602</v>
      </c>
      <c r="T1621" s="295">
        <v>-0.0136570841737408</v>
      </c>
      <c r="U1621" s="266">
        <v>109795</v>
      </c>
      <c r="V1621" s="266">
        <v>104297</v>
      </c>
      <c r="W1621" s="267">
        <v>0.949924859966301</v>
      </c>
      <c r="X1621" s="267">
        <v>0.942901234567901</v>
      </c>
      <c r="Y1621" s="268">
        <v>0.961699581089168</v>
      </c>
      <c r="Z1621" s="268">
        <v>0.944201312910284</v>
      </c>
      <c r="AA1621" s="295">
        <v>-0.018798346521267</v>
      </c>
      <c r="AB1621" s="264">
        <v>23405</v>
      </c>
      <c r="AC1621" s="264">
        <v>22455</v>
      </c>
      <c r="AD1621" s="264">
        <v>27132</v>
      </c>
      <c r="AE1621" s="264">
        <v>26031</v>
      </c>
      <c r="AF1621" s="268">
        <v>0.959410382396924</v>
      </c>
      <c r="AG1621" s="268">
        <v>0.959420610349403</v>
      </c>
      <c r="AH1621" s="295">
        <v>-1.02279524791804e-5</v>
      </c>
    </row>
    <row r="1622" spans="1:34">
      <c r="A1622" s="315" t="s">
        <v>2706</v>
      </c>
      <c r="B1622" s="321" t="s">
        <v>3377</v>
      </c>
      <c r="C1622" s="293" t="s">
        <v>3031</v>
      </c>
      <c r="D1622" s="321" t="s">
        <v>3032</v>
      </c>
      <c r="E1622" s="263">
        <v>1546</v>
      </c>
      <c r="F1622" s="263">
        <v>1432</v>
      </c>
      <c r="G1622" s="263">
        <v>1418</v>
      </c>
      <c r="H1622" s="264">
        <v>1500</v>
      </c>
      <c r="I1622" s="264">
        <v>1322</v>
      </c>
      <c r="J1622" s="264">
        <v>1310</v>
      </c>
      <c r="K1622" s="264">
        <v>2557</v>
      </c>
      <c r="L1622" s="264">
        <v>2445</v>
      </c>
      <c r="M1622" s="264">
        <v>2459</v>
      </c>
      <c r="N1622" s="267">
        <v>0.972688843148972</v>
      </c>
      <c r="O1622" s="266">
        <v>43949</v>
      </c>
      <c r="P1622" s="294">
        <v>0.9</v>
      </c>
      <c r="Q1622" s="267">
        <v>0.926261319534282</v>
      </c>
      <c r="R1622" s="267">
        <v>0.881333333333333</v>
      </c>
      <c r="S1622" s="267">
        <v>0.956198670316778</v>
      </c>
      <c r="T1622" s="295">
        <v>0.0449279862009487</v>
      </c>
      <c r="U1622" s="266">
        <v>45183</v>
      </c>
      <c r="V1622" s="266">
        <v>43208</v>
      </c>
      <c r="W1622" s="267">
        <v>0.956288869707633</v>
      </c>
      <c r="X1622" s="267">
        <v>0.917205692108668</v>
      </c>
      <c r="Y1622" s="268">
        <v>0.873333333333333</v>
      </c>
      <c r="Z1622" s="268">
        <v>0.96167383652718</v>
      </c>
      <c r="AA1622" s="295">
        <v>0.0438723587753342</v>
      </c>
      <c r="AB1622" s="264">
        <v>10583</v>
      </c>
      <c r="AC1622" s="264">
        <v>9748</v>
      </c>
      <c r="AD1622" s="264">
        <v>10593</v>
      </c>
      <c r="AE1622" s="264">
        <v>10174</v>
      </c>
      <c r="AF1622" s="268">
        <v>0.921099877161485</v>
      </c>
      <c r="AG1622" s="268">
        <v>0.960445577268007</v>
      </c>
      <c r="AH1622" s="295">
        <v>-0.0393457001065217</v>
      </c>
    </row>
    <row r="1623" spans="1:34">
      <c r="A1623" s="315" t="s">
        <v>2706</v>
      </c>
      <c r="B1623" s="321" t="s">
        <v>3377</v>
      </c>
      <c r="C1623" s="293" t="s">
        <v>3033</v>
      </c>
      <c r="D1623" s="321" t="s">
        <v>3034</v>
      </c>
      <c r="E1623" s="263">
        <v>0</v>
      </c>
      <c r="F1623" s="263">
        <v>0</v>
      </c>
      <c r="G1623" s="263">
        <v>0</v>
      </c>
      <c r="H1623" s="264">
        <v>2</v>
      </c>
      <c r="I1623" s="264">
        <v>2</v>
      </c>
      <c r="J1623" s="264">
        <v>2</v>
      </c>
      <c r="K1623" s="264">
        <v>0</v>
      </c>
      <c r="L1623" s="264">
        <v>0</v>
      </c>
      <c r="M1623" s="264">
        <v>0</v>
      </c>
      <c r="N1623" s="267">
        <v>0.266666666666667</v>
      </c>
      <c r="O1623" s="266">
        <v>8</v>
      </c>
      <c r="P1623" s="294">
        <v>0.9</v>
      </c>
      <c r="Q1623" s="267">
        <v>0</v>
      </c>
      <c r="R1623" s="267">
        <v>1</v>
      </c>
      <c r="S1623" s="267">
        <v>0</v>
      </c>
      <c r="T1623" s="295">
        <v>-1</v>
      </c>
      <c r="U1623" s="266">
        <v>30</v>
      </c>
      <c r="V1623" s="266">
        <v>8</v>
      </c>
      <c r="W1623" s="267">
        <v>0.266666666666667</v>
      </c>
      <c r="X1623" s="267">
        <v>0</v>
      </c>
      <c r="Y1623" s="268">
        <v>1</v>
      </c>
      <c r="Z1623" s="268">
        <v>0</v>
      </c>
      <c r="AA1623" s="295">
        <v>-1</v>
      </c>
      <c r="AB1623" s="264">
        <v>5</v>
      </c>
      <c r="AC1623" s="264">
        <v>5</v>
      </c>
      <c r="AD1623" s="264">
        <v>22</v>
      </c>
      <c r="AE1623" s="264">
        <v>0</v>
      </c>
      <c r="AF1623" s="268">
        <v>1</v>
      </c>
      <c r="AG1623" s="268">
        <v>0</v>
      </c>
      <c r="AH1623" s="295">
        <v>1</v>
      </c>
    </row>
    <row r="1624" spans="1:34">
      <c r="A1624" s="315" t="s">
        <v>2706</v>
      </c>
      <c r="B1624" s="321" t="s">
        <v>3372</v>
      </c>
      <c r="C1624" s="293" t="s">
        <v>3035</v>
      </c>
      <c r="D1624" s="321" t="s">
        <v>3036</v>
      </c>
      <c r="E1624" s="263">
        <v>2404</v>
      </c>
      <c r="F1624" s="263">
        <v>2274</v>
      </c>
      <c r="G1624" s="263">
        <v>2148</v>
      </c>
      <c r="H1624" s="264">
        <v>2014</v>
      </c>
      <c r="I1624" s="264">
        <v>1996</v>
      </c>
      <c r="J1624" s="264">
        <v>1881</v>
      </c>
      <c r="K1624" s="264">
        <v>2417</v>
      </c>
      <c r="L1624" s="264">
        <v>2403</v>
      </c>
      <c r="M1624" s="264">
        <v>2167</v>
      </c>
      <c r="N1624" s="267">
        <v>0.976277583532081</v>
      </c>
      <c r="O1624" s="266">
        <v>84325</v>
      </c>
      <c r="P1624" s="294">
        <v>0.9</v>
      </c>
      <c r="Q1624" s="267">
        <v>0.945923460898503</v>
      </c>
      <c r="R1624" s="267">
        <v>0.991062562065541</v>
      </c>
      <c r="S1624" s="267">
        <v>0.994207695490277</v>
      </c>
      <c r="T1624" s="295">
        <v>-0.0451391011670387</v>
      </c>
      <c r="U1624" s="266">
        <v>86374</v>
      </c>
      <c r="V1624" s="266">
        <v>79976</v>
      </c>
      <c r="W1624" s="267">
        <v>0.925926783522819</v>
      </c>
      <c r="X1624" s="267">
        <v>0.89351081530782</v>
      </c>
      <c r="Y1624" s="268">
        <v>0.933962264150943</v>
      </c>
      <c r="Z1624" s="268">
        <v>0.896565990897807</v>
      </c>
      <c r="AA1624" s="295">
        <v>-0.0404514488431231</v>
      </c>
      <c r="AB1624" s="264">
        <v>18306</v>
      </c>
      <c r="AC1624" s="264">
        <v>16742</v>
      </c>
      <c r="AD1624" s="264">
        <v>20276</v>
      </c>
      <c r="AE1624" s="264">
        <v>18640</v>
      </c>
      <c r="AF1624" s="268">
        <v>0.914563531082705</v>
      </c>
      <c r="AG1624" s="268">
        <v>0.919313474058</v>
      </c>
      <c r="AH1624" s="295">
        <v>-0.00474994297529441</v>
      </c>
    </row>
    <row r="1625" spans="1:34">
      <c r="A1625" s="315" t="s">
        <v>2706</v>
      </c>
      <c r="B1625" s="321" t="s">
        <v>3372</v>
      </c>
      <c r="C1625" s="293" t="s">
        <v>3037</v>
      </c>
      <c r="D1625" s="321" t="s">
        <v>3038</v>
      </c>
      <c r="E1625" s="263">
        <v>2135</v>
      </c>
      <c r="F1625" s="263">
        <v>2100</v>
      </c>
      <c r="G1625" s="263">
        <v>1903</v>
      </c>
      <c r="H1625" s="264">
        <v>1907</v>
      </c>
      <c r="I1625" s="264">
        <v>1864</v>
      </c>
      <c r="J1625" s="264">
        <v>1690</v>
      </c>
      <c r="K1625" s="264">
        <v>2147</v>
      </c>
      <c r="L1625" s="264">
        <v>2101</v>
      </c>
      <c r="M1625" s="264">
        <v>1895</v>
      </c>
      <c r="N1625" s="267">
        <v>0.971916726489591</v>
      </c>
      <c r="O1625" s="266">
        <v>67694</v>
      </c>
      <c r="P1625" s="294">
        <v>0.9</v>
      </c>
      <c r="Q1625" s="267">
        <v>0.983606557377049</v>
      </c>
      <c r="R1625" s="267">
        <v>0.97745149449397</v>
      </c>
      <c r="S1625" s="267">
        <v>0.978574755472753</v>
      </c>
      <c r="T1625" s="295">
        <v>0.00615506288307954</v>
      </c>
      <c r="U1625" s="266">
        <v>69650</v>
      </c>
      <c r="V1625" s="266">
        <v>60809</v>
      </c>
      <c r="W1625" s="267">
        <v>0.873065326633166</v>
      </c>
      <c r="X1625" s="267">
        <v>0.891334894613583</v>
      </c>
      <c r="Y1625" s="268">
        <v>0.886208704771893</v>
      </c>
      <c r="Z1625" s="268">
        <v>0.882626921285515</v>
      </c>
      <c r="AA1625" s="295">
        <v>0.00512618984169011</v>
      </c>
      <c r="AB1625" s="264">
        <v>15660</v>
      </c>
      <c r="AC1625" s="264">
        <v>13808</v>
      </c>
      <c r="AD1625" s="264">
        <v>16021</v>
      </c>
      <c r="AE1625" s="264">
        <v>14310</v>
      </c>
      <c r="AF1625" s="268">
        <v>0.881736909323116</v>
      </c>
      <c r="AG1625" s="268">
        <v>0.893202671493665</v>
      </c>
      <c r="AH1625" s="295">
        <v>-0.0114657621705484</v>
      </c>
    </row>
    <row r="1626" spans="1:34">
      <c r="A1626" s="315" t="s">
        <v>2706</v>
      </c>
      <c r="B1626" s="321" t="s">
        <v>3375</v>
      </c>
      <c r="C1626" s="293" t="s">
        <v>3039</v>
      </c>
      <c r="D1626" s="321" t="s">
        <v>3040</v>
      </c>
      <c r="E1626" s="263">
        <v>1933</v>
      </c>
      <c r="F1626" s="263">
        <v>1908</v>
      </c>
      <c r="G1626" s="263">
        <v>1674</v>
      </c>
      <c r="H1626" s="264">
        <v>983</v>
      </c>
      <c r="I1626" s="264">
        <v>974</v>
      </c>
      <c r="J1626" s="264">
        <v>880</v>
      </c>
      <c r="K1626" s="264">
        <v>2534</v>
      </c>
      <c r="L1626" s="264">
        <v>2480</v>
      </c>
      <c r="M1626" s="264">
        <v>2169</v>
      </c>
      <c r="N1626" s="267">
        <v>0.970493756800166</v>
      </c>
      <c r="O1626" s="266">
        <v>74926</v>
      </c>
      <c r="P1626" s="294">
        <v>0.9</v>
      </c>
      <c r="Q1626" s="267">
        <v>0.987066735644077</v>
      </c>
      <c r="R1626" s="267">
        <v>0.990844354018311</v>
      </c>
      <c r="S1626" s="267">
        <v>0.978689818468824</v>
      </c>
      <c r="T1626" s="295">
        <v>-0.00377761837423474</v>
      </c>
      <c r="U1626" s="266">
        <v>77204</v>
      </c>
      <c r="V1626" s="266">
        <v>64112</v>
      </c>
      <c r="W1626" s="267">
        <v>0.830423294129838</v>
      </c>
      <c r="X1626" s="267">
        <v>0.866011381272633</v>
      </c>
      <c r="Y1626" s="268">
        <v>0.895218718209563</v>
      </c>
      <c r="Z1626" s="268">
        <v>0.855958958168903</v>
      </c>
      <c r="AA1626" s="295">
        <v>-0.0292073369369293</v>
      </c>
      <c r="AB1626" s="264">
        <v>15909</v>
      </c>
      <c r="AC1626" s="264">
        <v>13321</v>
      </c>
      <c r="AD1626" s="264">
        <v>17340</v>
      </c>
      <c r="AE1626" s="264">
        <v>14316</v>
      </c>
      <c r="AF1626" s="268">
        <v>0.837324784713055</v>
      </c>
      <c r="AG1626" s="268">
        <v>0.82560553633218</v>
      </c>
      <c r="AH1626" s="295">
        <v>0.0117192483808756</v>
      </c>
    </row>
    <row r="1627" spans="1:34">
      <c r="A1627" s="315" t="s">
        <v>2706</v>
      </c>
      <c r="B1627" s="321" t="s">
        <v>3375</v>
      </c>
      <c r="C1627" s="293" t="s">
        <v>3041</v>
      </c>
      <c r="D1627" s="321" t="s">
        <v>3042</v>
      </c>
      <c r="E1627" s="263">
        <v>859</v>
      </c>
      <c r="F1627" s="263">
        <v>834</v>
      </c>
      <c r="G1627" s="263">
        <v>715</v>
      </c>
      <c r="H1627" s="264">
        <v>477</v>
      </c>
      <c r="I1627" s="264">
        <v>461</v>
      </c>
      <c r="J1627" s="264">
        <v>420</v>
      </c>
      <c r="K1627" s="264">
        <v>1289</v>
      </c>
      <c r="L1627" s="264">
        <v>1252</v>
      </c>
      <c r="M1627" s="264">
        <v>1037</v>
      </c>
      <c r="N1627" s="267">
        <v>0.960763798064347</v>
      </c>
      <c r="O1627" s="266">
        <v>33057</v>
      </c>
      <c r="P1627" s="294">
        <v>0.9</v>
      </c>
      <c r="Q1627" s="267">
        <v>0.970896391152503</v>
      </c>
      <c r="R1627" s="267">
        <v>0.966457023060797</v>
      </c>
      <c r="S1627" s="267">
        <v>0.971295577967417</v>
      </c>
      <c r="T1627" s="295">
        <v>0.00443936809170631</v>
      </c>
      <c r="U1627" s="266">
        <v>34407</v>
      </c>
      <c r="V1627" s="266">
        <v>27254</v>
      </c>
      <c r="W1627" s="267">
        <v>0.792106257447612</v>
      </c>
      <c r="X1627" s="267">
        <v>0.832363213038417</v>
      </c>
      <c r="Y1627" s="268">
        <v>0.880503144654088</v>
      </c>
      <c r="Z1627" s="268">
        <v>0.804499612102405</v>
      </c>
      <c r="AA1627" s="295">
        <v>-0.0481399316156713</v>
      </c>
      <c r="AB1627" s="264">
        <v>7236</v>
      </c>
      <c r="AC1627" s="264">
        <v>5868</v>
      </c>
      <c r="AD1627" s="264">
        <v>7550</v>
      </c>
      <c r="AE1627" s="264">
        <v>6069</v>
      </c>
      <c r="AF1627" s="268">
        <v>0.810945273631841</v>
      </c>
      <c r="AG1627" s="268">
        <v>0.803841059602649</v>
      </c>
      <c r="AH1627" s="295">
        <v>0.00710421402919181</v>
      </c>
    </row>
    <row r="1628" spans="1:34">
      <c r="A1628" s="315" t="s">
        <v>2706</v>
      </c>
      <c r="B1628" s="321" t="s">
        <v>3375</v>
      </c>
      <c r="C1628" s="293" t="s">
        <v>3043</v>
      </c>
      <c r="D1628" s="321" t="s">
        <v>3044</v>
      </c>
      <c r="E1628" s="263">
        <v>1692</v>
      </c>
      <c r="F1628" s="263">
        <v>1592</v>
      </c>
      <c r="G1628" s="263">
        <v>1143</v>
      </c>
      <c r="H1628" s="264">
        <v>2112</v>
      </c>
      <c r="I1628" s="264">
        <v>2090</v>
      </c>
      <c r="J1628" s="264">
        <v>1796</v>
      </c>
      <c r="K1628" s="264">
        <v>2659</v>
      </c>
      <c r="L1628" s="264">
        <v>2566</v>
      </c>
      <c r="M1628" s="264">
        <v>1899</v>
      </c>
      <c r="N1628" s="267">
        <v>0.916841642658333</v>
      </c>
      <c r="O1628" s="266">
        <v>75104</v>
      </c>
      <c r="P1628" s="294">
        <v>0.9</v>
      </c>
      <c r="Q1628" s="267">
        <v>0.940898345153664</v>
      </c>
      <c r="R1628" s="267">
        <v>0.989583333333333</v>
      </c>
      <c r="S1628" s="267">
        <v>0.96502444528018</v>
      </c>
      <c r="T1628" s="295">
        <v>-0.048684988179669</v>
      </c>
      <c r="U1628" s="266">
        <v>81916</v>
      </c>
      <c r="V1628" s="266">
        <v>59083</v>
      </c>
      <c r="W1628" s="267">
        <v>0.721263245275648</v>
      </c>
      <c r="X1628" s="267">
        <v>0.675531914893617</v>
      </c>
      <c r="Y1628" s="268">
        <v>0.850378787878788</v>
      </c>
      <c r="Z1628" s="268">
        <v>0.714178262504701</v>
      </c>
      <c r="AA1628" s="295">
        <v>-0.174846872985171</v>
      </c>
      <c r="AB1628" s="264">
        <v>17457</v>
      </c>
      <c r="AC1628" s="264">
        <v>12345</v>
      </c>
      <c r="AD1628" s="264">
        <v>19380</v>
      </c>
      <c r="AE1628" s="264">
        <v>14622</v>
      </c>
      <c r="AF1628" s="268">
        <v>0.707166179755972</v>
      </c>
      <c r="AG1628" s="268">
        <v>0.754489164086687</v>
      </c>
      <c r="AH1628" s="295">
        <v>-0.0473229843307155</v>
      </c>
    </row>
    <row r="1629" spans="1:34">
      <c r="A1629" s="315" t="s">
        <v>2706</v>
      </c>
      <c r="B1629" s="321" t="s">
        <v>3374</v>
      </c>
      <c r="C1629" s="293" t="s">
        <v>3045</v>
      </c>
      <c r="D1629" s="321" t="s">
        <v>3046</v>
      </c>
      <c r="E1629" s="263">
        <v>768</v>
      </c>
      <c r="F1629" s="263">
        <v>768</v>
      </c>
      <c r="G1629" s="263">
        <v>720</v>
      </c>
      <c r="H1629" s="264">
        <v>918</v>
      </c>
      <c r="I1629" s="264">
        <v>918</v>
      </c>
      <c r="J1629" s="264">
        <v>889</v>
      </c>
      <c r="K1629" s="264">
        <v>1187</v>
      </c>
      <c r="L1629" s="264">
        <v>1186</v>
      </c>
      <c r="M1629" s="264">
        <v>1147</v>
      </c>
      <c r="N1629" s="267">
        <v>0.997342486989259</v>
      </c>
      <c r="O1629" s="266">
        <v>36028</v>
      </c>
      <c r="P1629" s="294">
        <v>0.9</v>
      </c>
      <c r="Q1629" s="267">
        <v>1</v>
      </c>
      <c r="R1629" s="267">
        <v>1</v>
      </c>
      <c r="S1629" s="267">
        <v>0.999157540016849</v>
      </c>
      <c r="T1629" s="295">
        <v>0</v>
      </c>
      <c r="U1629" s="266">
        <v>36124</v>
      </c>
      <c r="V1629" s="266">
        <v>34333</v>
      </c>
      <c r="W1629" s="267">
        <v>0.950420772893367</v>
      </c>
      <c r="X1629" s="267">
        <v>0.9375</v>
      </c>
      <c r="Y1629" s="268">
        <v>0.968409586056645</v>
      </c>
      <c r="Z1629" s="268">
        <v>0.966301600673968</v>
      </c>
      <c r="AA1629" s="295">
        <v>-0.0309095860566448</v>
      </c>
      <c r="AB1629" s="264">
        <v>7671</v>
      </c>
      <c r="AC1629" s="264">
        <v>7413</v>
      </c>
      <c r="AD1629" s="264">
        <v>8727</v>
      </c>
      <c r="AE1629" s="264">
        <v>8385</v>
      </c>
      <c r="AF1629" s="268">
        <v>0.966366836136097</v>
      </c>
      <c r="AG1629" s="268">
        <v>0.960811275352355</v>
      </c>
      <c r="AH1629" s="295">
        <v>0.0055555607837422</v>
      </c>
    </row>
    <row r="1630" spans="1:34">
      <c r="A1630" s="315" t="s">
        <v>2706</v>
      </c>
      <c r="B1630" s="321" t="s">
        <v>3374</v>
      </c>
      <c r="C1630" s="293" t="s">
        <v>3047</v>
      </c>
      <c r="D1630" s="321" t="s">
        <v>3048</v>
      </c>
      <c r="E1630" s="263">
        <v>1526</v>
      </c>
      <c r="F1630" s="263">
        <v>1307</v>
      </c>
      <c r="G1630" s="263">
        <v>1224</v>
      </c>
      <c r="H1630" s="264">
        <v>1298</v>
      </c>
      <c r="I1630" s="264">
        <v>959</v>
      </c>
      <c r="J1630" s="264">
        <v>942</v>
      </c>
      <c r="K1630" s="264">
        <v>1129</v>
      </c>
      <c r="L1630" s="264">
        <v>860</v>
      </c>
      <c r="M1630" s="264">
        <v>886</v>
      </c>
      <c r="N1630" s="267">
        <v>0.844384850861436</v>
      </c>
      <c r="O1630" s="266">
        <v>33376</v>
      </c>
      <c r="P1630" s="294">
        <v>0.9</v>
      </c>
      <c r="Q1630" s="267">
        <v>0.8564875491481</v>
      </c>
      <c r="R1630" s="267">
        <v>0.738828967642527</v>
      </c>
      <c r="S1630" s="267">
        <v>0.761736049601417</v>
      </c>
      <c r="T1630" s="295">
        <v>0.117658581505573</v>
      </c>
      <c r="U1630" s="266">
        <v>39527</v>
      </c>
      <c r="V1630" s="266">
        <v>33317</v>
      </c>
      <c r="W1630" s="267">
        <v>0.842892200268171</v>
      </c>
      <c r="X1630" s="267">
        <v>0.802096985583224</v>
      </c>
      <c r="Y1630" s="268">
        <v>0.725731895223421</v>
      </c>
      <c r="Z1630" s="268">
        <v>0.784765279007972</v>
      </c>
      <c r="AA1630" s="295">
        <v>0.0763650903598034</v>
      </c>
      <c r="AB1630" s="264">
        <v>8920</v>
      </c>
      <c r="AC1630" s="264">
        <v>7247</v>
      </c>
      <c r="AD1630" s="264">
        <v>9328</v>
      </c>
      <c r="AE1630" s="264">
        <v>7706</v>
      </c>
      <c r="AF1630" s="268">
        <v>0.812443946188341</v>
      </c>
      <c r="AG1630" s="268">
        <v>0.826114922813036</v>
      </c>
      <c r="AH1630" s="295">
        <v>-0.0136709766246952</v>
      </c>
    </row>
    <row r="1631" spans="1:34">
      <c r="A1631" s="315" t="s">
        <v>2706</v>
      </c>
      <c r="B1631" s="321" t="s">
        <v>3373</v>
      </c>
      <c r="C1631" s="293" t="s">
        <v>3049</v>
      </c>
      <c r="D1631" s="321" t="s">
        <v>3050</v>
      </c>
      <c r="E1631" s="263">
        <v>3024</v>
      </c>
      <c r="F1631" s="263">
        <v>2772</v>
      </c>
      <c r="G1631" s="263">
        <v>2811</v>
      </c>
      <c r="H1631" s="264">
        <v>2984</v>
      </c>
      <c r="I1631" s="264">
        <v>2556</v>
      </c>
      <c r="J1631" s="264">
        <v>2783</v>
      </c>
      <c r="K1631" s="264">
        <v>4178</v>
      </c>
      <c r="L1631" s="264">
        <v>3648</v>
      </c>
      <c r="M1631" s="264">
        <v>3933</v>
      </c>
      <c r="N1631" s="267">
        <v>0.910511472495134</v>
      </c>
      <c r="O1631" s="266">
        <v>118809</v>
      </c>
      <c r="P1631" s="294">
        <v>0.9</v>
      </c>
      <c r="Q1631" s="267">
        <v>0.916666666666667</v>
      </c>
      <c r="R1631" s="267">
        <v>0.85656836461126</v>
      </c>
      <c r="S1631" s="267">
        <v>0.873145045476304</v>
      </c>
      <c r="T1631" s="295">
        <v>0.0600983020554066</v>
      </c>
      <c r="U1631" s="266">
        <v>130486</v>
      </c>
      <c r="V1631" s="266">
        <v>122401</v>
      </c>
      <c r="W1631" s="267">
        <v>0.938039329889797</v>
      </c>
      <c r="X1631" s="267">
        <v>0.929563492063492</v>
      </c>
      <c r="Y1631" s="268">
        <v>0.932640750670241</v>
      </c>
      <c r="Z1631" s="268">
        <v>0.941359502154141</v>
      </c>
      <c r="AA1631" s="295">
        <v>-0.00307725860674923</v>
      </c>
      <c r="AB1631" s="264">
        <v>25515</v>
      </c>
      <c r="AC1631" s="264">
        <v>24261</v>
      </c>
      <c r="AD1631" s="264">
        <v>29786</v>
      </c>
      <c r="AE1631" s="264">
        <v>28118</v>
      </c>
      <c r="AF1631" s="268">
        <v>0.950852439741329</v>
      </c>
      <c r="AG1631" s="268">
        <v>0.944000537165111</v>
      </c>
      <c r="AH1631" s="295">
        <v>0.00685190257621748</v>
      </c>
    </row>
    <row r="1632" spans="1:34">
      <c r="A1632" s="315" t="s">
        <v>2706</v>
      </c>
      <c r="B1632" s="321" t="s">
        <v>3374</v>
      </c>
      <c r="C1632" s="293" t="s">
        <v>3051</v>
      </c>
      <c r="D1632" s="321" t="s">
        <v>3052</v>
      </c>
      <c r="E1632" s="263">
        <v>3486</v>
      </c>
      <c r="F1632" s="263">
        <v>2627</v>
      </c>
      <c r="G1632" s="263">
        <v>2060</v>
      </c>
      <c r="H1632" s="264">
        <v>3104</v>
      </c>
      <c r="I1632" s="264">
        <v>2813</v>
      </c>
      <c r="J1632" s="264">
        <v>1466</v>
      </c>
      <c r="K1632" s="264">
        <v>2486</v>
      </c>
      <c r="L1632" s="264">
        <v>2098</v>
      </c>
      <c r="M1632" s="264">
        <v>1211</v>
      </c>
      <c r="N1632" s="267">
        <v>0.817942254812099</v>
      </c>
      <c r="O1632" s="266">
        <v>85668</v>
      </c>
      <c r="P1632" s="294">
        <v>0.9</v>
      </c>
      <c r="Q1632" s="267">
        <v>0.753585771658061</v>
      </c>
      <c r="R1632" s="267">
        <v>0.90625</v>
      </c>
      <c r="S1632" s="267">
        <v>0.843925985518906</v>
      </c>
      <c r="T1632" s="295">
        <v>-0.152664228341939</v>
      </c>
      <c r="U1632" s="266">
        <v>104736</v>
      </c>
      <c r="V1632" s="266">
        <v>65812</v>
      </c>
      <c r="W1632" s="267">
        <v>0.628360831041858</v>
      </c>
      <c r="X1632" s="267">
        <v>0.590935169248422</v>
      </c>
      <c r="Y1632" s="268">
        <v>0.47229381443299</v>
      </c>
      <c r="Z1632" s="268">
        <v>0.487127916331456</v>
      </c>
      <c r="AA1632" s="295">
        <v>0.118641354815433</v>
      </c>
      <c r="AB1632" s="264">
        <v>22444</v>
      </c>
      <c r="AC1632" s="264">
        <v>13316</v>
      </c>
      <c r="AD1632" s="264">
        <v>24596</v>
      </c>
      <c r="AE1632" s="264">
        <v>14694</v>
      </c>
      <c r="AF1632" s="268">
        <v>0.593298877205489</v>
      </c>
      <c r="AG1632" s="268">
        <v>0.597414213693284</v>
      </c>
      <c r="AH1632" s="295">
        <v>-0.00411533648779427</v>
      </c>
    </row>
    <row r="1633" spans="1:34">
      <c r="A1633" s="315" t="s">
        <v>2706</v>
      </c>
      <c r="B1633" s="321" t="s">
        <v>3374</v>
      </c>
      <c r="C1633" s="293" t="s">
        <v>3053</v>
      </c>
      <c r="D1633" s="321" t="s">
        <v>3054</v>
      </c>
      <c r="E1633" s="263">
        <v>0</v>
      </c>
      <c r="F1633" s="263">
        <v>0</v>
      </c>
      <c r="G1633" s="263">
        <v>0</v>
      </c>
      <c r="H1633" s="264">
        <v>0</v>
      </c>
      <c r="I1633" s="264">
        <v>0</v>
      </c>
      <c r="J1633" s="264">
        <v>0</v>
      </c>
      <c r="K1633" s="264">
        <v>0</v>
      </c>
      <c r="L1633" s="264">
        <v>0</v>
      </c>
      <c r="M1633" s="264">
        <v>0</v>
      </c>
      <c r="N1633" s="267">
        <v>0</v>
      </c>
      <c r="O1633" s="266">
        <v>0</v>
      </c>
      <c r="P1633" s="294">
        <v>0.9</v>
      </c>
      <c r="Q1633" s="267">
        <v>0</v>
      </c>
      <c r="R1633" s="267">
        <v>0</v>
      </c>
      <c r="S1633" s="267">
        <v>0</v>
      </c>
      <c r="T1633" s="295">
        <v>0</v>
      </c>
      <c r="U1633" s="266">
        <v>6</v>
      </c>
      <c r="V1633" s="266">
        <v>6</v>
      </c>
      <c r="W1633" s="267">
        <v>1</v>
      </c>
      <c r="X1633" s="267">
        <v>0</v>
      </c>
      <c r="Y1633" s="268">
        <v>0</v>
      </c>
      <c r="Z1633" s="268">
        <v>0</v>
      </c>
      <c r="AA1633" s="295">
        <v>0</v>
      </c>
      <c r="AB1633" s="264">
        <v>0</v>
      </c>
      <c r="AC1633" s="264">
        <v>0</v>
      </c>
      <c r="AD1633" s="264">
        <v>4</v>
      </c>
      <c r="AE1633" s="264">
        <v>4</v>
      </c>
      <c r="AF1633" s="268">
        <v>0</v>
      </c>
      <c r="AG1633" s="268">
        <v>1</v>
      </c>
      <c r="AH1633" s="295">
        <v>-1</v>
      </c>
    </row>
    <row r="1634" spans="1:34">
      <c r="A1634" s="315" t="s">
        <v>2706</v>
      </c>
      <c r="B1634" s="321" t="s">
        <v>3374</v>
      </c>
      <c r="C1634" s="293" t="s">
        <v>3055</v>
      </c>
      <c r="D1634" s="321" t="s">
        <v>3056</v>
      </c>
      <c r="E1634" s="263">
        <v>1</v>
      </c>
      <c r="F1634" s="263">
        <v>0</v>
      </c>
      <c r="G1634" s="263">
        <v>0</v>
      </c>
      <c r="H1634" s="264">
        <v>0</v>
      </c>
      <c r="I1634" s="264">
        <v>0</v>
      </c>
      <c r="J1634" s="264">
        <v>0</v>
      </c>
      <c r="K1634" s="264">
        <v>2</v>
      </c>
      <c r="L1634" s="264">
        <v>0</v>
      </c>
      <c r="M1634" s="264">
        <v>2</v>
      </c>
      <c r="N1634" s="267">
        <v>0</v>
      </c>
      <c r="O1634" s="266">
        <v>0</v>
      </c>
      <c r="P1634" s="294">
        <v>0.9</v>
      </c>
      <c r="Q1634" s="267">
        <v>0</v>
      </c>
      <c r="R1634" s="267">
        <v>0</v>
      </c>
      <c r="S1634" s="267">
        <v>0</v>
      </c>
      <c r="T1634" s="295">
        <v>0</v>
      </c>
      <c r="U1634" s="266">
        <v>9</v>
      </c>
      <c r="V1634" s="266">
        <v>8</v>
      </c>
      <c r="W1634" s="267">
        <v>0.888888888888889</v>
      </c>
      <c r="X1634" s="267">
        <v>0</v>
      </c>
      <c r="Y1634" s="268">
        <v>0</v>
      </c>
      <c r="Z1634" s="268">
        <v>1</v>
      </c>
      <c r="AA1634" s="295">
        <v>0</v>
      </c>
      <c r="AB1634" s="264">
        <v>3</v>
      </c>
      <c r="AC1634" s="264">
        <v>2</v>
      </c>
      <c r="AD1634" s="264">
        <v>5</v>
      </c>
      <c r="AE1634" s="264">
        <v>5</v>
      </c>
      <c r="AF1634" s="268">
        <v>0.666666666666667</v>
      </c>
      <c r="AG1634" s="268">
        <v>1</v>
      </c>
      <c r="AH1634" s="295">
        <v>-0.333333333333333</v>
      </c>
    </row>
    <row r="1635" spans="1:34">
      <c r="A1635" s="315" t="s">
        <v>2706</v>
      </c>
      <c r="B1635" s="321" t="s">
        <v>3373</v>
      </c>
      <c r="C1635" s="293" t="s">
        <v>3057</v>
      </c>
      <c r="D1635" s="321" t="s">
        <v>3058</v>
      </c>
      <c r="E1635" s="263">
        <v>0</v>
      </c>
      <c r="F1635" s="263">
        <v>0</v>
      </c>
      <c r="G1635" s="263">
        <v>0</v>
      </c>
      <c r="H1635" s="264">
        <v>0</v>
      </c>
      <c r="I1635" s="264">
        <v>0</v>
      </c>
      <c r="J1635" s="264">
        <v>0</v>
      </c>
      <c r="K1635" s="264">
        <v>0</v>
      </c>
      <c r="L1635" s="264">
        <v>0</v>
      </c>
      <c r="M1635" s="264">
        <v>0</v>
      </c>
      <c r="N1635" s="267">
        <v>0</v>
      </c>
      <c r="O1635" s="266">
        <v>0</v>
      </c>
      <c r="P1635" s="294">
        <v>0.9</v>
      </c>
      <c r="Q1635" s="267">
        <v>0</v>
      </c>
      <c r="R1635" s="267">
        <v>0</v>
      </c>
      <c r="S1635" s="267">
        <v>0</v>
      </c>
      <c r="T1635" s="295">
        <v>0</v>
      </c>
      <c r="U1635" s="266">
        <v>3</v>
      </c>
      <c r="V1635" s="266">
        <v>3</v>
      </c>
      <c r="W1635" s="267">
        <v>1</v>
      </c>
      <c r="X1635" s="267">
        <v>0</v>
      </c>
      <c r="Y1635" s="268">
        <v>0</v>
      </c>
      <c r="Z1635" s="268">
        <v>0</v>
      </c>
      <c r="AA1635" s="295">
        <v>0</v>
      </c>
      <c r="AB1635" s="264">
        <v>0</v>
      </c>
      <c r="AC1635" s="264">
        <v>0</v>
      </c>
      <c r="AD1635" s="264">
        <v>2</v>
      </c>
      <c r="AE1635" s="264">
        <v>2</v>
      </c>
      <c r="AF1635" s="268">
        <v>0</v>
      </c>
      <c r="AG1635" s="268">
        <v>1</v>
      </c>
      <c r="AH1635" s="295">
        <v>-1</v>
      </c>
    </row>
    <row r="1636" spans="1:34">
      <c r="A1636" s="315" t="s">
        <v>2706</v>
      </c>
      <c r="B1636" s="321" t="s">
        <v>3373</v>
      </c>
      <c r="C1636" s="293" t="s">
        <v>3059</v>
      </c>
      <c r="D1636" s="321" t="s">
        <v>3060</v>
      </c>
      <c r="E1636" s="263">
        <v>0</v>
      </c>
      <c r="F1636" s="263">
        <v>0</v>
      </c>
      <c r="G1636" s="263">
        <v>0</v>
      </c>
      <c r="H1636" s="264">
        <v>0</v>
      </c>
      <c r="I1636" s="264">
        <v>0</v>
      </c>
      <c r="J1636" s="264">
        <v>0</v>
      </c>
      <c r="K1636" s="264">
        <v>0</v>
      </c>
      <c r="L1636" s="264">
        <v>0</v>
      </c>
      <c r="M1636" s="264">
        <v>0</v>
      </c>
      <c r="N1636" s="267">
        <v>0</v>
      </c>
      <c r="O1636" s="266">
        <v>0</v>
      </c>
      <c r="P1636" s="294">
        <v>0.9</v>
      </c>
      <c r="Q1636" s="267">
        <v>0</v>
      </c>
      <c r="R1636" s="267">
        <v>0</v>
      </c>
      <c r="S1636" s="267">
        <v>0</v>
      </c>
      <c r="T1636" s="295">
        <v>0</v>
      </c>
      <c r="U1636" s="266">
        <v>0</v>
      </c>
      <c r="V1636" s="266">
        <v>0</v>
      </c>
      <c r="W1636" s="267">
        <v>0</v>
      </c>
      <c r="X1636" s="267">
        <v>0</v>
      </c>
      <c r="Y1636" s="268">
        <v>0</v>
      </c>
      <c r="Z1636" s="268">
        <v>0</v>
      </c>
      <c r="AA1636" s="295">
        <v>0</v>
      </c>
      <c r="AB1636" s="264">
        <v>0</v>
      </c>
      <c r="AC1636" s="264">
        <v>0</v>
      </c>
      <c r="AD1636" s="264">
        <v>0</v>
      </c>
      <c r="AE1636" s="264">
        <v>0</v>
      </c>
      <c r="AF1636" s="268">
        <v>0</v>
      </c>
      <c r="AG1636" s="268">
        <v>0</v>
      </c>
      <c r="AH1636" s="295">
        <v>0</v>
      </c>
    </row>
    <row r="1637" spans="1:34">
      <c r="A1637" s="315" t="s">
        <v>2706</v>
      </c>
      <c r="B1637" s="321" t="s">
        <v>3373</v>
      </c>
      <c r="C1637" s="293" t="s">
        <v>3061</v>
      </c>
      <c r="D1637" s="321" t="s">
        <v>3062</v>
      </c>
      <c r="E1637" s="263">
        <v>3438</v>
      </c>
      <c r="F1637" s="263">
        <v>3132</v>
      </c>
      <c r="G1637" s="263">
        <v>3297</v>
      </c>
      <c r="H1637" s="264">
        <v>2551</v>
      </c>
      <c r="I1637" s="264">
        <v>2103</v>
      </c>
      <c r="J1637" s="264">
        <v>2466</v>
      </c>
      <c r="K1637" s="264">
        <v>3145</v>
      </c>
      <c r="L1637" s="264">
        <v>2939</v>
      </c>
      <c r="M1637" s="264">
        <v>3071</v>
      </c>
      <c r="N1637" s="267">
        <v>0.93614176441477</v>
      </c>
      <c r="O1637" s="266">
        <v>107822</v>
      </c>
      <c r="P1637" s="294">
        <v>0.9</v>
      </c>
      <c r="Q1637" s="267">
        <v>0.910994764397906</v>
      </c>
      <c r="R1637" s="267">
        <v>0.824382595060761</v>
      </c>
      <c r="S1637" s="267">
        <v>0.93449920508744</v>
      </c>
      <c r="T1637" s="295">
        <v>0.0866121693371452</v>
      </c>
      <c r="U1637" s="266">
        <v>115177</v>
      </c>
      <c r="V1637" s="266">
        <v>111683</v>
      </c>
      <c r="W1637" s="267">
        <v>0.969664082238641</v>
      </c>
      <c r="X1637" s="267">
        <v>0.958987783595113</v>
      </c>
      <c r="Y1637" s="268">
        <v>0.966679733437868</v>
      </c>
      <c r="Z1637" s="268">
        <v>0.976470588235294</v>
      </c>
      <c r="AA1637" s="295">
        <v>-0.00769194984275412</v>
      </c>
      <c r="AB1637" s="264">
        <v>23797</v>
      </c>
      <c r="AC1637" s="264">
        <v>23053</v>
      </c>
      <c r="AD1637" s="264">
        <v>27690</v>
      </c>
      <c r="AE1637" s="264">
        <v>26791</v>
      </c>
      <c r="AF1637" s="268">
        <v>0.968735554901878</v>
      </c>
      <c r="AG1637" s="268">
        <v>0.967533405561575</v>
      </c>
      <c r="AH1637" s="295">
        <v>0.00120214934030383</v>
      </c>
    </row>
    <row r="1638" spans="1:34">
      <c r="A1638" s="315" t="s">
        <v>2706</v>
      </c>
      <c r="B1638" s="321" t="s">
        <v>3373</v>
      </c>
      <c r="C1638" s="293" t="s">
        <v>3063</v>
      </c>
      <c r="D1638" s="321" t="s">
        <v>3064</v>
      </c>
      <c r="E1638" s="263">
        <v>0</v>
      </c>
      <c r="F1638" s="263">
        <v>0</v>
      </c>
      <c r="G1638" s="263">
        <v>0</v>
      </c>
      <c r="H1638" s="264">
        <v>0</v>
      </c>
      <c r="I1638" s="264">
        <v>0</v>
      </c>
      <c r="J1638" s="264">
        <v>0</v>
      </c>
      <c r="K1638" s="264">
        <v>0</v>
      </c>
      <c r="L1638" s="264">
        <v>0</v>
      </c>
      <c r="M1638" s="264">
        <v>0</v>
      </c>
      <c r="N1638" s="267">
        <v>0</v>
      </c>
      <c r="O1638" s="266">
        <v>0</v>
      </c>
      <c r="P1638" s="294">
        <v>0.9</v>
      </c>
      <c r="Q1638" s="267">
        <v>0</v>
      </c>
      <c r="R1638" s="267">
        <v>0</v>
      </c>
      <c r="S1638" s="267">
        <v>0</v>
      </c>
      <c r="T1638" s="295">
        <v>0</v>
      </c>
      <c r="U1638" s="266">
        <v>0</v>
      </c>
      <c r="V1638" s="266">
        <v>0</v>
      </c>
      <c r="W1638" s="267">
        <v>0</v>
      </c>
      <c r="X1638" s="267">
        <v>0</v>
      </c>
      <c r="Y1638" s="268">
        <v>0</v>
      </c>
      <c r="Z1638" s="268">
        <v>0</v>
      </c>
      <c r="AA1638" s="295">
        <v>0</v>
      </c>
      <c r="AB1638" s="264">
        <v>0</v>
      </c>
      <c r="AC1638" s="264">
        <v>0</v>
      </c>
      <c r="AD1638" s="264">
        <v>0</v>
      </c>
      <c r="AE1638" s="264">
        <v>0</v>
      </c>
      <c r="AF1638" s="268">
        <v>0</v>
      </c>
      <c r="AG1638" s="268">
        <v>0</v>
      </c>
      <c r="AH1638" s="295">
        <v>0</v>
      </c>
    </row>
    <row r="1639" spans="1:34">
      <c r="A1639" s="315" t="s">
        <v>2706</v>
      </c>
      <c r="B1639" s="321" t="s">
        <v>3373</v>
      </c>
      <c r="C1639" s="293" t="s">
        <v>3065</v>
      </c>
      <c r="D1639" s="321" t="s">
        <v>3066</v>
      </c>
      <c r="E1639" s="263">
        <v>4636</v>
      </c>
      <c r="F1639" s="263">
        <v>4570</v>
      </c>
      <c r="G1639" s="263">
        <v>3749</v>
      </c>
      <c r="H1639" s="264">
        <v>3477</v>
      </c>
      <c r="I1639" s="264">
        <v>3428</v>
      </c>
      <c r="J1639" s="264">
        <v>2769</v>
      </c>
      <c r="K1639" s="264">
        <v>4066</v>
      </c>
      <c r="L1639" s="264">
        <v>4043</v>
      </c>
      <c r="M1639" s="264">
        <v>2993</v>
      </c>
      <c r="N1639" s="267">
        <v>0.989822934559403</v>
      </c>
      <c r="O1639" s="266">
        <v>153282</v>
      </c>
      <c r="P1639" s="294">
        <v>0.9</v>
      </c>
      <c r="Q1639" s="267">
        <v>0.985763589301122</v>
      </c>
      <c r="R1639" s="267">
        <v>0.985907391429393</v>
      </c>
      <c r="S1639" s="267">
        <v>0.994343334972946</v>
      </c>
      <c r="T1639" s="295">
        <v>-0.000143802128271586</v>
      </c>
      <c r="U1639" s="266">
        <v>154858</v>
      </c>
      <c r="V1639" s="266">
        <v>125050</v>
      </c>
      <c r="W1639" s="267">
        <v>0.807513980549923</v>
      </c>
      <c r="X1639" s="267">
        <v>0.808671268334771</v>
      </c>
      <c r="Y1639" s="268">
        <v>0.796376186367558</v>
      </c>
      <c r="Z1639" s="268">
        <v>0.736104279390064</v>
      </c>
      <c r="AA1639" s="295">
        <v>0.0122950819672131</v>
      </c>
      <c r="AB1639" s="264">
        <v>32041</v>
      </c>
      <c r="AC1639" s="264">
        <v>26273</v>
      </c>
      <c r="AD1639" s="264">
        <v>35950</v>
      </c>
      <c r="AE1639" s="264">
        <v>28384</v>
      </c>
      <c r="AF1639" s="268">
        <v>0.819980649792453</v>
      </c>
      <c r="AG1639" s="268">
        <v>0.789541029207232</v>
      </c>
      <c r="AH1639" s="295">
        <v>0.0304396205852212</v>
      </c>
    </row>
    <row r="1640" spans="1:34">
      <c r="A1640" s="315" t="s">
        <v>2706</v>
      </c>
      <c r="B1640" s="321" t="s">
        <v>3371</v>
      </c>
      <c r="C1640" s="293" t="s">
        <v>3067</v>
      </c>
      <c r="D1640" s="321" t="s">
        <v>3068</v>
      </c>
      <c r="E1640" s="263">
        <v>2234</v>
      </c>
      <c r="F1640" s="263">
        <v>2207</v>
      </c>
      <c r="G1640" s="263">
        <v>1615</v>
      </c>
      <c r="H1640" s="264">
        <v>2461</v>
      </c>
      <c r="I1640" s="264">
        <v>2427</v>
      </c>
      <c r="J1640" s="264">
        <v>1807</v>
      </c>
      <c r="K1640" s="264">
        <v>1892</v>
      </c>
      <c r="L1640" s="264">
        <v>1875</v>
      </c>
      <c r="M1640" s="264">
        <v>1397</v>
      </c>
      <c r="N1640" s="267">
        <v>0.97250481981314</v>
      </c>
      <c r="O1640" s="266">
        <v>65576</v>
      </c>
      <c r="P1640" s="294">
        <v>0.9</v>
      </c>
      <c r="Q1640" s="267">
        <v>0.987914055505819</v>
      </c>
      <c r="R1640" s="267">
        <v>0.986184477854531</v>
      </c>
      <c r="S1640" s="267">
        <v>0.991014799154334</v>
      </c>
      <c r="T1640" s="295">
        <v>0.00172957765128845</v>
      </c>
      <c r="U1640" s="266">
        <v>67430</v>
      </c>
      <c r="V1640" s="266">
        <v>45084</v>
      </c>
      <c r="W1640" s="267">
        <v>0.668604478718671</v>
      </c>
      <c r="X1640" s="267">
        <v>0.722918531781558</v>
      </c>
      <c r="Y1640" s="268">
        <v>0.734254368143031</v>
      </c>
      <c r="Z1640" s="268">
        <v>0.738372093023256</v>
      </c>
      <c r="AA1640" s="295">
        <v>-0.0113358363614735</v>
      </c>
      <c r="AB1640" s="264">
        <v>14745</v>
      </c>
      <c r="AC1640" s="264">
        <v>10577</v>
      </c>
      <c r="AD1640" s="264">
        <v>15324</v>
      </c>
      <c r="AE1640" s="264">
        <v>9756</v>
      </c>
      <c r="AF1640" s="268">
        <v>0.717327907765344</v>
      </c>
      <c r="AG1640" s="268">
        <v>0.63664839467502</v>
      </c>
      <c r="AH1640" s="295">
        <v>0.0806795130903246</v>
      </c>
    </row>
    <row r="1641" spans="1:34">
      <c r="A1641" s="315" t="s">
        <v>2706</v>
      </c>
      <c r="B1641" s="321" t="s">
        <v>3371</v>
      </c>
      <c r="C1641" s="293" t="s">
        <v>3069</v>
      </c>
      <c r="D1641" s="321" t="s">
        <v>3070</v>
      </c>
      <c r="E1641" s="263">
        <v>1</v>
      </c>
      <c r="F1641" s="263">
        <v>0</v>
      </c>
      <c r="G1641" s="263">
        <v>0</v>
      </c>
      <c r="H1641" s="264">
        <v>0</v>
      </c>
      <c r="I1641" s="264">
        <v>0</v>
      </c>
      <c r="J1641" s="264">
        <v>0</v>
      </c>
      <c r="K1641" s="264">
        <v>0</v>
      </c>
      <c r="L1641" s="264">
        <v>0</v>
      </c>
      <c r="M1641" s="264">
        <v>0</v>
      </c>
      <c r="N1641" s="267">
        <v>0</v>
      </c>
      <c r="O1641" s="266">
        <v>0</v>
      </c>
      <c r="P1641" s="294">
        <v>0.9</v>
      </c>
      <c r="Q1641" s="267">
        <v>0</v>
      </c>
      <c r="R1641" s="267">
        <v>0</v>
      </c>
      <c r="S1641" s="267">
        <v>0</v>
      </c>
      <c r="T1641" s="295">
        <v>0</v>
      </c>
      <c r="U1641" s="266">
        <v>2</v>
      </c>
      <c r="V1641" s="266">
        <v>0</v>
      </c>
      <c r="W1641" s="267">
        <v>0</v>
      </c>
      <c r="X1641" s="267">
        <v>0</v>
      </c>
      <c r="Y1641" s="268">
        <v>0</v>
      </c>
      <c r="Z1641" s="268">
        <v>0</v>
      </c>
      <c r="AA1641" s="295">
        <v>0</v>
      </c>
      <c r="AB1641" s="264">
        <v>1</v>
      </c>
      <c r="AC1641" s="264">
        <v>0</v>
      </c>
      <c r="AD1641" s="264">
        <v>0</v>
      </c>
      <c r="AE1641" s="264">
        <v>0</v>
      </c>
      <c r="AF1641" s="268">
        <v>0</v>
      </c>
      <c r="AG1641" s="268">
        <v>0</v>
      </c>
      <c r="AH1641" s="295">
        <v>0</v>
      </c>
    </row>
    <row r="1642" spans="1:34">
      <c r="A1642" s="315" t="s">
        <v>2706</v>
      </c>
      <c r="B1642" s="321" t="s">
        <v>3371</v>
      </c>
      <c r="C1642" s="293" t="s">
        <v>3071</v>
      </c>
      <c r="D1642" s="321" t="s">
        <v>3072</v>
      </c>
      <c r="E1642" s="263">
        <v>3</v>
      </c>
      <c r="F1642" s="263">
        <v>0</v>
      </c>
      <c r="G1642" s="263">
        <v>3</v>
      </c>
      <c r="H1642" s="264">
        <v>1</v>
      </c>
      <c r="I1642" s="264">
        <v>0</v>
      </c>
      <c r="J1642" s="264">
        <v>1</v>
      </c>
      <c r="K1642" s="264">
        <v>3</v>
      </c>
      <c r="L1642" s="264">
        <v>0</v>
      </c>
      <c r="M1642" s="264">
        <v>3</v>
      </c>
      <c r="N1642" s="267">
        <v>0.0416666666666667</v>
      </c>
      <c r="O1642" s="266">
        <v>1</v>
      </c>
      <c r="P1642" s="294">
        <v>0.9</v>
      </c>
      <c r="Q1642" s="267">
        <v>0</v>
      </c>
      <c r="R1642" s="267">
        <v>0</v>
      </c>
      <c r="S1642" s="267">
        <v>0</v>
      </c>
      <c r="T1642" s="295">
        <v>0</v>
      </c>
      <c r="U1642" s="266">
        <v>24</v>
      </c>
      <c r="V1642" s="266">
        <v>23</v>
      </c>
      <c r="W1642" s="267">
        <v>0.958333333333333</v>
      </c>
      <c r="X1642" s="267">
        <v>1</v>
      </c>
      <c r="Y1642" s="268">
        <v>1</v>
      </c>
      <c r="Z1642" s="268">
        <v>1</v>
      </c>
      <c r="AA1642" s="295">
        <v>0</v>
      </c>
      <c r="AB1642" s="264">
        <v>12</v>
      </c>
      <c r="AC1642" s="264">
        <v>12</v>
      </c>
      <c r="AD1642" s="264">
        <v>2</v>
      </c>
      <c r="AE1642" s="264">
        <v>2</v>
      </c>
      <c r="AF1642" s="268">
        <v>1</v>
      </c>
      <c r="AG1642" s="268">
        <v>1</v>
      </c>
      <c r="AH1642" s="295">
        <v>0</v>
      </c>
    </row>
    <row r="1643" spans="1:34">
      <c r="A1643" s="315" t="s">
        <v>2706</v>
      </c>
      <c r="B1643" s="321" t="s">
        <v>3371</v>
      </c>
      <c r="C1643" s="293" t="s">
        <v>3073</v>
      </c>
      <c r="D1643" s="321" t="s">
        <v>3074</v>
      </c>
      <c r="E1643" s="263">
        <v>1369</v>
      </c>
      <c r="F1643" s="263">
        <v>1285</v>
      </c>
      <c r="G1643" s="263">
        <v>1149</v>
      </c>
      <c r="H1643" s="264">
        <v>1637</v>
      </c>
      <c r="I1643" s="264">
        <v>1535</v>
      </c>
      <c r="J1643" s="264">
        <v>1403</v>
      </c>
      <c r="K1643" s="264">
        <v>1222</v>
      </c>
      <c r="L1643" s="264">
        <v>1193</v>
      </c>
      <c r="M1643" s="264">
        <v>1042</v>
      </c>
      <c r="N1643" s="267">
        <v>0.970047809794547</v>
      </c>
      <c r="O1643" s="266">
        <v>37536</v>
      </c>
      <c r="P1643" s="294">
        <v>0.9</v>
      </c>
      <c r="Q1643" s="267">
        <v>0.938641344046749</v>
      </c>
      <c r="R1643" s="267">
        <v>0.937690897984117</v>
      </c>
      <c r="S1643" s="267">
        <v>0.976268412438625</v>
      </c>
      <c r="T1643" s="295">
        <v>0.000950446062632171</v>
      </c>
      <c r="U1643" s="266">
        <v>38695</v>
      </c>
      <c r="V1643" s="266">
        <v>33745</v>
      </c>
      <c r="W1643" s="267">
        <v>0.872076495671275</v>
      </c>
      <c r="X1643" s="267">
        <v>0.839298758217677</v>
      </c>
      <c r="Y1643" s="268">
        <v>0.857055589492975</v>
      </c>
      <c r="Z1643" s="268">
        <v>0.852700490998363</v>
      </c>
      <c r="AA1643" s="295">
        <v>-0.0177568312752978</v>
      </c>
      <c r="AB1643" s="264">
        <v>9008</v>
      </c>
      <c r="AC1643" s="264">
        <v>7684</v>
      </c>
      <c r="AD1643" s="264">
        <v>9637</v>
      </c>
      <c r="AE1643" s="264">
        <v>8482</v>
      </c>
      <c r="AF1643" s="268">
        <v>0.853019538188277</v>
      </c>
      <c r="AG1643" s="268">
        <v>0.880149424094635</v>
      </c>
      <c r="AH1643" s="295">
        <v>-0.0271298859063581</v>
      </c>
    </row>
    <row r="1644" spans="1:34">
      <c r="A1644" s="315" t="s">
        <v>2706</v>
      </c>
      <c r="B1644" s="321" t="s">
        <v>3371</v>
      </c>
      <c r="C1644" s="293" t="s">
        <v>3075</v>
      </c>
      <c r="D1644" s="321" t="s">
        <v>3076</v>
      </c>
      <c r="E1644" s="263">
        <v>1</v>
      </c>
      <c r="F1644" s="263">
        <v>0</v>
      </c>
      <c r="G1644" s="263">
        <v>1</v>
      </c>
      <c r="H1644" s="264">
        <v>3</v>
      </c>
      <c r="I1644" s="264">
        <v>0</v>
      </c>
      <c r="J1644" s="264">
        <v>1</v>
      </c>
      <c r="K1644" s="264">
        <v>5</v>
      </c>
      <c r="L1644" s="264">
        <v>0</v>
      </c>
      <c r="M1644" s="264">
        <v>3</v>
      </c>
      <c r="N1644" s="267">
        <v>0</v>
      </c>
      <c r="O1644" s="266">
        <v>0</v>
      </c>
      <c r="P1644" s="294">
        <v>0.9</v>
      </c>
      <c r="Q1644" s="267">
        <v>0</v>
      </c>
      <c r="R1644" s="267">
        <v>0</v>
      </c>
      <c r="S1644" s="267">
        <v>0</v>
      </c>
      <c r="T1644" s="295">
        <v>0</v>
      </c>
      <c r="U1644" s="266">
        <v>28</v>
      </c>
      <c r="V1644" s="266">
        <v>23</v>
      </c>
      <c r="W1644" s="267">
        <v>0.821428571428571</v>
      </c>
      <c r="X1644" s="267">
        <v>1</v>
      </c>
      <c r="Y1644" s="268">
        <v>0.333333333333333</v>
      </c>
      <c r="Z1644" s="268">
        <v>0.6</v>
      </c>
      <c r="AA1644" s="295">
        <v>0.666666666666667</v>
      </c>
      <c r="AB1644" s="264">
        <v>16</v>
      </c>
      <c r="AC1644" s="264">
        <v>11</v>
      </c>
      <c r="AD1644" s="264">
        <v>1</v>
      </c>
      <c r="AE1644" s="264">
        <v>1</v>
      </c>
      <c r="AF1644" s="268">
        <v>0.6875</v>
      </c>
      <c r="AG1644" s="268">
        <v>1</v>
      </c>
      <c r="AH1644" s="295">
        <v>-0.3125</v>
      </c>
    </row>
    <row r="1645" spans="1:34">
      <c r="A1645" s="315" t="s">
        <v>2706</v>
      </c>
      <c r="B1645" s="321" t="s">
        <v>3371</v>
      </c>
      <c r="C1645" s="293" t="s">
        <v>3077</v>
      </c>
      <c r="D1645" s="321" t="s">
        <v>3078</v>
      </c>
      <c r="E1645" s="263">
        <v>0</v>
      </c>
      <c r="F1645" s="263">
        <v>0</v>
      </c>
      <c r="G1645" s="263">
        <v>0</v>
      </c>
      <c r="H1645" s="264">
        <v>0</v>
      </c>
      <c r="I1645" s="264">
        <v>0</v>
      </c>
      <c r="J1645" s="264">
        <v>0</v>
      </c>
      <c r="K1645" s="264">
        <v>0</v>
      </c>
      <c r="L1645" s="264">
        <v>0</v>
      </c>
      <c r="M1645" s="264">
        <v>0</v>
      </c>
      <c r="N1645" s="267">
        <v>0</v>
      </c>
      <c r="O1645" s="266">
        <v>0</v>
      </c>
      <c r="P1645" s="294">
        <v>0.9</v>
      </c>
      <c r="Q1645" s="267">
        <v>0</v>
      </c>
      <c r="R1645" s="267">
        <v>0</v>
      </c>
      <c r="S1645" s="267">
        <v>0</v>
      </c>
      <c r="T1645" s="295">
        <v>0</v>
      </c>
      <c r="U1645" s="266">
        <v>3</v>
      </c>
      <c r="V1645" s="266">
        <v>3</v>
      </c>
      <c r="W1645" s="267">
        <v>1</v>
      </c>
      <c r="X1645" s="267">
        <v>0</v>
      </c>
      <c r="Y1645" s="268">
        <v>0</v>
      </c>
      <c r="Z1645" s="268">
        <v>0</v>
      </c>
      <c r="AA1645" s="295">
        <v>0</v>
      </c>
      <c r="AB1645" s="264">
        <v>1</v>
      </c>
      <c r="AC1645" s="264">
        <v>1</v>
      </c>
      <c r="AD1645" s="264">
        <v>1</v>
      </c>
      <c r="AE1645" s="264">
        <v>1</v>
      </c>
      <c r="AF1645" s="268">
        <v>1</v>
      </c>
      <c r="AG1645" s="268">
        <v>1</v>
      </c>
      <c r="AH1645" s="295">
        <v>0</v>
      </c>
    </row>
    <row r="1646" spans="1:34">
      <c r="A1646" s="315" t="s">
        <v>2706</v>
      </c>
      <c r="B1646" s="321" t="s">
        <v>3371</v>
      </c>
      <c r="C1646" s="293" t="s">
        <v>3079</v>
      </c>
      <c r="D1646" s="321" t="s">
        <v>3080</v>
      </c>
      <c r="E1646" s="263">
        <v>0</v>
      </c>
      <c r="F1646" s="263">
        <v>0</v>
      </c>
      <c r="G1646" s="263">
        <v>0</v>
      </c>
      <c r="H1646" s="264">
        <v>0</v>
      </c>
      <c r="I1646" s="264">
        <v>0</v>
      </c>
      <c r="J1646" s="264">
        <v>0</v>
      </c>
      <c r="K1646" s="264">
        <v>0</v>
      </c>
      <c r="L1646" s="264">
        <v>0</v>
      </c>
      <c r="M1646" s="264">
        <v>0</v>
      </c>
      <c r="N1646" s="267">
        <v>0</v>
      </c>
      <c r="O1646" s="266">
        <v>0</v>
      </c>
      <c r="P1646" s="294">
        <v>0.9</v>
      </c>
      <c r="Q1646" s="267">
        <v>0</v>
      </c>
      <c r="R1646" s="267">
        <v>0</v>
      </c>
      <c r="S1646" s="267">
        <v>0</v>
      </c>
      <c r="T1646" s="295">
        <v>0</v>
      </c>
      <c r="U1646" s="266">
        <v>2</v>
      </c>
      <c r="V1646" s="266">
        <v>2</v>
      </c>
      <c r="W1646" s="267">
        <v>1</v>
      </c>
      <c r="X1646" s="267">
        <v>0</v>
      </c>
      <c r="Y1646" s="268">
        <v>0</v>
      </c>
      <c r="Z1646" s="268">
        <v>0</v>
      </c>
      <c r="AA1646" s="295">
        <v>0</v>
      </c>
      <c r="AB1646" s="264">
        <v>0</v>
      </c>
      <c r="AC1646" s="264">
        <v>0</v>
      </c>
      <c r="AD1646" s="264">
        <v>0</v>
      </c>
      <c r="AE1646" s="264">
        <v>0</v>
      </c>
      <c r="AF1646" s="268">
        <v>0</v>
      </c>
      <c r="AG1646" s="268">
        <v>0</v>
      </c>
      <c r="AH1646" s="295">
        <v>0</v>
      </c>
    </row>
    <row r="1647" spans="1:34">
      <c r="A1647" s="315" t="s">
        <v>2706</v>
      </c>
      <c r="B1647" s="321" t="s">
        <v>3371</v>
      </c>
      <c r="C1647" s="293" t="s">
        <v>3081</v>
      </c>
      <c r="D1647" s="321" t="s">
        <v>3082</v>
      </c>
      <c r="E1647" s="263">
        <v>0</v>
      </c>
      <c r="F1647" s="263">
        <v>0</v>
      </c>
      <c r="G1647" s="263">
        <v>0</v>
      </c>
      <c r="H1647" s="264">
        <v>0</v>
      </c>
      <c r="I1647" s="264">
        <v>0</v>
      </c>
      <c r="J1647" s="264">
        <v>0</v>
      </c>
      <c r="K1647" s="264">
        <v>0</v>
      </c>
      <c r="L1647" s="264">
        <v>0</v>
      </c>
      <c r="M1647" s="264">
        <v>0</v>
      </c>
      <c r="N1647" s="267">
        <v>0</v>
      </c>
      <c r="O1647" s="266">
        <v>0</v>
      </c>
      <c r="P1647" s="294">
        <v>0.9</v>
      </c>
      <c r="Q1647" s="267">
        <v>0</v>
      </c>
      <c r="R1647" s="267">
        <v>0</v>
      </c>
      <c r="S1647" s="267">
        <v>0</v>
      </c>
      <c r="T1647" s="295">
        <v>0</v>
      </c>
      <c r="U1647" s="266">
        <v>5</v>
      </c>
      <c r="V1647" s="266">
        <v>3</v>
      </c>
      <c r="W1647" s="267">
        <v>0.6</v>
      </c>
      <c r="X1647" s="267">
        <v>0</v>
      </c>
      <c r="Y1647" s="268">
        <v>0</v>
      </c>
      <c r="Z1647" s="268">
        <v>0</v>
      </c>
      <c r="AA1647" s="295">
        <v>0</v>
      </c>
      <c r="AB1647" s="264">
        <v>0</v>
      </c>
      <c r="AC1647" s="264">
        <v>0</v>
      </c>
      <c r="AD1647" s="264">
        <v>0</v>
      </c>
      <c r="AE1647" s="264">
        <v>0</v>
      </c>
      <c r="AF1647" s="268">
        <v>0</v>
      </c>
      <c r="AG1647" s="268">
        <v>0</v>
      </c>
      <c r="AH1647" s="295">
        <v>0</v>
      </c>
    </row>
    <row r="1648" spans="1:34">
      <c r="A1648" s="315" t="s">
        <v>2706</v>
      </c>
      <c r="B1648" s="321" t="s">
        <v>3371</v>
      </c>
      <c r="C1648" s="293" t="s">
        <v>3083</v>
      </c>
      <c r="D1648" s="321" t="s">
        <v>3084</v>
      </c>
      <c r="E1648" s="263">
        <v>0</v>
      </c>
      <c r="F1648" s="263">
        <v>0</v>
      </c>
      <c r="G1648" s="263">
        <v>0</v>
      </c>
      <c r="H1648" s="264">
        <v>0</v>
      </c>
      <c r="I1648" s="264">
        <v>0</v>
      </c>
      <c r="J1648" s="264">
        <v>0</v>
      </c>
      <c r="K1648" s="264">
        <v>0</v>
      </c>
      <c r="L1648" s="264">
        <v>0</v>
      </c>
      <c r="M1648" s="264">
        <v>0</v>
      </c>
      <c r="N1648" s="267">
        <v>0</v>
      </c>
      <c r="O1648" s="266">
        <v>0</v>
      </c>
      <c r="P1648" s="294">
        <v>0.9</v>
      </c>
      <c r="Q1648" s="267">
        <v>0</v>
      </c>
      <c r="R1648" s="267">
        <v>0</v>
      </c>
      <c r="S1648" s="267">
        <v>0</v>
      </c>
      <c r="T1648" s="295">
        <v>0</v>
      </c>
      <c r="U1648" s="266">
        <v>0</v>
      </c>
      <c r="V1648" s="266">
        <v>0</v>
      </c>
      <c r="W1648" s="267">
        <v>0</v>
      </c>
      <c r="X1648" s="267">
        <v>0</v>
      </c>
      <c r="Y1648" s="268">
        <v>0</v>
      </c>
      <c r="Z1648" s="268">
        <v>0</v>
      </c>
      <c r="AA1648" s="295">
        <v>0</v>
      </c>
      <c r="AB1648" s="264">
        <v>0</v>
      </c>
      <c r="AC1648" s="264">
        <v>0</v>
      </c>
      <c r="AD1648" s="264">
        <v>0</v>
      </c>
      <c r="AE1648" s="264">
        <v>0</v>
      </c>
      <c r="AF1648" s="268">
        <v>0</v>
      </c>
      <c r="AG1648" s="268">
        <v>0</v>
      </c>
      <c r="AH1648" s="295">
        <v>0</v>
      </c>
    </row>
    <row r="1649" spans="1:34">
      <c r="A1649" s="315" t="s">
        <v>2706</v>
      </c>
      <c r="B1649" s="321" t="s">
        <v>3371</v>
      </c>
      <c r="C1649" s="293" t="s">
        <v>3085</v>
      </c>
      <c r="D1649" s="321" t="s">
        <v>3086</v>
      </c>
      <c r="E1649" s="263">
        <v>0</v>
      </c>
      <c r="F1649" s="263">
        <v>0</v>
      </c>
      <c r="G1649" s="263">
        <v>0</v>
      </c>
      <c r="H1649" s="264">
        <v>1</v>
      </c>
      <c r="I1649" s="264">
        <v>0</v>
      </c>
      <c r="J1649" s="264">
        <v>1</v>
      </c>
      <c r="K1649" s="264">
        <v>1</v>
      </c>
      <c r="L1649" s="264">
        <v>0</v>
      </c>
      <c r="M1649" s="264">
        <v>1</v>
      </c>
      <c r="N1649" s="267">
        <v>0</v>
      </c>
      <c r="O1649" s="266">
        <v>0</v>
      </c>
      <c r="P1649" s="294">
        <v>0.9</v>
      </c>
      <c r="Q1649" s="267">
        <v>0</v>
      </c>
      <c r="R1649" s="267">
        <v>0</v>
      </c>
      <c r="S1649" s="267">
        <v>0</v>
      </c>
      <c r="T1649" s="295">
        <v>0</v>
      </c>
      <c r="U1649" s="266">
        <v>7</v>
      </c>
      <c r="V1649" s="266">
        <v>7</v>
      </c>
      <c r="W1649" s="267">
        <v>1</v>
      </c>
      <c r="X1649" s="267">
        <v>0</v>
      </c>
      <c r="Y1649" s="268">
        <v>1</v>
      </c>
      <c r="Z1649" s="268">
        <v>1</v>
      </c>
      <c r="AA1649" s="295">
        <v>-1</v>
      </c>
      <c r="AB1649" s="264">
        <v>2</v>
      </c>
      <c r="AC1649" s="264">
        <v>2</v>
      </c>
      <c r="AD1649" s="264">
        <v>5</v>
      </c>
      <c r="AE1649" s="264">
        <v>5</v>
      </c>
      <c r="AF1649" s="268">
        <v>1</v>
      </c>
      <c r="AG1649" s="268">
        <v>1</v>
      </c>
      <c r="AH1649" s="295">
        <v>0</v>
      </c>
    </row>
    <row r="1650" spans="1:34">
      <c r="A1650" s="315" t="s">
        <v>2706</v>
      </c>
      <c r="B1650" s="321" t="s">
        <v>3371</v>
      </c>
      <c r="C1650" s="293" t="s">
        <v>3087</v>
      </c>
      <c r="D1650" s="321" t="s">
        <v>3088</v>
      </c>
      <c r="E1650" s="263">
        <v>5</v>
      </c>
      <c r="F1650" s="263">
        <v>0</v>
      </c>
      <c r="G1650" s="263">
        <v>0</v>
      </c>
      <c r="H1650" s="264">
        <v>4</v>
      </c>
      <c r="I1650" s="264">
        <v>0</v>
      </c>
      <c r="J1650" s="264">
        <v>0</v>
      </c>
      <c r="K1650" s="264">
        <v>0</v>
      </c>
      <c r="L1650" s="264">
        <v>0</v>
      </c>
      <c r="M1650" s="264">
        <v>0</v>
      </c>
      <c r="N1650" s="267">
        <v>0</v>
      </c>
      <c r="O1650" s="266">
        <v>0</v>
      </c>
      <c r="P1650" s="294">
        <v>0.9</v>
      </c>
      <c r="Q1650" s="267">
        <v>0</v>
      </c>
      <c r="R1650" s="267">
        <v>0</v>
      </c>
      <c r="S1650" s="267">
        <v>0</v>
      </c>
      <c r="T1650" s="295">
        <v>0</v>
      </c>
      <c r="U1650" s="266">
        <v>24</v>
      </c>
      <c r="V1650" s="266">
        <v>3</v>
      </c>
      <c r="W1650" s="267">
        <v>0.125</v>
      </c>
      <c r="X1650" s="267">
        <v>0</v>
      </c>
      <c r="Y1650" s="268">
        <v>0</v>
      </c>
      <c r="Z1650" s="268">
        <v>0</v>
      </c>
      <c r="AA1650" s="295">
        <v>0</v>
      </c>
      <c r="AB1650" s="264">
        <v>15</v>
      </c>
      <c r="AC1650" s="264">
        <v>1</v>
      </c>
      <c r="AD1650" s="264">
        <v>6</v>
      </c>
      <c r="AE1650" s="264">
        <v>1</v>
      </c>
      <c r="AF1650" s="268">
        <v>0.0666666666666667</v>
      </c>
      <c r="AG1650" s="268">
        <v>0.166666666666667</v>
      </c>
      <c r="AH1650" s="295">
        <v>-0.1</v>
      </c>
    </row>
    <row r="1651" spans="1:34">
      <c r="A1651" s="315" t="s">
        <v>2706</v>
      </c>
      <c r="B1651" s="321" t="s">
        <v>3371</v>
      </c>
      <c r="C1651" s="293" t="s">
        <v>3089</v>
      </c>
      <c r="D1651" s="321" t="s">
        <v>3090</v>
      </c>
      <c r="E1651" s="263">
        <v>0</v>
      </c>
      <c r="F1651" s="263">
        <v>0</v>
      </c>
      <c r="G1651" s="263">
        <v>0</v>
      </c>
      <c r="H1651" s="264">
        <v>0</v>
      </c>
      <c r="I1651" s="264">
        <v>0</v>
      </c>
      <c r="J1651" s="264">
        <v>0</v>
      </c>
      <c r="K1651" s="264">
        <v>0</v>
      </c>
      <c r="L1651" s="264">
        <v>0</v>
      </c>
      <c r="M1651" s="264">
        <v>0</v>
      </c>
      <c r="N1651" s="267">
        <v>0</v>
      </c>
      <c r="O1651" s="266">
        <v>0</v>
      </c>
      <c r="P1651" s="294">
        <v>0.9</v>
      </c>
      <c r="Q1651" s="267">
        <v>0</v>
      </c>
      <c r="R1651" s="267">
        <v>0</v>
      </c>
      <c r="S1651" s="267">
        <v>0</v>
      </c>
      <c r="T1651" s="295">
        <v>0</v>
      </c>
      <c r="U1651" s="266">
        <v>0</v>
      </c>
      <c r="V1651" s="266">
        <v>0</v>
      </c>
      <c r="W1651" s="267">
        <v>0</v>
      </c>
      <c r="X1651" s="267">
        <v>0</v>
      </c>
      <c r="Y1651" s="268">
        <v>0</v>
      </c>
      <c r="Z1651" s="268">
        <v>0</v>
      </c>
      <c r="AA1651" s="295">
        <v>0</v>
      </c>
      <c r="AB1651" s="264">
        <v>0</v>
      </c>
      <c r="AC1651" s="264">
        <v>0</v>
      </c>
      <c r="AD1651" s="264">
        <v>0</v>
      </c>
      <c r="AE1651" s="264">
        <v>0</v>
      </c>
      <c r="AF1651" s="268">
        <v>0</v>
      </c>
      <c r="AG1651" s="268">
        <v>0</v>
      </c>
      <c r="AH1651" s="295">
        <v>0</v>
      </c>
    </row>
    <row r="1652" spans="1:34">
      <c r="A1652" s="315" t="s">
        <v>2706</v>
      </c>
      <c r="B1652" s="321" t="s">
        <v>3371</v>
      </c>
      <c r="C1652" s="293" t="s">
        <v>3091</v>
      </c>
      <c r="D1652" s="321" t="s">
        <v>3092</v>
      </c>
      <c r="E1652" s="263">
        <v>1</v>
      </c>
      <c r="F1652" s="263">
        <v>0</v>
      </c>
      <c r="G1652" s="263">
        <v>1</v>
      </c>
      <c r="H1652" s="264">
        <v>0</v>
      </c>
      <c r="I1652" s="264">
        <v>0</v>
      </c>
      <c r="J1652" s="264">
        <v>0</v>
      </c>
      <c r="K1652" s="264">
        <v>0</v>
      </c>
      <c r="L1652" s="264">
        <v>0</v>
      </c>
      <c r="M1652" s="264">
        <v>0</v>
      </c>
      <c r="N1652" s="267">
        <v>0</v>
      </c>
      <c r="O1652" s="266">
        <v>0</v>
      </c>
      <c r="P1652" s="294">
        <v>0.9</v>
      </c>
      <c r="Q1652" s="267">
        <v>0</v>
      </c>
      <c r="R1652" s="267">
        <v>0</v>
      </c>
      <c r="S1652" s="267">
        <v>0</v>
      </c>
      <c r="T1652" s="295">
        <v>0</v>
      </c>
      <c r="U1652" s="266">
        <v>6</v>
      </c>
      <c r="V1652" s="266">
        <v>6</v>
      </c>
      <c r="W1652" s="267">
        <v>1</v>
      </c>
      <c r="X1652" s="267">
        <v>1</v>
      </c>
      <c r="Y1652" s="268">
        <v>0</v>
      </c>
      <c r="Z1652" s="268">
        <v>0</v>
      </c>
      <c r="AA1652" s="295">
        <v>1</v>
      </c>
      <c r="AB1652" s="264">
        <v>2</v>
      </c>
      <c r="AC1652" s="264">
        <v>2</v>
      </c>
      <c r="AD1652" s="264">
        <v>1</v>
      </c>
      <c r="AE1652" s="264">
        <v>1</v>
      </c>
      <c r="AF1652" s="268">
        <v>1</v>
      </c>
      <c r="AG1652" s="268">
        <v>1</v>
      </c>
      <c r="AH1652" s="295">
        <v>0</v>
      </c>
    </row>
    <row r="1653" spans="1:34">
      <c r="A1653" s="315" t="s">
        <v>2706</v>
      </c>
      <c r="B1653" s="321" t="s">
        <v>3371</v>
      </c>
      <c r="C1653" s="293" t="s">
        <v>3093</v>
      </c>
      <c r="D1653" s="321" t="s">
        <v>3094</v>
      </c>
      <c r="E1653" s="263">
        <v>2352</v>
      </c>
      <c r="F1653" s="263">
        <v>2281</v>
      </c>
      <c r="G1653" s="263">
        <v>1788</v>
      </c>
      <c r="H1653" s="264">
        <v>2600</v>
      </c>
      <c r="I1653" s="264">
        <v>2526</v>
      </c>
      <c r="J1653" s="264">
        <v>1907</v>
      </c>
      <c r="K1653" s="264">
        <v>1995</v>
      </c>
      <c r="L1653" s="264">
        <v>1937</v>
      </c>
      <c r="M1653" s="264">
        <v>1386</v>
      </c>
      <c r="N1653" s="267">
        <v>0.94334390441773</v>
      </c>
      <c r="O1653" s="266">
        <v>63954</v>
      </c>
      <c r="P1653" s="294">
        <v>0.9</v>
      </c>
      <c r="Q1653" s="267">
        <v>0.969812925170068</v>
      </c>
      <c r="R1653" s="267">
        <v>0.971538461538462</v>
      </c>
      <c r="S1653" s="267">
        <v>0.970927318295739</v>
      </c>
      <c r="T1653" s="295">
        <v>-0.00172553636839357</v>
      </c>
      <c r="U1653" s="266">
        <v>67795</v>
      </c>
      <c r="V1653" s="266">
        <v>46204</v>
      </c>
      <c r="W1653" s="267">
        <v>0.681525186223173</v>
      </c>
      <c r="X1653" s="267">
        <v>0.760204081632653</v>
      </c>
      <c r="Y1653" s="268">
        <v>0.733461538461538</v>
      </c>
      <c r="Z1653" s="268">
        <v>0.694736842105263</v>
      </c>
      <c r="AA1653" s="295">
        <v>0.0267425431711146</v>
      </c>
      <c r="AB1653" s="264">
        <v>14773</v>
      </c>
      <c r="AC1653" s="264">
        <v>10295</v>
      </c>
      <c r="AD1653" s="264">
        <v>15814</v>
      </c>
      <c r="AE1653" s="264">
        <v>11124</v>
      </c>
      <c r="AF1653" s="268">
        <v>0.696879442225682</v>
      </c>
      <c r="AG1653" s="268">
        <v>0.703427342860756</v>
      </c>
      <c r="AH1653" s="295">
        <v>-0.00654790063507427</v>
      </c>
    </row>
    <row r="1654" spans="1:34">
      <c r="A1654" s="315" t="s">
        <v>2706</v>
      </c>
      <c r="B1654" s="321" t="s">
        <v>3371</v>
      </c>
      <c r="C1654" s="293" t="s">
        <v>3095</v>
      </c>
      <c r="D1654" s="321" t="s">
        <v>3096</v>
      </c>
      <c r="E1654" s="263">
        <v>0</v>
      </c>
      <c r="F1654" s="263">
        <v>0</v>
      </c>
      <c r="G1654" s="263">
        <v>0</v>
      </c>
      <c r="H1654" s="264">
        <v>0</v>
      </c>
      <c r="I1654" s="264">
        <v>0</v>
      </c>
      <c r="J1654" s="264">
        <v>0</v>
      </c>
      <c r="K1654" s="264">
        <v>0</v>
      </c>
      <c r="L1654" s="264">
        <v>0</v>
      </c>
      <c r="M1654" s="264">
        <v>0</v>
      </c>
      <c r="N1654" s="267">
        <v>0</v>
      </c>
      <c r="O1654" s="266">
        <v>0</v>
      </c>
      <c r="P1654" s="294">
        <v>0.9</v>
      </c>
      <c r="Q1654" s="267">
        <v>0</v>
      </c>
      <c r="R1654" s="267">
        <v>0</v>
      </c>
      <c r="S1654" s="267">
        <v>0</v>
      </c>
      <c r="T1654" s="295">
        <v>0</v>
      </c>
      <c r="U1654" s="266">
        <v>3</v>
      </c>
      <c r="V1654" s="266">
        <v>2</v>
      </c>
      <c r="W1654" s="267">
        <v>0.666666666666667</v>
      </c>
      <c r="X1654" s="267">
        <v>0</v>
      </c>
      <c r="Y1654" s="268">
        <v>0</v>
      </c>
      <c r="Z1654" s="268">
        <v>0</v>
      </c>
      <c r="AA1654" s="295">
        <v>0</v>
      </c>
      <c r="AB1654" s="264">
        <v>0</v>
      </c>
      <c r="AC1654" s="264">
        <v>0</v>
      </c>
      <c r="AD1654" s="264">
        <v>1</v>
      </c>
      <c r="AE1654" s="264">
        <v>1</v>
      </c>
      <c r="AF1654" s="268">
        <v>0</v>
      </c>
      <c r="AG1654" s="268">
        <v>1</v>
      </c>
      <c r="AH1654" s="295">
        <v>-1</v>
      </c>
    </row>
    <row r="1655" spans="1:34">
      <c r="A1655" s="315" t="s">
        <v>2706</v>
      </c>
      <c r="B1655" s="321" t="s">
        <v>3371</v>
      </c>
      <c r="C1655" s="293" t="s">
        <v>3097</v>
      </c>
      <c r="D1655" s="321" t="s">
        <v>3098</v>
      </c>
      <c r="E1655" s="263">
        <v>0</v>
      </c>
      <c r="F1655" s="263">
        <v>0</v>
      </c>
      <c r="G1655" s="263">
        <v>0</v>
      </c>
      <c r="H1655" s="264">
        <v>0</v>
      </c>
      <c r="I1655" s="264">
        <v>0</v>
      </c>
      <c r="J1655" s="264">
        <v>0</v>
      </c>
      <c r="K1655" s="264">
        <v>0</v>
      </c>
      <c r="L1655" s="264">
        <v>0</v>
      </c>
      <c r="M1655" s="264">
        <v>0</v>
      </c>
      <c r="N1655" s="267">
        <v>0</v>
      </c>
      <c r="O1655" s="266">
        <v>0</v>
      </c>
      <c r="P1655" s="294">
        <v>0.9</v>
      </c>
      <c r="Q1655" s="267">
        <v>0</v>
      </c>
      <c r="R1655" s="267">
        <v>0</v>
      </c>
      <c r="S1655" s="267">
        <v>0</v>
      </c>
      <c r="T1655" s="295">
        <v>0</v>
      </c>
      <c r="U1655" s="266">
        <v>0</v>
      </c>
      <c r="V1655" s="266">
        <v>0</v>
      </c>
      <c r="W1655" s="267">
        <v>0</v>
      </c>
      <c r="X1655" s="267">
        <v>0</v>
      </c>
      <c r="Y1655" s="268">
        <v>0</v>
      </c>
      <c r="Z1655" s="268">
        <v>0</v>
      </c>
      <c r="AA1655" s="295">
        <v>0</v>
      </c>
      <c r="AB1655" s="264">
        <v>0</v>
      </c>
      <c r="AC1655" s="264">
        <v>0</v>
      </c>
      <c r="AD1655" s="264">
        <v>0</v>
      </c>
      <c r="AE1655" s="264">
        <v>0</v>
      </c>
      <c r="AF1655" s="268">
        <v>0</v>
      </c>
      <c r="AG1655" s="268">
        <v>0</v>
      </c>
      <c r="AH1655" s="295">
        <v>0</v>
      </c>
    </row>
    <row r="1656" spans="1:34">
      <c r="A1656" s="315" t="s">
        <v>2706</v>
      </c>
      <c r="B1656" s="321" t="s">
        <v>3371</v>
      </c>
      <c r="C1656" s="293" t="s">
        <v>3099</v>
      </c>
      <c r="D1656" s="321" t="s">
        <v>3100</v>
      </c>
      <c r="E1656" s="263">
        <v>0</v>
      </c>
      <c r="F1656" s="263">
        <v>0</v>
      </c>
      <c r="G1656" s="263">
        <v>0</v>
      </c>
      <c r="H1656" s="264">
        <v>0</v>
      </c>
      <c r="I1656" s="264">
        <v>0</v>
      </c>
      <c r="J1656" s="264">
        <v>0</v>
      </c>
      <c r="K1656" s="264">
        <v>0</v>
      </c>
      <c r="L1656" s="264">
        <v>0</v>
      </c>
      <c r="M1656" s="264">
        <v>0</v>
      </c>
      <c r="N1656" s="267">
        <v>0</v>
      </c>
      <c r="O1656" s="266">
        <v>0</v>
      </c>
      <c r="P1656" s="294">
        <v>0.9</v>
      </c>
      <c r="Q1656" s="267">
        <v>0</v>
      </c>
      <c r="R1656" s="267">
        <v>0</v>
      </c>
      <c r="S1656" s="267">
        <v>0</v>
      </c>
      <c r="T1656" s="295">
        <v>0</v>
      </c>
      <c r="U1656" s="266">
        <v>13</v>
      </c>
      <c r="V1656" s="266">
        <v>11</v>
      </c>
      <c r="W1656" s="267">
        <v>0.846153846153846</v>
      </c>
      <c r="X1656" s="267">
        <v>0</v>
      </c>
      <c r="Y1656" s="268">
        <v>0</v>
      </c>
      <c r="Z1656" s="268">
        <v>0</v>
      </c>
      <c r="AA1656" s="295">
        <v>0</v>
      </c>
      <c r="AB1656" s="264">
        <v>1</v>
      </c>
      <c r="AC1656" s="264">
        <v>1</v>
      </c>
      <c r="AD1656" s="264">
        <v>6</v>
      </c>
      <c r="AE1656" s="264">
        <v>4</v>
      </c>
      <c r="AF1656" s="268">
        <v>1</v>
      </c>
      <c r="AG1656" s="268">
        <v>0.666666666666667</v>
      </c>
      <c r="AH1656" s="295">
        <v>0.333333333333333</v>
      </c>
    </row>
    <row r="1657" spans="1:34">
      <c r="A1657" s="315" t="s">
        <v>2706</v>
      </c>
      <c r="B1657" s="321" t="s">
        <v>3371</v>
      </c>
      <c r="C1657" s="293" t="s">
        <v>3101</v>
      </c>
      <c r="D1657" s="321" t="s">
        <v>3102</v>
      </c>
      <c r="E1657" s="263">
        <v>2517</v>
      </c>
      <c r="F1657" s="263">
        <v>2060</v>
      </c>
      <c r="G1657" s="263">
        <v>2470</v>
      </c>
      <c r="H1657" s="264">
        <v>3132</v>
      </c>
      <c r="I1657" s="264">
        <v>3112</v>
      </c>
      <c r="J1657" s="264">
        <v>3089</v>
      </c>
      <c r="K1657" s="264">
        <v>3721</v>
      </c>
      <c r="L1657" s="264">
        <v>3679</v>
      </c>
      <c r="M1657" s="264">
        <v>3691</v>
      </c>
      <c r="N1657" s="267">
        <v>0.906574744806384</v>
      </c>
      <c r="O1657" s="266">
        <v>98493</v>
      </c>
      <c r="P1657" s="294">
        <v>0.9</v>
      </c>
      <c r="Q1657" s="267">
        <v>0.818434644417958</v>
      </c>
      <c r="R1657" s="267">
        <v>0.993614303959132</v>
      </c>
      <c r="S1657" s="267">
        <v>0.988712711636657</v>
      </c>
      <c r="T1657" s="295">
        <v>-0.175179659541174</v>
      </c>
      <c r="U1657" s="266">
        <v>108643</v>
      </c>
      <c r="V1657" s="266">
        <v>107638</v>
      </c>
      <c r="W1657" s="267">
        <v>0.990749519067036</v>
      </c>
      <c r="X1657" s="267">
        <v>0.981326976559396</v>
      </c>
      <c r="Y1657" s="268">
        <v>0.986270753512133</v>
      </c>
      <c r="Z1657" s="268">
        <v>0.991937651169041</v>
      </c>
      <c r="AA1657" s="295">
        <v>-0.00494377695273662</v>
      </c>
      <c r="AB1657" s="264">
        <v>22765</v>
      </c>
      <c r="AC1657" s="264">
        <v>22530</v>
      </c>
      <c r="AD1657" s="264">
        <v>26104</v>
      </c>
      <c r="AE1657" s="264">
        <v>25781</v>
      </c>
      <c r="AF1657" s="268">
        <v>0.989677135954316</v>
      </c>
      <c r="AG1657" s="268">
        <v>0.987626417407294</v>
      </c>
      <c r="AH1657" s="295">
        <v>0.00205071854702188</v>
      </c>
    </row>
    <row r="1658" spans="1:34">
      <c r="A1658" s="315" t="s">
        <v>2706</v>
      </c>
      <c r="B1658" s="321" t="s">
        <v>3371</v>
      </c>
      <c r="C1658" s="293" t="s">
        <v>3103</v>
      </c>
      <c r="D1658" s="321" t="s">
        <v>3104</v>
      </c>
      <c r="E1658" s="263">
        <v>1</v>
      </c>
      <c r="F1658" s="263">
        <v>0</v>
      </c>
      <c r="G1658" s="263">
        <v>0</v>
      </c>
      <c r="H1658" s="264">
        <v>1</v>
      </c>
      <c r="I1658" s="264">
        <v>0</v>
      </c>
      <c r="J1658" s="264">
        <v>1</v>
      </c>
      <c r="K1658" s="264">
        <v>0</v>
      </c>
      <c r="L1658" s="264">
        <v>0</v>
      </c>
      <c r="M1658" s="264">
        <v>0</v>
      </c>
      <c r="N1658" s="267">
        <v>0</v>
      </c>
      <c r="O1658" s="266">
        <v>0</v>
      </c>
      <c r="P1658" s="294">
        <v>0.9</v>
      </c>
      <c r="Q1658" s="267">
        <v>0</v>
      </c>
      <c r="R1658" s="267">
        <v>0</v>
      </c>
      <c r="S1658" s="267">
        <v>0</v>
      </c>
      <c r="T1658" s="295">
        <v>0</v>
      </c>
      <c r="U1658" s="266">
        <v>7</v>
      </c>
      <c r="V1658" s="266">
        <v>6</v>
      </c>
      <c r="W1658" s="267">
        <v>0.857142857142857</v>
      </c>
      <c r="X1658" s="267">
        <v>0</v>
      </c>
      <c r="Y1658" s="268">
        <v>1</v>
      </c>
      <c r="Z1658" s="268">
        <v>0</v>
      </c>
      <c r="AA1658" s="295">
        <v>-1</v>
      </c>
      <c r="AB1658" s="264">
        <v>5</v>
      </c>
      <c r="AC1658" s="264">
        <v>4</v>
      </c>
      <c r="AD1658" s="264">
        <v>1</v>
      </c>
      <c r="AE1658" s="264">
        <v>1</v>
      </c>
      <c r="AF1658" s="268">
        <v>0.8</v>
      </c>
      <c r="AG1658" s="268">
        <v>1</v>
      </c>
      <c r="AH1658" s="295">
        <v>-0.2</v>
      </c>
    </row>
    <row r="1659" spans="1:34">
      <c r="A1659" s="315" t="s">
        <v>2706</v>
      </c>
      <c r="B1659" s="321" t="s">
        <v>3371</v>
      </c>
      <c r="C1659" s="293" t="s">
        <v>3105</v>
      </c>
      <c r="D1659" s="321" t="s">
        <v>3106</v>
      </c>
      <c r="E1659" s="263">
        <v>2</v>
      </c>
      <c r="F1659" s="263">
        <v>0</v>
      </c>
      <c r="G1659" s="263">
        <v>2</v>
      </c>
      <c r="H1659" s="264">
        <v>1</v>
      </c>
      <c r="I1659" s="264">
        <v>0</v>
      </c>
      <c r="J1659" s="264">
        <v>1</v>
      </c>
      <c r="K1659" s="264">
        <v>0</v>
      </c>
      <c r="L1659" s="264">
        <v>0</v>
      </c>
      <c r="M1659" s="264">
        <v>0</v>
      </c>
      <c r="N1659" s="267">
        <v>0</v>
      </c>
      <c r="O1659" s="266">
        <v>0</v>
      </c>
      <c r="P1659" s="294">
        <v>0.9</v>
      </c>
      <c r="Q1659" s="267">
        <v>0</v>
      </c>
      <c r="R1659" s="267">
        <v>0</v>
      </c>
      <c r="S1659" s="267">
        <v>0</v>
      </c>
      <c r="T1659" s="295">
        <v>0</v>
      </c>
      <c r="U1659" s="266">
        <v>35</v>
      </c>
      <c r="V1659" s="266">
        <v>34</v>
      </c>
      <c r="W1659" s="267">
        <v>0.971428571428571</v>
      </c>
      <c r="X1659" s="267">
        <v>1</v>
      </c>
      <c r="Y1659" s="268">
        <v>1</v>
      </c>
      <c r="Z1659" s="268">
        <v>0</v>
      </c>
      <c r="AA1659" s="295">
        <v>0</v>
      </c>
      <c r="AB1659" s="264">
        <v>8</v>
      </c>
      <c r="AC1659" s="264">
        <v>7</v>
      </c>
      <c r="AD1659" s="264">
        <v>15</v>
      </c>
      <c r="AE1659" s="264">
        <v>15</v>
      </c>
      <c r="AF1659" s="268">
        <v>0.875</v>
      </c>
      <c r="AG1659" s="268">
        <v>1</v>
      </c>
      <c r="AH1659" s="295">
        <v>-0.125</v>
      </c>
    </row>
    <row r="1660" spans="1:34">
      <c r="A1660" s="315" t="s">
        <v>2706</v>
      </c>
      <c r="B1660" s="321" t="s">
        <v>3371</v>
      </c>
      <c r="C1660" s="293" t="s">
        <v>3107</v>
      </c>
      <c r="D1660" s="321" t="s">
        <v>3108</v>
      </c>
      <c r="E1660" s="263">
        <v>0</v>
      </c>
      <c r="F1660" s="263">
        <v>0</v>
      </c>
      <c r="G1660" s="263">
        <v>0</v>
      </c>
      <c r="H1660" s="264">
        <v>1</v>
      </c>
      <c r="I1660" s="264">
        <v>0</v>
      </c>
      <c r="J1660" s="264">
        <v>1</v>
      </c>
      <c r="K1660" s="264">
        <v>0</v>
      </c>
      <c r="L1660" s="264">
        <v>0</v>
      </c>
      <c r="M1660" s="264">
        <v>0</v>
      </c>
      <c r="N1660" s="267">
        <v>0</v>
      </c>
      <c r="O1660" s="266">
        <v>0</v>
      </c>
      <c r="P1660" s="294">
        <v>0.9</v>
      </c>
      <c r="Q1660" s="267">
        <v>0</v>
      </c>
      <c r="R1660" s="267">
        <v>0</v>
      </c>
      <c r="S1660" s="267">
        <v>0</v>
      </c>
      <c r="T1660" s="295">
        <v>0</v>
      </c>
      <c r="U1660" s="266">
        <v>10</v>
      </c>
      <c r="V1660" s="266">
        <v>10</v>
      </c>
      <c r="W1660" s="267">
        <v>1</v>
      </c>
      <c r="X1660" s="267">
        <v>0</v>
      </c>
      <c r="Y1660" s="268">
        <v>1</v>
      </c>
      <c r="Z1660" s="268">
        <v>0</v>
      </c>
      <c r="AA1660" s="295">
        <v>-1</v>
      </c>
      <c r="AB1660" s="264">
        <v>4</v>
      </c>
      <c r="AC1660" s="264">
        <v>4</v>
      </c>
      <c r="AD1660" s="264">
        <v>2</v>
      </c>
      <c r="AE1660" s="264">
        <v>2</v>
      </c>
      <c r="AF1660" s="268">
        <v>1</v>
      </c>
      <c r="AG1660" s="268">
        <v>1</v>
      </c>
      <c r="AH1660" s="295">
        <v>0</v>
      </c>
    </row>
    <row r="1661" spans="1:34">
      <c r="A1661" s="315" t="s">
        <v>2706</v>
      </c>
      <c r="B1661" s="321" t="s">
        <v>3371</v>
      </c>
      <c r="C1661" s="293" t="s">
        <v>3109</v>
      </c>
      <c r="D1661" s="321" t="s">
        <v>3110</v>
      </c>
      <c r="E1661" s="263">
        <v>2</v>
      </c>
      <c r="F1661" s="263">
        <v>0</v>
      </c>
      <c r="G1661" s="263">
        <v>1</v>
      </c>
      <c r="H1661" s="264">
        <v>0</v>
      </c>
      <c r="I1661" s="264">
        <v>0</v>
      </c>
      <c r="J1661" s="264">
        <v>0</v>
      </c>
      <c r="K1661" s="264">
        <v>0</v>
      </c>
      <c r="L1661" s="264">
        <v>0</v>
      </c>
      <c r="M1661" s="264">
        <v>0</v>
      </c>
      <c r="N1661" s="267">
        <v>0</v>
      </c>
      <c r="O1661" s="266">
        <v>0</v>
      </c>
      <c r="P1661" s="294">
        <v>0.9</v>
      </c>
      <c r="Q1661" s="267">
        <v>0</v>
      </c>
      <c r="R1661" s="267">
        <v>0</v>
      </c>
      <c r="S1661" s="267">
        <v>0</v>
      </c>
      <c r="T1661" s="295">
        <v>0</v>
      </c>
      <c r="U1661" s="266">
        <v>7</v>
      </c>
      <c r="V1661" s="266">
        <v>6</v>
      </c>
      <c r="W1661" s="267">
        <v>0.857142857142857</v>
      </c>
      <c r="X1661" s="267">
        <v>0.5</v>
      </c>
      <c r="Y1661" s="268">
        <v>0</v>
      </c>
      <c r="Z1661" s="268">
        <v>0</v>
      </c>
      <c r="AA1661" s="295">
        <v>0.5</v>
      </c>
      <c r="AB1661" s="264">
        <v>2</v>
      </c>
      <c r="AC1661" s="264">
        <v>1</v>
      </c>
      <c r="AD1661" s="264">
        <v>2</v>
      </c>
      <c r="AE1661" s="264">
        <v>2</v>
      </c>
      <c r="AF1661" s="268">
        <v>0.5</v>
      </c>
      <c r="AG1661" s="268">
        <v>1</v>
      </c>
      <c r="AH1661" s="295">
        <v>-0.5</v>
      </c>
    </row>
    <row r="1662" spans="1:34">
      <c r="A1662" s="315" t="s">
        <v>2706</v>
      </c>
      <c r="B1662" s="321" t="s">
        <v>3371</v>
      </c>
      <c r="C1662" s="293" t="s">
        <v>3111</v>
      </c>
      <c r="D1662" s="321" t="s">
        <v>3112</v>
      </c>
      <c r="E1662" s="263">
        <v>0</v>
      </c>
      <c r="F1662" s="263">
        <v>0</v>
      </c>
      <c r="G1662" s="263">
        <v>0</v>
      </c>
      <c r="H1662" s="264">
        <v>0</v>
      </c>
      <c r="I1662" s="264">
        <v>0</v>
      </c>
      <c r="J1662" s="264">
        <v>0</v>
      </c>
      <c r="K1662" s="264">
        <v>0</v>
      </c>
      <c r="L1662" s="264">
        <v>0</v>
      </c>
      <c r="M1662" s="264">
        <v>0</v>
      </c>
      <c r="N1662" s="267">
        <v>0</v>
      </c>
      <c r="O1662" s="266">
        <v>0</v>
      </c>
      <c r="P1662" s="294">
        <v>0.9</v>
      </c>
      <c r="Q1662" s="267">
        <v>0</v>
      </c>
      <c r="R1662" s="267">
        <v>0</v>
      </c>
      <c r="S1662" s="267">
        <v>0</v>
      </c>
      <c r="T1662" s="295">
        <v>0</v>
      </c>
      <c r="U1662" s="266">
        <v>9</v>
      </c>
      <c r="V1662" s="266">
        <v>7</v>
      </c>
      <c r="W1662" s="267">
        <v>0.777777777777778</v>
      </c>
      <c r="X1662" s="267">
        <v>0</v>
      </c>
      <c r="Y1662" s="268">
        <v>0</v>
      </c>
      <c r="Z1662" s="268">
        <v>0</v>
      </c>
      <c r="AA1662" s="295">
        <v>0</v>
      </c>
      <c r="AB1662" s="264">
        <v>3</v>
      </c>
      <c r="AC1662" s="264">
        <v>3</v>
      </c>
      <c r="AD1662" s="264">
        <v>3</v>
      </c>
      <c r="AE1662" s="264">
        <v>3</v>
      </c>
      <c r="AF1662" s="268">
        <v>1</v>
      </c>
      <c r="AG1662" s="268">
        <v>1</v>
      </c>
      <c r="AH1662" s="295">
        <v>0</v>
      </c>
    </row>
    <row r="1663" spans="1:34">
      <c r="A1663" s="315" t="s">
        <v>2706</v>
      </c>
      <c r="B1663" s="321" t="s">
        <v>3371</v>
      </c>
      <c r="C1663" s="293" t="s">
        <v>3113</v>
      </c>
      <c r="D1663" s="321" t="s">
        <v>3114</v>
      </c>
      <c r="E1663" s="263">
        <v>1579</v>
      </c>
      <c r="F1663" s="263">
        <v>1008</v>
      </c>
      <c r="G1663" s="263">
        <v>920</v>
      </c>
      <c r="H1663" s="264">
        <v>1482</v>
      </c>
      <c r="I1663" s="264">
        <v>1425</v>
      </c>
      <c r="J1663" s="264">
        <v>749</v>
      </c>
      <c r="K1663" s="264">
        <v>1250</v>
      </c>
      <c r="L1663" s="264">
        <v>985</v>
      </c>
      <c r="M1663" s="264">
        <v>701</v>
      </c>
      <c r="N1663" s="267">
        <v>0.788341717819726</v>
      </c>
      <c r="O1663" s="266">
        <v>34162</v>
      </c>
      <c r="P1663" s="294">
        <v>0.9</v>
      </c>
      <c r="Q1663" s="267">
        <v>0.63837872070931</v>
      </c>
      <c r="R1663" s="267">
        <v>0.961538461538462</v>
      </c>
      <c r="S1663" s="267">
        <v>0.788</v>
      </c>
      <c r="T1663" s="295">
        <v>-0.323159740829152</v>
      </c>
      <c r="U1663" s="266">
        <v>43334</v>
      </c>
      <c r="V1663" s="266">
        <v>23071</v>
      </c>
      <c r="W1663" s="267">
        <v>0.53239950154613</v>
      </c>
      <c r="X1663" s="267">
        <v>0.58264724509183</v>
      </c>
      <c r="Y1663" s="268">
        <v>0.505398110661269</v>
      </c>
      <c r="Z1663" s="268">
        <v>0.5608</v>
      </c>
      <c r="AA1663" s="295">
        <v>0.0772491344305617</v>
      </c>
      <c r="AB1663" s="264">
        <v>9394</v>
      </c>
      <c r="AC1663" s="264">
        <v>5147</v>
      </c>
      <c r="AD1663" s="264">
        <v>10696</v>
      </c>
      <c r="AE1663" s="264">
        <v>6146</v>
      </c>
      <c r="AF1663" s="268">
        <v>0.547902916755376</v>
      </c>
      <c r="AG1663" s="268">
        <v>0.574607329842932</v>
      </c>
      <c r="AH1663" s="295">
        <v>-0.0267044130875562</v>
      </c>
    </row>
    <row r="1664" spans="1:34">
      <c r="A1664" s="315" t="s">
        <v>2706</v>
      </c>
      <c r="B1664" s="321" t="s">
        <v>3371</v>
      </c>
      <c r="C1664" s="293" t="s">
        <v>3115</v>
      </c>
      <c r="D1664" s="321" t="s">
        <v>3116</v>
      </c>
      <c r="E1664" s="263">
        <v>0</v>
      </c>
      <c r="F1664" s="263">
        <v>0</v>
      </c>
      <c r="G1664" s="263">
        <v>0</v>
      </c>
      <c r="H1664" s="264">
        <v>1</v>
      </c>
      <c r="I1664" s="264">
        <v>0</v>
      </c>
      <c r="J1664" s="264">
        <v>1</v>
      </c>
      <c r="K1664" s="264">
        <v>0</v>
      </c>
      <c r="L1664" s="264">
        <v>0</v>
      </c>
      <c r="M1664" s="264">
        <v>0</v>
      </c>
      <c r="N1664" s="267">
        <v>0</v>
      </c>
      <c r="O1664" s="266">
        <v>0</v>
      </c>
      <c r="P1664" s="294">
        <v>0.9</v>
      </c>
      <c r="Q1664" s="267">
        <v>0</v>
      </c>
      <c r="R1664" s="267">
        <v>0</v>
      </c>
      <c r="S1664" s="267">
        <v>0</v>
      </c>
      <c r="T1664" s="295">
        <v>0</v>
      </c>
      <c r="U1664" s="266">
        <v>17</v>
      </c>
      <c r="V1664" s="266">
        <v>14</v>
      </c>
      <c r="W1664" s="267">
        <v>0.823529411764706</v>
      </c>
      <c r="X1664" s="267">
        <v>0</v>
      </c>
      <c r="Y1664" s="268">
        <v>1</v>
      </c>
      <c r="Z1664" s="268">
        <v>0</v>
      </c>
      <c r="AA1664" s="295">
        <v>-1</v>
      </c>
      <c r="AB1664" s="264">
        <v>2</v>
      </c>
      <c r="AC1664" s="264">
        <v>2</v>
      </c>
      <c r="AD1664" s="264">
        <v>1</v>
      </c>
      <c r="AE1664" s="264">
        <v>1</v>
      </c>
      <c r="AF1664" s="268">
        <v>1</v>
      </c>
      <c r="AG1664" s="268">
        <v>1</v>
      </c>
      <c r="AH1664" s="295">
        <v>0</v>
      </c>
    </row>
    <row r="1665" spans="1:34">
      <c r="A1665" s="315" t="s">
        <v>2706</v>
      </c>
      <c r="B1665" s="321" t="s">
        <v>3374</v>
      </c>
      <c r="C1665" s="293" t="s">
        <v>3117</v>
      </c>
      <c r="D1665" s="321" t="s">
        <v>3118</v>
      </c>
      <c r="E1665" s="263">
        <v>990</v>
      </c>
      <c r="F1665" s="263">
        <v>983</v>
      </c>
      <c r="G1665" s="263">
        <v>861</v>
      </c>
      <c r="H1665" s="264">
        <v>930</v>
      </c>
      <c r="I1665" s="264">
        <v>923</v>
      </c>
      <c r="J1665" s="264">
        <v>863</v>
      </c>
      <c r="K1665" s="264">
        <v>1137</v>
      </c>
      <c r="L1665" s="264">
        <v>1136</v>
      </c>
      <c r="M1665" s="264">
        <v>1057</v>
      </c>
      <c r="N1665" s="267">
        <v>0.99079143852663</v>
      </c>
      <c r="O1665" s="266">
        <v>35829</v>
      </c>
      <c r="P1665" s="294">
        <v>0.9</v>
      </c>
      <c r="Q1665" s="267">
        <v>0.992929292929293</v>
      </c>
      <c r="R1665" s="267">
        <v>0.99247311827957</v>
      </c>
      <c r="S1665" s="267">
        <v>0.999120492524186</v>
      </c>
      <c r="T1665" s="295">
        <v>0.000456174649723029</v>
      </c>
      <c r="U1665" s="266">
        <v>36162</v>
      </c>
      <c r="V1665" s="266">
        <v>33910</v>
      </c>
      <c r="W1665" s="267">
        <v>0.937724683369283</v>
      </c>
      <c r="X1665" s="267">
        <v>0.86969696969697</v>
      </c>
      <c r="Y1665" s="268">
        <v>0.927956989247312</v>
      </c>
      <c r="Z1665" s="268">
        <v>0.929639401934916</v>
      </c>
      <c r="AA1665" s="295">
        <v>-0.0582600195503421</v>
      </c>
      <c r="AB1665" s="264">
        <v>7803</v>
      </c>
      <c r="AC1665" s="264">
        <v>7217</v>
      </c>
      <c r="AD1665" s="264">
        <v>8408</v>
      </c>
      <c r="AE1665" s="264">
        <v>7901</v>
      </c>
      <c r="AF1665" s="268">
        <v>0.924900679225939</v>
      </c>
      <c r="AG1665" s="268">
        <v>0.939700285442436</v>
      </c>
      <c r="AH1665" s="295">
        <v>-0.014799606216497</v>
      </c>
    </row>
    <row r="1666" spans="1:34">
      <c r="A1666" s="315" t="s">
        <v>2706</v>
      </c>
      <c r="B1666" s="321" t="s">
        <v>3371</v>
      </c>
      <c r="C1666" s="293" t="s">
        <v>3119</v>
      </c>
      <c r="D1666" s="321" t="s">
        <v>3120</v>
      </c>
      <c r="E1666" s="263">
        <v>1596</v>
      </c>
      <c r="F1666" s="263">
        <v>1578</v>
      </c>
      <c r="G1666" s="263">
        <v>1063</v>
      </c>
      <c r="H1666" s="264">
        <v>1654</v>
      </c>
      <c r="I1666" s="264">
        <v>1633</v>
      </c>
      <c r="J1666" s="264">
        <v>1179</v>
      </c>
      <c r="K1666" s="264">
        <v>1226</v>
      </c>
      <c r="L1666" s="264">
        <v>1199</v>
      </c>
      <c r="M1666" s="264">
        <v>929</v>
      </c>
      <c r="N1666" s="267">
        <v>0.927241091996275</v>
      </c>
      <c r="O1666" s="266">
        <v>37837</v>
      </c>
      <c r="P1666" s="294">
        <v>0.9</v>
      </c>
      <c r="Q1666" s="267">
        <v>0.988721804511278</v>
      </c>
      <c r="R1666" s="267">
        <v>0.987303506650544</v>
      </c>
      <c r="S1666" s="267">
        <v>0.977977161500816</v>
      </c>
      <c r="T1666" s="295">
        <v>0.00141829786073411</v>
      </c>
      <c r="U1666" s="266">
        <v>40806</v>
      </c>
      <c r="V1666" s="266">
        <v>27126</v>
      </c>
      <c r="W1666" s="267">
        <v>0.664755183061315</v>
      </c>
      <c r="X1666" s="267">
        <v>0.666040100250627</v>
      </c>
      <c r="Y1666" s="268">
        <v>0.712817412333736</v>
      </c>
      <c r="Z1666" s="268">
        <v>0.757748776508972</v>
      </c>
      <c r="AA1666" s="295">
        <v>-0.0467773120831099</v>
      </c>
      <c r="AB1666" s="264">
        <v>9350</v>
      </c>
      <c r="AC1666" s="264">
        <v>6364</v>
      </c>
      <c r="AD1666" s="264">
        <v>9115</v>
      </c>
      <c r="AE1666" s="264">
        <v>6068</v>
      </c>
      <c r="AF1666" s="268">
        <v>0.680641711229947</v>
      </c>
      <c r="AG1666" s="268">
        <v>0.665715852989578</v>
      </c>
      <c r="AH1666" s="295">
        <v>0.014925858240369</v>
      </c>
    </row>
    <row r="1667" spans="1:34">
      <c r="A1667" s="315" t="s">
        <v>2706</v>
      </c>
      <c r="B1667" s="321" t="s">
        <v>3373</v>
      </c>
      <c r="C1667" s="293" t="s">
        <v>3121</v>
      </c>
      <c r="D1667" s="321" t="s">
        <v>3122</v>
      </c>
      <c r="E1667" s="263">
        <v>1462</v>
      </c>
      <c r="F1667" s="263">
        <v>1435</v>
      </c>
      <c r="G1667" s="263">
        <v>1397</v>
      </c>
      <c r="H1667" s="264">
        <v>1251</v>
      </c>
      <c r="I1667" s="264">
        <v>1154</v>
      </c>
      <c r="J1667" s="264">
        <v>1108</v>
      </c>
      <c r="K1667" s="264">
        <v>1012</v>
      </c>
      <c r="L1667" s="264">
        <v>998</v>
      </c>
      <c r="M1667" s="264">
        <v>940</v>
      </c>
      <c r="N1667" s="267">
        <v>0.882795648504173</v>
      </c>
      <c r="O1667" s="266">
        <v>37653</v>
      </c>
      <c r="P1667" s="294">
        <v>0.9</v>
      </c>
      <c r="Q1667" s="267">
        <v>0.981532147742818</v>
      </c>
      <c r="R1667" s="267">
        <v>0.922462030375699</v>
      </c>
      <c r="S1667" s="267">
        <v>0.986166007905138</v>
      </c>
      <c r="T1667" s="295">
        <v>0.0590701173671186</v>
      </c>
      <c r="U1667" s="266">
        <v>42652</v>
      </c>
      <c r="V1667" s="266">
        <v>38694</v>
      </c>
      <c r="W1667" s="267">
        <v>0.907202475851074</v>
      </c>
      <c r="X1667" s="267">
        <v>0.955540355677155</v>
      </c>
      <c r="Y1667" s="268">
        <v>0.885691446842526</v>
      </c>
      <c r="Z1667" s="268">
        <v>0.928853754940711</v>
      </c>
      <c r="AA1667" s="295">
        <v>0.0698489088346286</v>
      </c>
      <c r="AB1667" s="264">
        <v>9054</v>
      </c>
      <c r="AC1667" s="264">
        <v>8369</v>
      </c>
      <c r="AD1667" s="264">
        <v>10523</v>
      </c>
      <c r="AE1667" s="264">
        <v>9543</v>
      </c>
      <c r="AF1667" s="268">
        <v>0.924342831897504</v>
      </c>
      <c r="AG1667" s="268">
        <v>0.906870664259242</v>
      </c>
      <c r="AH1667" s="295">
        <v>0.0174721676382622</v>
      </c>
    </row>
    <row r="1668" spans="1:34">
      <c r="A1668" s="315" t="s">
        <v>2706</v>
      </c>
      <c r="B1668" s="321" t="s">
        <v>3373</v>
      </c>
      <c r="C1668" s="293" t="s">
        <v>3123</v>
      </c>
      <c r="D1668" s="321" t="s">
        <v>3124</v>
      </c>
      <c r="E1668" s="263">
        <v>2027</v>
      </c>
      <c r="F1668" s="263">
        <v>1942</v>
      </c>
      <c r="G1668" s="263">
        <v>1852</v>
      </c>
      <c r="H1668" s="264">
        <v>1434</v>
      </c>
      <c r="I1668" s="264">
        <v>1317</v>
      </c>
      <c r="J1668" s="264">
        <v>1313</v>
      </c>
      <c r="K1668" s="264">
        <v>1999</v>
      </c>
      <c r="L1668" s="264">
        <v>1955</v>
      </c>
      <c r="M1668" s="264">
        <v>1883</v>
      </c>
      <c r="N1668" s="267">
        <v>0.973837637289832</v>
      </c>
      <c r="O1668" s="266">
        <v>66145</v>
      </c>
      <c r="P1668" s="294">
        <v>0.9</v>
      </c>
      <c r="Q1668" s="267">
        <v>0.958066107548101</v>
      </c>
      <c r="R1668" s="267">
        <v>0.918410041841004</v>
      </c>
      <c r="S1668" s="267">
        <v>0.977988994497249</v>
      </c>
      <c r="T1668" s="295">
        <v>0.0396560657070965</v>
      </c>
      <c r="U1668" s="266">
        <v>67922</v>
      </c>
      <c r="V1668" s="266">
        <v>63781</v>
      </c>
      <c r="W1668" s="267">
        <v>0.93903300845087</v>
      </c>
      <c r="X1668" s="267">
        <v>0.913665515540207</v>
      </c>
      <c r="Y1668" s="268">
        <v>0.915620641562064</v>
      </c>
      <c r="Z1668" s="268">
        <v>0.941970985492746</v>
      </c>
      <c r="AA1668" s="295">
        <v>-0.00195512602185688</v>
      </c>
      <c r="AB1668" s="264">
        <v>14075</v>
      </c>
      <c r="AC1668" s="264">
        <v>13257</v>
      </c>
      <c r="AD1668" s="264">
        <v>15861</v>
      </c>
      <c r="AE1668" s="264">
        <v>14892</v>
      </c>
      <c r="AF1668" s="268">
        <v>0.941882770870337</v>
      </c>
      <c r="AG1668" s="268">
        <v>0.938906752411576</v>
      </c>
      <c r="AH1668" s="295">
        <v>0.00297601845876183</v>
      </c>
    </row>
    <row r="1669" spans="1:34">
      <c r="A1669" s="315" t="s">
        <v>2706</v>
      </c>
      <c r="B1669" s="321" t="s">
        <v>3374</v>
      </c>
      <c r="C1669" s="293" t="s">
        <v>3125</v>
      </c>
      <c r="D1669" s="321" t="s">
        <v>3126</v>
      </c>
      <c r="E1669" s="263">
        <v>2871</v>
      </c>
      <c r="F1669" s="263">
        <v>2734</v>
      </c>
      <c r="G1669" s="263">
        <v>2696</v>
      </c>
      <c r="H1669" s="264">
        <v>2500</v>
      </c>
      <c r="I1669" s="264">
        <v>2338</v>
      </c>
      <c r="J1669" s="264">
        <v>2386</v>
      </c>
      <c r="K1669" s="264">
        <v>2850</v>
      </c>
      <c r="L1669" s="264">
        <v>2792</v>
      </c>
      <c r="M1669" s="264">
        <v>2733</v>
      </c>
      <c r="N1669" s="267">
        <v>0.957364995404498</v>
      </c>
      <c r="O1669" s="266">
        <v>102080</v>
      </c>
      <c r="P1669" s="294">
        <v>0.9</v>
      </c>
      <c r="Q1669" s="267">
        <v>0.952281435040056</v>
      </c>
      <c r="R1669" s="267">
        <v>0.9352</v>
      </c>
      <c r="S1669" s="267">
        <v>0.979649122807018</v>
      </c>
      <c r="T1669" s="295">
        <v>0.0170814350400557</v>
      </c>
      <c r="U1669" s="266">
        <v>106626</v>
      </c>
      <c r="V1669" s="266">
        <v>103397</v>
      </c>
      <c r="W1669" s="267">
        <v>0.969716579445914</v>
      </c>
      <c r="X1669" s="267">
        <v>0.939045628700801</v>
      </c>
      <c r="Y1669" s="268">
        <v>0.9544</v>
      </c>
      <c r="Z1669" s="268">
        <v>0.958947368421053</v>
      </c>
      <c r="AA1669" s="295">
        <v>-0.0153543712991989</v>
      </c>
      <c r="AB1669" s="264">
        <v>20991</v>
      </c>
      <c r="AC1669" s="264">
        <v>20207</v>
      </c>
      <c r="AD1669" s="264">
        <v>24351</v>
      </c>
      <c r="AE1669" s="264">
        <v>23561</v>
      </c>
      <c r="AF1669" s="268">
        <v>0.962650659806584</v>
      </c>
      <c r="AG1669" s="268">
        <v>0.967557800501006</v>
      </c>
      <c r="AH1669" s="295">
        <v>-0.00490714069442233</v>
      </c>
    </row>
    <row r="1670" spans="1:34">
      <c r="A1670" s="315" t="s">
        <v>2706</v>
      </c>
      <c r="B1670" s="321" t="s">
        <v>3371</v>
      </c>
      <c r="C1670" s="293" t="s">
        <v>3127</v>
      </c>
      <c r="D1670" s="321" t="s">
        <v>3128</v>
      </c>
      <c r="E1670" s="263">
        <v>1288</v>
      </c>
      <c r="F1670" s="263">
        <v>1234</v>
      </c>
      <c r="G1670" s="263">
        <v>1061</v>
      </c>
      <c r="H1670" s="264">
        <v>1629</v>
      </c>
      <c r="I1670" s="264">
        <v>1510</v>
      </c>
      <c r="J1670" s="264">
        <v>1294</v>
      </c>
      <c r="K1670" s="264">
        <v>1079</v>
      </c>
      <c r="L1670" s="264">
        <v>1036</v>
      </c>
      <c r="M1670" s="264">
        <v>916</v>
      </c>
      <c r="N1670" s="267">
        <v>0.935667007479955</v>
      </c>
      <c r="O1670" s="266">
        <v>34775</v>
      </c>
      <c r="P1670" s="294">
        <v>0.9</v>
      </c>
      <c r="Q1670" s="267">
        <v>0.958074534161491</v>
      </c>
      <c r="R1670" s="267">
        <v>0.92694904849601</v>
      </c>
      <c r="S1670" s="267">
        <v>0.96014828544949</v>
      </c>
      <c r="T1670" s="295">
        <v>0.0311254856654809</v>
      </c>
      <c r="U1670" s="266">
        <v>37166</v>
      </c>
      <c r="V1670" s="266">
        <v>32072</v>
      </c>
      <c r="W1670" s="267">
        <v>0.862939245547005</v>
      </c>
      <c r="X1670" s="267">
        <v>0.823757763975155</v>
      </c>
      <c r="Y1670" s="268">
        <v>0.794352363413137</v>
      </c>
      <c r="Z1670" s="268">
        <v>0.848934198331789</v>
      </c>
      <c r="AA1670" s="295">
        <v>0.0294054005620185</v>
      </c>
      <c r="AB1670" s="264">
        <v>8645</v>
      </c>
      <c r="AC1670" s="264">
        <v>7219</v>
      </c>
      <c r="AD1670" s="264">
        <v>8949</v>
      </c>
      <c r="AE1670" s="264">
        <v>7829</v>
      </c>
      <c r="AF1670" s="268">
        <v>0.835049161364951</v>
      </c>
      <c r="AG1670" s="268">
        <v>0.874846351547659</v>
      </c>
      <c r="AH1670" s="295">
        <v>-0.0397971901827081</v>
      </c>
    </row>
    <row r="1671" spans="1:34">
      <c r="A1671" s="315" t="s">
        <v>2706</v>
      </c>
      <c r="B1671" s="321" t="s">
        <v>3371</v>
      </c>
      <c r="C1671" s="293" t="s">
        <v>3129</v>
      </c>
      <c r="D1671" s="321" t="s">
        <v>3130</v>
      </c>
      <c r="E1671" s="263">
        <v>2233</v>
      </c>
      <c r="F1671" s="263">
        <v>1921</v>
      </c>
      <c r="G1671" s="263">
        <v>1866</v>
      </c>
      <c r="H1671" s="264">
        <v>2045</v>
      </c>
      <c r="I1671" s="264">
        <v>1925</v>
      </c>
      <c r="J1671" s="264">
        <v>1748</v>
      </c>
      <c r="K1671" s="264">
        <v>1423</v>
      </c>
      <c r="L1671" s="264">
        <v>1245</v>
      </c>
      <c r="M1671" s="264">
        <v>1240</v>
      </c>
      <c r="N1671" s="267">
        <v>0.885930669473807</v>
      </c>
      <c r="O1671" s="266">
        <v>60595</v>
      </c>
      <c r="P1671" s="294">
        <v>0.9</v>
      </c>
      <c r="Q1671" s="267">
        <v>0.860277653381102</v>
      </c>
      <c r="R1671" s="267">
        <v>0.941320293398533</v>
      </c>
      <c r="S1671" s="267">
        <v>0.874912157413914</v>
      </c>
      <c r="T1671" s="295">
        <v>-0.0810426400174313</v>
      </c>
      <c r="U1671" s="266">
        <v>68397</v>
      </c>
      <c r="V1671" s="266">
        <v>60844</v>
      </c>
      <c r="W1671" s="267">
        <v>0.889571180022516</v>
      </c>
      <c r="X1671" s="267">
        <v>0.83564711150918</v>
      </c>
      <c r="Y1671" s="268">
        <v>0.854767726161369</v>
      </c>
      <c r="Z1671" s="268">
        <v>0.871398453970485</v>
      </c>
      <c r="AA1671" s="295">
        <v>-0.0191206146521887</v>
      </c>
      <c r="AB1671" s="264">
        <v>14528</v>
      </c>
      <c r="AC1671" s="264">
        <v>12670</v>
      </c>
      <c r="AD1671" s="264">
        <v>16093</v>
      </c>
      <c r="AE1671" s="264">
        <v>14228</v>
      </c>
      <c r="AF1671" s="268">
        <v>0.872109030837004</v>
      </c>
      <c r="AG1671" s="268">
        <v>0.884111104206798</v>
      </c>
      <c r="AH1671" s="295">
        <v>-0.0120020733697935</v>
      </c>
    </row>
    <row r="1672" spans="1:34">
      <c r="A1672" s="315" t="s">
        <v>2706</v>
      </c>
      <c r="B1672" s="321" t="s">
        <v>3374</v>
      </c>
      <c r="C1672" s="293" t="s">
        <v>3131</v>
      </c>
      <c r="D1672" s="321" t="s">
        <v>3132</v>
      </c>
      <c r="E1672" s="263">
        <v>1306</v>
      </c>
      <c r="F1672" s="263">
        <v>1300</v>
      </c>
      <c r="G1672" s="263">
        <v>1190</v>
      </c>
      <c r="H1672" s="264">
        <v>1250</v>
      </c>
      <c r="I1672" s="264">
        <v>1245</v>
      </c>
      <c r="J1672" s="264">
        <v>1159</v>
      </c>
      <c r="K1672" s="264">
        <v>1390</v>
      </c>
      <c r="L1672" s="264">
        <v>1383</v>
      </c>
      <c r="M1672" s="264">
        <v>1292</v>
      </c>
      <c r="N1672" s="267">
        <v>0.997001970732525</v>
      </c>
      <c r="O1672" s="266">
        <v>47555</v>
      </c>
      <c r="P1672" s="294">
        <v>0.9</v>
      </c>
      <c r="Q1672" s="267">
        <v>0.995405819295559</v>
      </c>
      <c r="R1672" s="267">
        <v>0.996</v>
      </c>
      <c r="S1672" s="267">
        <v>0.994964028776978</v>
      </c>
      <c r="T1672" s="295">
        <v>-0.000594180704441061</v>
      </c>
      <c r="U1672" s="266">
        <v>47698</v>
      </c>
      <c r="V1672" s="266">
        <v>45062</v>
      </c>
      <c r="W1672" s="267">
        <v>0.944735628328232</v>
      </c>
      <c r="X1672" s="267">
        <v>0.911179173047473</v>
      </c>
      <c r="Y1672" s="268">
        <v>0.9272</v>
      </c>
      <c r="Z1672" s="268">
        <v>0.929496402877698</v>
      </c>
      <c r="AA1672" s="295">
        <v>-0.0160208269525268</v>
      </c>
      <c r="AB1672" s="264">
        <v>10338</v>
      </c>
      <c r="AC1672" s="264">
        <v>9665</v>
      </c>
      <c r="AD1672" s="264">
        <v>11026</v>
      </c>
      <c r="AE1672" s="264">
        <v>10463</v>
      </c>
      <c r="AF1672" s="268">
        <v>0.934900367575933</v>
      </c>
      <c r="AG1672" s="268">
        <v>0.948938871757664</v>
      </c>
      <c r="AH1672" s="295">
        <v>-0.0140385041817302</v>
      </c>
    </row>
    <row r="1673" spans="1:34">
      <c r="A1673" s="315" t="s">
        <v>2706</v>
      </c>
      <c r="B1673" s="321" t="s">
        <v>3374</v>
      </c>
      <c r="C1673" s="293" t="s">
        <v>3133</v>
      </c>
      <c r="D1673" s="321" t="s">
        <v>3134</v>
      </c>
      <c r="E1673" s="263">
        <v>3130</v>
      </c>
      <c r="F1673" s="263">
        <v>2920</v>
      </c>
      <c r="G1673" s="263">
        <v>2666</v>
      </c>
      <c r="H1673" s="264">
        <v>2732</v>
      </c>
      <c r="I1673" s="264">
        <v>2596</v>
      </c>
      <c r="J1673" s="264">
        <v>2413</v>
      </c>
      <c r="K1673" s="264">
        <v>3189</v>
      </c>
      <c r="L1673" s="264">
        <v>2811</v>
      </c>
      <c r="M1673" s="264">
        <v>2585</v>
      </c>
      <c r="N1673" s="267">
        <v>0.949966236563065</v>
      </c>
      <c r="O1673" s="266">
        <v>104103</v>
      </c>
      <c r="P1673" s="294">
        <v>0.9</v>
      </c>
      <c r="Q1673" s="267">
        <v>0.932907348242812</v>
      </c>
      <c r="R1673" s="267">
        <v>0.950219619326501</v>
      </c>
      <c r="S1673" s="267">
        <v>0.881467544684854</v>
      </c>
      <c r="T1673" s="295">
        <v>-0.0173122710836893</v>
      </c>
      <c r="U1673" s="266">
        <v>109586</v>
      </c>
      <c r="V1673" s="266">
        <v>98745</v>
      </c>
      <c r="W1673" s="267">
        <v>0.901073129779351</v>
      </c>
      <c r="X1673" s="267">
        <v>0.851757188498403</v>
      </c>
      <c r="Y1673" s="268">
        <v>0.883235724743777</v>
      </c>
      <c r="Z1673" s="268">
        <v>0.810598933835058</v>
      </c>
      <c r="AA1673" s="295">
        <v>-0.0314785362453749</v>
      </c>
      <c r="AB1673" s="264">
        <v>23049</v>
      </c>
      <c r="AC1673" s="264">
        <v>20052</v>
      </c>
      <c r="AD1673" s="264">
        <v>25562</v>
      </c>
      <c r="AE1673" s="264">
        <v>23102</v>
      </c>
      <c r="AF1673" s="268">
        <v>0.869972666926982</v>
      </c>
      <c r="AG1673" s="268">
        <v>0.903763398795086</v>
      </c>
      <c r="AH1673" s="295">
        <v>-0.0337907318681049</v>
      </c>
    </row>
    <row r="1674" spans="1:34">
      <c r="A1674" s="315" t="s">
        <v>2706</v>
      </c>
      <c r="B1674" s="321" t="s">
        <v>3374</v>
      </c>
      <c r="C1674" s="293" t="s">
        <v>3135</v>
      </c>
      <c r="D1674" s="321" t="s">
        <v>3136</v>
      </c>
      <c r="E1674" s="263">
        <v>2010</v>
      </c>
      <c r="F1674" s="263">
        <v>1979</v>
      </c>
      <c r="G1674" s="263">
        <v>1777</v>
      </c>
      <c r="H1674" s="264">
        <v>1674</v>
      </c>
      <c r="I1674" s="264">
        <v>1662</v>
      </c>
      <c r="J1674" s="264">
        <v>1485</v>
      </c>
      <c r="K1674" s="264">
        <v>2088</v>
      </c>
      <c r="L1674" s="264">
        <v>2071</v>
      </c>
      <c r="M1674" s="264">
        <v>1696</v>
      </c>
      <c r="N1674" s="267">
        <v>0.970151365115292</v>
      </c>
      <c r="O1674" s="266">
        <v>68580</v>
      </c>
      <c r="P1674" s="294">
        <v>0.9</v>
      </c>
      <c r="Q1674" s="267">
        <v>0.984577114427861</v>
      </c>
      <c r="R1674" s="267">
        <v>0.992831541218638</v>
      </c>
      <c r="S1674" s="267">
        <v>0.991858237547893</v>
      </c>
      <c r="T1674" s="295">
        <v>-0.00825442679077737</v>
      </c>
      <c r="U1674" s="266">
        <v>70690</v>
      </c>
      <c r="V1674" s="266">
        <v>62462</v>
      </c>
      <c r="W1674" s="267">
        <v>0.883604470222096</v>
      </c>
      <c r="X1674" s="267">
        <v>0.88407960199005</v>
      </c>
      <c r="Y1674" s="268">
        <v>0.887096774193548</v>
      </c>
      <c r="Z1674" s="268">
        <v>0.812260536398467</v>
      </c>
      <c r="AA1674" s="295">
        <v>-0.00301717220349862</v>
      </c>
      <c r="AB1674" s="264">
        <v>14722</v>
      </c>
      <c r="AC1674" s="264">
        <v>12834</v>
      </c>
      <c r="AD1674" s="264">
        <v>16498</v>
      </c>
      <c r="AE1674" s="264">
        <v>14672</v>
      </c>
      <c r="AF1674" s="268">
        <v>0.871756554815922</v>
      </c>
      <c r="AG1674" s="268">
        <v>0.889319917565766</v>
      </c>
      <c r="AH1674" s="295">
        <v>-0.0175633627498438</v>
      </c>
    </row>
    <row r="1675" spans="1:34">
      <c r="A1675" s="315" t="s">
        <v>2706</v>
      </c>
      <c r="B1675" s="321" t="s">
        <v>3371</v>
      </c>
      <c r="C1675" s="293" t="s">
        <v>3137</v>
      </c>
      <c r="D1675" s="321" t="s">
        <v>3138</v>
      </c>
      <c r="E1675" s="263">
        <v>1160</v>
      </c>
      <c r="F1675" s="263">
        <v>1146</v>
      </c>
      <c r="G1675" s="263">
        <v>999</v>
      </c>
      <c r="H1675" s="264">
        <v>1287</v>
      </c>
      <c r="I1675" s="264">
        <v>261</v>
      </c>
      <c r="J1675" s="264">
        <v>1052</v>
      </c>
      <c r="K1675" s="264">
        <v>969</v>
      </c>
      <c r="L1675" s="264">
        <v>945</v>
      </c>
      <c r="M1675" s="264">
        <v>767</v>
      </c>
      <c r="N1675" s="267">
        <v>0.9232578561124</v>
      </c>
      <c r="O1675" s="266">
        <v>29439</v>
      </c>
      <c r="P1675" s="294">
        <v>0.9</v>
      </c>
      <c r="Q1675" s="267">
        <v>0.987931034482759</v>
      </c>
      <c r="R1675" s="267">
        <v>0.202797202797203</v>
      </c>
      <c r="S1675" s="267">
        <v>0.975232198142415</v>
      </c>
      <c r="T1675" s="295">
        <v>0.785133831685556</v>
      </c>
      <c r="U1675" s="266">
        <v>31886</v>
      </c>
      <c r="V1675" s="266">
        <v>24338</v>
      </c>
      <c r="W1675" s="267">
        <v>0.763281691024274</v>
      </c>
      <c r="X1675" s="267">
        <v>0.861206896551724</v>
      </c>
      <c r="Y1675" s="268">
        <v>0.817404817404817</v>
      </c>
      <c r="Z1675" s="268">
        <v>0.791537667698658</v>
      </c>
      <c r="AA1675" s="295">
        <v>0.0438020791469067</v>
      </c>
      <c r="AB1675" s="264">
        <v>7251</v>
      </c>
      <c r="AC1675" s="264">
        <v>5855</v>
      </c>
      <c r="AD1675" s="264">
        <v>8012</v>
      </c>
      <c r="AE1675" s="264">
        <v>5947</v>
      </c>
      <c r="AF1675" s="268">
        <v>0.807474831057785</v>
      </c>
      <c r="AG1675" s="268">
        <v>0.742261607588617</v>
      </c>
      <c r="AH1675" s="295">
        <v>0.0652132234691681</v>
      </c>
    </row>
    <row r="1676" spans="1:34">
      <c r="A1676" s="315" t="s">
        <v>2706</v>
      </c>
      <c r="B1676" s="321" t="s">
        <v>3371</v>
      </c>
      <c r="C1676" s="293" t="s">
        <v>3139</v>
      </c>
      <c r="D1676" s="321" t="s">
        <v>3140</v>
      </c>
      <c r="E1676" s="263">
        <v>1967</v>
      </c>
      <c r="F1676" s="263">
        <v>1925</v>
      </c>
      <c r="G1676" s="263">
        <v>1299</v>
      </c>
      <c r="H1676" s="264">
        <v>2122</v>
      </c>
      <c r="I1676" s="264">
        <v>2087</v>
      </c>
      <c r="J1676" s="264">
        <v>1467</v>
      </c>
      <c r="K1676" s="264">
        <v>1580</v>
      </c>
      <c r="L1676" s="264">
        <v>1559</v>
      </c>
      <c r="M1676" s="264">
        <v>1159</v>
      </c>
      <c r="N1676" s="267">
        <v>0.912163401417257</v>
      </c>
      <c r="O1676" s="266">
        <v>54707</v>
      </c>
      <c r="P1676" s="294">
        <v>0.9</v>
      </c>
      <c r="Q1676" s="267">
        <v>0.97864768683274</v>
      </c>
      <c r="R1676" s="267">
        <v>0.983506126295947</v>
      </c>
      <c r="S1676" s="267">
        <v>0.986708860759494</v>
      </c>
      <c r="T1676" s="295">
        <v>-0.00485843946320708</v>
      </c>
      <c r="U1676" s="266">
        <v>59975</v>
      </c>
      <c r="V1676" s="266">
        <v>40445</v>
      </c>
      <c r="W1676" s="267">
        <v>0.674364318466028</v>
      </c>
      <c r="X1676" s="267">
        <v>0.660396542958821</v>
      </c>
      <c r="Y1676" s="268">
        <v>0.691328934967012</v>
      </c>
      <c r="Z1676" s="268">
        <v>0.733544303797468</v>
      </c>
      <c r="AA1676" s="295">
        <v>-0.0309323920081916</v>
      </c>
      <c r="AB1676" s="264">
        <v>12986</v>
      </c>
      <c r="AC1676" s="264">
        <v>9290</v>
      </c>
      <c r="AD1676" s="264">
        <v>14112</v>
      </c>
      <c r="AE1676" s="264">
        <v>9701</v>
      </c>
      <c r="AF1676" s="268">
        <v>0.715385800092407</v>
      </c>
      <c r="AG1676" s="268">
        <v>0.687429138321995</v>
      </c>
      <c r="AH1676" s="295">
        <v>0.0279566617704117</v>
      </c>
    </row>
    <row r="1677" spans="1:34">
      <c r="A1677" s="315" t="s">
        <v>2706</v>
      </c>
      <c r="B1677" s="321" t="s">
        <v>3371</v>
      </c>
      <c r="C1677" s="293" t="s">
        <v>3141</v>
      </c>
      <c r="D1677" s="321" t="s">
        <v>3142</v>
      </c>
      <c r="E1677" s="263">
        <v>3262</v>
      </c>
      <c r="F1677" s="263">
        <v>2937</v>
      </c>
      <c r="G1677" s="263">
        <v>2881</v>
      </c>
      <c r="H1677" s="264">
        <v>3013</v>
      </c>
      <c r="I1677" s="264">
        <v>2759</v>
      </c>
      <c r="J1677" s="264">
        <v>2531</v>
      </c>
      <c r="K1677" s="264">
        <v>2071</v>
      </c>
      <c r="L1677" s="264">
        <v>1794</v>
      </c>
      <c r="M1677" s="264">
        <v>1717</v>
      </c>
      <c r="N1677" s="267">
        <v>0.882009108845168</v>
      </c>
      <c r="O1677" s="266">
        <v>95668</v>
      </c>
      <c r="P1677" s="294">
        <v>0.9</v>
      </c>
      <c r="Q1677" s="267">
        <v>0.900367872470877</v>
      </c>
      <c r="R1677" s="267">
        <v>0.915698639230003</v>
      </c>
      <c r="S1677" s="267">
        <v>0.866248189280541</v>
      </c>
      <c r="T1677" s="295">
        <v>-0.0153307667591265</v>
      </c>
      <c r="U1677" s="266">
        <v>108466</v>
      </c>
      <c r="V1677" s="266">
        <v>95705</v>
      </c>
      <c r="W1677" s="267">
        <v>0.882350229565025</v>
      </c>
      <c r="X1677" s="267">
        <v>0.883200490496628</v>
      </c>
      <c r="Y1677" s="268">
        <v>0.840026551609691</v>
      </c>
      <c r="Z1677" s="268">
        <v>0.829068083051666</v>
      </c>
      <c r="AA1677" s="295">
        <v>0.0431739388869365</v>
      </c>
      <c r="AB1677" s="264">
        <v>21658</v>
      </c>
      <c r="AC1677" s="264">
        <v>19293</v>
      </c>
      <c r="AD1677" s="264">
        <v>24682</v>
      </c>
      <c r="AE1677" s="264">
        <v>21903</v>
      </c>
      <c r="AF1677" s="268">
        <v>0.890802474836088</v>
      </c>
      <c r="AG1677" s="268">
        <v>0.887407827566648</v>
      </c>
      <c r="AH1677" s="295">
        <v>0.00339464726944061</v>
      </c>
    </row>
    <row r="1678" spans="1:34">
      <c r="A1678" s="315" t="s">
        <v>2706</v>
      </c>
      <c r="B1678" s="321" t="s">
        <v>3374</v>
      </c>
      <c r="C1678" s="293" t="s">
        <v>3143</v>
      </c>
      <c r="D1678" s="321" t="s">
        <v>3144</v>
      </c>
      <c r="E1678" s="263">
        <v>3464</v>
      </c>
      <c r="F1678" s="263">
        <v>3202</v>
      </c>
      <c r="G1678" s="263">
        <v>2855</v>
      </c>
      <c r="H1678" s="264">
        <v>2997</v>
      </c>
      <c r="I1678" s="264">
        <v>2649</v>
      </c>
      <c r="J1678" s="264">
        <v>2330</v>
      </c>
      <c r="K1678" s="264">
        <v>3417</v>
      </c>
      <c r="L1678" s="264">
        <v>3075</v>
      </c>
      <c r="M1678" s="264">
        <v>2447</v>
      </c>
      <c r="N1678" s="267">
        <v>0.922026361759568</v>
      </c>
      <c r="O1678" s="266">
        <v>104508</v>
      </c>
      <c r="P1678" s="294">
        <v>0.9</v>
      </c>
      <c r="Q1678" s="267">
        <v>0.924364896073903</v>
      </c>
      <c r="R1678" s="267">
        <v>0.883883883883884</v>
      </c>
      <c r="S1678" s="267">
        <v>0.899912203687445</v>
      </c>
      <c r="T1678" s="295">
        <v>0.0404810121900192</v>
      </c>
      <c r="U1678" s="266">
        <v>113346</v>
      </c>
      <c r="V1678" s="266">
        <v>91986</v>
      </c>
      <c r="W1678" s="267">
        <v>0.811550473770579</v>
      </c>
      <c r="X1678" s="267">
        <v>0.82419168591224</v>
      </c>
      <c r="Y1678" s="268">
        <v>0.777444110777444</v>
      </c>
      <c r="Z1678" s="268">
        <v>0.716125256072578</v>
      </c>
      <c r="AA1678" s="295">
        <v>0.0467475751347961</v>
      </c>
      <c r="AB1678" s="264">
        <v>24258</v>
      </c>
      <c r="AC1678" s="264">
        <v>19535</v>
      </c>
      <c r="AD1678" s="264">
        <v>26881</v>
      </c>
      <c r="AE1678" s="264">
        <v>22242</v>
      </c>
      <c r="AF1678" s="268">
        <v>0.805301343886553</v>
      </c>
      <c r="AG1678" s="268">
        <v>0.827424574978609</v>
      </c>
      <c r="AH1678" s="295">
        <v>-0.0221232310920565</v>
      </c>
    </row>
    <row r="1679" spans="1:34">
      <c r="A1679" s="315" t="s">
        <v>2706</v>
      </c>
      <c r="B1679" s="321" t="s">
        <v>3371</v>
      </c>
      <c r="C1679" s="293" t="s">
        <v>3145</v>
      </c>
      <c r="D1679" s="321" t="s">
        <v>3146</v>
      </c>
      <c r="E1679" s="263">
        <v>2343</v>
      </c>
      <c r="F1679" s="263">
        <v>2001</v>
      </c>
      <c r="G1679" s="263">
        <v>2086</v>
      </c>
      <c r="H1679" s="264">
        <v>2301</v>
      </c>
      <c r="I1679" s="264">
        <v>2050</v>
      </c>
      <c r="J1679" s="264">
        <v>1906</v>
      </c>
      <c r="K1679" s="264">
        <v>1667</v>
      </c>
      <c r="L1679" s="264">
        <v>1368</v>
      </c>
      <c r="M1679" s="264">
        <v>1423</v>
      </c>
      <c r="N1679" s="267">
        <v>0.860693992250461</v>
      </c>
      <c r="O1679" s="266">
        <v>69526</v>
      </c>
      <c r="P1679" s="294">
        <v>0.9</v>
      </c>
      <c r="Q1679" s="267">
        <v>0.854033290653009</v>
      </c>
      <c r="R1679" s="267">
        <v>0.890916992611908</v>
      </c>
      <c r="S1679" s="267">
        <v>0.820635872825435</v>
      </c>
      <c r="T1679" s="295">
        <v>-0.0368837019588989</v>
      </c>
      <c r="U1679" s="266">
        <v>80779</v>
      </c>
      <c r="V1679" s="266">
        <v>71450</v>
      </c>
      <c r="W1679" s="267">
        <v>0.884512063778952</v>
      </c>
      <c r="X1679" s="267">
        <v>0.890311566367904</v>
      </c>
      <c r="Y1679" s="268">
        <v>0.828335506301608</v>
      </c>
      <c r="Z1679" s="268">
        <v>0.853629274145171</v>
      </c>
      <c r="AA1679" s="295">
        <v>0.0619760600662964</v>
      </c>
      <c r="AB1679" s="264">
        <v>16259</v>
      </c>
      <c r="AC1679" s="264">
        <v>14211</v>
      </c>
      <c r="AD1679" s="264">
        <v>18597</v>
      </c>
      <c r="AE1679" s="264">
        <v>16465</v>
      </c>
      <c r="AF1679" s="268">
        <v>0.874038993788056</v>
      </c>
      <c r="AG1679" s="268">
        <v>0.885357853417218</v>
      </c>
      <c r="AH1679" s="295">
        <v>-0.011318859629162</v>
      </c>
    </row>
    <row r="1680" spans="1:34">
      <c r="A1680" s="315" t="s">
        <v>2706</v>
      </c>
      <c r="B1680" s="321" t="s">
        <v>3371</v>
      </c>
      <c r="C1680" s="293" t="s">
        <v>3147</v>
      </c>
      <c r="D1680" s="321" t="s">
        <v>3148</v>
      </c>
      <c r="E1680" s="263">
        <v>1266</v>
      </c>
      <c r="F1680" s="263">
        <v>1250</v>
      </c>
      <c r="G1680" s="263">
        <v>1113</v>
      </c>
      <c r="H1680" s="264">
        <v>1535</v>
      </c>
      <c r="I1680" s="264">
        <v>1508</v>
      </c>
      <c r="J1680" s="264">
        <v>1199</v>
      </c>
      <c r="K1680" s="264">
        <v>1106</v>
      </c>
      <c r="L1680" s="264">
        <v>1097</v>
      </c>
      <c r="M1680" s="264">
        <v>941</v>
      </c>
      <c r="N1680" s="267">
        <v>0.982483314089386</v>
      </c>
      <c r="O1680" s="266">
        <v>34887</v>
      </c>
      <c r="P1680" s="294">
        <v>0.9</v>
      </c>
      <c r="Q1680" s="267">
        <v>0.987361769352291</v>
      </c>
      <c r="R1680" s="267">
        <v>0.982410423452769</v>
      </c>
      <c r="S1680" s="267">
        <v>0.991862567811935</v>
      </c>
      <c r="T1680" s="295">
        <v>0.00495134589952195</v>
      </c>
      <c r="U1680" s="266">
        <v>35509</v>
      </c>
      <c r="V1680" s="266">
        <v>30284</v>
      </c>
      <c r="W1680" s="267">
        <v>0.85285420597595</v>
      </c>
      <c r="X1680" s="267">
        <v>0.87914691943128</v>
      </c>
      <c r="Y1680" s="268">
        <v>0.781107491856677</v>
      </c>
      <c r="Z1680" s="268">
        <v>0.850813743218807</v>
      </c>
      <c r="AA1680" s="295">
        <v>0.0980394275746022</v>
      </c>
      <c r="AB1680" s="264">
        <v>8222</v>
      </c>
      <c r="AC1680" s="264">
        <v>7015</v>
      </c>
      <c r="AD1680" s="264">
        <v>8775</v>
      </c>
      <c r="AE1680" s="264">
        <v>7498</v>
      </c>
      <c r="AF1680" s="268">
        <v>0.853198735100949</v>
      </c>
      <c r="AG1680" s="268">
        <v>0.854472934472934</v>
      </c>
      <c r="AH1680" s="295">
        <v>-0.00127419937198581</v>
      </c>
    </row>
    <row r="1681" spans="1:34">
      <c r="A1681" s="315" t="s">
        <v>2706</v>
      </c>
      <c r="B1681" s="321" t="s">
        <v>3371</v>
      </c>
      <c r="C1681" s="293" t="s">
        <v>3149</v>
      </c>
      <c r="D1681" s="321" t="s">
        <v>3150</v>
      </c>
      <c r="E1681" s="263">
        <v>1466</v>
      </c>
      <c r="F1681" s="263">
        <v>1422</v>
      </c>
      <c r="G1681" s="263">
        <v>1028</v>
      </c>
      <c r="H1681" s="264">
        <v>1837</v>
      </c>
      <c r="I1681" s="264">
        <v>1480</v>
      </c>
      <c r="J1681" s="264">
        <v>1153</v>
      </c>
      <c r="K1681" s="264">
        <v>1209</v>
      </c>
      <c r="L1681" s="264">
        <v>1178</v>
      </c>
      <c r="M1681" s="264">
        <v>861</v>
      </c>
      <c r="N1681" s="267">
        <v>0.964730967013671</v>
      </c>
      <c r="O1681" s="266">
        <v>38459</v>
      </c>
      <c r="P1681" s="294">
        <v>0.9</v>
      </c>
      <c r="Q1681" s="267">
        <v>0.969986357435198</v>
      </c>
      <c r="R1681" s="267">
        <v>0.8056614044638</v>
      </c>
      <c r="S1681" s="267">
        <v>0.974358974358974</v>
      </c>
      <c r="T1681" s="295">
        <v>0.164324952971398</v>
      </c>
      <c r="U1681" s="266">
        <v>39865</v>
      </c>
      <c r="V1681" s="266">
        <v>29284</v>
      </c>
      <c r="W1681" s="267">
        <v>0.734579204816255</v>
      </c>
      <c r="X1681" s="267">
        <v>0.701227830832196</v>
      </c>
      <c r="Y1681" s="268">
        <v>0.627653783342406</v>
      </c>
      <c r="Z1681" s="268">
        <v>0.712158808933002</v>
      </c>
      <c r="AA1681" s="295">
        <v>0.0735740474897904</v>
      </c>
      <c r="AB1681" s="264">
        <v>9419</v>
      </c>
      <c r="AC1681" s="264">
        <v>6589</v>
      </c>
      <c r="AD1681" s="264">
        <v>9581</v>
      </c>
      <c r="AE1681" s="264">
        <v>7127</v>
      </c>
      <c r="AF1681" s="268">
        <v>0.699543475952861</v>
      </c>
      <c r="AG1681" s="268">
        <v>0.743868072226281</v>
      </c>
      <c r="AH1681" s="295">
        <v>-0.0443245962734199</v>
      </c>
    </row>
    <row r="1682" spans="1:34">
      <c r="A1682" s="315" t="s">
        <v>2706</v>
      </c>
      <c r="B1682" s="321" t="s">
        <v>3371</v>
      </c>
      <c r="C1682" s="293" t="s">
        <v>3151</v>
      </c>
      <c r="D1682" s="321" t="s">
        <v>3152</v>
      </c>
      <c r="E1682" s="263">
        <v>2850</v>
      </c>
      <c r="F1682" s="263">
        <v>2440</v>
      </c>
      <c r="G1682" s="263">
        <v>2185</v>
      </c>
      <c r="H1682" s="264">
        <v>2582</v>
      </c>
      <c r="I1682" s="264">
        <v>2296</v>
      </c>
      <c r="J1682" s="264">
        <v>1884</v>
      </c>
      <c r="K1682" s="264">
        <v>1784</v>
      </c>
      <c r="L1682" s="264">
        <v>1512</v>
      </c>
      <c r="M1682" s="264">
        <v>1392</v>
      </c>
      <c r="N1682" s="267">
        <v>0.8326894206994</v>
      </c>
      <c r="O1682" s="266">
        <v>75435</v>
      </c>
      <c r="P1682" s="294">
        <v>0.9</v>
      </c>
      <c r="Q1682" s="267">
        <v>0.856140350877193</v>
      </c>
      <c r="R1682" s="267">
        <v>0.889233152594888</v>
      </c>
      <c r="S1682" s="267">
        <v>0.847533632286996</v>
      </c>
      <c r="T1682" s="295">
        <v>-0.0330928017176947</v>
      </c>
      <c r="U1682" s="266">
        <v>90592</v>
      </c>
      <c r="V1682" s="266">
        <v>69972</v>
      </c>
      <c r="W1682" s="267">
        <v>0.772386082656305</v>
      </c>
      <c r="X1682" s="267">
        <v>0.766666666666667</v>
      </c>
      <c r="Y1682" s="268">
        <v>0.729666924864446</v>
      </c>
      <c r="Z1682" s="268">
        <v>0.780269058295964</v>
      </c>
      <c r="AA1682" s="295">
        <v>0.0369997418022205</v>
      </c>
      <c r="AB1682" s="264">
        <v>18236</v>
      </c>
      <c r="AC1682" s="264">
        <v>14720</v>
      </c>
      <c r="AD1682" s="264">
        <v>20723</v>
      </c>
      <c r="AE1682" s="264">
        <v>16296</v>
      </c>
      <c r="AF1682" s="268">
        <v>0.807194560210572</v>
      </c>
      <c r="AG1682" s="268">
        <v>0.786372629445544</v>
      </c>
      <c r="AH1682" s="295">
        <v>0.0208219307650288</v>
      </c>
    </row>
    <row r="1683" spans="1:34">
      <c r="A1683" s="315" t="s">
        <v>2706</v>
      </c>
      <c r="B1683" s="321" t="s">
        <v>3371</v>
      </c>
      <c r="C1683" s="293" t="s">
        <v>3153</v>
      </c>
      <c r="D1683" s="321" t="s">
        <v>3154</v>
      </c>
      <c r="E1683" s="263">
        <v>1741</v>
      </c>
      <c r="F1683" s="263">
        <v>1718</v>
      </c>
      <c r="G1683" s="263">
        <v>1178</v>
      </c>
      <c r="H1683" s="264">
        <v>1903</v>
      </c>
      <c r="I1683" s="264">
        <v>1848</v>
      </c>
      <c r="J1683" s="264">
        <v>1236</v>
      </c>
      <c r="K1683" s="264">
        <v>1415</v>
      </c>
      <c r="L1683" s="264">
        <v>1387</v>
      </c>
      <c r="M1683" s="264">
        <v>967</v>
      </c>
      <c r="N1683" s="267">
        <v>0.963427640636817</v>
      </c>
      <c r="O1683" s="266">
        <v>49683</v>
      </c>
      <c r="P1683" s="294">
        <v>0.9</v>
      </c>
      <c r="Q1683" s="267">
        <v>0.986789201608271</v>
      </c>
      <c r="R1683" s="267">
        <v>0.971098265895954</v>
      </c>
      <c r="S1683" s="267">
        <v>0.980212014134276</v>
      </c>
      <c r="T1683" s="295">
        <v>0.0156909357123174</v>
      </c>
      <c r="U1683" s="266">
        <v>51569</v>
      </c>
      <c r="V1683" s="266">
        <v>33901</v>
      </c>
      <c r="W1683" s="267">
        <v>0.657391068277454</v>
      </c>
      <c r="X1683" s="267">
        <v>0.676622630672028</v>
      </c>
      <c r="Y1683" s="268">
        <v>0.649500788229112</v>
      </c>
      <c r="Z1683" s="268">
        <v>0.68339222614841</v>
      </c>
      <c r="AA1683" s="295">
        <v>0.0271218424429156</v>
      </c>
      <c r="AB1683" s="264">
        <v>11041</v>
      </c>
      <c r="AC1683" s="264">
        <v>7566</v>
      </c>
      <c r="AD1683" s="264">
        <v>11559</v>
      </c>
      <c r="AE1683" s="264">
        <v>7948</v>
      </c>
      <c r="AF1683" s="268">
        <v>0.685264015940585</v>
      </c>
      <c r="AG1683" s="268">
        <v>0.687602733800502</v>
      </c>
      <c r="AH1683" s="295">
        <v>-0.00233871785991668</v>
      </c>
    </row>
    <row r="1684" spans="1:34">
      <c r="A1684" s="315" t="s">
        <v>2706</v>
      </c>
      <c r="B1684" s="321" t="s">
        <v>3374</v>
      </c>
      <c r="C1684" s="293" t="s">
        <v>3155</v>
      </c>
      <c r="D1684" s="321" t="s">
        <v>3156</v>
      </c>
      <c r="E1684" s="263">
        <v>5444</v>
      </c>
      <c r="F1684" s="263">
        <v>4805</v>
      </c>
      <c r="G1684" s="263">
        <v>4168</v>
      </c>
      <c r="H1684" s="264">
        <v>4970</v>
      </c>
      <c r="I1684" s="264">
        <v>4526</v>
      </c>
      <c r="J1684" s="264">
        <v>3822</v>
      </c>
      <c r="K1684" s="264">
        <v>3335</v>
      </c>
      <c r="L1684" s="264">
        <v>2881</v>
      </c>
      <c r="M1684" s="264">
        <v>2761</v>
      </c>
      <c r="N1684" s="267">
        <v>0.859698968374767</v>
      </c>
      <c r="O1684" s="266">
        <v>127085</v>
      </c>
      <c r="P1684" s="294">
        <v>0.9</v>
      </c>
      <c r="Q1684" s="267">
        <v>0.882623071271124</v>
      </c>
      <c r="R1684" s="267">
        <v>0.910663983903421</v>
      </c>
      <c r="S1684" s="267">
        <v>0.863868065967016</v>
      </c>
      <c r="T1684" s="295">
        <v>-0.0280409126322964</v>
      </c>
      <c r="U1684" s="266">
        <v>147825</v>
      </c>
      <c r="V1684" s="266">
        <v>120686</v>
      </c>
      <c r="W1684" s="267">
        <v>0.816411297141891</v>
      </c>
      <c r="X1684" s="267">
        <v>0.765613519470977</v>
      </c>
      <c r="Y1684" s="268">
        <v>0.769014084507042</v>
      </c>
      <c r="Z1684" s="268">
        <v>0.827886056971514</v>
      </c>
      <c r="AA1684" s="295">
        <v>-0.00340056503606501</v>
      </c>
      <c r="AB1684" s="264">
        <v>31640</v>
      </c>
      <c r="AC1684" s="264">
        <v>25359</v>
      </c>
      <c r="AD1684" s="264">
        <v>33875</v>
      </c>
      <c r="AE1684" s="264">
        <v>27724</v>
      </c>
      <c r="AF1684" s="268">
        <v>0.801485461441214</v>
      </c>
      <c r="AG1684" s="268">
        <v>0.818420664206642</v>
      </c>
      <c r="AH1684" s="295">
        <v>-0.0169352027654284</v>
      </c>
    </row>
    <row r="1685" spans="1:34">
      <c r="A1685" s="315" t="s">
        <v>2706</v>
      </c>
      <c r="B1685" s="321" t="s">
        <v>3373</v>
      </c>
      <c r="C1685" s="293" t="s">
        <v>3157</v>
      </c>
      <c r="D1685" s="321" t="s">
        <v>3158</v>
      </c>
      <c r="E1685" s="263">
        <v>4571</v>
      </c>
      <c r="F1685" s="263">
        <v>4218</v>
      </c>
      <c r="G1685" s="263">
        <v>3849</v>
      </c>
      <c r="H1685" s="264">
        <v>3321</v>
      </c>
      <c r="I1685" s="264">
        <v>2920</v>
      </c>
      <c r="J1685" s="264">
        <v>2852</v>
      </c>
      <c r="K1685" s="264">
        <v>3902</v>
      </c>
      <c r="L1685" s="264">
        <v>3716</v>
      </c>
      <c r="M1685" s="264">
        <v>3327</v>
      </c>
      <c r="N1685" s="267">
        <v>0.950615137737363</v>
      </c>
      <c r="O1685" s="266">
        <v>142174</v>
      </c>
      <c r="P1685" s="294">
        <v>0.9</v>
      </c>
      <c r="Q1685" s="267">
        <v>0.922774010063443</v>
      </c>
      <c r="R1685" s="267">
        <v>0.879253236976814</v>
      </c>
      <c r="S1685" s="267">
        <v>0.952332137365454</v>
      </c>
      <c r="T1685" s="295">
        <v>0.0435207730866292</v>
      </c>
      <c r="U1685" s="266">
        <v>149560</v>
      </c>
      <c r="V1685" s="266">
        <v>136305</v>
      </c>
      <c r="W1685" s="267">
        <v>0.91137336186146</v>
      </c>
      <c r="X1685" s="267">
        <v>0.842047691971122</v>
      </c>
      <c r="Y1685" s="268">
        <v>0.858777476663656</v>
      </c>
      <c r="Z1685" s="268">
        <v>0.852639671963096</v>
      </c>
      <c r="AA1685" s="295">
        <v>-0.0167297846925333</v>
      </c>
      <c r="AB1685" s="264">
        <v>30315</v>
      </c>
      <c r="AC1685" s="264">
        <v>27161</v>
      </c>
      <c r="AD1685" s="264">
        <v>34533</v>
      </c>
      <c r="AE1685" s="264">
        <v>31239</v>
      </c>
      <c r="AF1685" s="268">
        <v>0.895959096157018</v>
      </c>
      <c r="AG1685" s="268">
        <v>0.904612978889758</v>
      </c>
      <c r="AH1685" s="295">
        <v>-0.0086538827327397</v>
      </c>
    </row>
    <row r="1686" spans="1:34">
      <c r="A1686" s="315" t="s">
        <v>2706</v>
      </c>
      <c r="B1686" s="321" t="s">
        <v>3371</v>
      </c>
      <c r="C1686" s="293" t="s">
        <v>3159</v>
      </c>
      <c r="D1686" s="321" t="s">
        <v>3160</v>
      </c>
      <c r="E1686" s="263">
        <v>1818</v>
      </c>
      <c r="F1686" s="263">
        <v>1750</v>
      </c>
      <c r="G1686" s="263">
        <v>1584</v>
      </c>
      <c r="H1686" s="264">
        <v>1876</v>
      </c>
      <c r="I1686" s="264">
        <v>1780</v>
      </c>
      <c r="J1686" s="264">
        <v>1618</v>
      </c>
      <c r="K1686" s="264">
        <v>1440</v>
      </c>
      <c r="L1686" s="264">
        <v>1366</v>
      </c>
      <c r="M1686" s="264">
        <v>1258</v>
      </c>
      <c r="N1686" s="267">
        <v>0.968441621885686</v>
      </c>
      <c r="O1686" s="266">
        <v>49560</v>
      </c>
      <c r="P1686" s="294">
        <v>0.9</v>
      </c>
      <c r="Q1686" s="267">
        <v>0.962596259625963</v>
      </c>
      <c r="R1686" s="267">
        <v>0.948827292110874</v>
      </c>
      <c r="S1686" s="267">
        <v>0.948611111111111</v>
      </c>
      <c r="T1686" s="295">
        <v>0.0137689675150884</v>
      </c>
      <c r="U1686" s="266">
        <v>51175</v>
      </c>
      <c r="V1686" s="266">
        <v>45044</v>
      </c>
      <c r="W1686" s="267">
        <v>0.880195407914021</v>
      </c>
      <c r="X1686" s="267">
        <v>0.871287128712871</v>
      </c>
      <c r="Y1686" s="268">
        <v>0.862473347547974</v>
      </c>
      <c r="Z1686" s="268">
        <v>0.873611111111111</v>
      </c>
      <c r="AA1686" s="295">
        <v>0.00881378116489684</v>
      </c>
      <c r="AB1686" s="264">
        <v>11049</v>
      </c>
      <c r="AC1686" s="264">
        <v>9527</v>
      </c>
      <c r="AD1686" s="264">
        <v>12248</v>
      </c>
      <c r="AE1686" s="264">
        <v>11036</v>
      </c>
      <c r="AF1686" s="268">
        <v>0.862249977373518</v>
      </c>
      <c r="AG1686" s="268">
        <v>0.901045068582626</v>
      </c>
      <c r="AH1686" s="295">
        <v>-0.0387950912091078</v>
      </c>
    </row>
    <row r="1687" spans="1:34">
      <c r="A1687" s="315" t="s">
        <v>2706</v>
      </c>
      <c r="B1687" s="321" t="s">
        <v>3371</v>
      </c>
      <c r="C1687" s="293" t="s">
        <v>3161</v>
      </c>
      <c r="D1687" s="321" t="s">
        <v>3162</v>
      </c>
      <c r="E1687" s="263">
        <v>1152</v>
      </c>
      <c r="F1687" s="263">
        <v>1138</v>
      </c>
      <c r="G1687" s="263">
        <v>1087</v>
      </c>
      <c r="H1687" s="264">
        <v>1227</v>
      </c>
      <c r="I1687" s="264">
        <v>1220</v>
      </c>
      <c r="J1687" s="264">
        <v>1062</v>
      </c>
      <c r="K1687" s="264">
        <v>1616</v>
      </c>
      <c r="L1687" s="264">
        <v>1569</v>
      </c>
      <c r="M1687" s="264">
        <v>1492</v>
      </c>
      <c r="N1687" s="267">
        <v>0.985609750672805</v>
      </c>
      <c r="O1687" s="266">
        <v>44314</v>
      </c>
      <c r="P1687" s="294">
        <v>0.9</v>
      </c>
      <c r="Q1687" s="267">
        <v>0.987847222222222</v>
      </c>
      <c r="R1687" s="267">
        <v>0.994295028524857</v>
      </c>
      <c r="S1687" s="267">
        <v>0.970915841584158</v>
      </c>
      <c r="T1687" s="295">
        <v>-0.0064478063026352</v>
      </c>
      <c r="U1687" s="266">
        <v>44961</v>
      </c>
      <c r="V1687" s="266">
        <v>41748</v>
      </c>
      <c r="W1687" s="267">
        <v>0.928538066324148</v>
      </c>
      <c r="X1687" s="267">
        <v>0.943576388888889</v>
      </c>
      <c r="Y1687" s="268">
        <v>0.865525672371638</v>
      </c>
      <c r="Z1687" s="268">
        <v>0.923267326732673</v>
      </c>
      <c r="AA1687" s="295">
        <v>0.0780507165172507</v>
      </c>
      <c r="AB1687" s="264">
        <v>9712</v>
      </c>
      <c r="AC1687" s="264">
        <v>9041</v>
      </c>
      <c r="AD1687" s="264">
        <v>10259</v>
      </c>
      <c r="AE1687" s="264">
        <v>9555</v>
      </c>
      <c r="AF1687" s="268">
        <v>0.93091021416804</v>
      </c>
      <c r="AG1687" s="268">
        <v>0.931377327224876</v>
      </c>
      <c r="AH1687" s="295">
        <v>-0.000467113056836221</v>
      </c>
    </row>
    <row r="1688" spans="1:34">
      <c r="A1688" s="315" t="s">
        <v>2706</v>
      </c>
      <c r="B1688" s="321" t="s">
        <v>3371</v>
      </c>
      <c r="C1688" s="293" t="s">
        <v>40</v>
      </c>
      <c r="D1688" s="321" t="s">
        <v>3163</v>
      </c>
      <c r="E1688" s="263">
        <v>0</v>
      </c>
      <c r="F1688" s="263">
        <v>0</v>
      </c>
      <c r="G1688" s="263">
        <v>0</v>
      </c>
      <c r="H1688" s="264">
        <v>0</v>
      </c>
      <c r="I1688" s="264">
        <v>0</v>
      </c>
      <c r="J1688" s="264">
        <v>0</v>
      </c>
      <c r="K1688" s="264">
        <v>0</v>
      </c>
      <c r="L1688" s="264">
        <v>0</v>
      </c>
      <c r="M1688" s="264">
        <v>0</v>
      </c>
      <c r="N1688" s="267">
        <v>0</v>
      </c>
      <c r="O1688" s="266">
        <v>0</v>
      </c>
      <c r="P1688" s="294">
        <v>0.9</v>
      </c>
      <c r="Q1688" s="267">
        <v>0</v>
      </c>
      <c r="R1688" s="267">
        <v>0</v>
      </c>
      <c r="S1688" s="267">
        <v>0</v>
      </c>
      <c r="T1688" s="295">
        <v>0</v>
      </c>
      <c r="U1688" s="266">
        <v>0</v>
      </c>
      <c r="V1688" s="266">
        <v>0</v>
      </c>
      <c r="W1688" s="267">
        <v>0</v>
      </c>
      <c r="X1688" s="267">
        <v>0</v>
      </c>
      <c r="Y1688" s="268">
        <v>0</v>
      </c>
      <c r="Z1688" s="268">
        <v>0</v>
      </c>
      <c r="AA1688" s="295">
        <v>0</v>
      </c>
      <c r="AB1688" s="264">
        <v>0</v>
      </c>
      <c r="AC1688" s="264">
        <v>0</v>
      </c>
      <c r="AD1688" s="264">
        <v>0</v>
      </c>
      <c r="AE1688" s="264">
        <v>0</v>
      </c>
      <c r="AF1688" s="268">
        <v>0</v>
      </c>
      <c r="AG1688" s="268">
        <v>0</v>
      </c>
      <c r="AH1688" s="295">
        <v>0</v>
      </c>
    </row>
    <row r="1689" spans="1:34">
      <c r="A1689" s="315" t="s">
        <v>2706</v>
      </c>
      <c r="B1689" s="321" t="s">
        <v>3371</v>
      </c>
      <c r="C1689" s="293" t="s">
        <v>40</v>
      </c>
      <c r="D1689" s="321" t="s">
        <v>3164</v>
      </c>
      <c r="E1689" s="263">
        <v>0</v>
      </c>
      <c r="F1689" s="263">
        <v>0</v>
      </c>
      <c r="G1689" s="263">
        <v>0</v>
      </c>
      <c r="H1689" s="264">
        <v>0</v>
      </c>
      <c r="I1689" s="264">
        <v>0</v>
      </c>
      <c r="J1689" s="264">
        <v>0</v>
      </c>
      <c r="K1689" s="264">
        <v>0</v>
      </c>
      <c r="L1689" s="264">
        <v>0</v>
      </c>
      <c r="M1689" s="264">
        <v>0</v>
      </c>
      <c r="N1689" s="267">
        <v>0</v>
      </c>
      <c r="O1689" s="266">
        <v>0</v>
      </c>
      <c r="P1689" s="294">
        <v>0.9</v>
      </c>
      <c r="Q1689" s="267">
        <v>0</v>
      </c>
      <c r="R1689" s="267">
        <v>0</v>
      </c>
      <c r="S1689" s="267">
        <v>0</v>
      </c>
      <c r="T1689" s="295">
        <v>0</v>
      </c>
      <c r="U1689" s="266">
        <v>0</v>
      </c>
      <c r="V1689" s="266">
        <v>0</v>
      </c>
      <c r="W1689" s="267">
        <v>0</v>
      </c>
      <c r="X1689" s="267">
        <v>0</v>
      </c>
      <c r="Y1689" s="268">
        <v>0</v>
      </c>
      <c r="Z1689" s="268">
        <v>0</v>
      </c>
      <c r="AA1689" s="295">
        <v>0</v>
      </c>
      <c r="AB1689" s="264">
        <v>0</v>
      </c>
      <c r="AC1689" s="264">
        <v>0</v>
      </c>
      <c r="AD1689" s="264">
        <v>0</v>
      </c>
      <c r="AE1689" s="264">
        <v>0</v>
      </c>
      <c r="AF1689" s="268">
        <v>0</v>
      </c>
      <c r="AG1689" s="268">
        <v>0</v>
      </c>
      <c r="AH1689" s="295">
        <v>0</v>
      </c>
    </row>
    <row r="1690" spans="1:34">
      <c r="A1690" s="315" t="s">
        <v>2706</v>
      </c>
      <c r="B1690" s="321" t="s">
        <v>3373</v>
      </c>
      <c r="C1690" s="293" t="s">
        <v>3165</v>
      </c>
      <c r="D1690" s="321" t="s">
        <v>3166</v>
      </c>
      <c r="E1690" s="263">
        <v>0</v>
      </c>
      <c r="F1690" s="263">
        <v>0</v>
      </c>
      <c r="G1690" s="263">
        <v>0</v>
      </c>
      <c r="H1690" s="264">
        <v>0</v>
      </c>
      <c r="I1690" s="264">
        <v>0</v>
      </c>
      <c r="J1690" s="264">
        <v>0</v>
      </c>
      <c r="K1690" s="264">
        <v>0</v>
      </c>
      <c r="L1690" s="264">
        <v>0</v>
      </c>
      <c r="M1690" s="264">
        <v>0</v>
      </c>
      <c r="N1690" s="267">
        <v>0</v>
      </c>
      <c r="O1690" s="266">
        <v>0</v>
      </c>
      <c r="P1690" s="294">
        <v>0.9</v>
      </c>
      <c r="Q1690" s="267">
        <v>0</v>
      </c>
      <c r="R1690" s="267">
        <v>0</v>
      </c>
      <c r="S1690" s="267">
        <v>0</v>
      </c>
      <c r="T1690" s="295">
        <v>0</v>
      </c>
      <c r="U1690" s="266">
        <v>0</v>
      </c>
      <c r="V1690" s="266">
        <v>0</v>
      </c>
      <c r="W1690" s="267">
        <v>0</v>
      </c>
      <c r="X1690" s="267">
        <v>0</v>
      </c>
      <c r="Y1690" s="268">
        <v>0</v>
      </c>
      <c r="Z1690" s="268">
        <v>0</v>
      </c>
      <c r="AA1690" s="295">
        <v>0</v>
      </c>
      <c r="AB1690" s="264">
        <v>0</v>
      </c>
      <c r="AC1690" s="264">
        <v>0</v>
      </c>
      <c r="AD1690" s="264">
        <v>0</v>
      </c>
      <c r="AE1690" s="264">
        <v>0</v>
      </c>
      <c r="AF1690" s="268">
        <v>0</v>
      </c>
      <c r="AG1690" s="268">
        <v>0</v>
      </c>
      <c r="AH1690" s="295">
        <v>0</v>
      </c>
    </row>
    <row r="1691" spans="1:34">
      <c r="A1691" s="315" t="s">
        <v>2706</v>
      </c>
      <c r="B1691" s="321" t="s">
        <v>3371</v>
      </c>
      <c r="C1691" s="293" t="s">
        <v>3167</v>
      </c>
      <c r="D1691" s="321" t="s">
        <v>3168</v>
      </c>
      <c r="E1691" s="263">
        <v>1283</v>
      </c>
      <c r="F1691" s="263">
        <v>1267</v>
      </c>
      <c r="G1691" s="263">
        <v>1033</v>
      </c>
      <c r="H1691" s="264">
        <v>1489</v>
      </c>
      <c r="I1691" s="264">
        <v>1469</v>
      </c>
      <c r="J1691" s="264">
        <v>1188</v>
      </c>
      <c r="K1691" s="264">
        <v>1115</v>
      </c>
      <c r="L1691" s="264">
        <v>1104</v>
      </c>
      <c r="M1691" s="264">
        <v>896</v>
      </c>
      <c r="N1691" s="267">
        <v>0.972773870544761</v>
      </c>
      <c r="O1691" s="266">
        <v>40803</v>
      </c>
      <c r="P1691" s="294">
        <v>0.9</v>
      </c>
      <c r="Q1691" s="267">
        <v>0.987529228371005</v>
      </c>
      <c r="R1691" s="267">
        <v>0.986568166554735</v>
      </c>
      <c r="S1691" s="267">
        <v>0.990134529147982</v>
      </c>
      <c r="T1691" s="295">
        <v>0.000961061816270758</v>
      </c>
      <c r="U1691" s="266">
        <v>41945</v>
      </c>
      <c r="V1691" s="266">
        <v>33340</v>
      </c>
      <c r="W1691" s="267">
        <v>0.794850399332459</v>
      </c>
      <c r="X1691" s="267">
        <v>0.80514419329696</v>
      </c>
      <c r="Y1691" s="268">
        <v>0.797850906648758</v>
      </c>
      <c r="Z1691" s="268">
        <v>0.803587443946188</v>
      </c>
      <c r="AA1691" s="295">
        <v>0.00729328664820272</v>
      </c>
      <c r="AB1691" s="264">
        <v>8689</v>
      </c>
      <c r="AC1691" s="264">
        <v>7159</v>
      </c>
      <c r="AD1691" s="264">
        <v>9987</v>
      </c>
      <c r="AE1691" s="264">
        <v>7875</v>
      </c>
      <c r="AF1691" s="268">
        <v>0.823915295200829</v>
      </c>
      <c r="AG1691" s="268">
        <v>0.78852508260739</v>
      </c>
      <c r="AH1691" s="295">
        <v>0.035390212593439</v>
      </c>
    </row>
    <row r="1692" spans="1:34">
      <c r="A1692" s="315" t="s">
        <v>2706</v>
      </c>
      <c r="B1692" s="321" t="s">
        <v>3371</v>
      </c>
      <c r="C1692" s="293" t="s">
        <v>3169</v>
      </c>
      <c r="D1692" s="321" t="s">
        <v>3170</v>
      </c>
      <c r="E1692" s="263">
        <v>0</v>
      </c>
      <c r="F1692" s="263">
        <v>0</v>
      </c>
      <c r="G1692" s="263">
        <v>0</v>
      </c>
      <c r="H1692" s="264">
        <v>0</v>
      </c>
      <c r="I1692" s="264">
        <v>0</v>
      </c>
      <c r="J1692" s="264">
        <v>0</v>
      </c>
      <c r="K1692" s="264">
        <v>0</v>
      </c>
      <c r="L1692" s="264">
        <v>0</v>
      </c>
      <c r="M1692" s="264">
        <v>0</v>
      </c>
      <c r="N1692" s="267">
        <v>0</v>
      </c>
      <c r="O1692" s="266">
        <v>0</v>
      </c>
      <c r="P1692" s="294">
        <v>0.9</v>
      </c>
      <c r="Q1692" s="267">
        <v>0</v>
      </c>
      <c r="R1692" s="267">
        <v>0</v>
      </c>
      <c r="S1692" s="267">
        <v>0</v>
      </c>
      <c r="T1692" s="295">
        <v>0</v>
      </c>
      <c r="U1692" s="266">
        <v>0</v>
      </c>
      <c r="V1692" s="266">
        <v>0</v>
      </c>
      <c r="W1692" s="267">
        <v>0</v>
      </c>
      <c r="X1692" s="267">
        <v>0</v>
      </c>
      <c r="Y1692" s="268">
        <v>0</v>
      </c>
      <c r="Z1692" s="268">
        <v>0</v>
      </c>
      <c r="AA1692" s="295">
        <v>0</v>
      </c>
      <c r="AB1692" s="264">
        <v>0</v>
      </c>
      <c r="AC1692" s="264">
        <v>0</v>
      </c>
      <c r="AD1692" s="264">
        <v>0</v>
      </c>
      <c r="AE1692" s="264">
        <v>0</v>
      </c>
      <c r="AF1692" s="268">
        <v>0</v>
      </c>
      <c r="AG1692" s="268">
        <v>0</v>
      </c>
      <c r="AH1692" s="295">
        <v>0</v>
      </c>
    </row>
    <row r="1693" spans="1:34">
      <c r="A1693" s="315" t="s">
        <v>2706</v>
      </c>
      <c r="B1693" s="321" t="s">
        <v>3374</v>
      </c>
      <c r="C1693" s="293" t="s">
        <v>3171</v>
      </c>
      <c r="D1693" s="321" t="s">
        <v>3172</v>
      </c>
      <c r="E1693" s="263">
        <v>3464</v>
      </c>
      <c r="F1693" s="263">
        <v>3298</v>
      </c>
      <c r="G1693" s="263">
        <v>2796</v>
      </c>
      <c r="H1693" s="264">
        <v>2596</v>
      </c>
      <c r="I1693" s="264">
        <v>2521</v>
      </c>
      <c r="J1693" s="264">
        <v>2170</v>
      </c>
      <c r="K1693" s="264">
        <v>3465</v>
      </c>
      <c r="L1693" s="264">
        <v>3376</v>
      </c>
      <c r="M1693" s="264">
        <v>2884</v>
      </c>
      <c r="N1693" s="267">
        <v>0.980117321193965</v>
      </c>
      <c r="O1693" s="266">
        <v>117125</v>
      </c>
      <c r="P1693" s="294">
        <v>0.9</v>
      </c>
      <c r="Q1693" s="267">
        <v>0.952078521939954</v>
      </c>
      <c r="R1693" s="267">
        <v>0.971109399075501</v>
      </c>
      <c r="S1693" s="267">
        <v>0.974314574314574</v>
      </c>
      <c r="T1693" s="295">
        <v>-0.019030877135547</v>
      </c>
      <c r="U1693" s="266">
        <v>119501</v>
      </c>
      <c r="V1693" s="266">
        <v>98073</v>
      </c>
      <c r="W1693" s="267">
        <v>0.820687692990017</v>
      </c>
      <c r="X1693" s="267">
        <v>0.80715935334873</v>
      </c>
      <c r="Y1693" s="268">
        <v>0.835901386748844</v>
      </c>
      <c r="Z1693" s="268">
        <v>0.832323232323232</v>
      </c>
      <c r="AA1693" s="295">
        <v>-0.0287420334001146</v>
      </c>
      <c r="AB1693" s="264">
        <v>24540</v>
      </c>
      <c r="AC1693" s="264">
        <v>20331</v>
      </c>
      <c r="AD1693" s="264">
        <v>27568</v>
      </c>
      <c r="AE1693" s="264">
        <v>23083</v>
      </c>
      <c r="AF1693" s="268">
        <v>0.828484107579462</v>
      </c>
      <c r="AG1693" s="268">
        <v>0.837311375507835</v>
      </c>
      <c r="AH1693" s="295">
        <v>-0.00882726792837307</v>
      </c>
    </row>
    <row r="1694" spans="1:34">
      <c r="A1694" s="315" t="s">
        <v>2706</v>
      </c>
      <c r="B1694" s="321" t="s">
        <v>3371</v>
      </c>
      <c r="C1694" s="293" t="s">
        <v>3173</v>
      </c>
      <c r="D1694" s="321" t="s">
        <v>3174</v>
      </c>
      <c r="E1694" s="263">
        <v>920</v>
      </c>
      <c r="F1694" s="263">
        <v>896</v>
      </c>
      <c r="G1694" s="263">
        <v>866</v>
      </c>
      <c r="H1694" s="264">
        <v>1121</v>
      </c>
      <c r="I1694" s="264">
        <v>1084</v>
      </c>
      <c r="J1694" s="264">
        <v>972</v>
      </c>
      <c r="K1694" s="264">
        <v>1215</v>
      </c>
      <c r="L1694" s="264">
        <v>1178</v>
      </c>
      <c r="M1694" s="264">
        <v>1120</v>
      </c>
      <c r="N1694" s="267">
        <v>0.964737959782922</v>
      </c>
      <c r="O1694" s="266">
        <v>36798</v>
      </c>
      <c r="P1694" s="294">
        <v>0.9</v>
      </c>
      <c r="Q1694" s="267">
        <v>0.973913043478261</v>
      </c>
      <c r="R1694" s="267">
        <v>0.966993755575379</v>
      </c>
      <c r="S1694" s="267">
        <v>0.969547325102881</v>
      </c>
      <c r="T1694" s="295">
        <v>0.00691928790288177</v>
      </c>
      <c r="U1694" s="266">
        <v>38143</v>
      </c>
      <c r="V1694" s="266">
        <v>34931</v>
      </c>
      <c r="W1694" s="267">
        <v>0.91579057756338</v>
      </c>
      <c r="X1694" s="267">
        <v>0.941304347826087</v>
      </c>
      <c r="Y1694" s="268">
        <v>0.867082961641392</v>
      </c>
      <c r="Z1694" s="268">
        <v>0.921810699588477</v>
      </c>
      <c r="AA1694" s="295">
        <v>0.0742213861846953</v>
      </c>
      <c r="AB1694" s="264">
        <v>8108</v>
      </c>
      <c r="AC1694" s="264">
        <v>7363</v>
      </c>
      <c r="AD1694" s="264">
        <v>8900</v>
      </c>
      <c r="AE1694" s="264">
        <v>8074</v>
      </c>
      <c r="AF1694" s="268">
        <v>0.908115441539221</v>
      </c>
      <c r="AG1694" s="268">
        <v>0.907191011235955</v>
      </c>
      <c r="AH1694" s="295">
        <v>0.0009244303032655</v>
      </c>
    </row>
    <row r="1695" spans="1:34">
      <c r="A1695" s="315" t="s">
        <v>2706</v>
      </c>
      <c r="B1695" s="321" t="s">
        <v>3371</v>
      </c>
      <c r="C1695" s="293" t="s">
        <v>3175</v>
      </c>
      <c r="D1695" s="321" t="s">
        <v>3176</v>
      </c>
      <c r="E1695" s="263">
        <v>0</v>
      </c>
      <c r="F1695" s="263">
        <v>0</v>
      </c>
      <c r="G1695" s="263">
        <v>0</v>
      </c>
      <c r="H1695" s="264">
        <v>0</v>
      </c>
      <c r="I1695" s="264">
        <v>0</v>
      </c>
      <c r="J1695" s="264">
        <v>0</v>
      </c>
      <c r="K1695" s="264">
        <v>0</v>
      </c>
      <c r="L1695" s="264">
        <v>0</v>
      </c>
      <c r="M1695" s="264">
        <v>0</v>
      </c>
      <c r="N1695" s="267">
        <v>0</v>
      </c>
      <c r="O1695" s="266">
        <v>0</v>
      </c>
      <c r="P1695" s="294">
        <v>0.9</v>
      </c>
      <c r="Q1695" s="267">
        <v>0</v>
      </c>
      <c r="R1695" s="267">
        <v>0</v>
      </c>
      <c r="S1695" s="267">
        <v>0</v>
      </c>
      <c r="T1695" s="295">
        <v>0</v>
      </c>
      <c r="U1695" s="266">
        <v>0</v>
      </c>
      <c r="V1695" s="266">
        <v>0</v>
      </c>
      <c r="W1695" s="267">
        <v>0</v>
      </c>
      <c r="X1695" s="267">
        <v>0</v>
      </c>
      <c r="Y1695" s="268">
        <v>0</v>
      </c>
      <c r="Z1695" s="268">
        <v>0</v>
      </c>
      <c r="AA1695" s="295">
        <v>0</v>
      </c>
      <c r="AB1695" s="264">
        <v>0</v>
      </c>
      <c r="AC1695" s="264">
        <v>0</v>
      </c>
      <c r="AD1695" s="264">
        <v>0</v>
      </c>
      <c r="AE1695" s="264">
        <v>0</v>
      </c>
      <c r="AF1695" s="268">
        <v>0</v>
      </c>
      <c r="AG1695" s="268">
        <v>0</v>
      </c>
      <c r="AH1695" s="295">
        <v>0</v>
      </c>
    </row>
    <row r="1696" spans="1:34">
      <c r="A1696" s="315" t="s">
        <v>2706</v>
      </c>
      <c r="B1696" s="321" t="s">
        <v>3371</v>
      </c>
      <c r="C1696" s="293" t="s">
        <v>3177</v>
      </c>
      <c r="D1696" s="321" t="s">
        <v>3178</v>
      </c>
      <c r="E1696" s="263">
        <v>1</v>
      </c>
      <c r="F1696" s="263">
        <v>0</v>
      </c>
      <c r="G1696" s="263">
        <v>1</v>
      </c>
      <c r="H1696" s="264">
        <v>0</v>
      </c>
      <c r="I1696" s="264">
        <v>0</v>
      </c>
      <c r="J1696" s="264">
        <v>0</v>
      </c>
      <c r="K1696" s="264">
        <v>0</v>
      </c>
      <c r="L1696" s="264">
        <v>0</v>
      </c>
      <c r="M1696" s="264">
        <v>0</v>
      </c>
      <c r="N1696" s="267">
        <v>0</v>
      </c>
      <c r="O1696" s="266">
        <v>0</v>
      </c>
      <c r="P1696" s="294">
        <v>0.9</v>
      </c>
      <c r="Q1696" s="267">
        <v>0</v>
      </c>
      <c r="R1696" s="267">
        <v>0</v>
      </c>
      <c r="S1696" s="267">
        <v>0</v>
      </c>
      <c r="T1696" s="295">
        <v>0</v>
      </c>
      <c r="U1696" s="266">
        <v>7</v>
      </c>
      <c r="V1696" s="266">
        <v>6</v>
      </c>
      <c r="W1696" s="267">
        <v>0.857142857142857</v>
      </c>
      <c r="X1696" s="267">
        <v>1</v>
      </c>
      <c r="Y1696" s="268">
        <v>0</v>
      </c>
      <c r="Z1696" s="268">
        <v>0</v>
      </c>
      <c r="AA1696" s="295">
        <v>1</v>
      </c>
      <c r="AB1696" s="264">
        <v>7</v>
      </c>
      <c r="AC1696" s="264">
        <v>6</v>
      </c>
      <c r="AD1696" s="264">
        <v>0</v>
      </c>
      <c r="AE1696" s="264">
        <v>0</v>
      </c>
      <c r="AF1696" s="268">
        <v>0.857142857142857</v>
      </c>
      <c r="AG1696" s="268">
        <v>0</v>
      </c>
      <c r="AH1696" s="295">
        <v>0.857142857142857</v>
      </c>
    </row>
    <row r="1697" spans="1:34">
      <c r="A1697" s="315" t="s">
        <v>2706</v>
      </c>
      <c r="B1697" s="321" t="s">
        <v>3374</v>
      </c>
      <c r="C1697" s="293" t="s">
        <v>3179</v>
      </c>
      <c r="D1697" s="321" t="s">
        <v>3180</v>
      </c>
      <c r="E1697" s="263">
        <v>4058</v>
      </c>
      <c r="F1697" s="263">
        <v>3717</v>
      </c>
      <c r="G1697" s="263">
        <v>3002</v>
      </c>
      <c r="H1697" s="264">
        <v>2934</v>
      </c>
      <c r="I1697" s="264">
        <v>2630</v>
      </c>
      <c r="J1697" s="264">
        <v>2168</v>
      </c>
      <c r="K1697" s="264">
        <v>3522</v>
      </c>
      <c r="L1697" s="264">
        <v>2699</v>
      </c>
      <c r="M1697" s="264">
        <v>2419</v>
      </c>
      <c r="N1697" s="267">
        <v>0.896272480313607</v>
      </c>
      <c r="O1697" s="266">
        <v>104258</v>
      </c>
      <c r="P1697" s="294">
        <v>0.9</v>
      </c>
      <c r="Q1697" s="267">
        <v>0.915968457368162</v>
      </c>
      <c r="R1697" s="267">
        <v>0.896387184730743</v>
      </c>
      <c r="S1697" s="267">
        <v>0.766325951164111</v>
      </c>
      <c r="T1697" s="295">
        <v>0.0195812726374187</v>
      </c>
      <c r="U1697" s="266">
        <v>116324</v>
      </c>
      <c r="V1697" s="266">
        <v>88458</v>
      </c>
      <c r="W1697" s="267">
        <v>0.760444964065885</v>
      </c>
      <c r="X1697" s="267">
        <v>0.739773287333662</v>
      </c>
      <c r="Y1697" s="268">
        <v>0.738922972051806</v>
      </c>
      <c r="Z1697" s="268">
        <v>0.686825667234526</v>
      </c>
      <c r="AA1697" s="295">
        <v>0.000850315281855418</v>
      </c>
      <c r="AB1697" s="264">
        <v>25363</v>
      </c>
      <c r="AC1697" s="264">
        <v>19807</v>
      </c>
      <c r="AD1697" s="264">
        <v>27485</v>
      </c>
      <c r="AE1697" s="264">
        <v>21110</v>
      </c>
      <c r="AF1697" s="268">
        <v>0.780940740448685</v>
      </c>
      <c r="AG1697" s="268">
        <v>0.768055302892487</v>
      </c>
      <c r="AH1697" s="295">
        <v>0.0128854375561983</v>
      </c>
    </row>
    <row r="1698" spans="1:34">
      <c r="A1698" s="315" t="s">
        <v>2706</v>
      </c>
      <c r="B1698" s="321" t="s">
        <v>3371</v>
      </c>
      <c r="C1698" s="293" t="s">
        <v>3181</v>
      </c>
      <c r="D1698" s="321" t="s">
        <v>3182</v>
      </c>
      <c r="E1698" s="263">
        <v>1</v>
      </c>
      <c r="F1698" s="263">
        <v>0</v>
      </c>
      <c r="G1698" s="263">
        <v>1</v>
      </c>
      <c r="H1698" s="264">
        <v>0</v>
      </c>
      <c r="I1698" s="264">
        <v>0</v>
      </c>
      <c r="J1698" s="264">
        <v>0</v>
      </c>
      <c r="K1698" s="264">
        <v>0</v>
      </c>
      <c r="L1698" s="264">
        <v>0</v>
      </c>
      <c r="M1698" s="264">
        <v>0</v>
      </c>
      <c r="N1698" s="267">
        <v>0</v>
      </c>
      <c r="O1698" s="266">
        <v>0</v>
      </c>
      <c r="P1698" s="294">
        <v>0.9</v>
      </c>
      <c r="Q1698" s="267">
        <v>0</v>
      </c>
      <c r="R1698" s="267">
        <v>0</v>
      </c>
      <c r="S1698" s="267">
        <v>0</v>
      </c>
      <c r="T1698" s="295">
        <v>0</v>
      </c>
      <c r="U1698" s="266">
        <v>7</v>
      </c>
      <c r="V1698" s="266">
        <v>7</v>
      </c>
      <c r="W1698" s="267">
        <v>1</v>
      </c>
      <c r="X1698" s="267">
        <v>1</v>
      </c>
      <c r="Y1698" s="268">
        <v>0</v>
      </c>
      <c r="Z1698" s="268">
        <v>0</v>
      </c>
      <c r="AA1698" s="295">
        <v>1</v>
      </c>
      <c r="AB1698" s="264">
        <v>3</v>
      </c>
      <c r="AC1698" s="264">
        <v>3</v>
      </c>
      <c r="AD1698" s="264">
        <v>3</v>
      </c>
      <c r="AE1698" s="264">
        <v>3</v>
      </c>
      <c r="AF1698" s="268">
        <v>1</v>
      </c>
      <c r="AG1698" s="268">
        <v>1</v>
      </c>
      <c r="AH1698" s="295">
        <v>0</v>
      </c>
    </row>
    <row r="1699" spans="1:34">
      <c r="A1699" s="315" t="s">
        <v>2706</v>
      </c>
      <c r="B1699" s="321" t="s">
        <v>3371</v>
      </c>
      <c r="C1699" s="293" t="s">
        <v>3183</v>
      </c>
      <c r="D1699" s="321" t="s">
        <v>3184</v>
      </c>
      <c r="E1699" s="263">
        <v>0</v>
      </c>
      <c r="F1699" s="263">
        <v>0</v>
      </c>
      <c r="G1699" s="263">
        <v>0</v>
      </c>
      <c r="H1699" s="264">
        <v>1</v>
      </c>
      <c r="I1699" s="264">
        <v>0</v>
      </c>
      <c r="J1699" s="264">
        <v>1</v>
      </c>
      <c r="K1699" s="264">
        <v>0</v>
      </c>
      <c r="L1699" s="264">
        <v>0</v>
      </c>
      <c r="M1699" s="264">
        <v>0</v>
      </c>
      <c r="N1699" s="267">
        <v>0</v>
      </c>
      <c r="O1699" s="266">
        <v>0</v>
      </c>
      <c r="P1699" s="294">
        <v>0.9</v>
      </c>
      <c r="Q1699" s="267">
        <v>0</v>
      </c>
      <c r="R1699" s="267">
        <v>0</v>
      </c>
      <c r="S1699" s="267">
        <v>0</v>
      </c>
      <c r="T1699" s="295">
        <v>0</v>
      </c>
      <c r="U1699" s="266">
        <v>4</v>
      </c>
      <c r="V1699" s="266">
        <v>4</v>
      </c>
      <c r="W1699" s="267">
        <v>1</v>
      </c>
      <c r="X1699" s="267">
        <v>0</v>
      </c>
      <c r="Y1699" s="268">
        <v>1</v>
      </c>
      <c r="Z1699" s="268">
        <v>0</v>
      </c>
      <c r="AA1699" s="295">
        <v>-1</v>
      </c>
      <c r="AB1699" s="264">
        <v>1</v>
      </c>
      <c r="AC1699" s="264">
        <v>1</v>
      </c>
      <c r="AD1699" s="264">
        <v>3</v>
      </c>
      <c r="AE1699" s="264">
        <v>3</v>
      </c>
      <c r="AF1699" s="268">
        <v>1</v>
      </c>
      <c r="AG1699" s="268">
        <v>1</v>
      </c>
      <c r="AH1699" s="295">
        <v>0</v>
      </c>
    </row>
    <row r="1700" spans="1:34">
      <c r="A1700" s="315" t="s">
        <v>2706</v>
      </c>
      <c r="B1700" s="321" t="s">
        <v>3371</v>
      </c>
      <c r="C1700" s="293" t="s">
        <v>3185</v>
      </c>
      <c r="D1700" s="321" t="s">
        <v>3186</v>
      </c>
      <c r="E1700" s="263">
        <v>0</v>
      </c>
      <c r="F1700" s="263">
        <v>0</v>
      </c>
      <c r="G1700" s="263">
        <v>0</v>
      </c>
      <c r="H1700" s="264">
        <v>0</v>
      </c>
      <c r="I1700" s="264">
        <v>0</v>
      </c>
      <c r="J1700" s="264">
        <v>0</v>
      </c>
      <c r="K1700" s="264">
        <v>0</v>
      </c>
      <c r="L1700" s="264">
        <v>0</v>
      </c>
      <c r="M1700" s="264">
        <v>0</v>
      </c>
      <c r="N1700" s="267">
        <v>0</v>
      </c>
      <c r="O1700" s="266">
        <v>0</v>
      </c>
      <c r="P1700" s="294">
        <v>0.9</v>
      </c>
      <c r="Q1700" s="267">
        <v>0</v>
      </c>
      <c r="R1700" s="267">
        <v>0</v>
      </c>
      <c r="S1700" s="267">
        <v>0</v>
      </c>
      <c r="T1700" s="295">
        <v>0</v>
      </c>
      <c r="U1700" s="266">
        <v>5</v>
      </c>
      <c r="V1700" s="266">
        <v>4</v>
      </c>
      <c r="W1700" s="267">
        <v>0.8</v>
      </c>
      <c r="X1700" s="267">
        <v>0</v>
      </c>
      <c r="Y1700" s="268">
        <v>0</v>
      </c>
      <c r="Z1700" s="268">
        <v>0</v>
      </c>
      <c r="AA1700" s="295">
        <v>0</v>
      </c>
      <c r="AB1700" s="264">
        <v>0</v>
      </c>
      <c r="AC1700" s="264">
        <v>0</v>
      </c>
      <c r="AD1700" s="264">
        <v>3</v>
      </c>
      <c r="AE1700" s="264">
        <v>3</v>
      </c>
      <c r="AF1700" s="268">
        <v>0</v>
      </c>
      <c r="AG1700" s="268">
        <v>1</v>
      </c>
      <c r="AH1700" s="295">
        <v>-1</v>
      </c>
    </row>
    <row r="1701" spans="1:34">
      <c r="A1701" s="315" t="s">
        <v>2706</v>
      </c>
      <c r="B1701" s="321" t="s">
        <v>3377</v>
      </c>
      <c r="C1701" s="293" t="s">
        <v>3187</v>
      </c>
      <c r="D1701" s="321" t="s">
        <v>3188</v>
      </c>
      <c r="E1701" s="263">
        <v>1</v>
      </c>
      <c r="F1701" s="263">
        <v>1</v>
      </c>
      <c r="G1701" s="263">
        <v>0</v>
      </c>
      <c r="H1701" s="264">
        <v>0</v>
      </c>
      <c r="I1701" s="264">
        <v>0</v>
      </c>
      <c r="J1701" s="264">
        <v>0</v>
      </c>
      <c r="K1701" s="264">
        <v>0</v>
      </c>
      <c r="L1701" s="264">
        <v>0</v>
      </c>
      <c r="M1701" s="264">
        <v>0</v>
      </c>
      <c r="N1701" s="267">
        <v>0.5</v>
      </c>
      <c r="O1701" s="266">
        <v>1</v>
      </c>
      <c r="P1701" s="294">
        <v>0.9</v>
      </c>
      <c r="Q1701" s="267">
        <v>1</v>
      </c>
      <c r="R1701" s="267">
        <v>0</v>
      </c>
      <c r="S1701" s="267">
        <v>0</v>
      </c>
      <c r="T1701" s="295">
        <v>1</v>
      </c>
      <c r="U1701" s="266">
        <v>2</v>
      </c>
      <c r="V1701" s="266">
        <v>0</v>
      </c>
      <c r="W1701" s="267">
        <v>0</v>
      </c>
      <c r="X1701" s="267">
        <v>0</v>
      </c>
      <c r="Y1701" s="268">
        <v>0</v>
      </c>
      <c r="Z1701" s="268">
        <v>0</v>
      </c>
      <c r="AA1701" s="295">
        <v>0</v>
      </c>
      <c r="AB1701" s="264">
        <v>1</v>
      </c>
      <c r="AC1701" s="264">
        <v>0</v>
      </c>
      <c r="AD1701" s="264">
        <v>1</v>
      </c>
      <c r="AE1701" s="264">
        <v>0</v>
      </c>
      <c r="AF1701" s="268">
        <v>0</v>
      </c>
      <c r="AG1701" s="268">
        <v>0</v>
      </c>
      <c r="AH1701" s="295">
        <v>0</v>
      </c>
    </row>
    <row r="1702" spans="1:34">
      <c r="A1702" s="315" t="s">
        <v>2706</v>
      </c>
      <c r="B1702" s="321" t="s">
        <v>3375</v>
      </c>
      <c r="C1702" s="293" t="s">
        <v>3189</v>
      </c>
      <c r="D1702" s="321" t="s">
        <v>3190</v>
      </c>
      <c r="E1702" s="263">
        <v>2406</v>
      </c>
      <c r="F1702" s="263">
        <v>2374</v>
      </c>
      <c r="G1702" s="263">
        <v>1458</v>
      </c>
      <c r="H1702" s="264">
        <v>1266</v>
      </c>
      <c r="I1702" s="264">
        <v>1250</v>
      </c>
      <c r="J1702" s="264">
        <v>1070</v>
      </c>
      <c r="K1702" s="264">
        <v>2326</v>
      </c>
      <c r="L1702" s="264">
        <v>2307</v>
      </c>
      <c r="M1702" s="264">
        <v>1665</v>
      </c>
      <c r="N1702" s="267">
        <v>0.958124721319829</v>
      </c>
      <c r="O1702" s="266">
        <v>75208</v>
      </c>
      <c r="P1702" s="294">
        <v>0.9</v>
      </c>
      <c r="Q1702" s="267">
        <v>0.98669991687448</v>
      </c>
      <c r="R1702" s="267">
        <v>0.987361769352291</v>
      </c>
      <c r="S1702" s="267">
        <v>0.99183147033534</v>
      </c>
      <c r="T1702" s="295">
        <v>-0.000661852477810254</v>
      </c>
      <c r="U1702" s="266">
        <v>78495</v>
      </c>
      <c r="V1702" s="266">
        <v>47201</v>
      </c>
      <c r="W1702" s="267">
        <v>0.601324925154468</v>
      </c>
      <c r="X1702" s="267">
        <v>0.605985037406484</v>
      </c>
      <c r="Y1702" s="268">
        <v>0.845181674565561</v>
      </c>
      <c r="Z1702" s="268">
        <v>0.715821152192605</v>
      </c>
      <c r="AA1702" s="295">
        <v>-0.239196637159077</v>
      </c>
      <c r="AB1702" s="264">
        <v>17124</v>
      </c>
      <c r="AC1702" s="264">
        <v>10825</v>
      </c>
      <c r="AD1702" s="264">
        <v>18002</v>
      </c>
      <c r="AE1702" s="264">
        <v>10519</v>
      </c>
      <c r="AF1702" s="268">
        <v>0.63215370240598</v>
      </c>
      <c r="AG1702" s="268">
        <v>0.584323964004</v>
      </c>
      <c r="AH1702" s="295">
        <v>0.0478297384019803</v>
      </c>
    </row>
    <row r="1703" spans="1:34">
      <c r="A1703" s="315" t="s">
        <v>2706</v>
      </c>
      <c r="B1703" s="321" t="s">
        <v>3377</v>
      </c>
      <c r="C1703" s="293" t="s">
        <v>3191</v>
      </c>
      <c r="D1703" s="321" t="s">
        <v>3191</v>
      </c>
      <c r="E1703" s="263">
        <v>0</v>
      </c>
      <c r="F1703" s="263">
        <v>0</v>
      </c>
      <c r="G1703" s="263">
        <v>0</v>
      </c>
      <c r="H1703" s="264">
        <v>0</v>
      </c>
      <c r="I1703" s="264">
        <v>0</v>
      </c>
      <c r="J1703" s="264">
        <v>0</v>
      </c>
      <c r="K1703" s="264">
        <v>0</v>
      </c>
      <c r="L1703" s="264">
        <v>0</v>
      </c>
      <c r="M1703" s="264">
        <v>0</v>
      </c>
      <c r="N1703" s="267">
        <v>0</v>
      </c>
      <c r="O1703" s="266">
        <v>0</v>
      </c>
      <c r="P1703" s="294">
        <v>0.9</v>
      </c>
      <c r="Q1703" s="267">
        <v>0</v>
      </c>
      <c r="R1703" s="267">
        <v>0</v>
      </c>
      <c r="S1703" s="267">
        <v>0</v>
      </c>
      <c r="T1703" s="295">
        <v>0</v>
      </c>
      <c r="U1703" s="266">
        <v>0</v>
      </c>
      <c r="V1703" s="266">
        <v>0</v>
      </c>
      <c r="W1703" s="267">
        <v>0</v>
      </c>
      <c r="X1703" s="267">
        <v>0</v>
      </c>
      <c r="Y1703" s="268">
        <v>0</v>
      </c>
      <c r="Z1703" s="268">
        <v>0</v>
      </c>
      <c r="AA1703" s="295">
        <v>0</v>
      </c>
      <c r="AB1703" s="264">
        <v>0</v>
      </c>
      <c r="AC1703" s="264">
        <v>0</v>
      </c>
      <c r="AD1703" s="264">
        <v>0</v>
      </c>
      <c r="AE1703" s="264">
        <v>0</v>
      </c>
      <c r="AF1703" s="268">
        <v>0</v>
      </c>
      <c r="AG1703" s="268">
        <v>0</v>
      </c>
      <c r="AH1703" s="295">
        <v>0</v>
      </c>
    </row>
    <row r="1704" spans="1:34">
      <c r="A1704" s="315" t="s">
        <v>2706</v>
      </c>
      <c r="B1704" s="321" t="s">
        <v>3377</v>
      </c>
      <c r="C1704" s="293" t="s">
        <v>3192</v>
      </c>
      <c r="D1704" s="321" t="s">
        <v>3192</v>
      </c>
      <c r="E1704" s="263">
        <v>0</v>
      </c>
      <c r="F1704" s="263">
        <v>0</v>
      </c>
      <c r="G1704" s="263">
        <v>0</v>
      </c>
      <c r="H1704" s="264">
        <v>0</v>
      </c>
      <c r="I1704" s="264">
        <v>0</v>
      </c>
      <c r="J1704" s="264">
        <v>0</v>
      </c>
      <c r="K1704" s="264">
        <v>0</v>
      </c>
      <c r="L1704" s="264">
        <v>0</v>
      </c>
      <c r="M1704" s="264">
        <v>0</v>
      </c>
      <c r="N1704" s="267">
        <v>0</v>
      </c>
      <c r="O1704" s="266">
        <v>0</v>
      </c>
      <c r="P1704" s="294">
        <v>0.9</v>
      </c>
      <c r="Q1704" s="267">
        <v>0</v>
      </c>
      <c r="R1704" s="267">
        <v>0</v>
      </c>
      <c r="S1704" s="267">
        <v>0</v>
      </c>
      <c r="T1704" s="295">
        <v>0</v>
      </c>
      <c r="U1704" s="266">
        <v>0</v>
      </c>
      <c r="V1704" s="266">
        <v>0</v>
      </c>
      <c r="W1704" s="267">
        <v>0</v>
      </c>
      <c r="X1704" s="267">
        <v>0</v>
      </c>
      <c r="Y1704" s="268">
        <v>0</v>
      </c>
      <c r="Z1704" s="268">
        <v>0</v>
      </c>
      <c r="AA1704" s="295">
        <v>0</v>
      </c>
      <c r="AB1704" s="264">
        <v>0</v>
      </c>
      <c r="AC1704" s="264">
        <v>0</v>
      </c>
      <c r="AD1704" s="264">
        <v>0</v>
      </c>
      <c r="AE1704" s="264">
        <v>0</v>
      </c>
      <c r="AF1704" s="268">
        <v>0</v>
      </c>
      <c r="AG1704" s="268">
        <v>0</v>
      </c>
      <c r="AH1704" s="295">
        <v>0</v>
      </c>
    </row>
    <row r="1705" spans="1:34">
      <c r="A1705" s="315" t="s">
        <v>2706</v>
      </c>
      <c r="B1705" s="321" t="s">
        <v>40</v>
      </c>
      <c r="C1705" s="293" t="s">
        <v>3193</v>
      </c>
      <c r="D1705" s="321" t="s">
        <v>3194</v>
      </c>
      <c r="E1705" s="263">
        <v>0</v>
      </c>
      <c r="F1705" s="263">
        <v>0</v>
      </c>
      <c r="G1705" s="263">
        <v>0</v>
      </c>
      <c r="H1705" s="264">
        <v>0</v>
      </c>
      <c r="I1705" s="264">
        <v>0</v>
      </c>
      <c r="J1705" s="264">
        <v>0</v>
      </c>
      <c r="K1705" s="264">
        <v>0</v>
      </c>
      <c r="L1705" s="264">
        <v>0</v>
      </c>
      <c r="M1705" s="264">
        <v>0</v>
      </c>
      <c r="N1705" s="267">
        <v>0</v>
      </c>
      <c r="O1705" s="266">
        <v>0</v>
      </c>
      <c r="P1705" s="294">
        <v>0.9</v>
      </c>
      <c r="Q1705" s="267">
        <v>0</v>
      </c>
      <c r="R1705" s="267">
        <v>0</v>
      </c>
      <c r="S1705" s="267">
        <v>0</v>
      </c>
      <c r="T1705" s="295">
        <v>0</v>
      </c>
      <c r="U1705" s="266">
        <v>30</v>
      </c>
      <c r="V1705" s="266">
        <v>14</v>
      </c>
      <c r="W1705" s="267">
        <v>0.466666666666667</v>
      </c>
      <c r="X1705" s="267">
        <v>0</v>
      </c>
      <c r="Y1705" s="268">
        <v>0</v>
      </c>
      <c r="Z1705" s="268">
        <v>0</v>
      </c>
      <c r="AA1705" s="295">
        <v>0</v>
      </c>
      <c r="AB1705" s="264">
        <v>0</v>
      </c>
      <c r="AC1705" s="264">
        <v>0</v>
      </c>
      <c r="AD1705" s="264">
        <v>0</v>
      </c>
      <c r="AE1705" s="264">
        <v>0</v>
      </c>
      <c r="AF1705" s="268">
        <v>0</v>
      </c>
      <c r="AG1705" s="268">
        <v>0</v>
      </c>
      <c r="AH1705" s="295">
        <v>0</v>
      </c>
    </row>
    <row r="1706" spans="1:34">
      <c r="A1706" s="315" t="s">
        <v>2706</v>
      </c>
      <c r="B1706" s="321" t="s">
        <v>40</v>
      </c>
      <c r="C1706" s="293" t="s">
        <v>3195</v>
      </c>
      <c r="D1706" s="321" t="s">
        <v>3196</v>
      </c>
      <c r="E1706" s="263">
        <v>0</v>
      </c>
      <c r="F1706" s="263">
        <v>0</v>
      </c>
      <c r="G1706" s="263">
        <v>0</v>
      </c>
      <c r="H1706" s="264">
        <v>0</v>
      </c>
      <c r="I1706" s="264">
        <v>0</v>
      </c>
      <c r="J1706" s="264">
        <v>0</v>
      </c>
      <c r="K1706" s="264">
        <v>0</v>
      </c>
      <c r="L1706" s="264">
        <v>0</v>
      </c>
      <c r="M1706" s="264">
        <v>0</v>
      </c>
      <c r="N1706" s="267">
        <v>0</v>
      </c>
      <c r="O1706" s="266">
        <v>0</v>
      </c>
      <c r="P1706" s="294">
        <v>0.9</v>
      </c>
      <c r="Q1706" s="267">
        <v>0</v>
      </c>
      <c r="R1706" s="267">
        <v>0</v>
      </c>
      <c r="S1706" s="267">
        <v>0</v>
      </c>
      <c r="T1706" s="295">
        <v>0</v>
      </c>
      <c r="U1706" s="266">
        <v>1</v>
      </c>
      <c r="V1706" s="266">
        <v>0</v>
      </c>
      <c r="W1706" s="267">
        <v>0</v>
      </c>
      <c r="X1706" s="267">
        <v>0</v>
      </c>
      <c r="Y1706" s="268">
        <v>0</v>
      </c>
      <c r="Z1706" s="268">
        <v>0</v>
      </c>
      <c r="AA1706" s="295">
        <v>0</v>
      </c>
      <c r="AB1706" s="264">
        <v>1</v>
      </c>
      <c r="AC1706" s="264">
        <v>0</v>
      </c>
      <c r="AD1706" s="264">
        <v>0</v>
      </c>
      <c r="AE1706" s="264">
        <v>0</v>
      </c>
      <c r="AF1706" s="268">
        <v>0</v>
      </c>
      <c r="AG1706" s="268">
        <v>0</v>
      </c>
      <c r="AH1706" s="295">
        <v>0</v>
      </c>
    </row>
    <row r="1707" spans="1:34">
      <c r="A1707" s="315" t="s">
        <v>2706</v>
      </c>
      <c r="B1707" s="321" t="s">
        <v>40</v>
      </c>
      <c r="C1707" s="293" t="s">
        <v>3197</v>
      </c>
      <c r="D1707" s="321" t="s">
        <v>3198</v>
      </c>
      <c r="E1707" s="263">
        <v>128</v>
      </c>
      <c r="F1707" s="263">
        <v>0</v>
      </c>
      <c r="G1707" s="263">
        <v>102</v>
      </c>
      <c r="H1707" s="264">
        <v>118</v>
      </c>
      <c r="I1707" s="264">
        <v>0</v>
      </c>
      <c r="J1707" s="264">
        <v>94</v>
      </c>
      <c r="K1707" s="264">
        <v>28</v>
      </c>
      <c r="L1707" s="264">
        <v>0</v>
      </c>
      <c r="M1707" s="264">
        <v>21</v>
      </c>
      <c r="N1707" s="267">
        <v>0</v>
      </c>
      <c r="O1707" s="266">
        <v>0</v>
      </c>
      <c r="P1707" s="294">
        <v>0.9</v>
      </c>
      <c r="Q1707" s="267">
        <v>0</v>
      </c>
      <c r="R1707" s="267">
        <v>0</v>
      </c>
      <c r="S1707" s="267">
        <v>0</v>
      </c>
      <c r="T1707" s="295">
        <v>0</v>
      </c>
      <c r="U1707" s="266">
        <v>417</v>
      </c>
      <c r="V1707" s="266">
        <v>344</v>
      </c>
      <c r="W1707" s="267">
        <v>0.824940047961631</v>
      </c>
      <c r="X1707" s="267">
        <v>0.796875</v>
      </c>
      <c r="Y1707" s="268">
        <v>0.796610169491525</v>
      </c>
      <c r="Z1707" s="268">
        <v>0.75</v>
      </c>
      <c r="AA1707" s="295">
        <v>0.000264830508474589</v>
      </c>
      <c r="AB1707" s="264">
        <v>305</v>
      </c>
      <c r="AC1707" s="264">
        <v>245</v>
      </c>
      <c r="AD1707" s="264">
        <v>28</v>
      </c>
      <c r="AE1707" s="264">
        <v>23</v>
      </c>
      <c r="AF1707" s="268">
        <v>0.80327868852459</v>
      </c>
      <c r="AG1707" s="268">
        <v>0.821428571428571</v>
      </c>
      <c r="AH1707" s="295">
        <v>-0.0181498829039812</v>
      </c>
    </row>
    <row r="1708" spans="1:34">
      <c r="A1708" s="315" t="s">
        <v>2706</v>
      </c>
      <c r="B1708" s="321" t="s">
        <v>3375</v>
      </c>
      <c r="C1708" s="293" t="s">
        <v>3199</v>
      </c>
      <c r="D1708" s="321" t="s">
        <v>3199</v>
      </c>
      <c r="E1708" s="263">
        <v>1290</v>
      </c>
      <c r="F1708" s="263">
        <v>1270</v>
      </c>
      <c r="G1708" s="263">
        <v>883</v>
      </c>
      <c r="H1708" s="264">
        <v>721</v>
      </c>
      <c r="I1708" s="264">
        <v>715</v>
      </c>
      <c r="J1708" s="264">
        <v>540</v>
      </c>
      <c r="K1708" s="264">
        <v>1269</v>
      </c>
      <c r="L1708" s="264">
        <v>1219</v>
      </c>
      <c r="M1708" s="264">
        <v>783</v>
      </c>
      <c r="N1708" s="267">
        <v>0.857851876837084</v>
      </c>
      <c r="O1708" s="266">
        <v>35606</v>
      </c>
      <c r="P1708" s="294">
        <v>0.9</v>
      </c>
      <c r="Q1708" s="267">
        <v>0.984496124031008</v>
      </c>
      <c r="R1708" s="267">
        <v>0.991678224687933</v>
      </c>
      <c r="S1708" s="267">
        <v>0.96059889676911</v>
      </c>
      <c r="T1708" s="295">
        <v>-0.00718210065692571</v>
      </c>
      <c r="U1708" s="266">
        <v>41506</v>
      </c>
      <c r="V1708" s="266">
        <v>26873</v>
      </c>
      <c r="W1708" s="267">
        <v>0.647448561653737</v>
      </c>
      <c r="X1708" s="267">
        <v>0.684496124031008</v>
      </c>
      <c r="Y1708" s="268">
        <v>0.748959778085992</v>
      </c>
      <c r="Z1708" s="268">
        <v>0.617021276595745</v>
      </c>
      <c r="AA1708" s="295">
        <v>-0.0644636540549839</v>
      </c>
      <c r="AB1708" s="264">
        <v>9444</v>
      </c>
      <c r="AC1708" s="264">
        <v>5847</v>
      </c>
      <c r="AD1708" s="264">
        <v>9744</v>
      </c>
      <c r="AE1708" s="264">
        <v>6073</v>
      </c>
      <c r="AF1708" s="268">
        <v>0.619123252858958</v>
      </c>
      <c r="AG1708" s="268">
        <v>0.623255336617406</v>
      </c>
      <c r="AH1708" s="295">
        <v>-0.00413208375844754</v>
      </c>
    </row>
    <row r="1709" spans="1:34">
      <c r="A1709" s="315" t="s">
        <v>2706</v>
      </c>
      <c r="B1709" s="321" t="s">
        <v>3377</v>
      </c>
      <c r="C1709" s="293" t="s">
        <v>3200</v>
      </c>
      <c r="D1709" s="321" t="s">
        <v>3200</v>
      </c>
      <c r="E1709" s="263">
        <v>0</v>
      </c>
      <c r="F1709" s="263">
        <v>0</v>
      </c>
      <c r="G1709" s="263">
        <v>0</v>
      </c>
      <c r="H1709" s="264">
        <v>0</v>
      </c>
      <c r="I1709" s="264">
        <v>0</v>
      </c>
      <c r="J1709" s="264">
        <v>0</v>
      </c>
      <c r="K1709" s="264">
        <v>0</v>
      </c>
      <c r="L1709" s="264">
        <v>0</v>
      </c>
      <c r="M1709" s="264">
        <v>0</v>
      </c>
      <c r="N1709" s="267">
        <v>0</v>
      </c>
      <c r="O1709" s="266">
        <v>0</v>
      </c>
      <c r="P1709" s="294">
        <v>0.9</v>
      </c>
      <c r="Q1709" s="267">
        <v>0</v>
      </c>
      <c r="R1709" s="267">
        <v>0</v>
      </c>
      <c r="S1709" s="267">
        <v>0</v>
      </c>
      <c r="T1709" s="295">
        <v>0</v>
      </c>
      <c r="U1709" s="266">
        <v>0</v>
      </c>
      <c r="V1709" s="266">
        <v>0</v>
      </c>
      <c r="W1709" s="267">
        <v>0</v>
      </c>
      <c r="X1709" s="267">
        <v>0</v>
      </c>
      <c r="Y1709" s="268">
        <v>0</v>
      </c>
      <c r="Z1709" s="268">
        <v>0</v>
      </c>
      <c r="AA1709" s="295">
        <v>0</v>
      </c>
      <c r="AB1709" s="264">
        <v>0</v>
      </c>
      <c r="AC1709" s="264">
        <v>0</v>
      </c>
      <c r="AD1709" s="264">
        <v>0</v>
      </c>
      <c r="AE1709" s="264">
        <v>0</v>
      </c>
      <c r="AF1709" s="268">
        <v>0</v>
      </c>
      <c r="AG1709" s="268">
        <v>0</v>
      </c>
      <c r="AH1709" s="295">
        <v>0</v>
      </c>
    </row>
    <row r="1710" spans="1:34">
      <c r="A1710" s="315" t="s">
        <v>2706</v>
      </c>
      <c r="B1710" s="321" t="s">
        <v>3372</v>
      </c>
      <c r="C1710" s="293" t="s">
        <v>3201</v>
      </c>
      <c r="D1710" s="321" t="s">
        <v>3201</v>
      </c>
      <c r="E1710" s="263">
        <v>843</v>
      </c>
      <c r="F1710" s="263">
        <v>833</v>
      </c>
      <c r="G1710" s="263">
        <v>766</v>
      </c>
      <c r="H1710" s="264">
        <v>757</v>
      </c>
      <c r="I1710" s="264">
        <v>748</v>
      </c>
      <c r="J1710" s="264">
        <v>733</v>
      </c>
      <c r="K1710" s="264">
        <v>1083</v>
      </c>
      <c r="L1710" s="264">
        <v>1078</v>
      </c>
      <c r="M1710" s="264">
        <v>1037</v>
      </c>
      <c r="N1710" s="267">
        <v>0.941577859939104</v>
      </c>
      <c r="O1710" s="266">
        <v>34635</v>
      </c>
      <c r="P1710" s="294">
        <v>0.9</v>
      </c>
      <c r="Q1710" s="267">
        <v>0.988137603795967</v>
      </c>
      <c r="R1710" s="267">
        <v>0.988110964332893</v>
      </c>
      <c r="S1710" s="267">
        <v>0.995383194829178</v>
      </c>
      <c r="T1710" s="295">
        <v>2.66394630737965e-5</v>
      </c>
      <c r="U1710" s="266">
        <v>36784</v>
      </c>
      <c r="V1710" s="266">
        <v>34555</v>
      </c>
      <c r="W1710" s="267">
        <v>0.939403001304915</v>
      </c>
      <c r="X1710" s="267">
        <v>0.908659549228944</v>
      </c>
      <c r="Y1710" s="268">
        <v>0.968295904887715</v>
      </c>
      <c r="Z1710" s="268">
        <v>0.957525392428439</v>
      </c>
      <c r="AA1710" s="295">
        <v>-0.0596363556587705</v>
      </c>
      <c r="AB1710" s="264">
        <v>7717</v>
      </c>
      <c r="AC1710" s="264">
        <v>7215</v>
      </c>
      <c r="AD1710" s="264">
        <v>8768</v>
      </c>
      <c r="AE1710" s="264">
        <v>8415</v>
      </c>
      <c r="AF1710" s="268">
        <v>0.934948814306077</v>
      </c>
      <c r="AG1710" s="268">
        <v>0.95973996350365</v>
      </c>
      <c r="AH1710" s="295">
        <v>-0.0247911491975722</v>
      </c>
    </row>
    <row r="1711" spans="1:34">
      <c r="A1711" s="315" t="s">
        <v>2706</v>
      </c>
      <c r="B1711" s="321" t="s">
        <v>3374</v>
      </c>
      <c r="C1711" s="293" t="s">
        <v>3202</v>
      </c>
      <c r="D1711" s="321" t="s">
        <v>3202</v>
      </c>
      <c r="E1711" s="263">
        <v>1843</v>
      </c>
      <c r="F1711" s="263">
        <v>1813</v>
      </c>
      <c r="G1711" s="263">
        <v>1718</v>
      </c>
      <c r="H1711" s="264">
        <v>1494</v>
      </c>
      <c r="I1711" s="264">
        <v>1480</v>
      </c>
      <c r="J1711" s="264">
        <v>1409</v>
      </c>
      <c r="K1711" s="264">
        <v>1859</v>
      </c>
      <c r="L1711" s="264">
        <v>1728</v>
      </c>
      <c r="M1711" s="264">
        <v>1695</v>
      </c>
      <c r="N1711" s="267">
        <v>0.958812726616334</v>
      </c>
      <c r="O1711" s="266">
        <v>61085</v>
      </c>
      <c r="P1711" s="294">
        <v>0.9</v>
      </c>
      <c r="Q1711" s="267">
        <v>0.983722192078133</v>
      </c>
      <c r="R1711" s="267">
        <v>0.990629183400268</v>
      </c>
      <c r="S1711" s="267">
        <v>0.929532006455083</v>
      </c>
      <c r="T1711" s="295">
        <v>-0.00690699132213424</v>
      </c>
      <c r="U1711" s="266">
        <v>63709</v>
      </c>
      <c r="V1711" s="266">
        <v>59445</v>
      </c>
      <c r="W1711" s="267">
        <v>0.933070680751542</v>
      </c>
      <c r="X1711" s="267">
        <v>0.932175800325556</v>
      </c>
      <c r="Y1711" s="268">
        <v>0.943105756358768</v>
      </c>
      <c r="Z1711" s="268">
        <v>0.911780527165143</v>
      </c>
      <c r="AA1711" s="295">
        <v>-0.0109299560332122</v>
      </c>
      <c r="AB1711" s="264">
        <v>13380</v>
      </c>
      <c r="AC1711" s="264">
        <v>12473</v>
      </c>
      <c r="AD1711" s="264">
        <v>15256</v>
      </c>
      <c r="AE1711" s="264">
        <v>14295</v>
      </c>
      <c r="AF1711" s="268">
        <v>0.932212257100149</v>
      </c>
      <c r="AG1711" s="268">
        <v>0.937008390141584</v>
      </c>
      <c r="AH1711" s="295">
        <v>-0.00479613304143423</v>
      </c>
    </row>
    <row r="1712" spans="1:34">
      <c r="A1712" s="315" t="s">
        <v>2706</v>
      </c>
      <c r="B1712" s="321" t="s">
        <v>3372</v>
      </c>
      <c r="C1712" s="293" t="s">
        <v>3203</v>
      </c>
      <c r="D1712" s="321" t="s">
        <v>3203</v>
      </c>
      <c r="E1712" s="263">
        <v>1429</v>
      </c>
      <c r="F1712" s="263">
        <v>1355</v>
      </c>
      <c r="G1712" s="263">
        <v>950</v>
      </c>
      <c r="H1712" s="264">
        <v>1729</v>
      </c>
      <c r="I1712" s="264">
        <v>1561</v>
      </c>
      <c r="J1712" s="264">
        <v>1168</v>
      </c>
      <c r="K1712" s="264">
        <v>1893</v>
      </c>
      <c r="L1712" s="264">
        <v>1797</v>
      </c>
      <c r="M1712" s="264">
        <v>1233</v>
      </c>
      <c r="N1712" s="267">
        <v>0.913783165684324</v>
      </c>
      <c r="O1712" s="266">
        <v>49146</v>
      </c>
      <c r="P1712" s="294">
        <v>0.9</v>
      </c>
      <c r="Q1712" s="267">
        <v>0.948215535339398</v>
      </c>
      <c r="R1712" s="267">
        <v>0.902834008097166</v>
      </c>
      <c r="S1712" s="267">
        <v>0.949286846275753</v>
      </c>
      <c r="T1712" s="295">
        <v>0.0453815272422322</v>
      </c>
      <c r="U1712" s="266">
        <v>53783</v>
      </c>
      <c r="V1712" s="266">
        <v>35430</v>
      </c>
      <c r="W1712" s="267">
        <v>0.658758343714557</v>
      </c>
      <c r="X1712" s="267">
        <v>0.66480055983205</v>
      </c>
      <c r="Y1712" s="268">
        <v>0.675534991324465</v>
      </c>
      <c r="Z1712" s="268">
        <v>0.6513470681458</v>
      </c>
      <c r="AA1712" s="295">
        <v>-0.0107344314924147</v>
      </c>
      <c r="AB1712" s="264">
        <v>12045</v>
      </c>
      <c r="AC1712" s="264">
        <v>8345</v>
      </c>
      <c r="AD1712" s="264">
        <v>12663</v>
      </c>
      <c r="AE1712" s="264">
        <v>9344</v>
      </c>
      <c r="AF1712" s="268">
        <v>0.692818596928186</v>
      </c>
      <c r="AG1712" s="268">
        <v>0.737897812524678</v>
      </c>
      <c r="AH1712" s="295">
        <v>-0.0450792155964923</v>
      </c>
    </row>
    <row r="1713" spans="1:34">
      <c r="A1713" s="315" t="s">
        <v>2706</v>
      </c>
      <c r="B1713" s="321" t="s">
        <v>3377</v>
      </c>
      <c r="C1713" s="293" t="s">
        <v>3204</v>
      </c>
      <c r="D1713" s="321" t="s">
        <v>3204</v>
      </c>
      <c r="E1713" s="263">
        <v>327</v>
      </c>
      <c r="F1713" s="263">
        <v>327</v>
      </c>
      <c r="G1713" s="263">
        <v>295</v>
      </c>
      <c r="H1713" s="264">
        <v>408</v>
      </c>
      <c r="I1713" s="264">
        <v>406</v>
      </c>
      <c r="J1713" s="264">
        <v>354</v>
      </c>
      <c r="K1713" s="264">
        <v>377</v>
      </c>
      <c r="L1713" s="264">
        <v>377</v>
      </c>
      <c r="M1713" s="264">
        <v>345</v>
      </c>
      <c r="N1713" s="267">
        <v>0.995681577446427</v>
      </c>
      <c r="O1713" s="266">
        <v>12220</v>
      </c>
      <c r="P1713" s="294">
        <v>0.9</v>
      </c>
      <c r="Q1713" s="267">
        <v>1</v>
      </c>
      <c r="R1713" s="267">
        <v>0.995098039215686</v>
      </c>
      <c r="S1713" s="267">
        <v>1</v>
      </c>
      <c r="T1713" s="295">
        <v>0.00490196078431371</v>
      </c>
      <c r="U1713" s="266">
        <v>12273</v>
      </c>
      <c r="V1713" s="266">
        <v>11801</v>
      </c>
      <c r="W1713" s="267">
        <v>0.961541595371955</v>
      </c>
      <c r="X1713" s="267">
        <v>0.902140672782875</v>
      </c>
      <c r="Y1713" s="268">
        <v>0.867647058823529</v>
      </c>
      <c r="Z1713" s="268">
        <v>0.915119363395225</v>
      </c>
      <c r="AA1713" s="295">
        <v>0.0344936139593451</v>
      </c>
      <c r="AB1713" s="264">
        <v>2698</v>
      </c>
      <c r="AC1713" s="264">
        <v>2504</v>
      </c>
      <c r="AD1713" s="264">
        <v>2874</v>
      </c>
      <c r="AE1713" s="264">
        <v>2816</v>
      </c>
      <c r="AF1713" s="268">
        <v>0.928094885100074</v>
      </c>
      <c r="AG1713" s="268">
        <v>0.97981906750174</v>
      </c>
      <c r="AH1713" s="295">
        <v>-0.0517241824016657</v>
      </c>
    </row>
    <row r="1714" spans="1:34">
      <c r="A1714" s="315" t="s">
        <v>2706</v>
      </c>
      <c r="B1714" s="321" t="s">
        <v>3377</v>
      </c>
      <c r="C1714" s="293" t="s">
        <v>3205</v>
      </c>
      <c r="D1714" s="321" t="s">
        <v>3205</v>
      </c>
      <c r="E1714" s="263">
        <v>0</v>
      </c>
      <c r="F1714" s="263">
        <v>0</v>
      </c>
      <c r="G1714" s="263">
        <v>0</v>
      </c>
      <c r="H1714" s="264">
        <v>0</v>
      </c>
      <c r="I1714" s="264">
        <v>0</v>
      </c>
      <c r="J1714" s="264">
        <v>0</v>
      </c>
      <c r="K1714" s="264">
        <v>0</v>
      </c>
      <c r="L1714" s="264">
        <v>0</v>
      </c>
      <c r="M1714" s="264">
        <v>0</v>
      </c>
      <c r="N1714" s="267">
        <v>1</v>
      </c>
      <c r="O1714" s="266">
        <v>2</v>
      </c>
      <c r="P1714" s="294">
        <v>0.9</v>
      </c>
      <c r="Q1714" s="267">
        <v>0</v>
      </c>
      <c r="R1714" s="267">
        <v>0</v>
      </c>
      <c r="S1714" s="267">
        <v>0</v>
      </c>
      <c r="T1714" s="295">
        <v>0</v>
      </c>
      <c r="U1714" s="266">
        <v>2</v>
      </c>
      <c r="V1714" s="266">
        <v>1</v>
      </c>
      <c r="W1714" s="267">
        <v>0.5</v>
      </c>
      <c r="X1714" s="267">
        <v>0</v>
      </c>
      <c r="Y1714" s="268">
        <v>0</v>
      </c>
      <c r="Z1714" s="268">
        <v>0</v>
      </c>
      <c r="AA1714" s="295">
        <v>0</v>
      </c>
      <c r="AB1714" s="264">
        <v>0</v>
      </c>
      <c r="AC1714" s="264">
        <v>0</v>
      </c>
      <c r="AD1714" s="264">
        <v>2</v>
      </c>
      <c r="AE1714" s="264">
        <v>1</v>
      </c>
      <c r="AF1714" s="268">
        <v>0</v>
      </c>
      <c r="AG1714" s="268">
        <v>0.5</v>
      </c>
      <c r="AH1714" s="295">
        <v>-0.5</v>
      </c>
    </row>
    <row r="1715" spans="1:34">
      <c r="A1715" s="315" t="s">
        <v>2706</v>
      </c>
      <c r="B1715" s="321" t="s">
        <v>3373</v>
      </c>
      <c r="C1715" s="293" t="s">
        <v>3206</v>
      </c>
      <c r="D1715" s="321" t="s">
        <v>3206</v>
      </c>
      <c r="E1715" s="263">
        <v>3191</v>
      </c>
      <c r="F1715" s="263">
        <v>2562</v>
      </c>
      <c r="G1715" s="263">
        <v>2333</v>
      </c>
      <c r="H1715" s="264">
        <v>2536</v>
      </c>
      <c r="I1715" s="264">
        <v>2127</v>
      </c>
      <c r="J1715" s="264">
        <v>1655</v>
      </c>
      <c r="K1715" s="264">
        <v>2727</v>
      </c>
      <c r="L1715" s="264">
        <v>2500</v>
      </c>
      <c r="M1715" s="264">
        <v>2096</v>
      </c>
      <c r="N1715" s="267">
        <v>0.798336462560313</v>
      </c>
      <c r="O1715" s="266">
        <v>79088</v>
      </c>
      <c r="P1715" s="294">
        <v>0.9</v>
      </c>
      <c r="Q1715" s="267">
        <v>0.802883108743341</v>
      </c>
      <c r="R1715" s="267">
        <v>0.838722397476341</v>
      </c>
      <c r="S1715" s="267">
        <v>0.916758342500917</v>
      </c>
      <c r="T1715" s="295">
        <v>-0.035839288733</v>
      </c>
      <c r="U1715" s="266">
        <v>99066</v>
      </c>
      <c r="V1715" s="266">
        <v>69820</v>
      </c>
      <c r="W1715" s="267">
        <v>0.704782670139099</v>
      </c>
      <c r="X1715" s="267">
        <v>0.73111877154497</v>
      </c>
      <c r="Y1715" s="268">
        <v>0.652602523659306</v>
      </c>
      <c r="Z1715" s="268">
        <v>0.768610194352769</v>
      </c>
      <c r="AA1715" s="295">
        <v>0.0785162478856641</v>
      </c>
      <c r="AB1715" s="264">
        <v>21512</v>
      </c>
      <c r="AC1715" s="264">
        <v>15685</v>
      </c>
      <c r="AD1715" s="264">
        <v>22624</v>
      </c>
      <c r="AE1715" s="264">
        <v>16666</v>
      </c>
      <c r="AF1715" s="268">
        <v>0.729127928597992</v>
      </c>
      <c r="AG1715" s="268">
        <v>0.736651343705799</v>
      </c>
      <c r="AH1715" s="295">
        <v>-0.0075234151078073</v>
      </c>
    </row>
    <row r="1716" spans="1:34">
      <c r="A1716" s="315" t="s">
        <v>2706</v>
      </c>
      <c r="B1716" s="321" t="s">
        <v>3372</v>
      </c>
      <c r="C1716" s="293" t="s">
        <v>3207</v>
      </c>
      <c r="D1716" s="321" t="s">
        <v>3207</v>
      </c>
      <c r="E1716" s="263">
        <v>1956</v>
      </c>
      <c r="F1716" s="263">
        <v>1897</v>
      </c>
      <c r="G1716" s="263">
        <v>1272</v>
      </c>
      <c r="H1716" s="264">
        <v>1554</v>
      </c>
      <c r="I1716" s="264">
        <v>1526</v>
      </c>
      <c r="J1716" s="264">
        <v>985</v>
      </c>
      <c r="K1716" s="264">
        <v>1527</v>
      </c>
      <c r="L1716" s="264">
        <v>1496</v>
      </c>
      <c r="M1716" s="264">
        <v>1017</v>
      </c>
      <c r="N1716" s="267">
        <v>0.927394455458416</v>
      </c>
      <c r="O1716" s="266">
        <v>57070</v>
      </c>
      <c r="P1716" s="294">
        <v>0.9</v>
      </c>
      <c r="Q1716" s="267">
        <v>0.969836400817996</v>
      </c>
      <c r="R1716" s="267">
        <v>0.981981981981982</v>
      </c>
      <c r="S1716" s="267">
        <v>0.97969875573019</v>
      </c>
      <c r="T1716" s="295">
        <v>-0.012145581163986</v>
      </c>
      <c r="U1716" s="266">
        <v>61538</v>
      </c>
      <c r="V1716" s="266">
        <v>38542</v>
      </c>
      <c r="W1716" s="267">
        <v>0.62631219734148</v>
      </c>
      <c r="X1716" s="267">
        <v>0.650306748466258</v>
      </c>
      <c r="Y1716" s="268">
        <v>0.633848133848134</v>
      </c>
      <c r="Z1716" s="268">
        <v>0.666011787819253</v>
      </c>
      <c r="AA1716" s="295">
        <v>0.0164586146181238</v>
      </c>
      <c r="AB1716" s="264">
        <v>13319</v>
      </c>
      <c r="AC1716" s="264">
        <v>8504</v>
      </c>
      <c r="AD1716" s="264">
        <v>14787</v>
      </c>
      <c r="AE1716" s="264">
        <v>9505</v>
      </c>
      <c r="AF1716" s="268">
        <v>0.638486372850815</v>
      </c>
      <c r="AG1716" s="268">
        <v>0.642794346385338</v>
      </c>
      <c r="AH1716" s="295">
        <v>-0.00430797353452383</v>
      </c>
    </row>
    <row r="1717" spans="1:34">
      <c r="A1717" s="315" t="s">
        <v>2706</v>
      </c>
      <c r="B1717" s="321" t="s">
        <v>3376</v>
      </c>
      <c r="C1717" s="293" t="s">
        <v>3208</v>
      </c>
      <c r="D1717" s="321" t="s">
        <v>3209</v>
      </c>
      <c r="E1717" s="263">
        <v>318</v>
      </c>
      <c r="F1717" s="263">
        <v>295</v>
      </c>
      <c r="G1717" s="263">
        <v>192</v>
      </c>
      <c r="H1717" s="264">
        <v>1097</v>
      </c>
      <c r="I1717" s="264">
        <v>1060</v>
      </c>
      <c r="J1717" s="264">
        <v>699</v>
      </c>
      <c r="K1717" s="264">
        <v>1153</v>
      </c>
      <c r="L1717" s="264">
        <v>1013</v>
      </c>
      <c r="M1717" s="264">
        <v>733</v>
      </c>
      <c r="N1717" s="267">
        <v>0.913502109704641</v>
      </c>
      <c r="O1717" s="266">
        <v>11691</v>
      </c>
      <c r="P1717" s="294">
        <v>0.9</v>
      </c>
      <c r="Q1717" s="267">
        <v>0.927672955974843</v>
      </c>
      <c r="R1717" s="267">
        <v>0.966271649954421</v>
      </c>
      <c r="S1717" s="267">
        <v>0.878577623590633</v>
      </c>
      <c r="T1717" s="295">
        <v>-0.0385986939795784</v>
      </c>
      <c r="U1717" s="266">
        <v>12798</v>
      </c>
      <c r="V1717" s="266">
        <v>9382</v>
      </c>
      <c r="W1717" s="267">
        <v>0.733083294264729</v>
      </c>
      <c r="X1717" s="267">
        <v>0.60377358490566</v>
      </c>
      <c r="Y1717" s="268">
        <v>0.637192342752963</v>
      </c>
      <c r="Z1717" s="268">
        <v>0.635732870771899</v>
      </c>
      <c r="AA1717" s="295">
        <v>-0.0334187578473023</v>
      </c>
      <c r="AB1717" s="264">
        <v>5233</v>
      </c>
      <c r="AC1717" s="264">
        <v>3645</v>
      </c>
      <c r="AD1717" s="264">
        <v>2603</v>
      </c>
      <c r="AE1717" s="264">
        <v>1946</v>
      </c>
      <c r="AF1717" s="268">
        <v>0.696541180966941</v>
      </c>
      <c r="AG1717" s="268">
        <v>0.747598924318094</v>
      </c>
      <c r="AH1717" s="295">
        <v>-0.0510577433511539</v>
      </c>
    </row>
  </sheetData>
  <sortState ref="D109:AK115">
    <sortCondition ref="X109:X115"/>
  </sortState>
  <mergeCells count="30">
    <mergeCell ref="A1:AH1"/>
    <mergeCell ref="Q2:S2"/>
    <mergeCell ref="X2:Z2"/>
    <mergeCell ref="AF2:AG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T2:T3"/>
    <mergeCell ref="U2:U3"/>
    <mergeCell ref="V2:V3"/>
    <mergeCell ref="W2:W3"/>
    <mergeCell ref="AA2:AA3"/>
    <mergeCell ref="AB2:AB3"/>
    <mergeCell ref="AC2:AC3"/>
    <mergeCell ref="AD2:AD3"/>
    <mergeCell ref="AE2:AE3"/>
    <mergeCell ref="AH2:AH3"/>
  </mergeCells>
  <conditionalFormatting sqref="Q2">
    <cfRule type="duplicateValues" dxfId="3" priority="175"/>
  </conditionalFormatting>
  <conditionalFormatting sqref="D6">
    <cfRule type="expression" dxfId="4" priority="24">
      <formula>#REF!="TIDAK TERCAPAI"</formula>
    </cfRule>
  </conditionalFormatting>
  <conditionalFormatting sqref="D17">
    <cfRule type="expression" dxfId="4" priority="21">
      <formula>#REF!="TIDAK TERCAPAI"</formula>
    </cfRule>
  </conditionalFormatting>
  <conditionalFormatting sqref="D20">
    <cfRule type="expression" dxfId="4" priority="38">
      <formula>#REF!="TIDAK TERCAPAI"</formula>
    </cfRule>
    <cfRule type="duplicateValues" dxfId="3" priority="39"/>
  </conditionalFormatting>
  <conditionalFormatting sqref="D21">
    <cfRule type="expression" dxfId="4" priority="35">
      <formula>#REF!="TIDAK TERCAPAI"</formula>
    </cfRule>
    <cfRule type="duplicateValues" dxfId="3" priority="36"/>
  </conditionalFormatting>
  <conditionalFormatting sqref="D22">
    <cfRule type="expression" dxfId="4" priority="32">
      <formula>#REF!="TIDAK TERCAPAI"</formula>
    </cfRule>
    <cfRule type="duplicateValues" dxfId="3" priority="33"/>
  </conditionalFormatting>
  <conditionalFormatting sqref="D25">
    <cfRule type="expression" dxfId="4" priority="172">
      <formula>#REF!="TIDAK TERCAPAI"</formula>
    </cfRule>
    <cfRule type="duplicateValues" dxfId="3" priority="173"/>
  </conditionalFormatting>
  <conditionalFormatting sqref="D26">
    <cfRule type="expression" dxfId="4" priority="108">
      <formula>#REF!="TIDAK TERCAPAI"</formula>
    </cfRule>
    <cfRule type="duplicateValues" dxfId="3" priority="171"/>
  </conditionalFormatting>
  <conditionalFormatting sqref="D27">
    <cfRule type="expression" dxfId="4" priority="107">
      <formula>#REF!="TIDAK TERCAPAI"</formula>
    </cfRule>
    <cfRule type="duplicateValues" dxfId="3" priority="170"/>
  </conditionalFormatting>
  <conditionalFormatting sqref="D28">
    <cfRule type="expression" dxfId="4" priority="106">
      <formula>#REF!="TIDAK TERCAPAI"</formula>
    </cfRule>
    <cfRule type="duplicateValues" dxfId="3" priority="169"/>
  </conditionalFormatting>
  <conditionalFormatting sqref="D29">
    <cfRule type="expression" dxfId="4" priority="105">
      <formula>#REF!="TIDAK TERCAPAI"</formula>
    </cfRule>
    <cfRule type="duplicateValues" dxfId="3" priority="168"/>
  </conditionalFormatting>
  <conditionalFormatting sqref="D30">
    <cfRule type="expression" dxfId="4" priority="104">
      <formula>#REF!="TIDAK TERCAPAI"</formula>
    </cfRule>
    <cfRule type="duplicateValues" dxfId="3" priority="167"/>
  </conditionalFormatting>
  <conditionalFormatting sqref="D31">
    <cfRule type="expression" dxfId="4" priority="103">
      <formula>#REF!="TIDAK TERCAPAI"</formula>
    </cfRule>
    <cfRule type="duplicateValues" dxfId="3" priority="166"/>
  </conditionalFormatting>
  <conditionalFormatting sqref="D32">
    <cfRule type="expression" dxfId="4" priority="102">
      <formula>#REF!="TIDAK TERCAPAI"</formula>
    </cfRule>
    <cfRule type="duplicateValues" dxfId="3" priority="165"/>
  </conditionalFormatting>
  <conditionalFormatting sqref="D33">
    <cfRule type="expression" dxfId="4" priority="101">
      <formula>#REF!="TIDAK TERCAPAI"</formula>
    </cfRule>
    <cfRule type="duplicateValues" dxfId="3" priority="164"/>
  </conditionalFormatting>
  <conditionalFormatting sqref="D34">
    <cfRule type="expression" dxfId="4" priority="100">
      <formula>#REF!="TIDAK TERCAPAI"</formula>
    </cfRule>
    <cfRule type="duplicateValues" dxfId="3" priority="163"/>
  </conditionalFormatting>
  <conditionalFormatting sqref="D35">
    <cfRule type="expression" dxfId="4" priority="99">
      <formula>#REF!="TIDAK TERCAPAI"</formula>
    </cfRule>
    <cfRule type="duplicateValues" dxfId="3" priority="162"/>
  </conditionalFormatting>
  <conditionalFormatting sqref="D36">
    <cfRule type="expression" dxfId="4" priority="98">
      <formula>#REF!="TIDAK TERCAPAI"</formula>
    </cfRule>
    <cfRule type="duplicateValues" dxfId="3" priority="161"/>
  </conditionalFormatting>
  <conditionalFormatting sqref="D37">
    <cfRule type="expression" dxfId="4" priority="97">
      <formula>#REF!="TIDAK TERCAPAI"</formula>
    </cfRule>
    <cfRule type="duplicateValues" dxfId="3" priority="160"/>
  </conditionalFormatting>
  <conditionalFormatting sqref="D38">
    <cfRule type="expression" dxfId="4" priority="96">
      <formula>#REF!="TIDAK TERCAPAI"</formula>
    </cfRule>
    <cfRule type="duplicateValues" dxfId="3" priority="159"/>
  </conditionalFormatting>
  <conditionalFormatting sqref="D39">
    <cfRule type="expression" dxfId="4" priority="95">
      <formula>#REF!="TIDAK TERCAPAI"</formula>
    </cfRule>
    <cfRule type="duplicateValues" dxfId="3" priority="158"/>
  </conditionalFormatting>
  <conditionalFormatting sqref="D40">
    <cfRule type="expression" dxfId="4" priority="94">
      <formula>#REF!="TIDAK TERCAPAI"</formula>
    </cfRule>
    <cfRule type="duplicateValues" dxfId="3" priority="157"/>
  </conditionalFormatting>
  <conditionalFormatting sqref="D41">
    <cfRule type="expression" dxfId="4" priority="93">
      <formula>#REF!="TIDAK TERCAPAI"</formula>
    </cfRule>
    <cfRule type="duplicateValues" dxfId="3" priority="156"/>
  </conditionalFormatting>
  <conditionalFormatting sqref="D42">
    <cfRule type="expression" dxfId="4" priority="92">
      <formula>#REF!="TIDAK TERCAPAI"</formula>
    </cfRule>
    <cfRule type="duplicateValues" dxfId="3" priority="155"/>
  </conditionalFormatting>
  <conditionalFormatting sqref="D43">
    <cfRule type="expression" dxfId="4" priority="91">
      <formula>#REF!="TIDAK TERCAPAI"</formula>
    </cfRule>
    <cfRule type="duplicateValues" dxfId="3" priority="154"/>
  </conditionalFormatting>
  <conditionalFormatting sqref="D44">
    <cfRule type="expression" dxfId="4" priority="90">
      <formula>#REF!="TIDAK TERCAPAI"</formula>
    </cfRule>
    <cfRule type="duplicateValues" dxfId="3" priority="153"/>
  </conditionalFormatting>
  <conditionalFormatting sqref="D45">
    <cfRule type="expression" dxfId="4" priority="89">
      <formula>#REF!="TIDAK TERCAPAI"</formula>
    </cfRule>
    <cfRule type="duplicateValues" dxfId="3" priority="152"/>
  </conditionalFormatting>
  <conditionalFormatting sqref="D46">
    <cfRule type="expression" dxfId="4" priority="88">
      <formula>#REF!="TIDAK TERCAPAI"</formula>
    </cfRule>
    <cfRule type="duplicateValues" dxfId="3" priority="151"/>
  </conditionalFormatting>
  <conditionalFormatting sqref="D47">
    <cfRule type="expression" dxfId="4" priority="87">
      <formula>#REF!="TIDAK TERCAPAI"</formula>
    </cfRule>
    <cfRule type="duplicateValues" dxfId="3" priority="150"/>
  </conditionalFormatting>
  <conditionalFormatting sqref="D51">
    <cfRule type="expression" dxfId="4" priority="85">
      <formula>#REF!="TIDAK TERCAPAI"</formula>
    </cfRule>
    <cfRule type="duplicateValues" dxfId="3" priority="148"/>
  </conditionalFormatting>
  <conditionalFormatting sqref="D54">
    <cfRule type="expression" dxfId="4" priority="83">
      <formula>#REF!="TIDAK TERCAPAI"</formula>
    </cfRule>
    <cfRule type="duplicateValues" dxfId="3" priority="146"/>
  </conditionalFormatting>
  <conditionalFormatting sqref="D55">
    <cfRule type="expression" dxfId="4" priority="82">
      <formula>#REF!="TIDAK TERCAPAI"</formula>
    </cfRule>
    <cfRule type="duplicateValues" dxfId="3" priority="145"/>
  </conditionalFormatting>
  <conditionalFormatting sqref="D56">
    <cfRule type="expression" dxfId="4" priority="81">
      <formula>#REF!="TIDAK TERCAPAI"</formula>
    </cfRule>
    <cfRule type="duplicateValues" dxfId="3" priority="144"/>
  </conditionalFormatting>
  <conditionalFormatting sqref="D57">
    <cfRule type="expression" dxfId="4" priority="80">
      <formula>#REF!="TIDAK TERCAPAI"</formula>
    </cfRule>
    <cfRule type="duplicateValues" dxfId="3" priority="143"/>
  </conditionalFormatting>
  <conditionalFormatting sqref="D58">
    <cfRule type="expression" dxfId="4" priority="79">
      <formula>#REF!="TIDAK TERCAPAI"</formula>
    </cfRule>
    <cfRule type="duplicateValues" dxfId="3" priority="142"/>
  </conditionalFormatting>
  <conditionalFormatting sqref="D59">
    <cfRule type="expression" dxfId="4" priority="78">
      <formula>#REF!="TIDAK TERCAPAI"</formula>
    </cfRule>
    <cfRule type="duplicateValues" dxfId="3" priority="141"/>
  </conditionalFormatting>
  <conditionalFormatting sqref="D60">
    <cfRule type="expression" dxfId="4" priority="77">
      <formula>#REF!="TIDAK TERCAPAI"</formula>
    </cfRule>
    <cfRule type="duplicateValues" dxfId="3" priority="140"/>
  </conditionalFormatting>
  <conditionalFormatting sqref="D63">
    <cfRule type="expression" dxfId="4" priority="75">
      <formula>#REF!="TIDAK TERCAPAI"</formula>
    </cfRule>
    <cfRule type="duplicateValues" dxfId="3" priority="138"/>
  </conditionalFormatting>
  <conditionalFormatting sqref="D64">
    <cfRule type="expression" dxfId="4" priority="74">
      <formula>#REF!="TIDAK TERCAPAI"</formula>
    </cfRule>
    <cfRule type="duplicateValues" dxfId="3" priority="137"/>
  </conditionalFormatting>
  <conditionalFormatting sqref="D73">
    <cfRule type="expression" dxfId="4" priority="70">
      <formula>#REF!="TIDAK TERCAPAI"</formula>
    </cfRule>
    <cfRule type="duplicateValues" dxfId="3" priority="133"/>
  </conditionalFormatting>
  <conditionalFormatting sqref="D79">
    <cfRule type="expression" dxfId="4" priority="67">
      <formula>#REF!="TIDAK TERCAPAI"</formula>
    </cfRule>
    <cfRule type="duplicateValues" dxfId="3" priority="130"/>
  </conditionalFormatting>
  <conditionalFormatting sqref="D80">
    <cfRule type="expression" dxfId="4" priority="66">
      <formula>#REF!="TIDAK TERCAPAI"</formula>
    </cfRule>
    <cfRule type="duplicateValues" dxfId="3" priority="129"/>
  </conditionalFormatting>
  <conditionalFormatting sqref="D81">
    <cfRule type="expression" dxfId="4" priority="65">
      <formula>#REF!="TIDAK TERCAPAI"</formula>
    </cfRule>
    <cfRule type="duplicateValues" dxfId="3" priority="128"/>
  </conditionalFormatting>
  <conditionalFormatting sqref="D84">
    <cfRule type="expression" dxfId="4" priority="63">
      <formula>#REF!="TIDAK TERCAPAI"</formula>
    </cfRule>
    <cfRule type="duplicateValues" dxfId="3" priority="126"/>
  </conditionalFormatting>
  <conditionalFormatting sqref="D85">
    <cfRule type="expression" dxfId="4" priority="2">
      <formula>#REF!="TIDAK TERCAPAI"</formula>
    </cfRule>
    <cfRule type="duplicateValues" dxfId="3" priority="3"/>
  </conditionalFormatting>
  <conditionalFormatting sqref="D93">
    <cfRule type="expression" dxfId="4" priority="60">
      <formula>#REF!="TIDAK TERCAPAI"</formula>
    </cfRule>
    <cfRule type="duplicateValues" dxfId="3" priority="123"/>
  </conditionalFormatting>
  <conditionalFormatting sqref="D94">
    <cfRule type="expression" dxfId="4" priority="59">
      <formula>#REF!="TIDAK TERCAPAI"</formula>
    </cfRule>
    <cfRule type="duplicateValues" dxfId="3" priority="122"/>
  </conditionalFormatting>
  <conditionalFormatting sqref="D95">
    <cfRule type="expression" dxfId="4" priority="58">
      <formula>#REF!="TIDAK TERCAPAI"</formula>
    </cfRule>
    <cfRule type="duplicateValues" dxfId="3" priority="121"/>
  </conditionalFormatting>
  <conditionalFormatting sqref="D96">
    <cfRule type="expression" dxfId="4" priority="57">
      <formula>#REF!="TIDAK TERCAPAI"</formula>
    </cfRule>
    <cfRule type="duplicateValues" dxfId="3" priority="120"/>
  </conditionalFormatting>
  <conditionalFormatting sqref="D97">
    <cfRule type="expression" dxfId="4" priority="56">
      <formula>#REF!="TIDAK TERCAPAI"</formula>
    </cfRule>
    <cfRule type="duplicateValues" dxfId="3" priority="119"/>
  </conditionalFormatting>
  <conditionalFormatting sqref="D98">
    <cfRule type="expression" dxfId="4" priority="55">
      <formula>#REF!="TIDAK TERCAPAI"</formula>
    </cfRule>
    <cfRule type="duplicateValues" dxfId="3" priority="118"/>
  </conditionalFormatting>
  <conditionalFormatting sqref="D99">
    <cfRule type="expression" dxfId="4" priority="54">
      <formula>#REF!="TIDAK TERCAPAI"</formula>
    </cfRule>
    <cfRule type="duplicateValues" dxfId="3" priority="117"/>
  </conditionalFormatting>
  <conditionalFormatting sqref="D100">
    <cfRule type="expression" dxfId="4" priority="53">
      <formula>#REF!="TIDAK TERCAPAI"</formula>
    </cfRule>
    <cfRule type="duplicateValues" dxfId="3" priority="116"/>
  </conditionalFormatting>
  <conditionalFormatting sqref="D101">
    <cfRule type="expression" dxfId="4" priority="52">
      <formula>#REF!="TIDAK TERCAPAI"</formula>
    </cfRule>
    <cfRule type="duplicateValues" dxfId="3" priority="115"/>
  </conditionalFormatting>
  <conditionalFormatting sqref="D102">
    <cfRule type="expression" dxfId="4" priority="51">
      <formula>#REF!="TIDAK TERCAPAI"</formula>
    </cfRule>
    <cfRule type="duplicateValues" dxfId="3" priority="114"/>
  </conditionalFormatting>
  <conditionalFormatting sqref="D106">
    <cfRule type="expression" dxfId="4" priority="43">
      <formula>#REF!="TIDAK TERCAPAI"</formula>
    </cfRule>
    <cfRule type="duplicateValues" dxfId="3" priority="44"/>
  </conditionalFormatting>
  <conditionalFormatting sqref="D107">
    <cfRule type="expression" dxfId="4" priority="28">
      <formula>#REF!="TIDAK TERCAPAI"</formula>
    </cfRule>
    <cfRule type="duplicateValues" dxfId="3" priority="30"/>
  </conditionalFormatting>
  <conditionalFormatting sqref="D108">
    <cfRule type="expression" dxfId="4" priority="27">
      <formula>#REF!="TIDAK TERCAPAI"</formula>
    </cfRule>
    <cfRule type="duplicateValues" dxfId="3" priority="29"/>
  </conditionalFormatting>
  <conditionalFormatting sqref="D113">
    <cfRule type="expression" dxfId="4" priority="49">
      <formula>#REF!="TIDAK TERCAPAI"</formula>
    </cfRule>
    <cfRule type="duplicateValues" dxfId="3" priority="112"/>
  </conditionalFormatting>
  <conditionalFormatting sqref="D114">
    <cfRule type="expression" dxfId="4" priority="48">
      <formula>#REF!="TIDAK TERCAPAI"</formula>
    </cfRule>
    <cfRule type="duplicateValues" dxfId="3" priority="111"/>
  </conditionalFormatting>
  <conditionalFormatting sqref="D115">
    <cfRule type="expression" dxfId="4" priority="47">
      <formula>#REF!="TIDAK TERCAPAI"</formula>
    </cfRule>
    <cfRule type="duplicateValues" dxfId="3" priority="110"/>
  </conditionalFormatting>
  <conditionalFormatting sqref="D116">
    <cfRule type="expression" dxfId="4" priority="46">
      <formula>#REF!="TIDAK TERCAPAI"</formula>
    </cfRule>
    <cfRule type="duplicateValues" dxfId="3" priority="109"/>
  </conditionalFormatting>
  <conditionalFormatting sqref="D48:D50">
    <cfRule type="expression" dxfId="4" priority="86">
      <formula>#REF!="TIDAK TERCAPAI"</formula>
    </cfRule>
    <cfRule type="duplicateValues" dxfId="3" priority="149"/>
  </conditionalFormatting>
  <conditionalFormatting sqref="D52:D53">
    <cfRule type="expression" dxfId="4" priority="84">
      <formula>#REF!="TIDAK TERCAPAI"</formula>
    </cfRule>
    <cfRule type="duplicateValues" dxfId="3" priority="147"/>
  </conditionalFormatting>
  <conditionalFormatting sqref="D61:D62">
    <cfRule type="expression" dxfId="4" priority="76">
      <formula>#REF!="TIDAK TERCAPAI"</formula>
    </cfRule>
    <cfRule type="duplicateValues" dxfId="3" priority="139"/>
  </conditionalFormatting>
  <conditionalFormatting sqref="D65:D66">
    <cfRule type="expression" dxfId="4" priority="73">
      <formula>#REF!="TIDAK TERCAPAI"</formula>
    </cfRule>
    <cfRule type="duplicateValues" dxfId="3" priority="136"/>
  </conditionalFormatting>
  <conditionalFormatting sqref="D67:D70">
    <cfRule type="expression" dxfId="4" priority="72">
      <formula>#REF!="TIDAK TERCAPAI"</formula>
    </cfRule>
    <cfRule type="duplicateValues" dxfId="3" priority="135"/>
  </conditionalFormatting>
  <conditionalFormatting sqref="D71:D72">
    <cfRule type="expression" dxfId="4" priority="71">
      <formula>#REF!="TIDAK TERCAPAI"</formula>
    </cfRule>
    <cfRule type="duplicateValues" dxfId="3" priority="134"/>
  </conditionalFormatting>
  <conditionalFormatting sqref="D74:D76">
    <cfRule type="expression" dxfId="4" priority="69">
      <formula>#REF!="TIDAK TERCAPAI"</formula>
    </cfRule>
    <cfRule type="duplicateValues" dxfId="3" priority="132"/>
  </conditionalFormatting>
  <conditionalFormatting sqref="D77:D78">
    <cfRule type="expression" dxfId="4" priority="68">
      <formula>#REF!="TIDAK TERCAPAI"</formula>
    </cfRule>
    <cfRule type="duplicateValues" dxfId="3" priority="131"/>
  </conditionalFormatting>
  <conditionalFormatting sqref="D82:D83">
    <cfRule type="expression" dxfId="4" priority="64">
      <formula>#REF!="TIDAK TERCAPAI"</formula>
    </cfRule>
    <cfRule type="duplicateValues" dxfId="3" priority="127"/>
  </conditionalFormatting>
  <conditionalFormatting sqref="D86:D89">
    <cfRule type="expression" dxfId="4" priority="62">
      <formula>#REF!="TIDAK TERCAPAI"</formula>
    </cfRule>
    <cfRule type="duplicateValues" dxfId="3" priority="125"/>
  </conditionalFormatting>
  <conditionalFormatting sqref="D90:D92">
    <cfRule type="expression" dxfId="4" priority="61">
      <formula>#REF!="TIDAK TERCAPAI"</formula>
    </cfRule>
    <cfRule type="duplicateValues" dxfId="3" priority="124"/>
  </conditionalFormatting>
  <conditionalFormatting sqref="D111:D112">
    <cfRule type="expression" dxfId="4" priority="50">
      <formula>#REF!="TIDAK TERCAPAI"</formula>
    </cfRule>
    <cfRule type="duplicateValues" dxfId="3" priority="113"/>
  </conditionalFormatting>
  <conditionalFormatting sqref="D675:D679">
    <cfRule type="duplicateValues" dxfId="0" priority="1"/>
  </conditionalFormatting>
  <conditionalFormatting sqref="E6:E1717">
    <cfRule type="cellIs" dxfId="5" priority="23" operator="lessThan">
      <formula>100</formula>
    </cfRule>
  </conditionalFormatting>
  <conditionalFormatting sqref="F6:F1717">
    <cfRule type="cellIs" dxfId="5" priority="15" operator="lessThan">
      <formula>100</formula>
    </cfRule>
  </conditionalFormatting>
  <conditionalFormatting sqref="W6:W1717">
    <cfRule type="cellIs" dxfId="2" priority="4" operator="lessThan">
      <formula>0.8999</formula>
    </cfRule>
    <cfRule type="cellIs" dxfId="1" priority="5" operator="greaterThan">
      <formula>0.8999</formula>
    </cfRule>
  </conditionalFormatting>
  <conditionalFormatting sqref="G6:M1717">
    <cfRule type="cellIs" dxfId="5" priority="14" operator="lessThan">
      <formula>100</formula>
    </cfRule>
  </conditionalFormatting>
  <conditionalFormatting sqref="N6:S1717">
    <cfRule type="cellIs" dxfId="2" priority="12" operator="lessThan">
      <formula>0.8999</formula>
    </cfRule>
    <cfRule type="cellIs" dxfId="1" priority="13" operator="greaterThan">
      <formula>0.8999</formula>
    </cfRule>
  </conditionalFormatting>
  <conditionalFormatting sqref="X6:Z1717">
    <cfRule type="cellIs" dxfId="2" priority="6" operator="lessThan">
      <formula>0.8999</formula>
    </cfRule>
    <cfRule type="cellIs" dxfId="1" priority="7" operator="greaterThan">
      <formula>0.8999</formula>
    </cfRule>
  </conditionalFormatting>
  <conditionalFormatting sqref="AF6:AG1717">
    <cfRule type="cellIs" dxfId="2" priority="8" operator="lessThan">
      <formula>0.8999</formula>
    </cfRule>
    <cfRule type="cellIs" dxfId="1" priority="9" operator="greaterThan">
      <formula>0.8999</formula>
    </cfRule>
  </conditionalFormatting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H1717"/>
  <sheetViews>
    <sheetView zoomScale="80" zoomScaleNormal="80" zoomScaleSheetLayoutView="50" workbookViewId="0">
      <pane ySplit="4" topLeftCell="A1713" activePane="bottomLeft" state="frozen"/>
      <selection/>
      <selection pane="bottomLeft" activeCell="A2" sqref="A2:A3"/>
    </sheetView>
  </sheetViews>
  <sheetFormatPr defaultColWidth="9" defaultRowHeight="16.5"/>
  <cols>
    <col min="1" max="1" width="19.75" customWidth="1"/>
    <col min="2" max="2" width="42.9166666666667" style="284" customWidth="1"/>
    <col min="3" max="3" width="18.375" style="284" customWidth="1"/>
    <col min="4" max="4" width="27.5" style="284" customWidth="1"/>
    <col min="5" max="5" width="14.0416666666667" style="166" customWidth="1"/>
    <col min="6" max="6" width="14.1666666666667" style="166" hidden="1" customWidth="1"/>
    <col min="7" max="7" width="9.66666666666667" style="166" hidden="1" customWidth="1"/>
    <col min="8" max="8" width="13.4333333333333" style="166" hidden="1" customWidth="1"/>
    <col min="9" max="9" width="15.625" style="166" hidden="1" customWidth="1"/>
    <col min="10" max="10" width="12.9666666666667" style="166" hidden="1" customWidth="1"/>
    <col min="11" max="11" width="14.05" style="166" hidden="1" customWidth="1"/>
    <col min="12" max="12" width="14.0583333333333" style="166" hidden="1" customWidth="1"/>
    <col min="13" max="13" width="13.5916666666667" style="166" hidden="1" customWidth="1"/>
    <col min="14" max="14" width="9" style="166" hidden="1" customWidth="1"/>
    <col min="15" max="15" width="13.6666666666667" style="166" hidden="1" customWidth="1"/>
    <col min="16" max="16" width="14.5" style="166" hidden="1" customWidth="1"/>
    <col min="17" max="17" width="11.8333333333333" style="166" hidden="1" customWidth="1"/>
    <col min="18" max="18" width="13.0916666666667" style="166" customWidth="1"/>
    <col min="19" max="19" width="9.58333333333333" style="166" customWidth="1"/>
    <col min="20" max="21" width="9.08333333333333" style="166" customWidth="1"/>
    <col min="22" max="22" width="12.1833333333333" style="284" customWidth="1"/>
    <col min="23" max="23" width="17.8083333333333" style="284" hidden="1" customWidth="1"/>
    <col min="24" max="24" width="18.275" style="284" hidden="1" customWidth="1"/>
    <col min="25" max="25" width="20.775" style="284" hidden="1" customWidth="1"/>
    <col min="26" max="26" width="17.65" style="284" hidden="1" customWidth="1"/>
    <col min="27" max="27" width="15" style="284" customWidth="1"/>
    <col min="28" max="28" width="14.9916666666667" style="284" customWidth="1"/>
    <col min="29" max="29" width="13.7416666666667" style="284" customWidth="1"/>
    <col min="30" max="30" width="9" style="285" customWidth="1"/>
    <col min="31" max="31" width="10.5" style="286" customWidth="1"/>
    <col min="32" max="32" width="25.6" style="285" customWidth="1"/>
    <col min="33" max="33" width="12.125" style="285"/>
    <col min="34" max="34" width="10.5"/>
  </cols>
  <sheetData>
    <row r="1" ht="54" customHeight="1" spans="1:34">
      <c r="A1" s="287" t="str">
        <f>"网管-爪哇-巴厘班次全天签收率报表"&amp;TEXT($S$3,"MM月DD日")&amp;CHAR(10)&amp;"NM-Laporan Persentase Keseluruhan TTD Berdasarkan Ritase Agent Jawa-Bali "&amp;TEXT($S$3,"DD MMM YYYY")</f>
        <v>网管-爪哇-巴厘班次全天签收率报表09月30日
NM-Laporan Persentase Keseluruhan TTD Berdasarkan Ritase Agent Jawa-Bali 30 Sep 2026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8"/>
    </row>
    <row r="2" ht="66" customHeight="1" spans="1:34">
      <c r="A2" s="230" t="s">
        <v>5</v>
      </c>
      <c r="B2" s="232" t="s">
        <v>3378</v>
      </c>
      <c r="C2" s="232" t="s">
        <v>8</v>
      </c>
      <c r="D2" s="230" t="s">
        <v>3216</v>
      </c>
      <c r="E2" s="230" t="s">
        <v>3391</v>
      </c>
      <c r="F2" s="233" t="s">
        <v>3392</v>
      </c>
      <c r="G2" s="233" t="s">
        <v>3393</v>
      </c>
      <c r="H2" s="234" t="str">
        <f>"T-1应签收"&amp;CHAR(10)&amp;"Seharusnya TTD "&amp;TEXT($T$3,"dd/mm/yyyy")</f>
        <v>T-1应签收
Seharusnya TTD 29/09/2026</v>
      </c>
      <c r="I2" s="234" t="str">
        <f>"2359前已签收"&amp;CHAR(10)&amp;"TTD Sebelum"&amp;CHAR(10)&amp;"2359"&amp;CHAR(10)&amp;TEXT($T$3,"dd/mm/yyyy")</f>
        <v>2359前已签收
TTD Sebelum
2359
29/09/2026</v>
      </c>
      <c r="J2" s="234" t="str">
        <f>"未签收"&amp;CHAR(10)&amp;"Belum TTD"&amp;CHAR(10)&amp;TEXT($T$3,"dd/mm/yyyy")</f>
        <v>未签收
Belum TTD
29/09/2026</v>
      </c>
      <c r="K2" s="234" t="str">
        <f>"T-1应签收"&amp;CHAR(10)&amp;"Seharusnya TTD "&amp;TEXT($U$3,"dd/mm/yyyy")</f>
        <v>T-1应签收
Seharusnya TTD 28/09/2026</v>
      </c>
      <c r="L2" s="234" t="str">
        <f>"2359前已签收"&amp;CHAR(10)&amp;"TTD Sebelum"&amp;CHAR(10)&amp;"2359"&amp;CHAR(10)&amp;TEXT($U$3,"dd/mm/yyyy")</f>
        <v>2359前已签收
TTD Sebelum
2359
28/09/2026</v>
      </c>
      <c r="M2" s="234" t="str">
        <f>"未签收"&amp;CHAR(10)&amp;"Belum TTD"&amp;CHAR(10)&amp;TEXT($U$3,"dd/mm/yyyy")</f>
        <v>未签收
Belum TTD
28/09/2026</v>
      </c>
      <c r="N2" s="233" t="s">
        <v>3219</v>
      </c>
      <c r="O2" s="233" t="s">
        <v>3394</v>
      </c>
      <c r="P2" s="233" t="s">
        <v>3395</v>
      </c>
      <c r="Q2" s="233" t="s">
        <v>3396</v>
      </c>
      <c r="R2" s="230" t="s">
        <v>3397</v>
      </c>
      <c r="S2" s="230" t="s">
        <v>3398</v>
      </c>
      <c r="T2" s="230"/>
      <c r="U2" s="230"/>
      <c r="V2" s="230" t="s">
        <v>3226</v>
      </c>
      <c r="W2" s="232" t="str">
        <f>"累计应签收量"&amp;CHAR(10)&amp;"Seharusnya TTD Mingguan"&amp;CHAR(10)&amp;TEXT($AH$10,"dd/mm/yyyy")&amp;" - "&amp;TEXT($AH$9,"dd/mm/yyyy")</f>
        <v>累计应签收量
Seharusnya TTD Mingguan
24/09/2026 - 30/09/2026</v>
      </c>
      <c r="X2" s="232" t="str">
        <f>"累计签收量"&amp;CHAR(10)&amp;"TTD Mingguan"&amp;CHAR(10)&amp;TEXT($AH$10,"dd/mm/yyyy")&amp;" - "&amp;TEXT($AH$9,"dd/mm/yyyy")</f>
        <v>累计签收量
TTD Mingguan
24/09/2026 - 30/09/2026</v>
      </c>
      <c r="Y2" s="232" t="str">
        <f>"累计应签收量"&amp;CHAR(10)&amp;"Seharusnya TTD Mingguan"&amp;CHAR(10)&amp;TEXT($AH$12,"dd/mm/yyyy")&amp;" - "&amp;TEXT($AH$11,"dd/mm/yyyy")</f>
        <v>累计应签收量
Seharusnya TTD Mingguan
17/09/2026 - 23/09/2026</v>
      </c>
      <c r="Z2" s="232" t="str">
        <f>"累计签收量"&amp;CHAR(10)&amp;"TTD Mingguan"&amp;CHAR(10)&amp;TEXT($AH$12,"dd/mm/yyyy")&amp;" - "&amp;TEXT($AH$11,"dd/mm/yyyy")</f>
        <v>累计签收量
TTD Mingguan
17/09/2026 - 23/09/2026</v>
      </c>
      <c r="AA2" s="230" t="s">
        <v>3399</v>
      </c>
      <c r="AB2" s="230"/>
      <c r="AC2" s="230" t="s">
        <v>3228</v>
      </c>
    </row>
    <row r="3" ht="30" customHeight="1" spans="1:34">
      <c r="A3" s="235"/>
      <c r="B3" s="230"/>
      <c r="C3" s="230"/>
      <c r="D3" s="236"/>
      <c r="E3" s="236"/>
      <c r="F3" s="237"/>
      <c r="G3" s="237"/>
      <c r="H3" s="233"/>
      <c r="I3" s="233"/>
      <c r="J3" s="233"/>
      <c r="K3" s="233"/>
      <c r="L3" s="233"/>
      <c r="M3" s="233"/>
      <c r="N3" s="237"/>
      <c r="O3" s="237"/>
      <c r="P3" s="237"/>
      <c r="Q3" s="237"/>
      <c r="R3" s="236"/>
      <c r="S3" s="238">
        <f>'Display ALL DP'!L8</f>
        <v>46295</v>
      </c>
      <c r="T3" s="238">
        <f>S3-1</f>
        <v>46294</v>
      </c>
      <c r="U3" s="238">
        <f>S3-2</f>
        <v>46293</v>
      </c>
      <c r="V3" s="236"/>
      <c r="W3" s="230"/>
      <c r="X3" s="230"/>
      <c r="Y3" s="230"/>
      <c r="Z3" s="230"/>
      <c r="AA3" s="289" t="str">
        <f>TEXT(AH10,"DD MMM")&amp;" - "&amp;TEXT(AH9,"DD MMM")</f>
        <v>24 Sep - 30 Sep</v>
      </c>
      <c r="AB3" s="289" t="str">
        <f>TEXT(AH12,"DD MMM")&amp;" - "&amp;TEXT(AH11,"DD MMM")</f>
        <v>17 Sep - 23 Sep</v>
      </c>
      <c r="AC3" s="236"/>
    </row>
    <row r="4" spans="1:34">
      <c r="A4" s="240"/>
      <c r="B4" s="240"/>
      <c r="C4" s="240"/>
      <c r="D4" s="240"/>
      <c r="E4" s="241">
        <v>7937902</v>
      </c>
      <c r="F4" s="241">
        <v>7543613</v>
      </c>
      <c r="G4" s="241">
        <v>394289</v>
      </c>
      <c r="H4" s="242">
        <v>5526354</v>
      </c>
      <c r="I4" s="242">
        <v>5255737</v>
      </c>
      <c r="J4" s="242">
        <v>270617</v>
      </c>
      <c r="K4" s="242">
        <v>5043114</v>
      </c>
      <c r="L4" s="242">
        <v>4829286</v>
      </c>
      <c r="M4" s="242">
        <v>213828</v>
      </c>
      <c r="N4" s="244">
        <v>0.93</v>
      </c>
      <c r="O4" s="241">
        <v>191334495</v>
      </c>
      <c r="P4" s="241">
        <v>183571351</v>
      </c>
      <c r="Q4" s="241">
        <v>7763144</v>
      </c>
      <c r="R4" s="246">
        <v>0.959426322995234</v>
      </c>
      <c r="S4" s="246">
        <v>0.950328310931528</v>
      </c>
      <c r="T4" s="246">
        <v>0.951031548105677</v>
      </c>
      <c r="U4" s="246">
        <v>0.95760000666255</v>
      </c>
      <c r="V4" s="247">
        <v>-0.000703237174148663</v>
      </c>
      <c r="W4" s="242">
        <v>43934844</v>
      </c>
      <c r="X4" s="242">
        <v>42006992</v>
      </c>
      <c r="Y4" s="242">
        <v>42760344</v>
      </c>
      <c r="Z4" s="242">
        <v>41112152</v>
      </c>
      <c r="AA4" s="246">
        <v>0.956120203818181</v>
      </c>
      <c r="AB4" s="246">
        <v>0.961455127676241</v>
      </c>
      <c r="AC4" s="247">
        <v>-0.00533492385806</v>
      </c>
      <c r="AD4" s="285">
        <v>5</v>
      </c>
      <c r="AE4" s="248"/>
    </row>
    <row r="5" s="283" customFormat="1" ht="19" customHeight="1" spans="1:34">
      <c r="B5" s="290"/>
      <c r="C5" s="290"/>
      <c r="D5" s="290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  <c r="Q5" s="251"/>
      <c r="R5" s="251"/>
      <c r="S5" s="251"/>
      <c r="T5" s="251"/>
      <c r="U5" s="251"/>
      <c r="V5" s="251"/>
      <c r="W5" s="251"/>
      <c r="X5" s="251"/>
      <c r="Y5" s="251"/>
      <c r="Z5" s="251"/>
      <c r="AA5" s="251"/>
      <c r="AB5" s="251"/>
      <c r="AC5" s="251"/>
      <c r="AD5" s="291"/>
      <c r="AE5" s="259"/>
      <c r="AF5" s="291"/>
      <c r="AG5" s="291"/>
    </row>
    <row r="6" spans="1:34">
      <c r="A6" s="292" t="s">
        <v>25</v>
      </c>
      <c r="B6" s="293" t="s">
        <v>3229</v>
      </c>
      <c r="C6" s="293" t="s">
        <v>3230</v>
      </c>
      <c r="D6" s="293" t="s">
        <v>3231</v>
      </c>
      <c r="E6" s="263">
        <v>0</v>
      </c>
      <c r="F6" s="266">
        <v>0</v>
      </c>
      <c r="G6" s="266">
        <v>0</v>
      </c>
      <c r="H6" s="264">
        <v>0</v>
      </c>
      <c r="I6" s="264">
        <v>0</v>
      </c>
      <c r="J6" s="264">
        <v>0</v>
      </c>
      <c r="K6" s="264">
        <v>0</v>
      </c>
      <c r="L6" s="264">
        <v>0</v>
      </c>
      <c r="M6" s="264">
        <v>0</v>
      </c>
      <c r="N6" s="294">
        <v>0.93</v>
      </c>
      <c r="O6" s="266">
        <v>0</v>
      </c>
      <c r="P6" s="266">
        <v>0</v>
      </c>
      <c r="Q6" s="266">
        <v>0</v>
      </c>
      <c r="R6" s="267">
        <v>0</v>
      </c>
      <c r="S6" s="267">
        <v>0</v>
      </c>
      <c r="T6" s="267">
        <v>0</v>
      </c>
      <c r="U6" s="267">
        <v>0</v>
      </c>
      <c r="V6" s="295">
        <v>0</v>
      </c>
      <c r="W6" s="271">
        <v>0</v>
      </c>
      <c r="X6" s="271">
        <v>0</v>
      </c>
      <c r="Y6" s="271">
        <v>0</v>
      </c>
      <c r="Z6" s="271">
        <v>0</v>
      </c>
      <c r="AA6" s="268">
        <v>0</v>
      </c>
      <c r="AB6" s="268">
        <v>0</v>
      </c>
      <c r="AC6" s="295">
        <v>0</v>
      </c>
      <c r="AD6" s="272"/>
      <c r="AE6" s="274"/>
      <c r="AF6" s="223"/>
      <c r="AG6" s="223"/>
    </row>
    <row r="7" spans="1:34">
      <c r="A7" s="292" t="s">
        <v>25</v>
      </c>
      <c r="B7" s="293" t="s">
        <v>3229</v>
      </c>
      <c r="C7" s="293" t="s">
        <v>170</v>
      </c>
      <c r="D7" s="293" t="s">
        <v>171</v>
      </c>
      <c r="E7" s="263">
        <v>12616</v>
      </c>
      <c r="F7" s="266">
        <v>11897</v>
      </c>
      <c r="G7" s="266">
        <v>719</v>
      </c>
      <c r="H7" s="264">
        <v>11685</v>
      </c>
      <c r="I7" s="264">
        <v>11357</v>
      </c>
      <c r="J7" s="264">
        <v>328</v>
      </c>
      <c r="K7" s="264">
        <v>6757</v>
      </c>
      <c r="L7" s="264">
        <v>6478</v>
      </c>
      <c r="M7" s="264">
        <v>279</v>
      </c>
      <c r="N7" s="294">
        <v>0.93</v>
      </c>
      <c r="O7" s="266">
        <v>284856</v>
      </c>
      <c r="P7" s="266">
        <v>279424</v>
      </c>
      <c r="Q7" s="266">
        <v>5432</v>
      </c>
      <c r="R7" s="267">
        <v>0.980930715870475</v>
      </c>
      <c r="S7" s="267">
        <v>0.943008877615726</v>
      </c>
      <c r="T7" s="267">
        <v>0.971929824561404</v>
      </c>
      <c r="U7" s="267">
        <v>0.958709486458488</v>
      </c>
      <c r="V7" s="295">
        <v>-0.0289209469456775</v>
      </c>
      <c r="W7" s="271">
        <v>68355</v>
      </c>
      <c r="X7" s="271">
        <v>66119</v>
      </c>
      <c r="Y7" s="271">
        <v>62247</v>
      </c>
      <c r="Z7" s="271">
        <v>61480</v>
      </c>
      <c r="AA7" s="268">
        <v>0.967288420744642</v>
      </c>
      <c r="AB7" s="268">
        <v>0.987678121033945</v>
      </c>
      <c r="AC7" s="295">
        <v>-0.0203897002893034</v>
      </c>
      <c r="AD7" s="272"/>
      <c r="AE7" s="274"/>
      <c r="AF7" s="223"/>
      <c r="AG7" s="223"/>
    </row>
    <row r="8" spans="1:34">
      <c r="A8" s="292" t="s">
        <v>25</v>
      </c>
      <c r="B8" s="293" t="s">
        <v>3229</v>
      </c>
      <c r="C8" s="293" t="s">
        <v>3232</v>
      </c>
      <c r="D8" s="293" t="s">
        <v>3233</v>
      </c>
      <c r="E8" s="263">
        <v>0</v>
      </c>
      <c r="F8" s="266">
        <v>0</v>
      </c>
      <c r="G8" s="266">
        <v>0</v>
      </c>
      <c r="H8" s="264">
        <v>0</v>
      </c>
      <c r="I8" s="264">
        <v>0</v>
      </c>
      <c r="J8" s="264">
        <v>0</v>
      </c>
      <c r="K8" s="264">
        <v>0</v>
      </c>
      <c r="L8" s="264">
        <v>0</v>
      </c>
      <c r="M8" s="264">
        <v>0</v>
      </c>
      <c r="N8" s="294">
        <v>0.93</v>
      </c>
      <c r="O8" s="266">
        <v>0</v>
      </c>
      <c r="P8" s="266">
        <v>0</v>
      </c>
      <c r="Q8" s="266">
        <v>0</v>
      </c>
      <c r="R8" s="267">
        <v>0</v>
      </c>
      <c r="S8" s="267">
        <v>0</v>
      </c>
      <c r="T8" s="267">
        <v>0</v>
      </c>
      <c r="U8" s="267">
        <v>0</v>
      </c>
      <c r="V8" s="295">
        <v>0</v>
      </c>
      <c r="W8" s="271">
        <v>0</v>
      </c>
      <c r="X8" s="271">
        <v>0</v>
      </c>
      <c r="Y8" s="271">
        <v>0</v>
      </c>
      <c r="Z8" s="271">
        <v>0</v>
      </c>
      <c r="AA8" s="268">
        <v>0</v>
      </c>
      <c r="AB8" s="268">
        <v>0</v>
      </c>
      <c r="AC8" s="295">
        <v>0</v>
      </c>
      <c r="AD8" s="272"/>
      <c r="AE8" s="274"/>
      <c r="AF8" s="223"/>
      <c r="AG8" s="223"/>
    </row>
    <row r="9" spans="1:34">
      <c r="A9" s="292" t="s">
        <v>25</v>
      </c>
      <c r="B9" s="293" t="s">
        <v>3229</v>
      </c>
      <c r="C9" s="293" t="s">
        <v>28</v>
      </c>
      <c r="D9" s="293" t="s">
        <v>29</v>
      </c>
      <c r="E9" s="263">
        <v>12296</v>
      </c>
      <c r="F9" s="266">
        <v>11489</v>
      </c>
      <c r="G9" s="266">
        <v>807</v>
      </c>
      <c r="H9" s="264">
        <v>12949</v>
      </c>
      <c r="I9" s="264">
        <v>12088</v>
      </c>
      <c r="J9" s="264">
        <v>861</v>
      </c>
      <c r="K9" s="264">
        <v>7556</v>
      </c>
      <c r="L9" s="264">
        <v>7234</v>
      </c>
      <c r="M9" s="264">
        <v>322</v>
      </c>
      <c r="N9" s="294">
        <v>0.93</v>
      </c>
      <c r="O9" s="266">
        <v>290716</v>
      </c>
      <c r="P9" s="266">
        <v>272503</v>
      </c>
      <c r="Q9" s="266">
        <v>18213</v>
      </c>
      <c r="R9" s="267">
        <v>0.9373512293785</v>
      </c>
      <c r="S9" s="267">
        <v>0.934368900455433</v>
      </c>
      <c r="T9" s="267">
        <v>0.933508379025407</v>
      </c>
      <c r="U9" s="267">
        <v>0.957384859714134</v>
      </c>
      <c r="V9" s="295">
        <v>0.000860521430025241</v>
      </c>
      <c r="W9" s="271">
        <v>77214</v>
      </c>
      <c r="X9" s="271">
        <v>73072</v>
      </c>
      <c r="Y9" s="271">
        <v>69519</v>
      </c>
      <c r="Z9" s="271">
        <v>66261</v>
      </c>
      <c r="AA9" s="268">
        <v>0.946356878286321</v>
      </c>
      <c r="AB9" s="268">
        <v>0.953135114141458</v>
      </c>
      <c r="AC9" s="295">
        <v>-0.00677823585513659</v>
      </c>
      <c r="AD9" s="272"/>
      <c r="AE9" s="274"/>
      <c r="AF9" s="223"/>
      <c r="AG9" s="296"/>
      <c r="AH9" s="115">
        <f>S3</f>
        <v>46295</v>
      </c>
    </row>
    <row r="10" spans="1:34">
      <c r="A10" s="292" t="s">
        <v>25</v>
      </c>
      <c r="B10" s="293" t="s">
        <v>3229</v>
      </c>
      <c r="C10" s="293" t="s">
        <v>38</v>
      </c>
      <c r="D10" s="293" t="s">
        <v>39</v>
      </c>
      <c r="E10" s="263">
        <v>0</v>
      </c>
      <c r="F10" s="266">
        <v>0</v>
      </c>
      <c r="G10" s="266">
        <v>0</v>
      </c>
      <c r="H10" s="264">
        <v>0</v>
      </c>
      <c r="I10" s="264">
        <v>0</v>
      </c>
      <c r="J10" s="264">
        <v>0</v>
      </c>
      <c r="K10" s="264">
        <v>0</v>
      </c>
      <c r="L10" s="264">
        <v>0</v>
      </c>
      <c r="M10" s="264">
        <v>0</v>
      </c>
      <c r="N10" s="294">
        <v>0.93</v>
      </c>
      <c r="O10" s="266">
        <v>29</v>
      </c>
      <c r="P10" s="266">
        <v>28</v>
      </c>
      <c r="Q10" s="266">
        <v>1</v>
      </c>
      <c r="R10" s="267">
        <v>0.96551724137931</v>
      </c>
      <c r="S10" s="267">
        <v>0</v>
      </c>
      <c r="T10" s="267">
        <v>0</v>
      </c>
      <c r="U10" s="267">
        <v>0</v>
      </c>
      <c r="V10" s="295">
        <v>0</v>
      </c>
      <c r="W10" s="271">
        <v>0</v>
      </c>
      <c r="X10" s="271">
        <v>0</v>
      </c>
      <c r="Y10" s="271">
        <v>1</v>
      </c>
      <c r="Z10" s="271">
        <v>1</v>
      </c>
      <c r="AA10" s="268">
        <v>0</v>
      </c>
      <c r="AB10" s="268">
        <v>1</v>
      </c>
      <c r="AC10" s="295">
        <v>-1</v>
      </c>
      <c r="AD10" s="272"/>
      <c r="AE10" s="274"/>
      <c r="AF10" s="223"/>
      <c r="AG10" s="296"/>
      <c r="AH10" s="115">
        <f>AH9-6</f>
        <v>46289</v>
      </c>
    </row>
    <row r="11" spans="1:34">
      <c r="A11" s="292" t="s">
        <v>25</v>
      </c>
      <c r="B11" s="293" t="s">
        <v>3229</v>
      </c>
      <c r="C11" s="293" t="s">
        <v>34</v>
      </c>
      <c r="D11" s="293" t="s">
        <v>35</v>
      </c>
      <c r="E11" s="263">
        <v>19893</v>
      </c>
      <c r="F11" s="266">
        <v>18994</v>
      </c>
      <c r="G11" s="266">
        <v>899</v>
      </c>
      <c r="H11" s="264">
        <v>10389</v>
      </c>
      <c r="I11" s="264">
        <v>10199</v>
      </c>
      <c r="J11" s="264">
        <v>190</v>
      </c>
      <c r="K11" s="264">
        <v>8065</v>
      </c>
      <c r="L11" s="264">
        <v>7646</v>
      </c>
      <c r="M11" s="264">
        <v>419</v>
      </c>
      <c r="N11" s="294">
        <v>0.93</v>
      </c>
      <c r="O11" s="266">
        <v>392261</v>
      </c>
      <c r="P11" s="266">
        <v>383602</v>
      </c>
      <c r="Q11" s="266">
        <v>8659</v>
      </c>
      <c r="R11" s="267">
        <v>0.977925411906868</v>
      </c>
      <c r="S11" s="267">
        <v>0.954808223998391</v>
      </c>
      <c r="T11" s="267">
        <v>0.981711425546251</v>
      </c>
      <c r="U11" s="267">
        <v>0.94804711717297</v>
      </c>
      <c r="V11" s="295">
        <v>-0.0269032015478594</v>
      </c>
      <c r="W11" s="271">
        <v>87014</v>
      </c>
      <c r="X11" s="271">
        <v>84348</v>
      </c>
      <c r="Y11" s="271">
        <v>84585</v>
      </c>
      <c r="Z11" s="271">
        <v>82879</v>
      </c>
      <c r="AA11" s="268">
        <v>0.969361252212288</v>
      </c>
      <c r="AB11" s="268">
        <v>0.979830939291837</v>
      </c>
      <c r="AC11" s="295">
        <v>-0.010469687079549</v>
      </c>
      <c r="AD11" s="272"/>
      <c r="AE11" s="274"/>
      <c r="AF11" s="223"/>
      <c r="AG11" s="296"/>
      <c r="AH11" s="115">
        <f>AH10-1</f>
        <v>46288</v>
      </c>
    </row>
    <row r="12" spans="1:34">
      <c r="A12" s="292" t="s">
        <v>25</v>
      </c>
      <c r="B12" s="293" t="s">
        <v>3229</v>
      </c>
      <c r="C12" s="293" t="s">
        <v>30</v>
      </c>
      <c r="D12" s="293" t="s">
        <v>31</v>
      </c>
      <c r="E12" s="263">
        <v>15340</v>
      </c>
      <c r="F12" s="266">
        <v>14713</v>
      </c>
      <c r="G12" s="266">
        <v>627</v>
      </c>
      <c r="H12" s="264">
        <v>13669</v>
      </c>
      <c r="I12" s="264">
        <v>13266</v>
      </c>
      <c r="J12" s="264">
        <v>403</v>
      </c>
      <c r="K12" s="264">
        <v>8639</v>
      </c>
      <c r="L12" s="264">
        <v>8314</v>
      </c>
      <c r="M12" s="264">
        <v>325</v>
      </c>
      <c r="N12" s="294">
        <v>0.93</v>
      </c>
      <c r="O12" s="266">
        <v>367074</v>
      </c>
      <c r="P12" s="266">
        <v>356099</v>
      </c>
      <c r="Q12" s="266">
        <v>10975</v>
      </c>
      <c r="R12" s="267">
        <v>0.970101396448672</v>
      </c>
      <c r="S12" s="267">
        <v>0.959126466753585</v>
      </c>
      <c r="T12" s="267">
        <v>0.97051722876582</v>
      </c>
      <c r="U12" s="267">
        <v>0.962379905081607</v>
      </c>
      <c r="V12" s="295">
        <v>-0.0113907620122351</v>
      </c>
      <c r="W12" s="271">
        <v>86553</v>
      </c>
      <c r="X12" s="271">
        <v>84004</v>
      </c>
      <c r="Y12" s="271">
        <v>81514</v>
      </c>
      <c r="Z12" s="271">
        <v>79600</v>
      </c>
      <c r="AA12" s="268">
        <v>0.970549836516354</v>
      </c>
      <c r="AB12" s="268">
        <v>0.976519370905611</v>
      </c>
      <c r="AC12" s="295">
        <v>-0.00596953438925718</v>
      </c>
      <c r="AD12" s="272"/>
      <c r="AE12" s="274"/>
      <c r="AF12" s="223"/>
      <c r="AG12" s="296"/>
      <c r="AH12" s="115">
        <f>AH11-6</f>
        <v>46282</v>
      </c>
    </row>
    <row r="13" spans="1:34">
      <c r="A13" s="292" t="s">
        <v>25</v>
      </c>
      <c r="B13" s="293" t="s">
        <v>3229</v>
      </c>
      <c r="C13" s="293" t="s">
        <v>43</v>
      </c>
      <c r="D13" s="293" t="s">
        <v>44</v>
      </c>
      <c r="E13" s="263">
        <v>2069</v>
      </c>
      <c r="F13" s="266">
        <v>2045</v>
      </c>
      <c r="G13" s="266">
        <v>24</v>
      </c>
      <c r="H13" s="264">
        <v>2669</v>
      </c>
      <c r="I13" s="264">
        <v>2662</v>
      </c>
      <c r="J13" s="264">
        <v>7</v>
      </c>
      <c r="K13" s="264">
        <v>2496</v>
      </c>
      <c r="L13" s="264">
        <v>2489</v>
      </c>
      <c r="M13" s="264">
        <v>7</v>
      </c>
      <c r="N13" s="294">
        <v>0.93</v>
      </c>
      <c r="O13" s="266">
        <v>89353</v>
      </c>
      <c r="P13" s="266">
        <v>88900</v>
      </c>
      <c r="Q13" s="266">
        <v>453</v>
      </c>
      <c r="R13" s="267">
        <v>0.994930220585767</v>
      </c>
      <c r="S13" s="267">
        <v>0.988400193330111</v>
      </c>
      <c r="T13" s="267">
        <v>0.997377294866991</v>
      </c>
      <c r="U13" s="267">
        <v>0.997195512820513</v>
      </c>
      <c r="V13" s="295">
        <v>-0.00897710153688014</v>
      </c>
      <c r="W13" s="271">
        <v>18832</v>
      </c>
      <c r="X13" s="271">
        <v>18762</v>
      </c>
      <c r="Y13" s="271">
        <v>21342</v>
      </c>
      <c r="Z13" s="271">
        <v>21290</v>
      </c>
      <c r="AA13" s="268">
        <v>0.996282922684792</v>
      </c>
      <c r="AB13" s="268">
        <v>0.997563489832256</v>
      </c>
      <c r="AC13" s="295">
        <v>-0.00128056714746383</v>
      </c>
      <c r="AD13" s="272"/>
      <c r="AE13" s="274"/>
      <c r="AF13" s="223"/>
      <c r="AG13" s="223"/>
      <c r="AH13" s="115">
        <v>46266</v>
      </c>
    </row>
    <row r="14" spans="1:34">
      <c r="A14" s="292" t="s">
        <v>25</v>
      </c>
      <c r="B14" s="293" t="s">
        <v>3229</v>
      </c>
      <c r="C14" s="293" t="s">
        <v>41</v>
      </c>
      <c r="D14" s="293" t="s">
        <v>42</v>
      </c>
      <c r="E14" s="263">
        <v>19936</v>
      </c>
      <c r="F14" s="266">
        <v>19124</v>
      </c>
      <c r="G14" s="266">
        <v>812</v>
      </c>
      <c r="H14" s="264">
        <v>19601</v>
      </c>
      <c r="I14" s="264">
        <v>19023</v>
      </c>
      <c r="J14" s="264">
        <v>578</v>
      </c>
      <c r="K14" s="264">
        <v>11086</v>
      </c>
      <c r="L14" s="264">
        <v>10835</v>
      </c>
      <c r="M14" s="264">
        <v>251</v>
      </c>
      <c r="N14" s="294">
        <v>0.93</v>
      </c>
      <c r="O14" s="266">
        <v>457397</v>
      </c>
      <c r="P14" s="266">
        <v>446951</v>
      </c>
      <c r="Q14" s="266">
        <v>10446</v>
      </c>
      <c r="R14" s="267">
        <v>0.977162071460897</v>
      </c>
      <c r="S14" s="267">
        <v>0.959269662921348</v>
      </c>
      <c r="T14" s="267">
        <v>0.970511708586297</v>
      </c>
      <c r="U14" s="267">
        <v>0.977358830957965</v>
      </c>
      <c r="V14" s="295">
        <v>-0.0112420456649484</v>
      </c>
      <c r="W14" s="271">
        <v>115455</v>
      </c>
      <c r="X14" s="271">
        <v>112384</v>
      </c>
      <c r="Y14" s="271">
        <v>103450</v>
      </c>
      <c r="Z14" s="271">
        <v>101361</v>
      </c>
      <c r="AA14" s="268">
        <v>0.973400892122472</v>
      </c>
      <c r="AB14" s="268">
        <v>0.979806669888835</v>
      </c>
      <c r="AC14" s="295">
        <v>-0.0064057777663632</v>
      </c>
      <c r="AD14" s="272"/>
      <c r="AE14" s="274"/>
      <c r="AF14" s="223"/>
      <c r="AG14" s="223"/>
    </row>
    <row r="15" spans="1:34">
      <c r="A15" s="292" t="s">
        <v>25</v>
      </c>
      <c r="B15" s="293" t="s">
        <v>3229</v>
      </c>
      <c r="C15" s="293" t="s">
        <v>32</v>
      </c>
      <c r="D15" s="293" t="s">
        <v>33</v>
      </c>
      <c r="E15" s="263">
        <v>2940</v>
      </c>
      <c r="F15" s="266">
        <v>2771</v>
      </c>
      <c r="G15" s="266">
        <v>169</v>
      </c>
      <c r="H15" s="264">
        <v>2870</v>
      </c>
      <c r="I15" s="264">
        <v>2719</v>
      </c>
      <c r="J15" s="264">
        <v>151</v>
      </c>
      <c r="K15" s="264">
        <v>1729</v>
      </c>
      <c r="L15" s="264">
        <v>1663</v>
      </c>
      <c r="M15" s="264">
        <v>66</v>
      </c>
      <c r="N15" s="294">
        <v>0.93</v>
      </c>
      <c r="O15" s="266">
        <v>67564</v>
      </c>
      <c r="P15" s="266">
        <v>65027</v>
      </c>
      <c r="Q15" s="266">
        <v>2537</v>
      </c>
      <c r="R15" s="267">
        <v>0.962450417382038</v>
      </c>
      <c r="S15" s="267">
        <v>0.942517006802721</v>
      </c>
      <c r="T15" s="267">
        <v>0.947386759581882</v>
      </c>
      <c r="U15" s="267">
        <v>0.961827646038172</v>
      </c>
      <c r="V15" s="295">
        <v>-0.00486975277916046</v>
      </c>
      <c r="W15" s="271">
        <v>17077</v>
      </c>
      <c r="X15" s="271">
        <v>16373</v>
      </c>
      <c r="Y15" s="271">
        <v>17096</v>
      </c>
      <c r="Z15" s="271">
        <v>16571</v>
      </c>
      <c r="AA15" s="268">
        <v>0.958774960473151</v>
      </c>
      <c r="AB15" s="268">
        <v>0.969291062236781</v>
      </c>
      <c r="AC15" s="295">
        <v>-0.0105161017636295</v>
      </c>
      <c r="AD15" s="272"/>
      <c r="AE15" s="274"/>
      <c r="AF15" s="223"/>
      <c r="AG15" s="223"/>
    </row>
    <row r="16" spans="1:34">
      <c r="A16" s="292" t="s">
        <v>25</v>
      </c>
      <c r="B16" s="293" t="s">
        <v>3229</v>
      </c>
      <c r="C16" s="293" t="s">
        <v>36</v>
      </c>
      <c r="D16" s="293" t="s">
        <v>37</v>
      </c>
      <c r="E16" s="263">
        <v>8846</v>
      </c>
      <c r="F16" s="266">
        <v>8699</v>
      </c>
      <c r="G16" s="266">
        <v>147</v>
      </c>
      <c r="H16" s="264">
        <v>9504</v>
      </c>
      <c r="I16" s="264">
        <v>9372</v>
      </c>
      <c r="J16" s="264">
        <v>132</v>
      </c>
      <c r="K16" s="264">
        <v>6242</v>
      </c>
      <c r="L16" s="264">
        <v>6192</v>
      </c>
      <c r="M16" s="264">
        <v>50</v>
      </c>
      <c r="N16" s="294">
        <v>0.93</v>
      </c>
      <c r="O16" s="266">
        <v>214103</v>
      </c>
      <c r="P16" s="266">
        <v>208792</v>
      </c>
      <c r="Q16" s="266">
        <v>5311</v>
      </c>
      <c r="R16" s="267">
        <v>0.975194182239389</v>
      </c>
      <c r="S16" s="267">
        <v>0.983382319692516</v>
      </c>
      <c r="T16" s="267">
        <v>0.986111111111111</v>
      </c>
      <c r="U16" s="267">
        <v>0.991989746876001</v>
      </c>
      <c r="V16" s="295">
        <v>-0.00272879141859472</v>
      </c>
      <c r="W16" s="271">
        <v>54376</v>
      </c>
      <c r="X16" s="271">
        <v>53366</v>
      </c>
      <c r="Y16" s="271">
        <v>51755</v>
      </c>
      <c r="Z16" s="271">
        <v>50579</v>
      </c>
      <c r="AA16" s="268">
        <v>0.98142562895395</v>
      </c>
      <c r="AB16" s="268">
        <v>0.977277557723891</v>
      </c>
      <c r="AC16" s="295">
        <v>0.00414807123005878</v>
      </c>
      <c r="AD16" s="272"/>
      <c r="AE16" s="274"/>
      <c r="AF16" s="223"/>
      <c r="AG16" s="223"/>
    </row>
    <row r="17" spans="1:33">
      <c r="A17" s="292" t="s">
        <v>25</v>
      </c>
      <c r="B17" s="293" t="s">
        <v>3234</v>
      </c>
      <c r="C17" s="293" t="s">
        <v>3235</v>
      </c>
      <c r="D17" s="293" t="s">
        <v>3236</v>
      </c>
      <c r="E17" s="263">
        <v>0</v>
      </c>
      <c r="F17" s="266">
        <v>0</v>
      </c>
      <c r="G17" s="266">
        <v>0</v>
      </c>
      <c r="H17" s="264">
        <v>0</v>
      </c>
      <c r="I17" s="264">
        <v>0</v>
      </c>
      <c r="J17" s="264">
        <v>0</v>
      </c>
      <c r="K17" s="264">
        <v>0</v>
      </c>
      <c r="L17" s="264">
        <v>0</v>
      </c>
      <c r="M17" s="264">
        <v>0</v>
      </c>
      <c r="N17" s="294">
        <v>0.93</v>
      </c>
      <c r="O17" s="266">
        <v>0</v>
      </c>
      <c r="P17" s="266">
        <v>0</v>
      </c>
      <c r="Q17" s="266">
        <v>0</v>
      </c>
      <c r="R17" s="267">
        <v>0</v>
      </c>
      <c r="S17" s="267">
        <v>0</v>
      </c>
      <c r="T17" s="267">
        <v>0</v>
      </c>
      <c r="U17" s="267">
        <v>0</v>
      </c>
      <c r="V17" s="295">
        <v>0</v>
      </c>
      <c r="W17" s="271">
        <v>0</v>
      </c>
      <c r="X17" s="271">
        <v>0</v>
      </c>
      <c r="Y17" s="271">
        <v>0</v>
      </c>
      <c r="Z17" s="271">
        <v>0</v>
      </c>
      <c r="AA17" s="268">
        <v>0</v>
      </c>
      <c r="AB17" s="268">
        <v>0</v>
      </c>
      <c r="AC17" s="295">
        <v>0</v>
      </c>
      <c r="AD17" s="272"/>
      <c r="AE17" s="274"/>
      <c r="AF17" s="223"/>
      <c r="AG17" s="223"/>
    </row>
    <row r="18" spans="1:33">
      <c r="A18" s="292" t="s">
        <v>25</v>
      </c>
      <c r="B18" s="293" t="s">
        <v>3234</v>
      </c>
      <c r="C18" s="293" t="s">
        <v>45</v>
      </c>
      <c r="D18" s="293" t="s">
        <v>46</v>
      </c>
      <c r="E18" s="263">
        <v>12381</v>
      </c>
      <c r="F18" s="266">
        <v>10979</v>
      </c>
      <c r="G18" s="266">
        <v>1402</v>
      </c>
      <c r="H18" s="264">
        <v>11891</v>
      </c>
      <c r="I18" s="264">
        <v>10596</v>
      </c>
      <c r="J18" s="264">
        <v>1295</v>
      </c>
      <c r="K18" s="264">
        <v>5205</v>
      </c>
      <c r="L18" s="264">
        <v>4828</v>
      </c>
      <c r="M18" s="264">
        <v>377</v>
      </c>
      <c r="N18" s="294">
        <v>0.93</v>
      </c>
      <c r="O18" s="266">
        <v>292991</v>
      </c>
      <c r="P18" s="266">
        <v>263567</v>
      </c>
      <c r="Q18" s="266">
        <v>29424</v>
      </c>
      <c r="R18" s="267">
        <v>0.899573707042196</v>
      </c>
      <c r="S18" s="267">
        <v>0.886761973992408</v>
      </c>
      <c r="T18" s="267">
        <v>0.891094104785132</v>
      </c>
      <c r="U18" s="267">
        <v>0.927569644572526</v>
      </c>
      <c r="V18" s="295">
        <v>-0.00433213079272388</v>
      </c>
      <c r="W18" s="271">
        <v>68219</v>
      </c>
      <c r="X18" s="271">
        <v>59957</v>
      </c>
      <c r="Y18" s="271">
        <v>62302</v>
      </c>
      <c r="Z18" s="271">
        <v>56180</v>
      </c>
      <c r="AA18" s="268">
        <v>0.878890045295299</v>
      </c>
      <c r="AB18" s="268">
        <v>0.901736701871529</v>
      </c>
      <c r="AC18" s="295">
        <v>-0.02284665657623</v>
      </c>
      <c r="AD18" s="272"/>
      <c r="AE18" s="274"/>
      <c r="AF18" s="223"/>
      <c r="AG18" s="223"/>
    </row>
    <row r="19" spans="1:33">
      <c r="A19" s="292" t="s">
        <v>25</v>
      </c>
      <c r="B19" s="293" t="s">
        <v>3234</v>
      </c>
      <c r="C19" s="293" t="s">
        <v>47</v>
      </c>
      <c r="D19" s="293" t="s">
        <v>48</v>
      </c>
      <c r="E19" s="263">
        <v>16240</v>
      </c>
      <c r="F19" s="266">
        <v>15210</v>
      </c>
      <c r="G19" s="266">
        <v>1030</v>
      </c>
      <c r="H19" s="264">
        <v>15565</v>
      </c>
      <c r="I19" s="264">
        <v>14747</v>
      </c>
      <c r="J19" s="264">
        <v>818</v>
      </c>
      <c r="K19" s="264">
        <v>6942</v>
      </c>
      <c r="L19" s="264">
        <v>6583</v>
      </c>
      <c r="M19" s="264">
        <v>359</v>
      </c>
      <c r="N19" s="294">
        <v>0.93</v>
      </c>
      <c r="O19" s="266">
        <v>380837</v>
      </c>
      <c r="P19" s="266">
        <v>362869</v>
      </c>
      <c r="Q19" s="266">
        <v>17968</v>
      </c>
      <c r="R19" s="267">
        <v>0.952819710269748</v>
      </c>
      <c r="S19" s="267">
        <v>0.936576354679803</v>
      </c>
      <c r="T19" s="267">
        <v>0.947446193382589</v>
      </c>
      <c r="U19" s="267">
        <v>0.948285796600403</v>
      </c>
      <c r="V19" s="295">
        <v>-0.0108698387027862</v>
      </c>
      <c r="W19" s="271">
        <v>86735</v>
      </c>
      <c r="X19" s="271">
        <v>81692</v>
      </c>
      <c r="Y19" s="271">
        <v>80385</v>
      </c>
      <c r="Z19" s="271">
        <v>76752</v>
      </c>
      <c r="AA19" s="268">
        <v>0.941857381679829</v>
      </c>
      <c r="AB19" s="268">
        <v>0.95480500093301</v>
      </c>
      <c r="AC19" s="295">
        <v>-0.0129476192531806</v>
      </c>
      <c r="AD19" s="272"/>
      <c r="AE19" s="274"/>
      <c r="AF19" s="223"/>
      <c r="AG19" s="223"/>
    </row>
    <row r="20" spans="1:33">
      <c r="A20" s="292" t="s">
        <v>25</v>
      </c>
      <c r="B20" s="293" t="s">
        <v>3234</v>
      </c>
      <c r="C20" s="293" t="s">
        <v>55</v>
      </c>
      <c r="D20" s="293" t="s">
        <v>56</v>
      </c>
      <c r="E20" s="263">
        <v>10714</v>
      </c>
      <c r="F20" s="266">
        <v>10249</v>
      </c>
      <c r="G20" s="266">
        <v>465</v>
      </c>
      <c r="H20" s="264">
        <v>11179</v>
      </c>
      <c r="I20" s="264">
        <v>10878</v>
      </c>
      <c r="J20" s="264">
        <v>301</v>
      </c>
      <c r="K20" s="264">
        <v>6269</v>
      </c>
      <c r="L20" s="264">
        <v>6178</v>
      </c>
      <c r="M20" s="264">
        <v>91</v>
      </c>
      <c r="N20" s="294">
        <v>0.93</v>
      </c>
      <c r="O20" s="266">
        <v>216880</v>
      </c>
      <c r="P20" s="266">
        <v>211512</v>
      </c>
      <c r="Q20" s="266">
        <v>5368</v>
      </c>
      <c r="R20" s="267">
        <v>0.975248985614165</v>
      </c>
      <c r="S20" s="267">
        <v>0.956598842635804</v>
      </c>
      <c r="T20" s="267">
        <v>0.973074514715091</v>
      </c>
      <c r="U20" s="267">
        <v>0.98548412825012</v>
      </c>
      <c r="V20" s="295">
        <v>-0.0164756720792871</v>
      </c>
      <c r="W20" s="271">
        <v>59760</v>
      </c>
      <c r="X20" s="271">
        <v>58237</v>
      </c>
      <c r="Y20" s="271">
        <v>49122</v>
      </c>
      <c r="Z20" s="271">
        <v>48038</v>
      </c>
      <c r="AA20" s="268">
        <v>0.974514725568942</v>
      </c>
      <c r="AB20" s="268">
        <v>0.977932494605269</v>
      </c>
      <c r="AC20" s="295">
        <v>-0.00341776903632607</v>
      </c>
      <c r="AD20" s="272"/>
      <c r="AE20" s="274"/>
      <c r="AF20" s="223"/>
      <c r="AG20" s="223"/>
    </row>
    <row r="21" spans="1:33">
      <c r="A21" s="292" t="s">
        <v>25</v>
      </c>
      <c r="B21" s="293" t="s">
        <v>3234</v>
      </c>
      <c r="C21" s="293" t="s">
        <v>49</v>
      </c>
      <c r="D21" s="293" t="s">
        <v>50</v>
      </c>
      <c r="E21" s="263">
        <v>3793</v>
      </c>
      <c r="F21" s="266">
        <v>3287</v>
      </c>
      <c r="G21" s="266">
        <v>506</v>
      </c>
      <c r="H21" s="264">
        <v>3312</v>
      </c>
      <c r="I21" s="264">
        <v>3128</v>
      </c>
      <c r="J21" s="264">
        <v>184</v>
      </c>
      <c r="K21" s="264">
        <v>1716</v>
      </c>
      <c r="L21" s="264">
        <v>1635</v>
      </c>
      <c r="M21" s="264">
        <v>81</v>
      </c>
      <c r="N21" s="294">
        <v>0.93</v>
      </c>
      <c r="O21" s="266">
        <v>86123</v>
      </c>
      <c r="P21" s="266">
        <v>73988</v>
      </c>
      <c r="Q21" s="266">
        <v>12135</v>
      </c>
      <c r="R21" s="267">
        <v>0.859096873076878</v>
      </c>
      <c r="S21" s="267">
        <v>0.866596361718956</v>
      </c>
      <c r="T21" s="267">
        <v>0.944444444444444</v>
      </c>
      <c r="U21" s="267">
        <v>0.952797202797203</v>
      </c>
      <c r="V21" s="295">
        <v>-0.0778480827254885</v>
      </c>
      <c r="W21" s="271">
        <v>20499</v>
      </c>
      <c r="X21" s="271">
        <v>17852</v>
      </c>
      <c r="Y21" s="271">
        <v>19157</v>
      </c>
      <c r="Z21" s="271">
        <v>16636</v>
      </c>
      <c r="AA21" s="268">
        <v>0.870871749841456</v>
      </c>
      <c r="AB21" s="268">
        <v>0.868403194654695</v>
      </c>
      <c r="AC21" s="295">
        <v>0.00246855518676026</v>
      </c>
      <c r="AD21" s="272"/>
      <c r="AE21" s="274"/>
      <c r="AF21" s="223"/>
      <c r="AG21" s="223"/>
    </row>
    <row r="22" spans="1:33">
      <c r="A22" s="292" t="s">
        <v>25</v>
      </c>
      <c r="B22" s="293" t="s">
        <v>3234</v>
      </c>
      <c r="C22" s="293" t="s">
        <v>53</v>
      </c>
      <c r="D22" s="293" t="s">
        <v>54</v>
      </c>
      <c r="E22" s="263">
        <v>3376</v>
      </c>
      <c r="F22" s="266">
        <v>3114</v>
      </c>
      <c r="G22" s="266">
        <v>262</v>
      </c>
      <c r="H22" s="264">
        <v>3357</v>
      </c>
      <c r="I22" s="264">
        <v>3095</v>
      </c>
      <c r="J22" s="264">
        <v>262</v>
      </c>
      <c r="K22" s="264">
        <v>2029</v>
      </c>
      <c r="L22" s="264">
        <v>1958</v>
      </c>
      <c r="M22" s="264">
        <v>71</v>
      </c>
      <c r="N22" s="294">
        <v>0.93</v>
      </c>
      <c r="O22" s="266">
        <v>73194</v>
      </c>
      <c r="P22" s="266">
        <v>69455</v>
      </c>
      <c r="Q22" s="266">
        <v>3739</v>
      </c>
      <c r="R22" s="267">
        <v>0.948916577861573</v>
      </c>
      <c r="S22" s="267">
        <v>0.92239336492891</v>
      </c>
      <c r="T22" s="267">
        <v>0.921954125707477</v>
      </c>
      <c r="U22" s="267">
        <v>0.965007392804337</v>
      </c>
      <c r="V22" s="295">
        <v>0.000439239221433074</v>
      </c>
      <c r="W22" s="271">
        <v>19778</v>
      </c>
      <c r="X22" s="271">
        <v>18714</v>
      </c>
      <c r="Y22" s="271">
        <v>18774</v>
      </c>
      <c r="Z22" s="271">
        <v>18213</v>
      </c>
      <c r="AA22" s="268">
        <v>0.946202851653352</v>
      </c>
      <c r="AB22" s="268">
        <v>0.970118248641739</v>
      </c>
      <c r="AC22" s="295">
        <v>-0.0239153969883864</v>
      </c>
      <c r="AD22" s="272"/>
      <c r="AE22" s="274"/>
      <c r="AF22" s="223"/>
      <c r="AG22" s="223"/>
    </row>
    <row r="23" spans="1:33">
      <c r="A23" s="292" t="s">
        <v>25</v>
      </c>
      <c r="B23" s="293" t="s">
        <v>3234</v>
      </c>
      <c r="C23" s="293" t="s">
        <v>51</v>
      </c>
      <c r="D23" s="293" t="s">
        <v>52</v>
      </c>
      <c r="E23" s="263">
        <v>11553</v>
      </c>
      <c r="F23" s="266">
        <v>10868</v>
      </c>
      <c r="G23" s="266">
        <v>685</v>
      </c>
      <c r="H23" s="264">
        <v>10860</v>
      </c>
      <c r="I23" s="264">
        <v>10253</v>
      </c>
      <c r="J23" s="264">
        <v>607</v>
      </c>
      <c r="K23" s="264">
        <v>5645</v>
      </c>
      <c r="L23" s="264">
        <v>5433</v>
      </c>
      <c r="M23" s="264">
        <v>212</v>
      </c>
      <c r="N23" s="294">
        <v>0.93</v>
      </c>
      <c r="O23" s="266">
        <v>272242</v>
      </c>
      <c r="P23" s="266">
        <v>261944</v>
      </c>
      <c r="Q23" s="266">
        <v>10298</v>
      </c>
      <c r="R23" s="267">
        <v>0.962173360466056</v>
      </c>
      <c r="S23" s="267">
        <v>0.94070804120142</v>
      </c>
      <c r="T23" s="267">
        <v>0.944106813996317</v>
      </c>
      <c r="U23" s="267">
        <v>0.962444641275465</v>
      </c>
      <c r="V23" s="295">
        <v>-0.0033987727948972</v>
      </c>
      <c r="W23" s="271">
        <v>64102</v>
      </c>
      <c r="X23" s="271">
        <v>61063</v>
      </c>
      <c r="Y23" s="271">
        <v>59661</v>
      </c>
      <c r="Z23" s="271">
        <v>57506</v>
      </c>
      <c r="AA23" s="268">
        <v>0.952591182802409</v>
      </c>
      <c r="AB23" s="268">
        <v>0.96387925110206</v>
      </c>
      <c r="AC23" s="295">
        <v>-0.0112880682996513</v>
      </c>
      <c r="AD23" s="272"/>
      <c r="AE23" s="274"/>
      <c r="AF23" s="223"/>
      <c r="AG23" s="223"/>
    </row>
    <row r="24" spans="1:33">
      <c r="A24" s="292" t="s">
        <v>25</v>
      </c>
      <c r="B24" s="293" t="s">
        <v>3237</v>
      </c>
      <c r="C24" s="293" t="s">
        <v>3238</v>
      </c>
      <c r="D24" s="293" t="s">
        <v>3239</v>
      </c>
      <c r="E24" s="263">
        <v>0</v>
      </c>
      <c r="F24" s="266">
        <v>0</v>
      </c>
      <c r="G24" s="266">
        <v>0</v>
      </c>
      <c r="H24" s="264">
        <v>0</v>
      </c>
      <c r="I24" s="264">
        <v>0</v>
      </c>
      <c r="J24" s="264">
        <v>0</v>
      </c>
      <c r="K24" s="264">
        <v>0</v>
      </c>
      <c r="L24" s="264">
        <v>0</v>
      </c>
      <c r="M24" s="264">
        <v>0</v>
      </c>
      <c r="N24" s="294">
        <v>0.93</v>
      </c>
      <c r="O24" s="266">
        <v>0</v>
      </c>
      <c r="P24" s="266">
        <v>0</v>
      </c>
      <c r="Q24" s="266">
        <v>0</v>
      </c>
      <c r="R24" s="267">
        <v>0</v>
      </c>
      <c r="S24" s="267">
        <v>0</v>
      </c>
      <c r="T24" s="267">
        <v>0</v>
      </c>
      <c r="U24" s="267">
        <v>0</v>
      </c>
      <c r="V24" s="295">
        <v>0</v>
      </c>
      <c r="W24" s="271">
        <v>0</v>
      </c>
      <c r="X24" s="271">
        <v>0</v>
      </c>
      <c r="Y24" s="271">
        <v>0</v>
      </c>
      <c r="Z24" s="271">
        <v>0</v>
      </c>
      <c r="AA24" s="268">
        <v>0</v>
      </c>
      <c r="AB24" s="268">
        <v>0</v>
      </c>
      <c r="AC24" s="295">
        <v>0</v>
      </c>
      <c r="AD24" s="272"/>
      <c r="AE24" s="274"/>
      <c r="AF24" s="223"/>
      <c r="AG24" s="223"/>
    </row>
    <row r="25" spans="1:33">
      <c r="A25" s="292" t="s">
        <v>25</v>
      </c>
      <c r="B25" s="293" t="s">
        <v>3237</v>
      </c>
      <c r="C25" s="293" t="s">
        <v>3240</v>
      </c>
      <c r="D25" s="293" t="s">
        <v>3241</v>
      </c>
      <c r="E25" s="263">
        <v>0</v>
      </c>
      <c r="F25" s="266">
        <v>0</v>
      </c>
      <c r="G25" s="266">
        <v>0</v>
      </c>
      <c r="H25" s="264">
        <v>0</v>
      </c>
      <c r="I25" s="264">
        <v>0</v>
      </c>
      <c r="J25" s="264">
        <v>0</v>
      </c>
      <c r="K25" s="264">
        <v>0</v>
      </c>
      <c r="L25" s="264">
        <v>0</v>
      </c>
      <c r="M25" s="264">
        <v>0</v>
      </c>
      <c r="N25" s="294">
        <v>0.93</v>
      </c>
      <c r="O25" s="266">
        <v>0</v>
      </c>
      <c r="P25" s="266">
        <v>0</v>
      </c>
      <c r="Q25" s="266">
        <v>0</v>
      </c>
      <c r="R25" s="267">
        <v>0</v>
      </c>
      <c r="S25" s="267">
        <v>0</v>
      </c>
      <c r="T25" s="267">
        <v>0</v>
      </c>
      <c r="U25" s="267">
        <v>0</v>
      </c>
      <c r="V25" s="295">
        <v>0</v>
      </c>
      <c r="W25" s="271">
        <v>0</v>
      </c>
      <c r="X25" s="271">
        <v>0</v>
      </c>
      <c r="Y25" s="271">
        <v>0</v>
      </c>
      <c r="Z25" s="271">
        <v>0</v>
      </c>
      <c r="AA25" s="268">
        <v>0</v>
      </c>
      <c r="AB25" s="268">
        <v>0</v>
      </c>
      <c r="AC25" s="295">
        <v>0</v>
      </c>
      <c r="AD25" s="272"/>
      <c r="AE25" s="274"/>
      <c r="AF25" s="223"/>
      <c r="AG25" s="223"/>
    </row>
    <row r="26" spans="1:33">
      <c r="A26" s="292" t="s">
        <v>25</v>
      </c>
      <c r="B26" s="293" t="s">
        <v>3237</v>
      </c>
      <c r="C26" s="293" t="s">
        <v>3242</v>
      </c>
      <c r="D26" s="293" t="s">
        <v>3243</v>
      </c>
      <c r="E26" s="263">
        <v>0</v>
      </c>
      <c r="F26" s="266">
        <v>0</v>
      </c>
      <c r="G26" s="266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94">
        <v>0.93</v>
      </c>
      <c r="O26" s="266">
        <v>0</v>
      </c>
      <c r="P26" s="266">
        <v>0</v>
      </c>
      <c r="Q26" s="266">
        <v>0</v>
      </c>
      <c r="R26" s="267">
        <v>0</v>
      </c>
      <c r="S26" s="267">
        <v>0</v>
      </c>
      <c r="T26" s="267">
        <v>0</v>
      </c>
      <c r="U26" s="267">
        <v>0</v>
      </c>
      <c r="V26" s="295">
        <v>0</v>
      </c>
      <c r="W26" s="271">
        <v>0</v>
      </c>
      <c r="X26" s="271">
        <v>0</v>
      </c>
      <c r="Y26" s="271">
        <v>0</v>
      </c>
      <c r="Z26" s="271">
        <v>0</v>
      </c>
      <c r="AA26" s="268">
        <v>0</v>
      </c>
      <c r="AB26" s="268">
        <v>0</v>
      </c>
      <c r="AC26" s="295">
        <v>0</v>
      </c>
      <c r="AD26" s="272"/>
      <c r="AE26" s="274"/>
      <c r="AF26" s="223"/>
      <c r="AG26" s="223"/>
    </row>
    <row r="27" spans="1:33">
      <c r="A27" s="292" t="s">
        <v>25</v>
      </c>
      <c r="B27" s="293" t="s">
        <v>3237</v>
      </c>
      <c r="C27" s="293" t="s">
        <v>3244</v>
      </c>
      <c r="D27" s="293" t="s">
        <v>3245</v>
      </c>
      <c r="E27" s="263">
        <v>0</v>
      </c>
      <c r="F27" s="266">
        <v>0</v>
      </c>
      <c r="G27" s="266">
        <v>0</v>
      </c>
      <c r="H27" s="264">
        <v>0</v>
      </c>
      <c r="I27" s="264">
        <v>0</v>
      </c>
      <c r="J27" s="264">
        <v>0</v>
      </c>
      <c r="K27" s="264">
        <v>0</v>
      </c>
      <c r="L27" s="264">
        <v>0</v>
      </c>
      <c r="M27" s="264">
        <v>0</v>
      </c>
      <c r="N27" s="294">
        <v>0.93</v>
      </c>
      <c r="O27" s="266">
        <v>0</v>
      </c>
      <c r="P27" s="266">
        <v>0</v>
      </c>
      <c r="Q27" s="266">
        <v>0</v>
      </c>
      <c r="R27" s="267">
        <v>0</v>
      </c>
      <c r="S27" s="267">
        <v>0</v>
      </c>
      <c r="T27" s="267">
        <v>0</v>
      </c>
      <c r="U27" s="267">
        <v>0</v>
      </c>
      <c r="V27" s="295">
        <v>0</v>
      </c>
      <c r="W27" s="271">
        <v>0</v>
      </c>
      <c r="X27" s="271">
        <v>0</v>
      </c>
      <c r="Y27" s="271">
        <v>0</v>
      </c>
      <c r="Z27" s="271">
        <v>0</v>
      </c>
      <c r="AA27" s="268">
        <v>0</v>
      </c>
      <c r="AB27" s="268">
        <v>0</v>
      </c>
      <c r="AC27" s="295">
        <v>0</v>
      </c>
      <c r="AD27" s="272"/>
      <c r="AE27" s="274"/>
      <c r="AF27" s="223"/>
      <c r="AG27" s="223"/>
    </row>
    <row r="28" spans="1:33">
      <c r="A28" s="292" t="s">
        <v>25</v>
      </c>
      <c r="B28" s="293" t="s">
        <v>3237</v>
      </c>
      <c r="C28" s="293" t="s">
        <v>59</v>
      </c>
      <c r="D28" s="293" t="s">
        <v>60</v>
      </c>
      <c r="E28" s="263">
        <v>15188</v>
      </c>
      <c r="F28" s="266">
        <v>13857</v>
      </c>
      <c r="G28" s="266">
        <v>1331</v>
      </c>
      <c r="H28" s="264">
        <v>14338</v>
      </c>
      <c r="I28" s="264">
        <v>13187</v>
      </c>
      <c r="J28" s="264">
        <v>1151</v>
      </c>
      <c r="K28" s="264">
        <v>6543</v>
      </c>
      <c r="L28" s="264">
        <v>6001</v>
      </c>
      <c r="M28" s="264">
        <v>542</v>
      </c>
      <c r="N28" s="294">
        <v>0.93</v>
      </c>
      <c r="O28" s="266">
        <v>365630</v>
      </c>
      <c r="P28" s="266">
        <v>337776</v>
      </c>
      <c r="Q28" s="266">
        <v>27854</v>
      </c>
      <c r="R28" s="267">
        <v>0.923819161447365</v>
      </c>
      <c r="S28" s="267">
        <v>0.912365025019752</v>
      </c>
      <c r="T28" s="267">
        <v>0.919723810852281</v>
      </c>
      <c r="U28" s="267">
        <v>0.917163380712211</v>
      </c>
      <c r="V28" s="295">
        <v>-0.00735878583252814</v>
      </c>
      <c r="W28" s="271">
        <v>81285</v>
      </c>
      <c r="X28" s="271">
        <v>74716</v>
      </c>
      <c r="Y28" s="271">
        <v>74945</v>
      </c>
      <c r="Z28" s="271">
        <v>69171</v>
      </c>
      <c r="AA28" s="268">
        <v>0.91918558159562</v>
      </c>
      <c r="AB28" s="268">
        <v>0.922956835012342</v>
      </c>
      <c r="AC28" s="295">
        <v>-0.00377125341672202</v>
      </c>
      <c r="AD28" s="272"/>
      <c r="AE28" s="274"/>
      <c r="AF28" s="223"/>
      <c r="AG28" s="223"/>
    </row>
    <row r="29" spans="1:33">
      <c r="A29" s="292" t="s">
        <v>25</v>
      </c>
      <c r="B29" s="293" t="s">
        <v>3237</v>
      </c>
      <c r="C29" s="293" t="s">
        <v>63</v>
      </c>
      <c r="D29" s="293" t="s">
        <v>64</v>
      </c>
      <c r="E29" s="263">
        <v>11628</v>
      </c>
      <c r="F29" s="266">
        <v>10675</v>
      </c>
      <c r="G29" s="266">
        <v>953</v>
      </c>
      <c r="H29" s="264">
        <v>11120</v>
      </c>
      <c r="I29" s="264">
        <v>10322</v>
      </c>
      <c r="J29" s="264">
        <v>798</v>
      </c>
      <c r="K29" s="264">
        <v>5377</v>
      </c>
      <c r="L29" s="264">
        <v>4986</v>
      </c>
      <c r="M29" s="264">
        <v>391</v>
      </c>
      <c r="N29" s="294">
        <v>0.93</v>
      </c>
      <c r="O29" s="266">
        <v>284632</v>
      </c>
      <c r="P29" s="266">
        <v>267083</v>
      </c>
      <c r="Q29" s="266">
        <v>17549</v>
      </c>
      <c r="R29" s="267">
        <v>0.93834495067315</v>
      </c>
      <c r="S29" s="267">
        <v>0.918042655658755</v>
      </c>
      <c r="T29" s="267">
        <v>0.928237410071942</v>
      </c>
      <c r="U29" s="267">
        <v>0.927282871489678</v>
      </c>
      <c r="V29" s="295">
        <v>-0.0101947544131877</v>
      </c>
      <c r="W29" s="271">
        <v>63044</v>
      </c>
      <c r="X29" s="271">
        <v>58654</v>
      </c>
      <c r="Y29" s="271">
        <v>60016</v>
      </c>
      <c r="Z29" s="271">
        <v>56132</v>
      </c>
      <c r="AA29" s="268">
        <v>0.930366093521985</v>
      </c>
      <c r="AB29" s="268">
        <v>0.935283924286857</v>
      </c>
      <c r="AC29" s="295">
        <v>-0.00491783076487218</v>
      </c>
      <c r="AD29" s="272"/>
      <c r="AE29" s="274"/>
      <c r="AF29" s="223"/>
      <c r="AG29" s="223"/>
    </row>
    <row r="30" spans="1:33">
      <c r="A30" s="292" t="s">
        <v>25</v>
      </c>
      <c r="B30" s="293" t="s">
        <v>3237</v>
      </c>
      <c r="C30" s="293" t="s">
        <v>61</v>
      </c>
      <c r="D30" s="293" t="s">
        <v>62</v>
      </c>
      <c r="E30" s="263">
        <v>11608</v>
      </c>
      <c r="F30" s="266">
        <v>10758</v>
      </c>
      <c r="G30" s="266">
        <v>850</v>
      </c>
      <c r="H30" s="264">
        <v>11518</v>
      </c>
      <c r="I30" s="264">
        <v>10733</v>
      </c>
      <c r="J30" s="264">
        <v>785</v>
      </c>
      <c r="K30" s="264">
        <v>5367</v>
      </c>
      <c r="L30" s="264">
        <v>4998</v>
      </c>
      <c r="M30" s="264">
        <v>369</v>
      </c>
      <c r="N30" s="294">
        <v>0.93</v>
      </c>
      <c r="O30" s="266">
        <v>287703</v>
      </c>
      <c r="P30" s="266">
        <v>272001</v>
      </c>
      <c r="Q30" s="266">
        <v>15702</v>
      </c>
      <c r="R30" s="267">
        <v>0.945422884015808</v>
      </c>
      <c r="S30" s="267">
        <v>0.926774638180565</v>
      </c>
      <c r="T30" s="267">
        <v>0.931845806563639</v>
      </c>
      <c r="U30" s="267">
        <v>0.931246506428172</v>
      </c>
      <c r="V30" s="295">
        <v>-0.00507116838307431</v>
      </c>
      <c r="W30" s="271">
        <v>63136</v>
      </c>
      <c r="X30" s="271">
        <v>59212</v>
      </c>
      <c r="Y30" s="271">
        <v>58128</v>
      </c>
      <c r="Z30" s="271">
        <v>55349</v>
      </c>
      <c r="AA30" s="268">
        <v>0.937848454130765</v>
      </c>
      <c r="AB30" s="268">
        <v>0.952191714836224</v>
      </c>
      <c r="AC30" s="295">
        <v>-0.0143432607054582</v>
      </c>
      <c r="AD30" s="272"/>
      <c r="AE30" s="274"/>
      <c r="AF30" s="223"/>
      <c r="AG30" s="223"/>
    </row>
    <row r="31" spans="1:33">
      <c r="A31" s="292" t="s">
        <v>25</v>
      </c>
      <c r="B31" s="293" t="s">
        <v>3237</v>
      </c>
      <c r="C31" s="293" t="s">
        <v>65</v>
      </c>
      <c r="D31" s="293" t="s">
        <v>66</v>
      </c>
      <c r="E31" s="263">
        <v>9070</v>
      </c>
      <c r="F31" s="266">
        <v>8616</v>
      </c>
      <c r="G31" s="266">
        <v>454</v>
      </c>
      <c r="H31" s="264">
        <v>8870</v>
      </c>
      <c r="I31" s="264">
        <v>8484</v>
      </c>
      <c r="J31" s="264">
        <v>386</v>
      </c>
      <c r="K31" s="264">
        <v>4308</v>
      </c>
      <c r="L31" s="264">
        <v>4113</v>
      </c>
      <c r="M31" s="264">
        <v>195</v>
      </c>
      <c r="N31" s="294">
        <v>0.93</v>
      </c>
      <c r="O31" s="266">
        <v>222108</v>
      </c>
      <c r="P31" s="266">
        <v>214348</v>
      </c>
      <c r="Q31" s="266">
        <v>7760</v>
      </c>
      <c r="R31" s="267">
        <v>0.965062041889531</v>
      </c>
      <c r="S31" s="267">
        <v>0.949944873208379</v>
      </c>
      <c r="T31" s="267">
        <v>0.956482525366404</v>
      </c>
      <c r="U31" s="267">
        <v>0.954735376044568</v>
      </c>
      <c r="V31" s="295">
        <v>-0.00653765215802438</v>
      </c>
      <c r="W31" s="271">
        <v>49611</v>
      </c>
      <c r="X31" s="271">
        <v>47491</v>
      </c>
      <c r="Y31" s="271">
        <v>45902</v>
      </c>
      <c r="Z31" s="271">
        <v>44228</v>
      </c>
      <c r="AA31" s="268">
        <v>0.957267541472657</v>
      </c>
      <c r="AB31" s="268">
        <v>0.963531000827851</v>
      </c>
      <c r="AC31" s="295">
        <v>-0.00626345935519335</v>
      </c>
      <c r="AD31" s="272"/>
      <c r="AE31" s="274"/>
      <c r="AF31" s="223"/>
      <c r="AG31" s="223"/>
    </row>
    <row r="32" spans="1:33">
      <c r="A32" s="292" t="s">
        <v>25</v>
      </c>
      <c r="B32" s="293" t="s">
        <v>3237</v>
      </c>
      <c r="C32" s="293" t="s">
        <v>57</v>
      </c>
      <c r="D32" s="293" t="s">
        <v>58</v>
      </c>
      <c r="E32" s="263">
        <v>19271</v>
      </c>
      <c r="F32" s="266">
        <v>18886</v>
      </c>
      <c r="G32" s="266">
        <v>385</v>
      </c>
      <c r="H32" s="264">
        <v>19420</v>
      </c>
      <c r="I32" s="264">
        <v>19218</v>
      </c>
      <c r="J32" s="264">
        <v>202</v>
      </c>
      <c r="K32" s="264">
        <v>10702</v>
      </c>
      <c r="L32" s="264">
        <v>10635</v>
      </c>
      <c r="M32" s="264">
        <v>67</v>
      </c>
      <c r="N32" s="294">
        <v>0.93</v>
      </c>
      <c r="O32" s="266">
        <v>483983</v>
      </c>
      <c r="P32" s="266">
        <v>470592</v>
      </c>
      <c r="Q32" s="266">
        <v>13391</v>
      </c>
      <c r="R32" s="267">
        <v>0.97233167280669</v>
      </c>
      <c r="S32" s="267">
        <v>0.980021794406102</v>
      </c>
      <c r="T32" s="267">
        <v>0.989598352214212</v>
      </c>
      <c r="U32" s="267">
        <v>0.993739487946178</v>
      </c>
      <c r="V32" s="295">
        <v>-0.00957655780810962</v>
      </c>
      <c r="W32" s="271">
        <v>109075</v>
      </c>
      <c r="X32" s="271">
        <v>107867</v>
      </c>
      <c r="Y32" s="271">
        <v>102385</v>
      </c>
      <c r="Z32" s="271">
        <v>99918</v>
      </c>
      <c r="AA32" s="268">
        <v>0.988925051570021</v>
      </c>
      <c r="AB32" s="268">
        <v>0.975904673536163</v>
      </c>
      <c r="AC32" s="295">
        <v>0.0130203780338581</v>
      </c>
      <c r="AD32" s="272"/>
      <c r="AE32" s="274"/>
      <c r="AF32" s="223"/>
      <c r="AG32" s="223"/>
    </row>
    <row r="33" spans="1:33">
      <c r="A33" s="292" t="s">
        <v>25</v>
      </c>
      <c r="B33" s="293" t="s">
        <v>3237</v>
      </c>
      <c r="C33" s="293" t="s">
        <v>67</v>
      </c>
      <c r="D33" s="293" t="s">
        <v>68</v>
      </c>
      <c r="E33" s="263">
        <v>6194</v>
      </c>
      <c r="F33" s="266">
        <v>5905</v>
      </c>
      <c r="G33" s="266">
        <v>289</v>
      </c>
      <c r="H33" s="264">
        <v>6949</v>
      </c>
      <c r="I33" s="264">
        <v>6699</v>
      </c>
      <c r="J33" s="264">
        <v>250</v>
      </c>
      <c r="K33" s="264">
        <v>2248</v>
      </c>
      <c r="L33" s="264">
        <v>2180</v>
      </c>
      <c r="M33" s="264">
        <v>68</v>
      </c>
      <c r="N33" s="294">
        <v>0.93</v>
      </c>
      <c r="O33" s="266">
        <v>151208</v>
      </c>
      <c r="P33" s="266">
        <v>146984</v>
      </c>
      <c r="Q33" s="266">
        <v>4224</v>
      </c>
      <c r="R33" s="267">
        <v>0.972064970107402</v>
      </c>
      <c r="S33" s="267">
        <v>0.953341943816597</v>
      </c>
      <c r="T33" s="267">
        <v>0.96402360051806</v>
      </c>
      <c r="U33" s="267">
        <v>0.969750889679715</v>
      </c>
      <c r="V33" s="295">
        <v>-0.0106816567014634</v>
      </c>
      <c r="W33" s="271">
        <v>34325</v>
      </c>
      <c r="X33" s="271">
        <v>33164</v>
      </c>
      <c r="Y33" s="271">
        <v>31302</v>
      </c>
      <c r="Z33" s="271">
        <v>30420</v>
      </c>
      <c r="AA33" s="268">
        <v>0.966176256372906</v>
      </c>
      <c r="AB33" s="268">
        <v>0.971822886716504</v>
      </c>
      <c r="AC33" s="295">
        <v>-0.00564663034359769</v>
      </c>
      <c r="AD33" s="272"/>
      <c r="AE33" s="274"/>
      <c r="AF33" s="223"/>
      <c r="AG33" s="223"/>
    </row>
    <row r="34" spans="1:33">
      <c r="A34" s="292" t="s">
        <v>25</v>
      </c>
      <c r="B34" s="293" t="s">
        <v>3237</v>
      </c>
      <c r="C34" s="293" t="s">
        <v>69</v>
      </c>
      <c r="D34" s="293" t="s">
        <v>70</v>
      </c>
      <c r="E34" s="263">
        <v>11816</v>
      </c>
      <c r="F34" s="266">
        <v>11383</v>
      </c>
      <c r="G34" s="266">
        <v>433</v>
      </c>
      <c r="H34" s="264">
        <v>12490</v>
      </c>
      <c r="I34" s="264">
        <v>12147</v>
      </c>
      <c r="J34" s="264">
        <v>343</v>
      </c>
      <c r="K34" s="264">
        <v>7532</v>
      </c>
      <c r="L34" s="264">
        <v>7449</v>
      </c>
      <c r="M34" s="264">
        <v>83</v>
      </c>
      <c r="N34" s="294">
        <v>0.93</v>
      </c>
      <c r="O34" s="266">
        <v>251533</v>
      </c>
      <c r="P34" s="266">
        <v>246760</v>
      </c>
      <c r="Q34" s="266">
        <v>4773</v>
      </c>
      <c r="R34" s="267">
        <v>0.981024358632863</v>
      </c>
      <c r="S34" s="267">
        <v>0.963354773188896</v>
      </c>
      <c r="T34" s="267">
        <v>0.97253803042434</v>
      </c>
      <c r="U34" s="267">
        <v>0.988980350504514</v>
      </c>
      <c r="V34" s="295">
        <v>-0.00918325723544311</v>
      </c>
      <c r="W34" s="271">
        <v>73459</v>
      </c>
      <c r="X34" s="271">
        <v>72020</v>
      </c>
      <c r="Y34" s="271">
        <v>60833</v>
      </c>
      <c r="Z34" s="271">
        <v>59949</v>
      </c>
      <c r="AA34" s="268">
        <v>0.980410841421746</v>
      </c>
      <c r="AB34" s="268">
        <v>0.985468413525554</v>
      </c>
      <c r="AC34" s="295">
        <v>-0.00505757210380808</v>
      </c>
      <c r="AD34" s="272"/>
      <c r="AE34" s="274"/>
      <c r="AF34" s="223"/>
      <c r="AG34" s="223"/>
    </row>
    <row r="35" spans="1:33">
      <c r="A35" s="292" t="s">
        <v>25</v>
      </c>
      <c r="B35" s="293" t="s">
        <v>3246</v>
      </c>
      <c r="C35" s="293" t="s">
        <v>3247</v>
      </c>
      <c r="D35" s="293" t="s">
        <v>3248</v>
      </c>
      <c r="E35" s="263">
        <v>0</v>
      </c>
      <c r="F35" s="266">
        <v>0</v>
      </c>
      <c r="G35" s="266">
        <v>0</v>
      </c>
      <c r="H35" s="264">
        <v>0</v>
      </c>
      <c r="I35" s="264">
        <v>0</v>
      </c>
      <c r="J35" s="264">
        <v>0</v>
      </c>
      <c r="K35" s="264">
        <v>0</v>
      </c>
      <c r="L35" s="264">
        <v>0</v>
      </c>
      <c r="M35" s="264">
        <v>0</v>
      </c>
      <c r="N35" s="294">
        <v>0.93</v>
      </c>
      <c r="O35" s="266">
        <v>0</v>
      </c>
      <c r="P35" s="266">
        <v>0</v>
      </c>
      <c r="Q35" s="266">
        <v>0</v>
      </c>
      <c r="R35" s="267">
        <v>0</v>
      </c>
      <c r="S35" s="267">
        <v>0</v>
      </c>
      <c r="T35" s="267">
        <v>0</v>
      </c>
      <c r="U35" s="267">
        <v>0</v>
      </c>
      <c r="V35" s="295">
        <v>0</v>
      </c>
      <c r="W35" s="271">
        <v>0</v>
      </c>
      <c r="X35" s="271">
        <v>0</v>
      </c>
      <c r="Y35" s="271">
        <v>0</v>
      </c>
      <c r="Z35" s="271">
        <v>0</v>
      </c>
      <c r="AA35" s="268">
        <v>0</v>
      </c>
      <c r="AB35" s="268">
        <v>0</v>
      </c>
      <c r="AC35" s="295">
        <v>0</v>
      </c>
      <c r="AD35" s="272"/>
      <c r="AE35" s="274"/>
      <c r="AF35" s="223"/>
      <c r="AG35" s="223"/>
    </row>
    <row r="36" spans="1:33">
      <c r="A36" s="292" t="s">
        <v>25</v>
      </c>
      <c r="B36" s="293" t="s">
        <v>3246</v>
      </c>
      <c r="C36" s="293" t="s">
        <v>3249</v>
      </c>
      <c r="D36" s="293" t="s">
        <v>3250</v>
      </c>
      <c r="E36" s="263">
        <v>0</v>
      </c>
      <c r="F36" s="266">
        <v>0</v>
      </c>
      <c r="G36" s="266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94">
        <v>0.93</v>
      </c>
      <c r="O36" s="266">
        <v>0</v>
      </c>
      <c r="P36" s="266">
        <v>0</v>
      </c>
      <c r="Q36" s="266">
        <v>0</v>
      </c>
      <c r="R36" s="267">
        <v>0</v>
      </c>
      <c r="S36" s="267">
        <v>0</v>
      </c>
      <c r="T36" s="267">
        <v>0</v>
      </c>
      <c r="U36" s="267">
        <v>0</v>
      </c>
      <c r="V36" s="295">
        <v>0</v>
      </c>
      <c r="W36" s="271">
        <v>0</v>
      </c>
      <c r="X36" s="271">
        <v>0</v>
      </c>
      <c r="Y36" s="271">
        <v>0</v>
      </c>
      <c r="Z36" s="271">
        <v>0</v>
      </c>
      <c r="AA36" s="268">
        <v>0</v>
      </c>
      <c r="AB36" s="268">
        <v>0</v>
      </c>
      <c r="AC36" s="295">
        <v>0</v>
      </c>
      <c r="AD36" s="272"/>
      <c r="AE36" s="274"/>
      <c r="AF36" s="223"/>
      <c r="AG36" s="223"/>
    </row>
    <row r="37" spans="1:33">
      <c r="A37" s="292" t="s">
        <v>25</v>
      </c>
      <c r="B37" s="293" t="s">
        <v>3246</v>
      </c>
      <c r="C37" s="293" t="s">
        <v>3251</v>
      </c>
      <c r="D37" s="293" t="s">
        <v>3252</v>
      </c>
      <c r="E37" s="263">
        <v>0</v>
      </c>
      <c r="F37" s="266">
        <v>0</v>
      </c>
      <c r="G37" s="266">
        <v>0</v>
      </c>
      <c r="H37" s="264">
        <v>0</v>
      </c>
      <c r="I37" s="264">
        <v>0</v>
      </c>
      <c r="J37" s="264">
        <v>0</v>
      </c>
      <c r="K37" s="264">
        <v>0</v>
      </c>
      <c r="L37" s="264">
        <v>0</v>
      </c>
      <c r="M37" s="264">
        <v>0</v>
      </c>
      <c r="N37" s="294">
        <v>0.93</v>
      </c>
      <c r="O37" s="266">
        <v>0</v>
      </c>
      <c r="P37" s="266">
        <v>0</v>
      </c>
      <c r="Q37" s="266">
        <v>0</v>
      </c>
      <c r="R37" s="267">
        <v>0</v>
      </c>
      <c r="S37" s="267">
        <v>0</v>
      </c>
      <c r="T37" s="267">
        <v>0</v>
      </c>
      <c r="U37" s="267">
        <v>0</v>
      </c>
      <c r="V37" s="295">
        <v>0</v>
      </c>
      <c r="W37" s="271">
        <v>0</v>
      </c>
      <c r="X37" s="271">
        <v>0</v>
      </c>
      <c r="Y37" s="271">
        <v>0</v>
      </c>
      <c r="Z37" s="271">
        <v>0</v>
      </c>
      <c r="AA37" s="268">
        <v>0</v>
      </c>
      <c r="AB37" s="268">
        <v>0</v>
      </c>
      <c r="AC37" s="295">
        <v>0</v>
      </c>
      <c r="AD37" s="272"/>
      <c r="AE37" s="274"/>
      <c r="AF37" s="223"/>
      <c r="AG37" s="223"/>
    </row>
    <row r="38" spans="1:33">
      <c r="A38" s="292" t="s">
        <v>25</v>
      </c>
      <c r="B38" s="293" t="s">
        <v>3246</v>
      </c>
      <c r="C38" s="293" t="s">
        <v>3253</v>
      </c>
      <c r="D38" s="293" t="s">
        <v>3254</v>
      </c>
      <c r="E38" s="263">
        <v>0</v>
      </c>
      <c r="F38" s="266">
        <v>0</v>
      </c>
      <c r="G38" s="266">
        <v>0</v>
      </c>
      <c r="H38" s="264">
        <v>0</v>
      </c>
      <c r="I38" s="264">
        <v>0</v>
      </c>
      <c r="J38" s="264">
        <v>0</v>
      </c>
      <c r="K38" s="264">
        <v>0</v>
      </c>
      <c r="L38" s="264">
        <v>0</v>
      </c>
      <c r="M38" s="264">
        <v>0</v>
      </c>
      <c r="N38" s="294">
        <v>0.93</v>
      </c>
      <c r="O38" s="266">
        <v>0</v>
      </c>
      <c r="P38" s="266">
        <v>0</v>
      </c>
      <c r="Q38" s="266">
        <v>0</v>
      </c>
      <c r="R38" s="267">
        <v>0</v>
      </c>
      <c r="S38" s="267">
        <v>0</v>
      </c>
      <c r="T38" s="267">
        <v>0</v>
      </c>
      <c r="U38" s="267">
        <v>0</v>
      </c>
      <c r="V38" s="295">
        <v>0</v>
      </c>
      <c r="W38" s="271">
        <v>0</v>
      </c>
      <c r="X38" s="271">
        <v>0</v>
      </c>
      <c r="Y38" s="271">
        <v>0</v>
      </c>
      <c r="Z38" s="271">
        <v>0</v>
      </c>
      <c r="AA38" s="268">
        <v>0</v>
      </c>
      <c r="AB38" s="268">
        <v>0</v>
      </c>
      <c r="AC38" s="295">
        <v>0</v>
      </c>
      <c r="AD38" s="272"/>
      <c r="AE38" s="274"/>
      <c r="AF38" s="223"/>
      <c r="AG38" s="223"/>
    </row>
    <row r="39" spans="1:33">
      <c r="A39" s="292" t="s">
        <v>25</v>
      </c>
      <c r="B39" s="293" t="s">
        <v>3246</v>
      </c>
      <c r="C39" s="293" t="s">
        <v>73</v>
      </c>
      <c r="D39" s="293" t="s">
        <v>74</v>
      </c>
      <c r="E39" s="263">
        <v>11954</v>
      </c>
      <c r="F39" s="266">
        <v>11444</v>
      </c>
      <c r="G39" s="266">
        <v>510</v>
      </c>
      <c r="H39" s="264">
        <v>12307</v>
      </c>
      <c r="I39" s="264">
        <v>11912</v>
      </c>
      <c r="J39" s="264">
        <v>395</v>
      </c>
      <c r="K39" s="264">
        <v>5343</v>
      </c>
      <c r="L39" s="264">
        <v>5137</v>
      </c>
      <c r="M39" s="264">
        <v>206</v>
      </c>
      <c r="N39" s="294">
        <v>0.93</v>
      </c>
      <c r="O39" s="266">
        <v>289049</v>
      </c>
      <c r="P39" s="266">
        <v>268703</v>
      </c>
      <c r="Q39" s="266">
        <v>20346</v>
      </c>
      <c r="R39" s="267">
        <v>0.929610550460303</v>
      </c>
      <c r="S39" s="267">
        <v>0.957336456416262</v>
      </c>
      <c r="T39" s="267">
        <v>0.96790444462501</v>
      </c>
      <c r="U39" s="267">
        <v>0.96144488115291</v>
      </c>
      <c r="V39" s="295">
        <v>-0.0105679882087478</v>
      </c>
      <c r="W39" s="271">
        <v>65893</v>
      </c>
      <c r="X39" s="271">
        <v>61127</v>
      </c>
      <c r="Y39" s="271">
        <v>58962</v>
      </c>
      <c r="Z39" s="271">
        <v>54952</v>
      </c>
      <c r="AA39" s="268">
        <v>0.927670617516276</v>
      </c>
      <c r="AB39" s="268">
        <v>0.931990095315627</v>
      </c>
      <c r="AC39" s="295">
        <v>-0.0043194777993506</v>
      </c>
      <c r="AD39" s="272"/>
      <c r="AE39" s="274"/>
      <c r="AF39" s="223"/>
      <c r="AG39" s="223"/>
    </row>
    <row r="40" spans="1:33">
      <c r="A40" s="292" t="s">
        <v>25</v>
      </c>
      <c r="B40" s="293" t="s">
        <v>3246</v>
      </c>
      <c r="C40" s="293" t="s">
        <v>77</v>
      </c>
      <c r="D40" s="293" t="s">
        <v>78</v>
      </c>
      <c r="E40" s="263">
        <v>9386</v>
      </c>
      <c r="F40" s="266">
        <v>8896</v>
      </c>
      <c r="G40" s="266">
        <v>490</v>
      </c>
      <c r="H40" s="264">
        <v>9014</v>
      </c>
      <c r="I40" s="264">
        <v>8530</v>
      </c>
      <c r="J40" s="264">
        <v>484</v>
      </c>
      <c r="K40" s="264">
        <v>4368</v>
      </c>
      <c r="L40" s="264">
        <v>4177</v>
      </c>
      <c r="M40" s="264">
        <v>191</v>
      </c>
      <c r="N40" s="294">
        <v>0.93</v>
      </c>
      <c r="O40" s="266">
        <v>210043</v>
      </c>
      <c r="P40" s="266">
        <v>200812</v>
      </c>
      <c r="Q40" s="266">
        <v>9231</v>
      </c>
      <c r="R40" s="267">
        <v>0.956051856048523</v>
      </c>
      <c r="S40" s="267">
        <v>0.947794587683784</v>
      </c>
      <c r="T40" s="267">
        <v>0.946305746616375</v>
      </c>
      <c r="U40" s="267">
        <v>0.956272893772894</v>
      </c>
      <c r="V40" s="295">
        <v>0.00148884106740976</v>
      </c>
      <c r="W40" s="271">
        <v>48007</v>
      </c>
      <c r="X40" s="271">
        <v>45529</v>
      </c>
      <c r="Y40" s="271">
        <v>45194</v>
      </c>
      <c r="Z40" s="271">
        <v>43261</v>
      </c>
      <c r="AA40" s="268">
        <v>0.948382527548066</v>
      </c>
      <c r="AB40" s="268">
        <v>0.957228835686153</v>
      </c>
      <c r="AC40" s="295">
        <v>-0.00884630813808707</v>
      </c>
      <c r="AD40" s="272"/>
      <c r="AE40" s="274"/>
      <c r="AF40" s="223"/>
      <c r="AG40" s="223"/>
    </row>
    <row r="41" spans="1:33">
      <c r="A41" s="292" t="s">
        <v>25</v>
      </c>
      <c r="B41" s="293" t="s">
        <v>3246</v>
      </c>
      <c r="C41" s="293" t="s">
        <v>71</v>
      </c>
      <c r="D41" s="293" t="s">
        <v>72</v>
      </c>
      <c r="E41" s="263">
        <v>6911</v>
      </c>
      <c r="F41" s="266">
        <v>6453</v>
      </c>
      <c r="G41" s="266">
        <v>458</v>
      </c>
      <c r="H41" s="264">
        <v>6718</v>
      </c>
      <c r="I41" s="264">
        <v>6346</v>
      </c>
      <c r="J41" s="264">
        <v>372</v>
      </c>
      <c r="K41" s="264">
        <v>2997</v>
      </c>
      <c r="L41" s="264">
        <v>2817</v>
      </c>
      <c r="M41" s="264">
        <v>180</v>
      </c>
      <c r="N41" s="294">
        <v>0.93</v>
      </c>
      <c r="O41" s="266">
        <v>166917</v>
      </c>
      <c r="P41" s="266">
        <v>159322</v>
      </c>
      <c r="Q41" s="266">
        <v>7595</v>
      </c>
      <c r="R41" s="267">
        <v>0.954498343488081</v>
      </c>
      <c r="S41" s="267">
        <v>0.933728838084214</v>
      </c>
      <c r="T41" s="267">
        <v>0.944626376897886</v>
      </c>
      <c r="U41" s="267">
        <v>0.93993993993994</v>
      </c>
      <c r="V41" s="295">
        <v>-0.0108975388136727</v>
      </c>
      <c r="W41" s="271">
        <v>37197</v>
      </c>
      <c r="X41" s="271">
        <v>35246</v>
      </c>
      <c r="Y41" s="271">
        <v>33929</v>
      </c>
      <c r="Z41" s="271">
        <v>32468</v>
      </c>
      <c r="AA41" s="268">
        <v>0.947549533564535</v>
      </c>
      <c r="AB41" s="268">
        <v>0.956939491290636</v>
      </c>
      <c r="AC41" s="295">
        <v>-0.00938995772610163</v>
      </c>
      <c r="AD41" s="272"/>
      <c r="AE41" s="274"/>
      <c r="AF41" s="223"/>
      <c r="AG41" s="223"/>
    </row>
    <row r="42" spans="1:33">
      <c r="A42" s="292" t="s">
        <v>25</v>
      </c>
      <c r="B42" s="293" t="s">
        <v>3246</v>
      </c>
      <c r="C42" s="293" t="s">
        <v>79</v>
      </c>
      <c r="D42" s="293" t="s">
        <v>80</v>
      </c>
      <c r="E42" s="263">
        <v>12171</v>
      </c>
      <c r="F42" s="266">
        <v>11590</v>
      </c>
      <c r="G42" s="266">
        <v>581</v>
      </c>
      <c r="H42" s="264">
        <v>12120</v>
      </c>
      <c r="I42" s="264">
        <v>11582</v>
      </c>
      <c r="J42" s="264">
        <v>538</v>
      </c>
      <c r="K42" s="264">
        <v>5242</v>
      </c>
      <c r="L42" s="264">
        <v>5017</v>
      </c>
      <c r="M42" s="264">
        <v>225</v>
      </c>
      <c r="N42" s="294">
        <v>0.93</v>
      </c>
      <c r="O42" s="266">
        <v>298379</v>
      </c>
      <c r="P42" s="266">
        <v>285837</v>
      </c>
      <c r="Q42" s="266">
        <v>12542</v>
      </c>
      <c r="R42" s="267">
        <v>0.9579662107588</v>
      </c>
      <c r="S42" s="267">
        <v>0.95226357735601</v>
      </c>
      <c r="T42" s="267">
        <v>0.955610561056106</v>
      </c>
      <c r="U42" s="267">
        <v>0.957077451354445</v>
      </c>
      <c r="V42" s="295">
        <v>-0.00334698370009545</v>
      </c>
      <c r="W42" s="271">
        <v>65903</v>
      </c>
      <c r="X42" s="271">
        <v>62747</v>
      </c>
      <c r="Y42" s="271">
        <v>60791</v>
      </c>
      <c r="Z42" s="271">
        <v>58218</v>
      </c>
      <c r="AA42" s="268">
        <v>0.952111436505167</v>
      </c>
      <c r="AB42" s="268">
        <v>0.957674655787863</v>
      </c>
      <c r="AC42" s="295">
        <v>-0.00556321928269665</v>
      </c>
      <c r="AD42" s="272"/>
      <c r="AE42" s="274"/>
      <c r="AF42" s="223"/>
      <c r="AG42" s="223"/>
    </row>
    <row r="43" spans="1:33">
      <c r="A43" s="292" t="s">
        <v>25</v>
      </c>
      <c r="B43" s="293" t="s">
        <v>3246</v>
      </c>
      <c r="C43" s="293" t="s">
        <v>81</v>
      </c>
      <c r="D43" s="293" t="s">
        <v>82</v>
      </c>
      <c r="E43" s="263">
        <v>10909</v>
      </c>
      <c r="F43" s="266">
        <v>10250</v>
      </c>
      <c r="G43" s="266">
        <v>659</v>
      </c>
      <c r="H43" s="264">
        <v>10580</v>
      </c>
      <c r="I43" s="264">
        <v>10241</v>
      </c>
      <c r="J43" s="264">
        <v>339</v>
      </c>
      <c r="K43" s="264">
        <v>5570</v>
      </c>
      <c r="L43" s="264">
        <v>5454</v>
      </c>
      <c r="M43" s="264">
        <v>116</v>
      </c>
      <c r="N43" s="294">
        <v>0.93</v>
      </c>
      <c r="O43" s="266">
        <v>245924</v>
      </c>
      <c r="P43" s="266">
        <v>236976</v>
      </c>
      <c r="Q43" s="266">
        <v>8948</v>
      </c>
      <c r="R43" s="267">
        <v>0.963614775296433</v>
      </c>
      <c r="S43" s="267">
        <v>0.939591163259694</v>
      </c>
      <c r="T43" s="267">
        <v>0.967958412098299</v>
      </c>
      <c r="U43" s="267">
        <v>0.979174147217235</v>
      </c>
      <c r="V43" s="295">
        <v>-0.0283672488386049</v>
      </c>
      <c r="W43" s="271">
        <v>60443</v>
      </c>
      <c r="X43" s="271">
        <v>58620</v>
      </c>
      <c r="Y43" s="271">
        <v>54723</v>
      </c>
      <c r="Z43" s="271">
        <v>53584</v>
      </c>
      <c r="AA43" s="268">
        <v>0.969839352778651</v>
      </c>
      <c r="AB43" s="268">
        <v>0.979186082634358</v>
      </c>
      <c r="AC43" s="295">
        <v>-0.0093467298557075</v>
      </c>
      <c r="AD43" s="272"/>
      <c r="AE43" s="274"/>
      <c r="AF43" s="223"/>
      <c r="AG43" s="223"/>
    </row>
    <row r="44" spans="1:33">
      <c r="A44" s="292" t="s">
        <v>25</v>
      </c>
      <c r="B44" s="293" t="s">
        <v>3246</v>
      </c>
      <c r="C44" s="293" t="s">
        <v>75</v>
      </c>
      <c r="D44" s="293" t="s">
        <v>76</v>
      </c>
      <c r="E44" s="263">
        <v>7762</v>
      </c>
      <c r="F44" s="266">
        <v>7406</v>
      </c>
      <c r="G44" s="266">
        <v>356</v>
      </c>
      <c r="H44" s="264">
        <v>7487</v>
      </c>
      <c r="I44" s="264">
        <v>7179</v>
      </c>
      <c r="J44" s="264">
        <v>308</v>
      </c>
      <c r="K44" s="264">
        <v>3491</v>
      </c>
      <c r="L44" s="264">
        <v>3379</v>
      </c>
      <c r="M44" s="264">
        <v>112</v>
      </c>
      <c r="N44" s="294">
        <v>0.93</v>
      </c>
      <c r="O44" s="266">
        <v>182500</v>
      </c>
      <c r="P44" s="266">
        <v>176383</v>
      </c>
      <c r="Q44" s="266">
        <v>6117</v>
      </c>
      <c r="R44" s="267">
        <v>0.966482191780822</v>
      </c>
      <c r="S44" s="267">
        <v>0.954135532079361</v>
      </c>
      <c r="T44" s="267">
        <v>0.958862027514358</v>
      </c>
      <c r="U44" s="267">
        <v>0.967917502148382</v>
      </c>
      <c r="V44" s="295">
        <v>-0.00472649543499726</v>
      </c>
      <c r="W44" s="271">
        <v>41672</v>
      </c>
      <c r="X44" s="271">
        <v>40015</v>
      </c>
      <c r="Y44" s="271">
        <v>38244</v>
      </c>
      <c r="Z44" s="271">
        <v>36875</v>
      </c>
      <c r="AA44" s="268">
        <v>0.960237089652525</v>
      </c>
      <c r="AB44" s="268">
        <v>0.964203535195063</v>
      </c>
      <c r="AC44" s="295">
        <v>-0.00396644554253878</v>
      </c>
      <c r="AD44" s="272"/>
      <c r="AE44" s="274"/>
      <c r="AF44" s="223"/>
      <c r="AG44" s="223"/>
    </row>
    <row r="45" spans="1:33">
      <c r="A45" s="292" t="s">
        <v>25</v>
      </c>
      <c r="B45" s="293" t="s">
        <v>3255</v>
      </c>
      <c r="C45" s="293" t="s">
        <v>174</v>
      </c>
      <c r="D45" s="293" t="s">
        <v>175</v>
      </c>
      <c r="E45" s="263">
        <v>9296</v>
      </c>
      <c r="F45" s="266">
        <v>8951</v>
      </c>
      <c r="G45" s="266">
        <v>345</v>
      </c>
      <c r="H45" s="264">
        <v>9209</v>
      </c>
      <c r="I45" s="264">
        <v>8899</v>
      </c>
      <c r="J45" s="264">
        <v>310</v>
      </c>
      <c r="K45" s="264">
        <v>4453</v>
      </c>
      <c r="L45" s="264">
        <v>4311</v>
      </c>
      <c r="M45" s="264">
        <v>142</v>
      </c>
      <c r="N45" s="294">
        <v>0.93</v>
      </c>
      <c r="O45" s="266">
        <v>222972</v>
      </c>
      <c r="P45" s="266">
        <v>217779</v>
      </c>
      <c r="Q45" s="266">
        <v>5193</v>
      </c>
      <c r="R45" s="267">
        <v>0.976710080189441</v>
      </c>
      <c r="S45" s="267">
        <v>0.962887263339071</v>
      </c>
      <c r="T45" s="267">
        <v>0.96633727874905</v>
      </c>
      <c r="U45" s="267">
        <v>0.968111385582753</v>
      </c>
      <c r="V45" s="295">
        <v>-0.00345001540997925</v>
      </c>
      <c r="W45" s="271">
        <v>51008</v>
      </c>
      <c r="X45" s="271">
        <v>49512</v>
      </c>
      <c r="Y45" s="271">
        <v>47398</v>
      </c>
      <c r="Z45" s="271">
        <v>46263</v>
      </c>
      <c r="AA45" s="268">
        <v>0.970671267252196</v>
      </c>
      <c r="AB45" s="268">
        <v>0.976053841934259</v>
      </c>
      <c r="AC45" s="295">
        <v>-0.00538257468206305</v>
      </c>
      <c r="AD45" s="272"/>
      <c r="AE45" s="274"/>
      <c r="AF45" s="223"/>
      <c r="AG45" s="223"/>
    </row>
    <row r="46" spans="1:33">
      <c r="A46" s="292" t="s">
        <v>25</v>
      </c>
      <c r="B46" s="293" t="s">
        <v>3255</v>
      </c>
      <c r="C46" s="293" t="s">
        <v>3256</v>
      </c>
      <c r="D46" s="293" t="s">
        <v>3257</v>
      </c>
      <c r="E46" s="263">
        <v>0</v>
      </c>
      <c r="F46" s="266">
        <v>0</v>
      </c>
      <c r="G46" s="266">
        <v>0</v>
      </c>
      <c r="H46" s="264">
        <v>0</v>
      </c>
      <c r="I46" s="264">
        <v>0</v>
      </c>
      <c r="J46" s="264">
        <v>0</v>
      </c>
      <c r="K46" s="264">
        <v>0</v>
      </c>
      <c r="L46" s="264">
        <v>0</v>
      </c>
      <c r="M46" s="264">
        <v>0</v>
      </c>
      <c r="N46" s="294">
        <v>0.93</v>
      </c>
      <c r="O46" s="266">
        <v>0</v>
      </c>
      <c r="P46" s="266">
        <v>0</v>
      </c>
      <c r="Q46" s="266">
        <v>0</v>
      </c>
      <c r="R46" s="267">
        <v>0</v>
      </c>
      <c r="S46" s="267">
        <v>0</v>
      </c>
      <c r="T46" s="267">
        <v>0</v>
      </c>
      <c r="U46" s="267">
        <v>0</v>
      </c>
      <c r="V46" s="295">
        <v>0</v>
      </c>
      <c r="W46" s="271">
        <v>0</v>
      </c>
      <c r="X46" s="271">
        <v>0</v>
      </c>
      <c r="Y46" s="271">
        <v>0</v>
      </c>
      <c r="Z46" s="271">
        <v>0</v>
      </c>
      <c r="AA46" s="268">
        <v>0</v>
      </c>
      <c r="AB46" s="268">
        <v>0</v>
      </c>
      <c r="AC46" s="295">
        <v>0</v>
      </c>
      <c r="AD46" s="272"/>
      <c r="AE46" s="274"/>
      <c r="AF46" s="223"/>
      <c r="AG46" s="223"/>
    </row>
    <row r="47" spans="1:33">
      <c r="A47" s="292" t="s">
        <v>25</v>
      </c>
      <c r="B47" s="293" t="s">
        <v>3255</v>
      </c>
      <c r="C47" s="293" t="e">
        <v>#N/A</v>
      </c>
      <c r="D47" s="293" t="s">
        <v>3258</v>
      </c>
      <c r="E47" s="263">
        <v>0</v>
      </c>
      <c r="F47" s="266">
        <v>0</v>
      </c>
      <c r="G47" s="266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94">
        <v>0.93</v>
      </c>
      <c r="O47" s="266">
        <v>0</v>
      </c>
      <c r="P47" s="266">
        <v>0</v>
      </c>
      <c r="Q47" s="266">
        <v>0</v>
      </c>
      <c r="R47" s="267">
        <v>0</v>
      </c>
      <c r="S47" s="267">
        <v>0</v>
      </c>
      <c r="T47" s="267">
        <v>0</v>
      </c>
      <c r="U47" s="267">
        <v>0</v>
      </c>
      <c r="V47" s="295">
        <v>0</v>
      </c>
      <c r="W47" s="271">
        <v>0</v>
      </c>
      <c r="X47" s="271">
        <v>0</v>
      </c>
      <c r="Y47" s="271">
        <v>0</v>
      </c>
      <c r="Z47" s="271">
        <v>0</v>
      </c>
      <c r="AA47" s="268">
        <v>0</v>
      </c>
      <c r="AB47" s="268">
        <v>0</v>
      </c>
      <c r="AC47" s="295">
        <v>0</v>
      </c>
      <c r="AD47" s="272"/>
      <c r="AE47" s="274"/>
      <c r="AF47" s="223"/>
      <c r="AG47" s="223"/>
    </row>
    <row r="48" spans="1:33">
      <c r="A48" s="292" t="s">
        <v>25</v>
      </c>
      <c r="B48" s="293" t="s">
        <v>3255</v>
      </c>
      <c r="C48" s="293" t="s">
        <v>3259</v>
      </c>
      <c r="D48" s="293" t="s">
        <v>3260</v>
      </c>
      <c r="E48" s="263">
        <v>0</v>
      </c>
      <c r="F48" s="266">
        <v>0</v>
      </c>
      <c r="G48" s="266">
        <v>0</v>
      </c>
      <c r="H48" s="264">
        <v>0</v>
      </c>
      <c r="I48" s="264">
        <v>0</v>
      </c>
      <c r="J48" s="264">
        <v>0</v>
      </c>
      <c r="K48" s="264">
        <v>0</v>
      </c>
      <c r="L48" s="264">
        <v>0</v>
      </c>
      <c r="M48" s="264">
        <v>0</v>
      </c>
      <c r="N48" s="294">
        <v>0.93</v>
      </c>
      <c r="O48" s="266">
        <v>0</v>
      </c>
      <c r="P48" s="266">
        <v>0</v>
      </c>
      <c r="Q48" s="266">
        <v>0</v>
      </c>
      <c r="R48" s="267">
        <v>0</v>
      </c>
      <c r="S48" s="267">
        <v>0</v>
      </c>
      <c r="T48" s="267">
        <v>0</v>
      </c>
      <c r="U48" s="267">
        <v>0</v>
      </c>
      <c r="V48" s="295">
        <v>0</v>
      </c>
      <c r="W48" s="271">
        <v>0</v>
      </c>
      <c r="X48" s="271">
        <v>0</v>
      </c>
      <c r="Y48" s="271">
        <v>0</v>
      </c>
      <c r="Z48" s="271">
        <v>0</v>
      </c>
      <c r="AA48" s="268">
        <v>0</v>
      </c>
      <c r="AB48" s="268">
        <v>0</v>
      </c>
      <c r="AC48" s="295">
        <v>0</v>
      </c>
      <c r="AD48" s="272"/>
      <c r="AE48" s="274"/>
      <c r="AF48" s="223"/>
      <c r="AG48" s="223"/>
    </row>
    <row r="49" spans="1:33">
      <c r="A49" s="292" t="s">
        <v>25</v>
      </c>
      <c r="B49" s="293" t="s">
        <v>3255</v>
      </c>
      <c r="C49" s="293" t="s">
        <v>3261</v>
      </c>
      <c r="D49" s="293" t="s">
        <v>3262</v>
      </c>
      <c r="E49" s="263">
        <v>0</v>
      </c>
      <c r="F49" s="266">
        <v>0</v>
      </c>
      <c r="G49" s="266">
        <v>0</v>
      </c>
      <c r="H49" s="264">
        <v>0</v>
      </c>
      <c r="I49" s="264">
        <v>0</v>
      </c>
      <c r="J49" s="264">
        <v>0</v>
      </c>
      <c r="K49" s="264">
        <v>0</v>
      </c>
      <c r="L49" s="264">
        <v>0</v>
      </c>
      <c r="M49" s="264">
        <v>0</v>
      </c>
      <c r="N49" s="294">
        <v>0.93</v>
      </c>
      <c r="O49" s="266">
        <v>0</v>
      </c>
      <c r="P49" s="266">
        <v>0</v>
      </c>
      <c r="Q49" s="266">
        <v>0</v>
      </c>
      <c r="R49" s="267">
        <v>0</v>
      </c>
      <c r="S49" s="267">
        <v>0</v>
      </c>
      <c r="T49" s="267">
        <v>0</v>
      </c>
      <c r="U49" s="267">
        <v>0</v>
      </c>
      <c r="V49" s="295">
        <v>0</v>
      </c>
      <c r="W49" s="271">
        <v>0</v>
      </c>
      <c r="X49" s="271">
        <v>0</v>
      </c>
      <c r="Y49" s="271">
        <v>0</v>
      </c>
      <c r="Z49" s="271">
        <v>0</v>
      </c>
      <c r="AA49" s="268">
        <v>0</v>
      </c>
      <c r="AB49" s="268">
        <v>0</v>
      </c>
      <c r="AC49" s="295">
        <v>0</v>
      </c>
      <c r="AD49" s="272"/>
      <c r="AE49" s="274"/>
      <c r="AF49" s="223"/>
      <c r="AG49" s="223"/>
    </row>
    <row r="50" spans="1:33">
      <c r="A50" s="292" t="s">
        <v>25</v>
      </c>
      <c r="B50" s="293" t="s">
        <v>3255</v>
      </c>
      <c r="C50" s="293" t="s">
        <v>3263</v>
      </c>
      <c r="D50" s="293" t="s">
        <v>3264</v>
      </c>
      <c r="E50" s="263">
        <v>0</v>
      </c>
      <c r="F50" s="266">
        <v>0</v>
      </c>
      <c r="G50" s="266">
        <v>0</v>
      </c>
      <c r="H50" s="264">
        <v>0</v>
      </c>
      <c r="I50" s="264">
        <v>0</v>
      </c>
      <c r="J50" s="264">
        <v>0</v>
      </c>
      <c r="K50" s="264">
        <v>0</v>
      </c>
      <c r="L50" s="264">
        <v>0</v>
      </c>
      <c r="M50" s="264">
        <v>0</v>
      </c>
      <c r="N50" s="294">
        <v>0.93</v>
      </c>
      <c r="O50" s="266">
        <v>0</v>
      </c>
      <c r="P50" s="266">
        <v>0</v>
      </c>
      <c r="Q50" s="266">
        <v>0</v>
      </c>
      <c r="R50" s="267">
        <v>0</v>
      </c>
      <c r="S50" s="267">
        <v>0</v>
      </c>
      <c r="T50" s="267">
        <v>0</v>
      </c>
      <c r="U50" s="267">
        <v>0</v>
      </c>
      <c r="V50" s="295">
        <v>0</v>
      </c>
      <c r="W50" s="271">
        <v>0</v>
      </c>
      <c r="X50" s="271">
        <v>0</v>
      </c>
      <c r="Y50" s="271">
        <v>0</v>
      </c>
      <c r="Z50" s="271">
        <v>0</v>
      </c>
      <c r="AA50" s="268">
        <v>0</v>
      </c>
      <c r="AB50" s="268">
        <v>0</v>
      </c>
      <c r="AC50" s="295">
        <v>0</v>
      </c>
      <c r="AD50" s="272"/>
      <c r="AE50" s="274"/>
      <c r="AF50" s="223"/>
      <c r="AG50" s="223"/>
    </row>
    <row r="51" spans="1:33">
      <c r="A51" s="292" t="s">
        <v>25</v>
      </c>
      <c r="B51" s="293" t="s">
        <v>3255</v>
      </c>
      <c r="C51" s="293" t="s">
        <v>85</v>
      </c>
      <c r="D51" s="293" t="s">
        <v>86</v>
      </c>
      <c r="E51" s="263">
        <v>0</v>
      </c>
      <c r="F51" s="266">
        <v>0</v>
      </c>
      <c r="G51" s="266">
        <v>0</v>
      </c>
      <c r="H51" s="264">
        <v>0</v>
      </c>
      <c r="I51" s="264">
        <v>0</v>
      </c>
      <c r="J51" s="264">
        <v>0</v>
      </c>
      <c r="K51" s="264">
        <v>0</v>
      </c>
      <c r="L51" s="264">
        <v>0</v>
      </c>
      <c r="M51" s="264">
        <v>0</v>
      </c>
      <c r="N51" s="294">
        <v>0.93</v>
      </c>
      <c r="O51" s="266">
        <v>0</v>
      </c>
      <c r="P51" s="266">
        <v>0</v>
      </c>
      <c r="Q51" s="266">
        <v>0</v>
      </c>
      <c r="R51" s="267">
        <v>0</v>
      </c>
      <c r="S51" s="267">
        <v>0</v>
      </c>
      <c r="T51" s="267">
        <v>0</v>
      </c>
      <c r="U51" s="267">
        <v>0</v>
      </c>
      <c r="V51" s="295">
        <v>0</v>
      </c>
      <c r="W51" s="271">
        <v>0</v>
      </c>
      <c r="X51" s="271">
        <v>0</v>
      </c>
      <c r="Y51" s="271">
        <v>0</v>
      </c>
      <c r="Z51" s="271">
        <v>0</v>
      </c>
      <c r="AA51" s="268">
        <v>0</v>
      </c>
      <c r="AB51" s="268">
        <v>0</v>
      </c>
      <c r="AC51" s="295">
        <v>0</v>
      </c>
      <c r="AD51" s="272"/>
      <c r="AE51" s="274"/>
      <c r="AF51" s="223"/>
      <c r="AG51" s="223"/>
    </row>
    <row r="52" spans="1:33">
      <c r="A52" s="292" t="s">
        <v>25</v>
      </c>
      <c r="B52" s="293" t="s">
        <v>3255</v>
      </c>
      <c r="C52" s="293" t="s">
        <v>83</v>
      </c>
      <c r="D52" s="293" t="s">
        <v>84</v>
      </c>
      <c r="E52" s="263">
        <v>18278</v>
      </c>
      <c r="F52" s="266">
        <v>17326</v>
      </c>
      <c r="G52" s="266">
        <v>952</v>
      </c>
      <c r="H52" s="264">
        <v>16676</v>
      </c>
      <c r="I52" s="264">
        <v>15931</v>
      </c>
      <c r="J52" s="264">
        <v>745</v>
      </c>
      <c r="K52" s="264">
        <v>7940</v>
      </c>
      <c r="L52" s="264">
        <v>7546</v>
      </c>
      <c r="M52" s="264">
        <v>394</v>
      </c>
      <c r="N52" s="294">
        <v>0.93</v>
      </c>
      <c r="O52" s="266">
        <v>422528</v>
      </c>
      <c r="P52" s="266">
        <v>404673</v>
      </c>
      <c r="Q52" s="266">
        <v>17855</v>
      </c>
      <c r="R52" s="267">
        <v>0.957742445471069</v>
      </c>
      <c r="S52" s="267">
        <v>0.947915526862895</v>
      </c>
      <c r="T52" s="267">
        <v>0.955325017989926</v>
      </c>
      <c r="U52" s="267">
        <v>0.950377833753149</v>
      </c>
      <c r="V52" s="295">
        <v>-0.00740949112703038</v>
      </c>
      <c r="W52" s="271">
        <v>97031</v>
      </c>
      <c r="X52" s="271">
        <v>92706</v>
      </c>
      <c r="Y52" s="271">
        <v>89968</v>
      </c>
      <c r="Z52" s="271">
        <v>86519</v>
      </c>
      <c r="AA52" s="268">
        <v>0.955426616236048</v>
      </c>
      <c r="AB52" s="268">
        <v>0.961664147252356</v>
      </c>
      <c r="AC52" s="295">
        <v>-0.00623753101630808</v>
      </c>
      <c r="AD52" s="272"/>
      <c r="AE52" s="274"/>
      <c r="AF52" s="223"/>
      <c r="AG52" s="223"/>
    </row>
    <row r="53" spans="1:33">
      <c r="A53" s="292" t="s">
        <v>25</v>
      </c>
      <c r="B53" s="293" t="s">
        <v>3255</v>
      </c>
      <c r="C53" s="293" t="s">
        <v>172</v>
      </c>
      <c r="D53" s="293" t="s">
        <v>173</v>
      </c>
      <c r="E53" s="263">
        <v>15821</v>
      </c>
      <c r="F53" s="266">
        <v>14882</v>
      </c>
      <c r="G53" s="266">
        <v>939</v>
      </c>
      <c r="H53" s="264">
        <v>16366</v>
      </c>
      <c r="I53" s="264">
        <v>15535</v>
      </c>
      <c r="J53" s="264">
        <v>831</v>
      </c>
      <c r="K53" s="264">
        <v>8324</v>
      </c>
      <c r="L53" s="264">
        <v>7955</v>
      </c>
      <c r="M53" s="264">
        <v>369</v>
      </c>
      <c r="N53" s="294">
        <v>0.93</v>
      </c>
      <c r="O53" s="266">
        <v>377862</v>
      </c>
      <c r="P53" s="266">
        <v>359211</v>
      </c>
      <c r="Q53" s="266">
        <v>18651</v>
      </c>
      <c r="R53" s="267">
        <v>0.950640710100513</v>
      </c>
      <c r="S53" s="267">
        <v>0.940648505151381</v>
      </c>
      <c r="T53" s="267">
        <v>0.949224000977637</v>
      </c>
      <c r="U53" s="267">
        <v>0.955670350792888</v>
      </c>
      <c r="V53" s="295">
        <v>-0.0085754958262555</v>
      </c>
      <c r="W53" s="271">
        <v>90076</v>
      </c>
      <c r="X53" s="271">
        <v>85488</v>
      </c>
      <c r="Y53" s="271">
        <v>81545</v>
      </c>
      <c r="Z53" s="271">
        <v>77864</v>
      </c>
      <c r="AA53" s="268">
        <v>0.949065233802567</v>
      </c>
      <c r="AB53" s="268">
        <v>0.954859280152063</v>
      </c>
      <c r="AC53" s="295">
        <v>-0.00579404634949654</v>
      </c>
      <c r="AD53" s="272"/>
      <c r="AE53" s="274"/>
      <c r="AF53" s="223"/>
      <c r="AG53" s="223"/>
    </row>
    <row r="54" spans="1:33">
      <c r="A54" s="292" t="s">
        <v>25</v>
      </c>
      <c r="B54" s="293" t="s">
        <v>3255</v>
      </c>
      <c r="C54" s="293" t="s">
        <v>87</v>
      </c>
      <c r="D54" s="293" t="s">
        <v>88</v>
      </c>
      <c r="E54" s="263">
        <v>9218</v>
      </c>
      <c r="F54" s="266">
        <v>8708</v>
      </c>
      <c r="G54" s="266">
        <v>510</v>
      </c>
      <c r="H54" s="264">
        <v>8671</v>
      </c>
      <c r="I54" s="264">
        <v>8191</v>
      </c>
      <c r="J54" s="264">
        <v>480</v>
      </c>
      <c r="K54" s="264">
        <v>4278</v>
      </c>
      <c r="L54" s="264">
        <v>4081</v>
      </c>
      <c r="M54" s="264">
        <v>197</v>
      </c>
      <c r="N54" s="294">
        <v>0.93</v>
      </c>
      <c r="O54" s="266">
        <v>212900</v>
      </c>
      <c r="P54" s="266">
        <v>203566</v>
      </c>
      <c r="Q54" s="266">
        <v>9334</v>
      </c>
      <c r="R54" s="267">
        <v>0.956157820573039</v>
      </c>
      <c r="S54" s="267">
        <v>0.944673464959861</v>
      </c>
      <c r="T54" s="267">
        <v>0.944643063083843</v>
      </c>
      <c r="U54" s="267">
        <v>0.953950444132772</v>
      </c>
      <c r="V54" s="295">
        <v>3.04018760184377e-5</v>
      </c>
      <c r="W54" s="271">
        <v>50504</v>
      </c>
      <c r="X54" s="271">
        <v>48154</v>
      </c>
      <c r="Y54" s="271">
        <v>46428</v>
      </c>
      <c r="Z54" s="271">
        <v>44457</v>
      </c>
      <c r="AA54" s="268">
        <v>0.953469032155869</v>
      </c>
      <c r="AB54" s="268">
        <v>0.957547169811321</v>
      </c>
      <c r="AC54" s="295">
        <v>-0.00407813765545184</v>
      </c>
      <c r="AD54" s="272"/>
      <c r="AE54" s="274"/>
      <c r="AF54" s="223"/>
      <c r="AG54" s="223"/>
    </row>
    <row r="55" spans="1:33">
      <c r="A55" s="292" t="s">
        <v>25</v>
      </c>
      <c r="B55" s="293" t="s">
        <v>3255</v>
      </c>
      <c r="C55" s="293" t="s">
        <v>91</v>
      </c>
      <c r="D55" s="293" t="s">
        <v>92</v>
      </c>
      <c r="E55" s="263">
        <v>6</v>
      </c>
      <c r="F55" s="266">
        <v>6</v>
      </c>
      <c r="G55" s="266">
        <v>0</v>
      </c>
      <c r="H55" s="264">
        <v>7</v>
      </c>
      <c r="I55" s="264">
        <v>7</v>
      </c>
      <c r="J55" s="264">
        <v>0</v>
      </c>
      <c r="K55" s="264">
        <v>7</v>
      </c>
      <c r="L55" s="264">
        <v>7</v>
      </c>
      <c r="M55" s="264">
        <v>0</v>
      </c>
      <c r="N55" s="294">
        <v>0.93</v>
      </c>
      <c r="O55" s="266">
        <v>354</v>
      </c>
      <c r="P55" s="266">
        <v>346</v>
      </c>
      <c r="Q55" s="266">
        <v>8</v>
      </c>
      <c r="R55" s="267">
        <v>0.977401129943503</v>
      </c>
      <c r="S55" s="267">
        <v>1</v>
      </c>
      <c r="T55" s="267">
        <v>1</v>
      </c>
      <c r="U55" s="267">
        <v>1</v>
      </c>
      <c r="V55" s="295">
        <v>0</v>
      </c>
      <c r="W55" s="271">
        <v>67</v>
      </c>
      <c r="X55" s="271">
        <v>66</v>
      </c>
      <c r="Y55" s="271">
        <v>98</v>
      </c>
      <c r="Z55" s="271">
        <v>95</v>
      </c>
      <c r="AA55" s="268">
        <v>0.985074626865672</v>
      </c>
      <c r="AB55" s="268">
        <v>0.969387755102041</v>
      </c>
      <c r="AC55" s="295">
        <v>0.0156868717636308</v>
      </c>
      <c r="AD55" s="272"/>
      <c r="AE55" s="274"/>
      <c r="AF55" s="223"/>
      <c r="AG55" s="223"/>
    </row>
    <row r="56" spans="1:33">
      <c r="A56" s="292" t="s">
        <v>25</v>
      </c>
      <c r="B56" s="293" t="s">
        <v>3255</v>
      </c>
      <c r="C56" s="293" t="s">
        <v>95</v>
      </c>
      <c r="D56" s="293" t="s">
        <v>96</v>
      </c>
      <c r="E56" s="263">
        <v>14544</v>
      </c>
      <c r="F56" s="266">
        <v>13812</v>
      </c>
      <c r="G56" s="266">
        <v>732</v>
      </c>
      <c r="H56" s="264">
        <v>13345</v>
      </c>
      <c r="I56" s="264">
        <v>12803</v>
      </c>
      <c r="J56" s="264">
        <v>542</v>
      </c>
      <c r="K56" s="264">
        <v>6356</v>
      </c>
      <c r="L56" s="264">
        <v>6134</v>
      </c>
      <c r="M56" s="264">
        <v>222</v>
      </c>
      <c r="N56" s="294">
        <v>0.93</v>
      </c>
      <c r="O56" s="266">
        <v>341353</v>
      </c>
      <c r="P56" s="266">
        <v>331325</v>
      </c>
      <c r="Q56" s="266">
        <v>10028</v>
      </c>
      <c r="R56" s="267">
        <v>0.970622786382425</v>
      </c>
      <c r="S56" s="267">
        <v>0.9496699669967</v>
      </c>
      <c r="T56" s="267">
        <v>0.959385537654552</v>
      </c>
      <c r="U56" s="267">
        <v>0.965072372561359</v>
      </c>
      <c r="V56" s="295">
        <v>-0.00971557065785256</v>
      </c>
      <c r="W56" s="271">
        <v>77919</v>
      </c>
      <c r="X56" s="271">
        <v>75089</v>
      </c>
      <c r="Y56" s="271">
        <v>71505</v>
      </c>
      <c r="Z56" s="271">
        <v>69433</v>
      </c>
      <c r="AA56" s="268">
        <v>0.963680232035832</v>
      </c>
      <c r="AB56" s="268">
        <v>0.971023005384239</v>
      </c>
      <c r="AC56" s="295">
        <v>-0.00734277334840683</v>
      </c>
      <c r="AD56" s="272"/>
      <c r="AE56" s="274"/>
      <c r="AF56" s="223"/>
      <c r="AG56" s="223"/>
    </row>
    <row r="57" spans="1:33">
      <c r="A57" s="292" t="s">
        <v>25</v>
      </c>
      <c r="B57" s="293" t="s">
        <v>3255</v>
      </c>
      <c r="C57" s="293" t="s">
        <v>89</v>
      </c>
      <c r="D57" s="293" t="s">
        <v>90</v>
      </c>
      <c r="E57" s="263">
        <v>6275</v>
      </c>
      <c r="F57" s="266">
        <v>6034</v>
      </c>
      <c r="G57" s="266">
        <v>241</v>
      </c>
      <c r="H57" s="264">
        <v>5719</v>
      </c>
      <c r="I57" s="264">
        <v>5539</v>
      </c>
      <c r="J57" s="264">
        <v>180</v>
      </c>
      <c r="K57" s="264">
        <v>2690</v>
      </c>
      <c r="L57" s="264">
        <v>2636</v>
      </c>
      <c r="M57" s="264">
        <v>54</v>
      </c>
      <c r="N57" s="294">
        <v>0.93</v>
      </c>
      <c r="O57" s="266">
        <v>145902</v>
      </c>
      <c r="P57" s="266">
        <v>141809</v>
      </c>
      <c r="Q57" s="266">
        <v>4093</v>
      </c>
      <c r="R57" s="267">
        <v>0.971946923277268</v>
      </c>
      <c r="S57" s="267">
        <v>0.961593625498008</v>
      </c>
      <c r="T57" s="267">
        <v>0.968525966077986</v>
      </c>
      <c r="U57" s="267">
        <v>0.979925650557621</v>
      </c>
      <c r="V57" s="295">
        <v>-0.00693234057997771</v>
      </c>
      <c r="W57" s="271">
        <v>32939</v>
      </c>
      <c r="X57" s="271">
        <v>31994</v>
      </c>
      <c r="Y57" s="271">
        <v>31748</v>
      </c>
      <c r="Z57" s="271">
        <v>30834</v>
      </c>
      <c r="AA57" s="268">
        <v>0.971310604450651</v>
      </c>
      <c r="AB57" s="268">
        <v>0.971210784931334</v>
      </c>
      <c r="AC57" s="295">
        <v>9.98195193169238e-5</v>
      </c>
      <c r="AD57" s="272"/>
      <c r="AE57" s="274"/>
      <c r="AF57" s="223"/>
      <c r="AG57" s="223"/>
    </row>
    <row r="58" spans="1:33">
      <c r="A58" s="292" t="s">
        <v>25</v>
      </c>
      <c r="B58" s="293" t="s">
        <v>3255</v>
      </c>
      <c r="C58" s="293" t="s">
        <v>93</v>
      </c>
      <c r="D58" s="293" t="s">
        <v>94</v>
      </c>
      <c r="E58" s="263">
        <v>12313</v>
      </c>
      <c r="F58" s="266">
        <v>11814</v>
      </c>
      <c r="G58" s="266">
        <v>499</v>
      </c>
      <c r="H58" s="264">
        <v>11475</v>
      </c>
      <c r="I58" s="264">
        <v>11083</v>
      </c>
      <c r="J58" s="264">
        <v>392</v>
      </c>
      <c r="K58" s="264">
        <v>5364</v>
      </c>
      <c r="L58" s="264">
        <v>5201</v>
      </c>
      <c r="M58" s="264">
        <v>163</v>
      </c>
      <c r="N58" s="294">
        <v>0.93</v>
      </c>
      <c r="O58" s="266">
        <v>289262</v>
      </c>
      <c r="P58" s="266">
        <v>281573</v>
      </c>
      <c r="Q58" s="266">
        <v>7689</v>
      </c>
      <c r="R58" s="267">
        <v>0.973418561719134</v>
      </c>
      <c r="S58" s="267">
        <v>0.959473726955251</v>
      </c>
      <c r="T58" s="267">
        <v>0.965838779956427</v>
      </c>
      <c r="U58" s="267">
        <v>0.969612229679344</v>
      </c>
      <c r="V58" s="295">
        <v>-0.0063650530011764</v>
      </c>
      <c r="W58" s="271">
        <v>67116</v>
      </c>
      <c r="X58" s="271">
        <v>65013</v>
      </c>
      <c r="Y58" s="271">
        <v>64205</v>
      </c>
      <c r="Z58" s="271">
        <v>62427</v>
      </c>
      <c r="AA58" s="268">
        <v>0.968666189880207</v>
      </c>
      <c r="AB58" s="268">
        <v>0.9723074526906</v>
      </c>
      <c r="AC58" s="295">
        <v>-0.00364126281039301</v>
      </c>
      <c r="AD58" s="272"/>
      <c r="AE58" s="274"/>
      <c r="AF58" s="223"/>
      <c r="AG58" s="223"/>
    </row>
    <row r="59" spans="1:33">
      <c r="A59" s="292" t="s">
        <v>25</v>
      </c>
      <c r="B59" s="293" t="s">
        <v>3265</v>
      </c>
      <c r="C59" s="293" t="s">
        <v>3266</v>
      </c>
      <c r="D59" s="293" t="s">
        <v>3267</v>
      </c>
      <c r="E59" s="263">
        <v>0</v>
      </c>
      <c r="F59" s="266">
        <v>0</v>
      </c>
      <c r="G59" s="266">
        <v>0</v>
      </c>
      <c r="H59" s="264">
        <v>0</v>
      </c>
      <c r="I59" s="264">
        <v>0</v>
      </c>
      <c r="J59" s="264">
        <v>0</v>
      </c>
      <c r="K59" s="264">
        <v>0</v>
      </c>
      <c r="L59" s="264">
        <v>0</v>
      </c>
      <c r="M59" s="264">
        <v>0</v>
      </c>
      <c r="N59" s="294">
        <v>0.93</v>
      </c>
      <c r="O59" s="266">
        <v>0</v>
      </c>
      <c r="P59" s="266">
        <v>0</v>
      </c>
      <c r="Q59" s="266">
        <v>0</v>
      </c>
      <c r="R59" s="267">
        <v>0</v>
      </c>
      <c r="S59" s="267">
        <v>0</v>
      </c>
      <c r="T59" s="267">
        <v>0</v>
      </c>
      <c r="U59" s="267">
        <v>0</v>
      </c>
      <c r="V59" s="295">
        <v>0</v>
      </c>
      <c r="W59" s="271">
        <v>0</v>
      </c>
      <c r="X59" s="271">
        <v>0</v>
      </c>
      <c r="Y59" s="271">
        <v>0</v>
      </c>
      <c r="Z59" s="271">
        <v>0</v>
      </c>
      <c r="AA59" s="268">
        <v>0</v>
      </c>
      <c r="AB59" s="268">
        <v>0</v>
      </c>
      <c r="AC59" s="295">
        <v>0</v>
      </c>
      <c r="AD59" s="272"/>
      <c r="AE59" s="274"/>
      <c r="AF59" s="223"/>
      <c r="AG59" s="223"/>
    </row>
    <row r="60" spans="1:33">
      <c r="A60" s="292" t="s">
        <v>25</v>
      </c>
      <c r="B60" s="293" t="s">
        <v>3265</v>
      </c>
      <c r="C60" s="293" t="s">
        <v>3268</v>
      </c>
      <c r="D60" s="293" t="s">
        <v>3269</v>
      </c>
      <c r="E60" s="263">
        <v>0</v>
      </c>
      <c r="F60" s="266">
        <v>0</v>
      </c>
      <c r="G60" s="266">
        <v>0</v>
      </c>
      <c r="H60" s="264">
        <v>0</v>
      </c>
      <c r="I60" s="264">
        <v>0</v>
      </c>
      <c r="J60" s="264">
        <v>0</v>
      </c>
      <c r="K60" s="264">
        <v>0</v>
      </c>
      <c r="L60" s="264">
        <v>0</v>
      </c>
      <c r="M60" s="264">
        <v>0</v>
      </c>
      <c r="N60" s="294">
        <v>0.93</v>
      </c>
      <c r="O60" s="266">
        <v>0</v>
      </c>
      <c r="P60" s="266">
        <v>0</v>
      </c>
      <c r="Q60" s="266">
        <v>0</v>
      </c>
      <c r="R60" s="267">
        <v>0</v>
      </c>
      <c r="S60" s="267">
        <v>0</v>
      </c>
      <c r="T60" s="267">
        <v>0</v>
      </c>
      <c r="U60" s="267">
        <v>0</v>
      </c>
      <c r="V60" s="295">
        <v>0</v>
      </c>
      <c r="W60" s="271">
        <v>0</v>
      </c>
      <c r="X60" s="271">
        <v>0</v>
      </c>
      <c r="Y60" s="271">
        <v>0</v>
      </c>
      <c r="Z60" s="271">
        <v>0</v>
      </c>
      <c r="AA60" s="268">
        <v>0</v>
      </c>
      <c r="AB60" s="268">
        <v>0</v>
      </c>
      <c r="AC60" s="295">
        <v>0</v>
      </c>
      <c r="AD60" s="272"/>
      <c r="AE60" s="274"/>
      <c r="AF60" s="223"/>
      <c r="AG60" s="223"/>
    </row>
    <row r="61" spans="1:33">
      <c r="A61" s="292" t="s">
        <v>25</v>
      </c>
      <c r="B61" s="293" t="s">
        <v>3265</v>
      </c>
      <c r="C61" s="293" t="s">
        <v>3270</v>
      </c>
      <c r="D61" s="293" t="s">
        <v>3271</v>
      </c>
      <c r="E61" s="263">
        <v>0</v>
      </c>
      <c r="F61" s="266">
        <v>0</v>
      </c>
      <c r="G61" s="266">
        <v>0</v>
      </c>
      <c r="H61" s="264">
        <v>0</v>
      </c>
      <c r="I61" s="264">
        <v>0</v>
      </c>
      <c r="J61" s="264">
        <v>0</v>
      </c>
      <c r="K61" s="264">
        <v>0</v>
      </c>
      <c r="L61" s="264">
        <v>0</v>
      </c>
      <c r="M61" s="264">
        <v>0</v>
      </c>
      <c r="N61" s="294">
        <v>0.93</v>
      </c>
      <c r="O61" s="266">
        <v>0</v>
      </c>
      <c r="P61" s="266">
        <v>0</v>
      </c>
      <c r="Q61" s="266">
        <v>0</v>
      </c>
      <c r="R61" s="267">
        <v>0</v>
      </c>
      <c r="S61" s="267">
        <v>0</v>
      </c>
      <c r="T61" s="267">
        <v>0</v>
      </c>
      <c r="U61" s="267">
        <v>0</v>
      </c>
      <c r="V61" s="295">
        <v>0</v>
      </c>
      <c r="W61" s="271">
        <v>0</v>
      </c>
      <c r="X61" s="271">
        <v>0</v>
      </c>
      <c r="Y61" s="271">
        <v>0</v>
      </c>
      <c r="Z61" s="271">
        <v>0</v>
      </c>
      <c r="AA61" s="268">
        <v>0</v>
      </c>
      <c r="AB61" s="268">
        <v>0</v>
      </c>
      <c r="AC61" s="295">
        <v>0</v>
      </c>
      <c r="AD61" s="272"/>
      <c r="AE61" s="274"/>
      <c r="AF61" s="223"/>
      <c r="AG61" s="223"/>
    </row>
    <row r="62" spans="1:33">
      <c r="A62" s="292" t="s">
        <v>25</v>
      </c>
      <c r="B62" s="293" t="s">
        <v>3265</v>
      </c>
      <c r="C62" s="293" t="s">
        <v>3272</v>
      </c>
      <c r="D62" s="293" t="s">
        <v>3273</v>
      </c>
      <c r="E62" s="263">
        <v>0</v>
      </c>
      <c r="F62" s="266">
        <v>0</v>
      </c>
      <c r="G62" s="266">
        <v>0</v>
      </c>
      <c r="H62" s="264">
        <v>0</v>
      </c>
      <c r="I62" s="264">
        <v>0</v>
      </c>
      <c r="J62" s="264">
        <v>0</v>
      </c>
      <c r="K62" s="264">
        <v>0</v>
      </c>
      <c r="L62" s="264">
        <v>0</v>
      </c>
      <c r="M62" s="264">
        <v>0</v>
      </c>
      <c r="N62" s="294">
        <v>0.93</v>
      </c>
      <c r="O62" s="266">
        <v>0</v>
      </c>
      <c r="P62" s="266">
        <v>0</v>
      </c>
      <c r="Q62" s="266">
        <v>0</v>
      </c>
      <c r="R62" s="267">
        <v>0</v>
      </c>
      <c r="S62" s="267">
        <v>0</v>
      </c>
      <c r="T62" s="267">
        <v>0</v>
      </c>
      <c r="U62" s="267">
        <v>0</v>
      </c>
      <c r="V62" s="295">
        <v>0</v>
      </c>
      <c r="W62" s="271">
        <v>0</v>
      </c>
      <c r="X62" s="271">
        <v>0</v>
      </c>
      <c r="Y62" s="271">
        <v>0</v>
      </c>
      <c r="Z62" s="271">
        <v>0</v>
      </c>
      <c r="AA62" s="268">
        <v>0</v>
      </c>
      <c r="AB62" s="268">
        <v>0</v>
      </c>
      <c r="AC62" s="295">
        <v>0</v>
      </c>
      <c r="AD62" s="272"/>
      <c r="AE62" s="274"/>
      <c r="AF62" s="223"/>
      <c r="AG62" s="223"/>
    </row>
    <row r="63" spans="1:33">
      <c r="A63" s="292" t="s">
        <v>25</v>
      </c>
      <c r="B63" s="293" t="s">
        <v>3265</v>
      </c>
      <c r="C63" s="293" t="s">
        <v>97</v>
      </c>
      <c r="D63" s="293" t="s">
        <v>98</v>
      </c>
      <c r="E63" s="263">
        <v>0</v>
      </c>
      <c r="F63" s="266">
        <v>0</v>
      </c>
      <c r="G63" s="266">
        <v>0</v>
      </c>
      <c r="H63" s="264">
        <v>0</v>
      </c>
      <c r="I63" s="264">
        <v>0</v>
      </c>
      <c r="J63" s="264">
        <v>0</v>
      </c>
      <c r="K63" s="264">
        <v>0</v>
      </c>
      <c r="L63" s="264">
        <v>0</v>
      </c>
      <c r="M63" s="264">
        <v>0</v>
      </c>
      <c r="N63" s="294">
        <v>0.93</v>
      </c>
      <c r="O63" s="266">
        <v>0</v>
      </c>
      <c r="P63" s="266">
        <v>0</v>
      </c>
      <c r="Q63" s="266">
        <v>0</v>
      </c>
      <c r="R63" s="267">
        <v>0</v>
      </c>
      <c r="S63" s="267">
        <v>0</v>
      </c>
      <c r="T63" s="267">
        <v>0</v>
      </c>
      <c r="U63" s="267">
        <v>0</v>
      </c>
      <c r="V63" s="295">
        <v>0</v>
      </c>
      <c r="W63" s="271">
        <v>0</v>
      </c>
      <c r="X63" s="271">
        <v>0</v>
      </c>
      <c r="Y63" s="271">
        <v>0</v>
      </c>
      <c r="Z63" s="271">
        <v>0</v>
      </c>
      <c r="AA63" s="268">
        <v>0</v>
      </c>
      <c r="AB63" s="268">
        <v>0</v>
      </c>
      <c r="AC63" s="295">
        <v>0</v>
      </c>
      <c r="AD63" s="272"/>
      <c r="AE63" s="274"/>
      <c r="AF63" s="223"/>
      <c r="AG63" s="223"/>
    </row>
    <row r="64" spans="1:33">
      <c r="A64" s="292" t="s">
        <v>25</v>
      </c>
      <c r="B64" s="293" t="s">
        <v>3265</v>
      </c>
      <c r="C64" s="293" t="s">
        <v>99</v>
      </c>
      <c r="D64" s="293" t="s">
        <v>100</v>
      </c>
      <c r="E64" s="263">
        <v>7628</v>
      </c>
      <c r="F64" s="266">
        <v>6638</v>
      </c>
      <c r="G64" s="266">
        <v>990</v>
      </c>
      <c r="H64" s="264">
        <v>7609</v>
      </c>
      <c r="I64" s="264">
        <v>6869</v>
      </c>
      <c r="J64" s="264">
        <v>740</v>
      </c>
      <c r="K64" s="264">
        <v>3467</v>
      </c>
      <c r="L64" s="264">
        <v>3068</v>
      </c>
      <c r="M64" s="264">
        <v>399</v>
      </c>
      <c r="N64" s="294">
        <v>0.93</v>
      </c>
      <c r="O64" s="266">
        <v>190713</v>
      </c>
      <c r="P64" s="266">
        <v>163983</v>
      </c>
      <c r="Q64" s="266">
        <v>26730</v>
      </c>
      <c r="R64" s="267">
        <v>0.859841751742147</v>
      </c>
      <c r="S64" s="267">
        <v>0.870214997378081</v>
      </c>
      <c r="T64" s="267">
        <v>0.902746747272966</v>
      </c>
      <c r="U64" s="267">
        <v>0.88491491202769</v>
      </c>
      <c r="V64" s="295">
        <v>-0.0325317498948855</v>
      </c>
      <c r="W64" s="271">
        <v>42506</v>
      </c>
      <c r="X64" s="271">
        <v>36214</v>
      </c>
      <c r="Y64" s="271">
        <v>39602</v>
      </c>
      <c r="Z64" s="271">
        <v>33632</v>
      </c>
      <c r="AA64" s="268">
        <v>0.851973838987437</v>
      </c>
      <c r="AB64" s="268">
        <v>0.849250037876875</v>
      </c>
      <c r="AC64" s="295">
        <v>0.00272380111056214</v>
      </c>
      <c r="AD64" s="272"/>
      <c r="AE64" s="274"/>
      <c r="AF64" s="223"/>
      <c r="AG64" s="223"/>
    </row>
    <row r="65" spans="1:33">
      <c r="A65" s="292" t="s">
        <v>25</v>
      </c>
      <c r="B65" s="293" t="s">
        <v>3265</v>
      </c>
      <c r="C65" s="293" t="s">
        <v>107</v>
      </c>
      <c r="D65" s="293" t="s">
        <v>108</v>
      </c>
      <c r="E65" s="263">
        <v>10522</v>
      </c>
      <c r="F65" s="266">
        <v>9935</v>
      </c>
      <c r="G65" s="266">
        <v>587</v>
      </c>
      <c r="H65" s="264">
        <v>9924</v>
      </c>
      <c r="I65" s="264">
        <v>9604</v>
      </c>
      <c r="J65" s="264">
        <v>320</v>
      </c>
      <c r="K65" s="264">
        <v>5572</v>
      </c>
      <c r="L65" s="264">
        <v>5409</v>
      </c>
      <c r="M65" s="264">
        <v>163</v>
      </c>
      <c r="N65" s="294">
        <v>0.93</v>
      </c>
      <c r="O65" s="266">
        <v>239832</v>
      </c>
      <c r="P65" s="266">
        <v>233263</v>
      </c>
      <c r="Q65" s="266">
        <v>6569</v>
      </c>
      <c r="R65" s="267">
        <v>0.97260999366223</v>
      </c>
      <c r="S65" s="267">
        <v>0.944212126972059</v>
      </c>
      <c r="T65" s="267">
        <v>0.967754937525191</v>
      </c>
      <c r="U65" s="267">
        <v>0.970746590093324</v>
      </c>
      <c r="V65" s="295">
        <v>-0.0235428105531329</v>
      </c>
      <c r="W65" s="271">
        <v>59663</v>
      </c>
      <c r="X65" s="271">
        <v>57719</v>
      </c>
      <c r="Y65" s="271">
        <v>55176</v>
      </c>
      <c r="Z65" s="271">
        <v>53848</v>
      </c>
      <c r="AA65" s="268">
        <v>0.96741699210566</v>
      </c>
      <c r="AB65" s="268">
        <v>0.975931564448311</v>
      </c>
      <c r="AC65" s="295">
        <v>-0.00851457234265074</v>
      </c>
      <c r="AD65" s="272"/>
      <c r="AE65" s="274"/>
      <c r="AF65" s="223"/>
      <c r="AG65" s="223"/>
    </row>
    <row r="66" spans="1:33">
      <c r="A66" s="292" t="s">
        <v>25</v>
      </c>
      <c r="B66" s="293" t="s">
        <v>3265</v>
      </c>
      <c r="C66" s="293" t="s">
        <v>101</v>
      </c>
      <c r="D66" s="293" t="s">
        <v>102</v>
      </c>
      <c r="E66" s="263">
        <v>11274</v>
      </c>
      <c r="F66" s="266">
        <v>10612</v>
      </c>
      <c r="G66" s="266">
        <v>662</v>
      </c>
      <c r="H66" s="264">
        <v>13274</v>
      </c>
      <c r="I66" s="264">
        <v>13032</v>
      </c>
      <c r="J66" s="264">
        <v>242</v>
      </c>
      <c r="K66" s="264">
        <v>9815</v>
      </c>
      <c r="L66" s="264">
        <v>9652</v>
      </c>
      <c r="M66" s="264">
        <v>163</v>
      </c>
      <c r="N66" s="294">
        <v>0.93</v>
      </c>
      <c r="O66" s="266">
        <v>255103</v>
      </c>
      <c r="P66" s="266">
        <v>247801</v>
      </c>
      <c r="Q66" s="266">
        <v>7302</v>
      </c>
      <c r="R66" s="267">
        <v>0.971376267625234</v>
      </c>
      <c r="S66" s="267">
        <v>0.941280823132872</v>
      </c>
      <c r="T66" s="267">
        <v>0.981768871478077</v>
      </c>
      <c r="U66" s="267">
        <v>0.983392766174223</v>
      </c>
      <c r="V66" s="295">
        <v>-0.0404880483452054</v>
      </c>
      <c r="W66" s="271">
        <v>79855</v>
      </c>
      <c r="X66" s="271">
        <v>77553</v>
      </c>
      <c r="Y66" s="271">
        <v>71251</v>
      </c>
      <c r="Z66" s="271">
        <v>70176</v>
      </c>
      <c r="AA66" s="268">
        <v>0.971172750610481</v>
      </c>
      <c r="AB66" s="268">
        <v>0.984912492456246</v>
      </c>
      <c r="AC66" s="295">
        <v>-0.0137397418457648</v>
      </c>
      <c r="AD66" s="272"/>
      <c r="AE66" s="274"/>
      <c r="AF66" s="223"/>
      <c r="AG66" s="223"/>
    </row>
    <row r="67" spans="1:33">
      <c r="A67" s="292" t="s">
        <v>25</v>
      </c>
      <c r="B67" s="293" t="s">
        <v>3265</v>
      </c>
      <c r="C67" s="293" t="s">
        <v>178</v>
      </c>
      <c r="D67" s="293" t="s">
        <v>179</v>
      </c>
      <c r="E67" s="263">
        <v>10972</v>
      </c>
      <c r="F67" s="266">
        <v>10426</v>
      </c>
      <c r="G67" s="266">
        <v>546</v>
      </c>
      <c r="H67" s="264">
        <v>6006</v>
      </c>
      <c r="I67" s="264">
        <v>5844</v>
      </c>
      <c r="J67" s="264">
        <v>162</v>
      </c>
      <c r="K67" s="264">
        <v>3634</v>
      </c>
      <c r="L67" s="264">
        <v>3515</v>
      </c>
      <c r="M67" s="264">
        <v>119</v>
      </c>
      <c r="N67" s="294">
        <v>0.93</v>
      </c>
      <c r="O67" s="266">
        <v>217268</v>
      </c>
      <c r="P67" s="266">
        <v>203243</v>
      </c>
      <c r="Q67" s="266">
        <v>14025</v>
      </c>
      <c r="R67" s="267">
        <v>0.935448386324723</v>
      </c>
      <c r="S67" s="267">
        <v>0.950236966824645</v>
      </c>
      <c r="T67" s="267">
        <v>0.973026973026973</v>
      </c>
      <c r="U67" s="267">
        <v>0.967253714914695</v>
      </c>
      <c r="V67" s="295">
        <v>-0.0227900062023285</v>
      </c>
      <c r="W67" s="271">
        <v>47688</v>
      </c>
      <c r="X67" s="271">
        <v>45364</v>
      </c>
      <c r="Y67" s="271">
        <v>46075</v>
      </c>
      <c r="Z67" s="271">
        <v>43798</v>
      </c>
      <c r="AA67" s="268">
        <v>0.951266566012414</v>
      </c>
      <c r="AB67" s="268">
        <v>0.950580575149213</v>
      </c>
      <c r="AC67" s="295">
        <v>0.000685990863200758</v>
      </c>
      <c r="AD67" s="272"/>
      <c r="AE67" s="274"/>
      <c r="AF67" s="223"/>
      <c r="AG67" s="223"/>
    </row>
    <row r="68" spans="1:33">
      <c r="A68" s="292" t="s">
        <v>25</v>
      </c>
      <c r="B68" s="293" t="s">
        <v>3265</v>
      </c>
      <c r="C68" s="293" t="s">
        <v>176</v>
      </c>
      <c r="D68" s="293" t="s">
        <v>177</v>
      </c>
      <c r="E68" s="263">
        <v>13514</v>
      </c>
      <c r="F68" s="266">
        <v>12390</v>
      </c>
      <c r="G68" s="266">
        <v>1124</v>
      </c>
      <c r="H68" s="264">
        <v>13106</v>
      </c>
      <c r="I68" s="264">
        <v>12272</v>
      </c>
      <c r="J68" s="264">
        <v>834</v>
      </c>
      <c r="K68" s="264">
        <v>7061</v>
      </c>
      <c r="L68" s="264">
        <v>6564</v>
      </c>
      <c r="M68" s="264">
        <v>497</v>
      </c>
      <c r="N68" s="294">
        <v>0.93</v>
      </c>
      <c r="O68" s="266">
        <v>311665</v>
      </c>
      <c r="P68" s="266">
        <v>291744</v>
      </c>
      <c r="Q68" s="266">
        <v>19921</v>
      </c>
      <c r="R68" s="267">
        <v>0.936082011133749</v>
      </c>
      <c r="S68" s="267">
        <v>0.916826994228208</v>
      </c>
      <c r="T68" s="267">
        <v>0.936365023653289</v>
      </c>
      <c r="U68" s="267">
        <v>0.92961336921116</v>
      </c>
      <c r="V68" s="295">
        <v>-0.0195380294250808</v>
      </c>
      <c r="W68" s="271">
        <v>74565</v>
      </c>
      <c r="X68" s="271">
        <v>68876</v>
      </c>
      <c r="Y68" s="271">
        <v>69814</v>
      </c>
      <c r="Z68" s="271">
        <v>65415</v>
      </c>
      <c r="AA68" s="268">
        <v>0.923704150740964</v>
      </c>
      <c r="AB68" s="268">
        <v>0.936989715529836</v>
      </c>
      <c r="AC68" s="295">
        <v>-0.0132855647888722</v>
      </c>
      <c r="AD68" s="272"/>
      <c r="AE68" s="274"/>
      <c r="AF68" s="223"/>
      <c r="AG68" s="223"/>
    </row>
    <row r="69" spans="1:33">
      <c r="A69" s="292" t="s">
        <v>25</v>
      </c>
      <c r="B69" s="293" t="s">
        <v>3265</v>
      </c>
      <c r="C69" s="293" t="s">
        <v>105</v>
      </c>
      <c r="D69" s="293" t="s">
        <v>106</v>
      </c>
      <c r="E69" s="263">
        <v>14533</v>
      </c>
      <c r="F69" s="266">
        <v>13646</v>
      </c>
      <c r="G69" s="266">
        <v>887</v>
      </c>
      <c r="H69" s="264">
        <v>12884</v>
      </c>
      <c r="I69" s="264">
        <v>12608</v>
      </c>
      <c r="J69" s="264">
        <v>276</v>
      </c>
      <c r="K69" s="264">
        <v>6764</v>
      </c>
      <c r="L69" s="264">
        <v>6682</v>
      </c>
      <c r="M69" s="264">
        <v>82</v>
      </c>
      <c r="N69" s="294">
        <v>0.93</v>
      </c>
      <c r="O69" s="266">
        <v>336532</v>
      </c>
      <c r="P69" s="266">
        <v>326685</v>
      </c>
      <c r="Q69" s="266">
        <v>9847</v>
      </c>
      <c r="R69" s="267">
        <v>0.970739781060939</v>
      </c>
      <c r="S69" s="267">
        <v>0.938966490057111</v>
      </c>
      <c r="T69" s="267">
        <v>0.978578081341198</v>
      </c>
      <c r="U69" s="267">
        <v>0.987876995860438</v>
      </c>
      <c r="V69" s="295">
        <v>-0.039611591284087</v>
      </c>
      <c r="W69" s="271">
        <v>76309</v>
      </c>
      <c r="X69" s="271">
        <v>74177</v>
      </c>
      <c r="Y69" s="271">
        <v>72914</v>
      </c>
      <c r="Z69" s="271">
        <v>70962</v>
      </c>
      <c r="AA69" s="268">
        <v>0.972060962664954</v>
      </c>
      <c r="AB69" s="268">
        <v>0.973228735222317</v>
      </c>
      <c r="AC69" s="295">
        <v>-0.00116777255736233</v>
      </c>
      <c r="AD69" s="272"/>
      <c r="AE69" s="274"/>
      <c r="AF69" s="223"/>
      <c r="AG69" s="223"/>
    </row>
    <row r="70" spans="1:33">
      <c r="A70" s="292" t="s">
        <v>25</v>
      </c>
      <c r="B70" s="293" t="s">
        <v>3265</v>
      </c>
      <c r="C70" s="293" t="s">
        <v>109</v>
      </c>
      <c r="D70" s="293" t="s">
        <v>110</v>
      </c>
      <c r="E70" s="263">
        <v>13356</v>
      </c>
      <c r="F70" s="266">
        <v>12878</v>
      </c>
      <c r="G70" s="266">
        <v>478</v>
      </c>
      <c r="H70" s="264">
        <v>16951</v>
      </c>
      <c r="I70" s="264">
        <v>16649</v>
      </c>
      <c r="J70" s="264">
        <v>302</v>
      </c>
      <c r="K70" s="264">
        <v>13055</v>
      </c>
      <c r="L70" s="264">
        <v>12947</v>
      </c>
      <c r="M70" s="264">
        <v>108</v>
      </c>
      <c r="N70" s="294">
        <v>0.93</v>
      </c>
      <c r="O70" s="266">
        <v>281018</v>
      </c>
      <c r="P70" s="266">
        <v>275538</v>
      </c>
      <c r="Q70" s="266">
        <v>5480</v>
      </c>
      <c r="R70" s="267">
        <v>0.980499469784854</v>
      </c>
      <c r="S70" s="267">
        <v>0.964210841569332</v>
      </c>
      <c r="T70" s="267">
        <v>0.982183941950327</v>
      </c>
      <c r="U70" s="267">
        <v>0.991727307545002</v>
      </c>
      <c r="V70" s="295">
        <v>-0.0179731003809953</v>
      </c>
      <c r="W70" s="271">
        <v>98727</v>
      </c>
      <c r="X70" s="271">
        <v>97135</v>
      </c>
      <c r="Y70" s="271">
        <v>76672</v>
      </c>
      <c r="Z70" s="271">
        <v>75545</v>
      </c>
      <c r="AA70" s="268">
        <v>0.983874725252464</v>
      </c>
      <c r="AB70" s="268">
        <v>0.985301022537563</v>
      </c>
      <c r="AC70" s="295">
        <v>-0.00142629728509869</v>
      </c>
      <c r="AD70" s="272"/>
      <c r="AE70" s="274"/>
      <c r="AF70" s="223"/>
      <c r="AG70" s="223"/>
    </row>
    <row r="71" spans="1:33">
      <c r="A71" s="292" t="s">
        <v>25</v>
      </c>
      <c r="B71" s="293" t="s">
        <v>3265</v>
      </c>
      <c r="C71" s="293" t="s">
        <v>103</v>
      </c>
      <c r="D71" s="293" t="s">
        <v>104</v>
      </c>
      <c r="E71" s="263">
        <v>0</v>
      </c>
      <c r="F71" s="266">
        <v>0</v>
      </c>
      <c r="G71" s="266">
        <v>0</v>
      </c>
      <c r="H71" s="264">
        <v>0</v>
      </c>
      <c r="I71" s="264">
        <v>0</v>
      </c>
      <c r="J71" s="264">
        <v>0</v>
      </c>
      <c r="K71" s="264">
        <v>2</v>
      </c>
      <c r="L71" s="264">
        <v>0</v>
      </c>
      <c r="M71" s="264">
        <v>2</v>
      </c>
      <c r="N71" s="294">
        <v>0.93</v>
      </c>
      <c r="O71" s="266">
        <v>24</v>
      </c>
      <c r="P71" s="266">
        <v>2</v>
      </c>
      <c r="Q71" s="266">
        <v>22</v>
      </c>
      <c r="R71" s="267">
        <v>0.0833333333333333</v>
      </c>
      <c r="S71" s="267">
        <v>0</v>
      </c>
      <c r="T71" s="267">
        <v>0</v>
      </c>
      <c r="U71" s="267">
        <v>0</v>
      </c>
      <c r="V71" s="295">
        <v>0</v>
      </c>
      <c r="W71" s="271">
        <v>16</v>
      </c>
      <c r="X71" s="271">
        <v>0</v>
      </c>
      <c r="Y71" s="271">
        <v>5</v>
      </c>
      <c r="Z71" s="271">
        <v>0</v>
      </c>
      <c r="AA71" s="268">
        <v>0</v>
      </c>
      <c r="AB71" s="268">
        <v>0</v>
      </c>
      <c r="AC71" s="295">
        <v>0</v>
      </c>
      <c r="AD71" s="272"/>
      <c r="AE71" s="274"/>
      <c r="AF71" s="223"/>
      <c r="AG71" s="223"/>
    </row>
    <row r="72" spans="1:33">
      <c r="A72" s="292" t="s">
        <v>25</v>
      </c>
      <c r="B72" s="293" t="s">
        <v>3274</v>
      </c>
      <c r="C72" s="293" t="s">
        <v>3275</v>
      </c>
      <c r="D72" s="293" t="s">
        <v>3276</v>
      </c>
      <c r="E72" s="263">
        <v>0</v>
      </c>
      <c r="F72" s="266">
        <v>0</v>
      </c>
      <c r="G72" s="266">
        <v>0</v>
      </c>
      <c r="H72" s="264">
        <v>0</v>
      </c>
      <c r="I72" s="264">
        <v>0</v>
      </c>
      <c r="J72" s="264">
        <v>0</v>
      </c>
      <c r="K72" s="264">
        <v>0</v>
      </c>
      <c r="L72" s="264">
        <v>0</v>
      </c>
      <c r="M72" s="264">
        <v>0</v>
      </c>
      <c r="N72" s="294">
        <v>0.93</v>
      </c>
      <c r="O72" s="266">
        <v>0</v>
      </c>
      <c r="P72" s="266">
        <v>0</v>
      </c>
      <c r="Q72" s="266">
        <v>0</v>
      </c>
      <c r="R72" s="267">
        <v>0</v>
      </c>
      <c r="S72" s="267">
        <v>0</v>
      </c>
      <c r="T72" s="267">
        <v>0</v>
      </c>
      <c r="U72" s="267">
        <v>0</v>
      </c>
      <c r="V72" s="295">
        <v>0</v>
      </c>
      <c r="W72" s="271">
        <v>0</v>
      </c>
      <c r="X72" s="271">
        <v>0</v>
      </c>
      <c r="Y72" s="271">
        <v>0</v>
      </c>
      <c r="Z72" s="271">
        <v>0</v>
      </c>
      <c r="AA72" s="268">
        <v>0</v>
      </c>
      <c r="AB72" s="268">
        <v>0</v>
      </c>
      <c r="AC72" s="295">
        <v>0</v>
      </c>
      <c r="AD72" s="272"/>
      <c r="AE72" s="274"/>
      <c r="AF72" s="223"/>
      <c r="AG72" s="223"/>
    </row>
    <row r="73" spans="1:33">
      <c r="A73" s="292" t="s">
        <v>25</v>
      </c>
      <c r="B73" s="293" t="s">
        <v>3274</v>
      </c>
      <c r="C73" s="293" t="s">
        <v>182</v>
      </c>
      <c r="D73" s="293" t="s">
        <v>183</v>
      </c>
      <c r="E73" s="263">
        <v>10678</v>
      </c>
      <c r="F73" s="266">
        <v>10234</v>
      </c>
      <c r="G73" s="266">
        <v>444</v>
      </c>
      <c r="H73" s="264">
        <v>9928</v>
      </c>
      <c r="I73" s="264">
        <v>9532</v>
      </c>
      <c r="J73" s="264">
        <v>396</v>
      </c>
      <c r="K73" s="264">
        <v>4535</v>
      </c>
      <c r="L73" s="264">
        <v>4328</v>
      </c>
      <c r="M73" s="264">
        <v>207</v>
      </c>
      <c r="N73" s="294">
        <v>0.93</v>
      </c>
      <c r="O73" s="266">
        <v>249822</v>
      </c>
      <c r="P73" s="266">
        <v>241186</v>
      </c>
      <c r="Q73" s="266">
        <v>8636</v>
      </c>
      <c r="R73" s="267">
        <v>0.965431387147649</v>
      </c>
      <c r="S73" s="267">
        <v>0.958419179621652</v>
      </c>
      <c r="T73" s="267">
        <v>0.960112812248187</v>
      </c>
      <c r="U73" s="267">
        <v>0.954355016538037</v>
      </c>
      <c r="V73" s="295">
        <v>-0.00169363262653488</v>
      </c>
      <c r="W73" s="271">
        <v>55391</v>
      </c>
      <c r="X73" s="271">
        <v>53255</v>
      </c>
      <c r="Y73" s="271">
        <v>50780</v>
      </c>
      <c r="Z73" s="271">
        <v>49041</v>
      </c>
      <c r="AA73" s="268">
        <v>0.961437778700511</v>
      </c>
      <c r="AB73" s="268">
        <v>0.965754233950374</v>
      </c>
      <c r="AC73" s="295">
        <v>-0.00431645524986324</v>
      </c>
      <c r="AD73" s="272"/>
      <c r="AE73" s="274"/>
      <c r="AF73" s="223"/>
      <c r="AG73" s="223"/>
    </row>
    <row r="74" spans="1:33">
      <c r="A74" s="292" t="s">
        <v>25</v>
      </c>
      <c r="B74" s="293" t="s">
        <v>3274</v>
      </c>
      <c r="C74" s="293" t="s">
        <v>3277</v>
      </c>
      <c r="D74" s="293" t="s">
        <v>3278</v>
      </c>
      <c r="E74" s="263">
        <v>0</v>
      </c>
      <c r="F74" s="266">
        <v>0</v>
      </c>
      <c r="G74" s="266">
        <v>0</v>
      </c>
      <c r="H74" s="264">
        <v>0</v>
      </c>
      <c r="I74" s="264">
        <v>0</v>
      </c>
      <c r="J74" s="264">
        <v>0</v>
      </c>
      <c r="K74" s="264">
        <v>0</v>
      </c>
      <c r="L74" s="264">
        <v>0</v>
      </c>
      <c r="M74" s="264">
        <v>0</v>
      </c>
      <c r="N74" s="294">
        <v>0.93</v>
      </c>
      <c r="O74" s="266">
        <v>0</v>
      </c>
      <c r="P74" s="266">
        <v>0</v>
      </c>
      <c r="Q74" s="266">
        <v>0</v>
      </c>
      <c r="R74" s="267">
        <v>0</v>
      </c>
      <c r="S74" s="267">
        <v>0</v>
      </c>
      <c r="T74" s="267">
        <v>0</v>
      </c>
      <c r="U74" s="267">
        <v>0</v>
      </c>
      <c r="V74" s="295">
        <v>0</v>
      </c>
      <c r="W74" s="271">
        <v>0</v>
      </c>
      <c r="X74" s="271">
        <v>0</v>
      </c>
      <c r="Y74" s="271">
        <v>0</v>
      </c>
      <c r="Z74" s="271">
        <v>0</v>
      </c>
      <c r="AA74" s="268">
        <v>0</v>
      </c>
      <c r="AB74" s="268">
        <v>0</v>
      </c>
      <c r="AC74" s="295">
        <v>0</v>
      </c>
      <c r="AD74" s="272"/>
      <c r="AE74" s="274"/>
      <c r="AF74" s="223"/>
      <c r="AG74" s="223"/>
    </row>
    <row r="75" spans="1:33">
      <c r="A75" s="292" t="s">
        <v>25</v>
      </c>
      <c r="B75" s="293" t="s">
        <v>3274</v>
      </c>
      <c r="C75" s="293" t="s">
        <v>3279</v>
      </c>
      <c r="D75" s="293" t="s">
        <v>3280</v>
      </c>
      <c r="E75" s="263">
        <v>0</v>
      </c>
      <c r="F75" s="266">
        <v>0</v>
      </c>
      <c r="G75" s="266">
        <v>0</v>
      </c>
      <c r="H75" s="264">
        <v>0</v>
      </c>
      <c r="I75" s="264">
        <v>0</v>
      </c>
      <c r="J75" s="264">
        <v>0</v>
      </c>
      <c r="K75" s="264">
        <v>0</v>
      </c>
      <c r="L75" s="264">
        <v>0</v>
      </c>
      <c r="M75" s="264">
        <v>0</v>
      </c>
      <c r="N75" s="294">
        <v>0.93</v>
      </c>
      <c r="O75" s="266">
        <v>0</v>
      </c>
      <c r="P75" s="266">
        <v>0</v>
      </c>
      <c r="Q75" s="266">
        <v>0</v>
      </c>
      <c r="R75" s="267">
        <v>0</v>
      </c>
      <c r="S75" s="267">
        <v>0</v>
      </c>
      <c r="T75" s="267">
        <v>0</v>
      </c>
      <c r="U75" s="267">
        <v>0</v>
      </c>
      <c r="V75" s="295">
        <v>0</v>
      </c>
      <c r="W75" s="271">
        <v>0</v>
      </c>
      <c r="X75" s="271">
        <v>0</v>
      </c>
      <c r="Y75" s="271">
        <v>0</v>
      </c>
      <c r="Z75" s="271">
        <v>0</v>
      </c>
      <c r="AA75" s="268">
        <v>0</v>
      </c>
      <c r="AB75" s="268">
        <v>0</v>
      </c>
      <c r="AC75" s="295">
        <v>0</v>
      </c>
      <c r="AD75" s="272"/>
      <c r="AE75" s="274"/>
      <c r="AF75" s="223"/>
      <c r="AG75" s="223"/>
    </row>
    <row r="76" spans="1:33">
      <c r="A76" s="292" t="s">
        <v>25</v>
      </c>
      <c r="B76" s="293" t="s">
        <v>3274</v>
      </c>
      <c r="C76" s="293" t="s">
        <v>111</v>
      </c>
      <c r="D76" s="293" t="s">
        <v>112</v>
      </c>
      <c r="E76" s="263">
        <v>8739</v>
      </c>
      <c r="F76" s="266">
        <v>8222</v>
      </c>
      <c r="G76" s="266">
        <v>517</v>
      </c>
      <c r="H76" s="264">
        <v>8541</v>
      </c>
      <c r="I76" s="264">
        <v>8100</v>
      </c>
      <c r="J76" s="264">
        <v>441</v>
      </c>
      <c r="K76" s="264">
        <v>3454</v>
      </c>
      <c r="L76" s="264">
        <v>3255</v>
      </c>
      <c r="M76" s="264">
        <v>199</v>
      </c>
      <c r="N76" s="294">
        <v>0.93</v>
      </c>
      <c r="O76" s="266">
        <v>207198</v>
      </c>
      <c r="P76" s="266">
        <v>187531</v>
      </c>
      <c r="Q76" s="266">
        <v>19667</v>
      </c>
      <c r="R76" s="267">
        <v>0.905081130126739</v>
      </c>
      <c r="S76" s="267">
        <v>0.940839913033528</v>
      </c>
      <c r="T76" s="267">
        <v>0.948366701791359</v>
      </c>
      <c r="U76" s="267">
        <v>0.942385639837869</v>
      </c>
      <c r="V76" s="295">
        <v>-0.00752678875783142</v>
      </c>
      <c r="W76" s="271">
        <v>45903</v>
      </c>
      <c r="X76" s="271">
        <v>41518</v>
      </c>
      <c r="Y76" s="271">
        <v>43102</v>
      </c>
      <c r="Z76" s="271">
        <v>39218</v>
      </c>
      <c r="AA76" s="268">
        <v>0.904472474565932</v>
      </c>
      <c r="AB76" s="268">
        <v>0.909888172242587</v>
      </c>
      <c r="AC76" s="295">
        <v>-0.00541569767665484</v>
      </c>
      <c r="AD76" s="272"/>
      <c r="AE76" s="274"/>
      <c r="AF76" s="223"/>
      <c r="AG76" s="223"/>
    </row>
    <row r="77" spans="1:33">
      <c r="A77" s="292" t="s">
        <v>25</v>
      </c>
      <c r="B77" s="293" t="s">
        <v>3274</v>
      </c>
      <c r="C77" s="293" t="s">
        <v>123</v>
      </c>
      <c r="D77" s="293" t="s">
        <v>124</v>
      </c>
      <c r="E77" s="263">
        <v>10585</v>
      </c>
      <c r="F77" s="266">
        <v>10142</v>
      </c>
      <c r="G77" s="266">
        <v>443</v>
      </c>
      <c r="H77" s="264">
        <v>10569</v>
      </c>
      <c r="I77" s="264">
        <v>10247</v>
      </c>
      <c r="J77" s="264">
        <v>322</v>
      </c>
      <c r="K77" s="264">
        <v>4783</v>
      </c>
      <c r="L77" s="264">
        <v>4560</v>
      </c>
      <c r="M77" s="264">
        <v>223</v>
      </c>
      <c r="N77" s="294">
        <v>0.93</v>
      </c>
      <c r="O77" s="266">
        <v>261264</v>
      </c>
      <c r="P77" s="266">
        <v>251027</v>
      </c>
      <c r="Q77" s="266">
        <v>10237</v>
      </c>
      <c r="R77" s="267">
        <v>0.960817410741625</v>
      </c>
      <c r="S77" s="267">
        <v>0.958148323098725</v>
      </c>
      <c r="T77" s="267">
        <v>0.969533541489261</v>
      </c>
      <c r="U77" s="267">
        <v>0.953376541919298</v>
      </c>
      <c r="V77" s="295">
        <v>-0.0113852183905364</v>
      </c>
      <c r="W77" s="271">
        <v>57819</v>
      </c>
      <c r="X77" s="271">
        <v>55217</v>
      </c>
      <c r="Y77" s="271">
        <v>53379</v>
      </c>
      <c r="Z77" s="271">
        <v>51273</v>
      </c>
      <c r="AA77" s="268">
        <v>0.954997492173853</v>
      </c>
      <c r="AB77" s="268">
        <v>0.960546282245827</v>
      </c>
      <c r="AC77" s="295">
        <v>-0.00554879007197417</v>
      </c>
      <c r="AD77" s="272"/>
      <c r="AE77" s="274"/>
      <c r="AF77" s="223"/>
      <c r="AG77" s="223"/>
    </row>
    <row r="78" spans="1:33">
      <c r="A78" s="292" t="s">
        <v>25</v>
      </c>
      <c r="B78" s="293" t="s">
        <v>3274</v>
      </c>
      <c r="C78" s="293" t="s">
        <v>117</v>
      </c>
      <c r="D78" s="293" t="s">
        <v>118</v>
      </c>
      <c r="E78" s="263">
        <v>6618</v>
      </c>
      <c r="F78" s="266">
        <v>6312</v>
      </c>
      <c r="G78" s="266">
        <v>306</v>
      </c>
      <c r="H78" s="264">
        <v>6746</v>
      </c>
      <c r="I78" s="264">
        <v>6522</v>
      </c>
      <c r="J78" s="264">
        <v>224</v>
      </c>
      <c r="K78" s="264">
        <v>2902</v>
      </c>
      <c r="L78" s="264">
        <v>2781</v>
      </c>
      <c r="M78" s="264">
        <v>121</v>
      </c>
      <c r="N78" s="294">
        <v>0.93</v>
      </c>
      <c r="O78" s="266">
        <v>169289</v>
      </c>
      <c r="P78" s="266">
        <v>158288</v>
      </c>
      <c r="Q78" s="266">
        <v>11001</v>
      </c>
      <c r="R78" s="267">
        <v>0.935016451157488</v>
      </c>
      <c r="S78" s="267">
        <v>0.953762466001813</v>
      </c>
      <c r="T78" s="267">
        <v>0.966795137859472</v>
      </c>
      <c r="U78" s="267">
        <v>0.958304617505169</v>
      </c>
      <c r="V78" s="295">
        <v>-0.013032671857659</v>
      </c>
      <c r="W78" s="271">
        <v>36157</v>
      </c>
      <c r="X78" s="271">
        <v>34497</v>
      </c>
      <c r="Y78" s="271">
        <v>34142</v>
      </c>
      <c r="Z78" s="271">
        <v>32824</v>
      </c>
      <c r="AA78" s="268">
        <v>0.954089111375391</v>
      </c>
      <c r="AB78" s="268">
        <v>0.961396520414738</v>
      </c>
      <c r="AC78" s="295">
        <v>-0.00730740903934779</v>
      </c>
      <c r="AD78" s="272"/>
      <c r="AE78" s="274"/>
      <c r="AF78" s="223"/>
      <c r="AG78" s="223"/>
    </row>
    <row r="79" spans="1:33">
      <c r="A79" s="292" t="s">
        <v>25</v>
      </c>
      <c r="B79" s="293" t="s">
        <v>3274</v>
      </c>
      <c r="C79" s="293" t="s">
        <v>115</v>
      </c>
      <c r="D79" s="293" t="s">
        <v>116</v>
      </c>
      <c r="E79" s="263">
        <v>10225</v>
      </c>
      <c r="F79" s="266">
        <v>9725</v>
      </c>
      <c r="G79" s="266">
        <v>500</v>
      </c>
      <c r="H79" s="264">
        <v>10132</v>
      </c>
      <c r="I79" s="264">
        <v>9790</v>
      </c>
      <c r="J79" s="264">
        <v>342</v>
      </c>
      <c r="K79" s="264">
        <v>4548</v>
      </c>
      <c r="L79" s="264">
        <v>4401</v>
      </c>
      <c r="M79" s="264">
        <v>147</v>
      </c>
      <c r="N79" s="294">
        <v>0.93</v>
      </c>
      <c r="O79" s="266">
        <v>238891</v>
      </c>
      <c r="P79" s="266">
        <v>231046</v>
      </c>
      <c r="Q79" s="266">
        <v>7845</v>
      </c>
      <c r="R79" s="267">
        <v>0.967160755323558</v>
      </c>
      <c r="S79" s="267">
        <v>0.951100244498778</v>
      </c>
      <c r="T79" s="267">
        <v>0.966245558626135</v>
      </c>
      <c r="U79" s="267">
        <v>0.967678100263852</v>
      </c>
      <c r="V79" s="295">
        <v>-0.0151453141273575</v>
      </c>
      <c r="W79" s="271">
        <v>55103</v>
      </c>
      <c r="X79" s="271">
        <v>53057</v>
      </c>
      <c r="Y79" s="271">
        <v>48661</v>
      </c>
      <c r="Z79" s="271">
        <v>47000</v>
      </c>
      <c r="AA79" s="268">
        <v>0.962869535234016</v>
      </c>
      <c r="AB79" s="268">
        <v>0.965865888493866</v>
      </c>
      <c r="AC79" s="295">
        <v>-0.00299635325984937</v>
      </c>
      <c r="AD79" s="272"/>
      <c r="AE79" s="274"/>
      <c r="AF79" s="223"/>
      <c r="AG79" s="223"/>
    </row>
    <row r="80" spans="1:33">
      <c r="A80" s="292" t="s">
        <v>25</v>
      </c>
      <c r="B80" s="293" t="s">
        <v>3274</v>
      </c>
      <c r="C80" s="293" t="s">
        <v>113</v>
      </c>
      <c r="D80" s="293" t="s">
        <v>114</v>
      </c>
      <c r="E80" s="263">
        <v>11543</v>
      </c>
      <c r="F80" s="266">
        <v>10958</v>
      </c>
      <c r="G80" s="266">
        <v>585</v>
      </c>
      <c r="H80" s="264">
        <v>11570</v>
      </c>
      <c r="I80" s="264">
        <v>11194</v>
      </c>
      <c r="J80" s="264">
        <v>376</v>
      </c>
      <c r="K80" s="264">
        <v>5540</v>
      </c>
      <c r="L80" s="264">
        <v>5359</v>
      </c>
      <c r="M80" s="264">
        <v>181</v>
      </c>
      <c r="N80" s="294">
        <v>0.93</v>
      </c>
      <c r="O80" s="266">
        <v>289190</v>
      </c>
      <c r="P80" s="266">
        <v>278555</v>
      </c>
      <c r="Q80" s="266">
        <v>10635</v>
      </c>
      <c r="R80" s="267">
        <v>0.963224869462983</v>
      </c>
      <c r="S80" s="267">
        <v>0.949319934159231</v>
      </c>
      <c r="T80" s="267">
        <v>0.967502160760588</v>
      </c>
      <c r="U80" s="267">
        <v>0.967328519855596</v>
      </c>
      <c r="V80" s="295">
        <v>-0.018182226601357</v>
      </c>
      <c r="W80" s="271">
        <v>63752</v>
      </c>
      <c r="X80" s="271">
        <v>61301</v>
      </c>
      <c r="Y80" s="271">
        <v>59087</v>
      </c>
      <c r="Z80" s="271">
        <v>57346</v>
      </c>
      <c r="AA80" s="268">
        <v>0.961554147320868</v>
      </c>
      <c r="AB80" s="268">
        <v>0.970534973852116</v>
      </c>
      <c r="AC80" s="295">
        <v>-0.00898082653124799</v>
      </c>
      <c r="AD80" s="272"/>
      <c r="AE80" s="274"/>
      <c r="AF80" s="223"/>
      <c r="AG80" s="223"/>
    </row>
    <row r="81" spans="1:33">
      <c r="A81" s="292" t="s">
        <v>25</v>
      </c>
      <c r="B81" s="293" t="s">
        <v>3274</v>
      </c>
      <c r="C81" s="293" t="s">
        <v>119</v>
      </c>
      <c r="D81" s="293" t="s">
        <v>120</v>
      </c>
      <c r="E81" s="263">
        <v>3190</v>
      </c>
      <c r="F81" s="266">
        <v>3053</v>
      </c>
      <c r="G81" s="266">
        <v>137</v>
      </c>
      <c r="H81" s="264">
        <v>3530</v>
      </c>
      <c r="I81" s="264">
        <v>3418</v>
      </c>
      <c r="J81" s="264">
        <v>112</v>
      </c>
      <c r="K81" s="264">
        <v>1530</v>
      </c>
      <c r="L81" s="264">
        <v>1474</v>
      </c>
      <c r="M81" s="264">
        <v>56</v>
      </c>
      <c r="N81" s="294">
        <v>0.93</v>
      </c>
      <c r="O81" s="266">
        <v>79976</v>
      </c>
      <c r="P81" s="266">
        <v>76955</v>
      </c>
      <c r="Q81" s="266">
        <v>3021</v>
      </c>
      <c r="R81" s="267">
        <v>0.962226167850355</v>
      </c>
      <c r="S81" s="267">
        <v>0.95705329153605</v>
      </c>
      <c r="T81" s="267">
        <v>0.968271954674221</v>
      </c>
      <c r="U81" s="267">
        <v>0.963398692810458</v>
      </c>
      <c r="V81" s="295">
        <v>-0.0112186631381709</v>
      </c>
      <c r="W81" s="271">
        <v>18356</v>
      </c>
      <c r="X81" s="271">
        <v>17610</v>
      </c>
      <c r="Y81" s="271">
        <v>17085</v>
      </c>
      <c r="Z81" s="271">
        <v>16490</v>
      </c>
      <c r="AA81" s="268">
        <v>0.959359337546306</v>
      </c>
      <c r="AB81" s="268">
        <v>0.965174129353234</v>
      </c>
      <c r="AC81" s="295">
        <v>-0.00581479180692746</v>
      </c>
      <c r="AD81" s="272"/>
      <c r="AE81" s="274"/>
      <c r="AF81" s="223"/>
      <c r="AG81" s="223"/>
    </row>
    <row r="82" spans="1:33">
      <c r="A82" s="292" t="s">
        <v>25</v>
      </c>
      <c r="B82" s="293" t="s">
        <v>3274</v>
      </c>
      <c r="C82" s="293" t="s">
        <v>121</v>
      </c>
      <c r="D82" s="293" t="s">
        <v>122</v>
      </c>
      <c r="E82" s="263">
        <v>0</v>
      </c>
      <c r="F82" s="266">
        <v>0</v>
      </c>
      <c r="G82" s="266">
        <v>0</v>
      </c>
      <c r="H82" s="264">
        <v>0</v>
      </c>
      <c r="I82" s="264">
        <v>0</v>
      </c>
      <c r="J82" s="264">
        <v>0</v>
      </c>
      <c r="K82" s="264">
        <v>0</v>
      </c>
      <c r="L82" s="264">
        <v>0</v>
      </c>
      <c r="M82" s="264">
        <v>0</v>
      </c>
      <c r="N82" s="294">
        <v>0.93</v>
      </c>
      <c r="O82" s="266">
        <v>1</v>
      </c>
      <c r="P82" s="266">
        <v>1</v>
      </c>
      <c r="Q82" s="266">
        <v>0</v>
      </c>
      <c r="R82" s="267">
        <v>1</v>
      </c>
      <c r="S82" s="267">
        <v>0</v>
      </c>
      <c r="T82" s="267">
        <v>0</v>
      </c>
      <c r="U82" s="267">
        <v>0</v>
      </c>
      <c r="V82" s="295">
        <v>0</v>
      </c>
      <c r="W82" s="271">
        <v>0</v>
      </c>
      <c r="X82" s="271">
        <v>0</v>
      </c>
      <c r="Y82" s="271">
        <v>0</v>
      </c>
      <c r="Z82" s="271">
        <v>0</v>
      </c>
      <c r="AA82" s="268">
        <v>0</v>
      </c>
      <c r="AB82" s="268">
        <v>0</v>
      </c>
      <c r="AC82" s="295">
        <v>0</v>
      </c>
      <c r="AD82" s="272"/>
      <c r="AE82" s="274"/>
      <c r="AF82" s="223"/>
      <c r="AG82" s="223"/>
    </row>
    <row r="83" spans="1:33">
      <c r="A83" s="292" t="s">
        <v>25</v>
      </c>
      <c r="B83" s="293" t="s">
        <v>3274</v>
      </c>
      <c r="C83" s="293" t="s">
        <v>127</v>
      </c>
      <c r="D83" s="293" t="s">
        <v>128</v>
      </c>
      <c r="E83" s="263">
        <v>4350</v>
      </c>
      <c r="F83" s="266">
        <v>4249</v>
      </c>
      <c r="G83" s="266">
        <v>101</v>
      </c>
      <c r="H83" s="264">
        <v>4027</v>
      </c>
      <c r="I83" s="264">
        <v>3929</v>
      </c>
      <c r="J83" s="264">
        <v>98</v>
      </c>
      <c r="K83" s="264">
        <v>1839</v>
      </c>
      <c r="L83" s="264">
        <v>1813</v>
      </c>
      <c r="M83" s="264">
        <v>26</v>
      </c>
      <c r="N83" s="294">
        <v>0.93</v>
      </c>
      <c r="O83" s="266">
        <v>103768</v>
      </c>
      <c r="P83" s="266">
        <v>101400</v>
      </c>
      <c r="Q83" s="266">
        <v>2368</v>
      </c>
      <c r="R83" s="267">
        <v>0.977179862770796</v>
      </c>
      <c r="S83" s="267">
        <v>0.976781609195402</v>
      </c>
      <c r="T83" s="267">
        <v>0.975664266203129</v>
      </c>
      <c r="U83" s="267">
        <v>0.985861881457314</v>
      </c>
      <c r="V83" s="295">
        <v>0.0011173429922734</v>
      </c>
      <c r="W83" s="271">
        <v>22929</v>
      </c>
      <c r="X83" s="271">
        <v>22475</v>
      </c>
      <c r="Y83" s="271">
        <v>20868</v>
      </c>
      <c r="Z83" s="271">
        <v>20366</v>
      </c>
      <c r="AA83" s="268">
        <v>0.980199747045227</v>
      </c>
      <c r="AB83" s="268">
        <v>0.975944029135518</v>
      </c>
      <c r="AC83" s="295">
        <v>0.00425571790970813</v>
      </c>
      <c r="AD83" s="272"/>
      <c r="AE83" s="274"/>
      <c r="AF83" s="223"/>
      <c r="AG83" s="223"/>
    </row>
    <row r="84" spans="1:33">
      <c r="A84" s="292" t="s">
        <v>25</v>
      </c>
      <c r="B84" s="293" t="s">
        <v>3274</v>
      </c>
      <c r="C84" s="293" t="s">
        <v>125</v>
      </c>
      <c r="D84" s="293" t="s">
        <v>126</v>
      </c>
      <c r="E84" s="263">
        <v>9404</v>
      </c>
      <c r="F84" s="266">
        <v>9036</v>
      </c>
      <c r="G84" s="266">
        <v>368</v>
      </c>
      <c r="H84" s="264">
        <v>9460</v>
      </c>
      <c r="I84" s="264">
        <v>9155</v>
      </c>
      <c r="J84" s="264">
        <v>305</v>
      </c>
      <c r="K84" s="264">
        <v>4484</v>
      </c>
      <c r="L84" s="264">
        <v>4335</v>
      </c>
      <c r="M84" s="264">
        <v>149</v>
      </c>
      <c r="N84" s="294">
        <v>0.93</v>
      </c>
      <c r="O84" s="266">
        <v>217526</v>
      </c>
      <c r="P84" s="266">
        <v>211033</v>
      </c>
      <c r="Q84" s="266">
        <v>6493</v>
      </c>
      <c r="R84" s="267">
        <v>0.970150694629607</v>
      </c>
      <c r="S84" s="267">
        <v>0.960867715865589</v>
      </c>
      <c r="T84" s="267">
        <v>0.967758985200846</v>
      </c>
      <c r="U84" s="267">
        <v>0.966770740410348</v>
      </c>
      <c r="V84" s="295">
        <v>-0.00689126933525663</v>
      </c>
      <c r="W84" s="271">
        <v>52428</v>
      </c>
      <c r="X84" s="271">
        <v>50797</v>
      </c>
      <c r="Y84" s="271">
        <v>46285</v>
      </c>
      <c r="Z84" s="271">
        <v>44937</v>
      </c>
      <c r="AA84" s="268">
        <v>0.96889066910811</v>
      </c>
      <c r="AB84" s="268">
        <v>0.970876093766879</v>
      </c>
      <c r="AC84" s="295">
        <v>-0.00198542465876894</v>
      </c>
      <c r="AD84" s="272"/>
      <c r="AE84" s="274"/>
      <c r="AF84" s="223"/>
      <c r="AG84" s="223"/>
    </row>
    <row r="85" spans="1:33">
      <c r="A85" s="292" t="s">
        <v>25</v>
      </c>
      <c r="B85" s="293" t="s">
        <v>3274</v>
      </c>
      <c r="C85" s="293" t="s">
        <v>180</v>
      </c>
      <c r="D85" s="293" t="s">
        <v>181</v>
      </c>
      <c r="E85" s="263">
        <v>6666</v>
      </c>
      <c r="F85" s="266">
        <v>6275</v>
      </c>
      <c r="G85" s="266">
        <v>391</v>
      </c>
      <c r="H85" s="264">
        <v>8234</v>
      </c>
      <c r="I85" s="264">
        <v>7997</v>
      </c>
      <c r="J85" s="264">
        <v>237</v>
      </c>
      <c r="K85" s="264">
        <v>3335</v>
      </c>
      <c r="L85" s="264">
        <v>3269</v>
      </c>
      <c r="M85" s="264">
        <v>66</v>
      </c>
      <c r="N85" s="294">
        <v>0.93</v>
      </c>
      <c r="O85" s="266">
        <v>200554</v>
      </c>
      <c r="P85" s="266">
        <v>191245</v>
      </c>
      <c r="Q85" s="266">
        <v>9309</v>
      </c>
      <c r="R85" s="267">
        <v>0.953583573501401</v>
      </c>
      <c r="S85" s="267">
        <v>0.941344134413441</v>
      </c>
      <c r="T85" s="267">
        <v>0.971216905513724</v>
      </c>
      <c r="U85" s="267">
        <v>0.980209895052474</v>
      </c>
      <c r="V85" s="295">
        <v>-0.0298727711002823</v>
      </c>
      <c r="W85" s="271">
        <v>43042</v>
      </c>
      <c r="X85" s="271">
        <v>41454</v>
      </c>
      <c r="Y85" s="271">
        <v>41958</v>
      </c>
      <c r="Z85" s="271">
        <v>40357</v>
      </c>
      <c r="AA85" s="268">
        <v>0.96310580363366</v>
      </c>
      <c r="AB85" s="268">
        <v>0.961842795176128</v>
      </c>
      <c r="AC85" s="295">
        <v>0.00126300845753169</v>
      </c>
      <c r="AD85" s="272"/>
      <c r="AE85" s="274"/>
      <c r="AF85" s="223"/>
      <c r="AG85" s="223"/>
    </row>
    <row r="86" spans="1:33">
      <c r="A86" s="292" t="s">
        <v>25</v>
      </c>
      <c r="B86" s="293" t="s">
        <v>3281</v>
      </c>
      <c r="C86" s="293" t="s">
        <v>3282</v>
      </c>
      <c r="D86" s="293" t="s">
        <v>3283</v>
      </c>
      <c r="E86" s="263">
        <v>0</v>
      </c>
      <c r="F86" s="266">
        <v>0</v>
      </c>
      <c r="G86" s="266">
        <v>0</v>
      </c>
      <c r="H86" s="264">
        <v>0</v>
      </c>
      <c r="I86" s="264">
        <v>0</v>
      </c>
      <c r="J86" s="264">
        <v>0</v>
      </c>
      <c r="K86" s="264">
        <v>0</v>
      </c>
      <c r="L86" s="264">
        <v>0</v>
      </c>
      <c r="M86" s="264">
        <v>0</v>
      </c>
      <c r="N86" s="294">
        <v>0.93</v>
      </c>
      <c r="O86" s="266">
        <v>0</v>
      </c>
      <c r="P86" s="266">
        <v>0</v>
      </c>
      <c r="Q86" s="266">
        <v>0</v>
      </c>
      <c r="R86" s="267">
        <v>0</v>
      </c>
      <c r="S86" s="267">
        <v>0</v>
      </c>
      <c r="T86" s="267">
        <v>0</v>
      </c>
      <c r="U86" s="267">
        <v>0</v>
      </c>
      <c r="V86" s="295">
        <v>0</v>
      </c>
      <c r="W86" s="271">
        <v>0</v>
      </c>
      <c r="X86" s="271">
        <v>0</v>
      </c>
      <c r="Y86" s="271">
        <v>0</v>
      </c>
      <c r="Z86" s="271">
        <v>0</v>
      </c>
      <c r="AA86" s="268">
        <v>0</v>
      </c>
      <c r="AB86" s="268">
        <v>0</v>
      </c>
      <c r="AC86" s="295">
        <v>0</v>
      </c>
      <c r="AD86" s="272"/>
      <c r="AE86" s="274"/>
      <c r="AF86" s="223"/>
      <c r="AG86" s="223"/>
    </row>
    <row r="87" spans="1:33">
      <c r="A87" s="292" t="s">
        <v>25</v>
      </c>
      <c r="B87" s="293" t="s">
        <v>3281</v>
      </c>
      <c r="C87" s="293" t="s">
        <v>3284</v>
      </c>
      <c r="D87" s="293" t="s">
        <v>3285</v>
      </c>
      <c r="E87" s="263">
        <v>0</v>
      </c>
      <c r="F87" s="266">
        <v>0</v>
      </c>
      <c r="G87" s="266">
        <v>0</v>
      </c>
      <c r="H87" s="264">
        <v>0</v>
      </c>
      <c r="I87" s="264">
        <v>0</v>
      </c>
      <c r="J87" s="264">
        <v>0</v>
      </c>
      <c r="K87" s="264">
        <v>0</v>
      </c>
      <c r="L87" s="264">
        <v>0</v>
      </c>
      <c r="M87" s="264">
        <v>0</v>
      </c>
      <c r="N87" s="294">
        <v>0.93</v>
      </c>
      <c r="O87" s="266">
        <v>0</v>
      </c>
      <c r="P87" s="266">
        <v>0</v>
      </c>
      <c r="Q87" s="266">
        <v>0</v>
      </c>
      <c r="R87" s="267">
        <v>0</v>
      </c>
      <c r="S87" s="267">
        <v>0</v>
      </c>
      <c r="T87" s="267">
        <v>0</v>
      </c>
      <c r="U87" s="267">
        <v>0</v>
      </c>
      <c r="V87" s="295">
        <v>0</v>
      </c>
      <c r="W87" s="271">
        <v>0</v>
      </c>
      <c r="X87" s="271">
        <v>0</v>
      </c>
      <c r="Y87" s="271">
        <v>0</v>
      </c>
      <c r="Z87" s="271">
        <v>0</v>
      </c>
      <c r="AA87" s="268">
        <v>0</v>
      </c>
      <c r="AB87" s="268">
        <v>0</v>
      </c>
      <c r="AC87" s="295">
        <v>0</v>
      </c>
      <c r="AD87" s="272"/>
      <c r="AE87" s="274"/>
      <c r="AF87" s="223"/>
      <c r="AG87" s="223"/>
    </row>
    <row r="88" spans="1:33">
      <c r="A88" s="292" t="s">
        <v>25</v>
      </c>
      <c r="B88" s="293" t="s">
        <v>3281</v>
      </c>
      <c r="C88" s="293" t="s">
        <v>3286</v>
      </c>
      <c r="D88" s="293" t="s">
        <v>3287</v>
      </c>
      <c r="E88" s="263">
        <v>0</v>
      </c>
      <c r="F88" s="266">
        <v>0</v>
      </c>
      <c r="G88" s="266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94">
        <v>0.93</v>
      </c>
      <c r="O88" s="266">
        <v>0</v>
      </c>
      <c r="P88" s="266">
        <v>0</v>
      </c>
      <c r="Q88" s="266">
        <v>0</v>
      </c>
      <c r="R88" s="267">
        <v>0</v>
      </c>
      <c r="S88" s="267">
        <v>0</v>
      </c>
      <c r="T88" s="267">
        <v>0</v>
      </c>
      <c r="U88" s="267">
        <v>0</v>
      </c>
      <c r="V88" s="295">
        <v>0</v>
      </c>
      <c r="W88" s="271">
        <v>0</v>
      </c>
      <c r="X88" s="271">
        <v>0</v>
      </c>
      <c r="Y88" s="271">
        <v>0</v>
      </c>
      <c r="Z88" s="271">
        <v>0</v>
      </c>
      <c r="AA88" s="268">
        <v>0</v>
      </c>
      <c r="AB88" s="268">
        <v>0</v>
      </c>
      <c r="AC88" s="295">
        <v>0</v>
      </c>
      <c r="AD88" s="272"/>
      <c r="AE88" s="274"/>
      <c r="AF88" s="223"/>
      <c r="AG88" s="223"/>
    </row>
    <row r="89" spans="1:33">
      <c r="A89" s="292" t="s">
        <v>25</v>
      </c>
      <c r="B89" s="293" t="s">
        <v>3281</v>
      </c>
      <c r="C89" s="293" t="s">
        <v>3288</v>
      </c>
      <c r="D89" s="293" t="s">
        <v>3289</v>
      </c>
      <c r="E89" s="263">
        <v>0</v>
      </c>
      <c r="F89" s="266">
        <v>0</v>
      </c>
      <c r="G89" s="266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94">
        <v>0.93</v>
      </c>
      <c r="O89" s="266">
        <v>0</v>
      </c>
      <c r="P89" s="266">
        <v>0</v>
      </c>
      <c r="Q89" s="266">
        <v>0</v>
      </c>
      <c r="R89" s="267">
        <v>0</v>
      </c>
      <c r="S89" s="267">
        <v>0</v>
      </c>
      <c r="T89" s="267">
        <v>0</v>
      </c>
      <c r="U89" s="267">
        <v>0</v>
      </c>
      <c r="V89" s="295">
        <v>0</v>
      </c>
      <c r="W89" s="271">
        <v>0</v>
      </c>
      <c r="X89" s="271">
        <v>0</v>
      </c>
      <c r="Y89" s="271">
        <v>0</v>
      </c>
      <c r="Z89" s="271">
        <v>0</v>
      </c>
      <c r="AA89" s="268">
        <v>0</v>
      </c>
      <c r="AB89" s="268">
        <v>0</v>
      </c>
      <c r="AC89" s="295">
        <v>0</v>
      </c>
      <c r="AD89" s="272"/>
      <c r="AE89" s="274"/>
      <c r="AF89" s="223"/>
      <c r="AG89" s="223"/>
    </row>
    <row r="90" spans="1:33">
      <c r="A90" s="292" t="s">
        <v>25</v>
      </c>
      <c r="B90" s="293" t="s">
        <v>3281</v>
      </c>
      <c r="C90" s="293" t="s">
        <v>136</v>
      </c>
      <c r="D90" s="293" t="s">
        <v>137</v>
      </c>
      <c r="E90" s="263">
        <v>5749</v>
      </c>
      <c r="F90" s="266">
        <v>5501</v>
      </c>
      <c r="G90" s="266">
        <v>248</v>
      </c>
      <c r="H90" s="264">
        <v>5618</v>
      </c>
      <c r="I90" s="264">
        <v>5458</v>
      </c>
      <c r="J90" s="264">
        <v>160</v>
      </c>
      <c r="K90" s="264">
        <v>2533</v>
      </c>
      <c r="L90" s="264">
        <v>2451</v>
      </c>
      <c r="M90" s="264">
        <v>82</v>
      </c>
      <c r="N90" s="294">
        <v>0.93</v>
      </c>
      <c r="O90" s="266">
        <v>133799</v>
      </c>
      <c r="P90" s="266">
        <v>123121</v>
      </c>
      <c r="Q90" s="266">
        <v>10678</v>
      </c>
      <c r="R90" s="267">
        <v>0.920193723420952</v>
      </c>
      <c r="S90" s="267">
        <v>0.956862062967473</v>
      </c>
      <c r="T90" s="267">
        <v>0.971520113919544</v>
      </c>
      <c r="U90" s="267">
        <v>0.967627319384129</v>
      </c>
      <c r="V90" s="295">
        <v>-0.0146580509520717</v>
      </c>
      <c r="W90" s="271">
        <v>30522</v>
      </c>
      <c r="X90" s="271">
        <v>27495</v>
      </c>
      <c r="Y90" s="271">
        <v>27658</v>
      </c>
      <c r="Z90" s="271">
        <v>25362</v>
      </c>
      <c r="AA90" s="268">
        <v>0.90082563396894</v>
      </c>
      <c r="AB90" s="268">
        <v>0.916986043820956</v>
      </c>
      <c r="AC90" s="295">
        <v>-0.0161604098520155</v>
      </c>
      <c r="AD90" s="272"/>
      <c r="AE90" s="274"/>
      <c r="AF90" s="223"/>
      <c r="AG90" s="223"/>
    </row>
    <row r="91" spans="1:33">
      <c r="A91" s="292" t="s">
        <v>25</v>
      </c>
      <c r="B91" s="293" t="s">
        <v>3281</v>
      </c>
      <c r="C91" s="293" t="s">
        <v>129</v>
      </c>
      <c r="D91" s="293" t="s">
        <v>130</v>
      </c>
      <c r="E91" s="263">
        <v>12196</v>
      </c>
      <c r="F91" s="266">
        <v>11354</v>
      </c>
      <c r="G91" s="266">
        <v>842</v>
      </c>
      <c r="H91" s="264">
        <v>12095</v>
      </c>
      <c r="I91" s="264">
        <v>11572</v>
      </c>
      <c r="J91" s="264">
        <v>523</v>
      </c>
      <c r="K91" s="264">
        <v>5507</v>
      </c>
      <c r="L91" s="264">
        <v>5167</v>
      </c>
      <c r="M91" s="264">
        <v>340</v>
      </c>
      <c r="N91" s="294">
        <v>0.93</v>
      </c>
      <c r="O91" s="266">
        <v>294385</v>
      </c>
      <c r="P91" s="266">
        <v>279346</v>
      </c>
      <c r="Q91" s="266">
        <v>15039</v>
      </c>
      <c r="R91" s="267">
        <v>0.948913837321874</v>
      </c>
      <c r="S91" s="267">
        <v>0.930960970810102</v>
      </c>
      <c r="T91" s="267">
        <v>0.956758991318727</v>
      </c>
      <c r="U91" s="267">
        <v>0.938260395859815</v>
      </c>
      <c r="V91" s="295">
        <v>-0.0257980205086251</v>
      </c>
      <c r="W91" s="271">
        <v>67559</v>
      </c>
      <c r="X91" s="271">
        <v>63561</v>
      </c>
      <c r="Y91" s="271">
        <v>64024</v>
      </c>
      <c r="Z91" s="271">
        <v>60669</v>
      </c>
      <c r="AA91" s="268">
        <v>0.940822096241803</v>
      </c>
      <c r="AB91" s="268">
        <v>0.947597775834062</v>
      </c>
      <c r="AC91" s="295">
        <v>-0.00677567959225878</v>
      </c>
      <c r="AD91" s="272"/>
      <c r="AE91" s="274"/>
      <c r="AF91" s="223"/>
      <c r="AG91" s="223"/>
    </row>
    <row r="92" spans="1:33">
      <c r="A92" s="292" t="s">
        <v>25</v>
      </c>
      <c r="B92" s="293" t="s">
        <v>3281</v>
      </c>
      <c r="C92" s="293" t="s">
        <v>140</v>
      </c>
      <c r="D92" s="293" t="s">
        <v>141</v>
      </c>
      <c r="E92" s="263">
        <v>19307</v>
      </c>
      <c r="F92" s="266">
        <v>18341</v>
      </c>
      <c r="G92" s="266">
        <v>966</v>
      </c>
      <c r="H92" s="264">
        <v>19055</v>
      </c>
      <c r="I92" s="264">
        <v>18486</v>
      </c>
      <c r="J92" s="264">
        <v>569</v>
      </c>
      <c r="K92" s="264">
        <v>8964</v>
      </c>
      <c r="L92" s="264">
        <v>8711</v>
      </c>
      <c r="M92" s="264">
        <v>253</v>
      </c>
      <c r="N92" s="294">
        <v>0.93</v>
      </c>
      <c r="O92" s="266">
        <v>451850</v>
      </c>
      <c r="P92" s="266">
        <v>435926</v>
      </c>
      <c r="Q92" s="266">
        <v>15924</v>
      </c>
      <c r="R92" s="267">
        <v>0.964758216222198</v>
      </c>
      <c r="S92" s="267">
        <v>0.949966333454188</v>
      </c>
      <c r="T92" s="267">
        <v>0.970139071109945</v>
      </c>
      <c r="U92" s="267">
        <v>0.97177599286033</v>
      </c>
      <c r="V92" s="295">
        <v>-0.0201727376557573</v>
      </c>
      <c r="W92" s="271">
        <v>105087</v>
      </c>
      <c r="X92" s="271">
        <v>100904</v>
      </c>
      <c r="Y92" s="271">
        <v>97456</v>
      </c>
      <c r="Z92" s="271">
        <v>94126</v>
      </c>
      <c r="AA92" s="268">
        <v>0.960194886141959</v>
      </c>
      <c r="AB92" s="268">
        <v>0.965830733869644</v>
      </c>
      <c r="AC92" s="295">
        <v>-0.00563584772768511</v>
      </c>
      <c r="AD92" s="272"/>
      <c r="AE92" s="274"/>
      <c r="AF92" s="223"/>
      <c r="AG92" s="223"/>
    </row>
    <row r="93" spans="1:33">
      <c r="A93" s="292" t="s">
        <v>25</v>
      </c>
      <c r="B93" s="293" t="s">
        <v>3281</v>
      </c>
      <c r="C93" s="293" t="s">
        <v>131</v>
      </c>
      <c r="D93" s="293" t="s">
        <v>132</v>
      </c>
      <c r="E93" s="263">
        <v>12062</v>
      </c>
      <c r="F93" s="266">
        <v>10798</v>
      </c>
      <c r="G93" s="266">
        <v>1264</v>
      </c>
      <c r="H93" s="264">
        <v>11597</v>
      </c>
      <c r="I93" s="264">
        <v>11235</v>
      </c>
      <c r="J93" s="264">
        <v>362</v>
      </c>
      <c r="K93" s="264">
        <v>6017</v>
      </c>
      <c r="L93" s="264">
        <v>5882</v>
      </c>
      <c r="M93" s="264">
        <v>135</v>
      </c>
      <c r="N93" s="294">
        <v>0.93</v>
      </c>
      <c r="O93" s="266">
        <v>289763</v>
      </c>
      <c r="P93" s="266">
        <v>279252</v>
      </c>
      <c r="Q93" s="266">
        <v>10511</v>
      </c>
      <c r="R93" s="267">
        <v>0.963725527413783</v>
      </c>
      <c r="S93" s="267">
        <v>0.89520809152711</v>
      </c>
      <c r="T93" s="267">
        <v>0.968785030611365</v>
      </c>
      <c r="U93" s="267">
        <v>0.977563569885325</v>
      </c>
      <c r="V93" s="295">
        <v>-0.0735769390842551</v>
      </c>
      <c r="W93" s="271">
        <v>65199</v>
      </c>
      <c r="X93" s="271">
        <v>62474</v>
      </c>
      <c r="Y93" s="271">
        <v>61744</v>
      </c>
      <c r="Z93" s="271">
        <v>59880</v>
      </c>
      <c r="AA93" s="268">
        <v>0.958204880442952</v>
      </c>
      <c r="AB93" s="268">
        <v>0.969810831821715</v>
      </c>
      <c r="AC93" s="295">
        <v>-0.0116059513787639</v>
      </c>
      <c r="AD93" s="272"/>
      <c r="AE93" s="274"/>
      <c r="AF93" s="223"/>
      <c r="AG93" s="223"/>
    </row>
    <row r="94" spans="1:33">
      <c r="A94" s="292" t="s">
        <v>25</v>
      </c>
      <c r="B94" s="293" t="s">
        <v>3281</v>
      </c>
      <c r="C94" s="293" t="s">
        <v>138</v>
      </c>
      <c r="D94" s="293" t="s">
        <v>139</v>
      </c>
      <c r="E94" s="263">
        <v>8591</v>
      </c>
      <c r="F94" s="266">
        <v>8122</v>
      </c>
      <c r="G94" s="266">
        <v>469</v>
      </c>
      <c r="H94" s="264">
        <v>11172</v>
      </c>
      <c r="I94" s="264">
        <v>10699</v>
      </c>
      <c r="J94" s="264">
        <v>473</v>
      </c>
      <c r="K94" s="264">
        <v>5304</v>
      </c>
      <c r="L94" s="264">
        <v>4981</v>
      </c>
      <c r="M94" s="264">
        <v>323</v>
      </c>
      <c r="N94" s="294">
        <v>0.93</v>
      </c>
      <c r="O94" s="266">
        <v>268942</v>
      </c>
      <c r="P94" s="266">
        <v>257672</v>
      </c>
      <c r="Q94" s="266">
        <v>11270</v>
      </c>
      <c r="R94" s="267">
        <v>0.958095053952153</v>
      </c>
      <c r="S94" s="267">
        <v>0.945407985100687</v>
      </c>
      <c r="T94" s="267">
        <v>0.95766201217329</v>
      </c>
      <c r="U94" s="267">
        <v>0.939102564102564</v>
      </c>
      <c r="V94" s="295">
        <v>-0.0122540270726036</v>
      </c>
      <c r="W94" s="271">
        <v>60657</v>
      </c>
      <c r="X94" s="271">
        <v>57819</v>
      </c>
      <c r="Y94" s="271">
        <v>57198</v>
      </c>
      <c r="Z94" s="271">
        <v>54783</v>
      </c>
      <c r="AA94" s="268">
        <v>0.953212325040803</v>
      </c>
      <c r="AB94" s="268">
        <v>0.957778243994545</v>
      </c>
      <c r="AC94" s="295">
        <v>-0.00456591895374203</v>
      </c>
      <c r="AD94" s="272"/>
      <c r="AE94" s="274"/>
      <c r="AF94" s="223"/>
      <c r="AG94" s="223"/>
    </row>
    <row r="95" spans="1:33">
      <c r="A95" s="292" t="s">
        <v>25</v>
      </c>
      <c r="B95" s="293" t="s">
        <v>3281</v>
      </c>
      <c r="C95" s="293" t="s">
        <v>133</v>
      </c>
      <c r="D95" s="293" t="s">
        <v>134</v>
      </c>
      <c r="E95" s="263">
        <v>13056</v>
      </c>
      <c r="F95" s="266">
        <v>12552</v>
      </c>
      <c r="G95" s="266">
        <v>504</v>
      </c>
      <c r="H95" s="264">
        <v>13395</v>
      </c>
      <c r="I95" s="264">
        <v>12920</v>
      </c>
      <c r="J95" s="264">
        <v>475</v>
      </c>
      <c r="K95" s="264">
        <v>6896</v>
      </c>
      <c r="L95" s="264">
        <v>6712</v>
      </c>
      <c r="M95" s="264">
        <v>184</v>
      </c>
      <c r="N95" s="294">
        <v>0.93</v>
      </c>
      <c r="O95" s="266">
        <v>318377</v>
      </c>
      <c r="P95" s="266">
        <v>309694</v>
      </c>
      <c r="Q95" s="266">
        <v>8683</v>
      </c>
      <c r="R95" s="267">
        <v>0.972727301281186</v>
      </c>
      <c r="S95" s="267">
        <v>0.961397058823529</v>
      </c>
      <c r="T95" s="267">
        <v>0.964539007092199</v>
      </c>
      <c r="U95" s="267">
        <v>0.973317865429234</v>
      </c>
      <c r="V95" s="295">
        <v>-0.00314194826866909</v>
      </c>
      <c r="W95" s="271">
        <v>73181</v>
      </c>
      <c r="X95" s="271">
        <v>71036</v>
      </c>
      <c r="Y95" s="271">
        <v>69402</v>
      </c>
      <c r="Z95" s="271">
        <v>67851</v>
      </c>
      <c r="AA95" s="268">
        <v>0.970689113294434</v>
      </c>
      <c r="AB95" s="268">
        <v>0.977651940866258</v>
      </c>
      <c r="AC95" s="295">
        <v>-0.0069628275718232</v>
      </c>
      <c r="AD95" s="272"/>
      <c r="AE95" s="274"/>
      <c r="AF95" s="223"/>
      <c r="AG95" s="223"/>
    </row>
    <row r="96" spans="1:33">
      <c r="A96" s="292" t="s">
        <v>25</v>
      </c>
      <c r="B96" s="293" t="s">
        <v>3290</v>
      </c>
      <c r="C96" s="293" t="s">
        <v>3291</v>
      </c>
      <c r="D96" s="293" t="s">
        <v>3292</v>
      </c>
      <c r="E96" s="263">
        <v>0</v>
      </c>
      <c r="F96" s="266">
        <v>0</v>
      </c>
      <c r="G96" s="266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94">
        <v>0.93</v>
      </c>
      <c r="O96" s="266">
        <v>0</v>
      </c>
      <c r="P96" s="266">
        <v>0</v>
      </c>
      <c r="Q96" s="266">
        <v>0</v>
      </c>
      <c r="R96" s="267">
        <v>0</v>
      </c>
      <c r="S96" s="267">
        <v>0</v>
      </c>
      <c r="T96" s="267">
        <v>0</v>
      </c>
      <c r="U96" s="267">
        <v>0</v>
      </c>
      <c r="V96" s="295">
        <v>0</v>
      </c>
      <c r="W96" s="271">
        <v>0</v>
      </c>
      <c r="X96" s="271">
        <v>0</v>
      </c>
      <c r="Y96" s="271">
        <v>0</v>
      </c>
      <c r="Z96" s="271">
        <v>0</v>
      </c>
      <c r="AA96" s="268">
        <v>0</v>
      </c>
      <c r="AB96" s="268">
        <v>0</v>
      </c>
      <c r="AC96" s="295">
        <v>0</v>
      </c>
      <c r="AD96" s="272"/>
      <c r="AE96" s="274"/>
      <c r="AF96" s="223"/>
      <c r="AG96" s="223"/>
    </row>
    <row r="97" spans="1:33">
      <c r="A97" s="292" t="s">
        <v>25</v>
      </c>
      <c r="B97" s="293" t="s">
        <v>3290</v>
      </c>
      <c r="C97" s="293" t="s">
        <v>3293</v>
      </c>
      <c r="D97" s="293" t="s">
        <v>3294</v>
      </c>
      <c r="E97" s="263">
        <v>0</v>
      </c>
      <c r="F97" s="266">
        <v>0</v>
      </c>
      <c r="G97" s="266">
        <v>0</v>
      </c>
      <c r="H97" s="264">
        <v>0</v>
      </c>
      <c r="I97" s="264">
        <v>0</v>
      </c>
      <c r="J97" s="264">
        <v>0</v>
      </c>
      <c r="K97" s="264">
        <v>0</v>
      </c>
      <c r="L97" s="264">
        <v>0</v>
      </c>
      <c r="M97" s="264">
        <v>0</v>
      </c>
      <c r="N97" s="294">
        <v>0.93</v>
      </c>
      <c r="O97" s="266">
        <v>0</v>
      </c>
      <c r="P97" s="266">
        <v>0</v>
      </c>
      <c r="Q97" s="266">
        <v>0</v>
      </c>
      <c r="R97" s="267">
        <v>0</v>
      </c>
      <c r="S97" s="267">
        <v>0</v>
      </c>
      <c r="T97" s="267">
        <v>0</v>
      </c>
      <c r="U97" s="267">
        <v>0</v>
      </c>
      <c r="V97" s="295">
        <v>0</v>
      </c>
      <c r="W97" s="271">
        <v>0</v>
      </c>
      <c r="X97" s="271">
        <v>0</v>
      </c>
      <c r="Y97" s="271">
        <v>0</v>
      </c>
      <c r="Z97" s="271">
        <v>0</v>
      </c>
      <c r="AA97" s="268">
        <v>0</v>
      </c>
      <c r="AB97" s="268">
        <v>0</v>
      </c>
      <c r="AC97" s="295">
        <v>0</v>
      </c>
      <c r="AD97" s="272"/>
      <c r="AE97" s="274"/>
      <c r="AF97" s="223"/>
      <c r="AG97" s="223"/>
    </row>
    <row r="98" spans="1:33">
      <c r="A98" s="292" t="s">
        <v>25</v>
      </c>
      <c r="B98" s="293" t="s">
        <v>3290</v>
      </c>
      <c r="C98" s="293" t="s">
        <v>3295</v>
      </c>
      <c r="D98" s="293" t="s">
        <v>3296</v>
      </c>
      <c r="E98" s="263">
        <v>0</v>
      </c>
      <c r="F98" s="266">
        <v>0</v>
      </c>
      <c r="G98" s="266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94">
        <v>0.93</v>
      </c>
      <c r="O98" s="266">
        <v>0</v>
      </c>
      <c r="P98" s="266">
        <v>0</v>
      </c>
      <c r="Q98" s="266">
        <v>0</v>
      </c>
      <c r="R98" s="267">
        <v>0</v>
      </c>
      <c r="S98" s="267">
        <v>0</v>
      </c>
      <c r="T98" s="267">
        <v>0</v>
      </c>
      <c r="U98" s="267">
        <v>0</v>
      </c>
      <c r="V98" s="295">
        <v>0</v>
      </c>
      <c r="W98" s="271">
        <v>0</v>
      </c>
      <c r="X98" s="271">
        <v>0</v>
      </c>
      <c r="Y98" s="271">
        <v>0</v>
      </c>
      <c r="Z98" s="271">
        <v>0</v>
      </c>
      <c r="AA98" s="268">
        <v>0</v>
      </c>
      <c r="AB98" s="268">
        <v>0</v>
      </c>
      <c r="AC98" s="295">
        <v>0</v>
      </c>
      <c r="AD98" s="272"/>
      <c r="AE98" s="274"/>
      <c r="AF98" s="223"/>
      <c r="AG98" s="223"/>
    </row>
    <row r="99" spans="1:33">
      <c r="A99" s="292" t="s">
        <v>25</v>
      </c>
      <c r="B99" s="293" t="s">
        <v>3290</v>
      </c>
      <c r="C99" s="293" t="s">
        <v>3297</v>
      </c>
      <c r="D99" s="293" t="s">
        <v>3298</v>
      </c>
      <c r="E99" s="263">
        <v>0</v>
      </c>
      <c r="F99" s="266">
        <v>0</v>
      </c>
      <c r="G99" s="266">
        <v>0</v>
      </c>
      <c r="H99" s="264">
        <v>0</v>
      </c>
      <c r="I99" s="264">
        <v>0</v>
      </c>
      <c r="J99" s="264">
        <v>0</v>
      </c>
      <c r="K99" s="264">
        <v>0</v>
      </c>
      <c r="L99" s="264">
        <v>0</v>
      </c>
      <c r="M99" s="264">
        <v>0</v>
      </c>
      <c r="N99" s="294">
        <v>0.93</v>
      </c>
      <c r="O99" s="266">
        <v>0</v>
      </c>
      <c r="P99" s="266">
        <v>0</v>
      </c>
      <c r="Q99" s="266">
        <v>0</v>
      </c>
      <c r="R99" s="267">
        <v>0</v>
      </c>
      <c r="S99" s="267">
        <v>0</v>
      </c>
      <c r="T99" s="267">
        <v>0</v>
      </c>
      <c r="U99" s="267">
        <v>0</v>
      </c>
      <c r="V99" s="295">
        <v>0</v>
      </c>
      <c r="W99" s="271">
        <v>0</v>
      </c>
      <c r="X99" s="271">
        <v>0</v>
      </c>
      <c r="Y99" s="271">
        <v>0</v>
      </c>
      <c r="Z99" s="271">
        <v>0</v>
      </c>
      <c r="AA99" s="268">
        <v>0</v>
      </c>
      <c r="AB99" s="268">
        <v>0</v>
      </c>
      <c r="AC99" s="295">
        <v>0</v>
      </c>
      <c r="AD99" s="272"/>
      <c r="AE99" s="274"/>
      <c r="AF99" s="223"/>
      <c r="AG99" s="223"/>
    </row>
    <row r="100" spans="1:33">
      <c r="A100" s="292" t="s">
        <v>25</v>
      </c>
      <c r="B100" s="293" t="s">
        <v>3290</v>
      </c>
      <c r="C100" s="293" t="s">
        <v>146</v>
      </c>
      <c r="D100" s="293" t="s">
        <v>147</v>
      </c>
      <c r="E100" s="263">
        <v>0</v>
      </c>
      <c r="F100" s="266">
        <v>0</v>
      </c>
      <c r="G100" s="266">
        <v>0</v>
      </c>
      <c r="H100" s="264">
        <v>0</v>
      </c>
      <c r="I100" s="264">
        <v>0</v>
      </c>
      <c r="J100" s="264">
        <v>0</v>
      </c>
      <c r="K100" s="264">
        <v>0</v>
      </c>
      <c r="L100" s="264">
        <v>0</v>
      </c>
      <c r="M100" s="264">
        <v>0</v>
      </c>
      <c r="N100" s="294">
        <v>0.93</v>
      </c>
      <c r="O100" s="266">
        <v>0</v>
      </c>
      <c r="P100" s="266">
        <v>0</v>
      </c>
      <c r="Q100" s="266">
        <v>0</v>
      </c>
      <c r="R100" s="267">
        <v>0</v>
      </c>
      <c r="S100" s="267">
        <v>0</v>
      </c>
      <c r="T100" s="267">
        <v>0</v>
      </c>
      <c r="U100" s="267">
        <v>0</v>
      </c>
      <c r="V100" s="295">
        <v>0</v>
      </c>
      <c r="W100" s="271">
        <v>0</v>
      </c>
      <c r="X100" s="271">
        <v>0</v>
      </c>
      <c r="Y100" s="271">
        <v>0</v>
      </c>
      <c r="Z100" s="271">
        <v>0</v>
      </c>
      <c r="AA100" s="268">
        <v>0</v>
      </c>
      <c r="AB100" s="268">
        <v>0</v>
      </c>
      <c r="AC100" s="295">
        <v>0</v>
      </c>
      <c r="AD100" s="272"/>
      <c r="AE100" s="274"/>
      <c r="AF100" s="223"/>
      <c r="AG100" s="223"/>
    </row>
    <row r="101" spans="1:33">
      <c r="A101" s="292" t="s">
        <v>25</v>
      </c>
      <c r="B101" s="293" t="s">
        <v>3290</v>
      </c>
      <c r="C101" s="293" t="s">
        <v>142</v>
      </c>
      <c r="D101" s="293" t="s">
        <v>143</v>
      </c>
      <c r="E101" s="263">
        <v>9837</v>
      </c>
      <c r="F101" s="266">
        <v>9285</v>
      </c>
      <c r="G101" s="266">
        <v>552</v>
      </c>
      <c r="H101" s="264">
        <v>9388</v>
      </c>
      <c r="I101" s="264">
        <v>8968</v>
      </c>
      <c r="J101" s="264">
        <v>420</v>
      </c>
      <c r="K101" s="264">
        <v>4162</v>
      </c>
      <c r="L101" s="264">
        <v>4016</v>
      </c>
      <c r="M101" s="264">
        <v>146</v>
      </c>
      <c r="N101" s="294">
        <v>0.93</v>
      </c>
      <c r="O101" s="266">
        <v>243631</v>
      </c>
      <c r="P101" s="266">
        <v>225589</v>
      </c>
      <c r="Q101" s="266">
        <v>18042</v>
      </c>
      <c r="R101" s="267">
        <v>0.925945384618542</v>
      </c>
      <c r="S101" s="267">
        <v>0.943885330893565</v>
      </c>
      <c r="T101" s="267">
        <v>0.955262036642522</v>
      </c>
      <c r="U101" s="267">
        <v>0.96492071119654</v>
      </c>
      <c r="V101" s="295">
        <v>-0.0113767057489573</v>
      </c>
      <c r="W101" s="271">
        <v>53154</v>
      </c>
      <c r="X101" s="271">
        <v>48891</v>
      </c>
      <c r="Y101" s="271">
        <v>49854</v>
      </c>
      <c r="Z101" s="271">
        <v>46027</v>
      </c>
      <c r="AA101" s="268">
        <v>0.919799074387628</v>
      </c>
      <c r="AB101" s="268">
        <v>0.92323584867814</v>
      </c>
      <c r="AC101" s="295">
        <v>-0.0034367742905117</v>
      </c>
      <c r="AD101" s="272"/>
      <c r="AE101" s="274"/>
      <c r="AF101" s="223"/>
      <c r="AG101" s="223"/>
    </row>
    <row r="102" spans="1:33">
      <c r="A102" s="292" t="s">
        <v>25</v>
      </c>
      <c r="B102" s="293" t="s">
        <v>3290</v>
      </c>
      <c r="C102" s="293" t="s">
        <v>150</v>
      </c>
      <c r="D102" s="293" t="s">
        <v>151</v>
      </c>
      <c r="E102" s="263">
        <v>12872</v>
      </c>
      <c r="F102" s="266">
        <v>12272</v>
      </c>
      <c r="G102" s="266">
        <v>600</v>
      </c>
      <c r="H102" s="264">
        <v>12966</v>
      </c>
      <c r="I102" s="264">
        <v>12371</v>
      </c>
      <c r="J102" s="264">
        <v>595</v>
      </c>
      <c r="K102" s="264">
        <v>6176</v>
      </c>
      <c r="L102" s="264">
        <v>5955</v>
      </c>
      <c r="M102" s="264">
        <v>221</v>
      </c>
      <c r="N102" s="294">
        <v>0.93</v>
      </c>
      <c r="O102" s="266">
        <v>323462</v>
      </c>
      <c r="P102" s="266">
        <v>306976</v>
      </c>
      <c r="Q102" s="266">
        <v>16486</v>
      </c>
      <c r="R102" s="267">
        <v>0.949032652985513</v>
      </c>
      <c r="S102" s="267">
        <v>0.953387197016781</v>
      </c>
      <c r="T102" s="267">
        <v>0.954110751195434</v>
      </c>
      <c r="U102" s="267">
        <v>0.964216321243523</v>
      </c>
      <c r="V102" s="295">
        <v>-0.000723554178653552</v>
      </c>
      <c r="W102" s="271">
        <v>72263</v>
      </c>
      <c r="X102" s="271">
        <v>68422</v>
      </c>
      <c r="Y102" s="271">
        <v>68115</v>
      </c>
      <c r="Z102" s="271">
        <v>64672</v>
      </c>
      <c r="AA102" s="268">
        <v>0.946846934115661</v>
      </c>
      <c r="AB102" s="268">
        <v>0.949453130734787</v>
      </c>
      <c r="AC102" s="295">
        <v>-0.00260619661912587</v>
      </c>
      <c r="AD102" s="272"/>
      <c r="AE102" s="274"/>
      <c r="AF102" s="223"/>
      <c r="AG102" s="223"/>
    </row>
    <row r="103" spans="1:33">
      <c r="A103" s="292" t="s">
        <v>25</v>
      </c>
      <c r="B103" s="293" t="s">
        <v>3290</v>
      </c>
      <c r="C103" s="293" t="s">
        <v>148</v>
      </c>
      <c r="D103" s="293" t="s">
        <v>149</v>
      </c>
      <c r="E103" s="263">
        <v>13511</v>
      </c>
      <c r="F103" s="266">
        <v>12829</v>
      </c>
      <c r="G103" s="266">
        <v>682</v>
      </c>
      <c r="H103" s="264">
        <v>14345</v>
      </c>
      <c r="I103" s="264">
        <v>13591</v>
      </c>
      <c r="J103" s="264">
        <v>754</v>
      </c>
      <c r="K103" s="264">
        <v>6029</v>
      </c>
      <c r="L103" s="264">
        <v>5711</v>
      </c>
      <c r="M103" s="264">
        <v>318</v>
      </c>
      <c r="N103" s="294">
        <v>0.93</v>
      </c>
      <c r="O103" s="266">
        <v>333823</v>
      </c>
      <c r="P103" s="266">
        <v>317403</v>
      </c>
      <c r="Q103" s="266">
        <v>16420</v>
      </c>
      <c r="R103" s="267">
        <v>0.950812256794768</v>
      </c>
      <c r="S103" s="267">
        <v>0.949522611205684</v>
      </c>
      <c r="T103" s="267">
        <v>0.947438131753224</v>
      </c>
      <c r="U103" s="267">
        <v>0.947254934483331</v>
      </c>
      <c r="V103" s="295">
        <v>0.00208447945246015</v>
      </c>
      <c r="W103" s="271">
        <v>76758</v>
      </c>
      <c r="X103" s="271">
        <v>72430</v>
      </c>
      <c r="Y103" s="271">
        <v>70456</v>
      </c>
      <c r="Z103" s="271">
        <v>66918</v>
      </c>
      <c r="AA103" s="268">
        <v>0.943614997785247</v>
      </c>
      <c r="AB103" s="268">
        <v>0.949784262518451</v>
      </c>
      <c r="AC103" s="295">
        <v>-0.00616926473320412</v>
      </c>
      <c r="AD103" s="272"/>
      <c r="AE103" s="274"/>
      <c r="AF103" s="223"/>
      <c r="AG103" s="223"/>
    </row>
    <row r="104" spans="1:33">
      <c r="A104" s="292" t="s">
        <v>25</v>
      </c>
      <c r="B104" s="293" t="s">
        <v>3290</v>
      </c>
      <c r="C104" s="293" t="s">
        <v>144</v>
      </c>
      <c r="D104" s="293" t="s">
        <v>145</v>
      </c>
      <c r="E104" s="263">
        <v>10445</v>
      </c>
      <c r="F104" s="266">
        <v>9752</v>
      </c>
      <c r="G104" s="266">
        <v>693</v>
      </c>
      <c r="H104" s="264">
        <v>10766</v>
      </c>
      <c r="I104" s="264">
        <v>10429</v>
      </c>
      <c r="J104" s="264">
        <v>337</v>
      </c>
      <c r="K104" s="264">
        <v>6948</v>
      </c>
      <c r="L104" s="264">
        <v>6811</v>
      </c>
      <c r="M104" s="264">
        <v>137</v>
      </c>
      <c r="N104" s="294">
        <v>0.93</v>
      </c>
      <c r="O104" s="266">
        <v>226918</v>
      </c>
      <c r="P104" s="266">
        <v>221486</v>
      </c>
      <c r="Q104" s="266">
        <v>5432</v>
      </c>
      <c r="R104" s="267">
        <v>0.976061837315682</v>
      </c>
      <c r="S104" s="267">
        <v>0.933652465294399</v>
      </c>
      <c r="T104" s="267">
        <v>0.968697752182798</v>
      </c>
      <c r="U104" s="267">
        <v>0.98028209556707</v>
      </c>
      <c r="V104" s="295">
        <v>-0.0350452868883985</v>
      </c>
      <c r="W104" s="271">
        <v>63789</v>
      </c>
      <c r="X104" s="271">
        <v>61662</v>
      </c>
      <c r="Y104" s="271">
        <v>57048</v>
      </c>
      <c r="Z104" s="271">
        <v>55982</v>
      </c>
      <c r="AA104" s="268">
        <v>0.966655692987819</v>
      </c>
      <c r="AB104" s="268">
        <v>0.981313981208807</v>
      </c>
      <c r="AC104" s="295">
        <v>-0.0146582882209875</v>
      </c>
      <c r="AD104" s="272"/>
      <c r="AE104" s="274"/>
      <c r="AF104" s="223"/>
      <c r="AG104" s="223"/>
    </row>
    <row r="105" spans="1:33">
      <c r="A105" s="292" t="s">
        <v>25</v>
      </c>
      <c r="B105" s="293" t="s">
        <v>3290</v>
      </c>
      <c r="C105" s="293" t="s">
        <v>184</v>
      </c>
      <c r="D105" s="293" t="s">
        <v>185</v>
      </c>
      <c r="E105" s="263">
        <v>9939</v>
      </c>
      <c r="F105" s="266">
        <v>9392</v>
      </c>
      <c r="G105" s="266">
        <v>547</v>
      </c>
      <c r="H105" s="264">
        <v>9379</v>
      </c>
      <c r="I105" s="264">
        <v>8935</v>
      </c>
      <c r="J105" s="264">
        <v>444</v>
      </c>
      <c r="K105" s="264">
        <v>4326</v>
      </c>
      <c r="L105" s="264">
        <v>4114</v>
      </c>
      <c r="M105" s="264">
        <v>212</v>
      </c>
      <c r="N105" s="294">
        <v>0.93</v>
      </c>
      <c r="O105" s="266">
        <v>246820</v>
      </c>
      <c r="P105" s="266">
        <v>235352</v>
      </c>
      <c r="Q105" s="266">
        <v>11468</v>
      </c>
      <c r="R105" s="267">
        <v>0.953536990519407</v>
      </c>
      <c r="S105" s="267">
        <v>0.944964282120938</v>
      </c>
      <c r="T105" s="267">
        <v>0.952660198315385</v>
      </c>
      <c r="U105" s="267">
        <v>0.950993989828941</v>
      </c>
      <c r="V105" s="295">
        <v>-0.00769591619444765</v>
      </c>
      <c r="W105" s="271">
        <v>54583</v>
      </c>
      <c r="X105" s="271">
        <v>52051</v>
      </c>
      <c r="Y105" s="271">
        <v>51608</v>
      </c>
      <c r="Z105" s="271">
        <v>49444</v>
      </c>
      <c r="AA105" s="268">
        <v>0.953611930454537</v>
      </c>
      <c r="AB105" s="268">
        <v>0.958068516509068</v>
      </c>
      <c r="AC105" s="295">
        <v>-0.00445658605453114</v>
      </c>
      <c r="AD105" s="272"/>
      <c r="AE105" s="274"/>
      <c r="AF105" s="223"/>
      <c r="AG105" s="223"/>
    </row>
    <row r="106" spans="1:33">
      <c r="A106" s="292" t="s">
        <v>25</v>
      </c>
      <c r="B106" s="293" t="s">
        <v>3290</v>
      </c>
      <c r="C106" s="293" t="s">
        <v>152</v>
      </c>
      <c r="D106" s="293" t="s">
        <v>153</v>
      </c>
      <c r="E106" s="263">
        <v>23435</v>
      </c>
      <c r="F106" s="266">
        <v>22189</v>
      </c>
      <c r="G106" s="266">
        <v>1246</v>
      </c>
      <c r="H106" s="264">
        <v>22885</v>
      </c>
      <c r="I106" s="264">
        <v>21941</v>
      </c>
      <c r="J106" s="264">
        <v>944</v>
      </c>
      <c r="K106" s="264">
        <v>13016</v>
      </c>
      <c r="L106" s="264">
        <v>12590</v>
      </c>
      <c r="M106" s="264">
        <v>426</v>
      </c>
      <c r="N106" s="294">
        <v>0.93</v>
      </c>
      <c r="O106" s="266">
        <v>489829</v>
      </c>
      <c r="P106" s="266">
        <v>470963</v>
      </c>
      <c r="Q106" s="266">
        <v>18866</v>
      </c>
      <c r="R106" s="267">
        <v>0.961484518066509</v>
      </c>
      <c r="S106" s="267">
        <v>0.946831662043951</v>
      </c>
      <c r="T106" s="267">
        <v>0.958750273104654</v>
      </c>
      <c r="U106" s="267">
        <v>0.967271051014136</v>
      </c>
      <c r="V106" s="295">
        <v>-0.0119186110607024</v>
      </c>
      <c r="W106" s="271">
        <v>132064</v>
      </c>
      <c r="X106" s="271">
        <v>126859</v>
      </c>
      <c r="Y106" s="271">
        <v>114417</v>
      </c>
      <c r="Z106" s="271">
        <v>110426</v>
      </c>
      <c r="AA106" s="268">
        <v>0.960587291010419</v>
      </c>
      <c r="AB106" s="268">
        <v>0.965118819755805</v>
      </c>
      <c r="AC106" s="295">
        <v>-0.00453152874538632</v>
      </c>
      <c r="AD106" s="272"/>
      <c r="AE106" s="274"/>
      <c r="AF106" s="223"/>
      <c r="AG106" s="223"/>
    </row>
    <row r="107" spans="1:33">
      <c r="A107" s="292" t="s">
        <v>25</v>
      </c>
      <c r="B107" s="293" t="s">
        <v>3290</v>
      </c>
      <c r="C107" s="293" t="s">
        <v>154</v>
      </c>
      <c r="D107" s="293" t="s">
        <v>155</v>
      </c>
      <c r="E107" s="263">
        <v>12580</v>
      </c>
      <c r="F107" s="266">
        <v>12158</v>
      </c>
      <c r="G107" s="266">
        <v>422</v>
      </c>
      <c r="H107" s="264">
        <v>13607</v>
      </c>
      <c r="I107" s="264">
        <v>13309</v>
      </c>
      <c r="J107" s="264">
        <v>298</v>
      </c>
      <c r="K107" s="264">
        <v>7809</v>
      </c>
      <c r="L107" s="264">
        <v>7682</v>
      </c>
      <c r="M107" s="264">
        <v>127</v>
      </c>
      <c r="N107" s="294">
        <v>0.93</v>
      </c>
      <c r="O107" s="266">
        <v>267729</v>
      </c>
      <c r="P107" s="266">
        <v>260730</v>
      </c>
      <c r="Q107" s="266">
        <v>6999</v>
      </c>
      <c r="R107" s="267">
        <v>0.973857893616306</v>
      </c>
      <c r="S107" s="267">
        <v>0.966454689984102</v>
      </c>
      <c r="T107" s="267">
        <v>0.978099507606379</v>
      </c>
      <c r="U107" s="267">
        <v>0.983736714047893</v>
      </c>
      <c r="V107" s="295">
        <v>-0.0116448176222773</v>
      </c>
      <c r="W107" s="271">
        <v>73631</v>
      </c>
      <c r="X107" s="271">
        <v>71870</v>
      </c>
      <c r="Y107" s="271">
        <v>65110</v>
      </c>
      <c r="Z107" s="271">
        <v>63604</v>
      </c>
      <c r="AA107" s="268">
        <v>0.976083443114992</v>
      </c>
      <c r="AB107" s="268">
        <v>0.976869912455844</v>
      </c>
      <c r="AC107" s="295">
        <v>-0.000786469340851692</v>
      </c>
      <c r="AD107" s="272"/>
      <c r="AE107" s="274"/>
      <c r="AF107" s="223"/>
      <c r="AG107" s="223"/>
    </row>
    <row r="108" spans="1:33">
      <c r="A108" s="292" t="s">
        <v>25</v>
      </c>
      <c r="B108" s="293" t="s">
        <v>3299</v>
      </c>
      <c r="C108" s="293" t="s">
        <v>3300</v>
      </c>
      <c r="D108" s="293" t="s">
        <v>3301</v>
      </c>
      <c r="E108" s="263">
        <v>0</v>
      </c>
      <c r="F108" s="266">
        <v>0</v>
      </c>
      <c r="G108" s="266">
        <v>0</v>
      </c>
      <c r="H108" s="264">
        <v>0</v>
      </c>
      <c r="I108" s="264">
        <v>0</v>
      </c>
      <c r="J108" s="264">
        <v>0</v>
      </c>
      <c r="K108" s="264">
        <v>0</v>
      </c>
      <c r="L108" s="264">
        <v>0</v>
      </c>
      <c r="M108" s="264">
        <v>0</v>
      </c>
      <c r="N108" s="294">
        <v>0.93</v>
      </c>
      <c r="O108" s="266">
        <v>0</v>
      </c>
      <c r="P108" s="266">
        <v>0</v>
      </c>
      <c r="Q108" s="266">
        <v>0</v>
      </c>
      <c r="R108" s="267">
        <v>0</v>
      </c>
      <c r="S108" s="267">
        <v>0</v>
      </c>
      <c r="T108" s="267">
        <v>0</v>
      </c>
      <c r="U108" s="267">
        <v>0</v>
      </c>
      <c r="V108" s="295">
        <v>0</v>
      </c>
      <c r="W108" s="271">
        <v>0</v>
      </c>
      <c r="X108" s="271">
        <v>0</v>
      </c>
      <c r="Y108" s="271">
        <v>0</v>
      </c>
      <c r="Z108" s="271">
        <v>0</v>
      </c>
      <c r="AA108" s="268">
        <v>0</v>
      </c>
      <c r="AB108" s="268">
        <v>0</v>
      </c>
      <c r="AC108" s="295">
        <v>0</v>
      </c>
      <c r="AD108" s="272"/>
      <c r="AE108" s="274"/>
      <c r="AF108" s="223"/>
      <c r="AG108" s="223"/>
    </row>
    <row r="109" spans="1:33">
      <c r="A109" s="292" t="s">
        <v>25</v>
      </c>
      <c r="B109" s="293" t="s">
        <v>3299</v>
      </c>
      <c r="C109" s="293" t="s">
        <v>3302</v>
      </c>
      <c r="D109" s="293" t="s">
        <v>3303</v>
      </c>
      <c r="E109" s="263">
        <v>0</v>
      </c>
      <c r="F109" s="266">
        <v>0</v>
      </c>
      <c r="G109" s="266">
        <v>0</v>
      </c>
      <c r="H109" s="264">
        <v>0</v>
      </c>
      <c r="I109" s="264">
        <v>0</v>
      </c>
      <c r="J109" s="264">
        <v>0</v>
      </c>
      <c r="K109" s="264">
        <v>0</v>
      </c>
      <c r="L109" s="264">
        <v>0</v>
      </c>
      <c r="M109" s="264">
        <v>0</v>
      </c>
      <c r="N109" s="294">
        <v>0.93</v>
      </c>
      <c r="O109" s="266">
        <v>0</v>
      </c>
      <c r="P109" s="266">
        <v>0</v>
      </c>
      <c r="Q109" s="266">
        <v>0</v>
      </c>
      <c r="R109" s="267">
        <v>0</v>
      </c>
      <c r="S109" s="267">
        <v>0</v>
      </c>
      <c r="T109" s="267">
        <v>0</v>
      </c>
      <c r="U109" s="267">
        <v>0</v>
      </c>
      <c r="V109" s="295">
        <v>0</v>
      </c>
      <c r="W109" s="271">
        <v>0</v>
      </c>
      <c r="X109" s="271">
        <v>0</v>
      </c>
      <c r="Y109" s="271">
        <v>0</v>
      </c>
      <c r="Z109" s="271">
        <v>0</v>
      </c>
      <c r="AA109" s="268">
        <v>0</v>
      </c>
      <c r="AB109" s="268">
        <v>0</v>
      </c>
      <c r="AC109" s="295">
        <v>0</v>
      </c>
      <c r="AD109" s="272"/>
      <c r="AE109" s="274"/>
      <c r="AF109" s="223"/>
      <c r="AG109" s="223"/>
    </row>
    <row r="110" spans="1:33">
      <c r="A110" s="292" t="s">
        <v>25</v>
      </c>
      <c r="B110" s="293" t="s">
        <v>3299</v>
      </c>
      <c r="C110" s="293" t="s">
        <v>156</v>
      </c>
      <c r="D110" s="293" t="s">
        <v>157</v>
      </c>
      <c r="E110" s="263">
        <v>10878</v>
      </c>
      <c r="F110" s="266">
        <v>10068</v>
      </c>
      <c r="G110" s="266">
        <v>810</v>
      </c>
      <c r="H110" s="264">
        <v>10786</v>
      </c>
      <c r="I110" s="264">
        <v>10011</v>
      </c>
      <c r="J110" s="264">
        <v>775</v>
      </c>
      <c r="K110" s="264">
        <v>5171</v>
      </c>
      <c r="L110" s="264">
        <v>4869</v>
      </c>
      <c r="M110" s="264">
        <v>302</v>
      </c>
      <c r="N110" s="294">
        <v>0.93</v>
      </c>
      <c r="O110" s="266">
        <v>285449</v>
      </c>
      <c r="P110" s="266">
        <v>263269</v>
      </c>
      <c r="Q110" s="266">
        <v>22180</v>
      </c>
      <c r="R110" s="267">
        <v>0.922297853557028</v>
      </c>
      <c r="S110" s="267">
        <v>0.92553778268064</v>
      </c>
      <c r="T110" s="267">
        <v>0.928147598739106</v>
      </c>
      <c r="U110" s="267">
        <v>0.941597369947786</v>
      </c>
      <c r="V110" s="295">
        <v>-0.00260981605846644</v>
      </c>
      <c r="W110" s="271">
        <v>62959</v>
      </c>
      <c r="X110" s="271">
        <v>58765</v>
      </c>
      <c r="Y110" s="271">
        <v>68260</v>
      </c>
      <c r="Z110" s="271">
        <v>64487</v>
      </c>
      <c r="AA110" s="268">
        <v>0.933385218952016</v>
      </c>
      <c r="AB110" s="268">
        <v>0.944726047465573</v>
      </c>
      <c r="AC110" s="295">
        <v>-0.0113408285135563</v>
      </c>
      <c r="AD110" s="272"/>
      <c r="AE110" s="274"/>
      <c r="AF110" s="223"/>
      <c r="AG110" s="223"/>
    </row>
    <row r="111" spans="1:33">
      <c r="A111" s="292" t="s">
        <v>25</v>
      </c>
      <c r="B111" s="293" t="s">
        <v>3299</v>
      </c>
      <c r="C111" s="293" t="s">
        <v>160</v>
      </c>
      <c r="D111" s="293" t="s">
        <v>161</v>
      </c>
      <c r="E111" s="263">
        <v>17756</v>
      </c>
      <c r="F111" s="266">
        <v>16769</v>
      </c>
      <c r="G111" s="266">
        <v>987</v>
      </c>
      <c r="H111" s="264">
        <v>17204</v>
      </c>
      <c r="I111" s="264">
        <v>16640</v>
      </c>
      <c r="J111" s="264">
        <v>564</v>
      </c>
      <c r="K111" s="264">
        <v>10970</v>
      </c>
      <c r="L111" s="264">
        <v>10662</v>
      </c>
      <c r="M111" s="264">
        <v>308</v>
      </c>
      <c r="N111" s="294">
        <v>0.93</v>
      </c>
      <c r="O111" s="266">
        <v>381876</v>
      </c>
      <c r="P111" s="266">
        <v>355729</v>
      </c>
      <c r="Q111" s="266">
        <v>26147</v>
      </c>
      <c r="R111" s="267">
        <v>0.931530130199332</v>
      </c>
      <c r="S111" s="267">
        <v>0.944413156116242</v>
      </c>
      <c r="T111" s="267">
        <v>0.96721692629621</v>
      </c>
      <c r="U111" s="267">
        <v>0.971923427529626</v>
      </c>
      <c r="V111" s="295">
        <v>-0.0228037701799677</v>
      </c>
      <c r="W111" s="271">
        <v>102454</v>
      </c>
      <c r="X111" s="271">
        <v>98329</v>
      </c>
      <c r="Y111" s="271">
        <v>95247</v>
      </c>
      <c r="Z111" s="271">
        <v>89922</v>
      </c>
      <c r="AA111" s="268">
        <v>0.959738028773889</v>
      </c>
      <c r="AB111" s="268">
        <v>0.944092727329995</v>
      </c>
      <c r="AC111" s="295">
        <v>0.0156453014438942</v>
      </c>
      <c r="AD111" s="272"/>
      <c r="AE111" s="274"/>
      <c r="AF111" s="223"/>
      <c r="AG111" s="223"/>
    </row>
    <row r="112" spans="1:33">
      <c r="A112" s="292" t="s">
        <v>25</v>
      </c>
      <c r="B112" s="293" t="s">
        <v>3299</v>
      </c>
      <c r="C112" s="293" t="s">
        <v>164</v>
      </c>
      <c r="D112" s="293" t="s">
        <v>165</v>
      </c>
      <c r="E112" s="263">
        <v>16449</v>
      </c>
      <c r="F112" s="266">
        <v>15443</v>
      </c>
      <c r="G112" s="266">
        <v>1006</v>
      </c>
      <c r="H112" s="264">
        <v>9462</v>
      </c>
      <c r="I112" s="264">
        <v>8976</v>
      </c>
      <c r="J112" s="264">
        <v>486</v>
      </c>
      <c r="K112" s="264">
        <v>8397</v>
      </c>
      <c r="L112" s="264">
        <v>8026</v>
      </c>
      <c r="M112" s="264">
        <v>371</v>
      </c>
      <c r="N112" s="294">
        <v>0.93</v>
      </c>
      <c r="O112" s="266">
        <v>332526</v>
      </c>
      <c r="P112" s="266">
        <v>316114</v>
      </c>
      <c r="Q112" s="266">
        <v>16412</v>
      </c>
      <c r="R112" s="267">
        <v>0.950644460884262</v>
      </c>
      <c r="S112" s="267">
        <v>0.938841266946319</v>
      </c>
      <c r="T112" s="267">
        <v>0.948636651870641</v>
      </c>
      <c r="U112" s="267">
        <v>0.955817553888293</v>
      </c>
      <c r="V112" s="295">
        <v>-0.00979538492432153</v>
      </c>
      <c r="W112" s="271">
        <v>79215</v>
      </c>
      <c r="X112" s="271">
        <v>75132</v>
      </c>
      <c r="Y112" s="271">
        <v>75863</v>
      </c>
      <c r="Z112" s="271">
        <v>72271</v>
      </c>
      <c r="AA112" s="268">
        <v>0.948456731679606</v>
      </c>
      <c r="AB112" s="268">
        <v>0.952651490186257</v>
      </c>
      <c r="AC112" s="295">
        <v>-0.00419475850665074</v>
      </c>
      <c r="AD112" s="272"/>
      <c r="AE112" s="274"/>
      <c r="AF112" s="223"/>
      <c r="AG112" s="223"/>
    </row>
    <row r="113" spans="1:33">
      <c r="A113" s="292" t="s">
        <v>25</v>
      </c>
      <c r="B113" s="293" t="s">
        <v>3299</v>
      </c>
      <c r="C113" s="293" t="s">
        <v>158</v>
      </c>
      <c r="D113" s="293" t="s">
        <v>159</v>
      </c>
      <c r="E113" s="263">
        <v>21892</v>
      </c>
      <c r="F113" s="266">
        <v>20447</v>
      </c>
      <c r="G113" s="266">
        <v>1445</v>
      </c>
      <c r="H113" s="264">
        <v>22339</v>
      </c>
      <c r="I113" s="264">
        <v>21251</v>
      </c>
      <c r="J113" s="264">
        <v>1088</v>
      </c>
      <c r="K113" s="264">
        <v>13337</v>
      </c>
      <c r="L113" s="264">
        <v>12961</v>
      </c>
      <c r="M113" s="264">
        <v>376</v>
      </c>
      <c r="N113" s="294">
        <v>0.93</v>
      </c>
      <c r="O113" s="266">
        <v>495505</v>
      </c>
      <c r="P113" s="266">
        <v>471649</v>
      </c>
      <c r="Q113" s="266">
        <v>23856</v>
      </c>
      <c r="R113" s="267">
        <v>0.951855178050676</v>
      </c>
      <c r="S113" s="267">
        <v>0.933994153115293</v>
      </c>
      <c r="T113" s="267">
        <v>0.951295939836161</v>
      </c>
      <c r="U113" s="267">
        <v>0.971807752867961</v>
      </c>
      <c r="V113" s="295">
        <v>-0.0173017867208678</v>
      </c>
      <c r="W113" s="271">
        <v>131571</v>
      </c>
      <c r="X113" s="271">
        <v>124878</v>
      </c>
      <c r="Y113" s="271">
        <v>117731</v>
      </c>
      <c r="Z113" s="271">
        <v>112733</v>
      </c>
      <c r="AA113" s="268">
        <v>0.949130127459699</v>
      </c>
      <c r="AB113" s="268">
        <v>0.957547290008579</v>
      </c>
      <c r="AC113" s="295">
        <v>-0.00841716254888025</v>
      </c>
      <c r="AD113" s="272"/>
      <c r="AE113" s="274"/>
      <c r="AF113" s="223"/>
      <c r="AG113" s="223"/>
    </row>
    <row r="114" spans="1:33">
      <c r="A114" s="292" t="s">
        <v>25</v>
      </c>
      <c r="B114" s="293" t="s">
        <v>3299</v>
      </c>
      <c r="C114" s="293" t="s">
        <v>166</v>
      </c>
      <c r="D114" s="293" t="s">
        <v>167</v>
      </c>
      <c r="E114" s="263">
        <v>2625</v>
      </c>
      <c r="F114" s="266">
        <v>2434</v>
      </c>
      <c r="G114" s="266">
        <v>191</v>
      </c>
      <c r="H114" s="264">
        <v>2530</v>
      </c>
      <c r="I114" s="264">
        <v>2431</v>
      </c>
      <c r="J114" s="264">
        <v>99</v>
      </c>
      <c r="K114" s="264">
        <v>1349</v>
      </c>
      <c r="L114" s="264">
        <v>1237</v>
      </c>
      <c r="M114" s="264">
        <v>112</v>
      </c>
      <c r="N114" s="294">
        <v>0.93</v>
      </c>
      <c r="O114" s="266">
        <v>64055</v>
      </c>
      <c r="P114" s="266">
        <v>61653</v>
      </c>
      <c r="Q114" s="266">
        <v>2402</v>
      </c>
      <c r="R114" s="267">
        <v>0.962500975723987</v>
      </c>
      <c r="S114" s="267">
        <v>0.927238095238095</v>
      </c>
      <c r="T114" s="267">
        <v>0.960869565217391</v>
      </c>
      <c r="U114" s="267">
        <v>0.916975537435137</v>
      </c>
      <c r="V114" s="295">
        <v>-0.0336314699792961</v>
      </c>
      <c r="W114" s="271">
        <v>14967</v>
      </c>
      <c r="X114" s="271">
        <v>14280</v>
      </c>
      <c r="Y114" s="271">
        <v>13885</v>
      </c>
      <c r="Z114" s="271">
        <v>13275</v>
      </c>
      <c r="AA114" s="268">
        <v>0.954099017839246</v>
      </c>
      <c r="AB114" s="268">
        <v>0.956067698955708</v>
      </c>
      <c r="AC114" s="295">
        <v>-0.00196868111646131</v>
      </c>
      <c r="AD114" s="272"/>
      <c r="AE114" s="274"/>
      <c r="AF114" s="223"/>
      <c r="AG114" s="223"/>
    </row>
    <row r="115" spans="1:33">
      <c r="A115" s="292" t="s">
        <v>25</v>
      </c>
      <c r="B115" s="293" t="s">
        <v>3299</v>
      </c>
      <c r="C115" s="293" t="s">
        <v>162</v>
      </c>
      <c r="D115" s="293" t="s">
        <v>163</v>
      </c>
      <c r="E115" s="263">
        <v>10063</v>
      </c>
      <c r="F115" s="266">
        <v>9564</v>
      </c>
      <c r="G115" s="266">
        <v>499</v>
      </c>
      <c r="H115" s="264">
        <v>9416</v>
      </c>
      <c r="I115" s="264">
        <v>8976</v>
      </c>
      <c r="J115" s="264">
        <v>440</v>
      </c>
      <c r="K115" s="264">
        <v>5628</v>
      </c>
      <c r="L115" s="264">
        <v>5397</v>
      </c>
      <c r="M115" s="264">
        <v>231</v>
      </c>
      <c r="N115" s="294">
        <v>0.93</v>
      </c>
      <c r="O115" s="266">
        <v>252291</v>
      </c>
      <c r="P115" s="266">
        <v>243406</v>
      </c>
      <c r="Q115" s="266">
        <v>8885</v>
      </c>
      <c r="R115" s="267">
        <v>0.964782731052634</v>
      </c>
      <c r="S115" s="267">
        <v>0.95041240186823</v>
      </c>
      <c r="T115" s="267">
        <v>0.953271028037383</v>
      </c>
      <c r="U115" s="267">
        <v>0.958955223880597</v>
      </c>
      <c r="V115" s="295">
        <v>-0.002858626169153</v>
      </c>
      <c r="W115" s="271">
        <v>58350</v>
      </c>
      <c r="X115" s="271">
        <v>55935</v>
      </c>
      <c r="Y115" s="271">
        <v>55427</v>
      </c>
      <c r="Z115" s="271">
        <v>53671</v>
      </c>
      <c r="AA115" s="268">
        <v>0.958611825192802</v>
      </c>
      <c r="AB115" s="268">
        <v>0.968318689447381</v>
      </c>
      <c r="AC115" s="295">
        <v>-0.00970686425457912</v>
      </c>
      <c r="AD115" s="272"/>
      <c r="AE115" s="274"/>
      <c r="AF115" s="223"/>
      <c r="AG115" s="223"/>
    </row>
    <row r="116" spans="1:33">
      <c r="A116" s="292" t="s">
        <v>25</v>
      </c>
      <c r="B116" s="293" t="s">
        <v>3299</v>
      </c>
      <c r="C116" s="293" t="s">
        <v>168</v>
      </c>
      <c r="D116" s="293" t="s">
        <v>169</v>
      </c>
      <c r="E116" s="263">
        <v>9739</v>
      </c>
      <c r="F116" s="266">
        <v>9365</v>
      </c>
      <c r="G116" s="266">
        <v>374</v>
      </c>
      <c r="H116" s="264">
        <v>9122</v>
      </c>
      <c r="I116" s="264">
        <v>8759</v>
      </c>
      <c r="J116" s="264">
        <v>363</v>
      </c>
      <c r="K116" s="264">
        <v>4554</v>
      </c>
      <c r="L116" s="264">
        <v>4409</v>
      </c>
      <c r="M116" s="264">
        <v>145</v>
      </c>
      <c r="N116" s="294">
        <v>0.93</v>
      </c>
      <c r="O116" s="266">
        <v>233389</v>
      </c>
      <c r="P116" s="266">
        <v>226194</v>
      </c>
      <c r="Q116" s="266">
        <v>7195</v>
      </c>
      <c r="R116" s="267">
        <v>0.969171640480057</v>
      </c>
      <c r="S116" s="267">
        <v>0.961597699969196</v>
      </c>
      <c r="T116" s="267">
        <v>0.960206095154571</v>
      </c>
      <c r="U116" s="267">
        <v>0.968159859464207</v>
      </c>
      <c r="V116" s="295">
        <v>0.00139160481462464</v>
      </c>
      <c r="W116" s="271">
        <v>52478</v>
      </c>
      <c r="X116" s="271">
        <v>50663</v>
      </c>
      <c r="Y116" s="271">
        <v>51453</v>
      </c>
      <c r="Z116" s="271">
        <v>49932</v>
      </c>
      <c r="AA116" s="268">
        <v>0.965414078280422</v>
      </c>
      <c r="AB116" s="268">
        <v>0.970439041455309</v>
      </c>
      <c r="AC116" s="295">
        <v>-0.00502496317488643</v>
      </c>
      <c r="AD116" s="272"/>
      <c r="AE116" s="274"/>
      <c r="AF116" s="223"/>
      <c r="AG116" s="223"/>
    </row>
    <row r="117" spans="1:33">
      <c r="A117" s="297" t="s">
        <v>186</v>
      </c>
      <c r="B117" s="298" t="s">
        <v>3304</v>
      </c>
      <c r="C117" s="293" t="s">
        <v>188</v>
      </c>
      <c r="D117" s="298" t="s">
        <v>189</v>
      </c>
      <c r="E117" s="263">
        <v>8075</v>
      </c>
      <c r="F117" s="266">
        <v>7507</v>
      </c>
      <c r="G117" s="266">
        <v>568</v>
      </c>
      <c r="H117" s="264">
        <v>6178</v>
      </c>
      <c r="I117" s="264">
        <v>5866</v>
      </c>
      <c r="J117" s="264">
        <v>312</v>
      </c>
      <c r="K117" s="264">
        <v>4089</v>
      </c>
      <c r="L117" s="264">
        <v>3913</v>
      </c>
      <c r="M117" s="264">
        <v>176</v>
      </c>
      <c r="N117" s="294">
        <v>0.93</v>
      </c>
      <c r="O117" s="266">
        <v>187655</v>
      </c>
      <c r="P117" s="266">
        <v>179382</v>
      </c>
      <c r="Q117" s="266">
        <v>8273</v>
      </c>
      <c r="R117" s="267">
        <v>0.955913777943567</v>
      </c>
      <c r="S117" s="267">
        <v>0.929659442724458</v>
      </c>
      <c r="T117" s="267">
        <v>0.949498219488508</v>
      </c>
      <c r="U117" s="267">
        <v>0.956957691367082</v>
      </c>
      <c r="V117" s="295">
        <v>-0.0198387767640494</v>
      </c>
      <c r="W117" s="271">
        <v>42944</v>
      </c>
      <c r="X117" s="271">
        <v>40795</v>
      </c>
      <c r="Y117" s="271">
        <v>41390</v>
      </c>
      <c r="Z117" s="271">
        <v>39695</v>
      </c>
      <c r="AA117" s="268">
        <v>0.949958084947839</v>
      </c>
      <c r="AB117" s="268">
        <v>0.959048079246195</v>
      </c>
      <c r="AC117" s="295">
        <v>-0.00908999429835566</v>
      </c>
    </row>
    <row r="118" spans="1:33">
      <c r="A118" s="297" t="s">
        <v>186</v>
      </c>
      <c r="B118" s="298" t="s">
        <v>3304</v>
      </c>
      <c r="C118" s="293" t="s">
        <v>190</v>
      </c>
      <c r="D118" s="298" t="s">
        <v>191</v>
      </c>
      <c r="E118" s="263">
        <v>5949</v>
      </c>
      <c r="F118" s="266">
        <v>5668</v>
      </c>
      <c r="G118" s="266">
        <v>281</v>
      </c>
      <c r="H118" s="264">
        <v>4496</v>
      </c>
      <c r="I118" s="264">
        <v>4307</v>
      </c>
      <c r="J118" s="264">
        <v>189</v>
      </c>
      <c r="K118" s="264">
        <v>3077</v>
      </c>
      <c r="L118" s="264">
        <v>2929</v>
      </c>
      <c r="M118" s="264">
        <v>148</v>
      </c>
      <c r="N118" s="294">
        <v>0.93</v>
      </c>
      <c r="O118" s="266">
        <v>152094</v>
      </c>
      <c r="P118" s="266">
        <v>146578</v>
      </c>
      <c r="Q118" s="266">
        <v>5516</v>
      </c>
      <c r="R118" s="267">
        <v>0.963732954620169</v>
      </c>
      <c r="S118" s="267">
        <v>0.95276517061691</v>
      </c>
      <c r="T118" s="267">
        <v>0.957962633451957</v>
      </c>
      <c r="U118" s="267">
        <v>0.951901202469938</v>
      </c>
      <c r="V118" s="295">
        <v>-0.00519746283504696</v>
      </c>
      <c r="W118" s="271">
        <v>33144</v>
      </c>
      <c r="X118" s="271">
        <v>31821</v>
      </c>
      <c r="Y118" s="271">
        <v>33763</v>
      </c>
      <c r="Z118" s="271">
        <v>32363</v>
      </c>
      <c r="AA118" s="268">
        <v>0.960083272990586</v>
      </c>
      <c r="AB118" s="268">
        <v>0.958534490418505</v>
      </c>
      <c r="AC118" s="295">
        <v>0.00154878257208102</v>
      </c>
    </row>
    <row r="119" spans="1:33">
      <c r="A119" s="297" t="s">
        <v>186</v>
      </c>
      <c r="B119" s="298" t="s">
        <v>3304</v>
      </c>
      <c r="C119" s="293" t="s">
        <v>192</v>
      </c>
      <c r="D119" s="298" t="s">
        <v>193</v>
      </c>
      <c r="E119" s="263">
        <v>13101</v>
      </c>
      <c r="F119" s="266">
        <v>12389</v>
      </c>
      <c r="G119" s="266">
        <v>712</v>
      </c>
      <c r="H119" s="264">
        <v>9720</v>
      </c>
      <c r="I119" s="264">
        <v>9110</v>
      </c>
      <c r="J119" s="264">
        <v>610</v>
      </c>
      <c r="K119" s="264">
        <v>6735</v>
      </c>
      <c r="L119" s="264">
        <v>6476</v>
      </c>
      <c r="M119" s="264">
        <v>259</v>
      </c>
      <c r="N119" s="294">
        <v>0.93</v>
      </c>
      <c r="O119" s="266">
        <v>323836</v>
      </c>
      <c r="P119" s="266">
        <v>310811</v>
      </c>
      <c r="Q119" s="266">
        <v>13025</v>
      </c>
      <c r="R119" s="267">
        <v>0.959779023950395</v>
      </c>
      <c r="S119" s="267">
        <v>0.945653003587512</v>
      </c>
      <c r="T119" s="267">
        <v>0.937242798353909</v>
      </c>
      <c r="U119" s="267">
        <v>0.961544172234595</v>
      </c>
      <c r="V119" s="295">
        <v>0.00841020523360292</v>
      </c>
      <c r="W119" s="271">
        <v>71481</v>
      </c>
      <c r="X119" s="271">
        <v>68115</v>
      </c>
      <c r="Y119" s="271">
        <v>69517</v>
      </c>
      <c r="Z119" s="271">
        <v>66753</v>
      </c>
      <c r="AA119" s="268">
        <v>0.952910563646284</v>
      </c>
      <c r="AB119" s="268">
        <v>0.96023994130932</v>
      </c>
      <c r="AC119" s="295">
        <v>-0.00732937766303632</v>
      </c>
    </row>
    <row r="120" spans="1:33">
      <c r="A120" s="297" t="s">
        <v>186</v>
      </c>
      <c r="B120" s="298" t="s">
        <v>3304</v>
      </c>
      <c r="C120" s="293" t="s">
        <v>194</v>
      </c>
      <c r="D120" s="298" t="s">
        <v>195</v>
      </c>
      <c r="E120" s="263">
        <v>16827</v>
      </c>
      <c r="F120" s="266">
        <v>15677</v>
      </c>
      <c r="G120" s="266">
        <v>1150</v>
      </c>
      <c r="H120" s="264">
        <v>12741</v>
      </c>
      <c r="I120" s="264">
        <v>12012</v>
      </c>
      <c r="J120" s="264">
        <v>729</v>
      </c>
      <c r="K120" s="264">
        <v>8285</v>
      </c>
      <c r="L120" s="264">
        <v>7840</v>
      </c>
      <c r="M120" s="264">
        <v>445</v>
      </c>
      <c r="N120" s="294">
        <v>0.93</v>
      </c>
      <c r="O120" s="266">
        <v>393972</v>
      </c>
      <c r="P120" s="266">
        <v>375845</v>
      </c>
      <c r="Q120" s="266">
        <v>18127</v>
      </c>
      <c r="R120" s="267">
        <v>0.953989115977785</v>
      </c>
      <c r="S120" s="267">
        <v>0.931657455280204</v>
      </c>
      <c r="T120" s="267">
        <v>0.942783141040735</v>
      </c>
      <c r="U120" s="267">
        <v>0.946288473144237</v>
      </c>
      <c r="V120" s="295">
        <v>-0.0111256857605303</v>
      </c>
      <c r="W120" s="271">
        <v>88974</v>
      </c>
      <c r="X120" s="271">
        <v>84428</v>
      </c>
      <c r="Y120" s="271">
        <v>86104</v>
      </c>
      <c r="Z120" s="271">
        <v>82756</v>
      </c>
      <c r="AA120" s="268">
        <v>0.948906422100838</v>
      </c>
      <c r="AB120" s="268">
        <v>0.96111678899935</v>
      </c>
      <c r="AC120" s="295">
        <v>-0.0122103668985112</v>
      </c>
    </row>
    <row r="121" spans="1:33">
      <c r="A121" s="297" t="s">
        <v>186</v>
      </c>
      <c r="B121" s="298" t="s">
        <v>3304</v>
      </c>
      <c r="C121" s="293" t="s">
        <v>196</v>
      </c>
      <c r="D121" s="298" t="s">
        <v>197</v>
      </c>
      <c r="E121" s="263">
        <v>11400</v>
      </c>
      <c r="F121" s="266">
        <v>10848</v>
      </c>
      <c r="G121" s="266">
        <v>552</v>
      </c>
      <c r="H121" s="264">
        <v>8645</v>
      </c>
      <c r="I121" s="264">
        <v>8255</v>
      </c>
      <c r="J121" s="264">
        <v>390</v>
      </c>
      <c r="K121" s="264">
        <v>5574</v>
      </c>
      <c r="L121" s="264">
        <v>5255</v>
      </c>
      <c r="M121" s="264">
        <v>319</v>
      </c>
      <c r="N121" s="294">
        <v>0.93</v>
      </c>
      <c r="O121" s="266">
        <v>263897</v>
      </c>
      <c r="P121" s="266">
        <v>250844</v>
      </c>
      <c r="Q121" s="266">
        <v>13053</v>
      </c>
      <c r="R121" s="267">
        <v>0.950537520320428</v>
      </c>
      <c r="S121" s="267">
        <v>0.951578947368421</v>
      </c>
      <c r="T121" s="267">
        <v>0.954887218045113</v>
      </c>
      <c r="U121" s="267">
        <v>0.942770003588088</v>
      </c>
      <c r="V121" s="295">
        <v>-0.0033082706766917</v>
      </c>
      <c r="W121" s="271">
        <v>60245</v>
      </c>
      <c r="X121" s="271">
        <v>56986</v>
      </c>
      <c r="Y121" s="271">
        <v>57025</v>
      </c>
      <c r="Z121" s="271">
        <v>54268</v>
      </c>
      <c r="AA121" s="268">
        <v>0.945904224416964</v>
      </c>
      <c r="AB121" s="268">
        <v>0.951652783866725</v>
      </c>
      <c r="AC121" s="295">
        <v>-0.00574855944976105</v>
      </c>
    </row>
    <row r="122" spans="1:33">
      <c r="A122" s="297" t="s">
        <v>186</v>
      </c>
      <c r="B122" s="298" t="s">
        <v>3304</v>
      </c>
      <c r="C122" s="293" t="s">
        <v>198</v>
      </c>
      <c r="D122" s="298" t="s">
        <v>199</v>
      </c>
      <c r="E122" s="263">
        <v>7999</v>
      </c>
      <c r="F122" s="266">
        <v>7660</v>
      </c>
      <c r="G122" s="266">
        <v>339</v>
      </c>
      <c r="H122" s="264">
        <v>4952</v>
      </c>
      <c r="I122" s="264">
        <v>4721</v>
      </c>
      <c r="J122" s="264">
        <v>231</v>
      </c>
      <c r="K122" s="264">
        <v>4979</v>
      </c>
      <c r="L122" s="264">
        <v>4804</v>
      </c>
      <c r="M122" s="264">
        <v>175</v>
      </c>
      <c r="N122" s="294">
        <v>0.93</v>
      </c>
      <c r="O122" s="266">
        <v>192779</v>
      </c>
      <c r="P122" s="266">
        <v>186077</v>
      </c>
      <c r="Q122" s="266">
        <v>6702</v>
      </c>
      <c r="R122" s="267">
        <v>0.96523480254592</v>
      </c>
      <c r="S122" s="267">
        <v>0.957619702462808</v>
      </c>
      <c r="T122" s="267">
        <v>0.953352180936995</v>
      </c>
      <c r="U122" s="267">
        <v>0.964852379995983</v>
      </c>
      <c r="V122" s="295">
        <v>0.00426752152581267</v>
      </c>
      <c r="W122" s="271">
        <v>42745</v>
      </c>
      <c r="X122" s="271">
        <v>41193</v>
      </c>
      <c r="Y122" s="271">
        <v>42078</v>
      </c>
      <c r="Z122" s="271">
        <v>40794</v>
      </c>
      <c r="AA122" s="268">
        <v>0.963691659843257</v>
      </c>
      <c r="AB122" s="268">
        <v>0.969485241693997</v>
      </c>
      <c r="AC122" s="295">
        <v>-0.0057935818507403</v>
      </c>
    </row>
    <row r="123" spans="1:33">
      <c r="A123" s="297" t="s">
        <v>186</v>
      </c>
      <c r="B123" s="298" t="s">
        <v>3304</v>
      </c>
      <c r="C123" s="293" t="s">
        <v>200</v>
      </c>
      <c r="D123" s="298" t="s">
        <v>201</v>
      </c>
      <c r="E123" s="263">
        <v>8616</v>
      </c>
      <c r="F123" s="266">
        <v>8243</v>
      </c>
      <c r="G123" s="266">
        <v>373</v>
      </c>
      <c r="H123" s="264">
        <v>6448</v>
      </c>
      <c r="I123" s="264">
        <v>6152</v>
      </c>
      <c r="J123" s="264">
        <v>296</v>
      </c>
      <c r="K123" s="264">
        <v>4438</v>
      </c>
      <c r="L123" s="264">
        <v>4267</v>
      </c>
      <c r="M123" s="264">
        <v>171</v>
      </c>
      <c r="N123" s="294">
        <v>0.93</v>
      </c>
      <c r="O123" s="266">
        <v>206516</v>
      </c>
      <c r="P123" s="266">
        <v>198214</v>
      </c>
      <c r="Q123" s="266">
        <v>8302</v>
      </c>
      <c r="R123" s="267">
        <v>0.959799724960778</v>
      </c>
      <c r="S123" s="267">
        <v>0.956708449396472</v>
      </c>
      <c r="T123" s="267">
        <v>0.95409429280397</v>
      </c>
      <c r="U123" s="267">
        <v>0.961469130238846</v>
      </c>
      <c r="V123" s="295">
        <v>0.00261415659250153</v>
      </c>
      <c r="W123" s="271">
        <v>46061</v>
      </c>
      <c r="X123" s="271">
        <v>44169</v>
      </c>
      <c r="Y123" s="271">
        <v>44446</v>
      </c>
      <c r="Z123" s="271">
        <v>42763</v>
      </c>
      <c r="AA123" s="268">
        <v>0.958924035518117</v>
      </c>
      <c r="AB123" s="268">
        <v>0.962133825316114</v>
      </c>
      <c r="AC123" s="295">
        <v>-0.00320978979799658</v>
      </c>
    </row>
    <row r="124" spans="1:33">
      <c r="A124" s="297" t="s">
        <v>186</v>
      </c>
      <c r="B124" s="298" t="s">
        <v>3304</v>
      </c>
      <c r="C124" s="293" t="s">
        <v>202</v>
      </c>
      <c r="D124" s="298" t="s">
        <v>203</v>
      </c>
      <c r="E124" s="263">
        <v>9926</v>
      </c>
      <c r="F124" s="266">
        <v>9673</v>
      </c>
      <c r="G124" s="266">
        <v>253</v>
      </c>
      <c r="H124" s="264">
        <v>6361</v>
      </c>
      <c r="I124" s="264">
        <v>6183</v>
      </c>
      <c r="J124" s="264">
        <v>178</v>
      </c>
      <c r="K124" s="264">
        <v>6354</v>
      </c>
      <c r="L124" s="264">
        <v>6237</v>
      </c>
      <c r="M124" s="264">
        <v>117</v>
      </c>
      <c r="N124" s="294">
        <v>0.93</v>
      </c>
      <c r="O124" s="266">
        <v>244479</v>
      </c>
      <c r="P124" s="266">
        <v>239086</v>
      </c>
      <c r="Q124" s="266">
        <v>5393</v>
      </c>
      <c r="R124" s="267">
        <v>0.977940845635003</v>
      </c>
      <c r="S124" s="267">
        <v>0.974511384243401</v>
      </c>
      <c r="T124" s="267">
        <v>0.972016978462506</v>
      </c>
      <c r="U124" s="267">
        <v>0.981586402266289</v>
      </c>
      <c r="V124" s="295">
        <v>0.00249440578089533</v>
      </c>
      <c r="W124" s="271">
        <v>55119</v>
      </c>
      <c r="X124" s="271">
        <v>53870</v>
      </c>
      <c r="Y124" s="271">
        <v>54156</v>
      </c>
      <c r="Z124" s="271">
        <v>52718</v>
      </c>
      <c r="AA124" s="268">
        <v>0.977339937226728</v>
      </c>
      <c r="AB124" s="268">
        <v>0.973447078809366</v>
      </c>
      <c r="AC124" s="295">
        <v>0.00389285841736209</v>
      </c>
    </row>
    <row r="125" spans="1:33">
      <c r="A125" s="297" t="s">
        <v>186</v>
      </c>
      <c r="B125" s="298" t="s">
        <v>3304</v>
      </c>
      <c r="C125" s="293" t="s">
        <v>204</v>
      </c>
      <c r="D125" s="298" t="s">
        <v>205</v>
      </c>
      <c r="E125" s="263">
        <v>5709</v>
      </c>
      <c r="F125" s="266">
        <v>5529</v>
      </c>
      <c r="G125" s="266">
        <v>180</v>
      </c>
      <c r="H125" s="264">
        <v>4185</v>
      </c>
      <c r="I125" s="264">
        <v>4067</v>
      </c>
      <c r="J125" s="264">
        <v>118</v>
      </c>
      <c r="K125" s="264">
        <v>3160</v>
      </c>
      <c r="L125" s="264">
        <v>3049</v>
      </c>
      <c r="M125" s="264">
        <v>111</v>
      </c>
      <c r="N125" s="294">
        <v>0.93</v>
      </c>
      <c r="O125" s="266">
        <v>135837</v>
      </c>
      <c r="P125" s="266">
        <v>131980</v>
      </c>
      <c r="Q125" s="266">
        <v>3857</v>
      </c>
      <c r="R125" s="267">
        <v>0.971605674448052</v>
      </c>
      <c r="S125" s="267">
        <v>0.968470835522859</v>
      </c>
      <c r="T125" s="267">
        <v>0.971804062126643</v>
      </c>
      <c r="U125" s="267">
        <v>0.964873417721519</v>
      </c>
      <c r="V125" s="295">
        <v>-0.0033332266037841</v>
      </c>
      <c r="W125" s="271">
        <v>30664</v>
      </c>
      <c r="X125" s="271">
        <v>29671</v>
      </c>
      <c r="Y125" s="271">
        <v>28922</v>
      </c>
      <c r="Z125" s="271">
        <v>28182</v>
      </c>
      <c r="AA125" s="268">
        <v>0.967616749282546</v>
      </c>
      <c r="AB125" s="268">
        <v>0.97441394094461</v>
      </c>
      <c r="AC125" s="295">
        <v>-0.00679719166206338</v>
      </c>
    </row>
    <row r="126" spans="1:33">
      <c r="A126" s="297" t="s">
        <v>186</v>
      </c>
      <c r="B126" s="298" t="s">
        <v>3304</v>
      </c>
      <c r="C126" s="293" t="s">
        <v>206</v>
      </c>
      <c r="D126" s="298" t="s">
        <v>207</v>
      </c>
      <c r="E126" s="263">
        <v>6563</v>
      </c>
      <c r="F126" s="266">
        <v>6138</v>
      </c>
      <c r="G126" s="266">
        <v>425</v>
      </c>
      <c r="H126" s="264">
        <v>4338</v>
      </c>
      <c r="I126" s="264">
        <v>4033</v>
      </c>
      <c r="J126" s="264">
        <v>305</v>
      </c>
      <c r="K126" s="264">
        <v>3818</v>
      </c>
      <c r="L126" s="264">
        <v>3484</v>
      </c>
      <c r="M126" s="264">
        <v>334</v>
      </c>
      <c r="N126" s="294">
        <v>0.93</v>
      </c>
      <c r="O126" s="266">
        <v>159575</v>
      </c>
      <c r="P126" s="266">
        <v>147906</v>
      </c>
      <c r="Q126" s="266">
        <v>11669</v>
      </c>
      <c r="R126" s="267">
        <v>0.926874510418299</v>
      </c>
      <c r="S126" s="267">
        <v>0.935243029102545</v>
      </c>
      <c r="T126" s="267">
        <v>0.929691101890272</v>
      </c>
      <c r="U126" s="267">
        <v>0.912519643792562</v>
      </c>
      <c r="V126" s="295">
        <v>0.00555192721227249</v>
      </c>
      <c r="W126" s="271">
        <v>35977</v>
      </c>
      <c r="X126" s="271">
        <v>33287</v>
      </c>
      <c r="Y126" s="271">
        <v>34934</v>
      </c>
      <c r="Z126" s="271">
        <v>32341</v>
      </c>
      <c r="AA126" s="268">
        <v>0.925230008060705</v>
      </c>
      <c r="AB126" s="268">
        <v>0.925774317284021</v>
      </c>
      <c r="AC126" s="295">
        <v>-0.000544309223315831</v>
      </c>
    </row>
    <row r="127" spans="1:33">
      <c r="A127" s="297" t="s">
        <v>186</v>
      </c>
      <c r="B127" s="298" t="s">
        <v>3304</v>
      </c>
      <c r="C127" s="293" t="s">
        <v>208</v>
      </c>
      <c r="D127" s="298" t="s">
        <v>209</v>
      </c>
      <c r="E127" s="263">
        <v>8004</v>
      </c>
      <c r="F127" s="266">
        <v>7824</v>
      </c>
      <c r="G127" s="266">
        <v>180</v>
      </c>
      <c r="H127" s="264">
        <v>5270</v>
      </c>
      <c r="I127" s="264">
        <v>5128</v>
      </c>
      <c r="J127" s="264">
        <v>142</v>
      </c>
      <c r="K127" s="264">
        <v>4721</v>
      </c>
      <c r="L127" s="264">
        <v>4638</v>
      </c>
      <c r="M127" s="264">
        <v>83</v>
      </c>
      <c r="N127" s="294">
        <v>0.93</v>
      </c>
      <c r="O127" s="266">
        <v>194178</v>
      </c>
      <c r="P127" s="266">
        <v>190332</v>
      </c>
      <c r="Q127" s="266">
        <v>3846</v>
      </c>
      <c r="R127" s="267">
        <v>0.980193430769706</v>
      </c>
      <c r="S127" s="267">
        <v>0.977511244377811</v>
      </c>
      <c r="T127" s="267">
        <v>0.973055028462998</v>
      </c>
      <c r="U127" s="267">
        <v>0.982418979029867</v>
      </c>
      <c r="V127" s="295">
        <v>0.00445621591481304</v>
      </c>
      <c r="W127" s="271">
        <v>43809</v>
      </c>
      <c r="X127" s="271">
        <v>42944</v>
      </c>
      <c r="Y127" s="271">
        <v>42185</v>
      </c>
      <c r="Z127" s="271">
        <v>41402</v>
      </c>
      <c r="AA127" s="268">
        <v>0.980255198703463</v>
      </c>
      <c r="AB127" s="268">
        <v>0.981438900082968</v>
      </c>
      <c r="AC127" s="295">
        <v>-0.00118370137950508</v>
      </c>
    </row>
    <row r="128" spans="1:33">
      <c r="A128" s="297" t="s">
        <v>186</v>
      </c>
      <c r="B128" s="298" t="s">
        <v>3304</v>
      </c>
      <c r="C128" s="293" t="s">
        <v>210</v>
      </c>
      <c r="D128" s="298" t="s">
        <v>210</v>
      </c>
      <c r="E128" s="263">
        <v>8598</v>
      </c>
      <c r="F128" s="266">
        <v>8248</v>
      </c>
      <c r="G128" s="266">
        <v>350</v>
      </c>
      <c r="H128" s="264">
        <v>6316</v>
      </c>
      <c r="I128" s="264">
        <v>6023</v>
      </c>
      <c r="J128" s="264">
        <v>293</v>
      </c>
      <c r="K128" s="264">
        <v>4428</v>
      </c>
      <c r="L128" s="264">
        <v>4307</v>
      </c>
      <c r="M128" s="264">
        <v>121</v>
      </c>
      <c r="N128" s="294">
        <v>0.93</v>
      </c>
      <c r="O128" s="266">
        <v>198219</v>
      </c>
      <c r="P128" s="266">
        <v>190015</v>
      </c>
      <c r="Q128" s="266">
        <v>8204</v>
      </c>
      <c r="R128" s="267">
        <v>0.958611434827136</v>
      </c>
      <c r="S128" s="267">
        <v>0.959292858804373</v>
      </c>
      <c r="T128" s="267">
        <v>0.953609879670678</v>
      </c>
      <c r="U128" s="267">
        <v>0.972673893405601</v>
      </c>
      <c r="V128" s="295">
        <v>0.00568297913369542</v>
      </c>
      <c r="W128" s="271">
        <v>44606</v>
      </c>
      <c r="X128" s="271">
        <v>42745</v>
      </c>
      <c r="Y128" s="271">
        <v>42971</v>
      </c>
      <c r="Z128" s="271">
        <v>41343</v>
      </c>
      <c r="AA128" s="268">
        <v>0.958279155270591</v>
      </c>
      <c r="AB128" s="268">
        <v>0.962113983849573</v>
      </c>
      <c r="AC128" s="295">
        <v>-0.00383482857898154</v>
      </c>
    </row>
    <row r="129" spans="1:29">
      <c r="A129" s="297" t="s">
        <v>186</v>
      </c>
      <c r="B129" s="298" t="s">
        <v>3304</v>
      </c>
      <c r="C129" s="293" t="s">
        <v>211</v>
      </c>
      <c r="D129" s="298" t="s">
        <v>212</v>
      </c>
      <c r="E129" s="263">
        <v>6741</v>
      </c>
      <c r="F129" s="266">
        <v>6609</v>
      </c>
      <c r="G129" s="266">
        <v>132</v>
      </c>
      <c r="H129" s="264">
        <v>3841</v>
      </c>
      <c r="I129" s="264">
        <v>3775</v>
      </c>
      <c r="J129" s="264">
        <v>66</v>
      </c>
      <c r="K129" s="264">
        <v>4292</v>
      </c>
      <c r="L129" s="264">
        <v>4235</v>
      </c>
      <c r="M129" s="264">
        <v>57</v>
      </c>
      <c r="N129" s="294">
        <v>0.93</v>
      </c>
      <c r="O129" s="266">
        <v>160342</v>
      </c>
      <c r="P129" s="266">
        <v>158281</v>
      </c>
      <c r="Q129" s="266">
        <v>2061</v>
      </c>
      <c r="R129" s="267">
        <v>0.987146224944182</v>
      </c>
      <c r="S129" s="267">
        <v>0.980418335558522</v>
      </c>
      <c r="T129" s="267">
        <v>0.98281697474616</v>
      </c>
      <c r="U129" s="267">
        <v>0.986719478098788</v>
      </c>
      <c r="V129" s="295">
        <v>-0.00239863918763739</v>
      </c>
      <c r="W129" s="271">
        <v>35910</v>
      </c>
      <c r="X129" s="271">
        <v>35397</v>
      </c>
      <c r="Y129" s="271">
        <v>34334</v>
      </c>
      <c r="Z129" s="271">
        <v>33847</v>
      </c>
      <c r="AA129" s="268">
        <v>0.985714285714286</v>
      </c>
      <c r="AB129" s="268">
        <v>0.985815809401759</v>
      </c>
      <c r="AC129" s="295">
        <v>-0.000101523687473404</v>
      </c>
    </row>
    <row r="130" spans="1:29">
      <c r="A130" s="297" t="s">
        <v>186</v>
      </c>
      <c r="B130" s="298" t="s">
        <v>3304</v>
      </c>
      <c r="C130" s="293" t="s">
        <v>213</v>
      </c>
      <c r="D130" s="298" t="s">
        <v>214</v>
      </c>
      <c r="E130" s="263">
        <v>6931</v>
      </c>
      <c r="F130" s="266">
        <v>6676</v>
      </c>
      <c r="G130" s="266">
        <v>255</v>
      </c>
      <c r="H130" s="264">
        <v>5081</v>
      </c>
      <c r="I130" s="264">
        <v>4924</v>
      </c>
      <c r="J130" s="264">
        <v>157</v>
      </c>
      <c r="K130" s="264">
        <v>3504</v>
      </c>
      <c r="L130" s="264">
        <v>3380</v>
      </c>
      <c r="M130" s="264">
        <v>124</v>
      </c>
      <c r="N130" s="294">
        <v>0.93</v>
      </c>
      <c r="O130" s="266">
        <v>162519</v>
      </c>
      <c r="P130" s="266">
        <v>157440</v>
      </c>
      <c r="Q130" s="266">
        <v>5079</v>
      </c>
      <c r="R130" s="267">
        <v>0.968748269433112</v>
      </c>
      <c r="S130" s="267">
        <v>0.963208772182946</v>
      </c>
      <c r="T130" s="267">
        <v>0.969100570753789</v>
      </c>
      <c r="U130" s="267">
        <v>0.964611872146119</v>
      </c>
      <c r="V130" s="295">
        <v>-0.00589179857084243</v>
      </c>
      <c r="W130" s="271">
        <v>36452</v>
      </c>
      <c r="X130" s="271">
        <v>35282</v>
      </c>
      <c r="Y130" s="271">
        <v>35974</v>
      </c>
      <c r="Z130" s="271">
        <v>34728</v>
      </c>
      <c r="AA130" s="268">
        <v>0.967902995720399</v>
      </c>
      <c r="AB130" s="268">
        <v>0.965363873908934</v>
      </c>
      <c r="AC130" s="295">
        <v>0.00253912181146521</v>
      </c>
    </row>
    <row r="131" spans="1:29">
      <c r="A131" s="297" t="s">
        <v>186</v>
      </c>
      <c r="B131" s="298" t="s">
        <v>3304</v>
      </c>
      <c r="C131" s="293" t="s">
        <v>215</v>
      </c>
      <c r="D131" s="298" t="s">
        <v>216</v>
      </c>
      <c r="E131" s="263">
        <v>8830</v>
      </c>
      <c r="F131" s="266">
        <v>8486</v>
      </c>
      <c r="G131" s="266">
        <v>344</v>
      </c>
      <c r="H131" s="264">
        <v>6479</v>
      </c>
      <c r="I131" s="264">
        <v>6232</v>
      </c>
      <c r="J131" s="264">
        <v>247</v>
      </c>
      <c r="K131" s="264">
        <v>4506</v>
      </c>
      <c r="L131" s="264">
        <v>4375</v>
      </c>
      <c r="M131" s="264">
        <v>131</v>
      </c>
      <c r="N131" s="294">
        <v>0.93</v>
      </c>
      <c r="O131" s="266">
        <v>208625</v>
      </c>
      <c r="P131" s="266">
        <v>202548</v>
      </c>
      <c r="Q131" s="266">
        <v>6077</v>
      </c>
      <c r="R131" s="267">
        <v>0.970871180347514</v>
      </c>
      <c r="S131" s="267">
        <v>0.961041902604757</v>
      </c>
      <c r="T131" s="267">
        <v>0.961876832844575</v>
      </c>
      <c r="U131" s="267">
        <v>0.970927652019529</v>
      </c>
      <c r="V131" s="295">
        <v>-0.000834930239818288</v>
      </c>
      <c r="W131" s="271">
        <v>47231</v>
      </c>
      <c r="X131" s="271">
        <v>45771</v>
      </c>
      <c r="Y131" s="271">
        <v>45009</v>
      </c>
      <c r="Z131" s="271">
        <v>43725</v>
      </c>
      <c r="AA131" s="268">
        <v>0.969088098918083</v>
      </c>
      <c r="AB131" s="268">
        <v>0.971472372192228</v>
      </c>
      <c r="AC131" s="295">
        <v>-0.00238427327414481</v>
      </c>
    </row>
    <row r="132" spans="1:29">
      <c r="A132" s="297" t="s">
        <v>186</v>
      </c>
      <c r="B132" s="298" t="s">
        <v>3304</v>
      </c>
      <c r="C132" s="293" t="s">
        <v>217</v>
      </c>
      <c r="D132" s="298" t="s">
        <v>218</v>
      </c>
      <c r="E132" s="263">
        <v>7131</v>
      </c>
      <c r="F132" s="266">
        <v>6806</v>
      </c>
      <c r="G132" s="266">
        <v>325</v>
      </c>
      <c r="H132" s="264">
        <v>5071</v>
      </c>
      <c r="I132" s="264">
        <v>4926</v>
      </c>
      <c r="J132" s="264">
        <v>145</v>
      </c>
      <c r="K132" s="264">
        <v>3483</v>
      </c>
      <c r="L132" s="264">
        <v>3382</v>
      </c>
      <c r="M132" s="264">
        <v>101</v>
      </c>
      <c r="N132" s="294">
        <v>0.93</v>
      </c>
      <c r="O132" s="266">
        <v>164997</v>
      </c>
      <c r="P132" s="266">
        <v>159806</v>
      </c>
      <c r="Q132" s="266">
        <v>5191</v>
      </c>
      <c r="R132" s="267">
        <v>0.968538821917974</v>
      </c>
      <c r="S132" s="267">
        <v>0.954424344411723</v>
      </c>
      <c r="T132" s="267">
        <v>0.971406034312759</v>
      </c>
      <c r="U132" s="267">
        <v>0.9710020097617</v>
      </c>
      <c r="V132" s="295">
        <v>-0.0169816899010354</v>
      </c>
      <c r="W132" s="271">
        <v>37225</v>
      </c>
      <c r="X132" s="271">
        <v>36105</v>
      </c>
      <c r="Y132" s="271">
        <v>36240</v>
      </c>
      <c r="Z132" s="271">
        <v>35258</v>
      </c>
      <c r="AA132" s="268">
        <v>0.969912693082606</v>
      </c>
      <c r="AB132" s="268">
        <v>0.972902869757174</v>
      </c>
      <c r="AC132" s="295">
        <v>-0.00299017667456869</v>
      </c>
    </row>
    <row r="133" spans="1:29">
      <c r="A133" s="297" t="s">
        <v>186</v>
      </c>
      <c r="B133" s="298" t="s">
        <v>3305</v>
      </c>
      <c r="C133" s="293" t="s">
        <v>219</v>
      </c>
      <c r="D133" s="298" t="s">
        <v>220</v>
      </c>
      <c r="E133" s="263">
        <v>4</v>
      </c>
      <c r="F133" s="266">
        <v>4</v>
      </c>
      <c r="G133" s="266">
        <v>0</v>
      </c>
      <c r="H133" s="264">
        <v>6</v>
      </c>
      <c r="I133" s="264">
        <v>6</v>
      </c>
      <c r="J133" s="264">
        <v>0</v>
      </c>
      <c r="K133" s="264">
        <v>9</v>
      </c>
      <c r="L133" s="264">
        <v>9</v>
      </c>
      <c r="M133" s="264">
        <v>0</v>
      </c>
      <c r="N133" s="294">
        <v>0.93</v>
      </c>
      <c r="O133" s="266">
        <v>32365</v>
      </c>
      <c r="P133" s="266">
        <v>31880</v>
      </c>
      <c r="Q133" s="266">
        <v>485</v>
      </c>
      <c r="R133" s="267">
        <v>0.985014676347907</v>
      </c>
      <c r="S133" s="267">
        <v>1</v>
      </c>
      <c r="T133" s="267">
        <v>1</v>
      </c>
      <c r="U133" s="267">
        <v>1</v>
      </c>
      <c r="V133" s="295">
        <v>0</v>
      </c>
      <c r="W133" s="271">
        <v>54</v>
      </c>
      <c r="X133" s="271">
        <v>54</v>
      </c>
      <c r="Y133" s="271">
        <v>117</v>
      </c>
      <c r="Z133" s="271">
        <v>115</v>
      </c>
      <c r="AA133" s="268">
        <v>1</v>
      </c>
      <c r="AB133" s="268">
        <v>0.982905982905983</v>
      </c>
      <c r="AC133" s="295">
        <v>0.0170940170940171</v>
      </c>
    </row>
    <row r="134" spans="1:29">
      <c r="A134" s="297" t="s">
        <v>186</v>
      </c>
      <c r="B134" s="298" t="s">
        <v>3305</v>
      </c>
      <c r="C134" s="293" t="s">
        <v>221</v>
      </c>
      <c r="D134" s="298" t="s">
        <v>222</v>
      </c>
      <c r="E134" s="263">
        <v>0</v>
      </c>
      <c r="F134" s="266">
        <v>0</v>
      </c>
      <c r="G134" s="266">
        <v>0</v>
      </c>
      <c r="H134" s="264">
        <v>0</v>
      </c>
      <c r="I134" s="264">
        <v>0</v>
      </c>
      <c r="J134" s="264">
        <v>0</v>
      </c>
      <c r="K134" s="264">
        <v>0</v>
      </c>
      <c r="L134" s="264">
        <v>0</v>
      </c>
      <c r="M134" s="264">
        <v>0</v>
      </c>
      <c r="N134" s="294">
        <v>0.93</v>
      </c>
      <c r="O134" s="266">
        <v>1</v>
      </c>
      <c r="P134" s="266">
        <v>1</v>
      </c>
      <c r="Q134" s="266">
        <v>0</v>
      </c>
      <c r="R134" s="267">
        <v>1</v>
      </c>
      <c r="S134" s="267">
        <v>0</v>
      </c>
      <c r="T134" s="267">
        <v>0</v>
      </c>
      <c r="U134" s="267">
        <v>0</v>
      </c>
      <c r="V134" s="295">
        <v>0</v>
      </c>
      <c r="W134" s="271">
        <v>0</v>
      </c>
      <c r="X134" s="271">
        <v>0</v>
      </c>
      <c r="Y134" s="271">
        <v>0</v>
      </c>
      <c r="Z134" s="271">
        <v>0</v>
      </c>
      <c r="AA134" s="268">
        <v>0</v>
      </c>
      <c r="AB134" s="268">
        <v>0</v>
      </c>
      <c r="AC134" s="295">
        <v>0</v>
      </c>
    </row>
    <row r="135" spans="1:29">
      <c r="A135" s="297" t="s">
        <v>186</v>
      </c>
      <c r="B135" s="298" t="s">
        <v>3305</v>
      </c>
      <c r="C135" s="293" t="s">
        <v>223</v>
      </c>
      <c r="D135" s="298" t="s">
        <v>224</v>
      </c>
      <c r="E135" s="263">
        <v>6944</v>
      </c>
      <c r="F135" s="266">
        <v>6728</v>
      </c>
      <c r="G135" s="266">
        <v>216</v>
      </c>
      <c r="H135" s="264">
        <v>6591</v>
      </c>
      <c r="I135" s="264">
        <v>6430</v>
      </c>
      <c r="J135" s="264">
        <v>161</v>
      </c>
      <c r="K135" s="264">
        <v>3320</v>
      </c>
      <c r="L135" s="264">
        <v>3266</v>
      </c>
      <c r="M135" s="264">
        <v>54</v>
      </c>
      <c r="N135" s="294">
        <v>0.93</v>
      </c>
      <c r="O135" s="266">
        <v>160471</v>
      </c>
      <c r="P135" s="266">
        <v>155242</v>
      </c>
      <c r="Q135" s="266">
        <v>5229</v>
      </c>
      <c r="R135" s="267">
        <v>0.967414673056191</v>
      </c>
      <c r="S135" s="267">
        <v>0.96889400921659</v>
      </c>
      <c r="T135" s="267">
        <v>0.97557275072068</v>
      </c>
      <c r="U135" s="267">
        <v>0.983734939759036</v>
      </c>
      <c r="V135" s="295">
        <v>-0.00667874150408987</v>
      </c>
      <c r="W135" s="271">
        <v>37943</v>
      </c>
      <c r="X135" s="271">
        <v>36872</v>
      </c>
      <c r="Y135" s="271">
        <v>34765</v>
      </c>
      <c r="Z135" s="271">
        <v>33846</v>
      </c>
      <c r="AA135" s="268">
        <v>0.971773449648156</v>
      </c>
      <c r="AB135" s="268">
        <v>0.97356536746728</v>
      </c>
      <c r="AC135" s="295">
        <v>-0.0017919178191238</v>
      </c>
    </row>
    <row r="136" spans="1:29">
      <c r="A136" s="297" t="s">
        <v>186</v>
      </c>
      <c r="B136" s="298" t="s">
        <v>3305</v>
      </c>
      <c r="C136" s="293" t="s">
        <v>225</v>
      </c>
      <c r="D136" s="298" t="s">
        <v>226</v>
      </c>
      <c r="E136" s="263">
        <v>8059</v>
      </c>
      <c r="F136" s="266">
        <v>7643</v>
      </c>
      <c r="G136" s="266">
        <v>416</v>
      </c>
      <c r="H136" s="264">
        <v>7495</v>
      </c>
      <c r="I136" s="264">
        <v>7195</v>
      </c>
      <c r="J136" s="264">
        <v>300</v>
      </c>
      <c r="K136" s="264">
        <v>3886</v>
      </c>
      <c r="L136" s="264">
        <v>3744</v>
      </c>
      <c r="M136" s="264">
        <v>142</v>
      </c>
      <c r="N136" s="294">
        <v>0.93</v>
      </c>
      <c r="O136" s="266">
        <v>179416</v>
      </c>
      <c r="P136" s="266">
        <v>172313</v>
      </c>
      <c r="Q136" s="266">
        <v>7103</v>
      </c>
      <c r="R136" s="267">
        <v>0.960410442769876</v>
      </c>
      <c r="S136" s="267">
        <v>0.948380692393597</v>
      </c>
      <c r="T136" s="267">
        <v>0.959973315543696</v>
      </c>
      <c r="U136" s="267">
        <v>0.963458569222851</v>
      </c>
      <c r="V136" s="295">
        <v>-0.0115926231500986</v>
      </c>
      <c r="W136" s="271">
        <v>42573</v>
      </c>
      <c r="X136" s="271">
        <v>40755</v>
      </c>
      <c r="Y136" s="271">
        <v>38904</v>
      </c>
      <c r="Z136" s="271">
        <v>37451</v>
      </c>
      <c r="AA136" s="268">
        <v>0.95729687830315</v>
      </c>
      <c r="AB136" s="268">
        <v>0.962651655356776</v>
      </c>
      <c r="AC136" s="295">
        <v>-0.00535477705362575</v>
      </c>
    </row>
    <row r="137" spans="1:29">
      <c r="A137" s="297" t="s">
        <v>186</v>
      </c>
      <c r="B137" s="298" t="s">
        <v>3305</v>
      </c>
      <c r="C137" s="293" t="s">
        <v>227</v>
      </c>
      <c r="D137" s="298" t="s">
        <v>228</v>
      </c>
      <c r="E137" s="263">
        <v>9</v>
      </c>
      <c r="F137" s="266">
        <v>9</v>
      </c>
      <c r="G137" s="266">
        <v>0</v>
      </c>
      <c r="H137" s="264">
        <v>10</v>
      </c>
      <c r="I137" s="264">
        <v>10</v>
      </c>
      <c r="J137" s="264">
        <v>0</v>
      </c>
      <c r="K137" s="264">
        <v>8</v>
      </c>
      <c r="L137" s="264">
        <v>8</v>
      </c>
      <c r="M137" s="264">
        <v>0</v>
      </c>
      <c r="N137" s="294">
        <v>0.93</v>
      </c>
      <c r="O137" s="266">
        <v>38255</v>
      </c>
      <c r="P137" s="266">
        <v>37543</v>
      </c>
      <c r="Q137" s="266">
        <v>712</v>
      </c>
      <c r="R137" s="267">
        <v>0.98138805384917</v>
      </c>
      <c r="S137" s="267">
        <v>1</v>
      </c>
      <c r="T137" s="267">
        <v>1</v>
      </c>
      <c r="U137" s="267">
        <v>1</v>
      </c>
      <c r="V137" s="295">
        <v>0</v>
      </c>
      <c r="W137" s="271">
        <v>89</v>
      </c>
      <c r="X137" s="271">
        <v>89</v>
      </c>
      <c r="Y137" s="271">
        <v>142</v>
      </c>
      <c r="Z137" s="271">
        <v>141</v>
      </c>
      <c r="AA137" s="268">
        <v>1</v>
      </c>
      <c r="AB137" s="268">
        <v>0.992957746478873</v>
      </c>
      <c r="AC137" s="295">
        <v>0.00704225352112675</v>
      </c>
    </row>
    <row r="138" spans="1:29">
      <c r="A138" s="297" t="s">
        <v>186</v>
      </c>
      <c r="B138" s="298" t="s">
        <v>3305</v>
      </c>
      <c r="C138" s="293" t="s">
        <v>229</v>
      </c>
      <c r="D138" s="298" t="s">
        <v>230</v>
      </c>
      <c r="E138" s="263">
        <v>19</v>
      </c>
      <c r="F138" s="266">
        <v>19</v>
      </c>
      <c r="G138" s="266">
        <v>0</v>
      </c>
      <c r="H138" s="264">
        <v>29</v>
      </c>
      <c r="I138" s="264">
        <v>29</v>
      </c>
      <c r="J138" s="264">
        <v>0</v>
      </c>
      <c r="K138" s="264">
        <v>22</v>
      </c>
      <c r="L138" s="264">
        <v>22</v>
      </c>
      <c r="M138" s="264">
        <v>0</v>
      </c>
      <c r="N138" s="294">
        <v>0.93</v>
      </c>
      <c r="O138" s="266">
        <v>72330</v>
      </c>
      <c r="P138" s="266">
        <v>70344</v>
      </c>
      <c r="Q138" s="266">
        <v>1986</v>
      </c>
      <c r="R138" s="267">
        <v>0.972542513479884</v>
      </c>
      <c r="S138" s="267">
        <v>1</v>
      </c>
      <c r="T138" s="267">
        <v>1</v>
      </c>
      <c r="U138" s="267">
        <v>1</v>
      </c>
      <c r="V138" s="295">
        <v>0</v>
      </c>
      <c r="W138" s="271">
        <v>187</v>
      </c>
      <c r="X138" s="271">
        <v>187</v>
      </c>
      <c r="Y138" s="271">
        <v>254</v>
      </c>
      <c r="Z138" s="271">
        <v>254</v>
      </c>
      <c r="AA138" s="268">
        <v>1</v>
      </c>
      <c r="AB138" s="268">
        <v>1</v>
      </c>
      <c r="AC138" s="295">
        <v>0</v>
      </c>
    </row>
    <row r="139" spans="1:29">
      <c r="A139" s="297" t="s">
        <v>186</v>
      </c>
      <c r="B139" s="298" t="s">
        <v>3306</v>
      </c>
      <c r="C139" s="293" t="s">
        <v>231</v>
      </c>
      <c r="D139" s="298" t="s">
        <v>232</v>
      </c>
      <c r="E139" s="263">
        <v>0</v>
      </c>
      <c r="F139" s="266">
        <v>0</v>
      </c>
      <c r="G139" s="266">
        <v>0</v>
      </c>
      <c r="H139" s="264">
        <v>0</v>
      </c>
      <c r="I139" s="264">
        <v>0</v>
      </c>
      <c r="J139" s="264">
        <v>0</v>
      </c>
      <c r="K139" s="264">
        <v>0</v>
      </c>
      <c r="L139" s="264">
        <v>0</v>
      </c>
      <c r="M139" s="264">
        <v>0</v>
      </c>
      <c r="N139" s="294">
        <v>0.93</v>
      </c>
      <c r="O139" s="266">
        <v>0</v>
      </c>
      <c r="P139" s="266">
        <v>0</v>
      </c>
      <c r="Q139" s="266">
        <v>0</v>
      </c>
      <c r="R139" s="267">
        <v>0</v>
      </c>
      <c r="S139" s="267">
        <v>0</v>
      </c>
      <c r="T139" s="267">
        <v>0</v>
      </c>
      <c r="U139" s="267">
        <v>0</v>
      </c>
      <c r="V139" s="295">
        <v>0</v>
      </c>
      <c r="W139" s="271">
        <v>0</v>
      </c>
      <c r="X139" s="271">
        <v>0</v>
      </c>
      <c r="Y139" s="271">
        <v>0</v>
      </c>
      <c r="Z139" s="271">
        <v>0</v>
      </c>
      <c r="AA139" s="268">
        <v>0</v>
      </c>
      <c r="AB139" s="268">
        <v>0</v>
      </c>
      <c r="AC139" s="295">
        <v>0</v>
      </c>
    </row>
    <row r="140" spans="1:29">
      <c r="A140" s="297" t="s">
        <v>186</v>
      </c>
      <c r="B140" s="298" t="s">
        <v>3306</v>
      </c>
      <c r="C140" s="293" t="s">
        <v>233</v>
      </c>
      <c r="D140" s="298" t="s">
        <v>234</v>
      </c>
      <c r="E140" s="263">
        <v>12898</v>
      </c>
      <c r="F140" s="266">
        <v>12179</v>
      </c>
      <c r="G140" s="266">
        <v>719</v>
      </c>
      <c r="H140" s="264">
        <v>11890</v>
      </c>
      <c r="I140" s="264">
        <v>11394</v>
      </c>
      <c r="J140" s="264">
        <v>496</v>
      </c>
      <c r="K140" s="264">
        <v>7883</v>
      </c>
      <c r="L140" s="264">
        <v>7525</v>
      </c>
      <c r="M140" s="264">
        <v>358</v>
      </c>
      <c r="N140" s="294">
        <v>0.93</v>
      </c>
      <c r="O140" s="266">
        <v>282191</v>
      </c>
      <c r="P140" s="266">
        <v>269505</v>
      </c>
      <c r="Q140" s="266">
        <v>12686</v>
      </c>
      <c r="R140" s="267">
        <v>0.955044632890489</v>
      </c>
      <c r="S140" s="267">
        <v>0.944254923243914</v>
      </c>
      <c r="T140" s="267">
        <v>0.958284272497897</v>
      </c>
      <c r="U140" s="267">
        <v>0.954585817582139</v>
      </c>
      <c r="V140" s="295">
        <v>-0.0140293492539836</v>
      </c>
      <c r="W140" s="271">
        <v>73685</v>
      </c>
      <c r="X140" s="271">
        <v>70537</v>
      </c>
      <c r="Y140" s="271">
        <v>66256</v>
      </c>
      <c r="Z140" s="271">
        <v>63661</v>
      </c>
      <c r="AA140" s="268">
        <v>0.957277600597137</v>
      </c>
      <c r="AB140" s="268">
        <v>0.960833735812606</v>
      </c>
      <c r="AC140" s="295">
        <v>-0.00355613521546916</v>
      </c>
    </row>
    <row r="141" spans="1:29">
      <c r="A141" s="297" t="s">
        <v>186</v>
      </c>
      <c r="B141" s="298" t="s">
        <v>3306</v>
      </c>
      <c r="C141" s="293" t="s">
        <v>236</v>
      </c>
      <c r="D141" s="298" t="s">
        <v>236</v>
      </c>
      <c r="E141" s="263">
        <v>0</v>
      </c>
      <c r="F141" s="266">
        <v>0</v>
      </c>
      <c r="G141" s="266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94">
        <v>0.93</v>
      </c>
      <c r="O141" s="266">
        <v>0</v>
      </c>
      <c r="P141" s="266">
        <v>0</v>
      </c>
      <c r="Q141" s="266">
        <v>0</v>
      </c>
      <c r="R141" s="267">
        <v>0</v>
      </c>
      <c r="S141" s="267">
        <v>0</v>
      </c>
      <c r="T141" s="267">
        <v>0</v>
      </c>
      <c r="U141" s="267">
        <v>0</v>
      </c>
      <c r="V141" s="295">
        <v>0</v>
      </c>
      <c r="W141" s="271">
        <v>0</v>
      </c>
      <c r="X141" s="271">
        <v>0</v>
      </c>
      <c r="Y141" s="271">
        <v>0</v>
      </c>
      <c r="Z141" s="271">
        <v>0</v>
      </c>
      <c r="AA141" s="268">
        <v>0</v>
      </c>
      <c r="AB141" s="268">
        <v>0</v>
      </c>
      <c r="AC141" s="295">
        <v>0</v>
      </c>
    </row>
    <row r="142" spans="1:29">
      <c r="A142" s="297" t="s">
        <v>186</v>
      </c>
      <c r="B142" s="298" t="s">
        <v>3306</v>
      </c>
      <c r="C142" s="293" t="s">
        <v>237</v>
      </c>
      <c r="D142" s="298" t="s">
        <v>238</v>
      </c>
      <c r="E142" s="263">
        <v>12973</v>
      </c>
      <c r="F142" s="266">
        <v>12366</v>
      </c>
      <c r="G142" s="266">
        <v>607</v>
      </c>
      <c r="H142" s="264">
        <v>12133</v>
      </c>
      <c r="I142" s="264">
        <v>11373</v>
      </c>
      <c r="J142" s="264">
        <v>760</v>
      </c>
      <c r="K142" s="264">
        <v>8143</v>
      </c>
      <c r="L142" s="264">
        <v>7820</v>
      </c>
      <c r="M142" s="264">
        <v>323</v>
      </c>
      <c r="N142" s="294">
        <v>0.93</v>
      </c>
      <c r="O142" s="266">
        <v>270296</v>
      </c>
      <c r="P142" s="266">
        <v>255936</v>
      </c>
      <c r="Q142" s="266">
        <v>14360</v>
      </c>
      <c r="R142" s="267">
        <v>0.946873057684908</v>
      </c>
      <c r="S142" s="267">
        <v>0.953210514144762</v>
      </c>
      <c r="T142" s="267">
        <v>0.937360916508695</v>
      </c>
      <c r="U142" s="267">
        <v>0.960334029227557</v>
      </c>
      <c r="V142" s="295">
        <v>0.015849597636067</v>
      </c>
      <c r="W142" s="271">
        <v>74490</v>
      </c>
      <c r="X142" s="271">
        <v>70278</v>
      </c>
      <c r="Y142" s="271">
        <v>66423</v>
      </c>
      <c r="Z142" s="271">
        <v>63249</v>
      </c>
      <c r="AA142" s="268">
        <v>0.943455497382199</v>
      </c>
      <c r="AB142" s="268">
        <v>0.952215347093627</v>
      </c>
      <c r="AC142" s="295">
        <v>-0.00875984971142829</v>
      </c>
    </row>
    <row r="143" spans="1:29">
      <c r="A143" s="297" t="s">
        <v>186</v>
      </c>
      <c r="B143" s="298" t="s">
        <v>3306</v>
      </c>
      <c r="C143" s="293" t="s">
        <v>239</v>
      </c>
      <c r="D143" s="298" t="s">
        <v>240</v>
      </c>
      <c r="E143" s="263">
        <v>0</v>
      </c>
      <c r="F143" s="266">
        <v>0</v>
      </c>
      <c r="G143" s="266">
        <v>0</v>
      </c>
      <c r="H143" s="264">
        <v>0</v>
      </c>
      <c r="I143" s="264">
        <v>0</v>
      </c>
      <c r="J143" s="264">
        <v>0</v>
      </c>
      <c r="K143" s="264">
        <v>0</v>
      </c>
      <c r="L143" s="264">
        <v>0</v>
      </c>
      <c r="M143" s="264">
        <v>0</v>
      </c>
      <c r="N143" s="294">
        <v>0.93</v>
      </c>
      <c r="O143" s="266">
        <v>9</v>
      </c>
      <c r="P143" s="266">
        <v>7</v>
      </c>
      <c r="Q143" s="266">
        <v>2</v>
      </c>
      <c r="R143" s="267">
        <v>0.777777777777778</v>
      </c>
      <c r="S143" s="267">
        <v>0</v>
      </c>
      <c r="T143" s="267">
        <v>0</v>
      </c>
      <c r="U143" s="267">
        <v>0</v>
      </c>
      <c r="V143" s="295">
        <v>0</v>
      </c>
      <c r="W143" s="271">
        <v>0</v>
      </c>
      <c r="X143" s="271">
        <v>0</v>
      </c>
      <c r="Y143" s="271">
        <v>0</v>
      </c>
      <c r="Z143" s="271">
        <v>0</v>
      </c>
      <c r="AA143" s="268">
        <v>0</v>
      </c>
      <c r="AB143" s="268">
        <v>0</v>
      </c>
      <c r="AC143" s="295">
        <v>0</v>
      </c>
    </row>
    <row r="144" spans="1:29">
      <c r="A144" s="297" t="s">
        <v>186</v>
      </c>
      <c r="B144" s="298" t="s">
        <v>3306</v>
      </c>
      <c r="C144" s="293" t="s">
        <v>241</v>
      </c>
      <c r="D144" s="298" t="s">
        <v>242</v>
      </c>
      <c r="E144" s="263">
        <v>6274</v>
      </c>
      <c r="F144" s="266">
        <v>6035</v>
      </c>
      <c r="G144" s="266">
        <v>239</v>
      </c>
      <c r="H144" s="264">
        <v>5515</v>
      </c>
      <c r="I144" s="264">
        <v>5297</v>
      </c>
      <c r="J144" s="264">
        <v>218</v>
      </c>
      <c r="K144" s="264">
        <v>2909</v>
      </c>
      <c r="L144" s="264">
        <v>2833</v>
      </c>
      <c r="M144" s="264">
        <v>76</v>
      </c>
      <c r="N144" s="294">
        <v>0.93</v>
      </c>
      <c r="O144" s="266">
        <v>144555</v>
      </c>
      <c r="P144" s="266">
        <v>140256</v>
      </c>
      <c r="Q144" s="266">
        <v>4299</v>
      </c>
      <c r="R144" s="267">
        <v>0.970260454498288</v>
      </c>
      <c r="S144" s="267">
        <v>0.961906279885241</v>
      </c>
      <c r="T144" s="267">
        <v>0.960471441523119</v>
      </c>
      <c r="U144" s="267">
        <v>0.973874183568237</v>
      </c>
      <c r="V144" s="295">
        <v>0.00143483836212188</v>
      </c>
      <c r="W144" s="271">
        <v>33514</v>
      </c>
      <c r="X144" s="271">
        <v>32437</v>
      </c>
      <c r="Y144" s="271">
        <v>31298</v>
      </c>
      <c r="Z144" s="271">
        <v>30381</v>
      </c>
      <c r="AA144" s="268">
        <v>0.967864176165185</v>
      </c>
      <c r="AB144" s="268">
        <v>0.970701003258994</v>
      </c>
      <c r="AC144" s="295">
        <v>-0.0028368270938095</v>
      </c>
    </row>
    <row r="145" spans="1:29">
      <c r="A145" s="297" t="s">
        <v>186</v>
      </c>
      <c r="B145" s="298" t="s">
        <v>3306</v>
      </c>
      <c r="C145" s="293" t="s">
        <v>243</v>
      </c>
      <c r="D145" s="298" t="s">
        <v>244</v>
      </c>
      <c r="E145" s="263">
        <v>7522</v>
      </c>
      <c r="F145" s="266">
        <v>6878</v>
      </c>
      <c r="G145" s="266">
        <v>644</v>
      </c>
      <c r="H145" s="264">
        <v>7441</v>
      </c>
      <c r="I145" s="264">
        <v>6995</v>
      </c>
      <c r="J145" s="264">
        <v>446</v>
      </c>
      <c r="K145" s="264">
        <v>4522</v>
      </c>
      <c r="L145" s="264">
        <v>4299</v>
      </c>
      <c r="M145" s="264">
        <v>223</v>
      </c>
      <c r="N145" s="294">
        <v>0.93</v>
      </c>
      <c r="O145" s="266">
        <v>162951</v>
      </c>
      <c r="P145" s="266">
        <v>152953</v>
      </c>
      <c r="Q145" s="266">
        <v>9998</v>
      </c>
      <c r="R145" s="267">
        <v>0.938644132285166</v>
      </c>
      <c r="S145" s="267">
        <v>0.914384472214836</v>
      </c>
      <c r="T145" s="267">
        <v>0.940061819647897</v>
      </c>
      <c r="U145" s="267">
        <v>0.950685537372844</v>
      </c>
      <c r="V145" s="295">
        <v>-0.0256773474330604</v>
      </c>
      <c r="W145" s="271">
        <v>43881</v>
      </c>
      <c r="X145" s="271">
        <v>41190</v>
      </c>
      <c r="Y145" s="271">
        <v>38821</v>
      </c>
      <c r="Z145" s="271">
        <v>36890</v>
      </c>
      <c r="AA145" s="268">
        <v>0.938675052984207</v>
      </c>
      <c r="AB145" s="268">
        <v>0.950258880502821</v>
      </c>
      <c r="AC145" s="295">
        <v>-0.0115838275186133</v>
      </c>
    </row>
    <row r="146" spans="1:29">
      <c r="A146" s="297" t="s">
        <v>186</v>
      </c>
      <c r="B146" s="298" t="s">
        <v>3306</v>
      </c>
      <c r="C146" s="293" t="s">
        <v>245</v>
      </c>
      <c r="D146" s="298" t="s">
        <v>246</v>
      </c>
      <c r="E146" s="263">
        <v>10150</v>
      </c>
      <c r="F146" s="266">
        <v>9655</v>
      </c>
      <c r="G146" s="266">
        <v>495</v>
      </c>
      <c r="H146" s="264">
        <v>8952</v>
      </c>
      <c r="I146" s="264">
        <v>8578</v>
      </c>
      <c r="J146" s="264">
        <v>374</v>
      </c>
      <c r="K146" s="264">
        <v>5378</v>
      </c>
      <c r="L146" s="264">
        <v>5162</v>
      </c>
      <c r="M146" s="264">
        <v>216</v>
      </c>
      <c r="N146" s="294">
        <v>0.93</v>
      </c>
      <c r="O146" s="266">
        <v>220405</v>
      </c>
      <c r="P146" s="266">
        <v>210991</v>
      </c>
      <c r="Q146" s="266">
        <v>9414</v>
      </c>
      <c r="R146" s="267">
        <v>0.957287720333023</v>
      </c>
      <c r="S146" s="267">
        <v>0.951231527093596</v>
      </c>
      <c r="T146" s="267">
        <v>0.958221626452189</v>
      </c>
      <c r="U146" s="267">
        <v>0.959836370397917</v>
      </c>
      <c r="V146" s="295">
        <v>-0.0069900993585934</v>
      </c>
      <c r="W146" s="271">
        <v>55437</v>
      </c>
      <c r="X146" s="271">
        <v>53000</v>
      </c>
      <c r="Y146" s="271">
        <v>51092</v>
      </c>
      <c r="Z146" s="271">
        <v>49029</v>
      </c>
      <c r="AA146" s="268">
        <v>0.956040189764958</v>
      </c>
      <c r="AB146" s="268">
        <v>0.959621858608001</v>
      </c>
      <c r="AC146" s="295">
        <v>-0.00358166884304278</v>
      </c>
    </row>
    <row r="147" spans="1:29">
      <c r="A147" s="297" t="s">
        <v>186</v>
      </c>
      <c r="B147" s="298" t="s">
        <v>3306</v>
      </c>
      <c r="C147" s="293" t="s">
        <v>247</v>
      </c>
      <c r="D147" s="298" t="s">
        <v>248</v>
      </c>
      <c r="E147" s="263">
        <v>0</v>
      </c>
      <c r="F147" s="266">
        <v>0</v>
      </c>
      <c r="G147" s="266">
        <v>0</v>
      </c>
      <c r="H147" s="264">
        <v>0</v>
      </c>
      <c r="I147" s="264">
        <v>0</v>
      </c>
      <c r="J147" s="264">
        <v>0</v>
      </c>
      <c r="K147" s="264">
        <v>0</v>
      </c>
      <c r="L147" s="264">
        <v>0</v>
      </c>
      <c r="M147" s="264">
        <v>0</v>
      </c>
      <c r="N147" s="294">
        <v>0.93</v>
      </c>
      <c r="O147" s="266">
        <v>0</v>
      </c>
      <c r="P147" s="266">
        <v>0</v>
      </c>
      <c r="Q147" s="266">
        <v>0</v>
      </c>
      <c r="R147" s="267">
        <v>0</v>
      </c>
      <c r="S147" s="267">
        <v>0</v>
      </c>
      <c r="T147" s="267">
        <v>0</v>
      </c>
      <c r="U147" s="267">
        <v>0</v>
      </c>
      <c r="V147" s="295">
        <v>0</v>
      </c>
      <c r="W147" s="271">
        <v>0</v>
      </c>
      <c r="X147" s="271">
        <v>0</v>
      </c>
      <c r="Y147" s="271">
        <v>0</v>
      </c>
      <c r="Z147" s="271">
        <v>0</v>
      </c>
      <c r="AA147" s="268">
        <v>0</v>
      </c>
      <c r="AB147" s="268">
        <v>0</v>
      </c>
      <c r="AC147" s="295">
        <v>0</v>
      </c>
    </row>
    <row r="148" spans="1:29">
      <c r="A148" s="297" t="s">
        <v>186</v>
      </c>
      <c r="B148" s="298" t="s">
        <v>3306</v>
      </c>
      <c r="C148" s="293" t="s">
        <v>249</v>
      </c>
      <c r="D148" s="298" t="s">
        <v>250</v>
      </c>
      <c r="E148" s="263">
        <v>16675</v>
      </c>
      <c r="F148" s="266">
        <v>15898</v>
      </c>
      <c r="G148" s="266">
        <v>777</v>
      </c>
      <c r="H148" s="264">
        <v>15906</v>
      </c>
      <c r="I148" s="264">
        <v>15163</v>
      </c>
      <c r="J148" s="264">
        <v>743</v>
      </c>
      <c r="K148" s="264">
        <v>10548</v>
      </c>
      <c r="L148" s="264">
        <v>10136</v>
      </c>
      <c r="M148" s="264">
        <v>412</v>
      </c>
      <c r="N148" s="294">
        <v>0.93</v>
      </c>
      <c r="O148" s="266">
        <v>359848</v>
      </c>
      <c r="P148" s="266">
        <v>336476</v>
      </c>
      <c r="Q148" s="266">
        <v>23372</v>
      </c>
      <c r="R148" s="267">
        <v>0.935050354594162</v>
      </c>
      <c r="S148" s="267">
        <v>0.953403298350825</v>
      </c>
      <c r="T148" s="267">
        <v>0.953288067395951</v>
      </c>
      <c r="U148" s="267">
        <v>0.960940462646947</v>
      </c>
      <c r="V148" s="295">
        <v>0.000115230954873424</v>
      </c>
      <c r="W148" s="271">
        <v>99013</v>
      </c>
      <c r="X148" s="271">
        <v>93471</v>
      </c>
      <c r="Y148" s="271">
        <v>88345</v>
      </c>
      <c r="Z148" s="271">
        <v>83373</v>
      </c>
      <c r="AA148" s="268">
        <v>0.944027551937624</v>
      </c>
      <c r="AB148" s="268">
        <v>0.9437206406701</v>
      </c>
      <c r="AC148" s="295">
        <v>0.000306911267524135</v>
      </c>
    </row>
    <row r="149" spans="1:29">
      <c r="A149" s="297" t="s">
        <v>186</v>
      </c>
      <c r="B149" s="298" t="s">
        <v>3306</v>
      </c>
      <c r="C149" s="293" t="s">
        <v>251</v>
      </c>
      <c r="D149" s="298" t="s">
        <v>251</v>
      </c>
      <c r="E149" s="263">
        <v>4</v>
      </c>
      <c r="F149" s="266">
        <v>4</v>
      </c>
      <c r="G149" s="266">
        <v>0</v>
      </c>
      <c r="H149" s="264">
        <v>3</v>
      </c>
      <c r="I149" s="264">
        <v>3</v>
      </c>
      <c r="J149" s="264">
        <v>0</v>
      </c>
      <c r="K149" s="264">
        <v>0</v>
      </c>
      <c r="L149" s="264">
        <v>0</v>
      </c>
      <c r="M149" s="264">
        <v>0</v>
      </c>
      <c r="N149" s="294">
        <v>0.93</v>
      </c>
      <c r="O149" s="266">
        <v>54</v>
      </c>
      <c r="P149" s="266">
        <v>54</v>
      </c>
      <c r="Q149" s="266">
        <v>0</v>
      </c>
      <c r="R149" s="267">
        <v>1</v>
      </c>
      <c r="S149" s="267">
        <v>1</v>
      </c>
      <c r="T149" s="267">
        <v>1</v>
      </c>
      <c r="U149" s="267">
        <v>0</v>
      </c>
      <c r="V149" s="295">
        <v>0</v>
      </c>
      <c r="W149" s="271">
        <v>18</v>
      </c>
      <c r="X149" s="271">
        <v>18</v>
      </c>
      <c r="Y149" s="271">
        <v>8</v>
      </c>
      <c r="Z149" s="271">
        <v>8</v>
      </c>
      <c r="AA149" s="268">
        <v>1</v>
      </c>
      <c r="AB149" s="268">
        <v>1</v>
      </c>
      <c r="AC149" s="295">
        <v>0</v>
      </c>
    </row>
    <row r="150" spans="1:29">
      <c r="A150" s="297" t="s">
        <v>186</v>
      </c>
      <c r="B150" s="298" t="s">
        <v>3306</v>
      </c>
      <c r="C150" s="293" t="s">
        <v>252</v>
      </c>
      <c r="D150" s="298" t="s">
        <v>253</v>
      </c>
      <c r="E150" s="263">
        <v>13483</v>
      </c>
      <c r="F150" s="266">
        <v>12441</v>
      </c>
      <c r="G150" s="266">
        <v>1042</v>
      </c>
      <c r="H150" s="264">
        <v>10445</v>
      </c>
      <c r="I150" s="264">
        <v>9811</v>
      </c>
      <c r="J150" s="264">
        <v>634</v>
      </c>
      <c r="K150" s="264">
        <v>7037</v>
      </c>
      <c r="L150" s="264">
        <v>6612</v>
      </c>
      <c r="M150" s="264">
        <v>425</v>
      </c>
      <c r="N150" s="294">
        <v>0.93</v>
      </c>
      <c r="O150" s="266">
        <v>295293</v>
      </c>
      <c r="P150" s="266">
        <v>275555</v>
      </c>
      <c r="Q150" s="266">
        <v>19738</v>
      </c>
      <c r="R150" s="267">
        <v>0.933157914342704</v>
      </c>
      <c r="S150" s="267">
        <v>0.922717496106208</v>
      </c>
      <c r="T150" s="267">
        <v>0.939301101005266</v>
      </c>
      <c r="U150" s="267">
        <v>0.939604945289186</v>
      </c>
      <c r="V150" s="295">
        <v>-0.0165836048990579</v>
      </c>
      <c r="W150" s="271">
        <v>71285</v>
      </c>
      <c r="X150" s="271">
        <v>66554</v>
      </c>
      <c r="Y150" s="271">
        <v>65117</v>
      </c>
      <c r="Z150" s="271">
        <v>60980</v>
      </c>
      <c r="AA150" s="268">
        <v>0.933632601529073</v>
      </c>
      <c r="AB150" s="268">
        <v>0.936468203387748</v>
      </c>
      <c r="AC150" s="295">
        <v>-0.00283560185867471</v>
      </c>
    </row>
    <row r="151" spans="1:29">
      <c r="A151" s="297" t="s">
        <v>186</v>
      </c>
      <c r="B151" s="298" t="s">
        <v>3306</v>
      </c>
      <c r="C151" s="293" t="s">
        <v>254</v>
      </c>
      <c r="D151" s="298" t="s">
        <v>255</v>
      </c>
      <c r="E151" s="263">
        <v>20164</v>
      </c>
      <c r="F151" s="266">
        <v>19767</v>
      </c>
      <c r="G151" s="266">
        <v>397</v>
      </c>
      <c r="H151" s="264">
        <v>17645</v>
      </c>
      <c r="I151" s="264">
        <v>17417</v>
      </c>
      <c r="J151" s="264">
        <v>228</v>
      </c>
      <c r="K151" s="264">
        <v>13945</v>
      </c>
      <c r="L151" s="264">
        <v>13828</v>
      </c>
      <c r="M151" s="264">
        <v>117</v>
      </c>
      <c r="N151" s="294">
        <v>0.93</v>
      </c>
      <c r="O151" s="266">
        <v>448081</v>
      </c>
      <c r="P151" s="266">
        <v>441460</v>
      </c>
      <c r="Q151" s="266">
        <v>6621</v>
      </c>
      <c r="R151" s="267">
        <v>0.98522365375903</v>
      </c>
      <c r="S151" s="267">
        <v>0.980311446141639</v>
      </c>
      <c r="T151" s="267">
        <v>0.987078492490791</v>
      </c>
      <c r="U151" s="267">
        <v>0.991609896020079</v>
      </c>
      <c r="V151" s="295">
        <v>-0.00676704634915204</v>
      </c>
      <c r="W151" s="271">
        <v>120554</v>
      </c>
      <c r="X151" s="271">
        <v>118970</v>
      </c>
      <c r="Y151" s="271">
        <v>110764</v>
      </c>
      <c r="Z151" s="271">
        <v>109344</v>
      </c>
      <c r="AA151" s="268">
        <v>0.986860659953216</v>
      </c>
      <c r="AB151" s="268">
        <v>0.987179950164313</v>
      </c>
      <c r="AC151" s="295">
        <v>-0.000319290211097334</v>
      </c>
    </row>
    <row r="152" spans="1:29">
      <c r="A152" s="297" t="s">
        <v>186</v>
      </c>
      <c r="B152" s="298" t="s">
        <v>3306</v>
      </c>
      <c r="C152" s="293" t="s">
        <v>256</v>
      </c>
      <c r="D152" s="298" t="s">
        <v>257</v>
      </c>
      <c r="E152" s="263">
        <v>10705</v>
      </c>
      <c r="F152" s="266">
        <v>10020</v>
      </c>
      <c r="G152" s="266">
        <v>685</v>
      </c>
      <c r="H152" s="264">
        <v>8802</v>
      </c>
      <c r="I152" s="264">
        <v>8262</v>
      </c>
      <c r="J152" s="264">
        <v>540</v>
      </c>
      <c r="K152" s="264">
        <v>4904</v>
      </c>
      <c r="L152" s="264">
        <v>4721</v>
      </c>
      <c r="M152" s="264">
        <v>183</v>
      </c>
      <c r="N152" s="294">
        <v>0.93</v>
      </c>
      <c r="O152" s="266">
        <v>246842</v>
      </c>
      <c r="P152" s="266">
        <v>236575</v>
      </c>
      <c r="Q152" s="266">
        <v>10267</v>
      </c>
      <c r="R152" s="267">
        <v>0.958406592071041</v>
      </c>
      <c r="S152" s="267">
        <v>0.936011209715086</v>
      </c>
      <c r="T152" s="267">
        <v>0.938650306748466</v>
      </c>
      <c r="U152" s="267">
        <v>0.96268352365416</v>
      </c>
      <c r="V152" s="295">
        <v>-0.00263909703337983</v>
      </c>
      <c r="W152" s="271">
        <v>55435</v>
      </c>
      <c r="X152" s="271">
        <v>52617</v>
      </c>
      <c r="Y152" s="271">
        <v>52666</v>
      </c>
      <c r="Z152" s="271">
        <v>50711</v>
      </c>
      <c r="AA152" s="268">
        <v>0.949165689546316</v>
      </c>
      <c r="AB152" s="268">
        <v>0.962879276952873</v>
      </c>
      <c r="AC152" s="295">
        <v>-0.0137135874065573</v>
      </c>
    </row>
    <row r="153" spans="1:29">
      <c r="A153" s="297" t="s">
        <v>186</v>
      </c>
      <c r="B153" s="298" t="s">
        <v>1426</v>
      </c>
      <c r="C153" s="293" t="s">
        <v>258</v>
      </c>
      <c r="D153" s="298" t="s">
        <v>258</v>
      </c>
      <c r="E153" s="263">
        <v>9246</v>
      </c>
      <c r="F153" s="266">
        <v>8890</v>
      </c>
      <c r="G153" s="266">
        <v>356</v>
      </c>
      <c r="H153" s="264">
        <v>4302</v>
      </c>
      <c r="I153" s="264">
        <v>4124</v>
      </c>
      <c r="J153" s="264">
        <v>178</v>
      </c>
      <c r="K153" s="264">
        <v>7443</v>
      </c>
      <c r="L153" s="264">
        <v>7218</v>
      </c>
      <c r="M153" s="264">
        <v>225</v>
      </c>
      <c r="N153" s="294">
        <v>0.93</v>
      </c>
      <c r="O153" s="266">
        <v>231167</v>
      </c>
      <c r="P153" s="266">
        <v>226263</v>
      </c>
      <c r="Q153" s="266">
        <v>4904</v>
      </c>
      <c r="R153" s="267">
        <v>0.97878589937145</v>
      </c>
      <c r="S153" s="267">
        <v>0.961496863508544</v>
      </c>
      <c r="T153" s="267">
        <v>0.95862389586239</v>
      </c>
      <c r="U153" s="267">
        <v>0.969770253929867</v>
      </c>
      <c r="V153" s="295">
        <v>0.00287296764615463</v>
      </c>
      <c r="W153" s="271">
        <v>51745</v>
      </c>
      <c r="X153" s="271">
        <v>50262</v>
      </c>
      <c r="Y153" s="271">
        <v>52204</v>
      </c>
      <c r="Z153" s="271">
        <v>51195</v>
      </c>
      <c r="AA153" s="268">
        <v>0.971340226108803</v>
      </c>
      <c r="AB153" s="268">
        <v>0.980671979158685</v>
      </c>
      <c r="AC153" s="295">
        <v>-0.00933175304988243</v>
      </c>
    </row>
    <row r="154" spans="1:29">
      <c r="A154" s="297" t="s">
        <v>186</v>
      </c>
      <c r="B154" s="298" t="s">
        <v>1426</v>
      </c>
      <c r="C154" s="293" t="s">
        <v>259</v>
      </c>
      <c r="D154" s="298" t="s">
        <v>260</v>
      </c>
      <c r="E154" s="263">
        <v>8828</v>
      </c>
      <c r="F154" s="266">
        <v>8474</v>
      </c>
      <c r="G154" s="266">
        <v>354</v>
      </c>
      <c r="H154" s="264">
        <v>3974</v>
      </c>
      <c r="I154" s="264">
        <v>3829</v>
      </c>
      <c r="J154" s="264">
        <v>145</v>
      </c>
      <c r="K154" s="264">
        <v>7489</v>
      </c>
      <c r="L154" s="264">
        <v>7335</v>
      </c>
      <c r="M154" s="264">
        <v>154</v>
      </c>
      <c r="N154" s="294">
        <v>0.93</v>
      </c>
      <c r="O154" s="266">
        <v>224524</v>
      </c>
      <c r="P154" s="266">
        <v>219273</v>
      </c>
      <c r="Q154" s="266">
        <v>5251</v>
      </c>
      <c r="R154" s="267">
        <v>0.97661274518537</v>
      </c>
      <c r="S154" s="267">
        <v>0.959900317172633</v>
      </c>
      <c r="T154" s="267">
        <v>0.963512833417212</v>
      </c>
      <c r="U154" s="267">
        <v>0.979436506876753</v>
      </c>
      <c r="V154" s="295">
        <v>-0.00361251624457926</v>
      </c>
      <c r="W154" s="271">
        <v>50179</v>
      </c>
      <c r="X154" s="271">
        <v>48859</v>
      </c>
      <c r="Y154" s="271">
        <v>50388</v>
      </c>
      <c r="Z154" s="271">
        <v>49282</v>
      </c>
      <c r="AA154" s="268">
        <v>0.973694174854023</v>
      </c>
      <c r="AB154" s="268">
        <v>0.978050329443518</v>
      </c>
      <c r="AC154" s="295">
        <v>-0.00435615458949568</v>
      </c>
    </row>
    <row r="155" spans="1:29">
      <c r="A155" s="297" t="s">
        <v>186</v>
      </c>
      <c r="B155" s="298" t="s">
        <v>1426</v>
      </c>
      <c r="C155" s="293" t="s">
        <v>261</v>
      </c>
      <c r="D155" s="298" t="s">
        <v>262</v>
      </c>
      <c r="E155" s="263">
        <v>10088</v>
      </c>
      <c r="F155" s="266">
        <v>9732</v>
      </c>
      <c r="G155" s="266">
        <v>356</v>
      </c>
      <c r="H155" s="264">
        <v>4573</v>
      </c>
      <c r="I155" s="264">
        <v>4475</v>
      </c>
      <c r="J155" s="264">
        <v>98</v>
      </c>
      <c r="K155" s="264">
        <v>8243</v>
      </c>
      <c r="L155" s="264">
        <v>7983</v>
      </c>
      <c r="M155" s="264">
        <v>260</v>
      </c>
      <c r="N155" s="294">
        <v>0.93</v>
      </c>
      <c r="O155" s="266">
        <v>248315</v>
      </c>
      <c r="P155" s="266">
        <v>242303</v>
      </c>
      <c r="Q155" s="266">
        <v>6012</v>
      </c>
      <c r="R155" s="267">
        <v>0.975788816624046</v>
      </c>
      <c r="S155" s="267">
        <v>0.964710547184774</v>
      </c>
      <c r="T155" s="267">
        <v>0.978569866608353</v>
      </c>
      <c r="U155" s="267">
        <v>0.968458085648429</v>
      </c>
      <c r="V155" s="295">
        <v>-0.0138593194235794</v>
      </c>
      <c r="W155" s="271">
        <v>56127</v>
      </c>
      <c r="X155" s="271">
        <v>54543</v>
      </c>
      <c r="Y155" s="271">
        <v>56871</v>
      </c>
      <c r="Z155" s="271">
        <v>55781</v>
      </c>
      <c r="AA155" s="268">
        <v>0.97177828852424</v>
      </c>
      <c r="AB155" s="268">
        <v>0.980833816883825</v>
      </c>
      <c r="AC155" s="295">
        <v>-0.00905552835958512</v>
      </c>
    </row>
    <row r="156" spans="1:29">
      <c r="A156" s="297" t="s">
        <v>186</v>
      </c>
      <c r="B156" s="298" t="s">
        <v>1426</v>
      </c>
      <c r="C156" s="293" t="s">
        <v>263</v>
      </c>
      <c r="D156" s="298" t="s">
        <v>264</v>
      </c>
      <c r="E156" s="263">
        <v>8320</v>
      </c>
      <c r="F156" s="266">
        <v>7970</v>
      </c>
      <c r="G156" s="266">
        <v>350</v>
      </c>
      <c r="H156" s="264">
        <v>3930</v>
      </c>
      <c r="I156" s="264">
        <v>3745</v>
      </c>
      <c r="J156" s="264">
        <v>185</v>
      </c>
      <c r="K156" s="264">
        <v>7168</v>
      </c>
      <c r="L156" s="264">
        <v>7002</v>
      </c>
      <c r="M156" s="264">
        <v>166</v>
      </c>
      <c r="N156" s="294">
        <v>0.93</v>
      </c>
      <c r="O156" s="266">
        <v>218353</v>
      </c>
      <c r="P156" s="266">
        <v>212923</v>
      </c>
      <c r="Q156" s="266">
        <v>5430</v>
      </c>
      <c r="R156" s="267">
        <v>0.975132011009695</v>
      </c>
      <c r="S156" s="267">
        <v>0.957932692307692</v>
      </c>
      <c r="T156" s="267">
        <v>0.9529262086514</v>
      </c>
      <c r="U156" s="267">
        <v>0.976841517857143</v>
      </c>
      <c r="V156" s="295">
        <v>0.00500648365629275</v>
      </c>
      <c r="W156" s="271">
        <v>48876</v>
      </c>
      <c r="X156" s="271">
        <v>47460</v>
      </c>
      <c r="Y156" s="271">
        <v>50398</v>
      </c>
      <c r="Z156" s="271">
        <v>49133</v>
      </c>
      <c r="AA156" s="268">
        <v>0.971028725754972</v>
      </c>
      <c r="AB156" s="268">
        <v>0.974899797611016</v>
      </c>
      <c r="AC156" s="295">
        <v>-0.00387107185604452</v>
      </c>
    </row>
    <row r="157" spans="1:29">
      <c r="A157" s="297" t="s">
        <v>186</v>
      </c>
      <c r="B157" s="298" t="s">
        <v>40</v>
      </c>
      <c r="C157" s="293" t="s">
        <v>265</v>
      </c>
      <c r="D157" s="298" t="s">
        <v>266</v>
      </c>
      <c r="E157" s="263">
        <v>9483</v>
      </c>
      <c r="F157" s="266">
        <v>8940</v>
      </c>
      <c r="G157" s="266">
        <v>543</v>
      </c>
      <c r="H157" s="264">
        <v>4168</v>
      </c>
      <c r="I157" s="264">
        <v>3823</v>
      </c>
      <c r="J157" s="264">
        <v>345</v>
      </c>
      <c r="K157" s="264">
        <v>7382</v>
      </c>
      <c r="L157" s="264">
        <v>7045</v>
      </c>
      <c r="M157" s="264">
        <v>337</v>
      </c>
      <c r="N157" s="294">
        <v>0.93</v>
      </c>
      <c r="O157" s="266">
        <v>232732</v>
      </c>
      <c r="P157" s="266">
        <v>222484</v>
      </c>
      <c r="Q157" s="266">
        <v>10248</v>
      </c>
      <c r="R157" s="267">
        <v>0.955966519430074</v>
      </c>
      <c r="S157" s="267">
        <v>0.942739639354635</v>
      </c>
      <c r="T157" s="267">
        <v>0.917226487523992</v>
      </c>
      <c r="U157" s="267">
        <v>0.954348415063668</v>
      </c>
      <c r="V157" s="295">
        <v>0.0255131518306423</v>
      </c>
      <c r="W157" s="271">
        <v>52318</v>
      </c>
      <c r="X157" s="271">
        <v>49719</v>
      </c>
      <c r="Y157" s="271">
        <v>53822</v>
      </c>
      <c r="Z157" s="271">
        <v>51597</v>
      </c>
      <c r="AA157" s="268">
        <v>0.95032302458045</v>
      </c>
      <c r="AB157" s="268">
        <v>0.958660027498049</v>
      </c>
      <c r="AC157" s="295">
        <v>-0.00833700291759876</v>
      </c>
    </row>
    <row r="158" spans="1:29">
      <c r="A158" s="297" t="s">
        <v>186</v>
      </c>
      <c r="B158" s="298" t="s">
        <v>1426</v>
      </c>
      <c r="C158" s="293" t="s">
        <v>267</v>
      </c>
      <c r="D158" s="298" t="s">
        <v>268</v>
      </c>
      <c r="E158" s="263">
        <v>3241</v>
      </c>
      <c r="F158" s="266">
        <v>3126</v>
      </c>
      <c r="G158" s="266">
        <v>115</v>
      </c>
      <c r="H158" s="264">
        <v>1372</v>
      </c>
      <c r="I158" s="264">
        <v>1331</v>
      </c>
      <c r="J158" s="264">
        <v>41</v>
      </c>
      <c r="K158" s="264">
        <v>2583</v>
      </c>
      <c r="L158" s="264">
        <v>2505</v>
      </c>
      <c r="M158" s="264">
        <v>78</v>
      </c>
      <c r="N158" s="294">
        <v>0.93</v>
      </c>
      <c r="O158" s="266">
        <v>79491</v>
      </c>
      <c r="P158" s="266">
        <v>77624</v>
      </c>
      <c r="Q158" s="266">
        <v>1867</v>
      </c>
      <c r="R158" s="267">
        <v>0.976513064372067</v>
      </c>
      <c r="S158" s="267">
        <v>0.964517124344338</v>
      </c>
      <c r="T158" s="267">
        <v>0.970116618075802</v>
      </c>
      <c r="U158" s="267">
        <v>0.969802555168409</v>
      </c>
      <c r="V158" s="295">
        <v>-0.00559949373146362</v>
      </c>
      <c r="W158" s="271">
        <v>18044</v>
      </c>
      <c r="X158" s="271">
        <v>17520</v>
      </c>
      <c r="Y158" s="271">
        <v>18664</v>
      </c>
      <c r="Z158" s="271">
        <v>18272</v>
      </c>
      <c r="AA158" s="268">
        <v>0.970959875859011</v>
      </c>
      <c r="AB158" s="268">
        <v>0.978996999571367</v>
      </c>
      <c r="AC158" s="295">
        <v>-0.00803712371235599</v>
      </c>
    </row>
    <row r="159" spans="1:29">
      <c r="A159" s="297" t="s">
        <v>186</v>
      </c>
      <c r="B159" s="298" t="s">
        <v>1426</v>
      </c>
      <c r="C159" s="293" t="s">
        <v>269</v>
      </c>
      <c r="D159" s="298" t="s">
        <v>270</v>
      </c>
      <c r="E159" s="263">
        <v>7909</v>
      </c>
      <c r="F159" s="266">
        <v>7681</v>
      </c>
      <c r="G159" s="266">
        <v>228</v>
      </c>
      <c r="H159" s="264">
        <v>3391</v>
      </c>
      <c r="I159" s="264">
        <v>3334</v>
      </c>
      <c r="J159" s="264">
        <v>57</v>
      </c>
      <c r="K159" s="264">
        <v>6416</v>
      </c>
      <c r="L159" s="264">
        <v>6350</v>
      </c>
      <c r="M159" s="264">
        <v>66</v>
      </c>
      <c r="N159" s="294">
        <v>0.93</v>
      </c>
      <c r="O159" s="266">
        <v>196364</v>
      </c>
      <c r="P159" s="266">
        <v>194193</v>
      </c>
      <c r="Q159" s="266">
        <v>2171</v>
      </c>
      <c r="R159" s="267">
        <v>0.988944001955552</v>
      </c>
      <c r="S159" s="267">
        <v>0.971172082437729</v>
      </c>
      <c r="T159" s="267">
        <v>0.983190799174285</v>
      </c>
      <c r="U159" s="267">
        <v>0.989713216957606</v>
      </c>
      <c r="V159" s="295">
        <v>-0.0120187167365557</v>
      </c>
      <c r="W159" s="271">
        <v>43935</v>
      </c>
      <c r="X159" s="271">
        <v>43300</v>
      </c>
      <c r="Y159" s="271">
        <v>45855</v>
      </c>
      <c r="Z159" s="271">
        <v>45377</v>
      </c>
      <c r="AA159" s="268">
        <v>0.985546830545123</v>
      </c>
      <c r="AB159" s="268">
        <v>0.989575836877113</v>
      </c>
      <c r="AC159" s="295">
        <v>-0.0040290063319891</v>
      </c>
    </row>
    <row r="160" spans="1:29">
      <c r="A160" s="297" t="s">
        <v>186</v>
      </c>
      <c r="B160" s="298" t="s">
        <v>1426</v>
      </c>
      <c r="C160" s="293" t="s">
        <v>271</v>
      </c>
      <c r="D160" s="298" t="s">
        <v>272</v>
      </c>
      <c r="E160" s="263">
        <v>7229</v>
      </c>
      <c r="F160" s="266">
        <v>7010</v>
      </c>
      <c r="G160" s="266">
        <v>219</v>
      </c>
      <c r="H160" s="264">
        <v>3322</v>
      </c>
      <c r="I160" s="264">
        <v>3213</v>
      </c>
      <c r="J160" s="264">
        <v>109</v>
      </c>
      <c r="K160" s="264">
        <v>5876</v>
      </c>
      <c r="L160" s="264">
        <v>5742</v>
      </c>
      <c r="M160" s="264">
        <v>134</v>
      </c>
      <c r="N160" s="294">
        <v>0.93</v>
      </c>
      <c r="O160" s="266">
        <v>183929</v>
      </c>
      <c r="P160" s="266">
        <v>180877</v>
      </c>
      <c r="Q160" s="266">
        <v>3052</v>
      </c>
      <c r="R160" s="267">
        <v>0.983406640605886</v>
      </c>
      <c r="S160" s="267">
        <v>0.969705353437543</v>
      </c>
      <c r="T160" s="267">
        <v>0.967188440698375</v>
      </c>
      <c r="U160" s="267">
        <v>0.977195371000681</v>
      </c>
      <c r="V160" s="295">
        <v>0.00251691273916876</v>
      </c>
      <c r="W160" s="271">
        <v>41375</v>
      </c>
      <c r="X160" s="271">
        <v>40568</v>
      </c>
      <c r="Y160" s="271">
        <v>42566</v>
      </c>
      <c r="Z160" s="271">
        <v>41875</v>
      </c>
      <c r="AA160" s="268">
        <v>0.980495468277946</v>
      </c>
      <c r="AB160" s="268">
        <v>0.983766386317718</v>
      </c>
      <c r="AC160" s="295">
        <v>-0.00327091803977275</v>
      </c>
    </row>
    <row r="161" spans="1:29">
      <c r="A161" s="297" t="s">
        <v>186</v>
      </c>
      <c r="B161" s="298" t="s">
        <v>1426</v>
      </c>
      <c r="C161" s="293" t="s">
        <v>273</v>
      </c>
      <c r="D161" s="298" t="s">
        <v>274</v>
      </c>
      <c r="E161" s="263">
        <v>8548</v>
      </c>
      <c r="F161" s="266">
        <v>8063</v>
      </c>
      <c r="G161" s="266">
        <v>485</v>
      </c>
      <c r="H161" s="264">
        <v>3913</v>
      </c>
      <c r="I161" s="264">
        <v>3646</v>
      </c>
      <c r="J161" s="264">
        <v>267</v>
      </c>
      <c r="K161" s="264">
        <v>6978</v>
      </c>
      <c r="L161" s="264">
        <v>6627</v>
      </c>
      <c r="M161" s="264">
        <v>351</v>
      </c>
      <c r="N161" s="294">
        <v>0.93</v>
      </c>
      <c r="O161" s="266">
        <v>214110</v>
      </c>
      <c r="P161" s="266">
        <v>204635</v>
      </c>
      <c r="Q161" s="266">
        <v>9475</v>
      </c>
      <c r="R161" s="267">
        <v>0.95574704591098</v>
      </c>
      <c r="S161" s="267">
        <v>0.943261581656528</v>
      </c>
      <c r="T161" s="267">
        <v>0.931765908510095</v>
      </c>
      <c r="U161" s="267">
        <v>0.949699054170249</v>
      </c>
      <c r="V161" s="295">
        <v>0.0114956731464333</v>
      </c>
      <c r="W161" s="271">
        <v>48224</v>
      </c>
      <c r="X161" s="271">
        <v>45963</v>
      </c>
      <c r="Y161" s="271">
        <v>49475</v>
      </c>
      <c r="Z161" s="271">
        <v>47264</v>
      </c>
      <c r="AA161" s="268">
        <v>0.953114631718646</v>
      </c>
      <c r="AB161" s="268">
        <v>0.955310763011622</v>
      </c>
      <c r="AC161" s="295">
        <v>-0.00219613129297569</v>
      </c>
    </row>
    <row r="162" spans="1:29">
      <c r="A162" s="297" t="s">
        <v>186</v>
      </c>
      <c r="B162" s="298" t="s">
        <v>1426</v>
      </c>
      <c r="C162" s="293" t="s">
        <v>275</v>
      </c>
      <c r="D162" s="298" t="s">
        <v>276</v>
      </c>
      <c r="E162" s="263">
        <v>6620</v>
      </c>
      <c r="F162" s="266">
        <v>6411</v>
      </c>
      <c r="G162" s="266">
        <v>209</v>
      </c>
      <c r="H162" s="264">
        <v>2889</v>
      </c>
      <c r="I162" s="264">
        <v>2798</v>
      </c>
      <c r="J162" s="264">
        <v>91</v>
      </c>
      <c r="K162" s="264">
        <v>5136</v>
      </c>
      <c r="L162" s="264">
        <v>5009</v>
      </c>
      <c r="M162" s="264">
        <v>127</v>
      </c>
      <c r="N162" s="294">
        <v>0.93</v>
      </c>
      <c r="O162" s="266">
        <v>167977</v>
      </c>
      <c r="P162" s="266">
        <v>164554</v>
      </c>
      <c r="Q162" s="266">
        <v>3423</v>
      </c>
      <c r="R162" s="267">
        <v>0.979622210183537</v>
      </c>
      <c r="S162" s="267">
        <v>0.968429003021148</v>
      </c>
      <c r="T162" s="267">
        <v>0.968501211491866</v>
      </c>
      <c r="U162" s="267">
        <v>0.975272585669782</v>
      </c>
      <c r="V162" s="295">
        <v>-7.22084707177606e-5</v>
      </c>
      <c r="W162" s="271">
        <v>37228</v>
      </c>
      <c r="X162" s="271">
        <v>36287</v>
      </c>
      <c r="Y162" s="271">
        <v>38244</v>
      </c>
      <c r="Z162" s="271">
        <v>37459</v>
      </c>
      <c r="AA162" s="268">
        <v>0.974723326528419</v>
      </c>
      <c r="AB162" s="268">
        <v>0.979473904403305</v>
      </c>
      <c r="AC162" s="295">
        <v>-0.00475057787488564</v>
      </c>
    </row>
    <row r="163" spans="1:29">
      <c r="A163" s="297" t="s">
        <v>186</v>
      </c>
      <c r="B163" s="298" t="s">
        <v>1426</v>
      </c>
      <c r="C163" s="293" t="s">
        <v>277</v>
      </c>
      <c r="D163" s="298" t="s">
        <v>278</v>
      </c>
      <c r="E163" s="263">
        <v>4248</v>
      </c>
      <c r="F163" s="266">
        <v>4164</v>
      </c>
      <c r="G163" s="266">
        <v>84</v>
      </c>
      <c r="H163" s="264">
        <v>1882</v>
      </c>
      <c r="I163" s="264">
        <v>1847</v>
      </c>
      <c r="J163" s="264">
        <v>35</v>
      </c>
      <c r="K163" s="264">
        <v>3351</v>
      </c>
      <c r="L163" s="264">
        <v>3306</v>
      </c>
      <c r="M163" s="264">
        <v>45</v>
      </c>
      <c r="N163" s="294">
        <v>0.93</v>
      </c>
      <c r="O163" s="266">
        <v>114127</v>
      </c>
      <c r="P163" s="266">
        <v>112701</v>
      </c>
      <c r="Q163" s="266">
        <v>1426</v>
      </c>
      <c r="R163" s="267">
        <v>0.987505147773971</v>
      </c>
      <c r="S163" s="267">
        <v>0.980225988700565</v>
      </c>
      <c r="T163" s="267">
        <v>0.981402763018066</v>
      </c>
      <c r="U163" s="267">
        <v>0.986571172784244</v>
      </c>
      <c r="V163" s="295">
        <v>-0.00117677431750085</v>
      </c>
      <c r="W163" s="271">
        <v>24403</v>
      </c>
      <c r="X163" s="271">
        <v>24057</v>
      </c>
      <c r="Y163" s="271">
        <v>26362</v>
      </c>
      <c r="Z163" s="271">
        <v>25944</v>
      </c>
      <c r="AA163" s="268">
        <v>0.985821415399746</v>
      </c>
      <c r="AB163" s="268">
        <v>0.98414384341097</v>
      </c>
      <c r="AC163" s="295">
        <v>0.00167757198877549</v>
      </c>
    </row>
    <row r="164" spans="1:29">
      <c r="A164" s="297" t="s">
        <v>186</v>
      </c>
      <c r="B164" s="298" t="s">
        <v>1426</v>
      </c>
      <c r="C164" s="293" t="s">
        <v>279</v>
      </c>
      <c r="D164" s="298" t="s">
        <v>280</v>
      </c>
      <c r="E164" s="263">
        <v>9904</v>
      </c>
      <c r="F164" s="266">
        <v>9643</v>
      </c>
      <c r="G164" s="266">
        <v>261</v>
      </c>
      <c r="H164" s="264">
        <v>4562</v>
      </c>
      <c r="I164" s="264">
        <v>4428</v>
      </c>
      <c r="J164" s="264">
        <v>134</v>
      </c>
      <c r="K164" s="264">
        <v>8471</v>
      </c>
      <c r="L164" s="264">
        <v>8310</v>
      </c>
      <c r="M164" s="264">
        <v>161</v>
      </c>
      <c r="N164" s="294">
        <v>0.93</v>
      </c>
      <c r="O164" s="266">
        <v>256936</v>
      </c>
      <c r="P164" s="266">
        <v>253034</v>
      </c>
      <c r="Q164" s="266">
        <v>3902</v>
      </c>
      <c r="R164" s="267">
        <v>0.984813338730267</v>
      </c>
      <c r="S164" s="267">
        <v>0.973647011308562</v>
      </c>
      <c r="T164" s="267">
        <v>0.970626918018413</v>
      </c>
      <c r="U164" s="267">
        <v>0.980993979459332</v>
      </c>
      <c r="V164" s="295">
        <v>0.00302009329014929</v>
      </c>
      <c r="W164" s="271">
        <v>57543</v>
      </c>
      <c r="X164" s="271">
        <v>56480</v>
      </c>
      <c r="Y164" s="271">
        <v>59293</v>
      </c>
      <c r="Z164" s="271">
        <v>58401</v>
      </c>
      <c r="AA164" s="268">
        <v>0.981526858175625</v>
      </c>
      <c r="AB164" s="268">
        <v>0.984956065640126</v>
      </c>
      <c r="AC164" s="295">
        <v>-0.00342920746450093</v>
      </c>
    </row>
    <row r="165" spans="1:29">
      <c r="A165" s="297" t="s">
        <v>186</v>
      </c>
      <c r="B165" s="298" t="s">
        <v>1426</v>
      </c>
      <c r="C165" s="293" t="s">
        <v>281</v>
      </c>
      <c r="D165" s="298" t="s">
        <v>282</v>
      </c>
      <c r="E165" s="263">
        <v>5688</v>
      </c>
      <c r="F165" s="266">
        <v>5407</v>
      </c>
      <c r="G165" s="266">
        <v>281</v>
      </c>
      <c r="H165" s="264">
        <v>2594</v>
      </c>
      <c r="I165" s="264">
        <v>2491</v>
      </c>
      <c r="J165" s="264">
        <v>103</v>
      </c>
      <c r="K165" s="264">
        <v>4304</v>
      </c>
      <c r="L165" s="264">
        <v>4205</v>
      </c>
      <c r="M165" s="264">
        <v>99</v>
      </c>
      <c r="N165" s="294">
        <v>0.93</v>
      </c>
      <c r="O165" s="266">
        <v>139831</v>
      </c>
      <c r="P165" s="266">
        <v>135121</v>
      </c>
      <c r="Q165" s="266">
        <v>4710</v>
      </c>
      <c r="R165" s="267">
        <v>0.966316482039033</v>
      </c>
      <c r="S165" s="267">
        <v>0.950597749648383</v>
      </c>
      <c r="T165" s="267">
        <v>0.960292983808789</v>
      </c>
      <c r="U165" s="267">
        <v>0.97699814126394</v>
      </c>
      <c r="V165" s="295">
        <v>-0.00969523416040696</v>
      </c>
      <c r="W165" s="271">
        <v>31275</v>
      </c>
      <c r="X165" s="271">
        <v>30230</v>
      </c>
      <c r="Y165" s="271">
        <v>32526</v>
      </c>
      <c r="Z165" s="271">
        <v>31593</v>
      </c>
      <c r="AA165" s="268">
        <v>0.966586730615508</v>
      </c>
      <c r="AB165" s="268">
        <v>0.971315255487917</v>
      </c>
      <c r="AC165" s="295">
        <v>-0.00472852487240971</v>
      </c>
    </row>
    <row r="166" spans="1:29">
      <c r="A166" s="297" t="s">
        <v>186</v>
      </c>
      <c r="B166" s="298" t="s">
        <v>1426</v>
      </c>
      <c r="C166" s="293" t="s">
        <v>283</v>
      </c>
      <c r="D166" s="298" t="s">
        <v>284</v>
      </c>
      <c r="E166" s="263">
        <v>6988</v>
      </c>
      <c r="F166" s="266">
        <v>6837</v>
      </c>
      <c r="G166" s="266">
        <v>151</v>
      </c>
      <c r="H166" s="264">
        <v>3057</v>
      </c>
      <c r="I166" s="264">
        <v>2993</v>
      </c>
      <c r="J166" s="264">
        <v>64</v>
      </c>
      <c r="K166" s="264">
        <v>5526</v>
      </c>
      <c r="L166" s="264">
        <v>5402</v>
      </c>
      <c r="M166" s="264">
        <v>124</v>
      </c>
      <c r="N166" s="294">
        <v>0.93</v>
      </c>
      <c r="O166" s="266">
        <v>169705</v>
      </c>
      <c r="P166" s="266">
        <v>166799</v>
      </c>
      <c r="Q166" s="266">
        <v>2906</v>
      </c>
      <c r="R166" s="267">
        <v>0.982876167467075</v>
      </c>
      <c r="S166" s="267">
        <v>0.978391528334287</v>
      </c>
      <c r="T166" s="267">
        <v>0.979064442263657</v>
      </c>
      <c r="U166" s="267">
        <v>0.977560622511763</v>
      </c>
      <c r="V166" s="295">
        <v>-0.000672913929369856</v>
      </c>
      <c r="W166" s="271">
        <v>38650</v>
      </c>
      <c r="X166" s="271">
        <v>37949</v>
      </c>
      <c r="Y166" s="271">
        <v>38777</v>
      </c>
      <c r="Z166" s="271">
        <v>38076</v>
      </c>
      <c r="AA166" s="268">
        <v>0.981862871927555</v>
      </c>
      <c r="AB166" s="268">
        <v>0.981922273512649</v>
      </c>
      <c r="AC166" s="295">
        <v>-5.94015850943208e-5</v>
      </c>
    </row>
    <row r="167" spans="1:29">
      <c r="A167" s="297" t="s">
        <v>186</v>
      </c>
      <c r="B167" s="298" t="s">
        <v>1426</v>
      </c>
      <c r="C167" s="293" t="s">
        <v>285</v>
      </c>
      <c r="D167" s="298" t="s">
        <v>286</v>
      </c>
      <c r="E167" s="263">
        <v>5952</v>
      </c>
      <c r="F167" s="266">
        <v>5773</v>
      </c>
      <c r="G167" s="266">
        <v>179</v>
      </c>
      <c r="H167" s="264">
        <v>2675</v>
      </c>
      <c r="I167" s="264">
        <v>2590</v>
      </c>
      <c r="J167" s="264">
        <v>85</v>
      </c>
      <c r="K167" s="264">
        <v>4725</v>
      </c>
      <c r="L167" s="264">
        <v>4628</v>
      </c>
      <c r="M167" s="264">
        <v>97</v>
      </c>
      <c r="N167" s="294">
        <v>0.93</v>
      </c>
      <c r="O167" s="266">
        <v>147314</v>
      </c>
      <c r="P167" s="266">
        <v>144875</v>
      </c>
      <c r="Q167" s="266">
        <v>2439</v>
      </c>
      <c r="R167" s="267">
        <v>0.983443528788846</v>
      </c>
      <c r="S167" s="267">
        <v>0.969926075268817</v>
      </c>
      <c r="T167" s="267">
        <v>0.968224299065421</v>
      </c>
      <c r="U167" s="267">
        <v>0.979470899470899</v>
      </c>
      <c r="V167" s="295">
        <v>0.00170177620339673</v>
      </c>
      <c r="W167" s="271">
        <v>32902</v>
      </c>
      <c r="X167" s="271">
        <v>32237</v>
      </c>
      <c r="Y167" s="271">
        <v>32577</v>
      </c>
      <c r="Z167" s="271">
        <v>32077</v>
      </c>
      <c r="AA167" s="268">
        <v>0.979788462707434</v>
      </c>
      <c r="AB167" s="268">
        <v>0.984651748165884</v>
      </c>
      <c r="AC167" s="295">
        <v>-0.00486328545844961</v>
      </c>
    </row>
    <row r="168" spans="1:29">
      <c r="A168" s="297" t="s">
        <v>186</v>
      </c>
      <c r="B168" s="298" t="s">
        <v>1426</v>
      </c>
      <c r="C168" s="293" t="s">
        <v>287</v>
      </c>
      <c r="D168" s="298" t="s">
        <v>288</v>
      </c>
      <c r="E168" s="263">
        <v>5964</v>
      </c>
      <c r="F168" s="266">
        <v>5739</v>
      </c>
      <c r="G168" s="266">
        <v>225</v>
      </c>
      <c r="H168" s="264">
        <v>2423</v>
      </c>
      <c r="I168" s="264">
        <v>2294</v>
      </c>
      <c r="J168" s="264">
        <v>129</v>
      </c>
      <c r="K168" s="264">
        <v>4413</v>
      </c>
      <c r="L168" s="264">
        <v>4304</v>
      </c>
      <c r="M168" s="264">
        <v>109</v>
      </c>
      <c r="N168" s="294">
        <v>0.93</v>
      </c>
      <c r="O168" s="266">
        <v>152544</v>
      </c>
      <c r="P168" s="266">
        <v>147504</v>
      </c>
      <c r="Q168" s="266">
        <v>5040</v>
      </c>
      <c r="R168" s="267">
        <v>0.966960352422907</v>
      </c>
      <c r="S168" s="267">
        <v>0.962273641851107</v>
      </c>
      <c r="T168" s="267">
        <v>0.946760214609988</v>
      </c>
      <c r="U168" s="267">
        <v>0.97530024926354</v>
      </c>
      <c r="V168" s="295">
        <v>0.015513427241119</v>
      </c>
      <c r="W168" s="271">
        <v>32651</v>
      </c>
      <c r="X168" s="271">
        <v>31416</v>
      </c>
      <c r="Y168" s="271">
        <v>35257</v>
      </c>
      <c r="Z168" s="271">
        <v>34165</v>
      </c>
      <c r="AA168" s="268">
        <v>0.96217573734342</v>
      </c>
      <c r="AB168" s="268">
        <v>0.969027427177582</v>
      </c>
      <c r="AC168" s="295">
        <v>-0.00685168983416196</v>
      </c>
    </row>
    <row r="169" spans="1:29">
      <c r="A169" s="297" t="s">
        <v>186</v>
      </c>
      <c r="B169" s="298" t="s">
        <v>1426</v>
      </c>
      <c r="C169" s="293" t="s">
        <v>289</v>
      </c>
      <c r="D169" s="298" t="s">
        <v>290</v>
      </c>
      <c r="E169" s="263">
        <v>4239</v>
      </c>
      <c r="F169" s="266">
        <v>4091</v>
      </c>
      <c r="G169" s="266">
        <v>148</v>
      </c>
      <c r="H169" s="264">
        <v>1845</v>
      </c>
      <c r="I169" s="264">
        <v>1805</v>
      </c>
      <c r="J169" s="264">
        <v>40</v>
      </c>
      <c r="K169" s="264">
        <v>3072</v>
      </c>
      <c r="L169" s="264">
        <v>3023</v>
      </c>
      <c r="M169" s="264">
        <v>49</v>
      </c>
      <c r="N169" s="294">
        <v>0.93</v>
      </c>
      <c r="O169" s="266">
        <v>106208</v>
      </c>
      <c r="P169" s="266">
        <v>104629</v>
      </c>
      <c r="Q169" s="266">
        <v>1579</v>
      </c>
      <c r="R169" s="267">
        <v>0.985132946670684</v>
      </c>
      <c r="S169" s="267">
        <v>0.965086105213494</v>
      </c>
      <c r="T169" s="267">
        <v>0.978319783197832</v>
      </c>
      <c r="U169" s="267">
        <v>0.984049479166667</v>
      </c>
      <c r="V169" s="295">
        <v>-0.0132336779843383</v>
      </c>
      <c r="W169" s="271">
        <v>23432</v>
      </c>
      <c r="X169" s="271">
        <v>22998</v>
      </c>
      <c r="Y169" s="271">
        <v>25344</v>
      </c>
      <c r="Z169" s="271">
        <v>24966</v>
      </c>
      <c r="AA169" s="268">
        <v>0.981478320245818</v>
      </c>
      <c r="AB169" s="268">
        <v>0.985085227272727</v>
      </c>
      <c r="AC169" s="295">
        <v>-0.00360690702690958</v>
      </c>
    </row>
    <row r="170" spans="1:29">
      <c r="A170" s="297" t="s">
        <v>186</v>
      </c>
      <c r="B170" s="298" t="s">
        <v>1426</v>
      </c>
      <c r="C170" s="293" t="s">
        <v>291</v>
      </c>
      <c r="D170" s="298" t="s">
        <v>292</v>
      </c>
      <c r="E170" s="263">
        <v>2485</v>
      </c>
      <c r="F170" s="266">
        <v>2433</v>
      </c>
      <c r="G170" s="266">
        <v>52</v>
      </c>
      <c r="H170" s="264">
        <v>1122</v>
      </c>
      <c r="I170" s="264">
        <v>1098</v>
      </c>
      <c r="J170" s="264">
        <v>24</v>
      </c>
      <c r="K170" s="264">
        <v>2141</v>
      </c>
      <c r="L170" s="264">
        <v>2113</v>
      </c>
      <c r="M170" s="264">
        <v>28</v>
      </c>
      <c r="N170" s="294">
        <v>0.93</v>
      </c>
      <c r="O170" s="266">
        <v>65300</v>
      </c>
      <c r="P170" s="266">
        <v>64637</v>
      </c>
      <c r="Q170" s="266">
        <v>663</v>
      </c>
      <c r="R170" s="267">
        <v>0.989846860643185</v>
      </c>
      <c r="S170" s="267">
        <v>0.97907444668008</v>
      </c>
      <c r="T170" s="267">
        <v>0.978609625668449</v>
      </c>
      <c r="U170" s="267">
        <v>0.986921999065857</v>
      </c>
      <c r="V170" s="295">
        <v>0.000464821011631256</v>
      </c>
      <c r="W170" s="271">
        <v>14524</v>
      </c>
      <c r="X170" s="271">
        <v>14307</v>
      </c>
      <c r="Y170" s="271">
        <v>14828</v>
      </c>
      <c r="Z170" s="271">
        <v>14697</v>
      </c>
      <c r="AA170" s="268">
        <v>0.985059212338199</v>
      </c>
      <c r="AB170" s="268">
        <v>0.991165362827084</v>
      </c>
      <c r="AC170" s="295">
        <v>-0.00610615048888508</v>
      </c>
    </row>
    <row r="171" spans="1:29">
      <c r="A171" s="297" t="s">
        <v>186</v>
      </c>
      <c r="B171" s="298" t="s">
        <v>1426</v>
      </c>
      <c r="C171" s="293" t="s">
        <v>293</v>
      </c>
      <c r="D171" s="298" t="s">
        <v>294</v>
      </c>
      <c r="E171" s="263">
        <v>7907</v>
      </c>
      <c r="F171" s="266">
        <v>7725</v>
      </c>
      <c r="G171" s="266">
        <v>182</v>
      </c>
      <c r="H171" s="264">
        <v>3626</v>
      </c>
      <c r="I171" s="264">
        <v>3558</v>
      </c>
      <c r="J171" s="264">
        <v>68</v>
      </c>
      <c r="K171" s="264">
        <v>6542</v>
      </c>
      <c r="L171" s="264">
        <v>6446</v>
      </c>
      <c r="M171" s="264">
        <v>96</v>
      </c>
      <c r="N171" s="294">
        <v>0.93</v>
      </c>
      <c r="O171" s="266">
        <v>201526</v>
      </c>
      <c r="P171" s="266">
        <v>198820</v>
      </c>
      <c r="Q171" s="266">
        <v>2706</v>
      </c>
      <c r="R171" s="267">
        <v>0.986572452189792</v>
      </c>
      <c r="S171" s="267">
        <v>0.976982420639939</v>
      </c>
      <c r="T171" s="267">
        <v>0.981246552675124</v>
      </c>
      <c r="U171" s="267">
        <v>0.985325588505044</v>
      </c>
      <c r="V171" s="295">
        <v>-0.00426413203518472</v>
      </c>
      <c r="W171" s="271">
        <v>45238</v>
      </c>
      <c r="X171" s="271">
        <v>44454</v>
      </c>
      <c r="Y171" s="271">
        <v>46147</v>
      </c>
      <c r="Z171" s="271">
        <v>45530</v>
      </c>
      <c r="AA171" s="268">
        <v>0.982669437198815</v>
      </c>
      <c r="AB171" s="268">
        <v>0.986629683403038</v>
      </c>
      <c r="AC171" s="295">
        <v>-0.00396024620422297</v>
      </c>
    </row>
    <row r="172" spans="1:29">
      <c r="A172" s="297" t="s">
        <v>186</v>
      </c>
      <c r="B172" s="298" t="s">
        <v>1426</v>
      </c>
      <c r="C172" s="293" t="s">
        <v>295</v>
      </c>
      <c r="D172" s="298" t="s">
        <v>296</v>
      </c>
      <c r="E172" s="263">
        <v>6936</v>
      </c>
      <c r="F172" s="266">
        <v>6811</v>
      </c>
      <c r="G172" s="266">
        <v>125</v>
      </c>
      <c r="H172" s="264">
        <v>3144</v>
      </c>
      <c r="I172" s="264">
        <v>3085</v>
      </c>
      <c r="J172" s="264">
        <v>59</v>
      </c>
      <c r="K172" s="264">
        <v>5924</v>
      </c>
      <c r="L172" s="264">
        <v>5865</v>
      </c>
      <c r="M172" s="264">
        <v>59</v>
      </c>
      <c r="N172" s="294">
        <v>0.93</v>
      </c>
      <c r="O172" s="266">
        <v>174665</v>
      </c>
      <c r="P172" s="266">
        <v>172770</v>
      </c>
      <c r="Q172" s="266">
        <v>1895</v>
      </c>
      <c r="R172" s="267">
        <v>0.98915065983454</v>
      </c>
      <c r="S172" s="267">
        <v>0.981978085351788</v>
      </c>
      <c r="T172" s="267">
        <v>0.981234096692112</v>
      </c>
      <c r="U172" s="267">
        <v>0.990040513166779</v>
      </c>
      <c r="V172" s="295">
        <v>0.000743988659675843</v>
      </c>
      <c r="W172" s="271">
        <v>39237</v>
      </c>
      <c r="X172" s="271">
        <v>38748</v>
      </c>
      <c r="Y172" s="271">
        <v>39645</v>
      </c>
      <c r="Z172" s="271">
        <v>39255</v>
      </c>
      <c r="AA172" s="268">
        <v>0.987537273491857</v>
      </c>
      <c r="AB172" s="268">
        <v>0.990162693908437</v>
      </c>
      <c r="AC172" s="295">
        <v>-0.0026254204165802</v>
      </c>
    </row>
    <row r="173" spans="1:29">
      <c r="A173" s="297" t="s">
        <v>186</v>
      </c>
      <c r="B173" s="298" t="s">
        <v>1426</v>
      </c>
      <c r="C173" s="293" t="s">
        <v>297</v>
      </c>
      <c r="D173" s="298" t="s">
        <v>298</v>
      </c>
      <c r="E173" s="263">
        <v>4543</v>
      </c>
      <c r="F173" s="266">
        <v>4489</v>
      </c>
      <c r="G173" s="266">
        <v>54</v>
      </c>
      <c r="H173" s="264">
        <v>2085</v>
      </c>
      <c r="I173" s="264">
        <v>2057</v>
      </c>
      <c r="J173" s="264">
        <v>28</v>
      </c>
      <c r="K173" s="264">
        <v>3845</v>
      </c>
      <c r="L173" s="264">
        <v>3807</v>
      </c>
      <c r="M173" s="264">
        <v>38</v>
      </c>
      <c r="N173" s="294">
        <v>0.93</v>
      </c>
      <c r="O173" s="266">
        <v>115080</v>
      </c>
      <c r="P173" s="266">
        <v>114192</v>
      </c>
      <c r="Q173" s="266">
        <v>888</v>
      </c>
      <c r="R173" s="267">
        <v>0.992283628779979</v>
      </c>
      <c r="S173" s="267">
        <v>0.98811358133392</v>
      </c>
      <c r="T173" s="267">
        <v>0.986570743405276</v>
      </c>
      <c r="U173" s="267">
        <v>0.990117035110533</v>
      </c>
      <c r="V173" s="295">
        <v>0.00154283792864462</v>
      </c>
      <c r="W173" s="271">
        <v>25688</v>
      </c>
      <c r="X173" s="271">
        <v>25469</v>
      </c>
      <c r="Y173" s="271">
        <v>26411</v>
      </c>
      <c r="Z173" s="271">
        <v>26164</v>
      </c>
      <c r="AA173" s="268">
        <v>0.99147461849891</v>
      </c>
      <c r="AB173" s="268">
        <v>0.990647836128886</v>
      </c>
      <c r="AC173" s="295">
        <v>0.000826782370024204</v>
      </c>
    </row>
    <row r="174" spans="1:29">
      <c r="A174" s="297" t="s">
        <v>186</v>
      </c>
      <c r="B174" s="298" t="s">
        <v>1426</v>
      </c>
      <c r="C174" s="293" t="s">
        <v>299</v>
      </c>
      <c r="D174" s="298" t="s">
        <v>300</v>
      </c>
      <c r="E174" s="263">
        <v>3519</v>
      </c>
      <c r="F174" s="266">
        <v>3419</v>
      </c>
      <c r="G174" s="266">
        <v>100</v>
      </c>
      <c r="H174" s="264">
        <v>1557</v>
      </c>
      <c r="I174" s="264">
        <v>1535</v>
      </c>
      <c r="J174" s="264">
        <v>22</v>
      </c>
      <c r="K174" s="264">
        <v>2880</v>
      </c>
      <c r="L174" s="264">
        <v>2855</v>
      </c>
      <c r="M174" s="264">
        <v>25</v>
      </c>
      <c r="N174" s="294">
        <v>0.93</v>
      </c>
      <c r="O174" s="266">
        <v>89125</v>
      </c>
      <c r="P174" s="266">
        <v>87954</v>
      </c>
      <c r="Q174" s="266">
        <v>1171</v>
      </c>
      <c r="R174" s="267">
        <v>0.986861150070126</v>
      </c>
      <c r="S174" s="267">
        <v>0.971582836032964</v>
      </c>
      <c r="T174" s="267">
        <v>0.985870263326911</v>
      </c>
      <c r="U174" s="267">
        <v>0.991319444444444</v>
      </c>
      <c r="V174" s="295">
        <v>-0.0142874272939468</v>
      </c>
      <c r="W174" s="271">
        <v>20086</v>
      </c>
      <c r="X174" s="271">
        <v>19704</v>
      </c>
      <c r="Y174" s="271">
        <v>20982</v>
      </c>
      <c r="Z174" s="271">
        <v>20723</v>
      </c>
      <c r="AA174" s="268">
        <v>0.980981778353082</v>
      </c>
      <c r="AB174" s="268">
        <v>0.987656086169097</v>
      </c>
      <c r="AC174" s="295">
        <v>-0.00667430781601552</v>
      </c>
    </row>
    <row r="175" spans="1:29">
      <c r="A175" s="297" t="s">
        <v>186</v>
      </c>
      <c r="B175" s="298" t="s">
        <v>1426</v>
      </c>
      <c r="C175" s="293" t="s">
        <v>301</v>
      </c>
      <c r="D175" s="298" t="s">
        <v>302</v>
      </c>
      <c r="E175" s="263">
        <v>6268</v>
      </c>
      <c r="F175" s="266">
        <v>6138</v>
      </c>
      <c r="G175" s="266">
        <v>130</v>
      </c>
      <c r="H175" s="264">
        <v>2796</v>
      </c>
      <c r="I175" s="264">
        <v>2746</v>
      </c>
      <c r="J175" s="264">
        <v>50</v>
      </c>
      <c r="K175" s="264">
        <v>5255</v>
      </c>
      <c r="L175" s="264">
        <v>5192</v>
      </c>
      <c r="M175" s="264">
        <v>63</v>
      </c>
      <c r="N175" s="294">
        <v>0.93</v>
      </c>
      <c r="O175" s="266">
        <v>159419</v>
      </c>
      <c r="P175" s="266">
        <v>157293</v>
      </c>
      <c r="Q175" s="266">
        <v>2126</v>
      </c>
      <c r="R175" s="267">
        <v>0.986664073918416</v>
      </c>
      <c r="S175" s="267">
        <v>0.979259731971921</v>
      </c>
      <c r="T175" s="267">
        <v>0.982117310443491</v>
      </c>
      <c r="U175" s="267">
        <v>0.988011417697431</v>
      </c>
      <c r="V175" s="295">
        <v>-0.00285757847156987</v>
      </c>
      <c r="W175" s="271">
        <v>35716</v>
      </c>
      <c r="X175" s="271">
        <v>35211</v>
      </c>
      <c r="Y175" s="271">
        <v>36024</v>
      </c>
      <c r="Z175" s="271">
        <v>35595</v>
      </c>
      <c r="AA175" s="268">
        <v>0.985860678687423</v>
      </c>
      <c r="AB175" s="268">
        <v>0.98809127248501</v>
      </c>
      <c r="AC175" s="295">
        <v>-0.00223059379758694</v>
      </c>
    </row>
    <row r="176" spans="1:29">
      <c r="A176" s="297" t="s">
        <v>186</v>
      </c>
      <c r="B176" s="298" t="s">
        <v>3307</v>
      </c>
      <c r="C176" s="293" t="s">
        <v>303</v>
      </c>
      <c r="D176" s="298" t="s">
        <v>304</v>
      </c>
      <c r="E176" s="263">
        <v>15668</v>
      </c>
      <c r="F176" s="266">
        <v>15301</v>
      </c>
      <c r="G176" s="266">
        <v>367</v>
      </c>
      <c r="H176" s="264">
        <v>13637</v>
      </c>
      <c r="I176" s="264">
        <v>13452</v>
      </c>
      <c r="J176" s="264">
        <v>185</v>
      </c>
      <c r="K176" s="264">
        <v>8182</v>
      </c>
      <c r="L176" s="264">
        <v>8069</v>
      </c>
      <c r="M176" s="264">
        <v>113</v>
      </c>
      <c r="N176" s="294">
        <v>0.93</v>
      </c>
      <c r="O176" s="266">
        <v>354141</v>
      </c>
      <c r="P176" s="266">
        <v>348043</v>
      </c>
      <c r="Q176" s="266">
        <v>6098</v>
      </c>
      <c r="R176" s="267">
        <v>0.982780869766562</v>
      </c>
      <c r="S176" s="267">
        <v>0.976576461577738</v>
      </c>
      <c r="T176" s="267">
        <v>0.986433966414901</v>
      </c>
      <c r="U176" s="267">
        <v>0.986189195795649</v>
      </c>
      <c r="V176" s="295">
        <v>-0.00985750483716263</v>
      </c>
      <c r="W176" s="271">
        <v>86815</v>
      </c>
      <c r="X176" s="271">
        <v>85345</v>
      </c>
      <c r="Y176" s="271">
        <v>79838</v>
      </c>
      <c r="Z176" s="271">
        <v>78460</v>
      </c>
      <c r="AA176" s="268">
        <v>0.983067442262282</v>
      </c>
      <c r="AB176" s="268">
        <v>0.982740048598412</v>
      </c>
      <c r="AC176" s="295">
        <v>0.000327393663870024</v>
      </c>
    </row>
    <row r="177" spans="1:29">
      <c r="A177" s="297" t="s">
        <v>186</v>
      </c>
      <c r="B177" s="298" t="s">
        <v>3307</v>
      </c>
      <c r="C177" s="293" t="s">
        <v>305</v>
      </c>
      <c r="D177" s="298" t="s">
        <v>306</v>
      </c>
      <c r="E177" s="263">
        <v>12139</v>
      </c>
      <c r="F177" s="266">
        <v>11789</v>
      </c>
      <c r="G177" s="266">
        <v>350</v>
      </c>
      <c r="H177" s="264">
        <v>10721</v>
      </c>
      <c r="I177" s="264">
        <v>10452</v>
      </c>
      <c r="J177" s="264">
        <v>269</v>
      </c>
      <c r="K177" s="264">
        <v>6174</v>
      </c>
      <c r="L177" s="264">
        <v>6053</v>
      </c>
      <c r="M177" s="264">
        <v>121</v>
      </c>
      <c r="N177" s="294">
        <v>0.93</v>
      </c>
      <c r="O177" s="266">
        <v>279435</v>
      </c>
      <c r="P177" s="266">
        <v>273856</v>
      </c>
      <c r="Q177" s="266">
        <v>5579</v>
      </c>
      <c r="R177" s="267">
        <v>0.980034712902822</v>
      </c>
      <c r="S177" s="267">
        <v>0.971167311969685</v>
      </c>
      <c r="T177" s="267">
        <v>0.974909056990952</v>
      </c>
      <c r="U177" s="267">
        <v>0.980401684483317</v>
      </c>
      <c r="V177" s="295">
        <v>-0.00374174502126778</v>
      </c>
      <c r="W177" s="271">
        <v>67034</v>
      </c>
      <c r="X177" s="271">
        <v>65561</v>
      </c>
      <c r="Y177" s="271">
        <v>63828</v>
      </c>
      <c r="Z177" s="271">
        <v>62566</v>
      </c>
      <c r="AA177" s="268">
        <v>0.97802607631948</v>
      </c>
      <c r="AB177" s="268">
        <v>0.980228113053832</v>
      </c>
      <c r="AC177" s="295">
        <v>-0.00220203673435249</v>
      </c>
    </row>
    <row r="178" spans="1:29">
      <c r="A178" s="297" t="s">
        <v>186</v>
      </c>
      <c r="B178" s="298" t="s">
        <v>3307</v>
      </c>
      <c r="C178" s="293" t="s">
        <v>307</v>
      </c>
      <c r="D178" s="298" t="s">
        <v>308</v>
      </c>
      <c r="E178" s="263">
        <v>20594</v>
      </c>
      <c r="F178" s="266">
        <v>18934</v>
      </c>
      <c r="G178" s="266">
        <v>1660</v>
      </c>
      <c r="H178" s="264">
        <v>19281</v>
      </c>
      <c r="I178" s="264">
        <v>18027</v>
      </c>
      <c r="J178" s="264">
        <v>1254</v>
      </c>
      <c r="K178" s="264">
        <v>13905</v>
      </c>
      <c r="L178" s="264">
        <v>13318</v>
      </c>
      <c r="M178" s="264">
        <v>587</v>
      </c>
      <c r="N178" s="294">
        <v>0.93</v>
      </c>
      <c r="O178" s="266">
        <v>427519</v>
      </c>
      <c r="P178" s="266">
        <v>402997</v>
      </c>
      <c r="Q178" s="266">
        <v>24522</v>
      </c>
      <c r="R178" s="267">
        <v>0.942641145773638</v>
      </c>
      <c r="S178" s="267">
        <v>0.919393998251918</v>
      </c>
      <c r="T178" s="267">
        <v>0.934961879570562</v>
      </c>
      <c r="U178" s="267">
        <v>0.957784969435455</v>
      </c>
      <c r="V178" s="295">
        <v>-0.0155678813186436</v>
      </c>
      <c r="W178" s="271">
        <v>123134</v>
      </c>
      <c r="X178" s="271">
        <v>116537</v>
      </c>
      <c r="Y178" s="271">
        <v>109727</v>
      </c>
      <c r="Z178" s="271">
        <v>105313</v>
      </c>
      <c r="AA178" s="268">
        <v>0.946424220767619</v>
      </c>
      <c r="AB178" s="268">
        <v>0.959772890901966</v>
      </c>
      <c r="AC178" s="295">
        <v>-0.0133486701343468</v>
      </c>
    </row>
    <row r="179" spans="1:29">
      <c r="A179" s="297" t="s">
        <v>186</v>
      </c>
      <c r="B179" s="298" t="s">
        <v>3307</v>
      </c>
      <c r="C179" s="293" t="s">
        <v>309</v>
      </c>
      <c r="D179" s="298" t="s">
        <v>310</v>
      </c>
      <c r="E179" s="263">
        <v>17582</v>
      </c>
      <c r="F179" s="266">
        <v>17146</v>
      </c>
      <c r="G179" s="266">
        <v>436</v>
      </c>
      <c r="H179" s="264">
        <v>15644</v>
      </c>
      <c r="I179" s="264">
        <v>15275</v>
      </c>
      <c r="J179" s="264">
        <v>369</v>
      </c>
      <c r="K179" s="264">
        <v>10200</v>
      </c>
      <c r="L179" s="264">
        <v>9992</v>
      </c>
      <c r="M179" s="264">
        <v>208</v>
      </c>
      <c r="N179" s="294">
        <v>0.93</v>
      </c>
      <c r="O179" s="266">
        <v>391250</v>
      </c>
      <c r="P179" s="266">
        <v>381092</v>
      </c>
      <c r="Q179" s="266">
        <v>10158</v>
      </c>
      <c r="R179" s="267">
        <v>0.974037060702875</v>
      </c>
      <c r="S179" s="267">
        <v>0.975201911045387</v>
      </c>
      <c r="T179" s="267">
        <v>0.976412682178471</v>
      </c>
      <c r="U179" s="267">
        <v>0.979607843137255</v>
      </c>
      <c r="V179" s="295">
        <v>-0.00121077113308365</v>
      </c>
      <c r="W179" s="271">
        <v>100538</v>
      </c>
      <c r="X179" s="271">
        <v>98179</v>
      </c>
      <c r="Y179" s="271">
        <v>93578</v>
      </c>
      <c r="Z179" s="271">
        <v>91542</v>
      </c>
      <c r="AA179" s="268">
        <v>0.976536235055402</v>
      </c>
      <c r="AB179" s="268">
        <v>0.978242749364167</v>
      </c>
      <c r="AC179" s="295">
        <v>-0.00170651430876478</v>
      </c>
    </row>
    <row r="180" spans="1:29">
      <c r="A180" s="297" t="s">
        <v>186</v>
      </c>
      <c r="B180" s="298" t="s">
        <v>3307</v>
      </c>
      <c r="C180" s="293" t="s">
        <v>311</v>
      </c>
      <c r="D180" s="298" t="s">
        <v>312</v>
      </c>
      <c r="E180" s="263">
        <v>19140</v>
      </c>
      <c r="F180" s="266">
        <v>17641</v>
      </c>
      <c r="G180" s="266">
        <v>1499</v>
      </c>
      <c r="H180" s="264">
        <v>17842</v>
      </c>
      <c r="I180" s="264">
        <v>16813</v>
      </c>
      <c r="J180" s="264">
        <v>1029</v>
      </c>
      <c r="K180" s="264">
        <v>12420</v>
      </c>
      <c r="L180" s="264">
        <v>12065</v>
      </c>
      <c r="M180" s="264">
        <v>355</v>
      </c>
      <c r="N180" s="294">
        <v>0.93</v>
      </c>
      <c r="O180" s="266">
        <v>387639</v>
      </c>
      <c r="P180" s="266">
        <v>376980</v>
      </c>
      <c r="Q180" s="266">
        <v>10659</v>
      </c>
      <c r="R180" s="267">
        <v>0.972502766749476</v>
      </c>
      <c r="S180" s="267">
        <v>0.921682340647858</v>
      </c>
      <c r="T180" s="267">
        <v>0.942327093375182</v>
      </c>
      <c r="U180" s="267">
        <v>0.971417069243156</v>
      </c>
      <c r="V180" s="295">
        <v>-0.0206447527273242</v>
      </c>
      <c r="W180" s="271">
        <v>111996</v>
      </c>
      <c r="X180" s="271">
        <v>107209</v>
      </c>
      <c r="Y180" s="271">
        <v>97163</v>
      </c>
      <c r="Z180" s="271">
        <v>95688</v>
      </c>
      <c r="AA180" s="268">
        <v>0.957257402050073</v>
      </c>
      <c r="AB180" s="268">
        <v>0.984819324228358</v>
      </c>
      <c r="AC180" s="295">
        <v>-0.0275619221782852</v>
      </c>
    </row>
    <row r="181" spans="1:29">
      <c r="A181" s="297" t="s">
        <v>186</v>
      </c>
      <c r="B181" s="298" t="s">
        <v>3307</v>
      </c>
      <c r="C181" s="293" t="s">
        <v>313</v>
      </c>
      <c r="D181" s="298" t="s">
        <v>314</v>
      </c>
      <c r="E181" s="263">
        <v>7521</v>
      </c>
      <c r="F181" s="266">
        <v>7355</v>
      </c>
      <c r="G181" s="266">
        <v>166</v>
      </c>
      <c r="H181" s="264">
        <v>6884</v>
      </c>
      <c r="I181" s="264">
        <v>6729</v>
      </c>
      <c r="J181" s="264">
        <v>155</v>
      </c>
      <c r="K181" s="264">
        <v>4493</v>
      </c>
      <c r="L181" s="264">
        <v>4404</v>
      </c>
      <c r="M181" s="264">
        <v>89</v>
      </c>
      <c r="N181" s="294">
        <v>0.93</v>
      </c>
      <c r="O181" s="266">
        <v>166971</v>
      </c>
      <c r="P181" s="266">
        <v>163051</v>
      </c>
      <c r="Q181" s="266">
        <v>3920</v>
      </c>
      <c r="R181" s="267">
        <v>0.976522869240766</v>
      </c>
      <c r="S181" s="267">
        <v>0.977928466959181</v>
      </c>
      <c r="T181" s="267">
        <v>0.977484020918071</v>
      </c>
      <c r="U181" s="267">
        <v>0.980191408858224</v>
      </c>
      <c r="V181" s="295">
        <v>0.000444446041110158</v>
      </c>
      <c r="W181" s="271">
        <v>43490</v>
      </c>
      <c r="X181" s="271">
        <v>42638</v>
      </c>
      <c r="Y181" s="271">
        <v>40651</v>
      </c>
      <c r="Z181" s="271">
        <v>39713</v>
      </c>
      <c r="AA181" s="268">
        <v>0.980409289491837</v>
      </c>
      <c r="AB181" s="268">
        <v>0.976925536887161</v>
      </c>
      <c r="AC181" s="295">
        <v>0.00348375260467582</v>
      </c>
    </row>
    <row r="182" spans="1:29">
      <c r="A182" s="297" t="s">
        <v>186</v>
      </c>
      <c r="B182" s="298" t="s">
        <v>3307</v>
      </c>
      <c r="C182" s="293" t="s">
        <v>315</v>
      </c>
      <c r="D182" s="298" t="s">
        <v>316</v>
      </c>
      <c r="E182" s="263">
        <v>17029</v>
      </c>
      <c r="F182" s="266">
        <v>16459</v>
      </c>
      <c r="G182" s="266">
        <v>570</v>
      </c>
      <c r="H182" s="264">
        <v>17052</v>
      </c>
      <c r="I182" s="264">
        <v>16520</v>
      </c>
      <c r="J182" s="264">
        <v>532</v>
      </c>
      <c r="K182" s="264">
        <v>12294</v>
      </c>
      <c r="L182" s="264">
        <v>12077</v>
      </c>
      <c r="M182" s="264">
        <v>217</v>
      </c>
      <c r="N182" s="294">
        <v>0.93</v>
      </c>
      <c r="O182" s="266">
        <v>362923</v>
      </c>
      <c r="P182" s="266">
        <v>351864</v>
      </c>
      <c r="Q182" s="266">
        <v>11059</v>
      </c>
      <c r="R182" s="267">
        <v>0.969527971498086</v>
      </c>
      <c r="S182" s="267">
        <v>0.966527688061542</v>
      </c>
      <c r="T182" s="267">
        <v>0.9688013136289</v>
      </c>
      <c r="U182" s="267">
        <v>0.982349113388645</v>
      </c>
      <c r="V182" s="295">
        <v>-0.00227362556735777</v>
      </c>
      <c r="W182" s="271">
        <v>106663</v>
      </c>
      <c r="X182" s="271">
        <v>103871</v>
      </c>
      <c r="Y182" s="271">
        <v>93553</v>
      </c>
      <c r="Z182" s="271">
        <v>91237</v>
      </c>
      <c r="AA182" s="268">
        <v>0.973824100203444</v>
      </c>
      <c r="AB182" s="268">
        <v>0.975243979348605</v>
      </c>
      <c r="AC182" s="295">
        <v>-0.00141987914516006</v>
      </c>
    </row>
    <row r="183" spans="1:29">
      <c r="A183" s="297" t="s">
        <v>186</v>
      </c>
      <c r="B183" s="298" t="s">
        <v>3307</v>
      </c>
      <c r="C183" s="293" t="s">
        <v>317</v>
      </c>
      <c r="D183" s="298" t="s">
        <v>317</v>
      </c>
      <c r="E183" s="263">
        <v>13971</v>
      </c>
      <c r="F183" s="266">
        <v>13419</v>
      </c>
      <c r="G183" s="266">
        <v>552</v>
      </c>
      <c r="H183" s="264">
        <v>11465</v>
      </c>
      <c r="I183" s="264">
        <v>10925</v>
      </c>
      <c r="J183" s="264">
        <v>540</v>
      </c>
      <c r="K183" s="264">
        <v>6577</v>
      </c>
      <c r="L183" s="264">
        <v>6347</v>
      </c>
      <c r="M183" s="264">
        <v>230</v>
      </c>
      <c r="N183" s="294">
        <v>0.93</v>
      </c>
      <c r="O183" s="266">
        <v>320902</v>
      </c>
      <c r="P183" s="266">
        <v>311458</v>
      </c>
      <c r="Q183" s="266">
        <v>9444</v>
      </c>
      <c r="R183" s="267">
        <v>0.97057045453129</v>
      </c>
      <c r="S183" s="267">
        <v>0.96048958557011</v>
      </c>
      <c r="T183" s="267">
        <v>0.95290013083297</v>
      </c>
      <c r="U183" s="267">
        <v>0.965029648776038</v>
      </c>
      <c r="V183" s="295">
        <v>0.00758945473713968</v>
      </c>
      <c r="W183" s="271">
        <v>73066</v>
      </c>
      <c r="X183" s="271">
        <v>70558</v>
      </c>
      <c r="Y183" s="271">
        <v>71150</v>
      </c>
      <c r="Z183" s="271">
        <v>69128</v>
      </c>
      <c r="AA183" s="268">
        <v>0.965674869296253</v>
      </c>
      <c r="AB183" s="268">
        <v>0.971581166549543</v>
      </c>
      <c r="AC183" s="295">
        <v>-0.0059062972532905</v>
      </c>
    </row>
    <row r="184" spans="1:29">
      <c r="A184" s="297" t="s">
        <v>186</v>
      </c>
      <c r="B184" s="298" t="s">
        <v>3307</v>
      </c>
      <c r="C184" s="293" t="s">
        <v>318</v>
      </c>
      <c r="D184" s="298" t="s">
        <v>318</v>
      </c>
      <c r="E184" s="263">
        <v>9763</v>
      </c>
      <c r="F184" s="266">
        <v>9286</v>
      </c>
      <c r="G184" s="266">
        <v>477</v>
      </c>
      <c r="H184" s="264">
        <v>8348</v>
      </c>
      <c r="I184" s="264">
        <v>8031</v>
      </c>
      <c r="J184" s="264">
        <v>317</v>
      </c>
      <c r="K184" s="264">
        <v>4576</v>
      </c>
      <c r="L184" s="264">
        <v>4446</v>
      </c>
      <c r="M184" s="264">
        <v>130</v>
      </c>
      <c r="N184" s="294">
        <v>0.93</v>
      </c>
      <c r="O184" s="266">
        <v>251361</v>
      </c>
      <c r="P184" s="266">
        <v>244184</v>
      </c>
      <c r="Q184" s="266">
        <v>7177</v>
      </c>
      <c r="R184" s="267">
        <v>0.9714474401359</v>
      </c>
      <c r="S184" s="267">
        <v>0.951142066987606</v>
      </c>
      <c r="T184" s="267">
        <v>0.962026832774317</v>
      </c>
      <c r="U184" s="267">
        <v>0.971590909090909</v>
      </c>
      <c r="V184" s="295">
        <v>-0.0108847657867109</v>
      </c>
      <c r="W184" s="271">
        <v>53538</v>
      </c>
      <c r="X184" s="271">
        <v>51781</v>
      </c>
      <c r="Y184" s="271">
        <v>55521</v>
      </c>
      <c r="Z184" s="271">
        <v>54058</v>
      </c>
      <c r="AA184" s="268">
        <v>0.967182188352198</v>
      </c>
      <c r="AB184" s="268">
        <v>0.973649610057456</v>
      </c>
      <c r="AC184" s="295">
        <v>-0.00646742170525727</v>
      </c>
    </row>
    <row r="185" spans="1:29">
      <c r="A185" s="297" t="s">
        <v>186</v>
      </c>
      <c r="B185" s="298" t="s">
        <v>3307</v>
      </c>
      <c r="C185" s="293" t="s">
        <v>319</v>
      </c>
      <c r="D185" s="298" t="s">
        <v>320</v>
      </c>
      <c r="E185" s="263">
        <v>12274</v>
      </c>
      <c r="F185" s="266">
        <v>12076</v>
      </c>
      <c r="G185" s="266">
        <v>198</v>
      </c>
      <c r="H185" s="264">
        <v>11057</v>
      </c>
      <c r="I185" s="264">
        <v>10829</v>
      </c>
      <c r="J185" s="264">
        <v>228</v>
      </c>
      <c r="K185" s="264">
        <v>6282</v>
      </c>
      <c r="L185" s="264">
        <v>6149</v>
      </c>
      <c r="M185" s="264">
        <v>133</v>
      </c>
      <c r="N185" s="294">
        <v>0.93</v>
      </c>
      <c r="O185" s="266">
        <v>297497</v>
      </c>
      <c r="P185" s="266">
        <v>289728</v>
      </c>
      <c r="Q185" s="266">
        <v>7769</v>
      </c>
      <c r="R185" s="267">
        <v>0.973885450945724</v>
      </c>
      <c r="S185" s="267">
        <v>0.983868339579599</v>
      </c>
      <c r="T185" s="267">
        <v>0.979379578547526</v>
      </c>
      <c r="U185" s="267">
        <v>0.978828398599172</v>
      </c>
      <c r="V185" s="295">
        <v>0.00448876103207274</v>
      </c>
      <c r="W185" s="271">
        <v>68438</v>
      </c>
      <c r="X185" s="271">
        <v>67165</v>
      </c>
      <c r="Y185" s="271">
        <v>66125</v>
      </c>
      <c r="Z185" s="271">
        <v>65124</v>
      </c>
      <c r="AA185" s="268">
        <v>0.981399222654081</v>
      </c>
      <c r="AB185" s="268">
        <v>0.984862003780718</v>
      </c>
      <c r="AC185" s="295">
        <v>-0.00346278112663723</v>
      </c>
    </row>
    <row r="186" spans="1:29">
      <c r="A186" s="297" t="s">
        <v>186</v>
      </c>
      <c r="B186" s="298" t="s">
        <v>3307</v>
      </c>
      <c r="C186" s="293" t="s">
        <v>321</v>
      </c>
      <c r="D186" s="298" t="s">
        <v>321</v>
      </c>
      <c r="E186" s="263">
        <v>12846</v>
      </c>
      <c r="F186" s="266">
        <v>12358</v>
      </c>
      <c r="G186" s="266">
        <v>488</v>
      </c>
      <c r="H186" s="264">
        <v>11782</v>
      </c>
      <c r="I186" s="264">
        <v>11300</v>
      </c>
      <c r="J186" s="264">
        <v>482</v>
      </c>
      <c r="K186" s="264">
        <v>7099</v>
      </c>
      <c r="L186" s="264">
        <v>6938</v>
      </c>
      <c r="M186" s="264">
        <v>161</v>
      </c>
      <c r="N186" s="294">
        <v>0.93</v>
      </c>
      <c r="O186" s="266">
        <v>291659</v>
      </c>
      <c r="P186" s="266">
        <v>278840</v>
      </c>
      <c r="Q186" s="266">
        <v>12819</v>
      </c>
      <c r="R186" s="267">
        <v>0.956047987547101</v>
      </c>
      <c r="S186" s="267">
        <v>0.962011521096061</v>
      </c>
      <c r="T186" s="267">
        <v>0.959090137497878</v>
      </c>
      <c r="U186" s="267">
        <v>0.977320749401324</v>
      </c>
      <c r="V186" s="295">
        <v>0.00292138359818295</v>
      </c>
      <c r="W186" s="271">
        <v>72695</v>
      </c>
      <c r="X186" s="271">
        <v>69872</v>
      </c>
      <c r="Y186" s="271">
        <v>67035</v>
      </c>
      <c r="Z186" s="271">
        <v>64943</v>
      </c>
      <c r="AA186" s="268">
        <v>0.961166517642204</v>
      </c>
      <c r="AB186" s="268">
        <v>0.968792421869173</v>
      </c>
      <c r="AC186" s="295">
        <v>-0.00762590422696907</v>
      </c>
    </row>
    <row r="187" spans="1:29">
      <c r="A187" s="297" t="s">
        <v>186</v>
      </c>
      <c r="B187" s="298" t="s">
        <v>3307</v>
      </c>
      <c r="C187" s="293" t="s">
        <v>322</v>
      </c>
      <c r="D187" s="298" t="s">
        <v>323</v>
      </c>
      <c r="E187" s="263">
        <v>4845</v>
      </c>
      <c r="F187" s="266">
        <v>4511</v>
      </c>
      <c r="G187" s="266">
        <v>334</v>
      </c>
      <c r="H187" s="264">
        <v>4674</v>
      </c>
      <c r="I187" s="264">
        <v>4474</v>
      </c>
      <c r="J187" s="264">
        <v>200</v>
      </c>
      <c r="K187" s="264">
        <v>2755</v>
      </c>
      <c r="L187" s="264">
        <v>2629</v>
      </c>
      <c r="M187" s="264">
        <v>126</v>
      </c>
      <c r="N187" s="294">
        <v>0.93</v>
      </c>
      <c r="O187" s="266">
        <v>109226</v>
      </c>
      <c r="P187" s="266">
        <v>104269</v>
      </c>
      <c r="Q187" s="266">
        <v>4957</v>
      </c>
      <c r="R187" s="267">
        <v>0.954617032574662</v>
      </c>
      <c r="S187" s="267">
        <v>0.931062951496388</v>
      </c>
      <c r="T187" s="267">
        <v>0.957210098416774</v>
      </c>
      <c r="U187" s="267">
        <v>0.954264972776769</v>
      </c>
      <c r="V187" s="295">
        <v>-0.0261471469203856</v>
      </c>
      <c r="W187" s="271">
        <v>27431</v>
      </c>
      <c r="X187" s="271">
        <v>26132</v>
      </c>
      <c r="Y187" s="271">
        <v>25540</v>
      </c>
      <c r="Z187" s="271">
        <v>24385</v>
      </c>
      <c r="AA187" s="268">
        <v>0.952644817906748</v>
      </c>
      <c r="AB187" s="268">
        <v>0.954776820673453</v>
      </c>
      <c r="AC187" s="295">
        <v>-0.00213200276670555</v>
      </c>
    </row>
    <row r="188" spans="1:29">
      <c r="A188" s="297" t="s">
        <v>186</v>
      </c>
      <c r="B188" s="298" t="s">
        <v>3307</v>
      </c>
      <c r="C188" s="293" t="s">
        <v>324</v>
      </c>
      <c r="D188" s="298" t="s">
        <v>325</v>
      </c>
      <c r="E188" s="263">
        <v>9726</v>
      </c>
      <c r="F188" s="266">
        <v>9479</v>
      </c>
      <c r="G188" s="266">
        <v>247</v>
      </c>
      <c r="H188" s="264">
        <v>9407</v>
      </c>
      <c r="I188" s="264">
        <v>9049</v>
      </c>
      <c r="J188" s="264">
        <v>358</v>
      </c>
      <c r="K188" s="264">
        <v>6745</v>
      </c>
      <c r="L188" s="264">
        <v>6517</v>
      </c>
      <c r="M188" s="264">
        <v>228</v>
      </c>
      <c r="N188" s="294">
        <v>0.93</v>
      </c>
      <c r="O188" s="266">
        <v>225266</v>
      </c>
      <c r="P188" s="266">
        <v>217749</v>
      </c>
      <c r="Q188" s="266">
        <v>7517</v>
      </c>
      <c r="R188" s="267">
        <v>0.9666305612032</v>
      </c>
      <c r="S188" s="267">
        <v>0.974604153814518</v>
      </c>
      <c r="T188" s="267">
        <v>0.961943233762092</v>
      </c>
      <c r="U188" s="267">
        <v>0.966197183098592</v>
      </c>
      <c r="V188" s="295">
        <v>0.0126609200524258</v>
      </c>
      <c r="W188" s="271">
        <v>58379</v>
      </c>
      <c r="X188" s="271">
        <v>56705</v>
      </c>
      <c r="Y188" s="271">
        <v>53361</v>
      </c>
      <c r="Z188" s="271">
        <v>51852</v>
      </c>
      <c r="AA188" s="268">
        <v>0.971325305332397</v>
      </c>
      <c r="AB188" s="268">
        <v>0.971720919772868</v>
      </c>
      <c r="AC188" s="295">
        <v>-0.000395614440470871</v>
      </c>
    </row>
    <row r="189" spans="1:29">
      <c r="A189" s="297" t="s">
        <v>186</v>
      </c>
      <c r="B189" s="298" t="s">
        <v>40</v>
      </c>
      <c r="C189" s="293" t="s">
        <v>326</v>
      </c>
      <c r="D189" s="298" t="s">
        <v>327</v>
      </c>
      <c r="E189" s="263">
        <v>0</v>
      </c>
      <c r="F189" s="266">
        <v>0</v>
      </c>
      <c r="G189" s="266">
        <v>0</v>
      </c>
      <c r="H189" s="264">
        <v>0</v>
      </c>
      <c r="I189" s="264">
        <v>0</v>
      </c>
      <c r="J189" s="264">
        <v>0</v>
      </c>
      <c r="K189" s="264">
        <v>0</v>
      </c>
      <c r="L189" s="264">
        <v>0</v>
      </c>
      <c r="M189" s="264">
        <v>0</v>
      </c>
      <c r="N189" s="294">
        <v>0.93</v>
      </c>
      <c r="O189" s="266">
        <v>0</v>
      </c>
      <c r="P189" s="266">
        <v>0</v>
      </c>
      <c r="Q189" s="266">
        <v>0</v>
      </c>
      <c r="R189" s="267">
        <v>0</v>
      </c>
      <c r="S189" s="267">
        <v>0</v>
      </c>
      <c r="T189" s="267">
        <v>0</v>
      </c>
      <c r="U189" s="267">
        <v>0</v>
      </c>
      <c r="V189" s="295">
        <v>0</v>
      </c>
      <c r="W189" s="271">
        <v>0</v>
      </c>
      <c r="X189" s="271">
        <v>0</v>
      </c>
      <c r="Y189" s="271">
        <v>0</v>
      </c>
      <c r="Z189" s="271">
        <v>0</v>
      </c>
      <c r="AA189" s="268">
        <v>0</v>
      </c>
      <c r="AB189" s="268">
        <v>0</v>
      </c>
      <c r="AC189" s="295">
        <v>0</v>
      </c>
    </row>
    <row r="190" spans="1:29">
      <c r="A190" s="297" t="s">
        <v>186</v>
      </c>
      <c r="B190" s="298" t="s">
        <v>3308</v>
      </c>
      <c r="C190" s="293" t="s">
        <v>328</v>
      </c>
      <c r="D190" s="298" t="s">
        <v>329</v>
      </c>
      <c r="E190" s="263">
        <v>15576</v>
      </c>
      <c r="F190" s="266">
        <v>15155</v>
      </c>
      <c r="G190" s="266">
        <v>421</v>
      </c>
      <c r="H190" s="264">
        <v>14436</v>
      </c>
      <c r="I190" s="264">
        <v>14127</v>
      </c>
      <c r="J190" s="264">
        <v>309</v>
      </c>
      <c r="K190" s="264">
        <v>9780</v>
      </c>
      <c r="L190" s="264">
        <v>9583</v>
      </c>
      <c r="M190" s="264">
        <v>197</v>
      </c>
      <c r="N190" s="294">
        <v>0.93</v>
      </c>
      <c r="O190" s="266">
        <v>330806</v>
      </c>
      <c r="P190" s="266">
        <v>323860</v>
      </c>
      <c r="Q190" s="266">
        <v>6946</v>
      </c>
      <c r="R190" s="267">
        <v>0.979002799223714</v>
      </c>
      <c r="S190" s="267">
        <v>0.972971237801746</v>
      </c>
      <c r="T190" s="267">
        <v>0.978595178719867</v>
      </c>
      <c r="U190" s="267">
        <v>0.979856850715746</v>
      </c>
      <c r="V190" s="295">
        <v>-0.00562394091812068</v>
      </c>
      <c r="W190" s="271">
        <v>90203</v>
      </c>
      <c r="X190" s="271">
        <v>88441</v>
      </c>
      <c r="Y190" s="271">
        <v>80907</v>
      </c>
      <c r="Z190" s="271">
        <v>79477</v>
      </c>
      <c r="AA190" s="268">
        <v>0.980466281609259</v>
      </c>
      <c r="AB190" s="268">
        <v>0.98232538593694</v>
      </c>
      <c r="AC190" s="295">
        <v>-0.00185910432768088</v>
      </c>
    </row>
    <row r="191" spans="1:29">
      <c r="A191" s="297" t="s">
        <v>186</v>
      </c>
      <c r="B191" s="298" t="s">
        <v>3308</v>
      </c>
      <c r="C191" s="293" t="s">
        <v>330</v>
      </c>
      <c r="D191" s="298" t="s">
        <v>331</v>
      </c>
      <c r="E191" s="263">
        <v>22047</v>
      </c>
      <c r="F191" s="266">
        <v>21211</v>
      </c>
      <c r="G191" s="266">
        <v>836</v>
      </c>
      <c r="H191" s="264">
        <v>20116</v>
      </c>
      <c r="I191" s="264">
        <v>19564</v>
      </c>
      <c r="J191" s="264">
        <v>552</v>
      </c>
      <c r="K191" s="264">
        <v>12365</v>
      </c>
      <c r="L191" s="264">
        <v>12118</v>
      </c>
      <c r="M191" s="264">
        <v>247</v>
      </c>
      <c r="N191" s="294">
        <v>0.93</v>
      </c>
      <c r="O191" s="266">
        <v>479879</v>
      </c>
      <c r="P191" s="266">
        <v>468084</v>
      </c>
      <c r="Q191" s="266">
        <v>11795</v>
      </c>
      <c r="R191" s="267">
        <v>0.975420887348686</v>
      </c>
      <c r="S191" s="267">
        <v>0.962081008754025</v>
      </c>
      <c r="T191" s="267">
        <v>0.972559156890038</v>
      </c>
      <c r="U191" s="267">
        <v>0.980024262029923</v>
      </c>
      <c r="V191" s="295">
        <v>-0.0104781481360123</v>
      </c>
      <c r="W191" s="271">
        <v>123367</v>
      </c>
      <c r="X191" s="271">
        <v>120291</v>
      </c>
      <c r="Y191" s="271">
        <v>113376</v>
      </c>
      <c r="Z191" s="271">
        <v>110770</v>
      </c>
      <c r="AA191" s="268">
        <v>0.97506626569504</v>
      </c>
      <c r="AB191" s="268">
        <v>0.977014535704205</v>
      </c>
      <c r="AC191" s="295">
        <v>-0.00194827000916553</v>
      </c>
    </row>
    <row r="192" spans="1:29">
      <c r="A192" s="297" t="s">
        <v>186</v>
      </c>
      <c r="B192" s="298" t="s">
        <v>3308</v>
      </c>
      <c r="C192" s="293" t="s">
        <v>332</v>
      </c>
      <c r="D192" s="298" t="s">
        <v>333</v>
      </c>
      <c r="E192" s="263">
        <v>9825</v>
      </c>
      <c r="F192" s="266">
        <v>9467</v>
      </c>
      <c r="G192" s="266">
        <v>358</v>
      </c>
      <c r="H192" s="264">
        <v>8340</v>
      </c>
      <c r="I192" s="264">
        <v>8125</v>
      </c>
      <c r="J192" s="264">
        <v>215</v>
      </c>
      <c r="K192" s="264">
        <v>4599</v>
      </c>
      <c r="L192" s="264">
        <v>4459</v>
      </c>
      <c r="M192" s="264">
        <v>140</v>
      </c>
      <c r="N192" s="294">
        <v>0.93</v>
      </c>
      <c r="O192" s="266">
        <v>238705</v>
      </c>
      <c r="P192" s="266">
        <v>232141</v>
      </c>
      <c r="Q192" s="266">
        <v>6564</v>
      </c>
      <c r="R192" s="267">
        <v>0.97250162334262</v>
      </c>
      <c r="S192" s="267">
        <v>0.963562340966921</v>
      </c>
      <c r="T192" s="267">
        <v>0.974220623501199</v>
      </c>
      <c r="U192" s="267">
        <v>0.969558599695586</v>
      </c>
      <c r="V192" s="295">
        <v>-0.0106582825342779</v>
      </c>
      <c r="W192" s="271">
        <v>52354</v>
      </c>
      <c r="X192" s="271">
        <v>50747</v>
      </c>
      <c r="Y192" s="271">
        <v>51788</v>
      </c>
      <c r="Z192" s="271">
        <v>50494</v>
      </c>
      <c r="AA192" s="268">
        <v>0.969305115177446</v>
      </c>
      <c r="AB192" s="268">
        <v>0.975013516644783</v>
      </c>
      <c r="AC192" s="295">
        <v>-0.00570840146733664</v>
      </c>
    </row>
    <row r="193" spans="1:29">
      <c r="A193" s="297" t="s">
        <v>186</v>
      </c>
      <c r="B193" s="298" t="s">
        <v>3308</v>
      </c>
      <c r="C193" s="293" t="s">
        <v>334</v>
      </c>
      <c r="D193" s="298" t="s">
        <v>335</v>
      </c>
      <c r="E193" s="263">
        <v>9354</v>
      </c>
      <c r="F193" s="266">
        <v>9079</v>
      </c>
      <c r="G193" s="266">
        <v>275</v>
      </c>
      <c r="H193" s="264">
        <v>7929</v>
      </c>
      <c r="I193" s="264">
        <v>7749</v>
      </c>
      <c r="J193" s="264">
        <v>180</v>
      </c>
      <c r="K193" s="264">
        <v>4470</v>
      </c>
      <c r="L193" s="264">
        <v>4372</v>
      </c>
      <c r="M193" s="264">
        <v>98</v>
      </c>
      <c r="N193" s="294">
        <v>0.93</v>
      </c>
      <c r="O193" s="266">
        <v>219675</v>
      </c>
      <c r="P193" s="266">
        <v>215712</v>
      </c>
      <c r="Q193" s="266">
        <v>3963</v>
      </c>
      <c r="R193" s="267">
        <v>0.981959713212701</v>
      </c>
      <c r="S193" s="267">
        <v>0.970600812486637</v>
      </c>
      <c r="T193" s="267">
        <v>0.977298524404086</v>
      </c>
      <c r="U193" s="267">
        <v>0.978076062639821</v>
      </c>
      <c r="V193" s="295">
        <v>-0.0066977119174495</v>
      </c>
      <c r="W193" s="271">
        <v>49569</v>
      </c>
      <c r="X193" s="271">
        <v>48460</v>
      </c>
      <c r="Y193" s="271">
        <v>48330</v>
      </c>
      <c r="Z193" s="271">
        <v>47425</v>
      </c>
      <c r="AA193" s="268">
        <v>0.977627145998507</v>
      </c>
      <c r="AB193" s="268">
        <v>0.981274570660046</v>
      </c>
      <c r="AC193" s="295">
        <v>-0.00364742466153845</v>
      </c>
    </row>
    <row r="194" spans="1:29">
      <c r="A194" s="297" t="s">
        <v>186</v>
      </c>
      <c r="B194" s="298" t="s">
        <v>3308</v>
      </c>
      <c r="C194" s="293" t="s">
        <v>336</v>
      </c>
      <c r="D194" s="298" t="s">
        <v>337</v>
      </c>
      <c r="E194" s="263">
        <v>11438</v>
      </c>
      <c r="F194" s="266">
        <v>10927</v>
      </c>
      <c r="G194" s="266">
        <v>511</v>
      </c>
      <c r="H194" s="264">
        <v>8672</v>
      </c>
      <c r="I194" s="264">
        <v>8306</v>
      </c>
      <c r="J194" s="264">
        <v>366</v>
      </c>
      <c r="K194" s="264">
        <v>5865</v>
      </c>
      <c r="L194" s="264">
        <v>5605</v>
      </c>
      <c r="M194" s="264">
        <v>260</v>
      </c>
      <c r="N194" s="294">
        <v>0.93</v>
      </c>
      <c r="O194" s="266">
        <v>305139</v>
      </c>
      <c r="P194" s="266">
        <v>293957</v>
      </c>
      <c r="Q194" s="266">
        <v>11182</v>
      </c>
      <c r="R194" s="267">
        <v>0.963354405697076</v>
      </c>
      <c r="S194" s="267">
        <v>0.955324357405141</v>
      </c>
      <c r="T194" s="267">
        <v>0.957795202952029</v>
      </c>
      <c r="U194" s="267">
        <v>0.955669224211424</v>
      </c>
      <c r="V194" s="295">
        <v>-0.0024708455468887</v>
      </c>
      <c r="W194" s="271">
        <v>63089</v>
      </c>
      <c r="X194" s="271">
        <v>60480</v>
      </c>
      <c r="Y194" s="271">
        <v>64903</v>
      </c>
      <c r="Z194" s="271">
        <v>62423</v>
      </c>
      <c r="AA194" s="268">
        <v>0.958645722709189</v>
      </c>
      <c r="AB194" s="268">
        <v>0.961789131473121</v>
      </c>
      <c r="AC194" s="295">
        <v>-0.00314340876393282</v>
      </c>
    </row>
    <row r="195" spans="1:29">
      <c r="A195" s="297" t="s">
        <v>186</v>
      </c>
      <c r="B195" s="298" t="s">
        <v>3308</v>
      </c>
      <c r="C195" s="293" t="s">
        <v>338</v>
      </c>
      <c r="D195" s="298" t="s">
        <v>339</v>
      </c>
      <c r="E195" s="263">
        <v>0</v>
      </c>
      <c r="F195" s="266">
        <v>0</v>
      </c>
      <c r="G195" s="266">
        <v>0</v>
      </c>
      <c r="H195" s="264">
        <v>0</v>
      </c>
      <c r="I195" s="264">
        <v>0</v>
      </c>
      <c r="J195" s="264">
        <v>0</v>
      </c>
      <c r="K195" s="264">
        <v>0</v>
      </c>
      <c r="L195" s="264">
        <v>0</v>
      </c>
      <c r="M195" s="264">
        <v>0</v>
      </c>
      <c r="N195" s="294">
        <v>0.93</v>
      </c>
      <c r="O195" s="266">
        <v>169942</v>
      </c>
      <c r="P195" s="266">
        <v>166114</v>
      </c>
      <c r="Q195" s="266">
        <v>3828</v>
      </c>
      <c r="R195" s="267">
        <v>0.977474667827847</v>
      </c>
      <c r="S195" s="267">
        <v>0</v>
      </c>
      <c r="T195" s="267">
        <v>0</v>
      </c>
      <c r="U195" s="267">
        <v>0</v>
      </c>
      <c r="V195" s="295">
        <v>0</v>
      </c>
      <c r="W195" s="271">
        <v>9</v>
      </c>
      <c r="X195" s="271">
        <v>9</v>
      </c>
      <c r="Y195" s="271">
        <v>9840</v>
      </c>
      <c r="Z195" s="271">
        <v>9835</v>
      </c>
      <c r="AA195" s="268">
        <v>1</v>
      </c>
      <c r="AB195" s="268">
        <v>0.999491869918699</v>
      </c>
      <c r="AC195" s="295">
        <v>0.000508130081300795</v>
      </c>
    </row>
    <row r="196" spans="1:29">
      <c r="A196" s="297" t="s">
        <v>186</v>
      </c>
      <c r="B196" s="298" t="s">
        <v>3308</v>
      </c>
      <c r="C196" s="293" t="s">
        <v>340</v>
      </c>
      <c r="D196" s="298" t="s">
        <v>341</v>
      </c>
      <c r="E196" s="263">
        <v>9344</v>
      </c>
      <c r="F196" s="266">
        <v>9064</v>
      </c>
      <c r="G196" s="266">
        <v>280</v>
      </c>
      <c r="H196" s="264">
        <v>5696</v>
      </c>
      <c r="I196" s="264">
        <v>5545</v>
      </c>
      <c r="J196" s="264">
        <v>151</v>
      </c>
      <c r="K196" s="264">
        <v>5569</v>
      </c>
      <c r="L196" s="264">
        <v>5440</v>
      </c>
      <c r="M196" s="264">
        <v>129</v>
      </c>
      <c r="N196" s="294">
        <v>0.93</v>
      </c>
      <c r="O196" s="266">
        <v>219564</v>
      </c>
      <c r="P196" s="266">
        <v>215549</v>
      </c>
      <c r="Q196" s="266">
        <v>4015</v>
      </c>
      <c r="R196" s="267">
        <v>0.981713759997085</v>
      </c>
      <c r="S196" s="267">
        <v>0.970034246575342</v>
      </c>
      <c r="T196" s="267">
        <v>0.973490168539326</v>
      </c>
      <c r="U196" s="267">
        <v>0.976836056742683</v>
      </c>
      <c r="V196" s="295">
        <v>-0.00345592196398337</v>
      </c>
      <c r="W196" s="271">
        <v>49634</v>
      </c>
      <c r="X196" s="271">
        <v>48484</v>
      </c>
      <c r="Y196" s="271">
        <v>47973</v>
      </c>
      <c r="Z196" s="271">
        <v>47098</v>
      </c>
      <c r="AA196" s="268">
        <v>0.976830398517145</v>
      </c>
      <c r="AB196" s="268">
        <v>0.981760573656015</v>
      </c>
      <c r="AC196" s="295">
        <v>-0.0049301751388694</v>
      </c>
    </row>
    <row r="197" spans="1:29">
      <c r="A197" s="297" t="s">
        <v>186</v>
      </c>
      <c r="B197" s="298" t="s">
        <v>3308</v>
      </c>
      <c r="C197" s="293" t="s">
        <v>342</v>
      </c>
      <c r="D197" s="298" t="s">
        <v>343</v>
      </c>
      <c r="E197" s="263">
        <v>4873</v>
      </c>
      <c r="F197" s="266">
        <v>4801</v>
      </c>
      <c r="G197" s="266">
        <v>72</v>
      </c>
      <c r="H197" s="264">
        <v>3859</v>
      </c>
      <c r="I197" s="264">
        <v>3811</v>
      </c>
      <c r="J197" s="264">
        <v>48</v>
      </c>
      <c r="K197" s="264">
        <v>1966</v>
      </c>
      <c r="L197" s="264">
        <v>1944</v>
      </c>
      <c r="M197" s="264">
        <v>22</v>
      </c>
      <c r="N197" s="294">
        <v>0.93</v>
      </c>
      <c r="O197" s="266">
        <v>111655</v>
      </c>
      <c r="P197" s="266">
        <v>110289</v>
      </c>
      <c r="Q197" s="266">
        <v>1366</v>
      </c>
      <c r="R197" s="267">
        <v>0.987765885988088</v>
      </c>
      <c r="S197" s="267">
        <v>0.985224707572337</v>
      </c>
      <c r="T197" s="267">
        <v>0.987561544441565</v>
      </c>
      <c r="U197" s="267">
        <v>0.98880976602238</v>
      </c>
      <c r="V197" s="295">
        <v>-0.00233683686922781</v>
      </c>
      <c r="W197" s="271">
        <v>24329</v>
      </c>
      <c r="X197" s="271">
        <v>24046</v>
      </c>
      <c r="Y197" s="271">
        <v>24322</v>
      </c>
      <c r="Z197" s="271">
        <v>24042</v>
      </c>
      <c r="AA197" s="268">
        <v>0.988367791524518</v>
      </c>
      <c r="AB197" s="268">
        <v>0.988487788833155</v>
      </c>
      <c r="AC197" s="295">
        <v>-0.000119997308637099</v>
      </c>
    </row>
    <row r="198" spans="1:29">
      <c r="A198" s="297" t="s">
        <v>186</v>
      </c>
      <c r="B198" s="298" t="s">
        <v>3308</v>
      </c>
      <c r="C198" s="293" t="s">
        <v>344</v>
      </c>
      <c r="D198" s="298" t="s">
        <v>345</v>
      </c>
      <c r="E198" s="263">
        <v>11518</v>
      </c>
      <c r="F198" s="266">
        <v>11012</v>
      </c>
      <c r="G198" s="266">
        <v>506</v>
      </c>
      <c r="H198" s="264">
        <v>7395</v>
      </c>
      <c r="I198" s="264">
        <v>7097</v>
      </c>
      <c r="J198" s="264">
        <v>298</v>
      </c>
      <c r="K198" s="264">
        <v>6819</v>
      </c>
      <c r="L198" s="264">
        <v>6568</v>
      </c>
      <c r="M198" s="264">
        <v>251</v>
      </c>
      <c r="N198" s="294">
        <v>0.93</v>
      </c>
      <c r="O198" s="266">
        <v>278896</v>
      </c>
      <c r="P198" s="266">
        <v>269257</v>
      </c>
      <c r="Q198" s="266">
        <v>9639</v>
      </c>
      <c r="R198" s="267">
        <v>0.965438729849119</v>
      </c>
      <c r="S198" s="267">
        <v>0.956068761937836</v>
      </c>
      <c r="T198" s="267">
        <v>0.959702501690331</v>
      </c>
      <c r="U198" s="267">
        <v>0.963191083736618</v>
      </c>
      <c r="V198" s="295">
        <v>-0.00363373975249492</v>
      </c>
      <c r="W198" s="271">
        <v>62706</v>
      </c>
      <c r="X198" s="271">
        <v>60440</v>
      </c>
      <c r="Y198" s="271">
        <v>61924</v>
      </c>
      <c r="Z198" s="271">
        <v>59991</v>
      </c>
      <c r="AA198" s="268">
        <v>0.963863107198673</v>
      </c>
      <c r="AB198" s="268">
        <v>0.96878431625864</v>
      </c>
      <c r="AC198" s="295">
        <v>-0.0049212090599664</v>
      </c>
    </row>
    <row r="199" spans="1:29">
      <c r="A199" s="297" t="s">
        <v>186</v>
      </c>
      <c r="B199" s="298" t="s">
        <v>3308</v>
      </c>
      <c r="C199" s="293" t="s">
        <v>346</v>
      </c>
      <c r="D199" s="298" t="s">
        <v>347</v>
      </c>
      <c r="E199" s="263">
        <v>7360</v>
      </c>
      <c r="F199" s="266">
        <v>6994</v>
      </c>
      <c r="G199" s="266">
        <v>366</v>
      </c>
      <c r="H199" s="264">
        <v>5323</v>
      </c>
      <c r="I199" s="264">
        <v>5088</v>
      </c>
      <c r="J199" s="264">
        <v>235</v>
      </c>
      <c r="K199" s="264">
        <v>3737</v>
      </c>
      <c r="L199" s="264">
        <v>3641</v>
      </c>
      <c r="M199" s="264">
        <v>96</v>
      </c>
      <c r="N199" s="294">
        <v>0.93</v>
      </c>
      <c r="O199" s="266">
        <v>185766</v>
      </c>
      <c r="P199" s="266">
        <v>180203</v>
      </c>
      <c r="Q199" s="266">
        <v>5563</v>
      </c>
      <c r="R199" s="267">
        <v>0.97005372350161</v>
      </c>
      <c r="S199" s="267">
        <v>0.950271739130435</v>
      </c>
      <c r="T199" s="267">
        <v>0.955851963178659</v>
      </c>
      <c r="U199" s="267">
        <v>0.974310944607974</v>
      </c>
      <c r="V199" s="295">
        <v>-0.00558022404822378</v>
      </c>
      <c r="W199" s="271">
        <v>40043</v>
      </c>
      <c r="X199" s="271">
        <v>38605</v>
      </c>
      <c r="Y199" s="271">
        <v>40431</v>
      </c>
      <c r="Z199" s="271">
        <v>39275</v>
      </c>
      <c r="AA199" s="268">
        <v>0.964088604749894</v>
      </c>
      <c r="AB199" s="268">
        <v>0.971408077959981</v>
      </c>
      <c r="AC199" s="295">
        <v>-0.0073194732100873</v>
      </c>
    </row>
    <row r="200" spans="1:29">
      <c r="A200" s="297" t="s">
        <v>186</v>
      </c>
      <c r="B200" s="298" t="s">
        <v>3308</v>
      </c>
      <c r="C200" s="293" t="s">
        <v>348</v>
      </c>
      <c r="D200" s="298" t="s">
        <v>349</v>
      </c>
      <c r="E200" s="263">
        <v>7439</v>
      </c>
      <c r="F200" s="266">
        <v>7160</v>
      </c>
      <c r="G200" s="266">
        <v>279</v>
      </c>
      <c r="H200" s="264">
        <v>6300</v>
      </c>
      <c r="I200" s="264">
        <v>6100</v>
      </c>
      <c r="J200" s="264">
        <v>200</v>
      </c>
      <c r="K200" s="264">
        <v>3817</v>
      </c>
      <c r="L200" s="264">
        <v>3707</v>
      </c>
      <c r="M200" s="264">
        <v>110</v>
      </c>
      <c r="N200" s="294">
        <v>0.93</v>
      </c>
      <c r="O200" s="266">
        <v>174396</v>
      </c>
      <c r="P200" s="266">
        <v>170227</v>
      </c>
      <c r="Q200" s="266">
        <v>4169</v>
      </c>
      <c r="R200" s="267">
        <v>0.976094635198055</v>
      </c>
      <c r="S200" s="267">
        <v>0.962494958999866</v>
      </c>
      <c r="T200" s="267">
        <v>0.968253968253968</v>
      </c>
      <c r="U200" s="267">
        <v>0.971181556195965</v>
      </c>
      <c r="V200" s="295">
        <v>-0.00575900925410266</v>
      </c>
      <c r="W200" s="271">
        <v>39888</v>
      </c>
      <c r="X200" s="271">
        <v>38788</v>
      </c>
      <c r="Y200" s="271">
        <v>38524</v>
      </c>
      <c r="Z200" s="271">
        <v>37750</v>
      </c>
      <c r="AA200" s="268">
        <v>0.972422783794625</v>
      </c>
      <c r="AB200" s="268">
        <v>0.979908628387499</v>
      </c>
      <c r="AC200" s="295">
        <v>-0.00748584459287371</v>
      </c>
    </row>
    <row r="201" spans="1:29">
      <c r="A201" s="297" t="s">
        <v>186</v>
      </c>
      <c r="B201" s="298" t="s">
        <v>3308</v>
      </c>
      <c r="C201" s="293" t="s">
        <v>350</v>
      </c>
      <c r="D201" s="298" t="s">
        <v>351</v>
      </c>
      <c r="E201" s="263">
        <v>7381</v>
      </c>
      <c r="F201" s="266">
        <v>7145</v>
      </c>
      <c r="G201" s="266">
        <v>236</v>
      </c>
      <c r="H201" s="264">
        <v>6152</v>
      </c>
      <c r="I201" s="264">
        <v>6024</v>
      </c>
      <c r="J201" s="264">
        <v>128</v>
      </c>
      <c r="K201" s="264">
        <v>3351</v>
      </c>
      <c r="L201" s="264">
        <v>3292</v>
      </c>
      <c r="M201" s="264">
        <v>59</v>
      </c>
      <c r="N201" s="294">
        <v>0.93</v>
      </c>
      <c r="O201" s="266">
        <v>177558</v>
      </c>
      <c r="P201" s="266">
        <v>174545</v>
      </c>
      <c r="Q201" s="266">
        <v>3013</v>
      </c>
      <c r="R201" s="267">
        <v>0.98303089694635</v>
      </c>
      <c r="S201" s="267">
        <v>0.968026012735402</v>
      </c>
      <c r="T201" s="267">
        <v>0.979193758127438</v>
      </c>
      <c r="U201" s="267">
        <v>0.98239331542823</v>
      </c>
      <c r="V201" s="295">
        <v>-0.0111677453920366</v>
      </c>
      <c r="W201" s="271">
        <v>38031</v>
      </c>
      <c r="X201" s="271">
        <v>37254</v>
      </c>
      <c r="Y201" s="271">
        <v>37091</v>
      </c>
      <c r="Z201" s="271">
        <v>36554</v>
      </c>
      <c r="AA201" s="268">
        <v>0.979569298729983</v>
      </c>
      <c r="AB201" s="268">
        <v>0.985522094308592</v>
      </c>
      <c r="AC201" s="295">
        <v>-0.00595279557860895</v>
      </c>
    </row>
    <row r="202" spans="1:29">
      <c r="A202" s="297" t="s">
        <v>186</v>
      </c>
      <c r="B202" s="298" t="s">
        <v>3308</v>
      </c>
      <c r="C202" s="293" t="s">
        <v>352</v>
      </c>
      <c r="D202" s="298" t="s">
        <v>353</v>
      </c>
      <c r="E202" s="263">
        <v>15610</v>
      </c>
      <c r="F202" s="266">
        <v>15192</v>
      </c>
      <c r="G202" s="266">
        <v>418</v>
      </c>
      <c r="H202" s="264">
        <v>13690</v>
      </c>
      <c r="I202" s="264">
        <v>13250</v>
      </c>
      <c r="J202" s="264">
        <v>440</v>
      </c>
      <c r="K202" s="264">
        <v>7773</v>
      </c>
      <c r="L202" s="264">
        <v>7452</v>
      </c>
      <c r="M202" s="264">
        <v>321</v>
      </c>
      <c r="N202" s="294">
        <v>0.93</v>
      </c>
      <c r="O202" s="266">
        <v>358086</v>
      </c>
      <c r="P202" s="266">
        <v>348391</v>
      </c>
      <c r="Q202" s="266">
        <v>9695</v>
      </c>
      <c r="R202" s="267">
        <v>0.972925498343973</v>
      </c>
      <c r="S202" s="267">
        <v>0.973222293401666</v>
      </c>
      <c r="T202" s="267">
        <v>0.967859751643535</v>
      </c>
      <c r="U202" s="267">
        <v>0.958703203396372</v>
      </c>
      <c r="V202" s="295">
        <v>0.00536254175813011</v>
      </c>
      <c r="W202" s="271">
        <v>85010</v>
      </c>
      <c r="X202" s="271">
        <v>82586</v>
      </c>
      <c r="Y202" s="271">
        <v>80839</v>
      </c>
      <c r="Z202" s="271">
        <v>78794</v>
      </c>
      <c r="AA202" s="268">
        <v>0.971485707563816</v>
      </c>
      <c r="AB202" s="268">
        <v>0.97470280433949</v>
      </c>
      <c r="AC202" s="295">
        <v>-0.00321709677567361</v>
      </c>
    </row>
    <row r="203" spans="1:29">
      <c r="A203" s="297" t="s">
        <v>186</v>
      </c>
      <c r="B203" s="298" t="s">
        <v>3308</v>
      </c>
      <c r="C203" s="293" t="s">
        <v>354</v>
      </c>
      <c r="D203" s="298" t="s">
        <v>355</v>
      </c>
      <c r="E203" s="263">
        <v>6360</v>
      </c>
      <c r="F203" s="266">
        <v>6170</v>
      </c>
      <c r="G203" s="266">
        <v>190</v>
      </c>
      <c r="H203" s="264">
        <v>3839</v>
      </c>
      <c r="I203" s="264">
        <v>3726</v>
      </c>
      <c r="J203" s="264">
        <v>113</v>
      </c>
      <c r="K203" s="264">
        <v>4105</v>
      </c>
      <c r="L203" s="264">
        <v>4016</v>
      </c>
      <c r="M203" s="264">
        <v>89</v>
      </c>
      <c r="N203" s="294">
        <v>0.93</v>
      </c>
      <c r="O203" s="266">
        <v>152055</v>
      </c>
      <c r="P203" s="266">
        <v>149318</v>
      </c>
      <c r="Q203" s="266">
        <v>2737</v>
      </c>
      <c r="R203" s="267">
        <v>0.981999934234323</v>
      </c>
      <c r="S203" s="267">
        <v>0.970125786163522</v>
      </c>
      <c r="T203" s="267">
        <v>0.970565251367544</v>
      </c>
      <c r="U203" s="267">
        <v>0.978319123020706</v>
      </c>
      <c r="V203" s="295">
        <v>-0.000439465204021716</v>
      </c>
      <c r="W203" s="271">
        <v>34969</v>
      </c>
      <c r="X203" s="271">
        <v>34179</v>
      </c>
      <c r="Y203" s="271">
        <v>33740</v>
      </c>
      <c r="Z203" s="271">
        <v>33167</v>
      </c>
      <c r="AA203" s="268">
        <v>0.977408561869084</v>
      </c>
      <c r="AB203" s="268">
        <v>0.983017190278601</v>
      </c>
      <c r="AC203" s="295">
        <v>-0.00560862840951692</v>
      </c>
    </row>
    <row r="204" spans="1:29">
      <c r="A204" s="297" t="s">
        <v>186</v>
      </c>
      <c r="B204" s="298" t="s">
        <v>3308</v>
      </c>
      <c r="C204" s="293" t="s">
        <v>356</v>
      </c>
      <c r="D204" s="298" t="s">
        <v>357</v>
      </c>
      <c r="E204" s="263">
        <v>7933</v>
      </c>
      <c r="F204" s="266">
        <v>7687</v>
      </c>
      <c r="G204" s="266">
        <v>246</v>
      </c>
      <c r="H204" s="264">
        <v>6551</v>
      </c>
      <c r="I204" s="264">
        <v>6360</v>
      </c>
      <c r="J204" s="264">
        <v>191</v>
      </c>
      <c r="K204" s="264">
        <v>3540</v>
      </c>
      <c r="L204" s="264">
        <v>3479</v>
      </c>
      <c r="M204" s="264">
        <v>61</v>
      </c>
      <c r="N204" s="294">
        <v>0.93</v>
      </c>
      <c r="O204" s="266">
        <v>190754</v>
      </c>
      <c r="P204" s="266">
        <v>187132</v>
      </c>
      <c r="Q204" s="266">
        <v>3622</v>
      </c>
      <c r="R204" s="267">
        <v>0.981012193715466</v>
      </c>
      <c r="S204" s="267">
        <v>0.96899029370982</v>
      </c>
      <c r="T204" s="267">
        <v>0.970844145931919</v>
      </c>
      <c r="U204" s="267">
        <v>0.982768361581921</v>
      </c>
      <c r="V204" s="295">
        <v>-0.00185385222209911</v>
      </c>
      <c r="W204" s="271">
        <v>40960</v>
      </c>
      <c r="X204" s="271">
        <v>40004</v>
      </c>
      <c r="Y204" s="271">
        <v>41189</v>
      </c>
      <c r="Z204" s="271">
        <v>40382</v>
      </c>
      <c r="AA204" s="268">
        <v>0.97666015625</v>
      </c>
      <c r="AB204" s="268">
        <v>0.980407390322659</v>
      </c>
      <c r="AC204" s="295">
        <v>-0.00374723407265898</v>
      </c>
    </row>
    <row r="205" spans="1:29">
      <c r="A205" s="297" t="s">
        <v>186</v>
      </c>
      <c r="B205" s="298" t="s">
        <v>3308</v>
      </c>
      <c r="C205" s="293" t="s">
        <v>358</v>
      </c>
      <c r="D205" s="298" t="s">
        <v>359</v>
      </c>
      <c r="E205" s="263">
        <v>6288</v>
      </c>
      <c r="F205" s="266">
        <v>5925</v>
      </c>
      <c r="G205" s="266">
        <v>363</v>
      </c>
      <c r="H205" s="264">
        <v>5286</v>
      </c>
      <c r="I205" s="264">
        <v>5029</v>
      </c>
      <c r="J205" s="264">
        <v>257</v>
      </c>
      <c r="K205" s="264">
        <v>2890</v>
      </c>
      <c r="L205" s="264">
        <v>2701</v>
      </c>
      <c r="M205" s="264">
        <v>189</v>
      </c>
      <c r="N205" s="294">
        <v>0.93</v>
      </c>
      <c r="O205" s="266">
        <v>156875</v>
      </c>
      <c r="P205" s="266">
        <v>151479</v>
      </c>
      <c r="Q205" s="266">
        <v>5396</v>
      </c>
      <c r="R205" s="267">
        <v>0.965603187250996</v>
      </c>
      <c r="S205" s="267">
        <v>0.942270992366412</v>
      </c>
      <c r="T205" s="267">
        <v>0.951381006432085</v>
      </c>
      <c r="U205" s="267">
        <v>0.934602076124567</v>
      </c>
      <c r="V205" s="295">
        <v>-0.00911001406567258</v>
      </c>
      <c r="W205" s="271">
        <v>33692</v>
      </c>
      <c r="X205" s="271">
        <v>32007</v>
      </c>
      <c r="Y205" s="271">
        <v>33985</v>
      </c>
      <c r="Z205" s="271">
        <v>32723</v>
      </c>
      <c r="AA205" s="268">
        <v>0.949988127745459</v>
      </c>
      <c r="AB205" s="268">
        <v>0.962865970281006</v>
      </c>
      <c r="AC205" s="295">
        <v>-0.0128778425355475</v>
      </c>
    </row>
    <row r="206" spans="1:29">
      <c r="A206" s="297" t="s">
        <v>186</v>
      </c>
      <c r="B206" s="298" t="s">
        <v>3309</v>
      </c>
      <c r="C206" s="293" t="s">
        <v>360</v>
      </c>
      <c r="D206" s="298" t="s">
        <v>361</v>
      </c>
      <c r="E206" s="263">
        <v>10843</v>
      </c>
      <c r="F206" s="266">
        <v>10217</v>
      </c>
      <c r="G206" s="266">
        <v>626</v>
      </c>
      <c r="H206" s="264">
        <v>9626</v>
      </c>
      <c r="I206" s="264">
        <v>9431</v>
      </c>
      <c r="J206" s="264">
        <v>195</v>
      </c>
      <c r="K206" s="264">
        <v>4880</v>
      </c>
      <c r="L206" s="264">
        <v>4742</v>
      </c>
      <c r="M206" s="264">
        <v>138</v>
      </c>
      <c r="N206" s="294">
        <v>0.93</v>
      </c>
      <c r="O206" s="266">
        <v>226592</v>
      </c>
      <c r="P206" s="266">
        <v>219518</v>
      </c>
      <c r="Q206" s="266">
        <v>7074</v>
      </c>
      <c r="R206" s="267">
        <v>0.968780892529304</v>
      </c>
      <c r="S206" s="267">
        <v>0.942266900304344</v>
      </c>
      <c r="T206" s="267">
        <v>0.97974236442967</v>
      </c>
      <c r="U206" s="267">
        <v>0.97172131147541</v>
      </c>
      <c r="V206" s="295">
        <v>-0.0374754641253259</v>
      </c>
      <c r="W206" s="271">
        <v>55279</v>
      </c>
      <c r="X206" s="271">
        <v>53739</v>
      </c>
      <c r="Y206" s="271">
        <v>48110</v>
      </c>
      <c r="Z206" s="271">
        <v>47164</v>
      </c>
      <c r="AA206" s="268">
        <v>0.972141319488413</v>
      </c>
      <c r="AB206" s="268">
        <v>0.980336728330908</v>
      </c>
      <c r="AC206" s="295">
        <v>-0.00819540884249503</v>
      </c>
    </row>
    <row r="207" spans="1:29">
      <c r="A207" s="297" t="s">
        <v>186</v>
      </c>
      <c r="B207" s="298" t="s">
        <v>3309</v>
      </c>
      <c r="C207" s="293" t="s">
        <v>362</v>
      </c>
      <c r="D207" s="298" t="s">
        <v>363</v>
      </c>
      <c r="E207" s="263">
        <v>12123</v>
      </c>
      <c r="F207" s="266">
        <v>11606</v>
      </c>
      <c r="G207" s="266">
        <v>517</v>
      </c>
      <c r="H207" s="264">
        <v>11320</v>
      </c>
      <c r="I207" s="264">
        <v>10774</v>
      </c>
      <c r="J207" s="264">
        <v>546</v>
      </c>
      <c r="K207" s="264">
        <v>5696</v>
      </c>
      <c r="L207" s="264">
        <v>5519</v>
      </c>
      <c r="M207" s="264">
        <v>177</v>
      </c>
      <c r="N207" s="294">
        <v>0.93</v>
      </c>
      <c r="O207" s="266">
        <v>260905</v>
      </c>
      <c r="P207" s="266">
        <v>251519</v>
      </c>
      <c r="Q207" s="266">
        <v>9386</v>
      </c>
      <c r="R207" s="267">
        <v>0.964025219907629</v>
      </c>
      <c r="S207" s="267">
        <v>0.957353790315928</v>
      </c>
      <c r="T207" s="267">
        <v>0.951766784452297</v>
      </c>
      <c r="U207" s="267">
        <v>0.968925561797753</v>
      </c>
      <c r="V207" s="295">
        <v>0.00558700586363159</v>
      </c>
      <c r="W207" s="271">
        <v>63216</v>
      </c>
      <c r="X207" s="271">
        <v>60865</v>
      </c>
      <c r="Y207" s="271">
        <v>56220</v>
      </c>
      <c r="Z207" s="271">
        <v>54320</v>
      </c>
      <c r="AA207" s="268">
        <v>0.962810048089091</v>
      </c>
      <c r="AB207" s="268">
        <v>0.966204197794379</v>
      </c>
      <c r="AC207" s="295">
        <v>-0.00339414970528795</v>
      </c>
    </row>
    <row r="208" spans="1:29">
      <c r="A208" s="297" t="s">
        <v>186</v>
      </c>
      <c r="B208" s="298" t="s">
        <v>3309</v>
      </c>
      <c r="C208" s="293" t="s">
        <v>364</v>
      </c>
      <c r="D208" s="298" t="s">
        <v>365</v>
      </c>
      <c r="E208" s="263">
        <v>13984</v>
      </c>
      <c r="F208" s="266">
        <v>13266</v>
      </c>
      <c r="G208" s="266">
        <v>718</v>
      </c>
      <c r="H208" s="264">
        <v>12994</v>
      </c>
      <c r="I208" s="264">
        <v>12193</v>
      </c>
      <c r="J208" s="264">
        <v>801</v>
      </c>
      <c r="K208" s="264">
        <v>6263</v>
      </c>
      <c r="L208" s="264">
        <v>6032</v>
      </c>
      <c r="M208" s="264">
        <v>231</v>
      </c>
      <c r="N208" s="294">
        <v>0.93</v>
      </c>
      <c r="O208" s="266">
        <v>309072</v>
      </c>
      <c r="P208" s="266">
        <v>295101</v>
      </c>
      <c r="Q208" s="266">
        <v>13971</v>
      </c>
      <c r="R208" s="267">
        <v>0.954796940518714</v>
      </c>
      <c r="S208" s="267">
        <v>0.948655606407323</v>
      </c>
      <c r="T208" s="267">
        <v>0.938356164383562</v>
      </c>
      <c r="U208" s="267">
        <v>0.963116717228165</v>
      </c>
      <c r="V208" s="295">
        <v>0.010299442023761</v>
      </c>
      <c r="W208" s="271">
        <v>72390</v>
      </c>
      <c r="X208" s="271">
        <v>68975</v>
      </c>
      <c r="Y208" s="271">
        <v>64784</v>
      </c>
      <c r="Z208" s="271">
        <v>61876</v>
      </c>
      <c r="AA208" s="268">
        <v>0.95282497582539</v>
      </c>
      <c r="AB208" s="268">
        <v>0.955112373425537</v>
      </c>
      <c r="AC208" s="295">
        <v>-0.00228739760014685</v>
      </c>
    </row>
    <row r="209" spans="1:29">
      <c r="A209" s="297" t="s">
        <v>186</v>
      </c>
      <c r="B209" s="298" t="s">
        <v>3309</v>
      </c>
      <c r="C209" s="293" t="s">
        <v>366</v>
      </c>
      <c r="D209" s="298" t="s">
        <v>367</v>
      </c>
      <c r="E209" s="263">
        <v>7726</v>
      </c>
      <c r="F209" s="266">
        <v>7450</v>
      </c>
      <c r="G209" s="266">
        <v>276</v>
      </c>
      <c r="H209" s="264">
        <v>6974</v>
      </c>
      <c r="I209" s="264">
        <v>6792</v>
      </c>
      <c r="J209" s="264">
        <v>182</v>
      </c>
      <c r="K209" s="264">
        <v>3488</v>
      </c>
      <c r="L209" s="264">
        <v>3363</v>
      </c>
      <c r="M209" s="264">
        <v>125</v>
      </c>
      <c r="N209" s="294">
        <v>0.93</v>
      </c>
      <c r="O209" s="266">
        <v>163877</v>
      </c>
      <c r="P209" s="266">
        <v>160160</v>
      </c>
      <c r="Q209" s="266">
        <v>3717</v>
      </c>
      <c r="R209" s="267">
        <v>0.977318354619623</v>
      </c>
      <c r="S209" s="267">
        <v>0.964276469065493</v>
      </c>
      <c r="T209" s="267">
        <v>0.973903068540293</v>
      </c>
      <c r="U209" s="267">
        <v>0.964162844036697</v>
      </c>
      <c r="V209" s="295">
        <v>-0.00962659947479938</v>
      </c>
      <c r="W209" s="271">
        <v>39455</v>
      </c>
      <c r="X209" s="271">
        <v>38355</v>
      </c>
      <c r="Y209" s="271">
        <v>35386</v>
      </c>
      <c r="Z209" s="271">
        <v>34585</v>
      </c>
      <c r="AA209" s="268">
        <v>0.972120136864783</v>
      </c>
      <c r="AB209" s="268">
        <v>0.977363929237552</v>
      </c>
      <c r="AC209" s="295">
        <v>-0.00524379237276884</v>
      </c>
    </row>
    <row r="210" spans="1:29">
      <c r="A210" s="297" t="s">
        <v>186</v>
      </c>
      <c r="B210" s="298" t="s">
        <v>3309</v>
      </c>
      <c r="C210" s="293" t="s">
        <v>368</v>
      </c>
      <c r="D210" s="298" t="s">
        <v>369</v>
      </c>
      <c r="E210" s="263">
        <v>9241</v>
      </c>
      <c r="F210" s="266">
        <v>8831</v>
      </c>
      <c r="G210" s="266">
        <v>410</v>
      </c>
      <c r="H210" s="264">
        <v>8142</v>
      </c>
      <c r="I210" s="264">
        <v>7869</v>
      </c>
      <c r="J210" s="264">
        <v>273</v>
      </c>
      <c r="K210" s="264">
        <v>4274</v>
      </c>
      <c r="L210" s="264">
        <v>4066</v>
      </c>
      <c r="M210" s="264">
        <v>208</v>
      </c>
      <c r="N210" s="294">
        <v>0.93</v>
      </c>
      <c r="O210" s="266">
        <v>214561</v>
      </c>
      <c r="P210" s="266">
        <v>207154</v>
      </c>
      <c r="Q210" s="266">
        <v>7407</v>
      </c>
      <c r="R210" s="267">
        <v>0.965478348814556</v>
      </c>
      <c r="S210" s="267">
        <v>0.955632507304404</v>
      </c>
      <c r="T210" s="267">
        <v>0.966470154753132</v>
      </c>
      <c r="U210" s="267">
        <v>0.951333645297145</v>
      </c>
      <c r="V210" s="295">
        <v>-0.0108376474487276</v>
      </c>
      <c r="W210" s="271">
        <v>48945</v>
      </c>
      <c r="X210" s="271">
        <v>46980</v>
      </c>
      <c r="Y210" s="271">
        <v>45606</v>
      </c>
      <c r="Z210" s="271">
        <v>44177</v>
      </c>
      <c r="AA210" s="268">
        <v>0.959852896107876</v>
      </c>
      <c r="AB210" s="268">
        <v>0.968666403543393</v>
      </c>
      <c r="AC210" s="295">
        <v>-0.00881350743551723</v>
      </c>
    </row>
    <row r="211" spans="1:29">
      <c r="A211" s="297" t="s">
        <v>186</v>
      </c>
      <c r="B211" s="298" t="s">
        <v>3309</v>
      </c>
      <c r="C211" s="293" t="s">
        <v>370</v>
      </c>
      <c r="D211" s="298" t="s">
        <v>371</v>
      </c>
      <c r="E211" s="263">
        <v>10941</v>
      </c>
      <c r="F211" s="266">
        <v>10204</v>
      </c>
      <c r="G211" s="266">
        <v>737</v>
      </c>
      <c r="H211" s="264">
        <v>9587</v>
      </c>
      <c r="I211" s="264">
        <v>8982</v>
      </c>
      <c r="J211" s="264">
        <v>605</v>
      </c>
      <c r="K211" s="264">
        <v>5506</v>
      </c>
      <c r="L211" s="264">
        <v>5206</v>
      </c>
      <c r="M211" s="264">
        <v>300</v>
      </c>
      <c r="N211" s="294">
        <v>0.93</v>
      </c>
      <c r="O211" s="266">
        <v>240815</v>
      </c>
      <c r="P211" s="266">
        <v>226502</v>
      </c>
      <c r="Q211" s="266">
        <v>14313</v>
      </c>
      <c r="R211" s="267">
        <v>0.940564333617092</v>
      </c>
      <c r="S211" s="267">
        <v>0.932638698473631</v>
      </c>
      <c r="T211" s="267">
        <v>0.936893710232607</v>
      </c>
      <c r="U211" s="267">
        <v>0.945513984743916</v>
      </c>
      <c r="V211" s="295">
        <v>-0.00425501175897536</v>
      </c>
      <c r="W211" s="271">
        <v>58499</v>
      </c>
      <c r="X211" s="271">
        <v>54968</v>
      </c>
      <c r="Y211" s="271">
        <v>54137</v>
      </c>
      <c r="Z211" s="271">
        <v>51396</v>
      </c>
      <c r="AA211" s="268">
        <v>0.939639993846049</v>
      </c>
      <c r="AB211" s="268">
        <v>0.949369192973382</v>
      </c>
      <c r="AC211" s="295">
        <v>-0.00972919912733361</v>
      </c>
    </row>
    <row r="212" spans="1:29">
      <c r="A212" s="297" t="s">
        <v>186</v>
      </c>
      <c r="B212" s="298" t="s">
        <v>3309</v>
      </c>
      <c r="C212" s="293" t="s">
        <v>372</v>
      </c>
      <c r="D212" s="298" t="s">
        <v>373</v>
      </c>
      <c r="E212" s="263">
        <v>10189</v>
      </c>
      <c r="F212" s="266">
        <v>9840</v>
      </c>
      <c r="G212" s="266">
        <v>349</v>
      </c>
      <c r="H212" s="264">
        <v>9693</v>
      </c>
      <c r="I212" s="264">
        <v>9415</v>
      </c>
      <c r="J212" s="264">
        <v>278</v>
      </c>
      <c r="K212" s="264">
        <v>5928</v>
      </c>
      <c r="L212" s="264">
        <v>5807</v>
      </c>
      <c r="M212" s="264">
        <v>121</v>
      </c>
      <c r="N212" s="294">
        <v>0.93</v>
      </c>
      <c r="O212" s="266">
        <v>235917</v>
      </c>
      <c r="P212" s="266">
        <v>229237</v>
      </c>
      <c r="Q212" s="266">
        <v>6680</v>
      </c>
      <c r="R212" s="267">
        <v>0.971684956997588</v>
      </c>
      <c r="S212" s="267">
        <v>0.965747374619688</v>
      </c>
      <c r="T212" s="267">
        <v>0.971319508923966</v>
      </c>
      <c r="U212" s="267">
        <v>0.979588394062078</v>
      </c>
      <c r="V212" s="295">
        <v>-0.00557213430427794</v>
      </c>
      <c r="W212" s="271">
        <v>59455</v>
      </c>
      <c r="X212" s="271">
        <v>57852</v>
      </c>
      <c r="Y212" s="271">
        <v>54797</v>
      </c>
      <c r="Z212" s="271">
        <v>53267</v>
      </c>
      <c r="AA212" s="268">
        <v>0.973038432427887</v>
      </c>
      <c r="AB212" s="268">
        <v>0.972078763435955</v>
      </c>
      <c r="AC212" s="295">
        <v>0.000959668991932117</v>
      </c>
    </row>
    <row r="213" spans="1:29">
      <c r="A213" s="297" t="s">
        <v>186</v>
      </c>
      <c r="B213" s="298" t="s">
        <v>3309</v>
      </c>
      <c r="C213" s="293" t="s">
        <v>374</v>
      </c>
      <c r="D213" s="298" t="s">
        <v>375</v>
      </c>
      <c r="E213" s="263">
        <v>6206</v>
      </c>
      <c r="F213" s="266">
        <v>5947</v>
      </c>
      <c r="G213" s="266">
        <v>259</v>
      </c>
      <c r="H213" s="264">
        <v>5593</v>
      </c>
      <c r="I213" s="264">
        <v>5465</v>
      </c>
      <c r="J213" s="264">
        <v>128</v>
      </c>
      <c r="K213" s="264">
        <v>2649</v>
      </c>
      <c r="L213" s="264">
        <v>2584</v>
      </c>
      <c r="M213" s="264">
        <v>65</v>
      </c>
      <c r="N213" s="294">
        <v>0.93</v>
      </c>
      <c r="O213" s="266">
        <v>132995</v>
      </c>
      <c r="P213" s="266">
        <v>130081</v>
      </c>
      <c r="Q213" s="266">
        <v>2914</v>
      </c>
      <c r="R213" s="267">
        <v>0.978089401857213</v>
      </c>
      <c r="S213" s="267">
        <v>0.958266194005801</v>
      </c>
      <c r="T213" s="267">
        <v>0.977114249955301</v>
      </c>
      <c r="U213" s="267">
        <v>0.975462438656097</v>
      </c>
      <c r="V213" s="295">
        <v>-0.0188480559495005</v>
      </c>
      <c r="W213" s="271">
        <v>32085</v>
      </c>
      <c r="X213" s="271">
        <v>31217</v>
      </c>
      <c r="Y213" s="271">
        <v>28724</v>
      </c>
      <c r="Z213" s="271">
        <v>28125</v>
      </c>
      <c r="AA213" s="268">
        <v>0.972946859903382</v>
      </c>
      <c r="AB213" s="268">
        <v>0.979146358445899</v>
      </c>
      <c r="AC213" s="295">
        <v>-0.00619949854251733</v>
      </c>
    </row>
    <row r="214" spans="1:29">
      <c r="A214" s="297" t="s">
        <v>186</v>
      </c>
      <c r="B214" s="298" t="s">
        <v>3309</v>
      </c>
      <c r="C214" s="293" t="s">
        <v>376</v>
      </c>
      <c r="D214" s="298" t="s">
        <v>377</v>
      </c>
      <c r="E214" s="263">
        <v>11773</v>
      </c>
      <c r="F214" s="266">
        <v>11507</v>
      </c>
      <c r="G214" s="266">
        <v>266</v>
      </c>
      <c r="H214" s="264">
        <v>10975</v>
      </c>
      <c r="I214" s="264">
        <v>10926</v>
      </c>
      <c r="J214" s="264">
        <v>49</v>
      </c>
      <c r="K214" s="264">
        <v>6132</v>
      </c>
      <c r="L214" s="264">
        <v>6111</v>
      </c>
      <c r="M214" s="264">
        <v>21</v>
      </c>
      <c r="N214" s="294">
        <v>0.93</v>
      </c>
      <c r="O214" s="266">
        <v>253686</v>
      </c>
      <c r="P214" s="266">
        <v>251784</v>
      </c>
      <c r="Q214" s="266">
        <v>1902</v>
      </c>
      <c r="R214" s="267">
        <v>0.992502542513186</v>
      </c>
      <c r="S214" s="267">
        <v>0.977405928820182</v>
      </c>
      <c r="T214" s="267">
        <v>0.995535307517084</v>
      </c>
      <c r="U214" s="267">
        <v>0.996575342465753</v>
      </c>
      <c r="V214" s="295">
        <v>-0.0181293786969026</v>
      </c>
      <c r="W214" s="271">
        <v>63625</v>
      </c>
      <c r="X214" s="271">
        <v>63197</v>
      </c>
      <c r="Y214" s="271">
        <v>55036</v>
      </c>
      <c r="Z214" s="271">
        <v>54621</v>
      </c>
      <c r="AA214" s="268">
        <v>0.993273084479371</v>
      </c>
      <c r="AB214" s="268">
        <v>0.992459481066938</v>
      </c>
      <c r="AC214" s="295">
        <v>0.000813603412433306</v>
      </c>
    </row>
    <row r="215" spans="1:29">
      <c r="A215" s="297" t="s">
        <v>186</v>
      </c>
      <c r="B215" s="298" t="s">
        <v>3310</v>
      </c>
      <c r="C215" s="293" t="s">
        <v>378</v>
      </c>
      <c r="D215" s="298" t="s">
        <v>379</v>
      </c>
      <c r="E215" s="263">
        <v>0</v>
      </c>
      <c r="F215" s="266">
        <v>0</v>
      </c>
      <c r="G215" s="266">
        <v>0</v>
      </c>
      <c r="H215" s="264">
        <v>0</v>
      </c>
      <c r="I215" s="264">
        <v>0</v>
      </c>
      <c r="J215" s="264">
        <v>0</v>
      </c>
      <c r="K215" s="264">
        <v>0</v>
      </c>
      <c r="L215" s="264">
        <v>0</v>
      </c>
      <c r="M215" s="264">
        <v>0</v>
      </c>
      <c r="N215" s="294">
        <v>0.93</v>
      </c>
      <c r="O215" s="266">
        <v>2</v>
      </c>
      <c r="P215" s="266">
        <v>2</v>
      </c>
      <c r="Q215" s="266">
        <v>0</v>
      </c>
      <c r="R215" s="267">
        <v>1</v>
      </c>
      <c r="S215" s="267">
        <v>0</v>
      </c>
      <c r="T215" s="267">
        <v>0</v>
      </c>
      <c r="U215" s="267">
        <v>0</v>
      </c>
      <c r="V215" s="295">
        <v>0</v>
      </c>
      <c r="W215" s="271">
        <v>0</v>
      </c>
      <c r="X215" s="271">
        <v>0</v>
      </c>
      <c r="Y215" s="271">
        <v>0</v>
      </c>
      <c r="Z215" s="271">
        <v>0</v>
      </c>
      <c r="AA215" s="268">
        <v>0</v>
      </c>
      <c r="AB215" s="268">
        <v>0</v>
      </c>
      <c r="AC215" s="295">
        <v>0</v>
      </c>
    </row>
    <row r="216" spans="1:29">
      <c r="A216" s="297" t="s">
        <v>186</v>
      </c>
      <c r="B216" s="298" t="s">
        <v>3310</v>
      </c>
      <c r="C216" s="293" t="s">
        <v>380</v>
      </c>
      <c r="D216" s="298" t="s">
        <v>381</v>
      </c>
      <c r="E216" s="263">
        <v>12245</v>
      </c>
      <c r="F216" s="266">
        <v>11448</v>
      </c>
      <c r="G216" s="266">
        <v>797</v>
      </c>
      <c r="H216" s="264">
        <v>10742</v>
      </c>
      <c r="I216" s="264">
        <v>10211</v>
      </c>
      <c r="J216" s="264">
        <v>531</v>
      </c>
      <c r="K216" s="264">
        <v>5311</v>
      </c>
      <c r="L216" s="264">
        <v>5004</v>
      </c>
      <c r="M216" s="264">
        <v>307</v>
      </c>
      <c r="N216" s="294">
        <v>0.93</v>
      </c>
      <c r="O216" s="266">
        <v>265650</v>
      </c>
      <c r="P216" s="266">
        <v>253042</v>
      </c>
      <c r="Q216" s="266">
        <v>12608</v>
      </c>
      <c r="R216" s="267">
        <v>0.952539055147751</v>
      </c>
      <c r="S216" s="267">
        <v>0.934912209064924</v>
      </c>
      <c r="T216" s="267">
        <v>0.95056786445727</v>
      </c>
      <c r="U216" s="267">
        <v>0.942195443419318</v>
      </c>
      <c r="V216" s="295">
        <v>-0.015655655392346</v>
      </c>
      <c r="W216" s="271">
        <v>61518</v>
      </c>
      <c r="X216" s="271">
        <v>58375</v>
      </c>
      <c r="Y216" s="271">
        <v>55679</v>
      </c>
      <c r="Z216" s="271">
        <v>53014</v>
      </c>
      <c r="AA216" s="268">
        <v>0.948909262329725</v>
      </c>
      <c r="AB216" s="268">
        <v>0.952136353023582</v>
      </c>
      <c r="AC216" s="295">
        <v>-0.00322709069385696</v>
      </c>
    </row>
    <row r="217" spans="1:29">
      <c r="A217" s="297" t="s">
        <v>186</v>
      </c>
      <c r="B217" s="298" t="s">
        <v>3310</v>
      </c>
      <c r="C217" s="293" t="s">
        <v>382</v>
      </c>
      <c r="D217" s="298" t="s">
        <v>383</v>
      </c>
      <c r="E217" s="263">
        <v>0</v>
      </c>
      <c r="F217" s="266">
        <v>0</v>
      </c>
      <c r="G217" s="266">
        <v>0</v>
      </c>
      <c r="H217" s="264">
        <v>0</v>
      </c>
      <c r="I217" s="264">
        <v>0</v>
      </c>
      <c r="J217" s="264">
        <v>0</v>
      </c>
      <c r="K217" s="264">
        <v>0</v>
      </c>
      <c r="L217" s="264">
        <v>0</v>
      </c>
      <c r="M217" s="264">
        <v>0</v>
      </c>
      <c r="N217" s="294">
        <v>0.93</v>
      </c>
      <c r="O217" s="266">
        <v>0</v>
      </c>
      <c r="P217" s="266">
        <v>0</v>
      </c>
      <c r="Q217" s="266">
        <v>0</v>
      </c>
      <c r="R217" s="267">
        <v>0</v>
      </c>
      <c r="S217" s="267">
        <v>0</v>
      </c>
      <c r="T217" s="267">
        <v>0</v>
      </c>
      <c r="U217" s="267">
        <v>0</v>
      </c>
      <c r="V217" s="295">
        <v>0</v>
      </c>
      <c r="W217" s="271">
        <v>0</v>
      </c>
      <c r="X217" s="271">
        <v>0</v>
      </c>
      <c r="Y217" s="271">
        <v>0</v>
      </c>
      <c r="Z217" s="271">
        <v>0</v>
      </c>
      <c r="AA217" s="268">
        <v>0</v>
      </c>
      <c r="AB217" s="268">
        <v>0</v>
      </c>
      <c r="AC217" s="295">
        <v>0</v>
      </c>
    </row>
    <row r="218" spans="1:29">
      <c r="A218" s="297" t="s">
        <v>186</v>
      </c>
      <c r="B218" s="298" t="s">
        <v>3310</v>
      </c>
      <c r="C218" s="293" t="s">
        <v>384</v>
      </c>
      <c r="D218" s="298" t="s">
        <v>385</v>
      </c>
      <c r="E218" s="263">
        <v>12306</v>
      </c>
      <c r="F218" s="266">
        <v>11788</v>
      </c>
      <c r="G218" s="266">
        <v>518</v>
      </c>
      <c r="H218" s="264">
        <v>12090</v>
      </c>
      <c r="I218" s="264">
        <v>11673</v>
      </c>
      <c r="J218" s="264">
        <v>417</v>
      </c>
      <c r="K218" s="264">
        <v>6986</v>
      </c>
      <c r="L218" s="264">
        <v>6795</v>
      </c>
      <c r="M218" s="264">
        <v>191</v>
      </c>
      <c r="N218" s="294">
        <v>0.93</v>
      </c>
      <c r="O218" s="266">
        <v>274111</v>
      </c>
      <c r="P218" s="266">
        <v>265512</v>
      </c>
      <c r="Q218" s="266">
        <v>8599</v>
      </c>
      <c r="R218" s="267">
        <v>0.968629496809687</v>
      </c>
      <c r="S218" s="267">
        <v>0.957906712172924</v>
      </c>
      <c r="T218" s="267">
        <v>0.965508684863524</v>
      </c>
      <c r="U218" s="267">
        <v>0.972659604924134</v>
      </c>
      <c r="V218" s="295">
        <v>-0.00760197269059981</v>
      </c>
      <c r="W218" s="271">
        <v>70886</v>
      </c>
      <c r="X218" s="271">
        <v>68705</v>
      </c>
      <c r="Y218" s="271">
        <v>64486</v>
      </c>
      <c r="Z218" s="271">
        <v>62729</v>
      </c>
      <c r="AA218" s="268">
        <v>0.969232288463166</v>
      </c>
      <c r="AB218" s="268">
        <v>0.972753776013398</v>
      </c>
      <c r="AC218" s="295">
        <v>-0.00352148755023207</v>
      </c>
    </row>
    <row r="219" spans="1:29">
      <c r="A219" s="297" t="s">
        <v>186</v>
      </c>
      <c r="B219" s="298" t="s">
        <v>3310</v>
      </c>
      <c r="C219" s="293" t="s">
        <v>386</v>
      </c>
      <c r="D219" s="298" t="s">
        <v>387</v>
      </c>
      <c r="E219" s="263">
        <v>10003</v>
      </c>
      <c r="F219" s="266">
        <v>9560</v>
      </c>
      <c r="G219" s="266">
        <v>443</v>
      </c>
      <c r="H219" s="264">
        <v>9505</v>
      </c>
      <c r="I219" s="264">
        <v>9157</v>
      </c>
      <c r="J219" s="264">
        <v>348</v>
      </c>
      <c r="K219" s="264">
        <v>4803</v>
      </c>
      <c r="L219" s="264">
        <v>4609</v>
      </c>
      <c r="M219" s="264">
        <v>194</v>
      </c>
      <c r="N219" s="294">
        <v>0.93</v>
      </c>
      <c r="O219" s="266">
        <v>236500</v>
      </c>
      <c r="P219" s="266">
        <v>228784</v>
      </c>
      <c r="Q219" s="266">
        <v>7716</v>
      </c>
      <c r="R219" s="267">
        <v>0.967374207188161</v>
      </c>
      <c r="S219" s="267">
        <v>0.955713286014196</v>
      </c>
      <c r="T219" s="267">
        <v>0.963387690689111</v>
      </c>
      <c r="U219" s="267">
        <v>0.959608577972101</v>
      </c>
      <c r="V219" s="295">
        <v>-0.00767440467491531</v>
      </c>
      <c r="W219" s="271">
        <v>54578</v>
      </c>
      <c r="X219" s="271">
        <v>52572</v>
      </c>
      <c r="Y219" s="271">
        <v>51321</v>
      </c>
      <c r="Z219" s="271">
        <v>49782</v>
      </c>
      <c r="AA219" s="268">
        <v>0.96324526365935</v>
      </c>
      <c r="AB219" s="268">
        <v>0.970012275676624</v>
      </c>
      <c r="AC219" s="295">
        <v>-0.0067670120172737</v>
      </c>
    </row>
    <row r="220" spans="1:29">
      <c r="A220" s="297" t="s">
        <v>186</v>
      </c>
      <c r="B220" s="298" t="s">
        <v>3310</v>
      </c>
      <c r="C220" s="293" t="s">
        <v>388</v>
      </c>
      <c r="D220" s="298" t="s">
        <v>389</v>
      </c>
      <c r="E220" s="263">
        <v>8328</v>
      </c>
      <c r="F220" s="266">
        <v>7921</v>
      </c>
      <c r="G220" s="266">
        <v>407</v>
      </c>
      <c r="H220" s="264">
        <v>7835</v>
      </c>
      <c r="I220" s="264">
        <v>7557</v>
      </c>
      <c r="J220" s="264">
        <v>278</v>
      </c>
      <c r="K220" s="264">
        <v>3859</v>
      </c>
      <c r="L220" s="264">
        <v>3753</v>
      </c>
      <c r="M220" s="264">
        <v>106</v>
      </c>
      <c r="N220" s="294">
        <v>0.93</v>
      </c>
      <c r="O220" s="266">
        <v>199419</v>
      </c>
      <c r="P220" s="266">
        <v>192876</v>
      </c>
      <c r="Q220" s="266">
        <v>6543</v>
      </c>
      <c r="R220" s="267">
        <v>0.96718968603794</v>
      </c>
      <c r="S220" s="267">
        <v>0.951128722382325</v>
      </c>
      <c r="T220" s="267">
        <v>0.964518187619655</v>
      </c>
      <c r="U220" s="267">
        <v>0.972531743975123</v>
      </c>
      <c r="V220" s="295">
        <v>-0.0133894652373306</v>
      </c>
      <c r="W220" s="271">
        <v>44575</v>
      </c>
      <c r="X220" s="271">
        <v>42988</v>
      </c>
      <c r="Y220" s="271">
        <v>42259</v>
      </c>
      <c r="Z220" s="271">
        <v>41085</v>
      </c>
      <c r="AA220" s="268">
        <v>0.964397083567022</v>
      </c>
      <c r="AB220" s="268">
        <v>0.972218935611349</v>
      </c>
      <c r="AC220" s="295">
        <v>-0.00782185204432717</v>
      </c>
    </row>
    <row r="221" spans="1:29">
      <c r="A221" s="297" t="s">
        <v>186</v>
      </c>
      <c r="B221" s="298" t="s">
        <v>3310</v>
      </c>
      <c r="C221" s="293" t="s">
        <v>390</v>
      </c>
      <c r="D221" s="298" t="s">
        <v>391</v>
      </c>
      <c r="E221" s="263">
        <v>0</v>
      </c>
      <c r="F221" s="266">
        <v>0</v>
      </c>
      <c r="G221" s="266">
        <v>0</v>
      </c>
      <c r="H221" s="264">
        <v>0</v>
      </c>
      <c r="I221" s="264">
        <v>0</v>
      </c>
      <c r="J221" s="264">
        <v>0</v>
      </c>
      <c r="K221" s="264">
        <v>0</v>
      </c>
      <c r="L221" s="264">
        <v>0</v>
      </c>
      <c r="M221" s="264">
        <v>0</v>
      </c>
      <c r="N221" s="294">
        <v>0.93</v>
      </c>
      <c r="O221" s="266">
        <v>3</v>
      </c>
      <c r="P221" s="266">
        <v>3</v>
      </c>
      <c r="Q221" s="266">
        <v>0</v>
      </c>
      <c r="R221" s="267">
        <v>1</v>
      </c>
      <c r="S221" s="267">
        <v>0</v>
      </c>
      <c r="T221" s="267">
        <v>0</v>
      </c>
      <c r="U221" s="267">
        <v>0</v>
      </c>
      <c r="V221" s="295">
        <v>0</v>
      </c>
      <c r="W221" s="271">
        <v>0</v>
      </c>
      <c r="X221" s="271">
        <v>0</v>
      </c>
      <c r="Y221" s="271">
        <v>0</v>
      </c>
      <c r="Z221" s="271">
        <v>0</v>
      </c>
      <c r="AA221" s="268">
        <v>0</v>
      </c>
      <c r="AB221" s="268">
        <v>0</v>
      </c>
      <c r="AC221" s="295">
        <v>0</v>
      </c>
    </row>
    <row r="222" spans="1:29">
      <c r="A222" s="297" t="s">
        <v>186</v>
      </c>
      <c r="B222" s="298" t="s">
        <v>3310</v>
      </c>
      <c r="C222" s="293" t="s">
        <v>392</v>
      </c>
      <c r="D222" s="298" t="s">
        <v>393</v>
      </c>
      <c r="E222" s="263">
        <v>0</v>
      </c>
      <c r="F222" s="266">
        <v>0</v>
      </c>
      <c r="G222" s="266">
        <v>0</v>
      </c>
      <c r="H222" s="264">
        <v>0</v>
      </c>
      <c r="I222" s="264">
        <v>0</v>
      </c>
      <c r="J222" s="264">
        <v>0</v>
      </c>
      <c r="K222" s="264">
        <v>0</v>
      </c>
      <c r="L222" s="264">
        <v>0</v>
      </c>
      <c r="M222" s="264">
        <v>0</v>
      </c>
      <c r="N222" s="294">
        <v>0.93</v>
      </c>
      <c r="O222" s="266">
        <v>1</v>
      </c>
      <c r="P222" s="266">
        <v>1</v>
      </c>
      <c r="Q222" s="266">
        <v>0</v>
      </c>
      <c r="R222" s="267">
        <v>1</v>
      </c>
      <c r="S222" s="267">
        <v>0</v>
      </c>
      <c r="T222" s="267">
        <v>0</v>
      </c>
      <c r="U222" s="267">
        <v>0</v>
      </c>
      <c r="V222" s="295">
        <v>0</v>
      </c>
      <c r="W222" s="271">
        <v>0</v>
      </c>
      <c r="X222" s="271">
        <v>0</v>
      </c>
      <c r="Y222" s="271">
        <v>0</v>
      </c>
      <c r="Z222" s="271">
        <v>0</v>
      </c>
      <c r="AA222" s="268">
        <v>0</v>
      </c>
      <c r="AB222" s="268">
        <v>0</v>
      </c>
      <c r="AC222" s="295">
        <v>0</v>
      </c>
    </row>
    <row r="223" spans="1:29">
      <c r="A223" s="297" t="s">
        <v>186</v>
      </c>
      <c r="B223" s="298" t="s">
        <v>3310</v>
      </c>
      <c r="C223" s="293" t="s">
        <v>394</v>
      </c>
      <c r="D223" s="298" t="s">
        <v>395</v>
      </c>
      <c r="E223" s="263">
        <v>0</v>
      </c>
      <c r="F223" s="266">
        <v>0</v>
      </c>
      <c r="G223" s="266">
        <v>0</v>
      </c>
      <c r="H223" s="264">
        <v>0</v>
      </c>
      <c r="I223" s="264">
        <v>0</v>
      </c>
      <c r="J223" s="264">
        <v>0</v>
      </c>
      <c r="K223" s="264">
        <v>0</v>
      </c>
      <c r="L223" s="264">
        <v>0</v>
      </c>
      <c r="M223" s="264">
        <v>0</v>
      </c>
      <c r="N223" s="294">
        <v>0.93</v>
      </c>
      <c r="O223" s="266">
        <v>0</v>
      </c>
      <c r="P223" s="266">
        <v>0</v>
      </c>
      <c r="Q223" s="266">
        <v>0</v>
      </c>
      <c r="R223" s="267">
        <v>0</v>
      </c>
      <c r="S223" s="267">
        <v>0</v>
      </c>
      <c r="T223" s="267">
        <v>0</v>
      </c>
      <c r="U223" s="267">
        <v>0</v>
      </c>
      <c r="V223" s="295">
        <v>0</v>
      </c>
      <c r="W223" s="271">
        <v>0</v>
      </c>
      <c r="X223" s="271">
        <v>0</v>
      </c>
      <c r="Y223" s="271">
        <v>0</v>
      </c>
      <c r="Z223" s="271">
        <v>0</v>
      </c>
      <c r="AA223" s="268">
        <v>0</v>
      </c>
      <c r="AB223" s="268">
        <v>0</v>
      </c>
      <c r="AC223" s="295">
        <v>0</v>
      </c>
    </row>
    <row r="224" spans="1:29">
      <c r="A224" s="297" t="s">
        <v>186</v>
      </c>
      <c r="B224" s="298" t="s">
        <v>40</v>
      </c>
      <c r="C224" s="293" t="s">
        <v>396</v>
      </c>
      <c r="D224" s="298" t="s">
        <v>397</v>
      </c>
      <c r="E224" s="263">
        <v>0</v>
      </c>
      <c r="F224" s="266">
        <v>0</v>
      </c>
      <c r="G224" s="266">
        <v>0</v>
      </c>
      <c r="H224" s="264">
        <v>0</v>
      </c>
      <c r="I224" s="264">
        <v>0</v>
      </c>
      <c r="J224" s="264">
        <v>0</v>
      </c>
      <c r="K224" s="264">
        <v>0</v>
      </c>
      <c r="L224" s="264">
        <v>0</v>
      </c>
      <c r="M224" s="264">
        <v>0</v>
      </c>
      <c r="N224" s="294">
        <v>0.93</v>
      </c>
      <c r="O224" s="266">
        <v>0</v>
      </c>
      <c r="P224" s="266">
        <v>0</v>
      </c>
      <c r="Q224" s="266">
        <v>0</v>
      </c>
      <c r="R224" s="267">
        <v>0</v>
      </c>
      <c r="S224" s="267">
        <v>0</v>
      </c>
      <c r="T224" s="267">
        <v>0</v>
      </c>
      <c r="U224" s="267">
        <v>0</v>
      </c>
      <c r="V224" s="295">
        <v>0</v>
      </c>
      <c r="W224" s="271">
        <v>0</v>
      </c>
      <c r="X224" s="271">
        <v>0</v>
      </c>
      <c r="Y224" s="271">
        <v>0</v>
      </c>
      <c r="Z224" s="271">
        <v>0</v>
      </c>
      <c r="AA224" s="268">
        <v>0</v>
      </c>
      <c r="AB224" s="268">
        <v>0</v>
      </c>
      <c r="AC224" s="295">
        <v>0</v>
      </c>
    </row>
    <row r="225" spans="1:29">
      <c r="A225" s="297" t="s">
        <v>398</v>
      </c>
      <c r="B225" s="299" t="s">
        <v>3311</v>
      </c>
      <c r="C225" s="293" t="s">
        <v>400</v>
      </c>
      <c r="D225" s="299" t="s">
        <v>401</v>
      </c>
      <c r="E225" s="263">
        <v>0</v>
      </c>
      <c r="F225" s="266">
        <v>0</v>
      </c>
      <c r="G225" s="266">
        <v>0</v>
      </c>
      <c r="H225" s="264">
        <v>0</v>
      </c>
      <c r="I225" s="264">
        <v>0</v>
      </c>
      <c r="J225" s="264">
        <v>0</v>
      </c>
      <c r="K225" s="264">
        <v>0</v>
      </c>
      <c r="L225" s="264">
        <v>0</v>
      </c>
      <c r="M225" s="264">
        <v>0</v>
      </c>
      <c r="N225" s="294">
        <v>0.93</v>
      </c>
      <c r="O225" s="266">
        <v>1</v>
      </c>
      <c r="P225" s="266">
        <v>1</v>
      </c>
      <c r="Q225" s="266">
        <v>0</v>
      </c>
      <c r="R225" s="267">
        <v>1</v>
      </c>
      <c r="S225" s="267">
        <v>0</v>
      </c>
      <c r="T225" s="267">
        <v>0</v>
      </c>
      <c r="U225" s="267">
        <v>0</v>
      </c>
      <c r="V225" s="295">
        <v>0</v>
      </c>
      <c r="W225" s="271">
        <v>0</v>
      </c>
      <c r="X225" s="271">
        <v>0</v>
      </c>
      <c r="Y225" s="271">
        <v>0</v>
      </c>
      <c r="Z225" s="271">
        <v>0</v>
      </c>
      <c r="AA225" s="268">
        <v>0</v>
      </c>
      <c r="AB225" s="268">
        <v>0</v>
      </c>
      <c r="AC225" s="295">
        <v>0</v>
      </c>
    </row>
    <row r="226" spans="1:29">
      <c r="A226" s="297" t="s">
        <v>398</v>
      </c>
      <c r="B226" s="299" t="s">
        <v>3312</v>
      </c>
      <c r="C226" s="293" t="s">
        <v>402</v>
      </c>
      <c r="D226" s="299" t="s">
        <v>403</v>
      </c>
      <c r="E226" s="263">
        <v>7649</v>
      </c>
      <c r="F226" s="266">
        <v>7243</v>
      </c>
      <c r="G226" s="266">
        <v>406</v>
      </c>
      <c r="H226" s="264">
        <v>7395</v>
      </c>
      <c r="I226" s="264">
        <v>7073</v>
      </c>
      <c r="J226" s="264">
        <v>322</v>
      </c>
      <c r="K226" s="264">
        <v>3683</v>
      </c>
      <c r="L226" s="264">
        <v>3550</v>
      </c>
      <c r="M226" s="264">
        <v>133</v>
      </c>
      <c r="N226" s="294">
        <v>0.93</v>
      </c>
      <c r="O226" s="266">
        <v>186978</v>
      </c>
      <c r="P226" s="266">
        <v>181147</v>
      </c>
      <c r="Q226" s="266">
        <v>5831</v>
      </c>
      <c r="R226" s="267">
        <v>0.968814512937351</v>
      </c>
      <c r="S226" s="267">
        <v>0.946921166165512</v>
      </c>
      <c r="T226" s="267">
        <v>0.956457065584855</v>
      </c>
      <c r="U226" s="267">
        <v>0.963888134672821</v>
      </c>
      <c r="V226" s="295">
        <v>-0.00953589941934285</v>
      </c>
      <c r="W226" s="271">
        <v>42893</v>
      </c>
      <c r="X226" s="271">
        <v>41283</v>
      </c>
      <c r="Y226" s="271">
        <v>40579</v>
      </c>
      <c r="Z226" s="271">
        <v>39489</v>
      </c>
      <c r="AA226" s="268">
        <v>0.96246473783601</v>
      </c>
      <c r="AB226" s="268">
        <v>0.97313881564356</v>
      </c>
      <c r="AC226" s="295">
        <v>-0.010674077807549</v>
      </c>
    </row>
    <row r="227" spans="1:29">
      <c r="A227" s="297" t="s">
        <v>398</v>
      </c>
      <c r="B227" s="299" t="s">
        <v>3312</v>
      </c>
      <c r="C227" s="293" t="s">
        <v>404</v>
      </c>
      <c r="D227" s="299" t="s">
        <v>405</v>
      </c>
      <c r="E227" s="263">
        <v>8370</v>
      </c>
      <c r="F227" s="266">
        <v>7991</v>
      </c>
      <c r="G227" s="266">
        <v>379</v>
      </c>
      <c r="H227" s="264">
        <v>8166</v>
      </c>
      <c r="I227" s="264">
        <v>7865</v>
      </c>
      <c r="J227" s="264">
        <v>301</v>
      </c>
      <c r="K227" s="264">
        <v>4083</v>
      </c>
      <c r="L227" s="264">
        <v>3971</v>
      </c>
      <c r="M227" s="264">
        <v>112</v>
      </c>
      <c r="N227" s="294">
        <v>0.93</v>
      </c>
      <c r="O227" s="266">
        <v>205581</v>
      </c>
      <c r="P227" s="266">
        <v>200079</v>
      </c>
      <c r="Q227" s="266">
        <v>5502</v>
      </c>
      <c r="R227" s="267">
        <v>0.973236826360413</v>
      </c>
      <c r="S227" s="267">
        <v>0.954719235364397</v>
      </c>
      <c r="T227" s="267">
        <v>0.96313984815087</v>
      </c>
      <c r="U227" s="267">
        <v>0.972569189321577</v>
      </c>
      <c r="V227" s="295">
        <v>-0.00842061278647288</v>
      </c>
      <c r="W227" s="271">
        <v>47141</v>
      </c>
      <c r="X227" s="271">
        <v>45619</v>
      </c>
      <c r="Y227" s="271">
        <v>44540</v>
      </c>
      <c r="Z227" s="271">
        <v>43387</v>
      </c>
      <c r="AA227" s="268">
        <v>0.967713879637683</v>
      </c>
      <c r="AB227" s="268">
        <v>0.974113156713067</v>
      </c>
      <c r="AC227" s="295">
        <v>-0.00639927707538412</v>
      </c>
    </row>
    <row r="228" spans="1:29">
      <c r="A228" s="297" t="s">
        <v>398</v>
      </c>
      <c r="B228" s="299" t="s">
        <v>3312</v>
      </c>
      <c r="C228" s="293" t="s">
        <v>406</v>
      </c>
      <c r="D228" s="299" t="s">
        <v>407</v>
      </c>
      <c r="E228" s="263">
        <v>16</v>
      </c>
      <c r="F228" s="266">
        <v>11</v>
      </c>
      <c r="G228" s="266">
        <v>5</v>
      </c>
      <c r="H228" s="264">
        <v>20</v>
      </c>
      <c r="I228" s="264">
        <v>18</v>
      </c>
      <c r="J228" s="264">
        <v>2</v>
      </c>
      <c r="K228" s="264">
        <v>12</v>
      </c>
      <c r="L228" s="264">
        <v>12</v>
      </c>
      <c r="M228" s="264">
        <v>0</v>
      </c>
      <c r="N228" s="294">
        <v>0.93</v>
      </c>
      <c r="O228" s="266">
        <v>616</v>
      </c>
      <c r="P228" s="266">
        <v>559</v>
      </c>
      <c r="Q228" s="266">
        <v>57</v>
      </c>
      <c r="R228" s="267">
        <v>0.907467532467532</v>
      </c>
      <c r="S228" s="267">
        <v>0.6875</v>
      </c>
      <c r="T228" s="267">
        <v>0.9</v>
      </c>
      <c r="U228" s="267">
        <v>1</v>
      </c>
      <c r="V228" s="295">
        <v>-0.2125</v>
      </c>
      <c r="W228" s="271">
        <v>137</v>
      </c>
      <c r="X228" s="271">
        <v>113</v>
      </c>
      <c r="Y228" s="271">
        <v>143</v>
      </c>
      <c r="Z228" s="271">
        <v>135</v>
      </c>
      <c r="AA228" s="268">
        <v>0.824817518248175</v>
      </c>
      <c r="AB228" s="268">
        <v>0.944055944055944</v>
      </c>
      <c r="AC228" s="295">
        <v>-0.119238425807769</v>
      </c>
    </row>
    <row r="229" spans="1:29">
      <c r="A229" s="297" t="s">
        <v>398</v>
      </c>
      <c r="B229" s="299" t="s">
        <v>3311</v>
      </c>
      <c r="C229" s="293" t="s">
        <v>408</v>
      </c>
      <c r="D229" s="299" t="s">
        <v>409</v>
      </c>
      <c r="E229" s="263">
        <v>14700</v>
      </c>
      <c r="F229" s="266">
        <v>14369</v>
      </c>
      <c r="G229" s="266">
        <v>331</v>
      </c>
      <c r="H229" s="264">
        <v>14501</v>
      </c>
      <c r="I229" s="264">
        <v>14181</v>
      </c>
      <c r="J229" s="264">
        <v>320</v>
      </c>
      <c r="K229" s="264">
        <v>6359</v>
      </c>
      <c r="L229" s="264">
        <v>6236</v>
      </c>
      <c r="M229" s="264">
        <v>123</v>
      </c>
      <c r="N229" s="294">
        <v>0.93</v>
      </c>
      <c r="O229" s="266">
        <v>356204</v>
      </c>
      <c r="P229" s="266">
        <v>349090</v>
      </c>
      <c r="Q229" s="266">
        <v>7114</v>
      </c>
      <c r="R229" s="267">
        <v>0.98002829839081</v>
      </c>
      <c r="S229" s="267">
        <v>0.977482993197279</v>
      </c>
      <c r="T229" s="267">
        <v>0.977932556375422</v>
      </c>
      <c r="U229" s="267">
        <v>0.980657336059129</v>
      </c>
      <c r="V229" s="295">
        <v>-0.000449563178143486</v>
      </c>
      <c r="W229" s="271">
        <v>80324</v>
      </c>
      <c r="X229" s="271">
        <v>78610</v>
      </c>
      <c r="Y229" s="271">
        <v>76481</v>
      </c>
      <c r="Z229" s="271">
        <v>74973</v>
      </c>
      <c r="AA229" s="268">
        <v>0.978661421243962</v>
      </c>
      <c r="AB229" s="268">
        <v>0.980282684588329</v>
      </c>
      <c r="AC229" s="295">
        <v>-0.00162126334436719</v>
      </c>
    </row>
    <row r="230" spans="1:29">
      <c r="A230" s="297" t="s">
        <v>398</v>
      </c>
      <c r="B230" s="299" t="s">
        <v>3313</v>
      </c>
      <c r="C230" s="293" t="s">
        <v>410</v>
      </c>
      <c r="D230" s="299" t="s">
        <v>411</v>
      </c>
      <c r="E230" s="263">
        <v>9728</v>
      </c>
      <c r="F230" s="266">
        <v>9202</v>
      </c>
      <c r="G230" s="266">
        <v>526</v>
      </c>
      <c r="H230" s="264">
        <v>9644</v>
      </c>
      <c r="I230" s="264">
        <v>8942</v>
      </c>
      <c r="J230" s="264">
        <v>702</v>
      </c>
      <c r="K230" s="264">
        <v>4408</v>
      </c>
      <c r="L230" s="264">
        <v>4183</v>
      </c>
      <c r="M230" s="264">
        <v>225</v>
      </c>
      <c r="N230" s="294">
        <v>0.93</v>
      </c>
      <c r="O230" s="266">
        <v>239357</v>
      </c>
      <c r="P230" s="266">
        <v>228478</v>
      </c>
      <c r="Q230" s="266">
        <v>10879</v>
      </c>
      <c r="R230" s="267">
        <v>0.954549062697143</v>
      </c>
      <c r="S230" s="267">
        <v>0.945929276315789</v>
      </c>
      <c r="T230" s="267">
        <v>0.927208627125674</v>
      </c>
      <c r="U230" s="267">
        <v>0.948956442831216</v>
      </c>
      <c r="V230" s="295">
        <v>0.0187206491901155</v>
      </c>
      <c r="W230" s="271">
        <v>55235</v>
      </c>
      <c r="X230" s="271">
        <v>52324</v>
      </c>
      <c r="Y230" s="271">
        <v>50761</v>
      </c>
      <c r="Z230" s="271">
        <v>48562</v>
      </c>
      <c r="AA230" s="268">
        <v>0.947297908934552</v>
      </c>
      <c r="AB230" s="268">
        <v>0.956679340438526</v>
      </c>
      <c r="AC230" s="295">
        <v>-0.0093814315039733</v>
      </c>
    </row>
    <row r="231" spans="1:29">
      <c r="A231" s="297" t="s">
        <v>398</v>
      </c>
      <c r="B231" s="299" t="s">
        <v>3313</v>
      </c>
      <c r="C231" s="293" t="s">
        <v>412</v>
      </c>
      <c r="D231" s="299" t="s">
        <v>413</v>
      </c>
      <c r="E231" s="263">
        <v>5789</v>
      </c>
      <c r="F231" s="266">
        <v>5491</v>
      </c>
      <c r="G231" s="266">
        <v>298</v>
      </c>
      <c r="H231" s="264">
        <v>5179</v>
      </c>
      <c r="I231" s="264">
        <v>4986</v>
      </c>
      <c r="J231" s="264">
        <v>193</v>
      </c>
      <c r="K231" s="264">
        <v>2826</v>
      </c>
      <c r="L231" s="264">
        <v>2718</v>
      </c>
      <c r="M231" s="264">
        <v>108</v>
      </c>
      <c r="N231" s="294">
        <v>0.93</v>
      </c>
      <c r="O231" s="266">
        <v>135886</v>
      </c>
      <c r="P231" s="266">
        <v>130778</v>
      </c>
      <c r="Q231" s="266">
        <v>5108</v>
      </c>
      <c r="R231" s="267">
        <v>0.962409666926689</v>
      </c>
      <c r="S231" s="267">
        <v>0.948523060977716</v>
      </c>
      <c r="T231" s="267">
        <v>0.962734118555706</v>
      </c>
      <c r="U231" s="267">
        <v>0.961783439490446</v>
      </c>
      <c r="V231" s="295">
        <v>-0.0142110575779895</v>
      </c>
      <c r="W231" s="271">
        <v>32196</v>
      </c>
      <c r="X231" s="271">
        <v>31072</v>
      </c>
      <c r="Y231" s="271">
        <v>28993</v>
      </c>
      <c r="Z231" s="271">
        <v>28118</v>
      </c>
      <c r="AA231" s="268">
        <v>0.965088830910672</v>
      </c>
      <c r="AB231" s="268">
        <v>0.969820301452075</v>
      </c>
      <c r="AC231" s="295">
        <v>-0.00473147054140255</v>
      </c>
    </row>
    <row r="232" spans="1:29">
      <c r="A232" s="297" t="s">
        <v>398</v>
      </c>
      <c r="B232" s="299" t="s">
        <v>3313</v>
      </c>
      <c r="C232" s="293" t="s">
        <v>414</v>
      </c>
      <c r="D232" s="299" t="s">
        <v>415</v>
      </c>
      <c r="E232" s="263">
        <v>3</v>
      </c>
      <c r="F232" s="266">
        <v>3</v>
      </c>
      <c r="G232" s="266">
        <v>0</v>
      </c>
      <c r="H232" s="264">
        <v>6</v>
      </c>
      <c r="I232" s="264">
        <v>6</v>
      </c>
      <c r="J232" s="264">
        <v>0</v>
      </c>
      <c r="K232" s="264">
        <v>4</v>
      </c>
      <c r="L232" s="264">
        <v>4</v>
      </c>
      <c r="M232" s="264">
        <v>0</v>
      </c>
      <c r="N232" s="294">
        <v>0.93</v>
      </c>
      <c r="O232" s="266">
        <v>131</v>
      </c>
      <c r="P232" s="266">
        <v>127</v>
      </c>
      <c r="Q232" s="266">
        <v>4</v>
      </c>
      <c r="R232" s="267">
        <v>0.969465648854962</v>
      </c>
      <c r="S232" s="267">
        <v>1</v>
      </c>
      <c r="T232" s="267">
        <v>1</v>
      </c>
      <c r="U232" s="267">
        <v>1</v>
      </c>
      <c r="V232" s="295">
        <v>0</v>
      </c>
      <c r="W232" s="271">
        <v>34</v>
      </c>
      <c r="X232" s="271">
        <v>34</v>
      </c>
      <c r="Y232" s="271">
        <v>41</v>
      </c>
      <c r="Z232" s="271">
        <v>41</v>
      </c>
      <c r="AA232" s="268">
        <v>1</v>
      </c>
      <c r="AB232" s="268">
        <v>1</v>
      </c>
      <c r="AC232" s="295">
        <v>0</v>
      </c>
    </row>
    <row r="233" spans="1:29">
      <c r="A233" s="297" t="s">
        <v>398</v>
      </c>
      <c r="B233" s="299" t="s">
        <v>3313</v>
      </c>
      <c r="C233" s="293" t="s">
        <v>416</v>
      </c>
      <c r="D233" s="299" t="s">
        <v>417</v>
      </c>
      <c r="E233" s="263">
        <v>9544</v>
      </c>
      <c r="F233" s="266">
        <v>9043</v>
      </c>
      <c r="G233" s="266">
        <v>501</v>
      </c>
      <c r="H233" s="264">
        <v>9401</v>
      </c>
      <c r="I233" s="264">
        <v>8844</v>
      </c>
      <c r="J233" s="264">
        <v>557</v>
      </c>
      <c r="K233" s="264">
        <v>4743</v>
      </c>
      <c r="L233" s="264">
        <v>4532</v>
      </c>
      <c r="M233" s="264">
        <v>211</v>
      </c>
      <c r="N233" s="294">
        <v>0.93</v>
      </c>
      <c r="O233" s="266">
        <v>228394</v>
      </c>
      <c r="P233" s="266">
        <v>218201</v>
      </c>
      <c r="Q233" s="266">
        <v>10193</v>
      </c>
      <c r="R233" s="267">
        <v>0.955370981724564</v>
      </c>
      <c r="S233" s="267">
        <v>0.947506286672255</v>
      </c>
      <c r="T233" s="267">
        <v>0.940750983937879</v>
      </c>
      <c r="U233" s="267">
        <v>0.955513388150959</v>
      </c>
      <c r="V233" s="295">
        <v>0.00675530273437586</v>
      </c>
      <c r="W233" s="271">
        <v>53810</v>
      </c>
      <c r="X233" s="271">
        <v>51060</v>
      </c>
      <c r="Y233" s="271">
        <v>48807</v>
      </c>
      <c r="Z233" s="271">
        <v>46763</v>
      </c>
      <c r="AA233" s="268">
        <v>0.948894257572942</v>
      </c>
      <c r="AB233" s="268">
        <v>0.958120761366198</v>
      </c>
      <c r="AC233" s="295">
        <v>-0.00922650379325562</v>
      </c>
    </row>
    <row r="234" spans="1:29">
      <c r="A234" s="297" t="s">
        <v>398</v>
      </c>
      <c r="B234" s="299" t="s">
        <v>3313</v>
      </c>
      <c r="C234" s="293" t="s">
        <v>418</v>
      </c>
      <c r="D234" s="299" t="s">
        <v>419</v>
      </c>
      <c r="E234" s="263">
        <v>4856</v>
      </c>
      <c r="F234" s="266">
        <v>4594</v>
      </c>
      <c r="G234" s="266">
        <v>262</v>
      </c>
      <c r="H234" s="264">
        <v>5040</v>
      </c>
      <c r="I234" s="264">
        <v>4737</v>
      </c>
      <c r="J234" s="264">
        <v>303</v>
      </c>
      <c r="K234" s="264">
        <v>2328</v>
      </c>
      <c r="L234" s="264">
        <v>2231</v>
      </c>
      <c r="M234" s="264">
        <v>97</v>
      </c>
      <c r="N234" s="294">
        <v>0.93</v>
      </c>
      <c r="O234" s="266">
        <v>120135</v>
      </c>
      <c r="P234" s="266">
        <v>114257</v>
      </c>
      <c r="Q234" s="266">
        <v>5878</v>
      </c>
      <c r="R234" s="267">
        <v>0.951071710991801</v>
      </c>
      <c r="S234" s="267">
        <v>0.946046128500824</v>
      </c>
      <c r="T234" s="267">
        <v>0.939880952380952</v>
      </c>
      <c r="U234" s="267">
        <v>0.958333333333333</v>
      </c>
      <c r="V234" s="295">
        <v>0.00616517611987133</v>
      </c>
      <c r="W234" s="271">
        <v>27674</v>
      </c>
      <c r="X234" s="271">
        <v>26090</v>
      </c>
      <c r="Y234" s="271">
        <v>25243</v>
      </c>
      <c r="Z234" s="271">
        <v>24207</v>
      </c>
      <c r="AA234" s="268">
        <v>0.942762159427622</v>
      </c>
      <c r="AB234" s="268">
        <v>0.958958919304362</v>
      </c>
      <c r="AC234" s="295">
        <v>-0.01619675987674</v>
      </c>
    </row>
    <row r="235" spans="1:29">
      <c r="A235" s="297" t="s">
        <v>398</v>
      </c>
      <c r="B235" s="299" t="s">
        <v>3314</v>
      </c>
      <c r="C235" s="293" t="s">
        <v>420</v>
      </c>
      <c r="D235" s="299" t="s">
        <v>421</v>
      </c>
      <c r="E235" s="263">
        <v>10461</v>
      </c>
      <c r="F235" s="266">
        <v>10067</v>
      </c>
      <c r="G235" s="266">
        <v>394</v>
      </c>
      <c r="H235" s="264">
        <v>10029</v>
      </c>
      <c r="I235" s="264">
        <v>9713</v>
      </c>
      <c r="J235" s="264">
        <v>316</v>
      </c>
      <c r="K235" s="264">
        <v>4514</v>
      </c>
      <c r="L235" s="264">
        <v>4387</v>
      </c>
      <c r="M235" s="264">
        <v>127</v>
      </c>
      <c r="N235" s="294">
        <v>0.93</v>
      </c>
      <c r="O235" s="266">
        <v>259188</v>
      </c>
      <c r="P235" s="266">
        <v>252649</v>
      </c>
      <c r="Q235" s="266">
        <v>6539</v>
      </c>
      <c r="R235" s="267">
        <v>0.974771208543605</v>
      </c>
      <c r="S235" s="267">
        <v>0.962336296721155</v>
      </c>
      <c r="T235" s="267">
        <v>0.968491375012464</v>
      </c>
      <c r="U235" s="267">
        <v>0.971865307930882</v>
      </c>
      <c r="V235" s="295">
        <v>-0.00615507829130912</v>
      </c>
      <c r="W235" s="271">
        <v>57830</v>
      </c>
      <c r="X235" s="271">
        <v>56105</v>
      </c>
      <c r="Y235" s="271">
        <v>55827</v>
      </c>
      <c r="Z235" s="271">
        <v>54469</v>
      </c>
      <c r="AA235" s="268">
        <v>0.970171191423137</v>
      </c>
      <c r="AB235" s="268">
        <v>0.975674852669855</v>
      </c>
      <c r="AC235" s="295">
        <v>-0.00550366124671831</v>
      </c>
    </row>
    <row r="236" spans="1:29">
      <c r="A236" s="297" t="s">
        <v>398</v>
      </c>
      <c r="B236" s="299" t="s">
        <v>3314</v>
      </c>
      <c r="C236" s="293" t="s">
        <v>422</v>
      </c>
      <c r="D236" s="299" t="s">
        <v>423</v>
      </c>
      <c r="E236" s="263">
        <v>9502</v>
      </c>
      <c r="F236" s="266">
        <v>9216</v>
      </c>
      <c r="G236" s="266">
        <v>286</v>
      </c>
      <c r="H236" s="264">
        <v>9258</v>
      </c>
      <c r="I236" s="264">
        <v>8948</v>
      </c>
      <c r="J236" s="264">
        <v>310</v>
      </c>
      <c r="K236" s="264">
        <v>4432</v>
      </c>
      <c r="L236" s="264">
        <v>4343</v>
      </c>
      <c r="M236" s="264">
        <v>89</v>
      </c>
      <c r="N236" s="294">
        <v>0.93</v>
      </c>
      <c r="O236" s="266">
        <v>227219</v>
      </c>
      <c r="P236" s="266">
        <v>222697</v>
      </c>
      <c r="Q236" s="266">
        <v>4522</v>
      </c>
      <c r="R236" s="267">
        <v>0.980098495284285</v>
      </c>
      <c r="S236" s="267">
        <v>0.969901073458219</v>
      </c>
      <c r="T236" s="267">
        <v>0.96651544610067</v>
      </c>
      <c r="U236" s="267">
        <v>0.979918772563177</v>
      </c>
      <c r="V236" s="295">
        <v>0.00338562735754966</v>
      </c>
      <c r="W236" s="271">
        <v>52792</v>
      </c>
      <c r="X236" s="271">
        <v>51504</v>
      </c>
      <c r="Y236" s="271">
        <v>47864</v>
      </c>
      <c r="Z236" s="271">
        <v>46941</v>
      </c>
      <c r="AA236" s="268">
        <v>0.975602363994545</v>
      </c>
      <c r="AB236" s="268">
        <v>0.98071619588835</v>
      </c>
      <c r="AC236" s="295">
        <v>-0.00511383189380576</v>
      </c>
    </row>
    <row r="237" spans="1:29">
      <c r="A237" s="297" t="s">
        <v>398</v>
      </c>
      <c r="B237" s="299" t="s">
        <v>3314</v>
      </c>
      <c r="C237" s="293" t="s">
        <v>424</v>
      </c>
      <c r="D237" s="299" t="s">
        <v>425</v>
      </c>
      <c r="E237" s="263">
        <v>0</v>
      </c>
      <c r="F237" s="266">
        <v>0</v>
      </c>
      <c r="G237" s="266">
        <v>0</v>
      </c>
      <c r="H237" s="264">
        <v>0</v>
      </c>
      <c r="I237" s="264">
        <v>0</v>
      </c>
      <c r="J237" s="264">
        <v>0</v>
      </c>
      <c r="K237" s="264">
        <v>0</v>
      </c>
      <c r="L237" s="264">
        <v>0</v>
      </c>
      <c r="M237" s="264">
        <v>0</v>
      </c>
      <c r="N237" s="294">
        <v>0.93</v>
      </c>
      <c r="O237" s="266">
        <v>1</v>
      </c>
      <c r="P237" s="266">
        <v>0</v>
      </c>
      <c r="Q237" s="266">
        <v>1</v>
      </c>
      <c r="R237" s="267">
        <v>0</v>
      </c>
      <c r="S237" s="267">
        <v>0</v>
      </c>
      <c r="T237" s="267">
        <v>0</v>
      </c>
      <c r="U237" s="267">
        <v>0</v>
      </c>
      <c r="V237" s="295">
        <v>0</v>
      </c>
      <c r="W237" s="271">
        <v>1</v>
      </c>
      <c r="X237" s="271">
        <v>0</v>
      </c>
      <c r="Y237" s="271">
        <v>0</v>
      </c>
      <c r="Z237" s="271">
        <v>0</v>
      </c>
      <c r="AA237" s="268">
        <v>0</v>
      </c>
      <c r="AB237" s="268">
        <v>0</v>
      </c>
      <c r="AC237" s="295">
        <v>0</v>
      </c>
    </row>
    <row r="238" spans="1:29">
      <c r="A238" s="297" t="s">
        <v>398</v>
      </c>
      <c r="B238" s="299" t="s">
        <v>3315</v>
      </c>
      <c r="C238" s="293" t="s">
        <v>426</v>
      </c>
      <c r="D238" s="299" t="s">
        <v>427</v>
      </c>
      <c r="E238" s="263">
        <v>17275</v>
      </c>
      <c r="F238" s="266">
        <v>16259</v>
      </c>
      <c r="G238" s="266">
        <v>1016</v>
      </c>
      <c r="H238" s="264">
        <v>16271</v>
      </c>
      <c r="I238" s="264">
        <v>15025</v>
      </c>
      <c r="J238" s="264">
        <v>1246</v>
      </c>
      <c r="K238" s="264">
        <v>7703</v>
      </c>
      <c r="L238" s="264">
        <v>7174</v>
      </c>
      <c r="M238" s="264">
        <v>529</v>
      </c>
      <c r="N238" s="294">
        <v>0.93</v>
      </c>
      <c r="O238" s="266">
        <v>399667</v>
      </c>
      <c r="P238" s="266">
        <v>379999</v>
      </c>
      <c r="Q238" s="266">
        <v>19668</v>
      </c>
      <c r="R238" s="267">
        <v>0.950789031869031</v>
      </c>
      <c r="S238" s="267">
        <v>0.941186685962373</v>
      </c>
      <c r="T238" s="267">
        <v>0.923422039210866</v>
      </c>
      <c r="U238" s="267">
        <v>0.931325457613917</v>
      </c>
      <c r="V238" s="295">
        <v>0.0177646467515075</v>
      </c>
      <c r="W238" s="271">
        <v>93634</v>
      </c>
      <c r="X238" s="271">
        <v>87970</v>
      </c>
      <c r="Y238" s="271">
        <v>84501</v>
      </c>
      <c r="Z238" s="271">
        <v>80225</v>
      </c>
      <c r="AA238" s="268">
        <v>0.939509152658222</v>
      </c>
      <c r="AB238" s="268">
        <v>0.949397048555638</v>
      </c>
      <c r="AC238" s="295">
        <v>-0.00988789589741601</v>
      </c>
    </row>
    <row r="239" spans="1:29">
      <c r="A239" s="297" t="s">
        <v>398</v>
      </c>
      <c r="B239" s="299" t="s">
        <v>3315</v>
      </c>
      <c r="C239" s="293" t="s">
        <v>428</v>
      </c>
      <c r="D239" s="299" t="s">
        <v>429</v>
      </c>
      <c r="E239" s="263">
        <v>3</v>
      </c>
      <c r="F239" s="266">
        <v>0</v>
      </c>
      <c r="G239" s="266">
        <v>3</v>
      </c>
      <c r="H239" s="264">
        <v>4</v>
      </c>
      <c r="I239" s="264">
        <v>0</v>
      </c>
      <c r="J239" s="264">
        <v>4</v>
      </c>
      <c r="K239" s="264">
        <v>0</v>
      </c>
      <c r="L239" s="264">
        <v>0</v>
      </c>
      <c r="M239" s="264">
        <v>0</v>
      </c>
      <c r="N239" s="294">
        <v>0.93</v>
      </c>
      <c r="O239" s="266">
        <v>65</v>
      </c>
      <c r="P239" s="266">
        <v>47</v>
      </c>
      <c r="Q239" s="266">
        <v>18</v>
      </c>
      <c r="R239" s="267">
        <v>0.723076923076923</v>
      </c>
      <c r="S239" s="267">
        <v>0</v>
      </c>
      <c r="T239" s="267">
        <v>0</v>
      </c>
      <c r="U239" s="267">
        <v>0</v>
      </c>
      <c r="V239" s="295">
        <v>0</v>
      </c>
      <c r="W239" s="271">
        <v>21</v>
      </c>
      <c r="X239" s="271">
        <v>13</v>
      </c>
      <c r="Y239" s="271">
        <v>40</v>
      </c>
      <c r="Z239" s="271">
        <v>32</v>
      </c>
      <c r="AA239" s="268">
        <v>0.619047619047619</v>
      </c>
      <c r="AB239" s="268">
        <v>0.8</v>
      </c>
      <c r="AC239" s="295">
        <v>-0.180952380952381</v>
      </c>
    </row>
    <row r="240" spans="1:29">
      <c r="A240" s="297" t="s">
        <v>398</v>
      </c>
      <c r="B240" s="299" t="s">
        <v>3315</v>
      </c>
      <c r="C240" s="293" t="s">
        <v>430</v>
      </c>
      <c r="D240" s="299" t="s">
        <v>431</v>
      </c>
      <c r="E240" s="263">
        <v>9291</v>
      </c>
      <c r="F240" s="266">
        <v>8920</v>
      </c>
      <c r="G240" s="266">
        <v>371</v>
      </c>
      <c r="H240" s="264">
        <v>8436</v>
      </c>
      <c r="I240" s="264">
        <v>8139</v>
      </c>
      <c r="J240" s="264">
        <v>297</v>
      </c>
      <c r="K240" s="264">
        <v>4134</v>
      </c>
      <c r="L240" s="264">
        <v>3988</v>
      </c>
      <c r="M240" s="264">
        <v>146</v>
      </c>
      <c r="N240" s="294">
        <v>0.93</v>
      </c>
      <c r="O240" s="266">
        <v>217275</v>
      </c>
      <c r="P240" s="266">
        <v>210281</v>
      </c>
      <c r="Q240" s="266">
        <v>6994</v>
      </c>
      <c r="R240" s="267">
        <v>0.967810378552526</v>
      </c>
      <c r="S240" s="267">
        <v>0.960068883866107</v>
      </c>
      <c r="T240" s="267">
        <v>0.964793741109531</v>
      </c>
      <c r="U240" s="267">
        <v>0.964683115626512</v>
      </c>
      <c r="V240" s="295">
        <v>-0.00472485724342353</v>
      </c>
      <c r="W240" s="271">
        <v>51226</v>
      </c>
      <c r="X240" s="271">
        <v>49641</v>
      </c>
      <c r="Y240" s="271">
        <v>49037</v>
      </c>
      <c r="Z240" s="271">
        <v>47364</v>
      </c>
      <c r="AA240" s="268">
        <v>0.969058681138484</v>
      </c>
      <c r="AB240" s="268">
        <v>0.965882904745396</v>
      </c>
      <c r="AC240" s="295">
        <v>0.00317577639308808</v>
      </c>
    </row>
    <row r="241" spans="1:29">
      <c r="A241" s="297" t="s">
        <v>398</v>
      </c>
      <c r="B241" s="299" t="s">
        <v>3312</v>
      </c>
      <c r="C241" s="293" t="s">
        <v>432</v>
      </c>
      <c r="D241" s="299" t="s">
        <v>433</v>
      </c>
      <c r="E241" s="263">
        <v>4</v>
      </c>
      <c r="F241" s="266">
        <v>4</v>
      </c>
      <c r="G241" s="266">
        <v>0</v>
      </c>
      <c r="H241" s="264">
        <v>0</v>
      </c>
      <c r="I241" s="264">
        <v>0</v>
      </c>
      <c r="J241" s="264">
        <v>0</v>
      </c>
      <c r="K241" s="264">
        <v>1</v>
      </c>
      <c r="L241" s="264">
        <v>1</v>
      </c>
      <c r="M241" s="264">
        <v>0</v>
      </c>
      <c r="N241" s="294">
        <v>0.93</v>
      </c>
      <c r="O241" s="266">
        <v>45</v>
      </c>
      <c r="P241" s="266">
        <v>43</v>
      </c>
      <c r="Q241" s="266">
        <v>2</v>
      </c>
      <c r="R241" s="267">
        <v>0.955555555555556</v>
      </c>
      <c r="S241" s="267">
        <v>1</v>
      </c>
      <c r="T241" s="267">
        <v>0</v>
      </c>
      <c r="U241" s="267">
        <v>1</v>
      </c>
      <c r="V241" s="295">
        <v>1</v>
      </c>
      <c r="W241" s="271">
        <v>6</v>
      </c>
      <c r="X241" s="271">
        <v>6</v>
      </c>
      <c r="Y241" s="271">
        <v>28</v>
      </c>
      <c r="Z241" s="271">
        <v>27</v>
      </c>
      <c r="AA241" s="268">
        <v>1</v>
      </c>
      <c r="AB241" s="268">
        <v>0.964285714285714</v>
      </c>
      <c r="AC241" s="295">
        <v>0.0357142857142857</v>
      </c>
    </row>
    <row r="242" spans="1:29">
      <c r="A242" s="297" t="s">
        <v>398</v>
      </c>
      <c r="B242" s="299" t="s">
        <v>3315</v>
      </c>
      <c r="C242" s="293" t="s">
        <v>434</v>
      </c>
      <c r="D242" s="299" t="s">
        <v>435</v>
      </c>
      <c r="E242" s="263">
        <v>6999</v>
      </c>
      <c r="F242" s="266">
        <v>6694</v>
      </c>
      <c r="G242" s="266">
        <v>305</v>
      </c>
      <c r="H242" s="264">
        <v>6836</v>
      </c>
      <c r="I242" s="264">
        <v>6553</v>
      </c>
      <c r="J242" s="264">
        <v>283</v>
      </c>
      <c r="K242" s="264">
        <v>3171</v>
      </c>
      <c r="L242" s="264">
        <v>3034</v>
      </c>
      <c r="M242" s="264">
        <v>137</v>
      </c>
      <c r="N242" s="294">
        <v>0.93</v>
      </c>
      <c r="O242" s="266">
        <v>170817</v>
      </c>
      <c r="P242" s="266">
        <v>165408</v>
      </c>
      <c r="Q242" s="266">
        <v>5409</v>
      </c>
      <c r="R242" s="267">
        <v>0.968334533448076</v>
      </c>
      <c r="S242" s="267">
        <v>0.956422346049436</v>
      </c>
      <c r="T242" s="267">
        <v>0.958601521357519</v>
      </c>
      <c r="U242" s="267">
        <v>0.95679596341848</v>
      </c>
      <c r="V242" s="295">
        <v>-0.00217917530808331</v>
      </c>
      <c r="W242" s="271">
        <v>39848</v>
      </c>
      <c r="X242" s="271">
        <v>38477</v>
      </c>
      <c r="Y242" s="271">
        <v>37819</v>
      </c>
      <c r="Z242" s="271">
        <v>36559</v>
      </c>
      <c r="AA242" s="268">
        <v>0.965594258181088</v>
      </c>
      <c r="AB242" s="268">
        <v>0.966683413099236</v>
      </c>
      <c r="AC242" s="295">
        <v>-0.00108915491814776</v>
      </c>
    </row>
    <row r="243" spans="1:29">
      <c r="A243" s="297" t="s">
        <v>398</v>
      </c>
      <c r="B243" s="299" t="s">
        <v>3316</v>
      </c>
      <c r="C243" s="293" t="s">
        <v>436</v>
      </c>
      <c r="D243" s="299" t="s">
        <v>437</v>
      </c>
      <c r="E243" s="263">
        <v>13117</v>
      </c>
      <c r="F243" s="266">
        <v>12201</v>
      </c>
      <c r="G243" s="266">
        <v>916</v>
      </c>
      <c r="H243" s="264">
        <v>12117</v>
      </c>
      <c r="I243" s="264">
        <v>11291</v>
      </c>
      <c r="J243" s="264">
        <v>826</v>
      </c>
      <c r="K243" s="264">
        <v>6019</v>
      </c>
      <c r="L243" s="264">
        <v>5607</v>
      </c>
      <c r="M243" s="264">
        <v>412</v>
      </c>
      <c r="N243" s="294">
        <v>0.93</v>
      </c>
      <c r="O243" s="266">
        <v>311907</v>
      </c>
      <c r="P243" s="266">
        <v>292839</v>
      </c>
      <c r="Q243" s="266">
        <v>19068</v>
      </c>
      <c r="R243" s="267">
        <v>0.938866392867105</v>
      </c>
      <c r="S243" s="267">
        <v>0.930166958908287</v>
      </c>
      <c r="T243" s="267">
        <v>0.931831311380705</v>
      </c>
      <c r="U243" s="267">
        <v>0.931550091377305</v>
      </c>
      <c r="V243" s="295">
        <v>-0.00166435247241781</v>
      </c>
      <c r="W243" s="271">
        <v>75344</v>
      </c>
      <c r="X243" s="271">
        <v>70559</v>
      </c>
      <c r="Y243" s="271">
        <v>68881</v>
      </c>
      <c r="Z243" s="271">
        <v>63630</v>
      </c>
      <c r="AA243" s="268">
        <v>0.93649129326821</v>
      </c>
      <c r="AB243" s="268">
        <v>0.923767076552315</v>
      </c>
      <c r="AC243" s="295">
        <v>0.012724216715895</v>
      </c>
    </row>
    <row r="244" spans="1:29">
      <c r="A244" s="297" t="s">
        <v>398</v>
      </c>
      <c r="B244" s="299" t="s">
        <v>3316</v>
      </c>
      <c r="C244" s="293" t="s">
        <v>438</v>
      </c>
      <c r="D244" s="299" t="s">
        <v>439</v>
      </c>
      <c r="E244" s="263">
        <v>8</v>
      </c>
      <c r="F244" s="266">
        <v>7</v>
      </c>
      <c r="G244" s="266">
        <v>1</v>
      </c>
      <c r="H244" s="264">
        <v>28</v>
      </c>
      <c r="I244" s="264">
        <v>24</v>
      </c>
      <c r="J244" s="264">
        <v>4</v>
      </c>
      <c r="K244" s="264">
        <v>8</v>
      </c>
      <c r="L244" s="264">
        <v>6</v>
      </c>
      <c r="M244" s="264">
        <v>2</v>
      </c>
      <c r="N244" s="294">
        <v>0.93</v>
      </c>
      <c r="O244" s="266">
        <v>377</v>
      </c>
      <c r="P244" s="266">
        <v>300</v>
      </c>
      <c r="Q244" s="266">
        <v>77</v>
      </c>
      <c r="R244" s="267">
        <v>0.795755968169761</v>
      </c>
      <c r="S244" s="267">
        <v>0.875</v>
      </c>
      <c r="T244" s="267">
        <v>0.857142857142857</v>
      </c>
      <c r="U244" s="267">
        <v>0.75</v>
      </c>
      <c r="V244" s="295">
        <v>0.0178571428571429</v>
      </c>
      <c r="W244" s="271">
        <v>106</v>
      </c>
      <c r="X244" s="271">
        <v>88</v>
      </c>
      <c r="Y244" s="271">
        <v>54</v>
      </c>
      <c r="Z244" s="271">
        <v>42</v>
      </c>
      <c r="AA244" s="268">
        <v>0.830188679245283</v>
      </c>
      <c r="AB244" s="268">
        <v>0.777777777777778</v>
      </c>
      <c r="AC244" s="295">
        <v>0.0524109014675053</v>
      </c>
    </row>
    <row r="245" spans="1:29">
      <c r="A245" s="297" t="s">
        <v>398</v>
      </c>
      <c r="B245" s="299" t="s">
        <v>3314</v>
      </c>
      <c r="C245" s="293" t="s">
        <v>440</v>
      </c>
      <c r="D245" s="299" t="s">
        <v>441</v>
      </c>
      <c r="E245" s="263">
        <v>19325</v>
      </c>
      <c r="F245" s="266">
        <v>18457</v>
      </c>
      <c r="G245" s="266">
        <v>868</v>
      </c>
      <c r="H245" s="264">
        <v>18885</v>
      </c>
      <c r="I245" s="264">
        <v>18079</v>
      </c>
      <c r="J245" s="264">
        <v>806</v>
      </c>
      <c r="K245" s="264">
        <v>8431</v>
      </c>
      <c r="L245" s="264">
        <v>8150</v>
      </c>
      <c r="M245" s="264">
        <v>281</v>
      </c>
      <c r="N245" s="294">
        <v>0.93</v>
      </c>
      <c r="O245" s="266">
        <v>459883</v>
      </c>
      <c r="P245" s="266">
        <v>442537</v>
      </c>
      <c r="Q245" s="266">
        <v>17346</v>
      </c>
      <c r="R245" s="267">
        <v>0.96228171078296</v>
      </c>
      <c r="S245" s="267">
        <v>0.955084087968952</v>
      </c>
      <c r="T245" s="267">
        <v>0.957320624834525</v>
      </c>
      <c r="U245" s="267">
        <v>0.966670620329735</v>
      </c>
      <c r="V245" s="295">
        <v>-0.00223653686557257</v>
      </c>
      <c r="W245" s="271">
        <v>105251</v>
      </c>
      <c r="X245" s="271">
        <v>101027</v>
      </c>
      <c r="Y245" s="271">
        <v>97155</v>
      </c>
      <c r="Z245" s="271">
        <v>93472</v>
      </c>
      <c r="AA245" s="268">
        <v>0.959867364680621</v>
      </c>
      <c r="AB245" s="268">
        <v>0.962091503267974</v>
      </c>
      <c r="AC245" s="295">
        <v>-0.00222413858735326</v>
      </c>
    </row>
    <row r="246" spans="1:29">
      <c r="A246" s="297" t="s">
        <v>398</v>
      </c>
      <c r="B246" s="299" t="s">
        <v>3311</v>
      </c>
      <c r="C246" s="293" t="s">
        <v>442</v>
      </c>
      <c r="D246" s="299" t="s">
        <v>443</v>
      </c>
      <c r="E246" s="263">
        <v>15415</v>
      </c>
      <c r="F246" s="266">
        <v>14746</v>
      </c>
      <c r="G246" s="266">
        <v>669</v>
      </c>
      <c r="H246" s="264">
        <v>14937</v>
      </c>
      <c r="I246" s="264">
        <v>14142</v>
      </c>
      <c r="J246" s="264">
        <v>795</v>
      </c>
      <c r="K246" s="264">
        <v>6717</v>
      </c>
      <c r="L246" s="264">
        <v>6411</v>
      </c>
      <c r="M246" s="264">
        <v>306</v>
      </c>
      <c r="N246" s="294">
        <v>0.93</v>
      </c>
      <c r="O246" s="266">
        <v>368327</v>
      </c>
      <c r="P246" s="266">
        <v>355317</v>
      </c>
      <c r="Q246" s="266">
        <v>13010</v>
      </c>
      <c r="R246" s="267">
        <v>0.964678125687229</v>
      </c>
      <c r="S246" s="267">
        <v>0.956600713590658</v>
      </c>
      <c r="T246" s="267">
        <v>0.946776461136774</v>
      </c>
      <c r="U246" s="267">
        <v>0.954443948191157</v>
      </c>
      <c r="V246" s="295">
        <v>0.00982425245388396</v>
      </c>
      <c r="W246" s="271">
        <v>84508</v>
      </c>
      <c r="X246" s="271">
        <v>81085</v>
      </c>
      <c r="Y246" s="271">
        <v>78819</v>
      </c>
      <c r="Z246" s="271">
        <v>76047</v>
      </c>
      <c r="AA246" s="268">
        <v>0.959494959057131</v>
      </c>
      <c r="AB246" s="268">
        <v>0.964830814905036</v>
      </c>
      <c r="AC246" s="295">
        <v>-0.00533585584790497</v>
      </c>
    </row>
    <row r="247" spans="1:29">
      <c r="A247" s="297" t="s">
        <v>398</v>
      </c>
      <c r="B247" s="299" t="s">
        <v>3314</v>
      </c>
      <c r="C247" s="293" t="s">
        <v>444</v>
      </c>
      <c r="D247" s="299" t="s">
        <v>445</v>
      </c>
      <c r="E247" s="263">
        <v>17459</v>
      </c>
      <c r="F247" s="266">
        <v>16686</v>
      </c>
      <c r="G247" s="266">
        <v>773</v>
      </c>
      <c r="H247" s="264">
        <v>16939</v>
      </c>
      <c r="I247" s="264">
        <v>16310</v>
      </c>
      <c r="J247" s="264">
        <v>629</v>
      </c>
      <c r="K247" s="264">
        <v>7760</v>
      </c>
      <c r="L247" s="264">
        <v>7444</v>
      </c>
      <c r="M247" s="264">
        <v>316</v>
      </c>
      <c r="N247" s="294">
        <v>0.93</v>
      </c>
      <c r="O247" s="266">
        <v>417988</v>
      </c>
      <c r="P247" s="266">
        <v>403839</v>
      </c>
      <c r="Q247" s="266">
        <v>14149</v>
      </c>
      <c r="R247" s="267">
        <v>0.96614974592572</v>
      </c>
      <c r="S247" s="267">
        <v>0.955724841056189</v>
      </c>
      <c r="T247" s="267">
        <v>0.962866757187555</v>
      </c>
      <c r="U247" s="267">
        <v>0.959278350515464</v>
      </c>
      <c r="V247" s="295">
        <v>-0.0071419161313665</v>
      </c>
      <c r="W247" s="271">
        <v>95811</v>
      </c>
      <c r="X247" s="271">
        <v>92323</v>
      </c>
      <c r="Y247" s="271">
        <v>89713</v>
      </c>
      <c r="Z247" s="271">
        <v>86749</v>
      </c>
      <c r="AA247" s="268">
        <v>0.963594994311718</v>
      </c>
      <c r="AB247" s="268">
        <v>0.966961309955079</v>
      </c>
      <c r="AC247" s="295">
        <v>-0.0033663156433611</v>
      </c>
    </row>
    <row r="248" spans="1:29">
      <c r="A248" s="297" t="s">
        <v>398</v>
      </c>
      <c r="B248" s="299" t="s">
        <v>3311</v>
      </c>
      <c r="C248" s="293" t="s">
        <v>446</v>
      </c>
      <c r="D248" s="299" t="s">
        <v>447</v>
      </c>
      <c r="E248" s="263">
        <v>7851</v>
      </c>
      <c r="F248" s="266">
        <v>7584</v>
      </c>
      <c r="G248" s="266">
        <v>267</v>
      </c>
      <c r="H248" s="264">
        <v>7597</v>
      </c>
      <c r="I248" s="264">
        <v>7427</v>
      </c>
      <c r="J248" s="264">
        <v>170</v>
      </c>
      <c r="K248" s="264">
        <v>3535</v>
      </c>
      <c r="L248" s="264">
        <v>3440</v>
      </c>
      <c r="M248" s="264">
        <v>95</v>
      </c>
      <c r="N248" s="294">
        <v>0.93</v>
      </c>
      <c r="O248" s="266">
        <v>190472</v>
      </c>
      <c r="P248" s="266">
        <v>186635</v>
      </c>
      <c r="Q248" s="266">
        <v>3837</v>
      </c>
      <c r="R248" s="267">
        <v>0.97985530681675</v>
      </c>
      <c r="S248" s="267">
        <v>0.965991593427589</v>
      </c>
      <c r="T248" s="267">
        <v>0.977622745820719</v>
      </c>
      <c r="U248" s="267">
        <v>0.973125884016973</v>
      </c>
      <c r="V248" s="295">
        <v>-0.0116311523931298</v>
      </c>
      <c r="W248" s="271">
        <v>43587</v>
      </c>
      <c r="X248" s="271">
        <v>42520</v>
      </c>
      <c r="Y248" s="271">
        <v>40653</v>
      </c>
      <c r="Z248" s="271">
        <v>39865</v>
      </c>
      <c r="AA248" s="268">
        <v>0.975520223919976</v>
      </c>
      <c r="AB248" s="268">
        <v>0.98061643667134</v>
      </c>
      <c r="AC248" s="295">
        <v>-0.00509621275136418</v>
      </c>
    </row>
    <row r="249" spans="1:29">
      <c r="A249" s="297" t="s">
        <v>398</v>
      </c>
      <c r="B249" s="299" t="s">
        <v>3314</v>
      </c>
      <c r="C249" s="293" t="s">
        <v>448</v>
      </c>
      <c r="D249" s="299" t="s">
        <v>449</v>
      </c>
      <c r="E249" s="263">
        <v>12050</v>
      </c>
      <c r="F249" s="266">
        <v>11567</v>
      </c>
      <c r="G249" s="266">
        <v>483</v>
      </c>
      <c r="H249" s="264">
        <v>11661</v>
      </c>
      <c r="I249" s="264">
        <v>11265</v>
      </c>
      <c r="J249" s="264">
        <v>396</v>
      </c>
      <c r="K249" s="264">
        <v>5243</v>
      </c>
      <c r="L249" s="264">
        <v>5092</v>
      </c>
      <c r="M249" s="264">
        <v>151</v>
      </c>
      <c r="N249" s="294">
        <v>0.93</v>
      </c>
      <c r="O249" s="266">
        <v>295677</v>
      </c>
      <c r="P249" s="266">
        <v>286914</v>
      </c>
      <c r="Q249" s="266">
        <v>8763</v>
      </c>
      <c r="R249" s="267">
        <v>0.970362929818687</v>
      </c>
      <c r="S249" s="267">
        <v>0.959917012448133</v>
      </c>
      <c r="T249" s="267">
        <v>0.966040648314896</v>
      </c>
      <c r="U249" s="267">
        <v>0.971199694831203</v>
      </c>
      <c r="V249" s="295">
        <v>-0.00612363586676301</v>
      </c>
      <c r="W249" s="271">
        <v>66424</v>
      </c>
      <c r="X249" s="271">
        <v>64093</v>
      </c>
      <c r="Y249" s="271">
        <v>61727</v>
      </c>
      <c r="Z249" s="271">
        <v>59907</v>
      </c>
      <c r="AA249" s="268">
        <v>0.964907262435264</v>
      </c>
      <c r="AB249" s="268">
        <v>0.97051533364654</v>
      </c>
      <c r="AC249" s="295">
        <v>-0.00560807121127604</v>
      </c>
    </row>
    <row r="250" spans="1:29">
      <c r="A250" s="297" t="s">
        <v>398</v>
      </c>
      <c r="B250" s="299" t="s">
        <v>3312</v>
      </c>
      <c r="C250" s="293" t="s">
        <v>450</v>
      </c>
      <c r="D250" s="299" t="s">
        <v>451</v>
      </c>
      <c r="E250" s="263">
        <v>9902</v>
      </c>
      <c r="F250" s="266">
        <v>9439</v>
      </c>
      <c r="G250" s="266">
        <v>463</v>
      </c>
      <c r="H250" s="264">
        <v>9862</v>
      </c>
      <c r="I250" s="264">
        <v>9438</v>
      </c>
      <c r="J250" s="264">
        <v>424</v>
      </c>
      <c r="K250" s="264">
        <v>4702</v>
      </c>
      <c r="L250" s="264">
        <v>4505</v>
      </c>
      <c r="M250" s="264">
        <v>197</v>
      </c>
      <c r="N250" s="294">
        <v>0.93</v>
      </c>
      <c r="O250" s="266">
        <v>245633</v>
      </c>
      <c r="P250" s="266">
        <v>239019</v>
      </c>
      <c r="Q250" s="266">
        <v>6614</v>
      </c>
      <c r="R250" s="267">
        <v>0.973073650527413</v>
      </c>
      <c r="S250" s="267">
        <v>0.953241769339527</v>
      </c>
      <c r="T250" s="267">
        <v>0.957006692354492</v>
      </c>
      <c r="U250" s="267">
        <v>0.95810293492131</v>
      </c>
      <c r="V250" s="295">
        <v>-0.00376492301496456</v>
      </c>
      <c r="W250" s="271">
        <v>56314</v>
      </c>
      <c r="X250" s="271">
        <v>54468</v>
      </c>
      <c r="Y250" s="271">
        <v>52254</v>
      </c>
      <c r="Z250" s="271">
        <v>51260</v>
      </c>
      <c r="AA250" s="268">
        <v>0.967219519124907</v>
      </c>
      <c r="AB250" s="268">
        <v>0.980977532820454</v>
      </c>
      <c r="AC250" s="295">
        <v>-0.0137580136955472</v>
      </c>
    </row>
    <row r="251" spans="1:29">
      <c r="A251" s="297" t="s">
        <v>398</v>
      </c>
      <c r="B251" s="299" t="s">
        <v>3311</v>
      </c>
      <c r="C251" s="293" t="s">
        <v>452</v>
      </c>
      <c r="D251" s="299" t="s">
        <v>453</v>
      </c>
      <c r="E251" s="263">
        <v>13253</v>
      </c>
      <c r="F251" s="266">
        <v>12439</v>
      </c>
      <c r="G251" s="266">
        <v>814</v>
      </c>
      <c r="H251" s="264">
        <v>13119</v>
      </c>
      <c r="I251" s="264">
        <v>12457</v>
      </c>
      <c r="J251" s="264">
        <v>662</v>
      </c>
      <c r="K251" s="264">
        <v>5808</v>
      </c>
      <c r="L251" s="264">
        <v>5559</v>
      </c>
      <c r="M251" s="264">
        <v>249</v>
      </c>
      <c r="N251" s="294">
        <v>0.93</v>
      </c>
      <c r="O251" s="266">
        <v>315616</v>
      </c>
      <c r="P251" s="266">
        <v>301606</v>
      </c>
      <c r="Q251" s="266">
        <v>14010</v>
      </c>
      <c r="R251" s="267">
        <v>0.95561061543141</v>
      </c>
      <c r="S251" s="267">
        <v>0.938579944163586</v>
      </c>
      <c r="T251" s="267">
        <v>0.949538836801585</v>
      </c>
      <c r="U251" s="267">
        <v>0.957128099173554</v>
      </c>
      <c r="V251" s="295">
        <v>-0.0109588926379999</v>
      </c>
      <c r="W251" s="271">
        <v>73411</v>
      </c>
      <c r="X251" s="271">
        <v>69921</v>
      </c>
      <c r="Y251" s="271">
        <v>68026</v>
      </c>
      <c r="Z251" s="271">
        <v>65333</v>
      </c>
      <c r="AA251" s="268">
        <v>0.952459440683276</v>
      </c>
      <c r="AB251" s="268">
        <v>0.960412195337077</v>
      </c>
      <c r="AC251" s="295">
        <v>-0.00795275465380063</v>
      </c>
    </row>
    <row r="252" spans="1:29">
      <c r="A252" s="297" t="s">
        <v>398</v>
      </c>
      <c r="B252" s="299" t="s">
        <v>3315</v>
      </c>
      <c r="C252" s="293" t="s">
        <v>454</v>
      </c>
      <c r="D252" s="299" t="s">
        <v>455</v>
      </c>
      <c r="E252" s="263">
        <v>11560</v>
      </c>
      <c r="F252" s="266">
        <v>11047</v>
      </c>
      <c r="G252" s="266">
        <v>513</v>
      </c>
      <c r="H252" s="264">
        <v>11326</v>
      </c>
      <c r="I252" s="264">
        <v>10874</v>
      </c>
      <c r="J252" s="264">
        <v>452</v>
      </c>
      <c r="K252" s="264">
        <v>5332</v>
      </c>
      <c r="L252" s="264">
        <v>5129</v>
      </c>
      <c r="M252" s="264">
        <v>203</v>
      </c>
      <c r="N252" s="294">
        <v>0.93</v>
      </c>
      <c r="O252" s="266">
        <v>280804</v>
      </c>
      <c r="P252" s="266">
        <v>270382</v>
      </c>
      <c r="Q252" s="266">
        <v>10422</v>
      </c>
      <c r="R252" s="267">
        <v>0.962885144086267</v>
      </c>
      <c r="S252" s="267">
        <v>0.955622837370242</v>
      </c>
      <c r="T252" s="267">
        <v>0.96009182412149</v>
      </c>
      <c r="U252" s="267">
        <v>0.961927981995499</v>
      </c>
      <c r="V252" s="295">
        <v>-0.00446898675124818</v>
      </c>
      <c r="W252" s="271">
        <v>64775</v>
      </c>
      <c r="X252" s="271">
        <v>62261</v>
      </c>
      <c r="Y252" s="271">
        <v>59288</v>
      </c>
      <c r="Z252" s="271">
        <v>57283</v>
      </c>
      <c r="AA252" s="268">
        <v>0.961188730219992</v>
      </c>
      <c r="AB252" s="268">
        <v>0.966182026717042</v>
      </c>
      <c r="AC252" s="295">
        <v>-0.00499329649704994</v>
      </c>
    </row>
    <row r="253" spans="1:29">
      <c r="A253" s="297" t="s">
        <v>398</v>
      </c>
      <c r="B253" s="299" t="s">
        <v>3316</v>
      </c>
      <c r="C253" s="293" t="s">
        <v>456</v>
      </c>
      <c r="D253" s="299" t="s">
        <v>457</v>
      </c>
      <c r="E253" s="263">
        <v>18028</v>
      </c>
      <c r="F253" s="266">
        <v>17082</v>
      </c>
      <c r="G253" s="266">
        <v>946</v>
      </c>
      <c r="H253" s="264">
        <v>17419</v>
      </c>
      <c r="I253" s="264">
        <v>16797</v>
      </c>
      <c r="J253" s="264">
        <v>622</v>
      </c>
      <c r="K253" s="264">
        <v>8110</v>
      </c>
      <c r="L253" s="264">
        <v>7842</v>
      </c>
      <c r="M253" s="264">
        <v>268</v>
      </c>
      <c r="N253" s="294">
        <v>0.93</v>
      </c>
      <c r="O253" s="266">
        <v>427229</v>
      </c>
      <c r="P253" s="266">
        <v>404764</v>
      </c>
      <c r="Q253" s="266">
        <v>22465</v>
      </c>
      <c r="R253" s="267">
        <v>0.947416959054746</v>
      </c>
      <c r="S253" s="267">
        <v>0.947526070556912</v>
      </c>
      <c r="T253" s="267">
        <v>0.964291865204662</v>
      </c>
      <c r="U253" s="267">
        <v>0.966954377311961</v>
      </c>
      <c r="V253" s="295">
        <v>-0.0167657946477501</v>
      </c>
      <c r="W253" s="271">
        <v>102183</v>
      </c>
      <c r="X253" s="271">
        <v>97878</v>
      </c>
      <c r="Y253" s="271">
        <v>95690</v>
      </c>
      <c r="Z253" s="271">
        <v>90597</v>
      </c>
      <c r="AA253" s="268">
        <v>0.957869704353953</v>
      </c>
      <c r="AB253" s="268">
        <v>0.946776047653882</v>
      </c>
      <c r="AC253" s="295">
        <v>0.0110936567000709</v>
      </c>
    </row>
    <row r="254" spans="1:29">
      <c r="A254" s="297" t="s">
        <v>398</v>
      </c>
      <c r="B254" s="299" t="s">
        <v>3316</v>
      </c>
      <c r="C254" s="293" t="s">
        <v>458</v>
      </c>
      <c r="D254" s="299" t="s">
        <v>459</v>
      </c>
      <c r="E254" s="263">
        <v>14504</v>
      </c>
      <c r="F254" s="266">
        <v>13909</v>
      </c>
      <c r="G254" s="266">
        <v>595</v>
      </c>
      <c r="H254" s="264">
        <v>14057</v>
      </c>
      <c r="I254" s="264">
        <v>13510</v>
      </c>
      <c r="J254" s="264">
        <v>547</v>
      </c>
      <c r="K254" s="264">
        <v>6752</v>
      </c>
      <c r="L254" s="264">
        <v>6577</v>
      </c>
      <c r="M254" s="264">
        <v>175</v>
      </c>
      <c r="N254" s="294">
        <v>0.93</v>
      </c>
      <c r="O254" s="266">
        <v>336673</v>
      </c>
      <c r="P254" s="266">
        <v>327155</v>
      </c>
      <c r="Q254" s="266">
        <v>9518</v>
      </c>
      <c r="R254" s="267">
        <v>0.971729244697377</v>
      </c>
      <c r="S254" s="267">
        <v>0.958976833976834</v>
      </c>
      <c r="T254" s="267">
        <v>0.961087002916696</v>
      </c>
      <c r="U254" s="267">
        <v>0.974081753554502</v>
      </c>
      <c r="V254" s="295">
        <v>-0.00211016893986238</v>
      </c>
      <c r="W254" s="271">
        <v>81810</v>
      </c>
      <c r="X254" s="271">
        <v>79126</v>
      </c>
      <c r="Y254" s="271">
        <v>72801</v>
      </c>
      <c r="Z254" s="271">
        <v>70856</v>
      </c>
      <c r="AA254" s="268">
        <v>0.967192274783034</v>
      </c>
      <c r="AB254" s="268">
        <v>0.973283334020137</v>
      </c>
      <c r="AC254" s="295">
        <v>-0.00609105923710329</v>
      </c>
    </row>
    <row r="255" spans="1:29">
      <c r="A255" s="297" t="s">
        <v>398</v>
      </c>
      <c r="B255" s="299" t="s">
        <v>3314</v>
      </c>
      <c r="C255" s="293" t="s">
        <v>460</v>
      </c>
      <c r="D255" s="299" t="s">
        <v>461</v>
      </c>
      <c r="E255" s="263">
        <v>20454</v>
      </c>
      <c r="F255" s="266">
        <v>19892</v>
      </c>
      <c r="G255" s="266">
        <v>562</v>
      </c>
      <c r="H255" s="264">
        <v>19723</v>
      </c>
      <c r="I255" s="264">
        <v>19155</v>
      </c>
      <c r="J255" s="264">
        <v>568</v>
      </c>
      <c r="K255" s="264">
        <v>8988</v>
      </c>
      <c r="L255" s="264">
        <v>8612</v>
      </c>
      <c r="M255" s="264">
        <v>376</v>
      </c>
      <c r="N255" s="294">
        <v>0.93</v>
      </c>
      <c r="O255" s="266">
        <v>499029</v>
      </c>
      <c r="P255" s="266">
        <v>477251</v>
      </c>
      <c r="Q255" s="266">
        <v>21778</v>
      </c>
      <c r="R255" s="267">
        <v>0.956359249662845</v>
      </c>
      <c r="S255" s="267">
        <v>0.972523711743424</v>
      </c>
      <c r="T255" s="267">
        <v>0.971201135729859</v>
      </c>
      <c r="U255" s="267">
        <v>0.958166444147753</v>
      </c>
      <c r="V255" s="295">
        <v>0.00132257601356567</v>
      </c>
      <c r="W255" s="271">
        <v>113669</v>
      </c>
      <c r="X255" s="271">
        <v>110029</v>
      </c>
      <c r="Y255" s="271">
        <v>108163</v>
      </c>
      <c r="Z255" s="271">
        <v>103925</v>
      </c>
      <c r="AA255" s="268">
        <v>0.967977196949036</v>
      </c>
      <c r="AB255" s="268">
        <v>0.960818394460213</v>
      </c>
      <c r="AC255" s="295">
        <v>0.0071588024888235</v>
      </c>
    </row>
    <row r="256" spans="1:29">
      <c r="A256" s="297" t="s">
        <v>398</v>
      </c>
      <c r="B256" s="299" t="s">
        <v>3311</v>
      </c>
      <c r="C256" s="293" t="s">
        <v>462</v>
      </c>
      <c r="D256" s="299" t="s">
        <v>463</v>
      </c>
      <c r="E256" s="263">
        <v>11626</v>
      </c>
      <c r="F256" s="266">
        <v>11112</v>
      </c>
      <c r="G256" s="266">
        <v>514</v>
      </c>
      <c r="H256" s="264">
        <v>11173</v>
      </c>
      <c r="I256" s="264">
        <v>10636</v>
      </c>
      <c r="J256" s="264">
        <v>537</v>
      </c>
      <c r="K256" s="264">
        <v>5263</v>
      </c>
      <c r="L256" s="264">
        <v>5046</v>
      </c>
      <c r="M256" s="264">
        <v>217</v>
      </c>
      <c r="N256" s="294">
        <v>0.93</v>
      </c>
      <c r="O256" s="266">
        <v>291275</v>
      </c>
      <c r="P256" s="266">
        <v>279972</v>
      </c>
      <c r="Q256" s="266">
        <v>11303</v>
      </c>
      <c r="R256" s="267">
        <v>0.961194747231997</v>
      </c>
      <c r="S256" s="267">
        <v>0.955788749354894</v>
      </c>
      <c r="T256" s="267">
        <v>0.951937706972165</v>
      </c>
      <c r="U256" s="267">
        <v>0.958768763062892</v>
      </c>
      <c r="V256" s="295">
        <v>0.00385104238272915</v>
      </c>
      <c r="W256" s="271">
        <v>65073</v>
      </c>
      <c r="X256" s="271">
        <v>62153</v>
      </c>
      <c r="Y256" s="271">
        <v>60624</v>
      </c>
      <c r="Z256" s="271">
        <v>58346</v>
      </c>
      <c r="AA256" s="268">
        <v>0.955127318549936</v>
      </c>
      <c r="AB256" s="268">
        <v>0.962424122459752</v>
      </c>
      <c r="AC256" s="295">
        <v>-0.00729680390981569</v>
      </c>
    </row>
    <row r="257" spans="1:29">
      <c r="A257" s="297" t="s">
        <v>398</v>
      </c>
      <c r="B257" s="299" t="s">
        <v>3317</v>
      </c>
      <c r="C257" s="293" t="s">
        <v>464</v>
      </c>
      <c r="D257" s="299" t="s">
        <v>465</v>
      </c>
      <c r="E257" s="263">
        <v>10329</v>
      </c>
      <c r="F257" s="266">
        <v>9945</v>
      </c>
      <c r="G257" s="266">
        <v>384</v>
      </c>
      <c r="H257" s="264">
        <v>9847</v>
      </c>
      <c r="I257" s="264">
        <v>9386</v>
      </c>
      <c r="J257" s="264">
        <v>461</v>
      </c>
      <c r="K257" s="264">
        <v>4387</v>
      </c>
      <c r="L257" s="264">
        <v>4187</v>
      </c>
      <c r="M257" s="264">
        <v>200</v>
      </c>
      <c r="N257" s="294">
        <v>0.93</v>
      </c>
      <c r="O257" s="266">
        <v>255156</v>
      </c>
      <c r="P257" s="266">
        <v>245290</v>
      </c>
      <c r="Q257" s="266">
        <v>9866</v>
      </c>
      <c r="R257" s="267">
        <v>0.961333458746806</v>
      </c>
      <c r="S257" s="267">
        <v>0.96282311937264</v>
      </c>
      <c r="T257" s="267">
        <v>0.953183710774855</v>
      </c>
      <c r="U257" s="267">
        <v>0.954410759060862</v>
      </c>
      <c r="V257" s="295">
        <v>0.00963940859778478</v>
      </c>
      <c r="W257" s="271">
        <v>58267</v>
      </c>
      <c r="X257" s="271">
        <v>55945</v>
      </c>
      <c r="Y257" s="271">
        <v>56748</v>
      </c>
      <c r="Z257" s="271">
        <v>54659</v>
      </c>
      <c r="AA257" s="268">
        <v>0.960148969399489</v>
      </c>
      <c r="AB257" s="268">
        <v>0.963188129978149</v>
      </c>
      <c r="AC257" s="295">
        <v>-0.00303916057866038</v>
      </c>
    </row>
    <row r="258" spans="1:29">
      <c r="A258" s="297" t="s">
        <v>398</v>
      </c>
      <c r="B258" s="299" t="s">
        <v>3317</v>
      </c>
      <c r="C258" s="293" t="s">
        <v>466</v>
      </c>
      <c r="D258" s="299" t="s">
        <v>467</v>
      </c>
      <c r="E258" s="263">
        <v>14333</v>
      </c>
      <c r="F258" s="266">
        <v>13429</v>
      </c>
      <c r="G258" s="266">
        <v>904</v>
      </c>
      <c r="H258" s="264">
        <v>14131</v>
      </c>
      <c r="I258" s="264">
        <v>13495</v>
      </c>
      <c r="J258" s="264">
        <v>636</v>
      </c>
      <c r="K258" s="264">
        <v>6089</v>
      </c>
      <c r="L258" s="264">
        <v>5805</v>
      </c>
      <c r="M258" s="264">
        <v>284</v>
      </c>
      <c r="N258" s="294">
        <v>0.93</v>
      </c>
      <c r="O258" s="266">
        <v>344478</v>
      </c>
      <c r="P258" s="266">
        <v>328895</v>
      </c>
      <c r="Q258" s="266">
        <v>15583</v>
      </c>
      <c r="R258" s="267">
        <v>0.954763439174635</v>
      </c>
      <c r="S258" s="267">
        <v>0.936928765785251</v>
      </c>
      <c r="T258" s="267">
        <v>0.954992569527988</v>
      </c>
      <c r="U258" s="267">
        <v>0.953358515355559</v>
      </c>
      <c r="V258" s="295">
        <v>-0.0180638037427373</v>
      </c>
      <c r="W258" s="271">
        <v>77630</v>
      </c>
      <c r="X258" s="271">
        <v>73722</v>
      </c>
      <c r="Y258" s="271">
        <v>74186</v>
      </c>
      <c r="Z258" s="271">
        <v>70920</v>
      </c>
      <c r="AA258" s="268">
        <v>0.949658637124823</v>
      </c>
      <c r="AB258" s="268">
        <v>0.955975520987787</v>
      </c>
      <c r="AC258" s="295">
        <v>-0.00631688386296458</v>
      </c>
    </row>
    <row r="259" spans="1:29">
      <c r="A259" s="297" t="s">
        <v>398</v>
      </c>
      <c r="B259" s="299" t="s">
        <v>3316</v>
      </c>
      <c r="C259" s="293" t="s">
        <v>468</v>
      </c>
      <c r="D259" s="299" t="s">
        <v>469</v>
      </c>
      <c r="E259" s="263">
        <v>11092</v>
      </c>
      <c r="F259" s="266">
        <v>10757</v>
      </c>
      <c r="G259" s="266">
        <v>335</v>
      </c>
      <c r="H259" s="264">
        <v>10484</v>
      </c>
      <c r="I259" s="264">
        <v>10152</v>
      </c>
      <c r="J259" s="264">
        <v>332</v>
      </c>
      <c r="K259" s="264">
        <v>5025</v>
      </c>
      <c r="L259" s="264">
        <v>4883</v>
      </c>
      <c r="M259" s="264">
        <v>142</v>
      </c>
      <c r="N259" s="294">
        <v>0.93</v>
      </c>
      <c r="O259" s="266">
        <v>264491</v>
      </c>
      <c r="P259" s="266">
        <v>257197</v>
      </c>
      <c r="Q259" s="266">
        <v>7294</v>
      </c>
      <c r="R259" s="267">
        <v>0.972422502088918</v>
      </c>
      <c r="S259" s="267">
        <v>0.969798052650559</v>
      </c>
      <c r="T259" s="267">
        <v>0.968332697443724</v>
      </c>
      <c r="U259" s="267">
        <v>0.971741293532338</v>
      </c>
      <c r="V259" s="295">
        <v>0.00146535520683522</v>
      </c>
      <c r="W259" s="271">
        <v>64806</v>
      </c>
      <c r="X259" s="271">
        <v>62930</v>
      </c>
      <c r="Y259" s="271">
        <v>61045</v>
      </c>
      <c r="Z259" s="271">
        <v>59281</v>
      </c>
      <c r="AA259" s="268">
        <v>0.971052063080579</v>
      </c>
      <c r="AB259" s="268">
        <v>0.971103284462282</v>
      </c>
      <c r="AC259" s="295">
        <v>-5.12213817028817e-5</v>
      </c>
    </row>
    <row r="260" spans="1:29">
      <c r="A260" s="297" t="s">
        <v>398</v>
      </c>
      <c r="B260" s="299" t="s">
        <v>3316</v>
      </c>
      <c r="C260" s="293" t="s">
        <v>470</v>
      </c>
      <c r="D260" s="299" t="s">
        <v>471</v>
      </c>
      <c r="E260" s="263">
        <v>13705</v>
      </c>
      <c r="F260" s="266">
        <v>13126</v>
      </c>
      <c r="G260" s="266">
        <v>579</v>
      </c>
      <c r="H260" s="264">
        <v>13183</v>
      </c>
      <c r="I260" s="264">
        <v>12490</v>
      </c>
      <c r="J260" s="264">
        <v>693</v>
      </c>
      <c r="K260" s="264">
        <v>5846</v>
      </c>
      <c r="L260" s="264">
        <v>5597</v>
      </c>
      <c r="M260" s="264">
        <v>249</v>
      </c>
      <c r="N260" s="294">
        <v>0.93</v>
      </c>
      <c r="O260" s="266">
        <v>328258</v>
      </c>
      <c r="P260" s="266">
        <v>315970</v>
      </c>
      <c r="Q260" s="266">
        <v>12288</v>
      </c>
      <c r="R260" s="267">
        <v>0.962566030378544</v>
      </c>
      <c r="S260" s="267">
        <v>0.957752645020066</v>
      </c>
      <c r="T260" s="267">
        <v>0.947432299173178</v>
      </c>
      <c r="U260" s="267">
        <v>0.95740677386247</v>
      </c>
      <c r="V260" s="295">
        <v>0.010320345846888</v>
      </c>
      <c r="W260" s="271">
        <v>78176</v>
      </c>
      <c r="X260" s="271">
        <v>75078</v>
      </c>
      <c r="Y260" s="271">
        <v>73172</v>
      </c>
      <c r="Z260" s="271">
        <v>70460</v>
      </c>
      <c r="AA260" s="268">
        <v>0.960371469504707</v>
      </c>
      <c r="AB260" s="268">
        <v>0.962936642431531</v>
      </c>
      <c r="AC260" s="295">
        <v>-0.0025651729268239</v>
      </c>
    </row>
    <row r="261" spans="1:29">
      <c r="A261" s="297" t="s">
        <v>398</v>
      </c>
      <c r="B261" s="299" t="s">
        <v>3315</v>
      </c>
      <c r="C261" s="293" t="s">
        <v>472</v>
      </c>
      <c r="D261" s="299" t="s">
        <v>473</v>
      </c>
      <c r="E261" s="263">
        <v>17520</v>
      </c>
      <c r="F261" s="266">
        <v>16494</v>
      </c>
      <c r="G261" s="266">
        <v>1026</v>
      </c>
      <c r="H261" s="264">
        <v>16799</v>
      </c>
      <c r="I261" s="264">
        <v>15834</v>
      </c>
      <c r="J261" s="264">
        <v>965</v>
      </c>
      <c r="K261" s="264">
        <v>7564</v>
      </c>
      <c r="L261" s="264">
        <v>7096</v>
      </c>
      <c r="M261" s="264">
        <v>468</v>
      </c>
      <c r="N261" s="294">
        <v>0.93</v>
      </c>
      <c r="O261" s="266">
        <v>408211</v>
      </c>
      <c r="P261" s="266">
        <v>389043</v>
      </c>
      <c r="Q261" s="266">
        <v>19168</v>
      </c>
      <c r="R261" s="267">
        <v>0.953043891516887</v>
      </c>
      <c r="S261" s="267">
        <v>0.941438356164384</v>
      </c>
      <c r="T261" s="267">
        <v>0.942556104530032</v>
      </c>
      <c r="U261" s="267">
        <v>0.938127974616605</v>
      </c>
      <c r="V261" s="295">
        <v>-0.00111774836564804</v>
      </c>
      <c r="W261" s="271">
        <v>95015</v>
      </c>
      <c r="X261" s="271">
        <v>89858</v>
      </c>
      <c r="Y261" s="271">
        <v>86626</v>
      </c>
      <c r="Z261" s="271">
        <v>82761</v>
      </c>
      <c r="AA261" s="268">
        <v>0.945724359311688</v>
      </c>
      <c r="AB261" s="268">
        <v>0.955382910442592</v>
      </c>
      <c r="AC261" s="295">
        <v>-0.00965855113090464</v>
      </c>
    </row>
    <row r="262" spans="1:29">
      <c r="A262" s="297" t="s">
        <v>398</v>
      </c>
      <c r="B262" s="299" t="s">
        <v>3315</v>
      </c>
      <c r="C262" s="293" t="s">
        <v>474</v>
      </c>
      <c r="D262" s="299" t="s">
        <v>475</v>
      </c>
      <c r="E262" s="263">
        <v>2868</v>
      </c>
      <c r="F262" s="266">
        <v>2808</v>
      </c>
      <c r="G262" s="266">
        <v>60</v>
      </c>
      <c r="H262" s="264">
        <v>2721</v>
      </c>
      <c r="I262" s="264">
        <v>2664</v>
      </c>
      <c r="J262" s="264">
        <v>57</v>
      </c>
      <c r="K262" s="264">
        <v>1205</v>
      </c>
      <c r="L262" s="264">
        <v>1181</v>
      </c>
      <c r="M262" s="264">
        <v>24</v>
      </c>
      <c r="N262" s="294">
        <v>0.93</v>
      </c>
      <c r="O262" s="266">
        <v>71401</v>
      </c>
      <c r="P262" s="266">
        <v>68943</v>
      </c>
      <c r="Q262" s="266">
        <v>2458</v>
      </c>
      <c r="R262" s="267">
        <v>0.96557471183877</v>
      </c>
      <c r="S262" s="267">
        <v>0.97907949790795</v>
      </c>
      <c r="T262" s="267">
        <v>0.979051819184123</v>
      </c>
      <c r="U262" s="267">
        <v>0.980082987551867</v>
      </c>
      <c r="V262" s="295">
        <v>2.76787238263632e-5</v>
      </c>
      <c r="W262" s="271">
        <v>16757</v>
      </c>
      <c r="X262" s="271">
        <v>16245</v>
      </c>
      <c r="Y262" s="271">
        <v>18663</v>
      </c>
      <c r="Z262" s="271">
        <v>17849</v>
      </c>
      <c r="AA262" s="268">
        <v>0.969445604821865</v>
      </c>
      <c r="AB262" s="268">
        <v>0.956384289771205</v>
      </c>
      <c r="AC262" s="295">
        <v>0.0130613150506604</v>
      </c>
    </row>
    <row r="263" spans="1:29">
      <c r="A263" s="297" t="s">
        <v>398</v>
      </c>
      <c r="B263" s="299" t="s">
        <v>3317</v>
      </c>
      <c r="C263" s="293" t="s">
        <v>476</v>
      </c>
      <c r="D263" s="299" t="s">
        <v>477</v>
      </c>
      <c r="E263" s="263">
        <v>11340</v>
      </c>
      <c r="F263" s="266">
        <v>10557</v>
      </c>
      <c r="G263" s="266">
        <v>783</v>
      </c>
      <c r="H263" s="264">
        <v>10479</v>
      </c>
      <c r="I263" s="264">
        <v>9934</v>
      </c>
      <c r="J263" s="264">
        <v>545</v>
      </c>
      <c r="K263" s="264">
        <v>5178</v>
      </c>
      <c r="L263" s="264">
        <v>4949</v>
      </c>
      <c r="M263" s="264">
        <v>229</v>
      </c>
      <c r="N263" s="294">
        <v>0.93</v>
      </c>
      <c r="O263" s="266">
        <v>266406</v>
      </c>
      <c r="P263" s="266">
        <v>256042</v>
      </c>
      <c r="Q263" s="266">
        <v>10364</v>
      </c>
      <c r="R263" s="267">
        <v>0.961096972290414</v>
      </c>
      <c r="S263" s="267">
        <v>0.930952380952381</v>
      </c>
      <c r="T263" s="267">
        <v>0.947991220536311</v>
      </c>
      <c r="U263" s="267">
        <v>0.955774430281962</v>
      </c>
      <c r="V263" s="295">
        <v>-0.0170388395839297</v>
      </c>
      <c r="W263" s="271">
        <v>60965</v>
      </c>
      <c r="X263" s="271">
        <v>57976</v>
      </c>
      <c r="Y263" s="271">
        <v>56762</v>
      </c>
      <c r="Z263" s="271">
        <v>54263</v>
      </c>
      <c r="AA263" s="268">
        <v>0.950971869105224</v>
      </c>
      <c r="AB263" s="268">
        <v>0.955974067157605</v>
      </c>
      <c r="AC263" s="295">
        <v>-0.00500219805238111</v>
      </c>
    </row>
    <row r="264" spans="1:29">
      <c r="A264" s="297" t="s">
        <v>398</v>
      </c>
      <c r="B264" s="299" t="s">
        <v>3312</v>
      </c>
      <c r="C264" s="293" t="s">
        <v>478</v>
      </c>
      <c r="D264" s="299" t="s">
        <v>479</v>
      </c>
      <c r="E264" s="263">
        <v>0</v>
      </c>
      <c r="F264" s="266">
        <v>0</v>
      </c>
      <c r="G264" s="266">
        <v>0</v>
      </c>
      <c r="H264" s="264">
        <v>0</v>
      </c>
      <c r="I264" s="264">
        <v>0</v>
      </c>
      <c r="J264" s="264">
        <v>0</v>
      </c>
      <c r="K264" s="264">
        <v>0</v>
      </c>
      <c r="L264" s="264">
        <v>0</v>
      </c>
      <c r="M264" s="264">
        <v>0</v>
      </c>
      <c r="N264" s="294">
        <v>0.93</v>
      </c>
      <c r="O264" s="266">
        <v>0</v>
      </c>
      <c r="P264" s="266">
        <v>0</v>
      </c>
      <c r="Q264" s="266">
        <v>0</v>
      </c>
      <c r="R264" s="267">
        <v>0</v>
      </c>
      <c r="S264" s="267">
        <v>0</v>
      </c>
      <c r="T264" s="267">
        <v>0</v>
      </c>
      <c r="U264" s="267">
        <v>0</v>
      </c>
      <c r="V264" s="295">
        <v>0</v>
      </c>
      <c r="W264" s="271">
        <v>0</v>
      </c>
      <c r="X264" s="271">
        <v>0</v>
      </c>
      <c r="Y264" s="271">
        <v>0</v>
      </c>
      <c r="Z264" s="271">
        <v>0</v>
      </c>
      <c r="AA264" s="268">
        <v>0</v>
      </c>
      <c r="AB264" s="268">
        <v>0</v>
      </c>
      <c r="AC264" s="295">
        <v>0</v>
      </c>
    </row>
    <row r="265" spans="1:29">
      <c r="A265" s="297" t="s">
        <v>398</v>
      </c>
      <c r="B265" s="299" t="s">
        <v>3316</v>
      </c>
      <c r="C265" s="293" t="s">
        <v>480</v>
      </c>
      <c r="D265" s="299" t="s">
        <v>481</v>
      </c>
      <c r="E265" s="263">
        <v>19283</v>
      </c>
      <c r="F265" s="266">
        <v>18708</v>
      </c>
      <c r="G265" s="266">
        <v>575</v>
      </c>
      <c r="H265" s="264">
        <v>17831</v>
      </c>
      <c r="I265" s="264">
        <v>17174</v>
      </c>
      <c r="J265" s="264">
        <v>657</v>
      </c>
      <c r="K265" s="264">
        <v>8848</v>
      </c>
      <c r="L265" s="264">
        <v>8535</v>
      </c>
      <c r="M265" s="264">
        <v>313</v>
      </c>
      <c r="N265" s="294">
        <v>0.93</v>
      </c>
      <c r="O265" s="266">
        <v>448551</v>
      </c>
      <c r="P265" s="266">
        <v>432029</v>
      </c>
      <c r="Q265" s="266">
        <v>16522</v>
      </c>
      <c r="R265" s="267">
        <v>0.963165838444235</v>
      </c>
      <c r="S265" s="267">
        <v>0.970180988435409</v>
      </c>
      <c r="T265" s="267">
        <v>0.963154057540239</v>
      </c>
      <c r="U265" s="267">
        <v>0.964624773960217</v>
      </c>
      <c r="V265" s="295">
        <v>0.00702693089517059</v>
      </c>
      <c r="W265" s="271">
        <v>108600</v>
      </c>
      <c r="X265" s="271">
        <v>104810</v>
      </c>
      <c r="Y265" s="271">
        <v>100115</v>
      </c>
      <c r="Z265" s="271">
        <v>96157</v>
      </c>
      <c r="AA265" s="268">
        <v>0.965101289134438</v>
      </c>
      <c r="AB265" s="268">
        <v>0.960465464715577</v>
      </c>
      <c r="AC265" s="295">
        <v>0.00463582441886123</v>
      </c>
    </row>
    <row r="266" spans="1:29">
      <c r="A266" s="297" t="s">
        <v>398</v>
      </c>
      <c r="B266" s="299" t="s">
        <v>3317</v>
      </c>
      <c r="C266" s="293" t="s">
        <v>482</v>
      </c>
      <c r="D266" s="299" t="s">
        <v>483</v>
      </c>
      <c r="E266" s="263">
        <v>15346</v>
      </c>
      <c r="F266" s="266">
        <v>14649</v>
      </c>
      <c r="G266" s="266">
        <v>697</v>
      </c>
      <c r="H266" s="264">
        <v>14795</v>
      </c>
      <c r="I266" s="264">
        <v>14184</v>
      </c>
      <c r="J266" s="264">
        <v>611</v>
      </c>
      <c r="K266" s="264">
        <v>6538</v>
      </c>
      <c r="L266" s="264">
        <v>6241</v>
      </c>
      <c r="M266" s="264">
        <v>297</v>
      </c>
      <c r="N266" s="294">
        <v>0.93</v>
      </c>
      <c r="O266" s="266">
        <v>354718</v>
      </c>
      <c r="P266" s="266">
        <v>340822</v>
      </c>
      <c r="Q266" s="266">
        <v>13896</v>
      </c>
      <c r="R266" s="267">
        <v>0.960825218906286</v>
      </c>
      <c r="S266" s="267">
        <v>0.954580998305747</v>
      </c>
      <c r="T266" s="267">
        <v>0.958702264278472</v>
      </c>
      <c r="U266" s="267">
        <v>0.954573263995106</v>
      </c>
      <c r="V266" s="295">
        <v>-0.00412126597272511</v>
      </c>
      <c r="W266" s="271">
        <v>82337</v>
      </c>
      <c r="X266" s="271">
        <v>78758</v>
      </c>
      <c r="Y266" s="271">
        <v>73109</v>
      </c>
      <c r="Z266" s="271">
        <v>70396</v>
      </c>
      <c r="AA266" s="268">
        <v>0.956532300180964</v>
      </c>
      <c r="AB266" s="268">
        <v>0.962891025728706</v>
      </c>
      <c r="AC266" s="295">
        <v>-0.00635872554774286</v>
      </c>
    </row>
    <row r="267" spans="1:29">
      <c r="A267" s="297" t="s">
        <v>398</v>
      </c>
      <c r="B267" s="299" t="s">
        <v>3312</v>
      </c>
      <c r="C267" s="293" t="s">
        <v>484</v>
      </c>
      <c r="D267" s="299" t="s">
        <v>485</v>
      </c>
      <c r="E267" s="263">
        <v>11869</v>
      </c>
      <c r="F267" s="266">
        <v>11185</v>
      </c>
      <c r="G267" s="266">
        <v>684</v>
      </c>
      <c r="H267" s="264">
        <v>10756</v>
      </c>
      <c r="I267" s="264">
        <v>10290</v>
      </c>
      <c r="J267" s="264">
        <v>466</v>
      </c>
      <c r="K267" s="264">
        <v>5206</v>
      </c>
      <c r="L267" s="264">
        <v>5005</v>
      </c>
      <c r="M267" s="264">
        <v>201</v>
      </c>
      <c r="N267" s="294">
        <v>0.93</v>
      </c>
      <c r="O267" s="266">
        <v>270091</v>
      </c>
      <c r="P267" s="266">
        <v>261096</v>
      </c>
      <c r="Q267" s="266">
        <v>8995</v>
      </c>
      <c r="R267" s="267">
        <v>0.966696409728573</v>
      </c>
      <c r="S267" s="267">
        <v>0.942370882129918</v>
      </c>
      <c r="T267" s="267">
        <v>0.95667534399405</v>
      </c>
      <c r="U267" s="267">
        <v>0.96139070303496</v>
      </c>
      <c r="V267" s="295">
        <v>-0.0143044618641316</v>
      </c>
      <c r="W267" s="271">
        <v>63099</v>
      </c>
      <c r="X267" s="271">
        <v>60437</v>
      </c>
      <c r="Y267" s="271">
        <v>57181</v>
      </c>
      <c r="Z267" s="271">
        <v>55228</v>
      </c>
      <c r="AA267" s="268">
        <v>0.957812326661278</v>
      </c>
      <c r="AB267" s="268">
        <v>0.965845298263409</v>
      </c>
      <c r="AC267" s="295">
        <v>-0.00803297160213079</v>
      </c>
    </row>
    <row r="268" spans="1:29">
      <c r="A268" s="297" t="s">
        <v>398</v>
      </c>
      <c r="B268" s="299" t="s">
        <v>3317</v>
      </c>
      <c r="C268" s="293" t="s">
        <v>486</v>
      </c>
      <c r="D268" s="299" t="s">
        <v>487</v>
      </c>
      <c r="E268" s="263">
        <v>16638</v>
      </c>
      <c r="F268" s="266">
        <v>15357</v>
      </c>
      <c r="G268" s="266">
        <v>1281</v>
      </c>
      <c r="H268" s="264">
        <v>14544</v>
      </c>
      <c r="I268" s="264">
        <v>13802</v>
      </c>
      <c r="J268" s="264">
        <v>742</v>
      </c>
      <c r="K268" s="264">
        <v>7203</v>
      </c>
      <c r="L268" s="264">
        <v>6830</v>
      </c>
      <c r="M268" s="264">
        <v>373</v>
      </c>
      <c r="N268" s="294">
        <v>0.93</v>
      </c>
      <c r="O268" s="266">
        <v>379485</v>
      </c>
      <c r="P268" s="266">
        <v>361963</v>
      </c>
      <c r="Q268" s="266">
        <v>17522</v>
      </c>
      <c r="R268" s="267">
        <v>0.9538268969788</v>
      </c>
      <c r="S268" s="267">
        <v>0.923007573025604</v>
      </c>
      <c r="T268" s="267">
        <v>0.948982398239824</v>
      </c>
      <c r="U268" s="267">
        <v>0.948216021102319</v>
      </c>
      <c r="V268" s="295">
        <v>-0.02597482521422</v>
      </c>
      <c r="W268" s="271">
        <v>86688</v>
      </c>
      <c r="X268" s="271">
        <v>82534</v>
      </c>
      <c r="Y268" s="271">
        <v>81235</v>
      </c>
      <c r="Z268" s="271">
        <v>77318</v>
      </c>
      <c r="AA268" s="268">
        <v>0.952081026208933</v>
      </c>
      <c r="AB268" s="268">
        <v>0.951781867421678</v>
      </c>
      <c r="AC268" s="295">
        <v>0.000299158787255394</v>
      </c>
    </row>
    <row r="269" spans="1:29">
      <c r="A269" s="297" t="s">
        <v>398</v>
      </c>
      <c r="B269" s="299" t="s">
        <v>3315</v>
      </c>
      <c r="C269" s="293" t="s">
        <v>488</v>
      </c>
      <c r="D269" s="299" t="s">
        <v>489</v>
      </c>
      <c r="E269" s="263">
        <v>8309</v>
      </c>
      <c r="F269" s="266">
        <v>7964</v>
      </c>
      <c r="G269" s="266">
        <v>345</v>
      </c>
      <c r="H269" s="264">
        <v>7637</v>
      </c>
      <c r="I269" s="264">
        <v>7462</v>
      </c>
      <c r="J269" s="264">
        <v>175</v>
      </c>
      <c r="K269" s="264">
        <v>3752</v>
      </c>
      <c r="L269" s="264">
        <v>3619</v>
      </c>
      <c r="M269" s="264">
        <v>133</v>
      </c>
      <c r="N269" s="294">
        <v>0.93</v>
      </c>
      <c r="O269" s="266">
        <v>189133</v>
      </c>
      <c r="P269" s="266">
        <v>181833</v>
      </c>
      <c r="Q269" s="266">
        <v>7300</v>
      </c>
      <c r="R269" s="267">
        <v>0.961402822352524</v>
      </c>
      <c r="S269" s="267">
        <v>0.958478757973282</v>
      </c>
      <c r="T269" s="267">
        <v>0.977085242896425</v>
      </c>
      <c r="U269" s="267">
        <v>0.96455223880597</v>
      </c>
      <c r="V269" s="295">
        <v>-0.0186064849231433</v>
      </c>
      <c r="W269" s="271">
        <v>44965</v>
      </c>
      <c r="X269" s="271">
        <v>43690</v>
      </c>
      <c r="Y269" s="271">
        <v>41840</v>
      </c>
      <c r="Z269" s="271">
        <v>39824</v>
      </c>
      <c r="AA269" s="268">
        <v>0.97164461247637</v>
      </c>
      <c r="AB269" s="268">
        <v>0.951816443594646</v>
      </c>
      <c r="AC269" s="295">
        <v>0.0198281688817242</v>
      </c>
    </row>
    <row r="270" spans="1:29">
      <c r="A270" s="297" t="s">
        <v>398</v>
      </c>
      <c r="B270" s="299" t="s">
        <v>3317</v>
      </c>
      <c r="C270" s="293" t="s">
        <v>490</v>
      </c>
      <c r="D270" s="299" t="s">
        <v>491</v>
      </c>
      <c r="E270" s="263">
        <v>12705</v>
      </c>
      <c r="F270" s="266">
        <v>11852</v>
      </c>
      <c r="G270" s="266">
        <v>853</v>
      </c>
      <c r="H270" s="264">
        <v>11543</v>
      </c>
      <c r="I270" s="264">
        <v>11030</v>
      </c>
      <c r="J270" s="264">
        <v>513</v>
      </c>
      <c r="K270" s="264">
        <v>5582</v>
      </c>
      <c r="L270" s="264">
        <v>5268</v>
      </c>
      <c r="M270" s="264">
        <v>314</v>
      </c>
      <c r="N270" s="294">
        <v>0.93</v>
      </c>
      <c r="O270" s="266">
        <v>296420</v>
      </c>
      <c r="P270" s="266">
        <v>285347</v>
      </c>
      <c r="Q270" s="266">
        <v>11073</v>
      </c>
      <c r="R270" s="267">
        <v>0.962644221037717</v>
      </c>
      <c r="S270" s="267">
        <v>0.932861078315624</v>
      </c>
      <c r="T270" s="267">
        <v>0.955557480724249</v>
      </c>
      <c r="U270" s="267">
        <v>0.943747760659262</v>
      </c>
      <c r="V270" s="295">
        <v>-0.0226964024086247</v>
      </c>
      <c r="W270" s="271">
        <v>67991</v>
      </c>
      <c r="X270" s="271">
        <v>64773</v>
      </c>
      <c r="Y270" s="271">
        <v>65396</v>
      </c>
      <c r="Z270" s="271">
        <v>62938</v>
      </c>
      <c r="AA270" s="268">
        <v>0.952670206350841</v>
      </c>
      <c r="AB270" s="268">
        <v>0.962413603278488</v>
      </c>
      <c r="AC270" s="295">
        <v>-0.00974339692764747</v>
      </c>
    </row>
    <row r="271" spans="1:29">
      <c r="A271" s="297" t="s">
        <v>398</v>
      </c>
      <c r="B271" s="299" t="s">
        <v>3312</v>
      </c>
      <c r="C271" s="293" t="s">
        <v>492</v>
      </c>
      <c r="D271" s="299" t="s">
        <v>493</v>
      </c>
      <c r="E271" s="263">
        <v>9988</v>
      </c>
      <c r="F271" s="266">
        <v>9408</v>
      </c>
      <c r="G271" s="266">
        <v>580</v>
      </c>
      <c r="H271" s="264">
        <v>9384</v>
      </c>
      <c r="I271" s="264">
        <v>8945</v>
      </c>
      <c r="J271" s="264">
        <v>439</v>
      </c>
      <c r="K271" s="264">
        <v>4307</v>
      </c>
      <c r="L271" s="264">
        <v>4116</v>
      </c>
      <c r="M271" s="264">
        <v>191</v>
      </c>
      <c r="N271" s="294">
        <v>0.93</v>
      </c>
      <c r="O271" s="266">
        <v>224565</v>
      </c>
      <c r="P271" s="266">
        <v>216742</v>
      </c>
      <c r="Q271" s="266">
        <v>7823</v>
      </c>
      <c r="R271" s="267">
        <v>0.965163761049139</v>
      </c>
      <c r="S271" s="267">
        <v>0.941930316379656</v>
      </c>
      <c r="T271" s="267">
        <v>0.953218243819267</v>
      </c>
      <c r="U271" s="267">
        <v>0.955653587183655</v>
      </c>
      <c r="V271" s="295">
        <v>-0.0112879274396112</v>
      </c>
      <c r="W271" s="271">
        <v>52449</v>
      </c>
      <c r="X271" s="271">
        <v>50216</v>
      </c>
      <c r="Y271" s="271">
        <v>46634</v>
      </c>
      <c r="Z271" s="271">
        <v>44864</v>
      </c>
      <c r="AA271" s="268">
        <v>0.957425308394822</v>
      </c>
      <c r="AB271" s="268">
        <v>0.96204485997341</v>
      </c>
      <c r="AC271" s="295">
        <v>-0.00461955157858829</v>
      </c>
    </row>
    <row r="272" spans="1:29">
      <c r="A272" s="297" t="s">
        <v>398</v>
      </c>
      <c r="B272" s="299" t="s">
        <v>3316</v>
      </c>
      <c r="C272" s="293" t="s">
        <v>494</v>
      </c>
      <c r="D272" s="299" t="s">
        <v>495</v>
      </c>
      <c r="E272" s="263">
        <v>7430</v>
      </c>
      <c r="F272" s="266">
        <v>7305</v>
      </c>
      <c r="G272" s="266">
        <v>125</v>
      </c>
      <c r="H272" s="264">
        <v>3745</v>
      </c>
      <c r="I272" s="264">
        <v>3673</v>
      </c>
      <c r="J272" s="264">
        <v>72</v>
      </c>
      <c r="K272" s="264">
        <v>4889</v>
      </c>
      <c r="L272" s="264">
        <v>4790</v>
      </c>
      <c r="M272" s="264">
        <v>99</v>
      </c>
      <c r="N272" s="294">
        <v>0.93</v>
      </c>
      <c r="O272" s="266">
        <v>162520</v>
      </c>
      <c r="P272" s="266">
        <v>160473</v>
      </c>
      <c r="Q272" s="266">
        <v>2047</v>
      </c>
      <c r="R272" s="267">
        <v>0.987404627122816</v>
      </c>
      <c r="S272" s="267">
        <v>0.983176312247645</v>
      </c>
      <c r="T272" s="267">
        <v>0.980774365821095</v>
      </c>
      <c r="U272" s="267">
        <v>0.979750460216813</v>
      </c>
      <c r="V272" s="295">
        <v>0.00240194642654989</v>
      </c>
      <c r="W272" s="271">
        <v>41413</v>
      </c>
      <c r="X272" s="271">
        <v>40818</v>
      </c>
      <c r="Y272" s="271">
        <v>39234</v>
      </c>
      <c r="Z272" s="271">
        <v>38754</v>
      </c>
      <c r="AA272" s="268">
        <v>0.985632530847801</v>
      </c>
      <c r="AB272" s="268">
        <v>0.987765713411837</v>
      </c>
      <c r="AC272" s="295">
        <v>-0.00213318256403527</v>
      </c>
    </row>
    <row r="273" spans="1:29">
      <c r="A273" s="297" t="s">
        <v>496</v>
      </c>
      <c r="B273" s="298" t="s">
        <v>3318</v>
      </c>
      <c r="C273" s="293" t="s">
        <v>498</v>
      </c>
      <c r="D273" s="298" t="s">
        <v>498</v>
      </c>
      <c r="E273" s="263">
        <v>9519</v>
      </c>
      <c r="F273" s="266">
        <v>9185</v>
      </c>
      <c r="G273" s="266">
        <v>334</v>
      </c>
      <c r="H273" s="264">
        <v>7550</v>
      </c>
      <c r="I273" s="264">
        <v>7241</v>
      </c>
      <c r="J273" s="264">
        <v>309</v>
      </c>
      <c r="K273" s="264">
        <v>4667</v>
      </c>
      <c r="L273" s="264">
        <v>4447</v>
      </c>
      <c r="M273" s="264">
        <v>220</v>
      </c>
      <c r="N273" s="294">
        <v>0.93</v>
      </c>
      <c r="O273" s="266">
        <v>231461</v>
      </c>
      <c r="P273" s="266">
        <v>223856</v>
      </c>
      <c r="Q273" s="266">
        <v>7605</v>
      </c>
      <c r="R273" s="267">
        <v>0.967143492856248</v>
      </c>
      <c r="S273" s="267">
        <v>0.964912280701754</v>
      </c>
      <c r="T273" s="267">
        <v>0.959072847682119</v>
      </c>
      <c r="U273" s="267">
        <v>0.952860509963574</v>
      </c>
      <c r="V273" s="295">
        <v>0.00583943301963519</v>
      </c>
      <c r="W273" s="271">
        <v>52004</v>
      </c>
      <c r="X273" s="271">
        <v>50050</v>
      </c>
      <c r="Y273" s="271">
        <v>51201</v>
      </c>
      <c r="Z273" s="271">
        <v>49479</v>
      </c>
      <c r="AA273" s="268">
        <v>0.96242596723329</v>
      </c>
      <c r="AB273" s="268">
        <v>0.966367844378039</v>
      </c>
      <c r="AC273" s="295">
        <v>-0.00394187714474969</v>
      </c>
    </row>
    <row r="274" spans="1:29">
      <c r="A274" s="297" t="s">
        <v>496</v>
      </c>
      <c r="B274" s="298" t="s">
        <v>3318</v>
      </c>
      <c r="C274" s="293" t="s">
        <v>499</v>
      </c>
      <c r="D274" s="298" t="s">
        <v>500</v>
      </c>
      <c r="E274" s="263">
        <v>6346</v>
      </c>
      <c r="F274" s="266">
        <v>6041</v>
      </c>
      <c r="G274" s="266">
        <v>305</v>
      </c>
      <c r="H274" s="264">
        <v>6127</v>
      </c>
      <c r="I274" s="264">
        <v>6020</v>
      </c>
      <c r="J274" s="264">
        <v>107</v>
      </c>
      <c r="K274" s="264">
        <v>2860</v>
      </c>
      <c r="L274" s="264">
        <v>2792</v>
      </c>
      <c r="M274" s="264">
        <v>68</v>
      </c>
      <c r="N274" s="294">
        <v>0.93</v>
      </c>
      <c r="O274" s="266">
        <v>163104</v>
      </c>
      <c r="P274" s="266">
        <v>160390</v>
      </c>
      <c r="Q274" s="266">
        <v>2714</v>
      </c>
      <c r="R274" s="267">
        <v>0.983360309986266</v>
      </c>
      <c r="S274" s="267">
        <v>0.951938228805547</v>
      </c>
      <c r="T274" s="267">
        <v>0.98253631467276</v>
      </c>
      <c r="U274" s="267">
        <v>0.976223776223776</v>
      </c>
      <c r="V274" s="295">
        <v>-0.0305980858672131</v>
      </c>
      <c r="W274" s="271">
        <v>36756</v>
      </c>
      <c r="X274" s="271">
        <v>35899</v>
      </c>
      <c r="Y274" s="271">
        <v>36528</v>
      </c>
      <c r="Z274" s="271">
        <v>36018</v>
      </c>
      <c r="AA274" s="268">
        <v>0.976684078789857</v>
      </c>
      <c r="AB274" s="268">
        <v>0.986038107752957</v>
      </c>
      <c r="AC274" s="295">
        <v>-0.00935402896309923</v>
      </c>
    </row>
    <row r="275" spans="1:29">
      <c r="A275" s="297" t="s">
        <v>496</v>
      </c>
      <c r="B275" s="298" t="s">
        <v>3318</v>
      </c>
      <c r="C275" s="293" t="s">
        <v>501</v>
      </c>
      <c r="D275" s="298" t="s">
        <v>502</v>
      </c>
      <c r="E275" s="263">
        <v>9298</v>
      </c>
      <c r="F275" s="266">
        <v>9059</v>
      </c>
      <c r="G275" s="266">
        <v>239</v>
      </c>
      <c r="H275" s="264">
        <v>7508</v>
      </c>
      <c r="I275" s="264">
        <v>7322</v>
      </c>
      <c r="J275" s="264">
        <v>186</v>
      </c>
      <c r="K275" s="264">
        <v>4621</v>
      </c>
      <c r="L275" s="264">
        <v>4521</v>
      </c>
      <c r="M275" s="264">
        <v>100</v>
      </c>
      <c r="N275" s="294">
        <v>0.93</v>
      </c>
      <c r="O275" s="266">
        <v>233941</v>
      </c>
      <c r="P275" s="266">
        <v>230133</v>
      </c>
      <c r="Q275" s="266">
        <v>3808</v>
      </c>
      <c r="R275" s="267">
        <v>0.983722391543167</v>
      </c>
      <c r="S275" s="267">
        <v>0.974295547429555</v>
      </c>
      <c r="T275" s="267">
        <v>0.97522642514651</v>
      </c>
      <c r="U275" s="267">
        <v>0.978359662410734</v>
      </c>
      <c r="V275" s="295">
        <v>-0.000930877716955658</v>
      </c>
      <c r="W275" s="271">
        <v>52707</v>
      </c>
      <c r="X275" s="271">
        <v>51676</v>
      </c>
      <c r="Y275" s="271">
        <v>52493</v>
      </c>
      <c r="Z275" s="271">
        <v>51708</v>
      </c>
      <c r="AA275" s="268">
        <v>0.980439030868765</v>
      </c>
      <c r="AB275" s="268">
        <v>0.98504562513097</v>
      </c>
      <c r="AC275" s="295">
        <v>-0.00460659426220478</v>
      </c>
    </row>
    <row r="276" spans="1:29">
      <c r="A276" s="297" t="s">
        <v>496</v>
      </c>
      <c r="B276" s="298" t="s">
        <v>3318</v>
      </c>
      <c r="C276" s="293" t="s">
        <v>503</v>
      </c>
      <c r="D276" s="298" t="s">
        <v>504</v>
      </c>
      <c r="E276" s="263">
        <v>13548</v>
      </c>
      <c r="F276" s="266">
        <v>13188</v>
      </c>
      <c r="G276" s="266">
        <v>360</v>
      </c>
      <c r="H276" s="264">
        <v>12542</v>
      </c>
      <c r="I276" s="264">
        <v>12241</v>
      </c>
      <c r="J276" s="264">
        <v>301</v>
      </c>
      <c r="K276" s="264">
        <v>6201</v>
      </c>
      <c r="L276" s="264">
        <v>6059</v>
      </c>
      <c r="M276" s="264">
        <v>142</v>
      </c>
      <c r="N276" s="294">
        <v>0.93</v>
      </c>
      <c r="O276" s="266">
        <v>333098</v>
      </c>
      <c r="P276" s="266">
        <v>327469</v>
      </c>
      <c r="Q276" s="266">
        <v>5629</v>
      </c>
      <c r="R276" s="267">
        <v>0.983101069354965</v>
      </c>
      <c r="S276" s="267">
        <v>0.973427812223206</v>
      </c>
      <c r="T276" s="267">
        <v>0.976000637856801</v>
      </c>
      <c r="U276" s="267">
        <v>0.977100467666505</v>
      </c>
      <c r="V276" s="295">
        <v>-0.00257282563359473</v>
      </c>
      <c r="W276" s="271">
        <v>76156</v>
      </c>
      <c r="X276" s="271">
        <v>74470</v>
      </c>
      <c r="Y276" s="271">
        <v>72782</v>
      </c>
      <c r="Z276" s="271">
        <v>71567</v>
      </c>
      <c r="AA276" s="268">
        <v>0.977861232207574</v>
      </c>
      <c r="AB276" s="268">
        <v>0.98330631200022</v>
      </c>
      <c r="AC276" s="295">
        <v>-0.00544507979264586</v>
      </c>
    </row>
    <row r="277" spans="1:29">
      <c r="A277" s="297" t="s">
        <v>496</v>
      </c>
      <c r="B277" s="298" t="s">
        <v>3318</v>
      </c>
      <c r="C277" s="293" t="s">
        <v>505</v>
      </c>
      <c r="D277" s="298" t="s">
        <v>506</v>
      </c>
      <c r="E277" s="263">
        <v>11754</v>
      </c>
      <c r="F277" s="266">
        <v>11532</v>
      </c>
      <c r="G277" s="266">
        <v>222</v>
      </c>
      <c r="H277" s="264">
        <v>9848</v>
      </c>
      <c r="I277" s="264">
        <v>9457</v>
      </c>
      <c r="J277" s="264">
        <v>391</v>
      </c>
      <c r="K277" s="264">
        <v>6317</v>
      </c>
      <c r="L277" s="264">
        <v>6200</v>
      </c>
      <c r="M277" s="264">
        <v>117</v>
      </c>
      <c r="N277" s="294">
        <v>0.93</v>
      </c>
      <c r="O277" s="266">
        <v>298063</v>
      </c>
      <c r="P277" s="266">
        <v>293582</v>
      </c>
      <c r="Q277" s="266">
        <v>4481</v>
      </c>
      <c r="R277" s="267">
        <v>0.984966265521048</v>
      </c>
      <c r="S277" s="267">
        <v>0.98111281265952</v>
      </c>
      <c r="T277" s="267">
        <v>0.960296506904955</v>
      </c>
      <c r="U277" s="267">
        <v>0.981478549944594</v>
      </c>
      <c r="V277" s="295">
        <v>0.0208163057545649</v>
      </c>
      <c r="W277" s="271">
        <v>67398</v>
      </c>
      <c r="X277" s="271">
        <v>66036</v>
      </c>
      <c r="Y277" s="271">
        <v>67175</v>
      </c>
      <c r="Z277" s="271">
        <v>66337</v>
      </c>
      <c r="AA277" s="268">
        <v>0.979791685213211</v>
      </c>
      <c r="AB277" s="268">
        <v>0.987525120952735</v>
      </c>
      <c r="AC277" s="295">
        <v>-0.00773343573952434</v>
      </c>
    </row>
    <row r="278" spans="1:29">
      <c r="A278" s="297" t="s">
        <v>496</v>
      </c>
      <c r="B278" s="298" t="s">
        <v>3318</v>
      </c>
      <c r="C278" s="293" t="s">
        <v>507</v>
      </c>
      <c r="D278" s="298" t="s">
        <v>508</v>
      </c>
      <c r="E278" s="263">
        <v>11945</v>
      </c>
      <c r="F278" s="266">
        <v>11499</v>
      </c>
      <c r="G278" s="266">
        <v>446</v>
      </c>
      <c r="H278" s="264">
        <v>11464</v>
      </c>
      <c r="I278" s="264">
        <v>11033</v>
      </c>
      <c r="J278" s="264">
        <v>431</v>
      </c>
      <c r="K278" s="264">
        <v>5936</v>
      </c>
      <c r="L278" s="264">
        <v>5732</v>
      </c>
      <c r="M278" s="264">
        <v>204</v>
      </c>
      <c r="N278" s="294">
        <v>0.93</v>
      </c>
      <c r="O278" s="266">
        <v>294906</v>
      </c>
      <c r="P278" s="266">
        <v>285816</v>
      </c>
      <c r="Q278" s="266">
        <v>9090</v>
      </c>
      <c r="R278" s="267">
        <v>0.969176618990458</v>
      </c>
      <c r="S278" s="267">
        <v>0.962662201758058</v>
      </c>
      <c r="T278" s="267">
        <v>0.962404047452896</v>
      </c>
      <c r="U278" s="267">
        <v>0.965633423180593</v>
      </c>
      <c r="V278" s="295">
        <v>0.00025815430516174</v>
      </c>
      <c r="W278" s="271">
        <v>69268</v>
      </c>
      <c r="X278" s="271">
        <v>66896</v>
      </c>
      <c r="Y278" s="271">
        <v>65513</v>
      </c>
      <c r="Z278" s="271">
        <v>63591</v>
      </c>
      <c r="AA278" s="268">
        <v>0.965756193336028</v>
      </c>
      <c r="AB278" s="268">
        <v>0.970662311296995</v>
      </c>
      <c r="AC278" s="295">
        <v>-0.00490611796096641</v>
      </c>
    </row>
    <row r="279" spans="1:29">
      <c r="A279" s="297" t="s">
        <v>496</v>
      </c>
      <c r="B279" s="298" t="s">
        <v>3318</v>
      </c>
      <c r="C279" s="293" t="s">
        <v>509</v>
      </c>
      <c r="D279" s="298" t="s">
        <v>510</v>
      </c>
      <c r="E279" s="263">
        <v>14495</v>
      </c>
      <c r="F279" s="266">
        <v>14203</v>
      </c>
      <c r="G279" s="266">
        <v>292</v>
      </c>
      <c r="H279" s="264">
        <v>12112</v>
      </c>
      <c r="I279" s="264">
        <v>11831</v>
      </c>
      <c r="J279" s="264">
        <v>281</v>
      </c>
      <c r="K279" s="264">
        <v>7367</v>
      </c>
      <c r="L279" s="264">
        <v>7235</v>
      </c>
      <c r="M279" s="264">
        <v>132</v>
      </c>
      <c r="N279" s="294">
        <v>0.93</v>
      </c>
      <c r="O279" s="266">
        <v>361201</v>
      </c>
      <c r="P279" s="266">
        <v>355182</v>
      </c>
      <c r="Q279" s="266">
        <v>6019</v>
      </c>
      <c r="R279" s="267">
        <v>0.983336148017309</v>
      </c>
      <c r="S279" s="267">
        <v>0.979855122456019</v>
      </c>
      <c r="T279" s="267">
        <v>0.976799867899604</v>
      </c>
      <c r="U279" s="267">
        <v>0.982082258721325</v>
      </c>
      <c r="V279" s="295">
        <v>0.00305525455641564</v>
      </c>
      <c r="W279" s="271">
        <v>82083</v>
      </c>
      <c r="X279" s="271">
        <v>80578</v>
      </c>
      <c r="Y279" s="271">
        <v>84392</v>
      </c>
      <c r="Z279" s="271">
        <v>83101</v>
      </c>
      <c r="AA279" s="268">
        <v>0.981664900162031</v>
      </c>
      <c r="AB279" s="268">
        <v>0.984702341454166</v>
      </c>
      <c r="AC279" s="295">
        <v>-0.00303744129213512</v>
      </c>
    </row>
    <row r="280" spans="1:29">
      <c r="A280" s="297" t="s">
        <v>496</v>
      </c>
      <c r="B280" s="298" t="s">
        <v>3318</v>
      </c>
      <c r="C280" s="293" t="s">
        <v>511</v>
      </c>
      <c r="D280" s="298" t="s">
        <v>512</v>
      </c>
      <c r="E280" s="263">
        <v>10513</v>
      </c>
      <c r="F280" s="266">
        <v>10286</v>
      </c>
      <c r="G280" s="266">
        <v>227</v>
      </c>
      <c r="H280" s="264">
        <v>10234</v>
      </c>
      <c r="I280" s="264">
        <v>10013</v>
      </c>
      <c r="J280" s="264">
        <v>221</v>
      </c>
      <c r="K280" s="264">
        <v>4848</v>
      </c>
      <c r="L280" s="264">
        <v>4768</v>
      </c>
      <c r="M280" s="264">
        <v>80</v>
      </c>
      <c r="N280" s="294">
        <v>0.93</v>
      </c>
      <c r="O280" s="266">
        <v>257190</v>
      </c>
      <c r="P280" s="266">
        <v>252877</v>
      </c>
      <c r="Q280" s="266">
        <v>4313</v>
      </c>
      <c r="R280" s="267">
        <v>0.983230296667833</v>
      </c>
      <c r="S280" s="267">
        <v>0.978407685722439</v>
      </c>
      <c r="T280" s="267">
        <v>0.978405315614618</v>
      </c>
      <c r="U280" s="267">
        <v>0.983498349834984</v>
      </c>
      <c r="V280" s="295">
        <v>2.37010782089264e-6</v>
      </c>
      <c r="W280" s="271">
        <v>59427</v>
      </c>
      <c r="X280" s="271">
        <v>58341</v>
      </c>
      <c r="Y280" s="271">
        <v>55962</v>
      </c>
      <c r="Z280" s="271">
        <v>55047</v>
      </c>
      <c r="AA280" s="268">
        <v>0.981725478317936</v>
      </c>
      <c r="AB280" s="268">
        <v>0.983649619384582</v>
      </c>
      <c r="AC280" s="295">
        <v>-0.00192414106664607</v>
      </c>
    </row>
    <row r="281" spans="1:29">
      <c r="A281" s="297" t="s">
        <v>496</v>
      </c>
      <c r="B281" s="298" t="s">
        <v>3318</v>
      </c>
      <c r="C281" s="293" t="s">
        <v>513</v>
      </c>
      <c r="D281" s="298" t="s">
        <v>514</v>
      </c>
      <c r="E281" s="263">
        <v>0</v>
      </c>
      <c r="F281" s="266">
        <v>0</v>
      </c>
      <c r="G281" s="266">
        <v>0</v>
      </c>
      <c r="H281" s="264">
        <v>0</v>
      </c>
      <c r="I281" s="264">
        <v>0</v>
      </c>
      <c r="J281" s="264">
        <v>0</v>
      </c>
      <c r="K281" s="264">
        <v>0</v>
      </c>
      <c r="L281" s="264">
        <v>0</v>
      </c>
      <c r="M281" s="264">
        <v>0</v>
      </c>
      <c r="N281" s="294">
        <v>0.93</v>
      </c>
      <c r="O281" s="266">
        <v>0</v>
      </c>
      <c r="P281" s="266">
        <v>0</v>
      </c>
      <c r="Q281" s="266">
        <v>0</v>
      </c>
      <c r="R281" s="267">
        <v>0</v>
      </c>
      <c r="S281" s="267">
        <v>0</v>
      </c>
      <c r="T281" s="267">
        <v>0</v>
      </c>
      <c r="U281" s="267">
        <v>0</v>
      </c>
      <c r="V281" s="295">
        <v>0</v>
      </c>
      <c r="W281" s="271">
        <v>0</v>
      </c>
      <c r="X281" s="271">
        <v>0</v>
      </c>
      <c r="Y281" s="271">
        <v>0</v>
      </c>
      <c r="Z281" s="271">
        <v>0</v>
      </c>
      <c r="AA281" s="268">
        <v>0</v>
      </c>
      <c r="AB281" s="268">
        <v>0</v>
      </c>
      <c r="AC281" s="295">
        <v>0</v>
      </c>
    </row>
    <row r="282" spans="1:29">
      <c r="A282" s="297" t="s">
        <v>496</v>
      </c>
      <c r="B282" s="298" t="s">
        <v>3318</v>
      </c>
      <c r="C282" s="293" t="s">
        <v>515</v>
      </c>
      <c r="D282" s="298" t="s">
        <v>516</v>
      </c>
      <c r="E282" s="263">
        <v>2603</v>
      </c>
      <c r="F282" s="266">
        <v>2457</v>
      </c>
      <c r="G282" s="266">
        <v>146</v>
      </c>
      <c r="H282" s="264">
        <v>2581</v>
      </c>
      <c r="I282" s="264">
        <v>2508</v>
      </c>
      <c r="J282" s="264">
        <v>73</v>
      </c>
      <c r="K282" s="264">
        <v>1315</v>
      </c>
      <c r="L282" s="264">
        <v>1284</v>
      </c>
      <c r="M282" s="264">
        <v>31</v>
      </c>
      <c r="N282" s="294">
        <v>0.93</v>
      </c>
      <c r="O282" s="266">
        <v>59179</v>
      </c>
      <c r="P282" s="266">
        <v>57327</v>
      </c>
      <c r="Q282" s="266">
        <v>1852</v>
      </c>
      <c r="R282" s="267">
        <v>0.968705114990115</v>
      </c>
      <c r="S282" s="267">
        <v>0.943910872070688</v>
      </c>
      <c r="T282" s="267">
        <v>0.971716388996513</v>
      </c>
      <c r="U282" s="267">
        <v>0.976425855513308</v>
      </c>
      <c r="V282" s="295">
        <v>-0.0278055169258253</v>
      </c>
      <c r="W282" s="271">
        <v>14909</v>
      </c>
      <c r="X282" s="271">
        <v>14400</v>
      </c>
      <c r="Y282" s="271">
        <v>13861</v>
      </c>
      <c r="Z282" s="271">
        <v>13492</v>
      </c>
      <c r="AA282" s="268">
        <v>0.965859547924073</v>
      </c>
      <c r="AB282" s="268">
        <v>0.973378544116586</v>
      </c>
      <c r="AC282" s="295">
        <v>-0.00751899619251339</v>
      </c>
    </row>
    <row r="283" spans="1:29">
      <c r="A283" s="297" t="s">
        <v>496</v>
      </c>
      <c r="B283" s="298" t="s">
        <v>3318</v>
      </c>
      <c r="C283" s="293" t="s">
        <v>517</v>
      </c>
      <c r="D283" s="298" t="s">
        <v>518</v>
      </c>
      <c r="E283" s="263">
        <v>2</v>
      </c>
      <c r="F283" s="266">
        <v>0</v>
      </c>
      <c r="G283" s="266">
        <v>2</v>
      </c>
      <c r="H283" s="264">
        <v>3</v>
      </c>
      <c r="I283" s="264">
        <v>0</v>
      </c>
      <c r="J283" s="264">
        <v>3</v>
      </c>
      <c r="K283" s="264">
        <v>2</v>
      </c>
      <c r="L283" s="264">
        <v>0</v>
      </c>
      <c r="M283" s="264">
        <v>2</v>
      </c>
      <c r="N283" s="294">
        <v>0.93</v>
      </c>
      <c r="O283" s="266">
        <v>37</v>
      </c>
      <c r="P283" s="266">
        <v>24</v>
      </c>
      <c r="Q283" s="266">
        <v>13</v>
      </c>
      <c r="R283" s="267">
        <v>0.648648648648649</v>
      </c>
      <c r="S283" s="267">
        <v>0</v>
      </c>
      <c r="T283" s="267">
        <v>0</v>
      </c>
      <c r="U283" s="267">
        <v>0</v>
      </c>
      <c r="V283" s="295">
        <v>0</v>
      </c>
      <c r="W283" s="271">
        <v>10</v>
      </c>
      <c r="X283" s="271">
        <v>0</v>
      </c>
      <c r="Y283" s="271">
        <v>0</v>
      </c>
      <c r="Z283" s="271">
        <v>0</v>
      </c>
      <c r="AA283" s="268">
        <v>0</v>
      </c>
      <c r="AB283" s="268">
        <v>0</v>
      </c>
      <c r="AC283" s="295">
        <v>0</v>
      </c>
    </row>
    <row r="284" spans="1:29">
      <c r="A284" s="297" t="s">
        <v>496</v>
      </c>
      <c r="B284" s="298" t="s">
        <v>3318</v>
      </c>
      <c r="C284" s="293" t="s">
        <v>519</v>
      </c>
      <c r="D284" s="298" t="s">
        <v>520</v>
      </c>
      <c r="E284" s="263">
        <v>1</v>
      </c>
      <c r="F284" s="266">
        <v>0</v>
      </c>
      <c r="G284" s="266">
        <v>1</v>
      </c>
      <c r="H284" s="264">
        <v>0</v>
      </c>
      <c r="I284" s="264">
        <v>0</v>
      </c>
      <c r="J284" s="264">
        <v>0</v>
      </c>
      <c r="K284" s="264">
        <v>0</v>
      </c>
      <c r="L284" s="264">
        <v>0</v>
      </c>
      <c r="M284" s="264">
        <v>0</v>
      </c>
      <c r="N284" s="294">
        <v>0.93</v>
      </c>
      <c r="O284" s="266">
        <v>6</v>
      </c>
      <c r="P284" s="266">
        <v>2</v>
      </c>
      <c r="Q284" s="266">
        <v>4</v>
      </c>
      <c r="R284" s="267">
        <v>0.333333333333333</v>
      </c>
      <c r="S284" s="267">
        <v>0</v>
      </c>
      <c r="T284" s="267">
        <v>0</v>
      </c>
      <c r="U284" s="267">
        <v>0</v>
      </c>
      <c r="V284" s="295">
        <v>0</v>
      </c>
      <c r="W284" s="271">
        <v>2</v>
      </c>
      <c r="X284" s="271">
        <v>0</v>
      </c>
      <c r="Y284" s="271">
        <v>2</v>
      </c>
      <c r="Z284" s="271">
        <v>0</v>
      </c>
      <c r="AA284" s="268">
        <v>0</v>
      </c>
      <c r="AB284" s="268">
        <v>0</v>
      </c>
      <c r="AC284" s="295">
        <v>0</v>
      </c>
    </row>
    <row r="285" spans="1:29">
      <c r="A285" s="297" t="s">
        <v>496</v>
      </c>
      <c r="B285" s="298" t="s">
        <v>3318</v>
      </c>
      <c r="C285" s="293" t="s">
        <v>521</v>
      </c>
      <c r="D285" s="298" t="s">
        <v>522</v>
      </c>
      <c r="E285" s="263">
        <v>20</v>
      </c>
      <c r="F285" s="266">
        <v>12</v>
      </c>
      <c r="G285" s="266">
        <v>8</v>
      </c>
      <c r="H285" s="264">
        <v>9</v>
      </c>
      <c r="I285" s="264">
        <v>9</v>
      </c>
      <c r="J285" s="264">
        <v>0</v>
      </c>
      <c r="K285" s="264">
        <v>8</v>
      </c>
      <c r="L285" s="264">
        <v>8</v>
      </c>
      <c r="M285" s="264">
        <v>0</v>
      </c>
      <c r="N285" s="294">
        <v>0.93</v>
      </c>
      <c r="O285" s="266">
        <v>349</v>
      </c>
      <c r="P285" s="266">
        <v>317</v>
      </c>
      <c r="Q285" s="266">
        <v>32</v>
      </c>
      <c r="R285" s="267">
        <v>0.908309455587393</v>
      </c>
      <c r="S285" s="267">
        <v>0.6</v>
      </c>
      <c r="T285" s="267">
        <v>1</v>
      </c>
      <c r="U285" s="267">
        <v>1</v>
      </c>
      <c r="V285" s="295">
        <v>-0.4</v>
      </c>
      <c r="W285" s="271">
        <v>79</v>
      </c>
      <c r="X285" s="271">
        <v>66</v>
      </c>
      <c r="Y285" s="271">
        <v>83</v>
      </c>
      <c r="Z285" s="271">
        <v>78</v>
      </c>
      <c r="AA285" s="268">
        <v>0.835443037974684</v>
      </c>
      <c r="AB285" s="268">
        <v>0.939759036144578</v>
      </c>
      <c r="AC285" s="295">
        <v>-0.104315998169895</v>
      </c>
    </row>
    <row r="286" spans="1:29">
      <c r="A286" s="297" t="s">
        <v>496</v>
      </c>
      <c r="B286" s="298" t="s">
        <v>3318</v>
      </c>
      <c r="C286" s="293" t="s">
        <v>523</v>
      </c>
      <c r="D286" s="298" t="s">
        <v>524</v>
      </c>
      <c r="E286" s="263">
        <v>0</v>
      </c>
      <c r="F286" s="266">
        <v>0</v>
      </c>
      <c r="G286" s="266">
        <v>0</v>
      </c>
      <c r="H286" s="264">
        <v>0</v>
      </c>
      <c r="I286" s="264">
        <v>0</v>
      </c>
      <c r="J286" s="264">
        <v>0</v>
      </c>
      <c r="K286" s="264">
        <v>2</v>
      </c>
      <c r="L286" s="264">
        <v>2</v>
      </c>
      <c r="M286" s="264">
        <v>0</v>
      </c>
      <c r="N286" s="294">
        <v>0.93</v>
      </c>
      <c r="O286" s="266">
        <v>10</v>
      </c>
      <c r="P286" s="266">
        <v>5</v>
      </c>
      <c r="Q286" s="266">
        <v>5</v>
      </c>
      <c r="R286" s="267">
        <v>0.5</v>
      </c>
      <c r="S286" s="267">
        <v>0</v>
      </c>
      <c r="T286" s="267">
        <v>0</v>
      </c>
      <c r="U286" s="267">
        <v>1</v>
      </c>
      <c r="V286" s="295">
        <v>0</v>
      </c>
      <c r="W286" s="271">
        <v>3</v>
      </c>
      <c r="X286" s="271">
        <v>2</v>
      </c>
      <c r="Y286" s="271">
        <v>1</v>
      </c>
      <c r="Z286" s="271">
        <v>0</v>
      </c>
      <c r="AA286" s="268">
        <v>0.666666666666667</v>
      </c>
      <c r="AB286" s="268">
        <v>0</v>
      </c>
      <c r="AC286" s="295">
        <v>0.666666666666667</v>
      </c>
    </row>
    <row r="287" spans="1:29">
      <c r="A287" s="297" t="s">
        <v>496</v>
      </c>
      <c r="B287" s="298" t="s">
        <v>3319</v>
      </c>
      <c r="C287" s="293" t="s">
        <v>525</v>
      </c>
      <c r="D287" s="298" t="s">
        <v>525</v>
      </c>
      <c r="E287" s="263">
        <v>9730</v>
      </c>
      <c r="F287" s="266">
        <v>9514</v>
      </c>
      <c r="G287" s="266">
        <v>216</v>
      </c>
      <c r="H287" s="264">
        <v>9490</v>
      </c>
      <c r="I287" s="264">
        <v>9392</v>
      </c>
      <c r="J287" s="264">
        <v>98</v>
      </c>
      <c r="K287" s="264">
        <v>4381</v>
      </c>
      <c r="L287" s="264">
        <v>4327</v>
      </c>
      <c r="M287" s="264">
        <v>54</v>
      </c>
      <c r="N287" s="294">
        <v>0.93</v>
      </c>
      <c r="O287" s="266">
        <v>237472</v>
      </c>
      <c r="P287" s="266">
        <v>235501</v>
      </c>
      <c r="Q287" s="266">
        <v>1971</v>
      </c>
      <c r="R287" s="267">
        <v>0.991700074114001</v>
      </c>
      <c r="S287" s="267">
        <v>0.977800616649538</v>
      </c>
      <c r="T287" s="267">
        <v>0.989673340358272</v>
      </c>
      <c r="U287" s="267">
        <v>0.987674047021228</v>
      </c>
      <c r="V287" s="295">
        <v>-0.0118727237087343</v>
      </c>
      <c r="W287" s="271">
        <v>53237</v>
      </c>
      <c r="X287" s="271">
        <v>52637</v>
      </c>
      <c r="Y287" s="271">
        <v>50355</v>
      </c>
      <c r="Z287" s="271">
        <v>49966</v>
      </c>
      <c r="AA287" s="268">
        <v>0.98872964291752</v>
      </c>
      <c r="AB287" s="268">
        <v>0.992274848575117</v>
      </c>
      <c r="AC287" s="295">
        <v>-0.00354520565759697</v>
      </c>
    </row>
    <row r="288" spans="1:29">
      <c r="A288" s="297" t="s">
        <v>496</v>
      </c>
      <c r="B288" s="298" t="s">
        <v>3319</v>
      </c>
      <c r="C288" s="293" t="s">
        <v>526</v>
      </c>
      <c r="D288" s="298" t="s">
        <v>527</v>
      </c>
      <c r="E288" s="263">
        <v>12448</v>
      </c>
      <c r="F288" s="266">
        <v>11832</v>
      </c>
      <c r="G288" s="266">
        <v>616</v>
      </c>
      <c r="H288" s="264">
        <v>12565</v>
      </c>
      <c r="I288" s="264">
        <v>12073</v>
      </c>
      <c r="J288" s="264">
        <v>492</v>
      </c>
      <c r="K288" s="264">
        <v>5961</v>
      </c>
      <c r="L288" s="264">
        <v>5726</v>
      </c>
      <c r="M288" s="264">
        <v>235</v>
      </c>
      <c r="N288" s="294">
        <v>0.93</v>
      </c>
      <c r="O288" s="266">
        <v>302713</v>
      </c>
      <c r="P288" s="266">
        <v>292503</v>
      </c>
      <c r="Q288" s="266">
        <v>10210</v>
      </c>
      <c r="R288" s="267">
        <v>0.966271683079352</v>
      </c>
      <c r="S288" s="267">
        <v>0.950514138817481</v>
      </c>
      <c r="T288" s="267">
        <v>0.960843613211301</v>
      </c>
      <c r="U288" s="267">
        <v>0.960577084381815</v>
      </c>
      <c r="V288" s="295">
        <v>-0.0103294743938205</v>
      </c>
      <c r="W288" s="271">
        <v>70766</v>
      </c>
      <c r="X288" s="271">
        <v>67990</v>
      </c>
      <c r="Y288" s="271">
        <v>66261</v>
      </c>
      <c r="Z288" s="271">
        <v>64069</v>
      </c>
      <c r="AA288" s="268">
        <v>0.960772122205579</v>
      </c>
      <c r="AB288" s="268">
        <v>0.966918700291272</v>
      </c>
      <c r="AC288" s="295">
        <v>-0.00614657808569341</v>
      </c>
    </row>
    <row r="289" spans="1:29">
      <c r="A289" s="297" t="s">
        <v>496</v>
      </c>
      <c r="B289" s="298" t="s">
        <v>3319</v>
      </c>
      <c r="C289" s="293" t="s">
        <v>528</v>
      </c>
      <c r="D289" s="298" t="s">
        <v>529</v>
      </c>
      <c r="E289" s="263">
        <v>10245</v>
      </c>
      <c r="F289" s="266">
        <v>10111</v>
      </c>
      <c r="G289" s="266">
        <v>134</v>
      </c>
      <c r="H289" s="264">
        <v>10439</v>
      </c>
      <c r="I289" s="264">
        <v>10383</v>
      </c>
      <c r="J289" s="264">
        <v>56</v>
      </c>
      <c r="K289" s="264">
        <v>4534</v>
      </c>
      <c r="L289" s="264">
        <v>4504</v>
      </c>
      <c r="M289" s="264">
        <v>30</v>
      </c>
      <c r="N289" s="294">
        <v>0.93</v>
      </c>
      <c r="O289" s="266">
        <v>253456</v>
      </c>
      <c r="P289" s="266">
        <v>250890</v>
      </c>
      <c r="Q289" s="266">
        <v>2566</v>
      </c>
      <c r="R289" s="267">
        <v>0.989875954800833</v>
      </c>
      <c r="S289" s="267">
        <v>0.986920448999512</v>
      </c>
      <c r="T289" s="267">
        <v>0.994635501484817</v>
      </c>
      <c r="U289" s="267">
        <v>0.993383325981473</v>
      </c>
      <c r="V289" s="295">
        <v>-0.00771505248530469</v>
      </c>
      <c r="W289" s="271">
        <v>57763</v>
      </c>
      <c r="X289" s="271">
        <v>57382</v>
      </c>
      <c r="Y289" s="271">
        <v>53060</v>
      </c>
      <c r="Z289" s="271">
        <v>52447</v>
      </c>
      <c r="AA289" s="268">
        <v>0.993404082197947</v>
      </c>
      <c r="AB289" s="268">
        <v>0.988447041085563</v>
      </c>
      <c r="AC289" s="295">
        <v>0.00495704111238326</v>
      </c>
    </row>
    <row r="290" spans="1:29">
      <c r="A290" s="297" t="s">
        <v>496</v>
      </c>
      <c r="B290" s="298" t="s">
        <v>3319</v>
      </c>
      <c r="C290" s="293" t="s">
        <v>530</v>
      </c>
      <c r="D290" s="298" t="s">
        <v>531</v>
      </c>
      <c r="E290" s="263">
        <v>0</v>
      </c>
      <c r="F290" s="266">
        <v>0</v>
      </c>
      <c r="G290" s="266">
        <v>0</v>
      </c>
      <c r="H290" s="264">
        <v>0</v>
      </c>
      <c r="I290" s="264">
        <v>0</v>
      </c>
      <c r="J290" s="264">
        <v>0</v>
      </c>
      <c r="K290" s="264">
        <v>1</v>
      </c>
      <c r="L290" s="264">
        <v>1</v>
      </c>
      <c r="M290" s="264">
        <v>0</v>
      </c>
      <c r="N290" s="294">
        <v>0.93</v>
      </c>
      <c r="O290" s="266">
        <v>9</v>
      </c>
      <c r="P290" s="266">
        <v>9</v>
      </c>
      <c r="Q290" s="266">
        <v>0</v>
      </c>
      <c r="R290" s="267">
        <v>1</v>
      </c>
      <c r="S290" s="267">
        <v>0</v>
      </c>
      <c r="T290" s="267">
        <v>0</v>
      </c>
      <c r="U290" s="267">
        <v>1</v>
      </c>
      <c r="V290" s="295">
        <v>0</v>
      </c>
      <c r="W290" s="271">
        <v>3</v>
      </c>
      <c r="X290" s="271">
        <v>3</v>
      </c>
      <c r="Y290" s="271">
        <v>2</v>
      </c>
      <c r="Z290" s="271">
        <v>2</v>
      </c>
      <c r="AA290" s="268">
        <v>1</v>
      </c>
      <c r="AB290" s="268">
        <v>1</v>
      </c>
      <c r="AC290" s="295">
        <v>0</v>
      </c>
    </row>
    <row r="291" spans="1:29">
      <c r="A291" s="297" t="s">
        <v>496</v>
      </c>
      <c r="B291" s="298" t="s">
        <v>3319</v>
      </c>
      <c r="C291" s="293" t="s">
        <v>532</v>
      </c>
      <c r="D291" s="298" t="s">
        <v>533</v>
      </c>
      <c r="E291" s="263">
        <v>0</v>
      </c>
      <c r="F291" s="266">
        <v>0</v>
      </c>
      <c r="G291" s="266">
        <v>0</v>
      </c>
      <c r="H291" s="264">
        <v>0</v>
      </c>
      <c r="I291" s="264">
        <v>0</v>
      </c>
      <c r="J291" s="264">
        <v>0</v>
      </c>
      <c r="K291" s="264">
        <v>0</v>
      </c>
      <c r="L291" s="264">
        <v>0</v>
      </c>
      <c r="M291" s="264">
        <v>0</v>
      </c>
      <c r="N291" s="294">
        <v>0.93</v>
      </c>
      <c r="O291" s="266">
        <v>0</v>
      </c>
      <c r="P291" s="266">
        <v>0</v>
      </c>
      <c r="Q291" s="266">
        <v>0</v>
      </c>
      <c r="R291" s="267">
        <v>0</v>
      </c>
      <c r="S291" s="267">
        <v>0</v>
      </c>
      <c r="T291" s="267">
        <v>0</v>
      </c>
      <c r="U291" s="267">
        <v>0</v>
      </c>
      <c r="V291" s="295">
        <v>0</v>
      </c>
      <c r="W291" s="271">
        <v>0</v>
      </c>
      <c r="X291" s="271">
        <v>0</v>
      </c>
      <c r="Y291" s="271">
        <v>0</v>
      </c>
      <c r="Z291" s="271">
        <v>0</v>
      </c>
      <c r="AA291" s="268">
        <v>0</v>
      </c>
      <c r="AB291" s="268">
        <v>0</v>
      </c>
      <c r="AC291" s="295">
        <v>0</v>
      </c>
    </row>
    <row r="292" spans="1:29">
      <c r="A292" s="297" t="s">
        <v>496</v>
      </c>
      <c r="B292" s="298" t="s">
        <v>3319</v>
      </c>
      <c r="C292" s="293" t="s">
        <v>534</v>
      </c>
      <c r="D292" s="298" t="s">
        <v>535</v>
      </c>
      <c r="E292" s="263">
        <v>4528</v>
      </c>
      <c r="F292" s="266">
        <v>4315</v>
      </c>
      <c r="G292" s="266">
        <v>213</v>
      </c>
      <c r="H292" s="264">
        <v>4230</v>
      </c>
      <c r="I292" s="264">
        <v>3993</v>
      </c>
      <c r="J292" s="264">
        <v>237</v>
      </c>
      <c r="K292" s="264">
        <v>2321</v>
      </c>
      <c r="L292" s="264">
        <v>2234</v>
      </c>
      <c r="M292" s="264">
        <v>87</v>
      </c>
      <c r="N292" s="294">
        <v>0.93</v>
      </c>
      <c r="O292" s="266">
        <v>103319</v>
      </c>
      <c r="P292" s="266">
        <v>100204</v>
      </c>
      <c r="Q292" s="266">
        <v>3115</v>
      </c>
      <c r="R292" s="267">
        <v>0.969850656703994</v>
      </c>
      <c r="S292" s="267">
        <v>0.952959363957597</v>
      </c>
      <c r="T292" s="267">
        <v>0.943971631205674</v>
      </c>
      <c r="U292" s="267">
        <v>0.962516156828953</v>
      </c>
      <c r="V292" s="295">
        <v>0.00898773275192344</v>
      </c>
      <c r="W292" s="271">
        <v>25576</v>
      </c>
      <c r="X292" s="271">
        <v>24604</v>
      </c>
      <c r="Y292" s="271">
        <v>23266</v>
      </c>
      <c r="Z292" s="271">
        <v>22481</v>
      </c>
      <c r="AA292" s="268">
        <v>0.961995620894589</v>
      </c>
      <c r="AB292" s="268">
        <v>0.966259778217141</v>
      </c>
      <c r="AC292" s="295">
        <v>-0.00426415732255225</v>
      </c>
    </row>
    <row r="293" spans="1:29">
      <c r="A293" s="297" t="s">
        <v>496</v>
      </c>
      <c r="B293" s="298" t="s">
        <v>3319</v>
      </c>
      <c r="C293" s="293" t="s">
        <v>536</v>
      </c>
      <c r="D293" s="298" t="s">
        <v>537</v>
      </c>
      <c r="E293" s="263">
        <v>5048</v>
      </c>
      <c r="F293" s="266">
        <v>4807</v>
      </c>
      <c r="G293" s="266">
        <v>241</v>
      </c>
      <c r="H293" s="264">
        <v>5040</v>
      </c>
      <c r="I293" s="264">
        <v>4849</v>
      </c>
      <c r="J293" s="264">
        <v>191</v>
      </c>
      <c r="K293" s="264">
        <v>2411</v>
      </c>
      <c r="L293" s="264">
        <v>2336</v>
      </c>
      <c r="M293" s="264">
        <v>75</v>
      </c>
      <c r="N293" s="294">
        <v>0.93</v>
      </c>
      <c r="O293" s="266">
        <v>122735</v>
      </c>
      <c r="P293" s="266">
        <v>119139</v>
      </c>
      <c r="Q293" s="266">
        <v>3596</v>
      </c>
      <c r="R293" s="267">
        <v>0.970701104004563</v>
      </c>
      <c r="S293" s="267">
        <v>0.952258320126783</v>
      </c>
      <c r="T293" s="267">
        <v>0.962103174603175</v>
      </c>
      <c r="U293" s="267">
        <v>0.968892575694733</v>
      </c>
      <c r="V293" s="295">
        <v>-0.00984485447639172</v>
      </c>
      <c r="W293" s="271">
        <v>28150</v>
      </c>
      <c r="X293" s="271">
        <v>27223</v>
      </c>
      <c r="Y293" s="271">
        <v>26744</v>
      </c>
      <c r="Z293" s="271">
        <v>26039</v>
      </c>
      <c r="AA293" s="268">
        <v>0.967069271758437</v>
      </c>
      <c r="AB293" s="268">
        <v>0.973638947053545</v>
      </c>
      <c r="AC293" s="295">
        <v>-0.00656967529510777</v>
      </c>
    </row>
    <row r="294" spans="1:29">
      <c r="A294" s="297" t="s">
        <v>496</v>
      </c>
      <c r="B294" s="298" t="s">
        <v>3319</v>
      </c>
      <c r="C294" s="293" t="s">
        <v>538</v>
      </c>
      <c r="D294" s="298" t="s">
        <v>539</v>
      </c>
      <c r="E294" s="263">
        <v>178</v>
      </c>
      <c r="F294" s="266">
        <v>172</v>
      </c>
      <c r="G294" s="266">
        <v>6</v>
      </c>
      <c r="H294" s="264">
        <v>211</v>
      </c>
      <c r="I294" s="264">
        <v>210</v>
      </c>
      <c r="J294" s="264">
        <v>1</v>
      </c>
      <c r="K294" s="264">
        <v>193</v>
      </c>
      <c r="L294" s="264">
        <v>192</v>
      </c>
      <c r="M294" s="264">
        <v>1</v>
      </c>
      <c r="N294" s="294">
        <v>0.93</v>
      </c>
      <c r="O294" s="266">
        <v>3031</v>
      </c>
      <c r="P294" s="266">
        <v>2999</v>
      </c>
      <c r="Q294" s="266">
        <v>32</v>
      </c>
      <c r="R294" s="267">
        <v>0.989442428241504</v>
      </c>
      <c r="S294" s="267">
        <v>0.966292134831461</v>
      </c>
      <c r="T294" s="267">
        <v>0.995260663507109</v>
      </c>
      <c r="U294" s="267">
        <v>0.994818652849741</v>
      </c>
      <c r="V294" s="295">
        <v>-0.0289685286756483</v>
      </c>
      <c r="W294" s="271">
        <v>1389</v>
      </c>
      <c r="X294" s="271">
        <v>1378</v>
      </c>
      <c r="Y294" s="271">
        <v>1170</v>
      </c>
      <c r="Z294" s="271">
        <v>1155</v>
      </c>
      <c r="AA294" s="268">
        <v>0.992080633549316</v>
      </c>
      <c r="AB294" s="268">
        <v>0.987179487179487</v>
      </c>
      <c r="AC294" s="295">
        <v>0.00490114636982886</v>
      </c>
    </row>
    <row r="295" spans="1:29">
      <c r="A295" s="297" t="s">
        <v>496</v>
      </c>
      <c r="B295" s="298" t="s">
        <v>3319</v>
      </c>
      <c r="C295" s="293" t="s">
        <v>540</v>
      </c>
      <c r="D295" s="298" t="s">
        <v>541</v>
      </c>
      <c r="E295" s="263">
        <v>0</v>
      </c>
      <c r="F295" s="266">
        <v>0</v>
      </c>
      <c r="G295" s="266">
        <v>0</v>
      </c>
      <c r="H295" s="264">
        <v>0</v>
      </c>
      <c r="I295" s="264">
        <v>0</v>
      </c>
      <c r="J295" s="264">
        <v>0</v>
      </c>
      <c r="K295" s="264">
        <v>1</v>
      </c>
      <c r="L295" s="264">
        <v>0</v>
      </c>
      <c r="M295" s="264">
        <v>1</v>
      </c>
      <c r="N295" s="294">
        <v>0.93</v>
      </c>
      <c r="O295" s="266">
        <v>2</v>
      </c>
      <c r="P295" s="266">
        <v>1</v>
      </c>
      <c r="Q295" s="266">
        <v>1</v>
      </c>
      <c r="R295" s="267">
        <v>0.5</v>
      </c>
      <c r="S295" s="267">
        <v>0</v>
      </c>
      <c r="T295" s="267">
        <v>0</v>
      </c>
      <c r="U295" s="267">
        <v>0</v>
      </c>
      <c r="V295" s="295">
        <v>0</v>
      </c>
      <c r="W295" s="271">
        <v>1</v>
      </c>
      <c r="X295" s="271">
        <v>0</v>
      </c>
      <c r="Y295" s="271">
        <v>1</v>
      </c>
      <c r="Z295" s="271">
        <v>1</v>
      </c>
      <c r="AA295" s="268">
        <v>0</v>
      </c>
      <c r="AB295" s="268">
        <v>1</v>
      </c>
      <c r="AC295" s="295">
        <v>-1</v>
      </c>
    </row>
    <row r="296" spans="1:29">
      <c r="A296" s="297" t="s">
        <v>496</v>
      </c>
      <c r="B296" s="298" t="s">
        <v>3319</v>
      </c>
      <c r="C296" s="293" t="s">
        <v>542</v>
      </c>
      <c r="D296" s="298" t="s">
        <v>543</v>
      </c>
      <c r="E296" s="263">
        <v>8</v>
      </c>
      <c r="F296" s="266">
        <v>3</v>
      </c>
      <c r="G296" s="266">
        <v>5</v>
      </c>
      <c r="H296" s="264">
        <v>10</v>
      </c>
      <c r="I296" s="264">
        <v>10</v>
      </c>
      <c r="J296" s="264">
        <v>0</v>
      </c>
      <c r="K296" s="264">
        <v>4</v>
      </c>
      <c r="L296" s="264">
        <v>4</v>
      </c>
      <c r="M296" s="264">
        <v>0</v>
      </c>
      <c r="N296" s="294">
        <v>0.93</v>
      </c>
      <c r="O296" s="266">
        <v>137</v>
      </c>
      <c r="P296" s="266">
        <v>108</v>
      </c>
      <c r="Q296" s="266">
        <v>29</v>
      </c>
      <c r="R296" s="267">
        <v>0.788321167883212</v>
      </c>
      <c r="S296" s="267">
        <v>0.375</v>
      </c>
      <c r="T296" s="267">
        <v>1</v>
      </c>
      <c r="U296" s="267">
        <v>1</v>
      </c>
      <c r="V296" s="295">
        <v>-0.625</v>
      </c>
      <c r="W296" s="271">
        <v>33</v>
      </c>
      <c r="X296" s="271">
        <v>27</v>
      </c>
      <c r="Y296" s="271">
        <v>29</v>
      </c>
      <c r="Z296" s="271">
        <v>22</v>
      </c>
      <c r="AA296" s="268">
        <v>0.818181818181818</v>
      </c>
      <c r="AB296" s="268">
        <v>0.758620689655172</v>
      </c>
      <c r="AC296" s="295">
        <v>0.0595611285266459</v>
      </c>
    </row>
    <row r="297" spans="1:29">
      <c r="A297" s="297" t="s">
        <v>496</v>
      </c>
      <c r="B297" s="298" t="s">
        <v>3319</v>
      </c>
      <c r="C297" s="293" t="s">
        <v>544</v>
      </c>
      <c r="D297" s="298" t="s">
        <v>545</v>
      </c>
      <c r="E297" s="263">
        <v>0</v>
      </c>
      <c r="F297" s="266">
        <v>0</v>
      </c>
      <c r="G297" s="266">
        <v>0</v>
      </c>
      <c r="H297" s="264">
        <v>0</v>
      </c>
      <c r="I297" s="264">
        <v>0</v>
      </c>
      <c r="J297" s="264">
        <v>0</v>
      </c>
      <c r="K297" s="264">
        <v>0</v>
      </c>
      <c r="L297" s="264">
        <v>0</v>
      </c>
      <c r="M297" s="264">
        <v>0</v>
      </c>
      <c r="N297" s="294">
        <v>0.93</v>
      </c>
      <c r="O297" s="266">
        <v>1</v>
      </c>
      <c r="P297" s="266">
        <v>1</v>
      </c>
      <c r="Q297" s="266">
        <v>0</v>
      </c>
      <c r="R297" s="267">
        <v>1</v>
      </c>
      <c r="S297" s="267">
        <v>0</v>
      </c>
      <c r="T297" s="267">
        <v>0</v>
      </c>
      <c r="U297" s="267">
        <v>0</v>
      </c>
      <c r="V297" s="295">
        <v>0</v>
      </c>
      <c r="W297" s="271">
        <v>0</v>
      </c>
      <c r="X297" s="271">
        <v>0</v>
      </c>
      <c r="Y297" s="271">
        <v>1</v>
      </c>
      <c r="Z297" s="271">
        <v>1</v>
      </c>
      <c r="AA297" s="268">
        <v>0</v>
      </c>
      <c r="AB297" s="268">
        <v>1</v>
      </c>
      <c r="AC297" s="295">
        <v>-1</v>
      </c>
    </row>
    <row r="298" spans="1:29">
      <c r="A298" s="297" t="s">
        <v>496</v>
      </c>
      <c r="B298" s="298" t="s">
        <v>3319</v>
      </c>
      <c r="C298" s="293" t="s">
        <v>546</v>
      </c>
      <c r="D298" s="298" t="s">
        <v>547</v>
      </c>
      <c r="E298" s="263">
        <v>0</v>
      </c>
      <c r="F298" s="266">
        <v>0</v>
      </c>
      <c r="G298" s="266">
        <v>0</v>
      </c>
      <c r="H298" s="264">
        <v>0</v>
      </c>
      <c r="I298" s="264">
        <v>0</v>
      </c>
      <c r="J298" s="264">
        <v>0</v>
      </c>
      <c r="K298" s="264">
        <v>1</v>
      </c>
      <c r="L298" s="264">
        <v>1</v>
      </c>
      <c r="M298" s="264">
        <v>0</v>
      </c>
      <c r="N298" s="294">
        <v>0.93</v>
      </c>
      <c r="O298" s="266">
        <v>1</v>
      </c>
      <c r="P298" s="266">
        <v>1</v>
      </c>
      <c r="Q298" s="266">
        <v>0</v>
      </c>
      <c r="R298" s="267">
        <v>1</v>
      </c>
      <c r="S298" s="267">
        <v>0</v>
      </c>
      <c r="T298" s="267">
        <v>0</v>
      </c>
      <c r="U298" s="267">
        <v>1</v>
      </c>
      <c r="V298" s="295">
        <v>0</v>
      </c>
      <c r="W298" s="271">
        <v>1</v>
      </c>
      <c r="X298" s="271">
        <v>1</v>
      </c>
      <c r="Y298" s="271">
        <v>0</v>
      </c>
      <c r="Z298" s="271">
        <v>0</v>
      </c>
      <c r="AA298" s="268">
        <v>1</v>
      </c>
      <c r="AB298" s="268">
        <v>0</v>
      </c>
      <c r="AC298" s="295">
        <v>1</v>
      </c>
    </row>
    <row r="299" spans="1:29">
      <c r="A299" s="297" t="s">
        <v>496</v>
      </c>
      <c r="B299" s="298" t="s">
        <v>3319</v>
      </c>
      <c r="C299" s="293" t="s">
        <v>548</v>
      </c>
      <c r="D299" s="298" t="s">
        <v>549</v>
      </c>
      <c r="E299" s="263">
        <v>5</v>
      </c>
      <c r="F299" s="266">
        <v>3</v>
      </c>
      <c r="G299" s="266">
        <v>2</v>
      </c>
      <c r="H299" s="264">
        <v>0</v>
      </c>
      <c r="I299" s="264">
        <v>0</v>
      </c>
      <c r="J299" s="264">
        <v>0</v>
      </c>
      <c r="K299" s="264">
        <v>1</v>
      </c>
      <c r="L299" s="264">
        <v>1</v>
      </c>
      <c r="M299" s="264">
        <v>0</v>
      </c>
      <c r="N299" s="294">
        <v>0.93</v>
      </c>
      <c r="O299" s="266">
        <v>53</v>
      </c>
      <c r="P299" s="266">
        <v>47</v>
      </c>
      <c r="Q299" s="266">
        <v>6</v>
      </c>
      <c r="R299" s="267">
        <v>0.886792452830189</v>
      </c>
      <c r="S299" s="267">
        <v>0.6</v>
      </c>
      <c r="T299" s="267">
        <v>0</v>
      </c>
      <c r="U299" s="267">
        <v>1</v>
      </c>
      <c r="V299" s="295">
        <v>0.6</v>
      </c>
      <c r="W299" s="271">
        <v>7</v>
      </c>
      <c r="X299" s="271">
        <v>5</v>
      </c>
      <c r="Y299" s="271">
        <v>7</v>
      </c>
      <c r="Z299" s="271">
        <v>6</v>
      </c>
      <c r="AA299" s="268">
        <v>0.714285714285714</v>
      </c>
      <c r="AB299" s="268">
        <v>0.857142857142857</v>
      </c>
      <c r="AC299" s="295">
        <v>-0.142857142857143</v>
      </c>
    </row>
    <row r="300" spans="1:29">
      <c r="A300" s="297" t="s">
        <v>496</v>
      </c>
      <c r="B300" s="298" t="s">
        <v>3319</v>
      </c>
      <c r="C300" s="293" t="s">
        <v>550</v>
      </c>
      <c r="D300" s="298" t="s">
        <v>551</v>
      </c>
      <c r="E300" s="263">
        <v>11</v>
      </c>
      <c r="F300" s="266">
        <v>3</v>
      </c>
      <c r="G300" s="266">
        <v>8</v>
      </c>
      <c r="H300" s="264">
        <v>1</v>
      </c>
      <c r="I300" s="264">
        <v>1</v>
      </c>
      <c r="J300" s="264">
        <v>0</v>
      </c>
      <c r="K300" s="264">
        <v>6</v>
      </c>
      <c r="L300" s="264">
        <v>6</v>
      </c>
      <c r="M300" s="264">
        <v>0</v>
      </c>
      <c r="N300" s="294">
        <v>0.93</v>
      </c>
      <c r="O300" s="266">
        <v>109</v>
      </c>
      <c r="P300" s="266">
        <v>78</v>
      </c>
      <c r="Q300" s="266">
        <v>31</v>
      </c>
      <c r="R300" s="267">
        <v>0.715596330275229</v>
      </c>
      <c r="S300" s="267">
        <v>0.272727272727273</v>
      </c>
      <c r="T300" s="267">
        <v>1</v>
      </c>
      <c r="U300" s="267">
        <v>1</v>
      </c>
      <c r="V300" s="295">
        <v>-0.727272727272727</v>
      </c>
      <c r="W300" s="271">
        <v>37</v>
      </c>
      <c r="X300" s="271">
        <v>25</v>
      </c>
      <c r="Y300" s="271">
        <v>23</v>
      </c>
      <c r="Z300" s="271">
        <v>16</v>
      </c>
      <c r="AA300" s="268">
        <v>0.675675675675676</v>
      </c>
      <c r="AB300" s="268">
        <v>0.695652173913043</v>
      </c>
      <c r="AC300" s="295">
        <v>-0.0199764982373678</v>
      </c>
    </row>
    <row r="301" spans="1:29">
      <c r="A301" s="297" t="s">
        <v>496</v>
      </c>
      <c r="B301" s="298" t="s">
        <v>3319</v>
      </c>
      <c r="C301" s="293" t="s">
        <v>552</v>
      </c>
      <c r="D301" s="298" t="s">
        <v>553</v>
      </c>
      <c r="E301" s="263">
        <v>0</v>
      </c>
      <c r="F301" s="266">
        <v>0</v>
      </c>
      <c r="G301" s="266">
        <v>0</v>
      </c>
      <c r="H301" s="264">
        <v>0</v>
      </c>
      <c r="I301" s="264">
        <v>0</v>
      </c>
      <c r="J301" s="264">
        <v>0</v>
      </c>
      <c r="K301" s="264">
        <v>0</v>
      </c>
      <c r="L301" s="264">
        <v>0</v>
      </c>
      <c r="M301" s="264">
        <v>0</v>
      </c>
      <c r="N301" s="294">
        <v>0.93</v>
      </c>
      <c r="O301" s="266">
        <v>0</v>
      </c>
      <c r="P301" s="266">
        <v>0</v>
      </c>
      <c r="Q301" s="266">
        <v>0</v>
      </c>
      <c r="R301" s="267">
        <v>0</v>
      </c>
      <c r="S301" s="267">
        <v>0</v>
      </c>
      <c r="T301" s="267">
        <v>0</v>
      </c>
      <c r="U301" s="267">
        <v>0</v>
      </c>
      <c r="V301" s="295">
        <v>0</v>
      </c>
      <c r="W301" s="271">
        <v>0</v>
      </c>
      <c r="X301" s="271">
        <v>0</v>
      </c>
      <c r="Y301" s="271">
        <v>0</v>
      </c>
      <c r="Z301" s="271">
        <v>0</v>
      </c>
      <c r="AA301" s="268">
        <v>0</v>
      </c>
      <c r="AB301" s="268">
        <v>0</v>
      </c>
      <c r="AC301" s="295">
        <v>0</v>
      </c>
    </row>
    <row r="302" spans="1:29">
      <c r="A302" s="297" t="s">
        <v>496</v>
      </c>
      <c r="B302" s="298" t="s">
        <v>3319</v>
      </c>
      <c r="C302" s="293" t="s">
        <v>554</v>
      </c>
      <c r="D302" s="298" t="s">
        <v>555</v>
      </c>
      <c r="E302" s="263">
        <v>10969</v>
      </c>
      <c r="F302" s="266">
        <v>10687</v>
      </c>
      <c r="G302" s="266">
        <v>282</v>
      </c>
      <c r="H302" s="264">
        <v>10668</v>
      </c>
      <c r="I302" s="264">
        <v>10464</v>
      </c>
      <c r="J302" s="264">
        <v>204</v>
      </c>
      <c r="K302" s="264">
        <v>5480</v>
      </c>
      <c r="L302" s="264">
        <v>5372</v>
      </c>
      <c r="M302" s="264">
        <v>108</v>
      </c>
      <c r="N302" s="294">
        <v>0.93</v>
      </c>
      <c r="O302" s="266">
        <v>269233</v>
      </c>
      <c r="P302" s="266">
        <v>264491</v>
      </c>
      <c r="Q302" s="266">
        <v>4742</v>
      </c>
      <c r="R302" s="267">
        <v>0.982387003079117</v>
      </c>
      <c r="S302" s="267">
        <v>0.974291184246513</v>
      </c>
      <c r="T302" s="267">
        <v>0.980877390326209</v>
      </c>
      <c r="U302" s="267">
        <v>0.98029197080292</v>
      </c>
      <c r="V302" s="295">
        <v>-0.00658620607969629</v>
      </c>
      <c r="W302" s="271">
        <v>62371</v>
      </c>
      <c r="X302" s="271">
        <v>61138</v>
      </c>
      <c r="Y302" s="271">
        <v>59227</v>
      </c>
      <c r="Z302" s="271">
        <v>58197</v>
      </c>
      <c r="AA302" s="268">
        <v>0.980231197191002</v>
      </c>
      <c r="AB302" s="268">
        <v>0.982609282928394</v>
      </c>
      <c r="AC302" s="295">
        <v>-0.00237808573739184</v>
      </c>
    </row>
    <row r="303" spans="1:29">
      <c r="A303" s="297" t="s">
        <v>496</v>
      </c>
      <c r="B303" s="298" t="s">
        <v>3319</v>
      </c>
      <c r="C303" s="293" t="s">
        <v>556</v>
      </c>
      <c r="D303" s="298" t="s">
        <v>557</v>
      </c>
      <c r="E303" s="263">
        <v>11174</v>
      </c>
      <c r="F303" s="266">
        <v>10834</v>
      </c>
      <c r="G303" s="266">
        <v>340</v>
      </c>
      <c r="H303" s="264">
        <v>10679</v>
      </c>
      <c r="I303" s="264">
        <v>10429</v>
      </c>
      <c r="J303" s="264">
        <v>250</v>
      </c>
      <c r="K303" s="264">
        <v>5021</v>
      </c>
      <c r="L303" s="264">
        <v>4885</v>
      </c>
      <c r="M303" s="264">
        <v>136</v>
      </c>
      <c r="N303" s="294">
        <v>0.93</v>
      </c>
      <c r="O303" s="266">
        <v>270230</v>
      </c>
      <c r="P303" s="266">
        <v>264544</v>
      </c>
      <c r="Q303" s="266">
        <v>5686</v>
      </c>
      <c r="R303" s="267">
        <v>0.978958664841061</v>
      </c>
      <c r="S303" s="267">
        <v>0.96957222122785</v>
      </c>
      <c r="T303" s="267">
        <v>0.97658956831164</v>
      </c>
      <c r="U303" s="267">
        <v>0.972913762198765</v>
      </c>
      <c r="V303" s="295">
        <v>-0.00701734708378932</v>
      </c>
      <c r="W303" s="271">
        <v>61104</v>
      </c>
      <c r="X303" s="271">
        <v>59592</v>
      </c>
      <c r="Y303" s="271">
        <v>57955</v>
      </c>
      <c r="Z303" s="271">
        <v>56778</v>
      </c>
      <c r="AA303" s="268">
        <v>0.975255302435192</v>
      </c>
      <c r="AB303" s="268">
        <v>0.979691139677336</v>
      </c>
      <c r="AC303" s="295">
        <v>-0.00443583724214347</v>
      </c>
    </row>
    <row r="304" spans="1:29">
      <c r="A304" s="297" t="s">
        <v>496</v>
      </c>
      <c r="B304" s="298" t="s">
        <v>3319</v>
      </c>
      <c r="C304" s="293" t="s">
        <v>558</v>
      </c>
      <c r="D304" s="298" t="s">
        <v>559</v>
      </c>
      <c r="E304" s="263">
        <v>3</v>
      </c>
      <c r="F304" s="266">
        <v>3</v>
      </c>
      <c r="G304" s="266">
        <v>0</v>
      </c>
      <c r="H304" s="264">
        <v>1</v>
      </c>
      <c r="I304" s="264">
        <v>1</v>
      </c>
      <c r="J304" s="264">
        <v>0</v>
      </c>
      <c r="K304" s="264">
        <v>2</v>
      </c>
      <c r="L304" s="264">
        <v>1</v>
      </c>
      <c r="M304" s="264">
        <v>1</v>
      </c>
      <c r="N304" s="294">
        <v>0.93</v>
      </c>
      <c r="O304" s="266">
        <v>163</v>
      </c>
      <c r="P304" s="266">
        <v>142</v>
      </c>
      <c r="Q304" s="266">
        <v>21</v>
      </c>
      <c r="R304" s="267">
        <v>0.871165644171779</v>
      </c>
      <c r="S304" s="267">
        <v>1</v>
      </c>
      <c r="T304" s="267">
        <v>1</v>
      </c>
      <c r="U304" s="267">
        <v>0.5</v>
      </c>
      <c r="V304" s="295">
        <v>0</v>
      </c>
      <c r="W304" s="271">
        <v>15</v>
      </c>
      <c r="X304" s="271">
        <v>10</v>
      </c>
      <c r="Y304" s="271">
        <v>102</v>
      </c>
      <c r="Z304" s="271">
        <v>96</v>
      </c>
      <c r="AA304" s="268">
        <v>0.666666666666667</v>
      </c>
      <c r="AB304" s="268">
        <v>0.941176470588235</v>
      </c>
      <c r="AC304" s="295">
        <v>-0.274509803921569</v>
      </c>
    </row>
    <row r="305" spans="1:29">
      <c r="A305" s="297" t="s">
        <v>496</v>
      </c>
      <c r="B305" s="298" t="s">
        <v>3320</v>
      </c>
      <c r="C305" s="293" t="s">
        <v>560</v>
      </c>
      <c r="D305" s="298" t="s">
        <v>561</v>
      </c>
      <c r="E305" s="263">
        <v>13258</v>
      </c>
      <c r="F305" s="266">
        <v>12922</v>
      </c>
      <c r="G305" s="266">
        <v>336</v>
      </c>
      <c r="H305" s="264">
        <v>12109</v>
      </c>
      <c r="I305" s="264">
        <v>11795</v>
      </c>
      <c r="J305" s="264">
        <v>314</v>
      </c>
      <c r="K305" s="264">
        <v>5810</v>
      </c>
      <c r="L305" s="264">
        <v>5683</v>
      </c>
      <c r="M305" s="264">
        <v>127</v>
      </c>
      <c r="N305" s="294">
        <v>0.93</v>
      </c>
      <c r="O305" s="266">
        <v>329777</v>
      </c>
      <c r="P305" s="266">
        <v>323248</v>
      </c>
      <c r="Q305" s="266">
        <v>6529</v>
      </c>
      <c r="R305" s="267">
        <v>0.980201772713076</v>
      </c>
      <c r="S305" s="267">
        <v>0.974656810982049</v>
      </c>
      <c r="T305" s="267">
        <v>0.974068874390949</v>
      </c>
      <c r="U305" s="267">
        <v>0.978141135972461</v>
      </c>
      <c r="V305" s="295">
        <v>0.00058793659109968</v>
      </c>
      <c r="W305" s="271">
        <v>72136</v>
      </c>
      <c r="X305" s="271">
        <v>70494</v>
      </c>
      <c r="Y305" s="271">
        <v>71217</v>
      </c>
      <c r="Z305" s="271">
        <v>69800</v>
      </c>
      <c r="AA305" s="268">
        <v>0.977237440390374</v>
      </c>
      <c r="AB305" s="268">
        <v>0.980103065279357</v>
      </c>
      <c r="AC305" s="295">
        <v>-0.00286562488898368</v>
      </c>
    </row>
    <row r="306" spans="1:29">
      <c r="A306" s="297" t="s">
        <v>496</v>
      </c>
      <c r="B306" s="298" t="s">
        <v>3320</v>
      </c>
      <c r="C306" s="293" t="s">
        <v>562</v>
      </c>
      <c r="D306" s="298" t="s">
        <v>563</v>
      </c>
      <c r="E306" s="263">
        <v>16650</v>
      </c>
      <c r="F306" s="266">
        <v>16469</v>
      </c>
      <c r="G306" s="266">
        <v>181</v>
      </c>
      <c r="H306" s="264">
        <v>15805</v>
      </c>
      <c r="I306" s="264">
        <v>15683</v>
      </c>
      <c r="J306" s="264">
        <v>122</v>
      </c>
      <c r="K306" s="264">
        <v>7547</v>
      </c>
      <c r="L306" s="264">
        <v>7504</v>
      </c>
      <c r="M306" s="264">
        <v>43</v>
      </c>
      <c r="N306" s="294">
        <v>0.93</v>
      </c>
      <c r="O306" s="266">
        <v>410486</v>
      </c>
      <c r="P306" s="266">
        <v>408187</v>
      </c>
      <c r="Q306" s="266">
        <v>2299</v>
      </c>
      <c r="R306" s="267">
        <v>0.994399321779549</v>
      </c>
      <c r="S306" s="267">
        <v>0.989129129129129</v>
      </c>
      <c r="T306" s="267">
        <v>0.992280923758304</v>
      </c>
      <c r="U306" s="267">
        <v>0.994302371803366</v>
      </c>
      <c r="V306" s="295">
        <v>-0.00315179462917525</v>
      </c>
      <c r="W306" s="271">
        <v>91531</v>
      </c>
      <c r="X306" s="271">
        <v>90894</v>
      </c>
      <c r="Y306" s="271">
        <v>87581</v>
      </c>
      <c r="Z306" s="271">
        <v>87121</v>
      </c>
      <c r="AA306" s="268">
        <v>0.993040609192514</v>
      </c>
      <c r="AB306" s="268">
        <v>0.994747719254176</v>
      </c>
      <c r="AC306" s="295">
        <v>-0.00170711006166213</v>
      </c>
    </row>
    <row r="307" spans="1:29">
      <c r="A307" s="297" t="s">
        <v>496</v>
      </c>
      <c r="B307" s="298" t="s">
        <v>3320</v>
      </c>
      <c r="C307" s="293" t="s">
        <v>564</v>
      </c>
      <c r="D307" s="298" t="s">
        <v>565</v>
      </c>
      <c r="E307" s="263">
        <v>17538</v>
      </c>
      <c r="F307" s="266">
        <v>17387</v>
      </c>
      <c r="G307" s="266">
        <v>151</v>
      </c>
      <c r="H307" s="264">
        <v>16899</v>
      </c>
      <c r="I307" s="264">
        <v>16795</v>
      </c>
      <c r="J307" s="264">
        <v>104</v>
      </c>
      <c r="K307" s="264">
        <v>7882</v>
      </c>
      <c r="L307" s="264">
        <v>7850</v>
      </c>
      <c r="M307" s="264">
        <v>32</v>
      </c>
      <c r="N307" s="294">
        <v>0.93</v>
      </c>
      <c r="O307" s="266">
        <v>424801</v>
      </c>
      <c r="P307" s="266">
        <v>422868</v>
      </c>
      <c r="Q307" s="266">
        <v>1933</v>
      </c>
      <c r="R307" s="267">
        <v>0.99544963406395</v>
      </c>
      <c r="S307" s="267">
        <v>0.991390124301517</v>
      </c>
      <c r="T307" s="267">
        <v>0.993845789691698</v>
      </c>
      <c r="U307" s="267">
        <v>0.995940116721644</v>
      </c>
      <c r="V307" s="295">
        <v>-0.00245566539018094</v>
      </c>
      <c r="W307" s="271">
        <v>100659</v>
      </c>
      <c r="X307" s="271">
        <v>100193</v>
      </c>
      <c r="Y307" s="271">
        <v>92843</v>
      </c>
      <c r="Z307" s="271">
        <v>92399</v>
      </c>
      <c r="AA307" s="268">
        <v>0.995370508349974</v>
      </c>
      <c r="AB307" s="268">
        <v>0.995217733162436</v>
      </c>
      <c r="AC307" s="295">
        <v>0.00015277518753809</v>
      </c>
    </row>
    <row r="308" spans="1:29">
      <c r="A308" s="297" t="s">
        <v>496</v>
      </c>
      <c r="B308" s="298" t="s">
        <v>3320</v>
      </c>
      <c r="C308" s="293" t="s">
        <v>566</v>
      </c>
      <c r="D308" s="298" t="s">
        <v>567</v>
      </c>
      <c r="E308" s="263">
        <v>14108</v>
      </c>
      <c r="F308" s="266">
        <v>13988</v>
      </c>
      <c r="G308" s="266">
        <v>120</v>
      </c>
      <c r="H308" s="264">
        <v>13891</v>
      </c>
      <c r="I308" s="264">
        <v>13869</v>
      </c>
      <c r="J308" s="264">
        <v>22</v>
      </c>
      <c r="K308" s="264">
        <v>6747</v>
      </c>
      <c r="L308" s="264">
        <v>6733</v>
      </c>
      <c r="M308" s="264">
        <v>14</v>
      </c>
      <c r="N308" s="294">
        <v>0.93</v>
      </c>
      <c r="O308" s="266">
        <v>353703</v>
      </c>
      <c r="P308" s="266">
        <v>352600</v>
      </c>
      <c r="Q308" s="266">
        <v>1103</v>
      </c>
      <c r="R308" s="267">
        <v>0.996881564476411</v>
      </c>
      <c r="S308" s="267">
        <v>0.991494187694925</v>
      </c>
      <c r="T308" s="267">
        <v>0.998416240731409</v>
      </c>
      <c r="U308" s="267">
        <v>0.997925003705351</v>
      </c>
      <c r="V308" s="295">
        <v>-0.00692205303648397</v>
      </c>
      <c r="W308" s="271">
        <v>79453</v>
      </c>
      <c r="X308" s="271">
        <v>79154</v>
      </c>
      <c r="Y308" s="271">
        <v>77003</v>
      </c>
      <c r="Z308" s="271">
        <v>76767</v>
      </c>
      <c r="AA308" s="268">
        <v>0.996236768907404</v>
      </c>
      <c r="AB308" s="268">
        <v>0.996935184343467</v>
      </c>
      <c r="AC308" s="295">
        <v>-0.000698415436062749</v>
      </c>
    </row>
    <row r="309" spans="1:29">
      <c r="A309" s="297" t="s">
        <v>496</v>
      </c>
      <c r="B309" s="298" t="s">
        <v>3320</v>
      </c>
      <c r="C309" s="293" t="s">
        <v>568</v>
      </c>
      <c r="D309" s="298" t="s">
        <v>569</v>
      </c>
      <c r="E309" s="263">
        <v>10512</v>
      </c>
      <c r="F309" s="266">
        <v>10386</v>
      </c>
      <c r="G309" s="266">
        <v>126</v>
      </c>
      <c r="H309" s="264">
        <v>10215</v>
      </c>
      <c r="I309" s="264">
        <v>10157</v>
      </c>
      <c r="J309" s="264">
        <v>58</v>
      </c>
      <c r="K309" s="264">
        <v>4811</v>
      </c>
      <c r="L309" s="264">
        <v>4780</v>
      </c>
      <c r="M309" s="264">
        <v>31</v>
      </c>
      <c r="N309" s="294">
        <v>0.93</v>
      </c>
      <c r="O309" s="266">
        <v>258423</v>
      </c>
      <c r="P309" s="266">
        <v>256906</v>
      </c>
      <c r="Q309" s="266">
        <v>1517</v>
      </c>
      <c r="R309" s="267">
        <v>0.994129779470094</v>
      </c>
      <c r="S309" s="267">
        <v>0.988013698630137</v>
      </c>
      <c r="T309" s="267">
        <v>0.994322075379344</v>
      </c>
      <c r="U309" s="267">
        <v>0.993556433173976</v>
      </c>
      <c r="V309" s="295">
        <v>-0.00630837674920715</v>
      </c>
      <c r="W309" s="271">
        <v>58452</v>
      </c>
      <c r="X309" s="271">
        <v>58061</v>
      </c>
      <c r="Y309" s="271">
        <v>55853</v>
      </c>
      <c r="Z309" s="271">
        <v>55552</v>
      </c>
      <c r="AA309" s="268">
        <v>0.99331075070143</v>
      </c>
      <c r="AB309" s="268">
        <v>0.994610853490412</v>
      </c>
      <c r="AC309" s="295">
        <v>-0.00130010278898207</v>
      </c>
    </row>
    <row r="310" spans="1:29">
      <c r="A310" s="297" t="s">
        <v>496</v>
      </c>
      <c r="B310" s="298" t="s">
        <v>3320</v>
      </c>
      <c r="C310" s="293" t="s">
        <v>570</v>
      </c>
      <c r="D310" s="298" t="s">
        <v>571</v>
      </c>
      <c r="E310" s="263">
        <v>7169</v>
      </c>
      <c r="F310" s="266">
        <v>7078</v>
      </c>
      <c r="G310" s="266">
        <v>91</v>
      </c>
      <c r="H310" s="264">
        <v>6780</v>
      </c>
      <c r="I310" s="264">
        <v>6740</v>
      </c>
      <c r="J310" s="264">
        <v>40</v>
      </c>
      <c r="K310" s="264">
        <v>3260</v>
      </c>
      <c r="L310" s="264">
        <v>3239</v>
      </c>
      <c r="M310" s="264">
        <v>21</v>
      </c>
      <c r="N310" s="294">
        <v>0.93</v>
      </c>
      <c r="O310" s="266">
        <v>179329</v>
      </c>
      <c r="P310" s="266">
        <v>178368</v>
      </c>
      <c r="Q310" s="266">
        <v>961</v>
      </c>
      <c r="R310" s="267">
        <v>0.994641134451204</v>
      </c>
      <c r="S310" s="267">
        <v>0.987306458362394</v>
      </c>
      <c r="T310" s="267">
        <v>0.994100294985251</v>
      </c>
      <c r="U310" s="267">
        <v>0.993558282208589</v>
      </c>
      <c r="V310" s="295">
        <v>-0.00679383662285715</v>
      </c>
      <c r="W310" s="271">
        <v>40372</v>
      </c>
      <c r="X310" s="271">
        <v>40083</v>
      </c>
      <c r="Y310" s="271">
        <v>39836</v>
      </c>
      <c r="Z310" s="271">
        <v>39652</v>
      </c>
      <c r="AA310" s="268">
        <v>0.992841573367681</v>
      </c>
      <c r="AB310" s="268">
        <v>0.995381062355658</v>
      </c>
      <c r="AC310" s="295">
        <v>-0.00253948898797762</v>
      </c>
    </row>
    <row r="311" spans="1:29">
      <c r="A311" s="297" t="s">
        <v>496</v>
      </c>
      <c r="B311" s="298" t="s">
        <v>3320</v>
      </c>
      <c r="C311" s="293" t="s">
        <v>572</v>
      </c>
      <c r="D311" s="298" t="s">
        <v>573</v>
      </c>
      <c r="E311" s="263">
        <v>18596</v>
      </c>
      <c r="F311" s="266">
        <v>18286</v>
      </c>
      <c r="G311" s="266">
        <v>310</v>
      </c>
      <c r="H311" s="264">
        <v>18721</v>
      </c>
      <c r="I311" s="264">
        <v>18475</v>
      </c>
      <c r="J311" s="264">
        <v>246</v>
      </c>
      <c r="K311" s="264">
        <v>8354</v>
      </c>
      <c r="L311" s="264">
        <v>8276</v>
      </c>
      <c r="M311" s="264">
        <v>78</v>
      </c>
      <c r="N311" s="294">
        <v>0.93</v>
      </c>
      <c r="O311" s="266">
        <v>468856</v>
      </c>
      <c r="P311" s="266">
        <v>464215</v>
      </c>
      <c r="Q311" s="266">
        <v>4641</v>
      </c>
      <c r="R311" s="267">
        <v>0.990101438394731</v>
      </c>
      <c r="S311" s="267">
        <v>0.983329748332975</v>
      </c>
      <c r="T311" s="267">
        <v>0.986859676299343</v>
      </c>
      <c r="U311" s="267">
        <v>0.990663155374671</v>
      </c>
      <c r="V311" s="295">
        <v>-0.0035299279663682</v>
      </c>
      <c r="W311" s="271">
        <v>104114</v>
      </c>
      <c r="X311" s="271">
        <v>102943</v>
      </c>
      <c r="Y311" s="271">
        <v>100701</v>
      </c>
      <c r="Z311" s="271">
        <v>99771</v>
      </c>
      <c r="AA311" s="268">
        <v>0.988752713371881</v>
      </c>
      <c r="AB311" s="268">
        <v>0.99076473917836</v>
      </c>
      <c r="AC311" s="295">
        <v>-0.00201202580647886</v>
      </c>
    </row>
    <row r="312" spans="1:29">
      <c r="A312" s="297" t="s">
        <v>496</v>
      </c>
      <c r="B312" s="298" t="s">
        <v>3320</v>
      </c>
      <c r="C312" s="293" t="s">
        <v>574</v>
      </c>
      <c r="D312" s="298" t="s">
        <v>575</v>
      </c>
      <c r="E312" s="263">
        <v>0</v>
      </c>
      <c r="F312" s="266">
        <v>0</v>
      </c>
      <c r="G312" s="266">
        <v>0</v>
      </c>
      <c r="H312" s="264">
        <v>0</v>
      </c>
      <c r="I312" s="264">
        <v>0</v>
      </c>
      <c r="J312" s="264">
        <v>0</v>
      </c>
      <c r="K312" s="264">
        <v>0</v>
      </c>
      <c r="L312" s="264">
        <v>0</v>
      </c>
      <c r="M312" s="264">
        <v>0</v>
      </c>
      <c r="N312" s="294">
        <v>0.93</v>
      </c>
      <c r="O312" s="266">
        <v>12</v>
      </c>
      <c r="P312" s="266">
        <v>6</v>
      </c>
      <c r="Q312" s="266">
        <v>6</v>
      </c>
      <c r="R312" s="267">
        <v>0.5</v>
      </c>
      <c r="S312" s="267">
        <v>0</v>
      </c>
      <c r="T312" s="267">
        <v>0</v>
      </c>
      <c r="U312" s="267">
        <v>0</v>
      </c>
      <c r="V312" s="295">
        <v>0</v>
      </c>
      <c r="W312" s="271">
        <v>2</v>
      </c>
      <c r="X312" s="271">
        <v>1</v>
      </c>
      <c r="Y312" s="271">
        <v>0</v>
      </c>
      <c r="Z312" s="271">
        <v>0</v>
      </c>
      <c r="AA312" s="268">
        <v>0.5</v>
      </c>
      <c r="AB312" s="268">
        <v>0</v>
      </c>
      <c r="AC312" s="295">
        <v>0.5</v>
      </c>
    </row>
    <row r="313" spans="1:29">
      <c r="A313" s="297" t="s">
        <v>496</v>
      </c>
      <c r="B313" s="298" t="s">
        <v>3320</v>
      </c>
      <c r="C313" s="293" t="s">
        <v>576</v>
      </c>
      <c r="D313" s="298" t="s">
        <v>577</v>
      </c>
      <c r="E313" s="263">
        <v>1</v>
      </c>
      <c r="F313" s="266">
        <v>1</v>
      </c>
      <c r="G313" s="266">
        <v>0</v>
      </c>
      <c r="H313" s="264">
        <v>1</v>
      </c>
      <c r="I313" s="264">
        <v>1</v>
      </c>
      <c r="J313" s="264">
        <v>0</v>
      </c>
      <c r="K313" s="264">
        <v>0</v>
      </c>
      <c r="L313" s="264">
        <v>0</v>
      </c>
      <c r="M313" s="264">
        <v>0</v>
      </c>
      <c r="N313" s="294">
        <v>0.93</v>
      </c>
      <c r="O313" s="266">
        <v>6</v>
      </c>
      <c r="P313" s="266">
        <v>6</v>
      </c>
      <c r="Q313" s="266">
        <v>0</v>
      </c>
      <c r="R313" s="267">
        <v>1</v>
      </c>
      <c r="S313" s="267">
        <v>1</v>
      </c>
      <c r="T313" s="267">
        <v>1</v>
      </c>
      <c r="U313" s="267">
        <v>0</v>
      </c>
      <c r="V313" s="295">
        <v>0</v>
      </c>
      <c r="W313" s="271">
        <v>2</v>
      </c>
      <c r="X313" s="271">
        <v>2</v>
      </c>
      <c r="Y313" s="271">
        <v>1</v>
      </c>
      <c r="Z313" s="271">
        <v>1</v>
      </c>
      <c r="AA313" s="268">
        <v>1</v>
      </c>
      <c r="AB313" s="268">
        <v>1</v>
      </c>
      <c r="AC313" s="295">
        <v>0</v>
      </c>
    </row>
    <row r="314" spans="1:29">
      <c r="A314" s="297" t="s">
        <v>496</v>
      </c>
      <c r="B314" s="298" t="s">
        <v>3320</v>
      </c>
      <c r="C314" s="293" t="s">
        <v>578</v>
      </c>
      <c r="D314" s="298" t="s">
        <v>579</v>
      </c>
      <c r="E314" s="263">
        <v>1</v>
      </c>
      <c r="F314" s="266">
        <v>0</v>
      </c>
      <c r="G314" s="266">
        <v>1</v>
      </c>
      <c r="H314" s="264">
        <v>0</v>
      </c>
      <c r="I314" s="264">
        <v>0</v>
      </c>
      <c r="J314" s="264">
        <v>0</v>
      </c>
      <c r="K314" s="264">
        <v>0</v>
      </c>
      <c r="L314" s="264">
        <v>0</v>
      </c>
      <c r="M314" s="264">
        <v>0</v>
      </c>
      <c r="N314" s="294">
        <v>0.93</v>
      </c>
      <c r="O314" s="266">
        <v>2</v>
      </c>
      <c r="P314" s="266">
        <v>1</v>
      </c>
      <c r="Q314" s="266">
        <v>1</v>
      </c>
      <c r="R314" s="267">
        <v>0.5</v>
      </c>
      <c r="S314" s="267">
        <v>0</v>
      </c>
      <c r="T314" s="267">
        <v>0</v>
      </c>
      <c r="U314" s="267">
        <v>0</v>
      </c>
      <c r="V314" s="295">
        <v>0</v>
      </c>
      <c r="W314" s="271">
        <v>1</v>
      </c>
      <c r="X314" s="271">
        <v>0</v>
      </c>
      <c r="Y314" s="271">
        <v>1</v>
      </c>
      <c r="Z314" s="271">
        <v>1</v>
      </c>
      <c r="AA314" s="268">
        <v>0</v>
      </c>
      <c r="AB314" s="268">
        <v>1</v>
      </c>
      <c r="AC314" s="295">
        <v>-1</v>
      </c>
    </row>
    <row r="315" spans="1:29">
      <c r="A315" s="297" t="s">
        <v>496</v>
      </c>
      <c r="B315" s="298" t="s">
        <v>3320</v>
      </c>
      <c r="C315" s="293" t="s">
        <v>580</v>
      </c>
      <c r="D315" s="298" t="s">
        <v>581</v>
      </c>
      <c r="E315" s="263">
        <v>0</v>
      </c>
      <c r="F315" s="266">
        <v>0</v>
      </c>
      <c r="G315" s="266">
        <v>0</v>
      </c>
      <c r="H315" s="264">
        <v>0</v>
      </c>
      <c r="I315" s="264">
        <v>0</v>
      </c>
      <c r="J315" s="264">
        <v>0</v>
      </c>
      <c r="K315" s="264">
        <v>0</v>
      </c>
      <c r="L315" s="264">
        <v>0</v>
      </c>
      <c r="M315" s="264">
        <v>0</v>
      </c>
      <c r="N315" s="294">
        <v>0.93</v>
      </c>
      <c r="O315" s="266">
        <v>2</v>
      </c>
      <c r="P315" s="266">
        <v>0</v>
      </c>
      <c r="Q315" s="266">
        <v>2</v>
      </c>
      <c r="R315" s="267">
        <v>0</v>
      </c>
      <c r="S315" s="267">
        <v>0</v>
      </c>
      <c r="T315" s="267">
        <v>0</v>
      </c>
      <c r="U315" s="267">
        <v>0</v>
      </c>
      <c r="V315" s="295">
        <v>0</v>
      </c>
      <c r="W315" s="271">
        <v>1</v>
      </c>
      <c r="X315" s="271">
        <v>0</v>
      </c>
      <c r="Y315" s="271">
        <v>0</v>
      </c>
      <c r="Z315" s="271">
        <v>0</v>
      </c>
      <c r="AA315" s="268">
        <v>0</v>
      </c>
      <c r="AB315" s="268">
        <v>0</v>
      </c>
      <c r="AC315" s="295">
        <v>0</v>
      </c>
    </row>
    <row r="316" spans="1:29">
      <c r="A316" s="297" t="s">
        <v>496</v>
      </c>
      <c r="B316" s="298" t="s">
        <v>3320</v>
      </c>
      <c r="C316" s="293" t="s">
        <v>582</v>
      </c>
      <c r="D316" s="298" t="s">
        <v>583</v>
      </c>
      <c r="E316" s="263">
        <v>2619</v>
      </c>
      <c r="F316" s="266">
        <v>2574</v>
      </c>
      <c r="G316" s="266">
        <v>45</v>
      </c>
      <c r="H316" s="264">
        <v>2661</v>
      </c>
      <c r="I316" s="264">
        <v>2626</v>
      </c>
      <c r="J316" s="264">
        <v>35</v>
      </c>
      <c r="K316" s="264">
        <v>1433</v>
      </c>
      <c r="L316" s="264">
        <v>1409</v>
      </c>
      <c r="M316" s="264">
        <v>24</v>
      </c>
      <c r="N316" s="294">
        <v>0.93</v>
      </c>
      <c r="O316" s="266">
        <v>60562</v>
      </c>
      <c r="P316" s="266">
        <v>59807</v>
      </c>
      <c r="Q316" s="266">
        <v>755</v>
      </c>
      <c r="R316" s="267">
        <v>0.98753343680856</v>
      </c>
      <c r="S316" s="267">
        <v>0.982817869415808</v>
      </c>
      <c r="T316" s="267">
        <v>0.98684704998121</v>
      </c>
      <c r="U316" s="267">
        <v>0.983251919050942</v>
      </c>
      <c r="V316" s="295">
        <v>-0.00402918056540258</v>
      </c>
      <c r="W316" s="271">
        <v>15189</v>
      </c>
      <c r="X316" s="271">
        <v>14993</v>
      </c>
      <c r="Y316" s="271">
        <v>14175</v>
      </c>
      <c r="Z316" s="271">
        <v>14009</v>
      </c>
      <c r="AA316" s="268">
        <v>0.987095924682336</v>
      </c>
      <c r="AB316" s="268">
        <v>0.988289241622575</v>
      </c>
      <c r="AC316" s="295">
        <v>-0.00119331694023905</v>
      </c>
    </row>
    <row r="317" spans="1:29">
      <c r="A317" s="297" t="s">
        <v>496</v>
      </c>
      <c r="B317" s="298" t="s">
        <v>3320</v>
      </c>
      <c r="C317" s="293" t="s">
        <v>584</v>
      </c>
      <c r="D317" s="298" t="s">
        <v>585</v>
      </c>
      <c r="E317" s="263">
        <v>2</v>
      </c>
      <c r="F317" s="266">
        <v>1</v>
      </c>
      <c r="G317" s="266">
        <v>1</v>
      </c>
      <c r="H317" s="264">
        <v>6</v>
      </c>
      <c r="I317" s="264">
        <v>5</v>
      </c>
      <c r="J317" s="264">
        <v>1</v>
      </c>
      <c r="K317" s="264">
        <v>1</v>
      </c>
      <c r="L317" s="264">
        <v>1</v>
      </c>
      <c r="M317" s="264">
        <v>0</v>
      </c>
      <c r="N317" s="294">
        <v>0.93</v>
      </c>
      <c r="O317" s="266">
        <v>53</v>
      </c>
      <c r="P317" s="266">
        <v>46</v>
      </c>
      <c r="Q317" s="266">
        <v>7</v>
      </c>
      <c r="R317" s="267">
        <v>0.867924528301887</v>
      </c>
      <c r="S317" s="267">
        <v>0.5</v>
      </c>
      <c r="T317" s="267">
        <v>0.833333333333333</v>
      </c>
      <c r="U317" s="267">
        <v>1</v>
      </c>
      <c r="V317" s="295">
        <v>-0.333333333333333</v>
      </c>
      <c r="W317" s="271">
        <v>12</v>
      </c>
      <c r="X317" s="271">
        <v>7</v>
      </c>
      <c r="Y317" s="271">
        <v>2</v>
      </c>
      <c r="Z317" s="271">
        <v>0</v>
      </c>
      <c r="AA317" s="268">
        <v>0.583333333333333</v>
      </c>
      <c r="AB317" s="268">
        <v>0</v>
      </c>
      <c r="AC317" s="295">
        <v>0.583333333333333</v>
      </c>
    </row>
    <row r="318" spans="1:29">
      <c r="A318" s="297" t="s">
        <v>496</v>
      </c>
      <c r="B318" s="298" t="s">
        <v>3320</v>
      </c>
      <c r="C318" s="293" t="s">
        <v>586</v>
      </c>
      <c r="D318" s="298" t="s">
        <v>587</v>
      </c>
      <c r="E318" s="263">
        <v>17371</v>
      </c>
      <c r="F318" s="266">
        <v>17161</v>
      </c>
      <c r="G318" s="266">
        <v>210</v>
      </c>
      <c r="H318" s="264">
        <v>17074</v>
      </c>
      <c r="I318" s="264">
        <v>16857</v>
      </c>
      <c r="J318" s="264">
        <v>217</v>
      </c>
      <c r="K318" s="264">
        <v>8640</v>
      </c>
      <c r="L318" s="264">
        <v>8533</v>
      </c>
      <c r="M318" s="264">
        <v>107</v>
      </c>
      <c r="N318" s="294">
        <v>0.93</v>
      </c>
      <c r="O318" s="266">
        <v>417044</v>
      </c>
      <c r="P318" s="266">
        <v>412123</v>
      </c>
      <c r="Q318" s="266">
        <v>4921</v>
      </c>
      <c r="R318" s="267">
        <v>0.98820028582116</v>
      </c>
      <c r="S318" s="267">
        <v>0.987910885959357</v>
      </c>
      <c r="T318" s="267">
        <v>0.987290617312873</v>
      </c>
      <c r="U318" s="267">
        <v>0.987615740740741</v>
      </c>
      <c r="V318" s="295">
        <v>0.000620268646484123</v>
      </c>
      <c r="W318" s="271">
        <v>98878</v>
      </c>
      <c r="X318" s="271">
        <v>97706</v>
      </c>
      <c r="Y318" s="271">
        <v>92784</v>
      </c>
      <c r="Z318" s="271">
        <v>91756</v>
      </c>
      <c r="AA318" s="268">
        <v>0.988147009445984</v>
      </c>
      <c r="AB318" s="268">
        <v>0.988920503535092</v>
      </c>
      <c r="AC318" s="295">
        <v>-0.000773494089108318</v>
      </c>
    </row>
    <row r="319" spans="1:29">
      <c r="A319" s="297" t="s">
        <v>496</v>
      </c>
      <c r="B319" s="298" t="s">
        <v>3321</v>
      </c>
      <c r="C319" s="293" t="s">
        <v>588</v>
      </c>
      <c r="D319" s="298" t="s">
        <v>589</v>
      </c>
      <c r="E319" s="263">
        <v>7172</v>
      </c>
      <c r="F319" s="266">
        <v>7013</v>
      </c>
      <c r="G319" s="266">
        <v>159</v>
      </c>
      <c r="H319" s="264">
        <v>6905</v>
      </c>
      <c r="I319" s="264">
        <v>6863</v>
      </c>
      <c r="J319" s="264">
        <v>42</v>
      </c>
      <c r="K319" s="264">
        <v>3325</v>
      </c>
      <c r="L319" s="264">
        <v>3296</v>
      </c>
      <c r="M319" s="264">
        <v>29</v>
      </c>
      <c r="N319" s="294">
        <v>0.93</v>
      </c>
      <c r="O319" s="266">
        <v>169960</v>
      </c>
      <c r="P319" s="266">
        <v>168911</v>
      </c>
      <c r="Q319" s="266">
        <v>1049</v>
      </c>
      <c r="R319" s="267">
        <v>0.993827959519887</v>
      </c>
      <c r="S319" s="267">
        <v>0.977830451756832</v>
      </c>
      <c r="T319" s="267">
        <v>0.993917451122375</v>
      </c>
      <c r="U319" s="267">
        <v>0.991278195488722</v>
      </c>
      <c r="V319" s="295">
        <v>-0.0160869993655429</v>
      </c>
      <c r="W319" s="271">
        <v>38632</v>
      </c>
      <c r="X319" s="271">
        <v>38284</v>
      </c>
      <c r="Y319" s="271">
        <v>36671</v>
      </c>
      <c r="Z319" s="271">
        <v>36506</v>
      </c>
      <c r="AA319" s="268">
        <v>0.990991923793746</v>
      </c>
      <c r="AB319" s="268">
        <v>0.995500531755338</v>
      </c>
      <c r="AC319" s="295">
        <v>-0.00450860796159192</v>
      </c>
    </row>
    <row r="320" spans="1:29">
      <c r="A320" s="297" t="s">
        <v>496</v>
      </c>
      <c r="B320" s="298" t="s">
        <v>3321</v>
      </c>
      <c r="C320" s="293" t="s">
        <v>590</v>
      </c>
      <c r="D320" s="298" t="s">
        <v>591</v>
      </c>
      <c r="E320" s="263">
        <v>12417</v>
      </c>
      <c r="F320" s="266">
        <v>12155</v>
      </c>
      <c r="G320" s="266">
        <v>262</v>
      </c>
      <c r="H320" s="264">
        <v>11842</v>
      </c>
      <c r="I320" s="264">
        <v>11682</v>
      </c>
      <c r="J320" s="264">
        <v>160</v>
      </c>
      <c r="K320" s="264">
        <v>5581</v>
      </c>
      <c r="L320" s="264">
        <v>5528</v>
      </c>
      <c r="M320" s="264">
        <v>53</v>
      </c>
      <c r="N320" s="294">
        <v>0.93</v>
      </c>
      <c r="O320" s="266">
        <v>298043</v>
      </c>
      <c r="P320" s="266">
        <v>294606</v>
      </c>
      <c r="Q320" s="266">
        <v>3437</v>
      </c>
      <c r="R320" s="267">
        <v>0.98846810695101</v>
      </c>
      <c r="S320" s="267">
        <v>0.978899895304824</v>
      </c>
      <c r="T320" s="267">
        <v>0.986488768789056</v>
      </c>
      <c r="U320" s="267">
        <v>0.990503493997491</v>
      </c>
      <c r="V320" s="295">
        <v>-0.00758887348423187</v>
      </c>
      <c r="W320" s="271">
        <v>67648</v>
      </c>
      <c r="X320" s="271">
        <v>66719</v>
      </c>
      <c r="Y320" s="271">
        <v>64322</v>
      </c>
      <c r="Z320" s="271">
        <v>63586</v>
      </c>
      <c r="AA320" s="268">
        <v>0.986267147587512</v>
      </c>
      <c r="AB320" s="268">
        <v>0.988557569727309</v>
      </c>
      <c r="AC320" s="295">
        <v>-0.00229042213979769</v>
      </c>
    </row>
    <row r="321" spans="1:29">
      <c r="A321" s="297" t="s">
        <v>496</v>
      </c>
      <c r="B321" s="298" t="s">
        <v>3321</v>
      </c>
      <c r="C321" s="293" t="s">
        <v>592</v>
      </c>
      <c r="D321" s="298" t="s">
        <v>593</v>
      </c>
      <c r="E321" s="263">
        <v>10976</v>
      </c>
      <c r="F321" s="266">
        <v>10621</v>
      </c>
      <c r="G321" s="266">
        <v>355</v>
      </c>
      <c r="H321" s="264">
        <v>10562</v>
      </c>
      <c r="I321" s="264">
        <v>10321</v>
      </c>
      <c r="J321" s="264">
        <v>241</v>
      </c>
      <c r="K321" s="264">
        <v>4929</v>
      </c>
      <c r="L321" s="264">
        <v>4818</v>
      </c>
      <c r="M321" s="264">
        <v>111</v>
      </c>
      <c r="N321" s="294">
        <v>0.93</v>
      </c>
      <c r="O321" s="266">
        <v>267745</v>
      </c>
      <c r="P321" s="266">
        <v>262186</v>
      </c>
      <c r="Q321" s="266">
        <v>5559</v>
      </c>
      <c r="R321" s="267">
        <v>0.979237707520215</v>
      </c>
      <c r="S321" s="267">
        <v>0.967656705539359</v>
      </c>
      <c r="T321" s="267">
        <v>0.977182351827305</v>
      </c>
      <c r="U321" s="267">
        <v>0.977480219111382</v>
      </c>
      <c r="V321" s="295">
        <v>-0.00952564628794683</v>
      </c>
      <c r="W321" s="271">
        <v>61142</v>
      </c>
      <c r="X321" s="271">
        <v>59604</v>
      </c>
      <c r="Y321" s="271">
        <v>57133</v>
      </c>
      <c r="Z321" s="271">
        <v>55944</v>
      </c>
      <c r="AA321" s="268">
        <v>0.974845441758529</v>
      </c>
      <c r="AB321" s="268">
        <v>0.97918891008699</v>
      </c>
      <c r="AC321" s="295">
        <v>-0.00434346832846078</v>
      </c>
    </row>
    <row r="322" spans="1:29">
      <c r="A322" s="297" t="s">
        <v>496</v>
      </c>
      <c r="B322" s="298" t="s">
        <v>3321</v>
      </c>
      <c r="C322" s="293" t="s">
        <v>594</v>
      </c>
      <c r="D322" s="298" t="s">
        <v>595</v>
      </c>
      <c r="E322" s="263">
        <v>11179</v>
      </c>
      <c r="F322" s="266">
        <v>10851</v>
      </c>
      <c r="G322" s="266">
        <v>328</v>
      </c>
      <c r="H322" s="264">
        <v>10944</v>
      </c>
      <c r="I322" s="264">
        <v>10667</v>
      </c>
      <c r="J322" s="264">
        <v>277</v>
      </c>
      <c r="K322" s="264">
        <v>4971</v>
      </c>
      <c r="L322" s="264">
        <v>4832</v>
      </c>
      <c r="M322" s="264">
        <v>139</v>
      </c>
      <c r="N322" s="294">
        <v>0.93</v>
      </c>
      <c r="O322" s="266">
        <v>276587</v>
      </c>
      <c r="P322" s="266">
        <v>270850</v>
      </c>
      <c r="Q322" s="266">
        <v>5737</v>
      </c>
      <c r="R322" s="267">
        <v>0.979257882691522</v>
      </c>
      <c r="S322" s="267">
        <v>0.970659271849003</v>
      </c>
      <c r="T322" s="267">
        <v>0.97468932748538</v>
      </c>
      <c r="U322" s="267">
        <v>0.972037819352243</v>
      </c>
      <c r="V322" s="295">
        <v>-0.00403005563637748</v>
      </c>
      <c r="W322" s="271">
        <v>62727</v>
      </c>
      <c r="X322" s="271">
        <v>61174</v>
      </c>
      <c r="Y322" s="271">
        <v>59506</v>
      </c>
      <c r="Z322" s="271">
        <v>58213</v>
      </c>
      <c r="AA322" s="268">
        <v>0.975241921341687</v>
      </c>
      <c r="AB322" s="268">
        <v>0.978271098712735</v>
      </c>
      <c r="AC322" s="295">
        <v>-0.00302917737104791</v>
      </c>
    </row>
    <row r="323" spans="1:29">
      <c r="A323" s="297" t="s">
        <v>496</v>
      </c>
      <c r="B323" s="298" t="s">
        <v>3321</v>
      </c>
      <c r="C323" s="293" t="s">
        <v>596</v>
      </c>
      <c r="D323" s="298" t="s">
        <v>597</v>
      </c>
      <c r="E323" s="263">
        <v>11586</v>
      </c>
      <c r="F323" s="266">
        <v>11268</v>
      </c>
      <c r="G323" s="266">
        <v>318</v>
      </c>
      <c r="H323" s="264">
        <v>9356</v>
      </c>
      <c r="I323" s="264">
        <v>9112</v>
      </c>
      <c r="J323" s="264">
        <v>244</v>
      </c>
      <c r="K323" s="264">
        <v>5712</v>
      </c>
      <c r="L323" s="264">
        <v>5609</v>
      </c>
      <c r="M323" s="264">
        <v>103</v>
      </c>
      <c r="N323" s="294">
        <v>0.93</v>
      </c>
      <c r="O323" s="266">
        <v>272912</v>
      </c>
      <c r="P323" s="266">
        <v>268241</v>
      </c>
      <c r="Q323" s="266">
        <v>4671</v>
      </c>
      <c r="R323" s="267">
        <v>0.982884592835786</v>
      </c>
      <c r="S323" s="267">
        <v>0.972553081305023</v>
      </c>
      <c r="T323" s="267">
        <v>0.97392047883711</v>
      </c>
      <c r="U323" s="267">
        <v>0.981967787114846</v>
      </c>
      <c r="V323" s="295">
        <v>-0.00136739753208659</v>
      </c>
      <c r="W323" s="271">
        <v>61961</v>
      </c>
      <c r="X323" s="271">
        <v>60585</v>
      </c>
      <c r="Y323" s="271">
        <v>60194</v>
      </c>
      <c r="Z323" s="271">
        <v>59159</v>
      </c>
      <c r="AA323" s="268">
        <v>0.977792482367941</v>
      </c>
      <c r="AB323" s="268">
        <v>0.982805595242051</v>
      </c>
      <c r="AC323" s="295">
        <v>-0.00501311287410955</v>
      </c>
    </row>
    <row r="324" spans="1:29">
      <c r="A324" s="297" t="s">
        <v>496</v>
      </c>
      <c r="B324" s="298" t="s">
        <v>3321</v>
      </c>
      <c r="C324" s="293" t="s">
        <v>598</v>
      </c>
      <c r="D324" s="298" t="s">
        <v>599</v>
      </c>
      <c r="E324" s="263">
        <v>12159</v>
      </c>
      <c r="F324" s="266">
        <v>11922</v>
      </c>
      <c r="G324" s="266">
        <v>237</v>
      </c>
      <c r="H324" s="264">
        <v>11751</v>
      </c>
      <c r="I324" s="264">
        <v>11559</v>
      </c>
      <c r="J324" s="264">
        <v>192</v>
      </c>
      <c r="K324" s="264">
        <v>5554</v>
      </c>
      <c r="L324" s="264">
        <v>5464</v>
      </c>
      <c r="M324" s="264">
        <v>90</v>
      </c>
      <c r="N324" s="294">
        <v>0.93</v>
      </c>
      <c r="O324" s="266">
        <v>297120</v>
      </c>
      <c r="P324" s="266">
        <v>293312</v>
      </c>
      <c r="Q324" s="266">
        <v>3808</v>
      </c>
      <c r="R324" s="267">
        <v>0.987183629509962</v>
      </c>
      <c r="S324" s="267">
        <v>0.980508265482359</v>
      </c>
      <c r="T324" s="267">
        <v>0.983660965024253</v>
      </c>
      <c r="U324" s="267">
        <v>0.983795462729564</v>
      </c>
      <c r="V324" s="295">
        <v>-0.00315269954189457</v>
      </c>
      <c r="W324" s="271">
        <v>67358</v>
      </c>
      <c r="X324" s="271">
        <v>66264</v>
      </c>
      <c r="Y324" s="271">
        <v>62719</v>
      </c>
      <c r="Z324" s="271">
        <v>61911</v>
      </c>
      <c r="AA324" s="268">
        <v>0.983758425131388</v>
      </c>
      <c r="AB324" s="268">
        <v>0.987117141536058</v>
      </c>
      <c r="AC324" s="295">
        <v>-0.00335871640467011</v>
      </c>
    </row>
    <row r="325" spans="1:29">
      <c r="A325" s="297" t="s">
        <v>496</v>
      </c>
      <c r="B325" s="298" t="s">
        <v>3321</v>
      </c>
      <c r="C325" s="293" t="s">
        <v>600</v>
      </c>
      <c r="D325" s="298" t="s">
        <v>601</v>
      </c>
      <c r="E325" s="263">
        <v>0</v>
      </c>
      <c r="F325" s="266">
        <v>0</v>
      </c>
      <c r="G325" s="266">
        <v>0</v>
      </c>
      <c r="H325" s="264">
        <v>0</v>
      </c>
      <c r="I325" s="264">
        <v>0</v>
      </c>
      <c r="J325" s="264">
        <v>0</v>
      </c>
      <c r="K325" s="264">
        <v>2</v>
      </c>
      <c r="L325" s="264">
        <v>1</v>
      </c>
      <c r="M325" s="264">
        <v>1</v>
      </c>
      <c r="N325" s="294">
        <v>0.93</v>
      </c>
      <c r="O325" s="266">
        <v>13</v>
      </c>
      <c r="P325" s="266">
        <v>6</v>
      </c>
      <c r="Q325" s="266">
        <v>7</v>
      </c>
      <c r="R325" s="267">
        <v>0.461538461538462</v>
      </c>
      <c r="S325" s="267">
        <v>0</v>
      </c>
      <c r="T325" s="267">
        <v>0</v>
      </c>
      <c r="U325" s="267">
        <v>0.5</v>
      </c>
      <c r="V325" s="295">
        <v>0</v>
      </c>
      <c r="W325" s="271">
        <v>5</v>
      </c>
      <c r="X325" s="271">
        <v>2</v>
      </c>
      <c r="Y325" s="271">
        <v>4</v>
      </c>
      <c r="Z325" s="271">
        <v>2</v>
      </c>
      <c r="AA325" s="268">
        <v>0.4</v>
      </c>
      <c r="AB325" s="268">
        <v>0.5</v>
      </c>
      <c r="AC325" s="295">
        <v>-0.1</v>
      </c>
    </row>
    <row r="326" spans="1:29">
      <c r="A326" s="297" t="s">
        <v>496</v>
      </c>
      <c r="B326" s="298" t="s">
        <v>3321</v>
      </c>
      <c r="C326" s="293" t="s">
        <v>602</v>
      </c>
      <c r="D326" s="298" t="s">
        <v>603</v>
      </c>
      <c r="E326" s="263">
        <v>0</v>
      </c>
      <c r="F326" s="266">
        <v>0</v>
      </c>
      <c r="G326" s="266">
        <v>0</v>
      </c>
      <c r="H326" s="264">
        <v>0</v>
      </c>
      <c r="I326" s="264">
        <v>0</v>
      </c>
      <c r="J326" s="264">
        <v>0</v>
      </c>
      <c r="K326" s="264">
        <v>0</v>
      </c>
      <c r="L326" s="264">
        <v>0</v>
      </c>
      <c r="M326" s="264">
        <v>0</v>
      </c>
      <c r="N326" s="294">
        <v>0.93</v>
      </c>
      <c r="O326" s="266">
        <v>4</v>
      </c>
      <c r="P326" s="266">
        <v>1</v>
      </c>
      <c r="Q326" s="266">
        <v>3</v>
      </c>
      <c r="R326" s="267">
        <v>0.25</v>
      </c>
      <c r="S326" s="267">
        <v>0</v>
      </c>
      <c r="T326" s="267">
        <v>0</v>
      </c>
      <c r="U326" s="267">
        <v>0</v>
      </c>
      <c r="V326" s="295">
        <v>0</v>
      </c>
      <c r="W326" s="271">
        <v>1</v>
      </c>
      <c r="X326" s="271">
        <v>0</v>
      </c>
      <c r="Y326" s="271">
        <v>3</v>
      </c>
      <c r="Z326" s="271">
        <v>1</v>
      </c>
      <c r="AA326" s="268">
        <v>0</v>
      </c>
      <c r="AB326" s="268">
        <v>0.333333333333333</v>
      </c>
      <c r="AC326" s="295">
        <v>-0.333333333333333</v>
      </c>
    </row>
    <row r="327" spans="1:29">
      <c r="A327" s="297" t="s">
        <v>496</v>
      </c>
      <c r="B327" s="298" t="s">
        <v>3321</v>
      </c>
      <c r="C327" s="293" t="s">
        <v>604</v>
      </c>
      <c r="D327" s="298" t="s">
        <v>605</v>
      </c>
      <c r="E327" s="263">
        <v>4</v>
      </c>
      <c r="F327" s="266">
        <v>3</v>
      </c>
      <c r="G327" s="266">
        <v>1</v>
      </c>
      <c r="H327" s="264">
        <v>6</v>
      </c>
      <c r="I327" s="264">
        <v>6</v>
      </c>
      <c r="J327" s="264">
        <v>0</v>
      </c>
      <c r="K327" s="264">
        <v>1</v>
      </c>
      <c r="L327" s="264">
        <v>1</v>
      </c>
      <c r="M327" s="264">
        <v>0</v>
      </c>
      <c r="N327" s="294">
        <v>0.93</v>
      </c>
      <c r="O327" s="266">
        <v>74</v>
      </c>
      <c r="P327" s="266">
        <v>61</v>
      </c>
      <c r="Q327" s="266">
        <v>13</v>
      </c>
      <c r="R327" s="267">
        <v>0.824324324324324</v>
      </c>
      <c r="S327" s="267">
        <v>0.75</v>
      </c>
      <c r="T327" s="267">
        <v>1</v>
      </c>
      <c r="U327" s="267">
        <v>1</v>
      </c>
      <c r="V327" s="295">
        <v>-0.25</v>
      </c>
      <c r="W327" s="271">
        <v>24</v>
      </c>
      <c r="X327" s="271">
        <v>20</v>
      </c>
      <c r="Y327" s="271">
        <v>21</v>
      </c>
      <c r="Z327" s="271">
        <v>19</v>
      </c>
      <c r="AA327" s="268">
        <v>0.833333333333333</v>
      </c>
      <c r="AB327" s="268">
        <v>0.904761904761905</v>
      </c>
      <c r="AC327" s="295">
        <v>-0.0714285714285714</v>
      </c>
    </row>
    <row r="328" spans="1:29">
      <c r="A328" s="297" t="s">
        <v>496</v>
      </c>
      <c r="B328" s="298" t="s">
        <v>3321</v>
      </c>
      <c r="C328" s="293" t="s">
        <v>606</v>
      </c>
      <c r="D328" s="298" t="s">
        <v>607</v>
      </c>
      <c r="E328" s="263">
        <v>0</v>
      </c>
      <c r="F328" s="266">
        <v>0</v>
      </c>
      <c r="G328" s="266">
        <v>0</v>
      </c>
      <c r="H328" s="264">
        <v>0</v>
      </c>
      <c r="I328" s="264">
        <v>0</v>
      </c>
      <c r="J328" s="264">
        <v>0</v>
      </c>
      <c r="K328" s="264">
        <v>0</v>
      </c>
      <c r="L328" s="264">
        <v>0</v>
      </c>
      <c r="M328" s="264">
        <v>0</v>
      </c>
      <c r="N328" s="294">
        <v>0.93</v>
      </c>
      <c r="O328" s="266">
        <v>2</v>
      </c>
      <c r="P328" s="266">
        <v>0</v>
      </c>
      <c r="Q328" s="266">
        <v>2</v>
      </c>
      <c r="R328" s="267">
        <v>0</v>
      </c>
      <c r="S328" s="267">
        <v>0</v>
      </c>
      <c r="T328" s="267">
        <v>0</v>
      </c>
      <c r="U328" s="267">
        <v>0</v>
      </c>
      <c r="V328" s="295">
        <v>0</v>
      </c>
      <c r="W328" s="271">
        <v>0</v>
      </c>
      <c r="X328" s="271">
        <v>0</v>
      </c>
      <c r="Y328" s="271">
        <v>0</v>
      </c>
      <c r="Z328" s="271">
        <v>0</v>
      </c>
      <c r="AA328" s="268">
        <v>0</v>
      </c>
      <c r="AB328" s="268">
        <v>0</v>
      </c>
      <c r="AC328" s="295">
        <v>0</v>
      </c>
    </row>
    <row r="329" spans="1:29">
      <c r="A329" s="297" t="s">
        <v>496</v>
      </c>
      <c r="B329" s="298" t="s">
        <v>3321</v>
      </c>
      <c r="C329" s="293" t="s">
        <v>608</v>
      </c>
      <c r="D329" s="298" t="s">
        <v>609</v>
      </c>
      <c r="E329" s="263">
        <v>1</v>
      </c>
      <c r="F329" s="266">
        <v>0</v>
      </c>
      <c r="G329" s="266">
        <v>1</v>
      </c>
      <c r="H329" s="264">
        <v>0</v>
      </c>
      <c r="I329" s="264">
        <v>0</v>
      </c>
      <c r="J329" s="264">
        <v>0</v>
      </c>
      <c r="K329" s="264">
        <v>0</v>
      </c>
      <c r="L329" s="264">
        <v>0</v>
      </c>
      <c r="M329" s="264">
        <v>0</v>
      </c>
      <c r="N329" s="294">
        <v>0.93</v>
      </c>
      <c r="O329" s="266">
        <v>7</v>
      </c>
      <c r="P329" s="266">
        <v>1</v>
      </c>
      <c r="Q329" s="266">
        <v>6</v>
      </c>
      <c r="R329" s="267">
        <v>0.142857142857143</v>
      </c>
      <c r="S329" s="267">
        <v>0</v>
      </c>
      <c r="T329" s="267">
        <v>0</v>
      </c>
      <c r="U329" s="267">
        <v>0</v>
      </c>
      <c r="V329" s="295">
        <v>0</v>
      </c>
      <c r="W329" s="271">
        <v>1</v>
      </c>
      <c r="X329" s="271">
        <v>0</v>
      </c>
      <c r="Y329" s="271">
        <v>1</v>
      </c>
      <c r="Z329" s="271">
        <v>0</v>
      </c>
      <c r="AA329" s="268">
        <v>0</v>
      </c>
      <c r="AB329" s="268">
        <v>0</v>
      </c>
      <c r="AC329" s="295">
        <v>0</v>
      </c>
    </row>
    <row r="330" spans="1:29">
      <c r="A330" s="297" t="s">
        <v>496</v>
      </c>
      <c r="B330" s="298" t="s">
        <v>3321</v>
      </c>
      <c r="C330" s="293" t="s">
        <v>610</v>
      </c>
      <c r="D330" s="298" t="s">
        <v>611</v>
      </c>
      <c r="E330" s="263">
        <v>2</v>
      </c>
      <c r="F330" s="266">
        <v>2</v>
      </c>
      <c r="G330" s="266">
        <v>0</v>
      </c>
      <c r="H330" s="264">
        <v>1</v>
      </c>
      <c r="I330" s="264">
        <v>0</v>
      </c>
      <c r="J330" s="264">
        <v>1</v>
      </c>
      <c r="K330" s="264">
        <v>0</v>
      </c>
      <c r="L330" s="264">
        <v>0</v>
      </c>
      <c r="M330" s="264">
        <v>0</v>
      </c>
      <c r="N330" s="294">
        <v>0.93</v>
      </c>
      <c r="O330" s="266">
        <v>12</v>
      </c>
      <c r="P330" s="266">
        <v>7</v>
      </c>
      <c r="Q330" s="266">
        <v>5</v>
      </c>
      <c r="R330" s="267">
        <v>0.583333333333333</v>
      </c>
      <c r="S330" s="267">
        <v>1</v>
      </c>
      <c r="T330" s="267">
        <v>0</v>
      </c>
      <c r="U330" s="267">
        <v>0</v>
      </c>
      <c r="V330" s="295">
        <v>1</v>
      </c>
      <c r="W330" s="271">
        <v>5</v>
      </c>
      <c r="X330" s="271">
        <v>3</v>
      </c>
      <c r="Y330" s="271">
        <v>2</v>
      </c>
      <c r="Z330" s="271">
        <v>2</v>
      </c>
      <c r="AA330" s="268">
        <v>0.6</v>
      </c>
      <c r="AB330" s="268">
        <v>1</v>
      </c>
      <c r="AC330" s="295">
        <v>-0.4</v>
      </c>
    </row>
    <row r="331" spans="1:29">
      <c r="A331" s="297" t="s">
        <v>496</v>
      </c>
      <c r="B331" s="298" t="s">
        <v>3321</v>
      </c>
      <c r="C331" s="293" t="s">
        <v>612</v>
      </c>
      <c r="D331" s="298" t="s">
        <v>613</v>
      </c>
      <c r="E331" s="263">
        <v>10229</v>
      </c>
      <c r="F331" s="266">
        <v>9796</v>
      </c>
      <c r="G331" s="266">
        <v>433</v>
      </c>
      <c r="H331" s="264">
        <v>8334</v>
      </c>
      <c r="I331" s="264">
        <v>8046</v>
      </c>
      <c r="J331" s="264">
        <v>288</v>
      </c>
      <c r="K331" s="264">
        <v>5039</v>
      </c>
      <c r="L331" s="264">
        <v>4847</v>
      </c>
      <c r="M331" s="264">
        <v>192</v>
      </c>
      <c r="N331" s="294">
        <v>0.93</v>
      </c>
      <c r="O331" s="266">
        <v>251402</v>
      </c>
      <c r="P331" s="266">
        <v>244997</v>
      </c>
      <c r="Q331" s="266">
        <v>6405</v>
      </c>
      <c r="R331" s="267">
        <v>0.974522875713001</v>
      </c>
      <c r="S331" s="267">
        <v>0.957669371395053</v>
      </c>
      <c r="T331" s="267">
        <v>0.965442764578834</v>
      </c>
      <c r="U331" s="267">
        <v>0.961897201825759</v>
      </c>
      <c r="V331" s="295">
        <v>-0.00777339318378045</v>
      </c>
      <c r="W331" s="271">
        <v>55712</v>
      </c>
      <c r="X331" s="271">
        <v>53951</v>
      </c>
      <c r="Y331" s="271">
        <v>55412</v>
      </c>
      <c r="Z331" s="271">
        <v>54036</v>
      </c>
      <c r="AA331" s="268">
        <v>0.968391010913268</v>
      </c>
      <c r="AB331" s="268">
        <v>0.975167833682235</v>
      </c>
      <c r="AC331" s="295">
        <v>-0.00677682276896663</v>
      </c>
    </row>
    <row r="332" spans="1:29">
      <c r="A332" s="297" t="s">
        <v>496</v>
      </c>
      <c r="B332" s="300" t="s">
        <v>3322</v>
      </c>
      <c r="C332" s="293" t="s">
        <v>614</v>
      </c>
      <c r="D332" s="300" t="s">
        <v>615</v>
      </c>
      <c r="E332" s="263">
        <v>0</v>
      </c>
      <c r="F332" s="266">
        <v>0</v>
      </c>
      <c r="G332" s="266">
        <v>0</v>
      </c>
      <c r="H332" s="264">
        <v>0</v>
      </c>
      <c r="I332" s="264">
        <v>0</v>
      </c>
      <c r="J332" s="264">
        <v>0</v>
      </c>
      <c r="K332" s="264">
        <v>0</v>
      </c>
      <c r="L332" s="264">
        <v>0</v>
      </c>
      <c r="M332" s="264">
        <v>0</v>
      </c>
      <c r="N332" s="294">
        <v>0.93</v>
      </c>
      <c r="O332" s="266">
        <v>0</v>
      </c>
      <c r="P332" s="266">
        <v>0</v>
      </c>
      <c r="Q332" s="266">
        <v>0</v>
      </c>
      <c r="R332" s="267">
        <v>0</v>
      </c>
      <c r="S332" s="267">
        <v>0</v>
      </c>
      <c r="T332" s="267">
        <v>0</v>
      </c>
      <c r="U332" s="267">
        <v>0</v>
      </c>
      <c r="V332" s="295">
        <v>0</v>
      </c>
      <c r="W332" s="271">
        <v>0</v>
      </c>
      <c r="X332" s="271">
        <v>0</v>
      </c>
      <c r="Y332" s="271">
        <v>0</v>
      </c>
      <c r="Z332" s="271">
        <v>0</v>
      </c>
      <c r="AA332" s="268">
        <v>0</v>
      </c>
      <c r="AB332" s="268">
        <v>0</v>
      </c>
      <c r="AC332" s="295">
        <v>0</v>
      </c>
    </row>
    <row r="333" spans="1:29">
      <c r="A333" s="297" t="s">
        <v>496</v>
      </c>
      <c r="B333" s="298" t="s">
        <v>3322</v>
      </c>
      <c r="C333" s="293" t="s">
        <v>616</v>
      </c>
      <c r="D333" s="298" t="s">
        <v>617</v>
      </c>
      <c r="E333" s="263">
        <v>14772</v>
      </c>
      <c r="F333" s="266">
        <v>14498</v>
      </c>
      <c r="G333" s="266">
        <v>274</v>
      </c>
      <c r="H333" s="264">
        <v>14338</v>
      </c>
      <c r="I333" s="264">
        <v>14226</v>
      </c>
      <c r="J333" s="264">
        <v>112</v>
      </c>
      <c r="K333" s="264">
        <v>6729</v>
      </c>
      <c r="L333" s="264">
        <v>6677</v>
      </c>
      <c r="M333" s="264">
        <v>52</v>
      </c>
      <c r="N333" s="294">
        <v>0.93</v>
      </c>
      <c r="O333" s="266">
        <v>359044</v>
      </c>
      <c r="P333" s="266">
        <v>356435</v>
      </c>
      <c r="Q333" s="266">
        <v>2609</v>
      </c>
      <c r="R333" s="267">
        <v>0.992733481133232</v>
      </c>
      <c r="S333" s="267">
        <v>0.981451394530192</v>
      </c>
      <c r="T333" s="267">
        <v>0.992188589761473</v>
      </c>
      <c r="U333" s="267">
        <v>0.992272254421162</v>
      </c>
      <c r="V333" s="295">
        <v>-0.0107371952312808</v>
      </c>
      <c r="W333" s="271">
        <v>81107</v>
      </c>
      <c r="X333" s="271">
        <v>80377</v>
      </c>
      <c r="Y333" s="271">
        <v>76672</v>
      </c>
      <c r="Z333" s="271">
        <v>76143</v>
      </c>
      <c r="AA333" s="268">
        <v>0.990999543812495</v>
      </c>
      <c r="AB333" s="268">
        <v>0.993100479966611</v>
      </c>
      <c r="AC333" s="295">
        <v>-0.00210093615411644</v>
      </c>
    </row>
    <row r="334" spans="1:29">
      <c r="A334" s="297" t="s">
        <v>496</v>
      </c>
      <c r="B334" s="298" t="s">
        <v>3322</v>
      </c>
      <c r="C334" s="293" t="s">
        <v>618</v>
      </c>
      <c r="D334" s="298" t="s">
        <v>619</v>
      </c>
      <c r="E334" s="263">
        <v>20909</v>
      </c>
      <c r="F334" s="266">
        <v>20466</v>
      </c>
      <c r="G334" s="266">
        <v>443</v>
      </c>
      <c r="H334" s="264">
        <v>20397</v>
      </c>
      <c r="I334" s="264">
        <v>20201</v>
      </c>
      <c r="J334" s="264">
        <v>196</v>
      </c>
      <c r="K334" s="264">
        <v>10138</v>
      </c>
      <c r="L334" s="264">
        <v>10043</v>
      </c>
      <c r="M334" s="264">
        <v>95</v>
      </c>
      <c r="N334" s="294">
        <v>0.93</v>
      </c>
      <c r="O334" s="266">
        <v>500097</v>
      </c>
      <c r="P334" s="266">
        <v>493276</v>
      </c>
      <c r="Q334" s="266">
        <v>6821</v>
      </c>
      <c r="R334" s="267">
        <v>0.986360646034669</v>
      </c>
      <c r="S334" s="267">
        <v>0.978812951360658</v>
      </c>
      <c r="T334" s="267">
        <v>0.990390743736824</v>
      </c>
      <c r="U334" s="267">
        <v>0.990629315446834</v>
      </c>
      <c r="V334" s="295">
        <v>-0.011577792376166</v>
      </c>
      <c r="W334" s="271">
        <v>116607</v>
      </c>
      <c r="X334" s="271">
        <v>115149</v>
      </c>
      <c r="Y334" s="271">
        <v>108358</v>
      </c>
      <c r="Z334" s="271">
        <v>106703</v>
      </c>
      <c r="AA334" s="268">
        <v>0.987496462476524</v>
      </c>
      <c r="AB334" s="268">
        <v>0.984726554569114</v>
      </c>
      <c r="AC334" s="295">
        <v>0.00276990790741016</v>
      </c>
    </row>
    <row r="335" spans="1:29">
      <c r="A335" s="297" t="s">
        <v>496</v>
      </c>
      <c r="B335" s="298" t="s">
        <v>3322</v>
      </c>
      <c r="C335" s="293" t="s">
        <v>620</v>
      </c>
      <c r="D335" s="298" t="s">
        <v>621</v>
      </c>
      <c r="E335" s="263">
        <v>1</v>
      </c>
      <c r="F335" s="266">
        <v>1</v>
      </c>
      <c r="G335" s="266">
        <v>0</v>
      </c>
      <c r="H335" s="264">
        <v>0</v>
      </c>
      <c r="I335" s="264">
        <v>0</v>
      </c>
      <c r="J335" s="264">
        <v>0</v>
      </c>
      <c r="K335" s="264">
        <v>0</v>
      </c>
      <c r="L335" s="264">
        <v>0</v>
      </c>
      <c r="M335" s="264">
        <v>0</v>
      </c>
      <c r="N335" s="294">
        <v>0.93</v>
      </c>
      <c r="O335" s="266">
        <v>3</v>
      </c>
      <c r="P335" s="266">
        <v>3</v>
      </c>
      <c r="Q335" s="266">
        <v>0</v>
      </c>
      <c r="R335" s="267">
        <v>1</v>
      </c>
      <c r="S335" s="267">
        <v>1</v>
      </c>
      <c r="T335" s="267">
        <v>0</v>
      </c>
      <c r="U335" s="267">
        <v>0</v>
      </c>
      <c r="V335" s="295">
        <v>1</v>
      </c>
      <c r="W335" s="271">
        <v>2</v>
      </c>
      <c r="X335" s="271">
        <v>2</v>
      </c>
      <c r="Y335" s="271">
        <v>1</v>
      </c>
      <c r="Z335" s="271">
        <v>1</v>
      </c>
      <c r="AA335" s="268">
        <v>1</v>
      </c>
      <c r="AB335" s="268">
        <v>1</v>
      </c>
      <c r="AC335" s="295">
        <v>0</v>
      </c>
    </row>
    <row r="336" spans="1:29">
      <c r="A336" s="297" t="s">
        <v>496</v>
      </c>
      <c r="B336" s="298" t="s">
        <v>3322</v>
      </c>
      <c r="C336" s="293" t="s">
        <v>622</v>
      </c>
      <c r="D336" s="298" t="s">
        <v>623</v>
      </c>
      <c r="E336" s="263">
        <v>0</v>
      </c>
      <c r="F336" s="266">
        <v>0</v>
      </c>
      <c r="G336" s="266">
        <v>0</v>
      </c>
      <c r="H336" s="264">
        <v>0</v>
      </c>
      <c r="I336" s="264">
        <v>0</v>
      </c>
      <c r="J336" s="264">
        <v>0</v>
      </c>
      <c r="K336" s="264">
        <v>0</v>
      </c>
      <c r="L336" s="264">
        <v>0</v>
      </c>
      <c r="M336" s="264">
        <v>0</v>
      </c>
      <c r="N336" s="294">
        <v>0.93</v>
      </c>
      <c r="O336" s="266">
        <v>0</v>
      </c>
      <c r="P336" s="266">
        <v>0</v>
      </c>
      <c r="Q336" s="266">
        <v>0</v>
      </c>
      <c r="R336" s="267">
        <v>0</v>
      </c>
      <c r="S336" s="267">
        <v>0</v>
      </c>
      <c r="T336" s="267">
        <v>0</v>
      </c>
      <c r="U336" s="267">
        <v>0</v>
      </c>
      <c r="V336" s="295">
        <v>0</v>
      </c>
      <c r="W336" s="271">
        <v>0</v>
      </c>
      <c r="X336" s="271">
        <v>0</v>
      </c>
      <c r="Y336" s="271">
        <v>0</v>
      </c>
      <c r="Z336" s="271">
        <v>0</v>
      </c>
      <c r="AA336" s="268">
        <v>0</v>
      </c>
      <c r="AB336" s="268">
        <v>0</v>
      </c>
      <c r="AC336" s="295">
        <v>0</v>
      </c>
    </row>
    <row r="337" spans="1:29">
      <c r="A337" s="297" t="s">
        <v>496</v>
      </c>
      <c r="B337" s="298" t="s">
        <v>3322</v>
      </c>
      <c r="C337" s="293" t="s">
        <v>624</v>
      </c>
      <c r="D337" s="298" t="s">
        <v>625</v>
      </c>
      <c r="E337" s="263">
        <v>60</v>
      </c>
      <c r="F337" s="266">
        <v>46</v>
      </c>
      <c r="G337" s="266">
        <v>14</v>
      </c>
      <c r="H337" s="264">
        <v>52</v>
      </c>
      <c r="I337" s="264">
        <v>36</v>
      </c>
      <c r="J337" s="264">
        <v>16</v>
      </c>
      <c r="K337" s="264">
        <v>34</v>
      </c>
      <c r="L337" s="264">
        <v>30</v>
      </c>
      <c r="M337" s="264">
        <v>4</v>
      </c>
      <c r="N337" s="294">
        <v>0.93</v>
      </c>
      <c r="O337" s="266">
        <v>806</v>
      </c>
      <c r="P337" s="266">
        <v>749</v>
      </c>
      <c r="Q337" s="266">
        <v>57</v>
      </c>
      <c r="R337" s="267">
        <v>0.929280397022333</v>
      </c>
      <c r="S337" s="267">
        <v>0.766666666666667</v>
      </c>
      <c r="T337" s="267">
        <v>0.692307692307692</v>
      </c>
      <c r="U337" s="267">
        <v>0.882352941176471</v>
      </c>
      <c r="V337" s="295">
        <v>0.0743589743589744</v>
      </c>
      <c r="W337" s="271">
        <v>321</v>
      </c>
      <c r="X337" s="271">
        <v>278</v>
      </c>
      <c r="Y337" s="271">
        <v>333</v>
      </c>
      <c r="Z337" s="271">
        <v>330</v>
      </c>
      <c r="AA337" s="268">
        <v>0.866043613707165</v>
      </c>
      <c r="AB337" s="268">
        <v>0.990990990990991</v>
      </c>
      <c r="AC337" s="295">
        <v>-0.124947377283826</v>
      </c>
    </row>
    <row r="338" spans="1:29">
      <c r="A338" s="297" t="s">
        <v>496</v>
      </c>
      <c r="B338" s="298" t="s">
        <v>3322</v>
      </c>
      <c r="C338" s="293" t="s">
        <v>626</v>
      </c>
      <c r="D338" s="298" t="s">
        <v>626</v>
      </c>
      <c r="E338" s="263">
        <v>2</v>
      </c>
      <c r="F338" s="266">
        <v>0</v>
      </c>
      <c r="G338" s="266">
        <v>2</v>
      </c>
      <c r="H338" s="264">
        <v>1</v>
      </c>
      <c r="I338" s="264">
        <v>1</v>
      </c>
      <c r="J338" s="264">
        <v>0</v>
      </c>
      <c r="K338" s="264">
        <v>7</v>
      </c>
      <c r="L338" s="264">
        <v>7</v>
      </c>
      <c r="M338" s="264">
        <v>0</v>
      </c>
      <c r="N338" s="294">
        <v>0.93</v>
      </c>
      <c r="O338" s="266">
        <v>25</v>
      </c>
      <c r="P338" s="266">
        <v>22</v>
      </c>
      <c r="Q338" s="266">
        <v>3</v>
      </c>
      <c r="R338" s="267">
        <v>0.88</v>
      </c>
      <c r="S338" s="267">
        <v>0</v>
      </c>
      <c r="T338" s="267">
        <v>1</v>
      </c>
      <c r="U338" s="267">
        <v>1</v>
      </c>
      <c r="V338" s="295">
        <v>-1</v>
      </c>
      <c r="W338" s="271">
        <v>22</v>
      </c>
      <c r="X338" s="271">
        <v>20</v>
      </c>
      <c r="Y338" s="271">
        <v>0</v>
      </c>
      <c r="Z338" s="271">
        <v>0</v>
      </c>
      <c r="AA338" s="268">
        <v>0.909090909090909</v>
      </c>
      <c r="AB338" s="268">
        <v>0</v>
      </c>
      <c r="AC338" s="295">
        <v>0.909090909090909</v>
      </c>
    </row>
    <row r="339" spans="1:29">
      <c r="A339" s="297" t="s">
        <v>496</v>
      </c>
      <c r="B339" s="298" t="s">
        <v>3322</v>
      </c>
      <c r="C339" s="293" t="s">
        <v>627</v>
      </c>
      <c r="D339" s="298" t="s">
        <v>628</v>
      </c>
      <c r="E339" s="263">
        <v>4</v>
      </c>
      <c r="F339" s="266">
        <v>0</v>
      </c>
      <c r="G339" s="266">
        <v>4</v>
      </c>
      <c r="H339" s="264">
        <v>2</v>
      </c>
      <c r="I339" s="264">
        <v>1</v>
      </c>
      <c r="J339" s="264">
        <v>1</v>
      </c>
      <c r="K339" s="264">
        <v>0</v>
      </c>
      <c r="L339" s="264">
        <v>0</v>
      </c>
      <c r="M339" s="264">
        <v>0</v>
      </c>
      <c r="N339" s="294">
        <v>0.93</v>
      </c>
      <c r="O339" s="266">
        <v>43</v>
      </c>
      <c r="P339" s="266">
        <v>29</v>
      </c>
      <c r="Q339" s="266">
        <v>14</v>
      </c>
      <c r="R339" s="267">
        <v>0.674418604651163</v>
      </c>
      <c r="S339" s="267">
        <v>0</v>
      </c>
      <c r="T339" s="267">
        <v>0.5</v>
      </c>
      <c r="U339" s="267">
        <v>0</v>
      </c>
      <c r="V339" s="295">
        <v>-0.5</v>
      </c>
      <c r="W339" s="271">
        <v>7</v>
      </c>
      <c r="X339" s="271">
        <v>2</v>
      </c>
      <c r="Y339" s="271">
        <v>8</v>
      </c>
      <c r="Z339" s="271">
        <v>0</v>
      </c>
      <c r="AA339" s="268">
        <v>0.285714285714286</v>
      </c>
      <c r="AB339" s="268">
        <v>0</v>
      </c>
      <c r="AC339" s="295">
        <v>0.285714285714286</v>
      </c>
    </row>
    <row r="340" spans="1:29">
      <c r="A340" s="297" t="s">
        <v>496</v>
      </c>
      <c r="B340" s="298" t="s">
        <v>3322</v>
      </c>
      <c r="C340" s="293" t="s">
        <v>629</v>
      </c>
      <c r="D340" s="298" t="s">
        <v>630</v>
      </c>
      <c r="E340" s="263">
        <v>0</v>
      </c>
      <c r="F340" s="266">
        <v>0</v>
      </c>
      <c r="G340" s="266">
        <v>0</v>
      </c>
      <c r="H340" s="264">
        <v>1</v>
      </c>
      <c r="I340" s="264">
        <v>1</v>
      </c>
      <c r="J340" s="264">
        <v>0</v>
      </c>
      <c r="K340" s="264">
        <v>0</v>
      </c>
      <c r="L340" s="264">
        <v>0</v>
      </c>
      <c r="M340" s="264">
        <v>0</v>
      </c>
      <c r="N340" s="294">
        <v>0.93</v>
      </c>
      <c r="O340" s="266">
        <v>8</v>
      </c>
      <c r="P340" s="266">
        <v>7</v>
      </c>
      <c r="Q340" s="266">
        <v>1</v>
      </c>
      <c r="R340" s="267">
        <v>0.875</v>
      </c>
      <c r="S340" s="267">
        <v>0</v>
      </c>
      <c r="T340" s="267">
        <v>1</v>
      </c>
      <c r="U340" s="267">
        <v>0</v>
      </c>
      <c r="V340" s="295">
        <v>-1</v>
      </c>
      <c r="W340" s="271">
        <v>3</v>
      </c>
      <c r="X340" s="271">
        <v>2</v>
      </c>
      <c r="Y340" s="271">
        <v>3</v>
      </c>
      <c r="Z340" s="271">
        <v>3</v>
      </c>
      <c r="AA340" s="268">
        <v>0.666666666666667</v>
      </c>
      <c r="AB340" s="268">
        <v>1</v>
      </c>
      <c r="AC340" s="295">
        <v>-0.333333333333333</v>
      </c>
    </row>
    <row r="341" spans="1:29">
      <c r="A341" s="297" t="s">
        <v>496</v>
      </c>
      <c r="B341" s="298" t="s">
        <v>3322</v>
      </c>
      <c r="C341" s="293" t="s">
        <v>631</v>
      </c>
      <c r="D341" s="298" t="s">
        <v>632</v>
      </c>
      <c r="E341" s="263">
        <v>0</v>
      </c>
      <c r="F341" s="266">
        <v>0</v>
      </c>
      <c r="G341" s="266">
        <v>0</v>
      </c>
      <c r="H341" s="264">
        <v>0</v>
      </c>
      <c r="I341" s="264">
        <v>0</v>
      </c>
      <c r="J341" s="264">
        <v>0</v>
      </c>
      <c r="K341" s="264">
        <v>1</v>
      </c>
      <c r="L341" s="264">
        <v>1</v>
      </c>
      <c r="M341" s="264">
        <v>0</v>
      </c>
      <c r="N341" s="294">
        <v>0.93</v>
      </c>
      <c r="O341" s="266">
        <v>2</v>
      </c>
      <c r="P341" s="266">
        <v>2</v>
      </c>
      <c r="Q341" s="266">
        <v>0</v>
      </c>
      <c r="R341" s="267">
        <v>1</v>
      </c>
      <c r="S341" s="267">
        <v>0</v>
      </c>
      <c r="T341" s="267">
        <v>0</v>
      </c>
      <c r="U341" s="267">
        <v>1</v>
      </c>
      <c r="V341" s="295">
        <v>0</v>
      </c>
      <c r="W341" s="271">
        <v>1</v>
      </c>
      <c r="X341" s="271">
        <v>1</v>
      </c>
      <c r="Y341" s="271">
        <v>1</v>
      </c>
      <c r="Z341" s="271">
        <v>1</v>
      </c>
      <c r="AA341" s="268">
        <v>1</v>
      </c>
      <c r="AB341" s="268">
        <v>1</v>
      </c>
      <c r="AC341" s="295">
        <v>0</v>
      </c>
    </row>
    <row r="342" spans="1:29">
      <c r="A342" s="297" t="s">
        <v>496</v>
      </c>
      <c r="B342" s="298" t="s">
        <v>3322</v>
      </c>
      <c r="C342" s="293" t="s">
        <v>633</v>
      </c>
      <c r="D342" s="298" t="s">
        <v>634</v>
      </c>
      <c r="E342" s="263">
        <v>12335</v>
      </c>
      <c r="F342" s="266">
        <v>12241</v>
      </c>
      <c r="G342" s="266">
        <v>94</v>
      </c>
      <c r="H342" s="264">
        <v>11786</v>
      </c>
      <c r="I342" s="264">
        <v>11657</v>
      </c>
      <c r="J342" s="264">
        <v>129</v>
      </c>
      <c r="K342" s="264">
        <v>5391</v>
      </c>
      <c r="L342" s="264">
        <v>5355</v>
      </c>
      <c r="M342" s="264">
        <v>36</v>
      </c>
      <c r="N342" s="294">
        <v>0.93</v>
      </c>
      <c r="O342" s="266">
        <v>288362</v>
      </c>
      <c r="P342" s="266">
        <v>285598</v>
      </c>
      <c r="Q342" s="266">
        <v>2764</v>
      </c>
      <c r="R342" s="267">
        <v>0.990414825809226</v>
      </c>
      <c r="S342" s="267">
        <v>0.992379408188083</v>
      </c>
      <c r="T342" s="267">
        <v>0.989054810792466</v>
      </c>
      <c r="U342" s="267">
        <v>0.993322203672788</v>
      </c>
      <c r="V342" s="295">
        <v>0.00332459739561708</v>
      </c>
      <c r="W342" s="271">
        <v>65910</v>
      </c>
      <c r="X342" s="271">
        <v>65383</v>
      </c>
      <c r="Y342" s="271">
        <v>61554</v>
      </c>
      <c r="Z342" s="271">
        <v>60980</v>
      </c>
      <c r="AA342" s="268">
        <v>0.992004248217266</v>
      </c>
      <c r="AB342" s="268">
        <v>0.990674854599214</v>
      </c>
      <c r="AC342" s="295">
        <v>0.00132939361805229</v>
      </c>
    </row>
    <row r="343" spans="1:29">
      <c r="A343" s="297" t="s">
        <v>496</v>
      </c>
      <c r="B343" s="298" t="s">
        <v>3322</v>
      </c>
      <c r="C343" s="293" t="s">
        <v>635</v>
      </c>
      <c r="D343" s="298" t="s">
        <v>636</v>
      </c>
      <c r="E343" s="263">
        <v>0</v>
      </c>
      <c r="F343" s="266">
        <v>0</v>
      </c>
      <c r="G343" s="266">
        <v>0</v>
      </c>
      <c r="H343" s="264">
        <v>0</v>
      </c>
      <c r="I343" s="264">
        <v>0</v>
      </c>
      <c r="J343" s="264">
        <v>0</v>
      </c>
      <c r="K343" s="264">
        <v>0</v>
      </c>
      <c r="L343" s="264">
        <v>0</v>
      </c>
      <c r="M343" s="264">
        <v>0</v>
      </c>
      <c r="N343" s="294">
        <v>0.93</v>
      </c>
      <c r="O343" s="266">
        <v>0</v>
      </c>
      <c r="P343" s="266">
        <v>0</v>
      </c>
      <c r="Q343" s="266">
        <v>0</v>
      </c>
      <c r="R343" s="267">
        <v>0</v>
      </c>
      <c r="S343" s="267">
        <v>0</v>
      </c>
      <c r="T343" s="267">
        <v>0</v>
      </c>
      <c r="U343" s="267">
        <v>0</v>
      </c>
      <c r="V343" s="295">
        <v>0</v>
      </c>
      <c r="W343" s="271">
        <v>0</v>
      </c>
      <c r="X343" s="271">
        <v>0</v>
      </c>
      <c r="Y343" s="271">
        <v>0</v>
      </c>
      <c r="Z343" s="271">
        <v>0</v>
      </c>
      <c r="AA343" s="268">
        <v>0</v>
      </c>
      <c r="AB343" s="268">
        <v>0</v>
      </c>
      <c r="AC343" s="295">
        <v>0</v>
      </c>
    </row>
    <row r="344" spans="1:29">
      <c r="A344" s="297" t="s">
        <v>496</v>
      </c>
      <c r="B344" s="298" t="s">
        <v>3322</v>
      </c>
      <c r="C344" s="293" t="s">
        <v>637</v>
      </c>
      <c r="D344" s="298" t="s">
        <v>638</v>
      </c>
      <c r="E344" s="263">
        <v>3</v>
      </c>
      <c r="F344" s="266">
        <v>2</v>
      </c>
      <c r="G344" s="266">
        <v>1</v>
      </c>
      <c r="H344" s="264">
        <v>2</v>
      </c>
      <c r="I344" s="264">
        <v>1</v>
      </c>
      <c r="J344" s="264">
        <v>1</v>
      </c>
      <c r="K344" s="264">
        <v>5</v>
      </c>
      <c r="L344" s="264">
        <v>5</v>
      </c>
      <c r="M344" s="264">
        <v>0</v>
      </c>
      <c r="N344" s="294">
        <v>0.93</v>
      </c>
      <c r="O344" s="266">
        <v>55</v>
      </c>
      <c r="P344" s="266">
        <v>49</v>
      </c>
      <c r="Q344" s="266">
        <v>6</v>
      </c>
      <c r="R344" s="267">
        <v>0.890909090909091</v>
      </c>
      <c r="S344" s="267">
        <v>0.666666666666667</v>
      </c>
      <c r="T344" s="267">
        <v>0.5</v>
      </c>
      <c r="U344" s="267">
        <v>1</v>
      </c>
      <c r="V344" s="295">
        <v>0.166666666666667</v>
      </c>
      <c r="W344" s="271">
        <v>17</v>
      </c>
      <c r="X344" s="271">
        <v>15</v>
      </c>
      <c r="Y344" s="271">
        <v>10</v>
      </c>
      <c r="Z344" s="271">
        <v>10</v>
      </c>
      <c r="AA344" s="268">
        <v>0.882352941176471</v>
      </c>
      <c r="AB344" s="268">
        <v>1</v>
      </c>
      <c r="AC344" s="295">
        <v>-0.117647058823529</v>
      </c>
    </row>
    <row r="345" spans="1:29">
      <c r="A345" s="297" t="s">
        <v>496</v>
      </c>
      <c r="B345" s="298" t="s">
        <v>3322</v>
      </c>
      <c r="C345" s="293" t="s">
        <v>639</v>
      </c>
      <c r="D345" s="298" t="s">
        <v>640</v>
      </c>
      <c r="E345" s="263">
        <v>9792</v>
      </c>
      <c r="F345" s="266">
        <v>9715</v>
      </c>
      <c r="G345" s="266">
        <v>77</v>
      </c>
      <c r="H345" s="264">
        <v>9531</v>
      </c>
      <c r="I345" s="264">
        <v>9513</v>
      </c>
      <c r="J345" s="264">
        <v>18</v>
      </c>
      <c r="K345" s="264">
        <v>4809</v>
      </c>
      <c r="L345" s="264">
        <v>4799</v>
      </c>
      <c r="M345" s="264">
        <v>10</v>
      </c>
      <c r="N345" s="294">
        <v>0.93</v>
      </c>
      <c r="O345" s="266">
        <v>228535</v>
      </c>
      <c r="P345" s="266">
        <v>227381</v>
      </c>
      <c r="Q345" s="266">
        <v>1154</v>
      </c>
      <c r="R345" s="267">
        <v>0.994950445227208</v>
      </c>
      <c r="S345" s="267">
        <v>0.992136437908497</v>
      </c>
      <c r="T345" s="267">
        <v>0.998111425873466</v>
      </c>
      <c r="U345" s="267">
        <v>0.997920565606155</v>
      </c>
      <c r="V345" s="295">
        <v>-0.00597498796496887</v>
      </c>
      <c r="W345" s="271">
        <v>54956</v>
      </c>
      <c r="X345" s="271">
        <v>54820</v>
      </c>
      <c r="Y345" s="271">
        <v>51993</v>
      </c>
      <c r="Z345" s="271">
        <v>51765</v>
      </c>
      <c r="AA345" s="268">
        <v>0.997525292961642</v>
      </c>
      <c r="AB345" s="268">
        <v>0.995614794299233</v>
      </c>
      <c r="AC345" s="295">
        <v>0.00191049866240944</v>
      </c>
    </row>
    <row r="346" spans="1:29">
      <c r="A346" s="297" t="s">
        <v>496</v>
      </c>
      <c r="B346" s="298" t="s">
        <v>3323</v>
      </c>
      <c r="C346" s="293" t="s">
        <v>641</v>
      </c>
      <c r="D346" s="298" t="s">
        <v>642</v>
      </c>
      <c r="E346" s="263">
        <v>10077</v>
      </c>
      <c r="F346" s="266">
        <v>9712</v>
      </c>
      <c r="G346" s="266">
        <v>365</v>
      </c>
      <c r="H346" s="264">
        <v>8480</v>
      </c>
      <c r="I346" s="264">
        <v>8191</v>
      </c>
      <c r="J346" s="264">
        <v>289</v>
      </c>
      <c r="K346" s="264">
        <v>4872</v>
      </c>
      <c r="L346" s="264">
        <v>4715</v>
      </c>
      <c r="M346" s="264">
        <v>157</v>
      </c>
      <c r="N346" s="294">
        <v>0.93</v>
      </c>
      <c r="O346" s="266">
        <v>249588</v>
      </c>
      <c r="P346" s="266">
        <v>242348</v>
      </c>
      <c r="Q346" s="266">
        <v>7240</v>
      </c>
      <c r="R346" s="267">
        <v>0.970992195137587</v>
      </c>
      <c r="S346" s="267">
        <v>0.963778902451126</v>
      </c>
      <c r="T346" s="267">
        <v>0.965919811320755</v>
      </c>
      <c r="U346" s="267">
        <v>0.967775041050903</v>
      </c>
      <c r="V346" s="295">
        <v>-0.00214090886962837</v>
      </c>
      <c r="W346" s="271">
        <v>54774</v>
      </c>
      <c r="X346" s="271">
        <v>52998</v>
      </c>
      <c r="Y346" s="271">
        <v>55001</v>
      </c>
      <c r="Z346" s="271">
        <v>53473</v>
      </c>
      <c r="AA346" s="268">
        <v>0.967575857158506</v>
      </c>
      <c r="AB346" s="268">
        <v>0.972218686932965</v>
      </c>
      <c r="AC346" s="295">
        <v>-0.00464282977445896</v>
      </c>
    </row>
    <row r="347" spans="1:29">
      <c r="A347" s="297" t="s">
        <v>496</v>
      </c>
      <c r="B347" s="298" t="s">
        <v>3323</v>
      </c>
      <c r="C347" s="293" t="s">
        <v>643</v>
      </c>
      <c r="D347" s="298" t="s">
        <v>644</v>
      </c>
      <c r="E347" s="263">
        <v>18348</v>
      </c>
      <c r="F347" s="266">
        <v>17974</v>
      </c>
      <c r="G347" s="266">
        <v>374</v>
      </c>
      <c r="H347" s="264">
        <v>17506</v>
      </c>
      <c r="I347" s="264">
        <v>17171</v>
      </c>
      <c r="J347" s="264">
        <v>335</v>
      </c>
      <c r="K347" s="264">
        <v>8474</v>
      </c>
      <c r="L347" s="264">
        <v>8271</v>
      </c>
      <c r="M347" s="264">
        <v>203</v>
      </c>
      <c r="N347" s="294">
        <v>0.93</v>
      </c>
      <c r="O347" s="266">
        <v>472516</v>
      </c>
      <c r="P347" s="266">
        <v>465287</v>
      </c>
      <c r="Q347" s="266">
        <v>7229</v>
      </c>
      <c r="R347" s="267">
        <v>0.984701047160308</v>
      </c>
      <c r="S347" s="267">
        <v>0.979616306954436</v>
      </c>
      <c r="T347" s="267">
        <v>0.980863703872958</v>
      </c>
      <c r="U347" s="267">
        <v>0.976044371017229</v>
      </c>
      <c r="V347" s="295">
        <v>-0.00124739691852138</v>
      </c>
      <c r="W347" s="271">
        <v>103179</v>
      </c>
      <c r="X347" s="271">
        <v>101344</v>
      </c>
      <c r="Y347" s="271">
        <v>102106</v>
      </c>
      <c r="Z347" s="271">
        <v>100675</v>
      </c>
      <c r="AA347" s="268">
        <v>0.982215373283323</v>
      </c>
      <c r="AB347" s="268">
        <v>0.985985152684465</v>
      </c>
      <c r="AC347" s="295">
        <v>-0.00376977940114198</v>
      </c>
    </row>
    <row r="348" spans="1:29">
      <c r="A348" s="297" t="s">
        <v>496</v>
      </c>
      <c r="B348" s="298" t="s">
        <v>3323</v>
      </c>
      <c r="C348" s="293" t="s">
        <v>645</v>
      </c>
      <c r="D348" s="298" t="s">
        <v>646</v>
      </c>
      <c r="E348" s="263">
        <v>9932</v>
      </c>
      <c r="F348" s="266">
        <v>9742</v>
      </c>
      <c r="G348" s="266">
        <v>190</v>
      </c>
      <c r="H348" s="264">
        <v>9349</v>
      </c>
      <c r="I348" s="264">
        <v>9214</v>
      </c>
      <c r="J348" s="264">
        <v>135</v>
      </c>
      <c r="K348" s="264">
        <v>4541</v>
      </c>
      <c r="L348" s="264">
        <v>4444</v>
      </c>
      <c r="M348" s="264">
        <v>97</v>
      </c>
      <c r="N348" s="294">
        <v>0.93</v>
      </c>
      <c r="O348" s="266">
        <v>245294</v>
      </c>
      <c r="P348" s="266">
        <v>242139</v>
      </c>
      <c r="Q348" s="266">
        <v>3155</v>
      </c>
      <c r="R348" s="267">
        <v>0.987137883519369</v>
      </c>
      <c r="S348" s="267">
        <v>0.980869915424889</v>
      </c>
      <c r="T348" s="267">
        <v>0.985559952936143</v>
      </c>
      <c r="U348" s="267">
        <v>0.978639066284959</v>
      </c>
      <c r="V348" s="295">
        <v>-0.00469003751125374</v>
      </c>
      <c r="W348" s="271">
        <v>54659</v>
      </c>
      <c r="X348" s="271">
        <v>53799</v>
      </c>
      <c r="Y348" s="271">
        <v>53621</v>
      </c>
      <c r="Z348" s="271">
        <v>52989</v>
      </c>
      <c r="AA348" s="268">
        <v>0.98426608609744</v>
      </c>
      <c r="AB348" s="268">
        <v>0.988213573040413</v>
      </c>
      <c r="AC348" s="295">
        <v>-0.00394748694297276</v>
      </c>
    </row>
    <row r="349" spans="1:29">
      <c r="A349" s="297" t="s">
        <v>496</v>
      </c>
      <c r="B349" s="298" t="s">
        <v>3323</v>
      </c>
      <c r="C349" s="293" t="s">
        <v>647</v>
      </c>
      <c r="D349" s="298" t="s">
        <v>648</v>
      </c>
      <c r="E349" s="263">
        <v>8149</v>
      </c>
      <c r="F349" s="266">
        <v>8038</v>
      </c>
      <c r="G349" s="266">
        <v>111</v>
      </c>
      <c r="H349" s="264">
        <v>7626</v>
      </c>
      <c r="I349" s="264">
        <v>7552</v>
      </c>
      <c r="J349" s="264">
        <v>74</v>
      </c>
      <c r="K349" s="264">
        <v>4767</v>
      </c>
      <c r="L349" s="264">
        <v>4728</v>
      </c>
      <c r="M349" s="264">
        <v>39</v>
      </c>
      <c r="N349" s="294">
        <v>0.93</v>
      </c>
      <c r="O349" s="266">
        <v>201890</v>
      </c>
      <c r="P349" s="266">
        <v>200155</v>
      </c>
      <c r="Q349" s="266">
        <v>1735</v>
      </c>
      <c r="R349" s="267">
        <v>0.991406211303185</v>
      </c>
      <c r="S349" s="267">
        <v>0.98637869677261</v>
      </c>
      <c r="T349" s="267">
        <v>0.990296354576449</v>
      </c>
      <c r="U349" s="267">
        <v>0.991818753933291</v>
      </c>
      <c r="V349" s="295">
        <v>-0.0039176578038389</v>
      </c>
      <c r="W349" s="271">
        <v>44633</v>
      </c>
      <c r="X349" s="271">
        <v>44196</v>
      </c>
      <c r="Y349" s="271">
        <v>43388</v>
      </c>
      <c r="Z349" s="271">
        <v>43006</v>
      </c>
      <c r="AA349" s="268">
        <v>0.990209038155625</v>
      </c>
      <c r="AB349" s="268">
        <v>0.991195722319535</v>
      </c>
      <c r="AC349" s="295">
        <v>-0.000986684163910567</v>
      </c>
    </row>
    <row r="350" spans="1:29">
      <c r="A350" s="297" t="s">
        <v>496</v>
      </c>
      <c r="B350" s="298" t="s">
        <v>3323</v>
      </c>
      <c r="C350" s="293" t="s">
        <v>649</v>
      </c>
      <c r="D350" s="298" t="s">
        <v>650</v>
      </c>
      <c r="E350" s="263">
        <v>0</v>
      </c>
      <c r="F350" s="266">
        <v>0</v>
      </c>
      <c r="G350" s="266">
        <v>0</v>
      </c>
      <c r="H350" s="264">
        <v>0</v>
      </c>
      <c r="I350" s="264">
        <v>0</v>
      </c>
      <c r="J350" s="264">
        <v>0</v>
      </c>
      <c r="K350" s="264">
        <v>0</v>
      </c>
      <c r="L350" s="264">
        <v>0</v>
      </c>
      <c r="M350" s="264">
        <v>0</v>
      </c>
      <c r="N350" s="294">
        <v>0.93</v>
      </c>
      <c r="O350" s="266">
        <v>0</v>
      </c>
      <c r="P350" s="266">
        <v>0</v>
      </c>
      <c r="Q350" s="266">
        <v>0</v>
      </c>
      <c r="R350" s="267">
        <v>0</v>
      </c>
      <c r="S350" s="267">
        <v>0</v>
      </c>
      <c r="T350" s="267">
        <v>0</v>
      </c>
      <c r="U350" s="267">
        <v>0</v>
      </c>
      <c r="V350" s="295">
        <v>0</v>
      </c>
      <c r="W350" s="271">
        <v>0</v>
      </c>
      <c r="X350" s="271">
        <v>0</v>
      </c>
      <c r="Y350" s="271">
        <v>0</v>
      </c>
      <c r="Z350" s="271">
        <v>0</v>
      </c>
      <c r="AA350" s="268">
        <v>0</v>
      </c>
      <c r="AB350" s="268">
        <v>0</v>
      </c>
      <c r="AC350" s="295">
        <v>0</v>
      </c>
    </row>
    <row r="351" spans="1:29">
      <c r="A351" s="297" t="s">
        <v>496</v>
      </c>
      <c r="B351" s="298" t="s">
        <v>3323</v>
      </c>
      <c r="C351" s="293" t="s">
        <v>651</v>
      </c>
      <c r="D351" s="298" t="s">
        <v>652</v>
      </c>
      <c r="E351" s="263">
        <v>2</v>
      </c>
      <c r="F351" s="266">
        <v>2</v>
      </c>
      <c r="G351" s="266">
        <v>0</v>
      </c>
      <c r="H351" s="264">
        <v>1</v>
      </c>
      <c r="I351" s="264">
        <v>1</v>
      </c>
      <c r="J351" s="264">
        <v>0</v>
      </c>
      <c r="K351" s="264">
        <v>2</v>
      </c>
      <c r="L351" s="264">
        <v>1</v>
      </c>
      <c r="M351" s="264">
        <v>1</v>
      </c>
      <c r="N351" s="294">
        <v>0.93</v>
      </c>
      <c r="O351" s="266">
        <v>72</v>
      </c>
      <c r="P351" s="266">
        <v>62</v>
      </c>
      <c r="Q351" s="266">
        <v>10</v>
      </c>
      <c r="R351" s="267">
        <v>0.861111111111111</v>
      </c>
      <c r="S351" s="267">
        <v>1</v>
      </c>
      <c r="T351" s="267">
        <v>1</v>
      </c>
      <c r="U351" s="267">
        <v>0.5</v>
      </c>
      <c r="V351" s="295">
        <v>0</v>
      </c>
      <c r="W351" s="271">
        <v>11</v>
      </c>
      <c r="X351" s="271">
        <v>7</v>
      </c>
      <c r="Y351" s="271">
        <v>33</v>
      </c>
      <c r="Z351" s="271">
        <v>32</v>
      </c>
      <c r="AA351" s="268">
        <v>0.636363636363636</v>
      </c>
      <c r="AB351" s="268">
        <v>0.96969696969697</v>
      </c>
      <c r="AC351" s="295">
        <v>-0.333333333333333</v>
      </c>
    </row>
    <row r="352" spans="1:29">
      <c r="A352" s="297" t="s">
        <v>496</v>
      </c>
      <c r="B352" s="298" t="s">
        <v>3323</v>
      </c>
      <c r="C352" s="293" t="s">
        <v>653</v>
      </c>
      <c r="D352" s="298" t="s">
        <v>654</v>
      </c>
      <c r="E352" s="263">
        <v>0</v>
      </c>
      <c r="F352" s="266">
        <v>0</v>
      </c>
      <c r="G352" s="266">
        <v>0</v>
      </c>
      <c r="H352" s="264">
        <v>0</v>
      </c>
      <c r="I352" s="264">
        <v>0</v>
      </c>
      <c r="J352" s="264">
        <v>0</v>
      </c>
      <c r="K352" s="264">
        <v>1</v>
      </c>
      <c r="L352" s="264">
        <v>1</v>
      </c>
      <c r="M352" s="264">
        <v>0</v>
      </c>
      <c r="N352" s="294">
        <v>0.93</v>
      </c>
      <c r="O352" s="266">
        <v>7</v>
      </c>
      <c r="P352" s="266">
        <v>5</v>
      </c>
      <c r="Q352" s="266">
        <v>2</v>
      </c>
      <c r="R352" s="267">
        <v>0.714285714285714</v>
      </c>
      <c r="S352" s="267">
        <v>0</v>
      </c>
      <c r="T352" s="267">
        <v>0</v>
      </c>
      <c r="U352" s="267">
        <v>1</v>
      </c>
      <c r="V352" s="295">
        <v>0</v>
      </c>
      <c r="W352" s="271">
        <v>2</v>
      </c>
      <c r="X352" s="271">
        <v>2</v>
      </c>
      <c r="Y352" s="271">
        <v>2</v>
      </c>
      <c r="Z352" s="271">
        <v>0</v>
      </c>
      <c r="AA352" s="268">
        <v>1</v>
      </c>
      <c r="AB352" s="268">
        <v>0</v>
      </c>
      <c r="AC352" s="295">
        <v>1</v>
      </c>
    </row>
    <row r="353" spans="1:29">
      <c r="A353" s="297" t="s">
        <v>496</v>
      </c>
      <c r="B353" s="298" t="s">
        <v>3323</v>
      </c>
      <c r="C353" s="293" t="s">
        <v>655</v>
      </c>
      <c r="D353" s="298" t="s">
        <v>656</v>
      </c>
      <c r="E353" s="263">
        <v>1</v>
      </c>
      <c r="F353" s="266">
        <v>0</v>
      </c>
      <c r="G353" s="266">
        <v>1</v>
      </c>
      <c r="H353" s="264">
        <v>11</v>
      </c>
      <c r="I353" s="264">
        <v>0</v>
      </c>
      <c r="J353" s="264">
        <v>11</v>
      </c>
      <c r="K353" s="264">
        <v>0</v>
      </c>
      <c r="L353" s="264">
        <v>0</v>
      </c>
      <c r="M353" s="264">
        <v>0</v>
      </c>
      <c r="N353" s="294">
        <v>0.93</v>
      </c>
      <c r="O353" s="266">
        <v>26</v>
      </c>
      <c r="P353" s="266">
        <v>6</v>
      </c>
      <c r="Q353" s="266">
        <v>20</v>
      </c>
      <c r="R353" s="267">
        <v>0.230769230769231</v>
      </c>
      <c r="S353" s="267">
        <v>0</v>
      </c>
      <c r="T353" s="267">
        <v>0</v>
      </c>
      <c r="U353" s="267">
        <v>0</v>
      </c>
      <c r="V353" s="295">
        <v>0</v>
      </c>
      <c r="W353" s="271">
        <v>13</v>
      </c>
      <c r="X353" s="271">
        <v>0</v>
      </c>
      <c r="Y353" s="271">
        <v>8</v>
      </c>
      <c r="Z353" s="271">
        <v>2</v>
      </c>
      <c r="AA353" s="268">
        <v>0</v>
      </c>
      <c r="AB353" s="268">
        <v>0.25</v>
      </c>
      <c r="AC353" s="295">
        <v>-0.25</v>
      </c>
    </row>
    <row r="354" spans="1:29">
      <c r="A354" s="297" t="s">
        <v>496</v>
      </c>
      <c r="B354" s="298" t="s">
        <v>3323</v>
      </c>
      <c r="C354" s="293" t="s">
        <v>657</v>
      </c>
      <c r="D354" s="298" t="s">
        <v>658</v>
      </c>
      <c r="E354" s="263">
        <v>0</v>
      </c>
      <c r="F354" s="266">
        <v>0</v>
      </c>
      <c r="G354" s="266">
        <v>0</v>
      </c>
      <c r="H354" s="264">
        <v>0</v>
      </c>
      <c r="I354" s="264">
        <v>0</v>
      </c>
      <c r="J354" s="264">
        <v>0</v>
      </c>
      <c r="K354" s="264">
        <v>1</v>
      </c>
      <c r="L354" s="264">
        <v>1</v>
      </c>
      <c r="M354" s="264">
        <v>0</v>
      </c>
      <c r="N354" s="294">
        <v>0.93</v>
      </c>
      <c r="O354" s="266">
        <v>13</v>
      </c>
      <c r="P354" s="266">
        <v>12</v>
      </c>
      <c r="Q354" s="266">
        <v>1</v>
      </c>
      <c r="R354" s="267">
        <v>0.923076923076923</v>
      </c>
      <c r="S354" s="267">
        <v>0</v>
      </c>
      <c r="T354" s="267">
        <v>0</v>
      </c>
      <c r="U354" s="267">
        <v>1</v>
      </c>
      <c r="V354" s="295">
        <v>0</v>
      </c>
      <c r="W354" s="271">
        <v>5</v>
      </c>
      <c r="X354" s="271">
        <v>5</v>
      </c>
      <c r="Y354" s="271">
        <v>2</v>
      </c>
      <c r="Z354" s="271">
        <v>1</v>
      </c>
      <c r="AA354" s="268">
        <v>1</v>
      </c>
      <c r="AB354" s="268">
        <v>0.5</v>
      </c>
      <c r="AC354" s="295">
        <v>0.5</v>
      </c>
    </row>
    <row r="355" spans="1:29">
      <c r="A355" s="297" t="s">
        <v>496</v>
      </c>
      <c r="B355" s="298" t="s">
        <v>3323</v>
      </c>
      <c r="C355" s="293" t="s">
        <v>659</v>
      </c>
      <c r="D355" s="298" t="s">
        <v>660</v>
      </c>
      <c r="E355" s="263">
        <v>0</v>
      </c>
      <c r="F355" s="266">
        <v>0</v>
      </c>
      <c r="G355" s="266">
        <v>0</v>
      </c>
      <c r="H355" s="264">
        <v>1</v>
      </c>
      <c r="I355" s="264">
        <v>0</v>
      </c>
      <c r="J355" s="264">
        <v>1</v>
      </c>
      <c r="K355" s="264">
        <v>0</v>
      </c>
      <c r="L355" s="264">
        <v>0</v>
      </c>
      <c r="M355" s="264">
        <v>0</v>
      </c>
      <c r="N355" s="294">
        <v>0.93</v>
      </c>
      <c r="O355" s="266">
        <v>30</v>
      </c>
      <c r="P355" s="266">
        <v>28</v>
      </c>
      <c r="Q355" s="266">
        <v>2</v>
      </c>
      <c r="R355" s="267">
        <v>0.933333333333333</v>
      </c>
      <c r="S355" s="267">
        <v>0</v>
      </c>
      <c r="T355" s="267">
        <v>0</v>
      </c>
      <c r="U355" s="267">
        <v>0</v>
      </c>
      <c r="V355" s="295">
        <v>0</v>
      </c>
      <c r="W355" s="271">
        <v>3</v>
      </c>
      <c r="X355" s="271">
        <v>2</v>
      </c>
      <c r="Y355" s="271">
        <v>5</v>
      </c>
      <c r="Z355" s="271">
        <v>5</v>
      </c>
      <c r="AA355" s="268">
        <v>0.666666666666667</v>
      </c>
      <c r="AB355" s="268">
        <v>1</v>
      </c>
      <c r="AC355" s="295">
        <v>-0.333333333333333</v>
      </c>
    </row>
    <row r="356" spans="1:29">
      <c r="A356" s="297" t="s">
        <v>496</v>
      </c>
      <c r="B356" s="298" t="s">
        <v>3323</v>
      </c>
      <c r="C356" s="293" t="s">
        <v>661</v>
      </c>
      <c r="D356" s="298" t="s">
        <v>662</v>
      </c>
      <c r="E356" s="263">
        <v>11864</v>
      </c>
      <c r="F356" s="266">
        <v>11563</v>
      </c>
      <c r="G356" s="266">
        <v>301</v>
      </c>
      <c r="H356" s="264">
        <v>11432</v>
      </c>
      <c r="I356" s="264">
        <v>11245</v>
      </c>
      <c r="J356" s="264">
        <v>187</v>
      </c>
      <c r="K356" s="264">
        <v>6235</v>
      </c>
      <c r="L356" s="264">
        <v>6141</v>
      </c>
      <c r="M356" s="264">
        <v>94</v>
      </c>
      <c r="N356" s="294">
        <v>0.93</v>
      </c>
      <c r="O356" s="266">
        <v>294396</v>
      </c>
      <c r="P356" s="266">
        <v>290432</v>
      </c>
      <c r="Q356" s="266">
        <v>3964</v>
      </c>
      <c r="R356" s="267">
        <v>0.986535143140532</v>
      </c>
      <c r="S356" s="267">
        <v>0.974629130141605</v>
      </c>
      <c r="T356" s="267">
        <v>0.983642407277817</v>
      </c>
      <c r="U356" s="267">
        <v>0.984923817161187</v>
      </c>
      <c r="V356" s="295">
        <v>-0.00901327713621181</v>
      </c>
      <c r="W356" s="271">
        <v>69363</v>
      </c>
      <c r="X356" s="271">
        <v>68221</v>
      </c>
      <c r="Y356" s="271">
        <v>66021</v>
      </c>
      <c r="Z356" s="271">
        <v>65132</v>
      </c>
      <c r="AA356" s="268">
        <v>0.983535890892839</v>
      </c>
      <c r="AB356" s="268">
        <v>0.986534587479741</v>
      </c>
      <c r="AC356" s="295">
        <v>-0.00299869658690222</v>
      </c>
    </row>
    <row r="357" spans="1:29">
      <c r="A357" s="297" t="s">
        <v>496</v>
      </c>
      <c r="B357" s="298" t="s">
        <v>3323</v>
      </c>
      <c r="C357" s="293" t="s">
        <v>663</v>
      </c>
      <c r="D357" s="298" t="s">
        <v>664</v>
      </c>
      <c r="E357" s="263">
        <v>3</v>
      </c>
      <c r="F357" s="266">
        <v>3</v>
      </c>
      <c r="G357" s="266">
        <v>0</v>
      </c>
      <c r="H357" s="264">
        <v>1</v>
      </c>
      <c r="I357" s="264">
        <v>0</v>
      </c>
      <c r="J357" s="264">
        <v>1</v>
      </c>
      <c r="K357" s="264">
        <v>0</v>
      </c>
      <c r="L357" s="264">
        <v>0</v>
      </c>
      <c r="M357" s="264">
        <v>0</v>
      </c>
      <c r="N357" s="294">
        <v>0.93</v>
      </c>
      <c r="O357" s="266">
        <v>18</v>
      </c>
      <c r="P357" s="266">
        <v>11</v>
      </c>
      <c r="Q357" s="266">
        <v>7</v>
      </c>
      <c r="R357" s="267">
        <v>0.611111111111111</v>
      </c>
      <c r="S357" s="267">
        <v>1</v>
      </c>
      <c r="T357" s="267">
        <v>0</v>
      </c>
      <c r="U357" s="267">
        <v>0</v>
      </c>
      <c r="V357" s="295">
        <v>1</v>
      </c>
      <c r="W357" s="271">
        <v>5</v>
      </c>
      <c r="X357" s="271">
        <v>4</v>
      </c>
      <c r="Y357" s="271">
        <v>4</v>
      </c>
      <c r="Z357" s="271">
        <v>3</v>
      </c>
      <c r="AA357" s="268">
        <v>0.8</v>
      </c>
      <c r="AB357" s="268">
        <v>0.75</v>
      </c>
      <c r="AC357" s="295">
        <v>0.05</v>
      </c>
    </row>
    <row r="358" spans="1:29">
      <c r="A358" s="297" t="s">
        <v>496</v>
      </c>
      <c r="B358" s="298" t="s">
        <v>3323</v>
      </c>
      <c r="C358" s="293" t="s">
        <v>665</v>
      </c>
      <c r="D358" s="298" t="s">
        <v>666</v>
      </c>
      <c r="E358" s="263">
        <v>4554</v>
      </c>
      <c r="F358" s="266">
        <v>4304</v>
      </c>
      <c r="G358" s="266">
        <v>250</v>
      </c>
      <c r="H358" s="264">
        <v>4486</v>
      </c>
      <c r="I358" s="264">
        <v>4289</v>
      </c>
      <c r="J358" s="264">
        <v>197</v>
      </c>
      <c r="K358" s="264">
        <v>2491</v>
      </c>
      <c r="L358" s="264">
        <v>2403</v>
      </c>
      <c r="M358" s="264">
        <v>88</v>
      </c>
      <c r="N358" s="294">
        <v>0.93</v>
      </c>
      <c r="O358" s="266">
        <v>101920</v>
      </c>
      <c r="P358" s="266">
        <v>97933</v>
      </c>
      <c r="Q358" s="266">
        <v>3987</v>
      </c>
      <c r="R358" s="267">
        <v>0.960881083202512</v>
      </c>
      <c r="S358" s="267">
        <v>0.945103205972771</v>
      </c>
      <c r="T358" s="267">
        <v>0.956085599643335</v>
      </c>
      <c r="U358" s="267">
        <v>0.964672822159775</v>
      </c>
      <c r="V358" s="295">
        <v>-0.0109823936705636</v>
      </c>
      <c r="W358" s="271">
        <v>26297</v>
      </c>
      <c r="X358" s="271">
        <v>25235</v>
      </c>
      <c r="Y358" s="271">
        <v>23758</v>
      </c>
      <c r="Z358" s="271">
        <v>23096</v>
      </c>
      <c r="AA358" s="268">
        <v>0.959615165227973</v>
      </c>
      <c r="AB358" s="268">
        <v>0.972135701658389</v>
      </c>
      <c r="AC358" s="295">
        <v>-0.0125205364304161</v>
      </c>
    </row>
    <row r="359" spans="1:29">
      <c r="A359" s="297" t="s">
        <v>496</v>
      </c>
      <c r="B359" s="298" t="s">
        <v>3323</v>
      </c>
      <c r="C359" s="293" t="s">
        <v>667</v>
      </c>
      <c r="D359" s="298" t="s">
        <v>668</v>
      </c>
      <c r="E359" s="263">
        <v>3370</v>
      </c>
      <c r="F359" s="266">
        <v>3265</v>
      </c>
      <c r="G359" s="266">
        <v>105</v>
      </c>
      <c r="H359" s="264">
        <v>2972</v>
      </c>
      <c r="I359" s="264">
        <v>2890</v>
      </c>
      <c r="J359" s="264">
        <v>82</v>
      </c>
      <c r="K359" s="264">
        <v>1448</v>
      </c>
      <c r="L359" s="264">
        <v>1407</v>
      </c>
      <c r="M359" s="264">
        <v>41</v>
      </c>
      <c r="N359" s="294">
        <v>0.93</v>
      </c>
      <c r="O359" s="266">
        <v>78191</v>
      </c>
      <c r="P359" s="266">
        <v>76217</v>
      </c>
      <c r="Q359" s="266">
        <v>1974</v>
      </c>
      <c r="R359" s="267">
        <v>0.974754127712908</v>
      </c>
      <c r="S359" s="267">
        <v>0.968842729970326</v>
      </c>
      <c r="T359" s="267">
        <v>0.972409152086137</v>
      </c>
      <c r="U359" s="267">
        <v>0.971685082872928</v>
      </c>
      <c r="V359" s="295">
        <v>-0.00356642211581093</v>
      </c>
      <c r="W359" s="271">
        <v>17726</v>
      </c>
      <c r="X359" s="271">
        <v>17213</v>
      </c>
      <c r="Y359" s="271">
        <v>17228</v>
      </c>
      <c r="Z359" s="271">
        <v>16755</v>
      </c>
      <c r="AA359" s="268">
        <v>0.971059460679228</v>
      </c>
      <c r="AB359" s="268">
        <v>0.972544694683074</v>
      </c>
      <c r="AC359" s="295">
        <v>-0.00148523400384581</v>
      </c>
    </row>
    <row r="360" spans="1:29">
      <c r="A360" s="297" t="s">
        <v>496</v>
      </c>
      <c r="B360" s="298" t="s">
        <v>3323</v>
      </c>
      <c r="C360" s="293" t="s">
        <v>669</v>
      </c>
      <c r="D360" s="298" t="s">
        <v>670</v>
      </c>
      <c r="E360" s="263">
        <v>0</v>
      </c>
      <c r="F360" s="266">
        <v>0</v>
      </c>
      <c r="G360" s="266">
        <v>0</v>
      </c>
      <c r="H360" s="264">
        <v>2</v>
      </c>
      <c r="I360" s="264">
        <v>2</v>
      </c>
      <c r="J360" s="264">
        <v>0</v>
      </c>
      <c r="K360" s="264">
        <v>0</v>
      </c>
      <c r="L360" s="264">
        <v>0</v>
      </c>
      <c r="M360" s="264">
        <v>0</v>
      </c>
      <c r="N360" s="294">
        <v>0.93</v>
      </c>
      <c r="O360" s="266">
        <v>9</v>
      </c>
      <c r="P360" s="266">
        <v>7</v>
      </c>
      <c r="Q360" s="266">
        <v>2</v>
      </c>
      <c r="R360" s="267">
        <v>0.777777777777778</v>
      </c>
      <c r="S360" s="267">
        <v>0</v>
      </c>
      <c r="T360" s="267">
        <v>1</v>
      </c>
      <c r="U360" s="267">
        <v>0</v>
      </c>
      <c r="V360" s="295">
        <v>-1</v>
      </c>
      <c r="W360" s="271">
        <v>5</v>
      </c>
      <c r="X360" s="271">
        <v>3</v>
      </c>
      <c r="Y360" s="271">
        <v>0</v>
      </c>
      <c r="Z360" s="271">
        <v>0</v>
      </c>
      <c r="AA360" s="268">
        <v>0.6</v>
      </c>
      <c r="AB360" s="268">
        <v>0</v>
      </c>
      <c r="AC360" s="295">
        <v>0.6</v>
      </c>
    </row>
    <row r="361" spans="1:29">
      <c r="A361" s="297" t="s">
        <v>671</v>
      </c>
      <c r="B361" s="301" t="s">
        <v>3324</v>
      </c>
      <c r="C361" s="293" t="s">
        <v>673</v>
      </c>
      <c r="D361" s="301" t="s">
        <v>674</v>
      </c>
      <c r="E361" s="263">
        <v>12596</v>
      </c>
      <c r="F361" s="266">
        <v>11951</v>
      </c>
      <c r="G361" s="266">
        <v>645</v>
      </c>
      <c r="H361" s="264">
        <v>10715</v>
      </c>
      <c r="I361" s="264">
        <v>10280</v>
      </c>
      <c r="J361" s="264">
        <v>435</v>
      </c>
      <c r="K361" s="264">
        <v>5590</v>
      </c>
      <c r="L361" s="264">
        <v>5327</v>
      </c>
      <c r="M361" s="264">
        <v>263</v>
      </c>
      <c r="N361" s="294">
        <v>0.93</v>
      </c>
      <c r="O361" s="266">
        <v>280342</v>
      </c>
      <c r="P361" s="266">
        <v>269217</v>
      </c>
      <c r="Q361" s="266">
        <v>11125</v>
      </c>
      <c r="R361" s="267">
        <v>0.960316327913762</v>
      </c>
      <c r="S361" s="267">
        <v>0.948793267704033</v>
      </c>
      <c r="T361" s="267">
        <v>0.959402706486234</v>
      </c>
      <c r="U361" s="267">
        <v>0.952951699463327</v>
      </c>
      <c r="V361" s="295">
        <v>-0.0106094387822012</v>
      </c>
      <c r="W361" s="271">
        <v>65959</v>
      </c>
      <c r="X361" s="271">
        <v>63044</v>
      </c>
      <c r="Y361" s="271">
        <v>58547</v>
      </c>
      <c r="Z361" s="271">
        <v>56406</v>
      </c>
      <c r="AA361" s="268">
        <v>0.955805879409936</v>
      </c>
      <c r="AB361" s="268">
        <v>0.963431089551984</v>
      </c>
      <c r="AC361" s="295">
        <v>-0.00762521014204742</v>
      </c>
    </row>
    <row r="362" spans="1:29">
      <c r="A362" s="297" t="s">
        <v>671</v>
      </c>
      <c r="B362" s="301" t="s">
        <v>3324</v>
      </c>
      <c r="C362" s="293" t="s">
        <v>675</v>
      </c>
      <c r="D362" s="301" t="s">
        <v>676</v>
      </c>
      <c r="E362" s="263">
        <v>0</v>
      </c>
      <c r="F362" s="266">
        <v>0</v>
      </c>
      <c r="G362" s="266">
        <v>0</v>
      </c>
      <c r="H362" s="264">
        <v>0</v>
      </c>
      <c r="I362" s="264">
        <v>0</v>
      </c>
      <c r="J362" s="264">
        <v>0</v>
      </c>
      <c r="K362" s="264">
        <v>0</v>
      </c>
      <c r="L362" s="264">
        <v>0</v>
      </c>
      <c r="M362" s="264">
        <v>0</v>
      </c>
      <c r="N362" s="294">
        <v>0.93</v>
      </c>
      <c r="O362" s="266">
        <v>5</v>
      </c>
      <c r="P362" s="266">
        <v>5</v>
      </c>
      <c r="Q362" s="266">
        <v>0</v>
      </c>
      <c r="R362" s="267">
        <v>1</v>
      </c>
      <c r="S362" s="267">
        <v>0</v>
      </c>
      <c r="T362" s="267">
        <v>0</v>
      </c>
      <c r="U362" s="267">
        <v>0</v>
      </c>
      <c r="V362" s="295">
        <v>0</v>
      </c>
      <c r="W362" s="271">
        <v>0</v>
      </c>
      <c r="X362" s="271">
        <v>0</v>
      </c>
      <c r="Y362" s="271">
        <v>3</v>
      </c>
      <c r="Z362" s="271">
        <v>3</v>
      </c>
      <c r="AA362" s="268">
        <v>0</v>
      </c>
      <c r="AB362" s="268">
        <v>1</v>
      </c>
      <c r="AC362" s="295">
        <v>-1</v>
      </c>
    </row>
    <row r="363" spans="1:29">
      <c r="A363" s="297" t="s">
        <v>671</v>
      </c>
      <c r="B363" s="301" t="s">
        <v>3324</v>
      </c>
      <c r="C363" s="293" t="s">
        <v>677</v>
      </c>
      <c r="D363" s="301" t="s">
        <v>678</v>
      </c>
      <c r="E363" s="263">
        <v>15159</v>
      </c>
      <c r="F363" s="266">
        <v>14358</v>
      </c>
      <c r="G363" s="266">
        <v>801</v>
      </c>
      <c r="H363" s="264">
        <v>13423</v>
      </c>
      <c r="I363" s="264">
        <v>12773</v>
      </c>
      <c r="J363" s="264">
        <v>650</v>
      </c>
      <c r="K363" s="264">
        <v>7353</v>
      </c>
      <c r="L363" s="264">
        <v>7037</v>
      </c>
      <c r="M363" s="264">
        <v>316</v>
      </c>
      <c r="N363" s="294">
        <v>0.93</v>
      </c>
      <c r="O363" s="266">
        <v>351036</v>
      </c>
      <c r="P363" s="266">
        <v>337475</v>
      </c>
      <c r="Q363" s="266">
        <v>13561</v>
      </c>
      <c r="R363" s="267">
        <v>0.961368634556</v>
      </c>
      <c r="S363" s="267">
        <v>0.947160102909163</v>
      </c>
      <c r="T363" s="267">
        <v>0.951575653728675</v>
      </c>
      <c r="U363" s="267">
        <v>0.95702434380525</v>
      </c>
      <c r="V363" s="295">
        <v>-0.00441555081951184</v>
      </c>
      <c r="W363" s="271">
        <v>82596</v>
      </c>
      <c r="X363" s="271">
        <v>78938</v>
      </c>
      <c r="Y363" s="271">
        <v>75159</v>
      </c>
      <c r="Z363" s="271">
        <v>72389</v>
      </c>
      <c r="AA363" s="268">
        <v>0.955712141023778</v>
      </c>
      <c r="AB363" s="268">
        <v>0.963144799691321</v>
      </c>
      <c r="AC363" s="295">
        <v>-0.00743265866754261</v>
      </c>
    </row>
    <row r="364" spans="1:29">
      <c r="A364" s="297" t="s">
        <v>671</v>
      </c>
      <c r="B364" s="301" t="s">
        <v>3324</v>
      </c>
      <c r="C364" s="293" t="s">
        <v>679</v>
      </c>
      <c r="D364" s="301" t="s">
        <v>680</v>
      </c>
      <c r="E364" s="263">
        <v>0</v>
      </c>
      <c r="F364" s="266">
        <v>0</v>
      </c>
      <c r="G364" s="266">
        <v>0</v>
      </c>
      <c r="H364" s="264">
        <v>0</v>
      </c>
      <c r="I364" s="264">
        <v>0</v>
      </c>
      <c r="J364" s="264">
        <v>0</v>
      </c>
      <c r="K364" s="264">
        <v>0</v>
      </c>
      <c r="L364" s="264">
        <v>0</v>
      </c>
      <c r="M364" s="264">
        <v>0</v>
      </c>
      <c r="N364" s="294">
        <v>0.93</v>
      </c>
      <c r="O364" s="266">
        <v>1</v>
      </c>
      <c r="P364" s="266">
        <v>1</v>
      </c>
      <c r="Q364" s="266">
        <v>0</v>
      </c>
      <c r="R364" s="267">
        <v>1</v>
      </c>
      <c r="S364" s="267">
        <v>0</v>
      </c>
      <c r="T364" s="267">
        <v>0</v>
      </c>
      <c r="U364" s="267">
        <v>0</v>
      </c>
      <c r="V364" s="295">
        <v>0</v>
      </c>
      <c r="W364" s="271">
        <v>0</v>
      </c>
      <c r="X364" s="271">
        <v>0</v>
      </c>
      <c r="Y364" s="271">
        <v>0</v>
      </c>
      <c r="Z364" s="271">
        <v>0</v>
      </c>
      <c r="AA364" s="268">
        <v>0</v>
      </c>
      <c r="AB364" s="268">
        <v>0</v>
      </c>
      <c r="AC364" s="295">
        <v>0</v>
      </c>
    </row>
    <row r="365" spans="1:29">
      <c r="A365" s="297" t="s">
        <v>671</v>
      </c>
      <c r="B365" s="301" t="s">
        <v>3324</v>
      </c>
      <c r="C365" s="293" t="s">
        <v>681</v>
      </c>
      <c r="D365" s="301" t="s">
        <v>682</v>
      </c>
      <c r="E365" s="263">
        <v>12532</v>
      </c>
      <c r="F365" s="266">
        <v>11985</v>
      </c>
      <c r="G365" s="266">
        <v>547</v>
      </c>
      <c r="H365" s="264">
        <v>10658</v>
      </c>
      <c r="I365" s="264">
        <v>10246</v>
      </c>
      <c r="J365" s="264">
        <v>412</v>
      </c>
      <c r="K365" s="264">
        <v>5466</v>
      </c>
      <c r="L365" s="264">
        <v>5191</v>
      </c>
      <c r="M365" s="264">
        <v>275</v>
      </c>
      <c r="N365" s="294">
        <v>0.93</v>
      </c>
      <c r="O365" s="266">
        <v>278310</v>
      </c>
      <c r="P365" s="266">
        <v>267955</v>
      </c>
      <c r="Q365" s="266">
        <v>10355</v>
      </c>
      <c r="R365" s="267">
        <v>0.962793288060077</v>
      </c>
      <c r="S365" s="267">
        <v>0.95635173954676</v>
      </c>
      <c r="T365" s="267">
        <v>0.96134359166823</v>
      </c>
      <c r="U365" s="267">
        <v>0.949688986461764</v>
      </c>
      <c r="V365" s="295">
        <v>-0.00499185212147013</v>
      </c>
      <c r="W365" s="271">
        <v>65634</v>
      </c>
      <c r="X365" s="271">
        <v>62888</v>
      </c>
      <c r="Y365" s="271">
        <v>58308</v>
      </c>
      <c r="Z365" s="271">
        <v>56204</v>
      </c>
      <c r="AA365" s="268">
        <v>0.958161928268885</v>
      </c>
      <c r="AB365" s="268">
        <v>0.963915757700487</v>
      </c>
      <c r="AC365" s="295">
        <v>-0.00575382943160208</v>
      </c>
    </row>
    <row r="366" spans="1:29">
      <c r="A366" s="297" t="s">
        <v>671</v>
      </c>
      <c r="B366" s="301" t="s">
        <v>3324</v>
      </c>
      <c r="C366" s="293" t="s">
        <v>683</v>
      </c>
      <c r="D366" s="301" t="s">
        <v>684</v>
      </c>
      <c r="E366" s="263">
        <v>6283</v>
      </c>
      <c r="F366" s="266">
        <v>6070</v>
      </c>
      <c r="G366" s="266">
        <v>213</v>
      </c>
      <c r="H366" s="264">
        <v>5691</v>
      </c>
      <c r="I366" s="264">
        <v>5567</v>
      </c>
      <c r="J366" s="264">
        <v>124</v>
      </c>
      <c r="K366" s="264">
        <v>2964</v>
      </c>
      <c r="L366" s="264">
        <v>2908</v>
      </c>
      <c r="M366" s="264">
        <v>56</v>
      </c>
      <c r="N366" s="294">
        <v>0.93</v>
      </c>
      <c r="O366" s="266">
        <v>143808</v>
      </c>
      <c r="P366" s="266">
        <v>140874</v>
      </c>
      <c r="Q366" s="266">
        <v>2934</v>
      </c>
      <c r="R366" s="267">
        <v>0.97959779706275</v>
      </c>
      <c r="S366" s="267">
        <v>0.966098997294286</v>
      </c>
      <c r="T366" s="267">
        <v>0.978211210683535</v>
      </c>
      <c r="U366" s="267">
        <v>0.98110661268556</v>
      </c>
      <c r="V366" s="295">
        <v>-0.0121122133892493</v>
      </c>
      <c r="W366" s="271">
        <v>34064</v>
      </c>
      <c r="X366" s="271">
        <v>33259</v>
      </c>
      <c r="Y366" s="271">
        <v>30412</v>
      </c>
      <c r="Z366" s="271">
        <v>29825</v>
      </c>
      <c r="AA366" s="268">
        <v>0.976368013151714</v>
      </c>
      <c r="AB366" s="268">
        <v>0.980698408522951</v>
      </c>
      <c r="AC366" s="295">
        <v>-0.00433039537123703</v>
      </c>
    </row>
    <row r="367" spans="1:29">
      <c r="A367" s="297" t="s">
        <v>671</v>
      </c>
      <c r="B367" s="301" t="s">
        <v>3324</v>
      </c>
      <c r="C367" s="293" t="s">
        <v>685</v>
      </c>
      <c r="D367" s="301" t="s">
        <v>686</v>
      </c>
      <c r="E367" s="263">
        <v>5493</v>
      </c>
      <c r="F367" s="266">
        <v>5272</v>
      </c>
      <c r="G367" s="266">
        <v>221</v>
      </c>
      <c r="H367" s="264">
        <v>4904</v>
      </c>
      <c r="I367" s="264">
        <v>4719</v>
      </c>
      <c r="J367" s="264">
        <v>185</v>
      </c>
      <c r="K367" s="264">
        <v>2708</v>
      </c>
      <c r="L367" s="264">
        <v>2625</v>
      </c>
      <c r="M367" s="264">
        <v>83</v>
      </c>
      <c r="N367" s="294">
        <v>0.93</v>
      </c>
      <c r="O367" s="266">
        <v>129092</v>
      </c>
      <c r="P367" s="266">
        <v>125525</v>
      </c>
      <c r="Q367" s="266">
        <v>3567</v>
      </c>
      <c r="R367" s="267">
        <v>0.972368543364422</v>
      </c>
      <c r="S367" s="267">
        <v>0.959766976151466</v>
      </c>
      <c r="T367" s="267">
        <v>0.962275693311582</v>
      </c>
      <c r="U367" s="267">
        <v>0.969350073855244</v>
      </c>
      <c r="V367" s="295">
        <v>-0.0025087171601168</v>
      </c>
      <c r="W367" s="271">
        <v>29785</v>
      </c>
      <c r="X367" s="271">
        <v>28835</v>
      </c>
      <c r="Y367" s="271">
        <v>27065</v>
      </c>
      <c r="Z367" s="271">
        <v>26288</v>
      </c>
      <c r="AA367" s="268">
        <v>0.968104750713446</v>
      </c>
      <c r="AB367" s="268">
        <v>0.971291335673379</v>
      </c>
      <c r="AC367" s="295">
        <v>-0.00318658495993251</v>
      </c>
    </row>
    <row r="368" spans="1:29">
      <c r="A368" s="297" t="s">
        <v>671</v>
      </c>
      <c r="B368" s="301" t="s">
        <v>3324</v>
      </c>
      <c r="C368" s="293" t="s">
        <v>687</v>
      </c>
      <c r="D368" s="301" t="s">
        <v>688</v>
      </c>
      <c r="E368" s="263">
        <v>7492</v>
      </c>
      <c r="F368" s="266">
        <v>7118</v>
      </c>
      <c r="G368" s="266">
        <v>374</v>
      </c>
      <c r="H368" s="264">
        <v>6585</v>
      </c>
      <c r="I368" s="264">
        <v>6285</v>
      </c>
      <c r="J368" s="264">
        <v>300</v>
      </c>
      <c r="K368" s="264">
        <v>3337</v>
      </c>
      <c r="L368" s="264">
        <v>3177</v>
      </c>
      <c r="M368" s="264">
        <v>160</v>
      </c>
      <c r="N368" s="294">
        <v>0.93</v>
      </c>
      <c r="O368" s="266">
        <v>176748</v>
      </c>
      <c r="P368" s="266">
        <v>170059</v>
      </c>
      <c r="Q368" s="266">
        <v>6689</v>
      </c>
      <c r="R368" s="267">
        <v>0.962155158757101</v>
      </c>
      <c r="S368" s="267">
        <v>0.950080085424453</v>
      </c>
      <c r="T368" s="267">
        <v>0.954441913439636</v>
      </c>
      <c r="U368" s="267">
        <v>0.952052741983818</v>
      </c>
      <c r="V368" s="295">
        <v>-0.00436182801518281</v>
      </c>
      <c r="W368" s="271">
        <v>40064</v>
      </c>
      <c r="X368" s="271">
        <v>38228</v>
      </c>
      <c r="Y368" s="271">
        <v>36593</v>
      </c>
      <c r="Z368" s="271">
        <v>35336</v>
      </c>
      <c r="AA368" s="268">
        <v>0.954173322683706</v>
      </c>
      <c r="AB368" s="268">
        <v>0.965649167873637</v>
      </c>
      <c r="AC368" s="295">
        <v>-0.0114758451899311</v>
      </c>
    </row>
    <row r="369" spans="1:29">
      <c r="A369" s="297" t="s">
        <v>671</v>
      </c>
      <c r="B369" s="301" t="s">
        <v>3324</v>
      </c>
      <c r="C369" s="293" t="s">
        <v>689</v>
      </c>
      <c r="D369" s="301" t="s">
        <v>690</v>
      </c>
      <c r="E369" s="263">
        <v>11693</v>
      </c>
      <c r="F369" s="266">
        <v>11335</v>
      </c>
      <c r="G369" s="266">
        <v>358</v>
      </c>
      <c r="H369" s="264">
        <v>10909</v>
      </c>
      <c r="I369" s="264">
        <v>10623</v>
      </c>
      <c r="J369" s="264">
        <v>286</v>
      </c>
      <c r="K369" s="264">
        <v>5687</v>
      </c>
      <c r="L369" s="264">
        <v>5536</v>
      </c>
      <c r="M369" s="264">
        <v>151</v>
      </c>
      <c r="N369" s="294">
        <v>0.93</v>
      </c>
      <c r="O369" s="266">
        <v>276004</v>
      </c>
      <c r="P369" s="266">
        <v>269243</v>
      </c>
      <c r="Q369" s="266">
        <v>6761</v>
      </c>
      <c r="R369" s="267">
        <v>0.975503978203214</v>
      </c>
      <c r="S369" s="267">
        <v>0.969383391772856</v>
      </c>
      <c r="T369" s="267">
        <v>0.97378311485929</v>
      </c>
      <c r="U369" s="267">
        <v>0.973448215227712</v>
      </c>
      <c r="V369" s="295">
        <v>-0.00439972308643488</v>
      </c>
      <c r="W369" s="271">
        <v>64252</v>
      </c>
      <c r="X369" s="271">
        <v>62565</v>
      </c>
      <c r="Y369" s="271">
        <v>56695</v>
      </c>
      <c r="Z369" s="271">
        <v>55289</v>
      </c>
      <c r="AA369" s="268">
        <v>0.973744007968624</v>
      </c>
      <c r="AB369" s="268">
        <v>0.975200634976629</v>
      </c>
      <c r="AC369" s="295">
        <v>-0.00145662700800575</v>
      </c>
    </row>
    <row r="370" spans="1:29">
      <c r="A370" s="297" t="s">
        <v>671</v>
      </c>
      <c r="B370" s="301" t="s">
        <v>3324</v>
      </c>
      <c r="C370" s="293" t="s">
        <v>691</v>
      </c>
      <c r="D370" s="301" t="s">
        <v>692</v>
      </c>
      <c r="E370" s="263">
        <v>0</v>
      </c>
      <c r="F370" s="266">
        <v>0</v>
      </c>
      <c r="G370" s="266">
        <v>0</v>
      </c>
      <c r="H370" s="264">
        <v>0</v>
      </c>
      <c r="I370" s="264">
        <v>0</v>
      </c>
      <c r="J370" s="264">
        <v>0</v>
      </c>
      <c r="K370" s="264">
        <v>0</v>
      </c>
      <c r="L370" s="264">
        <v>0</v>
      </c>
      <c r="M370" s="264">
        <v>0</v>
      </c>
      <c r="N370" s="294">
        <v>0.93</v>
      </c>
      <c r="O370" s="266">
        <v>1</v>
      </c>
      <c r="P370" s="266">
        <v>1</v>
      </c>
      <c r="Q370" s="266">
        <v>0</v>
      </c>
      <c r="R370" s="267">
        <v>1</v>
      </c>
      <c r="S370" s="267">
        <v>0</v>
      </c>
      <c r="T370" s="267">
        <v>0</v>
      </c>
      <c r="U370" s="267">
        <v>0</v>
      </c>
      <c r="V370" s="295">
        <v>0</v>
      </c>
      <c r="W370" s="271">
        <v>0</v>
      </c>
      <c r="X370" s="271">
        <v>0</v>
      </c>
      <c r="Y370" s="271">
        <v>0</v>
      </c>
      <c r="Z370" s="271">
        <v>0</v>
      </c>
      <c r="AA370" s="268">
        <v>0</v>
      </c>
      <c r="AB370" s="268">
        <v>0</v>
      </c>
      <c r="AC370" s="295">
        <v>0</v>
      </c>
    </row>
    <row r="371" spans="1:29">
      <c r="A371" s="297" t="s">
        <v>671</v>
      </c>
      <c r="B371" s="301" t="s">
        <v>3324</v>
      </c>
      <c r="C371" s="293" t="s">
        <v>693</v>
      </c>
      <c r="D371" s="301" t="s">
        <v>694</v>
      </c>
      <c r="E371" s="263">
        <v>20086</v>
      </c>
      <c r="F371" s="266">
        <v>19266</v>
      </c>
      <c r="G371" s="266">
        <v>820</v>
      </c>
      <c r="H371" s="264">
        <v>17534</v>
      </c>
      <c r="I371" s="264">
        <v>16931</v>
      </c>
      <c r="J371" s="264">
        <v>603</v>
      </c>
      <c r="K371" s="264">
        <v>9122</v>
      </c>
      <c r="L371" s="264">
        <v>8668</v>
      </c>
      <c r="M371" s="264">
        <v>454</v>
      </c>
      <c r="N371" s="294">
        <v>0.93</v>
      </c>
      <c r="O371" s="266">
        <v>458589</v>
      </c>
      <c r="P371" s="266">
        <v>442613</v>
      </c>
      <c r="Q371" s="266">
        <v>15976</v>
      </c>
      <c r="R371" s="267">
        <v>0.965162705603492</v>
      </c>
      <c r="S371" s="267">
        <v>0.95917554515583</v>
      </c>
      <c r="T371" s="267">
        <v>0.965609672636021</v>
      </c>
      <c r="U371" s="267">
        <v>0.95023021267266</v>
      </c>
      <c r="V371" s="295">
        <v>-0.00643412748019156</v>
      </c>
      <c r="W371" s="271">
        <v>106154</v>
      </c>
      <c r="X371" s="271">
        <v>102119</v>
      </c>
      <c r="Y371" s="271">
        <v>96345</v>
      </c>
      <c r="Z371" s="271">
        <v>93354</v>
      </c>
      <c r="AA371" s="268">
        <v>0.96198918552292</v>
      </c>
      <c r="AB371" s="268">
        <v>0.968955316830142</v>
      </c>
      <c r="AC371" s="295">
        <v>-0.00696613130722212</v>
      </c>
    </row>
    <row r="372" spans="1:29">
      <c r="A372" s="297" t="s">
        <v>671</v>
      </c>
      <c r="B372" s="301" t="s">
        <v>3324</v>
      </c>
      <c r="C372" s="293" t="s">
        <v>695</v>
      </c>
      <c r="D372" s="301" t="s">
        <v>696</v>
      </c>
      <c r="E372" s="263">
        <v>7788</v>
      </c>
      <c r="F372" s="266">
        <v>7514</v>
      </c>
      <c r="G372" s="266">
        <v>274</v>
      </c>
      <c r="H372" s="264">
        <v>7049</v>
      </c>
      <c r="I372" s="264">
        <v>6853</v>
      </c>
      <c r="J372" s="264">
        <v>196</v>
      </c>
      <c r="K372" s="264">
        <v>3476</v>
      </c>
      <c r="L372" s="264">
        <v>3324</v>
      </c>
      <c r="M372" s="264">
        <v>152</v>
      </c>
      <c r="N372" s="294">
        <v>0.93</v>
      </c>
      <c r="O372" s="266">
        <v>182316</v>
      </c>
      <c r="P372" s="266">
        <v>177220</v>
      </c>
      <c r="Q372" s="266">
        <v>5096</v>
      </c>
      <c r="R372" s="267">
        <v>0.972048531121789</v>
      </c>
      <c r="S372" s="267">
        <v>0.964817668207499</v>
      </c>
      <c r="T372" s="267">
        <v>0.972194637537239</v>
      </c>
      <c r="U372" s="267">
        <v>0.956271576524741</v>
      </c>
      <c r="V372" s="295">
        <v>-0.00737696932974063</v>
      </c>
      <c r="W372" s="271">
        <v>42292</v>
      </c>
      <c r="X372" s="271">
        <v>41037</v>
      </c>
      <c r="Y372" s="271">
        <v>38402</v>
      </c>
      <c r="Z372" s="271">
        <v>37415</v>
      </c>
      <c r="AA372" s="268">
        <v>0.970325357041521</v>
      </c>
      <c r="AB372" s="268">
        <v>0.974298213634706</v>
      </c>
      <c r="AC372" s="295">
        <v>-0.00397285659318558</v>
      </c>
    </row>
    <row r="373" spans="1:29">
      <c r="A373" s="297" t="s">
        <v>671</v>
      </c>
      <c r="B373" s="301" t="s">
        <v>3324</v>
      </c>
      <c r="C373" s="293" t="s">
        <v>697</v>
      </c>
      <c r="D373" s="301" t="s">
        <v>698</v>
      </c>
      <c r="E373" s="263">
        <v>0</v>
      </c>
      <c r="F373" s="266">
        <v>0</v>
      </c>
      <c r="G373" s="266">
        <v>0</v>
      </c>
      <c r="H373" s="264">
        <v>0</v>
      </c>
      <c r="I373" s="264">
        <v>0</v>
      </c>
      <c r="J373" s="264">
        <v>0</v>
      </c>
      <c r="K373" s="264">
        <v>0</v>
      </c>
      <c r="L373" s="264">
        <v>0</v>
      </c>
      <c r="M373" s="264">
        <v>0</v>
      </c>
      <c r="N373" s="294">
        <v>0.93</v>
      </c>
      <c r="O373" s="266">
        <v>1</v>
      </c>
      <c r="P373" s="266">
        <v>1</v>
      </c>
      <c r="Q373" s="266">
        <v>0</v>
      </c>
      <c r="R373" s="267">
        <v>1</v>
      </c>
      <c r="S373" s="267">
        <v>0</v>
      </c>
      <c r="T373" s="267">
        <v>0</v>
      </c>
      <c r="U373" s="267">
        <v>0</v>
      </c>
      <c r="V373" s="295">
        <v>0</v>
      </c>
      <c r="W373" s="271">
        <v>0</v>
      </c>
      <c r="X373" s="271">
        <v>0</v>
      </c>
      <c r="Y373" s="271">
        <v>0</v>
      </c>
      <c r="Z373" s="271">
        <v>0</v>
      </c>
      <c r="AA373" s="268">
        <v>0</v>
      </c>
      <c r="AB373" s="268">
        <v>0</v>
      </c>
      <c r="AC373" s="295">
        <v>0</v>
      </c>
    </row>
    <row r="374" spans="1:29">
      <c r="A374" s="297" t="s">
        <v>671</v>
      </c>
      <c r="B374" s="301" t="s">
        <v>3324</v>
      </c>
      <c r="C374" s="293" t="s">
        <v>699</v>
      </c>
      <c r="D374" s="301" t="s">
        <v>700</v>
      </c>
      <c r="E374" s="263">
        <v>13974</v>
      </c>
      <c r="F374" s="266">
        <v>13470</v>
      </c>
      <c r="G374" s="266">
        <v>504</v>
      </c>
      <c r="H374" s="264">
        <v>12028</v>
      </c>
      <c r="I374" s="264">
        <v>11737</v>
      </c>
      <c r="J374" s="264">
        <v>291</v>
      </c>
      <c r="K374" s="264">
        <v>6335</v>
      </c>
      <c r="L374" s="264">
        <v>6159</v>
      </c>
      <c r="M374" s="264">
        <v>176</v>
      </c>
      <c r="N374" s="294">
        <v>0.93</v>
      </c>
      <c r="O374" s="266">
        <v>317792</v>
      </c>
      <c r="P374" s="266">
        <v>310271</v>
      </c>
      <c r="Q374" s="266">
        <v>7521</v>
      </c>
      <c r="R374" s="267">
        <v>0.976333576679086</v>
      </c>
      <c r="S374" s="267">
        <v>0.96393301846286</v>
      </c>
      <c r="T374" s="267">
        <v>0.975806451612903</v>
      </c>
      <c r="U374" s="267">
        <v>0.972217837411208</v>
      </c>
      <c r="V374" s="295">
        <v>-0.0118734331500436</v>
      </c>
      <c r="W374" s="271">
        <v>73881</v>
      </c>
      <c r="X374" s="271">
        <v>71862</v>
      </c>
      <c r="Y374" s="271">
        <v>67785</v>
      </c>
      <c r="Z374" s="271">
        <v>66250</v>
      </c>
      <c r="AA374" s="268">
        <v>0.972672270272465</v>
      </c>
      <c r="AB374" s="268">
        <v>0.977354872021834</v>
      </c>
      <c r="AC374" s="295">
        <v>-0.00468260174936852</v>
      </c>
    </row>
    <row r="375" spans="1:29">
      <c r="A375" s="297" t="s">
        <v>671</v>
      </c>
      <c r="B375" s="301" t="s">
        <v>3324</v>
      </c>
      <c r="C375" s="293" t="s">
        <v>701</v>
      </c>
      <c r="D375" s="301" t="s">
        <v>702</v>
      </c>
      <c r="E375" s="263">
        <v>0</v>
      </c>
      <c r="F375" s="266">
        <v>0</v>
      </c>
      <c r="G375" s="266">
        <v>0</v>
      </c>
      <c r="H375" s="264">
        <v>0</v>
      </c>
      <c r="I375" s="264">
        <v>0</v>
      </c>
      <c r="J375" s="264">
        <v>0</v>
      </c>
      <c r="K375" s="264">
        <v>0</v>
      </c>
      <c r="L375" s="264">
        <v>0</v>
      </c>
      <c r="M375" s="264">
        <v>0</v>
      </c>
      <c r="N375" s="294">
        <v>0.93</v>
      </c>
      <c r="O375" s="266">
        <v>0</v>
      </c>
      <c r="P375" s="266">
        <v>0</v>
      </c>
      <c r="Q375" s="266">
        <v>0</v>
      </c>
      <c r="R375" s="267">
        <v>0</v>
      </c>
      <c r="S375" s="267">
        <v>0</v>
      </c>
      <c r="T375" s="267">
        <v>0</v>
      </c>
      <c r="U375" s="267">
        <v>0</v>
      </c>
      <c r="V375" s="295">
        <v>0</v>
      </c>
      <c r="W375" s="271">
        <v>0</v>
      </c>
      <c r="X375" s="271">
        <v>0</v>
      </c>
      <c r="Y375" s="271">
        <v>0</v>
      </c>
      <c r="Z375" s="271">
        <v>0</v>
      </c>
      <c r="AA375" s="268">
        <v>0</v>
      </c>
      <c r="AB375" s="268">
        <v>0</v>
      </c>
      <c r="AC375" s="295">
        <v>0</v>
      </c>
    </row>
    <row r="376" spans="1:29">
      <c r="A376" s="297" t="s">
        <v>671</v>
      </c>
      <c r="B376" s="301" t="s">
        <v>3324</v>
      </c>
      <c r="C376" s="293" t="s">
        <v>703</v>
      </c>
      <c r="D376" s="301" t="s">
        <v>704</v>
      </c>
      <c r="E376" s="263">
        <v>9389</v>
      </c>
      <c r="F376" s="266">
        <v>8911</v>
      </c>
      <c r="G376" s="266">
        <v>478</v>
      </c>
      <c r="H376" s="264">
        <v>8460</v>
      </c>
      <c r="I376" s="264">
        <v>8114</v>
      </c>
      <c r="J376" s="264">
        <v>346</v>
      </c>
      <c r="K376" s="264">
        <v>4422</v>
      </c>
      <c r="L376" s="264">
        <v>4195</v>
      </c>
      <c r="M376" s="264">
        <v>227</v>
      </c>
      <c r="N376" s="294">
        <v>0.93</v>
      </c>
      <c r="O376" s="266">
        <v>216630</v>
      </c>
      <c r="P376" s="266">
        <v>207918</v>
      </c>
      <c r="Q376" s="266">
        <v>8712</v>
      </c>
      <c r="R376" s="267">
        <v>0.959783963439967</v>
      </c>
      <c r="S376" s="267">
        <v>0.949089359889232</v>
      </c>
      <c r="T376" s="267">
        <v>0.959101654846336</v>
      </c>
      <c r="U376" s="267">
        <v>0.948665762098598</v>
      </c>
      <c r="V376" s="295">
        <v>-0.0100122949571037</v>
      </c>
      <c r="W376" s="271">
        <v>50863</v>
      </c>
      <c r="X376" s="271">
        <v>48633</v>
      </c>
      <c r="Y376" s="271">
        <v>46327</v>
      </c>
      <c r="Z376" s="271">
        <v>44496</v>
      </c>
      <c r="AA376" s="268">
        <v>0.956156734758076</v>
      </c>
      <c r="AB376" s="268">
        <v>0.960476611910981</v>
      </c>
      <c r="AC376" s="295">
        <v>-0.00431987715290505</v>
      </c>
    </row>
    <row r="377" spans="1:29">
      <c r="A377" s="297" t="s">
        <v>671</v>
      </c>
      <c r="B377" s="301" t="s">
        <v>3324</v>
      </c>
      <c r="C377" s="293" t="s">
        <v>705</v>
      </c>
      <c r="D377" s="301" t="s">
        <v>706</v>
      </c>
      <c r="E377" s="263">
        <v>0</v>
      </c>
      <c r="F377" s="266">
        <v>0</v>
      </c>
      <c r="G377" s="266">
        <v>0</v>
      </c>
      <c r="H377" s="264">
        <v>0</v>
      </c>
      <c r="I377" s="264">
        <v>0</v>
      </c>
      <c r="J377" s="264">
        <v>0</v>
      </c>
      <c r="K377" s="264">
        <v>0</v>
      </c>
      <c r="L377" s="264">
        <v>0</v>
      </c>
      <c r="M377" s="264">
        <v>0</v>
      </c>
      <c r="N377" s="294">
        <v>0.93</v>
      </c>
      <c r="O377" s="266">
        <v>2</v>
      </c>
      <c r="P377" s="266">
        <v>0</v>
      </c>
      <c r="Q377" s="266">
        <v>2</v>
      </c>
      <c r="R377" s="267">
        <v>0</v>
      </c>
      <c r="S377" s="267">
        <v>0</v>
      </c>
      <c r="T377" s="267">
        <v>0</v>
      </c>
      <c r="U377" s="267">
        <v>0</v>
      </c>
      <c r="V377" s="295">
        <v>0</v>
      </c>
      <c r="W377" s="271">
        <v>0</v>
      </c>
      <c r="X377" s="271">
        <v>0</v>
      </c>
      <c r="Y377" s="271">
        <v>2</v>
      </c>
      <c r="Z377" s="271">
        <v>0</v>
      </c>
      <c r="AA377" s="268">
        <v>0</v>
      </c>
      <c r="AB377" s="268">
        <v>0</v>
      </c>
      <c r="AC377" s="295">
        <v>0</v>
      </c>
    </row>
    <row r="378" spans="1:29">
      <c r="A378" s="297" t="s">
        <v>671</v>
      </c>
      <c r="B378" s="301" t="s">
        <v>3324</v>
      </c>
      <c r="C378" s="293" t="s">
        <v>707</v>
      </c>
      <c r="D378" s="301" t="s">
        <v>708</v>
      </c>
      <c r="E378" s="263">
        <v>12996</v>
      </c>
      <c r="F378" s="266">
        <v>12510</v>
      </c>
      <c r="G378" s="266">
        <v>486</v>
      </c>
      <c r="H378" s="264">
        <v>10875</v>
      </c>
      <c r="I378" s="264">
        <v>10463</v>
      </c>
      <c r="J378" s="264">
        <v>412</v>
      </c>
      <c r="K378" s="264">
        <v>5850</v>
      </c>
      <c r="L378" s="264">
        <v>5636</v>
      </c>
      <c r="M378" s="264">
        <v>214</v>
      </c>
      <c r="N378" s="294">
        <v>0.93</v>
      </c>
      <c r="O378" s="266">
        <v>292235</v>
      </c>
      <c r="P378" s="266">
        <v>283628</v>
      </c>
      <c r="Q378" s="266">
        <v>8607</v>
      </c>
      <c r="R378" s="267">
        <v>0.970547675671976</v>
      </c>
      <c r="S378" s="267">
        <v>0.962603878116344</v>
      </c>
      <c r="T378" s="267">
        <v>0.962114942528736</v>
      </c>
      <c r="U378" s="267">
        <v>0.963418803418803</v>
      </c>
      <c r="V378" s="295">
        <v>0.000488935587607875</v>
      </c>
      <c r="W378" s="271">
        <v>66854</v>
      </c>
      <c r="X378" s="271">
        <v>64645</v>
      </c>
      <c r="Y378" s="271">
        <v>61177</v>
      </c>
      <c r="Z378" s="271">
        <v>59550</v>
      </c>
      <c r="AA378" s="268">
        <v>0.966957848445867</v>
      </c>
      <c r="AB378" s="268">
        <v>0.973405037841019</v>
      </c>
      <c r="AC378" s="295">
        <v>-0.00644718939515165</v>
      </c>
    </row>
    <row r="379" spans="1:29">
      <c r="A379" s="297" t="s">
        <v>671</v>
      </c>
      <c r="B379" s="301" t="s">
        <v>3324</v>
      </c>
      <c r="C379" s="293" t="s">
        <v>709</v>
      </c>
      <c r="D379" s="301" t="s">
        <v>710</v>
      </c>
      <c r="E379" s="263">
        <v>4</v>
      </c>
      <c r="F379" s="266">
        <v>4</v>
      </c>
      <c r="G379" s="266">
        <v>0</v>
      </c>
      <c r="H379" s="264">
        <v>1</v>
      </c>
      <c r="I379" s="264">
        <v>1</v>
      </c>
      <c r="J379" s="264">
        <v>0</v>
      </c>
      <c r="K379" s="264">
        <v>3</v>
      </c>
      <c r="L379" s="264">
        <v>3</v>
      </c>
      <c r="M379" s="264">
        <v>0</v>
      </c>
      <c r="N379" s="294">
        <v>0.93</v>
      </c>
      <c r="O379" s="266">
        <v>71</v>
      </c>
      <c r="P379" s="266">
        <v>67</v>
      </c>
      <c r="Q379" s="266">
        <v>4</v>
      </c>
      <c r="R379" s="267">
        <v>0.943661971830986</v>
      </c>
      <c r="S379" s="267">
        <v>1</v>
      </c>
      <c r="T379" s="267">
        <v>1</v>
      </c>
      <c r="U379" s="267">
        <v>1</v>
      </c>
      <c r="V379" s="295">
        <v>0</v>
      </c>
      <c r="W379" s="271">
        <v>23</v>
      </c>
      <c r="X379" s="271">
        <v>23</v>
      </c>
      <c r="Y379" s="271">
        <v>16</v>
      </c>
      <c r="Z379" s="271">
        <v>16</v>
      </c>
      <c r="AA379" s="268">
        <v>1</v>
      </c>
      <c r="AB379" s="268">
        <v>1</v>
      </c>
      <c r="AC379" s="295">
        <v>0</v>
      </c>
    </row>
    <row r="380" spans="1:29">
      <c r="A380" s="297" t="s">
        <v>671</v>
      </c>
      <c r="B380" s="301" t="s">
        <v>3324</v>
      </c>
      <c r="C380" s="293" t="s">
        <v>711</v>
      </c>
      <c r="D380" s="301" t="s">
        <v>712</v>
      </c>
      <c r="E380" s="263">
        <v>1</v>
      </c>
      <c r="F380" s="266">
        <v>1</v>
      </c>
      <c r="G380" s="266">
        <v>0</v>
      </c>
      <c r="H380" s="264">
        <v>0</v>
      </c>
      <c r="I380" s="264">
        <v>0</v>
      </c>
      <c r="J380" s="264">
        <v>0</v>
      </c>
      <c r="K380" s="264">
        <v>1</v>
      </c>
      <c r="L380" s="264">
        <v>1</v>
      </c>
      <c r="M380" s="264">
        <v>0</v>
      </c>
      <c r="N380" s="294">
        <v>0.93</v>
      </c>
      <c r="O380" s="266">
        <v>10</v>
      </c>
      <c r="P380" s="266">
        <v>9</v>
      </c>
      <c r="Q380" s="266">
        <v>1</v>
      </c>
      <c r="R380" s="267">
        <v>0.9</v>
      </c>
      <c r="S380" s="267">
        <v>1</v>
      </c>
      <c r="T380" s="267">
        <v>0</v>
      </c>
      <c r="U380" s="267">
        <v>1</v>
      </c>
      <c r="V380" s="295">
        <v>1</v>
      </c>
      <c r="W380" s="271">
        <v>4</v>
      </c>
      <c r="X380" s="271">
        <v>4</v>
      </c>
      <c r="Y380" s="271">
        <v>1</v>
      </c>
      <c r="Z380" s="271">
        <v>1</v>
      </c>
      <c r="AA380" s="268">
        <v>1</v>
      </c>
      <c r="AB380" s="268">
        <v>1</v>
      </c>
      <c r="AC380" s="295">
        <v>0</v>
      </c>
    </row>
    <row r="381" spans="1:29">
      <c r="A381" s="297" t="s">
        <v>671</v>
      </c>
      <c r="B381" s="301" t="s">
        <v>3324</v>
      </c>
      <c r="C381" s="293" t="s">
        <v>713</v>
      </c>
      <c r="D381" s="301" t="s">
        <v>714</v>
      </c>
      <c r="E381" s="263">
        <v>0</v>
      </c>
      <c r="F381" s="266">
        <v>0</v>
      </c>
      <c r="G381" s="266">
        <v>0</v>
      </c>
      <c r="H381" s="264">
        <v>0</v>
      </c>
      <c r="I381" s="264">
        <v>0</v>
      </c>
      <c r="J381" s="264">
        <v>0</v>
      </c>
      <c r="K381" s="264">
        <v>0</v>
      </c>
      <c r="L381" s="264">
        <v>0</v>
      </c>
      <c r="M381" s="264">
        <v>0</v>
      </c>
      <c r="N381" s="294">
        <v>0.93</v>
      </c>
      <c r="O381" s="266">
        <v>3</v>
      </c>
      <c r="P381" s="266">
        <v>0</v>
      </c>
      <c r="Q381" s="266">
        <v>3</v>
      </c>
      <c r="R381" s="267">
        <v>0</v>
      </c>
      <c r="S381" s="267">
        <v>0</v>
      </c>
      <c r="T381" s="267">
        <v>0</v>
      </c>
      <c r="U381" s="267">
        <v>0</v>
      </c>
      <c r="V381" s="295">
        <v>0</v>
      </c>
      <c r="W381" s="271">
        <v>1</v>
      </c>
      <c r="X381" s="271">
        <v>0</v>
      </c>
      <c r="Y381" s="271">
        <v>0</v>
      </c>
      <c r="Z381" s="271">
        <v>0</v>
      </c>
      <c r="AA381" s="268">
        <v>0</v>
      </c>
      <c r="AB381" s="268">
        <v>0</v>
      </c>
      <c r="AC381" s="295">
        <v>0</v>
      </c>
    </row>
    <row r="382" spans="1:29">
      <c r="A382" s="297" t="s">
        <v>671</v>
      </c>
      <c r="B382" s="301" t="s">
        <v>3324</v>
      </c>
      <c r="C382" s="293" t="s">
        <v>715</v>
      </c>
      <c r="D382" s="301" t="s">
        <v>716</v>
      </c>
      <c r="E382" s="263">
        <v>5</v>
      </c>
      <c r="F382" s="266">
        <v>4</v>
      </c>
      <c r="G382" s="266">
        <v>1</v>
      </c>
      <c r="H382" s="264">
        <v>2</v>
      </c>
      <c r="I382" s="264">
        <v>2</v>
      </c>
      <c r="J382" s="264">
        <v>0</v>
      </c>
      <c r="K382" s="264">
        <v>4</v>
      </c>
      <c r="L382" s="264">
        <v>4</v>
      </c>
      <c r="M382" s="264">
        <v>0</v>
      </c>
      <c r="N382" s="294">
        <v>0.93</v>
      </c>
      <c r="O382" s="266">
        <v>63</v>
      </c>
      <c r="P382" s="266">
        <v>59</v>
      </c>
      <c r="Q382" s="266">
        <v>4</v>
      </c>
      <c r="R382" s="267">
        <v>0.936507936507937</v>
      </c>
      <c r="S382" s="267">
        <v>0.8</v>
      </c>
      <c r="T382" s="267">
        <v>1</v>
      </c>
      <c r="U382" s="267">
        <v>1</v>
      </c>
      <c r="V382" s="295">
        <v>-0.2</v>
      </c>
      <c r="W382" s="271">
        <v>22</v>
      </c>
      <c r="X382" s="271">
        <v>20</v>
      </c>
      <c r="Y382" s="271">
        <v>12</v>
      </c>
      <c r="Z382" s="271">
        <v>12</v>
      </c>
      <c r="AA382" s="268">
        <v>0.909090909090909</v>
      </c>
      <c r="AB382" s="268">
        <v>1</v>
      </c>
      <c r="AC382" s="295">
        <v>-0.0909090909090909</v>
      </c>
    </row>
    <row r="383" spans="1:29">
      <c r="A383" s="297" t="s">
        <v>671</v>
      </c>
      <c r="B383" s="301" t="s">
        <v>3324</v>
      </c>
      <c r="C383" s="293" t="s">
        <v>717</v>
      </c>
      <c r="D383" s="301" t="s">
        <v>718</v>
      </c>
      <c r="E383" s="263">
        <v>60</v>
      </c>
      <c r="F383" s="266">
        <v>60</v>
      </c>
      <c r="G383" s="266">
        <v>0</v>
      </c>
      <c r="H383" s="264">
        <v>64</v>
      </c>
      <c r="I383" s="264">
        <v>13</v>
      </c>
      <c r="J383" s="264">
        <v>51</v>
      </c>
      <c r="K383" s="264">
        <v>54</v>
      </c>
      <c r="L383" s="264">
        <v>49</v>
      </c>
      <c r="M383" s="264">
        <v>5</v>
      </c>
      <c r="N383" s="294">
        <v>0.93</v>
      </c>
      <c r="O383" s="266">
        <v>1902</v>
      </c>
      <c r="P383" s="266">
        <v>1394</v>
      </c>
      <c r="Q383" s="266">
        <v>508</v>
      </c>
      <c r="R383" s="267">
        <v>0.732912723449001</v>
      </c>
      <c r="S383" s="267">
        <v>1</v>
      </c>
      <c r="T383" s="267">
        <v>0.203125</v>
      </c>
      <c r="U383" s="267">
        <v>0.907407407407407</v>
      </c>
      <c r="V383" s="295">
        <v>0.796875</v>
      </c>
      <c r="W383" s="271">
        <v>378</v>
      </c>
      <c r="X383" s="271">
        <v>268</v>
      </c>
      <c r="Y383" s="271">
        <v>525</v>
      </c>
      <c r="Z383" s="271">
        <v>345</v>
      </c>
      <c r="AA383" s="268">
        <v>0.708994708994709</v>
      </c>
      <c r="AB383" s="268">
        <v>0.657142857142857</v>
      </c>
      <c r="AC383" s="295">
        <v>0.0518518518518518</v>
      </c>
    </row>
    <row r="384" spans="1:29">
      <c r="A384" s="297" t="s">
        <v>719</v>
      </c>
      <c r="B384" s="298" t="s">
        <v>3325</v>
      </c>
      <c r="C384" s="293" t="s">
        <v>721</v>
      </c>
      <c r="D384" s="298" t="s">
        <v>722</v>
      </c>
      <c r="E384" s="263">
        <v>5304</v>
      </c>
      <c r="F384" s="266">
        <v>4982</v>
      </c>
      <c r="G384" s="266">
        <v>322</v>
      </c>
      <c r="H384" s="264">
        <v>2327</v>
      </c>
      <c r="I384" s="264">
        <v>2120</v>
      </c>
      <c r="J384" s="264">
        <v>207</v>
      </c>
      <c r="K384" s="264">
        <v>2987</v>
      </c>
      <c r="L384" s="264">
        <v>2838</v>
      </c>
      <c r="M384" s="264">
        <v>149</v>
      </c>
      <c r="N384" s="294">
        <v>0.93</v>
      </c>
      <c r="O384" s="266">
        <v>117266</v>
      </c>
      <c r="P384" s="266">
        <v>111067</v>
      </c>
      <c r="Q384" s="266">
        <v>6199</v>
      </c>
      <c r="R384" s="267">
        <v>0.947137277642283</v>
      </c>
      <c r="S384" s="267">
        <v>0.939291101055807</v>
      </c>
      <c r="T384" s="267">
        <v>0.91104426299957</v>
      </c>
      <c r="U384" s="267">
        <v>0.950117174422497</v>
      </c>
      <c r="V384" s="295">
        <v>0.0282468380562366</v>
      </c>
      <c r="W384" s="271">
        <v>25367</v>
      </c>
      <c r="X384" s="271">
        <v>23942</v>
      </c>
      <c r="Y384" s="271">
        <v>25862</v>
      </c>
      <c r="Z384" s="271">
        <v>24415</v>
      </c>
      <c r="AA384" s="268">
        <v>0.943824654078133</v>
      </c>
      <c r="AB384" s="268">
        <v>0.944049184131158</v>
      </c>
      <c r="AC384" s="295">
        <v>-0.000224530053024696</v>
      </c>
    </row>
    <row r="385" spans="1:29">
      <c r="A385" s="297" t="s">
        <v>719</v>
      </c>
      <c r="B385" s="298" t="s">
        <v>3325</v>
      </c>
      <c r="C385" s="293" t="s">
        <v>723</v>
      </c>
      <c r="D385" s="298" t="s">
        <v>723</v>
      </c>
      <c r="E385" s="263">
        <v>3879</v>
      </c>
      <c r="F385" s="266">
        <v>3688</v>
      </c>
      <c r="G385" s="266">
        <v>191</v>
      </c>
      <c r="H385" s="264">
        <v>1862</v>
      </c>
      <c r="I385" s="264">
        <v>1777</v>
      </c>
      <c r="J385" s="264">
        <v>85</v>
      </c>
      <c r="K385" s="264">
        <v>2114</v>
      </c>
      <c r="L385" s="264">
        <v>2053</v>
      </c>
      <c r="M385" s="264">
        <v>61</v>
      </c>
      <c r="N385" s="294">
        <v>0.93</v>
      </c>
      <c r="O385" s="266">
        <v>86992</v>
      </c>
      <c r="P385" s="266">
        <v>84213</v>
      </c>
      <c r="Q385" s="266">
        <v>2779</v>
      </c>
      <c r="R385" s="267">
        <v>0.96805453375023</v>
      </c>
      <c r="S385" s="267">
        <v>0.950760505284867</v>
      </c>
      <c r="T385" s="267">
        <v>0.954350161117078</v>
      </c>
      <c r="U385" s="267">
        <v>0.971144749290445</v>
      </c>
      <c r="V385" s="295">
        <v>-0.00358965583221116</v>
      </c>
      <c r="W385" s="271">
        <v>18674</v>
      </c>
      <c r="X385" s="271">
        <v>17963</v>
      </c>
      <c r="Y385" s="271">
        <v>19583</v>
      </c>
      <c r="Z385" s="271">
        <v>18986</v>
      </c>
      <c r="AA385" s="268">
        <v>0.961925672057406</v>
      </c>
      <c r="AB385" s="268">
        <v>0.969514374712761</v>
      </c>
      <c r="AC385" s="295">
        <v>-0.00758870265535505</v>
      </c>
    </row>
    <row r="386" spans="1:29">
      <c r="A386" s="297" t="s">
        <v>719</v>
      </c>
      <c r="B386" s="298" t="s">
        <v>3325</v>
      </c>
      <c r="C386" s="293" t="s">
        <v>724</v>
      </c>
      <c r="D386" s="298" t="s">
        <v>724</v>
      </c>
      <c r="E386" s="263">
        <v>4943</v>
      </c>
      <c r="F386" s="266">
        <v>4777</v>
      </c>
      <c r="G386" s="266">
        <v>166</v>
      </c>
      <c r="H386" s="264">
        <v>2277</v>
      </c>
      <c r="I386" s="264">
        <v>2174</v>
      </c>
      <c r="J386" s="264">
        <v>103</v>
      </c>
      <c r="K386" s="264">
        <v>2848</v>
      </c>
      <c r="L386" s="264">
        <v>2720</v>
      </c>
      <c r="M386" s="264">
        <v>128</v>
      </c>
      <c r="N386" s="294">
        <v>0.93</v>
      </c>
      <c r="O386" s="266">
        <v>106904</v>
      </c>
      <c r="P386" s="266">
        <v>102519</v>
      </c>
      <c r="Q386" s="266">
        <v>4385</v>
      </c>
      <c r="R386" s="267">
        <v>0.958981890294096</v>
      </c>
      <c r="S386" s="267">
        <v>0.966417155573538</v>
      </c>
      <c r="T386" s="267">
        <v>0.954765041721564</v>
      </c>
      <c r="U386" s="267">
        <v>0.955056179775281</v>
      </c>
      <c r="V386" s="295">
        <v>0.0116521138519748</v>
      </c>
      <c r="W386" s="271">
        <v>23951</v>
      </c>
      <c r="X386" s="271">
        <v>22834</v>
      </c>
      <c r="Y386" s="271">
        <v>23984</v>
      </c>
      <c r="Z386" s="271">
        <v>23046</v>
      </c>
      <c r="AA386" s="268">
        <v>0.953363116362574</v>
      </c>
      <c r="AB386" s="268">
        <v>0.960890593729153</v>
      </c>
      <c r="AC386" s="295">
        <v>-0.00752747736657922</v>
      </c>
    </row>
    <row r="387" spans="1:29">
      <c r="A387" s="297" t="s">
        <v>719</v>
      </c>
      <c r="B387" s="298" t="s">
        <v>3325</v>
      </c>
      <c r="C387" s="293" t="s">
        <v>725</v>
      </c>
      <c r="D387" s="298" t="s">
        <v>726</v>
      </c>
      <c r="E387" s="263">
        <v>6316</v>
      </c>
      <c r="F387" s="266">
        <v>6006</v>
      </c>
      <c r="G387" s="266">
        <v>310</v>
      </c>
      <c r="H387" s="264">
        <v>2881</v>
      </c>
      <c r="I387" s="264">
        <v>2723</v>
      </c>
      <c r="J387" s="264">
        <v>158</v>
      </c>
      <c r="K387" s="264">
        <v>3524</v>
      </c>
      <c r="L387" s="264">
        <v>3324</v>
      </c>
      <c r="M387" s="264">
        <v>200</v>
      </c>
      <c r="N387" s="294">
        <v>0.93</v>
      </c>
      <c r="O387" s="266">
        <v>144316</v>
      </c>
      <c r="P387" s="266">
        <v>136096</v>
      </c>
      <c r="Q387" s="266">
        <v>8220</v>
      </c>
      <c r="R387" s="267">
        <v>0.943041658582555</v>
      </c>
      <c r="S387" s="267">
        <v>0.950918302723243</v>
      </c>
      <c r="T387" s="267">
        <v>0.945157931273863</v>
      </c>
      <c r="U387" s="267">
        <v>0.943246311010216</v>
      </c>
      <c r="V387" s="295">
        <v>0.00576037144937924</v>
      </c>
      <c r="W387" s="271">
        <v>30204</v>
      </c>
      <c r="X387" s="271">
        <v>28613</v>
      </c>
      <c r="Y387" s="271">
        <v>32089</v>
      </c>
      <c r="Z387" s="271">
        <v>30302</v>
      </c>
      <c r="AA387" s="268">
        <v>0.94732485763475</v>
      </c>
      <c r="AB387" s="268">
        <v>0.944311134656736</v>
      </c>
      <c r="AC387" s="295">
        <v>0.00301372297801439</v>
      </c>
    </row>
    <row r="388" spans="1:29">
      <c r="A388" s="297" t="s">
        <v>719</v>
      </c>
      <c r="B388" s="298" t="s">
        <v>3325</v>
      </c>
      <c r="C388" s="293" t="s">
        <v>727</v>
      </c>
      <c r="D388" s="298" t="s">
        <v>728</v>
      </c>
      <c r="E388" s="263">
        <v>4108</v>
      </c>
      <c r="F388" s="266">
        <v>3941</v>
      </c>
      <c r="G388" s="266">
        <v>167</v>
      </c>
      <c r="H388" s="264">
        <v>2014</v>
      </c>
      <c r="I388" s="264">
        <v>1930</v>
      </c>
      <c r="J388" s="264">
        <v>84</v>
      </c>
      <c r="K388" s="264">
        <v>2311</v>
      </c>
      <c r="L388" s="264">
        <v>2218</v>
      </c>
      <c r="M388" s="264">
        <v>93</v>
      </c>
      <c r="N388" s="294">
        <v>0.93</v>
      </c>
      <c r="O388" s="266">
        <v>90300</v>
      </c>
      <c r="P388" s="266">
        <v>86363</v>
      </c>
      <c r="Q388" s="266">
        <v>3937</v>
      </c>
      <c r="R388" s="267">
        <v>0.95640088593577</v>
      </c>
      <c r="S388" s="267">
        <v>0.959347614410906</v>
      </c>
      <c r="T388" s="267">
        <v>0.958291956305859</v>
      </c>
      <c r="U388" s="267">
        <v>0.959757680657724</v>
      </c>
      <c r="V388" s="295">
        <v>0.0010556581050466</v>
      </c>
      <c r="W388" s="271">
        <v>19764</v>
      </c>
      <c r="X388" s="271">
        <v>18845</v>
      </c>
      <c r="Y388" s="271">
        <v>20143</v>
      </c>
      <c r="Z388" s="271">
        <v>19324</v>
      </c>
      <c r="AA388" s="268">
        <v>0.953501315523173</v>
      </c>
      <c r="AB388" s="268">
        <v>0.959340713895646</v>
      </c>
      <c r="AC388" s="295">
        <v>-0.00583939837247271</v>
      </c>
    </row>
    <row r="389" spans="1:29">
      <c r="A389" s="297" t="s">
        <v>719</v>
      </c>
      <c r="B389" s="298" t="s">
        <v>3325</v>
      </c>
      <c r="C389" s="293" t="s">
        <v>729</v>
      </c>
      <c r="D389" s="298" t="s">
        <v>729</v>
      </c>
      <c r="E389" s="263">
        <v>5568</v>
      </c>
      <c r="F389" s="266">
        <v>5382</v>
      </c>
      <c r="G389" s="266">
        <v>186</v>
      </c>
      <c r="H389" s="264">
        <v>2916</v>
      </c>
      <c r="I389" s="264">
        <v>2761</v>
      </c>
      <c r="J389" s="264">
        <v>155</v>
      </c>
      <c r="K389" s="264">
        <v>3151</v>
      </c>
      <c r="L389" s="264">
        <v>3012</v>
      </c>
      <c r="M389" s="264">
        <v>139</v>
      </c>
      <c r="N389" s="294">
        <v>0.93</v>
      </c>
      <c r="O389" s="266">
        <v>122976</v>
      </c>
      <c r="P389" s="266">
        <v>118105</v>
      </c>
      <c r="Q389" s="266">
        <v>4871</v>
      </c>
      <c r="R389" s="267">
        <v>0.96039064532917</v>
      </c>
      <c r="S389" s="267">
        <v>0.966594827586207</v>
      </c>
      <c r="T389" s="267">
        <v>0.946844993141289</v>
      </c>
      <c r="U389" s="267">
        <v>0.955887019993653</v>
      </c>
      <c r="V389" s="295">
        <v>0.0197498344449174</v>
      </c>
      <c r="W389" s="271">
        <v>27393</v>
      </c>
      <c r="X389" s="271">
        <v>26265</v>
      </c>
      <c r="Y389" s="271">
        <v>27517</v>
      </c>
      <c r="Z389" s="271">
        <v>26415</v>
      </c>
      <c r="AA389" s="268">
        <v>0.958821596758296</v>
      </c>
      <c r="AB389" s="268">
        <v>0.959952029654395</v>
      </c>
      <c r="AC389" s="295">
        <v>-0.00113043289609949</v>
      </c>
    </row>
    <row r="390" spans="1:29">
      <c r="A390" s="297" t="s">
        <v>719</v>
      </c>
      <c r="B390" s="298" t="s">
        <v>3325</v>
      </c>
      <c r="C390" s="293" t="s">
        <v>730</v>
      </c>
      <c r="D390" s="298" t="s">
        <v>730</v>
      </c>
      <c r="E390" s="263">
        <v>4454</v>
      </c>
      <c r="F390" s="266">
        <v>4248</v>
      </c>
      <c r="G390" s="266">
        <v>206</v>
      </c>
      <c r="H390" s="264">
        <v>1961</v>
      </c>
      <c r="I390" s="264">
        <v>1861</v>
      </c>
      <c r="J390" s="264">
        <v>100</v>
      </c>
      <c r="K390" s="264">
        <v>2409</v>
      </c>
      <c r="L390" s="264">
        <v>2285</v>
      </c>
      <c r="M390" s="264">
        <v>124</v>
      </c>
      <c r="N390" s="294">
        <v>0.93</v>
      </c>
      <c r="O390" s="266">
        <v>95065</v>
      </c>
      <c r="P390" s="266">
        <v>91609</v>
      </c>
      <c r="Q390" s="266">
        <v>3456</v>
      </c>
      <c r="R390" s="267">
        <v>0.963645926471362</v>
      </c>
      <c r="S390" s="267">
        <v>0.95374943870678</v>
      </c>
      <c r="T390" s="267">
        <v>0.949005609382968</v>
      </c>
      <c r="U390" s="267">
        <v>0.948526359485264</v>
      </c>
      <c r="V390" s="295">
        <v>0.00474382932381257</v>
      </c>
      <c r="W390" s="271">
        <v>21094</v>
      </c>
      <c r="X390" s="271">
        <v>20151</v>
      </c>
      <c r="Y390" s="271">
        <v>21219</v>
      </c>
      <c r="Z390" s="271">
        <v>20489</v>
      </c>
      <c r="AA390" s="268">
        <v>0.955295344647767</v>
      </c>
      <c r="AB390" s="268">
        <v>0.965596870729064</v>
      </c>
      <c r="AC390" s="295">
        <v>-0.0103015260812964</v>
      </c>
    </row>
    <row r="391" spans="1:29">
      <c r="A391" s="297" t="s">
        <v>719</v>
      </c>
      <c r="B391" s="298" t="s">
        <v>3325</v>
      </c>
      <c r="C391" s="293" t="s">
        <v>731</v>
      </c>
      <c r="D391" s="298" t="s">
        <v>731</v>
      </c>
      <c r="E391" s="263">
        <v>2770</v>
      </c>
      <c r="F391" s="266">
        <v>2599</v>
      </c>
      <c r="G391" s="266">
        <v>171</v>
      </c>
      <c r="H391" s="264">
        <v>1287</v>
      </c>
      <c r="I391" s="264">
        <v>1118</v>
      </c>
      <c r="J391" s="264">
        <v>169</v>
      </c>
      <c r="K391" s="264">
        <v>1565</v>
      </c>
      <c r="L391" s="264">
        <v>1353</v>
      </c>
      <c r="M391" s="264">
        <v>212</v>
      </c>
      <c r="N391" s="294">
        <v>0.93</v>
      </c>
      <c r="O391" s="266">
        <v>59118</v>
      </c>
      <c r="P391" s="266">
        <v>56129</v>
      </c>
      <c r="Q391" s="266">
        <v>2989</v>
      </c>
      <c r="R391" s="267">
        <v>0.949440102845157</v>
      </c>
      <c r="S391" s="267">
        <v>0.93826714801444</v>
      </c>
      <c r="T391" s="267">
        <v>0.868686868686869</v>
      </c>
      <c r="U391" s="267">
        <v>0.864536741214058</v>
      </c>
      <c r="V391" s="295">
        <v>0.0695802793275717</v>
      </c>
      <c r="W391" s="271">
        <v>12755</v>
      </c>
      <c r="X391" s="271">
        <v>11691</v>
      </c>
      <c r="Y391" s="271">
        <v>13037</v>
      </c>
      <c r="Z391" s="271">
        <v>12561</v>
      </c>
      <c r="AA391" s="268">
        <v>0.916581732653861</v>
      </c>
      <c r="AB391" s="268">
        <v>0.963488532637877</v>
      </c>
      <c r="AC391" s="295">
        <v>-0.0469067999840156</v>
      </c>
    </row>
    <row r="392" spans="1:29">
      <c r="A392" s="297" t="s">
        <v>719</v>
      </c>
      <c r="B392" s="298" t="s">
        <v>3325</v>
      </c>
      <c r="C392" s="293" t="s">
        <v>732</v>
      </c>
      <c r="D392" s="298" t="s">
        <v>733</v>
      </c>
      <c r="E392" s="263">
        <v>4021</v>
      </c>
      <c r="F392" s="266">
        <v>3870</v>
      </c>
      <c r="G392" s="266">
        <v>151</v>
      </c>
      <c r="H392" s="264">
        <v>1397</v>
      </c>
      <c r="I392" s="264">
        <v>1361</v>
      </c>
      <c r="J392" s="264">
        <v>36</v>
      </c>
      <c r="K392" s="264">
        <v>2749</v>
      </c>
      <c r="L392" s="264">
        <v>2684</v>
      </c>
      <c r="M392" s="264">
        <v>65</v>
      </c>
      <c r="N392" s="294">
        <v>0.93</v>
      </c>
      <c r="O392" s="266">
        <v>83499</v>
      </c>
      <c r="P392" s="266">
        <v>82004</v>
      </c>
      <c r="Q392" s="266">
        <v>1495</v>
      </c>
      <c r="R392" s="267">
        <v>0.982095593959209</v>
      </c>
      <c r="S392" s="267">
        <v>0.962447152449639</v>
      </c>
      <c r="T392" s="267">
        <v>0.974230493915533</v>
      </c>
      <c r="U392" s="267">
        <v>0.976355038195708</v>
      </c>
      <c r="V392" s="295">
        <v>-0.0117833414658939</v>
      </c>
      <c r="W392" s="271">
        <v>18775</v>
      </c>
      <c r="X392" s="271">
        <v>18276</v>
      </c>
      <c r="Y392" s="271">
        <v>19054</v>
      </c>
      <c r="Z392" s="271">
        <v>18746</v>
      </c>
      <c r="AA392" s="268">
        <v>0.973422103861518</v>
      </c>
      <c r="AB392" s="268">
        <v>0.983835415135929</v>
      </c>
      <c r="AC392" s="295">
        <v>-0.0104133112744115</v>
      </c>
    </row>
    <row r="393" spans="1:29">
      <c r="A393" s="297" t="s">
        <v>719</v>
      </c>
      <c r="B393" s="298" t="s">
        <v>3325</v>
      </c>
      <c r="C393" s="293" t="s">
        <v>734</v>
      </c>
      <c r="D393" s="298" t="s">
        <v>735</v>
      </c>
      <c r="E393" s="263">
        <v>6111</v>
      </c>
      <c r="F393" s="266">
        <v>5686</v>
      </c>
      <c r="G393" s="266">
        <v>425</v>
      </c>
      <c r="H393" s="264">
        <v>3046</v>
      </c>
      <c r="I393" s="264">
        <v>2825</v>
      </c>
      <c r="J393" s="264">
        <v>221</v>
      </c>
      <c r="K393" s="264">
        <v>3643</v>
      </c>
      <c r="L393" s="264">
        <v>3462</v>
      </c>
      <c r="M393" s="264">
        <v>181</v>
      </c>
      <c r="N393" s="294">
        <v>0.93</v>
      </c>
      <c r="O393" s="266">
        <v>132376</v>
      </c>
      <c r="P393" s="266">
        <v>124676</v>
      </c>
      <c r="Q393" s="266">
        <v>7700</v>
      </c>
      <c r="R393" s="267">
        <v>0.941832356318366</v>
      </c>
      <c r="S393" s="267">
        <v>0.930453280968745</v>
      </c>
      <c r="T393" s="267">
        <v>0.927445830597505</v>
      </c>
      <c r="U393" s="267">
        <v>0.950315673895141</v>
      </c>
      <c r="V393" s="295">
        <v>0.00300745037123995</v>
      </c>
      <c r="W393" s="271">
        <v>29973</v>
      </c>
      <c r="X393" s="271">
        <v>27968</v>
      </c>
      <c r="Y393" s="271">
        <v>29780</v>
      </c>
      <c r="Z393" s="271">
        <v>28219</v>
      </c>
      <c r="AA393" s="268">
        <v>0.933106462482901</v>
      </c>
      <c r="AB393" s="268">
        <v>0.947582269979852</v>
      </c>
      <c r="AC393" s="295">
        <v>-0.014475807496951</v>
      </c>
    </row>
    <row r="394" spans="1:29">
      <c r="A394" s="297" t="s">
        <v>719</v>
      </c>
      <c r="B394" s="298" t="s">
        <v>3325</v>
      </c>
      <c r="C394" s="293" t="s">
        <v>736</v>
      </c>
      <c r="D394" s="298" t="s">
        <v>736</v>
      </c>
      <c r="E394" s="263">
        <v>6872</v>
      </c>
      <c r="F394" s="266">
        <v>6463</v>
      </c>
      <c r="G394" s="266">
        <v>409</v>
      </c>
      <c r="H394" s="264">
        <v>3319</v>
      </c>
      <c r="I394" s="264">
        <v>3100</v>
      </c>
      <c r="J394" s="264">
        <v>219</v>
      </c>
      <c r="K394" s="264">
        <v>3826</v>
      </c>
      <c r="L394" s="264">
        <v>3639</v>
      </c>
      <c r="M394" s="264">
        <v>187</v>
      </c>
      <c r="N394" s="294">
        <v>0.93</v>
      </c>
      <c r="O394" s="266">
        <v>160429</v>
      </c>
      <c r="P394" s="266">
        <v>151965</v>
      </c>
      <c r="Q394" s="266">
        <v>8464</v>
      </c>
      <c r="R394" s="267">
        <v>0.947241458838489</v>
      </c>
      <c r="S394" s="267">
        <v>0.940483119906869</v>
      </c>
      <c r="T394" s="267">
        <v>0.934016269960832</v>
      </c>
      <c r="U394" s="267">
        <v>0.9511238891793</v>
      </c>
      <c r="V394" s="295">
        <v>0.00646684994603697</v>
      </c>
      <c r="W394" s="271">
        <v>35625</v>
      </c>
      <c r="X394" s="271">
        <v>33893</v>
      </c>
      <c r="Y394" s="271">
        <v>34198</v>
      </c>
      <c r="Z394" s="271">
        <v>32473</v>
      </c>
      <c r="AA394" s="268">
        <v>0.951382456140351</v>
      </c>
      <c r="AB394" s="268">
        <v>0.949558453710743</v>
      </c>
      <c r="AC394" s="295">
        <v>0.00182400242960756</v>
      </c>
    </row>
    <row r="395" spans="1:29">
      <c r="A395" s="297" t="s">
        <v>719</v>
      </c>
      <c r="B395" s="298" t="s">
        <v>3325</v>
      </c>
      <c r="C395" s="293" t="s">
        <v>737</v>
      </c>
      <c r="D395" s="298" t="s">
        <v>738</v>
      </c>
      <c r="E395" s="263">
        <v>6594</v>
      </c>
      <c r="F395" s="266">
        <v>6404</v>
      </c>
      <c r="G395" s="266">
        <v>190</v>
      </c>
      <c r="H395" s="264">
        <v>2245</v>
      </c>
      <c r="I395" s="264">
        <v>2204</v>
      </c>
      <c r="J395" s="264">
        <v>41</v>
      </c>
      <c r="K395" s="264">
        <v>4778</v>
      </c>
      <c r="L395" s="264">
        <v>4692</v>
      </c>
      <c r="M395" s="264">
        <v>86</v>
      </c>
      <c r="N395" s="294">
        <v>0.93</v>
      </c>
      <c r="O395" s="266">
        <v>151252</v>
      </c>
      <c r="P395" s="266">
        <v>148192</v>
      </c>
      <c r="Q395" s="266">
        <v>3060</v>
      </c>
      <c r="R395" s="267">
        <v>0.979768862560495</v>
      </c>
      <c r="S395" s="267">
        <v>0.971185926599939</v>
      </c>
      <c r="T395" s="267">
        <v>0.98173719376392</v>
      </c>
      <c r="U395" s="267">
        <v>0.982000837170364</v>
      </c>
      <c r="V395" s="295">
        <v>-0.0105512671639805</v>
      </c>
      <c r="W395" s="271">
        <v>31856</v>
      </c>
      <c r="X395" s="271">
        <v>31200</v>
      </c>
      <c r="Y395" s="271">
        <v>33709</v>
      </c>
      <c r="Z395" s="271">
        <v>33104</v>
      </c>
      <c r="AA395" s="268">
        <v>0.979407332998493</v>
      </c>
      <c r="AB395" s="268">
        <v>0.98205227090688</v>
      </c>
      <c r="AC395" s="295">
        <v>-0.00264493790838627</v>
      </c>
    </row>
    <row r="396" spans="1:29">
      <c r="A396" s="297" t="s">
        <v>719</v>
      </c>
      <c r="B396" s="298" t="s">
        <v>3325</v>
      </c>
      <c r="C396" s="293" t="s">
        <v>739</v>
      </c>
      <c r="D396" s="298" t="s">
        <v>739</v>
      </c>
      <c r="E396" s="263">
        <v>6178</v>
      </c>
      <c r="F396" s="266">
        <v>5958</v>
      </c>
      <c r="G396" s="266">
        <v>220</v>
      </c>
      <c r="H396" s="264">
        <v>2863</v>
      </c>
      <c r="I396" s="264">
        <v>2661</v>
      </c>
      <c r="J396" s="264">
        <v>202</v>
      </c>
      <c r="K396" s="264">
        <v>3606</v>
      </c>
      <c r="L396" s="264">
        <v>3469</v>
      </c>
      <c r="M396" s="264">
        <v>137</v>
      </c>
      <c r="N396" s="294">
        <v>0.93</v>
      </c>
      <c r="O396" s="266">
        <v>137858</v>
      </c>
      <c r="P396" s="266">
        <v>131598</v>
      </c>
      <c r="Q396" s="266">
        <v>6260</v>
      </c>
      <c r="R396" s="267">
        <v>0.954590955911155</v>
      </c>
      <c r="S396" s="267">
        <v>0.964389770152153</v>
      </c>
      <c r="T396" s="267">
        <v>0.929444638491093</v>
      </c>
      <c r="U396" s="267">
        <v>0.962007764836384</v>
      </c>
      <c r="V396" s="295">
        <v>0.0349451316610595</v>
      </c>
      <c r="W396" s="271">
        <v>29534</v>
      </c>
      <c r="X396" s="271">
        <v>28325</v>
      </c>
      <c r="Y396" s="271">
        <v>29834</v>
      </c>
      <c r="Z396" s="271">
        <v>28397</v>
      </c>
      <c r="AA396" s="268">
        <v>0.95906412947789</v>
      </c>
      <c r="AB396" s="268">
        <v>0.951833478581484</v>
      </c>
      <c r="AC396" s="295">
        <v>0.00723065089640562</v>
      </c>
    </row>
    <row r="397" spans="1:29">
      <c r="A397" s="297" t="s">
        <v>719</v>
      </c>
      <c r="B397" s="298" t="s">
        <v>3326</v>
      </c>
      <c r="C397" s="293" t="s">
        <v>740</v>
      </c>
      <c r="D397" s="298" t="s">
        <v>741</v>
      </c>
      <c r="E397" s="263">
        <v>9469</v>
      </c>
      <c r="F397" s="266">
        <v>8807</v>
      </c>
      <c r="G397" s="266">
        <v>662</v>
      </c>
      <c r="H397" s="264">
        <v>9005</v>
      </c>
      <c r="I397" s="264">
        <v>8204</v>
      </c>
      <c r="J397" s="264">
        <v>801</v>
      </c>
      <c r="K397" s="264">
        <v>4434</v>
      </c>
      <c r="L397" s="264">
        <v>4061</v>
      </c>
      <c r="M397" s="264">
        <v>373</v>
      </c>
      <c r="N397" s="294">
        <v>0.93</v>
      </c>
      <c r="O397" s="266">
        <v>226947</v>
      </c>
      <c r="P397" s="266">
        <v>214974</v>
      </c>
      <c r="Q397" s="266">
        <v>11973</v>
      </c>
      <c r="R397" s="267">
        <v>0.947243188938387</v>
      </c>
      <c r="S397" s="267">
        <v>0.930087654451368</v>
      </c>
      <c r="T397" s="267">
        <v>0.911049416990561</v>
      </c>
      <c r="U397" s="267">
        <v>0.915877311682454</v>
      </c>
      <c r="V397" s="295">
        <v>0.0190382374608069</v>
      </c>
      <c r="W397" s="271">
        <v>51984</v>
      </c>
      <c r="X397" s="271">
        <v>48472</v>
      </c>
      <c r="Y397" s="271">
        <v>47936</v>
      </c>
      <c r="Z397" s="271">
        <v>46206</v>
      </c>
      <c r="AA397" s="268">
        <v>0.932440751000308</v>
      </c>
      <c r="AB397" s="268">
        <v>0.963910213618158</v>
      </c>
      <c r="AC397" s="295">
        <v>-0.0314694626178498</v>
      </c>
    </row>
    <row r="398" spans="1:29">
      <c r="A398" s="297" t="s">
        <v>719</v>
      </c>
      <c r="B398" s="298" t="s">
        <v>3326</v>
      </c>
      <c r="C398" s="293" t="s">
        <v>742</v>
      </c>
      <c r="D398" s="298" t="s">
        <v>743</v>
      </c>
      <c r="E398" s="263">
        <v>6822</v>
      </c>
      <c r="F398" s="266">
        <v>6365</v>
      </c>
      <c r="G398" s="266">
        <v>457</v>
      </c>
      <c r="H398" s="264">
        <v>6285</v>
      </c>
      <c r="I398" s="264">
        <v>5900</v>
      </c>
      <c r="J398" s="264">
        <v>385</v>
      </c>
      <c r="K398" s="264">
        <v>3420</v>
      </c>
      <c r="L398" s="264">
        <v>3233</v>
      </c>
      <c r="M398" s="264">
        <v>187</v>
      </c>
      <c r="N398" s="294">
        <v>0.93</v>
      </c>
      <c r="O398" s="266">
        <v>159341</v>
      </c>
      <c r="P398" s="266">
        <v>152809</v>
      </c>
      <c r="Q398" s="266">
        <v>6532</v>
      </c>
      <c r="R398" s="267">
        <v>0.959006156607527</v>
      </c>
      <c r="S398" s="267">
        <v>0.933010847258868</v>
      </c>
      <c r="T398" s="267">
        <v>0.938743038981702</v>
      </c>
      <c r="U398" s="267">
        <v>0.945321637426901</v>
      </c>
      <c r="V398" s="295">
        <v>-0.00573219172283401</v>
      </c>
      <c r="W398" s="271">
        <v>36975</v>
      </c>
      <c r="X398" s="271">
        <v>34963</v>
      </c>
      <c r="Y398" s="271">
        <v>33912</v>
      </c>
      <c r="Z398" s="271">
        <v>32659</v>
      </c>
      <c r="AA398" s="268">
        <v>0.945584854631508</v>
      </c>
      <c r="AB398" s="268">
        <v>0.963051427223402</v>
      </c>
      <c r="AC398" s="295">
        <v>-0.017466572591894</v>
      </c>
    </row>
    <row r="399" spans="1:29">
      <c r="A399" s="297" t="s">
        <v>719</v>
      </c>
      <c r="B399" s="298" t="s">
        <v>3326</v>
      </c>
      <c r="C399" s="293" t="s">
        <v>744</v>
      </c>
      <c r="D399" s="298" t="s">
        <v>745</v>
      </c>
      <c r="E399" s="263">
        <v>7985</v>
      </c>
      <c r="F399" s="266">
        <v>7493</v>
      </c>
      <c r="G399" s="266">
        <v>492</v>
      </c>
      <c r="H399" s="264">
        <v>8066</v>
      </c>
      <c r="I399" s="264">
        <v>7481</v>
      </c>
      <c r="J399" s="264">
        <v>585</v>
      </c>
      <c r="K399" s="264">
        <v>3696</v>
      </c>
      <c r="L399" s="264">
        <v>3447</v>
      </c>
      <c r="M399" s="264">
        <v>249</v>
      </c>
      <c r="N399" s="294">
        <v>0.93</v>
      </c>
      <c r="O399" s="266">
        <v>204660</v>
      </c>
      <c r="P399" s="266">
        <v>190800</v>
      </c>
      <c r="Q399" s="266">
        <v>13860</v>
      </c>
      <c r="R399" s="267">
        <v>0.932277924362357</v>
      </c>
      <c r="S399" s="267">
        <v>0.938384470882905</v>
      </c>
      <c r="T399" s="267">
        <v>0.927473344904538</v>
      </c>
      <c r="U399" s="267">
        <v>0.93262987012987</v>
      </c>
      <c r="V399" s="295">
        <v>0.0109111259783679</v>
      </c>
      <c r="W399" s="271">
        <v>45446</v>
      </c>
      <c r="X399" s="271">
        <v>42175</v>
      </c>
      <c r="Y399" s="271">
        <v>43815</v>
      </c>
      <c r="Z399" s="271">
        <v>41200</v>
      </c>
      <c r="AA399" s="268">
        <v>0.928024468600097</v>
      </c>
      <c r="AB399" s="268">
        <v>0.940317242953327</v>
      </c>
      <c r="AC399" s="295">
        <v>-0.0122927743532297</v>
      </c>
    </row>
    <row r="400" spans="1:29">
      <c r="A400" s="297" t="s">
        <v>719</v>
      </c>
      <c r="B400" s="298" t="s">
        <v>3326</v>
      </c>
      <c r="C400" s="293" t="s">
        <v>746</v>
      </c>
      <c r="D400" s="298" t="s">
        <v>747</v>
      </c>
      <c r="E400" s="263">
        <v>9071</v>
      </c>
      <c r="F400" s="266">
        <v>8848</v>
      </c>
      <c r="G400" s="266">
        <v>223</v>
      </c>
      <c r="H400" s="264">
        <v>8229</v>
      </c>
      <c r="I400" s="264">
        <v>7876</v>
      </c>
      <c r="J400" s="264">
        <v>353</v>
      </c>
      <c r="K400" s="264">
        <v>3942</v>
      </c>
      <c r="L400" s="264">
        <v>3732</v>
      </c>
      <c r="M400" s="264">
        <v>210</v>
      </c>
      <c r="N400" s="294">
        <v>0.93</v>
      </c>
      <c r="O400" s="266">
        <v>214017</v>
      </c>
      <c r="P400" s="266">
        <v>190918</v>
      </c>
      <c r="Q400" s="266">
        <v>23099</v>
      </c>
      <c r="R400" s="267">
        <v>0.892069321595948</v>
      </c>
      <c r="S400" s="267">
        <v>0.975416161393452</v>
      </c>
      <c r="T400" s="267">
        <v>0.95710292866691</v>
      </c>
      <c r="U400" s="267">
        <v>0.946727549467275</v>
      </c>
      <c r="V400" s="295">
        <v>0.018313232726542</v>
      </c>
      <c r="W400" s="271">
        <v>48083</v>
      </c>
      <c r="X400" s="271">
        <v>46409</v>
      </c>
      <c r="Y400" s="271">
        <v>47233</v>
      </c>
      <c r="Z400" s="271">
        <v>43577</v>
      </c>
      <c r="AA400" s="268">
        <v>0.965185200590645</v>
      </c>
      <c r="AB400" s="268">
        <v>0.922596489742341</v>
      </c>
      <c r="AC400" s="295">
        <v>0.0425887108483042</v>
      </c>
    </row>
    <row r="401" spans="1:29">
      <c r="A401" s="297" t="s">
        <v>719</v>
      </c>
      <c r="B401" s="298" t="s">
        <v>3326</v>
      </c>
      <c r="C401" s="293" t="s">
        <v>748</v>
      </c>
      <c r="D401" s="298" t="s">
        <v>749</v>
      </c>
      <c r="E401" s="263">
        <v>7297</v>
      </c>
      <c r="F401" s="266">
        <v>6944</v>
      </c>
      <c r="G401" s="266">
        <v>353</v>
      </c>
      <c r="H401" s="264">
        <v>7044</v>
      </c>
      <c r="I401" s="264">
        <v>6787</v>
      </c>
      <c r="J401" s="264">
        <v>257</v>
      </c>
      <c r="K401" s="264">
        <v>3672</v>
      </c>
      <c r="L401" s="264">
        <v>3422</v>
      </c>
      <c r="M401" s="264">
        <v>250</v>
      </c>
      <c r="N401" s="294">
        <v>0.93</v>
      </c>
      <c r="O401" s="266">
        <v>176983</v>
      </c>
      <c r="P401" s="266">
        <v>171069</v>
      </c>
      <c r="Q401" s="266">
        <v>5914</v>
      </c>
      <c r="R401" s="267">
        <v>0.966584361209834</v>
      </c>
      <c r="S401" s="267">
        <v>0.951623955050021</v>
      </c>
      <c r="T401" s="267">
        <v>0.96351504826803</v>
      </c>
      <c r="U401" s="267">
        <v>0.931917211328976</v>
      </c>
      <c r="V401" s="295">
        <v>-0.0118910932180091</v>
      </c>
      <c r="W401" s="271">
        <v>41011</v>
      </c>
      <c r="X401" s="271">
        <v>39209</v>
      </c>
      <c r="Y401" s="271">
        <v>38203</v>
      </c>
      <c r="Z401" s="271">
        <v>36969</v>
      </c>
      <c r="AA401" s="268">
        <v>0.956060569115603</v>
      </c>
      <c r="AB401" s="268">
        <v>0.96769887181635</v>
      </c>
      <c r="AC401" s="295">
        <v>-0.0116383027007464</v>
      </c>
    </row>
    <row r="402" spans="1:29">
      <c r="A402" s="297" t="s">
        <v>719</v>
      </c>
      <c r="B402" s="298" t="s">
        <v>3326</v>
      </c>
      <c r="C402" s="293" t="s">
        <v>750</v>
      </c>
      <c r="D402" s="298" t="s">
        <v>751</v>
      </c>
      <c r="E402" s="263">
        <v>8098</v>
      </c>
      <c r="F402" s="266">
        <v>6752</v>
      </c>
      <c r="G402" s="266">
        <v>1346</v>
      </c>
      <c r="H402" s="264">
        <v>7642</v>
      </c>
      <c r="I402" s="264">
        <v>6257</v>
      </c>
      <c r="J402" s="264">
        <v>1385</v>
      </c>
      <c r="K402" s="264">
        <v>3513</v>
      </c>
      <c r="L402" s="264">
        <v>3102</v>
      </c>
      <c r="M402" s="264">
        <v>411</v>
      </c>
      <c r="N402" s="294">
        <v>0.93</v>
      </c>
      <c r="O402" s="266">
        <v>191327</v>
      </c>
      <c r="P402" s="266">
        <v>171303</v>
      </c>
      <c r="Q402" s="266">
        <v>20024</v>
      </c>
      <c r="R402" s="267">
        <v>0.895341483428894</v>
      </c>
      <c r="S402" s="267">
        <v>0.833786120029637</v>
      </c>
      <c r="T402" s="267">
        <v>0.818764721277153</v>
      </c>
      <c r="U402" s="267">
        <v>0.883005977796755</v>
      </c>
      <c r="V402" s="295">
        <v>0.0150213987524843</v>
      </c>
      <c r="W402" s="271">
        <v>42560</v>
      </c>
      <c r="X402" s="271">
        <v>37394</v>
      </c>
      <c r="Y402" s="271">
        <v>39409</v>
      </c>
      <c r="Z402" s="271">
        <v>36310</v>
      </c>
      <c r="AA402" s="268">
        <v>0.878618421052632</v>
      </c>
      <c r="AB402" s="268">
        <v>0.921363140399401</v>
      </c>
      <c r="AC402" s="295">
        <v>-0.0427447193467696</v>
      </c>
    </row>
    <row r="403" spans="1:29">
      <c r="A403" s="297" t="s">
        <v>719</v>
      </c>
      <c r="B403" s="298" t="s">
        <v>3326</v>
      </c>
      <c r="C403" s="293" t="s">
        <v>752</v>
      </c>
      <c r="D403" s="298" t="s">
        <v>753</v>
      </c>
      <c r="E403" s="263">
        <v>12344</v>
      </c>
      <c r="F403" s="266">
        <v>11626</v>
      </c>
      <c r="G403" s="266">
        <v>718</v>
      </c>
      <c r="H403" s="264">
        <v>11886</v>
      </c>
      <c r="I403" s="264">
        <v>11168</v>
      </c>
      <c r="J403" s="264">
        <v>718</v>
      </c>
      <c r="K403" s="264">
        <v>7513</v>
      </c>
      <c r="L403" s="264">
        <v>7126</v>
      </c>
      <c r="M403" s="264">
        <v>387</v>
      </c>
      <c r="N403" s="294">
        <v>0.93</v>
      </c>
      <c r="O403" s="266">
        <v>262366</v>
      </c>
      <c r="P403" s="266">
        <v>244755</v>
      </c>
      <c r="Q403" s="266">
        <v>17611</v>
      </c>
      <c r="R403" s="267">
        <v>0.932876211094425</v>
      </c>
      <c r="S403" s="267">
        <v>0.941834089436163</v>
      </c>
      <c r="T403" s="267">
        <v>0.939592798250042</v>
      </c>
      <c r="U403" s="267">
        <v>0.948489285238919</v>
      </c>
      <c r="V403" s="295">
        <v>0.00224129118612126</v>
      </c>
      <c r="W403" s="271">
        <v>69807</v>
      </c>
      <c r="X403" s="271">
        <v>65599</v>
      </c>
      <c r="Y403" s="271">
        <v>59679</v>
      </c>
      <c r="Z403" s="271">
        <v>56670</v>
      </c>
      <c r="AA403" s="268">
        <v>0.93971951236982</v>
      </c>
      <c r="AB403" s="268">
        <v>0.94958025436083</v>
      </c>
      <c r="AC403" s="295">
        <v>-0.00986074199101084</v>
      </c>
    </row>
    <row r="404" spans="1:29">
      <c r="A404" s="297" t="s">
        <v>719</v>
      </c>
      <c r="B404" s="298" t="s">
        <v>3327</v>
      </c>
      <c r="C404" s="293" t="s">
        <v>754</v>
      </c>
      <c r="D404" s="298" t="s">
        <v>754</v>
      </c>
      <c r="E404" s="263">
        <v>6885</v>
      </c>
      <c r="F404" s="266">
        <v>6642</v>
      </c>
      <c r="G404" s="266">
        <v>243</v>
      </c>
      <c r="H404" s="264">
        <v>3685</v>
      </c>
      <c r="I404" s="264">
        <v>3505</v>
      </c>
      <c r="J404" s="264">
        <v>180</v>
      </c>
      <c r="K404" s="264">
        <v>3963</v>
      </c>
      <c r="L404" s="264">
        <v>3858</v>
      </c>
      <c r="M404" s="264">
        <v>105</v>
      </c>
      <c r="N404" s="294">
        <v>0.93</v>
      </c>
      <c r="O404" s="266">
        <v>147723</v>
      </c>
      <c r="P404" s="266">
        <v>143513</v>
      </c>
      <c r="Q404" s="266">
        <v>4210</v>
      </c>
      <c r="R404" s="267">
        <v>0.971500714174502</v>
      </c>
      <c r="S404" s="267">
        <v>0.964705882352941</v>
      </c>
      <c r="T404" s="267">
        <v>0.951153324287653</v>
      </c>
      <c r="U404" s="267">
        <v>0.973504920514762</v>
      </c>
      <c r="V404" s="295">
        <v>0.0135525580652885</v>
      </c>
      <c r="W404" s="271">
        <v>33891</v>
      </c>
      <c r="X404" s="271">
        <v>32685</v>
      </c>
      <c r="Y404" s="271">
        <v>33418</v>
      </c>
      <c r="Z404" s="271">
        <v>32402</v>
      </c>
      <c r="AA404" s="268">
        <v>0.964415331503939</v>
      </c>
      <c r="AB404" s="268">
        <v>0.969597223053444</v>
      </c>
      <c r="AC404" s="295">
        <v>-0.0051818915495051</v>
      </c>
    </row>
    <row r="405" spans="1:29">
      <c r="A405" s="297" t="s">
        <v>719</v>
      </c>
      <c r="B405" s="298" t="s">
        <v>3327</v>
      </c>
      <c r="C405" s="293" t="s">
        <v>755</v>
      </c>
      <c r="D405" s="298" t="s">
        <v>755</v>
      </c>
      <c r="E405" s="263">
        <v>10669</v>
      </c>
      <c r="F405" s="266">
        <v>8175</v>
      </c>
      <c r="G405" s="266">
        <v>2494</v>
      </c>
      <c r="H405" s="264">
        <v>5129</v>
      </c>
      <c r="I405" s="264">
        <v>3342</v>
      </c>
      <c r="J405" s="264">
        <v>1787</v>
      </c>
      <c r="K405" s="264">
        <v>5575</v>
      </c>
      <c r="L405" s="264">
        <v>4040</v>
      </c>
      <c r="M405" s="264">
        <v>1535</v>
      </c>
      <c r="N405" s="294">
        <v>0.93</v>
      </c>
      <c r="O405" s="266">
        <v>225779</v>
      </c>
      <c r="P405" s="266">
        <v>163556</v>
      </c>
      <c r="Q405" s="266">
        <v>62223</v>
      </c>
      <c r="R405" s="267">
        <v>0.724407495825564</v>
      </c>
      <c r="S405" s="267">
        <v>0.766238635298528</v>
      </c>
      <c r="T405" s="267">
        <v>0.651589003704426</v>
      </c>
      <c r="U405" s="267">
        <v>0.724663677130045</v>
      </c>
      <c r="V405" s="295">
        <v>0.114649631594103</v>
      </c>
      <c r="W405" s="271">
        <v>49782</v>
      </c>
      <c r="X405" s="271">
        <v>35954</v>
      </c>
      <c r="Y405" s="271">
        <v>50985</v>
      </c>
      <c r="Z405" s="271">
        <v>37209</v>
      </c>
      <c r="AA405" s="268">
        <v>0.722228918082841</v>
      </c>
      <c r="AB405" s="268">
        <v>0.729802883200941</v>
      </c>
      <c r="AC405" s="295">
        <v>-0.00757396511810027</v>
      </c>
    </row>
    <row r="406" spans="1:29">
      <c r="A406" s="297" t="s">
        <v>719</v>
      </c>
      <c r="B406" s="298" t="s">
        <v>3327</v>
      </c>
      <c r="C406" s="293" t="s">
        <v>756</v>
      </c>
      <c r="D406" s="298" t="s">
        <v>756</v>
      </c>
      <c r="E406" s="263">
        <v>4362</v>
      </c>
      <c r="F406" s="266">
        <v>3476</v>
      </c>
      <c r="G406" s="266">
        <v>886</v>
      </c>
      <c r="H406" s="264">
        <v>1949</v>
      </c>
      <c r="I406" s="264">
        <v>1221</v>
      </c>
      <c r="J406" s="264">
        <v>728</v>
      </c>
      <c r="K406" s="264">
        <v>2434</v>
      </c>
      <c r="L406" s="264">
        <v>1539</v>
      </c>
      <c r="M406" s="264">
        <v>895</v>
      </c>
      <c r="N406" s="294">
        <v>0.93</v>
      </c>
      <c r="O406" s="266">
        <v>91553</v>
      </c>
      <c r="P406" s="266">
        <v>69545</v>
      </c>
      <c r="Q406" s="266">
        <v>22008</v>
      </c>
      <c r="R406" s="267">
        <v>0.75961464943803</v>
      </c>
      <c r="S406" s="267">
        <v>0.796882164144888</v>
      </c>
      <c r="T406" s="267">
        <v>0.626475115443817</v>
      </c>
      <c r="U406" s="267">
        <v>0.632292522596549</v>
      </c>
      <c r="V406" s="295">
        <v>0.17040704870107</v>
      </c>
      <c r="W406" s="271">
        <v>20474</v>
      </c>
      <c r="X406" s="271">
        <v>14965</v>
      </c>
      <c r="Y406" s="271">
        <v>20530</v>
      </c>
      <c r="Z406" s="271">
        <v>16099</v>
      </c>
      <c r="AA406" s="268">
        <v>0.730927029403145</v>
      </c>
      <c r="AB406" s="268">
        <v>0.784169508037019</v>
      </c>
      <c r="AC406" s="295">
        <v>-0.0532424786338735</v>
      </c>
    </row>
    <row r="407" spans="1:29">
      <c r="A407" s="297" t="s">
        <v>719</v>
      </c>
      <c r="B407" s="298" t="s">
        <v>3327</v>
      </c>
      <c r="C407" s="293" t="s">
        <v>757</v>
      </c>
      <c r="D407" s="298" t="s">
        <v>757</v>
      </c>
      <c r="E407" s="263">
        <v>6203</v>
      </c>
      <c r="F407" s="266">
        <v>5759</v>
      </c>
      <c r="G407" s="266">
        <v>444</v>
      </c>
      <c r="H407" s="264">
        <v>2085</v>
      </c>
      <c r="I407" s="264">
        <v>1944</v>
      </c>
      <c r="J407" s="264">
        <v>141</v>
      </c>
      <c r="K407" s="264">
        <v>4134</v>
      </c>
      <c r="L407" s="264">
        <v>3952</v>
      </c>
      <c r="M407" s="264">
        <v>182</v>
      </c>
      <c r="N407" s="294">
        <v>0.93</v>
      </c>
      <c r="O407" s="266">
        <v>131221</v>
      </c>
      <c r="P407" s="266">
        <v>125284</v>
      </c>
      <c r="Q407" s="266">
        <v>5937</v>
      </c>
      <c r="R407" s="267">
        <v>0.954755717453761</v>
      </c>
      <c r="S407" s="267">
        <v>0.928421731420281</v>
      </c>
      <c r="T407" s="267">
        <v>0.932374100719425</v>
      </c>
      <c r="U407" s="267">
        <v>0.955974842767296</v>
      </c>
      <c r="V407" s="295">
        <v>-0.003952369299144</v>
      </c>
      <c r="W407" s="271">
        <v>29434</v>
      </c>
      <c r="X407" s="271">
        <v>28127</v>
      </c>
      <c r="Y407" s="271">
        <v>29586</v>
      </c>
      <c r="Z407" s="271">
        <v>27812</v>
      </c>
      <c r="AA407" s="268">
        <v>0.95559556974927</v>
      </c>
      <c r="AB407" s="268">
        <v>0.940039207733387</v>
      </c>
      <c r="AC407" s="295">
        <v>0.0155563620158821</v>
      </c>
    </row>
    <row r="408" spans="1:29">
      <c r="A408" s="297" t="s">
        <v>719</v>
      </c>
      <c r="B408" s="298" t="s">
        <v>3327</v>
      </c>
      <c r="C408" s="293" t="s">
        <v>758</v>
      </c>
      <c r="D408" s="298" t="s">
        <v>758</v>
      </c>
      <c r="E408" s="263">
        <v>7704</v>
      </c>
      <c r="F408" s="266">
        <v>7110</v>
      </c>
      <c r="G408" s="266">
        <v>594</v>
      </c>
      <c r="H408" s="264">
        <v>2617</v>
      </c>
      <c r="I408" s="264">
        <v>2299</v>
      </c>
      <c r="J408" s="264">
        <v>318</v>
      </c>
      <c r="K408" s="264">
        <v>5079</v>
      </c>
      <c r="L408" s="264">
        <v>4478</v>
      </c>
      <c r="M408" s="264">
        <v>601</v>
      </c>
      <c r="N408" s="294">
        <v>0.93</v>
      </c>
      <c r="O408" s="266">
        <v>161658</v>
      </c>
      <c r="P408" s="266">
        <v>149746</v>
      </c>
      <c r="Q408" s="266">
        <v>11912</v>
      </c>
      <c r="R408" s="267">
        <v>0.926313575573124</v>
      </c>
      <c r="S408" s="267">
        <v>0.922897196261682</v>
      </c>
      <c r="T408" s="267">
        <v>0.878486816965992</v>
      </c>
      <c r="U408" s="267">
        <v>0.881669620003938</v>
      </c>
      <c r="V408" s="295">
        <v>0.0444103792956906</v>
      </c>
      <c r="W408" s="271">
        <v>36317</v>
      </c>
      <c r="X408" s="271">
        <v>33331</v>
      </c>
      <c r="Y408" s="271">
        <v>36646</v>
      </c>
      <c r="Z408" s="271">
        <v>34229</v>
      </c>
      <c r="AA408" s="268">
        <v>0.917779552275794</v>
      </c>
      <c r="AB408" s="268">
        <v>0.93404464334443</v>
      </c>
      <c r="AC408" s="295">
        <v>-0.0162650910686368</v>
      </c>
    </row>
    <row r="409" spans="1:29">
      <c r="A409" s="297" t="s">
        <v>719</v>
      </c>
      <c r="B409" s="298" t="s">
        <v>3327</v>
      </c>
      <c r="C409" s="293" t="s">
        <v>759</v>
      </c>
      <c r="D409" s="298" t="s">
        <v>759</v>
      </c>
      <c r="E409" s="263">
        <v>7961</v>
      </c>
      <c r="F409" s="266">
        <v>7705</v>
      </c>
      <c r="G409" s="266">
        <v>256</v>
      </c>
      <c r="H409" s="264">
        <v>3978</v>
      </c>
      <c r="I409" s="264">
        <v>3808</v>
      </c>
      <c r="J409" s="264">
        <v>170</v>
      </c>
      <c r="K409" s="264">
        <v>4504</v>
      </c>
      <c r="L409" s="264">
        <v>4396</v>
      </c>
      <c r="M409" s="264">
        <v>108</v>
      </c>
      <c r="N409" s="294">
        <v>0.93</v>
      </c>
      <c r="O409" s="266">
        <v>178209</v>
      </c>
      <c r="P409" s="266">
        <v>173445</v>
      </c>
      <c r="Q409" s="266">
        <v>4764</v>
      </c>
      <c r="R409" s="267">
        <v>0.973267343400165</v>
      </c>
      <c r="S409" s="267">
        <v>0.9678432357744</v>
      </c>
      <c r="T409" s="267">
        <v>0.957264957264957</v>
      </c>
      <c r="U409" s="267">
        <v>0.976021314387211</v>
      </c>
      <c r="V409" s="295">
        <v>0.0105782785094429</v>
      </c>
      <c r="W409" s="271">
        <v>39402</v>
      </c>
      <c r="X409" s="271">
        <v>38216</v>
      </c>
      <c r="Y409" s="271">
        <v>39945</v>
      </c>
      <c r="Z409" s="271">
        <v>38879</v>
      </c>
      <c r="AA409" s="268">
        <v>0.969900005075884</v>
      </c>
      <c r="AB409" s="268">
        <v>0.973313305795469</v>
      </c>
      <c r="AC409" s="295">
        <v>-0.00341330071958434</v>
      </c>
    </row>
    <row r="410" spans="1:29">
      <c r="A410" s="297" t="s">
        <v>719</v>
      </c>
      <c r="B410" s="298" t="s">
        <v>3327</v>
      </c>
      <c r="C410" s="293" t="s">
        <v>760</v>
      </c>
      <c r="D410" s="298" t="s">
        <v>760</v>
      </c>
      <c r="E410" s="263">
        <v>9004</v>
      </c>
      <c r="F410" s="266">
        <v>8291</v>
      </c>
      <c r="G410" s="266">
        <v>713</v>
      </c>
      <c r="H410" s="264">
        <v>4024</v>
      </c>
      <c r="I410" s="264">
        <v>3497</v>
      </c>
      <c r="J410" s="264">
        <v>527</v>
      </c>
      <c r="K410" s="264">
        <v>5118</v>
      </c>
      <c r="L410" s="264">
        <v>4719</v>
      </c>
      <c r="M410" s="264">
        <v>399</v>
      </c>
      <c r="N410" s="294">
        <v>0.93</v>
      </c>
      <c r="O410" s="266">
        <v>194570</v>
      </c>
      <c r="P410" s="266">
        <v>180016</v>
      </c>
      <c r="Q410" s="266">
        <v>14554</v>
      </c>
      <c r="R410" s="267">
        <v>0.925199157115691</v>
      </c>
      <c r="S410" s="267">
        <v>0.920812972012439</v>
      </c>
      <c r="T410" s="267">
        <v>0.86903578528827</v>
      </c>
      <c r="U410" s="267">
        <v>0.922039859320047</v>
      </c>
      <c r="V410" s="295">
        <v>0.0517771867241685</v>
      </c>
      <c r="W410" s="271">
        <v>42601</v>
      </c>
      <c r="X410" s="271">
        <v>38969</v>
      </c>
      <c r="Y410" s="271">
        <v>44170</v>
      </c>
      <c r="Z410" s="271">
        <v>40740</v>
      </c>
      <c r="AA410" s="268">
        <v>0.914743785357151</v>
      </c>
      <c r="AB410" s="268">
        <v>0.922345483359746</v>
      </c>
      <c r="AC410" s="295">
        <v>-0.00760169800259514</v>
      </c>
    </row>
    <row r="411" spans="1:29">
      <c r="A411" s="297" t="s">
        <v>719</v>
      </c>
      <c r="B411" s="298" t="s">
        <v>3327</v>
      </c>
      <c r="C411" s="293" t="s">
        <v>761</v>
      </c>
      <c r="D411" s="298" t="s">
        <v>761</v>
      </c>
      <c r="E411" s="263">
        <v>11569</v>
      </c>
      <c r="F411" s="266">
        <v>11053</v>
      </c>
      <c r="G411" s="266">
        <v>516</v>
      </c>
      <c r="H411" s="264">
        <v>5528</v>
      </c>
      <c r="I411" s="264">
        <v>5076</v>
      </c>
      <c r="J411" s="264">
        <v>452</v>
      </c>
      <c r="K411" s="264">
        <v>6421</v>
      </c>
      <c r="L411" s="264">
        <v>6053</v>
      </c>
      <c r="M411" s="264">
        <v>368</v>
      </c>
      <c r="N411" s="294">
        <v>0.93</v>
      </c>
      <c r="O411" s="266">
        <v>253296</v>
      </c>
      <c r="P411" s="266">
        <v>240031</v>
      </c>
      <c r="Q411" s="266">
        <v>13265</v>
      </c>
      <c r="R411" s="267">
        <v>0.947630440275409</v>
      </c>
      <c r="S411" s="267">
        <v>0.955398046503587</v>
      </c>
      <c r="T411" s="267">
        <v>0.918234442836469</v>
      </c>
      <c r="U411" s="267">
        <v>0.942688054820122</v>
      </c>
      <c r="V411" s="295">
        <v>0.0371636036671182</v>
      </c>
      <c r="W411" s="271">
        <v>56488</v>
      </c>
      <c r="X411" s="271">
        <v>53623</v>
      </c>
      <c r="Y411" s="271">
        <v>56981</v>
      </c>
      <c r="Z411" s="271">
        <v>54018</v>
      </c>
      <c r="AA411" s="268">
        <v>0.949281263277156</v>
      </c>
      <c r="AB411" s="268">
        <v>0.948000210596515</v>
      </c>
      <c r="AC411" s="295">
        <v>0.0012810526806416</v>
      </c>
    </row>
    <row r="412" spans="1:29">
      <c r="A412" s="297" t="s">
        <v>719</v>
      </c>
      <c r="B412" s="298" t="s">
        <v>3327</v>
      </c>
      <c r="C412" s="293" t="s">
        <v>762</v>
      </c>
      <c r="D412" s="298" t="s">
        <v>762</v>
      </c>
      <c r="E412" s="263">
        <v>4969</v>
      </c>
      <c r="F412" s="266">
        <v>4798</v>
      </c>
      <c r="G412" s="266">
        <v>171</v>
      </c>
      <c r="H412" s="264">
        <v>1631</v>
      </c>
      <c r="I412" s="264">
        <v>1489</v>
      </c>
      <c r="J412" s="264">
        <v>142</v>
      </c>
      <c r="K412" s="264">
        <v>3436</v>
      </c>
      <c r="L412" s="264">
        <v>3195</v>
      </c>
      <c r="M412" s="264">
        <v>241</v>
      </c>
      <c r="N412" s="294">
        <v>0.93</v>
      </c>
      <c r="O412" s="266">
        <v>107362</v>
      </c>
      <c r="P412" s="266">
        <v>99930</v>
      </c>
      <c r="Q412" s="266">
        <v>7432</v>
      </c>
      <c r="R412" s="267">
        <v>0.930776252305285</v>
      </c>
      <c r="S412" s="267">
        <v>0.965586637150332</v>
      </c>
      <c r="T412" s="267">
        <v>0.912936848559166</v>
      </c>
      <c r="U412" s="267">
        <v>0.929860302677532</v>
      </c>
      <c r="V412" s="295">
        <v>0.052649788591166</v>
      </c>
      <c r="W412" s="271">
        <v>24263</v>
      </c>
      <c r="X412" s="271">
        <v>22610</v>
      </c>
      <c r="Y412" s="271">
        <v>24699</v>
      </c>
      <c r="Z412" s="271">
        <v>22690</v>
      </c>
      <c r="AA412" s="268">
        <v>0.931871574001566</v>
      </c>
      <c r="AB412" s="268">
        <v>0.918660674521236</v>
      </c>
      <c r="AC412" s="295">
        <v>0.0132108994803305</v>
      </c>
    </row>
    <row r="413" spans="1:29">
      <c r="A413" s="297" t="s">
        <v>719</v>
      </c>
      <c r="B413" s="298" t="s">
        <v>3327</v>
      </c>
      <c r="C413" s="293" t="s">
        <v>763</v>
      </c>
      <c r="D413" s="298" t="s">
        <v>763</v>
      </c>
      <c r="E413" s="263">
        <v>6074</v>
      </c>
      <c r="F413" s="266">
        <v>5689</v>
      </c>
      <c r="G413" s="266">
        <v>385</v>
      </c>
      <c r="H413" s="264">
        <v>3183</v>
      </c>
      <c r="I413" s="264">
        <v>2955</v>
      </c>
      <c r="J413" s="264">
        <v>228</v>
      </c>
      <c r="K413" s="264">
        <v>3176</v>
      </c>
      <c r="L413" s="264">
        <v>3053</v>
      </c>
      <c r="M413" s="264">
        <v>123</v>
      </c>
      <c r="N413" s="294">
        <v>0.93</v>
      </c>
      <c r="O413" s="266">
        <v>130639</v>
      </c>
      <c r="P413" s="266">
        <v>125058</v>
      </c>
      <c r="Q413" s="266">
        <v>5581</v>
      </c>
      <c r="R413" s="267">
        <v>0.957279219834812</v>
      </c>
      <c r="S413" s="267">
        <v>0.936615080671716</v>
      </c>
      <c r="T413" s="267">
        <v>0.928369462770971</v>
      </c>
      <c r="U413" s="267">
        <v>0.961272040302267</v>
      </c>
      <c r="V413" s="295">
        <v>0.00824561790074474</v>
      </c>
      <c r="W413" s="271">
        <v>29412</v>
      </c>
      <c r="X413" s="271">
        <v>27860</v>
      </c>
      <c r="Y413" s="271">
        <v>29197</v>
      </c>
      <c r="Z413" s="271">
        <v>27934</v>
      </c>
      <c r="AA413" s="268">
        <v>0.947232422140623</v>
      </c>
      <c r="AB413" s="268">
        <v>0.95674213104086</v>
      </c>
      <c r="AC413" s="295">
        <v>-0.0095097089002375</v>
      </c>
    </row>
    <row r="414" spans="1:29">
      <c r="A414" s="297" t="s">
        <v>719</v>
      </c>
      <c r="B414" s="298" t="s">
        <v>3327</v>
      </c>
      <c r="C414" s="293" t="s">
        <v>764</v>
      </c>
      <c r="D414" s="298" t="s">
        <v>764</v>
      </c>
      <c r="E414" s="263">
        <v>5941</v>
      </c>
      <c r="F414" s="266">
        <v>5253</v>
      </c>
      <c r="G414" s="266">
        <v>688</v>
      </c>
      <c r="H414" s="264">
        <v>1911</v>
      </c>
      <c r="I414" s="264">
        <v>1470</v>
      </c>
      <c r="J414" s="264">
        <v>441</v>
      </c>
      <c r="K414" s="264">
        <v>3869</v>
      </c>
      <c r="L414" s="264">
        <v>3034</v>
      </c>
      <c r="M414" s="264">
        <v>835</v>
      </c>
      <c r="N414" s="294">
        <v>0.93</v>
      </c>
      <c r="O414" s="266">
        <v>120066</v>
      </c>
      <c r="P414" s="266">
        <v>104198</v>
      </c>
      <c r="Q414" s="266">
        <v>15868</v>
      </c>
      <c r="R414" s="267">
        <v>0.867839355021405</v>
      </c>
      <c r="S414" s="267">
        <v>0.884194580037031</v>
      </c>
      <c r="T414" s="267">
        <v>0.769230769230769</v>
      </c>
      <c r="U414" s="267">
        <v>0.784181959162574</v>
      </c>
      <c r="V414" s="295">
        <v>0.114963810806262</v>
      </c>
      <c r="W414" s="271">
        <v>27315</v>
      </c>
      <c r="X414" s="271">
        <v>22990</v>
      </c>
      <c r="Y414" s="271">
        <v>27031</v>
      </c>
      <c r="Z414" s="271">
        <v>23459</v>
      </c>
      <c r="AA414" s="268">
        <v>0.841662090426506</v>
      </c>
      <c r="AB414" s="268">
        <v>0.867855425252488</v>
      </c>
      <c r="AC414" s="295">
        <v>-0.0261933348259823</v>
      </c>
    </row>
    <row r="415" spans="1:29">
      <c r="A415" s="297" t="s">
        <v>719</v>
      </c>
      <c r="B415" s="298" t="s">
        <v>3327</v>
      </c>
      <c r="C415" s="293" t="s">
        <v>765</v>
      </c>
      <c r="D415" s="298" t="s">
        <v>765</v>
      </c>
      <c r="E415" s="263">
        <v>10501</v>
      </c>
      <c r="F415" s="266">
        <v>9568</v>
      </c>
      <c r="G415" s="266">
        <v>933</v>
      </c>
      <c r="H415" s="264">
        <v>4809</v>
      </c>
      <c r="I415" s="264">
        <v>4236</v>
      </c>
      <c r="J415" s="264">
        <v>573</v>
      </c>
      <c r="K415" s="264">
        <v>5487</v>
      </c>
      <c r="L415" s="264">
        <v>4752</v>
      </c>
      <c r="M415" s="264">
        <v>735</v>
      </c>
      <c r="N415" s="294">
        <v>0.93</v>
      </c>
      <c r="O415" s="266">
        <v>220607</v>
      </c>
      <c r="P415" s="266">
        <v>201454</v>
      </c>
      <c r="Q415" s="266">
        <v>19153</v>
      </c>
      <c r="R415" s="267">
        <v>0.913180452116207</v>
      </c>
      <c r="S415" s="267">
        <v>0.911151318922007</v>
      </c>
      <c r="T415" s="267">
        <v>0.880848409232689</v>
      </c>
      <c r="U415" s="267">
        <v>0.866047020229634</v>
      </c>
      <c r="V415" s="295">
        <v>0.0303029096893187</v>
      </c>
      <c r="W415" s="271">
        <v>48640</v>
      </c>
      <c r="X415" s="271">
        <v>43073</v>
      </c>
      <c r="Y415" s="271">
        <v>48817</v>
      </c>
      <c r="Z415" s="271">
        <v>44200</v>
      </c>
      <c r="AA415" s="268">
        <v>0.885546875</v>
      </c>
      <c r="AB415" s="268">
        <v>0.905422291414876</v>
      </c>
      <c r="AC415" s="295">
        <v>-0.019875416414876</v>
      </c>
    </row>
    <row r="416" spans="1:29">
      <c r="A416" s="297" t="s">
        <v>719</v>
      </c>
      <c r="B416" s="298" t="s">
        <v>3328</v>
      </c>
      <c r="C416" s="293" t="s">
        <v>766</v>
      </c>
      <c r="D416" s="298" t="s">
        <v>767</v>
      </c>
      <c r="E416" s="263">
        <v>22</v>
      </c>
      <c r="F416" s="266">
        <v>22</v>
      </c>
      <c r="G416" s="266">
        <v>0</v>
      </c>
      <c r="H416" s="264">
        <v>36</v>
      </c>
      <c r="I416" s="264">
        <v>36</v>
      </c>
      <c r="J416" s="264">
        <v>0</v>
      </c>
      <c r="K416" s="264">
        <v>0</v>
      </c>
      <c r="L416" s="264">
        <v>0</v>
      </c>
      <c r="M416" s="264">
        <v>0</v>
      </c>
      <c r="N416" s="294">
        <v>0.93</v>
      </c>
      <c r="O416" s="266">
        <v>458</v>
      </c>
      <c r="P416" s="266">
        <v>457</v>
      </c>
      <c r="Q416" s="266">
        <v>1</v>
      </c>
      <c r="R416" s="267">
        <v>0.997816593886463</v>
      </c>
      <c r="S416" s="267">
        <v>1</v>
      </c>
      <c r="T416" s="267">
        <v>1</v>
      </c>
      <c r="U416" s="267">
        <v>0</v>
      </c>
      <c r="V416" s="295">
        <v>0</v>
      </c>
      <c r="W416" s="271">
        <v>127</v>
      </c>
      <c r="X416" s="271">
        <v>127</v>
      </c>
      <c r="Y416" s="271">
        <v>106</v>
      </c>
      <c r="Z416" s="271">
        <v>105</v>
      </c>
      <c r="AA416" s="268">
        <v>1</v>
      </c>
      <c r="AB416" s="268">
        <v>0.990566037735849</v>
      </c>
      <c r="AC416" s="295">
        <v>0.00943396226415094</v>
      </c>
    </row>
    <row r="417" spans="1:29">
      <c r="A417" s="297" t="s">
        <v>719</v>
      </c>
      <c r="B417" s="298" t="s">
        <v>3329</v>
      </c>
      <c r="C417" s="293" t="s">
        <v>768</v>
      </c>
      <c r="D417" s="298" t="s">
        <v>768</v>
      </c>
      <c r="E417" s="263">
        <v>3770</v>
      </c>
      <c r="F417" s="266">
        <v>3593</v>
      </c>
      <c r="G417" s="266">
        <v>177</v>
      </c>
      <c r="H417" s="264">
        <v>1707</v>
      </c>
      <c r="I417" s="264">
        <v>1633</v>
      </c>
      <c r="J417" s="264">
        <v>74</v>
      </c>
      <c r="K417" s="264">
        <v>2867</v>
      </c>
      <c r="L417" s="264">
        <v>2776</v>
      </c>
      <c r="M417" s="264">
        <v>91</v>
      </c>
      <c r="N417" s="294">
        <v>0.93</v>
      </c>
      <c r="O417" s="266">
        <v>90617</v>
      </c>
      <c r="P417" s="266">
        <v>87215</v>
      </c>
      <c r="Q417" s="266">
        <v>3402</v>
      </c>
      <c r="R417" s="267">
        <v>0.962457375547635</v>
      </c>
      <c r="S417" s="267">
        <v>0.953050397877984</v>
      </c>
      <c r="T417" s="267">
        <v>0.956649091974224</v>
      </c>
      <c r="U417" s="267">
        <v>0.968259504708755</v>
      </c>
      <c r="V417" s="295">
        <v>-0.0035986940962397</v>
      </c>
      <c r="W417" s="271">
        <v>20058</v>
      </c>
      <c r="X417" s="271">
        <v>19327</v>
      </c>
      <c r="Y417" s="271">
        <v>20059</v>
      </c>
      <c r="Z417" s="271">
        <v>19234</v>
      </c>
      <c r="AA417" s="268">
        <v>0.96355568850334</v>
      </c>
      <c r="AB417" s="268">
        <v>0.958871329577746</v>
      </c>
      <c r="AC417" s="295">
        <v>0.0046843589255946</v>
      </c>
    </row>
    <row r="418" spans="1:29">
      <c r="A418" s="297" t="s">
        <v>719</v>
      </c>
      <c r="B418" s="298" t="s">
        <v>3329</v>
      </c>
      <c r="C418" s="293" t="s">
        <v>769</v>
      </c>
      <c r="D418" s="298" t="s">
        <v>769</v>
      </c>
      <c r="E418" s="263">
        <v>3794</v>
      </c>
      <c r="F418" s="266">
        <v>3634</v>
      </c>
      <c r="G418" s="266">
        <v>160</v>
      </c>
      <c r="H418" s="264">
        <v>1387</v>
      </c>
      <c r="I418" s="264">
        <v>1333</v>
      </c>
      <c r="J418" s="264">
        <v>54</v>
      </c>
      <c r="K418" s="264">
        <v>2819</v>
      </c>
      <c r="L418" s="264">
        <v>2717</v>
      </c>
      <c r="M418" s="264">
        <v>102</v>
      </c>
      <c r="N418" s="294">
        <v>0.93</v>
      </c>
      <c r="O418" s="266">
        <v>87995</v>
      </c>
      <c r="P418" s="266">
        <v>84907</v>
      </c>
      <c r="Q418" s="266">
        <v>3088</v>
      </c>
      <c r="R418" s="267">
        <v>0.964907096994147</v>
      </c>
      <c r="S418" s="267">
        <v>0.957828149710069</v>
      </c>
      <c r="T418" s="267">
        <v>0.961067051189618</v>
      </c>
      <c r="U418" s="267">
        <v>0.963816956367506</v>
      </c>
      <c r="V418" s="295">
        <v>-0.00323890147954931</v>
      </c>
      <c r="W418" s="271">
        <v>19487</v>
      </c>
      <c r="X418" s="271">
        <v>18867</v>
      </c>
      <c r="Y418" s="271">
        <v>19674</v>
      </c>
      <c r="Z418" s="271">
        <v>18871</v>
      </c>
      <c r="AA418" s="268">
        <v>0.96818391748345</v>
      </c>
      <c r="AB418" s="268">
        <v>0.959184710785809</v>
      </c>
      <c r="AC418" s="295">
        <v>0.00899920669764176</v>
      </c>
    </row>
    <row r="419" spans="1:29">
      <c r="A419" s="297" t="s">
        <v>719</v>
      </c>
      <c r="B419" s="298" t="s">
        <v>3329</v>
      </c>
      <c r="C419" s="293" t="s">
        <v>770</v>
      </c>
      <c r="D419" s="298" t="s">
        <v>770</v>
      </c>
      <c r="E419" s="263">
        <v>2017</v>
      </c>
      <c r="F419" s="266">
        <v>1854</v>
      </c>
      <c r="G419" s="266">
        <v>163</v>
      </c>
      <c r="H419" s="264">
        <v>1552</v>
      </c>
      <c r="I419" s="264">
        <v>1440</v>
      </c>
      <c r="J419" s="264">
        <v>112</v>
      </c>
      <c r="K419" s="264">
        <v>2032</v>
      </c>
      <c r="L419" s="264">
        <v>1794</v>
      </c>
      <c r="M419" s="264">
        <v>238</v>
      </c>
      <c r="N419" s="294">
        <v>0.93</v>
      </c>
      <c r="O419" s="266">
        <v>66026</v>
      </c>
      <c r="P419" s="266">
        <v>59256</v>
      </c>
      <c r="Q419" s="266">
        <v>6770</v>
      </c>
      <c r="R419" s="267">
        <v>0.897464635143731</v>
      </c>
      <c r="S419" s="267">
        <v>0.919186911254338</v>
      </c>
      <c r="T419" s="267">
        <v>0.927835051546392</v>
      </c>
      <c r="U419" s="267">
        <v>0.882874015748031</v>
      </c>
      <c r="V419" s="295">
        <v>-0.00864814029205363</v>
      </c>
      <c r="W419" s="271">
        <v>14427</v>
      </c>
      <c r="X419" s="271">
        <v>13325</v>
      </c>
      <c r="Y419" s="271">
        <v>15356</v>
      </c>
      <c r="Z419" s="271">
        <v>13544</v>
      </c>
      <c r="AA419" s="268">
        <v>0.923615443266098</v>
      </c>
      <c r="AB419" s="268">
        <v>0.882000520969002</v>
      </c>
      <c r="AC419" s="295">
        <v>0.0416149222970958</v>
      </c>
    </row>
    <row r="420" spans="1:29">
      <c r="A420" s="297" t="s">
        <v>719</v>
      </c>
      <c r="B420" s="298" t="s">
        <v>3329</v>
      </c>
      <c r="C420" s="293" t="s">
        <v>771</v>
      </c>
      <c r="D420" s="298" t="s">
        <v>771</v>
      </c>
      <c r="E420" s="263">
        <v>4502</v>
      </c>
      <c r="F420" s="266">
        <v>4137</v>
      </c>
      <c r="G420" s="266">
        <v>365</v>
      </c>
      <c r="H420" s="264">
        <v>1820</v>
      </c>
      <c r="I420" s="264">
        <v>1676</v>
      </c>
      <c r="J420" s="264">
        <v>144</v>
      </c>
      <c r="K420" s="264">
        <v>3390</v>
      </c>
      <c r="L420" s="264">
        <v>3116</v>
      </c>
      <c r="M420" s="264">
        <v>274</v>
      </c>
      <c r="N420" s="294">
        <v>0.93</v>
      </c>
      <c r="O420" s="266">
        <v>104469</v>
      </c>
      <c r="P420" s="266">
        <v>97446</v>
      </c>
      <c r="Q420" s="266">
        <v>7023</v>
      </c>
      <c r="R420" s="267">
        <v>0.932774315825747</v>
      </c>
      <c r="S420" s="267">
        <v>0.918924922256775</v>
      </c>
      <c r="T420" s="267">
        <v>0.920879120879121</v>
      </c>
      <c r="U420" s="267">
        <v>0.919174041297935</v>
      </c>
      <c r="V420" s="295">
        <v>-0.00195419862234603</v>
      </c>
      <c r="W420" s="271">
        <v>23281</v>
      </c>
      <c r="X420" s="271">
        <v>21558</v>
      </c>
      <c r="Y420" s="271">
        <v>23400</v>
      </c>
      <c r="Z420" s="271">
        <v>21594</v>
      </c>
      <c r="AA420" s="268">
        <v>0.925991151582836</v>
      </c>
      <c r="AB420" s="268">
        <v>0.922820512820513</v>
      </c>
      <c r="AC420" s="295">
        <v>0.00317063876232293</v>
      </c>
    </row>
    <row r="421" spans="1:29">
      <c r="A421" s="297" t="s">
        <v>719</v>
      </c>
      <c r="B421" s="298" t="s">
        <v>3329</v>
      </c>
      <c r="C421" s="293" t="s">
        <v>772</v>
      </c>
      <c r="D421" s="298" t="s">
        <v>772</v>
      </c>
      <c r="E421" s="263">
        <v>5620</v>
      </c>
      <c r="F421" s="266">
        <v>5383</v>
      </c>
      <c r="G421" s="266">
        <v>237</v>
      </c>
      <c r="H421" s="264">
        <v>2222</v>
      </c>
      <c r="I421" s="264">
        <v>2133</v>
      </c>
      <c r="J421" s="264">
        <v>89</v>
      </c>
      <c r="K421" s="264">
        <v>4275</v>
      </c>
      <c r="L421" s="264">
        <v>4126</v>
      </c>
      <c r="M421" s="264">
        <v>149</v>
      </c>
      <c r="N421" s="294">
        <v>0.93</v>
      </c>
      <c r="O421" s="266">
        <v>134526</v>
      </c>
      <c r="P421" s="266">
        <v>129321</v>
      </c>
      <c r="Q421" s="266">
        <v>5205</v>
      </c>
      <c r="R421" s="267">
        <v>0.961308594621114</v>
      </c>
      <c r="S421" s="267">
        <v>0.957829181494662</v>
      </c>
      <c r="T421" s="267">
        <v>0.95994599459946</v>
      </c>
      <c r="U421" s="267">
        <v>0.965146198830409</v>
      </c>
      <c r="V421" s="295">
        <v>-0.00211681310479805</v>
      </c>
      <c r="W421" s="271">
        <v>29411</v>
      </c>
      <c r="X421" s="271">
        <v>28293</v>
      </c>
      <c r="Y421" s="271">
        <v>29868</v>
      </c>
      <c r="Z421" s="271">
        <v>28565</v>
      </c>
      <c r="AA421" s="268">
        <v>0.961987011662303</v>
      </c>
      <c r="AB421" s="268">
        <v>0.95637471541449</v>
      </c>
      <c r="AC421" s="295">
        <v>0.0056122962478129</v>
      </c>
    </row>
    <row r="422" spans="1:29">
      <c r="A422" s="297" t="s">
        <v>719</v>
      </c>
      <c r="B422" s="298" t="s">
        <v>3329</v>
      </c>
      <c r="C422" s="293" t="s">
        <v>773</v>
      </c>
      <c r="D422" s="298" t="s">
        <v>773</v>
      </c>
      <c r="E422" s="263">
        <v>4217</v>
      </c>
      <c r="F422" s="266">
        <v>3795</v>
      </c>
      <c r="G422" s="266">
        <v>422</v>
      </c>
      <c r="H422" s="264">
        <v>1700</v>
      </c>
      <c r="I422" s="264">
        <v>1445</v>
      </c>
      <c r="J422" s="264">
        <v>255</v>
      </c>
      <c r="K422" s="264">
        <v>3218</v>
      </c>
      <c r="L422" s="264">
        <v>2940</v>
      </c>
      <c r="M422" s="264">
        <v>278</v>
      </c>
      <c r="N422" s="294">
        <v>0.93</v>
      </c>
      <c r="O422" s="266">
        <v>100097</v>
      </c>
      <c r="P422" s="266">
        <v>92054</v>
      </c>
      <c r="Q422" s="266">
        <v>8043</v>
      </c>
      <c r="R422" s="267">
        <v>0.919647941496748</v>
      </c>
      <c r="S422" s="267">
        <v>0.899928859378705</v>
      </c>
      <c r="T422" s="267">
        <v>0.85</v>
      </c>
      <c r="U422" s="267">
        <v>0.9136109384711</v>
      </c>
      <c r="V422" s="295">
        <v>0.0499288593787053</v>
      </c>
      <c r="W422" s="271">
        <v>22563</v>
      </c>
      <c r="X422" s="271">
        <v>20590</v>
      </c>
      <c r="Y422" s="271">
        <v>22964</v>
      </c>
      <c r="Z422" s="271">
        <v>20910</v>
      </c>
      <c r="AA422" s="268">
        <v>0.912555954438683</v>
      </c>
      <c r="AB422" s="268">
        <v>0.910555652325379</v>
      </c>
      <c r="AC422" s="295">
        <v>0.00200030211330393</v>
      </c>
    </row>
    <row r="423" spans="1:29">
      <c r="A423" s="297" t="s">
        <v>719</v>
      </c>
      <c r="B423" s="298" t="s">
        <v>3329</v>
      </c>
      <c r="C423" s="293" t="s">
        <v>774</v>
      </c>
      <c r="D423" s="298" t="s">
        <v>774</v>
      </c>
      <c r="E423" s="263">
        <v>5836</v>
      </c>
      <c r="F423" s="266">
        <v>5420</v>
      </c>
      <c r="G423" s="266">
        <v>416</v>
      </c>
      <c r="H423" s="264">
        <v>2383</v>
      </c>
      <c r="I423" s="264">
        <v>2113</v>
      </c>
      <c r="J423" s="264">
        <v>270</v>
      </c>
      <c r="K423" s="264">
        <v>4488</v>
      </c>
      <c r="L423" s="264">
        <v>4162</v>
      </c>
      <c r="M423" s="264">
        <v>326</v>
      </c>
      <c r="N423" s="294">
        <v>0.93</v>
      </c>
      <c r="O423" s="266">
        <v>135334</v>
      </c>
      <c r="P423" s="266">
        <v>128278</v>
      </c>
      <c r="Q423" s="266">
        <v>7056</v>
      </c>
      <c r="R423" s="267">
        <v>0.947862325801351</v>
      </c>
      <c r="S423" s="267">
        <v>0.92871830020562</v>
      </c>
      <c r="T423" s="267">
        <v>0.886697440201427</v>
      </c>
      <c r="U423" s="267">
        <v>0.927361853832442</v>
      </c>
      <c r="V423" s="295">
        <v>0.0420208600041935</v>
      </c>
      <c r="W423" s="271">
        <v>30488</v>
      </c>
      <c r="X423" s="271">
        <v>28535</v>
      </c>
      <c r="Y423" s="271">
        <v>30431</v>
      </c>
      <c r="Z423" s="271">
        <v>28649</v>
      </c>
      <c r="AA423" s="268">
        <v>0.935942009971136</v>
      </c>
      <c r="AB423" s="268">
        <v>0.941441293417896</v>
      </c>
      <c r="AC423" s="295">
        <v>-0.00549928344675998</v>
      </c>
    </row>
    <row r="424" spans="1:29">
      <c r="A424" s="297" t="s">
        <v>719</v>
      </c>
      <c r="B424" s="298" t="s">
        <v>3329</v>
      </c>
      <c r="C424" s="293" t="s">
        <v>775</v>
      </c>
      <c r="D424" s="298" t="s">
        <v>775</v>
      </c>
      <c r="E424" s="263">
        <v>5272</v>
      </c>
      <c r="F424" s="266">
        <v>5072</v>
      </c>
      <c r="G424" s="266">
        <v>200</v>
      </c>
      <c r="H424" s="264">
        <v>2037</v>
      </c>
      <c r="I424" s="264">
        <v>1945</v>
      </c>
      <c r="J424" s="264">
        <v>92</v>
      </c>
      <c r="K424" s="264">
        <v>4106</v>
      </c>
      <c r="L424" s="264">
        <v>3974</v>
      </c>
      <c r="M424" s="264">
        <v>132</v>
      </c>
      <c r="N424" s="294">
        <v>0.93</v>
      </c>
      <c r="O424" s="266">
        <v>118576</v>
      </c>
      <c r="P424" s="266">
        <v>114154</v>
      </c>
      <c r="Q424" s="266">
        <v>4422</v>
      </c>
      <c r="R424" s="267">
        <v>0.962707461880988</v>
      </c>
      <c r="S424" s="267">
        <v>0.96206373292868</v>
      </c>
      <c r="T424" s="267">
        <v>0.954835542464408</v>
      </c>
      <c r="U424" s="267">
        <v>0.967851924013639</v>
      </c>
      <c r="V424" s="295">
        <v>0.00722819046427137</v>
      </c>
      <c r="W424" s="271">
        <v>26690</v>
      </c>
      <c r="X424" s="271">
        <v>25683</v>
      </c>
      <c r="Y424" s="271">
        <v>25938</v>
      </c>
      <c r="Z424" s="271">
        <v>24988</v>
      </c>
      <c r="AA424" s="268">
        <v>0.962270513300862</v>
      </c>
      <c r="AB424" s="268">
        <v>0.963374200015421</v>
      </c>
      <c r="AC424" s="295">
        <v>-0.00110368671455963</v>
      </c>
    </row>
    <row r="425" spans="1:29">
      <c r="A425" s="297" t="s">
        <v>719</v>
      </c>
      <c r="B425" s="298" t="s">
        <v>3329</v>
      </c>
      <c r="C425" s="293" t="s">
        <v>776</v>
      </c>
      <c r="D425" s="298" t="s">
        <v>776</v>
      </c>
      <c r="E425" s="263">
        <v>4324</v>
      </c>
      <c r="F425" s="266">
        <v>3971</v>
      </c>
      <c r="G425" s="266">
        <v>353</v>
      </c>
      <c r="H425" s="264">
        <v>1512</v>
      </c>
      <c r="I425" s="264">
        <v>1340</v>
      </c>
      <c r="J425" s="264">
        <v>172</v>
      </c>
      <c r="K425" s="264">
        <v>2985</v>
      </c>
      <c r="L425" s="264">
        <v>2824</v>
      </c>
      <c r="M425" s="264">
        <v>161</v>
      </c>
      <c r="N425" s="294">
        <v>0.93</v>
      </c>
      <c r="O425" s="266">
        <v>94062</v>
      </c>
      <c r="P425" s="266">
        <v>87423</v>
      </c>
      <c r="Q425" s="266">
        <v>6639</v>
      </c>
      <c r="R425" s="267">
        <v>0.929418893921031</v>
      </c>
      <c r="S425" s="267">
        <v>0.91836262719704</v>
      </c>
      <c r="T425" s="267">
        <v>0.886243386243386</v>
      </c>
      <c r="U425" s="267">
        <v>0.94606365159129</v>
      </c>
      <c r="V425" s="295">
        <v>0.0321192409536535</v>
      </c>
      <c r="W425" s="271">
        <v>21805</v>
      </c>
      <c r="X425" s="271">
        <v>20135</v>
      </c>
      <c r="Y425" s="271">
        <v>21727</v>
      </c>
      <c r="Z425" s="271">
        <v>20046</v>
      </c>
      <c r="AA425" s="268">
        <v>0.923412061453795</v>
      </c>
      <c r="AB425" s="268">
        <v>0.922630828002025</v>
      </c>
      <c r="AC425" s="295">
        <v>0.000781233451769836</v>
      </c>
    </row>
    <row r="426" spans="1:29">
      <c r="A426" s="297" t="s">
        <v>719</v>
      </c>
      <c r="B426" s="298" t="s">
        <v>3329</v>
      </c>
      <c r="C426" s="293" t="s">
        <v>777</v>
      </c>
      <c r="D426" s="298" t="s">
        <v>777</v>
      </c>
      <c r="E426" s="263">
        <v>4864</v>
      </c>
      <c r="F426" s="266">
        <v>4658</v>
      </c>
      <c r="G426" s="266">
        <v>206</v>
      </c>
      <c r="H426" s="264">
        <v>1931</v>
      </c>
      <c r="I426" s="264">
        <v>1817</v>
      </c>
      <c r="J426" s="264">
        <v>114</v>
      </c>
      <c r="K426" s="264">
        <v>3628</v>
      </c>
      <c r="L426" s="264">
        <v>3516</v>
      </c>
      <c r="M426" s="264">
        <v>112</v>
      </c>
      <c r="N426" s="294">
        <v>0.93</v>
      </c>
      <c r="O426" s="266">
        <v>117278</v>
      </c>
      <c r="P426" s="266">
        <v>113361</v>
      </c>
      <c r="Q426" s="266">
        <v>3917</v>
      </c>
      <c r="R426" s="267">
        <v>0.966600726478965</v>
      </c>
      <c r="S426" s="267">
        <v>0.957648026315789</v>
      </c>
      <c r="T426" s="267">
        <v>0.940963231486277</v>
      </c>
      <c r="U426" s="267">
        <v>0.969128996692392</v>
      </c>
      <c r="V426" s="295">
        <v>0.0166847948295129</v>
      </c>
      <c r="W426" s="271">
        <v>24862</v>
      </c>
      <c r="X426" s="271">
        <v>24045</v>
      </c>
      <c r="Y426" s="271">
        <v>25289</v>
      </c>
      <c r="Z426" s="271">
        <v>24438</v>
      </c>
      <c r="AA426" s="268">
        <v>0.967138605100153</v>
      </c>
      <c r="AB426" s="268">
        <v>0.966349005496461</v>
      </c>
      <c r="AC426" s="295">
        <v>0.000789599603691848</v>
      </c>
    </row>
    <row r="427" spans="1:29">
      <c r="A427" s="297" t="s">
        <v>719</v>
      </c>
      <c r="B427" s="298" t="s">
        <v>3329</v>
      </c>
      <c r="C427" s="293" t="s">
        <v>778</v>
      </c>
      <c r="D427" s="298" t="s">
        <v>778</v>
      </c>
      <c r="E427" s="263">
        <v>4611</v>
      </c>
      <c r="F427" s="266">
        <v>4437</v>
      </c>
      <c r="G427" s="266">
        <v>174</v>
      </c>
      <c r="H427" s="264">
        <v>1762</v>
      </c>
      <c r="I427" s="264">
        <v>1696</v>
      </c>
      <c r="J427" s="264">
        <v>66</v>
      </c>
      <c r="K427" s="264">
        <v>3532</v>
      </c>
      <c r="L427" s="264">
        <v>3442</v>
      </c>
      <c r="M427" s="264">
        <v>90</v>
      </c>
      <c r="N427" s="294">
        <v>0.93</v>
      </c>
      <c r="O427" s="266">
        <v>105391</v>
      </c>
      <c r="P427" s="266">
        <v>101374</v>
      </c>
      <c r="Q427" s="266">
        <v>4017</v>
      </c>
      <c r="R427" s="267">
        <v>0.961884790921426</v>
      </c>
      <c r="S427" s="267">
        <v>0.962264150943396</v>
      </c>
      <c r="T427" s="267">
        <v>0.962542565266742</v>
      </c>
      <c r="U427" s="267">
        <v>0.974518686296716</v>
      </c>
      <c r="V427" s="295">
        <v>-0.000278414323346077</v>
      </c>
      <c r="W427" s="271">
        <v>23408</v>
      </c>
      <c r="X427" s="271">
        <v>22575</v>
      </c>
      <c r="Y427" s="271">
        <v>23926</v>
      </c>
      <c r="Z427" s="271">
        <v>23034</v>
      </c>
      <c r="AA427" s="268">
        <v>0.964413875598086</v>
      </c>
      <c r="AB427" s="268">
        <v>0.962718381676837</v>
      </c>
      <c r="AC427" s="295">
        <v>0.00169549392124924</v>
      </c>
    </row>
    <row r="428" spans="1:29">
      <c r="A428" s="297" t="s">
        <v>719</v>
      </c>
      <c r="B428" s="298" t="s">
        <v>3329</v>
      </c>
      <c r="C428" s="293" t="s">
        <v>779</v>
      </c>
      <c r="D428" s="298" t="s">
        <v>779</v>
      </c>
      <c r="E428" s="263">
        <v>3593</v>
      </c>
      <c r="F428" s="266">
        <v>3410</v>
      </c>
      <c r="G428" s="266">
        <v>183</v>
      </c>
      <c r="H428" s="264">
        <v>1427</v>
      </c>
      <c r="I428" s="264">
        <v>1354</v>
      </c>
      <c r="J428" s="264">
        <v>73</v>
      </c>
      <c r="K428" s="264">
        <v>2582</v>
      </c>
      <c r="L428" s="264">
        <v>2465</v>
      </c>
      <c r="M428" s="264">
        <v>117</v>
      </c>
      <c r="N428" s="294">
        <v>0.93</v>
      </c>
      <c r="O428" s="266">
        <v>82697</v>
      </c>
      <c r="P428" s="266">
        <v>79362</v>
      </c>
      <c r="Q428" s="266">
        <v>3335</v>
      </c>
      <c r="R428" s="267">
        <v>0.959672055818228</v>
      </c>
      <c r="S428" s="267">
        <v>0.949067631505705</v>
      </c>
      <c r="T428" s="267">
        <v>0.948843728100911</v>
      </c>
      <c r="U428" s="267">
        <v>0.954686289697909</v>
      </c>
      <c r="V428" s="295">
        <v>0.000223903404794501</v>
      </c>
      <c r="W428" s="271">
        <v>18141</v>
      </c>
      <c r="X428" s="271">
        <v>17317</v>
      </c>
      <c r="Y428" s="271">
        <v>18271</v>
      </c>
      <c r="Z428" s="271">
        <v>17356</v>
      </c>
      <c r="AA428" s="268">
        <v>0.954578027672124</v>
      </c>
      <c r="AB428" s="268">
        <v>0.949920639264408</v>
      </c>
      <c r="AC428" s="295">
        <v>0.0046573884077159</v>
      </c>
    </row>
    <row r="429" spans="1:29">
      <c r="A429" s="297" t="s">
        <v>719</v>
      </c>
      <c r="B429" s="298" t="s">
        <v>3329</v>
      </c>
      <c r="C429" s="293" t="s">
        <v>780</v>
      </c>
      <c r="D429" s="298" t="s">
        <v>780</v>
      </c>
      <c r="E429" s="263">
        <v>5320</v>
      </c>
      <c r="F429" s="266">
        <v>4997</v>
      </c>
      <c r="G429" s="266">
        <v>323</v>
      </c>
      <c r="H429" s="264">
        <v>1835</v>
      </c>
      <c r="I429" s="264">
        <v>1680</v>
      </c>
      <c r="J429" s="264">
        <v>155</v>
      </c>
      <c r="K429" s="264">
        <v>4048</v>
      </c>
      <c r="L429" s="264">
        <v>3856</v>
      </c>
      <c r="M429" s="264">
        <v>192</v>
      </c>
      <c r="N429" s="294">
        <v>0.93</v>
      </c>
      <c r="O429" s="266">
        <v>124574</v>
      </c>
      <c r="P429" s="266">
        <v>117075</v>
      </c>
      <c r="Q429" s="266">
        <v>7499</v>
      </c>
      <c r="R429" s="267">
        <v>0.939802848106346</v>
      </c>
      <c r="S429" s="267">
        <v>0.939285714285714</v>
      </c>
      <c r="T429" s="267">
        <v>0.915531335149864</v>
      </c>
      <c r="U429" s="267">
        <v>0.952569169960474</v>
      </c>
      <c r="V429" s="295">
        <v>0.0237543791358505</v>
      </c>
      <c r="W429" s="271">
        <v>26870</v>
      </c>
      <c r="X429" s="271">
        <v>25193</v>
      </c>
      <c r="Y429" s="271">
        <v>27959</v>
      </c>
      <c r="Z429" s="271">
        <v>25908</v>
      </c>
      <c r="AA429" s="268">
        <v>0.937588388537402</v>
      </c>
      <c r="AB429" s="268">
        <v>0.926642583783397</v>
      </c>
      <c r="AC429" s="295">
        <v>0.0109458047540052</v>
      </c>
    </row>
    <row r="430" spans="1:29">
      <c r="A430" s="297" t="s">
        <v>719</v>
      </c>
      <c r="B430" s="298" t="s">
        <v>3329</v>
      </c>
      <c r="C430" s="293" t="s">
        <v>781</v>
      </c>
      <c r="D430" s="298" t="s">
        <v>781</v>
      </c>
      <c r="E430" s="263">
        <v>3126</v>
      </c>
      <c r="F430" s="266">
        <v>3020</v>
      </c>
      <c r="G430" s="266">
        <v>106</v>
      </c>
      <c r="H430" s="264">
        <v>1144</v>
      </c>
      <c r="I430" s="264">
        <v>1122</v>
      </c>
      <c r="J430" s="264">
        <v>22</v>
      </c>
      <c r="K430" s="264">
        <v>2406</v>
      </c>
      <c r="L430" s="264">
        <v>2343</v>
      </c>
      <c r="M430" s="264">
        <v>63</v>
      </c>
      <c r="N430" s="294">
        <v>0.93</v>
      </c>
      <c r="O430" s="266">
        <v>70479</v>
      </c>
      <c r="P430" s="266">
        <v>69240</v>
      </c>
      <c r="Q430" s="266">
        <v>1239</v>
      </c>
      <c r="R430" s="267">
        <v>0.982420295407143</v>
      </c>
      <c r="S430" s="267">
        <v>0.966090850927703</v>
      </c>
      <c r="T430" s="267">
        <v>0.980769230769231</v>
      </c>
      <c r="U430" s="267">
        <v>0.973815461346633</v>
      </c>
      <c r="V430" s="295">
        <v>-0.0146783798415276</v>
      </c>
      <c r="W430" s="271">
        <v>15888</v>
      </c>
      <c r="X430" s="271">
        <v>15577</v>
      </c>
      <c r="Y430" s="271">
        <v>15650</v>
      </c>
      <c r="Z430" s="271">
        <v>15328</v>
      </c>
      <c r="AA430" s="268">
        <v>0.980425478348439</v>
      </c>
      <c r="AB430" s="268">
        <v>0.979424920127795</v>
      </c>
      <c r="AC430" s="295">
        <v>0.0010005582206436</v>
      </c>
    </row>
    <row r="431" spans="1:29">
      <c r="A431" s="297" t="s">
        <v>719</v>
      </c>
      <c r="B431" s="298" t="s">
        <v>3329</v>
      </c>
      <c r="C431" s="293" t="s">
        <v>782</v>
      </c>
      <c r="D431" s="298" t="s">
        <v>782</v>
      </c>
      <c r="E431" s="263">
        <v>4330</v>
      </c>
      <c r="F431" s="266">
        <v>4167</v>
      </c>
      <c r="G431" s="266">
        <v>163</v>
      </c>
      <c r="H431" s="264">
        <v>1610</v>
      </c>
      <c r="I431" s="264">
        <v>1534</v>
      </c>
      <c r="J431" s="264">
        <v>76</v>
      </c>
      <c r="K431" s="264">
        <v>3318</v>
      </c>
      <c r="L431" s="264">
        <v>3198</v>
      </c>
      <c r="M431" s="264">
        <v>120</v>
      </c>
      <c r="N431" s="294">
        <v>0.93</v>
      </c>
      <c r="O431" s="266">
        <v>100068</v>
      </c>
      <c r="P431" s="266">
        <v>96003</v>
      </c>
      <c r="Q431" s="266">
        <v>4065</v>
      </c>
      <c r="R431" s="267">
        <v>0.959377623216213</v>
      </c>
      <c r="S431" s="267">
        <v>0.962355658198614</v>
      </c>
      <c r="T431" s="267">
        <v>0.952795031055901</v>
      </c>
      <c r="U431" s="267">
        <v>0.963833634719711</v>
      </c>
      <c r="V431" s="295">
        <v>0.00956062714271377</v>
      </c>
      <c r="W431" s="271">
        <v>21614</v>
      </c>
      <c r="X431" s="271">
        <v>20721</v>
      </c>
      <c r="Y431" s="271">
        <v>22106</v>
      </c>
      <c r="Z431" s="271">
        <v>21128</v>
      </c>
      <c r="AA431" s="268">
        <v>0.958684186175627</v>
      </c>
      <c r="AB431" s="268">
        <v>0.955758617569891</v>
      </c>
      <c r="AC431" s="295">
        <v>0.00292556860573634</v>
      </c>
    </row>
    <row r="432" spans="1:29">
      <c r="A432" s="297" t="s">
        <v>719</v>
      </c>
      <c r="B432" s="298" t="s">
        <v>3329</v>
      </c>
      <c r="C432" s="293" t="s">
        <v>783</v>
      </c>
      <c r="D432" s="298" t="s">
        <v>783</v>
      </c>
      <c r="E432" s="263">
        <v>1889</v>
      </c>
      <c r="F432" s="266">
        <v>1803</v>
      </c>
      <c r="G432" s="266">
        <v>86</v>
      </c>
      <c r="H432" s="264">
        <v>1238</v>
      </c>
      <c r="I432" s="264">
        <v>1136</v>
      </c>
      <c r="J432" s="264">
        <v>102</v>
      </c>
      <c r="K432" s="264">
        <v>1686</v>
      </c>
      <c r="L432" s="264">
        <v>1603</v>
      </c>
      <c r="M432" s="264">
        <v>83</v>
      </c>
      <c r="N432" s="294">
        <v>0.93</v>
      </c>
      <c r="O432" s="266">
        <v>56139</v>
      </c>
      <c r="P432" s="266">
        <v>53648</v>
      </c>
      <c r="Q432" s="266">
        <v>2491</v>
      </c>
      <c r="R432" s="267">
        <v>0.955627994798625</v>
      </c>
      <c r="S432" s="267">
        <v>0.954473266278454</v>
      </c>
      <c r="T432" s="267">
        <v>0.917609046849758</v>
      </c>
      <c r="U432" s="267">
        <v>0.950771055753262</v>
      </c>
      <c r="V432" s="295">
        <v>0.0368642194286966</v>
      </c>
      <c r="W432" s="271">
        <v>12465</v>
      </c>
      <c r="X432" s="271">
        <v>11997</v>
      </c>
      <c r="Y432" s="271">
        <v>12772</v>
      </c>
      <c r="Z432" s="271">
        <v>12200</v>
      </c>
      <c r="AA432" s="268">
        <v>0.962454873646209</v>
      </c>
      <c r="AB432" s="268">
        <v>0.955214531788287</v>
      </c>
      <c r="AC432" s="295">
        <v>0.00724034185792255</v>
      </c>
    </row>
    <row r="433" spans="1:29">
      <c r="A433" s="297" t="s">
        <v>719</v>
      </c>
      <c r="B433" s="298" t="s">
        <v>3329</v>
      </c>
      <c r="C433" s="293" t="s">
        <v>784</v>
      </c>
      <c r="D433" s="298" t="s">
        <v>784</v>
      </c>
      <c r="E433" s="263">
        <v>1523</v>
      </c>
      <c r="F433" s="266">
        <v>1340</v>
      </c>
      <c r="G433" s="266">
        <v>183</v>
      </c>
      <c r="H433" s="264">
        <v>1298</v>
      </c>
      <c r="I433" s="264">
        <v>1192</v>
      </c>
      <c r="J433" s="264">
        <v>106</v>
      </c>
      <c r="K433" s="264">
        <v>1773</v>
      </c>
      <c r="L433" s="264">
        <v>1679</v>
      </c>
      <c r="M433" s="264">
        <v>94</v>
      </c>
      <c r="N433" s="294">
        <v>0.93</v>
      </c>
      <c r="O433" s="266">
        <v>54981</v>
      </c>
      <c r="P433" s="266">
        <v>52236</v>
      </c>
      <c r="Q433" s="266">
        <v>2745</v>
      </c>
      <c r="R433" s="267">
        <v>0.950073661810444</v>
      </c>
      <c r="S433" s="267">
        <v>0.879842416283651</v>
      </c>
      <c r="T433" s="267">
        <v>0.918335901386749</v>
      </c>
      <c r="U433" s="267">
        <v>0.946982515510434</v>
      </c>
      <c r="V433" s="295">
        <v>-0.0384934851030981</v>
      </c>
      <c r="W433" s="271">
        <v>11908</v>
      </c>
      <c r="X433" s="271">
        <v>11199</v>
      </c>
      <c r="Y433" s="271">
        <v>12723</v>
      </c>
      <c r="Z433" s="271">
        <v>12115</v>
      </c>
      <c r="AA433" s="268">
        <v>0.940460194827007</v>
      </c>
      <c r="AB433" s="268">
        <v>0.952212528491708</v>
      </c>
      <c r="AC433" s="295">
        <v>-0.0117523336647009</v>
      </c>
    </row>
    <row r="434" spans="1:29">
      <c r="A434" s="297" t="s">
        <v>719</v>
      </c>
      <c r="B434" s="298" t="s">
        <v>3329</v>
      </c>
      <c r="C434" s="293" t="s">
        <v>785</v>
      </c>
      <c r="D434" s="298" t="s">
        <v>785</v>
      </c>
      <c r="E434" s="263">
        <v>4424</v>
      </c>
      <c r="F434" s="266">
        <v>4292</v>
      </c>
      <c r="G434" s="266">
        <v>132</v>
      </c>
      <c r="H434" s="264">
        <v>1855</v>
      </c>
      <c r="I434" s="264">
        <v>1801</v>
      </c>
      <c r="J434" s="264">
        <v>54</v>
      </c>
      <c r="K434" s="264">
        <v>3564</v>
      </c>
      <c r="L434" s="264">
        <v>3461</v>
      </c>
      <c r="M434" s="264">
        <v>103</v>
      </c>
      <c r="N434" s="294">
        <v>0.93</v>
      </c>
      <c r="O434" s="266">
        <v>105066</v>
      </c>
      <c r="P434" s="266">
        <v>101572</v>
      </c>
      <c r="Q434" s="266">
        <v>3494</v>
      </c>
      <c r="R434" s="267">
        <v>0.966744712847163</v>
      </c>
      <c r="S434" s="267">
        <v>0.970162748643761</v>
      </c>
      <c r="T434" s="267">
        <v>0.97088948787062</v>
      </c>
      <c r="U434" s="267">
        <v>0.971099887766554</v>
      </c>
      <c r="V434" s="295">
        <v>-0.000726739226858619</v>
      </c>
      <c r="W434" s="271">
        <v>23382</v>
      </c>
      <c r="X434" s="271">
        <v>22672</v>
      </c>
      <c r="Y434" s="271">
        <v>23422</v>
      </c>
      <c r="Z434" s="271">
        <v>22552</v>
      </c>
      <c r="AA434" s="268">
        <v>0.969634761782568</v>
      </c>
      <c r="AB434" s="268">
        <v>0.962855435061054</v>
      </c>
      <c r="AC434" s="295">
        <v>0.00677932672151405</v>
      </c>
    </row>
    <row r="435" spans="1:29">
      <c r="A435" s="297" t="s">
        <v>719</v>
      </c>
      <c r="B435" s="298" t="s">
        <v>3329</v>
      </c>
      <c r="C435" s="293" t="s">
        <v>786</v>
      </c>
      <c r="D435" s="298" t="s">
        <v>786</v>
      </c>
      <c r="E435" s="263">
        <v>5420</v>
      </c>
      <c r="F435" s="266">
        <v>5013</v>
      </c>
      <c r="G435" s="266">
        <v>407</v>
      </c>
      <c r="H435" s="264">
        <v>2227</v>
      </c>
      <c r="I435" s="264">
        <v>2098</v>
      </c>
      <c r="J435" s="264">
        <v>129</v>
      </c>
      <c r="K435" s="264">
        <v>4244</v>
      </c>
      <c r="L435" s="264">
        <v>4007</v>
      </c>
      <c r="M435" s="264">
        <v>237</v>
      </c>
      <c r="N435" s="294">
        <v>0.93</v>
      </c>
      <c r="O435" s="266">
        <v>122407</v>
      </c>
      <c r="P435" s="266">
        <v>114455</v>
      </c>
      <c r="Q435" s="266">
        <v>7952</v>
      </c>
      <c r="R435" s="267">
        <v>0.935036394977411</v>
      </c>
      <c r="S435" s="267">
        <v>0.924907749077491</v>
      </c>
      <c r="T435" s="267">
        <v>0.94207453973956</v>
      </c>
      <c r="U435" s="267">
        <v>0.944156456173421</v>
      </c>
      <c r="V435" s="295">
        <v>-0.0171667906620692</v>
      </c>
      <c r="W435" s="271">
        <v>27869</v>
      </c>
      <c r="X435" s="271">
        <v>26216</v>
      </c>
      <c r="Y435" s="271">
        <v>26879</v>
      </c>
      <c r="Z435" s="271">
        <v>25508</v>
      </c>
      <c r="AA435" s="268">
        <v>0.940686784599376</v>
      </c>
      <c r="AB435" s="268">
        <v>0.948993638156181</v>
      </c>
      <c r="AC435" s="295">
        <v>-0.00830685355680583</v>
      </c>
    </row>
    <row r="436" spans="1:29">
      <c r="A436" s="297" t="s">
        <v>719</v>
      </c>
      <c r="B436" s="298" t="s">
        <v>3329</v>
      </c>
      <c r="C436" s="293" t="s">
        <v>787</v>
      </c>
      <c r="D436" s="298" t="s">
        <v>787</v>
      </c>
      <c r="E436" s="263">
        <v>6105</v>
      </c>
      <c r="F436" s="266">
        <v>5818</v>
      </c>
      <c r="G436" s="266">
        <v>287</v>
      </c>
      <c r="H436" s="264">
        <v>2321</v>
      </c>
      <c r="I436" s="264">
        <v>2144</v>
      </c>
      <c r="J436" s="264">
        <v>177</v>
      </c>
      <c r="K436" s="264">
        <v>4454</v>
      </c>
      <c r="L436" s="264">
        <v>4255</v>
      </c>
      <c r="M436" s="264">
        <v>199</v>
      </c>
      <c r="N436" s="294">
        <v>0.93</v>
      </c>
      <c r="O436" s="266">
        <v>140751</v>
      </c>
      <c r="P436" s="266">
        <v>134909</v>
      </c>
      <c r="Q436" s="266">
        <v>5842</v>
      </c>
      <c r="R436" s="267">
        <v>0.958494078194826</v>
      </c>
      <c r="S436" s="267">
        <v>0.952989352989353</v>
      </c>
      <c r="T436" s="267">
        <v>0.923739767341663</v>
      </c>
      <c r="U436" s="267">
        <v>0.955321059721599</v>
      </c>
      <c r="V436" s="295">
        <v>0.0292495856476899</v>
      </c>
      <c r="W436" s="271">
        <v>31328</v>
      </c>
      <c r="X436" s="271">
        <v>29699</v>
      </c>
      <c r="Y436" s="271">
        <v>32293</v>
      </c>
      <c r="Z436" s="271">
        <v>30891</v>
      </c>
      <c r="AA436" s="268">
        <v>0.948001787538304</v>
      </c>
      <c r="AB436" s="268">
        <v>0.956585018425046</v>
      </c>
      <c r="AC436" s="295">
        <v>-0.00858323088674129</v>
      </c>
    </row>
    <row r="437" spans="1:29">
      <c r="A437" s="297" t="s">
        <v>719</v>
      </c>
      <c r="B437" s="298" t="s">
        <v>3329</v>
      </c>
      <c r="C437" s="293" t="s">
        <v>788</v>
      </c>
      <c r="D437" s="298" t="s">
        <v>788</v>
      </c>
      <c r="E437" s="263">
        <v>3274</v>
      </c>
      <c r="F437" s="266">
        <v>3138</v>
      </c>
      <c r="G437" s="266">
        <v>136</v>
      </c>
      <c r="H437" s="264">
        <v>1254</v>
      </c>
      <c r="I437" s="264">
        <v>1194</v>
      </c>
      <c r="J437" s="264">
        <v>60</v>
      </c>
      <c r="K437" s="264">
        <v>2430</v>
      </c>
      <c r="L437" s="264">
        <v>2282</v>
      </c>
      <c r="M437" s="264">
        <v>148</v>
      </c>
      <c r="N437" s="294">
        <v>0.93</v>
      </c>
      <c r="O437" s="266">
        <v>75245</v>
      </c>
      <c r="P437" s="266">
        <v>72214</v>
      </c>
      <c r="Q437" s="266">
        <v>3031</v>
      </c>
      <c r="R437" s="267">
        <v>0.959718253704565</v>
      </c>
      <c r="S437" s="267">
        <v>0.958460598656078</v>
      </c>
      <c r="T437" s="267">
        <v>0.952153110047847</v>
      </c>
      <c r="U437" s="267">
        <v>0.939094650205761</v>
      </c>
      <c r="V437" s="295">
        <v>0.00630748860823138</v>
      </c>
      <c r="W437" s="271">
        <v>16546</v>
      </c>
      <c r="X437" s="271">
        <v>15735</v>
      </c>
      <c r="Y437" s="271">
        <v>16427</v>
      </c>
      <c r="Z437" s="271">
        <v>15731</v>
      </c>
      <c r="AA437" s="268">
        <v>0.950985132358274</v>
      </c>
      <c r="AB437" s="268">
        <v>0.957630729895903</v>
      </c>
      <c r="AC437" s="295">
        <v>-0.00664559753762917</v>
      </c>
    </row>
    <row r="438" spans="1:29">
      <c r="A438" s="297" t="s">
        <v>719</v>
      </c>
      <c r="B438" s="298" t="s">
        <v>3329</v>
      </c>
      <c r="C438" s="293" t="s">
        <v>789</v>
      </c>
      <c r="D438" s="298" t="s">
        <v>789</v>
      </c>
      <c r="E438" s="263">
        <v>2271</v>
      </c>
      <c r="F438" s="266">
        <v>2176</v>
      </c>
      <c r="G438" s="266">
        <v>95</v>
      </c>
      <c r="H438" s="264">
        <v>793</v>
      </c>
      <c r="I438" s="264">
        <v>746</v>
      </c>
      <c r="J438" s="264">
        <v>47</v>
      </c>
      <c r="K438" s="264">
        <v>1603</v>
      </c>
      <c r="L438" s="264">
        <v>1536</v>
      </c>
      <c r="M438" s="264">
        <v>67</v>
      </c>
      <c r="N438" s="294">
        <v>0.93</v>
      </c>
      <c r="O438" s="266">
        <v>48749</v>
      </c>
      <c r="P438" s="266">
        <v>46788</v>
      </c>
      <c r="Q438" s="266">
        <v>1961</v>
      </c>
      <c r="R438" s="267">
        <v>0.959773533816078</v>
      </c>
      <c r="S438" s="267">
        <v>0.958168207837957</v>
      </c>
      <c r="T438" s="267">
        <v>0.940731399747793</v>
      </c>
      <c r="U438" s="267">
        <v>0.958203368683718</v>
      </c>
      <c r="V438" s="295">
        <v>0.0174368080901637</v>
      </c>
      <c r="W438" s="271">
        <v>10907</v>
      </c>
      <c r="X438" s="271">
        <v>10490</v>
      </c>
      <c r="Y438" s="271">
        <v>10811</v>
      </c>
      <c r="Z438" s="271">
        <v>10295</v>
      </c>
      <c r="AA438" s="268">
        <v>0.96176767213716</v>
      </c>
      <c r="AB438" s="268">
        <v>0.952270835260383</v>
      </c>
      <c r="AC438" s="295">
        <v>0.00949683687677672</v>
      </c>
    </row>
    <row r="439" spans="1:29">
      <c r="A439" s="297" t="s">
        <v>719</v>
      </c>
      <c r="B439" s="298" t="s">
        <v>3329</v>
      </c>
      <c r="C439" s="293" t="s">
        <v>790</v>
      </c>
      <c r="D439" s="298" t="s">
        <v>790</v>
      </c>
      <c r="E439" s="263">
        <v>2489</v>
      </c>
      <c r="F439" s="266">
        <v>2343</v>
      </c>
      <c r="G439" s="266">
        <v>146</v>
      </c>
      <c r="H439" s="264">
        <v>934</v>
      </c>
      <c r="I439" s="264">
        <v>874</v>
      </c>
      <c r="J439" s="264">
        <v>60</v>
      </c>
      <c r="K439" s="264">
        <v>1915</v>
      </c>
      <c r="L439" s="264">
        <v>1813</v>
      </c>
      <c r="M439" s="264">
        <v>102</v>
      </c>
      <c r="N439" s="294">
        <v>0.93</v>
      </c>
      <c r="O439" s="266">
        <v>57894</v>
      </c>
      <c r="P439" s="266">
        <v>55316</v>
      </c>
      <c r="Q439" s="266">
        <v>2578</v>
      </c>
      <c r="R439" s="267">
        <v>0.955470342349812</v>
      </c>
      <c r="S439" s="267">
        <v>0.941341904379269</v>
      </c>
      <c r="T439" s="267">
        <v>0.93576017130621</v>
      </c>
      <c r="U439" s="267">
        <v>0.946736292428198</v>
      </c>
      <c r="V439" s="295">
        <v>0.00558173307305898</v>
      </c>
      <c r="W439" s="271">
        <v>12912</v>
      </c>
      <c r="X439" s="271">
        <v>12312</v>
      </c>
      <c r="Y439" s="271">
        <v>12902</v>
      </c>
      <c r="Z439" s="271">
        <v>12326</v>
      </c>
      <c r="AA439" s="268">
        <v>0.953531598513011</v>
      </c>
      <c r="AB439" s="268">
        <v>0.955355758797086</v>
      </c>
      <c r="AC439" s="295">
        <v>-0.00182416028407451</v>
      </c>
    </row>
    <row r="440" spans="1:29">
      <c r="A440" s="297" t="s">
        <v>719</v>
      </c>
      <c r="B440" s="298" t="s">
        <v>3329</v>
      </c>
      <c r="C440" s="293" t="s">
        <v>791</v>
      </c>
      <c r="D440" s="298" t="s">
        <v>791</v>
      </c>
      <c r="E440" s="263">
        <v>6556</v>
      </c>
      <c r="F440" s="266">
        <v>6124</v>
      </c>
      <c r="G440" s="266">
        <v>432</v>
      </c>
      <c r="H440" s="264">
        <v>2895</v>
      </c>
      <c r="I440" s="264">
        <v>2591</v>
      </c>
      <c r="J440" s="264">
        <v>304</v>
      </c>
      <c r="K440" s="264">
        <v>5051</v>
      </c>
      <c r="L440" s="264">
        <v>4712</v>
      </c>
      <c r="M440" s="264">
        <v>339</v>
      </c>
      <c r="N440" s="294">
        <v>0.93</v>
      </c>
      <c r="O440" s="266">
        <v>166339</v>
      </c>
      <c r="P440" s="266">
        <v>153808</v>
      </c>
      <c r="Q440" s="266">
        <v>12531</v>
      </c>
      <c r="R440" s="267">
        <v>0.924665893145925</v>
      </c>
      <c r="S440" s="267">
        <v>0.934106162294082</v>
      </c>
      <c r="T440" s="267">
        <v>0.894991364421416</v>
      </c>
      <c r="U440" s="267">
        <v>0.932884577311423</v>
      </c>
      <c r="V440" s="295">
        <v>0.0391147978726655</v>
      </c>
      <c r="W440" s="271">
        <v>35616</v>
      </c>
      <c r="X440" s="271">
        <v>33019</v>
      </c>
      <c r="Y440" s="271">
        <v>37521</v>
      </c>
      <c r="Z440" s="271">
        <v>34617</v>
      </c>
      <c r="AA440" s="268">
        <v>0.927083333333333</v>
      </c>
      <c r="AB440" s="268">
        <v>0.922603342128408</v>
      </c>
      <c r="AC440" s="295">
        <v>0.00447999120492526</v>
      </c>
    </row>
    <row r="441" spans="1:29">
      <c r="A441" s="297" t="s">
        <v>719</v>
      </c>
      <c r="B441" s="298" t="s">
        <v>3330</v>
      </c>
      <c r="C441" s="293" t="s">
        <v>792</v>
      </c>
      <c r="D441" s="298" t="s">
        <v>792</v>
      </c>
      <c r="E441" s="263">
        <v>3228</v>
      </c>
      <c r="F441" s="266">
        <v>3088</v>
      </c>
      <c r="G441" s="266">
        <v>140</v>
      </c>
      <c r="H441" s="264">
        <v>3145</v>
      </c>
      <c r="I441" s="264">
        <v>2974</v>
      </c>
      <c r="J441" s="264">
        <v>171</v>
      </c>
      <c r="K441" s="264">
        <v>1576</v>
      </c>
      <c r="L441" s="264">
        <v>1541</v>
      </c>
      <c r="M441" s="264">
        <v>35</v>
      </c>
      <c r="N441" s="294">
        <v>0.93</v>
      </c>
      <c r="O441" s="266">
        <v>85848</v>
      </c>
      <c r="P441" s="266">
        <v>83345</v>
      </c>
      <c r="Q441" s="266">
        <v>2503</v>
      </c>
      <c r="R441" s="267">
        <v>0.970843816978846</v>
      </c>
      <c r="S441" s="267">
        <v>0.956629491945477</v>
      </c>
      <c r="T441" s="267">
        <v>0.945627980922099</v>
      </c>
      <c r="U441" s="267">
        <v>0.977791878172589</v>
      </c>
      <c r="V441" s="295">
        <v>0.0110015110233785</v>
      </c>
      <c r="W441" s="271">
        <v>19356</v>
      </c>
      <c r="X441" s="271">
        <v>18673</v>
      </c>
      <c r="Y441" s="271">
        <v>19302</v>
      </c>
      <c r="Z441" s="271">
        <v>18787</v>
      </c>
      <c r="AA441" s="268">
        <v>0.964713783839636</v>
      </c>
      <c r="AB441" s="268">
        <v>0.973318827064553</v>
      </c>
      <c r="AC441" s="295">
        <v>-0.00860504322491662</v>
      </c>
    </row>
    <row r="442" spans="1:29">
      <c r="A442" s="297" t="s">
        <v>719</v>
      </c>
      <c r="B442" s="298" t="s">
        <v>3330</v>
      </c>
      <c r="C442" s="293" t="s">
        <v>793</v>
      </c>
      <c r="D442" s="298" t="s">
        <v>794</v>
      </c>
      <c r="E442" s="263">
        <v>6335</v>
      </c>
      <c r="F442" s="266">
        <v>5982</v>
      </c>
      <c r="G442" s="266">
        <v>353</v>
      </c>
      <c r="H442" s="264">
        <v>6287</v>
      </c>
      <c r="I442" s="264">
        <v>5917</v>
      </c>
      <c r="J442" s="264">
        <v>370</v>
      </c>
      <c r="K442" s="264">
        <v>3597</v>
      </c>
      <c r="L442" s="264">
        <v>3405</v>
      </c>
      <c r="M442" s="264">
        <v>192</v>
      </c>
      <c r="N442" s="294">
        <v>0.93</v>
      </c>
      <c r="O442" s="266">
        <v>160763</v>
      </c>
      <c r="P442" s="266">
        <v>150645</v>
      </c>
      <c r="Q442" s="266">
        <v>10118</v>
      </c>
      <c r="R442" s="267">
        <v>0.937062632570927</v>
      </c>
      <c r="S442" s="267">
        <v>0.944277821625888</v>
      </c>
      <c r="T442" s="267">
        <v>0.941148401463337</v>
      </c>
      <c r="U442" s="267">
        <v>0.946622185154295</v>
      </c>
      <c r="V442" s="295">
        <v>0.00312942016255091</v>
      </c>
      <c r="W442" s="271">
        <v>36942</v>
      </c>
      <c r="X442" s="271">
        <v>34963</v>
      </c>
      <c r="Y442" s="271">
        <v>35108</v>
      </c>
      <c r="Z442" s="271">
        <v>33449</v>
      </c>
      <c r="AA442" s="268">
        <v>0.946429538195008</v>
      </c>
      <c r="AB442" s="268">
        <v>0.952745812920132</v>
      </c>
      <c r="AC442" s="295">
        <v>-0.00631627472512375</v>
      </c>
    </row>
    <row r="443" spans="1:29">
      <c r="A443" s="297" t="s">
        <v>719</v>
      </c>
      <c r="B443" s="298" t="s">
        <v>3330</v>
      </c>
      <c r="C443" s="293" t="s">
        <v>795</v>
      </c>
      <c r="D443" s="298" t="s">
        <v>796</v>
      </c>
      <c r="E443" s="263">
        <v>7482</v>
      </c>
      <c r="F443" s="266">
        <v>7143</v>
      </c>
      <c r="G443" s="266">
        <v>339</v>
      </c>
      <c r="H443" s="264">
        <v>6891</v>
      </c>
      <c r="I443" s="264">
        <v>6508</v>
      </c>
      <c r="J443" s="264">
        <v>383</v>
      </c>
      <c r="K443" s="264">
        <v>4021</v>
      </c>
      <c r="L443" s="264">
        <v>3864</v>
      </c>
      <c r="M443" s="264">
        <v>157</v>
      </c>
      <c r="N443" s="294">
        <v>0.93</v>
      </c>
      <c r="O443" s="266">
        <v>182287</v>
      </c>
      <c r="P443" s="266">
        <v>172726</v>
      </c>
      <c r="Q443" s="266">
        <v>9561</v>
      </c>
      <c r="R443" s="267">
        <v>0.947549742987706</v>
      </c>
      <c r="S443" s="267">
        <v>0.954691259021652</v>
      </c>
      <c r="T443" s="267">
        <v>0.944420258307938</v>
      </c>
      <c r="U443" s="267">
        <v>0.960954986321811</v>
      </c>
      <c r="V443" s="295">
        <v>0.0102710007137141</v>
      </c>
      <c r="W443" s="271">
        <v>43357</v>
      </c>
      <c r="X443" s="271">
        <v>41013</v>
      </c>
      <c r="Y443" s="271">
        <v>41695</v>
      </c>
      <c r="Z443" s="271">
        <v>39392</v>
      </c>
      <c r="AA443" s="268">
        <v>0.945937218903522</v>
      </c>
      <c r="AB443" s="268">
        <v>0.944765559419595</v>
      </c>
      <c r="AC443" s="295">
        <v>0.00117165948392717</v>
      </c>
    </row>
    <row r="444" spans="1:29">
      <c r="A444" s="297" t="s">
        <v>719</v>
      </c>
      <c r="B444" s="298" t="s">
        <v>3330</v>
      </c>
      <c r="C444" s="293" t="s">
        <v>797</v>
      </c>
      <c r="D444" s="298" t="s">
        <v>798</v>
      </c>
      <c r="E444" s="263">
        <v>6979</v>
      </c>
      <c r="F444" s="266">
        <v>6498</v>
      </c>
      <c r="G444" s="266">
        <v>481</v>
      </c>
      <c r="H444" s="264">
        <v>7155</v>
      </c>
      <c r="I444" s="264">
        <v>6552</v>
      </c>
      <c r="J444" s="264">
        <v>603</v>
      </c>
      <c r="K444" s="264">
        <v>3633</v>
      </c>
      <c r="L444" s="264">
        <v>3381</v>
      </c>
      <c r="M444" s="264">
        <v>252</v>
      </c>
      <c r="N444" s="294">
        <v>0.93</v>
      </c>
      <c r="O444" s="266">
        <v>169597</v>
      </c>
      <c r="P444" s="266">
        <v>155621</v>
      </c>
      <c r="Q444" s="266">
        <v>13976</v>
      </c>
      <c r="R444" s="267">
        <v>0.917592881949563</v>
      </c>
      <c r="S444" s="267">
        <v>0.931078951139132</v>
      </c>
      <c r="T444" s="267">
        <v>0.915723270440252</v>
      </c>
      <c r="U444" s="267">
        <v>0.930635838150289</v>
      </c>
      <c r="V444" s="295">
        <v>0.01535568069888</v>
      </c>
      <c r="W444" s="271">
        <v>42404</v>
      </c>
      <c r="X444" s="271">
        <v>38628</v>
      </c>
      <c r="Y444" s="271">
        <v>38550</v>
      </c>
      <c r="Z444" s="271">
        <v>36013</v>
      </c>
      <c r="AA444" s="268">
        <v>0.910951797000283</v>
      </c>
      <c r="AB444" s="268">
        <v>0.934189364461738</v>
      </c>
      <c r="AC444" s="295">
        <v>-0.023237567461455</v>
      </c>
    </row>
    <row r="445" spans="1:29">
      <c r="A445" s="297" t="s">
        <v>719</v>
      </c>
      <c r="B445" s="298" t="s">
        <v>3330</v>
      </c>
      <c r="C445" s="293" t="s">
        <v>799</v>
      </c>
      <c r="D445" s="298" t="s">
        <v>800</v>
      </c>
      <c r="E445" s="263">
        <v>6672</v>
      </c>
      <c r="F445" s="266">
        <v>6443</v>
      </c>
      <c r="G445" s="266">
        <v>229</v>
      </c>
      <c r="H445" s="264">
        <v>6034</v>
      </c>
      <c r="I445" s="264">
        <v>5852</v>
      </c>
      <c r="J445" s="264">
        <v>182</v>
      </c>
      <c r="K445" s="264">
        <v>3680</v>
      </c>
      <c r="L445" s="264">
        <v>3596</v>
      </c>
      <c r="M445" s="264">
        <v>84</v>
      </c>
      <c r="N445" s="294">
        <v>0.93</v>
      </c>
      <c r="O445" s="266">
        <v>165255</v>
      </c>
      <c r="P445" s="266">
        <v>160936</v>
      </c>
      <c r="Q445" s="266">
        <v>4319</v>
      </c>
      <c r="R445" s="267">
        <v>0.973864633445282</v>
      </c>
      <c r="S445" s="267">
        <v>0.965677458033573</v>
      </c>
      <c r="T445" s="267">
        <v>0.969837587006961</v>
      </c>
      <c r="U445" s="267">
        <v>0.977173913043478</v>
      </c>
      <c r="V445" s="295">
        <v>-0.00416012897338736</v>
      </c>
      <c r="W445" s="271">
        <v>39028</v>
      </c>
      <c r="X445" s="271">
        <v>37946</v>
      </c>
      <c r="Y445" s="271">
        <v>37723</v>
      </c>
      <c r="Z445" s="271">
        <v>36847</v>
      </c>
      <c r="AA445" s="268">
        <v>0.972276314440914</v>
      </c>
      <c r="AB445" s="268">
        <v>0.976778092940646</v>
      </c>
      <c r="AC445" s="295">
        <v>-0.0045017784997321</v>
      </c>
    </row>
    <row r="446" spans="1:29">
      <c r="A446" s="297" t="s">
        <v>719</v>
      </c>
      <c r="B446" s="298" t="s">
        <v>3330</v>
      </c>
      <c r="C446" s="293" t="s">
        <v>801</v>
      </c>
      <c r="D446" s="298" t="s">
        <v>802</v>
      </c>
      <c r="E446" s="263">
        <v>4872</v>
      </c>
      <c r="F446" s="266">
        <v>4781</v>
      </c>
      <c r="G446" s="266">
        <v>91</v>
      </c>
      <c r="H446" s="264">
        <v>4820</v>
      </c>
      <c r="I446" s="264">
        <v>4717</v>
      </c>
      <c r="J446" s="264">
        <v>103</v>
      </c>
      <c r="K446" s="264">
        <v>2732</v>
      </c>
      <c r="L446" s="264">
        <v>2688</v>
      </c>
      <c r="M446" s="264">
        <v>44</v>
      </c>
      <c r="N446" s="294">
        <v>0.93</v>
      </c>
      <c r="O446" s="266">
        <v>130855</v>
      </c>
      <c r="P446" s="266">
        <v>128991</v>
      </c>
      <c r="Q446" s="266">
        <v>1864</v>
      </c>
      <c r="R446" s="267">
        <v>0.985755225249322</v>
      </c>
      <c r="S446" s="267">
        <v>0.98132183908046</v>
      </c>
      <c r="T446" s="267">
        <v>0.978630705394191</v>
      </c>
      <c r="U446" s="267">
        <v>0.98389458272328</v>
      </c>
      <c r="V446" s="295">
        <v>0.00269113368626894</v>
      </c>
      <c r="W446" s="271">
        <v>29381</v>
      </c>
      <c r="X446" s="271">
        <v>28908</v>
      </c>
      <c r="Y446" s="271">
        <v>29338</v>
      </c>
      <c r="Z446" s="271">
        <v>28913</v>
      </c>
      <c r="AA446" s="268">
        <v>0.983901160614002</v>
      </c>
      <c r="AB446" s="268">
        <v>0.985513668280046</v>
      </c>
      <c r="AC446" s="295">
        <v>-0.00161250766604415</v>
      </c>
    </row>
    <row r="447" spans="1:29">
      <c r="A447" s="297" t="s">
        <v>719</v>
      </c>
      <c r="B447" s="298" t="s">
        <v>3330</v>
      </c>
      <c r="C447" s="293" t="s">
        <v>803</v>
      </c>
      <c r="D447" s="298" t="s">
        <v>804</v>
      </c>
      <c r="E447" s="263">
        <v>7510</v>
      </c>
      <c r="F447" s="266">
        <v>7326</v>
      </c>
      <c r="G447" s="266">
        <v>184</v>
      </c>
      <c r="H447" s="264">
        <v>7297</v>
      </c>
      <c r="I447" s="264">
        <v>7140</v>
      </c>
      <c r="J447" s="264">
        <v>157</v>
      </c>
      <c r="K447" s="264">
        <v>4467</v>
      </c>
      <c r="L447" s="264">
        <v>4415</v>
      </c>
      <c r="M447" s="264">
        <v>52</v>
      </c>
      <c r="N447" s="294">
        <v>0.93</v>
      </c>
      <c r="O447" s="266">
        <v>172628</v>
      </c>
      <c r="P447" s="266">
        <v>169102</v>
      </c>
      <c r="Q447" s="266">
        <v>3526</v>
      </c>
      <c r="R447" s="267">
        <v>0.979574576546099</v>
      </c>
      <c r="S447" s="267">
        <v>0.975499334221039</v>
      </c>
      <c r="T447" s="267">
        <v>0.978484308619981</v>
      </c>
      <c r="U447" s="267">
        <v>0.98835907768077</v>
      </c>
      <c r="V447" s="295">
        <v>-0.00298497439894219</v>
      </c>
      <c r="W447" s="271">
        <v>44657</v>
      </c>
      <c r="X447" s="271">
        <v>43973</v>
      </c>
      <c r="Y447" s="271">
        <v>40183</v>
      </c>
      <c r="Z447" s="271">
        <v>39640</v>
      </c>
      <c r="AA447" s="268">
        <v>0.984683252345657</v>
      </c>
      <c r="AB447" s="268">
        <v>0.986486822785755</v>
      </c>
      <c r="AC447" s="295">
        <v>-0.00180357044009827</v>
      </c>
    </row>
    <row r="448" spans="1:29">
      <c r="A448" s="297" t="s">
        <v>719</v>
      </c>
      <c r="B448" s="298" t="s">
        <v>3330</v>
      </c>
      <c r="C448" s="293" t="s">
        <v>805</v>
      </c>
      <c r="D448" s="298" t="s">
        <v>806</v>
      </c>
      <c r="E448" s="263">
        <v>4685</v>
      </c>
      <c r="F448" s="266">
        <v>4429</v>
      </c>
      <c r="G448" s="266">
        <v>256</v>
      </c>
      <c r="H448" s="264">
        <v>4537</v>
      </c>
      <c r="I448" s="264">
        <v>4349</v>
      </c>
      <c r="J448" s="264">
        <v>188</v>
      </c>
      <c r="K448" s="264">
        <v>2699</v>
      </c>
      <c r="L448" s="264">
        <v>2611</v>
      </c>
      <c r="M448" s="264">
        <v>88</v>
      </c>
      <c r="N448" s="294">
        <v>0.93</v>
      </c>
      <c r="O448" s="266">
        <v>115922</v>
      </c>
      <c r="P448" s="266">
        <v>112002</v>
      </c>
      <c r="Q448" s="266">
        <v>3920</v>
      </c>
      <c r="R448" s="267">
        <v>0.966184158313349</v>
      </c>
      <c r="S448" s="267">
        <v>0.945357524012807</v>
      </c>
      <c r="T448" s="267">
        <v>0.958562927044302</v>
      </c>
      <c r="U448" s="267">
        <v>0.967395331604298</v>
      </c>
      <c r="V448" s="295">
        <v>-0.0132054030314955</v>
      </c>
      <c r="W448" s="271">
        <v>28482</v>
      </c>
      <c r="X448" s="271">
        <v>27296</v>
      </c>
      <c r="Y448" s="271">
        <v>26689</v>
      </c>
      <c r="Z448" s="271">
        <v>25885</v>
      </c>
      <c r="AA448" s="268">
        <v>0.958359665753809</v>
      </c>
      <c r="AB448" s="268">
        <v>0.969875229495298</v>
      </c>
      <c r="AC448" s="295">
        <v>-0.0115155637414883</v>
      </c>
    </row>
    <row r="449" spans="1:29">
      <c r="A449" s="297" t="s">
        <v>719</v>
      </c>
      <c r="B449" s="298" t="s">
        <v>3330</v>
      </c>
      <c r="C449" s="293" t="s">
        <v>807</v>
      </c>
      <c r="D449" s="298" t="s">
        <v>808</v>
      </c>
      <c r="E449" s="263">
        <v>5936</v>
      </c>
      <c r="F449" s="266">
        <v>5637</v>
      </c>
      <c r="G449" s="266">
        <v>299</v>
      </c>
      <c r="H449" s="264">
        <v>6012</v>
      </c>
      <c r="I449" s="264">
        <v>5715</v>
      </c>
      <c r="J449" s="264">
        <v>297</v>
      </c>
      <c r="K449" s="264">
        <v>3534</v>
      </c>
      <c r="L449" s="264">
        <v>3377</v>
      </c>
      <c r="M449" s="264">
        <v>157</v>
      </c>
      <c r="N449" s="294">
        <v>0.93</v>
      </c>
      <c r="O449" s="266">
        <v>143002</v>
      </c>
      <c r="P449" s="266">
        <v>136157</v>
      </c>
      <c r="Q449" s="266">
        <v>6845</v>
      </c>
      <c r="R449" s="267">
        <v>0.952133536593894</v>
      </c>
      <c r="S449" s="267">
        <v>0.949629380053908</v>
      </c>
      <c r="T449" s="267">
        <v>0.95059880239521</v>
      </c>
      <c r="U449" s="267">
        <v>0.95557441992077</v>
      </c>
      <c r="V449" s="295">
        <v>-0.000969422341301152</v>
      </c>
      <c r="W449" s="271">
        <v>35416</v>
      </c>
      <c r="X449" s="271">
        <v>33750</v>
      </c>
      <c r="Y449" s="271">
        <v>32667</v>
      </c>
      <c r="Z449" s="271">
        <v>31181</v>
      </c>
      <c r="AA449" s="268">
        <v>0.952959114524509</v>
      </c>
      <c r="AB449" s="268">
        <v>0.954510668258487</v>
      </c>
      <c r="AC449" s="295">
        <v>-0.00155155373397853</v>
      </c>
    </row>
    <row r="450" spans="1:29">
      <c r="A450" s="297" t="s">
        <v>719</v>
      </c>
      <c r="B450" s="298" t="s">
        <v>3330</v>
      </c>
      <c r="C450" s="293" t="s">
        <v>809</v>
      </c>
      <c r="D450" s="298" t="s">
        <v>810</v>
      </c>
      <c r="E450" s="263">
        <v>12525</v>
      </c>
      <c r="F450" s="266">
        <v>12136</v>
      </c>
      <c r="G450" s="266">
        <v>389</v>
      </c>
      <c r="H450" s="264">
        <v>10859</v>
      </c>
      <c r="I450" s="264">
        <v>10541</v>
      </c>
      <c r="J450" s="264">
        <v>318</v>
      </c>
      <c r="K450" s="264">
        <v>6257</v>
      </c>
      <c r="L450" s="264">
        <v>6101</v>
      </c>
      <c r="M450" s="264">
        <v>156</v>
      </c>
      <c r="N450" s="294">
        <v>0.93</v>
      </c>
      <c r="O450" s="266">
        <v>298847</v>
      </c>
      <c r="P450" s="266">
        <v>291468</v>
      </c>
      <c r="Q450" s="266">
        <v>7379</v>
      </c>
      <c r="R450" s="267">
        <v>0.975308435420131</v>
      </c>
      <c r="S450" s="267">
        <v>0.968942115768463</v>
      </c>
      <c r="T450" s="267">
        <v>0.970715535500506</v>
      </c>
      <c r="U450" s="267">
        <v>0.975067923925204</v>
      </c>
      <c r="V450" s="295">
        <v>-0.00177341973204337</v>
      </c>
      <c r="W450" s="271">
        <v>69006</v>
      </c>
      <c r="X450" s="271">
        <v>67148</v>
      </c>
      <c r="Y450" s="271">
        <v>64172</v>
      </c>
      <c r="Z450" s="271">
        <v>62745</v>
      </c>
      <c r="AA450" s="268">
        <v>0.973074805089412</v>
      </c>
      <c r="AB450" s="268">
        <v>0.977762887240541</v>
      </c>
      <c r="AC450" s="295">
        <v>-0.00468808215112859</v>
      </c>
    </row>
    <row r="451" spans="1:29">
      <c r="A451" s="297" t="s">
        <v>719</v>
      </c>
      <c r="B451" s="298" t="s">
        <v>3330</v>
      </c>
      <c r="C451" s="293" t="s">
        <v>811</v>
      </c>
      <c r="D451" s="298" t="s">
        <v>812</v>
      </c>
      <c r="E451" s="263">
        <v>7313</v>
      </c>
      <c r="F451" s="266">
        <v>7227</v>
      </c>
      <c r="G451" s="266">
        <v>86</v>
      </c>
      <c r="H451" s="264">
        <v>6845</v>
      </c>
      <c r="I451" s="264">
        <v>6753</v>
      </c>
      <c r="J451" s="264">
        <v>92</v>
      </c>
      <c r="K451" s="264">
        <v>3763</v>
      </c>
      <c r="L451" s="264">
        <v>3734</v>
      </c>
      <c r="M451" s="264">
        <v>29</v>
      </c>
      <c r="N451" s="294">
        <v>0.93</v>
      </c>
      <c r="O451" s="266">
        <v>198942</v>
      </c>
      <c r="P451" s="266">
        <v>197252</v>
      </c>
      <c r="Q451" s="266">
        <v>1690</v>
      </c>
      <c r="R451" s="267">
        <v>0.991505061776799</v>
      </c>
      <c r="S451" s="267">
        <v>0.988240120333652</v>
      </c>
      <c r="T451" s="267">
        <v>0.986559532505478</v>
      </c>
      <c r="U451" s="267">
        <v>0.992293382939144</v>
      </c>
      <c r="V451" s="295">
        <v>0.00168058782817393</v>
      </c>
      <c r="W451" s="271">
        <v>43423</v>
      </c>
      <c r="X451" s="271">
        <v>42973</v>
      </c>
      <c r="Y451" s="271">
        <v>45144</v>
      </c>
      <c r="Z451" s="271">
        <v>44749</v>
      </c>
      <c r="AA451" s="268">
        <v>0.989636828408908</v>
      </c>
      <c r="AB451" s="268">
        <v>0.991250221513379</v>
      </c>
      <c r="AC451" s="295">
        <v>-0.00161339310447162</v>
      </c>
    </row>
    <row r="452" spans="1:29">
      <c r="A452" s="297" t="s">
        <v>719</v>
      </c>
      <c r="B452" s="298" t="s">
        <v>3330</v>
      </c>
      <c r="C452" s="293" t="s">
        <v>813</v>
      </c>
      <c r="D452" s="298" t="s">
        <v>814</v>
      </c>
      <c r="E452" s="263">
        <v>11984</v>
      </c>
      <c r="F452" s="266">
        <v>11618</v>
      </c>
      <c r="G452" s="266">
        <v>366</v>
      </c>
      <c r="H452" s="264">
        <v>12233</v>
      </c>
      <c r="I452" s="264">
        <v>11762</v>
      </c>
      <c r="J452" s="264">
        <v>471</v>
      </c>
      <c r="K452" s="264">
        <v>8573</v>
      </c>
      <c r="L452" s="264">
        <v>8420</v>
      </c>
      <c r="M452" s="264">
        <v>153</v>
      </c>
      <c r="N452" s="294">
        <v>0.93</v>
      </c>
      <c r="O452" s="266">
        <v>251668</v>
      </c>
      <c r="P452" s="266">
        <v>242806</v>
      </c>
      <c r="Q452" s="266">
        <v>8862</v>
      </c>
      <c r="R452" s="267">
        <v>0.964786941526138</v>
      </c>
      <c r="S452" s="267">
        <v>0.969459279038718</v>
      </c>
      <c r="T452" s="267">
        <v>0.96149758849015</v>
      </c>
      <c r="U452" s="267">
        <v>0.982153271900152</v>
      </c>
      <c r="V452" s="295">
        <v>0.00796169054856877</v>
      </c>
      <c r="W452" s="271">
        <v>74575</v>
      </c>
      <c r="X452" s="271">
        <v>72533</v>
      </c>
      <c r="Y452" s="271">
        <v>62595</v>
      </c>
      <c r="Z452" s="271">
        <v>61132</v>
      </c>
      <c r="AA452" s="268">
        <v>0.972618169627891</v>
      </c>
      <c r="AB452" s="268">
        <v>0.976627526160236</v>
      </c>
      <c r="AC452" s="295">
        <v>-0.00400935653234502</v>
      </c>
    </row>
    <row r="453" spans="1:29">
      <c r="A453" s="297" t="s">
        <v>719</v>
      </c>
      <c r="B453" s="298" t="s">
        <v>3330</v>
      </c>
      <c r="C453" s="293" t="s">
        <v>815</v>
      </c>
      <c r="D453" s="298" t="s">
        <v>816</v>
      </c>
      <c r="E453" s="263">
        <v>6712</v>
      </c>
      <c r="F453" s="266">
        <v>6198</v>
      </c>
      <c r="G453" s="266">
        <v>514</v>
      </c>
      <c r="H453" s="264">
        <v>6499</v>
      </c>
      <c r="I453" s="264">
        <v>6116</v>
      </c>
      <c r="J453" s="264">
        <v>383</v>
      </c>
      <c r="K453" s="264">
        <v>3760</v>
      </c>
      <c r="L453" s="264">
        <v>3550</v>
      </c>
      <c r="M453" s="264">
        <v>210</v>
      </c>
      <c r="N453" s="294">
        <v>0.93</v>
      </c>
      <c r="O453" s="266">
        <v>167087</v>
      </c>
      <c r="P453" s="266">
        <v>156437</v>
      </c>
      <c r="Q453" s="266">
        <v>10650</v>
      </c>
      <c r="R453" s="267">
        <v>0.936260750387523</v>
      </c>
      <c r="S453" s="267">
        <v>0.92342073897497</v>
      </c>
      <c r="T453" s="267">
        <v>0.941067856593322</v>
      </c>
      <c r="U453" s="267">
        <v>0.944148936170213</v>
      </c>
      <c r="V453" s="295">
        <v>-0.0176471176183518</v>
      </c>
      <c r="W453" s="271">
        <v>38815</v>
      </c>
      <c r="X453" s="271">
        <v>36396</v>
      </c>
      <c r="Y453" s="271">
        <v>36673</v>
      </c>
      <c r="Z453" s="271">
        <v>34743</v>
      </c>
      <c r="AA453" s="268">
        <v>0.937678732448796</v>
      </c>
      <c r="AB453" s="268">
        <v>0.947372726529054</v>
      </c>
      <c r="AC453" s="295">
        <v>-0.00969399408025851</v>
      </c>
    </row>
    <row r="454" spans="1:29">
      <c r="A454" s="297" t="s">
        <v>719</v>
      </c>
      <c r="B454" s="298" t="s">
        <v>3330</v>
      </c>
      <c r="C454" s="293" t="s">
        <v>817</v>
      </c>
      <c r="D454" s="298" t="s">
        <v>817</v>
      </c>
      <c r="E454" s="263">
        <v>4680</v>
      </c>
      <c r="F454" s="266">
        <v>4577</v>
      </c>
      <c r="G454" s="266">
        <v>103</v>
      </c>
      <c r="H454" s="264">
        <v>4418</v>
      </c>
      <c r="I454" s="264">
        <v>4308</v>
      </c>
      <c r="J454" s="264">
        <v>110</v>
      </c>
      <c r="K454" s="264">
        <v>2541</v>
      </c>
      <c r="L454" s="264">
        <v>2516</v>
      </c>
      <c r="M454" s="264">
        <v>25</v>
      </c>
      <c r="N454" s="294">
        <v>0.93</v>
      </c>
      <c r="O454" s="266">
        <v>123370</v>
      </c>
      <c r="P454" s="266">
        <v>121489</v>
      </c>
      <c r="Q454" s="266">
        <v>1881</v>
      </c>
      <c r="R454" s="267">
        <v>0.984753181486585</v>
      </c>
      <c r="S454" s="267">
        <v>0.977991452991453</v>
      </c>
      <c r="T454" s="267">
        <v>0.975101856043459</v>
      </c>
      <c r="U454" s="267">
        <v>0.990161353797717</v>
      </c>
      <c r="V454" s="295">
        <v>0.0028895969479944</v>
      </c>
      <c r="W454" s="271">
        <v>28272</v>
      </c>
      <c r="X454" s="271">
        <v>27804</v>
      </c>
      <c r="Y454" s="271">
        <v>27394</v>
      </c>
      <c r="Z454" s="271">
        <v>26992</v>
      </c>
      <c r="AA454" s="268">
        <v>0.983446519524618</v>
      </c>
      <c r="AB454" s="268">
        <v>0.985325253705191</v>
      </c>
      <c r="AC454" s="295">
        <v>-0.00187873418057294</v>
      </c>
    </row>
    <row r="455" spans="1:29">
      <c r="A455" s="297" t="s">
        <v>719</v>
      </c>
      <c r="B455" s="298" t="s">
        <v>3330</v>
      </c>
      <c r="C455" s="293" t="s">
        <v>818</v>
      </c>
      <c r="D455" s="298" t="s">
        <v>819</v>
      </c>
      <c r="E455" s="263">
        <v>4581</v>
      </c>
      <c r="F455" s="266">
        <v>4488</v>
      </c>
      <c r="G455" s="266">
        <v>93</v>
      </c>
      <c r="H455" s="264">
        <v>4502</v>
      </c>
      <c r="I455" s="264">
        <v>4385</v>
      </c>
      <c r="J455" s="264">
        <v>117</v>
      </c>
      <c r="K455" s="264">
        <v>2648</v>
      </c>
      <c r="L455" s="264">
        <v>2605</v>
      </c>
      <c r="M455" s="264">
        <v>43</v>
      </c>
      <c r="N455" s="294">
        <v>0.93</v>
      </c>
      <c r="O455" s="266">
        <v>122001</v>
      </c>
      <c r="P455" s="266">
        <v>120362</v>
      </c>
      <c r="Q455" s="266">
        <v>1639</v>
      </c>
      <c r="R455" s="267">
        <v>0.986565683887837</v>
      </c>
      <c r="S455" s="267">
        <v>0.97969875573019</v>
      </c>
      <c r="T455" s="267">
        <v>0.974011550422035</v>
      </c>
      <c r="U455" s="267">
        <v>0.983761329305136</v>
      </c>
      <c r="V455" s="295">
        <v>0.00568720530815525</v>
      </c>
      <c r="W455" s="271">
        <v>28812</v>
      </c>
      <c r="X455" s="271">
        <v>28312</v>
      </c>
      <c r="Y455" s="271">
        <v>27898</v>
      </c>
      <c r="Z455" s="271">
        <v>27581</v>
      </c>
      <c r="AA455" s="268">
        <v>0.982646119672359</v>
      </c>
      <c r="AB455" s="268">
        <v>0.988637178292351</v>
      </c>
      <c r="AC455" s="295">
        <v>-0.00599105861999205</v>
      </c>
    </row>
    <row r="456" spans="1:29">
      <c r="A456" s="297" t="s">
        <v>719</v>
      </c>
      <c r="B456" s="298" t="s">
        <v>3330</v>
      </c>
      <c r="C456" s="293" t="s">
        <v>820</v>
      </c>
      <c r="D456" s="298" t="s">
        <v>821</v>
      </c>
      <c r="E456" s="263">
        <v>4853</v>
      </c>
      <c r="F456" s="266">
        <v>4577</v>
      </c>
      <c r="G456" s="266">
        <v>276</v>
      </c>
      <c r="H456" s="264">
        <v>4899</v>
      </c>
      <c r="I456" s="264">
        <v>4672</v>
      </c>
      <c r="J456" s="264">
        <v>227</v>
      </c>
      <c r="K456" s="264">
        <v>3045</v>
      </c>
      <c r="L456" s="264">
        <v>2883</v>
      </c>
      <c r="M456" s="264">
        <v>162</v>
      </c>
      <c r="N456" s="294">
        <v>0.93</v>
      </c>
      <c r="O456" s="266">
        <v>113975</v>
      </c>
      <c r="P456" s="266">
        <v>107225</v>
      </c>
      <c r="Q456" s="266">
        <v>6750</v>
      </c>
      <c r="R456" s="267">
        <v>0.940776486071507</v>
      </c>
      <c r="S456" s="267">
        <v>0.943127962085308</v>
      </c>
      <c r="T456" s="267">
        <v>0.953664013063891</v>
      </c>
      <c r="U456" s="267">
        <v>0.94679802955665</v>
      </c>
      <c r="V456" s="295">
        <v>-0.0105360509785826</v>
      </c>
      <c r="W456" s="271">
        <v>29642</v>
      </c>
      <c r="X456" s="271">
        <v>27850</v>
      </c>
      <c r="Y456" s="271">
        <v>26647</v>
      </c>
      <c r="Z456" s="271">
        <v>25211</v>
      </c>
      <c r="AA456" s="268">
        <v>0.939545239862357</v>
      </c>
      <c r="AB456" s="268">
        <v>0.946110256314032</v>
      </c>
      <c r="AC456" s="295">
        <v>-0.00656501645167407</v>
      </c>
    </row>
    <row r="457" spans="1:29">
      <c r="A457" s="297" t="s">
        <v>719</v>
      </c>
      <c r="B457" s="298" t="s">
        <v>3330</v>
      </c>
      <c r="C457" s="293" t="s">
        <v>822</v>
      </c>
      <c r="D457" s="298" t="s">
        <v>822</v>
      </c>
      <c r="E457" s="263">
        <v>5110</v>
      </c>
      <c r="F457" s="266">
        <v>4837</v>
      </c>
      <c r="G457" s="266">
        <v>273</v>
      </c>
      <c r="H457" s="264">
        <v>4739</v>
      </c>
      <c r="I457" s="264">
        <v>4396</v>
      </c>
      <c r="J457" s="264">
        <v>343</v>
      </c>
      <c r="K457" s="264">
        <v>2800</v>
      </c>
      <c r="L457" s="264">
        <v>2634</v>
      </c>
      <c r="M457" s="264">
        <v>166</v>
      </c>
      <c r="N457" s="294">
        <v>0.93</v>
      </c>
      <c r="O457" s="266">
        <v>119390</v>
      </c>
      <c r="P457" s="266">
        <v>113092</v>
      </c>
      <c r="Q457" s="266">
        <v>6298</v>
      </c>
      <c r="R457" s="267">
        <v>0.947248513275819</v>
      </c>
      <c r="S457" s="267">
        <v>0.946575342465753</v>
      </c>
      <c r="T457" s="267">
        <v>0.927621861152142</v>
      </c>
      <c r="U457" s="267">
        <v>0.940714285714286</v>
      </c>
      <c r="V457" s="295">
        <v>0.0189534813136116</v>
      </c>
      <c r="W457" s="271">
        <v>29655</v>
      </c>
      <c r="X457" s="271">
        <v>28040</v>
      </c>
      <c r="Y457" s="271">
        <v>26801</v>
      </c>
      <c r="Z457" s="271">
        <v>25664</v>
      </c>
      <c r="AA457" s="268">
        <v>0.945540381048727</v>
      </c>
      <c r="AB457" s="268">
        <v>0.957576209842916</v>
      </c>
      <c r="AC457" s="295">
        <v>-0.0120358287941893</v>
      </c>
    </row>
    <row r="458" spans="1:29">
      <c r="A458" s="297" t="s">
        <v>719</v>
      </c>
      <c r="B458" s="298" t="s">
        <v>3330</v>
      </c>
      <c r="C458" s="293" t="s">
        <v>823</v>
      </c>
      <c r="D458" s="298" t="s">
        <v>824</v>
      </c>
      <c r="E458" s="263">
        <v>4255</v>
      </c>
      <c r="F458" s="266">
        <v>4072</v>
      </c>
      <c r="G458" s="266">
        <v>183</v>
      </c>
      <c r="H458" s="264">
        <v>4182</v>
      </c>
      <c r="I458" s="264">
        <v>4003</v>
      </c>
      <c r="J458" s="264">
        <v>179</v>
      </c>
      <c r="K458" s="264">
        <v>2371</v>
      </c>
      <c r="L458" s="264">
        <v>2259</v>
      </c>
      <c r="M458" s="264">
        <v>112</v>
      </c>
      <c r="N458" s="294">
        <v>0.93</v>
      </c>
      <c r="O458" s="266">
        <v>102935</v>
      </c>
      <c r="P458" s="266">
        <v>99535</v>
      </c>
      <c r="Q458" s="266">
        <v>3400</v>
      </c>
      <c r="R458" s="267">
        <v>0.966969446738233</v>
      </c>
      <c r="S458" s="267">
        <v>0.956991774383079</v>
      </c>
      <c r="T458" s="267">
        <v>0.957197513151602</v>
      </c>
      <c r="U458" s="267">
        <v>0.952762547448334</v>
      </c>
      <c r="V458" s="295">
        <v>-0.000205738768523367</v>
      </c>
      <c r="W458" s="271">
        <v>25006</v>
      </c>
      <c r="X458" s="271">
        <v>24033</v>
      </c>
      <c r="Y458" s="271">
        <v>22713</v>
      </c>
      <c r="Z458" s="271">
        <v>22090</v>
      </c>
      <c r="AA458" s="268">
        <v>0.961089338558746</v>
      </c>
      <c r="AB458" s="268">
        <v>0.972570774446352</v>
      </c>
      <c r="AC458" s="295">
        <v>-0.0114814358876064</v>
      </c>
    </row>
    <row r="459" spans="1:29">
      <c r="A459" s="297" t="s">
        <v>719</v>
      </c>
      <c r="B459" s="298" t="s">
        <v>3331</v>
      </c>
      <c r="C459" s="293" t="s">
        <v>825</v>
      </c>
      <c r="D459" s="298" t="s">
        <v>826</v>
      </c>
      <c r="E459" s="263">
        <v>5379</v>
      </c>
      <c r="F459" s="266">
        <v>5159</v>
      </c>
      <c r="G459" s="266">
        <v>220</v>
      </c>
      <c r="H459" s="264">
        <v>4238</v>
      </c>
      <c r="I459" s="264">
        <v>3994</v>
      </c>
      <c r="J459" s="264">
        <v>244</v>
      </c>
      <c r="K459" s="264">
        <v>2403</v>
      </c>
      <c r="L459" s="264">
        <v>2305</v>
      </c>
      <c r="M459" s="264">
        <v>98</v>
      </c>
      <c r="N459" s="294">
        <v>0.93</v>
      </c>
      <c r="O459" s="266">
        <v>121376</v>
      </c>
      <c r="P459" s="266">
        <v>115605</v>
      </c>
      <c r="Q459" s="266">
        <v>5771</v>
      </c>
      <c r="R459" s="267">
        <v>0.952453532823622</v>
      </c>
      <c r="S459" s="267">
        <v>0.959100204498977</v>
      </c>
      <c r="T459" s="267">
        <v>0.942425672487022</v>
      </c>
      <c r="U459" s="267">
        <v>0.959217644610903</v>
      </c>
      <c r="V459" s="295">
        <v>0.0166745320119553</v>
      </c>
      <c r="W459" s="271">
        <v>27397</v>
      </c>
      <c r="X459" s="271">
        <v>26311</v>
      </c>
      <c r="Y459" s="271">
        <v>25377</v>
      </c>
      <c r="Z459" s="271">
        <v>24341</v>
      </c>
      <c r="AA459" s="268">
        <v>0.960360623425923</v>
      </c>
      <c r="AB459" s="268">
        <v>0.959175631477322</v>
      </c>
      <c r="AC459" s="295">
        <v>0.00118499194860056</v>
      </c>
    </row>
    <row r="460" spans="1:29">
      <c r="A460" s="297" t="s">
        <v>719</v>
      </c>
      <c r="B460" s="298" t="s">
        <v>3331</v>
      </c>
      <c r="C460" s="293" t="s">
        <v>827</v>
      </c>
      <c r="D460" s="298" t="s">
        <v>828</v>
      </c>
      <c r="E460" s="263">
        <v>11374</v>
      </c>
      <c r="F460" s="266">
        <v>10867</v>
      </c>
      <c r="G460" s="266">
        <v>507</v>
      </c>
      <c r="H460" s="264">
        <v>8229</v>
      </c>
      <c r="I460" s="264">
        <v>7820</v>
      </c>
      <c r="J460" s="264">
        <v>409</v>
      </c>
      <c r="K460" s="264">
        <v>4668</v>
      </c>
      <c r="L460" s="264">
        <v>4496</v>
      </c>
      <c r="M460" s="264">
        <v>172</v>
      </c>
      <c r="N460" s="294">
        <v>0.93</v>
      </c>
      <c r="O460" s="266">
        <v>261740</v>
      </c>
      <c r="P460" s="266">
        <v>250148</v>
      </c>
      <c r="Q460" s="266">
        <v>11592</v>
      </c>
      <c r="R460" s="267">
        <v>0.955711775043937</v>
      </c>
      <c r="S460" s="267">
        <v>0.955424652716722</v>
      </c>
      <c r="T460" s="267">
        <v>0.950297727548912</v>
      </c>
      <c r="U460" s="267">
        <v>0.963153384747215</v>
      </c>
      <c r="V460" s="295">
        <v>0.00512692516780999</v>
      </c>
      <c r="W460" s="271">
        <v>58421</v>
      </c>
      <c r="X460" s="271">
        <v>56057</v>
      </c>
      <c r="Y460" s="271">
        <v>57371</v>
      </c>
      <c r="Z460" s="271">
        <v>54697</v>
      </c>
      <c r="AA460" s="268">
        <v>0.959535098680269</v>
      </c>
      <c r="AB460" s="268">
        <v>0.953391086088791</v>
      </c>
      <c r="AC460" s="295">
        <v>0.00614401259147856</v>
      </c>
    </row>
    <row r="461" spans="1:29">
      <c r="A461" s="297" t="s">
        <v>719</v>
      </c>
      <c r="B461" s="298" t="s">
        <v>3331</v>
      </c>
      <c r="C461" s="293" t="s">
        <v>829</v>
      </c>
      <c r="D461" s="298" t="s">
        <v>830</v>
      </c>
      <c r="E461" s="263">
        <v>6310</v>
      </c>
      <c r="F461" s="266">
        <v>6087</v>
      </c>
      <c r="G461" s="266">
        <v>223</v>
      </c>
      <c r="H461" s="264">
        <v>2231</v>
      </c>
      <c r="I461" s="264">
        <v>2120</v>
      </c>
      <c r="J461" s="264">
        <v>111</v>
      </c>
      <c r="K461" s="264">
        <v>4084</v>
      </c>
      <c r="L461" s="264">
        <v>3933</v>
      </c>
      <c r="M461" s="264">
        <v>151</v>
      </c>
      <c r="N461" s="294">
        <v>0.93</v>
      </c>
      <c r="O461" s="266">
        <v>141926</v>
      </c>
      <c r="P461" s="266">
        <v>138710</v>
      </c>
      <c r="Q461" s="266">
        <v>3216</v>
      </c>
      <c r="R461" s="267">
        <v>0.977340304102138</v>
      </c>
      <c r="S461" s="267">
        <v>0.964659270998415</v>
      </c>
      <c r="T461" s="267">
        <v>0.950246526221425</v>
      </c>
      <c r="U461" s="267">
        <v>0.963026444662096</v>
      </c>
      <c r="V461" s="295">
        <v>0.0144127447769898</v>
      </c>
      <c r="W461" s="271">
        <v>30712</v>
      </c>
      <c r="X461" s="271">
        <v>29743</v>
      </c>
      <c r="Y461" s="271">
        <v>31989</v>
      </c>
      <c r="Z461" s="271">
        <v>31262</v>
      </c>
      <c r="AA461" s="268">
        <v>0.96844881479552</v>
      </c>
      <c r="AB461" s="268">
        <v>0.977273437744225</v>
      </c>
      <c r="AC461" s="295">
        <v>-0.0088246229487049</v>
      </c>
    </row>
    <row r="462" spans="1:29">
      <c r="A462" s="297" t="s">
        <v>719</v>
      </c>
      <c r="B462" s="298" t="s">
        <v>3331</v>
      </c>
      <c r="C462" s="293" t="s">
        <v>831</v>
      </c>
      <c r="D462" s="298" t="s">
        <v>832</v>
      </c>
      <c r="E462" s="263">
        <v>4212</v>
      </c>
      <c r="F462" s="266">
        <v>4002</v>
      </c>
      <c r="G462" s="266">
        <v>210</v>
      </c>
      <c r="H462" s="264">
        <v>3183</v>
      </c>
      <c r="I462" s="264">
        <v>3077</v>
      </c>
      <c r="J462" s="264">
        <v>106</v>
      </c>
      <c r="K462" s="264">
        <v>1897</v>
      </c>
      <c r="L462" s="264">
        <v>1782</v>
      </c>
      <c r="M462" s="264">
        <v>115</v>
      </c>
      <c r="N462" s="294">
        <v>0.93</v>
      </c>
      <c r="O462" s="266">
        <v>96630</v>
      </c>
      <c r="P462" s="266">
        <v>94204</v>
      </c>
      <c r="Q462" s="266">
        <v>2426</v>
      </c>
      <c r="R462" s="267">
        <v>0.974893925282003</v>
      </c>
      <c r="S462" s="267">
        <v>0.95014245014245</v>
      </c>
      <c r="T462" s="267">
        <v>0.96669808356896</v>
      </c>
      <c r="U462" s="267">
        <v>0.939377965208223</v>
      </c>
      <c r="V462" s="295">
        <v>-0.01655563342651</v>
      </c>
      <c r="W462" s="271">
        <v>21604</v>
      </c>
      <c r="X462" s="271">
        <v>20828</v>
      </c>
      <c r="Y462" s="271">
        <v>21389</v>
      </c>
      <c r="Z462" s="271">
        <v>20876</v>
      </c>
      <c r="AA462" s="268">
        <v>0.96408072579152</v>
      </c>
      <c r="AB462" s="268">
        <v>0.976015709009304</v>
      </c>
      <c r="AC462" s="295">
        <v>-0.0119349832177839</v>
      </c>
    </row>
    <row r="463" spans="1:29">
      <c r="A463" s="297" t="s">
        <v>719</v>
      </c>
      <c r="B463" s="298" t="s">
        <v>3331</v>
      </c>
      <c r="C463" s="293" t="s">
        <v>833</v>
      </c>
      <c r="D463" s="298" t="s">
        <v>834</v>
      </c>
      <c r="E463" s="263">
        <v>6272</v>
      </c>
      <c r="F463" s="266">
        <v>5878</v>
      </c>
      <c r="G463" s="266">
        <v>394</v>
      </c>
      <c r="H463" s="264">
        <v>5166</v>
      </c>
      <c r="I463" s="264">
        <v>4858</v>
      </c>
      <c r="J463" s="264">
        <v>308</v>
      </c>
      <c r="K463" s="264">
        <v>2903</v>
      </c>
      <c r="L463" s="264">
        <v>2719</v>
      </c>
      <c r="M463" s="264">
        <v>184</v>
      </c>
      <c r="N463" s="294">
        <v>0.93</v>
      </c>
      <c r="O463" s="266">
        <v>139650</v>
      </c>
      <c r="P463" s="266">
        <v>131664</v>
      </c>
      <c r="Q463" s="266">
        <v>7986</v>
      </c>
      <c r="R463" s="267">
        <v>0.9428141783029</v>
      </c>
      <c r="S463" s="267">
        <v>0.93718112244898</v>
      </c>
      <c r="T463" s="267">
        <v>0.940379403794038</v>
      </c>
      <c r="U463" s="267">
        <v>0.93661729245608</v>
      </c>
      <c r="V463" s="295">
        <v>-0.0031982813450584</v>
      </c>
      <c r="W463" s="271">
        <v>32483</v>
      </c>
      <c r="X463" s="271">
        <v>30555</v>
      </c>
      <c r="Y463" s="271">
        <v>28847</v>
      </c>
      <c r="Z463" s="271">
        <v>27289</v>
      </c>
      <c r="AA463" s="268">
        <v>0.940645876304529</v>
      </c>
      <c r="AB463" s="268">
        <v>0.94599091759975</v>
      </c>
      <c r="AC463" s="295">
        <v>-0.00534504129522184</v>
      </c>
    </row>
    <row r="464" spans="1:29">
      <c r="A464" s="297" t="s">
        <v>719</v>
      </c>
      <c r="B464" s="298" t="s">
        <v>3331</v>
      </c>
      <c r="C464" s="293" t="s">
        <v>835</v>
      </c>
      <c r="D464" s="298" t="s">
        <v>836</v>
      </c>
      <c r="E464" s="263">
        <v>6918</v>
      </c>
      <c r="F464" s="266">
        <v>6605</v>
      </c>
      <c r="G464" s="266">
        <v>313</v>
      </c>
      <c r="H464" s="264">
        <v>4633</v>
      </c>
      <c r="I464" s="264">
        <v>4390</v>
      </c>
      <c r="J464" s="264">
        <v>243</v>
      </c>
      <c r="K464" s="264">
        <v>2775</v>
      </c>
      <c r="L464" s="264">
        <v>2669</v>
      </c>
      <c r="M464" s="264">
        <v>106</v>
      </c>
      <c r="N464" s="294">
        <v>0.93</v>
      </c>
      <c r="O464" s="266">
        <v>163104</v>
      </c>
      <c r="P464" s="266">
        <v>155583</v>
      </c>
      <c r="Q464" s="266">
        <v>7521</v>
      </c>
      <c r="R464" s="267">
        <v>0.953888316656857</v>
      </c>
      <c r="S464" s="267">
        <v>0.9547557097427</v>
      </c>
      <c r="T464" s="267">
        <v>0.947550183466436</v>
      </c>
      <c r="U464" s="267">
        <v>0.961801801801802</v>
      </c>
      <c r="V464" s="295">
        <v>0.00720552627626381</v>
      </c>
      <c r="W464" s="271">
        <v>35313</v>
      </c>
      <c r="X464" s="271">
        <v>33634</v>
      </c>
      <c r="Y464" s="271">
        <v>36006</v>
      </c>
      <c r="Z464" s="271">
        <v>34408</v>
      </c>
      <c r="AA464" s="268">
        <v>0.95245377056608</v>
      </c>
      <c r="AB464" s="268">
        <v>0.95561850802644</v>
      </c>
      <c r="AC464" s="295">
        <v>-0.0031647374603595</v>
      </c>
    </row>
    <row r="465" spans="1:29">
      <c r="A465" s="297" t="s">
        <v>719</v>
      </c>
      <c r="B465" s="298" t="s">
        <v>3331</v>
      </c>
      <c r="C465" s="293" t="s">
        <v>837</v>
      </c>
      <c r="D465" s="298" t="s">
        <v>838</v>
      </c>
      <c r="E465" s="263">
        <v>5791</v>
      </c>
      <c r="F465" s="266">
        <v>5586</v>
      </c>
      <c r="G465" s="266">
        <v>205</v>
      </c>
      <c r="H465" s="264">
        <v>2038</v>
      </c>
      <c r="I465" s="264">
        <v>1946</v>
      </c>
      <c r="J465" s="264">
        <v>92</v>
      </c>
      <c r="K465" s="264">
        <v>3762</v>
      </c>
      <c r="L465" s="264">
        <v>3656</v>
      </c>
      <c r="M465" s="264">
        <v>106</v>
      </c>
      <c r="N465" s="294">
        <v>0.93</v>
      </c>
      <c r="O465" s="266">
        <v>125284</v>
      </c>
      <c r="P465" s="266">
        <v>122943</v>
      </c>
      <c r="Q465" s="266">
        <v>2341</v>
      </c>
      <c r="R465" s="267">
        <v>0.981314453561508</v>
      </c>
      <c r="S465" s="267">
        <v>0.964600241754447</v>
      </c>
      <c r="T465" s="267">
        <v>0.954857703631011</v>
      </c>
      <c r="U465" s="267">
        <v>0.971823498139288</v>
      </c>
      <c r="V465" s="295">
        <v>0.00974253812343584</v>
      </c>
      <c r="W465" s="271">
        <v>27993</v>
      </c>
      <c r="X465" s="271">
        <v>27260</v>
      </c>
      <c r="Y465" s="271">
        <v>27291</v>
      </c>
      <c r="Z465" s="271">
        <v>26903</v>
      </c>
      <c r="AA465" s="268">
        <v>0.973814882292002</v>
      </c>
      <c r="AB465" s="268">
        <v>0.985782858817925</v>
      </c>
      <c r="AC465" s="295">
        <v>-0.0119679765259239</v>
      </c>
    </row>
    <row r="466" spans="1:29">
      <c r="A466" s="297" t="s">
        <v>719</v>
      </c>
      <c r="B466" s="298" t="s">
        <v>3331</v>
      </c>
      <c r="C466" s="293" t="s">
        <v>839</v>
      </c>
      <c r="D466" s="298" t="s">
        <v>840</v>
      </c>
      <c r="E466" s="263">
        <v>11534</v>
      </c>
      <c r="F466" s="266">
        <v>10971</v>
      </c>
      <c r="G466" s="266">
        <v>563</v>
      </c>
      <c r="H466" s="264">
        <v>9277</v>
      </c>
      <c r="I466" s="264">
        <v>8857</v>
      </c>
      <c r="J466" s="264">
        <v>420</v>
      </c>
      <c r="K466" s="264">
        <v>5241</v>
      </c>
      <c r="L466" s="264">
        <v>4995</v>
      </c>
      <c r="M466" s="264">
        <v>246</v>
      </c>
      <c r="N466" s="294">
        <v>0.93</v>
      </c>
      <c r="O466" s="266">
        <v>261694</v>
      </c>
      <c r="P466" s="266">
        <v>251238</v>
      </c>
      <c r="Q466" s="266">
        <v>10456</v>
      </c>
      <c r="R466" s="267">
        <v>0.960044937981001</v>
      </c>
      <c r="S466" s="267">
        <v>0.951187792613144</v>
      </c>
      <c r="T466" s="267">
        <v>0.95472674355934</v>
      </c>
      <c r="U466" s="267">
        <v>0.953062392673154</v>
      </c>
      <c r="V466" s="295">
        <v>-0.0035389509461965</v>
      </c>
      <c r="W466" s="271">
        <v>59261</v>
      </c>
      <c r="X466" s="271">
        <v>56673</v>
      </c>
      <c r="Y466" s="271">
        <v>54174</v>
      </c>
      <c r="Z466" s="271">
        <v>52110</v>
      </c>
      <c r="AA466" s="268">
        <v>0.956328782842004</v>
      </c>
      <c r="AB466" s="268">
        <v>0.961900542695758</v>
      </c>
      <c r="AC466" s="295">
        <v>-0.00557175985375402</v>
      </c>
    </row>
    <row r="467" spans="1:29">
      <c r="A467" s="297" t="s">
        <v>719</v>
      </c>
      <c r="B467" s="298" t="s">
        <v>3331</v>
      </c>
      <c r="C467" s="293" t="s">
        <v>841</v>
      </c>
      <c r="D467" s="298" t="s">
        <v>842</v>
      </c>
      <c r="E467" s="263">
        <v>5882</v>
      </c>
      <c r="F467" s="266">
        <v>5526</v>
      </c>
      <c r="G467" s="266">
        <v>356</v>
      </c>
      <c r="H467" s="264">
        <v>4450</v>
      </c>
      <c r="I467" s="264">
        <v>4088</v>
      </c>
      <c r="J467" s="264">
        <v>362</v>
      </c>
      <c r="K467" s="264">
        <v>2730</v>
      </c>
      <c r="L467" s="264">
        <v>2555</v>
      </c>
      <c r="M467" s="264">
        <v>175</v>
      </c>
      <c r="N467" s="294">
        <v>0.93</v>
      </c>
      <c r="O467" s="266">
        <v>135800</v>
      </c>
      <c r="P467" s="266">
        <v>126861</v>
      </c>
      <c r="Q467" s="266">
        <v>8939</v>
      </c>
      <c r="R467" s="267">
        <v>0.934175257731959</v>
      </c>
      <c r="S467" s="267">
        <v>0.939476368582115</v>
      </c>
      <c r="T467" s="267">
        <v>0.918651685393258</v>
      </c>
      <c r="U467" s="267">
        <v>0.935897435897436</v>
      </c>
      <c r="V467" s="295">
        <v>0.0208246831888564</v>
      </c>
      <c r="W467" s="271">
        <v>30023</v>
      </c>
      <c r="X467" s="271">
        <v>28229</v>
      </c>
      <c r="Y467" s="271">
        <v>29698</v>
      </c>
      <c r="Z467" s="271">
        <v>28031</v>
      </c>
      <c r="AA467" s="268">
        <v>0.940245811544483</v>
      </c>
      <c r="AB467" s="268">
        <v>0.943868273957842</v>
      </c>
      <c r="AC467" s="295">
        <v>-0.00362246241335962</v>
      </c>
    </row>
    <row r="468" spans="1:29">
      <c r="A468" s="297" t="s">
        <v>719</v>
      </c>
      <c r="B468" s="298" t="s">
        <v>3331</v>
      </c>
      <c r="C468" s="293" t="s">
        <v>843</v>
      </c>
      <c r="D468" s="298" t="s">
        <v>844</v>
      </c>
      <c r="E468" s="263">
        <v>8492</v>
      </c>
      <c r="F468" s="266">
        <v>7874</v>
      </c>
      <c r="G468" s="266">
        <v>618</v>
      </c>
      <c r="H468" s="264">
        <v>6465</v>
      </c>
      <c r="I468" s="264">
        <v>6060</v>
      </c>
      <c r="J468" s="264">
        <v>405</v>
      </c>
      <c r="K468" s="264">
        <v>3772</v>
      </c>
      <c r="L468" s="264">
        <v>3570</v>
      </c>
      <c r="M468" s="264">
        <v>202</v>
      </c>
      <c r="N468" s="294">
        <v>0.93</v>
      </c>
      <c r="O468" s="266">
        <v>187743</v>
      </c>
      <c r="P468" s="266">
        <v>178838</v>
      </c>
      <c r="Q468" s="266">
        <v>8905</v>
      </c>
      <c r="R468" s="267">
        <v>0.952568138359353</v>
      </c>
      <c r="S468" s="267">
        <v>0.927225624116816</v>
      </c>
      <c r="T468" s="267">
        <v>0.937354988399072</v>
      </c>
      <c r="U468" s="267">
        <v>0.94644750795334</v>
      </c>
      <c r="V468" s="295">
        <v>-0.0101293642822561</v>
      </c>
      <c r="W468" s="271">
        <v>42950</v>
      </c>
      <c r="X468" s="271">
        <v>40023</v>
      </c>
      <c r="Y468" s="271">
        <v>39243</v>
      </c>
      <c r="Z468" s="271">
        <v>37166</v>
      </c>
      <c r="AA468" s="268">
        <v>0.931850989522701</v>
      </c>
      <c r="AB468" s="268">
        <v>0.94707336340239</v>
      </c>
      <c r="AC468" s="295">
        <v>-0.0152223738796894</v>
      </c>
    </row>
    <row r="469" spans="1:29">
      <c r="A469" s="297" t="s">
        <v>719</v>
      </c>
      <c r="B469" s="298" t="s">
        <v>3331</v>
      </c>
      <c r="C469" s="293" t="s">
        <v>845</v>
      </c>
      <c r="D469" s="298" t="s">
        <v>846</v>
      </c>
      <c r="E469" s="263">
        <v>6897</v>
      </c>
      <c r="F469" s="266">
        <v>6414</v>
      </c>
      <c r="G469" s="266">
        <v>483</v>
      </c>
      <c r="H469" s="264">
        <v>4921</v>
      </c>
      <c r="I469" s="264">
        <v>4396</v>
      </c>
      <c r="J469" s="264">
        <v>525</v>
      </c>
      <c r="K469" s="264">
        <v>2799</v>
      </c>
      <c r="L469" s="264">
        <v>2298</v>
      </c>
      <c r="M469" s="264">
        <v>501</v>
      </c>
      <c r="N469" s="294">
        <v>0.93</v>
      </c>
      <c r="O469" s="266">
        <v>150717</v>
      </c>
      <c r="P469" s="266">
        <v>131868</v>
      </c>
      <c r="Q469" s="266">
        <v>18849</v>
      </c>
      <c r="R469" s="267">
        <v>0.874937797328769</v>
      </c>
      <c r="S469" s="267">
        <v>0.929969551979121</v>
      </c>
      <c r="T469" s="267">
        <v>0.893314366998578</v>
      </c>
      <c r="U469" s="267">
        <v>0.821007502679528</v>
      </c>
      <c r="V469" s="295">
        <v>0.0366551849805438</v>
      </c>
      <c r="W469" s="271">
        <v>34043</v>
      </c>
      <c r="X469" s="271">
        <v>30487</v>
      </c>
      <c r="Y469" s="271">
        <v>31983</v>
      </c>
      <c r="Z469" s="271">
        <v>28302</v>
      </c>
      <c r="AA469" s="268">
        <v>0.895543870986693</v>
      </c>
      <c r="AB469" s="268">
        <v>0.884907607166307</v>
      </c>
      <c r="AC469" s="295">
        <v>0.0106362638203862</v>
      </c>
    </row>
    <row r="470" spans="1:29">
      <c r="A470" s="297" t="s">
        <v>719</v>
      </c>
      <c r="B470" s="298" t="s">
        <v>3331</v>
      </c>
      <c r="C470" s="293" t="s">
        <v>847</v>
      </c>
      <c r="D470" s="298" t="s">
        <v>848</v>
      </c>
      <c r="E470" s="263">
        <v>8280</v>
      </c>
      <c r="F470" s="266">
        <v>7499</v>
      </c>
      <c r="G470" s="266">
        <v>781</v>
      </c>
      <c r="H470" s="264">
        <v>6467</v>
      </c>
      <c r="I470" s="264">
        <v>5931</v>
      </c>
      <c r="J470" s="264">
        <v>536</v>
      </c>
      <c r="K470" s="264">
        <v>3733</v>
      </c>
      <c r="L470" s="264">
        <v>3482</v>
      </c>
      <c r="M470" s="264">
        <v>251</v>
      </c>
      <c r="N470" s="294">
        <v>0.93</v>
      </c>
      <c r="O470" s="266">
        <v>185289</v>
      </c>
      <c r="P470" s="266">
        <v>170716</v>
      </c>
      <c r="Q470" s="266">
        <v>14573</v>
      </c>
      <c r="R470" s="267">
        <v>0.921349891250965</v>
      </c>
      <c r="S470" s="267">
        <v>0.905676328502415</v>
      </c>
      <c r="T470" s="267">
        <v>0.917117674346683</v>
      </c>
      <c r="U470" s="267">
        <v>0.932761853736941</v>
      </c>
      <c r="V470" s="295">
        <v>-0.0114413458442677</v>
      </c>
      <c r="W470" s="271">
        <v>42523</v>
      </c>
      <c r="X470" s="271">
        <v>39047</v>
      </c>
      <c r="Y470" s="271">
        <v>38990</v>
      </c>
      <c r="Z470" s="271">
        <v>36285</v>
      </c>
      <c r="AA470" s="268">
        <v>0.918256002633869</v>
      </c>
      <c r="AB470" s="268">
        <v>0.930623236727366</v>
      </c>
      <c r="AC470" s="295">
        <v>-0.0123672340934973</v>
      </c>
    </row>
    <row r="471" spans="1:29">
      <c r="A471" s="297" t="s">
        <v>719</v>
      </c>
      <c r="B471" s="298" t="s">
        <v>3331</v>
      </c>
      <c r="C471" s="293" t="s">
        <v>849</v>
      </c>
      <c r="D471" s="298" t="s">
        <v>849</v>
      </c>
      <c r="E471" s="263">
        <v>8150</v>
      </c>
      <c r="F471" s="266">
        <v>7784</v>
      </c>
      <c r="G471" s="266">
        <v>366</v>
      </c>
      <c r="H471" s="264">
        <v>6067</v>
      </c>
      <c r="I471" s="264">
        <v>5798</v>
      </c>
      <c r="J471" s="264">
        <v>269</v>
      </c>
      <c r="K471" s="264">
        <v>3504</v>
      </c>
      <c r="L471" s="264">
        <v>3410</v>
      </c>
      <c r="M471" s="264">
        <v>94</v>
      </c>
      <c r="N471" s="294">
        <v>0.93</v>
      </c>
      <c r="O471" s="266">
        <v>184191</v>
      </c>
      <c r="P471" s="266">
        <v>175430</v>
      </c>
      <c r="Q471" s="266">
        <v>8761</v>
      </c>
      <c r="R471" s="267">
        <v>0.952435243850134</v>
      </c>
      <c r="S471" s="267">
        <v>0.955092024539877</v>
      </c>
      <c r="T471" s="267">
        <v>0.955661776825449</v>
      </c>
      <c r="U471" s="267">
        <v>0.973173515981735</v>
      </c>
      <c r="V471" s="295">
        <v>-0.000569752285571878</v>
      </c>
      <c r="W471" s="271">
        <v>40433</v>
      </c>
      <c r="X471" s="271">
        <v>38606</v>
      </c>
      <c r="Y471" s="271">
        <v>39109</v>
      </c>
      <c r="Z471" s="271">
        <v>37510</v>
      </c>
      <c r="AA471" s="268">
        <v>0.954814136967329</v>
      </c>
      <c r="AB471" s="268">
        <v>0.959114270372548</v>
      </c>
      <c r="AC471" s="295">
        <v>-0.00430013340521984</v>
      </c>
    </row>
    <row r="472" spans="1:29">
      <c r="A472" s="297" t="s">
        <v>719</v>
      </c>
      <c r="B472" s="298" t="s">
        <v>3331</v>
      </c>
      <c r="C472" s="293" t="s">
        <v>850</v>
      </c>
      <c r="D472" s="298" t="s">
        <v>851</v>
      </c>
      <c r="E472" s="263">
        <v>8757</v>
      </c>
      <c r="F472" s="266">
        <v>8315</v>
      </c>
      <c r="G472" s="266">
        <v>442</v>
      </c>
      <c r="H472" s="264">
        <v>7253</v>
      </c>
      <c r="I472" s="264">
        <v>6736</v>
      </c>
      <c r="J472" s="264">
        <v>517</v>
      </c>
      <c r="K472" s="264">
        <v>3922</v>
      </c>
      <c r="L472" s="264">
        <v>3731</v>
      </c>
      <c r="M472" s="264">
        <v>191</v>
      </c>
      <c r="N472" s="294">
        <v>0.93</v>
      </c>
      <c r="O472" s="266">
        <v>193999</v>
      </c>
      <c r="P472" s="266">
        <v>183864</v>
      </c>
      <c r="Q472" s="266">
        <v>10135</v>
      </c>
      <c r="R472" s="267">
        <v>0.947757462667333</v>
      </c>
      <c r="S472" s="267">
        <v>0.949526093410985</v>
      </c>
      <c r="T472" s="267">
        <v>0.928719150696264</v>
      </c>
      <c r="U472" s="267">
        <v>0.951300356960734</v>
      </c>
      <c r="V472" s="295">
        <v>0.0208069427147218</v>
      </c>
      <c r="W472" s="271">
        <v>44237</v>
      </c>
      <c r="X472" s="271">
        <v>42010</v>
      </c>
      <c r="Y472" s="271">
        <v>39811</v>
      </c>
      <c r="Z472" s="271">
        <v>38454</v>
      </c>
      <c r="AA472" s="268">
        <v>0.949657526504962</v>
      </c>
      <c r="AB472" s="268">
        <v>0.965913943382482</v>
      </c>
      <c r="AC472" s="295">
        <v>-0.0162564168775203</v>
      </c>
    </row>
    <row r="473" spans="1:29">
      <c r="A473" s="297" t="s">
        <v>719</v>
      </c>
      <c r="B473" s="298" t="s">
        <v>3331</v>
      </c>
      <c r="C473" s="293" t="s">
        <v>852</v>
      </c>
      <c r="D473" s="298" t="s">
        <v>853</v>
      </c>
      <c r="E473" s="263">
        <v>8186</v>
      </c>
      <c r="F473" s="266">
        <v>7035</v>
      </c>
      <c r="G473" s="266">
        <v>1151</v>
      </c>
      <c r="H473" s="264">
        <v>6341</v>
      </c>
      <c r="I473" s="264">
        <v>5770</v>
      </c>
      <c r="J473" s="264">
        <v>571</v>
      </c>
      <c r="K473" s="264">
        <v>3593</v>
      </c>
      <c r="L473" s="264">
        <v>3024</v>
      </c>
      <c r="M473" s="264">
        <v>569</v>
      </c>
      <c r="N473" s="294">
        <v>0.93</v>
      </c>
      <c r="O473" s="266">
        <v>172850</v>
      </c>
      <c r="P473" s="266">
        <v>150868</v>
      </c>
      <c r="Q473" s="266">
        <v>21982</v>
      </c>
      <c r="R473" s="267">
        <v>0.872826149840903</v>
      </c>
      <c r="S473" s="267">
        <v>0.859394087466406</v>
      </c>
      <c r="T473" s="267">
        <v>0.909951111812017</v>
      </c>
      <c r="U473" s="267">
        <v>0.841636515446702</v>
      </c>
      <c r="V473" s="295">
        <v>-0.0505570243456109</v>
      </c>
      <c r="W473" s="271">
        <v>40666</v>
      </c>
      <c r="X473" s="271">
        <v>35374</v>
      </c>
      <c r="Y473" s="271">
        <v>35982</v>
      </c>
      <c r="Z473" s="271">
        <v>31272</v>
      </c>
      <c r="AA473" s="268">
        <v>0.869866719126543</v>
      </c>
      <c r="AB473" s="268">
        <v>0.869101217275304</v>
      </c>
      <c r="AC473" s="295">
        <v>0.000765501851238692</v>
      </c>
    </row>
    <row r="474" spans="1:29">
      <c r="A474" s="297" t="s">
        <v>719</v>
      </c>
      <c r="B474" s="298" t="s">
        <v>3331</v>
      </c>
      <c r="C474" s="293" t="s">
        <v>854</v>
      </c>
      <c r="D474" s="298" t="s">
        <v>855</v>
      </c>
      <c r="E474" s="263">
        <v>10680</v>
      </c>
      <c r="F474" s="266">
        <v>10230</v>
      </c>
      <c r="G474" s="266">
        <v>450</v>
      </c>
      <c r="H474" s="264">
        <v>7577</v>
      </c>
      <c r="I474" s="264">
        <v>7267</v>
      </c>
      <c r="J474" s="264">
        <v>310</v>
      </c>
      <c r="K474" s="264">
        <v>4467</v>
      </c>
      <c r="L474" s="264">
        <v>4252</v>
      </c>
      <c r="M474" s="264">
        <v>215</v>
      </c>
      <c r="N474" s="294">
        <v>0.93</v>
      </c>
      <c r="O474" s="266">
        <v>255410</v>
      </c>
      <c r="P474" s="266">
        <v>244975</v>
      </c>
      <c r="Q474" s="266">
        <v>10435</v>
      </c>
      <c r="R474" s="267">
        <v>0.959144121216867</v>
      </c>
      <c r="S474" s="267">
        <v>0.957865168539326</v>
      </c>
      <c r="T474" s="267">
        <v>0.959086709779596</v>
      </c>
      <c r="U474" s="267">
        <v>0.951869263487799</v>
      </c>
      <c r="V474" s="295">
        <v>-0.0012215412402703</v>
      </c>
      <c r="W474" s="271">
        <v>56095</v>
      </c>
      <c r="X474" s="271">
        <v>53911</v>
      </c>
      <c r="Y474" s="271">
        <v>56562</v>
      </c>
      <c r="Z474" s="271">
        <v>54143</v>
      </c>
      <c r="AA474" s="268">
        <v>0.961066048667439</v>
      </c>
      <c r="AB474" s="268">
        <v>0.957232771118419</v>
      </c>
      <c r="AC474" s="295">
        <v>0.00383327754902041</v>
      </c>
    </row>
    <row r="475" spans="1:29">
      <c r="A475" s="297" t="s">
        <v>719</v>
      </c>
      <c r="B475" s="298" t="s">
        <v>3331</v>
      </c>
      <c r="C475" s="293" t="s">
        <v>856</v>
      </c>
      <c r="D475" s="298" t="s">
        <v>856</v>
      </c>
      <c r="E475" s="263">
        <v>2155</v>
      </c>
      <c r="F475" s="266">
        <v>2134</v>
      </c>
      <c r="G475" s="266">
        <v>21</v>
      </c>
      <c r="H475" s="264">
        <v>713</v>
      </c>
      <c r="I475" s="264">
        <v>706</v>
      </c>
      <c r="J475" s="264">
        <v>7</v>
      </c>
      <c r="K475" s="264">
        <v>1470</v>
      </c>
      <c r="L475" s="264">
        <v>1448</v>
      </c>
      <c r="M475" s="264">
        <v>22</v>
      </c>
      <c r="N475" s="294">
        <v>0.93</v>
      </c>
      <c r="O475" s="266">
        <v>47232</v>
      </c>
      <c r="P475" s="266">
        <v>46899</v>
      </c>
      <c r="Q475" s="266">
        <v>333</v>
      </c>
      <c r="R475" s="267">
        <v>0.992949695121951</v>
      </c>
      <c r="S475" s="267">
        <v>0.990255220417633</v>
      </c>
      <c r="T475" s="267">
        <v>0.990182328190743</v>
      </c>
      <c r="U475" s="267">
        <v>0.985034013605442</v>
      </c>
      <c r="V475" s="295">
        <v>7.28922268899979e-5</v>
      </c>
      <c r="W475" s="271">
        <v>10850</v>
      </c>
      <c r="X475" s="271">
        <v>10765</v>
      </c>
      <c r="Y475" s="271">
        <v>10533</v>
      </c>
      <c r="Z475" s="271">
        <v>10471</v>
      </c>
      <c r="AA475" s="268">
        <v>0.992165898617511</v>
      </c>
      <c r="AB475" s="268">
        <v>0.994113737776512</v>
      </c>
      <c r="AC475" s="295">
        <v>-0.00194783915900043</v>
      </c>
    </row>
    <row r="476" spans="1:29">
      <c r="A476" s="297" t="s">
        <v>719</v>
      </c>
      <c r="B476" s="298" t="s">
        <v>3331</v>
      </c>
      <c r="C476" s="293" t="s">
        <v>857</v>
      </c>
      <c r="D476" s="298" t="s">
        <v>858</v>
      </c>
      <c r="E476" s="263">
        <v>7567</v>
      </c>
      <c r="F476" s="266">
        <v>7112</v>
      </c>
      <c r="G476" s="266">
        <v>455</v>
      </c>
      <c r="H476" s="264">
        <v>6129</v>
      </c>
      <c r="I476" s="264">
        <v>5696</v>
      </c>
      <c r="J476" s="264">
        <v>433</v>
      </c>
      <c r="K476" s="264">
        <v>3457</v>
      </c>
      <c r="L476" s="264">
        <v>3179</v>
      </c>
      <c r="M476" s="264">
        <v>278</v>
      </c>
      <c r="N476" s="294">
        <v>0.93</v>
      </c>
      <c r="O476" s="266">
        <v>183924</v>
      </c>
      <c r="P476" s="266">
        <v>170493</v>
      </c>
      <c r="Q476" s="266">
        <v>13431</v>
      </c>
      <c r="R476" s="267">
        <v>0.92697527239512</v>
      </c>
      <c r="S476" s="267">
        <v>0.939870490286771</v>
      </c>
      <c r="T476" s="267">
        <v>0.929352259748735</v>
      </c>
      <c r="U476" s="267">
        <v>0.91958345386173</v>
      </c>
      <c r="V476" s="295">
        <v>0.010518230538036</v>
      </c>
      <c r="W476" s="271">
        <v>40157</v>
      </c>
      <c r="X476" s="271">
        <v>37104</v>
      </c>
      <c r="Y476" s="271">
        <v>40007</v>
      </c>
      <c r="Z476" s="271">
        <v>36713</v>
      </c>
      <c r="AA476" s="268">
        <v>0.923973404387778</v>
      </c>
      <c r="AB476" s="268">
        <v>0.917664408728473</v>
      </c>
      <c r="AC476" s="295">
        <v>0.00630899565930543</v>
      </c>
    </row>
    <row r="477" spans="1:29">
      <c r="A477" s="297" t="s">
        <v>719</v>
      </c>
      <c r="B477" s="298" t="s">
        <v>3331</v>
      </c>
      <c r="C477" s="293" t="s">
        <v>859</v>
      </c>
      <c r="D477" s="298" t="s">
        <v>860</v>
      </c>
      <c r="E477" s="263">
        <v>8369</v>
      </c>
      <c r="F477" s="266">
        <v>8019</v>
      </c>
      <c r="G477" s="266">
        <v>350</v>
      </c>
      <c r="H477" s="264">
        <v>6345</v>
      </c>
      <c r="I477" s="264">
        <v>6075</v>
      </c>
      <c r="J477" s="264">
        <v>270</v>
      </c>
      <c r="K477" s="264">
        <v>3645</v>
      </c>
      <c r="L477" s="264">
        <v>3512</v>
      </c>
      <c r="M477" s="264">
        <v>133</v>
      </c>
      <c r="N477" s="294">
        <v>0.93</v>
      </c>
      <c r="O477" s="266">
        <v>188200</v>
      </c>
      <c r="P477" s="266">
        <v>181649</v>
      </c>
      <c r="Q477" s="266">
        <v>6551</v>
      </c>
      <c r="R477" s="267">
        <v>0.9651912858661</v>
      </c>
      <c r="S477" s="267">
        <v>0.958178993906082</v>
      </c>
      <c r="T477" s="267">
        <v>0.957446808510638</v>
      </c>
      <c r="U477" s="267">
        <v>0.963511659807956</v>
      </c>
      <c r="V477" s="295">
        <v>0.000732185395443619</v>
      </c>
      <c r="W477" s="271">
        <v>41801</v>
      </c>
      <c r="X477" s="271">
        <v>40195</v>
      </c>
      <c r="Y477" s="271">
        <v>39621</v>
      </c>
      <c r="Z477" s="271">
        <v>38391</v>
      </c>
      <c r="AA477" s="268">
        <v>0.961579866510371</v>
      </c>
      <c r="AB477" s="268">
        <v>0.968955856742637</v>
      </c>
      <c r="AC477" s="295">
        <v>-0.00737599023226598</v>
      </c>
    </row>
    <row r="478" spans="1:29">
      <c r="A478" s="297" t="s">
        <v>719</v>
      </c>
      <c r="B478" s="298" t="s">
        <v>3331</v>
      </c>
      <c r="C478" s="293" t="s">
        <v>861</v>
      </c>
      <c r="D478" s="298" t="s">
        <v>862</v>
      </c>
      <c r="E478" s="263">
        <v>8575</v>
      </c>
      <c r="F478" s="266">
        <v>8244</v>
      </c>
      <c r="G478" s="266">
        <v>331</v>
      </c>
      <c r="H478" s="264">
        <v>6875</v>
      </c>
      <c r="I478" s="264">
        <v>6562</v>
      </c>
      <c r="J478" s="264">
        <v>313</v>
      </c>
      <c r="K478" s="264">
        <v>3889</v>
      </c>
      <c r="L478" s="264">
        <v>3742</v>
      </c>
      <c r="M478" s="264">
        <v>147</v>
      </c>
      <c r="N478" s="294">
        <v>0.93</v>
      </c>
      <c r="O478" s="266">
        <v>192386</v>
      </c>
      <c r="P478" s="266">
        <v>185573</v>
      </c>
      <c r="Q478" s="266">
        <v>6813</v>
      </c>
      <c r="R478" s="267">
        <v>0.964586820246796</v>
      </c>
      <c r="S478" s="267">
        <v>0.961399416909621</v>
      </c>
      <c r="T478" s="267">
        <v>0.954472727272727</v>
      </c>
      <c r="U478" s="267">
        <v>0.962201079969144</v>
      </c>
      <c r="V478" s="295">
        <v>0.00692668963689369</v>
      </c>
      <c r="W478" s="271">
        <v>44320</v>
      </c>
      <c r="X478" s="271">
        <v>42508</v>
      </c>
      <c r="Y478" s="271">
        <v>39870</v>
      </c>
      <c r="Z478" s="271">
        <v>38414</v>
      </c>
      <c r="AA478" s="268">
        <v>0.959115523465704</v>
      </c>
      <c r="AB478" s="268">
        <v>0.963481314271382</v>
      </c>
      <c r="AC478" s="295">
        <v>-0.004365790805678</v>
      </c>
    </row>
    <row r="479" spans="1:29">
      <c r="A479" s="297" t="s">
        <v>719</v>
      </c>
      <c r="B479" s="298" t="s">
        <v>3332</v>
      </c>
      <c r="C479" s="293" t="s">
        <v>863</v>
      </c>
      <c r="D479" s="298" t="s">
        <v>864</v>
      </c>
      <c r="E479" s="263">
        <v>8039</v>
      </c>
      <c r="F479" s="266">
        <v>7234</v>
      </c>
      <c r="G479" s="266">
        <v>805</v>
      </c>
      <c r="H479" s="264">
        <v>6823</v>
      </c>
      <c r="I479" s="264">
        <v>5871</v>
      </c>
      <c r="J479" s="264">
        <v>952</v>
      </c>
      <c r="K479" s="264">
        <v>3864</v>
      </c>
      <c r="L479" s="264">
        <v>3502</v>
      </c>
      <c r="M479" s="264">
        <v>362</v>
      </c>
      <c r="N479" s="294">
        <v>0.93</v>
      </c>
      <c r="O479" s="266">
        <v>196010</v>
      </c>
      <c r="P479" s="266">
        <v>180854</v>
      </c>
      <c r="Q479" s="266">
        <v>15156</v>
      </c>
      <c r="R479" s="267">
        <v>0.922677414417632</v>
      </c>
      <c r="S479" s="267">
        <v>0.89986316706058</v>
      </c>
      <c r="T479" s="267">
        <v>0.860471933167228</v>
      </c>
      <c r="U479" s="267">
        <v>0.906314699792961</v>
      </c>
      <c r="V479" s="295">
        <v>0.0393912338933512</v>
      </c>
      <c r="W479" s="271">
        <v>44730</v>
      </c>
      <c r="X479" s="271">
        <v>40843</v>
      </c>
      <c r="Y479" s="271">
        <v>44473</v>
      </c>
      <c r="Z479" s="271">
        <v>41636</v>
      </c>
      <c r="AA479" s="268">
        <v>0.913100827185334</v>
      </c>
      <c r="AB479" s="268">
        <v>0.936208486047714</v>
      </c>
      <c r="AC479" s="295">
        <v>-0.0231076588623801</v>
      </c>
    </row>
    <row r="480" spans="1:29">
      <c r="A480" s="297" t="s">
        <v>719</v>
      </c>
      <c r="B480" s="298" t="s">
        <v>3332</v>
      </c>
      <c r="C480" s="293" t="s">
        <v>865</v>
      </c>
      <c r="D480" s="298" t="s">
        <v>866</v>
      </c>
      <c r="E480" s="263">
        <v>6786</v>
      </c>
      <c r="F480" s="266">
        <v>6361</v>
      </c>
      <c r="G480" s="266">
        <v>425</v>
      </c>
      <c r="H480" s="264">
        <v>5128</v>
      </c>
      <c r="I480" s="264">
        <v>4617</v>
      </c>
      <c r="J480" s="264">
        <v>511</v>
      </c>
      <c r="K480" s="264">
        <v>3828</v>
      </c>
      <c r="L480" s="264">
        <v>3598</v>
      </c>
      <c r="M480" s="264">
        <v>230</v>
      </c>
      <c r="N480" s="294">
        <v>0.93</v>
      </c>
      <c r="O480" s="266">
        <v>165126</v>
      </c>
      <c r="P480" s="266">
        <v>158512</v>
      </c>
      <c r="Q480" s="266">
        <v>6614</v>
      </c>
      <c r="R480" s="267">
        <v>0.959945738405823</v>
      </c>
      <c r="S480" s="267">
        <v>0.937371058060713</v>
      </c>
      <c r="T480" s="267">
        <v>0.900351014040562</v>
      </c>
      <c r="U480" s="267">
        <v>0.939916405433647</v>
      </c>
      <c r="V480" s="295">
        <v>0.0370200440201516</v>
      </c>
      <c r="W480" s="271">
        <v>37311</v>
      </c>
      <c r="X480" s="271">
        <v>34703</v>
      </c>
      <c r="Y480" s="271">
        <v>36919</v>
      </c>
      <c r="Z480" s="271">
        <v>34672</v>
      </c>
      <c r="AA480" s="268">
        <v>0.930101042587977</v>
      </c>
      <c r="AB480" s="268">
        <v>0.939137029713698</v>
      </c>
      <c r="AC480" s="295">
        <v>-0.00903598712572073</v>
      </c>
    </row>
    <row r="481" spans="1:29">
      <c r="A481" s="297" t="s">
        <v>719</v>
      </c>
      <c r="B481" s="298" t="s">
        <v>3332</v>
      </c>
      <c r="C481" s="293" t="s">
        <v>867</v>
      </c>
      <c r="D481" s="298" t="s">
        <v>867</v>
      </c>
      <c r="E481" s="263">
        <v>7917</v>
      </c>
      <c r="F481" s="266">
        <v>7662</v>
      </c>
      <c r="G481" s="266">
        <v>255</v>
      </c>
      <c r="H481" s="264">
        <v>6993</v>
      </c>
      <c r="I481" s="264">
        <v>6658</v>
      </c>
      <c r="J481" s="264">
        <v>335</v>
      </c>
      <c r="K481" s="264">
        <v>3794</v>
      </c>
      <c r="L481" s="264">
        <v>3732</v>
      </c>
      <c r="M481" s="264">
        <v>62</v>
      </c>
      <c r="N481" s="294">
        <v>0.93</v>
      </c>
      <c r="O481" s="266">
        <v>185920</v>
      </c>
      <c r="P481" s="266">
        <v>180382</v>
      </c>
      <c r="Q481" s="266">
        <v>5538</v>
      </c>
      <c r="R481" s="267">
        <v>0.970212994836489</v>
      </c>
      <c r="S481" s="267">
        <v>0.967790829859795</v>
      </c>
      <c r="T481" s="267">
        <v>0.952094952094952</v>
      </c>
      <c r="U481" s="267">
        <v>0.983658408012652</v>
      </c>
      <c r="V481" s="295">
        <v>0.0156958777648433</v>
      </c>
      <c r="W481" s="271">
        <v>42682</v>
      </c>
      <c r="X481" s="271">
        <v>41075</v>
      </c>
      <c r="Y481" s="271">
        <v>40346</v>
      </c>
      <c r="Z481" s="271">
        <v>39426</v>
      </c>
      <c r="AA481" s="268">
        <v>0.96234946815988</v>
      </c>
      <c r="AB481" s="268">
        <v>0.977197243840777</v>
      </c>
      <c r="AC481" s="295">
        <v>-0.0148477756808972</v>
      </c>
    </row>
    <row r="482" spans="1:29">
      <c r="A482" s="297" t="s">
        <v>719</v>
      </c>
      <c r="B482" s="298" t="s">
        <v>3332</v>
      </c>
      <c r="C482" s="293" t="s">
        <v>868</v>
      </c>
      <c r="D482" s="298" t="s">
        <v>868</v>
      </c>
      <c r="E482" s="263">
        <v>1712</v>
      </c>
      <c r="F482" s="266">
        <v>1519</v>
      </c>
      <c r="G482" s="266">
        <v>193</v>
      </c>
      <c r="H482" s="264">
        <v>1375</v>
      </c>
      <c r="I482" s="264">
        <v>1174</v>
      </c>
      <c r="J482" s="264">
        <v>201</v>
      </c>
      <c r="K482" s="264">
        <v>1054</v>
      </c>
      <c r="L482" s="264">
        <v>1006</v>
      </c>
      <c r="M482" s="264">
        <v>48</v>
      </c>
      <c r="N482" s="294">
        <v>0.93</v>
      </c>
      <c r="O482" s="266">
        <v>46640</v>
      </c>
      <c r="P482" s="266">
        <v>43529</v>
      </c>
      <c r="Q482" s="266">
        <v>3111</v>
      </c>
      <c r="R482" s="267">
        <v>0.933297598627787</v>
      </c>
      <c r="S482" s="267">
        <v>0.887266355140187</v>
      </c>
      <c r="T482" s="267">
        <v>0.853818181818182</v>
      </c>
      <c r="U482" s="267">
        <v>0.954459203036053</v>
      </c>
      <c r="V482" s="295">
        <v>0.0334481733220051</v>
      </c>
      <c r="W482" s="271">
        <v>10336</v>
      </c>
      <c r="X482" s="271">
        <v>9102</v>
      </c>
      <c r="Y482" s="271">
        <v>10301</v>
      </c>
      <c r="Z482" s="271">
        <v>9049</v>
      </c>
      <c r="AA482" s="268">
        <v>0.880611455108359</v>
      </c>
      <c r="AB482" s="268">
        <v>0.878458402096884</v>
      </c>
      <c r="AC482" s="295">
        <v>0.00215305301147539</v>
      </c>
    </row>
    <row r="483" spans="1:29">
      <c r="A483" s="297" t="s">
        <v>719</v>
      </c>
      <c r="B483" s="298" t="s">
        <v>3332</v>
      </c>
      <c r="C483" s="293" t="s">
        <v>869</v>
      </c>
      <c r="D483" s="298" t="s">
        <v>870</v>
      </c>
      <c r="E483" s="263">
        <v>4871</v>
      </c>
      <c r="F483" s="266">
        <v>4265</v>
      </c>
      <c r="G483" s="266">
        <v>606</v>
      </c>
      <c r="H483" s="264">
        <v>4003</v>
      </c>
      <c r="I483" s="264">
        <v>3196</v>
      </c>
      <c r="J483" s="264">
        <v>807</v>
      </c>
      <c r="K483" s="264">
        <v>2669</v>
      </c>
      <c r="L483" s="264">
        <v>2306</v>
      </c>
      <c r="M483" s="264">
        <v>363</v>
      </c>
      <c r="N483" s="294">
        <v>0.93</v>
      </c>
      <c r="O483" s="266">
        <v>126994</v>
      </c>
      <c r="P483" s="266">
        <v>114741</v>
      </c>
      <c r="Q483" s="266">
        <v>12253</v>
      </c>
      <c r="R483" s="267">
        <v>0.903515126698899</v>
      </c>
      <c r="S483" s="267">
        <v>0.875590227879286</v>
      </c>
      <c r="T483" s="267">
        <v>0.798401199100675</v>
      </c>
      <c r="U483" s="267">
        <v>0.86399400524541</v>
      </c>
      <c r="V483" s="295">
        <v>0.077189028778611</v>
      </c>
      <c r="W483" s="271">
        <v>28087</v>
      </c>
      <c r="X483" s="271">
        <v>24220</v>
      </c>
      <c r="Y483" s="271">
        <v>27820</v>
      </c>
      <c r="Z483" s="271">
        <v>22889</v>
      </c>
      <c r="AA483" s="268">
        <v>0.862320646562467</v>
      </c>
      <c r="AB483" s="268">
        <v>0.82275341480949</v>
      </c>
      <c r="AC483" s="295">
        <v>0.0395672317529771</v>
      </c>
    </row>
    <row r="484" spans="1:29">
      <c r="A484" s="297" t="s">
        <v>719</v>
      </c>
      <c r="B484" s="298" t="s">
        <v>3332</v>
      </c>
      <c r="C484" s="293" t="s">
        <v>871</v>
      </c>
      <c r="D484" s="298" t="s">
        <v>872</v>
      </c>
      <c r="E484" s="263">
        <v>5427</v>
      </c>
      <c r="F484" s="266">
        <v>5003</v>
      </c>
      <c r="G484" s="266">
        <v>424</v>
      </c>
      <c r="H484" s="264">
        <v>4330</v>
      </c>
      <c r="I484" s="264">
        <v>3615</v>
      </c>
      <c r="J484" s="264">
        <v>715</v>
      </c>
      <c r="K484" s="264">
        <v>2881</v>
      </c>
      <c r="L484" s="264">
        <v>2327</v>
      </c>
      <c r="M484" s="264">
        <v>554</v>
      </c>
      <c r="N484" s="294">
        <v>0.93</v>
      </c>
      <c r="O484" s="266">
        <v>142993</v>
      </c>
      <c r="P484" s="266">
        <v>131842</v>
      </c>
      <c r="Q484" s="266">
        <v>11151</v>
      </c>
      <c r="R484" s="267">
        <v>0.922017161679243</v>
      </c>
      <c r="S484" s="267">
        <v>0.921872120877096</v>
      </c>
      <c r="T484" s="267">
        <v>0.834872979214781</v>
      </c>
      <c r="U484" s="267">
        <v>0.807705657757723</v>
      </c>
      <c r="V484" s="295">
        <v>0.0869991416623154</v>
      </c>
      <c r="W484" s="271">
        <v>31283</v>
      </c>
      <c r="X484" s="271">
        <v>27076</v>
      </c>
      <c r="Y484" s="271">
        <v>32393</v>
      </c>
      <c r="Z484" s="271">
        <v>27741</v>
      </c>
      <c r="AA484" s="268">
        <v>0.865518012978295</v>
      </c>
      <c r="AB484" s="268">
        <v>0.856388725959312</v>
      </c>
      <c r="AC484" s="295">
        <v>0.00912928701898275</v>
      </c>
    </row>
    <row r="485" spans="1:29">
      <c r="A485" s="297" t="s">
        <v>719</v>
      </c>
      <c r="B485" s="298" t="s">
        <v>3332</v>
      </c>
      <c r="C485" s="293" t="s">
        <v>873</v>
      </c>
      <c r="D485" s="298" t="s">
        <v>874</v>
      </c>
      <c r="E485" s="263">
        <v>12624</v>
      </c>
      <c r="F485" s="266">
        <v>12149</v>
      </c>
      <c r="G485" s="266">
        <v>475</v>
      </c>
      <c r="H485" s="264">
        <v>11260</v>
      </c>
      <c r="I485" s="264">
        <v>10705</v>
      </c>
      <c r="J485" s="264">
        <v>555</v>
      </c>
      <c r="K485" s="264">
        <v>6414</v>
      </c>
      <c r="L485" s="264">
        <v>6051</v>
      </c>
      <c r="M485" s="264">
        <v>363</v>
      </c>
      <c r="N485" s="294">
        <v>0.93</v>
      </c>
      <c r="O485" s="266">
        <v>325563</v>
      </c>
      <c r="P485" s="266">
        <v>309458</v>
      </c>
      <c r="Q485" s="266">
        <v>16105</v>
      </c>
      <c r="R485" s="267">
        <v>0.95053184790655</v>
      </c>
      <c r="S485" s="267">
        <v>0.962373257287706</v>
      </c>
      <c r="T485" s="267">
        <v>0.950710479573712</v>
      </c>
      <c r="U485" s="267">
        <v>0.943405051449953</v>
      </c>
      <c r="V485" s="295">
        <v>0.0116627777139937</v>
      </c>
      <c r="W485" s="271">
        <v>71910</v>
      </c>
      <c r="X485" s="271">
        <v>67870</v>
      </c>
      <c r="Y485" s="271">
        <v>72261</v>
      </c>
      <c r="Z485" s="271">
        <v>69026</v>
      </c>
      <c r="AA485" s="268">
        <v>0.94381866221666</v>
      </c>
      <c r="AB485" s="268">
        <v>0.955231729425278</v>
      </c>
      <c r="AC485" s="295">
        <v>-0.0114130672086181</v>
      </c>
    </row>
    <row r="486" spans="1:29">
      <c r="A486" s="297" t="s">
        <v>719</v>
      </c>
      <c r="B486" s="298" t="s">
        <v>3332</v>
      </c>
      <c r="C486" s="293" t="s">
        <v>875</v>
      </c>
      <c r="D486" s="298" t="s">
        <v>876</v>
      </c>
      <c r="E486" s="263">
        <v>7729</v>
      </c>
      <c r="F486" s="266">
        <v>7303</v>
      </c>
      <c r="G486" s="266">
        <v>426</v>
      </c>
      <c r="H486" s="264">
        <v>6609</v>
      </c>
      <c r="I486" s="264">
        <v>6218</v>
      </c>
      <c r="J486" s="264">
        <v>391</v>
      </c>
      <c r="K486" s="264">
        <v>3565</v>
      </c>
      <c r="L486" s="264">
        <v>3467</v>
      </c>
      <c r="M486" s="264">
        <v>98</v>
      </c>
      <c r="N486" s="294">
        <v>0.93</v>
      </c>
      <c r="O486" s="266">
        <v>189104</v>
      </c>
      <c r="P486" s="266">
        <v>181520</v>
      </c>
      <c r="Q486" s="266">
        <v>7584</v>
      </c>
      <c r="R486" s="267">
        <v>0.959895084186479</v>
      </c>
      <c r="S486" s="267">
        <v>0.944882908526329</v>
      </c>
      <c r="T486" s="267">
        <v>0.940838250870026</v>
      </c>
      <c r="U486" s="267">
        <v>0.972510518934081</v>
      </c>
      <c r="V486" s="295">
        <v>0.00404465765630369</v>
      </c>
      <c r="W486" s="271">
        <v>41896</v>
      </c>
      <c r="X486" s="271">
        <v>39910</v>
      </c>
      <c r="Y486" s="271">
        <v>40972</v>
      </c>
      <c r="Z486" s="271">
        <v>39388</v>
      </c>
      <c r="AA486" s="268">
        <v>0.952596906625931</v>
      </c>
      <c r="AB486" s="268">
        <v>0.961339451332617</v>
      </c>
      <c r="AC486" s="295">
        <v>-0.00874254470668656</v>
      </c>
    </row>
    <row r="487" spans="1:29">
      <c r="A487" s="297" t="s">
        <v>719</v>
      </c>
      <c r="B487" s="298" t="s">
        <v>3332</v>
      </c>
      <c r="C487" s="293" t="s">
        <v>877</v>
      </c>
      <c r="D487" s="298" t="s">
        <v>878</v>
      </c>
      <c r="E487" s="263">
        <v>5432</v>
      </c>
      <c r="F487" s="266">
        <v>5289</v>
      </c>
      <c r="G487" s="266">
        <v>143</v>
      </c>
      <c r="H487" s="264">
        <v>3170</v>
      </c>
      <c r="I487" s="264">
        <v>3047</v>
      </c>
      <c r="J487" s="264">
        <v>123</v>
      </c>
      <c r="K487" s="264">
        <v>3283</v>
      </c>
      <c r="L487" s="264">
        <v>3158</v>
      </c>
      <c r="M487" s="264">
        <v>125</v>
      </c>
      <c r="N487" s="294">
        <v>0.93</v>
      </c>
      <c r="O487" s="266">
        <v>128946</v>
      </c>
      <c r="P487" s="266">
        <v>125297</v>
      </c>
      <c r="Q487" s="266">
        <v>3649</v>
      </c>
      <c r="R487" s="267">
        <v>0.97170133234067</v>
      </c>
      <c r="S487" s="267">
        <v>0.973674521354934</v>
      </c>
      <c r="T487" s="267">
        <v>0.961198738170347</v>
      </c>
      <c r="U487" s="267">
        <v>0.961925068534877</v>
      </c>
      <c r="V487" s="295">
        <v>0.0124757831845868</v>
      </c>
      <c r="W487" s="271">
        <v>28730</v>
      </c>
      <c r="X487" s="271">
        <v>27902</v>
      </c>
      <c r="Y487" s="271">
        <v>28837</v>
      </c>
      <c r="Z487" s="271">
        <v>28149</v>
      </c>
      <c r="AA487" s="268">
        <v>0.971179951270449</v>
      </c>
      <c r="AB487" s="268">
        <v>0.976141762319243</v>
      </c>
      <c r="AC487" s="295">
        <v>-0.00496181104879367</v>
      </c>
    </row>
    <row r="488" spans="1:29">
      <c r="A488" s="297" t="s">
        <v>719</v>
      </c>
      <c r="B488" s="298" t="s">
        <v>3332</v>
      </c>
      <c r="C488" s="293" t="s">
        <v>879</v>
      </c>
      <c r="D488" s="298" t="s">
        <v>879</v>
      </c>
      <c r="E488" s="263">
        <v>5525</v>
      </c>
      <c r="F488" s="266">
        <v>5379</v>
      </c>
      <c r="G488" s="266">
        <v>146</v>
      </c>
      <c r="H488" s="264">
        <v>4920</v>
      </c>
      <c r="I488" s="264">
        <v>4878</v>
      </c>
      <c r="J488" s="264">
        <v>42</v>
      </c>
      <c r="K488" s="264">
        <v>2633</v>
      </c>
      <c r="L488" s="264">
        <v>2606</v>
      </c>
      <c r="M488" s="264">
        <v>27</v>
      </c>
      <c r="N488" s="294">
        <v>0.93</v>
      </c>
      <c r="O488" s="266">
        <v>134018</v>
      </c>
      <c r="P488" s="266">
        <v>132388</v>
      </c>
      <c r="Q488" s="266">
        <v>1630</v>
      </c>
      <c r="R488" s="267">
        <v>0.987837454670268</v>
      </c>
      <c r="S488" s="267">
        <v>0.973574660633484</v>
      </c>
      <c r="T488" s="267">
        <v>0.991463414634146</v>
      </c>
      <c r="U488" s="267">
        <v>0.989745537409799</v>
      </c>
      <c r="V488" s="295">
        <v>-0.0178887540006621</v>
      </c>
      <c r="W488" s="271">
        <v>30203</v>
      </c>
      <c r="X488" s="271">
        <v>29596</v>
      </c>
      <c r="Y488" s="271">
        <v>29809</v>
      </c>
      <c r="Z488" s="271">
        <v>29501</v>
      </c>
      <c r="AA488" s="268">
        <v>0.97990265867629</v>
      </c>
      <c r="AB488" s="268">
        <v>0.989667550068771</v>
      </c>
      <c r="AC488" s="295">
        <v>-0.00976489139248071</v>
      </c>
    </row>
    <row r="489" spans="1:29">
      <c r="A489" s="297" t="s">
        <v>719</v>
      </c>
      <c r="B489" s="298" t="s">
        <v>3332</v>
      </c>
      <c r="C489" s="293" t="s">
        <v>880</v>
      </c>
      <c r="D489" s="298" t="s">
        <v>880</v>
      </c>
      <c r="E489" s="263">
        <v>4302</v>
      </c>
      <c r="F489" s="266">
        <v>4264</v>
      </c>
      <c r="G489" s="266">
        <v>38</v>
      </c>
      <c r="H489" s="264">
        <v>3665</v>
      </c>
      <c r="I489" s="264">
        <v>3638</v>
      </c>
      <c r="J489" s="264">
        <v>27</v>
      </c>
      <c r="K489" s="264">
        <v>2495</v>
      </c>
      <c r="L489" s="264">
        <v>2488</v>
      </c>
      <c r="M489" s="264">
        <v>7</v>
      </c>
      <c r="N489" s="294">
        <v>0.93</v>
      </c>
      <c r="O489" s="266">
        <v>111893</v>
      </c>
      <c r="P489" s="266">
        <v>111292</v>
      </c>
      <c r="Q489" s="266">
        <v>601</v>
      </c>
      <c r="R489" s="267">
        <v>0.994628797154424</v>
      </c>
      <c r="S489" s="267">
        <v>0.99116689911669</v>
      </c>
      <c r="T489" s="267">
        <v>0.992633015006821</v>
      </c>
      <c r="U489" s="267">
        <v>0.997194388777555</v>
      </c>
      <c r="V489" s="295">
        <v>-0.00146611589013146</v>
      </c>
      <c r="W489" s="271">
        <v>25419</v>
      </c>
      <c r="X489" s="271">
        <v>25297</v>
      </c>
      <c r="Y489" s="271">
        <v>25629</v>
      </c>
      <c r="Z489" s="271">
        <v>25461</v>
      </c>
      <c r="AA489" s="268">
        <v>0.995200440615288</v>
      </c>
      <c r="AB489" s="268">
        <v>0.993444925670139</v>
      </c>
      <c r="AC489" s="295">
        <v>0.00175551494514847</v>
      </c>
    </row>
    <row r="490" spans="1:29">
      <c r="A490" s="297" t="s">
        <v>719</v>
      </c>
      <c r="B490" s="298" t="s">
        <v>3332</v>
      </c>
      <c r="C490" s="293" t="s">
        <v>881</v>
      </c>
      <c r="D490" s="298" t="s">
        <v>882</v>
      </c>
      <c r="E490" s="263">
        <v>6895</v>
      </c>
      <c r="F490" s="266">
        <v>6568</v>
      </c>
      <c r="G490" s="266">
        <v>327</v>
      </c>
      <c r="H490" s="264">
        <v>5340</v>
      </c>
      <c r="I490" s="264">
        <v>4959</v>
      </c>
      <c r="J490" s="264">
        <v>381</v>
      </c>
      <c r="K490" s="264">
        <v>3848</v>
      </c>
      <c r="L490" s="264">
        <v>3703</v>
      </c>
      <c r="M490" s="264">
        <v>145</v>
      </c>
      <c r="N490" s="294">
        <v>0.93</v>
      </c>
      <c r="O490" s="266">
        <v>175414</v>
      </c>
      <c r="P490" s="266">
        <v>166248</v>
      </c>
      <c r="Q490" s="266">
        <v>9166</v>
      </c>
      <c r="R490" s="267">
        <v>0.947746474055663</v>
      </c>
      <c r="S490" s="267">
        <v>0.952574329224075</v>
      </c>
      <c r="T490" s="267">
        <v>0.928651685393258</v>
      </c>
      <c r="U490" s="267">
        <v>0.962318087318087</v>
      </c>
      <c r="V490" s="295">
        <v>0.023922643830817</v>
      </c>
      <c r="W490" s="271">
        <v>38883</v>
      </c>
      <c r="X490" s="271">
        <v>36246</v>
      </c>
      <c r="Y490" s="271">
        <v>38688</v>
      </c>
      <c r="Z490" s="271">
        <v>35645</v>
      </c>
      <c r="AA490" s="268">
        <v>0.932181158861199</v>
      </c>
      <c r="AB490" s="268">
        <v>0.92134511993383</v>
      </c>
      <c r="AC490" s="295">
        <v>0.0108360389273694</v>
      </c>
    </row>
    <row r="491" spans="1:29">
      <c r="A491" s="297" t="s">
        <v>719</v>
      </c>
      <c r="B491" s="298" t="s">
        <v>3332</v>
      </c>
      <c r="C491" s="293" t="s">
        <v>883</v>
      </c>
      <c r="D491" s="298" t="s">
        <v>884</v>
      </c>
      <c r="E491" s="263">
        <v>8095</v>
      </c>
      <c r="F491" s="266">
        <v>7794</v>
      </c>
      <c r="G491" s="266">
        <v>301</v>
      </c>
      <c r="H491" s="264">
        <v>7169</v>
      </c>
      <c r="I491" s="264">
        <v>6864</v>
      </c>
      <c r="J491" s="264">
        <v>305</v>
      </c>
      <c r="K491" s="264">
        <v>4059</v>
      </c>
      <c r="L491" s="264">
        <v>3889</v>
      </c>
      <c r="M491" s="264">
        <v>170</v>
      </c>
      <c r="N491" s="294">
        <v>0.93</v>
      </c>
      <c r="O491" s="266">
        <v>199433</v>
      </c>
      <c r="P491" s="266">
        <v>190572</v>
      </c>
      <c r="Q491" s="266">
        <v>8861</v>
      </c>
      <c r="R491" s="267">
        <v>0.955569038223363</v>
      </c>
      <c r="S491" s="267">
        <v>0.962816553428042</v>
      </c>
      <c r="T491" s="267">
        <v>0.957455712093737</v>
      </c>
      <c r="U491" s="267">
        <v>0.958117762995812</v>
      </c>
      <c r="V491" s="295">
        <v>0.00536084133430503</v>
      </c>
      <c r="W491" s="271">
        <v>45915</v>
      </c>
      <c r="X491" s="271">
        <v>44188</v>
      </c>
      <c r="Y491" s="271">
        <v>44562</v>
      </c>
      <c r="Z491" s="271">
        <v>42844</v>
      </c>
      <c r="AA491" s="268">
        <v>0.962387019492541</v>
      </c>
      <c r="AB491" s="268">
        <v>0.961446972757058</v>
      </c>
      <c r="AC491" s="295">
        <v>0.00094004673548298</v>
      </c>
    </row>
    <row r="492" spans="1:29">
      <c r="A492" s="297" t="s">
        <v>719</v>
      </c>
      <c r="B492" s="298" t="s">
        <v>3332</v>
      </c>
      <c r="C492" s="293" t="s">
        <v>885</v>
      </c>
      <c r="D492" s="298" t="s">
        <v>885</v>
      </c>
      <c r="E492" s="263">
        <v>6777</v>
      </c>
      <c r="F492" s="266">
        <v>6311</v>
      </c>
      <c r="G492" s="266">
        <v>466</v>
      </c>
      <c r="H492" s="264">
        <v>6146</v>
      </c>
      <c r="I492" s="264">
        <v>5595</v>
      </c>
      <c r="J492" s="264">
        <v>551</v>
      </c>
      <c r="K492" s="264">
        <v>3340</v>
      </c>
      <c r="L492" s="264">
        <v>3053</v>
      </c>
      <c r="M492" s="264">
        <v>287</v>
      </c>
      <c r="N492" s="294">
        <v>0.93</v>
      </c>
      <c r="O492" s="266">
        <v>171137</v>
      </c>
      <c r="P492" s="266">
        <v>161991</v>
      </c>
      <c r="Q492" s="266">
        <v>9146</v>
      </c>
      <c r="R492" s="267">
        <v>0.946557436439811</v>
      </c>
      <c r="S492" s="267">
        <v>0.931238010919286</v>
      </c>
      <c r="T492" s="267">
        <v>0.910348193947283</v>
      </c>
      <c r="U492" s="267">
        <v>0.914071856287425</v>
      </c>
      <c r="V492" s="295">
        <v>0.020889816972003</v>
      </c>
      <c r="W492" s="271">
        <v>38255</v>
      </c>
      <c r="X492" s="271">
        <v>35235</v>
      </c>
      <c r="Y492" s="271">
        <v>37516</v>
      </c>
      <c r="Z492" s="271">
        <v>34820</v>
      </c>
      <c r="AA492" s="268">
        <v>0.921056071101817</v>
      </c>
      <c r="AB492" s="268">
        <v>0.928137328073355</v>
      </c>
      <c r="AC492" s="295">
        <v>-0.00708125697153861</v>
      </c>
    </row>
    <row r="493" spans="1:29">
      <c r="A493" s="297" t="s">
        <v>719</v>
      </c>
      <c r="B493" s="298" t="s">
        <v>3332</v>
      </c>
      <c r="C493" s="293" t="s">
        <v>886</v>
      </c>
      <c r="D493" s="298" t="s">
        <v>887</v>
      </c>
      <c r="E493" s="263">
        <v>3307</v>
      </c>
      <c r="F493" s="266">
        <v>3250</v>
      </c>
      <c r="G493" s="266">
        <v>57</v>
      </c>
      <c r="H493" s="264">
        <v>2994</v>
      </c>
      <c r="I493" s="264">
        <v>2959</v>
      </c>
      <c r="J493" s="264">
        <v>35</v>
      </c>
      <c r="K493" s="264">
        <v>1629</v>
      </c>
      <c r="L493" s="264">
        <v>1605</v>
      </c>
      <c r="M493" s="264">
        <v>24</v>
      </c>
      <c r="N493" s="294">
        <v>0.93</v>
      </c>
      <c r="O493" s="266">
        <v>82785</v>
      </c>
      <c r="P493" s="266">
        <v>81452</v>
      </c>
      <c r="Q493" s="266">
        <v>1333</v>
      </c>
      <c r="R493" s="267">
        <v>0.983898049163496</v>
      </c>
      <c r="S493" s="267">
        <v>0.982763834290898</v>
      </c>
      <c r="T493" s="267">
        <v>0.988309953239813</v>
      </c>
      <c r="U493" s="267">
        <v>0.985267034990792</v>
      </c>
      <c r="V493" s="295">
        <v>-0.00554611894891488</v>
      </c>
      <c r="W493" s="271">
        <v>18945</v>
      </c>
      <c r="X493" s="271">
        <v>18629</v>
      </c>
      <c r="Y493" s="271">
        <v>18210</v>
      </c>
      <c r="Z493" s="271">
        <v>17891</v>
      </c>
      <c r="AA493" s="268">
        <v>0.983320137239377</v>
      </c>
      <c r="AB493" s="268">
        <v>0.982482152663372</v>
      </c>
      <c r="AC493" s="295">
        <v>0.000837984576005368</v>
      </c>
    </row>
    <row r="494" spans="1:29">
      <c r="A494" s="297" t="s">
        <v>719</v>
      </c>
      <c r="B494" s="298" t="s">
        <v>3333</v>
      </c>
      <c r="C494" s="293" t="s">
        <v>888</v>
      </c>
      <c r="D494" s="298" t="s">
        <v>889</v>
      </c>
      <c r="E494" s="263">
        <v>7821</v>
      </c>
      <c r="F494" s="266">
        <v>7617</v>
      </c>
      <c r="G494" s="266">
        <v>204</v>
      </c>
      <c r="H494" s="264">
        <v>3477</v>
      </c>
      <c r="I494" s="264">
        <v>3275</v>
      </c>
      <c r="J494" s="264">
        <v>202</v>
      </c>
      <c r="K494" s="264">
        <v>5140</v>
      </c>
      <c r="L494" s="264">
        <v>5005</v>
      </c>
      <c r="M494" s="264">
        <v>135</v>
      </c>
      <c r="N494" s="294">
        <v>0.93</v>
      </c>
      <c r="O494" s="266">
        <v>176739</v>
      </c>
      <c r="P494" s="266">
        <v>171570</v>
      </c>
      <c r="Q494" s="266">
        <v>5169</v>
      </c>
      <c r="R494" s="267">
        <v>0.970753483950911</v>
      </c>
      <c r="S494" s="267">
        <v>0.97391637897967</v>
      </c>
      <c r="T494" s="267">
        <v>0.941903940178315</v>
      </c>
      <c r="U494" s="267">
        <v>0.973735408560311</v>
      </c>
      <c r="V494" s="295">
        <v>0.0320124388013554</v>
      </c>
      <c r="W494" s="271">
        <v>39880</v>
      </c>
      <c r="X494" s="271">
        <v>38591</v>
      </c>
      <c r="Y494" s="271">
        <v>39627</v>
      </c>
      <c r="Z494" s="271">
        <v>38508</v>
      </c>
      <c r="AA494" s="268">
        <v>0.967678034102307</v>
      </c>
      <c r="AB494" s="268">
        <v>0.971761677644031</v>
      </c>
      <c r="AC494" s="295">
        <v>-0.00408364354172364</v>
      </c>
    </row>
    <row r="495" spans="1:29">
      <c r="A495" s="297" t="s">
        <v>719</v>
      </c>
      <c r="B495" s="298" t="s">
        <v>3333</v>
      </c>
      <c r="C495" s="293" t="s">
        <v>890</v>
      </c>
      <c r="D495" s="298" t="s">
        <v>890</v>
      </c>
      <c r="E495" s="263">
        <v>6415</v>
      </c>
      <c r="F495" s="266">
        <v>6205</v>
      </c>
      <c r="G495" s="266">
        <v>210</v>
      </c>
      <c r="H495" s="264">
        <v>2657</v>
      </c>
      <c r="I495" s="264">
        <v>2522</v>
      </c>
      <c r="J495" s="264">
        <v>135</v>
      </c>
      <c r="K495" s="264">
        <v>4302</v>
      </c>
      <c r="L495" s="264">
        <v>4158</v>
      </c>
      <c r="M495" s="264">
        <v>144</v>
      </c>
      <c r="N495" s="294">
        <v>0.93</v>
      </c>
      <c r="O495" s="266">
        <v>149678</v>
      </c>
      <c r="P495" s="266">
        <v>144656</v>
      </c>
      <c r="Q495" s="266">
        <v>5022</v>
      </c>
      <c r="R495" s="267">
        <v>0.966447974986304</v>
      </c>
      <c r="S495" s="267">
        <v>0.967264224473889</v>
      </c>
      <c r="T495" s="267">
        <v>0.949190816710576</v>
      </c>
      <c r="U495" s="267">
        <v>0.96652719665272</v>
      </c>
      <c r="V495" s="295">
        <v>0.0180734077633135</v>
      </c>
      <c r="W495" s="271">
        <v>33057</v>
      </c>
      <c r="X495" s="271">
        <v>31984</v>
      </c>
      <c r="Y495" s="271">
        <v>33512</v>
      </c>
      <c r="Z495" s="271">
        <v>32194</v>
      </c>
      <c r="AA495" s="268">
        <v>0.96754091417854</v>
      </c>
      <c r="AB495" s="268">
        <v>0.960670804487945</v>
      </c>
      <c r="AC495" s="295">
        <v>0.00687010969059543</v>
      </c>
    </row>
    <row r="496" spans="1:29">
      <c r="A496" s="297" t="s">
        <v>719</v>
      </c>
      <c r="B496" s="298" t="s">
        <v>3333</v>
      </c>
      <c r="C496" s="293" t="s">
        <v>891</v>
      </c>
      <c r="D496" s="298" t="s">
        <v>892</v>
      </c>
      <c r="E496" s="263">
        <v>6101</v>
      </c>
      <c r="F496" s="266">
        <v>5920</v>
      </c>
      <c r="G496" s="266">
        <v>181</v>
      </c>
      <c r="H496" s="264">
        <v>2873</v>
      </c>
      <c r="I496" s="264">
        <v>2734</v>
      </c>
      <c r="J496" s="264">
        <v>139</v>
      </c>
      <c r="K496" s="264">
        <v>4001</v>
      </c>
      <c r="L496" s="264">
        <v>3896</v>
      </c>
      <c r="M496" s="264">
        <v>105</v>
      </c>
      <c r="N496" s="294">
        <v>0.93</v>
      </c>
      <c r="O496" s="266">
        <v>143004</v>
      </c>
      <c r="P496" s="266">
        <v>139257</v>
      </c>
      <c r="Q496" s="266">
        <v>3747</v>
      </c>
      <c r="R496" s="267">
        <v>0.973797935722078</v>
      </c>
      <c r="S496" s="267">
        <v>0.970332732338961</v>
      </c>
      <c r="T496" s="267">
        <v>0.951618517229377</v>
      </c>
      <c r="U496" s="267">
        <v>0.973756560859785</v>
      </c>
      <c r="V496" s="295">
        <v>0.0187142151095838</v>
      </c>
      <c r="W496" s="271">
        <v>31587</v>
      </c>
      <c r="X496" s="271">
        <v>30641</v>
      </c>
      <c r="Y496" s="271">
        <v>32291</v>
      </c>
      <c r="Z496" s="271">
        <v>31432</v>
      </c>
      <c r="AA496" s="268">
        <v>0.970050970335898</v>
      </c>
      <c r="AB496" s="268">
        <v>0.973398160478152</v>
      </c>
      <c r="AC496" s="295">
        <v>-0.00334719014225404</v>
      </c>
    </row>
    <row r="497" spans="1:29">
      <c r="A497" s="297" t="s">
        <v>719</v>
      </c>
      <c r="B497" s="298" t="s">
        <v>3333</v>
      </c>
      <c r="C497" s="293" t="s">
        <v>893</v>
      </c>
      <c r="D497" s="298" t="s">
        <v>893</v>
      </c>
      <c r="E497" s="263">
        <v>5841</v>
      </c>
      <c r="F497" s="266">
        <v>5624</v>
      </c>
      <c r="G497" s="266">
        <v>217</v>
      </c>
      <c r="H497" s="264">
        <v>2562</v>
      </c>
      <c r="I497" s="264">
        <v>2415</v>
      </c>
      <c r="J497" s="264">
        <v>147</v>
      </c>
      <c r="K497" s="264">
        <v>3950</v>
      </c>
      <c r="L497" s="264">
        <v>3837</v>
      </c>
      <c r="M497" s="264">
        <v>113</v>
      </c>
      <c r="N497" s="294">
        <v>0.93</v>
      </c>
      <c r="O497" s="266">
        <v>138668</v>
      </c>
      <c r="P497" s="266">
        <v>133927</v>
      </c>
      <c r="Q497" s="266">
        <v>4741</v>
      </c>
      <c r="R497" s="267">
        <v>0.965810424899761</v>
      </c>
      <c r="S497" s="267">
        <v>0.962848827255607</v>
      </c>
      <c r="T497" s="267">
        <v>0.942622950819672</v>
      </c>
      <c r="U497" s="267">
        <v>0.971392405063291</v>
      </c>
      <c r="V497" s="295">
        <v>0.0202258764359348</v>
      </c>
      <c r="W497" s="271">
        <v>29701</v>
      </c>
      <c r="X497" s="271">
        <v>28601</v>
      </c>
      <c r="Y497" s="271">
        <v>30675</v>
      </c>
      <c r="Z497" s="271">
        <v>29743</v>
      </c>
      <c r="AA497" s="268">
        <v>0.962964209959261</v>
      </c>
      <c r="AB497" s="268">
        <v>0.96961695191524</v>
      </c>
      <c r="AC497" s="295">
        <v>-0.00665274195597976</v>
      </c>
    </row>
    <row r="498" spans="1:29">
      <c r="A498" s="297" t="s">
        <v>719</v>
      </c>
      <c r="B498" s="298" t="s">
        <v>3333</v>
      </c>
      <c r="C498" s="293" t="s">
        <v>894</v>
      </c>
      <c r="D498" s="298" t="s">
        <v>895</v>
      </c>
      <c r="E498" s="263">
        <v>6573</v>
      </c>
      <c r="F498" s="266">
        <v>6419</v>
      </c>
      <c r="G498" s="266">
        <v>154</v>
      </c>
      <c r="H498" s="264">
        <v>3286</v>
      </c>
      <c r="I498" s="264">
        <v>3187</v>
      </c>
      <c r="J498" s="264">
        <v>99</v>
      </c>
      <c r="K498" s="264">
        <v>4370</v>
      </c>
      <c r="L498" s="264">
        <v>4292</v>
      </c>
      <c r="M498" s="264">
        <v>78</v>
      </c>
      <c r="N498" s="294">
        <v>0.93</v>
      </c>
      <c r="O498" s="266">
        <v>152745</v>
      </c>
      <c r="P498" s="266">
        <v>149622</v>
      </c>
      <c r="Q498" s="266">
        <v>3123</v>
      </c>
      <c r="R498" s="267">
        <v>0.979554158892271</v>
      </c>
      <c r="S498" s="267">
        <v>0.976570820021299</v>
      </c>
      <c r="T498" s="267">
        <v>0.969872185027389</v>
      </c>
      <c r="U498" s="267">
        <v>0.982151029748284</v>
      </c>
      <c r="V498" s="295">
        <v>0.00669863499391032</v>
      </c>
      <c r="W498" s="271">
        <v>34208</v>
      </c>
      <c r="X498" s="271">
        <v>33492</v>
      </c>
      <c r="Y498" s="271">
        <v>34231</v>
      </c>
      <c r="Z498" s="271">
        <v>33610</v>
      </c>
      <c r="AA498" s="268">
        <v>0.979069223573433</v>
      </c>
      <c r="AB498" s="268">
        <v>0.981858549268207</v>
      </c>
      <c r="AC498" s="295">
        <v>-0.00278932569477408</v>
      </c>
    </row>
    <row r="499" spans="1:29">
      <c r="A499" s="297" t="s">
        <v>719</v>
      </c>
      <c r="B499" s="298" t="s">
        <v>3333</v>
      </c>
      <c r="C499" s="293" t="s">
        <v>896</v>
      </c>
      <c r="D499" s="298" t="s">
        <v>896</v>
      </c>
      <c r="E499" s="263">
        <v>3743</v>
      </c>
      <c r="F499" s="266">
        <v>3612</v>
      </c>
      <c r="G499" s="266">
        <v>131</v>
      </c>
      <c r="H499" s="264">
        <v>1798</v>
      </c>
      <c r="I499" s="264">
        <v>1732</v>
      </c>
      <c r="J499" s="264">
        <v>66</v>
      </c>
      <c r="K499" s="264">
        <v>2470</v>
      </c>
      <c r="L499" s="264">
        <v>2420</v>
      </c>
      <c r="M499" s="264">
        <v>50</v>
      </c>
      <c r="N499" s="294">
        <v>0.93</v>
      </c>
      <c r="O499" s="266">
        <v>85766</v>
      </c>
      <c r="P499" s="266">
        <v>84208</v>
      </c>
      <c r="Q499" s="266">
        <v>1558</v>
      </c>
      <c r="R499" s="267">
        <v>0.981834293309703</v>
      </c>
      <c r="S499" s="267">
        <v>0.965001335826877</v>
      </c>
      <c r="T499" s="267">
        <v>0.96329254727475</v>
      </c>
      <c r="U499" s="267">
        <v>0.979757085020243</v>
      </c>
      <c r="V499" s="295">
        <v>0.00170878855212719</v>
      </c>
      <c r="W499" s="271">
        <v>19353</v>
      </c>
      <c r="X499" s="271">
        <v>18894</v>
      </c>
      <c r="Y499" s="271">
        <v>19250</v>
      </c>
      <c r="Z499" s="271">
        <v>18895</v>
      </c>
      <c r="AA499" s="268">
        <v>0.976282746860952</v>
      </c>
      <c r="AB499" s="268">
        <v>0.981558441558442</v>
      </c>
      <c r="AC499" s="295">
        <v>-0.00527569469748967</v>
      </c>
    </row>
    <row r="500" spans="1:29">
      <c r="A500" s="297" t="s">
        <v>719</v>
      </c>
      <c r="B500" s="298" t="s">
        <v>3333</v>
      </c>
      <c r="C500" s="293" t="s">
        <v>897</v>
      </c>
      <c r="D500" s="298" t="s">
        <v>898</v>
      </c>
      <c r="E500" s="263">
        <v>5273</v>
      </c>
      <c r="F500" s="266">
        <v>5069</v>
      </c>
      <c r="G500" s="266">
        <v>204</v>
      </c>
      <c r="H500" s="264">
        <v>2556</v>
      </c>
      <c r="I500" s="264">
        <v>2419</v>
      </c>
      <c r="J500" s="264">
        <v>137</v>
      </c>
      <c r="K500" s="264">
        <v>3521</v>
      </c>
      <c r="L500" s="264">
        <v>3437</v>
      </c>
      <c r="M500" s="264">
        <v>84</v>
      </c>
      <c r="N500" s="294">
        <v>0.93</v>
      </c>
      <c r="O500" s="266">
        <v>122485</v>
      </c>
      <c r="P500" s="266">
        <v>117847</v>
      </c>
      <c r="Q500" s="266">
        <v>4638</v>
      </c>
      <c r="R500" s="267">
        <v>0.962134138874148</v>
      </c>
      <c r="S500" s="267">
        <v>0.961312345913142</v>
      </c>
      <c r="T500" s="267">
        <v>0.946400625978091</v>
      </c>
      <c r="U500" s="267">
        <v>0.976143141153082</v>
      </c>
      <c r="V500" s="295">
        <v>0.0149117199350517</v>
      </c>
      <c r="W500" s="271">
        <v>27742</v>
      </c>
      <c r="X500" s="271">
        <v>26713</v>
      </c>
      <c r="Y500" s="271">
        <v>27362</v>
      </c>
      <c r="Z500" s="271">
        <v>26365</v>
      </c>
      <c r="AA500" s="268">
        <v>0.962908225794824</v>
      </c>
      <c r="AB500" s="268">
        <v>0.963562605072729</v>
      </c>
      <c r="AC500" s="295">
        <v>-0.000654379277904904</v>
      </c>
    </row>
    <row r="501" spans="1:29">
      <c r="A501" s="297" t="s">
        <v>719</v>
      </c>
      <c r="B501" s="298" t="s">
        <v>3333</v>
      </c>
      <c r="C501" s="293" t="s">
        <v>899</v>
      </c>
      <c r="D501" s="298" t="s">
        <v>900</v>
      </c>
      <c r="E501" s="263">
        <v>5274</v>
      </c>
      <c r="F501" s="266">
        <v>5121</v>
      </c>
      <c r="G501" s="266">
        <v>153</v>
      </c>
      <c r="H501" s="264">
        <v>2436</v>
      </c>
      <c r="I501" s="264">
        <v>2271</v>
      </c>
      <c r="J501" s="264">
        <v>165</v>
      </c>
      <c r="K501" s="264">
        <v>3516</v>
      </c>
      <c r="L501" s="264">
        <v>3372</v>
      </c>
      <c r="M501" s="264">
        <v>144</v>
      </c>
      <c r="N501" s="294">
        <v>0.93</v>
      </c>
      <c r="O501" s="266">
        <v>123744</v>
      </c>
      <c r="P501" s="266">
        <v>119988</v>
      </c>
      <c r="Q501" s="266">
        <v>3756</v>
      </c>
      <c r="R501" s="267">
        <v>0.969647013188518</v>
      </c>
      <c r="S501" s="267">
        <v>0.97098976109215</v>
      </c>
      <c r="T501" s="267">
        <v>0.932266009852217</v>
      </c>
      <c r="U501" s="267">
        <v>0.959044368600683</v>
      </c>
      <c r="V501" s="295">
        <v>0.0387237512399334</v>
      </c>
      <c r="W501" s="271">
        <v>27152</v>
      </c>
      <c r="X501" s="271">
        <v>26208</v>
      </c>
      <c r="Y501" s="271">
        <v>28520</v>
      </c>
      <c r="Z501" s="271">
        <v>27620</v>
      </c>
      <c r="AA501" s="268">
        <v>0.965232763700648</v>
      </c>
      <c r="AB501" s="268">
        <v>0.968443197755961</v>
      </c>
      <c r="AC501" s="295">
        <v>-0.00321043405531252</v>
      </c>
    </row>
    <row r="502" spans="1:29">
      <c r="A502" s="297" t="s">
        <v>719</v>
      </c>
      <c r="B502" s="298" t="s">
        <v>3333</v>
      </c>
      <c r="C502" s="293" t="s">
        <v>901</v>
      </c>
      <c r="D502" s="298" t="s">
        <v>902</v>
      </c>
      <c r="E502" s="263">
        <v>6149</v>
      </c>
      <c r="F502" s="266">
        <v>5939</v>
      </c>
      <c r="G502" s="266">
        <v>210</v>
      </c>
      <c r="H502" s="264">
        <v>2935</v>
      </c>
      <c r="I502" s="264">
        <v>2779</v>
      </c>
      <c r="J502" s="264">
        <v>156</v>
      </c>
      <c r="K502" s="264">
        <v>4020</v>
      </c>
      <c r="L502" s="264">
        <v>3911</v>
      </c>
      <c r="M502" s="264">
        <v>109</v>
      </c>
      <c r="N502" s="294">
        <v>0.93</v>
      </c>
      <c r="O502" s="266">
        <v>140782</v>
      </c>
      <c r="P502" s="266">
        <v>136439</v>
      </c>
      <c r="Q502" s="266">
        <v>4343</v>
      </c>
      <c r="R502" s="267">
        <v>0.969150885766646</v>
      </c>
      <c r="S502" s="267">
        <v>0.965848105382989</v>
      </c>
      <c r="T502" s="267">
        <v>0.946848381601363</v>
      </c>
      <c r="U502" s="267">
        <v>0.972885572139303</v>
      </c>
      <c r="V502" s="295">
        <v>0.0189997237816263</v>
      </c>
      <c r="W502" s="271">
        <v>31322</v>
      </c>
      <c r="X502" s="271">
        <v>30397</v>
      </c>
      <c r="Y502" s="271">
        <v>31679</v>
      </c>
      <c r="Z502" s="271">
        <v>30756</v>
      </c>
      <c r="AA502" s="268">
        <v>0.97046804163208</v>
      </c>
      <c r="AB502" s="268">
        <v>0.970863979292276</v>
      </c>
      <c r="AC502" s="295">
        <v>-0.000395937660195966</v>
      </c>
    </row>
    <row r="503" spans="1:29">
      <c r="A503" s="297" t="s">
        <v>719</v>
      </c>
      <c r="B503" s="298" t="s">
        <v>3333</v>
      </c>
      <c r="C503" s="293" t="s">
        <v>903</v>
      </c>
      <c r="D503" s="298" t="s">
        <v>904</v>
      </c>
      <c r="E503" s="263">
        <v>6995</v>
      </c>
      <c r="F503" s="266">
        <v>6832</v>
      </c>
      <c r="G503" s="266">
        <v>163</v>
      </c>
      <c r="H503" s="264">
        <v>3104</v>
      </c>
      <c r="I503" s="264">
        <v>3001</v>
      </c>
      <c r="J503" s="264">
        <v>103</v>
      </c>
      <c r="K503" s="264">
        <v>4692</v>
      </c>
      <c r="L503" s="264">
        <v>4600</v>
      </c>
      <c r="M503" s="264">
        <v>92</v>
      </c>
      <c r="N503" s="294">
        <v>0.93</v>
      </c>
      <c r="O503" s="266">
        <v>160949</v>
      </c>
      <c r="P503" s="266">
        <v>157844</v>
      </c>
      <c r="Q503" s="266">
        <v>3105</v>
      </c>
      <c r="R503" s="267">
        <v>0.980708174639171</v>
      </c>
      <c r="S503" s="267">
        <v>0.976697641172266</v>
      </c>
      <c r="T503" s="267">
        <v>0.966817010309278</v>
      </c>
      <c r="U503" s="267">
        <v>0.980392156862745</v>
      </c>
      <c r="V503" s="295">
        <v>0.00988063086298752</v>
      </c>
      <c r="W503" s="271">
        <v>36071</v>
      </c>
      <c r="X503" s="271">
        <v>35254</v>
      </c>
      <c r="Y503" s="271">
        <v>36865</v>
      </c>
      <c r="Z503" s="271">
        <v>36208</v>
      </c>
      <c r="AA503" s="268">
        <v>0.977350225943279</v>
      </c>
      <c r="AB503" s="268">
        <v>0.982178217821782</v>
      </c>
      <c r="AC503" s="295">
        <v>-0.00482799187850358</v>
      </c>
    </row>
    <row r="504" spans="1:29">
      <c r="A504" s="297" t="s">
        <v>719</v>
      </c>
      <c r="B504" s="298" t="s">
        <v>3333</v>
      </c>
      <c r="C504" s="293" t="s">
        <v>905</v>
      </c>
      <c r="D504" s="298" t="s">
        <v>905</v>
      </c>
      <c r="E504" s="263">
        <v>1789</v>
      </c>
      <c r="F504" s="266">
        <v>1749</v>
      </c>
      <c r="G504" s="266">
        <v>40</v>
      </c>
      <c r="H504" s="264">
        <v>747</v>
      </c>
      <c r="I504" s="264">
        <v>726</v>
      </c>
      <c r="J504" s="264">
        <v>21</v>
      </c>
      <c r="K504" s="264">
        <v>1077</v>
      </c>
      <c r="L504" s="264">
        <v>1067</v>
      </c>
      <c r="M504" s="264">
        <v>10</v>
      </c>
      <c r="N504" s="294">
        <v>0.93</v>
      </c>
      <c r="O504" s="266">
        <v>40354</v>
      </c>
      <c r="P504" s="266">
        <v>39693</v>
      </c>
      <c r="Q504" s="266">
        <v>661</v>
      </c>
      <c r="R504" s="267">
        <v>0.983619963324577</v>
      </c>
      <c r="S504" s="267">
        <v>0.977641140301845</v>
      </c>
      <c r="T504" s="267">
        <v>0.971887550200803</v>
      </c>
      <c r="U504" s="267">
        <v>0.990714948932219</v>
      </c>
      <c r="V504" s="295">
        <v>0.00575359010104137</v>
      </c>
      <c r="W504" s="271">
        <v>8843</v>
      </c>
      <c r="X504" s="271">
        <v>8709</v>
      </c>
      <c r="Y504" s="271">
        <v>8953</v>
      </c>
      <c r="Z504" s="271">
        <v>8807</v>
      </c>
      <c r="AA504" s="268">
        <v>0.98484677145765</v>
      </c>
      <c r="AB504" s="268">
        <v>0.983692616999888</v>
      </c>
      <c r="AC504" s="295">
        <v>0.00115415445776179</v>
      </c>
    </row>
    <row r="505" spans="1:29">
      <c r="A505" s="297" t="s">
        <v>719</v>
      </c>
      <c r="B505" s="298" t="s">
        <v>3333</v>
      </c>
      <c r="C505" s="293" t="s">
        <v>906</v>
      </c>
      <c r="D505" s="298" t="s">
        <v>906</v>
      </c>
      <c r="E505" s="263">
        <v>7129</v>
      </c>
      <c r="F505" s="266">
        <v>6817</v>
      </c>
      <c r="G505" s="266">
        <v>312</v>
      </c>
      <c r="H505" s="264">
        <v>3171</v>
      </c>
      <c r="I505" s="264">
        <v>2970</v>
      </c>
      <c r="J505" s="264">
        <v>201</v>
      </c>
      <c r="K505" s="264">
        <v>4723</v>
      </c>
      <c r="L505" s="264">
        <v>4548</v>
      </c>
      <c r="M505" s="264">
        <v>175</v>
      </c>
      <c r="N505" s="294">
        <v>0.93</v>
      </c>
      <c r="O505" s="266">
        <v>159871</v>
      </c>
      <c r="P505" s="266">
        <v>153550</v>
      </c>
      <c r="Q505" s="266">
        <v>6321</v>
      </c>
      <c r="R505" s="267">
        <v>0.96046187238461</v>
      </c>
      <c r="S505" s="267">
        <v>0.956235096086408</v>
      </c>
      <c r="T505" s="267">
        <v>0.936613055818354</v>
      </c>
      <c r="U505" s="267">
        <v>0.962947279271649</v>
      </c>
      <c r="V505" s="295">
        <v>0.0196220402680538</v>
      </c>
      <c r="W505" s="271">
        <v>36129</v>
      </c>
      <c r="X505" s="271">
        <v>34694</v>
      </c>
      <c r="Y505" s="271">
        <v>36106</v>
      </c>
      <c r="Z505" s="271">
        <v>34959</v>
      </c>
      <c r="AA505" s="268">
        <v>0.960281214536799</v>
      </c>
      <c r="AB505" s="268">
        <v>0.968232426743478</v>
      </c>
      <c r="AC505" s="295">
        <v>-0.00795121220667883</v>
      </c>
    </row>
    <row r="506" spans="1:29">
      <c r="A506" s="297" t="s">
        <v>719</v>
      </c>
      <c r="B506" s="298" t="s">
        <v>3333</v>
      </c>
      <c r="C506" s="293" t="s">
        <v>907</v>
      </c>
      <c r="D506" s="298" t="s">
        <v>908</v>
      </c>
      <c r="E506" s="263">
        <v>6017</v>
      </c>
      <c r="F506" s="266">
        <v>5895</v>
      </c>
      <c r="G506" s="266">
        <v>122</v>
      </c>
      <c r="H506" s="264">
        <v>3215</v>
      </c>
      <c r="I506" s="264">
        <v>3086</v>
      </c>
      <c r="J506" s="264">
        <v>129</v>
      </c>
      <c r="K506" s="264">
        <v>4144</v>
      </c>
      <c r="L506" s="264">
        <v>4061</v>
      </c>
      <c r="M506" s="264">
        <v>83</v>
      </c>
      <c r="N506" s="294">
        <v>0.93</v>
      </c>
      <c r="O506" s="266">
        <v>139564</v>
      </c>
      <c r="P506" s="266">
        <v>136819</v>
      </c>
      <c r="Q506" s="266">
        <v>2745</v>
      </c>
      <c r="R506" s="267">
        <v>0.980331604138603</v>
      </c>
      <c r="S506" s="267">
        <v>0.979724115007479</v>
      </c>
      <c r="T506" s="267">
        <v>0.959875583203732</v>
      </c>
      <c r="U506" s="267">
        <v>0.979971042471042</v>
      </c>
      <c r="V506" s="295">
        <v>0.0198485318037463</v>
      </c>
      <c r="W506" s="271">
        <v>31611</v>
      </c>
      <c r="X506" s="271">
        <v>30843</v>
      </c>
      <c r="Y506" s="271">
        <v>32428</v>
      </c>
      <c r="Z506" s="271">
        <v>31746</v>
      </c>
      <c r="AA506" s="268">
        <v>0.975704659770333</v>
      </c>
      <c r="AB506" s="268">
        <v>0.978968792401628</v>
      </c>
      <c r="AC506" s="295">
        <v>-0.0032641326312951</v>
      </c>
    </row>
    <row r="507" spans="1:29">
      <c r="A507" s="297" t="s">
        <v>719</v>
      </c>
      <c r="B507" s="298" t="s">
        <v>3333</v>
      </c>
      <c r="C507" s="293" t="s">
        <v>909</v>
      </c>
      <c r="D507" s="298" t="s">
        <v>909</v>
      </c>
      <c r="E507" s="263">
        <v>4275</v>
      </c>
      <c r="F507" s="266">
        <v>4034</v>
      </c>
      <c r="G507" s="266">
        <v>241</v>
      </c>
      <c r="H507" s="264">
        <v>1693</v>
      </c>
      <c r="I507" s="264">
        <v>1570</v>
      </c>
      <c r="J507" s="264">
        <v>123</v>
      </c>
      <c r="K507" s="264">
        <v>2785</v>
      </c>
      <c r="L507" s="264">
        <v>2674</v>
      </c>
      <c r="M507" s="264">
        <v>111</v>
      </c>
      <c r="N507" s="294">
        <v>0.93</v>
      </c>
      <c r="O507" s="266">
        <v>93818</v>
      </c>
      <c r="P507" s="266">
        <v>89445</v>
      </c>
      <c r="Q507" s="266">
        <v>4373</v>
      </c>
      <c r="R507" s="267">
        <v>0.953388475559061</v>
      </c>
      <c r="S507" s="267">
        <v>0.943625730994152</v>
      </c>
      <c r="T507" s="267">
        <v>0.927347903130537</v>
      </c>
      <c r="U507" s="267">
        <v>0.960143626570916</v>
      </c>
      <c r="V507" s="295">
        <v>0.0162778278636145</v>
      </c>
      <c r="W507" s="271">
        <v>20980</v>
      </c>
      <c r="X507" s="271">
        <v>19929</v>
      </c>
      <c r="Y507" s="271">
        <v>20735</v>
      </c>
      <c r="Z507" s="271">
        <v>19786</v>
      </c>
      <c r="AA507" s="268">
        <v>0.949904671115348</v>
      </c>
      <c r="AB507" s="268">
        <v>0.95423197492163</v>
      </c>
      <c r="AC507" s="295">
        <v>-0.00432730380628221</v>
      </c>
    </row>
    <row r="508" spans="1:29">
      <c r="A508" s="297" t="s">
        <v>719</v>
      </c>
      <c r="B508" s="298" t="s">
        <v>3333</v>
      </c>
      <c r="C508" s="293" t="s">
        <v>910</v>
      </c>
      <c r="D508" s="298" t="s">
        <v>910</v>
      </c>
      <c r="E508" s="263">
        <v>2090</v>
      </c>
      <c r="F508" s="266">
        <v>1980</v>
      </c>
      <c r="G508" s="266">
        <v>110</v>
      </c>
      <c r="H508" s="264">
        <v>817</v>
      </c>
      <c r="I508" s="264">
        <v>748</v>
      </c>
      <c r="J508" s="264">
        <v>69</v>
      </c>
      <c r="K508" s="264">
        <v>1498</v>
      </c>
      <c r="L508" s="264">
        <v>1401</v>
      </c>
      <c r="M508" s="264">
        <v>97</v>
      </c>
      <c r="N508" s="294">
        <v>0.93</v>
      </c>
      <c r="O508" s="266">
        <v>48085</v>
      </c>
      <c r="P508" s="266">
        <v>45670</v>
      </c>
      <c r="Q508" s="266">
        <v>2415</v>
      </c>
      <c r="R508" s="267">
        <v>0.94977643755849</v>
      </c>
      <c r="S508" s="267">
        <v>0.947368421052632</v>
      </c>
      <c r="T508" s="267">
        <v>0.915544675642595</v>
      </c>
      <c r="U508" s="267">
        <v>0.93524699599466</v>
      </c>
      <c r="V508" s="295">
        <v>0.0318237454100366</v>
      </c>
      <c r="W508" s="271">
        <v>10786</v>
      </c>
      <c r="X508" s="271">
        <v>10171</v>
      </c>
      <c r="Y508" s="271">
        <v>11032</v>
      </c>
      <c r="Z508" s="271">
        <v>10478</v>
      </c>
      <c r="AA508" s="268">
        <v>0.942981642870388</v>
      </c>
      <c r="AB508" s="268">
        <v>0.949782451051487</v>
      </c>
      <c r="AC508" s="295">
        <v>-0.00680080818109907</v>
      </c>
    </row>
    <row r="509" spans="1:29">
      <c r="A509" s="297" t="s">
        <v>719</v>
      </c>
      <c r="B509" s="298" t="s">
        <v>3333</v>
      </c>
      <c r="C509" s="293" t="s">
        <v>911</v>
      </c>
      <c r="D509" s="298" t="s">
        <v>911</v>
      </c>
      <c r="E509" s="263">
        <v>3461</v>
      </c>
      <c r="F509" s="266">
        <v>3387</v>
      </c>
      <c r="G509" s="266">
        <v>74</v>
      </c>
      <c r="H509" s="264">
        <v>1849</v>
      </c>
      <c r="I509" s="264">
        <v>1817</v>
      </c>
      <c r="J509" s="264">
        <v>32</v>
      </c>
      <c r="K509" s="264">
        <v>2509</v>
      </c>
      <c r="L509" s="264">
        <v>2468</v>
      </c>
      <c r="M509" s="264">
        <v>41</v>
      </c>
      <c r="N509" s="294">
        <v>0.93</v>
      </c>
      <c r="O509" s="266">
        <v>77105</v>
      </c>
      <c r="P509" s="266">
        <v>75703</v>
      </c>
      <c r="Q509" s="266">
        <v>1402</v>
      </c>
      <c r="R509" s="267">
        <v>0.981817002788405</v>
      </c>
      <c r="S509" s="267">
        <v>0.978618896272754</v>
      </c>
      <c r="T509" s="267">
        <v>0.982693347755544</v>
      </c>
      <c r="U509" s="267">
        <v>0.983658828218414</v>
      </c>
      <c r="V509" s="295">
        <v>-0.00407445148278995</v>
      </c>
      <c r="W509" s="271">
        <v>18434</v>
      </c>
      <c r="X509" s="271">
        <v>18128</v>
      </c>
      <c r="Y509" s="271">
        <v>17912</v>
      </c>
      <c r="Z509" s="271">
        <v>17603</v>
      </c>
      <c r="AA509" s="268">
        <v>0.983400238689378</v>
      </c>
      <c r="AB509" s="268">
        <v>0.982748995087092</v>
      </c>
      <c r="AC509" s="295">
        <v>0.000651243602285856</v>
      </c>
    </row>
    <row r="510" spans="1:29">
      <c r="A510" s="297" t="s">
        <v>719</v>
      </c>
      <c r="B510" s="298" t="s">
        <v>3333</v>
      </c>
      <c r="C510" s="293" t="s">
        <v>912</v>
      </c>
      <c r="D510" s="298" t="s">
        <v>912</v>
      </c>
      <c r="E510" s="263">
        <v>4507</v>
      </c>
      <c r="F510" s="266">
        <v>4385</v>
      </c>
      <c r="G510" s="266">
        <v>122</v>
      </c>
      <c r="H510" s="264">
        <v>1645</v>
      </c>
      <c r="I510" s="264">
        <v>1596</v>
      </c>
      <c r="J510" s="264">
        <v>49</v>
      </c>
      <c r="K510" s="264">
        <v>3386</v>
      </c>
      <c r="L510" s="264">
        <v>3280</v>
      </c>
      <c r="M510" s="264">
        <v>106</v>
      </c>
      <c r="N510" s="294">
        <v>0.93</v>
      </c>
      <c r="O510" s="266">
        <v>104418</v>
      </c>
      <c r="P510" s="266">
        <v>102068</v>
      </c>
      <c r="Q510" s="266">
        <v>2350</v>
      </c>
      <c r="R510" s="267">
        <v>0.977494301748741</v>
      </c>
      <c r="S510" s="267">
        <v>0.97293099622809</v>
      </c>
      <c r="T510" s="267">
        <v>0.970212765957447</v>
      </c>
      <c r="U510" s="267">
        <v>0.968694624926167</v>
      </c>
      <c r="V510" s="295">
        <v>0.00271823027064289</v>
      </c>
      <c r="W510" s="271">
        <v>23443</v>
      </c>
      <c r="X510" s="271">
        <v>22827</v>
      </c>
      <c r="Y510" s="271">
        <v>23700</v>
      </c>
      <c r="Z510" s="271">
        <v>23127</v>
      </c>
      <c r="AA510" s="268">
        <v>0.973723499552105</v>
      </c>
      <c r="AB510" s="268">
        <v>0.975822784810127</v>
      </c>
      <c r="AC510" s="295">
        <v>-0.0020992852580215</v>
      </c>
    </row>
    <row r="511" spans="1:29">
      <c r="A511" s="297" t="s">
        <v>719</v>
      </c>
      <c r="B511" s="298" t="s">
        <v>3334</v>
      </c>
      <c r="C511" s="293" t="s">
        <v>913</v>
      </c>
      <c r="D511" s="298" t="s">
        <v>913</v>
      </c>
      <c r="E511" s="263">
        <v>3417</v>
      </c>
      <c r="F511" s="266">
        <v>3247</v>
      </c>
      <c r="G511" s="266">
        <v>170</v>
      </c>
      <c r="H511" s="264">
        <v>2796</v>
      </c>
      <c r="I511" s="264">
        <v>2583</v>
      </c>
      <c r="J511" s="264">
        <v>213</v>
      </c>
      <c r="K511" s="264">
        <v>1707</v>
      </c>
      <c r="L511" s="264">
        <v>1614</v>
      </c>
      <c r="M511" s="264">
        <v>93</v>
      </c>
      <c r="N511" s="294">
        <v>0.93</v>
      </c>
      <c r="O511" s="266">
        <v>87256</v>
      </c>
      <c r="P511" s="266">
        <v>83084</v>
      </c>
      <c r="Q511" s="266">
        <v>4172</v>
      </c>
      <c r="R511" s="267">
        <v>0.95218666911158</v>
      </c>
      <c r="S511" s="267">
        <v>0.950248756218905</v>
      </c>
      <c r="T511" s="267">
        <v>0.92381974248927</v>
      </c>
      <c r="U511" s="267">
        <v>0.945518453427065</v>
      </c>
      <c r="V511" s="295">
        <v>0.0264290137296351</v>
      </c>
      <c r="W511" s="271">
        <v>18933</v>
      </c>
      <c r="X511" s="271">
        <v>17707</v>
      </c>
      <c r="Y511" s="271">
        <v>19191</v>
      </c>
      <c r="Z511" s="271">
        <v>18049</v>
      </c>
      <c r="AA511" s="268">
        <v>0.935245338826388</v>
      </c>
      <c r="AB511" s="268">
        <v>0.940492939398677</v>
      </c>
      <c r="AC511" s="295">
        <v>-0.00524760057228868</v>
      </c>
    </row>
    <row r="512" spans="1:29">
      <c r="A512" s="297" t="s">
        <v>719</v>
      </c>
      <c r="B512" s="298" t="s">
        <v>3334</v>
      </c>
      <c r="C512" s="293" t="s">
        <v>914</v>
      </c>
      <c r="D512" s="298" t="s">
        <v>914</v>
      </c>
      <c r="E512" s="263">
        <v>3197</v>
      </c>
      <c r="F512" s="266">
        <v>3088</v>
      </c>
      <c r="G512" s="266">
        <v>109</v>
      </c>
      <c r="H512" s="264">
        <v>1304</v>
      </c>
      <c r="I512" s="264">
        <v>1257</v>
      </c>
      <c r="J512" s="264">
        <v>47</v>
      </c>
      <c r="K512" s="264">
        <v>2150</v>
      </c>
      <c r="L512" s="264">
        <v>2084</v>
      </c>
      <c r="M512" s="264">
        <v>66</v>
      </c>
      <c r="N512" s="294">
        <v>0.93</v>
      </c>
      <c r="O512" s="266">
        <v>71263</v>
      </c>
      <c r="P512" s="266">
        <v>70048</v>
      </c>
      <c r="Q512" s="266">
        <v>1215</v>
      </c>
      <c r="R512" s="267">
        <v>0.982950479210811</v>
      </c>
      <c r="S512" s="267">
        <v>0.965905536440413</v>
      </c>
      <c r="T512" s="267">
        <v>0.963957055214724</v>
      </c>
      <c r="U512" s="267">
        <v>0.969302325581395</v>
      </c>
      <c r="V512" s="295">
        <v>0.00194848122568891</v>
      </c>
      <c r="W512" s="271">
        <v>15570</v>
      </c>
      <c r="X512" s="271">
        <v>15164</v>
      </c>
      <c r="Y512" s="271">
        <v>15918</v>
      </c>
      <c r="Z512" s="271">
        <v>15654</v>
      </c>
      <c r="AA512" s="268">
        <v>0.973924213230572</v>
      </c>
      <c r="AB512" s="268">
        <v>0.983415001884659</v>
      </c>
      <c r="AC512" s="295">
        <v>-0.00949078865408726</v>
      </c>
    </row>
    <row r="513" spans="1:29">
      <c r="A513" s="297" t="s">
        <v>719</v>
      </c>
      <c r="B513" s="298" t="s">
        <v>3334</v>
      </c>
      <c r="C513" s="293" t="s">
        <v>915</v>
      </c>
      <c r="D513" s="298" t="s">
        <v>915</v>
      </c>
      <c r="E513" s="263">
        <v>4174</v>
      </c>
      <c r="F513" s="266">
        <v>3900</v>
      </c>
      <c r="G513" s="266">
        <v>274</v>
      </c>
      <c r="H513" s="264">
        <v>3600</v>
      </c>
      <c r="I513" s="264">
        <v>3260</v>
      </c>
      <c r="J513" s="264">
        <v>340</v>
      </c>
      <c r="K513" s="264">
        <v>2090</v>
      </c>
      <c r="L513" s="264">
        <v>1799</v>
      </c>
      <c r="M513" s="264">
        <v>291</v>
      </c>
      <c r="N513" s="294">
        <v>0.93</v>
      </c>
      <c r="O513" s="266">
        <v>113230</v>
      </c>
      <c r="P513" s="266">
        <v>103762</v>
      </c>
      <c r="Q513" s="266">
        <v>9468</v>
      </c>
      <c r="R513" s="267">
        <v>0.916382584120816</v>
      </c>
      <c r="S513" s="267">
        <v>0.934355534259703</v>
      </c>
      <c r="T513" s="267">
        <v>0.905555555555556</v>
      </c>
      <c r="U513" s="267">
        <v>0.860765550239234</v>
      </c>
      <c r="V513" s="295">
        <v>0.0287999787041474</v>
      </c>
      <c r="W513" s="271">
        <v>24519</v>
      </c>
      <c r="X513" s="271">
        <v>22005</v>
      </c>
      <c r="Y513" s="271">
        <v>25831</v>
      </c>
      <c r="Z513" s="271">
        <v>23711</v>
      </c>
      <c r="AA513" s="268">
        <v>0.897467270280191</v>
      </c>
      <c r="AB513" s="268">
        <v>0.917928070922535</v>
      </c>
      <c r="AC513" s="295">
        <v>-0.020460800642344</v>
      </c>
    </row>
    <row r="514" spans="1:29">
      <c r="A514" s="297" t="s">
        <v>719</v>
      </c>
      <c r="B514" s="298" t="s">
        <v>3334</v>
      </c>
      <c r="C514" s="293" t="s">
        <v>916</v>
      </c>
      <c r="D514" s="298" t="s">
        <v>916</v>
      </c>
      <c r="E514" s="263">
        <v>3195</v>
      </c>
      <c r="F514" s="266">
        <v>3091</v>
      </c>
      <c r="G514" s="266">
        <v>104</v>
      </c>
      <c r="H514" s="264">
        <v>3015</v>
      </c>
      <c r="I514" s="264">
        <v>2908</v>
      </c>
      <c r="J514" s="264">
        <v>107</v>
      </c>
      <c r="K514" s="264">
        <v>1475</v>
      </c>
      <c r="L514" s="264">
        <v>1436</v>
      </c>
      <c r="M514" s="264">
        <v>39</v>
      </c>
      <c r="N514" s="294">
        <v>0.93</v>
      </c>
      <c r="O514" s="266">
        <v>83121</v>
      </c>
      <c r="P514" s="266">
        <v>80695</v>
      </c>
      <c r="Q514" s="266">
        <v>2426</v>
      </c>
      <c r="R514" s="267">
        <v>0.970813633137234</v>
      </c>
      <c r="S514" s="267">
        <v>0.967449139280125</v>
      </c>
      <c r="T514" s="267">
        <v>0.964510779436153</v>
      </c>
      <c r="U514" s="267">
        <v>0.973559322033898</v>
      </c>
      <c r="V514" s="295">
        <v>0.00293835984397262</v>
      </c>
      <c r="W514" s="271">
        <v>18141</v>
      </c>
      <c r="X514" s="271">
        <v>17535</v>
      </c>
      <c r="Y514" s="271">
        <v>18176</v>
      </c>
      <c r="Z514" s="271">
        <v>17678</v>
      </c>
      <c r="AA514" s="268">
        <v>0.966595005787994</v>
      </c>
      <c r="AB514" s="268">
        <v>0.972601232394366</v>
      </c>
      <c r="AC514" s="295">
        <v>-0.00600622660637218</v>
      </c>
    </row>
    <row r="515" spans="1:29">
      <c r="A515" s="297" t="s">
        <v>719</v>
      </c>
      <c r="B515" s="298" t="s">
        <v>3334</v>
      </c>
      <c r="C515" s="293" t="s">
        <v>917</v>
      </c>
      <c r="D515" s="298" t="s">
        <v>917</v>
      </c>
      <c r="E515" s="263">
        <v>1813</v>
      </c>
      <c r="F515" s="266">
        <v>1781</v>
      </c>
      <c r="G515" s="266">
        <v>32</v>
      </c>
      <c r="H515" s="264">
        <v>1515</v>
      </c>
      <c r="I515" s="264">
        <v>1481</v>
      </c>
      <c r="J515" s="264">
        <v>34</v>
      </c>
      <c r="K515" s="264">
        <v>873</v>
      </c>
      <c r="L515" s="264">
        <v>856</v>
      </c>
      <c r="M515" s="264">
        <v>17</v>
      </c>
      <c r="N515" s="294">
        <v>0.93</v>
      </c>
      <c r="O515" s="266">
        <v>46880</v>
      </c>
      <c r="P515" s="266">
        <v>46109</v>
      </c>
      <c r="Q515" s="266">
        <v>771</v>
      </c>
      <c r="R515" s="267">
        <v>0.983553754266212</v>
      </c>
      <c r="S515" s="267">
        <v>0.982349696635411</v>
      </c>
      <c r="T515" s="267">
        <v>0.977557755775578</v>
      </c>
      <c r="U515" s="267">
        <v>0.980526918671249</v>
      </c>
      <c r="V515" s="295">
        <v>0.00479194085983337</v>
      </c>
      <c r="W515" s="271">
        <v>10234</v>
      </c>
      <c r="X515" s="271">
        <v>10055</v>
      </c>
      <c r="Y515" s="271">
        <v>10588</v>
      </c>
      <c r="Z515" s="271">
        <v>10423</v>
      </c>
      <c r="AA515" s="268">
        <v>0.982509282782881</v>
      </c>
      <c r="AB515" s="268">
        <v>0.984416320362675</v>
      </c>
      <c r="AC515" s="295">
        <v>-0.00190703757979405</v>
      </c>
    </row>
    <row r="516" spans="1:29">
      <c r="A516" s="297" t="s">
        <v>719</v>
      </c>
      <c r="B516" s="298" t="s">
        <v>3334</v>
      </c>
      <c r="C516" s="293" t="s">
        <v>918</v>
      </c>
      <c r="D516" s="298" t="s">
        <v>918</v>
      </c>
      <c r="E516" s="263">
        <v>5557</v>
      </c>
      <c r="F516" s="266">
        <v>5254</v>
      </c>
      <c r="G516" s="266">
        <v>303</v>
      </c>
      <c r="H516" s="264">
        <v>4930</v>
      </c>
      <c r="I516" s="264">
        <v>4594</v>
      </c>
      <c r="J516" s="264">
        <v>336</v>
      </c>
      <c r="K516" s="264">
        <v>2767</v>
      </c>
      <c r="L516" s="264">
        <v>2585</v>
      </c>
      <c r="M516" s="264">
        <v>182</v>
      </c>
      <c r="N516" s="294">
        <v>0.93</v>
      </c>
      <c r="O516" s="266">
        <v>140896</v>
      </c>
      <c r="P516" s="266">
        <v>132724</v>
      </c>
      <c r="Q516" s="266">
        <v>8172</v>
      </c>
      <c r="R516" s="267">
        <v>0.941999772882126</v>
      </c>
      <c r="S516" s="267">
        <v>0.945474176714054</v>
      </c>
      <c r="T516" s="267">
        <v>0.93184584178499</v>
      </c>
      <c r="U516" s="267">
        <v>0.934224792193712</v>
      </c>
      <c r="V516" s="295">
        <v>0.0136283349290645</v>
      </c>
      <c r="W516" s="271">
        <v>31698</v>
      </c>
      <c r="X516" s="271">
        <v>29726</v>
      </c>
      <c r="Y516" s="271">
        <v>31973</v>
      </c>
      <c r="Z516" s="271">
        <v>30310</v>
      </c>
      <c r="AA516" s="268">
        <v>0.937787873051928</v>
      </c>
      <c r="AB516" s="268">
        <v>0.947987364338661</v>
      </c>
      <c r="AC516" s="295">
        <v>-0.0101994912867331</v>
      </c>
    </row>
    <row r="517" spans="1:29">
      <c r="A517" s="297" t="s">
        <v>719</v>
      </c>
      <c r="B517" s="298" t="s">
        <v>3334</v>
      </c>
      <c r="C517" s="293" t="s">
        <v>919</v>
      </c>
      <c r="D517" s="298" t="s">
        <v>919</v>
      </c>
      <c r="E517" s="263">
        <v>3178</v>
      </c>
      <c r="F517" s="266">
        <v>2968</v>
      </c>
      <c r="G517" s="266">
        <v>210</v>
      </c>
      <c r="H517" s="264">
        <v>2818</v>
      </c>
      <c r="I517" s="264">
        <v>2619</v>
      </c>
      <c r="J517" s="264">
        <v>199</v>
      </c>
      <c r="K517" s="264">
        <v>1594</v>
      </c>
      <c r="L517" s="264">
        <v>1496</v>
      </c>
      <c r="M517" s="264">
        <v>98</v>
      </c>
      <c r="N517" s="294">
        <v>0.93</v>
      </c>
      <c r="O517" s="266">
        <v>83883</v>
      </c>
      <c r="P517" s="266">
        <v>79286</v>
      </c>
      <c r="Q517" s="266">
        <v>4597</v>
      </c>
      <c r="R517" s="267">
        <v>0.945197477438814</v>
      </c>
      <c r="S517" s="267">
        <v>0.933920704845815</v>
      </c>
      <c r="T517" s="267">
        <v>0.929382540809084</v>
      </c>
      <c r="U517" s="267">
        <v>0.938519447929737</v>
      </c>
      <c r="V517" s="295">
        <v>0.00453816403673057</v>
      </c>
      <c r="W517" s="271">
        <v>18066</v>
      </c>
      <c r="X517" s="271">
        <v>16927</v>
      </c>
      <c r="Y517" s="271">
        <v>18635</v>
      </c>
      <c r="Z517" s="271">
        <v>17629</v>
      </c>
      <c r="AA517" s="268">
        <v>0.936953393114137</v>
      </c>
      <c r="AB517" s="268">
        <v>0.946015562114301</v>
      </c>
      <c r="AC517" s="295">
        <v>-0.00906216900016399</v>
      </c>
    </row>
    <row r="518" spans="1:29">
      <c r="A518" s="297" t="s">
        <v>719</v>
      </c>
      <c r="B518" s="298" t="s">
        <v>3334</v>
      </c>
      <c r="C518" s="293" t="s">
        <v>920</v>
      </c>
      <c r="D518" s="298" t="s">
        <v>920</v>
      </c>
      <c r="E518" s="263">
        <v>5659</v>
      </c>
      <c r="F518" s="266">
        <v>5254</v>
      </c>
      <c r="G518" s="266">
        <v>405</v>
      </c>
      <c r="H518" s="264">
        <v>5424</v>
      </c>
      <c r="I518" s="264">
        <v>4916</v>
      </c>
      <c r="J518" s="264">
        <v>508</v>
      </c>
      <c r="K518" s="264">
        <v>2948</v>
      </c>
      <c r="L518" s="264">
        <v>2736</v>
      </c>
      <c r="M518" s="264">
        <v>212</v>
      </c>
      <c r="N518" s="294">
        <v>0.93</v>
      </c>
      <c r="O518" s="266">
        <v>147409</v>
      </c>
      <c r="P518" s="266">
        <v>132878</v>
      </c>
      <c r="Q518" s="266">
        <v>14531</v>
      </c>
      <c r="R518" s="267">
        <v>0.901423929339457</v>
      </c>
      <c r="S518" s="267">
        <v>0.928432585262414</v>
      </c>
      <c r="T518" s="267">
        <v>0.906342182890855</v>
      </c>
      <c r="U518" s="267">
        <v>0.9280868385346</v>
      </c>
      <c r="V518" s="295">
        <v>0.0220904023715585</v>
      </c>
      <c r="W518" s="271">
        <v>32141</v>
      </c>
      <c r="X518" s="271">
        <v>29217</v>
      </c>
      <c r="Y518" s="271">
        <v>33171</v>
      </c>
      <c r="Z518" s="271">
        <v>29858</v>
      </c>
      <c r="AA518" s="268">
        <v>0.909025854827168</v>
      </c>
      <c r="AB518" s="268">
        <v>0.900123601941455</v>
      </c>
      <c r="AC518" s="295">
        <v>0.00890225288571289</v>
      </c>
    </row>
    <row r="519" spans="1:29">
      <c r="A519" s="297" t="s">
        <v>719</v>
      </c>
      <c r="B519" s="298" t="s">
        <v>3334</v>
      </c>
      <c r="C519" s="293" t="s">
        <v>921</v>
      </c>
      <c r="D519" s="298" t="s">
        <v>921</v>
      </c>
      <c r="E519" s="263">
        <v>3913</v>
      </c>
      <c r="F519" s="266">
        <v>3748</v>
      </c>
      <c r="G519" s="266">
        <v>165</v>
      </c>
      <c r="H519" s="264">
        <v>3485</v>
      </c>
      <c r="I519" s="264">
        <v>3322</v>
      </c>
      <c r="J519" s="264">
        <v>163</v>
      </c>
      <c r="K519" s="264">
        <v>1794</v>
      </c>
      <c r="L519" s="264">
        <v>1729</v>
      </c>
      <c r="M519" s="264">
        <v>65</v>
      </c>
      <c r="N519" s="294">
        <v>0.93</v>
      </c>
      <c r="O519" s="266">
        <v>100705</v>
      </c>
      <c r="P519" s="266">
        <v>97024</v>
      </c>
      <c r="Q519" s="266">
        <v>3681</v>
      </c>
      <c r="R519" s="267">
        <v>0.963447693758999</v>
      </c>
      <c r="S519" s="267">
        <v>0.957832864809609</v>
      </c>
      <c r="T519" s="267">
        <v>0.953228120516499</v>
      </c>
      <c r="U519" s="267">
        <v>0.963768115942029</v>
      </c>
      <c r="V519" s="295">
        <v>0.00460474429310964</v>
      </c>
      <c r="W519" s="271">
        <v>22035</v>
      </c>
      <c r="X519" s="271">
        <v>21059</v>
      </c>
      <c r="Y519" s="271">
        <v>22332</v>
      </c>
      <c r="Z519" s="271">
        <v>21544</v>
      </c>
      <c r="AA519" s="268">
        <v>0.955706830043113</v>
      </c>
      <c r="AB519" s="268">
        <v>0.964714311302167</v>
      </c>
      <c r="AC519" s="295">
        <v>-0.00900748125905415</v>
      </c>
    </row>
    <row r="520" spans="1:29">
      <c r="A520" s="297" t="s">
        <v>719</v>
      </c>
      <c r="B520" s="298" t="s">
        <v>3334</v>
      </c>
      <c r="C520" s="293" t="s">
        <v>922</v>
      </c>
      <c r="D520" s="298" t="s">
        <v>922</v>
      </c>
      <c r="E520" s="263">
        <v>2343</v>
      </c>
      <c r="F520" s="266">
        <v>2260</v>
      </c>
      <c r="G520" s="266">
        <v>83</v>
      </c>
      <c r="H520" s="264">
        <v>1835</v>
      </c>
      <c r="I520" s="264">
        <v>1726</v>
      </c>
      <c r="J520" s="264">
        <v>109</v>
      </c>
      <c r="K520" s="264">
        <v>1302</v>
      </c>
      <c r="L520" s="264">
        <v>1233</v>
      </c>
      <c r="M520" s="264">
        <v>69</v>
      </c>
      <c r="N520" s="294">
        <v>0.93</v>
      </c>
      <c r="O520" s="266">
        <v>55513</v>
      </c>
      <c r="P520" s="266">
        <v>52622</v>
      </c>
      <c r="Q520" s="266">
        <v>2891</v>
      </c>
      <c r="R520" s="267">
        <v>0.947922108334985</v>
      </c>
      <c r="S520" s="267">
        <v>0.964575330772514</v>
      </c>
      <c r="T520" s="267">
        <v>0.940599455040872</v>
      </c>
      <c r="U520" s="267">
        <v>0.947004608294931</v>
      </c>
      <c r="V520" s="295">
        <v>0.0239758757316419</v>
      </c>
      <c r="W520" s="271">
        <v>12687</v>
      </c>
      <c r="X520" s="271">
        <v>12116</v>
      </c>
      <c r="Y520" s="271">
        <v>12625</v>
      </c>
      <c r="Z520" s="271">
        <v>11943</v>
      </c>
      <c r="AA520" s="268">
        <v>0.95499330022858</v>
      </c>
      <c r="AB520" s="268">
        <v>0.945980198019802</v>
      </c>
      <c r="AC520" s="295">
        <v>0.00901310220877849</v>
      </c>
    </row>
    <row r="521" spans="1:29">
      <c r="A521" s="297" t="s">
        <v>719</v>
      </c>
      <c r="B521" s="298" t="s">
        <v>3334</v>
      </c>
      <c r="C521" s="293" t="s">
        <v>923</v>
      </c>
      <c r="D521" s="298" t="s">
        <v>923</v>
      </c>
      <c r="E521" s="263">
        <v>3319</v>
      </c>
      <c r="F521" s="266">
        <v>3139</v>
      </c>
      <c r="G521" s="266">
        <v>180</v>
      </c>
      <c r="H521" s="264">
        <v>2776</v>
      </c>
      <c r="I521" s="264">
        <v>2470</v>
      </c>
      <c r="J521" s="264">
        <v>306</v>
      </c>
      <c r="K521" s="264">
        <v>1519</v>
      </c>
      <c r="L521" s="264">
        <v>1431</v>
      </c>
      <c r="M521" s="264">
        <v>88</v>
      </c>
      <c r="N521" s="294">
        <v>0.93</v>
      </c>
      <c r="O521" s="266">
        <v>86516</v>
      </c>
      <c r="P521" s="266">
        <v>80040</v>
      </c>
      <c r="Q521" s="266">
        <v>6476</v>
      </c>
      <c r="R521" s="267">
        <v>0.925146793656665</v>
      </c>
      <c r="S521" s="267">
        <v>0.945766797228081</v>
      </c>
      <c r="T521" s="267">
        <v>0.889769452449568</v>
      </c>
      <c r="U521" s="267">
        <v>0.942067149440421</v>
      </c>
      <c r="V521" s="295">
        <v>0.055997344778513</v>
      </c>
      <c r="W521" s="271">
        <v>19012</v>
      </c>
      <c r="X521" s="271">
        <v>17646</v>
      </c>
      <c r="Y521" s="271">
        <v>19143</v>
      </c>
      <c r="Z521" s="271">
        <v>17812</v>
      </c>
      <c r="AA521" s="268">
        <v>0.928150641699979</v>
      </c>
      <c r="AB521" s="268">
        <v>0.930470668129342</v>
      </c>
      <c r="AC521" s="295">
        <v>-0.00232002642936335</v>
      </c>
    </row>
    <row r="522" spans="1:29">
      <c r="A522" s="297" t="s">
        <v>719</v>
      </c>
      <c r="B522" s="298" t="s">
        <v>3334</v>
      </c>
      <c r="C522" s="293" t="s">
        <v>924</v>
      </c>
      <c r="D522" s="298" t="s">
        <v>924</v>
      </c>
      <c r="E522" s="263">
        <v>3987</v>
      </c>
      <c r="F522" s="266">
        <v>3845</v>
      </c>
      <c r="G522" s="266">
        <v>142</v>
      </c>
      <c r="H522" s="264">
        <v>3599</v>
      </c>
      <c r="I522" s="264">
        <v>3493</v>
      </c>
      <c r="J522" s="264">
        <v>106</v>
      </c>
      <c r="K522" s="264">
        <v>1827</v>
      </c>
      <c r="L522" s="264">
        <v>1738</v>
      </c>
      <c r="M522" s="264">
        <v>89</v>
      </c>
      <c r="N522" s="294">
        <v>0.93</v>
      </c>
      <c r="O522" s="266">
        <v>102602</v>
      </c>
      <c r="P522" s="266">
        <v>98207</v>
      </c>
      <c r="Q522" s="266">
        <v>4395</v>
      </c>
      <c r="R522" s="267">
        <v>0.957164577688544</v>
      </c>
      <c r="S522" s="267">
        <v>0.964384248808628</v>
      </c>
      <c r="T522" s="267">
        <v>0.970547374270631</v>
      </c>
      <c r="U522" s="267">
        <v>0.951286261631089</v>
      </c>
      <c r="V522" s="295">
        <v>-0.00616312546200271</v>
      </c>
      <c r="W522" s="271">
        <v>22546</v>
      </c>
      <c r="X522" s="271">
        <v>21589</v>
      </c>
      <c r="Y522" s="271">
        <v>22819</v>
      </c>
      <c r="Z522" s="271">
        <v>21907</v>
      </c>
      <c r="AA522" s="268">
        <v>0.95755344628759</v>
      </c>
      <c r="AB522" s="268">
        <v>0.960033305578684</v>
      </c>
      <c r="AC522" s="295">
        <v>-0.00247985929109451</v>
      </c>
    </row>
    <row r="523" spans="1:29">
      <c r="A523" s="297" t="s">
        <v>719</v>
      </c>
      <c r="B523" s="298" t="s">
        <v>3335</v>
      </c>
      <c r="C523" s="293" t="s">
        <v>925</v>
      </c>
      <c r="D523" s="298" t="s">
        <v>926</v>
      </c>
      <c r="E523" s="263">
        <v>4820</v>
      </c>
      <c r="F523" s="266">
        <v>4730</v>
      </c>
      <c r="G523" s="266">
        <v>90</v>
      </c>
      <c r="H523" s="264">
        <v>2960</v>
      </c>
      <c r="I523" s="264">
        <v>2903</v>
      </c>
      <c r="J523" s="264">
        <v>57</v>
      </c>
      <c r="K523" s="264">
        <v>3704</v>
      </c>
      <c r="L523" s="264">
        <v>3659</v>
      </c>
      <c r="M523" s="264">
        <v>45</v>
      </c>
      <c r="N523" s="294">
        <v>0.93</v>
      </c>
      <c r="O523" s="266">
        <v>123233</v>
      </c>
      <c r="P523" s="266">
        <v>120911</v>
      </c>
      <c r="Q523" s="266">
        <v>2322</v>
      </c>
      <c r="R523" s="267">
        <v>0.981157644462117</v>
      </c>
      <c r="S523" s="267">
        <v>0.981327800829875</v>
      </c>
      <c r="T523" s="267">
        <v>0.980743243243243</v>
      </c>
      <c r="U523" s="267">
        <v>0.987850971922246</v>
      </c>
      <c r="V523" s="295">
        <v>0.000584557586632228</v>
      </c>
      <c r="W523" s="271">
        <v>26881</v>
      </c>
      <c r="X523" s="271">
        <v>26446</v>
      </c>
      <c r="Y523" s="271">
        <v>27112</v>
      </c>
      <c r="Z523" s="271">
        <v>26552</v>
      </c>
      <c r="AA523" s="268">
        <v>0.983817566310777</v>
      </c>
      <c r="AB523" s="268">
        <v>0.97934493951018</v>
      </c>
      <c r="AC523" s="295">
        <v>0.00447262680059712</v>
      </c>
    </row>
    <row r="524" spans="1:29">
      <c r="A524" s="297" t="s">
        <v>719</v>
      </c>
      <c r="B524" s="298" t="s">
        <v>3335</v>
      </c>
      <c r="C524" s="293" t="s">
        <v>927</v>
      </c>
      <c r="D524" s="298" t="s">
        <v>928</v>
      </c>
      <c r="E524" s="263">
        <v>4188</v>
      </c>
      <c r="F524" s="266">
        <v>3978</v>
      </c>
      <c r="G524" s="266">
        <v>210</v>
      </c>
      <c r="H524" s="264">
        <v>2375</v>
      </c>
      <c r="I524" s="264">
        <v>2175</v>
      </c>
      <c r="J524" s="264">
        <v>200</v>
      </c>
      <c r="K524" s="264">
        <v>2996</v>
      </c>
      <c r="L524" s="264">
        <v>2825</v>
      </c>
      <c r="M524" s="264">
        <v>171</v>
      </c>
      <c r="N524" s="294">
        <v>0.93</v>
      </c>
      <c r="O524" s="266">
        <v>101060</v>
      </c>
      <c r="P524" s="266">
        <v>95767</v>
      </c>
      <c r="Q524" s="266">
        <v>5293</v>
      </c>
      <c r="R524" s="267">
        <v>0.947625173164457</v>
      </c>
      <c r="S524" s="267">
        <v>0.949856733524355</v>
      </c>
      <c r="T524" s="267">
        <v>0.91578947368421</v>
      </c>
      <c r="U524" s="267">
        <v>0.942923898531375</v>
      </c>
      <c r="V524" s="295">
        <v>0.0340672598401448</v>
      </c>
      <c r="W524" s="271">
        <v>22132</v>
      </c>
      <c r="X524" s="271">
        <v>20689</v>
      </c>
      <c r="Y524" s="271">
        <v>22099</v>
      </c>
      <c r="Z524" s="271">
        <v>21015</v>
      </c>
      <c r="AA524" s="268">
        <v>0.934800289174047</v>
      </c>
      <c r="AB524" s="268">
        <v>0.950948006697136</v>
      </c>
      <c r="AC524" s="295">
        <v>-0.016147717523089</v>
      </c>
    </row>
    <row r="525" spans="1:29">
      <c r="A525" s="297" t="s">
        <v>719</v>
      </c>
      <c r="B525" s="298" t="s">
        <v>3335</v>
      </c>
      <c r="C525" s="293" t="s">
        <v>929</v>
      </c>
      <c r="D525" s="298" t="s">
        <v>930</v>
      </c>
      <c r="E525" s="263">
        <v>5318</v>
      </c>
      <c r="F525" s="266">
        <v>5181</v>
      </c>
      <c r="G525" s="266">
        <v>137</v>
      </c>
      <c r="H525" s="264">
        <v>2536</v>
      </c>
      <c r="I525" s="264">
        <v>2480</v>
      </c>
      <c r="J525" s="264">
        <v>56</v>
      </c>
      <c r="K525" s="264">
        <v>3339</v>
      </c>
      <c r="L525" s="264">
        <v>3219</v>
      </c>
      <c r="M525" s="264">
        <v>120</v>
      </c>
      <c r="N525" s="294">
        <v>0.93</v>
      </c>
      <c r="O525" s="266">
        <v>123865</v>
      </c>
      <c r="P525" s="266">
        <v>120961</v>
      </c>
      <c r="Q525" s="266">
        <v>2904</v>
      </c>
      <c r="R525" s="267">
        <v>0.976555120494086</v>
      </c>
      <c r="S525" s="267">
        <v>0.974238435502068</v>
      </c>
      <c r="T525" s="267">
        <v>0.977917981072555</v>
      </c>
      <c r="U525" s="267">
        <v>0.964061096136568</v>
      </c>
      <c r="V525" s="295">
        <v>-0.00367954557048678</v>
      </c>
      <c r="W525" s="271">
        <v>26761</v>
      </c>
      <c r="X525" s="271">
        <v>26036</v>
      </c>
      <c r="Y525" s="271">
        <v>27213</v>
      </c>
      <c r="Z525" s="271">
        <v>26542</v>
      </c>
      <c r="AA525" s="268">
        <v>0.972908336758716</v>
      </c>
      <c r="AB525" s="268">
        <v>0.975342667107632</v>
      </c>
      <c r="AC525" s="295">
        <v>-0.00243433034891638</v>
      </c>
    </row>
    <row r="526" spans="1:29">
      <c r="A526" s="297" t="s">
        <v>719</v>
      </c>
      <c r="B526" s="298" t="s">
        <v>3335</v>
      </c>
      <c r="C526" s="293" t="s">
        <v>931</v>
      </c>
      <c r="D526" s="298" t="s">
        <v>931</v>
      </c>
      <c r="E526" s="263">
        <v>4723</v>
      </c>
      <c r="F526" s="266">
        <v>4339</v>
      </c>
      <c r="G526" s="266">
        <v>384</v>
      </c>
      <c r="H526" s="264">
        <v>2117</v>
      </c>
      <c r="I526" s="264">
        <v>1960</v>
      </c>
      <c r="J526" s="264">
        <v>157</v>
      </c>
      <c r="K526" s="264">
        <v>3727</v>
      </c>
      <c r="L526" s="264">
        <v>3572</v>
      </c>
      <c r="M526" s="264">
        <v>155</v>
      </c>
      <c r="N526" s="294">
        <v>0.93</v>
      </c>
      <c r="O526" s="266">
        <v>116497</v>
      </c>
      <c r="P526" s="266">
        <v>109277</v>
      </c>
      <c r="Q526" s="266">
        <v>7220</v>
      </c>
      <c r="R526" s="267">
        <v>0.938024155128458</v>
      </c>
      <c r="S526" s="267">
        <v>0.918695744230362</v>
      </c>
      <c r="T526" s="267">
        <v>0.925838450637695</v>
      </c>
      <c r="U526" s="267">
        <v>0.958411591092031</v>
      </c>
      <c r="V526" s="295">
        <v>-0.00714270640733283</v>
      </c>
      <c r="W526" s="271">
        <v>26098</v>
      </c>
      <c r="X526" s="271">
        <v>24536</v>
      </c>
      <c r="Y526" s="271">
        <v>27200</v>
      </c>
      <c r="Z526" s="271">
        <v>25692</v>
      </c>
      <c r="AA526" s="268">
        <v>0.940148670396199</v>
      </c>
      <c r="AB526" s="268">
        <v>0.944558823529412</v>
      </c>
      <c r="AC526" s="295">
        <v>-0.0044101531332128</v>
      </c>
    </row>
    <row r="527" spans="1:29">
      <c r="A527" s="297" t="s">
        <v>719</v>
      </c>
      <c r="B527" s="298" t="s">
        <v>3335</v>
      </c>
      <c r="C527" s="293" t="s">
        <v>932</v>
      </c>
      <c r="D527" s="298" t="s">
        <v>933</v>
      </c>
      <c r="E527" s="263">
        <v>3858</v>
      </c>
      <c r="F527" s="266">
        <v>3622</v>
      </c>
      <c r="G527" s="266">
        <v>236</v>
      </c>
      <c r="H527" s="264">
        <v>1790</v>
      </c>
      <c r="I527" s="264">
        <v>1647</v>
      </c>
      <c r="J527" s="264">
        <v>143</v>
      </c>
      <c r="K527" s="264">
        <v>2362</v>
      </c>
      <c r="L527" s="264">
        <v>2256</v>
      </c>
      <c r="M527" s="264">
        <v>106</v>
      </c>
      <c r="N527" s="294">
        <v>0.93</v>
      </c>
      <c r="O527" s="266">
        <v>89041</v>
      </c>
      <c r="P527" s="266">
        <v>84940</v>
      </c>
      <c r="Q527" s="266">
        <v>4101</v>
      </c>
      <c r="R527" s="267">
        <v>0.953942565784302</v>
      </c>
      <c r="S527" s="267">
        <v>0.938828408501814</v>
      </c>
      <c r="T527" s="267">
        <v>0.920111731843575</v>
      </c>
      <c r="U527" s="267">
        <v>0.955122777307367</v>
      </c>
      <c r="V527" s="295">
        <v>0.018716676658239</v>
      </c>
      <c r="W527" s="271">
        <v>19514</v>
      </c>
      <c r="X527" s="271">
        <v>18490</v>
      </c>
      <c r="Y527" s="271">
        <v>20438</v>
      </c>
      <c r="Z527" s="271">
        <v>19395</v>
      </c>
      <c r="AA527" s="268">
        <v>0.947524853951009</v>
      </c>
      <c r="AB527" s="268">
        <v>0.948967609355123</v>
      </c>
      <c r="AC527" s="295">
        <v>-0.00144275540411332</v>
      </c>
    </row>
    <row r="528" spans="1:29">
      <c r="A528" s="297" t="s">
        <v>719</v>
      </c>
      <c r="B528" s="298" t="s">
        <v>3335</v>
      </c>
      <c r="C528" s="293" t="s">
        <v>934</v>
      </c>
      <c r="D528" s="298" t="s">
        <v>934</v>
      </c>
      <c r="E528" s="263">
        <v>5226</v>
      </c>
      <c r="F528" s="266">
        <v>4990</v>
      </c>
      <c r="G528" s="266">
        <v>236</v>
      </c>
      <c r="H528" s="264">
        <v>3025</v>
      </c>
      <c r="I528" s="264">
        <v>2895</v>
      </c>
      <c r="J528" s="264">
        <v>130</v>
      </c>
      <c r="K528" s="264">
        <v>3977</v>
      </c>
      <c r="L528" s="264">
        <v>3815</v>
      </c>
      <c r="M528" s="264">
        <v>162</v>
      </c>
      <c r="N528" s="294">
        <v>0.93</v>
      </c>
      <c r="O528" s="266">
        <v>126927</v>
      </c>
      <c r="P528" s="266">
        <v>121986</v>
      </c>
      <c r="Q528" s="266">
        <v>4941</v>
      </c>
      <c r="R528" s="267">
        <v>0.961072112316528</v>
      </c>
      <c r="S528" s="267">
        <v>0.954841178721776</v>
      </c>
      <c r="T528" s="267">
        <v>0.95702479338843</v>
      </c>
      <c r="U528" s="267">
        <v>0.959265778224793</v>
      </c>
      <c r="V528" s="295">
        <v>-0.00218361466665395</v>
      </c>
      <c r="W528" s="271">
        <v>28010</v>
      </c>
      <c r="X528" s="271">
        <v>26897</v>
      </c>
      <c r="Y528" s="271">
        <v>28195</v>
      </c>
      <c r="Z528" s="271">
        <v>27261</v>
      </c>
      <c r="AA528" s="268">
        <v>0.960264191360228</v>
      </c>
      <c r="AB528" s="268">
        <v>0.966873559141692</v>
      </c>
      <c r="AC528" s="295">
        <v>-0.00660936778146337</v>
      </c>
    </row>
    <row r="529" spans="1:29">
      <c r="A529" s="297" t="s">
        <v>719</v>
      </c>
      <c r="B529" s="298" t="s">
        <v>3335</v>
      </c>
      <c r="C529" s="293" t="s">
        <v>935</v>
      </c>
      <c r="D529" s="298" t="s">
        <v>936</v>
      </c>
      <c r="E529" s="263">
        <v>4325</v>
      </c>
      <c r="F529" s="266">
        <v>4144</v>
      </c>
      <c r="G529" s="266">
        <v>181</v>
      </c>
      <c r="H529" s="264">
        <v>2484</v>
      </c>
      <c r="I529" s="264">
        <v>2344</v>
      </c>
      <c r="J529" s="264">
        <v>140</v>
      </c>
      <c r="K529" s="264">
        <v>3273</v>
      </c>
      <c r="L529" s="264">
        <v>3161</v>
      </c>
      <c r="M529" s="264">
        <v>112</v>
      </c>
      <c r="N529" s="294">
        <v>0.93</v>
      </c>
      <c r="O529" s="266">
        <v>108412</v>
      </c>
      <c r="P529" s="266">
        <v>105405</v>
      </c>
      <c r="Q529" s="266">
        <v>3007</v>
      </c>
      <c r="R529" s="267">
        <v>0.972263218093938</v>
      </c>
      <c r="S529" s="267">
        <v>0.958150289017341</v>
      </c>
      <c r="T529" s="267">
        <v>0.943639291465378</v>
      </c>
      <c r="U529" s="267">
        <v>0.965780629391995</v>
      </c>
      <c r="V529" s="295">
        <v>0.0145109975519626</v>
      </c>
      <c r="W529" s="271">
        <v>23858</v>
      </c>
      <c r="X529" s="271">
        <v>23021</v>
      </c>
      <c r="Y529" s="271">
        <v>24523</v>
      </c>
      <c r="Z529" s="271">
        <v>23873</v>
      </c>
      <c r="AA529" s="268">
        <v>0.964917428116355</v>
      </c>
      <c r="AB529" s="268">
        <v>0.973494270684663</v>
      </c>
      <c r="AC529" s="295">
        <v>-0.00857684256830837</v>
      </c>
    </row>
    <row r="530" spans="1:29">
      <c r="A530" s="297" t="s">
        <v>719</v>
      </c>
      <c r="B530" s="298" t="s">
        <v>3335</v>
      </c>
      <c r="C530" s="293" t="s">
        <v>937</v>
      </c>
      <c r="D530" s="298" t="s">
        <v>937</v>
      </c>
      <c r="E530" s="263">
        <v>8836</v>
      </c>
      <c r="F530" s="266">
        <v>8618</v>
      </c>
      <c r="G530" s="266">
        <v>218</v>
      </c>
      <c r="H530" s="264">
        <v>5092</v>
      </c>
      <c r="I530" s="264">
        <v>4952</v>
      </c>
      <c r="J530" s="264">
        <v>140</v>
      </c>
      <c r="K530" s="264">
        <v>6976</v>
      </c>
      <c r="L530" s="264">
        <v>6935</v>
      </c>
      <c r="M530" s="264">
        <v>41</v>
      </c>
      <c r="N530" s="294">
        <v>0.93</v>
      </c>
      <c r="O530" s="266">
        <v>219618</v>
      </c>
      <c r="P530" s="266">
        <v>216544</v>
      </c>
      <c r="Q530" s="266">
        <v>3074</v>
      </c>
      <c r="R530" s="267">
        <v>0.986002968791265</v>
      </c>
      <c r="S530" s="267">
        <v>0.9753282028067</v>
      </c>
      <c r="T530" s="267">
        <v>0.972505891594658</v>
      </c>
      <c r="U530" s="267">
        <v>0.994122706422018</v>
      </c>
      <c r="V530" s="295">
        <v>0.00282231121204157</v>
      </c>
      <c r="W530" s="271">
        <v>49194</v>
      </c>
      <c r="X530" s="271">
        <v>48511</v>
      </c>
      <c r="Y530" s="271">
        <v>49616</v>
      </c>
      <c r="Z530" s="271">
        <v>48978</v>
      </c>
      <c r="AA530" s="268">
        <v>0.986116193031671</v>
      </c>
      <c r="AB530" s="268">
        <v>0.987141244759755</v>
      </c>
      <c r="AC530" s="295">
        <v>-0.00102505172808443</v>
      </c>
    </row>
    <row r="531" spans="1:29">
      <c r="A531" s="297" t="s">
        <v>719</v>
      </c>
      <c r="B531" s="298" t="s">
        <v>3335</v>
      </c>
      <c r="C531" s="293" t="s">
        <v>938</v>
      </c>
      <c r="D531" s="298" t="s">
        <v>938</v>
      </c>
      <c r="E531" s="263">
        <v>3600</v>
      </c>
      <c r="F531" s="266">
        <v>3517</v>
      </c>
      <c r="G531" s="266">
        <v>83</v>
      </c>
      <c r="H531" s="264">
        <v>1995</v>
      </c>
      <c r="I531" s="264">
        <v>1965</v>
      </c>
      <c r="J531" s="264">
        <v>30</v>
      </c>
      <c r="K531" s="264">
        <v>1735</v>
      </c>
      <c r="L531" s="264">
        <v>1707</v>
      </c>
      <c r="M531" s="264">
        <v>28</v>
      </c>
      <c r="N531" s="294">
        <v>0.93</v>
      </c>
      <c r="O531" s="266">
        <v>82131</v>
      </c>
      <c r="P531" s="266">
        <v>80987</v>
      </c>
      <c r="Q531" s="266">
        <v>1144</v>
      </c>
      <c r="R531" s="267">
        <v>0.986071032862135</v>
      </c>
      <c r="S531" s="267">
        <v>0.976944444444444</v>
      </c>
      <c r="T531" s="267">
        <v>0.984962406015038</v>
      </c>
      <c r="U531" s="267">
        <v>0.983861671469741</v>
      </c>
      <c r="V531" s="295">
        <v>-0.0080179615705932</v>
      </c>
      <c r="W531" s="271">
        <v>17837</v>
      </c>
      <c r="X531" s="271">
        <v>17516</v>
      </c>
      <c r="Y531" s="271">
        <v>18265</v>
      </c>
      <c r="Z531" s="271">
        <v>17998</v>
      </c>
      <c r="AA531" s="268">
        <v>0.982003700173796</v>
      </c>
      <c r="AB531" s="268">
        <v>0.985381877908568</v>
      </c>
      <c r="AC531" s="295">
        <v>-0.00337817773477234</v>
      </c>
    </row>
    <row r="532" spans="1:29">
      <c r="A532" s="297" t="s">
        <v>719</v>
      </c>
      <c r="B532" s="298" t="s">
        <v>3335</v>
      </c>
      <c r="C532" s="293" t="s">
        <v>939</v>
      </c>
      <c r="D532" s="298" t="s">
        <v>940</v>
      </c>
      <c r="E532" s="263">
        <v>4931</v>
      </c>
      <c r="F532" s="266">
        <v>4722</v>
      </c>
      <c r="G532" s="266">
        <v>209</v>
      </c>
      <c r="H532" s="264">
        <v>1987</v>
      </c>
      <c r="I532" s="264">
        <v>1901</v>
      </c>
      <c r="J532" s="264">
        <v>86</v>
      </c>
      <c r="K532" s="264">
        <v>3130</v>
      </c>
      <c r="L532" s="264">
        <v>3041</v>
      </c>
      <c r="M532" s="264">
        <v>89</v>
      </c>
      <c r="N532" s="294">
        <v>0.93</v>
      </c>
      <c r="O532" s="266">
        <v>114875</v>
      </c>
      <c r="P532" s="266">
        <v>110583</v>
      </c>
      <c r="Q532" s="266">
        <v>4292</v>
      </c>
      <c r="R532" s="267">
        <v>0.962637649619151</v>
      </c>
      <c r="S532" s="267">
        <v>0.9576150882174</v>
      </c>
      <c r="T532" s="267">
        <v>0.956718671363865</v>
      </c>
      <c r="U532" s="267">
        <v>0.971565495207668</v>
      </c>
      <c r="V532" s="295">
        <v>0.000896416853535031</v>
      </c>
      <c r="W532" s="271">
        <v>23308</v>
      </c>
      <c r="X532" s="271">
        <v>22534</v>
      </c>
      <c r="Y532" s="271">
        <v>25061</v>
      </c>
      <c r="Z532" s="271">
        <v>24170</v>
      </c>
      <c r="AA532" s="268">
        <v>0.966792517590527</v>
      </c>
      <c r="AB532" s="268">
        <v>0.96444674993017</v>
      </c>
      <c r="AC532" s="295">
        <v>0.00234576766035643</v>
      </c>
    </row>
    <row r="533" spans="1:29">
      <c r="A533" s="297" t="s">
        <v>719</v>
      </c>
      <c r="B533" s="298" t="s">
        <v>3335</v>
      </c>
      <c r="C533" s="293" t="s">
        <v>941</v>
      </c>
      <c r="D533" s="298" t="s">
        <v>941</v>
      </c>
      <c r="E533" s="263">
        <v>2378</v>
      </c>
      <c r="F533" s="266">
        <v>2200</v>
      </c>
      <c r="G533" s="266">
        <v>178</v>
      </c>
      <c r="H533" s="264">
        <v>1234</v>
      </c>
      <c r="I533" s="264">
        <v>1155</v>
      </c>
      <c r="J533" s="264">
        <v>79</v>
      </c>
      <c r="K533" s="264">
        <v>1492</v>
      </c>
      <c r="L533" s="264">
        <v>1426</v>
      </c>
      <c r="M533" s="264">
        <v>66</v>
      </c>
      <c r="N533" s="294">
        <v>0.93</v>
      </c>
      <c r="O533" s="266">
        <v>56435</v>
      </c>
      <c r="P533" s="266">
        <v>54033</v>
      </c>
      <c r="Q533" s="266">
        <v>2402</v>
      </c>
      <c r="R533" s="267">
        <v>0.957437760255161</v>
      </c>
      <c r="S533" s="267">
        <v>0.925147182506308</v>
      </c>
      <c r="T533" s="267">
        <v>0.935980551053485</v>
      </c>
      <c r="U533" s="267">
        <v>0.955764075067024</v>
      </c>
      <c r="V533" s="295">
        <v>-0.0108333685471769</v>
      </c>
      <c r="W533" s="271">
        <v>12445</v>
      </c>
      <c r="X533" s="271">
        <v>11804</v>
      </c>
      <c r="Y533" s="271">
        <v>12522</v>
      </c>
      <c r="Z533" s="271">
        <v>12008</v>
      </c>
      <c r="AA533" s="268">
        <v>0.948493370831659</v>
      </c>
      <c r="AB533" s="268">
        <v>0.958952244050471</v>
      </c>
      <c r="AC533" s="295">
        <v>-0.0104588732188119</v>
      </c>
    </row>
    <row r="534" spans="1:29">
      <c r="A534" s="297" t="s">
        <v>719</v>
      </c>
      <c r="B534" s="298" t="s">
        <v>3335</v>
      </c>
      <c r="C534" s="293" t="s">
        <v>942</v>
      </c>
      <c r="D534" s="298" t="s">
        <v>943</v>
      </c>
      <c r="E534" s="263">
        <v>6309</v>
      </c>
      <c r="F534" s="266">
        <v>6156</v>
      </c>
      <c r="G534" s="266">
        <v>153</v>
      </c>
      <c r="H534" s="264">
        <v>3708</v>
      </c>
      <c r="I534" s="264">
        <v>3562</v>
      </c>
      <c r="J534" s="264">
        <v>146</v>
      </c>
      <c r="K534" s="264">
        <v>4769</v>
      </c>
      <c r="L534" s="264">
        <v>4681</v>
      </c>
      <c r="M534" s="264">
        <v>88</v>
      </c>
      <c r="N534" s="294">
        <v>0.93</v>
      </c>
      <c r="O534" s="266">
        <v>153692</v>
      </c>
      <c r="P534" s="266">
        <v>148913</v>
      </c>
      <c r="Q534" s="266">
        <v>4779</v>
      </c>
      <c r="R534" s="267">
        <v>0.96890534315384</v>
      </c>
      <c r="S534" s="267">
        <v>0.975748930099857</v>
      </c>
      <c r="T534" s="267">
        <v>0.960625674217907</v>
      </c>
      <c r="U534" s="267">
        <v>0.981547494233592</v>
      </c>
      <c r="V534" s="295">
        <v>0.0151232558819501</v>
      </c>
      <c r="W534" s="271">
        <v>34162</v>
      </c>
      <c r="X534" s="271">
        <v>33375</v>
      </c>
      <c r="Y534" s="271">
        <v>33485</v>
      </c>
      <c r="Z534" s="271">
        <v>32653</v>
      </c>
      <c r="AA534" s="268">
        <v>0.976962707101458</v>
      </c>
      <c r="AB534" s="268">
        <v>0.975153053606092</v>
      </c>
      <c r="AC534" s="295">
        <v>0.00180965349536544</v>
      </c>
    </row>
    <row r="535" spans="1:29">
      <c r="A535" s="297" t="s">
        <v>719</v>
      </c>
      <c r="B535" s="298" t="s">
        <v>3335</v>
      </c>
      <c r="C535" s="293" t="s">
        <v>944</v>
      </c>
      <c r="D535" s="298" t="s">
        <v>945</v>
      </c>
      <c r="E535" s="263">
        <v>3602</v>
      </c>
      <c r="F535" s="266">
        <v>3514</v>
      </c>
      <c r="G535" s="266">
        <v>88</v>
      </c>
      <c r="H535" s="264">
        <v>1849</v>
      </c>
      <c r="I535" s="264">
        <v>1818</v>
      </c>
      <c r="J535" s="264">
        <v>31</v>
      </c>
      <c r="K535" s="264">
        <v>2351</v>
      </c>
      <c r="L535" s="264">
        <v>2312</v>
      </c>
      <c r="M535" s="264">
        <v>39</v>
      </c>
      <c r="N535" s="294">
        <v>0.93</v>
      </c>
      <c r="O535" s="266">
        <v>81356</v>
      </c>
      <c r="P535" s="266">
        <v>80105</v>
      </c>
      <c r="Q535" s="266">
        <v>1251</v>
      </c>
      <c r="R535" s="267">
        <v>0.984623137814052</v>
      </c>
      <c r="S535" s="267">
        <v>0.975569128262077</v>
      </c>
      <c r="T535" s="267">
        <v>0.983234180638183</v>
      </c>
      <c r="U535" s="267">
        <v>0.983411314334326</v>
      </c>
      <c r="V535" s="295">
        <v>-0.00766505237610615</v>
      </c>
      <c r="W535" s="271">
        <v>18590</v>
      </c>
      <c r="X535" s="271">
        <v>18327</v>
      </c>
      <c r="Y535" s="271">
        <v>18566</v>
      </c>
      <c r="Z535" s="271">
        <v>18220</v>
      </c>
      <c r="AA535" s="268">
        <v>0.985852608929532</v>
      </c>
      <c r="AB535" s="268">
        <v>0.981363783259722</v>
      </c>
      <c r="AC535" s="295">
        <v>0.0044888256698099</v>
      </c>
    </row>
    <row r="536" spans="1:29">
      <c r="A536" s="297" t="s">
        <v>719</v>
      </c>
      <c r="B536" s="298" t="s">
        <v>3335</v>
      </c>
      <c r="C536" s="293" t="s">
        <v>946</v>
      </c>
      <c r="D536" s="298" t="s">
        <v>946</v>
      </c>
      <c r="E536" s="263">
        <v>3126</v>
      </c>
      <c r="F536" s="266">
        <v>3012</v>
      </c>
      <c r="G536" s="266">
        <v>114</v>
      </c>
      <c r="H536" s="264">
        <v>1303</v>
      </c>
      <c r="I536" s="264">
        <v>1272</v>
      </c>
      <c r="J536" s="264">
        <v>31</v>
      </c>
      <c r="K536" s="264">
        <v>1999</v>
      </c>
      <c r="L536" s="264">
        <v>1947</v>
      </c>
      <c r="M536" s="264">
        <v>52</v>
      </c>
      <c r="N536" s="294">
        <v>0.93</v>
      </c>
      <c r="O536" s="266">
        <v>69789</v>
      </c>
      <c r="P536" s="266">
        <v>68660</v>
      </c>
      <c r="Q536" s="266">
        <v>1129</v>
      </c>
      <c r="R536" s="267">
        <v>0.983822665463039</v>
      </c>
      <c r="S536" s="267">
        <v>0.963531669865643</v>
      </c>
      <c r="T536" s="267">
        <v>0.976208749040675</v>
      </c>
      <c r="U536" s="267">
        <v>0.973986993496748</v>
      </c>
      <c r="V536" s="295">
        <v>-0.0126770791750324</v>
      </c>
      <c r="W536" s="271">
        <v>15335</v>
      </c>
      <c r="X536" s="271">
        <v>14969</v>
      </c>
      <c r="Y536" s="271">
        <v>15392</v>
      </c>
      <c r="Z536" s="271">
        <v>15142</v>
      </c>
      <c r="AA536" s="268">
        <v>0.976133029018585</v>
      </c>
      <c r="AB536" s="268">
        <v>0.983757796257796</v>
      </c>
      <c r="AC536" s="295">
        <v>-0.00762476723921135</v>
      </c>
    </row>
    <row r="537" spans="1:29">
      <c r="A537" s="297" t="s">
        <v>719</v>
      </c>
      <c r="B537" s="298" t="s">
        <v>3335</v>
      </c>
      <c r="C537" s="293" t="s">
        <v>947</v>
      </c>
      <c r="D537" s="298" t="s">
        <v>947</v>
      </c>
      <c r="E537" s="263">
        <v>4271</v>
      </c>
      <c r="F537" s="266">
        <v>4133</v>
      </c>
      <c r="G537" s="266">
        <v>138</v>
      </c>
      <c r="H537" s="264">
        <v>1621</v>
      </c>
      <c r="I537" s="264">
        <v>1556</v>
      </c>
      <c r="J537" s="264">
        <v>65</v>
      </c>
      <c r="K537" s="264">
        <v>3088</v>
      </c>
      <c r="L537" s="264">
        <v>2986</v>
      </c>
      <c r="M537" s="264">
        <v>102</v>
      </c>
      <c r="N537" s="294">
        <v>0.93</v>
      </c>
      <c r="O537" s="266">
        <v>97367</v>
      </c>
      <c r="P537" s="266">
        <v>94001</v>
      </c>
      <c r="Q537" s="266">
        <v>3366</v>
      </c>
      <c r="R537" s="267">
        <v>0.965429765731716</v>
      </c>
      <c r="S537" s="267">
        <v>0.967689065792554</v>
      </c>
      <c r="T537" s="267">
        <v>0.959901295496607</v>
      </c>
      <c r="U537" s="267">
        <v>0.966968911917098</v>
      </c>
      <c r="V537" s="295">
        <v>0.00778777029594735</v>
      </c>
      <c r="W537" s="271">
        <v>21555</v>
      </c>
      <c r="X537" s="271">
        <v>20850</v>
      </c>
      <c r="Y537" s="271">
        <v>22182</v>
      </c>
      <c r="Z537" s="271">
        <v>21561</v>
      </c>
      <c r="AA537" s="268">
        <v>0.967292971468337</v>
      </c>
      <c r="AB537" s="268">
        <v>0.972004327833378</v>
      </c>
      <c r="AC537" s="295">
        <v>-0.00471135636504161</v>
      </c>
    </row>
    <row r="538" spans="1:29">
      <c r="A538" s="297" t="s">
        <v>719</v>
      </c>
      <c r="B538" s="298" t="s">
        <v>3335</v>
      </c>
      <c r="C538" s="293" t="s">
        <v>948</v>
      </c>
      <c r="D538" s="298" t="s">
        <v>948</v>
      </c>
      <c r="E538" s="263">
        <v>4987</v>
      </c>
      <c r="F538" s="266">
        <v>4867</v>
      </c>
      <c r="G538" s="266">
        <v>120</v>
      </c>
      <c r="H538" s="264">
        <v>2134</v>
      </c>
      <c r="I538" s="264">
        <v>2082</v>
      </c>
      <c r="J538" s="264">
        <v>52</v>
      </c>
      <c r="K538" s="264">
        <v>3696</v>
      </c>
      <c r="L538" s="264">
        <v>3644</v>
      </c>
      <c r="M538" s="264">
        <v>52</v>
      </c>
      <c r="N538" s="294">
        <v>0.93</v>
      </c>
      <c r="O538" s="266">
        <v>120622</v>
      </c>
      <c r="P538" s="266">
        <v>119042</v>
      </c>
      <c r="Q538" s="266">
        <v>1580</v>
      </c>
      <c r="R538" s="267">
        <v>0.986901228631593</v>
      </c>
      <c r="S538" s="267">
        <v>0.975937437337076</v>
      </c>
      <c r="T538" s="267">
        <v>0.975632614807873</v>
      </c>
      <c r="U538" s="267">
        <v>0.985930735930736</v>
      </c>
      <c r="V538" s="295">
        <v>0.00030482252920383</v>
      </c>
      <c r="W538" s="271">
        <v>26856</v>
      </c>
      <c r="X538" s="271">
        <v>26445</v>
      </c>
      <c r="Y538" s="271">
        <v>27777</v>
      </c>
      <c r="Z538" s="271">
        <v>27451</v>
      </c>
      <c r="AA538" s="268">
        <v>0.984696157283289</v>
      </c>
      <c r="AB538" s="268">
        <v>0.988263671382799</v>
      </c>
      <c r="AC538" s="295">
        <v>-0.00356751409951006</v>
      </c>
    </row>
    <row r="539" spans="1:29">
      <c r="A539" s="297" t="s">
        <v>719</v>
      </c>
      <c r="B539" s="298" t="s">
        <v>3335</v>
      </c>
      <c r="C539" s="293" t="s">
        <v>949</v>
      </c>
      <c r="D539" s="298" t="s">
        <v>949</v>
      </c>
      <c r="E539" s="263">
        <v>3331</v>
      </c>
      <c r="F539" s="266">
        <v>3242</v>
      </c>
      <c r="G539" s="266">
        <v>89</v>
      </c>
      <c r="H539" s="264">
        <v>1887</v>
      </c>
      <c r="I539" s="264">
        <v>1837</v>
      </c>
      <c r="J539" s="264">
        <v>50</v>
      </c>
      <c r="K539" s="264">
        <v>2575</v>
      </c>
      <c r="L539" s="264">
        <v>2535</v>
      </c>
      <c r="M539" s="264">
        <v>40</v>
      </c>
      <c r="N539" s="294">
        <v>0.93</v>
      </c>
      <c r="O539" s="266">
        <v>80378</v>
      </c>
      <c r="P539" s="266">
        <v>78891</v>
      </c>
      <c r="Q539" s="266">
        <v>1487</v>
      </c>
      <c r="R539" s="267">
        <v>0.981499912911493</v>
      </c>
      <c r="S539" s="267">
        <v>0.973281296907835</v>
      </c>
      <c r="T539" s="267">
        <v>0.973502914679385</v>
      </c>
      <c r="U539" s="267">
        <v>0.984466019417476</v>
      </c>
      <c r="V539" s="295">
        <v>-0.000221617771549831</v>
      </c>
      <c r="W539" s="271">
        <v>18099</v>
      </c>
      <c r="X539" s="271">
        <v>17715</v>
      </c>
      <c r="Y539" s="271">
        <v>18440</v>
      </c>
      <c r="Z539" s="271">
        <v>18116</v>
      </c>
      <c r="AA539" s="268">
        <v>0.978783358196585</v>
      </c>
      <c r="AB539" s="268">
        <v>0.982429501084599</v>
      </c>
      <c r="AC539" s="295">
        <v>-0.00364614288801324</v>
      </c>
    </row>
    <row r="540" spans="1:29">
      <c r="A540" s="297" t="s">
        <v>719</v>
      </c>
      <c r="B540" s="298" t="s">
        <v>3335</v>
      </c>
      <c r="C540" s="293" t="s">
        <v>950</v>
      </c>
      <c r="D540" s="298" t="s">
        <v>950</v>
      </c>
      <c r="E540" s="263">
        <v>5203</v>
      </c>
      <c r="F540" s="266">
        <v>5122</v>
      </c>
      <c r="G540" s="266">
        <v>81</v>
      </c>
      <c r="H540" s="264">
        <v>1977</v>
      </c>
      <c r="I540" s="264">
        <v>1946</v>
      </c>
      <c r="J540" s="264">
        <v>31</v>
      </c>
      <c r="K540" s="264">
        <v>3921</v>
      </c>
      <c r="L540" s="264">
        <v>3871</v>
      </c>
      <c r="M540" s="264">
        <v>50</v>
      </c>
      <c r="N540" s="294">
        <v>0.93</v>
      </c>
      <c r="O540" s="266">
        <v>122604</v>
      </c>
      <c r="P540" s="266">
        <v>121332</v>
      </c>
      <c r="Q540" s="266">
        <v>1272</v>
      </c>
      <c r="R540" s="267">
        <v>0.989625134579622</v>
      </c>
      <c r="S540" s="267">
        <v>0.98443205842783</v>
      </c>
      <c r="T540" s="267">
        <v>0.984319676277188</v>
      </c>
      <c r="U540" s="267">
        <v>0.987248150981892</v>
      </c>
      <c r="V540" s="295">
        <v>0.000112382150642465</v>
      </c>
      <c r="W540" s="271">
        <v>27425</v>
      </c>
      <c r="X540" s="271">
        <v>27074</v>
      </c>
      <c r="Y540" s="271">
        <v>27551</v>
      </c>
      <c r="Z540" s="271">
        <v>27258</v>
      </c>
      <c r="AA540" s="268">
        <v>0.987201458523245</v>
      </c>
      <c r="AB540" s="268">
        <v>0.989365177307539</v>
      </c>
      <c r="AC540" s="295">
        <v>-0.00216371878429344</v>
      </c>
    </row>
    <row r="541" spans="1:29">
      <c r="A541" s="297" t="s">
        <v>719</v>
      </c>
      <c r="B541" s="298" t="s">
        <v>3335</v>
      </c>
      <c r="C541" s="293" t="s">
        <v>951</v>
      </c>
      <c r="D541" s="298" t="s">
        <v>951</v>
      </c>
      <c r="E541" s="263">
        <v>2158</v>
      </c>
      <c r="F541" s="266">
        <v>2115</v>
      </c>
      <c r="G541" s="266">
        <v>43</v>
      </c>
      <c r="H541" s="264">
        <v>1315</v>
      </c>
      <c r="I541" s="264">
        <v>1302</v>
      </c>
      <c r="J541" s="264">
        <v>13</v>
      </c>
      <c r="K541" s="264">
        <v>1019</v>
      </c>
      <c r="L541" s="264">
        <v>1002</v>
      </c>
      <c r="M541" s="264">
        <v>17</v>
      </c>
      <c r="N541" s="294">
        <v>0.93</v>
      </c>
      <c r="O541" s="266">
        <v>50953</v>
      </c>
      <c r="P541" s="266">
        <v>50266</v>
      </c>
      <c r="Q541" s="266">
        <v>687</v>
      </c>
      <c r="R541" s="267">
        <v>0.986516986242223</v>
      </c>
      <c r="S541" s="267">
        <v>0.980074142724745</v>
      </c>
      <c r="T541" s="267">
        <v>0.990114068441065</v>
      </c>
      <c r="U541" s="267">
        <v>0.983316977428852</v>
      </c>
      <c r="V541" s="295">
        <v>-0.0100399257163195</v>
      </c>
      <c r="W541" s="271">
        <v>11381</v>
      </c>
      <c r="X541" s="271">
        <v>11239</v>
      </c>
      <c r="Y541" s="271">
        <v>11526</v>
      </c>
      <c r="Z541" s="271">
        <v>11370</v>
      </c>
      <c r="AA541" s="268">
        <v>0.987523064757051</v>
      </c>
      <c r="AB541" s="268">
        <v>0.986465382613222</v>
      </c>
      <c r="AC541" s="295">
        <v>0.00105768214382895</v>
      </c>
    </row>
    <row r="542" spans="1:29">
      <c r="A542" s="297" t="s">
        <v>719</v>
      </c>
      <c r="B542" s="298" t="s">
        <v>3335</v>
      </c>
      <c r="C542" s="293" t="s">
        <v>952</v>
      </c>
      <c r="D542" s="298" t="s">
        <v>952</v>
      </c>
      <c r="E542" s="263">
        <v>3884</v>
      </c>
      <c r="F542" s="266">
        <v>3756</v>
      </c>
      <c r="G542" s="266">
        <v>128</v>
      </c>
      <c r="H542" s="264">
        <v>1725</v>
      </c>
      <c r="I542" s="264">
        <v>1670</v>
      </c>
      <c r="J542" s="264">
        <v>55</v>
      </c>
      <c r="K542" s="264">
        <v>2911</v>
      </c>
      <c r="L542" s="264">
        <v>2867</v>
      </c>
      <c r="M542" s="264">
        <v>44</v>
      </c>
      <c r="N542" s="294">
        <v>0.93</v>
      </c>
      <c r="O542" s="266">
        <v>92510</v>
      </c>
      <c r="P542" s="266">
        <v>90990</v>
      </c>
      <c r="Q542" s="266">
        <v>1520</v>
      </c>
      <c r="R542" s="267">
        <v>0.983569343854718</v>
      </c>
      <c r="S542" s="267">
        <v>0.967044284243048</v>
      </c>
      <c r="T542" s="267">
        <v>0.968115942028986</v>
      </c>
      <c r="U542" s="267">
        <v>0.984884919271728</v>
      </c>
      <c r="V542" s="295">
        <v>-0.0010716577859371</v>
      </c>
      <c r="W542" s="271">
        <v>20712</v>
      </c>
      <c r="X542" s="271">
        <v>20283</v>
      </c>
      <c r="Y542" s="271">
        <v>20504</v>
      </c>
      <c r="Z542" s="271">
        <v>20134</v>
      </c>
      <c r="AA542" s="268">
        <v>0.979287369640788</v>
      </c>
      <c r="AB542" s="268">
        <v>0.981954740538432</v>
      </c>
      <c r="AC542" s="295">
        <v>-0.00266737089764357</v>
      </c>
    </row>
    <row r="543" spans="1:29">
      <c r="A543" s="297" t="s">
        <v>719</v>
      </c>
      <c r="B543" s="298" t="s">
        <v>3335</v>
      </c>
      <c r="C543" s="293" t="s">
        <v>953</v>
      </c>
      <c r="D543" s="298" t="s">
        <v>953</v>
      </c>
      <c r="E543" s="263">
        <v>5864</v>
      </c>
      <c r="F543" s="266">
        <v>5529</v>
      </c>
      <c r="G543" s="266">
        <v>335</v>
      </c>
      <c r="H543" s="264">
        <v>2345</v>
      </c>
      <c r="I543" s="264">
        <v>2179</v>
      </c>
      <c r="J543" s="264">
        <v>166</v>
      </c>
      <c r="K543" s="264">
        <v>4167</v>
      </c>
      <c r="L543" s="264">
        <v>3966</v>
      </c>
      <c r="M543" s="264">
        <v>201</v>
      </c>
      <c r="N543" s="294">
        <v>0.93</v>
      </c>
      <c r="O543" s="266">
        <v>139548</v>
      </c>
      <c r="P543" s="266">
        <v>134562</v>
      </c>
      <c r="Q543" s="266">
        <v>4986</v>
      </c>
      <c r="R543" s="267">
        <v>0.964270358586293</v>
      </c>
      <c r="S543" s="267">
        <v>0.942871759890859</v>
      </c>
      <c r="T543" s="267">
        <v>0.929211087420043</v>
      </c>
      <c r="U543" s="267">
        <v>0.951763858891289</v>
      </c>
      <c r="V543" s="295">
        <v>0.0136606724708168</v>
      </c>
      <c r="W543" s="271">
        <v>31573</v>
      </c>
      <c r="X543" s="271">
        <v>30299</v>
      </c>
      <c r="Y543" s="271">
        <v>30848</v>
      </c>
      <c r="Z543" s="271">
        <v>29612</v>
      </c>
      <c r="AA543" s="268">
        <v>0.959649067240997</v>
      </c>
      <c r="AB543" s="268">
        <v>0.959932572614108</v>
      </c>
      <c r="AC543" s="295">
        <v>-0.000283505373110837</v>
      </c>
    </row>
    <row r="544" spans="1:29">
      <c r="A544" s="297" t="s">
        <v>719</v>
      </c>
      <c r="B544" s="298" t="s">
        <v>3335</v>
      </c>
      <c r="C544" s="293" t="s">
        <v>954</v>
      </c>
      <c r="D544" s="298" t="s">
        <v>954</v>
      </c>
      <c r="E544" s="263">
        <v>6681</v>
      </c>
      <c r="F544" s="266">
        <v>6414</v>
      </c>
      <c r="G544" s="266">
        <v>267</v>
      </c>
      <c r="H544" s="264">
        <v>2457</v>
      </c>
      <c r="I544" s="264">
        <v>2353</v>
      </c>
      <c r="J544" s="264">
        <v>104</v>
      </c>
      <c r="K544" s="264">
        <v>4683</v>
      </c>
      <c r="L544" s="264">
        <v>4579</v>
      </c>
      <c r="M544" s="264">
        <v>104</v>
      </c>
      <c r="N544" s="294">
        <v>0.93</v>
      </c>
      <c r="O544" s="266">
        <v>148610</v>
      </c>
      <c r="P544" s="266">
        <v>145792</v>
      </c>
      <c r="Q544" s="266">
        <v>2818</v>
      </c>
      <c r="R544" s="267">
        <v>0.981037615234506</v>
      </c>
      <c r="S544" s="267">
        <v>0.960035922766053</v>
      </c>
      <c r="T544" s="267">
        <v>0.957671957671958</v>
      </c>
      <c r="U544" s="267">
        <v>0.977792013666453</v>
      </c>
      <c r="V544" s="295">
        <v>0.00236396509409531</v>
      </c>
      <c r="W544" s="271">
        <v>33602</v>
      </c>
      <c r="X544" s="271">
        <v>32766</v>
      </c>
      <c r="Y544" s="271">
        <v>33821</v>
      </c>
      <c r="Z544" s="271">
        <v>33210</v>
      </c>
      <c r="AA544" s="268">
        <v>0.975120528539968</v>
      </c>
      <c r="AB544" s="268">
        <v>0.981934301173827</v>
      </c>
      <c r="AC544" s="295">
        <v>-0.00681377263385907</v>
      </c>
    </row>
    <row r="545" spans="1:29">
      <c r="A545" s="297" t="s">
        <v>719</v>
      </c>
      <c r="B545" s="298" t="s">
        <v>3335</v>
      </c>
      <c r="C545" s="293" t="s">
        <v>955</v>
      </c>
      <c r="D545" s="298" t="s">
        <v>955</v>
      </c>
      <c r="E545" s="263">
        <v>3126</v>
      </c>
      <c r="F545" s="266">
        <v>3061</v>
      </c>
      <c r="G545" s="266">
        <v>65</v>
      </c>
      <c r="H545" s="264">
        <v>1135</v>
      </c>
      <c r="I545" s="264">
        <v>1097</v>
      </c>
      <c r="J545" s="264">
        <v>38</v>
      </c>
      <c r="K545" s="264">
        <v>2363</v>
      </c>
      <c r="L545" s="264">
        <v>2305</v>
      </c>
      <c r="M545" s="264">
        <v>58</v>
      </c>
      <c r="N545" s="294">
        <v>0.93</v>
      </c>
      <c r="O545" s="266">
        <v>71784</v>
      </c>
      <c r="P545" s="266">
        <v>70659</v>
      </c>
      <c r="Q545" s="266">
        <v>1125</v>
      </c>
      <c r="R545" s="267">
        <v>0.984327983951856</v>
      </c>
      <c r="S545" s="267">
        <v>0.979206653870761</v>
      </c>
      <c r="T545" s="267">
        <v>0.966519823788546</v>
      </c>
      <c r="U545" s="267">
        <v>0.975454930173508</v>
      </c>
      <c r="V545" s="295">
        <v>0.0126868300822151</v>
      </c>
      <c r="W545" s="271">
        <v>16302</v>
      </c>
      <c r="X545" s="271">
        <v>16003</v>
      </c>
      <c r="Y545" s="271">
        <v>16564</v>
      </c>
      <c r="Z545" s="271">
        <v>16322</v>
      </c>
      <c r="AA545" s="268">
        <v>0.981658692185008</v>
      </c>
      <c r="AB545" s="268">
        <v>0.985390002414876</v>
      </c>
      <c r="AC545" s="295">
        <v>-0.00373131022986761</v>
      </c>
    </row>
    <row r="546" spans="1:29">
      <c r="A546" s="297" t="s">
        <v>719</v>
      </c>
      <c r="B546" s="298" t="s">
        <v>3335</v>
      </c>
      <c r="C546" s="293" t="s">
        <v>956</v>
      </c>
      <c r="D546" s="298" t="s">
        <v>956</v>
      </c>
      <c r="E546" s="263">
        <v>2076</v>
      </c>
      <c r="F546" s="266">
        <v>2040</v>
      </c>
      <c r="G546" s="266">
        <v>36</v>
      </c>
      <c r="H546" s="264">
        <v>1196</v>
      </c>
      <c r="I546" s="264">
        <v>1159</v>
      </c>
      <c r="J546" s="264">
        <v>37</v>
      </c>
      <c r="K546" s="264">
        <v>1634</v>
      </c>
      <c r="L546" s="264">
        <v>1579</v>
      </c>
      <c r="M546" s="264">
        <v>55</v>
      </c>
      <c r="N546" s="294">
        <v>0.93</v>
      </c>
      <c r="O546" s="266">
        <v>55906</v>
      </c>
      <c r="P546" s="266">
        <v>54855</v>
      </c>
      <c r="Q546" s="266">
        <v>1051</v>
      </c>
      <c r="R546" s="267">
        <v>0.981200586699102</v>
      </c>
      <c r="S546" s="267">
        <v>0.982658959537572</v>
      </c>
      <c r="T546" s="267">
        <v>0.969063545150502</v>
      </c>
      <c r="U546" s="267">
        <v>0.966340269277846</v>
      </c>
      <c r="V546" s="295">
        <v>0.0135954143870706</v>
      </c>
      <c r="W546" s="271">
        <v>11307</v>
      </c>
      <c r="X546" s="271">
        <v>11038</v>
      </c>
      <c r="Y546" s="271">
        <v>11891</v>
      </c>
      <c r="Z546" s="271">
        <v>11678</v>
      </c>
      <c r="AA546" s="268">
        <v>0.976209427788096</v>
      </c>
      <c r="AB546" s="268">
        <v>0.982087292910605</v>
      </c>
      <c r="AC546" s="295">
        <v>-0.00587786512250887</v>
      </c>
    </row>
    <row r="547" spans="1:29">
      <c r="A547" s="297" t="s">
        <v>719</v>
      </c>
      <c r="B547" s="298" t="s">
        <v>3335</v>
      </c>
      <c r="C547" s="293" t="s">
        <v>957</v>
      </c>
      <c r="D547" s="298" t="s">
        <v>957</v>
      </c>
      <c r="E547" s="263">
        <v>6116</v>
      </c>
      <c r="F547" s="266">
        <v>5845</v>
      </c>
      <c r="G547" s="266">
        <v>271</v>
      </c>
      <c r="H547" s="264">
        <v>2706</v>
      </c>
      <c r="I547" s="264">
        <v>2618</v>
      </c>
      <c r="J547" s="264">
        <v>88</v>
      </c>
      <c r="K547" s="264">
        <v>3915</v>
      </c>
      <c r="L547" s="264">
        <v>3817</v>
      </c>
      <c r="M547" s="264">
        <v>98</v>
      </c>
      <c r="N547" s="294">
        <v>0.93</v>
      </c>
      <c r="O547" s="266">
        <v>139144</v>
      </c>
      <c r="P547" s="266">
        <v>136194</v>
      </c>
      <c r="Q547" s="266">
        <v>2950</v>
      </c>
      <c r="R547" s="267">
        <v>0.978798942103145</v>
      </c>
      <c r="S547" s="267">
        <v>0.955689993459778</v>
      </c>
      <c r="T547" s="267">
        <v>0.967479674796748</v>
      </c>
      <c r="U547" s="267">
        <v>0.974968071519796</v>
      </c>
      <c r="V547" s="295">
        <v>-0.0117896813369703</v>
      </c>
      <c r="W547" s="271">
        <v>30424</v>
      </c>
      <c r="X547" s="271">
        <v>29607</v>
      </c>
      <c r="Y547" s="271">
        <v>30248</v>
      </c>
      <c r="Z547" s="271">
        <v>29405</v>
      </c>
      <c r="AA547" s="268">
        <v>0.97314620036813</v>
      </c>
      <c r="AB547" s="268">
        <v>0.972130388786035</v>
      </c>
      <c r="AC547" s="295">
        <v>0.00101581158209496</v>
      </c>
    </row>
    <row r="548" spans="1:29">
      <c r="A548" s="297" t="s">
        <v>719</v>
      </c>
      <c r="B548" s="298" t="s">
        <v>3335</v>
      </c>
      <c r="C548" s="293" t="s">
        <v>958</v>
      </c>
      <c r="D548" s="298" t="s">
        <v>959</v>
      </c>
      <c r="E548" s="263">
        <v>6014</v>
      </c>
      <c r="F548" s="266">
        <v>5703</v>
      </c>
      <c r="G548" s="266">
        <v>311</v>
      </c>
      <c r="H548" s="264">
        <v>3494</v>
      </c>
      <c r="I548" s="264">
        <v>3257</v>
      </c>
      <c r="J548" s="264">
        <v>237</v>
      </c>
      <c r="K548" s="264">
        <v>4565</v>
      </c>
      <c r="L548" s="264">
        <v>4388</v>
      </c>
      <c r="M548" s="264">
        <v>177</v>
      </c>
      <c r="N548" s="294">
        <v>0.93</v>
      </c>
      <c r="O548" s="266">
        <v>150556</v>
      </c>
      <c r="P548" s="266">
        <v>143286</v>
      </c>
      <c r="Q548" s="266">
        <v>7270</v>
      </c>
      <c r="R548" s="267">
        <v>0.951712319668429</v>
      </c>
      <c r="S548" s="267">
        <v>0.94828732956435</v>
      </c>
      <c r="T548" s="267">
        <v>0.932169433314253</v>
      </c>
      <c r="U548" s="267">
        <v>0.961226725082147</v>
      </c>
      <c r="V548" s="295">
        <v>0.0161178962500967</v>
      </c>
      <c r="W548" s="271">
        <v>33816</v>
      </c>
      <c r="X548" s="271">
        <v>32307</v>
      </c>
      <c r="Y548" s="271">
        <v>33232</v>
      </c>
      <c r="Z548" s="271">
        <v>32139</v>
      </c>
      <c r="AA548" s="268">
        <v>0.955376153300213</v>
      </c>
      <c r="AB548" s="268">
        <v>0.96711001444391</v>
      </c>
      <c r="AC548" s="295">
        <v>-0.0117338611436966</v>
      </c>
    </row>
    <row r="549" spans="1:29">
      <c r="A549" s="297" t="s">
        <v>719</v>
      </c>
      <c r="B549" s="298" t="s">
        <v>3335</v>
      </c>
      <c r="C549" s="293" t="s">
        <v>960</v>
      </c>
      <c r="D549" s="298" t="s">
        <v>960</v>
      </c>
      <c r="E549" s="263">
        <v>2551</v>
      </c>
      <c r="F549" s="266">
        <v>2491</v>
      </c>
      <c r="G549" s="266">
        <v>60</v>
      </c>
      <c r="H549" s="264">
        <v>1451</v>
      </c>
      <c r="I549" s="264">
        <v>1429</v>
      </c>
      <c r="J549" s="264">
        <v>22</v>
      </c>
      <c r="K549" s="264">
        <v>1186</v>
      </c>
      <c r="L549" s="264">
        <v>1177</v>
      </c>
      <c r="M549" s="264">
        <v>9</v>
      </c>
      <c r="N549" s="294">
        <v>0.93</v>
      </c>
      <c r="O549" s="266">
        <v>57780</v>
      </c>
      <c r="P549" s="266">
        <v>56673</v>
      </c>
      <c r="Q549" s="266">
        <v>1107</v>
      </c>
      <c r="R549" s="267">
        <v>0.980841121495327</v>
      </c>
      <c r="S549" s="267">
        <v>0.976479811838495</v>
      </c>
      <c r="T549" s="267">
        <v>0.984838042729152</v>
      </c>
      <c r="U549" s="267">
        <v>0.992411467116358</v>
      </c>
      <c r="V549" s="295">
        <v>-0.00835823089065757</v>
      </c>
      <c r="W549" s="271">
        <v>12359</v>
      </c>
      <c r="X549" s="271">
        <v>12135</v>
      </c>
      <c r="Y549" s="271">
        <v>12811</v>
      </c>
      <c r="Z549" s="271">
        <v>12700</v>
      </c>
      <c r="AA549" s="268">
        <v>0.98187555627478</v>
      </c>
      <c r="AB549" s="268">
        <v>0.991335570993677</v>
      </c>
      <c r="AC549" s="295">
        <v>-0.00946001471889779</v>
      </c>
    </row>
    <row r="550" spans="1:29">
      <c r="A550" s="297" t="s">
        <v>719</v>
      </c>
      <c r="B550" s="298" t="s">
        <v>3335</v>
      </c>
      <c r="C550" s="293" t="s">
        <v>961</v>
      </c>
      <c r="D550" s="298" t="s">
        <v>961</v>
      </c>
      <c r="E550" s="263">
        <v>4549</v>
      </c>
      <c r="F550" s="266">
        <v>4511</v>
      </c>
      <c r="G550" s="266">
        <v>38</v>
      </c>
      <c r="H550" s="264">
        <v>1921</v>
      </c>
      <c r="I550" s="264">
        <v>1902</v>
      </c>
      <c r="J550" s="264">
        <v>19</v>
      </c>
      <c r="K550" s="264">
        <v>3404</v>
      </c>
      <c r="L550" s="264">
        <v>3383</v>
      </c>
      <c r="M550" s="264">
        <v>21</v>
      </c>
      <c r="N550" s="294">
        <v>0.93</v>
      </c>
      <c r="O550" s="266">
        <v>109100</v>
      </c>
      <c r="P550" s="266">
        <v>108505</v>
      </c>
      <c r="Q550" s="266">
        <v>595</v>
      </c>
      <c r="R550" s="267">
        <v>0.994546287809349</v>
      </c>
      <c r="S550" s="267">
        <v>0.99164651571774</v>
      </c>
      <c r="T550" s="267">
        <v>0.990109318063509</v>
      </c>
      <c r="U550" s="267">
        <v>0.993830787309048</v>
      </c>
      <c r="V550" s="295">
        <v>0.00153719765423166</v>
      </c>
      <c r="W550" s="271">
        <v>24505</v>
      </c>
      <c r="X550" s="271">
        <v>24342</v>
      </c>
      <c r="Y550" s="271">
        <v>24484</v>
      </c>
      <c r="Z550" s="271">
        <v>24372</v>
      </c>
      <c r="AA550" s="268">
        <v>0.993348296266068</v>
      </c>
      <c r="AB550" s="268">
        <v>0.995425584054893</v>
      </c>
      <c r="AC550" s="295">
        <v>-0.00207728778882488</v>
      </c>
    </row>
    <row r="551" spans="1:29">
      <c r="A551" s="297" t="s">
        <v>719</v>
      </c>
      <c r="B551" s="298" t="s">
        <v>3336</v>
      </c>
      <c r="C551" s="293" t="s">
        <v>962</v>
      </c>
      <c r="D551" s="298" t="s">
        <v>963</v>
      </c>
      <c r="E551" s="263">
        <v>4149</v>
      </c>
      <c r="F551" s="266">
        <v>3993</v>
      </c>
      <c r="G551" s="266">
        <v>156</v>
      </c>
      <c r="H551" s="264">
        <v>1370</v>
      </c>
      <c r="I551" s="264">
        <v>1328</v>
      </c>
      <c r="J551" s="264">
        <v>42</v>
      </c>
      <c r="K551" s="264">
        <v>2843</v>
      </c>
      <c r="L551" s="264">
        <v>2684</v>
      </c>
      <c r="M551" s="264">
        <v>159</v>
      </c>
      <c r="N551" s="294">
        <v>0.93</v>
      </c>
      <c r="O551" s="266">
        <v>90094</v>
      </c>
      <c r="P551" s="266">
        <v>86673</v>
      </c>
      <c r="Q551" s="266">
        <v>3421</v>
      </c>
      <c r="R551" s="267">
        <v>0.962028547961018</v>
      </c>
      <c r="S551" s="267">
        <v>0.962400578452639</v>
      </c>
      <c r="T551" s="267">
        <v>0.969343065693431</v>
      </c>
      <c r="U551" s="267">
        <v>0.944073162152656</v>
      </c>
      <c r="V551" s="295">
        <v>-0.0069424872407915</v>
      </c>
      <c r="W551" s="271">
        <v>19819</v>
      </c>
      <c r="X551" s="271">
        <v>19171</v>
      </c>
      <c r="Y551" s="271">
        <v>20487</v>
      </c>
      <c r="Z551" s="271">
        <v>19645</v>
      </c>
      <c r="AA551" s="268">
        <v>0.967304102124224</v>
      </c>
      <c r="AB551" s="268">
        <v>0.95890076633963</v>
      </c>
      <c r="AC551" s="295">
        <v>0.00840333578459418</v>
      </c>
    </row>
    <row r="552" spans="1:29">
      <c r="A552" s="297" t="s">
        <v>719</v>
      </c>
      <c r="B552" s="298" t="s">
        <v>3336</v>
      </c>
      <c r="C552" s="293" t="s">
        <v>964</v>
      </c>
      <c r="D552" s="298" t="s">
        <v>964</v>
      </c>
      <c r="E552" s="263">
        <v>2822</v>
      </c>
      <c r="F552" s="266">
        <v>2740</v>
      </c>
      <c r="G552" s="266">
        <v>82</v>
      </c>
      <c r="H552" s="264">
        <v>1786</v>
      </c>
      <c r="I552" s="264">
        <v>1736</v>
      </c>
      <c r="J552" s="264">
        <v>50</v>
      </c>
      <c r="K552" s="264">
        <v>1203</v>
      </c>
      <c r="L552" s="264">
        <v>1179</v>
      </c>
      <c r="M552" s="264">
        <v>24</v>
      </c>
      <c r="N552" s="294">
        <v>0.93</v>
      </c>
      <c r="O552" s="266">
        <v>62394</v>
      </c>
      <c r="P552" s="266">
        <v>60841</v>
      </c>
      <c r="Q552" s="266">
        <v>1553</v>
      </c>
      <c r="R552" s="267">
        <v>0.975109786197391</v>
      </c>
      <c r="S552" s="267">
        <v>0.970942593905032</v>
      </c>
      <c r="T552" s="267">
        <v>0.972004479283315</v>
      </c>
      <c r="U552" s="267">
        <v>0.980049875311721</v>
      </c>
      <c r="V552" s="295">
        <v>-0.00106188537828278</v>
      </c>
      <c r="W552" s="271">
        <v>14362</v>
      </c>
      <c r="X552" s="271">
        <v>13972</v>
      </c>
      <c r="Y552" s="271">
        <v>14440</v>
      </c>
      <c r="Z552" s="271">
        <v>14081</v>
      </c>
      <c r="AA552" s="268">
        <v>0.9728450076591</v>
      </c>
      <c r="AB552" s="268">
        <v>0.975138504155125</v>
      </c>
      <c r="AC552" s="295">
        <v>-0.00229349649602428</v>
      </c>
    </row>
    <row r="553" spans="1:29">
      <c r="A553" s="297" t="s">
        <v>719</v>
      </c>
      <c r="B553" s="298" t="s">
        <v>3336</v>
      </c>
      <c r="C553" s="293" t="s">
        <v>965</v>
      </c>
      <c r="D553" s="298" t="s">
        <v>966</v>
      </c>
      <c r="E553" s="263">
        <v>8092</v>
      </c>
      <c r="F553" s="266">
        <v>7489</v>
      </c>
      <c r="G553" s="266">
        <v>603</v>
      </c>
      <c r="H553" s="264">
        <v>5661</v>
      </c>
      <c r="I553" s="264">
        <v>5009</v>
      </c>
      <c r="J553" s="264">
        <v>652</v>
      </c>
      <c r="K553" s="264">
        <v>3627</v>
      </c>
      <c r="L553" s="264">
        <v>3272</v>
      </c>
      <c r="M553" s="264">
        <v>355</v>
      </c>
      <c r="N553" s="294">
        <v>0.93</v>
      </c>
      <c r="O553" s="266">
        <v>187919</v>
      </c>
      <c r="P553" s="266">
        <v>167925</v>
      </c>
      <c r="Q553" s="266">
        <v>19994</v>
      </c>
      <c r="R553" s="267">
        <v>0.893603094950484</v>
      </c>
      <c r="S553" s="267">
        <v>0.925481957488878</v>
      </c>
      <c r="T553" s="267">
        <v>0.884826002473061</v>
      </c>
      <c r="U553" s="267">
        <v>0.902122966639096</v>
      </c>
      <c r="V553" s="295">
        <v>0.0406559550158165</v>
      </c>
      <c r="W553" s="271">
        <v>41340</v>
      </c>
      <c r="X553" s="271">
        <v>36921</v>
      </c>
      <c r="Y553" s="271">
        <v>41532</v>
      </c>
      <c r="Z553" s="271">
        <v>37258</v>
      </c>
      <c r="AA553" s="268">
        <v>0.89310595065312</v>
      </c>
      <c r="AB553" s="268">
        <v>0.89709139940287</v>
      </c>
      <c r="AC553" s="295">
        <v>-0.0039854487497496</v>
      </c>
    </row>
    <row r="554" spans="1:29">
      <c r="A554" s="297" t="s">
        <v>719</v>
      </c>
      <c r="B554" s="298" t="s">
        <v>3336</v>
      </c>
      <c r="C554" s="293" t="s">
        <v>967</v>
      </c>
      <c r="D554" s="298" t="s">
        <v>968</v>
      </c>
      <c r="E554" s="263">
        <v>8060</v>
      </c>
      <c r="F554" s="266">
        <v>7665</v>
      </c>
      <c r="G554" s="266">
        <v>395</v>
      </c>
      <c r="H554" s="264">
        <v>5616</v>
      </c>
      <c r="I554" s="264">
        <v>5217</v>
      </c>
      <c r="J554" s="264">
        <v>399</v>
      </c>
      <c r="K554" s="264">
        <v>3677</v>
      </c>
      <c r="L554" s="264">
        <v>3435</v>
      </c>
      <c r="M554" s="264">
        <v>242</v>
      </c>
      <c r="N554" s="294">
        <v>0.93</v>
      </c>
      <c r="O554" s="266">
        <v>188667</v>
      </c>
      <c r="P554" s="266">
        <v>177658</v>
      </c>
      <c r="Q554" s="266">
        <v>11009</v>
      </c>
      <c r="R554" s="267">
        <v>0.941648512988493</v>
      </c>
      <c r="S554" s="267">
        <v>0.950992555831266</v>
      </c>
      <c r="T554" s="267">
        <v>0.928952991452991</v>
      </c>
      <c r="U554" s="267">
        <v>0.93418547729127</v>
      </c>
      <c r="V554" s="295">
        <v>0.022039564378274</v>
      </c>
      <c r="W554" s="271">
        <v>42958</v>
      </c>
      <c r="X554" s="271">
        <v>40108</v>
      </c>
      <c r="Y554" s="271">
        <v>43910</v>
      </c>
      <c r="Z554" s="271">
        <v>41407</v>
      </c>
      <c r="AA554" s="268">
        <v>0.933656129242516</v>
      </c>
      <c r="AB554" s="268">
        <v>0.94299703939877</v>
      </c>
      <c r="AC554" s="295">
        <v>-0.00934091015625427</v>
      </c>
    </row>
    <row r="555" spans="1:29">
      <c r="A555" s="297" t="s">
        <v>719</v>
      </c>
      <c r="B555" s="298" t="s">
        <v>3336</v>
      </c>
      <c r="C555" s="293" t="s">
        <v>969</v>
      </c>
      <c r="D555" s="298" t="s">
        <v>970</v>
      </c>
      <c r="E555" s="263">
        <v>6775</v>
      </c>
      <c r="F555" s="266">
        <v>6600</v>
      </c>
      <c r="G555" s="266">
        <v>175</v>
      </c>
      <c r="H555" s="264">
        <v>2463</v>
      </c>
      <c r="I555" s="264">
        <v>2362</v>
      </c>
      <c r="J555" s="264">
        <v>101</v>
      </c>
      <c r="K555" s="264">
        <v>4733</v>
      </c>
      <c r="L555" s="264">
        <v>4627</v>
      </c>
      <c r="M555" s="264">
        <v>106</v>
      </c>
      <c r="N555" s="294">
        <v>0.93</v>
      </c>
      <c r="O555" s="266">
        <v>145218</v>
      </c>
      <c r="P555" s="266">
        <v>142704</v>
      </c>
      <c r="Q555" s="266">
        <v>2514</v>
      </c>
      <c r="R555" s="267">
        <v>0.982688096516961</v>
      </c>
      <c r="S555" s="267">
        <v>0.974169741697417</v>
      </c>
      <c r="T555" s="267">
        <v>0.958993097848153</v>
      </c>
      <c r="U555" s="267">
        <v>0.977604056623706</v>
      </c>
      <c r="V555" s="295">
        <v>0.0151766438492643</v>
      </c>
      <c r="W555" s="271">
        <v>33050</v>
      </c>
      <c r="X555" s="271">
        <v>32332</v>
      </c>
      <c r="Y555" s="271">
        <v>33031</v>
      </c>
      <c r="Z555" s="271">
        <v>32540</v>
      </c>
      <c r="AA555" s="268">
        <v>0.978275340393343</v>
      </c>
      <c r="AB555" s="268">
        <v>0.985135176046744</v>
      </c>
      <c r="AC555" s="295">
        <v>-0.00685983565340054</v>
      </c>
    </row>
    <row r="556" spans="1:29">
      <c r="A556" s="297" t="s">
        <v>719</v>
      </c>
      <c r="B556" s="298" t="s">
        <v>3336</v>
      </c>
      <c r="C556" s="293" t="s">
        <v>971</v>
      </c>
      <c r="D556" s="298" t="s">
        <v>972</v>
      </c>
      <c r="E556" s="263">
        <v>9118</v>
      </c>
      <c r="F556" s="266">
        <v>8886</v>
      </c>
      <c r="G556" s="266">
        <v>232</v>
      </c>
      <c r="H556" s="264">
        <v>3278</v>
      </c>
      <c r="I556" s="264">
        <v>3213</v>
      </c>
      <c r="J556" s="264">
        <v>65</v>
      </c>
      <c r="K556" s="264">
        <v>6320</v>
      </c>
      <c r="L556" s="264">
        <v>6256</v>
      </c>
      <c r="M556" s="264">
        <v>64</v>
      </c>
      <c r="N556" s="294">
        <v>0.93</v>
      </c>
      <c r="O556" s="266">
        <v>199616</v>
      </c>
      <c r="P556" s="266">
        <v>197264</v>
      </c>
      <c r="Q556" s="266">
        <v>2352</v>
      </c>
      <c r="R556" s="267">
        <v>0.98821737736454</v>
      </c>
      <c r="S556" s="267">
        <v>0.974555823645536</v>
      </c>
      <c r="T556" s="267">
        <v>0.980170835875534</v>
      </c>
      <c r="U556" s="267">
        <v>0.989873417721519</v>
      </c>
      <c r="V556" s="295">
        <v>-0.00561501222999761</v>
      </c>
      <c r="W556" s="271">
        <v>44617</v>
      </c>
      <c r="X556" s="271">
        <v>43963</v>
      </c>
      <c r="Y556" s="271">
        <v>45386</v>
      </c>
      <c r="Z556" s="271">
        <v>44962</v>
      </c>
      <c r="AA556" s="268">
        <v>0.985341910034292</v>
      </c>
      <c r="AB556" s="268">
        <v>0.990657912131494</v>
      </c>
      <c r="AC556" s="295">
        <v>-0.00531600209720251</v>
      </c>
    </row>
    <row r="557" spans="1:29">
      <c r="A557" s="297" t="s">
        <v>719</v>
      </c>
      <c r="B557" s="298" t="s">
        <v>3336</v>
      </c>
      <c r="C557" s="293" t="s">
        <v>973</v>
      </c>
      <c r="D557" s="298" t="s">
        <v>973</v>
      </c>
      <c r="E557" s="263">
        <v>2197</v>
      </c>
      <c r="F557" s="266">
        <v>2119</v>
      </c>
      <c r="G557" s="266">
        <v>78</v>
      </c>
      <c r="H557" s="264">
        <v>1369</v>
      </c>
      <c r="I557" s="264">
        <v>1319</v>
      </c>
      <c r="J557" s="264">
        <v>50</v>
      </c>
      <c r="K557" s="264">
        <v>978</v>
      </c>
      <c r="L557" s="264">
        <v>943</v>
      </c>
      <c r="M557" s="264">
        <v>35</v>
      </c>
      <c r="N557" s="294">
        <v>0.93</v>
      </c>
      <c r="O557" s="266">
        <v>47472</v>
      </c>
      <c r="P557" s="266">
        <v>45527</v>
      </c>
      <c r="Q557" s="266">
        <v>1945</v>
      </c>
      <c r="R557" s="267">
        <v>0.959028479946073</v>
      </c>
      <c r="S557" s="267">
        <v>0.964497041420118</v>
      </c>
      <c r="T557" s="267">
        <v>0.963476990504018</v>
      </c>
      <c r="U557" s="267">
        <v>0.964212678936605</v>
      </c>
      <c r="V557" s="295">
        <v>0.0010200509161008</v>
      </c>
      <c r="W557" s="271">
        <v>11018</v>
      </c>
      <c r="X557" s="271">
        <v>10597</v>
      </c>
      <c r="Y557" s="271">
        <v>11040</v>
      </c>
      <c r="Z557" s="271">
        <v>10516</v>
      </c>
      <c r="AA557" s="268">
        <v>0.961789798511527</v>
      </c>
      <c r="AB557" s="268">
        <v>0.952536231884058</v>
      </c>
      <c r="AC557" s="295">
        <v>0.00925356662746857</v>
      </c>
    </row>
    <row r="558" spans="1:29">
      <c r="A558" s="297" t="s">
        <v>719</v>
      </c>
      <c r="B558" s="298" t="s">
        <v>3336</v>
      </c>
      <c r="C558" s="293" t="s">
        <v>974</v>
      </c>
      <c r="D558" s="298" t="s">
        <v>975</v>
      </c>
      <c r="E558" s="263">
        <v>6825</v>
      </c>
      <c r="F558" s="266">
        <v>6154</v>
      </c>
      <c r="G558" s="266">
        <v>671</v>
      </c>
      <c r="H558" s="264">
        <v>4838</v>
      </c>
      <c r="I558" s="264">
        <v>4462</v>
      </c>
      <c r="J558" s="264">
        <v>376</v>
      </c>
      <c r="K558" s="264">
        <v>2917</v>
      </c>
      <c r="L558" s="264">
        <v>2765</v>
      </c>
      <c r="M558" s="264">
        <v>152</v>
      </c>
      <c r="N558" s="294">
        <v>0.93</v>
      </c>
      <c r="O558" s="266">
        <v>155268</v>
      </c>
      <c r="P558" s="266">
        <v>146932</v>
      </c>
      <c r="Q558" s="266">
        <v>8336</v>
      </c>
      <c r="R558" s="267">
        <v>0.946312182806502</v>
      </c>
      <c r="S558" s="267">
        <v>0.901684981684982</v>
      </c>
      <c r="T558" s="267">
        <v>0.922281934683754</v>
      </c>
      <c r="U558" s="267">
        <v>0.947891669523483</v>
      </c>
      <c r="V558" s="295">
        <v>-0.020596952998772</v>
      </c>
      <c r="W558" s="271">
        <v>35259</v>
      </c>
      <c r="X558" s="271">
        <v>32595</v>
      </c>
      <c r="Y558" s="271">
        <v>34912</v>
      </c>
      <c r="Z558" s="271">
        <v>33112</v>
      </c>
      <c r="AA558" s="268">
        <v>0.924444822598485</v>
      </c>
      <c r="AB558" s="268">
        <v>0.948441796516957</v>
      </c>
      <c r="AC558" s="295">
        <v>-0.0239969739184714</v>
      </c>
    </row>
    <row r="559" spans="1:29">
      <c r="A559" s="297" t="s">
        <v>719</v>
      </c>
      <c r="B559" s="298" t="s">
        <v>3336</v>
      </c>
      <c r="C559" s="293" t="s">
        <v>976</v>
      </c>
      <c r="D559" s="298" t="s">
        <v>976</v>
      </c>
      <c r="E559" s="263">
        <v>1825</v>
      </c>
      <c r="F559" s="266">
        <v>1820</v>
      </c>
      <c r="G559" s="266">
        <v>5</v>
      </c>
      <c r="H559" s="264">
        <v>539</v>
      </c>
      <c r="I559" s="264">
        <v>537</v>
      </c>
      <c r="J559" s="264">
        <v>2</v>
      </c>
      <c r="K559" s="264">
        <v>1259</v>
      </c>
      <c r="L559" s="264">
        <v>1254</v>
      </c>
      <c r="M559" s="264">
        <v>5</v>
      </c>
      <c r="N559" s="294">
        <v>0.93</v>
      </c>
      <c r="O559" s="266">
        <v>41424</v>
      </c>
      <c r="P559" s="266">
        <v>41317</v>
      </c>
      <c r="Q559" s="266">
        <v>107</v>
      </c>
      <c r="R559" s="267">
        <v>0.997416956353805</v>
      </c>
      <c r="S559" s="267">
        <v>0.997260273972603</v>
      </c>
      <c r="T559" s="267">
        <v>0.996289424860853</v>
      </c>
      <c r="U559" s="267">
        <v>0.996028594122319</v>
      </c>
      <c r="V559" s="295">
        <v>0.000970849111749272</v>
      </c>
      <c r="W559" s="271">
        <v>9043</v>
      </c>
      <c r="X559" s="271">
        <v>9016</v>
      </c>
      <c r="Y559" s="271">
        <v>9342</v>
      </c>
      <c r="Z559" s="271">
        <v>9330</v>
      </c>
      <c r="AA559" s="268">
        <v>0.997014265177485</v>
      </c>
      <c r="AB559" s="268">
        <v>0.998715478484265</v>
      </c>
      <c r="AC559" s="295">
        <v>-0.00170121330677919</v>
      </c>
    </row>
    <row r="560" spans="1:29">
      <c r="A560" s="297" t="s">
        <v>719</v>
      </c>
      <c r="B560" s="298" t="s">
        <v>3336</v>
      </c>
      <c r="C560" s="293" t="s">
        <v>977</v>
      </c>
      <c r="D560" s="298" t="s">
        <v>977</v>
      </c>
      <c r="E560" s="263">
        <v>4817</v>
      </c>
      <c r="F560" s="266">
        <v>4658</v>
      </c>
      <c r="G560" s="266">
        <v>159</v>
      </c>
      <c r="H560" s="264">
        <v>3275</v>
      </c>
      <c r="I560" s="264">
        <v>3176</v>
      </c>
      <c r="J560" s="264">
        <v>99</v>
      </c>
      <c r="K560" s="264">
        <v>2070</v>
      </c>
      <c r="L560" s="264">
        <v>2006</v>
      </c>
      <c r="M560" s="264">
        <v>64</v>
      </c>
      <c r="N560" s="294">
        <v>0.93</v>
      </c>
      <c r="O560" s="266">
        <v>114194</v>
      </c>
      <c r="P560" s="266">
        <v>111063</v>
      </c>
      <c r="Q560" s="266">
        <v>3131</v>
      </c>
      <c r="R560" s="267">
        <v>0.972581746851849</v>
      </c>
      <c r="S560" s="267">
        <v>0.966991903674486</v>
      </c>
      <c r="T560" s="267">
        <v>0.969770992366412</v>
      </c>
      <c r="U560" s="267">
        <v>0.969082125603865</v>
      </c>
      <c r="V560" s="295">
        <v>-0.002779088691926</v>
      </c>
      <c r="W560" s="271">
        <v>24550</v>
      </c>
      <c r="X560" s="271">
        <v>23862</v>
      </c>
      <c r="Y560" s="271">
        <v>25462</v>
      </c>
      <c r="Z560" s="271">
        <v>24723</v>
      </c>
      <c r="AA560" s="268">
        <v>0.971975560081466</v>
      </c>
      <c r="AB560" s="268">
        <v>0.970976356924044</v>
      </c>
      <c r="AC560" s="295">
        <v>0.000999203157422635</v>
      </c>
    </row>
    <row r="561" spans="1:29">
      <c r="A561" s="297" t="s">
        <v>719</v>
      </c>
      <c r="B561" s="298" t="s">
        <v>3336</v>
      </c>
      <c r="C561" s="293" t="s">
        <v>978</v>
      </c>
      <c r="D561" s="298" t="s">
        <v>978</v>
      </c>
      <c r="E561" s="263">
        <v>3338</v>
      </c>
      <c r="F561" s="266">
        <v>3194</v>
      </c>
      <c r="G561" s="266">
        <v>144</v>
      </c>
      <c r="H561" s="264">
        <v>2211</v>
      </c>
      <c r="I561" s="264">
        <v>2143</v>
      </c>
      <c r="J561" s="264">
        <v>68</v>
      </c>
      <c r="K561" s="264">
        <v>1413</v>
      </c>
      <c r="L561" s="264">
        <v>1392</v>
      </c>
      <c r="M561" s="264">
        <v>21</v>
      </c>
      <c r="N561" s="294">
        <v>0.93</v>
      </c>
      <c r="O561" s="266">
        <v>76496</v>
      </c>
      <c r="P561" s="266">
        <v>73931</v>
      </c>
      <c r="Q561" s="266">
        <v>2565</v>
      </c>
      <c r="R561" s="267">
        <v>0.966468834971763</v>
      </c>
      <c r="S561" s="267">
        <v>0.956860395446375</v>
      </c>
      <c r="T561" s="267">
        <v>0.969244685662596</v>
      </c>
      <c r="U561" s="267">
        <v>0.985138004246285</v>
      </c>
      <c r="V561" s="295">
        <v>-0.0123842902162211</v>
      </c>
      <c r="W561" s="271">
        <v>16680</v>
      </c>
      <c r="X561" s="271">
        <v>16098</v>
      </c>
      <c r="Y561" s="271">
        <v>16794</v>
      </c>
      <c r="Z561" s="271">
        <v>16061</v>
      </c>
      <c r="AA561" s="268">
        <v>0.965107913669065</v>
      </c>
      <c r="AB561" s="268">
        <v>0.956353459568894</v>
      </c>
      <c r="AC561" s="295">
        <v>0.00875445410017117</v>
      </c>
    </row>
    <row r="562" spans="1:29">
      <c r="A562" s="297" t="s">
        <v>719</v>
      </c>
      <c r="B562" s="298" t="s">
        <v>3336</v>
      </c>
      <c r="C562" s="293" t="s">
        <v>979</v>
      </c>
      <c r="D562" s="298" t="s">
        <v>980</v>
      </c>
      <c r="E562" s="263">
        <v>4031</v>
      </c>
      <c r="F562" s="266">
        <v>3890</v>
      </c>
      <c r="G562" s="266">
        <v>141</v>
      </c>
      <c r="H562" s="264">
        <v>2667</v>
      </c>
      <c r="I562" s="264">
        <v>2605</v>
      </c>
      <c r="J562" s="264">
        <v>62</v>
      </c>
      <c r="K562" s="264">
        <v>1811</v>
      </c>
      <c r="L562" s="264">
        <v>1780</v>
      </c>
      <c r="M562" s="264">
        <v>31</v>
      </c>
      <c r="N562" s="294">
        <v>0.93</v>
      </c>
      <c r="O562" s="266">
        <v>97740</v>
      </c>
      <c r="P562" s="266">
        <v>94521</v>
      </c>
      <c r="Q562" s="266">
        <v>3219</v>
      </c>
      <c r="R562" s="267">
        <v>0.967065684468999</v>
      </c>
      <c r="S562" s="267">
        <v>0.965021086579013</v>
      </c>
      <c r="T562" s="267">
        <v>0.976752905886764</v>
      </c>
      <c r="U562" s="267">
        <v>0.982882385422419</v>
      </c>
      <c r="V562" s="295">
        <v>-0.0117318193077515</v>
      </c>
      <c r="W562" s="271">
        <v>20448</v>
      </c>
      <c r="X562" s="271">
        <v>19829</v>
      </c>
      <c r="Y562" s="271">
        <v>21783</v>
      </c>
      <c r="Z562" s="271">
        <v>21060</v>
      </c>
      <c r="AA562" s="268">
        <v>0.969728090766823</v>
      </c>
      <c r="AB562" s="268">
        <v>0.966808979479411</v>
      </c>
      <c r="AC562" s="295">
        <v>0.00291911128741262</v>
      </c>
    </row>
    <row r="563" spans="1:29">
      <c r="A563" s="297" t="s">
        <v>719</v>
      </c>
      <c r="B563" s="298" t="s">
        <v>3336</v>
      </c>
      <c r="C563" s="293" t="s">
        <v>981</v>
      </c>
      <c r="D563" s="298" t="s">
        <v>982</v>
      </c>
      <c r="E563" s="263">
        <v>6649</v>
      </c>
      <c r="F563" s="266">
        <v>6365</v>
      </c>
      <c r="G563" s="266">
        <v>284</v>
      </c>
      <c r="H563" s="264">
        <v>4528</v>
      </c>
      <c r="I563" s="264">
        <v>4308</v>
      </c>
      <c r="J563" s="264">
        <v>220</v>
      </c>
      <c r="K563" s="264">
        <v>2996</v>
      </c>
      <c r="L563" s="264">
        <v>2898</v>
      </c>
      <c r="M563" s="264">
        <v>98</v>
      </c>
      <c r="N563" s="294">
        <v>0.93</v>
      </c>
      <c r="O563" s="266">
        <v>155011</v>
      </c>
      <c r="P563" s="266">
        <v>148200</v>
      </c>
      <c r="Q563" s="266">
        <v>6811</v>
      </c>
      <c r="R563" s="267">
        <v>0.956061182754772</v>
      </c>
      <c r="S563" s="267">
        <v>0.957286810046624</v>
      </c>
      <c r="T563" s="267">
        <v>0.951413427561837</v>
      </c>
      <c r="U563" s="267">
        <v>0.967289719626168</v>
      </c>
      <c r="V563" s="295">
        <v>0.00587338248478608</v>
      </c>
      <c r="W563" s="271">
        <v>33878</v>
      </c>
      <c r="X563" s="271">
        <v>32219</v>
      </c>
      <c r="Y563" s="271">
        <v>34329</v>
      </c>
      <c r="Z563" s="271">
        <v>32700</v>
      </c>
      <c r="AA563" s="268">
        <v>0.951030167070075</v>
      </c>
      <c r="AB563" s="268">
        <v>0.952547408896268</v>
      </c>
      <c r="AC563" s="295">
        <v>-0.00151724182619351</v>
      </c>
    </row>
    <row r="564" spans="1:29">
      <c r="A564" s="297" t="s">
        <v>719</v>
      </c>
      <c r="B564" s="298" t="s">
        <v>3336</v>
      </c>
      <c r="C564" s="293" t="s">
        <v>983</v>
      </c>
      <c r="D564" s="298" t="s">
        <v>984</v>
      </c>
      <c r="E564" s="263">
        <v>4446</v>
      </c>
      <c r="F564" s="266">
        <v>4278</v>
      </c>
      <c r="G564" s="266">
        <v>168</v>
      </c>
      <c r="H564" s="264">
        <v>2946</v>
      </c>
      <c r="I564" s="264">
        <v>2770</v>
      </c>
      <c r="J564" s="264">
        <v>176</v>
      </c>
      <c r="K564" s="264">
        <v>1969</v>
      </c>
      <c r="L564" s="264">
        <v>1866</v>
      </c>
      <c r="M564" s="264">
        <v>103</v>
      </c>
      <c r="N564" s="294">
        <v>0.93</v>
      </c>
      <c r="O564" s="266">
        <v>103632</v>
      </c>
      <c r="P564" s="266">
        <v>99532</v>
      </c>
      <c r="Q564" s="266">
        <v>4100</v>
      </c>
      <c r="R564" s="267">
        <v>0.960436930677783</v>
      </c>
      <c r="S564" s="267">
        <v>0.96221322537112</v>
      </c>
      <c r="T564" s="267">
        <v>0.940257976917855</v>
      </c>
      <c r="U564" s="267">
        <v>0.947689182326054</v>
      </c>
      <c r="V564" s="295">
        <v>0.0219552484532654</v>
      </c>
      <c r="W564" s="271">
        <v>23279</v>
      </c>
      <c r="X564" s="271">
        <v>22231</v>
      </c>
      <c r="Y564" s="271">
        <v>23520</v>
      </c>
      <c r="Z564" s="271">
        <v>22507</v>
      </c>
      <c r="AA564" s="268">
        <v>0.954980884058594</v>
      </c>
      <c r="AB564" s="268">
        <v>0.956930272108844</v>
      </c>
      <c r="AC564" s="295">
        <v>-0.00194938805024991</v>
      </c>
    </row>
    <row r="565" spans="1:29">
      <c r="A565" s="297" t="s">
        <v>719</v>
      </c>
      <c r="B565" s="298" t="s">
        <v>3336</v>
      </c>
      <c r="C565" s="293" t="s">
        <v>985</v>
      </c>
      <c r="D565" s="298" t="s">
        <v>986</v>
      </c>
      <c r="E565" s="263">
        <v>6761</v>
      </c>
      <c r="F565" s="266">
        <v>6671</v>
      </c>
      <c r="G565" s="266">
        <v>90</v>
      </c>
      <c r="H565" s="264">
        <v>2406</v>
      </c>
      <c r="I565" s="264">
        <v>2378</v>
      </c>
      <c r="J565" s="264">
        <v>28</v>
      </c>
      <c r="K565" s="264">
        <v>5152</v>
      </c>
      <c r="L565" s="264">
        <v>5083</v>
      </c>
      <c r="M565" s="264">
        <v>69</v>
      </c>
      <c r="N565" s="294">
        <v>0.93</v>
      </c>
      <c r="O565" s="266">
        <v>160728</v>
      </c>
      <c r="P565" s="266">
        <v>158901</v>
      </c>
      <c r="Q565" s="266">
        <v>1827</v>
      </c>
      <c r="R565" s="267">
        <v>0.988632969986561</v>
      </c>
      <c r="S565" s="267">
        <v>0.986688359710102</v>
      </c>
      <c r="T565" s="267">
        <v>0.98836242726517</v>
      </c>
      <c r="U565" s="267">
        <v>0.986607142857143</v>
      </c>
      <c r="V565" s="295">
        <v>-0.00167406755506838</v>
      </c>
      <c r="W565" s="271">
        <v>35639</v>
      </c>
      <c r="X565" s="271">
        <v>35224</v>
      </c>
      <c r="Y565" s="271">
        <v>36859</v>
      </c>
      <c r="Z565" s="271">
        <v>36362</v>
      </c>
      <c r="AA565" s="268">
        <v>0.988355453295547</v>
      </c>
      <c r="AB565" s="268">
        <v>0.98651618329309</v>
      </c>
      <c r="AC565" s="295">
        <v>0.00183927000245709</v>
      </c>
    </row>
    <row r="566" spans="1:29">
      <c r="A566" s="297" t="s">
        <v>719</v>
      </c>
      <c r="B566" s="298" t="s">
        <v>3336</v>
      </c>
      <c r="C566" s="293" t="s">
        <v>987</v>
      </c>
      <c r="D566" s="298" t="s">
        <v>988</v>
      </c>
      <c r="E566" s="263">
        <v>7945</v>
      </c>
      <c r="F566" s="266">
        <v>7791</v>
      </c>
      <c r="G566" s="266">
        <v>154</v>
      </c>
      <c r="H566" s="264">
        <v>2826</v>
      </c>
      <c r="I566" s="264">
        <v>2770</v>
      </c>
      <c r="J566" s="264">
        <v>56</v>
      </c>
      <c r="K566" s="264">
        <v>5616</v>
      </c>
      <c r="L566" s="264">
        <v>5507</v>
      </c>
      <c r="M566" s="264">
        <v>109</v>
      </c>
      <c r="N566" s="294">
        <v>0.93</v>
      </c>
      <c r="O566" s="266">
        <v>178188</v>
      </c>
      <c r="P566" s="266">
        <v>175091</v>
      </c>
      <c r="Q566" s="266">
        <v>3097</v>
      </c>
      <c r="R566" s="267">
        <v>0.982619480548634</v>
      </c>
      <c r="S566" s="267">
        <v>0.980616740088106</v>
      </c>
      <c r="T566" s="267">
        <v>0.980184005661713</v>
      </c>
      <c r="U566" s="267">
        <v>0.980591168091168</v>
      </c>
      <c r="V566" s="295">
        <v>0.000432734426393022</v>
      </c>
      <c r="W566" s="271">
        <v>39686</v>
      </c>
      <c r="X566" s="271">
        <v>38956</v>
      </c>
      <c r="Y566" s="271">
        <v>40145</v>
      </c>
      <c r="Z566" s="271">
        <v>39439</v>
      </c>
      <c r="AA566" s="268">
        <v>0.981605603991332</v>
      </c>
      <c r="AB566" s="268">
        <v>0.982413750155686</v>
      </c>
      <c r="AC566" s="295">
        <v>-0.000808146164353651</v>
      </c>
    </row>
    <row r="567" spans="1:29">
      <c r="A567" s="297" t="s">
        <v>719</v>
      </c>
      <c r="B567" s="298" t="s">
        <v>3336</v>
      </c>
      <c r="C567" s="293" t="s">
        <v>989</v>
      </c>
      <c r="D567" s="298" t="s">
        <v>989</v>
      </c>
      <c r="E567" s="263">
        <v>5505</v>
      </c>
      <c r="F567" s="266">
        <v>5426</v>
      </c>
      <c r="G567" s="266">
        <v>79</v>
      </c>
      <c r="H567" s="264">
        <v>2017</v>
      </c>
      <c r="I567" s="264">
        <v>2005</v>
      </c>
      <c r="J567" s="264">
        <v>12</v>
      </c>
      <c r="K567" s="264">
        <v>3978</v>
      </c>
      <c r="L567" s="264">
        <v>3915</v>
      </c>
      <c r="M567" s="264">
        <v>63</v>
      </c>
      <c r="N567" s="294">
        <v>0.93</v>
      </c>
      <c r="O567" s="266">
        <v>119557</v>
      </c>
      <c r="P567" s="266">
        <v>117587</v>
      </c>
      <c r="Q567" s="266">
        <v>1970</v>
      </c>
      <c r="R567" s="267">
        <v>0.983522503910269</v>
      </c>
      <c r="S567" s="267">
        <v>0.985649409627611</v>
      </c>
      <c r="T567" s="267">
        <v>0.994050570153694</v>
      </c>
      <c r="U567" s="267">
        <v>0.984162895927602</v>
      </c>
      <c r="V567" s="295">
        <v>-0.00840116052608231</v>
      </c>
      <c r="W567" s="271">
        <v>26803</v>
      </c>
      <c r="X567" s="271">
        <v>26454</v>
      </c>
      <c r="Y567" s="271">
        <v>26519</v>
      </c>
      <c r="Z567" s="271">
        <v>26126</v>
      </c>
      <c r="AA567" s="268">
        <v>0.986979069507145</v>
      </c>
      <c r="AB567" s="268">
        <v>0.985180436668049</v>
      </c>
      <c r="AC567" s="295">
        <v>0.00179863283909543</v>
      </c>
    </row>
    <row r="568" spans="1:29">
      <c r="A568" s="297" t="s">
        <v>719</v>
      </c>
      <c r="B568" s="298" t="s">
        <v>3337</v>
      </c>
      <c r="C568" s="293" t="s">
        <v>990</v>
      </c>
      <c r="D568" s="298" t="s">
        <v>991</v>
      </c>
      <c r="E568" s="263">
        <v>7036</v>
      </c>
      <c r="F568" s="266">
        <v>6831</v>
      </c>
      <c r="G568" s="266">
        <v>205</v>
      </c>
      <c r="H568" s="264">
        <v>2638</v>
      </c>
      <c r="I568" s="264">
        <v>2560</v>
      </c>
      <c r="J568" s="264">
        <v>78</v>
      </c>
      <c r="K568" s="264">
        <v>5211</v>
      </c>
      <c r="L568" s="264">
        <v>5037</v>
      </c>
      <c r="M568" s="264">
        <v>174</v>
      </c>
      <c r="N568" s="294">
        <v>0.93</v>
      </c>
      <c r="O568" s="266">
        <v>165906</v>
      </c>
      <c r="P568" s="266">
        <v>162273</v>
      </c>
      <c r="Q568" s="266">
        <v>3633</v>
      </c>
      <c r="R568" s="267">
        <v>0.978102057791762</v>
      </c>
      <c r="S568" s="267">
        <v>0.970864127345082</v>
      </c>
      <c r="T568" s="267">
        <v>0.970432145564822</v>
      </c>
      <c r="U568" s="267">
        <v>0.966609096142775</v>
      </c>
      <c r="V568" s="295">
        <v>0.000431981780260604</v>
      </c>
      <c r="W568" s="271">
        <v>35467</v>
      </c>
      <c r="X568" s="271">
        <v>34552</v>
      </c>
      <c r="Y568" s="271">
        <v>37149</v>
      </c>
      <c r="Z568" s="271">
        <v>36280</v>
      </c>
      <c r="AA568" s="268">
        <v>0.974201370287873</v>
      </c>
      <c r="AB568" s="268">
        <v>0.976607714877924</v>
      </c>
      <c r="AC568" s="295">
        <v>-0.00240634459005085</v>
      </c>
    </row>
    <row r="569" spans="1:29">
      <c r="A569" s="297" t="s">
        <v>719</v>
      </c>
      <c r="B569" s="298" t="s">
        <v>3337</v>
      </c>
      <c r="C569" s="293" t="s">
        <v>992</v>
      </c>
      <c r="D569" s="298" t="s">
        <v>992</v>
      </c>
      <c r="E569" s="263">
        <v>3062</v>
      </c>
      <c r="F569" s="266">
        <v>2945</v>
      </c>
      <c r="G569" s="266">
        <v>117</v>
      </c>
      <c r="H569" s="264">
        <v>1074</v>
      </c>
      <c r="I569" s="264">
        <v>1042</v>
      </c>
      <c r="J569" s="264">
        <v>32</v>
      </c>
      <c r="K569" s="264">
        <v>2249</v>
      </c>
      <c r="L569" s="264">
        <v>2194</v>
      </c>
      <c r="M569" s="264">
        <v>55</v>
      </c>
      <c r="N569" s="294">
        <v>0.93</v>
      </c>
      <c r="O569" s="266">
        <v>70826</v>
      </c>
      <c r="P569" s="266">
        <v>69402</v>
      </c>
      <c r="Q569" s="266">
        <v>1424</v>
      </c>
      <c r="R569" s="267">
        <v>0.979894389066162</v>
      </c>
      <c r="S569" s="267">
        <v>0.961789679947747</v>
      </c>
      <c r="T569" s="267">
        <v>0.970204841713222</v>
      </c>
      <c r="U569" s="267">
        <v>0.975544686527345</v>
      </c>
      <c r="V569" s="295">
        <v>-0.00841516176547508</v>
      </c>
      <c r="W569" s="271">
        <v>15929</v>
      </c>
      <c r="X569" s="271">
        <v>15529</v>
      </c>
      <c r="Y569" s="271">
        <v>15844</v>
      </c>
      <c r="Z569" s="271">
        <v>15548</v>
      </c>
      <c r="AA569" s="268">
        <v>0.974888568020591</v>
      </c>
      <c r="AB569" s="268">
        <v>0.981317849028023</v>
      </c>
      <c r="AC569" s="295">
        <v>-0.00642928100743179</v>
      </c>
    </row>
    <row r="570" spans="1:29">
      <c r="A570" s="297" t="s">
        <v>719</v>
      </c>
      <c r="B570" s="298" t="s">
        <v>3337</v>
      </c>
      <c r="C570" s="293" t="s">
        <v>993</v>
      </c>
      <c r="D570" s="298" t="s">
        <v>993</v>
      </c>
      <c r="E570" s="263">
        <v>3029</v>
      </c>
      <c r="F570" s="266">
        <v>2846</v>
      </c>
      <c r="G570" s="266">
        <v>183</v>
      </c>
      <c r="H570" s="264">
        <v>1434</v>
      </c>
      <c r="I570" s="264">
        <v>1355</v>
      </c>
      <c r="J570" s="264">
        <v>79</v>
      </c>
      <c r="K570" s="264">
        <v>2350</v>
      </c>
      <c r="L570" s="264">
        <v>2268</v>
      </c>
      <c r="M570" s="264">
        <v>82</v>
      </c>
      <c r="N570" s="294">
        <v>0.93</v>
      </c>
      <c r="O570" s="266">
        <v>78283</v>
      </c>
      <c r="P570" s="266">
        <v>75609</v>
      </c>
      <c r="Q570" s="266">
        <v>2674</v>
      </c>
      <c r="R570" s="267">
        <v>0.965841881379099</v>
      </c>
      <c r="S570" s="267">
        <v>0.939584021129085</v>
      </c>
      <c r="T570" s="267">
        <v>0.944909344490934</v>
      </c>
      <c r="U570" s="267">
        <v>0.965106382978723</v>
      </c>
      <c r="V570" s="295">
        <v>-0.00532532336184899</v>
      </c>
      <c r="W570" s="271">
        <v>16964</v>
      </c>
      <c r="X570" s="271">
        <v>16261</v>
      </c>
      <c r="Y570" s="271">
        <v>17920</v>
      </c>
      <c r="Z570" s="271">
        <v>17388</v>
      </c>
      <c r="AA570" s="268">
        <v>0.958559302051403</v>
      </c>
      <c r="AB570" s="268">
        <v>0.9703125</v>
      </c>
      <c r="AC570" s="295">
        <v>-0.0117531979485971</v>
      </c>
    </row>
    <row r="571" spans="1:29">
      <c r="A571" s="297" t="s">
        <v>719</v>
      </c>
      <c r="B571" s="298" t="s">
        <v>3337</v>
      </c>
      <c r="C571" s="293" t="s">
        <v>994</v>
      </c>
      <c r="D571" s="298" t="s">
        <v>995</v>
      </c>
      <c r="E571" s="263">
        <v>6860</v>
      </c>
      <c r="F571" s="266">
        <v>6582</v>
      </c>
      <c r="G571" s="266">
        <v>278</v>
      </c>
      <c r="H571" s="264">
        <v>2552</v>
      </c>
      <c r="I571" s="264">
        <v>2469</v>
      </c>
      <c r="J571" s="264">
        <v>83</v>
      </c>
      <c r="K571" s="264">
        <v>5226</v>
      </c>
      <c r="L571" s="264">
        <v>5008</v>
      </c>
      <c r="M571" s="264">
        <v>218</v>
      </c>
      <c r="N571" s="294">
        <v>0.93</v>
      </c>
      <c r="O571" s="266">
        <v>158186</v>
      </c>
      <c r="P571" s="266">
        <v>152796</v>
      </c>
      <c r="Q571" s="266">
        <v>5390</v>
      </c>
      <c r="R571" s="267">
        <v>0.965926188158244</v>
      </c>
      <c r="S571" s="267">
        <v>0.959475218658892</v>
      </c>
      <c r="T571" s="267">
        <v>0.967476489028213</v>
      </c>
      <c r="U571" s="267">
        <v>0.958285495598928</v>
      </c>
      <c r="V571" s="295">
        <v>-0.00800127036932097</v>
      </c>
      <c r="W571" s="271">
        <v>34453</v>
      </c>
      <c r="X571" s="271">
        <v>33149</v>
      </c>
      <c r="Y571" s="271">
        <v>35037</v>
      </c>
      <c r="Z571" s="271">
        <v>33918</v>
      </c>
      <c r="AA571" s="268">
        <v>0.962151336603489</v>
      </c>
      <c r="AB571" s="268">
        <v>0.968062334103947</v>
      </c>
      <c r="AC571" s="295">
        <v>-0.00591099750045843</v>
      </c>
    </row>
    <row r="572" spans="1:29">
      <c r="A572" s="297" t="s">
        <v>719</v>
      </c>
      <c r="B572" s="298" t="s">
        <v>3337</v>
      </c>
      <c r="C572" s="293" t="s">
        <v>996</v>
      </c>
      <c r="D572" s="298" t="s">
        <v>996</v>
      </c>
      <c r="E572" s="263">
        <v>3738</v>
      </c>
      <c r="F572" s="266">
        <v>3611</v>
      </c>
      <c r="G572" s="266">
        <v>127</v>
      </c>
      <c r="H572" s="264">
        <v>1392</v>
      </c>
      <c r="I572" s="264">
        <v>1324</v>
      </c>
      <c r="J572" s="264">
        <v>68</v>
      </c>
      <c r="K572" s="264">
        <v>2819</v>
      </c>
      <c r="L572" s="264">
        <v>2732</v>
      </c>
      <c r="M572" s="264">
        <v>87</v>
      </c>
      <c r="N572" s="294">
        <v>0.93</v>
      </c>
      <c r="O572" s="266">
        <v>85093</v>
      </c>
      <c r="P572" s="266">
        <v>82918</v>
      </c>
      <c r="Q572" s="266">
        <v>2175</v>
      </c>
      <c r="R572" s="267">
        <v>0.974439730647644</v>
      </c>
      <c r="S572" s="267">
        <v>0.966024612092028</v>
      </c>
      <c r="T572" s="267">
        <v>0.951149425287356</v>
      </c>
      <c r="U572" s="267">
        <v>0.969137992195814</v>
      </c>
      <c r="V572" s="295">
        <v>0.0148751868046715</v>
      </c>
      <c r="W572" s="271">
        <v>18750</v>
      </c>
      <c r="X572" s="271">
        <v>18163</v>
      </c>
      <c r="Y572" s="271">
        <v>18584</v>
      </c>
      <c r="Z572" s="271">
        <v>18021</v>
      </c>
      <c r="AA572" s="268">
        <v>0.968693333333333</v>
      </c>
      <c r="AB572" s="268">
        <v>0.969705122686182</v>
      </c>
      <c r="AC572" s="295">
        <v>-0.0010117893528484</v>
      </c>
    </row>
    <row r="573" spans="1:29">
      <c r="A573" s="297" t="s">
        <v>719</v>
      </c>
      <c r="B573" s="298" t="s">
        <v>3337</v>
      </c>
      <c r="C573" s="293" t="s">
        <v>997</v>
      </c>
      <c r="D573" s="298" t="s">
        <v>997</v>
      </c>
      <c r="E573" s="263">
        <v>5703</v>
      </c>
      <c r="F573" s="266">
        <v>5559</v>
      </c>
      <c r="G573" s="266">
        <v>144</v>
      </c>
      <c r="H573" s="264">
        <v>2357</v>
      </c>
      <c r="I573" s="264">
        <v>2305</v>
      </c>
      <c r="J573" s="264">
        <v>52</v>
      </c>
      <c r="K573" s="264">
        <v>4581</v>
      </c>
      <c r="L573" s="264">
        <v>4510</v>
      </c>
      <c r="M573" s="264">
        <v>71</v>
      </c>
      <c r="N573" s="294">
        <v>0.93</v>
      </c>
      <c r="O573" s="266">
        <v>152758</v>
      </c>
      <c r="P573" s="266">
        <v>150165</v>
      </c>
      <c r="Q573" s="266">
        <v>2593</v>
      </c>
      <c r="R573" s="267">
        <v>0.983025438929549</v>
      </c>
      <c r="S573" s="267">
        <v>0.974750131509732</v>
      </c>
      <c r="T573" s="267">
        <v>0.97793805685193</v>
      </c>
      <c r="U573" s="267">
        <v>0.98450120061122</v>
      </c>
      <c r="V573" s="295">
        <v>-0.00318792534219881</v>
      </c>
      <c r="W573" s="271">
        <v>30913</v>
      </c>
      <c r="X573" s="271">
        <v>30382</v>
      </c>
      <c r="Y573" s="271">
        <v>31296</v>
      </c>
      <c r="Z573" s="271">
        <v>30918</v>
      </c>
      <c r="AA573" s="268">
        <v>0.982822760650859</v>
      </c>
      <c r="AB573" s="268">
        <v>0.987921779141104</v>
      </c>
      <c r="AC573" s="295">
        <v>-0.00509901849024541</v>
      </c>
    </row>
    <row r="574" spans="1:29">
      <c r="A574" s="297" t="s">
        <v>719</v>
      </c>
      <c r="B574" s="298" t="s">
        <v>3337</v>
      </c>
      <c r="C574" s="293" t="s">
        <v>998</v>
      </c>
      <c r="D574" s="298" t="s">
        <v>998</v>
      </c>
      <c r="E574" s="263">
        <v>3920</v>
      </c>
      <c r="F574" s="266">
        <v>3828</v>
      </c>
      <c r="G574" s="266">
        <v>92</v>
      </c>
      <c r="H574" s="264">
        <v>1518</v>
      </c>
      <c r="I574" s="264">
        <v>1474</v>
      </c>
      <c r="J574" s="264">
        <v>44</v>
      </c>
      <c r="K574" s="264">
        <v>2921</v>
      </c>
      <c r="L574" s="264">
        <v>2851</v>
      </c>
      <c r="M574" s="264">
        <v>70</v>
      </c>
      <c r="N574" s="294">
        <v>0.93</v>
      </c>
      <c r="O574" s="266">
        <v>96367</v>
      </c>
      <c r="P574" s="266">
        <v>94750</v>
      </c>
      <c r="Q574" s="266">
        <v>1617</v>
      </c>
      <c r="R574" s="267">
        <v>0.983220397023877</v>
      </c>
      <c r="S574" s="267">
        <v>0.976530612244898</v>
      </c>
      <c r="T574" s="267">
        <v>0.971014492753623</v>
      </c>
      <c r="U574" s="267">
        <v>0.976035604245121</v>
      </c>
      <c r="V574" s="295">
        <v>0.00551611949127484</v>
      </c>
      <c r="W574" s="271">
        <v>20671</v>
      </c>
      <c r="X574" s="271">
        <v>20227</v>
      </c>
      <c r="Y574" s="271">
        <v>21502</v>
      </c>
      <c r="Z574" s="271">
        <v>21178</v>
      </c>
      <c r="AA574" s="268">
        <v>0.978520632770548</v>
      </c>
      <c r="AB574" s="268">
        <v>0.98493163426658</v>
      </c>
      <c r="AC574" s="295">
        <v>-0.00641100149603169</v>
      </c>
    </row>
    <row r="575" spans="1:29">
      <c r="A575" s="297" t="s">
        <v>719</v>
      </c>
      <c r="B575" s="298" t="s">
        <v>3337</v>
      </c>
      <c r="C575" s="293" t="s">
        <v>999</v>
      </c>
      <c r="D575" s="298" t="s">
        <v>1000</v>
      </c>
      <c r="E575" s="263">
        <v>4010</v>
      </c>
      <c r="F575" s="266">
        <v>3842</v>
      </c>
      <c r="G575" s="266">
        <v>168</v>
      </c>
      <c r="H575" s="264">
        <v>1443</v>
      </c>
      <c r="I575" s="264">
        <v>1361</v>
      </c>
      <c r="J575" s="264">
        <v>82</v>
      </c>
      <c r="K575" s="264">
        <v>3054</v>
      </c>
      <c r="L575" s="264">
        <v>2938</v>
      </c>
      <c r="M575" s="264">
        <v>116</v>
      </c>
      <c r="N575" s="294">
        <v>0.93</v>
      </c>
      <c r="O575" s="266">
        <v>89251</v>
      </c>
      <c r="P575" s="266">
        <v>86701</v>
      </c>
      <c r="Q575" s="266">
        <v>2550</v>
      </c>
      <c r="R575" s="267">
        <v>0.971428891553036</v>
      </c>
      <c r="S575" s="267">
        <v>0.958104738154613</v>
      </c>
      <c r="T575" s="267">
        <v>0.943173943173943</v>
      </c>
      <c r="U575" s="267">
        <v>0.962017026850033</v>
      </c>
      <c r="V575" s="295">
        <v>0.0149307949806703</v>
      </c>
      <c r="W575" s="271">
        <v>19804</v>
      </c>
      <c r="X575" s="271">
        <v>19076</v>
      </c>
      <c r="Y575" s="271">
        <v>19855</v>
      </c>
      <c r="Z575" s="271">
        <v>19237</v>
      </c>
      <c r="AA575" s="268">
        <v>0.963239749545546</v>
      </c>
      <c r="AB575" s="268">
        <v>0.968874338957441</v>
      </c>
      <c r="AC575" s="295">
        <v>-0.0056345894118951</v>
      </c>
    </row>
    <row r="576" spans="1:29">
      <c r="A576" s="297" t="s">
        <v>719</v>
      </c>
      <c r="B576" s="298" t="s">
        <v>3337</v>
      </c>
      <c r="C576" s="293" t="s">
        <v>1001</v>
      </c>
      <c r="D576" s="298" t="s">
        <v>1001</v>
      </c>
      <c r="E576" s="263">
        <v>5311</v>
      </c>
      <c r="F576" s="266">
        <v>5064</v>
      </c>
      <c r="G576" s="266">
        <v>247</v>
      </c>
      <c r="H576" s="264">
        <v>1864</v>
      </c>
      <c r="I576" s="264">
        <v>1698</v>
      </c>
      <c r="J576" s="264">
        <v>166</v>
      </c>
      <c r="K576" s="264">
        <v>3897</v>
      </c>
      <c r="L576" s="264">
        <v>3737</v>
      </c>
      <c r="M576" s="264">
        <v>160</v>
      </c>
      <c r="N576" s="294">
        <v>0.93</v>
      </c>
      <c r="O576" s="266">
        <v>124861</v>
      </c>
      <c r="P576" s="266">
        <v>118892</v>
      </c>
      <c r="Q576" s="266">
        <v>5969</v>
      </c>
      <c r="R576" s="267">
        <v>0.952194840662817</v>
      </c>
      <c r="S576" s="267">
        <v>0.95349275089437</v>
      </c>
      <c r="T576" s="267">
        <v>0.910944206008584</v>
      </c>
      <c r="U576" s="267">
        <v>0.95894277649474</v>
      </c>
      <c r="V576" s="295">
        <v>0.0425485448857864</v>
      </c>
      <c r="W576" s="271">
        <v>27339</v>
      </c>
      <c r="X576" s="271">
        <v>26122</v>
      </c>
      <c r="Y576" s="271">
        <v>28250</v>
      </c>
      <c r="Z576" s="271">
        <v>26821</v>
      </c>
      <c r="AA576" s="268">
        <v>0.95548483850909</v>
      </c>
      <c r="AB576" s="268">
        <v>0.94941592920354</v>
      </c>
      <c r="AC576" s="295">
        <v>0.00606890930554982</v>
      </c>
    </row>
    <row r="577" spans="1:29">
      <c r="A577" s="297" t="s">
        <v>719</v>
      </c>
      <c r="B577" s="298" t="s">
        <v>3337</v>
      </c>
      <c r="C577" s="293" t="s">
        <v>1002</v>
      </c>
      <c r="D577" s="298" t="s">
        <v>1002</v>
      </c>
      <c r="E577" s="263">
        <v>2886</v>
      </c>
      <c r="F577" s="266">
        <v>2810</v>
      </c>
      <c r="G577" s="266">
        <v>76</v>
      </c>
      <c r="H577" s="264">
        <v>1012</v>
      </c>
      <c r="I577" s="264">
        <v>988</v>
      </c>
      <c r="J577" s="264">
        <v>24</v>
      </c>
      <c r="K577" s="264">
        <v>2407</v>
      </c>
      <c r="L577" s="264">
        <v>2346</v>
      </c>
      <c r="M577" s="264">
        <v>61</v>
      </c>
      <c r="N577" s="294">
        <v>0.93</v>
      </c>
      <c r="O577" s="266">
        <v>70901</v>
      </c>
      <c r="P577" s="266">
        <v>69680</v>
      </c>
      <c r="Q577" s="266">
        <v>1221</v>
      </c>
      <c r="R577" s="267">
        <v>0.982778804248177</v>
      </c>
      <c r="S577" s="267">
        <v>0.973665973665974</v>
      </c>
      <c r="T577" s="267">
        <v>0.976284584980237</v>
      </c>
      <c r="U577" s="267">
        <v>0.974657249688409</v>
      </c>
      <c r="V577" s="295">
        <v>-0.00261861131426355</v>
      </c>
      <c r="W577" s="271">
        <v>15211</v>
      </c>
      <c r="X577" s="271">
        <v>14893</v>
      </c>
      <c r="Y577" s="271">
        <v>15978</v>
      </c>
      <c r="Z577" s="271">
        <v>15742</v>
      </c>
      <c r="AA577" s="268">
        <v>0.979094076655052</v>
      </c>
      <c r="AB577" s="268">
        <v>0.985229690824884</v>
      </c>
      <c r="AC577" s="295">
        <v>-0.00613561416983199</v>
      </c>
    </row>
    <row r="578" spans="1:29">
      <c r="A578" s="297" t="s">
        <v>719</v>
      </c>
      <c r="B578" s="298" t="s">
        <v>3337</v>
      </c>
      <c r="C578" s="293" t="s">
        <v>1003</v>
      </c>
      <c r="D578" s="298" t="s">
        <v>1004</v>
      </c>
      <c r="E578" s="263">
        <v>6285</v>
      </c>
      <c r="F578" s="266">
        <v>6024</v>
      </c>
      <c r="G578" s="266">
        <v>261</v>
      </c>
      <c r="H578" s="264">
        <v>3173</v>
      </c>
      <c r="I578" s="264">
        <v>3092</v>
      </c>
      <c r="J578" s="264">
        <v>81</v>
      </c>
      <c r="K578" s="264">
        <v>5280</v>
      </c>
      <c r="L578" s="264">
        <v>5152</v>
      </c>
      <c r="M578" s="264">
        <v>128</v>
      </c>
      <c r="N578" s="294">
        <v>0.93</v>
      </c>
      <c r="O578" s="266">
        <v>160480</v>
      </c>
      <c r="P578" s="266">
        <v>154728</v>
      </c>
      <c r="Q578" s="266">
        <v>5752</v>
      </c>
      <c r="R578" s="267">
        <v>0.964157527417747</v>
      </c>
      <c r="S578" s="267">
        <v>0.958472553699284</v>
      </c>
      <c r="T578" s="267">
        <v>0.974472108414749</v>
      </c>
      <c r="U578" s="267">
        <v>0.975757575757576</v>
      </c>
      <c r="V578" s="295">
        <v>-0.0159995547154654</v>
      </c>
      <c r="W578" s="271">
        <v>35642</v>
      </c>
      <c r="X578" s="271">
        <v>34646</v>
      </c>
      <c r="Y578" s="271">
        <v>35020</v>
      </c>
      <c r="Z578" s="271">
        <v>33807</v>
      </c>
      <c r="AA578" s="268">
        <v>0.972055440210987</v>
      </c>
      <c r="AB578" s="268">
        <v>0.965362649914335</v>
      </c>
      <c r="AC578" s="295">
        <v>0.00669279029665237</v>
      </c>
    </row>
    <row r="579" spans="1:29">
      <c r="A579" s="297" t="s">
        <v>719</v>
      </c>
      <c r="B579" s="298" t="s">
        <v>3337</v>
      </c>
      <c r="C579" s="293" t="s">
        <v>1005</v>
      </c>
      <c r="D579" s="298" t="s">
        <v>1005</v>
      </c>
      <c r="E579" s="263">
        <v>2820</v>
      </c>
      <c r="F579" s="266">
        <v>2703</v>
      </c>
      <c r="G579" s="266">
        <v>117</v>
      </c>
      <c r="H579" s="264">
        <v>945</v>
      </c>
      <c r="I579" s="264">
        <v>925</v>
      </c>
      <c r="J579" s="264">
        <v>20</v>
      </c>
      <c r="K579" s="264">
        <v>2085</v>
      </c>
      <c r="L579" s="264">
        <v>2030</v>
      </c>
      <c r="M579" s="264">
        <v>55</v>
      </c>
      <c r="N579" s="294">
        <v>0.93</v>
      </c>
      <c r="O579" s="266">
        <v>64215</v>
      </c>
      <c r="P579" s="266">
        <v>62451</v>
      </c>
      <c r="Q579" s="266">
        <v>1764</v>
      </c>
      <c r="R579" s="267">
        <v>0.972529782761037</v>
      </c>
      <c r="S579" s="267">
        <v>0.958510638297872</v>
      </c>
      <c r="T579" s="267">
        <v>0.978835978835979</v>
      </c>
      <c r="U579" s="267">
        <v>0.973621103117506</v>
      </c>
      <c r="V579" s="295">
        <v>-0.0203253405381065</v>
      </c>
      <c r="W579" s="271">
        <v>14318</v>
      </c>
      <c r="X579" s="271">
        <v>13827</v>
      </c>
      <c r="Y579" s="271">
        <v>14645</v>
      </c>
      <c r="Z579" s="271">
        <v>14250</v>
      </c>
      <c r="AA579" s="268">
        <v>0.965707501047632</v>
      </c>
      <c r="AB579" s="268">
        <v>0.97302833731649</v>
      </c>
      <c r="AC579" s="295">
        <v>-0.00732083626885793</v>
      </c>
    </row>
    <row r="580" spans="1:29">
      <c r="A580" s="297" t="s">
        <v>719</v>
      </c>
      <c r="B580" s="298" t="s">
        <v>3337</v>
      </c>
      <c r="C580" s="293" t="s">
        <v>1006</v>
      </c>
      <c r="D580" s="298" t="s">
        <v>1006</v>
      </c>
      <c r="E580" s="263">
        <v>4392</v>
      </c>
      <c r="F580" s="266">
        <v>4184</v>
      </c>
      <c r="G580" s="266">
        <v>208</v>
      </c>
      <c r="H580" s="264">
        <v>1602</v>
      </c>
      <c r="I580" s="264">
        <v>1541</v>
      </c>
      <c r="J580" s="264">
        <v>61</v>
      </c>
      <c r="K580" s="264">
        <v>3191</v>
      </c>
      <c r="L580" s="264">
        <v>3117</v>
      </c>
      <c r="M580" s="264">
        <v>74</v>
      </c>
      <c r="N580" s="294">
        <v>0.93</v>
      </c>
      <c r="O580" s="266">
        <v>99665</v>
      </c>
      <c r="P580" s="266">
        <v>96967</v>
      </c>
      <c r="Q580" s="266">
        <v>2698</v>
      </c>
      <c r="R580" s="267">
        <v>0.972929313199217</v>
      </c>
      <c r="S580" s="267">
        <v>0.95264116575592</v>
      </c>
      <c r="T580" s="267">
        <v>0.961922596754057</v>
      </c>
      <c r="U580" s="267">
        <v>0.976809777499216</v>
      </c>
      <c r="V580" s="295">
        <v>-0.00928143099813761</v>
      </c>
      <c r="W580" s="271">
        <v>21838</v>
      </c>
      <c r="X580" s="271">
        <v>21182</v>
      </c>
      <c r="Y580" s="271">
        <v>22124</v>
      </c>
      <c r="Z580" s="271">
        <v>21552</v>
      </c>
      <c r="AA580" s="268">
        <v>0.969960619104314</v>
      </c>
      <c r="AB580" s="268">
        <v>0.974145724100524</v>
      </c>
      <c r="AC580" s="295">
        <v>-0.00418510499621072</v>
      </c>
    </row>
    <row r="581" spans="1:29">
      <c r="A581" s="297" t="s">
        <v>719</v>
      </c>
      <c r="B581" s="298" t="s">
        <v>3337</v>
      </c>
      <c r="C581" s="293" t="s">
        <v>1007</v>
      </c>
      <c r="D581" s="298" t="s">
        <v>1008</v>
      </c>
      <c r="E581" s="263">
        <v>6126</v>
      </c>
      <c r="F581" s="266">
        <v>5878</v>
      </c>
      <c r="G581" s="266">
        <v>248</v>
      </c>
      <c r="H581" s="264">
        <v>2139</v>
      </c>
      <c r="I581" s="264">
        <v>2057</v>
      </c>
      <c r="J581" s="264">
        <v>82</v>
      </c>
      <c r="K581" s="264">
        <v>4509</v>
      </c>
      <c r="L581" s="264">
        <v>4409</v>
      </c>
      <c r="M581" s="264">
        <v>100</v>
      </c>
      <c r="N581" s="294">
        <v>0.93</v>
      </c>
      <c r="O581" s="266">
        <v>138636</v>
      </c>
      <c r="P581" s="266">
        <v>132782</v>
      </c>
      <c r="Q581" s="266">
        <v>5854</v>
      </c>
      <c r="R581" s="267">
        <v>0.957774315473614</v>
      </c>
      <c r="S581" s="267">
        <v>0.959516813581456</v>
      </c>
      <c r="T581" s="267">
        <v>0.96166432912576</v>
      </c>
      <c r="U581" s="267">
        <v>0.977822133510756</v>
      </c>
      <c r="V581" s="295">
        <v>-0.00214751554430359</v>
      </c>
      <c r="W581" s="271">
        <v>30810</v>
      </c>
      <c r="X581" s="271">
        <v>29707</v>
      </c>
      <c r="Y581" s="271">
        <v>30762</v>
      </c>
      <c r="Z581" s="271">
        <v>28677</v>
      </c>
      <c r="AA581" s="268">
        <v>0.964199935086011</v>
      </c>
      <c r="AB581" s="268">
        <v>0.932221572069436</v>
      </c>
      <c r="AC581" s="295">
        <v>0.0319783630165746</v>
      </c>
    </row>
    <row r="582" spans="1:29">
      <c r="A582" s="297" t="s">
        <v>719</v>
      </c>
      <c r="B582" s="298" t="s">
        <v>3337</v>
      </c>
      <c r="C582" s="293" t="s">
        <v>1009</v>
      </c>
      <c r="D582" s="298" t="s">
        <v>1010</v>
      </c>
      <c r="E582" s="263">
        <v>6705</v>
      </c>
      <c r="F582" s="266">
        <v>6515</v>
      </c>
      <c r="G582" s="266">
        <v>190</v>
      </c>
      <c r="H582" s="264">
        <v>3077</v>
      </c>
      <c r="I582" s="264">
        <v>2996</v>
      </c>
      <c r="J582" s="264">
        <v>81</v>
      </c>
      <c r="K582" s="264">
        <v>5704</v>
      </c>
      <c r="L582" s="264">
        <v>5541</v>
      </c>
      <c r="M582" s="264">
        <v>163</v>
      </c>
      <c r="N582" s="294">
        <v>0.93</v>
      </c>
      <c r="O582" s="266">
        <v>163641</v>
      </c>
      <c r="P582" s="266">
        <v>160432</v>
      </c>
      <c r="Q582" s="266">
        <v>3209</v>
      </c>
      <c r="R582" s="267">
        <v>0.980390000061109</v>
      </c>
      <c r="S582" s="267">
        <v>0.971662938105891</v>
      </c>
      <c r="T582" s="267">
        <v>0.973675658108547</v>
      </c>
      <c r="U582" s="267">
        <v>0.971423562412342</v>
      </c>
      <c r="V582" s="295">
        <v>-0.00201272000265618</v>
      </c>
      <c r="W582" s="271">
        <v>36595</v>
      </c>
      <c r="X582" s="271">
        <v>35789</v>
      </c>
      <c r="Y582" s="271">
        <v>37133</v>
      </c>
      <c r="Z582" s="271">
        <v>36451</v>
      </c>
      <c r="AA582" s="268">
        <v>0.97797513321492</v>
      </c>
      <c r="AB582" s="268">
        <v>0.981633587375111</v>
      </c>
      <c r="AC582" s="295">
        <v>-0.00365845416019106</v>
      </c>
    </row>
    <row r="583" spans="1:29">
      <c r="A583" s="297" t="s">
        <v>719</v>
      </c>
      <c r="B583" s="298" t="s">
        <v>3337</v>
      </c>
      <c r="C583" s="293" t="s">
        <v>1011</v>
      </c>
      <c r="D583" s="298" t="s">
        <v>1012</v>
      </c>
      <c r="E583" s="263">
        <v>8634</v>
      </c>
      <c r="F583" s="266">
        <v>8274</v>
      </c>
      <c r="G583" s="266">
        <v>360</v>
      </c>
      <c r="H583" s="264">
        <v>3239</v>
      </c>
      <c r="I583" s="264">
        <v>3109</v>
      </c>
      <c r="J583" s="264">
        <v>130</v>
      </c>
      <c r="K583" s="264">
        <v>6351</v>
      </c>
      <c r="L583" s="264">
        <v>6170</v>
      </c>
      <c r="M583" s="264">
        <v>181</v>
      </c>
      <c r="N583" s="294">
        <v>0.93</v>
      </c>
      <c r="O583" s="266">
        <v>191132</v>
      </c>
      <c r="P583" s="266">
        <v>185210</v>
      </c>
      <c r="Q583" s="266">
        <v>5922</v>
      </c>
      <c r="R583" s="267">
        <v>0.969016177301551</v>
      </c>
      <c r="S583" s="267">
        <v>0.958304378040306</v>
      </c>
      <c r="T583" s="267">
        <v>0.959864155603581</v>
      </c>
      <c r="U583" s="267">
        <v>0.971500551094316</v>
      </c>
      <c r="V583" s="295">
        <v>-0.00155977756327563</v>
      </c>
      <c r="W583" s="271">
        <v>43264</v>
      </c>
      <c r="X583" s="271">
        <v>41890</v>
      </c>
      <c r="Y583" s="271">
        <v>43232</v>
      </c>
      <c r="Z583" s="271">
        <v>41764</v>
      </c>
      <c r="AA583" s="268">
        <v>0.96824149408284</v>
      </c>
      <c r="AB583" s="268">
        <v>0.966043671354552</v>
      </c>
      <c r="AC583" s="295">
        <v>0.00219782272828806</v>
      </c>
    </row>
    <row r="584" spans="1:29">
      <c r="A584" s="297" t="s">
        <v>719</v>
      </c>
      <c r="B584" s="298" t="s">
        <v>3337</v>
      </c>
      <c r="C584" s="293" t="s">
        <v>1013</v>
      </c>
      <c r="D584" s="298" t="s">
        <v>1014</v>
      </c>
      <c r="E584" s="263">
        <v>3959</v>
      </c>
      <c r="F584" s="266">
        <v>3887</v>
      </c>
      <c r="G584" s="266">
        <v>72</v>
      </c>
      <c r="H584" s="264">
        <v>1387</v>
      </c>
      <c r="I584" s="264">
        <v>1356</v>
      </c>
      <c r="J584" s="264">
        <v>31</v>
      </c>
      <c r="K584" s="264">
        <v>2820</v>
      </c>
      <c r="L584" s="264">
        <v>2745</v>
      </c>
      <c r="M584" s="264">
        <v>75</v>
      </c>
      <c r="N584" s="294">
        <v>0.93</v>
      </c>
      <c r="O584" s="266">
        <v>83921</v>
      </c>
      <c r="P584" s="266">
        <v>81935</v>
      </c>
      <c r="Q584" s="266">
        <v>1986</v>
      </c>
      <c r="R584" s="267">
        <v>0.97633488638124</v>
      </c>
      <c r="S584" s="267">
        <v>0.981813589290225</v>
      </c>
      <c r="T584" s="267">
        <v>0.977649603460707</v>
      </c>
      <c r="U584" s="267">
        <v>0.973404255319149</v>
      </c>
      <c r="V584" s="295">
        <v>0.00416398582951827</v>
      </c>
      <c r="W584" s="271">
        <v>19361</v>
      </c>
      <c r="X584" s="271">
        <v>18910</v>
      </c>
      <c r="Y584" s="271">
        <v>19136</v>
      </c>
      <c r="Z584" s="271">
        <v>18584</v>
      </c>
      <c r="AA584" s="268">
        <v>0.976705748670007</v>
      </c>
      <c r="AB584" s="268">
        <v>0.971153846153846</v>
      </c>
      <c r="AC584" s="295">
        <v>0.00555190251616056</v>
      </c>
    </row>
    <row r="585" spans="1:29">
      <c r="A585" s="297" t="s">
        <v>719</v>
      </c>
      <c r="B585" s="298" t="s">
        <v>3337</v>
      </c>
      <c r="C585" s="293" t="s">
        <v>1015</v>
      </c>
      <c r="D585" s="298" t="s">
        <v>1015</v>
      </c>
      <c r="E585" s="263">
        <v>5093</v>
      </c>
      <c r="F585" s="266">
        <v>4495</v>
      </c>
      <c r="G585" s="266">
        <v>598</v>
      </c>
      <c r="H585" s="264">
        <v>1719</v>
      </c>
      <c r="I585" s="264">
        <v>1626</v>
      </c>
      <c r="J585" s="264">
        <v>93</v>
      </c>
      <c r="K585" s="264">
        <v>3544</v>
      </c>
      <c r="L585" s="264">
        <v>3415</v>
      </c>
      <c r="M585" s="264">
        <v>129</v>
      </c>
      <c r="N585" s="294">
        <v>0.93</v>
      </c>
      <c r="O585" s="266">
        <v>112075</v>
      </c>
      <c r="P585" s="266">
        <v>108121</v>
      </c>
      <c r="Q585" s="266">
        <v>3954</v>
      </c>
      <c r="R585" s="267">
        <v>0.964720053535579</v>
      </c>
      <c r="S585" s="267">
        <v>0.882583938739446</v>
      </c>
      <c r="T585" s="267">
        <v>0.945898778359511</v>
      </c>
      <c r="U585" s="267">
        <v>0.963600451467269</v>
      </c>
      <c r="V585" s="295">
        <v>-0.063314839620065</v>
      </c>
      <c r="W585" s="271">
        <v>25336</v>
      </c>
      <c r="X585" s="271">
        <v>24048</v>
      </c>
      <c r="Y585" s="271">
        <v>24879</v>
      </c>
      <c r="Z585" s="271">
        <v>24137</v>
      </c>
      <c r="AA585" s="268">
        <v>0.949163245974108</v>
      </c>
      <c r="AB585" s="268">
        <v>0.97017565014671</v>
      </c>
      <c r="AC585" s="295">
        <v>-0.0210124041726021</v>
      </c>
    </row>
    <row r="586" spans="1:29">
      <c r="A586" s="297" t="s">
        <v>719</v>
      </c>
      <c r="B586" s="298" t="s">
        <v>3337</v>
      </c>
      <c r="C586" s="293" t="s">
        <v>1016</v>
      </c>
      <c r="D586" s="298" t="s">
        <v>1016</v>
      </c>
      <c r="E586" s="263">
        <v>6848</v>
      </c>
      <c r="F586" s="266">
        <v>6674</v>
      </c>
      <c r="G586" s="266">
        <v>174</v>
      </c>
      <c r="H586" s="264">
        <v>2513</v>
      </c>
      <c r="I586" s="264">
        <v>2400</v>
      </c>
      <c r="J586" s="264">
        <v>113</v>
      </c>
      <c r="K586" s="264">
        <v>5097</v>
      </c>
      <c r="L586" s="264">
        <v>4922</v>
      </c>
      <c r="M586" s="264">
        <v>175</v>
      </c>
      <c r="N586" s="294">
        <v>0.93</v>
      </c>
      <c r="O586" s="266">
        <v>155365</v>
      </c>
      <c r="P586" s="266">
        <v>152149</v>
      </c>
      <c r="Q586" s="266">
        <v>3216</v>
      </c>
      <c r="R586" s="267">
        <v>0.979300357223313</v>
      </c>
      <c r="S586" s="267">
        <v>0.974591121495327</v>
      </c>
      <c r="T586" s="267">
        <v>0.955033824114604</v>
      </c>
      <c r="U586" s="267">
        <v>0.965666078085148</v>
      </c>
      <c r="V586" s="295">
        <v>0.0195572973807231</v>
      </c>
      <c r="W586" s="271">
        <v>34515</v>
      </c>
      <c r="X586" s="271">
        <v>33657</v>
      </c>
      <c r="Y586" s="271">
        <v>34689</v>
      </c>
      <c r="Z586" s="271">
        <v>33960</v>
      </c>
      <c r="AA586" s="268">
        <v>0.975141242937853</v>
      </c>
      <c r="AB586" s="268">
        <v>0.978984692553835</v>
      </c>
      <c r="AC586" s="295">
        <v>-0.00384344961598238</v>
      </c>
    </row>
    <row r="587" spans="1:29">
      <c r="A587" s="297" t="s">
        <v>719</v>
      </c>
      <c r="B587" s="298" t="s">
        <v>3338</v>
      </c>
      <c r="C587" s="293" t="s">
        <v>1017</v>
      </c>
      <c r="D587" s="298" t="s">
        <v>1017</v>
      </c>
      <c r="E587" s="263">
        <v>5643</v>
      </c>
      <c r="F587" s="266">
        <v>5500</v>
      </c>
      <c r="G587" s="266">
        <v>143</v>
      </c>
      <c r="H587" s="264">
        <v>4020</v>
      </c>
      <c r="I587" s="264">
        <v>3840</v>
      </c>
      <c r="J587" s="264">
        <v>180</v>
      </c>
      <c r="K587" s="264">
        <v>2396</v>
      </c>
      <c r="L587" s="264">
        <v>2275</v>
      </c>
      <c r="M587" s="264">
        <v>121</v>
      </c>
      <c r="N587" s="294">
        <v>0.93</v>
      </c>
      <c r="O587" s="266">
        <v>130447</v>
      </c>
      <c r="P587" s="266">
        <v>125398</v>
      </c>
      <c r="Q587" s="266">
        <v>5049</v>
      </c>
      <c r="R587" s="267">
        <v>0.961294625403421</v>
      </c>
      <c r="S587" s="267">
        <v>0.974658869395711</v>
      </c>
      <c r="T587" s="267">
        <v>0.955223880597015</v>
      </c>
      <c r="U587" s="267">
        <v>0.949499165275459</v>
      </c>
      <c r="V587" s="295">
        <v>0.0194349887986965</v>
      </c>
      <c r="W587" s="271">
        <v>29018</v>
      </c>
      <c r="X587" s="271">
        <v>27769</v>
      </c>
      <c r="Y587" s="271">
        <v>29193</v>
      </c>
      <c r="Z587" s="271">
        <v>28027</v>
      </c>
      <c r="AA587" s="268">
        <v>0.956957750361844</v>
      </c>
      <c r="AB587" s="268">
        <v>0.960058918233823</v>
      </c>
      <c r="AC587" s="295">
        <v>-0.00310116787197878</v>
      </c>
    </row>
    <row r="588" spans="1:29">
      <c r="A588" s="297" t="s">
        <v>719</v>
      </c>
      <c r="B588" s="298" t="s">
        <v>3338</v>
      </c>
      <c r="C588" s="293" t="s">
        <v>1018</v>
      </c>
      <c r="D588" s="298" t="s">
        <v>1019</v>
      </c>
      <c r="E588" s="263">
        <v>8290</v>
      </c>
      <c r="F588" s="266">
        <v>8025</v>
      </c>
      <c r="G588" s="266">
        <v>265</v>
      </c>
      <c r="H588" s="264">
        <v>6738</v>
      </c>
      <c r="I588" s="264">
        <v>6494</v>
      </c>
      <c r="J588" s="264">
        <v>244</v>
      </c>
      <c r="K588" s="264">
        <v>3889</v>
      </c>
      <c r="L588" s="264">
        <v>3761</v>
      </c>
      <c r="M588" s="264">
        <v>128</v>
      </c>
      <c r="N588" s="294">
        <v>0.93</v>
      </c>
      <c r="O588" s="266">
        <v>199365</v>
      </c>
      <c r="P588" s="266">
        <v>193462</v>
      </c>
      <c r="Q588" s="266">
        <v>5903</v>
      </c>
      <c r="R588" s="267">
        <v>0.970390991397688</v>
      </c>
      <c r="S588" s="267">
        <v>0.968033775633293</v>
      </c>
      <c r="T588" s="267">
        <v>0.963787474027901</v>
      </c>
      <c r="U588" s="267">
        <v>0.967086654667009</v>
      </c>
      <c r="V588" s="295">
        <v>0.00424630160539163</v>
      </c>
      <c r="W588" s="271">
        <v>44424</v>
      </c>
      <c r="X588" s="271">
        <v>43091</v>
      </c>
      <c r="Y588" s="271">
        <v>44054</v>
      </c>
      <c r="Z588" s="271">
        <v>42432</v>
      </c>
      <c r="AA588" s="268">
        <v>0.969993697100666</v>
      </c>
      <c r="AB588" s="268">
        <v>0.963181549916012</v>
      </c>
      <c r="AC588" s="295">
        <v>0.00681214718465417</v>
      </c>
    </row>
    <row r="589" spans="1:29">
      <c r="A589" s="297" t="s">
        <v>719</v>
      </c>
      <c r="B589" s="298" t="s">
        <v>3338</v>
      </c>
      <c r="C589" s="293" t="s">
        <v>1020</v>
      </c>
      <c r="D589" s="298" t="s">
        <v>1020</v>
      </c>
      <c r="E589" s="263">
        <v>6169</v>
      </c>
      <c r="F589" s="266">
        <v>5532</v>
      </c>
      <c r="G589" s="266">
        <v>637</v>
      </c>
      <c r="H589" s="264">
        <v>4188</v>
      </c>
      <c r="I589" s="264">
        <v>3632</v>
      </c>
      <c r="J589" s="264">
        <v>556</v>
      </c>
      <c r="K589" s="264">
        <v>2604</v>
      </c>
      <c r="L589" s="264">
        <v>2321</v>
      </c>
      <c r="M589" s="264">
        <v>283</v>
      </c>
      <c r="N589" s="294">
        <v>0.93</v>
      </c>
      <c r="O589" s="266">
        <v>141767</v>
      </c>
      <c r="P589" s="266">
        <v>127795</v>
      </c>
      <c r="Q589" s="266">
        <v>13972</v>
      </c>
      <c r="R589" s="267">
        <v>0.901443918542397</v>
      </c>
      <c r="S589" s="267">
        <v>0.896741773383044</v>
      </c>
      <c r="T589" s="267">
        <v>0.867239732569245</v>
      </c>
      <c r="U589" s="267">
        <v>0.891321044546851</v>
      </c>
      <c r="V589" s="295">
        <v>0.0295020408137988</v>
      </c>
      <c r="W589" s="271">
        <v>31170</v>
      </c>
      <c r="X589" s="271">
        <v>27907</v>
      </c>
      <c r="Y589" s="271">
        <v>30713</v>
      </c>
      <c r="Z589" s="271">
        <v>27549</v>
      </c>
      <c r="AA589" s="268">
        <v>0.895316008982996</v>
      </c>
      <c r="AB589" s="268">
        <v>0.896981734119103</v>
      </c>
      <c r="AC589" s="295">
        <v>-0.00166572513610619</v>
      </c>
    </row>
    <row r="590" spans="1:29">
      <c r="A590" s="297" t="s">
        <v>719</v>
      </c>
      <c r="B590" s="298" t="s">
        <v>3338</v>
      </c>
      <c r="C590" s="293" t="s">
        <v>1021</v>
      </c>
      <c r="D590" s="298" t="s">
        <v>1022</v>
      </c>
      <c r="E590" s="263">
        <v>10147</v>
      </c>
      <c r="F590" s="266">
        <v>9586</v>
      </c>
      <c r="G590" s="266">
        <v>561</v>
      </c>
      <c r="H590" s="264">
        <v>8172</v>
      </c>
      <c r="I590" s="264">
        <v>7853</v>
      </c>
      <c r="J590" s="264">
        <v>319</v>
      </c>
      <c r="K590" s="264">
        <v>4515</v>
      </c>
      <c r="L590" s="264">
        <v>4398</v>
      </c>
      <c r="M590" s="264">
        <v>117</v>
      </c>
      <c r="N590" s="294">
        <v>0.93</v>
      </c>
      <c r="O590" s="266">
        <v>229006</v>
      </c>
      <c r="P590" s="266">
        <v>221429</v>
      </c>
      <c r="Q590" s="266">
        <v>7577</v>
      </c>
      <c r="R590" s="267">
        <v>0.966913530649852</v>
      </c>
      <c r="S590" s="267">
        <v>0.944712722972307</v>
      </c>
      <c r="T590" s="267">
        <v>0.960964268232991</v>
      </c>
      <c r="U590" s="267">
        <v>0.974086378737542</v>
      </c>
      <c r="V590" s="295">
        <v>-0.0162515452606836</v>
      </c>
      <c r="W590" s="271">
        <v>51455</v>
      </c>
      <c r="X590" s="271">
        <v>49499</v>
      </c>
      <c r="Y590" s="271">
        <v>48287</v>
      </c>
      <c r="Z590" s="271">
        <v>46706</v>
      </c>
      <c r="AA590" s="268">
        <v>0.961986201535322</v>
      </c>
      <c r="AB590" s="268">
        <v>0.967258268270963</v>
      </c>
      <c r="AC590" s="295">
        <v>-0.00527206673564107</v>
      </c>
    </row>
    <row r="591" spans="1:29">
      <c r="A591" s="297" t="s">
        <v>719</v>
      </c>
      <c r="B591" s="298" t="s">
        <v>3338</v>
      </c>
      <c r="C591" s="293" t="s">
        <v>1023</v>
      </c>
      <c r="D591" s="298" t="s">
        <v>1024</v>
      </c>
      <c r="E591" s="263">
        <v>8504</v>
      </c>
      <c r="F591" s="266">
        <v>8229</v>
      </c>
      <c r="G591" s="266">
        <v>275</v>
      </c>
      <c r="H591" s="264">
        <v>3247</v>
      </c>
      <c r="I591" s="264">
        <v>3185</v>
      </c>
      <c r="J591" s="264">
        <v>62</v>
      </c>
      <c r="K591" s="264">
        <v>5893</v>
      </c>
      <c r="L591" s="264">
        <v>5813</v>
      </c>
      <c r="M591" s="264">
        <v>80</v>
      </c>
      <c r="N591" s="294">
        <v>0.93</v>
      </c>
      <c r="O591" s="266">
        <v>186837</v>
      </c>
      <c r="P591" s="266">
        <v>181676</v>
      </c>
      <c r="Q591" s="266">
        <v>5161</v>
      </c>
      <c r="R591" s="267">
        <v>0.972376991709351</v>
      </c>
      <c r="S591" s="267">
        <v>0.967662276575729</v>
      </c>
      <c r="T591" s="267">
        <v>0.98090545118571</v>
      </c>
      <c r="U591" s="267">
        <v>0.986424571525539</v>
      </c>
      <c r="V591" s="295">
        <v>-0.0132431746099808</v>
      </c>
      <c r="W591" s="271">
        <v>42308</v>
      </c>
      <c r="X591" s="271">
        <v>41452</v>
      </c>
      <c r="Y591" s="271">
        <v>41778</v>
      </c>
      <c r="Z591" s="271">
        <v>40901</v>
      </c>
      <c r="AA591" s="268">
        <v>0.97976741987331</v>
      </c>
      <c r="AB591" s="268">
        <v>0.979008090382498</v>
      </c>
      <c r="AC591" s="295">
        <v>0.000759329490812144</v>
      </c>
    </row>
    <row r="592" spans="1:29">
      <c r="A592" s="297" t="s">
        <v>719</v>
      </c>
      <c r="B592" s="298" t="s">
        <v>3338</v>
      </c>
      <c r="C592" s="293" t="s">
        <v>1025</v>
      </c>
      <c r="D592" s="298" t="s">
        <v>1025</v>
      </c>
      <c r="E592" s="263">
        <v>5298</v>
      </c>
      <c r="F592" s="266">
        <v>5129</v>
      </c>
      <c r="G592" s="266">
        <v>169</v>
      </c>
      <c r="H592" s="264">
        <v>4850</v>
      </c>
      <c r="I592" s="264">
        <v>4686</v>
      </c>
      <c r="J592" s="264">
        <v>164</v>
      </c>
      <c r="K592" s="264">
        <v>1308</v>
      </c>
      <c r="L592" s="264">
        <v>1277</v>
      </c>
      <c r="M592" s="264">
        <v>31</v>
      </c>
      <c r="N592" s="294">
        <v>0.93</v>
      </c>
      <c r="O592" s="266">
        <v>122872</v>
      </c>
      <c r="P592" s="266">
        <v>118459</v>
      </c>
      <c r="Q592" s="266">
        <v>4413</v>
      </c>
      <c r="R592" s="267">
        <v>0.964084575818738</v>
      </c>
      <c r="S592" s="267">
        <v>0.968101170252926</v>
      </c>
      <c r="T592" s="267">
        <v>0.966185567010309</v>
      </c>
      <c r="U592" s="267">
        <v>0.976299694189602</v>
      </c>
      <c r="V592" s="295">
        <v>0.0019156032426163</v>
      </c>
      <c r="W592" s="271">
        <v>27877</v>
      </c>
      <c r="X592" s="271">
        <v>26893</v>
      </c>
      <c r="Y592" s="271">
        <v>27698</v>
      </c>
      <c r="Z592" s="271">
        <v>26621</v>
      </c>
      <c r="AA592" s="268">
        <v>0.964702084155397</v>
      </c>
      <c r="AB592" s="268">
        <v>0.961116326088526</v>
      </c>
      <c r="AC592" s="295">
        <v>0.00358575806687067</v>
      </c>
    </row>
    <row r="593" spans="1:29">
      <c r="A593" s="297" t="s">
        <v>719</v>
      </c>
      <c r="B593" s="298" t="s">
        <v>3338</v>
      </c>
      <c r="C593" s="293" t="s">
        <v>1026</v>
      </c>
      <c r="D593" s="298" t="s">
        <v>1026</v>
      </c>
      <c r="E593" s="263">
        <v>4696</v>
      </c>
      <c r="F593" s="266">
        <v>4504</v>
      </c>
      <c r="G593" s="266">
        <v>192</v>
      </c>
      <c r="H593" s="264">
        <v>3555</v>
      </c>
      <c r="I593" s="264">
        <v>3198</v>
      </c>
      <c r="J593" s="264">
        <v>357</v>
      </c>
      <c r="K593" s="264">
        <v>2099</v>
      </c>
      <c r="L593" s="264">
        <v>1917</v>
      </c>
      <c r="M593" s="264">
        <v>182</v>
      </c>
      <c r="N593" s="294">
        <v>0.93</v>
      </c>
      <c r="O593" s="266">
        <v>107953</v>
      </c>
      <c r="P593" s="266">
        <v>101468</v>
      </c>
      <c r="Q593" s="266">
        <v>6485</v>
      </c>
      <c r="R593" s="267">
        <v>0.939927561068243</v>
      </c>
      <c r="S593" s="267">
        <v>0.959114139693356</v>
      </c>
      <c r="T593" s="267">
        <v>0.89957805907173</v>
      </c>
      <c r="U593" s="267">
        <v>0.913292043830395</v>
      </c>
      <c r="V593" s="295">
        <v>0.0595360806216261</v>
      </c>
      <c r="W593" s="271">
        <v>23709</v>
      </c>
      <c r="X593" s="271">
        <v>22048</v>
      </c>
      <c r="Y593" s="271">
        <v>22838</v>
      </c>
      <c r="Z593" s="271">
        <v>21537</v>
      </c>
      <c r="AA593" s="268">
        <v>0.929942216036104</v>
      </c>
      <c r="AB593" s="268">
        <v>0.943033540590244</v>
      </c>
      <c r="AC593" s="295">
        <v>-0.01309132455414</v>
      </c>
    </row>
    <row r="594" spans="1:29">
      <c r="A594" s="297" t="s">
        <v>719</v>
      </c>
      <c r="B594" s="298" t="s">
        <v>3338</v>
      </c>
      <c r="C594" s="293" t="s">
        <v>1027</v>
      </c>
      <c r="D594" s="298" t="s">
        <v>1027</v>
      </c>
      <c r="E594" s="263">
        <v>4477</v>
      </c>
      <c r="F594" s="266">
        <v>4314</v>
      </c>
      <c r="G594" s="266">
        <v>163</v>
      </c>
      <c r="H594" s="264">
        <v>2893</v>
      </c>
      <c r="I594" s="264">
        <v>2753</v>
      </c>
      <c r="J594" s="264">
        <v>140</v>
      </c>
      <c r="K594" s="264">
        <v>1820</v>
      </c>
      <c r="L594" s="264">
        <v>1696</v>
      </c>
      <c r="M594" s="264">
        <v>124</v>
      </c>
      <c r="N594" s="294">
        <v>0.93</v>
      </c>
      <c r="O594" s="266">
        <v>97644</v>
      </c>
      <c r="P594" s="266">
        <v>92594</v>
      </c>
      <c r="Q594" s="266">
        <v>5050</v>
      </c>
      <c r="R594" s="267">
        <v>0.94828151243292</v>
      </c>
      <c r="S594" s="267">
        <v>0.963591690864418</v>
      </c>
      <c r="T594" s="267">
        <v>0.951607328033184</v>
      </c>
      <c r="U594" s="267">
        <v>0.931868131868132</v>
      </c>
      <c r="V594" s="295">
        <v>0.0119843628312345</v>
      </c>
      <c r="W594" s="271">
        <v>22148</v>
      </c>
      <c r="X594" s="271">
        <v>20982</v>
      </c>
      <c r="Y594" s="271">
        <v>21681</v>
      </c>
      <c r="Z594" s="271">
        <v>20487</v>
      </c>
      <c r="AA594" s="268">
        <v>0.9473541629041</v>
      </c>
      <c r="AB594" s="268">
        <v>0.944928739449287</v>
      </c>
      <c r="AC594" s="295">
        <v>0.00242542345481234</v>
      </c>
    </row>
    <row r="595" spans="1:29">
      <c r="A595" s="297" t="s">
        <v>719</v>
      </c>
      <c r="B595" s="298" t="s">
        <v>3338</v>
      </c>
      <c r="C595" s="293" t="s">
        <v>1028</v>
      </c>
      <c r="D595" s="298" t="s">
        <v>1028</v>
      </c>
      <c r="E595" s="263">
        <v>2720</v>
      </c>
      <c r="F595" s="266">
        <v>2641</v>
      </c>
      <c r="G595" s="266">
        <v>79</v>
      </c>
      <c r="H595" s="264">
        <v>2029</v>
      </c>
      <c r="I595" s="264">
        <v>1949</v>
      </c>
      <c r="J595" s="264">
        <v>80</v>
      </c>
      <c r="K595" s="264">
        <v>1244</v>
      </c>
      <c r="L595" s="264">
        <v>1174</v>
      </c>
      <c r="M595" s="264">
        <v>70</v>
      </c>
      <c r="N595" s="294">
        <v>0.93</v>
      </c>
      <c r="O595" s="266">
        <v>64099</v>
      </c>
      <c r="P595" s="266">
        <v>61486</v>
      </c>
      <c r="Q595" s="266">
        <v>2613</v>
      </c>
      <c r="R595" s="267">
        <v>0.9592349334623</v>
      </c>
      <c r="S595" s="267">
        <v>0.970955882352941</v>
      </c>
      <c r="T595" s="267">
        <v>0.96057171020207</v>
      </c>
      <c r="U595" s="267">
        <v>0.943729903536977</v>
      </c>
      <c r="V595" s="295">
        <v>0.0103841721508712</v>
      </c>
      <c r="W595" s="271">
        <v>14233</v>
      </c>
      <c r="X595" s="271">
        <v>13645</v>
      </c>
      <c r="Y595" s="271">
        <v>14479</v>
      </c>
      <c r="Z595" s="271">
        <v>13796</v>
      </c>
      <c r="AA595" s="268">
        <v>0.958687557085646</v>
      </c>
      <c r="AB595" s="268">
        <v>0.95282823399406</v>
      </c>
      <c r="AC595" s="295">
        <v>0.00585932309158566</v>
      </c>
    </row>
    <row r="596" spans="1:29">
      <c r="A596" s="297" t="s">
        <v>719</v>
      </c>
      <c r="B596" s="298" t="s">
        <v>3338</v>
      </c>
      <c r="C596" s="293" t="s">
        <v>1029</v>
      </c>
      <c r="D596" s="298" t="s">
        <v>1029</v>
      </c>
      <c r="E596" s="263">
        <v>9741</v>
      </c>
      <c r="F596" s="266">
        <v>9618</v>
      </c>
      <c r="G596" s="266">
        <v>123</v>
      </c>
      <c r="H596" s="264">
        <v>7103</v>
      </c>
      <c r="I596" s="264">
        <v>6990</v>
      </c>
      <c r="J596" s="264">
        <v>113</v>
      </c>
      <c r="K596" s="264">
        <v>4284</v>
      </c>
      <c r="L596" s="264">
        <v>4212</v>
      </c>
      <c r="M596" s="264">
        <v>72</v>
      </c>
      <c r="N596" s="294">
        <v>0.93</v>
      </c>
      <c r="O596" s="266">
        <v>240304</v>
      </c>
      <c r="P596" s="266">
        <v>236712</v>
      </c>
      <c r="Q596" s="266">
        <v>3592</v>
      </c>
      <c r="R596" s="267">
        <v>0.985052267128304</v>
      </c>
      <c r="S596" s="267">
        <v>0.987372959655066</v>
      </c>
      <c r="T596" s="267">
        <v>0.984091229058145</v>
      </c>
      <c r="U596" s="267">
        <v>0.983193277310924</v>
      </c>
      <c r="V596" s="295">
        <v>0.00328173059692172</v>
      </c>
      <c r="W596" s="271">
        <v>50891</v>
      </c>
      <c r="X596" s="271">
        <v>50093</v>
      </c>
      <c r="Y596" s="271">
        <v>52356</v>
      </c>
      <c r="Z596" s="271">
        <v>51588</v>
      </c>
      <c r="AA596" s="268">
        <v>0.984319427796663</v>
      </c>
      <c r="AB596" s="268">
        <v>0.985331194132478</v>
      </c>
      <c r="AC596" s="295">
        <v>-0.00101176633581412</v>
      </c>
    </row>
    <row r="597" spans="1:29">
      <c r="A597" s="297" t="s">
        <v>719</v>
      </c>
      <c r="B597" s="298" t="s">
        <v>3338</v>
      </c>
      <c r="C597" s="293" t="s">
        <v>1030</v>
      </c>
      <c r="D597" s="298" t="s">
        <v>1030</v>
      </c>
      <c r="E597" s="263">
        <v>6845</v>
      </c>
      <c r="F597" s="266">
        <v>6686</v>
      </c>
      <c r="G597" s="266">
        <v>159</v>
      </c>
      <c r="H597" s="264">
        <v>4884</v>
      </c>
      <c r="I597" s="264">
        <v>4727</v>
      </c>
      <c r="J597" s="264">
        <v>157</v>
      </c>
      <c r="K597" s="264">
        <v>2899</v>
      </c>
      <c r="L597" s="264">
        <v>2815</v>
      </c>
      <c r="M597" s="264">
        <v>84</v>
      </c>
      <c r="N597" s="294">
        <v>0.93</v>
      </c>
      <c r="O597" s="266">
        <v>160254</v>
      </c>
      <c r="P597" s="266">
        <v>156164</v>
      </c>
      <c r="Q597" s="266">
        <v>4090</v>
      </c>
      <c r="R597" s="267">
        <v>0.974478016149363</v>
      </c>
      <c r="S597" s="267">
        <v>0.976771365960555</v>
      </c>
      <c r="T597" s="267">
        <v>0.967854217854218</v>
      </c>
      <c r="U597" s="267">
        <v>0.971024491203863</v>
      </c>
      <c r="V597" s="295">
        <v>0.00891714810633726</v>
      </c>
      <c r="W597" s="271">
        <v>35382</v>
      </c>
      <c r="X597" s="271">
        <v>34509</v>
      </c>
      <c r="Y597" s="271">
        <v>35482</v>
      </c>
      <c r="Z597" s="271">
        <v>34678</v>
      </c>
      <c r="AA597" s="268">
        <v>0.975326437171443</v>
      </c>
      <c r="AB597" s="268">
        <v>0.977340623414689</v>
      </c>
      <c r="AC597" s="295">
        <v>-0.00201418624324612</v>
      </c>
    </row>
    <row r="598" spans="1:29">
      <c r="A598" s="297" t="s">
        <v>719</v>
      </c>
      <c r="B598" s="298" t="s">
        <v>3338</v>
      </c>
      <c r="C598" s="293" t="s">
        <v>1031</v>
      </c>
      <c r="D598" s="298" t="s">
        <v>1031</v>
      </c>
      <c r="E598" s="263">
        <v>3543</v>
      </c>
      <c r="F598" s="266">
        <v>3378</v>
      </c>
      <c r="G598" s="266">
        <v>165</v>
      </c>
      <c r="H598" s="264">
        <v>2501</v>
      </c>
      <c r="I598" s="264">
        <v>2294</v>
      </c>
      <c r="J598" s="264">
        <v>207</v>
      </c>
      <c r="K598" s="264">
        <v>1542</v>
      </c>
      <c r="L598" s="264">
        <v>1347</v>
      </c>
      <c r="M598" s="264">
        <v>195</v>
      </c>
      <c r="N598" s="294">
        <v>0.93</v>
      </c>
      <c r="O598" s="266">
        <v>80219</v>
      </c>
      <c r="P598" s="266">
        <v>74494</v>
      </c>
      <c r="Q598" s="266">
        <v>5725</v>
      </c>
      <c r="R598" s="267">
        <v>0.92863286752515</v>
      </c>
      <c r="S598" s="267">
        <v>0.953429297205758</v>
      </c>
      <c r="T598" s="267">
        <v>0.917233106757297</v>
      </c>
      <c r="U598" s="267">
        <v>0.873540856031128</v>
      </c>
      <c r="V598" s="295">
        <v>0.0361961904484608</v>
      </c>
      <c r="W598" s="271">
        <v>18187</v>
      </c>
      <c r="X598" s="271">
        <v>16812</v>
      </c>
      <c r="Y598" s="271">
        <v>17781</v>
      </c>
      <c r="Z598" s="271">
        <v>16621</v>
      </c>
      <c r="AA598" s="268">
        <v>0.92439654698411</v>
      </c>
      <c r="AB598" s="268">
        <v>0.934761824419324</v>
      </c>
      <c r="AC598" s="295">
        <v>-0.0103652774352144</v>
      </c>
    </row>
    <row r="599" spans="1:29">
      <c r="A599" s="297" t="s">
        <v>719</v>
      </c>
      <c r="B599" s="298" t="s">
        <v>3338</v>
      </c>
      <c r="C599" s="293" t="s">
        <v>1032</v>
      </c>
      <c r="D599" s="298" t="s">
        <v>1032</v>
      </c>
      <c r="E599" s="263">
        <v>6698</v>
      </c>
      <c r="F599" s="266">
        <v>6556</v>
      </c>
      <c r="G599" s="266">
        <v>142</v>
      </c>
      <c r="H599" s="264">
        <v>4945</v>
      </c>
      <c r="I599" s="264">
        <v>4815</v>
      </c>
      <c r="J599" s="264">
        <v>130</v>
      </c>
      <c r="K599" s="264">
        <v>2883</v>
      </c>
      <c r="L599" s="264">
        <v>2836</v>
      </c>
      <c r="M599" s="264">
        <v>47</v>
      </c>
      <c r="N599" s="294">
        <v>0.93</v>
      </c>
      <c r="O599" s="266">
        <v>147937</v>
      </c>
      <c r="P599" s="266">
        <v>144172</v>
      </c>
      <c r="Q599" s="266">
        <v>3765</v>
      </c>
      <c r="R599" s="267">
        <v>0.974549977355226</v>
      </c>
      <c r="S599" s="267">
        <v>0.978799641684085</v>
      </c>
      <c r="T599" s="267">
        <v>0.9737108190091</v>
      </c>
      <c r="U599" s="267">
        <v>0.983697537287548</v>
      </c>
      <c r="V599" s="295">
        <v>0.00508882267498478</v>
      </c>
      <c r="W599" s="271">
        <v>33400</v>
      </c>
      <c r="X599" s="271">
        <v>32605</v>
      </c>
      <c r="Y599" s="271">
        <v>32001</v>
      </c>
      <c r="Z599" s="271">
        <v>31098</v>
      </c>
      <c r="AA599" s="268">
        <v>0.976197604790419</v>
      </c>
      <c r="AB599" s="268">
        <v>0.971782131808381</v>
      </c>
      <c r="AC599" s="295">
        <v>0.00441547298203815</v>
      </c>
    </row>
    <row r="600" spans="1:29">
      <c r="A600" s="297" t="s">
        <v>719</v>
      </c>
      <c r="B600" s="298" t="s">
        <v>3338</v>
      </c>
      <c r="C600" s="293" t="s">
        <v>1033</v>
      </c>
      <c r="D600" s="298" t="s">
        <v>1033</v>
      </c>
      <c r="E600" s="263">
        <v>6784</v>
      </c>
      <c r="F600" s="266">
        <v>6259</v>
      </c>
      <c r="G600" s="266">
        <v>525</v>
      </c>
      <c r="H600" s="264">
        <v>5433</v>
      </c>
      <c r="I600" s="264">
        <v>4775</v>
      </c>
      <c r="J600" s="264">
        <v>658</v>
      </c>
      <c r="K600" s="264">
        <v>3071</v>
      </c>
      <c r="L600" s="264">
        <v>2720</v>
      </c>
      <c r="M600" s="264">
        <v>351</v>
      </c>
      <c r="N600" s="294">
        <v>0.93</v>
      </c>
      <c r="O600" s="266">
        <v>152949</v>
      </c>
      <c r="P600" s="266">
        <v>140711</v>
      </c>
      <c r="Q600" s="266">
        <v>12238</v>
      </c>
      <c r="R600" s="267">
        <v>0.919986400695657</v>
      </c>
      <c r="S600" s="267">
        <v>0.922612028301887</v>
      </c>
      <c r="T600" s="267">
        <v>0.878888275354316</v>
      </c>
      <c r="U600" s="267">
        <v>0.885704982090524</v>
      </c>
      <c r="V600" s="295">
        <v>0.0437237529475706</v>
      </c>
      <c r="W600" s="271">
        <v>34674</v>
      </c>
      <c r="X600" s="271">
        <v>31171</v>
      </c>
      <c r="Y600" s="271">
        <v>32545</v>
      </c>
      <c r="Z600" s="271">
        <v>29864</v>
      </c>
      <c r="AA600" s="268">
        <v>0.898973294110861</v>
      </c>
      <c r="AB600" s="268">
        <v>0.917621754493778</v>
      </c>
      <c r="AC600" s="295">
        <v>-0.0186484603829167</v>
      </c>
    </row>
    <row r="601" spans="1:29">
      <c r="A601" s="297" t="s">
        <v>719</v>
      </c>
      <c r="B601" s="298" t="s">
        <v>3338</v>
      </c>
      <c r="C601" s="293" t="s">
        <v>1034</v>
      </c>
      <c r="D601" s="298" t="s">
        <v>1035</v>
      </c>
      <c r="E601" s="263">
        <v>10028</v>
      </c>
      <c r="F601" s="266">
        <v>9387</v>
      </c>
      <c r="G601" s="266">
        <v>641</v>
      </c>
      <c r="H601" s="264">
        <v>8015</v>
      </c>
      <c r="I601" s="264">
        <v>7586</v>
      </c>
      <c r="J601" s="264">
        <v>429</v>
      </c>
      <c r="K601" s="264">
        <v>4799</v>
      </c>
      <c r="L601" s="264">
        <v>4576</v>
      </c>
      <c r="M601" s="264">
        <v>223</v>
      </c>
      <c r="N601" s="294">
        <v>0.93</v>
      </c>
      <c r="O601" s="266">
        <v>227633</v>
      </c>
      <c r="P601" s="266">
        <v>217927</v>
      </c>
      <c r="Q601" s="266">
        <v>9706</v>
      </c>
      <c r="R601" s="267">
        <v>0.957361191039963</v>
      </c>
      <c r="S601" s="267">
        <v>0.936078978859194</v>
      </c>
      <c r="T601" s="267">
        <v>0.946475358702433</v>
      </c>
      <c r="U601" s="267">
        <v>0.953531985830381</v>
      </c>
      <c r="V601" s="295">
        <v>-0.0103963798432387</v>
      </c>
      <c r="W601" s="271">
        <v>53080</v>
      </c>
      <c r="X601" s="271">
        <v>50364</v>
      </c>
      <c r="Y601" s="271">
        <v>49298</v>
      </c>
      <c r="Z601" s="271">
        <v>47350</v>
      </c>
      <c r="AA601" s="268">
        <v>0.948831951770912</v>
      </c>
      <c r="AB601" s="268">
        <v>0.960485212381841</v>
      </c>
      <c r="AC601" s="295">
        <v>-0.0116532606109292</v>
      </c>
    </row>
    <row r="602" spans="1:29">
      <c r="A602" s="297" t="s">
        <v>719</v>
      </c>
      <c r="B602" s="298" t="s">
        <v>3338</v>
      </c>
      <c r="C602" s="293" t="s">
        <v>1036</v>
      </c>
      <c r="D602" s="298" t="s">
        <v>1036</v>
      </c>
      <c r="E602" s="263">
        <v>6394</v>
      </c>
      <c r="F602" s="266">
        <v>6084</v>
      </c>
      <c r="G602" s="266">
        <v>310</v>
      </c>
      <c r="H602" s="264">
        <v>4889</v>
      </c>
      <c r="I602" s="264">
        <v>4689</v>
      </c>
      <c r="J602" s="264">
        <v>200</v>
      </c>
      <c r="K602" s="264">
        <v>2854</v>
      </c>
      <c r="L602" s="264">
        <v>2762</v>
      </c>
      <c r="M602" s="264">
        <v>92</v>
      </c>
      <c r="N602" s="294">
        <v>0.93</v>
      </c>
      <c r="O602" s="266">
        <v>142635</v>
      </c>
      <c r="P602" s="266">
        <v>137453</v>
      </c>
      <c r="Q602" s="266">
        <v>5182</v>
      </c>
      <c r="R602" s="267">
        <v>0.963669506081957</v>
      </c>
      <c r="S602" s="267">
        <v>0.95151704723178</v>
      </c>
      <c r="T602" s="267">
        <v>0.959091838821845</v>
      </c>
      <c r="U602" s="267">
        <v>0.967764540995095</v>
      </c>
      <c r="V602" s="295">
        <v>-0.00757479159006524</v>
      </c>
      <c r="W602" s="271">
        <v>32324</v>
      </c>
      <c r="X602" s="271">
        <v>30996</v>
      </c>
      <c r="Y602" s="271">
        <v>30515</v>
      </c>
      <c r="Z602" s="271">
        <v>29446</v>
      </c>
      <c r="AA602" s="268">
        <v>0.958915975745576</v>
      </c>
      <c r="AB602" s="268">
        <v>0.964968048500737</v>
      </c>
      <c r="AC602" s="295">
        <v>-0.00605207275516129</v>
      </c>
    </row>
    <row r="603" spans="1:29">
      <c r="A603" s="297" t="s">
        <v>719</v>
      </c>
      <c r="B603" s="298" t="s">
        <v>3338</v>
      </c>
      <c r="C603" s="293" t="s">
        <v>1037</v>
      </c>
      <c r="D603" s="298" t="s">
        <v>1037</v>
      </c>
      <c r="E603" s="263">
        <v>2405</v>
      </c>
      <c r="F603" s="266">
        <v>2354</v>
      </c>
      <c r="G603" s="266">
        <v>51</v>
      </c>
      <c r="H603" s="264">
        <v>792</v>
      </c>
      <c r="I603" s="264">
        <v>769</v>
      </c>
      <c r="J603" s="264">
        <v>23</v>
      </c>
      <c r="K603" s="264">
        <v>1533</v>
      </c>
      <c r="L603" s="264">
        <v>1514</v>
      </c>
      <c r="M603" s="264">
        <v>19</v>
      </c>
      <c r="N603" s="294">
        <v>0.93</v>
      </c>
      <c r="O603" s="266">
        <v>52910</v>
      </c>
      <c r="P603" s="266">
        <v>51950</v>
      </c>
      <c r="Q603" s="266">
        <v>960</v>
      </c>
      <c r="R603" s="267">
        <v>0.981855981855982</v>
      </c>
      <c r="S603" s="267">
        <v>0.978794178794179</v>
      </c>
      <c r="T603" s="267">
        <v>0.970959595959596</v>
      </c>
      <c r="U603" s="267">
        <v>0.987606001304631</v>
      </c>
      <c r="V603" s="295">
        <v>0.00783458283458294</v>
      </c>
      <c r="W603" s="271">
        <v>11800</v>
      </c>
      <c r="X603" s="271">
        <v>11610</v>
      </c>
      <c r="Y603" s="271">
        <v>12368</v>
      </c>
      <c r="Z603" s="271">
        <v>12078</v>
      </c>
      <c r="AA603" s="268">
        <v>0.983898305084746</v>
      </c>
      <c r="AB603" s="268">
        <v>0.976552393272963</v>
      </c>
      <c r="AC603" s="295">
        <v>0.00734591181178323</v>
      </c>
    </row>
    <row r="604" spans="1:29">
      <c r="A604" s="297" t="s">
        <v>719</v>
      </c>
      <c r="B604" s="298" t="s">
        <v>3338</v>
      </c>
      <c r="C604" s="293" t="s">
        <v>1038</v>
      </c>
      <c r="D604" s="298" t="s">
        <v>1038</v>
      </c>
      <c r="E604" s="263">
        <v>6739</v>
      </c>
      <c r="F604" s="266">
        <v>6347</v>
      </c>
      <c r="G604" s="266">
        <v>392</v>
      </c>
      <c r="H604" s="264">
        <v>4872</v>
      </c>
      <c r="I604" s="264">
        <v>4580</v>
      </c>
      <c r="J604" s="264">
        <v>292</v>
      </c>
      <c r="K604" s="264">
        <v>2789</v>
      </c>
      <c r="L604" s="264">
        <v>2582</v>
      </c>
      <c r="M604" s="264">
        <v>207</v>
      </c>
      <c r="N604" s="294">
        <v>0.93</v>
      </c>
      <c r="O604" s="266">
        <v>154143</v>
      </c>
      <c r="P604" s="266">
        <v>146231</v>
      </c>
      <c r="Q604" s="266">
        <v>7912</v>
      </c>
      <c r="R604" s="267">
        <v>0.948671039229806</v>
      </c>
      <c r="S604" s="267">
        <v>0.941831132215462</v>
      </c>
      <c r="T604" s="267">
        <v>0.940065681444992</v>
      </c>
      <c r="U604" s="267">
        <v>0.92577984940839</v>
      </c>
      <c r="V604" s="295">
        <v>0.00176545077047041</v>
      </c>
      <c r="W604" s="271">
        <v>33794</v>
      </c>
      <c r="X604" s="271">
        <v>31639</v>
      </c>
      <c r="Y604" s="271">
        <v>33392</v>
      </c>
      <c r="Z604" s="271">
        <v>31795</v>
      </c>
      <c r="AA604" s="268">
        <v>0.936231283659821</v>
      </c>
      <c r="AB604" s="268">
        <v>0.95217417345472</v>
      </c>
      <c r="AC604" s="295">
        <v>-0.0159428897948984</v>
      </c>
    </row>
    <row r="605" spans="1:29">
      <c r="A605" s="297" t="s">
        <v>719</v>
      </c>
      <c r="B605" s="298" t="s">
        <v>3339</v>
      </c>
      <c r="C605" s="293" t="s">
        <v>1039</v>
      </c>
      <c r="D605" s="298" t="s">
        <v>1040</v>
      </c>
      <c r="E605" s="263">
        <v>6779</v>
      </c>
      <c r="F605" s="266">
        <v>6583</v>
      </c>
      <c r="G605" s="266">
        <v>196</v>
      </c>
      <c r="H605" s="264">
        <v>2500</v>
      </c>
      <c r="I605" s="264">
        <v>2343</v>
      </c>
      <c r="J605" s="264">
        <v>157</v>
      </c>
      <c r="K605" s="264">
        <v>4507</v>
      </c>
      <c r="L605" s="264">
        <v>4330</v>
      </c>
      <c r="M605" s="264">
        <v>177</v>
      </c>
      <c r="N605" s="294">
        <v>0.93</v>
      </c>
      <c r="O605" s="266">
        <v>145361</v>
      </c>
      <c r="P605" s="266">
        <v>140908</v>
      </c>
      <c r="Q605" s="266">
        <v>4453</v>
      </c>
      <c r="R605" s="267">
        <v>0.969365923459525</v>
      </c>
      <c r="S605" s="267">
        <v>0.971087181000147</v>
      </c>
      <c r="T605" s="267">
        <v>0.9372</v>
      </c>
      <c r="U605" s="267">
        <v>0.96072775682272</v>
      </c>
      <c r="V605" s="295">
        <v>0.0338871810001474</v>
      </c>
      <c r="W605" s="271">
        <v>33930</v>
      </c>
      <c r="X605" s="271">
        <v>32808</v>
      </c>
      <c r="Y605" s="271">
        <v>33038</v>
      </c>
      <c r="Z605" s="271">
        <v>32064</v>
      </c>
      <c r="AA605" s="268">
        <v>0.966931918656057</v>
      </c>
      <c r="AB605" s="268">
        <v>0.970518796537321</v>
      </c>
      <c r="AC605" s="295">
        <v>-0.00358687788126411</v>
      </c>
    </row>
    <row r="606" spans="1:29">
      <c r="A606" s="297" t="s">
        <v>719</v>
      </c>
      <c r="B606" s="298" t="s">
        <v>3339</v>
      </c>
      <c r="C606" s="293" t="s">
        <v>1041</v>
      </c>
      <c r="D606" s="298" t="s">
        <v>1041</v>
      </c>
      <c r="E606" s="263">
        <v>2857</v>
      </c>
      <c r="F606" s="266">
        <v>2680</v>
      </c>
      <c r="G606" s="266">
        <v>177</v>
      </c>
      <c r="H606" s="264">
        <v>1327</v>
      </c>
      <c r="I606" s="264">
        <v>1240</v>
      </c>
      <c r="J606" s="264">
        <v>87</v>
      </c>
      <c r="K606" s="264">
        <v>1898</v>
      </c>
      <c r="L606" s="264">
        <v>1820</v>
      </c>
      <c r="M606" s="264">
        <v>78</v>
      </c>
      <c r="N606" s="294">
        <v>0.93</v>
      </c>
      <c r="O606" s="266">
        <v>65528</v>
      </c>
      <c r="P606" s="266">
        <v>62914</v>
      </c>
      <c r="Q606" s="266">
        <v>2614</v>
      </c>
      <c r="R606" s="267">
        <v>0.960108655841778</v>
      </c>
      <c r="S606" s="267">
        <v>0.938046902345117</v>
      </c>
      <c r="T606" s="267">
        <v>0.934438583270535</v>
      </c>
      <c r="U606" s="267">
        <v>0.958904109589041</v>
      </c>
      <c r="V606" s="295">
        <v>0.00360831907458214</v>
      </c>
      <c r="W606" s="271">
        <v>14540</v>
      </c>
      <c r="X606" s="271">
        <v>13822</v>
      </c>
      <c r="Y606" s="271">
        <v>14688</v>
      </c>
      <c r="Z606" s="271">
        <v>13989</v>
      </c>
      <c r="AA606" s="268">
        <v>0.950618982118294</v>
      </c>
      <c r="AB606" s="268">
        <v>0.952410130718954</v>
      </c>
      <c r="AC606" s="295">
        <v>-0.00179114860065988</v>
      </c>
    </row>
    <row r="607" spans="1:29">
      <c r="A607" s="297" t="s">
        <v>719</v>
      </c>
      <c r="B607" s="298" t="s">
        <v>3339</v>
      </c>
      <c r="C607" s="293" t="s">
        <v>1042</v>
      </c>
      <c r="D607" s="298" t="s">
        <v>1042</v>
      </c>
      <c r="E607" s="263">
        <v>2892</v>
      </c>
      <c r="F607" s="266">
        <v>2733</v>
      </c>
      <c r="G607" s="266">
        <v>159</v>
      </c>
      <c r="H607" s="264">
        <v>1597</v>
      </c>
      <c r="I607" s="264">
        <v>1523</v>
      </c>
      <c r="J607" s="264">
        <v>74</v>
      </c>
      <c r="K607" s="264">
        <v>2182</v>
      </c>
      <c r="L607" s="264">
        <v>2142</v>
      </c>
      <c r="M607" s="264">
        <v>40</v>
      </c>
      <c r="N607" s="294">
        <v>0.93</v>
      </c>
      <c r="O607" s="266">
        <v>68846</v>
      </c>
      <c r="P607" s="266">
        <v>66622</v>
      </c>
      <c r="Q607" s="266">
        <v>2224</v>
      </c>
      <c r="R607" s="267">
        <v>0.967696017197804</v>
      </c>
      <c r="S607" s="267">
        <v>0.945020746887967</v>
      </c>
      <c r="T607" s="267">
        <v>0.9536631183469</v>
      </c>
      <c r="U607" s="267">
        <v>0.98166819431714</v>
      </c>
      <c r="V607" s="295">
        <v>-0.00864237145893365</v>
      </c>
      <c r="W607" s="271">
        <v>15864</v>
      </c>
      <c r="X607" s="271">
        <v>15319</v>
      </c>
      <c r="Y607" s="271">
        <v>15831</v>
      </c>
      <c r="Z607" s="271">
        <v>15370</v>
      </c>
      <c r="AA607" s="268">
        <v>0.965645486636409</v>
      </c>
      <c r="AB607" s="268">
        <v>0.970879919145979</v>
      </c>
      <c r="AC607" s="295">
        <v>-0.0052344325095699</v>
      </c>
    </row>
    <row r="608" spans="1:29">
      <c r="A608" s="297" t="s">
        <v>719</v>
      </c>
      <c r="B608" s="298" t="s">
        <v>3339</v>
      </c>
      <c r="C608" s="293" t="s">
        <v>1043</v>
      </c>
      <c r="D608" s="298" t="s">
        <v>1044</v>
      </c>
      <c r="E608" s="263">
        <v>5185</v>
      </c>
      <c r="F608" s="266">
        <v>5028</v>
      </c>
      <c r="G608" s="266">
        <v>157</v>
      </c>
      <c r="H608" s="264">
        <v>1866</v>
      </c>
      <c r="I608" s="264">
        <v>1784</v>
      </c>
      <c r="J608" s="264">
        <v>82</v>
      </c>
      <c r="K608" s="264">
        <v>3565</v>
      </c>
      <c r="L608" s="264">
        <v>3506</v>
      </c>
      <c r="M608" s="264">
        <v>59</v>
      </c>
      <c r="N608" s="294">
        <v>0.93</v>
      </c>
      <c r="O608" s="266">
        <v>116066</v>
      </c>
      <c r="P608" s="266">
        <v>113056</v>
      </c>
      <c r="Q608" s="266">
        <v>3010</v>
      </c>
      <c r="R608" s="267">
        <v>0.974066479416884</v>
      </c>
      <c r="S608" s="267">
        <v>0.969720347155256</v>
      </c>
      <c r="T608" s="267">
        <v>0.956055734190782</v>
      </c>
      <c r="U608" s="267">
        <v>0.983450210378682</v>
      </c>
      <c r="V608" s="295">
        <v>0.0136646129644732</v>
      </c>
      <c r="W608" s="271">
        <v>25827</v>
      </c>
      <c r="X608" s="271">
        <v>25169</v>
      </c>
      <c r="Y608" s="271">
        <v>26438</v>
      </c>
      <c r="Z608" s="271">
        <v>25744</v>
      </c>
      <c r="AA608" s="268">
        <v>0.974522786231463</v>
      </c>
      <c r="AB608" s="268">
        <v>0.973749905439141</v>
      </c>
      <c r="AC608" s="295">
        <v>0.000772880792322517</v>
      </c>
    </row>
    <row r="609" spans="1:29">
      <c r="A609" s="297" t="s">
        <v>719</v>
      </c>
      <c r="B609" s="298" t="s">
        <v>3339</v>
      </c>
      <c r="C609" s="293" t="s">
        <v>1045</v>
      </c>
      <c r="D609" s="298" t="s">
        <v>1045</v>
      </c>
      <c r="E609" s="263">
        <v>1783</v>
      </c>
      <c r="F609" s="266">
        <v>1679</v>
      </c>
      <c r="G609" s="266">
        <v>104</v>
      </c>
      <c r="H609" s="264">
        <v>1171</v>
      </c>
      <c r="I609" s="264">
        <v>1129</v>
      </c>
      <c r="J609" s="264">
        <v>42</v>
      </c>
      <c r="K609" s="264">
        <v>1366</v>
      </c>
      <c r="L609" s="264">
        <v>1284</v>
      </c>
      <c r="M609" s="264">
        <v>82</v>
      </c>
      <c r="N609" s="294">
        <v>0.93</v>
      </c>
      <c r="O609" s="266">
        <v>38481</v>
      </c>
      <c r="P609" s="266">
        <v>36558</v>
      </c>
      <c r="Q609" s="266">
        <v>1923</v>
      </c>
      <c r="R609" s="267">
        <v>0.950027286193186</v>
      </c>
      <c r="S609" s="267">
        <v>0.941671340437465</v>
      </c>
      <c r="T609" s="267">
        <v>0.964133219470538</v>
      </c>
      <c r="U609" s="267">
        <v>0.939970717423133</v>
      </c>
      <c r="V609" s="295">
        <v>-0.0224618790330731</v>
      </c>
      <c r="W609" s="271">
        <v>9943</v>
      </c>
      <c r="X609" s="271">
        <v>9422</v>
      </c>
      <c r="Y609" s="271">
        <v>9300</v>
      </c>
      <c r="Z609" s="271">
        <v>8888</v>
      </c>
      <c r="AA609" s="268">
        <v>0.947601327567133</v>
      </c>
      <c r="AB609" s="268">
        <v>0.955698924731183</v>
      </c>
      <c r="AC609" s="295">
        <v>-0.00809759716405012</v>
      </c>
    </row>
    <row r="610" spans="1:29">
      <c r="A610" s="297" t="s">
        <v>719</v>
      </c>
      <c r="B610" s="298" t="s">
        <v>3339</v>
      </c>
      <c r="C610" s="293" t="s">
        <v>1046</v>
      </c>
      <c r="D610" s="298" t="s">
        <v>1047</v>
      </c>
      <c r="E610" s="263">
        <v>2878</v>
      </c>
      <c r="F610" s="266">
        <v>2766</v>
      </c>
      <c r="G610" s="266">
        <v>112</v>
      </c>
      <c r="H610" s="264">
        <v>1920</v>
      </c>
      <c r="I610" s="264">
        <v>1879</v>
      </c>
      <c r="J610" s="264">
        <v>41</v>
      </c>
      <c r="K610" s="264">
        <v>2114</v>
      </c>
      <c r="L610" s="264">
        <v>2081</v>
      </c>
      <c r="M610" s="264">
        <v>33</v>
      </c>
      <c r="N610" s="294">
        <v>0.93</v>
      </c>
      <c r="O610" s="266">
        <v>60036</v>
      </c>
      <c r="P610" s="266">
        <v>58849</v>
      </c>
      <c r="Q610" s="266">
        <v>1187</v>
      </c>
      <c r="R610" s="267">
        <v>0.980228529548937</v>
      </c>
      <c r="S610" s="267">
        <v>0.961084086170952</v>
      </c>
      <c r="T610" s="267">
        <v>0.978645833333333</v>
      </c>
      <c r="U610" s="267">
        <v>0.984389782403027</v>
      </c>
      <c r="V610" s="295">
        <v>-0.0175617471623812</v>
      </c>
      <c r="W610" s="271">
        <v>16058</v>
      </c>
      <c r="X610" s="271">
        <v>15716</v>
      </c>
      <c r="Y610" s="271">
        <v>14832</v>
      </c>
      <c r="Z610" s="271">
        <v>14572</v>
      </c>
      <c r="AA610" s="268">
        <v>0.978702204508656</v>
      </c>
      <c r="AB610" s="268">
        <v>0.982470334412082</v>
      </c>
      <c r="AC610" s="295">
        <v>-0.0037681299034259</v>
      </c>
    </row>
    <row r="611" spans="1:29">
      <c r="A611" s="297" t="s">
        <v>719</v>
      </c>
      <c r="B611" s="298" t="s">
        <v>3339</v>
      </c>
      <c r="C611" s="293" t="s">
        <v>1048</v>
      </c>
      <c r="D611" s="298" t="s">
        <v>1049</v>
      </c>
      <c r="E611" s="263">
        <v>6014</v>
      </c>
      <c r="F611" s="266">
        <v>5656</v>
      </c>
      <c r="G611" s="266">
        <v>358</v>
      </c>
      <c r="H611" s="264">
        <v>3198</v>
      </c>
      <c r="I611" s="264">
        <v>2919</v>
      </c>
      <c r="J611" s="264">
        <v>279</v>
      </c>
      <c r="K611" s="264">
        <v>4008</v>
      </c>
      <c r="L611" s="264">
        <v>3740</v>
      </c>
      <c r="M611" s="264">
        <v>268</v>
      </c>
      <c r="N611" s="294">
        <v>0.93</v>
      </c>
      <c r="O611" s="266">
        <v>130386</v>
      </c>
      <c r="P611" s="266">
        <v>122493</v>
      </c>
      <c r="Q611" s="266">
        <v>7893</v>
      </c>
      <c r="R611" s="267">
        <v>0.939464359670517</v>
      </c>
      <c r="S611" s="267">
        <v>0.940472231459927</v>
      </c>
      <c r="T611" s="267">
        <v>0.912757973733583</v>
      </c>
      <c r="U611" s="267">
        <v>0.93313373253493</v>
      </c>
      <c r="V611" s="295">
        <v>0.0277142577263434</v>
      </c>
      <c r="W611" s="271">
        <v>31017</v>
      </c>
      <c r="X611" s="271">
        <v>29085</v>
      </c>
      <c r="Y611" s="271">
        <v>29572</v>
      </c>
      <c r="Z611" s="271">
        <v>28053</v>
      </c>
      <c r="AA611" s="268">
        <v>0.937711577522004</v>
      </c>
      <c r="AB611" s="268">
        <v>0.948633842824293</v>
      </c>
      <c r="AC611" s="295">
        <v>-0.0109222653022892</v>
      </c>
    </row>
    <row r="612" spans="1:29">
      <c r="A612" s="297" t="s">
        <v>719</v>
      </c>
      <c r="B612" s="298" t="s">
        <v>3339</v>
      </c>
      <c r="C612" s="293" t="s">
        <v>1050</v>
      </c>
      <c r="D612" s="298" t="s">
        <v>1051</v>
      </c>
      <c r="E612" s="263">
        <v>3446</v>
      </c>
      <c r="F612" s="266">
        <v>3284</v>
      </c>
      <c r="G612" s="266">
        <v>162</v>
      </c>
      <c r="H612" s="264">
        <v>1792</v>
      </c>
      <c r="I612" s="264">
        <v>1704</v>
      </c>
      <c r="J612" s="264">
        <v>88</v>
      </c>
      <c r="K612" s="264">
        <v>2317</v>
      </c>
      <c r="L612" s="264">
        <v>2239</v>
      </c>
      <c r="M612" s="264">
        <v>78</v>
      </c>
      <c r="N612" s="294">
        <v>0.93</v>
      </c>
      <c r="O612" s="266">
        <v>73426</v>
      </c>
      <c r="P612" s="266">
        <v>71072</v>
      </c>
      <c r="Q612" s="266">
        <v>2354</v>
      </c>
      <c r="R612" s="267">
        <v>0.967940511535423</v>
      </c>
      <c r="S612" s="267">
        <v>0.952988972721997</v>
      </c>
      <c r="T612" s="267">
        <v>0.950892857142857</v>
      </c>
      <c r="U612" s="267">
        <v>0.966335779024601</v>
      </c>
      <c r="V612" s="295">
        <v>0.00209611557913947</v>
      </c>
      <c r="W612" s="271">
        <v>17493</v>
      </c>
      <c r="X612" s="271">
        <v>16834</v>
      </c>
      <c r="Y612" s="271">
        <v>16679</v>
      </c>
      <c r="Z612" s="271">
        <v>16058</v>
      </c>
      <c r="AA612" s="268">
        <v>0.96232778825816</v>
      </c>
      <c r="AB612" s="268">
        <v>0.962767552011511</v>
      </c>
      <c r="AC612" s="295">
        <v>-0.000439763753350975</v>
      </c>
    </row>
    <row r="613" spans="1:29">
      <c r="A613" s="297" t="s">
        <v>719</v>
      </c>
      <c r="B613" s="298" t="s">
        <v>3339</v>
      </c>
      <c r="C613" s="293" t="s">
        <v>1052</v>
      </c>
      <c r="D613" s="298" t="s">
        <v>1053</v>
      </c>
      <c r="E613" s="263">
        <v>3863</v>
      </c>
      <c r="F613" s="266">
        <v>3594</v>
      </c>
      <c r="G613" s="266">
        <v>269</v>
      </c>
      <c r="H613" s="264">
        <v>2236</v>
      </c>
      <c r="I613" s="264">
        <v>2000</v>
      </c>
      <c r="J613" s="264">
        <v>236</v>
      </c>
      <c r="K613" s="264">
        <v>3511</v>
      </c>
      <c r="L613" s="264">
        <v>3284</v>
      </c>
      <c r="M613" s="264">
        <v>227</v>
      </c>
      <c r="N613" s="294">
        <v>0.93</v>
      </c>
      <c r="O613" s="266">
        <v>103992</v>
      </c>
      <c r="P613" s="266">
        <v>98084</v>
      </c>
      <c r="Q613" s="266">
        <v>5908</v>
      </c>
      <c r="R613" s="267">
        <v>0.943187937533656</v>
      </c>
      <c r="S613" s="267">
        <v>0.930365001294331</v>
      </c>
      <c r="T613" s="267">
        <v>0.894454382826476</v>
      </c>
      <c r="U613" s="267">
        <v>0.935346055254913</v>
      </c>
      <c r="V613" s="295">
        <v>0.035910618467855</v>
      </c>
      <c r="W613" s="271">
        <v>24252</v>
      </c>
      <c r="X613" s="271">
        <v>22630</v>
      </c>
      <c r="Y613" s="271">
        <v>23801</v>
      </c>
      <c r="Z613" s="271">
        <v>22697</v>
      </c>
      <c r="AA613" s="268">
        <v>0.933118918027379</v>
      </c>
      <c r="AB613" s="268">
        <v>0.953615394311163</v>
      </c>
      <c r="AC613" s="295">
        <v>-0.0204964762837841</v>
      </c>
    </row>
    <row r="614" spans="1:29">
      <c r="A614" s="297" t="s">
        <v>719</v>
      </c>
      <c r="B614" s="298" t="s">
        <v>3339</v>
      </c>
      <c r="C614" s="293" t="s">
        <v>1054</v>
      </c>
      <c r="D614" s="298" t="s">
        <v>1055</v>
      </c>
      <c r="E614" s="263">
        <v>8118</v>
      </c>
      <c r="F614" s="266">
        <v>7830</v>
      </c>
      <c r="G614" s="266">
        <v>288</v>
      </c>
      <c r="H614" s="264">
        <v>4169</v>
      </c>
      <c r="I614" s="264">
        <v>3748</v>
      </c>
      <c r="J614" s="264">
        <v>421</v>
      </c>
      <c r="K614" s="264">
        <v>5265</v>
      </c>
      <c r="L614" s="264">
        <v>5019</v>
      </c>
      <c r="M614" s="264">
        <v>246</v>
      </c>
      <c r="N614" s="294">
        <v>0.93</v>
      </c>
      <c r="O614" s="266">
        <v>184474</v>
      </c>
      <c r="P614" s="266">
        <v>175563</v>
      </c>
      <c r="Q614" s="266">
        <v>8911</v>
      </c>
      <c r="R614" s="267">
        <v>0.951695089822956</v>
      </c>
      <c r="S614" s="267">
        <v>0.964523281596452</v>
      </c>
      <c r="T614" s="267">
        <v>0.89901655073159</v>
      </c>
      <c r="U614" s="267">
        <v>0.953276353276353</v>
      </c>
      <c r="V614" s="295">
        <v>0.065506730864862</v>
      </c>
      <c r="W614" s="271">
        <v>41699</v>
      </c>
      <c r="X614" s="271">
        <v>39456</v>
      </c>
      <c r="Y614" s="271">
        <v>41977</v>
      </c>
      <c r="Z614" s="271">
        <v>40258</v>
      </c>
      <c r="AA614" s="268">
        <v>0.946209741240797</v>
      </c>
      <c r="AB614" s="268">
        <v>0.959049003025466</v>
      </c>
      <c r="AC614" s="295">
        <v>-0.0128392617846692</v>
      </c>
    </row>
    <row r="615" spans="1:29">
      <c r="A615" s="297" t="s">
        <v>719</v>
      </c>
      <c r="B615" s="298" t="s">
        <v>3339</v>
      </c>
      <c r="C615" s="293" t="s">
        <v>1056</v>
      </c>
      <c r="D615" s="298" t="s">
        <v>1057</v>
      </c>
      <c r="E615" s="263">
        <v>3364</v>
      </c>
      <c r="F615" s="266">
        <v>3237</v>
      </c>
      <c r="G615" s="266">
        <v>127</v>
      </c>
      <c r="H615" s="264">
        <v>1254</v>
      </c>
      <c r="I615" s="264">
        <v>1203</v>
      </c>
      <c r="J615" s="264">
        <v>51</v>
      </c>
      <c r="K615" s="264">
        <v>2272</v>
      </c>
      <c r="L615" s="264">
        <v>2207</v>
      </c>
      <c r="M615" s="264">
        <v>65</v>
      </c>
      <c r="N615" s="294">
        <v>0.93</v>
      </c>
      <c r="O615" s="266">
        <v>73515</v>
      </c>
      <c r="P615" s="266">
        <v>71646</v>
      </c>
      <c r="Q615" s="266">
        <v>1869</v>
      </c>
      <c r="R615" s="267">
        <v>0.974576617016935</v>
      </c>
      <c r="S615" s="267">
        <v>0.962247324613555</v>
      </c>
      <c r="T615" s="267">
        <v>0.95933014354067</v>
      </c>
      <c r="U615" s="267">
        <v>0.971390845070423</v>
      </c>
      <c r="V615" s="295">
        <v>0.00291718107288552</v>
      </c>
      <c r="W615" s="271">
        <v>17068</v>
      </c>
      <c r="X615" s="271">
        <v>16564</v>
      </c>
      <c r="Y615" s="271">
        <v>17161</v>
      </c>
      <c r="Z615" s="271">
        <v>16741</v>
      </c>
      <c r="AA615" s="268">
        <v>0.970471056948676</v>
      </c>
      <c r="AB615" s="268">
        <v>0.975525901753977</v>
      </c>
      <c r="AC615" s="295">
        <v>-0.00505484480530116</v>
      </c>
    </row>
    <row r="616" spans="1:29">
      <c r="A616" s="297" t="s">
        <v>719</v>
      </c>
      <c r="B616" s="298" t="s">
        <v>3339</v>
      </c>
      <c r="C616" s="293" t="s">
        <v>1058</v>
      </c>
      <c r="D616" s="298" t="s">
        <v>1059</v>
      </c>
      <c r="E616" s="263">
        <v>5380</v>
      </c>
      <c r="F616" s="266">
        <v>5266</v>
      </c>
      <c r="G616" s="266">
        <v>114</v>
      </c>
      <c r="H616" s="264">
        <v>3205</v>
      </c>
      <c r="I616" s="264">
        <v>3156</v>
      </c>
      <c r="J616" s="264">
        <v>49</v>
      </c>
      <c r="K616" s="264">
        <v>3849</v>
      </c>
      <c r="L616" s="264">
        <v>3802</v>
      </c>
      <c r="M616" s="264">
        <v>47</v>
      </c>
      <c r="N616" s="294">
        <v>0.93</v>
      </c>
      <c r="O616" s="266">
        <v>120001</v>
      </c>
      <c r="P616" s="266">
        <v>117666</v>
      </c>
      <c r="Q616" s="266">
        <v>2335</v>
      </c>
      <c r="R616" s="267">
        <v>0.980541828818093</v>
      </c>
      <c r="S616" s="267">
        <v>0.978810408921933</v>
      </c>
      <c r="T616" s="267">
        <v>0.984711388455538</v>
      </c>
      <c r="U616" s="267">
        <v>0.987789036113276</v>
      </c>
      <c r="V616" s="295">
        <v>-0.00590097953360513</v>
      </c>
      <c r="W616" s="271">
        <v>29078</v>
      </c>
      <c r="X616" s="271">
        <v>28613</v>
      </c>
      <c r="Y616" s="271">
        <v>27452</v>
      </c>
      <c r="Z616" s="271">
        <v>26884</v>
      </c>
      <c r="AA616" s="268">
        <v>0.984008528784648</v>
      </c>
      <c r="AB616" s="268">
        <v>0.979309339938802</v>
      </c>
      <c r="AC616" s="295">
        <v>0.00469918884584586</v>
      </c>
    </row>
    <row r="617" spans="1:29">
      <c r="A617" s="297" t="s">
        <v>719</v>
      </c>
      <c r="B617" s="298" t="s">
        <v>3339</v>
      </c>
      <c r="C617" s="293" t="s">
        <v>1060</v>
      </c>
      <c r="D617" s="298" t="s">
        <v>1061</v>
      </c>
      <c r="E617" s="263">
        <v>5304</v>
      </c>
      <c r="F617" s="266">
        <v>5175</v>
      </c>
      <c r="G617" s="266">
        <v>129</v>
      </c>
      <c r="H617" s="264">
        <v>2845</v>
      </c>
      <c r="I617" s="264">
        <v>2805</v>
      </c>
      <c r="J617" s="264">
        <v>40</v>
      </c>
      <c r="K617" s="264">
        <v>3716</v>
      </c>
      <c r="L617" s="264">
        <v>3671</v>
      </c>
      <c r="M617" s="264">
        <v>45</v>
      </c>
      <c r="N617" s="294">
        <v>0.93</v>
      </c>
      <c r="O617" s="266">
        <v>122711</v>
      </c>
      <c r="P617" s="266">
        <v>121277</v>
      </c>
      <c r="Q617" s="266">
        <v>1434</v>
      </c>
      <c r="R617" s="267">
        <v>0.988314006079325</v>
      </c>
      <c r="S617" s="267">
        <v>0.975678733031674</v>
      </c>
      <c r="T617" s="267">
        <v>0.985940246045694</v>
      </c>
      <c r="U617" s="267">
        <v>0.98789020452099</v>
      </c>
      <c r="V617" s="295">
        <v>-0.01026151301402</v>
      </c>
      <c r="W617" s="271">
        <v>28238</v>
      </c>
      <c r="X617" s="271">
        <v>27797</v>
      </c>
      <c r="Y617" s="271">
        <v>27157</v>
      </c>
      <c r="Z617" s="271">
        <v>26885</v>
      </c>
      <c r="AA617" s="268">
        <v>0.984382746653446</v>
      </c>
      <c r="AB617" s="268">
        <v>0.989984166145009</v>
      </c>
      <c r="AC617" s="295">
        <v>-0.0056014194915629</v>
      </c>
    </row>
    <row r="618" spans="1:29">
      <c r="A618" s="297" t="s">
        <v>719</v>
      </c>
      <c r="B618" s="298" t="s">
        <v>3339</v>
      </c>
      <c r="C618" s="293" t="s">
        <v>1062</v>
      </c>
      <c r="D618" s="298" t="s">
        <v>1063</v>
      </c>
      <c r="E618" s="263">
        <v>7112</v>
      </c>
      <c r="F618" s="266">
        <v>6698</v>
      </c>
      <c r="G618" s="266">
        <v>414</v>
      </c>
      <c r="H618" s="264">
        <v>2698</v>
      </c>
      <c r="I618" s="264">
        <v>2520</v>
      </c>
      <c r="J618" s="264">
        <v>178</v>
      </c>
      <c r="K618" s="264">
        <v>5000</v>
      </c>
      <c r="L618" s="264">
        <v>4756</v>
      </c>
      <c r="M618" s="264">
        <v>244</v>
      </c>
      <c r="N618" s="294">
        <v>0.93</v>
      </c>
      <c r="O618" s="266">
        <v>160653</v>
      </c>
      <c r="P618" s="266">
        <v>152417</v>
      </c>
      <c r="Q618" s="266">
        <v>8236</v>
      </c>
      <c r="R618" s="267">
        <v>0.948734228430219</v>
      </c>
      <c r="S618" s="267">
        <v>0.941788526434196</v>
      </c>
      <c r="T618" s="267">
        <v>0.934025203854707</v>
      </c>
      <c r="U618" s="267">
        <v>0.9512</v>
      </c>
      <c r="V618" s="295">
        <v>0.00776332257948853</v>
      </c>
      <c r="W618" s="271">
        <v>36313</v>
      </c>
      <c r="X618" s="271">
        <v>34501</v>
      </c>
      <c r="Y618" s="271">
        <v>36998</v>
      </c>
      <c r="Z618" s="271">
        <v>34805</v>
      </c>
      <c r="AA618" s="268">
        <v>0.950100514967092</v>
      </c>
      <c r="AB618" s="268">
        <v>0.940726525758149</v>
      </c>
      <c r="AC618" s="295">
        <v>0.00937398920894261</v>
      </c>
    </row>
    <row r="619" spans="1:29">
      <c r="A619" s="297" t="s">
        <v>719</v>
      </c>
      <c r="B619" s="298" t="s">
        <v>3339</v>
      </c>
      <c r="C619" s="293" t="s">
        <v>1064</v>
      </c>
      <c r="D619" s="298" t="s">
        <v>1065</v>
      </c>
      <c r="E619" s="263">
        <v>3302</v>
      </c>
      <c r="F619" s="266">
        <v>3243</v>
      </c>
      <c r="G619" s="266">
        <v>59</v>
      </c>
      <c r="H619" s="264">
        <v>2003</v>
      </c>
      <c r="I619" s="264">
        <v>1982</v>
      </c>
      <c r="J619" s="264">
        <v>21</v>
      </c>
      <c r="K619" s="264">
        <v>2291</v>
      </c>
      <c r="L619" s="264">
        <v>2265</v>
      </c>
      <c r="M619" s="264">
        <v>26</v>
      </c>
      <c r="N619" s="294">
        <v>0.93</v>
      </c>
      <c r="O619" s="266">
        <v>75103</v>
      </c>
      <c r="P619" s="266">
        <v>74144</v>
      </c>
      <c r="Q619" s="266">
        <v>959</v>
      </c>
      <c r="R619" s="267">
        <v>0.987230869605741</v>
      </c>
      <c r="S619" s="267">
        <v>0.982132041187159</v>
      </c>
      <c r="T619" s="267">
        <v>0.989515726410384</v>
      </c>
      <c r="U619" s="267">
        <v>0.988651243998254</v>
      </c>
      <c r="V619" s="295">
        <v>-0.00738368522322519</v>
      </c>
      <c r="W619" s="271">
        <v>17818</v>
      </c>
      <c r="X619" s="271">
        <v>17589</v>
      </c>
      <c r="Y619" s="271">
        <v>17207</v>
      </c>
      <c r="Z619" s="271">
        <v>16984</v>
      </c>
      <c r="AA619" s="268">
        <v>0.987147828039062</v>
      </c>
      <c r="AB619" s="268">
        <v>0.987040158075202</v>
      </c>
      <c r="AC619" s="295">
        <v>0.000107669963859691</v>
      </c>
    </row>
    <row r="620" spans="1:29">
      <c r="A620" s="297" t="s">
        <v>719</v>
      </c>
      <c r="B620" s="298" t="s">
        <v>3339</v>
      </c>
      <c r="C620" s="293" t="s">
        <v>1066</v>
      </c>
      <c r="D620" s="298" t="s">
        <v>1066</v>
      </c>
      <c r="E620" s="263">
        <v>4165</v>
      </c>
      <c r="F620" s="266">
        <v>3813</v>
      </c>
      <c r="G620" s="266">
        <v>352</v>
      </c>
      <c r="H620" s="264">
        <v>1409</v>
      </c>
      <c r="I620" s="264">
        <v>1214</v>
      </c>
      <c r="J620" s="264">
        <v>195</v>
      </c>
      <c r="K620" s="264">
        <v>2829</v>
      </c>
      <c r="L620" s="264">
        <v>2614</v>
      </c>
      <c r="M620" s="264">
        <v>215</v>
      </c>
      <c r="N620" s="294">
        <v>0.93</v>
      </c>
      <c r="O620" s="266">
        <v>89060</v>
      </c>
      <c r="P620" s="266">
        <v>81351</v>
      </c>
      <c r="Q620" s="266">
        <v>7709</v>
      </c>
      <c r="R620" s="267">
        <v>0.913440377273748</v>
      </c>
      <c r="S620" s="267">
        <v>0.915486194477791</v>
      </c>
      <c r="T620" s="267">
        <v>0.861603974449965</v>
      </c>
      <c r="U620" s="267">
        <v>0.924001413927183</v>
      </c>
      <c r="V620" s="295">
        <v>0.0538822200278266</v>
      </c>
      <c r="W620" s="271">
        <v>20264</v>
      </c>
      <c r="X620" s="271">
        <v>18692</v>
      </c>
      <c r="Y620" s="271">
        <v>20548</v>
      </c>
      <c r="Z620" s="271">
        <v>18467</v>
      </c>
      <c r="AA620" s="268">
        <v>0.92242400315831</v>
      </c>
      <c r="AB620" s="268">
        <v>0.898724936733502</v>
      </c>
      <c r="AC620" s="295">
        <v>0.0236990664248082</v>
      </c>
    </row>
    <row r="621" spans="1:29">
      <c r="A621" s="297" t="s">
        <v>719</v>
      </c>
      <c r="B621" s="298" t="s">
        <v>3339</v>
      </c>
      <c r="C621" s="293" t="s">
        <v>1067</v>
      </c>
      <c r="D621" s="298" t="s">
        <v>1067</v>
      </c>
      <c r="E621" s="263">
        <v>2922</v>
      </c>
      <c r="F621" s="266">
        <v>2783</v>
      </c>
      <c r="G621" s="266">
        <v>139</v>
      </c>
      <c r="H621" s="264">
        <v>1379</v>
      </c>
      <c r="I621" s="264">
        <v>1309</v>
      </c>
      <c r="J621" s="264">
        <v>70</v>
      </c>
      <c r="K621" s="264">
        <v>1835</v>
      </c>
      <c r="L621" s="264">
        <v>1765</v>
      </c>
      <c r="M621" s="264">
        <v>70</v>
      </c>
      <c r="N621" s="294">
        <v>0.93</v>
      </c>
      <c r="O621" s="266">
        <v>66106</v>
      </c>
      <c r="P621" s="266">
        <v>63259</v>
      </c>
      <c r="Q621" s="266">
        <v>2847</v>
      </c>
      <c r="R621" s="267">
        <v>0.956932804889117</v>
      </c>
      <c r="S621" s="267">
        <v>0.95242984257358</v>
      </c>
      <c r="T621" s="267">
        <v>0.949238578680203</v>
      </c>
      <c r="U621" s="267">
        <v>0.961852861035422</v>
      </c>
      <c r="V621" s="295">
        <v>0.00319126389337676</v>
      </c>
      <c r="W621" s="271">
        <v>14786</v>
      </c>
      <c r="X621" s="271">
        <v>14078</v>
      </c>
      <c r="Y621" s="271">
        <v>15150</v>
      </c>
      <c r="Z621" s="271">
        <v>14528</v>
      </c>
      <c r="AA621" s="268">
        <v>0.952116867306912</v>
      </c>
      <c r="AB621" s="268">
        <v>0.958943894389439</v>
      </c>
      <c r="AC621" s="295">
        <v>-0.00682702708252703</v>
      </c>
    </row>
    <row r="622" spans="1:29">
      <c r="A622" s="297" t="s">
        <v>719</v>
      </c>
      <c r="B622" s="298" t="s">
        <v>3339</v>
      </c>
      <c r="C622" s="293" t="s">
        <v>1068</v>
      </c>
      <c r="D622" s="298" t="s">
        <v>1068</v>
      </c>
      <c r="E622" s="263">
        <v>4959</v>
      </c>
      <c r="F622" s="266">
        <v>4775</v>
      </c>
      <c r="G622" s="266">
        <v>184</v>
      </c>
      <c r="H622" s="264">
        <v>1835</v>
      </c>
      <c r="I622" s="264">
        <v>1680</v>
      </c>
      <c r="J622" s="264">
        <v>155</v>
      </c>
      <c r="K622" s="264">
        <v>3444</v>
      </c>
      <c r="L622" s="264">
        <v>3303</v>
      </c>
      <c r="M622" s="264">
        <v>141</v>
      </c>
      <c r="N622" s="294">
        <v>0.93</v>
      </c>
      <c r="O622" s="266">
        <v>106082</v>
      </c>
      <c r="P622" s="266">
        <v>100536</v>
      </c>
      <c r="Q622" s="266">
        <v>5546</v>
      </c>
      <c r="R622" s="267">
        <v>0.947719688542825</v>
      </c>
      <c r="S622" s="267">
        <v>0.962895745109901</v>
      </c>
      <c r="T622" s="267">
        <v>0.915531335149864</v>
      </c>
      <c r="U622" s="267">
        <v>0.959059233449477</v>
      </c>
      <c r="V622" s="295">
        <v>0.0473644099600374</v>
      </c>
      <c r="W622" s="271">
        <v>24709</v>
      </c>
      <c r="X622" s="271">
        <v>23360</v>
      </c>
      <c r="Y622" s="271">
        <v>24120</v>
      </c>
      <c r="Z622" s="271">
        <v>22684</v>
      </c>
      <c r="AA622" s="268">
        <v>0.945404508478692</v>
      </c>
      <c r="AB622" s="268">
        <v>0.940464344941957</v>
      </c>
      <c r="AC622" s="295">
        <v>0.0049401635367351</v>
      </c>
    </row>
    <row r="623" spans="1:29">
      <c r="A623" s="297" t="s">
        <v>719</v>
      </c>
      <c r="B623" s="298" t="s">
        <v>3339</v>
      </c>
      <c r="C623" s="293" t="s">
        <v>1069</v>
      </c>
      <c r="D623" s="298" t="s">
        <v>1070</v>
      </c>
      <c r="E623" s="263">
        <v>3418</v>
      </c>
      <c r="F623" s="266">
        <v>3315</v>
      </c>
      <c r="G623" s="266">
        <v>103</v>
      </c>
      <c r="H623" s="264">
        <v>2068</v>
      </c>
      <c r="I623" s="264">
        <v>1978</v>
      </c>
      <c r="J623" s="264">
        <v>90</v>
      </c>
      <c r="K623" s="264">
        <v>2512</v>
      </c>
      <c r="L623" s="264">
        <v>2417</v>
      </c>
      <c r="M623" s="264">
        <v>95</v>
      </c>
      <c r="N623" s="294">
        <v>0.93</v>
      </c>
      <c r="O623" s="266">
        <v>76001</v>
      </c>
      <c r="P623" s="266">
        <v>73252</v>
      </c>
      <c r="Q623" s="266">
        <v>2749</v>
      </c>
      <c r="R623" s="267">
        <v>0.963829423297062</v>
      </c>
      <c r="S623" s="267">
        <v>0.969865418373318</v>
      </c>
      <c r="T623" s="267">
        <v>0.956479690522244</v>
      </c>
      <c r="U623" s="267">
        <v>0.96218152866242</v>
      </c>
      <c r="V623" s="295">
        <v>0.0133857278510741</v>
      </c>
      <c r="W623" s="271">
        <v>18657</v>
      </c>
      <c r="X623" s="271">
        <v>18085</v>
      </c>
      <c r="Y623" s="271">
        <v>18270</v>
      </c>
      <c r="Z623" s="271">
        <v>17761</v>
      </c>
      <c r="AA623" s="268">
        <v>0.969341266012757</v>
      </c>
      <c r="AB623" s="268">
        <v>0.972140120415983</v>
      </c>
      <c r="AC623" s="295">
        <v>-0.00279885440322591</v>
      </c>
    </row>
    <row r="624" spans="1:29">
      <c r="A624" s="297" t="s">
        <v>719</v>
      </c>
      <c r="B624" s="298" t="s">
        <v>3339</v>
      </c>
      <c r="C624" s="293" t="s">
        <v>1071</v>
      </c>
      <c r="D624" s="298" t="s">
        <v>1072</v>
      </c>
      <c r="E624" s="263">
        <v>6005</v>
      </c>
      <c r="F624" s="266">
        <v>5805</v>
      </c>
      <c r="G624" s="266">
        <v>200</v>
      </c>
      <c r="H624" s="264">
        <v>2796</v>
      </c>
      <c r="I624" s="264">
        <v>2508</v>
      </c>
      <c r="J624" s="264">
        <v>288</v>
      </c>
      <c r="K624" s="264">
        <v>4065</v>
      </c>
      <c r="L624" s="264">
        <v>3872</v>
      </c>
      <c r="M624" s="264">
        <v>193</v>
      </c>
      <c r="N624" s="294">
        <v>0.93</v>
      </c>
      <c r="O624" s="266">
        <v>133722</v>
      </c>
      <c r="P624" s="266">
        <v>127366</v>
      </c>
      <c r="Q624" s="266">
        <v>6356</v>
      </c>
      <c r="R624" s="267">
        <v>0.95246855416461</v>
      </c>
      <c r="S624" s="267">
        <v>0.96669442131557</v>
      </c>
      <c r="T624" s="267">
        <v>0.896995708154506</v>
      </c>
      <c r="U624" s="267">
        <v>0.952521525215252</v>
      </c>
      <c r="V624" s="295">
        <v>0.0696987131610639</v>
      </c>
      <c r="W624" s="271">
        <v>30524</v>
      </c>
      <c r="X624" s="271">
        <v>28991</v>
      </c>
      <c r="Y624" s="271">
        <v>29837</v>
      </c>
      <c r="Z624" s="271">
        <v>28372</v>
      </c>
      <c r="AA624" s="268">
        <v>0.949777224479098</v>
      </c>
      <c r="AB624" s="268">
        <v>0.950899889399068</v>
      </c>
      <c r="AC624" s="295">
        <v>-0.00112266491996982</v>
      </c>
    </row>
    <row r="625" spans="1:29">
      <c r="A625" s="297" t="s">
        <v>719</v>
      </c>
      <c r="B625" s="298" t="s">
        <v>3339</v>
      </c>
      <c r="C625" s="293" t="s">
        <v>1073</v>
      </c>
      <c r="D625" s="298" t="s">
        <v>1074</v>
      </c>
      <c r="E625" s="263">
        <v>7357</v>
      </c>
      <c r="F625" s="266">
        <v>7136</v>
      </c>
      <c r="G625" s="266">
        <v>221</v>
      </c>
      <c r="H625" s="264">
        <v>3869</v>
      </c>
      <c r="I625" s="264">
        <v>3729</v>
      </c>
      <c r="J625" s="264">
        <v>140</v>
      </c>
      <c r="K625" s="264">
        <v>5070</v>
      </c>
      <c r="L625" s="264">
        <v>4974</v>
      </c>
      <c r="M625" s="264">
        <v>96</v>
      </c>
      <c r="N625" s="294">
        <v>0.93</v>
      </c>
      <c r="O625" s="266">
        <v>168550</v>
      </c>
      <c r="P625" s="266">
        <v>163770</v>
      </c>
      <c r="Q625" s="266">
        <v>4780</v>
      </c>
      <c r="R625" s="267">
        <v>0.971640462770691</v>
      </c>
      <c r="S625" s="267">
        <v>0.969960581758869</v>
      </c>
      <c r="T625" s="267">
        <v>0.963814939260791</v>
      </c>
      <c r="U625" s="267">
        <v>0.981065088757396</v>
      </c>
      <c r="V625" s="295">
        <v>0.00614564249807825</v>
      </c>
      <c r="W625" s="271">
        <v>38892</v>
      </c>
      <c r="X625" s="271">
        <v>37794</v>
      </c>
      <c r="Y625" s="271">
        <v>38062</v>
      </c>
      <c r="Z625" s="271">
        <v>37078</v>
      </c>
      <c r="AA625" s="268">
        <v>0.971767972847886</v>
      </c>
      <c r="AB625" s="268">
        <v>0.97414744364458</v>
      </c>
      <c r="AC625" s="295">
        <v>-0.00237947079669354</v>
      </c>
    </row>
    <row r="626" spans="1:29">
      <c r="A626" s="297" t="s">
        <v>719</v>
      </c>
      <c r="B626" s="298" t="s">
        <v>3339</v>
      </c>
      <c r="C626" s="293" t="s">
        <v>1075</v>
      </c>
      <c r="D626" s="298" t="s">
        <v>1075</v>
      </c>
      <c r="E626" s="263">
        <v>3945</v>
      </c>
      <c r="F626" s="266">
        <v>3742</v>
      </c>
      <c r="G626" s="266">
        <v>203</v>
      </c>
      <c r="H626" s="264">
        <v>1463</v>
      </c>
      <c r="I626" s="264">
        <v>1364</v>
      </c>
      <c r="J626" s="264">
        <v>99</v>
      </c>
      <c r="K626" s="264">
        <v>2823</v>
      </c>
      <c r="L626" s="264">
        <v>2656</v>
      </c>
      <c r="M626" s="264">
        <v>167</v>
      </c>
      <c r="N626" s="294">
        <v>0.93</v>
      </c>
      <c r="O626" s="266">
        <v>89896</v>
      </c>
      <c r="P626" s="266">
        <v>85823</v>
      </c>
      <c r="Q626" s="266">
        <v>4073</v>
      </c>
      <c r="R626" s="267">
        <v>0.954692088635757</v>
      </c>
      <c r="S626" s="267">
        <v>0.948542458808619</v>
      </c>
      <c r="T626" s="267">
        <v>0.932330827067669</v>
      </c>
      <c r="U626" s="267">
        <v>0.940843074743181</v>
      </c>
      <c r="V626" s="295">
        <v>0.0162116317409494</v>
      </c>
      <c r="W626" s="271">
        <v>20497</v>
      </c>
      <c r="X626" s="271">
        <v>19610</v>
      </c>
      <c r="Y626" s="271">
        <v>20174</v>
      </c>
      <c r="Z626" s="271">
        <v>19429</v>
      </c>
      <c r="AA626" s="268">
        <v>0.956725374445041</v>
      </c>
      <c r="AB626" s="268">
        <v>0.963071279865173</v>
      </c>
      <c r="AC626" s="295">
        <v>-0.00634590542013236</v>
      </c>
    </row>
    <row r="627" spans="1:29">
      <c r="A627" s="297" t="s">
        <v>719</v>
      </c>
      <c r="B627" s="298" t="s">
        <v>3340</v>
      </c>
      <c r="C627" s="293" t="s">
        <v>1076</v>
      </c>
      <c r="D627" s="298" t="s">
        <v>1077</v>
      </c>
      <c r="E627" s="263">
        <v>5924</v>
      </c>
      <c r="F627" s="266">
        <v>5441</v>
      </c>
      <c r="G627" s="266">
        <v>483</v>
      </c>
      <c r="H627" s="264">
        <v>5823</v>
      </c>
      <c r="I627" s="264">
        <v>5480</v>
      </c>
      <c r="J627" s="264">
        <v>343</v>
      </c>
      <c r="K627" s="264">
        <v>2984</v>
      </c>
      <c r="L627" s="264">
        <v>2887</v>
      </c>
      <c r="M627" s="264">
        <v>97</v>
      </c>
      <c r="N627" s="294">
        <v>0.93</v>
      </c>
      <c r="O627" s="266">
        <v>146355</v>
      </c>
      <c r="P627" s="266">
        <v>138115</v>
      </c>
      <c r="Q627" s="266">
        <v>8240</v>
      </c>
      <c r="R627" s="267">
        <v>0.943698541218271</v>
      </c>
      <c r="S627" s="267">
        <v>0.918467251856854</v>
      </c>
      <c r="T627" s="267">
        <v>0.94109565516057</v>
      </c>
      <c r="U627" s="267">
        <v>0.967493297587131</v>
      </c>
      <c r="V627" s="295">
        <v>-0.0226284033037166</v>
      </c>
      <c r="W627" s="271">
        <v>33867</v>
      </c>
      <c r="X627" s="271">
        <v>31810</v>
      </c>
      <c r="Y627" s="271">
        <v>32529</v>
      </c>
      <c r="Z627" s="271">
        <v>30793</v>
      </c>
      <c r="AA627" s="268">
        <v>0.939262408834559</v>
      </c>
      <c r="AB627" s="268">
        <v>0.946632235851087</v>
      </c>
      <c r="AC627" s="295">
        <v>-0.007369827016528</v>
      </c>
    </row>
    <row r="628" spans="1:29">
      <c r="A628" s="297" t="s">
        <v>719</v>
      </c>
      <c r="B628" s="298" t="s">
        <v>3340</v>
      </c>
      <c r="C628" s="293" t="s">
        <v>1078</v>
      </c>
      <c r="D628" s="298" t="s">
        <v>1079</v>
      </c>
      <c r="E628" s="263">
        <v>7250</v>
      </c>
      <c r="F628" s="266">
        <v>7070</v>
      </c>
      <c r="G628" s="266">
        <v>180</v>
      </c>
      <c r="H628" s="264">
        <v>7161</v>
      </c>
      <c r="I628" s="264">
        <v>6944</v>
      </c>
      <c r="J628" s="264">
        <v>217</v>
      </c>
      <c r="K628" s="264">
        <v>3496</v>
      </c>
      <c r="L628" s="264">
        <v>3445</v>
      </c>
      <c r="M628" s="264">
        <v>51</v>
      </c>
      <c r="N628" s="294">
        <v>0.93</v>
      </c>
      <c r="O628" s="266">
        <v>182672</v>
      </c>
      <c r="P628" s="266">
        <v>178882</v>
      </c>
      <c r="Q628" s="266">
        <v>3790</v>
      </c>
      <c r="R628" s="267">
        <v>0.979252430585968</v>
      </c>
      <c r="S628" s="267">
        <v>0.975172413793103</v>
      </c>
      <c r="T628" s="267">
        <v>0.96969696969697</v>
      </c>
      <c r="U628" s="267">
        <v>0.985411899313501</v>
      </c>
      <c r="V628" s="295">
        <v>0.00547544409613376</v>
      </c>
      <c r="W628" s="271">
        <v>42889</v>
      </c>
      <c r="X628" s="271">
        <v>41891</v>
      </c>
      <c r="Y628" s="271">
        <v>40849</v>
      </c>
      <c r="Z628" s="271">
        <v>40154</v>
      </c>
      <c r="AA628" s="268">
        <v>0.976730630231528</v>
      </c>
      <c r="AB628" s="268">
        <v>0.982986119611251</v>
      </c>
      <c r="AC628" s="295">
        <v>-0.0062554893797232</v>
      </c>
    </row>
    <row r="629" spans="1:29">
      <c r="A629" s="297" t="s">
        <v>719</v>
      </c>
      <c r="B629" s="298" t="s">
        <v>3326</v>
      </c>
      <c r="C629" s="293" t="s">
        <v>1080</v>
      </c>
      <c r="D629" s="298" t="s">
        <v>1081</v>
      </c>
      <c r="E629" s="263">
        <v>11483</v>
      </c>
      <c r="F629" s="266">
        <v>9802</v>
      </c>
      <c r="G629" s="266">
        <v>1681</v>
      </c>
      <c r="H629" s="264">
        <v>11148</v>
      </c>
      <c r="I629" s="264">
        <v>9508</v>
      </c>
      <c r="J629" s="264">
        <v>1640</v>
      </c>
      <c r="K629" s="264">
        <v>5399</v>
      </c>
      <c r="L629" s="264">
        <v>4432</v>
      </c>
      <c r="M629" s="264">
        <v>967</v>
      </c>
      <c r="N629" s="294">
        <v>0.93</v>
      </c>
      <c r="O629" s="266">
        <v>282705</v>
      </c>
      <c r="P629" s="266">
        <v>249488</v>
      </c>
      <c r="Q629" s="266">
        <v>33217</v>
      </c>
      <c r="R629" s="267">
        <v>0.882502962452026</v>
      </c>
      <c r="S629" s="267">
        <v>0.853609683880519</v>
      </c>
      <c r="T629" s="267">
        <v>0.852888410477216</v>
      </c>
      <c r="U629" s="267">
        <v>0.820892757918133</v>
      </c>
      <c r="V629" s="295">
        <v>0.000721273403303413</v>
      </c>
      <c r="W629" s="271">
        <v>63970</v>
      </c>
      <c r="X629" s="271">
        <v>54399</v>
      </c>
      <c r="Y629" s="271">
        <v>60137</v>
      </c>
      <c r="Z629" s="271">
        <v>53008</v>
      </c>
      <c r="AA629" s="268">
        <v>0.850382992027513</v>
      </c>
      <c r="AB629" s="268">
        <v>0.881454013336216</v>
      </c>
      <c r="AC629" s="295">
        <v>-0.0310710213087028</v>
      </c>
    </row>
    <row r="630" spans="1:29">
      <c r="A630" s="297" t="s">
        <v>719</v>
      </c>
      <c r="B630" s="298" t="s">
        <v>3326</v>
      </c>
      <c r="C630" s="293" t="s">
        <v>1082</v>
      </c>
      <c r="D630" s="298" t="s">
        <v>1083</v>
      </c>
      <c r="E630" s="263">
        <v>0</v>
      </c>
      <c r="F630" s="266">
        <v>0</v>
      </c>
      <c r="G630" s="266">
        <v>0</v>
      </c>
      <c r="H630" s="264">
        <v>0</v>
      </c>
      <c r="I630" s="264">
        <v>0</v>
      </c>
      <c r="J630" s="264">
        <v>0</v>
      </c>
      <c r="K630" s="264">
        <v>0</v>
      </c>
      <c r="L630" s="264">
        <v>0</v>
      </c>
      <c r="M630" s="264">
        <v>0</v>
      </c>
      <c r="N630" s="294">
        <v>0.93</v>
      </c>
      <c r="O630" s="266">
        <v>0</v>
      </c>
      <c r="P630" s="266">
        <v>0</v>
      </c>
      <c r="Q630" s="266">
        <v>0</v>
      </c>
      <c r="R630" s="267">
        <v>0</v>
      </c>
      <c r="S630" s="267">
        <v>0</v>
      </c>
      <c r="T630" s="267">
        <v>0</v>
      </c>
      <c r="U630" s="267">
        <v>0</v>
      </c>
      <c r="V630" s="295">
        <v>0</v>
      </c>
      <c r="W630" s="271">
        <v>0</v>
      </c>
      <c r="X630" s="271">
        <v>0</v>
      </c>
      <c r="Y630" s="271">
        <v>0</v>
      </c>
      <c r="Z630" s="271">
        <v>0</v>
      </c>
      <c r="AA630" s="268">
        <v>0</v>
      </c>
      <c r="AB630" s="268">
        <v>0</v>
      </c>
      <c r="AC630" s="295">
        <v>0</v>
      </c>
    </row>
    <row r="631" spans="1:29">
      <c r="A631" s="297" t="s">
        <v>719</v>
      </c>
      <c r="B631" s="298" t="s">
        <v>3326</v>
      </c>
      <c r="C631" s="293" t="s">
        <v>1084</v>
      </c>
      <c r="D631" s="298" t="s">
        <v>1085</v>
      </c>
      <c r="E631" s="263">
        <v>11279</v>
      </c>
      <c r="F631" s="266">
        <v>10214</v>
      </c>
      <c r="G631" s="266">
        <v>1065</v>
      </c>
      <c r="H631" s="264">
        <v>10813</v>
      </c>
      <c r="I631" s="264">
        <v>9951</v>
      </c>
      <c r="J631" s="264">
        <v>862</v>
      </c>
      <c r="K631" s="264">
        <v>4893</v>
      </c>
      <c r="L631" s="264">
        <v>4284</v>
      </c>
      <c r="M631" s="264">
        <v>609</v>
      </c>
      <c r="N631" s="294">
        <v>0.93</v>
      </c>
      <c r="O631" s="266">
        <v>285314</v>
      </c>
      <c r="P631" s="266">
        <v>261099</v>
      </c>
      <c r="Q631" s="266">
        <v>24215</v>
      </c>
      <c r="R631" s="267">
        <v>0.915128595161822</v>
      </c>
      <c r="S631" s="267">
        <v>0.905576735526199</v>
      </c>
      <c r="T631" s="267">
        <v>0.920281143068529</v>
      </c>
      <c r="U631" s="267">
        <v>0.875536480686695</v>
      </c>
      <c r="V631" s="295">
        <v>-0.0147044075423295</v>
      </c>
      <c r="W631" s="271">
        <v>64019</v>
      </c>
      <c r="X631" s="271">
        <v>57758</v>
      </c>
      <c r="Y631" s="271">
        <v>62872</v>
      </c>
      <c r="Z631" s="271">
        <v>56549</v>
      </c>
      <c r="AA631" s="268">
        <v>0.902200909105109</v>
      </c>
      <c r="AB631" s="268">
        <v>0.899430589133478</v>
      </c>
      <c r="AC631" s="295">
        <v>0.00277031997163191</v>
      </c>
    </row>
    <row r="632" spans="1:29">
      <c r="A632" s="297" t="s">
        <v>719</v>
      </c>
      <c r="B632" s="298" t="s">
        <v>3340</v>
      </c>
      <c r="C632" s="293" t="s">
        <v>1086</v>
      </c>
      <c r="D632" s="298" t="s">
        <v>1086</v>
      </c>
      <c r="E632" s="263">
        <v>7049</v>
      </c>
      <c r="F632" s="266">
        <v>6537</v>
      </c>
      <c r="G632" s="266">
        <v>512</v>
      </c>
      <c r="H632" s="264">
        <v>6059</v>
      </c>
      <c r="I632" s="264">
        <v>5860</v>
      </c>
      <c r="J632" s="264">
        <v>199</v>
      </c>
      <c r="K632" s="264">
        <v>3992</v>
      </c>
      <c r="L632" s="264">
        <v>3730</v>
      </c>
      <c r="M632" s="264">
        <v>262</v>
      </c>
      <c r="N632" s="294">
        <v>0.93</v>
      </c>
      <c r="O632" s="266">
        <v>173628</v>
      </c>
      <c r="P632" s="266">
        <v>164988</v>
      </c>
      <c r="Q632" s="266">
        <v>8640</v>
      </c>
      <c r="R632" s="267">
        <v>0.950238440804479</v>
      </c>
      <c r="S632" s="267">
        <v>0.927365583770748</v>
      </c>
      <c r="T632" s="267">
        <v>0.967156296418551</v>
      </c>
      <c r="U632" s="267">
        <v>0.93436873747495</v>
      </c>
      <c r="V632" s="295">
        <v>-0.0397907126478033</v>
      </c>
      <c r="W632" s="271">
        <v>40729</v>
      </c>
      <c r="X632" s="271">
        <v>38481</v>
      </c>
      <c r="Y632" s="271">
        <v>40129</v>
      </c>
      <c r="Z632" s="271">
        <v>37967</v>
      </c>
      <c r="AA632" s="268">
        <v>0.944805912249257</v>
      </c>
      <c r="AB632" s="268">
        <v>0.946123750903337</v>
      </c>
      <c r="AC632" s="295">
        <v>-0.00131783865407953</v>
      </c>
    </row>
    <row r="633" spans="1:29">
      <c r="A633" s="297" t="s">
        <v>719</v>
      </c>
      <c r="B633" s="298" t="s">
        <v>3340</v>
      </c>
      <c r="C633" s="293" t="s">
        <v>1087</v>
      </c>
      <c r="D633" s="298" t="s">
        <v>1088</v>
      </c>
      <c r="E633" s="263">
        <v>9830</v>
      </c>
      <c r="F633" s="266">
        <v>9563</v>
      </c>
      <c r="G633" s="266">
        <v>267</v>
      </c>
      <c r="H633" s="264">
        <v>9588</v>
      </c>
      <c r="I633" s="264">
        <v>9326</v>
      </c>
      <c r="J633" s="264">
        <v>262</v>
      </c>
      <c r="K633" s="264">
        <v>4492</v>
      </c>
      <c r="L633" s="264">
        <v>4419</v>
      </c>
      <c r="M633" s="264">
        <v>73</v>
      </c>
      <c r="N633" s="294">
        <v>0.93</v>
      </c>
      <c r="O633" s="266">
        <v>254336</v>
      </c>
      <c r="P633" s="266">
        <v>249241</v>
      </c>
      <c r="Q633" s="266">
        <v>5095</v>
      </c>
      <c r="R633" s="267">
        <v>0.979967444640161</v>
      </c>
      <c r="S633" s="267">
        <v>0.972838250254323</v>
      </c>
      <c r="T633" s="267">
        <v>0.9726741760534</v>
      </c>
      <c r="U633" s="267">
        <v>0.983748886910062</v>
      </c>
      <c r="V633" s="295">
        <v>0.000164074200923348</v>
      </c>
      <c r="W633" s="271">
        <v>56480</v>
      </c>
      <c r="X633" s="271">
        <v>55141</v>
      </c>
      <c r="Y633" s="271">
        <v>56476</v>
      </c>
      <c r="Z633" s="271">
        <v>55396</v>
      </c>
      <c r="AA633" s="268">
        <v>0.976292492917847</v>
      </c>
      <c r="AB633" s="268">
        <v>0.980876832636872</v>
      </c>
      <c r="AC633" s="295">
        <v>-0.00458433971902528</v>
      </c>
    </row>
    <row r="634" spans="1:29">
      <c r="A634" s="297" t="s">
        <v>719</v>
      </c>
      <c r="B634" s="298" t="s">
        <v>3340</v>
      </c>
      <c r="C634" s="293" t="s">
        <v>1089</v>
      </c>
      <c r="D634" s="298" t="s">
        <v>1090</v>
      </c>
      <c r="E634" s="263">
        <v>12663</v>
      </c>
      <c r="F634" s="266">
        <v>11787</v>
      </c>
      <c r="G634" s="266">
        <v>876</v>
      </c>
      <c r="H634" s="264">
        <v>11689</v>
      </c>
      <c r="I634" s="264">
        <v>11004</v>
      </c>
      <c r="J634" s="264">
        <v>685</v>
      </c>
      <c r="K634" s="264">
        <v>6154</v>
      </c>
      <c r="L634" s="264">
        <v>5933</v>
      </c>
      <c r="M634" s="264">
        <v>221</v>
      </c>
      <c r="N634" s="294">
        <v>0.93</v>
      </c>
      <c r="O634" s="266">
        <v>329214</v>
      </c>
      <c r="P634" s="266">
        <v>314629</v>
      </c>
      <c r="Q634" s="266">
        <v>14585</v>
      </c>
      <c r="R634" s="267">
        <v>0.955697509826435</v>
      </c>
      <c r="S634" s="267">
        <v>0.930822080075811</v>
      </c>
      <c r="T634" s="267">
        <v>0.941397895457267</v>
      </c>
      <c r="U634" s="267">
        <v>0.964088397790055</v>
      </c>
      <c r="V634" s="295">
        <v>-0.010575815381456</v>
      </c>
      <c r="W634" s="271">
        <v>73893</v>
      </c>
      <c r="X634" s="271">
        <v>70082</v>
      </c>
      <c r="Y634" s="271">
        <v>74348</v>
      </c>
      <c r="Z634" s="271">
        <v>70920</v>
      </c>
      <c r="AA634" s="268">
        <v>0.948425425953744</v>
      </c>
      <c r="AB634" s="268">
        <v>0.953892505514607</v>
      </c>
      <c r="AC634" s="295">
        <v>-0.00546707956086312</v>
      </c>
    </row>
    <row r="635" spans="1:29">
      <c r="A635" s="297" t="s">
        <v>719</v>
      </c>
      <c r="B635" s="298" t="s">
        <v>3340</v>
      </c>
      <c r="C635" s="293" t="s">
        <v>1091</v>
      </c>
      <c r="D635" s="298" t="s">
        <v>1091</v>
      </c>
      <c r="E635" s="263">
        <v>3398</v>
      </c>
      <c r="F635" s="266">
        <v>2981</v>
      </c>
      <c r="G635" s="266">
        <v>417</v>
      </c>
      <c r="H635" s="264">
        <v>2342</v>
      </c>
      <c r="I635" s="264">
        <v>2185</v>
      </c>
      <c r="J635" s="264">
        <v>157</v>
      </c>
      <c r="K635" s="264">
        <v>1930</v>
      </c>
      <c r="L635" s="264">
        <v>1809</v>
      </c>
      <c r="M635" s="264">
        <v>121</v>
      </c>
      <c r="N635" s="294">
        <v>0.93</v>
      </c>
      <c r="O635" s="266">
        <v>82551</v>
      </c>
      <c r="P635" s="266">
        <v>78216</v>
      </c>
      <c r="Q635" s="266">
        <v>4335</v>
      </c>
      <c r="R635" s="267">
        <v>0.947487008031399</v>
      </c>
      <c r="S635" s="267">
        <v>0.877280753384344</v>
      </c>
      <c r="T635" s="267">
        <v>0.932963279248506</v>
      </c>
      <c r="U635" s="267">
        <v>0.937305699481865</v>
      </c>
      <c r="V635" s="295">
        <v>-0.0556825258641618</v>
      </c>
      <c r="W635" s="271">
        <v>18237</v>
      </c>
      <c r="X635" s="271">
        <v>16906</v>
      </c>
      <c r="Y635" s="271">
        <v>18729</v>
      </c>
      <c r="Z635" s="271">
        <v>17775</v>
      </c>
      <c r="AA635" s="268">
        <v>0.927016504907605</v>
      </c>
      <c r="AB635" s="268">
        <v>0.949062950504565</v>
      </c>
      <c r="AC635" s="295">
        <v>-0.0220464455969597</v>
      </c>
    </row>
    <row r="636" spans="1:29">
      <c r="A636" s="297" t="s">
        <v>719</v>
      </c>
      <c r="B636" s="298" t="s">
        <v>3340</v>
      </c>
      <c r="C636" s="293" t="s">
        <v>1092</v>
      </c>
      <c r="D636" s="298" t="s">
        <v>1093</v>
      </c>
      <c r="E636" s="263">
        <v>5103</v>
      </c>
      <c r="F636" s="266">
        <v>4797</v>
      </c>
      <c r="G636" s="266">
        <v>306</v>
      </c>
      <c r="H636" s="264">
        <v>5018</v>
      </c>
      <c r="I636" s="264">
        <v>4600</v>
      </c>
      <c r="J636" s="264">
        <v>418</v>
      </c>
      <c r="K636" s="264">
        <v>2600</v>
      </c>
      <c r="L636" s="264">
        <v>2459</v>
      </c>
      <c r="M636" s="264">
        <v>141</v>
      </c>
      <c r="N636" s="294">
        <v>0.93</v>
      </c>
      <c r="O636" s="266">
        <v>134677</v>
      </c>
      <c r="P636" s="266">
        <v>125360</v>
      </c>
      <c r="Q636" s="266">
        <v>9317</v>
      </c>
      <c r="R636" s="267">
        <v>0.930819664827699</v>
      </c>
      <c r="S636" s="267">
        <v>0.940035273368607</v>
      </c>
      <c r="T636" s="267">
        <v>0.91669988043045</v>
      </c>
      <c r="U636" s="267">
        <v>0.945769230769231</v>
      </c>
      <c r="V636" s="295">
        <v>0.0233353929381563</v>
      </c>
      <c r="W636" s="271">
        <v>31259</v>
      </c>
      <c r="X636" s="271">
        <v>28866</v>
      </c>
      <c r="Y636" s="271">
        <v>31092</v>
      </c>
      <c r="Z636" s="271">
        <v>28676</v>
      </c>
      <c r="AA636" s="268">
        <v>0.923446047538309</v>
      </c>
      <c r="AB636" s="268">
        <v>0.922295124147691</v>
      </c>
      <c r="AC636" s="295">
        <v>0.00115092339061817</v>
      </c>
    </row>
    <row r="637" spans="1:29">
      <c r="A637" s="297" t="s">
        <v>719</v>
      </c>
      <c r="B637" s="298" t="s">
        <v>3326</v>
      </c>
      <c r="C637" s="293" t="s">
        <v>1094</v>
      </c>
      <c r="D637" s="298" t="s">
        <v>1095</v>
      </c>
      <c r="E637" s="263">
        <v>7861</v>
      </c>
      <c r="F637" s="266">
        <v>7277</v>
      </c>
      <c r="G637" s="266">
        <v>584</v>
      </c>
      <c r="H637" s="264">
        <v>7933</v>
      </c>
      <c r="I637" s="264">
        <v>7331</v>
      </c>
      <c r="J637" s="264">
        <v>602</v>
      </c>
      <c r="K637" s="264">
        <v>3764</v>
      </c>
      <c r="L637" s="264">
        <v>3553</v>
      </c>
      <c r="M637" s="264">
        <v>211</v>
      </c>
      <c r="N637" s="294">
        <v>0.93</v>
      </c>
      <c r="O637" s="266">
        <v>191991</v>
      </c>
      <c r="P637" s="266">
        <v>180759</v>
      </c>
      <c r="Q637" s="266">
        <v>11232</v>
      </c>
      <c r="R637" s="267">
        <v>0.941497257683954</v>
      </c>
      <c r="S637" s="267">
        <v>0.925709197303142</v>
      </c>
      <c r="T637" s="267">
        <v>0.924114458590697</v>
      </c>
      <c r="U637" s="267">
        <v>0.94394261424017</v>
      </c>
      <c r="V637" s="295">
        <v>0.00159473871244498</v>
      </c>
      <c r="W637" s="271">
        <v>44162</v>
      </c>
      <c r="X637" s="271">
        <v>41057</v>
      </c>
      <c r="Y637" s="271">
        <v>41215</v>
      </c>
      <c r="Z637" s="271">
        <v>38495</v>
      </c>
      <c r="AA637" s="268">
        <v>0.929690684298718</v>
      </c>
      <c r="AB637" s="268">
        <v>0.934004609972098</v>
      </c>
      <c r="AC637" s="295">
        <v>-0.00431392567337918</v>
      </c>
    </row>
    <row r="638" spans="1:29">
      <c r="A638" s="297" t="s">
        <v>719</v>
      </c>
      <c r="B638" s="298" t="s">
        <v>3340</v>
      </c>
      <c r="C638" s="293" t="s">
        <v>1096</v>
      </c>
      <c r="D638" s="298" t="s">
        <v>1097</v>
      </c>
      <c r="E638" s="263">
        <v>6299</v>
      </c>
      <c r="F638" s="266">
        <v>5936</v>
      </c>
      <c r="G638" s="266">
        <v>363</v>
      </c>
      <c r="H638" s="264">
        <v>6048</v>
      </c>
      <c r="I638" s="264">
        <v>5705</v>
      </c>
      <c r="J638" s="264">
        <v>343</v>
      </c>
      <c r="K638" s="264">
        <v>3209</v>
      </c>
      <c r="L638" s="264">
        <v>3013</v>
      </c>
      <c r="M638" s="264">
        <v>196</v>
      </c>
      <c r="N638" s="294">
        <v>0.93</v>
      </c>
      <c r="O638" s="266">
        <v>166198</v>
      </c>
      <c r="P638" s="266">
        <v>159166</v>
      </c>
      <c r="Q638" s="266">
        <v>7032</v>
      </c>
      <c r="R638" s="267">
        <v>0.957689021528538</v>
      </c>
      <c r="S638" s="267">
        <v>0.94237180504842</v>
      </c>
      <c r="T638" s="267">
        <v>0.943287037037037</v>
      </c>
      <c r="U638" s="267">
        <v>0.938921782486756</v>
      </c>
      <c r="V638" s="295">
        <v>-0.00091523198861676</v>
      </c>
      <c r="W638" s="271">
        <v>36230</v>
      </c>
      <c r="X638" s="271">
        <v>34381</v>
      </c>
      <c r="Y638" s="271">
        <v>35455</v>
      </c>
      <c r="Z638" s="271">
        <v>34033</v>
      </c>
      <c r="AA638" s="268">
        <v>0.948964946177201</v>
      </c>
      <c r="AB638" s="268">
        <v>0.959892821886899</v>
      </c>
      <c r="AC638" s="295">
        <v>-0.0109278757096977</v>
      </c>
    </row>
    <row r="639" spans="1:29">
      <c r="A639" s="297" t="s">
        <v>719</v>
      </c>
      <c r="B639" s="298" t="s">
        <v>3326</v>
      </c>
      <c r="C639" s="293" t="s">
        <v>1098</v>
      </c>
      <c r="D639" s="298" t="s">
        <v>1099</v>
      </c>
      <c r="E639" s="263">
        <v>4306</v>
      </c>
      <c r="F639" s="266">
        <v>3913</v>
      </c>
      <c r="G639" s="266">
        <v>393</v>
      </c>
      <c r="H639" s="264">
        <v>4500</v>
      </c>
      <c r="I639" s="264">
        <v>4120</v>
      </c>
      <c r="J639" s="264">
        <v>380</v>
      </c>
      <c r="K639" s="264">
        <v>2137</v>
      </c>
      <c r="L639" s="264">
        <v>1931</v>
      </c>
      <c r="M639" s="264">
        <v>206</v>
      </c>
      <c r="N639" s="294">
        <v>0.93</v>
      </c>
      <c r="O639" s="266">
        <v>105777</v>
      </c>
      <c r="P639" s="266">
        <v>94607</v>
      </c>
      <c r="Q639" s="266">
        <v>11170</v>
      </c>
      <c r="R639" s="267">
        <v>0.894400484037173</v>
      </c>
      <c r="S639" s="267">
        <v>0.908732001857873</v>
      </c>
      <c r="T639" s="267">
        <v>0.915555555555556</v>
      </c>
      <c r="U639" s="267">
        <v>0.903603182030884</v>
      </c>
      <c r="V639" s="295">
        <v>-0.00682355369768284</v>
      </c>
      <c r="W639" s="271">
        <v>25091</v>
      </c>
      <c r="X639" s="271">
        <v>22618</v>
      </c>
      <c r="Y639" s="271">
        <v>23159</v>
      </c>
      <c r="Z639" s="271">
        <v>21056</v>
      </c>
      <c r="AA639" s="268">
        <v>0.901438762903033</v>
      </c>
      <c r="AB639" s="268">
        <v>0.909192970335507</v>
      </c>
      <c r="AC639" s="295">
        <v>-0.00775420743247379</v>
      </c>
    </row>
    <row r="640" spans="1:29">
      <c r="A640" s="297" t="s">
        <v>719</v>
      </c>
      <c r="B640" s="298" t="s">
        <v>3326</v>
      </c>
      <c r="C640" s="293" t="s">
        <v>1100</v>
      </c>
      <c r="D640" s="298" t="s">
        <v>1101</v>
      </c>
      <c r="E640" s="263">
        <v>8151</v>
      </c>
      <c r="F640" s="266">
        <v>7773</v>
      </c>
      <c r="G640" s="266">
        <v>378</v>
      </c>
      <c r="H640" s="264">
        <v>8541</v>
      </c>
      <c r="I640" s="264">
        <v>8273</v>
      </c>
      <c r="J640" s="264">
        <v>268</v>
      </c>
      <c r="K640" s="264">
        <v>4143</v>
      </c>
      <c r="L640" s="264">
        <v>3927</v>
      </c>
      <c r="M640" s="264">
        <v>216</v>
      </c>
      <c r="N640" s="294">
        <v>0.93</v>
      </c>
      <c r="O640" s="266">
        <v>202283</v>
      </c>
      <c r="P640" s="266">
        <v>192610</v>
      </c>
      <c r="Q640" s="266">
        <v>9673</v>
      </c>
      <c r="R640" s="267">
        <v>0.952180855534078</v>
      </c>
      <c r="S640" s="267">
        <v>0.953625322046375</v>
      </c>
      <c r="T640" s="267">
        <v>0.968621941224681</v>
      </c>
      <c r="U640" s="267">
        <v>0.947863866763215</v>
      </c>
      <c r="V640" s="295">
        <v>-0.0149966191783063</v>
      </c>
      <c r="W640" s="271">
        <v>47487</v>
      </c>
      <c r="X640" s="271">
        <v>45379</v>
      </c>
      <c r="Y640" s="271">
        <v>44783</v>
      </c>
      <c r="Z640" s="271">
        <v>42515</v>
      </c>
      <c r="AA640" s="268">
        <v>0.955608903489376</v>
      </c>
      <c r="AB640" s="268">
        <v>0.949355782328116</v>
      </c>
      <c r="AC640" s="295">
        <v>0.00625312116126042</v>
      </c>
    </row>
    <row r="641" spans="1:29">
      <c r="A641" s="297" t="s">
        <v>719</v>
      </c>
      <c r="B641" s="298" t="s">
        <v>3340</v>
      </c>
      <c r="C641" s="293" t="s">
        <v>1102</v>
      </c>
      <c r="D641" s="298" t="s">
        <v>1103</v>
      </c>
      <c r="E641" s="263">
        <v>9492</v>
      </c>
      <c r="F641" s="266">
        <v>8829</v>
      </c>
      <c r="G641" s="266">
        <v>663</v>
      </c>
      <c r="H641" s="264">
        <v>8925</v>
      </c>
      <c r="I641" s="264">
        <v>8486</v>
      </c>
      <c r="J641" s="264">
        <v>439</v>
      </c>
      <c r="K641" s="264">
        <v>4953</v>
      </c>
      <c r="L641" s="264">
        <v>4756</v>
      </c>
      <c r="M641" s="264">
        <v>197</v>
      </c>
      <c r="N641" s="294">
        <v>0.93</v>
      </c>
      <c r="O641" s="266">
        <v>232389</v>
      </c>
      <c r="P641" s="266">
        <v>221489</v>
      </c>
      <c r="Q641" s="266">
        <v>10900</v>
      </c>
      <c r="R641" s="267">
        <v>0.953095886638352</v>
      </c>
      <c r="S641" s="267">
        <v>0.930151706700379</v>
      </c>
      <c r="T641" s="267">
        <v>0.950812324929972</v>
      </c>
      <c r="U641" s="267">
        <v>0.960226125580456</v>
      </c>
      <c r="V641" s="295">
        <v>-0.0206606182295928</v>
      </c>
      <c r="W641" s="271">
        <v>54686</v>
      </c>
      <c r="X641" s="271">
        <v>51743</v>
      </c>
      <c r="Y641" s="271">
        <v>53728</v>
      </c>
      <c r="Z641" s="271">
        <v>51654</v>
      </c>
      <c r="AA641" s="268">
        <v>0.946183666752002</v>
      </c>
      <c r="AB641" s="268">
        <v>0.961398153662895</v>
      </c>
      <c r="AC641" s="295">
        <v>-0.0152144869108922</v>
      </c>
    </row>
    <row r="642" spans="1:29">
      <c r="A642" s="297" t="s">
        <v>719</v>
      </c>
      <c r="B642" s="298" t="s">
        <v>3341</v>
      </c>
      <c r="C642" s="293" t="s">
        <v>1104</v>
      </c>
      <c r="D642" s="298" t="s">
        <v>1105</v>
      </c>
      <c r="E642" s="263">
        <v>9761</v>
      </c>
      <c r="F642" s="266">
        <v>9482</v>
      </c>
      <c r="G642" s="266">
        <v>279</v>
      </c>
      <c r="H642" s="264">
        <v>4730</v>
      </c>
      <c r="I642" s="264">
        <v>4591</v>
      </c>
      <c r="J642" s="264">
        <v>139</v>
      </c>
      <c r="K642" s="264">
        <v>5567</v>
      </c>
      <c r="L642" s="264">
        <v>5415</v>
      </c>
      <c r="M642" s="264">
        <v>152</v>
      </c>
      <c r="N642" s="294">
        <v>0.93</v>
      </c>
      <c r="O642" s="266">
        <v>208295</v>
      </c>
      <c r="P642" s="266">
        <v>202262</v>
      </c>
      <c r="Q642" s="266">
        <v>6033</v>
      </c>
      <c r="R642" s="267">
        <v>0.971036270673804</v>
      </c>
      <c r="S642" s="267">
        <v>0.971416863026329</v>
      </c>
      <c r="T642" s="267">
        <v>0.97061310782241</v>
      </c>
      <c r="U642" s="267">
        <v>0.972696245733788</v>
      </c>
      <c r="V642" s="295">
        <v>0.000803755203919065</v>
      </c>
      <c r="W642" s="271">
        <v>47349</v>
      </c>
      <c r="X642" s="271">
        <v>45872</v>
      </c>
      <c r="Y642" s="271">
        <v>47264</v>
      </c>
      <c r="Z642" s="271">
        <v>46010</v>
      </c>
      <c r="AA642" s="268">
        <v>0.968806099389639</v>
      </c>
      <c r="AB642" s="268">
        <v>0.973468178740691</v>
      </c>
      <c r="AC642" s="295">
        <v>-0.0046620793510519</v>
      </c>
    </row>
    <row r="643" spans="1:29">
      <c r="A643" s="297" t="s">
        <v>719</v>
      </c>
      <c r="B643" s="298" t="s">
        <v>3341</v>
      </c>
      <c r="C643" s="293" t="s">
        <v>1106</v>
      </c>
      <c r="D643" s="298" t="s">
        <v>1107</v>
      </c>
      <c r="E643" s="263">
        <v>7438</v>
      </c>
      <c r="F643" s="266">
        <v>7300</v>
      </c>
      <c r="G643" s="266">
        <v>138</v>
      </c>
      <c r="H643" s="264">
        <v>3521</v>
      </c>
      <c r="I643" s="264">
        <v>3446</v>
      </c>
      <c r="J643" s="264">
        <v>75</v>
      </c>
      <c r="K643" s="264">
        <v>4493</v>
      </c>
      <c r="L643" s="264">
        <v>4429</v>
      </c>
      <c r="M643" s="264">
        <v>64</v>
      </c>
      <c r="N643" s="294">
        <v>0.93</v>
      </c>
      <c r="O643" s="266">
        <v>161299</v>
      </c>
      <c r="P643" s="266">
        <v>158275</v>
      </c>
      <c r="Q643" s="266">
        <v>3024</v>
      </c>
      <c r="R643" s="267">
        <v>0.981252208631176</v>
      </c>
      <c r="S643" s="267">
        <v>0.981446625436945</v>
      </c>
      <c r="T643" s="267">
        <v>0.978699233172394</v>
      </c>
      <c r="U643" s="267">
        <v>0.985755619853105</v>
      </c>
      <c r="V643" s="295">
        <v>0.00274739226455123</v>
      </c>
      <c r="W643" s="271">
        <v>36868</v>
      </c>
      <c r="X643" s="271">
        <v>36217</v>
      </c>
      <c r="Y643" s="271">
        <v>36939</v>
      </c>
      <c r="Z643" s="271">
        <v>36287</v>
      </c>
      <c r="AA643" s="268">
        <v>0.982342410762721</v>
      </c>
      <c r="AB643" s="268">
        <v>0.982349278540296</v>
      </c>
      <c r="AC643" s="295">
        <v>-6.86777757508139e-6</v>
      </c>
    </row>
    <row r="644" spans="1:29">
      <c r="A644" s="297" t="s">
        <v>719</v>
      </c>
      <c r="B644" s="298" t="s">
        <v>3341</v>
      </c>
      <c r="C644" s="293" t="s">
        <v>1108</v>
      </c>
      <c r="D644" s="298" t="s">
        <v>1109</v>
      </c>
      <c r="E644" s="263">
        <v>5618</v>
      </c>
      <c r="F644" s="266">
        <v>5414</v>
      </c>
      <c r="G644" s="266">
        <v>204</v>
      </c>
      <c r="H644" s="264">
        <v>2787</v>
      </c>
      <c r="I644" s="264">
        <v>2644</v>
      </c>
      <c r="J644" s="264">
        <v>143</v>
      </c>
      <c r="K644" s="264">
        <v>3174</v>
      </c>
      <c r="L644" s="264">
        <v>3051</v>
      </c>
      <c r="M644" s="264">
        <v>123</v>
      </c>
      <c r="N644" s="294">
        <v>0.93</v>
      </c>
      <c r="O644" s="266">
        <v>126719</v>
      </c>
      <c r="P644" s="266">
        <v>121506</v>
      </c>
      <c r="Q644" s="266">
        <v>5213</v>
      </c>
      <c r="R644" s="267">
        <v>0.95886173344171</v>
      </c>
      <c r="S644" s="267">
        <v>0.963688145247419</v>
      </c>
      <c r="T644" s="267">
        <v>0.948690348044492</v>
      </c>
      <c r="U644" s="267">
        <v>0.96124763705104</v>
      </c>
      <c r="V644" s="295">
        <v>0.0149977972029267</v>
      </c>
      <c r="W644" s="271">
        <v>27385</v>
      </c>
      <c r="X644" s="271">
        <v>26254</v>
      </c>
      <c r="Y644" s="271">
        <v>28136</v>
      </c>
      <c r="Z644" s="271">
        <v>26866</v>
      </c>
      <c r="AA644" s="268">
        <v>0.958700018258171</v>
      </c>
      <c r="AB644" s="268">
        <v>0.954862098379301</v>
      </c>
      <c r="AC644" s="295">
        <v>0.00383791987886994</v>
      </c>
    </row>
    <row r="645" spans="1:29">
      <c r="A645" s="297" t="s">
        <v>719</v>
      </c>
      <c r="B645" s="298" t="s">
        <v>3341</v>
      </c>
      <c r="C645" s="293" t="s">
        <v>1110</v>
      </c>
      <c r="D645" s="298" t="s">
        <v>1110</v>
      </c>
      <c r="E645" s="263">
        <v>5488</v>
      </c>
      <c r="F645" s="266">
        <v>5373</v>
      </c>
      <c r="G645" s="266">
        <v>115</v>
      </c>
      <c r="H645" s="264">
        <v>2826</v>
      </c>
      <c r="I645" s="264">
        <v>2733</v>
      </c>
      <c r="J645" s="264">
        <v>93</v>
      </c>
      <c r="K645" s="264">
        <v>3169</v>
      </c>
      <c r="L645" s="264">
        <v>3097</v>
      </c>
      <c r="M645" s="264">
        <v>72</v>
      </c>
      <c r="N645" s="294">
        <v>0.93</v>
      </c>
      <c r="O645" s="266">
        <v>109356</v>
      </c>
      <c r="P645" s="266">
        <v>105990</v>
      </c>
      <c r="Q645" s="266">
        <v>3366</v>
      </c>
      <c r="R645" s="267">
        <v>0.969219795895973</v>
      </c>
      <c r="S645" s="267">
        <v>0.979045189504373</v>
      </c>
      <c r="T645" s="267">
        <v>0.967091295116773</v>
      </c>
      <c r="U645" s="267">
        <v>0.977279899021773</v>
      </c>
      <c r="V645" s="295">
        <v>0.0119538943876003</v>
      </c>
      <c r="W645" s="271">
        <v>25906</v>
      </c>
      <c r="X645" s="271">
        <v>25205</v>
      </c>
      <c r="Y645" s="271">
        <v>23910</v>
      </c>
      <c r="Z645" s="271">
        <v>23075</v>
      </c>
      <c r="AA645" s="268">
        <v>0.972940631513935</v>
      </c>
      <c r="AB645" s="268">
        <v>0.965077373483898</v>
      </c>
      <c r="AC645" s="295">
        <v>0.00786325803003696</v>
      </c>
    </row>
    <row r="646" spans="1:29">
      <c r="A646" s="297" t="s">
        <v>719</v>
      </c>
      <c r="B646" s="298" t="s">
        <v>3341</v>
      </c>
      <c r="C646" s="293" t="s">
        <v>1111</v>
      </c>
      <c r="D646" s="298" t="s">
        <v>1111</v>
      </c>
      <c r="E646" s="263">
        <v>3434</v>
      </c>
      <c r="F646" s="266">
        <v>3339</v>
      </c>
      <c r="G646" s="266">
        <v>95</v>
      </c>
      <c r="H646" s="264">
        <v>1126</v>
      </c>
      <c r="I646" s="264">
        <v>1065</v>
      </c>
      <c r="J646" s="264">
        <v>61</v>
      </c>
      <c r="K646" s="264">
        <v>2295</v>
      </c>
      <c r="L646" s="264">
        <v>2155</v>
      </c>
      <c r="M646" s="264">
        <v>140</v>
      </c>
      <c r="N646" s="294">
        <v>0.93</v>
      </c>
      <c r="O646" s="266">
        <v>74830</v>
      </c>
      <c r="P646" s="266">
        <v>70628</v>
      </c>
      <c r="Q646" s="266">
        <v>4202</v>
      </c>
      <c r="R646" s="267">
        <v>0.943846051049045</v>
      </c>
      <c r="S646" s="267">
        <v>0.972335468841002</v>
      </c>
      <c r="T646" s="267">
        <v>0.94582593250444</v>
      </c>
      <c r="U646" s="267">
        <v>0.938997821350762</v>
      </c>
      <c r="V646" s="295">
        <v>0.0265095363365613</v>
      </c>
      <c r="W646" s="271">
        <v>16625</v>
      </c>
      <c r="X646" s="271">
        <v>15815</v>
      </c>
      <c r="Y646" s="271">
        <v>16897</v>
      </c>
      <c r="Z646" s="271">
        <v>15962</v>
      </c>
      <c r="AA646" s="268">
        <v>0.951278195488722</v>
      </c>
      <c r="AB646" s="268">
        <v>0.944664733384625</v>
      </c>
      <c r="AC646" s="295">
        <v>0.0066134621040973</v>
      </c>
    </row>
    <row r="647" spans="1:29">
      <c r="A647" s="297" t="s">
        <v>719</v>
      </c>
      <c r="B647" s="298" t="s">
        <v>3341</v>
      </c>
      <c r="C647" s="293" t="s">
        <v>1112</v>
      </c>
      <c r="D647" s="298" t="s">
        <v>1113</v>
      </c>
      <c r="E647" s="263">
        <v>10121</v>
      </c>
      <c r="F647" s="266">
        <v>9559</v>
      </c>
      <c r="G647" s="266">
        <v>562</v>
      </c>
      <c r="H647" s="264">
        <v>3869</v>
      </c>
      <c r="I647" s="264">
        <v>3682</v>
      </c>
      <c r="J647" s="264">
        <v>187</v>
      </c>
      <c r="K647" s="264">
        <v>7031</v>
      </c>
      <c r="L647" s="264">
        <v>6685</v>
      </c>
      <c r="M647" s="264">
        <v>346</v>
      </c>
      <c r="N647" s="294">
        <v>0.93</v>
      </c>
      <c r="O647" s="266">
        <v>210760</v>
      </c>
      <c r="P647" s="266">
        <v>200730</v>
      </c>
      <c r="Q647" s="266">
        <v>10030</v>
      </c>
      <c r="R647" s="267">
        <v>0.952410324539761</v>
      </c>
      <c r="S647" s="267">
        <v>0.944471890129434</v>
      </c>
      <c r="T647" s="267">
        <v>0.951667097441199</v>
      </c>
      <c r="U647" s="267">
        <v>0.950789361399516</v>
      </c>
      <c r="V647" s="295">
        <v>-0.00719520731176537</v>
      </c>
      <c r="W647" s="271">
        <v>49127</v>
      </c>
      <c r="X647" s="271">
        <v>46821</v>
      </c>
      <c r="Y647" s="271">
        <v>47917</v>
      </c>
      <c r="Z647" s="271">
        <v>45910</v>
      </c>
      <c r="AA647" s="268">
        <v>0.953060435198567</v>
      </c>
      <c r="AB647" s="268">
        <v>0.958115073982094</v>
      </c>
      <c r="AC647" s="295">
        <v>-0.00505463878352708</v>
      </c>
    </row>
    <row r="648" spans="1:29">
      <c r="A648" s="297" t="s">
        <v>719</v>
      </c>
      <c r="B648" s="298" t="s">
        <v>3341</v>
      </c>
      <c r="C648" s="293" t="s">
        <v>1114</v>
      </c>
      <c r="D648" s="298" t="s">
        <v>1114</v>
      </c>
      <c r="E648" s="263">
        <v>2482</v>
      </c>
      <c r="F648" s="266">
        <v>2391</v>
      </c>
      <c r="G648" s="266">
        <v>91</v>
      </c>
      <c r="H648" s="264">
        <v>1285</v>
      </c>
      <c r="I648" s="264">
        <v>1243</v>
      </c>
      <c r="J648" s="264">
        <v>42</v>
      </c>
      <c r="K648" s="264">
        <v>1468</v>
      </c>
      <c r="L648" s="264">
        <v>1428</v>
      </c>
      <c r="M648" s="264">
        <v>40</v>
      </c>
      <c r="N648" s="294">
        <v>0.93</v>
      </c>
      <c r="O648" s="266">
        <v>57194</v>
      </c>
      <c r="P648" s="266">
        <v>55526</v>
      </c>
      <c r="Q648" s="266">
        <v>1668</v>
      </c>
      <c r="R648" s="267">
        <v>0.970836101688988</v>
      </c>
      <c r="S648" s="267">
        <v>0.963336019339243</v>
      </c>
      <c r="T648" s="267">
        <v>0.967315175097276</v>
      </c>
      <c r="U648" s="267">
        <v>0.97275204359673</v>
      </c>
      <c r="V648" s="295">
        <v>-0.00397915575803376</v>
      </c>
      <c r="W648" s="271">
        <v>12457</v>
      </c>
      <c r="X648" s="271">
        <v>12083</v>
      </c>
      <c r="Y648" s="271">
        <v>12604</v>
      </c>
      <c r="Z648" s="271">
        <v>12244</v>
      </c>
      <c r="AA648" s="268">
        <v>0.969976719916513</v>
      </c>
      <c r="AB648" s="268">
        <v>0.971437638844811</v>
      </c>
      <c r="AC648" s="295">
        <v>-0.00146091892829836</v>
      </c>
    </row>
    <row r="649" spans="1:29">
      <c r="A649" s="297" t="s">
        <v>719</v>
      </c>
      <c r="B649" s="298" t="s">
        <v>3341</v>
      </c>
      <c r="C649" s="293" t="s">
        <v>1115</v>
      </c>
      <c r="D649" s="298" t="s">
        <v>1116</v>
      </c>
      <c r="E649" s="263">
        <v>12189</v>
      </c>
      <c r="F649" s="266">
        <v>11763</v>
      </c>
      <c r="G649" s="266">
        <v>426</v>
      </c>
      <c r="H649" s="264">
        <v>4490</v>
      </c>
      <c r="I649" s="264">
        <v>4290</v>
      </c>
      <c r="J649" s="264">
        <v>200</v>
      </c>
      <c r="K649" s="264">
        <v>8711</v>
      </c>
      <c r="L649" s="264">
        <v>8394</v>
      </c>
      <c r="M649" s="264">
        <v>317</v>
      </c>
      <c r="N649" s="294">
        <v>0.93</v>
      </c>
      <c r="O649" s="266">
        <v>265052</v>
      </c>
      <c r="P649" s="266">
        <v>257909</v>
      </c>
      <c r="Q649" s="266">
        <v>7143</v>
      </c>
      <c r="R649" s="267">
        <v>0.973050571208668</v>
      </c>
      <c r="S649" s="267">
        <v>0.965050455328575</v>
      </c>
      <c r="T649" s="267">
        <v>0.955456570155902</v>
      </c>
      <c r="U649" s="267">
        <v>0.963609229709563</v>
      </c>
      <c r="V649" s="295">
        <v>0.0095938851726729</v>
      </c>
      <c r="W649" s="271">
        <v>62693</v>
      </c>
      <c r="X649" s="271">
        <v>60836</v>
      </c>
      <c r="Y649" s="271">
        <v>62525</v>
      </c>
      <c r="Z649" s="271">
        <v>61074</v>
      </c>
      <c r="AA649" s="268">
        <v>0.970379468202192</v>
      </c>
      <c r="AB649" s="268">
        <v>0.976793282686925</v>
      </c>
      <c r="AC649" s="295">
        <v>-0.00641381448473355</v>
      </c>
    </row>
    <row r="650" spans="1:29">
      <c r="A650" s="297" t="s">
        <v>719</v>
      </c>
      <c r="B650" s="298" t="s">
        <v>3342</v>
      </c>
      <c r="C650" s="293" t="s">
        <v>1117</v>
      </c>
      <c r="D650" s="298" t="s">
        <v>1117</v>
      </c>
      <c r="E650" s="263">
        <v>10974</v>
      </c>
      <c r="F650" s="266">
        <v>10565</v>
      </c>
      <c r="G650" s="266">
        <v>409</v>
      </c>
      <c r="H650" s="264">
        <v>10513</v>
      </c>
      <c r="I650" s="264">
        <v>10149</v>
      </c>
      <c r="J650" s="264">
        <v>364</v>
      </c>
      <c r="K650" s="264">
        <v>4993</v>
      </c>
      <c r="L650" s="264">
        <v>4880</v>
      </c>
      <c r="M650" s="264">
        <v>113</v>
      </c>
      <c r="N650" s="294">
        <v>0.93</v>
      </c>
      <c r="O650" s="266">
        <v>285054</v>
      </c>
      <c r="P650" s="266">
        <v>279098</v>
      </c>
      <c r="Q650" s="266">
        <v>5956</v>
      </c>
      <c r="R650" s="267">
        <v>0.979105713303444</v>
      </c>
      <c r="S650" s="267">
        <v>0.962730089301987</v>
      </c>
      <c r="T650" s="267">
        <v>0.965376200894131</v>
      </c>
      <c r="U650" s="267">
        <v>0.977368315641899</v>
      </c>
      <c r="V650" s="295">
        <v>-0.00264611159214456</v>
      </c>
      <c r="W650" s="271">
        <v>63261</v>
      </c>
      <c r="X650" s="271">
        <v>61484</v>
      </c>
      <c r="Y650" s="271">
        <v>64769</v>
      </c>
      <c r="Z650" s="271">
        <v>63521</v>
      </c>
      <c r="AA650" s="268">
        <v>0.971910023553216</v>
      </c>
      <c r="AB650" s="268">
        <v>0.9807315227964</v>
      </c>
      <c r="AC650" s="295">
        <v>-0.00882149924318343</v>
      </c>
    </row>
    <row r="651" spans="1:29">
      <c r="A651" s="297" t="s">
        <v>719</v>
      </c>
      <c r="B651" s="298" t="s">
        <v>3342</v>
      </c>
      <c r="C651" s="293" t="s">
        <v>1118</v>
      </c>
      <c r="D651" s="298" t="s">
        <v>1119</v>
      </c>
      <c r="E651" s="263">
        <v>7012</v>
      </c>
      <c r="F651" s="266">
        <v>6625</v>
      </c>
      <c r="G651" s="266">
        <v>387</v>
      </c>
      <c r="H651" s="264">
        <v>7091</v>
      </c>
      <c r="I651" s="264">
        <v>6733</v>
      </c>
      <c r="J651" s="264">
        <v>358</v>
      </c>
      <c r="K651" s="264">
        <v>3427</v>
      </c>
      <c r="L651" s="264">
        <v>3272</v>
      </c>
      <c r="M651" s="264">
        <v>155</v>
      </c>
      <c r="N651" s="294">
        <v>0.93</v>
      </c>
      <c r="O651" s="266">
        <v>168889</v>
      </c>
      <c r="P651" s="266">
        <v>160888</v>
      </c>
      <c r="Q651" s="266">
        <v>8001</v>
      </c>
      <c r="R651" s="267">
        <v>0.952625689062047</v>
      </c>
      <c r="S651" s="267">
        <v>0.944808899030234</v>
      </c>
      <c r="T651" s="267">
        <v>0.949513467776054</v>
      </c>
      <c r="U651" s="267">
        <v>0.954770936679311</v>
      </c>
      <c r="V651" s="295">
        <v>-0.00470456874582026</v>
      </c>
      <c r="W651" s="271">
        <v>40166</v>
      </c>
      <c r="X651" s="271">
        <v>37913</v>
      </c>
      <c r="Y651" s="271">
        <v>37059</v>
      </c>
      <c r="Z651" s="271">
        <v>35602</v>
      </c>
      <c r="AA651" s="268">
        <v>0.943907782701788</v>
      </c>
      <c r="AB651" s="268">
        <v>0.960684314201678</v>
      </c>
      <c r="AC651" s="295">
        <v>-0.0167765314998909</v>
      </c>
    </row>
    <row r="652" spans="1:29">
      <c r="A652" s="297" t="s">
        <v>719</v>
      </c>
      <c r="B652" s="298" t="s">
        <v>3342</v>
      </c>
      <c r="C652" s="293" t="s">
        <v>1120</v>
      </c>
      <c r="D652" s="298" t="s">
        <v>1121</v>
      </c>
      <c r="E652" s="263">
        <v>10952</v>
      </c>
      <c r="F652" s="266">
        <v>10379</v>
      </c>
      <c r="G652" s="266">
        <v>573</v>
      </c>
      <c r="H652" s="264">
        <v>10842</v>
      </c>
      <c r="I652" s="264">
        <v>10260</v>
      </c>
      <c r="J652" s="264">
        <v>582</v>
      </c>
      <c r="K652" s="264">
        <v>5150</v>
      </c>
      <c r="L652" s="264">
        <v>4905</v>
      </c>
      <c r="M652" s="264">
        <v>245</v>
      </c>
      <c r="N652" s="294">
        <v>0.93</v>
      </c>
      <c r="O652" s="266">
        <v>276297</v>
      </c>
      <c r="P652" s="266">
        <v>263662</v>
      </c>
      <c r="Q652" s="266">
        <v>12635</v>
      </c>
      <c r="R652" s="267">
        <v>0.954270223708546</v>
      </c>
      <c r="S652" s="267">
        <v>0.947680788897005</v>
      </c>
      <c r="T652" s="267">
        <v>0.946319867183177</v>
      </c>
      <c r="U652" s="267">
        <v>0.952427184466019</v>
      </c>
      <c r="V652" s="295">
        <v>0.00136092171382862</v>
      </c>
      <c r="W652" s="271">
        <v>63177</v>
      </c>
      <c r="X652" s="271">
        <v>59905</v>
      </c>
      <c r="Y652" s="271">
        <v>60342</v>
      </c>
      <c r="Z652" s="271">
        <v>57597</v>
      </c>
      <c r="AA652" s="268">
        <v>0.9482090001108</v>
      </c>
      <c r="AB652" s="268">
        <v>0.95450929700706</v>
      </c>
      <c r="AC652" s="295">
        <v>-0.00630029689625999</v>
      </c>
    </row>
    <row r="653" spans="1:29">
      <c r="A653" s="297" t="s">
        <v>719</v>
      </c>
      <c r="B653" s="298" t="s">
        <v>3340</v>
      </c>
      <c r="C653" s="293" t="s">
        <v>1122</v>
      </c>
      <c r="D653" s="298" t="s">
        <v>1122</v>
      </c>
      <c r="E653" s="263">
        <v>4579</v>
      </c>
      <c r="F653" s="266">
        <v>4358</v>
      </c>
      <c r="G653" s="266">
        <v>221</v>
      </c>
      <c r="H653" s="264">
        <v>4572</v>
      </c>
      <c r="I653" s="264">
        <v>4340</v>
      </c>
      <c r="J653" s="264">
        <v>232</v>
      </c>
      <c r="K653" s="264">
        <v>2493</v>
      </c>
      <c r="L653" s="264">
        <v>2394</v>
      </c>
      <c r="M653" s="264">
        <v>99</v>
      </c>
      <c r="N653" s="294">
        <v>0.93</v>
      </c>
      <c r="O653" s="266">
        <v>114226</v>
      </c>
      <c r="P653" s="266">
        <v>108820</v>
      </c>
      <c r="Q653" s="266">
        <v>5406</v>
      </c>
      <c r="R653" s="267">
        <v>0.952672771523121</v>
      </c>
      <c r="S653" s="267">
        <v>0.95173618694038</v>
      </c>
      <c r="T653" s="267">
        <v>0.94925634295713</v>
      </c>
      <c r="U653" s="267">
        <v>0.96028880866426</v>
      </c>
      <c r="V653" s="295">
        <v>0.00247984398324963</v>
      </c>
      <c r="W653" s="271">
        <v>27746</v>
      </c>
      <c r="X653" s="271">
        <v>26421</v>
      </c>
      <c r="Y653" s="271">
        <v>27010</v>
      </c>
      <c r="Z653" s="271">
        <v>25721</v>
      </c>
      <c r="AA653" s="268">
        <v>0.952245368701795</v>
      </c>
      <c r="AB653" s="268">
        <v>0.952276934468715</v>
      </c>
      <c r="AC653" s="295">
        <v>-3.15657669204272e-5</v>
      </c>
    </row>
    <row r="654" spans="1:29">
      <c r="A654" s="297" t="s">
        <v>719</v>
      </c>
      <c r="B654" s="298" t="s">
        <v>3340</v>
      </c>
      <c r="C654" s="293" t="s">
        <v>1123</v>
      </c>
      <c r="D654" s="298" t="s">
        <v>1123</v>
      </c>
      <c r="E654" s="263">
        <v>5986</v>
      </c>
      <c r="F654" s="266">
        <v>5695</v>
      </c>
      <c r="G654" s="266">
        <v>291</v>
      </c>
      <c r="H654" s="264">
        <v>5921</v>
      </c>
      <c r="I654" s="264">
        <v>5607</v>
      </c>
      <c r="J654" s="264">
        <v>314</v>
      </c>
      <c r="K654" s="264">
        <v>3121</v>
      </c>
      <c r="L654" s="264">
        <v>2980</v>
      </c>
      <c r="M654" s="264">
        <v>141</v>
      </c>
      <c r="N654" s="294">
        <v>0.93</v>
      </c>
      <c r="O654" s="266">
        <v>150580</v>
      </c>
      <c r="P654" s="266">
        <v>143046</v>
      </c>
      <c r="Q654" s="266">
        <v>7534</v>
      </c>
      <c r="R654" s="267">
        <v>0.949966795059105</v>
      </c>
      <c r="S654" s="267">
        <v>0.951386568660207</v>
      </c>
      <c r="T654" s="267">
        <v>0.946968417497044</v>
      </c>
      <c r="U654" s="267">
        <v>0.954822172380647</v>
      </c>
      <c r="V654" s="295">
        <v>0.00441815116316269</v>
      </c>
      <c r="W654" s="271">
        <v>35297</v>
      </c>
      <c r="X654" s="271">
        <v>33543</v>
      </c>
      <c r="Y654" s="271">
        <v>34667</v>
      </c>
      <c r="Z654" s="271">
        <v>33029</v>
      </c>
      <c r="AA654" s="268">
        <v>0.950307391563022</v>
      </c>
      <c r="AB654" s="268">
        <v>0.952750454322555</v>
      </c>
      <c r="AC654" s="295">
        <v>-0.00244306275953221</v>
      </c>
    </row>
    <row r="655" spans="1:29">
      <c r="A655" s="297" t="s">
        <v>719</v>
      </c>
      <c r="B655" s="298" t="s">
        <v>3342</v>
      </c>
      <c r="C655" s="293" t="s">
        <v>1124</v>
      </c>
      <c r="D655" s="298" t="s">
        <v>1125</v>
      </c>
      <c r="E655" s="263">
        <v>7721</v>
      </c>
      <c r="F655" s="266">
        <v>7225</v>
      </c>
      <c r="G655" s="266">
        <v>496</v>
      </c>
      <c r="H655" s="264">
        <v>7880</v>
      </c>
      <c r="I655" s="264">
        <v>7477</v>
      </c>
      <c r="J655" s="264">
        <v>403</v>
      </c>
      <c r="K655" s="264">
        <v>3580</v>
      </c>
      <c r="L655" s="264">
        <v>3448</v>
      </c>
      <c r="M655" s="264">
        <v>132</v>
      </c>
      <c r="N655" s="294">
        <v>0.93</v>
      </c>
      <c r="O655" s="266">
        <v>197550</v>
      </c>
      <c r="P655" s="266">
        <v>189650</v>
      </c>
      <c r="Q655" s="266">
        <v>7900</v>
      </c>
      <c r="R655" s="267">
        <v>0.960010124019236</v>
      </c>
      <c r="S655" s="267">
        <v>0.93575961662997</v>
      </c>
      <c r="T655" s="267">
        <v>0.948857868020305</v>
      </c>
      <c r="U655" s="267">
        <v>0.963128491620112</v>
      </c>
      <c r="V655" s="295">
        <v>-0.0130982513903344</v>
      </c>
      <c r="W655" s="271">
        <v>44355</v>
      </c>
      <c r="X655" s="271">
        <v>42156</v>
      </c>
      <c r="Y655" s="271">
        <v>42162</v>
      </c>
      <c r="Z655" s="271">
        <v>40791</v>
      </c>
      <c r="AA655" s="268">
        <v>0.950422725735543</v>
      </c>
      <c r="AB655" s="268">
        <v>0.967482567240643</v>
      </c>
      <c r="AC655" s="295">
        <v>-0.0170598415051004</v>
      </c>
    </row>
    <row r="656" spans="1:29">
      <c r="A656" s="297" t="s">
        <v>719</v>
      </c>
      <c r="B656" s="298" t="s">
        <v>3342</v>
      </c>
      <c r="C656" s="293" t="s">
        <v>1126</v>
      </c>
      <c r="D656" s="298" t="s">
        <v>1127</v>
      </c>
      <c r="E656" s="263">
        <v>5537</v>
      </c>
      <c r="F656" s="266">
        <v>5413</v>
      </c>
      <c r="G656" s="266">
        <v>124</v>
      </c>
      <c r="H656" s="264">
        <v>5459</v>
      </c>
      <c r="I656" s="264">
        <v>5384</v>
      </c>
      <c r="J656" s="264">
        <v>75</v>
      </c>
      <c r="K656" s="264">
        <v>2996</v>
      </c>
      <c r="L656" s="264">
        <v>2951</v>
      </c>
      <c r="M656" s="264">
        <v>45</v>
      </c>
      <c r="N656" s="294">
        <v>0.93</v>
      </c>
      <c r="O656" s="266">
        <v>142168</v>
      </c>
      <c r="P656" s="266">
        <v>140161</v>
      </c>
      <c r="Q656" s="266">
        <v>2007</v>
      </c>
      <c r="R656" s="267">
        <v>0.985882899105284</v>
      </c>
      <c r="S656" s="267">
        <v>0.977605201372584</v>
      </c>
      <c r="T656" s="267">
        <v>0.986261220003664</v>
      </c>
      <c r="U656" s="267">
        <v>0.98497997329773</v>
      </c>
      <c r="V656" s="295">
        <v>-0.00865601863107923</v>
      </c>
      <c r="W656" s="271">
        <v>32597</v>
      </c>
      <c r="X656" s="271">
        <v>32112</v>
      </c>
      <c r="Y656" s="271">
        <v>32501</v>
      </c>
      <c r="Z656" s="271">
        <v>32218</v>
      </c>
      <c r="AA656" s="268">
        <v>0.985121330183759</v>
      </c>
      <c r="AB656" s="268">
        <v>0.991292575613058</v>
      </c>
      <c r="AC656" s="295">
        <v>-0.00617124542929881</v>
      </c>
    </row>
    <row r="657" spans="1:29">
      <c r="A657" s="297" t="s">
        <v>719</v>
      </c>
      <c r="B657" s="298" t="s">
        <v>3342</v>
      </c>
      <c r="C657" s="293" t="s">
        <v>1128</v>
      </c>
      <c r="D657" s="298" t="s">
        <v>1128</v>
      </c>
      <c r="E657" s="263">
        <v>3668</v>
      </c>
      <c r="F657" s="266">
        <v>3565</v>
      </c>
      <c r="G657" s="266">
        <v>103</v>
      </c>
      <c r="H657" s="264">
        <v>3670</v>
      </c>
      <c r="I657" s="264">
        <v>3602</v>
      </c>
      <c r="J657" s="264">
        <v>68</v>
      </c>
      <c r="K657" s="264">
        <v>1726</v>
      </c>
      <c r="L657" s="264">
        <v>1694</v>
      </c>
      <c r="M657" s="264">
        <v>32</v>
      </c>
      <c r="N657" s="294">
        <v>0.93</v>
      </c>
      <c r="O657" s="266">
        <v>104979</v>
      </c>
      <c r="P657" s="266">
        <v>103699</v>
      </c>
      <c r="Q657" s="266">
        <v>1280</v>
      </c>
      <c r="R657" s="267">
        <v>0.987807085226569</v>
      </c>
      <c r="S657" s="267">
        <v>0.971919302071974</v>
      </c>
      <c r="T657" s="267">
        <v>0.981471389645777</v>
      </c>
      <c r="U657" s="267">
        <v>0.981460023174971</v>
      </c>
      <c r="V657" s="295">
        <v>-0.00955208757380266</v>
      </c>
      <c r="W657" s="271">
        <v>21694</v>
      </c>
      <c r="X657" s="271">
        <v>21300</v>
      </c>
      <c r="Y657" s="271">
        <v>22051</v>
      </c>
      <c r="Z657" s="271">
        <v>21820</v>
      </c>
      <c r="AA657" s="268">
        <v>0.981838296303125</v>
      </c>
      <c r="AB657" s="268">
        <v>0.989524284612943</v>
      </c>
      <c r="AC657" s="295">
        <v>-0.00768598830981748</v>
      </c>
    </row>
    <row r="658" spans="1:29">
      <c r="A658" s="297" t="s">
        <v>719</v>
      </c>
      <c r="B658" s="298" t="s">
        <v>3340</v>
      </c>
      <c r="C658" s="293" t="s">
        <v>1129</v>
      </c>
      <c r="D658" s="298" t="s">
        <v>1130</v>
      </c>
      <c r="E658" s="263">
        <v>8191</v>
      </c>
      <c r="F658" s="266">
        <v>7760</v>
      </c>
      <c r="G658" s="266">
        <v>431</v>
      </c>
      <c r="H658" s="264">
        <v>8051</v>
      </c>
      <c r="I658" s="264">
        <v>7376</v>
      </c>
      <c r="J658" s="264">
        <v>675</v>
      </c>
      <c r="K658" s="264">
        <v>4496</v>
      </c>
      <c r="L658" s="264">
        <v>4136</v>
      </c>
      <c r="M658" s="264">
        <v>360</v>
      </c>
      <c r="N658" s="294">
        <v>0.93</v>
      </c>
      <c r="O658" s="266">
        <v>201806</v>
      </c>
      <c r="P658" s="266">
        <v>186839</v>
      </c>
      <c r="Q658" s="266">
        <v>14967</v>
      </c>
      <c r="R658" s="267">
        <v>0.925834712545712</v>
      </c>
      <c r="S658" s="267">
        <v>0.947381272127945</v>
      </c>
      <c r="T658" s="267">
        <v>0.916159483294001</v>
      </c>
      <c r="U658" s="267">
        <v>0.919928825622776</v>
      </c>
      <c r="V658" s="295">
        <v>0.0312217888339446</v>
      </c>
      <c r="W658" s="271">
        <v>49637</v>
      </c>
      <c r="X658" s="271">
        <v>46452</v>
      </c>
      <c r="Y658" s="271">
        <v>48064</v>
      </c>
      <c r="Z658" s="271">
        <v>44702</v>
      </c>
      <c r="AA658" s="268">
        <v>0.935834155972359</v>
      </c>
      <c r="AB658" s="268">
        <v>0.930051597869507</v>
      </c>
      <c r="AC658" s="295">
        <v>0.005782558102852</v>
      </c>
    </row>
    <row r="659" spans="1:29">
      <c r="A659" s="297" t="s">
        <v>719</v>
      </c>
      <c r="B659" s="298" t="s">
        <v>3342</v>
      </c>
      <c r="C659" s="293" t="s">
        <v>1131</v>
      </c>
      <c r="D659" s="298" t="s">
        <v>1132</v>
      </c>
      <c r="E659" s="263">
        <v>8451</v>
      </c>
      <c r="F659" s="266">
        <v>7884</v>
      </c>
      <c r="G659" s="266">
        <v>567</v>
      </c>
      <c r="H659" s="264">
        <v>8975</v>
      </c>
      <c r="I659" s="264">
        <v>8353</v>
      </c>
      <c r="J659" s="264">
        <v>622</v>
      </c>
      <c r="K659" s="264">
        <v>4634</v>
      </c>
      <c r="L659" s="264">
        <v>4371</v>
      </c>
      <c r="M659" s="264">
        <v>263</v>
      </c>
      <c r="N659" s="294">
        <v>0.93</v>
      </c>
      <c r="O659" s="266">
        <v>208637</v>
      </c>
      <c r="P659" s="266">
        <v>193554</v>
      </c>
      <c r="Q659" s="266">
        <v>15083</v>
      </c>
      <c r="R659" s="267">
        <v>0.92770697431424</v>
      </c>
      <c r="S659" s="267">
        <v>0.932907348242812</v>
      </c>
      <c r="T659" s="267">
        <v>0.930696378830084</v>
      </c>
      <c r="U659" s="267">
        <v>0.94324557617609</v>
      </c>
      <c r="V659" s="295">
        <v>0.00221096941272791</v>
      </c>
      <c r="W659" s="271">
        <v>50083</v>
      </c>
      <c r="X659" s="271">
        <v>46423</v>
      </c>
      <c r="Y659" s="271">
        <v>46057</v>
      </c>
      <c r="Z659" s="271">
        <v>43567</v>
      </c>
      <c r="AA659" s="268">
        <v>0.926921310624364</v>
      </c>
      <c r="AB659" s="268">
        <v>0.945936556875176</v>
      </c>
      <c r="AC659" s="295">
        <v>-0.0190152462508129</v>
      </c>
    </row>
    <row r="660" spans="1:29">
      <c r="A660" s="297" t="s">
        <v>719</v>
      </c>
      <c r="B660" s="298" t="s">
        <v>3338</v>
      </c>
      <c r="C660" s="293" t="s">
        <v>1133</v>
      </c>
      <c r="D660" s="298" t="s">
        <v>1133</v>
      </c>
      <c r="E660" s="263">
        <v>5642</v>
      </c>
      <c r="F660" s="266">
        <v>5478</v>
      </c>
      <c r="G660" s="266">
        <v>164</v>
      </c>
      <c r="H660" s="264">
        <v>2632</v>
      </c>
      <c r="I660" s="264">
        <v>2549</v>
      </c>
      <c r="J660" s="264">
        <v>83</v>
      </c>
      <c r="K660" s="264">
        <v>2756</v>
      </c>
      <c r="L660" s="264">
        <v>2703</v>
      </c>
      <c r="M660" s="264">
        <v>53</v>
      </c>
      <c r="N660" s="294">
        <v>0.93</v>
      </c>
      <c r="O660" s="266">
        <v>122470</v>
      </c>
      <c r="P660" s="266">
        <v>120384</v>
      </c>
      <c r="Q660" s="266">
        <v>2086</v>
      </c>
      <c r="R660" s="267">
        <v>0.982967257287499</v>
      </c>
      <c r="S660" s="267">
        <v>0.970932293512939</v>
      </c>
      <c r="T660" s="267">
        <v>0.968465045592705</v>
      </c>
      <c r="U660" s="267">
        <v>0.980769230769231</v>
      </c>
      <c r="V660" s="295">
        <v>0.00246724792023345</v>
      </c>
      <c r="W660" s="271">
        <v>26242</v>
      </c>
      <c r="X660" s="271">
        <v>25680</v>
      </c>
      <c r="Y660" s="271">
        <v>27617</v>
      </c>
      <c r="Z660" s="271">
        <v>27171</v>
      </c>
      <c r="AA660" s="268">
        <v>0.978583949394101</v>
      </c>
      <c r="AB660" s="268">
        <v>0.983850526849404</v>
      </c>
      <c r="AC660" s="295">
        <v>-0.00526657745530323</v>
      </c>
    </row>
    <row r="661" spans="1:29">
      <c r="A661" s="297" t="s">
        <v>719</v>
      </c>
      <c r="B661" s="298" t="s">
        <v>3338</v>
      </c>
      <c r="C661" s="293" t="s">
        <v>1134</v>
      </c>
      <c r="D661" s="298" t="s">
        <v>1134</v>
      </c>
      <c r="E661" s="263">
        <v>10371</v>
      </c>
      <c r="F661" s="266">
        <v>9993</v>
      </c>
      <c r="G661" s="266">
        <v>378</v>
      </c>
      <c r="H661" s="264">
        <v>5197</v>
      </c>
      <c r="I661" s="264">
        <v>4985</v>
      </c>
      <c r="J661" s="264">
        <v>212</v>
      </c>
      <c r="K661" s="264">
        <v>5450</v>
      </c>
      <c r="L661" s="264">
        <v>5270</v>
      </c>
      <c r="M661" s="264">
        <v>180</v>
      </c>
      <c r="N661" s="294">
        <v>0.93</v>
      </c>
      <c r="O661" s="266">
        <v>235946</v>
      </c>
      <c r="P661" s="266">
        <v>228919</v>
      </c>
      <c r="Q661" s="266">
        <v>7027</v>
      </c>
      <c r="R661" s="267">
        <v>0.970217761691234</v>
      </c>
      <c r="S661" s="267">
        <v>0.96355221290136</v>
      </c>
      <c r="T661" s="267">
        <v>0.959207234943236</v>
      </c>
      <c r="U661" s="267">
        <v>0.96697247706422</v>
      </c>
      <c r="V661" s="295">
        <v>0.00434497795812305</v>
      </c>
      <c r="W661" s="271">
        <v>49288</v>
      </c>
      <c r="X661" s="271">
        <v>47738</v>
      </c>
      <c r="Y661" s="271">
        <v>52824</v>
      </c>
      <c r="Z661" s="271">
        <v>51217</v>
      </c>
      <c r="AA661" s="268">
        <v>0.968552183087161</v>
      </c>
      <c r="AB661" s="268">
        <v>0.969578222020294</v>
      </c>
      <c r="AC661" s="295">
        <v>-0.00102603893313258</v>
      </c>
    </row>
    <row r="662" spans="1:29">
      <c r="A662" s="297" t="s">
        <v>719</v>
      </c>
      <c r="B662" s="298" t="s">
        <v>3338</v>
      </c>
      <c r="C662" s="293" t="s">
        <v>1135</v>
      </c>
      <c r="D662" s="298" t="s">
        <v>1135</v>
      </c>
      <c r="E662" s="263">
        <v>10437</v>
      </c>
      <c r="F662" s="266">
        <v>9429</v>
      </c>
      <c r="G662" s="266">
        <v>1008</v>
      </c>
      <c r="H662" s="264">
        <v>5201</v>
      </c>
      <c r="I662" s="264">
        <v>4683</v>
      </c>
      <c r="J662" s="264">
        <v>518</v>
      </c>
      <c r="K662" s="264">
        <v>5577</v>
      </c>
      <c r="L662" s="264">
        <v>5158</v>
      </c>
      <c r="M662" s="264">
        <v>419</v>
      </c>
      <c r="N662" s="294">
        <v>0.93</v>
      </c>
      <c r="O662" s="266">
        <v>211741</v>
      </c>
      <c r="P662" s="266">
        <v>193045</v>
      </c>
      <c r="Q662" s="266">
        <v>18696</v>
      </c>
      <c r="R662" s="267">
        <v>0.911703449024988</v>
      </c>
      <c r="S662" s="267">
        <v>0.903420523138833</v>
      </c>
      <c r="T662" s="267">
        <v>0.900403768506057</v>
      </c>
      <c r="U662" s="267">
        <v>0.924870001793079</v>
      </c>
      <c r="V662" s="295">
        <v>0.00301675463277651</v>
      </c>
      <c r="W662" s="271">
        <v>48580</v>
      </c>
      <c r="X662" s="271">
        <v>43980</v>
      </c>
      <c r="Y662" s="271">
        <v>47577</v>
      </c>
      <c r="Z662" s="271">
        <v>43682</v>
      </c>
      <c r="AA662" s="268">
        <v>0.905310827501029</v>
      </c>
      <c r="AB662" s="268">
        <v>0.918132711183975</v>
      </c>
      <c r="AC662" s="295">
        <v>-0.0128218836829462</v>
      </c>
    </row>
    <row r="663" spans="1:29">
      <c r="A663" s="297" t="s">
        <v>719</v>
      </c>
      <c r="B663" s="298" t="s">
        <v>3338</v>
      </c>
      <c r="C663" s="293" t="s">
        <v>1136</v>
      </c>
      <c r="D663" s="298" t="s">
        <v>1136</v>
      </c>
      <c r="E663" s="263">
        <v>8440</v>
      </c>
      <c r="F663" s="266">
        <v>7874</v>
      </c>
      <c r="G663" s="266">
        <v>566</v>
      </c>
      <c r="H663" s="264">
        <v>4084</v>
      </c>
      <c r="I663" s="264">
        <v>3871</v>
      </c>
      <c r="J663" s="264">
        <v>213</v>
      </c>
      <c r="K663" s="264">
        <v>4431</v>
      </c>
      <c r="L663" s="264">
        <v>4260</v>
      </c>
      <c r="M663" s="264">
        <v>171</v>
      </c>
      <c r="N663" s="294">
        <v>0.93</v>
      </c>
      <c r="O663" s="266">
        <v>172154</v>
      </c>
      <c r="P663" s="266">
        <v>163737</v>
      </c>
      <c r="Q663" s="266">
        <v>8417</v>
      </c>
      <c r="R663" s="267">
        <v>0.951107729126247</v>
      </c>
      <c r="S663" s="267">
        <v>0.932938388625592</v>
      </c>
      <c r="T663" s="267">
        <v>0.947845249755142</v>
      </c>
      <c r="U663" s="267">
        <v>0.961408259986459</v>
      </c>
      <c r="V663" s="295">
        <v>-0.0149068611295496</v>
      </c>
      <c r="W663" s="271">
        <v>39164</v>
      </c>
      <c r="X663" s="271">
        <v>37118</v>
      </c>
      <c r="Y663" s="271">
        <v>38645</v>
      </c>
      <c r="Z663" s="271">
        <v>36897</v>
      </c>
      <c r="AA663" s="268">
        <v>0.94775814523542</v>
      </c>
      <c r="AB663" s="268">
        <v>0.954767757795316</v>
      </c>
      <c r="AC663" s="295">
        <v>-0.00700961255989607</v>
      </c>
    </row>
    <row r="664" spans="1:29">
      <c r="A664" s="297" t="s">
        <v>719</v>
      </c>
      <c r="B664" s="298" t="s">
        <v>3338</v>
      </c>
      <c r="C664" s="293" t="s">
        <v>1137</v>
      </c>
      <c r="D664" s="298" t="s">
        <v>1137</v>
      </c>
      <c r="E664" s="263">
        <v>11158</v>
      </c>
      <c r="F664" s="266">
        <v>10856</v>
      </c>
      <c r="G664" s="266">
        <v>302</v>
      </c>
      <c r="H664" s="264">
        <v>5459</v>
      </c>
      <c r="I664" s="264">
        <v>5255</v>
      </c>
      <c r="J664" s="264">
        <v>204</v>
      </c>
      <c r="K664" s="264">
        <v>5737</v>
      </c>
      <c r="L664" s="264">
        <v>5594</v>
      </c>
      <c r="M664" s="264">
        <v>143</v>
      </c>
      <c r="N664" s="294">
        <v>0.93</v>
      </c>
      <c r="O664" s="266">
        <v>240026</v>
      </c>
      <c r="P664" s="266">
        <v>232977</v>
      </c>
      <c r="Q664" s="266">
        <v>7049</v>
      </c>
      <c r="R664" s="267">
        <v>0.970632348162282</v>
      </c>
      <c r="S664" s="267">
        <v>0.972934217601721</v>
      </c>
      <c r="T664" s="267">
        <v>0.962630518409965</v>
      </c>
      <c r="U664" s="267">
        <v>0.975074080529894</v>
      </c>
      <c r="V664" s="295">
        <v>0.0103036991917556</v>
      </c>
      <c r="W664" s="271">
        <v>52591</v>
      </c>
      <c r="X664" s="271">
        <v>51023</v>
      </c>
      <c r="Y664" s="271">
        <v>54345</v>
      </c>
      <c r="Z664" s="271">
        <v>52590</v>
      </c>
      <c r="AA664" s="268">
        <v>0.970185012644749</v>
      </c>
      <c r="AB664" s="268">
        <v>0.967706320728678</v>
      </c>
      <c r="AC664" s="295">
        <v>0.0024786919160712</v>
      </c>
    </row>
    <row r="665" spans="1:29">
      <c r="A665" s="297" t="s">
        <v>719</v>
      </c>
      <c r="B665" s="298" t="s">
        <v>3338</v>
      </c>
      <c r="C665" s="293" t="s">
        <v>1138</v>
      </c>
      <c r="D665" s="298" t="s">
        <v>1138</v>
      </c>
      <c r="E665" s="263">
        <v>5058</v>
      </c>
      <c r="F665" s="266">
        <v>4963</v>
      </c>
      <c r="G665" s="266">
        <v>95</v>
      </c>
      <c r="H665" s="264">
        <v>2234</v>
      </c>
      <c r="I665" s="264">
        <v>2179</v>
      </c>
      <c r="J665" s="264">
        <v>55</v>
      </c>
      <c r="K665" s="264">
        <v>2472</v>
      </c>
      <c r="L665" s="264">
        <v>2442</v>
      </c>
      <c r="M665" s="264">
        <v>30</v>
      </c>
      <c r="N665" s="294">
        <v>0.93</v>
      </c>
      <c r="O665" s="266">
        <v>104575</v>
      </c>
      <c r="P665" s="266">
        <v>103091</v>
      </c>
      <c r="Q665" s="266">
        <v>1484</v>
      </c>
      <c r="R665" s="267">
        <v>0.985809227826918</v>
      </c>
      <c r="S665" s="267">
        <v>0.981217872676947</v>
      </c>
      <c r="T665" s="267">
        <v>0.97538048343778</v>
      </c>
      <c r="U665" s="267">
        <v>0.987864077669903</v>
      </c>
      <c r="V665" s="295">
        <v>0.00583738923916766</v>
      </c>
      <c r="W665" s="271">
        <v>23056</v>
      </c>
      <c r="X665" s="271">
        <v>22712</v>
      </c>
      <c r="Y665" s="271">
        <v>23301</v>
      </c>
      <c r="Z665" s="271">
        <v>22920</v>
      </c>
      <c r="AA665" s="268">
        <v>0.985079805690493</v>
      </c>
      <c r="AB665" s="268">
        <v>0.983648770439037</v>
      </c>
      <c r="AC665" s="295">
        <v>0.00143103525145571</v>
      </c>
    </row>
    <row r="666" spans="1:29">
      <c r="A666" s="297" t="s">
        <v>719</v>
      </c>
      <c r="B666" s="298" t="s">
        <v>3338</v>
      </c>
      <c r="C666" s="293" t="s">
        <v>1139</v>
      </c>
      <c r="D666" s="298" t="s">
        <v>1139</v>
      </c>
      <c r="E666" s="263">
        <v>12377</v>
      </c>
      <c r="F666" s="266">
        <v>11709</v>
      </c>
      <c r="G666" s="266">
        <v>668</v>
      </c>
      <c r="H666" s="264">
        <v>6216</v>
      </c>
      <c r="I666" s="264">
        <v>5967</v>
      </c>
      <c r="J666" s="264">
        <v>249</v>
      </c>
      <c r="K666" s="264">
        <v>6391</v>
      </c>
      <c r="L666" s="264">
        <v>5950</v>
      </c>
      <c r="M666" s="264">
        <v>441</v>
      </c>
      <c r="N666" s="294">
        <v>0.93</v>
      </c>
      <c r="O666" s="266">
        <v>272350</v>
      </c>
      <c r="P666" s="266">
        <v>261575</v>
      </c>
      <c r="Q666" s="266">
        <v>10775</v>
      </c>
      <c r="R666" s="267">
        <v>0.960436937763907</v>
      </c>
      <c r="S666" s="267">
        <v>0.946028924618244</v>
      </c>
      <c r="T666" s="267">
        <v>0.959942084942085</v>
      </c>
      <c r="U666" s="267">
        <v>0.930996714129244</v>
      </c>
      <c r="V666" s="295">
        <v>-0.0139131603238415</v>
      </c>
      <c r="W666" s="271">
        <v>59207</v>
      </c>
      <c r="X666" s="271">
        <v>56483</v>
      </c>
      <c r="Y666" s="271">
        <v>61845</v>
      </c>
      <c r="Z666" s="271">
        <v>59420</v>
      </c>
      <c r="AA666" s="268">
        <v>0.953991926630297</v>
      </c>
      <c r="AB666" s="268">
        <v>0.960789069447813</v>
      </c>
      <c r="AC666" s="295">
        <v>-0.00679714281751598</v>
      </c>
    </row>
    <row r="667" spans="1:29">
      <c r="A667" s="297" t="s">
        <v>719</v>
      </c>
      <c r="B667" s="298" t="s">
        <v>3338</v>
      </c>
      <c r="C667" s="293" t="s">
        <v>1140</v>
      </c>
      <c r="D667" s="298" t="s">
        <v>1140</v>
      </c>
      <c r="E667" s="263">
        <v>5680</v>
      </c>
      <c r="F667" s="266">
        <v>5006</v>
      </c>
      <c r="G667" s="266">
        <v>674</v>
      </c>
      <c r="H667" s="264">
        <v>2614</v>
      </c>
      <c r="I667" s="264">
        <v>2445</v>
      </c>
      <c r="J667" s="264">
        <v>169</v>
      </c>
      <c r="K667" s="264">
        <v>3079</v>
      </c>
      <c r="L667" s="264">
        <v>2901</v>
      </c>
      <c r="M667" s="264">
        <v>178</v>
      </c>
      <c r="N667" s="294">
        <v>0.93</v>
      </c>
      <c r="O667" s="266">
        <v>112870</v>
      </c>
      <c r="P667" s="266">
        <v>104879</v>
      </c>
      <c r="Q667" s="266">
        <v>7991</v>
      </c>
      <c r="R667" s="267">
        <v>0.92920173651103</v>
      </c>
      <c r="S667" s="267">
        <v>0.881338028169014</v>
      </c>
      <c r="T667" s="267">
        <v>0.935348125478194</v>
      </c>
      <c r="U667" s="267">
        <v>0.942189022409873</v>
      </c>
      <c r="V667" s="295">
        <v>-0.0540100973091803</v>
      </c>
      <c r="W667" s="271">
        <v>25870</v>
      </c>
      <c r="X667" s="271">
        <v>24034</v>
      </c>
      <c r="Y667" s="271">
        <v>24917</v>
      </c>
      <c r="Z667" s="271">
        <v>22989</v>
      </c>
      <c r="AA667" s="268">
        <v>0.929029764205644</v>
      </c>
      <c r="AB667" s="268">
        <v>0.922623108720954</v>
      </c>
      <c r="AC667" s="295">
        <v>0.0064066554846901</v>
      </c>
    </row>
    <row r="668" spans="1:29">
      <c r="A668" s="297" t="s">
        <v>719</v>
      </c>
      <c r="B668" s="298" t="s">
        <v>3338</v>
      </c>
      <c r="C668" s="293" t="s">
        <v>1141</v>
      </c>
      <c r="D668" s="298" t="s">
        <v>1141</v>
      </c>
      <c r="E668" s="263">
        <v>12828</v>
      </c>
      <c r="F668" s="266">
        <v>12290</v>
      </c>
      <c r="G668" s="266">
        <v>538</v>
      </c>
      <c r="H668" s="264">
        <v>6429</v>
      </c>
      <c r="I668" s="264">
        <v>6137</v>
      </c>
      <c r="J668" s="264">
        <v>292</v>
      </c>
      <c r="K668" s="264">
        <v>6838</v>
      </c>
      <c r="L668" s="264">
        <v>6526</v>
      </c>
      <c r="M668" s="264">
        <v>312</v>
      </c>
      <c r="N668" s="294">
        <v>0.93</v>
      </c>
      <c r="O668" s="266">
        <v>265045</v>
      </c>
      <c r="P668" s="266">
        <v>249025</v>
      </c>
      <c r="Q668" s="266">
        <v>16020</v>
      </c>
      <c r="R668" s="267">
        <v>0.939557433643344</v>
      </c>
      <c r="S668" s="267">
        <v>0.958060492672279</v>
      </c>
      <c r="T668" s="267">
        <v>0.954580805724063</v>
      </c>
      <c r="U668" s="267">
        <v>0.954372623574145</v>
      </c>
      <c r="V668" s="295">
        <v>0.00347968694821665</v>
      </c>
      <c r="W668" s="271">
        <v>61037</v>
      </c>
      <c r="X668" s="271">
        <v>57308</v>
      </c>
      <c r="Y668" s="271">
        <v>60850</v>
      </c>
      <c r="Z668" s="271">
        <v>57778</v>
      </c>
      <c r="AA668" s="268">
        <v>0.938905909530285</v>
      </c>
      <c r="AB668" s="268">
        <v>0.949515201314708</v>
      </c>
      <c r="AC668" s="295">
        <v>-0.0106092917844235</v>
      </c>
    </row>
    <row r="669" spans="1:29">
      <c r="A669" s="297" t="s">
        <v>719</v>
      </c>
      <c r="B669" s="298" t="s">
        <v>3338</v>
      </c>
      <c r="C669" s="293" t="s">
        <v>1142</v>
      </c>
      <c r="D669" s="298" t="s">
        <v>1142</v>
      </c>
      <c r="E669" s="263">
        <v>13389</v>
      </c>
      <c r="F669" s="266">
        <v>12233</v>
      </c>
      <c r="G669" s="266">
        <v>1156</v>
      </c>
      <c r="H669" s="264">
        <v>6590</v>
      </c>
      <c r="I669" s="264">
        <v>5987</v>
      </c>
      <c r="J669" s="264">
        <v>603</v>
      </c>
      <c r="K669" s="264">
        <v>6959</v>
      </c>
      <c r="L669" s="264">
        <v>6576</v>
      </c>
      <c r="M669" s="264">
        <v>383</v>
      </c>
      <c r="N669" s="294">
        <v>0.93</v>
      </c>
      <c r="O669" s="266">
        <v>272510</v>
      </c>
      <c r="P669" s="266">
        <v>251038</v>
      </c>
      <c r="Q669" s="266">
        <v>21472</v>
      </c>
      <c r="R669" s="267">
        <v>0.921206561227111</v>
      </c>
      <c r="S669" s="267">
        <v>0.913660467547987</v>
      </c>
      <c r="T669" s="267">
        <v>0.908497723823976</v>
      </c>
      <c r="U669" s="267">
        <v>0.944963356804139</v>
      </c>
      <c r="V669" s="295">
        <v>0.00516274372401138</v>
      </c>
      <c r="W669" s="271">
        <v>61733</v>
      </c>
      <c r="X669" s="271">
        <v>56669</v>
      </c>
      <c r="Y669" s="271">
        <v>61076</v>
      </c>
      <c r="Z669" s="271">
        <v>56606</v>
      </c>
      <c r="AA669" s="268">
        <v>0.917969319488766</v>
      </c>
      <c r="AB669" s="268">
        <v>0.926812495906739</v>
      </c>
      <c r="AC669" s="295">
        <v>-0.00884317641797305</v>
      </c>
    </row>
    <row r="670" spans="1:29">
      <c r="A670" s="297" t="s">
        <v>719</v>
      </c>
      <c r="B670" s="298" t="s">
        <v>3338</v>
      </c>
      <c r="C670" s="293" t="s">
        <v>1143</v>
      </c>
      <c r="D670" s="298" t="s">
        <v>1143</v>
      </c>
      <c r="E670" s="263">
        <v>11179</v>
      </c>
      <c r="F670" s="266">
        <v>10255</v>
      </c>
      <c r="G670" s="266">
        <v>924</v>
      </c>
      <c r="H670" s="264">
        <v>5889</v>
      </c>
      <c r="I670" s="264">
        <v>5498</v>
      </c>
      <c r="J670" s="264">
        <v>391</v>
      </c>
      <c r="K670" s="264">
        <v>5625</v>
      </c>
      <c r="L670" s="264">
        <v>5303</v>
      </c>
      <c r="M670" s="264">
        <v>322</v>
      </c>
      <c r="N670" s="294">
        <v>0.93</v>
      </c>
      <c r="O670" s="266">
        <v>225815</v>
      </c>
      <c r="P670" s="266">
        <v>207050</v>
      </c>
      <c r="Q670" s="266">
        <v>18765</v>
      </c>
      <c r="R670" s="267">
        <v>0.916901003033457</v>
      </c>
      <c r="S670" s="267">
        <v>0.917345021916093</v>
      </c>
      <c r="T670" s="267">
        <v>0.933605026320258</v>
      </c>
      <c r="U670" s="267">
        <v>0.942755555555556</v>
      </c>
      <c r="V670" s="295">
        <v>-0.0162600044041654</v>
      </c>
      <c r="W670" s="271">
        <v>51976</v>
      </c>
      <c r="X670" s="271">
        <v>48161</v>
      </c>
      <c r="Y670" s="271">
        <v>50373</v>
      </c>
      <c r="Z670" s="271">
        <v>46522</v>
      </c>
      <c r="AA670" s="268">
        <v>0.926600738802524</v>
      </c>
      <c r="AB670" s="268">
        <v>0.923550314652691</v>
      </c>
      <c r="AC670" s="295">
        <v>0.00305042414983336</v>
      </c>
    </row>
    <row r="671" spans="1:29">
      <c r="A671" s="297" t="s">
        <v>719</v>
      </c>
      <c r="B671" s="298" t="s">
        <v>3338</v>
      </c>
      <c r="C671" s="293" t="s">
        <v>1144</v>
      </c>
      <c r="D671" s="298" t="s">
        <v>1144</v>
      </c>
      <c r="E671" s="263">
        <v>9052</v>
      </c>
      <c r="F671" s="266">
        <v>8660</v>
      </c>
      <c r="G671" s="266">
        <v>392</v>
      </c>
      <c r="H671" s="264">
        <v>3095</v>
      </c>
      <c r="I671" s="264">
        <v>2845</v>
      </c>
      <c r="J671" s="264">
        <v>250</v>
      </c>
      <c r="K671" s="264">
        <v>6208</v>
      </c>
      <c r="L671" s="264">
        <v>5863</v>
      </c>
      <c r="M671" s="264">
        <v>345</v>
      </c>
      <c r="N671" s="294">
        <v>0.93</v>
      </c>
      <c r="O671" s="266">
        <v>193007</v>
      </c>
      <c r="P671" s="266">
        <v>175563</v>
      </c>
      <c r="Q671" s="266">
        <v>17444</v>
      </c>
      <c r="R671" s="267">
        <v>0.909619858347107</v>
      </c>
      <c r="S671" s="267">
        <v>0.956694653115334</v>
      </c>
      <c r="T671" s="267">
        <v>0.919224555735057</v>
      </c>
      <c r="U671" s="267">
        <v>0.944426546391753</v>
      </c>
      <c r="V671" s="295">
        <v>0.0374700973802771</v>
      </c>
      <c r="W671" s="271">
        <v>43437</v>
      </c>
      <c r="X671" s="271">
        <v>40950</v>
      </c>
      <c r="Y671" s="271">
        <v>43203</v>
      </c>
      <c r="Z671" s="271">
        <v>38925</v>
      </c>
      <c r="AA671" s="268">
        <v>0.942744664686788</v>
      </c>
      <c r="AB671" s="268">
        <v>0.900979098673703</v>
      </c>
      <c r="AC671" s="295">
        <v>0.0417655660130846</v>
      </c>
    </row>
    <row r="672" spans="1:29">
      <c r="A672" s="297" t="s">
        <v>719</v>
      </c>
      <c r="B672" s="298" t="s">
        <v>3338</v>
      </c>
      <c r="C672" s="293" t="s">
        <v>1145</v>
      </c>
      <c r="D672" s="298" t="s">
        <v>1146</v>
      </c>
      <c r="E672" s="263">
        <v>9869</v>
      </c>
      <c r="F672" s="266">
        <v>8628</v>
      </c>
      <c r="G672" s="266">
        <v>1241</v>
      </c>
      <c r="H672" s="264">
        <v>4065</v>
      </c>
      <c r="I672" s="264">
        <v>3598</v>
      </c>
      <c r="J672" s="264">
        <v>467</v>
      </c>
      <c r="K672" s="264">
        <v>7345</v>
      </c>
      <c r="L672" s="264">
        <v>6703</v>
      </c>
      <c r="M672" s="264">
        <v>642</v>
      </c>
      <c r="N672" s="294">
        <v>0.93</v>
      </c>
      <c r="O672" s="266">
        <v>215707</v>
      </c>
      <c r="P672" s="266">
        <v>194872</v>
      </c>
      <c r="Q672" s="266">
        <v>20835</v>
      </c>
      <c r="R672" s="267">
        <v>0.903410644995295</v>
      </c>
      <c r="S672" s="267">
        <v>0.87425271050765</v>
      </c>
      <c r="T672" s="267">
        <v>0.885116851168512</v>
      </c>
      <c r="U672" s="267">
        <v>0.912593601089176</v>
      </c>
      <c r="V672" s="295">
        <v>-0.0108641406608615</v>
      </c>
      <c r="W672" s="271">
        <v>51619</v>
      </c>
      <c r="X672" s="271">
        <v>46761</v>
      </c>
      <c r="Y672" s="271">
        <v>50234</v>
      </c>
      <c r="Z672" s="271">
        <v>45724</v>
      </c>
      <c r="AA672" s="268">
        <v>0.905887367054767</v>
      </c>
      <c r="AB672" s="268">
        <v>0.910220169606243</v>
      </c>
      <c r="AC672" s="295">
        <v>-0.00433280255147606</v>
      </c>
    </row>
    <row r="673" spans="1:29">
      <c r="A673" s="297" t="s">
        <v>719</v>
      </c>
      <c r="B673" s="298" t="s">
        <v>3338</v>
      </c>
      <c r="C673" s="293" t="s">
        <v>1147</v>
      </c>
      <c r="D673" s="298" t="s">
        <v>1147</v>
      </c>
      <c r="E673" s="263">
        <v>7106</v>
      </c>
      <c r="F673" s="266">
        <v>6702</v>
      </c>
      <c r="G673" s="266">
        <v>404</v>
      </c>
      <c r="H673" s="264">
        <v>3446</v>
      </c>
      <c r="I673" s="264">
        <v>3247</v>
      </c>
      <c r="J673" s="264">
        <v>199</v>
      </c>
      <c r="K673" s="264">
        <v>3762</v>
      </c>
      <c r="L673" s="264">
        <v>3610</v>
      </c>
      <c r="M673" s="264">
        <v>152</v>
      </c>
      <c r="N673" s="294">
        <v>0.93</v>
      </c>
      <c r="O673" s="266">
        <v>147137</v>
      </c>
      <c r="P673" s="266">
        <v>140807</v>
      </c>
      <c r="Q673" s="266">
        <v>6330</v>
      </c>
      <c r="R673" s="267">
        <v>0.956978870032691</v>
      </c>
      <c r="S673" s="267">
        <v>0.943146636645089</v>
      </c>
      <c r="T673" s="267">
        <v>0.942251886244922</v>
      </c>
      <c r="U673" s="267">
        <v>0.95959595959596</v>
      </c>
      <c r="V673" s="295">
        <v>0.000894750400167066</v>
      </c>
      <c r="W673" s="271">
        <v>33021</v>
      </c>
      <c r="X673" s="271">
        <v>31426</v>
      </c>
      <c r="Y673" s="271">
        <v>31944</v>
      </c>
      <c r="Z673" s="271">
        <v>30635</v>
      </c>
      <c r="AA673" s="268">
        <v>0.951697404681869</v>
      </c>
      <c r="AB673" s="268">
        <v>0.959022038567493</v>
      </c>
      <c r="AC673" s="295">
        <v>-0.00732463388562399</v>
      </c>
    </row>
    <row r="674" spans="1:29">
      <c r="A674" s="297" t="s">
        <v>719</v>
      </c>
      <c r="B674" s="298" t="s">
        <v>3338</v>
      </c>
      <c r="C674" s="293" t="s">
        <v>1148</v>
      </c>
      <c r="D674" s="298" t="s">
        <v>1148</v>
      </c>
      <c r="E674" s="263">
        <v>7347</v>
      </c>
      <c r="F674" s="266">
        <v>6860</v>
      </c>
      <c r="G674" s="266">
        <v>487</v>
      </c>
      <c r="H674" s="264">
        <v>4099</v>
      </c>
      <c r="I674" s="264">
        <v>3808</v>
      </c>
      <c r="J674" s="264">
        <v>291</v>
      </c>
      <c r="K674" s="264">
        <v>4354</v>
      </c>
      <c r="L674" s="264">
        <v>4042</v>
      </c>
      <c r="M674" s="264">
        <v>312</v>
      </c>
      <c r="N674" s="294">
        <v>0.93</v>
      </c>
      <c r="O674" s="266">
        <v>158708</v>
      </c>
      <c r="P674" s="266">
        <v>147130</v>
      </c>
      <c r="Q674" s="266">
        <v>11578</v>
      </c>
      <c r="R674" s="267">
        <v>0.927048415958868</v>
      </c>
      <c r="S674" s="267">
        <v>0.933714441268545</v>
      </c>
      <c r="T674" s="267">
        <v>0.929007074896316</v>
      </c>
      <c r="U674" s="267">
        <v>0.928341754708314</v>
      </c>
      <c r="V674" s="295">
        <v>0.00470736637222879</v>
      </c>
      <c r="W674" s="271">
        <v>37676</v>
      </c>
      <c r="X674" s="271">
        <v>35105</v>
      </c>
      <c r="Y674" s="271">
        <v>36558</v>
      </c>
      <c r="Z674" s="271">
        <v>33952</v>
      </c>
      <c r="AA674" s="268">
        <v>0.931760271791061</v>
      </c>
      <c r="AB674" s="268">
        <v>0.928716012910991</v>
      </c>
      <c r="AC674" s="295">
        <v>0.00304425888006987</v>
      </c>
    </row>
    <row r="675" spans="1:29">
      <c r="A675" s="297" t="s">
        <v>719</v>
      </c>
      <c r="B675" s="298" t="s">
        <v>3340</v>
      </c>
      <c r="C675" s="293" t="s">
        <v>1149</v>
      </c>
      <c r="D675" s="302" t="s">
        <v>1150</v>
      </c>
      <c r="E675" s="263">
        <v>4753</v>
      </c>
      <c r="F675" s="266">
        <v>4442</v>
      </c>
      <c r="G675" s="266">
        <v>311</v>
      </c>
      <c r="H675" s="264">
        <v>3973</v>
      </c>
      <c r="I675" s="264">
        <v>3870</v>
      </c>
      <c r="J675" s="264">
        <v>103</v>
      </c>
      <c r="K675" s="264">
        <v>2508</v>
      </c>
      <c r="L675" s="264">
        <v>2383</v>
      </c>
      <c r="M675" s="264">
        <v>125</v>
      </c>
      <c r="N675" s="294">
        <v>0.93</v>
      </c>
      <c r="O675" s="266">
        <v>122086</v>
      </c>
      <c r="P675" s="266">
        <v>117354</v>
      </c>
      <c r="Q675" s="266">
        <v>4732</v>
      </c>
      <c r="R675" s="267">
        <v>0.961240437068951</v>
      </c>
      <c r="S675" s="267">
        <v>0.934567641489585</v>
      </c>
      <c r="T675" s="267">
        <v>0.974075006292474</v>
      </c>
      <c r="U675" s="267">
        <v>0.950159489633174</v>
      </c>
      <c r="V675" s="295">
        <v>-0.0395073648028887</v>
      </c>
      <c r="W675" s="271">
        <v>26934</v>
      </c>
      <c r="X675" s="271">
        <v>25664</v>
      </c>
      <c r="Y675" s="271">
        <v>27712</v>
      </c>
      <c r="Z675" s="271">
        <v>26739</v>
      </c>
      <c r="AA675" s="268">
        <v>0.95284770178956</v>
      </c>
      <c r="AB675" s="268">
        <v>0.964888856812933</v>
      </c>
      <c r="AC675" s="295">
        <v>-0.0120411550233733</v>
      </c>
    </row>
    <row r="676" spans="1:29">
      <c r="A676" s="297" t="s">
        <v>719</v>
      </c>
      <c r="B676" s="298" t="s">
        <v>3335</v>
      </c>
      <c r="C676" s="293" t="s">
        <v>1151</v>
      </c>
      <c r="D676" s="302" t="s">
        <v>1151</v>
      </c>
      <c r="E676" s="263">
        <v>1821</v>
      </c>
      <c r="F676" s="266">
        <v>1778</v>
      </c>
      <c r="G676" s="266">
        <v>43</v>
      </c>
      <c r="H676" s="264">
        <v>1303</v>
      </c>
      <c r="I676" s="264">
        <v>1277</v>
      </c>
      <c r="J676" s="264">
        <v>26</v>
      </c>
      <c r="K676" s="264">
        <v>848</v>
      </c>
      <c r="L676" s="264">
        <v>841</v>
      </c>
      <c r="M676" s="264">
        <v>7</v>
      </c>
      <c r="N676" s="294">
        <v>0.93</v>
      </c>
      <c r="O676" s="266">
        <v>40739</v>
      </c>
      <c r="P676" s="266">
        <v>40148</v>
      </c>
      <c r="Q676" s="266">
        <v>591</v>
      </c>
      <c r="R676" s="267">
        <v>0.985493016519797</v>
      </c>
      <c r="S676" s="267">
        <v>0.976386600768808</v>
      </c>
      <c r="T676" s="267">
        <v>0.980046047582502</v>
      </c>
      <c r="U676" s="267">
        <v>0.991745283018868</v>
      </c>
      <c r="V676" s="295">
        <v>-0.00365944681369357</v>
      </c>
      <c r="W676" s="271">
        <v>9517</v>
      </c>
      <c r="X676" s="271">
        <v>9357</v>
      </c>
      <c r="Y676" s="271">
        <v>9834</v>
      </c>
      <c r="Z676" s="271">
        <v>9632</v>
      </c>
      <c r="AA676" s="268">
        <v>0.983187979405275</v>
      </c>
      <c r="AB676" s="268">
        <v>0.979459019727476</v>
      </c>
      <c r="AC676" s="295">
        <v>0.00372895967779874</v>
      </c>
    </row>
    <row r="677" spans="1:29">
      <c r="A677" s="297" t="s">
        <v>719</v>
      </c>
      <c r="B677" s="298" t="s">
        <v>3335</v>
      </c>
      <c r="C677" s="293" t="s">
        <v>1152</v>
      </c>
      <c r="D677" s="302" t="s">
        <v>1153</v>
      </c>
      <c r="E677" s="263">
        <v>2974</v>
      </c>
      <c r="F677" s="266">
        <v>2859</v>
      </c>
      <c r="G677" s="266">
        <v>115</v>
      </c>
      <c r="H677" s="264">
        <v>1313</v>
      </c>
      <c r="I677" s="264">
        <v>1260</v>
      </c>
      <c r="J677" s="264">
        <v>53</v>
      </c>
      <c r="K677" s="264">
        <v>2129</v>
      </c>
      <c r="L677" s="264">
        <v>2069</v>
      </c>
      <c r="M677" s="264">
        <v>60</v>
      </c>
      <c r="N677" s="294">
        <v>0.93</v>
      </c>
      <c r="O677" s="266">
        <v>69711</v>
      </c>
      <c r="P677" s="266">
        <v>65588</v>
      </c>
      <c r="Q677" s="266">
        <v>4123</v>
      </c>
      <c r="R677" s="267">
        <v>0.940855819024257</v>
      </c>
      <c r="S677" s="267">
        <v>0.96133154001345</v>
      </c>
      <c r="T677" s="267">
        <v>0.95963442498096</v>
      </c>
      <c r="U677" s="267">
        <v>0.971817754814467</v>
      </c>
      <c r="V677" s="295">
        <v>0.00169711503249026</v>
      </c>
      <c r="W677" s="271">
        <v>15477</v>
      </c>
      <c r="X677" s="271">
        <v>14888</v>
      </c>
      <c r="Y677" s="271">
        <v>15745</v>
      </c>
      <c r="Z677" s="271">
        <v>14984</v>
      </c>
      <c r="AA677" s="268">
        <v>0.961943529107708</v>
      </c>
      <c r="AB677" s="268">
        <v>0.951667195935218</v>
      </c>
      <c r="AC677" s="295">
        <v>0.0102763331724907</v>
      </c>
    </row>
    <row r="678" spans="1:29">
      <c r="A678" s="297" t="s">
        <v>719</v>
      </c>
      <c r="B678" s="298" t="s">
        <v>3335</v>
      </c>
      <c r="C678" s="293" t="s">
        <v>1154</v>
      </c>
      <c r="D678" s="302" t="s">
        <v>1155</v>
      </c>
      <c r="E678" s="263">
        <v>2411</v>
      </c>
      <c r="F678" s="266">
        <v>2202</v>
      </c>
      <c r="G678" s="266">
        <v>209</v>
      </c>
      <c r="H678" s="264">
        <v>1039</v>
      </c>
      <c r="I678" s="264">
        <v>925</v>
      </c>
      <c r="J678" s="264">
        <v>114</v>
      </c>
      <c r="K678" s="264">
        <v>1804</v>
      </c>
      <c r="L678" s="264">
        <v>1718</v>
      </c>
      <c r="M678" s="264">
        <v>86</v>
      </c>
      <c r="N678" s="294">
        <v>0.93</v>
      </c>
      <c r="O678" s="266">
        <v>59150</v>
      </c>
      <c r="P678" s="266">
        <v>56253</v>
      </c>
      <c r="Q678" s="266">
        <v>2897</v>
      </c>
      <c r="R678" s="267">
        <v>0.951022823330516</v>
      </c>
      <c r="S678" s="267">
        <v>0.913313977602655</v>
      </c>
      <c r="T678" s="267">
        <v>0.890279114533205</v>
      </c>
      <c r="U678" s="267">
        <v>0.952328159645233</v>
      </c>
      <c r="V678" s="295">
        <v>0.0230348630694496</v>
      </c>
      <c r="W678" s="271">
        <v>12736</v>
      </c>
      <c r="X678" s="271">
        <v>11887</v>
      </c>
      <c r="Y678" s="271">
        <v>13275</v>
      </c>
      <c r="Z678" s="271">
        <v>12588</v>
      </c>
      <c r="AA678" s="268">
        <v>0.933338567839196</v>
      </c>
      <c r="AB678" s="268">
        <v>0.948248587570621</v>
      </c>
      <c r="AC678" s="295">
        <v>-0.0149100197314255</v>
      </c>
    </row>
    <row r="679" spans="1:29">
      <c r="A679" s="297" t="s">
        <v>719</v>
      </c>
      <c r="B679" s="298" t="s">
        <v>3337</v>
      </c>
      <c r="C679" s="293" t="s">
        <v>1156</v>
      </c>
      <c r="D679" s="302" t="s">
        <v>1157</v>
      </c>
      <c r="E679" s="263">
        <v>1340</v>
      </c>
      <c r="F679" s="266">
        <v>1281</v>
      </c>
      <c r="G679" s="266">
        <v>59</v>
      </c>
      <c r="H679" s="264">
        <v>492</v>
      </c>
      <c r="I679" s="264">
        <v>468</v>
      </c>
      <c r="J679" s="264">
        <v>24</v>
      </c>
      <c r="K679" s="264">
        <v>893</v>
      </c>
      <c r="L679" s="264">
        <v>849</v>
      </c>
      <c r="M679" s="264">
        <v>44</v>
      </c>
      <c r="N679" s="294">
        <v>0.93</v>
      </c>
      <c r="O679" s="266">
        <v>13855</v>
      </c>
      <c r="P679" s="266">
        <v>12595</v>
      </c>
      <c r="Q679" s="266">
        <v>1260</v>
      </c>
      <c r="R679" s="267">
        <v>0.909058101768315</v>
      </c>
      <c r="S679" s="267">
        <v>0.955970149253731</v>
      </c>
      <c r="T679" s="267">
        <v>0.951219512195122</v>
      </c>
      <c r="U679" s="267">
        <v>0.950727883538634</v>
      </c>
      <c r="V679" s="295">
        <v>0.00475063705860945</v>
      </c>
      <c r="W679" s="271">
        <v>6567</v>
      </c>
      <c r="X679" s="271">
        <v>6229</v>
      </c>
      <c r="Y679" s="271">
        <v>5858</v>
      </c>
      <c r="Z679" s="271">
        <v>5503</v>
      </c>
      <c r="AA679" s="268">
        <v>0.948530531445104</v>
      </c>
      <c r="AB679" s="268">
        <v>0.939399112325026</v>
      </c>
      <c r="AC679" s="295">
        <v>0.00913141912007875</v>
      </c>
    </row>
    <row r="680" spans="1:29">
      <c r="A680" s="297" t="s">
        <v>1158</v>
      </c>
      <c r="B680" s="298" t="s">
        <v>3343</v>
      </c>
      <c r="C680" s="293" t="s">
        <v>1160</v>
      </c>
      <c r="D680" s="298" t="s">
        <v>1161</v>
      </c>
      <c r="E680" s="263">
        <v>3617</v>
      </c>
      <c r="F680" s="266">
        <v>3516</v>
      </c>
      <c r="G680" s="266">
        <v>101</v>
      </c>
      <c r="H680" s="264">
        <v>1286</v>
      </c>
      <c r="I680" s="264">
        <v>1237</v>
      </c>
      <c r="J680" s="264">
        <v>49</v>
      </c>
      <c r="K680" s="264">
        <v>2774</v>
      </c>
      <c r="L680" s="264">
        <v>2708</v>
      </c>
      <c r="M680" s="264">
        <v>66</v>
      </c>
      <c r="N680" s="294">
        <v>0.93</v>
      </c>
      <c r="O680" s="266">
        <v>83758</v>
      </c>
      <c r="P680" s="266">
        <v>81004</v>
      </c>
      <c r="Q680" s="266">
        <v>2754</v>
      </c>
      <c r="R680" s="267">
        <v>0.967119558728718</v>
      </c>
      <c r="S680" s="267">
        <v>0.972076306331214</v>
      </c>
      <c r="T680" s="267">
        <v>0.961897356143079</v>
      </c>
      <c r="U680" s="267">
        <v>0.976207642393655</v>
      </c>
      <c r="V680" s="295">
        <v>0.0101789501881343</v>
      </c>
      <c r="W680" s="271">
        <v>18576</v>
      </c>
      <c r="X680" s="271">
        <v>18065</v>
      </c>
      <c r="Y680" s="271">
        <v>18921</v>
      </c>
      <c r="Z680" s="271">
        <v>18290</v>
      </c>
      <c r="AA680" s="268">
        <v>0.972491386735573</v>
      </c>
      <c r="AB680" s="268">
        <v>0.966650811267903</v>
      </c>
      <c r="AC680" s="295">
        <v>0.00584057546766936</v>
      </c>
    </row>
    <row r="681" spans="1:29">
      <c r="A681" s="297" t="s">
        <v>1158</v>
      </c>
      <c r="B681" s="298" t="s">
        <v>3343</v>
      </c>
      <c r="C681" s="293" t="s">
        <v>1162</v>
      </c>
      <c r="D681" s="298" t="s">
        <v>1163</v>
      </c>
      <c r="E681" s="263">
        <v>3024</v>
      </c>
      <c r="F681" s="266">
        <v>2958</v>
      </c>
      <c r="G681" s="266">
        <v>66</v>
      </c>
      <c r="H681" s="264">
        <v>1136</v>
      </c>
      <c r="I681" s="264">
        <v>1102</v>
      </c>
      <c r="J681" s="264">
        <v>34</v>
      </c>
      <c r="K681" s="264">
        <v>2466</v>
      </c>
      <c r="L681" s="264">
        <v>2436</v>
      </c>
      <c r="M681" s="264">
        <v>30</v>
      </c>
      <c r="N681" s="294">
        <v>0.93</v>
      </c>
      <c r="O681" s="266">
        <v>69946</v>
      </c>
      <c r="P681" s="266">
        <v>68713</v>
      </c>
      <c r="Q681" s="266">
        <v>1233</v>
      </c>
      <c r="R681" s="267">
        <v>0.982372115632059</v>
      </c>
      <c r="S681" s="267">
        <v>0.978174603174603</v>
      </c>
      <c r="T681" s="267">
        <v>0.970070422535211</v>
      </c>
      <c r="U681" s="267">
        <v>0.987834549878346</v>
      </c>
      <c r="V681" s="295">
        <v>0.00810418063939189</v>
      </c>
      <c r="W681" s="271">
        <v>15782</v>
      </c>
      <c r="X681" s="271">
        <v>15546</v>
      </c>
      <c r="Y681" s="271">
        <v>15525</v>
      </c>
      <c r="Z681" s="271">
        <v>15270</v>
      </c>
      <c r="AA681" s="268">
        <v>0.985046255227474</v>
      </c>
      <c r="AB681" s="268">
        <v>0.983574879227053</v>
      </c>
      <c r="AC681" s="295">
        <v>0.00147137600042124</v>
      </c>
    </row>
    <row r="682" spans="1:29">
      <c r="A682" s="297" t="s">
        <v>1158</v>
      </c>
      <c r="B682" s="298" t="s">
        <v>3343</v>
      </c>
      <c r="C682" s="293" t="s">
        <v>1164</v>
      </c>
      <c r="D682" s="298" t="s">
        <v>1165</v>
      </c>
      <c r="E682" s="263">
        <v>4771</v>
      </c>
      <c r="F682" s="266">
        <v>4435</v>
      </c>
      <c r="G682" s="266">
        <v>336</v>
      </c>
      <c r="H682" s="264">
        <v>1568</v>
      </c>
      <c r="I682" s="264">
        <v>1382</v>
      </c>
      <c r="J682" s="264">
        <v>186</v>
      </c>
      <c r="K682" s="264">
        <v>3678</v>
      </c>
      <c r="L682" s="264">
        <v>3508</v>
      </c>
      <c r="M682" s="264">
        <v>170</v>
      </c>
      <c r="N682" s="294">
        <v>0.93</v>
      </c>
      <c r="O682" s="266">
        <v>109742</v>
      </c>
      <c r="P682" s="266">
        <v>100870</v>
      </c>
      <c r="Q682" s="266">
        <v>8872</v>
      </c>
      <c r="R682" s="267">
        <v>0.919155838238778</v>
      </c>
      <c r="S682" s="267">
        <v>0.92957451268078</v>
      </c>
      <c r="T682" s="267">
        <v>0.881377551020408</v>
      </c>
      <c r="U682" s="267">
        <v>0.953779227841218</v>
      </c>
      <c r="V682" s="295">
        <v>0.0481969616603716</v>
      </c>
      <c r="W682" s="271">
        <v>24467</v>
      </c>
      <c r="X682" s="271">
        <v>22978</v>
      </c>
      <c r="Y682" s="271">
        <v>24978</v>
      </c>
      <c r="Z682" s="271">
        <v>22923</v>
      </c>
      <c r="AA682" s="268">
        <v>0.939142518494298</v>
      </c>
      <c r="AB682" s="268">
        <v>0.917727600288254</v>
      </c>
      <c r="AC682" s="295">
        <v>0.0214149182060448</v>
      </c>
    </row>
    <row r="683" spans="1:29">
      <c r="A683" s="297" t="s">
        <v>1158</v>
      </c>
      <c r="B683" s="298" t="s">
        <v>3343</v>
      </c>
      <c r="C683" s="293" t="s">
        <v>1166</v>
      </c>
      <c r="D683" s="298" t="s">
        <v>1167</v>
      </c>
      <c r="E683" s="263">
        <v>5226</v>
      </c>
      <c r="F683" s="266">
        <v>5030</v>
      </c>
      <c r="G683" s="266">
        <v>196</v>
      </c>
      <c r="H683" s="264">
        <v>1772</v>
      </c>
      <c r="I683" s="264">
        <v>1713</v>
      </c>
      <c r="J683" s="264">
        <v>59</v>
      </c>
      <c r="K683" s="264">
        <v>4087</v>
      </c>
      <c r="L683" s="264">
        <v>3975</v>
      </c>
      <c r="M683" s="264">
        <v>112</v>
      </c>
      <c r="N683" s="294">
        <v>0.93</v>
      </c>
      <c r="O683" s="266">
        <v>119723</v>
      </c>
      <c r="P683" s="266">
        <v>115500</v>
      </c>
      <c r="Q683" s="266">
        <v>4223</v>
      </c>
      <c r="R683" s="267">
        <v>0.964726911286887</v>
      </c>
      <c r="S683" s="267">
        <v>0.96249521622656</v>
      </c>
      <c r="T683" s="267">
        <v>0.966704288939052</v>
      </c>
      <c r="U683" s="267">
        <v>0.972596036212381</v>
      </c>
      <c r="V683" s="295">
        <v>-0.00420907271249238</v>
      </c>
      <c r="W683" s="271">
        <v>26988</v>
      </c>
      <c r="X683" s="271">
        <v>26171</v>
      </c>
      <c r="Y683" s="271">
        <v>26300</v>
      </c>
      <c r="Z683" s="271">
        <v>25472</v>
      </c>
      <c r="AA683" s="268">
        <v>0.969727286201275</v>
      </c>
      <c r="AB683" s="268">
        <v>0.96851711026616</v>
      </c>
      <c r="AC683" s="295">
        <v>0.00121017593511497</v>
      </c>
    </row>
    <row r="684" spans="1:29">
      <c r="A684" s="297" t="s">
        <v>1158</v>
      </c>
      <c r="B684" s="298" t="s">
        <v>3343</v>
      </c>
      <c r="C684" s="293" t="s">
        <v>1168</v>
      </c>
      <c r="D684" s="298" t="s">
        <v>1169</v>
      </c>
      <c r="E684" s="263">
        <v>2260</v>
      </c>
      <c r="F684" s="266">
        <v>2208</v>
      </c>
      <c r="G684" s="266">
        <v>52</v>
      </c>
      <c r="H684" s="264">
        <v>758</v>
      </c>
      <c r="I684" s="264">
        <v>735</v>
      </c>
      <c r="J684" s="264">
        <v>23</v>
      </c>
      <c r="K684" s="264">
        <v>1701</v>
      </c>
      <c r="L684" s="264">
        <v>1673</v>
      </c>
      <c r="M684" s="264">
        <v>28</v>
      </c>
      <c r="N684" s="294">
        <v>0.93</v>
      </c>
      <c r="O684" s="266">
        <v>51373</v>
      </c>
      <c r="P684" s="266">
        <v>50514</v>
      </c>
      <c r="Q684" s="266">
        <v>859</v>
      </c>
      <c r="R684" s="267">
        <v>0.983279154419637</v>
      </c>
      <c r="S684" s="267">
        <v>0.976991150442478</v>
      </c>
      <c r="T684" s="267">
        <v>0.969656992084433</v>
      </c>
      <c r="U684" s="267">
        <v>0.983539094650206</v>
      </c>
      <c r="V684" s="295">
        <v>0.00733415835804518</v>
      </c>
      <c r="W684" s="271">
        <v>11368</v>
      </c>
      <c r="X684" s="271">
        <v>11162</v>
      </c>
      <c r="Y684" s="271">
        <v>11480</v>
      </c>
      <c r="Z684" s="271">
        <v>11310</v>
      </c>
      <c r="AA684" s="268">
        <v>0.981878958479944</v>
      </c>
      <c r="AB684" s="268">
        <v>0.985191637630662</v>
      </c>
      <c r="AC684" s="295">
        <v>-0.00331267915071831</v>
      </c>
    </row>
    <row r="685" spans="1:29">
      <c r="A685" s="297" t="s">
        <v>1158</v>
      </c>
      <c r="B685" s="298" t="s">
        <v>3343</v>
      </c>
      <c r="C685" s="293" t="s">
        <v>1170</v>
      </c>
      <c r="D685" s="298" t="s">
        <v>1171</v>
      </c>
      <c r="E685" s="263">
        <v>3499</v>
      </c>
      <c r="F685" s="266">
        <v>3366</v>
      </c>
      <c r="G685" s="266">
        <v>133</v>
      </c>
      <c r="H685" s="264">
        <v>1294</v>
      </c>
      <c r="I685" s="264">
        <v>1250</v>
      </c>
      <c r="J685" s="264">
        <v>44</v>
      </c>
      <c r="K685" s="264">
        <v>2825</v>
      </c>
      <c r="L685" s="264">
        <v>2742</v>
      </c>
      <c r="M685" s="264">
        <v>83</v>
      </c>
      <c r="N685" s="294">
        <v>0.93</v>
      </c>
      <c r="O685" s="266">
        <v>81663</v>
      </c>
      <c r="P685" s="266">
        <v>79720</v>
      </c>
      <c r="Q685" s="266">
        <v>1943</v>
      </c>
      <c r="R685" s="267">
        <v>0.976207095012429</v>
      </c>
      <c r="S685" s="267">
        <v>0.961989139754216</v>
      </c>
      <c r="T685" s="267">
        <v>0.965996908809892</v>
      </c>
      <c r="U685" s="267">
        <v>0.970619469026549</v>
      </c>
      <c r="V685" s="295">
        <v>-0.00400776905567635</v>
      </c>
      <c r="W685" s="271">
        <v>18420</v>
      </c>
      <c r="X685" s="271">
        <v>17937</v>
      </c>
      <c r="Y685" s="271">
        <v>18179</v>
      </c>
      <c r="Z685" s="271">
        <v>17793</v>
      </c>
      <c r="AA685" s="268">
        <v>0.973778501628665</v>
      </c>
      <c r="AB685" s="268">
        <v>0.97876670883987</v>
      </c>
      <c r="AC685" s="295">
        <v>-0.00498820721120563</v>
      </c>
    </row>
    <row r="686" spans="1:29">
      <c r="A686" s="297" t="s">
        <v>1158</v>
      </c>
      <c r="B686" s="298" t="s">
        <v>3343</v>
      </c>
      <c r="C686" s="293" t="s">
        <v>1172</v>
      </c>
      <c r="D686" s="298" t="s">
        <v>1173</v>
      </c>
      <c r="E686" s="263">
        <v>2563</v>
      </c>
      <c r="F686" s="266">
        <v>2465</v>
      </c>
      <c r="G686" s="266">
        <v>98</v>
      </c>
      <c r="H686" s="264">
        <v>952</v>
      </c>
      <c r="I686" s="264">
        <v>908</v>
      </c>
      <c r="J686" s="264">
        <v>44</v>
      </c>
      <c r="K686" s="264">
        <v>1986</v>
      </c>
      <c r="L686" s="264">
        <v>1946</v>
      </c>
      <c r="M686" s="264">
        <v>40</v>
      </c>
      <c r="N686" s="294">
        <v>0.93</v>
      </c>
      <c r="O686" s="266">
        <v>57741</v>
      </c>
      <c r="P686" s="266">
        <v>55719</v>
      </c>
      <c r="Q686" s="266">
        <v>2022</v>
      </c>
      <c r="R686" s="267">
        <v>0.964981555567101</v>
      </c>
      <c r="S686" s="267">
        <v>0.961763558330082</v>
      </c>
      <c r="T686" s="267">
        <v>0.953781512605042</v>
      </c>
      <c r="U686" s="267">
        <v>0.979859013091641</v>
      </c>
      <c r="V686" s="295">
        <v>0.00798204572503991</v>
      </c>
      <c r="W686" s="271">
        <v>13203</v>
      </c>
      <c r="X686" s="271">
        <v>12689</v>
      </c>
      <c r="Y686" s="271">
        <v>13088</v>
      </c>
      <c r="Z686" s="271">
        <v>12610</v>
      </c>
      <c r="AA686" s="268">
        <v>0.96106945391199</v>
      </c>
      <c r="AB686" s="268">
        <v>0.963477995110024</v>
      </c>
      <c r="AC686" s="295">
        <v>-0.00240854119803469</v>
      </c>
    </row>
    <row r="687" spans="1:29">
      <c r="A687" s="297" t="s">
        <v>1158</v>
      </c>
      <c r="B687" s="298" t="s">
        <v>3343</v>
      </c>
      <c r="C687" s="293" t="s">
        <v>1174</v>
      </c>
      <c r="D687" s="298" t="s">
        <v>1175</v>
      </c>
      <c r="E687" s="263">
        <v>3437</v>
      </c>
      <c r="F687" s="266">
        <v>3372</v>
      </c>
      <c r="G687" s="266">
        <v>65</v>
      </c>
      <c r="H687" s="264">
        <v>1186</v>
      </c>
      <c r="I687" s="264">
        <v>1162</v>
      </c>
      <c r="J687" s="264">
        <v>24</v>
      </c>
      <c r="K687" s="264">
        <v>2670</v>
      </c>
      <c r="L687" s="264">
        <v>2618</v>
      </c>
      <c r="M687" s="264">
        <v>52</v>
      </c>
      <c r="N687" s="294">
        <v>0.93</v>
      </c>
      <c r="O687" s="266">
        <v>79100</v>
      </c>
      <c r="P687" s="266">
        <v>77736</v>
      </c>
      <c r="Q687" s="266">
        <v>1364</v>
      </c>
      <c r="R687" s="267">
        <v>0.98275600505689</v>
      </c>
      <c r="S687" s="267">
        <v>0.981088158277568</v>
      </c>
      <c r="T687" s="267">
        <v>0.979763912310287</v>
      </c>
      <c r="U687" s="267">
        <v>0.980524344569288</v>
      </c>
      <c r="V687" s="295">
        <v>0.00132424596728098</v>
      </c>
      <c r="W687" s="271">
        <v>17684</v>
      </c>
      <c r="X687" s="271">
        <v>17417</v>
      </c>
      <c r="Y687" s="271">
        <v>17278</v>
      </c>
      <c r="Z687" s="271">
        <v>16989</v>
      </c>
      <c r="AA687" s="268">
        <v>0.9849016059715</v>
      </c>
      <c r="AB687" s="268">
        <v>0.983273527028591</v>
      </c>
      <c r="AC687" s="295">
        <v>0.0016280789429084</v>
      </c>
    </row>
    <row r="688" spans="1:29">
      <c r="A688" s="297" t="s">
        <v>1158</v>
      </c>
      <c r="B688" s="298" t="s">
        <v>3343</v>
      </c>
      <c r="C688" s="293" t="s">
        <v>1176</v>
      </c>
      <c r="D688" s="298" t="s">
        <v>1177</v>
      </c>
      <c r="E688" s="263">
        <v>4284</v>
      </c>
      <c r="F688" s="266">
        <v>3931</v>
      </c>
      <c r="G688" s="266">
        <v>353</v>
      </c>
      <c r="H688" s="264">
        <v>1534</v>
      </c>
      <c r="I688" s="264">
        <v>1446</v>
      </c>
      <c r="J688" s="264">
        <v>88</v>
      </c>
      <c r="K688" s="264">
        <v>3364</v>
      </c>
      <c r="L688" s="264">
        <v>3195</v>
      </c>
      <c r="M688" s="264">
        <v>169</v>
      </c>
      <c r="N688" s="294">
        <v>0.93</v>
      </c>
      <c r="O688" s="266">
        <v>95815</v>
      </c>
      <c r="P688" s="266">
        <v>90283</v>
      </c>
      <c r="Q688" s="266">
        <v>5532</v>
      </c>
      <c r="R688" s="267">
        <v>0.942263737410635</v>
      </c>
      <c r="S688" s="267">
        <v>0.917600373482726</v>
      </c>
      <c r="T688" s="267">
        <v>0.942633637548892</v>
      </c>
      <c r="U688" s="267">
        <v>0.949762187871581</v>
      </c>
      <c r="V688" s="295">
        <v>-0.0250332640661654</v>
      </c>
      <c r="W688" s="271">
        <v>21911</v>
      </c>
      <c r="X688" s="271">
        <v>20699</v>
      </c>
      <c r="Y688" s="271">
        <v>21505</v>
      </c>
      <c r="Z688" s="271">
        <v>20294</v>
      </c>
      <c r="AA688" s="268">
        <v>0.944685317876865</v>
      </c>
      <c r="AB688" s="268">
        <v>0.943687514531504</v>
      </c>
      <c r="AC688" s="295">
        <v>0.000997803345361148</v>
      </c>
    </row>
    <row r="689" spans="1:29">
      <c r="A689" s="297" t="s">
        <v>1158</v>
      </c>
      <c r="B689" s="298" t="s">
        <v>3344</v>
      </c>
      <c r="C689" s="293" t="s">
        <v>1178</v>
      </c>
      <c r="D689" s="298" t="s">
        <v>1179</v>
      </c>
      <c r="E689" s="263">
        <v>3394</v>
      </c>
      <c r="F689" s="266">
        <v>3214</v>
      </c>
      <c r="G689" s="266">
        <v>180</v>
      </c>
      <c r="H689" s="264">
        <v>1572</v>
      </c>
      <c r="I689" s="264">
        <v>1449</v>
      </c>
      <c r="J689" s="264">
        <v>123</v>
      </c>
      <c r="K689" s="264">
        <v>2270</v>
      </c>
      <c r="L689" s="264">
        <v>2197</v>
      </c>
      <c r="M689" s="264">
        <v>73</v>
      </c>
      <c r="N689" s="294">
        <v>0.93</v>
      </c>
      <c r="O689" s="266">
        <v>74794</v>
      </c>
      <c r="P689" s="266">
        <v>70764</v>
      </c>
      <c r="Q689" s="266">
        <v>4030</v>
      </c>
      <c r="R689" s="267">
        <v>0.946118672620798</v>
      </c>
      <c r="S689" s="267">
        <v>0.946965232763701</v>
      </c>
      <c r="T689" s="267">
        <v>0.92175572519084</v>
      </c>
      <c r="U689" s="267">
        <v>0.96784140969163</v>
      </c>
      <c r="V689" s="295">
        <v>0.0252095075728609</v>
      </c>
      <c r="W689" s="271">
        <v>17219</v>
      </c>
      <c r="X689" s="271">
        <v>16280</v>
      </c>
      <c r="Y689" s="271">
        <v>16865</v>
      </c>
      <c r="Z689" s="271">
        <v>15994</v>
      </c>
      <c r="AA689" s="268">
        <v>0.945467216446948</v>
      </c>
      <c r="AB689" s="268">
        <v>0.948354580492143</v>
      </c>
      <c r="AC689" s="295">
        <v>-0.00288736404519541</v>
      </c>
    </row>
    <row r="690" spans="1:29">
      <c r="A690" s="297" t="s">
        <v>1158</v>
      </c>
      <c r="B690" s="298" t="s">
        <v>3344</v>
      </c>
      <c r="C690" s="293" t="s">
        <v>1180</v>
      </c>
      <c r="D690" s="298" t="s">
        <v>1181</v>
      </c>
      <c r="E690" s="263">
        <v>6660</v>
      </c>
      <c r="F690" s="266">
        <v>6550</v>
      </c>
      <c r="G690" s="266">
        <v>110</v>
      </c>
      <c r="H690" s="264">
        <v>3632</v>
      </c>
      <c r="I690" s="264">
        <v>3565</v>
      </c>
      <c r="J690" s="264">
        <v>67</v>
      </c>
      <c r="K690" s="264">
        <v>4654</v>
      </c>
      <c r="L690" s="264">
        <v>4605</v>
      </c>
      <c r="M690" s="264">
        <v>49</v>
      </c>
      <c r="N690" s="294">
        <v>0.93</v>
      </c>
      <c r="O690" s="266">
        <v>145417</v>
      </c>
      <c r="P690" s="266">
        <v>143387</v>
      </c>
      <c r="Q690" s="266">
        <v>2030</v>
      </c>
      <c r="R690" s="267">
        <v>0.986040146612844</v>
      </c>
      <c r="S690" s="267">
        <v>0.983483483483483</v>
      </c>
      <c r="T690" s="267">
        <v>0.981552863436123</v>
      </c>
      <c r="U690" s="267">
        <v>0.989471422432316</v>
      </c>
      <c r="V690" s="295">
        <v>0.00193062004736011</v>
      </c>
      <c r="W690" s="271">
        <v>36383</v>
      </c>
      <c r="X690" s="271">
        <v>35869</v>
      </c>
      <c r="Y690" s="271">
        <v>34864</v>
      </c>
      <c r="Z690" s="271">
        <v>34447</v>
      </c>
      <c r="AA690" s="268">
        <v>0.985872522881566</v>
      </c>
      <c r="AB690" s="268">
        <v>0.988039238182653</v>
      </c>
      <c r="AC690" s="295">
        <v>-0.00216671530108703</v>
      </c>
    </row>
    <row r="691" spans="1:29">
      <c r="A691" s="297" t="s">
        <v>1158</v>
      </c>
      <c r="B691" s="298" t="s">
        <v>3344</v>
      </c>
      <c r="C691" s="293" t="s">
        <v>1182</v>
      </c>
      <c r="D691" s="298" t="s">
        <v>1183</v>
      </c>
      <c r="E691" s="263">
        <v>2352</v>
      </c>
      <c r="F691" s="266">
        <v>2231</v>
      </c>
      <c r="G691" s="266">
        <v>121</v>
      </c>
      <c r="H691" s="264">
        <v>1079</v>
      </c>
      <c r="I691" s="264">
        <v>959</v>
      </c>
      <c r="J691" s="264">
        <v>120</v>
      </c>
      <c r="K691" s="264">
        <v>1612</v>
      </c>
      <c r="L691" s="264">
        <v>1515</v>
      </c>
      <c r="M691" s="264">
        <v>97</v>
      </c>
      <c r="N691" s="294">
        <v>0.93</v>
      </c>
      <c r="O691" s="266">
        <v>52645</v>
      </c>
      <c r="P691" s="266">
        <v>49168</v>
      </c>
      <c r="Q691" s="266">
        <v>3477</v>
      </c>
      <c r="R691" s="267">
        <v>0.933953841770349</v>
      </c>
      <c r="S691" s="267">
        <v>0.948554421768708</v>
      </c>
      <c r="T691" s="267">
        <v>0.888785912882298</v>
      </c>
      <c r="U691" s="267">
        <v>0.939826302729528</v>
      </c>
      <c r="V691" s="295">
        <v>0.0597685088864091</v>
      </c>
      <c r="W691" s="271">
        <v>12380</v>
      </c>
      <c r="X691" s="271">
        <v>11536</v>
      </c>
      <c r="Y691" s="271">
        <v>12099</v>
      </c>
      <c r="Z691" s="271">
        <v>11373</v>
      </c>
      <c r="AA691" s="268">
        <v>0.931825525040388</v>
      </c>
      <c r="AB691" s="268">
        <v>0.939995040912472</v>
      </c>
      <c r="AC691" s="295">
        <v>-0.00816951587208437</v>
      </c>
    </row>
    <row r="692" spans="1:29">
      <c r="A692" s="297" t="s">
        <v>1158</v>
      </c>
      <c r="B692" s="298" t="s">
        <v>3344</v>
      </c>
      <c r="C692" s="293" t="s">
        <v>1184</v>
      </c>
      <c r="D692" s="298" t="s">
        <v>1185</v>
      </c>
      <c r="E692" s="263">
        <v>5693</v>
      </c>
      <c r="F692" s="266">
        <v>5250</v>
      </c>
      <c r="G692" s="266">
        <v>443</v>
      </c>
      <c r="H692" s="264">
        <v>3712</v>
      </c>
      <c r="I692" s="264">
        <v>3413</v>
      </c>
      <c r="J692" s="264">
        <v>299</v>
      </c>
      <c r="K692" s="264">
        <v>4318</v>
      </c>
      <c r="L692" s="264">
        <v>4113</v>
      </c>
      <c r="M692" s="264">
        <v>205</v>
      </c>
      <c r="N692" s="294">
        <v>0.93</v>
      </c>
      <c r="O692" s="266">
        <v>121838</v>
      </c>
      <c r="P692" s="266">
        <v>113062</v>
      </c>
      <c r="Q692" s="266">
        <v>8776</v>
      </c>
      <c r="R692" s="267">
        <v>0.927969927280487</v>
      </c>
      <c r="S692" s="267">
        <v>0.922185139645178</v>
      </c>
      <c r="T692" s="267">
        <v>0.919450431034483</v>
      </c>
      <c r="U692" s="267">
        <v>0.952524316813339</v>
      </c>
      <c r="V692" s="295">
        <v>0.00273470861069558</v>
      </c>
      <c r="W692" s="271">
        <v>33457</v>
      </c>
      <c r="X692" s="271">
        <v>31255</v>
      </c>
      <c r="Y692" s="271">
        <v>30476</v>
      </c>
      <c r="Z692" s="271">
        <v>28423</v>
      </c>
      <c r="AA692" s="268">
        <v>0.934184176704427</v>
      </c>
      <c r="AB692" s="268">
        <v>0.932635516471978</v>
      </c>
      <c r="AC692" s="295">
        <v>0.0015486602324486</v>
      </c>
    </row>
    <row r="693" spans="1:29">
      <c r="A693" s="297" t="s">
        <v>1158</v>
      </c>
      <c r="B693" s="298" t="s">
        <v>3344</v>
      </c>
      <c r="C693" s="293" t="s">
        <v>1186</v>
      </c>
      <c r="D693" s="298" t="s">
        <v>1187</v>
      </c>
      <c r="E693" s="263">
        <v>1484</v>
      </c>
      <c r="F693" s="266">
        <v>1409</v>
      </c>
      <c r="G693" s="266">
        <v>75</v>
      </c>
      <c r="H693" s="264">
        <v>544</v>
      </c>
      <c r="I693" s="264">
        <v>498</v>
      </c>
      <c r="J693" s="264">
        <v>46</v>
      </c>
      <c r="K693" s="264">
        <v>889</v>
      </c>
      <c r="L693" s="264">
        <v>842</v>
      </c>
      <c r="M693" s="264">
        <v>47</v>
      </c>
      <c r="N693" s="294">
        <v>0.93</v>
      </c>
      <c r="O693" s="266">
        <v>32383</v>
      </c>
      <c r="P693" s="266">
        <v>30446</v>
      </c>
      <c r="Q693" s="266">
        <v>1937</v>
      </c>
      <c r="R693" s="267">
        <v>0.940184664793256</v>
      </c>
      <c r="S693" s="267">
        <v>0.949460916442049</v>
      </c>
      <c r="T693" s="267">
        <v>0.915441176470588</v>
      </c>
      <c r="U693" s="267">
        <v>0.947131608548931</v>
      </c>
      <c r="V693" s="295">
        <v>0.0340197399714603</v>
      </c>
      <c r="W693" s="271">
        <v>7044</v>
      </c>
      <c r="X693" s="271">
        <v>6652</v>
      </c>
      <c r="Y693" s="271">
        <v>7255</v>
      </c>
      <c r="Z693" s="271">
        <v>6881</v>
      </c>
      <c r="AA693" s="268">
        <v>0.94434980124929</v>
      </c>
      <c r="AB693" s="268">
        <v>0.948449345279118</v>
      </c>
      <c r="AC693" s="295">
        <v>-0.00409954402982771</v>
      </c>
    </row>
    <row r="694" spans="1:29">
      <c r="A694" s="297" t="s">
        <v>1158</v>
      </c>
      <c r="B694" s="298" t="s">
        <v>3344</v>
      </c>
      <c r="C694" s="293" t="s">
        <v>1188</v>
      </c>
      <c r="D694" s="298" t="s">
        <v>1189</v>
      </c>
      <c r="E694" s="263">
        <v>3460</v>
      </c>
      <c r="F694" s="266">
        <v>3397</v>
      </c>
      <c r="G694" s="266">
        <v>63</v>
      </c>
      <c r="H694" s="264">
        <v>1885</v>
      </c>
      <c r="I694" s="264">
        <v>1857</v>
      </c>
      <c r="J694" s="264">
        <v>28</v>
      </c>
      <c r="K694" s="264">
        <v>2470</v>
      </c>
      <c r="L694" s="264">
        <v>2442</v>
      </c>
      <c r="M694" s="264">
        <v>28</v>
      </c>
      <c r="N694" s="294">
        <v>0.93</v>
      </c>
      <c r="O694" s="266">
        <v>73737</v>
      </c>
      <c r="P694" s="266">
        <v>72479</v>
      </c>
      <c r="Q694" s="266">
        <v>1258</v>
      </c>
      <c r="R694" s="267">
        <v>0.982939365583086</v>
      </c>
      <c r="S694" s="267">
        <v>0.981791907514451</v>
      </c>
      <c r="T694" s="267">
        <v>0.985145888594164</v>
      </c>
      <c r="U694" s="267">
        <v>0.988663967611336</v>
      </c>
      <c r="V694" s="295">
        <v>-0.00335398107971352</v>
      </c>
      <c r="W694" s="271">
        <v>18901</v>
      </c>
      <c r="X694" s="271">
        <v>18621</v>
      </c>
      <c r="Y694" s="271">
        <v>17680</v>
      </c>
      <c r="Z694" s="271">
        <v>17430</v>
      </c>
      <c r="AA694" s="268">
        <v>0.985185968996349</v>
      </c>
      <c r="AB694" s="268">
        <v>0.985859728506787</v>
      </c>
      <c r="AC694" s="295">
        <v>-0.000673759510438021</v>
      </c>
    </row>
    <row r="695" spans="1:29">
      <c r="A695" s="297" t="s">
        <v>1158</v>
      </c>
      <c r="B695" s="298" t="s">
        <v>3344</v>
      </c>
      <c r="C695" s="293" t="s">
        <v>1190</v>
      </c>
      <c r="D695" s="298" t="s">
        <v>1191</v>
      </c>
      <c r="E695" s="263">
        <v>3574</v>
      </c>
      <c r="F695" s="266">
        <v>3022</v>
      </c>
      <c r="G695" s="266">
        <v>552</v>
      </c>
      <c r="H695" s="264">
        <v>1540</v>
      </c>
      <c r="I695" s="264">
        <v>999</v>
      </c>
      <c r="J695" s="264">
        <v>541</v>
      </c>
      <c r="K695" s="264">
        <v>2509</v>
      </c>
      <c r="L695" s="264">
        <v>2181</v>
      </c>
      <c r="M695" s="264">
        <v>328</v>
      </c>
      <c r="N695" s="294">
        <v>0.93</v>
      </c>
      <c r="O695" s="266">
        <v>78860</v>
      </c>
      <c r="P695" s="266">
        <v>63450</v>
      </c>
      <c r="Q695" s="266">
        <v>15410</v>
      </c>
      <c r="R695" s="267">
        <v>0.804590413390819</v>
      </c>
      <c r="S695" s="267">
        <v>0.845551203133744</v>
      </c>
      <c r="T695" s="267">
        <v>0.648701298701299</v>
      </c>
      <c r="U695" s="267">
        <v>0.86927062574731</v>
      </c>
      <c r="V695" s="295">
        <v>0.196849904432445</v>
      </c>
      <c r="W695" s="271">
        <v>18358</v>
      </c>
      <c r="X695" s="271">
        <v>14768</v>
      </c>
      <c r="Y695" s="271">
        <v>17604</v>
      </c>
      <c r="Z695" s="271">
        <v>14371</v>
      </c>
      <c r="AA695" s="268">
        <v>0.804444928641464</v>
      </c>
      <c r="AB695" s="268">
        <v>0.816348557146103</v>
      </c>
      <c r="AC695" s="295">
        <v>-0.0119036285046389</v>
      </c>
    </row>
    <row r="696" spans="1:29">
      <c r="A696" s="297" t="s">
        <v>1158</v>
      </c>
      <c r="B696" s="298" t="s">
        <v>3344</v>
      </c>
      <c r="C696" s="293" t="s">
        <v>1192</v>
      </c>
      <c r="D696" s="298" t="s">
        <v>1193</v>
      </c>
      <c r="E696" s="263">
        <v>3421</v>
      </c>
      <c r="F696" s="266">
        <v>3355</v>
      </c>
      <c r="G696" s="266">
        <v>66</v>
      </c>
      <c r="H696" s="264">
        <v>2427</v>
      </c>
      <c r="I696" s="264">
        <v>2393</v>
      </c>
      <c r="J696" s="264">
        <v>34</v>
      </c>
      <c r="K696" s="264">
        <v>2687</v>
      </c>
      <c r="L696" s="264">
        <v>2666</v>
      </c>
      <c r="M696" s="264">
        <v>21</v>
      </c>
      <c r="N696" s="294">
        <v>0.93</v>
      </c>
      <c r="O696" s="266">
        <v>72603</v>
      </c>
      <c r="P696" s="266">
        <v>71484</v>
      </c>
      <c r="Q696" s="266">
        <v>1119</v>
      </c>
      <c r="R696" s="267">
        <v>0.984587413743234</v>
      </c>
      <c r="S696" s="267">
        <v>0.980707395498392</v>
      </c>
      <c r="T696" s="267">
        <v>0.985990935311084</v>
      </c>
      <c r="U696" s="267">
        <v>0.992184592482322</v>
      </c>
      <c r="V696" s="295">
        <v>-0.00528353981269136</v>
      </c>
      <c r="W696" s="271">
        <v>20906</v>
      </c>
      <c r="X696" s="271">
        <v>20657</v>
      </c>
      <c r="Y696" s="271">
        <v>18865</v>
      </c>
      <c r="Z696" s="271">
        <v>18631</v>
      </c>
      <c r="AA696" s="268">
        <v>0.988089543671673</v>
      </c>
      <c r="AB696" s="268">
        <v>0.987596077391996</v>
      </c>
      <c r="AC696" s="295">
        <v>0.000493466279677501</v>
      </c>
    </row>
    <row r="697" spans="1:29">
      <c r="A697" s="297" t="s">
        <v>1158</v>
      </c>
      <c r="B697" s="298" t="s">
        <v>3344</v>
      </c>
      <c r="C697" s="293" t="s">
        <v>1194</v>
      </c>
      <c r="D697" s="298" t="s">
        <v>1195</v>
      </c>
      <c r="E697" s="263">
        <v>8038</v>
      </c>
      <c r="F697" s="266">
        <v>7709</v>
      </c>
      <c r="G697" s="266">
        <v>329</v>
      </c>
      <c r="H697" s="264">
        <v>5892</v>
      </c>
      <c r="I697" s="264">
        <v>5590</v>
      </c>
      <c r="J697" s="264">
        <v>302</v>
      </c>
      <c r="K697" s="264">
        <v>6218</v>
      </c>
      <c r="L697" s="264">
        <v>6030</v>
      </c>
      <c r="M697" s="264">
        <v>188</v>
      </c>
      <c r="N697" s="294">
        <v>0.93</v>
      </c>
      <c r="O697" s="266">
        <v>168215</v>
      </c>
      <c r="P697" s="266">
        <v>159248</v>
      </c>
      <c r="Q697" s="266">
        <v>8967</v>
      </c>
      <c r="R697" s="267">
        <v>0.946693219986327</v>
      </c>
      <c r="S697" s="267">
        <v>0.959069420253794</v>
      </c>
      <c r="T697" s="267">
        <v>0.948744059742023</v>
      </c>
      <c r="U697" s="267">
        <v>0.969765197812802</v>
      </c>
      <c r="V697" s="295">
        <v>0.0103253605117715</v>
      </c>
      <c r="W697" s="271">
        <v>48646</v>
      </c>
      <c r="X697" s="271">
        <v>46413</v>
      </c>
      <c r="Y697" s="271">
        <v>43430</v>
      </c>
      <c r="Z697" s="271">
        <v>41474</v>
      </c>
      <c r="AA697" s="268">
        <v>0.954096945278132</v>
      </c>
      <c r="AB697" s="268">
        <v>0.95496200782869</v>
      </c>
      <c r="AC697" s="295">
        <v>-0.000865062550558071</v>
      </c>
    </row>
    <row r="698" spans="1:29">
      <c r="A698" s="297" t="s">
        <v>1158</v>
      </c>
      <c r="B698" s="298" t="s">
        <v>3344</v>
      </c>
      <c r="C698" s="293" t="s">
        <v>1196</v>
      </c>
      <c r="D698" s="298" t="s">
        <v>1197</v>
      </c>
      <c r="E698" s="263">
        <v>6190</v>
      </c>
      <c r="F698" s="266">
        <v>6002</v>
      </c>
      <c r="G698" s="266">
        <v>188</v>
      </c>
      <c r="H698" s="264">
        <v>6042</v>
      </c>
      <c r="I698" s="264">
        <v>5893</v>
      </c>
      <c r="J698" s="264">
        <v>149</v>
      </c>
      <c r="K698" s="264">
        <v>5782</v>
      </c>
      <c r="L698" s="264">
        <v>5675</v>
      </c>
      <c r="M698" s="264">
        <v>107</v>
      </c>
      <c r="N698" s="294">
        <v>0.93</v>
      </c>
      <c r="O698" s="266">
        <v>126875</v>
      </c>
      <c r="P698" s="266">
        <v>122647</v>
      </c>
      <c r="Q698" s="266">
        <v>4228</v>
      </c>
      <c r="R698" s="267">
        <v>0.966675862068965</v>
      </c>
      <c r="S698" s="267">
        <v>0.969628432956381</v>
      </c>
      <c r="T698" s="267">
        <v>0.97533929162529</v>
      </c>
      <c r="U698" s="267">
        <v>0.981494292632307</v>
      </c>
      <c r="V698" s="295">
        <v>-0.00571085866890841</v>
      </c>
      <c r="W698" s="271">
        <v>43643</v>
      </c>
      <c r="X698" s="271">
        <v>42638</v>
      </c>
      <c r="Y698" s="271">
        <v>35513</v>
      </c>
      <c r="Z698" s="271">
        <v>34534</v>
      </c>
      <c r="AA698" s="268">
        <v>0.976972252136654</v>
      </c>
      <c r="AB698" s="268">
        <v>0.972432630304396</v>
      </c>
      <c r="AC698" s="295">
        <v>0.00453962183225864</v>
      </c>
    </row>
    <row r="699" spans="1:29">
      <c r="A699" s="297" t="s">
        <v>1158</v>
      </c>
      <c r="B699" s="298" t="s">
        <v>3343</v>
      </c>
      <c r="C699" s="293" t="s">
        <v>1198</v>
      </c>
      <c r="D699" s="298" t="s">
        <v>1199</v>
      </c>
      <c r="E699" s="263">
        <v>4243</v>
      </c>
      <c r="F699" s="266">
        <v>4081</v>
      </c>
      <c r="G699" s="266">
        <v>162</v>
      </c>
      <c r="H699" s="264">
        <v>1739</v>
      </c>
      <c r="I699" s="264">
        <v>1641</v>
      </c>
      <c r="J699" s="264">
        <v>98</v>
      </c>
      <c r="K699" s="264">
        <v>2576</v>
      </c>
      <c r="L699" s="264">
        <v>2501</v>
      </c>
      <c r="M699" s="264">
        <v>75</v>
      </c>
      <c r="N699" s="294">
        <v>0.93</v>
      </c>
      <c r="O699" s="266">
        <v>88954</v>
      </c>
      <c r="P699" s="266">
        <v>85503</v>
      </c>
      <c r="Q699" s="266">
        <v>3451</v>
      </c>
      <c r="R699" s="267">
        <v>0.961204667580997</v>
      </c>
      <c r="S699" s="267">
        <v>0.961819467358001</v>
      </c>
      <c r="T699" s="267">
        <v>0.943645773433007</v>
      </c>
      <c r="U699" s="267">
        <v>0.970885093167702</v>
      </c>
      <c r="V699" s="295">
        <v>0.0181736939249939</v>
      </c>
      <c r="W699" s="271">
        <v>20150</v>
      </c>
      <c r="X699" s="271">
        <v>19387</v>
      </c>
      <c r="Y699" s="271">
        <v>19595</v>
      </c>
      <c r="Z699" s="271">
        <v>18796</v>
      </c>
      <c r="AA699" s="268">
        <v>0.962133995037221</v>
      </c>
      <c r="AB699" s="268">
        <v>0.959224291911202</v>
      </c>
      <c r="AC699" s="295">
        <v>0.00290970312601901</v>
      </c>
    </row>
    <row r="700" spans="1:29">
      <c r="A700" s="297" t="s">
        <v>1158</v>
      </c>
      <c r="B700" s="298" t="s">
        <v>3343</v>
      </c>
      <c r="C700" s="293" t="s">
        <v>1200</v>
      </c>
      <c r="D700" s="298" t="s">
        <v>1201</v>
      </c>
      <c r="E700" s="263">
        <v>2539</v>
      </c>
      <c r="F700" s="266">
        <v>2439</v>
      </c>
      <c r="G700" s="266">
        <v>100</v>
      </c>
      <c r="H700" s="264">
        <v>1124</v>
      </c>
      <c r="I700" s="264">
        <v>1081</v>
      </c>
      <c r="J700" s="264">
        <v>43</v>
      </c>
      <c r="K700" s="264">
        <v>1598</v>
      </c>
      <c r="L700" s="264">
        <v>1568</v>
      </c>
      <c r="M700" s="264">
        <v>30</v>
      </c>
      <c r="N700" s="294">
        <v>0.93</v>
      </c>
      <c r="O700" s="266">
        <v>56223</v>
      </c>
      <c r="P700" s="266">
        <v>54505</v>
      </c>
      <c r="Q700" s="266">
        <v>1718</v>
      </c>
      <c r="R700" s="267">
        <v>0.969443110470804</v>
      </c>
      <c r="S700" s="267">
        <v>0.960614415124065</v>
      </c>
      <c r="T700" s="267">
        <v>0.961743772241993</v>
      </c>
      <c r="U700" s="267">
        <v>0.981226533166458</v>
      </c>
      <c r="V700" s="295">
        <v>-0.00112935711792828</v>
      </c>
      <c r="W700" s="271">
        <v>12686</v>
      </c>
      <c r="X700" s="271">
        <v>12334</v>
      </c>
      <c r="Y700" s="271">
        <v>12728</v>
      </c>
      <c r="Z700" s="271">
        <v>12365</v>
      </c>
      <c r="AA700" s="268">
        <v>0.972252877187451</v>
      </c>
      <c r="AB700" s="268">
        <v>0.971480201131364</v>
      </c>
      <c r="AC700" s="295">
        <v>0.000772676056086774</v>
      </c>
    </row>
    <row r="701" spans="1:29">
      <c r="A701" s="297" t="s">
        <v>1158</v>
      </c>
      <c r="B701" s="298" t="s">
        <v>3343</v>
      </c>
      <c r="C701" s="293" t="s">
        <v>1202</v>
      </c>
      <c r="D701" s="298" t="s">
        <v>1203</v>
      </c>
      <c r="E701" s="263">
        <v>2533</v>
      </c>
      <c r="F701" s="266">
        <v>2415</v>
      </c>
      <c r="G701" s="266">
        <v>118</v>
      </c>
      <c r="H701" s="264">
        <v>1029</v>
      </c>
      <c r="I701" s="264">
        <v>953</v>
      </c>
      <c r="J701" s="264">
        <v>76</v>
      </c>
      <c r="K701" s="264">
        <v>1662</v>
      </c>
      <c r="L701" s="264">
        <v>1573</v>
      </c>
      <c r="M701" s="264">
        <v>89</v>
      </c>
      <c r="N701" s="294">
        <v>0.93</v>
      </c>
      <c r="O701" s="266">
        <v>56133</v>
      </c>
      <c r="P701" s="266">
        <v>53427</v>
      </c>
      <c r="Q701" s="266">
        <v>2706</v>
      </c>
      <c r="R701" s="267">
        <v>0.951793062904174</v>
      </c>
      <c r="S701" s="267">
        <v>0.953414923016186</v>
      </c>
      <c r="T701" s="267">
        <v>0.926141885325559</v>
      </c>
      <c r="U701" s="267">
        <v>0.946450060168472</v>
      </c>
      <c r="V701" s="295">
        <v>0.0272730376906276</v>
      </c>
      <c r="W701" s="271">
        <v>12425</v>
      </c>
      <c r="X701" s="271">
        <v>11783</v>
      </c>
      <c r="Y701" s="271">
        <v>12689</v>
      </c>
      <c r="Z701" s="271">
        <v>12037</v>
      </c>
      <c r="AA701" s="268">
        <v>0.948329979879276</v>
      </c>
      <c r="AB701" s="268">
        <v>0.948616912286232</v>
      </c>
      <c r="AC701" s="295">
        <v>-0.000286932406956431</v>
      </c>
    </row>
    <row r="702" spans="1:29">
      <c r="A702" s="297" t="s">
        <v>1158</v>
      </c>
      <c r="B702" s="298" t="s">
        <v>3343</v>
      </c>
      <c r="C702" s="293" t="s">
        <v>1204</v>
      </c>
      <c r="D702" s="298" t="s">
        <v>1205</v>
      </c>
      <c r="E702" s="263">
        <v>3716</v>
      </c>
      <c r="F702" s="266">
        <v>3555</v>
      </c>
      <c r="G702" s="266">
        <v>161</v>
      </c>
      <c r="H702" s="264">
        <v>1613</v>
      </c>
      <c r="I702" s="264">
        <v>1529</v>
      </c>
      <c r="J702" s="264">
        <v>84</v>
      </c>
      <c r="K702" s="264">
        <v>2268</v>
      </c>
      <c r="L702" s="264">
        <v>2219</v>
      </c>
      <c r="M702" s="264">
        <v>49</v>
      </c>
      <c r="N702" s="294">
        <v>0.93</v>
      </c>
      <c r="O702" s="266">
        <v>74402</v>
      </c>
      <c r="P702" s="266">
        <v>71662</v>
      </c>
      <c r="Q702" s="266">
        <v>2740</v>
      </c>
      <c r="R702" s="267">
        <v>0.963173032982984</v>
      </c>
      <c r="S702" s="267">
        <v>0.956673842841765</v>
      </c>
      <c r="T702" s="267">
        <v>0.947923124612523</v>
      </c>
      <c r="U702" s="267">
        <v>0.978395061728395</v>
      </c>
      <c r="V702" s="295">
        <v>0.00875071822924212</v>
      </c>
      <c r="W702" s="271">
        <v>17507</v>
      </c>
      <c r="X702" s="271">
        <v>16908</v>
      </c>
      <c r="Y702" s="271">
        <v>16804</v>
      </c>
      <c r="Z702" s="271">
        <v>16231</v>
      </c>
      <c r="AA702" s="268">
        <v>0.965785114525618</v>
      </c>
      <c r="AB702" s="268">
        <v>0.965900975958105</v>
      </c>
      <c r="AC702" s="295">
        <v>-0.000115861432486875</v>
      </c>
    </row>
    <row r="703" spans="1:29">
      <c r="A703" s="297" t="s">
        <v>1158</v>
      </c>
      <c r="B703" s="298" t="s">
        <v>3343</v>
      </c>
      <c r="C703" s="293" t="s">
        <v>1206</v>
      </c>
      <c r="D703" s="298" t="s">
        <v>1207</v>
      </c>
      <c r="E703" s="263">
        <v>3346</v>
      </c>
      <c r="F703" s="266">
        <v>3193</v>
      </c>
      <c r="G703" s="266">
        <v>153</v>
      </c>
      <c r="H703" s="264">
        <v>1373</v>
      </c>
      <c r="I703" s="264">
        <v>1293</v>
      </c>
      <c r="J703" s="264">
        <v>80</v>
      </c>
      <c r="K703" s="264">
        <v>2121</v>
      </c>
      <c r="L703" s="264">
        <v>2048</v>
      </c>
      <c r="M703" s="264">
        <v>73</v>
      </c>
      <c r="N703" s="294">
        <v>0.93</v>
      </c>
      <c r="O703" s="266">
        <v>72601</v>
      </c>
      <c r="P703" s="266">
        <v>70380</v>
      </c>
      <c r="Q703" s="266">
        <v>2221</v>
      </c>
      <c r="R703" s="267">
        <v>0.969408134874175</v>
      </c>
      <c r="S703" s="267">
        <v>0.95427375971309</v>
      </c>
      <c r="T703" s="267">
        <v>0.941733430444283</v>
      </c>
      <c r="U703" s="267">
        <v>0.965582272512966</v>
      </c>
      <c r="V703" s="295">
        <v>0.0125403292688077</v>
      </c>
      <c r="W703" s="271">
        <v>16518</v>
      </c>
      <c r="X703" s="271">
        <v>15915</v>
      </c>
      <c r="Y703" s="271">
        <v>16108</v>
      </c>
      <c r="Z703" s="271">
        <v>15624</v>
      </c>
      <c r="AA703" s="268">
        <v>0.963494369778424</v>
      </c>
      <c r="AB703" s="268">
        <v>0.969952818475292</v>
      </c>
      <c r="AC703" s="295">
        <v>-0.00645844869686829</v>
      </c>
    </row>
    <row r="704" spans="1:29">
      <c r="A704" s="297" t="s">
        <v>1158</v>
      </c>
      <c r="B704" s="298" t="s">
        <v>3343</v>
      </c>
      <c r="C704" s="293" t="s">
        <v>1208</v>
      </c>
      <c r="D704" s="298" t="s">
        <v>1209</v>
      </c>
      <c r="E704" s="263">
        <v>4460</v>
      </c>
      <c r="F704" s="266">
        <v>4372</v>
      </c>
      <c r="G704" s="266">
        <v>88</v>
      </c>
      <c r="H704" s="264">
        <v>2062</v>
      </c>
      <c r="I704" s="264">
        <v>2023</v>
      </c>
      <c r="J704" s="264">
        <v>39</v>
      </c>
      <c r="K704" s="264">
        <v>2868</v>
      </c>
      <c r="L704" s="264">
        <v>2841</v>
      </c>
      <c r="M704" s="264">
        <v>27</v>
      </c>
      <c r="N704" s="294">
        <v>0.93</v>
      </c>
      <c r="O704" s="266">
        <v>96774</v>
      </c>
      <c r="P704" s="266">
        <v>95464</v>
      </c>
      <c r="Q704" s="266">
        <v>1310</v>
      </c>
      <c r="R704" s="267">
        <v>0.986463306259946</v>
      </c>
      <c r="S704" s="267">
        <v>0.980269058295964</v>
      </c>
      <c r="T704" s="267">
        <v>0.981086323957323</v>
      </c>
      <c r="U704" s="267">
        <v>0.990585774058577</v>
      </c>
      <c r="V704" s="295">
        <v>-0.000817265661358868</v>
      </c>
      <c r="W704" s="271">
        <v>22747</v>
      </c>
      <c r="X704" s="271">
        <v>22413</v>
      </c>
      <c r="Y704" s="271">
        <v>21767</v>
      </c>
      <c r="Z704" s="271">
        <v>21497</v>
      </c>
      <c r="AA704" s="268">
        <v>0.985316745065283</v>
      </c>
      <c r="AB704" s="268">
        <v>0.987595902053567</v>
      </c>
      <c r="AC704" s="295">
        <v>-0.00227915698828396</v>
      </c>
    </row>
    <row r="705" spans="1:29">
      <c r="A705" s="297" t="s">
        <v>1158</v>
      </c>
      <c r="B705" s="298" t="s">
        <v>3343</v>
      </c>
      <c r="C705" s="293" t="s">
        <v>1210</v>
      </c>
      <c r="D705" s="298" t="s">
        <v>1211</v>
      </c>
      <c r="E705" s="263">
        <v>4328</v>
      </c>
      <c r="F705" s="266">
        <v>4196</v>
      </c>
      <c r="G705" s="266">
        <v>132</v>
      </c>
      <c r="H705" s="264">
        <v>1942</v>
      </c>
      <c r="I705" s="264">
        <v>1877</v>
      </c>
      <c r="J705" s="264">
        <v>65</v>
      </c>
      <c r="K705" s="264">
        <v>2675</v>
      </c>
      <c r="L705" s="264">
        <v>2619</v>
      </c>
      <c r="M705" s="264">
        <v>56</v>
      </c>
      <c r="N705" s="294">
        <v>0.93</v>
      </c>
      <c r="O705" s="266">
        <v>97047</v>
      </c>
      <c r="P705" s="266">
        <v>94283</v>
      </c>
      <c r="Q705" s="266">
        <v>2764</v>
      </c>
      <c r="R705" s="267">
        <v>0.971518954733274</v>
      </c>
      <c r="S705" s="267">
        <v>0.969500924214418</v>
      </c>
      <c r="T705" s="267">
        <v>0.966529351184346</v>
      </c>
      <c r="U705" s="267">
        <v>0.979065420560748</v>
      </c>
      <c r="V705" s="295">
        <v>0.00297157303007167</v>
      </c>
      <c r="W705" s="271">
        <v>21337</v>
      </c>
      <c r="X705" s="271">
        <v>20878</v>
      </c>
      <c r="Y705" s="271">
        <v>21844</v>
      </c>
      <c r="Z705" s="271">
        <v>21201</v>
      </c>
      <c r="AA705" s="268">
        <v>0.978488072362563</v>
      </c>
      <c r="AB705" s="268">
        <v>0.970563999267533</v>
      </c>
      <c r="AC705" s="295">
        <v>0.00792407309502918</v>
      </c>
    </row>
    <row r="706" spans="1:29">
      <c r="A706" s="297" t="s">
        <v>1158</v>
      </c>
      <c r="B706" s="298" t="s">
        <v>3343</v>
      </c>
      <c r="C706" s="293" t="s">
        <v>1212</v>
      </c>
      <c r="D706" s="298" t="s">
        <v>1213</v>
      </c>
      <c r="E706" s="263">
        <v>1735</v>
      </c>
      <c r="F706" s="266">
        <v>1678</v>
      </c>
      <c r="G706" s="266">
        <v>57</v>
      </c>
      <c r="H706" s="264">
        <v>771</v>
      </c>
      <c r="I706" s="264">
        <v>740</v>
      </c>
      <c r="J706" s="264">
        <v>31</v>
      </c>
      <c r="K706" s="264">
        <v>1097</v>
      </c>
      <c r="L706" s="264">
        <v>1071</v>
      </c>
      <c r="M706" s="264">
        <v>26</v>
      </c>
      <c r="N706" s="294">
        <v>0.93</v>
      </c>
      <c r="O706" s="266">
        <v>41754</v>
      </c>
      <c r="P706" s="266">
        <v>40690</v>
      </c>
      <c r="Q706" s="266">
        <v>1064</v>
      </c>
      <c r="R706" s="267">
        <v>0.974517411505485</v>
      </c>
      <c r="S706" s="267">
        <v>0.967146974063401</v>
      </c>
      <c r="T706" s="267">
        <v>0.959792477302205</v>
      </c>
      <c r="U706" s="267">
        <v>0.976298997265269</v>
      </c>
      <c r="V706" s="295">
        <v>0.00735449676119559</v>
      </c>
      <c r="W706" s="271">
        <v>9024</v>
      </c>
      <c r="X706" s="271">
        <v>8807</v>
      </c>
      <c r="Y706" s="271">
        <v>9213</v>
      </c>
      <c r="Z706" s="271">
        <v>8997</v>
      </c>
      <c r="AA706" s="268">
        <v>0.975953014184397</v>
      </c>
      <c r="AB706" s="268">
        <v>0.976554868121133</v>
      </c>
      <c r="AC706" s="295">
        <v>-0.000601853936736063</v>
      </c>
    </row>
    <row r="707" spans="1:29">
      <c r="A707" s="297" t="s">
        <v>1158</v>
      </c>
      <c r="B707" s="298" t="s">
        <v>40</v>
      </c>
      <c r="C707" s="293" t="e">
        <v>#N/A</v>
      </c>
      <c r="D707" s="298" t="s">
        <v>1214</v>
      </c>
      <c r="E707" s="263">
        <v>0</v>
      </c>
      <c r="F707" s="266">
        <v>0</v>
      </c>
      <c r="G707" s="266">
        <v>0</v>
      </c>
      <c r="H707" s="264">
        <v>0</v>
      </c>
      <c r="I707" s="264">
        <v>0</v>
      </c>
      <c r="J707" s="264">
        <v>0</v>
      </c>
      <c r="K707" s="264">
        <v>0</v>
      </c>
      <c r="L707" s="264">
        <v>0</v>
      </c>
      <c r="M707" s="264">
        <v>0</v>
      </c>
      <c r="N707" s="294">
        <v>0.93</v>
      </c>
      <c r="O707" s="266">
        <v>0</v>
      </c>
      <c r="P707" s="266">
        <v>0</v>
      </c>
      <c r="Q707" s="266">
        <v>0</v>
      </c>
      <c r="R707" s="267">
        <v>0</v>
      </c>
      <c r="S707" s="267">
        <v>0</v>
      </c>
      <c r="T707" s="267">
        <v>0</v>
      </c>
      <c r="U707" s="267">
        <v>0</v>
      </c>
      <c r="V707" s="295">
        <v>0</v>
      </c>
      <c r="W707" s="271">
        <v>0</v>
      </c>
      <c r="X707" s="271">
        <v>0</v>
      </c>
      <c r="Y707" s="271">
        <v>0</v>
      </c>
      <c r="Z707" s="271">
        <v>0</v>
      </c>
      <c r="AA707" s="268">
        <v>0</v>
      </c>
      <c r="AB707" s="268">
        <v>0</v>
      </c>
      <c r="AC707" s="295">
        <v>0</v>
      </c>
    </row>
    <row r="708" spans="1:29">
      <c r="A708" s="297" t="s">
        <v>1158</v>
      </c>
      <c r="B708" s="298" t="s">
        <v>3345</v>
      </c>
      <c r="C708" s="293" t="s">
        <v>1215</v>
      </c>
      <c r="D708" s="298" t="s">
        <v>1216</v>
      </c>
      <c r="E708" s="263">
        <v>3729</v>
      </c>
      <c r="F708" s="266">
        <v>3641</v>
      </c>
      <c r="G708" s="266">
        <v>88</v>
      </c>
      <c r="H708" s="264">
        <v>1321</v>
      </c>
      <c r="I708" s="264">
        <v>1286</v>
      </c>
      <c r="J708" s="264">
        <v>35</v>
      </c>
      <c r="K708" s="264">
        <v>2645</v>
      </c>
      <c r="L708" s="264">
        <v>2588</v>
      </c>
      <c r="M708" s="264">
        <v>57</v>
      </c>
      <c r="N708" s="294">
        <v>0.93</v>
      </c>
      <c r="O708" s="266">
        <v>79859</v>
      </c>
      <c r="P708" s="266">
        <v>78215</v>
      </c>
      <c r="Q708" s="266">
        <v>1644</v>
      </c>
      <c r="R708" s="267">
        <v>0.979413716675641</v>
      </c>
      <c r="S708" s="267">
        <v>0.976401179941003</v>
      </c>
      <c r="T708" s="267">
        <v>0.973504920514762</v>
      </c>
      <c r="U708" s="267">
        <v>0.978449905482042</v>
      </c>
      <c r="V708" s="295">
        <v>0.00289625942624139</v>
      </c>
      <c r="W708" s="271">
        <v>18287</v>
      </c>
      <c r="X708" s="271">
        <v>17885</v>
      </c>
      <c r="Y708" s="271">
        <v>17956</v>
      </c>
      <c r="Z708" s="271">
        <v>17605</v>
      </c>
      <c r="AA708" s="268">
        <v>0.978017170667687</v>
      </c>
      <c r="AB708" s="268">
        <v>0.980452216529294</v>
      </c>
      <c r="AC708" s="295">
        <v>-0.00243504586160637</v>
      </c>
    </row>
    <row r="709" spans="1:29">
      <c r="A709" s="297" t="s">
        <v>1158</v>
      </c>
      <c r="B709" s="298" t="s">
        <v>3345</v>
      </c>
      <c r="C709" s="293" t="s">
        <v>1217</v>
      </c>
      <c r="D709" s="298" t="s">
        <v>1218</v>
      </c>
      <c r="E709" s="263">
        <v>3618</v>
      </c>
      <c r="F709" s="266">
        <v>3488</v>
      </c>
      <c r="G709" s="266">
        <v>130</v>
      </c>
      <c r="H709" s="264">
        <v>1201</v>
      </c>
      <c r="I709" s="264">
        <v>1141</v>
      </c>
      <c r="J709" s="264">
        <v>60</v>
      </c>
      <c r="K709" s="264">
        <v>2549</v>
      </c>
      <c r="L709" s="264">
        <v>2471</v>
      </c>
      <c r="M709" s="264">
        <v>78</v>
      </c>
      <c r="N709" s="294">
        <v>0.93</v>
      </c>
      <c r="O709" s="266">
        <v>81314</v>
      </c>
      <c r="P709" s="266">
        <v>78684</v>
      </c>
      <c r="Q709" s="266">
        <v>2630</v>
      </c>
      <c r="R709" s="267">
        <v>0.967656246156873</v>
      </c>
      <c r="S709" s="267">
        <v>0.964068546158098</v>
      </c>
      <c r="T709" s="267">
        <v>0.950041631973356</v>
      </c>
      <c r="U709" s="267">
        <v>0.969399764613574</v>
      </c>
      <c r="V709" s="295">
        <v>0.0140269141847429</v>
      </c>
      <c r="W709" s="271">
        <v>18124</v>
      </c>
      <c r="X709" s="271">
        <v>17512</v>
      </c>
      <c r="Y709" s="271">
        <v>17752</v>
      </c>
      <c r="Z709" s="271">
        <v>17156</v>
      </c>
      <c r="AA709" s="268">
        <v>0.966232619730744</v>
      </c>
      <c r="AB709" s="268">
        <v>0.966426318161334</v>
      </c>
      <c r="AC709" s="295">
        <v>-0.000193698430590139</v>
      </c>
    </row>
    <row r="710" spans="1:29">
      <c r="A710" s="297" t="s">
        <v>1158</v>
      </c>
      <c r="B710" s="298" t="s">
        <v>3345</v>
      </c>
      <c r="C710" s="293" t="s">
        <v>1219</v>
      </c>
      <c r="D710" s="298" t="s">
        <v>1220</v>
      </c>
      <c r="E710" s="263">
        <v>6552</v>
      </c>
      <c r="F710" s="266">
        <v>6308</v>
      </c>
      <c r="G710" s="266">
        <v>244</v>
      </c>
      <c r="H710" s="264">
        <v>2183</v>
      </c>
      <c r="I710" s="264">
        <v>2082</v>
      </c>
      <c r="J710" s="264">
        <v>101</v>
      </c>
      <c r="K710" s="264">
        <v>4412</v>
      </c>
      <c r="L710" s="264">
        <v>4206</v>
      </c>
      <c r="M710" s="264">
        <v>206</v>
      </c>
      <c r="N710" s="294">
        <v>0.93</v>
      </c>
      <c r="O710" s="266">
        <v>139113</v>
      </c>
      <c r="P710" s="266">
        <v>134356</v>
      </c>
      <c r="Q710" s="266">
        <v>4757</v>
      </c>
      <c r="R710" s="267">
        <v>0.965804777411169</v>
      </c>
      <c r="S710" s="267">
        <v>0.962759462759463</v>
      </c>
      <c r="T710" s="267">
        <v>0.953733394411361</v>
      </c>
      <c r="U710" s="267">
        <v>0.953309156844968</v>
      </c>
      <c r="V710" s="295">
        <v>0.00902606834810227</v>
      </c>
      <c r="W710" s="271">
        <v>31766</v>
      </c>
      <c r="X710" s="271">
        <v>30586</v>
      </c>
      <c r="Y710" s="271">
        <v>31506</v>
      </c>
      <c r="Z710" s="271">
        <v>30428</v>
      </c>
      <c r="AA710" s="268">
        <v>0.962853365233268</v>
      </c>
      <c r="AB710" s="268">
        <v>0.96578429505491</v>
      </c>
      <c r="AC710" s="295">
        <v>-0.00293092982164189</v>
      </c>
    </row>
    <row r="711" spans="1:29">
      <c r="A711" s="297" t="s">
        <v>1158</v>
      </c>
      <c r="B711" s="298" t="s">
        <v>3345</v>
      </c>
      <c r="C711" s="293" t="s">
        <v>1221</v>
      </c>
      <c r="D711" s="298" t="s">
        <v>1222</v>
      </c>
      <c r="E711" s="263">
        <v>4241</v>
      </c>
      <c r="F711" s="266">
        <v>4051</v>
      </c>
      <c r="G711" s="266">
        <v>190</v>
      </c>
      <c r="H711" s="264">
        <v>1488</v>
      </c>
      <c r="I711" s="264">
        <v>1412</v>
      </c>
      <c r="J711" s="264">
        <v>76</v>
      </c>
      <c r="K711" s="264">
        <v>2827</v>
      </c>
      <c r="L711" s="264">
        <v>2733</v>
      </c>
      <c r="M711" s="264">
        <v>94</v>
      </c>
      <c r="N711" s="294">
        <v>0.93</v>
      </c>
      <c r="O711" s="266">
        <v>89823</v>
      </c>
      <c r="P711" s="266">
        <v>85900</v>
      </c>
      <c r="Q711" s="266">
        <v>3923</v>
      </c>
      <c r="R711" s="267">
        <v>0.956325217371943</v>
      </c>
      <c r="S711" s="267">
        <v>0.955199245460976</v>
      </c>
      <c r="T711" s="267">
        <v>0.948924731182796</v>
      </c>
      <c r="U711" s="267">
        <v>0.96674920410329</v>
      </c>
      <c r="V711" s="295">
        <v>0.00627451427818049</v>
      </c>
      <c r="W711" s="271">
        <v>20381</v>
      </c>
      <c r="X711" s="271">
        <v>19526</v>
      </c>
      <c r="Y711" s="271">
        <v>19719</v>
      </c>
      <c r="Z711" s="271">
        <v>18953</v>
      </c>
      <c r="AA711" s="268">
        <v>0.958049163436534</v>
      </c>
      <c r="AB711" s="268">
        <v>0.961154216745271</v>
      </c>
      <c r="AC711" s="295">
        <v>-0.003105053308737</v>
      </c>
    </row>
    <row r="712" spans="1:29">
      <c r="A712" s="297" t="s">
        <v>1158</v>
      </c>
      <c r="B712" s="298" t="s">
        <v>3345</v>
      </c>
      <c r="C712" s="293" t="s">
        <v>1223</v>
      </c>
      <c r="D712" s="298" t="s">
        <v>1224</v>
      </c>
      <c r="E712" s="263">
        <v>3151</v>
      </c>
      <c r="F712" s="266">
        <v>3049</v>
      </c>
      <c r="G712" s="266">
        <v>102</v>
      </c>
      <c r="H712" s="264">
        <v>1004</v>
      </c>
      <c r="I712" s="264">
        <v>963</v>
      </c>
      <c r="J712" s="264">
        <v>41</v>
      </c>
      <c r="K712" s="264">
        <v>2058</v>
      </c>
      <c r="L712" s="264">
        <v>1993</v>
      </c>
      <c r="M712" s="264">
        <v>65</v>
      </c>
      <c r="N712" s="294">
        <v>0.93</v>
      </c>
      <c r="O712" s="266">
        <v>66190</v>
      </c>
      <c r="P712" s="266">
        <v>64242</v>
      </c>
      <c r="Q712" s="266">
        <v>1948</v>
      </c>
      <c r="R712" s="267">
        <v>0.970569572442967</v>
      </c>
      <c r="S712" s="267">
        <v>0.967629324024119</v>
      </c>
      <c r="T712" s="267">
        <v>0.959163346613546</v>
      </c>
      <c r="U712" s="267">
        <v>0.968415937803693</v>
      </c>
      <c r="V712" s="295">
        <v>0.00846597741057342</v>
      </c>
      <c r="W712" s="271">
        <v>14613</v>
      </c>
      <c r="X712" s="271">
        <v>14156</v>
      </c>
      <c r="Y712" s="271">
        <v>14625</v>
      </c>
      <c r="Z712" s="271">
        <v>14210</v>
      </c>
      <c r="AA712" s="268">
        <v>0.968726476425101</v>
      </c>
      <c r="AB712" s="268">
        <v>0.971623931623932</v>
      </c>
      <c r="AC712" s="295">
        <v>-0.00289745519883067</v>
      </c>
    </row>
    <row r="713" spans="1:29">
      <c r="A713" s="297" t="s">
        <v>1158</v>
      </c>
      <c r="B713" s="298" t="s">
        <v>3345</v>
      </c>
      <c r="C713" s="293" t="s">
        <v>1225</v>
      </c>
      <c r="D713" s="298" t="s">
        <v>1226</v>
      </c>
      <c r="E713" s="263">
        <v>3606</v>
      </c>
      <c r="F713" s="266">
        <v>3556</v>
      </c>
      <c r="G713" s="266">
        <v>50</v>
      </c>
      <c r="H713" s="264">
        <v>1194</v>
      </c>
      <c r="I713" s="264">
        <v>1171</v>
      </c>
      <c r="J713" s="264">
        <v>23</v>
      </c>
      <c r="K713" s="264">
        <v>2392</v>
      </c>
      <c r="L713" s="264">
        <v>2377</v>
      </c>
      <c r="M713" s="264">
        <v>15</v>
      </c>
      <c r="N713" s="294">
        <v>0.93</v>
      </c>
      <c r="O713" s="266">
        <v>75932</v>
      </c>
      <c r="P713" s="266">
        <v>75058</v>
      </c>
      <c r="Q713" s="266">
        <v>874</v>
      </c>
      <c r="R713" s="267">
        <v>0.9884897013117</v>
      </c>
      <c r="S713" s="267">
        <v>0.986134220743206</v>
      </c>
      <c r="T713" s="267">
        <v>0.980737018425461</v>
      </c>
      <c r="U713" s="267">
        <v>0.993729096989967</v>
      </c>
      <c r="V713" s="295">
        <v>0.0053972023177451</v>
      </c>
      <c r="W713" s="271">
        <v>17123</v>
      </c>
      <c r="X713" s="271">
        <v>16914</v>
      </c>
      <c r="Y713" s="271">
        <v>16994</v>
      </c>
      <c r="Z713" s="271">
        <v>16820</v>
      </c>
      <c r="AA713" s="268">
        <v>0.987794194942475</v>
      </c>
      <c r="AB713" s="268">
        <v>0.989761092150171</v>
      </c>
      <c r="AC713" s="295">
        <v>-0.00196689720769561</v>
      </c>
    </row>
    <row r="714" spans="1:29">
      <c r="A714" s="297" t="s">
        <v>1158</v>
      </c>
      <c r="B714" s="298" t="s">
        <v>3345</v>
      </c>
      <c r="C714" s="293" t="s">
        <v>1227</v>
      </c>
      <c r="D714" s="298" t="s">
        <v>1228</v>
      </c>
      <c r="E714" s="263">
        <v>9227</v>
      </c>
      <c r="F714" s="266">
        <v>8843</v>
      </c>
      <c r="G714" s="266">
        <v>384</v>
      </c>
      <c r="H714" s="264">
        <v>3116</v>
      </c>
      <c r="I714" s="264">
        <v>2928</v>
      </c>
      <c r="J714" s="264">
        <v>188</v>
      </c>
      <c r="K714" s="264">
        <v>6424</v>
      </c>
      <c r="L714" s="264">
        <v>6121</v>
      </c>
      <c r="M714" s="264">
        <v>303</v>
      </c>
      <c r="N714" s="294">
        <v>0.93</v>
      </c>
      <c r="O714" s="266">
        <v>203121</v>
      </c>
      <c r="P714" s="266">
        <v>194705</v>
      </c>
      <c r="Q714" s="266">
        <v>8416</v>
      </c>
      <c r="R714" s="267">
        <v>0.958566568695507</v>
      </c>
      <c r="S714" s="267">
        <v>0.958383006394278</v>
      </c>
      <c r="T714" s="267">
        <v>0.939666238767651</v>
      </c>
      <c r="U714" s="267">
        <v>0.952833125778331</v>
      </c>
      <c r="V714" s="295">
        <v>0.0187167676266268</v>
      </c>
      <c r="W714" s="271">
        <v>45898</v>
      </c>
      <c r="X714" s="271">
        <v>43855</v>
      </c>
      <c r="Y714" s="271">
        <v>44599</v>
      </c>
      <c r="Z714" s="271">
        <v>42712</v>
      </c>
      <c r="AA714" s="268">
        <v>0.955488256568914</v>
      </c>
      <c r="AB714" s="268">
        <v>0.957689634296733</v>
      </c>
      <c r="AC714" s="295">
        <v>-0.00220137772781948</v>
      </c>
    </row>
    <row r="715" spans="1:29">
      <c r="A715" s="297" t="s">
        <v>1158</v>
      </c>
      <c r="B715" s="298" t="s">
        <v>3345</v>
      </c>
      <c r="C715" s="293" t="s">
        <v>1229</v>
      </c>
      <c r="D715" s="298" t="s">
        <v>1230</v>
      </c>
      <c r="E715" s="263">
        <v>2236</v>
      </c>
      <c r="F715" s="266">
        <v>2144</v>
      </c>
      <c r="G715" s="266">
        <v>92</v>
      </c>
      <c r="H715" s="264">
        <v>739</v>
      </c>
      <c r="I715" s="264">
        <v>691</v>
      </c>
      <c r="J715" s="264">
        <v>48</v>
      </c>
      <c r="K715" s="264">
        <v>1478</v>
      </c>
      <c r="L715" s="264">
        <v>1429</v>
      </c>
      <c r="M715" s="264">
        <v>49</v>
      </c>
      <c r="N715" s="294">
        <v>0.93</v>
      </c>
      <c r="O715" s="266">
        <v>44602</v>
      </c>
      <c r="P715" s="266">
        <v>42791</v>
      </c>
      <c r="Q715" s="266">
        <v>1811</v>
      </c>
      <c r="R715" s="267">
        <v>0.959396439621542</v>
      </c>
      <c r="S715" s="267">
        <v>0.958855098389982</v>
      </c>
      <c r="T715" s="267">
        <v>0.935047361299053</v>
      </c>
      <c r="U715" s="267">
        <v>0.966847090663058</v>
      </c>
      <c r="V715" s="295">
        <v>0.0238077370909293</v>
      </c>
      <c r="W715" s="271">
        <v>10237</v>
      </c>
      <c r="X715" s="271">
        <v>9847</v>
      </c>
      <c r="Y715" s="271">
        <v>10045</v>
      </c>
      <c r="Z715" s="271">
        <v>9670</v>
      </c>
      <c r="AA715" s="268">
        <v>0.961902901240598</v>
      </c>
      <c r="AB715" s="268">
        <v>0.962667994026879</v>
      </c>
      <c r="AC715" s="295">
        <v>-0.00076509278628123</v>
      </c>
    </row>
    <row r="716" spans="1:29">
      <c r="A716" s="297" t="s">
        <v>1158</v>
      </c>
      <c r="B716" s="298" t="s">
        <v>3345</v>
      </c>
      <c r="C716" s="293" t="s">
        <v>1231</v>
      </c>
      <c r="D716" s="298" t="s">
        <v>1232</v>
      </c>
      <c r="E716" s="263">
        <v>2704</v>
      </c>
      <c r="F716" s="266">
        <v>2526</v>
      </c>
      <c r="G716" s="266">
        <v>178</v>
      </c>
      <c r="H716" s="264">
        <v>916</v>
      </c>
      <c r="I716" s="264">
        <v>829</v>
      </c>
      <c r="J716" s="264">
        <v>87</v>
      </c>
      <c r="K716" s="264">
        <v>1914</v>
      </c>
      <c r="L716" s="264">
        <v>1806</v>
      </c>
      <c r="M716" s="264">
        <v>108</v>
      </c>
      <c r="N716" s="294">
        <v>0.93</v>
      </c>
      <c r="O716" s="266">
        <v>59953</v>
      </c>
      <c r="P716" s="266">
        <v>56801</v>
      </c>
      <c r="Q716" s="266">
        <v>3152</v>
      </c>
      <c r="R716" s="267">
        <v>0.947425483295248</v>
      </c>
      <c r="S716" s="267">
        <v>0.934171597633136</v>
      </c>
      <c r="T716" s="267">
        <v>0.905021834061135</v>
      </c>
      <c r="U716" s="267">
        <v>0.943573667711599</v>
      </c>
      <c r="V716" s="295">
        <v>0.0291497635720007</v>
      </c>
      <c r="W716" s="271">
        <v>13063</v>
      </c>
      <c r="X716" s="271">
        <v>12286</v>
      </c>
      <c r="Y716" s="271">
        <v>13098</v>
      </c>
      <c r="Z716" s="271">
        <v>12421</v>
      </c>
      <c r="AA716" s="268">
        <v>0.940519023195284</v>
      </c>
      <c r="AB716" s="268">
        <v>0.94831271949916</v>
      </c>
      <c r="AC716" s="295">
        <v>-0.00779369630387583</v>
      </c>
    </row>
    <row r="717" spans="1:29">
      <c r="A717" s="297" t="s">
        <v>1158</v>
      </c>
      <c r="B717" s="298" t="s">
        <v>3346</v>
      </c>
      <c r="C717" s="293" t="s">
        <v>1233</v>
      </c>
      <c r="D717" s="298" t="s">
        <v>1234</v>
      </c>
      <c r="E717" s="263">
        <v>3509</v>
      </c>
      <c r="F717" s="266">
        <v>3318</v>
      </c>
      <c r="G717" s="266">
        <v>191</v>
      </c>
      <c r="H717" s="264">
        <v>1594</v>
      </c>
      <c r="I717" s="264">
        <v>1484</v>
      </c>
      <c r="J717" s="264">
        <v>110</v>
      </c>
      <c r="K717" s="264">
        <v>2165</v>
      </c>
      <c r="L717" s="264">
        <v>2058</v>
      </c>
      <c r="M717" s="264">
        <v>107</v>
      </c>
      <c r="N717" s="294">
        <v>0.93</v>
      </c>
      <c r="O717" s="266">
        <v>78996</v>
      </c>
      <c r="P717" s="266">
        <v>75584</v>
      </c>
      <c r="Q717" s="266">
        <v>3412</v>
      </c>
      <c r="R717" s="267">
        <v>0.956807939642514</v>
      </c>
      <c r="S717" s="267">
        <v>0.945568538045027</v>
      </c>
      <c r="T717" s="267">
        <v>0.93099121706399</v>
      </c>
      <c r="U717" s="267">
        <v>0.950577367205543</v>
      </c>
      <c r="V717" s="295">
        <v>0.014577320981037</v>
      </c>
      <c r="W717" s="271">
        <v>17295</v>
      </c>
      <c r="X717" s="271">
        <v>16425</v>
      </c>
      <c r="Y717" s="271">
        <v>17620</v>
      </c>
      <c r="Z717" s="271">
        <v>16858</v>
      </c>
      <c r="AA717" s="268">
        <v>0.949696444058977</v>
      </c>
      <c r="AB717" s="268">
        <v>0.956753688989784</v>
      </c>
      <c r="AC717" s="295">
        <v>-0.00705724493080773</v>
      </c>
    </row>
    <row r="718" spans="1:29">
      <c r="A718" s="297" t="s">
        <v>1158</v>
      </c>
      <c r="B718" s="298" t="s">
        <v>3346</v>
      </c>
      <c r="C718" s="293" t="s">
        <v>1235</v>
      </c>
      <c r="D718" s="298" t="s">
        <v>1236</v>
      </c>
      <c r="E718" s="263">
        <v>2182</v>
      </c>
      <c r="F718" s="266">
        <v>2073</v>
      </c>
      <c r="G718" s="266">
        <v>109</v>
      </c>
      <c r="H718" s="264">
        <v>1039</v>
      </c>
      <c r="I718" s="264">
        <v>974</v>
      </c>
      <c r="J718" s="264">
        <v>65</v>
      </c>
      <c r="K718" s="264">
        <v>1350</v>
      </c>
      <c r="L718" s="264">
        <v>1297</v>
      </c>
      <c r="M718" s="264">
        <v>53</v>
      </c>
      <c r="N718" s="294">
        <v>0.93</v>
      </c>
      <c r="O718" s="266">
        <v>50287</v>
      </c>
      <c r="P718" s="266">
        <v>48565</v>
      </c>
      <c r="Q718" s="266">
        <v>1722</v>
      </c>
      <c r="R718" s="267">
        <v>0.965756557360749</v>
      </c>
      <c r="S718" s="267">
        <v>0.950045829514207</v>
      </c>
      <c r="T718" s="267">
        <v>0.937439846005775</v>
      </c>
      <c r="U718" s="267">
        <v>0.960740740740741</v>
      </c>
      <c r="V718" s="295">
        <v>0.0126059835084323</v>
      </c>
      <c r="W718" s="271">
        <v>10614</v>
      </c>
      <c r="X718" s="271">
        <v>10173</v>
      </c>
      <c r="Y718" s="271">
        <v>10975</v>
      </c>
      <c r="Z718" s="271">
        <v>10620</v>
      </c>
      <c r="AA718" s="268">
        <v>0.958451102317694</v>
      </c>
      <c r="AB718" s="268">
        <v>0.967653758542141</v>
      </c>
      <c r="AC718" s="295">
        <v>-0.0092026562244476</v>
      </c>
    </row>
    <row r="719" spans="1:29">
      <c r="A719" s="297" t="s">
        <v>1158</v>
      </c>
      <c r="B719" s="298" t="s">
        <v>3346</v>
      </c>
      <c r="C719" s="293" t="s">
        <v>1237</v>
      </c>
      <c r="D719" s="298" t="s">
        <v>1238</v>
      </c>
      <c r="E719" s="263">
        <v>4857</v>
      </c>
      <c r="F719" s="266">
        <v>4610</v>
      </c>
      <c r="G719" s="266">
        <v>247</v>
      </c>
      <c r="H719" s="264">
        <v>2037</v>
      </c>
      <c r="I719" s="264">
        <v>1900</v>
      </c>
      <c r="J719" s="264">
        <v>137</v>
      </c>
      <c r="K719" s="264">
        <v>2987</v>
      </c>
      <c r="L719" s="264">
        <v>2863</v>
      </c>
      <c r="M719" s="264">
        <v>124</v>
      </c>
      <c r="N719" s="294">
        <v>0.93</v>
      </c>
      <c r="O719" s="266">
        <v>106233</v>
      </c>
      <c r="P719" s="266">
        <v>102077</v>
      </c>
      <c r="Q719" s="266">
        <v>4156</v>
      </c>
      <c r="R719" s="267">
        <v>0.960878446433782</v>
      </c>
      <c r="S719" s="267">
        <v>0.949145563104797</v>
      </c>
      <c r="T719" s="267">
        <v>0.932744231713304</v>
      </c>
      <c r="U719" s="267">
        <v>0.958486776029461</v>
      </c>
      <c r="V719" s="295">
        <v>0.0164013313914934</v>
      </c>
      <c r="W719" s="271">
        <v>23998</v>
      </c>
      <c r="X719" s="271">
        <v>22929</v>
      </c>
      <c r="Y719" s="271">
        <v>23103</v>
      </c>
      <c r="Z719" s="271">
        <v>22207</v>
      </c>
      <c r="AA719" s="268">
        <v>0.955454621218435</v>
      </c>
      <c r="AB719" s="268">
        <v>0.961217157944856</v>
      </c>
      <c r="AC719" s="295">
        <v>-0.0057625367264208</v>
      </c>
    </row>
    <row r="720" spans="1:29">
      <c r="A720" s="297" t="s">
        <v>1158</v>
      </c>
      <c r="B720" s="298" t="s">
        <v>3346</v>
      </c>
      <c r="C720" s="293" t="s">
        <v>1239</v>
      </c>
      <c r="D720" s="298" t="s">
        <v>1240</v>
      </c>
      <c r="E720" s="263">
        <v>2650</v>
      </c>
      <c r="F720" s="266">
        <v>2483</v>
      </c>
      <c r="G720" s="266">
        <v>167</v>
      </c>
      <c r="H720" s="264">
        <v>1220</v>
      </c>
      <c r="I720" s="264">
        <v>1106</v>
      </c>
      <c r="J720" s="264">
        <v>114</v>
      </c>
      <c r="K720" s="264">
        <v>1682</v>
      </c>
      <c r="L720" s="264">
        <v>1601</v>
      </c>
      <c r="M720" s="264">
        <v>81</v>
      </c>
      <c r="N720" s="294">
        <v>0.93</v>
      </c>
      <c r="O720" s="266">
        <v>66522</v>
      </c>
      <c r="P720" s="266">
        <v>63401</v>
      </c>
      <c r="Q720" s="266">
        <v>3121</v>
      </c>
      <c r="R720" s="267">
        <v>0.953083190523436</v>
      </c>
      <c r="S720" s="267">
        <v>0.936981132075472</v>
      </c>
      <c r="T720" s="267">
        <v>0.90655737704918</v>
      </c>
      <c r="U720" s="267">
        <v>0.951843043995244</v>
      </c>
      <c r="V720" s="295">
        <v>0.0304237550262914</v>
      </c>
      <c r="W720" s="271">
        <v>13153</v>
      </c>
      <c r="X720" s="271">
        <v>12363</v>
      </c>
      <c r="Y720" s="271">
        <v>13888</v>
      </c>
      <c r="Z720" s="271">
        <v>13229</v>
      </c>
      <c r="AA720" s="268">
        <v>0.939937656808333</v>
      </c>
      <c r="AB720" s="268">
        <v>0.952548963133641</v>
      </c>
      <c r="AC720" s="295">
        <v>-0.0126113063253078</v>
      </c>
    </row>
    <row r="721" spans="1:29">
      <c r="A721" s="297" t="s">
        <v>1158</v>
      </c>
      <c r="B721" s="298" t="s">
        <v>3346</v>
      </c>
      <c r="C721" s="293" t="s">
        <v>1241</v>
      </c>
      <c r="D721" s="298" t="s">
        <v>1242</v>
      </c>
      <c r="E721" s="263">
        <v>3276</v>
      </c>
      <c r="F721" s="266">
        <v>3094</v>
      </c>
      <c r="G721" s="266">
        <v>182</v>
      </c>
      <c r="H721" s="264">
        <v>1562</v>
      </c>
      <c r="I721" s="264">
        <v>1441</v>
      </c>
      <c r="J721" s="264">
        <v>121</v>
      </c>
      <c r="K721" s="264">
        <v>1934</v>
      </c>
      <c r="L721" s="264">
        <v>1865</v>
      </c>
      <c r="M721" s="264">
        <v>69</v>
      </c>
      <c r="N721" s="294">
        <v>0.93</v>
      </c>
      <c r="O721" s="266">
        <v>81652</v>
      </c>
      <c r="P721" s="266">
        <v>78616</v>
      </c>
      <c r="Q721" s="266">
        <v>3036</v>
      </c>
      <c r="R721" s="267">
        <v>0.962817812178514</v>
      </c>
      <c r="S721" s="267">
        <v>0.944444444444444</v>
      </c>
      <c r="T721" s="267">
        <v>0.922535211267606</v>
      </c>
      <c r="U721" s="267">
        <v>0.964322647362978</v>
      </c>
      <c r="V721" s="295">
        <v>0.0219092331768388</v>
      </c>
      <c r="W721" s="271">
        <v>16126</v>
      </c>
      <c r="X721" s="271">
        <v>15402</v>
      </c>
      <c r="Y721" s="271">
        <v>16535</v>
      </c>
      <c r="Z721" s="271">
        <v>15920</v>
      </c>
      <c r="AA721" s="268">
        <v>0.95510355946918</v>
      </c>
      <c r="AB721" s="268">
        <v>0.962806168732991</v>
      </c>
      <c r="AC721" s="295">
        <v>-0.00770260926381039</v>
      </c>
    </row>
    <row r="722" spans="1:29">
      <c r="A722" s="297" t="s">
        <v>1158</v>
      </c>
      <c r="B722" s="298" t="s">
        <v>3346</v>
      </c>
      <c r="C722" s="293" t="s">
        <v>1243</v>
      </c>
      <c r="D722" s="298" t="s">
        <v>1244</v>
      </c>
      <c r="E722" s="263">
        <v>2286</v>
      </c>
      <c r="F722" s="266">
        <v>2176</v>
      </c>
      <c r="G722" s="266">
        <v>110</v>
      </c>
      <c r="H722" s="264">
        <v>1044</v>
      </c>
      <c r="I722" s="264">
        <v>979</v>
      </c>
      <c r="J722" s="264">
        <v>65</v>
      </c>
      <c r="K722" s="264">
        <v>1353</v>
      </c>
      <c r="L722" s="264">
        <v>1278</v>
      </c>
      <c r="M722" s="264">
        <v>75</v>
      </c>
      <c r="N722" s="294">
        <v>0.93</v>
      </c>
      <c r="O722" s="266">
        <v>52713</v>
      </c>
      <c r="P722" s="266">
        <v>50369</v>
      </c>
      <c r="Q722" s="266">
        <v>2344</v>
      </c>
      <c r="R722" s="267">
        <v>0.955532790772675</v>
      </c>
      <c r="S722" s="267">
        <v>0.951881014873141</v>
      </c>
      <c r="T722" s="267">
        <v>0.937739463601533</v>
      </c>
      <c r="U722" s="267">
        <v>0.944567627494457</v>
      </c>
      <c r="V722" s="295">
        <v>0.0141415512716082</v>
      </c>
      <c r="W722" s="271">
        <v>11167</v>
      </c>
      <c r="X722" s="271">
        <v>10609</v>
      </c>
      <c r="Y722" s="271">
        <v>11331</v>
      </c>
      <c r="Z722" s="271">
        <v>10828</v>
      </c>
      <c r="AA722" s="268">
        <v>0.95003134234799</v>
      </c>
      <c r="AB722" s="268">
        <v>0.955608507633925</v>
      </c>
      <c r="AC722" s="295">
        <v>-0.0055771652859351</v>
      </c>
    </row>
    <row r="723" spans="1:29">
      <c r="A723" s="297" t="s">
        <v>1158</v>
      </c>
      <c r="B723" s="298" t="s">
        <v>3346</v>
      </c>
      <c r="C723" s="293" t="s">
        <v>1245</v>
      </c>
      <c r="D723" s="298" t="s">
        <v>1246</v>
      </c>
      <c r="E723" s="263">
        <v>5229</v>
      </c>
      <c r="F723" s="266">
        <v>4961</v>
      </c>
      <c r="G723" s="266">
        <v>268</v>
      </c>
      <c r="H723" s="264">
        <v>2204</v>
      </c>
      <c r="I723" s="264">
        <v>2078</v>
      </c>
      <c r="J723" s="264">
        <v>126</v>
      </c>
      <c r="K723" s="264">
        <v>3164</v>
      </c>
      <c r="L723" s="264">
        <v>3030</v>
      </c>
      <c r="M723" s="264">
        <v>134</v>
      </c>
      <c r="N723" s="294">
        <v>0.93</v>
      </c>
      <c r="O723" s="266">
        <v>113672</v>
      </c>
      <c r="P723" s="266">
        <v>109150</v>
      </c>
      <c r="Q723" s="266">
        <v>4522</v>
      </c>
      <c r="R723" s="267">
        <v>0.960218875360687</v>
      </c>
      <c r="S723" s="267">
        <v>0.948747370434117</v>
      </c>
      <c r="T723" s="267">
        <v>0.942831215970962</v>
      </c>
      <c r="U723" s="267">
        <v>0.957648546144121</v>
      </c>
      <c r="V723" s="295">
        <v>0.00591615446315552</v>
      </c>
      <c r="W723" s="271">
        <v>25007</v>
      </c>
      <c r="X723" s="271">
        <v>23910</v>
      </c>
      <c r="Y723" s="271">
        <v>24680</v>
      </c>
      <c r="Z723" s="271">
        <v>23723</v>
      </c>
      <c r="AA723" s="268">
        <v>0.956132282960771</v>
      </c>
      <c r="AB723" s="268">
        <v>0.961223662884927</v>
      </c>
      <c r="AC723" s="295">
        <v>-0.00509137992415609</v>
      </c>
    </row>
    <row r="724" spans="1:29">
      <c r="A724" s="297" t="s">
        <v>1158</v>
      </c>
      <c r="B724" s="298" t="s">
        <v>3346</v>
      </c>
      <c r="C724" s="293" t="s">
        <v>1247</v>
      </c>
      <c r="D724" s="298" t="s">
        <v>1248</v>
      </c>
      <c r="E724" s="263">
        <v>3452</v>
      </c>
      <c r="F724" s="266">
        <v>3300</v>
      </c>
      <c r="G724" s="266">
        <v>152</v>
      </c>
      <c r="H724" s="264">
        <v>1449</v>
      </c>
      <c r="I724" s="264">
        <v>1384</v>
      </c>
      <c r="J724" s="264">
        <v>65</v>
      </c>
      <c r="K724" s="264">
        <v>2066</v>
      </c>
      <c r="L724" s="264">
        <v>1975</v>
      </c>
      <c r="M724" s="264">
        <v>91</v>
      </c>
      <c r="N724" s="294">
        <v>0.93</v>
      </c>
      <c r="O724" s="266">
        <v>90262</v>
      </c>
      <c r="P724" s="266">
        <v>87602</v>
      </c>
      <c r="Q724" s="266">
        <v>2660</v>
      </c>
      <c r="R724" s="267">
        <v>0.970530234207086</v>
      </c>
      <c r="S724" s="267">
        <v>0.955967555040556</v>
      </c>
      <c r="T724" s="267">
        <v>0.955141476880607</v>
      </c>
      <c r="U724" s="267">
        <v>0.95595353339787</v>
      </c>
      <c r="V724" s="295">
        <v>0.00082607815994884</v>
      </c>
      <c r="W724" s="271">
        <v>16966</v>
      </c>
      <c r="X724" s="271">
        <v>16357</v>
      </c>
      <c r="Y724" s="271">
        <v>18161</v>
      </c>
      <c r="Z724" s="271">
        <v>17686</v>
      </c>
      <c r="AA724" s="268">
        <v>0.964104679948132</v>
      </c>
      <c r="AB724" s="268">
        <v>0.97384505258521</v>
      </c>
      <c r="AC724" s="295">
        <v>-0.0097403726370785</v>
      </c>
    </row>
    <row r="725" spans="1:29">
      <c r="A725" s="297" t="s">
        <v>1158</v>
      </c>
      <c r="B725" s="298" t="s">
        <v>3346</v>
      </c>
      <c r="C725" s="293" t="s">
        <v>1249</v>
      </c>
      <c r="D725" s="298" t="s">
        <v>1250</v>
      </c>
      <c r="E725" s="263">
        <v>7740</v>
      </c>
      <c r="F725" s="266">
        <v>7270</v>
      </c>
      <c r="G725" s="266">
        <v>470</v>
      </c>
      <c r="H725" s="264">
        <v>3499</v>
      </c>
      <c r="I725" s="264">
        <v>3285</v>
      </c>
      <c r="J725" s="264">
        <v>214</v>
      </c>
      <c r="K725" s="264">
        <v>4636</v>
      </c>
      <c r="L725" s="264">
        <v>4408</v>
      </c>
      <c r="M725" s="264">
        <v>228</v>
      </c>
      <c r="N725" s="294">
        <v>0.93</v>
      </c>
      <c r="O725" s="266">
        <v>164767</v>
      </c>
      <c r="P725" s="266">
        <v>157233</v>
      </c>
      <c r="Q725" s="266">
        <v>7534</v>
      </c>
      <c r="R725" s="267">
        <v>0.954274824449071</v>
      </c>
      <c r="S725" s="267">
        <v>0.939276485788114</v>
      </c>
      <c r="T725" s="267">
        <v>0.938839668476708</v>
      </c>
      <c r="U725" s="267">
        <v>0.950819672131147</v>
      </c>
      <c r="V725" s="295">
        <v>0.000436817311406101</v>
      </c>
      <c r="W725" s="271">
        <v>36311</v>
      </c>
      <c r="X725" s="271">
        <v>34383</v>
      </c>
      <c r="Y725" s="271">
        <v>35438</v>
      </c>
      <c r="Z725" s="271">
        <v>33863</v>
      </c>
      <c r="AA725" s="268">
        <v>0.946903142298477</v>
      </c>
      <c r="AB725" s="268">
        <v>0.955556182628816</v>
      </c>
      <c r="AC725" s="295">
        <v>-0.00865304033033942</v>
      </c>
    </row>
    <row r="726" spans="1:29">
      <c r="A726" s="297" t="s">
        <v>1158</v>
      </c>
      <c r="B726" s="298" t="s">
        <v>3346</v>
      </c>
      <c r="C726" s="293" t="s">
        <v>1251</v>
      </c>
      <c r="D726" s="298" t="s">
        <v>1252</v>
      </c>
      <c r="E726" s="263">
        <v>3362</v>
      </c>
      <c r="F726" s="266">
        <v>3200</v>
      </c>
      <c r="G726" s="266">
        <v>162</v>
      </c>
      <c r="H726" s="264">
        <v>1562</v>
      </c>
      <c r="I726" s="264">
        <v>1445</v>
      </c>
      <c r="J726" s="264">
        <v>117</v>
      </c>
      <c r="K726" s="264">
        <v>2042</v>
      </c>
      <c r="L726" s="264">
        <v>1940</v>
      </c>
      <c r="M726" s="264">
        <v>102</v>
      </c>
      <c r="N726" s="294">
        <v>0.93</v>
      </c>
      <c r="O726" s="266">
        <v>76673</v>
      </c>
      <c r="P726" s="266">
        <v>73530</v>
      </c>
      <c r="Q726" s="266">
        <v>3143</v>
      </c>
      <c r="R726" s="267">
        <v>0.959007734143701</v>
      </c>
      <c r="S726" s="267">
        <v>0.951814396192742</v>
      </c>
      <c r="T726" s="267">
        <v>0.925096030729834</v>
      </c>
      <c r="U726" s="267">
        <v>0.950048971596474</v>
      </c>
      <c r="V726" s="295">
        <v>0.0267183654629088</v>
      </c>
      <c r="W726" s="271">
        <v>16267</v>
      </c>
      <c r="X726" s="271">
        <v>15512</v>
      </c>
      <c r="Y726" s="271">
        <v>16717</v>
      </c>
      <c r="Z726" s="271">
        <v>16041</v>
      </c>
      <c r="AA726" s="268">
        <v>0.953587016659495</v>
      </c>
      <c r="AB726" s="268">
        <v>0.959562122390381</v>
      </c>
      <c r="AC726" s="295">
        <v>-0.00597510573088644</v>
      </c>
    </row>
    <row r="727" spans="1:29">
      <c r="A727" s="297" t="s">
        <v>1158</v>
      </c>
      <c r="B727" s="298" t="s">
        <v>3346</v>
      </c>
      <c r="C727" s="293" t="s">
        <v>1253</v>
      </c>
      <c r="D727" s="298" t="s">
        <v>1254</v>
      </c>
      <c r="E727" s="263">
        <v>4222</v>
      </c>
      <c r="F727" s="266">
        <v>3976</v>
      </c>
      <c r="G727" s="266">
        <v>246</v>
      </c>
      <c r="H727" s="264">
        <v>1931</v>
      </c>
      <c r="I727" s="264">
        <v>1762</v>
      </c>
      <c r="J727" s="264">
        <v>169</v>
      </c>
      <c r="K727" s="264">
        <v>2653</v>
      </c>
      <c r="L727" s="264">
        <v>2518</v>
      </c>
      <c r="M727" s="264">
        <v>135</v>
      </c>
      <c r="N727" s="294">
        <v>0.93</v>
      </c>
      <c r="O727" s="266">
        <v>97957</v>
      </c>
      <c r="P727" s="266">
        <v>92647</v>
      </c>
      <c r="Q727" s="266">
        <v>5310</v>
      </c>
      <c r="R727" s="267">
        <v>0.945792541625407</v>
      </c>
      <c r="S727" s="267">
        <v>0.941733775461866</v>
      </c>
      <c r="T727" s="267">
        <v>0.912480580010357</v>
      </c>
      <c r="U727" s="267">
        <v>0.949114210327931</v>
      </c>
      <c r="V727" s="295">
        <v>0.0292531954515091</v>
      </c>
      <c r="W727" s="271">
        <v>21095</v>
      </c>
      <c r="X727" s="271">
        <v>19803</v>
      </c>
      <c r="Y727" s="271">
        <v>21294</v>
      </c>
      <c r="Z727" s="271">
        <v>20089</v>
      </c>
      <c r="AA727" s="268">
        <v>0.938753259066129</v>
      </c>
      <c r="AB727" s="268">
        <v>0.943411289565136</v>
      </c>
      <c r="AC727" s="295">
        <v>-0.00465803049900637</v>
      </c>
    </row>
    <row r="728" spans="1:29">
      <c r="A728" s="297" t="s">
        <v>1158</v>
      </c>
      <c r="B728" s="298" t="s">
        <v>3346</v>
      </c>
      <c r="C728" s="293" t="s">
        <v>1255</v>
      </c>
      <c r="D728" s="298" t="s">
        <v>1256</v>
      </c>
      <c r="E728" s="263">
        <v>3635</v>
      </c>
      <c r="F728" s="266">
        <v>3428</v>
      </c>
      <c r="G728" s="266">
        <v>207</v>
      </c>
      <c r="H728" s="264">
        <v>1727</v>
      </c>
      <c r="I728" s="264">
        <v>1605</v>
      </c>
      <c r="J728" s="264">
        <v>122</v>
      </c>
      <c r="K728" s="264">
        <v>2391</v>
      </c>
      <c r="L728" s="264">
        <v>2292</v>
      </c>
      <c r="M728" s="264">
        <v>99</v>
      </c>
      <c r="N728" s="294">
        <v>0.93</v>
      </c>
      <c r="O728" s="266">
        <v>83833</v>
      </c>
      <c r="P728" s="266">
        <v>80018</v>
      </c>
      <c r="Q728" s="266">
        <v>3815</v>
      </c>
      <c r="R728" s="267">
        <v>0.954492860806604</v>
      </c>
      <c r="S728" s="267">
        <v>0.943053645116919</v>
      </c>
      <c r="T728" s="267">
        <v>0.929357266936885</v>
      </c>
      <c r="U728" s="267">
        <v>0.958594730238394</v>
      </c>
      <c r="V728" s="295">
        <v>0.013696378180034</v>
      </c>
      <c r="W728" s="271">
        <v>18346</v>
      </c>
      <c r="X728" s="271">
        <v>17448</v>
      </c>
      <c r="Y728" s="271">
        <v>17943</v>
      </c>
      <c r="Z728" s="271">
        <v>17192</v>
      </c>
      <c r="AA728" s="268">
        <v>0.951052000436062</v>
      </c>
      <c r="AB728" s="268">
        <v>0.958145237697152</v>
      </c>
      <c r="AC728" s="295">
        <v>-0.00709323726108979</v>
      </c>
    </row>
    <row r="729" spans="1:29">
      <c r="A729" s="297" t="s">
        <v>1158</v>
      </c>
      <c r="B729" s="298" t="s">
        <v>3346</v>
      </c>
      <c r="C729" s="293" t="s">
        <v>1257</v>
      </c>
      <c r="D729" s="298" t="s">
        <v>1258</v>
      </c>
      <c r="E729" s="263">
        <v>3469</v>
      </c>
      <c r="F729" s="266">
        <v>3258</v>
      </c>
      <c r="G729" s="266">
        <v>211</v>
      </c>
      <c r="H729" s="264">
        <v>1634</v>
      </c>
      <c r="I729" s="264">
        <v>1497</v>
      </c>
      <c r="J729" s="264">
        <v>137</v>
      </c>
      <c r="K729" s="264">
        <v>2181</v>
      </c>
      <c r="L729" s="264">
        <v>2091</v>
      </c>
      <c r="M729" s="264">
        <v>90</v>
      </c>
      <c r="N729" s="294">
        <v>0.93</v>
      </c>
      <c r="O729" s="266">
        <v>80273</v>
      </c>
      <c r="P729" s="266">
        <v>76212</v>
      </c>
      <c r="Q729" s="266">
        <v>4061</v>
      </c>
      <c r="R729" s="267">
        <v>0.949410137904401</v>
      </c>
      <c r="S729" s="267">
        <v>0.939175554914961</v>
      </c>
      <c r="T729" s="267">
        <v>0.916156670746634</v>
      </c>
      <c r="U729" s="267">
        <v>0.958734525447043</v>
      </c>
      <c r="V729" s="295">
        <v>0.0230188841683271</v>
      </c>
      <c r="W729" s="271">
        <v>17090</v>
      </c>
      <c r="X729" s="271">
        <v>16138</v>
      </c>
      <c r="Y729" s="271">
        <v>17705</v>
      </c>
      <c r="Z729" s="271">
        <v>16816</v>
      </c>
      <c r="AA729" s="268">
        <v>0.944294909303686</v>
      </c>
      <c r="AB729" s="268">
        <v>0.949788195425021</v>
      </c>
      <c r="AC729" s="295">
        <v>-0.00549328612133482</v>
      </c>
    </row>
    <row r="730" spans="1:29">
      <c r="A730" s="297" t="s">
        <v>1158</v>
      </c>
      <c r="B730" s="298" t="s">
        <v>3343</v>
      </c>
      <c r="C730" s="293" t="s">
        <v>1259</v>
      </c>
      <c r="D730" s="298" t="s">
        <v>1260</v>
      </c>
      <c r="E730" s="263">
        <v>3457</v>
      </c>
      <c r="F730" s="266">
        <v>3291</v>
      </c>
      <c r="G730" s="266">
        <v>166</v>
      </c>
      <c r="H730" s="264">
        <v>1413</v>
      </c>
      <c r="I730" s="264">
        <v>1326</v>
      </c>
      <c r="J730" s="264">
        <v>87</v>
      </c>
      <c r="K730" s="264">
        <v>2458</v>
      </c>
      <c r="L730" s="264">
        <v>2357</v>
      </c>
      <c r="M730" s="264">
        <v>101</v>
      </c>
      <c r="N730" s="294">
        <v>0.93</v>
      </c>
      <c r="O730" s="266">
        <v>77686</v>
      </c>
      <c r="P730" s="266">
        <v>73893</v>
      </c>
      <c r="Q730" s="266">
        <v>3793</v>
      </c>
      <c r="R730" s="267">
        <v>0.951175243930695</v>
      </c>
      <c r="S730" s="267">
        <v>0.951981486838299</v>
      </c>
      <c r="T730" s="267">
        <v>0.938428874734607</v>
      </c>
      <c r="U730" s="267">
        <v>0.958909682668836</v>
      </c>
      <c r="V730" s="295">
        <v>0.0135526121036919</v>
      </c>
      <c r="W730" s="271">
        <v>17415</v>
      </c>
      <c r="X730" s="271">
        <v>16642</v>
      </c>
      <c r="Y730" s="271">
        <v>17088</v>
      </c>
      <c r="Z730" s="271">
        <v>16344</v>
      </c>
      <c r="AA730" s="268">
        <v>0.955612977318404</v>
      </c>
      <c r="AB730" s="268">
        <v>0.956460674157303</v>
      </c>
      <c r="AC730" s="295">
        <v>-0.000847696838899736</v>
      </c>
    </row>
    <row r="731" spans="1:29">
      <c r="A731" s="297" t="s">
        <v>1158</v>
      </c>
      <c r="B731" s="298" t="s">
        <v>3343</v>
      </c>
      <c r="C731" s="293" t="s">
        <v>1261</v>
      </c>
      <c r="D731" s="298" t="s">
        <v>1262</v>
      </c>
      <c r="E731" s="263">
        <v>5751</v>
      </c>
      <c r="F731" s="266">
        <v>5499</v>
      </c>
      <c r="G731" s="266">
        <v>252</v>
      </c>
      <c r="H731" s="264">
        <v>2369</v>
      </c>
      <c r="I731" s="264">
        <v>2251</v>
      </c>
      <c r="J731" s="264">
        <v>118</v>
      </c>
      <c r="K731" s="264">
        <v>4039</v>
      </c>
      <c r="L731" s="264">
        <v>3904</v>
      </c>
      <c r="M731" s="264">
        <v>135</v>
      </c>
      <c r="N731" s="294">
        <v>0.93</v>
      </c>
      <c r="O731" s="266">
        <v>127459</v>
      </c>
      <c r="P731" s="266">
        <v>121185</v>
      </c>
      <c r="Q731" s="266">
        <v>6274</v>
      </c>
      <c r="R731" s="267">
        <v>0.950776328074126</v>
      </c>
      <c r="S731" s="267">
        <v>0.956181533646322</v>
      </c>
      <c r="T731" s="267">
        <v>0.950189953566906</v>
      </c>
      <c r="U731" s="267">
        <v>0.966575885120079</v>
      </c>
      <c r="V731" s="295">
        <v>0.00599158007941658</v>
      </c>
      <c r="W731" s="271">
        <v>28654</v>
      </c>
      <c r="X731" s="271">
        <v>27494</v>
      </c>
      <c r="Y731" s="271">
        <v>28057</v>
      </c>
      <c r="Z731" s="271">
        <v>26821</v>
      </c>
      <c r="AA731" s="268">
        <v>0.959516995881901</v>
      </c>
      <c r="AB731" s="268">
        <v>0.95594682253983</v>
      </c>
      <c r="AC731" s="295">
        <v>0.00357017334207166</v>
      </c>
    </row>
    <row r="732" spans="1:29">
      <c r="A732" s="297" t="s">
        <v>1158</v>
      </c>
      <c r="B732" s="298" t="s">
        <v>3343</v>
      </c>
      <c r="C732" s="293" t="s">
        <v>1263</v>
      </c>
      <c r="D732" s="298" t="s">
        <v>1264</v>
      </c>
      <c r="E732" s="263">
        <v>2104</v>
      </c>
      <c r="F732" s="266">
        <v>2059</v>
      </c>
      <c r="G732" s="266">
        <v>45</v>
      </c>
      <c r="H732" s="264">
        <v>926</v>
      </c>
      <c r="I732" s="264">
        <v>909</v>
      </c>
      <c r="J732" s="264">
        <v>17</v>
      </c>
      <c r="K732" s="264">
        <v>1521</v>
      </c>
      <c r="L732" s="264">
        <v>1508</v>
      </c>
      <c r="M732" s="264">
        <v>13</v>
      </c>
      <c r="N732" s="294">
        <v>0.93</v>
      </c>
      <c r="O732" s="266">
        <v>46699</v>
      </c>
      <c r="P732" s="266">
        <v>45941</v>
      </c>
      <c r="Q732" s="266">
        <v>758</v>
      </c>
      <c r="R732" s="267">
        <v>0.983768389044733</v>
      </c>
      <c r="S732" s="267">
        <v>0.97861216730038</v>
      </c>
      <c r="T732" s="267">
        <v>0.981641468682505</v>
      </c>
      <c r="U732" s="267">
        <v>0.991452991452991</v>
      </c>
      <c r="V732" s="295">
        <v>-0.00302930138212509</v>
      </c>
      <c r="W732" s="271">
        <v>10623</v>
      </c>
      <c r="X732" s="271">
        <v>10475</v>
      </c>
      <c r="Y732" s="271">
        <v>10400</v>
      </c>
      <c r="Z732" s="271">
        <v>10243</v>
      </c>
      <c r="AA732" s="268">
        <v>0.986067965734727</v>
      </c>
      <c r="AB732" s="268">
        <v>0.984903846153846</v>
      </c>
      <c r="AC732" s="295">
        <v>0.00116411958088036</v>
      </c>
    </row>
    <row r="733" spans="1:29">
      <c r="A733" s="297" t="s">
        <v>1158</v>
      </c>
      <c r="B733" s="298" t="s">
        <v>3343</v>
      </c>
      <c r="C733" s="293" t="s">
        <v>1265</v>
      </c>
      <c r="D733" s="298" t="s">
        <v>1266</v>
      </c>
      <c r="E733" s="263">
        <v>3090</v>
      </c>
      <c r="F733" s="266">
        <v>3024</v>
      </c>
      <c r="G733" s="266">
        <v>66</v>
      </c>
      <c r="H733" s="264">
        <v>1279</v>
      </c>
      <c r="I733" s="264">
        <v>1247</v>
      </c>
      <c r="J733" s="264">
        <v>32</v>
      </c>
      <c r="K733" s="264">
        <v>2201</v>
      </c>
      <c r="L733" s="264">
        <v>2179</v>
      </c>
      <c r="M733" s="264">
        <v>22</v>
      </c>
      <c r="N733" s="294">
        <v>0.93</v>
      </c>
      <c r="O733" s="266">
        <v>72546</v>
      </c>
      <c r="P733" s="266">
        <v>71439</v>
      </c>
      <c r="Q733" s="266">
        <v>1107</v>
      </c>
      <c r="R733" s="267">
        <v>0.984740716235216</v>
      </c>
      <c r="S733" s="267">
        <v>0.978640776699029</v>
      </c>
      <c r="T733" s="267">
        <v>0.974980453479281</v>
      </c>
      <c r="U733" s="267">
        <v>0.990004543389368</v>
      </c>
      <c r="V733" s="295">
        <v>0.00366032321974852</v>
      </c>
      <c r="W733" s="271">
        <v>16055</v>
      </c>
      <c r="X733" s="271">
        <v>15809</v>
      </c>
      <c r="Y733" s="271">
        <v>16367</v>
      </c>
      <c r="Z733" s="271">
        <v>16131</v>
      </c>
      <c r="AA733" s="268">
        <v>0.98467767050763</v>
      </c>
      <c r="AB733" s="268">
        <v>0.985580741736421</v>
      </c>
      <c r="AC733" s="295">
        <v>-0.000903071228790853</v>
      </c>
    </row>
    <row r="734" spans="1:29">
      <c r="A734" s="297" t="s">
        <v>1158</v>
      </c>
      <c r="B734" s="298" t="s">
        <v>3343</v>
      </c>
      <c r="C734" s="293" t="s">
        <v>1267</v>
      </c>
      <c r="D734" s="298" t="s">
        <v>1268</v>
      </c>
      <c r="E734" s="263">
        <v>4532</v>
      </c>
      <c r="F734" s="266">
        <v>4340</v>
      </c>
      <c r="G734" s="266">
        <v>192</v>
      </c>
      <c r="H734" s="264">
        <v>1752</v>
      </c>
      <c r="I734" s="264">
        <v>1687</v>
      </c>
      <c r="J734" s="264">
        <v>65</v>
      </c>
      <c r="K734" s="264">
        <v>3173</v>
      </c>
      <c r="L734" s="264">
        <v>3108</v>
      </c>
      <c r="M734" s="264">
        <v>65</v>
      </c>
      <c r="N734" s="294">
        <v>0.93</v>
      </c>
      <c r="O734" s="266">
        <v>104780</v>
      </c>
      <c r="P734" s="266">
        <v>101763</v>
      </c>
      <c r="Q734" s="266">
        <v>3017</v>
      </c>
      <c r="R734" s="267">
        <v>0.97120633708723</v>
      </c>
      <c r="S734" s="267">
        <v>0.957634598411297</v>
      </c>
      <c r="T734" s="267">
        <v>0.962899543378995</v>
      </c>
      <c r="U734" s="267">
        <v>0.979514654900725</v>
      </c>
      <c r="V734" s="295">
        <v>-0.00526494496769803</v>
      </c>
      <c r="W734" s="271">
        <v>22928</v>
      </c>
      <c r="X734" s="271">
        <v>22333</v>
      </c>
      <c r="Y734" s="271">
        <v>22677</v>
      </c>
      <c r="Z734" s="271">
        <v>22086</v>
      </c>
      <c r="AA734" s="268">
        <v>0.974049197487788</v>
      </c>
      <c r="AB734" s="268">
        <v>0.973938351633814</v>
      </c>
      <c r="AC734" s="295">
        <v>0.000110845853973807</v>
      </c>
    </row>
    <row r="735" spans="1:29">
      <c r="A735" s="297" t="s">
        <v>1158</v>
      </c>
      <c r="B735" s="298" t="s">
        <v>3343</v>
      </c>
      <c r="C735" s="293" t="s">
        <v>1269</v>
      </c>
      <c r="D735" s="298" t="s">
        <v>1270</v>
      </c>
      <c r="E735" s="263">
        <v>10798</v>
      </c>
      <c r="F735" s="266">
        <v>10358</v>
      </c>
      <c r="G735" s="266">
        <v>440</v>
      </c>
      <c r="H735" s="264">
        <v>4486</v>
      </c>
      <c r="I735" s="264">
        <v>4145</v>
      </c>
      <c r="J735" s="264">
        <v>341</v>
      </c>
      <c r="K735" s="264">
        <v>7424</v>
      </c>
      <c r="L735" s="264">
        <v>7124</v>
      </c>
      <c r="M735" s="264">
        <v>300</v>
      </c>
      <c r="N735" s="294">
        <v>0.93</v>
      </c>
      <c r="O735" s="266">
        <v>241658</v>
      </c>
      <c r="P735" s="266">
        <v>230691</v>
      </c>
      <c r="Q735" s="266">
        <v>10967</v>
      </c>
      <c r="R735" s="267">
        <v>0.95461768284104</v>
      </c>
      <c r="S735" s="267">
        <v>0.959251713280237</v>
      </c>
      <c r="T735" s="267">
        <v>0.923985733392778</v>
      </c>
      <c r="U735" s="267">
        <v>0.959590517241379</v>
      </c>
      <c r="V735" s="295">
        <v>0.0352659798874595</v>
      </c>
      <c r="W735" s="271">
        <v>53199</v>
      </c>
      <c r="X735" s="271">
        <v>50817</v>
      </c>
      <c r="Y735" s="271">
        <v>53481</v>
      </c>
      <c r="Z735" s="271">
        <v>51156</v>
      </c>
      <c r="AA735" s="268">
        <v>0.955224722269216</v>
      </c>
      <c r="AB735" s="268">
        <v>0.956526616929377</v>
      </c>
      <c r="AC735" s="295">
        <v>-0.00130189466016117</v>
      </c>
    </row>
    <row r="736" spans="1:29">
      <c r="A736" s="297" t="s">
        <v>1158</v>
      </c>
      <c r="B736" s="298" t="s">
        <v>3343</v>
      </c>
      <c r="C736" s="293" t="s">
        <v>1271</v>
      </c>
      <c r="D736" s="298" t="s">
        <v>1272</v>
      </c>
      <c r="E736" s="263">
        <v>6717</v>
      </c>
      <c r="F736" s="266">
        <v>6497</v>
      </c>
      <c r="G736" s="266">
        <v>220</v>
      </c>
      <c r="H736" s="264">
        <v>2628</v>
      </c>
      <c r="I736" s="264">
        <v>2523</v>
      </c>
      <c r="J736" s="264">
        <v>105</v>
      </c>
      <c r="K736" s="264">
        <v>4514</v>
      </c>
      <c r="L736" s="264">
        <v>4400</v>
      </c>
      <c r="M736" s="264">
        <v>114</v>
      </c>
      <c r="N736" s="294">
        <v>0.93</v>
      </c>
      <c r="O736" s="266">
        <v>145159</v>
      </c>
      <c r="P736" s="266">
        <v>141235</v>
      </c>
      <c r="Q736" s="266">
        <v>3924</v>
      </c>
      <c r="R736" s="267">
        <v>0.972967573488382</v>
      </c>
      <c r="S736" s="267">
        <v>0.96724728301325</v>
      </c>
      <c r="T736" s="267">
        <v>0.960045662100457</v>
      </c>
      <c r="U736" s="267">
        <v>0.974745237040319</v>
      </c>
      <c r="V736" s="295">
        <v>0.00720162091279331</v>
      </c>
      <c r="W736" s="271">
        <v>32389</v>
      </c>
      <c r="X736" s="271">
        <v>31485</v>
      </c>
      <c r="Y736" s="271">
        <v>32080</v>
      </c>
      <c r="Z736" s="271">
        <v>31308</v>
      </c>
      <c r="AA736" s="268">
        <v>0.972089289573621</v>
      </c>
      <c r="AB736" s="268">
        <v>0.975935162094763</v>
      </c>
      <c r="AC736" s="295">
        <v>-0.00384587252114243</v>
      </c>
    </row>
    <row r="737" spans="1:29">
      <c r="A737" s="297" t="s">
        <v>1158</v>
      </c>
      <c r="B737" s="298" t="s">
        <v>3343</v>
      </c>
      <c r="C737" s="293" t="s">
        <v>1273</v>
      </c>
      <c r="D737" s="298" t="s">
        <v>1274</v>
      </c>
      <c r="E737" s="263">
        <v>4952</v>
      </c>
      <c r="F737" s="266">
        <v>4761</v>
      </c>
      <c r="G737" s="266">
        <v>191</v>
      </c>
      <c r="H737" s="264">
        <v>1913</v>
      </c>
      <c r="I737" s="264">
        <v>1834</v>
      </c>
      <c r="J737" s="264">
        <v>79</v>
      </c>
      <c r="K737" s="264">
        <v>3457</v>
      </c>
      <c r="L737" s="264">
        <v>3382</v>
      </c>
      <c r="M737" s="264">
        <v>75</v>
      </c>
      <c r="N737" s="294">
        <v>0.93</v>
      </c>
      <c r="O737" s="266">
        <v>104781</v>
      </c>
      <c r="P737" s="266">
        <v>101887</v>
      </c>
      <c r="Q737" s="266">
        <v>2894</v>
      </c>
      <c r="R737" s="267">
        <v>0.972380488829082</v>
      </c>
      <c r="S737" s="267">
        <v>0.961429725363489</v>
      </c>
      <c r="T737" s="267">
        <v>0.958703606900157</v>
      </c>
      <c r="U737" s="267">
        <v>0.978304888631762</v>
      </c>
      <c r="V737" s="295">
        <v>0.00272611846333271</v>
      </c>
      <c r="W737" s="271">
        <v>23860</v>
      </c>
      <c r="X737" s="271">
        <v>23208</v>
      </c>
      <c r="Y737" s="271">
        <v>23354</v>
      </c>
      <c r="Z737" s="271">
        <v>22752</v>
      </c>
      <c r="AA737" s="268">
        <v>0.972673931265717</v>
      </c>
      <c r="AB737" s="268">
        <v>0.974222831206646</v>
      </c>
      <c r="AC737" s="295">
        <v>-0.00154889994092888</v>
      </c>
    </row>
    <row r="738" spans="1:29">
      <c r="A738" s="297" t="s">
        <v>1158</v>
      </c>
      <c r="B738" s="298" t="s">
        <v>3343</v>
      </c>
      <c r="C738" s="293" t="s">
        <v>1275</v>
      </c>
      <c r="D738" s="298" t="s">
        <v>1276</v>
      </c>
      <c r="E738" s="263">
        <v>5890</v>
      </c>
      <c r="F738" s="266">
        <v>5731</v>
      </c>
      <c r="G738" s="266">
        <v>159</v>
      </c>
      <c r="H738" s="264">
        <v>2444</v>
      </c>
      <c r="I738" s="264">
        <v>2361</v>
      </c>
      <c r="J738" s="264">
        <v>83</v>
      </c>
      <c r="K738" s="264">
        <v>4174</v>
      </c>
      <c r="L738" s="264">
        <v>4073</v>
      </c>
      <c r="M738" s="264">
        <v>101</v>
      </c>
      <c r="N738" s="294">
        <v>0.93</v>
      </c>
      <c r="O738" s="266">
        <v>134418</v>
      </c>
      <c r="P738" s="266">
        <v>131874</v>
      </c>
      <c r="Q738" s="266">
        <v>2544</v>
      </c>
      <c r="R738" s="267">
        <v>0.981073963308486</v>
      </c>
      <c r="S738" s="267">
        <v>0.973005093378608</v>
      </c>
      <c r="T738" s="267">
        <v>0.966039279869067</v>
      </c>
      <c r="U738" s="267">
        <v>0.975802587446095</v>
      </c>
      <c r="V738" s="295">
        <v>0.00696581350954073</v>
      </c>
      <c r="W738" s="271">
        <v>29986</v>
      </c>
      <c r="X738" s="271">
        <v>29402</v>
      </c>
      <c r="Y738" s="271">
        <v>30027</v>
      </c>
      <c r="Z738" s="271">
        <v>29467</v>
      </c>
      <c r="AA738" s="268">
        <v>0.980524244647502</v>
      </c>
      <c r="AB738" s="268">
        <v>0.981350118226929</v>
      </c>
      <c r="AC738" s="295">
        <v>-0.000825873579426872</v>
      </c>
    </row>
    <row r="739" spans="1:29">
      <c r="A739" s="297" t="s">
        <v>1158</v>
      </c>
      <c r="B739" s="298" t="s">
        <v>3343</v>
      </c>
      <c r="C739" s="293" t="s">
        <v>1277</v>
      </c>
      <c r="D739" s="298" t="s">
        <v>1278</v>
      </c>
      <c r="E739" s="263">
        <v>2849</v>
      </c>
      <c r="F739" s="266">
        <v>2795</v>
      </c>
      <c r="G739" s="266">
        <v>54</v>
      </c>
      <c r="H739" s="264">
        <v>1062</v>
      </c>
      <c r="I739" s="264">
        <v>1043</v>
      </c>
      <c r="J739" s="264">
        <v>19</v>
      </c>
      <c r="K739" s="264">
        <v>1945</v>
      </c>
      <c r="L739" s="264">
        <v>1925</v>
      </c>
      <c r="M739" s="264">
        <v>20</v>
      </c>
      <c r="N739" s="294">
        <v>0.93</v>
      </c>
      <c r="O739" s="266">
        <v>62575</v>
      </c>
      <c r="P739" s="266">
        <v>61733</v>
      </c>
      <c r="Q739" s="266">
        <v>842</v>
      </c>
      <c r="R739" s="267">
        <v>0.986544147023572</v>
      </c>
      <c r="S739" s="267">
        <v>0.981045981045981</v>
      </c>
      <c r="T739" s="267">
        <v>0.98210922787194</v>
      </c>
      <c r="U739" s="267">
        <v>0.989717223650386</v>
      </c>
      <c r="V739" s="295">
        <v>-0.00106324682595871</v>
      </c>
      <c r="W739" s="271">
        <v>13835</v>
      </c>
      <c r="X739" s="271">
        <v>13640</v>
      </c>
      <c r="Y739" s="271">
        <v>13953</v>
      </c>
      <c r="Z739" s="271">
        <v>13791</v>
      </c>
      <c r="AA739" s="268">
        <v>0.985905312612938</v>
      </c>
      <c r="AB739" s="268">
        <v>0.988389593635777</v>
      </c>
      <c r="AC739" s="295">
        <v>-0.00248428102283904</v>
      </c>
    </row>
    <row r="740" spans="1:29">
      <c r="A740" s="297" t="s">
        <v>1158</v>
      </c>
      <c r="B740" s="298" t="s">
        <v>3343</v>
      </c>
      <c r="C740" s="293" t="s">
        <v>1279</v>
      </c>
      <c r="D740" s="298" t="s">
        <v>1280</v>
      </c>
      <c r="E740" s="263">
        <v>6016</v>
      </c>
      <c r="F740" s="266">
        <v>5745</v>
      </c>
      <c r="G740" s="266">
        <v>271</v>
      </c>
      <c r="H740" s="264">
        <v>2550</v>
      </c>
      <c r="I740" s="264">
        <v>2388</v>
      </c>
      <c r="J740" s="264">
        <v>162</v>
      </c>
      <c r="K740" s="264">
        <v>4205</v>
      </c>
      <c r="L740" s="264">
        <v>4095</v>
      </c>
      <c r="M740" s="264">
        <v>110</v>
      </c>
      <c r="N740" s="294">
        <v>0.93</v>
      </c>
      <c r="O740" s="266">
        <v>138961</v>
      </c>
      <c r="P740" s="266">
        <v>133517</v>
      </c>
      <c r="Q740" s="266">
        <v>5444</v>
      </c>
      <c r="R740" s="267">
        <v>0.960823540417815</v>
      </c>
      <c r="S740" s="267">
        <v>0.954953457446808</v>
      </c>
      <c r="T740" s="267">
        <v>0.936470588235294</v>
      </c>
      <c r="U740" s="267">
        <v>0.97384066587396</v>
      </c>
      <c r="V740" s="295">
        <v>0.0184828692115143</v>
      </c>
      <c r="W740" s="271">
        <v>29902</v>
      </c>
      <c r="X740" s="271">
        <v>28774</v>
      </c>
      <c r="Y740" s="271">
        <v>29770</v>
      </c>
      <c r="Z740" s="271">
        <v>28704</v>
      </c>
      <c r="AA740" s="268">
        <v>0.962276770784563</v>
      </c>
      <c r="AB740" s="268">
        <v>0.964192139737991</v>
      </c>
      <c r="AC740" s="295">
        <v>-0.00191536895342836</v>
      </c>
    </row>
    <row r="741" spans="1:29">
      <c r="A741" s="297" t="s">
        <v>1158</v>
      </c>
      <c r="B741" s="298" t="s">
        <v>3343</v>
      </c>
      <c r="C741" s="293" t="s">
        <v>1281</v>
      </c>
      <c r="D741" s="298" t="s">
        <v>1282</v>
      </c>
      <c r="E741" s="263">
        <v>3716</v>
      </c>
      <c r="F741" s="266">
        <v>3586</v>
      </c>
      <c r="G741" s="266">
        <v>130</v>
      </c>
      <c r="H741" s="264">
        <v>1528</v>
      </c>
      <c r="I741" s="264">
        <v>1430</v>
      </c>
      <c r="J741" s="264">
        <v>98</v>
      </c>
      <c r="K741" s="264">
        <v>2695</v>
      </c>
      <c r="L741" s="264">
        <v>2628</v>
      </c>
      <c r="M741" s="264">
        <v>67</v>
      </c>
      <c r="N741" s="294">
        <v>0.93</v>
      </c>
      <c r="O741" s="266">
        <v>85833</v>
      </c>
      <c r="P741" s="266">
        <v>82843</v>
      </c>
      <c r="Q741" s="266">
        <v>2990</v>
      </c>
      <c r="R741" s="267">
        <v>0.965164913261799</v>
      </c>
      <c r="S741" s="267">
        <v>0.965016146393972</v>
      </c>
      <c r="T741" s="267">
        <v>0.93586387434555</v>
      </c>
      <c r="U741" s="267">
        <v>0.975139146567718</v>
      </c>
      <c r="V741" s="295">
        <v>0.0291522720484223</v>
      </c>
      <c r="W741" s="271">
        <v>19142</v>
      </c>
      <c r="X741" s="271">
        <v>18513</v>
      </c>
      <c r="Y741" s="271">
        <v>19322</v>
      </c>
      <c r="Z741" s="271">
        <v>18690</v>
      </c>
      <c r="AA741" s="268">
        <v>0.967140319715808</v>
      </c>
      <c r="AB741" s="268">
        <v>0.967291170686264</v>
      </c>
      <c r="AC741" s="295">
        <v>-0.000150850970456196</v>
      </c>
    </row>
    <row r="742" spans="1:29">
      <c r="A742" s="297" t="s">
        <v>1158</v>
      </c>
      <c r="B742" s="298" t="s">
        <v>3343</v>
      </c>
      <c r="C742" s="293" t="s">
        <v>1283</v>
      </c>
      <c r="D742" s="298" t="s">
        <v>1284</v>
      </c>
      <c r="E742" s="263">
        <v>3337</v>
      </c>
      <c r="F742" s="266">
        <v>3233</v>
      </c>
      <c r="G742" s="266">
        <v>104</v>
      </c>
      <c r="H742" s="264">
        <v>1304</v>
      </c>
      <c r="I742" s="264">
        <v>1253</v>
      </c>
      <c r="J742" s="264">
        <v>51</v>
      </c>
      <c r="K742" s="264">
        <v>2334</v>
      </c>
      <c r="L742" s="264">
        <v>2290</v>
      </c>
      <c r="M742" s="264">
        <v>44</v>
      </c>
      <c r="N742" s="294">
        <v>0.93</v>
      </c>
      <c r="O742" s="266">
        <v>74319</v>
      </c>
      <c r="P742" s="266">
        <v>72141</v>
      </c>
      <c r="Q742" s="266">
        <v>2178</v>
      </c>
      <c r="R742" s="267">
        <v>0.970693900617608</v>
      </c>
      <c r="S742" s="267">
        <v>0.968834282289482</v>
      </c>
      <c r="T742" s="267">
        <v>0.960889570552147</v>
      </c>
      <c r="U742" s="267">
        <v>0.98114824335904</v>
      </c>
      <c r="V742" s="295">
        <v>0.00794471173733435</v>
      </c>
      <c r="W742" s="271">
        <v>16793</v>
      </c>
      <c r="X742" s="271">
        <v>16383</v>
      </c>
      <c r="Y742" s="271">
        <v>16608</v>
      </c>
      <c r="Z742" s="271">
        <v>16156</v>
      </c>
      <c r="AA742" s="268">
        <v>0.975585065205741</v>
      </c>
      <c r="AB742" s="268">
        <v>0.972784200385356</v>
      </c>
      <c r="AC742" s="295">
        <v>0.00280086482038411</v>
      </c>
    </row>
    <row r="743" spans="1:29">
      <c r="A743" s="297" t="s">
        <v>1158</v>
      </c>
      <c r="B743" s="298" t="s">
        <v>3343</v>
      </c>
      <c r="C743" s="293" t="s">
        <v>1285</v>
      </c>
      <c r="D743" s="298" t="s">
        <v>1286</v>
      </c>
      <c r="E743" s="263">
        <v>2221</v>
      </c>
      <c r="F743" s="266">
        <v>2185</v>
      </c>
      <c r="G743" s="266">
        <v>36</v>
      </c>
      <c r="H743" s="264">
        <v>899</v>
      </c>
      <c r="I743" s="264">
        <v>878</v>
      </c>
      <c r="J743" s="264">
        <v>21</v>
      </c>
      <c r="K743" s="264">
        <v>1559</v>
      </c>
      <c r="L743" s="264">
        <v>1544</v>
      </c>
      <c r="M743" s="264">
        <v>15</v>
      </c>
      <c r="N743" s="294">
        <v>0.93</v>
      </c>
      <c r="O743" s="266">
        <v>48858</v>
      </c>
      <c r="P743" s="266">
        <v>48274</v>
      </c>
      <c r="Q743" s="266">
        <v>584</v>
      </c>
      <c r="R743" s="267">
        <v>0.988046993327602</v>
      </c>
      <c r="S743" s="267">
        <v>0.983791085096803</v>
      </c>
      <c r="T743" s="267">
        <v>0.976640711902113</v>
      </c>
      <c r="U743" s="267">
        <v>0.990378447722899</v>
      </c>
      <c r="V743" s="295">
        <v>0.00715037319468981</v>
      </c>
      <c r="W743" s="271">
        <v>11120</v>
      </c>
      <c r="X743" s="271">
        <v>10973</v>
      </c>
      <c r="Y743" s="271">
        <v>10833</v>
      </c>
      <c r="Z743" s="271">
        <v>10724</v>
      </c>
      <c r="AA743" s="268">
        <v>0.986780575539568</v>
      </c>
      <c r="AB743" s="268">
        <v>0.989938151943137</v>
      </c>
      <c r="AC743" s="295">
        <v>-0.0031575764035684</v>
      </c>
    </row>
    <row r="744" spans="1:29">
      <c r="A744" s="297" t="s">
        <v>1158</v>
      </c>
      <c r="B744" s="298" t="s">
        <v>3345</v>
      </c>
      <c r="C744" s="293" t="s">
        <v>1287</v>
      </c>
      <c r="D744" s="298" t="s">
        <v>1288</v>
      </c>
      <c r="E744" s="263">
        <v>3890</v>
      </c>
      <c r="F744" s="266">
        <v>3715</v>
      </c>
      <c r="G744" s="266">
        <v>175</v>
      </c>
      <c r="H744" s="264">
        <v>1448</v>
      </c>
      <c r="I744" s="264">
        <v>1401</v>
      </c>
      <c r="J744" s="264">
        <v>47</v>
      </c>
      <c r="K744" s="264">
        <v>2750</v>
      </c>
      <c r="L744" s="264">
        <v>2666</v>
      </c>
      <c r="M744" s="264">
        <v>84</v>
      </c>
      <c r="N744" s="294">
        <v>0.93</v>
      </c>
      <c r="O744" s="266">
        <v>88084</v>
      </c>
      <c r="P744" s="266">
        <v>85671</v>
      </c>
      <c r="Q744" s="266">
        <v>2413</v>
      </c>
      <c r="R744" s="267">
        <v>0.97260569456428</v>
      </c>
      <c r="S744" s="267">
        <v>0.955012853470437</v>
      </c>
      <c r="T744" s="267">
        <v>0.967541436464088</v>
      </c>
      <c r="U744" s="267">
        <v>0.969454545454545</v>
      </c>
      <c r="V744" s="295">
        <v>-0.0125285829936513</v>
      </c>
      <c r="W744" s="271">
        <v>19748</v>
      </c>
      <c r="X744" s="271">
        <v>19150</v>
      </c>
      <c r="Y744" s="271">
        <v>20011</v>
      </c>
      <c r="Z744" s="271">
        <v>19494</v>
      </c>
      <c r="AA744" s="268">
        <v>0.969718452501519</v>
      </c>
      <c r="AB744" s="268">
        <v>0.974164209684673</v>
      </c>
      <c r="AC744" s="295">
        <v>-0.00444575718315432</v>
      </c>
    </row>
    <row r="745" spans="1:29">
      <c r="A745" s="297" t="s">
        <v>1158</v>
      </c>
      <c r="B745" s="298" t="s">
        <v>3345</v>
      </c>
      <c r="C745" s="293" t="s">
        <v>1289</v>
      </c>
      <c r="D745" s="298" t="s">
        <v>1290</v>
      </c>
      <c r="E745" s="263">
        <v>7995</v>
      </c>
      <c r="F745" s="266">
        <v>7655</v>
      </c>
      <c r="G745" s="266">
        <v>340</v>
      </c>
      <c r="H745" s="264">
        <v>2606</v>
      </c>
      <c r="I745" s="264">
        <v>2500</v>
      </c>
      <c r="J745" s="264">
        <v>106</v>
      </c>
      <c r="K745" s="264">
        <v>5190</v>
      </c>
      <c r="L745" s="264">
        <v>4949</v>
      </c>
      <c r="M745" s="264">
        <v>241</v>
      </c>
      <c r="N745" s="294">
        <v>0.93</v>
      </c>
      <c r="O745" s="266">
        <v>168579</v>
      </c>
      <c r="P745" s="266">
        <v>163015</v>
      </c>
      <c r="Q745" s="266">
        <v>5564</v>
      </c>
      <c r="R745" s="267">
        <v>0.966994702780299</v>
      </c>
      <c r="S745" s="267">
        <v>0.957473420888055</v>
      </c>
      <c r="T745" s="267">
        <v>0.959324635456638</v>
      </c>
      <c r="U745" s="267">
        <v>0.953564547206166</v>
      </c>
      <c r="V745" s="295">
        <v>-0.0018512145685835</v>
      </c>
      <c r="W745" s="271">
        <v>37566</v>
      </c>
      <c r="X745" s="271">
        <v>36018</v>
      </c>
      <c r="Y745" s="271">
        <v>37697</v>
      </c>
      <c r="Z745" s="271">
        <v>36444</v>
      </c>
      <c r="AA745" s="268">
        <v>0.958792525155726</v>
      </c>
      <c r="AB745" s="268">
        <v>0.96676128073852</v>
      </c>
      <c r="AC745" s="295">
        <v>-0.00796875558279442</v>
      </c>
    </row>
    <row r="746" spans="1:29">
      <c r="A746" s="297" t="s">
        <v>1158</v>
      </c>
      <c r="B746" s="298" t="s">
        <v>3345</v>
      </c>
      <c r="C746" s="293" t="s">
        <v>1291</v>
      </c>
      <c r="D746" s="298" t="s">
        <v>1292</v>
      </c>
      <c r="E746" s="263">
        <v>5955</v>
      </c>
      <c r="F746" s="266">
        <v>5654</v>
      </c>
      <c r="G746" s="266">
        <v>301</v>
      </c>
      <c r="H746" s="264">
        <v>2115</v>
      </c>
      <c r="I746" s="264">
        <v>2042</v>
      </c>
      <c r="J746" s="264">
        <v>73</v>
      </c>
      <c r="K746" s="264">
        <v>3902</v>
      </c>
      <c r="L746" s="264">
        <v>3799</v>
      </c>
      <c r="M746" s="264">
        <v>103</v>
      </c>
      <c r="N746" s="294">
        <v>0.93</v>
      </c>
      <c r="O746" s="266">
        <v>128333</v>
      </c>
      <c r="P746" s="266">
        <v>124287</v>
      </c>
      <c r="Q746" s="266">
        <v>4046</v>
      </c>
      <c r="R746" s="267">
        <v>0.968472645383495</v>
      </c>
      <c r="S746" s="267">
        <v>0.949454240134341</v>
      </c>
      <c r="T746" s="267">
        <v>0.96548463356974</v>
      </c>
      <c r="U746" s="267">
        <v>0.973603280369042</v>
      </c>
      <c r="V746" s="295">
        <v>-0.016030393435399</v>
      </c>
      <c r="W746" s="271">
        <v>28442</v>
      </c>
      <c r="X746" s="271">
        <v>27417</v>
      </c>
      <c r="Y746" s="271">
        <v>29332</v>
      </c>
      <c r="Z746" s="271">
        <v>28455</v>
      </c>
      <c r="AA746" s="268">
        <v>0.963961746712608</v>
      </c>
      <c r="AB746" s="268">
        <v>0.970100913677894</v>
      </c>
      <c r="AC746" s="295">
        <v>-0.00613916696528627</v>
      </c>
    </row>
    <row r="747" spans="1:29">
      <c r="A747" s="297" t="s">
        <v>1158</v>
      </c>
      <c r="B747" s="298" t="s">
        <v>3345</v>
      </c>
      <c r="C747" s="293" t="s">
        <v>1293</v>
      </c>
      <c r="D747" s="298" t="s">
        <v>1294</v>
      </c>
      <c r="E747" s="263">
        <v>7313</v>
      </c>
      <c r="F747" s="266">
        <v>7032</v>
      </c>
      <c r="G747" s="266">
        <v>281</v>
      </c>
      <c r="H747" s="264">
        <v>2654</v>
      </c>
      <c r="I747" s="264">
        <v>2570</v>
      </c>
      <c r="J747" s="264">
        <v>84</v>
      </c>
      <c r="K747" s="264">
        <v>5079</v>
      </c>
      <c r="L747" s="264">
        <v>4976</v>
      </c>
      <c r="M747" s="264">
        <v>103</v>
      </c>
      <c r="N747" s="294">
        <v>0.93</v>
      </c>
      <c r="O747" s="266">
        <v>155131</v>
      </c>
      <c r="P747" s="266">
        <v>151700</v>
      </c>
      <c r="Q747" s="266">
        <v>3431</v>
      </c>
      <c r="R747" s="267">
        <v>0.977883208385171</v>
      </c>
      <c r="S747" s="267">
        <v>0.961575276904143</v>
      </c>
      <c r="T747" s="267">
        <v>0.968349660889224</v>
      </c>
      <c r="U747" s="267">
        <v>0.979720417405001</v>
      </c>
      <c r="V747" s="295">
        <v>-0.00677438398508046</v>
      </c>
      <c r="W747" s="271">
        <v>35613</v>
      </c>
      <c r="X747" s="271">
        <v>34757</v>
      </c>
      <c r="Y747" s="271">
        <v>35253</v>
      </c>
      <c r="Z747" s="271">
        <v>34442</v>
      </c>
      <c r="AA747" s="268">
        <v>0.975963833431612</v>
      </c>
      <c r="AB747" s="268">
        <v>0.97699486568519</v>
      </c>
      <c r="AC747" s="295">
        <v>-0.00103103225357781</v>
      </c>
    </row>
    <row r="748" spans="1:29">
      <c r="A748" s="297" t="s">
        <v>1158</v>
      </c>
      <c r="B748" s="298" t="s">
        <v>3345</v>
      </c>
      <c r="C748" s="293" t="s">
        <v>1295</v>
      </c>
      <c r="D748" s="298" t="s">
        <v>1296</v>
      </c>
      <c r="E748" s="263">
        <v>4469</v>
      </c>
      <c r="F748" s="266">
        <v>4199</v>
      </c>
      <c r="G748" s="266">
        <v>270</v>
      </c>
      <c r="H748" s="264">
        <v>1564</v>
      </c>
      <c r="I748" s="264">
        <v>1503</v>
      </c>
      <c r="J748" s="264">
        <v>61</v>
      </c>
      <c r="K748" s="264">
        <v>2839</v>
      </c>
      <c r="L748" s="264">
        <v>2754</v>
      </c>
      <c r="M748" s="264">
        <v>85</v>
      </c>
      <c r="N748" s="294">
        <v>0.93</v>
      </c>
      <c r="O748" s="266">
        <v>92702</v>
      </c>
      <c r="P748" s="266">
        <v>88924</v>
      </c>
      <c r="Q748" s="266">
        <v>3778</v>
      </c>
      <c r="R748" s="267">
        <v>0.959245755215637</v>
      </c>
      <c r="S748" s="267">
        <v>0.93958379950772</v>
      </c>
      <c r="T748" s="267">
        <v>0.960997442455243</v>
      </c>
      <c r="U748" s="267">
        <v>0.970059880239521</v>
      </c>
      <c r="V748" s="295">
        <v>-0.0214136429475231</v>
      </c>
      <c r="W748" s="271">
        <v>20882</v>
      </c>
      <c r="X748" s="271">
        <v>20101</v>
      </c>
      <c r="Y748" s="271">
        <v>20362</v>
      </c>
      <c r="Z748" s="271">
        <v>19507</v>
      </c>
      <c r="AA748" s="268">
        <v>0.96259936787664</v>
      </c>
      <c r="AB748" s="268">
        <v>0.958010018662214</v>
      </c>
      <c r="AC748" s="295">
        <v>0.00458934921442622</v>
      </c>
    </row>
    <row r="749" spans="1:29">
      <c r="A749" s="297" t="s">
        <v>1158</v>
      </c>
      <c r="B749" s="298" t="s">
        <v>3345</v>
      </c>
      <c r="C749" s="293" t="s">
        <v>1297</v>
      </c>
      <c r="D749" s="298" t="s">
        <v>1298</v>
      </c>
      <c r="E749" s="263">
        <v>5920</v>
      </c>
      <c r="F749" s="266">
        <v>5713</v>
      </c>
      <c r="G749" s="266">
        <v>207</v>
      </c>
      <c r="H749" s="264">
        <v>2072</v>
      </c>
      <c r="I749" s="264">
        <v>1937</v>
      </c>
      <c r="J749" s="264">
        <v>135</v>
      </c>
      <c r="K749" s="264">
        <v>4073</v>
      </c>
      <c r="L749" s="264">
        <v>3965</v>
      </c>
      <c r="M749" s="264">
        <v>108</v>
      </c>
      <c r="N749" s="294">
        <v>0.93</v>
      </c>
      <c r="O749" s="266">
        <v>122854</v>
      </c>
      <c r="P749" s="266">
        <v>119706</v>
      </c>
      <c r="Q749" s="266">
        <v>3148</v>
      </c>
      <c r="R749" s="267">
        <v>0.974376088690641</v>
      </c>
      <c r="S749" s="267">
        <v>0.965033783783784</v>
      </c>
      <c r="T749" s="267">
        <v>0.93484555984556</v>
      </c>
      <c r="U749" s="267">
        <v>0.973483918487601</v>
      </c>
      <c r="V749" s="295">
        <v>0.030188223938224</v>
      </c>
      <c r="W749" s="271">
        <v>28174</v>
      </c>
      <c r="X749" s="271">
        <v>27343</v>
      </c>
      <c r="Y749" s="271">
        <v>27790</v>
      </c>
      <c r="Z749" s="271">
        <v>27199</v>
      </c>
      <c r="AA749" s="268">
        <v>0.970504720664442</v>
      </c>
      <c r="AB749" s="268">
        <v>0.978733357322778</v>
      </c>
      <c r="AC749" s="295">
        <v>-0.00822863665833562</v>
      </c>
    </row>
    <row r="750" spans="1:29">
      <c r="A750" s="297" t="s">
        <v>1158</v>
      </c>
      <c r="B750" s="298" t="s">
        <v>3345</v>
      </c>
      <c r="C750" s="293" t="s">
        <v>1299</v>
      </c>
      <c r="D750" s="298" t="s">
        <v>1300</v>
      </c>
      <c r="E750" s="263">
        <v>5519</v>
      </c>
      <c r="F750" s="266">
        <v>5324</v>
      </c>
      <c r="G750" s="266">
        <v>195</v>
      </c>
      <c r="H750" s="264">
        <v>1929</v>
      </c>
      <c r="I750" s="264">
        <v>1866</v>
      </c>
      <c r="J750" s="264">
        <v>63</v>
      </c>
      <c r="K750" s="264">
        <v>3514</v>
      </c>
      <c r="L750" s="264">
        <v>3405</v>
      </c>
      <c r="M750" s="264">
        <v>109</v>
      </c>
      <c r="N750" s="294">
        <v>0.93</v>
      </c>
      <c r="O750" s="266">
        <v>115499</v>
      </c>
      <c r="P750" s="266">
        <v>112154</v>
      </c>
      <c r="Q750" s="266">
        <v>3345</v>
      </c>
      <c r="R750" s="267">
        <v>0.971038710291864</v>
      </c>
      <c r="S750" s="267">
        <v>0.964667512230477</v>
      </c>
      <c r="T750" s="267">
        <v>0.967340590979782</v>
      </c>
      <c r="U750" s="267">
        <v>0.968981217985202</v>
      </c>
      <c r="V750" s="295">
        <v>-0.00267307874930578</v>
      </c>
      <c r="W750" s="271">
        <v>25977</v>
      </c>
      <c r="X750" s="271">
        <v>25128</v>
      </c>
      <c r="Y750" s="271">
        <v>26110</v>
      </c>
      <c r="Z750" s="271">
        <v>25421</v>
      </c>
      <c r="AA750" s="268">
        <v>0.967317242175771</v>
      </c>
      <c r="AB750" s="268">
        <v>0.97361164304864</v>
      </c>
      <c r="AC750" s="295">
        <v>-0.00629440087286948</v>
      </c>
    </row>
    <row r="751" spans="1:29">
      <c r="A751" s="297" t="s">
        <v>1158</v>
      </c>
      <c r="B751" s="298" t="s">
        <v>3345</v>
      </c>
      <c r="C751" s="293" t="s">
        <v>1301</v>
      </c>
      <c r="D751" s="298" t="s">
        <v>1302</v>
      </c>
      <c r="E751" s="263">
        <v>5059</v>
      </c>
      <c r="F751" s="266">
        <v>4753</v>
      </c>
      <c r="G751" s="266">
        <v>306</v>
      </c>
      <c r="H751" s="264">
        <v>1743</v>
      </c>
      <c r="I751" s="264">
        <v>1624</v>
      </c>
      <c r="J751" s="264">
        <v>119</v>
      </c>
      <c r="K751" s="264">
        <v>3240</v>
      </c>
      <c r="L751" s="264">
        <v>3086</v>
      </c>
      <c r="M751" s="264">
        <v>154</v>
      </c>
      <c r="N751" s="294">
        <v>0.93</v>
      </c>
      <c r="O751" s="266">
        <v>108455</v>
      </c>
      <c r="P751" s="266">
        <v>99936</v>
      </c>
      <c r="Q751" s="266">
        <v>8519</v>
      </c>
      <c r="R751" s="267">
        <v>0.921451293163063</v>
      </c>
      <c r="S751" s="267">
        <v>0.939513737892864</v>
      </c>
      <c r="T751" s="267">
        <v>0.931726907630522</v>
      </c>
      <c r="U751" s="267">
        <v>0.952469135802469</v>
      </c>
      <c r="V751" s="295">
        <v>0.00778683026234206</v>
      </c>
      <c r="W751" s="271">
        <v>23860</v>
      </c>
      <c r="X751" s="271">
        <v>22470</v>
      </c>
      <c r="Y751" s="271">
        <v>23854</v>
      </c>
      <c r="Z751" s="271">
        <v>22449</v>
      </c>
      <c r="AA751" s="268">
        <v>0.941743503772003</v>
      </c>
      <c r="AB751" s="268">
        <v>0.941100025153014</v>
      </c>
      <c r="AC751" s="295">
        <v>0.000643478618989168</v>
      </c>
    </row>
    <row r="752" spans="1:29">
      <c r="A752" s="297" t="s">
        <v>1158</v>
      </c>
      <c r="B752" s="298" t="s">
        <v>3345</v>
      </c>
      <c r="C752" s="293" t="s">
        <v>1303</v>
      </c>
      <c r="D752" s="298" t="s">
        <v>1304</v>
      </c>
      <c r="E752" s="263">
        <v>6658</v>
      </c>
      <c r="F752" s="266">
        <v>6476</v>
      </c>
      <c r="G752" s="266">
        <v>182</v>
      </c>
      <c r="H752" s="264">
        <v>2264</v>
      </c>
      <c r="I752" s="264">
        <v>2208</v>
      </c>
      <c r="J752" s="264">
        <v>56</v>
      </c>
      <c r="K752" s="264">
        <v>4400</v>
      </c>
      <c r="L752" s="264">
        <v>4295</v>
      </c>
      <c r="M752" s="264">
        <v>105</v>
      </c>
      <c r="N752" s="294">
        <v>0.93</v>
      </c>
      <c r="O752" s="266">
        <v>140979</v>
      </c>
      <c r="P752" s="266">
        <v>137724</v>
      </c>
      <c r="Q752" s="266">
        <v>3255</v>
      </c>
      <c r="R752" s="267">
        <v>0.976911454897538</v>
      </c>
      <c r="S752" s="267">
        <v>0.972664463802944</v>
      </c>
      <c r="T752" s="267">
        <v>0.975265017667845</v>
      </c>
      <c r="U752" s="267">
        <v>0.976136363636364</v>
      </c>
      <c r="V752" s="295">
        <v>-0.00260055386490077</v>
      </c>
      <c r="W752" s="271">
        <v>31439</v>
      </c>
      <c r="X752" s="271">
        <v>30758</v>
      </c>
      <c r="Y752" s="271">
        <v>31658</v>
      </c>
      <c r="Z752" s="271">
        <v>30933</v>
      </c>
      <c r="AA752" s="268">
        <v>0.978339005693565</v>
      </c>
      <c r="AB752" s="268">
        <v>0.977098995514562</v>
      </c>
      <c r="AC752" s="295">
        <v>0.00124001017900344</v>
      </c>
    </row>
    <row r="753" spans="1:29">
      <c r="A753" s="297" t="s">
        <v>1158</v>
      </c>
      <c r="B753" s="298" t="s">
        <v>3345</v>
      </c>
      <c r="C753" s="293" t="s">
        <v>1305</v>
      </c>
      <c r="D753" s="298" t="s">
        <v>1306</v>
      </c>
      <c r="E753" s="263">
        <v>2844</v>
      </c>
      <c r="F753" s="266">
        <v>2636</v>
      </c>
      <c r="G753" s="266">
        <v>208</v>
      </c>
      <c r="H753" s="264">
        <v>918</v>
      </c>
      <c r="I753" s="264">
        <v>815</v>
      </c>
      <c r="J753" s="264">
        <v>103</v>
      </c>
      <c r="K753" s="264">
        <v>1883</v>
      </c>
      <c r="L753" s="264">
        <v>1777</v>
      </c>
      <c r="M753" s="264">
        <v>106</v>
      </c>
      <c r="N753" s="294">
        <v>0.93</v>
      </c>
      <c r="O753" s="266">
        <v>61429</v>
      </c>
      <c r="P753" s="266">
        <v>57875</v>
      </c>
      <c r="Q753" s="266">
        <v>3554</v>
      </c>
      <c r="R753" s="267">
        <v>0.942144589688909</v>
      </c>
      <c r="S753" s="267">
        <v>0.926863572433193</v>
      </c>
      <c r="T753" s="267">
        <v>0.887799564270152</v>
      </c>
      <c r="U753" s="267">
        <v>0.943706850770048</v>
      </c>
      <c r="V753" s="295">
        <v>0.0390640081630402</v>
      </c>
      <c r="W753" s="271">
        <v>13885</v>
      </c>
      <c r="X753" s="271">
        <v>12986</v>
      </c>
      <c r="Y753" s="271">
        <v>14137</v>
      </c>
      <c r="Z753" s="271">
        <v>13353</v>
      </c>
      <c r="AA753" s="268">
        <v>0.935253871083903</v>
      </c>
      <c r="AB753" s="268">
        <v>0.944542689396619</v>
      </c>
      <c r="AC753" s="295">
        <v>-0.00928881831271533</v>
      </c>
    </row>
    <row r="754" spans="1:29">
      <c r="A754" s="297" t="s">
        <v>1158</v>
      </c>
      <c r="B754" s="298" t="s">
        <v>3345</v>
      </c>
      <c r="C754" s="293" t="s">
        <v>1307</v>
      </c>
      <c r="D754" s="298" t="s">
        <v>1308</v>
      </c>
      <c r="E754" s="263">
        <v>1602</v>
      </c>
      <c r="F754" s="266">
        <v>1472</v>
      </c>
      <c r="G754" s="266">
        <v>130</v>
      </c>
      <c r="H754" s="264">
        <v>542</v>
      </c>
      <c r="I754" s="264">
        <v>469</v>
      </c>
      <c r="J754" s="264">
        <v>73</v>
      </c>
      <c r="K754" s="264">
        <v>1086</v>
      </c>
      <c r="L754" s="264">
        <v>982</v>
      </c>
      <c r="M754" s="264">
        <v>104</v>
      </c>
      <c r="N754" s="294">
        <v>0.93</v>
      </c>
      <c r="O754" s="266">
        <v>36670</v>
      </c>
      <c r="P754" s="266">
        <v>32783</v>
      </c>
      <c r="Q754" s="266">
        <v>3887</v>
      </c>
      <c r="R754" s="267">
        <v>0.894000545404963</v>
      </c>
      <c r="S754" s="267">
        <v>0.918851435705368</v>
      </c>
      <c r="T754" s="267">
        <v>0.865313653136531</v>
      </c>
      <c r="U754" s="267">
        <v>0.904235727440147</v>
      </c>
      <c r="V754" s="295">
        <v>0.0535377825688369</v>
      </c>
      <c r="W754" s="271">
        <v>7863</v>
      </c>
      <c r="X754" s="271">
        <v>7060</v>
      </c>
      <c r="Y754" s="271">
        <v>7981</v>
      </c>
      <c r="Z754" s="271">
        <v>7147</v>
      </c>
      <c r="AA754" s="268">
        <v>0.897876128704057</v>
      </c>
      <c r="AB754" s="268">
        <v>0.895501816814935</v>
      </c>
      <c r="AC754" s="295">
        <v>0.00237431188912152</v>
      </c>
    </row>
    <row r="755" spans="1:29">
      <c r="A755" s="297" t="s">
        <v>1158</v>
      </c>
      <c r="B755" s="298" t="s">
        <v>3345</v>
      </c>
      <c r="C755" s="293" t="s">
        <v>1309</v>
      </c>
      <c r="D755" s="298" t="s">
        <v>1310</v>
      </c>
      <c r="E755" s="263">
        <v>7752</v>
      </c>
      <c r="F755" s="266">
        <v>7473</v>
      </c>
      <c r="G755" s="266">
        <v>279</v>
      </c>
      <c r="H755" s="264">
        <v>2580</v>
      </c>
      <c r="I755" s="264">
        <v>2498</v>
      </c>
      <c r="J755" s="264">
        <v>82</v>
      </c>
      <c r="K755" s="264">
        <v>5183</v>
      </c>
      <c r="L755" s="264">
        <v>5010</v>
      </c>
      <c r="M755" s="264">
        <v>173</v>
      </c>
      <c r="N755" s="294">
        <v>0.93</v>
      </c>
      <c r="O755" s="266">
        <v>161207</v>
      </c>
      <c r="P755" s="266">
        <v>156880</v>
      </c>
      <c r="Q755" s="266">
        <v>4327</v>
      </c>
      <c r="R755" s="267">
        <v>0.973158733801882</v>
      </c>
      <c r="S755" s="267">
        <v>0.964009287925697</v>
      </c>
      <c r="T755" s="267">
        <v>0.968217054263566</v>
      </c>
      <c r="U755" s="267">
        <v>0.966621647694386</v>
      </c>
      <c r="V755" s="295">
        <v>-0.00420776633786923</v>
      </c>
      <c r="W755" s="271">
        <v>36257</v>
      </c>
      <c r="X755" s="271">
        <v>35245</v>
      </c>
      <c r="Y755" s="271">
        <v>36604</v>
      </c>
      <c r="Z755" s="271">
        <v>35616</v>
      </c>
      <c r="AA755" s="268">
        <v>0.972088148495463</v>
      </c>
      <c r="AB755" s="268">
        <v>0.973008414380942</v>
      </c>
      <c r="AC755" s="295">
        <v>-0.000920265885478999</v>
      </c>
    </row>
    <row r="756" spans="1:29">
      <c r="A756" s="297" t="s">
        <v>1158</v>
      </c>
      <c r="B756" s="298" t="s">
        <v>3346</v>
      </c>
      <c r="C756" s="293" t="s">
        <v>1311</v>
      </c>
      <c r="D756" s="298" t="s">
        <v>1312</v>
      </c>
      <c r="E756" s="263">
        <v>5566</v>
      </c>
      <c r="F756" s="266">
        <v>5339</v>
      </c>
      <c r="G756" s="266">
        <v>227</v>
      </c>
      <c r="H756" s="264">
        <v>2365</v>
      </c>
      <c r="I756" s="264">
        <v>2236</v>
      </c>
      <c r="J756" s="264">
        <v>129</v>
      </c>
      <c r="K756" s="264">
        <v>3669</v>
      </c>
      <c r="L756" s="264">
        <v>3551</v>
      </c>
      <c r="M756" s="264">
        <v>118</v>
      </c>
      <c r="N756" s="294">
        <v>0.93</v>
      </c>
      <c r="O756" s="266">
        <v>122812</v>
      </c>
      <c r="P756" s="266">
        <v>118011</v>
      </c>
      <c r="Q756" s="266">
        <v>4801</v>
      </c>
      <c r="R756" s="267">
        <v>0.960907728886428</v>
      </c>
      <c r="S756" s="267">
        <v>0.959216672655408</v>
      </c>
      <c r="T756" s="267">
        <v>0.945454545454545</v>
      </c>
      <c r="U756" s="267">
        <v>0.967838648133006</v>
      </c>
      <c r="V756" s="295">
        <v>0.0137621272008625</v>
      </c>
      <c r="W756" s="271">
        <v>27723</v>
      </c>
      <c r="X756" s="271">
        <v>26609</v>
      </c>
      <c r="Y756" s="271">
        <v>27859</v>
      </c>
      <c r="Z756" s="271">
        <v>26764</v>
      </c>
      <c r="AA756" s="268">
        <v>0.959816758648054</v>
      </c>
      <c r="AB756" s="268">
        <v>0.960694928030439</v>
      </c>
      <c r="AC756" s="295">
        <v>-0.000878169382385052</v>
      </c>
    </row>
    <row r="757" spans="1:29">
      <c r="A757" s="297" t="s">
        <v>1158</v>
      </c>
      <c r="B757" s="298" t="s">
        <v>3346</v>
      </c>
      <c r="C757" s="293" t="s">
        <v>1313</v>
      </c>
      <c r="D757" s="298" t="s">
        <v>1314</v>
      </c>
      <c r="E757" s="263">
        <v>9891</v>
      </c>
      <c r="F757" s="266">
        <v>9522</v>
      </c>
      <c r="G757" s="266">
        <v>369</v>
      </c>
      <c r="H757" s="264">
        <v>4117</v>
      </c>
      <c r="I757" s="264">
        <v>3932</v>
      </c>
      <c r="J757" s="264">
        <v>185</v>
      </c>
      <c r="K757" s="264">
        <v>6385</v>
      </c>
      <c r="L757" s="264">
        <v>6184</v>
      </c>
      <c r="M757" s="264">
        <v>201</v>
      </c>
      <c r="N757" s="294">
        <v>0.93</v>
      </c>
      <c r="O757" s="266">
        <v>219943</v>
      </c>
      <c r="P757" s="266">
        <v>213936</v>
      </c>
      <c r="Q757" s="266">
        <v>6007</v>
      </c>
      <c r="R757" s="267">
        <v>0.972688378352573</v>
      </c>
      <c r="S757" s="267">
        <v>0.962693357597816</v>
      </c>
      <c r="T757" s="267">
        <v>0.955064367257712</v>
      </c>
      <c r="U757" s="267">
        <v>0.968519968676586</v>
      </c>
      <c r="V757" s="295">
        <v>0.00762899034010422</v>
      </c>
      <c r="W757" s="271">
        <v>48456</v>
      </c>
      <c r="X757" s="271">
        <v>46870</v>
      </c>
      <c r="Y757" s="271">
        <v>49194</v>
      </c>
      <c r="Z757" s="271">
        <v>47926</v>
      </c>
      <c r="AA757" s="268">
        <v>0.967269275218755</v>
      </c>
      <c r="AB757" s="268">
        <v>0.974224498922633</v>
      </c>
      <c r="AC757" s="295">
        <v>-0.00695522370387769</v>
      </c>
    </row>
    <row r="758" spans="1:29">
      <c r="A758" s="297" t="s">
        <v>1158</v>
      </c>
      <c r="B758" s="298" t="s">
        <v>3346</v>
      </c>
      <c r="C758" s="293" t="s">
        <v>1315</v>
      </c>
      <c r="D758" s="298" t="s">
        <v>1316</v>
      </c>
      <c r="E758" s="263">
        <v>5205</v>
      </c>
      <c r="F758" s="266">
        <v>4926</v>
      </c>
      <c r="G758" s="266">
        <v>279</v>
      </c>
      <c r="H758" s="264">
        <v>2329</v>
      </c>
      <c r="I758" s="264">
        <v>2183</v>
      </c>
      <c r="J758" s="264">
        <v>146</v>
      </c>
      <c r="K758" s="264">
        <v>3327</v>
      </c>
      <c r="L758" s="264">
        <v>3195</v>
      </c>
      <c r="M758" s="264">
        <v>132</v>
      </c>
      <c r="N758" s="294">
        <v>0.93</v>
      </c>
      <c r="O758" s="266">
        <v>114469</v>
      </c>
      <c r="P758" s="266">
        <v>109057</v>
      </c>
      <c r="Q758" s="266">
        <v>5412</v>
      </c>
      <c r="R758" s="267">
        <v>0.952720823978544</v>
      </c>
      <c r="S758" s="267">
        <v>0.946397694524496</v>
      </c>
      <c r="T758" s="267">
        <v>0.937312151137827</v>
      </c>
      <c r="U758" s="267">
        <v>0.960324616771867</v>
      </c>
      <c r="V758" s="295">
        <v>0.00908554338666823</v>
      </c>
      <c r="W758" s="271">
        <v>25741</v>
      </c>
      <c r="X758" s="271">
        <v>24470</v>
      </c>
      <c r="Y758" s="271">
        <v>25660</v>
      </c>
      <c r="Z758" s="271">
        <v>24523</v>
      </c>
      <c r="AA758" s="268">
        <v>0.95062351889981</v>
      </c>
      <c r="AB758" s="268">
        <v>0.955689789555729</v>
      </c>
      <c r="AC758" s="295">
        <v>-0.00506627065591914</v>
      </c>
    </row>
    <row r="759" spans="1:29">
      <c r="A759" s="297" t="s">
        <v>1158</v>
      </c>
      <c r="B759" s="298" t="s">
        <v>3346</v>
      </c>
      <c r="C759" s="293" t="s">
        <v>1317</v>
      </c>
      <c r="D759" s="298" t="s">
        <v>1318</v>
      </c>
      <c r="E759" s="263">
        <v>5228</v>
      </c>
      <c r="F759" s="266">
        <v>4837</v>
      </c>
      <c r="G759" s="266">
        <v>391</v>
      </c>
      <c r="H759" s="264">
        <v>2051</v>
      </c>
      <c r="I759" s="264">
        <v>1967</v>
      </c>
      <c r="J759" s="264">
        <v>84</v>
      </c>
      <c r="K759" s="264">
        <v>3207</v>
      </c>
      <c r="L759" s="264">
        <v>3100</v>
      </c>
      <c r="M759" s="264">
        <v>107</v>
      </c>
      <c r="N759" s="294">
        <v>0.93</v>
      </c>
      <c r="O759" s="266">
        <v>112923</v>
      </c>
      <c r="P759" s="266">
        <v>109370</v>
      </c>
      <c r="Q759" s="266">
        <v>3553</v>
      </c>
      <c r="R759" s="267">
        <v>0.968536082109048</v>
      </c>
      <c r="S759" s="267">
        <v>0.925210405508799</v>
      </c>
      <c r="T759" s="267">
        <v>0.959044368600683</v>
      </c>
      <c r="U759" s="267">
        <v>0.966635484876832</v>
      </c>
      <c r="V759" s="295">
        <v>-0.0338339630918838</v>
      </c>
      <c r="W759" s="271">
        <v>25018</v>
      </c>
      <c r="X759" s="271">
        <v>23999</v>
      </c>
      <c r="Y759" s="271">
        <v>24787</v>
      </c>
      <c r="Z759" s="271">
        <v>24115</v>
      </c>
      <c r="AA759" s="268">
        <v>0.959269326085219</v>
      </c>
      <c r="AB759" s="268">
        <v>0.972889014402711</v>
      </c>
      <c r="AC759" s="295">
        <v>-0.0136196883174925</v>
      </c>
    </row>
    <row r="760" spans="1:29">
      <c r="A760" s="297" t="s">
        <v>1158</v>
      </c>
      <c r="B760" s="298" t="s">
        <v>3346</v>
      </c>
      <c r="C760" s="293" t="s">
        <v>1319</v>
      </c>
      <c r="D760" s="298" t="s">
        <v>1320</v>
      </c>
      <c r="E760" s="263">
        <v>4483</v>
      </c>
      <c r="F760" s="266">
        <v>4306</v>
      </c>
      <c r="G760" s="266">
        <v>177</v>
      </c>
      <c r="H760" s="264">
        <v>1972</v>
      </c>
      <c r="I760" s="264">
        <v>1871</v>
      </c>
      <c r="J760" s="264">
        <v>101</v>
      </c>
      <c r="K760" s="264">
        <v>2779</v>
      </c>
      <c r="L760" s="264">
        <v>2663</v>
      </c>
      <c r="M760" s="264">
        <v>116</v>
      </c>
      <c r="N760" s="294">
        <v>0.93</v>
      </c>
      <c r="O760" s="266">
        <v>98962</v>
      </c>
      <c r="P760" s="266">
        <v>94717</v>
      </c>
      <c r="Q760" s="266">
        <v>4245</v>
      </c>
      <c r="R760" s="267">
        <v>0.957104747276732</v>
      </c>
      <c r="S760" s="267">
        <v>0.960517510595583</v>
      </c>
      <c r="T760" s="267">
        <v>0.948782961460446</v>
      </c>
      <c r="U760" s="267">
        <v>0.95825836631882</v>
      </c>
      <c r="V760" s="295">
        <v>0.0117345491351371</v>
      </c>
      <c r="W760" s="271">
        <v>22329</v>
      </c>
      <c r="X760" s="271">
        <v>21290</v>
      </c>
      <c r="Y760" s="271">
        <v>21660</v>
      </c>
      <c r="Z760" s="271">
        <v>20753</v>
      </c>
      <c r="AA760" s="268">
        <v>0.953468583456492</v>
      </c>
      <c r="AB760" s="268">
        <v>0.958125577100646</v>
      </c>
      <c r="AC760" s="295">
        <v>-0.00465699364415484</v>
      </c>
    </row>
    <row r="761" spans="1:29">
      <c r="A761" s="297" t="s">
        <v>1158</v>
      </c>
      <c r="B761" s="298" t="s">
        <v>3346</v>
      </c>
      <c r="C761" s="293" t="s">
        <v>1321</v>
      </c>
      <c r="D761" s="298" t="s">
        <v>1322</v>
      </c>
      <c r="E761" s="263">
        <v>7432</v>
      </c>
      <c r="F761" s="266">
        <v>6944</v>
      </c>
      <c r="G761" s="266">
        <v>488</v>
      </c>
      <c r="H761" s="264">
        <v>3145</v>
      </c>
      <c r="I761" s="264">
        <v>2869</v>
      </c>
      <c r="J761" s="264">
        <v>276</v>
      </c>
      <c r="K761" s="264">
        <v>4631</v>
      </c>
      <c r="L761" s="264">
        <v>4316</v>
      </c>
      <c r="M761" s="264">
        <v>315</v>
      </c>
      <c r="N761" s="294">
        <v>0.93</v>
      </c>
      <c r="O761" s="266">
        <v>164184</v>
      </c>
      <c r="P761" s="266">
        <v>154980</v>
      </c>
      <c r="Q761" s="266">
        <v>9204</v>
      </c>
      <c r="R761" s="267">
        <v>0.943940944306388</v>
      </c>
      <c r="S761" s="267">
        <v>0.934337997847147</v>
      </c>
      <c r="T761" s="267">
        <v>0.912241653418124</v>
      </c>
      <c r="U761" s="267">
        <v>0.931980133880371</v>
      </c>
      <c r="V761" s="295">
        <v>0.0220963444290234</v>
      </c>
      <c r="W761" s="271">
        <v>35910</v>
      </c>
      <c r="X761" s="271">
        <v>33585</v>
      </c>
      <c r="Y761" s="271">
        <v>36493</v>
      </c>
      <c r="Z761" s="271">
        <v>34381</v>
      </c>
      <c r="AA761" s="268">
        <v>0.935254803675856</v>
      </c>
      <c r="AB761" s="268">
        <v>0.942125887156441</v>
      </c>
      <c r="AC761" s="295">
        <v>-0.00687108348058463</v>
      </c>
    </row>
    <row r="762" spans="1:29">
      <c r="A762" s="297" t="s">
        <v>1158</v>
      </c>
      <c r="B762" s="298" t="s">
        <v>3346</v>
      </c>
      <c r="C762" s="293" t="s">
        <v>1323</v>
      </c>
      <c r="D762" s="298" t="s">
        <v>1324</v>
      </c>
      <c r="E762" s="263">
        <v>4151</v>
      </c>
      <c r="F762" s="266">
        <v>3865</v>
      </c>
      <c r="G762" s="266">
        <v>286</v>
      </c>
      <c r="H762" s="264">
        <v>1607</v>
      </c>
      <c r="I762" s="264">
        <v>1514</v>
      </c>
      <c r="J762" s="264">
        <v>93</v>
      </c>
      <c r="K762" s="264">
        <v>2448</v>
      </c>
      <c r="L762" s="264">
        <v>2330</v>
      </c>
      <c r="M762" s="264">
        <v>118</v>
      </c>
      <c r="N762" s="294">
        <v>0.93</v>
      </c>
      <c r="O762" s="266">
        <v>86366</v>
      </c>
      <c r="P762" s="266">
        <v>82605</v>
      </c>
      <c r="Q762" s="266">
        <v>3761</v>
      </c>
      <c r="R762" s="267">
        <v>0.956452770766274</v>
      </c>
      <c r="S762" s="267">
        <v>0.931100939532643</v>
      </c>
      <c r="T762" s="267">
        <v>0.942128189172371</v>
      </c>
      <c r="U762" s="267">
        <v>0.951797385620915</v>
      </c>
      <c r="V762" s="295">
        <v>-0.0110272496397281</v>
      </c>
      <c r="W762" s="271">
        <v>18921</v>
      </c>
      <c r="X762" s="271">
        <v>17968</v>
      </c>
      <c r="Y762" s="271">
        <v>19126</v>
      </c>
      <c r="Z762" s="271">
        <v>18227</v>
      </c>
      <c r="AA762" s="268">
        <v>0.949632683261984</v>
      </c>
      <c r="AB762" s="268">
        <v>0.952995921781868</v>
      </c>
      <c r="AC762" s="295">
        <v>-0.00336323851988363</v>
      </c>
    </row>
    <row r="763" spans="1:29">
      <c r="A763" s="297" t="s">
        <v>1158</v>
      </c>
      <c r="B763" s="298" t="s">
        <v>3346</v>
      </c>
      <c r="C763" s="293" t="s">
        <v>1325</v>
      </c>
      <c r="D763" s="298" t="s">
        <v>1326</v>
      </c>
      <c r="E763" s="263">
        <v>4872</v>
      </c>
      <c r="F763" s="266">
        <v>4604</v>
      </c>
      <c r="G763" s="266">
        <v>268</v>
      </c>
      <c r="H763" s="264">
        <v>1997</v>
      </c>
      <c r="I763" s="264">
        <v>1876</v>
      </c>
      <c r="J763" s="264">
        <v>121</v>
      </c>
      <c r="K763" s="264">
        <v>3163</v>
      </c>
      <c r="L763" s="264">
        <v>2988</v>
      </c>
      <c r="M763" s="264">
        <v>175</v>
      </c>
      <c r="N763" s="294">
        <v>0.93</v>
      </c>
      <c r="O763" s="266">
        <v>106076</v>
      </c>
      <c r="P763" s="266">
        <v>100751</v>
      </c>
      <c r="Q763" s="266">
        <v>5325</v>
      </c>
      <c r="R763" s="267">
        <v>0.949800143293488</v>
      </c>
      <c r="S763" s="267">
        <v>0.944991789819376</v>
      </c>
      <c r="T763" s="267">
        <v>0.939409113670506</v>
      </c>
      <c r="U763" s="267">
        <v>0.944672779007272</v>
      </c>
      <c r="V763" s="295">
        <v>0.00558267614887031</v>
      </c>
      <c r="W763" s="271">
        <v>23699</v>
      </c>
      <c r="X763" s="271">
        <v>22464</v>
      </c>
      <c r="Y763" s="271">
        <v>23151</v>
      </c>
      <c r="Z763" s="271">
        <v>21848</v>
      </c>
      <c r="AA763" s="268">
        <v>0.947888096544158</v>
      </c>
      <c r="AB763" s="268">
        <v>0.943717334024448</v>
      </c>
      <c r="AC763" s="295">
        <v>0.00417076251970971</v>
      </c>
    </row>
    <row r="764" spans="1:29">
      <c r="A764" s="297" t="s">
        <v>1158</v>
      </c>
      <c r="B764" s="298" t="s">
        <v>3346</v>
      </c>
      <c r="C764" s="293" t="s">
        <v>1327</v>
      </c>
      <c r="D764" s="298" t="s">
        <v>1328</v>
      </c>
      <c r="E764" s="263">
        <v>2304</v>
      </c>
      <c r="F764" s="266">
        <v>2220</v>
      </c>
      <c r="G764" s="266">
        <v>84</v>
      </c>
      <c r="H764" s="264">
        <v>980</v>
      </c>
      <c r="I764" s="264">
        <v>904</v>
      </c>
      <c r="J764" s="264">
        <v>76</v>
      </c>
      <c r="K764" s="264">
        <v>1676</v>
      </c>
      <c r="L764" s="264">
        <v>1594</v>
      </c>
      <c r="M764" s="264">
        <v>82</v>
      </c>
      <c r="N764" s="294">
        <v>0.93</v>
      </c>
      <c r="O764" s="266">
        <v>53550</v>
      </c>
      <c r="P764" s="266">
        <v>51089</v>
      </c>
      <c r="Q764" s="266">
        <v>2461</v>
      </c>
      <c r="R764" s="267">
        <v>0.954042950513539</v>
      </c>
      <c r="S764" s="267">
        <v>0.963541666666667</v>
      </c>
      <c r="T764" s="267">
        <v>0.922448979591837</v>
      </c>
      <c r="U764" s="267">
        <v>0.951073985680191</v>
      </c>
      <c r="V764" s="295">
        <v>0.0410926870748299</v>
      </c>
      <c r="W764" s="271">
        <v>11881</v>
      </c>
      <c r="X764" s="271">
        <v>11329</v>
      </c>
      <c r="Y764" s="271">
        <v>11695</v>
      </c>
      <c r="Z764" s="271">
        <v>11163</v>
      </c>
      <c r="AA764" s="268">
        <v>0.953539264371686</v>
      </c>
      <c r="AB764" s="268">
        <v>0.954510474561779</v>
      </c>
      <c r="AC764" s="295">
        <v>-0.000971210190092608</v>
      </c>
    </row>
    <row r="765" spans="1:29">
      <c r="A765" s="297" t="s">
        <v>1158</v>
      </c>
      <c r="B765" s="298" t="s">
        <v>3347</v>
      </c>
      <c r="C765" s="293" t="s">
        <v>1329</v>
      </c>
      <c r="D765" s="298" t="s">
        <v>1330</v>
      </c>
      <c r="E765" s="263">
        <v>4042</v>
      </c>
      <c r="F765" s="266">
        <v>3938</v>
      </c>
      <c r="G765" s="266">
        <v>104</v>
      </c>
      <c r="H765" s="264">
        <v>2167</v>
      </c>
      <c r="I765" s="264">
        <v>2086</v>
      </c>
      <c r="J765" s="264">
        <v>81</v>
      </c>
      <c r="K765" s="264">
        <v>2625</v>
      </c>
      <c r="L765" s="264">
        <v>2560</v>
      </c>
      <c r="M765" s="264">
        <v>65</v>
      </c>
      <c r="N765" s="294">
        <v>0.93</v>
      </c>
      <c r="O765" s="266">
        <v>90408</v>
      </c>
      <c r="P765" s="266">
        <v>88257</v>
      </c>
      <c r="Q765" s="266">
        <v>2151</v>
      </c>
      <c r="R765" s="267">
        <v>0.976207857711707</v>
      </c>
      <c r="S765" s="267">
        <v>0.974270163285502</v>
      </c>
      <c r="T765" s="267">
        <v>0.962621135209968</v>
      </c>
      <c r="U765" s="267">
        <v>0.975238095238095</v>
      </c>
      <c r="V765" s="295">
        <v>0.0116490280755345</v>
      </c>
      <c r="W765" s="271">
        <v>20759</v>
      </c>
      <c r="X765" s="271">
        <v>20261</v>
      </c>
      <c r="Y765" s="271">
        <v>20149</v>
      </c>
      <c r="Z765" s="271">
        <v>19693</v>
      </c>
      <c r="AA765" s="268">
        <v>0.976010405125488</v>
      </c>
      <c r="AB765" s="268">
        <v>0.977368603900938</v>
      </c>
      <c r="AC765" s="295">
        <v>-0.00135819877545029</v>
      </c>
    </row>
    <row r="766" spans="1:29">
      <c r="A766" s="297" t="s">
        <v>1158</v>
      </c>
      <c r="B766" s="298" t="s">
        <v>3347</v>
      </c>
      <c r="C766" s="293" t="s">
        <v>1331</v>
      </c>
      <c r="D766" s="298" t="s">
        <v>1332</v>
      </c>
      <c r="E766" s="263">
        <v>10705</v>
      </c>
      <c r="F766" s="266">
        <v>10352</v>
      </c>
      <c r="G766" s="266">
        <v>353</v>
      </c>
      <c r="H766" s="264">
        <v>5102</v>
      </c>
      <c r="I766" s="264">
        <v>4886</v>
      </c>
      <c r="J766" s="264">
        <v>216</v>
      </c>
      <c r="K766" s="264">
        <v>6725</v>
      </c>
      <c r="L766" s="264">
        <v>6583</v>
      </c>
      <c r="M766" s="264">
        <v>142</v>
      </c>
      <c r="N766" s="294">
        <v>0.93</v>
      </c>
      <c r="O766" s="266">
        <v>232951</v>
      </c>
      <c r="P766" s="266">
        <v>226465</v>
      </c>
      <c r="Q766" s="266">
        <v>6486</v>
      </c>
      <c r="R766" s="267">
        <v>0.972157234783281</v>
      </c>
      <c r="S766" s="267">
        <v>0.967024754787483</v>
      </c>
      <c r="T766" s="267">
        <v>0.95766366130929</v>
      </c>
      <c r="U766" s="267">
        <v>0.978884758364312</v>
      </c>
      <c r="V766" s="295">
        <v>0.00936109347819203</v>
      </c>
      <c r="W766" s="271">
        <v>53316</v>
      </c>
      <c r="X766" s="271">
        <v>51662</v>
      </c>
      <c r="Y766" s="271">
        <v>52581</v>
      </c>
      <c r="Z766" s="271">
        <v>51143</v>
      </c>
      <c r="AA766" s="268">
        <v>0.96897741766074</v>
      </c>
      <c r="AB766" s="268">
        <v>0.972651718301287</v>
      </c>
      <c r="AC766" s="295">
        <v>-0.00367430064054775</v>
      </c>
    </row>
    <row r="767" spans="1:29">
      <c r="A767" s="297" t="s">
        <v>1158</v>
      </c>
      <c r="B767" s="298" t="s">
        <v>3347</v>
      </c>
      <c r="C767" s="293" t="s">
        <v>1333</v>
      </c>
      <c r="D767" s="298" t="s">
        <v>1334</v>
      </c>
      <c r="E767" s="263">
        <v>6044</v>
      </c>
      <c r="F767" s="266">
        <v>5900</v>
      </c>
      <c r="G767" s="266">
        <v>144</v>
      </c>
      <c r="H767" s="264">
        <v>2982</v>
      </c>
      <c r="I767" s="264">
        <v>2890</v>
      </c>
      <c r="J767" s="264">
        <v>92</v>
      </c>
      <c r="K767" s="264">
        <v>3815</v>
      </c>
      <c r="L767" s="264">
        <v>3751</v>
      </c>
      <c r="M767" s="264">
        <v>64</v>
      </c>
      <c r="N767" s="294">
        <v>0.93</v>
      </c>
      <c r="O767" s="266">
        <v>134736</v>
      </c>
      <c r="P767" s="266">
        <v>132583</v>
      </c>
      <c r="Q767" s="266">
        <v>2153</v>
      </c>
      <c r="R767" s="267">
        <v>0.98402060325377</v>
      </c>
      <c r="S767" s="267">
        <v>0.976174718729318</v>
      </c>
      <c r="T767" s="267">
        <v>0.969148222669349</v>
      </c>
      <c r="U767" s="267">
        <v>0.983224115334207</v>
      </c>
      <c r="V767" s="295">
        <v>0.00702649605996897</v>
      </c>
      <c r="W767" s="271">
        <v>30389</v>
      </c>
      <c r="X767" s="271">
        <v>29815</v>
      </c>
      <c r="Y767" s="271">
        <v>30122</v>
      </c>
      <c r="Z767" s="271">
        <v>29644</v>
      </c>
      <c r="AA767" s="268">
        <v>0.9811115864293</v>
      </c>
      <c r="AB767" s="268">
        <v>0.984131199787531</v>
      </c>
      <c r="AC767" s="295">
        <v>-0.00301961335823064</v>
      </c>
    </row>
    <row r="768" spans="1:29">
      <c r="A768" s="297" t="s">
        <v>1158</v>
      </c>
      <c r="B768" s="298" t="s">
        <v>3347</v>
      </c>
      <c r="C768" s="293" t="s">
        <v>1335</v>
      </c>
      <c r="D768" s="298" t="s">
        <v>1336</v>
      </c>
      <c r="E768" s="263">
        <v>7364</v>
      </c>
      <c r="F768" s="266">
        <v>7040</v>
      </c>
      <c r="G768" s="266">
        <v>324</v>
      </c>
      <c r="H768" s="264">
        <v>3631</v>
      </c>
      <c r="I768" s="264">
        <v>3455</v>
      </c>
      <c r="J768" s="264">
        <v>176</v>
      </c>
      <c r="K768" s="264">
        <v>4699</v>
      </c>
      <c r="L768" s="264">
        <v>4580</v>
      </c>
      <c r="M768" s="264">
        <v>119</v>
      </c>
      <c r="N768" s="294">
        <v>0.93</v>
      </c>
      <c r="O768" s="266">
        <v>158248</v>
      </c>
      <c r="P768" s="266">
        <v>152537</v>
      </c>
      <c r="Q768" s="266">
        <v>5711</v>
      </c>
      <c r="R768" s="267">
        <v>0.963911076285324</v>
      </c>
      <c r="S768" s="267">
        <v>0.956002172732211</v>
      </c>
      <c r="T768" s="267">
        <v>0.951528504544203</v>
      </c>
      <c r="U768" s="267">
        <v>0.974675462864439</v>
      </c>
      <c r="V768" s="295">
        <v>0.0044736681880081</v>
      </c>
      <c r="W768" s="271">
        <v>37089</v>
      </c>
      <c r="X768" s="271">
        <v>35638</v>
      </c>
      <c r="Y768" s="271">
        <v>35613</v>
      </c>
      <c r="Z768" s="271">
        <v>34529</v>
      </c>
      <c r="AA768" s="268">
        <v>0.960877888322683</v>
      </c>
      <c r="AB768" s="268">
        <v>0.969561676915733</v>
      </c>
      <c r="AC768" s="295">
        <v>-0.00868378859304975</v>
      </c>
    </row>
    <row r="769" spans="1:29">
      <c r="A769" s="297" t="s">
        <v>1158</v>
      </c>
      <c r="B769" s="298" t="s">
        <v>3347</v>
      </c>
      <c r="C769" s="293" t="s">
        <v>1337</v>
      </c>
      <c r="D769" s="298" t="s">
        <v>1338</v>
      </c>
      <c r="E769" s="263">
        <v>3959</v>
      </c>
      <c r="F769" s="266">
        <v>3826</v>
      </c>
      <c r="G769" s="266">
        <v>133</v>
      </c>
      <c r="H769" s="264">
        <v>2255</v>
      </c>
      <c r="I769" s="264">
        <v>2158</v>
      </c>
      <c r="J769" s="264">
        <v>97</v>
      </c>
      <c r="K769" s="264">
        <v>2711</v>
      </c>
      <c r="L769" s="264">
        <v>2580</v>
      </c>
      <c r="M769" s="264">
        <v>131</v>
      </c>
      <c r="N769" s="294">
        <v>0.93</v>
      </c>
      <c r="O769" s="266">
        <v>76674</v>
      </c>
      <c r="P769" s="266">
        <v>73763</v>
      </c>
      <c r="Q769" s="266">
        <v>2911</v>
      </c>
      <c r="R769" s="267">
        <v>0.962034066306701</v>
      </c>
      <c r="S769" s="267">
        <v>0.966405657994443</v>
      </c>
      <c r="T769" s="267">
        <v>0.956984478935698</v>
      </c>
      <c r="U769" s="267">
        <v>0.951678347473257</v>
      </c>
      <c r="V769" s="295">
        <v>0.00942117905874451</v>
      </c>
      <c r="W769" s="271">
        <v>20937</v>
      </c>
      <c r="X769" s="271">
        <v>20176</v>
      </c>
      <c r="Y769" s="271">
        <v>18327</v>
      </c>
      <c r="Z769" s="271">
        <v>17673</v>
      </c>
      <c r="AA769" s="268">
        <v>0.963652863351961</v>
      </c>
      <c r="AB769" s="268">
        <v>0.964314945162874</v>
      </c>
      <c r="AC769" s="295">
        <v>-0.000662081810913762</v>
      </c>
    </row>
    <row r="770" spans="1:29">
      <c r="A770" s="297" t="s">
        <v>1158</v>
      </c>
      <c r="B770" s="298" t="s">
        <v>3347</v>
      </c>
      <c r="C770" s="293" t="s">
        <v>1339</v>
      </c>
      <c r="D770" s="298" t="s">
        <v>1340</v>
      </c>
      <c r="E770" s="263">
        <v>3886</v>
      </c>
      <c r="F770" s="266">
        <v>3812</v>
      </c>
      <c r="G770" s="266">
        <v>74</v>
      </c>
      <c r="H770" s="264">
        <v>1942</v>
      </c>
      <c r="I770" s="264">
        <v>1900</v>
      </c>
      <c r="J770" s="264">
        <v>42</v>
      </c>
      <c r="K770" s="264">
        <v>2609</v>
      </c>
      <c r="L770" s="264">
        <v>2570</v>
      </c>
      <c r="M770" s="264">
        <v>39</v>
      </c>
      <c r="N770" s="294">
        <v>0.93</v>
      </c>
      <c r="O770" s="266">
        <v>88922</v>
      </c>
      <c r="P770" s="266">
        <v>87441</v>
      </c>
      <c r="Q770" s="266">
        <v>1481</v>
      </c>
      <c r="R770" s="267">
        <v>0.983344954004633</v>
      </c>
      <c r="S770" s="267">
        <v>0.980957282552753</v>
      </c>
      <c r="T770" s="267">
        <v>0.978372811534501</v>
      </c>
      <c r="U770" s="267">
        <v>0.985051743963204</v>
      </c>
      <c r="V770" s="295">
        <v>0.00258447101825299</v>
      </c>
      <c r="W770" s="271">
        <v>20169</v>
      </c>
      <c r="X770" s="271">
        <v>19834</v>
      </c>
      <c r="Y770" s="271">
        <v>20170</v>
      </c>
      <c r="Z770" s="271">
        <v>19848</v>
      </c>
      <c r="AA770" s="268">
        <v>0.983390351529575</v>
      </c>
      <c r="AB770" s="268">
        <v>0.984035696579078</v>
      </c>
      <c r="AC770" s="295">
        <v>-0.000645345049502755</v>
      </c>
    </row>
    <row r="771" spans="1:29">
      <c r="A771" s="297" t="s">
        <v>1158</v>
      </c>
      <c r="B771" s="298" t="s">
        <v>3347</v>
      </c>
      <c r="C771" s="293" t="s">
        <v>1341</v>
      </c>
      <c r="D771" s="298" t="s">
        <v>1342</v>
      </c>
      <c r="E771" s="263">
        <v>5695</v>
      </c>
      <c r="F771" s="266">
        <v>5458</v>
      </c>
      <c r="G771" s="266">
        <v>237</v>
      </c>
      <c r="H771" s="264">
        <v>2833</v>
      </c>
      <c r="I771" s="264">
        <v>2720</v>
      </c>
      <c r="J771" s="264">
        <v>113</v>
      </c>
      <c r="K771" s="264">
        <v>3595</v>
      </c>
      <c r="L771" s="264">
        <v>3479</v>
      </c>
      <c r="M771" s="264">
        <v>116</v>
      </c>
      <c r="N771" s="294">
        <v>0.93</v>
      </c>
      <c r="O771" s="266">
        <v>126012</v>
      </c>
      <c r="P771" s="266">
        <v>122109</v>
      </c>
      <c r="Q771" s="266">
        <v>3903</v>
      </c>
      <c r="R771" s="267">
        <v>0.969026759356252</v>
      </c>
      <c r="S771" s="267">
        <v>0.95838454784899</v>
      </c>
      <c r="T771" s="267">
        <v>0.960112954465231</v>
      </c>
      <c r="U771" s="267">
        <v>0.967732962447844</v>
      </c>
      <c r="V771" s="295">
        <v>-0.00172840661624085</v>
      </c>
      <c r="W771" s="271">
        <v>28326</v>
      </c>
      <c r="X771" s="271">
        <v>27404</v>
      </c>
      <c r="Y771" s="271">
        <v>27903</v>
      </c>
      <c r="Z771" s="271">
        <v>27091</v>
      </c>
      <c r="AA771" s="268">
        <v>0.967450398926781</v>
      </c>
      <c r="AB771" s="268">
        <v>0.970899186467405</v>
      </c>
      <c r="AC771" s="295">
        <v>-0.00344878754062383</v>
      </c>
    </row>
    <row r="772" spans="1:29">
      <c r="A772" s="297" t="s">
        <v>1158</v>
      </c>
      <c r="B772" s="298" t="s">
        <v>3347</v>
      </c>
      <c r="C772" s="293" t="s">
        <v>1343</v>
      </c>
      <c r="D772" s="298" t="s">
        <v>1344</v>
      </c>
      <c r="E772" s="263">
        <v>4809</v>
      </c>
      <c r="F772" s="266">
        <v>4671</v>
      </c>
      <c r="G772" s="266">
        <v>138</v>
      </c>
      <c r="H772" s="264">
        <v>2426</v>
      </c>
      <c r="I772" s="264">
        <v>2342</v>
      </c>
      <c r="J772" s="264">
        <v>84</v>
      </c>
      <c r="K772" s="264">
        <v>3054</v>
      </c>
      <c r="L772" s="264">
        <v>2992</v>
      </c>
      <c r="M772" s="264">
        <v>62</v>
      </c>
      <c r="N772" s="294">
        <v>0.93</v>
      </c>
      <c r="O772" s="266">
        <v>105129</v>
      </c>
      <c r="P772" s="266">
        <v>102713</v>
      </c>
      <c r="Q772" s="266">
        <v>2416</v>
      </c>
      <c r="R772" s="267">
        <v>0.977018710346336</v>
      </c>
      <c r="S772" s="267">
        <v>0.971303805364941</v>
      </c>
      <c r="T772" s="267">
        <v>0.965375103050289</v>
      </c>
      <c r="U772" s="267">
        <v>0.97969875573019</v>
      </c>
      <c r="V772" s="295">
        <v>0.00592870231465226</v>
      </c>
      <c r="W772" s="271">
        <v>24245</v>
      </c>
      <c r="X772" s="271">
        <v>23628</v>
      </c>
      <c r="Y772" s="271">
        <v>23685</v>
      </c>
      <c r="Z772" s="271">
        <v>23137</v>
      </c>
      <c r="AA772" s="268">
        <v>0.974551453908022</v>
      </c>
      <c r="AB772" s="268">
        <v>0.976862993455774</v>
      </c>
      <c r="AC772" s="295">
        <v>-0.00231153954775143</v>
      </c>
    </row>
    <row r="773" spans="1:29">
      <c r="A773" s="297" t="s">
        <v>1158</v>
      </c>
      <c r="B773" s="298" t="s">
        <v>3347</v>
      </c>
      <c r="C773" s="293" t="s">
        <v>1345</v>
      </c>
      <c r="D773" s="298" t="s">
        <v>1346</v>
      </c>
      <c r="E773" s="263">
        <v>2731</v>
      </c>
      <c r="F773" s="266">
        <v>2666</v>
      </c>
      <c r="G773" s="266">
        <v>65</v>
      </c>
      <c r="H773" s="264">
        <v>1344</v>
      </c>
      <c r="I773" s="264">
        <v>1305</v>
      </c>
      <c r="J773" s="264">
        <v>39</v>
      </c>
      <c r="K773" s="264">
        <v>1719</v>
      </c>
      <c r="L773" s="264">
        <v>1684</v>
      </c>
      <c r="M773" s="264">
        <v>35</v>
      </c>
      <c r="N773" s="294">
        <v>0.93</v>
      </c>
      <c r="O773" s="266">
        <v>60386</v>
      </c>
      <c r="P773" s="266">
        <v>58759</v>
      </c>
      <c r="Q773" s="266">
        <v>1627</v>
      </c>
      <c r="R773" s="267">
        <v>0.973056668764283</v>
      </c>
      <c r="S773" s="267">
        <v>0.976199194434273</v>
      </c>
      <c r="T773" s="267">
        <v>0.970982142857143</v>
      </c>
      <c r="U773" s="267">
        <v>0.979639325189063</v>
      </c>
      <c r="V773" s="295">
        <v>0.00521705157713026</v>
      </c>
      <c r="W773" s="271">
        <v>13910</v>
      </c>
      <c r="X773" s="271">
        <v>13569</v>
      </c>
      <c r="Y773" s="271">
        <v>13352</v>
      </c>
      <c r="Z773" s="271">
        <v>13021</v>
      </c>
      <c r="AA773" s="268">
        <v>0.97548526240115</v>
      </c>
      <c r="AB773" s="268">
        <v>0.975209706411025</v>
      </c>
      <c r="AC773" s="295">
        <v>0.000275555990125742</v>
      </c>
    </row>
    <row r="774" spans="1:29">
      <c r="A774" s="297" t="s">
        <v>1158</v>
      </c>
      <c r="B774" s="298" t="s">
        <v>3347</v>
      </c>
      <c r="C774" s="293" t="s">
        <v>1347</v>
      </c>
      <c r="D774" s="298" t="s">
        <v>1348</v>
      </c>
      <c r="E774" s="263">
        <v>2528</v>
      </c>
      <c r="F774" s="266">
        <v>2450</v>
      </c>
      <c r="G774" s="266">
        <v>78</v>
      </c>
      <c r="H774" s="264">
        <v>1086</v>
      </c>
      <c r="I774" s="264">
        <v>1029</v>
      </c>
      <c r="J774" s="264">
        <v>57</v>
      </c>
      <c r="K774" s="264">
        <v>1692</v>
      </c>
      <c r="L774" s="264">
        <v>1645</v>
      </c>
      <c r="M774" s="264">
        <v>47</v>
      </c>
      <c r="N774" s="294">
        <v>0.93</v>
      </c>
      <c r="O774" s="266">
        <v>59598</v>
      </c>
      <c r="P774" s="266">
        <v>57501</v>
      </c>
      <c r="Q774" s="266">
        <v>2097</v>
      </c>
      <c r="R774" s="267">
        <v>0.96481425551193</v>
      </c>
      <c r="S774" s="267">
        <v>0.969145569620253</v>
      </c>
      <c r="T774" s="267">
        <v>0.947513812154696</v>
      </c>
      <c r="U774" s="267">
        <v>0.972222222222222</v>
      </c>
      <c r="V774" s="295">
        <v>0.021631757465557</v>
      </c>
      <c r="W774" s="271">
        <v>12881</v>
      </c>
      <c r="X774" s="271">
        <v>12484</v>
      </c>
      <c r="Y774" s="271">
        <v>12961</v>
      </c>
      <c r="Z774" s="271">
        <v>12523</v>
      </c>
      <c r="AA774" s="268">
        <v>0.969179411536371</v>
      </c>
      <c r="AB774" s="268">
        <v>0.966206311241417</v>
      </c>
      <c r="AC774" s="295">
        <v>0.0029731002949549</v>
      </c>
    </row>
    <row r="775" spans="1:29">
      <c r="A775" s="297" t="s">
        <v>1158</v>
      </c>
      <c r="B775" s="298" t="s">
        <v>3347</v>
      </c>
      <c r="C775" s="293" t="s">
        <v>1349</v>
      </c>
      <c r="D775" s="298" t="s">
        <v>1350</v>
      </c>
      <c r="E775" s="263">
        <v>4997</v>
      </c>
      <c r="F775" s="266">
        <v>4764</v>
      </c>
      <c r="G775" s="266">
        <v>233</v>
      </c>
      <c r="H775" s="264">
        <v>2049</v>
      </c>
      <c r="I775" s="264">
        <v>1938</v>
      </c>
      <c r="J775" s="264">
        <v>111</v>
      </c>
      <c r="K775" s="264">
        <v>3129</v>
      </c>
      <c r="L775" s="264">
        <v>3020</v>
      </c>
      <c r="M775" s="264">
        <v>109</v>
      </c>
      <c r="N775" s="294">
        <v>0.93</v>
      </c>
      <c r="O775" s="266">
        <v>109356</v>
      </c>
      <c r="P775" s="266">
        <v>104941</v>
      </c>
      <c r="Q775" s="266">
        <v>4415</v>
      </c>
      <c r="R775" s="267">
        <v>0.959627272394747</v>
      </c>
      <c r="S775" s="267">
        <v>0.953372023213928</v>
      </c>
      <c r="T775" s="267">
        <v>0.945827232796486</v>
      </c>
      <c r="U775" s="267">
        <v>0.965164589325663</v>
      </c>
      <c r="V775" s="295">
        <v>0.00754479041744227</v>
      </c>
      <c r="W775" s="271">
        <v>24569</v>
      </c>
      <c r="X775" s="271">
        <v>23504</v>
      </c>
      <c r="Y775" s="271">
        <v>24733</v>
      </c>
      <c r="Z775" s="271">
        <v>23721</v>
      </c>
      <c r="AA775" s="268">
        <v>0.956652692417274</v>
      </c>
      <c r="AB775" s="268">
        <v>0.959083006509522</v>
      </c>
      <c r="AC775" s="295">
        <v>-0.00243031409224792</v>
      </c>
    </row>
    <row r="776" spans="1:29">
      <c r="A776" s="297" t="s">
        <v>1158</v>
      </c>
      <c r="B776" s="298" t="s">
        <v>3347</v>
      </c>
      <c r="C776" s="293" t="s">
        <v>1351</v>
      </c>
      <c r="D776" s="298" t="s">
        <v>1352</v>
      </c>
      <c r="E776" s="263">
        <v>8466</v>
      </c>
      <c r="F776" s="266">
        <v>8110</v>
      </c>
      <c r="G776" s="266">
        <v>356</v>
      </c>
      <c r="H776" s="264">
        <v>3367</v>
      </c>
      <c r="I776" s="264">
        <v>3215</v>
      </c>
      <c r="J776" s="264">
        <v>152</v>
      </c>
      <c r="K776" s="264">
        <v>5684</v>
      </c>
      <c r="L776" s="264">
        <v>5508</v>
      </c>
      <c r="M776" s="264">
        <v>176</v>
      </c>
      <c r="N776" s="294">
        <v>0.93</v>
      </c>
      <c r="O776" s="266">
        <v>176697</v>
      </c>
      <c r="P776" s="266">
        <v>170188</v>
      </c>
      <c r="Q776" s="266">
        <v>6509</v>
      </c>
      <c r="R776" s="267">
        <v>0.963162928629235</v>
      </c>
      <c r="S776" s="267">
        <v>0.957949444838176</v>
      </c>
      <c r="T776" s="267">
        <v>0.954855954855955</v>
      </c>
      <c r="U776" s="267">
        <v>0.969035890218156</v>
      </c>
      <c r="V776" s="295">
        <v>0.00309348998222136</v>
      </c>
      <c r="W776" s="271">
        <v>43280</v>
      </c>
      <c r="X776" s="271">
        <v>41747</v>
      </c>
      <c r="Y776" s="271">
        <v>41259</v>
      </c>
      <c r="Z776" s="271">
        <v>39774</v>
      </c>
      <c r="AA776" s="268">
        <v>0.964579482439926</v>
      </c>
      <c r="AB776" s="268">
        <v>0.964007852832109</v>
      </c>
      <c r="AC776" s="295">
        <v>0.000571629607816759</v>
      </c>
    </row>
    <row r="777" spans="1:29">
      <c r="A777" s="297" t="s">
        <v>1158</v>
      </c>
      <c r="B777" s="298" t="s">
        <v>3347</v>
      </c>
      <c r="C777" s="293" t="s">
        <v>1353</v>
      </c>
      <c r="D777" s="298" t="s">
        <v>1354</v>
      </c>
      <c r="E777" s="263">
        <v>4082</v>
      </c>
      <c r="F777" s="266">
        <v>3919</v>
      </c>
      <c r="G777" s="266">
        <v>163</v>
      </c>
      <c r="H777" s="264">
        <v>1846</v>
      </c>
      <c r="I777" s="264">
        <v>1783</v>
      </c>
      <c r="J777" s="264">
        <v>63</v>
      </c>
      <c r="K777" s="264">
        <v>2767</v>
      </c>
      <c r="L777" s="264">
        <v>2708</v>
      </c>
      <c r="M777" s="264">
        <v>59</v>
      </c>
      <c r="N777" s="294">
        <v>0.93</v>
      </c>
      <c r="O777" s="266">
        <v>91957</v>
      </c>
      <c r="P777" s="266">
        <v>89610</v>
      </c>
      <c r="Q777" s="266">
        <v>2347</v>
      </c>
      <c r="R777" s="267">
        <v>0.974477201300608</v>
      </c>
      <c r="S777" s="267">
        <v>0.960068593826556</v>
      </c>
      <c r="T777" s="267">
        <v>0.965872156013001</v>
      </c>
      <c r="U777" s="267">
        <v>0.97867726779906</v>
      </c>
      <c r="V777" s="295">
        <v>-0.00580356218644551</v>
      </c>
      <c r="W777" s="271">
        <v>20484</v>
      </c>
      <c r="X777" s="271">
        <v>19862</v>
      </c>
      <c r="Y777" s="271">
        <v>20662</v>
      </c>
      <c r="Z777" s="271">
        <v>20157</v>
      </c>
      <c r="AA777" s="268">
        <v>0.969634836945909</v>
      </c>
      <c r="AB777" s="268">
        <v>0.975558997192915</v>
      </c>
      <c r="AC777" s="295">
        <v>-0.00592416024700548</v>
      </c>
    </row>
    <row r="778" spans="1:29">
      <c r="A778" s="297" t="s">
        <v>1158</v>
      </c>
      <c r="B778" s="298" t="s">
        <v>3347</v>
      </c>
      <c r="C778" s="293" t="s">
        <v>1355</v>
      </c>
      <c r="D778" s="298" t="s">
        <v>1356</v>
      </c>
      <c r="E778" s="263">
        <v>7167</v>
      </c>
      <c r="F778" s="266">
        <v>6845</v>
      </c>
      <c r="G778" s="266">
        <v>322</v>
      </c>
      <c r="H778" s="264">
        <v>2963</v>
      </c>
      <c r="I778" s="264">
        <v>2832</v>
      </c>
      <c r="J778" s="264">
        <v>131</v>
      </c>
      <c r="K778" s="264">
        <v>4639</v>
      </c>
      <c r="L778" s="264">
        <v>4458</v>
      </c>
      <c r="M778" s="264">
        <v>181</v>
      </c>
      <c r="N778" s="294">
        <v>0.93</v>
      </c>
      <c r="O778" s="266">
        <v>152993</v>
      </c>
      <c r="P778" s="266">
        <v>147170</v>
      </c>
      <c r="Q778" s="266">
        <v>5823</v>
      </c>
      <c r="R778" s="267">
        <v>0.961939435137555</v>
      </c>
      <c r="S778" s="267">
        <v>0.955071857122925</v>
      </c>
      <c r="T778" s="267">
        <v>0.955788052649342</v>
      </c>
      <c r="U778" s="267">
        <v>0.960982970467773</v>
      </c>
      <c r="V778" s="295">
        <v>-0.000716195526417329</v>
      </c>
      <c r="W778" s="271">
        <v>35657</v>
      </c>
      <c r="X778" s="271">
        <v>34149</v>
      </c>
      <c r="Y778" s="271">
        <v>34250</v>
      </c>
      <c r="Z778" s="271">
        <v>33013</v>
      </c>
      <c r="AA778" s="268">
        <v>0.957708163894887</v>
      </c>
      <c r="AB778" s="268">
        <v>0.963883211678832</v>
      </c>
      <c r="AC778" s="295">
        <v>-0.00617504778394462</v>
      </c>
    </row>
    <row r="779" spans="1:29">
      <c r="A779" s="297" t="s">
        <v>1158</v>
      </c>
      <c r="B779" s="298" t="s">
        <v>3347</v>
      </c>
      <c r="C779" s="293" t="s">
        <v>1357</v>
      </c>
      <c r="D779" s="298" t="s">
        <v>1358</v>
      </c>
      <c r="E779" s="263">
        <v>5168</v>
      </c>
      <c r="F779" s="266">
        <v>4968</v>
      </c>
      <c r="G779" s="266">
        <v>200</v>
      </c>
      <c r="H779" s="264">
        <v>2292</v>
      </c>
      <c r="I779" s="264">
        <v>2191</v>
      </c>
      <c r="J779" s="264">
        <v>101</v>
      </c>
      <c r="K779" s="264">
        <v>3218</v>
      </c>
      <c r="L779" s="264">
        <v>3104</v>
      </c>
      <c r="M779" s="264">
        <v>114</v>
      </c>
      <c r="N779" s="294">
        <v>0.93</v>
      </c>
      <c r="O779" s="266">
        <v>118422</v>
      </c>
      <c r="P779" s="266">
        <v>114550</v>
      </c>
      <c r="Q779" s="266">
        <v>3872</v>
      </c>
      <c r="R779" s="267">
        <v>0.96730337268413</v>
      </c>
      <c r="S779" s="267">
        <v>0.961300309597523</v>
      </c>
      <c r="T779" s="267">
        <v>0.955933682373473</v>
      </c>
      <c r="U779" s="267">
        <v>0.964574269732753</v>
      </c>
      <c r="V779" s="295">
        <v>0.00536662722405024</v>
      </c>
      <c r="W779" s="271">
        <v>24747</v>
      </c>
      <c r="X779" s="271">
        <v>23834</v>
      </c>
      <c r="Y779" s="271">
        <v>26231</v>
      </c>
      <c r="Z779" s="271">
        <v>25344</v>
      </c>
      <c r="AA779" s="268">
        <v>0.963106639188589</v>
      </c>
      <c r="AB779" s="268">
        <v>0.966185048225382</v>
      </c>
      <c r="AC779" s="295">
        <v>-0.00307840903679368</v>
      </c>
    </row>
    <row r="780" spans="1:29">
      <c r="A780" s="297" t="s">
        <v>1158</v>
      </c>
      <c r="B780" s="298" t="s">
        <v>3347</v>
      </c>
      <c r="C780" s="293" t="s">
        <v>1359</v>
      </c>
      <c r="D780" s="298" t="s">
        <v>1360</v>
      </c>
      <c r="E780" s="263">
        <v>4544</v>
      </c>
      <c r="F780" s="266">
        <v>4331</v>
      </c>
      <c r="G780" s="266">
        <v>213</v>
      </c>
      <c r="H780" s="264">
        <v>1918</v>
      </c>
      <c r="I780" s="264">
        <v>1816</v>
      </c>
      <c r="J780" s="264">
        <v>102</v>
      </c>
      <c r="K780" s="264">
        <v>2864</v>
      </c>
      <c r="L780" s="264">
        <v>2758</v>
      </c>
      <c r="M780" s="264">
        <v>106</v>
      </c>
      <c r="N780" s="294">
        <v>0.93</v>
      </c>
      <c r="O780" s="266">
        <v>99670</v>
      </c>
      <c r="P780" s="266">
        <v>95536</v>
      </c>
      <c r="Q780" s="266">
        <v>4134</v>
      </c>
      <c r="R780" s="267">
        <v>0.958523126316846</v>
      </c>
      <c r="S780" s="267">
        <v>0.953125</v>
      </c>
      <c r="T780" s="267">
        <v>0.94681960375391</v>
      </c>
      <c r="U780" s="267">
        <v>0.962988826815642</v>
      </c>
      <c r="V780" s="295">
        <v>0.00630539624608972</v>
      </c>
      <c r="W780" s="271">
        <v>22293</v>
      </c>
      <c r="X780" s="271">
        <v>21316</v>
      </c>
      <c r="Y780" s="271">
        <v>22045</v>
      </c>
      <c r="Z780" s="271">
        <v>21163</v>
      </c>
      <c r="AA780" s="268">
        <v>0.956174583950119</v>
      </c>
      <c r="AB780" s="268">
        <v>0.959990927647993</v>
      </c>
      <c r="AC780" s="295">
        <v>-0.00381634369787387</v>
      </c>
    </row>
    <row r="781" spans="1:29">
      <c r="A781" s="297" t="s">
        <v>1158</v>
      </c>
      <c r="B781" s="298" t="s">
        <v>3347</v>
      </c>
      <c r="C781" s="293" t="s">
        <v>1361</v>
      </c>
      <c r="D781" s="298" t="s">
        <v>1362</v>
      </c>
      <c r="E781" s="263">
        <v>5685</v>
      </c>
      <c r="F781" s="266">
        <v>5423</v>
      </c>
      <c r="G781" s="266">
        <v>262</v>
      </c>
      <c r="H781" s="264">
        <v>2349</v>
      </c>
      <c r="I781" s="264">
        <v>2235</v>
      </c>
      <c r="J781" s="264">
        <v>114</v>
      </c>
      <c r="K781" s="264">
        <v>3642</v>
      </c>
      <c r="L781" s="264">
        <v>3411</v>
      </c>
      <c r="M781" s="264">
        <v>231</v>
      </c>
      <c r="N781" s="294">
        <v>0.93</v>
      </c>
      <c r="O781" s="266">
        <v>124220</v>
      </c>
      <c r="P781" s="266">
        <v>116370</v>
      </c>
      <c r="Q781" s="266">
        <v>7850</v>
      </c>
      <c r="R781" s="267">
        <v>0.936805667364354</v>
      </c>
      <c r="S781" s="267">
        <v>0.95391380826737</v>
      </c>
      <c r="T781" s="267">
        <v>0.9514687100894</v>
      </c>
      <c r="U781" s="267">
        <v>0.936573311367381</v>
      </c>
      <c r="V781" s="295">
        <v>0.00244509817797056</v>
      </c>
      <c r="W781" s="271">
        <v>28322</v>
      </c>
      <c r="X781" s="271">
        <v>26544</v>
      </c>
      <c r="Y781" s="271">
        <v>28261</v>
      </c>
      <c r="Z781" s="271">
        <v>26504</v>
      </c>
      <c r="AA781" s="268">
        <v>0.93722194760257</v>
      </c>
      <c r="AB781" s="268">
        <v>0.937829517709918</v>
      </c>
      <c r="AC781" s="295">
        <v>-0.000607570107347799</v>
      </c>
    </row>
    <row r="782" spans="1:29">
      <c r="A782" s="297" t="s">
        <v>1158</v>
      </c>
      <c r="B782" s="298" t="s">
        <v>3347</v>
      </c>
      <c r="C782" s="293" t="s">
        <v>1363</v>
      </c>
      <c r="D782" s="298" t="s">
        <v>1364</v>
      </c>
      <c r="E782" s="263">
        <v>3575</v>
      </c>
      <c r="F782" s="266">
        <v>3406</v>
      </c>
      <c r="G782" s="266">
        <v>169</v>
      </c>
      <c r="H782" s="264">
        <v>2130</v>
      </c>
      <c r="I782" s="264">
        <v>2027</v>
      </c>
      <c r="J782" s="264">
        <v>103</v>
      </c>
      <c r="K782" s="264">
        <v>2610</v>
      </c>
      <c r="L782" s="264">
        <v>2536</v>
      </c>
      <c r="M782" s="264">
        <v>74</v>
      </c>
      <c r="N782" s="294">
        <v>0.93</v>
      </c>
      <c r="O782" s="266">
        <v>73579</v>
      </c>
      <c r="P782" s="266">
        <v>70571</v>
      </c>
      <c r="Q782" s="266">
        <v>3008</v>
      </c>
      <c r="R782" s="267">
        <v>0.959118770301309</v>
      </c>
      <c r="S782" s="267">
        <v>0.952727272727273</v>
      </c>
      <c r="T782" s="267">
        <v>0.951643192488263</v>
      </c>
      <c r="U782" s="267">
        <v>0.971647509578544</v>
      </c>
      <c r="V782" s="295">
        <v>0.00108408023900985</v>
      </c>
      <c r="W782" s="271">
        <v>19357</v>
      </c>
      <c r="X782" s="271">
        <v>18627</v>
      </c>
      <c r="Y782" s="271">
        <v>17936</v>
      </c>
      <c r="Z782" s="271">
        <v>17242</v>
      </c>
      <c r="AA782" s="268">
        <v>0.962287544557524</v>
      </c>
      <c r="AB782" s="268">
        <v>0.961306868867083</v>
      </c>
      <c r="AC782" s="295">
        <v>0.000980675690441468</v>
      </c>
    </row>
    <row r="783" spans="1:29">
      <c r="A783" s="297" t="s">
        <v>1158</v>
      </c>
      <c r="B783" s="298" t="s">
        <v>3347</v>
      </c>
      <c r="C783" s="293" t="s">
        <v>1365</v>
      </c>
      <c r="D783" s="298" t="s">
        <v>1366</v>
      </c>
      <c r="E783" s="263">
        <v>3842</v>
      </c>
      <c r="F783" s="266">
        <v>3706</v>
      </c>
      <c r="G783" s="266">
        <v>136</v>
      </c>
      <c r="H783" s="264">
        <v>2020</v>
      </c>
      <c r="I783" s="264">
        <v>1909</v>
      </c>
      <c r="J783" s="264">
        <v>111</v>
      </c>
      <c r="K783" s="264">
        <v>2722</v>
      </c>
      <c r="L783" s="264">
        <v>2661</v>
      </c>
      <c r="M783" s="264">
        <v>61</v>
      </c>
      <c r="N783" s="294">
        <v>0.93</v>
      </c>
      <c r="O783" s="266">
        <v>85334</v>
      </c>
      <c r="P783" s="266">
        <v>82248</v>
      </c>
      <c r="Q783" s="266">
        <v>3086</v>
      </c>
      <c r="R783" s="267">
        <v>0.963836220029531</v>
      </c>
      <c r="S783" s="267">
        <v>0.964601769911504</v>
      </c>
      <c r="T783" s="267">
        <v>0.945049504950495</v>
      </c>
      <c r="U783" s="267">
        <v>0.977590007347539</v>
      </c>
      <c r="V783" s="295">
        <v>0.0195522649610094</v>
      </c>
      <c r="W783" s="271">
        <v>20235</v>
      </c>
      <c r="X783" s="271">
        <v>19518</v>
      </c>
      <c r="Y783" s="271">
        <v>20542</v>
      </c>
      <c r="Z783" s="271">
        <v>19877</v>
      </c>
      <c r="AA783" s="268">
        <v>0.964566345441067</v>
      </c>
      <c r="AB783" s="268">
        <v>0.967627300165515</v>
      </c>
      <c r="AC783" s="295">
        <v>-0.00306095472444712</v>
      </c>
    </row>
    <row r="784" spans="1:29">
      <c r="A784" s="297" t="s">
        <v>1158</v>
      </c>
      <c r="B784" s="298" t="s">
        <v>3347</v>
      </c>
      <c r="C784" s="293" t="s">
        <v>1367</v>
      </c>
      <c r="D784" s="298" t="s">
        <v>1368</v>
      </c>
      <c r="E784" s="263">
        <v>4231</v>
      </c>
      <c r="F784" s="266">
        <v>4186</v>
      </c>
      <c r="G784" s="266">
        <v>45</v>
      </c>
      <c r="H784" s="264">
        <v>1839</v>
      </c>
      <c r="I784" s="264">
        <v>1831</v>
      </c>
      <c r="J784" s="264">
        <v>8</v>
      </c>
      <c r="K784" s="264">
        <v>2832</v>
      </c>
      <c r="L784" s="264">
        <v>2825</v>
      </c>
      <c r="M784" s="264">
        <v>7</v>
      </c>
      <c r="N784" s="294">
        <v>0.93</v>
      </c>
      <c r="O784" s="266">
        <v>94229</v>
      </c>
      <c r="P784" s="266">
        <v>93580</v>
      </c>
      <c r="Q784" s="266">
        <v>649</v>
      </c>
      <c r="R784" s="267">
        <v>0.993112523745344</v>
      </c>
      <c r="S784" s="267">
        <v>0.989364216497282</v>
      </c>
      <c r="T784" s="267">
        <v>0.995649809679173</v>
      </c>
      <c r="U784" s="267">
        <v>0.997528248587571</v>
      </c>
      <c r="V784" s="295">
        <v>-0.00628559318189148</v>
      </c>
      <c r="W784" s="271">
        <v>21391</v>
      </c>
      <c r="X784" s="271">
        <v>21264</v>
      </c>
      <c r="Y784" s="271">
        <v>21160</v>
      </c>
      <c r="Z784" s="271">
        <v>21037</v>
      </c>
      <c r="AA784" s="268">
        <v>0.994062923659483</v>
      </c>
      <c r="AB784" s="268">
        <v>0.994187145557656</v>
      </c>
      <c r="AC784" s="295">
        <v>-0.00012422189817296</v>
      </c>
    </row>
    <row r="785" spans="1:29">
      <c r="A785" s="297" t="s">
        <v>1158</v>
      </c>
      <c r="B785" s="298" t="s">
        <v>3347</v>
      </c>
      <c r="C785" s="293" t="s">
        <v>1369</v>
      </c>
      <c r="D785" s="298" t="s">
        <v>1370</v>
      </c>
      <c r="E785" s="263">
        <v>3019</v>
      </c>
      <c r="F785" s="266">
        <v>2899</v>
      </c>
      <c r="G785" s="266">
        <v>120</v>
      </c>
      <c r="H785" s="264">
        <v>1472</v>
      </c>
      <c r="I785" s="264">
        <v>1410</v>
      </c>
      <c r="J785" s="264">
        <v>62</v>
      </c>
      <c r="K785" s="264">
        <v>2093</v>
      </c>
      <c r="L785" s="264">
        <v>2032</v>
      </c>
      <c r="M785" s="264">
        <v>61</v>
      </c>
      <c r="N785" s="294">
        <v>0.93</v>
      </c>
      <c r="O785" s="266">
        <v>69440</v>
      </c>
      <c r="P785" s="266">
        <v>66795</v>
      </c>
      <c r="Q785" s="266">
        <v>2645</v>
      </c>
      <c r="R785" s="267">
        <v>0.961909562211982</v>
      </c>
      <c r="S785" s="267">
        <v>0.960251738986419</v>
      </c>
      <c r="T785" s="267">
        <v>0.957880434782609</v>
      </c>
      <c r="U785" s="267">
        <v>0.970855231724797</v>
      </c>
      <c r="V785" s="295">
        <v>0.00237130420381071</v>
      </c>
      <c r="W785" s="271">
        <v>15642</v>
      </c>
      <c r="X785" s="271">
        <v>15028</v>
      </c>
      <c r="Y785" s="271">
        <v>15529</v>
      </c>
      <c r="Z785" s="271">
        <v>14941</v>
      </c>
      <c r="AA785" s="268">
        <v>0.960746707582151</v>
      </c>
      <c r="AB785" s="268">
        <v>0.962135359649688</v>
      </c>
      <c r="AC785" s="295">
        <v>-0.00138865206753702</v>
      </c>
    </row>
    <row r="786" spans="1:29">
      <c r="A786" s="297" t="s">
        <v>1158</v>
      </c>
      <c r="B786" s="298" t="s">
        <v>3344</v>
      </c>
      <c r="C786" s="293" t="s">
        <v>1371</v>
      </c>
      <c r="D786" s="298" t="s">
        <v>1372</v>
      </c>
      <c r="E786" s="263">
        <v>4561</v>
      </c>
      <c r="F786" s="266">
        <v>4388</v>
      </c>
      <c r="G786" s="266">
        <v>173</v>
      </c>
      <c r="H786" s="264">
        <v>1946</v>
      </c>
      <c r="I786" s="264">
        <v>1842</v>
      </c>
      <c r="J786" s="264">
        <v>104</v>
      </c>
      <c r="K786" s="264">
        <v>2873</v>
      </c>
      <c r="L786" s="264">
        <v>2793</v>
      </c>
      <c r="M786" s="264">
        <v>80</v>
      </c>
      <c r="N786" s="294">
        <v>0.93</v>
      </c>
      <c r="O786" s="266">
        <v>103211</v>
      </c>
      <c r="P786" s="266">
        <v>100086</v>
      </c>
      <c r="Q786" s="266">
        <v>3125</v>
      </c>
      <c r="R786" s="267">
        <v>0.969722219530864</v>
      </c>
      <c r="S786" s="267">
        <v>0.962069721552291</v>
      </c>
      <c r="T786" s="267">
        <v>0.94655704008222</v>
      </c>
      <c r="U786" s="267">
        <v>0.972154542290289</v>
      </c>
      <c r="V786" s="295">
        <v>0.0155126814700712</v>
      </c>
      <c r="W786" s="271">
        <v>22402</v>
      </c>
      <c r="X786" s="271">
        <v>21678</v>
      </c>
      <c r="Y786" s="271">
        <v>23863</v>
      </c>
      <c r="Z786" s="271">
        <v>23153</v>
      </c>
      <c r="AA786" s="268">
        <v>0.967681457012767</v>
      </c>
      <c r="AB786" s="268">
        <v>0.970246825629636</v>
      </c>
      <c r="AC786" s="295">
        <v>-0.00256536861686907</v>
      </c>
    </row>
    <row r="787" spans="1:29">
      <c r="A787" s="297" t="s">
        <v>1158</v>
      </c>
      <c r="B787" s="298" t="s">
        <v>3344</v>
      </c>
      <c r="C787" s="293" t="s">
        <v>1373</v>
      </c>
      <c r="D787" s="298" t="s">
        <v>1374</v>
      </c>
      <c r="E787" s="263">
        <v>4220</v>
      </c>
      <c r="F787" s="266">
        <v>4054</v>
      </c>
      <c r="G787" s="266">
        <v>166</v>
      </c>
      <c r="H787" s="264">
        <v>1971</v>
      </c>
      <c r="I787" s="264">
        <v>1811</v>
      </c>
      <c r="J787" s="264">
        <v>160</v>
      </c>
      <c r="K787" s="264">
        <v>2711</v>
      </c>
      <c r="L787" s="264">
        <v>2642</v>
      </c>
      <c r="M787" s="264">
        <v>69</v>
      </c>
      <c r="N787" s="294">
        <v>0.93</v>
      </c>
      <c r="O787" s="266">
        <v>93095</v>
      </c>
      <c r="P787" s="266">
        <v>89297</v>
      </c>
      <c r="Q787" s="266">
        <v>3798</v>
      </c>
      <c r="R787" s="267">
        <v>0.959202964713465</v>
      </c>
      <c r="S787" s="267">
        <v>0.960663507109005</v>
      </c>
      <c r="T787" s="267">
        <v>0.918822932521563</v>
      </c>
      <c r="U787" s="267">
        <v>0.974548137218738</v>
      </c>
      <c r="V787" s="295">
        <v>0.0418405745874421</v>
      </c>
      <c r="W787" s="271">
        <v>21506</v>
      </c>
      <c r="X787" s="271">
        <v>20587</v>
      </c>
      <c r="Y787" s="271">
        <v>21363</v>
      </c>
      <c r="Z787" s="271">
        <v>20464</v>
      </c>
      <c r="AA787" s="268">
        <v>0.957267739235562</v>
      </c>
      <c r="AB787" s="268">
        <v>0.957917895426672</v>
      </c>
      <c r="AC787" s="295">
        <v>-0.000650156191110085</v>
      </c>
    </row>
    <row r="788" spans="1:29">
      <c r="A788" s="297" t="s">
        <v>1158</v>
      </c>
      <c r="B788" s="298" t="s">
        <v>3344</v>
      </c>
      <c r="C788" s="293" t="s">
        <v>1375</v>
      </c>
      <c r="D788" s="298" t="s">
        <v>1376</v>
      </c>
      <c r="E788" s="263">
        <v>3772</v>
      </c>
      <c r="F788" s="266">
        <v>3697</v>
      </c>
      <c r="G788" s="266">
        <v>75</v>
      </c>
      <c r="H788" s="264">
        <v>1537</v>
      </c>
      <c r="I788" s="264">
        <v>1479</v>
      </c>
      <c r="J788" s="264">
        <v>58</v>
      </c>
      <c r="K788" s="264">
        <v>2584</v>
      </c>
      <c r="L788" s="264">
        <v>2530</v>
      </c>
      <c r="M788" s="264">
        <v>54</v>
      </c>
      <c r="N788" s="294">
        <v>0.93</v>
      </c>
      <c r="O788" s="266">
        <v>89521</v>
      </c>
      <c r="P788" s="266">
        <v>87724</v>
      </c>
      <c r="Q788" s="266">
        <v>1797</v>
      </c>
      <c r="R788" s="267">
        <v>0.979926497693279</v>
      </c>
      <c r="S788" s="267">
        <v>0.980116648992577</v>
      </c>
      <c r="T788" s="267">
        <v>0.962264150943396</v>
      </c>
      <c r="U788" s="267">
        <v>0.979102167182663</v>
      </c>
      <c r="V788" s="295">
        <v>0.0178524980491807</v>
      </c>
      <c r="W788" s="271">
        <v>19237</v>
      </c>
      <c r="X788" s="271">
        <v>18840</v>
      </c>
      <c r="Y788" s="271">
        <v>20348</v>
      </c>
      <c r="Z788" s="271">
        <v>19944</v>
      </c>
      <c r="AA788" s="268">
        <v>0.979362686489577</v>
      </c>
      <c r="AB788" s="268">
        <v>0.980145468842147</v>
      </c>
      <c r="AC788" s="295">
        <v>-0.000782782352569233</v>
      </c>
    </row>
    <row r="789" spans="1:29">
      <c r="A789" s="297" t="s">
        <v>1158</v>
      </c>
      <c r="B789" s="298" t="s">
        <v>3344</v>
      </c>
      <c r="C789" s="293" t="s">
        <v>1377</v>
      </c>
      <c r="D789" s="298" t="s">
        <v>1378</v>
      </c>
      <c r="E789" s="263">
        <v>3694</v>
      </c>
      <c r="F789" s="266">
        <v>3595</v>
      </c>
      <c r="G789" s="266">
        <v>99</v>
      </c>
      <c r="H789" s="264">
        <v>1647</v>
      </c>
      <c r="I789" s="264">
        <v>1587</v>
      </c>
      <c r="J789" s="264">
        <v>60</v>
      </c>
      <c r="K789" s="264">
        <v>2314</v>
      </c>
      <c r="L789" s="264">
        <v>2279</v>
      </c>
      <c r="M789" s="264">
        <v>35</v>
      </c>
      <c r="N789" s="294">
        <v>0.93</v>
      </c>
      <c r="O789" s="266">
        <v>82518</v>
      </c>
      <c r="P789" s="266">
        <v>80471</v>
      </c>
      <c r="Q789" s="266">
        <v>2047</v>
      </c>
      <c r="R789" s="267">
        <v>0.975193291160716</v>
      </c>
      <c r="S789" s="267">
        <v>0.973199783432593</v>
      </c>
      <c r="T789" s="267">
        <v>0.963570127504554</v>
      </c>
      <c r="U789" s="267">
        <v>0.984874675885912</v>
      </c>
      <c r="V789" s="295">
        <v>0.00962965592803966</v>
      </c>
      <c r="W789" s="271">
        <v>18275</v>
      </c>
      <c r="X789" s="271">
        <v>17817</v>
      </c>
      <c r="Y789" s="271">
        <v>18405</v>
      </c>
      <c r="Z789" s="271">
        <v>17900</v>
      </c>
      <c r="AA789" s="268">
        <v>0.974938440492476</v>
      </c>
      <c r="AB789" s="268">
        <v>0.972561803857647</v>
      </c>
      <c r="AC789" s="295">
        <v>0.00237663663482868</v>
      </c>
    </row>
    <row r="790" spans="1:29">
      <c r="A790" s="297" t="s">
        <v>1158</v>
      </c>
      <c r="B790" s="298" t="s">
        <v>3344</v>
      </c>
      <c r="C790" s="293" t="s">
        <v>1379</v>
      </c>
      <c r="D790" s="298" t="s">
        <v>1380</v>
      </c>
      <c r="E790" s="263">
        <v>3726</v>
      </c>
      <c r="F790" s="266">
        <v>3541</v>
      </c>
      <c r="G790" s="266">
        <v>185</v>
      </c>
      <c r="H790" s="264">
        <v>1575</v>
      </c>
      <c r="I790" s="264">
        <v>1501</v>
      </c>
      <c r="J790" s="264">
        <v>74</v>
      </c>
      <c r="K790" s="264">
        <v>2442</v>
      </c>
      <c r="L790" s="264">
        <v>2350</v>
      </c>
      <c r="M790" s="264">
        <v>92</v>
      </c>
      <c r="N790" s="294">
        <v>0.93</v>
      </c>
      <c r="O790" s="266">
        <v>80349</v>
      </c>
      <c r="P790" s="266">
        <v>77389</v>
      </c>
      <c r="Q790" s="266">
        <v>2960</v>
      </c>
      <c r="R790" s="267">
        <v>0.963160711396533</v>
      </c>
      <c r="S790" s="267">
        <v>0.950348899624262</v>
      </c>
      <c r="T790" s="267">
        <v>0.953015873015873</v>
      </c>
      <c r="U790" s="267">
        <v>0.962325962325962</v>
      </c>
      <c r="V790" s="295">
        <v>-0.00266697339161104</v>
      </c>
      <c r="W790" s="271">
        <v>18686</v>
      </c>
      <c r="X790" s="271">
        <v>17910</v>
      </c>
      <c r="Y790" s="271">
        <v>18737</v>
      </c>
      <c r="Z790" s="271">
        <v>18060</v>
      </c>
      <c r="AA790" s="268">
        <v>0.958471583003318</v>
      </c>
      <c r="AB790" s="268">
        <v>0.963868282008859</v>
      </c>
      <c r="AC790" s="295">
        <v>-0.00539669900554141</v>
      </c>
    </row>
    <row r="791" spans="1:29">
      <c r="A791" s="297" t="s">
        <v>1158</v>
      </c>
      <c r="B791" s="298" t="s">
        <v>3344</v>
      </c>
      <c r="C791" s="293" t="s">
        <v>1381</v>
      </c>
      <c r="D791" s="298" t="s">
        <v>1382</v>
      </c>
      <c r="E791" s="263">
        <v>4205</v>
      </c>
      <c r="F791" s="266">
        <v>3872</v>
      </c>
      <c r="G791" s="266">
        <v>333</v>
      </c>
      <c r="H791" s="264">
        <v>2286</v>
      </c>
      <c r="I791" s="264">
        <v>2160</v>
      </c>
      <c r="J791" s="264">
        <v>126</v>
      </c>
      <c r="K791" s="264">
        <v>2958</v>
      </c>
      <c r="L791" s="264">
        <v>2846</v>
      </c>
      <c r="M791" s="264">
        <v>112</v>
      </c>
      <c r="N791" s="294">
        <v>0.93</v>
      </c>
      <c r="O791" s="266">
        <v>89442</v>
      </c>
      <c r="P791" s="266">
        <v>86163</v>
      </c>
      <c r="Q791" s="266">
        <v>3279</v>
      </c>
      <c r="R791" s="267">
        <v>0.963339370765412</v>
      </c>
      <c r="S791" s="267">
        <v>0.920808561236623</v>
      </c>
      <c r="T791" s="267">
        <v>0.94488188976378</v>
      </c>
      <c r="U791" s="267">
        <v>0.962136578769439</v>
      </c>
      <c r="V791" s="295">
        <v>-0.0240733285271565</v>
      </c>
      <c r="W791" s="271">
        <v>22147</v>
      </c>
      <c r="X791" s="271">
        <v>21132</v>
      </c>
      <c r="Y791" s="271">
        <v>21222</v>
      </c>
      <c r="Z791" s="271">
        <v>20539</v>
      </c>
      <c r="AA791" s="268">
        <v>0.954169864993001</v>
      </c>
      <c r="AB791" s="268">
        <v>0.967816416925832</v>
      </c>
      <c r="AC791" s="295">
        <v>-0.0136465519328304</v>
      </c>
    </row>
    <row r="792" spans="1:29">
      <c r="A792" s="297" t="s">
        <v>1158</v>
      </c>
      <c r="B792" s="298" t="s">
        <v>3344</v>
      </c>
      <c r="C792" s="293" t="s">
        <v>1383</v>
      </c>
      <c r="D792" s="298" t="s">
        <v>1384</v>
      </c>
      <c r="E792" s="263">
        <v>4688</v>
      </c>
      <c r="F792" s="266">
        <v>4536</v>
      </c>
      <c r="G792" s="266">
        <v>152</v>
      </c>
      <c r="H792" s="264">
        <v>2005</v>
      </c>
      <c r="I792" s="264">
        <v>1908</v>
      </c>
      <c r="J792" s="264">
        <v>97</v>
      </c>
      <c r="K792" s="264">
        <v>2961</v>
      </c>
      <c r="L792" s="264">
        <v>2903</v>
      </c>
      <c r="M792" s="264">
        <v>58</v>
      </c>
      <c r="N792" s="294">
        <v>0.93</v>
      </c>
      <c r="O792" s="266">
        <v>107322</v>
      </c>
      <c r="P792" s="266">
        <v>104418</v>
      </c>
      <c r="Q792" s="266">
        <v>2904</v>
      </c>
      <c r="R792" s="267">
        <v>0.97294124224297</v>
      </c>
      <c r="S792" s="267">
        <v>0.967576791808874</v>
      </c>
      <c r="T792" s="267">
        <v>0.951620947630923</v>
      </c>
      <c r="U792" s="267">
        <v>0.980412022965214</v>
      </c>
      <c r="V792" s="295">
        <v>0.015955844177951</v>
      </c>
      <c r="W792" s="271">
        <v>23716</v>
      </c>
      <c r="X792" s="271">
        <v>23040</v>
      </c>
      <c r="Y792" s="271">
        <v>24204</v>
      </c>
      <c r="Z792" s="271">
        <v>23576</v>
      </c>
      <c r="AA792" s="268">
        <v>0.971496036431101</v>
      </c>
      <c r="AB792" s="268">
        <v>0.974053875392497</v>
      </c>
      <c r="AC792" s="295">
        <v>-0.00255783896139572</v>
      </c>
    </row>
    <row r="793" spans="1:29">
      <c r="A793" s="297" t="s">
        <v>1158</v>
      </c>
      <c r="B793" s="298" t="s">
        <v>3344</v>
      </c>
      <c r="C793" s="293" t="s">
        <v>1385</v>
      </c>
      <c r="D793" s="298" t="s">
        <v>1386</v>
      </c>
      <c r="E793" s="263">
        <v>4499</v>
      </c>
      <c r="F793" s="266">
        <v>4290</v>
      </c>
      <c r="G793" s="266">
        <v>209</v>
      </c>
      <c r="H793" s="264">
        <v>1939</v>
      </c>
      <c r="I793" s="264">
        <v>1799</v>
      </c>
      <c r="J793" s="264">
        <v>140</v>
      </c>
      <c r="K793" s="264">
        <v>2967</v>
      </c>
      <c r="L793" s="264">
        <v>2852</v>
      </c>
      <c r="M793" s="264">
        <v>115</v>
      </c>
      <c r="N793" s="294">
        <v>0.93</v>
      </c>
      <c r="O793" s="266">
        <v>104383</v>
      </c>
      <c r="P793" s="266">
        <v>100224</v>
      </c>
      <c r="Q793" s="266">
        <v>4159</v>
      </c>
      <c r="R793" s="267">
        <v>0.960156347297932</v>
      </c>
      <c r="S793" s="267">
        <v>0.953545232273839</v>
      </c>
      <c r="T793" s="267">
        <v>0.927797833935018</v>
      </c>
      <c r="U793" s="267">
        <v>0.961240310077519</v>
      </c>
      <c r="V793" s="295">
        <v>0.0257473983388206</v>
      </c>
      <c r="W793" s="271">
        <v>22813</v>
      </c>
      <c r="X793" s="271">
        <v>21696</v>
      </c>
      <c r="Y793" s="271">
        <v>23286</v>
      </c>
      <c r="Z793" s="271">
        <v>22376</v>
      </c>
      <c r="AA793" s="268">
        <v>0.951036689606803</v>
      </c>
      <c r="AB793" s="268">
        <v>0.960920724899081</v>
      </c>
      <c r="AC793" s="295">
        <v>-0.00988403529227788</v>
      </c>
    </row>
    <row r="794" spans="1:29">
      <c r="A794" s="297" t="s">
        <v>1158</v>
      </c>
      <c r="B794" s="298" t="s">
        <v>3344</v>
      </c>
      <c r="C794" s="293" t="s">
        <v>1387</v>
      </c>
      <c r="D794" s="298" t="s">
        <v>1388</v>
      </c>
      <c r="E794" s="263">
        <v>2750</v>
      </c>
      <c r="F794" s="266">
        <v>2645</v>
      </c>
      <c r="G794" s="266">
        <v>105</v>
      </c>
      <c r="H794" s="264">
        <v>1244</v>
      </c>
      <c r="I794" s="264">
        <v>1160</v>
      </c>
      <c r="J794" s="264">
        <v>84</v>
      </c>
      <c r="K794" s="264">
        <v>1704</v>
      </c>
      <c r="L794" s="264">
        <v>1640</v>
      </c>
      <c r="M794" s="264">
        <v>64</v>
      </c>
      <c r="N794" s="294">
        <v>0.93</v>
      </c>
      <c r="O794" s="266">
        <v>63831</v>
      </c>
      <c r="P794" s="266">
        <v>61580</v>
      </c>
      <c r="Q794" s="266">
        <v>2251</v>
      </c>
      <c r="R794" s="267">
        <v>0.964735003368269</v>
      </c>
      <c r="S794" s="267">
        <v>0.961818181818182</v>
      </c>
      <c r="T794" s="267">
        <v>0.932475884244373</v>
      </c>
      <c r="U794" s="267">
        <v>0.962441314553991</v>
      </c>
      <c r="V794" s="295">
        <v>0.0293422975738088</v>
      </c>
      <c r="W794" s="271">
        <v>13894</v>
      </c>
      <c r="X794" s="271">
        <v>13324</v>
      </c>
      <c r="Y794" s="271">
        <v>14336</v>
      </c>
      <c r="Z794" s="271">
        <v>13901</v>
      </c>
      <c r="AA794" s="268">
        <v>0.958975097164244</v>
      </c>
      <c r="AB794" s="268">
        <v>0.969656808035714</v>
      </c>
      <c r="AC794" s="295">
        <v>-0.0106817108714707</v>
      </c>
    </row>
    <row r="795" spans="1:29">
      <c r="A795" s="297" t="s">
        <v>1158</v>
      </c>
      <c r="B795" s="298" t="s">
        <v>3344</v>
      </c>
      <c r="C795" s="293" t="s">
        <v>1389</v>
      </c>
      <c r="D795" s="298" t="s">
        <v>1390</v>
      </c>
      <c r="E795" s="263">
        <v>1499</v>
      </c>
      <c r="F795" s="266">
        <v>1448</v>
      </c>
      <c r="G795" s="266">
        <v>51</v>
      </c>
      <c r="H795" s="264">
        <v>637</v>
      </c>
      <c r="I795" s="264">
        <v>609</v>
      </c>
      <c r="J795" s="264">
        <v>28</v>
      </c>
      <c r="K795" s="264">
        <v>954</v>
      </c>
      <c r="L795" s="264">
        <v>931</v>
      </c>
      <c r="M795" s="264">
        <v>23</v>
      </c>
      <c r="N795" s="294">
        <v>0.93</v>
      </c>
      <c r="O795" s="266">
        <v>35101</v>
      </c>
      <c r="P795" s="266">
        <v>34215</v>
      </c>
      <c r="Q795" s="266">
        <v>886</v>
      </c>
      <c r="R795" s="267">
        <v>0.974758553887354</v>
      </c>
      <c r="S795" s="267">
        <v>0.965977318212141</v>
      </c>
      <c r="T795" s="267">
        <v>0.956043956043956</v>
      </c>
      <c r="U795" s="267">
        <v>0.975890985324948</v>
      </c>
      <c r="V795" s="295">
        <v>0.0099333621681853</v>
      </c>
      <c r="W795" s="271">
        <v>7469</v>
      </c>
      <c r="X795" s="271">
        <v>7274</v>
      </c>
      <c r="Y795" s="271">
        <v>7916</v>
      </c>
      <c r="Z795" s="271">
        <v>7638</v>
      </c>
      <c r="AA795" s="268">
        <v>0.973892087294149</v>
      </c>
      <c r="AB795" s="268">
        <v>0.964881253158161</v>
      </c>
      <c r="AC795" s="295">
        <v>0.00901083413598847</v>
      </c>
    </row>
    <row r="796" spans="1:29">
      <c r="A796" s="297" t="s">
        <v>1158</v>
      </c>
      <c r="B796" s="298" t="s">
        <v>3344</v>
      </c>
      <c r="C796" s="293" t="s">
        <v>1391</v>
      </c>
      <c r="D796" s="298" t="s">
        <v>1392</v>
      </c>
      <c r="E796" s="263">
        <v>1854</v>
      </c>
      <c r="F796" s="266">
        <v>1794</v>
      </c>
      <c r="G796" s="266">
        <v>60</v>
      </c>
      <c r="H796" s="264">
        <v>867</v>
      </c>
      <c r="I796" s="264">
        <v>842</v>
      </c>
      <c r="J796" s="264">
        <v>25</v>
      </c>
      <c r="K796" s="264">
        <v>1216</v>
      </c>
      <c r="L796" s="264">
        <v>1187</v>
      </c>
      <c r="M796" s="264">
        <v>29</v>
      </c>
      <c r="N796" s="294">
        <v>0.93</v>
      </c>
      <c r="O796" s="266">
        <v>42188</v>
      </c>
      <c r="P796" s="266">
        <v>41454</v>
      </c>
      <c r="Q796" s="266">
        <v>734</v>
      </c>
      <c r="R796" s="267">
        <v>0.982601687683701</v>
      </c>
      <c r="S796" s="267">
        <v>0.967637540453074</v>
      </c>
      <c r="T796" s="267">
        <v>0.97116493656286</v>
      </c>
      <c r="U796" s="267">
        <v>0.976151315789474</v>
      </c>
      <c r="V796" s="295">
        <v>-0.00352739610978592</v>
      </c>
      <c r="W796" s="271">
        <v>9359</v>
      </c>
      <c r="X796" s="271">
        <v>9140</v>
      </c>
      <c r="Y796" s="271">
        <v>9487</v>
      </c>
      <c r="Z796" s="271">
        <v>9323</v>
      </c>
      <c r="AA796" s="268">
        <v>0.976600064109413</v>
      </c>
      <c r="AB796" s="268">
        <v>0.98271318646569</v>
      </c>
      <c r="AC796" s="295">
        <v>-0.00611312235627648</v>
      </c>
    </row>
    <row r="797" spans="1:29">
      <c r="A797" s="297" t="s">
        <v>1158</v>
      </c>
      <c r="B797" s="298" t="s">
        <v>3344</v>
      </c>
      <c r="C797" s="293" t="s">
        <v>1393</v>
      </c>
      <c r="D797" s="298" t="s">
        <v>1394</v>
      </c>
      <c r="E797" s="263">
        <v>3542</v>
      </c>
      <c r="F797" s="266">
        <v>3315</v>
      </c>
      <c r="G797" s="266">
        <v>227</v>
      </c>
      <c r="H797" s="264">
        <v>1944</v>
      </c>
      <c r="I797" s="264">
        <v>1827</v>
      </c>
      <c r="J797" s="264">
        <v>117</v>
      </c>
      <c r="K797" s="264">
        <v>2478</v>
      </c>
      <c r="L797" s="264">
        <v>2359</v>
      </c>
      <c r="M797" s="264">
        <v>119</v>
      </c>
      <c r="N797" s="294">
        <v>0.93</v>
      </c>
      <c r="O797" s="266">
        <v>73506</v>
      </c>
      <c r="P797" s="266">
        <v>68681</v>
      </c>
      <c r="Q797" s="266">
        <v>4825</v>
      </c>
      <c r="R797" s="267">
        <v>0.93435909993742</v>
      </c>
      <c r="S797" s="267">
        <v>0.935911914172784</v>
      </c>
      <c r="T797" s="267">
        <v>0.939814814814815</v>
      </c>
      <c r="U797" s="267">
        <v>0.951977401129944</v>
      </c>
      <c r="V797" s="295">
        <v>-0.00390290064203103</v>
      </c>
      <c r="W797" s="271">
        <v>18751</v>
      </c>
      <c r="X797" s="271">
        <v>17539</v>
      </c>
      <c r="Y797" s="271">
        <v>17757</v>
      </c>
      <c r="Z797" s="271">
        <v>16711</v>
      </c>
      <c r="AA797" s="268">
        <v>0.935363447282812</v>
      </c>
      <c r="AB797" s="268">
        <v>0.941093653207186</v>
      </c>
      <c r="AC797" s="295">
        <v>-0.00573020592437423</v>
      </c>
    </row>
    <row r="798" spans="1:29">
      <c r="A798" s="297" t="s">
        <v>1158</v>
      </c>
      <c r="B798" s="298" t="s">
        <v>3344</v>
      </c>
      <c r="C798" s="293" t="s">
        <v>1395</v>
      </c>
      <c r="D798" s="298" t="s">
        <v>1396</v>
      </c>
      <c r="E798" s="263">
        <v>3029</v>
      </c>
      <c r="F798" s="266">
        <v>2954</v>
      </c>
      <c r="G798" s="266">
        <v>75</v>
      </c>
      <c r="H798" s="264">
        <v>1701</v>
      </c>
      <c r="I798" s="264">
        <v>1674</v>
      </c>
      <c r="J798" s="264">
        <v>27</v>
      </c>
      <c r="K798" s="264">
        <v>2161</v>
      </c>
      <c r="L798" s="264">
        <v>2125</v>
      </c>
      <c r="M798" s="264">
        <v>36</v>
      </c>
      <c r="N798" s="294">
        <v>0.93</v>
      </c>
      <c r="O798" s="266">
        <v>65952</v>
      </c>
      <c r="P798" s="266">
        <v>64194</v>
      </c>
      <c r="Q798" s="266">
        <v>1758</v>
      </c>
      <c r="R798" s="267">
        <v>0.973344250363901</v>
      </c>
      <c r="S798" s="267">
        <v>0.975239352921756</v>
      </c>
      <c r="T798" s="267">
        <v>0.984126984126984</v>
      </c>
      <c r="U798" s="267">
        <v>0.983341045812124</v>
      </c>
      <c r="V798" s="295">
        <v>-0.00888763120522773</v>
      </c>
      <c r="W798" s="271">
        <v>16934</v>
      </c>
      <c r="X798" s="271">
        <v>16634</v>
      </c>
      <c r="Y798" s="271">
        <v>15968</v>
      </c>
      <c r="Z798" s="271">
        <v>15661</v>
      </c>
      <c r="AA798" s="268">
        <v>0.982284162040865</v>
      </c>
      <c r="AB798" s="268">
        <v>0.980774048096192</v>
      </c>
      <c r="AC798" s="295">
        <v>0.00151011394467215</v>
      </c>
    </row>
    <row r="799" spans="1:29">
      <c r="A799" s="297" t="s">
        <v>1158</v>
      </c>
      <c r="B799" s="298" t="s">
        <v>3344</v>
      </c>
      <c r="C799" s="293" t="s">
        <v>1397</v>
      </c>
      <c r="D799" s="298" t="s">
        <v>1398</v>
      </c>
      <c r="E799" s="263">
        <v>6363</v>
      </c>
      <c r="F799" s="266">
        <v>6232</v>
      </c>
      <c r="G799" s="266">
        <v>131</v>
      </c>
      <c r="H799" s="264">
        <v>4667</v>
      </c>
      <c r="I799" s="264">
        <v>4600</v>
      </c>
      <c r="J799" s="264">
        <v>67</v>
      </c>
      <c r="K799" s="264">
        <v>5254</v>
      </c>
      <c r="L799" s="264">
        <v>5183</v>
      </c>
      <c r="M799" s="264">
        <v>71</v>
      </c>
      <c r="N799" s="294">
        <v>0.93</v>
      </c>
      <c r="O799" s="266">
        <v>127450</v>
      </c>
      <c r="P799" s="266">
        <v>125008</v>
      </c>
      <c r="Q799" s="266">
        <v>2442</v>
      </c>
      <c r="R799" s="267">
        <v>0.980839544919576</v>
      </c>
      <c r="S799" s="267">
        <v>0.979412226936979</v>
      </c>
      <c r="T799" s="267">
        <v>0.985643882579816</v>
      </c>
      <c r="U799" s="267">
        <v>0.986486486486487</v>
      </c>
      <c r="V799" s="295">
        <v>-0.00623165564283634</v>
      </c>
      <c r="W799" s="271">
        <v>39462</v>
      </c>
      <c r="X799" s="271">
        <v>38822</v>
      </c>
      <c r="Y799" s="271">
        <v>34811</v>
      </c>
      <c r="Z799" s="271">
        <v>34222</v>
      </c>
      <c r="AA799" s="268">
        <v>0.983781866099032</v>
      </c>
      <c r="AB799" s="268">
        <v>0.98308006090029</v>
      </c>
      <c r="AC799" s="295">
        <v>0.000701805198741856</v>
      </c>
    </row>
    <row r="800" spans="1:29">
      <c r="A800" s="297" t="s">
        <v>1158</v>
      </c>
      <c r="B800" s="298" t="s">
        <v>3344</v>
      </c>
      <c r="C800" s="293" t="s">
        <v>1399</v>
      </c>
      <c r="D800" s="298" t="s">
        <v>1400</v>
      </c>
      <c r="E800" s="263">
        <v>2199</v>
      </c>
      <c r="F800" s="266">
        <v>2153</v>
      </c>
      <c r="G800" s="266">
        <v>46</v>
      </c>
      <c r="H800" s="264">
        <v>1575</v>
      </c>
      <c r="I800" s="264">
        <v>1547</v>
      </c>
      <c r="J800" s="264">
        <v>28</v>
      </c>
      <c r="K800" s="264">
        <v>1705</v>
      </c>
      <c r="L800" s="264">
        <v>1684</v>
      </c>
      <c r="M800" s="264">
        <v>21</v>
      </c>
      <c r="N800" s="294">
        <v>0.93</v>
      </c>
      <c r="O800" s="266">
        <v>42841</v>
      </c>
      <c r="P800" s="266">
        <v>41963</v>
      </c>
      <c r="Q800" s="266">
        <v>878</v>
      </c>
      <c r="R800" s="267">
        <v>0.979505613781191</v>
      </c>
      <c r="S800" s="267">
        <v>0.979081400636653</v>
      </c>
      <c r="T800" s="267">
        <v>0.982222222222222</v>
      </c>
      <c r="U800" s="267">
        <v>0.987683284457478</v>
      </c>
      <c r="V800" s="295">
        <v>-0.00314082158556916</v>
      </c>
      <c r="W800" s="271">
        <v>13100</v>
      </c>
      <c r="X800" s="271">
        <v>12886</v>
      </c>
      <c r="Y800" s="271">
        <v>11545</v>
      </c>
      <c r="Z800" s="271">
        <v>11350</v>
      </c>
      <c r="AA800" s="268">
        <v>0.983664122137405</v>
      </c>
      <c r="AB800" s="268">
        <v>0.983109571242962</v>
      </c>
      <c r="AC800" s="295">
        <v>0.000554550894442341</v>
      </c>
    </row>
    <row r="801" spans="1:29">
      <c r="A801" s="297" t="s">
        <v>1158</v>
      </c>
      <c r="B801" s="298" t="s">
        <v>3344</v>
      </c>
      <c r="C801" s="293" t="s">
        <v>1401</v>
      </c>
      <c r="D801" s="298" t="s">
        <v>1402</v>
      </c>
      <c r="E801" s="263">
        <v>3525</v>
      </c>
      <c r="F801" s="266">
        <v>3431</v>
      </c>
      <c r="G801" s="266">
        <v>94</v>
      </c>
      <c r="H801" s="264">
        <v>1646</v>
      </c>
      <c r="I801" s="264">
        <v>1611</v>
      </c>
      <c r="J801" s="264">
        <v>35</v>
      </c>
      <c r="K801" s="264">
        <v>2528</v>
      </c>
      <c r="L801" s="264">
        <v>2494</v>
      </c>
      <c r="M801" s="264">
        <v>34</v>
      </c>
      <c r="N801" s="294">
        <v>0.93</v>
      </c>
      <c r="O801" s="266">
        <v>76168</v>
      </c>
      <c r="P801" s="266">
        <v>74478</v>
      </c>
      <c r="Q801" s="266">
        <v>1690</v>
      </c>
      <c r="R801" s="267">
        <v>0.977812204600357</v>
      </c>
      <c r="S801" s="267">
        <v>0.973333333333333</v>
      </c>
      <c r="T801" s="267">
        <v>0.978736330498177</v>
      </c>
      <c r="U801" s="267">
        <v>0.986550632911392</v>
      </c>
      <c r="V801" s="295">
        <v>-0.00540299716484405</v>
      </c>
      <c r="W801" s="271">
        <v>18468</v>
      </c>
      <c r="X801" s="271">
        <v>18098</v>
      </c>
      <c r="Y801" s="271">
        <v>17751</v>
      </c>
      <c r="Z801" s="271">
        <v>17401</v>
      </c>
      <c r="AA801" s="268">
        <v>0.979965345462422</v>
      </c>
      <c r="AB801" s="268">
        <v>0.980282800968959</v>
      </c>
      <c r="AC801" s="295">
        <v>-0.000317455506537945</v>
      </c>
    </row>
    <row r="802" spans="1:29">
      <c r="A802" s="297" t="s">
        <v>1158</v>
      </c>
      <c r="B802" s="298" t="s">
        <v>3344</v>
      </c>
      <c r="C802" s="293" t="s">
        <v>1403</v>
      </c>
      <c r="D802" s="298" t="s">
        <v>1404</v>
      </c>
      <c r="E802" s="263">
        <v>2732</v>
      </c>
      <c r="F802" s="266">
        <v>2576</v>
      </c>
      <c r="G802" s="266">
        <v>156</v>
      </c>
      <c r="H802" s="264">
        <v>1305</v>
      </c>
      <c r="I802" s="264">
        <v>1227</v>
      </c>
      <c r="J802" s="264">
        <v>78</v>
      </c>
      <c r="K802" s="264">
        <v>1944</v>
      </c>
      <c r="L802" s="264">
        <v>1876</v>
      </c>
      <c r="M802" s="264">
        <v>68</v>
      </c>
      <c r="N802" s="294">
        <v>0.93</v>
      </c>
      <c r="O802" s="266">
        <v>59336</v>
      </c>
      <c r="P802" s="266">
        <v>56736</v>
      </c>
      <c r="Q802" s="266">
        <v>2600</v>
      </c>
      <c r="R802" s="267">
        <v>0.95618174464069</v>
      </c>
      <c r="S802" s="267">
        <v>0.94289897510981</v>
      </c>
      <c r="T802" s="267">
        <v>0.940229885057471</v>
      </c>
      <c r="U802" s="267">
        <v>0.965020576131687</v>
      </c>
      <c r="V802" s="295">
        <v>0.0026690900523384</v>
      </c>
      <c r="W802" s="271">
        <v>14101</v>
      </c>
      <c r="X802" s="271">
        <v>13436</v>
      </c>
      <c r="Y802" s="271">
        <v>13553</v>
      </c>
      <c r="Z802" s="271">
        <v>12978</v>
      </c>
      <c r="AA802" s="268">
        <v>0.952840224097582</v>
      </c>
      <c r="AB802" s="268">
        <v>0.957573968862982</v>
      </c>
      <c r="AC802" s="295">
        <v>-0.00473374476540067</v>
      </c>
    </row>
    <row r="803" spans="1:29">
      <c r="A803" s="297" t="s">
        <v>1158</v>
      </c>
      <c r="B803" s="298" t="s">
        <v>3344</v>
      </c>
      <c r="C803" s="293" t="s">
        <v>1405</v>
      </c>
      <c r="D803" s="298" t="s">
        <v>1406</v>
      </c>
      <c r="E803" s="263">
        <v>5034</v>
      </c>
      <c r="F803" s="266">
        <v>4827</v>
      </c>
      <c r="G803" s="266">
        <v>207</v>
      </c>
      <c r="H803" s="264">
        <v>3315</v>
      </c>
      <c r="I803" s="264">
        <v>3245</v>
      </c>
      <c r="J803" s="264">
        <v>70</v>
      </c>
      <c r="K803" s="264">
        <v>3941</v>
      </c>
      <c r="L803" s="264">
        <v>3857</v>
      </c>
      <c r="M803" s="264">
        <v>84</v>
      </c>
      <c r="N803" s="294">
        <v>0.93</v>
      </c>
      <c r="O803" s="266">
        <v>103466</v>
      </c>
      <c r="P803" s="266">
        <v>100190</v>
      </c>
      <c r="Q803" s="266">
        <v>3276</v>
      </c>
      <c r="R803" s="267">
        <v>0.968337424854542</v>
      </c>
      <c r="S803" s="267">
        <v>0.958879618593564</v>
      </c>
      <c r="T803" s="267">
        <v>0.978883861236802</v>
      </c>
      <c r="U803" s="267">
        <v>0.978685612788632</v>
      </c>
      <c r="V803" s="295">
        <v>-0.0200042426432386</v>
      </c>
      <c r="W803" s="271">
        <v>29367</v>
      </c>
      <c r="X803" s="271">
        <v>28551</v>
      </c>
      <c r="Y803" s="271">
        <v>26791</v>
      </c>
      <c r="Z803" s="271">
        <v>26071</v>
      </c>
      <c r="AA803" s="268">
        <v>0.972213709265502</v>
      </c>
      <c r="AB803" s="268">
        <v>0.973125303273487</v>
      </c>
      <c r="AC803" s="295">
        <v>-0.000911594007985239</v>
      </c>
    </row>
    <row r="804" spans="1:29">
      <c r="A804" s="297" t="s">
        <v>1158</v>
      </c>
      <c r="B804" s="298" t="s">
        <v>40</v>
      </c>
      <c r="C804" s="293" t="s">
        <v>1407</v>
      </c>
      <c r="D804" s="298" t="s">
        <v>1408</v>
      </c>
      <c r="E804" s="263">
        <v>0</v>
      </c>
      <c r="F804" s="266">
        <v>0</v>
      </c>
      <c r="G804" s="266">
        <v>0</v>
      </c>
      <c r="H804" s="264">
        <v>0</v>
      </c>
      <c r="I804" s="264">
        <v>0</v>
      </c>
      <c r="J804" s="264">
        <v>0</v>
      </c>
      <c r="K804" s="264">
        <v>0</v>
      </c>
      <c r="L804" s="264">
        <v>0</v>
      </c>
      <c r="M804" s="264">
        <v>0</v>
      </c>
      <c r="N804" s="294">
        <v>0.93</v>
      </c>
      <c r="O804" s="266">
        <v>0</v>
      </c>
      <c r="P804" s="266">
        <v>0</v>
      </c>
      <c r="Q804" s="266">
        <v>0</v>
      </c>
      <c r="R804" s="267">
        <v>0</v>
      </c>
      <c r="S804" s="267">
        <v>0</v>
      </c>
      <c r="T804" s="267">
        <v>0</v>
      </c>
      <c r="U804" s="267">
        <v>0</v>
      </c>
      <c r="V804" s="295">
        <v>0</v>
      </c>
      <c r="W804" s="271">
        <v>0</v>
      </c>
      <c r="X804" s="271">
        <v>0</v>
      </c>
      <c r="Y804" s="271">
        <v>0</v>
      </c>
      <c r="Z804" s="271">
        <v>0</v>
      </c>
      <c r="AA804" s="268">
        <v>0</v>
      </c>
      <c r="AB804" s="268">
        <v>0</v>
      </c>
      <c r="AC804" s="295">
        <v>0</v>
      </c>
    </row>
    <row r="805" spans="1:29">
      <c r="A805" s="297" t="s">
        <v>1158</v>
      </c>
      <c r="B805" s="298" t="s">
        <v>3344</v>
      </c>
      <c r="C805" s="293" t="s">
        <v>1409</v>
      </c>
      <c r="D805" s="298" t="s">
        <v>1410</v>
      </c>
      <c r="E805" s="263">
        <v>1883</v>
      </c>
      <c r="F805" s="266">
        <v>1820</v>
      </c>
      <c r="G805" s="266">
        <v>63</v>
      </c>
      <c r="H805" s="264">
        <v>804</v>
      </c>
      <c r="I805" s="264">
        <v>778</v>
      </c>
      <c r="J805" s="264">
        <v>26</v>
      </c>
      <c r="K805" s="264">
        <v>1294</v>
      </c>
      <c r="L805" s="264">
        <v>1268</v>
      </c>
      <c r="M805" s="264">
        <v>26</v>
      </c>
      <c r="N805" s="294">
        <v>0.93</v>
      </c>
      <c r="O805" s="266">
        <v>39912</v>
      </c>
      <c r="P805" s="266">
        <v>38801</v>
      </c>
      <c r="Q805" s="266">
        <v>1111</v>
      </c>
      <c r="R805" s="267">
        <v>0.9721637602726</v>
      </c>
      <c r="S805" s="267">
        <v>0.966542750929368</v>
      </c>
      <c r="T805" s="267">
        <v>0.967661691542289</v>
      </c>
      <c r="U805" s="267">
        <v>0.979907264296754</v>
      </c>
      <c r="V805" s="295">
        <v>-0.0011189406129205</v>
      </c>
      <c r="W805" s="271">
        <v>9431</v>
      </c>
      <c r="X805" s="271">
        <v>9141</v>
      </c>
      <c r="Y805" s="271">
        <v>9095</v>
      </c>
      <c r="Z805" s="271">
        <v>8873</v>
      </c>
      <c r="AA805" s="268">
        <v>0.969250344608207</v>
      </c>
      <c r="AB805" s="268">
        <v>0.975590984057174</v>
      </c>
      <c r="AC805" s="295">
        <v>-0.00634063944896723</v>
      </c>
    </row>
    <row r="806" spans="1:29">
      <c r="A806" s="297" t="s">
        <v>1158</v>
      </c>
      <c r="B806" s="298" t="s">
        <v>3346</v>
      </c>
      <c r="C806" s="293" t="s">
        <v>1411</v>
      </c>
      <c r="D806" s="298" t="s">
        <v>1412</v>
      </c>
      <c r="E806" s="263">
        <v>2747</v>
      </c>
      <c r="F806" s="266">
        <v>2554</v>
      </c>
      <c r="G806" s="266">
        <v>193</v>
      </c>
      <c r="H806" s="264">
        <v>1230</v>
      </c>
      <c r="I806" s="264">
        <v>1113</v>
      </c>
      <c r="J806" s="264">
        <v>117</v>
      </c>
      <c r="K806" s="264">
        <v>1611</v>
      </c>
      <c r="L806" s="264">
        <v>1512</v>
      </c>
      <c r="M806" s="264">
        <v>99</v>
      </c>
      <c r="N806" s="294">
        <v>0.93</v>
      </c>
      <c r="O806" s="266">
        <v>58676</v>
      </c>
      <c r="P806" s="266">
        <v>55193</v>
      </c>
      <c r="Q806" s="266">
        <v>3483</v>
      </c>
      <c r="R806" s="267">
        <v>0.94064012543459</v>
      </c>
      <c r="S806" s="267">
        <v>0.929741536221332</v>
      </c>
      <c r="T806" s="267">
        <v>0.904878048780488</v>
      </c>
      <c r="U806" s="267">
        <v>0.93854748603352</v>
      </c>
      <c r="V806" s="295">
        <v>0.0248634874408445</v>
      </c>
      <c r="W806" s="271">
        <v>12403</v>
      </c>
      <c r="X806" s="271">
        <v>11502</v>
      </c>
      <c r="Y806" s="271">
        <v>12355</v>
      </c>
      <c r="Z806" s="271">
        <v>11649</v>
      </c>
      <c r="AA806" s="268">
        <v>0.927356284769814</v>
      </c>
      <c r="AB806" s="268">
        <v>0.942857142857143</v>
      </c>
      <c r="AC806" s="295">
        <v>-0.015500858087329</v>
      </c>
    </row>
    <row r="807" spans="1:29">
      <c r="A807" s="297" t="s">
        <v>1158</v>
      </c>
      <c r="B807" s="298" t="s">
        <v>3346</v>
      </c>
      <c r="C807" s="293" t="s">
        <v>1413</v>
      </c>
      <c r="D807" s="298" t="s">
        <v>1414</v>
      </c>
      <c r="E807" s="263">
        <v>2266</v>
      </c>
      <c r="F807" s="266">
        <v>2046</v>
      </c>
      <c r="G807" s="266">
        <v>220</v>
      </c>
      <c r="H807" s="264">
        <v>1027</v>
      </c>
      <c r="I807" s="264">
        <v>897</v>
      </c>
      <c r="J807" s="264">
        <v>130</v>
      </c>
      <c r="K807" s="264">
        <v>1272</v>
      </c>
      <c r="L807" s="264">
        <v>1113</v>
      </c>
      <c r="M807" s="264">
        <v>159</v>
      </c>
      <c r="N807" s="294">
        <v>0.93</v>
      </c>
      <c r="O807" s="266">
        <v>47145</v>
      </c>
      <c r="P807" s="266">
        <v>39443</v>
      </c>
      <c r="Q807" s="266">
        <v>7702</v>
      </c>
      <c r="R807" s="267">
        <v>0.836631668257503</v>
      </c>
      <c r="S807" s="267">
        <v>0.902912621359223</v>
      </c>
      <c r="T807" s="267">
        <v>0.873417721518987</v>
      </c>
      <c r="U807" s="267">
        <v>0.875</v>
      </c>
      <c r="V807" s="295">
        <v>0.029494899840236</v>
      </c>
      <c r="W807" s="271">
        <v>10242</v>
      </c>
      <c r="X807" s="271">
        <v>8798</v>
      </c>
      <c r="Y807" s="271">
        <v>9722</v>
      </c>
      <c r="Z807" s="271">
        <v>8006</v>
      </c>
      <c r="AA807" s="268">
        <v>0.859011911735989</v>
      </c>
      <c r="AB807" s="268">
        <v>0.823493108413907</v>
      </c>
      <c r="AC807" s="295">
        <v>0.0355188033220826</v>
      </c>
    </row>
    <row r="808" spans="1:29">
      <c r="A808" s="297" t="s">
        <v>1158</v>
      </c>
      <c r="B808" s="298" t="s">
        <v>3346</v>
      </c>
      <c r="C808" s="293" t="s">
        <v>1415</v>
      </c>
      <c r="D808" s="298" t="s">
        <v>1416</v>
      </c>
      <c r="E808" s="263">
        <v>5158</v>
      </c>
      <c r="F808" s="266">
        <v>4838</v>
      </c>
      <c r="G808" s="266">
        <v>320</v>
      </c>
      <c r="H808" s="264">
        <v>2233</v>
      </c>
      <c r="I808" s="264">
        <v>2091</v>
      </c>
      <c r="J808" s="264">
        <v>142</v>
      </c>
      <c r="K808" s="264">
        <v>3010</v>
      </c>
      <c r="L808" s="264">
        <v>2819</v>
      </c>
      <c r="M808" s="264">
        <v>191</v>
      </c>
      <c r="N808" s="294">
        <v>0.93</v>
      </c>
      <c r="O808" s="266">
        <v>104731</v>
      </c>
      <c r="P808" s="266">
        <v>99407</v>
      </c>
      <c r="Q808" s="266">
        <v>5324</v>
      </c>
      <c r="R808" s="267">
        <v>0.949165003676084</v>
      </c>
      <c r="S808" s="267">
        <v>0.937960449786739</v>
      </c>
      <c r="T808" s="267">
        <v>0.93640841916704</v>
      </c>
      <c r="U808" s="267">
        <v>0.936544850498339</v>
      </c>
      <c r="V808" s="295">
        <v>0.00155203061969922</v>
      </c>
      <c r="W808" s="271">
        <v>23717</v>
      </c>
      <c r="X808" s="271">
        <v>22341</v>
      </c>
      <c r="Y808" s="271">
        <v>22668</v>
      </c>
      <c r="Z808" s="271">
        <v>21568</v>
      </c>
      <c r="AA808" s="268">
        <v>0.941982544166632</v>
      </c>
      <c r="AB808" s="268">
        <v>0.951473442738662</v>
      </c>
      <c r="AC808" s="295">
        <v>-0.00949089857203089</v>
      </c>
    </row>
    <row r="809" spans="1:29">
      <c r="A809" s="297" t="s">
        <v>1158</v>
      </c>
      <c r="B809" s="298" t="s">
        <v>3346</v>
      </c>
      <c r="C809" s="293" t="s">
        <v>1417</v>
      </c>
      <c r="D809" s="298" t="s">
        <v>1418</v>
      </c>
      <c r="E809" s="263">
        <v>3951</v>
      </c>
      <c r="F809" s="266">
        <v>3717</v>
      </c>
      <c r="G809" s="266">
        <v>234</v>
      </c>
      <c r="H809" s="264">
        <v>1706</v>
      </c>
      <c r="I809" s="264">
        <v>1610</v>
      </c>
      <c r="J809" s="264">
        <v>96</v>
      </c>
      <c r="K809" s="264">
        <v>2320</v>
      </c>
      <c r="L809" s="264">
        <v>2175</v>
      </c>
      <c r="M809" s="264">
        <v>145</v>
      </c>
      <c r="N809" s="294">
        <v>0.93</v>
      </c>
      <c r="O809" s="266">
        <v>79383</v>
      </c>
      <c r="P809" s="266">
        <v>74054</v>
      </c>
      <c r="Q809" s="266">
        <v>5329</v>
      </c>
      <c r="R809" s="267">
        <v>0.932869758008642</v>
      </c>
      <c r="S809" s="267">
        <v>0.940774487471526</v>
      </c>
      <c r="T809" s="267">
        <v>0.943728018757327</v>
      </c>
      <c r="U809" s="267">
        <v>0.9375</v>
      </c>
      <c r="V809" s="295">
        <v>-0.00295353128580089</v>
      </c>
      <c r="W809" s="271">
        <v>17666</v>
      </c>
      <c r="X809" s="271">
        <v>16606</v>
      </c>
      <c r="Y809" s="271">
        <v>17031</v>
      </c>
      <c r="Z809" s="271">
        <v>16031</v>
      </c>
      <c r="AA809" s="268">
        <v>0.939997735763614</v>
      </c>
      <c r="AB809" s="268">
        <v>0.94128354177676</v>
      </c>
      <c r="AC809" s="295">
        <v>-0.00128580601314632</v>
      </c>
    </row>
    <row r="810" spans="1:29">
      <c r="A810" s="297" t="s">
        <v>1158</v>
      </c>
      <c r="B810" s="298" t="s">
        <v>3346</v>
      </c>
      <c r="C810" s="293" t="s">
        <v>1419</v>
      </c>
      <c r="D810" s="298" t="s">
        <v>1420</v>
      </c>
      <c r="E810" s="263">
        <v>5256</v>
      </c>
      <c r="F810" s="266">
        <v>4757</v>
      </c>
      <c r="G810" s="266">
        <v>499</v>
      </c>
      <c r="H810" s="264">
        <v>2322</v>
      </c>
      <c r="I810" s="264">
        <v>2098</v>
      </c>
      <c r="J810" s="264">
        <v>224</v>
      </c>
      <c r="K810" s="264">
        <v>3146</v>
      </c>
      <c r="L810" s="264">
        <v>2900</v>
      </c>
      <c r="M810" s="264">
        <v>246</v>
      </c>
      <c r="N810" s="294">
        <v>0.93</v>
      </c>
      <c r="O810" s="266">
        <v>107902</v>
      </c>
      <c r="P810" s="266">
        <v>100051</v>
      </c>
      <c r="Q810" s="266">
        <v>7851</v>
      </c>
      <c r="R810" s="267">
        <v>0.927239532168078</v>
      </c>
      <c r="S810" s="267">
        <v>0.905060882800609</v>
      </c>
      <c r="T810" s="267">
        <v>0.903531438415159</v>
      </c>
      <c r="U810" s="267">
        <v>0.921805467260013</v>
      </c>
      <c r="V810" s="295">
        <v>0.00152944438544944</v>
      </c>
      <c r="W810" s="271">
        <v>23780</v>
      </c>
      <c r="X810" s="271">
        <v>21647</v>
      </c>
      <c r="Y810" s="271">
        <v>22826</v>
      </c>
      <c r="Z810" s="271">
        <v>21040</v>
      </c>
      <c r="AA810" s="268">
        <v>0.910302775441547</v>
      </c>
      <c r="AB810" s="268">
        <v>0.9217558924034</v>
      </c>
      <c r="AC810" s="295">
        <v>-0.0114531169618521</v>
      </c>
    </row>
    <row r="811" spans="1:29">
      <c r="A811" s="297" t="s">
        <v>1158</v>
      </c>
      <c r="B811" s="298" t="s">
        <v>3346</v>
      </c>
      <c r="C811" s="293" t="s">
        <v>1421</v>
      </c>
      <c r="D811" s="298" t="s">
        <v>1422</v>
      </c>
      <c r="E811" s="263">
        <v>4443</v>
      </c>
      <c r="F811" s="266">
        <v>4148</v>
      </c>
      <c r="G811" s="266">
        <v>295</v>
      </c>
      <c r="H811" s="264">
        <v>2051</v>
      </c>
      <c r="I811" s="264">
        <v>1901</v>
      </c>
      <c r="J811" s="264">
        <v>150</v>
      </c>
      <c r="K811" s="264">
        <v>2738</v>
      </c>
      <c r="L811" s="264">
        <v>2535</v>
      </c>
      <c r="M811" s="264">
        <v>203</v>
      </c>
      <c r="N811" s="294">
        <v>0.93</v>
      </c>
      <c r="O811" s="266">
        <v>95108</v>
      </c>
      <c r="P811" s="266">
        <v>88571</v>
      </c>
      <c r="Q811" s="266">
        <v>6537</v>
      </c>
      <c r="R811" s="267">
        <v>0.931267611557387</v>
      </c>
      <c r="S811" s="267">
        <v>0.933603421111861</v>
      </c>
      <c r="T811" s="267">
        <v>0.92686494392979</v>
      </c>
      <c r="U811" s="267">
        <v>0.925858290723156</v>
      </c>
      <c r="V811" s="295">
        <v>0.00673847718207099</v>
      </c>
      <c r="W811" s="271">
        <v>20604</v>
      </c>
      <c r="X811" s="271">
        <v>19056</v>
      </c>
      <c r="Y811" s="271">
        <v>20475</v>
      </c>
      <c r="Z811" s="271">
        <v>18991</v>
      </c>
      <c r="AA811" s="268">
        <v>0.924868957483984</v>
      </c>
      <c r="AB811" s="268">
        <v>0.927521367521367</v>
      </c>
      <c r="AC811" s="295">
        <v>-0.00265241003738381</v>
      </c>
    </row>
    <row r="812" spans="1:29">
      <c r="A812" s="297" t="s">
        <v>1158</v>
      </c>
      <c r="B812" s="298" t="s">
        <v>3346</v>
      </c>
      <c r="C812" s="293" t="s">
        <v>1423</v>
      </c>
      <c r="D812" s="298" t="s">
        <v>1424</v>
      </c>
      <c r="E812" s="263">
        <v>3756</v>
      </c>
      <c r="F812" s="266">
        <v>3674</v>
      </c>
      <c r="G812" s="266">
        <v>82</v>
      </c>
      <c r="H812" s="264">
        <v>1606</v>
      </c>
      <c r="I812" s="264">
        <v>1578</v>
      </c>
      <c r="J812" s="264">
        <v>28</v>
      </c>
      <c r="K812" s="264">
        <v>2244</v>
      </c>
      <c r="L812" s="264">
        <v>2211</v>
      </c>
      <c r="M812" s="264">
        <v>33</v>
      </c>
      <c r="N812" s="294">
        <v>0.93</v>
      </c>
      <c r="O812" s="266">
        <v>79301</v>
      </c>
      <c r="P812" s="266">
        <v>76858</v>
      </c>
      <c r="Q812" s="266">
        <v>2443</v>
      </c>
      <c r="R812" s="267">
        <v>0.969193326691971</v>
      </c>
      <c r="S812" s="267">
        <v>0.978168264110756</v>
      </c>
      <c r="T812" s="267">
        <v>0.982565379825654</v>
      </c>
      <c r="U812" s="267">
        <v>0.985294117647059</v>
      </c>
      <c r="V812" s="295">
        <v>-0.00439711571489776</v>
      </c>
      <c r="W812" s="271">
        <v>17332</v>
      </c>
      <c r="X812" s="271">
        <v>16756</v>
      </c>
      <c r="Y812" s="271">
        <v>17086</v>
      </c>
      <c r="Z812" s="271">
        <v>16593</v>
      </c>
      <c r="AA812" s="268">
        <v>0.966766674359566</v>
      </c>
      <c r="AB812" s="268">
        <v>0.971145967458738</v>
      </c>
      <c r="AC812" s="295">
        <v>-0.00437929309917207</v>
      </c>
    </row>
    <row r="813" spans="1:29">
      <c r="A813" s="297" t="s">
        <v>1158</v>
      </c>
      <c r="B813" s="298" t="s">
        <v>3346</v>
      </c>
      <c r="C813" s="293" t="s">
        <v>1425</v>
      </c>
      <c r="D813" s="298" t="s">
        <v>1426</v>
      </c>
      <c r="E813" s="263">
        <v>4421</v>
      </c>
      <c r="F813" s="266">
        <v>4271</v>
      </c>
      <c r="G813" s="266">
        <v>150</v>
      </c>
      <c r="H813" s="264">
        <v>1889</v>
      </c>
      <c r="I813" s="264">
        <v>1846</v>
      </c>
      <c r="J813" s="264">
        <v>43</v>
      </c>
      <c r="K813" s="264">
        <v>2812</v>
      </c>
      <c r="L813" s="264">
        <v>2747</v>
      </c>
      <c r="M813" s="264">
        <v>65</v>
      </c>
      <c r="N813" s="294">
        <v>0.93</v>
      </c>
      <c r="O813" s="266">
        <v>94163</v>
      </c>
      <c r="P813" s="266">
        <v>91572</v>
      </c>
      <c r="Q813" s="266">
        <v>2591</v>
      </c>
      <c r="R813" s="267">
        <v>0.972483884328239</v>
      </c>
      <c r="S813" s="267">
        <v>0.966071024655055</v>
      </c>
      <c r="T813" s="267">
        <v>0.977236633139227</v>
      </c>
      <c r="U813" s="267">
        <v>0.976884779516358</v>
      </c>
      <c r="V813" s="295">
        <v>-0.0111656084841717</v>
      </c>
      <c r="W813" s="271">
        <v>21076</v>
      </c>
      <c r="X813" s="271">
        <v>20424</v>
      </c>
      <c r="Y813" s="271">
        <v>20326</v>
      </c>
      <c r="Z813" s="271">
        <v>19823</v>
      </c>
      <c r="AA813" s="268">
        <v>0.969064338584172</v>
      </c>
      <c r="AB813" s="268">
        <v>0.975253370067893</v>
      </c>
      <c r="AC813" s="295">
        <v>-0.00618903148372185</v>
      </c>
    </row>
    <row r="814" spans="1:29">
      <c r="A814" s="297" t="s">
        <v>1158</v>
      </c>
      <c r="B814" s="298" t="s">
        <v>3346</v>
      </c>
      <c r="C814" s="293" t="s">
        <v>1427</v>
      </c>
      <c r="D814" s="298" t="s">
        <v>1428</v>
      </c>
      <c r="E814" s="263">
        <v>7655</v>
      </c>
      <c r="F814" s="266">
        <v>7048</v>
      </c>
      <c r="G814" s="266">
        <v>607</v>
      </c>
      <c r="H814" s="264">
        <v>3242</v>
      </c>
      <c r="I814" s="264">
        <v>2766</v>
      </c>
      <c r="J814" s="264">
        <v>476</v>
      </c>
      <c r="K814" s="264">
        <v>4555</v>
      </c>
      <c r="L814" s="264">
        <v>4155</v>
      </c>
      <c r="M814" s="264">
        <v>400</v>
      </c>
      <c r="N814" s="294">
        <v>0.93</v>
      </c>
      <c r="O814" s="266">
        <v>158393</v>
      </c>
      <c r="P814" s="266">
        <v>146064</v>
      </c>
      <c r="Q814" s="266">
        <v>12329</v>
      </c>
      <c r="R814" s="267">
        <v>0.922161964228217</v>
      </c>
      <c r="S814" s="267">
        <v>0.920705421293272</v>
      </c>
      <c r="T814" s="267">
        <v>0.853177051202961</v>
      </c>
      <c r="U814" s="267">
        <v>0.91218441273326</v>
      </c>
      <c r="V814" s="295">
        <v>0.0675283700903112</v>
      </c>
      <c r="W814" s="271">
        <v>35360</v>
      </c>
      <c r="X814" s="271">
        <v>31918</v>
      </c>
      <c r="Y814" s="271">
        <v>33741</v>
      </c>
      <c r="Z814" s="271">
        <v>31287</v>
      </c>
      <c r="AA814" s="268">
        <v>0.902658371040724</v>
      </c>
      <c r="AB814" s="268">
        <v>0.927269494087312</v>
      </c>
      <c r="AC814" s="295">
        <v>-0.0246111230465882</v>
      </c>
    </row>
    <row r="815" spans="1:29">
      <c r="A815" s="297" t="s">
        <v>1158</v>
      </c>
      <c r="B815" s="298" t="s">
        <v>3346</v>
      </c>
      <c r="C815" s="293" t="s">
        <v>1429</v>
      </c>
      <c r="D815" s="298" t="s">
        <v>1430</v>
      </c>
      <c r="E815" s="263">
        <v>3578</v>
      </c>
      <c r="F815" s="266">
        <v>3399</v>
      </c>
      <c r="G815" s="266">
        <v>179</v>
      </c>
      <c r="H815" s="264">
        <v>1668</v>
      </c>
      <c r="I815" s="264">
        <v>1567</v>
      </c>
      <c r="J815" s="264">
        <v>101</v>
      </c>
      <c r="K815" s="264">
        <v>2156</v>
      </c>
      <c r="L815" s="264">
        <v>2037</v>
      </c>
      <c r="M815" s="264">
        <v>119</v>
      </c>
      <c r="N815" s="294">
        <v>0.93</v>
      </c>
      <c r="O815" s="266">
        <v>77013</v>
      </c>
      <c r="P815" s="266">
        <v>73531</v>
      </c>
      <c r="Q815" s="266">
        <v>3482</v>
      </c>
      <c r="R815" s="267">
        <v>0.954786854167478</v>
      </c>
      <c r="S815" s="267">
        <v>0.949972051425377</v>
      </c>
      <c r="T815" s="267">
        <v>0.939448441247002</v>
      </c>
      <c r="U815" s="267">
        <v>0.944805194805195</v>
      </c>
      <c r="V815" s="295">
        <v>0.0105236101783749</v>
      </c>
      <c r="W815" s="271">
        <v>17113</v>
      </c>
      <c r="X815" s="271">
        <v>16231</v>
      </c>
      <c r="Y815" s="271">
        <v>16469</v>
      </c>
      <c r="Z815" s="271">
        <v>15701</v>
      </c>
      <c r="AA815" s="268">
        <v>0.948460234909133</v>
      </c>
      <c r="AB815" s="268">
        <v>0.953366931811282</v>
      </c>
      <c r="AC815" s="295">
        <v>-0.0049066969021484</v>
      </c>
    </row>
    <row r="816" spans="1:29">
      <c r="A816" s="297" t="s">
        <v>1158</v>
      </c>
      <c r="B816" s="298" t="s">
        <v>3346</v>
      </c>
      <c r="C816" s="293" t="s">
        <v>1431</v>
      </c>
      <c r="D816" s="298" t="s">
        <v>1432</v>
      </c>
      <c r="E816" s="263">
        <v>5</v>
      </c>
      <c r="F816" s="266">
        <v>5</v>
      </c>
      <c r="G816" s="266">
        <v>0</v>
      </c>
      <c r="H816" s="264">
        <v>4</v>
      </c>
      <c r="I816" s="264">
        <v>4</v>
      </c>
      <c r="J816" s="264">
        <v>0</v>
      </c>
      <c r="K816" s="264">
        <v>8</v>
      </c>
      <c r="L816" s="264">
        <v>8</v>
      </c>
      <c r="M816" s="264">
        <v>0</v>
      </c>
      <c r="N816" s="294">
        <v>0.93</v>
      </c>
      <c r="O816" s="266">
        <v>104</v>
      </c>
      <c r="P816" s="266">
        <v>97</v>
      </c>
      <c r="Q816" s="266">
        <v>7</v>
      </c>
      <c r="R816" s="267">
        <v>0.932692307692308</v>
      </c>
      <c r="S816" s="267">
        <v>1</v>
      </c>
      <c r="T816" s="267">
        <v>1</v>
      </c>
      <c r="U816" s="267">
        <v>1</v>
      </c>
      <c r="V816" s="295">
        <v>0</v>
      </c>
      <c r="W816" s="271">
        <v>42</v>
      </c>
      <c r="X816" s="271">
        <v>41</v>
      </c>
      <c r="Y816" s="271">
        <v>46</v>
      </c>
      <c r="Z816" s="271">
        <v>44</v>
      </c>
      <c r="AA816" s="268">
        <v>0.976190476190476</v>
      </c>
      <c r="AB816" s="268">
        <v>0.956521739130435</v>
      </c>
      <c r="AC816" s="295">
        <v>0.0196687370600414</v>
      </c>
    </row>
    <row r="817" spans="1:29">
      <c r="A817" s="297" t="s">
        <v>1158</v>
      </c>
      <c r="B817" s="298" t="s">
        <v>3346</v>
      </c>
      <c r="C817" s="293" t="s">
        <v>1433</v>
      </c>
      <c r="D817" s="298" t="s">
        <v>1434</v>
      </c>
      <c r="E817" s="263">
        <v>6</v>
      </c>
      <c r="F817" s="266">
        <v>6</v>
      </c>
      <c r="G817" s="266">
        <v>0</v>
      </c>
      <c r="H817" s="264">
        <v>8</v>
      </c>
      <c r="I817" s="264">
        <v>8</v>
      </c>
      <c r="J817" s="264">
        <v>0</v>
      </c>
      <c r="K817" s="264">
        <v>7</v>
      </c>
      <c r="L817" s="264">
        <v>7</v>
      </c>
      <c r="M817" s="264">
        <v>0</v>
      </c>
      <c r="N817" s="294">
        <v>0.93</v>
      </c>
      <c r="O817" s="266">
        <v>143</v>
      </c>
      <c r="P817" s="266">
        <v>140</v>
      </c>
      <c r="Q817" s="266">
        <v>3</v>
      </c>
      <c r="R817" s="267">
        <v>0.979020979020979</v>
      </c>
      <c r="S817" s="267">
        <v>1</v>
      </c>
      <c r="T817" s="267">
        <v>1</v>
      </c>
      <c r="U817" s="267">
        <v>1</v>
      </c>
      <c r="V817" s="295">
        <v>0</v>
      </c>
      <c r="W817" s="271">
        <v>54</v>
      </c>
      <c r="X817" s="271">
        <v>54</v>
      </c>
      <c r="Y817" s="271">
        <v>62</v>
      </c>
      <c r="Z817" s="271">
        <v>61</v>
      </c>
      <c r="AA817" s="268">
        <v>1</v>
      </c>
      <c r="AB817" s="268">
        <v>0.983870967741935</v>
      </c>
      <c r="AC817" s="295">
        <v>0.0161290322580645</v>
      </c>
    </row>
    <row r="818" spans="1:29">
      <c r="A818" s="297" t="s">
        <v>1158</v>
      </c>
      <c r="B818" s="298" t="s">
        <v>3345</v>
      </c>
      <c r="C818" s="293" t="s">
        <v>1435</v>
      </c>
      <c r="D818" s="298" t="s">
        <v>1436</v>
      </c>
      <c r="E818" s="263">
        <v>8785</v>
      </c>
      <c r="F818" s="266">
        <v>8440</v>
      </c>
      <c r="G818" s="266">
        <v>345</v>
      </c>
      <c r="H818" s="264">
        <v>3080</v>
      </c>
      <c r="I818" s="264">
        <v>2915</v>
      </c>
      <c r="J818" s="264">
        <v>165</v>
      </c>
      <c r="K818" s="264">
        <v>6202</v>
      </c>
      <c r="L818" s="264">
        <v>5977</v>
      </c>
      <c r="M818" s="264">
        <v>225</v>
      </c>
      <c r="N818" s="294">
        <v>0.93</v>
      </c>
      <c r="O818" s="266">
        <v>189096</v>
      </c>
      <c r="P818" s="266">
        <v>181214</v>
      </c>
      <c r="Q818" s="266">
        <v>7882</v>
      </c>
      <c r="R818" s="267">
        <v>0.958317468375851</v>
      </c>
      <c r="S818" s="267">
        <v>0.960728514513375</v>
      </c>
      <c r="T818" s="267">
        <v>0.946428571428571</v>
      </c>
      <c r="U818" s="267">
        <v>0.963721380199935</v>
      </c>
      <c r="V818" s="295">
        <v>0.0142999430848036</v>
      </c>
      <c r="W818" s="271">
        <v>42680</v>
      </c>
      <c r="X818" s="271">
        <v>40914</v>
      </c>
      <c r="Y818" s="271">
        <v>41529</v>
      </c>
      <c r="Z818" s="271">
        <v>39946</v>
      </c>
      <c r="AA818" s="268">
        <v>0.958622305529522</v>
      </c>
      <c r="AB818" s="268">
        <v>0.961882058320692</v>
      </c>
      <c r="AC818" s="295">
        <v>-0.00325975279116952</v>
      </c>
    </row>
    <row r="819" spans="1:29">
      <c r="A819" s="297" t="s">
        <v>1158</v>
      </c>
      <c r="B819" s="298" t="s">
        <v>3345</v>
      </c>
      <c r="C819" s="293" t="s">
        <v>1437</v>
      </c>
      <c r="D819" s="298" t="s">
        <v>1438</v>
      </c>
      <c r="E819" s="263">
        <v>4626</v>
      </c>
      <c r="F819" s="266">
        <v>4275</v>
      </c>
      <c r="G819" s="266">
        <v>351</v>
      </c>
      <c r="H819" s="264">
        <v>1526</v>
      </c>
      <c r="I819" s="264">
        <v>1473</v>
      </c>
      <c r="J819" s="264">
        <v>53</v>
      </c>
      <c r="K819" s="264">
        <v>3237</v>
      </c>
      <c r="L819" s="264">
        <v>3128</v>
      </c>
      <c r="M819" s="264">
        <v>109</v>
      </c>
      <c r="N819" s="294">
        <v>0.93</v>
      </c>
      <c r="O819" s="266">
        <v>93961</v>
      </c>
      <c r="P819" s="266">
        <v>90643</v>
      </c>
      <c r="Q819" s="266">
        <v>3318</v>
      </c>
      <c r="R819" s="267">
        <v>0.964687476719064</v>
      </c>
      <c r="S819" s="267">
        <v>0.924124513618677</v>
      </c>
      <c r="T819" s="267">
        <v>0.965268676277851</v>
      </c>
      <c r="U819" s="267">
        <v>0.966326845844918</v>
      </c>
      <c r="V819" s="295">
        <v>-0.0411441626591735</v>
      </c>
      <c r="W819" s="271">
        <v>22027</v>
      </c>
      <c r="X819" s="271">
        <v>21091</v>
      </c>
      <c r="Y819" s="271">
        <v>21370</v>
      </c>
      <c r="Z819" s="271">
        <v>20663</v>
      </c>
      <c r="AA819" s="268">
        <v>0.957506696327235</v>
      </c>
      <c r="AB819" s="268">
        <v>0.966916237716425</v>
      </c>
      <c r="AC819" s="295">
        <v>-0.00940954138919015</v>
      </c>
    </row>
    <row r="820" spans="1:29">
      <c r="A820" s="297" t="s">
        <v>1158</v>
      </c>
      <c r="B820" s="298" t="s">
        <v>3345</v>
      </c>
      <c r="C820" s="293" t="s">
        <v>1439</v>
      </c>
      <c r="D820" s="298" t="s">
        <v>1440</v>
      </c>
      <c r="E820" s="263">
        <v>3447</v>
      </c>
      <c r="F820" s="266">
        <v>3322</v>
      </c>
      <c r="G820" s="266">
        <v>125</v>
      </c>
      <c r="H820" s="264">
        <v>1364</v>
      </c>
      <c r="I820" s="264">
        <v>1323</v>
      </c>
      <c r="J820" s="264">
        <v>41</v>
      </c>
      <c r="K820" s="264">
        <v>2430</v>
      </c>
      <c r="L820" s="264">
        <v>2378</v>
      </c>
      <c r="M820" s="264">
        <v>52</v>
      </c>
      <c r="N820" s="294">
        <v>0.93</v>
      </c>
      <c r="O820" s="266">
        <v>75379</v>
      </c>
      <c r="P820" s="266">
        <v>73073</v>
      </c>
      <c r="Q820" s="266">
        <v>2306</v>
      </c>
      <c r="R820" s="267">
        <v>0.96940792528423</v>
      </c>
      <c r="S820" s="267">
        <v>0.963736582535538</v>
      </c>
      <c r="T820" s="267">
        <v>0.969941348973607</v>
      </c>
      <c r="U820" s="267">
        <v>0.978600823045268</v>
      </c>
      <c r="V820" s="295">
        <v>-0.00620476643806889</v>
      </c>
      <c r="W820" s="271">
        <v>17494</v>
      </c>
      <c r="X820" s="271">
        <v>17029</v>
      </c>
      <c r="Y820" s="271">
        <v>17251</v>
      </c>
      <c r="Z820" s="271">
        <v>16782</v>
      </c>
      <c r="AA820" s="268">
        <v>0.97341945809992</v>
      </c>
      <c r="AB820" s="268">
        <v>0.972813170251</v>
      </c>
      <c r="AC820" s="295">
        <v>0.000606287848920029</v>
      </c>
    </row>
    <row r="821" spans="1:29">
      <c r="A821" s="297" t="s">
        <v>1158</v>
      </c>
      <c r="B821" s="298" t="s">
        <v>3345</v>
      </c>
      <c r="C821" s="293" t="s">
        <v>1441</v>
      </c>
      <c r="D821" s="298" t="s">
        <v>1442</v>
      </c>
      <c r="E821" s="263">
        <v>6440</v>
      </c>
      <c r="F821" s="266">
        <v>6119</v>
      </c>
      <c r="G821" s="266">
        <v>321</v>
      </c>
      <c r="H821" s="264">
        <v>2137</v>
      </c>
      <c r="I821" s="264">
        <v>1964</v>
      </c>
      <c r="J821" s="264">
        <v>173</v>
      </c>
      <c r="K821" s="264">
        <v>4393</v>
      </c>
      <c r="L821" s="264">
        <v>4223</v>
      </c>
      <c r="M821" s="264">
        <v>170</v>
      </c>
      <c r="N821" s="294">
        <v>0.93</v>
      </c>
      <c r="O821" s="266">
        <v>131882</v>
      </c>
      <c r="P821" s="266">
        <v>126944</v>
      </c>
      <c r="Q821" s="266">
        <v>4938</v>
      </c>
      <c r="R821" s="267">
        <v>0.962557437709468</v>
      </c>
      <c r="S821" s="267">
        <v>0.950155279503106</v>
      </c>
      <c r="T821" s="267">
        <v>0.919045390734675</v>
      </c>
      <c r="U821" s="267">
        <v>0.96130207147735</v>
      </c>
      <c r="V821" s="295">
        <v>0.0311098887684309</v>
      </c>
      <c r="W821" s="271">
        <v>30634</v>
      </c>
      <c r="X821" s="271">
        <v>29403</v>
      </c>
      <c r="Y821" s="271">
        <v>30014</v>
      </c>
      <c r="Z821" s="271">
        <v>28993</v>
      </c>
      <c r="AA821" s="268">
        <v>0.959815890840243</v>
      </c>
      <c r="AB821" s="268">
        <v>0.965982541480642</v>
      </c>
      <c r="AC821" s="295">
        <v>-0.00616665064039945</v>
      </c>
    </row>
    <row r="822" spans="1:29">
      <c r="A822" s="297" t="s">
        <v>1158</v>
      </c>
      <c r="B822" s="298" t="s">
        <v>3345</v>
      </c>
      <c r="C822" s="293" t="s">
        <v>1443</v>
      </c>
      <c r="D822" s="298" t="s">
        <v>1444</v>
      </c>
      <c r="E822" s="263">
        <v>3781</v>
      </c>
      <c r="F822" s="266">
        <v>3508</v>
      </c>
      <c r="G822" s="266">
        <v>273</v>
      </c>
      <c r="H822" s="264">
        <v>1347</v>
      </c>
      <c r="I822" s="264">
        <v>1278</v>
      </c>
      <c r="J822" s="264">
        <v>69</v>
      </c>
      <c r="K822" s="264">
        <v>2654</v>
      </c>
      <c r="L822" s="264">
        <v>2566</v>
      </c>
      <c r="M822" s="264">
        <v>88</v>
      </c>
      <c r="N822" s="294">
        <v>0.93</v>
      </c>
      <c r="O822" s="266">
        <v>81624</v>
      </c>
      <c r="P822" s="266">
        <v>78067</v>
      </c>
      <c r="Q822" s="266">
        <v>3557</v>
      </c>
      <c r="R822" s="267">
        <v>0.956422130745859</v>
      </c>
      <c r="S822" s="267">
        <v>0.927796879132505</v>
      </c>
      <c r="T822" s="267">
        <v>0.948775055679287</v>
      </c>
      <c r="U822" s="267">
        <v>0.966842501883949</v>
      </c>
      <c r="V822" s="295">
        <v>-0.0209781765467827</v>
      </c>
      <c r="W822" s="271">
        <v>18788</v>
      </c>
      <c r="X822" s="271">
        <v>17917</v>
      </c>
      <c r="Y822" s="271">
        <v>18566</v>
      </c>
      <c r="Z822" s="271">
        <v>17822</v>
      </c>
      <c r="AA822" s="268">
        <v>0.953640621673409</v>
      </c>
      <c r="AB822" s="268">
        <v>0.959926747818593</v>
      </c>
      <c r="AC822" s="295">
        <v>-0.00628612614518453</v>
      </c>
    </row>
    <row r="823" spans="1:29">
      <c r="A823" s="297" t="s">
        <v>1158</v>
      </c>
      <c r="B823" s="298" t="s">
        <v>3345</v>
      </c>
      <c r="C823" s="293" t="s">
        <v>1445</v>
      </c>
      <c r="D823" s="298" t="s">
        <v>1446</v>
      </c>
      <c r="E823" s="263">
        <v>6152</v>
      </c>
      <c r="F823" s="266">
        <v>5831</v>
      </c>
      <c r="G823" s="266">
        <v>321</v>
      </c>
      <c r="H823" s="264">
        <v>2498</v>
      </c>
      <c r="I823" s="264">
        <v>2343</v>
      </c>
      <c r="J823" s="264">
        <v>155</v>
      </c>
      <c r="K823" s="264">
        <v>4159</v>
      </c>
      <c r="L823" s="264">
        <v>3779</v>
      </c>
      <c r="M823" s="264">
        <v>380</v>
      </c>
      <c r="N823" s="294">
        <v>0.93</v>
      </c>
      <c r="O823" s="266">
        <v>123042</v>
      </c>
      <c r="P823" s="266">
        <v>117718</v>
      </c>
      <c r="Q823" s="266">
        <v>5324</v>
      </c>
      <c r="R823" s="267">
        <v>0.956730222200549</v>
      </c>
      <c r="S823" s="267">
        <v>0.947821846553966</v>
      </c>
      <c r="T823" s="267">
        <v>0.937950360288231</v>
      </c>
      <c r="U823" s="267">
        <v>0.908631882664102</v>
      </c>
      <c r="V823" s="295">
        <v>0.00987148626573564</v>
      </c>
      <c r="W823" s="271">
        <v>30031</v>
      </c>
      <c r="X823" s="271">
        <v>28502</v>
      </c>
      <c r="Y823" s="271">
        <v>28627</v>
      </c>
      <c r="Z823" s="271">
        <v>27695</v>
      </c>
      <c r="AA823" s="268">
        <v>0.949085944523992</v>
      </c>
      <c r="AB823" s="268">
        <v>0.967443322737276</v>
      </c>
      <c r="AC823" s="295">
        <v>-0.0183573782132841</v>
      </c>
    </row>
    <row r="824" spans="1:29">
      <c r="A824" s="297" t="s">
        <v>1158</v>
      </c>
      <c r="B824" s="298" t="s">
        <v>3345</v>
      </c>
      <c r="C824" s="293" t="s">
        <v>1447</v>
      </c>
      <c r="D824" s="298" t="s">
        <v>1448</v>
      </c>
      <c r="E824" s="263">
        <v>4455</v>
      </c>
      <c r="F824" s="266">
        <v>4247</v>
      </c>
      <c r="G824" s="266">
        <v>208</v>
      </c>
      <c r="H824" s="264">
        <v>1560</v>
      </c>
      <c r="I824" s="264">
        <v>1488</v>
      </c>
      <c r="J824" s="264">
        <v>72</v>
      </c>
      <c r="K824" s="264">
        <v>3131</v>
      </c>
      <c r="L824" s="264">
        <v>3015</v>
      </c>
      <c r="M824" s="264">
        <v>116</v>
      </c>
      <c r="N824" s="294">
        <v>0.93</v>
      </c>
      <c r="O824" s="266">
        <v>95419</v>
      </c>
      <c r="P824" s="266">
        <v>91983</v>
      </c>
      <c r="Q824" s="266">
        <v>3436</v>
      </c>
      <c r="R824" s="267">
        <v>0.963990400234754</v>
      </c>
      <c r="S824" s="267">
        <v>0.95331088664422</v>
      </c>
      <c r="T824" s="267">
        <v>0.953846153846154</v>
      </c>
      <c r="U824" s="267">
        <v>0.96295113382306</v>
      </c>
      <c r="V824" s="295">
        <v>-0.000535267201933975</v>
      </c>
      <c r="W824" s="271">
        <v>21506</v>
      </c>
      <c r="X824" s="271">
        <v>20701</v>
      </c>
      <c r="Y824" s="271">
        <v>21382</v>
      </c>
      <c r="Z824" s="271">
        <v>20668</v>
      </c>
      <c r="AA824" s="268">
        <v>0.96256858551102</v>
      </c>
      <c r="AB824" s="268">
        <v>0.966607426807595</v>
      </c>
      <c r="AC824" s="295">
        <v>-0.00403884129657495</v>
      </c>
    </row>
    <row r="825" spans="1:29">
      <c r="A825" s="297" t="s">
        <v>1158</v>
      </c>
      <c r="B825" s="298" t="s">
        <v>3345</v>
      </c>
      <c r="C825" s="293" t="s">
        <v>1449</v>
      </c>
      <c r="D825" s="298" t="s">
        <v>1450</v>
      </c>
      <c r="E825" s="263">
        <v>3365</v>
      </c>
      <c r="F825" s="266">
        <v>3165</v>
      </c>
      <c r="G825" s="266">
        <v>200</v>
      </c>
      <c r="H825" s="264">
        <v>1164</v>
      </c>
      <c r="I825" s="264">
        <v>1087</v>
      </c>
      <c r="J825" s="264">
        <v>77</v>
      </c>
      <c r="K825" s="264">
        <v>2276</v>
      </c>
      <c r="L825" s="264">
        <v>2186</v>
      </c>
      <c r="M825" s="264">
        <v>90</v>
      </c>
      <c r="N825" s="294">
        <v>0.93</v>
      </c>
      <c r="O825" s="266">
        <v>68643</v>
      </c>
      <c r="P825" s="266">
        <v>65917</v>
      </c>
      <c r="Q825" s="266">
        <v>2726</v>
      </c>
      <c r="R825" s="267">
        <v>0.9602872834812</v>
      </c>
      <c r="S825" s="267">
        <v>0.940564635958395</v>
      </c>
      <c r="T825" s="267">
        <v>0.933848797250859</v>
      </c>
      <c r="U825" s="267">
        <v>0.960456942003515</v>
      </c>
      <c r="V825" s="295">
        <v>0.00671583870753611</v>
      </c>
      <c r="W825" s="271">
        <v>15983</v>
      </c>
      <c r="X825" s="271">
        <v>15289</v>
      </c>
      <c r="Y825" s="271">
        <v>15365</v>
      </c>
      <c r="Z825" s="271">
        <v>14827</v>
      </c>
      <c r="AA825" s="268">
        <v>0.956578865044109</v>
      </c>
      <c r="AB825" s="268">
        <v>0.96498535632932</v>
      </c>
      <c r="AC825" s="295">
        <v>-0.00840649128521054</v>
      </c>
    </row>
    <row r="826" spans="1:29">
      <c r="A826" s="297" t="s">
        <v>1158</v>
      </c>
      <c r="B826" s="298" t="s">
        <v>3345</v>
      </c>
      <c r="C826" s="293" t="s">
        <v>1451</v>
      </c>
      <c r="D826" s="298" t="s">
        <v>1452</v>
      </c>
      <c r="E826" s="263">
        <v>5147</v>
      </c>
      <c r="F826" s="266">
        <v>4893</v>
      </c>
      <c r="G826" s="266">
        <v>254</v>
      </c>
      <c r="H826" s="264">
        <v>1823</v>
      </c>
      <c r="I826" s="264">
        <v>1739</v>
      </c>
      <c r="J826" s="264">
        <v>84</v>
      </c>
      <c r="K826" s="264">
        <v>3500</v>
      </c>
      <c r="L826" s="264">
        <v>3367</v>
      </c>
      <c r="M826" s="264">
        <v>133</v>
      </c>
      <c r="N826" s="294">
        <v>0.93</v>
      </c>
      <c r="O826" s="266">
        <v>109539</v>
      </c>
      <c r="P826" s="266">
        <v>106116</v>
      </c>
      <c r="Q826" s="266">
        <v>3423</v>
      </c>
      <c r="R826" s="267">
        <v>0.968750855859557</v>
      </c>
      <c r="S826" s="267">
        <v>0.95065086458131</v>
      </c>
      <c r="T826" s="267">
        <v>0.953922106417992</v>
      </c>
      <c r="U826" s="267">
        <v>0.962</v>
      </c>
      <c r="V826" s="295">
        <v>-0.00327124183668281</v>
      </c>
      <c r="W826" s="271">
        <v>25009</v>
      </c>
      <c r="X826" s="271">
        <v>24144</v>
      </c>
      <c r="Y826" s="271">
        <v>23560</v>
      </c>
      <c r="Z826" s="271">
        <v>22916</v>
      </c>
      <c r="AA826" s="268">
        <v>0.965412451517454</v>
      </c>
      <c r="AB826" s="268">
        <v>0.972665534804754</v>
      </c>
      <c r="AC826" s="295">
        <v>-0.00725308328730012</v>
      </c>
    </row>
    <row r="827" spans="1:29">
      <c r="A827" s="297" t="s">
        <v>1158</v>
      </c>
      <c r="B827" s="298" t="s">
        <v>3345</v>
      </c>
      <c r="C827" s="293" t="s">
        <v>1453</v>
      </c>
      <c r="D827" s="298" t="s">
        <v>1454</v>
      </c>
      <c r="E827" s="263">
        <v>5532</v>
      </c>
      <c r="F827" s="266">
        <v>5257</v>
      </c>
      <c r="G827" s="266">
        <v>275</v>
      </c>
      <c r="H827" s="264">
        <v>1789</v>
      </c>
      <c r="I827" s="264">
        <v>1646</v>
      </c>
      <c r="J827" s="264">
        <v>143</v>
      </c>
      <c r="K827" s="264">
        <v>3620</v>
      </c>
      <c r="L827" s="264">
        <v>3429</v>
      </c>
      <c r="M827" s="264">
        <v>191</v>
      </c>
      <c r="N827" s="294">
        <v>0.93</v>
      </c>
      <c r="O827" s="266">
        <v>110438</v>
      </c>
      <c r="P827" s="266">
        <v>103137</v>
      </c>
      <c r="Q827" s="266">
        <v>7301</v>
      </c>
      <c r="R827" s="267">
        <v>0.933890508701715</v>
      </c>
      <c r="S827" s="267">
        <v>0.950289226319595</v>
      </c>
      <c r="T827" s="267">
        <v>0.920067076579094</v>
      </c>
      <c r="U827" s="267">
        <v>0.947237569060773</v>
      </c>
      <c r="V827" s="295">
        <v>0.0302221497405006</v>
      </c>
      <c r="W827" s="271">
        <v>25481</v>
      </c>
      <c r="X827" s="271">
        <v>23965</v>
      </c>
      <c r="Y827" s="271">
        <v>24559</v>
      </c>
      <c r="Z827" s="271">
        <v>22905</v>
      </c>
      <c r="AA827" s="268">
        <v>0.940504689768847</v>
      </c>
      <c r="AB827" s="268">
        <v>0.932651980943849</v>
      </c>
      <c r="AC827" s="295">
        <v>0.00785270882499789</v>
      </c>
    </row>
    <row r="828" spans="1:29">
      <c r="A828" s="297" t="s">
        <v>1158</v>
      </c>
      <c r="B828" s="298" t="s">
        <v>3345</v>
      </c>
      <c r="C828" s="293" t="s">
        <v>1455</v>
      </c>
      <c r="D828" s="298" t="s">
        <v>1456</v>
      </c>
      <c r="E828" s="263">
        <v>3745</v>
      </c>
      <c r="F828" s="266">
        <v>3559</v>
      </c>
      <c r="G828" s="266">
        <v>186</v>
      </c>
      <c r="H828" s="264">
        <v>1518</v>
      </c>
      <c r="I828" s="264">
        <v>1465</v>
      </c>
      <c r="J828" s="264">
        <v>53</v>
      </c>
      <c r="K828" s="264">
        <v>2897</v>
      </c>
      <c r="L828" s="264">
        <v>2788</v>
      </c>
      <c r="M828" s="264">
        <v>109</v>
      </c>
      <c r="N828" s="294">
        <v>0.93</v>
      </c>
      <c r="O828" s="266">
        <v>80689</v>
      </c>
      <c r="P828" s="266">
        <v>77640</v>
      </c>
      <c r="Q828" s="266">
        <v>3049</v>
      </c>
      <c r="R828" s="267">
        <v>0.962212941045248</v>
      </c>
      <c r="S828" s="267">
        <v>0.950333778371162</v>
      </c>
      <c r="T828" s="267">
        <v>0.965085638998682</v>
      </c>
      <c r="U828" s="267">
        <v>0.962374870555747</v>
      </c>
      <c r="V828" s="295">
        <v>-0.014751860627521</v>
      </c>
      <c r="W828" s="271">
        <v>19969</v>
      </c>
      <c r="X828" s="271">
        <v>19225</v>
      </c>
      <c r="Y828" s="271">
        <v>18802</v>
      </c>
      <c r="Z828" s="271">
        <v>18078</v>
      </c>
      <c r="AA828" s="268">
        <v>0.962742250488257</v>
      </c>
      <c r="AB828" s="268">
        <v>0.961493458142751</v>
      </c>
      <c r="AC828" s="295">
        <v>0.00124879234550601</v>
      </c>
    </row>
    <row r="829" spans="1:29">
      <c r="A829" s="297" t="s">
        <v>1158</v>
      </c>
      <c r="B829" s="298" t="s">
        <v>3345</v>
      </c>
      <c r="C829" s="293" t="s">
        <v>1457</v>
      </c>
      <c r="D829" s="298" t="s">
        <v>1458</v>
      </c>
      <c r="E829" s="263">
        <v>3154</v>
      </c>
      <c r="F829" s="266">
        <v>2950</v>
      </c>
      <c r="G829" s="266">
        <v>204</v>
      </c>
      <c r="H829" s="264">
        <v>1016</v>
      </c>
      <c r="I829" s="264">
        <v>962</v>
      </c>
      <c r="J829" s="264">
        <v>54</v>
      </c>
      <c r="K829" s="264">
        <v>2114</v>
      </c>
      <c r="L829" s="264">
        <v>2015</v>
      </c>
      <c r="M829" s="264">
        <v>99</v>
      </c>
      <c r="N829" s="294">
        <v>0.93</v>
      </c>
      <c r="O829" s="266">
        <v>64853</v>
      </c>
      <c r="P829" s="266">
        <v>61991</v>
      </c>
      <c r="Q829" s="266">
        <v>2862</v>
      </c>
      <c r="R829" s="267">
        <v>0.955869427782832</v>
      </c>
      <c r="S829" s="267">
        <v>0.935320228281547</v>
      </c>
      <c r="T829" s="267">
        <v>0.946850393700787</v>
      </c>
      <c r="U829" s="267">
        <v>0.953169347209082</v>
      </c>
      <c r="V829" s="295">
        <v>-0.0115301654192401</v>
      </c>
      <c r="W829" s="271">
        <v>14806</v>
      </c>
      <c r="X829" s="271">
        <v>14073</v>
      </c>
      <c r="Y829" s="271">
        <v>14526</v>
      </c>
      <c r="Z829" s="271">
        <v>13914</v>
      </c>
      <c r="AA829" s="268">
        <v>0.9504930433608</v>
      </c>
      <c r="AB829" s="268">
        <v>0.957868649318463</v>
      </c>
      <c r="AC829" s="295">
        <v>-0.00737560595766384</v>
      </c>
    </row>
    <row r="830" spans="1:29">
      <c r="A830" s="297" t="s">
        <v>1158</v>
      </c>
      <c r="B830" s="298" t="s">
        <v>3345</v>
      </c>
      <c r="C830" s="293" t="s">
        <v>1459</v>
      </c>
      <c r="D830" s="298" t="s">
        <v>1460</v>
      </c>
      <c r="E830" s="263">
        <v>3225</v>
      </c>
      <c r="F830" s="266">
        <v>3029</v>
      </c>
      <c r="G830" s="266">
        <v>196</v>
      </c>
      <c r="H830" s="264">
        <v>1137</v>
      </c>
      <c r="I830" s="264">
        <v>1059</v>
      </c>
      <c r="J830" s="264">
        <v>78</v>
      </c>
      <c r="K830" s="264">
        <v>2305</v>
      </c>
      <c r="L830" s="264">
        <v>2202</v>
      </c>
      <c r="M830" s="264">
        <v>103</v>
      </c>
      <c r="N830" s="294">
        <v>0.93</v>
      </c>
      <c r="O830" s="266">
        <v>67757</v>
      </c>
      <c r="P830" s="266">
        <v>63995</v>
      </c>
      <c r="Q830" s="266">
        <v>3762</v>
      </c>
      <c r="R830" s="267">
        <v>0.944478061307319</v>
      </c>
      <c r="S830" s="267">
        <v>0.93922480620155</v>
      </c>
      <c r="T830" s="267">
        <v>0.931398416886544</v>
      </c>
      <c r="U830" s="267">
        <v>0.95531453362256</v>
      </c>
      <c r="V830" s="295">
        <v>0.00782638931500679</v>
      </c>
      <c r="W830" s="271">
        <v>15613</v>
      </c>
      <c r="X830" s="271">
        <v>14807</v>
      </c>
      <c r="Y830" s="271">
        <v>15269</v>
      </c>
      <c r="Z830" s="271">
        <v>14368</v>
      </c>
      <c r="AA830" s="268">
        <v>0.948376353039134</v>
      </c>
      <c r="AB830" s="268">
        <v>0.940991551509595</v>
      </c>
      <c r="AC830" s="295">
        <v>0.00738480152953946</v>
      </c>
    </row>
    <row r="831" spans="1:29">
      <c r="A831" s="297" t="s">
        <v>1158</v>
      </c>
      <c r="B831" s="298" t="s">
        <v>3345</v>
      </c>
      <c r="C831" s="293" t="s">
        <v>1461</v>
      </c>
      <c r="D831" s="298" t="s">
        <v>1462</v>
      </c>
      <c r="E831" s="263">
        <v>4430</v>
      </c>
      <c r="F831" s="266">
        <v>4114</v>
      </c>
      <c r="G831" s="266">
        <v>316</v>
      </c>
      <c r="H831" s="264">
        <v>1360</v>
      </c>
      <c r="I831" s="264">
        <v>1292</v>
      </c>
      <c r="J831" s="264">
        <v>68</v>
      </c>
      <c r="K831" s="264">
        <v>3124</v>
      </c>
      <c r="L831" s="264">
        <v>2991</v>
      </c>
      <c r="M831" s="264">
        <v>133</v>
      </c>
      <c r="N831" s="294">
        <v>0.93</v>
      </c>
      <c r="O831" s="266">
        <v>91518</v>
      </c>
      <c r="P831" s="266">
        <v>87760</v>
      </c>
      <c r="Q831" s="266">
        <v>3758</v>
      </c>
      <c r="R831" s="267">
        <v>0.958937039708036</v>
      </c>
      <c r="S831" s="267">
        <v>0.928668171557562</v>
      </c>
      <c r="T831" s="267">
        <v>0.95</v>
      </c>
      <c r="U831" s="267">
        <v>0.957426376440461</v>
      </c>
      <c r="V831" s="295">
        <v>-0.0213318284424379</v>
      </c>
      <c r="W831" s="271">
        <v>20366</v>
      </c>
      <c r="X831" s="271">
        <v>19445</v>
      </c>
      <c r="Y831" s="271">
        <v>20361</v>
      </c>
      <c r="Z831" s="271">
        <v>19572</v>
      </c>
      <c r="AA831" s="268">
        <v>0.954777570460572</v>
      </c>
      <c r="AB831" s="268">
        <v>0.96124944747311</v>
      </c>
      <c r="AC831" s="295">
        <v>-0.00647187701253882</v>
      </c>
    </row>
    <row r="832" spans="1:29">
      <c r="A832" s="297" t="s">
        <v>1158</v>
      </c>
      <c r="B832" s="298" t="s">
        <v>3345</v>
      </c>
      <c r="C832" s="293" t="s">
        <v>1463</v>
      </c>
      <c r="D832" s="298" t="s">
        <v>1464</v>
      </c>
      <c r="E832" s="263">
        <v>3666</v>
      </c>
      <c r="F832" s="266">
        <v>3363</v>
      </c>
      <c r="G832" s="266">
        <v>303</v>
      </c>
      <c r="H832" s="264">
        <v>1253</v>
      </c>
      <c r="I832" s="264">
        <v>1151</v>
      </c>
      <c r="J832" s="264">
        <v>102</v>
      </c>
      <c r="K832" s="264">
        <v>2501</v>
      </c>
      <c r="L832" s="264">
        <v>2418</v>
      </c>
      <c r="M832" s="264">
        <v>83</v>
      </c>
      <c r="N832" s="294">
        <v>0.93</v>
      </c>
      <c r="O832" s="266">
        <v>71433</v>
      </c>
      <c r="P832" s="266">
        <v>68000</v>
      </c>
      <c r="Q832" s="266">
        <v>3433</v>
      </c>
      <c r="R832" s="267">
        <v>0.951940979659261</v>
      </c>
      <c r="S832" s="267">
        <v>0.917348608837971</v>
      </c>
      <c r="T832" s="267">
        <v>0.918595371109338</v>
      </c>
      <c r="U832" s="267">
        <v>0.966813274690124</v>
      </c>
      <c r="V832" s="295">
        <v>-0.00124676227136711</v>
      </c>
      <c r="W832" s="271">
        <v>17115</v>
      </c>
      <c r="X832" s="271">
        <v>16257</v>
      </c>
      <c r="Y832" s="271">
        <v>15799</v>
      </c>
      <c r="Z832" s="271">
        <v>15132</v>
      </c>
      <c r="AA832" s="268">
        <v>0.949868536371604</v>
      </c>
      <c r="AB832" s="268">
        <v>0.957782138110007</v>
      </c>
      <c r="AC832" s="295">
        <v>-0.00791360173840316</v>
      </c>
    </row>
    <row r="833" spans="1:29">
      <c r="A833" s="297" t="s">
        <v>1158</v>
      </c>
      <c r="B833" s="298" t="s">
        <v>3345</v>
      </c>
      <c r="C833" s="293" t="s">
        <v>1465</v>
      </c>
      <c r="D833" s="298" t="s">
        <v>1466</v>
      </c>
      <c r="E833" s="263">
        <v>3238</v>
      </c>
      <c r="F833" s="266">
        <v>3081</v>
      </c>
      <c r="G833" s="266">
        <v>157</v>
      </c>
      <c r="H833" s="264">
        <v>1371</v>
      </c>
      <c r="I833" s="264">
        <v>1290</v>
      </c>
      <c r="J833" s="264">
        <v>81</v>
      </c>
      <c r="K833" s="264">
        <v>2619</v>
      </c>
      <c r="L833" s="264">
        <v>2515</v>
      </c>
      <c r="M833" s="264">
        <v>104</v>
      </c>
      <c r="N833" s="294">
        <v>0.93</v>
      </c>
      <c r="O833" s="266">
        <v>71589</v>
      </c>
      <c r="P833" s="266">
        <v>68925</v>
      </c>
      <c r="Q833" s="266">
        <v>2664</v>
      </c>
      <c r="R833" s="267">
        <v>0.962787579097347</v>
      </c>
      <c r="S833" s="267">
        <v>0.951513279802347</v>
      </c>
      <c r="T833" s="267">
        <v>0.940919037199125</v>
      </c>
      <c r="U833" s="267">
        <v>0.960290187094311</v>
      </c>
      <c r="V833" s="295">
        <v>0.0105942426032224</v>
      </c>
      <c r="W833" s="271">
        <v>16914</v>
      </c>
      <c r="X833" s="271">
        <v>16239</v>
      </c>
      <c r="Y833" s="271">
        <v>15915</v>
      </c>
      <c r="Z833" s="271">
        <v>15363</v>
      </c>
      <c r="AA833" s="268">
        <v>0.960092231287691</v>
      </c>
      <c r="AB833" s="268">
        <v>0.965315739868049</v>
      </c>
      <c r="AC833" s="295">
        <v>-0.00522350858035825</v>
      </c>
    </row>
    <row r="834" spans="1:29">
      <c r="A834" s="297" t="s">
        <v>1158</v>
      </c>
      <c r="B834" s="298" t="s">
        <v>3345</v>
      </c>
      <c r="C834" s="293" t="s">
        <v>1467</v>
      </c>
      <c r="D834" s="298" t="s">
        <v>1468</v>
      </c>
      <c r="E834" s="263">
        <v>2244</v>
      </c>
      <c r="F834" s="266">
        <v>2108</v>
      </c>
      <c r="G834" s="266">
        <v>136</v>
      </c>
      <c r="H834" s="264">
        <v>818</v>
      </c>
      <c r="I834" s="264">
        <v>769</v>
      </c>
      <c r="J834" s="264">
        <v>49</v>
      </c>
      <c r="K834" s="264">
        <v>1560</v>
      </c>
      <c r="L834" s="264">
        <v>1475</v>
      </c>
      <c r="M834" s="264">
        <v>85</v>
      </c>
      <c r="N834" s="294">
        <v>0.93</v>
      </c>
      <c r="O834" s="266">
        <v>48266</v>
      </c>
      <c r="P834" s="266">
        <v>46032</v>
      </c>
      <c r="Q834" s="266">
        <v>2234</v>
      </c>
      <c r="R834" s="267">
        <v>0.953714830315336</v>
      </c>
      <c r="S834" s="267">
        <v>0.939393939393939</v>
      </c>
      <c r="T834" s="267">
        <v>0.940097799511002</v>
      </c>
      <c r="U834" s="267">
        <v>0.94551282051282</v>
      </c>
      <c r="V834" s="295">
        <v>-0.000703860117063027</v>
      </c>
      <c r="W834" s="271">
        <v>11122</v>
      </c>
      <c r="X834" s="271">
        <v>10594</v>
      </c>
      <c r="Y834" s="271">
        <v>10647</v>
      </c>
      <c r="Z834" s="271">
        <v>10199</v>
      </c>
      <c r="AA834" s="268">
        <v>0.952526524006474</v>
      </c>
      <c r="AB834" s="268">
        <v>0.957922419460881</v>
      </c>
      <c r="AC834" s="295">
        <v>-0.00539589545440733</v>
      </c>
    </row>
    <row r="835" spans="1:29">
      <c r="A835" s="297" t="s">
        <v>1158</v>
      </c>
      <c r="B835" s="298" t="s">
        <v>3345</v>
      </c>
      <c r="C835" s="293" t="s">
        <v>1469</v>
      </c>
      <c r="D835" s="298" t="s">
        <v>1470</v>
      </c>
      <c r="E835" s="263">
        <v>2402</v>
      </c>
      <c r="F835" s="266">
        <v>2259</v>
      </c>
      <c r="G835" s="266">
        <v>143</v>
      </c>
      <c r="H835" s="264">
        <v>870</v>
      </c>
      <c r="I835" s="264">
        <v>838</v>
      </c>
      <c r="J835" s="264">
        <v>32</v>
      </c>
      <c r="K835" s="264">
        <v>1639</v>
      </c>
      <c r="L835" s="264">
        <v>1606</v>
      </c>
      <c r="M835" s="264">
        <v>33</v>
      </c>
      <c r="N835" s="294">
        <v>0.93</v>
      </c>
      <c r="O835" s="266">
        <v>49171</v>
      </c>
      <c r="P835" s="266">
        <v>47772</v>
      </c>
      <c r="Q835" s="266">
        <v>1399</v>
      </c>
      <c r="R835" s="267">
        <v>0.971548270321938</v>
      </c>
      <c r="S835" s="267">
        <v>0.940466278101582</v>
      </c>
      <c r="T835" s="267">
        <v>0.963218390804598</v>
      </c>
      <c r="U835" s="267">
        <v>0.979865771812081</v>
      </c>
      <c r="V835" s="295">
        <v>-0.0227521127030157</v>
      </c>
      <c r="W835" s="271">
        <v>11693</v>
      </c>
      <c r="X835" s="271">
        <v>11290</v>
      </c>
      <c r="Y835" s="271">
        <v>10896</v>
      </c>
      <c r="Z835" s="271">
        <v>10635</v>
      </c>
      <c r="AA835" s="268">
        <v>0.965534935431455</v>
      </c>
      <c r="AB835" s="268">
        <v>0.976046255506608</v>
      </c>
      <c r="AC835" s="295">
        <v>-0.0105113200751532</v>
      </c>
    </row>
    <row r="836" spans="1:29">
      <c r="A836" s="297" t="s">
        <v>1158</v>
      </c>
      <c r="B836" s="298" t="s">
        <v>3345</v>
      </c>
      <c r="C836" s="293" t="s">
        <v>1471</v>
      </c>
      <c r="D836" s="298" t="s">
        <v>1472</v>
      </c>
      <c r="E836" s="263">
        <v>10302</v>
      </c>
      <c r="F836" s="266">
        <v>9670</v>
      </c>
      <c r="G836" s="266">
        <v>632</v>
      </c>
      <c r="H836" s="264">
        <v>3675</v>
      </c>
      <c r="I836" s="264">
        <v>3444</v>
      </c>
      <c r="J836" s="264">
        <v>231</v>
      </c>
      <c r="K836" s="264">
        <v>7161</v>
      </c>
      <c r="L836" s="264">
        <v>6818</v>
      </c>
      <c r="M836" s="264">
        <v>343</v>
      </c>
      <c r="N836" s="294">
        <v>0.93</v>
      </c>
      <c r="O836" s="266">
        <v>220323</v>
      </c>
      <c r="P836" s="266">
        <v>211136</v>
      </c>
      <c r="Q836" s="266">
        <v>9187</v>
      </c>
      <c r="R836" s="267">
        <v>0.958302129146753</v>
      </c>
      <c r="S836" s="267">
        <v>0.938652688798292</v>
      </c>
      <c r="T836" s="267">
        <v>0.937142857142857</v>
      </c>
      <c r="U836" s="267">
        <v>0.952101661779081</v>
      </c>
      <c r="V836" s="295">
        <v>0.00150983165543439</v>
      </c>
      <c r="W836" s="271">
        <v>49877</v>
      </c>
      <c r="X836" s="271">
        <v>47475</v>
      </c>
      <c r="Y836" s="271">
        <v>48141</v>
      </c>
      <c r="Z836" s="271">
        <v>46193</v>
      </c>
      <c r="AA836" s="268">
        <v>0.951841530164204</v>
      </c>
      <c r="AB836" s="268">
        <v>0.959535531044224</v>
      </c>
      <c r="AC836" s="295">
        <v>-0.00769400088002037</v>
      </c>
    </row>
    <row r="837" spans="1:29">
      <c r="A837" s="297" t="s">
        <v>1158</v>
      </c>
      <c r="B837" s="298" t="s">
        <v>3345</v>
      </c>
      <c r="C837" s="293" t="s">
        <v>1473</v>
      </c>
      <c r="D837" s="298" t="s">
        <v>1474</v>
      </c>
      <c r="E837" s="263">
        <v>3052</v>
      </c>
      <c r="F837" s="266">
        <v>2967</v>
      </c>
      <c r="G837" s="266">
        <v>85</v>
      </c>
      <c r="H837" s="264">
        <v>1105</v>
      </c>
      <c r="I837" s="264">
        <v>1073</v>
      </c>
      <c r="J837" s="264">
        <v>32</v>
      </c>
      <c r="K837" s="264">
        <v>1984</v>
      </c>
      <c r="L837" s="264">
        <v>1903</v>
      </c>
      <c r="M837" s="264">
        <v>81</v>
      </c>
      <c r="N837" s="294">
        <v>0.93</v>
      </c>
      <c r="O837" s="266">
        <v>66532</v>
      </c>
      <c r="P837" s="266">
        <v>64078</v>
      </c>
      <c r="Q837" s="266">
        <v>2454</v>
      </c>
      <c r="R837" s="267">
        <v>0.963115493296459</v>
      </c>
      <c r="S837" s="267">
        <v>0.972149410222805</v>
      </c>
      <c r="T837" s="267">
        <v>0.9710407239819</v>
      </c>
      <c r="U837" s="267">
        <v>0.959173387096774</v>
      </c>
      <c r="V837" s="295">
        <v>0.00110868624090432</v>
      </c>
      <c r="W837" s="271">
        <v>14900</v>
      </c>
      <c r="X837" s="271">
        <v>14372</v>
      </c>
      <c r="Y837" s="271">
        <v>14577</v>
      </c>
      <c r="Z837" s="271">
        <v>14023</v>
      </c>
      <c r="AA837" s="268">
        <v>0.964563758389262</v>
      </c>
      <c r="AB837" s="268">
        <v>0.961994923509638</v>
      </c>
      <c r="AC837" s="295">
        <v>0.00256883487962334</v>
      </c>
    </row>
    <row r="838" spans="1:29">
      <c r="A838" s="297" t="s">
        <v>1158</v>
      </c>
      <c r="B838" s="298" t="s">
        <v>3345</v>
      </c>
      <c r="C838" s="293" t="s">
        <v>1475</v>
      </c>
      <c r="D838" s="298" t="s">
        <v>1476</v>
      </c>
      <c r="E838" s="263">
        <v>3598</v>
      </c>
      <c r="F838" s="266">
        <v>3372</v>
      </c>
      <c r="G838" s="266">
        <v>226</v>
      </c>
      <c r="H838" s="264">
        <v>1244</v>
      </c>
      <c r="I838" s="264">
        <v>1129</v>
      </c>
      <c r="J838" s="264">
        <v>115</v>
      </c>
      <c r="K838" s="264">
        <v>2539</v>
      </c>
      <c r="L838" s="264">
        <v>2353</v>
      </c>
      <c r="M838" s="264">
        <v>186</v>
      </c>
      <c r="N838" s="294">
        <v>0.93</v>
      </c>
      <c r="O838" s="266">
        <v>78015</v>
      </c>
      <c r="P838" s="266">
        <v>73451</v>
      </c>
      <c r="Q838" s="266">
        <v>4564</v>
      </c>
      <c r="R838" s="267">
        <v>0.941498429789143</v>
      </c>
      <c r="S838" s="267">
        <v>0.937187326292385</v>
      </c>
      <c r="T838" s="267">
        <v>0.907556270096463</v>
      </c>
      <c r="U838" s="267">
        <v>0.92674281213076</v>
      </c>
      <c r="V838" s="295">
        <v>0.0296310561959217</v>
      </c>
      <c r="W838" s="271">
        <v>18012</v>
      </c>
      <c r="X838" s="271">
        <v>17034</v>
      </c>
      <c r="Y838" s="271">
        <v>17527</v>
      </c>
      <c r="Z838" s="271">
        <v>16439</v>
      </c>
      <c r="AA838" s="268">
        <v>0.945702864756829</v>
      </c>
      <c r="AB838" s="268">
        <v>0.937924345295829</v>
      </c>
      <c r="AC838" s="295">
        <v>0.0077785194609995</v>
      </c>
    </row>
    <row r="839" spans="1:29">
      <c r="A839" s="297" t="s">
        <v>1158</v>
      </c>
      <c r="B839" s="298" t="s">
        <v>3345</v>
      </c>
      <c r="C839" s="293" t="s">
        <v>1477</v>
      </c>
      <c r="D839" s="298" t="s">
        <v>1478</v>
      </c>
      <c r="E839" s="263">
        <v>3775</v>
      </c>
      <c r="F839" s="266">
        <v>3424</v>
      </c>
      <c r="G839" s="266">
        <v>351</v>
      </c>
      <c r="H839" s="264">
        <v>1242</v>
      </c>
      <c r="I839" s="264">
        <v>1085</v>
      </c>
      <c r="J839" s="264">
        <v>157</v>
      </c>
      <c r="K839" s="264">
        <v>2484</v>
      </c>
      <c r="L839" s="264">
        <v>2234</v>
      </c>
      <c r="M839" s="264">
        <v>250</v>
      </c>
      <c r="N839" s="294">
        <v>0.93</v>
      </c>
      <c r="O839" s="266">
        <v>78564</v>
      </c>
      <c r="P839" s="266">
        <v>73100</v>
      </c>
      <c r="Q839" s="266">
        <v>5464</v>
      </c>
      <c r="R839" s="267">
        <v>0.93045160633369</v>
      </c>
      <c r="S839" s="267">
        <v>0.907019867549669</v>
      </c>
      <c r="T839" s="267">
        <v>0.873590982286634</v>
      </c>
      <c r="U839" s="267">
        <v>0.899355877616747</v>
      </c>
      <c r="V839" s="295">
        <v>0.0334288852630344</v>
      </c>
      <c r="W839" s="271">
        <v>17524</v>
      </c>
      <c r="X839" s="271">
        <v>16044</v>
      </c>
      <c r="Y839" s="271">
        <v>17206</v>
      </c>
      <c r="Z839" s="271">
        <v>15933</v>
      </c>
      <c r="AA839" s="268">
        <v>0.915544396256562</v>
      </c>
      <c r="AB839" s="268">
        <v>0.926014181099616</v>
      </c>
      <c r="AC839" s="295">
        <v>-0.0104697848430539</v>
      </c>
    </row>
    <row r="840" spans="1:29">
      <c r="A840" s="297" t="s">
        <v>1158</v>
      </c>
      <c r="B840" s="298" t="s">
        <v>3345</v>
      </c>
      <c r="C840" s="293" t="s">
        <v>1479</v>
      </c>
      <c r="D840" s="298" t="s">
        <v>1480</v>
      </c>
      <c r="E840" s="263">
        <v>4363</v>
      </c>
      <c r="F840" s="266">
        <v>4214</v>
      </c>
      <c r="G840" s="266">
        <v>149</v>
      </c>
      <c r="H840" s="264">
        <v>1581</v>
      </c>
      <c r="I840" s="264">
        <v>1494</v>
      </c>
      <c r="J840" s="264">
        <v>87</v>
      </c>
      <c r="K840" s="264">
        <v>2983</v>
      </c>
      <c r="L840" s="264">
        <v>2860</v>
      </c>
      <c r="M840" s="264">
        <v>123</v>
      </c>
      <c r="N840" s="294">
        <v>0.93</v>
      </c>
      <c r="O840" s="266">
        <v>92449</v>
      </c>
      <c r="P840" s="266">
        <v>88985</v>
      </c>
      <c r="Q840" s="266">
        <v>3464</v>
      </c>
      <c r="R840" s="267">
        <v>0.962530692598081</v>
      </c>
      <c r="S840" s="267">
        <v>0.965849186339675</v>
      </c>
      <c r="T840" s="267">
        <v>0.944971537001898</v>
      </c>
      <c r="U840" s="267">
        <v>0.958766342608113</v>
      </c>
      <c r="V840" s="295">
        <v>0.020877649337777</v>
      </c>
      <c r="W840" s="271">
        <v>21095</v>
      </c>
      <c r="X840" s="271">
        <v>20335</v>
      </c>
      <c r="Y840" s="271">
        <v>20221</v>
      </c>
      <c r="Z840" s="271">
        <v>19404</v>
      </c>
      <c r="AA840" s="268">
        <v>0.963972505333017</v>
      </c>
      <c r="AB840" s="268">
        <v>0.95959645912665</v>
      </c>
      <c r="AC840" s="295">
        <v>0.00437604620636678</v>
      </c>
    </row>
    <row r="841" spans="1:29">
      <c r="A841" s="297" t="s">
        <v>1158</v>
      </c>
      <c r="B841" s="298" t="s">
        <v>3345</v>
      </c>
      <c r="C841" s="293" t="s">
        <v>1481</v>
      </c>
      <c r="D841" s="298" t="s">
        <v>1482</v>
      </c>
      <c r="E841" s="263">
        <v>3438</v>
      </c>
      <c r="F841" s="266">
        <v>3196</v>
      </c>
      <c r="G841" s="266">
        <v>242</v>
      </c>
      <c r="H841" s="264">
        <v>1136</v>
      </c>
      <c r="I841" s="264">
        <v>1011</v>
      </c>
      <c r="J841" s="264">
        <v>125</v>
      </c>
      <c r="K841" s="264">
        <v>2130</v>
      </c>
      <c r="L841" s="264">
        <v>1922</v>
      </c>
      <c r="M841" s="264">
        <v>208</v>
      </c>
      <c r="N841" s="294">
        <v>0.93</v>
      </c>
      <c r="O841" s="266">
        <v>68507</v>
      </c>
      <c r="P841" s="266">
        <v>63451</v>
      </c>
      <c r="Q841" s="266">
        <v>5056</v>
      </c>
      <c r="R841" s="267">
        <v>0.926197322901309</v>
      </c>
      <c r="S841" s="267">
        <v>0.929610238510762</v>
      </c>
      <c r="T841" s="267">
        <v>0.889964788732394</v>
      </c>
      <c r="U841" s="267">
        <v>0.902347417840376</v>
      </c>
      <c r="V841" s="295">
        <v>0.0396454497783677</v>
      </c>
      <c r="W841" s="271">
        <v>15617</v>
      </c>
      <c r="X841" s="271">
        <v>14259</v>
      </c>
      <c r="Y841" s="271">
        <v>15002</v>
      </c>
      <c r="Z841" s="271">
        <v>13902</v>
      </c>
      <c r="AA841" s="268">
        <v>0.91304347826087</v>
      </c>
      <c r="AB841" s="268">
        <v>0.926676443140915</v>
      </c>
      <c r="AC841" s="295">
        <v>-0.0136329648800451</v>
      </c>
    </row>
    <row r="842" spans="1:29">
      <c r="A842" s="297" t="s">
        <v>1158</v>
      </c>
      <c r="B842" s="298" t="s">
        <v>3345</v>
      </c>
      <c r="C842" s="293" t="s">
        <v>1483</v>
      </c>
      <c r="D842" s="298" t="s">
        <v>1484</v>
      </c>
      <c r="E842" s="263">
        <v>1458</v>
      </c>
      <c r="F842" s="266">
        <v>1413</v>
      </c>
      <c r="G842" s="266">
        <v>45</v>
      </c>
      <c r="H842" s="264">
        <v>502</v>
      </c>
      <c r="I842" s="264">
        <v>479</v>
      </c>
      <c r="J842" s="264">
        <v>23</v>
      </c>
      <c r="K842" s="264">
        <v>1024</v>
      </c>
      <c r="L842" s="264">
        <v>986</v>
      </c>
      <c r="M842" s="264">
        <v>38</v>
      </c>
      <c r="N842" s="294">
        <v>0.93</v>
      </c>
      <c r="O842" s="266">
        <v>32418</v>
      </c>
      <c r="P842" s="266">
        <v>31312</v>
      </c>
      <c r="Q842" s="266">
        <v>1106</v>
      </c>
      <c r="R842" s="267">
        <v>0.965883151335678</v>
      </c>
      <c r="S842" s="267">
        <v>0.969135802469136</v>
      </c>
      <c r="T842" s="267">
        <v>0.954183266932271</v>
      </c>
      <c r="U842" s="267">
        <v>0.962890625</v>
      </c>
      <c r="V842" s="295">
        <v>0.0149525355368648</v>
      </c>
      <c r="W842" s="271">
        <v>7233</v>
      </c>
      <c r="X842" s="271">
        <v>6991</v>
      </c>
      <c r="Y842" s="271">
        <v>6924</v>
      </c>
      <c r="Z842" s="271">
        <v>6670</v>
      </c>
      <c r="AA842" s="268">
        <v>0.966542236969446</v>
      </c>
      <c r="AB842" s="268">
        <v>0.963316002310803</v>
      </c>
      <c r="AC842" s="295">
        <v>0.00322623465864258</v>
      </c>
    </row>
    <row r="843" spans="1:29">
      <c r="A843" s="297" t="s">
        <v>1158</v>
      </c>
      <c r="B843" s="298" t="s">
        <v>3345</v>
      </c>
      <c r="C843" s="293" t="s">
        <v>1485</v>
      </c>
      <c r="D843" s="298" t="s">
        <v>1486</v>
      </c>
      <c r="E843" s="263">
        <v>2970</v>
      </c>
      <c r="F843" s="266">
        <v>2775</v>
      </c>
      <c r="G843" s="266">
        <v>195</v>
      </c>
      <c r="H843" s="264">
        <v>1028</v>
      </c>
      <c r="I843" s="264">
        <v>911</v>
      </c>
      <c r="J843" s="264">
        <v>117</v>
      </c>
      <c r="K843" s="264">
        <v>2021</v>
      </c>
      <c r="L843" s="264">
        <v>1900</v>
      </c>
      <c r="M843" s="264">
        <v>121</v>
      </c>
      <c r="N843" s="294">
        <v>0.93</v>
      </c>
      <c r="O843" s="266">
        <v>62449</v>
      </c>
      <c r="P843" s="266">
        <v>58988</v>
      </c>
      <c r="Q843" s="266">
        <v>3461</v>
      </c>
      <c r="R843" s="267">
        <v>0.944578776281446</v>
      </c>
      <c r="S843" s="267">
        <v>0.934343434343434</v>
      </c>
      <c r="T843" s="267">
        <v>0.886186770428016</v>
      </c>
      <c r="U843" s="267">
        <v>0.940128649183573</v>
      </c>
      <c r="V843" s="295">
        <v>0.0481566639154188</v>
      </c>
      <c r="W843" s="271">
        <v>14364</v>
      </c>
      <c r="X843" s="271">
        <v>13493</v>
      </c>
      <c r="Y843" s="271">
        <v>13622</v>
      </c>
      <c r="Z843" s="271">
        <v>12836</v>
      </c>
      <c r="AA843" s="268">
        <v>0.939362294625453</v>
      </c>
      <c r="AB843" s="268">
        <v>0.942299221847012</v>
      </c>
      <c r="AC843" s="295">
        <v>-0.00293692722155969</v>
      </c>
    </row>
    <row r="844" spans="1:29">
      <c r="A844" s="297" t="s">
        <v>1158</v>
      </c>
      <c r="B844" s="298" t="s">
        <v>3345</v>
      </c>
      <c r="C844" s="293" t="s">
        <v>1487</v>
      </c>
      <c r="D844" s="298" t="s">
        <v>1488</v>
      </c>
      <c r="E844" s="263">
        <v>1769</v>
      </c>
      <c r="F844" s="266">
        <v>1731</v>
      </c>
      <c r="G844" s="266">
        <v>38</v>
      </c>
      <c r="H844" s="264">
        <v>572</v>
      </c>
      <c r="I844" s="264">
        <v>554</v>
      </c>
      <c r="J844" s="264">
        <v>18</v>
      </c>
      <c r="K844" s="264">
        <v>1129</v>
      </c>
      <c r="L844" s="264">
        <v>1099</v>
      </c>
      <c r="M844" s="264">
        <v>30</v>
      </c>
      <c r="N844" s="294">
        <v>0.93</v>
      </c>
      <c r="O844" s="266">
        <v>37704</v>
      </c>
      <c r="P844" s="266">
        <v>36945</v>
      </c>
      <c r="Q844" s="266">
        <v>759</v>
      </c>
      <c r="R844" s="267">
        <v>0.979869509866327</v>
      </c>
      <c r="S844" s="267">
        <v>0.978518937252685</v>
      </c>
      <c r="T844" s="267">
        <v>0.968531468531469</v>
      </c>
      <c r="U844" s="267">
        <v>0.973427812223206</v>
      </c>
      <c r="V844" s="295">
        <v>0.00998746872121659</v>
      </c>
      <c r="W844" s="271">
        <v>8134</v>
      </c>
      <c r="X844" s="271">
        <v>7958</v>
      </c>
      <c r="Y844" s="271">
        <v>8237</v>
      </c>
      <c r="Z844" s="271">
        <v>8085</v>
      </c>
      <c r="AA844" s="268">
        <v>0.978362429309073</v>
      </c>
      <c r="AB844" s="268">
        <v>0.981546679616365</v>
      </c>
      <c r="AC844" s="295">
        <v>-0.00318425030729219</v>
      </c>
    </row>
    <row r="845" spans="1:29">
      <c r="A845" s="297" t="s">
        <v>1158</v>
      </c>
      <c r="B845" s="298" t="s">
        <v>3346</v>
      </c>
      <c r="C845" s="293" t="s">
        <v>1489</v>
      </c>
      <c r="D845" s="298" t="s">
        <v>1490</v>
      </c>
      <c r="E845" s="263">
        <v>7519</v>
      </c>
      <c r="F845" s="266">
        <v>7243</v>
      </c>
      <c r="G845" s="266">
        <v>276</v>
      </c>
      <c r="H845" s="264">
        <v>3282</v>
      </c>
      <c r="I845" s="264">
        <v>3097</v>
      </c>
      <c r="J845" s="264">
        <v>185</v>
      </c>
      <c r="K845" s="264">
        <v>4458</v>
      </c>
      <c r="L845" s="264">
        <v>4328</v>
      </c>
      <c r="M845" s="264">
        <v>130</v>
      </c>
      <c r="N845" s="294">
        <v>0.93</v>
      </c>
      <c r="O845" s="266">
        <v>160337</v>
      </c>
      <c r="P845" s="266">
        <v>156500</v>
      </c>
      <c r="Q845" s="266">
        <v>3837</v>
      </c>
      <c r="R845" s="267">
        <v>0.976069154343664</v>
      </c>
      <c r="S845" s="267">
        <v>0.963292991089241</v>
      </c>
      <c r="T845" s="267">
        <v>0.943631931748934</v>
      </c>
      <c r="U845" s="267">
        <v>0.970838941229251</v>
      </c>
      <c r="V845" s="295">
        <v>0.019661059340307</v>
      </c>
      <c r="W845" s="271">
        <v>34675</v>
      </c>
      <c r="X845" s="271">
        <v>33642</v>
      </c>
      <c r="Y845" s="271">
        <v>33666</v>
      </c>
      <c r="Z845" s="271">
        <v>32941</v>
      </c>
      <c r="AA845" s="268">
        <v>0.970209084354722</v>
      </c>
      <c r="AB845" s="268">
        <v>0.978464920097428</v>
      </c>
      <c r="AC845" s="295">
        <v>-0.00825583574270528</v>
      </c>
    </row>
    <row r="846" spans="1:29">
      <c r="A846" s="297" t="s">
        <v>1158</v>
      </c>
      <c r="B846" s="298" t="s">
        <v>3346</v>
      </c>
      <c r="C846" s="293" t="s">
        <v>1491</v>
      </c>
      <c r="D846" s="298" t="s">
        <v>1492</v>
      </c>
      <c r="E846" s="263">
        <v>3268</v>
      </c>
      <c r="F846" s="266">
        <v>3114</v>
      </c>
      <c r="G846" s="266">
        <v>154</v>
      </c>
      <c r="H846" s="264">
        <v>1403</v>
      </c>
      <c r="I846" s="264">
        <v>1324</v>
      </c>
      <c r="J846" s="264">
        <v>79</v>
      </c>
      <c r="K846" s="264">
        <v>1868</v>
      </c>
      <c r="L846" s="264">
        <v>1815</v>
      </c>
      <c r="M846" s="264">
        <v>53</v>
      </c>
      <c r="N846" s="294">
        <v>0.93</v>
      </c>
      <c r="O846" s="266">
        <v>68626</v>
      </c>
      <c r="P846" s="266">
        <v>66525</v>
      </c>
      <c r="Q846" s="266">
        <v>2101</v>
      </c>
      <c r="R846" s="267">
        <v>0.969384781278233</v>
      </c>
      <c r="S846" s="267">
        <v>0.952876376988984</v>
      </c>
      <c r="T846" s="267">
        <v>0.943692088382038</v>
      </c>
      <c r="U846" s="267">
        <v>0.971627408993576</v>
      </c>
      <c r="V846" s="295">
        <v>0.00918428860694565</v>
      </c>
      <c r="W846" s="271">
        <v>15108</v>
      </c>
      <c r="X846" s="271">
        <v>14499</v>
      </c>
      <c r="Y846" s="271">
        <v>14571</v>
      </c>
      <c r="Z846" s="271">
        <v>14196</v>
      </c>
      <c r="AA846" s="268">
        <v>0.959690230341541</v>
      </c>
      <c r="AB846" s="268">
        <v>0.974263948939675</v>
      </c>
      <c r="AC846" s="295">
        <v>-0.0145737185981338</v>
      </c>
    </row>
    <row r="847" spans="1:29">
      <c r="A847" s="297" t="s">
        <v>1158</v>
      </c>
      <c r="B847" s="298" t="s">
        <v>3346</v>
      </c>
      <c r="C847" s="293" t="s">
        <v>1493</v>
      </c>
      <c r="D847" s="298" t="s">
        <v>1494</v>
      </c>
      <c r="E847" s="263">
        <v>3359</v>
      </c>
      <c r="F847" s="266">
        <v>3209</v>
      </c>
      <c r="G847" s="266">
        <v>150</v>
      </c>
      <c r="H847" s="264">
        <v>1464</v>
      </c>
      <c r="I847" s="264">
        <v>1388</v>
      </c>
      <c r="J847" s="264">
        <v>76</v>
      </c>
      <c r="K847" s="264">
        <v>1999</v>
      </c>
      <c r="L847" s="264">
        <v>1936</v>
      </c>
      <c r="M847" s="264">
        <v>63</v>
      </c>
      <c r="N847" s="294">
        <v>0.93</v>
      </c>
      <c r="O847" s="266">
        <v>70164</v>
      </c>
      <c r="P847" s="266">
        <v>68101</v>
      </c>
      <c r="Q847" s="266">
        <v>2063</v>
      </c>
      <c r="R847" s="267">
        <v>0.970597457385554</v>
      </c>
      <c r="S847" s="267">
        <v>0.955343852337005</v>
      </c>
      <c r="T847" s="267">
        <v>0.948087431693989</v>
      </c>
      <c r="U847" s="267">
        <v>0.968484242121061</v>
      </c>
      <c r="V847" s="295">
        <v>0.0072564206430159</v>
      </c>
      <c r="W847" s="271">
        <v>15347</v>
      </c>
      <c r="X847" s="271">
        <v>14808</v>
      </c>
      <c r="Y847" s="271">
        <v>14762</v>
      </c>
      <c r="Z847" s="271">
        <v>14390</v>
      </c>
      <c r="AA847" s="268">
        <v>0.964879129471558</v>
      </c>
      <c r="AB847" s="268">
        <v>0.974800162579596</v>
      </c>
      <c r="AC847" s="295">
        <v>-0.00992103310803827</v>
      </c>
    </row>
    <row r="848" spans="1:29">
      <c r="A848" s="297" t="s">
        <v>1158</v>
      </c>
      <c r="B848" s="298" t="s">
        <v>3346</v>
      </c>
      <c r="C848" s="293" t="s">
        <v>1495</v>
      </c>
      <c r="D848" s="298" t="s">
        <v>1496</v>
      </c>
      <c r="E848" s="263">
        <v>7042</v>
      </c>
      <c r="F848" s="266">
        <v>6804</v>
      </c>
      <c r="G848" s="266">
        <v>238</v>
      </c>
      <c r="H848" s="264">
        <v>3341</v>
      </c>
      <c r="I848" s="264">
        <v>3229</v>
      </c>
      <c r="J848" s="264">
        <v>112</v>
      </c>
      <c r="K848" s="264">
        <v>4299</v>
      </c>
      <c r="L848" s="264">
        <v>4209</v>
      </c>
      <c r="M848" s="264">
        <v>90</v>
      </c>
      <c r="N848" s="294">
        <v>0.93</v>
      </c>
      <c r="O848" s="266">
        <v>155264</v>
      </c>
      <c r="P848" s="266">
        <v>152340</v>
      </c>
      <c r="Q848" s="266">
        <v>2924</v>
      </c>
      <c r="R848" s="267">
        <v>0.981167559769167</v>
      </c>
      <c r="S848" s="267">
        <v>0.966202783300199</v>
      </c>
      <c r="T848" s="267">
        <v>0.966477102663873</v>
      </c>
      <c r="U848" s="267">
        <v>0.979064898813678</v>
      </c>
      <c r="V848" s="295">
        <v>-0.00027431936367428</v>
      </c>
      <c r="W848" s="271">
        <v>33653</v>
      </c>
      <c r="X848" s="271">
        <v>32834</v>
      </c>
      <c r="Y848" s="271">
        <v>33454</v>
      </c>
      <c r="Z848" s="271">
        <v>32852</v>
      </c>
      <c r="AA848" s="268">
        <v>0.975663388108044</v>
      </c>
      <c r="AB848" s="268">
        <v>0.982005141388175</v>
      </c>
      <c r="AC848" s="295">
        <v>-0.00634175328013098</v>
      </c>
    </row>
    <row r="849" spans="1:29">
      <c r="A849" s="297" t="s">
        <v>1158</v>
      </c>
      <c r="B849" s="298" t="s">
        <v>3346</v>
      </c>
      <c r="C849" s="293" t="s">
        <v>1497</v>
      </c>
      <c r="D849" s="298" t="s">
        <v>1498</v>
      </c>
      <c r="E849" s="263">
        <v>5079</v>
      </c>
      <c r="F849" s="266">
        <v>4758</v>
      </c>
      <c r="G849" s="266">
        <v>321</v>
      </c>
      <c r="H849" s="264">
        <v>2287</v>
      </c>
      <c r="I849" s="264">
        <v>2131</v>
      </c>
      <c r="J849" s="264">
        <v>156</v>
      </c>
      <c r="K849" s="264">
        <v>3148</v>
      </c>
      <c r="L849" s="264">
        <v>3016</v>
      </c>
      <c r="M849" s="264">
        <v>132</v>
      </c>
      <c r="N849" s="294">
        <v>0.93</v>
      </c>
      <c r="O849" s="266">
        <v>107109</v>
      </c>
      <c r="P849" s="266">
        <v>102798</v>
      </c>
      <c r="Q849" s="266">
        <v>4311</v>
      </c>
      <c r="R849" s="267">
        <v>0.959751281404924</v>
      </c>
      <c r="S849" s="267">
        <v>0.93679858239811</v>
      </c>
      <c r="T849" s="267">
        <v>0.931788369042414</v>
      </c>
      <c r="U849" s="267">
        <v>0.958068614993647</v>
      </c>
      <c r="V849" s="295">
        <v>0.00501021335569618</v>
      </c>
      <c r="W849" s="271">
        <v>24044</v>
      </c>
      <c r="X849" s="271">
        <v>22947</v>
      </c>
      <c r="Y849" s="271">
        <v>23217</v>
      </c>
      <c r="Z849" s="271">
        <v>22305</v>
      </c>
      <c r="AA849" s="268">
        <v>0.954375311928132</v>
      </c>
      <c r="AB849" s="268">
        <v>0.960718439074816</v>
      </c>
      <c r="AC849" s="295">
        <v>-0.00634312714668417</v>
      </c>
    </row>
    <row r="850" spans="1:29">
      <c r="A850" s="297" t="s">
        <v>1158</v>
      </c>
      <c r="B850" s="298" t="s">
        <v>3346</v>
      </c>
      <c r="C850" s="293" t="s">
        <v>1499</v>
      </c>
      <c r="D850" s="298" t="s">
        <v>1500</v>
      </c>
      <c r="E850" s="263">
        <v>5407</v>
      </c>
      <c r="F850" s="266">
        <v>5096</v>
      </c>
      <c r="G850" s="266">
        <v>311</v>
      </c>
      <c r="H850" s="264">
        <v>2669</v>
      </c>
      <c r="I850" s="264">
        <v>2499</v>
      </c>
      <c r="J850" s="264">
        <v>170</v>
      </c>
      <c r="K850" s="264">
        <v>3533</v>
      </c>
      <c r="L850" s="264">
        <v>3388</v>
      </c>
      <c r="M850" s="264">
        <v>145</v>
      </c>
      <c r="N850" s="294">
        <v>0.93</v>
      </c>
      <c r="O850" s="266">
        <v>107955</v>
      </c>
      <c r="P850" s="266">
        <v>103265</v>
      </c>
      <c r="Q850" s="266">
        <v>4690</v>
      </c>
      <c r="R850" s="267">
        <v>0.956555972395906</v>
      </c>
      <c r="S850" s="267">
        <v>0.942481967819493</v>
      </c>
      <c r="T850" s="267">
        <v>0.936305732484076</v>
      </c>
      <c r="U850" s="267">
        <v>0.958958392301161</v>
      </c>
      <c r="V850" s="295">
        <v>0.00617623533541678</v>
      </c>
      <c r="W850" s="271">
        <v>25953</v>
      </c>
      <c r="X850" s="271">
        <v>24658</v>
      </c>
      <c r="Y850" s="271">
        <v>23889</v>
      </c>
      <c r="Z850" s="271">
        <v>22974</v>
      </c>
      <c r="AA850" s="268">
        <v>0.950102107656148</v>
      </c>
      <c r="AB850" s="268">
        <v>0.961697852568128</v>
      </c>
      <c r="AC850" s="295">
        <v>-0.0115957449119799</v>
      </c>
    </row>
    <row r="851" spans="1:29">
      <c r="A851" s="297" t="s">
        <v>1158</v>
      </c>
      <c r="B851" s="298" t="s">
        <v>3346</v>
      </c>
      <c r="C851" s="293" t="s">
        <v>1501</v>
      </c>
      <c r="D851" s="298" t="s">
        <v>1502</v>
      </c>
      <c r="E851" s="263">
        <v>3353</v>
      </c>
      <c r="F851" s="266">
        <v>3210</v>
      </c>
      <c r="G851" s="266">
        <v>143</v>
      </c>
      <c r="H851" s="264">
        <v>1534</v>
      </c>
      <c r="I851" s="264">
        <v>1459</v>
      </c>
      <c r="J851" s="264">
        <v>75</v>
      </c>
      <c r="K851" s="264">
        <v>2119</v>
      </c>
      <c r="L851" s="264">
        <v>2063</v>
      </c>
      <c r="M851" s="264">
        <v>56</v>
      </c>
      <c r="N851" s="294">
        <v>0.93</v>
      </c>
      <c r="O851" s="266">
        <v>69042</v>
      </c>
      <c r="P851" s="266">
        <v>66946</v>
      </c>
      <c r="Q851" s="266">
        <v>2096</v>
      </c>
      <c r="R851" s="267">
        <v>0.969641667390864</v>
      </c>
      <c r="S851" s="267">
        <v>0.957351625410081</v>
      </c>
      <c r="T851" s="267">
        <v>0.951108213820078</v>
      </c>
      <c r="U851" s="267">
        <v>0.973572439830109</v>
      </c>
      <c r="V851" s="295">
        <v>0.0062434115900023</v>
      </c>
      <c r="W851" s="271">
        <v>16550</v>
      </c>
      <c r="X851" s="271">
        <v>15986</v>
      </c>
      <c r="Y851" s="271">
        <v>15631</v>
      </c>
      <c r="Z851" s="271">
        <v>15232</v>
      </c>
      <c r="AA851" s="268">
        <v>0.965921450151057</v>
      </c>
      <c r="AB851" s="268">
        <v>0.974473802060009</v>
      </c>
      <c r="AC851" s="295">
        <v>-0.00855235190895165</v>
      </c>
    </row>
    <row r="852" spans="1:29">
      <c r="A852" s="297" t="s">
        <v>1158</v>
      </c>
      <c r="B852" s="298" t="s">
        <v>3346</v>
      </c>
      <c r="C852" s="293" t="s">
        <v>1503</v>
      </c>
      <c r="D852" s="298" t="s">
        <v>1504</v>
      </c>
      <c r="E852" s="263">
        <v>1743</v>
      </c>
      <c r="F852" s="266">
        <v>1642</v>
      </c>
      <c r="G852" s="266">
        <v>101</v>
      </c>
      <c r="H852" s="264">
        <v>847</v>
      </c>
      <c r="I852" s="264">
        <v>789</v>
      </c>
      <c r="J852" s="264">
        <v>58</v>
      </c>
      <c r="K852" s="264">
        <v>1089</v>
      </c>
      <c r="L852" s="264">
        <v>1040</v>
      </c>
      <c r="M852" s="264">
        <v>49</v>
      </c>
      <c r="N852" s="294">
        <v>0.93</v>
      </c>
      <c r="O852" s="266">
        <v>37287</v>
      </c>
      <c r="P852" s="266">
        <v>35574</v>
      </c>
      <c r="Q852" s="266">
        <v>1713</v>
      </c>
      <c r="R852" s="267">
        <v>0.95405905543487</v>
      </c>
      <c r="S852" s="267">
        <v>0.942053930005737</v>
      </c>
      <c r="T852" s="267">
        <v>0.931523022432113</v>
      </c>
      <c r="U852" s="267">
        <v>0.955004591368228</v>
      </c>
      <c r="V852" s="295">
        <v>0.0105309075736238</v>
      </c>
      <c r="W852" s="271">
        <v>8495</v>
      </c>
      <c r="X852" s="271">
        <v>8043</v>
      </c>
      <c r="Y852" s="271">
        <v>8157</v>
      </c>
      <c r="Z852" s="271">
        <v>7800</v>
      </c>
      <c r="AA852" s="268">
        <v>0.946792230723955</v>
      </c>
      <c r="AB852" s="268">
        <v>0.956233909525561</v>
      </c>
      <c r="AC852" s="295">
        <v>-0.00944167880160562</v>
      </c>
    </row>
    <row r="853" spans="1:29">
      <c r="A853" s="297" t="s">
        <v>1158</v>
      </c>
      <c r="B853" s="298" t="s">
        <v>3346</v>
      </c>
      <c r="C853" s="293" t="s">
        <v>1505</v>
      </c>
      <c r="D853" s="298" t="s">
        <v>1506</v>
      </c>
      <c r="E853" s="263">
        <v>6136</v>
      </c>
      <c r="F853" s="266">
        <v>5943</v>
      </c>
      <c r="G853" s="266">
        <v>193</v>
      </c>
      <c r="H853" s="264">
        <v>2747</v>
      </c>
      <c r="I853" s="264">
        <v>2648</v>
      </c>
      <c r="J853" s="264">
        <v>99</v>
      </c>
      <c r="K853" s="264">
        <v>3786</v>
      </c>
      <c r="L853" s="264">
        <v>3694</v>
      </c>
      <c r="M853" s="264">
        <v>92</v>
      </c>
      <c r="N853" s="294">
        <v>0.93</v>
      </c>
      <c r="O853" s="266">
        <v>135319</v>
      </c>
      <c r="P853" s="266">
        <v>131678</v>
      </c>
      <c r="Q853" s="266">
        <v>3641</v>
      </c>
      <c r="R853" s="267">
        <v>0.973093209379319</v>
      </c>
      <c r="S853" s="267">
        <v>0.96854628422425</v>
      </c>
      <c r="T853" s="267">
        <v>0.963960684382963</v>
      </c>
      <c r="U853" s="267">
        <v>0.975699947173798</v>
      </c>
      <c r="V853" s="295">
        <v>0.00458559984128715</v>
      </c>
      <c r="W853" s="271">
        <v>30120</v>
      </c>
      <c r="X853" s="271">
        <v>29172</v>
      </c>
      <c r="Y853" s="271">
        <v>29389</v>
      </c>
      <c r="Z853" s="271">
        <v>28661</v>
      </c>
      <c r="AA853" s="268">
        <v>0.968525896414343</v>
      </c>
      <c r="AB853" s="268">
        <v>0.975228827112185</v>
      </c>
      <c r="AC853" s="295">
        <v>-0.00670293069784222</v>
      </c>
    </row>
    <row r="854" spans="1:29">
      <c r="A854" s="297" t="s">
        <v>1158</v>
      </c>
      <c r="B854" s="298" t="s">
        <v>3346</v>
      </c>
      <c r="C854" s="293" t="s">
        <v>1507</v>
      </c>
      <c r="D854" s="298" t="s">
        <v>1508</v>
      </c>
      <c r="E854" s="263">
        <v>7589</v>
      </c>
      <c r="F854" s="266">
        <v>7231</v>
      </c>
      <c r="G854" s="266">
        <v>358</v>
      </c>
      <c r="H854" s="264">
        <v>3275</v>
      </c>
      <c r="I854" s="264">
        <v>3042</v>
      </c>
      <c r="J854" s="264">
        <v>233</v>
      </c>
      <c r="K854" s="264">
        <v>4869</v>
      </c>
      <c r="L854" s="264">
        <v>4672</v>
      </c>
      <c r="M854" s="264">
        <v>197</v>
      </c>
      <c r="N854" s="294">
        <v>0.93</v>
      </c>
      <c r="O854" s="266">
        <v>159434</v>
      </c>
      <c r="P854" s="266">
        <v>152429</v>
      </c>
      <c r="Q854" s="266">
        <v>7005</v>
      </c>
      <c r="R854" s="267">
        <v>0.956063324008681</v>
      </c>
      <c r="S854" s="267">
        <v>0.952826459349058</v>
      </c>
      <c r="T854" s="267">
        <v>0.928854961832061</v>
      </c>
      <c r="U854" s="267">
        <v>0.959539946600945</v>
      </c>
      <c r="V854" s="295">
        <v>0.0239714975169968</v>
      </c>
      <c r="W854" s="271">
        <v>36189</v>
      </c>
      <c r="X854" s="271">
        <v>34471</v>
      </c>
      <c r="Y854" s="271">
        <v>34909</v>
      </c>
      <c r="Z854" s="271">
        <v>33299</v>
      </c>
      <c r="AA854" s="268">
        <v>0.952527010970184</v>
      </c>
      <c r="AB854" s="268">
        <v>0.953880088229396</v>
      </c>
      <c r="AC854" s="295">
        <v>-0.00135307725921208</v>
      </c>
    </row>
    <row r="855" spans="1:29">
      <c r="A855" s="297" t="s">
        <v>1158</v>
      </c>
      <c r="B855" s="298" t="s">
        <v>3343</v>
      </c>
      <c r="C855" s="293" t="s">
        <v>1509</v>
      </c>
      <c r="D855" s="298" t="s">
        <v>1510</v>
      </c>
      <c r="E855" s="263">
        <v>4171</v>
      </c>
      <c r="F855" s="266">
        <v>4025</v>
      </c>
      <c r="G855" s="266">
        <v>146</v>
      </c>
      <c r="H855" s="264">
        <v>1858</v>
      </c>
      <c r="I855" s="264">
        <v>1799</v>
      </c>
      <c r="J855" s="264">
        <v>59</v>
      </c>
      <c r="K855" s="264">
        <v>3086</v>
      </c>
      <c r="L855" s="264">
        <v>3027</v>
      </c>
      <c r="M855" s="264">
        <v>59</v>
      </c>
      <c r="N855" s="294">
        <v>0.93</v>
      </c>
      <c r="O855" s="266">
        <v>91986</v>
      </c>
      <c r="P855" s="266">
        <v>89869</v>
      </c>
      <c r="Q855" s="266">
        <v>2117</v>
      </c>
      <c r="R855" s="267">
        <v>0.976985628247777</v>
      </c>
      <c r="S855" s="267">
        <v>0.96499640374011</v>
      </c>
      <c r="T855" s="267">
        <v>0.968245425188375</v>
      </c>
      <c r="U855" s="267">
        <v>0.980881399870382</v>
      </c>
      <c r="V855" s="295">
        <v>-0.00324902144826433</v>
      </c>
      <c r="W855" s="271">
        <v>22162</v>
      </c>
      <c r="X855" s="271">
        <v>21683</v>
      </c>
      <c r="Y855" s="271">
        <v>20098</v>
      </c>
      <c r="Z855" s="271">
        <v>19579</v>
      </c>
      <c r="AA855" s="268">
        <v>0.97838642721776</v>
      </c>
      <c r="AB855" s="268">
        <v>0.974176534978605</v>
      </c>
      <c r="AC855" s="295">
        <v>0.00420989223915536</v>
      </c>
    </row>
    <row r="856" spans="1:29">
      <c r="A856" s="297" t="s">
        <v>1158</v>
      </c>
      <c r="B856" s="298" t="s">
        <v>3343</v>
      </c>
      <c r="C856" s="293" t="s">
        <v>1511</v>
      </c>
      <c r="D856" s="298" t="s">
        <v>1512</v>
      </c>
      <c r="E856" s="263">
        <v>2931</v>
      </c>
      <c r="F856" s="266">
        <v>2840</v>
      </c>
      <c r="G856" s="266">
        <v>91</v>
      </c>
      <c r="H856" s="264">
        <v>1171</v>
      </c>
      <c r="I856" s="264">
        <v>1135</v>
      </c>
      <c r="J856" s="264">
        <v>36</v>
      </c>
      <c r="K856" s="264">
        <v>2101</v>
      </c>
      <c r="L856" s="264">
        <v>2041</v>
      </c>
      <c r="M856" s="264">
        <v>60</v>
      </c>
      <c r="N856" s="294">
        <v>0.93</v>
      </c>
      <c r="O856" s="266">
        <v>63914</v>
      </c>
      <c r="P856" s="266">
        <v>62148</v>
      </c>
      <c r="Q856" s="266">
        <v>1766</v>
      </c>
      <c r="R856" s="267">
        <v>0.972369121006352</v>
      </c>
      <c r="S856" s="267">
        <v>0.968952575912658</v>
      </c>
      <c r="T856" s="267">
        <v>0.969257045260461</v>
      </c>
      <c r="U856" s="267">
        <v>0.97144217039505</v>
      </c>
      <c r="V856" s="295">
        <v>-0.000304469347803371</v>
      </c>
      <c r="W856" s="271">
        <v>14627</v>
      </c>
      <c r="X856" s="271">
        <v>14257</v>
      </c>
      <c r="Y856" s="271">
        <v>14294</v>
      </c>
      <c r="Z856" s="271">
        <v>13988</v>
      </c>
      <c r="AA856" s="268">
        <v>0.974704313939974</v>
      </c>
      <c r="AB856" s="268">
        <v>0.978592416398489</v>
      </c>
      <c r="AC856" s="295">
        <v>-0.0038881024585149</v>
      </c>
    </row>
    <row r="857" spans="1:29">
      <c r="A857" s="297" t="s">
        <v>1158</v>
      </c>
      <c r="B857" s="298" t="s">
        <v>3343</v>
      </c>
      <c r="C857" s="293" t="s">
        <v>1513</v>
      </c>
      <c r="D857" s="298" t="s">
        <v>1514</v>
      </c>
      <c r="E857" s="263">
        <v>5008</v>
      </c>
      <c r="F857" s="266">
        <v>4776</v>
      </c>
      <c r="G857" s="266">
        <v>232</v>
      </c>
      <c r="H857" s="264">
        <v>2056</v>
      </c>
      <c r="I857" s="264">
        <v>1920</v>
      </c>
      <c r="J857" s="264">
        <v>136</v>
      </c>
      <c r="K857" s="264">
        <v>3560</v>
      </c>
      <c r="L857" s="264">
        <v>3433</v>
      </c>
      <c r="M857" s="264">
        <v>127</v>
      </c>
      <c r="N857" s="294">
        <v>0.93</v>
      </c>
      <c r="O857" s="266">
        <v>110833</v>
      </c>
      <c r="P857" s="266">
        <v>106766</v>
      </c>
      <c r="Q857" s="266">
        <v>4067</v>
      </c>
      <c r="R857" s="267">
        <v>0.963305152797452</v>
      </c>
      <c r="S857" s="267">
        <v>0.953674121405751</v>
      </c>
      <c r="T857" s="267">
        <v>0.933852140077821</v>
      </c>
      <c r="U857" s="267">
        <v>0.964325842696629</v>
      </c>
      <c r="V857" s="295">
        <v>0.0198219813279298</v>
      </c>
      <c r="W857" s="271">
        <v>25448</v>
      </c>
      <c r="X857" s="271">
        <v>24512</v>
      </c>
      <c r="Y857" s="271">
        <v>24711</v>
      </c>
      <c r="Z857" s="271">
        <v>23960</v>
      </c>
      <c r="AA857" s="268">
        <v>0.963219113486325</v>
      </c>
      <c r="AB857" s="268">
        <v>0.969608676298005</v>
      </c>
      <c r="AC857" s="295">
        <v>-0.00638956281167991</v>
      </c>
    </row>
    <row r="858" spans="1:29">
      <c r="A858" s="297" t="s">
        <v>1158</v>
      </c>
      <c r="B858" s="298" t="s">
        <v>3343</v>
      </c>
      <c r="C858" s="293" t="s">
        <v>1515</v>
      </c>
      <c r="D858" s="298" t="s">
        <v>1516</v>
      </c>
      <c r="E858" s="263">
        <v>4807</v>
      </c>
      <c r="F858" s="266">
        <v>4655</v>
      </c>
      <c r="G858" s="266">
        <v>152</v>
      </c>
      <c r="H858" s="264">
        <v>1983</v>
      </c>
      <c r="I858" s="264">
        <v>1922</v>
      </c>
      <c r="J858" s="264">
        <v>61</v>
      </c>
      <c r="K858" s="264">
        <v>3376</v>
      </c>
      <c r="L858" s="264">
        <v>3319</v>
      </c>
      <c r="M858" s="264">
        <v>57</v>
      </c>
      <c r="N858" s="294">
        <v>0.93</v>
      </c>
      <c r="O858" s="266">
        <v>102629</v>
      </c>
      <c r="P858" s="266">
        <v>100429</v>
      </c>
      <c r="Q858" s="266">
        <v>2200</v>
      </c>
      <c r="R858" s="267">
        <v>0.978563563904939</v>
      </c>
      <c r="S858" s="267">
        <v>0.968379446640316</v>
      </c>
      <c r="T858" s="267">
        <v>0.969238527483611</v>
      </c>
      <c r="U858" s="267">
        <v>0.983116113744076</v>
      </c>
      <c r="V858" s="295">
        <v>-0.000859080843294557</v>
      </c>
      <c r="W858" s="271">
        <v>24073</v>
      </c>
      <c r="X858" s="271">
        <v>23577</v>
      </c>
      <c r="Y858" s="271">
        <v>23272</v>
      </c>
      <c r="Z858" s="271">
        <v>22841</v>
      </c>
      <c r="AA858" s="268">
        <v>0.979396003821709</v>
      </c>
      <c r="AB858" s="268">
        <v>0.981479889996562</v>
      </c>
      <c r="AC858" s="295">
        <v>-0.00208388617485344</v>
      </c>
    </row>
    <row r="859" spans="1:29">
      <c r="A859" s="297" t="s">
        <v>1158</v>
      </c>
      <c r="B859" s="298" t="s">
        <v>3343</v>
      </c>
      <c r="C859" s="293" t="s">
        <v>1517</v>
      </c>
      <c r="D859" s="298" t="s">
        <v>1518</v>
      </c>
      <c r="E859" s="263">
        <v>4634</v>
      </c>
      <c r="F859" s="266">
        <v>4542</v>
      </c>
      <c r="G859" s="266">
        <v>92</v>
      </c>
      <c r="H859" s="264">
        <v>1931</v>
      </c>
      <c r="I859" s="264">
        <v>1871</v>
      </c>
      <c r="J859" s="264">
        <v>60</v>
      </c>
      <c r="K859" s="264">
        <v>3330</v>
      </c>
      <c r="L859" s="264">
        <v>3283</v>
      </c>
      <c r="M859" s="264">
        <v>47</v>
      </c>
      <c r="N859" s="294">
        <v>0.93</v>
      </c>
      <c r="O859" s="266">
        <v>104995</v>
      </c>
      <c r="P859" s="266">
        <v>102906</v>
      </c>
      <c r="Q859" s="266">
        <v>2089</v>
      </c>
      <c r="R859" s="267">
        <v>0.980103814467356</v>
      </c>
      <c r="S859" s="267">
        <v>0.980146741476047</v>
      </c>
      <c r="T859" s="267">
        <v>0.968928016571724</v>
      </c>
      <c r="U859" s="267">
        <v>0.985885885885886</v>
      </c>
      <c r="V859" s="295">
        <v>0.0112187249043222</v>
      </c>
      <c r="W859" s="271">
        <v>23641</v>
      </c>
      <c r="X859" s="271">
        <v>23083</v>
      </c>
      <c r="Y859" s="271">
        <v>23890</v>
      </c>
      <c r="Z859" s="271">
        <v>23513</v>
      </c>
      <c r="AA859" s="268">
        <v>0.976396937523793</v>
      </c>
      <c r="AB859" s="268">
        <v>0.984219338635412</v>
      </c>
      <c r="AC859" s="295">
        <v>-0.00782240111161892</v>
      </c>
    </row>
    <row r="860" spans="1:29">
      <c r="A860" s="297" t="s">
        <v>1158</v>
      </c>
      <c r="B860" s="298" t="s">
        <v>3343</v>
      </c>
      <c r="C860" s="293" t="s">
        <v>1519</v>
      </c>
      <c r="D860" s="298" t="s">
        <v>1520</v>
      </c>
      <c r="E860" s="263">
        <v>5341</v>
      </c>
      <c r="F860" s="266">
        <v>5096</v>
      </c>
      <c r="G860" s="266">
        <v>245</v>
      </c>
      <c r="H860" s="264">
        <v>2123</v>
      </c>
      <c r="I860" s="264">
        <v>2017</v>
      </c>
      <c r="J860" s="264">
        <v>106</v>
      </c>
      <c r="K860" s="264">
        <v>3746</v>
      </c>
      <c r="L860" s="264">
        <v>3659</v>
      </c>
      <c r="M860" s="264">
        <v>87</v>
      </c>
      <c r="N860" s="294">
        <v>0.93</v>
      </c>
      <c r="O860" s="266">
        <v>116192</v>
      </c>
      <c r="P860" s="266">
        <v>112345</v>
      </c>
      <c r="Q860" s="266">
        <v>3847</v>
      </c>
      <c r="R860" s="267">
        <v>0.966891007986781</v>
      </c>
      <c r="S860" s="267">
        <v>0.954128440366973</v>
      </c>
      <c r="T860" s="267">
        <v>0.950070654733867</v>
      </c>
      <c r="U860" s="267">
        <v>0.976775226908703</v>
      </c>
      <c r="V860" s="295">
        <v>0.00405778563310533</v>
      </c>
      <c r="W860" s="271">
        <v>26637</v>
      </c>
      <c r="X860" s="271">
        <v>25727</v>
      </c>
      <c r="Y860" s="271">
        <v>26198</v>
      </c>
      <c r="Z860" s="271">
        <v>25327</v>
      </c>
      <c r="AA860" s="268">
        <v>0.965836993655442</v>
      </c>
      <c r="AB860" s="268">
        <v>0.966753187266204</v>
      </c>
      <c r="AC860" s="295">
        <v>-0.000916193610761784</v>
      </c>
    </row>
    <row r="861" spans="1:29">
      <c r="A861" s="297" t="s">
        <v>1158</v>
      </c>
      <c r="B861" s="298" t="s">
        <v>3343</v>
      </c>
      <c r="C861" s="293" t="s">
        <v>1521</v>
      </c>
      <c r="D861" s="298" t="s">
        <v>1522</v>
      </c>
      <c r="E861" s="263">
        <v>4864</v>
      </c>
      <c r="F861" s="266">
        <v>4636</v>
      </c>
      <c r="G861" s="266">
        <v>228</v>
      </c>
      <c r="H861" s="264">
        <v>1959</v>
      </c>
      <c r="I861" s="264">
        <v>1842</v>
      </c>
      <c r="J861" s="264">
        <v>117</v>
      </c>
      <c r="K861" s="264">
        <v>3322</v>
      </c>
      <c r="L861" s="264">
        <v>3153</v>
      </c>
      <c r="M861" s="264">
        <v>169</v>
      </c>
      <c r="N861" s="294">
        <v>0.93</v>
      </c>
      <c r="O861" s="266">
        <v>104857</v>
      </c>
      <c r="P861" s="266">
        <v>99910</v>
      </c>
      <c r="Q861" s="266">
        <v>4947</v>
      </c>
      <c r="R861" s="267">
        <v>0.952821461609621</v>
      </c>
      <c r="S861" s="267">
        <v>0.953125</v>
      </c>
      <c r="T861" s="267">
        <v>0.940275650842266</v>
      </c>
      <c r="U861" s="267">
        <v>0.949127031908489</v>
      </c>
      <c r="V861" s="295">
        <v>0.0128493491577335</v>
      </c>
      <c r="W861" s="271">
        <v>23805</v>
      </c>
      <c r="X861" s="271">
        <v>22703</v>
      </c>
      <c r="Y861" s="271">
        <v>23105</v>
      </c>
      <c r="Z861" s="271">
        <v>22130</v>
      </c>
      <c r="AA861" s="268">
        <v>0.95370720436883</v>
      </c>
      <c r="AB861" s="268">
        <v>0.957801341700931</v>
      </c>
      <c r="AC861" s="295">
        <v>-0.00409413733210051</v>
      </c>
    </row>
    <row r="862" spans="1:29">
      <c r="A862" s="297" t="s">
        <v>1158</v>
      </c>
      <c r="B862" s="298" t="s">
        <v>3343</v>
      </c>
      <c r="C862" s="293" t="s">
        <v>1523</v>
      </c>
      <c r="D862" s="298" t="s">
        <v>1524</v>
      </c>
      <c r="E862" s="263">
        <v>2664</v>
      </c>
      <c r="F862" s="266">
        <v>2537</v>
      </c>
      <c r="G862" s="266">
        <v>127</v>
      </c>
      <c r="H862" s="264">
        <v>1074</v>
      </c>
      <c r="I862" s="264">
        <v>1017</v>
      </c>
      <c r="J862" s="264">
        <v>57</v>
      </c>
      <c r="K862" s="264">
        <v>1896</v>
      </c>
      <c r="L862" s="264">
        <v>1826</v>
      </c>
      <c r="M862" s="264">
        <v>70</v>
      </c>
      <c r="N862" s="294">
        <v>0.93</v>
      </c>
      <c r="O862" s="266">
        <v>57501</v>
      </c>
      <c r="P862" s="266">
        <v>55261</v>
      </c>
      <c r="Q862" s="266">
        <v>2240</v>
      </c>
      <c r="R862" s="267">
        <v>0.961044155753813</v>
      </c>
      <c r="S862" s="267">
        <v>0.952327327327327</v>
      </c>
      <c r="T862" s="267">
        <v>0.946927374301676</v>
      </c>
      <c r="U862" s="267">
        <v>0.963080168776371</v>
      </c>
      <c r="V862" s="295">
        <v>0.00539995302565133</v>
      </c>
      <c r="W862" s="271">
        <v>13392</v>
      </c>
      <c r="X862" s="271">
        <v>12852</v>
      </c>
      <c r="Y862" s="271">
        <v>12534</v>
      </c>
      <c r="Z862" s="271">
        <v>12068</v>
      </c>
      <c r="AA862" s="268">
        <v>0.959677419354839</v>
      </c>
      <c r="AB862" s="268">
        <v>0.962821126535823</v>
      </c>
      <c r="AC862" s="295">
        <v>-0.00314370718098378</v>
      </c>
    </row>
    <row r="863" spans="1:29">
      <c r="A863" s="297" t="s">
        <v>1158</v>
      </c>
      <c r="B863" s="298" t="s">
        <v>3343</v>
      </c>
      <c r="C863" s="293" t="s">
        <v>1525</v>
      </c>
      <c r="D863" s="298" t="s">
        <v>1526</v>
      </c>
      <c r="E863" s="263">
        <v>3947</v>
      </c>
      <c r="F863" s="266">
        <v>3695</v>
      </c>
      <c r="G863" s="266">
        <v>252</v>
      </c>
      <c r="H863" s="264">
        <v>1483</v>
      </c>
      <c r="I863" s="264">
        <v>1422</v>
      </c>
      <c r="J863" s="264">
        <v>61</v>
      </c>
      <c r="K863" s="264">
        <v>3037</v>
      </c>
      <c r="L863" s="264">
        <v>2887</v>
      </c>
      <c r="M863" s="264">
        <v>150</v>
      </c>
      <c r="N863" s="294">
        <v>0.93</v>
      </c>
      <c r="O863" s="266">
        <v>93812</v>
      </c>
      <c r="P863" s="266">
        <v>90234</v>
      </c>
      <c r="Q863" s="266">
        <v>3578</v>
      </c>
      <c r="R863" s="267">
        <v>0.961859889992752</v>
      </c>
      <c r="S863" s="267">
        <v>0.936154041043831</v>
      </c>
      <c r="T863" s="267">
        <v>0.958867161159811</v>
      </c>
      <c r="U863" s="267">
        <v>0.950609153770168</v>
      </c>
      <c r="V863" s="295">
        <v>-0.0227131201159805</v>
      </c>
      <c r="W863" s="271">
        <v>20723</v>
      </c>
      <c r="X863" s="271">
        <v>19876</v>
      </c>
      <c r="Y863" s="271">
        <v>21056</v>
      </c>
      <c r="Z863" s="271">
        <v>20355</v>
      </c>
      <c r="AA863" s="268">
        <v>0.959127539448921</v>
      </c>
      <c r="AB863" s="268">
        <v>0.96670782674772</v>
      </c>
      <c r="AC863" s="295">
        <v>-0.00758028729879889</v>
      </c>
    </row>
    <row r="864" spans="1:29">
      <c r="A864" s="297" t="s">
        <v>1158</v>
      </c>
      <c r="B864" s="298" t="s">
        <v>3343</v>
      </c>
      <c r="C864" s="293" t="s">
        <v>1527</v>
      </c>
      <c r="D864" s="298" t="s">
        <v>1528</v>
      </c>
      <c r="E864" s="263">
        <v>2800</v>
      </c>
      <c r="F864" s="266">
        <v>2633</v>
      </c>
      <c r="G864" s="266">
        <v>167</v>
      </c>
      <c r="H864" s="264">
        <v>1049</v>
      </c>
      <c r="I864" s="264">
        <v>970</v>
      </c>
      <c r="J864" s="264">
        <v>79</v>
      </c>
      <c r="K864" s="264">
        <v>2179</v>
      </c>
      <c r="L864" s="264">
        <v>2092</v>
      </c>
      <c r="M864" s="264">
        <v>87</v>
      </c>
      <c r="N864" s="294">
        <v>0.93</v>
      </c>
      <c r="O864" s="266">
        <v>67026</v>
      </c>
      <c r="P864" s="266">
        <v>64243</v>
      </c>
      <c r="Q864" s="266">
        <v>2783</v>
      </c>
      <c r="R864" s="267">
        <v>0.958478799271924</v>
      </c>
      <c r="S864" s="267">
        <v>0.940357142857143</v>
      </c>
      <c r="T864" s="267">
        <v>0.924690181124881</v>
      </c>
      <c r="U864" s="267">
        <v>0.960073428178063</v>
      </c>
      <c r="V864" s="295">
        <v>0.015666961732262</v>
      </c>
      <c r="W864" s="271">
        <v>14942</v>
      </c>
      <c r="X864" s="271">
        <v>14238</v>
      </c>
      <c r="Y864" s="271">
        <v>15026</v>
      </c>
      <c r="Z864" s="271">
        <v>14439</v>
      </c>
      <c r="AA864" s="268">
        <v>0.952884486681836</v>
      </c>
      <c r="AB864" s="268">
        <v>0.960934380407294</v>
      </c>
      <c r="AC864" s="295">
        <v>-0.00804989372545761</v>
      </c>
    </row>
    <row r="865" spans="1:29">
      <c r="A865" s="297" t="s">
        <v>1158</v>
      </c>
      <c r="B865" s="298" t="s">
        <v>3343</v>
      </c>
      <c r="C865" s="293" t="s">
        <v>1529</v>
      </c>
      <c r="D865" s="298" t="s">
        <v>1530</v>
      </c>
      <c r="E865" s="263">
        <v>2955</v>
      </c>
      <c r="F865" s="266">
        <v>2717</v>
      </c>
      <c r="G865" s="266">
        <v>238</v>
      </c>
      <c r="H865" s="264">
        <v>1152</v>
      </c>
      <c r="I865" s="264">
        <v>1027</v>
      </c>
      <c r="J865" s="264">
        <v>125</v>
      </c>
      <c r="K865" s="264">
        <v>2301</v>
      </c>
      <c r="L865" s="264">
        <v>2100</v>
      </c>
      <c r="M865" s="264">
        <v>201</v>
      </c>
      <c r="N865" s="294">
        <v>0.93</v>
      </c>
      <c r="O865" s="266">
        <v>70862</v>
      </c>
      <c r="P865" s="266">
        <v>65169</v>
      </c>
      <c r="Q865" s="266">
        <v>5693</v>
      </c>
      <c r="R865" s="267">
        <v>0.919660749061556</v>
      </c>
      <c r="S865" s="267">
        <v>0.919458544839255</v>
      </c>
      <c r="T865" s="267">
        <v>0.891493055555556</v>
      </c>
      <c r="U865" s="267">
        <v>0.91264667535854</v>
      </c>
      <c r="V865" s="295">
        <v>0.0279654892836999</v>
      </c>
      <c r="W865" s="271">
        <v>16019</v>
      </c>
      <c r="X865" s="271">
        <v>14829</v>
      </c>
      <c r="Y865" s="271">
        <v>15937</v>
      </c>
      <c r="Z865" s="271">
        <v>14776</v>
      </c>
      <c r="AA865" s="268">
        <v>0.925713215556527</v>
      </c>
      <c r="AB865" s="268">
        <v>0.927150655706846</v>
      </c>
      <c r="AC865" s="295">
        <v>-0.0014374401503191</v>
      </c>
    </row>
    <row r="866" spans="1:29">
      <c r="A866" s="297" t="s">
        <v>1158</v>
      </c>
      <c r="B866" s="298" t="s">
        <v>3343</v>
      </c>
      <c r="C866" s="293" t="s">
        <v>1531</v>
      </c>
      <c r="D866" s="298" t="s">
        <v>1532</v>
      </c>
      <c r="E866" s="263">
        <v>5181</v>
      </c>
      <c r="F866" s="266">
        <v>4645</v>
      </c>
      <c r="G866" s="266">
        <v>536</v>
      </c>
      <c r="H866" s="264">
        <v>1888</v>
      </c>
      <c r="I866" s="264">
        <v>1704</v>
      </c>
      <c r="J866" s="264">
        <v>184</v>
      </c>
      <c r="K866" s="264">
        <v>3770</v>
      </c>
      <c r="L866" s="264">
        <v>3463</v>
      </c>
      <c r="M866" s="264">
        <v>307</v>
      </c>
      <c r="N866" s="294">
        <v>0.93</v>
      </c>
      <c r="O866" s="266">
        <v>114951</v>
      </c>
      <c r="P866" s="266">
        <v>105424</v>
      </c>
      <c r="Q866" s="266">
        <v>9527</v>
      </c>
      <c r="R866" s="267">
        <v>0.917121208166958</v>
      </c>
      <c r="S866" s="267">
        <v>0.896545068519591</v>
      </c>
      <c r="T866" s="267">
        <v>0.902542372881356</v>
      </c>
      <c r="U866" s="267">
        <v>0.918567639257294</v>
      </c>
      <c r="V866" s="295">
        <v>-0.00599730436176515</v>
      </c>
      <c r="W866" s="271">
        <v>26430</v>
      </c>
      <c r="X866" s="271">
        <v>23952</v>
      </c>
      <c r="Y866" s="271">
        <v>25274</v>
      </c>
      <c r="Z866" s="271">
        <v>22943</v>
      </c>
      <c r="AA866" s="268">
        <v>0.906242905788876</v>
      </c>
      <c r="AB866" s="268">
        <v>0.907770831684735</v>
      </c>
      <c r="AC866" s="295">
        <v>-0.00152792589585904</v>
      </c>
    </row>
    <row r="867" spans="1:29">
      <c r="A867" s="297" t="s">
        <v>1158</v>
      </c>
      <c r="B867" s="298" t="s">
        <v>3343</v>
      </c>
      <c r="C867" s="293" t="s">
        <v>1533</v>
      </c>
      <c r="D867" s="298" t="s">
        <v>1534</v>
      </c>
      <c r="E867" s="263">
        <v>3330</v>
      </c>
      <c r="F867" s="266">
        <v>3144</v>
      </c>
      <c r="G867" s="266">
        <v>186</v>
      </c>
      <c r="H867" s="264">
        <v>1369</v>
      </c>
      <c r="I867" s="264">
        <v>1294</v>
      </c>
      <c r="J867" s="264">
        <v>75</v>
      </c>
      <c r="K867" s="264">
        <v>2731</v>
      </c>
      <c r="L867" s="264">
        <v>2601</v>
      </c>
      <c r="M867" s="264">
        <v>130</v>
      </c>
      <c r="N867" s="294">
        <v>0.93</v>
      </c>
      <c r="O867" s="266">
        <v>80413</v>
      </c>
      <c r="P867" s="266">
        <v>76214</v>
      </c>
      <c r="Q867" s="266">
        <v>4199</v>
      </c>
      <c r="R867" s="267">
        <v>0.947782075037618</v>
      </c>
      <c r="S867" s="267">
        <v>0.944144144144144</v>
      </c>
      <c r="T867" s="267">
        <v>0.945215485756026</v>
      </c>
      <c r="U867" s="267">
        <v>0.952398388868546</v>
      </c>
      <c r="V867" s="295">
        <v>-0.00107134161188216</v>
      </c>
      <c r="W867" s="271">
        <v>18006</v>
      </c>
      <c r="X867" s="271">
        <v>17182</v>
      </c>
      <c r="Y867" s="271">
        <v>18115</v>
      </c>
      <c r="Z867" s="271">
        <v>17146</v>
      </c>
      <c r="AA867" s="268">
        <v>0.954237476396757</v>
      </c>
      <c r="AB867" s="268">
        <v>0.946508418437759</v>
      </c>
      <c r="AC867" s="295">
        <v>0.00772905795899781</v>
      </c>
    </row>
    <row r="868" spans="1:29">
      <c r="A868" s="297" t="s">
        <v>1158</v>
      </c>
      <c r="B868" s="298" t="s">
        <v>3343</v>
      </c>
      <c r="C868" s="293" t="s">
        <v>1535</v>
      </c>
      <c r="D868" s="298" t="s">
        <v>1536</v>
      </c>
      <c r="E868" s="263">
        <v>3673</v>
      </c>
      <c r="F868" s="266">
        <v>3469</v>
      </c>
      <c r="G868" s="266">
        <v>204</v>
      </c>
      <c r="H868" s="264">
        <v>1330</v>
      </c>
      <c r="I868" s="264">
        <v>1246</v>
      </c>
      <c r="J868" s="264">
        <v>84</v>
      </c>
      <c r="K868" s="264">
        <v>2817</v>
      </c>
      <c r="L868" s="264">
        <v>2698</v>
      </c>
      <c r="M868" s="264">
        <v>119</v>
      </c>
      <c r="N868" s="294">
        <v>0.93</v>
      </c>
      <c r="O868" s="266">
        <v>88636</v>
      </c>
      <c r="P868" s="266">
        <v>84486</v>
      </c>
      <c r="Q868" s="266">
        <v>4150</v>
      </c>
      <c r="R868" s="267">
        <v>0.953179295094544</v>
      </c>
      <c r="S868" s="267">
        <v>0.944459569833923</v>
      </c>
      <c r="T868" s="267">
        <v>0.936842105263158</v>
      </c>
      <c r="U868" s="267">
        <v>0.957756478523252</v>
      </c>
      <c r="V868" s="295">
        <v>0.00761746457076529</v>
      </c>
      <c r="W868" s="271">
        <v>19784</v>
      </c>
      <c r="X868" s="271">
        <v>18886</v>
      </c>
      <c r="Y868" s="271">
        <v>19985</v>
      </c>
      <c r="Z868" s="271">
        <v>19115</v>
      </c>
      <c r="AA868" s="268">
        <v>0.954609785685402</v>
      </c>
      <c r="AB868" s="268">
        <v>0.956467350512885</v>
      </c>
      <c r="AC868" s="295">
        <v>-0.00185756482748234</v>
      </c>
    </row>
    <row r="869" spans="1:29">
      <c r="A869" s="297" t="s">
        <v>1158</v>
      </c>
      <c r="B869" s="298" t="s">
        <v>3343</v>
      </c>
      <c r="C869" s="293" t="s">
        <v>1537</v>
      </c>
      <c r="D869" s="298" t="s">
        <v>1538</v>
      </c>
      <c r="E869" s="263">
        <v>4247</v>
      </c>
      <c r="F869" s="266">
        <v>3989</v>
      </c>
      <c r="G869" s="266">
        <v>258</v>
      </c>
      <c r="H869" s="264">
        <v>1566</v>
      </c>
      <c r="I869" s="264">
        <v>1437</v>
      </c>
      <c r="J869" s="264">
        <v>129</v>
      </c>
      <c r="K869" s="264">
        <v>3398</v>
      </c>
      <c r="L869" s="264">
        <v>3215</v>
      </c>
      <c r="M869" s="264">
        <v>183</v>
      </c>
      <c r="N869" s="294">
        <v>0.93</v>
      </c>
      <c r="O869" s="266">
        <v>101141</v>
      </c>
      <c r="P869" s="266">
        <v>95841</v>
      </c>
      <c r="Q869" s="266">
        <v>5300</v>
      </c>
      <c r="R869" s="267">
        <v>0.94759790787119</v>
      </c>
      <c r="S869" s="267">
        <v>0.939251236166706</v>
      </c>
      <c r="T869" s="267">
        <v>0.917624521072797</v>
      </c>
      <c r="U869" s="267">
        <v>0.946144791053561</v>
      </c>
      <c r="V869" s="295">
        <v>0.021626715093909</v>
      </c>
      <c r="W869" s="271">
        <v>22691</v>
      </c>
      <c r="X869" s="271">
        <v>21516</v>
      </c>
      <c r="Y869" s="271">
        <v>23176</v>
      </c>
      <c r="Z869" s="271">
        <v>22013</v>
      </c>
      <c r="AA869" s="268">
        <v>0.948217354898418</v>
      </c>
      <c r="AB869" s="268">
        <v>0.949818778046255</v>
      </c>
      <c r="AC869" s="295">
        <v>-0.00160142314783684</v>
      </c>
    </row>
    <row r="870" spans="1:29">
      <c r="A870" s="297" t="s">
        <v>1158</v>
      </c>
      <c r="B870" s="298" t="s">
        <v>3348</v>
      </c>
      <c r="C870" s="293" t="s">
        <v>1539</v>
      </c>
      <c r="D870" s="298" t="s">
        <v>1540</v>
      </c>
      <c r="E870" s="263">
        <v>9839</v>
      </c>
      <c r="F870" s="266">
        <v>9286</v>
      </c>
      <c r="G870" s="266">
        <v>553</v>
      </c>
      <c r="H870" s="264">
        <v>3938</v>
      </c>
      <c r="I870" s="264">
        <v>3698</v>
      </c>
      <c r="J870" s="264">
        <v>240</v>
      </c>
      <c r="K870" s="264">
        <v>7093</v>
      </c>
      <c r="L870" s="264">
        <v>6842</v>
      </c>
      <c r="M870" s="264">
        <v>251</v>
      </c>
      <c r="N870" s="294">
        <v>0.93</v>
      </c>
      <c r="O870" s="266">
        <v>206461</v>
      </c>
      <c r="P870" s="266">
        <v>198746</v>
      </c>
      <c r="Q870" s="266">
        <v>7715</v>
      </c>
      <c r="R870" s="267">
        <v>0.962632167818619</v>
      </c>
      <c r="S870" s="267">
        <v>0.943795101128163</v>
      </c>
      <c r="T870" s="267">
        <v>0.939055358049771</v>
      </c>
      <c r="U870" s="267">
        <v>0.964612998731143</v>
      </c>
      <c r="V870" s="295">
        <v>0.00473974307839198</v>
      </c>
      <c r="W870" s="271">
        <v>48445</v>
      </c>
      <c r="X870" s="271">
        <v>46314</v>
      </c>
      <c r="Y870" s="271">
        <v>47183</v>
      </c>
      <c r="Z870" s="271">
        <v>45436</v>
      </c>
      <c r="AA870" s="268">
        <v>0.956011972339767</v>
      </c>
      <c r="AB870" s="268">
        <v>0.962973952482886</v>
      </c>
      <c r="AC870" s="295">
        <v>-0.006961980143119</v>
      </c>
    </row>
    <row r="871" spans="1:29">
      <c r="A871" s="297" t="s">
        <v>1158</v>
      </c>
      <c r="B871" s="298" t="s">
        <v>3348</v>
      </c>
      <c r="C871" s="293" t="s">
        <v>1541</v>
      </c>
      <c r="D871" s="298" t="s">
        <v>1542</v>
      </c>
      <c r="E871" s="263">
        <v>6323</v>
      </c>
      <c r="F871" s="266">
        <v>6078</v>
      </c>
      <c r="G871" s="266">
        <v>245</v>
      </c>
      <c r="H871" s="264">
        <v>2335</v>
      </c>
      <c r="I871" s="264">
        <v>2236</v>
      </c>
      <c r="J871" s="264">
        <v>99</v>
      </c>
      <c r="K871" s="264">
        <v>4380</v>
      </c>
      <c r="L871" s="264">
        <v>4214</v>
      </c>
      <c r="M871" s="264">
        <v>166</v>
      </c>
      <c r="N871" s="294">
        <v>0.93</v>
      </c>
      <c r="O871" s="266">
        <v>144624</v>
      </c>
      <c r="P871" s="266">
        <v>140182</v>
      </c>
      <c r="Q871" s="266">
        <v>4442</v>
      </c>
      <c r="R871" s="267">
        <v>0.96928587233101</v>
      </c>
      <c r="S871" s="267">
        <v>0.961252569982603</v>
      </c>
      <c r="T871" s="267">
        <v>0.957601713062099</v>
      </c>
      <c r="U871" s="267">
        <v>0.962100456621005</v>
      </c>
      <c r="V871" s="295">
        <v>0.00365085692050471</v>
      </c>
      <c r="W871" s="271">
        <v>31618</v>
      </c>
      <c r="X871" s="271">
        <v>30579</v>
      </c>
      <c r="Y871" s="271">
        <v>32494</v>
      </c>
      <c r="Z871" s="271">
        <v>31500</v>
      </c>
      <c r="AA871" s="268">
        <v>0.967138971471946</v>
      </c>
      <c r="AB871" s="268">
        <v>0.969409737182249</v>
      </c>
      <c r="AC871" s="295">
        <v>-0.0022707657103026</v>
      </c>
    </row>
    <row r="872" spans="1:29">
      <c r="A872" s="297" t="s">
        <v>1158</v>
      </c>
      <c r="B872" s="298" t="s">
        <v>3348</v>
      </c>
      <c r="C872" s="293" t="s">
        <v>1543</v>
      </c>
      <c r="D872" s="298" t="s">
        <v>1544</v>
      </c>
      <c r="E872" s="263">
        <v>2774</v>
      </c>
      <c r="F872" s="266">
        <v>2681</v>
      </c>
      <c r="G872" s="266">
        <v>93</v>
      </c>
      <c r="H872" s="264">
        <v>1036</v>
      </c>
      <c r="I872" s="264">
        <v>1007</v>
      </c>
      <c r="J872" s="264">
        <v>29</v>
      </c>
      <c r="K872" s="264">
        <v>2038</v>
      </c>
      <c r="L872" s="264">
        <v>2012</v>
      </c>
      <c r="M872" s="264">
        <v>26</v>
      </c>
      <c r="N872" s="294">
        <v>0.93</v>
      </c>
      <c r="O872" s="266">
        <v>64724</v>
      </c>
      <c r="P872" s="266">
        <v>63627</v>
      </c>
      <c r="Q872" s="266">
        <v>1097</v>
      </c>
      <c r="R872" s="267">
        <v>0.983051109325752</v>
      </c>
      <c r="S872" s="267">
        <v>0.96647440519106</v>
      </c>
      <c r="T872" s="267">
        <v>0.972007722007722</v>
      </c>
      <c r="U872" s="267">
        <v>0.987242394504416</v>
      </c>
      <c r="V872" s="295">
        <v>-0.00553331681666214</v>
      </c>
      <c r="W872" s="271">
        <v>14265</v>
      </c>
      <c r="X872" s="271">
        <v>14000</v>
      </c>
      <c r="Y872" s="271">
        <v>14930</v>
      </c>
      <c r="Z872" s="271">
        <v>14651</v>
      </c>
      <c r="AA872" s="268">
        <v>0.981423063441991</v>
      </c>
      <c r="AB872" s="268">
        <v>0.981312793034159</v>
      </c>
      <c r="AC872" s="295">
        <v>0.000110270407831514</v>
      </c>
    </row>
    <row r="873" spans="1:29">
      <c r="A873" s="297" t="s">
        <v>1158</v>
      </c>
      <c r="B873" s="298" t="s">
        <v>3348</v>
      </c>
      <c r="C873" s="293" t="s">
        <v>1545</v>
      </c>
      <c r="D873" s="298" t="s">
        <v>1546</v>
      </c>
      <c r="E873" s="263">
        <v>5290</v>
      </c>
      <c r="F873" s="266">
        <v>5162</v>
      </c>
      <c r="G873" s="266">
        <v>128</v>
      </c>
      <c r="H873" s="264">
        <v>1854</v>
      </c>
      <c r="I873" s="264">
        <v>1820</v>
      </c>
      <c r="J873" s="264">
        <v>34</v>
      </c>
      <c r="K873" s="264">
        <v>3795</v>
      </c>
      <c r="L873" s="264">
        <v>3750</v>
      </c>
      <c r="M873" s="264">
        <v>45</v>
      </c>
      <c r="N873" s="294">
        <v>0.93</v>
      </c>
      <c r="O873" s="266">
        <v>115224</v>
      </c>
      <c r="P873" s="266">
        <v>113401</v>
      </c>
      <c r="Q873" s="266">
        <v>1823</v>
      </c>
      <c r="R873" s="267">
        <v>0.984178643338193</v>
      </c>
      <c r="S873" s="267">
        <v>0.975803402646503</v>
      </c>
      <c r="T873" s="267">
        <v>0.981661272923409</v>
      </c>
      <c r="U873" s="267">
        <v>0.988142292490119</v>
      </c>
      <c r="V873" s="295">
        <v>-0.0058578702769061</v>
      </c>
      <c r="W873" s="271">
        <v>25782</v>
      </c>
      <c r="X873" s="271">
        <v>25381</v>
      </c>
      <c r="Y873" s="271">
        <v>25730</v>
      </c>
      <c r="Z873" s="271">
        <v>25328</v>
      </c>
      <c r="AA873" s="268">
        <v>0.984446513071135</v>
      </c>
      <c r="AB873" s="268">
        <v>0.984376214535562</v>
      </c>
      <c r="AC873" s="295">
        <v>7.02985355733876e-5</v>
      </c>
    </row>
    <row r="874" spans="1:29">
      <c r="A874" s="297" t="s">
        <v>1158</v>
      </c>
      <c r="B874" s="298" t="s">
        <v>3348</v>
      </c>
      <c r="C874" s="293" t="s">
        <v>1547</v>
      </c>
      <c r="D874" s="298" t="s">
        <v>1548</v>
      </c>
      <c r="E874" s="263">
        <v>6123</v>
      </c>
      <c r="F874" s="266">
        <v>5670</v>
      </c>
      <c r="G874" s="266">
        <v>453</v>
      </c>
      <c r="H874" s="264">
        <v>2443</v>
      </c>
      <c r="I874" s="264">
        <v>2231</v>
      </c>
      <c r="J874" s="264">
        <v>212</v>
      </c>
      <c r="K874" s="264">
        <v>4254</v>
      </c>
      <c r="L874" s="264">
        <v>4038</v>
      </c>
      <c r="M874" s="264">
        <v>216</v>
      </c>
      <c r="N874" s="294">
        <v>0.93</v>
      </c>
      <c r="O874" s="266">
        <v>142137</v>
      </c>
      <c r="P874" s="266">
        <v>134313</v>
      </c>
      <c r="Q874" s="266">
        <v>7824</v>
      </c>
      <c r="R874" s="267">
        <v>0.944954515713713</v>
      </c>
      <c r="S874" s="267">
        <v>0.926016658500735</v>
      </c>
      <c r="T874" s="267">
        <v>0.913221449038068</v>
      </c>
      <c r="U874" s="267">
        <v>0.949224259520451</v>
      </c>
      <c r="V874" s="295">
        <v>0.012795209462667</v>
      </c>
      <c r="W874" s="271">
        <v>30346</v>
      </c>
      <c r="X874" s="271">
        <v>28568</v>
      </c>
      <c r="Y874" s="271">
        <v>32322</v>
      </c>
      <c r="Z874" s="271">
        <v>30505</v>
      </c>
      <c r="AA874" s="268">
        <v>0.941409081921835</v>
      </c>
      <c r="AB874" s="268">
        <v>0.943784419280985</v>
      </c>
      <c r="AC874" s="295">
        <v>-0.0023753373591503</v>
      </c>
    </row>
    <row r="875" spans="1:29">
      <c r="A875" s="297" t="s">
        <v>1158</v>
      </c>
      <c r="B875" s="298" t="s">
        <v>3348</v>
      </c>
      <c r="C875" s="293" t="s">
        <v>1549</v>
      </c>
      <c r="D875" s="298" t="s">
        <v>1550</v>
      </c>
      <c r="E875" s="263">
        <v>5664</v>
      </c>
      <c r="F875" s="266">
        <v>5404</v>
      </c>
      <c r="G875" s="266">
        <v>260</v>
      </c>
      <c r="H875" s="264">
        <v>1988</v>
      </c>
      <c r="I875" s="264">
        <v>1864</v>
      </c>
      <c r="J875" s="264">
        <v>124</v>
      </c>
      <c r="K875" s="264">
        <v>4117</v>
      </c>
      <c r="L875" s="264">
        <v>3956</v>
      </c>
      <c r="M875" s="264">
        <v>161</v>
      </c>
      <c r="N875" s="294">
        <v>0.93</v>
      </c>
      <c r="O875" s="266">
        <v>127744</v>
      </c>
      <c r="P875" s="266">
        <v>122832</v>
      </c>
      <c r="Q875" s="266">
        <v>4912</v>
      </c>
      <c r="R875" s="267">
        <v>0.961548096192385</v>
      </c>
      <c r="S875" s="267">
        <v>0.95409604519774</v>
      </c>
      <c r="T875" s="267">
        <v>0.937625754527163</v>
      </c>
      <c r="U875" s="267">
        <v>0.960893854748603</v>
      </c>
      <c r="V875" s="295">
        <v>0.0164702906705771</v>
      </c>
      <c r="W875" s="271">
        <v>28769</v>
      </c>
      <c r="X875" s="271">
        <v>27600</v>
      </c>
      <c r="Y875" s="271">
        <v>28909</v>
      </c>
      <c r="Z875" s="271">
        <v>27856</v>
      </c>
      <c r="AA875" s="268">
        <v>0.959365984219125</v>
      </c>
      <c r="AB875" s="268">
        <v>0.963575357155211</v>
      </c>
      <c r="AC875" s="295">
        <v>-0.00420937293608636</v>
      </c>
    </row>
    <row r="876" spans="1:29">
      <c r="A876" s="297" t="s">
        <v>1158</v>
      </c>
      <c r="B876" s="298" t="s">
        <v>3348</v>
      </c>
      <c r="C876" s="293" t="s">
        <v>1551</v>
      </c>
      <c r="D876" s="298" t="s">
        <v>1552</v>
      </c>
      <c r="E876" s="263">
        <v>6126</v>
      </c>
      <c r="F876" s="266">
        <v>5802</v>
      </c>
      <c r="G876" s="266">
        <v>324</v>
      </c>
      <c r="H876" s="264">
        <v>2105</v>
      </c>
      <c r="I876" s="264">
        <v>2007</v>
      </c>
      <c r="J876" s="264">
        <v>98</v>
      </c>
      <c r="K876" s="264">
        <v>4168</v>
      </c>
      <c r="L876" s="264">
        <v>4061</v>
      </c>
      <c r="M876" s="264">
        <v>107</v>
      </c>
      <c r="N876" s="294">
        <v>0.93</v>
      </c>
      <c r="O876" s="266">
        <v>133156</v>
      </c>
      <c r="P876" s="266">
        <v>128875</v>
      </c>
      <c r="Q876" s="266">
        <v>4281</v>
      </c>
      <c r="R876" s="267">
        <v>0.967849740154405</v>
      </c>
      <c r="S876" s="267">
        <v>0.947110675808031</v>
      </c>
      <c r="T876" s="267">
        <v>0.953444180522565</v>
      </c>
      <c r="U876" s="267">
        <v>0.974328214971209</v>
      </c>
      <c r="V876" s="295">
        <v>-0.00633350471453398</v>
      </c>
      <c r="W876" s="271">
        <v>28672</v>
      </c>
      <c r="X876" s="271">
        <v>27731</v>
      </c>
      <c r="Y876" s="271">
        <v>29531</v>
      </c>
      <c r="Z876" s="271">
        <v>28795</v>
      </c>
      <c r="AA876" s="268">
        <v>0.967180524553571</v>
      </c>
      <c r="AB876" s="268">
        <v>0.975077037689208</v>
      </c>
      <c r="AC876" s="295">
        <v>-0.00789651313563655</v>
      </c>
    </row>
    <row r="877" spans="1:29">
      <c r="A877" s="297" t="s">
        <v>1158</v>
      </c>
      <c r="B877" s="298" t="s">
        <v>3348</v>
      </c>
      <c r="C877" s="293" t="s">
        <v>1553</v>
      </c>
      <c r="D877" s="298" t="s">
        <v>1554</v>
      </c>
      <c r="E877" s="263">
        <v>4320</v>
      </c>
      <c r="F877" s="266">
        <v>4175</v>
      </c>
      <c r="G877" s="266">
        <v>145</v>
      </c>
      <c r="H877" s="264">
        <v>1802</v>
      </c>
      <c r="I877" s="264">
        <v>1748</v>
      </c>
      <c r="J877" s="264">
        <v>54</v>
      </c>
      <c r="K877" s="264">
        <v>3200</v>
      </c>
      <c r="L877" s="264">
        <v>3144</v>
      </c>
      <c r="M877" s="264">
        <v>56</v>
      </c>
      <c r="N877" s="294">
        <v>0.93</v>
      </c>
      <c r="O877" s="266">
        <v>90530</v>
      </c>
      <c r="P877" s="266">
        <v>88330</v>
      </c>
      <c r="Q877" s="266">
        <v>2200</v>
      </c>
      <c r="R877" s="267">
        <v>0.975698663426488</v>
      </c>
      <c r="S877" s="267">
        <v>0.966435185185185</v>
      </c>
      <c r="T877" s="267">
        <v>0.970033296337403</v>
      </c>
      <c r="U877" s="267">
        <v>0.9825</v>
      </c>
      <c r="V877" s="295">
        <v>-0.00359811115221764</v>
      </c>
      <c r="W877" s="271">
        <v>21917</v>
      </c>
      <c r="X877" s="271">
        <v>21363</v>
      </c>
      <c r="Y877" s="271">
        <v>21348</v>
      </c>
      <c r="Z877" s="271">
        <v>20859</v>
      </c>
      <c r="AA877" s="268">
        <v>0.97472281790391</v>
      </c>
      <c r="AB877" s="268">
        <v>0.977093872962338</v>
      </c>
      <c r="AC877" s="295">
        <v>-0.00237105505842816</v>
      </c>
    </row>
    <row r="878" spans="1:29">
      <c r="A878" s="297" t="s">
        <v>1158</v>
      </c>
      <c r="B878" s="298" t="s">
        <v>3348</v>
      </c>
      <c r="C878" s="293" t="s">
        <v>1555</v>
      </c>
      <c r="D878" s="298" t="s">
        <v>1556</v>
      </c>
      <c r="E878" s="263">
        <v>3006</v>
      </c>
      <c r="F878" s="266">
        <v>2925</v>
      </c>
      <c r="G878" s="266">
        <v>81</v>
      </c>
      <c r="H878" s="264">
        <v>1245</v>
      </c>
      <c r="I878" s="264">
        <v>1224</v>
      </c>
      <c r="J878" s="264">
        <v>21</v>
      </c>
      <c r="K878" s="264">
        <v>2080</v>
      </c>
      <c r="L878" s="264">
        <v>2053</v>
      </c>
      <c r="M878" s="264">
        <v>27</v>
      </c>
      <c r="N878" s="294">
        <v>0.93</v>
      </c>
      <c r="O878" s="266">
        <v>66227</v>
      </c>
      <c r="P878" s="266">
        <v>65174</v>
      </c>
      <c r="Q878" s="266">
        <v>1053</v>
      </c>
      <c r="R878" s="267">
        <v>0.98410014042611</v>
      </c>
      <c r="S878" s="267">
        <v>0.973053892215569</v>
      </c>
      <c r="T878" s="267">
        <v>0.983132530120482</v>
      </c>
      <c r="U878" s="267">
        <v>0.987019230769231</v>
      </c>
      <c r="V878" s="295">
        <v>-0.0100786379049131</v>
      </c>
      <c r="W878" s="271">
        <v>14939</v>
      </c>
      <c r="X878" s="271">
        <v>14672</v>
      </c>
      <c r="Y878" s="271">
        <v>14981</v>
      </c>
      <c r="Z878" s="271">
        <v>14760</v>
      </c>
      <c r="AA878" s="268">
        <v>0.982127317758886</v>
      </c>
      <c r="AB878" s="268">
        <v>0.985247980775649</v>
      </c>
      <c r="AC878" s="295">
        <v>-0.00312066301676295</v>
      </c>
    </row>
    <row r="879" spans="1:29">
      <c r="A879" s="297" t="s">
        <v>1158</v>
      </c>
      <c r="B879" s="298" t="s">
        <v>3348</v>
      </c>
      <c r="C879" s="293" t="s">
        <v>1557</v>
      </c>
      <c r="D879" s="298" t="s">
        <v>1558</v>
      </c>
      <c r="E879" s="263">
        <v>2463</v>
      </c>
      <c r="F879" s="266">
        <v>2339</v>
      </c>
      <c r="G879" s="266">
        <v>124</v>
      </c>
      <c r="H879" s="264">
        <v>872</v>
      </c>
      <c r="I879" s="264">
        <v>832</v>
      </c>
      <c r="J879" s="264">
        <v>40</v>
      </c>
      <c r="K879" s="264">
        <v>1826</v>
      </c>
      <c r="L879" s="264">
        <v>1773</v>
      </c>
      <c r="M879" s="264">
        <v>53</v>
      </c>
      <c r="N879" s="294">
        <v>0.93</v>
      </c>
      <c r="O879" s="266">
        <v>56203</v>
      </c>
      <c r="P879" s="266">
        <v>54497</v>
      </c>
      <c r="Q879" s="266">
        <v>1706</v>
      </c>
      <c r="R879" s="267">
        <v>0.969645748447592</v>
      </c>
      <c r="S879" s="267">
        <v>0.949654892407633</v>
      </c>
      <c r="T879" s="267">
        <v>0.954128440366973</v>
      </c>
      <c r="U879" s="267">
        <v>0.970974808324206</v>
      </c>
      <c r="V879" s="295">
        <v>-0.00447354795933952</v>
      </c>
      <c r="W879" s="271">
        <v>12437</v>
      </c>
      <c r="X879" s="271">
        <v>12017</v>
      </c>
      <c r="Y879" s="271">
        <v>12570</v>
      </c>
      <c r="Z879" s="271">
        <v>12168</v>
      </c>
      <c r="AA879" s="268">
        <v>0.966229798182841</v>
      </c>
      <c r="AB879" s="268">
        <v>0.968019093078759</v>
      </c>
      <c r="AC879" s="295">
        <v>-0.0017892948959175</v>
      </c>
    </row>
    <row r="880" spans="1:29">
      <c r="A880" s="297" t="s">
        <v>1158</v>
      </c>
      <c r="B880" s="298" t="s">
        <v>3348</v>
      </c>
      <c r="C880" s="293" t="s">
        <v>1559</v>
      </c>
      <c r="D880" s="298" t="s">
        <v>1560</v>
      </c>
      <c r="E880" s="263">
        <v>1784</v>
      </c>
      <c r="F880" s="266">
        <v>1663</v>
      </c>
      <c r="G880" s="266">
        <v>121</v>
      </c>
      <c r="H880" s="264">
        <v>563</v>
      </c>
      <c r="I880" s="264">
        <v>490</v>
      </c>
      <c r="J880" s="264">
        <v>73</v>
      </c>
      <c r="K880" s="264">
        <v>1268</v>
      </c>
      <c r="L880" s="264">
        <v>1233</v>
      </c>
      <c r="M880" s="264">
        <v>35</v>
      </c>
      <c r="N880" s="294">
        <v>0.93</v>
      </c>
      <c r="O880" s="266">
        <v>38664</v>
      </c>
      <c r="P880" s="266">
        <v>36929</v>
      </c>
      <c r="Q880" s="266">
        <v>1735</v>
      </c>
      <c r="R880" s="267">
        <v>0.955126215601076</v>
      </c>
      <c r="S880" s="267">
        <v>0.932174887892377</v>
      </c>
      <c r="T880" s="267">
        <v>0.870337477797513</v>
      </c>
      <c r="U880" s="267">
        <v>0.972397476340694</v>
      </c>
      <c r="V880" s="295">
        <v>0.0618374100948633</v>
      </c>
      <c r="W880" s="271">
        <v>8688</v>
      </c>
      <c r="X880" s="271">
        <v>8235</v>
      </c>
      <c r="Y880" s="271">
        <v>8777</v>
      </c>
      <c r="Z880" s="271">
        <v>8364</v>
      </c>
      <c r="AA880" s="268">
        <v>0.947859116022099</v>
      </c>
      <c r="AB880" s="268">
        <v>0.952945197675743</v>
      </c>
      <c r="AC880" s="295">
        <v>-0.00508608165364388</v>
      </c>
    </row>
    <row r="881" spans="1:29">
      <c r="A881" s="297" t="s">
        <v>1158</v>
      </c>
      <c r="B881" s="298" t="s">
        <v>3348</v>
      </c>
      <c r="C881" s="293" t="s">
        <v>1561</v>
      </c>
      <c r="D881" s="298" t="s">
        <v>1562</v>
      </c>
      <c r="E881" s="263">
        <v>3307</v>
      </c>
      <c r="F881" s="266">
        <v>3132</v>
      </c>
      <c r="G881" s="266">
        <v>175</v>
      </c>
      <c r="H881" s="264">
        <v>1169</v>
      </c>
      <c r="I881" s="264">
        <v>1069</v>
      </c>
      <c r="J881" s="264">
        <v>100</v>
      </c>
      <c r="K881" s="264">
        <v>2508</v>
      </c>
      <c r="L881" s="264">
        <v>2392</v>
      </c>
      <c r="M881" s="264">
        <v>116</v>
      </c>
      <c r="N881" s="294">
        <v>0.93</v>
      </c>
      <c r="O881" s="266">
        <v>73297</v>
      </c>
      <c r="P881" s="266">
        <v>69752</v>
      </c>
      <c r="Q881" s="266">
        <v>3545</v>
      </c>
      <c r="R881" s="267">
        <v>0.951635128313574</v>
      </c>
      <c r="S881" s="267">
        <v>0.947081947384336</v>
      </c>
      <c r="T881" s="267">
        <v>0.914456800684346</v>
      </c>
      <c r="U881" s="267">
        <v>0.953748006379585</v>
      </c>
      <c r="V881" s="295">
        <v>0.0326251466999906</v>
      </c>
      <c r="W881" s="271">
        <v>16438</v>
      </c>
      <c r="X881" s="271">
        <v>15635</v>
      </c>
      <c r="Y881" s="271">
        <v>16530</v>
      </c>
      <c r="Z881" s="271">
        <v>15626</v>
      </c>
      <c r="AA881" s="268">
        <v>0.95114977491179</v>
      </c>
      <c r="AB881" s="268">
        <v>0.945311554748941</v>
      </c>
      <c r="AC881" s="295">
        <v>0.00583822016284841</v>
      </c>
    </row>
    <row r="882" spans="1:29">
      <c r="A882" s="297" t="s">
        <v>1158</v>
      </c>
      <c r="B882" s="298" t="s">
        <v>3347</v>
      </c>
      <c r="C882" s="293" t="s">
        <v>1563</v>
      </c>
      <c r="D882" s="298" t="s">
        <v>1564</v>
      </c>
      <c r="E882" s="263">
        <v>5160</v>
      </c>
      <c r="F882" s="266">
        <v>4787</v>
      </c>
      <c r="G882" s="266">
        <v>373</v>
      </c>
      <c r="H882" s="264">
        <v>2372</v>
      </c>
      <c r="I882" s="264">
        <v>2232</v>
      </c>
      <c r="J882" s="264">
        <v>140</v>
      </c>
      <c r="K882" s="264">
        <v>3355</v>
      </c>
      <c r="L882" s="264">
        <v>3224</v>
      </c>
      <c r="M882" s="264">
        <v>131</v>
      </c>
      <c r="N882" s="294">
        <v>0.93</v>
      </c>
      <c r="O882" s="266">
        <v>116476</v>
      </c>
      <c r="P882" s="266">
        <v>111804</v>
      </c>
      <c r="Q882" s="266">
        <v>4672</v>
      </c>
      <c r="R882" s="267">
        <v>0.959888732442735</v>
      </c>
      <c r="S882" s="267">
        <v>0.927713178294574</v>
      </c>
      <c r="T882" s="267">
        <v>0.94097807757167</v>
      </c>
      <c r="U882" s="267">
        <v>0.960953800298063</v>
      </c>
      <c r="V882" s="295">
        <v>-0.0132648992770958</v>
      </c>
      <c r="W882" s="271">
        <v>25337</v>
      </c>
      <c r="X882" s="271">
        <v>24099</v>
      </c>
      <c r="Y882" s="271">
        <v>25703</v>
      </c>
      <c r="Z882" s="271">
        <v>24789</v>
      </c>
      <c r="AA882" s="268">
        <v>0.951138650984726</v>
      </c>
      <c r="AB882" s="268">
        <v>0.964439948644127</v>
      </c>
      <c r="AC882" s="295">
        <v>-0.0133012976594012</v>
      </c>
    </row>
    <row r="883" spans="1:29">
      <c r="A883" s="297" t="s">
        <v>1158</v>
      </c>
      <c r="B883" s="298" t="s">
        <v>3347</v>
      </c>
      <c r="C883" s="293" t="s">
        <v>1565</v>
      </c>
      <c r="D883" s="298" t="s">
        <v>1566</v>
      </c>
      <c r="E883" s="263">
        <v>4196</v>
      </c>
      <c r="F883" s="266">
        <v>3894</v>
      </c>
      <c r="G883" s="266">
        <v>302</v>
      </c>
      <c r="H883" s="264">
        <v>1906</v>
      </c>
      <c r="I883" s="264">
        <v>1780</v>
      </c>
      <c r="J883" s="264">
        <v>126</v>
      </c>
      <c r="K883" s="264">
        <v>2713</v>
      </c>
      <c r="L883" s="264">
        <v>2581</v>
      </c>
      <c r="M883" s="264">
        <v>132</v>
      </c>
      <c r="N883" s="294">
        <v>0.93</v>
      </c>
      <c r="O883" s="266">
        <v>91544</v>
      </c>
      <c r="P883" s="266">
        <v>86536</v>
      </c>
      <c r="Q883" s="266">
        <v>5008</v>
      </c>
      <c r="R883" s="267">
        <v>0.94529406624137</v>
      </c>
      <c r="S883" s="267">
        <v>0.928026692087703</v>
      </c>
      <c r="T883" s="267">
        <v>0.93389296956978</v>
      </c>
      <c r="U883" s="267">
        <v>0.951345374124585</v>
      </c>
      <c r="V883" s="295">
        <v>-0.00586627748207702</v>
      </c>
      <c r="W883" s="271">
        <v>20232</v>
      </c>
      <c r="X883" s="271">
        <v>19034</v>
      </c>
      <c r="Y883" s="271">
        <v>20209</v>
      </c>
      <c r="Z883" s="271">
        <v>19027</v>
      </c>
      <c r="AA883" s="268">
        <v>0.940786872281534</v>
      </c>
      <c r="AB883" s="268">
        <v>0.941511207877678</v>
      </c>
      <c r="AC883" s="295">
        <v>-0.000724335596144043</v>
      </c>
    </row>
    <row r="884" spans="1:29">
      <c r="A884" s="297" t="s">
        <v>1158</v>
      </c>
      <c r="B884" s="298" t="s">
        <v>3347</v>
      </c>
      <c r="C884" s="293" t="s">
        <v>1567</v>
      </c>
      <c r="D884" s="298" t="s">
        <v>1568</v>
      </c>
      <c r="E884" s="263">
        <v>5997</v>
      </c>
      <c r="F884" s="266">
        <v>5600</v>
      </c>
      <c r="G884" s="266">
        <v>397</v>
      </c>
      <c r="H884" s="264">
        <v>2828</v>
      </c>
      <c r="I884" s="264">
        <v>2660</v>
      </c>
      <c r="J884" s="264">
        <v>168</v>
      </c>
      <c r="K884" s="264">
        <v>3971</v>
      </c>
      <c r="L884" s="264">
        <v>3787</v>
      </c>
      <c r="M884" s="264">
        <v>184</v>
      </c>
      <c r="N884" s="294">
        <v>0.93</v>
      </c>
      <c r="O884" s="266">
        <v>132446</v>
      </c>
      <c r="P884" s="266">
        <v>126471</v>
      </c>
      <c r="Q884" s="266">
        <v>5975</v>
      </c>
      <c r="R884" s="267">
        <v>0.954887274813886</v>
      </c>
      <c r="S884" s="267">
        <v>0.933800233450058</v>
      </c>
      <c r="T884" s="267">
        <v>0.940594059405941</v>
      </c>
      <c r="U884" s="267">
        <v>0.953664064467389</v>
      </c>
      <c r="V884" s="295">
        <v>-0.00679382595588218</v>
      </c>
      <c r="W884" s="271">
        <v>29799</v>
      </c>
      <c r="X884" s="271">
        <v>28347</v>
      </c>
      <c r="Y884" s="271">
        <v>29100</v>
      </c>
      <c r="Z884" s="271">
        <v>27754</v>
      </c>
      <c r="AA884" s="268">
        <v>0.951273532668881</v>
      </c>
      <c r="AB884" s="268">
        <v>0.953745704467354</v>
      </c>
      <c r="AC884" s="295">
        <v>-0.00247217179847248</v>
      </c>
    </row>
    <row r="885" spans="1:29">
      <c r="A885" s="297" t="s">
        <v>1158</v>
      </c>
      <c r="B885" s="298" t="s">
        <v>3347</v>
      </c>
      <c r="C885" s="293" t="s">
        <v>1569</v>
      </c>
      <c r="D885" s="298" t="s">
        <v>1570</v>
      </c>
      <c r="E885" s="263">
        <v>4498</v>
      </c>
      <c r="F885" s="266">
        <v>4420</v>
      </c>
      <c r="G885" s="266">
        <v>78</v>
      </c>
      <c r="H885" s="264">
        <v>2016</v>
      </c>
      <c r="I885" s="264">
        <v>1963</v>
      </c>
      <c r="J885" s="264">
        <v>53</v>
      </c>
      <c r="K885" s="264">
        <v>2971</v>
      </c>
      <c r="L885" s="264">
        <v>2925</v>
      </c>
      <c r="M885" s="264">
        <v>46</v>
      </c>
      <c r="N885" s="294">
        <v>0.93</v>
      </c>
      <c r="O885" s="266">
        <v>100767</v>
      </c>
      <c r="P885" s="266">
        <v>99301</v>
      </c>
      <c r="Q885" s="266">
        <v>1466</v>
      </c>
      <c r="R885" s="267">
        <v>0.985451586332827</v>
      </c>
      <c r="S885" s="267">
        <v>0.982658959537572</v>
      </c>
      <c r="T885" s="267">
        <v>0.973710317460317</v>
      </c>
      <c r="U885" s="267">
        <v>0.984516997643891</v>
      </c>
      <c r="V885" s="295">
        <v>0.00894864207725476</v>
      </c>
      <c r="W885" s="271">
        <v>22648</v>
      </c>
      <c r="X885" s="271">
        <v>22282</v>
      </c>
      <c r="Y885" s="271">
        <v>22171</v>
      </c>
      <c r="Z885" s="271">
        <v>21852</v>
      </c>
      <c r="AA885" s="268">
        <v>0.983839632638644</v>
      </c>
      <c r="AB885" s="268">
        <v>0.985611835280321</v>
      </c>
      <c r="AC885" s="295">
        <v>-0.00177220264167754</v>
      </c>
    </row>
    <row r="886" spans="1:29">
      <c r="A886" s="297" t="s">
        <v>1158</v>
      </c>
      <c r="B886" s="298" t="s">
        <v>3347</v>
      </c>
      <c r="C886" s="293" t="s">
        <v>1571</v>
      </c>
      <c r="D886" s="298" t="s">
        <v>1572</v>
      </c>
      <c r="E886" s="263">
        <v>2593</v>
      </c>
      <c r="F886" s="266">
        <v>2461</v>
      </c>
      <c r="G886" s="266">
        <v>132</v>
      </c>
      <c r="H886" s="264">
        <v>1104</v>
      </c>
      <c r="I886" s="264">
        <v>1035</v>
      </c>
      <c r="J886" s="264">
        <v>69</v>
      </c>
      <c r="K886" s="264">
        <v>1645</v>
      </c>
      <c r="L886" s="264">
        <v>1566</v>
      </c>
      <c r="M886" s="264">
        <v>79</v>
      </c>
      <c r="N886" s="294">
        <v>0.93</v>
      </c>
      <c r="O886" s="266">
        <v>59775</v>
      </c>
      <c r="P886" s="266">
        <v>57378</v>
      </c>
      <c r="Q886" s="266">
        <v>2397</v>
      </c>
      <c r="R886" s="267">
        <v>0.959899623588457</v>
      </c>
      <c r="S886" s="267">
        <v>0.949093713844967</v>
      </c>
      <c r="T886" s="267">
        <v>0.9375</v>
      </c>
      <c r="U886" s="267">
        <v>0.951975683890578</v>
      </c>
      <c r="V886" s="295">
        <v>0.0115937138449672</v>
      </c>
      <c r="W886" s="271">
        <v>12937</v>
      </c>
      <c r="X886" s="271">
        <v>12358</v>
      </c>
      <c r="Y886" s="271">
        <v>13500</v>
      </c>
      <c r="Z886" s="271">
        <v>12969</v>
      </c>
      <c r="AA886" s="268">
        <v>0.955244647136121</v>
      </c>
      <c r="AB886" s="268">
        <v>0.960666666666667</v>
      </c>
      <c r="AC886" s="295">
        <v>-0.00542201953054544</v>
      </c>
    </row>
    <row r="887" spans="1:29">
      <c r="A887" s="297" t="s">
        <v>1158</v>
      </c>
      <c r="B887" s="298" t="s">
        <v>3347</v>
      </c>
      <c r="C887" s="293" t="s">
        <v>1573</v>
      </c>
      <c r="D887" s="298" t="s">
        <v>1574</v>
      </c>
      <c r="E887" s="263">
        <v>4492</v>
      </c>
      <c r="F887" s="266">
        <v>4302</v>
      </c>
      <c r="G887" s="266">
        <v>190</v>
      </c>
      <c r="H887" s="264">
        <v>1881</v>
      </c>
      <c r="I887" s="264">
        <v>1760</v>
      </c>
      <c r="J887" s="264">
        <v>121</v>
      </c>
      <c r="K887" s="264">
        <v>2820</v>
      </c>
      <c r="L887" s="264">
        <v>2735</v>
      </c>
      <c r="M887" s="264">
        <v>85</v>
      </c>
      <c r="N887" s="294">
        <v>0.93</v>
      </c>
      <c r="O887" s="266">
        <v>96622</v>
      </c>
      <c r="P887" s="266">
        <v>92946</v>
      </c>
      <c r="Q887" s="266">
        <v>3676</v>
      </c>
      <c r="R887" s="267">
        <v>0.961954834302747</v>
      </c>
      <c r="S887" s="267">
        <v>0.957702582368655</v>
      </c>
      <c r="T887" s="267">
        <v>0.935672514619883</v>
      </c>
      <c r="U887" s="267">
        <v>0.969858156028369</v>
      </c>
      <c r="V887" s="295">
        <v>0.0220300677487724</v>
      </c>
      <c r="W887" s="271">
        <v>22027</v>
      </c>
      <c r="X887" s="271">
        <v>21169</v>
      </c>
      <c r="Y887" s="271">
        <v>21683</v>
      </c>
      <c r="Z887" s="271">
        <v>21029</v>
      </c>
      <c r="AA887" s="268">
        <v>0.961047804966632</v>
      </c>
      <c r="AB887" s="268">
        <v>0.969838122031084</v>
      </c>
      <c r="AC887" s="295">
        <v>-0.00879031706445232</v>
      </c>
    </row>
    <row r="888" spans="1:29">
      <c r="A888" s="297" t="s">
        <v>1158</v>
      </c>
      <c r="B888" s="298" t="s">
        <v>3347</v>
      </c>
      <c r="C888" s="293" t="s">
        <v>1575</v>
      </c>
      <c r="D888" s="298" t="s">
        <v>1576</v>
      </c>
      <c r="E888" s="263">
        <v>5334</v>
      </c>
      <c r="F888" s="266">
        <v>4338</v>
      </c>
      <c r="G888" s="266">
        <v>996</v>
      </c>
      <c r="H888" s="264">
        <v>2338</v>
      </c>
      <c r="I888" s="264">
        <v>1525</v>
      </c>
      <c r="J888" s="264">
        <v>813</v>
      </c>
      <c r="K888" s="264">
        <v>3540</v>
      </c>
      <c r="L888" s="264">
        <v>2953</v>
      </c>
      <c r="M888" s="264">
        <v>587</v>
      </c>
      <c r="N888" s="294">
        <v>0.93</v>
      </c>
      <c r="O888" s="266">
        <v>122687</v>
      </c>
      <c r="P888" s="266">
        <v>97914</v>
      </c>
      <c r="Q888" s="266">
        <v>24773</v>
      </c>
      <c r="R888" s="267">
        <v>0.798079666142297</v>
      </c>
      <c r="S888" s="267">
        <v>0.813273340832396</v>
      </c>
      <c r="T888" s="267">
        <v>0.652266894781865</v>
      </c>
      <c r="U888" s="267">
        <v>0.834180790960452</v>
      </c>
      <c r="V888" s="295">
        <v>0.161006446050531</v>
      </c>
      <c r="W888" s="271">
        <v>26907</v>
      </c>
      <c r="X888" s="271">
        <v>19530</v>
      </c>
      <c r="Y888" s="271">
        <v>27352</v>
      </c>
      <c r="Z888" s="271">
        <v>22175</v>
      </c>
      <c r="AA888" s="268">
        <v>0.725833426245958</v>
      </c>
      <c r="AB888" s="268">
        <v>0.810726820707809</v>
      </c>
      <c r="AC888" s="295">
        <v>-0.0848933944618511</v>
      </c>
    </row>
    <row r="889" spans="1:29">
      <c r="A889" s="297" t="s">
        <v>1158</v>
      </c>
      <c r="B889" s="298" t="s">
        <v>40</v>
      </c>
      <c r="C889" s="293" t="s">
        <v>1577</v>
      </c>
      <c r="D889" s="298" t="s">
        <v>1578</v>
      </c>
      <c r="E889" s="263">
        <v>0</v>
      </c>
      <c r="F889" s="266">
        <v>0</v>
      </c>
      <c r="G889" s="266">
        <v>0</v>
      </c>
      <c r="H889" s="264">
        <v>0</v>
      </c>
      <c r="I889" s="264">
        <v>0</v>
      </c>
      <c r="J889" s="264">
        <v>0</v>
      </c>
      <c r="K889" s="264">
        <v>0</v>
      </c>
      <c r="L889" s="264">
        <v>0</v>
      </c>
      <c r="M889" s="264">
        <v>0</v>
      </c>
      <c r="N889" s="294">
        <v>0.93</v>
      </c>
      <c r="O889" s="266">
        <v>0</v>
      </c>
      <c r="P889" s="266">
        <v>0</v>
      </c>
      <c r="Q889" s="266">
        <v>0</v>
      </c>
      <c r="R889" s="267">
        <v>0</v>
      </c>
      <c r="S889" s="267">
        <v>0</v>
      </c>
      <c r="T889" s="267">
        <v>0</v>
      </c>
      <c r="U889" s="267">
        <v>0</v>
      </c>
      <c r="V889" s="295">
        <v>0</v>
      </c>
      <c r="W889" s="271">
        <v>0</v>
      </c>
      <c r="X889" s="271">
        <v>0</v>
      </c>
      <c r="Y889" s="271">
        <v>0</v>
      </c>
      <c r="Z889" s="271">
        <v>0</v>
      </c>
      <c r="AA889" s="268">
        <v>0</v>
      </c>
      <c r="AB889" s="268">
        <v>0</v>
      </c>
      <c r="AC889" s="295">
        <v>0</v>
      </c>
    </row>
    <row r="890" spans="1:29">
      <c r="A890" s="297" t="s">
        <v>1158</v>
      </c>
      <c r="B890" s="298" t="s">
        <v>3347</v>
      </c>
      <c r="C890" s="293" t="s">
        <v>1579</v>
      </c>
      <c r="D890" s="298" t="s">
        <v>1580</v>
      </c>
      <c r="E890" s="263">
        <v>6396</v>
      </c>
      <c r="F890" s="266">
        <v>6085</v>
      </c>
      <c r="G890" s="266">
        <v>311</v>
      </c>
      <c r="H890" s="264">
        <v>2936</v>
      </c>
      <c r="I890" s="264">
        <v>2705</v>
      </c>
      <c r="J890" s="264">
        <v>231</v>
      </c>
      <c r="K890" s="264">
        <v>4355</v>
      </c>
      <c r="L890" s="264">
        <v>4159</v>
      </c>
      <c r="M890" s="264">
        <v>196</v>
      </c>
      <c r="N890" s="294">
        <v>0.93</v>
      </c>
      <c r="O890" s="266">
        <v>142447</v>
      </c>
      <c r="P890" s="266">
        <v>135754</v>
      </c>
      <c r="Q890" s="266">
        <v>6693</v>
      </c>
      <c r="R890" s="267">
        <v>0.953014103491123</v>
      </c>
      <c r="S890" s="267">
        <v>0.951375859912445</v>
      </c>
      <c r="T890" s="267">
        <v>0.921321525885559</v>
      </c>
      <c r="U890" s="267">
        <v>0.954994259471871</v>
      </c>
      <c r="V890" s="295">
        <v>0.0300543340268867</v>
      </c>
      <c r="W890" s="271">
        <v>30490</v>
      </c>
      <c r="X890" s="271">
        <v>29048</v>
      </c>
      <c r="Y890" s="271">
        <v>30459</v>
      </c>
      <c r="Z890" s="271">
        <v>28914</v>
      </c>
      <c r="AA890" s="268">
        <v>0.952705805182027</v>
      </c>
      <c r="AB890" s="268">
        <v>0.949276076036639</v>
      </c>
      <c r="AC890" s="295">
        <v>0.00342972914538742</v>
      </c>
    </row>
    <row r="891" spans="1:29">
      <c r="A891" s="297" t="s">
        <v>1158</v>
      </c>
      <c r="B891" s="298" t="s">
        <v>3347</v>
      </c>
      <c r="C891" s="293" t="s">
        <v>1581</v>
      </c>
      <c r="D891" s="298" t="s">
        <v>1582</v>
      </c>
      <c r="E891" s="263">
        <v>3599</v>
      </c>
      <c r="F891" s="266">
        <v>3418</v>
      </c>
      <c r="G891" s="266">
        <v>181</v>
      </c>
      <c r="H891" s="264">
        <v>1604</v>
      </c>
      <c r="I891" s="264">
        <v>1508</v>
      </c>
      <c r="J891" s="264">
        <v>96</v>
      </c>
      <c r="K891" s="264">
        <v>2318</v>
      </c>
      <c r="L891" s="264">
        <v>2249</v>
      </c>
      <c r="M891" s="264">
        <v>69</v>
      </c>
      <c r="N891" s="294">
        <v>0.93</v>
      </c>
      <c r="O891" s="266">
        <v>84011</v>
      </c>
      <c r="P891" s="266">
        <v>81192</v>
      </c>
      <c r="Q891" s="266">
        <v>2819</v>
      </c>
      <c r="R891" s="267">
        <v>0.966444870314602</v>
      </c>
      <c r="S891" s="267">
        <v>0.949708252292303</v>
      </c>
      <c r="T891" s="267">
        <v>0.940149625935162</v>
      </c>
      <c r="U891" s="267">
        <v>0.9702329594478</v>
      </c>
      <c r="V891" s="295">
        <v>0.00955862635714133</v>
      </c>
      <c r="W891" s="271">
        <v>17713</v>
      </c>
      <c r="X891" s="271">
        <v>17022</v>
      </c>
      <c r="Y891" s="271">
        <v>18557</v>
      </c>
      <c r="Z891" s="271">
        <v>17954</v>
      </c>
      <c r="AA891" s="268">
        <v>0.960989104047874</v>
      </c>
      <c r="AB891" s="268">
        <v>0.967505523522121</v>
      </c>
      <c r="AC891" s="295">
        <v>-0.00651641947424664</v>
      </c>
    </row>
    <row r="892" spans="1:29">
      <c r="A892" s="297" t="s">
        <v>1158</v>
      </c>
      <c r="B892" s="298" t="s">
        <v>3347</v>
      </c>
      <c r="C892" s="293" t="s">
        <v>1583</v>
      </c>
      <c r="D892" s="298" t="s">
        <v>1584</v>
      </c>
      <c r="E892" s="263">
        <v>3768</v>
      </c>
      <c r="F892" s="266">
        <v>3556</v>
      </c>
      <c r="G892" s="266">
        <v>212</v>
      </c>
      <c r="H892" s="264">
        <v>1695</v>
      </c>
      <c r="I892" s="264">
        <v>1620</v>
      </c>
      <c r="J892" s="264">
        <v>75</v>
      </c>
      <c r="K892" s="264">
        <v>2372</v>
      </c>
      <c r="L892" s="264">
        <v>2267</v>
      </c>
      <c r="M892" s="264">
        <v>105</v>
      </c>
      <c r="N892" s="294">
        <v>0.93</v>
      </c>
      <c r="O892" s="266">
        <v>81287</v>
      </c>
      <c r="P892" s="266">
        <v>78056</v>
      </c>
      <c r="Q892" s="266">
        <v>3231</v>
      </c>
      <c r="R892" s="267">
        <v>0.960251946805762</v>
      </c>
      <c r="S892" s="267">
        <v>0.943736730360934</v>
      </c>
      <c r="T892" s="267">
        <v>0.955752212389381</v>
      </c>
      <c r="U892" s="267">
        <v>0.955733558178752</v>
      </c>
      <c r="V892" s="295">
        <v>-0.0120154820284464</v>
      </c>
      <c r="W892" s="271">
        <v>18369</v>
      </c>
      <c r="X892" s="271">
        <v>17564</v>
      </c>
      <c r="Y892" s="271">
        <v>18299</v>
      </c>
      <c r="Z892" s="271">
        <v>17538</v>
      </c>
      <c r="AA892" s="268">
        <v>0.956176166367249</v>
      </c>
      <c r="AB892" s="268">
        <v>0.958413028034319</v>
      </c>
      <c r="AC892" s="295">
        <v>-0.0022368616670696</v>
      </c>
    </row>
    <row r="893" spans="1:29">
      <c r="A893" s="297" t="s">
        <v>1158</v>
      </c>
      <c r="B893" s="298" t="s">
        <v>3348</v>
      </c>
      <c r="C893" s="293" t="s">
        <v>1585</v>
      </c>
      <c r="D893" s="298" t="s">
        <v>1586</v>
      </c>
      <c r="E893" s="263">
        <v>7322</v>
      </c>
      <c r="F893" s="266">
        <v>6962</v>
      </c>
      <c r="G893" s="266">
        <v>360</v>
      </c>
      <c r="H893" s="264">
        <v>2640</v>
      </c>
      <c r="I893" s="264">
        <v>2475</v>
      </c>
      <c r="J893" s="264">
        <v>165</v>
      </c>
      <c r="K893" s="264">
        <v>5060</v>
      </c>
      <c r="L893" s="264">
        <v>4907</v>
      </c>
      <c r="M893" s="264">
        <v>153</v>
      </c>
      <c r="N893" s="294">
        <v>0.93</v>
      </c>
      <c r="O893" s="266">
        <v>158020</v>
      </c>
      <c r="P893" s="266">
        <v>151262</v>
      </c>
      <c r="Q893" s="266">
        <v>6758</v>
      </c>
      <c r="R893" s="267">
        <v>0.957233261612454</v>
      </c>
      <c r="S893" s="267">
        <v>0.950833105708823</v>
      </c>
      <c r="T893" s="267">
        <v>0.9375</v>
      </c>
      <c r="U893" s="267">
        <v>0.969762845849802</v>
      </c>
      <c r="V893" s="295">
        <v>0.0133331057088227</v>
      </c>
      <c r="W893" s="271">
        <v>35670</v>
      </c>
      <c r="X893" s="271">
        <v>34080</v>
      </c>
      <c r="Y893" s="271">
        <v>35848</v>
      </c>
      <c r="Z893" s="271">
        <v>34316</v>
      </c>
      <c r="AA893" s="268">
        <v>0.95542472666106</v>
      </c>
      <c r="AB893" s="268">
        <v>0.957264003570632</v>
      </c>
      <c r="AC893" s="295">
        <v>-0.00183927690957186</v>
      </c>
    </row>
    <row r="894" spans="1:29">
      <c r="A894" s="297" t="s">
        <v>1158</v>
      </c>
      <c r="B894" s="298" t="s">
        <v>3348</v>
      </c>
      <c r="C894" s="293" t="s">
        <v>1587</v>
      </c>
      <c r="D894" s="298" t="s">
        <v>1588</v>
      </c>
      <c r="E894" s="263">
        <v>3592</v>
      </c>
      <c r="F894" s="266">
        <v>3424</v>
      </c>
      <c r="G894" s="266">
        <v>168</v>
      </c>
      <c r="H894" s="264">
        <v>1318</v>
      </c>
      <c r="I894" s="264">
        <v>1203</v>
      </c>
      <c r="J894" s="264">
        <v>115</v>
      </c>
      <c r="K894" s="264">
        <v>2572</v>
      </c>
      <c r="L894" s="264">
        <v>2450</v>
      </c>
      <c r="M894" s="264">
        <v>122</v>
      </c>
      <c r="N894" s="294">
        <v>0.93</v>
      </c>
      <c r="O894" s="266">
        <v>80708</v>
      </c>
      <c r="P894" s="266">
        <v>76631</v>
      </c>
      <c r="Q894" s="266">
        <v>4077</v>
      </c>
      <c r="R894" s="267">
        <v>0.949484561629578</v>
      </c>
      <c r="S894" s="267">
        <v>0.953229398663697</v>
      </c>
      <c r="T894" s="267">
        <v>0.912746585735964</v>
      </c>
      <c r="U894" s="267">
        <v>0.952566096423017</v>
      </c>
      <c r="V894" s="295">
        <v>0.0404828129277336</v>
      </c>
      <c r="W894" s="271">
        <v>17690</v>
      </c>
      <c r="X894" s="271">
        <v>16597</v>
      </c>
      <c r="Y894" s="271">
        <v>18139</v>
      </c>
      <c r="Z894" s="271">
        <v>17268</v>
      </c>
      <c r="AA894" s="268">
        <v>0.938213680045223</v>
      </c>
      <c r="AB894" s="268">
        <v>0.951981917415514</v>
      </c>
      <c r="AC894" s="295">
        <v>-0.0137682373702902</v>
      </c>
    </row>
    <row r="895" spans="1:29">
      <c r="A895" s="297" t="s">
        <v>1158</v>
      </c>
      <c r="B895" s="298" t="s">
        <v>3348</v>
      </c>
      <c r="C895" s="293" t="s">
        <v>1589</v>
      </c>
      <c r="D895" s="298" t="s">
        <v>1590</v>
      </c>
      <c r="E895" s="263">
        <v>5113</v>
      </c>
      <c r="F895" s="266">
        <v>4365</v>
      </c>
      <c r="G895" s="266">
        <v>748</v>
      </c>
      <c r="H895" s="264">
        <v>1795</v>
      </c>
      <c r="I895" s="264">
        <v>1523</v>
      </c>
      <c r="J895" s="264">
        <v>272</v>
      </c>
      <c r="K895" s="264">
        <v>3630</v>
      </c>
      <c r="L895" s="264">
        <v>2967</v>
      </c>
      <c r="M895" s="264">
        <v>663</v>
      </c>
      <c r="N895" s="294">
        <v>0.93</v>
      </c>
      <c r="O895" s="266">
        <v>112739</v>
      </c>
      <c r="P895" s="266">
        <v>99560</v>
      </c>
      <c r="Q895" s="266">
        <v>13179</v>
      </c>
      <c r="R895" s="267">
        <v>0.883101677325504</v>
      </c>
      <c r="S895" s="267">
        <v>0.853706238998631</v>
      </c>
      <c r="T895" s="267">
        <v>0.848467966573816</v>
      </c>
      <c r="U895" s="267">
        <v>0.817355371900826</v>
      </c>
      <c r="V895" s="295">
        <v>0.00523827242481478</v>
      </c>
      <c r="W895" s="271">
        <v>24795</v>
      </c>
      <c r="X895" s="271">
        <v>20961</v>
      </c>
      <c r="Y895" s="271">
        <v>24651</v>
      </c>
      <c r="Z895" s="271">
        <v>21645</v>
      </c>
      <c r="AA895" s="268">
        <v>0.845372050816697</v>
      </c>
      <c r="AB895" s="268">
        <v>0.878057685286601</v>
      </c>
      <c r="AC895" s="295">
        <v>-0.0326856344699041</v>
      </c>
    </row>
    <row r="896" spans="1:29">
      <c r="A896" s="297" t="s">
        <v>1158</v>
      </c>
      <c r="B896" s="298" t="s">
        <v>3348</v>
      </c>
      <c r="C896" s="293" t="s">
        <v>1591</v>
      </c>
      <c r="D896" s="298" t="s">
        <v>1592</v>
      </c>
      <c r="E896" s="263">
        <v>5309</v>
      </c>
      <c r="F896" s="266">
        <v>5096</v>
      </c>
      <c r="G896" s="266">
        <v>213</v>
      </c>
      <c r="H896" s="264">
        <v>1888</v>
      </c>
      <c r="I896" s="264">
        <v>1795</v>
      </c>
      <c r="J896" s="264">
        <v>93</v>
      </c>
      <c r="K896" s="264">
        <v>3784</v>
      </c>
      <c r="L896" s="264">
        <v>3688</v>
      </c>
      <c r="M896" s="264">
        <v>96</v>
      </c>
      <c r="N896" s="294">
        <v>0.93</v>
      </c>
      <c r="O896" s="266">
        <v>116708</v>
      </c>
      <c r="P896" s="266">
        <v>113060</v>
      </c>
      <c r="Q896" s="266">
        <v>3648</v>
      </c>
      <c r="R896" s="267">
        <v>0.968742502656202</v>
      </c>
      <c r="S896" s="267">
        <v>0.959879449990582</v>
      </c>
      <c r="T896" s="267">
        <v>0.950741525423729</v>
      </c>
      <c r="U896" s="267">
        <v>0.974630021141649</v>
      </c>
      <c r="V896" s="295">
        <v>0.00913792456685325</v>
      </c>
      <c r="W896" s="271">
        <v>25481</v>
      </c>
      <c r="X896" s="271">
        <v>24650</v>
      </c>
      <c r="Y896" s="271">
        <v>26444</v>
      </c>
      <c r="Z896" s="271">
        <v>25634</v>
      </c>
      <c r="AA896" s="268">
        <v>0.967387465170127</v>
      </c>
      <c r="AB896" s="268">
        <v>0.969369233096355</v>
      </c>
      <c r="AC896" s="295">
        <v>-0.00198176792622784</v>
      </c>
    </row>
    <row r="897" spans="1:29">
      <c r="A897" s="297" t="s">
        <v>1158</v>
      </c>
      <c r="B897" s="298" t="s">
        <v>3348</v>
      </c>
      <c r="C897" s="293" t="s">
        <v>1593</v>
      </c>
      <c r="D897" s="298" t="s">
        <v>1594</v>
      </c>
      <c r="E897" s="263">
        <v>5969</v>
      </c>
      <c r="F897" s="266">
        <v>5711</v>
      </c>
      <c r="G897" s="266">
        <v>258</v>
      </c>
      <c r="H897" s="264">
        <v>2230</v>
      </c>
      <c r="I897" s="264">
        <v>2097</v>
      </c>
      <c r="J897" s="264">
        <v>133</v>
      </c>
      <c r="K897" s="264">
        <v>4343</v>
      </c>
      <c r="L897" s="264">
        <v>4190</v>
      </c>
      <c r="M897" s="264">
        <v>153</v>
      </c>
      <c r="N897" s="294">
        <v>0.93</v>
      </c>
      <c r="O897" s="266">
        <v>132183</v>
      </c>
      <c r="P897" s="266">
        <v>127342</v>
      </c>
      <c r="Q897" s="266">
        <v>4841</v>
      </c>
      <c r="R897" s="267">
        <v>0.963376531021387</v>
      </c>
      <c r="S897" s="267">
        <v>0.956776679510806</v>
      </c>
      <c r="T897" s="267">
        <v>0.940358744394619</v>
      </c>
      <c r="U897" s="267">
        <v>0.964770895694221</v>
      </c>
      <c r="V897" s="295">
        <v>0.0164179351161869</v>
      </c>
      <c r="W897" s="271">
        <v>29706</v>
      </c>
      <c r="X897" s="271">
        <v>28463</v>
      </c>
      <c r="Y897" s="271">
        <v>29728</v>
      </c>
      <c r="Z897" s="271">
        <v>28490</v>
      </c>
      <c r="AA897" s="268">
        <v>0.958156601359995</v>
      </c>
      <c r="AB897" s="268">
        <v>0.958355758880517</v>
      </c>
      <c r="AC897" s="295">
        <v>-0.000199157520522131</v>
      </c>
    </row>
    <row r="898" spans="1:29">
      <c r="A898" s="297" t="s">
        <v>1158</v>
      </c>
      <c r="B898" s="298" t="s">
        <v>3348</v>
      </c>
      <c r="C898" s="293" t="s">
        <v>1595</v>
      </c>
      <c r="D898" s="298" t="s">
        <v>1596</v>
      </c>
      <c r="E898" s="263">
        <v>6597</v>
      </c>
      <c r="F898" s="266">
        <v>6277</v>
      </c>
      <c r="G898" s="266">
        <v>320</v>
      </c>
      <c r="H898" s="264">
        <v>2382</v>
      </c>
      <c r="I898" s="264">
        <v>2225</v>
      </c>
      <c r="J898" s="264">
        <v>157</v>
      </c>
      <c r="K898" s="264">
        <v>4740</v>
      </c>
      <c r="L898" s="264">
        <v>4549</v>
      </c>
      <c r="M898" s="264">
        <v>191</v>
      </c>
      <c r="N898" s="294">
        <v>0.93</v>
      </c>
      <c r="O898" s="266">
        <v>150841</v>
      </c>
      <c r="P898" s="266">
        <v>144303</v>
      </c>
      <c r="Q898" s="266">
        <v>6538</v>
      </c>
      <c r="R898" s="267">
        <v>0.956656346749226</v>
      </c>
      <c r="S898" s="267">
        <v>0.951493102925572</v>
      </c>
      <c r="T898" s="267">
        <v>0.934089000839631</v>
      </c>
      <c r="U898" s="267">
        <v>0.959704641350211</v>
      </c>
      <c r="V898" s="295">
        <v>0.0174041020859417</v>
      </c>
      <c r="W898" s="271">
        <v>32370</v>
      </c>
      <c r="X898" s="271">
        <v>30956</v>
      </c>
      <c r="Y898" s="271">
        <v>33022</v>
      </c>
      <c r="Z898" s="271">
        <v>31655</v>
      </c>
      <c r="AA898" s="268">
        <v>0.956317578004325</v>
      </c>
      <c r="AB898" s="268">
        <v>0.958603355338865</v>
      </c>
      <c r="AC898" s="295">
        <v>-0.00228577733453994</v>
      </c>
    </row>
    <row r="899" spans="1:29">
      <c r="A899" s="297" t="s">
        <v>1158</v>
      </c>
      <c r="B899" s="298" t="s">
        <v>3348</v>
      </c>
      <c r="C899" s="293" t="s">
        <v>1597</v>
      </c>
      <c r="D899" s="298" t="s">
        <v>1598</v>
      </c>
      <c r="E899" s="263">
        <v>5320</v>
      </c>
      <c r="F899" s="266">
        <v>5082</v>
      </c>
      <c r="G899" s="266">
        <v>238</v>
      </c>
      <c r="H899" s="264">
        <v>1855</v>
      </c>
      <c r="I899" s="264">
        <v>1754</v>
      </c>
      <c r="J899" s="264">
        <v>101</v>
      </c>
      <c r="K899" s="264">
        <v>3698</v>
      </c>
      <c r="L899" s="264">
        <v>3575</v>
      </c>
      <c r="M899" s="264">
        <v>123</v>
      </c>
      <c r="N899" s="294">
        <v>0.93</v>
      </c>
      <c r="O899" s="266">
        <v>115948</v>
      </c>
      <c r="P899" s="266">
        <v>111973</v>
      </c>
      <c r="Q899" s="266">
        <v>3975</v>
      </c>
      <c r="R899" s="267">
        <v>0.965717390554386</v>
      </c>
      <c r="S899" s="267">
        <v>0.955263157894737</v>
      </c>
      <c r="T899" s="267">
        <v>0.9455525606469</v>
      </c>
      <c r="U899" s="267">
        <v>0.966738777717685</v>
      </c>
      <c r="V899" s="295">
        <v>0.00971059724783652</v>
      </c>
      <c r="W899" s="271">
        <v>25643</v>
      </c>
      <c r="X899" s="271">
        <v>24710</v>
      </c>
      <c r="Y899" s="271">
        <v>25763</v>
      </c>
      <c r="Z899" s="271">
        <v>24913</v>
      </c>
      <c r="AA899" s="268">
        <v>0.963615801583278</v>
      </c>
      <c r="AB899" s="268">
        <v>0.967006947948608</v>
      </c>
      <c r="AC899" s="295">
        <v>-0.00339114636533033</v>
      </c>
    </row>
    <row r="900" spans="1:29">
      <c r="A900" s="297" t="s">
        <v>1158</v>
      </c>
      <c r="B900" s="298" t="s">
        <v>3348</v>
      </c>
      <c r="C900" s="293" t="s">
        <v>1599</v>
      </c>
      <c r="D900" s="298" t="s">
        <v>1600</v>
      </c>
      <c r="E900" s="263">
        <v>6357</v>
      </c>
      <c r="F900" s="266">
        <v>6021</v>
      </c>
      <c r="G900" s="266">
        <v>336</v>
      </c>
      <c r="H900" s="264">
        <v>2261</v>
      </c>
      <c r="I900" s="264">
        <v>2134</v>
      </c>
      <c r="J900" s="264">
        <v>127</v>
      </c>
      <c r="K900" s="264">
        <v>4450</v>
      </c>
      <c r="L900" s="264">
        <v>4282</v>
      </c>
      <c r="M900" s="264">
        <v>168</v>
      </c>
      <c r="N900" s="294">
        <v>0.93</v>
      </c>
      <c r="O900" s="266">
        <v>140549</v>
      </c>
      <c r="P900" s="266">
        <v>135171</v>
      </c>
      <c r="Q900" s="266">
        <v>5378</v>
      </c>
      <c r="R900" s="267">
        <v>0.961735764751083</v>
      </c>
      <c r="S900" s="267">
        <v>0.947144879660217</v>
      </c>
      <c r="T900" s="267">
        <v>0.943830163644405</v>
      </c>
      <c r="U900" s="267">
        <v>0.962247191011236</v>
      </c>
      <c r="V900" s="295">
        <v>0.00331471601581201</v>
      </c>
      <c r="W900" s="271">
        <v>31044</v>
      </c>
      <c r="X900" s="271">
        <v>29705</v>
      </c>
      <c r="Y900" s="271">
        <v>31413</v>
      </c>
      <c r="Z900" s="271">
        <v>30201</v>
      </c>
      <c r="AA900" s="268">
        <v>0.956867671691792</v>
      </c>
      <c r="AB900" s="268">
        <v>0.961417247636329</v>
      </c>
      <c r="AC900" s="295">
        <v>-0.00454957594453653</v>
      </c>
    </row>
    <row r="901" spans="1:29">
      <c r="A901" s="297" t="s">
        <v>1158</v>
      </c>
      <c r="B901" s="298" t="s">
        <v>3348</v>
      </c>
      <c r="C901" s="293" t="s">
        <v>1601</v>
      </c>
      <c r="D901" s="298" t="s">
        <v>1602</v>
      </c>
      <c r="E901" s="263">
        <v>7374</v>
      </c>
      <c r="F901" s="266">
        <v>7042</v>
      </c>
      <c r="G901" s="266">
        <v>332</v>
      </c>
      <c r="H901" s="264">
        <v>2524</v>
      </c>
      <c r="I901" s="264">
        <v>2354</v>
      </c>
      <c r="J901" s="264">
        <v>170</v>
      </c>
      <c r="K901" s="264">
        <v>5263</v>
      </c>
      <c r="L901" s="264">
        <v>5066</v>
      </c>
      <c r="M901" s="264">
        <v>197</v>
      </c>
      <c r="N901" s="294">
        <v>0.93</v>
      </c>
      <c r="O901" s="266">
        <v>162673</v>
      </c>
      <c r="P901" s="266">
        <v>155100</v>
      </c>
      <c r="Q901" s="266">
        <v>7573</v>
      </c>
      <c r="R901" s="267">
        <v>0.953446484665556</v>
      </c>
      <c r="S901" s="267">
        <v>0.95497694602658</v>
      </c>
      <c r="T901" s="267">
        <v>0.932646592709984</v>
      </c>
      <c r="U901" s="267">
        <v>0.962568877066312</v>
      </c>
      <c r="V901" s="295">
        <v>0.0223303533165957</v>
      </c>
      <c r="W901" s="271">
        <v>35380</v>
      </c>
      <c r="X901" s="271">
        <v>33872</v>
      </c>
      <c r="Y901" s="271">
        <v>35826</v>
      </c>
      <c r="Z901" s="271">
        <v>33993</v>
      </c>
      <c r="AA901" s="268">
        <v>0.957377049180328</v>
      </c>
      <c r="AB901" s="268">
        <v>0.948836040864177</v>
      </c>
      <c r="AC901" s="295">
        <v>0.00854100831615101</v>
      </c>
    </row>
    <row r="902" spans="1:29">
      <c r="A902" s="297" t="s">
        <v>1158</v>
      </c>
      <c r="B902" s="298" t="s">
        <v>3348</v>
      </c>
      <c r="C902" s="293" t="s">
        <v>1603</v>
      </c>
      <c r="D902" s="298" t="s">
        <v>1604</v>
      </c>
      <c r="E902" s="263">
        <v>2455</v>
      </c>
      <c r="F902" s="266">
        <v>2329</v>
      </c>
      <c r="G902" s="266">
        <v>126</v>
      </c>
      <c r="H902" s="264">
        <v>905</v>
      </c>
      <c r="I902" s="264">
        <v>854</v>
      </c>
      <c r="J902" s="264">
        <v>51</v>
      </c>
      <c r="K902" s="264">
        <v>1726</v>
      </c>
      <c r="L902" s="264">
        <v>1663</v>
      </c>
      <c r="M902" s="264">
        <v>63</v>
      </c>
      <c r="N902" s="294">
        <v>0.93</v>
      </c>
      <c r="O902" s="266">
        <v>53639</v>
      </c>
      <c r="P902" s="266">
        <v>51496</v>
      </c>
      <c r="Q902" s="266">
        <v>2143</v>
      </c>
      <c r="R902" s="267">
        <v>0.960047726467682</v>
      </c>
      <c r="S902" s="267">
        <v>0.94867617107943</v>
      </c>
      <c r="T902" s="267">
        <v>0.943646408839779</v>
      </c>
      <c r="U902" s="267">
        <v>0.963499420625724</v>
      </c>
      <c r="V902" s="295">
        <v>0.00502976223965068</v>
      </c>
      <c r="W902" s="271">
        <v>12004</v>
      </c>
      <c r="X902" s="271">
        <v>11481</v>
      </c>
      <c r="Y902" s="271">
        <v>12112</v>
      </c>
      <c r="Z902" s="271">
        <v>11675</v>
      </c>
      <c r="AA902" s="268">
        <v>0.956431189603466</v>
      </c>
      <c r="AB902" s="268">
        <v>0.963920079260238</v>
      </c>
      <c r="AC902" s="295">
        <v>-0.0074888896567723</v>
      </c>
    </row>
    <row r="903" spans="1:29">
      <c r="A903" s="297" t="s">
        <v>1158</v>
      </c>
      <c r="B903" s="298" t="s">
        <v>3348</v>
      </c>
      <c r="C903" s="293" t="s">
        <v>1605</v>
      </c>
      <c r="D903" s="298" t="s">
        <v>1606</v>
      </c>
      <c r="E903" s="263">
        <v>2805</v>
      </c>
      <c r="F903" s="266">
        <v>2721</v>
      </c>
      <c r="G903" s="266">
        <v>84</v>
      </c>
      <c r="H903" s="264">
        <v>956</v>
      </c>
      <c r="I903" s="264">
        <v>905</v>
      </c>
      <c r="J903" s="264">
        <v>51</v>
      </c>
      <c r="K903" s="264">
        <v>1919</v>
      </c>
      <c r="L903" s="264">
        <v>1850</v>
      </c>
      <c r="M903" s="264">
        <v>69</v>
      </c>
      <c r="N903" s="294">
        <v>0.93</v>
      </c>
      <c r="O903" s="266">
        <v>60412</v>
      </c>
      <c r="P903" s="266">
        <v>58277</v>
      </c>
      <c r="Q903" s="266">
        <v>2135</v>
      </c>
      <c r="R903" s="267">
        <v>0.964659339204132</v>
      </c>
      <c r="S903" s="267">
        <v>0.970053475935829</v>
      </c>
      <c r="T903" s="267">
        <v>0.946652719665272</v>
      </c>
      <c r="U903" s="267">
        <v>0.964043772798332</v>
      </c>
      <c r="V903" s="295">
        <v>0.0234007562705569</v>
      </c>
      <c r="W903" s="271">
        <v>13961</v>
      </c>
      <c r="X903" s="271">
        <v>13510</v>
      </c>
      <c r="Y903" s="271">
        <v>13744</v>
      </c>
      <c r="Z903" s="271">
        <v>13340</v>
      </c>
      <c r="AA903" s="268">
        <v>0.96769572380202</v>
      </c>
      <c r="AB903" s="268">
        <v>0.970605355064028</v>
      </c>
      <c r="AC903" s="295">
        <v>-0.00290963126200794</v>
      </c>
    </row>
    <row r="904" spans="1:29">
      <c r="A904" s="297" t="s">
        <v>1158</v>
      </c>
      <c r="B904" s="298" t="s">
        <v>3348</v>
      </c>
      <c r="C904" s="293" t="s">
        <v>1607</v>
      </c>
      <c r="D904" s="298" t="s">
        <v>1608</v>
      </c>
      <c r="E904" s="263">
        <v>3304</v>
      </c>
      <c r="F904" s="266">
        <v>3191</v>
      </c>
      <c r="G904" s="266">
        <v>113</v>
      </c>
      <c r="H904" s="264">
        <v>1177</v>
      </c>
      <c r="I904" s="264">
        <v>1113</v>
      </c>
      <c r="J904" s="264">
        <v>64</v>
      </c>
      <c r="K904" s="264">
        <v>2312</v>
      </c>
      <c r="L904" s="264">
        <v>2232</v>
      </c>
      <c r="M904" s="264">
        <v>80</v>
      </c>
      <c r="N904" s="294">
        <v>0.93</v>
      </c>
      <c r="O904" s="266">
        <v>70126</v>
      </c>
      <c r="P904" s="266">
        <v>67934</v>
      </c>
      <c r="Q904" s="266">
        <v>2192</v>
      </c>
      <c r="R904" s="267">
        <v>0.968741978724011</v>
      </c>
      <c r="S904" s="267">
        <v>0.965799031476998</v>
      </c>
      <c r="T904" s="267">
        <v>0.945624468988955</v>
      </c>
      <c r="U904" s="267">
        <v>0.965397923875433</v>
      </c>
      <c r="V904" s="295">
        <v>0.0201745624880425</v>
      </c>
      <c r="W904" s="271">
        <v>16033</v>
      </c>
      <c r="X904" s="271">
        <v>15511</v>
      </c>
      <c r="Y904" s="271">
        <v>15607</v>
      </c>
      <c r="Z904" s="271">
        <v>15119</v>
      </c>
      <c r="AA904" s="268">
        <v>0.967442150564461</v>
      </c>
      <c r="AB904" s="268">
        <v>0.968731979240085</v>
      </c>
      <c r="AC904" s="295">
        <v>-0.00128982867562377</v>
      </c>
    </row>
    <row r="905" spans="1:29">
      <c r="A905" s="297" t="s">
        <v>1158</v>
      </c>
      <c r="B905" s="298" t="s">
        <v>3348</v>
      </c>
      <c r="C905" s="293" t="s">
        <v>1609</v>
      </c>
      <c r="D905" s="298" t="s">
        <v>1610</v>
      </c>
      <c r="E905" s="263">
        <v>3578</v>
      </c>
      <c r="F905" s="266">
        <v>3405</v>
      </c>
      <c r="G905" s="266">
        <v>173</v>
      </c>
      <c r="H905" s="264">
        <v>1263</v>
      </c>
      <c r="I905" s="264">
        <v>1157</v>
      </c>
      <c r="J905" s="264">
        <v>106</v>
      </c>
      <c r="K905" s="264">
        <v>2481</v>
      </c>
      <c r="L905" s="264">
        <v>2390</v>
      </c>
      <c r="M905" s="264">
        <v>91</v>
      </c>
      <c r="N905" s="294">
        <v>0.93</v>
      </c>
      <c r="O905" s="266">
        <v>77204</v>
      </c>
      <c r="P905" s="266">
        <v>73623</v>
      </c>
      <c r="Q905" s="266">
        <v>3581</v>
      </c>
      <c r="R905" s="267">
        <v>0.953616392933009</v>
      </c>
      <c r="S905" s="267">
        <v>0.951648965902739</v>
      </c>
      <c r="T905" s="267">
        <v>0.916072842438638</v>
      </c>
      <c r="U905" s="267">
        <v>0.963321241434905</v>
      </c>
      <c r="V905" s="295">
        <v>0.0355761234641008</v>
      </c>
      <c r="W905" s="271">
        <v>17582</v>
      </c>
      <c r="X905" s="271">
        <v>16814</v>
      </c>
      <c r="Y905" s="271">
        <v>17371</v>
      </c>
      <c r="Z905" s="271">
        <v>16526</v>
      </c>
      <c r="AA905" s="268">
        <v>0.956318962575361</v>
      </c>
      <c r="AB905" s="268">
        <v>0.951355707788843</v>
      </c>
      <c r="AC905" s="295">
        <v>0.00496325478651771</v>
      </c>
    </row>
    <row r="906" spans="1:29">
      <c r="A906" s="297" t="s">
        <v>1158</v>
      </c>
      <c r="B906" s="298" t="s">
        <v>3348</v>
      </c>
      <c r="C906" s="293" t="s">
        <v>1611</v>
      </c>
      <c r="D906" s="298" t="s">
        <v>1612</v>
      </c>
      <c r="E906" s="263">
        <v>4737</v>
      </c>
      <c r="F906" s="266">
        <v>4492</v>
      </c>
      <c r="G906" s="266">
        <v>245</v>
      </c>
      <c r="H906" s="264">
        <v>1639</v>
      </c>
      <c r="I906" s="264">
        <v>1529</v>
      </c>
      <c r="J906" s="264">
        <v>110</v>
      </c>
      <c r="K906" s="264">
        <v>3354</v>
      </c>
      <c r="L906" s="264">
        <v>3217</v>
      </c>
      <c r="M906" s="264">
        <v>137</v>
      </c>
      <c r="N906" s="294">
        <v>0.93</v>
      </c>
      <c r="O906" s="266">
        <v>106915</v>
      </c>
      <c r="P906" s="266">
        <v>103505</v>
      </c>
      <c r="Q906" s="266">
        <v>3410</v>
      </c>
      <c r="R906" s="267">
        <v>0.968105504372632</v>
      </c>
      <c r="S906" s="267">
        <v>0.948279501794385</v>
      </c>
      <c r="T906" s="267">
        <v>0.932885906040268</v>
      </c>
      <c r="U906" s="267">
        <v>0.959153249850924</v>
      </c>
      <c r="V906" s="295">
        <v>0.0153935957541161</v>
      </c>
      <c r="W906" s="271">
        <v>22297</v>
      </c>
      <c r="X906" s="271">
        <v>21388</v>
      </c>
      <c r="Y906" s="271">
        <v>23647</v>
      </c>
      <c r="Z906" s="271">
        <v>22918</v>
      </c>
      <c r="AA906" s="268">
        <v>0.959232183701843</v>
      </c>
      <c r="AB906" s="268">
        <v>0.969171565103396</v>
      </c>
      <c r="AC906" s="295">
        <v>-0.00993938140155248</v>
      </c>
    </row>
    <row r="907" spans="1:29">
      <c r="A907" s="297" t="s">
        <v>1158</v>
      </c>
      <c r="B907" s="298" t="s">
        <v>3348</v>
      </c>
      <c r="C907" s="293" t="s">
        <v>1613</v>
      </c>
      <c r="D907" s="298" t="s">
        <v>1614</v>
      </c>
      <c r="E907" s="263">
        <v>2581</v>
      </c>
      <c r="F907" s="266">
        <v>2480</v>
      </c>
      <c r="G907" s="266">
        <v>101</v>
      </c>
      <c r="H907" s="264">
        <v>907</v>
      </c>
      <c r="I907" s="264">
        <v>878</v>
      </c>
      <c r="J907" s="264">
        <v>29</v>
      </c>
      <c r="K907" s="264">
        <v>1735</v>
      </c>
      <c r="L907" s="264">
        <v>1697</v>
      </c>
      <c r="M907" s="264">
        <v>38</v>
      </c>
      <c r="N907" s="294">
        <v>0.93</v>
      </c>
      <c r="O907" s="266">
        <v>55421</v>
      </c>
      <c r="P907" s="266">
        <v>53982</v>
      </c>
      <c r="Q907" s="266">
        <v>1439</v>
      </c>
      <c r="R907" s="267">
        <v>0.974035113043792</v>
      </c>
      <c r="S907" s="267">
        <v>0.960867880666408</v>
      </c>
      <c r="T907" s="267">
        <v>0.968026460859978</v>
      </c>
      <c r="U907" s="267">
        <v>0.978097982708934</v>
      </c>
      <c r="V907" s="295">
        <v>-0.00715858019356952</v>
      </c>
      <c r="W907" s="271">
        <v>12522</v>
      </c>
      <c r="X907" s="271">
        <v>12135</v>
      </c>
      <c r="Y907" s="271">
        <v>12724</v>
      </c>
      <c r="Z907" s="271">
        <v>12394</v>
      </c>
      <c r="AA907" s="268">
        <v>0.969094393866794</v>
      </c>
      <c r="AB907" s="268">
        <v>0.974064759509588</v>
      </c>
      <c r="AC907" s="295">
        <v>-0.00497036564279374</v>
      </c>
    </row>
    <row r="908" spans="1:29">
      <c r="A908" s="297" t="s">
        <v>1158</v>
      </c>
      <c r="B908" s="298" t="s">
        <v>3344</v>
      </c>
      <c r="C908" s="293" t="s">
        <v>1615</v>
      </c>
      <c r="D908" s="298" t="s">
        <v>1616</v>
      </c>
      <c r="E908" s="263">
        <v>5304</v>
      </c>
      <c r="F908" s="266">
        <v>5042</v>
      </c>
      <c r="G908" s="266">
        <v>262</v>
      </c>
      <c r="H908" s="264">
        <v>1920</v>
      </c>
      <c r="I908" s="264">
        <v>1817</v>
      </c>
      <c r="J908" s="264">
        <v>103</v>
      </c>
      <c r="K908" s="264">
        <v>3593</v>
      </c>
      <c r="L908" s="264">
        <v>3505</v>
      </c>
      <c r="M908" s="264">
        <v>88</v>
      </c>
      <c r="N908" s="294">
        <v>0.93</v>
      </c>
      <c r="O908" s="266">
        <v>118227</v>
      </c>
      <c r="P908" s="266">
        <v>114500</v>
      </c>
      <c r="Q908" s="266">
        <v>3727</v>
      </c>
      <c r="R908" s="267">
        <v>0.968475898060511</v>
      </c>
      <c r="S908" s="267">
        <v>0.950603318250377</v>
      </c>
      <c r="T908" s="267">
        <v>0.946354166666667</v>
      </c>
      <c r="U908" s="267">
        <v>0.975507932090175</v>
      </c>
      <c r="V908" s="295">
        <v>0.00424915158371031</v>
      </c>
      <c r="W908" s="271">
        <v>26173</v>
      </c>
      <c r="X908" s="271">
        <v>25261</v>
      </c>
      <c r="Y908" s="271">
        <v>26723</v>
      </c>
      <c r="Z908" s="271">
        <v>25970</v>
      </c>
      <c r="AA908" s="268">
        <v>0.965154930653727</v>
      </c>
      <c r="AB908" s="268">
        <v>0.971822025970138</v>
      </c>
      <c r="AC908" s="295">
        <v>-0.00666709531641096</v>
      </c>
    </row>
    <row r="909" spans="1:29">
      <c r="A909" s="297" t="s">
        <v>1158</v>
      </c>
      <c r="B909" s="298" t="s">
        <v>3344</v>
      </c>
      <c r="C909" s="293" t="s">
        <v>1617</v>
      </c>
      <c r="D909" s="298" t="s">
        <v>1618</v>
      </c>
      <c r="E909" s="263">
        <v>5435</v>
      </c>
      <c r="F909" s="266">
        <v>5249</v>
      </c>
      <c r="G909" s="266">
        <v>186</v>
      </c>
      <c r="H909" s="264">
        <v>1949</v>
      </c>
      <c r="I909" s="264">
        <v>1886</v>
      </c>
      <c r="J909" s="264">
        <v>63</v>
      </c>
      <c r="K909" s="264">
        <v>3777</v>
      </c>
      <c r="L909" s="264">
        <v>3697</v>
      </c>
      <c r="M909" s="264">
        <v>80</v>
      </c>
      <c r="N909" s="294">
        <v>0.93</v>
      </c>
      <c r="O909" s="266">
        <v>116200</v>
      </c>
      <c r="P909" s="266">
        <v>113023</v>
      </c>
      <c r="Q909" s="266">
        <v>3177</v>
      </c>
      <c r="R909" s="267">
        <v>0.972659208261618</v>
      </c>
      <c r="S909" s="267">
        <v>0.965777368905244</v>
      </c>
      <c r="T909" s="267">
        <v>0.967675731144176</v>
      </c>
      <c r="U909" s="267">
        <v>0.97881916865237</v>
      </c>
      <c r="V909" s="295">
        <v>-0.00189836223893269</v>
      </c>
      <c r="W909" s="271">
        <v>26758</v>
      </c>
      <c r="X909" s="271">
        <v>26010</v>
      </c>
      <c r="Y909" s="271">
        <v>26489</v>
      </c>
      <c r="Z909" s="271">
        <v>25839</v>
      </c>
      <c r="AA909" s="268">
        <v>0.972045743329098</v>
      </c>
      <c r="AB909" s="268">
        <v>0.975461512325871</v>
      </c>
      <c r="AC909" s="295">
        <v>-0.00341576899677321</v>
      </c>
    </row>
    <row r="910" spans="1:29">
      <c r="A910" s="297" t="s">
        <v>1158</v>
      </c>
      <c r="B910" s="298" t="s">
        <v>3344</v>
      </c>
      <c r="C910" s="293" t="s">
        <v>1619</v>
      </c>
      <c r="D910" s="298" t="s">
        <v>1620</v>
      </c>
      <c r="E910" s="263">
        <v>6172</v>
      </c>
      <c r="F910" s="266">
        <v>5990</v>
      </c>
      <c r="G910" s="266">
        <v>182</v>
      </c>
      <c r="H910" s="264">
        <v>2326</v>
      </c>
      <c r="I910" s="264">
        <v>2253</v>
      </c>
      <c r="J910" s="264">
        <v>73</v>
      </c>
      <c r="K910" s="264">
        <v>4394</v>
      </c>
      <c r="L910" s="264">
        <v>4300</v>
      </c>
      <c r="M910" s="264">
        <v>94</v>
      </c>
      <c r="N910" s="294">
        <v>0.93</v>
      </c>
      <c r="O910" s="266">
        <v>130168</v>
      </c>
      <c r="P910" s="266">
        <v>126697</v>
      </c>
      <c r="Q910" s="266">
        <v>3471</v>
      </c>
      <c r="R910" s="267">
        <v>0.973334460082355</v>
      </c>
      <c r="S910" s="267">
        <v>0.97051198963059</v>
      </c>
      <c r="T910" s="267">
        <v>0.968615649183147</v>
      </c>
      <c r="U910" s="267">
        <v>0.978607191624943</v>
      </c>
      <c r="V910" s="295">
        <v>0.00189634044744269</v>
      </c>
      <c r="W910" s="271">
        <v>30871</v>
      </c>
      <c r="X910" s="271">
        <v>30075</v>
      </c>
      <c r="Y910" s="271">
        <v>29498</v>
      </c>
      <c r="Z910" s="271">
        <v>28724</v>
      </c>
      <c r="AA910" s="268">
        <v>0.974215282951638</v>
      </c>
      <c r="AB910" s="268">
        <v>0.973760932944606</v>
      </c>
      <c r="AC910" s="295">
        <v>0.00045435000703109</v>
      </c>
    </row>
    <row r="911" spans="1:29">
      <c r="A911" s="297" t="s">
        <v>1158</v>
      </c>
      <c r="B911" s="298" t="s">
        <v>3344</v>
      </c>
      <c r="C911" s="293" t="s">
        <v>1621</v>
      </c>
      <c r="D911" s="298" t="s">
        <v>1622</v>
      </c>
      <c r="E911" s="263">
        <v>5736</v>
      </c>
      <c r="F911" s="266">
        <v>5609</v>
      </c>
      <c r="G911" s="266">
        <v>127</v>
      </c>
      <c r="H911" s="264">
        <v>2719</v>
      </c>
      <c r="I911" s="264">
        <v>2668</v>
      </c>
      <c r="J911" s="264">
        <v>51</v>
      </c>
      <c r="K911" s="264">
        <v>4275</v>
      </c>
      <c r="L911" s="264">
        <v>4225</v>
      </c>
      <c r="M911" s="264">
        <v>50</v>
      </c>
      <c r="N911" s="294">
        <v>0.93</v>
      </c>
      <c r="O911" s="266">
        <v>119197</v>
      </c>
      <c r="P911" s="266">
        <v>116812</v>
      </c>
      <c r="Q911" s="266">
        <v>2385</v>
      </c>
      <c r="R911" s="267">
        <v>0.979991107158737</v>
      </c>
      <c r="S911" s="267">
        <v>0.977859135285914</v>
      </c>
      <c r="T911" s="267">
        <v>0.981243104082383</v>
      </c>
      <c r="U911" s="267">
        <v>0.988304093567251</v>
      </c>
      <c r="V911" s="295">
        <v>-0.00338396879646974</v>
      </c>
      <c r="W911" s="271">
        <v>30085</v>
      </c>
      <c r="X911" s="271">
        <v>29558</v>
      </c>
      <c r="Y911" s="271">
        <v>28289</v>
      </c>
      <c r="Z911" s="271">
        <v>27842</v>
      </c>
      <c r="AA911" s="268">
        <v>0.982482964932691</v>
      </c>
      <c r="AB911" s="268">
        <v>0.984198805189296</v>
      </c>
      <c r="AC911" s="295">
        <v>-0.00171584025660543</v>
      </c>
    </row>
    <row r="912" spans="1:29">
      <c r="A912" s="297" t="s">
        <v>1158</v>
      </c>
      <c r="B912" s="298" t="s">
        <v>3344</v>
      </c>
      <c r="C912" s="293" t="s">
        <v>1623</v>
      </c>
      <c r="D912" s="298" t="s">
        <v>1624</v>
      </c>
      <c r="E912" s="263">
        <v>4547</v>
      </c>
      <c r="F912" s="266">
        <v>4411</v>
      </c>
      <c r="G912" s="266">
        <v>136</v>
      </c>
      <c r="H912" s="264">
        <v>1537</v>
      </c>
      <c r="I912" s="264">
        <v>1476</v>
      </c>
      <c r="J912" s="264">
        <v>61</v>
      </c>
      <c r="K912" s="264">
        <v>3130</v>
      </c>
      <c r="L912" s="264">
        <v>3032</v>
      </c>
      <c r="M912" s="264">
        <v>98</v>
      </c>
      <c r="N912" s="294">
        <v>0.93</v>
      </c>
      <c r="O912" s="266">
        <v>101175</v>
      </c>
      <c r="P912" s="266">
        <v>98387</v>
      </c>
      <c r="Q912" s="266">
        <v>2788</v>
      </c>
      <c r="R912" s="267">
        <v>0.972443785520138</v>
      </c>
      <c r="S912" s="267">
        <v>0.970090169342424</v>
      </c>
      <c r="T912" s="267">
        <v>0.960312296681848</v>
      </c>
      <c r="U912" s="267">
        <v>0.968690095846645</v>
      </c>
      <c r="V912" s="295">
        <v>0.00977787266057573</v>
      </c>
      <c r="W912" s="271">
        <v>22074</v>
      </c>
      <c r="X912" s="271">
        <v>21466</v>
      </c>
      <c r="Y912" s="271">
        <v>22734</v>
      </c>
      <c r="Z912" s="271">
        <v>22176</v>
      </c>
      <c r="AA912" s="268">
        <v>0.972456283410347</v>
      </c>
      <c r="AB912" s="268">
        <v>0.975455265241489</v>
      </c>
      <c r="AC912" s="295">
        <v>-0.00299898183114145</v>
      </c>
    </row>
    <row r="913" spans="1:29">
      <c r="A913" s="297" t="s">
        <v>1158</v>
      </c>
      <c r="B913" s="298" t="s">
        <v>3344</v>
      </c>
      <c r="C913" s="293" t="s">
        <v>1625</v>
      </c>
      <c r="D913" s="298" t="s">
        <v>1626</v>
      </c>
      <c r="E913" s="263">
        <v>7558</v>
      </c>
      <c r="F913" s="266">
        <v>7325</v>
      </c>
      <c r="G913" s="266">
        <v>233</v>
      </c>
      <c r="H913" s="264">
        <v>2618</v>
      </c>
      <c r="I913" s="264">
        <v>2478</v>
      </c>
      <c r="J913" s="264">
        <v>140</v>
      </c>
      <c r="K913" s="264">
        <v>5240</v>
      </c>
      <c r="L913" s="264">
        <v>5076</v>
      </c>
      <c r="M913" s="264">
        <v>164</v>
      </c>
      <c r="N913" s="294">
        <v>0.93</v>
      </c>
      <c r="O913" s="266">
        <v>172082</v>
      </c>
      <c r="P913" s="266">
        <v>166394</v>
      </c>
      <c r="Q913" s="266">
        <v>5688</v>
      </c>
      <c r="R913" s="267">
        <v>0.96694599086482</v>
      </c>
      <c r="S913" s="267">
        <v>0.969171738555173</v>
      </c>
      <c r="T913" s="267">
        <v>0.946524064171123</v>
      </c>
      <c r="U913" s="267">
        <v>0.968702290076336</v>
      </c>
      <c r="V913" s="295">
        <v>0.0226476743840504</v>
      </c>
      <c r="W913" s="271">
        <v>37576</v>
      </c>
      <c r="X913" s="271">
        <v>36264</v>
      </c>
      <c r="Y913" s="271">
        <v>38380</v>
      </c>
      <c r="Z913" s="271">
        <v>37169</v>
      </c>
      <c r="AA913" s="268">
        <v>0.965084096231637</v>
      </c>
      <c r="AB913" s="268">
        <v>0.968447107868682</v>
      </c>
      <c r="AC913" s="295">
        <v>-0.00336301163704433</v>
      </c>
    </row>
    <row r="914" spans="1:29">
      <c r="A914" s="297" t="s">
        <v>1158</v>
      </c>
      <c r="B914" s="298" t="s">
        <v>3344</v>
      </c>
      <c r="C914" s="293" t="s">
        <v>1627</v>
      </c>
      <c r="D914" s="298" t="s">
        <v>1628</v>
      </c>
      <c r="E914" s="263">
        <v>6254</v>
      </c>
      <c r="F914" s="266">
        <v>6066</v>
      </c>
      <c r="G914" s="266">
        <v>188</v>
      </c>
      <c r="H914" s="264">
        <v>2212</v>
      </c>
      <c r="I914" s="264">
        <v>2146</v>
      </c>
      <c r="J914" s="264">
        <v>66</v>
      </c>
      <c r="K914" s="264">
        <v>4091</v>
      </c>
      <c r="L914" s="264">
        <v>3987</v>
      </c>
      <c r="M914" s="264">
        <v>104</v>
      </c>
      <c r="N914" s="294">
        <v>0.93</v>
      </c>
      <c r="O914" s="266">
        <v>136433</v>
      </c>
      <c r="P914" s="266">
        <v>132552</v>
      </c>
      <c r="Q914" s="266">
        <v>3881</v>
      </c>
      <c r="R914" s="267">
        <v>0.971553802965558</v>
      </c>
      <c r="S914" s="267">
        <v>0.969939238887112</v>
      </c>
      <c r="T914" s="267">
        <v>0.970162748643761</v>
      </c>
      <c r="U914" s="267">
        <v>0.974578342703496</v>
      </c>
      <c r="V914" s="295">
        <v>-0.000223509756649087</v>
      </c>
      <c r="W914" s="271">
        <v>30196</v>
      </c>
      <c r="X914" s="271">
        <v>29362</v>
      </c>
      <c r="Y914" s="271">
        <v>30372</v>
      </c>
      <c r="Z914" s="271">
        <v>29558</v>
      </c>
      <c r="AA914" s="268">
        <v>0.972380447741423</v>
      </c>
      <c r="AB914" s="268">
        <v>0.973198999078098</v>
      </c>
      <c r="AC914" s="295">
        <v>-0.000818551336675521</v>
      </c>
    </row>
    <row r="915" spans="1:29">
      <c r="A915" s="297" t="s">
        <v>1158</v>
      </c>
      <c r="B915" s="298" t="s">
        <v>3344</v>
      </c>
      <c r="C915" s="293" t="s">
        <v>1629</v>
      </c>
      <c r="D915" s="298" t="s">
        <v>1630</v>
      </c>
      <c r="E915" s="263">
        <v>1933</v>
      </c>
      <c r="F915" s="266">
        <v>1894</v>
      </c>
      <c r="G915" s="266">
        <v>39</v>
      </c>
      <c r="H915" s="264">
        <v>686</v>
      </c>
      <c r="I915" s="264">
        <v>659</v>
      </c>
      <c r="J915" s="264">
        <v>27</v>
      </c>
      <c r="K915" s="264">
        <v>1381</v>
      </c>
      <c r="L915" s="264">
        <v>1348</v>
      </c>
      <c r="M915" s="264">
        <v>33</v>
      </c>
      <c r="N915" s="294">
        <v>0.93</v>
      </c>
      <c r="O915" s="266">
        <v>43836</v>
      </c>
      <c r="P915" s="266">
        <v>42760</v>
      </c>
      <c r="Q915" s="266">
        <v>1076</v>
      </c>
      <c r="R915" s="267">
        <v>0.975453964777808</v>
      </c>
      <c r="S915" s="267">
        <v>0.979824107604759</v>
      </c>
      <c r="T915" s="267">
        <v>0.96064139941691</v>
      </c>
      <c r="U915" s="267">
        <v>0.976104272266474</v>
      </c>
      <c r="V915" s="295">
        <v>0.0191827081878498</v>
      </c>
      <c r="W915" s="271">
        <v>9758</v>
      </c>
      <c r="X915" s="271">
        <v>9519</v>
      </c>
      <c r="Y915" s="271">
        <v>9762</v>
      </c>
      <c r="Z915" s="271">
        <v>9503</v>
      </c>
      <c r="AA915" s="268">
        <v>0.975507276081164</v>
      </c>
      <c r="AB915" s="268">
        <v>0.973468551526327</v>
      </c>
      <c r="AC915" s="295">
        <v>0.00203872455483756</v>
      </c>
    </row>
    <row r="916" spans="1:29">
      <c r="A916" s="297" t="s">
        <v>1158</v>
      </c>
      <c r="B916" s="298" t="s">
        <v>3344</v>
      </c>
      <c r="C916" s="293" t="s">
        <v>1631</v>
      </c>
      <c r="D916" s="298" t="s">
        <v>1632</v>
      </c>
      <c r="E916" s="263">
        <v>4322</v>
      </c>
      <c r="F916" s="266">
        <v>4279</v>
      </c>
      <c r="G916" s="266">
        <v>43</v>
      </c>
      <c r="H916" s="264">
        <v>1488</v>
      </c>
      <c r="I916" s="264">
        <v>1470</v>
      </c>
      <c r="J916" s="264">
        <v>18</v>
      </c>
      <c r="K916" s="264">
        <v>3003</v>
      </c>
      <c r="L916" s="264">
        <v>2954</v>
      </c>
      <c r="M916" s="264">
        <v>49</v>
      </c>
      <c r="N916" s="294">
        <v>0.93</v>
      </c>
      <c r="O916" s="266">
        <v>95802</v>
      </c>
      <c r="P916" s="266">
        <v>94665</v>
      </c>
      <c r="Q916" s="266">
        <v>1137</v>
      </c>
      <c r="R916" s="267">
        <v>0.988131771779295</v>
      </c>
      <c r="S916" s="267">
        <v>0.990050902360018</v>
      </c>
      <c r="T916" s="267">
        <v>0.987903225806452</v>
      </c>
      <c r="U916" s="267">
        <v>0.983682983682984</v>
      </c>
      <c r="V916" s="295">
        <v>0.00214767655356685</v>
      </c>
      <c r="W916" s="271">
        <v>21251</v>
      </c>
      <c r="X916" s="271">
        <v>21025</v>
      </c>
      <c r="Y916" s="271">
        <v>21888</v>
      </c>
      <c r="Z916" s="271">
        <v>21666</v>
      </c>
      <c r="AA916" s="268">
        <v>0.989365206343231</v>
      </c>
      <c r="AB916" s="268">
        <v>0.989857456140351</v>
      </c>
      <c r="AC916" s="295">
        <v>-0.000492249797120037</v>
      </c>
    </row>
    <row r="917" spans="1:29">
      <c r="A917" s="297" t="s">
        <v>1158</v>
      </c>
      <c r="B917" s="298" t="s">
        <v>3344</v>
      </c>
      <c r="C917" s="293" t="s">
        <v>1633</v>
      </c>
      <c r="D917" s="298" t="s">
        <v>1634</v>
      </c>
      <c r="E917" s="263">
        <v>2820</v>
      </c>
      <c r="F917" s="266">
        <v>2731</v>
      </c>
      <c r="G917" s="266">
        <v>89</v>
      </c>
      <c r="H917" s="264">
        <v>850</v>
      </c>
      <c r="I917" s="264">
        <v>825</v>
      </c>
      <c r="J917" s="264">
        <v>25</v>
      </c>
      <c r="K917" s="264">
        <v>1826</v>
      </c>
      <c r="L917" s="264">
        <v>1795</v>
      </c>
      <c r="M917" s="264">
        <v>31</v>
      </c>
      <c r="N917" s="294">
        <v>0.93</v>
      </c>
      <c r="O917" s="266">
        <v>58549</v>
      </c>
      <c r="P917" s="266">
        <v>57203</v>
      </c>
      <c r="Q917" s="266">
        <v>1346</v>
      </c>
      <c r="R917" s="267">
        <v>0.977010708978804</v>
      </c>
      <c r="S917" s="267">
        <v>0.968439716312057</v>
      </c>
      <c r="T917" s="267">
        <v>0.970588235294118</v>
      </c>
      <c r="U917" s="267">
        <v>0.98302300109529</v>
      </c>
      <c r="V917" s="295">
        <v>-0.00214851898206092</v>
      </c>
      <c r="W917" s="271">
        <v>13175</v>
      </c>
      <c r="X917" s="271">
        <v>12886</v>
      </c>
      <c r="Y917" s="271">
        <v>13300</v>
      </c>
      <c r="Z917" s="271">
        <v>13014</v>
      </c>
      <c r="AA917" s="268">
        <v>0.978064516129032</v>
      </c>
      <c r="AB917" s="268">
        <v>0.978496240601504</v>
      </c>
      <c r="AC917" s="295">
        <v>-0.000431724472471529</v>
      </c>
    </row>
    <row r="918" spans="1:29">
      <c r="A918" s="297" t="s">
        <v>1158</v>
      </c>
      <c r="B918" s="298" t="s">
        <v>3344</v>
      </c>
      <c r="C918" s="293" t="s">
        <v>1635</v>
      </c>
      <c r="D918" s="298" t="s">
        <v>1636</v>
      </c>
      <c r="E918" s="263">
        <v>2741</v>
      </c>
      <c r="F918" s="266">
        <v>2679</v>
      </c>
      <c r="G918" s="266">
        <v>62</v>
      </c>
      <c r="H918" s="264">
        <v>961</v>
      </c>
      <c r="I918" s="264">
        <v>931</v>
      </c>
      <c r="J918" s="264">
        <v>30</v>
      </c>
      <c r="K918" s="264">
        <v>1906</v>
      </c>
      <c r="L918" s="264">
        <v>1860</v>
      </c>
      <c r="M918" s="264">
        <v>46</v>
      </c>
      <c r="N918" s="294">
        <v>0.93</v>
      </c>
      <c r="O918" s="266">
        <v>62349</v>
      </c>
      <c r="P918" s="266">
        <v>60897</v>
      </c>
      <c r="Q918" s="266">
        <v>1452</v>
      </c>
      <c r="R918" s="267">
        <v>0.976711735553096</v>
      </c>
      <c r="S918" s="267">
        <v>0.977380518059103</v>
      </c>
      <c r="T918" s="267">
        <v>0.968782518210198</v>
      </c>
      <c r="U918" s="267">
        <v>0.975865687303253</v>
      </c>
      <c r="V918" s="295">
        <v>0.00859799984890486</v>
      </c>
      <c r="W918" s="271">
        <v>13445</v>
      </c>
      <c r="X918" s="271">
        <v>13138</v>
      </c>
      <c r="Y918" s="271">
        <v>13834</v>
      </c>
      <c r="Z918" s="271">
        <v>13517</v>
      </c>
      <c r="AA918" s="268">
        <v>0.977166232800297</v>
      </c>
      <c r="AB918" s="268">
        <v>0.977085441665462</v>
      </c>
      <c r="AC918" s="295">
        <v>8.07911348356116e-5</v>
      </c>
    </row>
    <row r="919" spans="1:29">
      <c r="A919" s="297" t="s">
        <v>1158</v>
      </c>
      <c r="B919" s="298" t="s">
        <v>3344</v>
      </c>
      <c r="C919" s="293" t="s">
        <v>1637</v>
      </c>
      <c r="D919" s="298" t="s">
        <v>1638</v>
      </c>
      <c r="E919" s="263">
        <v>3868</v>
      </c>
      <c r="F919" s="266">
        <v>3704</v>
      </c>
      <c r="G919" s="266">
        <v>164</v>
      </c>
      <c r="H919" s="264">
        <v>1346</v>
      </c>
      <c r="I919" s="264">
        <v>1259</v>
      </c>
      <c r="J919" s="264">
        <v>87</v>
      </c>
      <c r="K919" s="264">
        <v>2585</v>
      </c>
      <c r="L919" s="264">
        <v>2485</v>
      </c>
      <c r="M919" s="264">
        <v>100</v>
      </c>
      <c r="N919" s="294">
        <v>0.93</v>
      </c>
      <c r="O919" s="266">
        <v>85774</v>
      </c>
      <c r="P919" s="266">
        <v>82544</v>
      </c>
      <c r="Q919" s="266">
        <v>3230</v>
      </c>
      <c r="R919" s="267">
        <v>0.962342901112225</v>
      </c>
      <c r="S919" s="267">
        <v>0.957600827300931</v>
      </c>
      <c r="T919" s="267">
        <v>0.935364041604755</v>
      </c>
      <c r="U919" s="267">
        <v>0.961315280464217</v>
      </c>
      <c r="V919" s="295">
        <v>0.0222367856961759</v>
      </c>
      <c r="W919" s="271">
        <v>18834</v>
      </c>
      <c r="X919" s="271">
        <v>18107</v>
      </c>
      <c r="Y919" s="271">
        <v>18843</v>
      </c>
      <c r="Z919" s="271">
        <v>18192</v>
      </c>
      <c r="AA919" s="268">
        <v>0.961399596474461</v>
      </c>
      <c r="AB919" s="268">
        <v>0.965451361248209</v>
      </c>
      <c r="AC919" s="295">
        <v>-0.0040517647737478</v>
      </c>
    </row>
    <row r="920" spans="1:29">
      <c r="A920" s="297" t="s">
        <v>1158</v>
      </c>
      <c r="B920" s="298" t="s">
        <v>3348</v>
      </c>
      <c r="C920" s="293" t="s">
        <v>1639</v>
      </c>
      <c r="D920" s="298" t="s">
        <v>1640</v>
      </c>
      <c r="E920" s="263">
        <v>7998</v>
      </c>
      <c r="F920" s="266">
        <v>7746</v>
      </c>
      <c r="G920" s="266">
        <v>252</v>
      </c>
      <c r="H920" s="264">
        <v>4513</v>
      </c>
      <c r="I920" s="264">
        <v>4328</v>
      </c>
      <c r="J920" s="264">
        <v>185</v>
      </c>
      <c r="K920" s="264">
        <v>5019</v>
      </c>
      <c r="L920" s="264">
        <v>4905</v>
      </c>
      <c r="M920" s="264">
        <v>114</v>
      </c>
      <c r="N920" s="294">
        <v>0.93</v>
      </c>
      <c r="O920" s="266">
        <v>182784</v>
      </c>
      <c r="P920" s="266">
        <v>177658</v>
      </c>
      <c r="Q920" s="266">
        <v>5126</v>
      </c>
      <c r="R920" s="267">
        <v>0.971955969887955</v>
      </c>
      <c r="S920" s="267">
        <v>0.968492123030758</v>
      </c>
      <c r="T920" s="267">
        <v>0.959007312209173</v>
      </c>
      <c r="U920" s="267">
        <v>0.977286312014345</v>
      </c>
      <c r="V920" s="295">
        <v>0.00948481082158426</v>
      </c>
      <c r="W920" s="271">
        <v>40641</v>
      </c>
      <c r="X920" s="271">
        <v>39458</v>
      </c>
      <c r="Y920" s="271">
        <v>41388</v>
      </c>
      <c r="Z920" s="271">
        <v>40204</v>
      </c>
      <c r="AA920" s="268">
        <v>0.970891464284836</v>
      </c>
      <c r="AB920" s="268">
        <v>0.971392674205084</v>
      </c>
      <c r="AC920" s="295">
        <v>-0.000501209920248047</v>
      </c>
    </row>
    <row r="921" spans="1:29">
      <c r="A921" s="297" t="s">
        <v>1158</v>
      </c>
      <c r="B921" s="298" t="s">
        <v>40</v>
      </c>
      <c r="C921" s="293" t="s">
        <v>1641</v>
      </c>
      <c r="D921" s="298" t="s">
        <v>1642</v>
      </c>
      <c r="E921" s="263">
        <v>0</v>
      </c>
      <c r="F921" s="266">
        <v>0</v>
      </c>
      <c r="G921" s="266">
        <v>0</v>
      </c>
      <c r="H921" s="264">
        <v>0</v>
      </c>
      <c r="I921" s="264">
        <v>0</v>
      </c>
      <c r="J921" s="264">
        <v>0</v>
      </c>
      <c r="K921" s="264">
        <v>0</v>
      </c>
      <c r="L921" s="264">
        <v>0</v>
      </c>
      <c r="M921" s="264">
        <v>0</v>
      </c>
      <c r="N921" s="294">
        <v>0.93</v>
      </c>
      <c r="O921" s="266">
        <v>0</v>
      </c>
      <c r="P921" s="266">
        <v>0</v>
      </c>
      <c r="Q921" s="266">
        <v>0</v>
      </c>
      <c r="R921" s="267">
        <v>0</v>
      </c>
      <c r="S921" s="267">
        <v>0</v>
      </c>
      <c r="T921" s="267">
        <v>0</v>
      </c>
      <c r="U921" s="267">
        <v>0</v>
      </c>
      <c r="V921" s="295">
        <v>0</v>
      </c>
      <c r="W921" s="271">
        <v>0</v>
      </c>
      <c r="X921" s="271">
        <v>0</v>
      </c>
      <c r="Y921" s="271">
        <v>0</v>
      </c>
      <c r="Z921" s="271">
        <v>0</v>
      </c>
      <c r="AA921" s="268">
        <v>0</v>
      </c>
      <c r="AB921" s="268">
        <v>0</v>
      </c>
      <c r="AC921" s="295">
        <v>0</v>
      </c>
    </row>
    <row r="922" spans="1:29">
      <c r="A922" s="297" t="s">
        <v>1158</v>
      </c>
      <c r="B922" s="298" t="s">
        <v>3348</v>
      </c>
      <c r="C922" s="293" t="s">
        <v>1643</v>
      </c>
      <c r="D922" s="298" t="s">
        <v>1644</v>
      </c>
      <c r="E922" s="263">
        <v>2447</v>
      </c>
      <c r="F922" s="266">
        <v>2345</v>
      </c>
      <c r="G922" s="266">
        <v>102</v>
      </c>
      <c r="H922" s="264">
        <v>1338</v>
      </c>
      <c r="I922" s="264">
        <v>1273</v>
      </c>
      <c r="J922" s="264">
        <v>65</v>
      </c>
      <c r="K922" s="264">
        <v>1452</v>
      </c>
      <c r="L922" s="264">
        <v>1418</v>
      </c>
      <c r="M922" s="264">
        <v>34</v>
      </c>
      <c r="N922" s="294">
        <v>0.93</v>
      </c>
      <c r="O922" s="266">
        <v>56125</v>
      </c>
      <c r="P922" s="266">
        <v>54564</v>
      </c>
      <c r="Q922" s="266">
        <v>1561</v>
      </c>
      <c r="R922" s="267">
        <v>0.972187082405345</v>
      </c>
      <c r="S922" s="267">
        <v>0.958316305680425</v>
      </c>
      <c r="T922" s="267">
        <v>0.951420029895366</v>
      </c>
      <c r="U922" s="267">
        <v>0.976584022038568</v>
      </c>
      <c r="V922" s="295">
        <v>0.0068962757850588</v>
      </c>
      <c r="W922" s="271">
        <v>12540</v>
      </c>
      <c r="X922" s="271">
        <v>12134</v>
      </c>
      <c r="Y922" s="271">
        <v>12681</v>
      </c>
      <c r="Z922" s="271">
        <v>12329</v>
      </c>
      <c r="AA922" s="268">
        <v>0.96762360446571</v>
      </c>
      <c r="AB922" s="268">
        <v>0.972241936755776</v>
      </c>
      <c r="AC922" s="295">
        <v>-0.00461833229006658</v>
      </c>
    </row>
    <row r="923" spans="1:29">
      <c r="A923" s="297" t="s">
        <v>1158</v>
      </c>
      <c r="B923" s="298" t="s">
        <v>3348</v>
      </c>
      <c r="C923" s="293" t="s">
        <v>1645</v>
      </c>
      <c r="D923" s="298" t="s">
        <v>1646</v>
      </c>
      <c r="E923" s="263">
        <v>5888</v>
      </c>
      <c r="F923" s="266">
        <v>5613</v>
      </c>
      <c r="G923" s="266">
        <v>275</v>
      </c>
      <c r="H923" s="264">
        <v>3289</v>
      </c>
      <c r="I923" s="264">
        <v>3108</v>
      </c>
      <c r="J923" s="264">
        <v>181</v>
      </c>
      <c r="K923" s="264">
        <v>3596</v>
      </c>
      <c r="L923" s="264">
        <v>3467</v>
      </c>
      <c r="M923" s="264">
        <v>129</v>
      </c>
      <c r="N923" s="294">
        <v>0.93</v>
      </c>
      <c r="O923" s="266">
        <v>137383</v>
      </c>
      <c r="P923" s="266">
        <v>132558</v>
      </c>
      <c r="Q923" s="266">
        <v>4825</v>
      </c>
      <c r="R923" s="267">
        <v>0.964879206306457</v>
      </c>
      <c r="S923" s="267">
        <v>0.953294836956522</v>
      </c>
      <c r="T923" s="267">
        <v>0.944968075402858</v>
      </c>
      <c r="U923" s="267">
        <v>0.96412680756396</v>
      </c>
      <c r="V923" s="295">
        <v>0.00832676155366374</v>
      </c>
      <c r="W923" s="271">
        <v>30325</v>
      </c>
      <c r="X923" s="271">
        <v>29124</v>
      </c>
      <c r="Y923" s="271">
        <v>30510</v>
      </c>
      <c r="Z923" s="271">
        <v>29375</v>
      </c>
      <c r="AA923" s="268">
        <v>0.960395713107997</v>
      </c>
      <c r="AB923" s="268">
        <v>0.962799082268109</v>
      </c>
      <c r="AC923" s="295">
        <v>-0.00240336916011219</v>
      </c>
    </row>
    <row r="924" spans="1:29">
      <c r="A924" s="297" t="s">
        <v>1158</v>
      </c>
      <c r="B924" s="298" t="s">
        <v>3343</v>
      </c>
      <c r="C924" s="293" t="s">
        <v>1647</v>
      </c>
      <c r="D924" s="298" t="s">
        <v>1648</v>
      </c>
      <c r="E924" s="263">
        <v>0</v>
      </c>
      <c r="F924" s="266">
        <v>0</v>
      </c>
      <c r="G924" s="266">
        <v>0</v>
      </c>
      <c r="H924" s="264">
        <v>0</v>
      </c>
      <c r="I924" s="264">
        <v>0</v>
      </c>
      <c r="J924" s="264">
        <v>0</v>
      </c>
      <c r="K924" s="264">
        <v>0</v>
      </c>
      <c r="L924" s="264">
        <v>0</v>
      </c>
      <c r="M924" s="264">
        <v>0</v>
      </c>
      <c r="N924" s="294">
        <v>0.93</v>
      </c>
      <c r="O924" s="266">
        <v>7</v>
      </c>
      <c r="P924" s="266">
        <v>7</v>
      </c>
      <c r="Q924" s="266">
        <v>0</v>
      </c>
      <c r="R924" s="267">
        <v>1</v>
      </c>
      <c r="S924" s="267">
        <v>0</v>
      </c>
      <c r="T924" s="267">
        <v>0</v>
      </c>
      <c r="U924" s="267">
        <v>0</v>
      </c>
      <c r="V924" s="295">
        <v>0</v>
      </c>
      <c r="W924" s="271">
        <v>0</v>
      </c>
      <c r="X924" s="271">
        <v>0</v>
      </c>
      <c r="Y924" s="271">
        <v>1</v>
      </c>
      <c r="Z924" s="271">
        <v>1</v>
      </c>
      <c r="AA924" s="268">
        <v>0</v>
      </c>
      <c r="AB924" s="268">
        <v>1</v>
      </c>
      <c r="AC924" s="295">
        <v>-1</v>
      </c>
    </row>
    <row r="925" spans="1:29">
      <c r="A925" s="297" t="s">
        <v>1158</v>
      </c>
      <c r="B925" s="298" t="s">
        <v>3343</v>
      </c>
      <c r="C925" s="293" t="s">
        <v>1649</v>
      </c>
      <c r="D925" s="298" t="s">
        <v>1650</v>
      </c>
      <c r="E925" s="263">
        <v>1</v>
      </c>
      <c r="F925" s="266">
        <v>1</v>
      </c>
      <c r="G925" s="266">
        <v>0</v>
      </c>
      <c r="H925" s="264">
        <v>1</v>
      </c>
      <c r="I925" s="264">
        <v>1</v>
      </c>
      <c r="J925" s="264">
        <v>0</v>
      </c>
      <c r="K925" s="264">
        <v>1</v>
      </c>
      <c r="L925" s="264">
        <v>1</v>
      </c>
      <c r="M925" s="264">
        <v>0</v>
      </c>
      <c r="N925" s="294">
        <v>0.93</v>
      </c>
      <c r="O925" s="266">
        <v>15</v>
      </c>
      <c r="P925" s="266">
        <v>15</v>
      </c>
      <c r="Q925" s="266">
        <v>0</v>
      </c>
      <c r="R925" s="267">
        <v>1</v>
      </c>
      <c r="S925" s="267">
        <v>1</v>
      </c>
      <c r="T925" s="267">
        <v>1</v>
      </c>
      <c r="U925" s="267">
        <v>1</v>
      </c>
      <c r="V925" s="295">
        <v>0</v>
      </c>
      <c r="W925" s="271">
        <v>5</v>
      </c>
      <c r="X925" s="271">
        <v>5</v>
      </c>
      <c r="Y925" s="271">
        <v>2</v>
      </c>
      <c r="Z925" s="271">
        <v>2</v>
      </c>
      <c r="AA925" s="268">
        <v>1</v>
      </c>
      <c r="AB925" s="268">
        <v>1</v>
      </c>
      <c r="AC925" s="295">
        <v>0</v>
      </c>
    </row>
    <row r="926" spans="1:29">
      <c r="A926" s="297" t="s">
        <v>1158</v>
      </c>
      <c r="B926" s="298" t="s">
        <v>3346</v>
      </c>
      <c r="C926" s="293" t="s">
        <v>1651</v>
      </c>
      <c r="D926" s="298" t="s">
        <v>1652</v>
      </c>
      <c r="E926" s="263">
        <v>40</v>
      </c>
      <c r="F926" s="266">
        <v>35</v>
      </c>
      <c r="G926" s="266">
        <v>5</v>
      </c>
      <c r="H926" s="264">
        <v>30</v>
      </c>
      <c r="I926" s="264">
        <v>29</v>
      </c>
      <c r="J926" s="264">
        <v>1</v>
      </c>
      <c r="K926" s="264">
        <v>35</v>
      </c>
      <c r="L926" s="264">
        <v>35</v>
      </c>
      <c r="M926" s="264">
        <v>0</v>
      </c>
      <c r="N926" s="294">
        <v>0.93</v>
      </c>
      <c r="O926" s="266">
        <v>1589</v>
      </c>
      <c r="P926" s="266">
        <v>1563</v>
      </c>
      <c r="Q926" s="266">
        <v>26</v>
      </c>
      <c r="R926" s="267">
        <v>0.983637507866583</v>
      </c>
      <c r="S926" s="267">
        <v>0.875</v>
      </c>
      <c r="T926" s="267">
        <v>0.966666666666667</v>
      </c>
      <c r="U926" s="267">
        <v>1</v>
      </c>
      <c r="V926" s="295">
        <v>-0.0916666666666667</v>
      </c>
      <c r="W926" s="271">
        <v>262</v>
      </c>
      <c r="X926" s="271">
        <v>253</v>
      </c>
      <c r="Y926" s="271">
        <v>332</v>
      </c>
      <c r="Z926" s="271">
        <v>323</v>
      </c>
      <c r="AA926" s="268">
        <v>0.965648854961832</v>
      </c>
      <c r="AB926" s="268">
        <v>0.97289156626506</v>
      </c>
      <c r="AC926" s="295">
        <v>-0.00724271130322818</v>
      </c>
    </row>
    <row r="927" spans="1:29">
      <c r="A927" s="297" t="s">
        <v>1158</v>
      </c>
      <c r="B927" s="298" t="s">
        <v>40</v>
      </c>
      <c r="C927" s="293" t="s">
        <v>1653</v>
      </c>
      <c r="D927" s="298" t="s">
        <v>1654</v>
      </c>
      <c r="E927" s="263">
        <v>0</v>
      </c>
      <c r="F927" s="266">
        <v>0</v>
      </c>
      <c r="G927" s="266">
        <v>0</v>
      </c>
      <c r="H927" s="264">
        <v>0</v>
      </c>
      <c r="I927" s="264">
        <v>0</v>
      </c>
      <c r="J927" s="264">
        <v>0</v>
      </c>
      <c r="K927" s="264">
        <v>0</v>
      </c>
      <c r="L927" s="264">
        <v>0</v>
      </c>
      <c r="M927" s="264">
        <v>0</v>
      </c>
      <c r="N927" s="294">
        <v>0.93</v>
      </c>
      <c r="O927" s="266">
        <v>0</v>
      </c>
      <c r="P927" s="266">
        <v>0</v>
      </c>
      <c r="Q927" s="266">
        <v>0</v>
      </c>
      <c r="R927" s="267">
        <v>0</v>
      </c>
      <c r="S927" s="267">
        <v>0</v>
      </c>
      <c r="T927" s="267">
        <v>0</v>
      </c>
      <c r="U927" s="267">
        <v>0</v>
      </c>
      <c r="V927" s="295">
        <v>0</v>
      </c>
      <c r="W927" s="271">
        <v>0</v>
      </c>
      <c r="X927" s="271">
        <v>0</v>
      </c>
      <c r="Y927" s="271">
        <v>0</v>
      </c>
      <c r="Z927" s="271">
        <v>0</v>
      </c>
      <c r="AA927" s="268">
        <v>0</v>
      </c>
      <c r="AB927" s="268">
        <v>0</v>
      </c>
      <c r="AC927" s="295">
        <v>0</v>
      </c>
    </row>
    <row r="928" spans="1:29">
      <c r="A928" s="297" t="s">
        <v>1158</v>
      </c>
      <c r="B928" s="298" t="s">
        <v>3346</v>
      </c>
      <c r="C928" s="293" t="s">
        <v>1655</v>
      </c>
      <c r="D928" s="298" t="s">
        <v>1656</v>
      </c>
      <c r="E928" s="263">
        <v>0</v>
      </c>
      <c r="F928" s="266">
        <v>0</v>
      </c>
      <c r="G928" s="266">
        <v>0</v>
      </c>
      <c r="H928" s="264">
        <v>4</v>
      </c>
      <c r="I928" s="264">
        <v>4</v>
      </c>
      <c r="J928" s="264">
        <v>0</v>
      </c>
      <c r="K928" s="264">
        <v>4</v>
      </c>
      <c r="L928" s="264">
        <v>4</v>
      </c>
      <c r="M928" s="264">
        <v>0</v>
      </c>
      <c r="N928" s="294">
        <v>0.93</v>
      </c>
      <c r="O928" s="266">
        <v>49</v>
      </c>
      <c r="P928" s="266">
        <v>48</v>
      </c>
      <c r="Q928" s="266">
        <v>1</v>
      </c>
      <c r="R928" s="267">
        <v>0.979591836734694</v>
      </c>
      <c r="S928" s="267">
        <v>0</v>
      </c>
      <c r="T928" s="267">
        <v>1</v>
      </c>
      <c r="U928" s="267">
        <v>1</v>
      </c>
      <c r="V928" s="295">
        <v>-1</v>
      </c>
      <c r="W928" s="271">
        <v>15</v>
      </c>
      <c r="X928" s="271">
        <v>15</v>
      </c>
      <c r="Y928" s="271">
        <v>22</v>
      </c>
      <c r="Z928" s="271">
        <v>22</v>
      </c>
      <c r="AA928" s="268">
        <v>1</v>
      </c>
      <c r="AB928" s="268">
        <v>1</v>
      </c>
      <c r="AC928" s="295">
        <v>0</v>
      </c>
    </row>
    <row r="929" spans="1:29">
      <c r="A929" s="297" t="s">
        <v>1158</v>
      </c>
      <c r="B929" s="298" t="s">
        <v>3346</v>
      </c>
      <c r="C929" s="293" t="s">
        <v>1657</v>
      </c>
      <c r="D929" s="298" t="s">
        <v>1658</v>
      </c>
      <c r="E929" s="263">
        <v>0</v>
      </c>
      <c r="F929" s="266">
        <v>0</v>
      </c>
      <c r="G929" s="266">
        <v>0</v>
      </c>
      <c r="H929" s="264">
        <v>0</v>
      </c>
      <c r="I929" s="264">
        <v>0</v>
      </c>
      <c r="J929" s="264">
        <v>0</v>
      </c>
      <c r="K929" s="264">
        <v>0</v>
      </c>
      <c r="L929" s="264">
        <v>0</v>
      </c>
      <c r="M929" s="264">
        <v>0</v>
      </c>
      <c r="N929" s="294">
        <v>0.93</v>
      </c>
      <c r="O929" s="266">
        <v>3</v>
      </c>
      <c r="P929" s="266">
        <v>3</v>
      </c>
      <c r="Q929" s="266">
        <v>0</v>
      </c>
      <c r="R929" s="267">
        <v>1</v>
      </c>
      <c r="S929" s="267">
        <v>0</v>
      </c>
      <c r="T929" s="267">
        <v>0</v>
      </c>
      <c r="U929" s="267">
        <v>0</v>
      </c>
      <c r="V929" s="295">
        <v>0</v>
      </c>
      <c r="W929" s="271">
        <v>0</v>
      </c>
      <c r="X929" s="271">
        <v>0</v>
      </c>
      <c r="Y929" s="271">
        <v>0</v>
      </c>
      <c r="Z929" s="271">
        <v>0</v>
      </c>
      <c r="AA929" s="268">
        <v>0</v>
      </c>
      <c r="AB929" s="268">
        <v>0</v>
      </c>
      <c r="AC929" s="295">
        <v>0</v>
      </c>
    </row>
    <row r="930" spans="1:29">
      <c r="A930" s="297" t="s">
        <v>1158</v>
      </c>
      <c r="B930" s="298" t="s">
        <v>3346</v>
      </c>
      <c r="C930" s="293" t="s">
        <v>1659</v>
      </c>
      <c r="D930" s="298" t="s">
        <v>1660</v>
      </c>
      <c r="E930" s="263">
        <v>0</v>
      </c>
      <c r="F930" s="266">
        <v>0</v>
      </c>
      <c r="G930" s="266">
        <v>0</v>
      </c>
      <c r="H930" s="264">
        <v>0</v>
      </c>
      <c r="I930" s="264">
        <v>0</v>
      </c>
      <c r="J930" s="264">
        <v>0</v>
      </c>
      <c r="K930" s="264">
        <v>0</v>
      </c>
      <c r="L930" s="264">
        <v>0</v>
      </c>
      <c r="M930" s="264">
        <v>0</v>
      </c>
      <c r="N930" s="294">
        <v>0.93</v>
      </c>
      <c r="O930" s="266">
        <v>1</v>
      </c>
      <c r="P930" s="266">
        <v>1</v>
      </c>
      <c r="Q930" s="266">
        <v>0</v>
      </c>
      <c r="R930" s="267">
        <v>1</v>
      </c>
      <c r="S930" s="267">
        <v>0</v>
      </c>
      <c r="T930" s="267">
        <v>0</v>
      </c>
      <c r="U930" s="267">
        <v>0</v>
      </c>
      <c r="V930" s="295">
        <v>0</v>
      </c>
      <c r="W930" s="271">
        <v>1</v>
      </c>
      <c r="X930" s="271">
        <v>1</v>
      </c>
      <c r="Y930" s="271">
        <v>0</v>
      </c>
      <c r="Z930" s="271">
        <v>0</v>
      </c>
      <c r="AA930" s="268">
        <v>1</v>
      </c>
      <c r="AB930" s="268">
        <v>0</v>
      </c>
      <c r="AC930" s="295">
        <v>1</v>
      </c>
    </row>
    <row r="931" spans="1:29">
      <c r="A931" s="297" t="s">
        <v>1158</v>
      </c>
      <c r="B931" s="298" t="s">
        <v>3346</v>
      </c>
      <c r="C931" s="293" t="s">
        <v>1661</v>
      </c>
      <c r="D931" s="298" t="s">
        <v>1662</v>
      </c>
      <c r="E931" s="263">
        <v>3</v>
      </c>
      <c r="F931" s="266">
        <v>3</v>
      </c>
      <c r="G931" s="266">
        <v>0</v>
      </c>
      <c r="H931" s="264">
        <v>9</v>
      </c>
      <c r="I931" s="264">
        <v>9</v>
      </c>
      <c r="J931" s="264">
        <v>0</v>
      </c>
      <c r="K931" s="264">
        <v>20</v>
      </c>
      <c r="L931" s="264">
        <v>20</v>
      </c>
      <c r="M931" s="264">
        <v>0</v>
      </c>
      <c r="N931" s="294">
        <v>0.93</v>
      </c>
      <c r="O931" s="266">
        <v>154</v>
      </c>
      <c r="P931" s="266">
        <v>154</v>
      </c>
      <c r="Q931" s="266">
        <v>0</v>
      </c>
      <c r="R931" s="267">
        <v>1</v>
      </c>
      <c r="S931" s="267">
        <v>1</v>
      </c>
      <c r="T931" s="267">
        <v>1</v>
      </c>
      <c r="U931" s="267">
        <v>1</v>
      </c>
      <c r="V931" s="295">
        <v>0</v>
      </c>
      <c r="W931" s="271">
        <v>69</v>
      </c>
      <c r="X931" s="271">
        <v>69</v>
      </c>
      <c r="Y931" s="271">
        <v>48</v>
      </c>
      <c r="Z931" s="271">
        <v>48</v>
      </c>
      <c r="AA931" s="268">
        <v>1</v>
      </c>
      <c r="AB931" s="268">
        <v>1</v>
      </c>
      <c r="AC931" s="295">
        <v>0</v>
      </c>
    </row>
    <row r="932" spans="1:29">
      <c r="A932" s="297" t="s">
        <v>1158</v>
      </c>
      <c r="B932" s="298" t="s">
        <v>40</v>
      </c>
      <c r="C932" s="293" t="e">
        <v>#N/A</v>
      </c>
      <c r="D932" s="298" t="s">
        <v>1664</v>
      </c>
      <c r="E932" s="263">
        <v>0</v>
      </c>
      <c r="F932" s="266">
        <v>0</v>
      </c>
      <c r="G932" s="266">
        <v>0</v>
      </c>
      <c r="H932" s="264">
        <v>0</v>
      </c>
      <c r="I932" s="264">
        <v>0</v>
      </c>
      <c r="J932" s="264">
        <v>0</v>
      </c>
      <c r="K932" s="264">
        <v>0</v>
      </c>
      <c r="L932" s="264">
        <v>0</v>
      </c>
      <c r="M932" s="264">
        <v>0</v>
      </c>
      <c r="N932" s="294">
        <v>0.93</v>
      </c>
      <c r="O932" s="266">
        <v>0</v>
      </c>
      <c r="P932" s="266">
        <v>0</v>
      </c>
      <c r="Q932" s="266">
        <v>0</v>
      </c>
      <c r="R932" s="267">
        <v>0</v>
      </c>
      <c r="S932" s="267">
        <v>0</v>
      </c>
      <c r="T932" s="267">
        <v>0</v>
      </c>
      <c r="U932" s="267">
        <v>0</v>
      </c>
      <c r="V932" s="295">
        <v>0</v>
      </c>
      <c r="W932" s="271">
        <v>0</v>
      </c>
      <c r="X932" s="271">
        <v>0</v>
      </c>
      <c r="Y932" s="271">
        <v>0</v>
      </c>
      <c r="Z932" s="271">
        <v>0</v>
      </c>
      <c r="AA932" s="268">
        <v>0</v>
      </c>
      <c r="AB932" s="268">
        <v>0</v>
      </c>
      <c r="AC932" s="295">
        <v>0</v>
      </c>
    </row>
    <row r="933" spans="1:29">
      <c r="A933" s="297" t="s">
        <v>1158</v>
      </c>
      <c r="B933" s="298" t="s">
        <v>40</v>
      </c>
      <c r="C933" s="293" t="e">
        <v>#N/A</v>
      </c>
      <c r="D933" s="298" t="s">
        <v>1665</v>
      </c>
      <c r="E933" s="263">
        <v>0</v>
      </c>
      <c r="F933" s="266">
        <v>0</v>
      </c>
      <c r="G933" s="266">
        <v>0</v>
      </c>
      <c r="H933" s="264">
        <v>0</v>
      </c>
      <c r="I933" s="264">
        <v>0</v>
      </c>
      <c r="J933" s="264">
        <v>0</v>
      </c>
      <c r="K933" s="264">
        <v>0</v>
      </c>
      <c r="L933" s="264">
        <v>0</v>
      </c>
      <c r="M933" s="264">
        <v>0</v>
      </c>
      <c r="N933" s="294">
        <v>0.93</v>
      </c>
      <c r="O933" s="266">
        <v>0</v>
      </c>
      <c r="P933" s="266">
        <v>0</v>
      </c>
      <c r="Q933" s="266">
        <v>0</v>
      </c>
      <c r="R933" s="267">
        <v>0</v>
      </c>
      <c r="S933" s="267">
        <v>0</v>
      </c>
      <c r="T933" s="267">
        <v>0</v>
      </c>
      <c r="U933" s="267">
        <v>0</v>
      </c>
      <c r="V933" s="295">
        <v>0</v>
      </c>
      <c r="W933" s="271">
        <v>0</v>
      </c>
      <c r="X933" s="271">
        <v>0</v>
      </c>
      <c r="Y933" s="271">
        <v>0</v>
      </c>
      <c r="Z933" s="271">
        <v>0</v>
      </c>
      <c r="AA933" s="268">
        <v>0</v>
      </c>
      <c r="AB933" s="268">
        <v>0</v>
      </c>
      <c r="AC933" s="295">
        <v>0</v>
      </c>
    </row>
    <row r="934" spans="1:29">
      <c r="A934" s="297" t="s">
        <v>1158</v>
      </c>
      <c r="B934" s="298" t="s">
        <v>40</v>
      </c>
      <c r="C934" s="293" t="e">
        <v>#N/A</v>
      </c>
      <c r="D934" s="298" t="s">
        <v>1666</v>
      </c>
      <c r="E934" s="263">
        <v>0</v>
      </c>
      <c r="F934" s="266">
        <v>0</v>
      </c>
      <c r="G934" s="266">
        <v>0</v>
      </c>
      <c r="H934" s="264">
        <v>0</v>
      </c>
      <c r="I934" s="264">
        <v>0</v>
      </c>
      <c r="J934" s="264">
        <v>0</v>
      </c>
      <c r="K934" s="264">
        <v>0</v>
      </c>
      <c r="L934" s="264">
        <v>0</v>
      </c>
      <c r="M934" s="264">
        <v>0</v>
      </c>
      <c r="N934" s="294">
        <v>0.93</v>
      </c>
      <c r="O934" s="266">
        <v>0</v>
      </c>
      <c r="P934" s="266">
        <v>0</v>
      </c>
      <c r="Q934" s="266">
        <v>0</v>
      </c>
      <c r="R934" s="267">
        <v>0</v>
      </c>
      <c r="S934" s="267">
        <v>0</v>
      </c>
      <c r="T934" s="267">
        <v>0</v>
      </c>
      <c r="U934" s="267">
        <v>0</v>
      </c>
      <c r="V934" s="295">
        <v>0</v>
      </c>
      <c r="W934" s="271">
        <v>0</v>
      </c>
      <c r="X934" s="271">
        <v>0</v>
      </c>
      <c r="Y934" s="271">
        <v>0</v>
      </c>
      <c r="Z934" s="271">
        <v>0</v>
      </c>
      <c r="AA934" s="268">
        <v>0</v>
      </c>
      <c r="AB934" s="268">
        <v>0</v>
      </c>
      <c r="AC934" s="295">
        <v>0</v>
      </c>
    </row>
    <row r="935" spans="1:29">
      <c r="A935" s="297" t="s">
        <v>1158</v>
      </c>
      <c r="B935" s="298" t="s">
        <v>3348</v>
      </c>
      <c r="C935" s="293" t="s">
        <v>1667</v>
      </c>
      <c r="D935" s="298" t="s">
        <v>1668</v>
      </c>
      <c r="E935" s="263">
        <v>0</v>
      </c>
      <c r="F935" s="266">
        <v>0</v>
      </c>
      <c r="G935" s="266">
        <v>0</v>
      </c>
      <c r="H935" s="264">
        <v>0</v>
      </c>
      <c r="I935" s="264">
        <v>0</v>
      </c>
      <c r="J935" s="264">
        <v>0</v>
      </c>
      <c r="K935" s="264">
        <v>0</v>
      </c>
      <c r="L935" s="264">
        <v>0</v>
      </c>
      <c r="M935" s="264">
        <v>0</v>
      </c>
      <c r="N935" s="294">
        <v>0.93</v>
      </c>
      <c r="O935" s="266">
        <v>0</v>
      </c>
      <c r="P935" s="266">
        <v>0</v>
      </c>
      <c r="Q935" s="266">
        <v>0</v>
      </c>
      <c r="R935" s="267">
        <v>0</v>
      </c>
      <c r="S935" s="267">
        <v>0</v>
      </c>
      <c r="T935" s="267">
        <v>0</v>
      </c>
      <c r="U935" s="267">
        <v>0</v>
      </c>
      <c r="V935" s="295">
        <v>0</v>
      </c>
      <c r="W935" s="271">
        <v>0</v>
      </c>
      <c r="X935" s="271">
        <v>0</v>
      </c>
      <c r="Y935" s="271">
        <v>0</v>
      </c>
      <c r="Z935" s="271">
        <v>0</v>
      </c>
      <c r="AA935" s="268">
        <v>0</v>
      </c>
      <c r="AB935" s="268">
        <v>0</v>
      </c>
      <c r="AC935" s="295">
        <v>0</v>
      </c>
    </row>
    <row r="936" spans="1:29">
      <c r="A936" s="297" t="s">
        <v>1669</v>
      </c>
      <c r="B936" s="299" t="s">
        <v>3349</v>
      </c>
      <c r="C936" s="293" t="s">
        <v>1671</v>
      </c>
      <c r="D936" s="299" t="s">
        <v>1672</v>
      </c>
      <c r="E936" s="263">
        <v>1635</v>
      </c>
      <c r="F936" s="266">
        <v>1592</v>
      </c>
      <c r="G936" s="266">
        <v>43</v>
      </c>
      <c r="H936" s="264">
        <v>921</v>
      </c>
      <c r="I936" s="264">
        <v>869</v>
      </c>
      <c r="J936" s="264">
        <v>52</v>
      </c>
      <c r="K936" s="264">
        <v>1466</v>
      </c>
      <c r="L936" s="264">
        <v>1422</v>
      </c>
      <c r="M936" s="264">
        <v>44</v>
      </c>
      <c r="N936" s="294">
        <v>0.93</v>
      </c>
      <c r="O936" s="266">
        <v>40148</v>
      </c>
      <c r="P936" s="266">
        <v>38969</v>
      </c>
      <c r="Q936" s="266">
        <v>1179</v>
      </c>
      <c r="R936" s="267">
        <v>0.970633655474743</v>
      </c>
      <c r="S936" s="267">
        <v>0.973700305810398</v>
      </c>
      <c r="T936" s="267">
        <v>0.943539630836048</v>
      </c>
      <c r="U936" s="267">
        <v>0.969986357435198</v>
      </c>
      <c r="V936" s="295">
        <v>0.0301606749743498</v>
      </c>
      <c r="W936" s="271">
        <v>9688</v>
      </c>
      <c r="X936" s="271">
        <v>9360</v>
      </c>
      <c r="Y936" s="271">
        <v>9433</v>
      </c>
      <c r="Z936" s="271">
        <v>9215</v>
      </c>
      <c r="AA936" s="268">
        <v>0.966143682906689</v>
      </c>
      <c r="AB936" s="268">
        <v>0.97688964274356</v>
      </c>
      <c r="AC936" s="295">
        <v>-0.0107459598368711</v>
      </c>
    </row>
    <row r="937" spans="1:29">
      <c r="A937" s="297" t="s">
        <v>1669</v>
      </c>
      <c r="B937" s="299" t="s">
        <v>3349</v>
      </c>
      <c r="C937" s="293" t="s">
        <v>1673</v>
      </c>
      <c r="D937" s="299" t="s">
        <v>1674</v>
      </c>
      <c r="E937" s="263">
        <v>6035</v>
      </c>
      <c r="F937" s="266">
        <v>5519</v>
      </c>
      <c r="G937" s="266">
        <v>516</v>
      </c>
      <c r="H937" s="264">
        <v>3124</v>
      </c>
      <c r="I937" s="264">
        <v>2837</v>
      </c>
      <c r="J937" s="264">
        <v>287</v>
      </c>
      <c r="K937" s="264">
        <v>4979</v>
      </c>
      <c r="L937" s="264">
        <v>4445</v>
      </c>
      <c r="M937" s="264">
        <v>534</v>
      </c>
      <c r="N937" s="294">
        <v>0.93</v>
      </c>
      <c r="O937" s="266">
        <v>148765</v>
      </c>
      <c r="P937" s="266">
        <v>138516</v>
      </c>
      <c r="Q937" s="266">
        <v>10249</v>
      </c>
      <c r="R937" s="267">
        <v>0.931106106947199</v>
      </c>
      <c r="S937" s="267">
        <v>0.914498757249379</v>
      </c>
      <c r="T937" s="267">
        <v>0.908130601792574</v>
      </c>
      <c r="U937" s="267">
        <v>0.892749548102029</v>
      </c>
      <c r="V937" s="295">
        <v>0.00636815545680502</v>
      </c>
      <c r="W937" s="271">
        <v>33849</v>
      </c>
      <c r="X937" s="271">
        <v>31006</v>
      </c>
      <c r="Y937" s="271">
        <v>34397</v>
      </c>
      <c r="Z937" s="271">
        <v>32191</v>
      </c>
      <c r="AA937" s="268">
        <v>0.916009335578599</v>
      </c>
      <c r="AB937" s="268">
        <v>0.935866499985464</v>
      </c>
      <c r="AC937" s="295">
        <v>-0.0198571644068648</v>
      </c>
    </row>
    <row r="938" spans="1:29">
      <c r="A938" s="297" t="s">
        <v>1669</v>
      </c>
      <c r="B938" s="299" t="s">
        <v>3349</v>
      </c>
      <c r="C938" s="293" t="s">
        <v>1675</v>
      </c>
      <c r="D938" s="299" t="s">
        <v>1676</v>
      </c>
      <c r="E938" s="263">
        <v>3998</v>
      </c>
      <c r="F938" s="266">
        <v>3801</v>
      </c>
      <c r="G938" s="266">
        <v>197</v>
      </c>
      <c r="H938" s="264">
        <v>2179</v>
      </c>
      <c r="I938" s="264">
        <v>2082</v>
      </c>
      <c r="J938" s="264">
        <v>97</v>
      </c>
      <c r="K938" s="264">
        <v>3630</v>
      </c>
      <c r="L938" s="264">
        <v>3439</v>
      </c>
      <c r="M938" s="264">
        <v>191</v>
      </c>
      <c r="N938" s="294">
        <v>0.93</v>
      </c>
      <c r="O938" s="266">
        <v>102963</v>
      </c>
      <c r="P938" s="266">
        <v>97378</v>
      </c>
      <c r="Q938" s="266">
        <v>5585</v>
      </c>
      <c r="R938" s="267">
        <v>0.945757213756398</v>
      </c>
      <c r="S938" s="267">
        <v>0.950725362681341</v>
      </c>
      <c r="T938" s="267">
        <v>0.955484167049105</v>
      </c>
      <c r="U938" s="267">
        <v>0.947382920110193</v>
      </c>
      <c r="V938" s="295">
        <v>-0.00475880436776444</v>
      </c>
      <c r="W938" s="271">
        <v>23736</v>
      </c>
      <c r="X938" s="271">
        <v>22448</v>
      </c>
      <c r="Y938" s="271">
        <v>23329</v>
      </c>
      <c r="Z938" s="271">
        <v>22142</v>
      </c>
      <c r="AA938" s="268">
        <v>0.945736434108527</v>
      </c>
      <c r="AB938" s="268">
        <v>0.94911912212268</v>
      </c>
      <c r="AC938" s="295">
        <v>-0.00338268801415276</v>
      </c>
    </row>
    <row r="939" spans="1:29">
      <c r="A939" s="297" t="s">
        <v>1669</v>
      </c>
      <c r="B939" s="299" t="s">
        <v>3349</v>
      </c>
      <c r="C939" s="293" t="s">
        <v>1677</v>
      </c>
      <c r="D939" s="299" t="s">
        <v>1678</v>
      </c>
      <c r="E939" s="263">
        <v>4563</v>
      </c>
      <c r="F939" s="266">
        <v>4396</v>
      </c>
      <c r="G939" s="266">
        <v>167</v>
      </c>
      <c r="H939" s="264">
        <v>2520</v>
      </c>
      <c r="I939" s="264">
        <v>2429</v>
      </c>
      <c r="J939" s="264">
        <v>91</v>
      </c>
      <c r="K939" s="264">
        <v>4080</v>
      </c>
      <c r="L939" s="264">
        <v>3965</v>
      </c>
      <c r="M939" s="264">
        <v>115</v>
      </c>
      <c r="N939" s="294">
        <v>0.93</v>
      </c>
      <c r="O939" s="266">
        <v>100719</v>
      </c>
      <c r="P939" s="266">
        <v>97669</v>
      </c>
      <c r="Q939" s="266">
        <v>3050</v>
      </c>
      <c r="R939" s="267">
        <v>0.969717729524717</v>
      </c>
      <c r="S939" s="267">
        <v>0.963401271093579</v>
      </c>
      <c r="T939" s="267">
        <v>0.963888888888889</v>
      </c>
      <c r="U939" s="267">
        <v>0.971813725490196</v>
      </c>
      <c r="V939" s="295">
        <v>-0.000487617795310147</v>
      </c>
      <c r="W939" s="271">
        <v>27920</v>
      </c>
      <c r="X939" s="271">
        <v>27144</v>
      </c>
      <c r="Y939" s="271">
        <v>23323</v>
      </c>
      <c r="Z939" s="271">
        <v>22599</v>
      </c>
      <c r="AA939" s="268">
        <v>0.972206303724928</v>
      </c>
      <c r="AB939" s="268">
        <v>0.968957681258843</v>
      </c>
      <c r="AC939" s="295">
        <v>0.00324862246608515</v>
      </c>
    </row>
    <row r="940" spans="1:29">
      <c r="A940" s="297" t="s">
        <v>1669</v>
      </c>
      <c r="B940" s="299" t="s">
        <v>3349</v>
      </c>
      <c r="C940" s="293" t="s">
        <v>1679</v>
      </c>
      <c r="D940" s="299" t="s">
        <v>1680</v>
      </c>
      <c r="E940" s="263">
        <v>3876</v>
      </c>
      <c r="F940" s="266">
        <v>3658</v>
      </c>
      <c r="G940" s="266">
        <v>218</v>
      </c>
      <c r="H940" s="264">
        <v>1834</v>
      </c>
      <c r="I940" s="264">
        <v>1745</v>
      </c>
      <c r="J940" s="264">
        <v>89</v>
      </c>
      <c r="K940" s="264">
        <v>2906</v>
      </c>
      <c r="L940" s="264">
        <v>2845</v>
      </c>
      <c r="M940" s="264">
        <v>61</v>
      </c>
      <c r="N940" s="294">
        <v>0.93</v>
      </c>
      <c r="O940" s="266">
        <v>94098</v>
      </c>
      <c r="P940" s="266">
        <v>91288</v>
      </c>
      <c r="Q940" s="266">
        <v>2810</v>
      </c>
      <c r="R940" s="267">
        <v>0.970137516206508</v>
      </c>
      <c r="S940" s="267">
        <v>0.9437564499484</v>
      </c>
      <c r="T940" s="267">
        <v>0.951472191930207</v>
      </c>
      <c r="U940" s="267">
        <v>0.979008947006194</v>
      </c>
      <c r="V940" s="295">
        <v>-0.00771574198180669</v>
      </c>
      <c r="W940" s="271">
        <v>21538</v>
      </c>
      <c r="X940" s="271">
        <v>20655</v>
      </c>
      <c r="Y940" s="271">
        <v>21037</v>
      </c>
      <c r="Z940" s="271">
        <v>20446</v>
      </c>
      <c r="AA940" s="268">
        <v>0.959002692914848</v>
      </c>
      <c r="AB940" s="268">
        <v>0.971906640680705</v>
      </c>
      <c r="AC940" s="295">
        <v>-0.0129039477658572</v>
      </c>
    </row>
    <row r="941" spans="1:29">
      <c r="A941" s="297" t="s">
        <v>1669</v>
      </c>
      <c r="B941" s="299" t="s">
        <v>3349</v>
      </c>
      <c r="C941" s="293" t="s">
        <v>1681</v>
      </c>
      <c r="D941" s="299" t="s">
        <v>1682</v>
      </c>
      <c r="E941" s="263">
        <v>0</v>
      </c>
      <c r="F941" s="266">
        <v>0</v>
      </c>
      <c r="G941" s="266">
        <v>0</v>
      </c>
      <c r="H941" s="264">
        <v>0</v>
      </c>
      <c r="I941" s="264">
        <v>0</v>
      </c>
      <c r="J941" s="264">
        <v>0</v>
      </c>
      <c r="K941" s="264">
        <v>1</v>
      </c>
      <c r="L941" s="264">
        <v>1</v>
      </c>
      <c r="M941" s="264">
        <v>0</v>
      </c>
      <c r="N941" s="294">
        <v>0.93</v>
      </c>
      <c r="O941" s="266">
        <v>11</v>
      </c>
      <c r="P941" s="266">
        <v>11</v>
      </c>
      <c r="Q941" s="266">
        <v>0</v>
      </c>
      <c r="R941" s="267">
        <v>1</v>
      </c>
      <c r="S941" s="267">
        <v>0</v>
      </c>
      <c r="T941" s="267">
        <v>0</v>
      </c>
      <c r="U941" s="267">
        <v>1</v>
      </c>
      <c r="V941" s="295">
        <v>0</v>
      </c>
      <c r="W941" s="271">
        <v>3</v>
      </c>
      <c r="X941" s="271">
        <v>3</v>
      </c>
      <c r="Y941" s="271">
        <v>0</v>
      </c>
      <c r="Z941" s="271">
        <v>0</v>
      </c>
      <c r="AA941" s="268">
        <v>1</v>
      </c>
      <c r="AB941" s="268">
        <v>0</v>
      </c>
      <c r="AC941" s="295">
        <v>1</v>
      </c>
    </row>
    <row r="942" spans="1:29">
      <c r="A942" s="297" t="s">
        <v>1669</v>
      </c>
      <c r="B942" s="299" t="s">
        <v>3349</v>
      </c>
      <c r="C942" s="293" t="s">
        <v>1683</v>
      </c>
      <c r="D942" s="299" t="s">
        <v>1684</v>
      </c>
      <c r="E942" s="263">
        <v>5546</v>
      </c>
      <c r="F942" s="266">
        <v>4864</v>
      </c>
      <c r="G942" s="266">
        <v>682</v>
      </c>
      <c r="H942" s="264">
        <v>2714</v>
      </c>
      <c r="I942" s="264">
        <v>2422</v>
      </c>
      <c r="J942" s="264">
        <v>292</v>
      </c>
      <c r="K942" s="264">
        <v>4368</v>
      </c>
      <c r="L942" s="264">
        <v>4032</v>
      </c>
      <c r="M942" s="264">
        <v>336</v>
      </c>
      <c r="N942" s="294">
        <v>0.93</v>
      </c>
      <c r="O942" s="266">
        <v>126064</v>
      </c>
      <c r="P942" s="266">
        <v>114264</v>
      </c>
      <c r="Q942" s="266">
        <v>11800</v>
      </c>
      <c r="R942" s="267">
        <v>0.906396750856708</v>
      </c>
      <c r="S942" s="267">
        <v>0.877028489001082</v>
      </c>
      <c r="T942" s="267">
        <v>0.89240972733972</v>
      </c>
      <c r="U942" s="267">
        <v>0.923076923076923</v>
      </c>
      <c r="V942" s="295">
        <v>-0.0153812383386381</v>
      </c>
      <c r="W942" s="271">
        <v>29868</v>
      </c>
      <c r="X942" s="271">
        <v>26800</v>
      </c>
      <c r="Y942" s="271">
        <v>28002</v>
      </c>
      <c r="Z942" s="271">
        <v>25434</v>
      </c>
      <c r="AA942" s="268">
        <v>0.89728137136735</v>
      </c>
      <c r="AB942" s="268">
        <v>0.908292264838226</v>
      </c>
      <c r="AC942" s="295">
        <v>-0.0110108934708762</v>
      </c>
    </row>
    <row r="943" spans="1:29">
      <c r="A943" s="297" t="s">
        <v>1669</v>
      </c>
      <c r="B943" s="299" t="s">
        <v>3349</v>
      </c>
      <c r="C943" s="293" t="s">
        <v>1685</v>
      </c>
      <c r="D943" s="299" t="s">
        <v>1686</v>
      </c>
      <c r="E943" s="263">
        <v>0</v>
      </c>
      <c r="F943" s="266">
        <v>0</v>
      </c>
      <c r="G943" s="266">
        <v>0</v>
      </c>
      <c r="H943" s="264">
        <v>0</v>
      </c>
      <c r="I943" s="264">
        <v>0</v>
      </c>
      <c r="J943" s="264">
        <v>0</v>
      </c>
      <c r="K943" s="264">
        <v>0</v>
      </c>
      <c r="L943" s="264">
        <v>0</v>
      </c>
      <c r="M943" s="264">
        <v>0</v>
      </c>
      <c r="N943" s="294">
        <v>0.93</v>
      </c>
      <c r="O943" s="266">
        <v>1</v>
      </c>
      <c r="P943" s="266">
        <v>1</v>
      </c>
      <c r="Q943" s="266">
        <v>0</v>
      </c>
      <c r="R943" s="267">
        <v>1</v>
      </c>
      <c r="S943" s="267">
        <v>0</v>
      </c>
      <c r="T943" s="267">
        <v>0</v>
      </c>
      <c r="U943" s="267">
        <v>0</v>
      </c>
      <c r="V943" s="295">
        <v>0</v>
      </c>
      <c r="W943" s="271">
        <v>0</v>
      </c>
      <c r="X943" s="271">
        <v>0</v>
      </c>
      <c r="Y943" s="271">
        <v>0</v>
      </c>
      <c r="Z943" s="271">
        <v>0</v>
      </c>
      <c r="AA943" s="268">
        <v>0</v>
      </c>
      <c r="AB943" s="268">
        <v>0</v>
      </c>
      <c r="AC943" s="295">
        <v>0</v>
      </c>
    </row>
    <row r="944" spans="1:29">
      <c r="A944" s="297" t="s">
        <v>1669</v>
      </c>
      <c r="B944" s="299" t="s">
        <v>3349</v>
      </c>
      <c r="C944" s="293" t="s">
        <v>1687</v>
      </c>
      <c r="D944" s="299" t="s">
        <v>1688</v>
      </c>
      <c r="E944" s="263">
        <v>2015</v>
      </c>
      <c r="F944" s="266">
        <v>1827</v>
      </c>
      <c r="G944" s="266">
        <v>188</v>
      </c>
      <c r="H944" s="264">
        <v>1600</v>
      </c>
      <c r="I944" s="264">
        <v>1534</v>
      </c>
      <c r="J944" s="264">
        <v>66</v>
      </c>
      <c r="K944" s="264">
        <v>2236</v>
      </c>
      <c r="L944" s="264">
        <v>2143</v>
      </c>
      <c r="M944" s="264">
        <v>93</v>
      </c>
      <c r="N944" s="294">
        <v>0.93</v>
      </c>
      <c r="O944" s="266">
        <v>64433</v>
      </c>
      <c r="P944" s="266">
        <v>61008</v>
      </c>
      <c r="Q944" s="266">
        <v>3425</v>
      </c>
      <c r="R944" s="267">
        <v>0.946844008504959</v>
      </c>
      <c r="S944" s="267">
        <v>0.906699751861042</v>
      </c>
      <c r="T944" s="267">
        <v>0.95875</v>
      </c>
      <c r="U944" s="267">
        <v>0.958407871198569</v>
      </c>
      <c r="V944" s="295">
        <v>-0.0520502481389578</v>
      </c>
      <c r="W944" s="271">
        <v>15127</v>
      </c>
      <c r="X944" s="271">
        <v>14325</v>
      </c>
      <c r="Y944" s="271">
        <v>14761</v>
      </c>
      <c r="Z944" s="271">
        <v>14085</v>
      </c>
      <c r="AA944" s="268">
        <v>0.946982217227474</v>
      </c>
      <c r="AB944" s="268">
        <v>0.954203644739516</v>
      </c>
      <c r="AC944" s="295">
        <v>-0.00722142751204224</v>
      </c>
    </row>
    <row r="945" spans="1:29">
      <c r="A945" s="297" t="s">
        <v>1669</v>
      </c>
      <c r="B945" s="299" t="s">
        <v>3350</v>
      </c>
      <c r="C945" s="293" t="s">
        <v>1689</v>
      </c>
      <c r="D945" s="299" t="s">
        <v>1690</v>
      </c>
      <c r="E945" s="263">
        <v>0</v>
      </c>
      <c r="F945" s="266">
        <v>0</v>
      </c>
      <c r="G945" s="266">
        <v>0</v>
      </c>
      <c r="H945" s="264">
        <v>0</v>
      </c>
      <c r="I945" s="264">
        <v>0</v>
      </c>
      <c r="J945" s="264">
        <v>0</v>
      </c>
      <c r="K945" s="264">
        <v>0</v>
      </c>
      <c r="L945" s="264">
        <v>0</v>
      </c>
      <c r="M945" s="264">
        <v>0</v>
      </c>
      <c r="N945" s="294">
        <v>0.93</v>
      </c>
      <c r="O945" s="266">
        <v>1</v>
      </c>
      <c r="P945" s="266">
        <v>0</v>
      </c>
      <c r="Q945" s="266">
        <v>1</v>
      </c>
      <c r="R945" s="267">
        <v>0</v>
      </c>
      <c r="S945" s="267">
        <v>0</v>
      </c>
      <c r="T945" s="267">
        <v>0</v>
      </c>
      <c r="U945" s="267">
        <v>0</v>
      </c>
      <c r="V945" s="295">
        <v>0</v>
      </c>
      <c r="W945" s="271">
        <v>0</v>
      </c>
      <c r="X945" s="271">
        <v>0</v>
      </c>
      <c r="Y945" s="271">
        <v>0</v>
      </c>
      <c r="Z945" s="271">
        <v>0</v>
      </c>
      <c r="AA945" s="268">
        <v>0</v>
      </c>
      <c r="AB945" s="268">
        <v>0</v>
      </c>
      <c r="AC945" s="295">
        <v>0</v>
      </c>
    </row>
    <row r="946" spans="1:29">
      <c r="A946" s="297" t="s">
        <v>1669</v>
      </c>
      <c r="B946" s="299" t="s">
        <v>3350</v>
      </c>
      <c r="C946" s="293" t="s">
        <v>1691</v>
      </c>
      <c r="D946" s="299" t="s">
        <v>1692</v>
      </c>
      <c r="E946" s="263">
        <v>2884</v>
      </c>
      <c r="F946" s="266">
        <v>2694</v>
      </c>
      <c r="G946" s="266">
        <v>190</v>
      </c>
      <c r="H946" s="264">
        <v>1386</v>
      </c>
      <c r="I946" s="264">
        <v>1310</v>
      </c>
      <c r="J946" s="264">
        <v>76</v>
      </c>
      <c r="K946" s="264">
        <v>2512</v>
      </c>
      <c r="L946" s="264">
        <v>2407</v>
      </c>
      <c r="M946" s="264">
        <v>105</v>
      </c>
      <c r="N946" s="294">
        <v>0.93</v>
      </c>
      <c r="O946" s="266">
        <v>78318</v>
      </c>
      <c r="P946" s="266">
        <v>72261</v>
      </c>
      <c r="Q946" s="266">
        <v>6057</v>
      </c>
      <c r="R946" s="267">
        <v>0.922661457136291</v>
      </c>
      <c r="S946" s="267">
        <v>0.934119278779473</v>
      </c>
      <c r="T946" s="267">
        <v>0.945165945165945</v>
      </c>
      <c r="U946" s="267">
        <v>0.958200636942675</v>
      </c>
      <c r="V946" s="295">
        <v>-0.0110466663864722</v>
      </c>
      <c r="W946" s="271">
        <v>17403</v>
      </c>
      <c r="X946" s="271">
        <v>16343</v>
      </c>
      <c r="Y946" s="271">
        <v>15898</v>
      </c>
      <c r="Z946" s="271">
        <v>14729</v>
      </c>
      <c r="AA946" s="268">
        <v>0.939090961328507</v>
      </c>
      <c r="AB946" s="268">
        <v>0.926468738206064</v>
      </c>
      <c r="AC946" s="295">
        <v>0.0126222231224429</v>
      </c>
    </row>
    <row r="947" spans="1:29">
      <c r="A947" s="297" t="s">
        <v>1669</v>
      </c>
      <c r="B947" s="299" t="s">
        <v>3350</v>
      </c>
      <c r="C947" s="293" t="s">
        <v>1693</v>
      </c>
      <c r="D947" s="299" t="s">
        <v>1694</v>
      </c>
      <c r="E947" s="263">
        <v>3663</v>
      </c>
      <c r="F947" s="266">
        <v>3396</v>
      </c>
      <c r="G947" s="266">
        <v>267</v>
      </c>
      <c r="H947" s="264">
        <v>1515</v>
      </c>
      <c r="I947" s="264">
        <v>1407</v>
      </c>
      <c r="J947" s="264">
        <v>108</v>
      </c>
      <c r="K947" s="264">
        <v>2710</v>
      </c>
      <c r="L947" s="264">
        <v>2580</v>
      </c>
      <c r="M947" s="264">
        <v>130</v>
      </c>
      <c r="N947" s="294">
        <v>0.93</v>
      </c>
      <c r="O947" s="266">
        <v>90067</v>
      </c>
      <c r="P947" s="266">
        <v>86274</v>
      </c>
      <c r="Q947" s="266">
        <v>3793</v>
      </c>
      <c r="R947" s="267">
        <v>0.957886906414114</v>
      </c>
      <c r="S947" s="267">
        <v>0.927108927108927</v>
      </c>
      <c r="T947" s="267">
        <v>0.928712871287129</v>
      </c>
      <c r="U947" s="267">
        <v>0.952029520295203</v>
      </c>
      <c r="V947" s="295">
        <v>-0.00160394417820164</v>
      </c>
      <c r="W947" s="271">
        <v>19504</v>
      </c>
      <c r="X947" s="271">
        <v>18492</v>
      </c>
      <c r="Y947" s="271">
        <v>20483</v>
      </c>
      <c r="Z947" s="271">
        <v>19660</v>
      </c>
      <c r="AA947" s="268">
        <v>0.94811320754717</v>
      </c>
      <c r="AB947" s="268">
        <v>0.959820338817556</v>
      </c>
      <c r="AC947" s="295">
        <v>-0.0117071312703863</v>
      </c>
    </row>
    <row r="948" spans="1:29">
      <c r="A948" s="297" t="s">
        <v>1669</v>
      </c>
      <c r="B948" s="303" t="s">
        <v>3350</v>
      </c>
      <c r="C948" s="293" t="s">
        <v>1695</v>
      </c>
      <c r="D948" s="303" t="s">
        <v>1695</v>
      </c>
      <c r="E948" s="263">
        <v>2419</v>
      </c>
      <c r="F948" s="266">
        <v>2300</v>
      </c>
      <c r="G948" s="266">
        <v>119</v>
      </c>
      <c r="H948" s="264">
        <v>1080</v>
      </c>
      <c r="I948" s="264">
        <v>1009</v>
      </c>
      <c r="J948" s="264">
        <v>71</v>
      </c>
      <c r="K948" s="264">
        <v>1720</v>
      </c>
      <c r="L948" s="264">
        <v>1652</v>
      </c>
      <c r="M948" s="264">
        <v>68</v>
      </c>
      <c r="N948" s="294">
        <v>0.93</v>
      </c>
      <c r="O948" s="266">
        <v>56858</v>
      </c>
      <c r="P948" s="266">
        <v>53986</v>
      </c>
      <c r="Q948" s="266">
        <v>2872</v>
      </c>
      <c r="R948" s="267">
        <v>0.949488198670372</v>
      </c>
      <c r="S948" s="267">
        <v>0.950806118230674</v>
      </c>
      <c r="T948" s="267">
        <v>0.934259259259259</v>
      </c>
      <c r="U948" s="267">
        <v>0.96046511627907</v>
      </c>
      <c r="V948" s="295">
        <v>0.0165468589714146</v>
      </c>
      <c r="W948" s="271">
        <v>12766</v>
      </c>
      <c r="X948" s="271">
        <v>12163</v>
      </c>
      <c r="Y948" s="271">
        <v>13207</v>
      </c>
      <c r="Z948" s="271">
        <v>12601</v>
      </c>
      <c r="AA948" s="268">
        <v>0.952765157449475</v>
      </c>
      <c r="AB948" s="268">
        <v>0.954115241917165</v>
      </c>
      <c r="AC948" s="295">
        <v>-0.00135008446768992</v>
      </c>
    </row>
    <row r="949" spans="1:29">
      <c r="A949" s="297" t="s">
        <v>1669</v>
      </c>
      <c r="B949" s="299" t="s">
        <v>3350</v>
      </c>
      <c r="C949" s="293" t="s">
        <v>1696</v>
      </c>
      <c r="D949" s="299" t="s">
        <v>1697</v>
      </c>
      <c r="E949" s="263">
        <v>4225</v>
      </c>
      <c r="F949" s="266">
        <v>4022</v>
      </c>
      <c r="G949" s="266">
        <v>203</v>
      </c>
      <c r="H949" s="264">
        <v>1891</v>
      </c>
      <c r="I949" s="264">
        <v>1833</v>
      </c>
      <c r="J949" s="264">
        <v>58</v>
      </c>
      <c r="K949" s="264">
        <v>2821</v>
      </c>
      <c r="L949" s="264">
        <v>2735</v>
      </c>
      <c r="M949" s="264">
        <v>86</v>
      </c>
      <c r="N949" s="294">
        <v>0.93</v>
      </c>
      <c r="O949" s="266">
        <v>101869</v>
      </c>
      <c r="P949" s="266">
        <v>98621</v>
      </c>
      <c r="Q949" s="266">
        <v>3248</v>
      </c>
      <c r="R949" s="267">
        <v>0.968115913575278</v>
      </c>
      <c r="S949" s="267">
        <v>0.951952662721893</v>
      </c>
      <c r="T949" s="267">
        <v>0.969328397673189</v>
      </c>
      <c r="U949" s="267">
        <v>0.969514356611131</v>
      </c>
      <c r="V949" s="295">
        <v>-0.0173757349512953</v>
      </c>
      <c r="W949" s="271">
        <v>21879</v>
      </c>
      <c r="X949" s="271">
        <v>21066</v>
      </c>
      <c r="Y949" s="271">
        <v>22572</v>
      </c>
      <c r="Z949" s="271">
        <v>21775</v>
      </c>
      <c r="AA949" s="268">
        <v>0.962841080488139</v>
      </c>
      <c r="AB949" s="268">
        <v>0.964690767322346</v>
      </c>
      <c r="AC949" s="295">
        <v>-0.00184968683420694</v>
      </c>
    </row>
    <row r="950" spans="1:29">
      <c r="A950" s="297" t="s">
        <v>1669</v>
      </c>
      <c r="B950" s="303" t="s">
        <v>3350</v>
      </c>
      <c r="C950" s="293" t="s">
        <v>1698</v>
      </c>
      <c r="D950" s="303" t="s">
        <v>1698</v>
      </c>
      <c r="E950" s="263">
        <v>1925</v>
      </c>
      <c r="F950" s="266">
        <v>1826</v>
      </c>
      <c r="G950" s="266">
        <v>99</v>
      </c>
      <c r="H950" s="264">
        <v>749</v>
      </c>
      <c r="I950" s="264">
        <v>708</v>
      </c>
      <c r="J950" s="264">
        <v>41</v>
      </c>
      <c r="K950" s="264">
        <v>1229</v>
      </c>
      <c r="L950" s="264">
        <v>1083</v>
      </c>
      <c r="M950" s="264">
        <v>146</v>
      </c>
      <c r="N950" s="294">
        <v>0.93</v>
      </c>
      <c r="O950" s="266">
        <v>45346</v>
      </c>
      <c r="P950" s="266">
        <v>42912</v>
      </c>
      <c r="Q950" s="266">
        <v>2434</v>
      </c>
      <c r="R950" s="267">
        <v>0.946323821285229</v>
      </c>
      <c r="S950" s="267">
        <v>0.948571428571429</v>
      </c>
      <c r="T950" s="267">
        <v>0.945260347129506</v>
      </c>
      <c r="U950" s="267">
        <v>0.881204231082181</v>
      </c>
      <c r="V950" s="295">
        <v>0.0033110814419226</v>
      </c>
      <c r="W950" s="271">
        <v>9773</v>
      </c>
      <c r="X950" s="271">
        <v>9092</v>
      </c>
      <c r="Y950" s="271">
        <v>10075</v>
      </c>
      <c r="Z950" s="271">
        <v>9501</v>
      </c>
      <c r="AA950" s="268">
        <v>0.930318223677479</v>
      </c>
      <c r="AB950" s="268">
        <v>0.94302729528536</v>
      </c>
      <c r="AC950" s="295">
        <v>-0.012709071607881</v>
      </c>
    </row>
    <row r="951" spans="1:29">
      <c r="A951" s="297" t="s">
        <v>1669</v>
      </c>
      <c r="B951" s="299" t="s">
        <v>3350</v>
      </c>
      <c r="C951" s="293" t="s">
        <v>1699</v>
      </c>
      <c r="D951" s="299" t="s">
        <v>1700</v>
      </c>
      <c r="E951" s="263">
        <v>2810</v>
      </c>
      <c r="F951" s="266">
        <v>2651</v>
      </c>
      <c r="G951" s="266">
        <v>159</v>
      </c>
      <c r="H951" s="264">
        <v>1302</v>
      </c>
      <c r="I951" s="264">
        <v>1214</v>
      </c>
      <c r="J951" s="264">
        <v>88</v>
      </c>
      <c r="K951" s="264">
        <v>2084</v>
      </c>
      <c r="L951" s="264">
        <v>1958</v>
      </c>
      <c r="M951" s="264">
        <v>126</v>
      </c>
      <c r="N951" s="294">
        <v>0.93</v>
      </c>
      <c r="O951" s="266">
        <v>64072</v>
      </c>
      <c r="P951" s="266">
        <v>60532</v>
      </c>
      <c r="Q951" s="266">
        <v>3540</v>
      </c>
      <c r="R951" s="267">
        <v>0.944749656636284</v>
      </c>
      <c r="S951" s="267">
        <v>0.943416370106762</v>
      </c>
      <c r="T951" s="267">
        <v>0.932411674347158</v>
      </c>
      <c r="U951" s="267">
        <v>0.939539347408829</v>
      </c>
      <c r="V951" s="295">
        <v>0.0110046957596034</v>
      </c>
      <c r="W951" s="271">
        <v>14501</v>
      </c>
      <c r="X951" s="271">
        <v>13623</v>
      </c>
      <c r="Y951" s="271">
        <v>13986</v>
      </c>
      <c r="Z951" s="271">
        <v>13249</v>
      </c>
      <c r="AA951" s="268">
        <v>0.939452451555065</v>
      </c>
      <c r="AB951" s="268">
        <v>0.947304447304447</v>
      </c>
      <c r="AC951" s="295">
        <v>-0.00785199574938211</v>
      </c>
    </row>
    <row r="952" spans="1:29">
      <c r="A952" s="297" t="s">
        <v>1669</v>
      </c>
      <c r="B952" s="299" t="s">
        <v>3350</v>
      </c>
      <c r="C952" s="293" t="s">
        <v>1701</v>
      </c>
      <c r="D952" s="299" t="s">
        <v>1702</v>
      </c>
      <c r="E952" s="263">
        <v>4276</v>
      </c>
      <c r="F952" s="266">
        <v>4063</v>
      </c>
      <c r="G952" s="266">
        <v>213</v>
      </c>
      <c r="H952" s="264">
        <v>1942</v>
      </c>
      <c r="I952" s="264">
        <v>1814</v>
      </c>
      <c r="J952" s="264">
        <v>128</v>
      </c>
      <c r="K952" s="264">
        <v>3222</v>
      </c>
      <c r="L952" s="264">
        <v>3054</v>
      </c>
      <c r="M952" s="264">
        <v>168</v>
      </c>
      <c r="N952" s="294">
        <v>0.93</v>
      </c>
      <c r="O952" s="266">
        <v>108512</v>
      </c>
      <c r="P952" s="266">
        <v>103483</v>
      </c>
      <c r="Q952" s="266">
        <v>5029</v>
      </c>
      <c r="R952" s="267">
        <v>0.953654895311118</v>
      </c>
      <c r="S952" s="267">
        <v>0.950187090739008</v>
      </c>
      <c r="T952" s="267">
        <v>0.934088568486097</v>
      </c>
      <c r="U952" s="267">
        <v>0.947858472998138</v>
      </c>
      <c r="V952" s="295">
        <v>0.0160985222529116</v>
      </c>
      <c r="W952" s="271">
        <v>22992</v>
      </c>
      <c r="X952" s="271">
        <v>21700</v>
      </c>
      <c r="Y952" s="271">
        <v>23554</v>
      </c>
      <c r="Z952" s="271">
        <v>22476</v>
      </c>
      <c r="AA952" s="268">
        <v>0.943806541405706</v>
      </c>
      <c r="AB952" s="268">
        <v>0.954232826696103</v>
      </c>
      <c r="AC952" s="295">
        <v>-0.0104262852903962</v>
      </c>
    </row>
    <row r="953" spans="1:29">
      <c r="A953" s="297" t="s">
        <v>1669</v>
      </c>
      <c r="B953" s="299" t="s">
        <v>3350</v>
      </c>
      <c r="C953" s="293" t="s">
        <v>1703</v>
      </c>
      <c r="D953" s="299" t="s">
        <v>1704</v>
      </c>
      <c r="E953" s="263">
        <v>4399</v>
      </c>
      <c r="F953" s="266">
        <v>4197</v>
      </c>
      <c r="G953" s="266">
        <v>202</v>
      </c>
      <c r="H953" s="264">
        <v>2425</v>
      </c>
      <c r="I953" s="264">
        <v>2300</v>
      </c>
      <c r="J953" s="264">
        <v>125</v>
      </c>
      <c r="K953" s="264">
        <v>3066</v>
      </c>
      <c r="L953" s="264">
        <v>2949</v>
      </c>
      <c r="M953" s="264">
        <v>117</v>
      </c>
      <c r="N953" s="294">
        <v>0.93</v>
      </c>
      <c r="O953" s="266">
        <v>101879</v>
      </c>
      <c r="P953" s="266">
        <v>97659</v>
      </c>
      <c r="Q953" s="266">
        <v>4220</v>
      </c>
      <c r="R953" s="267">
        <v>0.958578313489532</v>
      </c>
      <c r="S953" s="267">
        <v>0.954080472834735</v>
      </c>
      <c r="T953" s="267">
        <v>0.948453608247423</v>
      </c>
      <c r="U953" s="267">
        <v>0.961839530332681</v>
      </c>
      <c r="V953" s="295">
        <v>0.00562686458731254</v>
      </c>
      <c r="W953" s="271">
        <v>23783</v>
      </c>
      <c r="X953" s="271">
        <v>22814</v>
      </c>
      <c r="Y953" s="271">
        <v>23171</v>
      </c>
      <c r="Z953" s="271">
        <v>22142</v>
      </c>
      <c r="AA953" s="268">
        <v>0.959256611865618</v>
      </c>
      <c r="AB953" s="268">
        <v>0.955591040524794</v>
      </c>
      <c r="AC953" s="295">
        <v>0.00366557134082435</v>
      </c>
    </row>
    <row r="954" spans="1:29">
      <c r="A954" s="297" t="s">
        <v>1669</v>
      </c>
      <c r="B954" s="299" t="s">
        <v>3350</v>
      </c>
      <c r="C954" s="293" t="s">
        <v>1705</v>
      </c>
      <c r="D954" s="299" t="s">
        <v>1706</v>
      </c>
      <c r="E954" s="263">
        <v>707</v>
      </c>
      <c r="F954" s="266">
        <v>677</v>
      </c>
      <c r="G954" s="266">
        <v>30</v>
      </c>
      <c r="H954" s="264">
        <v>440</v>
      </c>
      <c r="I954" s="264">
        <v>416</v>
      </c>
      <c r="J954" s="264">
        <v>24</v>
      </c>
      <c r="K954" s="264">
        <v>483</v>
      </c>
      <c r="L954" s="264">
        <v>462</v>
      </c>
      <c r="M954" s="264">
        <v>21</v>
      </c>
      <c r="N954" s="294">
        <v>0.93</v>
      </c>
      <c r="O954" s="266">
        <v>17760</v>
      </c>
      <c r="P954" s="266">
        <v>16677</v>
      </c>
      <c r="Q954" s="266">
        <v>1083</v>
      </c>
      <c r="R954" s="267">
        <v>0.93902027027027</v>
      </c>
      <c r="S954" s="267">
        <v>0.957567185289958</v>
      </c>
      <c r="T954" s="267">
        <v>0.945454545454545</v>
      </c>
      <c r="U954" s="267">
        <v>0.956521739130435</v>
      </c>
      <c r="V954" s="295">
        <v>0.0121126398354121</v>
      </c>
      <c r="W954" s="271">
        <v>3935</v>
      </c>
      <c r="X954" s="271">
        <v>3720</v>
      </c>
      <c r="Y954" s="271">
        <v>3715</v>
      </c>
      <c r="Z954" s="271">
        <v>3431</v>
      </c>
      <c r="AA954" s="268">
        <v>0.945362134688691</v>
      </c>
      <c r="AB954" s="268">
        <v>0.923553162853297</v>
      </c>
      <c r="AC954" s="295">
        <v>0.0218089718353938</v>
      </c>
    </row>
    <row r="955" spans="1:29">
      <c r="A955" s="297" t="s">
        <v>1669</v>
      </c>
      <c r="B955" s="299" t="s">
        <v>3350</v>
      </c>
      <c r="C955" s="293" t="s">
        <v>1707</v>
      </c>
      <c r="D955" s="299" t="s">
        <v>1708</v>
      </c>
      <c r="E955" s="263">
        <v>3436</v>
      </c>
      <c r="F955" s="266">
        <v>3215</v>
      </c>
      <c r="G955" s="266">
        <v>221</v>
      </c>
      <c r="H955" s="264">
        <v>1493</v>
      </c>
      <c r="I955" s="264">
        <v>1403</v>
      </c>
      <c r="J955" s="264">
        <v>90</v>
      </c>
      <c r="K955" s="264">
        <v>2520</v>
      </c>
      <c r="L955" s="264">
        <v>2362</v>
      </c>
      <c r="M955" s="264">
        <v>158</v>
      </c>
      <c r="N955" s="294">
        <v>0.93</v>
      </c>
      <c r="O955" s="266">
        <v>86800</v>
      </c>
      <c r="P955" s="266">
        <v>82223</v>
      </c>
      <c r="Q955" s="266">
        <v>4577</v>
      </c>
      <c r="R955" s="267">
        <v>0.947269585253456</v>
      </c>
      <c r="S955" s="267">
        <v>0.935681024447031</v>
      </c>
      <c r="T955" s="267">
        <v>0.939718687206966</v>
      </c>
      <c r="U955" s="267">
        <v>0.937301587301587</v>
      </c>
      <c r="V955" s="295">
        <v>-0.00403766275993445</v>
      </c>
      <c r="W955" s="271">
        <v>18827</v>
      </c>
      <c r="X955" s="271">
        <v>17722</v>
      </c>
      <c r="Y955" s="271">
        <v>19401</v>
      </c>
      <c r="Z955" s="271">
        <v>18408</v>
      </c>
      <c r="AA955" s="268">
        <v>0.941307696393477</v>
      </c>
      <c r="AB955" s="268">
        <v>0.948817071284985</v>
      </c>
      <c r="AC955" s="295">
        <v>-0.00750937489150783</v>
      </c>
    </row>
    <row r="956" spans="1:29">
      <c r="A956" s="297" t="s">
        <v>1669</v>
      </c>
      <c r="B956" s="303" t="s">
        <v>3350</v>
      </c>
      <c r="C956" s="293" t="s">
        <v>1709</v>
      </c>
      <c r="D956" s="303" t="s">
        <v>1709</v>
      </c>
      <c r="E956" s="263">
        <v>2302</v>
      </c>
      <c r="F956" s="266">
        <v>2148</v>
      </c>
      <c r="G956" s="266">
        <v>154</v>
      </c>
      <c r="H956" s="264">
        <v>1024</v>
      </c>
      <c r="I956" s="264">
        <v>910</v>
      </c>
      <c r="J956" s="264">
        <v>114</v>
      </c>
      <c r="K956" s="264">
        <v>1673</v>
      </c>
      <c r="L956" s="264">
        <v>1514</v>
      </c>
      <c r="M956" s="264">
        <v>159</v>
      </c>
      <c r="N956" s="294">
        <v>0.93</v>
      </c>
      <c r="O956" s="266">
        <v>54766</v>
      </c>
      <c r="P956" s="266">
        <v>51440</v>
      </c>
      <c r="Q956" s="266">
        <v>3326</v>
      </c>
      <c r="R956" s="267">
        <v>0.939268889456962</v>
      </c>
      <c r="S956" s="267">
        <v>0.933101650738488</v>
      </c>
      <c r="T956" s="267">
        <v>0.888671875</v>
      </c>
      <c r="U956" s="267">
        <v>0.904961147638972</v>
      </c>
      <c r="V956" s="295">
        <v>0.0444297757384883</v>
      </c>
      <c r="W956" s="271">
        <v>12177</v>
      </c>
      <c r="X956" s="271">
        <v>11288</v>
      </c>
      <c r="Y956" s="271">
        <v>12337</v>
      </c>
      <c r="Z956" s="271">
        <v>11556</v>
      </c>
      <c r="AA956" s="268">
        <v>0.926993512359366</v>
      </c>
      <c r="AB956" s="268">
        <v>0.93669449623085</v>
      </c>
      <c r="AC956" s="295">
        <v>-0.00970098387148433</v>
      </c>
    </row>
    <row r="957" spans="1:29">
      <c r="A957" s="297" t="s">
        <v>1669</v>
      </c>
      <c r="B957" s="299" t="s">
        <v>3351</v>
      </c>
      <c r="C957" s="293" t="s">
        <v>1710</v>
      </c>
      <c r="D957" s="299" t="s">
        <v>1711</v>
      </c>
      <c r="E957" s="263">
        <v>4685</v>
      </c>
      <c r="F957" s="266">
        <v>4326</v>
      </c>
      <c r="G957" s="266">
        <v>359</v>
      </c>
      <c r="H957" s="264">
        <v>4663</v>
      </c>
      <c r="I957" s="264">
        <v>4373</v>
      </c>
      <c r="J957" s="264">
        <v>290</v>
      </c>
      <c r="K957" s="264">
        <v>5623</v>
      </c>
      <c r="L957" s="264">
        <v>5300</v>
      </c>
      <c r="M957" s="264">
        <v>323</v>
      </c>
      <c r="N957" s="294">
        <v>0.93</v>
      </c>
      <c r="O957" s="266">
        <v>176418</v>
      </c>
      <c r="P957" s="266">
        <v>166570</v>
      </c>
      <c r="Q957" s="266">
        <v>9848</v>
      </c>
      <c r="R957" s="267">
        <v>0.944178031720119</v>
      </c>
      <c r="S957" s="267">
        <v>0.923372465314835</v>
      </c>
      <c r="T957" s="267">
        <v>0.937808277932661</v>
      </c>
      <c r="U957" s="267">
        <v>0.942557353725769</v>
      </c>
      <c r="V957" s="295">
        <v>-0.0144358126178269</v>
      </c>
      <c r="W957" s="271">
        <v>39471</v>
      </c>
      <c r="X957" s="271">
        <v>37056</v>
      </c>
      <c r="Y957" s="271">
        <v>40071</v>
      </c>
      <c r="Z957" s="271">
        <v>37960</v>
      </c>
      <c r="AA957" s="268">
        <v>0.938815839477084</v>
      </c>
      <c r="AB957" s="268">
        <v>0.947318509645379</v>
      </c>
      <c r="AC957" s="295">
        <v>-0.00850267016829498</v>
      </c>
    </row>
    <row r="958" spans="1:29">
      <c r="A958" s="297" t="s">
        <v>1669</v>
      </c>
      <c r="B958" s="299" t="s">
        <v>3351</v>
      </c>
      <c r="C958" s="293" t="s">
        <v>1712</v>
      </c>
      <c r="D958" s="299" t="s">
        <v>1713</v>
      </c>
      <c r="E958" s="263">
        <v>3476</v>
      </c>
      <c r="F958" s="266">
        <v>3384</v>
      </c>
      <c r="G958" s="266">
        <v>92</v>
      </c>
      <c r="H958" s="264">
        <v>3144</v>
      </c>
      <c r="I958" s="264">
        <v>3075</v>
      </c>
      <c r="J958" s="264">
        <v>69</v>
      </c>
      <c r="K958" s="264">
        <v>3839</v>
      </c>
      <c r="L958" s="264">
        <v>3759</v>
      </c>
      <c r="M958" s="264">
        <v>80</v>
      </c>
      <c r="N958" s="294">
        <v>0.93</v>
      </c>
      <c r="O958" s="266">
        <v>125291</v>
      </c>
      <c r="P958" s="266">
        <v>123058</v>
      </c>
      <c r="Q958" s="266">
        <v>2233</v>
      </c>
      <c r="R958" s="267">
        <v>0.982177490801414</v>
      </c>
      <c r="S958" s="267">
        <v>0.973532796317606</v>
      </c>
      <c r="T958" s="267">
        <v>0.978053435114504</v>
      </c>
      <c r="U958" s="267">
        <v>0.979161239906226</v>
      </c>
      <c r="V958" s="295">
        <v>-0.00452063879689735</v>
      </c>
      <c r="W958" s="271">
        <v>27765</v>
      </c>
      <c r="X958" s="271">
        <v>27252</v>
      </c>
      <c r="Y958" s="271">
        <v>28964</v>
      </c>
      <c r="Z958" s="271">
        <v>28513</v>
      </c>
      <c r="AA958" s="268">
        <v>0.981523500810373</v>
      </c>
      <c r="AB958" s="268">
        <v>0.984428946278138</v>
      </c>
      <c r="AC958" s="295">
        <v>-0.00290544546776561</v>
      </c>
    </row>
    <row r="959" spans="1:29">
      <c r="A959" s="297" t="s">
        <v>1669</v>
      </c>
      <c r="B959" s="299" t="s">
        <v>3351</v>
      </c>
      <c r="C959" s="293" t="s">
        <v>1714</v>
      </c>
      <c r="D959" s="299" t="s">
        <v>1715</v>
      </c>
      <c r="E959" s="263">
        <v>2605</v>
      </c>
      <c r="F959" s="266">
        <v>2434</v>
      </c>
      <c r="G959" s="266">
        <v>171</v>
      </c>
      <c r="H959" s="264">
        <v>2511</v>
      </c>
      <c r="I959" s="264">
        <v>2349</v>
      </c>
      <c r="J959" s="264">
        <v>162</v>
      </c>
      <c r="K959" s="264">
        <v>3231</v>
      </c>
      <c r="L959" s="264">
        <v>3090</v>
      </c>
      <c r="M959" s="264">
        <v>141</v>
      </c>
      <c r="N959" s="294">
        <v>0.93</v>
      </c>
      <c r="O959" s="266">
        <v>99096</v>
      </c>
      <c r="P959" s="266">
        <v>94388</v>
      </c>
      <c r="Q959" s="266">
        <v>4708</v>
      </c>
      <c r="R959" s="267">
        <v>0.952490514248809</v>
      </c>
      <c r="S959" s="267">
        <v>0.934357005758157</v>
      </c>
      <c r="T959" s="267">
        <v>0.935483870967742</v>
      </c>
      <c r="U959" s="267">
        <v>0.95636025998143</v>
      </c>
      <c r="V959" s="295">
        <v>-0.00112686520958449</v>
      </c>
      <c r="W959" s="271">
        <v>22497</v>
      </c>
      <c r="X959" s="271">
        <v>21286</v>
      </c>
      <c r="Y959" s="271">
        <v>22828</v>
      </c>
      <c r="Z959" s="271">
        <v>21751</v>
      </c>
      <c r="AA959" s="268">
        <v>0.946170600524514</v>
      </c>
      <c r="AB959" s="268">
        <v>0.952821096898546</v>
      </c>
      <c r="AC959" s="295">
        <v>-0.00665049637403126</v>
      </c>
    </row>
    <row r="960" spans="1:29">
      <c r="A960" s="297" t="s">
        <v>1669</v>
      </c>
      <c r="B960" s="303" t="s">
        <v>3351</v>
      </c>
      <c r="C960" s="293" t="s">
        <v>1716</v>
      </c>
      <c r="D960" s="303" t="s">
        <v>1716</v>
      </c>
      <c r="E960" s="263">
        <v>2912</v>
      </c>
      <c r="F960" s="266">
        <v>2753</v>
      </c>
      <c r="G960" s="266">
        <v>159</v>
      </c>
      <c r="H960" s="264">
        <v>2833</v>
      </c>
      <c r="I960" s="264">
        <v>2717</v>
      </c>
      <c r="J960" s="264">
        <v>116</v>
      </c>
      <c r="K960" s="264">
        <v>3561</v>
      </c>
      <c r="L960" s="264">
        <v>3442</v>
      </c>
      <c r="M960" s="264">
        <v>119</v>
      </c>
      <c r="N960" s="294">
        <v>0.93</v>
      </c>
      <c r="O960" s="266">
        <v>107152</v>
      </c>
      <c r="P960" s="266">
        <v>103540</v>
      </c>
      <c r="Q960" s="266">
        <v>3612</v>
      </c>
      <c r="R960" s="267">
        <v>0.966290876511871</v>
      </c>
      <c r="S960" s="267">
        <v>0.945398351648352</v>
      </c>
      <c r="T960" s="267">
        <v>0.959054006353689</v>
      </c>
      <c r="U960" s="267">
        <v>0.966582420668352</v>
      </c>
      <c r="V960" s="295">
        <v>-0.013655654705337</v>
      </c>
      <c r="W960" s="271">
        <v>24274</v>
      </c>
      <c r="X960" s="271">
        <v>23297</v>
      </c>
      <c r="Y960" s="271">
        <v>24550</v>
      </c>
      <c r="Z960" s="271">
        <v>23817</v>
      </c>
      <c r="AA960" s="268">
        <v>0.95975117409574</v>
      </c>
      <c r="AB960" s="268">
        <v>0.970142566191446</v>
      </c>
      <c r="AC960" s="295">
        <v>-0.0103913920957057</v>
      </c>
    </row>
    <row r="961" spans="1:29">
      <c r="A961" s="297" t="s">
        <v>1669</v>
      </c>
      <c r="B961" s="299" t="s">
        <v>3351</v>
      </c>
      <c r="C961" s="293" t="s">
        <v>1717</v>
      </c>
      <c r="D961" s="299" t="s">
        <v>1718</v>
      </c>
      <c r="E961" s="263">
        <v>5457</v>
      </c>
      <c r="F961" s="266">
        <v>5352</v>
      </c>
      <c r="G961" s="266">
        <v>105</v>
      </c>
      <c r="H961" s="264">
        <v>4673</v>
      </c>
      <c r="I961" s="264">
        <v>4603</v>
      </c>
      <c r="J961" s="264">
        <v>70</v>
      </c>
      <c r="K961" s="264">
        <v>5730</v>
      </c>
      <c r="L961" s="264">
        <v>5656</v>
      </c>
      <c r="M961" s="264">
        <v>74</v>
      </c>
      <c r="N961" s="294">
        <v>0.93</v>
      </c>
      <c r="O961" s="266">
        <v>187625</v>
      </c>
      <c r="P961" s="266">
        <v>185032</v>
      </c>
      <c r="Q961" s="266">
        <v>2593</v>
      </c>
      <c r="R961" s="267">
        <v>0.986179880079947</v>
      </c>
      <c r="S961" s="267">
        <v>0.980758658603628</v>
      </c>
      <c r="T961" s="267">
        <v>0.98502032955275</v>
      </c>
      <c r="U961" s="267">
        <v>0.987085514834206</v>
      </c>
      <c r="V961" s="295">
        <v>-0.00426167094912155</v>
      </c>
      <c r="W961" s="271">
        <v>42262</v>
      </c>
      <c r="X961" s="271">
        <v>41672</v>
      </c>
      <c r="Y961" s="271">
        <v>43097</v>
      </c>
      <c r="Z961" s="271">
        <v>42455</v>
      </c>
      <c r="AA961" s="268">
        <v>0.986039468080072</v>
      </c>
      <c r="AB961" s="268">
        <v>0.985103371464371</v>
      </c>
      <c r="AC961" s="295">
        <v>0.000936096615700821</v>
      </c>
    </row>
    <row r="962" spans="1:29">
      <c r="A962" s="297" t="s">
        <v>1669</v>
      </c>
      <c r="B962" s="299" t="s">
        <v>3351</v>
      </c>
      <c r="C962" s="293" t="s">
        <v>1719</v>
      </c>
      <c r="D962" s="299" t="s">
        <v>1720</v>
      </c>
      <c r="E962" s="263">
        <v>3971</v>
      </c>
      <c r="F962" s="266">
        <v>3889</v>
      </c>
      <c r="G962" s="266">
        <v>82</v>
      </c>
      <c r="H962" s="264">
        <v>4018</v>
      </c>
      <c r="I962" s="264">
        <v>3917</v>
      </c>
      <c r="J962" s="264">
        <v>101</v>
      </c>
      <c r="K962" s="264">
        <v>5036</v>
      </c>
      <c r="L962" s="264">
        <v>4955</v>
      </c>
      <c r="M962" s="264">
        <v>81</v>
      </c>
      <c r="N962" s="294">
        <v>0.93</v>
      </c>
      <c r="O962" s="266">
        <v>146923</v>
      </c>
      <c r="P962" s="266">
        <v>144640</v>
      </c>
      <c r="Q962" s="266">
        <v>2283</v>
      </c>
      <c r="R962" s="267">
        <v>0.984461248409031</v>
      </c>
      <c r="S962" s="267">
        <v>0.979350289599597</v>
      </c>
      <c r="T962" s="267">
        <v>0.974863115978099</v>
      </c>
      <c r="U962" s="267">
        <v>0.983915806195393</v>
      </c>
      <c r="V962" s="295">
        <v>0.00448717362149842</v>
      </c>
      <c r="W962" s="271">
        <v>33896</v>
      </c>
      <c r="X962" s="271">
        <v>33351</v>
      </c>
      <c r="Y962" s="271">
        <v>34532</v>
      </c>
      <c r="Z962" s="271">
        <v>34078</v>
      </c>
      <c r="AA962" s="268">
        <v>0.983921406655653</v>
      </c>
      <c r="AB962" s="268">
        <v>0.986852774238388</v>
      </c>
      <c r="AC962" s="295">
        <v>-0.00293136758273504</v>
      </c>
    </row>
    <row r="963" spans="1:29">
      <c r="A963" s="297" t="s">
        <v>1669</v>
      </c>
      <c r="B963" s="299" t="s">
        <v>3351</v>
      </c>
      <c r="C963" s="293" t="s">
        <v>1721</v>
      </c>
      <c r="D963" s="299" t="s">
        <v>1722</v>
      </c>
      <c r="E963" s="263">
        <v>3628</v>
      </c>
      <c r="F963" s="266">
        <v>3568</v>
      </c>
      <c r="G963" s="266">
        <v>60</v>
      </c>
      <c r="H963" s="264">
        <v>3252</v>
      </c>
      <c r="I963" s="264">
        <v>3211</v>
      </c>
      <c r="J963" s="264">
        <v>41</v>
      </c>
      <c r="K963" s="264">
        <v>3981</v>
      </c>
      <c r="L963" s="264">
        <v>3939</v>
      </c>
      <c r="M963" s="264">
        <v>42</v>
      </c>
      <c r="N963" s="294">
        <v>0.93</v>
      </c>
      <c r="O963" s="266">
        <v>128212</v>
      </c>
      <c r="P963" s="266">
        <v>126973</v>
      </c>
      <c r="Q963" s="266">
        <v>1239</v>
      </c>
      <c r="R963" s="267">
        <v>0.990336317973357</v>
      </c>
      <c r="S963" s="267">
        <v>0.983461962513782</v>
      </c>
      <c r="T963" s="267">
        <v>0.987392373923739</v>
      </c>
      <c r="U963" s="267">
        <v>0.989449886963075</v>
      </c>
      <c r="V963" s="295">
        <v>-0.00393041140995753</v>
      </c>
      <c r="W963" s="271">
        <v>29208</v>
      </c>
      <c r="X963" s="271">
        <v>28910</v>
      </c>
      <c r="Y963" s="271">
        <v>29895</v>
      </c>
      <c r="Z963" s="271">
        <v>29610</v>
      </c>
      <c r="AA963" s="268">
        <v>0.989797315803889</v>
      </c>
      <c r="AB963" s="268">
        <v>0.990466633216257</v>
      </c>
      <c r="AC963" s="295">
        <v>-0.000669317412367643</v>
      </c>
    </row>
    <row r="964" spans="1:29">
      <c r="A964" s="297" t="s">
        <v>1669</v>
      </c>
      <c r="B964" s="299" t="s">
        <v>3351</v>
      </c>
      <c r="C964" s="293" t="s">
        <v>1723</v>
      </c>
      <c r="D964" s="299" t="s">
        <v>1724</v>
      </c>
      <c r="E964" s="263">
        <v>3263</v>
      </c>
      <c r="F964" s="266">
        <v>3100</v>
      </c>
      <c r="G964" s="266">
        <v>163</v>
      </c>
      <c r="H964" s="264">
        <v>2664</v>
      </c>
      <c r="I964" s="264">
        <v>2531</v>
      </c>
      <c r="J964" s="264">
        <v>133</v>
      </c>
      <c r="K964" s="264">
        <v>3340</v>
      </c>
      <c r="L964" s="264">
        <v>3203</v>
      </c>
      <c r="M964" s="264">
        <v>137</v>
      </c>
      <c r="N964" s="294">
        <v>0.93</v>
      </c>
      <c r="O964" s="266">
        <v>109506</v>
      </c>
      <c r="P964" s="266">
        <v>105270</v>
      </c>
      <c r="Q964" s="266">
        <v>4236</v>
      </c>
      <c r="R964" s="267">
        <v>0.961317188099282</v>
      </c>
      <c r="S964" s="267">
        <v>0.950045969966289</v>
      </c>
      <c r="T964" s="267">
        <v>0.950075075075075</v>
      </c>
      <c r="U964" s="267">
        <v>0.958982035928144</v>
      </c>
      <c r="V964" s="295">
        <v>-2.9105108786398e-5</v>
      </c>
      <c r="W964" s="271">
        <v>24398</v>
      </c>
      <c r="X964" s="271">
        <v>23389</v>
      </c>
      <c r="Y964" s="271">
        <v>24838</v>
      </c>
      <c r="Z964" s="271">
        <v>23815</v>
      </c>
      <c r="AA964" s="268">
        <v>0.958644151159931</v>
      </c>
      <c r="AB964" s="268">
        <v>0.95881310894597</v>
      </c>
      <c r="AC964" s="295">
        <v>-0.000168957786038759</v>
      </c>
    </row>
    <row r="965" spans="1:29">
      <c r="A965" s="297" t="s">
        <v>1669</v>
      </c>
      <c r="B965" s="299" t="s">
        <v>3351</v>
      </c>
      <c r="C965" s="293" t="s">
        <v>1725</v>
      </c>
      <c r="D965" s="299" t="s">
        <v>1726</v>
      </c>
      <c r="E965" s="263">
        <v>2904</v>
      </c>
      <c r="F965" s="266">
        <v>2806</v>
      </c>
      <c r="G965" s="266">
        <v>98</v>
      </c>
      <c r="H965" s="264">
        <v>2995</v>
      </c>
      <c r="I965" s="264">
        <v>2888</v>
      </c>
      <c r="J965" s="264">
        <v>107</v>
      </c>
      <c r="K965" s="264">
        <v>3598</v>
      </c>
      <c r="L965" s="264">
        <v>3487</v>
      </c>
      <c r="M965" s="264">
        <v>111</v>
      </c>
      <c r="N965" s="294">
        <v>0.93</v>
      </c>
      <c r="O965" s="266">
        <v>108578</v>
      </c>
      <c r="P965" s="266">
        <v>105902</v>
      </c>
      <c r="Q965" s="266">
        <v>2676</v>
      </c>
      <c r="R965" s="267">
        <v>0.975354123303063</v>
      </c>
      <c r="S965" s="267">
        <v>0.966253443526171</v>
      </c>
      <c r="T965" s="267">
        <v>0.964273789649416</v>
      </c>
      <c r="U965" s="267">
        <v>0.969149527515286</v>
      </c>
      <c r="V965" s="295">
        <v>0.00197965387675514</v>
      </c>
      <c r="W965" s="271">
        <v>25378</v>
      </c>
      <c r="X965" s="271">
        <v>24702</v>
      </c>
      <c r="Y965" s="271">
        <v>25263</v>
      </c>
      <c r="Z965" s="271">
        <v>24703</v>
      </c>
      <c r="AA965" s="268">
        <v>0.973362755142249</v>
      </c>
      <c r="AB965" s="268">
        <v>0.977833194790801</v>
      </c>
      <c r="AC965" s="295">
        <v>-0.00447043964855154</v>
      </c>
    </row>
    <row r="966" spans="1:29">
      <c r="A966" s="297" t="s">
        <v>1669</v>
      </c>
      <c r="B966" s="299" t="s">
        <v>3351</v>
      </c>
      <c r="C966" s="293" t="s">
        <v>1727</v>
      </c>
      <c r="D966" s="299" t="s">
        <v>1728</v>
      </c>
      <c r="E966" s="263">
        <v>2250</v>
      </c>
      <c r="F966" s="266">
        <v>2137</v>
      </c>
      <c r="G966" s="266">
        <v>113</v>
      </c>
      <c r="H966" s="264">
        <v>1426</v>
      </c>
      <c r="I966" s="264">
        <v>1324</v>
      </c>
      <c r="J966" s="264">
        <v>102</v>
      </c>
      <c r="K966" s="264">
        <v>2439</v>
      </c>
      <c r="L966" s="264">
        <v>2335</v>
      </c>
      <c r="M966" s="264">
        <v>104</v>
      </c>
      <c r="N966" s="294">
        <v>0.93</v>
      </c>
      <c r="O966" s="266">
        <v>70853</v>
      </c>
      <c r="P966" s="266">
        <v>67568</v>
      </c>
      <c r="Q966" s="266">
        <v>3285</v>
      </c>
      <c r="R966" s="267">
        <v>0.95363640212835</v>
      </c>
      <c r="S966" s="267">
        <v>0.949777777777778</v>
      </c>
      <c r="T966" s="267">
        <v>0.928471248246844</v>
      </c>
      <c r="U966" s="267">
        <v>0.957359573595736</v>
      </c>
      <c r="V966" s="295">
        <v>0.0213065295309335</v>
      </c>
      <c r="W966" s="271">
        <v>15715</v>
      </c>
      <c r="X966" s="271">
        <v>14999</v>
      </c>
      <c r="Y966" s="271">
        <v>16193</v>
      </c>
      <c r="Z966" s="271">
        <v>15495</v>
      </c>
      <c r="AA966" s="268">
        <v>0.954438434616608</v>
      </c>
      <c r="AB966" s="268">
        <v>0.956894954610017</v>
      </c>
      <c r="AC966" s="295">
        <v>-0.00245651999340835</v>
      </c>
    </row>
    <row r="967" spans="1:29">
      <c r="A967" s="297" t="s">
        <v>1669</v>
      </c>
      <c r="B967" s="299" t="s">
        <v>3351</v>
      </c>
      <c r="C967" s="293" t="s">
        <v>1729</v>
      </c>
      <c r="D967" s="299" t="s">
        <v>1730</v>
      </c>
      <c r="E967" s="263">
        <v>3389</v>
      </c>
      <c r="F967" s="266">
        <v>3186</v>
      </c>
      <c r="G967" s="266">
        <v>203</v>
      </c>
      <c r="H967" s="264">
        <v>3610</v>
      </c>
      <c r="I967" s="264">
        <v>3464</v>
      </c>
      <c r="J967" s="264">
        <v>146</v>
      </c>
      <c r="K967" s="264">
        <v>4261</v>
      </c>
      <c r="L967" s="264">
        <v>4098</v>
      </c>
      <c r="M967" s="264">
        <v>163</v>
      </c>
      <c r="N967" s="294">
        <v>0.93</v>
      </c>
      <c r="O967" s="266">
        <v>124124</v>
      </c>
      <c r="P967" s="266">
        <v>119268</v>
      </c>
      <c r="Q967" s="266">
        <v>4856</v>
      </c>
      <c r="R967" s="267">
        <v>0.960877831845574</v>
      </c>
      <c r="S967" s="267">
        <v>0.940100324579522</v>
      </c>
      <c r="T967" s="267">
        <v>0.959556786703601</v>
      </c>
      <c r="U967" s="267">
        <v>0.961746068997888</v>
      </c>
      <c r="V967" s="295">
        <v>-0.0194564621240791</v>
      </c>
      <c r="W967" s="271">
        <v>29392</v>
      </c>
      <c r="X967" s="271">
        <v>28173</v>
      </c>
      <c r="Y967" s="271">
        <v>28866</v>
      </c>
      <c r="Z967" s="271">
        <v>27708</v>
      </c>
      <c r="AA967" s="268">
        <v>0.958526129559064</v>
      </c>
      <c r="AB967" s="268">
        <v>0.959883600083143</v>
      </c>
      <c r="AC967" s="295">
        <v>-0.00135747052407909</v>
      </c>
    </row>
    <row r="968" spans="1:29">
      <c r="A968" s="297" t="s">
        <v>1669</v>
      </c>
      <c r="B968" s="303" t="s">
        <v>3351</v>
      </c>
      <c r="C968" s="293" t="s">
        <v>1731</v>
      </c>
      <c r="D968" s="303" t="s">
        <v>1731</v>
      </c>
      <c r="E968" s="263">
        <v>2452</v>
      </c>
      <c r="F968" s="266">
        <v>2389</v>
      </c>
      <c r="G968" s="266">
        <v>63</v>
      </c>
      <c r="H968" s="264">
        <v>1369</v>
      </c>
      <c r="I968" s="264">
        <v>1319</v>
      </c>
      <c r="J968" s="264">
        <v>50</v>
      </c>
      <c r="K968" s="264">
        <v>2960</v>
      </c>
      <c r="L968" s="264">
        <v>2898</v>
      </c>
      <c r="M968" s="264">
        <v>62</v>
      </c>
      <c r="N968" s="294">
        <v>0.93</v>
      </c>
      <c r="O968" s="266">
        <v>73580</v>
      </c>
      <c r="P968" s="266">
        <v>71887</v>
      </c>
      <c r="Q968" s="266">
        <v>1693</v>
      </c>
      <c r="R968" s="267">
        <v>0.976991030171242</v>
      </c>
      <c r="S968" s="267">
        <v>0.974306688417618</v>
      </c>
      <c r="T968" s="267">
        <v>0.963476990504018</v>
      </c>
      <c r="U968" s="267">
        <v>0.979054054054054</v>
      </c>
      <c r="V968" s="295">
        <v>0.0108296979136007</v>
      </c>
      <c r="W968" s="271">
        <v>16694</v>
      </c>
      <c r="X968" s="271">
        <v>16362</v>
      </c>
      <c r="Y968" s="271">
        <v>16658</v>
      </c>
      <c r="Z968" s="271">
        <v>16263</v>
      </c>
      <c r="AA968" s="268">
        <v>0.98011261531089</v>
      </c>
      <c r="AB968" s="268">
        <v>0.976287669588186</v>
      </c>
      <c r="AC968" s="295">
        <v>0.00382494572270431</v>
      </c>
    </row>
    <row r="969" spans="1:29">
      <c r="A969" s="297" t="s">
        <v>1669</v>
      </c>
      <c r="B969" s="299" t="s">
        <v>3351</v>
      </c>
      <c r="C969" s="293" t="s">
        <v>1732</v>
      </c>
      <c r="D969" s="299" t="s">
        <v>1733</v>
      </c>
      <c r="E969" s="263">
        <v>3658</v>
      </c>
      <c r="F969" s="266">
        <v>3414</v>
      </c>
      <c r="G969" s="266">
        <v>244</v>
      </c>
      <c r="H969" s="264">
        <v>3305</v>
      </c>
      <c r="I969" s="264">
        <v>3128</v>
      </c>
      <c r="J969" s="264">
        <v>177</v>
      </c>
      <c r="K969" s="264">
        <v>3950</v>
      </c>
      <c r="L969" s="264">
        <v>3752</v>
      </c>
      <c r="M969" s="264">
        <v>198</v>
      </c>
      <c r="N969" s="294">
        <v>0.93</v>
      </c>
      <c r="O969" s="266">
        <v>126961</v>
      </c>
      <c r="P969" s="266">
        <v>121076</v>
      </c>
      <c r="Q969" s="266">
        <v>5885</v>
      </c>
      <c r="R969" s="267">
        <v>0.953647182993203</v>
      </c>
      <c r="S969" s="267">
        <v>0.93329688354292</v>
      </c>
      <c r="T969" s="267">
        <v>0.946444780635401</v>
      </c>
      <c r="U969" s="267">
        <v>0.949873417721519</v>
      </c>
      <c r="V969" s="295">
        <v>-0.0131478970924813</v>
      </c>
      <c r="W969" s="271">
        <v>28853</v>
      </c>
      <c r="X969" s="271">
        <v>27391</v>
      </c>
      <c r="Y969" s="271">
        <v>29033</v>
      </c>
      <c r="Z969" s="271">
        <v>27603</v>
      </c>
      <c r="AA969" s="268">
        <v>0.949329359165425</v>
      </c>
      <c r="AB969" s="268">
        <v>0.950745703165364</v>
      </c>
      <c r="AC969" s="295">
        <v>-0.00141634399993884</v>
      </c>
    </row>
    <row r="970" spans="1:29">
      <c r="A970" s="297" t="s">
        <v>1669</v>
      </c>
      <c r="B970" s="299" t="s">
        <v>3349</v>
      </c>
      <c r="C970" s="293" t="s">
        <v>1734</v>
      </c>
      <c r="D970" s="299" t="s">
        <v>1735</v>
      </c>
      <c r="E970" s="263">
        <v>3987</v>
      </c>
      <c r="F970" s="266">
        <v>3742</v>
      </c>
      <c r="G970" s="266">
        <v>245</v>
      </c>
      <c r="H970" s="264">
        <v>2011</v>
      </c>
      <c r="I970" s="264">
        <v>1894</v>
      </c>
      <c r="J970" s="264">
        <v>117</v>
      </c>
      <c r="K970" s="264">
        <v>3180</v>
      </c>
      <c r="L970" s="264">
        <v>3000</v>
      </c>
      <c r="M970" s="264">
        <v>180</v>
      </c>
      <c r="N970" s="294">
        <v>0.93</v>
      </c>
      <c r="O970" s="266">
        <v>93379</v>
      </c>
      <c r="P970" s="266">
        <v>87853</v>
      </c>
      <c r="Q970" s="266">
        <v>5526</v>
      </c>
      <c r="R970" s="267">
        <v>0.940821812184752</v>
      </c>
      <c r="S970" s="267">
        <v>0.938550288437422</v>
      </c>
      <c r="T970" s="267">
        <v>0.941819990054699</v>
      </c>
      <c r="U970" s="267">
        <v>0.943396226415094</v>
      </c>
      <c r="V970" s="295">
        <v>-0.00326970161727758</v>
      </c>
      <c r="W970" s="271">
        <v>21619</v>
      </c>
      <c r="X970" s="271">
        <v>20250</v>
      </c>
      <c r="Y970" s="271">
        <v>20498</v>
      </c>
      <c r="Z970" s="271">
        <v>19293</v>
      </c>
      <c r="AA970" s="268">
        <v>0.936676071973727</v>
      </c>
      <c r="AB970" s="268">
        <v>0.941213776953849</v>
      </c>
      <c r="AC970" s="295">
        <v>-0.00453770498012229</v>
      </c>
    </row>
    <row r="971" spans="1:29">
      <c r="A971" s="297" t="s">
        <v>1669</v>
      </c>
      <c r="B971" s="299" t="s">
        <v>3349</v>
      </c>
      <c r="C971" s="293" t="s">
        <v>1736</v>
      </c>
      <c r="D971" s="299" t="s">
        <v>1737</v>
      </c>
      <c r="E971" s="263">
        <v>2286</v>
      </c>
      <c r="F971" s="266">
        <v>2072</v>
      </c>
      <c r="G971" s="266">
        <v>214</v>
      </c>
      <c r="H971" s="264">
        <v>1195</v>
      </c>
      <c r="I971" s="264">
        <v>1127</v>
      </c>
      <c r="J971" s="264">
        <v>68</v>
      </c>
      <c r="K971" s="264">
        <v>1808</v>
      </c>
      <c r="L971" s="264">
        <v>1714</v>
      </c>
      <c r="M971" s="264">
        <v>94</v>
      </c>
      <c r="N971" s="294">
        <v>0.93</v>
      </c>
      <c r="O971" s="266">
        <v>57565</v>
      </c>
      <c r="P971" s="266">
        <v>53725</v>
      </c>
      <c r="Q971" s="266">
        <v>3840</v>
      </c>
      <c r="R971" s="267">
        <v>0.933292799444107</v>
      </c>
      <c r="S971" s="267">
        <v>0.906386701662292</v>
      </c>
      <c r="T971" s="267">
        <v>0.943096234309623</v>
      </c>
      <c r="U971" s="267">
        <v>0.948008849557522</v>
      </c>
      <c r="V971" s="295">
        <v>-0.0367095326473312</v>
      </c>
      <c r="W971" s="271">
        <v>13438</v>
      </c>
      <c r="X971" s="271">
        <v>12504</v>
      </c>
      <c r="Y971" s="271">
        <v>12463</v>
      </c>
      <c r="Z971" s="271">
        <v>11710</v>
      </c>
      <c r="AA971" s="268">
        <v>0.930495609465694</v>
      </c>
      <c r="AB971" s="268">
        <v>0.939581160234293</v>
      </c>
      <c r="AC971" s="295">
        <v>-0.00908555076859918</v>
      </c>
    </row>
    <row r="972" spans="1:29">
      <c r="A972" s="297" t="s">
        <v>1669</v>
      </c>
      <c r="B972" s="299" t="s">
        <v>3349</v>
      </c>
      <c r="C972" s="293" t="s">
        <v>1738</v>
      </c>
      <c r="D972" s="299" t="s">
        <v>1739</v>
      </c>
      <c r="E972" s="263">
        <v>0</v>
      </c>
      <c r="F972" s="266">
        <v>0</v>
      </c>
      <c r="G972" s="266">
        <v>0</v>
      </c>
      <c r="H972" s="264">
        <v>1</v>
      </c>
      <c r="I972" s="264">
        <v>1</v>
      </c>
      <c r="J972" s="264">
        <v>0</v>
      </c>
      <c r="K972" s="264">
        <v>1</v>
      </c>
      <c r="L972" s="264">
        <v>1</v>
      </c>
      <c r="M972" s="264">
        <v>0</v>
      </c>
      <c r="N972" s="294">
        <v>0.93</v>
      </c>
      <c r="O972" s="266">
        <v>6</v>
      </c>
      <c r="P972" s="266">
        <v>6</v>
      </c>
      <c r="Q972" s="266">
        <v>0</v>
      </c>
      <c r="R972" s="267">
        <v>1</v>
      </c>
      <c r="S972" s="267">
        <v>0</v>
      </c>
      <c r="T972" s="267">
        <v>1</v>
      </c>
      <c r="U972" s="267">
        <v>1</v>
      </c>
      <c r="V972" s="295">
        <v>-1</v>
      </c>
      <c r="W972" s="271">
        <v>2</v>
      </c>
      <c r="X972" s="271">
        <v>2</v>
      </c>
      <c r="Y972" s="271">
        <v>0</v>
      </c>
      <c r="Z972" s="271">
        <v>0</v>
      </c>
      <c r="AA972" s="268">
        <v>1</v>
      </c>
      <c r="AB972" s="268">
        <v>0</v>
      </c>
      <c r="AC972" s="295">
        <v>1</v>
      </c>
    </row>
    <row r="973" spans="1:29">
      <c r="A973" s="297" t="s">
        <v>1669</v>
      </c>
      <c r="B973" s="303" t="s">
        <v>3349</v>
      </c>
      <c r="C973" s="293" t="s">
        <v>1740</v>
      </c>
      <c r="D973" s="303" t="s">
        <v>1741</v>
      </c>
      <c r="E973" s="263">
        <v>4509</v>
      </c>
      <c r="F973" s="266">
        <v>4238</v>
      </c>
      <c r="G973" s="266">
        <v>271</v>
      </c>
      <c r="H973" s="264">
        <v>2604</v>
      </c>
      <c r="I973" s="264">
        <v>2505</v>
      </c>
      <c r="J973" s="264">
        <v>99</v>
      </c>
      <c r="K973" s="264">
        <v>3383</v>
      </c>
      <c r="L973" s="264">
        <v>3237</v>
      </c>
      <c r="M973" s="264">
        <v>146</v>
      </c>
      <c r="N973" s="294">
        <v>0.93</v>
      </c>
      <c r="O973" s="266">
        <v>94592</v>
      </c>
      <c r="P973" s="266">
        <v>87939</v>
      </c>
      <c r="Q973" s="266">
        <v>6653</v>
      </c>
      <c r="R973" s="267">
        <v>0.929666356562923</v>
      </c>
      <c r="S973" s="267">
        <v>0.93989798181415</v>
      </c>
      <c r="T973" s="267">
        <v>0.961981566820276</v>
      </c>
      <c r="U973" s="267">
        <v>0.956843038723027</v>
      </c>
      <c r="V973" s="295">
        <v>-0.0220835850061269</v>
      </c>
      <c r="W973" s="271">
        <v>25132</v>
      </c>
      <c r="X973" s="271">
        <v>23417</v>
      </c>
      <c r="Y973" s="271">
        <v>21242</v>
      </c>
      <c r="Z973" s="271">
        <v>19739</v>
      </c>
      <c r="AA973" s="268">
        <v>0.931760305586503</v>
      </c>
      <c r="AB973" s="268">
        <v>0.929243950663779</v>
      </c>
      <c r="AC973" s="295">
        <v>0.00251635492272395</v>
      </c>
    </row>
    <row r="974" spans="1:29">
      <c r="A974" s="297" t="s">
        <v>1669</v>
      </c>
      <c r="B974" s="303" t="s">
        <v>3349</v>
      </c>
      <c r="C974" s="293" t="s">
        <v>1742</v>
      </c>
      <c r="D974" s="303" t="s">
        <v>1743</v>
      </c>
      <c r="E974" s="263">
        <v>3065</v>
      </c>
      <c r="F974" s="266">
        <v>2884</v>
      </c>
      <c r="G974" s="266">
        <v>181</v>
      </c>
      <c r="H974" s="264">
        <v>1687</v>
      </c>
      <c r="I974" s="264">
        <v>1577</v>
      </c>
      <c r="J974" s="264">
        <v>110</v>
      </c>
      <c r="K974" s="264">
        <v>2444</v>
      </c>
      <c r="L974" s="264">
        <v>2335</v>
      </c>
      <c r="M974" s="264">
        <v>109</v>
      </c>
      <c r="N974" s="294">
        <v>0.93</v>
      </c>
      <c r="O974" s="266">
        <v>65098</v>
      </c>
      <c r="P974" s="266">
        <v>60976</v>
      </c>
      <c r="Q974" s="266">
        <v>4122</v>
      </c>
      <c r="R974" s="267">
        <v>0.936680082337399</v>
      </c>
      <c r="S974" s="267">
        <v>0.94094616639478</v>
      </c>
      <c r="T974" s="267">
        <v>0.93479549496147</v>
      </c>
      <c r="U974" s="267">
        <v>0.955400981996727</v>
      </c>
      <c r="V974" s="295">
        <v>0.00615067143330972</v>
      </c>
      <c r="W974" s="271">
        <v>16253</v>
      </c>
      <c r="X974" s="271">
        <v>15192</v>
      </c>
      <c r="Y974" s="271">
        <v>14204</v>
      </c>
      <c r="Z974" s="271">
        <v>13136</v>
      </c>
      <c r="AA974" s="268">
        <v>0.934719744047253</v>
      </c>
      <c r="AB974" s="268">
        <v>0.924809912700648</v>
      </c>
      <c r="AC974" s="295">
        <v>0.00990983134660506</v>
      </c>
    </row>
    <row r="975" spans="1:29">
      <c r="A975" s="297" t="s">
        <v>1669</v>
      </c>
      <c r="B975" s="299" t="s">
        <v>3349</v>
      </c>
      <c r="C975" s="293" t="s">
        <v>1744</v>
      </c>
      <c r="D975" s="299" t="s">
        <v>1745</v>
      </c>
      <c r="E975" s="263">
        <v>0</v>
      </c>
      <c r="F975" s="266">
        <v>0</v>
      </c>
      <c r="G975" s="266">
        <v>0</v>
      </c>
      <c r="H975" s="264">
        <v>0</v>
      </c>
      <c r="I975" s="264">
        <v>0</v>
      </c>
      <c r="J975" s="264">
        <v>0</v>
      </c>
      <c r="K975" s="264">
        <v>0</v>
      </c>
      <c r="L975" s="264">
        <v>0</v>
      </c>
      <c r="M975" s="264">
        <v>0</v>
      </c>
      <c r="N975" s="294">
        <v>0.93</v>
      </c>
      <c r="O975" s="266">
        <v>0</v>
      </c>
      <c r="P975" s="266">
        <v>0</v>
      </c>
      <c r="Q975" s="266">
        <v>0</v>
      </c>
      <c r="R975" s="267">
        <v>0</v>
      </c>
      <c r="S975" s="267">
        <v>0</v>
      </c>
      <c r="T975" s="267">
        <v>0</v>
      </c>
      <c r="U975" s="267">
        <v>0</v>
      </c>
      <c r="V975" s="295">
        <v>0</v>
      </c>
      <c r="W975" s="271">
        <v>0</v>
      </c>
      <c r="X975" s="271">
        <v>0</v>
      </c>
      <c r="Y975" s="271">
        <v>0</v>
      </c>
      <c r="Z975" s="271">
        <v>0</v>
      </c>
      <c r="AA975" s="268">
        <v>0</v>
      </c>
      <c r="AB975" s="268">
        <v>0</v>
      </c>
      <c r="AC975" s="295">
        <v>0</v>
      </c>
    </row>
    <row r="976" spans="1:29">
      <c r="A976" s="297" t="s">
        <v>1669</v>
      </c>
      <c r="B976" s="299" t="s">
        <v>3350</v>
      </c>
      <c r="C976" s="293" t="s">
        <v>1746</v>
      </c>
      <c r="D976" s="299" t="s">
        <v>1747</v>
      </c>
      <c r="E976" s="263">
        <v>0</v>
      </c>
      <c r="F976" s="266">
        <v>0</v>
      </c>
      <c r="G976" s="266">
        <v>0</v>
      </c>
      <c r="H976" s="264">
        <v>0</v>
      </c>
      <c r="I976" s="264">
        <v>0</v>
      </c>
      <c r="J976" s="264">
        <v>0</v>
      </c>
      <c r="K976" s="264">
        <v>0</v>
      </c>
      <c r="L976" s="264">
        <v>0</v>
      </c>
      <c r="M976" s="264">
        <v>0</v>
      </c>
      <c r="N976" s="294">
        <v>0.93</v>
      </c>
      <c r="O976" s="266">
        <v>0</v>
      </c>
      <c r="P976" s="266">
        <v>0</v>
      </c>
      <c r="Q976" s="266">
        <v>0</v>
      </c>
      <c r="R976" s="267">
        <v>0</v>
      </c>
      <c r="S976" s="267">
        <v>0</v>
      </c>
      <c r="T976" s="267">
        <v>0</v>
      </c>
      <c r="U976" s="267">
        <v>0</v>
      </c>
      <c r="V976" s="295">
        <v>0</v>
      </c>
      <c r="W976" s="271">
        <v>0</v>
      </c>
      <c r="X976" s="271">
        <v>0</v>
      </c>
      <c r="Y976" s="271">
        <v>0</v>
      </c>
      <c r="Z976" s="271">
        <v>0</v>
      </c>
      <c r="AA976" s="268">
        <v>0</v>
      </c>
      <c r="AB976" s="268">
        <v>0</v>
      </c>
      <c r="AC976" s="295">
        <v>0</v>
      </c>
    </row>
    <row r="977" spans="1:29">
      <c r="A977" s="297" t="s">
        <v>1669</v>
      </c>
      <c r="B977" s="299" t="s">
        <v>3350</v>
      </c>
      <c r="C977" s="293" t="s">
        <v>1748</v>
      </c>
      <c r="D977" s="299" t="s">
        <v>1749</v>
      </c>
      <c r="E977" s="263">
        <v>2609</v>
      </c>
      <c r="F977" s="266">
        <v>2515</v>
      </c>
      <c r="G977" s="266">
        <v>94</v>
      </c>
      <c r="H977" s="264">
        <v>1390</v>
      </c>
      <c r="I977" s="264">
        <v>1333</v>
      </c>
      <c r="J977" s="264">
        <v>57</v>
      </c>
      <c r="K977" s="264">
        <v>1690</v>
      </c>
      <c r="L977" s="264">
        <v>1637</v>
      </c>
      <c r="M977" s="264">
        <v>53</v>
      </c>
      <c r="N977" s="294">
        <v>0.93</v>
      </c>
      <c r="O977" s="266">
        <v>60390</v>
      </c>
      <c r="P977" s="266">
        <v>58511</v>
      </c>
      <c r="Q977" s="266">
        <v>1879</v>
      </c>
      <c r="R977" s="267">
        <v>0.968885577082298</v>
      </c>
      <c r="S977" s="267">
        <v>0.963970870065159</v>
      </c>
      <c r="T977" s="267">
        <v>0.958992805755396</v>
      </c>
      <c r="U977" s="267">
        <v>0.968639053254438</v>
      </c>
      <c r="V977" s="295">
        <v>0.00497806430976333</v>
      </c>
      <c r="W977" s="271">
        <v>13487</v>
      </c>
      <c r="X977" s="271">
        <v>13023</v>
      </c>
      <c r="Y977" s="271">
        <v>13914</v>
      </c>
      <c r="Z977" s="271">
        <v>13482</v>
      </c>
      <c r="AA977" s="268">
        <v>0.965596500333655</v>
      </c>
      <c r="AB977" s="268">
        <v>0.96895213454075</v>
      </c>
      <c r="AC977" s="295">
        <v>-0.00335563420709573</v>
      </c>
    </row>
    <row r="978" spans="1:29">
      <c r="A978" s="297" t="s">
        <v>1669</v>
      </c>
      <c r="B978" s="299" t="s">
        <v>3350</v>
      </c>
      <c r="C978" s="293" t="s">
        <v>1750</v>
      </c>
      <c r="D978" s="299" t="s">
        <v>1751</v>
      </c>
      <c r="E978" s="263">
        <v>4320</v>
      </c>
      <c r="F978" s="266">
        <v>4184</v>
      </c>
      <c r="G978" s="266">
        <v>136</v>
      </c>
      <c r="H978" s="264">
        <v>2336</v>
      </c>
      <c r="I978" s="264">
        <v>2262</v>
      </c>
      <c r="J978" s="264">
        <v>74</v>
      </c>
      <c r="K978" s="264">
        <v>2995</v>
      </c>
      <c r="L978" s="264">
        <v>2934</v>
      </c>
      <c r="M978" s="264">
        <v>61</v>
      </c>
      <c r="N978" s="294">
        <v>0.93</v>
      </c>
      <c r="O978" s="266">
        <v>101444</v>
      </c>
      <c r="P978" s="266">
        <v>99039</v>
      </c>
      <c r="Q978" s="266">
        <v>2405</v>
      </c>
      <c r="R978" s="267">
        <v>0.97629233863018</v>
      </c>
      <c r="S978" s="267">
        <v>0.968518518518519</v>
      </c>
      <c r="T978" s="267">
        <v>0.968321917808219</v>
      </c>
      <c r="U978" s="267">
        <v>0.979632721202003</v>
      </c>
      <c r="V978" s="295">
        <v>0.000196600710299366</v>
      </c>
      <c r="W978" s="271">
        <v>23416</v>
      </c>
      <c r="X978" s="271">
        <v>22859</v>
      </c>
      <c r="Y978" s="271">
        <v>22754</v>
      </c>
      <c r="Z978" s="271">
        <v>22321</v>
      </c>
      <c r="AA978" s="268">
        <v>0.976212845917321</v>
      </c>
      <c r="AB978" s="268">
        <v>0.980970378834491</v>
      </c>
      <c r="AC978" s="295">
        <v>-0.00475753291716918</v>
      </c>
    </row>
    <row r="979" spans="1:29">
      <c r="A979" s="297" t="s">
        <v>1669</v>
      </c>
      <c r="B979" s="299" t="s">
        <v>3350</v>
      </c>
      <c r="C979" s="293" t="s">
        <v>1752</v>
      </c>
      <c r="D979" s="299" t="s">
        <v>1753</v>
      </c>
      <c r="E979" s="263">
        <v>5156</v>
      </c>
      <c r="F979" s="266">
        <v>4769</v>
      </c>
      <c r="G979" s="266">
        <v>387</v>
      </c>
      <c r="H979" s="264">
        <v>2709</v>
      </c>
      <c r="I979" s="264">
        <v>2338</v>
      </c>
      <c r="J979" s="264">
        <v>371</v>
      </c>
      <c r="K979" s="264">
        <v>3462</v>
      </c>
      <c r="L979" s="264">
        <v>3180</v>
      </c>
      <c r="M979" s="264">
        <v>282</v>
      </c>
      <c r="N979" s="294">
        <v>0.93</v>
      </c>
      <c r="O979" s="266">
        <v>129143</v>
      </c>
      <c r="P979" s="266">
        <v>120113</v>
      </c>
      <c r="Q979" s="266">
        <v>9030</v>
      </c>
      <c r="R979" s="267">
        <v>0.930077510976205</v>
      </c>
      <c r="S979" s="267">
        <v>0.924941815360745</v>
      </c>
      <c r="T979" s="267">
        <v>0.863049095607235</v>
      </c>
      <c r="U979" s="267">
        <v>0.918544194107452</v>
      </c>
      <c r="V979" s="295">
        <v>0.0618927197535095</v>
      </c>
      <c r="W979" s="271">
        <v>28540</v>
      </c>
      <c r="X979" s="271">
        <v>26069</v>
      </c>
      <c r="Y979" s="271">
        <v>29321</v>
      </c>
      <c r="Z979" s="271">
        <v>27164</v>
      </c>
      <c r="AA979" s="268">
        <v>0.913419761737912</v>
      </c>
      <c r="AB979" s="268">
        <v>0.926434978343167</v>
      </c>
      <c r="AC979" s="295">
        <v>-0.0130152166052553</v>
      </c>
    </row>
    <row r="980" spans="1:29">
      <c r="A980" s="297" t="s">
        <v>1669</v>
      </c>
      <c r="B980" s="299" t="s">
        <v>3350</v>
      </c>
      <c r="C980" s="293" t="s">
        <v>1754</v>
      </c>
      <c r="D980" s="299" t="s">
        <v>1755</v>
      </c>
      <c r="E980" s="263">
        <v>2623</v>
      </c>
      <c r="F980" s="266">
        <v>2457</v>
      </c>
      <c r="G980" s="266">
        <v>166</v>
      </c>
      <c r="H980" s="264">
        <v>1320</v>
      </c>
      <c r="I980" s="264">
        <v>1164</v>
      </c>
      <c r="J980" s="264">
        <v>156</v>
      </c>
      <c r="K980" s="264">
        <v>1834</v>
      </c>
      <c r="L980" s="264">
        <v>1735</v>
      </c>
      <c r="M980" s="264">
        <v>99</v>
      </c>
      <c r="N980" s="294">
        <v>0.93</v>
      </c>
      <c r="O980" s="266">
        <v>61221</v>
      </c>
      <c r="P980" s="266">
        <v>57311</v>
      </c>
      <c r="Q980" s="266">
        <v>3910</v>
      </c>
      <c r="R980" s="267">
        <v>0.936133026249163</v>
      </c>
      <c r="S980" s="267">
        <v>0.936713686618376</v>
      </c>
      <c r="T980" s="267">
        <v>0.881818181818182</v>
      </c>
      <c r="U980" s="267">
        <v>0.946019629225736</v>
      </c>
      <c r="V980" s="295">
        <v>0.0548955048001941</v>
      </c>
      <c r="W980" s="271">
        <v>14166</v>
      </c>
      <c r="X980" s="271">
        <v>13261</v>
      </c>
      <c r="Y980" s="271">
        <v>13733</v>
      </c>
      <c r="Z980" s="271">
        <v>12946</v>
      </c>
      <c r="AA980" s="268">
        <v>0.936114640688974</v>
      </c>
      <c r="AB980" s="268">
        <v>0.942692783805432</v>
      </c>
      <c r="AC980" s="295">
        <v>-0.00657814311645855</v>
      </c>
    </row>
    <row r="981" spans="1:29">
      <c r="A981" s="297" t="s">
        <v>1669</v>
      </c>
      <c r="B981" s="299" t="s">
        <v>3350</v>
      </c>
      <c r="C981" s="293" t="s">
        <v>1756</v>
      </c>
      <c r="D981" s="299" t="s">
        <v>1757</v>
      </c>
      <c r="E981" s="263">
        <v>4770</v>
      </c>
      <c r="F981" s="266">
        <v>4569</v>
      </c>
      <c r="G981" s="266">
        <v>201</v>
      </c>
      <c r="H981" s="264">
        <v>2627</v>
      </c>
      <c r="I981" s="264">
        <v>2492</v>
      </c>
      <c r="J981" s="264">
        <v>135</v>
      </c>
      <c r="K981" s="264">
        <v>3428</v>
      </c>
      <c r="L981" s="264">
        <v>3330</v>
      </c>
      <c r="M981" s="264">
        <v>98</v>
      </c>
      <c r="N981" s="294">
        <v>0.93</v>
      </c>
      <c r="O981" s="266">
        <v>119312</v>
      </c>
      <c r="P981" s="266">
        <v>113831</v>
      </c>
      <c r="Q981" s="266">
        <v>5481</v>
      </c>
      <c r="R981" s="267">
        <v>0.954061619954405</v>
      </c>
      <c r="S981" s="267">
        <v>0.957861635220126</v>
      </c>
      <c r="T981" s="267">
        <v>0.948610582413399</v>
      </c>
      <c r="U981" s="267">
        <v>0.971411901983664</v>
      </c>
      <c r="V981" s="295">
        <v>0.00925105280672645</v>
      </c>
      <c r="W981" s="271">
        <v>26320</v>
      </c>
      <c r="X981" s="271">
        <v>25288</v>
      </c>
      <c r="Y981" s="271">
        <v>26508</v>
      </c>
      <c r="Z981" s="271">
        <v>25219</v>
      </c>
      <c r="AA981" s="268">
        <v>0.960790273556231</v>
      </c>
      <c r="AB981" s="268">
        <v>0.951373170363664</v>
      </c>
      <c r="AC981" s="295">
        <v>0.00941710319256728</v>
      </c>
    </row>
    <row r="982" spans="1:29">
      <c r="A982" s="297" t="s">
        <v>1669</v>
      </c>
      <c r="B982" s="299" t="s">
        <v>3350</v>
      </c>
      <c r="C982" s="293" t="s">
        <v>1758</v>
      </c>
      <c r="D982" s="299" t="s">
        <v>1759</v>
      </c>
      <c r="E982" s="263">
        <v>4246</v>
      </c>
      <c r="F982" s="266">
        <v>4143</v>
      </c>
      <c r="G982" s="266">
        <v>103</v>
      </c>
      <c r="H982" s="264">
        <v>2064</v>
      </c>
      <c r="I982" s="264">
        <v>2013</v>
      </c>
      <c r="J982" s="264">
        <v>51</v>
      </c>
      <c r="K982" s="264">
        <v>2617</v>
      </c>
      <c r="L982" s="264">
        <v>2574</v>
      </c>
      <c r="M982" s="264">
        <v>43</v>
      </c>
      <c r="N982" s="294">
        <v>0.93</v>
      </c>
      <c r="O982" s="266">
        <v>91017</v>
      </c>
      <c r="P982" s="266">
        <v>89872</v>
      </c>
      <c r="Q982" s="266">
        <v>1145</v>
      </c>
      <c r="R982" s="267">
        <v>0.987419932540075</v>
      </c>
      <c r="S982" s="267">
        <v>0.975741874705605</v>
      </c>
      <c r="T982" s="267">
        <v>0.975290697674419</v>
      </c>
      <c r="U982" s="267">
        <v>0.983568972105464</v>
      </c>
      <c r="V982" s="295">
        <v>0.000451177031186689</v>
      </c>
      <c r="W982" s="271">
        <v>20919</v>
      </c>
      <c r="X982" s="271">
        <v>20569</v>
      </c>
      <c r="Y982" s="271">
        <v>19834</v>
      </c>
      <c r="Z982" s="271">
        <v>19628</v>
      </c>
      <c r="AA982" s="268">
        <v>0.983268798699747</v>
      </c>
      <c r="AB982" s="268">
        <v>0.989613794494303</v>
      </c>
      <c r="AC982" s="295">
        <v>-0.00634499579455616</v>
      </c>
    </row>
    <row r="983" spans="1:29">
      <c r="A983" s="297" t="s">
        <v>1669</v>
      </c>
      <c r="B983" s="299" t="s">
        <v>3350</v>
      </c>
      <c r="C983" s="293" t="s">
        <v>1760</v>
      </c>
      <c r="D983" s="299" t="s">
        <v>1761</v>
      </c>
      <c r="E983" s="263">
        <v>3475</v>
      </c>
      <c r="F983" s="266">
        <v>3336</v>
      </c>
      <c r="G983" s="266">
        <v>139</v>
      </c>
      <c r="H983" s="264">
        <v>1820</v>
      </c>
      <c r="I983" s="264">
        <v>1728</v>
      </c>
      <c r="J983" s="264">
        <v>92</v>
      </c>
      <c r="K983" s="264">
        <v>2333</v>
      </c>
      <c r="L983" s="264">
        <v>2236</v>
      </c>
      <c r="M983" s="264">
        <v>97</v>
      </c>
      <c r="N983" s="294">
        <v>0.93</v>
      </c>
      <c r="O983" s="266">
        <v>84847</v>
      </c>
      <c r="P983" s="266">
        <v>81401</v>
      </c>
      <c r="Q983" s="266">
        <v>3446</v>
      </c>
      <c r="R983" s="267">
        <v>0.95938571782149</v>
      </c>
      <c r="S983" s="267">
        <v>0.96</v>
      </c>
      <c r="T983" s="267">
        <v>0.949450549450549</v>
      </c>
      <c r="U983" s="267">
        <v>0.958422631804543</v>
      </c>
      <c r="V983" s="295">
        <v>0.0105494505494506</v>
      </c>
      <c r="W983" s="271">
        <v>18449</v>
      </c>
      <c r="X983" s="271">
        <v>17734</v>
      </c>
      <c r="Y983" s="271">
        <v>18789</v>
      </c>
      <c r="Z983" s="271">
        <v>17965</v>
      </c>
      <c r="AA983" s="268">
        <v>0.961244511897664</v>
      </c>
      <c r="AB983" s="268">
        <v>0.956144552663793</v>
      </c>
      <c r="AC983" s="295">
        <v>0.00509995923387119</v>
      </c>
    </row>
    <row r="984" spans="1:29">
      <c r="A984" s="297" t="s">
        <v>1669</v>
      </c>
      <c r="B984" s="299" t="s">
        <v>3350</v>
      </c>
      <c r="C984" s="293" t="s">
        <v>1762</v>
      </c>
      <c r="D984" s="299" t="s">
        <v>1763</v>
      </c>
      <c r="E984" s="263">
        <v>4795</v>
      </c>
      <c r="F984" s="266">
        <v>4531</v>
      </c>
      <c r="G984" s="266">
        <v>264</v>
      </c>
      <c r="H984" s="264">
        <v>2500</v>
      </c>
      <c r="I984" s="264">
        <v>2324</v>
      </c>
      <c r="J984" s="264">
        <v>176</v>
      </c>
      <c r="K984" s="264">
        <v>3291</v>
      </c>
      <c r="L984" s="264">
        <v>3154</v>
      </c>
      <c r="M984" s="264">
        <v>137</v>
      </c>
      <c r="N984" s="294">
        <v>0.93</v>
      </c>
      <c r="O984" s="266">
        <v>109287</v>
      </c>
      <c r="P984" s="266">
        <v>104094</v>
      </c>
      <c r="Q984" s="266">
        <v>5193</v>
      </c>
      <c r="R984" s="267">
        <v>0.952482911965742</v>
      </c>
      <c r="S984" s="267">
        <v>0.944942648592284</v>
      </c>
      <c r="T984" s="267">
        <v>0.9296</v>
      </c>
      <c r="U984" s="267">
        <v>0.958371315709511</v>
      </c>
      <c r="V984" s="295">
        <v>0.0153426485922836</v>
      </c>
      <c r="W984" s="271">
        <v>25658</v>
      </c>
      <c r="X984" s="271">
        <v>24381</v>
      </c>
      <c r="Y984" s="271">
        <v>24982</v>
      </c>
      <c r="Z984" s="271">
        <v>23749</v>
      </c>
      <c r="AA984" s="268">
        <v>0.950229947774573</v>
      </c>
      <c r="AB984" s="268">
        <v>0.95064446401409</v>
      </c>
      <c r="AC984" s="295">
        <v>-0.000414516239516938</v>
      </c>
    </row>
    <row r="985" spans="1:29">
      <c r="A985" s="297" t="s">
        <v>1669</v>
      </c>
      <c r="B985" s="299" t="s">
        <v>3350</v>
      </c>
      <c r="C985" s="293" t="s">
        <v>1764</v>
      </c>
      <c r="D985" s="299" t="s">
        <v>1765</v>
      </c>
      <c r="E985" s="263">
        <v>2032</v>
      </c>
      <c r="F985" s="266">
        <v>1963</v>
      </c>
      <c r="G985" s="266">
        <v>69</v>
      </c>
      <c r="H985" s="264">
        <v>1069</v>
      </c>
      <c r="I985" s="264">
        <v>1013</v>
      </c>
      <c r="J985" s="264">
        <v>56</v>
      </c>
      <c r="K985" s="264">
        <v>1375</v>
      </c>
      <c r="L985" s="264">
        <v>1313</v>
      </c>
      <c r="M985" s="264">
        <v>62</v>
      </c>
      <c r="N985" s="294">
        <v>0.93</v>
      </c>
      <c r="O985" s="266">
        <v>51303</v>
      </c>
      <c r="P985" s="266">
        <v>49519</v>
      </c>
      <c r="Q985" s="266">
        <v>1784</v>
      </c>
      <c r="R985" s="267">
        <v>0.965226205095219</v>
      </c>
      <c r="S985" s="267">
        <v>0.966043307086614</v>
      </c>
      <c r="T985" s="267">
        <v>0.947614593077643</v>
      </c>
      <c r="U985" s="267">
        <v>0.954909090909091</v>
      </c>
      <c r="V985" s="295">
        <v>0.0184287140089715</v>
      </c>
      <c r="W985" s="271">
        <v>11183</v>
      </c>
      <c r="X985" s="271">
        <v>10753</v>
      </c>
      <c r="Y985" s="271">
        <v>11427</v>
      </c>
      <c r="Z985" s="271">
        <v>11016</v>
      </c>
      <c r="AA985" s="268">
        <v>0.961548779397299</v>
      </c>
      <c r="AB985" s="268">
        <v>0.96403255447624</v>
      </c>
      <c r="AC985" s="295">
        <v>-0.00248377507894104</v>
      </c>
    </row>
    <row r="986" spans="1:29">
      <c r="A986" s="297" t="s">
        <v>1669</v>
      </c>
      <c r="B986" s="299" t="s">
        <v>3350</v>
      </c>
      <c r="C986" s="293" t="s">
        <v>1766</v>
      </c>
      <c r="D986" s="299" t="s">
        <v>1767</v>
      </c>
      <c r="E986" s="263">
        <v>2673</v>
      </c>
      <c r="F986" s="266">
        <v>2610</v>
      </c>
      <c r="G986" s="266">
        <v>63</v>
      </c>
      <c r="H986" s="264">
        <v>1420</v>
      </c>
      <c r="I986" s="264">
        <v>1356</v>
      </c>
      <c r="J986" s="264">
        <v>64</v>
      </c>
      <c r="K986" s="264">
        <v>1876</v>
      </c>
      <c r="L986" s="264">
        <v>1842</v>
      </c>
      <c r="M986" s="264">
        <v>34</v>
      </c>
      <c r="N986" s="294">
        <v>0.93</v>
      </c>
      <c r="O986" s="266">
        <v>61242</v>
      </c>
      <c r="P986" s="266">
        <v>60131</v>
      </c>
      <c r="Q986" s="266">
        <v>1111</v>
      </c>
      <c r="R986" s="267">
        <v>0.981858855034127</v>
      </c>
      <c r="S986" s="267">
        <v>0.976430976430976</v>
      </c>
      <c r="T986" s="267">
        <v>0.954929577464789</v>
      </c>
      <c r="U986" s="267">
        <v>0.981876332622601</v>
      </c>
      <c r="V986" s="295">
        <v>0.0215013989661877</v>
      </c>
      <c r="W986" s="271">
        <v>14164</v>
      </c>
      <c r="X986" s="271">
        <v>13856</v>
      </c>
      <c r="Y986" s="271">
        <v>13713</v>
      </c>
      <c r="Z986" s="271">
        <v>13471</v>
      </c>
      <c r="AA986" s="268">
        <v>0.978254730302175</v>
      </c>
      <c r="AB986" s="268">
        <v>0.982352512214687</v>
      </c>
      <c r="AC986" s="295">
        <v>-0.0040977819125122</v>
      </c>
    </row>
    <row r="987" spans="1:29">
      <c r="A987" s="297" t="s">
        <v>1669</v>
      </c>
      <c r="B987" s="299" t="s">
        <v>3351</v>
      </c>
      <c r="C987" s="293" t="s">
        <v>1768</v>
      </c>
      <c r="D987" s="299" t="s">
        <v>1769</v>
      </c>
      <c r="E987" s="263">
        <v>2777</v>
      </c>
      <c r="F987" s="266">
        <v>2623</v>
      </c>
      <c r="G987" s="266">
        <v>154</v>
      </c>
      <c r="H987" s="264">
        <v>1701</v>
      </c>
      <c r="I987" s="264">
        <v>1559</v>
      </c>
      <c r="J987" s="264">
        <v>142</v>
      </c>
      <c r="K987" s="264">
        <v>2918</v>
      </c>
      <c r="L987" s="264">
        <v>2567</v>
      </c>
      <c r="M987" s="264">
        <v>351</v>
      </c>
      <c r="N987" s="294">
        <v>0.93</v>
      </c>
      <c r="O987" s="266">
        <v>85244</v>
      </c>
      <c r="P987" s="266">
        <v>77689</v>
      </c>
      <c r="Q987" s="266">
        <v>7555</v>
      </c>
      <c r="R987" s="267">
        <v>0.911372061376754</v>
      </c>
      <c r="S987" s="267">
        <v>0.944544472452287</v>
      </c>
      <c r="T987" s="267">
        <v>0.916519694297472</v>
      </c>
      <c r="U987" s="267">
        <v>0.879712131596984</v>
      </c>
      <c r="V987" s="295">
        <v>0.0280247781548146</v>
      </c>
      <c r="W987" s="271">
        <v>19396</v>
      </c>
      <c r="X987" s="271">
        <v>17377</v>
      </c>
      <c r="Y987" s="271">
        <v>19552</v>
      </c>
      <c r="Z987" s="271">
        <v>17690</v>
      </c>
      <c r="AA987" s="268">
        <v>0.895906372447927</v>
      </c>
      <c r="AB987" s="268">
        <v>0.904766775777414</v>
      </c>
      <c r="AC987" s="295">
        <v>-0.00886040332948668</v>
      </c>
    </row>
    <row r="988" spans="1:29">
      <c r="A988" s="297" t="s">
        <v>1669</v>
      </c>
      <c r="B988" s="304" t="s">
        <v>3351</v>
      </c>
      <c r="C988" s="293" t="s">
        <v>1770</v>
      </c>
      <c r="D988" s="304" t="s">
        <v>1770</v>
      </c>
      <c r="E988" s="263">
        <v>1280</v>
      </c>
      <c r="F988" s="266">
        <v>1176</v>
      </c>
      <c r="G988" s="266">
        <v>104</v>
      </c>
      <c r="H988" s="264">
        <v>869</v>
      </c>
      <c r="I988" s="264">
        <v>735</v>
      </c>
      <c r="J988" s="264">
        <v>134</v>
      </c>
      <c r="K988" s="264">
        <v>1241</v>
      </c>
      <c r="L988" s="264">
        <v>1143</v>
      </c>
      <c r="M988" s="264">
        <v>98</v>
      </c>
      <c r="N988" s="294">
        <v>0.93</v>
      </c>
      <c r="O988" s="266">
        <v>40786</v>
      </c>
      <c r="P988" s="266">
        <v>38204</v>
      </c>
      <c r="Q988" s="266">
        <v>2582</v>
      </c>
      <c r="R988" s="267">
        <v>0.936693963614966</v>
      </c>
      <c r="S988" s="267">
        <v>0.91875</v>
      </c>
      <c r="T988" s="267">
        <v>0.845799769850403</v>
      </c>
      <c r="U988" s="267">
        <v>0.921031426269138</v>
      </c>
      <c r="V988" s="295">
        <v>0.0729502301495972</v>
      </c>
      <c r="W988" s="271">
        <v>8982</v>
      </c>
      <c r="X988" s="271">
        <v>8371</v>
      </c>
      <c r="Y988" s="271">
        <v>9336</v>
      </c>
      <c r="Z988" s="271">
        <v>8769</v>
      </c>
      <c r="AA988" s="268">
        <v>0.931975061233578</v>
      </c>
      <c r="AB988" s="268">
        <v>0.93926735218509</v>
      </c>
      <c r="AC988" s="295">
        <v>-0.00729229095151163</v>
      </c>
    </row>
    <row r="989" spans="1:29">
      <c r="A989" s="297" t="s">
        <v>1669</v>
      </c>
      <c r="B989" s="299" t="s">
        <v>3351</v>
      </c>
      <c r="C989" s="293" t="s">
        <v>1771</v>
      </c>
      <c r="D989" s="299" t="s">
        <v>1772</v>
      </c>
      <c r="E989" s="263">
        <v>2092</v>
      </c>
      <c r="F989" s="266">
        <v>1993</v>
      </c>
      <c r="G989" s="266">
        <v>99</v>
      </c>
      <c r="H989" s="264">
        <v>1379</v>
      </c>
      <c r="I989" s="264">
        <v>1311</v>
      </c>
      <c r="J989" s="264">
        <v>68</v>
      </c>
      <c r="K989" s="264">
        <v>2166</v>
      </c>
      <c r="L989" s="264">
        <v>2091</v>
      </c>
      <c r="M989" s="264">
        <v>75</v>
      </c>
      <c r="N989" s="294">
        <v>0.93</v>
      </c>
      <c r="O989" s="266">
        <v>65230</v>
      </c>
      <c r="P989" s="266">
        <v>63201</v>
      </c>
      <c r="Q989" s="266">
        <v>2029</v>
      </c>
      <c r="R989" s="267">
        <v>0.968894680361797</v>
      </c>
      <c r="S989" s="267">
        <v>0.952676864244742</v>
      </c>
      <c r="T989" s="267">
        <v>0.950688905003626</v>
      </c>
      <c r="U989" s="267">
        <v>0.965373961218837</v>
      </c>
      <c r="V989" s="295">
        <v>0.00198795924111606</v>
      </c>
      <c r="W989" s="271">
        <v>14992</v>
      </c>
      <c r="X989" s="271">
        <v>14466</v>
      </c>
      <c r="Y989" s="271">
        <v>15412</v>
      </c>
      <c r="Z989" s="271">
        <v>14950</v>
      </c>
      <c r="AA989" s="268">
        <v>0.96491462113127</v>
      </c>
      <c r="AB989" s="268">
        <v>0.970023358422009</v>
      </c>
      <c r="AC989" s="295">
        <v>-0.0051087372907388</v>
      </c>
    </row>
    <row r="990" spans="1:29">
      <c r="A990" s="297" t="s">
        <v>1669</v>
      </c>
      <c r="B990" s="299" t="s">
        <v>3351</v>
      </c>
      <c r="C990" s="293" t="s">
        <v>1773</v>
      </c>
      <c r="D990" s="299" t="s">
        <v>1774</v>
      </c>
      <c r="E990" s="263">
        <v>4913</v>
      </c>
      <c r="F990" s="266">
        <v>4520</v>
      </c>
      <c r="G990" s="266">
        <v>393</v>
      </c>
      <c r="H990" s="264">
        <v>2735</v>
      </c>
      <c r="I990" s="264">
        <v>2474</v>
      </c>
      <c r="J990" s="264">
        <v>261</v>
      </c>
      <c r="K990" s="264">
        <v>4835</v>
      </c>
      <c r="L990" s="264">
        <v>4419</v>
      </c>
      <c r="M990" s="264">
        <v>416</v>
      </c>
      <c r="N990" s="294">
        <v>0.93</v>
      </c>
      <c r="O990" s="266">
        <v>144823</v>
      </c>
      <c r="P990" s="266">
        <v>135703</v>
      </c>
      <c r="Q990" s="266">
        <v>9120</v>
      </c>
      <c r="R990" s="267">
        <v>0.937026577270185</v>
      </c>
      <c r="S990" s="267">
        <v>0.92000814166497</v>
      </c>
      <c r="T990" s="267">
        <v>0.904570383912249</v>
      </c>
      <c r="U990" s="267">
        <v>0.913960703205791</v>
      </c>
      <c r="V990" s="295">
        <v>0.0154377577527218</v>
      </c>
      <c r="W990" s="271">
        <v>33193</v>
      </c>
      <c r="X990" s="271">
        <v>30604</v>
      </c>
      <c r="Y990" s="271">
        <v>33633</v>
      </c>
      <c r="Z990" s="271">
        <v>31415</v>
      </c>
      <c r="AA990" s="268">
        <v>0.922001626849034</v>
      </c>
      <c r="AB990" s="268">
        <v>0.934052864745934</v>
      </c>
      <c r="AC990" s="295">
        <v>-0.0120512378968997</v>
      </c>
    </row>
    <row r="991" spans="1:29">
      <c r="A991" s="297" t="s">
        <v>1669</v>
      </c>
      <c r="B991" s="299" t="s">
        <v>3351</v>
      </c>
      <c r="C991" s="293" t="s">
        <v>1775</v>
      </c>
      <c r="D991" s="299" t="s">
        <v>1776</v>
      </c>
      <c r="E991" s="263">
        <v>2405</v>
      </c>
      <c r="F991" s="266">
        <v>2296</v>
      </c>
      <c r="G991" s="266">
        <v>109</v>
      </c>
      <c r="H991" s="264">
        <v>1815</v>
      </c>
      <c r="I991" s="264">
        <v>1726</v>
      </c>
      <c r="J991" s="264">
        <v>89</v>
      </c>
      <c r="K991" s="264">
        <v>2712</v>
      </c>
      <c r="L991" s="264">
        <v>2623</v>
      </c>
      <c r="M991" s="264">
        <v>89</v>
      </c>
      <c r="N991" s="294">
        <v>0.93</v>
      </c>
      <c r="O991" s="266">
        <v>80630</v>
      </c>
      <c r="P991" s="266">
        <v>77874</v>
      </c>
      <c r="Q991" s="266">
        <v>2756</v>
      </c>
      <c r="R991" s="267">
        <v>0.965819174004713</v>
      </c>
      <c r="S991" s="267">
        <v>0.954677754677755</v>
      </c>
      <c r="T991" s="267">
        <v>0.950964187327824</v>
      </c>
      <c r="U991" s="267">
        <v>0.967182890855457</v>
      </c>
      <c r="V991" s="295">
        <v>0.003713567349931</v>
      </c>
      <c r="W991" s="271">
        <v>18533</v>
      </c>
      <c r="X991" s="271">
        <v>17889</v>
      </c>
      <c r="Y991" s="271">
        <v>18895</v>
      </c>
      <c r="Z991" s="271">
        <v>18221</v>
      </c>
      <c r="AA991" s="268">
        <v>0.965251173582259</v>
      </c>
      <c r="AB991" s="268">
        <v>0.964329187615771</v>
      </c>
      <c r="AC991" s="295">
        <v>0.000921985966487293</v>
      </c>
    </row>
    <row r="992" spans="1:29">
      <c r="A992" s="297" t="s">
        <v>1669</v>
      </c>
      <c r="B992" s="299" t="s">
        <v>3351</v>
      </c>
      <c r="C992" s="293" t="s">
        <v>1777</v>
      </c>
      <c r="D992" s="299" t="s">
        <v>1778</v>
      </c>
      <c r="E992" s="263">
        <v>3274</v>
      </c>
      <c r="F992" s="266">
        <v>3066</v>
      </c>
      <c r="G992" s="266">
        <v>208</v>
      </c>
      <c r="H992" s="264">
        <v>2252</v>
      </c>
      <c r="I992" s="264">
        <v>2105</v>
      </c>
      <c r="J992" s="264">
        <v>147</v>
      </c>
      <c r="K992" s="264">
        <v>3300</v>
      </c>
      <c r="L992" s="264">
        <v>3118</v>
      </c>
      <c r="M992" s="264">
        <v>182</v>
      </c>
      <c r="N992" s="294">
        <v>0.93</v>
      </c>
      <c r="O992" s="266">
        <v>100485</v>
      </c>
      <c r="P992" s="266">
        <v>95843</v>
      </c>
      <c r="Q992" s="266">
        <v>4642</v>
      </c>
      <c r="R992" s="267">
        <v>0.953804050355775</v>
      </c>
      <c r="S992" s="267">
        <v>0.936469150885767</v>
      </c>
      <c r="T992" s="267">
        <v>0.934724689165186</v>
      </c>
      <c r="U992" s="267">
        <v>0.944848484848485</v>
      </c>
      <c r="V992" s="295">
        <v>0.00174446172058018</v>
      </c>
      <c r="W992" s="271">
        <v>23050</v>
      </c>
      <c r="X992" s="271">
        <v>21801</v>
      </c>
      <c r="Y992" s="271">
        <v>23376</v>
      </c>
      <c r="Z992" s="271">
        <v>22234</v>
      </c>
      <c r="AA992" s="268">
        <v>0.945813449023861</v>
      </c>
      <c r="AB992" s="268">
        <v>0.951146475017112</v>
      </c>
      <c r="AC992" s="295">
        <v>-0.00533302599325036</v>
      </c>
    </row>
    <row r="993" spans="1:29">
      <c r="A993" s="297" t="s">
        <v>1669</v>
      </c>
      <c r="B993" s="299" t="s">
        <v>3351</v>
      </c>
      <c r="C993" s="293" t="s">
        <v>1779</v>
      </c>
      <c r="D993" s="299" t="s">
        <v>1780</v>
      </c>
      <c r="E993" s="263">
        <v>4244</v>
      </c>
      <c r="F993" s="266">
        <v>3977</v>
      </c>
      <c r="G993" s="266">
        <v>267</v>
      </c>
      <c r="H993" s="264">
        <v>2850</v>
      </c>
      <c r="I993" s="264">
        <v>2730</v>
      </c>
      <c r="J993" s="264">
        <v>120</v>
      </c>
      <c r="K993" s="264">
        <v>4219</v>
      </c>
      <c r="L993" s="264">
        <v>3965</v>
      </c>
      <c r="M993" s="264">
        <v>254</v>
      </c>
      <c r="N993" s="294">
        <v>0.93</v>
      </c>
      <c r="O993" s="266">
        <v>126720</v>
      </c>
      <c r="P993" s="266">
        <v>119893</v>
      </c>
      <c r="Q993" s="266">
        <v>6827</v>
      </c>
      <c r="R993" s="267">
        <v>0.946125315656566</v>
      </c>
      <c r="S993" s="267">
        <v>0.937087653157399</v>
      </c>
      <c r="T993" s="267">
        <v>0.957894736842105</v>
      </c>
      <c r="U993" s="267">
        <v>0.939796160227542</v>
      </c>
      <c r="V993" s="295">
        <v>-0.0208070836847065</v>
      </c>
      <c r="W993" s="271">
        <v>29446</v>
      </c>
      <c r="X993" s="271">
        <v>27889</v>
      </c>
      <c r="Y993" s="271">
        <v>29052</v>
      </c>
      <c r="Z993" s="271">
        <v>27343</v>
      </c>
      <c r="AA993" s="268">
        <v>0.947123548189907</v>
      </c>
      <c r="AB993" s="268">
        <v>0.941174445821286</v>
      </c>
      <c r="AC993" s="295">
        <v>0.00594910236862101</v>
      </c>
    </row>
    <row r="994" spans="1:29">
      <c r="A994" s="297" t="s">
        <v>1669</v>
      </c>
      <c r="B994" s="299" t="s">
        <v>3351</v>
      </c>
      <c r="C994" s="293" t="s">
        <v>1781</v>
      </c>
      <c r="D994" s="299" t="s">
        <v>1782</v>
      </c>
      <c r="E994" s="263">
        <v>3102</v>
      </c>
      <c r="F994" s="266">
        <v>2953</v>
      </c>
      <c r="G994" s="266">
        <v>149</v>
      </c>
      <c r="H994" s="264">
        <v>1956</v>
      </c>
      <c r="I994" s="264">
        <v>1856</v>
      </c>
      <c r="J994" s="264">
        <v>100</v>
      </c>
      <c r="K994" s="264">
        <v>2875</v>
      </c>
      <c r="L994" s="264">
        <v>2758</v>
      </c>
      <c r="M994" s="264">
        <v>117</v>
      </c>
      <c r="N994" s="294">
        <v>0.93</v>
      </c>
      <c r="O994" s="266">
        <v>90262</v>
      </c>
      <c r="P994" s="266">
        <v>86590</v>
      </c>
      <c r="Q994" s="266">
        <v>3672</v>
      </c>
      <c r="R994" s="267">
        <v>0.959318428574594</v>
      </c>
      <c r="S994" s="267">
        <v>0.951966473243069</v>
      </c>
      <c r="T994" s="267">
        <v>0.948875255623722</v>
      </c>
      <c r="U994" s="267">
        <v>0.959304347826087</v>
      </c>
      <c r="V994" s="295">
        <v>0.00309121761934705</v>
      </c>
      <c r="W994" s="271">
        <v>20606</v>
      </c>
      <c r="X994" s="271">
        <v>19745</v>
      </c>
      <c r="Y994" s="271">
        <v>20751</v>
      </c>
      <c r="Z994" s="271">
        <v>19915</v>
      </c>
      <c r="AA994" s="268">
        <v>0.958216053576628</v>
      </c>
      <c r="AB994" s="268">
        <v>0.959712784926028</v>
      </c>
      <c r="AC994" s="295">
        <v>-0.00149673134939943</v>
      </c>
    </row>
    <row r="995" spans="1:29">
      <c r="A995" s="297" t="s">
        <v>1669</v>
      </c>
      <c r="B995" s="303" t="s">
        <v>3351</v>
      </c>
      <c r="C995" s="293" t="s">
        <v>1783</v>
      </c>
      <c r="D995" s="303" t="s">
        <v>1783</v>
      </c>
      <c r="E995" s="263">
        <v>2000</v>
      </c>
      <c r="F995" s="266">
        <v>1854</v>
      </c>
      <c r="G995" s="266">
        <v>146</v>
      </c>
      <c r="H995" s="264">
        <v>2793</v>
      </c>
      <c r="I995" s="264">
        <v>2641</v>
      </c>
      <c r="J995" s="264">
        <v>152</v>
      </c>
      <c r="K995" s="264">
        <v>3154</v>
      </c>
      <c r="L995" s="264">
        <v>2996</v>
      </c>
      <c r="M995" s="264">
        <v>158</v>
      </c>
      <c r="N995" s="294">
        <v>0.93</v>
      </c>
      <c r="O995" s="266">
        <v>94776</v>
      </c>
      <c r="P995" s="266">
        <v>90845</v>
      </c>
      <c r="Q995" s="266">
        <v>3931</v>
      </c>
      <c r="R995" s="267">
        <v>0.958523254832447</v>
      </c>
      <c r="S995" s="267">
        <v>0.927</v>
      </c>
      <c r="T995" s="267">
        <v>0.945578231292517</v>
      </c>
      <c r="U995" s="267">
        <v>0.949904882688649</v>
      </c>
      <c r="V995" s="295">
        <v>-0.018578231292517</v>
      </c>
      <c r="W995" s="271">
        <v>22274</v>
      </c>
      <c r="X995" s="271">
        <v>21197</v>
      </c>
      <c r="Y995" s="271">
        <v>22374</v>
      </c>
      <c r="Z995" s="271">
        <v>21502</v>
      </c>
      <c r="AA995" s="268">
        <v>0.951647660949987</v>
      </c>
      <c r="AB995" s="268">
        <v>0.961026191114687</v>
      </c>
      <c r="AC995" s="295">
        <v>-0.00937853016470014</v>
      </c>
    </row>
    <row r="996" spans="1:29">
      <c r="A996" s="297" t="s">
        <v>1669</v>
      </c>
      <c r="B996" s="299" t="s">
        <v>3349</v>
      </c>
      <c r="C996" s="293" t="s">
        <v>1784</v>
      </c>
      <c r="D996" s="299" t="s">
        <v>1785</v>
      </c>
      <c r="E996" s="263">
        <v>1999</v>
      </c>
      <c r="F996" s="266">
        <v>1867</v>
      </c>
      <c r="G996" s="266">
        <v>132</v>
      </c>
      <c r="H996" s="264">
        <v>1052</v>
      </c>
      <c r="I996" s="264">
        <v>1013</v>
      </c>
      <c r="J996" s="264">
        <v>39</v>
      </c>
      <c r="K996" s="264">
        <v>1994</v>
      </c>
      <c r="L996" s="264">
        <v>1926</v>
      </c>
      <c r="M996" s="264">
        <v>68</v>
      </c>
      <c r="N996" s="294">
        <v>0.93</v>
      </c>
      <c r="O996" s="266">
        <v>57428</v>
      </c>
      <c r="P996" s="266">
        <v>54990</v>
      </c>
      <c r="Q996" s="266">
        <v>2438</v>
      </c>
      <c r="R996" s="267">
        <v>0.957546841262102</v>
      </c>
      <c r="S996" s="267">
        <v>0.933966983491746</v>
      </c>
      <c r="T996" s="267">
        <v>0.962927756653992</v>
      </c>
      <c r="U996" s="267">
        <v>0.965897693079238</v>
      </c>
      <c r="V996" s="295">
        <v>-0.0289607731622465</v>
      </c>
      <c r="W996" s="271">
        <v>13327</v>
      </c>
      <c r="X996" s="271">
        <v>12749</v>
      </c>
      <c r="Y996" s="271">
        <v>14041</v>
      </c>
      <c r="Z996" s="271">
        <v>13486</v>
      </c>
      <c r="AA996" s="268">
        <v>0.956629398964508</v>
      </c>
      <c r="AB996" s="268">
        <v>0.960472900790542</v>
      </c>
      <c r="AC996" s="295">
        <v>-0.00384350182603388</v>
      </c>
    </row>
    <row r="997" spans="1:29">
      <c r="A997" s="297" t="s">
        <v>1669</v>
      </c>
      <c r="B997" s="299" t="s">
        <v>3349</v>
      </c>
      <c r="C997" s="293" t="s">
        <v>1786</v>
      </c>
      <c r="D997" s="299" t="s">
        <v>1787</v>
      </c>
      <c r="E997" s="263">
        <v>1893</v>
      </c>
      <c r="F997" s="266">
        <v>1839</v>
      </c>
      <c r="G997" s="266">
        <v>54</v>
      </c>
      <c r="H997" s="264">
        <v>1091</v>
      </c>
      <c r="I997" s="264">
        <v>1066</v>
      </c>
      <c r="J997" s="264">
        <v>25</v>
      </c>
      <c r="K997" s="264">
        <v>1871</v>
      </c>
      <c r="L997" s="264">
        <v>1811</v>
      </c>
      <c r="M997" s="264">
        <v>60</v>
      </c>
      <c r="N997" s="294">
        <v>0.93</v>
      </c>
      <c r="O997" s="266">
        <v>53138</v>
      </c>
      <c r="P997" s="266">
        <v>51808</v>
      </c>
      <c r="Q997" s="266">
        <v>1330</v>
      </c>
      <c r="R997" s="267">
        <v>0.974970830667319</v>
      </c>
      <c r="S997" s="267">
        <v>0.971473851030111</v>
      </c>
      <c r="T997" s="267">
        <v>0.977085242896425</v>
      </c>
      <c r="U997" s="267">
        <v>0.967931587386424</v>
      </c>
      <c r="V997" s="295">
        <v>-0.00561139186631432</v>
      </c>
      <c r="W997" s="271">
        <v>12732</v>
      </c>
      <c r="X997" s="271">
        <v>12425</v>
      </c>
      <c r="Y997" s="271">
        <v>11659</v>
      </c>
      <c r="Z997" s="271">
        <v>11337</v>
      </c>
      <c r="AA997" s="268">
        <v>0.975887527489789</v>
      </c>
      <c r="AB997" s="268">
        <v>0.972381850930612</v>
      </c>
      <c r="AC997" s="295">
        <v>0.00350567655917788</v>
      </c>
    </row>
    <row r="998" spans="1:29">
      <c r="A998" s="297" t="s">
        <v>1669</v>
      </c>
      <c r="B998" s="299" t="s">
        <v>3349</v>
      </c>
      <c r="C998" s="293" t="s">
        <v>1788</v>
      </c>
      <c r="D998" s="299" t="s">
        <v>1789</v>
      </c>
      <c r="E998" s="263">
        <v>4638</v>
      </c>
      <c r="F998" s="266">
        <v>4415</v>
      </c>
      <c r="G998" s="266">
        <v>223</v>
      </c>
      <c r="H998" s="264">
        <v>2582</v>
      </c>
      <c r="I998" s="264">
        <v>2436</v>
      </c>
      <c r="J998" s="264">
        <v>146</v>
      </c>
      <c r="K998" s="264">
        <v>4085</v>
      </c>
      <c r="L998" s="264">
        <v>3911</v>
      </c>
      <c r="M998" s="264">
        <v>174</v>
      </c>
      <c r="N998" s="294">
        <v>0.93</v>
      </c>
      <c r="O998" s="266">
        <v>123420</v>
      </c>
      <c r="P998" s="266">
        <v>118468</v>
      </c>
      <c r="Q998" s="266">
        <v>4952</v>
      </c>
      <c r="R998" s="267">
        <v>0.959876843299303</v>
      </c>
      <c r="S998" s="267">
        <v>0.951918930573523</v>
      </c>
      <c r="T998" s="267">
        <v>0.943454686289698</v>
      </c>
      <c r="U998" s="267">
        <v>0.957405140758874</v>
      </c>
      <c r="V998" s="295">
        <v>0.0084642442838252</v>
      </c>
      <c r="W998" s="271">
        <v>30016</v>
      </c>
      <c r="X998" s="271">
        <v>28749</v>
      </c>
      <c r="Y998" s="271">
        <v>28649</v>
      </c>
      <c r="Z998" s="271">
        <v>27552</v>
      </c>
      <c r="AA998" s="268">
        <v>0.957789179104478</v>
      </c>
      <c r="AB998" s="268">
        <v>0.96170896017313</v>
      </c>
      <c r="AC998" s="295">
        <v>-0.00391978106865232</v>
      </c>
    </row>
    <row r="999" spans="1:29">
      <c r="A999" s="297" t="s">
        <v>1669</v>
      </c>
      <c r="B999" s="299" t="s">
        <v>3349</v>
      </c>
      <c r="C999" s="293" t="s">
        <v>1790</v>
      </c>
      <c r="D999" s="299" t="s">
        <v>1791</v>
      </c>
      <c r="E999" s="263">
        <v>1359</v>
      </c>
      <c r="F999" s="266">
        <v>1285</v>
      </c>
      <c r="G999" s="266">
        <v>74</v>
      </c>
      <c r="H999" s="264">
        <v>792</v>
      </c>
      <c r="I999" s="264">
        <v>747</v>
      </c>
      <c r="J999" s="264">
        <v>45</v>
      </c>
      <c r="K999" s="264">
        <v>1412</v>
      </c>
      <c r="L999" s="264">
        <v>1302</v>
      </c>
      <c r="M999" s="264">
        <v>110</v>
      </c>
      <c r="N999" s="294">
        <v>0.93</v>
      </c>
      <c r="O999" s="266">
        <v>38535</v>
      </c>
      <c r="P999" s="266">
        <v>37195</v>
      </c>
      <c r="Q999" s="266">
        <v>1340</v>
      </c>
      <c r="R999" s="267">
        <v>0.965226417542494</v>
      </c>
      <c r="S999" s="267">
        <v>0.945548197203826</v>
      </c>
      <c r="T999" s="267">
        <v>0.943181818181818</v>
      </c>
      <c r="U999" s="267">
        <v>0.922096317280453</v>
      </c>
      <c r="V999" s="295">
        <v>0.00236637902200809</v>
      </c>
      <c r="W999" s="271">
        <v>9152</v>
      </c>
      <c r="X999" s="271">
        <v>8723</v>
      </c>
      <c r="Y999" s="271">
        <v>8791</v>
      </c>
      <c r="Z999" s="271">
        <v>8470</v>
      </c>
      <c r="AA999" s="268">
        <v>0.953125</v>
      </c>
      <c r="AB999" s="268">
        <v>0.963485382777841</v>
      </c>
      <c r="AC999" s="295">
        <v>-0.010360382777841</v>
      </c>
    </row>
    <row r="1000" spans="1:29">
      <c r="A1000" s="297" t="s">
        <v>1669</v>
      </c>
      <c r="B1000" s="299" t="s">
        <v>3350</v>
      </c>
      <c r="C1000" s="293" t="s">
        <v>1792</v>
      </c>
      <c r="D1000" s="299" t="s">
        <v>1793</v>
      </c>
      <c r="E1000" s="263">
        <v>4157</v>
      </c>
      <c r="F1000" s="266">
        <v>4007</v>
      </c>
      <c r="G1000" s="266">
        <v>150</v>
      </c>
      <c r="H1000" s="264">
        <v>2166</v>
      </c>
      <c r="I1000" s="264">
        <v>2020</v>
      </c>
      <c r="J1000" s="264">
        <v>146</v>
      </c>
      <c r="K1000" s="264">
        <v>2951</v>
      </c>
      <c r="L1000" s="264">
        <v>2830</v>
      </c>
      <c r="M1000" s="264">
        <v>121</v>
      </c>
      <c r="N1000" s="294">
        <v>0.93</v>
      </c>
      <c r="O1000" s="266">
        <v>100707</v>
      </c>
      <c r="P1000" s="266">
        <v>97038</v>
      </c>
      <c r="Q1000" s="266">
        <v>3669</v>
      </c>
      <c r="R1000" s="267">
        <v>0.963567577228991</v>
      </c>
      <c r="S1000" s="267">
        <v>0.963916285783017</v>
      </c>
      <c r="T1000" s="267">
        <v>0.932594644506002</v>
      </c>
      <c r="U1000" s="267">
        <v>0.958996950186378</v>
      </c>
      <c r="V1000" s="295">
        <v>0.0313216412770148</v>
      </c>
      <c r="W1000" s="271">
        <v>22662</v>
      </c>
      <c r="X1000" s="271">
        <v>21746</v>
      </c>
      <c r="Y1000" s="271">
        <v>22419</v>
      </c>
      <c r="Z1000" s="271">
        <v>21650</v>
      </c>
      <c r="AA1000" s="268">
        <v>0.959579913511605</v>
      </c>
      <c r="AB1000" s="268">
        <v>0.965698737677863</v>
      </c>
      <c r="AC1000" s="295">
        <v>-0.0061188241662572</v>
      </c>
    </row>
    <row r="1001" spans="1:29">
      <c r="A1001" s="297" t="s">
        <v>1669</v>
      </c>
      <c r="B1001" s="299" t="s">
        <v>3350</v>
      </c>
      <c r="C1001" s="293" t="s">
        <v>1794</v>
      </c>
      <c r="D1001" s="299" t="s">
        <v>1795</v>
      </c>
      <c r="E1001" s="263">
        <v>5254</v>
      </c>
      <c r="F1001" s="266">
        <v>4978</v>
      </c>
      <c r="G1001" s="266">
        <v>276</v>
      </c>
      <c r="H1001" s="264">
        <v>2686</v>
      </c>
      <c r="I1001" s="264">
        <v>2531</v>
      </c>
      <c r="J1001" s="264">
        <v>155</v>
      </c>
      <c r="K1001" s="264">
        <v>3373</v>
      </c>
      <c r="L1001" s="264">
        <v>3227</v>
      </c>
      <c r="M1001" s="264">
        <v>146</v>
      </c>
      <c r="N1001" s="294">
        <v>0.93</v>
      </c>
      <c r="O1001" s="266">
        <v>124824</v>
      </c>
      <c r="P1001" s="266">
        <v>118376</v>
      </c>
      <c r="Q1001" s="266">
        <v>6448</v>
      </c>
      <c r="R1001" s="267">
        <v>0.948343267320387</v>
      </c>
      <c r="S1001" s="267">
        <v>0.947468595355919</v>
      </c>
      <c r="T1001" s="267">
        <v>0.942293373045421</v>
      </c>
      <c r="U1001" s="267">
        <v>0.956715090423955</v>
      </c>
      <c r="V1001" s="295">
        <v>0.00517522231049861</v>
      </c>
      <c r="W1001" s="271">
        <v>27946</v>
      </c>
      <c r="X1001" s="271">
        <v>26470</v>
      </c>
      <c r="Y1001" s="271">
        <v>27797</v>
      </c>
      <c r="Z1001" s="271">
        <v>26487</v>
      </c>
      <c r="AA1001" s="268">
        <v>0.947183854576684</v>
      </c>
      <c r="AB1001" s="268">
        <v>0.95287261215239</v>
      </c>
      <c r="AC1001" s="295">
        <v>-0.00568875757570686</v>
      </c>
    </row>
    <row r="1002" spans="1:29">
      <c r="A1002" s="297" t="s">
        <v>1669</v>
      </c>
      <c r="B1002" s="299" t="s">
        <v>3350</v>
      </c>
      <c r="C1002" s="293" t="s">
        <v>1796</v>
      </c>
      <c r="D1002" s="299" t="s">
        <v>1797</v>
      </c>
      <c r="E1002" s="263">
        <v>2667</v>
      </c>
      <c r="F1002" s="266">
        <v>2569</v>
      </c>
      <c r="G1002" s="266">
        <v>98</v>
      </c>
      <c r="H1002" s="264">
        <v>1582</v>
      </c>
      <c r="I1002" s="264">
        <v>1503</v>
      </c>
      <c r="J1002" s="264">
        <v>79</v>
      </c>
      <c r="K1002" s="264">
        <v>1850</v>
      </c>
      <c r="L1002" s="264">
        <v>1790</v>
      </c>
      <c r="M1002" s="264">
        <v>60</v>
      </c>
      <c r="N1002" s="294">
        <v>0.93</v>
      </c>
      <c r="O1002" s="266">
        <v>61583</v>
      </c>
      <c r="P1002" s="266">
        <v>59372</v>
      </c>
      <c r="Q1002" s="266">
        <v>2211</v>
      </c>
      <c r="R1002" s="267">
        <v>0.964097234626439</v>
      </c>
      <c r="S1002" s="267">
        <v>0.963254593175853</v>
      </c>
      <c r="T1002" s="267">
        <v>0.950063211125158</v>
      </c>
      <c r="U1002" s="267">
        <v>0.967567567567568</v>
      </c>
      <c r="V1002" s="295">
        <v>0.013191382050695</v>
      </c>
      <c r="W1002" s="271">
        <v>14460</v>
      </c>
      <c r="X1002" s="271">
        <v>13863</v>
      </c>
      <c r="Y1002" s="271">
        <v>13675</v>
      </c>
      <c r="Z1002" s="271">
        <v>13165</v>
      </c>
      <c r="AA1002" s="268">
        <v>0.958713692946058</v>
      </c>
      <c r="AB1002" s="268">
        <v>0.962705667276051</v>
      </c>
      <c r="AC1002" s="295">
        <v>-0.0039919743299931</v>
      </c>
    </row>
    <row r="1003" spans="1:29">
      <c r="A1003" s="297" t="s">
        <v>1669</v>
      </c>
      <c r="B1003" s="299" t="s">
        <v>3350</v>
      </c>
      <c r="C1003" s="293" t="s">
        <v>1798</v>
      </c>
      <c r="D1003" s="299" t="s">
        <v>1799</v>
      </c>
      <c r="E1003" s="263">
        <v>4002</v>
      </c>
      <c r="F1003" s="266">
        <v>3799</v>
      </c>
      <c r="G1003" s="266">
        <v>203</v>
      </c>
      <c r="H1003" s="264">
        <v>2397</v>
      </c>
      <c r="I1003" s="264">
        <v>2273</v>
      </c>
      <c r="J1003" s="264">
        <v>124</v>
      </c>
      <c r="K1003" s="264">
        <v>2893</v>
      </c>
      <c r="L1003" s="264">
        <v>2740</v>
      </c>
      <c r="M1003" s="264">
        <v>153</v>
      </c>
      <c r="N1003" s="294">
        <v>0.93</v>
      </c>
      <c r="O1003" s="266">
        <v>97758</v>
      </c>
      <c r="P1003" s="266">
        <v>92888</v>
      </c>
      <c r="Q1003" s="266">
        <v>4870</v>
      </c>
      <c r="R1003" s="267">
        <v>0.95018310521901</v>
      </c>
      <c r="S1003" s="267">
        <v>0.949275362318841</v>
      </c>
      <c r="T1003" s="267">
        <v>0.948268669169796</v>
      </c>
      <c r="U1003" s="267">
        <v>0.947113722779122</v>
      </c>
      <c r="V1003" s="295">
        <v>0.001006693149045</v>
      </c>
      <c r="W1003" s="271">
        <v>22191</v>
      </c>
      <c r="X1003" s="271">
        <v>21046</v>
      </c>
      <c r="Y1003" s="271">
        <v>21699</v>
      </c>
      <c r="Z1003" s="271">
        <v>20605</v>
      </c>
      <c r="AA1003" s="268">
        <v>0.948402505520256</v>
      </c>
      <c r="AB1003" s="268">
        <v>0.949582930088944</v>
      </c>
      <c r="AC1003" s="295">
        <v>-0.00118042456868828</v>
      </c>
    </row>
    <row r="1004" spans="1:29">
      <c r="A1004" s="297" t="s">
        <v>1669</v>
      </c>
      <c r="B1004" s="299" t="s">
        <v>3350</v>
      </c>
      <c r="C1004" s="293" t="s">
        <v>1800</v>
      </c>
      <c r="D1004" s="299" t="s">
        <v>1801</v>
      </c>
      <c r="E1004" s="263">
        <v>3161</v>
      </c>
      <c r="F1004" s="266">
        <v>3071</v>
      </c>
      <c r="G1004" s="266">
        <v>90</v>
      </c>
      <c r="H1004" s="264">
        <v>1982</v>
      </c>
      <c r="I1004" s="264">
        <v>1912</v>
      </c>
      <c r="J1004" s="264">
        <v>70</v>
      </c>
      <c r="K1004" s="264">
        <v>2315</v>
      </c>
      <c r="L1004" s="264">
        <v>2261</v>
      </c>
      <c r="M1004" s="264">
        <v>54</v>
      </c>
      <c r="N1004" s="294">
        <v>0.93</v>
      </c>
      <c r="O1004" s="266">
        <v>75804</v>
      </c>
      <c r="P1004" s="266">
        <v>74015</v>
      </c>
      <c r="Q1004" s="266">
        <v>1789</v>
      </c>
      <c r="R1004" s="267">
        <v>0.976399662286951</v>
      </c>
      <c r="S1004" s="267">
        <v>0.971527997469155</v>
      </c>
      <c r="T1004" s="267">
        <v>0.96468213925328</v>
      </c>
      <c r="U1004" s="267">
        <v>0.976673866090713</v>
      </c>
      <c r="V1004" s="295">
        <v>0.0068458582158758</v>
      </c>
      <c r="W1004" s="271">
        <v>17964</v>
      </c>
      <c r="X1004" s="271">
        <v>17529</v>
      </c>
      <c r="Y1004" s="271">
        <v>18049</v>
      </c>
      <c r="Z1004" s="271">
        <v>17586</v>
      </c>
      <c r="AA1004" s="268">
        <v>0.975784903139613</v>
      </c>
      <c r="AB1004" s="268">
        <v>0.974347609285833</v>
      </c>
      <c r="AC1004" s="295">
        <v>0.00143729385377955</v>
      </c>
    </row>
    <row r="1005" spans="1:29">
      <c r="A1005" s="297" t="s">
        <v>1669</v>
      </c>
      <c r="B1005" s="299" t="s">
        <v>3350</v>
      </c>
      <c r="C1005" s="293" t="s">
        <v>1802</v>
      </c>
      <c r="D1005" s="299" t="s">
        <v>1803</v>
      </c>
      <c r="E1005" s="263">
        <v>0</v>
      </c>
      <c r="F1005" s="266">
        <v>0</v>
      </c>
      <c r="G1005" s="266">
        <v>0</v>
      </c>
      <c r="H1005" s="264">
        <v>0</v>
      </c>
      <c r="I1005" s="264">
        <v>0</v>
      </c>
      <c r="J1005" s="264">
        <v>0</v>
      </c>
      <c r="K1005" s="264">
        <v>0</v>
      </c>
      <c r="L1005" s="264">
        <v>0</v>
      </c>
      <c r="M1005" s="264">
        <v>0</v>
      </c>
      <c r="N1005" s="294">
        <v>0.93</v>
      </c>
      <c r="O1005" s="266">
        <v>0</v>
      </c>
      <c r="P1005" s="266">
        <v>0</v>
      </c>
      <c r="Q1005" s="266">
        <v>0</v>
      </c>
      <c r="R1005" s="267">
        <v>0</v>
      </c>
      <c r="S1005" s="267">
        <v>0</v>
      </c>
      <c r="T1005" s="267">
        <v>0</v>
      </c>
      <c r="U1005" s="267">
        <v>0</v>
      </c>
      <c r="V1005" s="295">
        <v>0</v>
      </c>
      <c r="W1005" s="271">
        <v>0</v>
      </c>
      <c r="X1005" s="271">
        <v>0</v>
      </c>
      <c r="Y1005" s="271">
        <v>0</v>
      </c>
      <c r="Z1005" s="271">
        <v>0</v>
      </c>
      <c r="AA1005" s="268">
        <v>0</v>
      </c>
      <c r="AB1005" s="268">
        <v>0</v>
      </c>
      <c r="AC1005" s="295">
        <v>0</v>
      </c>
    </row>
    <row r="1006" spans="1:29">
      <c r="A1006" s="297" t="s">
        <v>1669</v>
      </c>
      <c r="B1006" s="299" t="s">
        <v>3350</v>
      </c>
      <c r="C1006" s="293" t="s">
        <v>1804</v>
      </c>
      <c r="D1006" s="299" t="s">
        <v>1805</v>
      </c>
      <c r="E1006" s="263">
        <v>3405</v>
      </c>
      <c r="F1006" s="266">
        <v>3295</v>
      </c>
      <c r="G1006" s="266">
        <v>110</v>
      </c>
      <c r="H1006" s="264">
        <v>2069</v>
      </c>
      <c r="I1006" s="264">
        <v>1976</v>
      </c>
      <c r="J1006" s="264">
        <v>93</v>
      </c>
      <c r="K1006" s="264">
        <v>2424</v>
      </c>
      <c r="L1006" s="264">
        <v>2381</v>
      </c>
      <c r="M1006" s="264">
        <v>43</v>
      </c>
      <c r="N1006" s="294">
        <v>0.93</v>
      </c>
      <c r="O1006" s="266">
        <v>82049</v>
      </c>
      <c r="P1006" s="266">
        <v>80085</v>
      </c>
      <c r="Q1006" s="266">
        <v>1964</v>
      </c>
      <c r="R1006" s="267">
        <v>0.976063084254531</v>
      </c>
      <c r="S1006" s="267">
        <v>0.96769456681351</v>
      </c>
      <c r="T1006" s="267">
        <v>0.955050749154181</v>
      </c>
      <c r="U1006" s="267">
        <v>0.982260726072607</v>
      </c>
      <c r="V1006" s="295">
        <v>0.0126438176593288</v>
      </c>
      <c r="W1006" s="271">
        <v>19431</v>
      </c>
      <c r="X1006" s="271">
        <v>18963</v>
      </c>
      <c r="Y1006" s="271">
        <v>18678</v>
      </c>
      <c r="Z1006" s="271">
        <v>18322</v>
      </c>
      <c r="AA1006" s="268">
        <v>0.975914775358962</v>
      </c>
      <c r="AB1006" s="268">
        <v>0.980940143484313</v>
      </c>
      <c r="AC1006" s="295">
        <v>-0.0050253681253507</v>
      </c>
    </row>
    <row r="1007" spans="1:29">
      <c r="A1007" s="297" t="s">
        <v>1669</v>
      </c>
      <c r="B1007" s="299" t="s">
        <v>3350</v>
      </c>
      <c r="C1007" s="293" t="s">
        <v>1806</v>
      </c>
      <c r="D1007" s="299" t="s">
        <v>1807</v>
      </c>
      <c r="E1007" s="263">
        <v>0</v>
      </c>
      <c r="F1007" s="266">
        <v>0</v>
      </c>
      <c r="G1007" s="266">
        <v>0</v>
      </c>
      <c r="H1007" s="264">
        <v>0</v>
      </c>
      <c r="I1007" s="264">
        <v>0</v>
      </c>
      <c r="J1007" s="264">
        <v>0</v>
      </c>
      <c r="K1007" s="264">
        <v>0</v>
      </c>
      <c r="L1007" s="264">
        <v>0</v>
      </c>
      <c r="M1007" s="264">
        <v>0</v>
      </c>
      <c r="N1007" s="294">
        <v>0.93</v>
      </c>
      <c r="O1007" s="266">
        <v>0</v>
      </c>
      <c r="P1007" s="266">
        <v>0</v>
      </c>
      <c r="Q1007" s="266">
        <v>0</v>
      </c>
      <c r="R1007" s="267">
        <v>0</v>
      </c>
      <c r="S1007" s="267">
        <v>0</v>
      </c>
      <c r="T1007" s="267">
        <v>0</v>
      </c>
      <c r="U1007" s="267">
        <v>0</v>
      </c>
      <c r="V1007" s="295">
        <v>0</v>
      </c>
      <c r="W1007" s="271">
        <v>0</v>
      </c>
      <c r="X1007" s="271">
        <v>0</v>
      </c>
      <c r="Y1007" s="271">
        <v>0</v>
      </c>
      <c r="Z1007" s="271">
        <v>0</v>
      </c>
      <c r="AA1007" s="268">
        <v>0</v>
      </c>
      <c r="AB1007" s="268">
        <v>0</v>
      </c>
      <c r="AC1007" s="295">
        <v>0</v>
      </c>
    </row>
    <row r="1008" spans="1:29">
      <c r="A1008" s="297" t="s">
        <v>1669</v>
      </c>
      <c r="B1008" s="299" t="s">
        <v>3350</v>
      </c>
      <c r="C1008" s="293" t="s">
        <v>1808</v>
      </c>
      <c r="D1008" s="299" t="s">
        <v>1809</v>
      </c>
      <c r="E1008" s="263">
        <v>3282</v>
      </c>
      <c r="F1008" s="266">
        <v>3072</v>
      </c>
      <c r="G1008" s="266">
        <v>210</v>
      </c>
      <c r="H1008" s="264">
        <v>1916</v>
      </c>
      <c r="I1008" s="264">
        <v>1804</v>
      </c>
      <c r="J1008" s="264">
        <v>112</v>
      </c>
      <c r="K1008" s="264">
        <v>2291</v>
      </c>
      <c r="L1008" s="264">
        <v>2142</v>
      </c>
      <c r="M1008" s="264">
        <v>149</v>
      </c>
      <c r="N1008" s="294">
        <v>0.93</v>
      </c>
      <c r="O1008" s="266">
        <v>78115</v>
      </c>
      <c r="P1008" s="266">
        <v>73704</v>
      </c>
      <c r="Q1008" s="266">
        <v>4411</v>
      </c>
      <c r="R1008" s="267">
        <v>0.943531972092428</v>
      </c>
      <c r="S1008" s="267">
        <v>0.936014625228519</v>
      </c>
      <c r="T1008" s="267">
        <v>0.941544885177453</v>
      </c>
      <c r="U1008" s="267">
        <v>0.934962898297687</v>
      </c>
      <c r="V1008" s="295">
        <v>-0.00553025994893386</v>
      </c>
      <c r="W1008" s="271">
        <v>18391</v>
      </c>
      <c r="X1008" s="271">
        <v>17381</v>
      </c>
      <c r="Y1008" s="271">
        <v>17066</v>
      </c>
      <c r="Z1008" s="271">
        <v>16248</v>
      </c>
      <c r="AA1008" s="268">
        <v>0.945081833505519</v>
      </c>
      <c r="AB1008" s="268">
        <v>0.952068440173444</v>
      </c>
      <c r="AC1008" s="295">
        <v>-0.00698660666792528</v>
      </c>
    </row>
    <row r="1009" spans="1:29">
      <c r="A1009" s="297" t="s">
        <v>1669</v>
      </c>
      <c r="B1009" s="299" t="s">
        <v>3350</v>
      </c>
      <c r="C1009" s="293" t="s">
        <v>1810</v>
      </c>
      <c r="D1009" s="299" t="s">
        <v>1811</v>
      </c>
      <c r="E1009" s="263">
        <v>2263</v>
      </c>
      <c r="F1009" s="266">
        <v>2129</v>
      </c>
      <c r="G1009" s="266">
        <v>134</v>
      </c>
      <c r="H1009" s="264">
        <v>1246</v>
      </c>
      <c r="I1009" s="264">
        <v>1182</v>
      </c>
      <c r="J1009" s="264">
        <v>64</v>
      </c>
      <c r="K1009" s="264">
        <v>1582</v>
      </c>
      <c r="L1009" s="264">
        <v>1515</v>
      </c>
      <c r="M1009" s="264">
        <v>67</v>
      </c>
      <c r="N1009" s="294">
        <v>0.93</v>
      </c>
      <c r="O1009" s="266">
        <v>54797</v>
      </c>
      <c r="P1009" s="266">
        <v>52228</v>
      </c>
      <c r="Q1009" s="266">
        <v>2569</v>
      </c>
      <c r="R1009" s="267">
        <v>0.953117871416318</v>
      </c>
      <c r="S1009" s="267">
        <v>0.94078656650464</v>
      </c>
      <c r="T1009" s="267">
        <v>0.948635634028893</v>
      </c>
      <c r="U1009" s="267">
        <v>0.957648546144121</v>
      </c>
      <c r="V1009" s="295">
        <v>-0.00784906752425263</v>
      </c>
      <c r="W1009" s="271">
        <v>12260</v>
      </c>
      <c r="X1009" s="271">
        <v>11691</v>
      </c>
      <c r="Y1009" s="271">
        <v>12313</v>
      </c>
      <c r="Z1009" s="271">
        <v>11709</v>
      </c>
      <c r="AA1009" s="268">
        <v>0.953588907014682</v>
      </c>
      <c r="AB1009" s="268">
        <v>0.950946154470884</v>
      </c>
      <c r="AC1009" s="295">
        <v>0.00264275254379742</v>
      </c>
    </row>
    <row r="1010" spans="1:29">
      <c r="A1010" s="297" t="s">
        <v>1669</v>
      </c>
      <c r="B1010" s="299" t="s">
        <v>3350</v>
      </c>
      <c r="C1010" s="293" t="s">
        <v>1812</v>
      </c>
      <c r="D1010" s="299" t="s">
        <v>1813</v>
      </c>
      <c r="E1010" s="263">
        <v>1812</v>
      </c>
      <c r="F1010" s="266">
        <v>1753</v>
      </c>
      <c r="G1010" s="266">
        <v>59</v>
      </c>
      <c r="H1010" s="264">
        <v>1131</v>
      </c>
      <c r="I1010" s="264">
        <v>1089</v>
      </c>
      <c r="J1010" s="264">
        <v>42</v>
      </c>
      <c r="K1010" s="264">
        <v>1201</v>
      </c>
      <c r="L1010" s="264">
        <v>1154</v>
      </c>
      <c r="M1010" s="264">
        <v>47</v>
      </c>
      <c r="N1010" s="294">
        <v>0.93</v>
      </c>
      <c r="O1010" s="266">
        <v>46065</v>
      </c>
      <c r="P1010" s="266">
        <v>44720</v>
      </c>
      <c r="Q1010" s="266">
        <v>1345</v>
      </c>
      <c r="R1010" s="267">
        <v>0.970802127428633</v>
      </c>
      <c r="S1010" s="267">
        <v>0.967439293598234</v>
      </c>
      <c r="T1010" s="267">
        <v>0.962864721485411</v>
      </c>
      <c r="U1010" s="267">
        <v>0.960865945045795</v>
      </c>
      <c r="V1010" s="295">
        <v>0.00457457211282286</v>
      </c>
      <c r="W1010" s="271">
        <v>9897</v>
      </c>
      <c r="X1010" s="271">
        <v>9584</v>
      </c>
      <c r="Y1010" s="271">
        <v>9945</v>
      </c>
      <c r="Z1010" s="271">
        <v>9658</v>
      </c>
      <c r="AA1010" s="268">
        <v>0.968374254824694</v>
      </c>
      <c r="AB1010" s="268">
        <v>0.97114127702363</v>
      </c>
      <c r="AC1010" s="295">
        <v>-0.00276702219893565</v>
      </c>
    </row>
    <row r="1011" spans="1:29">
      <c r="A1011" s="297" t="s">
        <v>1669</v>
      </c>
      <c r="B1011" s="303" t="s">
        <v>3350</v>
      </c>
      <c r="C1011" s="293" t="s">
        <v>1814</v>
      </c>
      <c r="D1011" s="303" t="s">
        <v>1814</v>
      </c>
      <c r="E1011" s="263">
        <v>1773</v>
      </c>
      <c r="F1011" s="266">
        <v>1640</v>
      </c>
      <c r="G1011" s="266">
        <v>133</v>
      </c>
      <c r="H1011" s="264">
        <v>1001</v>
      </c>
      <c r="I1011" s="264">
        <v>920</v>
      </c>
      <c r="J1011" s="264">
        <v>81</v>
      </c>
      <c r="K1011" s="264">
        <v>1177</v>
      </c>
      <c r="L1011" s="264">
        <v>1119</v>
      </c>
      <c r="M1011" s="264">
        <v>58</v>
      </c>
      <c r="N1011" s="294">
        <v>0.93</v>
      </c>
      <c r="O1011" s="266">
        <v>42744</v>
      </c>
      <c r="P1011" s="266">
        <v>41054</v>
      </c>
      <c r="Q1011" s="266">
        <v>1690</v>
      </c>
      <c r="R1011" s="267">
        <v>0.960462287104623</v>
      </c>
      <c r="S1011" s="267">
        <v>0.924985899605189</v>
      </c>
      <c r="T1011" s="267">
        <v>0.919080919080919</v>
      </c>
      <c r="U1011" s="267">
        <v>0.95072217502124</v>
      </c>
      <c r="V1011" s="295">
        <v>0.00590498052426991</v>
      </c>
      <c r="W1011" s="271">
        <v>9558</v>
      </c>
      <c r="X1011" s="271">
        <v>9088</v>
      </c>
      <c r="Y1011" s="271">
        <v>9166</v>
      </c>
      <c r="Z1011" s="271">
        <v>8808</v>
      </c>
      <c r="AA1011" s="268">
        <v>0.950826532747437</v>
      </c>
      <c r="AB1011" s="268">
        <v>0.960942614008292</v>
      </c>
      <c r="AC1011" s="295">
        <v>-0.0101160812608548</v>
      </c>
    </row>
    <row r="1012" spans="1:29">
      <c r="A1012" s="297" t="s">
        <v>1669</v>
      </c>
      <c r="B1012" s="299" t="s">
        <v>3349</v>
      </c>
      <c r="C1012" s="293" t="s">
        <v>1815</v>
      </c>
      <c r="D1012" s="299" t="s">
        <v>1816</v>
      </c>
      <c r="E1012" s="263">
        <v>3992</v>
      </c>
      <c r="F1012" s="266">
        <v>3746</v>
      </c>
      <c r="G1012" s="266">
        <v>246</v>
      </c>
      <c r="H1012" s="264">
        <v>2198</v>
      </c>
      <c r="I1012" s="264">
        <v>1950</v>
      </c>
      <c r="J1012" s="264">
        <v>248</v>
      </c>
      <c r="K1012" s="264">
        <v>3740</v>
      </c>
      <c r="L1012" s="264">
        <v>3486</v>
      </c>
      <c r="M1012" s="264">
        <v>254</v>
      </c>
      <c r="N1012" s="294">
        <v>0.93</v>
      </c>
      <c r="O1012" s="266">
        <v>113586</v>
      </c>
      <c r="P1012" s="266">
        <v>104783</v>
      </c>
      <c r="Q1012" s="266">
        <v>8803</v>
      </c>
      <c r="R1012" s="267">
        <v>0.922499251668339</v>
      </c>
      <c r="S1012" s="267">
        <v>0.938376753507014</v>
      </c>
      <c r="T1012" s="267">
        <v>0.887170154686078</v>
      </c>
      <c r="U1012" s="267">
        <v>0.932085561497326</v>
      </c>
      <c r="V1012" s="295">
        <v>0.0512065988209357</v>
      </c>
      <c r="W1012" s="271">
        <v>25191</v>
      </c>
      <c r="X1012" s="271">
        <v>23219</v>
      </c>
      <c r="Y1012" s="271">
        <v>26124</v>
      </c>
      <c r="Z1012" s="271">
        <v>24284</v>
      </c>
      <c r="AA1012" s="268">
        <v>0.921718073915287</v>
      </c>
      <c r="AB1012" s="268">
        <v>0.929566681978258</v>
      </c>
      <c r="AC1012" s="295">
        <v>-0.00784860806297039</v>
      </c>
    </row>
    <row r="1013" spans="1:29">
      <c r="A1013" s="297" t="s">
        <v>1669</v>
      </c>
      <c r="B1013" s="299" t="s">
        <v>3349</v>
      </c>
      <c r="C1013" s="293" t="s">
        <v>1817</v>
      </c>
      <c r="D1013" s="299" t="s">
        <v>1818</v>
      </c>
      <c r="E1013" s="263">
        <v>3846</v>
      </c>
      <c r="F1013" s="266">
        <v>3588</v>
      </c>
      <c r="G1013" s="266">
        <v>258</v>
      </c>
      <c r="H1013" s="264">
        <v>2123</v>
      </c>
      <c r="I1013" s="264">
        <v>2001</v>
      </c>
      <c r="J1013" s="264">
        <v>122</v>
      </c>
      <c r="K1013" s="264">
        <v>3704</v>
      </c>
      <c r="L1013" s="264">
        <v>3521</v>
      </c>
      <c r="M1013" s="264">
        <v>183</v>
      </c>
      <c r="N1013" s="294">
        <v>0.93</v>
      </c>
      <c r="O1013" s="266">
        <v>109977</v>
      </c>
      <c r="P1013" s="266">
        <v>104579</v>
      </c>
      <c r="Q1013" s="266">
        <v>5398</v>
      </c>
      <c r="R1013" s="267">
        <v>0.950917009920256</v>
      </c>
      <c r="S1013" s="267">
        <v>0.932917316692668</v>
      </c>
      <c r="T1013" s="267">
        <v>0.942534149788036</v>
      </c>
      <c r="U1013" s="267">
        <v>0.950593952483801</v>
      </c>
      <c r="V1013" s="295">
        <v>-0.00961683309536809</v>
      </c>
      <c r="W1013" s="271">
        <v>25351</v>
      </c>
      <c r="X1013" s="271">
        <v>24084</v>
      </c>
      <c r="Y1013" s="271">
        <v>25143</v>
      </c>
      <c r="Z1013" s="271">
        <v>23956</v>
      </c>
      <c r="AA1013" s="268">
        <v>0.950021695396631</v>
      </c>
      <c r="AB1013" s="268">
        <v>0.952790040965676</v>
      </c>
      <c r="AC1013" s="295">
        <v>-0.00276834556904504</v>
      </c>
    </row>
    <row r="1014" spans="1:29">
      <c r="A1014" s="297" t="s">
        <v>1669</v>
      </c>
      <c r="B1014" s="299" t="s">
        <v>3349</v>
      </c>
      <c r="C1014" s="293" t="s">
        <v>1819</v>
      </c>
      <c r="D1014" s="299" t="s">
        <v>1820</v>
      </c>
      <c r="E1014" s="263">
        <v>4569</v>
      </c>
      <c r="F1014" s="266">
        <v>4270</v>
      </c>
      <c r="G1014" s="266">
        <v>299</v>
      </c>
      <c r="H1014" s="264">
        <v>2646</v>
      </c>
      <c r="I1014" s="264">
        <v>2360</v>
      </c>
      <c r="J1014" s="264">
        <v>286</v>
      </c>
      <c r="K1014" s="264">
        <v>4470</v>
      </c>
      <c r="L1014" s="264">
        <v>4166</v>
      </c>
      <c r="M1014" s="264">
        <v>304</v>
      </c>
      <c r="N1014" s="294">
        <v>0.93</v>
      </c>
      <c r="O1014" s="266">
        <v>135052</v>
      </c>
      <c r="P1014" s="266">
        <v>126645</v>
      </c>
      <c r="Q1014" s="266">
        <v>8407</v>
      </c>
      <c r="R1014" s="267">
        <v>0.937749903740781</v>
      </c>
      <c r="S1014" s="267">
        <v>0.934558984460495</v>
      </c>
      <c r="T1014" s="267">
        <v>0.891912320483749</v>
      </c>
      <c r="U1014" s="267">
        <v>0.931991051454139</v>
      </c>
      <c r="V1014" s="295">
        <v>0.0426466639767457</v>
      </c>
      <c r="W1014" s="271">
        <v>30287</v>
      </c>
      <c r="X1014" s="271">
        <v>28213</v>
      </c>
      <c r="Y1014" s="271">
        <v>30378</v>
      </c>
      <c r="Z1014" s="271">
        <v>28701</v>
      </c>
      <c r="AA1014" s="268">
        <v>0.931521775018985</v>
      </c>
      <c r="AB1014" s="268">
        <v>0.944795575745605</v>
      </c>
      <c r="AC1014" s="295">
        <v>-0.0132738007266203</v>
      </c>
    </row>
    <row r="1015" spans="1:29">
      <c r="A1015" s="297" t="s">
        <v>1669</v>
      </c>
      <c r="B1015" s="299" t="s">
        <v>3349</v>
      </c>
      <c r="C1015" s="293" t="s">
        <v>1821</v>
      </c>
      <c r="D1015" s="299" t="s">
        <v>1822</v>
      </c>
      <c r="E1015" s="263">
        <v>3052</v>
      </c>
      <c r="F1015" s="266">
        <v>2885</v>
      </c>
      <c r="G1015" s="266">
        <v>167</v>
      </c>
      <c r="H1015" s="264">
        <v>1550</v>
      </c>
      <c r="I1015" s="264">
        <v>1471</v>
      </c>
      <c r="J1015" s="264">
        <v>79</v>
      </c>
      <c r="K1015" s="264">
        <v>2917</v>
      </c>
      <c r="L1015" s="264">
        <v>2829</v>
      </c>
      <c r="M1015" s="264">
        <v>88</v>
      </c>
      <c r="N1015" s="294">
        <v>0.93</v>
      </c>
      <c r="O1015" s="266">
        <v>86480</v>
      </c>
      <c r="P1015" s="266">
        <v>82953</v>
      </c>
      <c r="Q1015" s="266">
        <v>3527</v>
      </c>
      <c r="R1015" s="267">
        <v>0.959216003700277</v>
      </c>
      <c r="S1015" s="267">
        <v>0.945281782437746</v>
      </c>
      <c r="T1015" s="267">
        <v>0.949032258064516</v>
      </c>
      <c r="U1015" s="267">
        <v>0.969832019197806</v>
      </c>
      <c r="V1015" s="295">
        <v>-0.00375047562677033</v>
      </c>
      <c r="W1015" s="271">
        <v>19404</v>
      </c>
      <c r="X1015" s="271">
        <v>18659</v>
      </c>
      <c r="Y1015" s="271">
        <v>19784</v>
      </c>
      <c r="Z1015" s="271">
        <v>19089</v>
      </c>
      <c r="AA1015" s="268">
        <v>0.961605854462997</v>
      </c>
      <c r="AB1015" s="268">
        <v>0.964870602507076</v>
      </c>
      <c r="AC1015" s="295">
        <v>-0.00326474804407917</v>
      </c>
    </row>
    <row r="1016" spans="1:29">
      <c r="A1016" s="297" t="s">
        <v>1669</v>
      </c>
      <c r="B1016" s="299" t="s">
        <v>3349</v>
      </c>
      <c r="C1016" s="293" t="s">
        <v>1823</v>
      </c>
      <c r="D1016" s="299" t="s">
        <v>1824</v>
      </c>
      <c r="E1016" s="263">
        <v>3265</v>
      </c>
      <c r="F1016" s="266">
        <v>3068</v>
      </c>
      <c r="G1016" s="266">
        <v>197</v>
      </c>
      <c r="H1016" s="264">
        <v>1809</v>
      </c>
      <c r="I1016" s="264">
        <v>1725</v>
      </c>
      <c r="J1016" s="264">
        <v>84</v>
      </c>
      <c r="K1016" s="264">
        <v>3008</v>
      </c>
      <c r="L1016" s="264">
        <v>2857</v>
      </c>
      <c r="M1016" s="264">
        <v>151</v>
      </c>
      <c r="N1016" s="294">
        <v>0.93</v>
      </c>
      <c r="O1016" s="266">
        <v>92095</v>
      </c>
      <c r="P1016" s="266">
        <v>87610</v>
      </c>
      <c r="Q1016" s="266">
        <v>4485</v>
      </c>
      <c r="R1016" s="267">
        <v>0.951300287746349</v>
      </c>
      <c r="S1016" s="267">
        <v>0.939663093415008</v>
      </c>
      <c r="T1016" s="267">
        <v>0.953565505804312</v>
      </c>
      <c r="U1016" s="267">
        <v>0.949800531914894</v>
      </c>
      <c r="V1016" s="295">
        <v>-0.0139024123893041</v>
      </c>
      <c r="W1016" s="271">
        <v>20770</v>
      </c>
      <c r="X1016" s="271">
        <v>19755</v>
      </c>
      <c r="Y1016" s="271">
        <v>20772</v>
      </c>
      <c r="Z1016" s="271">
        <v>19731</v>
      </c>
      <c r="AA1016" s="268">
        <v>0.951131439576312</v>
      </c>
      <c r="AB1016" s="268">
        <v>0.949884459849798</v>
      </c>
      <c r="AC1016" s="295">
        <v>0.00124697972651411</v>
      </c>
    </row>
    <row r="1017" spans="1:29">
      <c r="A1017" s="297" t="s">
        <v>1669</v>
      </c>
      <c r="B1017" s="299" t="s">
        <v>3349</v>
      </c>
      <c r="C1017" s="293" t="s">
        <v>1825</v>
      </c>
      <c r="D1017" s="299" t="s">
        <v>1826</v>
      </c>
      <c r="E1017" s="263">
        <v>3031</v>
      </c>
      <c r="F1017" s="266">
        <v>2856</v>
      </c>
      <c r="G1017" s="266">
        <v>175</v>
      </c>
      <c r="H1017" s="264">
        <v>1752</v>
      </c>
      <c r="I1017" s="264">
        <v>1620</v>
      </c>
      <c r="J1017" s="264">
        <v>132</v>
      </c>
      <c r="K1017" s="264">
        <v>2996</v>
      </c>
      <c r="L1017" s="264">
        <v>2858</v>
      </c>
      <c r="M1017" s="264">
        <v>138</v>
      </c>
      <c r="N1017" s="294">
        <v>0.93</v>
      </c>
      <c r="O1017" s="266">
        <v>92761</v>
      </c>
      <c r="P1017" s="266">
        <v>88199</v>
      </c>
      <c r="Q1017" s="266">
        <v>4562</v>
      </c>
      <c r="R1017" s="267">
        <v>0.950819848858895</v>
      </c>
      <c r="S1017" s="267">
        <v>0.942263279445728</v>
      </c>
      <c r="T1017" s="267">
        <v>0.924657534246575</v>
      </c>
      <c r="U1017" s="267">
        <v>0.953938584779706</v>
      </c>
      <c r="V1017" s="295">
        <v>0.0176057451991521</v>
      </c>
      <c r="W1017" s="271">
        <v>20681</v>
      </c>
      <c r="X1017" s="271">
        <v>19566</v>
      </c>
      <c r="Y1017" s="271">
        <v>21017</v>
      </c>
      <c r="Z1017" s="271">
        <v>19951</v>
      </c>
      <c r="AA1017" s="268">
        <v>0.946085779217639</v>
      </c>
      <c r="AB1017" s="268">
        <v>0.949279154969786</v>
      </c>
      <c r="AC1017" s="295">
        <v>-0.00319337575214695</v>
      </c>
    </row>
    <row r="1018" spans="1:29">
      <c r="A1018" s="297" t="s">
        <v>1669</v>
      </c>
      <c r="B1018" s="299" t="s">
        <v>3349</v>
      </c>
      <c r="C1018" s="293" t="s">
        <v>1827</v>
      </c>
      <c r="D1018" s="299" t="s">
        <v>1828</v>
      </c>
      <c r="E1018" s="263">
        <v>0</v>
      </c>
      <c r="F1018" s="266">
        <v>0</v>
      </c>
      <c r="G1018" s="266">
        <v>0</v>
      </c>
      <c r="H1018" s="264">
        <v>2</v>
      </c>
      <c r="I1018" s="264">
        <v>1</v>
      </c>
      <c r="J1018" s="264">
        <v>1</v>
      </c>
      <c r="K1018" s="264">
        <v>0</v>
      </c>
      <c r="L1018" s="264">
        <v>0</v>
      </c>
      <c r="M1018" s="264">
        <v>0</v>
      </c>
      <c r="N1018" s="294">
        <v>0.93</v>
      </c>
      <c r="O1018" s="266">
        <v>5</v>
      </c>
      <c r="P1018" s="266">
        <v>4</v>
      </c>
      <c r="Q1018" s="266">
        <v>1</v>
      </c>
      <c r="R1018" s="267">
        <v>0.8</v>
      </c>
      <c r="S1018" s="267">
        <v>0</v>
      </c>
      <c r="T1018" s="267">
        <v>0.5</v>
      </c>
      <c r="U1018" s="267">
        <v>0</v>
      </c>
      <c r="V1018" s="295">
        <v>-0.5</v>
      </c>
      <c r="W1018" s="271">
        <v>3</v>
      </c>
      <c r="X1018" s="271">
        <v>2</v>
      </c>
      <c r="Y1018" s="271">
        <v>0</v>
      </c>
      <c r="Z1018" s="271">
        <v>0</v>
      </c>
      <c r="AA1018" s="268">
        <v>0.666666666666667</v>
      </c>
      <c r="AB1018" s="268">
        <v>0</v>
      </c>
      <c r="AC1018" s="295">
        <v>0.666666666666667</v>
      </c>
    </row>
    <row r="1019" spans="1:29">
      <c r="A1019" s="297" t="s">
        <v>1669</v>
      </c>
      <c r="B1019" s="299" t="s">
        <v>3349</v>
      </c>
      <c r="C1019" s="293" t="s">
        <v>1829</v>
      </c>
      <c r="D1019" s="299" t="s">
        <v>1830</v>
      </c>
      <c r="E1019" s="263">
        <v>3299</v>
      </c>
      <c r="F1019" s="266">
        <v>3158</v>
      </c>
      <c r="G1019" s="266">
        <v>141</v>
      </c>
      <c r="H1019" s="264">
        <v>1978</v>
      </c>
      <c r="I1019" s="264">
        <v>1879</v>
      </c>
      <c r="J1019" s="264">
        <v>99</v>
      </c>
      <c r="K1019" s="264">
        <v>3169</v>
      </c>
      <c r="L1019" s="264">
        <v>3036</v>
      </c>
      <c r="M1019" s="264">
        <v>133</v>
      </c>
      <c r="N1019" s="294">
        <v>0.93</v>
      </c>
      <c r="O1019" s="266">
        <v>96083</v>
      </c>
      <c r="P1019" s="266">
        <v>92128</v>
      </c>
      <c r="Q1019" s="266">
        <v>3955</v>
      </c>
      <c r="R1019" s="267">
        <v>0.958837671596432</v>
      </c>
      <c r="S1019" s="267">
        <v>0.957259775689603</v>
      </c>
      <c r="T1019" s="267">
        <v>0.94994944388271</v>
      </c>
      <c r="U1019" s="267">
        <v>0.958030924581887</v>
      </c>
      <c r="V1019" s="295">
        <v>0.00731033180689311</v>
      </c>
      <c r="W1019" s="271">
        <v>21871</v>
      </c>
      <c r="X1019" s="271">
        <v>20941</v>
      </c>
      <c r="Y1019" s="271">
        <v>21801</v>
      </c>
      <c r="Z1019" s="271">
        <v>20895</v>
      </c>
      <c r="AA1019" s="268">
        <v>0.957477938823099</v>
      </c>
      <c r="AB1019" s="268">
        <v>0.958442273290216</v>
      </c>
      <c r="AC1019" s="295">
        <v>-0.000964334467116967</v>
      </c>
    </row>
    <row r="1020" spans="1:29">
      <c r="A1020" s="297" t="s">
        <v>1669</v>
      </c>
      <c r="B1020" s="299" t="s">
        <v>3349</v>
      </c>
      <c r="C1020" s="293" t="s">
        <v>1831</v>
      </c>
      <c r="D1020" s="299" t="s">
        <v>1832</v>
      </c>
      <c r="E1020" s="263">
        <v>4984</v>
      </c>
      <c r="F1020" s="266">
        <v>4815</v>
      </c>
      <c r="G1020" s="266">
        <v>169</v>
      </c>
      <c r="H1020" s="264">
        <v>2884</v>
      </c>
      <c r="I1020" s="264">
        <v>2778</v>
      </c>
      <c r="J1020" s="264">
        <v>106</v>
      </c>
      <c r="K1020" s="264">
        <v>4770</v>
      </c>
      <c r="L1020" s="264">
        <v>4639</v>
      </c>
      <c r="M1020" s="264">
        <v>131</v>
      </c>
      <c r="N1020" s="294">
        <v>0.93</v>
      </c>
      <c r="O1020" s="266">
        <v>142249</v>
      </c>
      <c r="P1020" s="266">
        <v>138444</v>
      </c>
      <c r="Q1020" s="266">
        <v>3805</v>
      </c>
      <c r="R1020" s="267">
        <v>0.973251130060668</v>
      </c>
      <c r="S1020" s="267">
        <v>0.966091492776886</v>
      </c>
      <c r="T1020" s="267">
        <v>0.963245492371706</v>
      </c>
      <c r="U1020" s="267">
        <v>0.972536687631027</v>
      </c>
      <c r="V1020" s="295">
        <v>0.00284600040518002</v>
      </c>
      <c r="W1020" s="271">
        <v>32549</v>
      </c>
      <c r="X1020" s="271">
        <v>31570</v>
      </c>
      <c r="Y1020" s="271">
        <v>31785</v>
      </c>
      <c r="Z1020" s="271">
        <v>30962</v>
      </c>
      <c r="AA1020" s="268">
        <v>0.969922271037513</v>
      </c>
      <c r="AB1020" s="268">
        <v>0.974107283309737</v>
      </c>
      <c r="AC1020" s="295">
        <v>-0.00418501227222456</v>
      </c>
    </row>
    <row r="1021" spans="1:29">
      <c r="A1021" s="297" t="s">
        <v>1669</v>
      </c>
      <c r="B1021" s="299" t="s">
        <v>3349</v>
      </c>
      <c r="C1021" s="293" t="s">
        <v>1833</v>
      </c>
      <c r="D1021" s="299" t="s">
        <v>1834</v>
      </c>
      <c r="E1021" s="263">
        <v>2503</v>
      </c>
      <c r="F1021" s="266">
        <v>2389</v>
      </c>
      <c r="G1021" s="266">
        <v>114</v>
      </c>
      <c r="H1021" s="264">
        <v>1285</v>
      </c>
      <c r="I1021" s="264">
        <v>1214</v>
      </c>
      <c r="J1021" s="264">
        <v>71</v>
      </c>
      <c r="K1021" s="264">
        <v>2247</v>
      </c>
      <c r="L1021" s="264">
        <v>2172</v>
      </c>
      <c r="M1021" s="264">
        <v>75</v>
      </c>
      <c r="N1021" s="294">
        <v>0.93</v>
      </c>
      <c r="O1021" s="266">
        <v>70062</v>
      </c>
      <c r="P1021" s="266">
        <v>67583</v>
      </c>
      <c r="Q1021" s="266">
        <v>2479</v>
      </c>
      <c r="R1021" s="267">
        <v>0.964617053466929</v>
      </c>
      <c r="S1021" s="267">
        <v>0.954454654414702</v>
      </c>
      <c r="T1021" s="267">
        <v>0.944747081712062</v>
      </c>
      <c r="U1021" s="267">
        <v>0.966622162883845</v>
      </c>
      <c r="V1021" s="295">
        <v>0.00970757270264011</v>
      </c>
      <c r="W1021" s="271">
        <v>15707</v>
      </c>
      <c r="X1021" s="271">
        <v>15072</v>
      </c>
      <c r="Y1021" s="271">
        <v>15845</v>
      </c>
      <c r="Z1021" s="271">
        <v>15335</v>
      </c>
      <c r="AA1021" s="268">
        <v>0.959572165276628</v>
      </c>
      <c r="AB1021" s="268">
        <v>0.967813190280846</v>
      </c>
      <c r="AC1021" s="295">
        <v>-0.00824102500421742</v>
      </c>
    </row>
    <row r="1022" spans="1:29">
      <c r="A1022" s="297" t="s">
        <v>1669</v>
      </c>
      <c r="B1022" s="299" t="s">
        <v>3349</v>
      </c>
      <c r="C1022" s="293" t="s">
        <v>1835</v>
      </c>
      <c r="D1022" s="299" t="s">
        <v>1836</v>
      </c>
      <c r="E1022" s="263">
        <v>3197</v>
      </c>
      <c r="F1022" s="266">
        <v>3054</v>
      </c>
      <c r="G1022" s="266">
        <v>143</v>
      </c>
      <c r="H1022" s="264">
        <v>1633</v>
      </c>
      <c r="I1022" s="264">
        <v>1558</v>
      </c>
      <c r="J1022" s="264">
        <v>75</v>
      </c>
      <c r="K1022" s="264">
        <v>3040</v>
      </c>
      <c r="L1022" s="264">
        <v>2926</v>
      </c>
      <c r="M1022" s="264">
        <v>114</v>
      </c>
      <c r="N1022" s="294">
        <v>0.93</v>
      </c>
      <c r="O1022" s="266">
        <v>91871</v>
      </c>
      <c r="P1022" s="266">
        <v>88071</v>
      </c>
      <c r="Q1022" s="266">
        <v>3800</v>
      </c>
      <c r="R1022" s="267">
        <v>0.958637654972733</v>
      </c>
      <c r="S1022" s="267">
        <v>0.955270566155771</v>
      </c>
      <c r="T1022" s="267">
        <v>0.954072259644825</v>
      </c>
      <c r="U1022" s="267">
        <v>0.9625</v>
      </c>
      <c r="V1022" s="295">
        <v>0.00119830651094555</v>
      </c>
      <c r="W1022" s="271">
        <v>20183</v>
      </c>
      <c r="X1022" s="271">
        <v>19349</v>
      </c>
      <c r="Y1022" s="271">
        <v>20309</v>
      </c>
      <c r="Z1022" s="271">
        <v>19397</v>
      </c>
      <c r="AA1022" s="268">
        <v>0.958678095426844</v>
      </c>
      <c r="AB1022" s="268">
        <v>0.95509380077798</v>
      </c>
      <c r="AC1022" s="295">
        <v>0.00358429464886412</v>
      </c>
    </row>
    <row r="1023" spans="1:29">
      <c r="A1023" s="297" t="s">
        <v>1669</v>
      </c>
      <c r="B1023" s="299" t="s">
        <v>3351</v>
      </c>
      <c r="C1023" s="293" t="s">
        <v>1837</v>
      </c>
      <c r="D1023" s="299" t="s">
        <v>1838</v>
      </c>
      <c r="E1023" s="263">
        <v>2880</v>
      </c>
      <c r="F1023" s="266">
        <v>2703</v>
      </c>
      <c r="G1023" s="266">
        <v>177</v>
      </c>
      <c r="H1023" s="264">
        <v>1613</v>
      </c>
      <c r="I1023" s="264">
        <v>1481</v>
      </c>
      <c r="J1023" s="264">
        <v>132</v>
      </c>
      <c r="K1023" s="264">
        <v>2868</v>
      </c>
      <c r="L1023" s="264">
        <v>2722</v>
      </c>
      <c r="M1023" s="264">
        <v>146</v>
      </c>
      <c r="N1023" s="294">
        <v>0.93</v>
      </c>
      <c r="O1023" s="266">
        <v>84965</v>
      </c>
      <c r="P1023" s="266">
        <v>80747</v>
      </c>
      <c r="Q1023" s="266">
        <v>4218</v>
      </c>
      <c r="R1023" s="267">
        <v>0.950356028953098</v>
      </c>
      <c r="S1023" s="267">
        <v>0.938541666666667</v>
      </c>
      <c r="T1023" s="267">
        <v>0.918164910105394</v>
      </c>
      <c r="U1023" s="267">
        <v>0.949093444909344</v>
      </c>
      <c r="V1023" s="295">
        <v>0.020376756561273</v>
      </c>
      <c r="W1023" s="271">
        <v>18988</v>
      </c>
      <c r="X1023" s="271">
        <v>17970</v>
      </c>
      <c r="Y1023" s="271">
        <v>19505</v>
      </c>
      <c r="Z1023" s="271">
        <v>18563</v>
      </c>
      <c r="AA1023" s="268">
        <v>0.94638719191068</v>
      </c>
      <c r="AB1023" s="268">
        <v>0.951704691104845</v>
      </c>
      <c r="AC1023" s="295">
        <v>-0.00531749919416447</v>
      </c>
    </row>
    <row r="1024" spans="1:29">
      <c r="A1024" s="297" t="s">
        <v>1669</v>
      </c>
      <c r="B1024" s="299" t="s">
        <v>3351</v>
      </c>
      <c r="C1024" s="293" t="s">
        <v>1839</v>
      </c>
      <c r="D1024" s="299" t="s">
        <v>1840</v>
      </c>
      <c r="E1024" s="263">
        <v>1622</v>
      </c>
      <c r="F1024" s="266">
        <v>1530</v>
      </c>
      <c r="G1024" s="266">
        <v>92</v>
      </c>
      <c r="H1024" s="264">
        <v>1280</v>
      </c>
      <c r="I1024" s="264">
        <v>1195</v>
      </c>
      <c r="J1024" s="264">
        <v>85</v>
      </c>
      <c r="K1024" s="264">
        <v>1666</v>
      </c>
      <c r="L1024" s="264">
        <v>1564</v>
      </c>
      <c r="M1024" s="264">
        <v>102</v>
      </c>
      <c r="N1024" s="294">
        <v>0.93</v>
      </c>
      <c r="O1024" s="266">
        <v>53435</v>
      </c>
      <c r="P1024" s="266">
        <v>51136</v>
      </c>
      <c r="Q1024" s="266">
        <v>2299</v>
      </c>
      <c r="R1024" s="267">
        <v>0.956975764948068</v>
      </c>
      <c r="S1024" s="267">
        <v>0.94327990135635</v>
      </c>
      <c r="T1024" s="267">
        <v>0.93359375</v>
      </c>
      <c r="U1024" s="267">
        <v>0.938775510204082</v>
      </c>
      <c r="V1024" s="295">
        <v>0.0096861513563502</v>
      </c>
      <c r="W1024" s="271">
        <v>12204</v>
      </c>
      <c r="X1024" s="271">
        <v>11643</v>
      </c>
      <c r="Y1024" s="271">
        <v>12116</v>
      </c>
      <c r="Z1024" s="271">
        <v>11655</v>
      </c>
      <c r="AA1024" s="268">
        <v>0.954031465093412</v>
      </c>
      <c r="AB1024" s="268">
        <v>0.961951138989766</v>
      </c>
      <c r="AC1024" s="295">
        <v>-0.00791967389635362</v>
      </c>
    </row>
    <row r="1025" spans="1:29">
      <c r="A1025" s="297" t="s">
        <v>1669</v>
      </c>
      <c r="B1025" s="299" t="s">
        <v>3351</v>
      </c>
      <c r="C1025" s="293" t="s">
        <v>1841</v>
      </c>
      <c r="D1025" s="299" t="s">
        <v>1842</v>
      </c>
      <c r="E1025" s="263">
        <v>2449</v>
      </c>
      <c r="F1025" s="266">
        <v>2342</v>
      </c>
      <c r="G1025" s="266">
        <v>107</v>
      </c>
      <c r="H1025" s="264">
        <v>1901</v>
      </c>
      <c r="I1025" s="264">
        <v>1790</v>
      </c>
      <c r="J1025" s="264">
        <v>111</v>
      </c>
      <c r="K1025" s="264">
        <v>2363</v>
      </c>
      <c r="L1025" s="264">
        <v>2219</v>
      </c>
      <c r="M1025" s="264">
        <v>144</v>
      </c>
      <c r="N1025" s="294">
        <v>0.93</v>
      </c>
      <c r="O1025" s="266">
        <v>77896</v>
      </c>
      <c r="P1025" s="266">
        <v>74116</v>
      </c>
      <c r="Q1025" s="266">
        <v>3780</v>
      </c>
      <c r="R1025" s="267">
        <v>0.951473759884975</v>
      </c>
      <c r="S1025" s="267">
        <v>0.956308697427521</v>
      </c>
      <c r="T1025" s="267">
        <v>0.941609679116255</v>
      </c>
      <c r="U1025" s="267">
        <v>0.939060516292848</v>
      </c>
      <c r="V1025" s="295">
        <v>0.0146990183112669</v>
      </c>
      <c r="W1025" s="271">
        <v>17700</v>
      </c>
      <c r="X1025" s="271">
        <v>16714</v>
      </c>
      <c r="Y1025" s="271">
        <v>18084</v>
      </c>
      <c r="Z1025" s="271">
        <v>17242</v>
      </c>
      <c r="AA1025" s="268">
        <v>0.944293785310734</v>
      </c>
      <c r="AB1025" s="268">
        <v>0.953439504534395</v>
      </c>
      <c r="AC1025" s="295">
        <v>-0.00914571922366059</v>
      </c>
    </row>
    <row r="1026" spans="1:29">
      <c r="A1026" s="297" t="s">
        <v>1669</v>
      </c>
      <c r="B1026" s="303" t="s">
        <v>3351</v>
      </c>
      <c r="C1026" s="293" t="s">
        <v>1843</v>
      </c>
      <c r="D1026" s="303" t="s">
        <v>1844</v>
      </c>
      <c r="E1026" s="263">
        <v>2255</v>
      </c>
      <c r="F1026" s="266">
        <v>2129</v>
      </c>
      <c r="G1026" s="266">
        <v>126</v>
      </c>
      <c r="H1026" s="264">
        <v>1259</v>
      </c>
      <c r="I1026" s="264">
        <v>1175</v>
      </c>
      <c r="J1026" s="264">
        <v>84</v>
      </c>
      <c r="K1026" s="264">
        <v>2250</v>
      </c>
      <c r="L1026" s="264">
        <v>2152</v>
      </c>
      <c r="M1026" s="264">
        <v>98</v>
      </c>
      <c r="N1026" s="294">
        <v>0.93</v>
      </c>
      <c r="O1026" s="266">
        <v>67554</v>
      </c>
      <c r="P1026" s="266">
        <v>64882</v>
      </c>
      <c r="Q1026" s="266">
        <v>2672</v>
      </c>
      <c r="R1026" s="267">
        <v>0.960446457648696</v>
      </c>
      <c r="S1026" s="267">
        <v>0.944124168514412</v>
      </c>
      <c r="T1026" s="267">
        <v>0.933280381254964</v>
      </c>
      <c r="U1026" s="267">
        <v>0.956444444444444</v>
      </c>
      <c r="V1026" s="295">
        <v>0.0108437872594481</v>
      </c>
      <c r="W1026" s="271">
        <v>15139</v>
      </c>
      <c r="X1026" s="271">
        <v>14469</v>
      </c>
      <c r="Y1026" s="271">
        <v>15602</v>
      </c>
      <c r="Z1026" s="271">
        <v>14985</v>
      </c>
      <c r="AA1026" s="268">
        <v>0.955743444084814</v>
      </c>
      <c r="AB1026" s="268">
        <v>0.960453787975901</v>
      </c>
      <c r="AC1026" s="295">
        <v>-0.00471034389108649</v>
      </c>
    </row>
    <row r="1027" spans="1:29">
      <c r="A1027" s="297" t="s">
        <v>1669</v>
      </c>
      <c r="B1027" s="299" t="s">
        <v>3351</v>
      </c>
      <c r="C1027" s="293" t="s">
        <v>1845</v>
      </c>
      <c r="D1027" s="299" t="s">
        <v>1846</v>
      </c>
      <c r="E1027" s="263">
        <v>2393</v>
      </c>
      <c r="F1027" s="266">
        <v>2226</v>
      </c>
      <c r="G1027" s="266">
        <v>167</v>
      </c>
      <c r="H1027" s="264">
        <v>1290</v>
      </c>
      <c r="I1027" s="264">
        <v>1172</v>
      </c>
      <c r="J1027" s="264">
        <v>118</v>
      </c>
      <c r="K1027" s="264">
        <v>2379</v>
      </c>
      <c r="L1027" s="264">
        <v>2102</v>
      </c>
      <c r="M1027" s="264">
        <v>277</v>
      </c>
      <c r="N1027" s="294">
        <v>0.93</v>
      </c>
      <c r="O1027" s="266">
        <v>71111</v>
      </c>
      <c r="P1027" s="266">
        <v>62406</v>
      </c>
      <c r="Q1027" s="266">
        <v>8705</v>
      </c>
      <c r="R1027" s="267">
        <v>0.877585746227728</v>
      </c>
      <c r="S1027" s="267">
        <v>0.93021312160468</v>
      </c>
      <c r="T1027" s="267">
        <v>0.908527131782946</v>
      </c>
      <c r="U1027" s="267">
        <v>0.883564522908785</v>
      </c>
      <c r="V1027" s="295">
        <v>0.0216859898217345</v>
      </c>
      <c r="W1027" s="271">
        <v>16019</v>
      </c>
      <c r="X1027" s="271">
        <v>14668</v>
      </c>
      <c r="Y1027" s="271">
        <v>16431</v>
      </c>
      <c r="Z1027" s="271">
        <v>14519</v>
      </c>
      <c r="AA1027" s="268">
        <v>0.91566265060241</v>
      </c>
      <c r="AB1027" s="268">
        <v>0.8836345931471</v>
      </c>
      <c r="AC1027" s="295">
        <v>0.0320280574553096</v>
      </c>
    </row>
    <row r="1028" spans="1:29">
      <c r="A1028" s="297" t="s">
        <v>1669</v>
      </c>
      <c r="B1028" s="303" t="s">
        <v>3351</v>
      </c>
      <c r="C1028" s="293" t="s">
        <v>1847</v>
      </c>
      <c r="D1028" s="303" t="s">
        <v>1848</v>
      </c>
      <c r="E1028" s="263">
        <v>4116</v>
      </c>
      <c r="F1028" s="266">
        <v>3917</v>
      </c>
      <c r="G1028" s="266">
        <v>199</v>
      </c>
      <c r="H1028" s="264">
        <v>2264</v>
      </c>
      <c r="I1028" s="264">
        <v>2146</v>
      </c>
      <c r="J1028" s="264">
        <v>118</v>
      </c>
      <c r="K1028" s="264">
        <v>4118</v>
      </c>
      <c r="L1028" s="264">
        <v>3966</v>
      </c>
      <c r="M1028" s="264">
        <v>152</v>
      </c>
      <c r="N1028" s="294">
        <v>0.93</v>
      </c>
      <c r="O1028" s="266">
        <v>125209</v>
      </c>
      <c r="P1028" s="266">
        <v>120365</v>
      </c>
      <c r="Q1028" s="266">
        <v>4844</v>
      </c>
      <c r="R1028" s="267">
        <v>0.961312685190362</v>
      </c>
      <c r="S1028" s="267">
        <v>0.951652089407191</v>
      </c>
      <c r="T1028" s="267">
        <v>0.947879858657244</v>
      </c>
      <c r="U1028" s="267">
        <v>0.963088878096163</v>
      </c>
      <c r="V1028" s="295">
        <v>0.0037722307499477</v>
      </c>
      <c r="W1028" s="271">
        <v>27744</v>
      </c>
      <c r="X1028" s="271">
        <v>26636</v>
      </c>
      <c r="Y1028" s="271">
        <v>28550</v>
      </c>
      <c r="Z1028" s="271">
        <v>27574</v>
      </c>
      <c r="AA1028" s="268">
        <v>0.960063437139562</v>
      </c>
      <c r="AB1028" s="268">
        <v>0.965814360770578</v>
      </c>
      <c r="AC1028" s="295">
        <v>-0.00575092363101626</v>
      </c>
    </row>
    <row r="1029" spans="1:29">
      <c r="A1029" s="297" t="s">
        <v>1669</v>
      </c>
      <c r="B1029" s="303" t="s">
        <v>3349</v>
      </c>
      <c r="C1029" s="293" t="s">
        <v>1849</v>
      </c>
      <c r="D1029" s="303" t="s">
        <v>1850</v>
      </c>
      <c r="E1029" s="263">
        <v>4642</v>
      </c>
      <c r="F1029" s="266">
        <v>4499</v>
      </c>
      <c r="G1029" s="266">
        <v>143</v>
      </c>
      <c r="H1029" s="264">
        <v>2287</v>
      </c>
      <c r="I1029" s="264">
        <v>2193</v>
      </c>
      <c r="J1029" s="264">
        <v>94</v>
      </c>
      <c r="K1029" s="264">
        <v>3752</v>
      </c>
      <c r="L1029" s="264">
        <v>3668</v>
      </c>
      <c r="M1029" s="264">
        <v>84</v>
      </c>
      <c r="N1029" s="294">
        <v>0.93</v>
      </c>
      <c r="O1029" s="266">
        <v>116373</v>
      </c>
      <c r="P1029" s="266">
        <v>113193</v>
      </c>
      <c r="Q1029" s="266">
        <v>3180</v>
      </c>
      <c r="R1029" s="267">
        <v>0.972674073883117</v>
      </c>
      <c r="S1029" s="267">
        <v>0.969194312796208</v>
      </c>
      <c r="T1029" s="267">
        <v>0.958898119807608</v>
      </c>
      <c r="U1029" s="267">
        <v>0.977611940298508</v>
      </c>
      <c r="V1029" s="295">
        <v>0.0102961929886003</v>
      </c>
      <c r="W1029" s="271">
        <v>26587</v>
      </c>
      <c r="X1029" s="271">
        <v>25761</v>
      </c>
      <c r="Y1029" s="271">
        <v>26694</v>
      </c>
      <c r="Z1029" s="271">
        <v>26045</v>
      </c>
      <c r="AA1029" s="268">
        <v>0.968932184902396</v>
      </c>
      <c r="AB1029" s="268">
        <v>0.975687420394096</v>
      </c>
      <c r="AC1029" s="295">
        <v>-0.00675523549170021</v>
      </c>
    </row>
    <row r="1030" spans="1:29">
      <c r="A1030" s="297" t="s">
        <v>1669</v>
      </c>
      <c r="B1030" s="299" t="s">
        <v>3349</v>
      </c>
      <c r="C1030" s="293" t="s">
        <v>1851</v>
      </c>
      <c r="D1030" s="299" t="s">
        <v>1852</v>
      </c>
      <c r="E1030" s="263">
        <v>2748</v>
      </c>
      <c r="F1030" s="266">
        <v>2572</v>
      </c>
      <c r="G1030" s="266">
        <v>176</v>
      </c>
      <c r="H1030" s="264">
        <v>1320</v>
      </c>
      <c r="I1030" s="264">
        <v>1269</v>
      </c>
      <c r="J1030" s="264">
        <v>51</v>
      </c>
      <c r="K1030" s="264">
        <v>2040</v>
      </c>
      <c r="L1030" s="264">
        <v>1942</v>
      </c>
      <c r="M1030" s="264">
        <v>98</v>
      </c>
      <c r="N1030" s="294">
        <v>0.93</v>
      </c>
      <c r="O1030" s="266">
        <v>67772</v>
      </c>
      <c r="P1030" s="266">
        <v>62877</v>
      </c>
      <c r="Q1030" s="266">
        <v>4895</v>
      </c>
      <c r="R1030" s="267">
        <v>0.927772531428909</v>
      </c>
      <c r="S1030" s="267">
        <v>0.935953420669578</v>
      </c>
      <c r="T1030" s="267">
        <v>0.961363636363636</v>
      </c>
      <c r="U1030" s="267">
        <v>0.951960784313725</v>
      </c>
      <c r="V1030" s="295">
        <v>-0.0254102156940584</v>
      </c>
      <c r="W1030" s="271">
        <v>16185</v>
      </c>
      <c r="X1030" s="271">
        <v>15321</v>
      </c>
      <c r="Y1030" s="271">
        <v>14798</v>
      </c>
      <c r="Z1030" s="271">
        <v>13823</v>
      </c>
      <c r="AA1030" s="268">
        <v>0.946617238183503</v>
      </c>
      <c r="AB1030" s="268">
        <v>0.934112717934856</v>
      </c>
      <c r="AC1030" s="295">
        <v>0.0125045202486472</v>
      </c>
    </row>
    <row r="1031" spans="1:29">
      <c r="A1031" s="297" t="s">
        <v>1669</v>
      </c>
      <c r="B1031" s="299" t="s">
        <v>3349</v>
      </c>
      <c r="C1031" s="293" t="s">
        <v>1853</v>
      </c>
      <c r="D1031" s="299" t="s">
        <v>1854</v>
      </c>
      <c r="E1031" s="263">
        <v>2857</v>
      </c>
      <c r="F1031" s="266">
        <v>2725</v>
      </c>
      <c r="G1031" s="266">
        <v>132</v>
      </c>
      <c r="H1031" s="264">
        <v>1298</v>
      </c>
      <c r="I1031" s="264">
        <v>1264</v>
      </c>
      <c r="J1031" s="264">
        <v>34</v>
      </c>
      <c r="K1031" s="264">
        <v>2253</v>
      </c>
      <c r="L1031" s="264">
        <v>2144</v>
      </c>
      <c r="M1031" s="264">
        <v>109</v>
      </c>
      <c r="N1031" s="294">
        <v>0.93</v>
      </c>
      <c r="O1031" s="266">
        <v>67254</v>
      </c>
      <c r="P1031" s="266">
        <v>64951</v>
      </c>
      <c r="Q1031" s="266">
        <v>2303</v>
      </c>
      <c r="R1031" s="267">
        <v>0.965756683617331</v>
      </c>
      <c r="S1031" s="267">
        <v>0.953797689884494</v>
      </c>
      <c r="T1031" s="267">
        <v>0.973805855161787</v>
      </c>
      <c r="U1031" s="267">
        <v>0.95162006213937</v>
      </c>
      <c r="V1031" s="295">
        <v>-0.0200081652772932</v>
      </c>
      <c r="W1031" s="271">
        <v>15849</v>
      </c>
      <c r="X1031" s="271">
        <v>15222</v>
      </c>
      <c r="Y1031" s="271">
        <v>15731</v>
      </c>
      <c r="Z1031" s="271">
        <v>15228</v>
      </c>
      <c r="AA1031" s="268">
        <v>0.960439144425516</v>
      </c>
      <c r="AB1031" s="268">
        <v>0.968024918949844</v>
      </c>
      <c r="AC1031" s="295">
        <v>-0.0075857745243284</v>
      </c>
    </row>
    <row r="1032" spans="1:29">
      <c r="A1032" s="297" t="s">
        <v>1669</v>
      </c>
      <c r="B1032" s="303" t="s">
        <v>3349</v>
      </c>
      <c r="C1032" s="293" t="s">
        <v>1855</v>
      </c>
      <c r="D1032" s="303" t="s">
        <v>1855</v>
      </c>
      <c r="E1032" s="263">
        <v>1667</v>
      </c>
      <c r="F1032" s="266">
        <v>1485</v>
      </c>
      <c r="G1032" s="266">
        <v>182</v>
      </c>
      <c r="H1032" s="264">
        <v>807</v>
      </c>
      <c r="I1032" s="264">
        <v>762</v>
      </c>
      <c r="J1032" s="264">
        <v>45</v>
      </c>
      <c r="K1032" s="264">
        <v>1368</v>
      </c>
      <c r="L1032" s="264">
        <v>1296</v>
      </c>
      <c r="M1032" s="264">
        <v>72</v>
      </c>
      <c r="N1032" s="294">
        <v>0.93</v>
      </c>
      <c r="O1032" s="266">
        <v>41688</v>
      </c>
      <c r="P1032" s="266">
        <v>38391</v>
      </c>
      <c r="Q1032" s="266">
        <v>3297</v>
      </c>
      <c r="R1032" s="267">
        <v>0.920912492803684</v>
      </c>
      <c r="S1032" s="267">
        <v>0.890821835632873</v>
      </c>
      <c r="T1032" s="267">
        <v>0.944237918215613</v>
      </c>
      <c r="U1032" s="267">
        <v>0.947368421052632</v>
      </c>
      <c r="V1032" s="295">
        <v>-0.05341608258274</v>
      </c>
      <c r="W1032" s="271">
        <v>9898</v>
      </c>
      <c r="X1032" s="271">
        <v>9246</v>
      </c>
      <c r="Y1032" s="271">
        <v>9344</v>
      </c>
      <c r="Z1032" s="271">
        <v>8614</v>
      </c>
      <c r="AA1032" s="268">
        <v>0.93412810668822</v>
      </c>
      <c r="AB1032" s="268">
        <v>0.921875</v>
      </c>
      <c r="AC1032" s="295">
        <v>0.0122531066882199</v>
      </c>
    </row>
    <row r="1033" spans="1:29">
      <c r="A1033" s="297" t="s">
        <v>1669</v>
      </c>
      <c r="B1033" s="299" t="s">
        <v>3349</v>
      </c>
      <c r="C1033" s="293" t="s">
        <v>1856</v>
      </c>
      <c r="D1033" s="299" t="s">
        <v>1857</v>
      </c>
      <c r="E1033" s="263">
        <v>1</v>
      </c>
      <c r="F1033" s="266">
        <v>0</v>
      </c>
      <c r="G1033" s="266">
        <v>1</v>
      </c>
      <c r="H1033" s="264">
        <v>0</v>
      </c>
      <c r="I1033" s="264">
        <v>0</v>
      </c>
      <c r="J1033" s="264">
        <v>0</v>
      </c>
      <c r="K1033" s="264">
        <v>0</v>
      </c>
      <c r="L1033" s="264">
        <v>0</v>
      </c>
      <c r="M1033" s="264">
        <v>0</v>
      </c>
      <c r="N1033" s="294">
        <v>0.93</v>
      </c>
      <c r="O1033" s="266">
        <v>1</v>
      </c>
      <c r="P1033" s="266">
        <v>0</v>
      </c>
      <c r="Q1033" s="266">
        <v>1</v>
      </c>
      <c r="R1033" s="267">
        <v>0</v>
      </c>
      <c r="S1033" s="267">
        <v>0</v>
      </c>
      <c r="T1033" s="267">
        <v>0</v>
      </c>
      <c r="U1033" s="267">
        <v>0</v>
      </c>
      <c r="V1033" s="295">
        <v>0</v>
      </c>
      <c r="W1033" s="271">
        <v>1</v>
      </c>
      <c r="X1033" s="271">
        <v>0</v>
      </c>
      <c r="Y1033" s="271">
        <v>0</v>
      </c>
      <c r="Z1033" s="271">
        <v>0</v>
      </c>
      <c r="AA1033" s="268">
        <v>0</v>
      </c>
      <c r="AB1033" s="268">
        <v>0</v>
      </c>
      <c r="AC1033" s="295">
        <v>0</v>
      </c>
    </row>
    <row r="1034" spans="1:29">
      <c r="A1034" s="297" t="s">
        <v>1669</v>
      </c>
      <c r="B1034" s="299" t="s">
        <v>3349</v>
      </c>
      <c r="C1034" s="293" t="s">
        <v>1858</v>
      </c>
      <c r="D1034" s="299" t="s">
        <v>1859</v>
      </c>
      <c r="E1034" s="263">
        <v>5374</v>
      </c>
      <c r="F1034" s="266">
        <v>4986</v>
      </c>
      <c r="G1034" s="266">
        <v>388</v>
      </c>
      <c r="H1034" s="264">
        <v>2639</v>
      </c>
      <c r="I1034" s="264">
        <v>2488</v>
      </c>
      <c r="J1034" s="264">
        <v>151</v>
      </c>
      <c r="K1034" s="264">
        <v>4125</v>
      </c>
      <c r="L1034" s="264">
        <v>3823</v>
      </c>
      <c r="M1034" s="264">
        <v>302</v>
      </c>
      <c r="N1034" s="294">
        <v>0.93</v>
      </c>
      <c r="O1034" s="266">
        <v>130893</v>
      </c>
      <c r="P1034" s="266">
        <v>123319</v>
      </c>
      <c r="Q1034" s="266">
        <v>7574</v>
      </c>
      <c r="R1034" s="267">
        <v>0.942135943098561</v>
      </c>
      <c r="S1034" s="267">
        <v>0.927800521027168</v>
      </c>
      <c r="T1034" s="267">
        <v>0.94278135657446</v>
      </c>
      <c r="U1034" s="267">
        <v>0.926787878787879</v>
      </c>
      <c r="V1034" s="295">
        <v>-0.0149808355472922</v>
      </c>
      <c r="W1034" s="271">
        <v>29787</v>
      </c>
      <c r="X1034" s="271">
        <v>27884</v>
      </c>
      <c r="Y1034" s="271">
        <v>30000</v>
      </c>
      <c r="Z1034" s="271">
        <v>28550</v>
      </c>
      <c r="AA1034" s="268">
        <v>0.936113069459831</v>
      </c>
      <c r="AB1034" s="268">
        <v>0.951666666666667</v>
      </c>
      <c r="AC1034" s="295">
        <v>-0.0155535972068352</v>
      </c>
    </row>
    <row r="1035" spans="1:29">
      <c r="A1035" s="297" t="s">
        <v>1669</v>
      </c>
      <c r="B1035" s="299" t="s">
        <v>3349</v>
      </c>
      <c r="C1035" s="293" t="s">
        <v>1860</v>
      </c>
      <c r="D1035" s="299" t="s">
        <v>1861</v>
      </c>
      <c r="E1035" s="263">
        <v>0</v>
      </c>
      <c r="F1035" s="266">
        <v>0</v>
      </c>
      <c r="G1035" s="266">
        <v>0</v>
      </c>
      <c r="H1035" s="264">
        <v>0</v>
      </c>
      <c r="I1035" s="264">
        <v>0</v>
      </c>
      <c r="J1035" s="264">
        <v>0</v>
      </c>
      <c r="K1035" s="264">
        <v>1</v>
      </c>
      <c r="L1035" s="264">
        <v>1</v>
      </c>
      <c r="M1035" s="264">
        <v>0</v>
      </c>
      <c r="N1035" s="294">
        <v>0.93</v>
      </c>
      <c r="O1035" s="266">
        <v>5</v>
      </c>
      <c r="P1035" s="266">
        <v>5</v>
      </c>
      <c r="Q1035" s="266">
        <v>0</v>
      </c>
      <c r="R1035" s="267">
        <v>1</v>
      </c>
      <c r="S1035" s="267">
        <v>0</v>
      </c>
      <c r="T1035" s="267">
        <v>0</v>
      </c>
      <c r="U1035" s="267">
        <v>1</v>
      </c>
      <c r="V1035" s="295">
        <v>0</v>
      </c>
      <c r="W1035" s="271">
        <v>1</v>
      </c>
      <c r="X1035" s="271">
        <v>1</v>
      </c>
      <c r="Y1035" s="271">
        <v>0</v>
      </c>
      <c r="Z1035" s="271">
        <v>0</v>
      </c>
      <c r="AA1035" s="268">
        <v>1</v>
      </c>
      <c r="AB1035" s="268">
        <v>0</v>
      </c>
      <c r="AC1035" s="295">
        <v>1</v>
      </c>
    </row>
    <row r="1036" spans="1:29">
      <c r="A1036" s="297" t="s">
        <v>1669</v>
      </c>
      <c r="B1036" s="299" t="s">
        <v>3349</v>
      </c>
      <c r="C1036" s="293" t="s">
        <v>1862</v>
      </c>
      <c r="D1036" s="299" t="s">
        <v>1863</v>
      </c>
      <c r="E1036" s="263">
        <v>0</v>
      </c>
      <c r="F1036" s="266">
        <v>0</v>
      </c>
      <c r="G1036" s="266">
        <v>0</v>
      </c>
      <c r="H1036" s="264">
        <v>0</v>
      </c>
      <c r="I1036" s="264">
        <v>0</v>
      </c>
      <c r="J1036" s="264">
        <v>0</v>
      </c>
      <c r="K1036" s="264">
        <v>0</v>
      </c>
      <c r="L1036" s="264">
        <v>0</v>
      </c>
      <c r="M1036" s="264">
        <v>0</v>
      </c>
      <c r="N1036" s="294">
        <v>0.93</v>
      </c>
      <c r="O1036" s="266">
        <v>4</v>
      </c>
      <c r="P1036" s="266">
        <v>4</v>
      </c>
      <c r="Q1036" s="266">
        <v>0</v>
      </c>
      <c r="R1036" s="267">
        <v>1</v>
      </c>
      <c r="S1036" s="267">
        <v>0</v>
      </c>
      <c r="T1036" s="267">
        <v>0</v>
      </c>
      <c r="U1036" s="267">
        <v>0</v>
      </c>
      <c r="V1036" s="295">
        <v>0</v>
      </c>
      <c r="W1036" s="271">
        <v>1</v>
      </c>
      <c r="X1036" s="271">
        <v>1</v>
      </c>
      <c r="Y1036" s="271">
        <v>1</v>
      </c>
      <c r="Z1036" s="271">
        <v>1</v>
      </c>
      <c r="AA1036" s="268">
        <v>1</v>
      </c>
      <c r="AB1036" s="268">
        <v>1</v>
      </c>
      <c r="AC1036" s="295">
        <v>0</v>
      </c>
    </row>
    <row r="1037" spans="1:29">
      <c r="A1037" s="297" t="s">
        <v>1669</v>
      </c>
      <c r="B1037" s="299" t="s">
        <v>3349</v>
      </c>
      <c r="C1037" s="293" t="s">
        <v>1864</v>
      </c>
      <c r="D1037" s="299" t="s">
        <v>1865</v>
      </c>
      <c r="E1037" s="263">
        <v>3455</v>
      </c>
      <c r="F1037" s="266">
        <v>3302</v>
      </c>
      <c r="G1037" s="266">
        <v>153</v>
      </c>
      <c r="H1037" s="264">
        <v>1908</v>
      </c>
      <c r="I1037" s="264">
        <v>1834</v>
      </c>
      <c r="J1037" s="264">
        <v>74</v>
      </c>
      <c r="K1037" s="264">
        <v>2878</v>
      </c>
      <c r="L1037" s="264">
        <v>2758</v>
      </c>
      <c r="M1037" s="264">
        <v>120</v>
      </c>
      <c r="N1037" s="294">
        <v>0.93</v>
      </c>
      <c r="O1037" s="266">
        <v>78626</v>
      </c>
      <c r="P1037" s="266">
        <v>75993</v>
      </c>
      <c r="Q1037" s="266">
        <v>2633</v>
      </c>
      <c r="R1037" s="267">
        <v>0.966512349604457</v>
      </c>
      <c r="S1037" s="267">
        <v>0.955716353111433</v>
      </c>
      <c r="T1037" s="267">
        <v>0.961215932914046</v>
      </c>
      <c r="U1037" s="267">
        <v>0.958304378040306</v>
      </c>
      <c r="V1037" s="295">
        <v>-0.00549957980261351</v>
      </c>
      <c r="W1037" s="271">
        <v>20254</v>
      </c>
      <c r="X1037" s="271">
        <v>19543</v>
      </c>
      <c r="Y1037" s="271">
        <v>18388</v>
      </c>
      <c r="Z1037" s="271">
        <v>17826</v>
      </c>
      <c r="AA1037" s="268">
        <v>0.964895823047299</v>
      </c>
      <c r="AB1037" s="268">
        <v>0.969436589079835</v>
      </c>
      <c r="AC1037" s="295">
        <v>-0.00454076603253539</v>
      </c>
    </row>
    <row r="1038" spans="1:29">
      <c r="A1038" s="297" t="s">
        <v>1669</v>
      </c>
      <c r="B1038" s="303" t="s">
        <v>3349</v>
      </c>
      <c r="C1038" s="293" t="s">
        <v>1866</v>
      </c>
      <c r="D1038" s="303" t="s">
        <v>1866</v>
      </c>
      <c r="E1038" s="263">
        <v>1</v>
      </c>
      <c r="F1038" s="266">
        <v>1</v>
      </c>
      <c r="G1038" s="266">
        <v>0</v>
      </c>
      <c r="H1038" s="264">
        <v>1</v>
      </c>
      <c r="I1038" s="264">
        <v>1</v>
      </c>
      <c r="J1038" s="264">
        <v>0</v>
      </c>
      <c r="K1038" s="264">
        <v>0</v>
      </c>
      <c r="L1038" s="264">
        <v>0</v>
      </c>
      <c r="M1038" s="264">
        <v>0</v>
      </c>
      <c r="N1038" s="294">
        <v>0.93</v>
      </c>
      <c r="O1038" s="266">
        <v>24</v>
      </c>
      <c r="P1038" s="266">
        <v>24</v>
      </c>
      <c r="Q1038" s="266">
        <v>0</v>
      </c>
      <c r="R1038" s="267">
        <v>1</v>
      </c>
      <c r="S1038" s="267">
        <v>1</v>
      </c>
      <c r="T1038" s="267">
        <v>1</v>
      </c>
      <c r="U1038" s="267">
        <v>0</v>
      </c>
      <c r="V1038" s="295">
        <v>0</v>
      </c>
      <c r="W1038" s="271">
        <v>3</v>
      </c>
      <c r="X1038" s="271">
        <v>3</v>
      </c>
      <c r="Y1038" s="271">
        <v>7</v>
      </c>
      <c r="Z1038" s="271">
        <v>7</v>
      </c>
      <c r="AA1038" s="268">
        <v>1</v>
      </c>
      <c r="AB1038" s="268">
        <v>1</v>
      </c>
      <c r="AC1038" s="295">
        <v>0</v>
      </c>
    </row>
    <row r="1039" spans="1:29">
      <c r="A1039" s="297" t="s">
        <v>1669</v>
      </c>
      <c r="B1039" s="303" t="s">
        <v>3349</v>
      </c>
      <c r="C1039" s="293" t="s">
        <v>1867</v>
      </c>
      <c r="D1039" s="303" t="s">
        <v>1868</v>
      </c>
      <c r="E1039" s="263">
        <v>1630</v>
      </c>
      <c r="F1039" s="266">
        <v>1565</v>
      </c>
      <c r="G1039" s="266">
        <v>65</v>
      </c>
      <c r="H1039" s="264">
        <v>855</v>
      </c>
      <c r="I1039" s="264">
        <v>806</v>
      </c>
      <c r="J1039" s="264">
        <v>49</v>
      </c>
      <c r="K1039" s="264">
        <v>1245</v>
      </c>
      <c r="L1039" s="264">
        <v>1148</v>
      </c>
      <c r="M1039" s="264">
        <v>97</v>
      </c>
      <c r="N1039" s="294">
        <v>0.93</v>
      </c>
      <c r="O1039" s="266">
        <v>39199</v>
      </c>
      <c r="P1039" s="266">
        <v>36440</v>
      </c>
      <c r="Q1039" s="266">
        <v>2759</v>
      </c>
      <c r="R1039" s="267">
        <v>0.929615551417128</v>
      </c>
      <c r="S1039" s="267">
        <v>0.960122699386503</v>
      </c>
      <c r="T1039" s="267">
        <v>0.942690058479532</v>
      </c>
      <c r="U1039" s="267">
        <v>0.922088353413655</v>
      </c>
      <c r="V1039" s="295">
        <v>0.0174326409069709</v>
      </c>
      <c r="W1039" s="271">
        <v>9363</v>
      </c>
      <c r="X1039" s="271">
        <v>8716</v>
      </c>
      <c r="Y1039" s="271">
        <v>8442</v>
      </c>
      <c r="Z1039" s="271">
        <v>7958</v>
      </c>
      <c r="AA1039" s="268">
        <v>0.930898216383638</v>
      </c>
      <c r="AB1039" s="268">
        <v>0.942667614309405</v>
      </c>
      <c r="AC1039" s="295">
        <v>-0.0117693979257677</v>
      </c>
    </row>
    <row r="1040" spans="1:29">
      <c r="A1040" s="297" t="s">
        <v>1669</v>
      </c>
      <c r="B1040" s="299" t="s">
        <v>3349</v>
      </c>
      <c r="C1040" s="293" t="s">
        <v>1869</v>
      </c>
      <c r="D1040" s="299" t="s">
        <v>1870</v>
      </c>
      <c r="E1040" s="263">
        <v>4691</v>
      </c>
      <c r="F1040" s="266">
        <v>4407</v>
      </c>
      <c r="G1040" s="266">
        <v>284</v>
      </c>
      <c r="H1040" s="264">
        <v>2171</v>
      </c>
      <c r="I1040" s="264">
        <v>2061</v>
      </c>
      <c r="J1040" s="264">
        <v>110</v>
      </c>
      <c r="K1040" s="264">
        <v>3410</v>
      </c>
      <c r="L1040" s="264">
        <v>3269</v>
      </c>
      <c r="M1040" s="264">
        <v>141</v>
      </c>
      <c r="N1040" s="294">
        <v>0.93</v>
      </c>
      <c r="O1040" s="266">
        <v>113262</v>
      </c>
      <c r="P1040" s="266">
        <v>108278</v>
      </c>
      <c r="Q1040" s="266">
        <v>4984</v>
      </c>
      <c r="R1040" s="267">
        <v>0.955995832671152</v>
      </c>
      <c r="S1040" s="267">
        <v>0.93945853762524</v>
      </c>
      <c r="T1040" s="267">
        <v>0.949332105020728</v>
      </c>
      <c r="U1040" s="267">
        <v>0.958651026392962</v>
      </c>
      <c r="V1040" s="295">
        <v>-0.00987356739548795</v>
      </c>
      <c r="W1040" s="271">
        <v>25482</v>
      </c>
      <c r="X1040" s="271">
        <v>24292</v>
      </c>
      <c r="Y1040" s="271">
        <v>25195</v>
      </c>
      <c r="Z1040" s="271">
        <v>24169</v>
      </c>
      <c r="AA1040" s="268">
        <v>0.953300368887842</v>
      </c>
      <c r="AB1040" s="268">
        <v>0.95927763445128</v>
      </c>
      <c r="AC1040" s="295">
        <v>-0.00597726556343758</v>
      </c>
    </row>
    <row r="1041" spans="1:29">
      <c r="A1041" s="297" t="s">
        <v>1669</v>
      </c>
      <c r="B1041" s="299" t="s">
        <v>3349</v>
      </c>
      <c r="C1041" s="293" t="s">
        <v>1871</v>
      </c>
      <c r="D1041" s="299" t="s">
        <v>1872</v>
      </c>
      <c r="E1041" s="263">
        <v>1724</v>
      </c>
      <c r="F1041" s="266">
        <v>1651</v>
      </c>
      <c r="G1041" s="266">
        <v>73</v>
      </c>
      <c r="H1041" s="264">
        <v>730</v>
      </c>
      <c r="I1041" s="264">
        <v>693</v>
      </c>
      <c r="J1041" s="264">
        <v>37</v>
      </c>
      <c r="K1041" s="264">
        <v>1433</v>
      </c>
      <c r="L1041" s="264">
        <v>1379</v>
      </c>
      <c r="M1041" s="264">
        <v>54</v>
      </c>
      <c r="N1041" s="294">
        <v>0.93</v>
      </c>
      <c r="O1041" s="266">
        <v>43527</v>
      </c>
      <c r="P1041" s="266">
        <v>41980</v>
      </c>
      <c r="Q1041" s="266">
        <v>1547</v>
      </c>
      <c r="R1041" s="267">
        <v>0.964458841638523</v>
      </c>
      <c r="S1041" s="267">
        <v>0.957656612529002</v>
      </c>
      <c r="T1041" s="267">
        <v>0.949315068493151</v>
      </c>
      <c r="U1041" s="267">
        <v>0.96231681786462</v>
      </c>
      <c r="V1041" s="295">
        <v>0.00834154403585163</v>
      </c>
      <c r="W1041" s="271">
        <v>9755</v>
      </c>
      <c r="X1041" s="271">
        <v>9397</v>
      </c>
      <c r="Y1041" s="271">
        <v>9840</v>
      </c>
      <c r="Z1041" s="271">
        <v>9554</v>
      </c>
      <c r="AA1041" s="268">
        <v>0.963300871348027</v>
      </c>
      <c r="AB1041" s="268">
        <v>0.970934959349594</v>
      </c>
      <c r="AC1041" s="295">
        <v>-0.00763408800156684</v>
      </c>
    </row>
    <row r="1042" spans="1:29">
      <c r="A1042" s="297" t="s">
        <v>1669</v>
      </c>
      <c r="B1042" s="303" t="s">
        <v>3349</v>
      </c>
      <c r="C1042" s="293" t="s">
        <v>1873</v>
      </c>
      <c r="D1042" s="303" t="s">
        <v>1873</v>
      </c>
      <c r="E1042" s="263">
        <v>3169</v>
      </c>
      <c r="F1042" s="266">
        <v>3037</v>
      </c>
      <c r="G1042" s="266">
        <v>132</v>
      </c>
      <c r="H1042" s="264">
        <v>1589</v>
      </c>
      <c r="I1042" s="264">
        <v>1525</v>
      </c>
      <c r="J1042" s="264">
        <v>64</v>
      </c>
      <c r="K1042" s="264">
        <v>2605</v>
      </c>
      <c r="L1042" s="264">
        <v>2485</v>
      </c>
      <c r="M1042" s="264">
        <v>120</v>
      </c>
      <c r="N1042" s="294">
        <v>0.93</v>
      </c>
      <c r="O1042" s="266">
        <v>78125</v>
      </c>
      <c r="P1042" s="266">
        <v>74901</v>
      </c>
      <c r="Q1042" s="266">
        <v>3224</v>
      </c>
      <c r="R1042" s="267">
        <v>0.9587328</v>
      </c>
      <c r="S1042" s="267">
        <v>0.958346481539918</v>
      </c>
      <c r="T1042" s="267">
        <v>0.959723096286973</v>
      </c>
      <c r="U1042" s="267">
        <v>0.953934740882918</v>
      </c>
      <c r="V1042" s="295">
        <v>-0.00137661474705497</v>
      </c>
      <c r="W1042" s="271">
        <v>18494</v>
      </c>
      <c r="X1042" s="271">
        <v>17685</v>
      </c>
      <c r="Y1042" s="271">
        <v>17991</v>
      </c>
      <c r="Z1042" s="271">
        <v>17302</v>
      </c>
      <c r="AA1042" s="268">
        <v>0.956256083053963</v>
      </c>
      <c r="AB1042" s="268">
        <v>0.961703073759102</v>
      </c>
      <c r="AC1042" s="295">
        <v>-0.00544699070513832</v>
      </c>
    </row>
    <row r="1043" spans="1:29">
      <c r="A1043" s="297" t="s">
        <v>1669</v>
      </c>
      <c r="B1043" s="299" t="s">
        <v>3349</v>
      </c>
      <c r="C1043" s="293" t="s">
        <v>1874</v>
      </c>
      <c r="D1043" s="299" t="s">
        <v>1875</v>
      </c>
      <c r="E1043" s="263">
        <v>4464</v>
      </c>
      <c r="F1043" s="266">
        <v>4123</v>
      </c>
      <c r="G1043" s="266">
        <v>341</v>
      </c>
      <c r="H1043" s="264">
        <v>2012</v>
      </c>
      <c r="I1043" s="264">
        <v>1808</v>
      </c>
      <c r="J1043" s="264">
        <v>204</v>
      </c>
      <c r="K1043" s="264">
        <v>3233</v>
      </c>
      <c r="L1043" s="264">
        <v>3019</v>
      </c>
      <c r="M1043" s="264">
        <v>214</v>
      </c>
      <c r="N1043" s="294">
        <v>0.93</v>
      </c>
      <c r="O1043" s="266">
        <v>102168</v>
      </c>
      <c r="P1043" s="266">
        <v>90981</v>
      </c>
      <c r="Q1043" s="266">
        <v>11187</v>
      </c>
      <c r="R1043" s="267">
        <v>0.890503875968992</v>
      </c>
      <c r="S1043" s="267">
        <v>0.923611111111111</v>
      </c>
      <c r="T1043" s="267">
        <v>0.898608349900596</v>
      </c>
      <c r="U1043" s="267">
        <v>0.933807609031859</v>
      </c>
      <c r="V1043" s="295">
        <v>0.0250027612105147</v>
      </c>
      <c r="W1043" s="271">
        <v>24358</v>
      </c>
      <c r="X1043" s="271">
        <v>22251</v>
      </c>
      <c r="Y1043" s="271">
        <v>21674</v>
      </c>
      <c r="Z1043" s="271">
        <v>19159</v>
      </c>
      <c r="AA1043" s="268">
        <v>0.913498645208966</v>
      </c>
      <c r="AB1043" s="268">
        <v>0.883962351204208</v>
      </c>
      <c r="AC1043" s="295">
        <v>0.0295362940047584</v>
      </c>
    </row>
    <row r="1044" spans="1:29">
      <c r="A1044" s="297" t="s">
        <v>1669</v>
      </c>
      <c r="B1044" s="299" t="s">
        <v>3349</v>
      </c>
      <c r="C1044" s="293" t="s">
        <v>1876</v>
      </c>
      <c r="D1044" s="299" t="s">
        <v>1877</v>
      </c>
      <c r="E1044" s="263">
        <v>3013</v>
      </c>
      <c r="F1044" s="266">
        <v>2789</v>
      </c>
      <c r="G1044" s="266">
        <v>224</v>
      </c>
      <c r="H1044" s="264">
        <v>1544</v>
      </c>
      <c r="I1044" s="264">
        <v>1382</v>
      </c>
      <c r="J1044" s="264">
        <v>162</v>
      </c>
      <c r="K1044" s="264">
        <v>2498</v>
      </c>
      <c r="L1044" s="264">
        <v>2312</v>
      </c>
      <c r="M1044" s="264">
        <v>186</v>
      </c>
      <c r="N1044" s="294">
        <v>0.93</v>
      </c>
      <c r="O1044" s="266">
        <v>75404</v>
      </c>
      <c r="P1044" s="266">
        <v>67502</v>
      </c>
      <c r="Q1044" s="266">
        <v>7902</v>
      </c>
      <c r="R1044" s="267">
        <v>0.895204498435096</v>
      </c>
      <c r="S1044" s="267">
        <v>0.925655492864255</v>
      </c>
      <c r="T1044" s="267">
        <v>0.895077720207254</v>
      </c>
      <c r="U1044" s="267">
        <v>0.925540432345877</v>
      </c>
      <c r="V1044" s="295">
        <v>0.030577772657001</v>
      </c>
      <c r="W1044" s="271">
        <v>17830</v>
      </c>
      <c r="X1044" s="271">
        <v>16031</v>
      </c>
      <c r="Y1044" s="271">
        <v>16039</v>
      </c>
      <c r="Z1044" s="271">
        <v>14381</v>
      </c>
      <c r="AA1044" s="268">
        <v>0.89910263600673</v>
      </c>
      <c r="AB1044" s="268">
        <v>0.896626971756344</v>
      </c>
      <c r="AC1044" s="295">
        <v>0.00247566425038637</v>
      </c>
    </row>
    <row r="1045" spans="1:29">
      <c r="A1045" s="297" t="s">
        <v>1669</v>
      </c>
      <c r="B1045" s="299" t="s">
        <v>3349</v>
      </c>
      <c r="C1045" s="293" t="s">
        <v>1878</v>
      </c>
      <c r="D1045" s="299" t="s">
        <v>1879</v>
      </c>
      <c r="E1045" s="263">
        <v>2477</v>
      </c>
      <c r="F1045" s="266">
        <v>2318</v>
      </c>
      <c r="G1045" s="266">
        <v>159</v>
      </c>
      <c r="H1045" s="264">
        <v>1185</v>
      </c>
      <c r="I1045" s="264">
        <v>1119</v>
      </c>
      <c r="J1045" s="264">
        <v>66</v>
      </c>
      <c r="K1045" s="264">
        <v>1918</v>
      </c>
      <c r="L1045" s="264">
        <v>1810</v>
      </c>
      <c r="M1045" s="264">
        <v>108</v>
      </c>
      <c r="N1045" s="294">
        <v>0.93</v>
      </c>
      <c r="O1045" s="266">
        <v>59877</v>
      </c>
      <c r="P1045" s="266">
        <v>54663</v>
      </c>
      <c r="Q1045" s="266">
        <v>5214</v>
      </c>
      <c r="R1045" s="267">
        <v>0.912921489052558</v>
      </c>
      <c r="S1045" s="267">
        <v>0.935809446911587</v>
      </c>
      <c r="T1045" s="267">
        <v>0.944303797468354</v>
      </c>
      <c r="U1045" s="267">
        <v>0.943691345151199</v>
      </c>
      <c r="V1045" s="295">
        <v>-0.00849435055676784</v>
      </c>
      <c r="W1045" s="271">
        <v>14308</v>
      </c>
      <c r="X1045" s="271">
        <v>13110</v>
      </c>
      <c r="Y1045" s="271">
        <v>13174</v>
      </c>
      <c r="Z1045" s="271">
        <v>12004</v>
      </c>
      <c r="AA1045" s="268">
        <v>0.916270617836176</v>
      </c>
      <c r="AB1045" s="268">
        <v>0.911188705025049</v>
      </c>
      <c r="AC1045" s="295">
        <v>0.00508191281112624</v>
      </c>
    </row>
    <row r="1046" spans="1:29">
      <c r="A1046" s="297" t="s">
        <v>1669</v>
      </c>
      <c r="B1046" s="299" t="s">
        <v>3349</v>
      </c>
      <c r="C1046" s="293" t="s">
        <v>1880</v>
      </c>
      <c r="D1046" s="299" t="s">
        <v>1881</v>
      </c>
      <c r="E1046" s="263">
        <v>764</v>
      </c>
      <c r="F1046" s="266">
        <v>738</v>
      </c>
      <c r="G1046" s="266">
        <v>26</v>
      </c>
      <c r="H1046" s="264">
        <v>350</v>
      </c>
      <c r="I1046" s="264">
        <v>339</v>
      </c>
      <c r="J1046" s="264">
        <v>11</v>
      </c>
      <c r="K1046" s="264">
        <v>652</v>
      </c>
      <c r="L1046" s="264">
        <v>628</v>
      </c>
      <c r="M1046" s="264">
        <v>24</v>
      </c>
      <c r="N1046" s="294">
        <v>0.93</v>
      </c>
      <c r="O1046" s="266">
        <v>18988</v>
      </c>
      <c r="P1046" s="266">
        <v>18448</v>
      </c>
      <c r="Q1046" s="266">
        <v>540</v>
      </c>
      <c r="R1046" s="267">
        <v>0.971560985885823</v>
      </c>
      <c r="S1046" s="267">
        <v>0.965968586387435</v>
      </c>
      <c r="T1046" s="267">
        <v>0.968571428571429</v>
      </c>
      <c r="U1046" s="267">
        <v>0.96319018404908</v>
      </c>
      <c r="V1046" s="295">
        <v>-0.00260284218399398</v>
      </c>
      <c r="W1046" s="271">
        <v>4294</v>
      </c>
      <c r="X1046" s="271">
        <v>4153</v>
      </c>
      <c r="Y1046" s="271">
        <v>4337</v>
      </c>
      <c r="Z1046" s="271">
        <v>4236</v>
      </c>
      <c r="AA1046" s="268">
        <v>0.967163483931067</v>
      </c>
      <c r="AB1046" s="268">
        <v>0.976712012912151</v>
      </c>
      <c r="AC1046" s="295">
        <v>-0.0095485289810846</v>
      </c>
    </row>
    <row r="1047" spans="1:29">
      <c r="A1047" s="297" t="s">
        <v>1669</v>
      </c>
      <c r="B1047" s="299" t="s">
        <v>3350</v>
      </c>
      <c r="C1047" s="293" t="s">
        <v>1882</v>
      </c>
      <c r="D1047" s="299" t="s">
        <v>1883</v>
      </c>
      <c r="E1047" s="263">
        <v>5239</v>
      </c>
      <c r="F1047" s="266">
        <v>5050</v>
      </c>
      <c r="G1047" s="266">
        <v>189</v>
      </c>
      <c r="H1047" s="264">
        <v>3389</v>
      </c>
      <c r="I1047" s="264">
        <v>3281</v>
      </c>
      <c r="J1047" s="264">
        <v>108</v>
      </c>
      <c r="K1047" s="264">
        <v>3511</v>
      </c>
      <c r="L1047" s="264">
        <v>3379</v>
      </c>
      <c r="M1047" s="264">
        <v>132</v>
      </c>
      <c r="N1047" s="294">
        <v>0.93</v>
      </c>
      <c r="O1047" s="266">
        <v>98041</v>
      </c>
      <c r="P1047" s="266">
        <v>93701</v>
      </c>
      <c r="Q1047" s="266">
        <v>4340</v>
      </c>
      <c r="R1047" s="267">
        <v>0.955732805662937</v>
      </c>
      <c r="S1047" s="267">
        <v>0.963924413055927</v>
      </c>
      <c r="T1047" s="267">
        <v>0.968132192387135</v>
      </c>
      <c r="U1047" s="267">
        <v>0.962403873540302</v>
      </c>
      <c r="V1047" s="295">
        <v>-0.00420777933120819</v>
      </c>
      <c r="W1047" s="271">
        <v>27711</v>
      </c>
      <c r="X1047" s="271">
        <v>26588</v>
      </c>
      <c r="Y1047" s="271">
        <v>22596</v>
      </c>
      <c r="Z1047" s="271">
        <v>21697</v>
      </c>
      <c r="AA1047" s="268">
        <v>0.959474576882826</v>
      </c>
      <c r="AB1047" s="268">
        <v>0.960214197203045</v>
      </c>
      <c r="AC1047" s="295">
        <v>-0.000739620320218459</v>
      </c>
    </row>
    <row r="1048" spans="1:29">
      <c r="A1048" s="297" t="s">
        <v>1669</v>
      </c>
      <c r="B1048" s="299" t="s">
        <v>3350</v>
      </c>
      <c r="C1048" s="293" t="s">
        <v>1884</v>
      </c>
      <c r="D1048" s="299" t="s">
        <v>1885</v>
      </c>
      <c r="E1048" s="263">
        <v>0</v>
      </c>
      <c r="F1048" s="266">
        <v>0</v>
      </c>
      <c r="G1048" s="266">
        <v>0</v>
      </c>
      <c r="H1048" s="264">
        <v>0</v>
      </c>
      <c r="I1048" s="264">
        <v>0</v>
      </c>
      <c r="J1048" s="264">
        <v>0</v>
      </c>
      <c r="K1048" s="264">
        <v>0</v>
      </c>
      <c r="L1048" s="264">
        <v>0</v>
      </c>
      <c r="M1048" s="264">
        <v>0</v>
      </c>
      <c r="N1048" s="294">
        <v>0.93</v>
      </c>
      <c r="O1048" s="266">
        <v>0</v>
      </c>
      <c r="P1048" s="266">
        <v>0</v>
      </c>
      <c r="Q1048" s="266">
        <v>0</v>
      </c>
      <c r="R1048" s="267">
        <v>0</v>
      </c>
      <c r="S1048" s="267">
        <v>0</v>
      </c>
      <c r="T1048" s="267">
        <v>0</v>
      </c>
      <c r="U1048" s="267">
        <v>0</v>
      </c>
      <c r="V1048" s="295">
        <v>0</v>
      </c>
      <c r="W1048" s="271">
        <v>0</v>
      </c>
      <c r="X1048" s="271">
        <v>0</v>
      </c>
      <c r="Y1048" s="271">
        <v>0</v>
      </c>
      <c r="Z1048" s="271">
        <v>0</v>
      </c>
      <c r="AA1048" s="268">
        <v>0</v>
      </c>
      <c r="AB1048" s="268">
        <v>0</v>
      </c>
      <c r="AC1048" s="295">
        <v>0</v>
      </c>
    </row>
    <row r="1049" spans="1:29">
      <c r="A1049" s="297" t="s">
        <v>1669</v>
      </c>
      <c r="B1049" s="299" t="s">
        <v>3350</v>
      </c>
      <c r="C1049" s="293" t="s">
        <v>1886</v>
      </c>
      <c r="D1049" s="299" t="s">
        <v>1887</v>
      </c>
      <c r="E1049" s="263">
        <v>0</v>
      </c>
      <c r="F1049" s="266">
        <v>0</v>
      </c>
      <c r="G1049" s="266">
        <v>0</v>
      </c>
      <c r="H1049" s="264">
        <v>0</v>
      </c>
      <c r="I1049" s="264">
        <v>0</v>
      </c>
      <c r="J1049" s="264">
        <v>0</v>
      </c>
      <c r="K1049" s="264">
        <v>0</v>
      </c>
      <c r="L1049" s="264">
        <v>0</v>
      </c>
      <c r="M1049" s="264">
        <v>0</v>
      </c>
      <c r="N1049" s="294">
        <v>0.93</v>
      </c>
      <c r="O1049" s="266">
        <v>1</v>
      </c>
      <c r="P1049" s="266">
        <v>1</v>
      </c>
      <c r="Q1049" s="266">
        <v>0</v>
      </c>
      <c r="R1049" s="267">
        <v>1</v>
      </c>
      <c r="S1049" s="267">
        <v>0</v>
      </c>
      <c r="T1049" s="267">
        <v>0</v>
      </c>
      <c r="U1049" s="267">
        <v>0</v>
      </c>
      <c r="V1049" s="295">
        <v>0</v>
      </c>
      <c r="W1049" s="271">
        <v>0</v>
      </c>
      <c r="X1049" s="271">
        <v>0</v>
      </c>
      <c r="Y1049" s="271">
        <v>0</v>
      </c>
      <c r="Z1049" s="271">
        <v>0</v>
      </c>
      <c r="AA1049" s="268">
        <v>0</v>
      </c>
      <c r="AB1049" s="268">
        <v>0</v>
      </c>
      <c r="AC1049" s="295">
        <v>0</v>
      </c>
    </row>
    <row r="1050" spans="1:29">
      <c r="A1050" s="297" t="s">
        <v>1669</v>
      </c>
      <c r="B1050" s="299" t="s">
        <v>3350</v>
      </c>
      <c r="C1050" s="293" t="s">
        <v>1888</v>
      </c>
      <c r="D1050" s="299" t="s">
        <v>1889</v>
      </c>
      <c r="E1050" s="263">
        <v>0</v>
      </c>
      <c r="F1050" s="266">
        <v>0</v>
      </c>
      <c r="G1050" s="266">
        <v>0</v>
      </c>
      <c r="H1050" s="264">
        <v>0</v>
      </c>
      <c r="I1050" s="264">
        <v>0</v>
      </c>
      <c r="J1050" s="264">
        <v>0</v>
      </c>
      <c r="K1050" s="264">
        <v>0</v>
      </c>
      <c r="L1050" s="264">
        <v>0</v>
      </c>
      <c r="M1050" s="264">
        <v>0</v>
      </c>
      <c r="N1050" s="294">
        <v>0.93</v>
      </c>
      <c r="O1050" s="266">
        <v>6</v>
      </c>
      <c r="P1050" s="266">
        <v>5</v>
      </c>
      <c r="Q1050" s="266">
        <v>1</v>
      </c>
      <c r="R1050" s="267">
        <v>0.833333333333333</v>
      </c>
      <c r="S1050" s="267">
        <v>0</v>
      </c>
      <c r="T1050" s="267">
        <v>0</v>
      </c>
      <c r="U1050" s="267">
        <v>0</v>
      </c>
      <c r="V1050" s="295">
        <v>0</v>
      </c>
      <c r="W1050" s="271">
        <v>0</v>
      </c>
      <c r="X1050" s="271">
        <v>0</v>
      </c>
      <c r="Y1050" s="271">
        <v>3</v>
      </c>
      <c r="Z1050" s="271">
        <v>2</v>
      </c>
      <c r="AA1050" s="268">
        <v>0</v>
      </c>
      <c r="AB1050" s="268">
        <v>0.666666666666667</v>
      </c>
      <c r="AC1050" s="295">
        <v>-0.666666666666667</v>
      </c>
    </row>
    <row r="1051" spans="1:29">
      <c r="A1051" s="297" t="s">
        <v>1669</v>
      </c>
      <c r="B1051" s="299" t="s">
        <v>3350</v>
      </c>
      <c r="C1051" s="293" t="s">
        <v>1890</v>
      </c>
      <c r="D1051" s="299" t="s">
        <v>1891</v>
      </c>
      <c r="E1051" s="263">
        <v>7319</v>
      </c>
      <c r="F1051" s="266">
        <v>6984</v>
      </c>
      <c r="G1051" s="266">
        <v>335</v>
      </c>
      <c r="H1051" s="264">
        <v>4558</v>
      </c>
      <c r="I1051" s="264">
        <v>4238</v>
      </c>
      <c r="J1051" s="264">
        <v>320</v>
      </c>
      <c r="K1051" s="264">
        <v>5070</v>
      </c>
      <c r="L1051" s="264">
        <v>4884</v>
      </c>
      <c r="M1051" s="264">
        <v>186</v>
      </c>
      <c r="N1051" s="294">
        <v>0.93</v>
      </c>
      <c r="O1051" s="266">
        <v>154736</v>
      </c>
      <c r="P1051" s="266">
        <v>145417</v>
      </c>
      <c r="Q1051" s="266">
        <v>9319</v>
      </c>
      <c r="R1051" s="267">
        <v>0.939774842312067</v>
      </c>
      <c r="S1051" s="267">
        <v>0.95422871977046</v>
      </c>
      <c r="T1051" s="267">
        <v>0.929793769197016</v>
      </c>
      <c r="U1051" s="267">
        <v>0.963313609467456</v>
      </c>
      <c r="V1051" s="295">
        <v>0.0244349505734441</v>
      </c>
      <c r="W1051" s="271">
        <v>38829</v>
      </c>
      <c r="X1051" s="271">
        <v>36688</v>
      </c>
      <c r="Y1051" s="271">
        <v>35516</v>
      </c>
      <c r="Z1051" s="271">
        <v>33606</v>
      </c>
      <c r="AA1051" s="268">
        <v>0.944860799917587</v>
      </c>
      <c r="AB1051" s="268">
        <v>0.946221421331231</v>
      </c>
      <c r="AC1051" s="295">
        <v>-0.00136062141364357</v>
      </c>
    </row>
    <row r="1052" spans="1:29">
      <c r="A1052" s="297" t="s">
        <v>1669</v>
      </c>
      <c r="B1052" s="299" t="s">
        <v>3350</v>
      </c>
      <c r="C1052" s="293" t="s">
        <v>1892</v>
      </c>
      <c r="D1052" s="299" t="s">
        <v>1893</v>
      </c>
      <c r="E1052" s="263">
        <v>1</v>
      </c>
      <c r="F1052" s="266">
        <v>1</v>
      </c>
      <c r="G1052" s="266">
        <v>0</v>
      </c>
      <c r="H1052" s="264">
        <v>0</v>
      </c>
      <c r="I1052" s="264">
        <v>0</v>
      </c>
      <c r="J1052" s="264">
        <v>0</v>
      </c>
      <c r="K1052" s="264">
        <v>0</v>
      </c>
      <c r="L1052" s="264">
        <v>0</v>
      </c>
      <c r="M1052" s="264">
        <v>0</v>
      </c>
      <c r="N1052" s="294">
        <v>0.93</v>
      </c>
      <c r="O1052" s="266">
        <v>4</v>
      </c>
      <c r="P1052" s="266">
        <v>4</v>
      </c>
      <c r="Q1052" s="266">
        <v>0</v>
      </c>
      <c r="R1052" s="267">
        <v>1</v>
      </c>
      <c r="S1052" s="267">
        <v>1</v>
      </c>
      <c r="T1052" s="267">
        <v>0</v>
      </c>
      <c r="U1052" s="267">
        <v>0</v>
      </c>
      <c r="V1052" s="295">
        <v>1</v>
      </c>
      <c r="W1052" s="271">
        <v>2</v>
      </c>
      <c r="X1052" s="271">
        <v>2</v>
      </c>
      <c r="Y1052" s="271">
        <v>0</v>
      </c>
      <c r="Z1052" s="271">
        <v>0</v>
      </c>
      <c r="AA1052" s="268">
        <v>1</v>
      </c>
      <c r="AB1052" s="268">
        <v>0</v>
      </c>
      <c r="AC1052" s="295">
        <v>1</v>
      </c>
    </row>
    <row r="1053" spans="1:29">
      <c r="A1053" s="297" t="s">
        <v>1669</v>
      </c>
      <c r="B1053" s="299" t="s">
        <v>3350</v>
      </c>
      <c r="C1053" s="293" t="s">
        <v>1894</v>
      </c>
      <c r="D1053" s="299" t="s">
        <v>1895</v>
      </c>
      <c r="E1053" s="263">
        <v>5868</v>
      </c>
      <c r="F1053" s="266">
        <v>5571</v>
      </c>
      <c r="G1053" s="266">
        <v>297</v>
      </c>
      <c r="H1053" s="264">
        <v>3353</v>
      </c>
      <c r="I1053" s="264">
        <v>3126</v>
      </c>
      <c r="J1053" s="264">
        <v>227</v>
      </c>
      <c r="K1053" s="264">
        <v>4356</v>
      </c>
      <c r="L1053" s="264">
        <v>4131</v>
      </c>
      <c r="M1053" s="264">
        <v>225</v>
      </c>
      <c r="N1053" s="294">
        <v>0.93</v>
      </c>
      <c r="O1053" s="266">
        <v>137885</v>
      </c>
      <c r="P1053" s="266">
        <v>127981</v>
      </c>
      <c r="Q1053" s="266">
        <v>9904</v>
      </c>
      <c r="R1053" s="267">
        <v>0.92817202741415</v>
      </c>
      <c r="S1053" s="267">
        <v>0.949386503067485</v>
      </c>
      <c r="T1053" s="267">
        <v>0.932299433343275</v>
      </c>
      <c r="U1053" s="267">
        <v>0.948347107438017</v>
      </c>
      <c r="V1053" s="295">
        <v>0.0170870697242099</v>
      </c>
      <c r="W1053" s="271">
        <v>32359</v>
      </c>
      <c r="X1053" s="271">
        <v>30359</v>
      </c>
      <c r="Y1053" s="271">
        <v>31424</v>
      </c>
      <c r="Z1053" s="271">
        <v>29390</v>
      </c>
      <c r="AA1053" s="268">
        <v>0.938193392873698</v>
      </c>
      <c r="AB1053" s="268">
        <v>0.935272403258656</v>
      </c>
      <c r="AC1053" s="295">
        <v>0.00292098961504239</v>
      </c>
    </row>
    <row r="1054" spans="1:29">
      <c r="A1054" s="297" t="s">
        <v>1669</v>
      </c>
      <c r="B1054" s="299" t="s">
        <v>3350</v>
      </c>
      <c r="C1054" s="293" t="s">
        <v>1896</v>
      </c>
      <c r="D1054" s="299" t="s">
        <v>1897</v>
      </c>
      <c r="E1054" s="263">
        <v>0</v>
      </c>
      <c r="F1054" s="266">
        <v>0</v>
      </c>
      <c r="G1054" s="266">
        <v>0</v>
      </c>
      <c r="H1054" s="264">
        <v>0</v>
      </c>
      <c r="I1054" s="264">
        <v>0</v>
      </c>
      <c r="J1054" s="264">
        <v>0</v>
      </c>
      <c r="K1054" s="264">
        <v>0</v>
      </c>
      <c r="L1054" s="264">
        <v>0</v>
      </c>
      <c r="M1054" s="264">
        <v>0</v>
      </c>
      <c r="N1054" s="294">
        <v>0.93</v>
      </c>
      <c r="O1054" s="266">
        <v>2</v>
      </c>
      <c r="P1054" s="266">
        <v>2</v>
      </c>
      <c r="Q1054" s="266">
        <v>0</v>
      </c>
      <c r="R1054" s="267">
        <v>1</v>
      </c>
      <c r="S1054" s="267">
        <v>0</v>
      </c>
      <c r="T1054" s="267">
        <v>0</v>
      </c>
      <c r="U1054" s="267">
        <v>0</v>
      </c>
      <c r="V1054" s="295">
        <v>0</v>
      </c>
      <c r="W1054" s="271">
        <v>0</v>
      </c>
      <c r="X1054" s="271">
        <v>0</v>
      </c>
      <c r="Y1054" s="271">
        <v>2</v>
      </c>
      <c r="Z1054" s="271">
        <v>2</v>
      </c>
      <c r="AA1054" s="268">
        <v>0</v>
      </c>
      <c r="AB1054" s="268">
        <v>1</v>
      </c>
      <c r="AC1054" s="295">
        <v>-1</v>
      </c>
    </row>
    <row r="1055" spans="1:29">
      <c r="A1055" s="297" t="s">
        <v>1669</v>
      </c>
      <c r="B1055" s="299" t="s">
        <v>3350</v>
      </c>
      <c r="C1055" s="293" t="s">
        <v>1898</v>
      </c>
      <c r="D1055" s="299" t="s">
        <v>1899</v>
      </c>
      <c r="E1055" s="263">
        <v>0</v>
      </c>
      <c r="F1055" s="266">
        <v>0</v>
      </c>
      <c r="G1055" s="266">
        <v>0</v>
      </c>
      <c r="H1055" s="264">
        <v>1</v>
      </c>
      <c r="I1055" s="264">
        <v>1</v>
      </c>
      <c r="J1055" s="264">
        <v>0</v>
      </c>
      <c r="K1055" s="264">
        <v>0</v>
      </c>
      <c r="L1055" s="264">
        <v>0</v>
      </c>
      <c r="M1055" s="264">
        <v>0</v>
      </c>
      <c r="N1055" s="294">
        <v>0.93</v>
      </c>
      <c r="O1055" s="266">
        <v>4</v>
      </c>
      <c r="P1055" s="266">
        <v>4</v>
      </c>
      <c r="Q1055" s="266">
        <v>0</v>
      </c>
      <c r="R1055" s="267">
        <v>1</v>
      </c>
      <c r="S1055" s="267">
        <v>0</v>
      </c>
      <c r="T1055" s="267">
        <v>1</v>
      </c>
      <c r="U1055" s="267">
        <v>0</v>
      </c>
      <c r="V1055" s="295">
        <v>-1</v>
      </c>
      <c r="W1055" s="271">
        <v>1</v>
      </c>
      <c r="X1055" s="271">
        <v>1</v>
      </c>
      <c r="Y1055" s="271">
        <v>1</v>
      </c>
      <c r="Z1055" s="271">
        <v>1</v>
      </c>
      <c r="AA1055" s="268">
        <v>1</v>
      </c>
      <c r="AB1055" s="268">
        <v>1</v>
      </c>
      <c r="AC1055" s="295">
        <v>0</v>
      </c>
    </row>
    <row r="1056" spans="1:29">
      <c r="A1056" s="297" t="s">
        <v>1669</v>
      </c>
      <c r="B1056" s="299" t="s">
        <v>3350</v>
      </c>
      <c r="C1056" s="293" t="s">
        <v>1900</v>
      </c>
      <c r="D1056" s="299" t="s">
        <v>1901</v>
      </c>
      <c r="E1056" s="263">
        <v>0</v>
      </c>
      <c r="F1056" s="266">
        <v>0</v>
      </c>
      <c r="G1056" s="266">
        <v>0</v>
      </c>
      <c r="H1056" s="264">
        <v>0</v>
      </c>
      <c r="I1056" s="264">
        <v>0</v>
      </c>
      <c r="J1056" s="264">
        <v>0</v>
      </c>
      <c r="K1056" s="264">
        <v>0</v>
      </c>
      <c r="L1056" s="264">
        <v>0</v>
      </c>
      <c r="M1056" s="264">
        <v>0</v>
      </c>
      <c r="N1056" s="294">
        <v>0.93</v>
      </c>
      <c r="O1056" s="266">
        <v>0</v>
      </c>
      <c r="P1056" s="266">
        <v>0</v>
      </c>
      <c r="Q1056" s="266">
        <v>0</v>
      </c>
      <c r="R1056" s="267">
        <v>0</v>
      </c>
      <c r="S1056" s="267">
        <v>0</v>
      </c>
      <c r="T1056" s="267">
        <v>0</v>
      </c>
      <c r="U1056" s="267">
        <v>0</v>
      </c>
      <c r="V1056" s="295">
        <v>0</v>
      </c>
      <c r="W1056" s="271">
        <v>0</v>
      </c>
      <c r="X1056" s="271">
        <v>0</v>
      </c>
      <c r="Y1056" s="271">
        <v>0</v>
      </c>
      <c r="Z1056" s="271">
        <v>0</v>
      </c>
      <c r="AA1056" s="268">
        <v>0</v>
      </c>
      <c r="AB1056" s="268">
        <v>0</v>
      </c>
      <c r="AC1056" s="295">
        <v>0</v>
      </c>
    </row>
    <row r="1057" spans="1:29">
      <c r="A1057" s="297" t="s">
        <v>1669</v>
      </c>
      <c r="B1057" s="299" t="s">
        <v>3350</v>
      </c>
      <c r="C1057" s="293" t="s">
        <v>1902</v>
      </c>
      <c r="D1057" s="299" t="s">
        <v>1903</v>
      </c>
      <c r="E1057" s="263">
        <v>1818</v>
      </c>
      <c r="F1057" s="266">
        <v>1703</v>
      </c>
      <c r="G1057" s="266">
        <v>115</v>
      </c>
      <c r="H1057" s="264">
        <v>1092</v>
      </c>
      <c r="I1057" s="264">
        <v>1032</v>
      </c>
      <c r="J1057" s="264">
        <v>60</v>
      </c>
      <c r="K1057" s="264">
        <v>1480</v>
      </c>
      <c r="L1057" s="264">
        <v>1405</v>
      </c>
      <c r="M1057" s="264">
        <v>75</v>
      </c>
      <c r="N1057" s="294">
        <v>0.93</v>
      </c>
      <c r="O1057" s="266">
        <v>42404</v>
      </c>
      <c r="P1057" s="266">
        <v>38475</v>
      </c>
      <c r="Q1057" s="266">
        <v>3929</v>
      </c>
      <c r="R1057" s="267">
        <v>0.907343646825771</v>
      </c>
      <c r="S1057" s="267">
        <v>0.936743674367437</v>
      </c>
      <c r="T1057" s="267">
        <v>0.945054945054945</v>
      </c>
      <c r="U1057" s="267">
        <v>0.949324324324324</v>
      </c>
      <c r="V1057" s="295">
        <v>-0.00831127068750825</v>
      </c>
      <c r="W1057" s="271">
        <v>10938</v>
      </c>
      <c r="X1057" s="271">
        <v>10059</v>
      </c>
      <c r="Y1057" s="271">
        <v>10663</v>
      </c>
      <c r="Z1057" s="271">
        <v>9682</v>
      </c>
      <c r="AA1057" s="268">
        <v>0.91963795940757</v>
      </c>
      <c r="AB1057" s="268">
        <v>0.907999624871049</v>
      </c>
      <c r="AC1057" s="295">
        <v>0.0116383345365205</v>
      </c>
    </row>
    <row r="1058" spans="1:29">
      <c r="A1058" s="297" t="s">
        <v>1669</v>
      </c>
      <c r="B1058" s="299" t="s">
        <v>3350</v>
      </c>
      <c r="C1058" s="293" t="s">
        <v>1904</v>
      </c>
      <c r="D1058" s="299" t="s">
        <v>1905</v>
      </c>
      <c r="E1058" s="263">
        <v>0</v>
      </c>
      <c r="F1058" s="266">
        <v>0</v>
      </c>
      <c r="G1058" s="266">
        <v>0</v>
      </c>
      <c r="H1058" s="264">
        <v>3</v>
      </c>
      <c r="I1058" s="264">
        <v>3</v>
      </c>
      <c r="J1058" s="264">
        <v>0</v>
      </c>
      <c r="K1058" s="264">
        <v>6</v>
      </c>
      <c r="L1058" s="264">
        <v>6</v>
      </c>
      <c r="M1058" s="264">
        <v>0</v>
      </c>
      <c r="N1058" s="294">
        <v>0.93</v>
      </c>
      <c r="O1058" s="266">
        <v>12</v>
      </c>
      <c r="P1058" s="266">
        <v>12</v>
      </c>
      <c r="Q1058" s="266">
        <v>0</v>
      </c>
      <c r="R1058" s="267">
        <v>1</v>
      </c>
      <c r="S1058" s="267">
        <v>0</v>
      </c>
      <c r="T1058" s="267">
        <v>1</v>
      </c>
      <c r="U1058" s="267">
        <v>1</v>
      </c>
      <c r="V1058" s="295">
        <v>-1</v>
      </c>
      <c r="W1058" s="271">
        <v>9</v>
      </c>
      <c r="X1058" s="271">
        <v>9</v>
      </c>
      <c r="Y1058" s="271">
        <v>3</v>
      </c>
      <c r="Z1058" s="271">
        <v>3</v>
      </c>
      <c r="AA1058" s="268">
        <v>1</v>
      </c>
      <c r="AB1058" s="268">
        <v>1</v>
      </c>
      <c r="AC1058" s="295">
        <v>0</v>
      </c>
    </row>
    <row r="1059" spans="1:29">
      <c r="A1059" s="297" t="s">
        <v>1669</v>
      </c>
      <c r="B1059" s="299" t="s">
        <v>3350</v>
      </c>
      <c r="C1059" s="293" t="s">
        <v>1906</v>
      </c>
      <c r="D1059" s="299" t="s">
        <v>1907</v>
      </c>
      <c r="E1059" s="263">
        <v>0</v>
      </c>
      <c r="F1059" s="266">
        <v>0</v>
      </c>
      <c r="G1059" s="266">
        <v>0</v>
      </c>
      <c r="H1059" s="264">
        <v>0</v>
      </c>
      <c r="I1059" s="264">
        <v>0</v>
      </c>
      <c r="J1059" s="264">
        <v>0</v>
      </c>
      <c r="K1059" s="264">
        <v>0</v>
      </c>
      <c r="L1059" s="264">
        <v>0</v>
      </c>
      <c r="M1059" s="264">
        <v>0</v>
      </c>
      <c r="N1059" s="294">
        <v>0.93</v>
      </c>
      <c r="O1059" s="266">
        <v>17</v>
      </c>
      <c r="P1059" s="266">
        <v>16</v>
      </c>
      <c r="Q1059" s="266">
        <v>1</v>
      </c>
      <c r="R1059" s="267">
        <v>0.941176470588235</v>
      </c>
      <c r="S1059" s="267">
        <v>0</v>
      </c>
      <c r="T1059" s="267">
        <v>0</v>
      </c>
      <c r="U1059" s="267">
        <v>0</v>
      </c>
      <c r="V1059" s="295">
        <v>0</v>
      </c>
      <c r="W1059" s="271">
        <v>0</v>
      </c>
      <c r="X1059" s="271">
        <v>0</v>
      </c>
      <c r="Y1059" s="271">
        <v>0</v>
      </c>
      <c r="Z1059" s="271">
        <v>0</v>
      </c>
      <c r="AA1059" s="268">
        <v>0</v>
      </c>
      <c r="AB1059" s="268">
        <v>0</v>
      </c>
      <c r="AC1059" s="295">
        <v>0</v>
      </c>
    </row>
    <row r="1060" spans="1:29">
      <c r="A1060" s="297" t="s">
        <v>1669</v>
      </c>
      <c r="B1060" s="299" t="s">
        <v>3350</v>
      </c>
      <c r="C1060" s="293" t="s">
        <v>1908</v>
      </c>
      <c r="D1060" s="299" t="s">
        <v>1909</v>
      </c>
      <c r="E1060" s="263">
        <v>0</v>
      </c>
      <c r="F1060" s="266">
        <v>0</v>
      </c>
      <c r="G1060" s="266">
        <v>0</v>
      </c>
      <c r="H1060" s="264">
        <v>1</v>
      </c>
      <c r="I1060" s="264">
        <v>1</v>
      </c>
      <c r="J1060" s="264">
        <v>0</v>
      </c>
      <c r="K1060" s="264">
        <v>0</v>
      </c>
      <c r="L1060" s="264">
        <v>0</v>
      </c>
      <c r="M1060" s="264">
        <v>0</v>
      </c>
      <c r="N1060" s="294">
        <v>0.93</v>
      </c>
      <c r="O1060" s="266">
        <v>14</v>
      </c>
      <c r="P1060" s="266">
        <v>14</v>
      </c>
      <c r="Q1060" s="266">
        <v>0</v>
      </c>
      <c r="R1060" s="267">
        <v>1</v>
      </c>
      <c r="S1060" s="267">
        <v>0</v>
      </c>
      <c r="T1060" s="267">
        <v>1</v>
      </c>
      <c r="U1060" s="267">
        <v>0</v>
      </c>
      <c r="V1060" s="295">
        <v>-1</v>
      </c>
      <c r="W1060" s="271">
        <v>5</v>
      </c>
      <c r="X1060" s="271">
        <v>5</v>
      </c>
      <c r="Y1060" s="271">
        <v>1</v>
      </c>
      <c r="Z1060" s="271">
        <v>1</v>
      </c>
      <c r="AA1060" s="268">
        <v>1</v>
      </c>
      <c r="AB1060" s="268">
        <v>1</v>
      </c>
      <c r="AC1060" s="295">
        <v>0</v>
      </c>
    </row>
    <row r="1061" spans="1:29">
      <c r="A1061" s="297" t="s">
        <v>1669</v>
      </c>
      <c r="B1061" s="299" t="s">
        <v>3350</v>
      </c>
      <c r="C1061" s="293" t="s">
        <v>1910</v>
      </c>
      <c r="D1061" s="299" t="s">
        <v>1911</v>
      </c>
      <c r="E1061" s="263">
        <v>0</v>
      </c>
      <c r="F1061" s="266">
        <v>0</v>
      </c>
      <c r="G1061" s="266">
        <v>0</v>
      </c>
      <c r="H1061" s="264">
        <v>0</v>
      </c>
      <c r="I1061" s="264">
        <v>0</v>
      </c>
      <c r="J1061" s="264">
        <v>0</v>
      </c>
      <c r="K1061" s="264">
        <v>0</v>
      </c>
      <c r="L1061" s="264">
        <v>0</v>
      </c>
      <c r="M1061" s="264">
        <v>0</v>
      </c>
      <c r="N1061" s="294">
        <v>0.93</v>
      </c>
      <c r="O1061" s="266">
        <v>1</v>
      </c>
      <c r="P1061" s="266">
        <v>1</v>
      </c>
      <c r="Q1061" s="266">
        <v>0</v>
      </c>
      <c r="R1061" s="267">
        <v>1</v>
      </c>
      <c r="S1061" s="267">
        <v>0</v>
      </c>
      <c r="T1061" s="267">
        <v>0</v>
      </c>
      <c r="U1061" s="267">
        <v>0</v>
      </c>
      <c r="V1061" s="295">
        <v>0</v>
      </c>
      <c r="W1061" s="271">
        <v>0</v>
      </c>
      <c r="X1061" s="271">
        <v>0</v>
      </c>
      <c r="Y1061" s="271">
        <v>0</v>
      </c>
      <c r="Z1061" s="271">
        <v>0</v>
      </c>
      <c r="AA1061" s="268">
        <v>0</v>
      </c>
      <c r="AB1061" s="268">
        <v>0</v>
      </c>
      <c r="AC1061" s="295">
        <v>0</v>
      </c>
    </row>
    <row r="1062" spans="1:29">
      <c r="A1062" s="297" t="s">
        <v>1669</v>
      </c>
      <c r="B1062" s="299" t="s">
        <v>3350</v>
      </c>
      <c r="C1062" s="293" t="s">
        <v>1912</v>
      </c>
      <c r="D1062" s="299" t="s">
        <v>1913</v>
      </c>
      <c r="E1062" s="263">
        <v>2863</v>
      </c>
      <c r="F1062" s="266">
        <v>2695</v>
      </c>
      <c r="G1062" s="266">
        <v>168</v>
      </c>
      <c r="H1062" s="264">
        <v>1703</v>
      </c>
      <c r="I1062" s="264">
        <v>1579</v>
      </c>
      <c r="J1062" s="264">
        <v>124</v>
      </c>
      <c r="K1062" s="264">
        <v>2209</v>
      </c>
      <c r="L1062" s="264">
        <v>2089</v>
      </c>
      <c r="M1062" s="264">
        <v>120</v>
      </c>
      <c r="N1062" s="294">
        <v>0.93</v>
      </c>
      <c r="O1062" s="266">
        <v>66313</v>
      </c>
      <c r="P1062" s="266">
        <v>61350</v>
      </c>
      <c r="Q1062" s="266">
        <v>4963</v>
      </c>
      <c r="R1062" s="267">
        <v>0.925157962993681</v>
      </c>
      <c r="S1062" s="267">
        <v>0.941320293398533</v>
      </c>
      <c r="T1062" s="267">
        <v>0.927187316500294</v>
      </c>
      <c r="U1062" s="267">
        <v>0.945676776822091</v>
      </c>
      <c r="V1062" s="295">
        <v>0.0141329768982393</v>
      </c>
      <c r="W1062" s="271">
        <v>16543</v>
      </c>
      <c r="X1062" s="271">
        <v>15346</v>
      </c>
      <c r="Y1062" s="271">
        <v>15513</v>
      </c>
      <c r="Z1062" s="271">
        <v>14421</v>
      </c>
      <c r="AA1062" s="268">
        <v>0.927643111890226</v>
      </c>
      <c r="AB1062" s="268">
        <v>0.929607426029782</v>
      </c>
      <c r="AC1062" s="295">
        <v>-0.001964314139556</v>
      </c>
    </row>
    <row r="1063" spans="1:29">
      <c r="A1063" s="297" t="s">
        <v>1669</v>
      </c>
      <c r="B1063" s="299" t="s">
        <v>3350</v>
      </c>
      <c r="C1063" s="293" t="s">
        <v>1914</v>
      </c>
      <c r="D1063" s="299" t="s">
        <v>1915</v>
      </c>
      <c r="E1063" s="263">
        <v>3690</v>
      </c>
      <c r="F1063" s="266">
        <v>3555</v>
      </c>
      <c r="G1063" s="266">
        <v>135</v>
      </c>
      <c r="H1063" s="264">
        <v>1967</v>
      </c>
      <c r="I1063" s="264">
        <v>1895</v>
      </c>
      <c r="J1063" s="264">
        <v>72</v>
      </c>
      <c r="K1063" s="264">
        <v>2492</v>
      </c>
      <c r="L1063" s="264">
        <v>2409</v>
      </c>
      <c r="M1063" s="264">
        <v>83</v>
      </c>
      <c r="N1063" s="294">
        <v>0.93</v>
      </c>
      <c r="O1063" s="266">
        <v>89908</v>
      </c>
      <c r="P1063" s="266">
        <v>87012</v>
      </c>
      <c r="Q1063" s="266">
        <v>2896</v>
      </c>
      <c r="R1063" s="267">
        <v>0.967789295724518</v>
      </c>
      <c r="S1063" s="267">
        <v>0.963414634146341</v>
      </c>
      <c r="T1063" s="267">
        <v>0.963396034570412</v>
      </c>
      <c r="U1063" s="267">
        <v>0.96669341894061</v>
      </c>
      <c r="V1063" s="295">
        <v>1.85995759296453e-5</v>
      </c>
      <c r="W1063" s="271">
        <v>20117</v>
      </c>
      <c r="X1063" s="271">
        <v>19310</v>
      </c>
      <c r="Y1063" s="271">
        <v>20292</v>
      </c>
      <c r="Z1063" s="271">
        <v>19696</v>
      </c>
      <c r="AA1063" s="268">
        <v>0.959884674653278</v>
      </c>
      <c r="AB1063" s="268">
        <v>0.970628819239109</v>
      </c>
      <c r="AC1063" s="295">
        <v>-0.0107441445858307</v>
      </c>
    </row>
    <row r="1064" spans="1:29">
      <c r="A1064" s="297" t="s">
        <v>1669</v>
      </c>
      <c r="B1064" s="299" t="s">
        <v>3350</v>
      </c>
      <c r="C1064" s="293" t="s">
        <v>1916</v>
      </c>
      <c r="D1064" s="299" t="s">
        <v>1917</v>
      </c>
      <c r="E1064" s="263">
        <v>4829</v>
      </c>
      <c r="F1064" s="266">
        <v>4296</v>
      </c>
      <c r="G1064" s="266">
        <v>533</v>
      </c>
      <c r="H1064" s="264">
        <v>2424</v>
      </c>
      <c r="I1064" s="264">
        <v>2086</v>
      </c>
      <c r="J1064" s="264">
        <v>338</v>
      </c>
      <c r="K1064" s="264">
        <v>3578</v>
      </c>
      <c r="L1064" s="264">
        <v>3144</v>
      </c>
      <c r="M1064" s="264">
        <v>434</v>
      </c>
      <c r="N1064" s="294">
        <v>0.93</v>
      </c>
      <c r="O1064" s="266">
        <v>112745</v>
      </c>
      <c r="P1064" s="266">
        <v>96119</v>
      </c>
      <c r="Q1064" s="266">
        <v>16626</v>
      </c>
      <c r="R1064" s="267">
        <v>0.852534480464766</v>
      </c>
      <c r="S1064" s="267">
        <v>0.889625181196935</v>
      </c>
      <c r="T1064" s="267">
        <v>0.860561056105611</v>
      </c>
      <c r="U1064" s="267">
        <v>0.878703186137507</v>
      </c>
      <c r="V1064" s="295">
        <v>0.0290641250913247</v>
      </c>
      <c r="W1064" s="271">
        <v>26248</v>
      </c>
      <c r="X1064" s="271">
        <v>22752</v>
      </c>
      <c r="Y1064" s="271">
        <v>25689</v>
      </c>
      <c r="Z1064" s="271">
        <v>22101</v>
      </c>
      <c r="AA1064" s="268">
        <v>0.866808899725693</v>
      </c>
      <c r="AB1064" s="268">
        <v>0.860329323835105</v>
      </c>
      <c r="AC1064" s="295">
        <v>0.0064795758905889</v>
      </c>
    </row>
    <row r="1065" spans="1:29">
      <c r="A1065" s="297" t="s">
        <v>1669</v>
      </c>
      <c r="B1065" s="299" t="s">
        <v>3350</v>
      </c>
      <c r="C1065" s="293" t="s">
        <v>1918</v>
      </c>
      <c r="D1065" s="299" t="s">
        <v>1919</v>
      </c>
      <c r="E1065" s="263">
        <v>3760</v>
      </c>
      <c r="F1065" s="266">
        <v>3615</v>
      </c>
      <c r="G1065" s="266">
        <v>145</v>
      </c>
      <c r="H1065" s="264">
        <v>1958</v>
      </c>
      <c r="I1065" s="264">
        <v>1828</v>
      </c>
      <c r="J1065" s="264">
        <v>130</v>
      </c>
      <c r="K1065" s="264">
        <v>2568</v>
      </c>
      <c r="L1065" s="264">
        <v>2412</v>
      </c>
      <c r="M1065" s="264">
        <v>156</v>
      </c>
      <c r="N1065" s="294">
        <v>0.93</v>
      </c>
      <c r="O1065" s="266">
        <v>90583</v>
      </c>
      <c r="P1065" s="266">
        <v>86265</v>
      </c>
      <c r="Q1065" s="266">
        <v>4318</v>
      </c>
      <c r="R1065" s="267">
        <v>0.952331011337668</v>
      </c>
      <c r="S1065" s="267">
        <v>0.961436170212766</v>
      </c>
      <c r="T1065" s="267">
        <v>0.933605720122574</v>
      </c>
      <c r="U1065" s="267">
        <v>0.939252336448598</v>
      </c>
      <c r="V1065" s="295">
        <v>0.0278304500901919</v>
      </c>
      <c r="W1065" s="271">
        <v>20515</v>
      </c>
      <c r="X1065" s="271">
        <v>19465</v>
      </c>
      <c r="Y1065" s="271">
        <v>20162</v>
      </c>
      <c r="Z1065" s="271">
        <v>19238</v>
      </c>
      <c r="AA1065" s="268">
        <v>0.948817938094078</v>
      </c>
      <c r="AB1065" s="268">
        <v>0.954171213173296</v>
      </c>
      <c r="AC1065" s="295">
        <v>-0.00535327507921879</v>
      </c>
    </row>
    <row r="1066" spans="1:29">
      <c r="A1066" s="297" t="s">
        <v>1669</v>
      </c>
      <c r="B1066" s="299" t="s">
        <v>3350</v>
      </c>
      <c r="C1066" s="293" t="s">
        <v>1920</v>
      </c>
      <c r="D1066" s="299" t="s">
        <v>1921</v>
      </c>
      <c r="E1066" s="263">
        <v>4286</v>
      </c>
      <c r="F1066" s="266">
        <v>4148</v>
      </c>
      <c r="G1066" s="266">
        <v>138</v>
      </c>
      <c r="H1066" s="264">
        <v>2218</v>
      </c>
      <c r="I1066" s="264">
        <v>2096</v>
      </c>
      <c r="J1066" s="264">
        <v>122</v>
      </c>
      <c r="K1066" s="264">
        <v>3063</v>
      </c>
      <c r="L1066" s="264">
        <v>2977</v>
      </c>
      <c r="M1066" s="264">
        <v>86</v>
      </c>
      <c r="N1066" s="294">
        <v>0.93</v>
      </c>
      <c r="O1066" s="266">
        <v>106394</v>
      </c>
      <c r="P1066" s="266">
        <v>103101</v>
      </c>
      <c r="Q1066" s="266">
        <v>3293</v>
      </c>
      <c r="R1066" s="267">
        <v>0.969049006522924</v>
      </c>
      <c r="S1066" s="267">
        <v>0.967802146523565</v>
      </c>
      <c r="T1066" s="267">
        <v>0.944995491433724</v>
      </c>
      <c r="U1066" s="267">
        <v>0.971922951354881</v>
      </c>
      <c r="V1066" s="295">
        <v>0.022806655089841</v>
      </c>
      <c r="W1066" s="271">
        <v>23285</v>
      </c>
      <c r="X1066" s="271">
        <v>22531</v>
      </c>
      <c r="Y1066" s="271">
        <v>23914</v>
      </c>
      <c r="Z1066" s="271">
        <v>23116</v>
      </c>
      <c r="AA1066" s="268">
        <v>0.967618638608546</v>
      </c>
      <c r="AB1066" s="268">
        <v>0.966630425692063</v>
      </c>
      <c r="AC1066" s="295">
        <v>0.000988212916482989</v>
      </c>
    </row>
    <row r="1067" spans="1:29">
      <c r="A1067" s="297" t="s">
        <v>1669</v>
      </c>
      <c r="B1067" s="299" t="s">
        <v>3350</v>
      </c>
      <c r="C1067" s="293" t="s">
        <v>1922</v>
      </c>
      <c r="D1067" s="299" t="s">
        <v>1923</v>
      </c>
      <c r="E1067" s="263">
        <v>5539</v>
      </c>
      <c r="F1067" s="266">
        <v>5463</v>
      </c>
      <c r="G1067" s="266">
        <v>76</v>
      </c>
      <c r="H1067" s="264">
        <v>2638</v>
      </c>
      <c r="I1067" s="264">
        <v>2607</v>
      </c>
      <c r="J1067" s="264">
        <v>31</v>
      </c>
      <c r="K1067" s="264">
        <v>3945</v>
      </c>
      <c r="L1067" s="264">
        <v>3910</v>
      </c>
      <c r="M1067" s="264">
        <v>35</v>
      </c>
      <c r="N1067" s="294">
        <v>0.93</v>
      </c>
      <c r="O1067" s="266">
        <v>130848</v>
      </c>
      <c r="P1067" s="266">
        <v>129566</v>
      </c>
      <c r="Q1067" s="266">
        <v>1282</v>
      </c>
      <c r="R1067" s="267">
        <v>0.990202372218146</v>
      </c>
      <c r="S1067" s="267">
        <v>0.986279111753024</v>
      </c>
      <c r="T1067" s="267">
        <v>0.988248673237301</v>
      </c>
      <c r="U1067" s="267">
        <v>0.991128010139417</v>
      </c>
      <c r="V1067" s="295">
        <v>-0.00196956148427707</v>
      </c>
      <c r="W1067" s="271">
        <v>29686</v>
      </c>
      <c r="X1067" s="271">
        <v>29376</v>
      </c>
      <c r="Y1067" s="271">
        <v>29310</v>
      </c>
      <c r="Z1067" s="271">
        <v>29041</v>
      </c>
      <c r="AA1067" s="268">
        <v>0.989557367109075</v>
      </c>
      <c r="AB1067" s="268">
        <v>0.990822244967588</v>
      </c>
      <c r="AC1067" s="295">
        <v>-0.00126487785851293</v>
      </c>
    </row>
    <row r="1068" spans="1:29">
      <c r="A1068" s="297" t="s">
        <v>1669</v>
      </c>
      <c r="B1068" s="299" t="s">
        <v>3350</v>
      </c>
      <c r="C1068" s="293" t="s">
        <v>1924</v>
      </c>
      <c r="D1068" s="299" t="s">
        <v>1925</v>
      </c>
      <c r="E1068" s="263">
        <v>4861</v>
      </c>
      <c r="F1068" s="266">
        <v>4660</v>
      </c>
      <c r="G1068" s="266">
        <v>201</v>
      </c>
      <c r="H1068" s="264">
        <v>2054</v>
      </c>
      <c r="I1068" s="264">
        <v>1969</v>
      </c>
      <c r="J1068" s="264">
        <v>85</v>
      </c>
      <c r="K1068" s="264">
        <v>3538</v>
      </c>
      <c r="L1068" s="264">
        <v>3373</v>
      </c>
      <c r="M1068" s="264">
        <v>165</v>
      </c>
      <c r="N1068" s="294">
        <v>0.93</v>
      </c>
      <c r="O1068" s="266">
        <v>111688</v>
      </c>
      <c r="P1068" s="266">
        <v>107806</v>
      </c>
      <c r="Q1068" s="266">
        <v>3882</v>
      </c>
      <c r="R1068" s="267">
        <v>0.965242461141752</v>
      </c>
      <c r="S1068" s="267">
        <v>0.958650483439621</v>
      </c>
      <c r="T1068" s="267">
        <v>0.958617332035054</v>
      </c>
      <c r="U1068" s="267">
        <v>0.95336348219333</v>
      </c>
      <c r="V1068" s="295">
        <v>3.31514045679437e-5</v>
      </c>
      <c r="W1068" s="271">
        <v>25618</v>
      </c>
      <c r="X1068" s="271">
        <v>24590</v>
      </c>
      <c r="Y1068" s="271">
        <v>25294</v>
      </c>
      <c r="Z1068" s="271">
        <v>24446</v>
      </c>
      <c r="AA1068" s="268">
        <v>0.959871965024592</v>
      </c>
      <c r="AB1068" s="268">
        <v>0.966474262670989</v>
      </c>
      <c r="AC1068" s="295">
        <v>-0.00660229764639708</v>
      </c>
    </row>
    <row r="1069" spans="1:29">
      <c r="A1069" s="297" t="s">
        <v>1669</v>
      </c>
      <c r="B1069" s="303" t="s">
        <v>3350</v>
      </c>
      <c r="C1069" s="293" t="s">
        <v>1926</v>
      </c>
      <c r="D1069" s="303" t="s">
        <v>1927</v>
      </c>
      <c r="E1069" s="263">
        <v>3866</v>
      </c>
      <c r="F1069" s="266">
        <v>3713</v>
      </c>
      <c r="G1069" s="266">
        <v>153</v>
      </c>
      <c r="H1069" s="264">
        <v>2014</v>
      </c>
      <c r="I1069" s="264">
        <v>1920</v>
      </c>
      <c r="J1069" s="264">
        <v>94</v>
      </c>
      <c r="K1069" s="264">
        <v>2574</v>
      </c>
      <c r="L1069" s="264">
        <v>2481</v>
      </c>
      <c r="M1069" s="264">
        <v>93</v>
      </c>
      <c r="N1069" s="294">
        <v>0.93</v>
      </c>
      <c r="O1069" s="266">
        <v>83330</v>
      </c>
      <c r="P1069" s="266">
        <v>79829</v>
      </c>
      <c r="Q1069" s="266">
        <v>3501</v>
      </c>
      <c r="R1069" s="267">
        <v>0.957986319452778</v>
      </c>
      <c r="S1069" s="267">
        <v>0.960424211070874</v>
      </c>
      <c r="T1069" s="267">
        <v>0.953326713008937</v>
      </c>
      <c r="U1069" s="267">
        <v>0.963869463869464</v>
      </c>
      <c r="V1069" s="295">
        <v>0.00709749806193682</v>
      </c>
      <c r="W1069" s="271">
        <v>20264</v>
      </c>
      <c r="X1069" s="271">
        <v>19480</v>
      </c>
      <c r="Y1069" s="271">
        <v>19066</v>
      </c>
      <c r="Z1069" s="271">
        <v>18231</v>
      </c>
      <c r="AA1069" s="268">
        <v>0.961310698776155</v>
      </c>
      <c r="AB1069" s="268">
        <v>0.95620476240428</v>
      </c>
      <c r="AC1069" s="295">
        <v>0.00510593637187484</v>
      </c>
    </row>
    <row r="1070" spans="1:29">
      <c r="A1070" s="297" t="s">
        <v>1669</v>
      </c>
      <c r="B1070" s="299" t="s">
        <v>3350</v>
      </c>
      <c r="C1070" s="293" t="s">
        <v>1928</v>
      </c>
      <c r="D1070" s="299" t="s">
        <v>1929</v>
      </c>
      <c r="E1070" s="263">
        <v>5103</v>
      </c>
      <c r="F1070" s="266">
        <v>4948</v>
      </c>
      <c r="G1070" s="266">
        <v>155</v>
      </c>
      <c r="H1070" s="264">
        <v>2252</v>
      </c>
      <c r="I1070" s="264">
        <v>2168</v>
      </c>
      <c r="J1070" s="264">
        <v>84</v>
      </c>
      <c r="K1070" s="264">
        <v>3708</v>
      </c>
      <c r="L1070" s="264">
        <v>3606</v>
      </c>
      <c r="M1070" s="264">
        <v>102</v>
      </c>
      <c r="N1070" s="294">
        <v>0.93</v>
      </c>
      <c r="O1070" s="266">
        <v>118962</v>
      </c>
      <c r="P1070" s="266">
        <v>115843</v>
      </c>
      <c r="Q1070" s="266">
        <v>3119</v>
      </c>
      <c r="R1070" s="267">
        <v>0.973781543686219</v>
      </c>
      <c r="S1070" s="267">
        <v>0.969625710366451</v>
      </c>
      <c r="T1070" s="267">
        <v>0.962699822380107</v>
      </c>
      <c r="U1070" s="267">
        <v>0.972491909385113</v>
      </c>
      <c r="V1070" s="295">
        <v>0.00692588798634453</v>
      </c>
      <c r="W1070" s="271">
        <v>27309</v>
      </c>
      <c r="X1070" s="271">
        <v>26524</v>
      </c>
      <c r="Y1070" s="271">
        <v>26948</v>
      </c>
      <c r="Z1070" s="271">
        <v>26232</v>
      </c>
      <c r="AA1070" s="268">
        <v>0.971254897652788</v>
      </c>
      <c r="AB1070" s="268">
        <v>0.973430310227104</v>
      </c>
      <c r="AC1070" s="295">
        <v>-0.00217541257431553</v>
      </c>
    </row>
    <row r="1071" spans="1:29">
      <c r="A1071" s="297" t="s">
        <v>1669</v>
      </c>
      <c r="B1071" s="299" t="s">
        <v>3350</v>
      </c>
      <c r="C1071" s="293" t="s">
        <v>1930</v>
      </c>
      <c r="D1071" s="299" t="s">
        <v>1931</v>
      </c>
      <c r="E1071" s="263">
        <v>0</v>
      </c>
      <c r="F1071" s="266">
        <v>0</v>
      </c>
      <c r="G1071" s="266">
        <v>0</v>
      </c>
      <c r="H1071" s="264">
        <v>0</v>
      </c>
      <c r="I1071" s="264">
        <v>0</v>
      </c>
      <c r="J1071" s="264">
        <v>0</v>
      </c>
      <c r="K1071" s="264">
        <v>0</v>
      </c>
      <c r="L1071" s="264">
        <v>0</v>
      </c>
      <c r="M1071" s="264">
        <v>0</v>
      </c>
      <c r="N1071" s="294">
        <v>0.93</v>
      </c>
      <c r="O1071" s="266">
        <v>19</v>
      </c>
      <c r="P1071" s="266">
        <v>19</v>
      </c>
      <c r="Q1071" s="266">
        <v>0</v>
      </c>
      <c r="R1071" s="267">
        <v>1</v>
      </c>
      <c r="S1071" s="267">
        <v>0</v>
      </c>
      <c r="T1071" s="267">
        <v>0</v>
      </c>
      <c r="U1071" s="267">
        <v>0</v>
      </c>
      <c r="V1071" s="295">
        <v>0</v>
      </c>
      <c r="W1071" s="271">
        <v>0</v>
      </c>
      <c r="X1071" s="271">
        <v>0</v>
      </c>
      <c r="Y1071" s="271">
        <v>2</v>
      </c>
      <c r="Z1071" s="271">
        <v>2</v>
      </c>
      <c r="AA1071" s="268">
        <v>0</v>
      </c>
      <c r="AB1071" s="268">
        <v>1</v>
      </c>
      <c r="AC1071" s="295">
        <v>-1</v>
      </c>
    </row>
    <row r="1072" spans="1:29">
      <c r="A1072" s="297" t="s">
        <v>1669</v>
      </c>
      <c r="B1072" s="299" t="s">
        <v>3350</v>
      </c>
      <c r="C1072" s="293" t="s">
        <v>1932</v>
      </c>
      <c r="D1072" s="299" t="s">
        <v>1933</v>
      </c>
      <c r="E1072" s="263">
        <v>2206</v>
      </c>
      <c r="F1072" s="266">
        <v>2147</v>
      </c>
      <c r="G1072" s="266">
        <v>59</v>
      </c>
      <c r="H1072" s="264">
        <v>1347</v>
      </c>
      <c r="I1072" s="264">
        <v>1302</v>
      </c>
      <c r="J1072" s="264">
        <v>45</v>
      </c>
      <c r="K1072" s="264">
        <v>1586</v>
      </c>
      <c r="L1072" s="264">
        <v>1548</v>
      </c>
      <c r="M1072" s="264">
        <v>38</v>
      </c>
      <c r="N1072" s="294">
        <v>0.93</v>
      </c>
      <c r="O1072" s="266">
        <v>52593</v>
      </c>
      <c r="P1072" s="266">
        <v>51371</v>
      </c>
      <c r="Q1072" s="266">
        <v>1222</v>
      </c>
      <c r="R1072" s="267">
        <v>0.976764968722073</v>
      </c>
      <c r="S1072" s="267">
        <v>0.973254759746147</v>
      </c>
      <c r="T1072" s="267">
        <v>0.966592427616927</v>
      </c>
      <c r="U1072" s="267">
        <v>0.976040353089533</v>
      </c>
      <c r="V1072" s="295">
        <v>0.00666233212922029</v>
      </c>
      <c r="W1072" s="271">
        <v>12838</v>
      </c>
      <c r="X1072" s="271">
        <v>12551</v>
      </c>
      <c r="Y1072" s="271">
        <v>12180</v>
      </c>
      <c r="Z1072" s="271">
        <v>11922</v>
      </c>
      <c r="AA1072" s="268">
        <v>0.977644492911668</v>
      </c>
      <c r="AB1072" s="268">
        <v>0.978817733990148</v>
      </c>
      <c r="AC1072" s="295">
        <v>-0.00117324107847938</v>
      </c>
    </row>
    <row r="1073" spans="1:29">
      <c r="A1073" s="297" t="s">
        <v>1669</v>
      </c>
      <c r="B1073" s="299" t="s">
        <v>3350</v>
      </c>
      <c r="C1073" s="293" t="s">
        <v>1934</v>
      </c>
      <c r="D1073" s="299" t="s">
        <v>1935</v>
      </c>
      <c r="E1073" s="263">
        <v>4801</v>
      </c>
      <c r="F1073" s="266">
        <v>4538</v>
      </c>
      <c r="G1073" s="266">
        <v>263</v>
      </c>
      <c r="H1073" s="264">
        <v>2635</v>
      </c>
      <c r="I1073" s="264">
        <v>2466</v>
      </c>
      <c r="J1073" s="264">
        <v>169</v>
      </c>
      <c r="K1073" s="264">
        <v>3503</v>
      </c>
      <c r="L1073" s="264">
        <v>3371</v>
      </c>
      <c r="M1073" s="264">
        <v>132</v>
      </c>
      <c r="N1073" s="294">
        <v>0.93</v>
      </c>
      <c r="O1073" s="266">
        <v>112449</v>
      </c>
      <c r="P1073" s="266">
        <v>106687</v>
      </c>
      <c r="Q1073" s="266">
        <v>5762</v>
      </c>
      <c r="R1073" s="267">
        <v>0.9487589929657</v>
      </c>
      <c r="S1073" s="267">
        <v>0.945219745886274</v>
      </c>
      <c r="T1073" s="267">
        <v>0.935863377609108</v>
      </c>
      <c r="U1073" s="267">
        <v>0.962318013131601</v>
      </c>
      <c r="V1073" s="295">
        <v>0.00935636827716546</v>
      </c>
      <c r="W1073" s="271">
        <v>26371</v>
      </c>
      <c r="X1073" s="271">
        <v>25056</v>
      </c>
      <c r="Y1073" s="271">
        <v>25853</v>
      </c>
      <c r="Z1073" s="271">
        <v>24555</v>
      </c>
      <c r="AA1073" s="268">
        <v>0.950134617572333</v>
      </c>
      <c r="AB1073" s="268">
        <v>0.949793060766642</v>
      </c>
      <c r="AC1073" s="295">
        <v>0.000341556805691035</v>
      </c>
    </row>
    <row r="1074" spans="1:29">
      <c r="A1074" s="297" t="s">
        <v>1669</v>
      </c>
      <c r="B1074" s="299" t="s">
        <v>3350</v>
      </c>
      <c r="C1074" s="293" t="s">
        <v>1936</v>
      </c>
      <c r="D1074" s="299" t="s">
        <v>1937</v>
      </c>
      <c r="E1074" s="263">
        <v>3152</v>
      </c>
      <c r="F1074" s="266">
        <v>2959</v>
      </c>
      <c r="G1074" s="266">
        <v>193</v>
      </c>
      <c r="H1074" s="264">
        <v>1878</v>
      </c>
      <c r="I1074" s="264">
        <v>1791</v>
      </c>
      <c r="J1074" s="264">
        <v>87</v>
      </c>
      <c r="K1074" s="264">
        <v>2215</v>
      </c>
      <c r="L1074" s="264">
        <v>2110</v>
      </c>
      <c r="M1074" s="264">
        <v>105</v>
      </c>
      <c r="N1074" s="294">
        <v>0.93</v>
      </c>
      <c r="O1074" s="266">
        <v>74524</v>
      </c>
      <c r="P1074" s="266">
        <v>69631</v>
      </c>
      <c r="Q1074" s="266">
        <v>4893</v>
      </c>
      <c r="R1074" s="267">
        <v>0.93434329880307</v>
      </c>
      <c r="S1074" s="267">
        <v>0.938769035532995</v>
      </c>
      <c r="T1074" s="267">
        <v>0.953674121405751</v>
      </c>
      <c r="U1074" s="267">
        <v>0.952595936794582</v>
      </c>
      <c r="V1074" s="295">
        <v>-0.0149050858727559</v>
      </c>
      <c r="W1074" s="271">
        <v>18102</v>
      </c>
      <c r="X1074" s="271">
        <v>17084</v>
      </c>
      <c r="Y1074" s="271">
        <v>16888</v>
      </c>
      <c r="Z1074" s="271">
        <v>15861</v>
      </c>
      <c r="AA1074" s="268">
        <v>0.943763120097227</v>
      </c>
      <c r="AB1074" s="268">
        <v>0.939187588820464</v>
      </c>
      <c r="AC1074" s="295">
        <v>0.00457553127676258</v>
      </c>
    </row>
    <row r="1075" spans="1:29">
      <c r="A1075" s="297" t="s">
        <v>1669</v>
      </c>
      <c r="B1075" s="299" t="s">
        <v>3350</v>
      </c>
      <c r="C1075" s="293" t="s">
        <v>1938</v>
      </c>
      <c r="D1075" s="299" t="s">
        <v>1939</v>
      </c>
      <c r="E1075" s="263">
        <v>0</v>
      </c>
      <c r="F1075" s="266">
        <v>0</v>
      </c>
      <c r="G1075" s="266">
        <v>0</v>
      </c>
      <c r="H1075" s="264">
        <v>0</v>
      </c>
      <c r="I1075" s="264">
        <v>0</v>
      </c>
      <c r="J1075" s="264">
        <v>0</v>
      </c>
      <c r="K1075" s="264">
        <v>0</v>
      </c>
      <c r="L1075" s="264">
        <v>0</v>
      </c>
      <c r="M1075" s="264">
        <v>0</v>
      </c>
      <c r="N1075" s="294">
        <v>0.93</v>
      </c>
      <c r="O1075" s="266">
        <v>0</v>
      </c>
      <c r="P1075" s="266">
        <v>0</v>
      </c>
      <c r="Q1075" s="266">
        <v>0</v>
      </c>
      <c r="R1075" s="267">
        <v>0</v>
      </c>
      <c r="S1075" s="267">
        <v>0</v>
      </c>
      <c r="T1075" s="267">
        <v>0</v>
      </c>
      <c r="U1075" s="267">
        <v>0</v>
      </c>
      <c r="V1075" s="295">
        <v>0</v>
      </c>
      <c r="W1075" s="271">
        <v>0</v>
      </c>
      <c r="X1075" s="271">
        <v>0</v>
      </c>
      <c r="Y1075" s="271">
        <v>0</v>
      </c>
      <c r="Z1075" s="271">
        <v>0</v>
      </c>
      <c r="AA1075" s="268">
        <v>0</v>
      </c>
      <c r="AB1075" s="268">
        <v>0</v>
      </c>
      <c r="AC1075" s="295">
        <v>0</v>
      </c>
    </row>
    <row r="1076" spans="1:29">
      <c r="A1076" s="297" t="s">
        <v>1669</v>
      </c>
      <c r="B1076" s="299" t="s">
        <v>3350</v>
      </c>
      <c r="C1076" s="293" t="s">
        <v>1940</v>
      </c>
      <c r="D1076" s="299" t="s">
        <v>1941</v>
      </c>
      <c r="E1076" s="263">
        <v>6112</v>
      </c>
      <c r="F1076" s="266">
        <v>5767</v>
      </c>
      <c r="G1076" s="266">
        <v>345</v>
      </c>
      <c r="H1076" s="264">
        <v>3500</v>
      </c>
      <c r="I1076" s="264">
        <v>3290</v>
      </c>
      <c r="J1076" s="264">
        <v>210</v>
      </c>
      <c r="K1076" s="264">
        <v>4273</v>
      </c>
      <c r="L1076" s="264">
        <v>4034</v>
      </c>
      <c r="M1076" s="264">
        <v>239</v>
      </c>
      <c r="N1076" s="294">
        <v>0.93</v>
      </c>
      <c r="O1076" s="266">
        <v>138861</v>
      </c>
      <c r="P1076" s="266">
        <v>130176</v>
      </c>
      <c r="Q1076" s="266">
        <v>8685</v>
      </c>
      <c r="R1076" s="267">
        <v>0.937455441052563</v>
      </c>
      <c r="S1076" s="267">
        <v>0.943553664921466</v>
      </c>
      <c r="T1076" s="267">
        <v>0.94</v>
      </c>
      <c r="U1076" s="267">
        <v>0.944067399953194</v>
      </c>
      <c r="V1076" s="295">
        <v>0.00355366492146603</v>
      </c>
      <c r="W1076" s="271">
        <v>32517</v>
      </c>
      <c r="X1076" s="271">
        <v>30561</v>
      </c>
      <c r="Y1076" s="271">
        <v>32014</v>
      </c>
      <c r="Z1076" s="271">
        <v>30112</v>
      </c>
      <c r="AA1076" s="268">
        <v>0.939846849340345</v>
      </c>
      <c r="AB1076" s="268">
        <v>0.940588492534516</v>
      </c>
      <c r="AC1076" s="295">
        <v>-0.000741643194171138</v>
      </c>
    </row>
    <row r="1077" spans="1:29">
      <c r="A1077" s="297" t="s">
        <v>1669</v>
      </c>
      <c r="B1077" s="299" t="s">
        <v>3350</v>
      </c>
      <c r="C1077" s="293" t="s">
        <v>1942</v>
      </c>
      <c r="D1077" s="299" t="s">
        <v>1943</v>
      </c>
      <c r="E1077" s="263">
        <v>2869</v>
      </c>
      <c r="F1077" s="266">
        <v>2733</v>
      </c>
      <c r="G1077" s="266">
        <v>136</v>
      </c>
      <c r="H1077" s="264">
        <v>1684</v>
      </c>
      <c r="I1077" s="264">
        <v>1611</v>
      </c>
      <c r="J1077" s="264">
        <v>73</v>
      </c>
      <c r="K1077" s="264">
        <v>2209</v>
      </c>
      <c r="L1077" s="264">
        <v>2139</v>
      </c>
      <c r="M1077" s="264">
        <v>70</v>
      </c>
      <c r="N1077" s="294">
        <v>0.93</v>
      </c>
      <c r="O1077" s="266">
        <v>73053</v>
      </c>
      <c r="P1077" s="266">
        <v>70407</v>
      </c>
      <c r="Q1077" s="266">
        <v>2646</v>
      </c>
      <c r="R1077" s="267">
        <v>0.963779721572009</v>
      </c>
      <c r="S1077" s="267">
        <v>0.952596723597072</v>
      </c>
      <c r="T1077" s="267">
        <v>0.956650831353919</v>
      </c>
      <c r="U1077" s="267">
        <v>0.96831145314622</v>
      </c>
      <c r="V1077" s="295">
        <v>-0.00405410775684711</v>
      </c>
      <c r="W1077" s="271">
        <v>16439</v>
      </c>
      <c r="X1077" s="271">
        <v>15842</v>
      </c>
      <c r="Y1077" s="271">
        <v>16665</v>
      </c>
      <c r="Z1077" s="271">
        <v>16184</v>
      </c>
      <c r="AA1077" s="268">
        <v>0.963683922379707</v>
      </c>
      <c r="AB1077" s="268">
        <v>0.971137113711371</v>
      </c>
      <c r="AC1077" s="295">
        <v>-0.00745319133166433</v>
      </c>
    </row>
    <row r="1078" spans="1:29">
      <c r="A1078" s="297" t="s">
        <v>1669</v>
      </c>
      <c r="B1078" s="299" t="s">
        <v>3350</v>
      </c>
      <c r="C1078" s="293" t="s">
        <v>1944</v>
      </c>
      <c r="D1078" s="299" t="s">
        <v>1945</v>
      </c>
      <c r="E1078" s="263">
        <v>5341</v>
      </c>
      <c r="F1078" s="266">
        <v>5069</v>
      </c>
      <c r="G1078" s="266">
        <v>272</v>
      </c>
      <c r="H1078" s="264">
        <v>3019</v>
      </c>
      <c r="I1078" s="264">
        <v>2857</v>
      </c>
      <c r="J1078" s="264">
        <v>162</v>
      </c>
      <c r="K1078" s="264">
        <v>3899</v>
      </c>
      <c r="L1078" s="264">
        <v>3712</v>
      </c>
      <c r="M1078" s="264">
        <v>187</v>
      </c>
      <c r="N1078" s="294">
        <v>0.93</v>
      </c>
      <c r="O1078" s="266">
        <v>126602</v>
      </c>
      <c r="P1078" s="266">
        <v>118950</v>
      </c>
      <c r="Q1078" s="266">
        <v>7652</v>
      </c>
      <c r="R1078" s="267">
        <v>0.939558616767508</v>
      </c>
      <c r="S1078" s="267">
        <v>0.949073207264557</v>
      </c>
      <c r="T1078" s="267">
        <v>0.946339847631666</v>
      </c>
      <c r="U1078" s="267">
        <v>0.952038984354963</v>
      </c>
      <c r="V1078" s="295">
        <v>0.00273335963289112</v>
      </c>
      <c r="W1078" s="271">
        <v>30079</v>
      </c>
      <c r="X1078" s="271">
        <v>28237</v>
      </c>
      <c r="Y1078" s="271">
        <v>29263</v>
      </c>
      <c r="Z1078" s="271">
        <v>27761</v>
      </c>
      <c r="AA1078" s="268">
        <v>0.93876126201004</v>
      </c>
      <c r="AB1078" s="268">
        <v>0.94867238492294</v>
      </c>
      <c r="AC1078" s="295">
        <v>-0.00991112291290008</v>
      </c>
    </row>
    <row r="1079" spans="1:29">
      <c r="A1079" s="297" t="s">
        <v>1669</v>
      </c>
      <c r="B1079" s="299" t="s">
        <v>3350</v>
      </c>
      <c r="C1079" s="293" t="s">
        <v>1946</v>
      </c>
      <c r="D1079" s="299" t="s">
        <v>1947</v>
      </c>
      <c r="E1079" s="263">
        <v>5597</v>
      </c>
      <c r="F1079" s="266">
        <v>5376</v>
      </c>
      <c r="G1079" s="266">
        <v>221</v>
      </c>
      <c r="H1079" s="264">
        <v>3365</v>
      </c>
      <c r="I1079" s="264">
        <v>3157</v>
      </c>
      <c r="J1079" s="264">
        <v>208</v>
      </c>
      <c r="K1079" s="264">
        <v>3924</v>
      </c>
      <c r="L1079" s="264">
        <v>3615</v>
      </c>
      <c r="M1079" s="264">
        <v>309</v>
      </c>
      <c r="N1079" s="294">
        <v>0.93</v>
      </c>
      <c r="O1079" s="266">
        <v>136190</v>
      </c>
      <c r="P1079" s="266">
        <v>128888</v>
      </c>
      <c r="Q1079" s="266">
        <v>7302</v>
      </c>
      <c r="R1079" s="267">
        <v>0.946383728614436</v>
      </c>
      <c r="S1079" s="267">
        <v>0.960514561372164</v>
      </c>
      <c r="T1079" s="267">
        <v>0.938187221396731</v>
      </c>
      <c r="U1079" s="267">
        <v>0.921253822629969</v>
      </c>
      <c r="V1079" s="295">
        <v>0.0223273399754326</v>
      </c>
      <c r="W1079" s="271">
        <v>31213</v>
      </c>
      <c r="X1079" s="271">
        <v>29582</v>
      </c>
      <c r="Y1079" s="271">
        <v>30690</v>
      </c>
      <c r="Z1079" s="271">
        <v>29042</v>
      </c>
      <c r="AA1079" s="268">
        <v>0.947746131419601</v>
      </c>
      <c r="AB1079" s="268">
        <v>0.946301726946888</v>
      </c>
      <c r="AC1079" s="295">
        <v>0.00144440447271266</v>
      </c>
    </row>
    <row r="1080" spans="1:29">
      <c r="A1080" s="297" t="s">
        <v>1669</v>
      </c>
      <c r="B1080" s="299" t="s">
        <v>3350</v>
      </c>
      <c r="C1080" s="293" t="s">
        <v>1948</v>
      </c>
      <c r="D1080" s="299" t="s">
        <v>1949</v>
      </c>
      <c r="E1080" s="263">
        <v>2841</v>
      </c>
      <c r="F1080" s="266">
        <v>2554</v>
      </c>
      <c r="G1080" s="266">
        <v>287</v>
      </c>
      <c r="H1080" s="264">
        <v>1474</v>
      </c>
      <c r="I1080" s="264">
        <v>1410</v>
      </c>
      <c r="J1080" s="264">
        <v>64</v>
      </c>
      <c r="K1080" s="264">
        <v>1930</v>
      </c>
      <c r="L1080" s="264">
        <v>1846</v>
      </c>
      <c r="M1080" s="264">
        <v>84</v>
      </c>
      <c r="N1080" s="294">
        <v>0.93</v>
      </c>
      <c r="O1080" s="266">
        <v>65028</v>
      </c>
      <c r="P1080" s="266">
        <v>62013</v>
      </c>
      <c r="Q1080" s="266">
        <v>3015</v>
      </c>
      <c r="R1080" s="267">
        <v>0.953635357076951</v>
      </c>
      <c r="S1080" s="267">
        <v>0.898979232664555</v>
      </c>
      <c r="T1080" s="267">
        <v>0.956580732700136</v>
      </c>
      <c r="U1080" s="267">
        <v>0.956476683937824</v>
      </c>
      <c r="V1080" s="295">
        <v>-0.057601500035581</v>
      </c>
      <c r="W1080" s="271">
        <v>14981</v>
      </c>
      <c r="X1080" s="271">
        <v>14165</v>
      </c>
      <c r="Y1080" s="271">
        <v>14494</v>
      </c>
      <c r="Z1080" s="271">
        <v>13939</v>
      </c>
      <c r="AA1080" s="268">
        <v>0.945531005940858</v>
      </c>
      <c r="AB1080" s="268">
        <v>0.961708293086795</v>
      </c>
      <c r="AC1080" s="295">
        <v>-0.0161772871459361</v>
      </c>
    </row>
    <row r="1081" spans="1:29">
      <c r="A1081" s="297" t="s">
        <v>1669</v>
      </c>
      <c r="B1081" s="299" t="s">
        <v>3350</v>
      </c>
      <c r="C1081" s="293" t="s">
        <v>1950</v>
      </c>
      <c r="D1081" s="299" t="s">
        <v>1951</v>
      </c>
      <c r="E1081" s="263">
        <v>3353</v>
      </c>
      <c r="F1081" s="266">
        <v>3230</v>
      </c>
      <c r="G1081" s="266">
        <v>123</v>
      </c>
      <c r="H1081" s="264">
        <v>1542</v>
      </c>
      <c r="I1081" s="264">
        <v>1469</v>
      </c>
      <c r="J1081" s="264">
        <v>73</v>
      </c>
      <c r="K1081" s="264">
        <v>2641</v>
      </c>
      <c r="L1081" s="264">
        <v>2554</v>
      </c>
      <c r="M1081" s="264">
        <v>87</v>
      </c>
      <c r="N1081" s="294">
        <v>0.93</v>
      </c>
      <c r="O1081" s="266">
        <v>83057</v>
      </c>
      <c r="P1081" s="266">
        <v>80558</v>
      </c>
      <c r="Q1081" s="266">
        <v>2499</v>
      </c>
      <c r="R1081" s="267">
        <v>0.969912228951202</v>
      </c>
      <c r="S1081" s="267">
        <v>0.963316433045034</v>
      </c>
      <c r="T1081" s="267">
        <v>0.952658884565499</v>
      </c>
      <c r="U1081" s="267">
        <v>0.967057932601287</v>
      </c>
      <c r="V1081" s="295">
        <v>0.010657548479535</v>
      </c>
      <c r="W1081" s="271">
        <v>19058</v>
      </c>
      <c r="X1081" s="271">
        <v>18404</v>
      </c>
      <c r="Y1081" s="271">
        <v>18859</v>
      </c>
      <c r="Z1081" s="271">
        <v>18355</v>
      </c>
      <c r="AA1081" s="268">
        <v>0.965683702382202</v>
      </c>
      <c r="AB1081" s="268">
        <v>0.973275359244923</v>
      </c>
      <c r="AC1081" s="295">
        <v>-0.00759165686272112</v>
      </c>
    </row>
    <row r="1082" spans="1:29">
      <c r="A1082" s="297" t="s">
        <v>1669</v>
      </c>
      <c r="B1082" s="303" t="s">
        <v>3350</v>
      </c>
      <c r="C1082" s="293" t="s">
        <v>1952</v>
      </c>
      <c r="D1082" s="303" t="s">
        <v>1953</v>
      </c>
      <c r="E1082" s="263">
        <v>4576</v>
      </c>
      <c r="F1082" s="266">
        <v>4428</v>
      </c>
      <c r="G1082" s="266">
        <v>148</v>
      </c>
      <c r="H1082" s="264">
        <v>2343</v>
      </c>
      <c r="I1082" s="264">
        <v>2282</v>
      </c>
      <c r="J1082" s="264">
        <v>61</v>
      </c>
      <c r="K1082" s="264">
        <v>3373</v>
      </c>
      <c r="L1082" s="264">
        <v>3253</v>
      </c>
      <c r="M1082" s="264">
        <v>120</v>
      </c>
      <c r="N1082" s="294">
        <v>0.93</v>
      </c>
      <c r="O1082" s="266">
        <v>111253</v>
      </c>
      <c r="P1082" s="266">
        <v>107943</v>
      </c>
      <c r="Q1082" s="266">
        <v>3310</v>
      </c>
      <c r="R1082" s="267">
        <v>0.97024799331254</v>
      </c>
      <c r="S1082" s="267">
        <v>0.967657342657343</v>
      </c>
      <c r="T1082" s="267">
        <v>0.973965002134016</v>
      </c>
      <c r="U1082" s="267">
        <v>0.964423361992292</v>
      </c>
      <c r="V1082" s="295">
        <v>-0.00630765947667355</v>
      </c>
      <c r="W1082" s="271">
        <v>25101</v>
      </c>
      <c r="X1082" s="271">
        <v>24360</v>
      </c>
      <c r="Y1082" s="271">
        <v>25408</v>
      </c>
      <c r="Z1082" s="271">
        <v>24664</v>
      </c>
      <c r="AA1082" s="268">
        <v>0.970479263774352</v>
      </c>
      <c r="AB1082" s="268">
        <v>0.970717884130982</v>
      </c>
      <c r="AC1082" s="295">
        <v>-0.000238620356630692</v>
      </c>
    </row>
    <row r="1083" spans="1:29">
      <c r="A1083" s="297" t="s">
        <v>1669</v>
      </c>
      <c r="B1083" s="299" t="s">
        <v>3350</v>
      </c>
      <c r="C1083" s="293" t="s">
        <v>1954</v>
      </c>
      <c r="D1083" s="299" t="s">
        <v>1955</v>
      </c>
      <c r="E1083" s="263">
        <v>2545</v>
      </c>
      <c r="F1083" s="266">
        <v>2459</v>
      </c>
      <c r="G1083" s="266">
        <v>86</v>
      </c>
      <c r="H1083" s="264">
        <v>1139</v>
      </c>
      <c r="I1083" s="264">
        <v>1103</v>
      </c>
      <c r="J1083" s="264">
        <v>36</v>
      </c>
      <c r="K1083" s="264">
        <v>1982</v>
      </c>
      <c r="L1083" s="264">
        <v>1938</v>
      </c>
      <c r="M1083" s="264">
        <v>44</v>
      </c>
      <c r="N1083" s="294">
        <v>0.93</v>
      </c>
      <c r="O1083" s="266">
        <v>62172</v>
      </c>
      <c r="P1083" s="266">
        <v>60042</v>
      </c>
      <c r="Q1083" s="266">
        <v>2130</v>
      </c>
      <c r="R1083" s="267">
        <v>0.965740204593708</v>
      </c>
      <c r="S1083" s="267">
        <v>0.966208251473477</v>
      </c>
      <c r="T1083" s="267">
        <v>0.968393327480246</v>
      </c>
      <c r="U1083" s="267">
        <v>0.977800201816347</v>
      </c>
      <c r="V1083" s="295">
        <v>-0.00218507600676843</v>
      </c>
      <c r="W1083" s="271">
        <v>14205</v>
      </c>
      <c r="X1083" s="271">
        <v>13664</v>
      </c>
      <c r="Y1083" s="271">
        <v>13950</v>
      </c>
      <c r="Z1083" s="271">
        <v>13529</v>
      </c>
      <c r="AA1083" s="268">
        <v>0.961914818725801</v>
      </c>
      <c r="AB1083" s="268">
        <v>0.969820788530466</v>
      </c>
      <c r="AC1083" s="295">
        <v>-0.00790596980466518</v>
      </c>
    </row>
    <row r="1084" spans="1:29">
      <c r="A1084" s="297" t="s">
        <v>1669</v>
      </c>
      <c r="B1084" s="299" t="s">
        <v>3350</v>
      </c>
      <c r="C1084" s="293" t="s">
        <v>1956</v>
      </c>
      <c r="D1084" s="299" t="s">
        <v>1957</v>
      </c>
      <c r="E1084" s="263">
        <v>2758</v>
      </c>
      <c r="F1084" s="266">
        <v>2584</v>
      </c>
      <c r="G1084" s="266">
        <v>174</v>
      </c>
      <c r="H1084" s="264">
        <v>1204</v>
      </c>
      <c r="I1084" s="264">
        <v>1163</v>
      </c>
      <c r="J1084" s="264">
        <v>41</v>
      </c>
      <c r="K1084" s="264">
        <v>2025</v>
      </c>
      <c r="L1084" s="264">
        <v>1949</v>
      </c>
      <c r="M1084" s="264">
        <v>76</v>
      </c>
      <c r="N1084" s="294">
        <v>0.93</v>
      </c>
      <c r="O1084" s="266">
        <v>64259</v>
      </c>
      <c r="P1084" s="266">
        <v>61969</v>
      </c>
      <c r="Q1084" s="266">
        <v>2290</v>
      </c>
      <c r="R1084" s="267">
        <v>0.964362968611401</v>
      </c>
      <c r="S1084" s="267">
        <v>0.936910804931109</v>
      </c>
      <c r="T1084" s="267">
        <v>0.965946843853821</v>
      </c>
      <c r="U1084" s="267">
        <v>0.962469135802469</v>
      </c>
      <c r="V1084" s="295">
        <v>-0.0290360389227111</v>
      </c>
      <c r="W1084" s="271">
        <v>15131</v>
      </c>
      <c r="X1084" s="271">
        <v>14538</v>
      </c>
      <c r="Y1084" s="271">
        <v>14887</v>
      </c>
      <c r="Z1084" s="271">
        <v>14387</v>
      </c>
      <c r="AA1084" s="268">
        <v>0.960808935298394</v>
      </c>
      <c r="AB1084" s="268">
        <v>0.966413649492846</v>
      </c>
      <c r="AC1084" s="295">
        <v>-0.00560471419445208</v>
      </c>
    </row>
    <row r="1085" spans="1:29">
      <c r="A1085" s="297" t="s">
        <v>1669</v>
      </c>
      <c r="B1085" s="299" t="s">
        <v>3350</v>
      </c>
      <c r="C1085" s="293" t="s">
        <v>1958</v>
      </c>
      <c r="D1085" s="299" t="s">
        <v>1959</v>
      </c>
      <c r="E1085" s="263">
        <v>5236</v>
      </c>
      <c r="F1085" s="266">
        <v>4994</v>
      </c>
      <c r="G1085" s="266">
        <v>242</v>
      </c>
      <c r="H1085" s="264">
        <v>2211</v>
      </c>
      <c r="I1085" s="264">
        <v>2098</v>
      </c>
      <c r="J1085" s="264">
        <v>113</v>
      </c>
      <c r="K1085" s="264">
        <v>3582</v>
      </c>
      <c r="L1085" s="264">
        <v>3477</v>
      </c>
      <c r="M1085" s="264">
        <v>105</v>
      </c>
      <c r="N1085" s="294">
        <v>0.93</v>
      </c>
      <c r="O1085" s="266">
        <v>121258</v>
      </c>
      <c r="P1085" s="266">
        <v>116740</v>
      </c>
      <c r="Q1085" s="266">
        <v>4518</v>
      </c>
      <c r="R1085" s="267">
        <v>0.962740602681885</v>
      </c>
      <c r="S1085" s="267">
        <v>0.953781512605042</v>
      </c>
      <c r="T1085" s="267">
        <v>0.948891904115785</v>
      </c>
      <c r="U1085" s="267">
        <v>0.970686767169179</v>
      </c>
      <c r="V1085" s="295">
        <v>0.00488960848925735</v>
      </c>
      <c r="W1085" s="271">
        <v>27051</v>
      </c>
      <c r="X1085" s="271">
        <v>25944</v>
      </c>
      <c r="Y1085" s="271">
        <v>26735</v>
      </c>
      <c r="Z1085" s="271">
        <v>25900</v>
      </c>
      <c r="AA1085" s="268">
        <v>0.959077298436287</v>
      </c>
      <c r="AB1085" s="268">
        <v>0.968767533196185</v>
      </c>
      <c r="AC1085" s="295">
        <v>-0.00969023475989783</v>
      </c>
    </row>
    <row r="1086" spans="1:29">
      <c r="A1086" s="297" t="s">
        <v>1669</v>
      </c>
      <c r="B1086" s="299" t="s">
        <v>3350</v>
      </c>
      <c r="C1086" s="293" t="s">
        <v>1960</v>
      </c>
      <c r="D1086" s="299" t="s">
        <v>1961</v>
      </c>
      <c r="E1086" s="263">
        <v>3494</v>
      </c>
      <c r="F1086" s="266">
        <v>3362</v>
      </c>
      <c r="G1086" s="266">
        <v>132</v>
      </c>
      <c r="H1086" s="264">
        <v>1579</v>
      </c>
      <c r="I1086" s="264">
        <v>1495</v>
      </c>
      <c r="J1086" s="264">
        <v>84</v>
      </c>
      <c r="K1086" s="264">
        <v>2628</v>
      </c>
      <c r="L1086" s="264">
        <v>2542</v>
      </c>
      <c r="M1086" s="264">
        <v>86</v>
      </c>
      <c r="N1086" s="294">
        <v>0.93</v>
      </c>
      <c r="O1086" s="266">
        <v>84336</v>
      </c>
      <c r="P1086" s="266">
        <v>81324</v>
      </c>
      <c r="Q1086" s="266">
        <v>3012</v>
      </c>
      <c r="R1086" s="267">
        <v>0.964285714285714</v>
      </c>
      <c r="S1086" s="267">
        <v>0.962220950200343</v>
      </c>
      <c r="T1086" s="267">
        <v>0.946801773274224</v>
      </c>
      <c r="U1086" s="267">
        <v>0.967275494672755</v>
      </c>
      <c r="V1086" s="295">
        <v>0.0154191769261193</v>
      </c>
      <c r="W1086" s="271">
        <v>19415</v>
      </c>
      <c r="X1086" s="271">
        <v>18717</v>
      </c>
      <c r="Y1086" s="271">
        <v>19622</v>
      </c>
      <c r="Z1086" s="271">
        <v>19014</v>
      </c>
      <c r="AA1086" s="268">
        <v>0.964048416173062</v>
      </c>
      <c r="AB1086" s="268">
        <v>0.969014371623688</v>
      </c>
      <c r="AC1086" s="295">
        <v>-0.00496595545062561</v>
      </c>
    </row>
    <row r="1087" spans="1:29">
      <c r="A1087" s="297" t="s">
        <v>1669</v>
      </c>
      <c r="B1087" s="303" t="s">
        <v>3350</v>
      </c>
      <c r="C1087" s="293" t="s">
        <v>1962</v>
      </c>
      <c r="D1087" s="303" t="s">
        <v>1963</v>
      </c>
      <c r="E1087" s="263">
        <v>2232</v>
      </c>
      <c r="F1087" s="266">
        <v>2041</v>
      </c>
      <c r="G1087" s="266">
        <v>191</v>
      </c>
      <c r="H1087" s="264">
        <v>990</v>
      </c>
      <c r="I1087" s="264">
        <v>922</v>
      </c>
      <c r="J1087" s="264">
        <v>68</v>
      </c>
      <c r="K1087" s="264">
        <v>1728</v>
      </c>
      <c r="L1087" s="264">
        <v>1655</v>
      </c>
      <c r="M1087" s="264">
        <v>73</v>
      </c>
      <c r="N1087" s="294">
        <v>0.93</v>
      </c>
      <c r="O1087" s="266">
        <v>53187</v>
      </c>
      <c r="P1087" s="266">
        <v>50903</v>
      </c>
      <c r="Q1087" s="266">
        <v>2284</v>
      </c>
      <c r="R1087" s="267">
        <v>0.957057175625623</v>
      </c>
      <c r="S1087" s="267">
        <v>0.914426523297491</v>
      </c>
      <c r="T1087" s="267">
        <v>0.931313131313131</v>
      </c>
      <c r="U1087" s="267">
        <v>0.95775462962963</v>
      </c>
      <c r="V1087" s="295">
        <v>-0.0168866080156402</v>
      </c>
      <c r="W1087" s="271">
        <v>12302</v>
      </c>
      <c r="X1087" s="271">
        <v>11701</v>
      </c>
      <c r="Y1087" s="271">
        <v>12004</v>
      </c>
      <c r="Z1087" s="271">
        <v>11468</v>
      </c>
      <c r="AA1087" s="268">
        <v>0.951146155096732</v>
      </c>
      <c r="AB1087" s="268">
        <v>0.955348217260913</v>
      </c>
      <c r="AC1087" s="295">
        <v>-0.00420206216418073</v>
      </c>
    </row>
    <row r="1088" spans="1:29">
      <c r="A1088" s="297" t="s">
        <v>1669</v>
      </c>
      <c r="B1088" s="299" t="s">
        <v>3350</v>
      </c>
      <c r="C1088" s="293" t="s">
        <v>1964</v>
      </c>
      <c r="D1088" s="299" t="s">
        <v>1965</v>
      </c>
      <c r="E1088" s="263">
        <v>4134</v>
      </c>
      <c r="F1088" s="266">
        <v>4021</v>
      </c>
      <c r="G1088" s="266">
        <v>113</v>
      </c>
      <c r="H1088" s="264">
        <v>1910</v>
      </c>
      <c r="I1088" s="264">
        <v>1867</v>
      </c>
      <c r="J1088" s="264">
        <v>43</v>
      </c>
      <c r="K1088" s="264">
        <v>3296</v>
      </c>
      <c r="L1088" s="264">
        <v>3226</v>
      </c>
      <c r="M1088" s="264">
        <v>70</v>
      </c>
      <c r="N1088" s="294">
        <v>0.93</v>
      </c>
      <c r="O1088" s="266">
        <v>101168</v>
      </c>
      <c r="P1088" s="266">
        <v>99087</v>
      </c>
      <c r="Q1088" s="266">
        <v>2081</v>
      </c>
      <c r="R1088" s="267">
        <v>0.979430254625969</v>
      </c>
      <c r="S1088" s="267">
        <v>0.972665699080793</v>
      </c>
      <c r="T1088" s="267">
        <v>0.977486910994764</v>
      </c>
      <c r="U1088" s="267">
        <v>0.97876213592233</v>
      </c>
      <c r="V1088" s="295">
        <v>-0.004821211913971</v>
      </c>
      <c r="W1088" s="271">
        <v>23540</v>
      </c>
      <c r="X1088" s="271">
        <v>23045</v>
      </c>
      <c r="Y1088" s="271">
        <v>24028</v>
      </c>
      <c r="Z1088" s="271">
        <v>23561</v>
      </c>
      <c r="AA1088" s="268">
        <v>0.978971962616822</v>
      </c>
      <c r="AB1088" s="268">
        <v>0.980564341601465</v>
      </c>
      <c r="AC1088" s="295">
        <v>-0.0015923789846426</v>
      </c>
    </row>
    <row r="1089" spans="1:29">
      <c r="A1089" s="297" t="s">
        <v>1669</v>
      </c>
      <c r="B1089" s="299" t="s">
        <v>3349</v>
      </c>
      <c r="C1089" s="293" t="s">
        <v>1966</v>
      </c>
      <c r="D1089" s="299" t="s">
        <v>1967</v>
      </c>
      <c r="E1089" s="263">
        <v>5697</v>
      </c>
      <c r="F1089" s="266">
        <v>5384</v>
      </c>
      <c r="G1089" s="266">
        <v>313</v>
      </c>
      <c r="H1089" s="264">
        <v>3008</v>
      </c>
      <c r="I1089" s="264">
        <v>2862</v>
      </c>
      <c r="J1089" s="264">
        <v>146</v>
      </c>
      <c r="K1089" s="264">
        <v>5584</v>
      </c>
      <c r="L1089" s="264">
        <v>5266</v>
      </c>
      <c r="M1089" s="264">
        <v>318</v>
      </c>
      <c r="N1089" s="294">
        <v>0.93</v>
      </c>
      <c r="O1089" s="266">
        <v>168120</v>
      </c>
      <c r="P1089" s="266">
        <v>157800</v>
      </c>
      <c r="Q1089" s="266">
        <v>10320</v>
      </c>
      <c r="R1089" s="267">
        <v>0.938615274803712</v>
      </c>
      <c r="S1089" s="267">
        <v>0.945058802878708</v>
      </c>
      <c r="T1089" s="267">
        <v>0.951462765957447</v>
      </c>
      <c r="U1089" s="267">
        <v>0.943051575931232</v>
      </c>
      <c r="V1089" s="295">
        <v>-0.00640396307873869</v>
      </c>
      <c r="W1089" s="271">
        <v>38939</v>
      </c>
      <c r="X1089" s="271">
        <v>36789</v>
      </c>
      <c r="Y1089" s="271">
        <v>39596</v>
      </c>
      <c r="Z1089" s="271">
        <v>37692</v>
      </c>
      <c r="AA1089" s="268">
        <v>0.944785433626955</v>
      </c>
      <c r="AB1089" s="268">
        <v>0.951914334781291</v>
      </c>
      <c r="AC1089" s="295">
        <v>-0.00712890115433606</v>
      </c>
    </row>
    <row r="1090" spans="1:29">
      <c r="A1090" s="297" t="s">
        <v>1669</v>
      </c>
      <c r="B1090" s="299" t="s">
        <v>3349</v>
      </c>
      <c r="C1090" s="293" t="s">
        <v>1968</v>
      </c>
      <c r="D1090" s="299" t="s">
        <v>1969</v>
      </c>
      <c r="E1090" s="263">
        <v>4600</v>
      </c>
      <c r="F1090" s="266">
        <v>4348</v>
      </c>
      <c r="G1090" s="266">
        <v>252</v>
      </c>
      <c r="H1090" s="264">
        <v>2553</v>
      </c>
      <c r="I1090" s="264">
        <v>2406</v>
      </c>
      <c r="J1090" s="264">
        <v>147</v>
      </c>
      <c r="K1090" s="264">
        <v>4302</v>
      </c>
      <c r="L1090" s="264">
        <v>4144</v>
      </c>
      <c r="M1090" s="264">
        <v>158</v>
      </c>
      <c r="N1090" s="294">
        <v>0.93</v>
      </c>
      <c r="O1090" s="266">
        <v>131863</v>
      </c>
      <c r="P1090" s="266">
        <v>126402</v>
      </c>
      <c r="Q1090" s="266">
        <v>5461</v>
      </c>
      <c r="R1090" s="267">
        <v>0.958585804964243</v>
      </c>
      <c r="S1090" s="267">
        <v>0.945217391304348</v>
      </c>
      <c r="T1090" s="267">
        <v>0.942420681551116</v>
      </c>
      <c r="U1090" s="267">
        <v>0.96327289632729</v>
      </c>
      <c r="V1090" s="295">
        <v>0.00279670975323143</v>
      </c>
      <c r="W1090" s="271">
        <v>30548</v>
      </c>
      <c r="X1090" s="271">
        <v>29220</v>
      </c>
      <c r="Y1090" s="271">
        <v>30640</v>
      </c>
      <c r="Z1090" s="271">
        <v>29420</v>
      </c>
      <c r="AA1090" s="268">
        <v>0.95652743223779</v>
      </c>
      <c r="AB1090" s="268">
        <v>0.960182767624021</v>
      </c>
      <c r="AC1090" s="295">
        <v>-0.0036553353862312</v>
      </c>
    </row>
    <row r="1091" spans="1:29">
      <c r="A1091" s="297" t="s">
        <v>1669</v>
      </c>
      <c r="B1091" s="299" t="s">
        <v>3349</v>
      </c>
      <c r="C1091" s="293" t="s">
        <v>1970</v>
      </c>
      <c r="D1091" s="299" t="s">
        <v>1971</v>
      </c>
      <c r="E1091" s="263">
        <v>2562</v>
      </c>
      <c r="F1091" s="266">
        <v>2484</v>
      </c>
      <c r="G1091" s="266">
        <v>78</v>
      </c>
      <c r="H1091" s="264">
        <v>1334</v>
      </c>
      <c r="I1091" s="264">
        <v>1291</v>
      </c>
      <c r="J1091" s="264">
        <v>43</v>
      </c>
      <c r="K1091" s="264">
        <v>2508</v>
      </c>
      <c r="L1091" s="264">
        <v>2404</v>
      </c>
      <c r="M1091" s="264">
        <v>104</v>
      </c>
      <c r="N1091" s="294">
        <v>0.93</v>
      </c>
      <c r="O1091" s="266">
        <v>77053</v>
      </c>
      <c r="P1091" s="266">
        <v>74597</v>
      </c>
      <c r="Q1091" s="266">
        <v>2456</v>
      </c>
      <c r="R1091" s="267">
        <v>0.968125835463902</v>
      </c>
      <c r="S1091" s="267">
        <v>0.969555035128806</v>
      </c>
      <c r="T1091" s="267">
        <v>0.967766116941529</v>
      </c>
      <c r="U1091" s="267">
        <v>0.958532695374801</v>
      </c>
      <c r="V1091" s="295">
        <v>0.00178891818727633</v>
      </c>
      <c r="W1091" s="271">
        <v>17413</v>
      </c>
      <c r="X1091" s="271">
        <v>16833</v>
      </c>
      <c r="Y1091" s="271">
        <v>18173</v>
      </c>
      <c r="Z1091" s="271">
        <v>17576</v>
      </c>
      <c r="AA1091" s="268">
        <v>0.96669155228852</v>
      </c>
      <c r="AB1091" s="268">
        <v>0.967149067297639</v>
      </c>
      <c r="AC1091" s="295">
        <v>-0.00045751500911928</v>
      </c>
    </row>
    <row r="1092" spans="1:29">
      <c r="A1092" s="297" t="s">
        <v>1972</v>
      </c>
      <c r="B1092" s="305" t="s">
        <v>3352</v>
      </c>
      <c r="C1092" s="293" t="s">
        <v>1974</v>
      </c>
      <c r="D1092" s="305" t="s">
        <v>1975</v>
      </c>
      <c r="E1092" s="263">
        <v>3342</v>
      </c>
      <c r="F1092" s="266">
        <v>3257</v>
      </c>
      <c r="G1092" s="266">
        <v>85</v>
      </c>
      <c r="H1092" s="264">
        <v>1750</v>
      </c>
      <c r="I1092" s="264">
        <v>1698</v>
      </c>
      <c r="J1092" s="264">
        <v>52</v>
      </c>
      <c r="K1092" s="264">
        <v>2521</v>
      </c>
      <c r="L1092" s="264">
        <v>2471</v>
      </c>
      <c r="M1092" s="264">
        <v>50</v>
      </c>
      <c r="N1092" s="294">
        <v>0.93</v>
      </c>
      <c r="O1092" s="266">
        <v>82056</v>
      </c>
      <c r="P1092" s="266">
        <v>80339</v>
      </c>
      <c r="Q1092" s="266">
        <v>1717</v>
      </c>
      <c r="R1092" s="267">
        <v>0.979075265672224</v>
      </c>
      <c r="S1092" s="267">
        <v>0.974566128067026</v>
      </c>
      <c r="T1092" s="267">
        <v>0.970285714285714</v>
      </c>
      <c r="U1092" s="267">
        <v>0.980166600555335</v>
      </c>
      <c r="V1092" s="295">
        <v>0.00428041378131139</v>
      </c>
      <c r="W1092" s="271">
        <v>18397</v>
      </c>
      <c r="X1092" s="271">
        <v>17962</v>
      </c>
      <c r="Y1092" s="271">
        <v>18589</v>
      </c>
      <c r="Z1092" s="271">
        <v>18195</v>
      </c>
      <c r="AA1092" s="268">
        <v>0.976354840463119</v>
      </c>
      <c r="AB1092" s="268">
        <v>0.978804669428156</v>
      </c>
      <c r="AC1092" s="295">
        <v>-0.00244982896503754</v>
      </c>
    </row>
    <row r="1093" spans="1:29">
      <c r="A1093" s="297" t="s">
        <v>1972</v>
      </c>
      <c r="B1093" s="305" t="s">
        <v>3352</v>
      </c>
      <c r="C1093" s="293" t="s">
        <v>1976</v>
      </c>
      <c r="D1093" s="305" t="s">
        <v>1977</v>
      </c>
      <c r="E1093" s="263">
        <v>4791</v>
      </c>
      <c r="F1093" s="266">
        <v>4550</v>
      </c>
      <c r="G1093" s="266">
        <v>241</v>
      </c>
      <c r="H1093" s="264">
        <v>2646</v>
      </c>
      <c r="I1093" s="264">
        <v>2526</v>
      </c>
      <c r="J1093" s="264">
        <v>120</v>
      </c>
      <c r="K1093" s="264">
        <v>3875</v>
      </c>
      <c r="L1093" s="264">
        <v>3781</v>
      </c>
      <c r="M1093" s="264">
        <v>94</v>
      </c>
      <c r="N1093" s="294">
        <v>0.93</v>
      </c>
      <c r="O1093" s="266">
        <v>122452</v>
      </c>
      <c r="P1093" s="266">
        <v>118654</v>
      </c>
      <c r="Q1093" s="266">
        <v>3798</v>
      </c>
      <c r="R1093" s="267">
        <v>0.968983765067128</v>
      </c>
      <c r="S1093" s="267">
        <v>0.94969734919641</v>
      </c>
      <c r="T1093" s="267">
        <v>0.954648526077097</v>
      </c>
      <c r="U1093" s="267">
        <v>0.975741935483871</v>
      </c>
      <c r="V1093" s="295">
        <v>-0.00495117688068758</v>
      </c>
      <c r="W1093" s="271">
        <v>28183</v>
      </c>
      <c r="X1093" s="271">
        <v>27282</v>
      </c>
      <c r="Y1093" s="271">
        <v>28376</v>
      </c>
      <c r="Z1093" s="271">
        <v>27342</v>
      </c>
      <c r="AA1093" s="268">
        <v>0.968030372919845</v>
      </c>
      <c r="AB1093" s="268">
        <v>0.963560755568086</v>
      </c>
      <c r="AC1093" s="295">
        <v>0.00446961735175955</v>
      </c>
    </row>
    <row r="1094" spans="1:29">
      <c r="A1094" s="297" t="s">
        <v>1972</v>
      </c>
      <c r="B1094" s="305" t="s">
        <v>3352</v>
      </c>
      <c r="C1094" s="293" t="s">
        <v>1978</v>
      </c>
      <c r="D1094" s="305" t="s">
        <v>1979</v>
      </c>
      <c r="E1094" s="263">
        <v>4767</v>
      </c>
      <c r="F1094" s="266">
        <v>4611</v>
      </c>
      <c r="G1094" s="266">
        <v>156</v>
      </c>
      <c r="H1094" s="264">
        <v>2747</v>
      </c>
      <c r="I1094" s="264">
        <v>2667</v>
      </c>
      <c r="J1094" s="264">
        <v>80</v>
      </c>
      <c r="K1094" s="264">
        <v>3833</v>
      </c>
      <c r="L1094" s="264">
        <v>3739</v>
      </c>
      <c r="M1094" s="264">
        <v>94</v>
      </c>
      <c r="N1094" s="294">
        <v>0.93</v>
      </c>
      <c r="O1094" s="266">
        <v>115472</v>
      </c>
      <c r="P1094" s="266">
        <v>112810</v>
      </c>
      <c r="Q1094" s="266">
        <v>2662</v>
      </c>
      <c r="R1094" s="267">
        <v>0.976946792295968</v>
      </c>
      <c r="S1094" s="267">
        <v>0.967275015733166</v>
      </c>
      <c r="T1094" s="267">
        <v>0.970877320713506</v>
      </c>
      <c r="U1094" s="267">
        <v>0.975476128358988</v>
      </c>
      <c r="V1094" s="295">
        <v>-0.00360230498034009</v>
      </c>
      <c r="W1094" s="271">
        <v>27221</v>
      </c>
      <c r="X1094" s="271">
        <v>26553</v>
      </c>
      <c r="Y1094" s="271">
        <v>26408</v>
      </c>
      <c r="Z1094" s="271">
        <v>25826</v>
      </c>
      <c r="AA1094" s="268">
        <v>0.975460122699387</v>
      </c>
      <c r="AB1094" s="268">
        <v>0.977961223871554</v>
      </c>
      <c r="AC1094" s="295">
        <v>-0.00250110117216751</v>
      </c>
    </row>
    <row r="1095" spans="1:29">
      <c r="A1095" s="297" t="s">
        <v>1972</v>
      </c>
      <c r="B1095" s="305" t="s">
        <v>3352</v>
      </c>
      <c r="C1095" s="293" t="s">
        <v>1980</v>
      </c>
      <c r="D1095" s="305" t="s">
        <v>1981</v>
      </c>
      <c r="E1095" s="263">
        <v>5895</v>
      </c>
      <c r="F1095" s="266">
        <v>5667</v>
      </c>
      <c r="G1095" s="266">
        <v>228</v>
      </c>
      <c r="H1095" s="264">
        <v>3195</v>
      </c>
      <c r="I1095" s="264">
        <v>3032</v>
      </c>
      <c r="J1095" s="264">
        <v>163</v>
      </c>
      <c r="K1095" s="264">
        <v>4839</v>
      </c>
      <c r="L1095" s="264">
        <v>4690</v>
      </c>
      <c r="M1095" s="264">
        <v>149</v>
      </c>
      <c r="N1095" s="294">
        <v>0.93</v>
      </c>
      <c r="O1095" s="266">
        <v>141933</v>
      </c>
      <c r="P1095" s="266">
        <v>138418</v>
      </c>
      <c r="Q1095" s="266">
        <v>3515</v>
      </c>
      <c r="R1095" s="267">
        <v>0.97523479388162</v>
      </c>
      <c r="S1095" s="267">
        <v>0.961323155216285</v>
      </c>
      <c r="T1095" s="267">
        <v>0.948982785602504</v>
      </c>
      <c r="U1095" s="267">
        <v>0.969208514155817</v>
      </c>
      <c r="V1095" s="295">
        <v>0.012340369613781</v>
      </c>
      <c r="W1095" s="271">
        <v>33857</v>
      </c>
      <c r="X1095" s="271">
        <v>32851</v>
      </c>
      <c r="Y1095" s="271">
        <v>33006</v>
      </c>
      <c r="Z1095" s="271">
        <v>32239</v>
      </c>
      <c r="AA1095" s="268">
        <v>0.970286794459048</v>
      </c>
      <c r="AB1095" s="268">
        <v>0.976761800884688</v>
      </c>
      <c r="AC1095" s="295">
        <v>-0.00647500642563936</v>
      </c>
    </row>
    <row r="1096" spans="1:29">
      <c r="A1096" s="297" t="s">
        <v>1972</v>
      </c>
      <c r="B1096" s="305" t="s">
        <v>3352</v>
      </c>
      <c r="C1096" s="293" t="s">
        <v>1982</v>
      </c>
      <c r="D1096" s="305" t="s">
        <v>1983</v>
      </c>
      <c r="E1096" s="263">
        <v>6515</v>
      </c>
      <c r="F1096" s="266">
        <v>6118</v>
      </c>
      <c r="G1096" s="266">
        <v>397</v>
      </c>
      <c r="H1096" s="264">
        <v>3692</v>
      </c>
      <c r="I1096" s="264">
        <v>3428</v>
      </c>
      <c r="J1096" s="264">
        <v>264</v>
      </c>
      <c r="K1096" s="264">
        <v>5149</v>
      </c>
      <c r="L1096" s="264">
        <v>4929</v>
      </c>
      <c r="M1096" s="264">
        <v>220</v>
      </c>
      <c r="N1096" s="294">
        <v>0.93</v>
      </c>
      <c r="O1096" s="266">
        <v>160360</v>
      </c>
      <c r="P1096" s="266">
        <v>154195</v>
      </c>
      <c r="Q1096" s="266">
        <v>6165</v>
      </c>
      <c r="R1096" s="267">
        <v>0.961555250685957</v>
      </c>
      <c r="S1096" s="267">
        <v>0.939063699155794</v>
      </c>
      <c r="T1096" s="267">
        <v>0.928494041170097</v>
      </c>
      <c r="U1096" s="267">
        <v>0.957273256943096</v>
      </c>
      <c r="V1096" s="295">
        <v>0.0105696579856969</v>
      </c>
      <c r="W1096" s="271">
        <v>36505</v>
      </c>
      <c r="X1096" s="271">
        <v>34776</v>
      </c>
      <c r="Y1096" s="271">
        <v>35738</v>
      </c>
      <c r="Z1096" s="271">
        <v>34527</v>
      </c>
      <c r="AA1096" s="268">
        <v>0.952636625119847</v>
      </c>
      <c r="AB1096" s="268">
        <v>0.966114499972019</v>
      </c>
      <c r="AC1096" s="295">
        <v>-0.013477874852172</v>
      </c>
    </row>
    <row r="1097" spans="1:29">
      <c r="A1097" s="297" t="s">
        <v>1972</v>
      </c>
      <c r="B1097" s="305" t="s">
        <v>3352</v>
      </c>
      <c r="C1097" s="293" t="s">
        <v>1984</v>
      </c>
      <c r="D1097" s="305" t="s">
        <v>1985</v>
      </c>
      <c r="E1097" s="263">
        <v>2448</v>
      </c>
      <c r="F1097" s="266">
        <v>2370</v>
      </c>
      <c r="G1097" s="266">
        <v>78</v>
      </c>
      <c r="H1097" s="264">
        <v>1356</v>
      </c>
      <c r="I1097" s="264">
        <v>1308</v>
      </c>
      <c r="J1097" s="264">
        <v>48</v>
      </c>
      <c r="K1097" s="264">
        <v>1948</v>
      </c>
      <c r="L1097" s="264">
        <v>1894</v>
      </c>
      <c r="M1097" s="264">
        <v>54</v>
      </c>
      <c r="N1097" s="294">
        <v>0.93</v>
      </c>
      <c r="O1097" s="266">
        <v>64528</v>
      </c>
      <c r="P1097" s="266">
        <v>63091</v>
      </c>
      <c r="Q1097" s="266">
        <v>1437</v>
      </c>
      <c r="R1097" s="267">
        <v>0.977730597570047</v>
      </c>
      <c r="S1097" s="267">
        <v>0.968137254901961</v>
      </c>
      <c r="T1097" s="267">
        <v>0.964601769911504</v>
      </c>
      <c r="U1097" s="267">
        <v>0.972279260780287</v>
      </c>
      <c r="V1097" s="295">
        <v>0.00353548499045642</v>
      </c>
      <c r="W1097" s="271">
        <v>14520</v>
      </c>
      <c r="X1097" s="271">
        <v>14120</v>
      </c>
      <c r="Y1097" s="271">
        <v>14947</v>
      </c>
      <c r="Z1097" s="271">
        <v>14678</v>
      </c>
      <c r="AA1097" s="268">
        <v>0.972451790633609</v>
      </c>
      <c r="AB1097" s="268">
        <v>0.982003077540644</v>
      </c>
      <c r="AC1097" s="295">
        <v>-0.00955128690703477</v>
      </c>
    </row>
    <row r="1098" spans="1:29">
      <c r="A1098" s="297" t="s">
        <v>1972</v>
      </c>
      <c r="B1098" s="305" t="s">
        <v>3352</v>
      </c>
      <c r="C1098" s="293" t="s">
        <v>1986</v>
      </c>
      <c r="D1098" s="305" t="s">
        <v>1987</v>
      </c>
      <c r="E1098" s="263">
        <v>3828</v>
      </c>
      <c r="F1098" s="266">
        <v>3732</v>
      </c>
      <c r="G1098" s="266">
        <v>96</v>
      </c>
      <c r="H1098" s="264">
        <v>2145</v>
      </c>
      <c r="I1098" s="264">
        <v>2082</v>
      </c>
      <c r="J1098" s="264">
        <v>63</v>
      </c>
      <c r="K1098" s="264">
        <v>3055</v>
      </c>
      <c r="L1098" s="264">
        <v>3002</v>
      </c>
      <c r="M1098" s="264">
        <v>53</v>
      </c>
      <c r="N1098" s="294">
        <v>0.93</v>
      </c>
      <c r="O1098" s="266">
        <v>97799</v>
      </c>
      <c r="P1098" s="266">
        <v>96249</v>
      </c>
      <c r="Q1098" s="266">
        <v>1550</v>
      </c>
      <c r="R1098" s="267">
        <v>0.984151167189849</v>
      </c>
      <c r="S1098" s="267">
        <v>0.974921630094044</v>
      </c>
      <c r="T1098" s="267">
        <v>0.970629370629371</v>
      </c>
      <c r="U1098" s="267">
        <v>0.982651391162029</v>
      </c>
      <c r="V1098" s="295">
        <v>0.00429225946467326</v>
      </c>
      <c r="W1098" s="271">
        <v>22146</v>
      </c>
      <c r="X1098" s="271">
        <v>21730</v>
      </c>
      <c r="Y1098" s="271">
        <v>22441</v>
      </c>
      <c r="Z1098" s="271">
        <v>22108</v>
      </c>
      <c r="AA1098" s="268">
        <v>0.981215569403052</v>
      </c>
      <c r="AB1098" s="268">
        <v>0.985161089078027</v>
      </c>
      <c r="AC1098" s="295">
        <v>-0.00394551967497436</v>
      </c>
    </row>
    <row r="1099" spans="1:29">
      <c r="A1099" s="297" t="s">
        <v>1972</v>
      </c>
      <c r="B1099" s="305" t="s">
        <v>3352</v>
      </c>
      <c r="C1099" s="293" t="s">
        <v>1988</v>
      </c>
      <c r="D1099" s="305" t="s">
        <v>1989</v>
      </c>
      <c r="E1099" s="263">
        <v>6315</v>
      </c>
      <c r="F1099" s="266">
        <v>5962</v>
      </c>
      <c r="G1099" s="266">
        <v>353</v>
      </c>
      <c r="H1099" s="264">
        <v>5162</v>
      </c>
      <c r="I1099" s="264">
        <v>4849</v>
      </c>
      <c r="J1099" s="264">
        <v>313</v>
      </c>
      <c r="K1099" s="264">
        <v>6694</v>
      </c>
      <c r="L1099" s="264">
        <v>6438</v>
      </c>
      <c r="M1099" s="264">
        <v>256</v>
      </c>
      <c r="N1099" s="294">
        <v>0.93</v>
      </c>
      <c r="O1099" s="266">
        <v>198405</v>
      </c>
      <c r="P1099" s="266">
        <v>190376</v>
      </c>
      <c r="Q1099" s="266">
        <v>8029</v>
      </c>
      <c r="R1099" s="267">
        <v>0.95953226985207</v>
      </c>
      <c r="S1099" s="267">
        <v>0.944101346001584</v>
      </c>
      <c r="T1099" s="267">
        <v>0.939364587369237</v>
      </c>
      <c r="U1099" s="267">
        <v>0.96175679713176</v>
      </c>
      <c r="V1099" s="295">
        <v>0.00473675863234679</v>
      </c>
      <c r="W1099" s="271">
        <v>45950</v>
      </c>
      <c r="X1099" s="271">
        <v>43984</v>
      </c>
      <c r="Y1099" s="271">
        <v>45129</v>
      </c>
      <c r="Z1099" s="271">
        <v>43223</v>
      </c>
      <c r="AA1099" s="268">
        <v>0.95721436343852</v>
      </c>
      <c r="AB1099" s="268">
        <v>0.957765516630105</v>
      </c>
      <c r="AC1099" s="295">
        <v>-0.000551153191584608</v>
      </c>
    </row>
    <row r="1100" spans="1:29">
      <c r="A1100" s="297" t="s">
        <v>1972</v>
      </c>
      <c r="B1100" s="305" t="s">
        <v>3352</v>
      </c>
      <c r="C1100" s="293" t="s">
        <v>1990</v>
      </c>
      <c r="D1100" s="305" t="s">
        <v>1991</v>
      </c>
      <c r="E1100" s="263">
        <v>6101</v>
      </c>
      <c r="F1100" s="266">
        <v>5902</v>
      </c>
      <c r="G1100" s="266">
        <v>199</v>
      </c>
      <c r="H1100" s="264">
        <v>3448</v>
      </c>
      <c r="I1100" s="264">
        <v>3350</v>
      </c>
      <c r="J1100" s="264">
        <v>98</v>
      </c>
      <c r="K1100" s="264">
        <v>4939</v>
      </c>
      <c r="L1100" s="264">
        <v>4817</v>
      </c>
      <c r="M1100" s="264">
        <v>122</v>
      </c>
      <c r="N1100" s="294">
        <v>0.93</v>
      </c>
      <c r="O1100" s="266">
        <v>154279</v>
      </c>
      <c r="P1100" s="266">
        <v>150874</v>
      </c>
      <c r="Q1100" s="266">
        <v>3405</v>
      </c>
      <c r="R1100" s="267">
        <v>0.97792959508423</v>
      </c>
      <c r="S1100" s="267">
        <v>0.967382396328471</v>
      </c>
      <c r="T1100" s="267">
        <v>0.971577726218097</v>
      </c>
      <c r="U1100" s="267">
        <v>0.975298643450091</v>
      </c>
      <c r="V1100" s="295">
        <v>-0.00419532988962668</v>
      </c>
      <c r="W1100" s="271">
        <v>35511</v>
      </c>
      <c r="X1100" s="271">
        <v>34648</v>
      </c>
      <c r="Y1100" s="271">
        <v>34902</v>
      </c>
      <c r="Z1100" s="271">
        <v>34142</v>
      </c>
      <c r="AA1100" s="268">
        <v>0.975697671144153</v>
      </c>
      <c r="AB1100" s="268">
        <v>0.978224743567704</v>
      </c>
      <c r="AC1100" s="295">
        <v>-0.00252707242355132</v>
      </c>
    </row>
    <row r="1101" spans="1:29">
      <c r="A1101" s="297" t="s">
        <v>1972</v>
      </c>
      <c r="B1101" s="305" t="s">
        <v>3352</v>
      </c>
      <c r="C1101" s="293" t="s">
        <v>1992</v>
      </c>
      <c r="D1101" s="305" t="s">
        <v>1993</v>
      </c>
      <c r="E1101" s="263">
        <v>4752</v>
      </c>
      <c r="F1101" s="266">
        <v>4595</v>
      </c>
      <c r="G1101" s="266">
        <v>157</v>
      </c>
      <c r="H1101" s="264">
        <v>2679</v>
      </c>
      <c r="I1101" s="264">
        <v>2609</v>
      </c>
      <c r="J1101" s="264">
        <v>70</v>
      </c>
      <c r="K1101" s="264">
        <v>3769</v>
      </c>
      <c r="L1101" s="264">
        <v>3705</v>
      </c>
      <c r="M1101" s="264">
        <v>64</v>
      </c>
      <c r="N1101" s="294">
        <v>0.93</v>
      </c>
      <c r="O1101" s="266">
        <v>119913</v>
      </c>
      <c r="P1101" s="266">
        <v>117489</v>
      </c>
      <c r="Q1101" s="266">
        <v>2424</v>
      </c>
      <c r="R1101" s="267">
        <v>0.979785344374672</v>
      </c>
      <c r="S1101" s="267">
        <v>0.966961279461279</v>
      </c>
      <c r="T1101" s="267">
        <v>0.973870847331094</v>
      </c>
      <c r="U1101" s="267">
        <v>0.983019368532767</v>
      </c>
      <c r="V1101" s="295">
        <v>-0.00690956786981423</v>
      </c>
      <c r="W1101" s="271">
        <v>27913</v>
      </c>
      <c r="X1101" s="271">
        <v>27343</v>
      </c>
      <c r="Y1101" s="271">
        <v>27987</v>
      </c>
      <c r="Z1101" s="271">
        <v>27503</v>
      </c>
      <c r="AA1101" s="268">
        <v>0.97957940744456</v>
      </c>
      <c r="AB1101" s="268">
        <v>0.982706256476221</v>
      </c>
      <c r="AC1101" s="295">
        <v>-0.00312684903166127</v>
      </c>
    </row>
    <row r="1102" spans="1:29">
      <c r="A1102" s="297" t="s">
        <v>1972</v>
      </c>
      <c r="B1102" s="305" t="s">
        <v>3352</v>
      </c>
      <c r="C1102" s="293" t="s">
        <v>1994</v>
      </c>
      <c r="D1102" s="305" t="s">
        <v>1995</v>
      </c>
      <c r="E1102" s="263">
        <v>4452</v>
      </c>
      <c r="F1102" s="266">
        <v>4250</v>
      </c>
      <c r="G1102" s="266">
        <v>202</v>
      </c>
      <c r="H1102" s="264">
        <v>2393</v>
      </c>
      <c r="I1102" s="264">
        <v>2300</v>
      </c>
      <c r="J1102" s="264">
        <v>93</v>
      </c>
      <c r="K1102" s="264">
        <v>3533</v>
      </c>
      <c r="L1102" s="264">
        <v>3446</v>
      </c>
      <c r="M1102" s="264">
        <v>87</v>
      </c>
      <c r="N1102" s="294">
        <v>0.93</v>
      </c>
      <c r="O1102" s="266">
        <v>113976</v>
      </c>
      <c r="P1102" s="266">
        <v>110581</v>
      </c>
      <c r="Q1102" s="266">
        <v>3395</v>
      </c>
      <c r="R1102" s="267">
        <v>0.970213027303994</v>
      </c>
      <c r="S1102" s="267">
        <v>0.954627133872417</v>
      </c>
      <c r="T1102" s="267">
        <v>0.961136648558295</v>
      </c>
      <c r="U1102" s="267">
        <v>0.975375035380696</v>
      </c>
      <c r="V1102" s="295">
        <v>-0.00650951468587813</v>
      </c>
      <c r="W1102" s="271">
        <v>25646</v>
      </c>
      <c r="X1102" s="271">
        <v>24831</v>
      </c>
      <c r="Y1102" s="271">
        <v>25471</v>
      </c>
      <c r="Z1102" s="271">
        <v>24756</v>
      </c>
      <c r="AA1102" s="268">
        <v>0.968221165093972</v>
      </c>
      <c r="AB1102" s="268">
        <v>0.971928860272467</v>
      </c>
      <c r="AC1102" s="295">
        <v>-0.00370769517849501</v>
      </c>
    </row>
    <row r="1103" spans="1:29">
      <c r="A1103" s="297" t="s">
        <v>1972</v>
      </c>
      <c r="B1103" s="305" t="s">
        <v>3352</v>
      </c>
      <c r="C1103" s="293" t="s">
        <v>1996</v>
      </c>
      <c r="D1103" s="305" t="s">
        <v>1997</v>
      </c>
      <c r="E1103" s="263">
        <v>5377</v>
      </c>
      <c r="F1103" s="266">
        <v>5228</v>
      </c>
      <c r="G1103" s="266">
        <v>149</v>
      </c>
      <c r="H1103" s="264">
        <v>3210</v>
      </c>
      <c r="I1103" s="264">
        <v>3130</v>
      </c>
      <c r="J1103" s="264">
        <v>80</v>
      </c>
      <c r="K1103" s="264">
        <v>4338</v>
      </c>
      <c r="L1103" s="264">
        <v>4283</v>
      </c>
      <c r="M1103" s="264">
        <v>55</v>
      </c>
      <c r="N1103" s="294">
        <v>0.93</v>
      </c>
      <c r="O1103" s="266">
        <v>136859</v>
      </c>
      <c r="P1103" s="266">
        <v>134383</v>
      </c>
      <c r="Q1103" s="266">
        <v>2476</v>
      </c>
      <c r="R1103" s="267">
        <v>0.981908387464471</v>
      </c>
      <c r="S1103" s="267">
        <v>0.972289380695555</v>
      </c>
      <c r="T1103" s="267">
        <v>0.975077881619938</v>
      </c>
      <c r="U1103" s="267">
        <v>0.987321346242508</v>
      </c>
      <c r="V1103" s="295">
        <v>-0.00278850092438254</v>
      </c>
      <c r="W1103" s="271">
        <v>31335</v>
      </c>
      <c r="X1103" s="271">
        <v>30724</v>
      </c>
      <c r="Y1103" s="271">
        <v>30870</v>
      </c>
      <c r="Z1103" s="271">
        <v>30317</v>
      </c>
      <c r="AA1103" s="268">
        <v>0.980501037178873</v>
      </c>
      <c r="AB1103" s="268">
        <v>0.982086167800454</v>
      </c>
      <c r="AC1103" s="295">
        <v>-0.00158513062158006</v>
      </c>
    </row>
    <row r="1104" spans="1:29">
      <c r="A1104" s="297" t="s">
        <v>1972</v>
      </c>
      <c r="B1104" s="305" t="s">
        <v>3352</v>
      </c>
      <c r="C1104" s="293" t="s">
        <v>1998</v>
      </c>
      <c r="D1104" s="305" t="s">
        <v>1999</v>
      </c>
      <c r="E1104" s="263">
        <v>3342</v>
      </c>
      <c r="F1104" s="266">
        <v>3263</v>
      </c>
      <c r="G1104" s="266">
        <v>79</v>
      </c>
      <c r="H1104" s="264">
        <v>1987</v>
      </c>
      <c r="I1104" s="264">
        <v>1958</v>
      </c>
      <c r="J1104" s="264">
        <v>29</v>
      </c>
      <c r="K1104" s="264">
        <v>2734</v>
      </c>
      <c r="L1104" s="264">
        <v>2702</v>
      </c>
      <c r="M1104" s="264">
        <v>32</v>
      </c>
      <c r="N1104" s="294">
        <v>0.93</v>
      </c>
      <c r="O1104" s="266">
        <v>86160</v>
      </c>
      <c r="P1104" s="266">
        <v>84769</v>
      </c>
      <c r="Q1104" s="266">
        <v>1391</v>
      </c>
      <c r="R1104" s="267">
        <v>0.983855617455896</v>
      </c>
      <c r="S1104" s="267">
        <v>0.976361460203471</v>
      </c>
      <c r="T1104" s="267">
        <v>0.985405133366885</v>
      </c>
      <c r="U1104" s="267">
        <v>0.988295537673738</v>
      </c>
      <c r="V1104" s="295">
        <v>-0.00904367316341381</v>
      </c>
      <c r="W1104" s="271">
        <v>19590</v>
      </c>
      <c r="X1104" s="271">
        <v>19299</v>
      </c>
      <c r="Y1104" s="271">
        <v>19349</v>
      </c>
      <c r="Z1104" s="271">
        <v>18972</v>
      </c>
      <c r="AA1104" s="268">
        <v>0.985145482388974</v>
      </c>
      <c r="AB1104" s="268">
        <v>0.98051578892966</v>
      </c>
      <c r="AC1104" s="295">
        <v>0.00462969345931352</v>
      </c>
    </row>
    <row r="1105" spans="1:29">
      <c r="A1105" s="297" t="s">
        <v>1972</v>
      </c>
      <c r="B1105" s="305" t="s">
        <v>3352</v>
      </c>
      <c r="C1105" s="293" t="s">
        <v>2000</v>
      </c>
      <c r="D1105" s="305" t="s">
        <v>2001</v>
      </c>
      <c r="E1105" s="263">
        <v>4833</v>
      </c>
      <c r="F1105" s="266">
        <v>4708</v>
      </c>
      <c r="G1105" s="266">
        <v>125</v>
      </c>
      <c r="H1105" s="264">
        <v>2786</v>
      </c>
      <c r="I1105" s="264">
        <v>2723</v>
      </c>
      <c r="J1105" s="264">
        <v>63</v>
      </c>
      <c r="K1105" s="264">
        <v>3852</v>
      </c>
      <c r="L1105" s="264">
        <v>3753</v>
      </c>
      <c r="M1105" s="264">
        <v>99</v>
      </c>
      <c r="N1105" s="294">
        <v>0.93</v>
      </c>
      <c r="O1105" s="266">
        <v>118625</v>
      </c>
      <c r="P1105" s="266">
        <v>116369</v>
      </c>
      <c r="Q1105" s="266">
        <v>2256</v>
      </c>
      <c r="R1105" s="267">
        <v>0.980982086406744</v>
      </c>
      <c r="S1105" s="267">
        <v>0.974136147320505</v>
      </c>
      <c r="T1105" s="267">
        <v>0.977386934673367</v>
      </c>
      <c r="U1105" s="267">
        <v>0.974299065420561</v>
      </c>
      <c r="V1105" s="295">
        <v>-0.00325078735286188</v>
      </c>
      <c r="W1105" s="271">
        <v>28291</v>
      </c>
      <c r="X1105" s="271">
        <v>27725</v>
      </c>
      <c r="Y1105" s="271">
        <v>27723</v>
      </c>
      <c r="Z1105" s="271">
        <v>27151</v>
      </c>
      <c r="AA1105" s="268">
        <v>0.979993637552579</v>
      </c>
      <c r="AB1105" s="268">
        <v>0.979367312339934</v>
      </c>
      <c r="AC1105" s="295">
        <v>0.000626325212644163</v>
      </c>
    </row>
    <row r="1106" spans="1:29">
      <c r="A1106" s="297" t="s">
        <v>1972</v>
      </c>
      <c r="B1106" s="305" t="s">
        <v>3352</v>
      </c>
      <c r="C1106" s="293" t="s">
        <v>2002</v>
      </c>
      <c r="D1106" s="305" t="s">
        <v>2003</v>
      </c>
      <c r="E1106" s="263">
        <v>3097</v>
      </c>
      <c r="F1106" s="266">
        <v>2987</v>
      </c>
      <c r="G1106" s="266">
        <v>110</v>
      </c>
      <c r="H1106" s="264">
        <v>1645</v>
      </c>
      <c r="I1106" s="264">
        <v>1597</v>
      </c>
      <c r="J1106" s="264">
        <v>48</v>
      </c>
      <c r="K1106" s="264">
        <v>2360</v>
      </c>
      <c r="L1106" s="264">
        <v>2298</v>
      </c>
      <c r="M1106" s="264">
        <v>62</v>
      </c>
      <c r="N1106" s="294">
        <v>0.93</v>
      </c>
      <c r="O1106" s="266">
        <v>78431</v>
      </c>
      <c r="P1106" s="266">
        <v>76686</v>
      </c>
      <c r="Q1106" s="266">
        <v>1745</v>
      </c>
      <c r="R1106" s="267">
        <v>0.977751144317936</v>
      </c>
      <c r="S1106" s="267">
        <v>0.964481756538586</v>
      </c>
      <c r="T1106" s="267">
        <v>0.970820668693009</v>
      </c>
      <c r="U1106" s="267">
        <v>0.973728813559322</v>
      </c>
      <c r="V1106" s="295">
        <v>-0.00633891215442339</v>
      </c>
      <c r="W1106" s="271">
        <v>18315</v>
      </c>
      <c r="X1106" s="271">
        <v>17875</v>
      </c>
      <c r="Y1106" s="271">
        <v>17474</v>
      </c>
      <c r="Z1106" s="271">
        <v>17038</v>
      </c>
      <c r="AA1106" s="268">
        <v>0.975975975975976</v>
      </c>
      <c r="AB1106" s="268">
        <v>0.97504864369921</v>
      </c>
      <c r="AC1106" s="295">
        <v>0.000927332276765669</v>
      </c>
    </row>
    <row r="1107" spans="1:29">
      <c r="A1107" s="297" t="s">
        <v>1972</v>
      </c>
      <c r="B1107" s="305" t="s">
        <v>3352</v>
      </c>
      <c r="C1107" s="293" t="s">
        <v>2004</v>
      </c>
      <c r="D1107" s="305" t="s">
        <v>2005</v>
      </c>
      <c r="E1107" s="263">
        <v>3279</v>
      </c>
      <c r="F1107" s="266">
        <v>3193</v>
      </c>
      <c r="G1107" s="266">
        <v>86</v>
      </c>
      <c r="H1107" s="264">
        <v>2058</v>
      </c>
      <c r="I1107" s="264">
        <v>2016</v>
      </c>
      <c r="J1107" s="264">
        <v>42</v>
      </c>
      <c r="K1107" s="264">
        <v>2623</v>
      </c>
      <c r="L1107" s="264">
        <v>2575</v>
      </c>
      <c r="M1107" s="264">
        <v>48</v>
      </c>
      <c r="N1107" s="294">
        <v>0.93</v>
      </c>
      <c r="O1107" s="266">
        <v>87675</v>
      </c>
      <c r="P1107" s="266">
        <v>86032</v>
      </c>
      <c r="Q1107" s="266">
        <v>1643</v>
      </c>
      <c r="R1107" s="267">
        <v>0.981260336469917</v>
      </c>
      <c r="S1107" s="267">
        <v>0.973772491613297</v>
      </c>
      <c r="T1107" s="267">
        <v>0.979591836734694</v>
      </c>
      <c r="U1107" s="267">
        <v>0.981700343118567</v>
      </c>
      <c r="V1107" s="295">
        <v>-0.00581934512139715</v>
      </c>
      <c r="W1107" s="271">
        <v>19913</v>
      </c>
      <c r="X1107" s="271">
        <v>19465</v>
      </c>
      <c r="Y1107" s="271">
        <v>19864</v>
      </c>
      <c r="Z1107" s="271">
        <v>19484</v>
      </c>
      <c r="AA1107" s="268">
        <v>0.977502134284136</v>
      </c>
      <c r="AB1107" s="268">
        <v>0.980869915424889</v>
      </c>
      <c r="AC1107" s="295">
        <v>-0.0033677811407532</v>
      </c>
    </row>
    <row r="1108" spans="1:29">
      <c r="A1108" s="297" t="s">
        <v>1972</v>
      </c>
      <c r="B1108" s="305" t="s">
        <v>3352</v>
      </c>
      <c r="C1108" s="293" t="s">
        <v>2006</v>
      </c>
      <c r="D1108" s="305" t="s">
        <v>2007</v>
      </c>
      <c r="E1108" s="263">
        <v>5759</v>
      </c>
      <c r="F1108" s="266">
        <v>5562</v>
      </c>
      <c r="G1108" s="266">
        <v>197</v>
      </c>
      <c r="H1108" s="264">
        <v>3323</v>
      </c>
      <c r="I1108" s="264">
        <v>3216</v>
      </c>
      <c r="J1108" s="264">
        <v>107</v>
      </c>
      <c r="K1108" s="264">
        <v>4660</v>
      </c>
      <c r="L1108" s="264">
        <v>4551</v>
      </c>
      <c r="M1108" s="264">
        <v>109</v>
      </c>
      <c r="N1108" s="294">
        <v>0.93</v>
      </c>
      <c r="O1108" s="266">
        <v>147324</v>
      </c>
      <c r="P1108" s="266">
        <v>144098</v>
      </c>
      <c r="Q1108" s="266">
        <v>3226</v>
      </c>
      <c r="R1108" s="267">
        <v>0.978102685237979</v>
      </c>
      <c r="S1108" s="267">
        <v>0.965792672338948</v>
      </c>
      <c r="T1108" s="267">
        <v>0.967800180559735</v>
      </c>
      <c r="U1108" s="267">
        <v>0.976609442060086</v>
      </c>
      <c r="V1108" s="295">
        <v>-0.00200750822078744</v>
      </c>
      <c r="W1108" s="271">
        <v>34255</v>
      </c>
      <c r="X1108" s="271">
        <v>33448</v>
      </c>
      <c r="Y1108" s="271">
        <v>33551</v>
      </c>
      <c r="Z1108" s="271">
        <v>32775</v>
      </c>
      <c r="AA1108" s="268">
        <v>0.976441395416727</v>
      </c>
      <c r="AB1108" s="268">
        <v>0.976871032159995</v>
      </c>
      <c r="AC1108" s="295">
        <v>-0.000429636743267792</v>
      </c>
    </row>
    <row r="1109" spans="1:29">
      <c r="A1109" s="297" t="s">
        <v>1972</v>
      </c>
      <c r="B1109" s="305" t="s">
        <v>3352</v>
      </c>
      <c r="C1109" s="293" t="s">
        <v>2008</v>
      </c>
      <c r="D1109" s="305" t="s">
        <v>2009</v>
      </c>
      <c r="E1109" s="263">
        <v>4435</v>
      </c>
      <c r="F1109" s="266">
        <v>4290</v>
      </c>
      <c r="G1109" s="266">
        <v>145</v>
      </c>
      <c r="H1109" s="264">
        <v>2536</v>
      </c>
      <c r="I1109" s="264">
        <v>2475</v>
      </c>
      <c r="J1109" s="264">
        <v>61</v>
      </c>
      <c r="K1109" s="264">
        <v>3471</v>
      </c>
      <c r="L1109" s="264">
        <v>3397</v>
      </c>
      <c r="M1109" s="264">
        <v>74</v>
      </c>
      <c r="N1109" s="294">
        <v>0.93</v>
      </c>
      <c r="O1109" s="266">
        <v>111473</v>
      </c>
      <c r="P1109" s="266">
        <v>109307</v>
      </c>
      <c r="Q1109" s="266">
        <v>2166</v>
      </c>
      <c r="R1109" s="267">
        <v>0.980569285836032</v>
      </c>
      <c r="S1109" s="267">
        <v>0.967305524239008</v>
      </c>
      <c r="T1109" s="267">
        <v>0.975946372239748</v>
      </c>
      <c r="U1109" s="267">
        <v>0.978680495534428</v>
      </c>
      <c r="V1109" s="295">
        <v>-0.00864084800073983</v>
      </c>
      <c r="W1109" s="271">
        <v>25424</v>
      </c>
      <c r="X1109" s="271">
        <v>24893</v>
      </c>
      <c r="Y1109" s="271">
        <v>25399</v>
      </c>
      <c r="Z1109" s="271">
        <v>24931</v>
      </c>
      <c r="AA1109" s="268">
        <v>0.979114222781624</v>
      </c>
      <c r="AB1109" s="268">
        <v>0.981574077719595</v>
      </c>
      <c r="AC1109" s="295">
        <v>-0.00245985493797163</v>
      </c>
    </row>
    <row r="1110" spans="1:29">
      <c r="A1110" s="297" t="s">
        <v>1972</v>
      </c>
      <c r="B1110" s="305" t="s">
        <v>3352</v>
      </c>
      <c r="C1110" s="293" t="s">
        <v>2010</v>
      </c>
      <c r="D1110" s="305" t="s">
        <v>2011</v>
      </c>
      <c r="E1110" s="263">
        <v>3861</v>
      </c>
      <c r="F1110" s="266">
        <v>3725</v>
      </c>
      <c r="G1110" s="266">
        <v>136</v>
      </c>
      <c r="H1110" s="264">
        <v>2246</v>
      </c>
      <c r="I1110" s="264">
        <v>2196</v>
      </c>
      <c r="J1110" s="264">
        <v>50</v>
      </c>
      <c r="K1110" s="264">
        <v>3002</v>
      </c>
      <c r="L1110" s="264">
        <v>2959</v>
      </c>
      <c r="M1110" s="264">
        <v>43</v>
      </c>
      <c r="N1110" s="294">
        <v>0.93</v>
      </c>
      <c r="O1110" s="266">
        <v>96311</v>
      </c>
      <c r="P1110" s="266">
        <v>94737</v>
      </c>
      <c r="Q1110" s="266">
        <v>1574</v>
      </c>
      <c r="R1110" s="267">
        <v>0.983657110818079</v>
      </c>
      <c r="S1110" s="267">
        <v>0.964775964775965</v>
      </c>
      <c r="T1110" s="267">
        <v>0.977738201246661</v>
      </c>
      <c r="U1110" s="267">
        <v>0.985676215856096</v>
      </c>
      <c r="V1110" s="295">
        <v>-0.0129622364706961</v>
      </c>
      <c r="W1110" s="271">
        <v>21927</v>
      </c>
      <c r="X1110" s="271">
        <v>21465</v>
      </c>
      <c r="Y1110" s="271">
        <v>21633</v>
      </c>
      <c r="Z1110" s="271">
        <v>21286</v>
      </c>
      <c r="AA1110" s="268">
        <v>0.978930086195102</v>
      </c>
      <c r="AB1110" s="268">
        <v>0.983959691212499</v>
      </c>
      <c r="AC1110" s="295">
        <v>-0.00502960501739746</v>
      </c>
    </row>
    <row r="1111" spans="1:29">
      <c r="A1111" s="297" t="s">
        <v>1972</v>
      </c>
      <c r="B1111" s="305" t="s">
        <v>3352</v>
      </c>
      <c r="C1111" s="293" t="s">
        <v>2012</v>
      </c>
      <c r="D1111" s="305" t="s">
        <v>2013</v>
      </c>
      <c r="E1111" s="263">
        <v>3088</v>
      </c>
      <c r="F1111" s="266">
        <v>2941</v>
      </c>
      <c r="G1111" s="266">
        <v>147</v>
      </c>
      <c r="H1111" s="264">
        <v>1760</v>
      </c>
      <c r="I1111" s="264">
        <v>1665</v>
      </c>
      <c r="J1111" s="264">
        <v>95</v>
      </c>
      <c r="K1111" s="264">
        <v>2471</v>
      </c>
      <c r="L1111" s="264">
        <v>2388</v>
      </c>
      <c r="M1111" s="264">
        <v>83</v>
      </c>
      <c r="N1111" s="294">
        <v>0.93</v>
      </c>
      <c r="O1111" s="266">
        <v>78547</v>
      </c>
      <c r="P1111" s="266">
        <v>75928</v>
      </c>
      <c r="Q1111" s="266">
        <v>2619</v>
      </c>
      <c r="R1111" s="267">
        <v>0.966656906056247</v>
      </c>
      <c r="S1111" s="267">
        <v>0.952396373056995</v>
      </c>
      <c r="T1111" s="267">
        <v>0.946022727272727</v>
      </c>
      <c r="U1111" s="267">
        <v>0.966410360178066</v>
      </c>
      <c r="V1111" s="295">
        <v>0.00637364578426758</v>
      </c>
      <c r="W1111" s="271">
        <v>18039</v>
      </c>
      <c r="X1111" s="271">
        <v>17337</v>
      </c>
      <c r="Y1111" s="271">
        <v>18006</v>
      </c>
      <c r="Z1111" s="271">
        <v>17434</v>
      </c>
      <c r="AA1111" s="268">
        <v>0.96108431731249</v>
      </c>
      <c r="AB1111" s="268">
        <v>0.968232811285127</v>
      </c>
      <c r="AC1111" s="295">
        <v>-0.00714849397263762</v>
      </c>
    </row>
    <row r="1112" spans="1:29">
      <c r="A1112" s="297" t="s">
        <v>1972</v>
      </c>
      <c r="B1112" s="305" t="s">
        <v>3353</v>
      </c>
      <c r="C1112" s="293" t="s">
        <v>2014</v>
      </c>
      <c r="D1112" s="305" t="s">
        <v>2015</v>
      </c>
      <c r="E1112" s="263">
        <v>9245</v>
      </c>
      <c r="F1112" s="266">
        <v>8925</v>
      </c>
      <c r="G1112" s="266">
        <v>320</v>
      </c>
      <c r="H1112" s="264">
        <v>5396</v>
      </c>
      <c r="I1112" s="264">
        <v>5083</v>
      </c>
      <c r="J1112" s="264">
        <v>313</v>
      </c>
      <c r="K1112" s="264">
        <v>5653</v>
      </c>
      <c r="L1112" s="264">
        <v>5472</v>
      </c>
      <c r="M1112" s="264">
        <v>181</v>
      </c>
      <c r="N1112" s="294">
        <v>0.93</v>
      </c>
      <c r="O1112" s="266">
        <v>211064</v>
      </c>
      <c r="P1112" s="266">
        <v>203239</v>
      </c>
      <c r="Q1112" s="266">
        <v>7825</v>
      </c>
      <c r="R1112" s="267">
        <v>0.962925937156502</v>
      </c>
      <c r="S1112" s="267">
        <v>0.965386695511087</v>
      </c>
      <c r="T1112" s="267">
        <v>0.941994069681245</v>
      </c>
      <c r="U1112" s="267">
        <v>0.967981602688838</v>
      </c>
      <c r="V1112" s="295">
        <v>0.0233926258298417</v>
      </c>
      <c r="W1112" s="271">
        <v>47152</v>
      </c>
      <c r="X1112" s="271">
        <v>45167</v>
      </c>
      <c r="Y1112" s="271">
        <v>46463</v>
      </c>
      <c r="Z1112" s="271">
        <v>44880</v>
      </c>
      <c r="AA1112" s="268">
        <v>0.957902103834408</v>
      </c>
      <c r="AB1112" s="268">
        <v>0.965929879689215</v>
      </c>
      <c r="AC1112" s="295">
        <v>-0.00802777585480718</v>
      </c>
    </row>
    <row r="1113" spans="1:29">
      <c r="A1113" s="297" t="s">
        <v>1972</v>
      </c>
      <c r="B1113" s="305" t="s">
        <v>3353</v>
      </c>
      <c r="C1113" s="293" t="s">
        <v>2016</v>
      </c>
      <c r="D1113" s="305" t="s">
        <v>2017</v>
      </c>
      <c r="E1113" s="263">
        <v>4174</v>
      </c>
      <c r="F1113" s="266">
        <v>4059</v>
      </c>
      <c r="G1113" s="266">
        <v>115</v>
      </c>
      <c r="H1113" s="264">
        <v>2630</v>
      </c>
      <c r="I1113" s="264">
        <v>2566</v>
      </c>
      <c r="J1113" s="264">
        <v>64</v>
      </c>
      <c r="K1113" s="264">
        <v>2839</v>
      </c>
      <c r="L1113" s="264">
        <v>2768</v>
      </c>
      <c r="M1113" s="264">
        <v>71</v>
      </c>
      <c r="N1113" s="294">
        <v>0.93</v>
      </c>
      <c r="O1113" s="266">
        <v>100294</v>
      </c>
      <c r="P1113" s="266">
        <v>98571</v>
      </c>
      <c r="Q1113" s="266">
        <v>1723</v>
      </c>
      <c r="R1113" s="267">
        <v>0.98282050770734</v>
      </c>
      <c r="S1113" s="267">
        <v>0.972448490656445</v>
      </c>
      <c r="T1113" s="267">
        <v>0.975665399239544</v>
      </c>
      <c r="U1113" s="267">
        <v>0.974991194082423</v>
      </c>
      <c r="V1113" s="295">
        <v>-0.00321690858309909</v>
      </c>
      <c r="W1113" s="271">
        <v>23372</v>
      </c>
      <c r="X1113" s="271">
        <v>22914</v>
      </c>
      <c r="Y1113" s="271">
        <v>22945</v>
      </c>
      <c r="Z1113" s="271">
        <v>22598</v>
      </c>
      <c r="AA1113" s="268">
        <v>0.980403902105083</v>
      </c>
      <c r="AB1113" s="268">
        <v>0.984876879494443</v>
      </c>
      <c r="AC1113" s="295">
        <v>-0.00447297738936026</v>
      </c>
    </row>
    <row r="1114" spans="1:29">
      <c r="A1114" s="297" t="s">
        <v>1972</v>
      </c>
      <c r="B1114" s="305" t="s">
        <v>3353</v>
      </c>
      <c r="C1114" s="293" t="s">
        <v>2018</v>
      </c>
      <c r="D1114" s="305" t="s">
        <v>2019</v>
      </c>
      <c r="E1114" s="263">
        <v>8987</v>
      </c>
      <c r="F1114" s="266">
        <v>8616</v>
      </c>
      <c r="G1114" s="266">
        <v>371</v>
      </c>
      <c r="H1114" s="264">
        <v>6022</v>
      </c>
      <c r="I1114" s="264">
        <v>5688</v>
      </c>
      <c r="J1114" s="264">
        <v>334</v>
      </c>
      <c r="K1114" s="264">
        <v>5845</v>
      </c>
      <c r="L1114" s="264">
        <v>5586</v>
      </c>
      <c r="M1114" s="264">
        <v>259</v>
      </c>
      <c r="N1114" s="294">
        <v>0.93</v>
      </c>
      <c r="O1114" s="266">
        <v>202616</v>
      </c>
      <c r="P1114" s="266">
        <v>194112</v>
      </c>
      <c r="Q1114" s="266">
        <v>8504</v>
      </c>
      <c r="R1114" s="267">
        <v>0.958028980929443</v>
      </c>
      <c r="S1114" s="267">
        <v>0.958718148436631</v>
      </c>
      <c r="T1114" s="267">
        <v>0.944536698771172</v>
      </c>
      <c r="U1114" s="267">
        <v>0.955688622754491</v>
      </c>
      <c r="V1114" s="295">
        <v>0.0141814496654583</v>
      </c>
      <c r="W1114" s="271">
        <v>47871</v>
      </c>
      <c r="X1114" s="271">
        <v>45823</v>
      </c>
      <c r="Y1114" s="271">
        <v>44265</v>
      </c>
      <c r="Z1114" s="271">
        <v>42263</v>
      </c>
      <c r="AA1114" s="268">
        <v>0.95721835766957</v>
      </c>
      <c r="AB1114" s="268">
        <v>0.954772393538913</v>
      </c>
      <c r="AC1114" s="295">
        <v>0.0024459641306569</v>
      </c>
    </row>
    <row r="1115" spans="1:29">
      <c r="A1115" s="297" t="s">
        <v>1972</v>
      </c>
      <c r="B1115" s="305" t="s">
        <v>3353</v>
      </c>
      <c r="C1115" s="293" t="s">
        <v>2020</v>
      </c>
      <c r="D1115" s="305" t="s">
        <v>2021</v>
      </c>
      <c r="E1115" s="263">
        <v>1734</v>
      </c>
      <c r="F1115" s="266">
        <v>8</v>
      </c>
      <c r="G1115" s="266">
        <v>1726</v>
      </c>
      <c r="H1115" s="264">
        <v>2974</v>
      </c>
      <c r="I1115" s="264">
        <v>18</v>
      </c>
      <c r="J1115" s="264">
        <v>2956</v>
      </c>
      <c r="K1115" s="264">
        <v>2861</v>
      </c>
      <c r="L1115" s="264">
        <v>47</v>
      </c>
      <c r="M1115" s="264">
        <v>2814</v>
      </c>
      <c r="N1115" s="294">
        <v>0.93</v>
      </c>
      <c r="O1115" s="266">
        <v>90854</v>
      </c>
      <c r="P1115" s="266">
        <v>8084</v>
      </c>
      <c r="Q1115" s="266">
        <v>82770</v>
      </c>
      <c r="R1115" s="267">
        <v>0.0889779206198957</v>
      </c>
      <c r="S1115" s="267">
        <v>0.00461361014994233</v>
      </c>
      <c r="T1115" s="267">
        <v>0.00605245460659045</v>
      </c>
      <c r="U1115" s="267">
        <v>0.0164278224397064</v>
      </c>
      <c r="V1115" s="295">
        <v>-0.00143884445664812</v>
      </c>
      <c r="W1115" s="271">
        <v>21870</v>
      </c>
      <c r="X1115" s="271">
        <v>690</v>
      </c>
      <c r="Y1115" s="271">
        <v>20629</v>
      </c>
      <c r="Z1115" s="271">
        <v>1450</v>
      </c>
      <c r="AA1115" s="268">
        <v>0.0315500685871056</v>
      </c>
      <c r="AB1115" s="268">
        <v>0.0702893984197004</v>
      </c>
      <c r="AC1115" s="295">
        <v>-0.0387393298325948</v>
      </c>
    </row>
    <row r="1116" spans="1:29">
      <c r="A1116" s="297" t="s">
        <v>1972</v>
      </c>
      <c r="B1116" s="305" t="s">
        <v>3353</v>
      </c>
      <c r="C1116" s="293" t="s">
        <v>2022</v>
      </c>
      <c r="D1116" s="305" t="s">
        <v>2023</v>
      </c>
      <c r="E1116" s="263">
        <v>4296</v>
      </c>
      <c r="F1116" s="266">
        <v>4155</v>
      </c>
      <c r="G1116" s="266">
        <v>141</v>
      </c>
      <c r="H1116" s="264">
        <v>2809</v>
      </c>
      <c r="I1116" s="264">
        <v>2717</v>
      </c>
      <c r="J1116" s="264">
        <v>92</v>
      </c>
      <c r="K1116" s="264">
        <v>2748</v>
      </c>
      <c r="L1116" s="264">
        <v>2692</v>
      </c>
      <c r="M1116" s="264">
        <v>56</v>
      </c>
      <c r="N1116" s="294">
        <v>0.93</v>
      </c>
      <c r="O1116" s="266">
        <v>94686</v>
      </c>
      <c r="P1116" s="266">
        <v>91979</v>
      </c>
      <c r="Q1116" s="266">
        <v>2707</v>
      </c>
      <c r="R1116" s="267">
        <v>0.971410768223391</v>
      </c>
      <c r="S1116" s="267">
        <v>0.967178770949721</v>
      </c>
      <c r="T1116" s="267">
        <v>0.967248131007476</v>
      </c>
      <c r="U1116" s="267">
        <v>0.97962154294032</v>
      </c>
      <c r="V1116" s="295">
        <v>-6.93600577552633e-5</v>
      </c>
      <c r="W1116" s="271">
        <v>22873</v>
      </c>
      <c r="X1116" s="271">
        <v>22398</v>
      </c>
      <c r="Y1116" s="271">
        <v>21004</v>
      </c>
      <c r="Z1116" s="271">
        <v>20686</v>
      </c>
      <c r="AA1116" s="268">
        <v>0.979233156997333</v>
      </c>
      <c r="AB1116" s="268">
        <v>0.984860026661588</v>
      </c>
      <c r="AC1116" s="295">
        <v>-0.00562686966425507</v>
      </c>
    </row>
    <row r="1117" spans="1:29">
      <c r="A1117" s="297" t="s">
        <v>1972</v>
      </c>
      <c r="B1117" s="305" t="s">
        <v>3353</v>
      </c>
      <c r="C1117" s="293" t="s">
        <v>2024</v>
      </c>
      <c r="D1117" s="305" t="s">
        <v>2025</v>
      </c>
      <c r="E1117" s="263">
        <v>3837</v>
      </c>
      <c r="F1117" s="266">
        <v>3693</v>
      </c>
      <c r="G1117" s="266">
        <v>144</v>
      </c>
      <c r="H1117" s="264">
        <v>2372</v>
      </c>
      <c r="I1117" s="264">
        <v>2288</v>
      </c>
      <c r="J1117" s="264">
        <v>84</v>
      </c>
      <c r="K1117" s="264">
        <v>2257</v>
      </c>
      <c r="L1117" s="264">
        <v>2199</v>
      </c>
      <c r="M1117" s="264">
        <v>58</v>
      </c>
      <c r="N1117" s="294">
        <v>0.93</v>
      </c>
      <c r="O1117" s="266">
        <v>80678</v>
      </c>
      <c r="P1117" s="266">
        <v>79061</v>
      </c>
      <c r="Q1117" s="266">
        <v>1617</v>
      </c>
      <c r="R1117" s="267">
        <v>0.979957361362453</v>
      </c>
      <c r="S1117" s="267">
        <v>0.962470680218921</v>
      </c>
      <c r="T1117" s="267">
        <v>0.964586846543002</v>
      </c>
      <c r="U1117" s="267">
        <v>0.974302171023482</v>
      </c>
      <c r="V1117" s="295">
        <v>-0.00211616632408063</v>
      </c>
      <c r="W1117" s="271">
        <v>19081</v>
      </c>
      <c r="X1117" s="271">
        <v>18557</v>
      </c>
      <c r="Y1117" s="271">
        <v>17040</v>
      </c>
      <c r="Z1117" s="271">
        <v>16696</v>
      </c>
      <c r="AA1117" s="268">
        <v>0.972538126932551</v>
      </c>
      <c r="AB1117" s="268">
        <v>0.97981220657277</v>
      </c>
      <c r="AC1117" s="295">
        <v>-0.0072740796402192</v>
      </c>
    </row>
    <row r="1118" spans="1:29">
      <c r="A1118" s="297" t="s">
        <v>1972</v>
      </c>
      <c r="B1118" s="305" t="s">
        <v>3353</v>
      </c>
      <c r="C1118" s="293" t="s">
        <v>2026</v>
      </c>
      <c r="D1118" s="305" t="s">
        <v>2027</v>
      </c>
      <c r="E1118" s="263">
        <v>11149</v>
      </c>
      <c r="F1118" s="266">
        <v>10759</v>
      </c>
      <c r="G1118" s="266">
        <v>390</v>
      </c>
      <c r="H1118" s="264">
        <v>6536</v>
      </c>
      <c r="I1118" s="264">
        <v>6324</v>
      </c>
      <c r="J1118" s="264">
        <v>212</v>
      </c>
      <c r="K1118" s="264">
        <v>7078</v>
      </c>
      <c r="L1118" s="264">
        <v>6876</v>
      </c>
      <c r="M1118" s="264">
        <v>202</v>
      </c>
      <c r="N1118" s="294">
        <v>0.93</v>
      </c>
      <c r="O1118" s="266">
        <v>262466</v>
      </c>
      <c r="P1118" s="266">
        <v>255916</v>
      </c>
      <c r="Q1118" s="266">
        <v>6550</v>
      </c>
      <c r="R1118" s="267">
        <v>0.975044386701516</v>
      </c>
      <c r="S1118" s="267">
        <v>0.965019284240739</v>
      </c>
      <c r="T1118" s="267">
        <v>0.967564259485924</v>
      </c>
      <c r="U1118" s="267">
        <v>0.971460864651031</v>
      </c>
      <c r="V1118" s="295">
        <v>-0.00254497524518493</v>
      </c>
      <c r="W1118" s="271">
        <v>58569</v>
      </c>
      <c r="X1118" s="271">
        <v>56925</v>
      </c>
      <c r="Y1118" s="271">
        <v>58939</v>
      </c>
      <c r="Z1118" s="271">
        <v>57366</v>
      </c>
      <c r="AA1118" s="268">
        <v>0.971930543461558</v>
      </c>
      <c r="AB1118" s="268">
        <v>0.973311389741937</v>
      </c>
      <c r="AC1118" s="295">
        <v>-0.00138084628037838</v>
      </c>
    </row>
    <row r="1119" spans="1:29">
      <c r="A1119" s="297" t="s">
        <v>1972</v>
      </c>
      <c r="B1119" s="305" t="s">
        <v>3353</v>
      </c>
      <c r="C1119" s="293" t="s">
        <v>2028</v>
      </c>
      <c r="D1119" s="305" t="s">
        <v>2029</v>
      </c>
      <c r="E1119" s="263">
        <v>3156</v>
      </c>
      <c r="F1119" s="266">
        <v>3069</v>
      </c>
      <c r="G1119" s="266">
        <v>87</v>
      </c>
      <c r="H1119" s="264">
        <v>1846</v>
      </c>
      <c r="I1119" s="264">
        <v>1795</v>
      </c>
      <c r="J1119" s="264">
        <v>51</v>
      </c>
      <c r="K1119" s="264">
        <v>1943</v>
      </c>
      <c r="L1119" s="264">
        <v>1895</v>
      </c>
      <c r="M1119" s="264">
        <v>48</v>
      </c>
      <c r="N1119" s="294">
        <v>0.93</v>
      </c>
      <c r="O1119" s="266">
        <v>73849</v>
      </c>
      <c r="P1119" s="266">
        <v>72196</v>
      </c>
      <c r="Q1119" s="266">
        <v>1653</v>
      </c>
      <c r="R1119" s="267">
        <v>0.97761648769787</v>
      </c>
      <c r="S1119" s="267">
        <v>0.972433460076046</v>
      </c>
      <c r="T1119" s="267">
        <v>0.97237269772481</v>
      </c>
      <c r="U1119" s="267">
        <v>0.975295934122491</v>
      </c>
      <c r="V1119" s="295">
        <v>6.07623512351996e-5</v>
      </c>
      <c r="W1119" s="271">
        <v>16715</v>
      </c>
      <c r="X1119" s="271">
        <v>16311</v>
      </c>
      <c r="Y1119" s="271">
        <v>16328</v>
      </c>
      <c r="Z1119" s="271">
        <v>16001</v>
      </c>
      <c r="AA1119" s="268">
        <v>0.97583009273108</v>
      </c>
      <c r="AB1119" s="268">
        <v>0.979973052425282</v>
      </c>
      <c r="AC1119" s="295">
        <v>-0.00414295969420186</v>
      </c>
    </row>
    <row r="1120" spans="1:29">
      <c r="A1120" s="297" t="s">
        <v>1972</v>
      </c>
      <c r="B1120" s="305" t="s">
        <v>3353</v>
      </c>
      <c r="C1120" s="293" t="s">
        <v>2030</v>
      </c>
      <c r="D1120" s="305" t="s">
        <v>2031</v>
      </c>
      <c r="E1120" s="263">
        <v>0</v>
      </c>
      <c r="F1120" s="266">
        <v>0</v>
      </c>
      <c r="G1120" s="266">
        <v>0</v>
      </c>
      <c r="H1120" s="264">
        <v>0</v>
      </c>
      <c r="I1120" s="264">
        <v>0</v>
      </c>
      <c r="J1120" s="264">
        <v>0</v>
      </c>
      <c r="K1120" s="264">
        <v>0</v>
      </c>
      <c r="L1120" s="264">
        <v>0</v>
      </c>
      <c r="M1120" s="264">
        <v>0</v>
      </c>
      <c r="N1120" s="294">
        <v>0.93</v>
      </c>
      <c r="O1120" s="266">
        <v>20</v>
      </c>
      <c r="P1120" s="266">
        <v>20</v>
      </c>
      <c r="Q1120" s="266">
        <v>0</v>
      </c>
      <c r="R1120" s="267">
        <v>1</v>
      </c>
      <c r="S1120" s="267">
        <v>0</v>
      </c>
      <c r="T1120" s="267">
        <v>0</v>
      </c>
      <c r="U1120" s="267">
        <v>0</v>
      </c>
      <c r="V1120" s="295">
        <v>0</v>
      </c>
      <c r="W1120" s="271">
        <v>0</v>
      </c>
      <c r="X1120" s="271">
        <v>0</v>
      </c>
      <c r="Y1120" s="271">
        <v>0</v>
      </c>
      <c r="Z1120" s="271">
        <v>0</v>
      </c>
      <c r="AA1120" s="268">
        <v>0</v>
      </c>
      <c r="AB1120" s="268">
        <v>0</v>
      </c>
      <c r="AC1120" s="295">
        <v>0</v>
      </c>
    </row>
    <row r="1121" spans="1:29">
      <c r="A1121" s="297" t="s">
        <v>1972</v>
      </c>
      <c r="B1121" s="305" t="s">
        <v>3353</v>
      </c>
      <c r="C1121" s="293" t="s">
        <v>2032</v>
      </c>
      <c r="D1121" s="305" t="s">
        <v>2033</v>
      </c>
      <c r="E1121" s="263">
        <v>4399</v>
      </c>
      <c r="F1121" s="266">
        <v>4283</v>
      </c>
      <c r="G1121" s="266">
        <v>116</v>
      </c>
      <c r="H1121" s="264">
        <v>2837</v>
      </c>
      <c r="I1121" s="264">
        <v>2732</v>
      </c>
      <c r="J1121" s="264">
        <v>105</v>
      </c>
      <c r="K1121" s="264">
        <v>3017</v>
      </c>
      <c r="L1121" s="264">
        <v>2922</v>
      </c>
      <c r="M1121" s="264">
        <v>95</v>
      </c>
      <c r="N1121" s="294">
        <v>0.93</v>
      </c>
      <c r="O1121" s="266">
        <v>104142</v>
      </c>
      <c r="P1121" s="266">
        <v>101719</v>
      </c>
      <c r="Q1121" s="266">
        <v>2423</v>
      </c>
      <c r="R1121" s="267">
        <v>0.976733690537919</v>
      </c>
      <c r="S1121" s="267">
        <v>0.973630370538759</v>
      </c>
      <c r="T1121" s="267">
        <v>0.962989072964399</v>
      </c>
      <c r="U1121" s="267">
        <v>0.968511766655618</v>
      </c>
      <c r="V1121" s="295">
        <v>0.0106412975743597</v>
      </c>
      <c r="W1121" s="271">
        <v>25045</v>
      </c>
      <c r="X1121" s="271">
        <v>24430</v>
      </c>
      <c r="Y1121" s="271">
        <v>24335</v>
      </c>
      <c r="Z1121" s="271">
        <v>23750</v>
      </c>
      <c r="AA1121" s="268">
        <v>0.975444200439209</v>
      </c>
      <c r="AB1121" s="268">
        <v>0.975960550647216</v>
      </c>
      <c r="AC1121" s="295">
        <v>-0.000516350208006555</v>
      </c>
    </row>
    <row r="1122" spans="1:29">
      <c r="A1122" s="297" t="s">
        <v>1972</v>
      </c>
      <c r="B1122" s="305" t="s">
        <v>3353</v>
      </c>
      <c r="C1122" s="293" t="s">
        <v>2034</v>
      </c>
      <c r="D1122" s="305" t="s">
        <v>2035</v>
      </c>
      <c r="E1122" s="263">
        <v>4179</v>
      </c>
      <c r="F1122" s="266">
        <v>4033</v>
      </c>
      <c r="G1122" s="266">
        <v>146</v>
      </c>
      <c r="H1122" s="264">
        <v>2542</v>
      </c>
      <c r="I1122" s="264">
        <v>2433</v>
      </c>
      <c r="J1122" s="264">
        <v>109</v>
      </c>
      <c r="K1122" s="264">
        <v>2702</v>
      </c>
      <c r="L1122" s="264">
        <v>2602</v>
      </c>
      <c r="M1122" s="264">
        <v>100</v>
      </c>
      <c r="N1122" s="294">
        <v>0.93</v>
      </c>
      <c r="O1122" s="266">
        <v>100204</v>
      </c>
      <c r="P1122" s="266">
        <v>96291</v>
      </c>
      <c r="Q1122" s="266">
        <v>3913</v>
      </c>
      <c r="R1122" s="267">
        <v>0.960949662688116</v>
      </c>
      <c r="S1122" s="267">
        <v>0.965063412299593</v>
      </c>
      <c r="T1122" s="267">
        <v>0.957120377655389</v>
      </c>
      <c r="U1122" s="267">
        <v>0.96299037749815</v>
      </c>
      <c r="V1122" s="295">
        <v>0.00794303464420376</v>
      </c>
      <c r="W1122" s="271">
        <v>22251</v>
      </c>
      <c r="X1122" s="271">
        <v>21278</v>
      </c>
      <c r="Y1122" s="271">
        <v>22421</v>
      </c>
      <c r="Z1122" s="271">
        <v>21571</v>
      </c>
      <c r="AA1122" s="268">
        <v>0.956271628241427</v>
      </c>
      <c r="AB1122" s="268">
        <v>0.962089112885241</v>
      </c>
      <c r="AC1122" s="295">
        <v>-0.00581748464381415</v>
      </c>
    </row>
    <row r="1123" spans="1:29">
      <c r="A1123" s="297" t="s">
        <v>1972</v>
      </c>
      <c r="B1123" s="305" t="s">
        <v>3353</v>
      </c>
      <c r="C1123" s="293" t="s">
        <v>2036</v>
      </c>
      <c r="D1123" s="305" t="s">
        <v>2037</v>
      </c>
      <c r="E1123" s="263">
        <v>7557</v>
      </c>
      <c r="F1123" s="266">
        <v>7124</v>
      </c>
      <c r="G1123" s="266">
        <v>433</v>
      </c>
      <c r="H1123" s="264">
        <v>4782</v>
      </c>
      <c r="I1123" s="264">
        <v>4522</v>
      </c>
      <c r="J1123" s="264">
        <v>260</v>
      </c>
      <c r="K1123" s="264">
        <v>4660</v>
      </c>
      <c r="L1123" s="264">
        <v>4478</v>
      </c>
      <c r="M1123" s="264">
        <v>182</v>
      </c>
      <c r="N1123" s="294">
        <v>0.93</v>
      </c>
      <c r="O1123" s="266">
        <v>155017</v>
      </c>
      <c r="P1123" s="266">
        <v>149919</v>
      </c>
      <c r="Q1123" s="266">
        <v>5098</v>
      </c>
      <c r="R1123" s="267">
        <v>0.967113284349458</v>
      </c>
      <c r="S1123" s="267">
        <v>0.942702130475056</v>
      </c>
      <c r="T1123" s="267">
        <v>0.945629443747386</v>
      </c>
      <c r="U1123" s="267">
        <v>0.960944206008584</v>
      </c>
      <c r="V1123" s="295">
        <v>-0.00292731327232976</v>
      </c>
      <c r="W1123" s="271">
        <v>38358</v>
      </c>
      <c r="X1123" s="271">
        <v>36858</v>
      </c>
      <c r="Y1123" s="271">
        <v>33266</v>
      </c>
      <c r="Z1123" s="271">
        <v>32380</v>
      </c>
      <c r="AA1123" s="268">
        <v>0.960894728609417</v>
      </c>
      <c r="AB1123" s="268">
        <v>0.973366199723441</v>
      </c>
      <c r="AC1123" s="295">
        <v>-0.0124714711140248</v>
      </c>
    </row>
    <row r="1124" spans="1:29">
      <c r="A1124" s="297" t="s">
        <v>1972</v>
      </c>
      <c r="B1124" s="305" t="s">
        <v>3353</v>
      </c>
      <c r="C1124" s="293" t="s">
        <v>2038</v>
      </c>
      <c r="D1124" s="305" t="s">
        <v>2039</v>
      </c>
      <c r="E1124" s="263">
        <v>5152</v>
      </c>
      <c r="F1124" s="266">
        <v>4995</v>
      </c>
      <c r="G1124" s="266">
        <v>157</v>
      </c>
      <c r="H1124" s="264">
        <v>3010</v>
      </c>
      <c r="I1124" s="264">
        <v>2914</v>
      </c>
      <c r="J1124" s="264">
        <v>96</v>
      </c>
      <c r="K1124" s="264">
        <v>3351</v>
      </c>
      <c r="L1124" s="264">
        <v>3289</v>
      </c>
      <c r="M1124" s="264">
        <v>62</v>
      </c>
      <c r="N1124" s="294">
        <v>0.93</v>
      </c>
      <c r="O1124" s="266">
        <v>126471</v>
      </c>
      <c r="P1124" s="266">
        <v>123688</v>
      </c>
      <c r="Q1124" s="266">
        <v>2783</v>
      </c>
      <c r="R1124" s="267">
        <v>0.977994955365262</v>
      </c>
      <c r="S1124" s="267">
        <v>0.969526397515528</v>
      </c>
      <c r="T1124" s="267">
        <v>0.968106312292359</v>
      </c>
      <c r="U1124" s="267">
        <v>0.981498060280513</v>
      </c>
      <c r="V1124" s="295">
        <v>0.00142008522316917</v>
      </c>
      <c r="W1124" s="271">
        <v>28542</v>
      </c>
      <c r="X1124" s="271">
        <v>27938</v>
      </c>
      <c r="Y1124" s="271">
        <v>28453</v>
      </c>
      <c r="Z1124" s="271">
        <v>27895</v>
      </c>
      <c r="AA1124" s="268">
        <v>0.97883820334945</v>
      </c>
      <c r="AB1124" s="268">
        <v>0.980388711207957</v>
      </c>
      <c r="AC1124" s="295">
        <v>-0.00155050785850708</v>
      </c>
    </row>
    <row r="1125" spans="1:29">
      <c r="A1125" s="297" t="s">
        <v>1972</v>
      </c>
      <c r="B1125" s="305" t="s">
        <v>3353</v>
      </c>
      <c r="C1125" s="293" t="s">
        <v>2040</v>
      </c>
      <c r="D1125" s="305" t="s">
        <v>2041</v>
      </c>
      <c r="E1125" s="263">
        <v>2067</v>
      </c>
      <c r="F1125" s="266">
        <v>2026</v>
      </c>
      <c r="G1125" s="266">
        <v>41</v>
      </c>
      <c r="H1125" s="264">
        <v>1229</v>
      </c>
      <c r="I1125" s="264">
        <v>1192</v>
      </c>
      <c r="J1125" s="264">
        <v>37</v>
      </c>
      <c r="K1125" s="264">
        <v>1223</v>
      </c>
      <c r="L1125" s="264">
        <v>1198</v>
      </c>
      <c r="M1125" s="264">
        <v>25</v>
      </c>
      <c r="N1125" s="294">
        <v>0.93</v>
      </c>
      <c r="O1125" s="266">
        <v>48977</v>
      </c>
      <c r="P1125" s="266">
        <v>47850</v>
      </c>
      <c r="Q1125" s="266">
        <v>1127</v>
      </c>
      <c r="R1125" s="267">
        <v>0.976989199011781</v>
      </c>
      <c r="S1125" s="267">
        <v>0.980164489598452</v>
      </c>
      <c r="T1125" s="267">
        <v>0.969894222945484</v>
      </c>
      <c r="U1125" s="267">
        <v>0.979558462796402</v>
      </c>
      <c r="V1125" s="295">
        <v>0.0102702666529677</v>
      </c>
      <c r="W1125" s="271">
        <v>10795</v>
      </c>
      <c r="X1125" s="271">
        <v>10556</v>
      </c>
      <c r="Y1125" s="271">
        <v>10806</v>
      </c>
      <c r="Z1125" s="271">
        <v>10549</v>
      </c>
      <c r="AA1125" s="268">
        <v>0.977860120426123</v>
      </c>
      <c r="AB1125" s="268">
        <v>0.976216916527855</v>
      </c>
      <c r="AC1125" s="295">
        <v>0.00164320389826833</v>
      </c>
    </row>
    <row r="1126" spans="1:29">
      <c r="A1126" s="297" t="s">
        <v>1972</v>
      </c>
      <c r="B1126" s="305" t="s">
        <v>3353</v>
      </c>
      <c r="C1126" s="293" t="s">
        <v>2042</v>
      </c>
      <c r="D1126" s="305" t="s">
        <v>2043</v>
      </c>
      <c r="E1126" s="263">
        <v>3246</v>
      </c>
      <c r="F1126" s="266">
        <v>3045</v>
      </c>
      <c r="G1126" s="266">
        <v>201</v>
      </c>
      <c r="H1126" s="264">
        <v>1780</v>
      </c>
      <c r="I1126" s="264">
        <v>1677</v>
      </c>
      <c r="J1126" s="264">
        <v>103</v>
      </c>
      <c r="K1126" s="264">
        <v>2502</v>
      </c>
      <c r="L1126" s="264">
        <v>2372</v>
      </c>
      <c r="M1126" s="264">
        <v>130</v>
      </c>
      <c r="N1126" s="294">
        <v>0.93</v>
      </c>
      <c r="O1126" s="266">
        <v>81102</v>
      </c>
      <c r="P1126" s="266">
        <v>77001</v>
      </c>
      <c r="Q1126" s="266">
        <v>4101</v>
      </c>
      <c r="R1126" s="267">
        <v>0.949434046016128</v>
      </c>
      <c r="S1126" s="267">
        <v>0.938077634011091</v>
      </c>
      <c r="T1126" s="267">
        <v>0.942134831460674</v>
      </c>
      <c r="U1126" s="267">
        <v>0.948041566746603</v>
      </c>
      <c r="V1126" s="295">
        <v>-0.00405719744958355</v>
      </c>
      <c r="W1126" s="271">
        <v>18546</v>
      </c>
      <c r="X1126" s="271">
        <v>17621</v>
      </c>
      <c r="Y1126" s="271">
        <v>18387</v>
      </c>
      <c r="Z1126" s="271">
        <v>17382</v>
      </c>
      <c r="AA1126" s="268">
        <v>0.950124015960315</v>
      </c>
      <c r="AB1126" s="268">
        <v>0.945341817588514</v>
      </c>
      <c r="AC1126" s="295">
        <v>0.00478219837180127</v>
      </c>
    </row>
    <row r="1127" spans="1:29">
      <c r="A1127" s="297" t="s">
        <v>1972</v>
      </c>
      <c r="B1127" s="305" t="s">
        <v>3353</v>
      </c>
      <c r="C1127" s="293" t="s">
        <v>2044</v>
      </c>
      <c r="D1127" s="305" t="s">
        <v>2045</v>
      </c>
      <c r="E1127" s="263">
        <v>3650</v>
      </c>
      <c r="F1127" s="266">
        <v>3408</v>
      </c>
      <c r="G1127" s="266">
        <v>242</v>
      </c>
      <c r="H1127" s="264">
        <v>2182</v>
      </c>
      <c r="I1127" s="264">
        <v>2077</v>
      </c>
      <c r="J1127" s="264">
        <v>105</v>
      </c>
      <c r="K1127" s="264">
        <v>2907</v>
      </c>
      <c r="L1127" s="264">
        <v>2802</v>
      </c>
      <c r="M1127" s="264">
        <v>105</v>
      </c>
      <c r="N1127" s="294">
        <v>0.93</v>
      </c>
      <c r="O1127" s="266">
        <v>95686</v>
      </c>
      <c r="P1127" s="266">
        <v>92373</v>
      </c>
      <c r="Q1127" s="266">
        <v>3313</v>
      </c>
      <c r="R1127" s="267">
        <v>0.965376335096043</v>
      </c>
      <c r="S1127" s="267">
        <v>0.933698630136986</v>
      </c>
      <c r="T1127" s="267">
        <v>0.951879010082493</v>
      </c>
      <c r="U1127" s="267">
        <v>0.963880288957688</v>
      </c>
      <c r="V1127" s="295">
        <v>-0.0181803799455068</v>
      </c>
      <c r="W1127" s="271">
        <v>21577</v>
      </c>
      <c r="X1127" s="271">
        <v>20651</v>
      </c>
      <c r="Y1127" s="271">
        <v>22033</v>
      </c>
      <c r="Z1127" s="271">
        <v>21224</v>
      </c>
      <c r="AA1127" s="268">
        <v>0.957083931964592</v>
      </c>
      <c r="AB1127" s="268">
        <v>0.963282349203468</v>
      </c>
      <c r="AC1127" s="295">
        <v>-0.0061984172388756</v>
      </c>
    </row>
    <row r="1128" spans="1:29">
      <c r="A1128" s="297" t="s">
        <v>1972</v>
      </c>
      <c r="B1128" s="305" t="s">
        <v>3353</v>
      </c>
      <c r="C1128" s="293" t="s">
        <v>2046</v>
      </c>
      <c r="D1128" s="305" t="s">
        <v>2047</v>
      </c>
      <c r="E1128" s="263">
        <v>3812</v>
      </c>
      <c r="F1128" s="266">
        <v>3600</v>
      </c>
      <c r="G1128" s="266">
        <v>212</v>
      </c>
      <c r="H1128" s="264">
        <v>2289</v>
      </c>
      <c r="I1128" s="264">
        <v>2175</v>
      </c>
      <c r="J1128" s="264">
        <v>114</v>
      </c>
      <c r="K1128" s="264">
        <v>3112</v>
      </c>
      <c r="L1128" s="264">
        <v>2950</v>
      </c>
      <c r="M1128" s="264">
        <v>162</v>
      </c>
      <c r="N1128" s="294">
        <v>0.93</v>
      </c>
      <c r="O1128" s="266">
        <v>96455</v>
      </c>
      <c r="P1128" s="266">
        <v>92272</v>
      </c>
      <c r="Q1128" s="266">
        <v>4183</v>
      </c>
      <c r="R1128" s="267">
        <v>0.956632626613447</v>
      </c>
      <c r="S1128" s="267">
        <v>0.944386149003148</v>
      </c>
      <c r="T1128" s="267">
        <v>0.950196592398427</v>
      </c>
      <c r="U1128" s="267">
        <v>0.947943444730077</v>
      </c>
      <c r="V1128" s="295">
        <v>-0.00581044339527925</v>
      </c>
      <c r="W1128" s="271">
        <v>22425</v>
      </c>
      <c r="X1128" s="271">
        <v>21474</v>
      </c>
      <c r="Y1128" s="271">
        <v>22135</v>
      </c>
      <c r="Z1128" s="271">
        <v>20874</v>
      </c>
      <c r="AA1128" s="268">
        <v>0.957591973244147</v>
      </c>
      <c r="AB1128" s="268">
        <v>0.943031398238084</v>
      </c>
      <c r="AC1128" s="295">
        <v>0.0145605750060627</v>
      </c>
    </row>
    <row r="1129" spans="1:29">
      <c r="A1129" s="297" t="s">
        <v>1972</v>
      </c>
      <c r="B1129" s="305" t="s">
        <v>3353</v>
      </c>
      <c r="C1129" s="293" t="s">
        <v>2048</v>
      </c>
      <c r="D1129" s="305" t="s">
        <v>2049</v>
      </c>
      <c r="E1129" s="263">
        <v>3145</v>
      </c>
      <c r="F1129" s="266">
        <v>3072</v>
      </c>
      <c r="G1129" s="266">
        <v>73</v>
      </c>
      <c r="H1129" s="264">
        <v>1839</v>
      </c>
      <c r="I1129" s="264">
        <v>1803</v>
      </c>
      <c r="J1129" s="264">
        <v>36</v>
      </c>
      <c r="K1129" s="264">
        <v>2421</v>
      </c>
      <c r="L1129" s="264">
        <v>2380</v>
      </c>
      <c r="M1129" s="264">
        <v>41</v>
      </c>
      <c r="N1129" s="294">
        <v>0.93</v>
      </c>
      <c r="O1129" s="266">
        <v>80055</v>
      </c>
      <c r="P1129" s="266">
        <v>78813</v>
      </c>
      <c r="Q1129" s="266">
        <v>1242</v>
      </c>
      <c r="R1129" s="267">
        <v>0.984485666104553</v>
      </c>
      <c r="S1129" s="267">
        <v>0.976788553259141</v>
      </c>
      <c r="T1129" s="267">
        <v>0.980424143556281</v>
      </c>
      <c r="U1129" s="267">
        <v>0.983064849235853</v>
      </c>
      <c r="V1129" s="295">
        <v>-0.00363559029713911</v>
      </c>
      <c r="W1129" s="271">
        <v>18238</v>
      </c>
      <c r="X1129" s="271">
        <v>17892</v>
      </c>
      <c r="Y1129" s="271">
        <v>18499</v>
      </c>
      <c r="Z1129" s="271">
        <v>18189</v>
      </c>
      <c r="AA1129" s="268">
        <v>0.981028621559382</v>
      </c>
      <c r="AB1129" s="268">
        <v>0.983242337423645</v>
      </c>
      <c r="AC1129" s="295">
        <v>-0.002213715864263</v>
      </c>
    </row>
    <row r="1130" spans="1:29">
      <c r="A1130" s="297" t="s">
        <v>1972</v>
      </c>
      <c r="B1130" s="305" t="s">
        <v>3353</v>
      </c>
      <c r="C1130" s="293" t="s">
        <v>2050</v>
      </c>
      <c r="D1130" s="305" t="s">
        <v>2051</v>
      </c>
      <c r="E1130" s="263">
        <v>3062</v>
      </c>
      <c r="F1130" s="266">
        <v>2960</v>
      </c>
      <c r="G1130" s="266">
        <v>102</v>
      </c>
      <c r="H1130" s="264">
        <v>1856</v>
      </c>
      <c r="I1130" s="264">
        <v>1760</v>
      </c>
      <c r="J1130" s="264">
        <v>96</v>
      </c>
      <c r="K1130" s="264">
        <v>2568</v>
      </c>
      <c r="L1130" s="264">
        <v>2516</v>
      </c>
      <c r="M1130" s="264">
        <v>52</v>
      </c>
      <c r="N1130" s="294">
        <v>0.93</v>
      </c>
      <c r="O1130" s="266">
        <v>81013</v>
      </c>
      <c r="P1130" s="266">
        <v>78681</v>
      </c>
      <c r="Q1130" s="266">
        <v>2332</v>
      </c>
      <c r="R1130" s="267">
        <v>0.971214496438843</v>
      </c>
      <c r="S1130" s="267">
        <v>0.966688438928805</v>
      </c>
      <c r="T1130" s="267">
        <v>0.948275862068966</v>
      </c>
      <c r="U1130" s="267">
        <v>0.979750778816199</v>
      </c>
      <c r="V1130" s="295">
        <v>0.0184125768598392</v>
      </c>
      <c r="W1130" s="271">
        <v>18504</v>
      </c>
      <c r="X1130" s="271">
        <v>17963</v>
      </c>
      <c r="Y1130" s="271">
        <v>18426</v>
      </c>
      <c r="Z1130" s="271">
        <v>17583</v>
      </c>
      <c r="AA1130" s="268">
        <v>0.970763078253351</v>
      </c>
      <c r="AB1130" s="268">
        <v>0.954249430153045</v>
      </c>
      <c r="AC1130" s="295">
        <v>0.016513648100306</v>
      </c>
    </row>
    <row r="1131" spans="1:29">
      <c r="A1131" s="297" t="s">
        <v>1972</v>
      </c>
      <c r="B1131" s="305" t="s">
        <v>3353</v>
      </c>
      <c r="C1131" s="293" t="s">
        <v>2052</v>
      </c>
      <c r="D1131" s="305" t="s">
        <v>2053</v>
      </c>
      <c r="E1131" s="263">
        <v>5383</v>
      </c>
      <c r="F1131" s="266">
        <v>5230</v>
      </c>
      <c r="G1131" s="266">
        <v>153</v>
      </c>
      <c r="H1131" s="264">
        <v>3184</v>
      </c>
      <c r="I1131" s="264">
        <v>3081</v>
      </c>
      <c r="J1131" s="264">
        <v>103</v>
      </c>
      <c r="K1131" s="264">
        <v>4396</v>
      </c>
      <c r="L1131" s="264">
        <v>4296</v>
      </c>
      <c r="M1131" s="264">
        <v>100</v>
      </c>
      <c r="N1131" s="294">
        <v>0.93</v>
      </c>
      <c r="O1131" s="266">
        <v>142718</v>
      </c>
      <c r="P1131" s="266">
        <v>138644</v>
      </c>
      <c r="Q1131" s="266">
        <v>4074</v>
      </c>
      <c r="R1131" s="267">
        <v>0.971454196387281</v>
      </c>
      <c r="S1131" s="267">
        <v>0.971577187441947</v>
      </c>
      <c r="T1131" s="267">
        <v>0.967650753768844</v>
      </c>
      <c r="U1131" s="267">
        <v>0.977252047315742</v>
      </c>
      <c r="V1131" s="295">
        <v>0.00392643367310264</v>
      </c>
      <c r="W1131" s="271">
        <v>32113</v>
      </c>
      <c r="X1131" s="271">
        <v>31149</v>
      </c>
      <c r="Y1131" s="271">
        <v>32823</v>
      </c>
      <c r="Z1131" s="271">
        <v>31886</v>
      </c>
      <c r="AA1131" s="268">
        <v>0.969981004577585</v>
      </c>
      <c r="AB1131" s="268">
        <v>0.971452944581543</v>
      </c>
      <c r="AC1131" s="295">
        <v>-0.00147194000395801</v>
      </c>
    </row>
    <row r="1132" spans="1:29">
      <c r="A1132" s="297" t="s">
        <v>1972</v>
      </c>
      <c r="B1132" s="305" t="s">
        <v>3353</v>
      </c>
      <c r="C1132" s="293" t="s">
        <v>2054</v>
      </c>
      <c r="D1132" s="305" t="s">
        <v>2055</v>
      </c>
      <c r="E1132" s="263">
        <v>4844</v>
      </c>
      <c r="F1132" s="266">
        <v>4680</v>
      </c>
      <c r="G1132" s="266">
        <v>164</v>
      </c>
      <c r="H1132" s="264">
        <v>2767</v>
      </c>
      <c r="I1132" s="264">
        <v>2653</v>
      </c>
      <c r="J1132" s="264">
        <v>114</v>
      </c>
      <c r="K1132" s="264">
        <v>4093</v>
      </c>
      <c r="L1132" s="264">
        <v>3968</v>
      </c>
      <c r="M1132" s="264">
        <v>125</v>
      </c>
      <c r="N1132" s="294">
        <v>0.93</v>
      </c>
      <c r="O1132" s="266">
        <v>126027</v>
      </c>
      <c r="P1132" s="266">
        <v>123169</v>
      </c>
      <c r="Q1132" s="266">
        <v>2858</v>
      </c>
      <c r="R1132" s="267">
        <v>0.977322319820356</v>
      </c>
      <c r="S1132" s="267">
        <v>0.966143682906689</v>
      </c>
      <c r="T1132" s="267">
        <v>0.958800144560896</v>
      </c>
      <c r="U1132" s="267">
        <v>0.969460053750305</v>
      </c>
      <c r="V1132" s="295">
        <v>0.00734353834579249</v>
      </c>
      <c r="W1132" s="271">
        <v>28670</v>
      </c>
      <c r="X1132" s="271">
        <v>27849</v>
      </c>
      <c r="Y1132" s="271">
        <v>29145</v>
      </c>
      <c r="Z1132" s="271">
        <v>28450</v>
      </c>
      <c r="AA1132" s="268">
        <v>0.971363794907569</v>
      </c>
      <c r="AB1132" s="268">
        <v>0.976153714187682</v>
      </c>
      <c r="AC1132" s="295">
        <v>-0.00478991928011341</v>
      </c>
    </row>
    <row r="1133" spans="1:29">
      <c r="A1133" s="297" t="s">
        <v>1972</v>
      </c>
      <c r="B1133" s="305" t="s">
        <v>3353</v>
      </c>
      <c r="C1133" s="293" t="s">
        <v>2056</v>
      </c>
      <c r="D1133" s="305" t="s">
        <v>2057</v>
      </c>
      <c r="E1133" s="263">
        <v>2557</v>
      </c>
      <c r="F1133" s="266">
        <v>2483</v>
      </c>
      <c r="G1133" s="266">
        <v>74</v>
      </c>
      <c r="H1133" s="264">
        <v>1569</v>
      </c>
      <c r="I1133" s="264">
        <v>1531</v>
      </c>
      <c r="J1133" s="264">
        <v>38</v>
      </c>
      <c r="K1133" s="264">
        <v>1980</v>
      </c>
      <c r="L1133" s="264">
        <v>1935</v>
      </c>
      <c r="M1133" s="264">
        <v>45</v>
      </c>
      <c r="N1133" s="294">
        <v>0.93</v>
      </c>
      <c r="O1133" s="266">
        <v>64392</v>
      </c>
      <c r="P1133" s="266">
        <v>63232</v>
      </c>
      <c r="Q1133" s="266">
        <v>1160</v>
      </c>
      <c r="R1133" s="267">
        <v>0.981985339793763</v>
      </c>
      <c r="S1133" s="267">
        <v>0.971059835745014</v>
      </c>
      <c r="T1133" s="267">
        <v>0.975780752071383</v>
      </c>
      <c r="U1133" s="267">
        <v>0.977272727272727</v>
      </c>
      <c r="V1133" s="295">
        <v>-0.0047209163263694</v>
      </c>
      <c r="W1133" s="271">
        <v>14829</v>
      </c>
      <c r="X1133" s="271">
        <v>14532</v>
      </c>
      <c r="Y1133" s="271">
        <v>14624</v>
      </c>
      <c r="Z1133" s="271">
        <v>14386</v>
      </c>
      <c r="AA1133" s="268">
        <v>0.979971677119158</v>
      </c>
      <c r="AB1133" s="268">
        <v>0.983725382932166</v>
      </c>
      <c r="AC1133" s="295">
        <v>-0.00375370581300782</v>
      </c>
    </row>
    <row r="1134" spans="1:29">
      <c r="A1134" s="297" t="s">
        <v>1972</v>
      </c>
      <c r="B1134" s="305" t="s">
        <v>3353</v>
      </c>
      <c r="C1134" s="293" t="s">
        <v>2058</v>
      </c>
      <c r="D1134" s="305" t="s">
        <v>2059</v>
      </c>
      <c r="E1134" s="263">
        <v>5188</v>
      </c>
      <c r="F1134" s="266">
        <v>4963</v>
      </c>
      <c r="G1134" s="266">
        <v>225</v>
      </c>
      <c r="H1134" s="264">
        <v>2969</v>
      </c>
      <c r="I1134" s="264">
        <v>2858</v>
      </c>
      <c r="J1134" s="264">
        <v>111</v>
      </c>
      <c r="K1134" s="264">
        <v>4111</v>
      </c>
      <c r="L1134" s="264">
        <v>3936</v>
      </c>
      <c r="M1134" s="264">
        <v>175</v>
      </c>
      <c r="N1134" s="294">
        <v>0.93</v>
      </c>
      <c r="O1134" s="266">
        <v>128117</v>
      </c>
      <c r="P1134" s="266">
        <v>123415</v>
      </c>
      <c r="Q1134" s="266">
        <v>4702</v>
      </c>
      <c r="R1134" s="267">
        <v>0.96329917185073</v>
      </c>
      <c r="S1134" s="267">
        <v>0.956630686198921</v>
      </c>
      <c r="T1134" s="267">
        <v>0.962613674637925</v>
      </c>
      <c r="U1134" s="267">
        <v>0.957431281926539</v>
      </c>
      <c r="V1134" s="295">
        <v>-0.00598298843900469</v>
      </c>
      <c r="W1134" s="271">
        <v>30316</v>
      </c>
      <c r="X1134" s="271">
        <v>29152</v>
      </c>
      <c r="Y1134" s="271">
        <v>30045</v>
      </c>
      <c r="Z1134" s="271">
        <v>28992</v>
      </c>
      <c r="AA1134" s="268">
        <v>0.961604433302547</v>
      </c>
      <c r="AB1134" s="268">
        <v>0.964952571143285</v>
      </c>
      <c r="AC1134" s="295">
        <v>-0.00334813784073851</v>
      </c>
    </row>
    <row r="1135" spans="1:29">
      <c r="A1135" s="297" t="s">
        <v>1972</v>
      </c>
      <c r="B1135" s="305" t="s">
        <v>3353</v>
      </c>
      <c r="C1135" s="293" t="s">
        <v>2060</v>
      </c>
      <c r="D1135" s="305" t="s">
        <v>2061</v>
      </c>
      <c r="E1135" s="263">
        <v>3676</v>
      </c>
      <c r="F1135" s="266">
        <v>3553</v>
      </c>
      <c r="G1135" s="266">
        <v>123</v>
      </c>
      <c r="H1135" s="264">
        <v>2102</v>
      </c>
      <c r="I1135" s="264">
        <v>2035</v>
      </c>
      <c r="J1135" s="264">
        <v>67</v>
      </c>
      <c r="K1135" s="264">
        <v>3121</v>
      </c>
      <c r="L1135" s="264">
        <v>3021</v>
      </c>
      <c r="M1135" s="264">
        <v>100</v>
      </c>
      <c r="N1135" s="294">
        <v>0.93</v>
      </c>
      <c r="O1135" s="266">
        <v>96436</v>
      </c>
      <c r="P1135" s="266">
        <v>92525</v>
      </c>
      <c r="Q1135" s="266">
        <v>3911</v>
      </c>
      <c r="R1135" s="267">
        <v>0.95944460574889</v>
      </c>
      <c r="S1135" s="267">
        <v>0.966539717083787</v>
      </c>
      <c r="T1135" s="267">
        <v>0.968125594671741</v>
      </c>
      <c r="U1135" s="267">
        <v>0.967958987504005</v>
      </c>
      <c r="V1135" s="295">
        <v>-0.00158587758795448</v>
      </c>
      <c r="W1135" s="271">
        <v>21648</v>
      </c>
      <c r="X1135" s="271">
        <v>20978</v>
      </c>
      <c r="Y1135" s="271">
        <v>21774</v>
      </c>
      <c r="Z1135" s="271">
        <v>21015</v>
      </c>
      <c r="AA1135" s="268">
        <v>0.969050258684405</v>
      </c>
      <c r="AB1135" s="268">
        <v>0.965141912372554</v>
      </c>
      <c r="AC1135" s="295">
        <v>0.00390834631185055</v>
      </c>
    </row>
    <row r="1136" spans="1:29">
      <c r="A1136" s="297" t="s">
        <v>1972</v>
      </c>
      <c r="B1136" s="305" t="s">
        <v>3353</v>
      </c>
      <c r="C1136" s="293" t="s">
        <v>2062</v>
      </c>
      <c r="D1136" s="305" t="s">
        <v>2063</v>
      </c>
      <c r="E1136" s="263">
        <v>3687</v>
      </c>
      <c r="F1136" s="266">
        <v>3540</v>
      </c>
      <c r="G1136" s="266">
        <v>147</v>
      </c>
      <c r="H1136" s="264">
        <v>2161</v>
      </c>
      <c r="I1136" s="264">
        <v>2066</v>
      </c>
      <c r="J1136" s="264">
        <v>95</v>
      </c>
      <c r="K1136" s="264">
        <v>2901</v>
      </c>
      <c r="L1136" s="264">
        <v>2827</v>
      </c>
      <c r="M1136" s="264">
        <v>74</v>
      </c>
      <c r="N1136" s="294">
        <v>0.93</v>
      </c>
      <c r="O1136" s="266">
        <v>95792</v>
      </c>
      <c r="P1136" s="266">
        <v>92900</v>
      </c>
      <c r="Q1136" s="266">
        <v>2892</v>
      </c>
      <c r="R1136" s="267">
        <v>0.969809587439452</v>
      </c>
      <c r="S1136" s="267">
        <v>0.96013018714402</v>
      </c>
      <c r="T1136" s="267">
        <v>0.956038870893105</v>
      </c>
      <c r="U1136" s="267">
        <v>0.974491554636332</v>
      </c>
      <c r="V1136" s="295">
        <v>0.00409131625091452</v>
      </c>
      <c r="W1136" s="271">
        <v>21396</v>
      </c>
      <c r="X1136" s="271">
        <v>20728</v>
      </c>
      <c r="Y1136" s="271">
        <v>21617</v>
      </c>
      <c r="Z1136" s="271">
        <v>21022</v>
      </c>
      <c r="AA1136" s="268">
        <v>0.968779211067489</v>
      </c>
      <c r="AB1136" s="268">
        <v>0.972475366609613</v>
      </c>
      <c r="AC1136" s="295">
        <v>-0.00369615554212355</v>
      </c>
    </row>
    <row r="1137" spans="1:29">
      <c r="A1137" s="297" t="s">
        <v>1972</v>
      </c>
      <c r="B1137" s="305" t="s">
        <v>3353</v>
      </c>
      <c r="C1137" s="293" t="s">
        <v>2064</v>
      </c>
      <c r="D1137" s="305" t="s">
        <v>2065</v>
      </c>
      <c r="E1137" s="263">
        <v>2343</v>
      </c>
      <c r="F1137" s="266">
        <v>2267</v>
      </c>
      <c r="G1137" s="266">
        <v>76</v>
      </c>
      <c r="H1137" s="264">
        <v>1445</v>
      </c>
      <c r="I1137" s="264">
        <v>1374</v>
      </c>
      <c r="J1137" s="264">
        <v>71</v>
      </c>
      <c r="K1137" s="264">
        <v>2008</v>
      </c>
      <c r="L1137" s="264">
        <v>1957</v>
      </c>
      <c r="M1137" s="264">
        <v>51</v>
      </c>
      <c r="N1137" s="294">
        <v>0.93</v>
      </c>
      <c r="O1137" s="266">
        <v>64723</v>
      </c>
      <c r="P1137" s="266">
        <v>62843</v>
      </c>
      <c r="Q1137" s="266">
        <v>1880</v>
      </c>
      <c r="R1137" s="267">
        <v>0.970953138760564</v>
      </c>
      <c r="S1137" s="267">
        <v>0.967562953478446</v>
      </c>
      <c r="T1137" s="267">
        <v>0.950865051903114</v>
      </c>
      <c r="U1137" s="267">
        <v>0.974601593625498</v>
      </c>
      <c r="V1137" s="295">
        <v>0.0166979015753322</v>
      </c>
      <c r="W1137" s="271">
        <v>14184</v>
      </c>
      <c r="X1137" s="271">
        <v>13717</v>
      </c>
      <c r="Y1137" s="271">
        <v>14615</v>
      </c>
      <c r="Z1137" s="271">
        <v>14230</v>
      </c>
      <c r="AA1137" s="268">
        <v>0.967075578116187</v>
      </c>
      <c r="AB1137" s="268">
        <v>0.973657201505303</v>
      </c>
      <c r="AC1137" s="295">
        <v>-0.0065816233891155</v>
      </c>
    </row>
    <row r="1138" spans="1:29">
      <c r="A1138" s="297" t="s">
        <v>1972</v>
      </c>
      <c r="B1138" s="305" t="s">
        <v>3354</v>
      </c>
      <c r="C1138" s="293" t="s">
        <v>2066</v>
      </c>
      <c r="D1138" s="305" t="s">
        <v>2067</v>
      </c>
      <c r="E1138" s="263">
        <v>2344</v>
      </c>
      <c r="F1138" s="266">
        <v>2218</v>
      </c>
      <c r="G1138" s="266">
        <v>126</v>
      </c>
      <c r="H1138" s="264">
        <v>1122</v>
      </c>
      <c r="I1138" s="264">
        <v>1083</v>
      </c>
      <c r="J1138" s="264">
        <v>39</v>
      </c>
      <c r="K1138" s="264">
        <v>2217</v>
      </c>
      <c r="L1138" s="264">
        <v>2157</v>
      </c>
      <c r="M1138" s="264">
        <v>60</v>
      </c>
      <c r="N1138" s="294">
        <v>0.93</v>
      </c>
      <c r="O1138" s="266">
        <v>67440</v>
      </c>
      <c r="P1138" s="266">
        <v>65759</v>
      </c>
      <c r="Q1138" s="266">
        <v>1681</v>
      </c>
      <c r="R1138" s="267">
        <v>0.975074139976275</v>
      </c>
      <c r="S1138" s="267">
        <v>0.946245733788396</v>
      </c>
      <c r="T1138" s="267">
        <v>0.96524064171123</v>
      </c>
      <c r="U1138" s="267">
        <v>0.972936400541272</v>
      </c>
      <c r="V1138" s="295">
        <v>-0.018994907922834</v>
      </c>
      <c r="W1138" s="271">
        <v>14732</v>
      </c>
      <c r="X1138" s="271">
        <v>14282</v>
      </c>
      <c r="Y1138" s="271">
        <v>15292</v>
      </c>
      <c r="Z1138" s="271">
        <v>14976</v>
      </c>
      <c r="AA1138" s="268">
        <v>0.969454249253326</v>
      </c>
      <c r="AB1138" s="268">
        <v>0.97933560031389</v>
      </c>
      <c r="AC1138" s="295">
        <v>-0.00988135106056354</v>
      </c>
    </row>
    <row r="1139" spans="1:29">
      <c r="A1139" s="297" t="s">
        <v>1972</v>
      </c>
      <c r="B1139" s="305" t="s">
        <v>3354</v>
      </c>
      <c r="C1139" s="293" t="s">
        <v>2068</v>
      </c>
      <c r="D1139" s="305" t="s">
        <v>2069</v>
      </c>
      <c r="E1139" s="263">
        <v>3870</v>
      </c>
      <c r="F1139" s="266">
        <v>3668</v>
      </c>
      <c r="G1139" s="266">
        <v>202</v>
      </c>
      <c r="H1139" s="264">
        <v>1964</v>
      </c>
      <c r="I1139" s="264">
        <v>1876</v>
      </c>
      <c r="J1139" s="264">
        <v>88</v>
      </c>
      <c r="K1139" s="264">
        <v>3767</v>
      </c>
      <c r="L1139" s="264">
        <v>3666</v>
      </c>
      <c r="M1139" s="264">
        <v>101</v>
      </c>
      <c r="N1139" s="294">
        <v>0.93</v>
      </c>
      <c r="O1139" s="266">
        <v>110768</v>
      </c>
      <c r="P1139" s="266">
        <v>106788</v>
      </c>
      <c r="Q1139" s="266">
        <v>3980</v>
      </c>
      <c r="R1139" s="267">
        <v>0.964069045211614</v>
      </c>
      <c r="S1139" s="267">
        <v>0.947803617571059</v>
      </c>
      <c r="T1139" s="267">
        <v>0.955193482688391</v>
      </c>
      <c r="U1139" s="267">
        <v>0.97318821343244</v>
      </c>
      <c r="V1139" s="295">
        <v>-0.00738986511733153</v>
      </c>
      <c r="W1139" s="271">
        <v>24214</v>
      </c>
      <c r="X1139" s="271">
        <v>23392</v>
      </c>
      <c r="Y1139" s="271">
        <v>25136</v>
      </c>
      <c r="Z1139" s="271">
        <v>24209</v>
      </c>
      <c r="AA1139" s="268">
        <v>0.966052696786983</v>
      </c>
      <c r="AB1139" s="268">
        <v>0.963120623806493</v>
      </c>
      <c r="AC1139" s="295">
        <v>0.00293207298049003</v>
      </c>
    </row>
    <row r="1140" spans="1:29">
      <c r="A1140" s="297" t="s">
        <v>1972</v>
      </c>
      <c r="B1140" s="305" t="s">
        <v>3354</v>
      </c>
      <c r="C1140" s="293" t="s">
        <v>2070</v>
      </c>
      <c r="D1140" s="305" t="s">
        <v>2071</v>
      </c>
      <c r="E1140" s="263">
        <v>5499</v>
      </c>
      <c r="F1140" s="266">
        <v>5361</v>
      </c>
      <c r="G1140" s="266">
        <v>138</v>
      </c>
      <c r="H1140" s="264">
        <v>2875</v>
      </c>
      <c r="I1140" s="264">
        <v>2822</v>
      </c>
      <c r="J1140" s="264">
        <v>53</v>
      </c>
      <c r="K1140" s="264">
        <v>5432</v>
      </c>
      <c r="L1140" s="264">
        <v>5329</v>
      </c>
      <c r="M1140" s="264">
        <v>103</v>
      </c>
      <c r="N1140" s="294">
        <v>0.93</v>
      </c>
      <c r="O1140" s="266">
        <v>153501</v>
      </c>
      <c r="P1140" s="266">
        <v>151108</v>
      </c>
      <c r="Q1140" s="266">
        <v>2393</v>
      </c>
      <c r="R1140" s="267">
        <v>0.984410525012866</v>
      </c>
      <c r="S1140" s="267">
        <v>0.974904528096017</v>
      </c>
      <c r="T1140" s="267">
        <v>0.981565217391304</v>
      </c>
      <c r="U1140" s="267">
        <v>0.981038291605302</v>
      </c>
      <c r="V1140" s="295">
        <v>-0.00666068929528685</v>
      </c>
      <c r="W1140" s="271">
        <v>34273</v>
      </c>
      <c r="X1140" s="271">
        <v>33695</v>
      </c>
      <c r="Y1140" s="271">
        <v>35540</v>
      </c>
      <c r="Z1140" s="271">
        <v>34966</v>
      </c>
      <c r="AA1140" s="268">
        <v>0.983135412715549</v>
      </c>
      <c r="AB1140" s="268">
        <v>0.983849184018008</v>
      </c>
      <c r="AC1140" s="295">
        <v>-0.000713771302459199</v>
      </c>
    </row>
    <row r="1141" spans="1:29">
      <c r="A1141" s="297" t="s">
        <v>1972</v>
      </c>
      <c r="B1141" s="305" t="s">
        <v>3354</v>
      </c>
      <c r="C1141" s="293" t="s">
        <v>2072</v>
      </c>
      <c r="D1141" s="305" t="s">
        <v>2073</v>
      </c>
      <c r="E1141" s="263">
        <v>5622</v>
      </c>
      <c r="F1141" s="266">
        <v>5239</v>
      </c>
      <c r="G1141" s="266">
        <v>383</v>
      </c>
      <c r="H1141" s="264">
        <v>2819</v>
      </c>
      <c r="I1141" s="264">
        <v>2693</v>
      </c>
      <c r="J1141" s="264">
        <v>126</v>
      </c>
      <c r="K1141" s="264">
        <v>5362</v>
      </c>
      <c r="L1141" s="264">
        <v>5118</v>
      </c>
      <c r="M1141" s="264">
        <v>244</v>
      </c>
      <c r="N1141" s="294">
        <v>0.93</v>
      </c>
      <c r="O1141" s="266">
        <v>154278</v>
      </c>
      <c r="P1141" s="266">
        <v>146749</v>
      </c>
      <c r="Q1141" s="266">
        <v>7529</v>
      </c>
      <c r="R1141" s="267">
        <v>0.951198485850218</v>
      </c>
      <c r="S1141" s="267">
        <v>0.931874777659196</v>
      </c>
      <c r="T1141" s="267">
        <v>0.955303299042214</v>
      </c>
      <c r="U1141" s="267">
        <v>0.95449459157031</v>
      </c>
      <c r="V1141" s="295">
        <v>-0.0234285213830175</v>
      </c>
      <c r="W1141" s="271">
        <v>34174</v>
      </c>
      <c r="X1141" s="271">
        <v>32580</v>
      </c>
      <c r="Y1141" s="271">
        <v>35859</v>
      </c>
      <c r="Z1141" s="271">
        <v>34489</v>
      </c>
      <c r="AA1141" s="268">
        <v>0.953356352782817</v>
      </c>
      <c r="AB1141" s="268">
        <v>0.961794807440252</v>
      </c>
      <c r="AC1141" s="295">
        <v>-0.00843845465743476</v>
      </c>
    </row>
    <row r="1142" spans="1:29">
      <c r="A1142" s="297" t="s">
        <v>1972</v>
      </c>
      <c r="B1142" s="305" t="s">
        <v>3354</v>
      </c>
      <c r="C1142" s="293" t="s">
        <v>2074</v>
      </c>
      <c r="D1142" s="305" t="s">
        <v>2075</v>
      </c>
      <c r="E1142" s="263">
        <v>3626</v>
      </c>
      <c r="F1142" s="266">
        <v>3358</v>
      </c>
      <c r="G1142" s="266">
        <v>268</v>
      </c>
      <c r="H1142" s="264">
        <v>1774</v>
      </c>
      <c r="I1142" s="264">
        <v>1678</v>
      </c>
      <c r="J1142" s="264">
        <v>96</v>
      </c>
      <c r="K1142" s="264">
        <v>3484</v>
      </c>
      <c r="L1142" s="264">
        <v>3263</v>
      </c>
      <c r="M1142" s="264">
        <v>221</v>
      </c>
      <c r="N1142" s="294">
        <v>0.93</v>
      </c>
      <c r="O1142" s="266">
        <v>102597</v>
      </c>
      <c r="P1142" s="266">
        <v>98346</v>
      </c>
      <c r="Q1142" s="266">
        <v>4251</v>
      </c>
      <c r="R1142" s="267">
        <v>0.958566039942688</v>
      </c>
      <c r="S1142" s="267">
        <v>0.926089354660783</v>
      </c>
      <c r="T1142" s="267">
        <v>0.945885005636979</v>
      </c>
      <c r="U1142" s="267">
        <v>0.936567164179104</v>
      </c>
      <c r="V1142" s="295">
        <v>-0.0197956509761953</v>
      </c>
      <c r="W1142" s="271">
        <v>22484</v>
      </c>
      <c r="X1142" s="271">
        <v>21413</v>
      </c>
      <c r="Y1142" s="271">
        <v>22667</v>
      </c>
      <c r="Z1142" s="271">
        <v>21669</v>
      </c>
      <c r="AA1142" s="268">
        <v>0.952366127023661</v>
      </c>
      <c r="AB1142" s="268">
        <v>0.955971235717122</v>
      </c>
      <c r="AC1142" s="295">
        <v>-0.00360510869346053</v>
      </c>
    </row>
    <row r="1143" spans="1:29">
      <c r="A1143" s="297" t="s">
        <v>1972</v>
      </c>
      <c r="B1143" s="305" t="s">
        <v>3354</v>
      </c>
      <c r="C1143" s="293" t="s">
        <v>2076</v>
      </c>
      <c r="D1143" s="305" t="s">
        <v>2077</v>
      </c>
      <c r="E1143" s="263">
        <v>3794</v>
      </c>
      <c r="F1143" s="266">
        <v>3468</v>
      </c>
      <c r="G1143" s="266">
        <v>326</v>
      </c>
      <c r="H1143" s="264">
        <v>2111</v>
      </c>
      <c r="I1143" s="264">
        <v>1951</v>
      </c>
      <c r="J1143" s="264">
        <v>160</v>
      </c>
      <c r="K1143" s="264">
        <v>4045</v>
      </c>
      <c r="L1143" s="264">
        <v>3815</v>
      </c>
      <c r="M1143" s="264">
        <v>230</v>
      </c>
      <c r="N1143" s="294">
        <v>0.93</v>
      </c>
      <c r="O1143" s="266">
        <v>114364</v>
      </c>
      <c r="P1143" s="266">
        <v>109478</v>
      </c>
      <c r="Q1143" s="266">
        <v>4886</v>
      </c>
      <c r="R1143" s="267">
        <v>0.95727676541569</v>
      </c>
      <c r="S1143" s="267">
        <v>0.914074855034265</v>
      </c>
      <c r="T1143" s="267">
        <v>0.924206537186168</v>
      </c>
      <c r="U1143" s="267">
        <v>0.943139678615575</v>
      </c>
      <c r="V1143" s="295">
        <v>-0.0101316821519031</v>
      </c>
      <c r="W1143" s="271">
        <v>25298</v>
      </c>
      <c r="X1143" s="271">
        <v>23952</v>
      </c>
      <c r="Y1143" s="271">
        <v>25738</v>
      </c>
      <c r="Z1143" s="271">
        <v>24874</v>
      </c>
      <c r="AA1143" s="268">
        <v>0.946794212981263</v>
      </c>
      <c r="AB1143" s="268">
        <v>0.966430958116404</v>
      </c>
      <c r="AC1143" s="295">
        <v>-0.0196367451351405</v>
      </c>
    </row>
    <row r="1144" spans="1:29">
      <c r="A1144" s="297" t="s">
        <v>1972</v>
      </c>
      <c r="B1144" s="305" t="s">
        <v>3354</v>
      </c>
      <c r="C1144" s="293" t="s">
        <v>2078</v>
      </c>
      <c r="D1144" s="305" t="s">
        <v>2079</v>
      </c>
      <c r="E1144" s="263">
        <v>4222</v>
      </c>
      <c r="F1144" s="266">
        <v>3584</v>
      </c>
      <c r="G1144" s="266">
        <v>638</v>
      </c>
      <c r="H1144" s="264">
        <v>2062</v>
      </c>
      <c r="I1144" s="264">
        <v>1885</v>
      </c>
      <c r="J1144" s="264">
        <v>177</v>
      </c>
      <c r="K1144" s="264">
        <v>3953</v>
      </c>
      <c r="L1144" s="264">
        <v>3492</v>
      </c>
      <c r="M1144" s="264">
        <v>461</v>
      </c>
      <c r="N1144" s="294">
        <v>0.93</v>
      </c>
      <c r="O1144" s="266">
        <v>108944</v>
      </c>
      <c r="P1144" s="266">
        <v>99918</v>
      </c>
      <c r="Q1144" s="266">
        <v>9026</v>
      </c>
      <c r="R1144" s="267">
        <v>0.917150095461889</v>
      </c>
      <c r="S1144" s="267">
        <v>0.848886783514922</v>
      </c>
      <c r="T1144" s="267">
        <v>0.914161008729389</v>
      </c>
      <c r="U1144" s="267">
        <v>0.883379711611434</v>
      </c>
      <c r="V1144" s="295">
        <v>-0.0652742252144671</v>
      </c>
      <c r="W1144" s="271">
        <v>24630</v>
      </c>
      <c r="X1144" s="271">
        <v>22029</v>
      </c>
      <c r="Y1144" s="271">
        <v>24628</v>
      </c>
      <c r="Z1144" s="271">
        <v>22859</v>
      </c>
      <c r="AA1144" s="268">
        <v>0.894397076735688</v>
      </c>
      <c r="AB1144" s="268">
        <v>0.928171187266526</v>
      </c>
      <c r="AC1144" s="295">
        <v>-0.0337741105308378</v>
      </c>
    </row>
    <row r="1145" spans="1:29">
      <c r="A1145" s="297" t="s">
        <v>1972</v>
      </c>
      <c r="B1145" s="305" t="s">
        <v>3354</v>
      </c>
      <c r="C1145" s="293" t="s">
        <v>2080</v>
      </c>
      <c r="D1145" s="305" t="s">
        <v>2081</v>
      </c>
      <c r="E1145" s="263">
        <v>4040</v>
      </c>
      <c r="F1145" s="266">
        <v>3838</v>
      </c>
      <c r="G1145" s="266">
        <v>202</v>
      </c>
      <c r="H1145" s="264">
        <v>2057</v>
      </c>
      <c r="I1145" s="264">
        <v>2006</v>
      </c>
      <c r="J1145" s="264">
        <v>51</v>
      </c>
      <c r="K1145" s="264">
        <v>3855</v>
      </c>
      <c r="L1145" s="264">
        <v>3763</v>
      </c>
      <c r="M1145" s="264">
        <v>92</v>
      </c>
      <c r="N1145" s="294">
        <v>0.93</v>
      </c>
      <c r="O1145" s="266">
        <v>116934</v>
      </c>
      <c r="P1145" s="266">
        <v>113806</v>
      </c>
      <c r="Q1145" s="266">
        <v>3128</v>
      </c>
      <c r="R1145" s="267">
        <v>0.973249867446594</v>
      </c>
      <c r="S1145" s="267">
        <v>0.95</v>
      </c>
      <c r="T1145" s="267">
        <v>0.975206611570248</v>
      </c>
      <c r="U1145" s="267">
        <v>0.976134889753567</v>
      </c>
      <c r="V1145" s="295">
        <v>-0.0252066115702479</v>
      </c>
      <c r="W1145" s="271">
        <v>25246</v>
      </c>
      <c r="X1145" s="271">
        <v>24465</v>
      </c>
      <c r="Y1145" s="271">
        <v>26368</v>
      </c>
      <c r="Z1145" s="271">
        <v>25689</v>
      </c>
      <c r="AA1145" s="268">
        <v>0.969064406242573</v>
      </c>
      <c r="AB1145" s="268">
        <v>0.974249089805825</v>
      </c>
      <c r="AC1145" s="295">
        <v>-0.00518468356325219</v>
      </c>
    </row>
    <row r="1146" spans="1:29">
      <c r="A1146" s="297" t="s">
        <v>1972</v>
      </c>
      <c r="B1146" s="305" t="s">
        <v>3354</v>
      </c>
      <c r="C1146" s="293" t="s">
        <v>2082</v>
      </c>
      <c r="D1146" s="305" t="s">
        <v>2083</v>
      </c>
      <c r="E1146" s="263">
        <v>2251</v>
      </c>
      <c r="F1146" s="266">
        <v>1976</v>
      </c>
      <c r="G1146" s="266">
        <v>275</v>
      </c>
      <c r="H1146" s="264">
        <v>1089</v>
      </c>
      <c r="I1146" s="264">
        <v>1030</v>
      </c>
      <c r="J1146" s="264">
        <v>59</v>
      </c>
      <c r="K1146" s="264">
        <v>2026</v>
      </c>
      <c r="L1146" s="264">
        <v>1885</v>
      </c>
      <c r="M1146" s="264">
        <v>141</v>
      </c>
      <c r="N1146" s="294">
        <v>0.93</v>
      </c>
      <c r="O1146" s="266">
        <v>59175</v>
      </c>
      <c r="P1146" s="266">
        <v>56385</v>
      </c>
      <c r="Q1146" s="266">
        <v>2790</v>
      </c>
      <c r="R1146" s="267">
        <v>0.952851711026616</v>
      </c>
      <c r="S1146" s="267">
        <v>0.877832074633496</v>
      </c>
      <c r="T1146" s="267">
        <v>0.945821854912764</v>
      </c>
      <c r="U1146" s="267">
        <v>0.93040473840079</v>
      </c>
      <c r="V1146" s="295">
        <v>-0.0679897802792678</v>
      </c>
      <c r="W1146" s="271">
        <v>13221</v>
      </c>
      <c r="X1146" s="271">
        <v>12440</v>
      </c>
      <c r="Y1146" s="271">
        <v>13302</v>
      </c>
      <c r="Z1146" s="271">
        <v>12699</v>
      </c>
      <c r="AA1146" s="268">
        <v>0.940927312608729</v>
      </c>
      <c r="AB1146" s="268">
        <v>0.954668470906631</v>
      </c>
      <c r="AC1146" s="295">
        <v>-0.013741158297902</v>
      </c>
    </row>
    <row r="1147" spans="1:29">
      <c r="A1147" s="297" t="s">
        <v>1972</v>
      </c>
      <c r="B1147" s="305" t="s">
        <v>3354</v>
      </c>
      <c r="C1147" s="293" t="s">
        <v>2084</v>
      </c>
      <c r="D1147" s="305" t="s">
        <v>2085</v>
      </c>
      <c r="E1147" s="263">
        <v>2387</v>
      </c>
      <c r="F1147" s="266">
        <v>2291</v>
      </c>
      <c r="G1147" s="266">
        <v>96</v>
      </c>
      <c r="H1147" s="264">
        <v>1288</v>
      </c>
      <c r="I1147" s="264">
        <v>1232</v>
      </c>
      <c r="J1147" s="264">
        <v>56</v>
      </c>
      <c r="K1147" s="264">
        <v>2339</v>
      </c>
      <c r="L1147" s="264">
        <v>2256</v>
      </c>
      <c r="M1147" s="264">
        <v>83</v>
      </c>
      <c r="N1147" s="294">
        <v>0.93</v>
      </c>
      <c r="O1147" s="266">
        <v>68446</v>
      </c>
      <c r="P1147" s="266">
        <v>65914</v>
      </c>
      <c r="Q1147" s="266">
        <v>2532</v>
      </c>
      <c r="R1147" s="267">
        <v>0.963007334248897</v>
      </c>
      <c r="S1147" s="267">
        <v>0.95978215333054</v>
      </c>
      <c r="T1147" s="267">
        <v>0.956521739130435</v>
      </c>
      <c r="U1147" s="267">
        <v>0.964514749893117</v>
      </c>
      <c r="V1147" s="295">
        <v>0.00326041420010559</v>
      </c>
      <c r="W1147" s="271">
        <v>14938</v>
      </c>
      <c r="X1147" s="271">
        <v>14428</v>
      </c>
      <c r="Y1147" s="271">
        <v>15335</v>
      </c>
      <c r="Z1147" s="271">
        <v>14772</v>
      </c>
      <c r="AA1147" s="268">
        <v>0.965858883384657</v>
      </c>
      <c r="AB1147" s="268">
        <v>0.963286599282687</v>
      </c>
      <c r="AC1147" s="295">
        <v>0.00257228410196986</v>
      </c>
    </row>
    <row r="1148" spans="1:29">
      <c r="A1148" s="297" t="s">
        <v>1972</v>
      </c>
      <c r="B1148" s="305" t="s">
        <v>3355</v>
      </c>
      <c r="C1148" s="293" t="s">
        <v>2086</v>
      </c>
      <c r="D1148" s="305" t="s">
        <v>2087</v>
      </c>
      <c r="E1148" s="263">
        <v>12308</v>
      </c>
      <c r="F1148" s="266">
        <v>11394</v>
      </c>
      <c r="G1148" s="266">
        <v>914</v>
      </c>
      <c r="H1148" s="264">
        <v>6594</v>
      </c>
      <c r="I1148" s="264">
        <v>6126</v>
      </c>
      <c r="J1148" s="264">
        <v>468</v>
      </c>
      <c r="K1148" s="264">
        <v>12143</v>
      </c>
      <c r="L1148" s="264">
        <v>11314</v>
      </c>
      <c r="M1148" s="264">
        <v>829</v>
      </c>
      <c r="N1148" s="294">
        <v>0.93</v>
      </c>
      <c r="O1148" s="266">
        <v>341409</v>
      </c>
      <c r="P1148" s="266">
        <v>320730</v>
      </c>
      <c r="Q1148" s="266">
        <v>20679</v>
      </c>
      <c r="R1148" s="267">
        <v>0.939430419233236</v>
      </c>
      <c r="S1148" s="267">
        <v>0.925739356516087</v>
      </c>
      <c r="T1148" s="267">
        <v>0.929026387625114</v>
      </c>
      <c r="U1148" s="267">
        <v>0.931730214938648</v>
      </c>
      <c r="V1148" s="295">
        <v>-0.00328703110902662</v>
      </c>
      <c r="W1148" s="271">
        <v>78186</v>
      </c>
      <c r="X1148" s="271">
        <v>73262</v>
      </c>
      <c r="Y1148" s="271">
        <v>78772</v>
      </c>
      <c r="Z1148" s="271">
        <v>74505</v>
      </c>
      <c r="AA1148" s="268">
        <v>0.937021973243292</v>
      </c>
      <c r="AB1148" s="268">
        <v>0.945831005941197</v>
      </c>
      <c r="AC1148" s="295">
        <v>-0.00880903269790578</v>
      </c>
    </row>
    <row r="1149" spans="1:29">
      <c r="A1149" s="297" t="s">
        <v>1972</v>
      </c>
      <c r="B1149" s="305" t="s">
        <v>3355</v>
      </c>
      <c r="C1149" s="293" t="s">
        <v>2088</v>
      </c>
      <c r="D1149" s="305" t="s">
        <v>2089</v>
      </c>
      <c r="E1149" s="263">
        <v>3665</v>
      </c>
      <c r="F1149" s="266">
        <v>3162</v>
      </c>
      <c r="G1149" s="266">
        <v>503</v>
      </c>
      <c r="H1149" s="264">
        <v>1977</v>
      </c>
      <c r="I1149" s="264">
        <v>1621</v>
      </c>
      <c r="J1149" s="264">
        <v>356</v>
      </c>
      <c r="K1149" s="264">
        <v>3682</v>
      </c>
      <c r="L1149" s="264">
        <v>3215</v>
      </c>
      <c r="M1149" s="264">
        <v>467</v>
      </c>
      <c r="N1149" s="294">
        <v>0.93</v>
      </c>
      <c r="O1149" s="266">
        <v>101420</v>
      </c>
      <c r="P1149" s="266">
        <v>89007</v>
      </c>
      <c r="Q1149" s="266">
        <v>12413</v>
      </c>
      <c r="R1149" s="267">
        <v>0.87760796687044</v>
      </c>
      <c r="S1149" s="267">
        <v>0.862755798090041</v>
      </c>
      <c r="T1149" s="267">
        <v>0.8199291856348</v>
      </c>
      <c r="U1149" s="267">
        <v>0.873166757197175</v>
      </c>
      <c r="V1149" s="295">
        <v>0.0428266124552407</v>
      </c>
      <c r="W1149" s="271">
        <v>23238</v>
      </c>
      <c r="X1149" s="271">
        <v>20236</v>
      </c>
      <c r="Y1149" s="271">
        <v>23320</v>
      </c>
      <c r="Z1149" s="271">
        <v>20840</v>
      </c>
      <c r="AA1149" s="268">
        <v>0.870815044323952</v>
      </c>
      <c r="AB1149" s="268">
        <v>0.893653516295026</v>
      </c>
      <c r="AC1149" s="295">
        <v>-0.0228384719710736</v>
      </c>
    </row>
    <row r="1150" spans="1:29">
      <c r="A1150" s="297" t="s">
        <v>1972</v>
      </c>
      <c r="B1150" s="305" t="s">
        <v>3355</v>
      </c>
      <c r="C1150" s="293" t="s">
        <v>2090</v>
      </c>
      <c r="D1150" s="305" t="s">
        <v>2091</v>
      </c>
      <c r="E1150" s="263">
        <v>4504</v>
      </c>
      <c r="F1150" s="266">
        <v>4258</v>
      </c>
      <c r="G1150" s="266">
        <v>246</v>
      </c>
      <c r="H1150" s="264">
        <v>2440</v>
      </c>
      <c r="I1150" s="264">
        <v>2312</v>
      </c>
      <c r="J1150" s="264">
        <v>128</v>
      </c>
      <c r="K1150" s="264">
        <v>4680</v>
      </c>
      <c r="L1150" s="264">
        <v>4569</v>
      </c>
      <c r="M1150" s="264">
        <v>111</v>
      </c>
      <c r="N1150" s="294">
        <v>0.93</v>
      </c>
      <c r="O1150" s="266">
        <v>128629</v>
      </c>
      <c r="P1150" s="266">
        <v>125969</v>
      </c>
      <c r="Q1150" s="266">
        <v>2660</v>
      </c>
      <c r="R1150" s="267">
        <v>0.979320370989435</v>
      </c>
      <c r="S1150" s="267">
        <v>0.94538188277087</v>
      </c>
      <c r="T1150" s="267">
        <v>0.947540983606557</v>
      </c>
      <c r="U1150" s="267">
        <v>0.976282051282051</v>
      </c>
      <c r="V1150" s="295">
        <v>-0.00215910083568704</v>
      </c>
      <c r="W1150" s="271">
        <v>29583</v>
      </c>
      <c r="X1150" s="271">
        <v>28828</v>
      </c>
      <c r="Y1150" s="271">
        <v>30130</v>
      </c>
      <c r="Z1150" s="271">
        <v>29574</v>
      </c>
      <c r="AA1150" s="268">
        <v>0.974478585674205</v>
      </c>
      <c r="AB1150" s="268">
        <v>0.98154663126452</v>
      </c>
      <c r="AC1150" s="295">
        <v>-0.00706804559031571</v>
      </c>
    </row>
    <row r="1151" spans="1:29">
      <c r="A1151" s="297" t="s">
        <v>1972</v>
      </c>
      <c r="B1151" s="305" t="s">
        <v>3355</v>
      </c>
      <c r="C1151" s="293" t="s">
        <v>2092</v>
      </c>
      <c r="D1151" s="305" t="s">
        <v>2093</v>
      </c>
      <c r="E1151" s="263">
        <v>6179</v>
      </c>
      <c r="F1151" s="266">
        <v>5434</v>
      </c>
      <c r="G1151" s="266">
        <v>745</v>
      </c>
      <c r="H1151" s="264">
        <v>3149</v>
      </c>
      <c r="I1151" s="264">
        <v>2906</v>
      </c>
      <c r="J1151" s="264">
        <v>243</v>
      </c>
      <c r="K1151" s="264">
        <v>6269</v>
      </c>
      <c r="L1151" s="264">
        <v>6018</v>
      </c>
      <c r="M1151" s="264">
        <v>251</v>
      </c>
      <c r="N1151" s="294">
        <v>0.93</v>
      </c>
      <c r="O1151" s="266">
        <v>167494</v>
      </c>
      <c r="P1151" s="266">
        <v>156830</v>
      </c>
      <c r="Q1151" s="266">
        <v>10664</v>
      </c>
      <c r="R1151" s="267">
        <v>0.936332047715142</v>
      </c>
      <c r="S1151" s="267">
        <v>0.879430328532125</v>
      </c>
      <c r="T1151" s="267">
        <v>0.922832645284217</v>
      </c>
      <c r="U1151" s="267">
        <v>0.959961716382198</v>
      </c>
      <c r="V1151" s="295">
        <v>-0.0434023167520922</v>
      </c>
      <c r="W1151" s="271">
        <v>38881</v>
      </c>
      <c r="X1151" s="271">
        <v>36122</v>
      </c>
      <c r="Y1151" s="271">
        <v>39027</v>
      </c>
      <c r="Z1151" s="271">
        <v>36697</v>
      </c>
      <c r="AA1151" s="268">
        <v>0.929039890949307</v>
      </c>
      <c r="AB1151" s="268">
        <v>0.940297742588464</v>
      </c>
      <c r="AC1151" s="295">
        <v>-0.0112578516391576</v>
      </c>
    </row>
    <row r="1152" spans="1:29">
      <c r="A1152" s="297" t="s">
        <v>1972</v>
      </c>
      <c r="B1152" s="305" t="s">
        <v>3355</v>
      </c>
      <c r="C1152" s="293" t="s">
        <v>2094</v>
      </c>
      <c r="D1152" s="305" t="s">
        <v>2095</v>
      </c>
      <c r="E1152" s="263">
        <v>4266</v>
      </c>
      <c r="F1152" s="266">
        <v>3586</v>
      </c>
      <c r="G1152" s="266">
        <v>680</v>
      </c>
      <c r="H1152" s="264">
        <v>2134</v>
      </c>
      <c r="I1152" s="264">
        <v>1707</v>
      </c>
      <c r="J1152" s="264">
        <v>427</v>
      </c>
      <c r="K1152" s="264">
        <v>4217</v>
      </c>
      <c r="L1152" s="264">
        <v>3742</v>
      </c>
      <c r="M1152" s="264">
        <v>475</v>
      </c>
      <c r="N1152" s="294">
        <v>0.93</v>
      </c>
      <c r="O1152" s="266">
        <v>114263</v>
      </c>
      <c r="P1152" s="266">
        <v>100449</v>
      </c>
      <c r="Q1152" s="266">
        <v>13814</v>
      </c>
      <c r="R1152" s="267">
        <v>0.879103471815023</v>
      </c>
      <c r="S1152" s="267">
        <v>0.840600093764651</v>
      </c>
      <c r="T1152" s="267">
        <v>0.799906279287723</v>
      </c>
      <c r="U1152" s="267">
        <v>0.887360682949964</v>
      </c>
      <c r="V1152" s="295">
        <v>0.0406938144769281</v>
      </c>
      <c r="W1152" s="271">
        <v>26186</v>
      </c>
      <c r="X1152" s="271">
        <v>22727</v>
      </c>
      <c r="Y1152" s="271">
        <v>26677</v>
      </c>
      <c r="Z1152" s="271">
        <v>23188</v>
      </c>
      <c r="AA1152" s="268">
        <v>0.867906514931643</v>
      </c>
      <c r="AB1152" s="268">
        <v>0.869213179892792</v>
      </c>
      <c r="AC1152" s="295">
        <v>-0.00130666496114873</v>
      </c>
    </row>
    <row r="1153" spans="1:29">
      <c r="A1153" s="297" t="s">
        <v>1972</v>
      </c>
      <c r="B1153" s="305" t="s">
        <v>3355</v>
      </c>
      <c r="C1153" s="293" t="s">
        <v>2096</v>
      </c>
      <c r="D1153" s="305" t="s">
        <v>2097</v>
      </c>
      <c r="E1153" s="263">
        <v>3162</v>
      </c>
      <c r="F1153" s="266">
        <v>2678</v>
      </c>
      <c r="G1153" s="266">
        <v>484</v>
      </c>
      <c r="H1153" s="264">
        <v>1668</v>
      </c>
      <c r="I1153" s="264">
        <v>1367</v>
      </c>
      <c r="J1153" s="264">
        <v>301</v>
      </c>
      <c r="K1153" s="264">
        <v>3210</v>
      </c>
      <c r="L1153" s="264">
        <v>2407</v>
      </c>
      <c r="M1153" s="264">
        <v>803</v>
      </c>
      <c r="N1153" s="294">
        <v>0.93</v>
      </c>
      <c r="O1153" s="266">
        <v>87304</v>
      </c>
      <c r="P1153" s="266">
        <v>73865</v>
      </c>
      <c r="Q1153" s="266">
        <v>13439</v>
      </c>
      <c r="R1153" s="267">
        <v>0.84606661779529</v>
      </c>
      <c r="S1153" s="267">
        <v>0.846932321315623</v>
      </c>
      <c r="T1153" s="267">
        <v>0.819544364508393</v>
      </c>
      <c r="U1153" s="267">
        <v>0.749844236760125</v>
      </c>
      <c r="V1153" s="295">
        <v>0.0273879568072297</v>
      </c>
      <c r="W1153" s="271">
        <v>19974</v>
      </c>
      <c r="X1153" s="271">
        <v>16634</v>
      </c>
      <c r="Y1153" s="271">
        <v>20002</v>
      </c>
      <c r="Z1153" s="271">
        <v>16942</v>
      </c>
      <c r="AA1153" s="268">
        <v>0.832782617402623</v>
      </c>
      <c r="AB1153" s="268">
        <v>0.847015298470153</v>
      </c>
      <c r="AC1153" s="295">
        <v>-0.0142326810675296</v>
      </c>
    </row>
    <row r="1154" spans="1:29">
      <c r="A1154" s="297" t="s">
        <v>1972</v>
      </c>
      <c r="B1154" s="305" t="s">
        <v>3355</v>
      </c>
      <c r="C1154" s="293" t="s">
        <v>2098</v>
      </c>
      <c r="D1154" s="305" t="s">
        <v>2099</v>
      </c>
      <c r="E1154" s="263">
        <v>6654</v>
      </c>
      <c r="F1154" s="266">
        <v>6262</v>
      </c>
      <c r="G1154" s="266">
        <v>392</v>
      </c>
      <c r="H1154" s="264">
        <v>3329</v>
      </c>
      <c r="I1154" s="264">
        <v>3088</v>
      </c>
      <c r="J1154" s="264">
        <v>241</v>
      </c>
      <c r="K1154" s="264">
        <v>6577</v>
      </c>
      <c r="L1154" s="264">
        <v>6304</v>
      </c>
      <c r="M1154" s="264">
        <v>273</v>
      </c>
      <c r="N1154" s="294">
        <v>0.93</v>
      </c>
      <c r="O1154" s="266">
        <v>181752</v>
      </c>
      <c r="P1154" s="266">
        <v>172739</v>
      </c>
      <c r="Q1154" s="266">
        <v>9013</v>
      </c>
      <c r="R1154" s="267">
        <v>0.950410449403583</v>
      </c>
      <c r="S1154" s="267">
        <v>0.941088067327923</v>
      </c>
      <c r="T1154" s="267">
        <v>0.92760588765395</v>
      </c>
      <c r="U1154" s="267">
        <v>0.95849171354721</v>
      </c>
      <c r="V1154" s="295">
        <v>0.0134821796739729</v>
      </c>
      <c r="W1154" s="271">
        <v>42017</v>
      </c>
      <c r="X1154" s="271">
        <v>39887</v>
      </c>
      <c r="Y1154" s="271">
        <v>42287</v>
      </c>
      <c r="Z1154" s="271">
        <v>40178</v>
      </c>
      <c r="AA1154" s="268">
        <v>0.949306233191327</v>
      </c>
      <c r="AB1154" s="268">
        <v>0.950126516423487</v>
      </c>
      <c r="AC1154" s="295">
        <v>-0.000820283232159769</v>
      </c>
    </row>
    <row r="1155" spans="1:29">
      <c r="A1155" s="297" t="s">
        <v>1972</v>
      </c>
      <c r="B1155" s="305" t="s">
        <v>3355</v>
      </c>
      <c r="C1155" s="293" t="s">
        <v>2100</v>
      </c>
      <c r="D1155" s="305" t="s">
        <v>2101</v>
      </c>
      <c r="E1155" s="263">
        <v>7902</v>
      </c>
      <c r="F1155" s="266">
        <v>7107</v>
      </c>
      <c r="G1155" s="266">
        <v>795</v>
      </c>
      <c r="H1155" s="264">
        <v>3997</v>
      </c>
      <c r="I1155" s="264">
        <v>3720</v>
      </c>
      <c r="J1155" s="264">
        <v>277</v>
      </c>
      <c r="K1155" s="264">
        <v>7406</v>
      </c>
      <c r="L1155" s="264">
        <v>6825</v>
      </c>
      <c r="M1155" s="264">
        <v>581</v>
      </c>
      <c r="N1155" s="294">
        <v>0.93</v>
      </c>
      <c r="O1155" s="266">
        <v>204214</v>
      </c>
      <c r="P1155" s="266">
        <v>189442</v>
      </c>
      <c r="Q1155" s="266">
        <v>14772</v>
      </c>
      <c r="R1155" s="267">
        <v>0.927664117053679</v>
      </c>
      <c r="S1155" s="267">
        <v>0.899392558845862</v>
      </c>
      <c r="T1155" s="267">
        <v>0.930698023517638</v>
      </c>
      <c r="U1155" s="267">
        <v>0.921550094517958</v>
      </c>
      <c r="V1155" s="295">
        <v>-0.0313054646717764</v>
      </c>
      <c r="W1155" s="271">
        <v>48032</v>
      </c>
      <c r="X1155" s="271">
        <v>44360</v>
      </c>
      <c r="Y1155" s="271">
        <v>46884</v>
      </c>
      <c r="Z1155" s="271">
        <v>43412</v>
      </c>
      <c r="AA1155" s="268">
        <v>0.923550966022652</v>
      </c>
      <c r="AB1155" s="268">
        <v>0.925944885248699</v>
      </c>
      <c r="AC1155" s="295">
        <v>-0.00239391922604737</v>
      </c>
    </row>
    <row r="1156" spans="1:29">
      <c r="A1156" s="297" t="s">
        <v>1972</v>
      </c>
      <c r="B1156" s="305" t="s">
        <v>3355</v>
      </c>
      <c r="C1156" s="293" t="s">
        <v>2102</v>
      </c>
      <c r="D1156" s="305" t="s">
        <v>2103</v>
      </c>
      <c r="E1156" s="263">
        <v>1383</v>
      </c>
      <c r="F1156" s="266">
        <v>59</v>
      </c>
      <c r="G1156" s="266">
        <v>1324</v>
      </c>
      <c r="H1156" s="264">
        <v>798</v>
      </c>
      <c r="I1156" s="264">
        <v>61</v>
      </c>
      <c r="J1156" s="264">
        <v>737</v>
      </c>
      <c r="K1156" s="264">
        <v>1494</v>
      </c>
      <c r="L1156" s="264">
        <v>65</v>
      </c>
      <c r="M1156" s="264">
        <v>1429</v>
      </c>
      <c r="N1156" s="294">
        <v>0.93</v>
      </c>
      <c r="O1156" s="266">
        <v>35280</v>
      </c>
      <c r="P1156" s="266">
        <v>1274</v>
      </c>
      <c r="Q1156" s="266">
        <v>34006</v>
      </c>
      <c r="R1156" s="267">
        <v>0.0361111111111111</v>
      </c>
      <c r="S1156" s="267">
        <v>0.0426608821402748</v>
      </c>
      <c r="T1156" s="267">
        <v>0.0764411027568922</v>
      </c>
      <c r="U1156" s="267">
        <v>0.0435073627844712</v>
      </c>
      <c r="V1156" s="295">
        <v>-0.0337802206166175</v>
      </c>
      <c r="W1156" s="271">
        <v>9726</v>
      </c>
      <c r="X1156" s="271">
        <v>321</v>
      </c>
      <c r="Y1156" s="271">
        <v>8096</v>
      </c>
      <c r="Z1156" s="271">
        <v>300</v>
      </c>
      <c r="AA1156" s="268">
        <v>0.0330043183220234</v>
      </c>
      <c r="AB1156" s="268">
        <v>0.0370553359683794</v>
      </c>
      <c r="AC1156" s="295">
        <v>-0.00405101764635601</v>
      </c>
    </row>
    <row r="1157" spans="1:29">
      <c r="A1157" s="297" t="s">
        <v>1972</v>
      </c>
      <c r="B1157" s="305" t="s">
        <v>3355</v>
      </c>
      <c r="C1157" s="293" t="s">
        <v>2104</v>
      </c>
      <c r="D1157" s="305" t="s">
        <v>2105</v>
      </c>
      <c r="E1157" s="263">
        <v>6066</v>
      </c>
      <c r="F1157" s="266">
        <v>5248</v>
      </c>
      <c r="G1157" s="266">
        <v>818</v>
      </c>
      <c r="H1157" s="264">
        <v>3045</v>
      </c>
      <c r="I1157" s="264">
        <v>2516</v>
      </c>
      <c r="J1157" s="264">
        <v>529</v>
      </c>
      <c r="K1157" s="264">
        <v>6101</v>
      </c>
      <c r="L1157" s="264">
        <v>5310</v>
      </c>
      <c r="M1157" s="264">
        <v>791</v>
      </c>
      <c r="N1157" s="294">
        <v>0.93</v>
      </c>
      <c r="O1157" s="266">
        <v>167760</v>
      </c>
      <c r="P1157" s="266">
        <v>149411</v>
      </c>
      <c r="Q1157" s="266">
        <v>18349</v>
      </c>
      <c r="R1157" s="267">
        <v>0.89062350977587</v>
      </c>
      <c r="S1157" s="267">
        <v>0.865150016485328</v>
      </c>
      <c r="T1157" s="267">
        <v>0.826272577996716</v>
      </c>
      <c r="U1157" s="267">
        <v>0.870349123094575</v>
      </c>
      <c r="V1157" s="295">
        <v>0.0388774384886121</v>
      </c>
      <c r="W1157" s="271">
        <v>39045</v>
      </c>
      <c r="X1157" s="271">
        <v>34408</v>
      </c>
      <c r="Y1157" s="271">
        <v>39767</v>
      </c>
      <c r="Z1157" s="271">
        <v>35458</v>
      </c>
      <c r="AA1157" s="268">
        <v>0.881239595338712</v>
      </c>
      <c r="AB1157" s="268">
        <v>0.891643825282269</v>
      </c>
      <c r="AC1157" s="295">
        <v>-0.0104042299435575</v>
      </c>
    </row>
    <row r="1158" spans="1:29">
      <c r="A1158" s="297" t="s">
        <v>1972</v>
      </c>
      <c r="B1158" s="305" t="s">
        <v>3355</v>
      </c>
      <c r="C1158" s="293" t="s">
        <v>2106</v>
      </c>
      <c r="D1158" s="305" t="s">
        <v>2107</v>
      </c>
      <c r="E1158" s="263">
        <v>5370</v>
      </c>
      <c r="F1158" s="266">
        <v>4771</v>
      </c>
      <c r="G1158" s="266">
        <v>599</v>
      </c>
      <c r="H1158" s="264">
        <v>2712</v>
      </c>
      <c r="I1158" s="264">
        <v>2461</v>
      </c>
      <c r="J1158" s="264">
        <v>251</v>
      </c>
      <c r="K1158" s="264">
        <v>5147</v>
      </c>
      <c r="L1158" s="264">
        <v>4591</v>
      </c>
      <c r="M1158" s="264">
        <v>556</v>
      </c>
      <c r="N1158" s="294">
        <v>0.93</v>
      </c>
      <c r="O1158" s="266">
        <v>140617</v>
      </c>
      <c r="P1158" s="266">
        <v>129943</v>
      </c>
      <c r="Q1158" s="266">
        <v>10674</v>
      </c>
      <c r="R1158" s="267">
        <v>0.924091681660112</v>
      </c>
      <c r="S1158" s="267">
        <v>0.888454376163873</v>
      </c>
      <c r="T1158" s="267">
        <v>0.907448377581121</v>
      </c>
      <c r="U1158" s="267">
        <v>0.891975908296095</v>
      </c>
      <c r="V1158" s="295">
        <v>-0.0189940014172476</v>
      </c>
      <c r="W1158" s="271">
        <v>32949</v>
      </c>
      <c r="X1158" s="271">
        <v>30182</v>
      </c>
      <c r="Y1158" s="271">
        <v>32994</v>
      </c>
      <c r="Z1158" s="271">
        <v>30628</v>
      </c>
      <c r="AA1158" s="268">
        <v>0.916021730553279</v>
      </c>
      <c r="AB1158" s="268">
        <v>0.928289992119779</v>
      </c>
      <c r="AC1158" s="295">
        <v>-0.0122682615665001</v>
      </c>
    </row>
    <row r="1159" spans="1:29">
      <c r="A1159" s="297" t="s">
        <v>1972</v>
      </c>
      <c r="B1159" s="305" t="s">
        <v>3355</v>
      </c>
      <c r="C1159" s="293" t="s">
        <v>2108</v>
      </c>
      <c r="D1159" s="305" t="s">
        <v>2109</v>
      </c>
      <c r="E1159" s="263">
        <v>3860</v>
      </c>
      <c r="F1159" s="266">
        <v>3672</v>
      </c>
      <c r="G1159" s="266">
        <v>188</v>
      </c>
      <c r="H1159" s="264">
        <v>2077</v>
      </c>
      <c r="I1159" s="264">
        <v>1970</v>
      </c>
      <c r="J1159" s="264">
        <v>107</v>
      </c>
      <c r="K1159" s="264">
        <v>3821</v>
      </c>
      <c r="L1159" s="264">
        <v>3689</v>
      </c>
      <c r="M1159" s="264">
        <v>132</v>
      </c>
      <c r="N1159" s="294">
        <v>0.93</v>
      </c>
      <c r="O1159" s="266">
        <v>106305</v>
      </c>
      <c r="P1159" s="266">
        <v>101457</v>
      </c>
      <c r="Q1159" s="266">
        <v>4848</v>
      </c>
      <c r="R1159" s="267">
        <v>0.954395371807535</v>
      </c>
      <c r="S1159" s="267">
        <v>0.951295336787565</v>
      </c>
      <c r="T1159" s="267">
        <v>0.948483389504092</v>
      </c>
      <c r="U1159" s="267">
        <v>0.965454069615284</v>
      </c>
      <c r="V1159" s="295">
        <v>0.00281194728347234</v>
      </c>
      <c r="W1159" s="271">
        <v>24098</v>
      </c>
      <c r="X1159" s="271">
        <v>22999</v>
      </c>
      <c r="Y1159" s="271">
        <v>24949</v>
      </c>
      <c r="Z1159" s="271">
        <v>23860</v>
      </c>
      <c r="AA1159" s="268">
        <v>0.954394555564777</v>
      </c>
      <c r="AB1159" s="268">
        <v>0.956350955950138</v>
      </c>
      <c r="AC1159" s="295">
        <v>-0.00195640038536116</v>
      </c>
    </row>
    <row r="1160" spans="1:29">
      <c r="A1160" s="297" t="s">
        <v>1972</v>
      </c>
      <c r="B1160" s="305" t="s">
        <v>3355</v>
      </c>
      <c r="C1160" s="293" t="s">
        <v>2110</v>
      </c>
      <c r="D1160" s="305" t="s">
        <v>2111</v>
      </c>
      <c r="E1160" s="263">
        <v>4477</v>
      </c>
      <c r="F1160" s="266">
        <v>3896</v>
      </c>
      <c r="G1160" s="266">
        <v>581</v>
      </c>
      <c r="H1160" s="264">
        <v>2319</v>
      </c>
      <c r="I1160" s="264">
        <v>2079</v>
      </c>
      <c r="J1160" s="264">
        <v>240</v>
      </c>
      <c r="K1160" s="264">
        <v>4478</v>
      </c>
      <c r="L1160" s="264">
        <v>4129</v>
      </c>
      <c r="M1160" s="264">
        <v>349</v>
      </c>
      <c r="N1160" s="294">
        <v>0.93</v>
      </c>
      <c r="O1160" s="266">
        <v>120779</v>
      </c>
      <c r="P1160" s="266">
        <v>109359</v>
      </c>
      <c r="Q1160" s="266">
        <v>11420</v>
      </c>
      <c r="R1160" s="267">
        <v>0.905447138989394</v>
      </c>
      <c r="S1160" s="267">
        <v>0.870225597498325</v>
      </c>
      <c r="T1160" s="267">
        <v>0.896507115135834</v>
      </c>
      <c r="U1160" s="267">
        <v>0.922063421170165</v>
      </c>
      <c r="V1160" s="295">
        <v>-0.0262815176375096</v>
      </c>
      <c r="W1160" s="271">
        <v>28531</v>
      </c>
      <c r="X1160" s="271">
        <v>25700</v>
      </c>
      <c r="Y1160" s="271">
        <v>27988</v>
      </c>
      <c r="Z1160" s="271">
        <v>25272</v>
      </c>
      <c r="AA1160" s="268">
        <v>0.900774596053416</v>
      </c>
      <c r="AB1160" s="268">
        <v>0.902958410747463</v>
      </c>
      <c r="AC1160" s="295">
        <v>-0.0021838146940476</v>
      </c>
    </row>
    <row r="1161" spans="1:29">
      <c r="A1161" s="297" t="s">
        <v>1972</v>
      </c>
      <c r="B1161" s="305" t="s">
        <v>3355</v>
      </c>
      <c r="C1161" s="293" t="s">
        <v>2112</v>
      </c>
      <c r="D1161" s="305" t="s">
        <v>2113</v>
      </c>
      <c r="E1161" s="263">
        <v>4887</v>
      </c>
      <c r="F1161" s="266">
        <v>4561</v>
      </c>
      <c r="G1161" s="266">
        <v>326</v>
      </c>
      <c r="H1161" s="264">
        <v>2238</v>
      </c>
      <c r="I1161" s="264">
        <v>2019</v>
      </c>
      <c r="J1161" s="264">
        <v>219</v>
      </c>
      <c r="K1161" s="264">
        <v>4787</v>
      </c>
      <c r="L1161" s="264">
        <v>4449</v>
      </c>
      <c r="M1161" s="264">
        <v>338</v>
      </c>
      <c r="N1161" s="294">
        <v>0.93</v>
      </c>
      <c r="O1161" s="266">
        <v>127533</v>
      </c>
      <c r="P1161" s="266">
        <v>120986</v>
      </c>
      <c r="Q1161" s="266">
        <v>6547</v>
      </c>
      <c r="R1161" s="267">
        <v>0.948664267287682</v>
      </c>
      <c r="S1161" s="267">
        <v>0.93329240843053</v>
      </c>
      <c r="T1161" s="267">
        <v>0.902144772117963</v>
      </c>
      <c r="U1161" s="267">
        <v>0.929392103613954</v>
      </c>
      <c r="V1161" s="295">
        <v>0.0311476363125675</v>
      </c>
      <c r="W1161" s="271">
        <v>29946</v>
      </c>
      <c r="X1161" s="271">
        <v>28264</v>
      </c>
      <c r="Y1161" s="271">
        <v>29566</v>
      </c>
      <c r="Z1161" s="271">
        <v>28140</v>
      </c>
      <c r="AA1161" s="268">
        <v>0.943832231349763</v>
      </c>
      <c r="AB1161" s="268">
        <v>0.951768923763783</v>
      </c>
      <c r="AC1161" s="295">
        <v>-0.00793669241401984</v>
      </c>
    </row>
    <row r="1162" spans="1:29">
      <c r="A1162" s="297" t="s">
        <v>1972</v>
      </c>
      <c r="B1162" s="305" t="s">
        <v>3355</v>
      </c>
      <c r="C1162" s="293" t="s">
        <v>2114</v>
      </c>
      <c r="D1162" s="305" t="s">
        <v>2115</v>
      </c>
      <c r="E1162" s="263">
        <v>4222</v>
      </c>
      <c r="F1162" s="266">
        <v>3977</v>
      </c>
      <c r="G1162" s="266">
        <v>245</v>
      </c>
      <c r="H1162" s="264">
        <v>2220</v>
      </c>
      <c r="I1162" s="264">
        <v>2113</v>
      </c>
      <c r="J1162" s="264">
        <v>107</v>
      </c>
      <c r="K1162" s="264">
        <v>4105</v>
      </c>
      <c r="L1162" s="264">
        <v>3939</v>
      </c>
      <c r="M1162" s="264">
        <v>166</v>
      </c>
      <c r="N1162" s="294">
        <v>0.93</v>
      </c>
      <c r="O1162" s="266">
        <v>113446</v>
      </c>
      <c r="P1162" s="266">
        <v>109034</v>
      </c>
      <c r="Q1162" s="266">
        <v>4412</v>
      </c>
      <c r="R1162" s="267">
        <v>0.961109250215962</v>
      </c>
      <c r="S1162" s="267">
        <v>0.94197063003316</v>
      </c>
      <c r="T1162" s="267">
        <v>0.951801801801802</v>
      </c>
      <c r="U1162" s="267">
        <v>0.959561510353228</v>
      </c>
      <c r="V1162" s="295">
        <v>-0.00983117176864223</v>
      </c>
      <c r="W1162" s="271">
        <v>26698</v>
      </c>
      <c r="X1162" s="271">
        <v>25474</v>
      </c>
      <c r="Y1162" s="271">
        <v>26869</v>
      </c>
      <c r="Z1162" s="271">
        <v>25744</v>
      </c>
      <c r="AA1162" s="268">
        <v>0.954153869203686</v>
      </c>
      <c r="AB1162" s="268">
        <v>0.958130187204585</v>
      </c>
      <c r="AC1162" s="295">
        <v>-0.00397631800089948</v>
      </c>
    </row>
    <row r="1163" spans="1:29">
      <c r="A1163" s="297" t="s">
        <v>1972</v>
      </c>
      <c r="B1163" s="305" t="s">
        <v>3355</v>
      </c>
      <c r="C1163" s="293" t="s">
        <v>2116</v>
      </c>
      <c r="D1163" s="305" t="s">
        <v>2117</v>
      </c>
      <c r="E1163" s="263">
        <v>3327</v>
      </c>
      <c r="F1163" s="266">
        <v>2581</v>
      </c>
      <c r="G1163" s="266">
        <v>746</v>
      </c>
      <c r="H1163" s="264">
        <v>1536</v>
      </c>
      <c r="I1163" s="264">
        <v>1095</v>
      </c>
      <c r="J1163" s="264">
        <v>441</v>
      </c>
      <c r="K1163" s="264">
        <v>3306</v>
      </c>
      <c r="L1163" s="264">
        <v>2757</v>
      </c>
      <c r="M1163" s="264">
        <v>549</v>
      </c>
      <c r="N1163" s="294">
        <v>0.93</v>
      </c>
      <c r="O1163" s="266">
        <v>84306</v>
      </c>
      <c r="P1163" s="266">
        <v>73776</v>
      </c>
      <c r="Q1163" s="266">
        <v>10530</v>
      </c>
      <c r="R1163" s="267">
        <v>0.875097857803715</v>
      </c>
      <c r="S1163" s="267">
        <v>0.775773970544034</v>
      </c>
      <c r="T1163" s="267">
        <v>0.712890625</v>
      </c>
      <c r="U1163" s="267">
        <v>0.833938294010889</v>
      </c>
      <c r="V1163" s="295">
        <v>0.0628833455440336</v>
      </c>
      <c r="W1163" s="271">
        <v>20058</v>
      </c>
      <c r="X1163" s="271">
        <v>16615</v>
      </c>
      <c r="Y1163" s="271">
        <v>19935</v>
      </c>
      <c r="Z1163" s="271">
        <v>17863</v>
      </c>
      <c r="AA1163" s="268">
        <v>0.828347791404926</v>
      </c>
      <c r="AB1163" s="268">
        <v>0.89606220215701</v>
      </c>
      <c r="AC1163" s="295">
        <v>-0.0677144107520845</v>
      </c>
    </row>
    <row r="1164" spans="1:29">
      <c r="A1164" s="297" t="s">
        <v>1972</v>
      </c>
      <c r="B1164" s="305" t="s">
        <v>3354</v>
      </c>
      <c r="C1164" s="293" t="s">
        <v>2118</v>
      </c>
      <c r="D1164" s="305" t="s">
        <v>2119</v>
      </c>
      <c r="E1164" s="263">
        <v>7784</v>
      </c>
      <c r="F1164" s="266">
        <v>7040</v>
      </c>
      <c r="G1164" s="266">
        <v>744</v>
      </c>
      <c r="H1164" s="264">
        <v>3848</v>
      </c>
      <c r="I1164" s="264">
        <v>3544</v>
      </c>
      <c r="J1164" s="264">
        <v>304</v>
      </c>
      <c r="K1164" s="264">
        <v>7404</v>
      </c>
      <c r="L1164" s="264">
        <v>6913</v>
      </c>
      <c r="M1164" s="264">
        <v>491</v>
      </c>
      <c r="N1164" s="294">
        <v>0.93</v>
      </c>
      <c r="O1164" s="266">
        <v>203880</v>
      </c>
      <c r="P1164" s="266">
        <v>192233</v>
      </c>
      <c r="Q1164" s="266">
        <v>11647</v>
      </c>
      <c r="R1164" s="267">
        <v>0.942873258779674</v>
      </c>
      <c r="S1164" s="267">
        <v>0.904419321685509</v>
      </c>
      <c r="T1164" s="267">
        <v>0.920997920997921</v>
      </c>
      <c r="U1164" s="267">
        <v>0.933684494867639</v>
      </c>
      <c r="V1164" s="295">
        <v>-0.0165785993124122</v>
      </c>
      <c r="W1164" s="271">
        <v>46940</v>
      </c>
      <c r="X1164" s="271">
        <v>43885</v>
      </c>
      <c r="Y1164" s="271">
        <v>46684</v>
      </c>
      <c r="Z1164" s="271">
        <v>43933</v>
      </c>
      <c r="AA1164" s="268">
        <v>0.934916915210908</v>
      </c>
      <c r="AB1164" s="268">
        <v>0.941071887584611</v>
      </c>
      <c r="AC1164" s="295">
        <v>-0.00615497237370388</v>
      </c>
    </row>
    <row r="1165" spans="1:29">
      <c r="A1165" s="297" t="s">
        <v>1972</v>
      </c>
      <c r="B1165" s="305" t="s">
        <v>3354</v>
      </c>
      <c r="C1165" s="293" t="s">
        <v>2120</v>
      </c>
      <c r="D1165" s="305" t="s">
        <v>2121</v>
      </c>
      <c r="E1165" s="263">
        <v>3491</v>
      </c>
      <c r="F1165" s="266">
        <v>2741</v>
      </c>
      <c r="G1165" s="266">
        <v>750</v>
      </c>
      <c r="H1165" s="264">
        <v>1774</v>
      </c>
      <c r="I1165" s="264">
        <v>1398</v>
      </c>
      <c r="J1165" s="264">
        <v>376</v>
      </c>
      <c r="K1165" s="264">
        <v>3447</v>
      </c>
      <c r="L1165" s="264">
        <v>2886</v>
      </c>
      <c r="M1165" s="264">
        <v>561</v>
      </c>
      <c r="N1165" s="294">
        <v>0.93</v>
      </c>
      <c r="O1165" s="266">
        <v>92740</v>
      </c>
      <c r="P1165" s="266">
        <v>80342</v>
      </c>
      <c r="Q1165" s="266">
        <v>12398</v>
      </c>
      <c r="R1165" s="267">
        <v>0.866314427431529</v>
      </c>
      <c r="S1165" s="267">
        <v>0.785161844743626</v>
      </c>
      <c r="T1165" s="267">
        <v>0.788049605411499</v>
      </c>
      <c r="U1165" s="267">
        <v>0.837249782419495</v>
      </c>
      <c r="V1165" s="295">
        <v>-0.002887760667873</v>
      </c>
      <c r="W1165" s="271">
        <v>21479</v>
      </c>
      <c r="X1165" s="271">
        <v>18077</v>
      </c>
      <c r="Y1165" s="271">
        <v>21369</v>
      </c>
      <c r="Z1165" s="271">
        <v>19285</v>
      </c>
      <c r="AA1165" s="268">
        <v>0.841612738023185</v>
      </c>
      <c r="AB1165" s="268">
        <v>0.902475548692031</v>
      </c>
      <c r="AC1165" s="295">
        <v>-0.060862810668845</v>
      </c>
    </row>
    <row r="1166" spans="1:29">
      <c r="A1166" s="297" t="s">
        <v>1972</v>
      </c>
      <c r="B1166" s="305" t="s">
        <v>3354</v>
      </c>
      <c r="C1166" s="293" t="s">
        <v>2122</v>
      </c>
      <c r="D1166" s="305" t="s">
        <v>2123</v>
      </c>
      <c r="E1166" s="263">
        <v>2827</v>
      </c>
      <c r="F1166" s="266">
        <v>2474</v>
      </c>
      <c r="G1166" s="266">
        <v>353</v>
      </c>
      <c r="H1166" s="264">
        <v>1386</v>
      </c>
      <c r="I1166" s="264">
        <v>1217</v>
      </c>
      <c r="J1166" s="264">
        <v>169</v>
      </c>
      <c r="K1166" s="264">
        <v>2763</v>
      </c>
      <c r="L1166" s="264">
        <v>2621</v>
      </c>
      <c r="M1166" s="264">
        <v>142</v>
      </c>
      <c r="N1166" s="294">
        <v>0.93</v>
      </c>
      <c r="O1166" s="266">
        <v>79573</v>
      </c>
      <c r="P1166" s="266">
        <v>73408</v>
      </c>
      <c r="Q1166" s="266">
        <v>6165</v>
      </c>
      <c r="R1166" s="267">
        <v>0.922523971698943</v>
      </c>
      <c r="S1166" s="267">
        <v>0.875132649451716</v>
      </c>
      <c r="T1166" s="267">
        <v>0.878066378066378</v>
      </c>
      <c r="U1166" s="267">
        <v>0.948606587043069</v>
      </c>
      <c r="V1166" s="295">
        <v>-0.00293372861466246</v>
      </c>
      <c r="W1166" s="271">
        <v>17526</v>
      </c>
      <c r="X1166" s="271">
        <v>16341</v>
      </c>
      <c r="Y1166" s="271">
        <v>18202</v>
      </c>
      <c r="Z1166" s="271">
        <v>16829</v>
      </c>
      <c r="AA1166" s="268">
        <v>0.932386169120164</v>
      </c>
      <c r="AB1166" s="268">
        <v>0.924568728711131</v>
      </c>
      <c r="AC1166" s="295">
        <v>0.00781744040903376</v>
      </c>
    </row>
    <row r="1167" spans="1:29">
      <c r="A1167" s="297" t="s">
        <v>1972</v>
      </c>
      <c r="B1167" s="305" t="s">
        <v>3354</v>
      </c>
      <c r="C1167" s="293" t="s">
        <v>2124</v>
      </c>
      <c r="D1167" s="305" t="s">
        <v>2125</v>
      </c>
      <c r="E1167" s="263">
        <v>4925</v>
      </c>
      <c r="F1167" s="266">
        <v>4668</v>
      </c>
      <c r="G1167" s="266">
        <v>257</v>
      </c>
      <c r="H1167" s="264">
        <v>2554</v>
      </c>
      <c r="I1167" s="264">
        <v>2459</v>
      </c>
      <c r="J1167" s="264">
        <v>95</v>
      </c>
      <c r="K1167" s="264">
        <v>5525</v>
      </c>
      <c r="L1167" s="264">
        <v>5320</v>
      </c>
      <c r="M1167" s="264">
        <v>205</v>
      </c>
      <c r="N1167" s="294">
        <v>0.93</v>
      </c>
      <c r="O1167" s="266">
        <v>141499</v>
      </c>
      <c r="P1167" s="266">
        <v>136047</v>
      </c>
      <c r="Q1167" s="266">
        <v>5452</v>
      </c>
      <c r="R1167" s="267">
        <v>0.961469692365317</v>
      </c>
      <c r="S1167" s="267">
        <v>0.947817258883249</v>
      </c>
      <c r="T1167" s="267">
        <v>0.962803445575568</v>
      </c>
      <c r="U1167" s="267">
        <v>0.96289592760181</v>
      </c>
      <c r="V1167" s="295">
        <v>-0.014986186692319</v>
      </c>
      <c r="W1167" s="271">
        <v>31736</v>
      </c>
      <c r="X1167" s="271">
        <v>30462</v>
      </c>
      <c r="Y1167" s="271">
        <v>32678</v>
      </c>
      <c r="Z1167" s="271">
        <v>31598</v>
      </c>
      <c r="AA1167" s="268">
        <v>0.959856314595412</v>
      </c>
      <c r="AB1167" s="268">
        <v>0.966950241752861</v>
      </c>
      <c r="AC1167" s="295">
        <v>-0.00709392715744916</v>
      </c>
    </row>
    <row r="1168" spans="1:29">
      <c r="A1168" s="297" t="s">
        <v>1972</v>
      </c>
      <c r="B1168" s="305" t="s">
        <v>3354</v>
      </c>
      <c r="C1168" s="293" t="s">
        <v>2126</v>
      </c>
      <c r="D1168" s="305" t="s">
        <v>2127</v>
      </c>
      <c r="E1168" s="263">
        <v>4508</v>
      </c>
      <c r="F1168" s="266">
        <v>4036</v>
      </c>
      <c r="G1168" s="266">
        <v>472</v>
      </c>
      <c r="H1168" s="264">
        <v>2270</v>
      </c>
      <c r="I1168" s="264">
        <v>2039</v>
      </c>
      <c r="J1168" s="264">
        <v>231</v>
      </c>
      <c r="K1168" s="264">
        <v>4769</v>
      </c>
      <c r="L1168" s="264">
        <v>4338</v>
      </c>
      <c r="M1168" s="264">
        <v>431</v>
      </c>
      <c r="N1168" s="294">
        <v>0.93</v>
      </c>
      <c r="O1168" s="266">
        <v>122532</v>
      </c>
      <c r="P1168" s="266">
        <v>114963</v>
      </c>
      <c r="Q1168" s="266">
        <v>7569</v>
      </c>
      <c r="R1168" s="267">
        <v>0.938228381157575</v>
      </c>
      <c r="S1168" s="267">
        <v>0.895297249334516</v>
      </c>
      <c r="T1168" s="267">
        <v>0.898237885462555</v>
      </c>
      <c r="U1168" s="267">
        <v>0.909624659257706</v>
      </c>
      <c r="V1168" s="295">
        <v>-0.00294063612803874</v>
      </c>
      <c r="W1168" s="271">
        <v>28088</v>
      </c>
      <c r="X1168" s="271">
        <v>26021</v>
      </c>
      <c r="Y1168" s="271">
        <v>28111</v>
      </c>
      <c r="Z1168" s="271">
        <v>26532</v>
      </c>
      <c r="AA1168" s="268">
        <v>0.926409854742239</v>
      </c>
      <c r="AB1168" s="268">
        <v>0.94382981750916</v>
      </c>
      <c r="AC1168" s="295">
        <v>-0.0174199627669214</v>
      </c>
    </row>
    <row r="1169" spans="1:29">
      <c r="A1169" s="297" t="s">
        <v>1972</v>
      </c>
      <c r="B1169" s="305" t="s">
        <v>3354</v>
      </c>
      <c r="C1169" s="293" t="s">
        <v>2128</v>
      </c>
      <c r="D1169" s="305" t="s">
        <v>2129</v>
      </c>
      <c r="E1169" s="263">
        <v>4092</v>
      </c>
      <c r="F1169" s="266">
        <v>3713</v>
      </c>
      <c r="G1169" s="266">
        <v>379</v>
      </c>
      <c r="H1169" s="264">
        <v>2049</v>
      </c>
      <c r="I1169" s="264">
        <v>1932</v>
      </c>
      <c r="J1169" s="264">
        <v>117</v>
      </c>
      <c r="K1169" s="264">
        <v>3932</v>
      </c>
      <c r="L1169" s="264">
        <v>3783</v>
      </c>
      <c r="M1169" s="264">
        <v>149</v>
      </c>
      <c r="N1169" s="294">
        <v>0.93</v>
      </c>
      <c r="O1169" s="266">
        <v>108296</v>
      </c>
      <c r="P1169" s="266">
        <v>104103</v>
      </c>
      <c r="Q1169" s="266">
        <v>4193</v>
      </c>
      <c r="R1169" s="267">
        <v>0.961282041811332</v>
      </c>
      <c r="S1169" s="267">
        <v>0.907380254154448</v>
      </c>
      <c r="T1169" s="267">
        <v>0.94289897510981</v>
      </c>
      <c r="U1169" s="267">
        <v>0.962105798575788</v>
      </c>
      <c r="V1169" s="295">
        <v>-0.035518720955362</v>
      </c>
      <c r="W1169" s="271">
        <v>24884</v>
      </c>
      <c r="X1169" s="271">
        <v>23783</v>
      </c>
      <c r="Y1169" s="271">
        <v>25289</v>
      </c>
      <c r="Z1169" s="271">
        <v>24457</v>
      </c>
      <c r="AA1169" s="268">
        <v>0.955754701816428</v>
      </c>
      <c r="AB1169" s="268">
        <v>0.967100320297362</v>
      </c>
      <c r="AC1169" s="295">
        <v>-0.0113456184809343</v>
      </c>
    </row>
    <row r="1170" spans="1:29">
      <c r="A1170" s="297" t="s">
        <v>1972</v>
      </c>
      <c r="B1170" s="305" t="s">
        <v>3354</v>
      </c>
      <c r="C1170" s="293" t="s">
        <v>2130</v>
      </c>
      <c r="D1170" s="305" t="s">
        <v>2131</v>
      </c>
      <c r="E1170" s="263">
        <v>3168</v>
      </c>
      <c r="F1170" s="266">
        <v>2806</v>
      </c>
      <c r="G1170" s="266">
        <v>362</v>
      </c>
      <c r="H1170" s="264">
        <v>1509</v>
      </c>
      <c r="I1170" s="264">
        <v>1395</v>
      </c>
      <c r="J1170" s="264">
        <v>114</v>
      </c>
      <c r="K1170" s="264">
        <v>3048</v>
      </c>
      <c r="L1170" s="264">
        <v>2895</v>
      </c>
      <c r="M1170" s="264">
        <v>153</v>
      </c>
      <c r="N1170" s="294">
        <v>0.93</v>
      </c>
      <c r="O1170" s="266">
        <v>83922</v>
      </c>
      <c r="P1170" s="266">
        <v>78545</v>
      </c>
      <c r="Q1170" s="266">
        <v>5377</v>
      </c>
      <c r="R1170" s="267">
        <v>0.935928600367007</v>
      </c>
      <c r="S1170" s="267">
        <v>0.885732323232323</v>
      </c>
      <c r="T1170" s="267">
        <v>0.924453280318091</v>
      </c>
      <c r="U1170" s="267">
        <v>0.949803149606299</v>
      </c>
      <c r="V1170" s="295">
        <v>-0.0387209570857683</v>
      </c>
      <c r="W1170" s="271">
        <v>19212</v>
      </c>
      <c r="X1170" s="271">
        <v>18096</v>
      </c>
      <c r="Y1170" s="271">
        <v>19454</v>
      </c>
      <c r="Z1170" s="271">
        <v>18440</v>
      </c>
      <c r="AA1170" s="268">
        <v>0.941911305434104</v>
      </c>
      <c r="AB1170" s="268">
        <v>0.947877043281587</v>
      </c>
      <c r="AC1170" s="295">
        <v>-0.00596573784748355</v>
      </c>
    </row>
    <row r="1171" spans="1:29">
      <c r="A1171" s="297" t="s">
        <v>1972</v>
      </c>
      <c r="B1171" s="305" t="s">
        <v>3354</v>
      </c>
      <c r="C1171" s="293" t="s">
        <v>2132</v>
      </c>
      <c r="D1171" s="305" t="s">
        <v>2133</v>
      </c>
      <c r="E1171" s="263">
        <v>1981</v>
      </c>
      <c r="F1171" s="266">
        <v>1742</v>
      </c>
      <c r="G1171" s="266">
        <v>239</v>
      </c>
      <c r="H1171" s="264">
        <v>933</v>
      </c>
      <c r="I1171" s="264">
        <v>892</v>
      </c>
      <c r="J1171" s="264">
        <v>41</v>
      </c>
      <c r="K1171" s="264">
        <v>1884</v>
      </c>
      <c r="L1171" s="264">
        <v>1835</v>
      </c>
      <c r="M1171" s="264">
        <v>49</v>
      </c>
      <c r="N1171" s="294">
        <v>0.93</v>
      </c>
      <c r="O1171" s="266">
        <v>52693</v>
      </c>
      <c r="P1171" s="266">
        <v>50061</v>
      </c>
      <c r="Q1171" s="266">
        <v>2632</v>
      </c>
      <c r="R1171" s="267">
        <v>0.950050291310041</v>
      </c>
      <c r="S1171" s="267">
        <v>0.879353861686017</v>
      </c>
      <c r="T1171" s="267">
        <v>0.956055734190782</v>
      </c>
      <c r="U1171" s="267">
        <v>0.973991507430998</v>
      </c>
      <c r="V1171" s="295">
        <v>-0.0767018725047652</v>
      </c>
      <c r="W1171" s="271">
        <v>12068</v>
      </c>
      <c r="X1171" s="271">
        <v>11460</v>
      </c>
      <c r="Y1171" s="271">
        <v>12100</v>
      </c>
      <c r="Z1171" s="271">
        <v>11482</v>
      </c>
      <c r="AA1171" s="268">
        <v>0.949618826648989</v>
      </c>
      <c r="AB1171" s="268">
        <v>0.948925619834711</v>
      </c>
      <c r="AC1171" s="295">
        <v>0.000693206814278313</v>
      </c>
    </row>
    <row r="1172" spans="1:29">
      <c r="A1172" s="297" t="s">
        <v>1972</v>
      </c>
      <c r="B1172" s="305" t="s">
        <v>3354</v>
      </c>
      <c r="C1172" s="293" t="s">
        <v>2134</v>
      </c>
      <c r="D1172" s="305" t="s">
        <v>2135</v>
      </c>
      <c r="E1172" s="263">
        <v>3040</v>
      </c>
      <c r="F1172" s="266">
        <v>2777</v>
      </c>
      <c r="G1172" s="266">
        <v>263</v>
      </c>
      <c r="H1172" s="264">
        <v>1650</v>
      </c>
      <c r="I1172" s="264">
        <v>1556</v>
      </c>
      <c r="J1172" s="264">
        <v>94</v>
      </c>
      <c r="K1172" s="264">
        <v>3299</v>
      </c>
      <c r="L1172" s="264">
        <v>3110</v>
      </c>
      <c r="M1172" s="264">
        <v>189</v>
      </c>
      <c r="N1172" s="294">
        <v>0.93</v>
      </c>
      <c r="O1172" s="266">
        <v>88064</v>
      </c>
      <c r="P1172" s="266">
        <v>83867</v>
      </c>
      <c r="Q1172" s="266">
        <v>4197</v>
      </c>
      <c r="R1172" s="267">
        <v>0.952341478924419</v>
      </c>
      <c r="S1172" s="267">
        <v>0.913486842105263</v>
      </c>
      <c r="T1172" s="267">
        <v>0.943030303030303</v>
      </c>
      <c r="U1172" s="267">
        <v>0.942709912094574</v>
      </c>
      <c r="V1172" s="295">
        <v>-0.0295434609250398</v>
      </c>
      <c r="W1172" s="271">
        <v>19742</v>
      </c>
      <c r="X1172" s="271">
        <v>18732</v>
      </c>
      <c r="Y1172" s="271">
        <v>19772</v>
      </c>
      <c r="Z1172" s="271">
        <v>18897</v>
      </c>
      <c r="AA1172" s="268">
        <v>0.948840036470469</v>
      </c>
      <c r="AB1172" s="268">
        <v>0.955745498685009</v>
      </c>
      <c r="AC1172" s="295">
        <v>-0.00690546221454003</v>
      </c>
    </row>
    <row r="1173" spans="1:29">
      <c r="A1173" s="297" t="s">
        <v>1972</v>
      </c>
      <c r="B1173" s="305" t="s">
        <v>3354</v>
      </c>
      <c r="C1173" s="293" t="s">
        <v>2136</v>
      </c>
      <c r="D1173" s="305" t="s">
        <v>2137</v>
      </c>
      <c r="E1173" s="263">
        <v>2827</v>
      </c>
      <c r="F1173" s="266">
        <v>2435</v>
      </c>
      <c r="G1173" s="266">
        <v>392</v>
      </c>
      <c r="H1173" s="264">
        <v>1347</v>
      </c>
      <c r="I1173" s="264">
        <v>1213</v>
      </c>
      <c r="J1173" s="264">
        <v>134</v>
      </c>
      <c r="K1173" s="264">
        <v>2745</v>
      </c>
      <c r="L1173" s="264">
        <v>2598</v>
      </c>
      <c r="M1173" s="264">
        <v>147</v>
      </c>
      <c r="N1173" s="294">
        <v>0.93</v>
      </c>
      <c r="O1173" s="266">
        <v>76508</v>
      </c>
      <c r="P1173" s="266">
        <v>71373</v>
      </c>
      <c r="Q1173" s="266">
        <v>5135</v>
      </c>
      <c r="R1173" s="267">
        <v>0.932882835781879</v>
      </c>
      <c r="S1173" s="267">
        <v>0.861337106473293</v>
      </c>
      <c r="T1173" s="267">
        <v>0.900519673348181</v>
      </c>
      <c r="U1173" s="267">
        <v>0.946448087431694</v>
      </c>
      <c r="V1173" s="295">
        <v>-0.039182566874888</v>
      </c>
      <c r="W1173" s="271">
        <v>17188</v>
      </c>
      <c r="X1173" s="271">
        <v>15815</v>
      </c>
      <c r="Y1173" s="271">
        <v>17431</v>
      </c>
      <c r="Z1173" s="271">
        <v>16336</v>
      </c>
      <c r="AA1173" s="268">
        <v>0.920118687456365</v>
      </c>
      <c r="AB1173" s="268">
        <v>0.93718088463083</v>
      </c>
      <c r="AC1173" s="295">
        <v>-0.0170621971744652</v>
      </c>
    </row>
    <row r="1174" spans="1:29">
      <c r="A1174" s="297" t="s">
        <v>1972</v>
      </c>
      <c r="B1174" s="305" t="s">
        <v>3354</v>
      </c>
      <c r="C1174" s="293" t="s">
        <v>2138</v>
      </c>
      <c r="D1174" s="305" t="s">
        <v>2139</v>
      </c>
      <c r="E1174" s="263">
        <v>1689</v>
      </c>
      <c r="F1174" s="266">
        <v>1497</v>
      </c>
      <c r="G1174" s="266">
        <v>192</v>
      </c>
      <c r="H1174" s="264">
        <v>837</v>
      </c>
      <c r="I1174" s="264">
        <v>793</v>
      </c>
      <c r="J1174" s="264">
        <v>44</v>
      </c>
      <c r="K1174" s="264">
        <v>1651</v>
      </c>
      <c r="L1174" s="264">
        <v>1567</v>
      </c>
      <c r="M1174" s="264">
        <v>84</v>
      </c>
      <c r="N1174" s="294">
        <v>0.93</v>
      </c>
      <c r="O1174" s="266">
        <v>46549</v>
      </c>
      <c r="P1174" s="266">
        <v>43271</v>
      </c>
      <c r="Q1174" s="266">
        <v>3278</v>
      </c>
      <c r="R1174" s="267">
        <v>0.929579582805216</v>
      </c>
      <c r="S1174" s="267">
        <v>0.886323268206039</v>
      </c>
      <c r="T1174" s="267">
        <v>0.947431302270012</v>
      </c>
      <c r="U1174" s="267">
        <v>0.949121744397335</v>
      </c>
      <c r="V1174" s="295">
        <v>-0.0611080340639728</v>
      </c>
      <c r="W1174" s="271">
        <v>10480</v>
      </c>
      <c r="X1174" s="271">
        <v>9825</v>
      </c>
      <c r="Y1174" s="271">
        <v>10380</v>
      </c>
      <c r="Z1174" s="271">
        <v>9663</v>
      </c>
      <c r="AA1174" s="268">
        <v>0.9375</v>
      </c>
      <c r="AB1174" s="268">
        <v>0.93092485549133</v>
      </c>
      <c r="AC1174" s="295">
        <v>0.00657514450867047</v>
      </c>
    </row>
    <row r="1175" spans="1:29">
      <c r="A1175" s="297" t="s">
        <v>1972</v>
      </c>
      <c r="B1175" s="305" t="s">
        <v>3356</v>
      </c>
      <c r="C1175" s="293" t="s">
        <v>2140</v>
      </c>
      <c r="D1175" s="305" t="s">
        <v>2141</v>
      </c>
      <c r="E1175" s="263">
        <v>2016</v>
      </c>
      <c r="F1175" s="266">
        <v>1961</v>
      </c>
      <c r="G1175" s="266">
        <v>55</v>
      </c>
      <c r="H1175" s="264">
        <v>984</v>
      </c>
      <c r="I1175" s="264">
        <v>967</v>
      </c>
      <c r="J1175" s="264">
        <v>17</v>
      </c>
      <c r="K1175" s="264">
        <v>1257</v>
      </c>
      <c r="L1175" s="264">
        <v>1238</v>
      </c>
      <c r="M1175" s="264">
        <v>19</v>
      </c>
      <c r="N1175" s="294">
        <v>0.93</v>
      </c>
      <c r="O1175" s="266">
        <v>45331</v>
      </c>
      <c r="P1175" s="266">
        <v>44581</v>
      </c>
      <c r="Q1175" s="266">
        <v>750</v>
      </c>
      <c r="R1175" s="267">
        <v>0.983455030773643</v>
      </c>
      <c r="S1175" s="267">
        <v>0.972718253968254</v>
      </c>
      <c r="T1175" s="267">
        <v>0.982723577235772</v>
      </c>
      <c r="U1175" s="267">
        <v>0.984884645982498</v>
      </c>
      <c r="V1175" s="295">
        <v>-0.0100053232675184</v>
      </c>
      <c r="W1175" s="271">
        <v>10314</v>
      </c>
      <c r="X1175" s="271">
        <v>10130</v>
      </c>
      <c r="Y1175" s="271">
        <v>10248</v>
      </c>
      <c r="Z1175" s="271">
        <v>10102</v>
      </c>
      <c r="AA1175" s="268">
        <v>0.982160170641846</v>
      </c>
      <c r="AB1175" s="268">
        <v>0.985753317720531</v>
      </c>
      <c r="AC1175" s="295">
        <v>-0.00359314707868486</v>
      </c>
    </row>
    <row r="1176" spans="1:29">
      <c r="A1176" s="297" t="s">
        <v>1972</v>
      </c>
      <c r="B1176" s="305" t="s">
        <v>3356</v>
      </c>
      <c r="C1176" s="293" t="s">
        <v>2142</v>
      </c>
      <c r="D1176" s="305" t="s">
        <v>2143</v>
      </c>
      <c r="E1176" s="263">
        <v>7420</v>
      </c>
      <c r="F1176" s="266">
        <v>7183</v>
      </c>
      <c r="G1176" s="266">
        <v>237</v>
      </c>
      <c r="H1176" s="264">
        <v>4222</v>
      </c>
      <c r="I1176" s="264">
        <v>4069</v>
      </c>
      <c r="J1176" s="264">
        <v>153</v>
      </c>
      <c r="K1176" s="264">
        <v>4490</v>
      </c>
      <c r="L1176" s="264">
        <v>4388</v>
      </c>
      <c r="M1176" s="264">
        <v>102</v>
      </c>
      <c r="N1176" s="294">
        <v>0.93</v>
      </c>
      <c r="O1176" s="266">
        <v>175112</v>
      </c>
      <c r="P1176" s="266">
        <v>170835</v>
      </c>
      <c r="Q1176" s="266">
        <v>4277</v>
      </c>
      <c r="R1176" s="267">
        <v>0.975575631595779</v>
      </c>
      <c r="S1176" s="267">
        <v>0.968059299191375</v>
      </c>
      <c r="T1176" s="267">
        <v>0.963761250592136</v>
      </c>
      <c r="U1176" s="267">
        <v>0.97728285077951</v>
      </c>
      <c r="V1176" s="295">
        <v>0.00429804859923821</v>
      </c>
      <c r="W1176" s="271">
        <v>39048</v>
      </c>
      <c r="X1176" s="271">
        <v>38071</v>
      </c>
      <c r="Y1176" s="271">
        <v>40539</v>
      </c>
      <c r="Z1176" s="271">
        <v>39603</v>
      </c>
      <c r="AA1176" s="268">
        <v>0.974979512395001</v>
      </c>
      <c r="AB1176" s="268">
        <v>0.97691112262266</v>
      </c>
      <c r="AC1176" s="295">
        <v>-0.00193161022765864</v>
      </c>
    </row>
    <row r="1177" spans="1:29">
      <c r="A1177" s="297" t="s">
        <v>1972</v>
      </c>
      <c r="B1177" s="305" t="s">
        <v>3356</v>
      </c>
      <c r="C1177" s="293" t="s">
        <v>2144</v>
      </c>
      <c r="D1177" s="305" t="s">
        <v>2145</v>
      </c>
      <c r="E1177" s="263">
        <v>7742</v>
      </c>
      <c r="F1177" s="266">
        <v>7559</v>
      </c>
      <c r="G1177" s="266">
        <v>183</v>
      </c>
      <c r="H1177" s="264">
        <v>4270</v>
      </c>
      <c r="I1177" s="264">
        <v>4160</v>
      </c>
      <c r="J1177" s="264">
        <v>110</v>
      </c>
      <c r="K1177" s="264">
        <v>4735</v>
      </c>
      <c r="L1177" s="264">
        <v>4605</v>
      </c>
      <c r="M1177" s="264">
        <v>130</v>
      </c>
      <c r="N1177" s="294">
        <v>0.93</v>
      </c>
      <c r="O1177" s="266">
        <v>182306</v>
      </c>
      <c r="P1177" s="266">
        <v>178352</v>
      </c>
      <c r="Q1177" s="266">
        <v>3954</v>
      </c>
      <c r="R1177" s="267">
        <v>0.978311191074347</v>
      </c>
      <c r="S1177" s="267">
        <v>0.976362696977525</v>
      </c>
      <c r="T1177" s="267">
        <v>0.97423887587822</v>
      </c>
      <c r="U1177" s="267">
        <v>0.972544878563886</v>
      </c>
      <c r="V1177" s="295">
        <v>0.00212382109930509</v>
      </c>
      <c r="W1177" s="271">
        <v>40584</v>
      </c>
      <c r="X1177" s="271">
        <v>39610</v>
      </c>
      <c r="Y1177" s="271">
        <v>41293</v>
      </c>
      <c r="Z1177" s="271">
        <v>40158</v>
      </c>
      <c r="AA1177" s="268">
        <v>0.976000394244037</v>
      </c>
      <c r="AB1177" s="268">
        <v>0.972513501077665</v>
      </c>
      <c r="AC1177" s="295">
        <v>0.00348689316637252</v>
      </c>
    </row>
    <row r="1178" spans="1:29">
      <c r="A1178" s="297" t="s">
        <v>1972</v>
      </c>
      <c r="B1178" s="305" t="s">
        <v>3356</v>
      </c>
      <c r="C1178" s="293" t="s">
        <v>2146</v>
      </c>
      <c r="D1178" s="305" t="s">
        <v>2147</v>
      </c>
      <c r="E1178" s="263">
        <v>5643</v>
      </c>
      <c r="F1178" s="266">
        <v>5511</v>
      </c>
      <c r="G1178" s="266">
        <v>132</v>
      </c>
      <c r="H1178" s="264">
        <v>3155</v>
      </c>
      <c r="I1178" s="264">
        <v>3089</v>
      </c>
      <c r="J1178" s="264">
        <v>66</v>
      </c>
      <c r="K1178" s="264">
        <v>3358</v>
      </c>
      <c r="L1178" s="264">
        <v>3308</v>
      </c>
      <c r="M1178" s="264">
        <v>50</v>
      </c>
      <c r="N1178" s="294">
        <v>0.93</v>
      </c>
      <c r="O1178" s="266">
        <v>133510</v>
      </c>
      <c r="P1178" s="266">
        <v>131414</v>
      </c>
      <c r="Q1178" s="266">
        <v>2096</v>
      </c>
      <c r="R1178" s="267">
        <v>0.984300801438095</v>
      </c>
      <c r="S1178" s="267">
        <v>0.976608187134503</v>
      </c>
      <c r="T1178" s="267">
        <v>0.979080824088748</v>
      </c>
      <c r="U1178" s="267">
        <v>0.985110184633711</v>
      </c>
      <c r="V1178" s="295">
        <v>-0.00247263695424504</v>
      </c>
      <c r="W1178" s="271">
        <v>29205</v>
      </c>
      <c r="X1178" s="271">
        <v>28652</v>
      </c>
      <c r="Y1178" s="271">
        <v>29593</v>
      </c>
      <c r="Z1178" s="271">
        <v>29158</v>
      </c>
      <c r="AA1178" s="268">
        <v>0.981064886149632</v>
      </c>
      <c r="AB1178" s="268">
        <v>0.985300577839354</v>
      </c>
      <c r="AC1178" s="295">
        <v>-0.00423569168972193</v>
      </c>
    </row>
    <row r="1179" spans="1:29">
      <c r="A1179" s="297" t="s">
        <v>1972</v>
      </c>
      <c r="B1179" s="305" t="s">
        <v>3356</v>
      </c>
      <c r="C1179" s="293" t="s">
        <v>2148</v>
      </c>
      <c r="D1179" s="305" t="s">
        <v>2149</v>
      </c>
      <c r="E1179" s="263">
        <v>2479</v>
      </c>
      <c r="F1179" s="266">
        <v>2350</v>
      </c>
      <c r="G1179" s="266">
        <v>129</v>
      </c>
      <c r="H1179" s="264">
        <v>1393</v>
      </c>
      <c r="I1179" s="264">
        <v>1332</v>
      </c>
      <c r="J1179" s="264">
        <v>61</v>
      </c>
      <c r="K1179" s="264">
        <v>1549</v>
      </c>
      <c r="L1179" s="264">
        <v>1505</v>
      </c>
      <c r="M1179" s="264">
        <v>44</v>
      </c>
      <c r="N1179" s="294">
        <v>0.93</v>
      </c>
      <c r="O1179" s="266">
        <v>59571</v>
      </c>
      <c r="P1179" s="266">
        <v>57741</v>
      </c>
      <c r="Q1179" s="266">
        <v>1830</v>
      </c>
      <c r="R1179" s="267">
        <v>0.969280354534925</v>
      </c>
      <c r="S1179" s="267">
        <v>0.947962888261396</v>
      </c>
      <c r="T1179" s="267">
        <v>0.956209619526202</v>
      </c>
      <c r="U1179" s="267">
        <v>0.971594577146546</v>
      </c>
      <c r="V1179" s="295">
        <v>-0.00824673126480668</v>
      </c>
      <c r="W1179" s="271">
        <v>13284</v>
      </c>
      <c r="X1179" s="271">
        <v>12788</v>
      </c>
      <c r="Y1179" s="271">
        <v>13549</v>
      </c>
      <c r="Z1179" s="271">
        <v>13146</v>
      </c>
      <c r="AA1179" s="268">
        <v>0.962661848840711</v>
      </c>
      <c r="AB1179" s="268">
        <v>0.970256107461805</v>
      </c>
      <c r="AC1179" s="295">
        <v>-0.00759425862109475</v>
      </c>
    </row>
    <row r="1180" spans="1:29">
      <c r="A1180" s="297" t="s">
        <v>1972</v>
      </c>
      <c r="B1180" s="305" t="s">
        <v>3356</v>
      </c>
      <c r="C1180" s="293" t="s">
        <v>2150</v>
      </c>
      <c r="D1180" s="305" t="s">
        <v>2151</v>
      </c>
      <c r="E1180" s="263">
        <v>3326</v>
      </c>
      <c r="F1180" s="266">
        <v>3220</v>
      </c>
      <c r="G1180" s="266">
        <v>106</v>
      </c>
      <c r="H1180" s="264">
        <v>1881</v>
      </c>
      <c r="I1180" s="264">
        <v>1834</v>
      </c>
      <c r="J1180" s="264">
        <v>47</v>
      </c>
      <c r="K1180" s="264">
        <v>2075</v>
      </c>
      <c r="L1180" s="264">
        <v>2037</v>
      </c>
      <c r="M1180" s="264">
        <v>38</v>
      </c>
      <c r="N1180" s="294">
        <v>0.93</v>
      </c>
      <c r="O1180" s="266">
        <v>79442</v>
      </c>
      <c r="P1180" s="266">
        <v>77959</v>
      </c>
      <c r="Q1180" s="266">
        <v>1483</v>
      </c>
      <c r="R1180" s="267">
        <v>0.981332292741875</v>
      </c>
      <c r="S1180" s="267">
        <v>0.968129885748647</v>
      </c>
      <c r="T1180" s="267">
        <v>0.975013290802764</v>
      </c>
      <c r="U1180" s="267">
        <v>0.981686746987952</v>
      </c>
      <c r="V1180" s="295">
        <v>-0.00688340505411744</v>
      </c>
      <c r="W1180" s="271">
        <v>17538</v>
      </c>
      <c r="X1180" s="271">
        <v>17125</v>
      </c>
      <c r="Y1180" s="271">
        <v>18190</v>
      </c>
      <c r="Z1180" s="271">
        <v>17870</v>
      </c>
      <c r="AA1180" s="268">
        <v>0.976451134678983</v>
      </c>
      <c r="AB1180" s="268">
        <v>0.982407916437603</v>
      </c>
      <c r="AC1180" s="295">
        <v>-0.00595678175862024</v>
      </c>
    </row>
    <row r="1181" spans="1:29">
      <c r="A1181" s="297" t="s">
        <v>1972</v>
      </c>
      <c r="B1181" s="305" t="s">
        <v>3356</v>
      </c>
      <c r="C1181" s="293" t="s">
        <v>2152</v>
      </c>
      <c r="D1181" s="305" t="s">
        <v>2153</v>
      </c>
      <c r="E1181" s="263">
        <v>8030</v>
      </c>
      <c r="F1181" s="266">
        <v>7704</v>
      </c>
      <c r="G1181" s="266">
        <v>326</v>
      </c>
      <c r="H1181" s="264">
        <v>4318</v>
      </c>
      <c r="I1181" s="264">
        <v>4125</v>
      </c>
      <c r="J1181" s="264">
        <v>193</v>
      </c>
      <c r="K1181" s="264">
        <v>4789</v>
      </c>
      <c r="L1181" s="264">
        <v>4587</v>
      </c>
      <c r="M1181" s="264">
        <v>202</v>
      </c>
      <c r="N1181" s="294">
        <v>0.93</v>
      </c>
      <c r="O1181" s="266">
        <v>189087</v>
      </c>
      <c r="P1181" s="266">
        <v>182582</v>
      </c>
      <c r="Q1181" s="266">
        <v>6505</v>
      </c>
      <c r="R1181" s="267">
        <v>0.965597846493942</v>
      </c>
      <c r="S1181" s="267">
        <v>0.959402241594022</v>
      </c>
      <c r="T1181" s="267">
        <v>0.955303381194998</v>
      </c>
      <c r="U1181" s="267">
        <v>0.957820004176237</v>
      </c>
      <c r="V1181" s="295">
        <v>0.00409886039902474</v>
      </c>
      <c r="W1181" s="271">
        <v>41319</v>
      </c>
      <c r="X1181" s="271">
        <v>39553</v>
      </c>
      <c r="Y1181" s="271">
        <v>42583</v>
      </c>
      <c r="Z1181" s="271">
        <v>41141</v>
      </c>
      <c r="AA1181" s="268">
        <v>0.957259372201651</v>
      </c>
      <c r="AB1181" s="268">
        <v>0.966136721226781</v>
      </c>
      <c r="AC1181" s="295">
        <v>-0.00887734902513004</v>
      </c>
    </row>
    <row r="1182" spans="1:29">
      <c r="A1182" s="297" t="s">
        <v>1972</v>
      </c>
      <c r="B1182" s="305" t="s">
        <v>3356</v>
      </c>
      <c r="C1182" s="293" t="s">
        <v>2154</v>
      </c>
      <c r="D1182" s="305" t="s">
        <v>2155</v>
      </c>
      <c r="E1182" s="263">
        <v>6278</v>
      </c>
      <c r="F1182" s="266">
        <v>6102</v>
      </c>
      <c r="G1182" s="266">
        <v>176</v>
      </c>
      <c r="H1182" s="264">
        <v>3522</v>
      </c>
      <c r="I1182" s="264">
        <v>3451</v>
      </c>
      <c r="J1182" s="264">
        <v>71</v>
      </c>
      <c r="K1182" s="264">
        <v>3906</v>
      </c>
      <c r="L1182" s="264">
        <v>3853</v>
      </c>
      <c r="M1182" s="264">
        <v>53</v>
      </c>
      <c r="N1182" s="294">
        <v>0.93</v>
      </c>
      <c r="O1182" s="266">
        <v>149888</v>
      </c>
      <c r="P1182" s="266">
        <v>148004</v>
      </c>
      <c r="Q1182" s="266">
        <v>1884</v>
      </c>
      <c r="R1182" s="267">
        <v>0.987430614859095</v>
      </c>
      <c r="S1182" s="267">
        <v>0.971965594138261</v>
      </c>
      <c r="T1182" s="267">
        <v>0.979840999432141</v>
      </c>
      <c r="U1182" s="267">
        <v>0.986431131592422</v>
      </c>
      <c r="V1182" s="295">
        <v>-0.00787540529388031</v>
      </c>
      <c r="W1182" s="271">
        <v>33620</v>
      </c>
      <c r="X1182" s="271">
        <v>33041</v>
      </c>
      <c r="Y1182" s="271">
        <v>33934</v>
      </c>
      <c r="Z1182" s="271">
        <v>33492</v>
      </c>
      <c r="AA1182" s="268">
        <v>0.982778108268888</v>
      </c>
      <c r="AB1182" s="268">
        <v>0.986974715624447</v>
      </c>
      <c r="AC1182" s="295">
        <v>-0.00419660735555993</v>
      </c>
    </row>
    <row r="1183" spans="1:29">
      <c r="A1183" s="297" t="s">
        <v>1972</v>
      </c>
      <c r="B1183" s="305" t="s">
        <v>3356</v>
      </c>
      <c r="C1183" s="293" t="s">
        <v>2156</v>
      </c>
      <c r="D1183" s="305" t="s">
        <v>2157</v>
      </c>
      <c r="E1183" s="263">
        <v>7322</v>
      </c>
      <c r="F1183" s="266">
        <v>7135</v>
      </c>
      <c r="G1183" s="266">
        <v>187</v>
      </c>
      <c r="H1183" s="264">
        <v>4115</v>
      </c>
      <c r="I1183" s="264">
        <v>4019</v>
      </c>
      <c r="J1183" s="264">
        <v>96</v>
      </c>
      <c r="K1183" s="264">
        <v>4489</v>
      </c>
      <c r="L1183" s="264">
        <v>4410</v>
      </c>
      <c r="M1183" s="264">
        <v>79</v>
      </c>
      <c r="N1183" s="294">
        <v>0.93</v>
      </c>
      <c r="O1183" s="266">
        <v>168418</v>
      </c>
      <c r="P1183" s="266">
        <v>165910</v>
      </c>
      <c r="Q1183" s="266">
        <v>2508</v>
      </c>
      <c r="R1183" s="267">
        <v>0.985108480091202</v>
      </c>
      <c r="S1183" s="267">
        <v>0.974460529909861</v>
      </c>
      <c r="T1183" s="267">
        <v>0.976670716889429</v>
      </c>
      <c r="U1183" s="267">
        <v>0.982401425707285</v>
      </c>
      <c r="V1183" s="295">
        <v>-0.00221018697956832</v>
      </c>
      <c r="W1183" s="271">
        <v>37664</v>
      </c>
      <c r="X1183" s="271">
        <v>36984</v>
      </c>
      <c r="Y1183" s="271">
        <v>37465</v>
      </c>
      <c r="Z1183" s="271">
        <v>36953</v>
      </c>
      <c r="AA1183" s="268">
        <v>0.981945624468989</v>
      </c>
      <c r="AB1183" s="268">
        <v>0.986333911650874</v>
      </c>
      <c r="AC1183" s="295">
        <v>-0.00438828718188522</v>
      </c>
    </row>
    <row r="1184" spans="1:29">
      <c r="A1184" s="297" t="s">
        <v>1972</v>
      </c>
      <c r="B1184" s="305" t="s">
        <v>3356</v>
      </c>
      <c r="C1184" s="293" t="s">
        <v>2158</v>
      </c>
      <c r="D1184" s="305" t="s">
        <v>2159</v>
      </c>
      <c r="E1184" s="263">
        <v>5778</v>
      </c>
      <c r="F1184" s="266">
        <v>5712</v>
      </c>
      <c r="G1184" s="266">
        <v>66</v>
      </c>
      <c r="H1184" s="264">
        <v>3249</v>
      </c>
      <c r="I1184" s="264">
        <v>3213</v>
      </c>
      <c r="J1184" s="264">
        <v>36</v>
      </c>
      <c r="K1184" s="264">
        <v>3578</v>
      </c>
      <c r="L1184" s="264">
        <v>3552</v>
      </c>
      <c r="M1184" s="264">
        <v>26</v>
      </c>
      <c r="N1184" s="294">
        <v>0.93</v>
      </c>
      <c r="O1184" s="266">
        <v>136780</v>
      </c>
      <c r="P1184" s="266">
        <v>135847</v>
      </c>
      <c r="Q1184" s="266">
        <v>933</v>
      </c>
      <c r="R1184" s="267">
        <v>0.993178827313935</v>
      </c>
      <c r="S1184" s="267">
        <v>0.988577362409138</v>
      </c>
      <c r="T1184" s="267">
        <v>0.988919667590028</v>
      </c>
      <c r="U1184" s="267">
        <v>0.9927333705981</v>
      </c>
      <c r="V1184" s="295">
        <v>-0.000342305180889624</v>
      </c>
      <c r="W1184" s="271">
        <v>30244</v>
      </c>
      <c r="X1184" s="271">
        <v>30016</v>
      </c>
      <c r="Y1184" s="271">
        <v>30709</v>
      </c>
      <c r="Z1184" s="271">
        <v>30543</v>
      </c>
      <c r="AA1184" s="268">
        <v>0.99246131464092</v>
      </c>
      <c r="AB1184" s="268">
        <v>0.994594418574359</v>
      </c>
      <c r="AC1184" s="295">
        <v>-0.0021331039334388</v>
      </c>
    </row>
    <row r="1185" spans="1:29">
      <c r="A1185" s="297" t="s">
        <v>1972</v>
      </c>
      <c r="B1185" s="305" t="s">
        <v>3356</v>
      </c>
      <c r="C1185" s="293" t="s">
        <v>2160</v>
      </c>
      <c r="D1185" s="305" t="s">
        <v>2161</v>
      </c>
      <c r="E1185" s="263">
        <v>3523</v>
      </c>
      <c r="F1185" s="266">
        <v>3386</v>
      </c>
      <c r="G1185" s="266">
        <v>137</v>
      </c>
      <c r="H1185" s="264">
        <v>1829</v>
      </c>
      <c r="I1185" s="264">
        <v>1770</v>
      </c>
      <c r="J1185" s="264">
        <v>59</v>
      </c>
      <c r="K1185" s="264">
        <v>2118</v>
      </c>
      <c r="L1185" s="264">
        <v>2065</v>
      </c>
      <c r="M1185" s="264">
        <v>53</v>
      </c>
      <c r="N1185" s="294">
        <v>0.93</v>
      </c>
      <c r="O1185" s="266">
        <v>79289</v>
      </c>
      <c r="P1185" s="266">
        <v>77945</v>
      </c>
      <c r="Q1185" s="266">
        <v>1344</v>
      </c>
      <c r="R1185" s="267">
        <v>0.983049351107972</v>
      </c>
      <c r="S1185" s="267">
        <v>0.961112688049957</v>
      </c>
      <c r="T1185" s="267">
        <v>0.967741935483871</v>
      </c>
      <c r="U1185" s="267">
        <v>0.974976392823418</v>
      </c>
      <c r="V1185" s="295">
        <v>-0.00662924743391358</v>
      </c>
      <c r="W1185" s="271">
        <v>18331</v>
      </c>
      <c r="X1185" s="271">
        <v>17934</v>
      </c>
      <c r="Y1185" s="271">
        <v>18112</v>
      </c>
      <c r="Z1185" s="271">
        <v>17878</v>
      </c>
      <c r="AA1185" s="268">
        <v>0.978342698161584</v>
      </c>
      <c r="AB1185" s="268">
        <v>0.98708038869258</v>
      </c>
      <c r="AC1185" s="295">
        <v>-0.00873769053099527</v>
      </c>
    </row>
    <row r="1186" spans="1:29">
      <c r="A1186" s="297" t="s">
        <v>1972</v>
      </c>
      <c r="B1186" s="305" t="s">
        <v>3356</v>
      </c>
      <c r="C1186" s="293" t="s">
        <v>2162</v>
      </c>
      <c r="D1186" s="305" t="s">
        <v>2163</v>
      </c>
      <c r="E1186" s="263">
        <v>9308</v>
      </c>
      <c r="F1186" s="266">
        <v>8983</v>
      </c>
      <c r="G1186" s="266">
        <v>325</v>
      </c>
      <c r="H1186" s="264">
        <v>5118</v>
      </c>
      <c r="I1186" s="264">
        <v>4963</v>
      </c>
      <c r="J1186" s="264">
        <v>155</v>
      </c>
      <c r="K1186" s="264">
        <v>5645</v>
      </c>
      <c r="L1186" s="264">
        <v>5518</v>
      </c>
      <c r="M1186" s="264">
        <v>127</v>
      </c>
      <c r="N1186" s="294">
        <v>0.93</v>
      </c>
      <c r="O1186" s="266">
        <v>220079</v>
      </c>
      <c r="P1186" s="266">
        <v>215006</v>
      </c>
      <c r="Q1186" s="266">
        <v>5073</v>
      </c>
      <c r="R1186" s="267">
        <v>0.97694918642851</v>
      </c>
      <c r="S1186" s="267">
        <v>0.965083798882682</v>
      </c>
      <c r="T1186" s="267">
        <v>0.969714732317311</v>
      </c>
      <c r="U1186" s="267">
        <v>0.977502214348981</v>
      </c>
      <c r="V1186" s="295">
        <v>-0.00463093343462984</v>
      </c>
      <c r="W1186" s="271">
        <v>48595</v>
      </c>
      <c r="X1186" s="271">
        <v>47357</v>
      </c>
      <c r="Y1186" s="271">
        <v>49487</v>
      </c>
      <c r="Z1186" s="271">
        <v>48322</v>
      </c>
      <c r="AA1186" s="268">
        <v>0.974524127996708</v>
      </c>
      <c r="AB1186" s="268">
        <v>0.976458463838988</v>
      </c>
      <c r="AC1186" s="295">
        <v>-0.00193433584228053</v>
      </c>
    </row>
    <row r="1187" spans="1:29">
      <c r="A1187" s="297" t="s">
        <v>1972</v>
      </c>
      <c r="B1187" s="305" t="s">
        <v>3356</v>
      </c>
      <c r="C1187" s="293" t="s">
        <v>2164</v>
      </c>
      <c r="D1187" s="305" t="s">
        <v>2165</v>
      </c>
      <c r="E1187" s="263">
        <v>6793</v>
      </c>
      <c r="F1187" s="266">
        <v>6524</v>
      </c>
      <c r="G1187" s="266">
        <v>269</v>
      </c>
      <c r="H1187" s="264">
        <v>3788</v>
      </c>
      <c r="I1187" s="264">
        <v>3581</v>
      </c>
      <c r="J1187" s="264">
        <v>207</v>
      </c>
      <c r="K1187" s="264">
        <v>4190</v>
      </c>
      <c r="L1187" s="264">
        <v>4038</v>
      </c>
      <c r="M1187" s="264">
        <v>152</v>
      </c>
      <c r="N1187" s="294">
        <v>0.93</v>
      </c>
      <c r="O1187" s="266">
        <v>161154</v>
      </c>
      <c r="P1187" s="266">
        <v>154920</v>
      </c>
      <c r="Q1187" s="266">
        <v>6234</v>
      </c>
      <c r="R1187" s="267">
        <v>0.961316504709781</v>
      </c>
      <c r="S1187" s="267">
        <v>0.960400412189018</v>
      </c>
      <c r="T1187" s="267">
        <v>0.945353748680042</v>
      </c>
      <c r="U1187" s="267">
        <v>0.963723150357995</v>
      </c>
      <c r="V1187" s="295">
        <v>0.0150466635089758</v>
      </c>
      <c r="W1187" s="271">
        <v>34935</v>
      </c>
      <c r="X1187" s="271">
        <v>33553</v>
      </c>
      <c r="Y1187" s="271">
        <v>36427</v>
      </c>
      <c r="Z1187" s="271">
        <v>35040</v>
      </c>
      <c r="AA1187" s="268">
        <v>0.960440818663232</v>
      </c>
      <c r="AB1187" s="268">
        <v>0.961923847695391</v>
      </c>
      <c r="AC1187" s="295">
        <v>-0.00148302903215902</v>
      </c>
    </row>
    <row r="1188" spans="1:29">
      <c r="A1188" s="297" t="s">
        <v>1972</v>
      </c>
      <c r="B1188" s="305" t="s">
        <v>3356</v>
      </c>
      <c r="C1188" s="293" t="s">
        <v>2166</v>
      </c>
      <c r="D1188" s="305" t="s">
        <v>2167</v>
      </c>
      <c r="E1188" s="263">
        <v>5030</v>
      </c>
      <c r="F1188" s="266">
        <v>4838</v>
      </c>
      <c r="G1188" s="266">
        <v>192</v>
      </c>
      <c r="H1188" s="264">
        <v>2868</v>
      </c>
      <c r="I1188" s="264">
        <v>2795</v>
      </c>
      <c r="J1188" s="264">
        <v>73</v>
      </c>
      <c r="K1188" s="264">
        <v>3091</v>
      </c>
      <c r="L1188" s="264">
        <v>3001</v>
      </c>
      <c r="M1188" s="264">
        <v>90</v>
      </c>
      <c r="N1188" s="294">
        <v>0.93</v>
      </c>
      <c r="O1188" s="266">
        <v>123486</v>
      </c>
      <c r="P1188" s="266">
        <v>120435</v>
      </c>
      <c r="Q1188" s="266">
        <v>3051</v>
      </c>
      <c r="R1188" s="267">
        <v>0.975292745736359</v>
      </c>
      <c r="S1188" s="267">
        <v>0.96182902584493</v>
      </c>
      <c r="T1188" s="267">
        <v>0.974546722454672</v>
      </c>
      <c r="U1188" s="267">
        <v>0.970883209317373</v>
      </c>
      <c r="V1188" s="295">
        <v>-0.0127176966097418</v>
      </c>
      <c r="W1188" s="271">
        <v>27438</v>
      </c>
      <c r="X1188" s="271">
        <v>26676</v>
      </c>
      <c r="Y1188" s="271">
        <v>27937</v>
      </c>
      <c r="Z1188" s="271">
        <v>27237</v>
      </c>
      <c r="AA1188" s="268">
        <v>0.97222829652307</v>
      </c>
      <c r="AB1188" s="268">
        <v>0.974943623152092</v>
      </c>
      <c r="AC1188" s="295">
        <v>-0.00271532662902196</v>
      </c>
    </row>
    <row r="1189" spans="1:29">
      <c r="A1189" s="297" t="s">
        <v>1972</v>
      </c>
      <c r="B1189" s="305" t="s">
        <v>3356</v>
      </c>
      <c r="C1189" s="293" t="s">
        <v>2168</v>
      </c>
      <c r="D1189" s="305" t="s">
        <v>2169</v>
      </c>
      <c r="E1189" s="263">
        <v>7453</v>
      </c>
      <c r="F1189" s="266">
        <v>7200</v>
      </c>
      <c r="G1189" s="266">
        <v>253</v>
      </c>
      <c r="H1189" s="264">
        <v>4400</v>
      </c>
      <c r="I1189" s="264">
        <v>4150</v>
      </c>
      <c r="J1189" s="264">
        <v>250</v>
      </c>
      <c r="K1189" s="264">
        <v>4599</v>
      </c>
      <c r="L1189" s="264">
        <v>4429</v>
      </c>
      <c r="M1189" s="264">
        <v>170</v>
      </c>
      <c r="N1189" s="294">
        <v>0.93</v>
      </c>
      <c r="O1189" s="266">
        <v>182952</v>
      </c>
      <c r="P1189" s="266">
        <v>177372</v>
      </c>
      <c r="Q1189" s="266">
        <v>5580</v>
      </c>
      <c r="R1189" s="267">
        <v>0.969500196772924</v>
      </c>
      <c r="S1189" s="267">
        <v>0.966053938011539</v>
      </c>
      <c r="T1189" s="267">
        <v>0.943181818181818</v>
      </c>
      <c r="U1189" s="267">
        <v>0.963035442487497</v>
      </c>
      <c r="V1189" s="295">
        <v>0.0228721198297207</v>
      </c>
      <c r="W1189" s="271">
        <v>40040</v>
      </c>
      <c r="X1189" s="271">
        <v>38586</v>
      </c>
      <c r="Y1189" s="271">
        <v>40920</v>
      </c>
      <c r="Z1189" s="271">
        <v>39716</v>
      </c>
      <c r="AA1189" s="268">
        <v>0.963686313686314</v>
      </c>
      <c r="AB1189" s="268">
        <v>0.970576735092864</v>
      </c>
      <c r="AC1189" s="295">
        <v>-0.0068904214065505</v>
      </c>
    </row>
    <row r="1190" spans="1:29">
      <c r="A1190" s="297" t="s">
        <v>1972</v>
      </c>
      <c r="B1190" s="305" t="s">
        <v>3356</v>
      </c>
      <c r="C1190" s="293" t="s">
        <v>2170</v>
      </c>
      <c r="D1190" s="305" t="s">
        <v>2171</v>
      </c>
      <c r="E1190" s="263">
        <v>5045</v>
      </c>
      <c r="F1190" s="266">
        <v>4863</v>
      </c>
      <c r="G1190" s="266">
        <v>182</v>
      </c>
      <c r="H1190" s="264">
        <v>2274</v>
      </c>
      <c r="I1190" s="264">
        <v>2219</v>
      </c>
      <c r="J1190" s="264">
        <v>55</v>
      </c>
      <c r="K1190" s="264">
        <v>4152</v>
      </c>
      <c r="L1190" s="264">
        <v>4060</v>
      </c>
      <c r="M1190" s="264">
        <v>92</v>
      </c>
      <c r="N1190" s="294">
        <v>0.93</v>
      </c>
      <c r="O1190" s="266">
        <v>124927</v>
      </c>
      <c r="P1190" s="266">
        <v>122851</v>
      </c>
      <c r="Q1190" s="266">
        <v>2076</v>
      </c>
      <c r="R1190" s="267">
        <v>0.983382295260432</v>
      </c>
      <c r="S1190" s="267">
        <v>0.96392467789891</v>
      </c>
      <c r="T1190" s="267">
        <v>0.975813544415128</v>
      </c>
      <c r="U1190" s="267">
        <v>0.977842003853565</v>
      </c>
      <c r="V1190" s="295">
        <v>-0.0118888665162178</v>
      </c>
      <c r="W1190" s="271">
        <v>28528</v>
      </c>
      <c r="X1190" s="271">
        <v>27900</v>
      </c>
      <c r="Y1190" s="271">
        <v>28344</v>
      </c>
      <c r="Z1190" s="271">
        <v>27922</v>
      </c>
      <c r="AA1190" s="268">
        <v>0.977986539540101</v>
      </c>
      <c r="AB1190" s="268">
        <v>0.985111487440023</v>
      </c>
      <c r="AC1190" s="295">
        <v>-0.00712494789992157</v>
      </c>
    </row>
    <row r="1191" spans="1:29">
      <c r="A1191" s="297" t="s">
        <v>1972</v>
      </c>
      <c r="B1191" s="305" t="s">
        <v>3356</v>
      </c>
      <c r="C1191" s="293" t="s">
        <v>2172</v>
      </c>
      <c r="D1191" s="305" t="s">
        <v>2173</v>
      </c>
      <c r="E1191" s="263">
        <v>2449</v>
      </c>
      <c r="F1191" s="266">
        <v>2308</v>
      </c>
      <c r="G1191" s="266">
        <v>141</v>
      </c>
      <c r="H1191" s="264">
        <v>1106</v>
      </c>
      <c r="I1191" s="264">
        <v>1064</v>
      </c>
      <c r="J1191" s="264">
        <v>42</v>
      </c>
      <c r="K1191" s="264">
        <v>1896</v>
      </c>
      <c r="L1191" s="264">
        <v>1833</v>
      </c>
      <c r="M1191" s="264">
        <v>63</v>
      </c>
      <c r="N1191" s="294">
        <v>0.93</v>
      </c>
      <c r="O1191" s="266">
        <v>62075</v>
      </c>
      <c r="P1191" s="266">
        <v>60042</v>
      </c>
      <c r="Q1191" s="266">
        <v>2033</v>
      </c>
      <c r="R1191" s="267">
        <v>0.96724929520741</v>
      </c>
      <c r="S1191" s="267">
        <v>0.942425479787668</v>
      </c>
      <c r="T1191" s="267">
        <v>0.962025316455696</v>
      </c>
      <c r="U1191" s="267">
        <v>0.966772151898734</v>
      </c>
      <c r="V1191" s="295">
        <v>-0.0195998366680278</v>
      </c>
      <c r="W1191" s="271">
        <v>13729</v>
      </c>
      <c r="X1191" s="271">
        <v>13101</v>
      </c>
      <c r="Y1191" s="271">
        <v>14283</v>
      </c>
      <c r="Z1191" s="271">
        <v>13810</v>
      </c>
      <c r="AA1191" s="268">
        <v>0.954257411319106</v>
      </c>
      <c r="AB1191" s="268">
        <v>0.966883707904502</v>
      </c>
      <c r="AC1191" s="295">
        <v>-0.0126262965853963</v>
      </c>
    </row>
    <row r="1192" spans="1:29">
      <c r="A1192" s="297" t="s">
        <v>1972</v>
      </c>
      <c r="B1192" s="305" t="s">
        <v>3356</v>
      </c>
      <c r="C1192" s="293" t="s">
        <v>2174</v>
      </c>
      <c r="D1192" s="305" t="s">
        <v>2175</v>
      </c>
      <c r="E1192" s="263">
        <v>3932</v>
      </c>
      <c r="F1192" s="266">
        <v>3778</v>
      </c>
      <c r="G1192" s="266">
        <v>154</v>
      </c>
      <c r="H1192" s="264">
        <v>1671</v>
      </c>
      <c r="I1192" s="264">
        <v>1590</v>
      </c>
      <c r="J1192" s="264">
        <v>81</v>
      </c>
      <c r="K1192" s="264">
        <v>3027</v>
      </c>
      <c r="L1192" s="264">
        <v>2939</v>
      </c>
      <c r="M1192" s="264">
        <v>88</v>
      </c>
      <c r="N1192" s="294">
        <v>0.93</v>
      </c>
      <c r="O1192" s="266">
        <v>98608</v>
      </c>
      <c r="P1192" s="266">
        <v>96155</v>
      </c>
      <c r="Q1192" s="266">
        <v>2453</v>
      </c>
      <c r="R1192" s="267">
        <v>0.975123722213208</v>
      </c>
      <c r="S1192" s="267">
        <v>0.960834181078332</v>
      </c>
      <c r="T1192" s="267">
        <v>0.951526032315978</v>
      </c>
      <c r="U1192" s="267">
        <v>0.970928311859927</v>
      </c>
      <c r="V1192" s="295">
        <v>0.0093081487623532</v>
      </c>
      <c r="W1192" s="271">
        <v>22006</v>
      </c>
      <c r="X1192" s="271">
        <v>21368</v>
      </c>
      <c r="Y1192" s="271">
        <v>22361</v>
      </c>
      <c r="Z1192" s="271">
        <v>21845</v>
      </c>
      <c r="AA1192" s="268">
        <v>0.971007906934472</v>
      </c>
      <c r="AB1192" s="268">
        <v>0.976924108939672</v>
      </c>
      <c r="AC1192" s="295">
        <v>-0.00591620200519938</v>
      </c>
    </row>
    <row r="1193" spans="1:29">
      <c r="A1193" s="297" t="s">
        <v>1972</v>
      </c>
      <c r="B1193" s="305" t="s">
        <v>3356</v>
      </c>
      <c r="C1193" s="293" t="s">
        <v>2176</v>
      </c>
      <c r="D1193" s="305" t="s">
        <v>2177</v>
      </c>
      <c r="E1193" s="263">
        <v>3944</v>
      </c>
      <c r="F1193" s="266">
        <v>3756</v>
      </c>
      <c r="G1193" s="266">
        <v>188</v>
      </c>
      <c r="H1193" s="264">
        <v>1722</v>
      </c>
      <c r="I1193" s="264">
        <v>1611</v>
      </c>
      <c r="J1193" s="264">
        <v>111</v>
      </c>
      <c r="K1193" s="264">
        <v>3154</v>
      </c>
      <c r="L1193" s="264">
        <v>2981</v>
      </c>
      <c r="M1193" s="264">
        <v>173</v>
      </c>
      <c r="N1193" s="294">
        <v>0.93</v>
      </c>
      <c r="O1193" s="266">
        <v>98520</v>
      </c>
      <c r="P1193" s="266">
        <v>94705</v>
      </c>
      <c r="Q1193" s="266">
        <v>3815</v>
      </c>
      <c r="R1193" s="267">
        <v>0.961276898091758</v>
      </c>
      <c r="S1193" s="267">
        <v>0.952332657200811</v>
      </c>
      <c r="T1193" s="267">
        <v>0.935540069686411</v>
      </c>
      <c r="U1193" s="267">
        <v>0.945149017121116</v>
      </c>
      <c r="V1193" s="295">
        <v>0.0167925875144003</v>
      </c>
      <c r="W1193" s="271">
        <v>22081</v>
      </c>
      <c r="X1193" s="271">
        <v>21161</v>
      </c>
      <c r="Y1193" s="271">
        <v>22981</v>
      </c>
      <c r="Z1193" s="271">
        <v>22199</v>
      </c>
      <c r="AA1193" s="268">
        <v>0.958335220325166</v>
      </c>
      <c r="AB1193" s="268">
        <v>0.965971889822027</v>
      </c>
      <c r="AC1193" s="295">
        <v>-0.00763666949686048</v>
      </c>
    </row>
    <row r="1194" spans="1:29">
      <c r="A1194" s="297" t="s">
        <v>1972</v>
      </c>
      <c r="B1194" s="305" t="s">
        <v>3356</v>
      </c>
      <c r="C1194" s="293" t="s">
        <v>2178</v>
      </c>
      <c r="D1194" s="305" t="s">
        <v>2179</v>
      </c>
      <c r="E1194" s="263">
        <v>8159</v>
      </c>
      <c r="F1194" s="266">
        <v>7684</v>
      </c>
      <c r="G1194" s="266">
        <v>475</v>
      </c>
      <c r="H1194" s="264">
        <v>4717</v>
      </c>
      <c r="I1194" s="264">
        <v>4498</v>
      </c>
      <c r="J1194" s="264">
        <v>219</v>
      </c>
      <c r="K1194" s="264">
        <v>5129</v>
      </c>
      <c r="L1194" s="264">
        <v>5016</v>
      </c>
      <c r="M1194" s="264">
        <v>113</v>
      </c>
      <c r="N1194" s="294">
        <v>0.93</v>
      </c>
      <c r="O1194" s="266">
        <v>198507</v>
      </c>
      <c r="P1194" s="266">
        <v>193002</v>
      </c>
      <c r="Q1194" s="266">
        <v>5505</v>
      </c>
      <c r="R1194" s="267">
        <v>0.97226798047424</v>
      </c>
      <c r="S1194" s="267">
        <v>0.941782081137394</v>
      </c>
      <c r="T1194" s="267">
        <v>0.953572185711257</v>
      </c>
      <c r="U1194" s="267">
        <v>0.977968414895691</v>
      </c>
      <c r="V1194" s="295">
        <v>-0.0117901045738629</v>
      </c>
      <c r="W1194" s="271">
        <v>44481</v>
      </c>
      <c r="X1194" s="271">
        <v>43024</v>
      </c>
      <c r="Y1194" s="271">
        <v>44873</v>
      </c>
      <c r="Z1194" s="271">
        <v>43643</v>
      </c>
      <c r="AA1194" s="268">
        <v>0.96724444144691</v>
      </c>
      <c r="AB1194" s="268">
        <v>0.972589307601453</v>
      </c>
      <c r="AC1194" s="295">
        <v>-0.0053448661545431</v>
      </c>
    </row>
    <row r="1195" spans="1:29">
      <c r="A1195" s="297" t="s">
        <v>1972</v>
      </c>
      <c r="B1195" s="305" t="s">
        <v>3356</v>
      </c>
      <c r="C1195" s="293" t="s">
        <v>2180</v>
      </c>
      <c r="D1195" s="305" t="s">
        <v>2181</v>
      </c>
      <c r="E1195" s="263">
        <v>6387</v>
      </c>
      <c r="F1195" s="266">
        <v>6203</v>
      </c>
      <c r="G1195" s="266">
        <v>184</v>
      </c>
      <c r="H1195" s="264">
        <v>2760</v>
      </c>
      <c r="I1195" s="264">
        <v>2649</v>
      </c>
      <c r="J1195" s="264">
        <v>111</v>
      </c>
      <c r="K1195" s="264">
        <v>4405</v>
      </c>
      <c r="L1195" s="264">
        <v>4308</v>
      </c>
      <c r="M1195" s="264">
        <v>97</v>
      </c>
      <c r="N1195" s="294">
        <v>0.93</v>
      </c>
      <c r="O1195" s="266">
        <v>150182</v>
      </c>
      <c r="P1195" s="266">
        <v>147157</v>
      </c>
      <c r="Q1195" s="266">
        <v>3025</v>
      </c>
      <c r="R1195" s="267">
        <v>0.979857772569283</v>
      </c>
      <c r="S1195" s="267">
        <v>0.971191482699233</v>
      </c>
      <c r="T1195" s="267">
        <v>0.959782608695652</v>
      </c>
      <c r="U1195" s="267">
        <v>0.977979568671964</v>
      </c>
      <c r="V1195" s="295">
        <v>0.0114088740035807</v>
      </c>
      <c r="W1195" s="271">
        <v>34138</v>
      </c>
      <c r="X1195" s="271">
        <v>33384</v>
      </c>
      <c r="Y1195" s="271">
        <v>34500</v>
      </c>
      <c r="Z1195" s="271">
        <v>33834</v>
      </c>
      <c r="AA1195" s="268">
        <v>0.977913175932978</v>
      </c>
      <c r="AB1195" s="268">
        <v>0.980695652173913</v>
      </c>
      <c r="AC1195" s="295">
        <v>-0.00278247624093519</v>
      </c>
    </row>
    <row r="1196" spans="1:29">
      <c r="A1196" s="297" t="s">
        <v>1972</v>
      </c>
      <c r="B1196" s="305" t="s">
        <v>3356</v>
      </c>
      <c r="C1196" s="293" t="s">
        <v>2182</v>
      </c>
      <c r="D1196" s="305" t="s">
        <v>2183</v>
      </c>
      <c r="E1196" s="263">
        <v>6215</v>
      </c>
      <c r="F1196" s="266">
        <v>5812</v>
      </c>
      <c r="G1196" s="266">
        <v>403</v>
      </c>
      <c r="H1196" s="264">
        <v>3617</v>
      </c>
      <c r="I1196" s="264">
        <v>3299</v>
      </c>
      <c r="J1196" s="264">
        <v>318</v>
      </c>
      <c r="K1196" s="264">
        <v>3863</v>
      </c>
      <c r="L1196" s="264">
        <v>3671</v>
      </c>
      <c r="M1196" s="264">
        <v>192</v>
      </c>
      <c r="N1196" s="294">
        <v>0.93</v>
      </c>
      <c r="O1196" s="266">
        <v>146895</v>
      </c>
      <c r="P1196" s="266">
        <v>139477</v>
      </c>
      <c r="Q1196" s="266">
        <v>7418</v>
      </c>
      <c r="R1196" s="267">
        <v>0.94950134449777</v>
      </c>
      <c r="S1196" s="267">
        <v>0.93515687851971</v>
      </c>
      <c r="T1196" s="267">
        <v>0.912081835775505</v>
      </c>
      <c r="U1196" s="267">
        <v>0.950297696091121</v>
      </c>
      <c r="V1196" s="295">
        <v>0.0230750427442058</v>
      </c>
      <c r="W1196" s="271">
        <v>33323</v>
      </c>
      <c r="X1196" s="271">
        <v>31604</v>
      </c>
      <c r="Y1196" s="271">
        <v>33641</v>
      </c>
      <c r="Z1196" s="271">
        <v>31858</v>
      </c>
      <c r="AA1196" s="268">
        <v>0.948414008342586</v>
      </c>
      <c r="AB1196" s="268">
        <v>0.946999197407925</v>
      </c>
      <c r="AC1196" s="295">
        <v>0.00141481093466134</v>
      </c>
    </row>
    <row r="1197" spans="1:29">
      <c r="A1197" s="297" t="s">
        <v>1972</v>
      </c>
      <c r="B1197" s="305" t="s">
        <v>3356</v>
      </c>
      <c r="C1197" s="293" t="s">
        <v>2184</v>
      </c>
      <c r="D1197" s="305" t="s">
        <v>2185</v>
      </c>
      <c r="E1197" s="263">
        <v>5276</v>
      </c>
      <c r="F1197" s="266">
        <v>5043</v>
      </c>
      <c r="G1197" s="266">
        <v>233</v>
      </c>
      <c r="H1197" s="264">
        <v>2764</v>
      </c>
      <c r="I1197" s="264">
        <v>2618</v>
      </c>
      <c r="J1197" s="264">
        <v>146</v>
      </c>
      <c r="K1197" s="264">
        <v>3097</v>
      </c>
      <c r="L1197" s="264">
        <v>2970</v>
      </c>
      <c r="M1197" s="264">
        <v>127</v>
      </c>
      <c r="N1197" s="294">
        <v>0.93</v>
      </c>
      <c r="O1197" s="266">
        <v>120281</v>
      </c>
      <c r="P1197" s="266">
        <v>116610</v>
      </c>
      <c r="Q1197" s="266">
        <v>3671</v>
      </c>
      <c r="R1197" s="267">
        <v>0.969479801464903</v>
      </c>
      <c r="S1197" s="267">
        <v>0.955837755875663</v>
      </c>
      <c r="T1197" s="267">
        <v>0.947178002894356</v>
      </c>
      <c r="U1197" s="267">
        <v>0.958992573458185</v>
      </c>
      <c r="V1197" s="295">
        <v>0.00865975298130728</v>
      </c>
      <c r="W1197" s="271">
        <v>27230</v>
      </c>
      <c r="X1197" s="271">
        <v>26271</v>
      </c>
      <c r="Y1197" s="271">
        <v>27440</v>
      </c>
      <c r="Z1197" s="271">
        <v>26705</v>
      </c>
      <c r="AA1197" s="268">
        <v>0.964781491002571</v>
      </c>
      <c r="AB1197" s="268">
        <v>0.973214285714286</v>
      </c>
      <c r="AC1197" s="295">
        <v>-0.00843279471171499</v>
      </c>
    </row>
    <row r="1198" spans="1:29">
      <c r="A1198" s="297" t="s">
        <v>1972</v>
      </c>
      <c r="B1198" s="305" t="s">
        <v>3356</v>
      </c>
      <c r="C1198" s="293" t="s">
        <v>2186</v>
      </c>
      <c r="D1198" s="305" t="s">
        <v>2187</v>
      </c>
      <c r="E1198" s="263">
        <v>3909</v>
      </c>
      <c r="F1198" s="266">
        <v>3861</v>
      </c>
      <c r="G1198" s="266">
        <v>48</v>
      </c>
      <c r="H1198" s="264">
        <v>2412</v>
      </c>
      <c r="I1198" s="264">
        <v>2364</v>
      </c>
      <c r="J1198" s="264">
        <v>48</v>
      </c>
      <c r="K1198" s="264">
        <v>2447</v>
      </c>
      <c r="L1198" s="264">
        <v>2419</v>
      </c>
      <c r="M1198" s="264">
        <v>28</v>
      </c>
      <c r="N1198" s="294">
        <v>0.93</v>
      </c>
      <c r="O1198" s="266">
        <v>96774</v>
      </c>
      <c r="P1198" s="266">
        <v>95818</v>
      </c>
      <c r="Q1198" s="266">
        <v>956</v>
      </c>
      <c r="R1198" s="267">
        <v>0.99012131357596</v>
      </c>
      <c r="S1198" s="267">
        <v>0.987720644666155</v>
      </c>
      <c r="T1198" s="267">
        <v>0.980099502487562</v>
      </c>
      <c r="U1198" s="267">
        <v>0.988557417245607</v>
      </c>
      <c r="V1198" s="295">
        <v>0.00762114217859289</v>
      </c>
      <c r="W1198" s="271">
        <v>21793</v>
      </c>
      <c r="X1198" s="271">
        <v>21580</v>
      </c>
      <c r="Y1198" s="271">
        <v>22188</v>
      </c>
      <c r="Z1198" s="271">
        <v>21961</v>
      </c>
      <c r="AA1198" s="268">
        <v>0.990226219428257</v>
      </c>
      <c r="AB1198" s="268">
        <v>0.989769244636741</v>
      </c>
      <c r="AC1198" s="295">
        <v>0.000456974791516185</v>
      </c>
    </row>
    <row r="1199" spans="1:29">
      <c r="A1199" s="297" t="s">
        <v>1972</v>
      </c>
      <c r="B1199" s="305" t="s">
        <v>3357</v>
      </c>
      <c r="C1199" s="293" t="s">
        <v>2188</v>
      </c>
      <c r="D1199" s="305" t="s">
        <v>2189</v>
      </c>
      <c r="E1199" s="263">
        <v>4852</v>
      </c>
      <c r="F1199" s="266">
        <v>4651</v>
      </c>
      <c r="G1199" s="266">
        <v>201</v>
      </c>
      <c r="H1199" s="264">
        <v>2935</v>
      </c>
      <c r="I1199" s="264">
        <v>2809</v>
      </c>
      <c r="J1199" s="264">
        <v>126</v>
      </c>
      <c r="K1199" s="264">
        <v>3070</v>
      </c>
      <c r="L1199" s="264">
        <v>2973</v>
      </c>
      <c r="M1199" s="264">
        <v>97</v>
      </c>
      <c r="N1199" s="294">
        <v>0.93</v>
      </c>
      <c r="O1199" s="266">
        <v>113852</v>
      </c>
      <c r="P1199" s="266">
        <v>110134</v>
      </c>
      <c r="Q1199" s="266">
        <v>3718</v>
      </c>
      <c r="R1199" s="267">
        <v>0.967343568843762</v>
      </c>
      <c r="S1199" s="267">
        <v>0.958573784006595</v>
      </c>
      <c r="T1199" s="267">
        <v>0.957069846678024</v>
      </c>
      <c r="U1199" s="267">
        <v>0.968403908794788</v>
      </c>
      <c r="V1199" s="295">
        <v>0.00150393732857135</v>
      </c>
      <c r="W1199" s="271">
        <v>25580</v>
      </c>
      <c r="X1199" s="271">
        <v>24603</v>
      </c>
      <c r="Y1199" s="271">
        <v>26135</v>
      </c>
      <c r="Z1199" s="271">
        <v>25323</v>
      </c>
      <c r="AA1199" s="268">
        <v>0.961806098514464</v>
      </c>
      <c r="AB1199" s="268">
        <v>0.968930552898412</v>
      </c>
      <c r="AC1199" s="295">
        <v>-0.00712445438394771</v>
      </c>
    </row>
    <row r="1200" spans="1:29">
      <c r="A1200" s="297" t="s">
        <v>1972</v>
      </c>
      <c r="B1200" s="305" t="s">
        <v>3357</v>
      </c>
      <c r="C1200" s="293" t="s">
        <v>2190</v>
      </c>
      <c r="D1200" s="305" t="s">
        <v>2191</v>
      </c>
      <c r="E1200" s="263">
        <v>6459</v>
      </c>
      <c r="F1200" s="266">
        <v>6076</v>
      </c>
      <c r="G1200" s="266">
        <v>383</v>
      </c>
      <c r="H1200" s="264">
        <v>3348</v>
      </c>
      <c r="I1200" s="264">
        <v>3207</v>
      </c>
      <c r="J1200" s="264">
        <v>141</v>
      </c>
      <c r="K1200" s="264">
        <v>3666</v>
      </c>
      <c r="L1200" s="264">
        <v>3565</v>
      </c>
      <c r="M1200" s="264">
        <v>101</v>
      </c>
      <c r="N1200" s="294">
        <v>0.93</v>
      </c>
      <c r="O1200" s="266">
        <v>145708</v>
      </c>
      <c r="P1200" s="266">
        <v>141251</v>
      </c>
      <c r="Q1200" s="266">
        <v>4457</v>
      </c>
      <c r="R1200" s="267">
        <v>0.969411425590908</v>
      </c>
      <c r="S1200" s="267">
        <v>0.940702895185013</v>
      </c>
      <c r="T1200" s="267">
        <v>0.957885304659498</v>
      </c>
      <c r="U1200" s="267">
        <v>0.972449536279324</v>
      </c>
      <c r="V1200" s="295">
        <v>-0.017182409474485</v>
      </c>
      <c r="W1200" s="271">
        <v>32703</v>
      </c>
      <c r="X1200" s="271">
        <v>31648</v>
      </c>
      <c r="Y1200" s="271">
        <v>33306</v>
      </c>
      <c r="Z1200" s="271">
        <v>32399</v>
      </c>
      <c r="AA1200" s="268">
        <v>0.967739962694554</v>
      </c>
      <c r="AB1200" s="268">
        <v>0.972767669488981</v>
      </c>
      <c r="AC1200" s="295">
        <v>-0.00502770679442699</v>
      </c>
    </row>
    <row r="1201" spans="1:29">
      <c r="A1201" s="297" t="s">
        <v>1972</v>
      </c>
      <c r="B1201" s="305" t="s">
        <v>3357</v>
      </c>
      <c r="C1201" s="293" t="s">
        <v>2192</v>
      </c>
      <c r="D1201" s="305" t="s">
        <v>2193</v>
      </c>
      <c r="E1201" s="263">
        <v>3503</v>
      </c>
      <c r="F1201" s="266">
        <v>3307</v>
      </c>
      <c r="G1201" s="266">
        <v>196</v>
      </c>
      <c r="H1201" s="264">
        <v>2044</v>
      </c>
      <c r="I1201" s="264">
        <v>1931</v>
      </c>
      <c r="J1201" s="264">
        <v>113</v>
      </c>
      <c r="K1201" s="264">
        <v>2130</v>
      </c>
      <c r="L1201" s="264">
        <v>2041</v>
      </c>
      <c r="M1201" s="264">
        <v>89</v>
      </c>
      <c r="N1201" s="294">
        <v>0.93</v>
      </c>
      <c r="O1201" s="266">
        <v>79979</v>
      </c>
      <c r="P1201" s="266">
        <v>77141</v>
      </c>
      <c r="Q1201" s="266">
        <v>2838</v>
      </c>
      <c r="R1201" s="267">
        <v>0.964515685367409</v>
      </c>
      <c r="S1201" s="267">
        <v>0.944047958892378</v>
      </c>
      <c r="T1201" s="267">
        <v>0.944716242661448</v>
      </c>
      <c r="U1201" s="267">
        <v>0.958215962441315</v>
      </c>
      <c r="V1201" s="295">
        <v>-0.000668283769070244</v>
      </c>
      <c r="W1201" s="271">
        <v>17995</v>
      </c>
      <c r="X1201" s="271">
        <v>17235</v>
      </c>
      <c r="Y1201" s="271">
        <v>17974</v>
      </c>
      <c r="Z1201" s="271">
        <v>17399</v>
      </c>
      <c r="AA1201" s="268">
        <v>0.957766046123923</v>
      </c>
      <c r="AB1201" s="268">
        <v>0.968009346834316</v>
      </c>
      <c r="AC1201" s="295">
        <v>-0.0102433007103929</v>
      </c>
    </row>
    <row r="1202" spans="1:29">
      <c r="A1202" s="297" t="s">
        <v>1972</v>
      </c>
      <c r="B1202" s="305" t="s">
        <v>3357</v>
      </c>
      <c r="C1202" s="293" t="s">
        <v>2194</v>
      </c>
      <c r="D1202" s="305" t="s">
        <v>2195</v>
      </c>
      <c r="E1202" s="263">
        <v>5241</v>
      </c>
      <c r="F1202" s="266">
        <v>4970</v>
      </c>
      <c r="G1202" s="266">
        <v>271</v>
      </c>
      <c r="H1202" s="264">
        <v>2888</v>
      </c>
      <c r="I1202" s="264">
        <v>2824</v>
      </c>
      <c r="J1202" s="264">
        <v>64</v>
      </c>
      <c r="K1202" s="264">
        <v>2809</v>
      </c>
      <c r="L1202" s="264">
        <v>2756</v>
      </c>
      <c r="M1202" s="264">
        <v>53</v>
      </c>
      <c r="N1202" s="294">
        <v>0.93</v>
      </c>
      <c r="O1202" s="266">
        <v>108495</v>
      </c>
      <c r="P1202" s="266">
        <v>105839</v>
      </c>
      <c r="Q1202" s="266">
        <v>2656</v>
      </c>
      <c r="R1202" s="267">
        <v>0.975519609198581</v>
      </c>
      <c r="S1202" s="267">
        <v>0.948292310627743</v>
      </c>
      <c r="T1202" s="267">
        <v>0.977839335180055</v>
      </c>
      <c r="U1202" s="267">
        <v>0.981132075471698</v>
      </c>
      <c r="V1202" s="295">
        <v>-0.0295470245523126</v>
      </c>
      <c r="W1202" s="271">
        <v>26070</v>
      </c>
      <c r="X1202" s="271">
        <v>25341</v>
      </c>
      <c r="Y1202" s="271">
        <v>24725</v>
      </c>
      <c r="Z1202" s="271">
        <v>24192</v>
      </c>
      <c r="AA1202" s="268">
        <v>0.972036823935558</v>
      </c>
      <c r="AB1202" s="268">
        <v>0.978442871587462</v>
      </c>
      <c r="AC1202" s="295">
        <v>-0.006406047651904</v>
      </c>
    </row>
    <row r="1203" spans="1:29">
      <c r="A1203" s="297" t="s">
        <v>1972</v>
      </c>
      <c r="B1203" s="305" t="s">
        <v>3357</v>
      </c>
      <c r="C1203" s="293" t="s">
        <v>2196</v>
      </c>
      <c r="D1203" s="305" t="s">
        <v>2197</v>
      </c>
      <c r="E1203" s="263">
        <v>3718</v>
      </c>
      <c r="F1203" s="266">
        <v>3509</v>
      </c>
      <c r="G1203" s="266">
        <v>209</v>
      </c>
      <c r="H1203" s="264">
        <v>2171</v>
      </c>
      <c r="I1203" s="264">
        <v>2052</v>
      </c>
      <c r="J1203" s="264">
        <v>119</v>
      </c>
      <c r="K1203" s="264">
        <v>2149</v>
      </c>
      <c r="L1203" s="264">
        <v>2082</v>
      </c>
      <c r="M1203" s="264">
        <v>67</v>
      </c>
      <c r="N1203" s="294">
        <v>0.93</v>
      </c>
      <c r="O1203" s="266">
        <v>86525</v>
      </c>
      <c r="P1203" s="266">
        <v>83738</v>
      </c>
      <c r="Q1203" s="266">
        <v>2787</v>
      </c>
      <c r="R1203" s="267">
        <v>0.967789656168737</v>
      </c>
      <c r="S1203" s="267">
        <v>0.943786982248521</v>
      </c>
      <c r="T1203" s="267">
        <v>0.945186549976969</v>
      </c>
      <c r="U1203" s="267">
        <v>0.968822708236389</v>
      </c>
      <c r="V1203" s="295">
        <v>-0.0013995677284484</v>
      </c>
      <c r="W1203" s="271">
        <v>18851</v>
      </c>
      <c r="X1203" s="271">
        <v>18057</v>
      </c>
      <c r="Y1203" s="271">
        <v>19426</v>
      </c>
      <c r="Z1203" s="271">
        <v>18828</v>
      </c>
      <c r="AA1203" s="268">
        <v>0.957880218556045</v>
      </c>
      <c r="AB1203" s="268">
        <v>0.969216513950376</v>
      </c>
      <c r="AC1203" s="295">
        <v>-0.011336295394331</v>
      </c>
    </row>
    <row r="1204" spans="1:29">
      <c r="A1204" s="297" t="s">
        <v>1972</v>
      </c>
      <c r="B1204" s="305" t="s">
        <v>3357</v>
      </c>
      <c r="C1204" s="293" t="s">
        <v>2198</v>
      </c>
      <c r="D1204" s="305" t="s">
        <v>2199</v>
      </c>
      <c r="E1204" s="263">
        <v>6822</v>
      </c>
      <c r="F1204" s="266">
        <v>6624</v>
      </c>
      <c r="G1204" s="266">
        <v>198</v>
      </c>
      <c r="H1204" s="264">
        <v>3729</v>
      </c>
      <c r="I1204" s="264">
        <v>3594</v>
      </c>
      <c r="J1204" s="264">
        <v>135</v>
      </c>
      <c r="K1204" s="264">
        <v>3936</v>
      </c>
      <c r="L1204" s="264">
        <v>3857</v>
      </c>
      <c r="M1204" s="264">
        <v>79</v>
      </c>
      <c r="N1204" s="294">
        <v>0.93</v>
      </c>
      <c r="O1204" s="266">
        <v>152919</v>
      </c>
      <c r="P1204" s="266">
        <v>149126</v>
      </c>
      <c r="Q1204" s="266">
        <v>3793</v>
      </c>
      <c r="R1204" s="267">
        <v>0.975196018807342</v>
      </c>
      <c r="S1204" s="267">
        <v>0.970976253298153</v>
      </c>
      <c r="T1204" s="267">
        <v>0.96379726468222</v>
      </c>
      <c r="U1204" s="267">
        <v>0.979928861788618</v>
      </c>
      <c r="V1204" s="295">
        <v>0.00717898861593258</v>
      </c>
      <c r="W1204" s="271">
        <v>35401</v>
      </c>
      <c r="X1204" s="271">
        <v>34493</v>
      </c>
      <c r="Y1204" s="271">
        <v>34307</v>
      </c>
      <c r="Z1204" s="271">
        <v>33350</v>
      </c>
      <c r="AA1204" s="268">
        <v>0.9743510070337</v>
      </c>
      <c r="AB1204" s="268">
        <v>0.972104818258664</v>
      </c>
      <c r="AC1204" s="295">
        <v>0.00224618877503513</v>
      </c>
    </row>
    <row r="1205" spans="1:29">
      <c r="A1205" s="297" t="s">
        <v>1972</v>
      </c>
      <c r="B1205" s="305" t="s">
        <v>3357</v>
      </c>
      <c r="C1205" s="293" t="s">
        <v>2200</v>
      </c>
      <c r="D1205" s="305" t="s">
        <v>2201</v>
      </c>
      <c r="E1205" s="263">
        <v>4262</v>
      </c>
      <c r="F1205" s="266">
        <v>4052</v>
      </c>
      <c r="G1205" s="266">
        <v>210</v>
      </c>
      <c r="H1205" s="264">
        <v>2466</v>
      </c>
      <c r="I1205" s="264">
        <v>2365</v>
      </c>
      <c r="J1205" s="264">
        <v>101</v>
      </c>
      <c r="K1205" s="264">
        <v>2635</v>
      </c>
      <c r="L1205" s="264">
        <v>2561</v>
      </c>
      <c r="M1205" s="264">
        <v>74</v>
      </c>
      <c r="N1205" s="294">
        <v>0.93</v>
      </c>
      <c r="O1205" s="266">
        <v>93106</v>
      </c>
      <c r="P1205" s="266">
        <v>89923</v>
      </c>
      <c r="Q1205" s="266">
        <v>3183</v>
      </c>
      <c r="R1205" s="267">
        <v>0.965813159194896</v>
      </c>
      <c r="S1205" s="267">
        <v>0.950727358047865</v>
      </c>
      <c r="T1205" s="267">
        <v>0.95904298459043</v>
      </c>
      <c r="U1205" s="267">
        <v>0.971916508538899</v>
      </c>
      <c r="V1205" s="295">
        <v>-0.0083156265425649</v>
      </c>
      <c r="W1205" s="271">
        <v>22321</v>
      </c>
      <c r="X1205" s="271">
        <v>21503</v>
      </c>
      <c r="Y1205" s="271">
        <v>21459</v>
      </c>
      <c r="Z1205" s="271">
        <v>20771</v>
      </c>
      <c r="AA1205" s="268">
        <v>0.96335289637561</v>
      </c>
      <c r="AB1205" s="268">
        <v>0.967938860151918</v>
      </c>
      <c r="AC1205" s="295">
        <v>-0.00458596377630727</v>
      </c>
    </row>
    <row r="1206" spans="1:29">
      <c r="A1206" s="297" t="s">
        <v>1972</v>
      </c>
      <c r="B1206" s="305" t="s">
        <v>3357</v>
      </c>
      <c r="C1206" s="293" t="s">
        <v>2202</v>
      </c>
      <c r="D1206" s="305" t="s">
        <v>2203</v>
      </c>
      <c r="E1206" s="263">
        <v>6001</v>
      </c>
      <c r="F1206" s="266">
        <v>5777</v>
      </c>
      <c r="G1206" s="266">
        <v>224</v>
      </c>
      <c r="H1206" s="264">
        <v>3631</v>
      </c>
      <c r="I1206" s="264">
        <v>3469</v>
      </c>
      <c r="J1206" s="264">
        <v>162</v>
      </c>
      <c r="K1206" s="264">
        <v>3498</v>
      </c>
      <c r="L1206" s="264">
        <v>3413</v>
      </c>
      <c r="M1206" s="264">
        <v>85</v>
      </c>
      <c r="N1206" s="294">
        <v>0.93</v>
      </c>
      <c r="O1206" s="266">
        <v>134182</v>
      </c>
      <c r="P1206" s="266">
        <v>130992</v>
      </c>
      <c r="Q1206" s="266">
        <v>3190</v>
      </c>
      <c r="R1206" s="267">
        <v>0.976226319476532</v>
      </c>
      <c r="S1206" s="267">
        <v>0.962672887852025</v>
      </c>
      <c r="T1206" s="267">
        <v>0.955384191682732</v>
      </c>
      <c r="U1206" s="267">
        <v>0.975700400228702</v>
      </c>
      <c r="V1206" s="295">
        <v>0.00728869616929262</v>
      </c>
      <c r="W1206" s="271">
        <v>31371</v>
      </c>
      <c r="X1206" s="271">
        <v>30480</v>
      </c>
      <c r="Y1206" s="271">
        <v>29990</v>
      </c>
      <c r="Z1206" s="271">
        <v>29368</v>
      </c>
      <c r="AA1206" s="268">
        <v>0.9715979726499</v>
      </c>
      <c r="AB1206" s="268">
        <v>0.979259753251084</v>
      </c>
      <c r="AC1206" s="295">
        <v>-0.00766178060118416</v>
      </c>
    </row>
    <row r="1207" spans="1:29">
      <c r="A1207" s="297" t="s">
        <v>1972</v>
      </c>
      <c r="B1207" s="305" t="s">
        <v>3357</v>
      </c>
      <c r="C1207" s="293" t="s">
        <v>2204</v>
      </c>
      <c r="D1207" s="305" t="s">
        <v>2205</v>
      </c>
      <c r="E1207" s="263">
        <v>1</v>
      </c>
      <c r="F1207" s="266">
        <v>1</v>
      </c>
      <c r="G1207" s="266">
        <v>0</v>
      </c>
      <c r="H1207" s="264">
        <v>2</v>
      </c>
      <c r="I1207" s="264">
        <v>2</v>
      </c>
      <c r="J1207" s="264">
        <v>0</v>
      </c>
      <c r="K1207" s="264">
        <v>2</v>
      </c>
      <c r="L1207" s="264">
        <v>2</v>
      </c>
      <c r="M1207" s="264">
        <v>0</v>
      </c>
      <c r="N1207" s="294">
        <v>0.93</v>
      </c>
      <c r="O1207" s="266">
        <v>161</v>
      </c>
      <c r="P1207" s="266">
        <v>157</v>
      </c>
      <c r="Q1207" s="266">
        <v>4</v>
      </c>
      <c r="R1207" s="267">
        <v>0.975155279503106</v>
      </c>
      <c r="S1207" s="267">
        <v>1</v>
      </c>
      <c r="T1207" s="267">
        <v>1</v>
      </c>
      <c r="U1207" s="267">
        <v>1</v>
      </c>
      <c r="V1207" s="295">
        <v>0</v>
      </c>
      <c r="W1207" s="271">
        <v>24</v>
      </c>
      <c r="X1207" s="271">
        <v>24</v>
      </c>
      <c r="Y1207" s="271">
        <v>26</v>
      </c>
      <c r="Z1207" s="271">
        <v>25</v>
      </c>
      <c r="AA1207" s="268">
        <v>1</v>
      </c>
      <c r="AB1207" s="268">
        <v>0.961538461538462</v>
      </c>
      <c r="AC1207" s="295">
        <v>0.0384615384615384</v>
      </c>
    </row>
    <row r="1208" spans="1:29">
      <c r="A1208" s="297" t="s">
        <v>1972</v>
      </c>
      <c r="B1208" s="305" t="s">
        <v>3357</v>
      </c>
      <c r="C1208" s="293" t="s">
        <v>2206</v>
      </c>
      <c r="D1208" s="305" t="s">
        <v>2207</v>
      </c>
      <c r="E1208" s="263">
        <v>5178</v>
      </c>
      <c r="F1208" s="266">
        <v>4980</v>
      </c>
      <c r="G1208" s="266">
        <v>198</v>
      </c>
      <c r="H1208" s="264">
        <v>2997</v>
      </c>
      <c r="I1208" s="264">
        <v>2839</v>
      </c>
      <c r="J1208" s="264">
        <v>158</v>
      </c>
      <c r="K1208" s="264">
        <v>3295</v>
      </c>
      <c r="L1208" s="264">
        <v>3201</v>
      </c>
      <c r="M1208" s="264">
        <v>94</v>
      </c>
      <c r="N1208" s="294">
        <v>0.93</v>
      </c>
      <c r="O1208" s="266">
        <v>125187</v>
      </c>
      <c r="P1208" s="266">
        <v>121539</v>
      </c>
      <c r="Q1208" s="266">
        <v>3648</v>
      </c>
      <c r="R1208" s="267">
        <v>0.970859594047305</v>
      </c>
      <c r="S1208" s="267">
        <v>0.961761297798378</v>
      </c>
      <c r="T1208" s="267">
        <v>0.947280613947281</v>
      </c>
      <c r="U1208" s="267">
        <v>0.971471927162367</v>
      </c>
      <c r="V1208" s="295">
        <v>0.0144806838510971</v>
      </c>
      <c r="W1208" s="271">
        <v>28189</v>
      </c>
      <c r="X1208" s="271">
        <v>27129</v>
      </c>
      <c r="Y1208" s="271">
        <v>28978</v>
      </c>
      <c r="Z1208" s="271">
        <v>28218</v>
      </c>
      <c r="AA1208" s="268">
        <v>0.962396679555855</v>
      </c>
      <c r="AB1208" s="268">
        <v>0.973773207260681</v>
      </c>
      <c r="AC1208" s="295">
        <v>-0.0113765277048253</v>
      </c>
    </row>
    <row r="1209" spans="1:29">
      <c r="A1209" s="297" t="s">
        <v>1972</v>
      </c>
      <c r="B1209" s="305" t="s">
        <v>3357</v>
      </c>
      <c r="C1209" s="293" t="s">
        <v>2208</v>
      </c>
      <c r="D1209" s="305" t="s">
        <v>2209</v>
      </c>
      <c r="E1209" s="263">
        <v>5872</v>
      </c>
      <c r="F1209" s="266">
        <v>5650</v>
      </c>
      <c r="G1209" s="266">
        <v>222</v>
      </c>
      <c r="H1209" s="264">
        <v>3728</v>
      </c>
      <c r="I1209" s="264">
        <v>3617</v>
      </c>
      <c r="J1209" s="264">
        <v>111</v>
      </c>
      <c r="K1209" s="264">
        <v>3491</v>
      </c>
      <c r="L1209" s="264">
        <v>3372</v>
      </c>
      <c r="M1209" s="264">
        <v>119</v>
      </c>
      <c r="N1209" s="294">
        <v>0.93</v>
      </c>
      <c r="O1209" s="266">
        <v>136323</v>
      </c>
      <c r="P1209" s="266">
        <v>132911</v>
      </c>
      <c r="Q1209" s="266">
        <v>3412</v>
      </c>
      <c r="R1209" s="267">
        <v>0.974971208086676</v>
      </c>
      <c r="S1209" s="267">
        <v>0.962193460490463</v>
      </c>
      <c r="T1209" s="267">
        <v>0.970225321888412</v>
      </c>
      <c r="U1209" s="267">
        <v>0.965912346032655</v>
      </c>
      <c r="V1209" s="295">
        <v>-0.00803186139794887</v>
      </c>
      <c r="W1209" s="271">
        <v>31596</v>
      </c>
      <c r="X1209" s="271">
        <v>30682</v>
      </c>
      <c r="Y1209" s="271">
        <v>30931</v>
      </c>
      <c r="Z1209" s="271">
        <v>30133</v>
      </c>
      <c r="AA1209" s="268">
        <v>0.971072287631346</v>
      </c>
      <c r="AB1209" s="268">
        <v>0.974200640134493</v>
      </c>
      <c r="AC1209" s="295">
        <v>-0.00312835250314714</v>
      </c>
    </row>
    <row r="1210" spans="1:29">
      <c r="A1210" s="297" t="s">
        <v>1972</v>
      </c>
      <c r="B1210" s="305" t="s">
        <v>3357</v>
      </c>
      <c r="C1210" s="293" t="s">
        <v>2210</v>
      </c>
      <c r="D1210" s="305" t="s">
        <v>2211</v>
      </c>
      <c r="E1210" s="263">
        <v>3894</v>
      </c>
      <c r="F1210" s="266">
        <v>3767</v>
      </c>
      <c r="G1210" s="266">
        <v>127</v>
      </c>
      <c r="H1210" s="264">
        <v>2422</v>
      </c>
      <c r="I1210" s="264">
        <v>2360</v>
      </c>
      <c r="J1210" s="264">
        <v>62</v>
      </c>
      <c r="K1210" s="264">
        <v>2415</v>
      </c>
      <c r="L1210" s="264">
        <v>2364</v>
      </c>
      <c r="M1210" s="264">
        <v>51</v>
      </c>
      <c r="N1210" s="294">
        <v>0.93</v>
      </c>
      <c r="O1210" s="266">
        <v>90173</v>
      </c>
      <c r="P1210" s="266">
        <v>88075</v>
      </c>
      <c r="Q1210" s="266">
        <v>2098</v>
      </c>
      <c r="R1210" s="267">
        <v>0.976733612056824</v>
      </c>
      <c r="S1210" s="267">
        <v>0.96738572162301</v>
      </c>
      <c r="T1210" s="267">
        <v>0.974401321222131</v>
      </c>
      <c r="U1210" s="267">
        <v>0.97888198757764</v>
      </c>
      <c r="V1210" s="295">
        <v>-0.00701559959912079</v>
      </c>
      <c r="W1210" s="271">
        <v>21340</v>
      </c>
      <c r="X1210" s="271">
        <v>20854</v>
      </c>
      <c r="Y1210" s="271">
        <v>20909</v>
      </c>
      <c r="Z1210" s="271">
        <v>20448</v>
      </c>
      <c r="AA1210" s="268">
        <v>0.977225866916589</v>
      </c>
      <c r="AB1210" s="268">
        <v>0.977952078052513</v>
      </c>
      <c r="AC1210" s="295">
        <v>-0.000726211135924748</v>
      </c>
    </row>
    <row r="1211" spans="1:29">
      <c r="A1211" s="297" t="s">
        <v>1972</v>
      </c>
      <c r="B1211" s="305" t="s">
        <v>3357</v>
      </c>
      <c r="C1211" s="293" t="s">
        <v>2212</v>
      </c>
      <c r="D1211" s="305" t="s">
        <v>2213</v>
      </c>
      <c r="E1211" s="263">
        <v>7138</v>
      </c>
      <c r="F1211" s="266">
        <v>6812</v>
      </c>
      <c r="G1211" s="266">
        <v>326</v>
      </c>
      <c r="H1211" s="264">
        <v>4056</v>
      </c>
      <c r="I1211" s="264">
        <v>3875</v>
      </c>
      <c r="J1211" s="264">
        <v>181</v>
      </c>
      <c r="K1211" s="264">
        <v>4016</v>
      </c>
      <c r="L1211" s="264">
        <v>3880</v>
      </c>
      <c r="M1211" s="264">
        <v>136</v>
      </c>
      <c r="N1211" s="294">
        <v>0.93</v>
      </c>
      <c r="O1211" s="266">
        <v>157979</v>
      </c>
      <c r="P1211" s="266">
        <v>152617</v>
      </c>
      <c r="Q1211" s="266">
        <v>5362</v>
      </c>
      <c r="R1211" s="267">
        <v>0.966058779964426</v>
      </c>
      <c r="S1211" s="267">
        <v>0.954328943681704</v>
      </c>
      <c r="T1211" s="267">
        <v>0.955374753451677</v>
      </c>
      <c r="U1211" s="267">
        <v>0.966135458167331</v>
      </c>
      <c r="V1211" s="295">
        <v>-0.00104580976997304</v>
      </c>
      <c r="W1211" s="271">
        <v>36618</v>
      </c>
      <c r="X1211" s="271">
        <v>35300</v>
      </c>
      <c r="Y1211" s="271">
        <v>35199</v>
      </c>
      <c r="Z1211" s="271">
        <v>33970</v>
      </c>
      <c r="AA1211" s="268">
        <v>0.964006772625485</v>
      </c>
      <c r="AB1211" s="268">
        <v>0.965084235347595</v>
      </c>
      <c r="AC1211" s="295">
        <v>-0.0010774627221104</v>
      </c>
    </row>
    <row r="1212" spans="1:29">
      <c r="A1212" s="297" t="s">
        <v>1972</v>
      </c>
      <c r="B1212" s="305" t="s">
        <v>3357</v>
      </c>
      <c r="C1212" s="293" t="s">
        <v>2214</v>
      </c>
      <c r="D1212" s="305" t="s">
        <v>2215</v>
      </c>
      <c r="E1212" s="263">
        <v>6471</v>
      </c>
      <c r="F1212" s="266">
        <v>6221</v>
      </c>
      <c r="G1212" s="266">
        <v>250</v>
      </c>
      <c r="H1212" s="264">
        <v>3834</v>
      </c>
      <c r="I1212" s="264">
        <v>3657</v>
      </c>
      <c r="J1212" s="264">
        <v>177</v>
      </c>
      <c r="K1212" s="264">
        <v>3712</v>
      </c>
      <c r="L1212" s="264">
        <v>3540</v>
      </c>
      <c r="M1212" s="264">
        <v>172</v>
      </c>
      <c r="N1212" s="294">
        <v>0.93</v>
      </c>
      <c r="O1212" s="266">
        <v>152348</v>
      </c>
      <c r="P1212" s="266">
        <v>147096</v>
      </c>
      <c r="Q1212" s="266">
        <v>5252</v>
      </c>
      <c r="R1212" s="267">
        <v>0.965526295061307</v>
      </c>
      <c r="S1212" s="267">
        <v>0.961366094884871</v>
      </c>
      <c r="T1212" s="267">
        <v>0.953834115805947</v>
      </c>
      <c r="U1212" s="267">
        <v>0.953663793103448</v>
      </c>
      <c r="V1212" s="295">
        <v>0.00753197907892422</v>
      </c>
      <c r="W1212" s="271">
        <v>34443</v>
      </c>
      <c r="X1212" s="271">
        <v>33060</v>
      </c>
      <c r="Y1212" s="271">
        <v>34225</v>
      </c>
      <c r="Z1212" s="271">
        <v>33070</v>
      </c>
      <c r="AA1212" s="268">
        <v>0.959846703248846</v>
      </c>
      <c r="AB1212" s="268">
        <v>0.966252739225712</v>
      </c>
      <c r="AC1212" s="295">
        <v>-0.00640603597686629</v>
      </c>
    </row>
    <row r="1213" spans="1:29">
      <c r="A1213" s="297" t="s">
        <v>1972</v>
      </c>
      <c r="B1213" s="305" t="s">
        <v>3358</v>
      </c>
      <c r="C1213" s="293" t="s">
        <v>2216</v>
      </c>
      <c r="D1213" s="305" t="s">
        <v>2217</v>
      </c>
      <c r="E1213" s="263">
        <v>8277</v>
      </c>
      <c r="F1213" s="266">
        <v>7916</v>
      </c>
      <c r="G1213" s="266">
        <v>361</v>
      </c>
      <c r="H1213" s="264">
        <v>3995</v>
      </c>
      <c r="I1213" s="264">
        <v>3879</v>
      </c>
      <c r="J1213" s="264">
        <v>116</v>
      </c>
      <c r="K1213" s="264">
        <v>5621</v>
      </c>
      <c r="L1213" s="264">
        <v>5510</v>
      </c>
      <c r="M1213" s="264">
        <v>111</v>
      </c>
      <c r="N1213" s="294">
        <v>0.93</v>
      </c>
      <c r="O1213" s="266">
        <v>192010</v>
      </c>
      <c r="P1213" s="266">
        <v>185819</v>
      </c>
      <c r="Q1213" s="266">
        <v>6191</v>
      </c>
      <c r="R1213" s="267">
        <v>0.967756887662101</v>
      </c>
      <c r="S1213" s="267">
        <v>0.956385163706657</v>
      </c>
      <c r="T1213" s="267">
        <v>0.970963704630789</v>
      </c>
      <c r="U1213" s="267">
        <v>0.980252624088241</v>
      </c>
      <c r="V1213" s="295">
        <v>-0.0145785409241315</v>
      </c>
      <c r="W1213" s="271">
        <v>43438</v>
      </c>
      <c r="X1213" s="271">
        <v>41904</v>
      </c>
      <c r="Y1213" s="271">
        <v>44082</v>
      </c>
      <c r="Z1213" s="271">
        <v>42879</v>
      </c>
      <c r="AA1213" s="268">
        <v>0.964685298586491</v>
      </c>
      <c r="AB1213" s="268">
        <v>0.972709949639309</v>
      </c>
      <c r="AC1213" s="295">
        <v>-0.00802465105281747</v>
      </c>
    </row>
    <row r="1214" spans="1:29">
      <c r="A1214" s="297" t="s">
        <v>1972</v>
      </c>
      <c r="B1214" s="305" t="s">
        <v>3358</v>
      </c>
      <c r="C1214" s="293" t="s">
        <v>2218</v>
      </c>
      <c r="D1214" s="305" t="s">
        <v>2219</v>
      </c>
      <c r="E1214" s="263">
        <v>5187</v>
      </c>
      <c r="F1214" s="266">
        <v>4992</v>
      </c>
      <c r="G1214" s="266">
        <v>195</v>
      </c>
      <c r="H1214" s="264">
        <v>2504</v>
      </c>
      <c r="I1214" s="264">
        <v>2393</v>
      </c>
      <c r="J1214" s="264">
        <v>111</v>
      </c>
      <c r="K1214" s="264">
        <v>3558</v>
      </c>
      <c r="L1214" s="264">
        <v>3440</v>
      </c>
      <c r="M1214" s="264">
        <v>118</v>
      </c>
      <c r="N1214" s="294">
        <v>0.93</v>
      </c>
      <c r="O1214" s="266">
        <v>126200</v>
      </c>
      <c r="P1214" s="266">
        <v>122957</v>
      </c>
      <c r="Q1214" s="266">
        <v>3243</v>
      </c>
      <c r="R1214" s="267">
        <v>0.974302694136292</v>
      </c>
      <c r="S1214" s="267">
        <v>0.962406015037594</v>
      </c>
      <c r="T1214" s="267">
        <v>0.955670926517572</v>
      </c>
      <c r="U1214" s="267">
        <v>0.966835300730748</v>
      </c>
      <c r="V1214" s="295">
        <v>0.00673508852002203</v>
      </c>
      <c r="W1214" s="271">
        <v>28803</v>
      </c>
      <c r="X1214" s="271">
        <v>27948</v>
      </c>
      <c r="Y1214" s="271">
        <v>29299</v>
      </c>
      <c r="Z1214" s="271">
        <v>28541</v>
      </c>
      <c r="AA1214" s="268">
        <v>0.97031559212582</v>
      </c>
      <c r="AB1214" s="268">
        <v>0.974128809856992</v>
      </c>
      <c r="AC1214" s="295">
        <v>-0.00381321773117149</v>
      </c>
    </row>
    <row r="1215" spans="1:29">
      <c r="A1215" s="297" t="s">
        <v>1972</v>
      </c>
      <c r="B1215" s="305" t="s">
        <v>3358</v>
      </c>
      <c r="C1215" s="293" t="s">
        <v>2220</v>
      </c>
      <c r="D1215" s="305" t="s">
        <v>2221</v>
      </c>
      <c r="E1215" s="263">
        <v>9759</v>
      </c>
      <c r="F1215" s="266">
        <v>9295</v>
      </c>
      <c r="G1215" s="266">
        <v>464</v>
      </c>
      <c r="H1215" s="264">
        <v>4685</v>
      </c>
      <c r="I1215" s="264">
        <v>4442</v>
      </c>
      <c r="J1215" s="264">
        <v>243</v>
      </c>
      <c r="K1215" s="264">
        <v>6776</v>
      </c>
      <c r="L1215" s="264">
        <v>6481</v>
      </c>
      <c r="M1215" s="264">
        <v>295</v>
      </c>
      <c r="N1215" s="294">
        <v>0.93</v>
      </c>
      <c r="O1215" s="266">
        <v>228744</v>
      </c>
      <c r="P1215" s="266">
        <v>220451</v>
      </c>
      <c r="Q1215" s="266">
        <v>8293</v>
      </c>
      <c r="R1215" s="267">
        <v>0.963745497149652</v>
      </c>
      <c r="S1215" s="267">
        <v>0.952454144891895</v>
      </c>
      <c r="T1215" s="267">
        <v>0.948132337246531</v>
      </c>
      <c r="U1215" s="267">
        <v>0.9564639905549</v>
      </c>
      <c r="V1215" s="295">
        <v>0.00432180764536316</v>
      </c>
      <c r="W1215" s="271">
        <v>52119</v>
      </c>
      <c r="X1215" s="271">
        <v>50104</v>
      </c>
      <c r="Y1215" s="271">
        <v>54178</v>
      </c>
      <c r="Z1215" s="271">
        <v>52391</v>
      </c>
      <c r="AA1215" s="268">
        <v>0.961338475412038</v>
      </c>
      <c r="AB1215" s="268">
        <v>0.967016132009303</v>
      </c>
      <c r="AC1215" s="295">
        <v>-0.00567765659726482</v>
      </c>
    </row>
    <row r="1216" spans="1:29">
      <c r="A1216" s="297" t="s">
        <v>1972</v>
      </c>
      <c r="B1216" s="305" t="s">
        <v>3358</v>
      </c>
      <c r="C1216" s="293" t="s">
        <v>2222</v>
      </c>
      <c r="D1216" s="305" t="s">
        <v>2223</v>
      </c>
      <c r="E1216" s="263">
        <v>2836</v>
      </c>
      <c r="F1216" s="266">
        <v>2673</v>
      </c>
      <c r="G1216" s="266">
        <v>163</v>
      </c>
      <c r="H1216" s="264">
        <v>1249</v>
      </c>
      <c r="I1216" s="264">
        <v>1179</v>
      </c>
      <c r="J1216" s="264">
        <v>70</v>
      </c>
      <c r="K1216" s="264">
        <v>1915</v>
      </c>
      <c r="L1216" s="264">
        <v>1862</v>
      </c>
      <c r="M1216" s="264">
        <v>53</v>
      </c>
      <c r="N1216" s="294">
        <v>0.93</v>
      </c>
      <c r="O1216" s="266">
        <v>69615</v>
      </c>
      <c r="P1216" s="266">
        <v>67836</v>
      </c>
      <c r="Q1216" s="266">
        <v>1779</v>
      </c>
      <c r="R1216" s="267">
        <v>0.974445162680457</v>
      </c>
      <c r="S1216" s="267">
        <v>0.942524682651622</v>
      </c>
      <c r="T1216" s="267">
        <v>0.943955164131305</v>
      </c>
      <c r="U1216" s="267">
        <v>0.972323759791123</v>
      </c>
      <c r="V1216" s="295">
        <v>-0.00143048147968305</v>
      </c>
      <c r="W1216" s="271">
        <v>15182</v>
      </c>
      <c r="X1216" s="271">
        <v>14713</v>
      </c>
      <c r="Y1216" s="271">
        <v>16137</v>
      </c>
      <c r="Z1216" s="271">
        <v>15784</v>
      </c>
      <c r="AA1216" s="268">
        <v>0.969108154393361</v>
      </c>
      <c r="AB1216" s="268">
        <v>0.978124806345665</v>
      </c>
      <c r="AC1216" s="295">
        <v>-0.00901665195230472</v>
      </c>
    </row>
    <row r="1217" spans="1:29">
      <c r="A1217" s="297" t="s">
        <v>1972</v>
      </c>
      <c r="B1217" s="305" t="s">
        <v>3358</v>
      </c>
      <c r="C1217" s="293" t="s">
        <v>2224</v>
      </c>
      <c r="D1217" s="305" t="s">
        <v>2225</v>
      </c>
      <c r="E1217" s="263">
        <v>5549</v>
      </c>
      <c r="F1217" s="266">
        <v>5339</v>
      </c>
      <c r="G1217" s="266">
        <v>210</v>
      </c>
      <c r="H1217" s="264">
        <v>2690</v>
      </c>
      <c r="I1217" s="264">
        <v>2550</v>
      </c>
      <c r="J1217" s="264">
        <v>140</v>
      </c>
      <c r="K1217" s="264">
        <v>3707</v>
      </c>
      <c r="L1217" s="264">
        <v>3588</v>
      </c>
      <c r="M1217" s="264">
        <v>119</v>
      </c>
      <c r="N1217" s="294">
        <v>0.93</v>
      </c>
      <c r="O1217" s="266">
        <v>131234</v>
      </c>
      <c r="P1217" s="266">
        <v>127656</v>
      </c>
      <c r="Q1217" s="266">
        <v>3578</v>
      </c>
      <c r="R1217" s="267">
        <v>0.97273572397397</v>
      </c>
      <c r="S1217" s="267">
        <v>0.9621553433051</v>
      </c>
      <c r="T1217" s="267">
        <v>0.947955390334573</v>
      </c>
      <c r="U1217" s="267">
        <v>0.967898570272458</v>
      </c>
      <c r="V1217" s="295">
        <v>0.0141999529705275</v>
      </c>
      <c r="W1217" s="271">
        <v>29542</v>
      </c>
      <c r="X1217" s="271">
        <v>28595</v>
      </c>
      <c r="Y1217" s="271">
        <v>30541</v>
      </c>
      <c r="Z1217" s="271">
        <v>29783</v>
      </c>
      <c r="AA1217" s="268">
        <v>0.967943944215016</v>
      </c>
      <c r="AB1217" s="268">
        <v>0.975180904358076</v>
      </c>
      <c r="AC1217" s="295">
        <v>-0.00723696014306008</v>
      </c>
    </row>
    <row r="1218" spans="1:29">
      <c r="A1218" s="297" t="s">
        <v>1972</v>
      </c>
      <c r="B1218" s="305" t="s">
        <v>3358</v>
      </c>
      <c r="C1218" s="293" t="s">
        <v>2226</v>
      </c>
      <c r="D1218" s="305" t="s">
        <v>2227</v>
      </c>
      <c r="E1218" s="263">
        <v>3811</v>
      </c>
      <c r="F1218" s="266">
        <v>3561</v>
      </c>
      <c r="G1218" s="266">
        <v>250</v>
      </c>
      <c r="H1218" s="264">
        <v>1890</v>
      </c>
      <c r="I1218" s="264">
        <v>1835</v>
      </c>
      <c r="J1218" s="264">
        <v>55</v>
      </c>
      <c r="K1218" s="264">
        <v>2583</v>
      </c>
      <c r="L1218" s="264">
        <v>2534</v>
      </c>
      <c r="M1218" s="264">
        <v>49</v>
      </c>
      <c r="N1218" s="294">
        <v>0.93</v>
      </c>
      <c r="O1218" s="266">
        <v>93322</v>
      </c>
      <c r="P1218" s="266">
        <v>91003</v>
      </c>
      <c r="Q1218" s="266">
        <v>2319</v>
      </c>
      <c r="R1218" s="267">
        <v>0.975150553995842</v>
      </c>
      <c r="S1218" s="267">
        <v>0.934400419837313</v>
      </c>
      <c r="T1218" s="267">
        <v>0.970899470899471</v>
      </c>
      <c r="U1218" s="267">
        <v>0.981029810298103</v>
      </c>
      <c r="V1218" s="295">
        <v>-0.0364990510621579</v>
      </c>
      <c r="W1218" s="271">
        <v>20648</v>
      </c>
      <c r="X1218" s="271">
        <v>20032</v>
      </c>
      <c r="Y1218" s="271">
        <v>21448</v>
      </c>
      <c r="Z1218" s="271">
        <v>20997</v>
      </c>
      <c r="AA1218" s="268">
        <v>0.970166602092212</v>
      </c>
      <c r="AB1218" s="268">
        <v>0.978972398358821</v>
      </c>
      <c r="AC1218" s="295">
        <v>-0.00880579626660904</v>
      </c>
    </row>
    <row r="1219" spans="1:29">
      <c r="A1219" s="297" t="s">
        <v>1972</v>
      </c>
      <c r="B1219" s="305" t="s">
        <v>3358</v>
      </c>
      <c r="C1219" s="293" t="s">
        <v>2228</v>
      </c>
      <c r="D1219" s="305" t="s">
        <v>2229</v>
      </c>
      <c r="E1219" s="263">
        <v>2087</v>
      </c>
      <c r="F1219" s="266">
        <v>2040</v>
      </c>
      <c r="G1219" s="266">
        <v>47</v>
      </c>
      <c r="H1219" s="264">
        <v>1056</v>
      </c>
      <c r="I1219" s="264">
        <v>1023</v>
      </c>
      <c r="J1219" s="264">
        <v>33</v>
      </c>
      <c r="K1219" s="264">
        <v>1522</v>
      </c>
      <c r="L1219" s="264">
        <v>1500</v>
      </c>
      <c r="M1219" s="264">
        <v>22</v>
      </c>
      <c r="N1219" s="294">
        <v>0.93</v>
      </c>
      <c r="O1219" s="266">
        <v>49221</v>
      </c>
      <c r="P1219" s="266">
        <v>48325</v>
      </c>
      <c r="Q1219" s="266">
        <v>896</v>
      </c>
      <c r="R1219" s="267">
        <v>0.981796387720688</v>
      </c>
      <c r="S1219" s="267">
        <v>0.97747963584092</v>
      </c>
      <c r="T1219" s="267">
        <v>0.96875</v>
      </c>
      <c r="U1219" s="267">
        <v>0.985545335085414</v>
      </c>
      <c r="V1219" s="295">
        <v>0.00872963584092001</v>
      </c>
      <c r="W1219" s="271">
        <v>11386</v>
      </c>
      <c r="X1219" s="271">
        <v>11207</v>
      </c>
      <c r="Y1219" s="271">
        <v>11607</v>
      </c>
      <c r="Z1219" s="271">
        <v>11441</v>
      </c>
      <c r="AA1219" s="268">
        <v>0.984278939047954</v>
      </c>
      <c r="AB1219" s="268">
        <v>0.98569828551736</v>
      </c>
      <c r="AC1219" s="295">
        <v>-0.00141934646940656</v>
      </c>
    </row>
    <row r="1220" spans="1:29">
      <c r="A1220" s="297" t="s">
        <v>1972</v>
      </c>
      <c r="B1220" s="305" t="s">
        <v>3358</v>
      </c>
      <c r="C1220" s="293" t="s">
        <v>2230</v>
      </c>
      <c r="D1220" s="305" t="s">
        <v>2231</v>
      </c>
      <c r="E1220" s="263">
        <v>4679</v>
      </c>
      <c r="F1220" s="266">
        <v>4556</v>
      </c>
      <c r="G1220" s="266">
        <v>123</v>
      </c>
      <c r="H1220" s="264">
        <v>2365</v>
      </c>
      <c r="I1220" s="264">
        <v>2315</v>
      </c>
      <c r="J1220" s="264">
        <v>50</v>
      </c>
      <c r="K1220" s="264">
        <v>3763</v>
      </c>
      <c r="L1220" s="264">
        <v>3691</v>
      </c>
      <c r="M1220" s="264">
        <v>72</v>
      </c>
      <c r="N1220" s="294">
        <v>0.93</v>
      </c>
      <c r="O1220" s="266">
        <v>123951</v>
      </c>
      <c r="P1220" s="266">
        <v>122119</v>
      </c>
      <c r="Q1220" s="266">
        <v>1832</v>
      </c>
      <c r="R1220" s="267">
        <v>0.985219965954288</v>
      </c>
      <c r="S1220" s="267">
        <v>0.973712331694807</v>
      </c>
      <c r="T1220" s="267">
        <v>0.978858350951374</v>
      </c>
      <c r="U1220" s="267">
        <v>0.980866330055807</v>
      </c>
      <c r="V1220" s="295">
        <v>-0.00514601925656766</v>
      </c>
      <c r="W1220" s="271">
        <v>27776</v>
      </c>
      <c r="X1220" s="271">
        <v>27267</v>
      </c>
      <c r="Y1220" s="271">
        <v>28689</v>
      </c>
      <c r="Z1220" s="271">
        <v>28306</v>
      </c>
      <c r="AA1220" s="268">
        <v>0.98167482718894</v>
      </c>
      <c r="AB1220" s="268">
        <v>0.986649935515354</v>
      </c>
      <c r="AC1220" s="295">
        <v>-0.00497510832641423</v>
      </c>
    </row>
    <row r="1221" spans="1:29">
      <c r="A1221" s="297" t="s">
        <v>1972</v>
      </c>
      <c r="B1221" s="305" t="s">
        <v>3358</v>
      </c>
      <c r="C1221" s="293" t="s">
        <v>2232</v>
      </c>
      <c r="D1221" s="305" t="s">
        <v>2233</v>
      </c>
      <c r="E1221" s="263">
        <v>6944</v>
      </c>
      <c r="F1221" s="266">
        <v>6534</v>
      </c>
      <c r="G1221" s="266">
        <v>410</v>
      </c>
      <c r="H1221" s="264">
        <v>3124</v>
      </c>
      <c r="I1221" s="264">
        <v>2918</v>
      </c>
      <c r="J1221" s="264">
        <v>206</v>
      </c>
      <c r="K1221" s="264">
        <v>6015</v>
      </c>
      <c r="L1221" s="264">
        <v>5741</v>
      </c>
      <c r="M1221" s="264">
        <v>274</v>
      </c>
      <c r="N1221" s="294">
        <v>0.93</v>
      </c>
      <c r="O1221" s="266">
        <v>194400</v>
      </c>
      <c r="P1221" s="266">
        <v>187723</v>
      </c>
      <c r="Q1221" s="266">
        <v>6677</v>
      </c>
      <c r="R1221" s="267">
        <v>0.96565329218107</v>
      </c>
      <c r="S1221" s="267">
        <v>0.940956221198157</v>
      </c>
      <c r="T1221" s="267">
        <v>0.934058898847631</v>
      </c>
      <c r="U1221" s="267">
        <v>0.954447215295096</v>
      </c>
      <c r="V1221" s="295">
        <v>0.00689732235052543</v>
      </c>
      <c r="W1221" s="271">
        <v>43119</v>
      </c>
      <c r="X1221" s="271">
        <v>41250</v>
      </c>
      <c r="Y1221" s="271">
        <v>45448</v>
      </c>
      <c r="Z1221" s="271">
        <v>43921</v>
      </c>
      <c r="AA1221" s="268">
        <v>0.956654838934113</v>
      </c>
      <c r="AB1221" s="268">
        <v>0.966401161767295</v>
      </c>
      <c r="AC1221" s="295">
        <v>-0.009746322833182</v>
      </c>
    </row>
    <row r="1222" spans="1:29">
      <c r="A1222" s="297" t="s">
        <v>1972</v>
      </c>
      <c r="B1222" s="305" t="s">
        <v>3358</v>
      </c>
      <c r="C1222" s="293" t="s">
        <v>2234</v>
      </c>
      <c r="D1222" s="305" t="s">
        <v>2235</v>
      </c>
      <c r="E1222" s="263">
        <v>2880</v>
      </c>
      <c r="F1222" s="266">
        <v>2812</v>
      </c>
      <c r="G1222" s="266">
        <v>68</v>
      </c>
      <c r="H1222" s="264">
        <v>1374</v>
      </c>
      <c r="I1222" s="264">
        <v>1352</v>
      </c>
      <c r="J1222" s="264">
        <v>22</v>
      </c>
      <c r="K1222" s="264">
        <v>2472</v>
      </c>
      <c r="L1222" s="264">
        <v>2442</v>
      </c>
      <c r="M1222" s="264">
        <v>30</v>
      </c>
      <c r="N1222" s="294">
        <v>0.93</v>
      </c>
      <c r="O1222" s="266">
        <v>78025</v>
      </c>
      <c r="P1222" s="266">
        <v>77291</v>
      </c>
      <c r="Q1222" s="266">
        <v>734</v>
      </c>
      <c r="R1222" s="267">
        <v>0.990592758731176</v>
      </c>
      <c r="S1222" s="267">
        <v>0.976388888888889</v>
      </c>
      <c r="T1222" s="267">
        <v>0.983988355167394</v>
      </c>
      <c r="U1222" s="267">
        <v>0.987864077669903</v>
      </c>
      <c r="V1222" s="295">
        <v>-0.00759946627850561</v>
      </c>
      <c r="W1222" s="271">
        <v>17714</v>
      </c>
      <c r="X1222" s="271">
        <v>17502</v>
      </c>
      <c r="Y1222" s="271">
        <v>18054</v>
      </c>
      <c r="Z1222" s="271">
        <v>17900</v>
      </c>
      <c r="AA1222" s="268">
        <v>0.988032065033307</v>
      </c>
      <c r="AB1222" s="268">
        <v>0.99147003434142</v>
      </c>
      <c r="AC1222" s="295">
        <v>-0.00343796930811324</v>
      </c>
    </row>
    <row r="1223" spans="1:29">
      <c r="A1223" s="297" t="s">
        <v>1972</v>
      </c>
      <c r="B1223" s="305" t="s">
        <v>3358</v>
      </c>
      <c r="C1223" s="293" t="s">
        <v>2236</v>
      </c>
      <c r="D1223" s="305" t="s">
        <v>2237</v>
      </c>
      <c r="E1223" s="263">
        <v>7346</v>
      </c>
      <c r="F1223" s="266">
        <v>6965</v>
      </c>
      <c r="G1223" s="266">
        <v>381</v>
      </c>
      <c r="H1223" s="264">
        <v>3121</v>
      </c>
      <c r="I1223" s="264">
        <v>2959</v>
      </c>
      <c r="J1223" s="264">
        <v>162</v>
      </c>
      <c r="K1223" s="264">
        <v>6057</v>
      </c>
      <c r="L1223" s="264">
        <v>5827</v>
      </c>
      <c r="M1223" s="264">
        <v>230</v>
      </c>
      <c r="N1223" s="294">
        <v>0.93</v>
      </c>
      <c r="O1223" s="266">
        <v>191942</v>
      </c>
      <c r="P1223" s="266">
        <v>186806</v>
      </c>
      <c r="Q1223" s="266">
        <v>5136</v>
      </c>
      <c r="R1223" s="267">
        <v>0.973241916829042</v>
      </c>
      <c r="S1223" s="267">
        <v>0.948135039477267</v>
      </c>
      <c r="T1223" s="267">
        <v>0.948093559756488</v>
      </c>
      <c r="U1223" s="267">
        <v>0.962027406306753</v>
      </c>
      <c r="V1223" s="295">
        <v>4.14797207781703e-5</v>
      </c>
      <c r="W1223" s="271">
        <v>43018</v>
      </c>
      <c r="X1223" s="271">
        <v>41583</v>
      </c>
      <c r="Y1223" s="271">
        <v>44444</v>
      </c>
      <c r="Z1223" s="271">
        <v>43374</v>
      </c>
      <c r="AA1223" s="268">
        <v>0.966641870844763</v>
      </c>
      <c r="AB1223" s="268">
        <v>0.975924759247592</v>
      </c>
      <c r="AC1223" s="295">
        <v>-0.00928288840282987</v>
      </c>
    </row>
    <row r="1224" spans="1:29">
      <c r="A1224" s="297" t="s">
        <v>1972</v>
      </c>
      <c r="B1224" s="305" t="s">
        <v>3359</v>
      </c>
      <c r="C1224" s="293" t="s">
        <v>2238</v>
      </c>
      <c r="D1224" s="305" t="s">
        <v>2239</v>
      </c>
      <c r="E1224" s="263">
        <v>3404</v>
      </c>
      <c r="F1224" s="266">
        <v>3261</v>
      </c>
      <c r="G1224" s="266">
        <v>143</v>
      </c>
      <c r="H1224" s="264">
        <v>2017</v>
      </c>
      <c r="I1224" s="264">
        <v>1974</v>
      </c>
      <c r="J1224" s="264">
        <v>43</v>
      </c>
      <c r="K1224" s="264">
        <v>1992</v>
      </c>
      <c r="L1224" s="264">
        <v>1969</v>
      </c>
      <c r="M1224" s="264">
        <v>23</v>
      </c>
      <c r="N1224" s="294">
        <v>0.93</v>
      </c>
      <c r="O1224" s="266">
        <v>76546</v>
      </c>
      <c r="P1224" s="266">
        <v>75674</v>
      </c>
      <c r="Q1224" s="266">
        <v>872</v>
      </c>
      <c r="R1224" s="267">
        <v>0.988608157186528</v>
      </c>
      <c r="S1224" s="267">
        <v>0.957990599294947</v>
      </c>
      <c r="T1224" s="267">
        <v>0.978681209717402</v>
      </c>
      <c r="U1224" s="267">
        <v>0.988453815261044</v>
      </c>
      <c r="V1224" s="295">
        <v>-0.020690610422455</v>
      </c>
      <c r="W1224" s="271">
        <v>17842</v>
      </c>
      <c r="X1224" s="271">
        <v>17549</v>
      </c>
      <c r="Y1224" s="271">
        <v>16996</v>
      </c>
      <c r="Z1224" s="271">
        <v>16841</v>
      </c>
      <c r="AA1224" s="268">
        <v>0.983578074206927</v>
      </c>
      <c r="AB1224" s="268">
        <v>0.990880207107555</v>
      </c>
      <c r="AC1224" s="295">
        <v>-0.00730213290062731</v>
      </c>
    </row>
    <row r="1225" spans="1:29">
      <c r="A1225" s="297" t="s">
        <v>1972</v>
      </c>
      <c r="B1225" s="305" t="s">
        <v>3359</v>
      </c>
      <c r="C1225" s="293" t="s">
        <v>2240</v>
      </c>
      <c r="D1225" s="305" t="s">
        <v>2241</v>
      </c>
      <c r="E1225" s="263">
        <v>9215</v>
      </c>
      <c r="F1225" s="266">
        <v>8843</v>
      </c>
      <c r="G1225" s="266">
        <v>372</v>
      </c>
      <c r="H1225" s="264">
        <v>5389</v>
      </c>
      <c r="I1225" s="264">
        <v>5146</v>
      </c>
      <c r="J1225" s="264">
        <v>243</v>
      </c>
      <c r="K1225" s="264">
        <v>5353</v>
      </c>
      <c r="L1225" s="264">
        <v>5148</v>
      </c>
      <c r="M1225" s="264">
        <v>205</v>
      </c>
      <c r="N1225" s="294">
        <v>0.93</v>
      </c>
      <c r="O1225" s="266">
        <v>204262</v>
      </c>
      <c r="P1225" s="266">
        <v>197376</v>
      </c>
      <c r="Q1225" s="266">
        <v>6886</v>
      </c>
      <c r="R1225" s="267">
        <v>0.966288394317103</v>
      </c>
      <c r="S1225" s="267">
        <v>0.959631036353771</v>
      </c>
      <c r="T1225" s="267">
        <v>0.954908146223789</v>
      </c>
      <c r="U1225" s="267">
        <v>0.961703717541565</v>
      </c>
      <c r="V1225" s="295">
        <v>0.00472289012998184</v>
      </c>
      <c r="W1225" s="271">
        <v>48121</v>
      </c>
      <c r="X1225" s="271">
        <v>46076</v>
      </c>
      <c r="Y1225" s="271">
        <v>45944</v>
      </c>
      <c r="Z1225" s="271">
        <v>44631</v>
      </c>
      <c r="AA1225" s="268">
        <v>0.957502961285094</v>
      </c>
      <c r="AB1225" s="268">
        <v>0.971421730802716</v>
      </c>
      <c r="AC1225" s="295">
        <v>-0.0139187695176225</v>
      </c>
    </row>
    <row r="1226" spans="1:29">
      <c r="A1226" s="297" t="s">
        <v>1972</v>
      </c>
      <c r="B1226" s="305" t="s">
        <v>3359</v>
      </c>
      <c r="C1226" s="293" t="s">
        <v>2242</v>
      </c>
      <c r="D1226" s="305" t="s">
        <v>2243</v>
      </c>
      <c r="E1226" s="263">
        <v>4105</v>
      </c>
      <c r="F1226" s="266">
        <v>3978</v>
      </c>
      <c r="G1226" s="266">
        <v>127</v>
      </c>
      <c r="H1226" s="264">
        <v>2668</v>
      </c>
      <c r="I1226" s="264">
        <v>2594</v>
      </c>
      <c r="J1226" s="264">
        <v>74</v>
      </c>
      <c r="K1226" s="264">
        <v>2405</v>
      </c>
      <c r="L1226" s="264">
        <v>2362</v>
      </c>
      <c r="M1226" s="264">
        <v>43</v>
      </c>
      <c r="N1226" s="294">
        <v>0.93</v>
      </c>
      <c r="O1226" s="266">
        <v>98682</v>
      </c>
      <c r="P1226" s="266">
        <v>96727</v>
      </c>
      <c r="Q1226" s="266">
        <v>1955</v>
      </c>
      <c r="R1226" s="267">
        <v>0.98018888956446</v>
      </c>
      <c r="S1226" s="267">
        <v>0.969062119366626</v>
      </c>
      <c r="T1226" s="267">
        <v>0.972263868065967</v>
      </c>
      <c r="U1226" s="267">
        <v>0.982120582120582</v>
      </c>
      <c r="V1226" s="295">
        <v>-0.00320174869934087</v>
      </c>
      <c r="W1226" s="271">
        <v>22104</v>
      </c>
      <c r="X1226" s="271">
        <v>21616</v>
      </c>
      <c r="Y1226" s="271">
        <v>21856</v>
      </c>
      <c r="Z1226" s="271">
        <v>21413</v>
      </c>
      <c r="AA1226" s="268">
        <v>0.977922547955121</v>
      </c>
      <c r="AB1226" s="268">
        <v>0.979730966325037</v>
      </c>
      <c r="AC1226" s="295">
        <v>-0.00180841836991541</v>
      </c>
    </row>
    <row r="1227" spans="1:29">
      <c r="A1227" s="297" t="s">
        <v>1972</v>
      </c>
      <c r="B1227" s="305" t="s">
        <v>3359</v>
      </c>
      <c r="C1227" s="293" t="s">
        <v>2244</v>
      </c>
      <c r="D1227" s="305" t="s">
        <v>2245</v>
      </c>
      <c r="E1227" s="263">
        <v>7236</v>
      </c>
      <c r="F1227" s="266">
        <v>6993</v>
      </c>
      <c r="G1227" s="266">
        <v>243</v>
      </c>
      <c r="H1227" s="264">
        <v>4276</v>
      </c>
      <c r="I1227" s="264">
        <v>4097</v>
      </c>
      <c r="J1227" s="264">
        <v>179</v>
      </c>
      <c r="K1227" s="264">
        <v>4767</v>
      </c>
      <c r="L1227" s="264">
        <v>4642</v>
      </c>
      <c r="M1227" s="264">
        <v>125</v>
      </c>
      <c r="N1227" s="294">
        <v>0.93</v>
      </c>
      <c r="O1227" s="266">
        <v>174230</v>
      </c>
      <c r="P1227" s="266">
        <v>169657</v>
      </c>
      <c r="Q1227" s="266">
        <v>4573</v>
      </c>
      <c r="R1227" s="267">
        <v>0.973753085002583</v>
      </c>
      <c r="S1227" s="267">
        <v>0.966417910447761</v>
      </c>
      <c r="T1227" s="267">
        <v>0.958138447146866</v>
      </c>
      <c r="U1227" s="267">
        <v>0.973778057478498</v>
      </c>
      <c r="V1227" s="295">
        <v>0.00827946330089491</v>
      </c>
      <c r="W1227" s="271">
        <v>39521</v>
      </c>
      <c r="X1227" s="271">
        <v>38290</v>
      </c>
      <c r="Y1227" s="271">
        <v>38782</v>
      </c>
      <c r="Z1227" s="271">
        <v>37838</v>
      </c>
      <c r="AA1227" s="268">
        <v>0.968852002732724</v>
      </c>
      <c r="AB1227" s="268">
        <v>0.97565881078851</v>
      </c>
      <c r="AC1227" s="295">
        <v>-0.00680680805578571</v>
      </c>
    </row>
    <row r="1228" spans="1:29">
      <c r="A1228" s="297" t="s">
        <v>1972</v>
      </c>
      <c r="B1228" s="305" t="s">
        <v>3359</v>
      </c>
      <c r="C1228" s="293" t="s">
        <v>2246</v>
      </c>
      <c r="D1228" s="305" t="s">
        <v>2247</v>
      </c>
      <c r="E1228" s="263">
        <v>2645</v>
      </c>
      <c r="F1228" s="266">
        <v>2552</v>
      </c>
      <c r="G1228" s="266">
        <v>93</v>
      </c>
      <c r="H1228" s="264">
        <v>1540</v>
      </c>
      <c r="I1228" s="264">
        <v>1480</v>
      </c>
      <c r="J1228" s="264">
        <v>60</v>
      </c>
      <c r="K1228" s="264">
        <v>1546</v>
      </c>
      <c r="L1228" s="264">
        <v>1490</v>
      </c>
      <c r="M1228" s="264">
        <v>56</v>
      </c>
      <c r="N1228" s="294">
        <v>0.93</v>
      </c>
      <c r="O1228" s="266">
        <v>60526</v>
      </c>
      <c r="P1228" s="266">
        <v>58889</v>
      </c>
      <c r="Q1228" s="266">
        <v>1637</v>
      </c>
      <c r="R1228" s="267">
        <v>0.972953771932723</v>
      </c>
      <c r="S1228" s="267">
        <v>0.964839319470699</v>
      </c>
      <c r="T1228" s="267">
        <v>0.961038961038961</v>
      </c>
      <c r="U1228" s="267">
        <v>0.963777490297542</v>
      </c>
      <c r="V1228" s="295">
        <v>0.00380035843173843</v>
      </c>
      <c r="W1228" s="271">
        <v>13794</v>
      </c>
      <c r="X1228" s="271">
        <v>13385</v>
      </c>
      <c r="Y1228" s="271">
        <v>13088</v>
      </c>
      <c r="Z1228" s="271">
        <v>12767</v>
      </c>
      <c r="AA1228" s="268">
        <v>0.970349427287226</v>
      </c>
      <c r="AB1228" s="268">
        <v>0.975473716381418</v>
      </c>
      <c r="AC1228" s="295">
        <v>-0.00512428909419183</v>
      </c>
    </row>
    <row r="1229" spans="1:29">
      <c r="A1229" s="297" t="s">
        <v>1972</v>
      </c>
      <c r="B1229" s="305" t="s">
        <v>3359</v>
      </c>
      <c r="C1229" s="293" t="s">
        <v>2248</v>
      </c>
      <c r="D1229" s="305" t="s">
        <v>2249</v>
      </c>
      <c r="E1229" s="263">
        <v>5580</v>
      </c>
      <c r="F1229" s="266">
        <v>5304</v>
      </c>
      <c r="G1229" s="266">
        <v>276</v>
      </c>
      <c r="H1229" s="264">
        <v>2790</v>
      </c>
      <c r="I1229" s="264">
        <v>2630</v>
      </c>
      <c r="J1229" s="264">
        <v>160</v>
      </c>
      <c r="K1229" s="264">
        <v>4175</v>
      </c>
      <c r="L1229" s="264">
        <v>3929</v>
      </c>
      <c r="M1229" s="264">
        <v>246</v>
      </c>
      <c r="N1229" s="294">
        <v>0.93</v>
      </c>
      <c r="O1229" s="266">
        <v>124875</v>
      </c>
      <c r="P1229" s="266">
        <v>118438</v>
      </c>
      <c r="Q1229" s="266">
        <v>6437</v>
      </c>
      <c r="R1229" s="267">
        <v>0.948452452452452</v>
      </c>
      <c r="S1229" s="267">
        <v>0.950537634408602</v>
      </c>
      <c r="T1229" s="267">
        <v>0.942652329749104</v>
      </c>
      <c r="U1229" s="267">
        <v>0.941077844311377</v>
      </c>
      <c r="V1229" s="295">
        <v>0.00788530465949822</v>
      </c>
      <c r="W1229" s="271">
        <v>30053</v>
      </c>
      <c r="X1229" s="271">
        <v>28404</v>
      </c>
      <c r="Y1229" s="271">
        <v>28212</v>
      </c>
      <c r="Z1229" s="271">
        <v>26816</v>
      </c>
      <c r="AA1229" s="268">
        <v>0.945130269856587</v>
      </c>
      <c r="AB1229" s="268">
        <v>0.950517510279314</v>
      </c>
      <c r="AC1229" s="295">
        <v>-0.00538724042272709</v>
      </c>
    </row>
    <row r="1230" spans="1:29">
      <c r="A1230" s="297" t="s">
        <v>1972</v>
      </c>
      <c r="B1230" s="305" t="s">
        <v>3359</v>
      </c>
      <c r="C1230" s="293" t="s">
        <v>2250</v>
      </c>
      <c r="D1230" s="305" t="s">
        <v>2251</v>
      </c>
      <c r="E1230" s="263">
        <v>7637</v>
      </c>
      <c r="F1230" s="266">
        <v>7289</v>
      </c>
      <c r="G1230" s="266">
        <v>348</v>
      </c>
      <c r="H1230" s="264">
        <v>4518</v>
      </c>
      <c r="I1230" s="264">
        <v>4293</v>
      </c>
      <c r="J1230" s="264">
        <v>225</v>
      </c>
      <c r="K1230" s="264">
        <v>4532</v>
      </c>
      <c r="L1230" s="264">
        <v>4315</v>
      </c>
      <c r="M1230" s="264">
        <v>217</v>
      </c>
      <c r="N1230" s="294">
        <v>0.93</v>
      </c>
      <c r="O1230" s="266">
        <v>174166</v>
      </c>
      <c r="P1230" s="266">
        <v>168047</v>
      </c>
      <c r="Q1230" s="266">
        <v>6119</v>
      </c>
      <c r="R1230" s="267">
        <v>0.96486685116498</v>
      </c>
      <c r="S1230" s="267">
        <v>0.954432368731177</v>
      </c>
      <c r="T1230" s="267">
        <v>0.950199203187251</v>
      </c>
      <c r="U1230" s="267">
        <v>0.952118270079435</v>
      </c>
      <c r="V1230" s="295">
        <v>0.00423316554392617</v>
      </c>
      <c r="W1230" s="271">
        <v>40366</v>
      </c>
      <c r="X1230" s="271">
        <v>38725</v>
      </c>
      <c r="Y1230" s="271">
        <v>38782</v>
      </c>
      <c r="Z1230" s="271">
        <v>37439</v>
      </c>
      <c r="AA1230" s="268">
        <v>0.959346975177129</v>
      </c>
      <c r="AB1230" s="268">
        <v>0.965370532721366</v>
      </c>
      <c r="AC1230" s="295">
        <v>-0.00602355754423634</v>
      </c>
    </row>
    <row r="1231" spans="1:29">
      <c r="A1231" s="297" t="s">
        <v>1972</v>
      </c>
      <c r="B1231" s="305" t="s">
        <v>3357</v>
      </c>
      <c r="C1231" s="293" t="s">
        <v>2252</v>
      </c>
      <c r="D1231" s="305" t="s">
        <v>2253</v>
      </c>
      <c r="E1231" s="263">
        <v>5435</v>
      </c>
      <c r="F1231" s="266">
        <v>5204</v>
      </c>
      <c r="G1231" s="266">
        <v>231</v>
      </c>
      <c r="H1231" s="264">
        <v>2982</v>
      </c>
      <c r="I1231" s="264">
        <v>2879</v>
      </c>
      <c r="J1231" s="264">
        <v>103</v>
      </c>
      <c r="K1231" s="264">
        <v>3304</v>
      </c>
      <c r="L1231" s="264">
        <v>3184</v>
      </c>
      <c r="M1231" s="264">
        <v>120</v>
      </c>
      <c r="N1231" s="294">
        <v>0.93</v>
      </c>
      <c r="O1231" s="266">
        <v>126691</v>
      </c>
      <c r="P1231" s="266">
        <v>122286</v>
      </c>
      <c r="Q1231" s="266">
        <v>4405</v>
      </c>
      <c r="R1231" s="267">
        <v>0.965230363640669</v>
      </c>
      <c r="S1231" s="267">
        <v>0.957497700091996</v>
      </c>
      <c r="T1231" s="267">
        <v>0.965459423205902</v>
      </c>
      <c r="U1231" s="267">
        <v>0.963680387409201</v>
      </c>
      <c r="V1231" s="295">
        <v>-0.00796172311390575</v>
      </c>
      <c r="W1231" s="271">
        <v>28695</v>
      </c>
      <c r="X1231" s="271">
        <v>27496</v>
      </c>
      <c r="Y1231" s="271">
        <v>29684</v>
      </c>
      <c r="Z1231" s="271">
        <v>28676</v>
      </c>
      <c r="AA1231" s="268">
        <v>0.958215717023872</v>
      </c>
      <c r="AB1231" s="268">
        <v>0.966042312356825</v>
      </c>
      <c r="AC1231" s="295">
        <v>-0.00782659533295349</v>
      </c>
    </row>
    <row r="1232" spans="1:29">
      <c r="A1232" s="297" t="s">
        <v>1972</v>
      </c>
      <c r="B1232" s="305" t="s">
        <v>3357</v>
      </c>
      <c r="C1232" s="293" t="s">
        <v>2254</v>
      </c>
      <c r="D1232" s="305" t="s">
        <v>2255</v>
      </c>
      <c r="E1232" s="263">
        <v>7229</v>
      </c>
      <c r="F1232" s="266">
        <v>7047</v>
      </c>
      <c r="G1232" s="266">
        <v>182</v>
      </c>
      <c r="H1232" s="264">
        <v>4161</v>
      </c>
      <c r="I1232" s="264">
        <v>4055</v>
      </c>
      <c r="J1232" s="264">
        <v>106</v>
      </c>
      <c r="K1232" s="264">
        <v>4368</v>
      </c>
      <c r="L1232" s="264">
        <v>4291</v>
      </c>
      <c r="M1232" s="264">
        <v>77</v>
      </c>
      <c r="N1232" s="294">
        <v>0.93</v>
      </c>
      <c r="O1232" s="266">
        <v>173246</v>
      </c>
      <c r="P1232" s="266">
        <v>169270</v>
      </c>
      <c r="Q1232" s="266">
        <v>3976</v>
      </c>
      <c r="R1232" s="267">
        <v>0.977049975179802</v>
      </c>
      <c r="S1232" s="267">
        <v>0.974823627057684</v>
      </c>
      <c r="T1232" s="267">
        <v>0.974525354482096</v>
      </c>
      <c r="U1232" s="267">
        <v>0.982371794871795</v>
      </c>
      <c r="V1232" s="295">
        <v>0.000298272575588676</v>
      </c>
      <c r="W1232" s="271">
        <v>38625</v>
      </c>
      <c r="X1232" s="271">
        <v>37704</v>
      </c>
      <c r="Y1232" s="271">
        <v>39356</v>
      </c>
      <c r="Z1232" s="271">
        <v>38517</v>
      </c>
      <c r="AA1232" s="268">
        <v>0.976155339805825</v>
      </c>
      <c r="AB1232" s="268">
        <v>0.978681776603313</v>
      </c>
      <c r="AC1232" s="295">
        <v>-0.0025264367974881</v>
      </c>
    </row>
    <row r="1233" spans="1:29">
      <c r="A1233" s="297" t="s">
        <v>1972</v>
      </c>
      <c r="B1233" s="305" t="s">
        <v>3357</v>
      </c>
      <c r="C1233" s="293" t="s">
        <v>2256</v>
      </c>
      <c r="D1233" s="305" t="s">
        <v>2257</v>
      </c>
      <c r="E1233" s="263">
        <v>8427</v>
      </c>
      <c r="F1233" s="266">
        <v>8135</v>
      </c>
      <c r="G1233" s="266">
        <v>292</v>
      </c>
      <c r="H1233" s="264">
        <v>4828</v>
      </c>
      <c r="I1233" s="264">
        <v>4666</v>
      </c>
      <c r="J1233" s="264">
        <v>162</v>
      </c>
      <c r="K1233" s="264">
        <v>5200</v>
      </c>
      <c r="L1233" s="264">
        <v>5009</v>
      </c>
      <c r="M1233" s="264">
        <v>191</v>
      </c>
      <c r="N1233" s="294">
        <v>0.93</v>
      </c>
      <c r="O1233" s="266">
        <v>203942</v>
      </c>
      <c r="P1233" s="266">
        <v>199870</v>
      </c>
      <c r="Q1233" s="266">
        <v>4072</v>
      </c>
      <c r="R1233" s="267">
        <v>0.980033538947348</v>
      </c>
      <c r="S1233" s="267">
        <v>0.965349471935446</v>
      </c>
      <c r="T1233" s="267">
        <v>0.966445733222867</v>
      </c>
      <c r="U1233" s="267">
        <v>0.963269230769231</v>
      </c>
      <c r="V1233" s="295">
        <v>-0.00109626128742102</v>
      </c>
      <c r="W1233" s="271">
        <v>45614</v>
      </c>
      <c r="X1233" s="271">
        <v>44476</v>
      </c>
      <c r="Y1233" s="271">
        <v>46864</v>
      </c>
      <c r="Z1233" s="271">
        <v>45883</v>
      </c>
      <c r="AA1233" s="268">
        <v>0.975051519270399</v>
      </c>
      <c r="AB1233" s="268">
        <v>0.979067087743257</v>
      </c>
      <c r="AC1233" s="295">
        <v>-0.00401556847285767</v>
      </c>
    </row>
    <row r="1234" spans="1:29">
      <c r="A1234" s="297" t="s">
        <v>1972</v>
      </c>
      <c r="B1234" s="305" t="s">
        <v>3357</v>
      </c>
      <c r="C1234" s="293" t="s">
        <v>2258</v>
      </c>
      <c r="D1234" s="305" t="s">
        <v>2259</v>
      </c>
      <c r="E1234" s="263">
        <v>4132</v>
      </c>
      <c r="F1234" s="266">
        <v>3961</v>
      </c>
      <c r="G1234" s="266">
        <v>171</v>
      </c>
      <c r="H1234" s="264">
        <v>2458</v>
      </c>
      <c r="I1234" s="264">
        <v>2330</v>
      </c>
      <c r="J1234" s="264">
        <v>128</v>
      </c>
      <c r="K1234" s="264">
        <v>2483</v>
      </c>
      <c r="L1234" s="264">
        <v>2410</v>
      </c>
      <c r="M1234" s="264">
        <v>73</v>
      </c>
      <c r="N1234" s="294">
        <v>0.93</v>
      </c>
      <c r="O1234" s="266">
        <v>98426</v>
      </c>
      <c r="P1234" s="266">
        <v>95434</v>
      </c>
      <c r="Q1234" s="266">
        <v>2992</v>
      </c>
      <c r="R1234" s="267">
        <v>0.969601528051531</v>
      </c>
      <c r="S1234" s="267">
        <v>0.958615682478219</v>
      </c>
      <c r="T1234" s="267">
        <v>0.947925142392189</v>
      </c>
      <c r="U1234" s="267">
        <v>0.970600080547725</v>
      </c>
      <c r="V1234" s="295">
        <v>0.0106905400860301</v>
      </c>
      <c r="W1234" s="271">
        <v>21949</v>
      </c>
      <c r="X1234" s="271">
        <v>21160</v>
      </c>
      <c r="Y1234" s="271">
        <v>22459</v>
      </c>
      <c r="Z1234" s="271">
        <v>21882</v>
      </c>
      <c r="AA1234" s="268">
        <v>0.964053032028794</v>
      </c>
      <c r="AB1234" s="268">
        <v>0.974308740371343</v>
      </c>
      <c r="AC1234" s="295">
        <v>-0.0102557083425493</v>
      </c>
    </row>
    <row r="1235" spans="1:29">
      <c r="A1235" s="297" t="s">
        <v>1972</v>
      </c>
      <c r="B1235" s="305" t="s">
        <v>3357</v>
      </c>
      <c r="C1235" s="293" t="s">
        <v>2260</v>
      </c>
      <c r="D1235" s="305" t="s">
        <v>2261</v>
      </c>
      <c r="E1235" s="263">
        <v>5000</v>
      </c>
      <c r="F1235" s="266">
        <v>4867</v>
      </c>
      <c r="G1235" s="266">
        <v>133</v>
      </c>
      <c r="H1235" s="264">
        <v>3078</v>
      </c>
      <c r="I1235" s="264">
        <v>2954</v>
      </c>
      <c r="J1235" s="264">
        <v>124</v>
      </c>
      <c r="K1235" s="264">
        <v>3228</v>
      </c>
      <c r="L1235" s="264">
        <v>3154</v>
      </c>
      <c r="M1235" s="264">
        <v>74</v>
      </c>
      <c r="N1235" s="294">
        <v>0.93</v>
      </c>
      <c r="O1235" s="266">
        <v>120965</v>
      </c>
      <c r="P1235" s="266">
        <v>117599</v>
      </c>
      <c r="Q1235" s="266">
        <v>3366</v>
      </c>
      <c r="R1235" s="267">
        <v>0.972173769272104</v>
      </c>
      <c r="S1235" s="267">
        <v>0.9734</v>
      </c>
      <c r="T1235" s="267">
        <v>0.959714100064977</v>
      </c>
      <c r="U1235" s="267">
        <v>0.977075588599752</v>
      </c>
      <c r="V1235" s="295">
        <v>0.0136858999350228</v>
      </c>
      <c r="W1235" s="271">
        <v>27662</v>
      </c>
      <c r="X1235" s="271">
        <v>26953</v>
      </c>
      <c r="Y1235" s="271">
        <v>27611</v>
      </c>
      <c r="Z1235" s="271">
        <v>26978</v>
      </c>
      <c r="AA1235" s="268">
        <v>0.974369170703492</v>
      </c>
      <c r="AB1235" s="268">
        <v>0.977074354423962</v>
      </c>
      <c r="AC1235" s="295">
        <v>-0.00270518372046935</v>
      </c>
    </row>
    <row r="1236" spans="1:29">
      <c r="A1236" s="297" t="s">
        <v>1972</v>
      </c>
      <c r="B1236" s="305" t="s">
        <v>3357</v>
      </c>
      <c r="C1236" s="293" t="s">
        <v>2262</v>
      </c>
      <c r="D1236" s="305" t="s">
        <v>2263</v>
      </c>
      <c r="E1236" s="263">
        <v>9618</v>
      </c>
      <c r="F1236" s="266">
        <v>9260</v>
      </c>
      <c r="G1236" s="266">
        <v>358</v>
      </c>
      <c r="H1236" s="264">
        <v>5369</v>
      </c>
      <c r="I1236" s="264">
        <v>5215</v>
      </c>
      <c r="J1236" s="264">
        <v>154</v>
      </c>
      <c r="K1236" s="264">
        <v>5729</v>
      </c>
      <c r="L1236" s="264">
        <v>5608</v>
      </c>
      <c r="M1236" s="264">
        <v>121</v>
      </c>
      <c r="N1236" s="294">
        <v>0.93</v>
      </c>
      <c r="O1236" s="266">
        <v>224714</v>
      </c>
      <c r="P1236" s="266">
        <v>219280</v>
      </c>
      <c r="Q1236" s="266">
        <v>5434</v>
      </c>
      <c r="R1236" s="267">
        <v>0.975818151072029</v>
      </c>
      <c r="S1236" s="267">
        <v>0.962778124350177</v>
      </c>
      <c r="T1236" s="267">
        <v>0.971316818774446</v>
      </c>
      <c r="U1236" s="267">
        <v>0.978879385582126</v>
      </c>
      <c r="V1236" s="295">
        <v>-0.00853869442426913</v>
      </c>
      <c r="W1236" s="271">
        <v>50316</v>
      </c>
      <c r="X1236" s="271">
        <v>48998</v>
      </c>
      <c r="Y1236" s="271">
        <v>52306</v>
      </c>
      <c r="Z1236" s="271">
        <v>51049</v>
      </c>
      <c r="AA1236" s="268">
        <v>0.973805548930758</v>
      </c>
      <c r="AB1236" s="268">
        <v>0.975968340152181</v>
      </c>
      <c r="AC1236" s="295">
        <v>-0.00216279122142371</v>
      </c>
    </row>
    <row r="1237" spans="1:29">
      <c r="A1237" s="297" t="s">
        <v>1972</v>
      </c>
      <c r="B1237" s="305" t="s">
        <v>3359</v>
      </c>
      <c r="C1237" s="293" t="s">
        <v>2264</v>
      </c>
      <c r="D1237" s="305" t="s">
        <v>2265</v>
      </c>
      <c r="E1237" s="263">
        <v>6702</v>
      </c>
      <c r="F1237" s="266">
        <v>6559</v>
      </c>
      <c r="G1237" s="266">
        <v>143</v>
      </c>
      <c r="H1237" s="264">
        <v>3966</v>
      </c>
      <c r="I1237" s="264">
        <v>3868</v>
      </c>
      <c r="J1237" s="264">
        <v>98</v>
      </c>
      <c r="K1237" s="264">
        <v>3994</v>
      </c>
      <c r="L1237" s="264">
        <v>3930</v>
      </c>
      <c r="M1237" s="264">
        <v>64</v>
      </c>
      <c r="N1237" s="294">
        <v>0.93</v>
      </c>
      <c r="O1237" s="266">
        <v>160608</v>
      </c>
      <c r="P1237" s="266">
        <v>157937</v>
      </c>
      <c r="Q1237" s="266">
        <v>2671</v>
      </c>
      <c r="R1237" s="267">
        <v>0.983369446104802</v>
      </c>
      <c r="S1237" s="267">
        <v>0.978663085646076</v>
      </c>
      <c r="T1237" s="267">
        <v>0.97528996469995</v>
      </c>
      <c r="U1237" s="267">
        <v>0.983975963945919</v>
      </c>
      <c r="V1237" s="295">
        <v>0.0033731209461263</v>
      </c>
      <c r="W1237" s="271">
        <v>35472</v>
      </c>
      <c r="X1237" s="271">
        <v>34824</v>
      </c>
      <c r="Y1237" s="271">
        <v>35716</v>
      </c>
      <c r="Z1237" s="271">
        <v>35092</v>
      </c>
      <c r="AA1237" s="268">
        <v>0.981732070365359</v>
      </c>
      <c r="AB1237" s="268">
        <v>0.982528838615746</v>
      </c>
      <c r="AC1237" s="295">
        <v>-0.00079676825038788</v>
      </c>
    </row>
    <row r="1238" spans="1:29">
      <c r="A1238" s="297" t="s">
        <v>1972</v>
      </c>
      <c r="B1238" s="305" t="s">
        <v>3359</v>
      </c>
      <c r="C1238" s="293" t="s">
        <v>2266</v>
      </c>
      <c r="D1238" s="305" t="s">
        <v>2267</v>
      </c>
      <c r="E1238" s="263">
        <v>8501</v>
      </c>
      <c r="F1238" s="266">
        <v>8268</v>
      </c>
      <c r="G1238" s="266">
        <v>233</v>
      </c>
      <c r="H1238" s="264">
        <v>5434</v>
      </c>
      <c r="I1238" s="264">
        <v>5280</v>
      </c>
      <c r="J1238" s="264">
        <v>154</v>
      </c>
      <c r="K1238" s="264">
        <v>5360</v>
      </c>
      <c r="L1238" s="264">
        <v>5247</v>
      </c>
      <c r="M1238" s="264">
        <v>113</v>
      </c>
      <c r="N1238" s="294">
        <v>0.93</v>
      </c>
      <c r="O1238" s="266">
        <v>197420</v>
      </c>
      <c r="P1238" s="266">
        <v>192501</v>
      </c>
      <c r="Q1238" s="266">
        <v>4919</v>
      </c>
      <c r="R1238" s="267">
        <v>0.975083578158241</v>
      </c>
      <c r="S1238" s="267">
        <v>0.972591459828255</v>
      </c>
      <c r="T1238" s="267">
        <v>0.97165991902834</v>
      </c>
      <c r="U1238" s="267">
        <v>0.978917910447761</v>
      </c>
      <c r="V1238" s="295">
        <v>0.00093154079991542</v>
      </c>
      <c r="W1238" s="271">
        <v>45521</v>
      </c>
      <c r="X1238" s="271">
        <v>44363</v>
      </c>
      <c r="Y1238" s="271">
        <v>44691</v>
      </c>
      <c r="Z1238" s="271">
        <v>43730</v>
      </c>
      <c r="AA1238" s="268">
        <v>0.974561191537971</v>
      </c>
      <c r="AB1238" s="268">
        <v>0.978496789062675</v>
      </c>
      <c r="AC1238" s="295">
        <v>-0.00393559752470329</v>
      </c>
    </row>
    <row r="1239" spans="1:29">
      <c r="A1239" s="297" t="s">
        <v>1972</v>
      </c>
      <c r="B1239" s="305" t="s">
        <v>3359</v>
      </c>
      <c r="C1239" s="293" t="s">
        <v>2268</v>
      </c>
      <c r="D1239" s="305" t="s">
        <v>2269</v>
      </c>
      <c r="E1239" s="263">
        <v>3558</v>
      </c>
      <c r="F1239" s="266">
        <v>3473</v>
      </c>
      <c r="G1239" s="266">
        <v>85</v>
      </c>
      <c r="H1239" s="264">
        <v>2371</v>
      </c>
      <c r="I1239" s="264">
        <v>2321</v>
      </c>
      <c r="J1239" s="264">
        <v>50</v>
      </c>
      <c r="K1239" s="264">
        <v>2370</v>
      </c>
      <c r="L1239" s="264">
        <v>2347</v>
      </c>
      <c r="M1239" s="264">
        <v>23</v>
      </c>
      <c r="N1239" s="294">
        <v>0.93</v>
      </c>
      <c r="O1239" s="266">
        <v>77722</v>
      </c>
      <c r="P1239" s="266">
        <v>76557</v>
      </c>
      <c r="Q1239" s="266">
        <v>1165</v>
      </c>
      <c r="R1239" s="267">
        <v>0.985010679087002</v>
      </c>
      <c r="S1239" s="267">
        <v>0.9761101742552</v>
      </c>
      <c r="T1239" s="267">
        <v>0.978911851539435</v>
      </c>
      <c r="U1239" s="267">
        <v>0.990295358649789</v>
      </c>
      <c r="V1239" s="295">
        <v>-0.0028016772842353</v>
      </c>
      <c r="W1239" s="271">
        <v>19766</v>
      </c>
      <c r="X1239" s="271">
        <v>19453</v>
      </c>
      <c r="Y1239" s="271">
        <v>18466</v>
      </c>
      <c r="Z1239" s="271">
        <v>18211</v>
      </c>
      <c r="AA1239" s="268">
        <v>0.984164727309521</v>
      </c>
      <c r="AB1239" s="268">
        <v>0.98619083721434</v>
      </c>
      <c r="AC1239" s="295">
        <v>-0.00202610990481844</v>
      </c>
    </row>
    <row r="1240" spans="1:29">
      <c r="A1240" s="297" t="s">
        <v>1972</v>
      </c>
      <c r="B1240" s="305" t="s">
        <v>3359</v>
      </c>
      <c r="C1240" s="293" t="s">
        <v>2270</v>
      </c>
      <c r="D1240" s="305" t="s">
        <v>2271</v>
      </c>
      <c r="E1240" s="263">
        <v>3896</v>
      </c>
      <c r="F1240" s="266">
        <v>3777</v>
      </c>
      <c r="G1240" s="266">
        <v>119</v>
      </c>
      <c r="H1240" s="264">
        <v>2451</v>
      </c>
      <c r="I1240" s="264">
        <v>2349</v>
      </c>
      <c r="J1240" s="264">
        <v>102</v>
      </c>
      <c r="K1240" s="264">
        <v>2549</v>
      </c>
      <c r="L1240" s="264">
        <v>2509</v>
      </c>
      <c r="M1240" s="264">
        <v>40</v>
      </c>
      <c r="N1240" s="294">
        <v>0.93</v>
      </c>
      <c r="O1240" s="266">
        <v>93489</v>
      </c>
      <c r="P1240" s="266">
        <v>91519</v>
      </c>
      <c r="Q1240" s="266">
        <v>1970</v>
      </c>
      <c r="R1240" s="267">
        <v>0.978928002224861</v>
      </c>
      <c r="S1240" s="267">
        <v>0.969455852156057</v>
      </c>
      <c r="T1240" s="267">
        <v>0.958384332925337</v>
      </c>
      <c r="U1240" s="267">
        <v>0.984307571596705</v>
      </c>
      <c r="V1240" s="295">
        <v>0.0110715192307208</v>
      </c>
      <c r="W1240" s="271">
        <v>21549</v>
      </c>
      <c r="X1240" s="271">
        <v>21013</v>
      </c>
      <c r="Y1240" s="271">
        <v>21088</v>
      </c>
      <c r="Z1240" s="271">
        <v>20647</v>
      </c>
      <c r="AA1240" s="268">
        <v>0.975126455984036</v>
      </c>
      <c r="AB1240" s="268">
        <v>0.979087632776935</v>
      </c>
      <c r="AC1240" s="295">
        <v>-0.00396117679289842</v>
      </c>
    </row>
    <row r="1241" spans="1:29">
      <c r="A1241" s="297" t="s">
        <v>1972</v>
      </c>
      <c r="B1241" s="305" t="s">
        <v>3359</v>
      </c>
      <c r="C1241" s="293" t="s">
        <v>2272</v>
      </c>
      <c r="D1241" s="305" t="s">
        <v>2273</v>
      </c>
      <c r="E1241" s="263">
        <v>4730</v>
      </c>
      <c r="F1241" s="266">
        <v>4619</v>
      </c>
      <c r="G1241" s="266">
        <v>111</v>
      </c>
      <c r="H1241" s="264">
        <v>2991</v>
      </c>
      <c r="I1241" s="264">
        <v>2907</v>
      </c>
      <c r="J1241" s="264">
        <v>84</v>
      </c>
      <c r="K1241" s="264">
        <v>2982</v>
      </c>
      <c r="L1241" s="264">
        <v>2935</v>
      </c>
      <c r="M1241" s="264">
        <v>47</v>
      </c>
      <c r="N1241" s="294">
        <v>0.93</v>
      </c>
      <c r="O1241" s="266">
        <v>109239</v>
      </c>
      <c r="P1241" s="266">
        <v>107383</v>
      </c>
      <c r="Q1241" s="266">
        <v>1856</v>
      </c>
      <c r="R1241" s="267">
        <v>0.983009730956893</v>
      </c>
      <c r="S1241" s="267">
        <v>0.976532769556025</v>
      </c>
      <c r="T1241" s="267">
        <v>0.971915747241725</v>
      </c>
      <c r="U1241" s="267">
        <v>0.984238765928907</v>
      </c>
      <c r="V1241" s="295">
        <v>0.00461702231430028</v>
      </c>
      <c r="W1241" s="271">
        <v>25670</v>
      </c>
      <c r="X1241" s="271">
        <v>25185</v>
      </c>
      <c r="Y1241" s="271">
        <v>24969</v>
      </c>
      <c r="Z1241" s="271">
        <v>24575</v>
      </c>
      <c r="AA1241" s="268">
        <v>0.981106349824698</v>
      </c>
      <c r="AB1241" s="268">
        <v>0.984220433337338</v>
      </c>
      <c r="AC1241" s="295">
        <v>-0.0031140835126402</v>
      </c>
    </row>
    <row r="1242" spans="1:29">
      <c r="A1242" s="297" t="s">
        <v>1972</v>
      </c>
      <c r="B1242" s="305" t="s">
        <v>3359</v>
      </c>
      <c r="C1242" s="293" t="s">
        <v>2274</v>
      </c>
      <c r="D1242" s="305" t="s">
        <v>2275</v>
      </c>
      <c r="E1242" s="263">
        <v>3362</v>
      </c>
      <c r="F1242" s="266">
        <v>3242</v>
      </c>
      <c r="G1242" s="266">
        <v>120</v>
      </c>
      <c r="H1242" s="264">
        <v>2077</v>
      </c>
      <c r="I1242" s="264">
        <v>1977</v>
      </c>
      <c r="J1242" s="264">
        <v>100</v>
      </c>
      <c r="K1242" s="264">
        <v>2002</v>
      </c>
      <c r="L1242" s="264">
        <v>1941</v>
      </c>
      <c r="M1242" s="264">
        <v>61</v>
      </c>
      <c r="N1242" s="294">
        <v>0.93</v>
      </c>
      <c r="O1242" s="266">
        <v>75624</v>
      </c>
      <c r="P1242" s="266">
        <v>73349</v>
      </c>
      <c r="Q1242" s="266">
        <v>2275</v>
      </c>
      <c r="R1242" s="267">
        <v>0.969916957579604</v>
      </c>
      <c r="S1242" s="267">
        <v>0.964306960142772</v>
      </c>
      <c r="T1242" s="267">
        <v>0.951853635050554</v>
      </c>
      <c r="U1242" s="267">
        <v>0.96953046953047</v>
      </c>
      <c r="V1242" s="295">
        <v>0.0124533250922185</v>
      </c>
      <c r="W1242" s="271">
        <v>17432</v>
      </c>
      <c r="X1242" s="271">
        <v>16835</v>
      </c>
      <c r="Y1242" s="271">
        <v>16876</v>
      </c>
      <c r="Z1242" s="271">
        <v>16388</v>
      </c>
      <c r="AA1242" s="268">
        <v>0.965752638825149</v>
      </c>
      <c r="AB1242" s="268">
        <v>0.971083195069922</v>
      </c>
      <c r="AC1242" s="295">
        <v>-0.00533055624477263</v>
      </c>
    </row>
    <row r="1243" spans="1:29">
      <c r="A1243" s="297" t="s">
        <v>1972</v>
      </c>
      <c r="B1243" s="305" t="s">
        <v>3359</v>
      </c>
      <c r="C1243" s="293" t="s">
        <v>2276</v>
      </c>
      <c r="D1243" s="305" t="s">
        <v>2277</v>
      </c>
      <c r="E1243" s="263">
        <v>5752</v>
      </c>
      <c r="F1243" s="266">
        <v>5579</v>
      </c>
      <c r="G1243" s="266">
        <v>173</v>
      </c>
      <c r="H1243" s="264">
        <v>3433</v>
      </c>
      <c r="I1243" s="264">
        <v>3334</v>
      </c>
      <c r="J1243" s="264">
        <v>99</v>
      </c>
      <c r="K1243" s="264">
        <v>3537</v>
      </c>
      <c r="L1243" s="264">
        <v>3438</v>
      </c>
      <c r="M1243" s="264">
        <v>99</v>
      </c>
      <c r="N1243" s="294">
        <v>0.93</v>
      </c>
      <c r="O1243" s="266">
        <v>135586</v>
      </c>
      <c r="P1243" s="266">
        <v>132012</v>
      </c>
      <c r="Q1243" s="266">
        <v>3574</v>
      </c>
      <c r="R1243" s="267">
        <v>0.973640346348443</v>
      </c>
      <c r="S1243" s="267">
        <v>0.969923504867872</v>
      </c>
      <c r="T1243" s="267">
        <v>0.971162248762016</v>
      </c>
      <c r="U1243" s="267">
        <v>0.972010178117048</v>
      </c>
      <c r="V1243" s="295">
        <v>-0.00123874389414369</v>
      </c>
      <c r="W1243" s="271">
        <v>30796</v>
      </c>
      <c r="X1243" s="271">
        <v>29903</v>
      </c>
      <c r="Y1243" s="271">
        <v>30233</v>
      </c>
      <c r="Z1243" s="271">
        <v>29461</v>
      </c>
      <c r="AA1243" s="268">
        <v>0.971002727626964</v>
      </c>
      <c r="AB1243" s="268">
        <v>0.974464988588628</v>
      </c>
      <c r="AC1243" s="295">
        <v>-0.0034622609616638</v>
      </c>
    </row>
    <row r="1244" spans="1:29">
      <c r="A1244" s="297" t="s">
        <v>1972</v>
      </c>
      <c r="B1244" s="305" t="s">
        <v>3359</v>
      </c>
      <c r="C1244" s="293" t="s">
        <v>2278</v>
      </c>
      <c r="D1244" s="305" t="s">
        <v>2279</v>
      </c>
      <c r="E1244" s="263">
        <v>4244</v>
      </c>
      <c r="F1244" s="266">
        <v>4154</v>
      </c>
      <c r="G1244" s="266">
        <v>90</v>
      </c>
      <c r="H1244" s="264">
        <v>2514</v>
      </c>
      <c r="I1244" s="264">
        <v>2456</v>
      </c>
      <c r="J1244" s="264">
        <v>58</v>
      </c>
      <c r="K1244" s="264">
        <v>2355</v>
      </c>
      <c r="L1244" s="264">
        <v>2309</v>
      </c>
      <c r="M1244" s="264">
        <v>46</v>
      </c>
      <c r="N1244" s="294">
        <v>0.93</v>
      </c>
      <c r="O1244" s="266">
        <v>100344</v>
      </c>
      <c r="P1244" s="266">
        <v>98791</v>
      </c>
      <c r="Q1244" s="266">
        <v>1553</v>
      </c>
      <c r="R1244" s="267">
        <v>0.984523240054214</v>
      </c>
      <c r="S1244" s="267">
        <v>0.978793590951932</v>
      </c>
      <c r="T1244" s="267">
        <v>0.976929196499602</v>
      </c>
      <c r="U1244" s="267">
        <v>0.980467091295117</v>
      </c>
      <c r="V1244" s="295">
        <v>0.00186439445233</v>
      </c>
      <c r="W1244" s="271">
        <v>21656</v>
      </c>
      <c r="X1244" s="271">
        <v>21250</v>
      </c>
      <c r="Y1244" s="271">
        <v>22550</v>
      </c>
      <c r="Z1244" s="271">
        <v>22233</v>
      </c>
      <c r="AA1244" s="268">
        <v>0.981252308828962</v>
      </c>
      <c r="AB1244" s="268">
        <v>0.985942350332594</v>
      </c>
      <c r="AC1244" s="295">
        <v>-0.00469004150363228</v>
      </c>
    </row>
    <row r="1245" spans="1:29">
      <c r="A1245" s="297" t="s">
        <v>1972</v>
      </c>
      <c r="B1245" s="305" t="s">
        <v>3359</v>
      </c>
      <c r="C1245" s="293" t="s">
        <v>2280</v>
      </c>
      <c r="D1245" s="305" t="s">
        <v>2281</v>
      </c>
      <c r="E1245" s="263">
        <v>3791</v>
      </c>
      <c r="F1245" s="266">
        <v>3645</v>
      </c>
      <c r="G1245" s="266">
        <v>146</v>
      </c>
      <c r="H1245" s="264">
        <v>2243</v>
      </c>
      <c r="I1245" s="264">
        <v>2159</v>
      </c>
      <c r="J1245" s="264">
        <v>84</v>
      </c>
      <c r="K1245" s="264">
        <v>2285</v>
      </c>
      <c r="L1245" s="264">
        <v>2253</v>
      </c>
      <c r="M1245" s="264">
        <v>32</v>
      </c>
      <c r="N1245" s="294">
        <v>0.93</v>
      </c>
      <c r="O1245" s="266">
        <v>88882</v>
      </c>
      <c r="P1245" s="266">
        <v>87180</v>
      </c>
      <c r="Q1245" s="266">
        <v>1702</v>
      </c>
      <c r="R1245" s="267">
        <v>0.980851015953736</v>
      </c>
      <c r="S1245" s="267">
        <v>0.961487734107096</v>
      </c>
      <c r="T1245" s="267">
        <v>0.962550156041016</v>
      </c>
      <c r="U1245" s="267">
        <v>0.985995623632385</v>
      </c>
      <c r="V1245" s="295">
        <v>-0.0010624219339207</v>
      </c>
      <c r="W1245" s="271">
        <v>20050</v>
      </c>
      <c r="X1245" s="271">
        <v>19548</v>
      </c>
      <c r="Y1245" s="271">
        <v>19712</v>
      </c>
      <c r="Z1245" s="271">
        <v>19339</v>
      </c>
      <c r="AA1245" s="268">
        <v>0.97496259351621</v>
      </c>
      <c r="AB1245" s="268">
        <v>0.981077516233766</v>
      </c>
      <c r="AC1245" s="295">
        <v>-0.00611492271755676</v>
      </c>
    </row>
    <row r="1246" spans="1:29">
      <c r="A1246" s="297" t="s">
        <v>1972</v>
      </c>
      <c r="B1246" s="305" t="s">
        <v>3359</v>
      </c>
      <c r="C1246" s="293" t="s">
        <v>2282</v>
      </c>
      <c r="D1246" s="305" t="s">
        <v>2283</v>
      </c>
      <c r="E1246" s="263">
        <v>6398</v>
      </c>
      <c r="F1246" s="266">
        <v>6212</v>
      </c>
      <c r="G1246" s="266">
        <v>186</v>
      </c>
      <c r="H1246" s="264">
        <v>3882</v>
      </c>
      <c r="I1246" s="264">
        <v>3735</v>
      </c>
      <c r="J1246" s="264">
        <v>147</v>
      </c>
      <c r="K1246" s="264">
        <v>3669</v>
      </c>
      <c r="L1246" s="264">
        <v>3577</v>
      </c>
      <c r="M1246" s="264">
        <v>92</v>
      </c>
      <c r="N1246" s="294">
        <v>0.93</v>
      </c>
      <c r="O1246" s="266">
        <v>155243</v>
      </c>
      <c r="P1246" s="266">
        <v>151114</v>
      </c>
      <c r="Q1246" s="266">
        <v>4129</v>
      </c>
      <c r="R1246" s="267">
        <v>0.973402987574319</v>
      </c>
      <c r="S1246" s="267">
        <v>0.970928415129728</v>
      </c>
      <c r="T1246" s="267">
        <v>0.962132921174652</v>
      </c>
      <c r="U1246" s="267">
        <v>0.97492504769692</v>
      </c>
      <c r="V1246" s="295">
        <v>0.00879549395507584</v>
      </c>
      <c r="W1246" s="271">
        <v>34311</v>
      </c>
      <c r="X1246" s="271">
        <v>33227</v>
      </c>
      <c r="Y1246" s="271">
        <v>34995</v>
      </c>
      <c r="Z1246" s="271">
        <v>34074</v>
      </c>
      <c r="AA1246" s="268">
        <v>0.968406633441171</v>
      </c>
      <c r="AB1246" s="268">
        <v>0.973681954564938</v>
      </c>
      <c r="AC1246" s="295">
        <v>-0.00527532112376738</v>
      </c>
    </row>
    <row r="1247" spans="1:29">
      <c r="A1247" s="297" t="s">
        <v>1972</v>
      </c>
      <c r="B1247" s="305" t="s">
        <v>3360</v>
      </c>
      <c r="C1247" s="293" t="s">
        <v>2284</v>
      </c>
      <c r="D1247" s="305" t="s">
        <v>2285</v>
      </c>
      <c r="E1247" s="263">
        <v>4889</v>
      </c>
      <c r="F1247" s="266">
        <v>4683</v>
      </c>
      <c r="G1247" s="266">
        <v>206</v>
      </c>
      <c r="H1247" s="264">
        <v>3062</v>
      </c>
      <c r="I1247" s="264">
        <v>2890</v>
      </c>
      <c r="J1247" s="264">
        <v>172</v>
      </c>
      <c r="K1247" s="264">
        <v>3023</v>
      </c>
      <c r="L1247" s="264">
        <v>2925</v>
      </c>
      <c r="M1247" s="264">
        <v>98</v>
      </c>
      <c r="N1247" s="294">
        <v>0.93</v>
      </c>
      <c r="O1247" s="266">
        <v>108868</v>
      </c>
      <c r="P1247" s="266">
        <v>104917</v>
      </c>
      <c r="Q1247" s="266">
        <v>3951</v>
      </c>
      <c r="R1247" s="267">
        <v>0.963708344049675</v>
      </c>
      <c r="S1247" s="267">
        <v>0.9578645939865</v>
      </c>
      <c r="T1247" s="267">
        <v>0.943827563683867</v>
      </c>
      <c r="U1247" s="267">
        <v>0.967581872312273</v>
      </c>
      <c r="V1247" s="295">
        <v>0.0140370303026335</v>
      </c>
      <c r="W1247" s="271">
        <v>25018</v>
      </c>
      <c r="X1247" s="271">
        <v>23912</v>
      </c>
      <c r="Y1247" s="271">
        <v>23601</v>
      </c>
      <c r="Z1247" s="271">
        <v>22765</v>
      </c>
      <c r="AA1247" s="268">
        <v>0.955791829882485</v>
      </c>
      <c r="AB1247" s="268">
        <v>0.9645777721283</v>
      </c>
      <c r="AC1247" s="295">
        <v>-0.00878594224581508</v>
      </c>
    </row>
    <row r="1248" spans="1:29">
      <c r="A1248" s="297" t="s">
        <v>1972</v>
      </c>
      <c r="B1248" s="305" t="s">
        <v>3360</v>
      </c>
      <c r="C1248" s="293" t="s">
        <v>2286</v>
      </c>
      <c r="D1248" s="305" t="s">
        <v>2287</v>
      </c>
      <c r="E1248" s="263">
        <v>6298</v>
      </c>
      <c r="F1248" s="266">
        <v>5811</v>
      </c>
      <c r="G1248" s="266">
        <v>487</v>
      </c>
      <c r="H1248" s="264">
        <v>4022</v>
      </c>
      <c r="I1248" s="264">
        <v>3531</v>
      </c>
      <c r="J1248" s="264">
        <v>491</v>
      </c>
      <c r="K1248" s="264">
        <v>3506</v>
      </c>
      <c r="L1248" s="264">
        <v>3208</v>
      </c>
      <c r="M1248" s="264">
        <v>298</v>
      </c>
      <c r="N1248" s="294">
        <v>0.93</v>
      </c>
      <c r="O1248" s="266">
        <v>137295</v>
      </c>
      <c r="P1248" s="266">
        <v>125572</v>
      </c>
      <c r="Q1248" s="266">
        <v>11723</v>
      </c>
      <c r="R1248" s="267">
        <v>0.914614516187771</v>
      </c>
      <c r="S1248" s="267">
        <v>0.922673864718958</v>
      </c>
      <c r="T1248" s="267">
        <v>0.877921432123322</v>
      </c>
      <c r="U1248" s="267">
        <v>0.91500285225328</v>
      </c>
      <c r="V1248" s="295">
        <v>0.0447524325956367</v>
      </c>
      <c r="W1248" s="271">
        <v>31655</v>
      </c>
      <c r="X1248" s="271">
        <v>28630</v>
      </c>
      <c r="Y1248" s="271">
        <v>29754</v>
      </c>
      <c r="Z1248" s="271">
        <v>27240</v>
      </c>
      <c r="AA1248" s="268">
        <v>0.904438477333754</v>
      </c>
      <c r="AB1248" s="268">
        <v>0.915507158701351</v>
      </c>
      <c r="AC1248" s="295">
        <v>-0.0110686813675966</v>
      </c>
    </row>
    <row r="1249" spans="1:29">
      <c r="A1249" s="297" t="s">
        <v>1972</v>
      </c>
      <c r="B1249" s="305" t="s">
        <v>3360</v>
      </c>
      <c r="C1249" s="293" t="s">
        <v>2288</v>
      </c>
      <c r="D1249" s="305" t="s">
        <v>2289</v>
      </c>
      <c r="E1249" s="263">
        <v>5851</v>
      </c>
      <c r="F1249" s="266">
        <v>5673</v>
      </c>
      <c r="G1249" s="266">
        <v>178</v>
      </c>
      <c r="H1249" s="264">
        <v>3768</v>
      </c>
      <c r="I1249" s="264">
        <v>3656</v>
      </c>
      <c r="J1249" s="264">
        <v>112</v>
      </c>
      <c r="K1249" s="264">
        <v>3470</v>
      </c>
      <c r="L1249" s="264">
        <v>3359</v>
      </c>
      <c r="M1249" s="264">
        <v>111</v>
      </c>
      <c r="N1249" s="294">
        <v>0.93</v>
      </c>
      <c r="O1249" s="266">
        <v>128870</v>
      </c>
      <c r="P1249" s="266">
        <v>125293</v>
      </c>
      <c r="Q1249" s="266">
        <v>3577</v>
      </c>
      <c r="R1249" s="267">
        <v>0.972243346007605</v>
      </c>
      <c r="S1249" s="267">
        <v>0.969577849940181</v>
      </c>
      <c r="T1249" s="267">
        <v>0.970276008492569</v>
      </c>
      <c r="U1249" s="267">
        <v>0.968011527377522</v>
      </c>
      <c r="V1249" s="295">
        <v>-0.000698158552387862</v>
      </c>
      <c r="W1249" s="271">
        <v>29852</v>
      </c>
      <c r="X1249" s="271">
        <v>28908</v>
      </c>
      <c r="Y1249" s="271">
        <v>27783</v>
      </c>
      <c r="Z1249" s="271">
        <v>27007</v>
      </c>
      <c r="AA1249" s="268">
        <v>0.968377328152218</v>
      </c>
      <c r="AB1249" s="268">
        <v>0.972069250980816</v>
      </c>
      <c r="AC1249" s="295">
        <v>-0.00369192282859809</v>
      </c>
    </row>
    <row r="1250" spans="1:29">
      <c r="A1250" s="297" t="s">
        <v>1972</v>
      </c>
      <c r="B1250" s="305" t="s">
        <v>3360</v>
      </c>
      <c r="C1250" s="293" t="s">
        <v>2290</v>
      </c>
      <c r="D1250" s="305" t="s">
        <v>2291</v>
      </c>
      <c r="E1250" s="263">
        <v>1</v>
      </c>
      <c r="F1250" s="266">
        <v>1</v>
      </c>
      <c r="G1250" s="266">
        <v>0</v>
      </c>
      <c r="H1250" s="264">
        <v>0</v>
      </c>
      <c r="I1250" s="264">
        <v>0</v>
      </c>
      <c r="J1250" s="264">
        <v>0</v>
      </c>
      <c r="K1250" s="264">
        <v>0</v>
      </c>
      <c r="L1250" s="264">
        <v>0</v>
      </c>
      <c r="M1250" s="264">
        <v>0</v>
      </c>
      <c r="N1250" s="294">
        <v>0.93</v>
      </c>
      <c r="O1250" s="266">
        <v>21</v>
      </c>
      <c r="P1250" s="266">
        <v>21</v>
      </c>
      <c r="Q1250" s="266">
        <v>0</v>
      </c>
      <c r="R1250" s="267">
        <v>1</v>
      </c>
      <c r="S1250" s="267">
        <v>1</v>
      </c>
      <c r="T1250" s="267">
        <v>0</v>
      </c>
      <c r="U1250" s="267">
        <v>0</v>
      </c>
      <c r="V1250" s="295">
        <v>1</v>
      </c>
      <c r="W1250" s="271">
        <v>3</v>
      </c>
      <c r="X1250" s="271">
        <v>3</v>
      </c>
      <c r="Y1250" s="271">
        <v>6</v>
      </c>
      <c r="Z1250" s="271">
        <v>6</v>
      </c>
      <c r="AA1250" s="268">
        <v>1</v>
      </c>
      <c r="AB1250" s="268">
        <v>1</v>
      </c>
      <c r="AC1250" s="295">
        <v>0</v>
      </c>
    </row>
    <row r="1251" spans="1:29">
      <c r="A1251" s="297" t="s">
        <v>1972</v>
      </c>
      <c r="B1251" s="305" t="s">
        <v>3360</v>
      </c>
      <c r="C1251" s="293" t="s">
        <v>2292</v>
      </c>
      <c r="D1251" s="305" t="s">
        <v>2293</v>
      </c>
      <c r="E1251" s="263">
        <v>7023</v>
      </c>
      <c r="F1251" s="266">
        <v>6701</v>
      </c>
      <c r="G1251" s="266">
        <v>322</v>
      </c>
      <c r="H1251" s="264">
        <v>4620</v>
      </c>
      <c r="I1251" s="264">
        <v>4333</v>
      </c>
      <c r="J1251" s="264">
        <v>287</v>
      </c>
      <c r="K1251" s="264">
        <v>4465</v>
      </c>
      <c r="L1251" s="264">
        <v>4272</v>
      </c>
      <c r="M1251" s="264">
        <v>193</v>
      </c>
      <c r="N1251" s="294">
        <v>0.93</v>
      </c>
      <c r="O1251" s="266">
        <v>156300</v>
      </c>
      <c r="P1251" s="266">
        <v>149094</v>
      </c>
      <c r="Q1251" s="266">
        <v>7206</v>
      </c>
      <c r="R1251" s="267">
        <v>0.953896353166987</v>
      </c>
      <c r="S1251" s="267">
        <v>0.95415064787128</v>
      </c>
      <c r="T1251" s="267">
        <v>0.937878787878788</v>
      </c>
      <c r="U1251" s="267">
        <v>0.956774916013438</v>
      </c>
      <c r="V1251" s="295">
        <v>0.0162718599924923</v>
      </c>
      <c r="W1251" s="271">
        <v>36705</v>
      </c>
      <c r="X1251" s="271">
        <v>34768</v>
      </c>
      <c r="Y1251" s="271">
        <v>33736</v>
      </c>
      <c r="Z1251" s="271">
        <v>32306</v>
      </c>
      <c r="AA1251" s="268">
        <v>0.947227898106525</v>
      </c>
      <c r="AB1251" s="268">
        <v>0.957612046478539</v>
      </c>
      <c r="AC1251" s="295">
        <v>-0.0103841483720143</v>
      </c>
    </row>
    <row r="1252" spans="1:29">
      <c r="A1252" s="297" t="s">
        <v>1972</v>
      </c>
      <c r="B1252" s="299" t="s">
        <v>3360</v>
      </c>
      <c r="C1252" s="293" t="s">
        <v>2294</v>
      </c>
      <c r="D1252" s="299" t="s">
        <v>2295</v>
      </c>
      <c r="E1252" s="263">
        <v>3882</v>
      </c>
      <c r="F1252" s="266">
        <v>3701</v>
      </c>
      <c r="G1252" s="266">
        <v>181</v>
      </c>
      <c r="H1252" s="264">
        <v>2303</v>
      </c>
      <c r="I1252" s="264">
        <v>2185</v>
      </c>
      <c r="J1252" s="264">
        <v>118</v>
      </c>
      <c r="K1252" s="264">
        <v>2230</v>
      </c>
      <c r="L1252" s="264">
        <v>2142</v>
      </c>
      <c r="M1252" s="264">
        <v>88</v>
      </c>
      <c r="N1252" s="294">
        <v>0.93</v>
      </c>
      <c r="O1252" s="266">
        <v>82723</v>
      </c>
      <c r="P1252" s="266">
        <v>77888</v>
      </c>
      <c r="Q1252" s="266">
        <v>4835</v>
      </c>
      <c r="R1252" s="267">
        <v>0.941551926308282</v>
      </c>
      <c r="S1252" s="267">
        <v>0.953374549201443</v>
      </c>
      <c r="T1252" s="267">
        <v>0.948762483716891</v>
      </c>
      <c r="U1252" s="267">
        <v>0.960538116591928</v>
      </c>
      <c r="V1252" s="295">
        <v>0.00461206548455162</v>
      </c>
      <c r="W1252" s="271">
        <v>19166</v>
      </c>
      <c r="X1252" s="271">
        <v>17998</v>
      </c>
      <c r="Y1252" s="271">
        <v>17657</v>
      </c>
      <c r="Z1252" s="271">
        <v>16682</v>
      </c>
      <c r="AA1252" s="268">
        <v>0.939058749869561</v>
      </c>
      <c r="AB1252" s="268">
        <v>0.944781106643258</v>
      </c>
      <c r="AC1252" s="295">
        <v>-0.00572235677369692</v>
      </c>
    </row>
    <row r="1253" spans="1:29">
      <c r="A1253" s="297" t="s">
        <v>1972</v>
      </c>
      <c r="B1253" s="305" t="s">
        <v>3360</v>
      </c>
      <c r="C1253" s="293" t="s">
        <v>2296</v>
      </c>
      <c r="D1253" s="305" t="s">
        <v>2297</v>
      </c>
      <c r="E1253" s="263">
        <v>0</v>
      </c>
      <c r="F1253" s="266">
        <v>0</v>
      </c>
      <c r="G1253" s="266">
        <v>0</v>
      </c>
      <c r="H1253" s="264">
        <v>2</v>
      </c>
      <c r="I1253" s="264">
        <v>2</v>
      </c>
      <c r="J1253" s="264">
        <v>0</v>
      </c>
      <c r="K1253" s="264">
        <v>2</v>
      </c>
      <c r="L1253" s="264">
        <v>2</v>
      </c>
      <c r="M1253" s="264">
        <v>0</v>
      </c>
      <c r="N1253" s="294">
        <v>0.93</v>
      </c>
      <c r="O1253" s="266">
        <v>72</v>
      </c>
      <c r="P1253" s="266">
        <v>72</v>
      </c>
      <c r="Q1253" s="266">
        <v>0</v>
      </c>
      <c r="R1253" s="267">
        <v>1</v>
      </c>
      <c r="S1253" s="267">
        <v>0</v>
      </c>
      <c r="T1253" s="267">
        <v>1</v>
      </c>
      <c r="U1253" s="267">
        <v>1</v>
      </c>
      <c r="V1253" s="295">
        <v>-1</v>
      </c>
      <c r="W1253" s="271">
        <v>7</v>
      </c>
      <c r="X1253" s="271">
        <v>7</v>
      </c>
      <c r="Y1253" s="271">
        <v>21</v>
      </c>
      <c r="Z1253" s="271">
        <v>21</v>
      </c>
      <c r="AA1253" s="268">
        <v>1</v>
      </c>
      <c r="AB1253" s="268">
        <v>1</v>
      </c>
      <c r="AC1253" s="295">
        <v>0</v>
      </c>
    </row>
    <row r="1254" spans="1:29">
      <c r="A1254" s="297" t="s">
        <v>1972</v>
      </c>
      <c r="B1254" s="305" t="s">
        <v>3360</v>
      </c>
      <c r="C1254" s="293" t="s">
        <v>2298</v>
      </c>
      <c r="D1254" s="305" t="s">
        <v>2299</v>
      </c>
      <c r="E1254" s="263">
        <v>468</v>
      </c>
      <c r="F1254" s="266">
        <v>467</v>
      </c>
      <c r="G1254" s="266">
        <v>1</v>
      </c>
      <c r="H1254" s="264">
        <v>464</v>
      </c>
      <c r="I1254" s="264">
        <v>462</v>
      </c>
      <c r="J1254" s="264">
        <v>2</v>
      </c>
      <c r="K1254" s="264">
        <v>569</v>
      </c>
      <c r="L1254" s="264">
        <v>568</v>
      </c>
      <c r="M1254" s="264">
        <v>1</v>
      </c>
      <c r="N1254" s="294">
        <v>0.93</v>
      </c>
      <c r="O1254" s="266">
        <v>7909</v>
      </c>
      <c r="P1254" s="266">
        <v>7877</v>
      </c>
      <c r="Q1254" s="266">
        <v>32</v>
      </c>
      <c r="R1254" s="267">
        <v>0.995953976482488</v>
      </c>
      <c r="S1254" s="267">
        <v>0.997863247863248</v>
      </c>
      <c r="T1254" s="267">
        <v>0.995689655172414</v>
      </c>
      <c r="U1254" s="267">
        <v>0.998242530755712</v>
      </c>
      <c r="V1254" s="295">
        <v>0.00217359269083406</v>
      </c>
      <c r="W1254" s="271">
        <v>3817</v>
      </c>
      <c r="X1254" s="271">
        <v>3806</v>
      </c>
      <c r="Y1254" s="271">
        <v>2858</v>
      </c>
      <c r="Z1254" s="271">
        <v>2842</v>
      </c>
      <c r="AA1254" s="268">
        <v>0.997118155619596</v>
      </c>
      <c r="AB1254" s="268">
        <v>0.994401679496151</v>
      </c>
      <c r="AC1254" s="295">
        <v>0.00271647612344539</v>
      </c>
    </row>
    <row r="1255" spans="1:29">
      <c r="A1255" s="297" t="s">
        <v>1972</v>
      </c>
      <c r="B1255" s="306" t="s">
        <v>3361</v>
      </c>
      <c r="C1255" s="293" t="s">
        <v>2300</v>
      </c>
      <c r="D1255" s="306" t="s">
        <v>2301</v>
      </c>
      <c r="E1255" s="263">
        <v>2238</v>
      </c>
      <c r="F1255" s="266">
        <v>2076</v>
      </c>
      <c r="G1255" s="266">
        <v>162</v>
      </c>
      <c r="H1255" s="264">
        <v>1643</v>
      </c>
      <c r="I1255" s="264">
        <v>1554</v>
      </c>
      <c r="J1255" s="264">
        <v>89</v>
      </c>
      <c r="K1255" s="264">
        <v>1660</v>
      </c>
      <c r="L1255" s="264">
        <v>1576</v>
      </c>
      <c r="M1255" s="264">
        <v>84</v>
      </c>
      <c r="N1255" s="294">
        <v>0.93</v>
      </c>
      <c r="O1255" s="266">
        <v>46670</v>
      </c>
      <c r="P1255" s="266">
        <v>44026</v>
      </c>
      <c r="Q1255" s="266">
        <v>2644</v>
      </c>
      <c r="R1255" s="267">
        <v>0.943346903792586</v>
      </c>
      <c r="S1255" s="267">
        <v>0.927613941018767</v>
      </c>
      <c r="T1255" s="267">
        <v>0.945830797321972</v>
      </c>
      <c r="U1255" s="267">
        <v>0.949397590361446</v>
      </c>
      <c r="V1255" s="295">
        <v>-0.0182168563032052</v>
      </c>
      <c r="W1255" s="271">
        <v>12921</v>
      </c>
      <c r="X1255" s="271">
        <v>12167</v>
      </c>
      <c r="Y1255" s="271">
        <v>11506</v>
      </c>
      <c r="Z1255" s="271">
        <v>11025</v>
      </c>
      <c r="AA1255" s="268">
        <v>0.94164538348425</v>
      </c>
      <c r="AB1255" s="268">
        <v>0.958195723970103</v>
      </c>
      <c r="AC1255" s="295">
        <v>-0.0165503404858521</v>
      </c>
    </row>
    <row r="1256" spans="1:29">
      <c r="A1256" s="297" t="s">
        <v>1972</v>
      </c>
      <c r="B1256" s="305" t="s">
        <v>3361</v>
      </c>
      <c r="C1256" s="293" t="s">
        <v>2302</v>
      </c>
      <c r="D1256" s="305" t="s">
        <v>2303</v>
      </c>
      <c r="E1256" s="263">
        <v>0</v>
      </c>
      <c r="F1256" s="266">
        <v>0</v>
      </c>
      <c r="G1256" s="266">
        <v>0</v>
      </c>
      <c r="H1256" s="264">
        <v>4</v>
      </c>
      <c r="I1256" s="264">
        <v>4</v>
      </c>
      <c r="J1256" s="264">
        <v>0</v>
      </c>
      <c r="K1256" s="264">
        <v>0</v>
      </c>
      <c r="L1256" s="264">
        <v>0</v>
      </c>
      <c r="M1256" s="264">
        <v>0</v>
      </c>
      <c r="N1256" s="294">
        <v>0.93</v>
      </c>
      <c r="O1256" s="266">
        <v>20</v>
      </c>
      <c r="P1256" s="266">
        <v>19</v>
      </c>
      <c r="Q1256" s="266">
        <v>1</v>
      </c>
      <c r="R1256" s="267">
        <v>0.95</v>
      </c>
      <c r="S1256" s="267">
        <v>0</v>
      </c>
      <c r="T1256" s="267">
        <v>1</v>
      </c>
      <c r="U1256" s="267">
        <v>0</v>
      </c>
      <c r="V1256" s="295">
        <v>-1</v>
      </c>
      <c r="W1256" s="271">
        <v>4</v>
      </c>
      <c r="X1256" s="271">
        <v>4</v>
      </c>
      <c r="Y1256" s="271">
        <v>4</v>
      </c>
      <c r="Z1256" s="271">
        <v>3</v>
      </c>
      <c r="AA1256" s="268">
        <v>1</v>
      </c>
      <c r="AB1256" s="268">
        <v>0.75</v>
      </c>
      <c r="AC1256" s="295">
        <v>0.25</v>
      </c>
    </row>
    <row r="1257" spans="1:29">
      <c r="A1257" s="297" t="s">
        <v>1972</v>
      </c>
      <c r="B1257" s="305" t="s">
        <v>3361</v>
      </c>
      <c r="C1257" s="293" t="s">
        <v>2304</v>
      </c>
      <c r="D1257" s="305" t="s">
        <v>2305</v>
      </c>
      <c r="E1257" s="263">
        <v>11545</v>
      </c>
      <c r="F1257" s="266">
        <v>11074</v>
      </c>
      <c r="G1257" s="266">
        <v>471</v>
      </c>
      <c r="H1257" s="264">
        <v>8141</v>
      </c>
      <c r="I1257" s="264">
        <v>7877</v>
      </c>
      <c r="J1257" s="264">
        <v>264</v>
      </c>
      <c r="K1257" s="264">
        <v>8291</v>
      </c>
      <c r="L1257" s="264">
        <v>8065</v>
      </c>
      <c r="M1257" s="264">
        <v>226</v>
      </c>
      <c r="N1257" s="294">
        <v>0.93</v>
      </c>
      <c r="O1257" s="266">
        <v>238906</v>
      </c>
      <c r="P1257" s="266">
        <v>230295</v>
      </c>
      <c r="Q1257" s="266">
        <v>8611</v>
      </c>
      <c r="R1257" s="267">
        <v>0.963956535206315</v>
      </c>
      <c r="S1257" s="267">
        <v>0.959203118233001</v>
      </c>
      <c r="T1257" s="267">
        <v>0.967571551406461</v>
      </c>
      <c r="U1257" s="267">
        <v>0.972741526956941</v>
      </c>
      <c r="V1257" s="295">
        <v>-0.00836843317345981</v>
      </c>
      <c r="W1257" s="271">
        <v>64684</v>
      </c>
      <c r="X1257" s="271">
        <v>62564</v>
      </c>
      <c r="Y1257" s="271">
        <v>56845</v>
      </c>
      <c r="Z1257" s="271">
        <v>55148</v>
      </c>
      <c r="AA1257" s="268">
        <v>0.967225279821903</v>
      </c>
      <c r="AB1257" s="268">
        <v>0.970146890667605</v>
      </c>
      <c r="AC1257" s="295">
        <v>-0.00292161084570142</v>
      </c>
    </row>
    <row r="1258" spans="1:29">
      <c r="A1258" s="297" t="s">
        <v>1972</v>
      </c>
      <c r="B1258" s="305" t="s">
        <v>3361</v>
      </c>
      <c r="C1258" s="293" t="s">
        <v>2306</v>
      </c>
      <c r="D1258" s="305" t="s">
        <v>2307</v>
      </c>
      <c r="E1258" s="263">
        <v>9268</v>
      </c>
      <c r="F1258" s="266">
        <v>8702</v>
      </c>
      <c r="G1258" s="266">
        <v>566</v>
      </c>
      <c r="H1258" s="264">
        <v>5927</v>
      </c>
      <c r="I1258" s="264">
        <v>5602</v>
      </c>
      <c r="J1258" s="264">
        <v>325</v>
      </c>
      <c r="K1258" s="264">
        <v>5855</v>
      </c>
      <c r="L1258" s="264">
        <v>5598</v>
      </c>
      <c r="M1258" s="264">
        <v>257</v>
      </c>
      <c r="N1258" s="294">
        <v>0.93</v>
      </c>
      <c r="O1258" s="266">
        <v>202823</v>
      </c>
      <c r="P1258" s="266">
        <v>194646</v>
      </c>
      <c r="Q1258" s="266">
        <v>8177</v>
      </c>
      <c r="R1258" s="267">
        <v>0.959684059500155</v>
      </c>
      <c r="S1258" s="267">
        <v>0.938929650410013</v>
      </c>
      <c r="T1258" s="267">
        <v>0.945166188628311</v>
      </c>
      <c r="U1258" s="267">
        <v>0.956105892399658</v>
      </c>
      <c r="V1258" s="295">
        <v>-0.00623653821829817</v>
      </c>
      <c r="W1258" s="271">
        <v>48444</v>
      </c>
      <c r="X1258" s="271">
        <v>46124</v>
      </c>
      <c r="Y1258" s="271">
        <v>44633</v>
      </c>
      <c r="Z1258" s="271">
        <v>42903</v>
      </c>
      <c r="AA1258" s="268">
        <v>0.952109652382132</v>
      </c>
      <c r="AB1258" s="268">
        <v>0.96123944166872</v>
      </c>
      <c r="AC1258" s="295">
        <v>-0.00912978928658847</v>
      </c>
    </row>
    <row r="1259" spans="1:29">
      <c r="A1259" s="297" t="s">
        <v>1972</v>
      </c>
      <c r="B1259" s="305" t="s">
        <v>3361</v>
      </c>
      <c r="C1259" s="293" t="s">
        <v>2308</v>
      </c>
      <c r="D1259" s="305" t="s">
        <v>2309</v>
      </c>
      <c r="E1259" s="263">
        <v>0</v>
      </c>
      <c r="F1259" s="266">
        <v>0</v>
      </c>
      <c r="G1259" s="266">
        <v>0</v>
      </c>
      <c r="H1259" s="264">
        <v>0</v>
      </c>
      <c r="I1259" s="264">
        <v>0</v>
      </c>
      <c r="J1259" s="264">
        <v>0</v>
      </c>
      <c r="K1259" s="264">
        <v>0</v>
      </c>
      <c r="L1259" s="264">
        <v>0</v>
      </c>
      <c r="M1259" s="264">
        <v>0</v>
      </c>
      <c r="N1259" s="294">
        <v>0.93</v>
      </c>
      <c r="O1259" s="266">
        <v>15</v>
      </c>
      <c r="P1259" s="266">
        <v>15</v>
      </c>
      <c r="Q1259" s="266">
        <v>0</v>
      </c>
      <c r="R1259" s="267">
        <v>1</v>
      </c>
      <c r="S1259" s="267">
        <v>0</v>
      </c>
      <c r="T1259" s="267">
        <v>0</v>
      </c>
      <c r="U1259" s="267">
        <v>0</v>
      </c>
      <c r="V1259" s="295">
        <v>0</v>
      </c>
      <c r="W1259" s="271">
        <v>1</v>
      </c>
      <c r="X1259" s="271">
        <v>1</v>
      </c>
      <c r="Y1259" s="271">
        <v>4</v>
      </c>
      <c r="Z1259" s="271">
        <v>4</v>
      </c>
      <c r="AA1259" s="268">
        <v>1</v>
      </c>
      <c r="AB1259" s="268">
        <v>1</v>
      </c>
      <c r="AC1259" s="295">
        <v>0</v>
      </c>
    </row>
    <row r="1260" spans="1:29">
      <c r="A1260" s="297" t="s">
        <v>1972</v>
      </c>
      <c r="B1260" s="305" t="s">
        <v>3361</v>
      </c>
      <c r="C1260" s="293" t="s">
        <v>2310</v>
      </c>
      <c r="D1260" s="305" t="s">
        <v>2311</v>
      </c>
      <c r="E1260" s="263">
        <v>7429</v>
      </c>
      <c r="F1260" s="266">
        <v>7177</v>
      </c>
      <c r="G1260" s="266">
        <v>252</v>
      </c>
      <c r="H1260" s="264">
        <v>4691</v>
      </c>
      <c r="I1260" s="264">
        <v>4552</v>
      </c>
      <c r="J1260" s="264">
        <v>139</v>
      </c>
      <c r="K1260" s="264">
        <v>4659</v>
      </c>
      <c r="L1260" s="264">
        <v>4551</v>
      </c>
      <c r="M1260" s="264">
        <v>108</v>
      </c>
      <c r="N1260" s="294">
        <v>0.93</v>
      </c>
      <c r="O1260" s="266">
        <v>169366</v>
      </c>
      <c r="P1260" s="266">
        <v>165109</v>
      </c>
      <c r="Q1260" s="266">
        <v>4257</v>
      </c>
      <c r="R1260" s="267">
        <v>0.974865085082012</v>
      </c>
      <c r="S1260" s="267">
        <v>0.966078880064612</v>
      </c>
      <c r="T1260" s="267">
        <v>0.970368791302494</v>
      </c>
      <c r="U1260" s="267">
        <v>0.976819059884095</v>
      </c>
      <c r="V1260" s="295">
        <v>-0.00428991123788247</v>
      </c>
      <c r="W1260" s="271">
        <v>38742</v>
      </c>
      <c r="X1260" s="271">
        <v>37592</v>
      </c>
      <c r="Y1260" s="271">
        <v>36088</v>
      </c>
      <c r="Z1260" s="271">
        <v>35150</v>
      </c>
      <c r="AA1260" s="268">
        <v>0.970316452428889</v>
      </c>
      <c r="AB1260" s="268">
        <v>0.97400798049213</v>
      </c>
      <c r="AC1260" s="295">
        <v>-0.0036915280632418</v>
      </c>
    </row>
    <row r="1261" spans="1:29">
      <c r="A1261" s="297" t="s">
        <v>1972</v>
      </c>
      <c r="B1261" s="305" t="s">
        <v>3361</v>
      </c>
      <c r="C1261" s="293" t="s">
        <v>2312</v>
      </c>
      <c r="D1261" s="305" t="s">
        <v>2313</v>
      </c>
      <c r="E1261" s="263">
        <v>0</v>
      </c>
      <c r="F1261" s="266">
        <v>0</v>
      </c>
      <c r="G1261" s="266">
        <v>0</v>
      </c>
      <c r="H1261" s="264">
        <v>1</v>
      </c>
      <c r="I1261" s="264">
        <v>1</v>
      </c>
      <c r="J1261" s="264">
        <v>0</v>
      </c>
      <c r="K1261" s="264">
        <v>0</v>
      </c>
      <c r="L1261" s="264">
        <v>0</v>
      </c>
      <c r="M1261" s="264">
        <v>0</v>
      </c>
      <c r="N1261" s="294">
        <v>0.93</v>
      </c>
      <c r="O1261" s="266">
        <v>124</v>
      </c>
      <c r="P1261" s="266">
        <v>118</v>
      </c>
      <c r="Q1261" s="266">
        <v>6</v>
      </c>
      <c r="R1261" s="267">
        <v>0.951612903225806</v>
      </c>
      <c r="S1261" s="267">
        <v>0</v>
      </c>
      <c r="T1261" s="267">
        <v>1</v>
      </c>
      <c r="U1261" s="267">
        <v>0</v>
      </c>
      <c r="V1261" s="295">
        <v>-1</v>
      </c>
      <c r="W1261" s="271">
        <v>8</v>
      </c>
      <c r="X1261" s="271">
        <v>7</v>
      </c>
      <c r="Y1261" s="271">
        <v>10</v>
      </c>
      <c r="Z1261" s="271">
        <v>9</v>
      </c>
      <c r="AA1261" s="268">
        <v>0.875</v>
      </c>
      <c r="AB1261" s="268">
        <v>0.9</v>
      </c>
      <c r="AC1261" s="295">
        <v>-0.025</v>
      </c>
    </row>
    <row r="1262" spans="1:29">
      <c r="A1262" s="297" t="s">
        <v>1972</v>
      </c>
      <c r="B1262" s="305" t="s">
        <v>3360</v>
      </c>
      <c r="C1262" s="293" t="s">
        <v>2314</v>
      </c>
      <c r="D1262" s="305" t="s">
        <v>2315</v>
      </c>
      <c r="E1262" s="263">
        <v>0</v>
      </c>
      <c r="F1262" s="266">
        <v>0</v>
      </c>
      <c r="G1262" s="266">
        <v>0</v>
      </c>
      <c r="H1262" s="264">
        <v>1</v>
      </c>
      <c r="I1262" s="264">
        <v>1</v>
      </c>
      <c r="J1262" s="264">
        <v>0</v>
      </c>
      <c r="K1262" s="264">
        <v>0</v>
      </c>
      <c r="L1262" s="264">
        <v>0</v>
      </c>
      <c r="M1262" s="264">
        <v>0</v>
      </c>
      <c r="N1262" s="294">
        <v>0.93</v>
      </c>
      <c r="O1262" s="266">
        <v>19</v>
      </c>
      <c r="P1262" s="266">
        <v>19</v>
      </c>
      <c r="Q1262" s="266">
        <v>0</v>
      </c>
      <c r="R1262" s="267">
        <v>1</v>
      </c>
      <c r="S1262" s="267">
        <v>0</v>
      </c>
      <c r="T1262" s="267">
        <v>1</v>
      </c>
      <c r="U1262" s="267">
        <v>0</v>
      </c>
      <c r="V1262" s="295">
        <v>-1</v>
      </c>
      <c r="W1262" s="271">
        <v>2</v>
      </c>
      <c r="X1262" s="271">
        <v>2</v>
      </c>
      <c r="Y1262" s="271">
        <v>8</v>
      </c>
      <c r="Z1262" s="271">
        <v>8</v>
      </c>
      <c r="AA1262" s="268">
        <v>1</v>
      </c>
      <c r="AB1262" s="268">
        <v>1</v>
      </c>
      <c r="AC1262" s="295">
        <v>0</v>
      </c>
    </row>
    <row r="1263" spans="1:29">
      <c r="A1263" s="297" t="s">
        <v>1972</v>
      </c>
      <c r="B1263" s="305" t="s">
        <v>3360</v>
      </c>
      <c r="C1263" s="293" t="s">
        <v>2316</v>
      </c>
      <c r="D1263" s="305" t="s">
        <v>2317</v>
      </c>
      <c r="E1263" s="263">
        <v>3513</v>
      </c>
      <c r="F1263" s="266">
        <v>3367</v>
      </c>
      <c r="G1263" s="266">
        <v>146</v>
      </c>
      <c r="H1263" s="264">
        <v>2173</v>
      </c>
      <c r="I1263" s="264">
        <v>2097</v>
      </c>
      <c r="J1263" s="264">
        <v>76</v>
      </c>
      <c r="K1263" s="264">
        <v>2147</v>
      </c>
      <c r="L1263" s="264">
        <v>2068</v>
      </c>
      <c r="M1263" s="264">
        <v>79</v>
      </c>
      <c r="N1263" s="294">
        <v>0.93</v>
      </c>
      <c r="O1263" s="266">
        <v>77738</v>
      </c>
      <c r="P1263" s="266">
        <v>75030</v>
      </c>
      <c r="Q1263" s="266">
        <v>2708</v>
      </c>
      <c r="R1263" s="267">
        <v>0.965165041549821</v>
      </c>
      <c r="S1263" s="267">
        <v>0.958440079703957</v>
      </c>
      <c r="T1263" s="267">
        <v>0.965025310630465</v>
      </c>
      <c r="U1263" s="267">
        <v>0.96320447135538</v>
      </c>
      <c r="V1263" s="295">
        <v>-0.00658523092650809</v>
      </c>
      <c r="W1263" s="271">
        <v>17968</v>
      </c>
      <c r="X1263" s="271">
        <v>17299</v>
      </c>
      <c r="Y1263" s="271">
        <v>16619</v>
      </c>
      <c r="Z1263" s="271">
        <v>16102</v>
      </c>
      <c r="AA1263" s="268">
        <v>0.96276714158504</v>
      </c>
      <c r="AB1263" s="268">
        <v>0.968891028341055</v>
      </c>
      <c r="AC1263" s="295">
        <v>-0.00612388675601538</v>
      </c>
    </row>
    <row r="1264" spans="1:29">
      <c r="A1264" s="297" t="s">
        <v>1972</v>
      </c>
      <c r="B1264" s="305" t="s">
        <v>3360</v>
      </c>
      <c r="C1264" s="293" t="s">
        <v>2318</v>
      </c>
      <c r="D1264" s="305" t="s">
        <v>2319</v>
      </c>
      <c r="E1264" s="263">
        <v>4126</v>
      </c>
      <c r="F1264" s="266">
        <v>4008</v>
      </c>
      <c r="G1264" s="266">
        <v>118</v>
      </c>
      <c r="H1264" s="264">
        <v>2739</v>
      </c>
      <c r="I1264" s="264">
        <v>2659</v>
      </c>
      <c r="J1264" s="264">
        <v>80</v>
      </c>
      <c r="K1264" s="264">
        <v>2744</v>
      </c>
      <c r="L1264" s="264">
        <v>2690</v>
      </c>
      <c r="M1264" s="264">
        <v>54</v>
      </c>
      <c r="N1264" s="294">
        <v>0.93</v>
      </c>
      <c r="O1264" s="266">
        <v>92394</v>
      </c>
      <c r="P1264" s="266">
        <v>90671</v>
      </c>
      <c r="Q1264" s="266">
        <v>1723</v>
      </c>
      <c r="R1264" s="267">
        <v>0.981351602917938</v>
      </c>
      <c r="S1264" s="267">
        <v>0.971400872515754</v>
      </c>
      <c r="T1264" s="267">
        <v>0.970792259948886</v>
      </c>
      <c r="U1264" s="267">
        <v>0.980320699708455</v>
      </c>
      <c r="V1264" s="295">
        <v>0.000608612566867395</v>
      </c>
      <c r="W1264" s="271">
        <v>22564</v>
      </c>
      <c r="X1264" s="271">
        <v>22015</v>
      </c>
      <c r="Y1264" s="271">
        <v>20857</v>
      </c>
      <c r="Z1264" s="271">
        <v>20463</v>
      </c>
      <c r="AA1264" s="268">
        <v>0.975669207587307</v>
      </c>
      <c r="AB1264" s="268">
        <v>0.981109459653833</v>
      </c>
      <c r="AC1264" s="295">
        <v>-0.00544025206652599</v>
      </c>
    </row>
    <row r="1265" spans="1:29">
      <c r="A1265" s="297" t="s">
        <v>1972</v>
      </c>
      <c r="B1265" s="305" t="s">
        <v>3360</v>
      </c>
      <c r="C1265" s="293" t="s">
        <v>2320</v>
      </c>
      <c r="D1265" s="305" t="s">
        <v>2321</v>
      </c>
      <c r="E1265" s="263">
        <v>10959</v>
      </c>
      <c r="F1265" s="266">
        <v>10454</v>
      </c>
      <c r="G1265" s="266">
        <v>505</v>
      </c>
      <c r="H1265" s="264">
        <v>7238</v>
      </c>
      <c r="I1265" s="264">
        <v>6795</v>
      </c>
      <c r="J1265" s="264">
        <v>443</v>
      </c>
      <c r="K1265" s="264">
        <v>6572</v>
      </c>
      <c r="L1265" s="264">
        <v>6264</v>
      </c>
      <c r="M1265" s="264">
        <v>308</v>
      </c>
      <c r="N1265" s="294">
        <v>0.93</v>
      </c>
      <c r="O1265" s="266">
        <v>244505</v>
      </c>
      <c r="P1265" s="266">
        <v>233583</v>
      </c>
      <c r="Q1265" s="266">
        <v>10922</v>
      </c>
      <c r="R1265" s="267">
        <v>0.955330156847508</v>
      </c>
      <c r="S1265" s="267">
        <v>0.953919153207409</v>
      </c>
      <c r="T1265" s="267">
        <v>0.938795247305886</v>
      </c>
      <c r="U1265" s="267">
        <v>0.953134510042605</v>
      </c>
      <c r="V1265" s="295">
        <v>0.0151239059015238</v>
      </c>
      <c r="W1265" s="271">
        <v>56300</v>
      </c>
      <c r="X1265" s="271">
        <v>53367</v>
      </c>
      <c r="Y1265" s="271">
        <v>52262</v>
      </c>
      <c r="Z1265" s="271">
        <v>50005</v>
      </c>
      <c r="AA1265" s="268">
        <v>0.947904085257549</v>
      </c>
      <c r="AB1265" s="268">
        <v>0.956813746125292</v>
      </c>
      <c r="AC1265" s="295">
        <v>-0.00890966086774292</v>
      </c>
    </row>
    <row r="1266" spans="1:29">
      <c r="A1266" s="297" t="s">
        <v>1972</v>
      </c>
      <c r="B1266" s="305" t="s">
        <v>3360</v>
      </c>
      <c r="C1266" s="293" t="s">
        <v>2322</v>
      </c>
      <c r="D1266" s="305" t="s">
        <v>2323</v>
      </c>
      <c r="E1266" s="263">
        <v>0</v>
      </c>
      <c r="F1266" s="266">
        <v>0</v>
      </c>
      <c r="G1266" s="266">
        <v>0</v>
      </c>
      <c r="H1266" s="264">
        <v>0</v>
      </c>
      <c r="I1266" s="264">
        <v>0</v>
      </c>
      <c r="J1266" s="264">
        <v>0</v>
      </c>
      <c r="K1266" s="264">
        <v>0</v>
      </c>
      <c r="L1266" s="264">
        <v>0</v>
      </c>
      <c r="M1266" s="264">
        <v>0</v>
      </c>
      <c r="N1266" s="294">
        <v>0.93</v>
      </c>
      <c r="O1266" s="266">
        <v>0</v>
      </c>
      <c r="P1266" s="266">
        <v>0</v>
      </c>
      <c r="Q1266" s="266">
        <v>0</v>
      </c>
      <c r="R1266" s="267">
        <v>0</v>
      </c>
      <c r="S1266" s="267">
        <v>0</v>
      </c>
      <c r="T1266" s="267">
        <v>0</v>
      </c>
      <c r="U1266" s="267">
        <v>0</v>
      </c>
      <c r="V1266" s="295">
        <v>0</v>
      </c>
      <c r="W1266" s="271">
        <v>0</v>
      </c>
      <c r="X1266" s="271">
        <v>0</v>
      </c>
      <c r="Y1266" s="271">
        <v>0</v>
      </c>
      <c r="Z1266" s="271">
        <v>0</v>
      </c>
      <c r="AA1266" s="268">
        <v>0</v>
      </c>
      <c r="AB1266" s="268">
        <v>0</v>
      </c>
      <c r="AC1266" s="295">
        <v>0</v>
      </c>
    </row>
    <row r="1267" spans="1:29">
      <c r="A1267" s="297" t="s">
        <v>1972</v>
      </c>
      <c r="B1267" s="305" t="s">
        <v>3360</v>
      </c>
      <c r="C1267" s="293" t="s">
        <v>2324</v>
      </c>
      <c r="D1267" s="305" t="s">
        <v>2325</v>
      </c>
      <c r="E1267" s="263">
        <v>5121</v>
      </c>
      <c r="F1267" s="266">
        <v>4917</v>
      </c>
      <c r="G1267" s="266">
        <v>204</v>
      </c>
      <c r="H1267" s="264">
        <v>3097</v>
      </c>
      <c r="I1267" s="264">
        <v>2990</v>
      </c>
      <c r="J1267" s="264">
        <v>107</v>
      </c>
      <c r="K1267" s="264">
        <v>3210</v>
      </c>
      <c r="L1267" s="264">
        <v>3112</v>
      </c>
      <c r="M1267" s="264">
        <v>98</v>
      </c>
      <c r="N1267" s="294">
        <v>0.93</v>
      </c>
      <c r="O1267" s="266">
        <v>115260</v>
      </c>
      <c r="P1267" s="266">
        <v>111485</v>
      </c>
      <c r="Q1267" s="266">
        <v>3775</v>
      </c>
      <c r="R1267" s="267">
        <v>0.967247961131355</v>
      </c>
      <c r="S1267" s="267">
        <v>0.9601640304628</v>
      </c>
      <c r="T1267" s="267">
        <v>0.965450435905715</v>
      </c>
      <c r="U1267" s="267">
        <v>0.969470404984424</v>
      </c>
      <c r="V1267" s="295">
        <v>-0.00528640544291503</v>
      </c>
      <c r="W1267" s="271">
        <v>26448</v>
      </c>
      <c r="X1267" s="271">
        <v>25473</v>
      </c>
      <c r="Y1267" s="271">
        <v>25211</v>
      </c>
      <c r="Z1267" s="271">
        <v>24393</v>
      </c>
      <c r="AA1267" s="268">
        <v>0.963135208711434</v>
      </c>
      <c r="AB1267" s="268">
        <v>0.967553845543612</v>
      </c>
      <c r="AC1267" s="295">
        <v>-0.00441863683217814</v>
      </c>
    </row>
    <row r="1268" spans="1:29">
      <c r="A1268" s="297" t="s">
        <v>1972</v>
      </c>
      <c r="B1268" s="305" t="s">
        <v>3360</v>
      </c>
      <c r="C1268" s="293" t="s">
        <v>2326</v>
      </c>
      <c r="D1268" s="305" t="s">
        <v>2327</v>
      </c>
      <c r="E1268" s="263">
        <v>0</v>
      </c>
      <c r="F1268" s="266">
        <v>0</v>
      </c>
      <c r="G1268" s="266">
        <v>0</v>
      </c>
      <c r="H1268" s="264">
        <v>0</v>
      </c>
      <c r="I1268" s="264">
        <v>0</v>
      </c>
      <c r="J1268" s="264">
        <v>0</v>
      </c>
      <c r="K1268" s="264">
        <v>0</v>
      </c>
      <c r="L1268" s="264">
        <v>0</v>
      </c>
      <c r="M1268" s="264">
        <v>0</v>
      </c>
      <c r="N1268" s="294">
        <v>0.93</v>
      </c>
      <c r="O1268" s="266">
        <v>9</v>
      </c>
      <c r="P1268" s="266">
        <v>9</v>
      </c>
      <c r="Q1268" s="266">
        <v>0</v>
      </c>
      <c r="R1268" s="267">
        <v>1</v>
      </c>
      <c r="S1268" s="267">
        <v>0</v>
      </c>
      <c r="T1268" s="267">
        <v>0</v>
      </c>
      <c r="U1268" s="267">
        <v>0</v>
      </c>
      <c r="V1268" s="295">
        <v>0</v>
      </c>
      <c r="W1268" s="271">
        <v>0</v>
      </c>
      <c r="X1268" s="271">
        <v>0</v>
      </c>
      <c r="Y1268" s="271">
        <v>1</v>
      </c>
      <c r="Z1268" s="271">
        <v>1</v>
      </c>
      <c r="AA1268" s="268">
        <v>0</v>
      </c>
      <c r="AB1268" s="268">
        <v>1</v>
      </c>
      <c r="AC1268" s="295">
        <v>-1</v>
      </c>
    </row>
    <row r="1269" spans="1:29">
      <c r="A1269" s="297" t="s">
        <v>1972</v>
      </c>
      <c r="B1269" s="305" t="s">
        <v>3360</v>
      </c>
      <c r="C1269" s="293" t="s">
        <v>2328</v>
      </c>
      <c r="D1269" s="305" t="s">
        <v>2329</v>
      </c>
      <c r="E1269" s="263">
        <v>9710</v>
      </c>
      <c r="F1269" s="266">
        <v>9413</v>
      </c>
      <c r="G1269" s="266">
        <v>297</v>
      </c>
      <c r="H1269" s="264">
        <v>6241</v>
      </c>
      <c r="I1269" s="264">
        <v>6059</v>
      </c>
      <c r="J1269" s="264">
        <v>182</v>
      </c>
      <c r="K1269" s="264">
        <v>5817</v>
      </c>
      <c r="L1269" s="264">
        <v>5673</v>
      </c>
      <c r="M1269" s="264">
        <v>144</v>
      </c>
      <c r="N1269" s="294">
        <v>0.93</v>
      </c>
      <c r="O1269" s="266">
        <v>210719</v>
      </c>
      <c r="P1269" s="266">
        <v>205535</v>
      </c>
      <c r="Q1269" s="266">
        <v>5184</v>
      </c>
      <c r="R1269" s="267">
        <v>0.975398516507766</v>
      </c>
      <c r="S1269" s="267">
        <v>0.969412976313079</v>
      </c>
      <c r="T1269" s="267">
        <v>0.970838006729691</v>
      </c>
      <c r="U1269" s="267">
        <v>0.975244971634863</v>
      </c>
      <c r="V1269" s="295">
        <v>-0.00142503041661146</v>
      </c>
      <c r="W1269" s="271">
        <v>49684</v>
      </c>
      <c r="X1269" s="271">
        <v>48278</v>
      </c>
      <c r="Y1269" s="271">
        <v>45558</v>
      </c>
      <c r="Z1269" s="271">
        <v>44481</v>
      </c>
      <c r="AA1269" s="268">
        <v>0.971701151276065</v>
      </c>
      <c r="AB1269" s="268">
        <v>0.97635980508363</v>
      </c>
      <c r="AC1269" s="295">
        <v>-0.00465865380756492</v>
      </c>
    </row>
    <row r="1270" spans="1:29">
      <c r="A1270" s="297" t="s">
        <v>1972</v>
      </c>
      <c r="B1270" s="305" t="s">
        <v>3360</v>
      </c>
      <c r="C1270" s="293" t="s">
        <v>2330</v>
      </c>
      <c r="D1270" s="305" t="s">
        <v>2331</v>
      </c>
      <c r="E1270" s="263">
        <v>5707</v>
      </c>
      <c r="F1270" s="266">
        <v>5543</v>
      </c>
      <c r="G1270" s="266">
        <v>164</v>
      </c>
      <c r="H1270" s="264">
        <v>3661</v>
      </c>
      <c r="I1270" s="264">
        <v>3516</v>
      </c>
      <c r="J1270" s="264">
        <v>145</v>
      </c>
      <c r="K1270" s="264">
        <v>3513</v>
      </c>
      <c r="L1270" s="264">
        <v>3409</v>
      </c>
      <c r="M1270" s="264">
        <v>104</v>
      </c>
      <c r="N1270" s="294">
        <v>0.93</v>
      </c>
      <c r="O1270" s="266">
        <v>123243</v>
      </c>
      <c r="P1270" s="266">
        <v>119560</v>
      </c>
      <c r="Q1270" s="266">
        <v>3683</v>
      </c>
      <c r="R1270" s="267">
        <v>0.970115949790252</v>
      </c>
      <c r="S1270" s="267">
        <v>0.971263360785001</v>
      </c>
      <c r="T1270" s="267">
        <v>0.960393335154329</v>
      </c>
      <c r="U1270" s="267">
        <v>0.970395673213777</v>
      </c>
      <c r="V1270" s="295">
        <v>0.0108700256306714</v>
      </c>
      <c r="W1270" s="271">
        <v>29439</v>
      </c>
      <c r="X1270" s="271">
        <v>28523</v>
      </c>
      <c r="Y1270" s="271">
        <v>27193</v>
      </c>
      <c r="Z1270" s="271">
        <v>26376</v>
      </c>
      <c r="AA1270" s="268">
        <v>0.968884812663474</v>
      </c>
      <c r="AB1270" s="268">
        <v>0.969955503254514</v>
      </c>
      <c r="AC1270" s="295">
        <v>-0.00107069059104048</v>
      </c>
    </row>
    <row r="1271" spans="1:29">
      <c r="A1271" s="297" t="s">
        <v>1972</v>
      </c>
      <c r="B1271" s="305" t="s">
        <v>3360</v>
      </c>
      <c r="C1271" s="293" t="s">
        <v>2332</v>
      </c>
      <c r="D1271" s="305" t="s">
        <v>2333</v>
      </c>
      <c r="E1271" s="263">
        <v>1</v>
      </c>
      <c r="F1271" s="266">
        <v>1</v>
      </c>
      <c r="G1271" s="266">
        <v>0</v>
      </c>
      <c r="H1271" s="264">
        <v>5</v>
      </c>
      <c r="I1271" s="264">
        <v>5</v>
      </c>
      <c r="J1271" s="264">
        <v>0</v>
      </c>
      <c r="K1271" s="264">
        <v>2</v>
      </c>
      <c r="L1271" s="264">
        <v>2</v>
      </c>
      <c r="M1271" s="264">
        <v>0</v>
      </c>
      <c r="N1271" s="294">
        <v>0.93</v>
      </c>
      <c r="O1271" s="266">
        <v>119</v>
      </c>
      <c r="P1271" s="266">
        <v>114</v>
      </c>
      <c r="Q1271" s="266">
        <v>5</v>
      </c>
      <c r="R1271" s="267">
        <v>0.957983193277311</v>
      </c>
      <c r="S1271" s="267">
        <v>1</v>
      </c>
      <c r="T1271" s="267">
        <v>1</v>
      </c>
      <c r="U1271" s="267">
        <v>1</v>
      </c>
      <c r="V1271" s="295">
        <v>0</v>
      </c>
      <c r="W1271" s="271">
        <v>12</v>
      </c>
      <c r="X1271" s="271">
        <v>12</v>
      </c>
      <c r="Y1271" s="271">
        <v>25</v>
      </c>
      <c r="Z1271" s="271">
        <v>25</v>
      </c>
      <c r="AA1271" s="268">
        <v>1</v>
      </c>
      <c r="AB1271" s="268">
        <v>1</v>
      </c>
      <c r="AC1271" s="295">
        <v>0</v>
      </c>
    </row>
    <row r="1272" spans="1:29">
      <c r="A1272" s="297" t="s">
        <v>1972</v>
      </c>
      <c r="B1272" s="305" t="s">
        <v>3362</v>
      </c>
      <c r="C1272" s="293" t="s">
        <v>2334</v>
      </c>
      <c r="D1272" s="305" t="s">
        <v>2335</v>
      </c>
      <c r="E1272" s="263">
        <v>8402</v>
      </c>
      <c r="F1272" s="266">
        <v>8018</v>
      </c>
      <c r="G1272" s="266">
        <v>384</v>
      </c>
      <c r="H1272" s="264">
        <v>5816</v>
      </c>
      <c r="I1272" s="264">
        <v>5555</v>
      </c>
      <c r="J1272" s="264">
        <v>261</v>
      </c>
      <c r="K1272" s="264">
        <v>5663</v>
      </c>
      <c r="L1272" s="264">
        <v>5491</v>
      </c>
      <c r="M1272" s="264">
        <v>172</v>
      </c>
      <c r="N1272" s="294">
        <v>0.93</v>
      </c>
      <c r="O1272" s="266">
        <v>180574</v>
      </c>
      <c r="P1272" s="266">
        <v>173396</v>
      </c>
      <c r="Q1272" s="266">
        <v>7178</v>
      </c>
      <c r="R1272" s="267">
        <v>0.960248983796117</v>
      </c>
      <c r="S1272" s="267">
        <v>0.95429659604856</v>
      </c>
      <c r="T1272" s="267">
        <v>0.955123796423659</v>
      </c>
      <c r="U1272" s="267">
        <v>0.969627405968568</v>
      </c>
      <c r="V1272" s="295">
        <v>-0.00082720037509898</v>
      </c>
      <c r="W1272" s="271">
        <v>45417</v>
      </c>
      <c r="X1272" s="271">
        <v>43536</v>
      </c>
      <c r="Y1272" s="271">
        <v>39795</v>
      </c>
      <c r="Z1272" s="271">
        <v>38061</v>
      </c>
      <c r="AA1272" s="268">
        <v>0.958583790210714</v>
      </c>
      <c r="AB1272" s="268">
        <v>0.956426686769695</v>
      </c>
      <c r="AC1272" s="295">
        <v>0.00215710344101938</v>
      </c>
    </row>
    <row r="1273" spans="1:29">
      <c r="A1273" s="297" t="s">
        <v>1972</v>
      </c>
      <c r="B1273" s="305" t="s">
        <v>3361</v>
      </c>
      <c r="C1273" s="293" t="s">
        <v>2336</v>
      </c>
      <c r="D1273" s="305" t="s">
        <v>2337</v>
      </c>
      <c r="E1273" s="263">
        <v>0</v>
      </c>
      <c r="F1273" s="266">
        <v>0</v>
      </c>
      <c r="G1273" s="266">
        <v>0</v>
      </c>
      <c r="H1273" s="264">
        <v>0</v>
      </c>
      <c r="I1273" s="264">
        <v>0</v>
      </c>
      <c r="J1273" s="264">
        <v>0</v>
      </c>
      <c r="K1273" s="264">
        <v>0</v>
      </c>
      <c r="L1273" s="264">
        <v>0</v>
      </c>
      <c r="M1273" s="264">
        <v>0</v>
      </c>
      <c r="N1273" s="294">
        <v>0.93</v>
      </c>
      <c r="O1273" s="266">
        <v>2</v>
      </c>
      <c r="P1273" s="266">
        <v>2</v>
      </c>
      <c r="Q1273" s="266">
        <v>0</v>
      </c>
      <c r="R1273" s="267">
        <v>1</v>
      </c>
      <c r="S1273" s="267">
        <v>0</v>
      </c>
      <c r="T1273" s="267">
        <v>0</v>
      </c>
      <c r="U1273" s="267">
        <v>0</v>
      </c>
      <c r="V1273" s="295">
        <v>0</v>
      </c>
      <c r="W1273" s="271">
        <v>0</v>
      </c>
      <c r="X1273" s="271">
        <v>0</v>
      </c>
      <c r="Y1273" s="271">
        <v>0</v>
      </c>
      <c r="Z1273" s="271">
        <v>0</v>
      </c>
      <c r="AA1273" s="268">
        <v>0</v>
      </c>
      <c r="AB1273" s="268">
        <v>0</v>
      </c>
      <c r="AC1273" s="295">
        <v>0</v>
      </c>
    </row>
    <row r="1274" spans="1:29">
      <c r="A1274" s="297" t="s">
        <v>1972</v>
      </c>
      <c r="B1274" s="305" t="s">
        <v>3361</v>
      </c>
      <c r="C1274" s="293" t="s">
        <v>2338</v>
      </c>
      <c r="D1274" s="305" t="s">
        <v>2339</v>
      </c>
      <c r="E1274" s="263">
        <v>3</v>
      </c>
      <c r="F1274" s="266">
        <v>3</v>
      </c>
      <c r="G1274" s="266">
        <v>0</v>
      </c>
      <c r="H1274" s="264">
        <v>4</v>
      </c>
      <c r="I1274" s="264">
        <v>4</v>
      </c>
      <c r="J1274" s="264">
        <v>0</v>
      </c>
      <c r="K1274" s="264">
        <v>5</v>
      </c>
      <c r="L1274" s="264">
        <v>5</v>
      </c>
      <c r="M1274" s="264">
        <v>0</v>
      </c>
      <c r="N1274" s="294">
        <v>0.93</v>
      </c>
      <c r="O1274" s="266">
        <v>127</v>
      </c>
      <c r="P1274" s="266">
        <v>127</v>
      </c>
      <c r="Q1274" s="266">
        <v>0</v>
      </c>
      <c r="R1274" s="267">
        <v>1</v>
      </c>
      <c r="S1274" s="267">
        <v>1</v>
      </c>
      <c r="T1274" s="267">
        <v>1</v>
      </c>
      <c r="U1274" s="267">
        <v>1</v>
      </c>
      <c r="V1274" s="295">
        <v>0</v>
      </c>
      <c r="W1274" s="271">
        <v>24</v>
      </c>
      <c r="X1274" s="271">
        <v>24</v>
      </c>
      <c r="Y1274" s="271">
        <v>26</v>
      </c>
      <c r="Z1274" s="271">
        <v>26</v>
      </c>
      <c r="AA1274" s="268">
        <v>1</v>
      </c>
      <c r="AB1274" s="268">
        <v>1</v>
      </c>
      <c r="AC1274" s="295">
        <v>0</v>
      </c>
    </row>
    <row r="1275" spans="1:29">
      <c r="A1275" s="297" t="s">
        <v>1972</v>
      </c>
      <c r="B1275" s="305" t="s">
        <v>3361</v>
      </c>
      <c r="C1275" s="293" t="s">
        <v>2340</v>
      </c>
      <c r="D1275" s="305" t="s">
        <v>2341</v>
      </c>
      <c r="E1275" s="263">
        <v>0</v>
      </c>
      <c r="F1275" s="266">
        <v>0</v>
      </c>
      <c r="G1275" s="266">
        <v>0</v>
      </c>
      <c r="H1275" s="264">
        <v>1</v>
      </c>
      <c r="I1275" s="264">
        <v>1</v>
      </c>
      <c r="J1275" s="264">
        <v>0</v>
      </c>
      <c r="K1275" s="264">
        <v>0</v>
      </c>
      <c r="L1275" s="264">
        <v>0</v>
      </c>
      <c r="M1275" s="264">
        <v>0</v>
      </c>
      <c r="N1275" s="294">
        <v>0.93</v>
      </c>
      <c r="O1275" s="266">
        <v>45</v>
      </c>
      <c r="P1275" s="266">
        <v>42</v>
      </c>
      <c r="Q1275" s="266">
        <v>3</v>
      </c>
      <c r="R1275" s="267">
        <v>0.933333333333333</v>
      </c>
      <c r="S1275" s="267">
        <v>0</v>
      </c>
      <c r="T1275" s="267">
        <v>1</v>
      </c>
      <c r="U1275" s="267">
        <v>0</v>
      </c>
      <c r="V1275" s="295">
        <v>-1</v>
      </c>
      <c r="W1275" s="271">
        <v>7</v>
      </c>
      <c r="X1275" s="271">
        <v>4</v>
      </c>
      <c r="Y1275" s="271">
        <v>10</v>
      </c>
      <c r="Z1275" s="271">
        <v>10</v>
      </c>
      <c r="AA1275" s="268">
        <v>0.571428571428571</v>
      </c>
      <c r="AB1275" s="268">
        <v>1</v>
      </c>
      <c r="AC1275" s="295">
        <v>-0.428571428571429</v>
      </c>
    </row>
    <row r="1276" spans="1:29">
      <c r="A1276" s="297" t="s">
        <v>1972</v>
      </c>
      <c r="B1276" s="305" t="s">
        <v>3361</v>
      </c>
      <c r="C1276" s="293" t="s">
        <v>2342</v>
      </c>
      <c r="D1276" s="305" t="s">
        <v>2343</v>
      </c>
      <c r="E1276" s="263">
        <v>12089</v>
      </c>
      <c r="F1276" s="266">
        <v>11161</v>
      </c>
      <c r="G1276" s="266">
        <v>928</v>
      </c>
      <c r="H1276" s="264">
        <v>7574</v>
      </c>
      <c r="I1276" s="264">
        <v>7214</v>
      </c>
      <c r="J1276" s="264">
        <v>360</v>
      </c>
      <c r="K1276" s="264">
        <v>7368</v>
      </c>
      <c r="L1276" s="264">
        <v>6946</v>
      </c>
      <c r="M1276" s="264">
        <v>422</v>
      </c>
      <c r="N1276" s="294">
        <v>0.93</v>
      </c>
      <c r="O1276" s="266">
        <v>264041</v>
      </c>
      <c r="P1276" s="266">
        <v>251309</v>
      </c>
      <c r="Q1276" s="266">
        <v>12732</v>
      </c>
      <c r="R1276" s="267">
        <v>0.951780215951311</v>
      </c>
      <c r="S1276" s="267">
        <v>0.923235999669121</v>
      </c>
      <c r="T1276" s="267">
        <v>0.95246897280169</v>
      </c>
      <c r="U1276" s="267">
        <v>0.942725298588491</v>
      </c>
      <c r="V1276" s="295">
        <v>-0.0292329731325692</v>
      </c>
      <c r="W1276" s="271">
        <v>61245</v>
      </c>
      <c r="X1276" s="271">
        <v>57354</v>
      </c>
      <c r="Y1276" s="271">
        <v>56445</v>
      </c>
      <c r="Z1276" s="271">
        <v>53787</v>
      </c>
      <c r="AA1276" s="268">
        <v>0.936468283125153</v>
      </c>
      <c r="AB1276" s="268">
        <v>0.952909912304013</v>
      </c>
      <c r="AC1276" s="295">
        <v>-0.0164416291788597</v>
      </c>
    </row>
    <row r="1277" spans="1:29">
      <c r="A1277" s="297" t="s">
        <v>1972</v>
      </c>
      <c r="B1277" s="299" t="s">
        <v>3361</v>
      </c>
      <c r="C1277" s="293" t="s">
        <v>2344</v>
      </c>
      <c r="D1277" s="299" t="s">
        <v>2345</v>
      </c>
      <c r="E1277" s="263">
        <v>71</v>
      </c>
      <c r="F1277" s="266">
        <v>71</v>
      </c>
      <c r="G1277" s="266">
        <v>0</v>
      </c>
      <c r="H1277" s="264">
        <v>71</v>
      </c>
      <c r="I1277" s="264">
        <v>71</v>
      </c>
      <c r="J1277" s="264">
        <v>0</v>
      </c>
      <c r="K1277" s="264">
        <v>69</v>
      </c>
      <c r="L1277" s="264">
        <v>69</v>
      </c>
      <c r="M1277" s="264">
        <v>0</v>
      </c>
      <c r="N1277" s="294">
        <v>0.93</v>
      </c>
      <c r="O1277" s="266">
        <v>1195</v>
      </c>
      <c r="P1277" s="266">
        <v>1193</v>
      </c>
      <c r="Q1277" s="266">
        <v>2</v>
      </c>
      <c r="R1277" s="267">
        <v>0.998326359832636</v>
      </c>
      <c r="S1277" s="267">
        <v>1</v>
      </c>
      <c r="T1277" s="267">
        <v>1</v>
      </c>
      <c r="U1277" s="267">
        <v>1</v>
      </c>
      <c r="V1277" s="295">
        <v>0</v>
      </c>
      <c r="W1277" s="271">
        <v>562</v>
      </c>
      <c r="X1277" s="271">
        <v>562</v>
      </c>
      <c r="Y1277" s="271">
        <v>403</v>
      </c>
      <c r="Z1277" s="271">
        <v>401</v>
      </c>
      <c r="AA1277" s="268">
        <v>1</v>
      </c>
      <c r="AB1277" s="268">
        <v>0.995037220843672</v>
      </c>
      <c r="AC1277" s="295">
        <v>0.00496277915632759</v>
      </c>
    </row>
    <row r="1278" spans="1:29">
      <c r="A1278" s="297" t="s">
        <v>1972</v>
      </c>
      <c r="B1278" s="305" t="s">
        <v>3362</v>
      </c>
      <c r="C1278" s="293" t="s">
        <v>2346</v>
      </c>
      <c r="D1278" s="305" t="s">
        <v>2347</v>
      </c>
      <c r="E1278" s="263">
        <v>5920</v>
      </c>
      <c r="F1278" s="266">
        <v>5625</v>
      </c>
      <c r="G1278" s="266">
        <v>295</v>
      </c>
      <c r="H1278" s="264">
        <v>3970</v>
      </c>
      <c r="I1278" s="264">
        <v>3841</v>
      </c>
      <c r="J1278" s="264">
        <v>129</v>
      </c>
      <c r="K1278" s="264">
        <v>4014</v>
      </c>
      <c r="L1278" s="264">
        <v>3889</v>
      </c>
      <c r="M1278" s="264">
        <v>125</v>
      </c>
      <c r="N1278" s="294">
        <v>0.93</v>
      </c>
      <c r="O1278" s="266">
        <v>125798</v>
      </c>
      <c r="P1278" s="266">
        <v>119370</v>
      </c>
      <c r="Q1278" s="266">
        <v>6428</v>
      </c>
      <c r="R1278" s="267">
        <v>0.948902208302199</v>
      </c>
      <c r="S1278" s="267">
        <v>0.950168918918919</v>
      </c>
      <c r="T1278" s="267">
        <v>0.967506297229219</v>
      </c>
      <c r="U1278" s="267">
        <v>0.968858993522671</v>
      </c>
      <c r="V1278" s="295">
        <v>-0.0173373783103001</v>
      </c>
      <c r="W1278" s="271">
        <v>32143</v>
      </c>
      <c r="X1278" s="271">
        <v>30570</v>
      </c>
      <c r="Y1278" s="271">
        <v>28267</v>
      </c>
      <c r="Z1278" s="271">
        <v>26855</v>
      </c>
      <c r="AA1278" s="268">
        <v>0.95106243972249</v>
      </c>
      <c r="AB1278" s="268">
        <v>0.950047758870768</v>
      </c>
      <c r="AC1278" s="295">
        <v>0.00101468085172207</v>
      </c>
    </row>
    <row r="1279" spans="1:29">
      <c r="A1279" s="297" t="s">
        <v>1972</v>
      </c>
      <c r="B1279" s="305" t="s">
        <v>3362</v>
      </c>
      <c r="C1279" s="293" t="s">
        <v>2348</v>
      </c>
      <c r="D1279" s="305" t="s">
        <v>2349</v>
      </c>
      <c r="E1279" s="263">
        <v>7321</v>
      </c>
      <c r="F1279" s="266">
        <v>7018</v>
      </c>
      <c r="G1279" s="266">
        <v>303</v>
      </c>
      <c r="H1279" s="264">
        <v>4431</v>
      </c>
      <c r="I1279" s="264">
        <v>4210</v>
      </c>
      <c r="J1279" s="264">
        <v>221</v>
      </c>
      <c r="K1279" s="264">
        <v>4530</v>
      </c>
      <c r="L1279" s="264">
        <v>4358</v>
      </c>
      <c r="M1279" s="264">
        <v>172</v>
      </c>
      <c r="N1279" s="294">
        <v>0.93</v>
      </c>
      <c r="O1279" s="266">
        <v>165505</v>
      </c>
      <c r="P1279" s="266">
        <v>158391</v>
      </c>
      <c r="Q1279" s="266">
        <v>7114</v>
      </c>
      <c r="R1279" s="267">
        <v>0.957016404338238</v>
      </c>
      <c r="S1279" s="267">
        <v>0.958612211446524</v>
      </c>
      <c r="T1279" s="267">
        <v>0.950124125479576</v>
      </c>
      <c r="U1279" s="267">
        <v>0.962030905077263</v>
      </c>
      <c r="V1279" s="295">
        <v>0.00848808596694806</v>
      </c>
      <c r="W1279" s="271">
        <v>38011</v>
      </c>
      <c r="X1279" s="271">
        <v>36207</v>
      </c>
      <c r="Y1279" s="271">
        <v>36197</v>
      </c>
      <c r="Z1279" s="271">
        <v>34693</v>
      </c>
      <c r="AA1279" s="268">
        <v>0.952540054194838</v>
      </c>
      <c r="AB1279" s="268">
        <v>0.958449595270326</v>
      </c>
      <c r="AC1279" s="295">
        <v>-0.00590954107548791</v>
      </c>
    </row>
    <row r="1280" spans="1:29">
      <c r="A1280" s="297" t="s">
        <v>1972</v>
      </c>
      <c r="B1280" s="305" t="s">
        <v>3362</v>
      </c>
      <c r="C1280" s="293" t="s">
        <v>2350</v>
      </c>
      <c r="D1280" s="305" t="s">
        <v>2351</v>
      </c>
      <c r="E1280" s="263">
        <v>4289</v>
      </c>
      <c r="F1280" s="266">
        <v>4137</v>
      </c>
      <c r="G1280" s="266">
        <v>152</v>
      </c>
      <c r="H1280" s="264">
        <v>2696</v>
      </c>
      <c r="I1280" s="264">
        <v>2577</v>
      </c>
      <c r="J1280" s="264">
        <v>119</v>
      </c>
      <c r="K1280" s="264">
        <v>2642</v>
      </c>
      <c r="L1280" s="264">
        <v>2563</v>
      </c>
      <c r="M1280" s="264">
        <v>79</v>
      </c>
      <c r="N1280" s="294">
        <v>0.93</v>
      </c>
      <c r="O1280" s="266">
        <v>93732</v>
      </c>
      <c r="P1280" s="266">
        <v>90602</v>
      </c>
      <c r="Q1280" s="266">
        <v>3130</v>
      </c>
      <c r="R1280" s="267">
        <v>0.966606921862331</v>
      </c>
      <c r="S1280" s="267">
        <v>0.964560503613896</v>
      </c>
      <c r="T1280" s="267">
        <v>0.955860534124629</v>
      </c>
      <c r="U1280" s="267">
        <v>0.970098410295231</v>
      </c>
      <c r="V1280" s="295">
        <v>0.00869996948926688</v>
      </c>
      <c r="W1280" s="271">
        <v>22092</v>
      </c>
      <c r="X1280" s="271">
        <v>21334</v>
      </c>
      <c r="Y1280" s="271">
        <v>20701</v>
      </c>
      <c r="Z1280" s="271">
        <v>20137</v>
      </c>
      <c r="AA1280" s="268">
        <v>0.965688937171827</v>
      </c>
      <c r="AB1280" s="268">
        <v>0.972754939374909</v>
      </c>
      <c r="AC1280" s="295">
        <v>-0.00706600220308251</v>
      </c>
    </row>
    <row r="1281" spans="1:29">
      <c r="A1281" s="297" t="s">
        <v>1972</v>
      </c>
      <c r="B1281" s="305" t="s">
        <v>3362</v>
      </c>
      <c r="C1281" s="293" t="s">
        <v>2352</v>
      </c>
      <c r="D1281" s="305" t="s">
        <v>2353</v>
      </c>
      <c r="E1281" s="263">
        <v>328</v>
      </c>
      <c r="F1281" s="266">
        <v>326</v>
      </c>
      <c r="G1281" s="266">
        <v>2</v>
      </c>
      <c r="H1281" s="264">
        <v>257</v>
      </c>
      <c r="I1281" s="264">
        <v>255</v>
      </c>
      <c r="J1281" s="264">
        <v>2</v>
      </c>
      <c r="K1281" s="264">
        <v>322</v>
      </c>
      <c r="L1281" s="264">
        <v>322</v>
      </c>
      <c r="M1281" s="264">
        <v>0</v>
      </c>
      <c r="N1281" s="294">
        <v>0.93</v>
      </c>
      <c r="O1281" s="266">
        <v>4303</v>
      </c>
      <c r="P1281" s="266">
        <v>4291</v>
      </c>
      <c r="Q1281" s="266">
        <v>12</v>
      </c>
      <c r="R1281" s="267">
        <v>0.997211247966535</v>
      </c>
      <c r="S1281" s="267">
        <v>0.99390243902439</v>
      </c>
      <c r="T1281" s="267">
        <v>0.992217898832685</v>
      </c>
      <c r="U1281" s="267">
        <v>1</v>
      </c>
      <c r="V1281" s="295">
        <v>0.00168454019170539</v>
      </c>
      <c r="W1281" s="271">
        <v>2109</v>
      </c>
      <c r="X1281" s="271">
        <v>2102</v>
      </c>
      <c r="Y1281" s="271">
        <v>1416</v>
      </c>
      <c r="Z1281" s="271">
        <v>1413</v>
      </c>
      <c r="AA1281" s="268">
        <v>0.996680891417734</v>
      </c>
      <c r="AB1281" s="268">
        <v>0.997881355932203</v>
      </c>
      <c r="AC1281" s="295">
        <v>-0.00120046451446987</v>
      </c>
    </row>
    <row r="1282" spans="1:29">
      <c r="A1282" s="297" t="s">
        <v>1972</v>
      </c>
      <c r="B1282" s="305" t="s">
        <v>3362</v>
      </c>
      <c r="C1282" s="293" t="s">
        <v>2354</v>
      </c>
      <c r="D1282" s="305" t="s">
        <v>2355</v>
      </c>
      <c r="E1282" s="263">
        <v>2</v>
      </c>
      <c r="F1282" s="266">
        <v>0</v>
      </c>
      <c r="G1282" s="266">
        <v>2</v>
      </c>
      <c r="H1282" s="264">
        <v>0</v>
      </c>
      <c r="I1282" s="264">
        <v>0</v>
      </c>
      <c r="J1282" s="264">
        <v>0</v>
      </c>
      <c r="K1282" s="264">
        <v>0</v>
      </c>
      <c r="L1282" s="264">
        <v>0</v>
      </c>
      <c r="M1282" s="264">
        <v>0</v>
      </c>
      <c r="N1282" s="294">
        <v>0.93</v>
      </c>
      <c r="O1282" s="266">
        <v>36</v>
      </c>
      <c r="P1282" s="266">
        <v>34</v>
      </c>
      <c r="Q1282" s="266">
        <v>2</v>
      </c>
      <c r="R1282" s="267">
        <v>0.944444444444444</v>
      </c>
      <c r="S1282" s="267">
        <v>0</v>
      </c>
      <c r="T1282" s="267">
        <v>0</v>
      </c>
      <c r="U1282" s="267">
        <v>0</v>
      </c>
      <c r="V1282" s="295">
        <v>0</v>
      </c>
      <c r="W1282" s="271">
        <v>5</v>
      </c>
      <c r="X1282" s="271">
        <v>3</v>
      </c>
      <c r="Y1282" s="271">
        <v>15</v>
      </c>
      <c r="Z1282" s="271">
        <v>15</v>
      </c>
      <c r="AA1282" s="268">
        <v>0.6</v>
      </c>
      <c r="AB1282" s="268">
        <v>1</v>
      </c>
      <c r="AC1282" s="295">
        <v>-0.4</v>
      </c>
    </row>
    <row r="1283" spans="1:29">
      <c r="A1283" s="297" t="s">
        <v>1972</v>
      </c>
      <c r="B1283" s="305" t="s">
        <v>3362</v>
      </c>
      <c r="C1283" s="293" t="s">
        <v>2356</v>
      </c>
      <c r="D1283" s="305" t="s">
        <v>2357</v>
      </c>
      <c r="E1283" s="263">
        <v>7106</v>
      </c>
      <c r="F1283" s="266">
        <v>6732</v>
      </c>
      <c r="G1283" s="266">
        <v>374</v>
      </c>
      <c r="H1283" s="264">
        <v>4922</v>
      </c>
      <c r="I1283" s="264">
        <v>4611</v>
      </c>
      <c r="J1283" s="264">
        <v>311</v>
      </c>
      <c r="K1283" s="264">
        <v>4958</v>
      </c>
      <c r="L1283" s="264">
        <v>4745</v>
      </c>
      <c r="M1283" s="264">
        <v>213</v>
      </c>
      <c r="N1283" s="294">
        <v>0.93</v>
      </c>
      <c r="O1283" s="266">
        <v>150301</v>
      </c>
      <c r="P1283" s="266">
        <v>142168</v>
      </c>
      <c r="Q1283" s="266">
        <v>8133</v>
      </c>
      <c r="R1283" s="267">
        <v>0.945888583575625</v>
      </c>
      <c r="S1283" s="267">
        <v>0.947368421052632</v>
      </c>
      <c r="T1283" s="267">
        <v>0.936814303128809</v>
      </c>
      <c r="U1283" s="267">
        <v>0.95703912868092</v>
      </c>
      <c r="V1283" s="295">
        <v>0.0105541179238221</v>
      </c>
      <c r="W1283" s="271">
        <v>39684</v>
      </c>
      <c r="X1283" s="271">
        <v>37465</v>
      </c>
      <c r="Y1283" s="271">
        <v>34880</v>
      </c>
      <c r="Z1283" s="271">
        <v>33242</v>
      </c>
      <c r="AA1283" s="268">
        <v>0.944083257736115</v>
      </c>
      <c r="AB1283" s="268">
        <v>0.953038990825688</v>
      </c>
      <c r="AC1283" s="295">
        <v>-0.00895573308957276</v>
      </c>
    </row>
    <row r="1284" spans="1:29">
      <c r="A1284" s="297" t="s">
        <v>1972</v>
      </c>
      <c r="B1284" s="305" t="s">
        <v>3362</v>
      </c>
      <c r="C1284" s="293" t="s">
        <v>2358</v>
      </c>
      <c r="D1284" s="305" t="s">
        <v>2359</v>
      </c>
      <c r="E1284" s="263">
        <v>4</v>
      </c>
      <c r="F1284" s="266">
        <v>4</v>
      </c>
      <c r="G1284" s="266">
        <v>0</v>
      </c>
      <c r="H1284" s="264">
        <v>5</v>
      </c>
      <c r="I1284" s="264">
        <v>5</v>
      </c>
      <c r="J1284" s="264">
        <v>0</v>
      </c>
      <c r="K1284" s="264">
        <v>6</v>
      </c>
      <c r="L1284" s="264">
        <v>6</v>
      </c>
      <c r="M1284" s="264">
        <v>0</v>
      </c>
      <c r="N1284" s="294">
        <v>0.93</v>
      </c>
      <c r="O1284" s="266">
        <v>264</v>
      </c>
      <c r="P1284" s="266">
        <v>263</v>
      </c>
      <c r="Q1284" s="266">
        <v>1</v>
      </c>
      <c r="R1284" s="267">
        <v>0.996212121212121</v>
      </c>
      <c r="S1284" s="267">
        <v>1</v>
      </c>
      <c r="T1284" s="267">
        <v>1</v>
      </c>
      <c r="U1284" s="267">
        <v>1</v>
      </c>
      <c r="V1284" s="295">
        <v>0</v>
      </c>
      <c r="W1284" s="271">
        <v>32</v>
      </c>
      <c r="X1284" s="271">
        <v>32</v>
      </c>
      <c r="Y1284" s="271">
        <v>59</v>
      </c>
      <c r="Z1284" s="271">
        <v>58</v>
      </c>
      <c r="AA1284" s="268">
        <v>1</v>
      </c>
      <c r="AB1284" s="268">
        <v>0.983050847457627</v>
      </c>
      <c r="AC1284" s="295">
        <v>0.0169491525423728</v>
      </c>
    </row>
    <row r="1285" spans="1:29">
      <c r="A1285" s="297" t="s">
        <v>1972</v>
      </c>
      <c r="B1285" s="305" t="s">
        <v>3362</v>
      </c>
      <c r="C1285" s="293" t="s">
        <v>2360</v>
      </c>
      <c r="D1285" s="305" t="s">
        <v>2361</v>
      </c>
      <c r="E1285" s="263">
        <v>10100</v>
      </c>
      <c r="F1285" s="266">
        <v>9615</v>
      </c>
      <c r="G1285" s="266">
        <v>485</v>
      </c>
      <c r="H1285" s="264">
        <v>6975</v>
      </c>
      <c r="I1285" s="264">
        <v>6541</v>
      </c>
      <c r="J1285" s="264">
        <v>434</v>
      </c>
      <c r="K1285" s="264">
        <v>6508</v>
      </c>
      <c r="L1285" s="264">
        <v>6232</v>
      </c>
      <c r="M1285" s="264">
        <v>276</v>
      </c>
      <c r="N1285" s="294">
        <v>0.93</v>
      </c>
      <c r="O1285" s="266">
        <v>229597</v>
      </c>
      <c r="P1285" s="266">
        <v>216200</v>
      </c>
      <c r="Q1285" s="266">
        <v>13397</v>
      </c>
      <c r="R1285" s="267">
        <v>0.941649934450363</v>
      </c>
      <c r="S1285" s="267">
        <v>0.951980198019802</v>
      </c>
      <c r="T1285" s="267">
        <v>0.937777777777778</v>
      </c>
      <c r="U1285" s="267">
        <v>0.95759065765212</v>
      </c>
      <c r="V1285" s="295">
        <v>0.0142024202420241</v>
      </c>
      <c r="W1285" s="271">
        <v>55563</v>
      </c>
      <c r="X1285" s="271">
        <v>52041</v>
      </c>
      <c r="Y1285" s="271">
        <v>51045</v>
      </c>
      <c r="Z1285" s="271">
        <v>47941</v>
      </c>
      <c r="AA1285" s="268">
        <v>0.936612493925814</v>
      </c>
      <c r="AB1285" s="268">
        <v>0.939190909981389</v>
      </c>
      <c r="AC1285" s="295">
        <v>-0.00257841605557507</v>
      </c>
    </row>
    <row r="1286" spans="1:29">
      <c r="A1286" s="297" t="s">
        <v>1972</v>
      </c>
      <c r="B1286" s="305" t="s">
        <v>3362</v>
      </c>
      <c r="C1286" s="293" t="s">
        <v>2362</v>
      </c>
      <c r="D1286" s="305" t="s">
        <v>2363</v>
      </c>
      <c r="E1286" s="263">
        <v>8045</v>
      </c>
      <c r="F1286" s="266">
        <v>7305</v>
      </c>
      <c r="G1286" s="266">
        <v>740</v>
      </c>
      <c r="H1286" s="264">
        <v>5117</v>
      </c>
      <c r="I1286" s="264">
        <v>4639</v>
      </c>
      <c r="J1286" s="264">
        <v>478</v>
      </c>
      <c r="K1286" s="264">
        <v>5039</v>
      </c>
      <c r="L1286" s="264">
        <v>4472</v>
      </c>
      <c r="M1286" s="264">
        <v>567</v>
      </c>
      <c r="N1286" s="294">
        <v>0.93</v>
      </c>
      <c r="O1286" s="266">
        <v>176057</v>
      </c>
      <c r="P1286" s="266">
        <v>157898</v>
      </c>
      <c r="Q1286" s="266">
        <v>18159</v>
      </c>
      <c r="R1286" s="267">
        <v>0.896857267816673</v>
      </c>
      <c r="S1286" s="267">
        <v>0.908017402113114</v>
      </c>
      <c r="T1286" s="267">
        <v>0.906585890170021</v>
      </c>
      <c r="U1286" s="267">
        <v>0.887477674141695</v>
      </c>
      <c r="V1286" s="295">
        <v>0.00143151194309232</v>
      </c>
      <c r="W1286" s="271">
        <v>42281</v>
      </c>
      <c r="X1286" s="271">
        <v>38097</v>
      </c>
      <c r="Y1286" s="271">
        <v>39078</v>
      </c>
      <c r="Z1286" s="271">
        <v>35411</v>
      </c>
      <c r="AA1286" s="268">
        <v>0.901043021688229</v>
      </c>
      <c r="AB1286" s="268">
        <v>0.90616203490455</v>
      </c>
      <c r="AC1286" s="295">
        <v>-0.00511901321632102</v>
      </c>
    </row>
    <row r="1287" spans="1:29">
      <c r="A1287" s="297" t="s">
        <v>1972</v>
      </c>
      <c r="B1287" s="305" t="s">
        <v>3361</v>
      </c>
      <c r="C1287" s="293" t="s">
        <v>2364</v>
      </c>
      <c r="D1287" s="305" t="s">
        <v>2365</v>
      </c>
      <c r="E1287" s="263">
        <v>3784</v>
      </c>
      <c r="F1287" s="266">
        <v>3608</v>
      </c>
      <c r="G1287" s="266">
        <v>176</v>
      </c>
      <c r="H1287" s="264">
        <v>2325</v>
      </c>
      <c r="I1287" s="264">
        <v>2223</v>
      </c>
      <c r="J1287" s="264">
        <v>102</v>
      </c>
      <c r="K1287" s="264">
        <v>2349</v>
      </c>
      <c r="L1287" s="264">
        <v>2252</v>
      </c>
      <c r="M1287" s="264">
        <v>97</v>
      </c>
      <c r="N1287" s="294">
        <v>0.93</v>
      </c>
      <c r="O1287" s="266">
        <v>83255</v>
      </c>
      <c r="P1287" s="266">
        <v>78897</v>
      </c>
      <c r="Q1287" s="266">
        <v>4358</v>
      </c>
      <c r="R1287" s="267">
        <v>0.947654795507777</v>
      </c>
      <c r="S1287" s="267">
        <v>0.953488372093023</v>
      </c>
      <c r="T1287" s="267">
        <v>0.956129032258065</v>
      </c>
      <c r="U1287" s="267">
        <v>0.958705832269051</v>
      </c>
      <c r="V1287" s="295">
        <v>-0.00264066016504128</v>
      </c>
      <c r="W1287" s="271">
        <v>20132</v>
      </c>
      <c r="X1287" s="271">
        <v>19032</v>
      </c>
      <c r="Y1287" s="271">
        <v>18213</v>
      </c>
      <c r="Z1287" s="271">
        <v>17223</v>
      </c>
      <c r="AA1287" s="268">
        <v>0.945360619908603</v>
      </c>
      <c r="AB1287" s="268">
        <v>0.945643221874485</v>
      </c>
      <c r="AC1287" s="295">
        <v>-0.000282601965882034</v>
      </c>
    </row>
    <row r="1288" spans="1:29">
      <c r="A1288" s="297" t="s">
        <v>1972</v>
      </c>
      <c r="B1288" s="305" t="s">
        <v>3361</v>
      </c>
      <c r="C1288" s="293" t="s">
        <v>2366</v>
      </c>
      <c r="D1288" s="305" t="s">
        <v>2367</v>
      </c>
      <c r="E1288" s="263">
        <v>7855</v>
      </c>
      <c r="F1288" s="266">
        <v>7413</v>
      </c>
      <c r="G1288" s="266">
        <v>442</v>
      </c>
      <c r="H1288" s="264">
        <v>5090</v>
      </c>
      <c r="I1288" s="264">
        <v>4777</v>
      </c>
      <c r="J1288" s="264">
        <v>313</v>
      </c>
      <c r="K1288" s="264">
        <v>4933</v>
      </c>
      <c r="L1288" s="264">
        <v>4769</v>
      </c>
      <c r="M1288" s="264">
        <v>164</v>
      </c>
      <c r="N1288" s="294">
        <v>0.93</v>
      </c>
      <c r="O1288" s="266">
        <v>174555</v>
      </c>
      <c r="P1288" s="266">
        <v>166008</v>
      </c>
      <c r="Q1288" s="266">
        <v>8547</v>
      </c>
      <c r="R1288" s="267">
        <v>0.951035490246627</v>
      </c>
      <c r="S1288" s="267">
        <v>0.94373010821133</v>
      </c>
      <c r="T1288" s="267">
        <v>0.938506876227898</v>
      </c>
      <c r="U1288" s="267">
        <v>0.966754510439895</v>
      </c>
      <c r="V1288" s="295">
        <v>0.00522323198343255</v>
      </c>
      <c r="W1288" s="271">
        <v>41389</v>
      </c>
      <c r="X1288" s="271">
        <v>38841</v>
      </c>
      <c r="Y1288" s="271">
        <v>37865</v>
      </c>
      <c r="Z1288" s="271">
        <v>36001</v>
      </c>
      <c r="AA1288" s="268">
        <v>0.938437749160405</v>
      </c>
      <c r="AB1288" s="268">
        <v>0.950772481183151</v>
      </c>
      <c r="AC1288" s="295">
        <v>-0.0123347320227458</v>
      </c>
    </row>
    <row r="1289" spans="1:29">
      <c r="A1289" s="297" t="s">
        <v>1972</v>
      </c>
      <c r="B1289" s="305" t="s">
        <v>3361</v>
      </c>
      <c r="C1289" s="293" t="s">
        <v>2368</v>
      </c>
      <c r="D1289" s="305" t="s">
        <v>2369</v>
      </c>
      <c r="E1289" s="263">
        <v>3718</v>
      </c>
      <c r="F1289" s="266">
        <v>3549</v>
      </c>
      <c r="G1289" s="266">
        <v>169</v>
      </c>
      <c r="H1289" s="264">
        <v>2445</v>
      </c>
      <c r="I1289" s="264">
        <v>2378</v>
      </c>
      <c r="J1289" s="264">
        <v>67</v>
      </c>
      <c r="K1289" s="264">
        <v>2495</v>
      </c>
      <c r="L1289" s="264">
        <v>2449</v>
      </c>
      <c r="M1289" s="264">
        <v>46</v>
      </c>
      <c r="N1289" s="294">
        <v>0.93</v>
      </c>
      <c r="O1289" s="266">
        <v>83663</v>
      </c>
      <c r="P1289" s="266">
        <v>80474</v>
      </c>
      <c r="Q1289" s="266">
        <v>3189</v>
      </c>
      <c r="R1289" s="267">
        <v>0.961882791676129</v>
      </c>
      <c r="S1289" s="267">
        <v>0.954545454545455</v>
      </c>
      <c r="T1289" s="267">
        <v>0.972597137014315</v>
      </c>
      <c r="U1289" s="267">
        <v>0.981563126252505</v>
      </c>
      <c r="V1289" s="295">
        <v>-0.0180516824688604</v>
      </c>
      <c r="W1289" s="271">
        <v>20274</v>
      </c>
      <c r="X1289" s="271">
        <v>19457</v>
      </c>
      <c r="Y1289" s="271">
        <v>18564</v>
      </c>
      <c r="Z1289" s="271">
        <v>17870</v>
      </c>
      <c r="AA1289" s="268">
        <v>0.959702081483674</v>
      </c>
      <c r="AB1289" s="268">
        <v>0.962615815556992</v>
      </c>
      <c r="AC1289" s="295">
        <v>-0.00291373407331841</v>
      </c>
    </row>
    <row r="1290" spans="1:29">
      <c r="A1290" s="297" t="s">
        <v>1972</v>
      </c>
      <c r="B1290" s="305" t="s">
        <v>3361</v>
      </c>
      <c r="C1290" s="293" t="s">
        <v>2370</v>
      </c>
      <c r="D1290" s="305" t="s">
        <v>2371</v>
      </c>
      <c r="E1290" s="263">
        <v>7664</v>
      </c>
      <c r="F1290" s="266">
        <v>7266</v>
      </c>
      <c r="G1290" s="266">
        <v>398</v>
      </c>
      <c r="H1290" s="264">
        <v>4941</v>
      </c>
      <c r="I1290" s="264">
        <v>4649</v>
      </c>
      <c r="J1290" s="264">
        <v>292</v>
      </c>
      <c r="K1290" s="264">
        <v>4646</v>
      </c>
      <c r="L1290" s="264">
        <v>4417</v>
      </c>
      <c r="M1290" s="264">
        <v>229</v>
      </c>
      <c r="N1290" s="294">
        <v>0.93</v>
      </c>
      <c r="O1290" s="266">
        <v>169049</v>
      </c>
      <c r="P1290" s="266">
        <v>162856</v>
      </c>
      <c r="Q1290" s="266">
        <v>6193</v>
      </c>
      <c r="R1290" s="267">
        <v>0.963365651379186</v>
      </c>
      <c r="S1290" s="267">
        <v>0.948068893528184</v>
      </c>
      <c r="T1290" s="267">
        <v>0.940902651285165</v>
      </c>
      <c r="U1290" s="267">
        <v>0.950710288420146</v>
      </c>
      <c r="V1290" s="295">
        <v>0.00716624224301876</v>
      </c>
      <c r="W1290" s="271">
        <v>39999</v>
      </c>
      <c r="X1290" s="271">
        <v>38104</v>
      </c>
      <c r="Y1290" s="271">
        <v>36545</v>
      </c>
      <c r="Z1290" s="271">
        <v>35319</v>
      </c>
      <c r="AA1290" s="268">
        <v>0.95262381559539</v>
      </c>
      <c r="AB1290" s="268">
        <v>0.966452319058695</v>
      </c>
      <c r="AC1290" s="295">
        <v>-0.0138285034633049</v>
      </c>
    </row>
    <row r="1291" spans="1:29">
      <c r="A1291" s="297" t="s">
        <v>1972</v>
      </c>
      <c r="B1291" s="305" t="s">
        <v>3361</v>
      </c>
      <c r="C1291" s="293" t="s">
        <v>2372</v>
      </c>
      <c r="D1291" s="305" t="s">
        <v>2373</v>
      </c>
      <c r="E1291" s="263">
        <v>4</v>
      </c>
      <c r="F1291" s="266">
        <v>3</v>
      </c>
      <c r="G1291" s="266">
        <v>1</v>
      </c>
      <c r="H1291" s="264">
        <v>2</v>
      </c>
      <c r="I1291" s="264">
        <v>1</v>
      </c>
      <c r="J1291" s="264">
        <v>1</v>
      </c>
      <c r="K1291" s="264">
        <v>2</v>
      </c>
      <c r="L1291" s="264">
        <v>2</v>
      </c>
      <c r="M1291" s="264">
        <v>0</v>
      </c>
      <c r="N1291" s="294">
        <v>0.93</v>
      </c>
      <c r="O1291" s="266">
        <v>77</v>
      </c>
      <c r="P1291" s="266">
        <v>73</v>
      </c>
      <c r="Q1291" s="266">
        <v>4</v>
      </c>
      <c r="R1291" s="267">
        <v>0.948051948051948</v>
      </c>
      <c r="S1291" s="267">
        <v>0.75</v>
      </c>
      <c r="T1291" s="267">
        <v>0.5</v>
      </c>
      <c r="U1291" s="267">
        <v>1</v>
      </c>
      <c r="V1291" s="295">
        <v>0.25</v>
      </c>
      <c r="W1291" s="271">
        <v>13</v>
      </c>
      <c r="X1291" s="271">
        <v>9</v>
      </c>
      <c r="Y1291" s="271">
        <v>12</v>
      </c>
      <c r="Z1291" s="271">
        <v>12</v>
      </c>
      <c r="AA1291" s="268">
        <v>0.692307692307692</v>
      </c>
      <c r="AB1291" s="268">
        <v>1</v>
      </c>
      <c r="AC1291" s="295">
        <v>-0.307692307692308</v>
      </c>
    </row>
    <row r="1292" spans="1:29">
      <c r="A1292" s="297" t="s">
        <v>1972</v>
      </c>
      <c r="B1292" s="305" t="s">
        <v>3363</v>
      </c>
      <c r="C1292" s="293" t="s">
        <v>2374</v>
      </c>
      <c r="D1292" s="305" t="s">
        <v>2375</v>
      </c>
      <c r="E1292" s="263">
        <v>4155</v>
      </c>
      <c r="F1292" s="266">
        <v>4090</v>
      </c>
      <c r="G1292" s="266">
        <v>65</v>
      </c>
      <c r="H1292" s="264">
        <v>2301</v>
      </c>
      <c r="I1292" s="264">
        <v>2239</v>
      </c>
      <c r="J1292" s="264">
        <v>62</v>
      </c>
      <c r="K1292" s="264">
        <v>3461</v>
      </c>
      <c r="L1292" s="264">
        <v>3407</v>
      </c>
      <c r="M1292" s="264">
        <v>54</v>
      </c>
      <c r="N1292" s="294">
        <v>0.93</v>
      </c>
      <c r="O1292" s="266">
        <v>111732</v>
      </c>
      <c r="P1292" s="266">
        <v>110173</v>
      </c>
      <c r="Q1292" s="266">
        <v>1559</v>
      </c>
      <c r="R1292" s="267">
        <v>0.986046969534243</v>
      </c>
      <c r="S1292" s="267">
        <v>0.984356197352587</v>
      </c>
      <c r="T1292" s="267">
        <v>0.973055193394176</v>
      </c>
      <c r="U1292" s="267">
        <v>0.984397572955793</v>
      </c>
      <c r="V1292" s="295">
        <v>0.0113010039584108</v>
      </c>
      <c r="W1292" s="271">
        <v>25615</v>
      </c>
      <c r="X1292" s="271">
        <v>25207</v>
      </c>
      <c r="Y1292" s="271">
        <v>25994</v>
      </c>
      <c r="Z1292" s="271">
        <v>25617</v>
      </c>
      <c r="AA1292" s="268">
        <v>0.984071832910404</v>
      </c>
      <c r="AB1292" s="268">
        <v>0.985496653073786</v>
      </c>
      <c r="AC1292" s="295">
        <v>-0.0014248201633823</v>
      </c>
    </row>
    <row r="1293" spans="1:29">
      <c r="A1293" s="297" t="s">
        <v>1972</v>
      </c>
      <c r="B1293" s="305" t="s">
        <v>3363</v>
      </c>
      <c r="C1293" s="293" t="s">
        <v>2376</v>
      </c>
      <c r="D1293" s="305" t="s">
        <v>2377</v>
      </c>
      <c r="E1293" s="263">
        <v>4332</v>
      </c>
      <c r="F1293" s="266">
        <v>4160</v>
      </c>
      <c r="G1293" s="266">
        <v>172</v>
      </c>
      <c r="H1293" s="264">
        <v>2366</v>
      </c>
      <c r="I1293" s="264">
        <v>2251</v>
      </c>
      <c r="J1293" s="264">
        <v>115</v>
      </c>
      <c r="K1293" s="264">
        <v>3659</v>
      </c>
      <c r="L1293" s="264">
        <v>3552</v>
      </c>
      <c r="M1293" s="264">
        <v>107</v>
      </c>
      <c r="N1293" s="294">
        <v>0.93</v>
      </c>
      <c r="O1293" s="266">
        <v>118755</v>
      </c>
      <c r="P1293" s="266">
        <v>115576</v>
      </c>
      <c r="Q1293" s="266">
        <v>3179</v>
      </c>
      <c r="R1293" s="267">
        <v>0.973230600816808</v>
      </c>
      <c r="S1293" s="267">
        <v>0.960295475530933</v>
      </c>
      <c r="T1293" s="267">
        <v>0.951394759087067</v>
      </c>
      <c r="U1293" s="267">
        <v>0.970757037441924</v>
      </c>
      <c r="V1293" s="295">
        <v>0.00890071644386581</v>
      </c>
      <c r="W1293" s="271">
        <v>26700</v>
      </c>
      <c r="X1293" s="271">
        <v>25891</v>
      </c>
      <c r="Y1293" s="271">
        <v>27121</v>
      </c>
      <c r="Z1293" s="271">
        <v>26365</v>
      </c>
      <c r="AA1293" s="268">
        <v>0.969700374531835</v>
      </c>
      <c r="AB1293" s="268">
        <v>0.972124921647432</v>
      </c>
      <c r="AC1293" s="295">
        <v>-0.0024245471155967</v>
      </c>
    </row>
    <row r="1294" spans="1:29">
      <c r="A1294" s="297" t="s">
        <v>1972</v>
      </c>
      <c r="B1294" s="305" t="s">
        <v>3363</v>
      </c>
      <c r="C1294" s="293" t="s">
        <v>2378</v>
      </c>
      <c r="D1294" s="305" t="s">
        <v>2379</v>
      </c>
      <c r="E1294" s="263">
        <v>4674</v>
      </c>
      <c r="F1294" s="266">
        <v>4507</v>
      </c>
      <c r="G1294" s="266">
        <v>167</v>
      </c>
      <c r="H1294" s="264">
        <v>2543</v>
      </c>
      <c r="I1294" s="264">
        <v>2434</v>
      </c>
      <c r="J1294" s="264">
        <v>109</v>
      </c>
      <c r="K1294" s="264">
        <v>3971</v>
      </c>
      <c r="L1294" s="264">
        <v>3897</v>
      </c>
      <c r="M1294" s="264">
        <v>74</v>
      </c>
      <c r="N1294" s="294">
        <v>0.93</v>
      </c>
      <c r="O1294" s="266">
        <v>126793</v>
      </c>
      <c r="P1294" s="266">
        <v>123110</v>
      </c>
      <c r="Q1294" s="266">
        <v>3683</v>
      </c>
      <c r="R1294" s="267">
        <v>0.97095265511503</v>
      </c>
      <c r="S1294" s="267">
        <v>0.964270432178006</v>
      </c>
      <c r="T1294" s="267">
        <v>0.957137239480928</v>
      </c>
      <c r="U1294" s="267">
        <v>0.981364895492319</v>
      </c>
      <c r="V1294" s="295">
        <v>0.00713319269707802</v>
      </c>
      <c r="W1294" s="271">
        <v>28911</v>
      </c>
      <c r="X1294" s="271">
        <v>28134</v>
      </c>
      <c r="Y1294" s="271">
        <v>28872</v>
      </c>
      <c r="Z1294" s="271">
        <v>28072</v>
      </c>
      <c r="AA1294" s="268">
        <v>0.97312441631213</v>
      </c>
      <c r="AB1294" s="268">
        <v>0.972291493488501</v>
      </c>
      <c r="AC1294" s="295">
        <v>0.000832922823629345</v>
      </c>
    </row>
    <row r="1295" spans="1:29">
      <c r="A1295" s="297" t="s">
        <v>1972</v>
      </c>
      <c r="B1295" s="305" t="s">
        <v>3363</v>
      </c>
      <c r="C1295" s="293" t="s">
        <v>2380</v>
      </c>
      <c r="D1295" s="305" t="s">
        <v>2381</v>
      </c>
      <c r="E1295" s="263">
        <v>4593</v>
      </c>
      <c r="F1295" s="266">
        <v>4510</v>
      </c>
      <c r="G1295" s="266">
        <v>83</v>
      </c>
      <c r="H1295" s="264">
        <v>2566</v>
      </c>
      <c r="I1295" s="264">
        <v>2500</v>
      </c>
      <c r="J1295" s="264">
        <v>66</v>
      </c>
      <c r="K1295" s="264">
        <v>3863</v>
      </c>
      <c r="L1295" s="264">
        <v>3784</v>
      </c>
      <c r="M1295" s="264">
        <v>79</v>
      </c>
      <c r="N1295" s="294">
        <v>0.93</v>
      </c>
      <c r="O1295" s="266">
        <v>123048</v>
      </c>
      <c r="P1295" s="266">
        <v>120867</v>
      </c>
      <c r="Q1295" s="266">
        <v>2181</v>
      </c>
      <c r="R1295" s="267">
        <v>0.982275209674274</v>
      </c>
      <c r="S1295" s="267">
        <v>0.98192902242543</v>
      </c>
      <c r="T1295" s="267">
        <v>0.974279033515199</v>
      </c>
      <c r="U1295" s="267">
        <v>0.979549572870826</v>
      </c>
      <c r="V1295" s="295">
        <v>0.00764998891023128</v>
      </c>
      <c r="W1295" s="271">
        <v>28711</v>
      </c>
      <c r="X1295" s="271">
        <v>28178</v>
      </c>
      <c r="Y1295" s="271">
        <v>28359</v>
      </c>
      <c r="Z1295" s="271">
        <v>27913</v>
      </c>
      <c r="AA1295" s="268">
        <v>0.981435686670614</v>
      </c>
      <c r="AB1295" s="268">
        <v>0.984273070277513</v>
      </c>
      <c r="AC1295" s="295">
        <v>-0.00283738360689922</v>
      </c>
    </row>
    <row r="1296" spans="1:29">
      <c r="A1296" s="297" t="s">
        <v>1972</v>
      </c>
      <c r="B1296" s="305" t="s">
        <v>3363</v>
      </c>
      <c r="C1296" s="293" t="s">
        <v>2382</v>
      </c>
      <c r="D1296" s="305" t="s">
        <v>2383</v>
      </c>
      <c r="E1296" s="263">
        <v>2630</v>
      </c>
      <c r="F1296" s="266">
        <v>2540</v>
      </c>
      <c r="G1296" s="266">
        <v>90</v>
      </c>
      <c r="H1296" s="264">
        <v>1614</v>
      </c>
      <c r="I1296" s="264">
        <v>1572</v>
      </c>
      <c r="J1296" s="264">
        <v>42</v>
      </c>
      <c r="K1296" s="264">
        <v>2353</v>
      </c>
      <c r="L1296" s="264">
        <v>2294</v>
      </c>
      <c r="M1296" s="264">
        <v>59</v>
      </c>
      <c r="N1296" s="294">
        <v>0.93</v>
      </c>
      <c r="O1296" s="266">
        <v>75621</v>
      </c>
      <c r="P1296" s="266">
        <v>73989</v>
      </c>
      <c r="Q1296" s="266">
        <v>1632</v>
      </c>
      <c r="R1296" s="267">
        <v>0.978418693220137</v>
      </c>
      <c r="S1296" s="267">
        <v>0.965779467680608</v>
      </c>
      <c r="T1296" s="267">
        <v>0.973977695167286</v>
      </c>
      <c r="U1296" s="267">
        <v>0.974925626859328</v>
      </c>
      <c r="V1296" s="295">
        <v>-0.00819822748667787</v>
      </c>
      <c r="W1296" s="271">
        <v>17118</v>
      </c>
      <c r="X1296" s="271">
        <v>16701</v>
      </c>
      <c r="Y1296" s="271">
        <v>17567</v>
      </c>
      <c r="Z1296" s="271">
        <v>17255</v>
      </c>
      <c r="AA1296" s="268">
        <v>0.975639677532422</v>
      </c>
      <c r="AB1296" s="268">
        <v>0.982239426196846</v>
      </c>
      <c r="AC1296" s="295">
        <v>-0.00659974866442437</v>
      </c>
    </row>
    <row r="1297" spans="1:29">
      <c r="A1297" s="297" t="s">
        <v>1972</v>
      </c>
      <c r="B1297" s="305" t="s">
        <v>3363</v>
      </c>
      <c r="C1297" s="293" t="s">
        <v>2384</v>
      </c>
      <c r="D1297" s="305" t="s">
        <v>2385</v>
      </c>
      <c r="E1297" s="263">
        <v>3646</v>
      </c>
      <c r="F1297" s="266">
        <v>3551</v>
      </c>
      <c r="G1297" s="266">
        <v>95</v>
      </c>
      <c r="H1297" s="264">
        <v>2083</v>
      </c>
      <c r="I1297" s="264">
        <v>2017</v>
      </c>
      <c r="J1297" s="264">
        <v>66</v>
      </c>
      <c r="K1297" s="264">
        <v>2923</v>
      </c>
      <c r="L1297" s="264">
        <v>2853</v>
      </c>
      <c r="M1297" s="264">
        <v>70</v>
      </c>
      <c r="N1297" s="294">
        <v>0.93</v>
      </c>
      <c r="O1297" s="266">
        <v>103151</v>
      </c>
      <c r="P1297" s="266">
        <v>99133</v>
      </c>
      <c r="Q1297" s="266">
        <v>4018</v>
      </c>
      <c r="R1297" s="267">
        <v>0.961047396535177</v>
      </c>
      <c r="S1297" s="267">
        <v>0.973944048272079</v>
      </c>
      <c r="T1297" s="267">
        <v>0.968314930388862</v>
      </c>
      <c r="U1297" s="267">
        <v>0.976052001368457</v>
      </c>
      <c r="V1297" s="295">
        <v>0.00562911788321685</v>
      </c>
      <c r="W1297" s="271">
        <v>22993</v>
      </c>
      <c r="X1297" s="271">
        <v>21485</v>
      </c>
      <c r="Y1297" s="271">
        <v>23938</v>
      </c>
      <c r="Z1297" s="271">
        <v>23530</v>
      </c>
      <c r="AA1297" s="268">
        <v>0.934414821902318</v>
      </c>
      <c r="AB1297" s="268">
        <v>0.982955969588103</v>
      </c>
      <c r="AC1297" s="295">
        <v>-0.0485411476857845</v>
      </c>
    </row>
    <row r="1298" spans="1:29">
      <c r="A1298" s="297" t="s">
        <v>1972</v>
      </c>
      <c r="B1298" s="305" t="s">
        <v>3363</v>
      </c>
      <c r="C1298" s="293" t="s">
        <v>2386</v>
      </c>
      <c r="D1298" s="305" t="s">
        <v>2387</v>
      </c>
      <c r="E1298" s="263">
        <v>3894</v>
      </c>
      <c r="F1298" s="266">
        <v>3788</v>
      </c>
      <c r="G1298" s="266">
        <v>106</v>
      </c>
      <c r="H1298" s="264">
        <v>2269</v>
      </c>
      <c r="I1298" s="264">
        <v>2198</v>
      </c>
      <c r="J1298" s="264">
        <v>71</v>
      </c>
      <c r="K1298" s="264">
        <v>3442</v>
      </c>
      <c r="L1298" s="264">
        <v>3370</v>
      </c>
      <c r="M1298" s="264">
        <v>72</v>
      </c>
      <c r="N1298" s="294">
        <v>0.93</v>
      </c>
      <c r="O1298" s="266">
        <v>108895</v>
      </c>
      <c r="P1298" s="266">
        <v>107042</v>
      </c>
      <c r="Q1298" s="266">
        <v>1853</v>
      </c>
      <c r="R1298" s="267">
        <v>0.982983608062813</v>
      </c>
      <c r="S1298" s="267">
        <v>0.972778633795583</v>
      </c>
      <c r="T1298" s="267">
        <v>0.968708682238872</v>
      </c>
      <c r="U1298" s="267">
        <v>0.979081929110982</v>
      </c>
      <c r="V1298" s="295">
        <v>0.00406995155671119</v>
      </c>
      <c r="W1298" s="271">
        <v>24509</v>
      </c>
      <c r="X1298" s="271">
        <v>24038</v>
      </c>
      <c r="Y1298" s="271">
        <v>25317</v>
      </c>
      <c r="Z1298" s="271">
        <v>24917</v>
      </c>
      <c r="AA1298" s="268">
        <v>0.980782569668285</v>
      </c>
      <c r="AB1298" s="268">
        <v>0.984200339692697</v>
      </c>
      <c r="AC1298" s="295">
        <v>-0.00341777002441146</v>
      </c>
    </row>
    <row r="1299" spans="1:29">
      <c r="A1299" s="297" t="s">
        <v>1972</v>
      </c>
      <c r="B1299" s="305" t="s">
        <v>3363</v>
      </c>
      <c r="C1299" s="293" t="s">
        <v>2388</v>
      </c>
      <c r="D1299" s="305" t="s">
        <v>2389</v>
      </c>
      <c r="E1299" s="263">
        <v>2137</v>
      </c>
      <c r="F1299" s="266">
        <v>2084</v>
      </c>
      <c r="G1299" s="266">
        <v>53</v>
      </c>
      <c r="H1299" s="264">
        <v>1237</v>
      </c>
      <c r="I1299" s="264">
        <v>1206</v>
      </c>
      <c r="J1299" s="264">
        <v>31</v>
      </c>
      <c r="K1299" s="264">
        <v>1967</v>
      </c>
      <c r="L1299" s="264">
        <v>1932</v>
      </c>
      <c r="M1299" s="264">
        <v>35</v>
      </c>
      <c r="N1299" s="294">
        <v>0.93</v>
      </c>
      <c r="O1299" s="266">
        <v>62005</v>
      </c>
      <c r="P1299" s="266">
        <v>61108</v>
      </c>
      <c r="Q1299" s="266">
        <v>897</v>
      </c>
      <c r="R1299" s="267">
        <v>0.985533424723813</v>
      </c>
      <c r="S1299" s="267">
        <v>0.975198876930276</v>
      </c>
      <c r="T1299" s="267">
        <v>0.974939369442199</v>
      </c>
      <c r="U1299" s="267">
        <v>0.98220640569395</v>
      </c>
      <c r="V1299" s="295">
        <v>0.000259507488077237</v>
      </c>
      <c r="W1299" s="271">
        <v>13573</v>
      </c>
      <c r="X1299" s="271">
        <v>13372</v>
      </c>
      <c r="Y1299" s="271">
        <v>13926</v>
      </c>
      <c r="Z1299" s="271">
        <v>13692</v>
      </c>
      <c r="AA1299" s="268">
        <v>0.985191188388713</v>
      </c>
      <c r="AB1299" s="268">
        <v>0.983196897888841</v>
      </c>
      <c r="AC1299" s="295">
        <v>0.00199429049987188</v>
      </c>
    </row>
    <row r="1300" spans="1:29">
      <c r="A1300" s="297" t="s">
        <v>1972</v>
      </c>
      <c r="B1300" s="305" t="s">
        <v>3363</v>
      </c>
      <c r="C1300" s="293" t="s">
        <v>2390</v>
      </c>
      <c r="D1300" s="305" t="s">
        <v>2391</v>
      </c>
      <c r="E1300" s="263">
        <v>3582</v>
      </c>
      <c r="F1300" s="266">
        <v>3455</v>
      </c>
      <c r="G1300" s="266">
        <v>127</v>
      </c>
      <c r="H1300" s="264">
        <v>2014</v>
      </c>
      <c r="I1300" s="264">
        <v>1928</v>
      </c>
      <c r="J1300" s="264">
        <v>86</v>
      </c>
      <c r="K1300" s="264">
        <v>3009</v>
      </c>
      <c r="L1300" s="264">
        <v>2892</v>
      </c>
      <c r="M1300" s="264">
        <v>117</v>
      </c>
      <c r="N1300" s="294">
        <v>0.93</v>
      </c>
      <c r="O1300" s="266">
        <v>99832</v>
      </c>
      <c r="P1300" s="266">
        <v>96268</v>
      </c>
      <c r="Q1300" s="266">
        <v>3564</v>
      </c>
      <c r="R1300" s="267">
        <v>0.964300024040388</v>
      </c>
      <c r="S1300" s="267">
        <v>0.964544946957007</v>
      </c>
      <c r="T1300" s="267">
        <v>0.957298907646475</v>
      </c>
      <c r="U1300" s="267">
        <v>0.96111665004985</v>
      </c>
      <c r="V1300" s="295">
        <v>0.00724603931053258</v>
      </c>
      <c r="W1300" s="271">
        <v>22334</v>
      </c>
      <c r="X1300" s="271">
        <v>21485</v>
      </c>
      <c r="Y1300" s="271">
        <v>22468</v>
      </c>
      <c r="Z1300" s="271">
        <v>21704</v>
      </c>
      <c r="AA1300" s="268">
        <v>0.961986209366885</v>
      </c>
      <c r="AB1300" s="268">
        <v>0.965996083318497</v>
      </c>
      <c r="AC1300" s="295">
        <v>-0.00400987395161279</v>
      </c>
    </row>
    <row r="1301" spans="1:29">
      <c r="A1301" s="297" t="s">
        <v>1972</v>
      </c>
      <c r="B1301" s="305" t="s">
        <v>3363</v>
      </c>
      <c r="C1301" s="293" t="s">
        <v>2392</v>
      </c>
      <c r="D1301" s="305" t="s">
        <v>2393</v>
      </c>
      <c r="E1301" s="263">
        <v>2817</v>
      </c>
      <c r="F1301" s="266">
        <v>2774</v>
      </c>
      <c r="G1301" s="266">
        <v>43</v>
      </c>
      <c r="H1301" s="264">
        <v>1604</v>
      </c>
      <c r="I1301" s="264">
        <v>1571</v>
      </c>
      <c r="J1301" s="264">
        <v>33</v>
      </c>
      <c r="K1301" s="264">
        <v>2325</v>
      </c>
      <c r="L1301" s="264">
        <v>2306</v>
      </c>
      <c r="M1301" s="264">
        <v>19</v>
      </c>
      <c r="N1301" s="294">
        <v>0.93</v>
      </c>
      <c r="O1301" s="266">
        <v>76476</v>
      </c>
      <c r="P1301" s="266">
        <v>74580</v>
      </c>
      <c r="Q1301" s="266">
        <v>1896</v>
      </c>
      <c r="R1301" s="267">
        <v>0.975207908363408</v>
      </c>
      <c r="S1301" s="267">
        <v>0.984735534256301</v>
      </c>
      <c r="T1301" s="267">
        <v>0.979426433915212</v>
      </c>
      <c r="U1301" s="267">
        <v>0.991827956989247</v>
      </c>
      <c r="V1301" s="295">
        <v>0.005309100341089</v>
      </c>
      <c r="W1301" s="271">
        <v>17361</v>
      </c>
      <c r="X1301" s="271">
        <v>17170</v>
      </c>
      <c r="Y1301" s="271">
        <v>16748</v>
      </c>
      <c r="Z1301" s="271">
        <v>16578</v>
      </c>
      <c r="AA1301" s="268">
        <v>0.988998329589309</v>
      </c>
      <c r="AB1301" s="268">
        <v>0.989849534272749</v>
      </c>
      <c r="AC1301" s="295">
        <v>-0.000851204683439688</v>
      </c>
    </row>
    <row r="1302" spans="1:29">
      <c r="A1302" s="297" t="s">
        <v>1972</v>
      </c>
      <c r="B1302" s="305" t="s">
        <v>3363</v>
      </c>
      <c r="C1302" s="293" t="s">
        <v>2394</v>
      </c>
      <c r="D1302" s="305" t="s">
        <v>2395</v>
      </c>
      <c r="E1302" s="263">
        <v>3388</v>
      </c>
      <c r="F1302" s="266">
        <v>3101</v>
      </c>
      <c r="G1302" s="266">
        <v>287</v>
      </c>
      <c r="H1302" s="264">
        <v>1806</v>
      </c>
      <c r="I1302" s="264">
        <v>1670</v>
      </c>
      <c r="J1302" s="264">
        <v>136</v>
      </c>
      <c r="K1302" s="264">
        <v>2855</v>
      </c>
      <c r="L1302" s="264">
        <v>2711</v>
      </c>
      <c r="M1302" s="264">
        <v>144</v>
      </c>
      <c r="N1302" s="294">
        <v>0.93</v>
      </c>
      <c r="O1302" s="266">
        <v>98012</v>
      </c>
      <c r="P1302" s="266">
        <v>91369</v>
      </c>
      <c r="Q1302" s="266">
        <v>6643</v>
      </c>
      <c r="R1302" s="267">
        <v>0.932222584989593</v>
      </c>
      <c r="S1302" s="267">
        <v>0.915289256198347</v>
      </c>
      <c r="T1302" s="267">
        <v>0.924695459579181</v>
      </c>
      <c r="U1302" s="267">
        <v>0.949562171628722</v>
      </c>
      <c r="V1302" s="295">
        <v>-0.00940620338083342</v>
      </c>
      <c r="W1302" s="271">
        <v>21369</v>
      </c>
      <c r="X1302" s="271">
        <v>19908</v>
      </c>
      <c r="Y1302" s="271">
        <v>22204</v>
      </c>
      <c r="Z1302" s="271">
        <v>20664</v>
      </c>
      <c r="AA1302" s="268">
        <v>0.93162993120876</v>
      </c>
      <c r="AB1302" s="268">
        <v>0.930643127364439</v>
      </c>
      <c r="AC1302" s="295">
        <v>0.000986803844321482</v>
      </c>
    </row>
    <row r="1303" spans="1:29">
      <c r="A1303" s="297" t="s">
        <v>1972</v>
      </c>
      <c r="B1303" s="305" t="s">
        <v>3364</v>
      </c>
      <c r="C1303" s="293" t="s">
        <v>2396</v>
      </c>
      <c r="D1303" s="305" t="s">
        <v>2397</v>
      </c>
      <c r="E1303" s="263">
        <v>2202</v>
      </c>
      <c r="F1303" s="266">
        <v>2110</v>
      </c>
      <c r="G1303" s="266">
        <v>92</v>
      </c>
      <c r="H1303" s="264">
        <v>1159</v>
      </c>
      <c r="I1303" s="264">
        <v>1104</v>
      </c>
      <c r="J1303" s="264">
        <v>55</v>
      </c>
      <c r="K1303" s="264">
        <v>1945</v>
      </c>
      <c r="L1303" s="264">
        <v>1885</v>
      </c>
      <c r="M1303" s="264">
        <v>60</v>
      </c>
      <c r="N1303" s="294">
        <v>0.93</v>
      </c>
      <c r="O1303" s="266">
        <v>62208</v>
      </c>
      <c r="P1303" s="266">
        <v>60798</v>
      </c>
      <c r="Q1303" s="266">
        <v>1410</v>
      </c>
      <c r="R1303" s="267">
        <v>0.977334104938272</v>
      </c>
      <c r="S1303" s="267">
        <v>0.958219800181653</v>
      </c>
      <c r="T1303" s="267">
        <v>0.952545297670406</v>
      </c>
      <c r="U1303" s="267">
        <v>0.969151670951157</v>
      </c>
      <c r="V1303" s="295">
        <v>0.00567450251124757</v>
      </c>
      <c r="W1303" s="271">
        <v>13831</v>
      </c>
      <c r="X1303" s="271">
        <v>13433</v>
      </c>
      <c r="Y1303" s="271">
        <v>14285</v>
      </c>
      <c r="Z1303" s="271">
        <v>13970</v>
      </c>
      <c r="AA1303" s="268">
        <v>0.971224061889957</v>
      </c>
      <c r="AB1303" s="268">
        <v>0.977948897444872</v>
      </c>
      <c r="AC1303" s="295">
        <v>-0.00672483555491488</v>
      </c>
    </row>
    <row r="1304" spans="1:29">
      <c r="A1304" s="297" t="s">
        <v>1972</v>
      </c>
      <c r="B1304" s="305" t="s">
        <v>3364</v>
      </c>
      <c r="C1304" s="293" t="s">
        <v>2398</v>
      </c>
      <c r="D1304" s="305" t="s">
        <v>2399</v>
      </c>
      <c r="E1304" s="263">
        <v>1617</v>
      </c>
      <c r="F1304" s="266">
        <v>1574</v>
      </c>
      <c r="G1304" s="266">
        <v>43</v>
      </c>
      <c r="H1304" s="264">
        <v>753</v>
      </c>
      <c r="I1304" s="264">
        <v>738</v>
      </c>
      <c r="J1304" s="264">
        <v>15</v>
      </c>
      <c r="K1304" s="264">
        <v>1722</v>
      </c>
      <c r="L1304" s="264">
        <v>1572</v>
      </c>
      <c r="M1304" s="264">
        <v>150</v>
      </c>
      <c r="N1304" s="294">
        <v>0.93</v>
      </c>
      <c r="O1304" s="266">
        <v>46079</v>
      </c>
      <c r="P1304" s="266">
        <v>45174</v>
      </c>
      <c r="Q1304" s="266">
        <v>905</v>
      </c>
      <c r="R1304" s="267">
        <v>0.980359816836303</v>
      </c>
      <c r="S1304" s="267">
        <v>0.973407544836116</v>
      </c>
      <c r="T1304" s="267">
        <v>0.9800796812749</v>
      </c>
      <c r="U1304" s="267">
        <v>0.912891986062718</v>
      </c>
      <c r="V1304" s="295">
        <v>-0.00667213643878417</v>
      </c>
      <c r="W1304" s="271">
        <v>10327</v>
      </c>
      <c r="X1304" s="271">
        <v>10027</v>
      </c>
      <c r="Y1304" s="271">
        <v>10714</v>
      </c>
      <c r="Z1304" s="271">
        <v>10547</v>
      </c>
      <c r="AA1304" s="268">
        <v>0.970949937058197</v>
      </c>
      <c r="AB1304" s="268">
        <v>0.984412917677805</v>
      </c>
      <c r="AC1304" s="295">
        <v>-0.0134629806196077</v>
      </c>
    </row>
    <row r="1305" spans="1:29">
      <c r="A1305" s="297" t="s">
        <v>1972</v>
      </c>
      <c r="B1305" s="305" t="s">
        <v>3364</v>
      </c>
      <c r="C1305" s="293" t="s">
        <v>2400</v>
      </c>
      <c r="D1305" s="305" t="s">
        <v>2401</v>
      </c>
      <c r="E1305" s="263">
        <v>934</v>
      </c>
      <c r="F1305" s="266">
        <v>876</v>
      </c>
      <c r="G1305" s="266">
        <v>58</v>
      </c>
      <c r="H1305" s="264">
        <v>552</v>
      </c>
      <c r="I1305" s="264">
        <v>518</v>
      </c>
      <c r="J1305" s="264">
        <v>34</v>
      </c>
      <c r="K1305" s="264">
        <v>904</v>
      </c>
      <c r="L1305" s="264">
        <v>862</v>
      </c>
      <c r="M1305" s="264">
        <v>42</v>
      </c>
      <c r="N1305" s="294">
        <v>0.93</v>
      </c>
      <c r="O1305" s="266">
        <v>25254</v>
      </c>
      <c r="P1305" s="266">
        <v>23954</v>
      </c>
      <c r="Q1305" s="266">
        <v>1300</v>
      </c>
      <c r="R1305" s="267">
        <v>0.948523006256435</v>
      </c>
      <c r="S1305" s="267">
        <v>0.937901498929336</v>
      </c>
      <c r="T1305" s="267">
        <v>0.938405797101449</v>
      </c>
      <c r="U1305" s="267">
        <v>0.95353982300885</v>
      </c>
      <c r="V1305" s="295">
        <v>-0.00050429817211306</v>
      </c>
      <c r="W1305" s="271">
        <v>5884</v>
      </c>
      <c r="X1305" s="271">
        <v>5593</v>
      </c>
      <c r="Y1305" s="271">
        <v>5875</v>
      </c>
      <c r="Z1305" s="271">
        <v>5529</v>
      </c>
      <c r="AA1305" s="268">
        <v>0.950543847722638</v>
      </c>
      <c r="AB1305" s="268">
        <v>0.941106382978723</v>
      </c>
      <c r="AC1305" s="295">
        <v>0.00943746474391427</v>
      </c>
    </row>
    <row r="1306" spans="1:29">
      <c r="A1306" s="297" t="s">
        <v>1972</v>
      </c>
      <c r="B1306" s="305" t="s">
        <v>3364</v>
      </c>
      <c r="C1306" s="293" t="s">
        <v>2402</v>
      </c>
      <c r="D1306" s="305" t="s">
        <v>2403</v>
      </c>
      <c r="E1306" s="263">
        <v>5641</v>
      </c>
      <c r="F1306" s="266">
        <v>5386</v>
      </c>
      <c r="G1306" s="266">
        <v>255</v>
      </c>
      <c r="H1306" s="264">
        <v>2980</v>
      </c>
      <c r="I1306" s="264">
        <v>2847</v>
      </c>
      <c r="J1306" s="264">
        <v>133</v>
      </c>
      <c r="K1306" s="264">
        <v>3810</v>
      </c>
      <c r="L1306" s="264">
        <v>3664</v>
      </c>
      <c r="M1306" s="264">
        <v>146</v>
      </c>
      <c r="N1306" s="294">
        <v>0.93</v>
      </c>
      <c r="O1306" s="266">
        <v>139079</v>
      </c>
      <c r="P1306" s="266">
        <v>135467</v>
      </c>
      <c r="Q1306" s="266">
        <v>3612</v>
      </c>
      <c r="R1306" s="267">
        <v>0.974029148900984</v>
      </c>
      <c r="S1306" s="267">
        <v>0.954795249069314</v>
      </c>
      <c r="T1306" s="267">
        <v>0.955369127516778</v>
      </c>
      <c r="U1306" s="267">
        <v>0.961679790026247</v>
      </c>
      <c r="V1306" s="295">
        <v>-0.000573878447464593</v>
      </c>
      <c r="W1306" s="271">
        <v>30789</v>
      </c>
      <c r="X1306" s="271">
        <v>29708</v>
      </c>
      <c r="Y1306" s="271">
        <v>32225</v>
      </c>
      <c r="Z1306" s="271">
        <v>31482</v>
      </c>
      <c r="AA1306" s="268">
        <v>0.964890058137647</v>
      </c>
      <c r="AB1306" s="268">
        <v>0.976943366951125</v>
      </c>
      <c r="AC1306" s="295">
        <v>-0.0120533088134783</v>
      </c>
    </row>
    <row r="1307" spans="1:29">
      <c r="A1307" s="297" t="s">
        <v>1972</v>
      </c>
      <c r="B1307" s="305" t="s">
        <v>3364</v>
      </c>
      <c r="C1307" s="293" t="s">
        <v>2404</v>
      </c>
      <c r="D1307" s="305" t="s">
        <v>2405</v>
      </c>
      <c r="E1307" s="263">
        <v>5447</v>
      </c>
      <c r="F1307" s="266">
        <v>5248</v>
      </c>
      <c r="G1307" s="266">
        <v>199</v>
      </c>
      <c r="H1307" s="264">
        <v>2842</v>
      </c>
      <c r="I1307" s="264">
        <v>2773</v>
      </c>
      <c r="J1307" s="264">
        <v>69</v>
      </c>
      <c r="K1307" s="264">
        <v>3702</v>
      </c>
      <c r="L1307" s="264">
        <v>3612</v>
      </c>
      <c r="M1307" s="264">
        <v>90</v>
      </c>
      <c r="N1307" s="294">
        <v>0.93</v>
      </c>
      <c r="O1307" s="266">
        <v>133709</v>
      </c>
      <c r="P1307" s="266">
        <v>130848</v>
      </c>
      <c r="Q1307" s="266">
        <v>2861</v>
      </c>
      <c r="R1307" s="267">
        <v>0.978602786648618</v>
      </c>
      <c r="S1307" s="267">
        <v>0.963466128143932</v>
      </c>
      <c r="T1307" s="267">
        <v>0.975721323011963</v>
      </c>
      <c r="U1307" s="267">
        <v>0.975688816855754</v>
      </c>
      <c r="V1307" s="295">
        <v>-0.0122551948680311</v>
      </c>
      <c r="W1307" s="271">
        <v>30126</v>
      </c>
      <c r="X1307" s="271">
        <v>29300</v>
      </c>
      <c r="Y1307" s="271">
        <v>30875</v>
      </c>
      <c r="Z1307" s="271">
        <v>30270</v>
      </c>
      <c r="AA1307" s="268">
        <v>0.972581823010025</v>
      </c>
      <c r="AB1307" s="268">
        <v>0.980404858299595</v>
      </c>
      <c r="AC1307" s="295">
        <v>-0.00782303528957051</v>
      </c>
    </row>
    <row r="1308" spans="1:29">
      <c r="A1308" s="297" t="s">
        <v>1972</v>
      </c>
      <c r="B1308" s="305" t="s">
        <v>3364</v>
      </c>
      <c r="C1308" s="293" t="s">
        <v>2406</v>
      </c>
      <c r="D1308" s="305" t="s">
        <v>2407</v>
      </c>
      <c r="E1308" s="263">
        <v>2438</v>
      </c>
      <c r="F1308" s="266">
        <v>2360</v>
      </c>
      <c r="G1308" s="266">
        <v>78</v>
      </c>
      <c r="H1308" s="264">
        <v>1355</v>
      </c>
      <c r="I1308" s="264">
        <v>1310</v>
      </c>
      <c r="J1308" s="264">
        <v>45</v>
      </c>
      <c r="K1308" s="264">
        <v>2215</v>
      </c>
      <c r="L1308" s="264">
        <v>2151</v>
      </c>
      <c r="M1308" s="264">
        <v>64</v>
      </c>
      <c r="N1308" s="294">
        <v>0.93</v>
      </c>
      <c r="O1308" s="266">
        <v>67606</v>
      </c>
      <c r="P1308" s="266">
        <v>66289</v>
      </c>
      <c r="Q1308" s="266">
        <v>1317</v>
      </c>
      <c r="R1308" s="267">
        <v>0.980519480519481</v>
      </c>
      <c r="S1308" s="267">
        <v>0.968006562756358</v>
      </c>
      <c r="T1308" s="267">
        <v>0.966789667896679</v>
      </c>
      <c r="U1308" s="267">
        <v>0.971106094808126</v>
      </c>
      <c r="V1308" s="295">
        <v>0.00121689485967869</v>
      </c>
      <c r="W1308" s="271">
        <v>15102</v>
      </c>
      <c r="X1308" s="271">
        <v>14743</v>
      </c>
      <c r="Y1308" s="271">
        <v>15897</v>
      </c>
      <c r="Z1308" s="271">
        <v>15650</v>
      </c>
      <c r="AA1308" s="268">
        <v>0.976228314130579</v>
      </c>
      <c r="AB1308" s="268">
        <v>0.984462477196955</v>
      </c>
      <c r="AC1308" s="295">
        <v>-0.0082341630663767</v>
      </c>
    </row>
    <row r="1309" spans="1:29">
      <c r="A1309" s="297" t="s">
        <v>1972</v>
      </c>
      <c r="B1309" s="305" t="s">
        <v>3364</v>
      </c>
      <c r="C1309" s="293" t="s">
        <v>2408</v>
      </c>
      <c r="D1309" s="305" t="s">
        <v>2409</v>
      </c>
      <c r="E1309" s="263">
        <v>3625</v>
      </c>
      <c r="F1309" s="266">
        <v>3523</v>
      </c>
      <c r="G1309" s="266">
        <v>102</v>
      </c>
      <c r="H1309" s="264">
        <v>1992</v>
      </c>
      <c r="I1309" s="264">
        <v>1962</v>
      </c>
      <c r="J1309" s="264">
        <v>30</v>
      </c>
      <c r="K1309" s="264">
        <v>3229</v>
      </c>
      <c r="L1309" s="264">
        <v>3195</v>
      </c>
      <c r="M1309" s="264">
        <v>34</v>
      </c>
      <c r="N1309" s="294">
        <v>0.93</v>
      </c>
      <c r="O1309" s="266">
        <v>100903</v>
      </c>
      <c r="P1309" s="266">
        <v>99621</v>
      </c>
      <c r="Q1309" s="266">
        <v>1282</v>
      </c>
      <c r="R1309" s="267">
        <v>0.987294728600735</v>
      </c>
      <c r="S1309" s="267">
        <v>0.971862068965517</v>
      </c>
      <c r="T1309" s="267">
        <v>0.984939759036145</v>
      </c>
      <c r="U1309" s="267">
        <v>0.989470424279963</v>
      </c>
      <c r="V1309" s="295">
        <v>-0.0130776900706274</v>
      </c>
      <c r="W1309" s="271">
        <v>22829</v>
      </c>
      <c r="X1309" s="271">
        <v>22511</v>
      </c>
      <c r="Y1309" s="271">
        <v>23273</v>
      </c>
      <c r="Z1309" s="271">
        <v>23002</v>
      </c>
      <c r="AA1309" s="268">
        <v>0.986070349117351</v>
      </c>
      <c r="AB1309" s="268">
        <v>0.988355605207751</v>
      </c>
      <c r="AC1309" s="295">
        <v>-0.00228525609040076</v>
      </c>
    </row>
    <row r="1310" spans="1:29">
      <c r="A1310" s="297" t="s">
        <v>1972</v>
      </c>
      <c r="B1310" s="305" t="s">
        <v>3364</v>
      </c>
      <c r="C1310" s="293" t="s">
        <v>2410</v>
      </c>
      <c r="D1310" s="305" t="s">
        <v>2411</v>
      </c>
      <c r="E1310" s="263">
        <v>2326</v>
      </c>
      <c r="F1310" s="266">
        <v>2211</v>
      </c>
      <c r="G1310" s="266">
        <v>115</v>
      </c>
      <c r="H1310" s="264">
        <v>1305</v>
      </c>
      <c r="I1310" s="264">
        <v>1221</v>
      </c>
      <c r="J1310" s="264">
        <v>84</v>
      </c>
      <c r="K1310" s="264">
        <v>2033</v>
      </c>
      <c r="L1310" s="264">
        <v>1947</v>
      </c>
      <c r="M1310" s="264">
        <v>86</v>
      </c>
      <c r="N1310" s="294">
        <v>0.93</v>
      </c>
      <c r="O1310" s="266">
        <v>65647</v>
      </c>
      <c r="P1310" s="266">
        <v>62826</v>
      </c>
      <c r="Q1310" s="266">
        <v>2821</v>
      </c>
      <c r="R1310" s="267">
        <v>0.957027739272168</v>
      </c>
      <c r="S1310" s="267">
        <v>0.950558899398108</v>
      </c>
      <c r="T1310" s="267">
        <v>0.935632183908046</v>
      </c>
      <c r="U1310" s="267">
        <v>0.957697983275947</v>
      </c>
      <c r="V1310" s="295">
        <v>0.0149267154900624</v>
      </c>
      <c r="W1310" s="271">
        <v>14942</v>
      </c>
      <c r="X1310" s="271">
        <v>14197</v>
      </c>
      <c r="Y1310" s="271">
        <v>15229</v>
      </c>
      <c r="Z1310" s="271">
        <v>14570</v>
      </c>
      <c r="AA1310" s="268">
        <v>0.950140543434614</v>
      </c>
      <c r="AB1310" s="268">
        <v>0.956727296605161</v>
      </c>
      <c r="AC1310" s="295">
        <v>-0.00658675317054735</v>
      </c>
    </row>
    <row r="1311" spans="1:29">
      <c r="A1311" s="297" t="s">
        <v>1972</v>
      </c>
      <c r="B1311" s="305" t="s">
        <v>3364</v>
      </c>
      <c r="C1311" s="293" t="s">
        <v>2412</v>
      </c>
      <c r="D1311" s="305" t="s">
        <v>2413</v>
      </c>
      <c r="E1311" s="263">
        <v>2529</v>
      </c>
      <c r="F1311" s="266">
        <v>2217</v>
      </c>
      <c r="G1311" s="266">
        <v>312</v>
      </c>
      <c r="H1311" s="264">
        <v>1353</v>
      </c>
      <c r="I1311" s="264">
        <v>1228</v>
      </c>
      <c r="J1311" s="264">
        <v>125</v>
      </c>
      <c r="K1311" s="264">
        <v>2377</v>
      </c>
      <c r="L1311" s="264">
        <v>2058</v>
      </c>
      <c r="M1311" s="264">
        <v>319</v>
      </c>
      <c r="N1311" s="294">
        <v>0.93</v>
      </c>
      <c r="O1311" s="266">
        <v>67869</v>
      </c>
      <c r="P1311" s="266">
        <v>61039</v>
      </c>
      <c r="Q1311" s="266">
        <v>6830</v>
      </c>
      <c r="R1311" s="267">
        <v>0.899364953071358</v>
      </c>
      <c r="S1311" s="267">
        <v>0.876631079478055</v>
      </c>
      <c r="T1311" s="267">
        <v>0.907612712490761</v>
      </c>
      <c r="U1311" s="267">
        <v>0.865797223390829</v>
      </c>
      <c r="V1311" s="295">
        <v>-0.0309816330127067</v>
      </c>
      <c r="W1311" s="271">
        <v>15684</v>
      </c>
      <c r="X1311" s="271">
        <v>14141</v>
      </c>
      <c r="Y1311" s="271">
        <v>15572</v>
      </c>
      <c r="Z1311" s="271">
        <v>14227</v>
      </c>
      <c r="AA1311" s="268">
        <v>0.9016194848253</v>
      </c>
      <c r="AB1311" s="268">
        <v>0.913627022861546</v>
      </c>
      <c r="AC1311" s="295">
        <v>-0.0120075380362468</v>
      </c>
    </row>
    <row r="1312" spans="1:29">
      <c r="A1312" s="297" t="s">
        <v>1972</v>
      </c>
      <c r="B1312" s="305" t="s">
        <v>3364</v>
      </c>
      <c r="C1312" s="293" t="s">
        <v>2414</v>
      </c>
      <c r="D1312" s="305" t="s">
        <v>2415</v>
      </c>
      <c r="E1312" s="263">
        <v>1827</v>
      </c>
      <c r="F1312" s="266">
        <v>1748</v>
      </c>
      <c r="G1312" s="266">
        <v>79</v>
      </c>
      <c r="H1312" s="264">
        <v>889</v>
      </c>
      <c r="I1312" s="264">
        <v>865</v>
      </c>
      <c r="J1312" s="264">
        <v>24</v>
      </c>
      <c r="K1312" s="264">
        <v>1695</v>
      </c>
      <c r="L1312" s="264">
        <v>1560</v>
      </c>
      <c r="M1312" s="264">
        <v>135</v>
      </c>
      <c r="N1312" s="294">
        <v>0.93</v>
      </c>
      <c r="O1312" s="266">
        <v>50322</v>
      </c>
      <c r="P1312" s="266">
        <v>48919</v>
      </c>
      <c r="Q1312" s="266">
        <v>1403</v>
      </c>
      <c r="R1312" s="267">
        <v>0.972119550097373</v>
      </c>
      <c r="S1312" s="267">
        <v>0.956759715380405</v>
      </c>
      <c r="T1312" s="267">
        <v>0.973003374578178</v>
      </c>
      <c r="U1312" s="267">
        <v>0.920353982300885</v>
      </c>
      <c r="V1312" s="295">
        <v>-0.0162436591977727</v>
      </c>
      <c r="W1312" s="271">
        <v>11270</v>
      </c>
      <c r="X1312" s="271">
        <v>10823</v>
      </c>
      <c r="Y1312" s="271">
        <v>11630</v>
      </c>
      <c r="Z1312" s="271">
        <v>11333</v>
      </c>
      <c r="AA1312" s="268">
        <v>0.960337178349601</v>
      </c>
      <c r="AB1312" s="268">
        <v>0.974462596732588</v>
      </c>
      <c r="AC1312" s="295">
        <v>-0.0141254183829874</v>
      </c>
    </row>
    <row r="1313" spans="1:29">
      <c r="A1313" s="297" t="s">
        <v>1972</v>
      </c>
      <c r="B1313" s="305" t="s">
        <v>3364</v>
      </c>
      <c r="C1313" s="293" t="s">
        <v>2416</v>
      </c>
      <c r="D1313" s="305" t="s">
        <v>2417</v>
      </c>
      <c r="E1313" s="263">
        <v>1767</v>
      </c>
      <c r="F1313" s="266">
        <v>1668</v>
      </c>
      <c r="G1313" s="266">
        <v>99</v>
      </c>
      <c r="H1313" s="264">
        <v>948</v>
      </c>
      <c r="I1313" s="264">
        <v>899</v>
      </c>
      <c r="J1313" s="264">
        <v>49</v>
      </c>
      <c r="K1313" s="264">
        <v>1622</v>
      </c>
      <c r="L1313" s="264">
        <v>1571</v>
      </c>
      <c r="M1313" s="264">
        <v>51</v>
      </c>
      <c r="N1313" s="294">
        <v>0.93</v>
      </c>
      <c r="O1313" s="266">
        <v>49403</v>
      </c>
      <c r="P1313" s="266">
        <v>47617</v>
      </c>
      <c r="Q1313" s="266">
        <v>1786</v>
      </c>
      <c r="R1313" s="267">
        <v>0.963848349290529</v>
      </c>
      <c r="S1313" s="267">
        <v>0.943972835314092</v>
      </c>
      <c r="T1313" s="267">
        <v>0.94831223628692</v>
      </c>
      <c r="U1313" s="267">
        <v>0.968557336621455</v>
      </c>
      <c r="V1313" s="295">
        <v>-0.00433940097282814</v>
      </c>
      <c r="W1313" s="271">
        <v>11133</v>
      </c>
      <c r="X1313" s="271">
        <v>10680</v>
      </c>
      <c r="Y1313" s="271">
        <v>11079</v>
      </c>
      <c r="Z1313" s="271">
        <v>10683</v>
      </c>
      <c r="AA1313" s="268">
        <v>0.959310158986796</v>
      </c>
      <c r="AB1313" s="268">
        <v>0.9642567018684</v>
      </c>
      <c r="AC1313" s="295">
        <v>-0.00494654288160357</v>
      </c>
    </row>
    <row r="1314" spans="1:29">
      <c r="A1314" s="297" t="s">
        <v>1972</v>
      </c>
      <c r="B1314" s="305" t="s">
        <v>3364</v>
      </c>
      <c r="C1314" s="293" t="s">
        <v>2418</v>
      </c>
      <c r="D1314" s="305" t="s">
        <v>2419</v>
      </c>
      <c r="E1314" s="263">
        <v>1862</v>
      </c>
      <c r="F1314" s="266">
        <v>1799</v>
      </c>
      <c r="G1314" s="266">
        <v>63</v>
      </c>
      <c r="H1314" s="264">
        <v>1028</v>
      </c>
      <c r="I1314" s="264">
        <v>980</v>
      </c>
      <c r="J1314" s="264">
        <v>48</v>
      </c>
      <c r="K1314" s="264">
        <v>1730</v>
      </c>
      <c r="L1314" s="264">
        <v>1677</v>
      </c>
      <c r="M1314" s="264">
        <v>53</v>
      </c>
      <c r="N1314" s="294">
        <v>0.93</v>
      </c>
      <c r="O1314" s="266">
        <v>53486</v>
      </c>
      <c r="P1314" s="266">
        <v>52437</v>
      </c>
      <c r="Q1314" s="266">
        <v>1049</v>
      </c>
      <c r="R1314" s="267">
        <v>0.980387391092996</v>
      </c>
      <c r="S1314" s="267">
        <v>0.966165413533835</v>
      </c>
      <c r="T1314" s="267">
        <v>0.953307392996109</v>
      </c>
      <c r="U1314" s="267">
        <v>0.969364161849711</v>
      </c>
      <c r="V1314" s="295">
        <v>0.0128580205377256</v>
      </c>
      <c r="W1314" s="271">
        <v>11961</v>
      </c>
      <c r="X1314" s="271">
        <v>11655</v>
      </c>
      <c r="Y1314" s="271">
        <v>12265</v>
      </c>
      <c r="Z1314" s="271">
        <v>12031</v>
      </c>
      <c r="AA1314" s="268">
        <v>0.974416854778029</v>
      </c>
      <c r="AB1314" s="268">
        <v>0.980921320831635</v>
      </c>
      <c r="AC1314" s="295">
        <v>-0.00650446605360611</v>
      </c>
    </row>
    <row r="1315" spans="1:29">
      <c r="A1315" s="297" t="s">
        <v>1972</v>
      </c>
      <c r="B1315" s="305" t="s">
        <v>3364</v>
      </c>
      <c r="C1315" s="293" t="s">
        <v>2420</v>
      </c>
      <c r="D1315" s="305" t="s">
        <v>2421</v>
      </c>
      <c r="E1315" s="263">
        <v>5365</v>
      </c>
      <c r="F1315" s="266">
        <v>5122</v>
      </c>
      <c r="G1315" s="266">
        <v>243</v>
      </c>
      <c r="H1315" s="264">
        <v>2804</v>
      </c>
      <c r="I1315" s="264">
        <v>2683</v>
      </c>
      <c r="J1315" s="264">
        <v>121</v>
      </c>
      <c r="K1315" s="264">
        <v>3758</v>
      </c>
      <c r="L1315" s="264">
        <v>3647</v>
      </c>
      <c r="M1315" s="264">
        <v>111</v>
      </c>
      <c r="N1315" s="294">
        <v>0.93</v>
      </c>
      <c r="O1315" s="266">
        <v>133571</v>
      </c>
      <c r="P1315" s="266">
        <v>128513</v>
      </c>
      <c r="Q1315" s="266">
        <v>5058</v>
      </c>
      <c r="R1315" s="267">
        <v>0.962132498820852</v>
      </c>
      <c r="S1315" s="267">
        <v>0.9547064305685</v>
      </c>
      <c r="T1315" s="267">
        <v>0.956847360912982</v>
      </c>
      <c r="U1315" s="267">
        <v>0.970463012240554</v>
      </c>
      <c r="V1315" s="295">
        <v>-0.00214093034448193</v>
      </c>
      <c r="W1315" s="271">
        <v>29992</v>
      </c>
      <c r="X1315" s="271">
        <v>28811</v>
      </c>
      <c r="Y1315" s="271">
        <v>30202</v>
      </c>
      <c r="Z1315" s="271">
        <v>29043</v>
      </c>
      <c r="AA1315" s="268">
        <v>0.960622832755401</v>
      </c>
      <c r="AB1315" s="268">
        <v>0.961625057943183</v>
      </c>
      <c r="AC1315" s="295">
        <v>-0.00100222518778115</v>
      </c>
    </row>
    <row r="1316" spans="1:29">
      <c r="A1316" s="297" t="s">
        <v>1972</v>
      </c>
      <c r="B1316" s="305" t="s">
        <v>3364</v>
      </c>
      <c r="C1316" s="293" t="s">
        <v>2422</v>
      </c>
      <c r="D1316" s="305" t="s">
        <v>2423</v>
      </c>
      <c r="E1316" s="263">
        <v>8621</v>
      </c>
      <c r="F1316" s="266">
        <v>8247</v>
      </c>
      <c r="G1316" s="266">
        <v>374</v>
      </c>
      <c r="H1316" s="264">
        <v>4594</v>
      </c>
      <c r="I1316" s="264">
        <v>4393</v>
      </c>
      <c r="J1316" s="264">
        <v>201</v>
      </c>
      <c r="K1316" s="264">
        <v>5866</v>
      </c>
      <c r="L1316" s="264">
        <v>5693</v>
      </c>
      <c r="M1316" s="264">
        <v>173</v>
      </c>
      <c r="N1316" s="294">
        <v>0.93</v>
      </c>
      <c r="O1316" s="266">
        <v>211833</v>
      </c>
      <c r="P1316" s="266">
        <v>205966</v>
      </c>
      <c r="Q1316" s="266">
        <v>5867</v>
      </c>
      <c r="R1316" s="267">
        <v>0.972303654293712</v>
      </c>
      <c r="S1316" s="267">
        <v>0.956617561767776</v>
      </c>
      <c r="T1316" s="267">
        <v>0.956247279059643</v>
      </c>
      <c r="U1316" s="267">
        <v>0.970508012274122</v>
      </c>
      <c r="V1316" s="295">
        <v>0.000370282708133329</v>
      </c>
      <c r="W1316" s="271">
        <v>47364</v>
      </c>
      <c r="X1316" s="271">
        <v>45832</v>
      </c>
      <c r="Y1316" s="271">
        <v>47513</v>
      </c>
      <c r="Z1316" s="271">
        <v>46287</v>
      </c>
      <c r="AA1316" s="268">
        <v>0.967654758888607</v>
      </c>
      <c r="AB1316" s="268">
        <v>0.97419653568497</v>
      </c>
      <c r="AC1316" s="295">
        <v>-0.00654177679636303</v>
      </c>
    </row>
    <row r="1317" spans="1:29">
      <c r="A1317" s="297" t="s">
        <v>1972</v>
      </c>
      <c r="B1317" s="305" t="s">
        <v>3364</v>
      </c>
      <c r="C1317" s="293" t="s">
        <v>2424</v>
      </c>
      <c r="D1317" s="305" t="s">
        <v>2425</v>
      </c>
      <c r="E1317" s="263">
        <v>2536</v>
      </c>
      <c r="F1317" s="266">
        <v>2333</v>
      </c>
      <c r="G1317" s="266">
        <v>203</v>
      </c>
      <c r="H1317" s="264">
        <v>1395</v>
      </c>
      <c r="I1317" s="264">
        <v>1232</v>
      </c>
      <c r="J1317" s="264">
        <v>163</v>
      </c>
      <c r="K1317" s="264">
        <v>2267</v>
      </c>
      <c r="L1317" s="264">
        <v>1983</v>
      </c>
      <c r="M1317" s="264">
        <v>284</v>
      </c>
      <c r="N1317" s="294">
        <v>0.93</v>
      </c>
      <c r="O1317" s="266">
        <v>71783</v>
      </c>
      <c r="P1317" s="266">
        <v>67521</v>
      </c>
      <c r="Q1317" s="266">
        <v>4262</v>
      </c>
      <c r="R1317" s="267">
        <v>0.940626610757422</v>
      </c>
      <c r="S1317" s="267">
        <v>0.919952681388013</v>
      </c>
      <c r="T1317" s="267">
        <v>0.883154121863799</v>
      </c>
      <c r="U1317" s="267">
        <v>0.874724305249228</v>
      </c>
      <c r="V1317" s="295">
        <v>0.0367985595242134</v>
      </c>
      <c r="W1317" s="271">
        <v>16034</v>
      </c>
      <c r="X1317" s="271">
        <v>14706</v>
      </c>
      <c r="Y1317" s="271">
        <v>16625</v>
      </c>
      <c r="Z1317" s="271">
        <v>15526</v>
      </c>
      <c r="AA1317" s="268">
        <v>0.91717600099788</v>
      </c>
      <c r="AB1317" s="268">
        <v>0.933894736842105</v>
      </c>
      <c r="AC1317" s="295">
        <v>-0.0167187358442257</v>
      </c>
    </row>
    <row r="1318" spans="1:29">
      <c r="A1318" s="297" t="s">
        <v>1972</v>
      </c>
      <c r="B1318" s="305" t="s">
        <v>3364</v>
      </c>
      <c r="C1318" s="293" t="s">
        <v>2426</v>
      </c>
      <c r="D1318" s="305" t="s">
        <v>2427</v>
      </c>
      <c r="E1318" s="263">
        <v>5816</v>
      </c>
      <c r="F1318" s="266">
        <v>5378</v>
      </c>
      <c r="G1318" s="266">
        <v>438</v>
      </c>
      <c r="H1318" s="264">
        <v>3306</v>
      </c>
      <c r="I1318" s="264">
        <v>3081</v>
      </c>
      <c r="J1318" s="264">
        <v>225</v>
      </c>
      <c r="K1318" s="264">
        <v>3827</v>
      </c>
      <c r="L1318" s="264">
        <v>3606</v>
      </c>
      <c r="M1318" s="264">
        <v>221</v>
      </c>
      <c r="N1318" s="294">
        <v>0.93</v>
      </c>
      <c r="O1318" s="266">
        <v>146009</v>
      </c>
      <c r="P1318" s="266">
        <v>138434</v>
      </c>
      <c r="Q1318" s="266">
        <v>7575</v>
      </c>
      <c r="R1318" s="267">
        <v>0.948119636460766</v>
      </c>
      <c r="S1318" s="267">
        <v>0.924690508940853</v>
      </c>
      <c r="T1318" s="267">
        <v>0.931941923774955</v>
      </c>
      <c r="U1318" s="267">
        <v>0.942252417036843</v>
      </c>
      <c r="V1318" s="295">
        <v>-0.00725141483410185</v>
      </c>
      <c r="W1318" s="271">
        <v>32633</v>
      </c>
      <c r="X1318" s="271">
        <v>30836</v>
      </c>
      <c r="Y1318" s="271">
        <v>34004</v>
      </c>
      <c r="Z1318" s="271">
        <v>32363</v>
      </c>
      <c r="AA1318" s="268">
        <v>0.94493304323844</v>
      </c>
      <c r="AB1318" s="268">
        <v>0.951740971650394</v>
      </c>
      <c r="AC1318" s="295">
        <v>-0.00680792841195443</v>
      </c>
    </row>
    <row r="1319" spans="1:29">
      <c r="A1319" s="297" t="s">
        <v>1972</v>
      </c>
      <c r="B1319" s="305" t="s">
        <v>3364</v>
      </c>
      <c r="C1319" s="293" t="s">
        <v>2428</v>
      </c>
      <c r="D1319" s="305" t="s">
        <v>2429</v>
      </c>
      <c r="E1319" s="263">
        <v>3314</v>
      </c>
      <c r="F1319" s="266">
        <v>3249</v>
      </c>
      <c r="G1319" s="266">
        <v>65</v>
      </c>
      <c r="H1319" s="264">
        <v>1932</v>
      </c>
      <c r="I1319" s="264">
        <v>1915</v>
      </c>
      <c r="J1319" s="264">
        <v>17</v>
      </c>
      <c r="K1319" s="264">
        <v>2248</v>
      </c>
      <c r="L1319" s="264">
        <v>2226</v>
      </c>
      <c r="M1319" s="264">
        <v>22</v>
      </c>
      <c r="N1319" s="294">
        <v>0.93</v>
      </c>
      <c r="O1319" s="266">
        <v>80728</v>
      </c>
      <c r="P1319" s="266">
        <v>79870</v>
      </c>
      <c r="Q1319" s="266">
        <v>858</v>
      </c>
      <c r="R1319" s="267">
        <v>0.989371717371916</v>
      </c>
      <c r="S1319" s="267">
        <v>0.98038624019312</v>
      </c>
      <c r="T1319" s="267">
        <v>0.99120082815735</v>
      </c>
      <c r="U1319" s="267">
        <v>0.990213523131673</v>
      </c>
      <c r="V1319" s="295">
        <v>-0.0108145879642297</v>
      </c>
      <c r="W1319" s="271">
        <v>18558</v>
      </c>
      <c r="X1319" s="271">
        <v>18336</v>
      </c>
      <c r="Y1319" s="271">
        <v>18645</v>
      </c>
      <c r="Z1319" s="271">
        <v>18465</v>
      </c>
      <c r="AA1319" s="268">
        <v>0.988037504041384</v>
      </c>
      <c r="AB1319" s="268">
        <v>0.990345937248592</v>
      </c>
      <c r="AC1319" s="295">
        <v>-0.0023084332072083</v>
      </c>
    </row>
    <row r="1320" spans="1:29">
      <c r="A1320" s="297" t="s">
        <v>1972</v>
      </c>
      <c r="B1320" s="305" t="s">
        <v>3364</v>
      </c>
      <c r="C1320" s="293" t="s">
        <v>2430</v>
      </c>
      <c r="D1320" s="305" t="s">
        <v>2431</v>
      </c>
      <c r="E1320" s="263">
        <v>6742</v>
      </c>
      <c r="F1320" s="266">
        <v>6513</v>
      </c>
      <c r="G1320" s="266">
        <v>229</v>
      </c>
      <c r="H1320" s="264">
        <v>3804</v>
      </c>
      <c r="I1320" s="264">
        <v>3694</v>
      </c>
      <c r="J1320" s="264">
        <v>110</v>
      </c>
      <c r="K1320" s="264">
        <v>4600</v>
      </c>
      <c r="L1320" s="264">
        <v>4515</v>
      </c>
      <c r="M1320" s="264">
        <v>85</v>
      </c>
      <c r="N1320" s="294">
        <v>0.93</v>
      </c>
      <c r="O1320" s="266">
        <v>165265</v>
      </c>
      <c r="P1320" s="266">
        <v>161197</v>
      </c>
      <c r="Q1320" s="266">
        <v>4068</v>
      </c>
      <c r="R1320" s="267">
        <v>0.975384987746952</v>
      </c>
      <c r="S1320" s="267">
        <v>0.966033817858202</v>
      </c>
      <c r="T1320" s="267">
        <v>0.971083070452156</v>
      </c>
      <c r="U1320" s="267">
        <v>0.981521739130435</v>
      </c>
      <c r="V1320" s="295">
        <v>-0.00504925259395328</v>
      </c>
      <c r="W1320" s="271">
        <v>38090</v>
      </c>
      <c r="X1320" s="271">
        <v>37007</v>
      </c>
      <c r="Y1320" s="271">
        <v>38706</v>
      </c>
      <c r="Z1320" s="271">
        <v>37864</v>
      </c>
      <c r="AA1320" s="268">
        <v>0.97156734050932</v>
      </c>
      <c r="AB1320" s="268">
        <v>0.978246266728673</v>
      </c>
      <c r="AC1320" s="295">
        <v>-0.00667892621935251</v>
      </c>
    </row>
    <row r="1321" spans="1:29">
      <c r="A1321" s="297" t="s">
        <v>1972</v>
      </c>
      <c r="B1321" s="305" t="s">
        <v>3364</v>
      </c>
      <c r="C1321" s="293" t="s">
        <v>2432</v>
      </c>
      <c r="D1321" s="305" t="s">
        <v>2433</v>
      </c>
      <c r="E1321" s="263">
        <v>3654</v>
      </c>
      <c r="F1321" s="266">
        <v>3523</v>
      </c>
      <c r="G1321" s="266">
        <v>131</v>
      </c>
      <c r="H1321" s="264">
        <v>1951</v>
      </c>
      <c r="I1321" s="264">
        <v>1874</v>
      </c>
      <c r="J1321" s="264">
        <v>77</v>
      </c>
      <c r="K1321" s="264">
        <v>2660</v>
      </c>
      <c r="L1321" s="264">
        <v>2615</v>
      </c>
      <c r="M1321" s="264">
        <v>45</v>
      </c>
      <c r="N1321" s="294">
        <v>0.93</v>
      </c>
      <c r="O1321" s="266">
        <v>88089</v>
      </c>
      <c r="P1321" s="266">
        <v>86291</v>
      </c>
      <c r="Q1321" s="266">
        <v>1798</v>
      </c>
      <c r="R1321" s="267">
        <v>0.979588824938415</v>
      </c>
      <c r="S1321" s="267">
        <v>0.964148877941981</v>
      </c>
      <c r="T1321" s="267">
        <v>0.960533059969247</v>
      </c>
      <c r="U1321" s="267">
        <v>0.983082706766917</v>
      </c>
      <c r="V1321" s="295">
        <v>0.0036158179727348</v>
      </c>
      <c r="W1321" s="271">
        <v>20174</v>
      </c>
      <c r="X1321" s="271">
        <v>19678</v>
      </c>
      <c r="Y1321" s="271">
        <v>20980</v>
      </c>
      <c r="Z1321" s="271">
        <v>20639</v>
      </c>
      <c r="AA1321" s="268">
        <v>0.975413899078021</v>
      </c>
      <c r="AB1321" s="268">
        <v>0.983746425166826</v>
      </c>
      <c r="AC1321" s="295">
        <v>-0.0083325260888043</v>
      </c>
    </row>
    <row r="1322" spans="1:29">
      <c r="A1322" s="297" t="s">
        <v>1972</v>
      </c>
      <c r="B1322" s="305" t="s">
        <v>3364</v>
      </c>
      <c r="C1322" s="293" t="s">
        <v>2434</v>
      </c>
      <c r="D1322" s="305" t="s">
        <v>2435</v>
      </c>
      <c r="E1322" s="263">
        <v>2615</v>
      </c>
      <c r="F1322" s="266">
        <v>2550</v>
      </c>
      <c r="G1322" s="266">
        <v>65</v>
      </c>
      <c r="H1322" s="264">
        <v>1463</v>
      </c>
      <c r="I1322" s="264">
        <v>1408</v>
      </c>
      <c r="J1322" s="264">
        <v>55</v>
      </c>
      <c r="K1322" s="264">
        <v>2467</v>
      </c>
      <c r="L1322" s="264">
        <v>2429</v>
      </c>
      <c r="M1322" s="264">
        <v>38</v>
      </c>
      <c r="N1322" s="294">
        <v>0.93</v>
      </c>
      <c r="O1322" s="266">
        <v>77391</v>
      </c>
      <c r="P1322" s="266">
        <v>75849</v>
      </c>
      <c r="Q1322" s="266">
        <v>1542</v>
      </c>
      <c r="R1322" s="267">
        <v>0.980075202542931</v>
      </c>
      <c r="S1322" s="267">
        <v>0.975143403441683</v>
      </c>
      <c r="T1322" s="267">
        <v>0.962406015037594</v>
      </c>
      <c r="U1322" s="267">
        <v>0.984596676124848</v>
      </c>
      <c r="V1322" s="295">
        <v>0.0127373884040887</v>
      </c>
      <c r="W1322" s="271">
        <v>16999</v>
      </c>
      <c r="X1322" s="271">
        <v>16671</v>
      </c>
      <c r="Y1322" s="271">
        <v>17206</v>
      </c>
      <c r="Z1322" s="271">
        <v>16863</v>
      </c>
      <c r="AA1322" s="268">
        <v>0.980704747338079</v>
      </c>
      <c r="AB1322" s="268">
        <v>0.98006509357201</v>
      </c>
      <c r="AC1322" s="295">
        <v>0.000639653766068893</v>
      </c>
    </row>
    <row r="1323" spans="1:29">
      <c r="A1323" s="297" t="s">
        <v>1972</v>
      </c>
      <c r="B1323" s="305" t="s">
        <v>3364</v>
      </c>
      <c r="C1323" s="293" t="s">
        <v>2436</v>
      </c>
      <c r="D1323" s="305" t="s">
        <v>2437</v>
      </c>
      <c r="E1323" s="263">
        <v>5180</v>
      </c>
      <c r="F1323" s="266">
        <v>4990</v>
      </c>
      <c r="G1323" s="266">
        <v>190</v>
      </c>
      <c r="H1323" s="264">
        <v>2943</v>
      </c>
      <c r="I1323" s="264">
        <v>2843</v>
      </c>
      <c r="J1323" s="264">
        <v>100</v>
      </c>
      <c r="K1323" s="264">
        <v>3362</v>
      </c>
      <c r="L1323" s="264">
        <v>3278</v>
      </c>
      <c r="M1323" s="264">
        <v>84</v>
      </c>
      <c r="N1323" s="294">
        <v>0.93</v>
      </c>
      <c r="O1323" s="266">
        <v>125321</v>
      </c>
      <c r="P1323" s="266">
        <v>121540</v>
      </c>
      <c r="Q1323" s="266">
        <v>3781</v>
      </c>
      <c r="R1323" s="267">
        <v>0.969829477900751</v>
      </c>
      <c r="S1323" s="267">
        <v>0.963320463320463</v>
      </c>
      <c r="T1323" s="267">
        <v>0.966021066938498</v>
      </c>
      <c r="U1323" s="267">
        <v>0.975014872099941</v>
      </c>
      <c r="V1323" s="295">
        <v>-0.00270060361803481</v>
      </c>
      <c r="W1323" s="271">
        <v>28670</v>
      </c>
      <c r="X1323" s="271">
        <v>27688</v>
      </c>
      <c r="Y1323" s="271">
        <v>29246</v>
      </c>
      <c r="Z1323" s="271">
        <v>28380</v>
      </c>
      <c r="AA1323" s="268">
        <v>0.965748168817579</v>
      </c>
      <c r="AB1323" s="268">
        <v>0.9703891130411</v>
      </c>
      <c r="AC1323" s="295">
        <v>-0.00464094422352035</v>
      </c>
    </row>
    <row r="1324" spans="1:29">
      <c r="A1324" s="297" t="s">
        <v>1972</v>
      </c>
      <c r="B1324" s="305" t="s">
        <v>3364</v>
      </c>
      <c r="C1324" s="293" t="s">
        <v>2438</v>
      </c>
      <c r="D1324" s="305" t="s">
        <v>2439</v>
      </c>
      <c r="E1324" s="263">
        <v>2852</v>
      </c>
      <c r="F1324" s="266">
        <v>2713</v>
      </c>
      <c r="G1324" s="266">
        <v>139</v>
      </c>
      <c r="H1324" s="264">
        <v>1549</v>
      </c>
      <c r="I1324" s="264">
        <v>1465</v>
      </c>
      <c r="J1324" s="264">
        <v>84</v>
      </c>
      <c r="K1324" s="264">
        <v>1808</v>
      </c>
      <c r="L1324" s="264">
        <v>1740</v>
      </c>
      <c r="M1324" s="264">
        <v>68</v>
      </c>
      <c r="N1324" s="294">
        <v>0.93</v>
      </c>
      <c r="O1324" s="266">
        <v>70001</v>
      </c>
      <c r="P1324" s="266">
        <v>67353</v>
      </c>
      <c r="Q1324" s="266">
        <v>2648</v>
      </c>
      <c r="R1324" s="267">
        <v>0.962171968971872</v>
      </c>
      <c r="S1324" s="267">
        <v>0.951262272089762</v>
      </c>
      <c r="T1324" s="267">
        <v>0.945771465461588</v>
      </c>
      <c r="U1324" s="267">
        <v>0.962389380530973</v>
      </c>
      <c r="V1324" s="295">
        <v>0.00549080662817347</v>
      </c>
      <c r="W1324" s="271">
        <v>15698</v>
      </c>
      <c r="X1324" s="271">
        <v>14974</v>
      </c>
      <c r="Y1324" s="271">
        <v>16021</v>
      </c>
      <c r="Z1324" s="271">
        <v>15401</v>
      </c>
      <c r="AA1324" s="268">
        <v>0.953879475092368</v>
      </c>
      <c r="AB1324" s="268">
        <v>0.961300792709569</v>
      </c>
      <c r="AC1324" s="295">
        <v>-0.00742131761720022</v>
      </c>
    </row>
    <row r="1325" spans="1:29">
      <c r="A1325" s="297" t="s">
        <v>1972</v>
      </c>
      <c r="B1325" s="305" t="s">
        <v>3364</v>
      </c>
      <c r="C1325" s="293" t="s">
        <v>2440</v>
      </c>
      <c r="D1325" s="305" t="s">
        <v>2441</v>
      </c>
      <c r="E1325" s="263">
        <v>3654</v>
      </c>
      <c r="F1325" s="266">
        <v>3492</v>
      </c>
      <c r="G1325" s="266">
        <v>162</v>
      </c>
      <c r="H1325" s="264">
        <v>2006</v>
      </c>
      <c r="I1325" s="264">
        <v>1926</v>
      </c>
      <c r="J1325" s="264">
        <v>80</v>
      </c>
      <c r="K1325" s="264">
        <v>3266</v>
      </c>
      <c r="L1325" s="264">
        <v>3173</v>
      </c>
      <c r="M1325" s="264">
        <v>93</v>
      </c>
      <c r="N1325" s="294">
        <v>0.93</v>
      </c>
      <c r="O1325" s="266">
        <v>103846</v>
      </c>
      <c r="P1325" s="266">
        <v>100841</v>
      </c>
      <c r="Q1325" s="266">
        <v>3005</v>
      </c>
      <c r="R1325" s="267">
        <v>0.971062920093215</v>
      </c>
      <c r="S1325" s="267">
        <v>0.955665024630542</v>
      </c>
      <c r="T1325" s="267">
        <v>0.96011964107677</v>
      </c>
      <c r="U1325" s="267">
        <v>0.971524800979792</v>
      </c>
      <c r="V1325" s="295">
        <v>-0.0044546164462278</v>
      </c>
      <c r="W1325" s="271">
        <v>22796</v>
      </c>
      <c r="X1325" s="271">
        <v>22063</v>
      </c>
      <c r="Y1325" s="271">
        <v>23648</v>
      </c>
      <c r="Z1325" s="271">
        <v>22885</v>
      </c>
      <c r="AA1325" s="268">
        <v>0.967845236006317</v>
      </c>
      <c r="AB1325" s="268">
        <v>0.967735115020298</v>
      </c>
      <c r="AC1325" s="295">
        <v>0.000110120986019147</v>
      </c>
    </row>
    <row r="1326" spans="1:29">
      <c r="A1326" s="297" t="s">
        <v>1972</v>
      </c>
      <c r="B1326" s="305" t="s">
        <v>3364</v>
      </c>
      <c r="C1326" s="293" t="s">
        <v>2442</v>
      </c>
      <c r="D1326" s="305" t="s">
        <v>2443</v>
      </c>
      <c r="E1326" s="263">
        <v>2123</v>
      </c>
      <c r="F1326" s="266">
        <v>2046</v>
      </c>
      <c r="G1326" s="266">
        <v>77</v>
      </c>
      <c r="H1326" s="264">
        <v>1088</v>
      </c>
      <c r="I1326" s="264">
        <v>1044</v>
      </c>
      <c r="J1326" s="264">
        <v>44</v>
      </c>
      <c r="K1326" s="264">
        <v>1417</v>
      </c>
      <c r="L1326" s="264">
        <v>1385</v>
      </c>
      <c r="M1326" s="264">
        <v>32</v>
      </c>
      <c r="N1326" s="294">
        <v>0.93</v>
      </c>
      <c r="O1326" s="266">
        <v>51366</v>
      </c>
      <c r="P1326" s="266">
        <v>50297</v>
      </c>
      <c r="Q1326" s="266">
        <v>1069</v>
      </c>
      <c r="R1326" s="267">
        <v>0.979188568313671</v>
      </c>
      <c r="S1326" s="267">
        <v>0.963730569948187</v>
      </c>
      <c r="T1326" s="267">
        <v>0.959558823529412</v>
      </c>
      <c r="U1326" s="267">
        <v>0.97741707833451</v>
      </c>
      <c r="V1326" s="295">
        <v>0.00417174641877471</v>
      </c>
      <c r="W1326" s="271">
        <v>11495</v>
      </c>
      <c r="X1326" s="271">
        <v>11173</v>
      </c>
      <c r="Y1326" s="271">
        <v>12260</v>
      </c>
      <c r="Z1326" s="271">
        <v>12057</v>
      </c>
      <c r="AA1326" s="268">
        <v>0.971987820791649</v>
      </c>
      <c r="AB1326" s="268">
        <v>0.983442088091354</v>
      </c>
      <c r="AC1326" s="295">
        <v>-0.0114542672997054</v>
      </c>
    </row>
    <row r="1327" spans="1:29">
      <c r="A1327" s="297" t="s">
        <v>1972</v>
      </c>
      <c r="B1327" s="305" t="s">
        <v>3363</v>
      </c>
      <c r="C1327" s="293" t="s">
        <v>2444</v>
      </c>
      <c r="D1327" s="305" t="s">
        <v>2445</v>
      </c>
      <c r="E1327" s="263">
        <v>0</v>
      </c>
      <c r="F1327" s="266">
        <v>0</v>
      </c>
      <c r="G1327" s="266">
        <v>0</v>
      </c>
      <c r="H1327" s="264">
        <v>0</v>
      </c>
      <c r="I1327" s="264">
        <v>0</v>
      </c>
      <c r="J1327" s="264">
        <v>0</v>
      </c>
      <c r="K1327" s="264">
        <v>0</v>
      </c>
      <c r="L1327" s="264">
        <v>0</v>
      </c>
      <c r="M1327" s="264">
        <v>0</v>
      </c>
      <c r="N1327" s="294">
        <v>0.93</v>
      </c>
      <c r="O1327" s="266">
        <v>9</v>
      </c>
      <c r="P1327" s="266">
        <v>8</v>
      </c>
      <c r="Q1327" s="266">
        <v>1</v>
      </c>
      <c r="R1327" s="267">
        <v>0.888888888888889</v>
      </c>
      <c r="S1327" s="267">
        <v>0</v>
      </c>
      <c r="T1327" s="267">
        <v>0</v>
      </c>
      <c r="U1327" s="267">
        <v>0</v>
      </c>
      <c r="V1327" s="295">
        <v>0</v>
      </c>
      <c r="W1327" s="271">
        <v>0</v>
      </c>
      <c r="X1327" s="271">
        <v>0</v>
      </c>
      <c r="Y1327" s="271">
        <v>3</v>
      </c>
      <c r="Z1327" s="271">
        <v>3</v>
      </c>
      <c r="AA1327" s="268">
        <v>0</v>
      </c>
      <c r="AB1327" s="268">
        <v>1</v>
      </c>
      <c r="AC1327" s="295">
        <v>-1</v>
      </c>
    </row>
    <row r="1328" spans="1:29">
      <c r="A1328" s="297" t="s">
        <v>1972</v>
      </c>
      <c r="B1328" s="305" t="s">
        <v>3363</v>
      </c>
      <c r="C1328" s="293" t="s">
        <v>2446</v>
      </c>
      <c r="D1328" s="305" t="s">
        <v>2447</v>
      </c>
      <c r="E1328" s="263">
        <v>4746</v>
      </c>
      <c r="F1328" s="266">
        <v>4600</v>
      </c>
      <c r="G1328" s="266">
        <v>146</v>
      </c>
      <c r="H1328" s="264">
        <v>2680</v>
      </c>
      <c r="I1328" s="264">
        <v>2579</v>
      </c>
      <c r="J1328" s="264">
        <v>101</v>
      </c>
      <c r="K1328" s="264">
        <v>3850</v>
      </c>
      <c r="L1328" s="264">
        <v>3711</v>
      </c>
      <c r="M1328" s="264">
        <v>139</v>
      </c>
      <c r="N1328" s="294">
        <v>0.93</v>
      </c>
      <c r="O1328" s="266">
        <v>127054</v>
      </c>
      <c r="P1328" s="266">
        <v>123849</v>
      </c>
      <c r="Q1328" s="266">
        <v>3205</v>
      </c>
      <c r="R1328" s="267">
        <v>0.974774505328443</v>
      </c>
      <c r="S1328" s="267">
        <v>0.969237252423093</v>
      </c>
      <c r="T1328" s="267">
        <v>0.962313432835821</v>
      </c>
      <c r="U1328" s="267">
        <v>0.963896103896104</v>
      </c>
      <c r="V1328" s="295">
        <v>0.00692381958727217</v>
      </c>
      <c r="W1328" s="271">
        <v>28607</v>
      </c>
      <c r="X1328" s="271">
        <v>27748</v>
      </c>
      <c r="Y1328" s="271">
        <v>29229</v>
      </c>
      <c r="Z1328" s="271">
        <v>28455</v>
      </c>
      <c r="AA1328" s="268">
        <v>0.969972384381445</v>
      </c>
      <c r="AB1328" s="268">
        <v>0.973519449861439</v>
      </c>
      <c r="AC1328" s="295">
        <v>-0.00354706547999395</v>
      </c>
    </row>
    <row r="1329" spans="1:29">
      <c r="A1329" s="297" t="s">
        <v>1972</v>
      </c>
      <c r="B1329" s="305" t="s">
        <v>3363</v>
      </c>
      <c r="C1329" s="293" t="s">
        <v>2448</v>
      </c>
      <c r="D1329" s="305" t="s">
        <v>2449</v>
      </c>
      <c r="E1329" s="263">
        <v>5364</v>
      </c>
      <c r="F1329" s="266">
        <v>5195</v>
      </c>
      <c r="G1329" s="266">
        <v>169</v>
      </c>
      <c r="H1329" s="264">
        <v>3115</v>
      </c>
      <c r="I1329" s="264">
        <v>3003</v>
      </c>
      <c r="J1329" s="264">
        <v>112</v>
      </c>
      <c r="K1329" s="264">
        <v>4497</v>
      </c>
      <c r="L1329" s="264">
        <v>4377</v>
      </c>
      <c r="M1329" s="264">
        <v>120</v>
      </c>
      <c r="N1329" s="294">
        <v>0.93</v>
      </c>
      <c r="O1329" s="266">
        <v>145244</v>
      </c>
      <c r="P1329" s="266">
        <v>141781</v>
      </c>
      <c r="Q1329" s="266">
        <v>3463</v>
      </c>
      <c r="R1329" s="267">
        <v>0.976157362782628</v>
      </c>
      <c r="S1329" s="267">
        <v>0.968493661446682</v>
      </c>
      <c r="T1329" s="267">
        <v>0.964044943820225</v>
      </c>
      <c r="U1329" s="267">
        <v>0.973315543695797</v>
      </c>
      <c r="V1329" s="295">
        <v>0.00444871762645682</v>
      </c>
      <c r="W1329" s="271">
        <v>32901</v>
      </c>
      <c r="X1329" s="271">
        <v>31985</v>
      </c>
      <c r="Y1329" s="271">
        <v>32638</v>
      </c>
      <c r="Z1329" s="271">
        <v>31878</v>
      </c>
      <c r="AA1329" s="268">
        <v>0.97215890094526</v>
      </c>
      <c r="AB1329" s="268">
        <v>0.976714259452172</v>
      </c>
      <c r="AC1329" s="295">
        <v>-0.00455535850691224</v>
      </c>
    </row>
    <row r="1330" spans="1:29">
      <c r="A1330" s="297" t="s">
        <v>1972</v>
      </c>
      <c r="B1330" s="305" t="s">
        <v>3363</v>
      </c>
      <c r="C1330" s="293" t="s">
        <v>2450</v>
      </c>
      <c r="D1330" s="305" t="s">
        <v>2451</v>
      </c>
      <c r="E1330" s="263">
        <v>9042</v>
      </c>
      <c r="F1330" s="266">
        <v>8834</v>
      </c>
      <c r="G1330" s="266">
        <v>208</v>
      </c>
      <c r="H1330" s="264">
        <v>5860</v>
      </c>
      <c r="I1330" s="264">
        <v>5736</v>
      </c>
      <c r="J1330" s="264">
        <v>124</v>
      </c>
      <c r="K1330" s="264">
        <v>7180</v>
      </c>
      <c r="L1330" s="264">
        <v>7054</v>
      </c>
      <c r="M1330" s="264">
        <v>126</v>
      </c>
      <c r="N1330" s="294">
        <v>0.93</v>
      </c>
      <c r="O1330" s="266">
        <v>251133</v>
      </c>
      <c r="P1330" s="266">
        <v>246869</v>
      </c>
      <c r="Q1330" s="266">
        <v>4264</v>
      </c>
      <c r="R1330" s="267">
        <v>0.983020949058865</v>
      </c>
      <c r="S1330" s="267">
        <v>0.976996239769962</v>
      </c>
      <c r="T1330" s="267">
        <v>0.978839590443686</v>
      </c>
      <c r="U1330" s="267">
        <v>0.982451253481894</v>
      </c>
      <c r="V1330" s="295">
        <v>-0.00184335067372354</v>
      </c>
      <c r="W1330" s="271">
        <v>56259</v>
      </c>
      <c r="X1330" s="271">
        <v>55261</v>
      </c>
      <c r="Y1330" s="271">
        <v>56266</v>
      </c>
      <c r="Z1330" s="271">
        <v>55201</v>
      </c>
      <c r="AA1330" s="268">
        <v>0.982260616079205</v>
      </c>
      <c r="AB1330" s="268">
        <v>0.981072050616713</v>
      </c>
      <c r="AC1330" s="295">
        <v>0.00118856546249169</v>
      </c>
    </row>
    <row r="1331" spans="1:29">
      <c r="A1331" s="297" t="s">
        <v>1972</v>
      </c>
      <c r="B1331" s="305" t="s">
        <v>3363</v>
      </c>
      <c r="C1331" s="293" t="s">
        <v>2452</v>
      </c>
      <c r="D1331" s="305" t="s">
        <v>2453</v>
      </c>
      <c r="E1331" s="263">
        <v>7606</v>
      </c>
      <c r="F1331" s="266">
        <v>7385</v>
      </c>
      <c r="G1331" s="266">
        <v>221</v>
      </c>
      <c r="H1331" s="264">
        <v>4377</v>
      </c>
      <c r="I1331" s="264">
        <v>4250</v>
      </c>
      <c r="J1331" s="264">
        <v>127</v>
      </c>
      <c r="K1331" s="264">
        <v>6050</v>
      </c>
      <c r="L1331" s="264">
        <v>5915</v>
      </c>
      <c r="M1331" s="264">
        <v>135</v>
      </c>
      <c r="N1331" s="294">
        <v>0.93</v>
      </c>
      <c r="O1331" s="266">
        <v>200919</v>
      </c>
      <c r="P1331" s="266">
        <v>195902</v>
      </c>
      <c r="Q1331" s="266">
        <v>5017</v>
      </c>
      <c r="R1331" s="267">
        <v>0.975029738352271</v>
      </c>
      <c r="S1331" s="267">
        <v>0.97094399158559</v>
      </c>
      <c r="T1331" s="267">
        <v>0.970984692711903</v>
      </c>
      <c r="U1331" s="267">
        <v>0.977685950413223</v>
      </c>
      <c r="V1331" s="295">
        <v>-4.07011263128254e-5</v>
      </c>
      <c r="W1331" s="271">
        <v>44626</v>
      </c>
      <c r="X1331" s="271">
        <v>43605</v>
      </c>
      <c r="Y1331" s="271">
        <v>44074</v>
      </c>
      <c r="Z1331" s="271">
        <v>43068</v>
      </c>
      <c r="AA1331" s="268">
        <v>0.977120960874826</v>
      </c>
      <c r="AB1331" s="268">
        <v>0.977174751554204</v>
      </c>
      <c r="AC1331" s="295">
        <v>-5.37906793779408e-5</v>
      </c>
    </row>
    <row r="1332" spans="1:29">
      <c r="A1332" s="297" t="s">
        <v>1972</v>
      </c>
      <c r="B1332" s="305" t="s">
        <v>3363</v>
      </c>
      <c r="C1332" s="293" t="s">
        <v>2454</v>
      </c>
      <c r="D1332" s="305" t="s">
        <v>2455</v>
      </c>
      <c r="E1332" s="263">
        <v>1548</v>
      </c>
      <c r="F1332" s="266">
        <v>1482</v>
      </c>
      <c r="G1332" s="266">
        <v>66</v>
      </c>
      <c r="H1332" s="264">
        <v>1185</v>
      </c>
      <c r="I1332" s="264">
        <v>1144</v>
      </c>
      <c r="J1332" s="264">
        <v>41</v>
      </c>
      <c r="K1332" s="264">
        <v>1803</v>
      </c>
      <c r="L1332" s="264">
        <v>1779</v>
      </c>
      <c r="M1332" s="264">
        <v>24</v>
      </c>
      <c r="N1332" s="294">
        <v>0.93</v>
      </c>
      <c r="O1332" s="266">
        <v>57317</v>
      </c>
      <c r="P1332" s="266">
        <v>56200</v>
      </c>
      <c r="Q1332" s="266">
        <v>1117</v>
      </c>
      <c r="R1332" s="267">
        <v>0.980511890015179</v>
      </c>
      <c r="S1332" s="267">
        <v>0.957364341085271</v>
      </c>
      <c r="T1332" s="267">
        <v>0.965400843881857</v>
      </c>
      <c r="U1332" s="267">
        <v>0.986688851913478</v>
      </c>
      <c r="V1332" s="295">
        <v>-0.00803650279658519</v>
      </c>
      <c r="W1332" s="271">
        <v>12288</v>
      </c>
      <c r="X1332" s="271">
        <v>12002</v>
      </c>
      <c r="Y1332" s="271">
        <v>13338</v>
      </c>
      <c r="Z1332" s="271">
        <v>13081</v>
      </c>
      <c r="AA1332" s="268">
        <v>0.976725260416667</v>
      </c>
      <c r="AB1332" s="268">
        <v>0.980731743889639</v>
      </c>
      <c r="AC1332" s="295">
        <v>-0.00400648347297194</v>
      </c>
    </row>
    <row r="1333" spans="1:29">
      <c r="A1333" s="297" t="s">
        <v>1972</v>
      </c>
      <c r="B1333" s="305" t="s">
        <v>3363</v>
      </c>
      <c r="C1333" s="293" t="s">
        <v>2456</v>
      </c>
      <c r="D1333" s="305" t="s">
        <v>2457</v>
      </c>
      <c r="E1333" s="263">
        <v>1696</v>
      </c>
      <c r="F1333" s="266">
        <v>1623</v>
      </c>
      <c r="G1333" s="266">
        <v>73</v>
      </c>
      <c r="H1333" s="264">
        <v>869</v>
      </c>
      <c r="I1333" s="264">
        <v>828</v>
      </c>
      <c r="J1333" s="264">
        <v>41</v>
      </c>
      <c r="K1333" s="264">
        <v>1364</v>
      </c>
      <c r="L1333" s="264">
        <v>1307</v>
      </c>
      <c r="M1333" s="264">
        <v>57</v>
      </c>
      <c r="N1333" s="294">
        <v>0.93</v>
      </c>
      <c r="O1333" s="266">
        <v>44097</v>
      </c>
      <c r="P1333" s="266">
        <v>42565</v>
      </c>
      <c r="Q1333" s="266">
        <v>1532</v>
      </c>
      <c r="R1333" s="267">
        <v>0.965258407601424</v>
      </c>
      <c r="S1333" s="267">
        <v>0.956957547169811</v>
      </c>
      <c r="T1333" s="267">
        <v>0.952819332566168</v>
      </c>
      <c r="U1333" s="267">
        <v>0.958211143695015</v>
      </c>
      <c r="V1333" s="295">
        <v>0.00413821460364328</v>
      </c>
      <c r="W1333" s="271">
        <v>9864</v>
      </c>
      <c r="X1333" s="271">
        <v>9513</v>
      </c>
      <c r="Y1333" s="271">
        <v>10179</v>
      </c>
      <c r="Z1333" s="271">
        <v>9890</v>
      </c>
      <c r="AA1333" s="268">
        <v>0.964416058394161</v>
      </c>
      <c r="AB1333" s="268">
        <v>0.971608212987523</v>
      </c>
      <c r="AC1333" s="295">
        <v>-0.00719215459336275</v>
      </c>
    </row>
    <row r="1334" spans="1:29">
      <c r="A1334" s="297" t="s">
        <v>1972</v>
      </c>
      <c r="B1334" s="305" t="s">
        <v>3363</v>
      </c>
      <c r="C1334" s="293" t="s">
        <v>2458</v>
      </c>
      <c r="D1334" s="305" t="s">
        <v>2459</v>
      </c>
      <c r="E1334" s="263">
        <v>1285</v>
      </c>
      <c r="F1334" s="266">
        <v>1233</v>
      </c>
      <c r="G1334" s="266">
        <v>52</v>
      </c>
      <c r="H1334" s="264">
        <v>794</v>
      </c>
      <c r="I1334" s="264">
        <v>745</v>
      </c>
      <c r="J1334" s="264">
        <v>49</v>
      </c>
      <c r="K1334" s="264">
        <v>1114</v>
      </c>
      <c r="L1334" s="264">
        <v>1081</v>
      </c>
      <c r="M1334" s="264">
        <v>33</v>
      </c>
      <c r="N1334" s="294">
        <v>0.93</v>
      </c>
      <c r="O1334" s="266">
        <v>36685</v>
      </c>
      <c r="P1334" s="266">
        <v>35126</v>
      </c>
      <c r="Q1334" s="266">
        <v>1559</v>
      </c>
      <c r="R1334" s="267">
        <v>0.957503066648494</v>
      </c>
      <c r="S1334" s="267">
        <v>0.959533073929961</v>
      </c>
      <c r="T1334" s="267">
        <v>0.938287153652393</v>
      </c>
      <c r="U1334" s="267">
        <v>0.970377019748654</v>
      </c>
      <c r="V1334" s="295">
        <v>0.0212459202775682</v>
      </c>
      <c r="W1334" s="271">
        <v>8125</v>
      </c>
      <c r="X1334" s="271">
        <v>7655</v>
      </c>
      <c r="Y1334" s="271">
        <v>8648</v>
      </c>
      <c r="Z1334" s="271">
        <v>8326</v>
      </c>
      <c r="AA1334" s="268">
        <v>0.942153846153846</v>
      </c>
      <c r="AB1334" s="268">
        <v>0.962765957446808</v>
      </c>
      <c r="AC1334" s="295">
        <v>-0.0206121112929624</v>
      </c>
    </row>
    <row r="1335" spans="1:29">
      <c r="A1335" s="297" t="s">
        <v>1972</v>
      </c>
      <c r="B1335" s="305" t="s">
        <v>3363</v>
      </c>
      <c r="C1335" s="293" t="s">
        <v>2460</v>
      </c>
      <c r="D1335" s="305" t="s">
        <v>2461</v>
      </c>
      <c r="E1335" s="263">
        <v>5095</v>
      </c>
      <c r="F1335" s="266">
        <v>4936</v>
      </c>
      <c r="G1335" s="266">
        <v>159</v>
      </c>
      <c r="H1335" s="264">
        <v>2760</v>
      </c>
      <c r="I1335" s="264">
        <v>2649</v>
      </c>
      <c r="J1335" s="264">
        <v>111</v>
      </c>
      <c r="K1335" s="264">
        <v>4166</v>
      </c>
      <c r="L1335" s="264">
        <v>4013</v>
      </c>
      <c r="M1335" s="264">
        <v>153</v>
      </c>
      <c r="N1335" s="294">
        <v>0.93</v>
      </c>
      <c r="O1335" s="266">
        <v>140233</v>
      </c>
      <c r="P1335" s="266">
        <v>136962</v>
      </c>
      <c r="Q1335" s="266">
        <v>3271</v>
      </c>
      <c r="R1335" s="267">
        <v>0.976674534524684</v>
      </c>
      <c r="S1335" s="267">
        <v>0.968792934249264</v>
      </c>
      <c r="T1335" s="267">
        <v>0.959782608695652</v>
      </c>
      <c r="U1335" s="267">
        <v>0.963274123859818</v>
      </c>
      <c r="V1335" s="295">
        <v>0.00901032555361181</v>
      </c>
      <c r="W1335" s="271">
        <v>31406</v>
      </c>
      <c r="X1335" s="271">
        <v>30482</v>
      </c>
      <c r="Y1335" s="271">
        <v>31952</v>
      </c>
      <c r="Z1335" s="271">
        <v>31288</v>
      </c>
      <c r="AA1335" s="268">
        <v>0.970578870279564</v>
      </c>
      <c r="AB1335" s="268">
        <v>0.979218828242364</v>
      </c>
      <c r="AC1335" s="295">
        <v>-0.00863995796279904</v>
      </c>
    </row>
    <row r="1336" spans="1:29">
      <c r="A1336" s="297" t="s">
        <v>1972</v>
      </c>
      <c r="B1336" s="305" t="s">
        <v>3363</v>
      </c>
      <c r="C1336" s="293" t="s">
        <v>2462</v>
      </c>
      <c r="D1336" s="305" t="s">
        <v>2463</v>
      </c>
      <c r="E1336" s="263">
        <v>3463</v>
      </c>
      <c r="F1336" s="266">
        <v>3369</v>
      </c>
      <c r="G1336" s="266">
        <v>94</v>
      </c>
      <c r="H1336" s="264">
        <v>1778</v>
      </c>
      <c r="I1336" s="264">
        <v>1721</v>
      </c>
      <c r="J1336" s="264">
        <v>57</v>
      </c>
      <c r="K1336" s="264">
        <v>2787</v>
      </c>
      <c r="L1336" s="264">
        <v>2726</v>
      </c>
      <c r="M1336" s="264">
        <v>61</v>
      </c>
      <c r="N1336" s="294">
        <v>0.93</v>
      </c>
      <c r="O1336" s="266">
        <v>90779</v>
      </c>
      <c r="P1336" s="266">
        <v>88894</v>
      </c>
      <c r="Q1336" s="266">
        <v>1885</v>
      </c>
      <c r="R1336" s="267">
        <v>0.979235285693828</v>
      </c>
      <c r="S1336" s="267">
        <v>0.972855905284435</v>
      </c>
      <c r="T1336" s="267">
        <v>0.967941507311586</v>
      </c>
      <c r="U1336" s="267">
        <v>0.978112665949049</v>
      </c>
      <c r="V1336" s="295">
        <v>0.00491439797284943</v>
      </c>
      <c r="W1336" s="271">
        <v>20894</v>
      </c>
      <c r="X1336" s="271">
        <v>20435</v>
      </c>
      <c r="Y1336" s="271">
        <v>21057</v>
      </c>
      <c r="Z1336" s="271">
        <v>20713</v>
      </c>
      <c r="AA1336" s="268">
        <v>0.978031970900737</v>
      </c>
      <c r="AB1336" s="268">
        <v>0.983663389846607</v>
      </c>
      <c r="AC1336" s="295">
        <v>-0.00563141894586983</v>
      </c>
    </row>
    <row r="1337" spans="1:29">
      <c r="A1337" s="297" t="s">
        <v>1972</v>
      </c>
      <c r="B1337" s="305" t="s">
        <v>3363</v>
      </c>
      <c r="C1337" s="293" t="s">
        <v>2464</v>
      </c>
      <c r="D1337" s="305" t="s">
        <v>2465</v>
      </c>
      <c r="E1337" s="263">
        <v>3195</v>
      </c>
      <c r="F1337" s="266">
        <v>3051</v>
      </c>
      <c r="G1337" s="266">
        <v>144</v>
      </c>
      <c r="H1337" s="264">
        <v>2285</v>
      </c>
      <c r="I1337" s="264">
        <v>2166</v>
      </c>
      <c r="J1337" s="264">
        <v>119</v>
      </c>
      <c r="K1337" s="264">
        <v>3209</v>
      </c>
      <c r="L1337" s="264">
        <v>3087</v>
      </c>
      <c r="M1337" s="264">
        <v>122</v>
      </c>
      <c r="N1337" s="294">
        <v>0.93</v>
      </c>
      <c r="O1337" s="266">
        <v>109204</v>
      </c>
      <c r="P1337" s="266">
        <v>106261</v>
      </c>
      <c r="Q1337" s="266">
        <v>2943</v>
      </c>
      <c r="R1337" s="267">
        <v>0.973050437712904</v>
      </c>
      <c r="S1337" s="267">
        <v>0.954929577464789</v>
      </c>
      <c r="T1337" s="267">
        <v>0.947921225382932</v>
      </c>
      <c r="U1337" s="267">
        <v>0.961981925833593</v>
      </c>
      <c r="V1337" s="295">
        <v>0.00700835208185646</v>
      </c>
      <c r="W1337" s="271">
        <v>23052</v>
      </c>
      <c r="X1337" s="271">
        <v>22245</v>
      </c>
      <c r="Y1337" s="271">
        <v>25509</v>
      </c>
      <c r="Z1337" s="271">
        <v>24877</v>
      </c>
      <c r="AA1337" s="268">
        <v>0.964992191566892</v>
      </c>
      <c r="AB1337" s="268">
        <v>0.975224430593124</v>
      </c>
      <c r="AC1337" s="295">
        <v>-0.0102322390262318</v>
      </c>
    </row>
    <row r="1338" spans="1:29">
      <c r="A1338" s="297" t="s">
        <v>1972</v>
      </c>
      <c r="B1338" s="305" t="s">
        <v>3363</v>
      </c>
      <c r="C1338" s="293" t="s">
        <v>2466</v>
      </c>
      <c r="D1338" s="305" t="s">
        <v>2467</v>
      </c>
      <c r="E1338" s="263">
        <v>1</v>
      </c>
      <c r="F1338" s="266">
        <v>0</v>
      </c>
      <c r="G1338" s="266">
        <v>1</v>
      </c>
      <c r="H1338" s="264">
        <v>0</v>
      </c>
      <c r="I1338" s="264">
        <v>0</v>
      </c>
      <c r="J1338" s="264">
        <v>0</v>
      </c>
      <c r="K1338" s="264">
        <v>0</v>
      </c>
      <c r="L1338" s="264">
        <v>0</v>
      </c>
      <c r="M1338" s="264">
        <v>0</v>
      </c>
      <c r="N1338" s="294">
        <v>0.93</v>
      </c>
      <c r="O1338" s="266">
        <v>5</v>
      </c>
      <c r="P1338" s="266">
        <v>4</v>
      </c>
      <c r="Q1338" s="266">
        <v>1</v>
      </c>
      <c r="R1338" s="267">
        <v>0.8</v>
      </c>
      <c r="S1338" s="267">
        <v>0</v>
      </c>
      <c r="T1338" s="267">
        <v>0</v>
      </c>
      <c r="U1338" s="267">
        <v>0</v>
      </c>
      <c r="V1338" s="295">
        <v>0</v>
      </c>
      <c r="W1338" s="271">
        <v>1</v>
      </c>
      <c r="X1338" s="271">
        <v>0</v>
      </c>
      <c r="Y1338" s="271">
        <v>0</v>
      </c>
      <c r="Z1338" s="271">
        <v>0</v>
      </c>
      <c r="AA1338" s="268">
        <v>0</v>
      </c>
      <c r="AB1338" s="268">
        <v>0</v>
      </c>
      <c r="AC1338" s="295">
        <v>0</v>
      </c>
    </row>
    <row r="1339" spans="1:29">
      <c r="A1339" s="297" t="s">
        <v>1972</v>
      </c>
      <c r="B1339" s="305" t="s">
        <v>3363</v>
      </c>
      <c r="C1339" s="293" t="s">
        <v>2468</v>
      </c>
      <c r="D1339" s="305" t="s">
        <v>2469</v>
      </c>
      <c r="E1339" s="263">
        <v>2305</v>
      </c>
      <c r="F1339" s="266">
        <v>2250</v>
      </c>
      <c r="G1339" s="266">
        <v>55</v>
      </c>
      <c r="H1339" s="264">
        <v>1236</v>
      </c>
      <c r="I1339" s="264">
        <v>1204</v>
      </c>
      <c r="J1339" s="264">
        <v>32</v>
      </c>
      <c r="K1339" s="264">
        <v>1753</v>
      </c>
      <c r="L1339" s="264">
        <v>1722</v>
      </c>
      <c r="M1339" s="264">
        <v>31</v>
      </c>
      <c r="N1339" s="294">
        <v>0.93</v>
      </c>
      <c r="O1339" s="266">
        <v>58867</v>
      </c>
      <c r="P1339" s="266">
        <v>57841</v>
      </c>
      <c r="Q1339" s="266">
        <v>1026</v>
      </c>
      <c r="R1339" s="267">
        <v>0.982570880119592</v>
      </c>
      <c r="S1339" s="267">
        <v>0.976138828633406</v>
      </c>
      <c r="T1339" s="267">
        <v>0.97411003236246</v>
      </c>
      <c r="U1339" s="267">
        <v>0.982316029663434</v>
      </c>
      <c r="V1339" s="295">
        <v>0.0020287962709461</v>
      </c>
      <c r="W1339" s="271">
        <v>13418</v>
      </c>
      <c r="X1339" s="271">
        <v>13147</v>
      </c>
      <c r="Y1339" s="271">
        <v>13405</v>
      </c>
      <c r="Z1339" s="271">
        <v>13171</v>
      </c>
      <c r="AA1339" s="268">
        <v>0.979803249366523</v>
      </c>
      <c r="AB1339" s="268">
        <v>0.98254382693025</v>
      </c>
      <c r="AC1339" s="295">
        <v>-0.00274057756372725</v>
      </c>
    </row>
    <row r="1340" spans="1:29">
      <c r="A1340" s="297" t="s">
        <v>1972</v>
      </c>
      <c r="B1340" s="305" t="s">
        <v>3364</v>
      </c>
      <c r="C1340" s="293" t="s">
        <v>2470</v>
      </c>
      <c r="D1340" s="305" t="s">
        <v>2471</v>
      </c>
      <c r="E1340" s="263">
        <v>4996</v>
      </c>
      <c r="F1340" s="266">
        <v>4876</v>
      </c>
      <c r="G1340" s="266">
        <v>120</v>
      </c>
      <c r="H1340" s="264">
        <v>3540</v>
      </c>
      <c r="I1340" s="264">
        <v>3453</v>
      </c>
      <c r="J1340" s="264">
        <v>87</v>
      </c>
      <c r="K1340" s="264">
        <v>4664</v>
      </c>
      <c r="L1340" s="264">
        <v>4599</v>
      </c>
      <c r="M1340" s="264">
        <v>65</v>
      </c>
      <c r="N1340" s="294">
        <v>0.93</v>
      </c>
      <c r="O1340" s="266">
        <v>147338</v>
      </c>
      <c r="P1340" s="266">
        <v>144690</v>
      </c>
      <c r="Q1340" s="266">
        <v>2648</v>
      </c>
      <c r="R1340" s="267">
        <v>0.98202771857905</v>
      </c>
      <c r="S1340" s="267">
        <v>0.975980784627702</v>
      </c>
      <c r="T1340" s="267">
        <v>0.975423728813559</v>
      </c>
      <c r="U1340" s="267">
        <v>0.98606346483705</v>
      </c>
      <c r="V1340" s="295">
        <v>0.000557055814142893</v>
      </c>
      <c r="W1340" s="271">
        <v>33355</v>
      </c>
      <c r="X1340" s="271">
        <v>32710</v>
      </c>
      <c r="Y1340" s="271">
        <v>33817</v>
      </c>
      <c r="Z1340" s="271">
        <v>33178</v>
      </c>
      <c r="AA1340" s="268">
        <v>0.980662569329936</v>
      </c>
      <c r="AB1340" s="268">
        <v>0.981104178371825</v>
      </c>
      <c r="AC1340" s="295">
        <v>-0.000441609041889279</v>
      </c>
    </row>
    <row r="1341" spans="1:29">
      <c r="A1341" s="297" t="s">
        <v>1972</v>
      </c>
      <c r="B1341" s="305" t="s">
        <v>3364</v>
      </c>
      <c r="C1341" s="293" t="s">
        <v>2472</v>
      </c>
      <c r="D1341" s="305" t="s">
        <v>2473</v>
      </c>
      <c r="E1341" s="263">
        <v>3390</v>
      </c>
      <c r="F1341" s="266">
        <v>3256</v>
      </c>
      <c r="G1341" s="266">
        <v>134</v>
      </c>
      <c r="H1341" s="264">
        <v>2365</v>
      </c>
      <c r="I1341" s="264">
        <v>2285</v>
      </c>
      <c r="J1341" s="264">
        <v>80</v>
      </c>
      <c r="K1341" s="264">
        <v>3296</v>
      </c>
      <c r="L1341" s="264">
        <v>3192</v>
      </c>
      <c r="M1341" s="264">
        <v>104</v>
      </c>
      <c r="N1341" s="294">
        <v>0.93</v>
      </c>
      <c r="O1341" s="266">
        <v>102574</v>
      </c>
      <c r="P1341" s="266">
        <v>100480</v>
      </c>
      <c r="Q1341" s="266">
        <v>2094</v>
      </c>
      <c r="R1341" s="267">
        <v>0.979585470002145</v>
      </c>
      <c r="S1341" s="267">
        <v>0.96047197640118</v>
      </c>
      <c r="T1341" s="267">
        <v>0.966173361522199</v>
      </c>
      <c r="U1341" s="267">
        <v>0.968446601941748</v>
      </c>
      <c r="V1341" s="295">
        <v>-0.0057013851210187</v>
      </c>
      <c r="W1341" s="271">
        <v>23566</v>
      </c>
      <c r="X1341" s="271">
        <v>22909</v>
      </c>
      <c r="Y1341" s="271">
        <v>23973</v>
      </c>
      <c r="Z1341" s="271">
        <v>23513</v>
      </c>
      <c r="AA1341" s="268">
        <v>0.972120852075023</v>
      </c>
      <c r="AB1341" s="268">
        <v>0.9808117465482</v>
      </c>
      <c r="AC1341" s="295">
        <v>-0.00869089447317672</v>
      </c>
    </row>
    <row r="1342" spans="1:29">
      <c r="A1342" s="297" t="s">
        <v>1972</v>
      </c>
      <c r="B1342" s="305" t="s">
        <v>3364</v>
      </c>
      <c r="C1342" s="293" t="s">
        <v>2474</v>
      </c>
      <c r="D1342" s="305" t="s">
        <v>2475</v>
      </c>
      <c r="E1342" s="263">
        <v>3425</v>
      </c>
      <c r="F1342" s="266">
        <v>3308</v>
      </c>
      <c r="G1342" s="266">
        <v>117</v>
      </c>
      <c r="H1342" s="264">
        <v>2373</v>
      </c>
      <c r="I1342" s="264">
        <v>2302</v>
      </c>
      <c r="J1342" s="264">
        <v>71</v>
      </c>
      <c r="K1342" s="264">
        <v>3439</v>
      </c>
      <c r="L1342" s="264">
        <v>3372</v>
      </c>
      <c r="M1342" s="264">
        <v>67</v>
      </c>
      <c r="N1342" s="294">
        <v>0.93</v>
      </c>
      <c r="O1342" s="266">
        <v>102365</v>
      </c>
      <c r="P1342" s="266">
        <v>100599</v>
      </c>
      <c r="Q1342" s="266">
        <v>1766</v>
      </c>
      <c r="R1342" s="267">
        <v>0.982748009573585</v>
      </c>
      <c r="S1342" s="267">
        <v>0.965839416058394</v>
      </c>
      <c r="T1342" s="267">
        <v>0.9700800674252</v>
      </c>
      <c r="U1342" s="267">
        <v>0.98051759232335</v>
      </c>
      <c r="V1342" s="295">
        <v>-0.00424065136680596</v>
      </c>
      <c r="W1342" s="271">
        <v>23888</v>
      </c>
      <c r="X1342" s="271">
        <v>23361</v>
      </c>
      <c r="Y1342" s="271">
        <v>24257</v>
      </c>
      <c r="Z1342" s="271">
        <v>23875</v>
      </c>
      <c r="AA1342" s="268">
        <v>0.97793871399866</v>
      </c>
      <c r="AB1342" s="268">
        <v>0.984251968503937</v>
      </c>
      <c r="AC1342" s="295">
        <v>-0.00631325450527664</v>
      </c>
    </row>
    <row r="1343" spans="1:29">
      <c r="A1343" s="297" t="s">
        <v>1972</v>
      </c>
      <c r="B1343" s="305" t="s">
        <v>3364</v>
      </c>
      <c r="C1343" s="293" t="s">
        <v>2476</v>
      </c>
      <c r="D1343" s="305" t="s">
        <v>2477</v>
      </c>
      <c r="E1343" s="263">
        <v>2320</v>
      </c>
      <c r="F1343" s="266">
        <v>2200</v>
      </c>
      <c r="G1343" s="266">
        <v>120</v>
      </c>
      <c r="H1343" s="264">
        <v>1558</v>
      </c>
      <c r="I1343" s="264">
        <v>1489</v>
      </c>
      <c r="J1343" s="264">
        <v>69</v>
      </c>
      <c r="K1343" s="264">
        <v>2169</v>
      </c>
      <c r="L1343" s="264">
        <v>2081</v>
      </c>
      <c r="M1343" s="264">
        <v>88</v>
      </c>
      <c r="N1343" s="294">
        <v>0.93</v>
      </c>
      <c r="O1343" s="266">
        <v>68395</v>
      </c>
      <c r="P1343" s="266">
        <v>66159</v>
      </c>
      <c r="Q1343" s="266">
        <v>2236</v>
      </c>
      <c r="R1343" s="267">
        <v>0.967307551721617</v>
      </c>
      <c r="S1343" s="267">
        <v>0.948275862068966</v>
      </c>
      <c r="T1343" s="267">
        <v>0.955712451861361</v>
      </c>
      <c r="U1343" s="267">
        <v>0.959428307976026</v>
      </c>
      <c r="V1343" s="295">
        <v>-0.00743658979239514</v>
      </c>
      <c r="W1343" s="271">
        <v>15649</v>
      </c>
      <c r="X1343" s="271">
        <v>15016</v>
      </c>
      <c r="Y1343" s="271">
        <v>16046</v>
      </c>
      <c r="Z1343" s="271">
        <v>15490</v>
      </c>
      <c r="AA1343" s="268">
        <v>0.959550130998786</v>
      </c>
      <c r="AB1343" s="268">
        <v>0.965349619842952</v>
      </c>
      <c r="AC1343" s="295">
        <v>-0.0057994888441657</v>
      </c>
    </row>
    <row r="1344" spans="1:29">
      <c r="A1344" s="297" t="s">
        <v>1972</v>
      </c>
      <c r="B1344" s="305" t="s">
        <v>3364</v>
      </c>
      <c r="C1344" s="293" t="s">
        <v>2478</v>
      </c>
      <c r="D1344" s="305" t="s">
        <v>2479</v>
      </c>
      <c r="E1344" s="263">
        <v>3264</v>
      </c>
      <c r="F1344" s="266">
        <v>3125</v>
      </c>
      <c r="G1344" s="266">
        <v>139</v>
      </c>
      <c r="H1344" s="264">
        <v>2186</v>
      </c>
      <c r="I1344" s="264">
        <v>2108</v>
      </c>
      <c r="J1344" s="264">
        <v>78</v>
      </c>
      <c r="K1344" s="264">
        <v>3077</v>
      </c>
      <c r="L1344" s="264">
        <v>2981</v>
      </c>
      <c r="M1344" s="264">
        <v>96</v>
      </c>
      <c r="N1344" s="294">
        <v>0.93</v>
      </c>
      <c r="O1344" s="266">
        <v>94448</v>
      </c>
      <c r="P1344" s="266">
        <v>91697</v>
      </c>
      <c r="Q1344" s="266">
        <v>2751</v>
      </c>
      <c r="R1344" s="267">
        <v>0.970872861256988</v>
      </c>
      <c r="S1344" s="267">
        <v>0.957414215686274</v>
      </c>
      <c r="T1344" s="267">
        <v>0.964318389752973</v>
      </c>
      <c r="U1344" s="267">
        <v>0.968800779980501</v>
      </c>
      <c r="V1344" s="295">
        <v>-0.00690417406669896</v>
      </c>
      <c r="W1344" s="271">
        <v>21525</v>
      </c>
      <c r="X1344" s="271">
        <v>20845</v>
      </c>
      <c r="Y1344" s="271">
        <v>22377</v>
      </c>
      <c r="Z1344" s="271">
        <v>21828</v>
      </c>
      <c r="AA1344" s="268">
        <v>0.968408826945412</v>
      </c>
      <c r="AB1344" s="268">
        <v>0.975465880144792</v>
      </c>
      <c r="AC1344" s="295">
        <v>-0.00705705319937922</v>
      </c>
    </row>
    <row r="1345" spans="1:29">
      <c r="A1345" s="297" t="s">
        <v>1972</v>
      </c>
      <c r="B1345" s="305" t="s">
        <v>3364</v>
      </c>
      <c r="C1345" s="293" t="s">
        <v>2480</v>
      </c>
      <c r="D1345" s="305" t="s">
        <v>2481</v>
      </c>
      <c r="E1345" s="263">
        <v>1734</v>
      </c>
      <c r="F1345" s="266">
        <v>1682</v>
      </c>
      <c r="G1345" s="266">
        <v>52</v>
      </c>
      <c r="H1345" s="264">
        <v>1203</v>
      </c>
      <c r="I1345" s="264">
        <v>1181</v>
      </c>
      <c r="J1345" s="264">
        <v>22</v>
      </c>
      <c r="K1345" s="264">
        <v>1636</v>
      </c>
      <c r="L1345" s="264">
        <v>1602</v>
      </c>
      <c r="M1345" s="264">
        <v>34</v>
      </c>
      <c r="N1345" s="294">
        <v>0.93</v>
      </c>
      <c r="O1345" s="266">
        <v>51680</v>
      </c>
      <c r="P1345" s="266">
        <v>50749</v>
      </c>
      <c r="Q1345" s="266">
        <v>931</v>
      </c>
      <c r="R1345" s="267">
        <v>0.981985294117647</v>
      </c>
      <c r="S1345" s="267">
        <v>0.970011534025375</v>
      </c>
      <c r="T1345" s="267">
        <v>0.981712385702411</v>
      </c>
      <c r="U1345" s="267">
        <v>0.97921760391198</v>
      </c>
      <c r="V1345" s="295">
        <v>-0.0117008516770357</v>
      </c>
      <c r="W1345" s="271">
        <v>11638</v>
      </c>
      <c r="X1345" s="271">
        <v>11371</v>
      </c>
      <c r="Y1345" s="271">
        <v>12124</v>
      </c>
      <c r="Z1345" s="271">
        <v>11930</v>
      </c>
      <c r="AA1345" s="268">
        <v>0.977057913730882</v>
      </c>
      <c r="AB1345" s="268">
        <v>0.98399868030353</v>
      </c>
      <c r="AC1345" s="295">
        <v>-0.00694076657264864</v>
      </c>
    </row>
    <row r="1346" spans="1:29">
      <c r="A1346" s="297" t="s">
        <v>1972</v>
      </c>
      <c r="B1346" s="305" t="s">
        <v>3364</v>
      </c>
      <c r="C1346" s="293" t="s">
        <v>2482</v>
      </c>
      <c r="D1346" s="305" t="s">
        <v>2483</v>
      </c>
      <c r="E1346" s="263">
        <v>1562</v>
      </c>
      <c r="F1346" s="266">
        <v>1523</v>
      </c>
      <c r="G1346" s="266">
        <v>39</v>
      </c>
      <c r="H1346" s="264">
        <v>950</v>
      </c>
      <c r="I1346" s="264">
        <v>923</v>
      </c>
      <c r="J1346" s="264">
        <v>27</v>
      </c>
      <c r="K1346" s="264">
        <v>1421</v>
      </c>
      <c r="L1346" s="264">
        <v>1400</v>
      </c>
      <c r="M1346" s="264">
        <v>21</v>
      </c>
      <c r="N1346" s="294">
        <v>0.93</v>
      </c>
      <c r="O1346" s="266">
        <v>45630</v>
      </c>
      <c r="P1346" s="266">
        <v>44887</v>
      </c>
      <c r="Q1346" s="266">
        <v>743</v>
      </c>
      <c r="R1346" s="267">
        <v>0.983716852947622</v>
      </c>
      <c r="S1346" s="267">
        <v>0.975032010243278</v>
      </c>
      <c r="T1346" s="267">
        <v>0.971578947368421</v>
      </c>
      <c r="U1346" s="267">
        <v>0.985221674876847</v>
      </c>
      <c r="V1346" s="295">
        <v>0.0034530628748568</v>
      </c>
      <c r="W1346" s="271">
        <v>10788</v>
      </c>
      <c r="X1346" s="271">
        <v>10578</v>
      </c>
      <c r="Y1346" s="271">
        <v>10756</v>
      </c>
      <c r="Z1346" s="271">
        <v>10596</v>
      </c>
      <c r="AA1346" s="268">
        <v>0.980533926585095</v>
      </c>
      <c r="AB1346" s="268">
        <v>0.985124581628858</v>
      </c>
      <c r="AC1346" s="295">
        <v>-0.00459065504376377</v>
      </c>
    </row>
    <row r="1347" spans="1:29">
      <c r="A1347" s="297" t="s">
        <v>1972</v>
      </c>
      <c r="B1347" s="305" t="s">
        <v>3364</v>
      </c>
      <c r="C1347" s="293" t="s">
        <v>2484</v>
      </c>
      <c r="D1347" s="305" t="s">
        <v>2485</v>
      </c>
      <c r="E1347" s="263">
        <v>2111</v>
      </c>
      <c r="F1347" s="266">
        <v>2012</v>
      </c>
      <c r="G1347" s="266">
        <v>99</v>
      </c>
      <c r="H1347" s="264">
        <v>1508</v>
      </c>
      <c r="I1347" s="264">
        <v>1453</v>
      </c>
      <c r="J1347" s="264">
        <v>55</v>
      </c>
      <c r="K1347" s="264">
        <v>2070</v>
      </c>
      <c r="L1347" s="264">
        <v>2017</v>
      </c>
      <c r="M1347" s="264">
        <v>53</v>
      </c>
      <c r="N1347" s="294">
        <v>0.93</v>
      </c>
      <c r="O1347" s="266">
        <v>64574</v>
      </c>
      <c r="P1347" s="266">
        <v>62965</v>
      </c>
      <c r="Q1347" s="266">
        <v>1609</v>
      </c>
      <c r="R1347" s="267">
        <v>0.975082850682937</v>
      </c>
      <c r="S1347" s="267">
        <v>0.953102794883941</v>
      </c>
      <c r="T1347" s="267">
        <v>0.963527851458886</v>
      </c>
      <c r="U1347" s="267">
        <v>0.9743961352657</v>
      </c>
      <c r="V1347" s="295">
        <v>-0.0104250565749447</v>
      </c>
      <c r="W1347" s="271">
        <v>14555</v>
      </c>
      <c r="X1347" s="271">
        <v>14076</v>
      </c>
      <c r="Y1347" s="271">
        <v>15219</v>
      </c>
      <c r="Z1347" s="271">
        <v>14884</v>
      </c>
      <c r="AA1347" s="268">
        <v>0.967090346959808</v>
      </c>
      <c r="AB1347" s="268">
        <v>0.977988041264209</v>
      </c>
      <c r="AC1347" s="295">
        <v>-0.0108976943044016</v>
      </c>
    </row>
    <row r="1348" spans="1:29">
      <c r="A1348" s="297" t="s">
        <v>1972</v>
      </c>
      <c r="B1348" s="305" t="s">
        <v>3365</v>
      </c>
      <c r="C1348" s="293" t="s">
        <v>2486</v>
      </c>
      <c r="D1348" s="305" t="s">
        <v>2487</v>
      </c>
      <c r="E1348" s="263">
        <v>2657</v>
      </c>
      <c r="F1348" s="266">
        <v>2578</v>
      </c>
      <c r="G1348" s="266">
        <v>79</v>
      </c>
      <c r="H1348" s="264">
        <v>1523</v>
      </c>
      <c r="I1348" s="264">
        <v>1483</v>
      </c>
      <c r="J1348" s="264">
        <v>40</v>
      </c>
      <c r="K1348" s="264">
        <v>1880</v>
      </c>
      <c r="L1348" s="264">
        <v>1828</v>
      </c>
      <c r="M1348" s="264">
        <v>52</v>
      </c>
      <c r="N1348" s="294">
        <v>0.93</v>
      </c>
      <c r="O1348" s="266">
        <v>67411</v>
      </c>
      <c r="P1348" s="266">
        <v>65754</v>
      </c>
      <c r="Q1348" s="266">
        <v>1657</v>
      </c>
      <c r="R1348" s="267">
        <v>0.975419441930842</v>
      </c>
      <c r="S1348" s="267">
        <v>0.97026721866767</v>
      </c>
      <c r="T1348" s="267">
        <v>0.973736047275115</v>
      </c>
      <c r="U1348" s="267">
        <v>0.972340425531915</v>
      </c>
      <c r="V1348" s="295">
        <v>-0.00346882860744457</v>
      </c>
      <c r="W1348" s="271">
        <v>15054</v>
      </c>
      <c r="X1348" s="271">
        <v>14647</v>
      </c>
      <c r="Y1348" s="271">
        <v>15318</v>
      </c>
      <c r="Z1348" s="271">
        <v>14954</v>
      </c>
      <c r="AA1348" s="268">
        <v>0.972963996280058</v>
      </c>
      <c r="AB1348" s="268">
        <v>0.976237106671889</v>
      </c>
      <c r="AC1348" s="295">
        <v>-0.00327311039183076</v>
      </c>
    </row>
    <row r="1349" spans="1:29">
      <c r="A1349" s="297" t="s">
        <v>1972</v>
      </c>
      <c r="B1349" s="305" t="s">
        <v>3365</v>
      </c>
      <c r="C1349" s="293" t="s">
        <v>2488</v>
      </c>
      <c r="D1349" s="305" t="s">
        <v>2489</v>
      </c>
      <c r="E1349" s="263">
        <v>3532</v>
      </c>
      <c r="F1349" s="266">
        <v>3456</v>
      </c>
      <c r="G1349" s="266">
        <v>76</v>
      </c>
      <c r="H1349" s="264">
        <v>2100</v>
      </c>
      <c r="I1349" s="264">
        <v>2038</v>
      </c>
      <c r="J1349" s="264">
        <v>62</v>
      </c>
      <c r="K1349" s="264">
        <v>2428</v>
      </c>
      <c r="L1349" s="264">
        <v>2377</v>
      </c>
      <c r="M1349" s="264">
        <v>51</v>
      </c>
      <c r="N1349" s="294">
        <v>0.93</v>
      </c>
      <c r="O1349" s="266">
        <v>92832</v>
      </c>
      <c r="P1349" s="266">
        <v>91383</v>
      </c>
      <c r="Q1349" s="266">
        <v>1449</v>
      </c>
      <c r="R1349" s="267">
        <v>0.984391158221303</v>
      </c>
      <c r="S1349" s="267">
        <v>0.978482446206115</v>
      </c>
      <c r="T1349" s="267">
        <v>0.97047619047619</v>
      </c>
      <c r="U1349" s="267">
        <v>0.978995057660626</v>
      </c>
      <c r="V1349" s="295">
        <v>0.00800625572992497</v>
      </c>
      <c r="W1349" s="271">
        <v>20707</v>
      </c>
      <c r="X1349" s="271">
        <v>20264</v>
      </c>
      <c r="Y1349" s="271">
        <v>21261</v>
      </c>
      <c r="Z1349" s="271">
        <v>20971</v>
      </c>
      <c r="AA1349" s="268">
        <v>0.978606268411648</v>
      </c>
      <c r="AB1349" s="268">
        <v>0.986360001881379</v>
      </c>
      <c r="AC1349" s="295">
        <v>-0.00775373346973085</v>
      </c>
    </row>
    <row r="1350" spans="1:29">
      <c r="A1350" s="297" t="s">
        <v>1972</v>
      </c>
      <c r="B1350" s="305" t="s">
        <v>3365</v>
      </c>
      <c r="C1350" s="293" t="s">
        <v>2490</v>
      </c>
      <c r="D1350" s="305" t="s">
        <v>2491</v>
      </c>
      <c r="E1350" s="263">
        <v>4838</v>
      </c>
      <c r="F1350" s="266">
        <v>4633</v>
      </c>
      <c r="G1350" s="266">
        <v>205</v>
      </c>
      <c r="H1350" s="264">
        <v>2921</v>
      </c>
      <c r="I1350" s="264">
        <v>2761</v>
      </c>
      <c r="J1350" s="264">
        <v>160</v>
      </c>
      <c r="K1350" s="264">
        <v>3306</v>
      </c>
      <c r="L1350" s="264">
        <v>3202</v>
      </c>
      <c r="M1350" s="264">
        <v>104</v>
      </c>
      <c r="N1350" s="294">
        <v>0.93</v>
      </c>
      <c r="O1350" s="266">
        <v>131378</v>
      </c>
      <c r="P1350" s="266">
        <v>127535</v>
      </c>
      <c r="Q1350" s="266">
        <v>3843</v>
      </c>
      <c r="R1350" s="267">
        <v>0.970748527150665</v>
      </c>
      <c r="S1350" s="267">
        <v>0.957627118644068</v>
      </c>
      <c r="T1350" s="267">
        <v>0.945224238274563</v>
      </c>
      <c r="U1350" s="267">
        <v>0.96854204476709</v>
      </c>
      <c r="V1350" s="295">
        <v>0.0124028803695043</v>
      </c>
      <c r="W1350" s="271">
        <v>28263</v>
      </c>
      <c r="X1350" s="271">
        <v>27295</v>
      </c>
      <c r="Y1350" s="271">
        <v>30260</v>
      </c>
      <c r="Z1350" s="271">
        <v>29401</v>
      </c>
      <c r="AA1350" s="268">
        <v>0.965750274210098</v>
      </c>
      <c r="AB1350" s="268">
        <v>0.971612690019828</v>
      </c>
      <c r="AC1350" s="295">
        <v>-0.00586241580973024</v>
      </c>
    </row>
    <row r="1351" spans="1:29">
      <c r="A1351" s="297" t="s">
        <v>1972</v>
      </c>
      <c r="B1351" s="305" t="s">
        <v>3365</v>
      </c>
      <c r="C1351" s="293" t="s">
        <v>2492</v>
      </c>
      <c r="D1351" s="305" t="s">
        <v>2493</v>
      </c>
      <c r="E1351" s="263">
        <v>3774</v>
      </c>
      <c r="F1351" s="266">
        <v>3528</v>
      </c>
      <c r="G1351" s="266">
        <v>246</v>
      </c>
      <c r="H1351" s="264">
        <v>2216</v>
      </c>
      <c r="I1351" s="264">
        <v>2122</v>
      </c>
      <c r="J1351" s="264">
        <v>94</v>
      </c>
      <c r="K1351" s="264">
        <v>2807</v>
      </c>
      <c r="L1351" s="264">
        <v>2710</v>
      </c>
      <c r="M1351" s="264">
        <v>97</v>
      </c>
      <c r="N1351" s="294">
        <v>0.93</v>
      </c>
      <c r="O1351" s="266">
        <v>99447</v>
      </c>
      <c r="P1351" s="266">
        <v>95765</v>
      </c>
      <c r="Q1351" s="266">
        <v>3682</v>
      </c>
      <c r="R1351" s="267">
        <v>0.962975253149919</v>
      </c>
      <c r="S1351" s="267">
        <v>0.934817170111288</v>
      </c>
      <c r="T1351" s="267">
        <v>0.957581227436823</v>
      </c>
      <c r="U1351" s="267">
        <v>0.965443534022088</v>
      </c>
      <c r="V1351" s="295">
        <v>-0.0227640573255353</v>
      </c>
      <c r="W1351" s="271">
        <v>21897</v>
      </c>
      <c r="X1351" s="271">
        <v>20904</v>
      </c>
      <c r="Y1351" s="271">
        <v>22821</v>
      </c>
      <c r="Z1351" s="271">
        <v>22032</v>
      </c>
      <c r="AA1351" s="268">
        <v>0.954651322098918</v>
      </c>
      <c r="AB1351" s="268">
        <v>0.96542658078086</v>
      </c>
      <c r="AC1351" s="295">
        <v>-0.0107752586819421</v>
      </c>
    </row>
    <row r="1352" spans="1:29">
      <c r="A1352" s="297" t="s">
        <v>1972</v>
      </c>
      <c r="B1352" s="305" t="s">
        <v>3365</v>
      </c>
      <c r="C1352" s="293" t="s">
        <v>2494</v>
      </c>
      <c r="D1352" s="305" t="s">
        <v>2495</v>
      </c>
      <c r="E1352" s="263">
        <v>1410</v>
      </c>
      <c r="F1352" s="266">
        <v>1384</v>
      </c>
      <c r="G1352" s="266">
        <v>26</v>
      </c>
      <c r="H1352" s="264">
        <v>974</v>
      </c>
      <c r="I1352" s="264">
        <v>947</v>
      </c>
      <c r="J1352" s="264">
        <v>27</v>
      </c>
      <c r="K1352" s="264">
        <v>1231</v>
      </c>
      <c r="L1352" s="264">
        <v>1214</v>
      </c>
      <c r="M1352" s="264">
        <v>17</v>
      </c>
      <c r="N1352" s="294">
        <v>0.93</v>
      </c>
      <c r="O1352" s="266">
        <v>40380</v>
      </c>
      <c r="P1352" s="266">
        <v>39771</v>
      </c>
      <c r="Q1352" s="266">
        <v>609</v>
      </c>
      <c r="R1352" s="267">
        <v>0.984918276374443</v>
      </c>
      <c r="S1352" s="267">
        <v>0.981560283687943</v>
      </c>
      <c r="T1352" s="267">
        <v>0.972279260780287</v>
      </c>
      <c r="U1352" s="267">
        <v>0.986190089358245</v>
      </c>
      <c r="V1352" s="295">
        <v>0.00928102290765576</v>
      </c>
      <c r="W1352" s="271">
        <v>9489</v>
      </c>
      <c r="X1352" s="271">
        <v>9322</v>
      </c>
      <c r="Y1352" s="271">
        <v>9569</v>
      </c>
      <c r="Z1352" s="271">
        <v>9397</v>
      </c>
      <c r="AA1352" s="268">
        <v>0.98240067446517</v>
      </c>
      <c r="AB1352" s="268">
        <v>0.982025289998955</v>
      </c>
      <c r="AC1352" s="295">
        <v>0.000375384466215212</v>
      </c>
    </row>
    <row r="1353" spans="1:29">
      <c r="A1353" s="297" t="s">
        <v>1972</v>
      </c>
      <c r="B1353" s="305" t="s">
        <v>3365</v>
      </c>
      <c r="C1353" s="293" t="s">
        <v>2496</v>
      </c>
      <c r="D1353" s="305" t="s">
        <v>2497</v>
      </c>
      <c r="E1353" s="263">
        <v>5672</v>
      </c>
      <c r="F1353" s="266">
        <v>5457</v>
      </c>
      <c r="G1353" s="266">
        <v>215</v>
      </c>
      <c r="H1353" s="264">
        <v>3362</v>
      </c>
      <c r="I1353" s="264">
        <v>3281</v>
      </c>
      <c r="J1353" s="264">
        <v>81</v>
      </c>
      <c r="K1353" s="264">
        <v>4045</v>
      </c>
      <c r="L1353" s="264">
        <v>3930</v>
      </c>
      <c r="M1353" s="264">
        <v>115</v>
      </c>
      <c r="N1353" s="294">
        <v>0.93</v>
      </c>
      <c r="O1353" s="266">
        <v>152935</v>
      </c>
      <c r="P1353" s="266">
        <v>149733</v>
      </c>
      <c r="Q1353" s="266">
        <v>3202</v>
      </c>
      <c r="R1353" s="267">
        <v>0.979063000621179</v>
      </c>
      <c r="S1353" s="267">
        <v>0.962094499294781</v>
      </c>
      <c r="T1353" s="267">
        <v>0.975907198096371</v>
      </c>
      <c r="U1353" s="267">
        <v>0.971569839307787</v>
      </c>
      <c r="V1353" s="295">
        <v>-0.0138126988015898</v>
      </c>
      <c r="W1353" s="271">
        <v>33375</v>
      </c>
      <c r="X1353" s="271">
        <v>32511</v>
      </c>
      <c r="Y1353" s="271">
        <v>34712</v>
      </c>
      <c r="Z1353" s="271">
        <v>33992</v>
      </c>
      <c r="AA1353" s="268">
        <v>0.974112359550562</v>
      </c>
      <c r="AB1353" s="268">
        <v>0.979257893523853</v>
      </c>
      <c r="AC1353" s="295">
        <v>-0.00514553397329165</v>
      </c>
    </row>
    <row r="1354" spans="1:29">
      <c r="A1354" s="297" t="s">
        <v>1972</v>
      </c>
      <c r="B1354" s="305" t="s">
        <v>3365</v>
      </c>
      <c r="C1354" s="293" t="s">
        <v>2498</v>
      </c>
      <c r="D1354" s="305" t="s">
        <v>2499</v>
      </c>
      <c r="E1354" s="263">
        <v>2177</v>
      </c>
      <c r="F1354" s="266">
        <v>2106</v>
      </c>
      <c r="G1354" s="266">
        <v>71</v>
      </c>
      <c r="H1354" s="264">
        <v>1325</v>
      </c>
      <c r="I1354" s="264">
        <v>1285</v>
      </c>
      <c r="J1354" s="264">
        <v>40</v>
      </c>
      <c r="K1354" s="264">
        <v>2244</v>
      </c>
      <c r="L1354" s="264">
        <v>2202</v>
      </c>
      <c r="M1354" s="264">
        <v>42</v>
      </c>
      <c r="N1354" s="294">
        <v>0.93</v>
      </c>
      <c r="O1354" s="266">
        <v>63970</v>
      </c>
      <c r="P1354" s="266">
        <v>62722</v>
      </c>
      <c r="Q1354" s="266">
        <v>1248</v>
      </c>
      <c r="R1354" s="267">
        <v>0.980490855088323</v>
      </c>
      <c r="S1354" s="267">
        <v>0.967386311437758</v>
      </c>
      <c r="T1354" s="267">
        <v>0.969811320754717</v>
      </c>
      <c r="U1354" s="267">
        <v>0.981283422459893</v>
      </c>
      <c r="V1354" s="295">
        <v>-0.00242500931695866</v>
      </c>
      <c r="W1354" s="271">
        <v>14695</v>
      </c>
      <c r="X1354" s="271">
        <v>14366</v>
      </c>
      <c r="Y1354" s="271">
        <v>14982</v>
      </c>
      <c r="Z1354" s="271">
        <v>14729</v>
      </c>
      <c r="AA1354" s="268">
        <v>0.97761143246002</v>
      </c>
      <c r="AB1354" s="268">
        <v>0.983113069016153</v>
      </c>
      <c r="AC1354" s="295">
        <v>-0.00550163655613223</v>
      </c>
    </row>
    <row r="1355" spans="1:29">
      <c r="A1355" s="297" t="s">
        <v>1972</v>
      </c>
      <c r="B1355" s="305" t="s">
        <v>3365</v>
      </c>
      <c r="C1355" s="293" t="s">
        <v>2500</v>
      </c>
      <c r="D1355" s="305" t="s">
        <v>2501</v>
      </c>
      <c r="E1355" s="263">
        <v>2016</v>
      </c>
      <c r="F1355" s="266">
        <v>1958</v>
      </c>
      <c r="G1355" s="266">
        <v>58</v>
      </c>
      <c r="H1355" s="264">
        <v>1111</v>
      </c>
      <c r="I1355" s="264">
        <v>1087</v>
      </c>
      <c r="J1355" s="264">
        <v>24</v>
      </c>
      <c r="K1355" s="264">
        <v>1927</v>
      </c>
      <c r="L1355" s="264">
        <v>1888</v>
      </c>
      <c r="M1355" s="264">
        <v>39</v>
      </c>
      <c r="N1355" s="294">
        <v>0.93</v>
      </c>
      <c r="O1355" s="266">
        <v>58126</v>
      </c>
      <c r="P1355" s="266">
        <v>56714</v>
      </c>
      <c r="Q1355" s="266">
        <v>1412</v>
      </c>
      <c r="R1355" s="267">
        <v>0.975707944809552</v>
      </c>
      <c r="S1355" s="267">
        <v>0.971230158730159</v>
      </c>
      <c r="T1355" s="267">
        <v>0.978397839783978</v>
      </c>
      <c r="U1355" s="267">
        <v>0.979761286974572</v>
      </c>
      <c r="V1355" s="295">
        <v>-0.00716768105381971</v>
      </c>
      <c r="W1355" s="271">
        <v>12848</v>
      </c>
      <c r="X1355" s="271">
        <v>12517</v>
      </c>
      <c r="Y1355" s="271">
        <v>13434</v>
      </c>
      <c r="Z1355" s="271">
        <v>13040</v>
      </c>
      <c r="AA1355" s="268">
        <v>0.974237235367372</v>
      </c>
      <c r="AB1355" s="268">
        <v>0.970671430698228</v>
      </c>
      <c r="AC1355" s="295">
        <v>0.00356580466914402</v>
      </c>
    </row>
    <row r="1356" spans="1:29">
      <c r="A1356" s="297" t="s">
        <v>1972</v>
      </c>
      <c r="B1356" s="305" t="s">
        <v>3365</v>
      </c>
      <c r="C1356" s="293" t="s">
        <v>2502</v>
      </c>
      <c r="D1356" s="305" t="s">
        <v>2503</v>
      </c>
      <c r="E1356" s="263">
        <v>2137</v>
      </c>
      <c r="F1356" s="266">
        <v>2099</v>
      </c>
      <c r="G1356" s="266">
        <v>38</v>
      </c>
      <c r="H1356" s="264">
        <v>1644</v>
      </c>
      <c r="I1356" s="264">
        <v>1611</v>
      </c>
      <c r="J1356" s="264">
        <v>33</v>
      </c>
      <c r="K1356" s="264">
        <v>2234</v>
      </c>
      <c r="L1356" s="264">
        <v>2203</v>
      </c>
      <c r="M1356" s="264">
        <v>31</v>
      </c>
      <c r="N1356" s="294">
        <v>0.93</v>
      </c>
      <c r="O1356" s="266">
        <v>66065</v>
      </c>
      <c r="P1356" s="266">
        <v>65083</v>
      </c>
      <c r="Q1356" s="266">
        <v>982</v>
      </c>
      <c r="R1356" s="267">
        <v>0.985135851055778</v>
      </c>
      <c r="S1356" s="267">
        <v>0.982218062704726</v>
      </c>
      <c r="T1356" s="267">
        <v>0.97992700729927</v>
      </c>
      <c r="U1356" s="267">
        <v>0.986123545210385</v>
      </c>
      <c r="V1356" s="295">
        <v>0.00229105540545615</v>
      </c>
      <c r="W1356" s="271">
        <v>15600</v>
      </c>
      <c r="X1356" s="271">
        <v>15349</v>
      </c>
      <c r="Y1356" s="271">
        <v>15332</v>
      </c>
      <c r="Z1356" s="271">
        <v>15095</v>
      </c>
      <c r="AA1356" s="268">
        <v>0.983910256410256</v>
      </c>
      <c r="AB1356" s="268">
        <v>0.984542134098617</v>
      </c>
      <c r="AC1356" s="295">
        <v>-0.000631877688360816</v>
      </c>
    </row>
    <row r="1357" spans="1:29">
      <c r="A1357" s="297" t="s">
        <v>1972</v>
      </c>
      <c r="B1357" s="305" t="s">
        <v>3365</v>
      </c>
      <c r="C1357" s="293" t="s">
        <v>2504</v>
      </c>
      <c r="D1357" s="305" t="s">
        <v>2505</v>
      </c>
      <c r="E1357" s="263">
        <v>1983</v>
      </c>
      <c r="F1357" s="266">
        <v>1874</v>
      </c>
      <c r="G1357" s="266">
        <v>109</v>
      </c>
      <c r="H1357" s="264">
        <v>1565</v>
      </c>
      <c r="I1357" s="264">
        <v>1454</v>
      </c>
      <c r="J1357" s="264">
        <v>111</v>
      </c>
      <c r="K1357" s="264">
        <v>2341</v>
      </c>
      <c r="L1357" s="264">
        <v>2233</v>
      </c>
      <c r="M1357" s="264">
        <v>108</v>
      </c>
      <c r="N1357" s="294">
        <v>0.93</v>
      </c>
      <c r="O1357" s="266">
        <v>66409</v>
      </c>
      <c r="P1357" s="266">
        <v>62971</v>
      </c>
      <c r="Q1357" s="266">
        <v>3438</v>
      </c>
      <c r="R1357" s="267">
        <v>0.948229908596726</v>
      </c>
      <c r="S1357" s="267">
        <v>0.945032778618255</v>
      </c>
      <c r="T1357" s="267">
        <v>0.929073482428115</v>
      </c>
      <c r="U1357" s="267">
        <v>0.95386586928663</v>
      </c>
      <c r="V1357" s="295">
        <v>0.0159592961901401</v>
      </c>
      <c r="W1357" s="271">
        <v>15237</v>
      </c>
      <c r="X1357" s="271">
        <v>14325</v>
      </c>
      <c r="Y1357" s="271">
        <v>15095</v>
      </c>
      <c r="Z1357" s="271">
        <v>14370</v>
      </c>
      <c r="AA1357" s="268">
        <v>0.940145697972042</v>
      </c>
      <c r="AB1357" s="268">
        <v>0.951970851275257</v>
      </c>
      <c r="AC1357" s="295">
        <v>-0.011825153303215</v>
      </c>
    </row>
    <row r="1358" spans="1:29">
      <c r="A1358" s="297" t="s">
        <v>1972</v>
      </c>
      <c r="B1358" s="305" t="s">
        <v>3365</v>
      </c>
      <c r="C1358" s="293" t="s">
        <v>2506</v>
      </c>
      <c r="D1358" s="305" t="s">
        <v>2507</v>
      </c>
      <c r="E1358" s="263">
        <v>5861</v>
      </c>
      <c r="F1358" s="266">
        <v>5608</v>
      </c>
      <c r="G1358" s="266">
        <v>253</v>
      </c>
      <c r="H1358" s="264">
        <v>3561</v>
      </c>
      <c r="I1358" s="264">
        <v>3356</v>
      </c>
      <c r="J1358" s="264">
        <v>205</v>
      </c>
      <c r="K1358" s="264">
        <v>5057</v>
      </c>
      <c r="L1358" s="264">
        <v>4887</v>
      </c>
      <c r="M1358" s="264">
        <v>170</v>
      </c>
      <c r="N1358" s="294">
        <v>0.93</v>
      </c>
      <c r="O1358" s="266">
        <v>166189</v>
      </c>
      <c r="P1358" s="266">
        <v>160087</v>
      </c>
      <c r="Q1358" s="266">
        <v>6102</v>
      </c>
      <c r="R1358" s="267">
        <v>0.963282768414275</v>
      </c>
      <c r="S1358" s="267">
        <v>0.956833304896775</v>
      </c>
      <c r="T1358" s="267">
        <v>0.942431901151362</v>
      </c>
      <c r="U1358" s="267">
        <v>0.966383231164722</v>
      </c>
      <c r="V1358" s="295">
        <v>0.0144014037454133</v>
      </c>
      <c r="W1358" s="271">
        <v>36935</v>
      </c>
      <c r="X1358" s="271">
        <v>35415</v>
      </c>
      <c r="Y1358" s="271">
        <v>37602</v>
      </c>
      <c r="Z1358" s="271">
        <v>36042</v>
      </c>
      <c r="AA1358" s="268">
        <v>0.958846622444836</v>
      </c>
      <c r="AB1358" s="268">
        <v>0.958512845061433</v>
      </c>
      <c r="AC1358" s="295">
        <v>0.000333777383402678</v>
      </c>
    </row>
    <row r="1359" spans="1:29">
      <c r="A1359" s="297" t="s">
        <v>1972</v>
      </c>
      <c r="B1359" s="305" t="s">
        <v>3365</v>
      </c>
      <c r="C1359" s="293" t="s">
        <v>2508</v>
      </c>
      <c r="D1359" s="305" t="s">
        <v>2509</v>
      </c>
      <c r="E1359" s="263">
        <v>2734</v>
      </c>
      <c r="F1359" s="266">
        <v>2595</v>
      </c>
      <c r="G1359" s="266">
        <v>139</v>
      </c>
      <c r="H1359" s="264">
        <v>2185</v>
      </c>
      <c r="I1359" s="264">
        <v>2117</v>
      </c>
      <c r="J1359" s="264">
        <v>68</v>
      </c>
      <c r="K1359" s="264">
        <v>2964</v>
      </c>
      <c r="L1359" s="264">
        <v>2880</v>
      </c>
      <c r="M1359" s="264">
        <v>84</v>
      </c>
      <c r="N1359" s="294">
        <v>0.93</v>
      </c>
      <c r="O1359" s="266">
        <v>88444</v>
      </c>
      <c r="P1359" s="266">
        <v>85788</v>
      </c>
      <c r="Q1359" s="266">
        <v>2656</v>
      </c>
      <c r="R1359" s="267">
        <v>0.969969698340193</v>
      </c>
      <c r="S1359" s="267">
        <v>0.9491587417703</v>
      </c>
      <c r="T1359" s="267">
        <v>0.968878718535469</v>
      </c>
      <c r="U1359" s="267">
        <v>0.97165991902834</v>
      </c>
      <c r="V1359" s="295">
        <v>-0.0197199767651692</v>
      </c>
      <c r="W1359" s="271">
        <v>20275</v>
      </c>
      <c r="X1359" s="271">
        <v>19650</v>
      </c>
      <c r="Y1359" s="271">
        <v>20101</v>
      </c>
      <c r="Z1359" s="271">
        <v>19453</v>
      </c>
      <c r="AA1359" s="268">
        <v>0.969173859432799</v>
      </c>
      <c r="AB1359" s="268">
        <v>0.967762797870753</v>
      </c>
      <c r="AC1359" s="295">
        <v>0.00141106156204629</v>
      </c>
    </row>
    <row r="1360" spans="1:29">
      <c r="A1360" s="297" t="s">
        <v>1972</v>
      </c>
      <c r="B1360" s="305" t="s">
        <v>3365</v>
      </c>
      <c r="C1360" s="293" t="s">
        <v>2510</v>
      </c>
      <c r="D1360" s="305" t="s">
        <v>2511</v>
      </c>
      <c r="E1360" s="263">
        <v>2096</v>
      </c>
      <c r="F1360" s="266">
        <v>2055</v>
      </c>
      <c r="G1360" s="266">
        <v>41</v>
      </c>
      <c r="H1360" s="264">
        <v>1591</v>
      </c>
      <c r="I1360" s="264">
        <v>1528</v>
      </c>
      <c r="J1360" s="264">
        <v>63</v>
      </c>
      <c r="K1360" s="264">
        <v>2237</v>
      </c>
      <c r="L1360" s="264">
        <v>2192</v>
      </c>
      <c r="M1360" s="264">
        <v>45</v>
      </c>
      <c r="N1360" s="294">
        <v>0.93</v>
      </c>
      <c r="O1360" s="266">
        <v>65037</v>
      </c>
      <c r="P1360" s="266">
        <v>63785</v>
      </c>
      <c r="Q1360" s="266">
        <v>1252</v>
      </c>
      <c r="R1360" s="267">
        <v>0.980749419561173</v>
      </c>
      <c r="S1360" s="267">
        <v>0.98043893129771</v>
      </c>
      <c r="T1360" s="267">
        <v>0.960402262727844</v>
      </c>
      <c r="U1360" s="267">
        <v>0.979883772910147</v>
      </c>
      <c r="V1360" s="295">
        <v>0.0200366685698657</v>
      </c>
      <c r="W1360" s="271">
        <v>14920</v>
      </c>
      <c r="X1360" s="271">
        <v>14605</v>
      </c>
      <c r="Y1360" s="271">
        <v>14762</v>
      </c>
      <c r="Z1360" s="271">
        <v>14446</v>
      </c>
      <c r="AA1360" s="268">
        <v>0.978887399463807</v>
      </c>
      <c r="AB1360" s="268">
        <v>0.978593686492345</v>
      </c>
      <c r="AC1360" s="295">
        <v>0.000293712971461746</v>
      </c>
    </row>
    <row r="1361" spans="1:29">
      <c r="A1361" s="297" t="s">
        <v>1972</v>
      </c>
      <c r="B1361" s="305" t="s">
        <v>3365</v>
      </c>
      <c r="C1361" s="293" t="s">
        <v>2512</v>
      </c>
      <c r="D1361" s="305" t="s">
        <v>2513</v>
      </c>
      <c r="E1361" s="263">
        <v>1921</v>
      </c>
      <c r="F1361" s="266">
        <v>1844</v>
      </c>
      <c r="G1361" s="266">
        <v>77</v>
      </c>
      <c r="H1361" s="264">
        <v>1502</v>
      </c>
      <c r="I1361" s="264">
        <v>1466</v>
      </c>
      <c r="J1361" s="264">
        <v>36</v>
      </c>
      <c r="K1361" s="264">
        <v>2150</v>
      </c>
      <c r="L1361" s="264">
        <v>2097</v>
      </c>
      <c r="M1361" s="264">
        <v>53</v>
      </c>
      <c r="N1361" s="294">
        <v>0.93</v>
      </c>
      <c r="O1361" s="266">
        <v>62153</v>
      </c>
      <c r="P1361" s="266">
        <v>60840</v>
      </c>
      <c r="Q1361" s="266">
        <v>1313</v>
      </c>
      <c r="R1361" s="267">
        <v>0.978874712403263</v>
      </c>
      <c r="S1361" s="267">
        <v>0.959916710046851</v>
      </c>
      <c r="T1361" s="267">
        <v>0.976031957390146</v>
      </c>
      <c r="U1361" s="267">
        <v>0.975348837209302</v>
      </c>
      <c r="V1361" s="295">
        <v>-0.0161152473432958</v>
      </c>
      <c r="W1361" s="271">
        <v>13822</v>
      </c>
      <c r="X1361" s="271">
        <v>13510</v>
      </c>
      <c r="Y1361" s="271">
        <v>14250</v>
      </c>
      <c r="Z1361" s="271">
        <v>13914</v>
      </c>
      <c r="AA1361" s="268">
        <v>0.977427289827811</v>
      </c>
      <c r="AB1361" s="268">
        <v>0.976421052631579</v>
      </c>
      <c r="AC1361" s="295">
        <v>0.00100623719623172</v>
      </c>
    </row>
    <row r="1362" spans="1:29">
      <c r="A1362" s="297" t="s">
        <v>1972</v>
      </c>
      <c r="B1362" s="305" t="s">
        <v>3365</v>
      </c>
      <c r="C1362" s="293" t="s">
        <v>2514</v>
      </c>
      <c r="D1362" s="305" t="s">
        <v>2515</v>
      </c>
      <c r="E1362" s="263">
        <v>3521</v>
      </c>
      <c r="F1362" s="266">
        <v>3325</v>
      </c>
      <c r="G1362" s="266">
        <v>196</v>
      </c>
      <c r="H1362" s="264">
        <v>2844</v>
      </c>
      <c r="I1362" s="264">
        <v>2682</v>
      </c>
      <c r="J1362" s="264">
        <v>162</v>
      </c>
      <c r="K1362" s="264">
        <v>4072</v>
      </c>
      <c r="L1362" s="264">
        <v>3912</v>
      </c>
      <c r="M1362" s="264">
        <v>160</v>
      </c>
      <c r="N1362" s="294">
        <v>0.93</v>
      </c>
      <c r="O1362" s="266">
        <v>119853</v>
      </c>
      <c r="P1362" s="266">
        <v>115336</v>
      </c>
      <c r="Q1362" s="266">
        <v>4517</v>
      </c>
      <c r="R1362" s="267">
        <v>0.96231216573636</v>
      </c>
      <c r="S1362" s="267">
        <v>0.944333996023857</v>
      </c>
      <c r="T1362" s="267">
        <v>0.943037974683544</v>
      </c>
      <c r="U1362" s="267">
        <v>0.960707269155206</v>
      </c>
      <c r="V1362" s="295">
        <v>0.00129602134031248</v>
      </c>
      <c r="W1362" s="271">
        <v>27155</v>
      </c>
      <c r="X1362" s="271">
        <v>25963</v>
      </c>
      <c r="Y1362" s="271">
        <v>27229</v>
      </c>
      <c r="Z1362" s="271">
        <v>26238</v>
      </c>
      <c r="AA1362" s="268">
        <v>0.956103848278402</v>
      </c>
      <c r="AB1362" s="268">
        <v>0.963604979984575</v>
      </c>
      <c r="AC1362" s="295">
        <v>-0.0075011317061735</v>
      </c>
    </row>
    <row r="1363" spans="1:29">
      <c r="A1363" s="297" t="s">
        <v>1972</v>
      </c>
      <c r="B1363" s="305" t="s">
        <v>3365</v>
      </c>
      <c r="C1363" s="293" t="s">
        <v>2516</v>
      </c>
      <c r="D1363" s="305" t="s">
        <v>2517</v>
      </c>
      <c r="E1363" s="263">
        <v>7106</v>
      </c>
      <c r="F1363" s="266">
        <v>6885</v>
      </c>
      <c r="G1363" s="266">
        <v>221</v>
      </c>
      <c r="H1363" s="264">
        <v>4411</v>
      </c>
      <c r="I1363" s="264">
        <v>4241</v>
      </c>
      <c r="J1363" s="264">
        <v>170</v>
      </c>
      <c r="K1363" s="264">
        <v>6311</v>
      </c>
      <c r="L1363" s="264">
        <v>6180</v>
      </c>
      <c r="M1363" s="264">
        <v>131</v>
      </c>
      <c r="N1363" s="294">
        <v>0.93</v>
      </c>
      <c r="O1363" s="266">
        <v>204428</v>
      </c>
      <c r="P1363" s="266">
        <v>197589</v>
      </c>
      <c r="Q1363" s="266">
        <v>6839</v>
      </c>
      <c r="R1363" s="267">
        <v>0.966545678674154</v>
      </c>
      <c r="S1363" s="267">
        <v>0.9688995215311</v>
      </c>
      <c r="T1363" s="267">
        <v>0.961459986397642</v>
      </c>
      <c r="U1363" s="267">
        <v>0.97924259229916</v>
      </c>
      <c r="V1363" s="295">
        <v>0.00743953513345819</v>
      </c>
      <c r="W1363" s="271">
        <v>46001</v>
      </c>
      <c r="X1363" s="271">
        <v>44778</v>
      </c>
      <c r="Y1363" s="271">
        <v>46544</v>
      </c>
      <c r="Z1363" s="271">
        <v>45148</v>
      </c>
      <c r="AA1363" s="268">
        <v>0.973413621443012</v>
      </c>
      <c r="AB1363" s="268">
        <v>0.970006875214851</v>
      </c>
      <c r="AC1363" s="295">
        <v>0.00340674622816162</v>
      </c>
    </row>
    <row r="1364" spans="1:29">
      <c r="A1364" s="297" t="s">
        <v>1972</v>
      </c>
      <c r="B1364" s="305" t="s">
        <v>3365</v>
      </c>
      <c r="C1364" s="293" t="s">
        <v>2518</v>
      </c>
      <c r="D1364" s="305" t="s">
        <v>2519</v>
      </c>
      <c r="E1364" s="263">
        <v>1480</v>
      </c>
      <c r="F1364" s="266">
        <v>1462</v>
      </c>
      <c r="G1364" s="266">
        <v>18</v>
      </c>
      <c r="H1364" s="264">
        <v>1112</v>
      </c>
      <c r="I1364" s="264">
        <v>1098</v>
      </c>
      <c r="J1364" s="264">
        <v>14</v>
      </c>
      <c r="K1364" s="264">
        <v>1595</v>
      </c>
      <c r="L1364" s="264">
        <v>1581</v>
      </c>
      <c r="M1364" s="264">
        <v>14</v>
      </c>
      <c r="N1364" s="294">
        <v>0.93</v>
      </c>
      <c r="O1364" s="266">
        <v>46581</v>
      </c>
      <c r="P1364" s="266">
        <v>46212</v>
      </c>
      <c r="Q1364" s="266">
        <v>369</v>
      </c>
      <c r="R1364" s="267">
        <v>0.99207831519289</v>
      </c>
      <c r="S1364" s="267">
        <v>0.987837837837838</v>
      </c>
      <c r="T1364" s="267">
        <v>0.987410071942446</v>
      </c>
      <c r="U1364" s="267">
        <v>0.991222570532915</v>
      </c>
      <c r="V1364" s="295">
        <v>0.000427765895391841</v>
      </c>
      <c r="W1364" s="271">
        <v>10793</v>
      </c>
      <c r="X1364" s="271">
        <v>10696</v>
      </c>
      <c r="Y1364" s="271">
        <v>10298</v>
      </c>
      <c r="Z1364" s="271">
        <v>10224</v>
      </c>
      <c r="AA1364" s="268">
        <v>0.991012693412397</v>
      </c>
      <c r="AB1364" s="268">
        <v>0.992814138667703</v>
      </c>
      <c r="AC1364" s="295">
        <v>-0.00180144525530557</v>
      </c>
    </row>
    <row r="1365" spans="1:29">
      <c r="A1365" s="297" t="s">
        <v>1972</v>
      </c>
      <c r="B1365" s="305" t="s">
        <v>3365</v>
      </c>
      <c r="C1365" s="293" t="s">
        <v>2520</v>
      </c>
      <c r="D1365" s="305" t="s">
        <v>2521</v>
      </c>
      <c r="E1365" s="263">
        <v>2147</v>
      </c>
      <c r="F1365" s="266">
        <v>2105</v>
      </c>
      <c r="G1365" s="266">
        <v>42</v>
      </c>
      <c r="H1365" s="264">
        <v>1672</v>
      </c>
      <c r="I1365" s="264">
        <v>1649</v>
      </c>
      <c r="J1365" s="264">
        <v>23</v>
      </c>
      <c r="K1365" s="264">
        <v>2290</v>
      </c>
      <c r="L1365" s="264">
        <v>2265</v>
      </c>
      <c r="M1365" s="264">
        <v>25</v>
      </c>
      <c r="N1365" s="294">
        <v>0.93</v>
      </c>
      <c r="O1365" s="266">
        <v>69217</v>
      </c>
      <c r="P1365" s="266">
        <v>68626</v>
      </c>
      <c r="Q1365" s="266">
        <v>591</v>
      </c>
      <c r="R1365" s="267">
        <v>0.991461635147435</v>
      </c>
      <c r="S1365" s="267">
        <v>0.980437820214252</v>
      </c>
      <c r="T1365" s="267">
        <v>0.986244019138756</v>
      </c>
      <c r="U1365" s="267">
        <v>0.989082969432314</v>
      </c>
      <c r="V1365" s="295">
        <v>-0.00580619892450362</v>
      </c>
      <c r="W1365" s="271">
        <v>15792</v>
      </c>
      <c r="X1365" s="271">
        <v>15633</v>
      </c>
      <c r="Y1365" s="271">
        <v>15704</v>
      </c>
      <c r="Z1365" s="271">
        <v>15581</v>
      </c>
      <c r="AA1365" s="268">
        <v>0.989931610942249</v>
      </c>
      <c r="AB1365" s="268">
        <v>0.992167600611309</v>
      </c>
      <c r="AC1365" s="295">
        <v>-0.00223598966906002</v>
      </c>
    </row>
    <row r="1366" spans="1:29">
      <c r="A1366" s="297" t="s">
        <v>1972</v>
      </c>
      <c r="B1366" s="305" t="s">
        <v>3365</v>
      </c>
      <c r="C1366" s="293" t="s">
        <v>2522</v>
      </c>
      <c r="D1366" s="305" t="s">
        <v>2523</v>
      </c>
      <c r="E1366" s="263">
        <v>2729</v>
      </c>
      <c r="F1366" s="266">
        <v>2678</v>
      </c>
      <c r="G1366" s="266">
        <v>51</v>
      </c>
      <c r="H1366" s="264">
        <v>2117</v>
      </c>
      <c r="I1366" s="264">
        <v>2085</v>
      </c>
      <c r="J1366" s="264">
        <v>32</v>
      </c>
      <c r="K1366" s="264">
        <v>3040</v>
      </c>
      <c r="L1366" s="264">
        <v>2981</v>
      </c>
      <c r="M1366" s="264">
        <v>59</v>
      </c>
      <c r="N1366" s="294">
        <v>0.93</v>
      </c>
      <c r="O1366" s="266">
        <v>91255</v>
      </c>
      <c r="P1366" s="266">
        <v>89763</v>
      </c>
      <c r="Q1366" s="266">
        <v>1492</v>
      </c>
      <c r="R1366" s="267">
        <v>0.983650210947345</v>
      </c>
      <c r="S1366" s="267">
        <v>0.981311835837303</v>
      </c>
      <c r="T1366" s="267">
        <v>0.98488427019367</v>
      </c>
      <c r="U1366" s="267">
        <v>0.980592105263158</v>
      </c>
      <c r="V1366" s="295">
        <v>-0.00357243435636723</v>
      </c>
      <c r="W1366" s="271">
        <v>20314</v>
      </c>
      <c r="X1366" s="271">
        <v>19981</v>
      </c>
      <c r="Y1366" s="271">
        <v>21584</v>
      </c>
      <c r="Z1366" s="271">
        <v>21220</v>
      </c>
      <c r="AA1366" s="268">
        <v>0.983607364379246</v>
      </c>
      <c r="AB1366" s="268">
        <v>0.983135656041512</v>
      </c>
      <c r="AC1366" s="295">
        <v>0.000471708337733578</v>
      </c>
    </row>
    <row r="1367" spans="1:29">
      <c r="A1367" s="297" t="s">
        <v>1972</v>
      </c>
      <c r="B1367" s="305" t="s">
        <v>3365</v>
      </c>
      <c r="C1367" s="293" t="s">
        <v>2524</v>
      </c>
      <c r="D1367" s="305" t="s">
        <v>2525</v>
      </c>
      <c r="E1367" s="263">
        <v>3314</v>
      </c>
      <c r="F1367" s="266">
        <v>3268</v>
      </c>
      <c r="G1367" s="266">
        <v>46</v>
      </c>
      <c r="H1367" s="264">
        <v>2579</v>
      </c>
      <c r="I1367" s="264">
        <v>2535</v>
      </c>
      <c r="J1367" s="264">
        <v>44</v>
      </c>
      <c r="K1367" s="264">
        <v>3385</v>
      </c>
      <c r="L1367" s="264">
        <v>3354</v>
      </c>
      <c r="M1367" s="264">
        <v>31</v>
      </c>
      <c r="N1367" s="294">
        <v>0.93</v>
      </c>
      <c r="O1367" s="266">
        <v>104960</v>
      </c>
      <c r="P1367" s="266">
        <v>104222</v>
      </c>
      <c r="Q1367" s="266">
        <v>738</v>
      </c>
      <c r="R1367" s="267">
        <v>0.99296875</v>
      </c>
      <c r="S1367" s="267">
        <v>0.986119493059747</v>
      </c>
      <c r="T1367" s="267">
        <v>0.982939123691353</v>
      </c>
      <c r="U1367" s="267">
        <v>0.990841949778434</v>
      </c>
      <c r="V1367" s="295">
        <v>0.00318036936839328</v>
      </c>
      <c r="W1367" s="271">
        <v>23656</v>
      </c>
      <c r="X1367" s="271">
        <v>23441</v>
      </c>
      <c r="Y1367" s="271">
        <v>23709</v>
      </c>
      <c r="Z1367" s="271">
        <v>23552</v>
      </c>
      <c r="AA1367" s="268">
        <v>0.99091139668583</v>
      </c>
      <c r="AB1367" s="268">
        <v>0.99337804209372</v>
      </c>
      <c r="AC1367" s="295">
        <v>-0.00246664540788943</v>
      </c>
    </row>
    <row r="1368" spans="1:29">
      <c r="A1368" s="297" t="s">
        <v>1972</v>
      </c>
      <c r="B1368" s="305" t="s">
        <v>3365</v>
      </c>
      <c r="C1368" s="293" t="s">
        <v>2526</v>
      </c>
      <c r="D1368" s="305" t="s">
        <v>2527</v>
      </c>
      <c r="E1368" s="263">
        <v>6411</v>
      </c>
      <c r="F1368" s="266">
        <v>6131</v>
      </c>
      <c r="G1368" s="266">
        <v>280</v>
      </c>
      <c r="H1368" s="264">
        <v>3988</v>
      </c>
      <c r="I1368" s="264">
        <v>3846</v>
      </c>
      <c r="J1368" s="264">
        <v>142</v>
      </c>
      <c r="K1368" s="264">
        <v>5456</v>
      </c>
      <c r="L1368" s="264">
        <v>5287</v>
      </c>
      <c r="M1368" s="264">
        <v>169</v>
      </c>
      <c r="N1368" s="294">
        <v>0.93</v>
      </c>
      <c r="O1368" s="266">
        <v>181057</v>
      </c>
      <c r="P1368" s="266">
        <v>174253</v>
      </c>
      <c r="Q1368" s="266">
        <v>6804</v>
      </c>
      <c r="R1368" s="267">
        <v>0.962420674152339</v>
      </c>
      <c r="S1368" s="267">
        <v>0.95632506629231</v>
      </c>
      <c r="T1368" s="267">
        <v>0.964393179538616</v>
      </c>
      <c r="U1368" s="267">
        <v>0.969024926686217</v>
      </c>
      <c r="V1368" s="295">
        <v>-0.00806811324630574</v>
      </c>
      <c r="W1368" s="271">
        <v>40454</v>
      </c>
      <c r="X1368" s="271">
        <v>38949</v>
      </c>
      <c r="Y1368" s="271">
        <v>41163</v>
      </c>
      <c r="Z1368" s="271">
        <v>39845</v>
      </c>
      <c r="AA1368" s="268">
        <v>0.962797251198893</v>
      </c>
      <c r="AB1368" s="268">
        <v>0.967980953769162</v>
      </c>
      <c r="AC1368" s="295">
        <v>-0.00518370257026901</v>
      </c>
    </row>
    <row r="1369" spans="1:29">
      <c r="A1369" s="297" t="s">
        <v>1972</v>
      </c>
      <c r="B1369" s="305" t="s">
        <v>3365</v>
      </c>
      <c r="C1369" s="293" t="s">
        <v>2528</v>
      </c>
      <c r="D1369" s="305" t="s">
        <v>2529</v>
      </c>
      <c r="E1369" s="263">
        <v>3041</v>
      </c>
      <c r="F1369" s="266">
        <v>2792</v>
      </c>
      <c r="G1369" s="266">
        <v>249</v>
      </c>
      <c r="H1369" s="264">
        <v>2169</v>
      </c>
      <c r="I1369" s="264">
        <v>2108</v>
      </c>
      <c r="J1369" s="264">
        <v>61</v>
      </c>
      <c r="K1369" s="264">
        <v>2941</v>
      </c>
      <c r="L1369" s="264">
        <v>2865</v>
      </c>
      <c r="M1369" s="264">
        <v>76</v>
      </c>
      <c r="N1369" s="294">
        <v>0.93</v>
      </c>
      <c r="O1369" s="266">
        <v>90961</v>
      </c>
      <c r="P1369" s="266">
        <v>88242</v>
      </c>
      <c r="Q1369" s="266">
        <v>2719</v>
      </c>
      <c r="R1369" s="267">
        <v>0.970108068293005</v>
      </c>
      <c r="S1369" s="267">
        <v>0.918119039789543</v>
      </c>
      <c r="T1369" s="267">
        <v>0.971876440756109</v>
      </c>
      <c r="U1369" s="267">
        <v>0.97415844950697</v>
      </c>
      <c r="V1369" s="295">
        <v>-0.0537574009665659</v>
      </c>
      <c r="W1369" s="271">
        <v>20651</v>
      </c>
      <c r="X1369" s="271">
        <v>19809</v>
      </c>
      <c r="Y1369" s="271">
        <v>20885</v>
      </c>
      <c r="Z1369" s="271">
        <v>20326</v>
      </c>
      <c r="AA1369" s="268">
        <v>0.959227156069924</v>
      </c>
      <c r="AB1369" s="268">
        <v>0.973234378740723</v>
      </c>
      <c r="AC1369" s="295">
        <v>-0.0140072226707991</v>
      </c>
    </row>
    <row r="1370" spans="1:29">
      <c r="A1370" s="297" t="s">
        <v>1972</v>
      </c>
      <c r="B1370" s="305" t="s">
        <v>3365</v>
      </c>
      <c r="C1370" s="293" t="s">
        <v>2530</v>
      </c>
      <c r="D1370" s="305" t="s">
        <v>2531</v>
      </c>
      <c r="E1370" s="263">
        <v>2248</v>
      </c>
      <c r="F1370" s="266">
        <v>2179</v>
      </c>
      <c r="G1370" s="266">
        <v>69</v>
      </c>
      <c r="H1370" s="264">
        <v>1746</v>
      </c>
      <c r="I1370" s="264">
        <v>1696</v>
      </c>
      <c r="J1370" s="264">
        <v>50</v>
      </c>
      <c r="K1370" s="264">
        <v>2378</v>
      </c>
      <c r="L1370" s="264">
        <v>2318</v>
      </c>
      <c r="M1370" s="264">
        <v>60</v>
      </c>
      <c r="N1370" s="294">
        <v>0.93</v>
      </c>
      <c r="O1370" s="266">
        <v>69165</v>
      </c>
      <c r="P1370" s="266">
        <v>67852</v>
      </c>
      <c r="Q1370" s="266">
        <v>1313</v>
      </c>
      <c r="R1370" s="267">
        <v>0.981016410033977</v>
      </c>
      <c r="S1370" s="267">
        <v>0.969306049822064</v>
      </c>
      <c r="T1370" s="267">
        <v>0.971363115693013</v>
      </c>
      <c r="U1370" s="267">
        <v>0.974768713204373</v>
      </c>
      <c r="V1370" s="295">
        <v>-0.00205706587094856</v>
      </c>
      <c r="W1370" s="271">
        <v>16142</v>
      </c>
      <c r="X1370" s="271">
        <v>15766</v>
      </c>
      <c r="Y1370" s="271">
        <v>16130</v>
      </c>
      <c r="Z1370" s="271">
        <v>15857</v>
      </c>
      <c r="AA1370" s="268">
        <v>0.976706727790856</v>
      </c>
      <c r="AB1370" s="268">
        <v>0.98307501549907</v>
      </c>
      <c r="AC1370" s="295">
        <v>-0.00636828770821396</v>
      </c>
    </row>
    <row r="1371" spans="1:29">
      <c r="A1371" s="297" t="s">
        <v>1972</v>
      </c>
      <c r="B1371" s="305" t="s">
        <v>3365</v>
      </c>
      <c r="C1371" s="293" t="s">
        <v>2532</v>
      </c>
      <c r="D1371" s="305" t="s">
        <v>2533</v>
      </c>
      <c r="E1371" s="263">
        <v>1899</v>
      </c>
      <c r="F1371" s="266">
        <v>1835</v>
      </c>
      <c r="G1371" s="266">
        <v>64</v>
      </c>
      <c r="H1371" s="264">
        <v>1439</v>
      </c>
      <c r="I1371" s="264">
        <v>1407</v>
      </c>
      <c r="J1371" s="264">
        <v>32</v>
      </c>
      <c r="K1371" s="264">
        <v>1957</v>
      </c>
      <c r="L1371" s="264">
        <v>1871</v>
      </c>
      <c r="M1371" s="264">
        <v>86</v>
      </c>
      <c r="N1371" s="294">
        <v>0.93</v>
      </c>
      <c r="O1371" s="266">
        <v>58739</v>
      </c>
      <c r="P1371" s="266">
        <v>57210</v>
      </c>
      <c r="Q1371" s="266">
        <v>1529</v>
      </c>
      <c r="R1371" s="267">
        <v>0.973969594307019</v>
      </c>
      <c r="S1371" s="267">
        <v>0.966298051606108</v>
      </c>
      <c r="T1371" s="267">
        <v>0.97776233495483</v>
      </c>
      <c r="U1371" s="267">
        <v>0.956055186509964</v>
      </c>
      <c r="V1371" s="295">
        <v>-0.0114642833487213</v>
      </c>
      <c r="W1371" s="271">
        <v>13512</v>
      </c>
      <c r="X1371" s="271">
        <v>13166</v>
      </c>
      <c r="Y1371" s="271">
        <v>13668</v>
      </c>
      <c r="Z1371" s="271">
        <v>13266</v>
      </c>
      <c r="AA1371" s="268">
        <v>0.974393132030787</v>
      </c>
      <c r="AB1371" s="268">
        <v>0.970588235294118</v>
      </c>
      <c r="AC1371" s="295">
        <v>0.00380489673666984</v>
      </c>
    </row>
    <row r="1372" spans="1:29">
      <c r="A1372" s="297" t="s">
        <v>1972</v>
      </c>
      <c r="B1372" s="305" t="s">
        <v>3365</v>
      </c>
      <c r="C1372" s="293" t="s">
        <v>2534</v>
      </c>
      <c r="D1372" s="305" t="s">
        <v>2535</v>
      </c>
      <c r="E1372" s="263">
        <v>3208</v>
      </c>
      <c r="F1372" s="266">
        <v>3077</v>
      </c>
      <c r="G1372" s="266">
        <v>131</v>
      </c>
      <c r="H1372" s="264">
        <v>2325</v>
      </c>
      <c r="I1372" s="264">
        <v>2251</v>
      </c>
      <c r="J1372" s="264">
        <v>74</v>
      </c>
      <c r="K1372" s="264">
        <v>3257</v>
      </c>
      <c r="L1372" s="264">
        <v>3166</v>
      </c>
      <c r="M1372" s="264">
        <v>91</v>
      </c>
      <c r="N1372" s="294">
        <v>0.93</v>
      </c>
      <c r="O1372" s="266">
        <v>98953</v>
      </c>
      <c r="P1372" s="266">
        <v>95905</v>
      </c>
      <c r="Q1372" s="266">
        <v>3048</v>
      </c>
      <c r="R1372" s="267">
        <v>0.969197497801987</v>
      </c>
      <c r="S1372" s="267">
        <v>0.959164588528678</v>
      </c>
      <c r="T1372" s="267">
        <v>0.968172043010753</v>
      </c>
      <c r="U1372" s="267">
        <v>0.972060178077986</v>
      </c>
      <c r="V1372" s="295">
        <v>-0.00900745448207441</v>
      </c>
      <c r="W1372" s="271">
        <v>22580</v>
      </c>
      <c r="X1372" s="271">
        <v>21929</v>
      </c>
      <c r="Y1372" s="271">
        <v>22407</v>
      </c>
      <c r="Z1372" s="271">
        <v>21791</v>
      </c>
      <c r="AA1372" s="268">
        <v>0.971169176262179</v>
      </c>
      <c r="AB1372" s="268">
        <v>0.972508591065292</v>
      </c>
      <c r="AC1372" s="295">
        <v>-0.00133941480311317</v>
      </c>
    </row>
    <row r="1373" spans="1:29">
      <c r="A1373" s="297" t="s">
        <v>1972</v>
      </c>
      <c r="B1373" s="305" t="s">
        <v>3365</v>
      </c>
      <c r="C1373" s="293" t="s">
        <v>2536</v>
      </c>
      <c r="D1373" s="305" t="s">
        <v>2537</v>
      </c>
      <c r="E1373" s="263">
        <v>0</v>
      </c>
      <c r="F1373" s="266">
        <v>0</v>
      </c>
      <c r="G1373" s="266">
        <v>0</v>
      </c>
      <c r="H1373" s="264">
        <v>1</v>
      </c>
      <c r="I1373" s="264">
        <v>1</v>
      </c>
      <c r="J1373" s="264">
        <v>0</v>
      </c>
      <c r="K1373" s="264">
        <v>2</v>
      </c>
      <c r="L1373" s="264">
        <v>2</v>
      </c>
      <c r="M1373" s="264">
        <v>0</v>
      </c>
      <c r="N1373" s="294">
        <v>0.93</v>
      </c>
      <c r="O1373" s="266">
        <v>41</v>
      </c>
      <c r="P1373" s="266">
        <v>41</v>
      </c>
      <c r="Q1373" s="266">
        <v>0</v>
      </c>
      <c r="R1373" s="267">
        <v>1</v>
      </c>
      <c r="S1373" s="267">
        <v>0</v>
      </c>
      <c r="T1373" s="267">
        <v>1</v>
      </c>
      <c r="U1373" s="267">
        <v>1</v>
      </c>
      <c r="V1373" s="295">
        <v>-1</v>
      </c>
      <c r="W1373" s="271">
        <v>18</v>
      </c>
      <c r="X1373" s="271">
        <v>18</v>
      </c>
      <c r="Y1373" s="271">
        <v>18</v>
      </c>
      <c r="Z1373" s="271">
        <v>18</v>
      </c>
      <c r="AA1373" s="268">
        <v>1</v>
      </c>
      <c r="AB1373" s="268">
        <v>1</v>
      </c>
      <c r="AC1373" s="295">
        <v>0</v>
      </c>
    </row>
    <row r="1374" spans="1:29">
      <c r="A1374" s="297" t="s">
        <v>1972</v>
      </c>
      <c r="B1374" s="305" t="s">
        <v>3365</v>
      </c>
      <c r="C1374" s="293" t="s">
        <v>2538</v>
      </c>
      <c r="D1374" s="305" t="s">
        <v>2539</v>
      </c>
      <c r="E1374" s="263">
        <v>3536</v>
      </c>
      <c r="F1374" s="266">
        <v>3443</v>
      </c>
      <c r="G1374" s="266">
        <v>93</v>
      </c>
      <c r="H1374" s="264">
        <v>2045</v>
      </c>
      <c r="I1374" s="264">
        <v>1994</v>
      </c>
      <c r="J1374" s="264">
        <v>51</v>
      </c>
      <c r="K1374" s="264">
        <v>2941</v>
      </c>
      <c r="L1374" s="264">
        <v>2876</v>
      </c>
      <c r="M1374" s="264">
        <v>65</v>
      </c>
      <c r="N1374" s="294">
        <v>0.93</v>
      </c>
      <c r="O1374" s="266">
        <v>96276</v>
      </c>
      <c r="P1374" s="266">
        <v>93987</v>
      </c>
      <c r="Q1374" s="266">
        <v>2289</v>
      </c>
      <c r="R1374" s="267">
        <v>0.976224604262745</v>
      </c>
      <c r="S1374" s="267">
        <v>0.973699095022624</v>
      </c>
      <c r="T1374" s="267">
        <v>0.975061124694377</v>
      </c>
      <c r="U1374" s="267">
        <v>0.977898673920435</v>
      </c>
      <c r="V1374" s="295">
        <v>-0.00136202967175214</v>
      </c>
      <c r="W1374" s="271">
        <v>22079</v>
      </c>
      <c r="X1374" s="271">
        <v>21554</v>
      </c>
      <c r="Y1374" s="271">
        <v>22227</v>
      </c>
      <c r="Z1374" s="271">
        <v>21707</v>
      </c>
      <c r="AA1374" s="268">
        <v>0.976221749173423</v>
      </c>
      <c r="AB1374" s="268">
        <v>0.976605029918567</v>
      </c>
      <c r="AC1374" s="295">
        <v>-0.00038328074514471</v>
      </c>
    </row>
    <row r="1375" spans="1:29">
      <c r="A1375" s="297" t="s">
        <v>1972</v>
      </c>
      <c r="B1375" s="305" t="s">
        <v>3366</v>
      </c>
      <c r="C1375" s="293" t="s">
        <v>2540</v>
      </c>
      <c r="D1375" s="305" t="s">
        <v>2541</v>
      </c>
      <c r="E1375" s="263">
        <v>5276</v>
      </c>
      <c r="F1375" s="266">
        <v>5076</v>
      </c>
      <c r="G1375" s="266">
        <v>200</v>
      </c>
      <c r="H1375" s="264">
        <v>3097</v>
      </c>
      <c r="I1375" s="264">
        <v>2995</v>
      </c>
      <c r="J1375" s="264">
        <v>102</v>
      </c>
      <c r="K1375" s="264">
        <v>3253</v>
      </c>
      <c r="L1375" s="264">
        <v>3135</v>
      </c>
      <c r="M1375" s="264">
        <v>118</v>
      </c>
      <c r="N1375" s="294">
        <v>0.93</v>
      </c>
      <c r="O1375" s="266">
        <v>121643</v>
      </c>
      <c r="P1375" s="266">
        <v>117894</v>
      </c>
      <c r="Q1375" s="266">
        <v>3749</v>
      </c>
      <c r="R1375" s="267">
        <v>0.969180306306158</v>
      </c>
      <c r="S1375" s="267">
        <v>0.962092494313874</v>
      </c>
      <c r="T1375" s="267">
        <v>0.967064901517598</v>
      </c>
      <c r="U1375" s="267">
        <v>0.963725791577006</v>
      </c>
      <c r="V1375" s="295">
        <v>-0.00497240720372361</v>
      </c>
      <c r="W1375" s="271">
        <v>27483</v>
      </c>
      <c r="X1375" s="271">
        <v>26540</v>
      </c>
      <c r="Y1375" s="271">
        <v>27327</v>
      </c>
      <c r="Z1375" s="271">
        <v>26598</v>
      </c>
      <c r="AA1375" s="268">
        <v>0.965687879780228</v>
      </c>
      <c r="AB1375" s="268">
        <v>0.973323087056757</v>
      </c>
      <c r="AC1375" s="295">
        <v>-0.00763520727652933</v>
      </c>
    </row>
    <row r="1376" spans="1:29">
      <c r="A1376" s="297" t="s">
        <v>1972</v>
      </c>
      <c r="B1376" s="305" t="s">
        <v>3366</v>
      </c>
      <c r="C1376" s="293" t="s">
        <v>2542</v>
      </c>
      <c r="D1376" s="305" t="s">
        <v>2543</v>
      </c>
      <c r="E1376" s="263">
        <v>4707</v>
      </c>
      <c r="F1376" s="266">
        <v>4492</v>
      </c>
      <c r="G1376" s="266">
        <v>215</v>
      </c>
      <c r="H1376" s="264">
        <v>2825</v>
      </c>
      <c r="I1376" s="264">
        <v>2704</v>
      </c>
      <c r="J1376" s="264">
        <v>121</v>
      </c>
      <c r="K1376" s="264">
        <v>2748</v>
      </c>
      <c r="L1376" s="264">
        <v>2680</v>
      </c>
      <c r="M1376" s="264">
        <v>68</v>
      </c>
      <c r="N1376" s="294">
        <v>0.93</v>
      </c>
      <c r="O1376" s="266">
        <v>107458</v>
      </c>
      <c r="P1376" s="266">
        <v>104251</v>
      </c>
      <c r="Q1376" s="266">
        <v>3207</v>
      </c>
      <c r="R1376" s="267">
        <v>0.970155781793817</v>
      </c>
      <c r="S1376" s="267">
        <v>0.954323348204801</v>
      </c>
      <c r="T1376" s="267">
        <v>0.95716814159292</v>
      </c>
      <c r="U1376" s="267">
        <v>0.975254730713246</v>
      </c>
      <c r="V1376" s="295">
        <v>-0.00284479338811905</v>
      </c>
      <c r="W1376" s="271">
        <v>23996</v>
      </c>
      <c r="X1376" s="271">
        <v>23123</v>
      </c>
      <c r="Y1376" s="271">
        <v>23314</v>
      </c>
      <c r="Z1376" s="271">
        <v>22586</v>
      </c>
      <c r="AA1376" s="268">
        <v>0.963618936489415</v>
      </c>
      <c r="AB1376" s="268">
        <v>0.968774127133911</v>
      </c>
      <c r="AC1376" s="295">
        <v>-0.0051551906444961</v>
      </c>
    </row>
    <row r="1377" spans="1:29">
      <c r="A1377" s="297" t="s">
        <v>1972</v>
      </c>
      <c r="B1377" s="305" t="s">
        <v>3366</v>
      </c>
      <c r="C1377" s="293" t="s">
        <v>2544</v>
      </c>
      <c r="D1377" s="305" t="s">
        <v>2545</v>
      </c>
      <c r="E1377" s="263">
        <v>2</v>
      </c>
      <c r="F1377" s="266">
        <v>2</v>
      </c>
      <c r="G1377" s="266">
        <v>0</v>
      </c>
      <c r="H1377" s="264">
        <v>6</v>
      </c>
      <c r="I1377" s="264">
        <v>6</v>
      </c>
      <c r="J1377" s="264">
        <v>0</v>
      </c>
      <c r="K1377" s="264">
        <v>2</v>
      </c>
      <c r="L1377" s="264">
        <v>2</v>
      </c>
      <c r="M1377" s="264">
        <v>0</v>
      </c>
      <c r="N1377" s="294">
        <v>0.93</v>
      </c>
      <c r="O1377" s="266">
        <v>107</v>
      </c>
      <c r="P1377" s="266">
        <v>107</v>
      </c>
      <c r="Q1377" s="266">
        <v>0</v>
      </c>
      <c r="R1377" s="267">
        <v>1</v>
      </c>
      <c r="S1377" s="267">
        <v>1</v>
      </c>
      <c r="T1377" s="267">
        <v>1</v>
      </c>
      <c r="U1377" s="267">
        <v>1</v>
      </c>
      <c r="V1377" s="295">
        <v>0</v>
      </c>
      <c r="W1377" s="271">
        <v>24</v>
      </c>
      <c r="X1377" s="271">
        <v>24</v>
      </c>
      <c r="Y1377" s="271">
        <v>36</v>
      </c>
      <c r="Z1377" s="271">
        <v>36</v>
      </c>
      <c r="AA1377" s="268">
        <v>1</v>
      </c>
      <c r="AB1377" s="268">
        <v>1</v>
      </c>
      <c r="AC1377" s="295">
        <v>0</v>
      </c>
    </row>
    <row r="1378" spans="1:29">
      <c r="A1378" s="297" t="s">
        <v>1972</v>
      </c>
      <c r="B1378" s="305" t="s">
        <v>3366</v>
      </c>
      <c r="C1378" s="293" t="s">
        <v>2546</v>
      </c>
      <c r="D1378" s="305" t="s">
        <v>2547</v>
      </c>
      <c r="E1378" s="263">
        <v>2337</v>
      </c>
      <c r="F1378" s="266">
        <v>2188</v>
      </c>
      <c r="G1378" s="266">
        <v>149</v>
      </c>
      <c r="H1378" s="264">
        <v>1425</v>
      </c>
      <c r="I1378" s="264">
        <v>1343</v>
      </c>
      <c r="J1378" s="264">
        <v>82</v>
      </c>
      <c r="K1378" s="264">
        <v>1557</v>
      </c>
      <c r="L1378" s="264">
        <v>1483</v>
      </c>
      <c r="M1378" s="264">
        <v>74</v>
      </c>
      <c r="N1378" s="294">
        <v>0.93</v>
      </c>
      <c r="O1378" s="266">
        <v>53361</v>
      </c>
      <c r="P1378" s="266">
        <v>51208</v>
      </c>
      <c r="Q1378" s="266">
        <v>2153</v>
      </c>
      <c r="R1378" s="267">
        <v>0.959652180431401</v>
      </c>
      <c r="S1378" s="267">
        <v>0.936243046640993</v>
      </c>
      <c r="T1378" s="267">
        <v>0.942456140350877</v>
      </c>
      <c r="U1378" s="267">
        <v>0.952472703917791</v>
      </c>
      <c r="V1378" s="295">
        <v>-0.00621309370988454</v>
      </c>
      <c r="W1378" s="271">
        <v>12419</v>
      </c>
      <c r="X1378" s="271">
        <v>11785</v>
      </c>
      <c r="Y1378" s="271">
        <v>12268</v>
      </c>
      <c r="Z1378" s="271">
        <v>11868</v>
      </c>
      <c r="AA1378" s="268">
        <v>0.9489491907561</v>
      </c>
      <c r="AB1378" s="268">
        <v>0.967394848386045</v>
      </c>
      <c r="AC1378" s="295">
        <v>-0.0184456576299454</v>
      </c>
    </row>
    <row r="1379" spans="1:29">
      <c r="A1379" s="297" t="s">
        <v>1972</v>
      </c>
      <c r="B1379" s="305" t="s">
        <v>3366</v>
      </c>
      <c r="C1379" s="293" t="s">
        <v>2548</v>
      </c>
      <c r="D1379" s="305" t="s">
        <v>2549</v>
      </c>
      <c r="E1379" s="263">
        <v>4010</v>
      </c>
      <c r="F1379" s="266">
        <v>3859</v>
      </c>
      <c r="G1379" s="266">
        <v>151</v>
      </c>
      <c r="H1379" s="264">
        <v>2381</v>
      </c>
      <c r="I1379" s="264">
        <v>2260</v>
      </c>
      <c r="J1379" s="264">
        <v>121</v>
      </c>
      <c r="K1379" s="264">
        <v>2644</v>
      </c>
      <c r="L1379" s="264">
        <v>2547</v>
      </c>
      <c r="M1379" s="264">
        <v>97</v>
      </c>
      <c r="N1379" s="294">
        <v>0.93</v>
      </c>
      <c r="O1379" s="266">
        <v>94604</v>
      </c>
      <c r="P1379" s="266">
        <v>91965</v>
      </c>
      <c r="Q1379" s="266">
        <v>2639</v>
      </c>
      <c r="R1379" s="267">
        <v>0.972104773582512</v>
      </c>
      <c r="S1379" s="267">
        <v>0.962344139650873</v>
      </c>
      <c r="T1379" s="267">
        <v>0.949181016379672</v>
      </c>
      <c r="U1379" s="267">
        <v>0.963313161875946</v>
      </c>
      <c r="V1379" s="295">
        <v>0.0131631232712004</v>
      </c>
      <c r="W1379" s="271">
        <v>20992</v>
      </c>
      <c r="X1379" s="271">
        <v>20272</v>
      </c>
      <c r="Y1379" s="271">
        <v>20566</v>
      </c>
      <c r="Z1379" s="271">
        <v>20007</v>
      </c>
      <c r="AA1379" s="268">
        <v>0.965701219512195</v>
      </c>
      <c r="AB1379" s="268">
        <v>0.972819216182048</v>
      </c>
      <c r="AC1379" s="295">
        <v>-0.00711799666985291</v>
      </c>
    </row>
    <row r="1380" spans="1:29">
      <c r="A1380" s="297" t="s">
        <v>1972</v>
      </c>
      <c r="B1380" s="305" t="s">
        <v>3366</v>
      </c>
      <c r="C1380" s="293" t="s">
        <v>2550</v>
      </c>
      <c r="D1380" s="305" t="s">
        <v>2551</v>
      </c>
      <c r="E1380" s="263">
        <v>341</v>
      </c>
      <c r="F1380" s="266">
        <v>341</v>
      </c>
      <c r="G1380" s="266">
        <v>0</v>
      </c>
      <c r="H1380" s="264">
        <v>344</v>
      </c>
      <c r="I1380" s="264">
        <v>344</v>
      </c>
      <c r="J1380" s="264">
        <v>0</v>
      </c>
      <c r="K1380" s="264">
        <v>414</v>
      </c>
      <c r="L1380" s="264">
        <v>414</v>
      </c>
      <c r="M1380" s="264">
        <v>0</v>
      </c>
      <c r="N1380" s="294">
        <v>0.93</v>
      </c>
      <c r="O1380" s="266">
        <v>4705</v>
      </c>
      <c r="P1380" s="266">
        <v>4705</v>
      </c>
      <c r="Q1380" s="266">
        <v>0</v>
      </c>
      <c r="R1380" s="267">
        <v>1</v>
      </c>
      <c r="S1380" s="267">
        <v>1</v>
      </c>
      <c r="T1380" s="267">
        <v>1</v>
      </c>
      <c r="U1380" s="267">
        <v>1</v>
      </c>
      <c r="V1380" s="295">
        <v>0</v>
      </c>
      <c r="W1380" s="271">
        <v>2503</v>
      </c>
      <c r="X1380" s="271">
        <v>2503</v>
      </c>
      <c r="Y1380" s="271">
        <v>1604</v>
      </c>
      <c r="Z1380" s="271">
        <v>1604</v>
      </c>
      <c r="AA1380" s="268">
        <v>1</v>
      </c>
      <c r="AB1380" s="268">
        <v>1</v>
      </c>
      <c r="AC1380" s="295">
        <v>0</v>
      </c>
    </row>
    <row r="1381" spans="1:29">
      <c r="A1381" s="297" t="s">
        <v>1972</v>
      </c>
      <c r="B1381" s="305" t="s">
        <v>3366</v>
      </c>
      <c r="C1381" s="293" t="s">
        <v>2552</v>
      </c>
      <c r="D1381" s="305" t="s">
        <v>2553</v>
      </c>
      <c r="E1381" s="263">
        <v>3450</v>
      </c>
      <c r="F1381" s="266">
        <v>3280</v>
      </c>
      <c r="G1381" s="266">
        <v>170</v>
      </c>
      <c r="H1381" s="264">
        <v>2039</v>
      </c>
      <c r="I1381" s="264">
        <v>1968</v>
      </c>
      <c r="J1381" s="264">
        <v>71</v>
      </c>
      <c r="K1381" s="264">
        <v>2084</v>
      </c>
      <c r="L1381" s="264">
        <v>2025</v>
      </c>
      <c r="M1381" s="264">
        <v>59</v>
      </c>
      <c r="N1381" s="294">
        <v>0.93</v>
      </c>
      <c r="O1381" s="266">
        <v>79778</v>
      </c>
      <c r="P1381" s="266">
        <v>77481</v>
      </c>
      <c r="Q1381" s="266">
        <v>2297</v>
      </c>
      <c r="R1381" s="267">
        <v>0.971207601093033</v>
      </c>
      <c r="S1381" s="267">
        <v>0.950724637681159</v>
      </c>
      <c r="T1381" s="267">
        <v>0.965179009318293</v>
      </c>
      <c r="U1381" s="267">
        <v>0.97168905950096</v>
      </c>
      <c r="V1381" s="295">
        <v>-0.0144543716371338</v>
      </c>
      <c r="W1381" s="271">
        <v>17613</v>
      </c>
      <c r="X1381" s="271">
        <v>16917</v>
      </c>
      <c r="Y1381" s="271">
        <v>17469</v>
      </c>
      <c r="Z1381" s="271">
        <v>16858</v>
      </c>
      <c r="AA1381" s="268">
        <v>0.960483733605859</v>
      </c>
      <c r="AB1381" s="268">
        <v>0.965023756368424</v>
      </c>
      <c r="AC1381" s="295">
        <v>-0.00454002276256482</v>
      </c>
    </row>
    <row r="1382" spans="1:29">
      <c r="A1382" s="297" t="s">
        <v>1972</v>
      </c>
      <c r="B1382" s="305" t="s">
        <v>3366</v>
      </c>
      <c r="C1382" s="293" t="s">
        <v>2554</v>
      </c>
      <c r="D1382" s="305" t="s">
        <v>2555</v>
      </c>
      <c r="E1382" s="263">
        <v>7210</v>
      </c>
      <c r="F1382" s="266">
        <v>6959</v>
      </c>
      <c r="G1382" s="266">
        <v>251</v>
      </c>
      <c r="H1382" s="264">
        <v>4156</v>
      </c>
      <c r="I1382" s="264">
        <v>4005</v>
      </c>
      <c r="J1382" s="264">
        <v>151</v>
      </c>
      <c r="K1382" s="264">
        <v>4611</v>
      </c>
      <c r="L1382" s="264">
        <v>4477</v>
      </c>
      <c r="M1382" s="264">
        <v>134</v>
      </c>
      <c r="N1382" s="294">
        <v>0.93</v>
      </c>
      <c r="O1382" s="266">
        <v>174751</v>
      </c>
      <c r="P1382" s="266">
        <v>170008</v>
      </c>
      <c r="Q1382" s="266">
        <v>4743</v>
      </c>
      <c r="R1382" s="267">
        <v>0.972858524414739</v>
      </c>
      <c r="S1382" s="267">
        <v>0.965187239944521</v>
      </c>
      <c r="T1382" s="267">
        <v>0.963666987487969</v>
      </c>
      <c r="U1382" s="267">
        <v>0.970939058772501</v>
      </c>
      <c r="V1382" s="295">
        <v>0.0015202524565523</v>
      </c>
      <c r="W1382" s="271">
        <v>37692</v>
      </c>
      <c r="X1382" s="271">
        <v>36519</v>
      </c>
      <c r="Y1382" s="271">
        <v>37492</v>
      </c>
      <c r="Z1382" s="271">
        <v>36582</v>
      </c>
      <c r="AA1382" s="268">
        <v>0.968879337790513</v>
      </c>
      <c r="AB1382" s="268">
        <v>0.975728155339806</v>
      </c>
      <c r="AC1382" s="295">
        <v>-0.00684881754929323</v>
      </c>
    </row>
    <row r="1383" spans="1:29">
      <c r="A1383" s="297" t="s">
        <v>1972</v>
      </c>
      <c r="B1383" s="305" t="s">
        <v>3366</v>
      </c>
      <c r="C1383" s="293" t="s">
        <v>2556</v>
      </c>
      <c r="D1383" s="305" t="s">
        <v>2557</v>
      </c>
      <c r="E1383" s="263">
        <v>3108</v>
      </c>
      <c r="F1383" s="266">
        <v>3022</v>
      </c>
      <c r="G1383" s="266">
        <v>86</v>
      </c>
      <c r="H1383" s="264">
        <v>1731</v>
      </c>
      <c r="I1383" s="264">
        <v>1660</v>
      </c>
      <c r="J1383" s="264">
        <v>71</v>
      </c>
      <c r="K1383" s="264">
        <v>1874</v>
      </c>
      <c r="L1383" s="264">
        <v>1834</v>
      </c>
      <c r="M1383" s="264">
        <v>40</v>
      </c>
      <c r="N1383" s="294">
        <v>0.93</v>
      </c>
      <c r="O1383" s="266">
        <v>73676</v>
      </c>
      <c r="P1383" s="266">
        <v>71141</v>
      </c>
      <c r="Q1383" s="266">
        <v>2535</v>
      </c>
      <c r="R1383" s="267">
        <v>0.965592594603399</v>
      </c>
      <c r="S1383" s="267">
        <v>0.972329472329472</v>
      </c>
      <c r="T1383" s="267">
        <v>0.958983246678221</v>
      </c>
      <c r="U1383" s="267">
        <v>0.978655282817503</v>
      </c>
      <c r="V1383" s="295">
        <v>0.0133462256512517</v>
      </c>
      <c r="W1383" s="271">
        <v>16224</v>
      </c>
      <c r="X1383" s="271">
        <v>15635</v>
      </c>
      <c r="Y1383" s="271">
        <v>16012</v>
      </c>
      <c r="Z1383" s="271">
        <v>15456</v>
      </c>
      <c r="AA1383" s="268">
        <v>0.963695759368836</v>
      </c>
      <c r="AB1383" s="268">
        <v>0.965276042967774</v>
      </c>
      <c r="AC1383" s="295">
        <v>-0.0015802835989378</v>
      </c>
    </row>
    <row r="1384" spans="1:29">
      <c r="A1384" s="297" t="s">
        <v>1972</v>
      </c>
      <c r="B1384" s="305" t="s">
        <v>3366</v>
      </c>
      <c r="C1384" s="293" t="s">
        <v>2558</v>
      </c>
      <c r="D1384" s="305" t="s">
        <v>2559</v>
      </c>
      <c r="E1384" s="263">
        <v>2935</v>
      </c>
      <c r="F1384" s="266">
        <v>2864</v>
      </c>
      <c r="G1384" s="266">
        <v>71</v>
      </c>
      <c r="H1384" s="264">
        <v>1549</v>
      </c>
      <c r="I1384" s="264">
        <v>1501</v>
      </c>
      <c r="J1384" s="264">
        <v>48</v>
      </c>
      <c r="K1384" s="264">
        <v>2214</v>
      </c>
      <c r="L1384" s="264">
        <v>2182</v>
      </c>
      <c r="M1384" s="264">
        <v>32</v>
      </c>
      <c r="N1384" s="294">
        <v>0.93</v>
      </c>
      <c r="O1384" s="266">
        <v>73437</v>
      </c>
      <c r="P1384" s="266">
        <v>72317</v>
      </c>
      <c r="Q1384" s="266">
        <v>1120</v>
      </c>
      <c r="R1384" s="267">
        <v>0.984748832332475</v>
      </c>
      <c r="S1384" s="267">
        <v>0.975809199318569</v>
      </c>
      <c r="T1384" s="267">
        <v>0.96901226597805</v>
      </c>
      <c r="U1384" s="267">
        <v>0.985546522131888</v>
      </c>
      <c r="V1384" s="295">
        <v>0.00679693334051867</v>
      </c>
      <c r="W1384" s="271">
        <v>16428</v>
      </c>
      <c r="X1384" s="271">
        <v>16135</v>
      </c>
      <c r="Y1384" s="271">
        <v>16727</v>
      </c>
      <c r="Z1384" s="271">
        <v>16479</v>
      </c>
      <c r="AA1384" s="268">
        <v>0.982164597029462</v>
      </c>
      <c r="AB1384" s="268">
        <v>0.985173671309858</v>
      </c>
      <c r="AC1384" s="295">
        <v>-0.00300907428039643</v>
      </c>
    </row>
    <row r="1385" spans="1:29">
      <c r="A1385" s="297" t="s">
        <v>1972</v>
      </c>
      <c r="B1385" s="305" t="s">
        <v>3366</v>
      </c>
      <c r="C1385" s="293" t="s">
        <v>2560</v>
      </c>
      <c r="D1385" s="305" t="s">
        <v>2561</v>
      </c>
      <c r="E1385" s="263">
        <v>1868</v>
      </c>
      <c r="F1385" s="266">
        <v>1809</v>
      </c>
      <c r="G1385" s="266">
        <v>59</v>
      </c>
      <c r="H1385" s="264">
        <v>1354</v>
      </c>
      <c r="I1385" s="264">
        <v>1311</v>
      </c>
      <c r="J1385" s="264">
        <v>43</v>
      </c>
      <c r="K1385" s="264">
        <v>1310</v>
      </c>
      <c r="L1385" s="264">
        <v>1278</v>
      </c>
      <c r="M1385" s="264">
        <v>32</v>
      </c>
      <c r="N1385" s="294">
        <v>0.93</v>
      </c>
      <c r="O1385" s="266">
        <v>43290</v>
      </c>
      <c r="P1385" s="266">
        <v>41835</v>
      </c>
      <c r="Q1385" s="266">
        <v>1455</v>
      </c>
      <c r="R1385" s="267">
        <v>0.966389466389466</v>
      </c>
      <c r="S1385" s="267">
        <v>0.968415417558886</v>
      </c>
      <c r="T1385" s="267">
        <v>0.968242245199409</v>
      </c>
      <c r="U1385" s="267">
        <v>0.975572519083969</v>
      </c>
      <c r="V1385" s="295">
        <v>0.000173172359477336</v>
      </c>
      <c r="W1385" s="271">
        <v>10605</v>
      </c>
      <c r="X1385" s="271">
        <v>10289</v>
      </c>
      <c r="Y1385" s="271">
        <v>9596</v>
      </c>
      <c r="Z1385" s="271">
        <v>9313</v>
      </c>
      <c r="AA1385" s="268">
        <v>0.97020273455917</v>
      </c>
      <c r="AB1385" s="268">
        <v>0.970508545227178</v>
      </c>
      <c r="AC1385" s="295">
        <v>-0.000305810668007833</v>
      </c>
    </row>
    <row r="1386" spans="1:29">
      <c r="A1386" s="297" t="s">
        <v>1972</v>
      </c>
      <c r="B1386" s="305" t="s">
        <v>3366</v>
      </c>
      <c r="C1386" s="293" t="s">
        <v>2562</v>
      </c>
      <c r="D1386" s="305" t="s">
        <v>2563</v>
      </c>
      <c r="E1386" s="263">
        <v>4261</v>
      </c>
      <c r="F1386" s="266">
        <v>4111</v>
      </c>
      <c r="G1386" s="266">
        <v>150</v>
      </c>
      <c r="H1386" s="264">
        <v>2662</v>
      </c>
      <c r="I1386" s="264">
        <v>2555</v>
      </c>
      <c r="J1386" s="264">
        <v>107</v>
      </c>
      <c r="K1386" s="264">
        <v>2731</v>
      </c>
      <c r="L1386" s="264">
        <v>2646</v>
      </c>
      <c r="M1386" s="264">
        <v>85</v>
      </c>
      <c r="N1386" s="294">
        <v>0.93</v>
      </c>
      <c r="O1386" s="266">
        <v>107082</v>
      </c>
      <c r="P1386" s="266">
        <v>104040</v>
      </c>
      <c r="Q1386" s="266">
        <v>3042</v>
      </c>
      <c r="R1386" s="267">
        <v>0.971591864178854</v>
      </c>
      <c r="S1386" s="267">
        <v>0.964796996010326</v>
      </c>
      <c r="T1386" s="267">
        <v>0.959804658151766</v>
      </c>
      <c r="U1386" s="267">
        <v>0.968875869644819</v>
      </c>
      <c r="V1386" s="295">
        <v>0.00499233785856057</v>
      </c>
      <c r="W1386" s="271">
        <v>23670</v>
      </c>
      <c r="X1386" s="271">
        <v>22892</v>
      </c>
      <c r="Y1386" s="271">
        <v>23757</v>
      </c>
      <c r="Z1386" s="271">
        <v>23019</v>
      </c>
      <c r="AA1386" s="268">
        <v>0.967131389945078</v>
      </c>
      <c r="AB1386" s="268">
        <v>0.968935471650461</v>
      </c>
      <c r="AC1386" s="295">
        <v>-0.00180408170538271</v>
      </c>
    </row>
    <row r="1387" spans="1:29">
      <c r="A1387" s="297" t="s">
        <v>1972</v>
      </c>
      <c r="B1387" s="305" t="s">
        <v>3366</v>
      </c>
      <c r="C1387" s="293" t="s">
        <v>2564</v>
      </c>
      <c r="D1387" s="305" t="s">
        <v>2565</v>
      </c>
      <c r="E1387" s="263">
        <v>6126</v>
      </c>
      <c r="F1387" s="266">
        <v>5871</v>
      </c>
      <c r="G1387" s="266">
        <v>255</v>
      </c>
      <c r="H1387" s="264">
        <v>3890</v>
      </c>
      <c r="I1387" s="264">
        <v>3749</v>
      </c>
      <c r="J1387" s="264">
        <v>141</v>
      </c>
      <c r="K1387" s="264">
        <v>3887</v>
      </c>
      <c r="L1387" s="264">
        <v>3743</v>
      </c>
      <c r="M1387" s="264">
        <v>144</v>
      </c>
      <c r="N1387" s="294">
        <v>0.93</v>
      </c>
      <c r="O1387" s="266">
        <v>151126</v>
      </c>
      <c r="P1387" s="266">
        <v>146506</v>
      </c>
      <c r="Q1387" s="266">
        <v>4620</v>
      </c>
      <c r="R1387" s="267">
        <v>0.969429482683324</v>
      </c>
      <c r="S1387" s="267">
        <v>0.958374142997062</v>
      </c>
      <c r="T1387" s="267">
        <v>0.963753213367609</v>
      </c>
      <c r="U1387" s="267">
        <v>0.962953434525341</v>
      </c>
      <c r="V1387" s="295">
        <v>-0.00537907037054752</v>
      </c>
      <c r="W1387" s="271">
        <v>33210</v>
      </c>
      <c r="X1387" s="271">
        <v>32056</v>
      </c>
      <c r="Y1387" s="271">
        <v>33736</v>
      </c>
      <c r="Z1387" s="271">
        <v>32701</v>
      </c>
      <c r="AA1387" s="268">
        <v>0.965251430292081</v>
      </c>
      <c r="AB1387" s="268">
        <v>0.969320607066635</v>
      </c>
      <c r="AC1387" s="295">
        <v>-0.00406917677455432</v>
      </c>
    </row>
    <row r="1388" spans="1:29">
      <c r="A1388" s="297" t="s">
        <v>1972</v>
      </c>
      <c r="B1388" s="305" t="s">
        <v>3366</v>
      </c>
      <c r="C1388" s="293" t="s">
        <v>2566</v>
      </c>
      <c r="D1388" s="305" t="s">
        <v>2567</v>
      </c>
      <c r="E1388" s="263">
        <v>2913</v>
      </c>
      <c r="F1388" s="266">
        <v>2860</v>
      </c>
      <c r="G1388" s="266">
        <v>53</v>
      </c>
      <c r="H1388" s="264">
        <v>1743</v>
      </c>
      <c r="I1388" s="264">
        <v>1703</v>
      </c>
      <c r="J1388" s="264">
        <v>40</v>
      </c>
      <c r="K1388" s="264">
        <v>1840</v>
      </c>
      <c r="L1388" s="264">
        <v>1798</v>
      </c>
      <c r="M1388" s="264">
        <v>42</v>
      </c>
      <c r="N1388" s="294">
        <v>0.93</v>
      </c>
      <c r="O1388" s="266">
        <v>68474</v>
      </c>
      <c r="P1388" s="266">
        <v>67479</v>
      </c>
      <c r="Q1388" s="266">
        <v>995</v>
      </c>
      <c r="R1388" s="267">
        <v>0.985468937114817</v>
      </c>
      <c r="S1388" s="267">
        <v>0.981805698592516</v>
      </c>
      <c r="T1388" s="267">
        <v>0.977051061388411</v>
      </c>
      <c r="U1388" s="267">
        <v>0.977173913043478</v>
      </c>
      <c r="V1388" s="295">
        <v>0.00475463720410552</v>
      </c>
      <c r="W1388" s="271">
        <v>15538</v>
      </c>
      <c r="X1388" s="271">
        <v>15219</v>
      </c>
      <c r="Y1388" s="271">
        <v>15203</v>
      </c>
      <c r="Z1388" s="271">
        <v>14972</v>
      </c>
      <c r="AA1388" s="268">
        <v>0.979469687218432</v>
      </c>
      <c r="AB1388" s="268">
        <v>0.984805630467671</v>
      </c>
      <c r="AC1388" s="295">
        <v>-0.00533594324923869</v>
      </c>
    </row>
    <row r="1389" spans="1:29">
      <c r="A1389" s="297" t="s">
        <v>1972</v>
      </c>
      <c r="B1389" s="305" t="s">
        <v>3366</v>
      </c>
      <c r="C1389" s="293" t="s">
        <v>2568</v>
      </c>
      <c r="D1389" s="305" t="s">
        <v>2569</v>
      </c>
      <c r="E1389" s="263">
        <v>4062</v>
      </c>
      <c r="F1389" s="266">
        <v>3957</v>
      </c>
      <c r="G1389" s="266">
        <v>105</v>
      </c>
      <c r="H1389" s="264">
        <v>2559</v>
      </c>
      <c r="I1389" s="264">
        <v>2473</v>
      </c>
      <c r="J1389" s="264">
        <v>86</v>
      </c>
      <c r="K1389" s="264">
        <v>2562</v>
      </c>
      <c r="L1389" s="264">
        <v>2478</v>
      </c>
      <c r="M1389" s="264">
        <v>84</v>
      </c>
      <c r="N1389" s="294">
        <v>0.93</v>
      </c>
      <c r="O1389" s="266">
        <v>97244</v>
      </c>
      <c r="P1389" s="266">
        <v>94804</v>
      </c>
      <c r="Q1389" s="266">
        <v>2440</v>
      </c>
      <c r="R1389" s="267">
        <v>0.974908477643865</v>
      </c>
      <c r="S1389" s="267">
        <v>0.974150664697193</v>
      </c>
      <c r="T1389" s="267">
        <v>0.966393122313404</v>
      </c>
      <c r="U1389" s="267">
        <v>0.967213114754098</v>
      </c>
      <c r="V1389" s="295">
        <v>0.00775754238378978</v>
      </c>
      <c r="W1389" s="271">
        <v>22051</v>
      </c>
      <c r="X1389" s="271">
        <v>21471</v>
      </c>
      <c r="Y1389" s="271">
        <v>22311</v>
      </c>
      <c r="Z1389" s="271">
        <v>21783</v>
      </c>
      <c r="AA1389" s="268">
        <v>0.973697337989207</v>
      </c>
      <c r="AB1389" s="268">
        <v>0.976334543498723</v>
      </c>
      <c r="AC1389" s="295">
        <v>-0.00263720550951574</v>
      </c>
    </row>
    <row r="1390" spans="1:29">
      <c r="A1390" s="297" t="s">
        <v>1972</v>
      </c>
      <c r="B1390" s="305" t="s">
        <v>3366</v>
      </c>
      <c r="C1390" s="293" t="s">
        <v>2570</v>
      </c>
      <c r="D1390" s="305" t="s">
        <v>2571</v>
      </c>
      <c r="E1390" s="263">
        <v>3158</v>
      </c>
      <c r="F1390" s="266">
        <v>3019</v>
      </c>
      <c r="G1390" s="266">
        <v>139</v>
      </c>
      <c r="H1390" s="264">
        <v>2025</v>
      </c>
      <c r="I1390" s="264">
        <v>1943</v>
      </c>
      <c r="J1390" s="264">
        <v>82</v>
      </c>
      <c r="K1390" s="264">
        <v>1976</v>
      </c>
      <c r="L1390" s="264">
        <v>1899</v>
      </c>
      <c r="M1390" s="264">
        <v>77</v>
      </c>
      <c r="N1390" s="294">
        <v>0.93</v>
      </c>
      <c r="O1390" s="266">
        <v>79358</v>
      </c>
      <c r="P1390" s="266">
        <v>76785</v>
      </c>
      <c r="Q1390" s="266">
        <v>2573</v>
      </c>
      <c r="R1390" s="267">
        <v>0.967577307895864</v>
      </c>
      <c r="S1390" s="267">
        <v>0.95598480050665</v>
      </c>
      <c r="T1390" s="267">
        <v>0.959506172839506</v>
      </c>
      <c r="U1390" s="267">
        <v>0.961032388663968</v>
      </c>
      <c r="V1390" s="295">
        <v>-0.00352137233285632</v>
      </c>
      <c r="W1390" s="271">
        <v>17585</v>
      </c>
      <c r="X1390" s="271">
        <v>16941</v>
      </c>
      <c r="Y1390" s="271">
        <v>17505</v>
      </c>
      <c r="Z1390" s="271">
        <v>17008</v>
      </c>
      <c r="AA1390" s="268">
        <v>0.96337787887404</v>
      </c>
      <c r="AB1390" s="268">
        <v>0.971608111968009</v>
      </c>
      <c r="AC1390" s="295">
        <v>-0.00823023309396875</v>
      </c>
    </row>
    <row r="1391" spans="1:29">
      <c r="A1391" s="297" t="s">
        <v>1972</v>
      </c>
      <c r="B1391" s="305" t="s">
        <v>3366</v>
      </c>
      <c r="C1391" s="293" t="s">
        <v>2572</v>
      </c>
      <c r="D1391" s="305" t="s">
        <v>2573</v>
      </c>
      <c r="E1391" s="263">
        <v>2433</v>
      </c>
      <c r="F1391" s="266">
        <v>2331</v>
      </c>
      <c r="G1391" s="266">
        <v>102</v>
      </c>
      <c r="H1391" s="264">
        <v>1551</v>
      </c>
      <c r="I1391" s="264">
        <v>1500</v>
      </c>
      <c r="J1391" s="264">
        <v>51</v>
      </c>
      <c r="K1391" s="264">
        <v>1541</v>
      </c>
      <c r="L1391" s="264">
        <v>1492</v>
      </c>
      <c r="M1391" s="264">
        <v>49</v>
      </c>
      <c r="N1391" s="294">
        <v>0.93</v>
      </c>
      <c r="O1391" s="266">
        <v>55546</v>
      </c>
      <c r="P1391" s="266">
        <v>53273</v>
      </c>
      <c r="Q1391" s="266">
        <v>2273</v>
      </c>
      <c r="R1391" s="267">
        <v>0.959078961581392</v>
      </c>
      <c r="S1391" s="267">
        <v>0.958076448828607</v>
      </c>
      <c r="T1391" s="267">
        <v>0.967117988394584</v>
      </c>
      <c r="U1391" s="267">
        <v>0.968202465931214</v>
      </c>
      <c r="V1391" s="295">
        <v>-0.00904153956597753</v>
      </c>
      <c r="W1391" s="271">
        <v>13556</v>
      </c>
      <c r="X1391" s="271">
        <v>12789</v>
      </c>
      <c r="Y1391" s="271">
        <v>12543</v>
      </c>
      <c r="Z1391" s="271">
        <v>12121</v>
      </c>
      <c r="AA1391" s="268">
        <v>0.943419887872529</v>
      </c>
      <c r="AB1391" s="268">
        <v>0.966355736267241</v>
      </c>
      <c r="AC1391" s="295">
        <v>-0.022935848394712</v>
      </c>
    </row>
    <row r="1392" spans="1:29">
      <c r="A1392" s="297" t="s">
        <v>1972</v>
      </c>
      <c r="B1392" s="305" t="s">
        <v>3366</v>
      </c>
      <c r="C1392" s="293" t="s">
        <v>2574</v>
      </c>
      <c r="D1392" s="305" t="s">
        <v>2575</v>
      </c>
      <c r="E1392" s="263">
        <v>2029</v>
      </c>
      <c r="F1392" s="266">
        <v>2001</v>
      </c>
      <c r="G1392" s="266">
        <v>28</v>
      </c>
      <c r="H1392" s="264">
        <v>1231</v>
      </c>
      <c r="I1392" s="264">
        <v>1198</v>
      </c>
      <c r="J1392" s="264">
        <v>33</v>
      </c>
      <c r="K1392" s="264">
        <v>1311</v>
      </c>
      <c r="L1392" s="264">
        <v>1291</v>
      </c>
      <c r="M1392" s="264">
        <v>20</v>
      </c>
      <c r="N1392" s="294">
        <v>0.93</v>
      </c>
      <c r="O1392" s="266">
        <v>52638</v>
      </c>
      <c r="P1392" s="266">
        <v>51911</v>
      </c>
      <c r="Q1392" s="266">
        <v>727</v>
      </c>
      <c r="R1392" s="267">
        <v>0.986188684980432</v>
      </c>
      <c r="S1392" s="267">
        <v>0.986200098570725</v>
      </c>
      <c r="T1392" s="267">
        <v>0.9731925264013</v>
      </c>
      <c r="U1392" s="267">
        <v>0.984744469870328</v>
      </c>
      <c r="V1392" s="295">
        <v>0.0130075721694248</v>
      </c>
      <c r="W1392" s="271">
        <v>11458</v>
      </c>
      <c r="X1392" s="271">
        <v>11278</v>
      </c>
      <c r="Y1392" s="271">
        <v>12008</v>
      </c>
      <c r="Z1392" s="271">
        <v>11860</v>
      </c>
      <c r="AA1392" s="268">
        <v>0.984290452085879</v>
      </c>
      <c r="AB1392" s="268">
        <v>0.987674883411059</v>
      </c>
      <c r="AC1392" s="295">
        <v>-0.0033844313251804</v>
      </c>
    </row>
    <row r="1393" spans="1:29">
      <c r="A1393" s="297" t="s">
        <v>1972</v>
      </c>
      <c r="B1393" s="305" t="s">
        <v>3366</v>
      </c>
      <c r="C1393" s="293" t="s">
        <v>2576</v>
      </c>
      <c r="D1393" s="305" t="s">
        <v>2577</v>
      </c>
      <c r="E1393" s="263">
        <v>3020</v>
      </c>
      <c r="F1393" s="266">
        <v>2899</v>
      </c>
      <c r="G1393" s="266">
        <v>121</v>
      </c>
      <c r="H1393" s="264">
        <v>1962</v>
      </c>
      <c r="I1393" s="264">
        <v>1863</v>
      </c>
      <c r="J1393" s="264">
        <v>99</v>
      </c>
      <c r="K1393" s="264">
        <v>1839</v>
      </c>
      <c r="L1393" s="264">
        <v>1799</v>
      </c>
      <c r="M1393" s="264">
        <v>40</v>
      </c>
      <c r="N1393" s="294">
        <v>0.93</v>
      </c>
      <c r="O1393" s="266">
        <v>72903</v>
      </c>
      <c r="P1393" s="266">
        <v>70986</v>
      </c>
      <c r="Q1393" s="266">
        <v>1917</v>
      </c>
      <c r="R1393" s="267">
        <v>0.973704785811284</v>
      </c>
      <c r="S1393" s="267">
        <v>0.959933774834437</v>
      </c>
      <c r="T1393" s="267">
        <v>0.94954128440367</v>
      </c>
      <c r="U1393" s="267">
        <v>0.978249048395867</v>
      </c>
      <c r="V1393" s="295">
        <v>0.0103924904307674</v>
      </c>
      <c r="W1393" s="271">
        <v>16349</v>
      </c>
      <c r="X1393" s="271">
        <v>15833</v>
      </c>
      <c r="Y1393" s="271">
        <v>16595</v>
      </c>
      <c r="Z1393" s="271">
        <v>16180</v>
      </c>
      <c r="AA1393" s="268">
        <v>0.968438436601627</v>
      </c>
      <c r="AB1393" s="268">
        <v>0.974992467610726</v>
      </c>
      <c r="AC1393" s="295">
        <v>-0.00655403100909913</v>
      </c>
    </row>
    <row r="1394" spans="1:29">
      <c r="A1394" s="297" t="s">
        <v>1972</v>
      </c>
      <c r="B1394" s="305" t="s">
        <v>3366</v>
      </c>
      <c r="C1394" s="293" t="s">
        <v>2578</v>
      </c>
      <c r="D1394" s="305" t="s">
        <v>2579</v>
      </c>
      <c r="E1394" s="263">
        <v>2292</v>
      </c>
      <c r="F1394" s="266">
        <v>2186</v>
      </c>
      <c r="G1394" s="266">
        <v>106</v>
      </c>
      <c r="H1394" s="264">
        <v>1554</v>
      </c>
      <c r="I1394" s="264">
        <v>1456</v>
      </c>
      <c r="J1394" s="264">
        <v>98</v>
      </c>
      <c r="K1394" s="264">
        <v>1622</v>
      </c>
      <c r="L1394" s="264">
        <v>1543</v>
      </c>
      <c r="M1394" s="264">
        <v>79</v>
      </c>
      <c r="N1394" s="294">
        <v>0.93</v>
      </c>
      <c r="O1394" s="266">
        <v>54390</v>
      </c>
      <c r="P1394" s="266">
        <v>51747</v>
      </c>
      <c r="Q1394" s="266">
        <v>2643</v>
      </c>
      <c r="R1394" s="267">
        <v>0.951406508549366</v>
      </c>
      <c r="S1394" s="267">
        <v>0.953752181500873</v>
      </c>
      <c r="T1394" s="267">
        <v>0.936936936936937</v>
      </c>
      <c r="U1394" s="267">
        <v>0.951294697903822</v>
      </c>
      <c r="V1394" s="295">
        <v>0.0168152445639357</v>
      </c>
      <c r="W1394" s="271">
        <v>12792</v>
      </c>
      <c r="X1394" s="271">
        <v>12177</v>
      </c>
      <c r="Y1394" s="271">
        <v>12034</v>
      </c>
      <c r="Z1394" s="271">
        <v>11502</v>
      </c>
      <c r="AA1394" s="268">
        <v>0.951923076923077</v>
      </c>
      <c r="AB1394" s="268">
        <v>0.955791922885159</v>
      </c>
      <c r="AC1394" s="295">
        <v>-0.00386884596208181</v>
      </c>
    </row>
    <row r="1395" spans="1:29">
      <c r="A1395" s="297" t="s">
        <v>1972</v>
      </c>
      <c r="B1395" s="305" t="s">
        <v>3366</v>
      </c>
      <c r="C1395" s="293" t="s">
        <v>2580</v>
      </c>
      <c r="D1395" s="305" t="s">
        <v>2581</v>
      </c>
      <c r="E1395" s="263">
        <v>883</v>
      </c>
      <c r="F1395" s="266">
        <v>856</v>
      </c>
      <c r="G1395" s="266">
        <v>27</v>
      </c>
      <c r="H1395" s="264">
        <v>534</v>
      </c>
      <c r="I1395" s="264">
        <v>506</v>
      </c>
      <c r="J1395" s="264">
        <v>28</v>
      </c>
      <c r="K1395" s="264">
        <v>601</v>
      </c>
      <c r="L1395" s="264">
        <v>584</v>
      </c>
      <c r="M1395" s="264">
        <v>17</v>
      </c>
      <c r="N1395" s="294">
        <v>0.93</v>
      </c>
      <c r="O1395" s="266">
        <v>23905</v>
      </c>
      <c r="P1395" s="266">
        <v>23316</v>
      </c>
      <c r="Q1395" s="266">
        <v>589</v>
      </c>
      <c r="R1395" s="267">
        <v>0.975360803179251</v>
      </c>
      <c r="S1395" s="267">
        <v>0.969422423556059</v>
      </c>
      <c r="T1395" s="267">
        <v>0.947565543071161</v>
      </c>
      <c r="U1395" s="267">
        <v>0.97171381031614</v>
      </c>
      <c r="V1395" s="295">
        <v>0.0218568804848979</v>
      </c>
      <c r="W1395" s="271">
        <v>5160</v>
      </c>
      <c r="X1395" s="271">
        <v>5025</v>
      </c>
      <c r="Y1395" s="271">
        <v>5476</v>
      </c>
      <c r="Z1395" s="271">
        <v>5342</v>
      </c>
      <c r="AA1395" s="268">
        <v>0.973837209302326</v>
      </c>
      <c r="AB1395" s="268">
        <v>0.975529583637692</v>
      </c>
      <c r="AC1395" s="295">
        <v>-0.00169237433536618</v>
      </c>
    </row>
    <row r="1396" spans="1:29">
      <c r="A1396" s="297" t="s">
        <v>1972</v>
      </c>
      <c r="B1396" s="305" t="s">
        <v>3366</v>
      </c>
      <c r="C1396" s="293" t="s">
        <v>2582</v>
      </c>
      <c r="D1396" s="305" t="s">
        <v>2583</v>
      </c>
      <c r="E1396" s="263">
        <v>4057</v>
      </c>
      <c r="F1396" s="266">
        <v>3920</v>
      </c>
      <c r="G1396" s="266">
        <v>137</v>
      </c>
      <c r="H1396" s="264">
        <v>2541</v>
      </c>
      <c r="I1396" s="264">
        <v>2434</v>
      </c>
      <c r="J1396" s="264">
        <v>107</v>
      </c>
      <c r="K1396" s="264">
        <v>2616</v>
      </c>
      <c r="L1396" s="264">
        <v>2515</v>
      </c>
      <c r="M1396" s="264">
        <v>101</v>
      </c>
      <c r="N1396" s="294">
        <v>0.93</v>
      </c>
      <c r="O1396" s="266">
        <v>97600</v>
      </c>
      <c r="P1396" s="266">
        <v>94894</v>
      </c>
      <c r="Q1396" s="266">
        <v>2706</v>
      </c>
      <c r="R1396" s="267">
        <v>0.972274590163934</v>
      </c>
      <c r="S1396" s="267">
        <v>0.966231205324131</v>
      </c>
      <c r="T1396" s="267">
        <v>0.957890594254231</v>
      </c>
      <c r="U1396" s="267">
        <v>0.961391437308868</v>
      </c>
      <c r="V1396" s="295">
        <v>0.00834061106990047</v>
      </c>
      <c r="W1396" s="271">
        <v>21892</v>
      </c>
      <c r="X1396" s="271">
        <v>21180</v>
      </c>
      <c r="Y1396" s="271">
        <v>21578</v>
      </c>
      <c r="Z1396" s="271">
        <v>20915</v>
      </c>
      <c r="AA1396" s="268">
        <v>0.967476703818747</v>
      </c>
      <c r="AB1396" s="268">
        <v>0.969274260821207</v>
      </c>
      <c r="AC1396" s="295">
        <v>-0.0017975570024602</v>
      </c>
    </row>
    <row r="1397" spans="1:29">
      <c r="A1397" s="297" t="s">
        <v>1972</v>
      </c>
      <c r="B1397" s="305" t="s">
        <v>3367</v>
      </c>
      <c r="C1397" s="293" t="s">
        <v>2584</v>
      </c>
      <c r="D1397" s="305" t="s">
        <v>2585</v>
      </c>
      <c r="E1397" s="263">
        <v>6203</v>
      </c>
      <c r="F1397" s="266">
        <v>5977</v>
      </c>
      <c r="G1397" s="266">
        <v>226</v>
      </c>
      <c r="H1397" s="264">
        <v>3760</v>
      </c>
      <c r="I1397" s="264">
        <v>3651</v>
      </c>
      <c r="J1397" s="264">
        <v>109</v>
      </c>
      <c r="K1397" s="264">
        <v>4082</v>
      </c>
      <c r="L1397" s="264">
        <v>3947</v>
      </c>
      <c r="M1397" s="264">
        <v>135</v>
      </c>
      <c r="N1397" s="294">
        <v>0.93</v>
      </c>
      <c r="O1397" s="266">
        <v>149880</v>
      </c>
      <c r="P1397" s="266">
        <v>146373</v>
      </c>
      <c r="Q1397" s="266">
        <v>3507</v>
      </c>
      <c r="R1397" s="267">
        <v>0.97660128102482</v>
      </c>
      <c r="S1397" s="267">
        <v>0.963566016443656</v>
      </c>
      <c r="T1397" s="267">
        <v>0.971010638297872</v>
      </c>
      <c r="U1397" s="267">
        <v>0.966927976482117</v>
      </c>
      <c r="V1397" s="295">
        <v>-0.00744462185421613</v>
      </c>
      <c r="W1397" s="271">
        <v>34420</v>
      </c>
      <c r="X1397" s="271">
        <v>33465</v>
      </c>
      <c r="Y1397" s="271">
        <v>33274</v>
      </c>
      <c r="Z1397" s="271">
        <v>32503</v>
      </c>
      <c r="AA1397" s="268">
        <v>0.972254503195816</v>
      </c>
      <c r="AB1397" s="268">
        <v>0.976828755184228</v>
      </c>
      <c r="AC1397" s="295">
        <v>-0.00457425198841155</v>
      </c>
    </row>
    <row r="1398" spans="1:29">
      <c r="A1398" s="297" t="s">
        <v>1972</v>
      </c>
      <c r="B1398" s="305" t="s">
        <v>3367</v>
      </c>
      <c r="C1398" s="293" t="s">
        <v>2586</v>
      </c>
      <c r="D1398" s="305" t="s">
        <v>2587</v>
      </c>
      <c r="E1398" s="263">
        <v>8537</v>
      </c>
      <c r="F1398" s="266">
        <v>8265</v>
      </c>
      <c r="G1398" s="266">
        <v>272</v>
      </c>
      <c r="H1398" s="264">
        <v>5137</v>
      </c>
      <c r="I1398" s="264">
        <v>4982</v>
      </c>
      <c r="J1398" s="264">
        <v>155</v>
      </c>
      <c r="K1398" s="264">
        <v>9782</v>
      </c>
      <c r="L1398" s="264">
        <v>9551</v>
      </c>
      <c r="M1398" s="264">
        <v>231</v>
      </c>
      <c r="N1398" s="294">
        <v>0.93</v>
      </c>
      <c r="O1398" s="266">
        <v>215890</v>
      </c>
      <c r="P1398" s="266">
        <v>210709</v>
      </c>
      <c r="Q1398" s="266">
        <v>5181</v>
      </c>
      <c r="R1398" s="267">
        <v>0.976001667515865</v>
      </c>
      <c r="S1398" s="267">
        <v>0.968138690406466</v>
      </c>
      <c r="T1398" s="267">
        <v>0.969826747128674</v>
      </c>
      <c r="U1398" s="267">
        <v>0.976385197301165</v>
      </c>
      <c r="V1398" s="295">
        <v>-0.0016880567222084</v>
      </c>
      <c r="W1398" s="271">
        <v>48797</v>
      </c>
      <c r="X1398" s="271">
        <v>47608</v>
      </c>
      <c r="Y1398" s="271">
        <v>48933</v>
      </c>
      <c r="Z1398" s="271">
        <v>47776</v>
      </c>
      <c r="AA1398" s="268">
        <v>0.97563374797631</v>
      </c>
      <c r="AB1398" s="268">
        <v>0.976355424764474</v>
      </c>
      <c r="AC1398" s="295">
        <v>-0.000721676788163927</v>
      </c>
    </row>
    <row r="1399" spans="1:29">
      <c r="A1399" s="297" t="s">
        <v>1972</v>
      </c>
      <c r="B1399" s="305" t="s">
        <v>3367</v>
      </c>
      <c r="C1399" s="293" t="s">
        <v>2588</v>
      </c>
      <c r="D1399" s="305" t="s">
        <v>2589</v>
      </c>
      <c r="E1399" s="263">
        <v>2601</v>
      </c>
      <c r="F1399" s="266">
        <v>2515</v>
      </c>
      <c r="G1399" s="266">
        <v>86</v>
      </c>
      <c r="H1399" s="264">
        <v>1613</v>
      </c>
      <c r="I1399" s="264">
        <v>1559</v>
      </c>
      <c r="J1399" s="264">
        <v>54</v>
      </c>
      <c r="K1399" s="264">
        <v>1896</v>
      </c>
      <c r="L1399" s="264">
        <v>1853</v>
      </c>
      <c r="M1399" s="264">
        <v>43</v>
      </c>
      <c r="N1399" s="294">
        <v>0.93</v>
      </c>
      <c r="O1399" s="266">
        <v>67369</v>
      </c>
      <c r="P1399" s="266">
        <v>65930</v>
      </c>
      <c r="Q1399" s="266">
        <v>1439</v>
      </c>
      <c r="R1399" s="267">
        <v>0.978640027312265</v>
      </c>
      <c r="S1399" s="267">
        <v>0.966935793925413</v>
      </c>
      <c r="T1399" s="267">
        <v>0.966522008679479</v>
      </c>
      <c r="U1399" s="267">
        <v>0.977320675105485</v>
      </c>
      <c r="V1399" s="295">
        <v>0.000413785245934051</v>
      </c>
      <c r="W1399" s="271">
        <v>15321</v>
      </c>
      <c r="X1399" s="271">
        <v>14935</v>
      </c>
      <c r="Y1399" s="271">
        <v>15513</v>
      </c>
      <c r="Z1399" s="271">
        <v>15235</v>
      </c>
      <c r="AA1399" s="268">
        <v>0.974805822074277</v>
      </c>
      <c r="AB1399" s="268">
        <v>0.982079546187069</v>
      </c>
      <c r="AC1399" s="295">
        <v>-0.00727372411279181</v>
      </c>
    </row>
    <row r="1400" spans="1:29">
      <c r="A1400" s="297" t="s">
        <v>1972</v>
      </c>
      <c r="B1400" s="305" t="s">
        <v>3367</v>
      </c>
      <c r="C1400" s="293" t="s">
        <v>2590</v>
      </c>
      <c r="D1400" s="305" t="s">
        <v>2591</v>
      </c>
      <c r="E1400" s="263">
        <v>7100</v>
      </c>
      <c r="F1400" s="266">
        <v>6795</v>
      </c>
      <c r="G1400" s="266">
        <v>305</v>
      </c>
      <c r="H1400" s="264">
        <v>4465</v>
      </c>
      <c r="I1400" s="264">
        <v>4162</v>
      </c>
      <c r="J1400" s="264">
        <v>303</v>
      </c>
      <c r="K1400" s="264">
        <v>4536</v>
      </c>
      <c r="L1400" s="264">
        <v>4359</v>
      </c>
      <c r="M1400" s="264">
        <v>177</v>
      </c>
      <c r="N1400" s="294">
        <v>0.93</v>
      </c>
      <c r="O1400" s="266">
        <v>174175</v>
      </c>
      <c r="P1400" s="266">
        <v>166985</v>
      </c>
      <c r="Q1400" s="266">
        <v>7190</v>
      </c>
      <c r="R1400" s="267">
        <v>0.958719678484283</v>
      </c>
      <c r="S1400" s="267">
        <v>0.957042253521127</v>
      </c>
      <c r="T1400" s="267">
        <v>0.932138857782755</v>
      </c>
      <c r="U1400" s="267">
        <v>0.960978835978836</v>
      </c>
      <c r="V1400" s="295">
        <v>0.024903395738372</v>
      </c>
      <c r="W1400" s="271">
        <v>39156</v>
      </c>
      <c r="X1400" s="271">
        <v>37231</v>
      </c>
      <c r="Y1400" s="271">
        <v>39184</v>
      </c>
      <c r="Z1400" s="271">
        <v>37471</v>
      </c>
      <c r="AA1400" s="268">
        <v>0.950837674941261</v>
      </c>
      <c r="AB1400" s="268">
        <v>0.95628317680686</v>
      </c>
      <c r="AC1400" s="295">
        <v>-0.00544550186559933</v>
      </c>
    </row>
    <row r="1401" spans="1:29">
      <c r="A1401" s="297" t="s">
        <v>1972</v>
      </c>
      <c r="B1401" s="305" t="s">
        <v>3367</v>
      </c>
      <c r="C1401" s="293" t="s">
        <v>2592</v>
      </c>
      <c r="D1401" s="305" t="s">
        <v>2593</v>
      </c>
      <c r="E1401" s="263">
        <v>7626</v>
      </c>
      <c r="F1401" s="266">
        <v>6664</v>
      </c>
      <c r="G1401" s="266">
        <v>962</v>
      </c>
      <c r="H1401" s="264">
        <v>4472</v>
      </c>
      <c r="I1401" s="264">
        <v>4006</v>
      </c>
      <c r="J1401" s="264">
        <v>466</v>
      </c>
      <c r="K1401" s="264">
        <v>8742</v>
      </c>
      <c r="L1401" s="264">
        <v>8096</v>
      </c>
      <c r="M1401" s="264">
        <v>646</v>
      </c>
      <c r="N1401" s="294">
        <v>0.93</v>
      </c>
      <c r="O1401" s="266">
        <v>194679</v>
      </c>
      <c r="P1401" s="266">
        <v>179023</v>
      </c>
      <c r="Q1401" s="266">
        <v>15656</v>
      </c>
      <c r="R1401" s="267">
        <v>0.919580437540772</v>
      </c>
      <c r="S1401" s="267">
        <v>0.873852609493837</v>
      </c>
      <c r="T1401" s="267">
        <v>0.895796064400716</v>
      </c>
      <c r="U1401" s="267">
        <v>0.92610386639213</v>
      </c>
      <c r="V1401" s="295">
        <v>-0.0219434549068787</v>
      </c>
      <c r="W1401" s="271">
        <v>43323</v>
      </c>
      <c r="X1401" s="271">
        <v>39071</v>
      </c>
      <c r="Y1401" s="271">
        <v>44565</v>
      </c>
      <c r="Z1401" s="271">
        <v>40967</v>
      </c>
      <c r="AA1401" s="268">
        <v>0.901853518916049</v>
      </c>
      <c r="AB1401" s="268">
        <v>0.919263996409739</v>
      </c>
      <c r="AC1401" s="295">
        <v>-0.0174104774936893</v>
      </c>
    </row>
    <row r="1402" spans="1:29">
      <c r="A1402" s="297" t="s">
        <v>1972</v>
      </c>
      <c r="B1402" s="305" t="s">
        <v>3367</v>
      </c>
      <c r="C1402" s="293" t="s">
        <v>2594</v>
      </c>
      <c r="D1402" s="305" t="s">
        <v>2595</v>
      </c>
      <c r="E1402" s="263">
        <v>5073</v>
      </c>
      <c r="F1402" s="266">
        <v>4915</v>
      </c>
      <c r="G1402" s="266">
        <v>158</v>
      </c>
      <c r="H1402" s="264">
        <v>3073</v>
      </c>
      <c r="I1402" s="264">
        <v>2948</v>
      </c>
      <c r="J1402" s="264">
        <v>125</v>
      </c>
      <c r="K1402" s="264">
        <v>3296</v>
      </c>
      <c r="L1402" s="264">
        <v>3203</v>
      </c>
      <c r="M1402" s="264">
        <v>93</v>
      </c>
      <c r="N1402" s="294">
        <v>0.93</v>
      </c>
      <c r="O1402" s="266">
        <v>120124</v>
      </c>
      <c r="P1402" s="266">
        <v>117249</v>
      </c>
      <c r="Q1402" s="266">
        <v>2875</v>
      </c>
      <c r="R1402" s="267">
        <v>0.976066398055343</v>
      </c>
      <c r="S1402" s="267">
        <v>0.968854721072344</v>
      </c>
      <c r="T1402" s="267">
        <v>0.959323136999675</v>
      </c>
      <c r="U1402" s="267">
        <v>0.971783980582524</v>
      </c>
      <c r="V1402" s="295">
        <v>0.0095315840726693</v>
      </c>
      <c r="W1402" s="271">
        <v>28270</v>
      </c>
      <c r="X1402" s="271">
        <v>27522</v>
      </c>
      <c r="Y1402" s="271">
        <v>27010</v>
      </c>
      <c r="Z1402" s="271">
        <v>26384</v>
      </c>
      <c r="AA1402" s="268">
        <v>0.973540856031128</v>
      </c>
      <c r="AB1402" s="268">
        <v>0.976823398741207</v>
      </c>
      <c r="AC1402" s="295">
        <v>-0.00328254271007855</v>
      </c>
    </row>
    <row r="1403" spans="1:29">
      <c r="A1403" s="297" t="s">
        <v>1972</v>
      </c>
      <c r="B1403" s="305" t="s">
        <v>3367</v>
      </c>
      <c r="C1403" s="293" t="s">
        <v>2596</v>
      </c>
      <c r="D1403" s="305" t="s">
        <v>2597</v>
      </c>
      <c r="E1403" s="263">
        <v>4993</v>
      </c>
      <c r="F1403" s="266">
        <v>4910</v>
      </c>
      <c r="G1403" s="266">
        <v>83</v>
      </c>
      <c r="H1403" s="264">
        <v>3144</v>
      </c>
      <c r="I1403" s="264">
        <v>3087</v>
      </c>
      <c r="J1403" s="264">
        <v>57</v>
      </c>
      <c r="K1403" s="264">
        <v>3328</v>
      </c>
      <c r="L1403" s="264">
        <v>3267</v>
      </c>
      <c r="M1403" s="264">
        <v>61</v>
      </c>
      <c r="N1403" s="294">
        <v>0.93</v>
      </c>
      <c r="O1403" s="266">
        <v>128395</v>
      </c>
      <c r="P1403" s="266">
        <v>126667</v>
      </c>
      <c r="Q1403" s="266">
        <v>1728</v>
      </c>
      <c r="R1403" s="267">
        <v>0.986541531991121</v>
      </c>
      <c r="S1403" s="267">
        <v>0.983376727418386</v>
      </c>
      <c r="T1403" s="267">
        <v>0.981870229007634</v>
      </c>
      <c r="U1403" s="267">
        <v>0.981670673076923</v>
      </c>
      <c r="V1403" s="295">
        <v>0.00150649841075223</v>
      </c>
      <c r="W1403" s="271">
        <v>28756</v>
      </c>
      <c r="X1403" s="271">
        <v>28293</v>
      </c>
      <c r="Y1403" s="271">
        <v>29509</v>
      </c>
      <c r="Z1403" s="271">
        <v>29106</v>
      </c>
      <c r="AA1403" s="268">
        <v>0.983899012380025</v>
      </c>
      <c r="AB1403" s="268">
        <v>0.986343149547596</v>
      </c>
      <c r="AC1403" s="295">
        <v>-0.00244413716757053</v>
      </c>
    </row>
    <row r="1404" spans="1:29">
      <c r="A1404" s="297" t="s">
        <v>1972</v>
      </c>
      <c r="B1404" s="305" t="s">
        <v>3367</v>
      </c>
      <c r="C1404" s="293" t="s">
        <v>2598</v>
      </c>
      <c r="D1404" s="305" t="s">
        <v>2599</v>
      </c>
      <c r="E1404" s="263">
        <v>4473</v>
      </c>
      <c r="F1404" s="266">
        <v>4397</v>
      </c>
      <c r="G1404" s="266">
        <v>76</v>
      </c>
      <c r="H1404" s="264">
        <v>2829</v>
      </c>
      <c r="I1404" s="264">
        <v>2776</v>
      </c>
      <c r="J1404" s="264">
        <v>53</v>
      </c>
      <c r="K1404" s="264">
        <v>2972</v>
      </c>
      <c r="L1404" s="264">
        <v>2934</v>
      </c>
      <c r="M1404" s="264">
        <v>38</v>
      </c>
      <c r="N1404" s="294">
        <v>0.93</v>
      </c>
      <c r="O1404" s="266">
        <v>115180</v>
      </c>
      <c r="P1404" s="266">
        <v>113425</v>
      </c>
      <c r="Q1404" s="266">
        <v>1755</v>
      </c>
      <c r="R1404" s="267">
        <v>0.984762979683973</v>
      </c>
      <c r="S1404" s="267">
        <v>0.983009166107758</v>
      </c>
      <c r="T1404" s="267">
        <v>0.981265464828561</v>
      </c>
      <c r="U1404" s="267">
        <v>0.98721399730821</v>
      </c>
      <c r="V1404" s="295">
        <v>0.00174370127919632</v>
      </c>
      <c r="W1404" s="271">
        <v>25392</v>
      </c>
      <c r="X1404" s="271">
        <v>24952</v>
      </c>
      <c r="Y1404" s="271">
        <v>26472</v>
      </c>
      <c r="Z1404" s="271">
        <v>26047</v>
      </c>
      <c r="AA1404" s="268">
        <v>0.982671707624449</v>
      </c>
      <c r="AB1404" s="268">
        <v>0.983945300695074</v>
      </c>
      <c r="AC1404" s="295">
        <v>-0.00127359307062536</v>
      </c>
    </row>
    <row r="1405" spans="1:29">
      <c r="A1405" s="297" t="s">
        <v>1972</v>
      </c>
      <c r="B1405" s="305" t="s">
        <v>3367</v>
      </c>
      <c r="C1405" s="293" t="s">
        <v>2600</v>
      </c>
      <c r="D1405" s="305" t="s">
        <v>2601</v>
      </c>
      <c r="E1405" s="263">
        <v>3864</v>
      </c>
      <c r="F1405" s="266">
        <v>3770</v>
      </c>
      <c r="G1405" s="266">
        <v>94</v>
      </c>
      <c r="H1405" s="264">
        <v>2226</v>
      </c>
      <c r="I1405" s="264">
        <v>2164</v>
      </c>
      <c r="J1405" s="264">
        <v>62</v>
      </c>
      <c r="K1405" s="264">
        <v>3397</v>
      </c>
      <c r="L1405" s="264">
        <v>3355</v>
      </c>
      <c r="M1405" s="264">
        <v>42</v>
      </c>
      <c r="N1405" s="294">
        <v>0.93</v>
      </c>
      <c r="O1405" s="266">
        <v>102454</v>
      </c>
      <c r="P1405" s="266">
        <v>100989</v>
      </c>
      <c r="Q1405" s="266">
        <v>1465</v>
      </c>
      <c r="R1405" s="267">
        <v>0.98570089991606</v>
      </c>
      <c r="S1405" s="267">
        <v>0.975672877846791</v>
      </c>
      <c r="T1405" s="267">
        <v>0.97214734950584</v>
      </c>
      <c r="U1405" s="267">
        <v>0.987636149543715</v>
      </c>
      <c r="V1405" s="295">
        <v>0.00352552834095088</v>
      </c>
      <c r="W1405" s="271">
        <v>23273</v>
      </c>
      <c r="X1405" s="271">
        <v>22889</v>
      </c>
      <c r="Y1405" s="271">
        <v>23383</v>
      </c>
      <c r="Z1405" s="271">
        <v>23026</v>
      </c>
      <c r="AA1405" s="268">
        <v>0.983500193357109</v>
      </c>
      <c r="AB1405" s="268">
        <v>0.98473249796861</v>
      </c>
      <c r="AC1405" s="295">
        <v>-0.00123230461150048</v>
      </c>
    </row>
    <row r="1406" spans="1:29">
      <c r="A1406" s="297" t="s">
        <v>1972</v>
      </c>
      <c r="B1406" s="305" t="s">
        <v>3367</v>
      </c>
      <c r="C1406" s="293" t="s">
        <v>2602</v>
      </c>
      <c r="D1406" s="305" t="s">
        <v>2603</v>
      </c>
      <c r="E1406" s="263">
        <v>3482</v>
      </c>
      <c r="F1406" s="266">
        <v>3423</v>
      </c>
      <c r="G1406" s="266">
        <v>59</v>
      </c>
      <c r="H1406" s="264">
        <v>2029</v>
      </c>
      <c r="I1406" s="264">
        <v>1982</v>
      </c>
      <c r="J1406" s="264">
        <v>47</v>
      </c>
      <c r="K1406" s="264">
        <v>3005</v>
      </c>
      <c r="L1406" s="264">
        <v>2981</v>
      </c>
      <c r="M1406" s="264">
        <v>24</v>
      </c>
      <c r="N1406" s="294">
        <v>0.93</v>
      </c>
      <c r="O1406" s="266">
        <v>93297</v>
      </c>
      <c r="P1406" s="266">
        <v>92309</v>
      </c>
      <c r="Q1406" s="266">
        <v>988</v>
      </c>
      <c r="R1406" s="267">
        <v>0.989410163242119</v>
      </c>
      <c r="S1406" s="267">
        <v>0.983055715106261</v>
      </c>
      <c r="T1406" s="267">
        <v>0.976835879743716</v>
      </c>
      <c r="U1406" s="267">
        <v>0.992013311148087</v>
      </c>
      <c r="V1406" s="295">
        <v>0.00621983536254467</v>
      </c>
      <c r="W1406" s="271">
        <v>21237</v>
      </c>
      <c r="X1406" s="271">
        <v>21001</v>
      </c>
      <c r="Y1406" s="271">
        <v>21305</v>
      </c>
      <c r="Z1406" s="271">
        <v>21088</v>
      </c>
      <c r="AA1406" s="268">
        <v>0.98888731930122</v>
      </c>
      <c r="AB1406" s="268">
        <v>0.989814597512321</v>
      </c>
      <c r="AC1406" s="295">
        <v>-0.000927278211101501</v>
      </c>
    </row>
    <row r="1407" spans="1:29">
      <c r="A1407" s="297" t="s">
        <v>1972</v>
      </c>
      <c r="B1407" s="305" t="s">
        <v>3367</v>
      </c>
      <c r="C1407" s="293" t="s">
        <v>2604</v>
      </c>
      <c r="D1407" s="305" t="s">
        <v>2605</v>
      </c>
      <c r="E1407" s="263">
        <v>3130</v>
      </c>
      <c r="F1407" s="266">
        <v>3022</v>
      </c>
      <c r="G1407" s="266">
        <v>108</v>
      </c>
      <c r="H1407" s="264">
        <v>1746</v>
      </c>
      <c r="I1407" s="264">
        <v>1664</v>
      </c>
      <c r="J1407" s="264">
        <v>82</v>
      </c>
      <c r="K1407" s="264">
        <v>2536</v>
      </c>
      <c r="L1407" s="264">
        <v>2449</v>
      </c>
      <c r="M1407" s="264">
        <v>87</v>
      </c>
      <c r="N1407" s="294">
        <v>0.93</v>
      </c>
      <c r="O1407" s="266">
        <v>88670</v>
      </c>
      <c r="P1407" s="266">
        <v>85667</v>
      </c>
      <c r="Q1407" s="266">
        <v>3003</v>
      </c>
      <c r="R1407" s="267">
        <v>0.966132852148415</v>
      </c>
      <c r="S1407" s="267">
        <v>0.965495207667732</v>
      </c>
      <c r="T1407" s="267">
        <v>0.953035509736541</v>
      </c>
      <c r="U1407" s="267">
        <v>0.965694006309148</v>
      </c>
      <c r="V1407" s="295">
        <v>0.0124596979311911</v>
      </c>
      <c r="W1407" s="271">
        <v>19056</v>
      </c>
      <c r="X1407" s="271">
        <v>18265</v>
      </c>
      <c r="Y1407" s="271">
        <v>20569</v>
      </c>
      <c r="Z1407" s="271">
        <v>19912</v>
      </c>
      <c r="AA1407" s="268">
        <v>0.958490764063812</v>
      </c>
      <c r="AB1407" s="268">
        <v>0.968058729155525</v>
      </c>
      <c r="AC1407" s="295">
        <v>-0.00956796509171332</v>
      </c>
    </row>
    <row r="1408" spans="1:29">
      <c r="A1408" s="297" t="s">
        <v>1972</v>
      </c>
      <c r="B1408" s="305" t="s">
        <v>3367</v>
      </c>
      <c r="C1408" s="293" t="s">
        <v>2606</v>
      </c>
      <c r="D1408" s="305" t="s">
        <v>2607</v>
      </c>
      <c r="E1408" s="263">
        <v>2875</v>
      </c>
      <c r="F1408" s="266">
        <v>2851</v>
      </c>
      <c r="G1408" s="266">
        <v>24</v>
      </c>
      <c r="H1408" s="264">
        <v>1955</v>
      </c>
      <c r="I1408" s="264">
        <v>1927</v>
      </c>
      <c r="J1408" s="264">
        <v>28</v>
      </c>
      <c r="K1408" s="264">
        <v>1893</v>
      </c>
      <c r="L1408" s="264">
        <v>1867</v>
      </c>
      <c r="M1408" s="264">
        <v>26</v>
      </c>
      <c r="N1408" s="294">
        <v>0.93</v>
      </c>
      <c r="O1408" s="266">
        <v>72214</v>
      </c>
      <c r="P1408" s="266">
        <v>71450</v>
      </c>
      <c r="Q1408" s="266">
        <v>764</v>
      </c>
      <c r="R1408" s="267">
        <v>0.989420334007256</v>
      </c>
      <c r="S1408" s="267">
        <v>0.991652173913043</v>
      </c>
      <c r="T1408" s="267">
        <v>0.985677749360614</v>
      </c>
      <c r="U1408" s="267">
        <v>0.986265187533016</v>
      </c>
      <c r="V1408" s="295">
        <v>0.00597442455242969</v>
      </c>
      <c r="W1408" s="271">
        <v>16118</v>
      </c>
      <c r="X1408" s="271">
        <v>15952</v>
      </c>
      <c r="Y1408" s="271">
        <v>15840</v>
      </c>
      <c r="Z1408" s="271">
        <v>15683</v>
      </c>
      <c r="AA1408" s="268">
        <v>0.98970095545353</v>
      </c>
      <c r="AB1408" s="268">
        <v>0.990088383838384</v>
      </c>
      <c r="AC1408" s="295">
        <v>-0.000387428384853616</v>
      </c>
    </row>
    <row r="1409" spans="1:29">
      <c r="A1409" s="297" t="s">
        <v>1972</v>
      </c>
      <c r="B1409" s="305" t="s">
        <v>3367</v>
      </c>
      <c r="C1409" s="293" t="s">
        <v>2608</v>
      </c>
      <c r="D1409" s="305" t="s">
        <v>2609</v>
      </c>
      <c r="E1409" s="263">
        <v>4923</v>
      </c>
      <c r="F1409" s="266">
        <v>4776</v>
      </c>
      <c r="G1409" s="266">
        <v>147</v>
      </c>
      <c r="H1409" s="264">
        <v>3154</v>
      </c>
      <c r="I1409" s="264">
        <v>3064</v>
      </c>
      <c r="J1409" s="264">
        <v>90</v>
      </c>
      <c r="K1409" s="264">
        <v>3064</v>
      </c>
      <c r="L1409" s="264">
        <v>2998</v>
      </c>
      <c r="M1409" s="264">
        <v>66</v>
      </c>
      <c r="N1409" s="294">
        <v>0.93</v>
      </c>
      <c r="O1409" s="266">
        <v>125270</v>
      </c>
      <c r="P1409" s="266">
        <v>122215</v>
      </c>
      <c r="Q1409" s="266">
        <v>3055</v>
      </c>
      <c r="R1409" s="267">
        <v>0.975612676618504</v>
      </c>
      <c r="S1409" s="267">
        <v>0.970140158439976</v>
      </c>
      <c r="T1409" s="267">
        <v>0.9714648065948</v>
      </c>
      <c r="U1409" s="267">
        <v>0.97845953002611</v>
      </c>
      <c r="V1409" s="295">
        <v>-0.00132464815482469</v>
      </c>
      <c r="W1409" s="271">
        <v>27506</v>
      </c>
      <c r="X1409" s="271">
        <v>26784</v>
      </c>
      <c r="Y1409" s="271">
        <v>28833</v>
      </c>
      <c r="Z1409" s="271">
        <v>28115</v>
      </c>
      <c r="AA1409" s="268">
        <v>0.973751181560387</v>
      </c>
      <c r="AB1409" s="268">
        <v>0.975097978011306</v>
      </c>
      <c r="AC1409" s="295">
        <v>-0.00134679645091962</v>
      </c>
    </row>
    <row r="1410" spans="1:29">
      <c r="A1410" s="297" t="s">
        <v>1972</v>
      </c>
      <c r="B1410" s="305" t="s">
        <v>3367</v>
      </c>
      <c r="C1410" s="293" t="s">
        <v>2610</v>
      </c>
      <c r="D1410" s="305" t="s">
        <v>2611</v>
      </c>
      <c r="E1410" s="263">
        <v>2119</v>
      </c>
      <c r="F1410" s="266">
        <v>2010</v>
      </c>
      <c r="G1410" s="266">
        <v>109</v>
      </c>
      <c r="H1410" s="264">
        <v>1434</v>
      </c>
      <c r="I1410" s="264">
        <v>1368</v>
      </c>
      <c r="J1410" s="264">
        <v>66</v>
      </c>
      <c r="K1410" s="264">
        <v>1490</v>
      </c>
      <c r="L1410" s="264">
        <v>1415</v>
      </c>
      <c r="M1410" s="264">
        <v>75</v>
      </c>
      <c r="N1410" s="294">
        <v>0.93</v>
      </c>
      <c r="O1410" s="266">
        <v>50932</v>
      </c>
      <c r="P1410" s="266">
        <v>48982</v>
      </c>
      <c r="Q1410" s="266">
        <v>1950</v>
      </c>
      <c r="R1410" s="267">
        <v>0.961713657425587</v>
      </c>
      <c r="S1410" s="267">
        <v>0.948560641812176</v>
      </c>
      <c r="T1410" s="267">
        <v>0.95397489539749</v>
      </c>
      <c r="U1410" s="267">
        <v>0.949664429530201</v>
      </c>
      <c r="V1410" s="295">
        <v>-0.005414253585314</v>
      </c>
      <c r="W1410" s="271">
        <v>11891</v>
      </c>
      <c r="X1410" s="271">
        <v>11322</v>
      </c>
      <c r="Y1410" s="271">
        <v>11227</v>
      </c>
      <c r="Z1410" s="271">
        <v>10790</v>
      </c>
      <c r="AA1410" s="268">
        <v>0.952148683878564</v>
      </c>
      <c r="AB1410" s="268">
        <v>0.961075977554111</v>
      </c>
      <c r="AC1410" s="295">
        <v>-0.00892729367554701</v>
      </c>
    </row>
    <row r="1411" spans="1:29">
      <c r="A1411" s="297" t="s">
        <v>1972</v>
      </c>
      <c r="B1411" s="305" t="s">
        <v>3367</v>
      </c>
      <c r="C1411" s="293" t="s">
        <v>2612</v>
      </c>
      <c r="D1411" s="305" t="s">
        <v>2613</v>
      </c>
      <c r="E1411" s="263">
        <v>3175</v>
      </c>
      <c r="F1411" s="266">
        <v>3074</v>
      </c>
      <c r="G1411" s="266">
        <v>101</v>
      </c>
      <c r="H1411" s="264">
        <v>1980</v>
      </c>
      <c r="I1411" s="264">
        <v>1722</v>
      </c>
      <c r="J1411" s="264">
        <v>258</v>
      </c>
      <c r="K1411" s="264">
        <v>3118</v>
      </c>
      <c r="L1411" s="264">
        <v>2982</v>
      </c>
      <c r="M1411" s="264">
        <v>136</v>
      </c>
      <c r="N1411" s="294">
        <v>0.93</v>
      </c>
      <c r="O1411" s="266">
        <v>95894</v>
      </c>
      <c r="P1411" s="266">
        <v>93205</v>
      </c>
      <c r="Q1411" s="266">
        <v>2689</v>
      </c>
      <c r="R1411" s="267">
        <v>0.971958620977329</v>
      </c>
      <c r="S1411" s="267">
        <v>0.968188976377953</v>
      </c>
      <c r="T1411" s="267">
        <v>0.86969696969697</v>
      </c>
      <c r="U1411" s="267">
        <v>0.95638229634381</v>
      </c>
      <c r="V1411" s="295">
        <v>0.098492006680983</v>
      </c>
      <c r="W1411" s="271">
        <v>21417</v>
      </c>
      <c r="X1411" s="271">
        <v>20551</v>
      </c>
      <c r="Y1411" s="271">
        <v>21850</v>
      </c>
      <c r="Z1411" s="271">
        <v>21244</v>
      </c>
      <c r="AA1411" s="268">
        <v>0.959564831675772</v>
      </c>
      <c r="AB1411" s="268">
        <v>0.972265446224256</v>
      </c>
      <c r="AC1411" s="295">
        <v>-0.0127006145484847</v>
      </c>
    </row>
    <row r="1412" spans="1:29">
      <c r="A1412" s="297" t="s">
        <v>1972</v>
      </c>
      <c r="B1412" s="305" t="s">
        <v>3367</v>
      </c>
      <c r="C1412" s="293" t="s">
        <v>2614</v>
      </c>
      <c r="D1412" s="305" t="s">
        <v>2615</v>
      </c>
      <c r="E1412" s="263">
        <v>3589</v>
      </c>
      <c r="F1412" s="266">
        <v>3427</v>
      </c>
      <c r="G1412" s="266">
        <v>162</v>
      </c>
      <c r="H1412" s="264">
        <v>2226</v>
      </c>
      <c r="I1412" s="264">
        <v>2131</v>
      </c>
      <c r="J1412" s="264">
        <v>95</v>
      </c>
      <c r="K1412" s="264">
        <v>2300</v>
      </c>
      <c r="L1412" s="264">
        <v>2239</v>
      </c>
      <c r="M1412" s="264">
        <v>61</v>
      </c>
      <c r="N1412" s="294">
        <v>0.93</v>
      </c>
      <c r="O1412" s="266">
        <v>89030</v>
      </c>
      <c r="P1412" s="266">
        <v>86256</v>
      </c>
      <c r="Q1412" s="266">
        <v>2774</v>
      </c>
      <c r="R1412" s="267">
        <v>0.968841963383129</v>
      </c>
      <c r="S1412" s="267">
        <v>0.954862078573419</v>
      </c>
      <c r="T1412" s="267">
        <v>0.957322551662174</v>
      </c>
      <c r="U1412" s="267">
        <v>0.973478260869565</v>
      </c>
      <c r="V1412" s="295">
        <v>-0.00246047308875552</v>
      </c>
      <c r="W1412" s="271">
        <v>19845</v>
      </c>
      <c r="X1412" s="271">
        <v>19199</v>
      </c>
      <c r="Y1412" s="271">
        <v>20643</v>
      </c>
      <c r="Z1412" s="271">
        <v>20073</v>
      </c>
      <c r="AA1412" s="268">
        <v>0.967447719828672</v>
      </c>
      <c r="AB1412" s="268">
        <v>0.972387734340939</v>
      </c>
      <c r="AC1412" s="295">
        <v>-0.00494001451226667</v>
      </c>
    </row>
    <row r="1413" spans="1:29">
      <c r="A1413" s="297" t="s">
        <v>1972</v>
      </c>
      <c r="B1413" s="305" t="s">
        <v>3367</v>
      </c>
      <c r="C1413" s="293" t="s">
        <v>2616</v>
      </c>
      <c r="D1413" s="305" t="s">
        <v>2617</v>
      </c>
      <c r="E1413" s="263">
        <v>3231</v>
      </c>
      <c r="F1413" s="266">
        <v>3055</v>
      </c>
      <c r="G1413" s="266">
        <v>176</v>
      </c>
      <c r="H1413" s="264">
        <v>1868</v>
      </c>
      <c r="I1413" s="264">
        <v>1780</v>
      </c>
      <c r="J1413" s="264">
        <v>88</v>
      </c>
      <c r="K1413" s="264">
        <v>2746</v>
      </c>
      <c r="L1413" s="264">
        <v>2646</v>
      </c>
      <c r="M1413" s="264">
        <v>100</v>
      </c>
      <c r="N1413" s="294">
        <v>0.93</v>
      </c>
      <c r="O1413" s="266">
        <v>86159</v>
      </c>
      <c r="P1413" s="266">
        <v>82710</v>
      </c>
      <c r="Q1413" s="266">
        <v>3449</v>
      </c>
      <c r="R1413" s="267">
        <v>0.959969358975847</v>
      </c>
      <c r="S1413" s="267">
        <v>0.945527700402352</v>
      </c>
      <c r="T1413" s="267">
        <v>0.952890792291221</v>
      </c>
      <c r="U1413" s="267">
        <v>0.963583394027677</v>
      </c>
      <c r="V1413" s="295">
        <v>-0.0073630918888683</v>
      </c>
      <c r="W1413" s="271">
        <v>19761</v>
      </c>
      <c r="X1413" s="271">
        <v>18933</v>
      </c>
      <c r="Y1413" s="271">
        <v>19488</v>
      </c>
      <c r="Z1413" s="271">
        <v>18762</v>
      </c>
      <c r="AA1413" s="268">
        <v>0.958099286473357</v>
      </c>
      <c r="AB1413" s="268">
        <v>0.962746305418719</v>
      </c>
      <c r="AC1413" s="295">
        <v>-0.00464701894536257</v>
      </c>
    </row>
    <row r="1414" spans="1:29">
      <c r="A1414" s="297" t="s">
        <v>1972</v>
      </c>
      <c r="B1414" s="305" t="s">
        <v>3367</v>
      </c>
      <c r="C1414" s="293" t="s">
        <v>2618</v>
      </c>
      <c r="D1414" s="305" t="s">
        <v>2619</v>
      </c>
      <c r="E1414" s="263">
        <v>3110</v>
      </c>
      <c r="F1414" s="266">
        <v>2940</v>
      </c>
      <c r="G1414" s="266">
        <v>170</v>
      </c>
      <c r="H1414" s="264">
        <v>1729</v>
      </c>
      <c r="I1414" s="264">
        <v>1664</v>
      </c>
      <c r="J1414" s="264">
        <v>65</v>
      </c>
      <c r="K1414" s="264">
        <v>2725</v>
      </c>
      <c r="L1414" s="264">
        <v>2638</v>
      </c>
      <c r="M1414" s="264">
        <v>87</v>
      </c>
      <c r="N1414" s="294">
        <v>0.93</v>
      </c>
      <c r="O1414" s="266">
        <v>81951</v>
      </c>
      <c r="P1414" s="266">
        <v>78961</v>
      </c>
      <c r="Q1414" s="266">
        <v>2990</v>
      </c>
      <c r="R1414" s="267">
        <v>0.963514783224122</v>
      </c>
      <c r="S1414" s="267">
        <v>0.945337620578778</v>
      </c>
      <c r="T1414" s="267">
        <v>0.962406015037594</v>
      </c>
      <c r="U1414" s="267">
        <v>0.968073394495413</v>
      </c>
      <c r="V1414" s="295">
        <v>-0.0170683944588158</v>
      </c>
      <c r="W1414" s="271">
        <v>18934</v>
      </c>
      <c r="X1414" s="271">
        <v>18245</v>
      </c>
      <c r="Y1414" s="271">
        <v>19075</v>
      </c>
      <c r="Z1414" s="271">
        <v>18491</v>
      </c>
      <c r="AA1414" s="268">
        <v>0.963610436252245</v>
      </c>
      <c r="AB1414" s="268">
        <v>0.969384010484928</v>
      </c>
      <c r="AC1414" s="295">
        <v>-0.00577357423268332</v>
      </c>
    </row>
    <row r="1415" spans="1:29">
      <c r="A1415" s="297" t="s">
        <v>1972</v>
      </c>
      <c r="B1415" s="305" t="s">
        <v>3367</v>
      </c>
      <c r="C1415" s="293" t="s">
        <v>2620</v>
      </c>
      <c r="D1415" s="305" t="s">
        <v>2621</v>
      </c>
      <c r="E1415" s="263">
        <v>2880</v>
      </c>
      <c r="F1415" s="266">
        <v>2784</v>
      </c>
      <c r="G1415" s="266">
        <v>96</v>
      </c>
      <c r="H1415" s="264">
        <v>1604</v>
      </c>
      <c r="I1415" s="264">
        <v>1537</v>
      </c>
      <c r="J1415" s="264">
        <v>67</v>
      </c>
      <c r="K1415" s="264">
        <v>2375</v>
      </c>
      <c r="L1415" s="264">
        <v>2304</v>
      </c>
      <c r="M1415" s="264">
        <v>71</v>
      </c>
      <c r="N1415" s="294">
        <v>0.93</v>
      </c>
      <c r="O1415" s="266">
        <v>75257</v>
      </c>
      <c r="P1415" s="266">
        <v>73097</v>
      </c>
      <c r="Q1415" s="266">
        <v>2160</v>
      </c>
      <c r="R1415" s="267">
        <v>0.971298350983962</v>
      </c>
      <c r="S1415" s="267">
        <v>0.966666666666667</v>
      </c>
      <c r="T1415" s="267">
        <v>0.958229426433915</v>
      </c>
      <c r="U1415" s="267">
        <v>0.970105263157895</v>
      </c>
      <c r="V1415" s="295">
        <v>0.0084372402327515</v>
      </c>
      <c r="W1415" s="271">
        <v>16996</v>
      </c>
      <c r="X1415" s="271">
        <v>16481</v>
      </c>
      <c r="Y1415" s="271">
        <v>17336</v>
      </c>
      <c r="Z1415" s="271">
        <v>16865</v>
      </c>
      <c r="AA1415" s="268">
        <v>0.969698752647682</v>
      </c>
      <c r="AB1415" s="268">
        <v>0.972831102907245</v>
      </c>
      <c r="AC1415" s="295">
        <v>-0.00313235025956327</v>
      </c>
    </row>
    <row r="1416" spans="1:29">
      <c r="A1416" s="297" t="s">
        <v>1972</v>
      </c>
      <c r="B1416" s="305" t="s">
        <v>3367</v>
      </c>
      <c r="C1416" s="293" t="s">
        <v>2622</v>
      </c>
      <c r="D1416" s="305" t="s">
        <v>2623</v>
      </c>
      <c r="E1416" s="263">
        <v>2401</v>
      </c>
      <c r="F1416" s="266">
        <v>2333</v>
      </c>
      <c r="G1416" s="266">
        <v>68</v>
      </c>
      <c r="H1416" s="264">
        <v>1326</v>
      </c>
      <c r="I1416" s="264">
        <v>1279</v>
      </c>
      <c r="J1416" s="264">
        <v>47</v>
      </c>
      <c r="K1416" s="264">
        <v>1486</v>
      </c>
      <c r="L1416" s="264">
        <v>1451</v>
      </c>
      <c r="M1416" s="264">
        <v>35</v>
      </c>
      <c r="N1416" s="294">
        <v>0.93</v>
      </c>
      <c r="O1416" s="266">
        <v>60204</v>
      </c>
      <c r="P1416" s="266">
        <v>58941</v>
      </c>
      <c r="Q1416" s="266">
        <v>1263</v>
      </c>
      <c r="R1416" s="267">
        <v>0.979021327486546</v>
      </c>
      <c r="S1416" s="267">
        <v>0.97167846730529</v>
      </c>
      <c r="T1416" s="267">
        <v>0.964555052790347</v>
      </c>
      <c r="U1416" s="267">
        <v>0.976446837146703</v>
      </c>
      <c r="V1416" s="295">
        <v>0.00712341451494258</v>
      </c>
      <c r="W1416" s="271">
        <v>13150</v>
      </c>
      <c r="X1416" s="271">
        <v>12840</v>
      </c>
      <c r="Y1416" s="271">
        <v>13996</v>
      </c>
      <c r="Z1416" s="271">
        <v>13743</v>
      </c>
      <c r="AA1416" s="268">
        <v>0.976425855513308</v>
      </c>
      <c r="AB1416" s="268">
        <v>0.981923406687625</v>
      </c>
      <c r="AC1416" s="295">
        <v>-0.00549755117431705</v>
      </c>
    </row>
    <row r="1417" spans="1:29">
      <c r="A1417" s="297" t="s">
        <v>1972</v>
      </c>
      <c r="B1417" s="305" t="s">
        <v>3367</v>
      </c>
      <c r="C1417" s="293" t="s">
        <v>2624</v>
      </c>
      <c r="D1417" s="305" t="s">
        <v>2625</v>
      </c>
      <c r="E1417" s="263">
        <v>1771</v>
      </c>
      <c r="F1417" s="266">
        <v>1710</v>
      </c>
      <c r="G1417" s="266">
        <v>61</v>
      </c>
      <c r="H1417" s="264">
        <v>1142</v>
      </c>
      <c r="I1417" s="264">
        <v>1085</v>
      </c>
      <c r="J1417" s="264">
        <v>57</v>
      </c>
      <c r="K1417" s="264">
        <v>1064</v>
      </c>
      <c r="L1417" s="264">
        <v>1015</v>
      </c>
      <c r="M1417" s="264">
        <v>49</v>
      </c>
      <c r="N1417" s="294">
        <v>0.93</v>
      </c>
      <c r="O1417" s="266">
        <v>40127</v>
      </c>
      <c r="P1417" s="266">
        <v>39057</v>
      </c>
      <c r="Q1417" s="266">
        <v>1070</v>
      </c>
      <c r="R1417" s="267">
        <v>0.973334662446732</v>
      </c>
      <c r="S1417" s="267">
        <v>0.965556182947487</v>
      </c>
      <c r="T1417" s="267">
        <v>0.950087565674256</v>
      </c>
      <c r="U1417" s="267">
        <v>0.953947368421053</v>
      </c>
      <c r="V1417" s="295">
        <v>0.0154686172732316</v>
      </c>
      <c r="W1417" s="271">
        <v>9330</v>
      </c>
      <c r="X1417" s="271">
        <v>9000</v>
      </c>
      <c r="Y1417" s="271">
        <v>8893</v>
      </c>
      <c r="Z1417" s="271">
        <v>8654</v>
      </c>
      <c r="AA1417" s="268">
        <v>0.964630225080386</v>
      </c>
      <c r="AB1417" s="268">
        <v>0.973124929720005</v>
      </c>
      <c r="AC1417" s="295">
        <v>-0.00849470463961866</v>
      </c>
    </row>
    <row r="1418" spans="1:29">
      <c r="A1418" s="297" t="s">
        <v>1972</v>
      </c>
      <c r="B1418" s="305" t="s">
        <v>3367</v>
      </c>
      <c r="C1418" s="293" t="s">
        <v>2626</v>
      </c>
      <c r="D1418" s="305" t="s">
        <v>2627</v>
      </c>
      <c r="E1418" s="263">
        <v>5390</v>
      </c>
      <c r="F1418" s="266">
        <v>5232</v>
      </c>
      <c r="G1418" s="266">
        <v>158</v>
      </c>
      <c r="H1418" s="264">
        <v>2956</v>
      </c>
      <c r="I1418" s="264">
        <v>2856</v>
      </c>
      <c r="J1418" s="264">
        <v>100</v>
      </c>
      <c r="K1418" s="264">
        <v>4782</v>
      </c>
      <c r="L1418" s="264">
        <v>4659</v>
      </c>
      <c r="M1418" s="264">
        <v>123</v>
      </c>
      <c r="N1418" s="294">
        <v>0.93</v>
      </c>
      <c r="O1418" s="266">
        <v>142277</v>
      </c>
      <c r="P1418" s="266">
        <v>139341</v>
      </c>
      <c r="Q1418" s="266">
        <v>2936</v>
      </c>
      <c r="R1418" s="267">
        <v>0.979364198008111</v>
      </c>
      <c r="S1418" s="267">
        <v>0.970686456400742</v>
      </c>
      <c r="T1418" s="267">
        <v>0.96617050067659</v>
      </c>
      <c r="U1418" s="267">
        <v>0.974278544542033</v>
      </c>
      <c r="V1418" s="295">
        <v>0.0045159557241522</v>
      </c>
      <c r="W1418" s="271">
        <v>32965</v>
      </c>
      <c r="X1418" s="271">
        <v>32208</v>
      </c>
      <c r="Y1418" s="271">
        <v>32742</v>
      </c>
      <c r="Z1418" s="271">
        <v>32209</v>
      </c>
      <c r="AA1418" s="268">
        <v>0.977036250568785</v>
      </c>
      <c r="AB1418" s="268">
        <v>0.983721214342435</v>
      </c>
      <c r="AC1418" s="295">
        <v>-0.00668496377364969</v>
      </c>
    </row>
    <row r="1419" spans="1:29">
      <c r="A1419" s="297" t="s">
        <v>1972</v>
      </c>
      <c r="B1419" s="305" t="s">
        <v>3367</v>
      </c>
      <c r="C1419" s="293" t="s">
        <v>2628</v>
      </c>
      <c r="D1419" s="305" t="s">
        <v>2629</v>
      </c>
      <c r="E1419" s="263">
        <v>8914</v>
      </c>
      <c r="F1419" s="266">
        <v>8425</v>
      </c>
      <c r="G1419" s="266">
        <v>489</v>
      </c>
      <c r="H1419" s="264">
        <v>5303</v>
      </c>
      <c r="I1419" s="264">
        <v>4948</v>
      </c>
      <c r="J1419" s="264">
        <v>355</v>
      </c>
      <c r="K1419" s="264">
        <v>5384</v>
      </c>
      <c r="L1419" s="264">
        <v>5089</v>
      </c>
      <c r="M1419" s="264">
        <v>295</v>
      </c>
      <c r="N1419" s="294">
        <v>0.93</v>
      </c>
      <c r="O1419" s="266">
        <v>202616</v>
      </c>
      <c r="P1419" s="266">
        <v>194340</v>
      </c>
      <c r="Q1419" s="266">
        <v>8276</v>
      </c>
      <c r="R1419" s="267">
        <v>0.959154262249773</v>
      </c>
      <c r="S1419" s="267">
        <v>0.945142472515145</v>
      </c>
      <c r="T1419" s="267">
        <v>0.933056760324345</v>
      </c>
      <c r="U1419" s="267">
        <v>0.945208023774146</v>
      </c>
      <c r="V1419" s="295">
        <v>0.0120857121908</v>
      </c>
      <c r="W1419" s="271">
        <v>45743</v>
      </c>
      <c r="X1419" s="271">
        <v>43518</v>
      </c>
      <c r="Y1419" s="271">
        <v>44646</v>
      </c>
      <c r="Z1419" s="271">
        <v>42881</v>
      </c>
      <c r="AA1419" s="268">
        <v>0.951358677830488</v>
      </c>
      <c r="AB1419" s="268">
        <v>0.960466783138467</v>
      </c>
      <c r="AC1419" s="295">
        <v>-0.00910810530797923</v>
      </c>
    </row>
    <row r="1420" spans="1:29">
      <c r="A1420" s="297" t="s">
        <v>1972</v>
      </c>
      <c r="B1420" s="305" t="s">
        <v>3367</v>
      </c>
      <c r="C1420" s="293" t="s">
        <v>2630</v>
      </c>
      <c r="D1420" s="305" t="s">
        <v>2631</v>
      </c>
      <c r="E1420" s="263">
        <v>8099</v>
      </c>
      <c r="F1420" s="266">
        <v>7638</v>
      </c>
      <c r="G1420" s="266">
        <v>461</v>
      </c>
      <c r="H1420" s="264">
        <v>5131</v>
      </c>
      <c r="I1420" s="264">
        <v>4725</v>
      </c>
      <c r="J1420" s="264">
        <v>406</v>
      </c>
      <c r="K1420" s="264">
        <v>4910</v>
      </c>
      <c r="L1420" s="264">
        <v>4653</v>
      </c>
      <c r="M1420" s="264">
        <v>257</v>
      </c>
      <c r="N1420" s="294">
        <v>0.93</v>
      </c>
      <c r="O1420" s="266">
        <v>193302</v>
      </c>
      <c r="P1420" s="266">
        <v>181603</v>
      </c>
      <c r="Q1420" s="266">
        <v>11699</v>
      </c>
      <c r="R1420" s="267">
        <v>0.939478122316375</v>
      </c>
      <c r="S1420" s="267">
        <v>0.943079392517595</v>
      </c>
      <c r="T1420" s="267">
        <v>0.92087312414734</v>
      </c>
      <c r="U1420" s="267">
        <v>0.94765784114053</v>
      </c>
      <c r="V1420" s="295">
        <v>0.0222062683702551</v>
      </c>
      <c r="W1420" s="271">
        <v>43573</v>
      </c>
      <c r="X1420" s="271">
        <v>41120</v>
      </c>
      <c r="Y1420" s="271">
        <v>42838</v>
      </c>
      <c r="Z1420" s="271">
        <v>40575</v>
      </c>
      <c r="AA1420" s="268">
        <v>0.943703669703716</v>
      </c>
      <c r="AB1420" s="268">
        <v>0.947173070638218</v>
      </c>
      <c r="AC1420" s="295">
        <v>-0.00346940093450288</v>
      </c>
    </row>
    <row r="1421" spans="1:29">
      <c r="A1421" s="297" t="s">
        <v>1972</v>
      </c>
      <c r="B1421" s="305" t="s">
        <v>3368</v>
      </c>
      <c r="C1421" s="293" t="s">
        <v>2632</v>
      </c>
      <c r="D1421" s="305" t="s">
        <v>2633</v>
      </c>
      <c r="E1421" s="263">
        <v>6097</v>
      </c>
      <c r="F1421" s="266">
        <v>5928</v>
      </c>
      <c r="G1421" s="266">
        <v>169</v>
      </c>
      <c r="H1421" s="264">
        <v>3001</v>
      </c>
      <c r="I1421" s="264">
        <v>2854</v>
      </c>
      <c r="J1421" s="264">
        <v>147</v>
      </c>
      <c r="K1421" s="264">
        <v>3991</v>
      </c>
      <c r="L1421" s="264">
        <v>3871</v>
      </c>
      <c r="M1421" s="264">
        <v>120</v>
      </c>
      <c r="N1421" s="294">
        <v>0.93</v>
      </c>
      <c r="O1421" s="266">
        <v>150231</v>
      </c>
      <c r="P1421" s="266">
        <v>146702</v>
      </c>
      <c r="Q1421" s="266">
        <v>3529</v>
      </c>
      <c r="R1421" s="267">
        <v>0.976509508689951</v>
      </c>
      <c r="S1421" s="267">
        <v>0.97228144989339</v>
      </c>
      <c r="T1421" s="267">
        <v>0.951016327890703</v>
      </c>
      <c r="U1421" s="267">
        <v>0.969932347782511</v>
      </c>
      <c r="V1421" s="295">
        <v>0.021265122002687</v>
      </c>
      <c r="W1421" s="271">
        <v>32497</v>
      </c>
      <c r="X1421" s="271">
        <v>31497</v>
      </c>
      <c r="Y1421" s="271">
        <v>33504</v>
      </c>
      <c r="Z1421" s="271">
        <v>32778</v>
      </c>
      <c r="AA1421" s="268">
        <v>0.969227928731883</v>
      </c>
      <c r="AB1421" s="268">
        <v>0.978330945558739</v>
      </c>
      <c r="AC1421" s="295">
        <v>-0.00910301682685632</v>
      </c>
    </row>
    <row r="1422" spans="1:29">
      <c r="A1422" s="297" t="s">
        <v>1972</v>
      </c>
      <c r="B1422" s="305" t="s">
        <v>3368</v>
      </c>
      <c r="C1422" s="293" t="s">
        <v>2634</v>
      </c>
      <c r="D1422" s="305" t="s">
        <v>2635</v>
      </c>
      <c r="E1422" s="263">
        <v>4057</v>
      </c>
      <c r="F1422" s="266">
        <v>3990</v>
      </c>
      <c r="G1422" s="266">
        <v>67</v>
      </c>
      <c r="H1422" s="264">
        <v>2132</v>
      </c>
      <c r="I1422" s="264">
        <v>2071</v>
      </c>
      <c r="J1422" s="264">
        <v>61</v>
      </c>
      <c r="K1422" s="264">
        <v>2686</v>
      </c>
      <c r="L1422" s="264">
        <v>2633</v>
      </c>
      <c r="M1422" s="264">
        <v>53</v>
      </c>
      <c r="N1422" s="294">
        <v>0.93</v>
      </c>
      <c r="O1422" s="266">
        <v>97958</v>
      </c>
      <c r="P1422" s="266">
        <v>96580</v>
      </c>
      <c r="Q1422" s="266">
        <v>1378</v>
      </c>
      <c r="R1422" s="267">
        <v>0.985932746687356</v>
      </c>
      <c r="S1422" s="267">
        <v>0.983485333990633</v>
      </c>
      <c r="T1422" s="267">
        <v>0.971388367729831</v>
      </c>
      <c r="U1422" s="267">
        <v>0.980268056589724</v>
      </c>
      <c r="V1422" s="295">
        <v>0.0120969662608023</v>
      </c>
      <c r="W1422" s="271">
        <v>22005</v>
      </c>
      <c r="X1422" s="271">
        <v>21612</v>
      </c>
      <c r="Y1422" s="271">
        <v>21182</v>
      </c>
      <c r="Z1422" s="271">
        <v>20953</v>
      </c>
      <c r="AA1422" s="268">
        <v>0.98214042263122</v>
      </c>
      <c r="AB1422" s="268">
        <v>0.989188934000567</v>
      </c>
      <c r="AC1422" s="295">
        <v>-0.00704851136934637</v>
      </c>
    </row>
    <row r="1423" spans="1:29">
      <c r="A1423" s="297" t="s">
        <v>1972</v>
      </c>
      <c r="B1423" s="305" t="s">
        <v>3368</v>
      </c>
      <c r="C1423" s="293" t="s">
        <v>2636</v>
      </c>
      <c r="D1423" s="305" t="s">
        <v>2637</v>
      </c>
      <c r="E1423" s="263">
        <v>3970</v>
      </c>
      <c r="F1423" s="266">
        <v>3878</v>
      </c>
      <c r="G1423" s="266">
        <v>92</v>
      </c>
      <c r="H1423" s="264">
        <v>2121</v>
      </c>
      <c r="I1423" s="264">
        <v>2048</v>
      </c>
      <c r="J1423" s="264">
        <v>73</v>
      </c>
      <c r="K1423" s="264">
        <v>2833</v>
      </c>
      <c r="L1423" s="264">
        <v>2770</v>
      </c>
      <c r="M1423" s="264">
        <v>63</v>
      </c>
      <c r="N1423" s="294">
        <v>0.93</v>
      </c>
      <c r="O1423" s="266">
        <v>98230</v>
      </c>
      <c r="P1423" s="266">
        <v>96595</v>
      </c>
      <c r="Q1423" s="266">
        <v>1635</v>
      </c>
      <c r="R1423" s="267">
        <v>0.983355390410262</v>
      </c>
      <c r="S1423" s="267">
        <v>0.976826196473552</v>
      </c>
      <c r="T1423" s="267">
        <v>0.965582272512966</v>
      </c>
      <c r="U1423" s="267">
        <v>0.977762089657607</v>
      </c>
      <c r="V1423" s="295">
        <v>0.011243923960586</v>
      </c>
      <c r="W1423" s="271">
        <v>22071</v>
      </c>
      <c r="X1423" s="271">
        <v>21610</v>
      </c>
      <c r="Y1423" s="271">
        <v>21441</v>
      </c>
      <c r="Z1423" s="271">
        <v>21140</v>
      </c>
      <c r="AA1423" s="268">
        <v>0.979112863032939</v>
      </c>
      <c r="AB1423" s="268">
        <v>0.98596147567744</v>
      </c>
      <c r="AC1423" s="295">
        <v>-0.00684861264450132</v>
      </c>
    </row>
    <row r="1424" spans="1:29">
      <c r="A1424" s="297" t="s">
        <v>1972</v>
      </c>
      <c r="B1424" s="305" t="s">
        <v>3368</v>
      </c>
      <c r="C1424" s="293" t="s">
        <v>2638</v>
      </c>
      <c r="D1424" s="305" t="s">
        <v>2639</v>
      </c>
      <c r="E1424" s="263">
        <v>3051</v>
      </c>
      <c r="F1424" s="266">
        <v>2887</v>
      </c>
      <c r="G1424" s="266">
        <v>164</v>
      </c>
      <c r="H1424" s="264">
        <v>1543</v>
      </c>
      <c r="I1424" s="264">
        <v>1467</v>
      </c>
      <c r="J1424" s="264">
        <v>76</v>
      </c>
      <c r="K1424" s="264">
        <v>2203</v>
      </c>
      <c r="L1424" s="264">
        <v>2126</v>
      </c>
      <c r="M1424" s="264">
        <v>77</v>
      </c>
      <c r="N1424" s="294">
        <v>0.93</v>
      </c>
      <c r="O1424" s="266">
        <v>75121</v>
      </c>
      <c r="P1424" s="266">
        <v>72840</v>
      </c>
      <c r="Q1424" s="266">
        <v>2281</v>
      </c>
      <c r="R1424" s="267">
        <v>0.969635654477443</v>
      </c>
      <c r="S1424" s="267">
        <v>0.94624713208784</v>
      </c>
      <c r="T1424" s="267">
        <v>0.950745301360985</v>
      </c>
      <c r="U1424" s="267">
        <v>0.965047662278711</v>
      </c>
      <c r="V1424" s="295">
        <v>-0.00449816927314506</v>
      </c>
      <c r="W1424" s="271">
        <v>16650</v>
      </c>
      <c r="X1424" s="271">
        <v>15990</v>
      </c>
      <c r="Y1424" s="271">
        <v>16523</v>
      </c>
      <c r="Z1424" s="271">
        <v>16070</v>
      </c>
      <c r="AA1424" s="268">
        <v>0.96036036036036</v>
      </c>
      <c r="AB1424" s="268">
        <v>0.972583671246142</v>
      </c>
      <c r="AC1424" s="295">
        <v>-0.0122233108857814</v>
      </c>
    </row>
    <row r="1425" spans="1:29">
      <c r="A1425" s="297" t="s">
        <v>1972</v>
      </c>
      <c r="B1425" s="305" t="s">
        <v>3368</v>
      </c>
      <c r="C1425" s="293" t="s">
        <v>2640</v>
      </c>
      <c r="D1425" s="305" t="s">
        <v>2641</v>
      </c>
      <c r="E1425" s="263">
        <v>1636</v>
      </c>
      <c r="F1425" s="266">
        <v>1491</v>
      </c>
      <c r="G1425" s="266">
        <v>145</v>
      </c>
      <c r="H1425" s="264">
        <v>932</v>
      </c>
      <c r="I1425" s="264">
        <v>875</v>
      </c>
      <c r="J1425" s="264">
        <v>57</v>
      </c>
      <c r="K1425" s="264">
        <v>1673</v>
      </c>
      <c r="L1425" s="264">
        <v>1597</v>
      </c>
      <c r="M1425" s="264">
        <v>76</v>
      </c>
      <c r="N1425" s="294">
        <v>0.93</v>
      </c>
      <c r="O1425" s="266">
        <v>48038</v>
      </c>
      <c r="P1425" s="266">
        <v>46233</v>
      </c>
      <c r="Q1425" s="266">
        <v>1805</v>
      </c>
      <c r="R1425" s="267">
        <v>0.962425579749365</v>
      </c>
      <c r="S1425" s="267">
        <v>0.911369193154034</v>
      </c>
      <c r="T1425" s="267">
        <v>0.938841201716738</v>
      </c>
      <c r="U1425" s="267">
        <v>0.954572624028691</v>
      </c>
      <c r="V1425" s="295">
        <v>-0.027472008562704</v>
      </c>
      <c r="W1425" s="271">
        <v>10717</v>
      </c>
      <c r="X1425" s="271">
        <v>10204</v>
      </c>
      <c r="Y1425" s="271">
        <v>10989</v>
      </c>
      <c r="Z1425" s="271">
        <v>10600</v>
      </c>
      <c r="AA1425" s="268">
        <v>0.952132126527946</v>
      </c>
      <c r="AB1425" s="268">
        <v>0.964600964600965</v>
      </c>
      <c r="AC1425" s="295">
        <v>-0.0124688380730184</v>
      </c>
    </row>
    <row r="1426" spans="1:29">
      <c r="A1426" s="297" t="s">
        <v>1972</v>
      </c>
      <c r="B1426" s="305" t="s">
        <v>3368</v>
      </c>
      <c r="C1426" s="293" t="s">
        <v>2642</v>
      </c>
      <c r="D1426" s="305" t="s">
        <v>2643</v>
      </c>
      <c r="E1426" s="263">
        <v>4255</v>
      </c>
      <c r="F1426" s="266">
        <v>3999</v>
      </c>
      <c r="G1426" s="266">
        <v>256</v>
      </c>
      <c r="H1426" s="264">
        <v>2256</v>
      </c>
      <c r="I1426" s="264">
        <v>2010</v>
      </c>
      <c r="J1426" s="264">
        <v>246</v>
      </c>
      <c r="K1426" s="264">
        <v>2880</v>
      </c>
      <c r="L1426" s="264">
        <v>2714</v>
      </c>
      <c r="M1426" s="264">
        <v>166</v>
      </c>
      <c r="N1426" s="294">
        <v>0.93</v>
      </c>
      <c r="O1426" s="266">
        <v>105264</v>
      </c>
      <c r="P1426" s="266">
        <v>100021</v>
      </c>
      <c r="Q1426" s="266">
        <v>5243</v>
      </c>
      <c r="R1426" s="267">
        <v>0.950191898464812</v>
      </c>
      <c r="S1426" s="267">
        <v>0.939835487661575</v>
      </c>
      <c r="T1426" s="267">
        <v>0.890957446808511</v>
      </c>
      <c r="U1426" s="267">
        <v>0.942361111111111</v>
      </c>
      <c r="V1426" s="295">
        <v>0.048878040853064</v>
      </c>
      <c r="W1426" s="271">
        <v>23194</v>
      </c>
      <c r="X1426" s="271">
        <v>21842</v>
      </c>
      <c r="Y1426" s="271">
        <v>23781</v>
      </c>
      <c r="Z1426" s="271">
        <v>22512</v>
      </c>
      <c r="AA1426" s="268">
        <v>0.941709062688626</v>
      </c>
      <c r="AB1426" s="268">
        <v>0.946638072410748</v>
      </c>
      <c r="AC1426" s="295">
        <v>-0.00492900972212162</v>
      </c>
    </row>
    <row r="1427" spans="1:29">
      <c r="A1427" s="297" t="s">
        <v>1972</v>
      </c>
      <c r="B1427" s="305" t="s">
        <v>3368</v>
      </c>
      <c r="C1427" s="293" t="s">
        <v>2644</v>
      </c>
      <c r="D1427" s="305" t="s">
        <v>2645</v>
      </c>
      <c r="E1427" s="263">
        <v>5026</v>
      </c>
      <c r="F1427" s="266">
        <v>4820</v>
      </c>
      <c r="G1427" s="266">
        <v>206</v>
      </c>
      <c r="H1427" s="264">
        <v>2847</v>
      </c>
      <c r="I1427" s="264">
        <v>2735</v>
      </c>
      <c r="J1427" s="264">
        <v>112</v>
      </c>
      <c r="K1427" s="264">
        <v>3481</v>
      </c>
      <c r="L1427" s="264">
        <v>3401</v>
      </c>
      <c r="M1427" s="264">
        <v>80</v>
      </c>
      <c r="N1427" s="294">
        <v>0.93</v>
      </c>
      <c r="O1427" s="266">
        <v>124035</v>
      </c>
      <c r="P1427" s="266">
        <v>121320</v>
      </c>
      <c r="Q1427" s="266">
        <v>2715</v>
      </c>
      <c r="R1427" s="267">
        <v>0.978111017051639</v>
      </c>
      <c r="S1427" s="267">
        <v>0.959013131715082</v>
      </c>
      <c r="T1427" s="267">
        <v>0.960660344221988</v>
      </c>
      <c r="U1427" s="267">
        <v>0.97701809824763</v>
      </c>
      <c r="V1427" s="295">
        <v>-0.00164721250690647</v>
      </c>
      <c r="W1427" s="271">
        <v>27767</v>
      </c>
      <c r="X1427" s="271">
        <v>27009</v>
      </c>
      <c r="Y1427" s="271">
        <v>27784</v>
      </c>
      <c r="Z1427" s="271">
        <v>27219</v>
      </c>
      <c r="AA1427" s="268">
        <v>0.972701408146361</v>
      </c>
      <c r="AB1427" s="268">
        <v>0.979664555139649</v>
      </c>
      <c r="AC1427" s="295">
        <v>-0.00696314699328793</v>
      </c>
    </row>
    <row r="1428" spans="1:29">
      <c r="A1428" s="297" t="s">
        <v>1972</v>
      </c>
      <c r="B1428" s="305" t="s">
        <v>3368</v>
      </c>
      <c r="C1428" s="293" t="s">
        <v>2646</v>
      </c>
      <c r="D1428" s="305" t="s">
        <v>2647</v>
      </c>
      <c r="E1428" s="263">
        <v>3103</v>
      </c>
      <c r="F1428" s="266">
        <v>3046</v>
      </c>
      <c r="G1428" s="266">
        <v>57</v>
      </c>
      <c r="H1428" s="264">
        <v>1615</v>
      </c>
      <c r="I1428" s="264">
        <v>1566</v>
      </c>
      <c r="J1428" s="264">
        <v>49</v>
      </c>
      <c r="K1428" s="264">
        <v>1989</v>
      </c>
      <c r="L1428" s="264">
        <v>1958</v>
      </c>
      <c r="M1428" s="264">
        <v>31</v>
      </c>
      <c r="N1428" s="294">
        <v>0.93</v>
      </c>
      <c r="O1428" s="266">
        <v>73297</v>
      </c>
      <c r="P1428" s="266">
        <v>72078</v>
      </c>
      <c r="Q1428" s="266">
        <v>1219</v>
      </c>
      <c r="R1428" s="267">
        <v>0.983369032838997</v>
      </c>
      <c r="S1428" s="267">
        <v>0.981630679987109</v>
      </c>
      <c r="T1428" s="267">
        <v>0.969659442724458</v>
      </c>
      <c r="U1428" s="267">
        <v>0.984414278531926</v>
      </c>
      <c r="V1428" s="295">
        <v>0.011971237262651</v>
      </c>
      <c r="W1428" s="271">
        <v>16515</v>
      </c>
      <c r="X1428" s="271">
        <v>16196</v>
      </c>
      <c r="Y1428" s="271">
        <v>16383</v>
      </c>
      <c r="Z1428" s="271">
        <v>16112</v>
      </c>
      <c r="AA1428" s="268">
        <v>0.980684226460793</v>
      </c>
      <c r="AB1428" s="268">
        <v>0.983458463040957</v>
      </c>
      <c r="AC1428" s="295">
        <v>-0.00277423658016385</v>
      </c>
    </row>
    <row r="1429" spans="1:29">
      <c r="A1429" s="297" t="s">
        <v>1972</v>
      </c>
      <c r="B1429" s="305" t="s">
        <v>3368</v>
      </c>
      <c r="C1429" s="293" t="s">
        <v>2648</v>
      </c>
      <c r="D1429" s="305" t="s">
        <v>2649</v>
      </c>
      <c r="E1429" s="263">
        <v>7028</v>
      </c>
      <c r="F1429" s="266">
        <v>6865</v>
      </c>
      <c r="G1429" s="266">
        <v>163</v>
      </c>
      <c r="H1429" s="264">
        <v>3878</v>
      </c>
      <c r="I1429" s="264">
        <v>3777</v>
      </c>
      <c r="J1429" s="264">
        <v>101</v>
      </c>
      <c r="K1429" s="264">
        <v>4901</v>
      </c>
      <c r="L1429" s="264">
        <v>4811</v>
      </c>
      <c r="M1429" s="264">
        <v>90</v>
      </c>
      <c r="N1429" s="294">
        <v>0.93</v>
      </c>
      <c r="O1429" s="266">
        <v>176459</v>
      </c>
      <c r="P1429" s="266">
        <v>173112</v>
      </c>
      <c r="Q1429" s="266">
        <v>3347</v>
      </c>
      <c r="R1429" s="267">
        <v>0.981032421128987</v>
      </c>
      <c r="S1429" s="267">
        <v>0.976807057484348</v>
      </c>
      <c r="T1429" s="267">
        <v>0.973955647240846</v>
      </c>
      <c r="U1429" s="267">
        <v>0.981636400734544</v>
      </c>
      <c r="V1429" s="295">
        <v>0.00285141024350255</v>
      </c>
      <c r="W1429" s="271">
        <v>38894</v>
      </c>
      <c r="X1429" s="271">
        <v>38083</v>
      </c>
      <c r="Y1429" s="271">
        <v>38686</v>
      </c>
      <c r="Z1429" s="271">
        <v>38007</v>
      </c>
      <c r="AA1429" s="268">
        <v>0.979148454774515</v>
      </c>
      <c r="AB1429" s="268">
        <v>0.982448430956935</v>
      </c>
      <c r="AC1429" s="295">
        <v>-0.00329997618241995</v>
      </c>
    </row>
    <row r="1430" spans="1:29">
      <c r="A1430" s="297" t="s">
        <v>1972</v>
      </c>
      <c r="B1430" s="305" t="s">
        <v>3368</v>
      </c>
      <c r="C1430" s="293" t="s">
        <v>2650</v>
      </c>
      <c r="D1430" s="305" t="s">
        <v>2651</v>
      </c>
      <c r="E1430" s="263">
        <v>4394</v>
      </c>
      <c r="F1430" s="266">
        <v>4268</v>
      </c>
      <c r="G1430" s="266">
        <v>126</v>
      </c>
      <c r="H1430" s="264">
        <v>2374</v>
      </c>
      <c r="I1430" s="264">
        <v>2299</v>
      </c>
      <c r="J1430" s="264">
        <v>75</v>
      </c>
      <c r="K1430" s="264">
        <v>3014</v>
      </c>
      <c r="L1430" s="264">
        <v>2965</v>
      </c>
      <c r="M1430" s="264">
        <v>49</v>
      </c>
      <c r="N1430" s="294">
        <v>0.93</v>
      </c>
      <c r="O1430" s="266">
        <v>103353</v>
      </c>
      <c r="P1430" s="266">
        <v>101841</v>
      </c>
      <c r="Q1430" s="266">
        <v>1512</v>
      </c>
      <c r="R1430" s="267">
        <v>0.985370526254681</v>
      </c>
      <c r="S1430" s="267">
        <v>0.971324533454711</v>
      </c>
      <c r="T1430" s="267">
        <v>0.968407750631845</v>
      </c>
      <c r="U1430" s="267">
        <v>0.983742534837425</v>
      </c>
      <c r="V1430" s="295">
        <v>0.00291678282286589</v>
      </c>
      <c r="W1430" s="271">
        <v>23562</v>
      </c>
      <c r="X1430" s="271">
        <v>23136</v>
      </c>
      <c r="Y1430" s="271">
        <v>22770</v>
      </c>
      <c r="Z1430" s="271">
        <v>22451</v>
      </c>
      <c r="AA1430" s="268">
        <v>0.98192004074357</v>
      </c>
      <c r="AB1430" s="268">
        <v>0.985990338164251</v>
      </c>
      <c r="AC1430" s="295">
        <v>-0.00407029742068099</v>
      </c>
    </row>
    <row r="1431" spans="1:29">
      <c r="A1431" s="297" t="s">
        <v>1972</v>
      </c>
      <c r="B1431" s="305" t="s">
        <v>3368</v>
      </c>
      <c r="C1431" s="293" t="s">
        <v>2652</v>
      </c>
      <c r="D1431" s="305" t="s">
        <v>2653</v>
      </c>
      <c r="E1431" s="263">
        <v>4071</v>
      </c>
      <c r="F1431" s="266">
        <v>3918</v>
      </c>
      <c r="G1431" s="266">
        <v>153</v>
      </c>
      <c r="H1431" s="264">
        <v>2302</v>
      </c>
      <c r="I1431" s="264">
        <v>2185</v>
      </c>
      <c r="J1431" s="264">
        <v>117</v>
      </c>
      <c r="K1431" s="264">
        <v>2811</v>
      </c>
      <c r="L1431" s="264">
        <v>2717</v>
      </c>
      <c r="M1431" s="264">
        <v>94</v>
      </c>
      <c r="N1431" s="294">
        <v>0.93</v>
      </c>
      <c r="O1431" s="266">
        <v>105344</v>
      </c>
      <c r="P1431" s="266">
        <v>102001</v>
      </c>
      <c r="Q1431" s="266">
        <v>3343</v>
      </c>
      <c r="R1431" s="267">
        <v>0.96826587181045</v>
      </c>
      <c r="S1431" s="267">
        <v>0.962417096536478</v>
      </c>
      <c r="T1431" s="267">
        <v>0.949174630755865</v>
      </c>
      <c r="U1431" s="267">
        <v>0.966559943080754</v>
      </c>
      <c r="V1431" s="295">
        <v>0.0132424657806131</v>
      </c>
      <c r="W1431" s="271">
        <v>23191</v>
      </c>
      <c r="X1431" s="271">
        <v>22440</v>
      </c>
      <c r="Y1431" s="271">
        <v>23494</v>
      </c>
      <c r="Z1431" s="271">
        <v>22830</v>
      </c>
      <c r="AA1431" s="268">
        <v>0.967616747876331</v>
      </c>
      <c r="AB1431" s="268">
        <v>0.971737464884651</v>
      </c>
      <c r="AC1431" s="295">
        <v>-0.00412071700832006</v>
      </c>
    </row>
    <row r="1432" spans="1:29">
      <c r="A1432" s="297" t="s">
        <v>1972</v>
      </c>
      <c r="B1432" s="305" t="s">
        <v>3368</v>
      </c>
      <c r="C1432" s="293" t="s">
        <v>2654</v>
      </c>
      <c r="D1432" s="305" t="s">
        <v>2655</v>
      </c>
      <c r="E1432" s="263">
        <v>5029</v>
      </c>
      <c r="F1432" s="266">
        <v>4635</v>
      </c>
      <c r="G1432" s="266">
        <v>394</v>
      </c>
      <c r="H1432" s="264">
        <v>2783</v>
      </c>
      <c r="I1432" s="264">
        <v>2630</v>
      </c>
      <c r="J1432" s="264">
        <v>153</v>
      </c>
      <c r="K1432" s="264">
        <v>4855</v>
      </c>
      <c r="L1432" s="264">
        <v>4661</v>
      </c>
      <c r="M1432" s="264">
        <v>194</v>
      </c>
      <c r="N1432" s="294">
        <v>0.93</v>
      </c>
      <c r="O1432" s="266">
        <v>141907</v>
      </c>
      <c r="P1432" s="266">
        <v>136245</v>
      </c>
      <c r="Q1432" s="266">
        <v>5662</v>
      </c>
      <c r="R1432" s="267">
        <v>0.960100629285377</v>
      </c>
      <c r="S1432" s="267">
        <v>0.921654404454166</v>
      </c>
      <c r="T1432" s="267">
        <v>0.94502335609055</v>
      </c>
      <c r="U1432" s="267">
        <v>0.960041194644696</v>
      </c>
      <c r="V1432" s="295">
        <v>-0.023368951636384</v>
      </c>
      <c r="W1432" s="271">
        <v>32208</v>
      </c>
      <c r="X1432" s="271">
        <v>30800</v>
      </c>
      <c r="Y1432" s="271">
        <v>31808</v>
      </c>
      <c r="Z1432" s="271">
        <v>30447</v>
      </c>
      <c r="AA1432" s="268">
        <v>0.956284153005464</v>
      </c>
      <c r="AB1432" s="268">
        <v>0.957212022132797</v>
      </c>
      <c r="AC1432" s="295">
        <v>-0.000927869127332337</v>
      </c>
    </row>
    <row r="1433" spans="1:29">
      <c r="A1433" s="297" t="s">
        <v>1972</v>
      </c>
      <c r="B1433" s="305" t="s">
        <v>3368</v>
      </c>
      <c r="C1433" s="293" t="s">
        <v>2656</v>
      </c>
      <c r="D1433" s="305" t="s">
        <v>2657</v>
      </c>
      <c r="E1433" s="263">
        <v>4493</v>
      </c>
      <c r="F1433" s="266">
        <v>4341</v>
      </c>
      <c r="G1433" s="266">
        <v>152</v>
      </c>
      <c r="H1433" s="264">
        <v>2521</v>
      </c>
      <c r="I1433" s="264">
        <v>2409</v>
      </c>
      <c r="J1433" s="264">
        <v>112</v>
      </c>
      <c r="K1433" s="264">
        <v>3156</v>
      </c>
      <c r="L1433" s="264">
        <v>3052</v>
      </c>
      <c r="M1433" s="264">
        <v>104</v>
      </c>
      <c r="N1433" s="294">
        <v>0.93</v>
      </c>
      <c r="O1433" s="266">
        <v>112794</v>
      </c>
      <c r="P1433" s="266">
        <v>109737</v>
      </c>
      <c r="Q1433" s="266">
        <v>3057</v>
      </c>
      <c r="R1433" s="267">
        <v>0.972897494547582</v>
      </c>
      <c r="S1433" s="267">
        <v>0.966169597151124</v>
      </c>
      <c r="T1433" s="267">
        <v>0.955573185243951</v>
      </c>
      <c r="U1433" s="267">
        <v>0.967046894803549</v>
      </c>
      <c r="V1433" s="295">
        <v>0.0105964119071731</v>
      </c>
      <c r="W1433" s="271">
        <v>24985</v>
      </c>
      <c r="X1433" s="271">
        <v>24333</v>
      </c>
      <c r="Y1433" s="271">
        <v>24610</v>
      </c>
      <c r="Z1433" s="271">
        <v>24013</v>
      </c>
      <c r="AA1433" s="268">
        <v>0.973904342605563</v>
      </c>
      <c r="AB1433" s="268">
        <v>0.975741568468102</v>
      </c>
      <c r="AC1433" s="295">
        <v>-0.00183722586253909</v>
      </c>
    </row>
    <row r="1434" spans="1:29">
      <c r="A1434" s="297" t="s">
        <v>1972</v>
      </c>
      <c r="B1434" s="305" t="s">
        <v>3368</v>
      </c>
      <c r="C1434" s="293" t="s">
        <v>2658</v>
      </c>
      <c r="D1434" s="305" t="s">
        <v>2659</v>
      </c>
      <c r="E1434" s="263">
        <v>8538</v>
      </c>
      <c r="F1434" s="266">
        <v>8244</v>
      </c>
      <c r="G1434" s="266">
        <v>294</v>
      </c>
      <c r="H1434" s="264">
        <v>4582</v>
      </c>
      <c r="I1434" s="264">
        <v>4351</v>
      </c>
      <c r="J1434" s="264">
        <v>231</v>
      </c>
      <c r="K1434" s="264">
        <v>5654</v>
      </c>
      <c r="L1434" s="264">
        <v>5489</v>
      </c>
      <c r="M1434" s="264">
        <v>165</v>
      </c>
      <c r="N1434" s="294">
        <v>0.93</v>
      </c>
      <c r="O1434" s="266">
        <v>210460</v>
      </c>
      <c r="P1434" s="266">
        <v>205113</v>
      </c>
      <c r="Q1434" s="266">
        <v>5347</v>
      </c>
      <c r="R1434" s="267">
        <v>0.974593747030315</v>
      </c>
      <c r="S1434" s="267">
        <v>0.965565706254392</v>
      </c>
      <c r="T1434" s="267">
        <v>0.949585333915321</v>
      </c>
      <c r="U1434" s="267">
        <v>0.970817120622568</v>
      </c>
      <c r="V1434" s="295">
        <v>0.0159803723390712</v>
      </c>
      <c r="W1434" s="271">
        <v>47169</v>
      </c>
      <c r="X1434" s="271">
        <v>45801</v>
      </c>
      <c r="Y1434" s="271">
        <v>46484</v>
      </c>
      <c r="Z1434" s="271">
        <v>45362</v>
      </c>
      <c r="AA1434" s="268">
        <v>0.9709979011639</v>
      </c>
      <c r="AB1434" s="268">
        <v>0.975862662421478</v>
      </c>
      <c r="AC1434" s="295">
        <v>-0.00486476125757829</v>
      </c>
    </row>
    <row r="1435" spans="1:29">
      <c r="A1435" s="297" t="s">
        <v>1972</v>
      </c>
      <c r="B1435" s="305" t="s">
        <v>3368</v>
      </c>
      <c r="C1435" s="293" t="s">
        <v>2660</v>
      </c>
      <c r="D1435" s="305" t="s">
        <v>2661</v>
      </c>
      <c r="E1435" s="263">
        <v>1169</v>
      </c>
      <c r="F1435" s="266">
        <v>1003</v>
      </c>
      <c r="G1435" s="266">
        <v>166</v>
      </c>
      <c r="H1435" s="264">
        <v>713</v>
      </c>
      <c r="I1435" s="264">
        <v>559</v>
      </c>
      <c r="J1435" s="264">
        <v>154</v>
      </c>
      <c r="K1435" s="264">
        <v>1113</v>
      </c>
      <c r="L1435" s="264">
        <v>947</v>
      </c>
      <c r="M1435" s="264">
        <v>166</v>
      </c>
      <c r="N1435" s="294">
        <v>0.93</v>
      </c>
      <c r="O1435" s="266">
        <v>33926</v>
      </c>
      <c r="P1435" s="266">
        <v>29459</v>
      </c>
      <c r="Q1435" s="266">
        <v>4467</v>
      </c>
      <c r="R1435" s="267">
        <v>0.86833107351294</v>
      </c>
      <c r="S1435" s="267">
        <v>0.857998289136014</v>
      </c>
      <c r="T1435" s="267">
        <v>0.784011220196353</v>
      </c>
      <c r="U1435" s="267">
        <v>0.850853548966756</v>
      </c>
      <c r="V1435" s="295">
        <v>0.0739870689396603</v>
      </c>
      <c r="W1435" s="271">
        <v>7639</v>
      </c>
      <c r="X1435" s="271">
        <v>6486</v>
      </c>
      <c r="Y1435" s="271">
        <v>7709</v>
      </c>
      <c r="Z1435" s="271">
        <v>6787</v>
      </c>
      <c r="AA1435" s="268">
        <v>0.849064013614347</v>
      </c>
      <c r="AB1435" s="268">
        <v>0.880399533013361</v>
      </c>
      <c r="AC1435" s="295">
        <v>-0.0313355193990136</v>
      </c>
    </row>
    <row r="1436" spans="1:29">
      <c r="A1436" s="297" t="s">
        <v>1972</v>
      </c>
      <c r="B1436" s="305" t="s">
        <v>3368</v>
      </c>
      <c r="C1436" s="293" t="s">
        <v>2662</v>
      </c>
      <c r="D1436" s="305" t="s">
        <v>2663</v>
      </c>
      <c r="E1436" s="263">
        <v>4451</v>
      </c>
      <c r="F1436" s="266">
        <v>4334</v>
      </c>
      <c r="G1436" s="266">
        <v>117</v>
      </c>
      <c r="H1436" s="264">
        <v>2433</v>
      </c>
      <c r="I1436" s="264">
        <v>2357</v>
      </c>
      <c r="J1436" s="264">
        <v>76</v>
      </c>
      <c r="K1436" s="264">
        <v>2992</v>
      </c>
      <c r="L1436" s="264">
        <v>2919</v>
      </c>
      <c r="M1436" s="264">
        <v>73</v>
      </c>
      <c r="N1436" s="294">
        <v>0.93</v>
      </c>
      <c r="O1436" s="266">
        <v>105679</v>
      </c>
      <c r="P1436" s="266">
        <v>103311</v>
      </c>
      <c r="Q1436" s="266">
        <v>2368</v>
      </c>
      <c r="R1436" s="267">
        <v>0.97759252074679</v>
      </c>
      <c r="S1436" s="267">
        <v>0.973713772186026</v>
      </c>
      <c r="T1436" s="267">
        <v>0.968762844225236</v>
      </c>
      <c r="U1436" s="267">
        <v>0.975601604278075</v>
      </c>
      <c r="V1436" s="295">
        <v>0.00495092796078933</v>
      </c>
      <c r="W1436" s="271">
        <v>24436</v>
      </c>
      <c r="X1436" s="271">
        <v>23841</v>
      </c>
      <c r="Y1436" s="271">
        <v>23626</v>
      </c>
      <c r="Z1436" s="271">
        <v>23124</v>
      </c>
      <c r="AA1436" s="268">
        <v>0.975650679325585</v>
      </c>
      <c r="AB1436" s="268">
        <v>0.978752222128164</v>
      </c>
      <c r="AC1436" s="295">
        <v>-0.00310154280257868</v>
      </c>
    </row>
    <row r="1437" spans="1:29">
      <c r="A1437" s="297" t="s">
        <v>1972</v>
      </c>
      <c r="B1437" s="305" t="s">
        <v>3368</v>
      </c>
      <c r="C1437" s="293" t="s">
        <v>2664</v>
      </c>
      <c r="D1437" s="305" t="s">
        <v>2665</v>
      </c>
      <c r="E1437" s="263">
        <v>4511</v>
      </c>
      <c r="F1437" s="266">
        <v>4324</v>
      </c>
      <c r="G1437" s="266">
        <v>187</v>
      </c>
      <c r="H1437" s="264">
        <v>2569</v>
      </c>
      <c r="I1437" s="264">
        <v>2401</v>
      </c>
      <c r="J1437" s="264">
        <v>168</v>
      </c>
      <c r="K1437" s="264">
        <v>3029</v>
      </c>
      <c r="L1437" s="264">
        <v>2952</v>
      </c>
      <c r="M1437" s="264">
        <v>77</v>
      </c>
      <c r="N1437" s="294">
        <v>0.93</v>
      </c>
      <c r="O1437" s="266">
        <v>110344</v>
      </c>
      <c r="P1437" s="266">
        <v>107196</v>
      </c>
      <c r="Q1437" s="266">
        <v>3148</v>
      </c>
      <c r="R1437" s="267">
        <v>0.97147103603277</v>
      </c>
      <c r="S1437" s="267">
        <v>0.958545776989581</v>
      </c>
      <c r="T1437" s="267">
        <v>0.934604904632153</v>
      </c>
      <c r="U1437" s="267">
        <v>0.97457906899967</v>
      </c>
      <c r="V1437" s="295">
        <v>0.0239408723574284</v>
      </c>
      <c r="W1437" s="271">
        <v>24993</v>
      </c>
      <c r="X1437" s="271">
        <v>24050</v>
      </c>
      <c r="Y1437" s="271">
        <v>24477</v>
      </c>
      <c r="Z1437" s="271">
        <v>23829</v>
      </c>
      <c r="AA1437" s="268">
        <v>0.962269435441924</v>
      </c>
      <c r="AB1437" s="268">
        <v>0.973526167422478</v>
      </c>
      <c r="AC1437" s="295">
        <v>-0.0112567319805544</v>
      </c>
    </row>
    <row r="1438" spans="1:29">
      <c r="A1438" s="297" t="s">
        <v>1972</v>
      </c>
      <c r="B1438" s="305" t="s">
        <v>3369</v>
      </c>
      <c r="C1438" s="293" t="s">
        <v>2666</v>
      </c>
      <c r="D1438" s="305" t="s">
        <v>2667</v>
      </c>
      <c r="E1438" s="263">
        <v>5423</v>
      </c>
      <c r="F1438" s="266">
        <v>5287</v>
      </c>
      <c r="G1438" s="266">
        <v>136</v>
      </c>
      <c r="H1438" s="264">
        <v>3690</v>
      </c>
      <c r="I1438" s="264">
        <v>3602</v>
      </c>
      <c r="J1438" s="264">
        <v>88</v>
      </c>
      <c r="K1438" s="264">
        <v>3582</v>
      </c>
      <c r="L1438" s="264">
        <v>3514</v>
      </c>
      <c r="M1438" s="264">
        <v>68</v>
      </c>
      <c r="N1438" s="294">
        <v>0.93</v>
      </c>
      <c r="O1438" s="266">
        <v>130219</v>
      </c>
      <c r="P1438" s="266">
        <v>128004</v>
      </c>
      <c r="Q1438" s="266">
        <v>2215</v>
      </c>
      <c r="R1438" s="267">
        <v>0.982990193443353</v>
      </c>
      <c r="S1438" s="267">
        <v>0.974921630094044</v>
      </c>
      <c r="T1438" s="267">
        <v>0.976151761517615</v>
      </c>
      <c r="U1438" s="267">
        <v>0.981016192071469</v>
      </c>
      <c r="V1438" s="295">
        <v>-0.00123013142357131</v>
      </c>
      <c r="W1438" s="271">
        <v>30847</v>
      </c>
      <c r="X1438" s="271">
        <v>30279</v>
      </c>
      <c r="Y1438" s="271">
        <v>28694</v>
      </c>
      <c r="Z1438" s="271">
        <v>28148</v>
      </c>
      <c r="AA1438" s="268">
        <v>0.981586540020099</v>
      </c>
      <c r="AB1438" s="268">
        <v>0.980971631700007</v>
      </c>
      <c r="AC1438" s="295">
        <v>0.000614908320092145</v>
      </c>
    </row>
    <row r="1439" spans="1:29">
      <c r="A1439" s="297" t="s">
        <v>1972</v>
      </c>
      <c r="B1439" s="305" t="s">
        <v>3369</v>
      </c>
      <c r="C1439" s="293" t="s">
        <v>2668</v>
      </c>
      <c r="D1439" s="305" t="s">
        <v>2669</v>
      </c>
      <c r="E1439" s="263">
        <v>4200</v>
      </c>
      <c r="F1439" s="266">
        <v>4087</v>
      </c>
      <c r="G1439" s="266">
        <v>113</v>
      </c>
      <c r="H1439" s="264">
        <v>2783</v>
      </c>
      <c r="I1439" s="264">
        <v>2715</v>
      </c>
      <c r="J1439" s="264">
        <v>68</v>
      </c>
      <c r="K1439" s="264">
        <v>2676</v>
      </c>
      <c r="L1439" s="264">
        <v>2642</v>
      </c>
      <c r="M1439" s="264">
        <v>34</v>
      </c>
      <c r="N1439" s="294">
        <v>0.93</v>
      </c>
      <c r="O1439" s="266">
        <v>91434</v>
      </c>
      <c r="P1439" s="266">
        <v>90141</v>
      </c>
      <c r="Q1439" s="266">
        <v>1293</v>
      </c>
      <c r="R1439" s="267">
        <v>0.985858652142529</v>
      </c>
      <c r="S1439" s="267">
        <v>0.973095238095238</v>
      </c>
      <c r="T1439" s="267">
        <v>0.975565936040244</v>
      </c>
      <c r="U1439" s="267">
        <v>0.98729446935725</v>
      </c>
      <c r="V1439" s="295">
        <v>-0.00247069794500621</v>
      </c>
      <c r="W1439" s="271">
        <v>22181</v>
      </c>
      <c r="X1439" s="271">
        <v>21807</v>
      </c>
      <c r="Y1439" s="271">
        <v>20202</v>
      </c>
      <c r="Z1439" s="271">
        <v>19960</v>
      </c>
      <c r="AA1439" s="268">
        <v>0.983138722329922</v>
      </c>
      <c r="AB1439" s="268">
        <v>0.988020988020988</v>
      </c>
      <c r="AC1439" s="295">
        <v>-0.00488226569106598</v>
      </c>
    </row>
    <row r="1440" spans="1:29">
      <c r="A1440" s="297" t="s">
        <v>1972</v>
      </c>
      <c r="B1440" s="305" t="s">
        <v>3369</v>
      </c>
      <c r="C1440" s="293" t="s">
        <v>2670</v>
      </c>
      <c r="D1440" s="305" t="s">
        <v>2671</v>
      </c>
      <c r="E1440" s="263">
        <v>6</v>
      </c>
      <c r="F1440" s="266">
        <v>6</v>
      </c>
      <c r="G1440" s="266">
        <v>0</v>
      </c>
      <c r="H1440" s="264">
        <v>0</v>
      </c>
      <c r="I1440" s="264">
        <v>0</v>
      </c>
      <c r="J1440" s="264">
        <v>0</v>
      </c>
      <c r="K1440" s="264">
        <v>3</v>
      </c>
      <c r="L1440" s="264">
        <v>3</v>
      </c>
      <c r="M1440" s="264">
        <v>0</v>
      </c>
      <c r="N1440" s="294">
        <v>0.93</v>
      </c>
      <c r="O1440" s="266">
        <v>2217</v>
      </c>
      <c r="P1440" s="266">
        <v>2215</v>
      </c>
      <c r="Q1440" s="266">
        <v>2</v>
      </c>
      <c r="R1440" s="267">
        <v>0.999097880018042</v>
      </c>
      <c r="S1440" s="267">
        <v>1</v>
      </c>
      <c r="T1440" s="267">
        <v>0</v>
      </c>
      <c r="U1440" s="267">
        <v>1</v>
      </c>
      <c r="V1440" s="295">
        <v>1</v>
      </c>
      <c r="W1440" s="271">
        <v>46</v>
      </c>
      <c r="X1440" s="271">
        <v>46</v>
      </c>
      <c r="Y1440" s="271">
        <v>76</v>
      </c>
      <c r="Z1440" s="271">
        <v>76</v>
      </c>
      <c r="AA1440" s="268">
        <v>1</v>
      </c>
      <c r="AB1440" s="268">
        <v>1</v>
      </c>
      <c r="AC1440" s="295">
        <v>0</v>
      </c>
    </row>
    <row r="1441" spans="1:29">
      <c r="A1441" s="297" t="s">
        <v>1972</v>
      </c>
      <c r="B1441" s="305" t="s">
        <v>3369</v>
      </c>
      <c r="C1441" s="293" t="s">
        <v>2672</v>
      </c>
      <c r="D1441" s="305" t="s">
        <v>2673</v>
      </c>
      <c r="E1441" s="263">
        <v>3418</v>
      </c>
      <c r="F1441" s="266">
        <v>3328</v>
      </c>
      <c r="G1441" s="266">
        <v>90</v>
      </c>
      <c r="H1441" s="264">
        <v>2315</v>
      </c>
      <c r="I1441" s="264">
        <v>2261</v>
      </c>
      <c r="J1441" s="264">
        <v>54</v>
      </c>
      <c r="K1441" s="264">
        <v>2121</v>
      </c>
      <c r="L1441" s="264">
        <v>2092</v>
      </c>
      <c r="M1441" s="264">
        <v>29</v>
      </c>
      <c r="N1441" s="294">
        <v>0.93</v>
      </c>
      <c r="O1441" s="266">
        <v>77392</v>
      </c>
      <c r="P1441" s="266">
        <v>76074</v>
      </c>
      <c r="Q1441" s="266">
        <v>1318</v>
      </c>
      <c r="R1441" s="267">
        <v>0.982969816001654</v>
      </c>
      <c r="S1441" s="267">
        <v>0.97366881217086</v>
      </c>
      <c r="T1441" s="267">
        <v>0.976673866090713</v>
      </c>
      <c r="U1441" s="267">
        <v>0.986327204148986</v>
      </c>
      <c r="V1441" s="295">
        <v>-0.00300505391985262</v>
      </c>
      <c r="W1441" s="271">
        <v>18480</v>
      </c>
      <c r="X1441" s="271">
        <v>18097</v>
      </c>
      <c r="Y1441" s="271">
        <v>16978</v>
      </c>
      <c r="Z1441" s="271">
        <v>16704</v>
      </c>
      <c r="AA1441" s="268">
        <v>0.979274891774892</v>
      </c>
      <c r="AB1441" s="268">
        <v>0.983861467781835</v>
      </c>
      <c r="AC1441" s="295">
        <v>-0.00458657600694357</v>
      </c>
    </row>
    <row r="1442" spans="1:29">
      <c r="A1442" s="297" t="s">
        <v>1972</v>
      </c>
      <c r="B1442" s="305" t="s">
        <v>3369</v>
      </c>
      <c r="C1442" s="293" t="s">
        <v>2674</v>
      </c>
      <c r="D1442" s="305" t="s">
        <v>2675</v>
      </c>
      <c r="E1442" s="263">
        <v>10377</v>
      </c>
      <c r="F1442" s="266">
        <v>9965</v>
      </c>
      <c r="G1442" s="266">
        <v>412</v>
      </c>
      <c r="H1442" s="264">
        <v>6911</v>
      </c>
      <c r="I1442" s="264">
        <v>6505</v>
      </c>
      <c r="J1442" s="264">
        <v>406</v>
      </c>
      <c r="K1442" s="264">
        <v>5876</v>
      </c>
      <c r="L1442" s="264">
        <v>5524</v>
      </c>
      <c r="M1442" s="264">
        <v>352</v>
      </c>
      <c r="N1442" s="294">
        <v>0.93</v>
      </c>
      <c r="O1442" s="266">
        <v>233585</v>
      </c>
      <c r="P1442" s="266">
        <v>223894</v>
      </c>
      <c r="Q1442" s="266">
        <v>9691</v>
      </c>
      <c r="R1442" s="267">
        <v>0.958511890746409</v>
      </c>
      <c r="S1442" s="267">
        <v>0.960296810253445</v>
      </c>
      <c r="T1442" s="267">
        <v>0.941253074808277</v>
      </c>
      <c r="U1442" s="267">
        <v>0.940095302927161</v>
      </c>
      <c r="V1442" s="295">
        <v>0.0190437354451685</v>
      </c>
      <c r="W1442" s="271">
        <v>54366</v>
      </c>
      <c r="X1442" s="271">
        <v>51596</v>
      </c>
      <c r="Y1442" s="271">
        <v>50531</v>
      </c>
      <c r="Z1442" s="271">
        <v>48313</v>
      </c>
      <c r="AA1442" s="268">
        <v>0.949049038001692</v>
      </c>
      <c r="AB1442" s="268">
        <v>0.956106152658764</v>
      </c>
      <c r="AC1442" s="295">
        <v>-0.00705711465707171</v>
      </c>
    </row>
    <row r="1443" spans="1:29">
      <c r="A1443" s="297" t="s">
        <v>1972</v>
      </c>
      <c r="B1443" s="305" t="s">
        <v>3369</v>
      </c>
      <c r="C1443" s="293" t="s">
        <v>2676</v>
      </c>
      <c r="D1443" s="305" t="s">
        <v>2677</v>
      </c>
      <c r="E1443" s="263">
        <v>2693</v>
      </c>
      <c r="F1443" s="266">
        <v>2584</v>
      </c>
      <c r="G1443" s="266">
        <v>109</v>
      </c>
      <c r="H1443" s="264">
        <v>1758</v>
      </c>
      <c r="I1443" s="264">
        <v>1699</v>
      </c>
      <c r="J1443" s="264">
        <v>59</v>
      </c>
      <c r="K1443" s="264">
        <v>1638</v>
      </c>
      <c r="L1443" s="264">
        <v>1603</v>
      </c>
      <c r="M1443" s="264">
        <v>35</v>
      </c>
      <c r="N1443" s="294">
        <v>0.93</v>
      </c>
      <c r="O1443" s="266">
        <v>59437</v>
      </c>
      <c r="P1443" s="266">
        <v>58145</v>
      </c>
      <c r="Q1443" s="266">
        <v>1292</v>
      </c>
      <c r="R1443" s="267">
        <v>0.978262698319229</v>
      </c>
      <c r="S1443" s="267">
        <v>0.959524693650204</v>
      </c>
      <c r="T1443" s="267">
        <v>0.966439135381115</v>
      </c>
      <c r="U1443" s="267">
        <v>0.978632478632479</v>
      </c>
      <c r="V1443" s="295">
        <v>-0.00691444173091071</v>
      </c>
      <c r="W1443" s="271">
        <v>14404</v>
      </c>
      <c r="X1443" s="271">
        <v>14037</v>
      </c>
      <c r="Y1443" s="271">
        <v>13210</v>
      </c>
      <c r="Z1443" s="271">
        <v>12933</v>
      </c>
      <c r="AA1443" s="268">
        <v>0.974520966398223</v>
      </c>
      <c r="AB1443" s="268">
        <v>0.979031037093111</v>
      </c>
      <c r="AC1443" s="295">
        <v>-0.00451007069488851</v>
      </c>
    </row>
    <row r="1444" spans="1:29">
      <c r="A1444" s="297" t="s">
        <v>1972</v>
      </c>
      <c r="B1444" s="305" t="s">
        <v>3369</v>
      </c>
      <c r="C1444" s="293" t="s">
        <v>2678</v>
      </c>
      <c r="D1444" s="305" t="s">
        <v>2679</v>
      </c>
      <c r="E1444" s="263">
        <v>7531</v>
      </c>
      <c r="F1444" s="266">
        <v>7307</v>
      </c>
      <c r="G1444" s="266">
        <v>224</v>
      </c>
      <c r="H1444" s="264">
        <v>4860</v>
      </c>
      <c r="I1444" s="264">
        <v>4711</v>
      </c>
      <c r="J1444" s="264">
        <v>149</v>
      </c>
      <c r="K1444" s="264">
        <v>4630</v>
      </c>
      <c r="L1444" s="264">
        <v>4523</v>
      </c>
      <c r="M1444" s="264">
        <v>107</v>
      </c>
      <c r="N1444" s="294">
        <v>0.93</v>
      </c>
      <c r="O1444" s="266">
        <v>165897</v>
      </c>
      <c r="P1444" s="266">
        <v>161924</v>
      </c>
      <c r="Q1444" s="266">
        <v>3973</v>
      </c>
      <c r="R1444" s="267">
        <v>0.976051405390091</v>
      </c>
      <c r="S1444" s="267">
        <v>0.970256274067189</v>
      </c>
      <c r="T1444" s="267">
        <v>0.969341563786008</v>
      </c>
      <c r="U1444" s="267">
        <v>0.976889848812095</v>
      </c>
      <c r="V1444" s="295">
        <v>0.000914710281180731</v>
      </c>
      <c r="W1444" s="271">
        <v>39773</v>
      </c>
      <c r="X1444" s="271">
        <v>38772</v>
      </c>
      <c r="Y1444" s="271">
        <v>36096</v>
      </c>
      <c r="Z1444" s="271">
        <v>35335</v>
      </c>
      <c r="AA1444" s="268">
        <v>0.974832172579388</v>
      </c>
      <c r="AB1444" s="268">
        <v>0.978917331560284</v>
      </c>
      <c r="AC1444" s="295">
        <v>-0.00408515898089568</v>
      </c>
    </row>
    <row r="1445" spans="1:29">
      <c r="A1445" s="297" t="s">
        <v>1972</v>
      </c>
      <c r="B1445" s="305" t="s">
        <v>3369</v>
      </c>
      <c r="C1445" s="293" t="s">
        <v>2680</v>
      </c>
      <c r="D1445" s="305" t="s">
        <v>2681</v>
      </c>
      <c r="E1445" s="263">
        <v>14293</v>
      </c>
      <c r="F1445" s="266">
        <v>13511</v>
      </c>
      <c r="G1445" s="266">
        <v>782</v>
      </c>
      <c r="H1445" s="264">
        <v>9149</v>
      </c>
      <c r="I1445" s="264">
        <v>8354</v>
      </c>
      <c r="J1445" s="264">
        <v>795</v>
      </c>
      <c r="K1445" s="264">
        <v>8111</v>
      </c>
      <c r="L1445" s="264">
        <v>7492</v>
      </c>
      <c r="M1445" s="264">
        <v>619</v>
      </c>
      <c r="N1445" s="294">
        <v>0.93</v>
      </c>
      <c r="O1445" s="266">
        <v>308244</v>
      </c>
      <c r="P1445" s="266">
        <v>294301</v>
      </c>
      <c r="Q1445" s="266">
        <v>13943</v>
      </c>
      <c r="R1445" s="267">
        <v>0.954766353927408</v>
      </c>
      <c r="S1445" s="267">
        <v>0.945287903169384</v>
      </c>
      <c r="T1445" s="267">
        <v>0.913105257405181</v>
      </c>
      <c r="U1445" s="267">
        <v>0.923683886080631</v>
      </c>
      <c r="V1445" s="295">
        <v>0.0321826457642027</v>
      </c>
      <c r="W1445" s="271">
        <v>72900</v>
      </c>
      <c r="X1445" s="271">
        <v>68789</v>
      </c>
      <c r="Y1445" s="271">
        <v>67651</v>
      </c>
      <c r="Z1445" s="271">
        <v>64573</v>
      </c>
      <c r="AA1445" s="268">
        <v>0.94360768175583</v>
      </c>
      <c r="AB1445" s="268">
        <v>0.954501781200573</v>
      </c>
      <c r="AC1445" s="295">
        <v>-0.0108940994447436</v>
      </c>
    </row>
    <row r="1446" spans="1:29">
      <c r="A1446" s="297" t="s">
        <v>1972</v>
      </c>
      <c r="B1446" s="305" t="s">
        <v>3370</v>
      </c>
      <c r="C1446" s="293" t="s">
        <v>2682</v>
      </c>
      <c r="D1446" s="305" t="s">
        <v>2683</v>
      </c>
      <c r="E1446" s="263">
        <v>9349</v>
      </c>
      <c r="F1446" s="266">
        <v>8886</v>
      </c>
      <c r="G1446" s="266">
        <v>463</v>
      </c>
      <c r="H1446" s="264">
        <v>6362</v>
      </c>
      <c r="I1446" s="264">
        <v>6028</v>
      </c>
      <c r="J1446" s="264">
        <v>334</v>
      </c>
      <c r="K1446" s="264">
        <v>5726</v>
      </c>
      <c r="L1446" s="264">
        <v>5448</v>
      </c>
      <c r="M1446" s="264">
        <v>278</v>
      </c>
      <c r="N1446" s="294">
        <v>0.93</v>
      </c>
      <c r="O1446" s="266">
        <v>206885</v>
      </c>
      <c r="P1446" s="266">
        <v>197856</v>
      </c>
      <c r="Q1446" s="266">
        <v>9029</v>
      </c>
      <c r="R1446" s="267">
        <v>0.956357396621311</v>
      </c>
      <c r="S1446" s="267">
        <v>0.950475986736549</v>
      </c>
      <c r="T1446" s="267">
        <v>0.947500785916379</v>
      </c>
      <c r="U1446" s="267">
        <v>0.951449528466643</v>
      </c>
      <c r="V1446" s="295">
        <v>0.00297520082017078</v>
      </c>
      <c r="W1446" s="271">
        <v>49455</v>
      </c>
      <c r="X1446" s="271">
        <v>47085</v>
      </c>
      <c r="Y1446" s="271">
        <v>44593</v>
      </c>
      <c r="Z1446" s="271">
        <v>42693</v>
      </c>
      <c r="AA1446" s="268">
        <v>0.952077646345162</v>
      </c>
      <c r="AB1446" s="268">
        <v>0.957392415850021</v>
      </c>
      <c r="AC1446" s="295">
        <v>-0.0053147695048591</v>
      </c>
    </row>
    <row r="1447" spans="1:29">
      <c r="A1447" s="297" t="s">
        <v>1972</v>
      </c>
      <c r="B1447" s="305" t="s">
        <v>3370</v>
      </c>
      <c r="C1447" s="293" t="s">
        <v>2684</v>
      </c>
      <c r="D1447" s="305" t="s">
        <v>2685</v>
      </c>
      <c r="E1447" s="263">
        <v>8633</v>
      </c>
      <c r="F1447" s="266">
        <v>8298</v>
      </c>
      <c r="G1447" s="266">
        <v>335</v>
      </c>
      <c r="H1447" s="264">
        <v>5593</v>
      </c>
      <c r="I1447" s="264">
        <v>5224</v>
      </c>
      <c r="J1447" s="264">
        <v>369</v>
      </c>
      <c r="K1447" s="264">
        <v>5055</v>
      </c>
      <c r="L1447" s="264">
        <v>4863</v>
      </c>
      <c r="M1447" s="264">
        <v>192</v>
      </c>
      <c r="N1447" s="294">
        <v>0.93</v>
      </c>
      <c r="O1447" s="266">
        <v>190693</v>
      </c>
      <c r="P1447" s="266">
        <v>184470</v>
      </c>
      <c r="Q1447" s="266">
        <v>6223</v>
      </c>
      <c r="R1447" s="267">
        <v>0.967366395200663</v>
      </c>
      <c r="S1447" s="267">
        <v>0.961195412950307</v>
      </c>
      <c r="T1447" s="267">
        <v>0.934024673699267</v>
      </c>
      <c r="U1447" s="267">
        <v>0.962017804154303</v>
      </c>
      <c r="V1447" s="295">
        <v>0.0271707392510401</v>
      </c>
      <c r="W1447" s="271">
        <v>45043</v>
      </c>
      <c r="X1447" s="271">
        <v>43261</v>
      </c>
      <c r="Y1447" s="271">
        <v>41399</v>
      </c>
      <c r="Z1447" s="271">
        <v>40060</v>
      </c>
      <c r="AA1447" s="268">
        <v>0.960437803876296</v>
      </c>
      <c r="AB1447" s="268">
        <v>0.96765622358028</v>
      </c>
      <c r="AC1447" s="295">
        <v>-0.00721841970398374</v>
      </c>
    </row>
    <row r="1448" spans="1:29">
      <c r="A1448" s="297" t="s">
        <v>1972</v>
      </c>
      <c r="B1448" s="305" t="s">
        <v>3370</v>
      </c>
      <c r="C1448" s="293" t="s">
        <v>2686</v>
      </c>
      <c r="D1448" s="305" t="s">
        <v>2687</v>
      </c>
      <c r="E1448" s="263">
        <v>2680</v>
      </c>
      <c r="F1448" s="266">
        <v>2555</v>
      </c>
      <c r="G1448" s="266">
        <v>125</v>
      </c>
      <c r="H1448" s="264">
        <v>1730</v>
      </c>
      <c r="I1448" s="264">
        <v>1675</v>
      </c>
      <c r="J1448" s="264">
        <v>55</v>
      </c>
      <c r="K1448" s="264">
        <v>1697</v>
      </c>
      <c r="L1448" s="264">
        <v>1665</v>
      </c>
      <c r="M1448" s="264">
        <v>32</v>
      </c>
      <c r="N1448" s="294">
        <v>0.93</v>
      </c>
      <c r="O1448" s="266">
        <v>59085</v>
      </c>
      <c r="P1448" s="266">
        <v>57731</v>
      </c>
      <c r="Q1448" s="266">
        <v>1354</v>
      </c>
      <c r="R1448" s="267">
        <v>0.977083862232377</v>
      </c>
      <c r="S1448" s="267">
        <v>0.953358208955224</v>
      </c>
      <c r="T1448" s="267">
        <v>0.968208092485549</v>
      </c>
      <c r="U1448" s="267">
        <v>0.981143193871538</v>
      </c>
      <c r="V1448" s="295">
        <v>-0.0148498835303253</v>
      </c>
      <c r="W1448" s="271">
        <v>14144</v>
      </c>
      <c r="X1448" s="271">
        <v>13767</v>
      </c>
      <c r="Y1448" s="271">
        <v>12892</v>
      </c>
      <c r="Z1448" s="271">
        <v>12610</v>
      </c>
      <c r="AA1448" s="268">
        <v>0.973345588235294</v>
      </c>
      <c r="AB1448" s="268">
        <v>0.978125969593546</v>
      </c>
      <c r="AC1448" s="295">
        <v>-0.00478038135825221</v>
      </c>
    </row>
    <row r="1449" spans="1:29">
      <c r="A1449" s="297" t="s">
        <v>1972</v>
      </c>
      <c r="B1449" s="305" t="s">
        <v>3370</v>
      </c>
      <c r="C1449" s="293" t="s">
        <v>2688</v>
      </c>
      <c r="D1449" s="305" t="s">
        <v>2689</v>
      </c>
      <c r="E1449" s="263">
        <v>3183</v>
      </c>
      <c r="F1449" s="266">
        <v>3096</v>
      </c>
      <c r="G1449" s="266">
        <v>87</v>
      </c>
      <c r="H1449" s="264">
        <v>2026</v>
      </c>
      <c r="I1449" s="264">
        <v>1956</v>
      </c>
      <c r="J1449" s="264">
        <v>70</v>
      </c>
      <c r="K1449" s="264">
        <v>1949</v>
      </c>
      <c r="L1449" s="264">
        <v>1908</v>
      </c>
      <c r="M1449" s="264">
        <v>41</v>
      </c>
      <c r="N1449" s="294">
        <v>0.93</v>
      </c>
      <c r="O1449" s="266">
        <v>71058</v>
      </c>
      <c r="P1449" s="266">
        <v>69717</v>
      </c>
      <c r="Q1449" s="266">
        <v>1341</v>
      </c>
      <c r="R1449" s="267">
        <v>0.981128092544119</v>
      </c>
      <c r="S1449" s="267">
        <v>0.972667295004712</v>
      </c>
      <c r="T1449" s="267">
        <v>0.965449160908193</v>
      </c>
      <c r="U1449" s="267">
        <v>0.978963571062083</v>
      </c>
      <c r="V1449" s="295">
        <v>0.00721813409651906</v>
      </c>
      <c r="W1449" s="271">
        <v>16304</v>
      </c>
      <c r="X1449" s="271">
        <v>15945</v>
      </c>
      <c r="Y1449" s="271">
        <v>15318</v>
      </c>
      <c r="Z1449" s="271">
        <v>15057</v>
      </c>
      <c r="AA1449" s="268">
        <v>0.977980863591757</v>
      </c>
      <c r="AB1449" s="268">
        <v>0.982961222091657</v>
      </c>
      <c r="AC1449" s="295">
        <v>-0.00498035849990031</v>
      </c>
    </row>
    <row r="1450" spans="1:29">
      <c r="A1450" s="297" t="s">
        <v>1972</v>
      </c>
      <c r="B1450" s="305" t="s">
        <v>3370</v>
      </c>
      <c r="C1450" s="293" t="s">
        <v>2690</v>
      </c>
      <c r="D1450" s="305" t="s">
        <v>2691</v>
      </c>
      <c r="E1450" s="263">
        <v>5681</v>
      </c>
      <c r="F1450" s="266">
        <v>5393</v>
      </c>
      <c r="G1450" s="266">
        <v>288</v>
      </c>
      <c r="H1450" s="264">
        <v>3760</v>
      </c>
      <c r="I1450" s="264">
        <v>3572</v>
      </c>
      <c r="J1450" s="264">
        <v>188</v>
      </c>
      <c r="K1450" s="264">
        <v>3632</v>
      </c>
      <c r="L1450" s="264">
        <v>3524</v>
      </c>
      <c r="M1450" s="264">
        <v>108</v>
      </c>
      <c r="N1450" s="294">
        <v>0.93</v>
      </c>
      <c r="O1450" s="266">
        <v>126938</v>
      </c>
      <c r="P1450" s="266">
        <v>122870</v>
      </c>
      <c r="Q1450" s="266">
        <v>4068</v>
      </c>
      <c r="R1450" s="267">
        <v>0.967952858875987</v>
      </c>
      <c r="S1450" s="267">
        <v>0.949304699876782</v>
      </c>
      <c r="T1450" s="267">
        <v>0.95</v>
      </c>
      <c r="U1450" s="267">
        <v>0.970264317180617</v>
      </c>
      <c r="V1450" s="295">
        <v>-0.000695300123217724</v>
      </c>
      <c r="W1450" s="271">
        <v>30011</v>
      </c>
      <c r="X1450" s="271">
        <v>28985</v>
      </c>
      <c r="Y1450" s="271">
        <v>28032</v>
      </c>
      <c r="Z1450" s="271">
        <v>27148</v>
      </c>
      <c r="AA1450" s="268">
        <v>0.965812535403685</v>
      </c>
      <c r="AB1450" s="268">
        <v>0.968464611872146</v>
      </c>
      <c r="AC1450" s="295">
        <v>-0.00265207646846088</v>
      </c>
    </row>
    <row r="1451" spans="1:29">
      <c r="A1451" s="297" t="s">
        <v>1972</v>
      </c>
      <c r="B1451" s="305" t="s">
        <v>3370</v>
      </c>
      <c r="C1451" s="293" t="s">
        <v>2692</v>
      </c>
      <c r="D1451" s="305" t="s">
        <v>2693</v>
      </c>
      <c r="E1451" s="263">
        <v>0</v>
      </c>
      <c r="F1451" s="266">
        <v>0</v>
      </c>
      <c r="G1451" s="266">
        <v>0</v>
      </c>
      <c r="H1451" s="264">
        <v>0</v>
      </c>
      <c r="I1451" s="264">
        <v>0</v>
      </c>
      <c r="J1451" s="264">
        <v>0</v>
      </c>
      <c r="K1451" s="264">
        <v>0</v>
      </c>
      <c r="L1451" s="264">
        <v>0</v>
      </c>
      <c r="M1451" s="264">
        <v>0</v>
      </c>
      <c r="N1451" s="294">
        <v>0.93</v>
      </c>
      <c r="O1451" s="266">
        <v>1</v>
      </c>
      <c r="P1451" s="266">
        <v>1</v>
      </c>
      <c r="Q1451" s="266">
        <v>0</v>
      </c>
      <c r="R1451" s="267">
        <v>1</v>
      </c>
      <c r="S1451" s="267">
        <v>0</v>
      </c>
      <c r="T1451" s="267">
        <v>0</v>
      </c>
      <c r="U1451" s="267">
        <v>0</v>
      </c>
      <c r="V1451" s="295">
        <v>0</v>
      </c>
      <c r="W1451" s="271">
        <v>1</v>
      </c>
      <c r="X1451" s="271">
        <v>1</v>
      </c>
      <c r="Y1451" s="271">
        <v>0</v>
      </c>
      <c r="Z1451" s="271">
        <v>0</v>
      </c>
      <c r="AA1451" s="268">
        <v>1</v>
      </c>
      <c r="AB1451" s="268">
        <v>0</v>
      </c>
      <c r="AC1451" s="295">
        <v>1</v>
      </c>
    </row>
    <row r="1452" spans="1:29">
      <c r="A1452" s="297" t="s">
        <v>1972</v>
      </c>
      <c r="B1452" s="305" t="s">
        <v>3370</v>
      </c>
      <c r="C1452" s="293" t="s">
        <v>2694</v>
      </c>
      <c r="D1452" s="305" t="s">
        <v>2695</v>
      </c>
      <c r="E1452" s="263">
        <v>9193</v>
      </c>
      <c r="F1452" s="266">
        <v>8799</v>
      </c>
      <c r="G1452" s="266">
        <v>394</v>
      </c>
      <c r="H1452" s="264">
        <v>6606</v>
      </c>
      <c r="I1452" s="264">
        <v>6302</v>
      </c>
      <c r="J1452" s="264">
        <v>304</v>
      </c>
      <c r="K1452" s="264">
        <v>6099</v>
      </c>
      <c r="L1452" s="264">
        <v>5834</v>
      </c>
      <c r="M1452" s="264">
        <v>265</v>
      </c>
      <c r="N1452" s="294">
        <v>0.93</v>
      </c>
      <c r="O1452" s="266">
        <v>192251</v>
      </c>
      <c r="P1452" s="266">
        <v>184488</v>
      </c>
      <c r="Q1452" s="266">
        <v>7763</v>
      </c>
      <c r="R1452" s="267">
        <v>0.959620496122257</v>
      </c>
      <c r="S1452" s="267">
        <v>0.957141303165452</v>
      </c>
      <c r="T1452" s="267">
        <v>0.953981229185589</v>
      </c>
      <c r="U1452" s="267">
        <v>0.956550254140023</v>
      </c>
      <c r="V1452" s="295">
        <v>0.00316007397986318</v>
      </c>
      <c r="W1452" s="271">
        <v>50712</v>
      </c>
      <c r="X1452" s="271">
        <v>48040</v>
      </c>
      <c r="Y1452" s="271">
        <v>42753</v>
      </c>
      <c r="Z1452" s="271">
        <v>41310</v>
      </c>
      <c r="AA1452" s="268">
        <v>0.947310301309355</v>
      </c>
      <c r="AB1452" s="268">
        <v>0.966247982597712</v>
      </c>
      <c r="AC1452" s="295">
        <v>-0.0189376812883577</v>
      </c>
    </row>
    <row r="1453" spans="1:29">
      <c r="A1453" s="297" t="s">
        <v>1972</v>
      </c>
      <c r="B1453" s="305" t="s">
        <v>3370</v>
      </c>
      <c r="C1453" s="293" t="s">
        <v>2696</v>
      </c>
      <c r="D1453" s="305" t="s">
        <v>2697</v>
      </c>
      <c r="E1453" s="263">
        <v>6903</v>
      </c>
      <c r="F1453" s="266">
        <v>6572</v>
      </c>
      <c r="G1453" s="266">
        <v>331</v>
      </c>
      <c r="H1453" s="264">
        <v>4525</v>
      </c>
      <c r="I1453" s="264">
        <v>4189</v>
      </c>
      <c r="J1453" s="264">
        <v>336</v>
      </c>
      <c r="K1453" s="264">
        <v>4476</v>
      </c>
      <c r="L1453" s="264">
        <v>4275</v>
      </c>
      <c r="M1453" s="264">
        <v>201</v>
      </c>
      <c r="N1453" s="294">
        <v>0.93</v>
      </c>
      <c r="O1453" s="266">
        <v>150591</v>
      </c>
      <c r="P1453" s="266">
        <v>144568</v>
      </c>
      <c r="Q1453" s="266">
        <v>6023</v>
      </c>
      <c r="R1453" s="267">
        <v>0.960004249921974</v>
      </c>
      <c r="S1453" s="267">
        <v>0.952049833405766</v>
      </c>
      <c r="T1453" s="267">
        <v>0.925745856353591</v>
      </c>
      <c r="U1453" s="267">
        <v>0.955093833780161</v>
      </c>
      <c r="V1453" s="295">
        <v>0.0263039770521745</v>
      </c>
      <c r="W1453" s="271">
        <v>36781</v>
      </c>
      <c r="X1453" s="271">
        <v>35081</v>
      </c>
      <c r="Y1453" s="271">
        <v>33854</v>
      </c>
      <c r="Z1453" s="271">
        <v>32595</v>
      </c>
      <c r="AA1453" s="268">
        <v>0.953780484489274</v>
      </c>
      <c r="AB1453" s="268">
        <v>0.962810893838247</v>
      </c>
      <c r="AC1453" s="295">
        <v>-0.00903040934897226</v>
      </c>
    </row>
    <row r="1454" spans="1:29">
      <c r="A1454" s="297" t="s">
        <v>1972</v>
      </c>
      <c r="B1454" s="305" t="s">
        <v>3370</v>
      </c>
      <c r="C1454" s="293" t="s">
        <v>2698</v>
      </c>
      <c r="D1454" s="305" t="s">
        <v>2699</v>
      </c>
      <c r="E1454" s="263">
        <v>7259</v>
      </c>
      <c r="F1454" s="266">
        <v>6854</v>
      </c>
      <c r="G1454" s="266">
        <v>405</v>
      </c>
      <c r="H1454" s="264">
        <v>5069</v>
      </c>
      <c r="I1454" s="264">
        <v>4820</v>
      </c>
      <c r="J1454" s="264">
        <v>249</v>
      </c>
      <c r="K1454" s="264">
        <v>4696</v>
      </c>
      <c r="L1454" s="264">
        <v>4547</v>
      </c>
      <c r="M1454" s="264">
        <v>149</v>
      </c>
      <c r="N1454" s="294">
        <v>0.93</v>
      </c>
      <c r="O1454" s="266">
        <v>164283</v>
      </c>
      <c r="P1454" s="266">
        <v>158293</v>
      </c>
      <c r="Q1454" s="266">
        <v>5990</v>
      </c>
      <c r="R1454" s="267">
        <v>0.963538528027854</v>
      </c>
      <c r="S1454" s="267">
        <v>0.944207191073151</v>
      </c>
      <c r="T1454" s="267">
        <v>0.950877885184454</v>
      </c>
      <c r="U1454" s="267">
        <v>0.968270868824532</v>
      </c>
      <c r="V1454" s="295">
        <v>-0.00667069411130394</v>
      </c>
      <c r="W1454" s="271">
        <v>39663</v>
      </c>
      <c r="X1454" s="271">
        <v>38074</v>
      </c>
      <c r="Y1454" s="271">
        <v>35548</v>
      </c>
      <c r="Z1454" s="271">
        <v>34387</v>
      </c>
      <c r="AA1454" s="268">
        <v>0.959937473211809</v>
      </c>
      <c r="AB1454" s="268">
        <v>0.967339934736131</v>
      </c>
      <c r="AC1454" s="295">
        <v>-0.007402461524322</v>
      </c>
    </row>
    <row r="1455" spans="1:29">
      <c r="A1455" s="297" t="s">
        <v>1972</v>
      </c>
      <c r="B1455" s="305" t="s">
        <v>3370</v>
      </c>
      <c r="C1455" s="293" t="s">
        <v>2700</v>
      </c>
      <c r="D1455" s="305" t="s">
        <v>2701</v>
      </c>
      <c r="E1455" s="263">
        <v>7164</v>
      </c>
      <c r="F1455" s="266">
        <v>6843</v>
      </c>
      <c r="G1455" s="266">
        <v>321</v>
      </c>
      <c r="H1455" s="264">
        <v>4915</v>
      </c>
      <c r="I1455" s="264">
        <v>4737</v>
      </c>
      <c r="J1455" s="264">
        <v>178</v>
      </c>
      <c r="K1455" s="264">
        <v>4604</v>
      </c>
      <c r="L1455" s="264">
        <v>4478</v>
      </c>
      <c r="M1455" s="264">
        <v>126</v>
      </c>
      <c r="N1455" s="294">
        <v>0.93</v>
      </c>
      <c r="O1455" s="266">
        <v>156677</v>
      </c>
      <c r="P1455" s="266">
        <v>151238</v>
      </c>
      <c r="Q1455" s="266">
        <v>5439</v>
      </c>
      <c r="R1455" s="267">
        <v>0.965285268418466</v>
      </c>
      <c r="S1455" s="267">
        <v>0.955192629815745</v>
      </c>
      <c r="T1455" s="267">
        <v>0.963784333672431</v>
      </c>
      <c r="U1455" s="267">
        <v>0.972632493483927</v>
      </c>
      <c r="V1455" s="295">
        <v>-0.00859170385668595</v>
      </c>
      <c r="W1455" s="271">
        <v>38234</v>
      </c>
      <c r="X1455" s="271">
        <v>36781</v>
      </c>
      <c r="Y1455" s="271">
        <v>34551</v>
      </c>
      <c r="Z1455" s="271">
        <v>33454</v>
      </c>
      <c r="AA1455" s="268">
        <v>0.96199717528901</v>
      </c>
      <c r="AB1455" s="268">
        <v>0.968249833579346</v>
      </c>
      <c r="AC1455" s="295">
        <v>-0.00625265829033672</v>
      </c>
    </row>
    <row r="1456" spans="1:29">
      <c r="A1456" s="297" t="s">
        <v>1972</v>
      </c>
      <c r="B1456" s="305" t="s">
        <v>3370</v>
      </c>
      <c r="C1456" s="293" t="s">
        <v>2702</v>
      </c>
      <c r="D1456" s="305" t="s">
        <v>2703</v>
      </c>
      <c r="E1456" s="263">
        <v>6301</v>
      </c>
      <c r="F1456" s="266">
        <v>6067</v>
      </c>
      <c r="G1456" s="266">
        <v>234</v>
      </c>
      <c r="H1456" s="264">
        <v>4206</v>
      </c>
      <c r="I1456" s="264">
        <v>4024</v>
      </c>
      <c r="J1456" s="264">
        <v>182</v>
      </c>
      <c r="K1456" s="264">
        <v>3716</v>
      </c>
      <c r="L1456" s="264">
        <v>3603</v>
      </c>
      <c r="M1456" s="264">
        <v>113</v>
      </c>
      <c r="N1456" s="294">
        <v>0.93</v>
      </c>
      <c r="O1456" s="266">
        <v>141474</v>
      </c>
      <c r="P1456" s="266">
        <v>137301</v>
      </c>
      <c r="Q1456" s="266">
        <v>4173</v>
      </c>
      <c r="R1456" s="267">
        <v>0.970503414054879</v>
      </c>
      <c r="S1456" s="267">
        <v>0.962863037613077</v>
      </c>
      <c r="T1456" s="267">
        <v>0.956728483119353</v>
      </c>
      <c r="U1456" s="267">
        <v>0.969590958019376</v>
      </c>
      <c r="V1456" s="295">
        <v>0.00613455449372402</v>
      </c>
      <c r="W1456" s="271">
        <v>33110</v>
      </c>
      <c r="X1456" s="271">
        <v>31959</v>
      </c>
      <c r="Y1456" s="271">
        <v>31632</v>
      </c>
      <c r="Z1456" s="271">
        <v>30805</v>
      </c>
      <c r="AA1456" s="268">
        <v>0.965237088492902</v>
      </c>
      <c r="AB1456" s="268">
        <v>0.973855589276682</v>
      </c>
      <c r="AC1456" s="295">
        <v>-0.00861850078377935</v>
      </c>
    </row>
    <row r="1457" spans="1:29">
      <c r="A1457" s="297" t="s">
        <v>1972</v>
      </c>
      <c r="B1457" s="305" t="s">
        <v>40</v>
      </c>
      <c r="C1457" s="293" t="s">
        <v>2704</v>
      </c>
      <c r="D1457" s="305" t="s">
        <v>2704</v>
      </c>
      <c r="E1457" s="263">
        <v>0</v>
      </c>
      <c r="F1457" s="266">
        <v>0</v>
      </c>
      <c r="G1457" s="266">
        <v>0</v>
      </c>
      <c r="H1457" s="264">
        <v>0</v>
      </c>
      <c r="I1457" s="264">
        <v>0</v>
      </c>
      <c r="J1457" s="264">
        <v>0</v>
      </c>
      <c r="K1457" s="264">
        <v>0</v>
      </c>
      <c r="L1457" s="264">
        <v>0</v>
      </c>
      <c r="M1457" s="264">
        <v>0</v>
      </c>
      <c r="N1457" s="294">
        <v>0.93</v>
      </c>
      <c r="O1457" s="266">
        <v>0</v>
      </c>
      <c r="P1457" s="266">
        <v>0</v>
      </c>
      <c r="Q1457" s="266">
        <v>0</v>
      </c>
      <c r="R1457" s="267">
        <v>0</v>
      </c>
      <c r="S1457" s="267">
        <v>0</v>
      </c>
      <c r="T1457" s="267">
        <v>0</v>
      </c>
      <c r="U1457" s="267">
        <v>0</v>
      </c>
      <c r="V1457" s="295">
        <v>0</v>
      </c>
      <c r="W1457" s="271">
        <v>0</v>
      </c>
      <c r="X1457" s="271">
        <v>0</v>
      </c>
      <c r="Y1457" s="271">
        <v>0</v>
      </c>
      <c r="Z1457" s="271">
        <v>0</v>
      </c>
      <c r="AA1457" s="268">
        <v>0</v>
      </c>
      <c r="AB1457" s="268">
        <v>0</v>
      </c>
      <c r="AC1457" s="295">
        <v>0</v>
      </c>
    </row>
    <row r="1458" spans="1:29">
      <c r="A1458" s="297" t="s">
        <v>1972</v>
      </c>
      <c r="B1458" s="305" t="s">
        <v>40</v>
      </c>
      <c r="C1458" s="293" t="s">
        <v>2705</v>
      </c>
      <c r="D1458" s="305" t="s">
        <v>2705</v>
      </c>
      <c r="E1458" s="263">
        <v>0</v>
      </c>
      <c r="F1458" s="266">
        <v>0</v>
      </c>
      <c r="G1458" s="266">
        <v>0</v>
      </c>
      <c r="H1458" s="264">
        <v>0</v>
      </c>
      <c r="I1458" s="264">
        <v>0</v>
      </c>
      <c r="J1458" s="264">
        <v>0</v>
      </c>
      <c r="K1458" s="264">
        <v>0</v>
      </c>
      <c r="L1458" s="264">
        <v>0</v>
      </c>
      <c r="M1458" s="264">
        <v>0</v>
      </c>
      <c r="N1458" s="294">
        <v>0.93</v>
      </c>
      <c r="O1458" s="266">
        <v>0</v>
      </c>
      <c r="P1458" s="266">
        <v>0</v>
      </c>
      <c r="Q1458" s="266">
        <v>0</v>
      </c>
      <c r="R1458" s="267">
        <v>0</v>
      </c>
      <c r="S1458" s="267">
        <v>0</v>
      </c>
      <c r="T1458" s="267">
        <v>0</v>
      </c>
      <c r="U1458" s="267">
        <v>0</v>
      </c>
      <c r="V1458" s="295">
        <v>0</v>
      </c>
      <c r="W1458" s="271">
        <v>0</v>
      </c>
      <c r="X1458" s="271">
        <v>0</v>
      </c>
      <c r="Y1458" s="271">
        <v>0</v>
      </c>
      <c r="Z1458" s="271">
        <v>0</v>
      </c>
      <c r="AA1458" s="268">
        <v>0</v>
      </c>
      <c r="AB1458" s="268">
        <v>0</v>
      </c>
      <c r="AC1458" s="295">
        <v>0</v>
      </c>
    </row>
    <row r="1459" spans="1:29">
      <c r="A1459" s="297" t="s">
        <v>2706</v>
      </c>
      <c r="B1459" s="307" t="s">
        <v>3371</v>
      </c>
      <c r="C1459" s="293" t="s">
        <v>2708</v>
      </c>
      <c r="D1459" s="307" t="s">
        <v>2709</v>
      </c>
      <c r="E1459" s="263">
        <v>2</v>
      </c>
      <c r="F1459" s="266">
        <v>1</v>
      </c>
      <c r="G1459" s="266">
        <v>1</v>
      </c>
      <c r="H1459" s="264">
        <v>2</v>
      </c>
      <c r="I1459" s="264">
        <v>2</v>
      </c>
      <c r="J1459" s="264">
        <v>0</v>
      </c>
      <c r="K1459" s="264">
        <v>2</v>
      </c>
      <c r="L1459" s="264">
        <v>1</v>
      </c>
      <c r="M1459" s="264">
        <v>1</v>
      </c>
      <c r="N1459" s="294">
        <v>0.93</v>
      </c>
      <c r="O1459" s="266">
        <v>25</v>
      </c>
      <c r="P1459" s="266">
        <v>20</v>
      </c>
      <c r="Q1459" s="266">
        <v>5</v>
      </c>
      <c r="R1459" s="267">
        <v>0.8</v>
      </c>
      <c r="S1459" s="267">
        <v>0.5</v>
      </c>
      <c r="T1459" s="267">
        <v>1</v>
      </c>
      <c r="U1459" s="267">
        <v>0.5</v>
      </c>
      <c r="V1459" s="295">
        <v>-0.5</v>
      </c>
      <c r="W1459" s="271">
        <v>8</v>
      </c>
      <c r="X1459" s="271">
        <v>6</v>
      </c>
      <c r="Y1459" s="271">
        <v>4</v>
      </c>
      <c r="Z1459" s="271">
        <v>4</v>
      </c>
      <c r="AA1459" s="268">
        <v>0.75</v>
      </c>
      <c r="AB1459" s="268">
        <v>1</v>
      </c>
      <c r="AC1459" s="295">
        <v>-0.25</v>
      </c>
    </row>
    <row r="1460" spans="1:29">
      <c r="A1460" s="297" t="s">
        <v>2706</v>
      </c>
      <c r="B1460" s="308" t="s">
        <v>3371</v>
      </c>
      <c r="C1460" s="293" t="s">
        <v>2710</v>
      </c>
      <c r="D1460" s="308" t="s">
        <v>2711</v>
      </c>
      <c r="E1460" s="263">
        <v>0</v>
      </c>
      <c r="F1460" s="266">
        <v>0</v>
      </c>
      <c r="G1460" s="266">
        <v>0</v>
      </c>
      <c r="H1460" s="264">
        <v>0</v>
      </c>
      <c r="I1460" s="264">
        <v>0</v>
      </c>
      <c r="J1460" s="264">
        <v>0</v>
      </c>
      <c r="K1460" s="264">
        <v>0</v>
      </c>
      <c r="L1460" s="264">
        <v>0</v>
      </c>
      <c r="M1460" s="264">
        <v>0</v>
      </c>
      <c r="N1460" s="294">
        <v>0.93</v>
      </c>
      <c r="O1460" s="266">
        <v>1</v>
      </c>
      <c r="P1460" s="266">
        <v>1</v>
      </c>
      <c r="Q1460" s="266">
        <v>0</v>
      </c>
      <c r="R1460" s="267">
        <v>1</v>
      </c>
      <c r="S1460" s="267">
        <v>0</v>
      </c>
      <c r="T1460" s="267">
        <v>0</v>
      </c>
      <c r="U1460" s="267">
        <v>0</v>
      </c>
      <c r="V1460" s="295">
        <v>0</v>
      </c>
      <c r="W1460" s="271">
        <v>0</v>
      </c>
      <c r="X1460" s="271">
        <v>0</v>
      </c>
      <c r="Y1460" s="271">
        <v>0</v>
      </c>
      <c r="Z1460" s="271">
        <v>0</v>
      </c>
      <c r="AA1460" s="268">
        <v>0</v>
      </c>
      <c r="AB1460" s="268">
        <v>0</v>
      </c>
      <c r="AC1460" s="295">
        <v>0</v>
      </c>
    </row>
    <row r="1461" spans="1:29">
      <c r="A1461" s="297" t="s">
        <v>2706</v>
      </c>
      <c r="B1461" s="307" t="s">
        <v>3372</v>
      </c>
      <c r="C1461" s="293" t="s">
        <v>2712</v>
      </c>
      <c r="D1461" s="307" t="s">
        <v>2713</v>
      </c>
      <c r="E1461" s="263">
        <v>0</v>
      </c>
      <c r="F1461" s="266">
        <v>0</v>
      </c>
      <c r="G1461" s="266">
        <v>0</v>
      </c>
      <c r="H1461" s="264">
        <v>0</v>
      </c>
      <c r="I1461" s="264">
        <v>0</v>
      </c>
      <c r="J1461" s="264">
        <v>0</v>
      </c>
      <c r="K1461" s="264">
        <v>0</v>
      </c>
      <c r="L1461" s="264">
        <v>0</v>
      </c>
      <c r="M1461" s="264">
        <v>0</v>
      </c>
      <c r="N1461" s="294">
        <v>0.93</v>
      </c>
      <c r="O1461" s="266">
        <v>0</v>
      </c>
      <c r="P1461" s="266">
        <v>0</v>
      </c>
      <c r="Q1461" s="266">
        <v>0</v>
      </c>
      <c r="R1461" s="267">
        <v>0</v>
      </c>
      <c r="S1461" s="267">
        <v>0</v>
      </c>
      <c r="T1461" s="267">
        <v>0</v>
      </c>
      <c r="U1461" s="267">
        <v>0</v>
      </c>
      <c r="V1461" s="295">
        <v>0</v>
      </c>
      <c r="W1461" s="271">
        <v>0</v>
      </c>
      <c r="X1461" s="271">
        <v>0</v>
      </c>
      <c r="Y1461" s="271">
        <v>0</v>
      </c>
      <c r="Z1461" s="271">
        <v>0</v>
      </c>
      <c r="AA1461" s="268">
        <v>0</v>
      </c>
      <c r="AB1461" s="268">
        <v>0</v>
      </c>
      <c r="AC1461" s="295">
        <v>0</v>
      </c>
    </row>
    <row r="1462" spans="1:29">
      <c r="A1462" s="297" t="s">
        <v>2706</v>
      </c>
      <c r="B1462" s="308" t="s">
        <v>3371</v>
      </c>
      <c r="C1462" s="293" t="s">
        <v>2714</v>
      </c>
      <c r="D1462" s="308" t="s">
        <v>2715</v>
      </c>
      <c r="E1462" s="263">
        <v>20</v>
      </c>
      <c r="F1462" s="266">
        <v>20</v>
      </c>
      <c r="G1462" s="266">
        <v>0</v>
      </c>
      <c r="H1462" s="264">
        <v>11</v>
      </c>
      <c r="I1462" s="264">
        <v>11</v>
      </c>
      <c r="J1462" s="264">
        <v>0</v>
      </c>
      <c r="K1462" s="264">
        <v>6</v>
      </c>
      <c r="L1462" s="264">
        <v>6</v>
      </c>
      <c r="M1462" s="264">
        <v>0</v>
      </c>
      <c r="N1462" s="294">
        <v>0.93</v>
      </c>
      <c r="O1462" s="266">
        <v>289</v>
      </c>
      <c r="P1462" s="266">
        <v>288</v>
      </c>
      <c r="Q1462" s="266">
        <v>1</v>
      </c>
      <c r="R1462" s="267">
        <v>0.996539792387543</v>
      </c>
      <c r="S1462" s="267">
        <v>1</v>
      </c>
      <c r="T1462" s="267">
        <v>1</v>
      </c>
      <c r="U1462" s="267">
        <v>1</v>
      </c>
      <c r="V1462" s="295">
        <v>0</v>
      </c>
      <c r="W1462" s="271">
        <v>96</v>
      </c>
      <c r="X1462" s="271">
        <v>96</v>
      </c>
      <c r="Y1462" s="271">
        <v>44</v>
      </c>
      <c r="Z1462" s="271">
        <v>43</v>
      </c>
      <c r="AA1462" s="268">
        <v>1</v>
      </c>
      <c r="AB1462" s="268">
        <v>0.977272727272727</v>
      </c>
      <c r="AC1462" s="295">
        <v>0.0227272727272727</v>
      </c>
    </row>
    <row r="1463" spans="1:29">
      <c r="A1463" s="297" t="s">
        <v>2706</v>
      </c>
      <c r="B1463" s="308" t="s">
        <v>3371</v>
      </c>
      <c r="C1463" s="293" t="s">
        <v>2716</v>
      </c>
      <c r="D1463" s="308" t="s">
        <v>2717</v>
      </c>
      <c r="E1463" s="263">
        <v>1</v>
      </c>
      <c r="F1463" s="266">
        <v>1</v>
      </c>
      <c r="G1463" s="266">
        <v>0</v>
      </c>
      <c r="H1463" s="264">
        <v>0</v>
      </c>
      <c r="I1463" s="264">
        <v>0</v>
      </c>
      <c r="J1463" s="264">
        <v>0</v>
      </c>
      <c r="K1463" s="264">
        <v>0</v>
      </c>
      <c r="L1463" s="264">
        <v>0</v>
      </c>
      <c r="M1463" s="264">
        <v>0</v>
      </c>
      <c r="N1463" s="294">
        <v>0.93</v>
      </c>
      <c r="O1463" s="266">
        <v>7</v>
      </c>
      <c r="P1463" s="266">
        <v>7</v>
      </c>
      <c r="Q1463" s="266">
        <v>0</v>
      </c>
      <c r="R1463" s="267">
        <v>1</v>
      </c>
      <c r="S1463" s="267">
        <v>1</v>
      </c>
      <c r="T1463" s="267">
        <v>0</v>
      </c>
      <c r="U1463" s="267">
        <v>0</v>
      </c>
      <c r="V1463" s="295">
        <v>1</v>
      </c>
      <c r="W1463" s="271">
        <v>2</v>
      </c>
      <c r="X1463" s="271">
        <v>2</v>
      </c>
      <c r="Y1463" s="271">
        <v>3</v>
      </c>
      <c r="Z1463" s="271">
        <v>3</v>
      </c>
      <c r="AA1463" s="268">
        <v>1</v>
      </c>
      <c r="AB1463" s="268">
        <v>1</v>
      </c>
      <c r="AC1463" s="295">
        <v>0</v>
      </c>
    </row>
    <row r="1464" spans="1:29">
      <c r="A1464" s="297" t="s">
        <v>2706</v>
      </c>
      <c r="B1464" s="308" t="s">
        <v>3371</v>
      </c>
      <c r="C1464" s="293" t="s">
        <v>2718</v>
      </c>
      <c r="D1464" s="308" t="s">
        <v>2719</v>
      </c>
      <c r="E1464" s="263">
        <v>1</v>
      </c>
      <c r="F1464" s="266">
        <v>1</v>
      </c>
      <c r="G1464" s="266">
        <v>0</v>
      </c>
      <c r="H1464" s="264">
        <v>0</v>
      </c>
      <c r="I1464" s="264">
        <v>0</v>
      </c>
      <c r="J1464" s="264">
        <v>0</v>
      </c>
      <c r="K1464" s="264">
        <v>0</v>
      </c>
      <c r="L1464" s="264">
        <v>0</v>
      </c>
      <c r="M1464" s="264">
        <v>0</v>
      </c>
      <c r="N1464" s="294">
        <v>0.93</v>
      </c>
      <c r="O1464" s="266">
        <v>17</v>
      </c>
      <c r="P1464" s="266">
        <v>17</v>
      </c>
      <c r="Q1464" s="266">
        <v>0</v>
      </c>
      <c r="R1464" s="267">
        <v>1</v>
      </c>
      <c r="S1464" s="267">
        <v>1</v>
      </c>
      <c r="T1464" s="267">
        <v>0</v>
      </c>
      <c r="U1464" s="267">
        <v>0</v>
      </c>
      <c r="V1464" s="295">
        <v>1</v>
      </c>
      <c r="W1464" s="271">
        <v>3</v>
      </c>
      <c r="X1464" s="271">
        <v>3</v>
      </c>
      <c r="Y1464" s="271">
        <v>6</v>
      </c>
      <c r="Z1464" s="271">
        <v>6</v>
      </c>
      <c r="AA1464" s="268">
        <v>1</v>
      </c>
      <c r="AB1464" s="268">
        <v>1</v>
      </c>
      <c r="AC1464" s="295">
        <v>0</v>
      </c>
    </row>
    <row r="1465" spans="1:29">
      <c r="A1465" s="297" t="s">
        <v>2706</v>
      </c>
      <c r="B1465" s="308" t="s">
        <v>3371</v>
      </c>
      <c r="C1465" s="293" t="s">
        <v>2720</v>
      </c>
      <c r="D1465" s="308" t="s">
        <v>2721</v>
      </c>
      <c r="E1465" s="263">
        <v>0</v>
      </c>
      <c r="F1465" s="266">
        <v>0</v>
      </c>
      <c r="G1465" s="266">
        <v>0</v>
      </c>
      <c r="H1465" s="264">
        <v>1</v>
      </c>
      <c r="I1465" s="264">
        <v>1</v>
      </c>
      <c r="J1465" s="264">
        <v>0</v>
      </c>
      <c r="K1465" s="264">
        <v>0</v>
      </c>
      <c r="L1465" s="264">
        <v>0</v>
      </c>
      <c r="M1465" s="264">
        <v>0</v>
      </c>
      <c r="N1465" s="294">
        <v>0.93</v>
      </c>
      <c r="O1465" s="266">
        <v>6</v>
      </c>
      <c r="P1465" s="266">
        <v>6</v>
      </c>
      <c r="Q1465" s="266">
        <v>0</v>
      </c>
      <c r="R1465" s="267">
        <v>1</v>
      </c>
      <c r="S1465" s="267">
        <v>0</v>
      </c>
      <c r="T1465" s="267">
        <v>1</v>
      </c>
      <c r="U1465" s="267">
        <v>0</v>
      </c>
      <c r="V1465" s="295">
        <v>-1</v>
      </c>
      <c r="W1465" s="271">
        <v>2</v>
      </c>
      <c r="X1465" s="271">
        <v>2</v>
      </c>
      <c r="Y1465" s="271">
        <v>2</v>
      </c>
      <c r="Z1465" s="271">
        <v>2</v>
      </c>
      <c r="AA1465" s="268">
        <v>1</v>
      </c>
      <c r="AB1465" s="268">
        <v>1</v>
      </c>
      <c r="AC1465" s="295">
        <v>0</v>
      </c>
    </row>
    <row r="1466" spans="1:29">
      <c r="A1466" s="297" t="s">
        <v>2706</v>
      </c>
      <c r="B1466" s="308" t="s">
        <v>3373</v>
      </c>
      <c r="C1466" s="293" t="s">
        <v>2722</v>
      </c>
      <c r="D1466" s="308" t="s">
        <v>2723</v>
      </c>
      <c r="E1466" s="263">
        <v>0</v>
      </c>
      <c r="F1466" s="266">
        <v>0</v>
      </c>
      <c r="G1466" s="266">
        <v>0</v>
      </c>
      <c r="H1466" s="264">
        <v>0</v>
      </c>
      <c r="I1466" s="264">
        <v>0</v>
      </c>
      <c r="J1466" s="264">
        <v>0</v>
      </c>
      <c r="K1466" s="264">
        <v>0</v>
      </c>
      <c r="L1466" s="264">
        <v>0</v>
      </c>
      <c r="M1466" s="264">
        <v>0</v>
      </c>
      <c r="N1466" s="294">
        <v>0.93</v>
      </c>
      <c r="O1466" s="266">
        <v>1</v>
      </c>
      <c r="P1466" s="266">
        <v>1</v>
      </c>
      <c r="Q1466" s="266">
        <v>0</v>
      </c>
      <c r="R1466" s="267">
        <v>1</v>
      </c>
      <c r="S1466" s="267">
        <v>0</v>
      </c>
      <c r="T1466" s="267">
        <v>0</v>
      </c>
      <c r="U1466" s="267">
        <v>0</v>
      </c>
      <c r="V1466" s="295">
        <v>0</v>
      </c>
      <c r="W1466" s="271">
        <v>0</v>
      </c>
      <c r="X1466" s="271">
        <v>0</v>
      </c>
      <c r="Y1466" s="271">
        <v>1</v>
      </c>
      <c r="Z1466" s="271">
        <v>1</v>
      </c>
      <c r="AA1466" s="268">
        <v>0</v>
      </c>
      <c r="AB1466" s="268">
        <v>1</v>
      </c>
      <c r="AC1466" s="295">
        <v>-1</v>
      </c>
    </row>
    <row r="1467" spans="1:29">
      <c r="A1467" s="297" t="s">
        <v>2706</v>
      </c>
      <c r="B1467" s="307" t="s">
        <v>3371</v>
      </c>
      <c r="C1467" s="293" t="s">
        <v>2724</v>
      </c>
      <c r="D1467" s="307" t="s">
        <v>2725</v>
      </c>
      <c r="E1467" s="263">
        <v>0</v>
      </c>
      <c r="F1467" s="266">
        <v>0</v>
      </c>
      <c r="G1467" s="266">
        <v>0</v>
      </c>
      <c r="H1467" s="264">
        <v>0</v>
      </c>
      <c r="I1467" s="264">
        <v>0</v>
      </c>
      <c r="J1467" s="264">
        <v>0</v>
      </c>
      <c r="K1467" s="264">
        <v>0</v>
      </c>
      <c r="L1467" s="264">
        <v>0</v>
      </c>
      <c r="M1467" s="264">
        <v>0</v>
      </c>
      <c r="N1467" s="294">
        <v>0.93</v>
      </c>
      <c r="O1467" s="266">
        <v>21</v>
      </c>
      <c r="P1467" s="266">
        <v>21</v>
      </c>
      <c r="Q1467" s="266">
        <v>0</v>
      </c>
      <c r="R1467" s="267">
        <v>1</v>
      </c>
      <c r="S1467" s="267">
        <v>0</v>
      </c>
      <c r="T1467" s="267">
        <v>0</v>
      </c>
      <c r="U1467" s="267">
        <v>0</v>
      </c>
      <c r="V1467" s="295">
        <v>0</v>
      </c>
      <c r="W1467" s="271">
        <v>5</v>
      </c>
      <c r="X1467" s="271">
        <v>5</v>
      </c>
      <c r="Y1467" s="271">
        <v>10</v>
      </c>
      <c r="Z1467" s="271">
        <v>10</v>
      </c>
      <c r="AA1467" s="268">
        <v>1</v>
      </c>
      <c r="AB1467" s="268">
        <v>1</v>
      </c>
      <c r="AC1467" s="295">
        <v>0</v>
      </c>
    </row>
    <row r="1468" spans="1:29">
      <c r="A1468" s="297" t="s">
        <v>2706</v>
      </c>
      <c r="B1468" s="308" t="s">
        <v>3374</v>
      </c>
      <c r="C1468" s="293" t="s">
        <v>2726</v>
      </c>
      <c r="D1468" s="308" t="s">
        <v>2727</v>
      </c>
      <c r="E1468" s="263">
        <v>0</v>
      </c>
      <c r="F1468" s="266">
        <v>0</v>
      </c>
      <c r="G1468" s="266">
        <v>0</v>
      </c>
      <c r="H1468" s="264">
        <v>0</v>
      </c>
      <c r="I1468" s="264">
        <v>0</v>
      </c>
      <c r="J1468" s="264">
        <v>0</v>
      </c>
      <c r="K1468" s="264">
        <v>0</v>
      </c>
      <c r="L1468" s="264">
        <v>0</v>
      </c>
      <c r="M1468" s="264">
        <v>0</v>
      </c>
      <c r="N1468" s="294">
        <v>0.93</v>
      </c>
      <c r="O1468" s="266">
        <v>1</v>
      </c>
      <c r="P1468" s="266">
        <v>1</v>
      </c>
      <c r="Q1468" s="266">
        <v>0</v>
      </c>
      <c r="R1468" s="267">
        <v>1</v>
      </c>
      <c r="S1468" s="267">
        <v>0</v>
      </c>
      <c r="T1468" s="267">
        <v>0</v>
      </c>
      <c r="U1468" s="267">
        <v>0</v>
      </c>
      <c r="V1468" s="295">
        <v>0</v>
      </c>
      <c r="W1468" s="271">
        <v>0</v>
      </c>
      <c r="X1468" s="271">
        <v>0</v>
      </c>
      <c r="Y1468" s="271">
        <v>0</v>
      </c>
      <c r="Z1468" s="271">
        <v>0</v>
      </c>
      <c r="AA1468" s="268">
        <v>0</v>
      </c>
      <c r="AB1468" s="268">
        <v>0</v>
      </c>
      <c r="AC1468" s="295">
        <v>0</v>
      </c>
    </row>
    <row r="1469" spans="1:29">
      <c r="A1469" s="297" t="s">
        <v>2706</v>
      </c>
      <c r="B1469" s="307" t="s">
        <v>3371</v>
      </c>
      <c r="C1469" s="293" t="s">
        <v>2728</v>
      </c>
      <c r="D1469" s="307" t="s">
        <v>2729</v>
      </c>
      <c r="E1469" s="263">
        <v>7</v>
      </c>
      <c r="F1469" s="266">
        <v>4</v>
      </c>
      <c r="G1469" s="266">
        <v>3</v>
      </c>
      <c r="H1469" s="264">
        <v>5</v>
      </c>
      <c r="I1469" s="264">
        <v>3</v>
      </c>
      <c r="J1469" s="264">
        <v>2</v>
      </c>
      <c r="K1469" s="264">
        <v>9</v>
      </c>
      <c r="L1469" s="264">
        <v>9</v>
      </c>
      <c r="M1469" s="264">
        <v>0</v>
      </c>
      <c r="N1469" s="294">
        <v>0.93</v>
      </c>
      <c r="O1469" s="266">
        <v>110</v>
      </c>
      <c r="P1469" s="266">
        <v>99</v>
      </c>
      <c r="Q1469" s="266">
        <v>11</v>
      </c>
      <c r="R1469" s="267">
        <v>0.9</v>
      </c>
      <c r="S1469" s="267">
        <v>0.571428571428571</v>
      </c>
      <c r="T1469" s="267">
        <v>0.6</v>
      </c>
      <c r="U1469" s="267">
        <v>1</v>
      </c>
      <c r="V1469" s="295">
        <v>-0.0285714285714286</v>
      </c>
      <c r="W1469" s="271">
        <v>38</v>
      </c>
      <c r="X1469" s="271">
        <v>31</v>
      </c>
      <c r="Y1469" s="271">
        <v>13</v>
      </c>
      <c r="Z1469" s="271">
        <v>13</v>
      </c>
      <c r="AA1469" s="268">
        <v>0.815789473684211</v>
      </c>
      <c r="AB1469" s="268">
        <v>1</v>
      </c>
      <c r="AC1469" s="295">
        <v>-0.184210526315789</v>
      </c>
    </row>
    <row r="1470" spans="1:29">
      <c r="A1470" s="297" t="s">
        <v>2706</v>
      </c>
      <c r="B1470" s="307" t="s">
        <v>3373</v>
      </c>
      <c r="C1470" s="293" t="s">
        <v>2730</v>
      </c>
      <c r="D1470" s="307" t="s">
        <v>2731</v>
      </c>
      <c r="E1470" s="263">
        <v>0</v>
      </c>
      <c r="F1470" s="266">
        <v>0</v>
      </c>
      <c r="G1470" s="266">
        <v>0</v>
      </c>
      <c r="H1470" s="264">
        <v>0</v>
      </c>
      <c r="I1470" s="264">
        <v>0</v>
      </c>
      <c r="J1470" s="264">
        <v>0</v>
      </c>
      <c r="K1470" s="264">
        <v>0</v>
      </c>
      <c r="L1470" s="264">
        <v>0</v>
      </c>
      <c r="M1470" s="264">
        <v>0</v>
      </c>
      <c r="N1470" s="294">
        <v>0.93</v>
      </c>
      <c r="O1470" s="266">
        <v>0</v>
      </c>
      <c r="P1470" s="266">
        <v>0</v>
      </c>
      <c r="Q1470" s="266">
        <v>0</v>
      </c>
      <c r="R1470" s="267">
        <v>0</v>
      </c>
      <c r="S1470" s="267">
        <v>0</v>
      </c>
      <c r="T1470" s="267">
        <v>0</v>
      </c>
      <c r="U1470" s="267">
        <v>0</v>
      </c>
      <c r="V1470" s="295">
        <v>0</v>
      </c>
      <c r="W1470" s="271">
        <v>0</v>
      </c>
      <c r="X1470" s="271">
        <v>0</v>
      </c>
      <c r="Y1470" s="271">
        <v>0</v>
      </c>
      <c r="Z1470" s="271">
        <v>0</v>
      </c>
      <c r="AA1470" s="268">
        <v>0</v>
      </c>
      <c r="AB1470" s="268">
        <v>0</v>
      </c>
      <c r="AC1470" s="295">
        <v>0</v>
      </c>
    </row>
    <row r="1471" spans="1:29">
      <c r="A1471" s="297" t="s">
        <v>2706</v>
      </c>
      <c r="B1471" s="308" t="s">
        <v>3371</v>
      </c>
      <c r="C1471" s="293" t="s">
        <v>2732</v>
      </c>
      <c r="D1471" s="308" t="s">
        <v>2733</v>
      </c>
      <c r="E1471" s="263">
        <v>0</v>
      </c>
      <c r="F1471" s="266">
        <v>0</v>
      </c>
      <c r="G1471" s="266">
        <v>0</v>
      </c>
      <c r="H1471" s="264">
        <v>0</v>
      </c>
      <c r="I1471" s="264">
        <v>0</v>
      </c>
      <c r="J1471" s="264">
        <v>0</v>
      </c>
      <c r="K1471" s="264">
        <v>0</v>
      </c>
      <c r="L1471" s="264">
        <v>0</v>
      </c>
      <c r="M1471" s="264">
        <v>0</v>
      </c>
      <c r="N1471" s="294">
        <v>0.93</v>
      </c>
      <c r="O1471" s="266">
        <v>12</v>
      </c>
      <c r="P1471" s="266">
        <v>12</v>
      </c>
      <c r="Q1471" s="266">
        <v>0</v>
      </c>
      <c r="R1471" s="267">
        <v>1</v>
      </c>
      <c r="S1471" s="267">
        <v>0</v>
      </c>
      <c r="T1471" s="267">
        <v>0</v>
      </c>
      <c r="U1471" s="267">
        <v>0</v>
      </c>
      <c r="V1471" s="295">
        <v>0</v>
      </c>
      <c r="W1471" s="271">
        <v>2</v>
      </c>
      <c r="X1471" s="271">
        <v>2</v>
      </c>
      <c r="Y1471" s="271">
        <v>5</v>
      </c>
      <c r="Z1471" s="271">
        <v>5</v>
      </c>
      <c r="AA1471" s="268">
        <v>1</v>
      </c>
      <c r="AB1471" s="268">
        <v>1</v>
      </c>
      <c r="AC1471" s="295">
        <v>0</v>
      </c>
    </row>
    <row r="1472" spans="1:29">
      <c r="A1472" s="297" t="s">
        <v>2706</v>
      </c>
      <c r="B1472" s="308" t="s">
        <v>3371</v>
      </c>
      <c r="C1472" s="293" t="s">
        <v>2734</v>
      </c>
      <c r="D1472" s="308" t="s">
        <v>2735</v>
      </c>
      <c r="E1472" s="263">
        <v>0</v>
      </c>
      <c r="F1472" s="266">
        <v>0</v>
      </c>
      <c r="G1472" s="266">
        <v>0</v>
      </c>
      <c r="H1472" s="264">
        <v>2</v>
      </c>
      <c r="I1472" s="264">
        <v>2</v>
      </c>
      <c r="J1472" s="264">
        <v>0</v>
      </c>
      <c r="K1472" s="264">
        <v>4</v>
      </c>
      <c r="L1472" s="264">
        <v>4</v>
      </c>
      <c r="M1472" s="264">
        <v>0</v>
      </c>
      <c r="N1472" s="294">
        <v>0.93</v>
      </c>
      <c r="O1472" s="266">
        <v>21</v>
      </c>
      <c r="P1472" s="266">
        <v>21</v>
      </c>
      <c r="Q1472" s="266">
        <v>0</v>
      </c>
      <c r="R1472" s="267">
        <v>1</v>
      </c>
      <c r="S1472" s="267">
        <v>0</v>
      </c>
      <c r="T1472" s="267">
        <v>1</v>
      </c>
      <c r="U1472" s="267">
        <v>1</v>
      </c>
      <c r="V1472" s="295">
        <v>-1</v>
      </c>
      <c r="W1472" s="271">
        <v>8</v>
      </c>
      <c r="X1472" s="271">
        <v>8</v>
      </c>
      <c r="Y1472" s="271">
        <v>2</v>
      </c>
      <c r="Z1472" s="271">
        <v>2</v>
      </c>
      <c r="AA1472" s="268">
        <v>1</v>
      </c>
      <c r="AB1472" s="268">
        <v>1</v>
      </c>
      <c r="AC1472" s="295">
        <v>0</v>
      </c>
    </row>
    <row r="1473" spans="1:29">
      <c r="A1473" s="297" t="s">
        <v>2706</v>
      </c>
      <c r="B1473" s="308" t="s">
        <v>3373</v>
      </c>
      <c r="C1473" s="293" t="s">
        <v>2736</v>
      </c>
      <c r="D1473" s="308" t="s">
        <v>2737</v>
      </c>
      <c r="E1473" s="263">
        <v>0</v>
      </c>
      <c r="F1473" s="266">
        <v>0</v>
      </c>
      <c r="G1473" s="266">
        <v>0</v>
      </c>
      <c r="H1473" s="264">
        <v>0</v>
      </c>
      <c r="I1473" s="264">
        <v>0</v>
      </c>
      <c r="J1473" s="264">
        <v>0</v>
      </c>
      <c r="K1473" s="264">
        <v>1</v>
      </c>
      <c r="L1473" s="264">
        <v>1</v>
      </c>
      <c r="M1473" s="264">
        <v>0</v>
      </c>
      <c r="N1473" s="294">
        <v>0.93</v>
      </c>
      <c r="O1473" s="266">
        <v>1</v>
      </c>
      <c r="P1473" s="266">
        <v>1</v>
      </c>
      <c r="Q1473" s="266">
        <v>0</v>
      </c>
      <c r="R1473" s="267">
        <v>1</v>
      </c>
      <c r="S1473" s="267">
        <v>0</v>
      </c>
      <c r="T1473" s="267">
        <v>0</v>
      </c>
      <c r="U1473" s="267">
        <v>1</v>
      </c>
      <c r="V1473" s="295">
        <v>0</v>
      </c>
      <c r="W1473" s="271">
        <v>1</v>
      </c>
      <c r="X1473" s="271">
        <v>1</v>
      </c>
      <c r="Y1473" s="271">
        <v>0</v>
      </c>
      <c r="Z1473" s="271">
        <v>0</v>
      </c>
      <c r="AA1473" s="268">
        <v>1</v>
      </c>
      <c r="AB1473" s="268">
        <v>0</v>
      </c>
      <c r="AC1473" s="295">
        <v>1</v>
      </c>
    </row>
    <row r="1474" spans="1:29">
      <c r="A1474" s="297" t="s">
        <v>2706</v>
      </c>
      <c r="B1474" s="308" t="s">
        <v>3372</v>
      </c>
      <c r="C1474" s="293" t="s">
        <v>2738</v>
      </c>
      <c r="D1474" s="308" t="s">
        <v>2739</v>
      </c>
      <c r="E1474" s="263">
        <v>0</v>
      </c>
      <c r="F1474" s="266">
        <v>0</v>
      </c>
      <c r="G1474" s="266">
        <v>0</v>
      </c>
      <c r="H1474" s="264">
        <v>0</v>
      </c>
      <c r="I1474" s="264">
        <v>0</v>
      </c>
      <c r="J1474" s="264">
        <v>0</v>
      </c>
      <c r="K1474" s="264">
        <v>0</v>
      </c>
      <c r="L1474" s="264">
        <v>0</v>
      </c>
      <c r="M1474" s="264">
        <v>0</v>
      </c>
      <c r="N1474" s="294">
        <v>0.93</v>
      </c>
      <c r="O1474" s="266">
        <v>1</v>
      </c>
      <c r="P1474" s="266">
        <v>1</v>
      </c>
      <c r="Q1474" s="266">
        <v>0</v>
      </c>
      <c r="R1474" s="267">
        <v>1</v>
      </c>
      <c r="S1474" s="267">
        <v>0</v>
      </c>
      <c r="T1474" s="267">
        <v>0</v>
      </c>
      <c r="U1474" s="267">
        <v>0</v>
      </c>
      <c r="V1474" s="295">
        <v>0</v>
      </c>
      <c r="W1474" s="271">
        <v>1</v>
      </c>
      <c r="X1474" s="271">
        <v>1</v>
      </c>
      <c r="Y1474" s="271">
        <v>0</v>
      </c>
      <c r="Z1474" s="271">
        <v>0</v>
      </c>
      <c r="AA1474" s="268">
        <v>1</v>
      </c>
      <c r="AB1474" s="268">
        <v>0</v>
      </c>
      <c r="AC1474" s="295">
        <v>1</v>
      </c>
    </row>
    <row r="1475" spans="1:29">
      <c r="A1475" s="297" t="s">
        <v>2706</v>
      </c>
      <c r="B1475" s="308" t="s">
        <v>3371</v>
      </c>
      <c r="C1475" s="293" t="s">
        <v>2740</v>
      </c>
      <c r="D1475" s="308" t="s">
        <v>2741</v>
      </c>
      <c r="E1475" s="263">
        <v>5</v>
      </c>
      <c r="F1475" s="266">
        <v>5</v>
      </c>
      <c r="G1475" s="266">
        <v>0</v>
      </c>
      <c r="H1475" s="264">
        <v>4</v>
      </c>
      <c r="I1475" s="264">
        <v>4</v>
      </c>
      <c r="J1475" s="264">
        <v>0</v>
      </c>
      <c r="K1475" s="264">
        <v>1</v>
      </c>
      <c r="L1475" s="264">
        <v>1</v>
      </c>
      <c r="M1475" s="264">
        <v>0</v>
      </c>
      <c r="N1475" s="294">
        <v>0.93</v>
      </c>
      <c r="O1475" s="266">
        <v>74</v>
      </c>
      <c r="P1475" s="266">
        <v>74</v>
      </c>
      <c r="Q1475" s="266">
        <v>0</v>
      </c>
      <c r="R1475" s="267">
        <v>1</v>
      </c>
      <c r="S1475" s="267">
        <v>1</v>
      </c>
      <c r="T1475" s="267">
        <v>1</v>
      </c>
      <c r="U1475" s="267">
        <v>1</v>
      </c>
      <c r="V1475" s="295">
        <v>0</v>
      </c>
      <c r="W1475" s="271">
        <v>17</v>
      </c>
      <c r="X1475" s="271">
        <v>17</v>
      </c>
      <c r="Y1475" s="271">
        <v>12</v>
      </c>
      <c r="Z1475" s="271">
        <v>12</v>
      </c>
      <c r="AA1475" s="268">
        <v>1</v>
      </c>
      <c r="AB1475" s="268">
        <v>1</v>
      </c>
      <c r="AC1475" s="295">
        <v>0</v>
      </c>
    </row>
    <row r="1476" spans="1:29">
      <c r="A1476" s="297" t="s">
        <v>2706</v>
      </c>
      <c r="B1476" s="308" t="s">
        <v>3373</v>
      </c>
      <c r="C1476" s="293" t="s">
        <v>2742</v>
      </c>
      <c r="D1476" s="308" t="s">
        <v>2743</v>
      </c>
      <c r="E1476" s="263">
        <v>0</v>
      </c>
      <c r="F1476" s="266">
        <v>0</v>
      </c>
      <c r="G1476" s="266">
        <v>0</v>
      </c>
      <c r="H1476" s="264">
        <v>0</v>
      </c>
      <c r="I1476" s="264">
        <v>0</v>
      </c>
      <c r="J1476" s="264">
        <v>0</v>
      </c>
      <c r="K1476" s="264">
        <v>0</v>
      </c>
      <c r="L1476" s="264">
        <v>0</v>
      </c>
      <c r="M1476" s="264">
        <v>0</v>
      </c>
      <c r="N1476" s="294">
        <v>0.93</v>
      </c>
      <c r="O1476" s="266">
        <v>0</v>
      </c>
      <c r="P1476" s="266">
        <v>0</v>
      </c>
      <c r="Q1476" s="266">
        <v>0</v>
      </c>
      <c r="R1476" s="267">
        <v>0</v>
      </c>
      <c r="S1476" s="267">
        <v>0</v>
      </c>
      <c r="T1476" s="267">
        <v>0</v>
      </c>
      <c r="U1476" s="267">
        <v>0</v>
      </c>
      <c r="V1476" s="295">
        <v>0</v>
      </c>
      <c r="W1476" s="271">
        <v>0</v>
      </c>
      <c r="X1476" s="271">
        <v>0</v>
      </c>
      <c r="Y1476" s="271">
        <v>0</v>
      </c>
      <c r="Z1476" s="271">
        <v>0</v>
      </c>
      <c r="AA1476" s="268">
        <v>0</v>
      </c>
      <c r="AB1476" s="268">
        <v>0</v>
      </c>
      <c r="AC1476" s="295">
        <v>0</v>
      </c>
    </row>
    <row r="1477" spans="1:29">
      <c r="A1477" s="297" t="s">
        <v>2706</v>
      </c>
      <c r="B1477" s="307" t="s">
        <v>3371</v>
      </c>
      <c r="C1477" s="293" t="s">
        <v>2744</v>
      </c>
      <c r="D1477" s="307" t="s">
        <v>2745</v>
      </c>
      <c r="E1477" s="263">
        <v>0</v>
      </c>
      <c r="F1477" s="266">
        <v>0</v>
      </c>
      <c r="G1477" s="266">
        <v>0</v>
      </c>
      <c r="H1477" s="264">
        <v>1</v>
      </c>
      <c r="I1477" s="264">
        <v>1</v>
      </c>
      <c r="J1477" s="264">
        <v>0</v>
      </c>
      <c r="K1477" s="264">
        <v>0</v>
      </c>
      <c r="L1477" s="264">
        <v>0</v>
      </c>
      <c r="M1477" s="264">
        <v>0</v>
      </c>
      <c r="N1477" s="294">
        <v>0.93</v>
      </c>
      <c r="O1477" s="266">
        <v>5</v>
      </c>
      <c r="P1477" s="266">
        <v>5</v>
      </c>
      <c r="Q1477" s="266">
        <v>0</v>
      </c>
      <c r="R1477" s="267">
        <v>1</v>
      </c>
      <c r="S1477" s="267">
        <v>0</v>
      </c>
      <c r="T1477" s="267">
        <v>1</v>
      </c>
      <c r="U1477" s="267">
        <v>0</v>
      </c>
      <c r="V1477" s="295">
        <v>-1</v>
      </c>
      <c r="W1477" s="271">
        <v>1</v>
      </c>
      <c r="X1477" s="271">
        <v>1</v>
      </c>
      <c r="Y1477" s="271">
        <v>2</v>
      </c>
      <c r="Z1477" s="271">
        <v>2</v>
      </c>
      <c r="AA1477" s="268">
        <v>1</v>
      </c>
      <c r="AB1477" s="268">
        <v>1</v>
      </c>
      <c r="AC1477" s="295">
        <v>0</v>
      </c>
    </row>
    <row r="1478" spans="1:29">
      <c r="A1478" s="297" t="s">
        <v>2706</v>
      </c>
      <c r="B1478" s="307" t="s">
        <v>3375</v>
      </c>
      <c r="C1478" s="293" t="s">
        <v>2746</v>
      </c>
      <c r="D1478" s="307" t="s">
        <v>2747</v>
      </c>
      <c r="E1478" s="263">
        <v>0</v>
      </c>
      <c r="F1478" s="266">
        <v>0</v>
      </c>
      <c r="G1478" s="266">
        <v>0</v>
      </c>
      <c r="H1478" s="264">
        <v>0</v>
      </c>
      <c r="I1478" s="264">
        <v>0</v>
      </c>
      <c r="J1478" s="264">
        <v>0</v>
      </c>
      <c r="K1478" s="264">
        <v>0</v>
      </c>
      <c r="L1478" s="264">
        <v>0</v>
      </c>
      <c r="M1478" s="264">
        <v>0</v>
      </c>
      <c r="N1478" s="294">
        <v>0.93</v>
      </c>
      <c r="O1478" s="266">
        <v>0</v>
      </c>
      <c r="P1478" s="266">
        <v>0</v>
      </c>
      <c r="Q1478" s="266">
        <v>0</v>
      </c>
      <c r="R1478" s="267">
        <v>0</v>
      </c>
      <c r="S1478" s="267">
        <v>0</v>
      </c>
      <c r="T1478" s="267">
        <v>0</v>
      </c>
      <c r="U1478" s="267">
        <v>0</v>
      </c>
      <c r="V1478" s="295">
        <v>0</v>
      </c>
      <c r="W1478" s="271">
        <v>0</v>
      </c>
      <c r="X1478" s="271">
        <v>0</v>
      </c>
      <c r="Y1478" s="271">
        <v>0</v>
      </c>
      <c r="Z1478" s="271">
        <v>0</v>
      </c>
      <c r="AA1478" s="268">
        <v>0</v>
      </c>
      <c r="AB1478" s="268">
        <v>0</v>
      </c>
      <c r="AC1478" s="295">
        <v>0</v>
      </c>
    </row>
    <row r="1479" spans="1:29">
      <c r="A1479" s="297" t="s">
        <v>2706</v>
      </c>
      <c r="B1479" s="307" t="s">
        <v>3372</v>
      </c>
      <c r="C1479" s="293" t="s">
        <v>2748</v>
      </c>
      <c r="D1479" s="307" t="s">
        <v>2749</v>
      </c>
      <c r="E1479" s="263">
        <v>0</v>
      </c>
      <c r="F1479" s="266">
        <v>0</v>
      </c>
      <c r="G1479" s="266">
        <v>0</v>
      </c>
      <c r="H1479" s="264">
        <v>0</v>
      </c>
      <c r="I1479" s="264">
        <v>0</v>
      </c>
      <c r="J1479" s="264">
        <v>0</v>
      </c>
      <c r="K1479" s="264">
        <v>0</v>
      </c>
      <c r="L1479" s="264">
        <v>0</v>
      </c>
      <c r="M1479" s="264">
        <v>0</v>
      </c>
      <c r="N1479" s="294">
        <v>0.93</v>
      </c>
      <c r="O1479" s="266">
        <v>0</v>
      </c>
      <c r="P1479" s="266">
        <v>0</v>
      </c>
      <c r="Q1479" s="266">
        <v>0</v>
      </c>
      <c r="R1479" s="267">
        <v>0</v>
      </c>
      <c r="S1479" s="267">
        <v>0</v>
      </c>
      <c r="T1479" s="267">
        <v>0</v>
      </c>
      <c r="U1479" s="267">
        <v>0</v>
      </c>
      <c r="V1479" s="295">
        <v>0</v>
      </c>
      <c r="W1479" s="271">
        <v>0</v>
      </c>
      <c r="X1479" s="271">
        <v>0</v>
      </c>
      <c r="Y1479" s="271">
        <v>0</v>
      </c>
      <c r="Z1479" s="271">
        <v>0</v>
      </c>
      <c r="AA1479" s="268">
        <v>0</v>
      </c>
      <c r="AB1479" s="268">
        <v>0</v>
      </c>
      <c r="AC1479" s="295">
        <v>0</v>
      </c>
    </row>
    <row r="1480" spans="1:29">
      <c r="A1480" s="297" t="s">
        <v>2706</v>
      </c>
      <c r="B1480" s="308" t="s">
        <v>3371</v>
      </c>
      <c r="C1480" s="293" t="s">
        <v>2750</v>
      </c>
      <c r="D1480" s="308" t="s">
        <v>2751</v>
      </c>
      <c r="E1480" s="263">
        <v>6</v>
      </c>
      <c r="F1480" s="266">
        <v>3</v>
      </c>
      <c r="G1480" s="266">
        <v>3</v>
      </c>
      <c r="H1480" s="264">
        <v>0</v>
      </c>
      <c r="I1480" s="264">
        <v>0</v>
      </c>
      <c r="J1480" s="264">
        <v>0</v>
      </c>
      <c r="K1480" s="264">
        <v>0</v>
      </c>
      <c r="L1480" s="264">
        <v>0</v>
      </c>
      <c r="M1480" s="264">
        <v>0</v>
      </c>
      <c r="N1480" s="294">
        <v>0.93</v>
      </c>
      <c r="O1480" s="266">
        <v>184</v>
      </c>
      <c r="P1480" s="266">
        <v>140</v>
      </c>
      <c r="Q1480" s="266">
        <v>44</v>
      </c>
      <c r="R1480" s="267">
        <v>0.760869565217391</v>
      </c>
      <c r="S1480" s="267">
        <v>0.5</v>
      </c>
      <c r="T1480" s="267">
        <v>0</v>
      </c>
      <c r="U1480" s="267">
        <v>0</v>
      </c>
      <c r="V1480" s="295">
        <v>0.5</v>
      </c>
      <c r="W1480" s="271">
        <v>23</v>
      </c>
      <c r="X1480" s="271">
        <v>19</v>
      </c>
      <c r="Y1480" s="271">
        <v>37</v>
      </c>
      <c r="Z1480" s="271">
        <v>36</v>
      </c>
      <c r="AA1480" s="268">
        <v>0.826086956521739</v>
      </c>
      <c r="AB1480" s="268">
        <v>0.972972972972973</v>
      </c>
      <c r="AC1480" s="295">
        <v>-0.146886016451234</v>
      </c>
    </row>
    <row r="1481" spans="1:29">
      <c r="A1481" s="297" t="s">
        <v>2706</v>
      </c>
      <c r="B1481" s="308" t="s">
        <v>3373</v>
      </c>
      <c r="C1481" s="293" t="s">
        <v>2752</v>
      </c>
      <c r="D1481" s="308" t="s">
        <v>2753</v>
      </c>
      <c r="E1481" s="263">
        <v>0</v>
      </c>
      <c r="F1481" s="266">
        <v>0</v>
      </c>
      <c r="G1481" s="266">
        <v>0</v>
      </c>
      <c r="H1481" s="264">
        <v>0</v>
      </c>
      <c r="I1481" s="264">
        <v>0</v>
      </c>
      <c r="J1481" s="264">
        <v>0</v>
      </c>
      <c r="K1481" s="264">
        <v>0</v>
      </c>
      <c r="L1481" s="264">
        <v>0</v>
      </c>
      <c r="M1481" s="264">
        <v>0</v>
      </c>
      <c r="N1481" s="294">
        <v>0.93</v>
      </c>
      <c r="O1481" s="266">
        <v>0</v>
      </c>
      <c r="P1481" s="266">
        <v>0</v>
      </c>
      <c r="Q1481" s="266">
        <v>0</v>
      </c>
      <c r="R1481" s="267">
        <v>0</v>
      </c>
      <c r="S1481" s="267">
        <v>0</v>
      </c>
      <c r="T1481" s="267">
        <v>0</v>
      </c>
      <c r="U1481" s="267">
        <v>0</v>
      </c>
      <c r="V1481" s="295">
        <v>0</v>
      </c>
      <c r="W1481" s="271">
        <v>0</v>
      </c>
      <c r="X1481" s="271">
        <v>0</v>
      </c>
      <c r="Y1481" s="271">
        <v>0</v>
      </c>
      <c r="Z1481" s="271">
        <v>0</v>
      </c>
      <c r="AA1481" s="268">
        <v>0</v>
      </c>
      <c r="AB1481" s="268">
        <v>0</v>
      </c>
      <c r="AC1481" s="295">
        <v>0</v>
      </c>
    </row>
    <row r="1482" spans="1:29">
      <c r="A1482" s="297" t="s">
        <v>2706</v>
      </c>
      <c r="B1482" s="308" t="s">
        <v>3373</v>
      </c>
      <c r="C1482" s="293" t="s">
        <v>2754</v>
      </c>
      <c r="D1482" s="308" t="s">
        <v>2755</v>
      </c>
      <c r="E1482" s="263">
        <v>0</v>
      </c>
      <c r="F1482" s="266">
        <v>0</v>
      </c>
      <c r="G1482" s="266">
        <v>0</v>
      </c>
      <c r="H1482" s="264">
        <v>0</v>
      </c>
      <c r="I1482" s="264">
        <v>0</v>
      </c>
      <c r="J1482" s="264">
        <v>0</v>
      </c>
      <c r="K1482" s="264">
        <v>0</v>
      </c>
      <c r="L1482" s="264">
        <v>0</v>
      </c>
      <c r="M1482" s="264">
        <v>0</v>
      </c>
      <c r="N1482" s="294">
        <v>0.93</v>
      </c>
      <c r="O1482" s="266">
        <v>1</v>
      </c>
      <c r="P1482" s="266">
        <v>1</v>
      </c>
      <c r="Q1482" s="266">
        <v>0</v>
      </c>
      <c r="R1482" s="267">
        <v>1</v>
      </c>
      <c r="S1482" s="267">
        <v>0</v>
      </c>
      <c r="T1482" s="267">
        <v>0</v>
      </c>
      <c r="U1482" s="267">
        <v>0</v>
      </c>
      <c r="V1482" s="295">
        <v>0</v>
      </c>
      <c r="W1482" s="271">
        <v>0</v>
      </c>
      <c r="X1482" s="271">
        <v>0</v>
      </c>
      <c r="Y1482" s="271">
        <v>0</v>
      </c>
      <c r="Z1482" s="271">
        <v>0</v>
      </c>
      <c r="AA1482" s="268">
        <v>0</v>
      </c>
      <c r="AB1482" s="268">
        <v>0</v>
      </c>
      <c r="AC1482" s="295">
        <v>0</v>
      </c>
    </row>
    <row r="1483" spans="1:29">
      <c r="A1483" s="297" t="s">
        <v>2706</v>
      </c>
      <c r="B1483" s="307" t="s">
        <v>3375</v>
      </c>
      <c r="C1483" s="293" t="s">
        <v>2756</v>
      </c>
      <c r="D1483" s="307" t="s">
        <v>2757</v>
      </c>
      <c r="E1483" s="263">
        <v>0</v>
      </c>
      <c r="F1483" s="266">
        <v>0</v>
      </c>
      <c r="G1483" s="266">
        <v>0</v>
      </c>
      <c r="H1483" s="264">
        <v>0</v>
      </c>
      <c r="I1483" s="264">
        <v>0</v>
      </c>
      <c r="J1483" s="264">
        <v>0</v>
      </c>
      <c r="K1483" s="264">
        <v>0</v>
      </c>
      <c r="L1483" s="264">
        <v>0</v>
      </c>
      <c r="M1483" s="264">
        <v>0</v>
      </c>
      <c r="N1483" s="294">
        <v>0.93</v>
      </c>
      <c r="O1483" s="266">
        <v>3</v>
      </c>
      <c r="P1483" s="266">
        <v>3</v>
      </c>
      <c r="Q1483" s="266">
        <v>0</v>
      </c>
      <c r="R1483" s="267">
        <v>1</v>
      </c>
      <c r="S1483" s="267">
        <v>0</v>
      </c>
      <c r="T1483" s="267">
        <v>0</v>
      </c>
      <c r="U1483" s="267">
        <v>0</v>
      </c>
      <c r="V1483" s="295">
        <v>0</v>
      </c>
      <c r="W1483" s="271">
        <v>0</v>
      </c>
      <c r="X1483" s="271">
        <v>0</v>
      </c>
      <c r="Y1483" s="271">
        <v>0</v>
      </c>
      <c r="Z1483" s="271">
        <v>0</v>
      </c>
      <c r="AA1483" s="268">
        <v>0</v>
      </c>
      <c r="AB1483" s="268">
        <v>0</v>
      </c>
      <c r="AC1483" s="295">
        <v>0</v>
      </c>
    </row>
    <row r="1484" spans="1:29">
      <c r="A1484" s="297" t="s">
        <v>2706</v>
      </c>
      <c r="B1484" s="307" t="s">
        <v>3374</v>
      </c>
      <c r="C1484" s="293" t="s">
        <v>2758</v>
      </c>
      <c r="D1484" s="307" t="s">
        <v>2759</v>
      </c>
      <c r="E1484" s="263">
        <v>0</v>
      </c>
      <c r="F1484" s="266">
        <v>0</v>
      </c>
      <c r="G1484" s="266">
        <v>0</v>
      </c>
      <c r="H1484" s="264">
        <v>0</v>
      </c>
      <c r="I1484" s="264">
        <v>0</v>
      </c>
      <c r="J1484" s="264">
        <v>0</v>
      </c>
      <c r="K1484" s="264">
        <v>0</v>
      </c>
      <c r="L1484" s="264">
        <v>0</v>
      </c>
      <c r="M1484" s="264">
        <v>0</v>
      </c>
      <c r="N1484" s="294">
        <v>0.93</v>
      </c>
      <c r="O1484" s="266">
        <v>40</v>
      </c>
      <c r="P1484" s="266">
        <v>36</v>
      </c>
      <c r="Q1484" s="266">
        <v>4</v>
      </c>
      <c r="R1484" s="267">
        <v>0.9</v>
      </c>
      <c r="S1484" s="267">
        <v>0</v>
      </c>
      <c r="T1484" s="267">
        <v>0</v>
      </c>
      <c r="U1484" s="267">
        <v>0</v>
      </c>
      <c r="V1484" s="295">
        <v>0</v>
      </c>
      <c r="W1484" s="271">
        <v>0</v>
      </c>
      <c r="X1484" s="271">
        <v>0</v>
      </c>
      <c r="Y1484" s="271">
        <v>15</v>
      </c>
      <c r="Z1484" s="271">
        <v>15</v>
      </c>
      <c r="AA1484" s="268">
        <v>0</v>
      </c>
      <c r="AB1484" s="268">
        <v>1</v>
      </c>
      <c r="AC1484" s="295">
        <v>-1</v>
      </c>
    </row>
    <row r="1485" spans="1:29">
      <c r="A1485" s="297" t="s">
        <v>2706</v>
      </c>
      <c r="B1485" s="307" t="s">
        <v>3375</v>
      </c>
      <c r="C1485" s="293" t="s">
        <v>2760</v>
      </c>
      <c r="D1485" s="307" t="s">
        <v>2761</v>
      </c>
      <c r="E1485" s="263">
        <v>0</v>
      </c>
      <c r="F1485" s="266">
        <v>0</v>
      </c>
      <c r="G1485" s="266">
        <v>0</v>
      </c>
      <c r="H1485" s="264">
        <v>0</v>
      </c>
      <c r="I1485" s="264">
        <v>0</v>
      </c>
      <c r="J1485" s="264">
        <v>0</v>
      </c>
      <c r="K1485" s="264">
        <v>1</v>
      </c>
      <c r="L1485" s="264">
        <v>1</v>
      </c>
      <c r="M1485" s="264">
        <v>0</v>
      </c>
      <c r="N1485" s="294">
        <v>0.93</v>
      </c>
      <c r="O1485" s="266">
        <v>2</v>
      </c>
      <c r="P1485" s="266">
        <v>2</v>
      </c>
      <c r="Q1485" s="266">
        <v>0</v>
      </c>
      <c r="R1485" s="267">
        <v>1</v>
      </c>
      <c r="S1485" s="267">
        <v>0</v>
      </c>
      <c r="T1485" s="267">
        <v>0</v>
      </c>
      <c r="U1485" s="267">
        <v>1</v>
      </c>
      <c r="V1485" s="295">
        <v>0</v>
      </c>
      <c r="W1485" s="271">
        <v>1</v>
      </c>
      <c r="X1485" s="271">
        <v>1</v>
      </c>
      <c r="Y1485" s="271">
        <v>1</v>
      </c>
      <c r="Z1485" s="271">
        <v>1</v>
      </c>
      <c r="AA1485" s="268">
        <v>1</v>
      </c>
      <c r="AB1485" s="268">
        <v>1</v>
      </c>
      <c r="AC1485" s="295">
        <v>0</v>
      </c>
    </row>
    <row r="1486" spans="1:29">
      <c r="A1486" s="297" t="s">
        <v>2706</v>
      </c>
      <c r="B1486" s="307" t="s">
        <v>3371</v>
      </c>
      <c r="C1486" s="293" t="s">
        <v>2762</v>
      </c>
      <c r="D1486" s="307" t="s">
        <v>2763</v>
      </c>
      <c r="E1486" s="263">
        <v>2</v>
      </c>
      <c r="F1486" s="266">
        <v>1</v>
      </c>
      <c r="G1486" s="266">
        <v>1</v>
      </c>
      <c r="H1486" s="264">
        <v>2</v>
      </c>
      <c r="I1486" s="264">
        <v>2</v>
      </c>
      <c r="J1486" s="264">
        <v>0</v>
      </c>
      <c r="K1486" s="264">
        <v>0</v>
      </c>
      <c r="L1486" s="264">
        <v>0</v>
      </c>
      <c r="M1486" s="264">
        <v>0</v>
      </c>
      <c r="N1486" s="294">
        <v>0.93</v>
      </c>
      <c r="O1486" s="266">
        <v>8</v>
      </c>
      <c r="P1486" s="266">
        <v>7</v>
      </c>
      <c r="Q1486" s="266">
        <v>1</v>
      </c>
      <c r="R1486" s="267">
        <v>0.875</v>
      </c>
      <c r="S1486" s="267">
        <v>0.5</v>
      </c>
      <c r="T1486" s="267">
        <v>1</v>
      </c>
      <c r="U1486" s="267">
        <v>0</v>
      </c>
      <c r="V1486" s="295">
        <v>-0.5</v>
      </c>
      <c r="W1486" s="271">
        <v>5</v>
      </c>
      <c r="X1486" s="271">
        <v>4</v>
      </c>
      <c r="Y1486" s="271">
        <v>1</v>
      </c>
      <c r="Z1486" s="271">
        <v>1</v>
      </c>
      <c r="AA1486" s="268">
        <v>0.8</v>
      </c>
      <c r="AB1486" s="268">
        <v>1</v>
      </c>
      <c r="AC1486" s="295">
        <v>-0.2</v>
      </c>
    </row>
    <row r="1487" spans="1:29">
      <c r="A1487" s="297" t="s">
        <v>2706</v>
      </c>
      <c r="B1487" s="307" t="s">
        <v>3373</v>
      </c>
      <c r="C1487" s="293" t="s">
        <v>2764</v>
      </c>
      <c r="D1487" s="307" t="s">
        <v>2765</v>
      </c>
      <c r="E1487" s="263">
        <v>0</v>
      </c>
      <c r="F1487" s="266">
        <v>0</v>
      </c>
      <c r="G1487" s="266">
        <v>0</v>
      </c>
      <c r="H1487" s="264">
        <v>0</v>
      </c>
      <c r="I1487" s="264">
        <v>0</v>
      </c>
      <c r="J1487" s="264">
        <v>0</v>
      </c>
      <c r="K1487" s="264">
        <v>0</v>
      </c>
      <c r="L1487" s="264">
        <v>0</v>
      </c>
      <c r="M1487" s="264">
        <v>0</v>
      </c>
      <c r="N1487" s="294">
        <v>0.93</v>
      </c>
      <c r="O1487" s="266">
        <v>0</v>
      </c>
      <c r="P1487" s="266">
        <v>0</v>
      </c>
      <c r="Q1487" s="266">
        <v>0</v>
      </c>
      <c r="R1487" s="267">
        <v>0</v>
      </c>
      <c r="S1487" s="267">
        <v>0</v>
      </c>
      <c r="T1487" s="267">
        <v>0</v>
      </c>
      <c r="U1487" s="267">
        <v>0</v>
      </c>
      <c r="V1487" s="295">
        <v>0</v>
      </c>
      <c r="W1487" s="271">
        <v>0</v>
      </c>
      <c r="X1487" s="271">
        <v>0</v>
      </c>
      <c r="Y1487" s="271">
        <v>0</v>
      </c>
      <c r="Z1487" s="271">
        <v>0</v>
      </c>
      <c r="AA1487" s="268">
        <v>0</v>
      </c>
      <c r="AB1487" s="268">
        <v>0</v>
      </c>
      <c r="AC1487" s="295">
        <v>0</v>
      </c>
    </row>
    <row r="1488" spans="1:29">
      <c r="A1488" s="297" t="s">
        <v>2706</v>
      </c>
      <c r="B1488" s="307" t="s">
        <v>3371</v>
      </c>
      <c r="C1488" s="293" t="s">
        <v>2766</v>
      </c>
      <c r="D1488" s="307" t="s">
        <v>2767</v>
      </c>
      <c r="E1488" s="263">
        <v>28</v>
      </c>
      <c r="F1488" s="266">
        <v>28</v>
      </c>
      <c r="G1488" s="266">
        <v>0</v>
      </c>
      <c r="H1488" s="264">
        <v>18</v>
      </c>
      <c r="I1488" s="264">
        <v>17</v>
      </c>
      <c r="J1488" s="264">
        <v>1</v>
      </c>
      <c r="K1488" s="264">
        <v>7</v>
      </c>
      <c r="L1488" s="264">
        <v>7</v>
      </c>
      <c r="M1488" s="264">
        <v>0</v>
      </c>
      <c r="N1488" s="294">
        <v>0.93</v>
      </c>
      <c r="O1488" s="266">
        <v>408</v>
      </c>
      <c r="P1488" s="266">
        <v>402</v>
      </c>
      <c r="Q1488" s="266">
        <v>6</v>
      </c>
      <c r="R1488" s="267">
        <v>0.985294117647059</v>
      </c>
      <c r="S1488" s="267">
        <v>1</v>
      </c>
      <c r="T1488" s="267">
        <v>0.944444444444444</v>
      </c>
      <c r="U1488" s="267">
        <v>1</v>
      </c>
      <c r="V1488" s="295">
        <v>0.0555555555555556</v>
      </c>
      <c r="W1488" s="271">
        <v>88</v>
      </c>
      <c r="X1488" s="271">
        <v>84</v>
      </c>
      <c r="Y1488" s="271">
        <v>81</v>
      </c>
      <c r="Z1488" s="271">
        <v>81</v>
      </c>
      <c r="AA1488" s="268">
        <v>0.954545454545455</v>
      </c>
      <c r="AB1488" s="268">
        <v>1</v>
      </c>
      <c r="AC1488" s="295">
        <v>-0.0454545454545454</v>
      </c>
    </row>
    <row r="1489" spans="1:29">
      <c r="A1489" s="297" t="s">
        <v>2706</v>
      </c>
      <c r="B1489" s="307" t="s">
        <v>3371</v>
      </c>
      <c r="C1489" s="293" t="s">
        <v>2768</v>
      </c>
      <c r="D1489" s="307" t="s">
        <v>2769</v>
      </c>
      <c r="E1489" s="263">
        <v>0</v>
      </c>
      <c r="F1489" s="266">
        <v>0</v>
      </c>
      <c r="G1489" s="266">
        <v>0</v>
      </c>
      <c r="H1489" s="264">
        <v>0</v>
      </c>
      <c r="I1489" s="264">
        <v>0</v>
      </c>
      <c r="J1489" s="264">
        <v>0</v>
      </c>
      <c r="K1489" s="264">
        <v>0</v>
      </c>
      <c r="L1489" s="264">
        <v>0</v>
      </c>
      <c r="M1489" s="264">
        <v>0</v>
      </c>
      <c r="N1489" s="294">
        <v>0.93</v>
      </c>
      <c r="O1489" s="266">
        <v>6</v>
      </c>
      <c r="P1489" s="266">
        <v>6</v>
      </c>
      <c r="Q1489" s="266">
        <v>0</v>
      </c>
      <c r="R1489" s="267">
        <v>1</v>
      </c>
      <c r="S1489" s="267">
        <v>0</v>
      </c>
      <c r="T1489" s="267">
        <v>0</v>
      </c>
      <c r="U1489" s="267">
        <v>0</v>
      </c>
      <c r="V1489" s="295">
        <v>0</v>
      </c>
      <c r="W1489" s="271">
        <v>2</v>
      </c>
      <c r="X1489" s="271">
        <v>2</v>
      </c>
      <c r="Y1489" s="271">
        <v>2</v>
      </c>
      <c r="Z1489" s="271">
        <v>2</v>
      </c>
      <c r="AA1489" s="268">
        <v>1</v>
      </c>
      <c r="AB1489" s="268">
        <v>1</v>
      </c>
      <c r="AC1489" s="295">
        <v>0</v>
      </c>
    </row>
    <row r="1490" spans="1:29">
      <c r="A1490" s="297" t="s">
        <v>2706</v>
      </c>
      <c r="B1490" s="307" t="s">
        <v>3373</v>
      </c>
      <c r="C1490" s="293" t="s">
        <v>2770</v>
      </c>
      <c r="D1490" s="307" t="s">
        <v>2771</v>
      </c>
      <c r="E1490" s="263">
        <v>0</v>
      </c>
      <c r="F1490" s="266">
        <v>0</v>
      </c>
      <c r="G1490" s="266">
        <v>0</v>
      </c>
      <c r="H1490" s="264">
        <v>0</v>
      </c>
      <c r="I1490" s="264">
        <v>0</v>
      </c>
      <c r="J1490" s="264">
        <v>0</v>
      </c>
      <c r="K1490" s="264">
        <v>0</v>
      </c>
      <c r="L1490" s="264">
        <v>0</v>
      </c>
      <c r="M1490" s="264">
        <v>0</v>
      </c>
      <c r="N1490" s="294">
        <v>0.93</v>
      </c>
      <c r="O1490" s="266">
        <v>0</v>
      </c>
      <c r="P1490" s="266">
        <v>0</v>
      </c>
      <c r="Q1490" s="266">
        <v>0</v>
      </c>
      <c r="R1490" s="267">
        <v>0</v>
      </c>
      <c r="S1490" s="267">
        <v>0</v>
      </c>
      <c r="T1490" s="267">
        <v>0</v>
      </c>
      <c r="U1490" s="267">
        <v>0</v>
      </c>
      <c r="V1490" s="295">
        <v>0</v>
      </c>
      <c r="W1490" s="271">
        <v>0</v>
      </c>
      <c r="X1490" s="271">
        <v>0</v>
      </c>
      <c r="Y1490" s="271">
        <v>0</v>
      </c>
      <c r="Z1490" s="271">
        <v>0</v>
      </c>
      <c r="AA1490" s="268">
        <v>0</v>
      </c>
      <c r="AB1490" s="268">
        <v>0</v>
      </c>
      <c r="AC1490" s="295">
        <v>0</v>
      </c>
    </row>
    <row r="1491" spans="1:29">
      <c r="A1491" s="297" t="s">
        <v>2706</v>
      </c>
      <c r="B1491" s="309" t="s">
        <v>3373</v>
      </c>
      <c r="C1491" s="293" t="s">
        <v>2772</v>
      </c>
      <c r="D1491" s="309" t="s">
        <v>2773</v>
      </c>
      <c r="E1491" s="263">
        <v>0</v>
      </c>
      <c r="F1491" s="266">
        <v>0</v>
      </c>
      <c r="G1491" s="266">
        <v>0</v>
      </c>
      <c r="H1491" s="264">
        <v>0</v>
      </c>
      <c r="I1491" s="264">
        <v>0</v>
      </c>
      <c r="J1491" s="264">
        <v>0</v>
      </c>
      <c r="K1491" s="264">
        <v>0</v>
      </c>
      <c r="L1491" s="264">
        <v>0</v>
      </c>
      <c r="M1491" s="264">
        <v>0</v>
      </c>
      <c r="N1491" s="294">
        <v>0.93</v>
      </c>
      <c r="O1491" s="266">
        <v>0</v>
      </c>
      <c r="P1491" s="266">
        <v>0</v>
      </c>
      <c r="Q1491" s="266">
        <v>0</v>
      </c>
      <c r="R1491" s="267">
        <v>0</v>
      </c>
      <c r="S1491" s="267">
        <v>0</v>
      </c>
      <c r="T1491" s="267">
        <v>0</v>
      </c>
      <c r="U1491" s="267">
        <v>0</v>
      </c>
      <c r="V1491" s="295">
        <v>0</v>
      </c>
      <c r="W1491" s="271">
        <v>0</v>
      </c>
      <c r="X1491" s="271">
        <v>0</v>
      </c>
      <c r="Y1491" s="271">
        <v>0</v>
      </c>
      <c r="Z1491" s="271">
        <v>0</v>
      </c>
      <c r="AA1491" s="268">
        <v>0</v>
      </c>
      <c r="AB1491" s="268">
        <v>0</v>
      </c>
      <c r="AC1491" s="295">
        <v>0</v>
      </c>
    </row>
    <row r="1492" spans="1:29">
      <c r="A1492" s="297" t="s">
        <v>2706</v>
      </c>
      <c r="B1492" s="309" t="s">
        <v>3371</v>
      </c>
      <c r="C1492" s="293" t="s">
        <v>2774</v>
      </c>
      <c r="D1492" s="309" t="s">
        <v>2775</v>
      </c>
      <c r="E1492" s="263">
        <v>0</v>
      </c>
      <c r="F1492" s="266">
        <v>0</v>
      </c>
      <c r="G1492" s="266">
        <v>0</v>
      </c>
      <c r="H1492" s="264">
        <v>0</v>
      </c>
      <c r="I1492" s="264">
        <v>0</v>
      </c>
      <c r="J1492" s="264">
        <v>0</v>
      </c>
      <c r="K1492" s="264">
        <v>0</v>
      </c>
      <c r="L1492" s="264">
        <v>0</v>
      </c>
      <c r="M1492" s="264">
        <v>0</v>
      </c>
      <c r="N1492" s="294">
        <v>0.93</v>
      </c>
      <c r="O1492" s="266">
        <v>0</v>
      </c>
      <c r="P1492" s="266">
        <v>0</v>
      </c>
      <c r="Q1492" s="266">
        <v>0</v>
      </c>
      <c r="R1492" s="267">
        <v>0</v>
      </c>
      <c r="S1492" s="267">
        <v>0</v>
      </c>
      <c r="T1492" s="267">
        <v>0</v>
      </c>
      <c r="U1492" s="267">
        <v>0</v>
      </c>
      <c r="V1492" s="295">
        <v>0</v>
      </c>
      <c r="W1492" s="271">
        <v>0</v>
      </c>
      <c r="X1492" s="271">
        <v>0</v>
      </c>
      <c r="Y1492" s="271">
        <v>0</v>
      </c>
      <c r="Z1492" s="271">
        <v>0</v>
      </c>
      <c r="AA1492" s="268">
        <v>0</v>
      </c>
      <c r="AB1492" s="268">
        <v>0</v>
      </c>
      <c r="AC1492" s="295">
        <v>0</v>
      </c>
    </row>
    <row r="1493" spans="1:29">
      <c r="A1493" s="297" t="s">
        <v>2706</v>
      </c>
      <c r="B1493" s="307" t="s">
        <v>3371</v>
      </c>
      <c r="C1493" s="293" t="s">
        <v>2776</v>
      </c>
      <c r="D1493" s="307" t="s">
        <v>2777</v>
      </c>
      <c r="E1493" s="263">
        <v>2</v>
      </c>
      <c r="F1493" s="266">
        <v>2</v>
      </c>
      <c r="G1493" s="266">
        <v>0</v>
      </c>
      <c r="H1493" s="264">
        <v>1</v>
      </c>
      <c r="I1493" s="264">
        <v>1</v>
      </c>
      <c r="J1493" s="264">
        <v>0</v>
      </c>
      <c r="K1493" s="264">
        <v>0</v>
      </c>
      <c r="L1493" s="264">
        <v>0</v>
      </c>
      <c r="M1493" s="264">
        <v>0</v>
      </c>
      <c r="N1493" s="294">
        <v>0.93</v>
      </c>
      <c r="O1493" s="266">
        <v>52</v>
      </c>
      <c r="P1493" s="266">
        <v>52</v>
      </c>
      <c r="Q1493" s="266">
        <v>0</v>
      </c>
      <c r="R1493" s="267">
        <v>1</v>
      </c>
      <c r="S1493" s="267">
        <v>1</v>
      </c>
      <c r="T1493" s="267">
        <v>1</v>
      </c>
      <c r="U1493" s="267">
        <v>0</v>
      </c>
      <c r="V1493" s="295">
        <v>0</v>
      </c>
      <c r="W1493" s="271">
        <v>10</v>
      </c>
      <c r="X1493" s="271">
        <v>10</v>
      </c>
      <c r="Y1493" s="271">
        <v>14</v>
      </c>
      <c r="Z1493" s="271">
        <v>14</v>
      </c>
      <c r="AA1493" s="268">
        <v>1</v>
      </c>
      <c r="AB1493" s="268">
        <v>1</v>
      </c>
      <c r="AC1493" s="295">
        <v>0</v>
      </c>
    </row>
    <row r="1494" spans="1:29">
      <c r="A1494" s="297" t="s">
        <v>2706</v>
      </c>
      <c r="B1494" s="301" t="s">
        <v>3375</v>
      </c>
      <c r="C1494" s="293" t="s">
        <v>2778</v>
      </c>
      <c r="D1494" s="301" t="s">
        <v>2779</v>
      </c>
      <c r="E1494" s="263">
        <v>738</v>
      </c>
      <c r="F1494" s="266">
        <v>710</v>
      </c>
      <c r="G1494" s="266">
        <v>28</v>
      </c>
      <c r="H1494" s="264">
        <v>1163</v>
      </c>
      <c r="I1494" s="264">
        <v>1147</v>
      </c>
      <c r="J1494" s="264">
        <v>16</v>
      </c>
      <c r="K1494" s="264">
        <v>1290</v>
      </c>
      <c r="L1494" s="264">
        <v>1273</v>
      </c>
      <c r="M1494" s="264">
        <v>17</v>
      </c>
      <c r="N1494" s="294">
        <v>0.93</v>
      </c>
      <c r="O1494" s="266">
        <v>34618</v>
      </c>
      <c r="P1494" s="266">
        <v>34210</v>
      </c>
      <c r="Q1494" s="266">
        <v>408</v>
      </c>
      <c r="R1494" s="267">
        <v>0.988214223814201</v>
      </c>
      <c r="S1494" s="267">
        <v>0.962059620596206</v>
      </c>
      <c r="T1494" s="267">
        <v>0.986242476354256</v>
      </c>
      <c r="U1494" s="267">
        <v>0.986821705426357</v>
      </c>
      <c r="V1494" s="295">
        <v>-0.0241828557580502</v>
      </c>
      <c r="W1494" s="271">
        <v>7884</v>
      </c>
      <c r="X1494" s="271">
        <v>7782</v>
      </c>
      <c r="Y1494" s="271">
        <v>8104</v>
      </c>
      <c r="Z1494" s="271">
        <v>8012</v>
      </c>
      <c r="AA1494" s="268">
        <v>0.987062404870624</v>
      </c>
      <c r="AB1494" s="268">
        <v>0.988647581441264</v>
      </c>
      <c r="AC1494" s="295">
        <v>-0.0015851765706395</v>
      </c>
    </row>
    <row r="1495" spans="1:29">
      <c r="A1495" s="297" t="s">
        <v>2706</v>
      </c>
      <c r="B1495" s="301" t="s">
        <v>3375</v>
      </c>
      <c r="C1495" s="293" t="s">
        <v>2780</v>
      </c>
      <c r="D1495" s="301" t="s">
        <v>2781</v>
      </c>
      <c r="E1495" s="263">
        <v>1380</v>
      </c>
      <c r="F1495" s="266">
        <v>1347</v>
      </c>
      <c r="G1495" s="266">
        <v>33</v>
      </c>
      <c r="H1495" s="264">
        <v>2734</v>
      </c>
      <c r="I1495" s="264">
        <v>2679</v>
      </c>
      <c r="J1495" s="264">
        <v>55</v>
      </c>
      <c r="K1495" s="264">
        <v>2843</v>
      </c>
      <c r="L1495" s="264">
        <v>2801</v>
      </c>
      <c r="M1495" s="264">
        <v>42</v>
      </c>
      <c r="N1495" s="294">
        <v>0.93</v>
      </c>
      <c r="O1495" s="266">
        <v>86266</v>
      </c>
      <c r="P1495" s="266">
        <v>85117</v>
      </c>
      <c r="Q1495" s="266">
        <v>1149</v>
      </c>
      <c r="R1495" s="267">
        <v>0.986680731690353</v>
      </c>
      <c r="S1495" s="267">
        <v>0.976086956521739</v>
      </c>
      <c r="T1495" s="267">
        <v>0.979882955376737</v>
      </c>
      <c r="U1495" s="267">
        <v>0.985226873021456</v>
      </c>
      <c r="V1495" s="295">
        <v>-0.00379599885499826</v>
      </c>
      <c r="W1495" s="271">
        <v>18216</v>
      </c>
      <c r="X1495" s="271">
        <v>17915</v>
      </c>
      <c r="Y1495" s="271">
        <v>21276</v>
      </c>
      <c r="Z1495" s="271">
        <v>21020</v>
      </c>
      <c r="AA1495" s="268">
        <v>0.983476064997804</v>
      </c>
      <c r="AB1495" s="268">
        <v>0.987967663094567</v>
      </c>
      <c r="AC1495" s="295">
        <v>-0.00449159809676247</v>
      </c>
    </row>
    <row r="1496" spans="1:29">
      <c r="A1496" s="297" t="s">
        <v>2706</v>
      </c>
      <c r="B1496" s="301" t="s">
        <v>3376</v>
      </c>
      <c r="C1496" s="293" t="s">
        <v>2782</v>
      </c>
      <c r="D1496" s="301" t="s">
        <v>2782</v>
      </c>
      <c r="E1496" s="263">
        <v>0</v>
      </c>
      <c r="F1496" s="266">
        <v>0</v>
      </c>
      <c r="G1496" s="266">
        <v>0</v>
      </c>
      <c r="H1496" s="264">
        <v>0</v>
      </c>
      <c r="I1496" s="264">
        <v>0</v>
      </c>
      <c r="J1496" s="264">
        <v>0</v>
      </c>
      <c r="K1496" s="264">
        <v>0</v>
      </c>
      <c r="L1496" s="264">
        <v>0</v>
      </c>
      <c r="M1496" s="264">
        <v>0</v>
      </c>
      <c r="N1496" s="294">
        <v>0.93</v>
      </c>
      <c r="O1496" s="266">
        <v>0</v>
      </c>
      <c r="P1496" s="266">
        <v>0</v>
      </c>
      <c r="Q1496" s="266">
        <v>0</v>
      </c>
      <c r="R1496" s="267">
        <v>0</v>
      </c>
      <c r="S1496" s="267">
        <v>0</v>
      </c>
      <c r="T1496" s="267">
        <v>0</v>
      </c>
      <c r="U1496" s="267">
        <v>0</v>
      </c>
      <c r="V1496" s="295">
        <v>0</v>
      </c>
      <c r="W1496" s="271">
        <v>0</v>
      </c>
      <c r="X1496" s="271">
        <v>0</v>
      </c>
      <c r="Y1496" s="271">
        <v>0</v>
      </c>
      <c r="Z1496" s="271">
        <v>0</v>
      </c>
      <c r="AA1496" s="268">
        <v>0</v>
      </c>
      <c r="AB1496" s="268">
        <v>0</v>
      </c>
      <c r="AC1496" s="295">
        <v>0</v>
      </c>
    </row>
    <row r="1497" spans="1:29">
      <c r="A1497" s="297" t="s">
        <v>2706</v>
      </c>
      <c r="B1497" s="301" t="s">
        <v>3376</v>
      </c>
      <c r="C1497" s="293" t="s">
        <v>2783</v>
      </c>
      <c r="D1497" s="301" t="s">
        <v>2784</v>
      </c>
      <c r="E1497" s="263">
        <v>10</v>
      </c>
      <c r="F1497" s="266">
        <v>9</v>
      </c>
      <c r="G1497" s="266">
        <v>1</v>
      </c>
      <c r="H1497" s="264">
        <v>38</v>
      </c>
      <c r="I1497" s="264">
        <v>38</v>
      </c>
      <c r="J1497" s="264">
        <v>0</v>
      </c>
      <c r="K1497" s="264">
        <v>148</v>
      </c>
      <c r="L1497" s="264">
        <v>139</v>
      </c>
      <c r="M1497" s="264">
        <v>9</v>
      </c>
      <c r="N1497" s="294">
        <v>0.93</v>
      </c>
      <c r="O1497" s="266">
        <v>8771</v>
      </c>
      <c r="P1497" s="266">
        <v>7191</v>
      </c>
      <c r="Q1497" s="266">
        <v>1580</v>
      </c>
      <c r="R1497" s="267">
        <v>0.819860905255957</v>
      </c>
      <c r="S1497" s="267">
        <v>0.9</v>
      </c>
      <c r="T1497" s="267">
        <v>1</v>
      </c>
      <c r="U1497" s="267">
        <v>0.939189189189189</v>
      </c>
      <c r="V1497" s="295">
        <v>-0.1</v>
      </c>
      <c r="W1497" s="271">
        <v>1571</v>
      </c>
      <c r="X1497" s="271">
        <v>1289</v>
      </c>
      <c r="Y1497" s="271">
        <v>1456</v>
      </c>
      <c r="Z1497" s="271">
        <v>1251</v>
      </c>
      <c r="AA1497" s="268">
        <v>0.820496499045194</v>
      </c>
      <c r="AB1497" s="268">
        <v>0.859203296703297</v>
      </c>
      <c r="AC1497" s="295">
        <v>-0.0387067976581025</v>
      </c>
    </row>
    <row r="1498" spans="1:29">
      <c r="A1498" s="297" t="s">
        <v>2706</v>
      </c>
      <c r="B1498" s="301" t="s">
        <v>3377</v>
      </c>
      <c r="C1498" s="293" t="s">
        <v>2785</v>
      </c>
      <c r="D1498" s="301" t="s">
        <v>2786</v>
      </c>
      <c r="E1498" s="263">
        <v>437</v>
      </c>
      <c r="F1498" s="266">
        <v>384</v>
      </c>
      <c r="G1498" s="266">
        <v>53</v>
      </c>
      <c r="H1498" s="264">
        <v>451</v>
      </c>
      <c r="I1498" s="264">
        <v>380</v>
      </c>
      <c r="J1498" s="264">
        <v>71</v>
      </c>
      <c r="K1498" s="264">
        <v>432</v>
      </c>
      <c r="L1498" s="264">
        <v>396</v>
      </c>
      <c r="M1498" s="264">
        <v>36</v>
      </c>
      <c r="N1498" s="294">
        <v>0.93</v>
      </c>
      <c r="O1498" s="266">
        <v>13750</v>
      </c>
      <c r="P1498" s="266">
        <v>12360</v>
      </c>
      <c r="Q1498" s="266">
        <v>1390</v>
      </c>
      <c r="R1498" s="267">
        <v>0.898909090909091</v>
      </c>
      <c r="S1498" s="267">
        <v>0.878718535469107</v>
      </c>
      <c r="T1498" s="267">
        <v>0.842572062084257</v>
      </c>
      <c r="U1498" s="267">
        <v>0.916666666666667</v>
      </c>
      <c r="V1498" s="295">
        <v>0.0361464733848503</v>
      </c>
      <c r="W1498" s="271">
        <v>3098</v>
      </c>
      <c r="X1498" s="271">
        <v>2726</v>
      </c>
      <c r="Y1498" s="271">
        <v>3258</v>
      </c>
      <c r="Z1498" s="271">
        <v>2927</v>
      </c>
      <c r="AA1498" s="268">
        <v>0.879922530664945</v>
      </c>
      <c r="AB1498" s="268">
        <v>0.898403928790669</v>
      </c>
      <c r="AC1498" s="295">
        <v>-0.018481398125724</v>
      </c>
    </row>
    <row r="1499" spans="1:29">
      <c r="A1499" s="297" t="s">
        <v>2706</v>
      </c>
      <c r="B1499" s="301" t="s">
        <v>3375</v>
      </c>
      <c r="C1499" s="293" t="s">
        <v>2787</v>
      </c>
      <c r="D1499" s="301" t="s">
        <v>2788</v>
      </c>
      <c r="E1499" s="263">
        <v>1787</v>
      </c>
      <c r="F1499" s="266">
        <v>1312</v>
      </c>
      <c r="G1499" s="266">
        <v>475</v>
      </c>
      <c r="H1499" s="264">
        <v>1731</v>
      </c>
      <c r="I1499" s="264">
        <v>1398</v>
      </c>
      <c r="J1499" s="264">
        <v>333</v>
      </c>
      <c r="K1499" s="264">
        <v>1999</v>
      </c>
      <c r="L1499" s="264">
        <v>1509</v>
      </c>
      <c r="M1499" s="264">
        <v>490</v>
      </c>
      <c r="N1499" s="294">
        <v>0.93</v>
      </c>
      <c r="O1499" s="266">
        <v>57342</v>
      </c>
      <c r="P1499" s="266">
        <v>47295</v>
      </c>
      <c r="Q1499" s="266">
        <v>10047</v>
      </c>
      <c r="R1499" s="267">
        <v>0.824788113424715</v>
      </c>
      <c r="S1499" s="267">
        <v>0.734191382204813</v>
      </c>
      <c r="T1499" s="267">
        <v>0.807625649913345</v>
      </c>
      <c r="U1499" s="267">
        <v>0.75487743871936</v>
      </c>
      <c r="V1499" s="295">
        <v>-0.0734342677085323</v>
      </c>
      <c r="W1499" s="271">
        <v>13293</v>
      </c>
      <c r="X1499" s="271">
        <v>10710</v>
      </c>
      <c r="Y1499" s="271">
        <v>13330</v>
      </c>
      <c r="Z1499" s="271">
        <v>11147</v>
      </c>
      <c r="AA1499" s="268">
        <v>0.805687203791469</v>
      </c>
      <c r="AB1499" s="268">
        <v>0.836234058514629</v>
      </c>
      <c r="AC1499" s="295">
        <v>-0.0305468547231594</v>
      </c>
    </row>
    <row r="1500" spans="1:29">
      <c r="A1500" s="297" t="s">
        <v>2706</v>
      </c>
      <c r="B1500" s="301" t="s">
        <v>3377</v>
      </c>
      <c r="C1500" s="293" t="s">
        <v>2789</v>
      </c>
      <c r="D1500" s="301" t="s">
        <v>2790</v>
      </c>
      <c r="E1500" s="263">
        <v>950</v>
      </c>
      <c r="F1500" s="266">
        <v>505</v>
      </c>
      <c r="G1500" s="266">
        <v>445</v>
      </c>
      <c r="H1500" s="264">
        <v>639</v>
      </c>
      <c r="I1500" s="264">
        <v>541</v>
      </c>
      <c r="J1500" s="264">
        <v>98</v>
      </c>
      <c r="K1500" s="264">
        <v>946</v>
      </c>
      <c r="L1500" s="264">
        <v>774</v>
      </c>
      <c r="M1500" s="264">
        <v>172</v>
      </c>
      <c r="N1500" s="294">
        <v>0.93</v>
      </c>
      <c r="O1500" s="266">
        <v>25542</v>
      </c>
      <c r="P1500" s="266">
        <v>23298</v>
      </c>
      <c r="Q1500" s="266">
        <v>2244</v>
      </c>
      <c r="R1500" s="267">
        <v>0.912144702842377</v>
      </c>
      <c r="S1500" s="267">
        <v>0.531578947368421</v>
      </c>
      <c r="T1500" s="267">
        <v>0.846635367762128</v>
      </c>
      <c r="U1500" s="267">
        <v>0.818181818181818</v>
      </c>
      <c r="V1500" s="295">
        <v>-0.315056420393707</v>
      </c>
      <c r="W1500" s="271">
        <v>6215</v>
      </c>
      <c r="X1500" s="271">
        <v>5134</v>
      </c>
      <c r="Y1500" s="271">
        <v>6016</v>
      </c>
      <c r="Z1500" s="271">
        <v>5346</v>
      </c>
      <c r="AA1500" s="268">
        <v>0.826065969428801</v>
      </c>
      <c r="AB1500" s="268">
        <v>0.888630319148936</v>
      </c>
      <c r="AC1500" s="295">
        <v>-0.0625643497201349</v>
      </c>
    </row>
    <row r="1501" spans="1:29">
      <c r="A1501" s="297" t="s">
        <v>2706</v>
      </c>
      <c r="B1501" s="301" t="s">
        <v>3375</v>
      </c>
      <c r="C1501" s="293" t="s">
        <v>2791</v>
      </c>
      <c r="D1501" s="301" t="s">
        <v>2792</v>
      </c>
      <c r="E1501" s="263">
        <v>1265</v>
      </c>
      <c r="F1501" s="266">
        <v>1166</v>
      </c>
      <c r="G1501" s="266">
        <v>99</v>
      </c>
      <c r="H1501" s="264">
        <v>804</v>
      </c>
      <c r="I1501" s="264">
        <v>747</v>
      </c>
      <c r="J1501" s="264">
        <v>57</v>
      </c>
      <c r="K1501" s="264">
        <v>1372</v>
      </c>
      <c r="L1501" s="264">
        <v>1232</v>
      </c>
      <c r="M1501" s="264">
        <v>140</v>
      </c>
      <c r="N1501" s="294">
        <v>0.93</v>
      </c>
      <c r="O1501" s="266">
        <v>45167</v>
      </c>
      <c r="P1501" s="266">
        <v>41799</v>
      </c>
      <c r="Q1501" s="266">
        <v>3368</v>
      </c>
      <c r="R1501" s="267">
        <v>0.925432284632586</v>
      </c>
      <c r="S1501" s="267">
        <v>0.921739130434783</v>
      </c>
      <c r="T1501" s="267">
        <v>0.92910447761194</v>
      </c>
      <c r="U1501" s="267">
        <v>0.897959183673469</v>
      </c>
      <c r="V1501" s="295">
        <v>-0.00736534717715764</v>
      </c>
      <c r="W1501" s="271">
        <v>9788</v>
      </c>
      <c r="X1501" s="271">
        <v>8884</v>
      </c>
      <c r="Y1501" s="271">
        <v>10299</v>
      </c>
      <c r="Z1501" s="271">
        <v>9672</v>
      </c>
      <c r="AA1501" s="268">
        <v>0.907642010625255</v>
      </c>
      <c r="AB1501" s="268">
        <v>0.939120302942033</v>
      </c>
      <c r="AC1501" s="295">
        <v>-0.0314782923167778</v>
      </c>
    </row>
    <row r="1502" spans="1:29">
      <c r="A1502" s="297" t="s">
        <v>2706</v>
      </c>
      <c r="B1502" s="301" t="s">
        <v>3377</v>
      </c>
      <c r="C1502" s="293" t="s">
        <v>2793</v>
      </c>
      <c r="D1502" s="301" t="s">
        <v>2794</v>
      </c>
      <c r="E1502" s="263">
        <v>363</v>
      </c>
      <c r="F1502" s="266">
        <v>315</v>
      </c>
      <c r="G1502" s="266">
        <v>48</v>
      </c>
      <c r="H1502" s="264">
        <v>401</v>
      </c>
      <c r="I1502" s="264">
        <v>397</v>
      </c>
      <c r="J1502" s="264">
        <v>4</v>
      </c>
      <c r="K1502" s="264">
        <v>379</v>
      </c>
      <c r="L1502" s="264">
        <v>374</v>
      </c>
      <c r="M1502" s="264">
        <v>5</v>
      </c>
      <c r="N1502" s="294">
        <v>0.93</v>
      </c>
      <c r="O1502" s="266">
        <v>12055</v>
      </c>
      <c r="P1502" s="266">
        <v>11866</v>
      </c>
      <c r="Q1502" s="266">
        <v>189</v>
      </c>
      <c r="R1502" s="267">
        <v>0.984321858150145</v>
      </c>
      <c r="S1502" s="267">
        <v>0.867768595041322</v>
      </c>
      <c r="T1502" s="267">
        <v>0.99002493765586</v>
      </c>
      <c r="U1502" s="267">
        <v>0.986807387862797</v>
      </c>
      <c r="V1502" s="295">
        <v>-0.122256342614538</v>
      </c>
      <c r="W1502" s="271">
        <v>2630</v>
      </c>
      <c r="X1502" s="271">
        <v>2550</v>
      </c>
      <c r="Y1502" s="271">
        <v>2673</v>
      </c>
      <c r="Z1502" s="271">
        <v>2631</v>
      </c>
      <c r="AA1502" s="268">
        <v>0.96958174904943</v>
      </c>
      <c r="AB1502" s="268">
        <v>0.984287317620651</v>
      </c>
      <c r="AC1502" s="295">
        <v>-0.0147055685712213</v>
      </c>
    </row>
    <row r="1503" spans="1:29">
      <c r="A1503" s="297" t="s">
        <v>2706</v>
      </c>
      <c r="B1503" s="301" t="s">
        <v>3377</v>
      </c>
      <c r="C1503" s="293" t="s">
        <v>2795</v>
      </c>
      <c r="D1503" s="301" t="s">
        <v>2796</v>
      </c>
      <c r="E1503" s="263">
        <v>862</v>
      </c>
      <c r="F1503" s="266">
        <v>799</v>
      </c>
      <c r="G1503" s="266">
        <v>63</v>
      </c>
      <c r="H1503" s="264">
        <v>700</v>
      </c>
      <c r="I1503" s="264">
        <v>672</v>
      </c>
      <c r="J1503" s="264">
        <v>28</v>
      </c>
      <c r="K1503" s="264">
        <v>989</v>
      </c>
      <c r="L1503" s="264">
        <v>940</v>
      </c>
      <c r="M1503" s="264">
        <v>49</v>
      </c>
      <c r="N1503" s="294">
        <v>0.93</v>
      </c>
      <c r="O1503" s="266">
        <v>27210</v>
      </c>
      <c r="P1503" s="266">
        <v>26348</v>
      </c>
      <c r="Q1503" s="266">
        <v>862</v>
      </c>
      <c r="R1503" s="267">
        <v>0.968320470415288</v>
      </c>
      <c r="S1503" s="267">
        <v>0.926914153132251</v>
      </c>
      <c r="T1503" s="267">
        <v>0.96</v>
      </c>
      <c r="U1503" s="267">
        <v>0.950455005055612</v>
      </c>
      <c r="V1503" s="295">
        <v>-0.0330858468677494</v>
      </c>
      <c r="W1503" s="271">
        <v>6099</v>
      </c>
      <c r="X1503" s="271">
        <v>5879</v>
      </c>
      <c r="Y1503" s="271">
        <v>6471</v>
      </c>
      <c r="Z1503" s="271">
        <v>6301</v>
      </c>
      <c r="AA1503" s="268">
        <v>0.963928512870962</v>
      </c>
      <c r="AB1503" s="268">
        <v>0.973728944521712</v>
      </c>
      <c r="AC1503" s="295">
        <v>-0.00980043165074973</v>
      </c>
    </row>
    <row r="1504" spans="1:29">
      <c r="A1504" s="297" t="s">
        <v>2706</v>
      </c>
      <c r="B1504" s="301" t="s">
        <v>3375</v>
      </c>
      <c r="C1504" s="293" t="s">
        <v>2797</v>
      </c>
      <c r="D1504" s="301" t="s">
        <v>2798</v>
      </c>
      <c r="E1504" s="263">
        <v>1175</v>
      </c>
      <c r="F1504" s="266">
        <v>996</v>
      </c>
      <c r="G1504" s="266">
        <v>179</v>
      </c>
      <c r="H1504" s="264">
        <v>1764</v>
      </c>
      <c r="I1504" s="264">
        <v>1530</v>
      </c>
      <c r="J1504" s="264">
        <v>234</v>
      </c>
      <c r="K1504" s="264">
        <v>1975</v>
      </c>
      <c r="L1504" s="264">
        <v>1699</v>
      </c>
      <c r="M1504" s="264">
        <v>276</v>
      </c>
      <c r="N1504" s="294">
        <v>0.93</v>
      </c>
      <c r="O1504" s="266">
        <v>59459</v>
      </c>
      <c r="P1504" s="266">
        <v>54097</v>
      </c>
      <c r="Q1504" s="266">
        <v>5362</v>
      </c>
      <c r="R1504" s="267">
        <v>0.909820212247095</v>
      </c>
      <c r="S1504" s="267">
        <v>0.847659574468085</v>
      </c>
      <c r="T1504" s="267">
        <v>0.86734693877551</v>
      </c>
      <c r="U1504" s="267">
        <v>0.860253164556962</v>
      </c>
      <c r="V1504" s="295">
        <v>-0.019687364307425</v>
      </c>
      <c r="W1504" s="271">
        <v>13032</v>
      </c>
      <c r="X1504" s="271">
        <v>11571</v>
      </c>
      <c r="Y1504" s="271">
        <v>15098</v>
      </c>
      <c r="Z1504" s="271">
        <v>14066</v>
      </c>
      <c r="AA1504" s="268">
        <v>0.887891344383057</v>
      </c>
      <c r="AB1504" s="268">
        <v>0.931646575705391</v>
      </c>
      <c r="AC1504" s="295">
        <v>-0.0437552313223344</v>
      </c>
    </row>
    <row r="1505" spans="1:29">
      <c r="A1505" s="297" t="s">
        <v>2706</v>
      </c>
      <c r="B1505" s="301" t="s">
        <v>3375</v>
      </c>
      <c r="C1505" s="293" t="s">
        <v>2799</v>
      </c>
      <c r="D1505" s="301" t="s">
        <v>2800</v>
      </c>
      <c r="E1505" s="263">
        <v>1926</v>
      </c>
      <c r="F1505" s="266">
        <v>1744</v>
      </c>
      <c r="G1505" s="266">
        <v>182</v>
      </c>
      <c r="H1505" s="264">
        <v>1578</v>
      </c>
      <c r="I1505" s="264">
        <v>1451</v>
      </c>
      <c r="J1505" s="264">
        <v>127</v>
      </c>
      <c r="K1505" s="264">
        <v>2073</v>
      </c>
      <c r="L1505" s="264">
        <v>2008</v>
      </c>
      <c r="M1505" s="264">
        <v>65</v>
      </c>
      <c r="N1505" s="294">
        <v>0.93</v>
      </c>
      <c r="O1505" s="266">
        <v>65729</v>
      </c>
      <c r="P1505" s="266">
        <v>61422</v>
      </c>
      <c r="Q1505" s="266">
        <v>4307</v>
      </c>
      <c r="R1505" s="267">
        <v>0.934473367919792</v>
      </c>
      <c r="S1505" s="267">
        <v>0.905503634475597</v>
      </c>
      <c r="T1505" s="267">
        <v>0.919518377693283</v>
      </c>
      <c r="U1505" s="267">
        <v>0.968644476603956</v>
      </c>
      <c r="V1505" s="295">
        <v>-0.0140147432176855</v>
      </c>
      <c r="W1505" s="271">
        <v>14118</v>
      </c>
      <c r="X1505" s="271">
        <v>13117</v>
      </c>
      <c r="Y1505" s="271">
        <v>15028</v>
      </c>
      <c r="Z1505" s="271">
        <v>14079</v>
      </c>
      <c r="AA1505" s="268">
        <v>0.929097605893186</v>
      </c>
      <c r="AB1505" s="268">
        <v>0.936851211072664</v>
      </c>
      <c r="AC1505" s="295">
        <v>-0.00775360517947832</v>
      </c>
    </row>
    <row r="1506" spans="1:29">
      <c r="A1506" s="297" t="s">
        <v>2706</v>
      </c>
      <c r="B1506" s="301" t="s">
        <v>3376</v>
      </c>
      <c r="C1506" s="293" t="s">
        <v>2801</v>
      </c>
      <c r="D1506" s="301" t="s">
        <v>2802</v>
      </c>
      <c r="E1506" s="263">
        <v>3255</v>
      </c>
      <c r="F1506" s="266">
        <v>2495</v>
      </c>
      <c r="G1506" s="266">
        <v>760</v>
      </c>
      <c r="H1506" s="264">
        <v>790</v>
      </c>
      <c r="I1506" s="264">
        <v>697</v>
      </c>
      <c r="J1506" s="264">
        <v>93</v>
      </c>
      <c r="K1506" s="264">
        <v>2417</v>
      </c>
      <c r="L1506" s="264">
        <v>1962</v>
      </c>
      <c r="M1506" s="264">
        <v>455</v>
      </c>
      <c r="N1506" s="294">
        <v>0.93</v>
      </c>
      <c r="O1506" s="266">
        <v>49467</v>
      </c>
      <c r="P1506" s="266">
        <v>44432</v>
      </c>
      <c r="Q1506" s="266">
        <v>5035</v>
      </c>
      <c r="R1506" s="267">
        <v>0.898214971597226</v>
      </c>
      <c r="S1506" s="267">
        <v>0.766513056835638</v>
      </c>
      <c r="T1506" s="267">
        <v>0.882278481012658</v>
      </c>
      <c r="U1506" s="267">
        <v>0.811750103434009</v>
      </c>
      <c r="V1506" s="295">
        <v>-0.115765424177021</v>
      </c>
      <c r="W1506" s="271">
        <v>20531</v>
      </c>
      <c r="X1506" s="271">
        <v>17506</v>
      </c>
      <c r="Y1506" s="271">
        <v>10703</v>
      </c>
      <c r="Z1506" s="271">
        <v>9993</v>
      </c>
      <c r="AA1506" s="268">
        <v>0.852661828454532</v>
      </c>
      <c r="AB1506" s="268">
        <v>0.933663458843315</v>
      </c>
      <c r="AC1506" s="295">
        <v>-0.0810016303887827</v>
      </c>
    </row>
    <row r="1507" spans="1:29">
      <c r="A1507" s="297" t="s">
        <v>2706</v>
      </c>
      <c r="B1507" s="301" t="s">
        <v>3376</v>
      </c>
      <c r="C1507" s="293" t="s">
        <v>2803</v>
      </c>
      <c r="D1507" s="301" t="s">
        <v>2804</v>
      </c>
      <c r="E1507" s="263">
        <v>698</v>
      </c>
      <c r="F1507" s="266">
        <v>313</v>
      </c>
      <c r="G1507" s="266">
        <v>385</v>
      </c>
      <c r="H1507" s="264">
        <v>1529</v>
      </c>
      <c r="I1507" s="264">
        <v>591</v>
      </c>
      <c r="J1507" s="264">
        <v>938</v>
      </c>
      <c r="K1507" s="264">
        <v>2078</v>
      </c>
      <c r="L1507" s="264">
        <v>859</v>
      </c>
      <c r="M1507" s="264">
        <v>1219</v>
      </c>
      <c r="N1507" s="294">
        <v>0.93</v>
      </c>
      <c r="O1507" s="266">
        <v>28613</v>
      </c>
      <c r="P1507" s="266">
        <v>12989</v>
      </c>
      <c r="Q1507" s="266">
        <v>15624</v>
      </c>
      <c r="R1507" s="267">
        <v>0.453954496208017</v>
      </c>
      <c r="S1507" s="267">
        <v>0.448424068767908</v>
      </c>
      <c r="T1507" s="267">
        <v>0.386527141922825</v>
      </c>
      <c r="U1507" s="267">
        <v>0.413378248315688</v>
      </c>
      <c r="V1507" s="295">
        <v>0.0618969268450829</v>
      </c>
      <c r="W1507" s="271">
        <v>10381</v>
      </c>
      <c r="X1507" s="271">
        <v>6114</v>
      </c>
      <c r="Y1507" s="271">
        <v>5142</v>
      </c>
      <c r="Z1507" s="271">
        <v>4361</v>
      </c>
      <c r="AA1507" s="268">
        <v>0.58896060109816</v>
      </c>
      <c r="AB1507" s="268">
        <v>0.848113574484636</v>
      </c>
      <c r="AC1507" s="295">
        <v>-0.259152973386476</v>
      </c>
    </row>
    <row r="1508" spans="1:29">
      <c r="A1508" s="297" t="s">
        <v>2706</v>
      </c>
      <c r="B1508" s="301" t="s">
        <v>3376</v>
      </c>
      <c r="C1508" s="293" t="s">
        <v>2805</v>
      </c>
      <c r="D1508" s="301" t="s">
        <v>2806</v>
      </c>
      <c r="E1508" s="263">
        <v>284</v>
      </c>
      <c r="F1508" s="266">
        <v>233</v>
      </c>
      <c r="G1508" s="266">
        <v>51</v>
      </c>
      <c r="H1508" s="264">
        <v>91</v>
      </c>
      <c r="I1508" s="264">
        <v>26</v>
      </c>
      <c r="J1508" s="264">
        <v>65</v>
      </c>
      <c r="K1508" s="264">
        <v>108</v>
      </c>
      <c r="L1508" s="264">
        <v>47</v>
      </c>
      <c r="M1508" s="264">
        <v>61</v>
      </c>
      <c r="N1508" s="294">
        <v>0.93</v>
      </c>
      <c r="O1508" s="266">
        <v>5088</v>
      </c>
      <c r="P1508" s="266">
        <v>3097</v>
      </c>
      <c r="Q1508" s="266">
        <v>1991</v>
      </c>
      <c r="R1508" s="267">
        <v>0.608687106918239</v>
      </c>
      <c r="S1508" s="267">
        <v>0.820422535211268</v>
      </c>
      <c r="T1508" s="267">
        <v>0.285714285714286</v>
      </c>
      <c r="U1508" s="267">
        <v>0.435185185185185</v>
      </c>
      <c r="V1508" s="295">
        <v>0.534708249496982</v>
      </c>
      <c r="W1508" s="271">
        <v>916</v>
      </c>
      <c r="X1508" s="271">
        <v>527</v>
      </c>
      <c r="Y1508" s="271">
        <v>1096</v>
      </c>
      <c r="Z1508" s="271">
        <v>517</v>
      </c>
      <c r="AA1508" s="268">
        <v>0.575327510917031</v>
      </c>
      <c r="AB1508" s="268">
        <v>0.471715328467153</v>
      </c>
      <c r="AC1508" s="295">
        <v>0.103612182449877</v>
      </c>
    </row>
    <row r="1509" spans="1:29">
      <c r="A1509" s="297" t="s">
        <v>2706</v>
      </c>
      <c r="B1509" s="301" t="s">
        <v>3377</v>
      </c>
      <c r="C1509" s="293" t="s">
        <v>2807</v>
      </c>
      <c r="D1509" s="301" t="s">
        <v>2808</v>
      </c>
      <c r="E1509" s="263">
        <v>3855</v>
      </c>
      <c r="F1509" s="266">
        <v>3222</v>
      </c>
      <c r="G1509" s="266">
        <v>633</v>
      </c>
      <c r="H1509" s="264">
        <v>181</v>
      </c>
      <c r="I1509" s="264">
        <v>154</v>
      </c>
      <c r="J1509" s="264">
        <v>27</v>
      </c>
      <c r="K1509" s="264">
        <v>2128</v>
      </c>
      <c r="L1509" s="264">
        <v>1871</v>
      </c>
      <c r="M1509" s="264">
        <v>257</v>
      </c>
      <c r="N1509" s="294">
        <v>0.93</v>
      </c>
      <c r="O1509" s="266">
        <v>54349</v>
      </c>
      <c r="P1509" s="266">
        <v>50395</v>
      </c>
      <c r="Q1509" s="266">
        <v>3954</v>
      </c>
      <c r="R1509" s="267">
        <v>0.927247971443817</v>
      </c>
      <c r="S1509" s="267">
        <v>0.83579766536965</v>
      </c>
      <c r="T1509" s="267">
        <v>0.850828729281768</v>
      </c>
      <c r="U1509" s="267">
        <v>0.879229323308271</v>
      </c>
      <c r="V1509" s="295">
        <v>-0.0150310639121182</v>
      </c>
      <c r="W1509" s="271">
        <v>13769</v>
      </c>
      <c r="X1509" s="271">
        <v>12279</v>
      </c>
      <c r="Y1509" s="271">
        <v>12370</v>
      </c>
      <c r="Z1509" s="271">
        <v>11446</v>
      </c>
      <c r="AA1509" s="268">
        <v>0.891785895853003</v>
      </c>
      <c r="AB1509" s="268">
        <v>0.925303152789006</v>
      </c>
      <c r="AC1509" s="295">
        <v>-0.0335172569360025</v>
      </c>
    </row>
    <row r="1510" spans="1:29">
      <c r="A1510" s="297" t="s">
        <v>2706</v>
      </c>
      <c r="B1510" s="301" t="s">
        <v>3376</v>
      </c>
      <c r="C1510" s="293" t="s">
        <v>2809</v>
      </c>
      <c r="D1510" s="301" t="s">
        <v>2810</v>
      </c>
      <c r="E1510" s="263">
        <v>1289</v>
      </c>
      <c r="F1510" s="266">
        <v>653</v>
      </c>
      <c r="G1510" s="266">
        <v>636</v>
      </c>
      <c r="H1510" s="264">
        <v>2209</v>
      </c>
      <c r="I1510" s="264">
        <v>1290</v>
      </c>
      <c r="J1510" s="264">
        <v>919</v>
      </c>
      <c r="K1510" s="264">
        <v>1954</v>
      </c>
      <c r="L1510" s="264">
        <v>1264</v>
      </c>
      <c r="M1510" s="264">
        <v>690</v>
      </c>
      <c r="N1510" s="294">
        <v>0.93</v>
      </c>
      <c r="O1510" s="266">
        <v>26137</v>
      </c>
      <c r="P1510" s="266">
        <v>19141</v>
      </c>
      <c r="Q1510" s="266">
        <v>6996</v>
      </c>
      <c r="R1510" s="267">
        <v>0.732333473619773</v>
      </c>
      <c r="S1510" s="267">
        <v>0.506594259115594</v>
      </c>
      <c r="T1510" s="267">
        <v>0.583974649162517</v>
      </c>
      <c r="U1510" s="267">
        <v>0.646878198567042</v>
      </c>
      <c r="V1510" s="295">
        <v>-0.0773803900469234</v>
      </c>
      <c r="W1510" s="271">
        <v>9826</v>
      </c>
      <c r="X1510" s="271">
        <v>6789</v>
      </c>
      <c r="Y1510" s="271">
        <v>5193</v>
      </c>
      <c r="Z1510" s="271">
        <v>4891</v>
      </c>
      <c r="AA1510" s="268">
        <v>0.690922043557908</v>
      </c>
      <c r="AB1510" s="268">
        <v>0.941844791064895</v>
      </c>
      <c r="AC1510" s="295">
        <v>-0.250922747506988</v>
      </c>
    </row>
    <row r="1511" spans="1:29">
      <c r="A1511" s="297" t="s">
        <v>2706</v>
      </c>
      <c r="B1511" s="301" t="s">
        <v>3376</v>
      </c>
      <c r="C1511" s="293" t="s">
        <v>2811</v>
      </c>
      <c r="D1511" s="301" t="s">
        <v>2812</v>
      </c>
      <c r="E1511" s="263">
        <v>231</v>
      </c>
      <c r="F1511" s="266">
        <v>110</v>
      </c>
      <c r="G1511" s="266">
        <v>121</v>
      </c>
      <c r="H1511" s="264">
        <v>897</v>
      </c>
      <c r="I1511" s="264">
        <v>275</v>
      </c>
      <c r="J1511" s="264">
        <v>622</v>
      </c>
      <c r="K1511" s="264">
        <v>1313</v>
      </c>
      <c r="L1511" s="264">
        <v>469</v>
      </c>
      <c r="M1511" s="264">
        <v>844</v>
      </c>
      <c r="N1511" s="294">
        <v>0.93</v>
      </c>
      <c r="O1511" s="266">
        <v>15822</v>
      </c>
      <c r="P1511" s="266">
        <v>10444</v>
      </c>
      <c r="Q1511" s="266">
        <v>5378</v>
      </c>
      <c r="R1511" s="267">
        <v>0.660093540639616</v>
      </c>
      <c r="S1511" s="267">
        <v>0.476190476190476</v>
      </c>
      <c r="T1511" s="267">
        <v>0.306577480490524</v>
      </c>
      <c r="U1511" s="267">
        <v>0.357197258187357</v>
      </c>
      <c r="V1511" s="295">
        <v>0.169612995699952</v>
      </c>
      <c r="W1511" s="271">
        <v>6111</v>
      </c>
      <c r="X1511" s="271">
        <v>3126</v>
      </c>
      <c r="Y1511" s="271">
        <v>2947</v>
      </c>
      <c r="Z1511" s="271">
        <v>2208</v>
      </c>
      <c r="AA1511" s="268">
        <v>0.511536573392243</v>
      </c>
      <c r="AB1511" s="268">
        <v>0.74923651170682</v>
      </c>
      <c r="AC1511" s="295">
        <v>-0.237699938314577</v>
      </c>
    </row>
    <row r="1512" spans="1:29">
      <c r="A1512" s="297" t="s">
        <v>2706</v>
      </c>
      <c r="B1512" s="301" t="s">
        <v>3376</v>
      </c>
      <c r="C1512" s="293" t="s">
        <v>2813</v>
      </c>
      <c r="D1512" s="301" t="s">
        <v>2814</v>
      </c>
      <c r="E1512" s="263">
        <v>715</v>
      </c>
      <c r="F1512" s="266">
        <v>579</v>
      </c>
      <c r="G1512" s="266">
        <v>136</v>
      </c>
      <c r="H1512" s="264">
        <v>367</v>
      </c>
      <c r="I1512" s="264">
        <v>251</v>
      </c>
      <c r="J1512" s="264">
        <v>116</v>
      </c>
      <c r="K1512" s="264">
        <v>138</v>
      </c>
      <c r="L1512" s="264">
        <v>135</v>
      </c>
      <c r="M1512" s="264">
        <v>3</v>
      </c>
      <c r="N1512" s="294">
        <v>0.93</v>
      </c>
      <c r="O1512" s="266">
        <v>14175</v>
      </c>
      <c r="P1512" s="266">
        <v>13642</v>
      </c>
      <c r="Q1512" s="266">
        <v>533</v>
      </c>
      <c r="R1512" s="267">
        <v>0.962398589065256</v>
      </c>
      <c r="S1512" s="267">
        <v>0.80979020979021</v>
      </c>
      <c r="T1512" s="267">
        <v>0.683923705722071</v>
      </c>
      <c r="U1512" s="267">
        <v>0.978260869565217</v>
      </c>
      <c r="V1512" s="295">
        <v>0.125866504068139</v>
      </c>
      <c r="W1512" s="271">
        <v>3300</v>
      </c>
      <c r="X1512" s="271">
        <v>2983</v>
      </c>
      <c r="Y1512" s="271">
        <v>1696</v>
      </c>
      <c r="Z1512" s="271">
        <v>1626</v>
      </c>
      <c r="AA1512" s="268">
        <v>0.903939393939394</v>
      </c>
      <c r="AB1512" s="268">
        <v>0.95872641509434</v>
      </c>
      <c r="AC1512" s="295">
        <v>-0.0547870211549457</v>
      </c>
    </row>
    <row r="1513" spans="1:29">
      <c r="A1513" s="297" t="s">
        <v>2706</v>
      </c>
      <c r="B1513" s="301" t="s">
        <v>3375</v>
      </c>
      <c r="C1513" s="293" t="s">
        <v>2815</v>
      </c>
      <c r="D1513" s="301" t="s">
        <v>2816</v>
      </c>
      <c r="E1513" s="263">
        <v>1607</v>
      </c>
      <c r="F1513" s="266">
        <v>1551</v>
      </c>
      <c r="G1513" s="266">
        <v>56</v>
      </c>
      <c r="H1513" s="264">
        <v>2849</v>
      </c>
      <c r="I1513" s="264">
        <v>2825</v>
      </c>
      <c r="J1513" s="264">
        <v>24</v>
      </c>
      <c r="K1513" s="264">
        <v>2976</v>
      </c>
      <c r="L1513" s="264">
        <v>2941</v>
      </c>
      <c r="M1513" s="264">
        <v>35</v>
      </c>
      <c r="N1513" s="294">
        <v>0.93</v>
      </c>
      <c r="O1513" s="266">
        <v>90807</v>
      </c>
      <c r="P1513" s="266">
        <v>89380</v>
      </c>
      <c r="Q1513" s="266">
        <v>1427</v>
      </c>
      <c r="R1513" s="267">
        <v>0.984285352450802</v>
      </c>
      <c r="S1513" s="267">
        <v>0.965152457996266</v>
      </c>
      <c r="T1513" s="267">
        <v>0.991575991575992</v>
      </c>
      <c r="U1513" s="267">
        <v>0.988239247311828</v>
      </c>
      <c r="V1513" s="295">
        <v>-0.0264235335797252</v>
      </c>
      <c r="W1513" s="271">
        <v>19120</v>
      </c>
      <c r="X1513" s="271">
        <v>18788</v>
      </c>
      <c r="Y1513" s="271">
        <v>22049</v>
      </c>
      <c r="Z1513" s="271">
        <v>21758</v>
      </c>
      <c r="AA1513" s="268">
        <v>0.982635983263598</v>
      </c>
      <c r="AB1513" s="268">
        <v>0.98680212254524</v>
      </c>
      <c r="AC1513" s="295">
        <v>-0.00416613928164178</v>
      </c>
    </row>
    <row r="1514" spans="1:29">
      <c r="A1514" s="297" t="s">
        <v>2706</v>
      </c>
      <c r="B1514" s="301" t="s">
        <v>3376</v>
      </c>
      <c r="C1514" s="293" t="s">
        <v>2817</v>
      </c>
      <c r="D1514" s="301" t="s">
        <v>2818</v>
      </c>
      <c r="E1514" s="263">
        <v>1686</v>
      </c>
      <c r="F1514" s="266">
        <v>1247</v>
      </c>
      <c r="G1514" s="266">
        <v>439</v>
      </c>
      <c r="H1514" s="264">
        <v>1976</v>
      </c>
      <c r="I1514" s="264">
        <v>1650</v>
      </c>
      <c r="J1514" s="264">
        <v>326</v>
      </c>
      <c r="K1514" s="264">
        <v>1335</v>
      </c>
      <c r="L1514" s="264">
        <v>1243</v>
      </c>
      <c r="M1514" s="264">
        <v>92</v>
      </c>
      <c r="N1514" s="294">
        <v>0.93</v>
      </c>
      <c r="O1514" s="266">
        <v>23328</v>
      </c>
      <c r="P1514" s="266">
        <v>21907</v>
      </c>
      <c r="Q1514" s="266">
        <v>1421</v>
      </c>
      <c r="R1514" s="267">
        <v>0.939086076817558</v>
      </c>
      <c r="S1514" s="267">
        <v>0.739620403321471</v>
      </c>
      <c r="T1514" s="267">
        <v>0.83502024291498</v>
      </c>
      <c r="U1514" s="267">
        <v>0.931086142322097</v>
      </c>
      <c r="V1514" s="295">
        <v>-0.0953998395935088</v>
      </c>
      <c r="W1514" s="271">
        <v>7849</v>
      </c>
      <c r="X1514" s="271">
        <v>6835</v>
      </c>
      <c r="Y1514" s="271">
        <v>4701</v>
      </c>
      <c r="Z1514" s="271">
        <v>4579</v>
      </c>
      <c r="AA1514" s="268">
        <v>0.870811568352656</v>
      </c>
      <c r="AB1514" s="268">
        <v>0.974048074877686</v>
      </c>
      <c r="AC1514" s="295">
        <v>-0.103236506525029</v>
      </c>
    </row>
    <row r="1515" spans="1:29">
      <c r="A1515" s="297" t="s">
        <v>2706</v>
      </c>
      <c r="B1515" s="301" t="s">
        <v>3376</v>
      </c>
      <c r="C1515" s="293" t="s">
        <v>2819</v>
      </c>
      <c r="D1515" s="301" t="s">
        <v>2820</v>
      </c>
      <c r="E1515" s="263">
        <v>2920</v>
      </c>
      <c r="F1515" s="266">
        <v>1952</v>
      </c>
      <c r="G1515" s="266">
        <v>968</v>
      </c>
      <c r="H1515" s="264">
        <v>612</v>
      </c>
      <c r="I1515" s="264">
        <v>480</v>
      </c>
      <c r="J1515" s="264">
        <v>132</v>
      </c>
      <c r="K1515" s="264">
        <v>2182</v>
      </c>
      <c r="L1515" s="264">
        <v>1682</v>
      </c>
      <c r="M1515" s="264">
        <v>500</v>
      </c>
      <c r="N1515" s="294">
        <v>0.93</v>
      </c>
      <c r="O1515" s="266">
        <v>42689</v>
      </c>
      <c r="P1515" s="266">
        <v>36268</v>
      </c>
      <c r="Q1515" s="266">
        <v>6421</v>
      </c>
      <c r="R1515" s="267">
        <v>0.849586544543091</v>
      </c>
      <c r="S1515" s="267">
        <v>0.668493150684932</v>
      </c>
      <c r="T1515" s="267">
        <v>0.784313725490196</v>
      </c>
      <c r="U1515" s="267">
        <v>0.770852428964253</v>
      </c>
      <c r="V1515" s="295">
        <v>-0.115820574805265</v>
      </c>
      <c r="W1515" s="271">
        <v>18398</v>
      </c>
      <c r="X1515" s="271">
        <v>15131</v>
      </c>
      <c r="Y1515" s="271">
        <v>9063</v>
      </c>
      <c r="Z1515" s="271">
        <v>8068</v>
      </c>
      <c r="AA1515" s="268">
        <v>0.822426350690292</v>
      </c>
      <c r="AB1515" s="268">
        <v>0.890212953768068</v>
      </c>
      <c r="AC1515" s="295">
        <v>-0.0677866030777755</v>
      </c>
    </row>
    <row r="1516" spans="1:29">
      <c r="A1516" s="297" t="s">
        <v>2706</v>
      </c>
      <c r="B1516" s="301" t="s">
        <v>3376</v>
      </c>
      <c r="C1516" s="293" t="s">
        <v>2821</v>
      </c>
      <c r="D1516" s="301" t="s">
        <v>2822</v>
      </c>
      <c r="E1516" s="263">
        <v>3170</v>
      </c>
      <c r="F1516" s="266">
        <v>2370</v>
      </c>
      <c r="G1516" s="266">
        <v>800</v>
      </c>
      <c r="H1516" s="264">
        <v>897</v>
      </c>
      <c r="I1516" s="264">
        <v>716</v>
      </c>
      <c r="J1516" s="264">
        <v>181</v>
      </c>
      <c r="K1516" s="264">
        <v>2409</v>
      </c>
      <c r="L1516" s="264">
        <v>1917</v>
      </c>
      <c r="M1516" s="264">
        <v>492</v>
      </c>
      <c r="N1516" s="294">
        <v>0.93</v>
      </c>
      <c r="O1516" s="266">
        <v>49216</v>
      </c>
      <c r="P1516" s="266">
        <v>44040</v>
      </c>
      <c r="Q1516" s="266">
        <v>5176</v>
      </c>
      <c r="R1516" s="267">
        <v>0.894830949284785</v>
      </c>
      <c r="S1516" s="267">
        <v>0.747634069400631</v>
      </c>
      <c r="T1516" s="267">
        <v>0.798216276477146</v>
      </c>
      <c r="U1516" s="267">
        <v>0.795765877957659</v>
      </c>
      <c r="V1516" s="295">
        <v>-0.0505822070765151</v>
      </c>
      <c r="W1516" s="271">
        <v>20119</v>
      </c>
      <c r="X1516" s="271">
        <v>17065</v>
      </c>
      <c r="Y1516" s="271">
        <v>10427</v>
      </c>
      <c r="Z1516" s="271">
        <v>9839</v>
      </c>
      <c r="AA1516" s="268">
        <v>0.84820319101347</v>
      </c>
      <c r="AB1516" s="268">
        <v>0.943607940922605</v>
      </c>
      <c r="AC1516" s="295">
        <v>-0.0954047499091349</v>
      </c>
    </row>
    <row r="1517" spans="1:29">
      <c r="A1517" s="297" t="s">
        <v>2706</v>
      </c>
      <c r="B1517" s="301" t="s">
        <v>3375</v>
      </c>
      <c r="C1517" s="293" t="s">
        <v>2823</v>
      </c>
      <c r="D1517" s="301" t="s">
        <v>2824</v>
      </c>
      <c r="E1517" s="263">
        <v>0</v>
      </c>
      <c r="F1517" s="266">
        <v>0</v>
      </c>
      <c r="G1517" s="266">
        <v>0</v>
      </c>
      <c r="H1517" s="264">
        <v>1</v>
      </c>
      <c r="I1517" s="264">
        <v>1</v>
      </c>
      <c r="J1517" s="264">
        <v>0</v>
      </c>
      <c r="K1517" s="264">
        <v>0</v>
      </c>
      <c r="L1517" s="264">
        <v>0</v>
      </c>
      <c r="M1517" s="264">
        <v>0</v>
      </c>
      <c r="N1517" s="294">
        <v>0.93</v>
      </c>
      <c r="O1517" s="266">
        <v>1</v>
      </c>
      <c r="P1517" s="266">
        <v>1</v>
      </c>
      <c r="Q1517" s="266">
        <v>0</v>
      </c>
      <c r="R1517" s="267">
        <v>1</v>
      </c>
      <c r="S1517" s="267">
        <v>0</v>
      </c>
      <c r="T1517" s="267">
        <v>1</v>
      </c>
      <c r="U1517" s="267">
        <v>0</v>
      </c>
      <c r="V1517" s="295">
        <v>-1</v>
      </c>
      <c r="W1517" s="271">
        <v>1</v>
      </c>
      <c r="X1517" s="271">
        <v>1</v>
      </c>
      <c r="Y1517" s="271">
        <v>0</v>
      </c>
      <c r="Z1517" s="271">
        <v>0</v>
      </c>
      <c r="AA1517" s="268">
        <v>1</v>
      </c>
      <c r="AB1517" s="268">
        <v>0</v>
      </c>
      <c r="AC1517" s="295">
        <v>1</v>
      </c>
    </row>
    <row r="1518" spans="1:29">
      <c r="A1518" s="297" t="s">
        <v>2706</v>
      </c>
      <c r="B1518" s="301" t="s">
        <v>3375</v>
      </c>
      <c r="C1518" s="293" t="s">
        <v>2825</v>
      </c>
      <c r="D1518" s="301" t="s">
        <v>2826</v>
      </c>
      <c r="E1518" s="263">
        <v>1916</v>
      </c>
      <c r="F1518" s="266">
        <v>1539</v>
      </c>
      <c r="G1518" s="266">
        <v>377</v>
      </c>
      <c r="H1518" s="264">
        <v>1640</v>
      </c>
      <c r="I1518" s="264">
        <v>1377</v>
      </c>
      <c r="J1518" s="264">
        <v>263</v>
      </c>
      <c r="K1518" s="264">
        <v>1981</v>
      </c>
      <c r="L1518" s="264">
        <v>1821</v>
      </c>
      <c r="M1518" s="264">
        <v>160</v>
      </c>
      <c r="N1518" s="294">
        <v>0.93</v>
      </c>
      <c r="O1518" s="266">
        <v>63913</v>
      </c>
      <c r="P1518" s="266">
        <v>57128</v>
      </c>
      <c r="Q1518" s="266">
        <v>6785</v>
      </c>
      <c r="R1518" s="267">
        <v>0.893840063836778</v>
      </c>
      <c r="S1518" s="267">
        <v>0.803235908141962</v>
      </c>
      <c r="T1518" s="267">
        <v>0.839634146341463</v>
      </c>
      <c r="U1518" s="267">
        <v>0.919232710752145</v>
      </c>
      <c r="V1518" s="295">
        <v>-0.0363982381995009</v>
      </c>
      <c r="W1518" s="271">
        <v>14110</v>
      </c>
      <c r="X1518" s="271">
        <v>12493</v>
      </c>
      <c r="Y1518" s="271">
        <v>14754</v>
      </c>
      <c r="Z1518" s="271">
        <v>13280</v>
      </c>
      <c r="AA1518" s="268">
        <v>0.885400425230333</v>
      </c>
      <c r="AB1518" s="268">
        <v>0.900094889521486</v>
      </c>
      <c r="AC1518" s="295">
        <v>-0.0146944642911526</v>
      </c>
    </row>
    <row r="1519" spans="1:29">
      <c r="A1519" s="297" t="s">
        <v>2706</v>
      </c>
      <c r="B1519" s="301" t="s">
        <v>3375</v>
      </c>
      <c r="C1519" s="293" t="s">
        <v>2827</v>
      </c>
      <c r="D1519" s="301" t="s">
        <v>2828</v>
      </c>
      <c r="E1519" s="263">
        <v>1899</v>
      </c>
      <c r="F1519" s="266">
        <v>1749</v>
      </c>
      <c r="G1519" s="266">
        <v>150</v>
      </c>
      <c r="H1519" s="264">
        <v>1641</v>
      </c>
      <c r="I1519" s="264">
        <v>1521</v>
      </c>
      <c r="J1519" s="264">
        <v>120</v>
      </c>
      <c r="K1519" s="264">
        <v>2051</v>
      </c>
      <c r="L1519" s="264">
        <v>1964</v>
      </c>
      <c r="M1519" s="264">
        <v>87</v>
      </c>
      <c r="N1519" s="294">
        <v>0.93</v>
      </c>
      <c r="O1519" s="266">
        <v>65429</v>
      </c>
      <c r="P1519" s="266">
        <v>62313</v>
      </c>
      <c r="Q1519" s="266">
        <v>3116</v>
      </c>
      <c r="R1519" s="267">
        <v>0.952375857800058</v>
      </c>
      <c r="S1519" s="267">
        <v>0.921011058451817</v>
      </c>
      <c r="T1519" s="267">
        <v>0.926873857404022</v>
      </c>
      <c r="U1519" s="267">
        <v>0.957581667479278</v>
      </c>
      <c r="V1519" s="295">
        <v>-0.00586279895220521</v>
      </c>
      <c r="W1519" s="271">
        <v>14254</v>
      </c>
      <c r="X1519" s="271">
        <v>13371</v>
      </c>
      <c r="Y1519" s="271">
        <v>15204</v>
      </c>
      <c r="Z1519" s="271">
        <v>14536</v>
      </c>
      <c r="AA1519" s="268">
        <v>0.938052476497825</v>
      </c>
      <c r="AB1519" s="268">
        <v>0.956064193633254</v>
      </c>
      <c r="AC1519" s="295">
        <v>-0.0180117171354293</v>
      </c>
    </row>
    <row r="1520" spans="1:29">
      <c r="A1520" s="297" t="s">
        <v>2706</v>
      </c>
      <c r="B1520" s="301" t="s">
        <v>3376</v>
      </c>
      <c r="C1520" s="293" t="s">
        <v>2829</v>
      </c>
      <c r="D1520" s="301" t="s">
        <v>2830</v>
      </c>
      <c r="E1520" s="263">
        <v>563</v>
      </c>
      <c r="F1520" s="266">
        <v>331</v>
      </c>
      <c r="G1520" s="266">
        <v>232</v>
      </c>
      <c r="H1520" s="264">
        <v>100</v>
      </c>
      <c r="I1520" s="264">
        <v>75</v>
      </c>
      <c r="J1520" s="264">
        <v>25</v>
      </c>
      <c r="K1520" s="264">
        <v>185</v>
      </c>
      <c r="L1520" s="264">
        <v>61</v>
      </c>
      <c r="M1520" s="264">
        <v>124</v>
      </c>
      <c r="N1520" s="294">
        <v>0.93</v>
      </c>
      <c r="O1520" s="266">
        <v>8691</v>
      </c>
      <c r="P1520" s="266">
        <v>955</v>
      </c>
      <c r="Q1520" s="266">
        <v>7736</v>
      </c>
      <c r="R1520" s="267">
        <v>0.109883787826487</v>
      </c>
      <c r="S1520" s="267">
        <v>0.587921847246892</v>
      </c>
      <c r="T1520" s="267">
        <v>0.75</v>
      </c>
      <c r="U1520" s="267">
        <v>0.32972972972973</v>
      </c>
      <c r="V1520" s="295">
        <v>-0.162078152753108</v>
      </c>
      <c r="W1520" s="271">
        <v>1448</v>
      </c>
      <c r="X1520" s="271">
        <v>478</v>
      </c>
      <c r="Y1520" s="271">
        <v>2465</v>
      </c>
      <c r="Z1520" s="271">
        <v>119</v>
      </c>
      <c r="AA1520" s="268">
        <v>0.330110497237569</v>
      </c>
      <c r="AB1520" s="268">
        <v>0.0482758620689655</v>
      </c>
      <c r="AC1520" s="295">
        <v>0.281834635168604</v>
      </c>
    </row>
    <row r="1521" spans="1:29">
      <c r="A1521" s="297" t="s">
        <v>2706</v>
      </c>
      <c r="B1521" s="301" t="s">
        <v>3376</v>
      </c>
      <c r="C1521" s="293" t="s">
        <v>2831</v>
      </c>
      <c r="D1521" s="301" t="s">
        <v>2832</v>
      </c>
      <c r="E1521" s="263">
        <v>0</v>
      </c>
      <c r="F1521" s="266">
        <v>0</v>
      </c>
      <c r="G1521" s="266">
        <v>0</v>
      </c>
      <c r="H1521" s="264">
        <v>0</v>
      </c>
      <c r="I1521" s="264">
        <v>0</v>
      </c>
      <c r="J1521" s="264">
        <v>0</v>
      </c>
      <c r="K1521" s="264">
        <v>0</v>
      </c>
      <c r="L1521" s="264">
        <v>0</v>
      </c>
      <c r="M1521" s="264">
        <v>0</v>
      </c>
      <c r="N1521" s="294">
        <v>0.93</v>
      </c>
      <c r="O1521" s="266">
        <v>1</v>
      </c>
      <c r="P1521" s="266">
        <v>1</v>
      </c>
      <c r="Q1521" s="266">
        <v>0</v>
      </c>
      <c r="R1521" s="267">
        <v>1</v>
      </c>
      <c r="S1521" s="267">
        <v>0</v>
      </c>
      <c r="T1521" s="267">
        <v>0</v>
      </c>
      <c r="U1521" s="267">
        <v>0</v>
      </c>
      <c r="V1521" s="295">
        <v>0</v>
      </c>
      <c r="W1521" s="271">
        <v>1</v>
      </c>
      <c r="X1521" s="271">
        <v>1</v>
      </c>
      <c r="Y1521" s="271">
        <v>0</v>
      </c>
      <c r="Z1521" s="271">
        <v>0</v>
      </c>
      <c r="AA1521" s="268">
        <v>1</v>
      </c>
      <c r="AB1521" s="268">
        <v>0</v>
      </c>
      <c r="AC1521" s="295">
        <v>1</v>
      </c>
    </row>
    <row r="1522" spans="1:29">
      <c r="A1522" s="297" t="s">
        <v>2706</v>
      </c>
      <c r="B1522" s="301" t="s">
        <v>3376</v>
      </c>
      <c r="C1522" s="293" t="s">
        <v>2833</v>
      </c>
      <c r="D1522" s="301" t="s">
        <v>2834</v>
      </c>
      <c r="E1522" s="263">
        <v>3203</v>
      </c>
      <c r="F1522" s="266">
        <v>2531</v>
      </c>
      <c r="G1522" s="266">
        <v>672</v>
      </c>
      <c r="H1522" s="264">
        <v>711</v>
      </c>
      <c r="I1522" s="264">
        <v>673</v>
      </c>
      <c r="J1522" s="264">
        <v>38</v>
      </c>
      <c r="K1522" s="264">
        <v>2104</v>
      </c>
      <c r="L1522" s="264">
        <v>1937</v>
      </c>
      <c r="M1522" s="264">
        <v>167</v>
      </c>
      <c r="N1522" s="294">
        <v>0.93</v>
      </c>
      <c r="O1522" s="266">
        <v>46620</v>
      </c>
      <c r="P1522" s="266">
        <v>42643</v>
      </c>
      <c r="Q1522" s="266">
        <v>3977</v>
      </c>
      <c r="R1522" s="267">
        <v>0.914693264693265</v>
      </c>
      <c r="S1522" s="267">
        <v>0.79019669060256</v>
      </c>
      <c r="T1522" s="267">
        <v>0.946554149085795</v>
      </c>
      <c r="U1522" s="267">
        <v>0.920627376425855</v>
      </c>
      <c r="V1522" s="295">
        <v>-0.156357458483234</v>
      </c>
      <c r="W1522" s="271">
        <v>19048</v>
      </c>
      <c r="X1522" s="271">
        <v>17129</v>
      </c>
      <c r="Y1522" s="271">
        <v>10191</v>
      </c>
      <c r="Z1522" s="271">
        <v>9718</v>
      </c>
      <c r="AA1522" s="268">
        <v>0.899254514909702</v>
      </c>
      <c r="AB1522" s="268">
        <v>0.953586497890295</v>
      </c>
      <c r="AC1522" s="295">
        <v>-0.0543319829805936</v>
      </c>
    </row>
    <row r="1523" spans="1:29">
      <c r="A1523" s="297" t="s">
        <v>2706</v>
      </c>
      <c r="B1523" s="301" t="s">
        <v>3375</v>
      </c>
      <c r="C1523" s="293" t="s">
        <v>2835</v>
      </c>
      <c r="D1523" s="301" t="s">
        <v>2836</v>
      </c>
      <c r="E1523" s="263">
        <v>1917</v>
      </c>
      <c r="F1523" s="266">
        <v>1738</v>
      </c>
      <c r="G1523" s="266">
        <v>179</v>
      </c>
      <c r="H1523" s="264">
        <v>1606</v>
      </c>
      <c r="I1523" s="264">
        <v>1478</v>
      </c>
      <c r="J1523" s="264">
        <v>128</v>
      </c>
      <c r="K1523" s="264">
        <v>2154</v>
      </c>
      <c r="L1523" s="264">
        <v>2020</v>
      </c>
      <c r="M1523" s="264">
        <v>134</v>
      </c>
      <c r="N1523" s="294">
        <v>0.93</v>
      </c>
      <c r="O1523" s="266">
        <v>66572</v>
      </c>
      <c r="P1523" s="266">
        <v>60974</v>
      </c>
      <c r="Q1523" s="266">
        <v>5598</v>
      </c>
      <c r="R1523" s="267">
        <v>0.91591059304212</v>
      </c>
      <c r="S1523" s="267">
        <v>0.906624934793949</v>
      </c>
      <c r="T1523" s="267">
        <v>0.920298879202989</v>
      </c>
      <c r="U1523" s="267">
        <v>0.937790157845868</v>
      </c>
      <c r="V1523" s="295">
        <v>-0.0136739444090399</v>
      </c>
      <c r="W1523" s="271">
        <v>14343</v>
      </c>
      <c r="X1523" s="271">
        <v>13062</v>
      </c>
      <c r="Y1523" s="271">
        <v>15172</v>
      </c>
      <c r="Z1523" s="271">
        <v>13788</v>
      </c>
      <c r="AA1523" s="268">
        <v>0.910688140556369</v>
      </c>
      <c r="AB1523" s="268">
        <v>0.908779330345373</v>
      </c>
      <c r="AC1523" s="295">
        <v>0.00190881021099587</v>
      </c>
    </row>
    <row r="1524" spans="1:29">
      <c r="A1524" s="297" t="s">
        <v>2706</v>
      </c>
      <c r="B1524" s="301" t="s">
        <v>3376</v>
      </c>
      <c r="C1524" s="293" t="s">
        <v>2837</v>
      </c>
      <c r="D1524" s="301" t="s">
        <v>2838</v>
      </c>
      <c r="E1524" s="263">
        <v>2</v>
      </c>
      <c r="F1524" s="266">
        <v>0</v>
      </c>
      <c r="G1524" s="266">
        <v>2</v>
      </c>
      <c r="H1524" s="264">
        <v>2</v>
      </c>
      <c r="I1524" s="264">
        <v>2</v>
      </c>
      <c r="J1524" s="264">
        <v>0</v>
      </c>
      <c r="K1524" s="264">
        <v>1373</v>
      </c>
      <c r="L1524" s="264">
        <v>1112</v>
      </c>
      <c r="M1524" s="264">
        <v>261</v>
      </c>
      <c r="N1524" s="294">
        <v>0.93</v>
      </c>
      <c r="O1524" s="266">
        <v>14952</v>
      </c>
      <c r="P1524" s="266">
        <v>13160</v>
      </c>
      <c r="Q1524" s="266">
        <v>1792</v>
      </c>
      <c r="R1524" s="267">
        <v>0.880149812734082</v>
      </c>
      <c r="S1524" s="267">
        <v>0</v>
      </c>
      <c r="T1524" s="267">
        <v>1</v>
      </c>
      <c r="U1524" s="267">
        <v>0.809905316824472</v>
      </c>
      <c r="V1524" s="295">
        <v>-1</v>
      </c>
      <c r="W1524" s="271">
        <v>1971</v>
      </c>
      <c r="X1524" s="271">
        <v>1667</v>
      </c>
      <c r="Y1524" s="271">
        <v>2957</v>
      </c>
      <c r="Z1524" s="271">
        <v>2753</v>
      </c>
      <c r="AA1524" s="268">
        <v>0.845763571790969</v>
      </c>
      <c r="AB1524" s="268">
        <v>0.931011159959418</v>
      </c>
      <c r="AC1524" s="295">
        <v>-0.0852475881684492</v>
      </c>
    </row>
    <row r="1525" spans="1:29">
      <c r="A1525" s="297" t="s">
        <v>2706</v>
      </c>
      <c r="B1525" s="301" t="s">
        <v>3376</v>
      </c>
      <c r="C1525" s="293" t="s">
        <v>2839</v>
      </c>
      <c r="D1525" s="301" t="s">
        <v>2840</v>
      </c>
      <c r="E1525" s="263">
        <v>153</v>
      </c>
      <c r="F1525" s="266">
        <v>147</v>
      </c>
      <c r="G1525" s="266">
        <v>6</v>
      </c>
      <c r="H1525" s="264">
        <v>391</v>
      </c>
      <c r="I1525" s="264">
        <v>373</v>
      </c>
      <c r="J1525" s="264">
        <v>18</v>
      </c>
      <c r="K1525" s="264">
        <v>253</v>
      </c>
      <c r="L1525" s="264">
        <v>250</v>
      </c>
      <c r="M1525" s="264">
        <v>3</v>
      </c>
      <c r="N1525" s="294">
        <v>0.93</v>
      </c>
      <c r="O1525" s="266">
        <v>28748</v>
      </c>
      <c r="P1525" s="266">
        <v>25568</v>
      </c>
      <c r="Q1525" s="266">
        <v>3180</v>
      </c>
      <c r="R1525" s="267">
        <v>0.88938360929456</v>
      </c>
      <c r="S1525" s="267">
        <v>0.96078431372549</v>
      </c>
      <c r="T1525" s="267">
        <v>0.953964194373402</v>
      </c>
      <c r="U1525" s="267">
        <v>0.988142292490119</v>
      </c>
      <c r="V1525" s="295">
        <v>0.0068201193520887</v>
      </c>
      <c r="W1525" s="271">
        <v>3961</v>
      </c>
      <c r="X1525" s="271">
        <v>3901</v>
      </c>
      <c r="Y1525" s="271">
        <v>5239</v>
      </c>
      <c r="Z1525" s="271">
        <v>5156</v>
      </c>
      <c r="AA1525" s="268">
        <v>0.984852310022722</v>
      </c>
      <c r="AB1525" s="268">
        <v>0.984157281924031</v>
      </c>
      <c r="AC1525" s="295">
        <v>0.000695028098690265</v>
      </c>
    </row>
    <row r="1526" spans="1:29">
      <c r="A1526" s="297" t="s">
        <v>2706</v>
      </c>
      <c r="B1526" s="301" t="s">
        <v>3376</v>
      </c>
      <c r="C1526" s="293" t="s">
        <v>2841</v>
      </c>
      <c r="D1526" s="301" t="s">
        <v>2842</v>
      </c>
      <c r="E1526" s="263">
        <v>527</v>
      </c>
      <c r="F1526" s="266">
        <v>330</v>
      </c>
      <c r="G1526" s="266">
        <v>197</v>
      </c>
      <c r="H1526" s="264">
        <v>1320</v>
      </c>
      <c r="I1526" s="264">
        <v>736</v>
      </c>
      <c r="J1526" s="264">
        <v>584</v>
      </c>
      <c r="K1526" s="264">
        <v>1641</v>
      </c>
      <c r="L1526" s="264">
        <v>1019</v>
      </c>
      <c r="M1526" s="264">
        <v>622</v>
      </c>
      <c r="N1526" s="294">
        <v>0.93</v>
      </c>
      <c r="O1526" s="266">
        <v>20031</v>
      </c>
      <c r="P1526" s="266">
        <v>16937</v>
      </c>
      <c r="Q1526" s="266">
        <v>3094</v>
      </c>
      <c r="R1526" s="267">
        <v>0.845539413908442</v>
      </c>
      <c r="S1526" s="267">
        <v>0.626185958254269</v>
      </c>
      <c r="T1526" s="267">
        <v>0.557575757575758</v>
      </c>
      <c r="U1526" s="267">
        <v>0.62096282754418</v>
      </c>
      <c r="V1526" s="295">
        <v>0.0686102006785119</v>
      </c>
      <c r="W1526" s="271">
        <v>7305</v>
      </c>
      <c r="X1526" s="271">
        <v>5168</v>
      </c>
      <c r="Y1526" s="271">
        <v>4090</v>
      </c>
      <c r="Z1526" s="271">
        <v>3768</v>
      </c>
      <c r="AA1526" s="268">
        <v>0.707460643394935</v>
      </c>
      <c r="AB1526" s="268">
        <v>0.921271393643032</v>
      </c>
      <c r="AC1526" s="295">
        <v>-0.213810750248097</v>
      </c>
    </row>
    <row r="1527" spans="1:29">
      <c r="A1527" s="297" t="s">
        <v>2706</v>
      </c>
      <c r="B1527" s="301" t="s">
        <v>3375</v>
      </c>
      <c r="C1527" s="293" t="s">
        <v>2843</v>
      </c>
      <c r="D1527" s="301" t="s">
        <v>2844</v>
      </c>
      <c r="E1527" s="263">
        <v>0</v>
      </c>
      <c r="F1527" s="266">
        <v>0</v>
      </c>
      <c r="G1527" s="266">
        <v>0</v>
      </c>
      <c r="H1527" s="264">
        <v>0</v>
      </c>
      <c r="I1527" s="264">
        <v>0</v>
      </c>
      <c r="J1527" s="264">
        <v>0</v>
      </c>
      <c r="K1527" s="264">
        <v>0</v>
      </c>
      <c r="L1527" s="264">
        <v>0</v>
      </c>
      <c r="M1527" s="264">
        <v>0</v>
      </c>
      <c r="N1527" s="294">
        <v>0.93</v>
      </c>
      <c r="O1527" s="266">
        <v>79</v>
      </c>
      <c r="P1527" s="266">
        <v>2</v>
      </c>
      <c r="Q1527" s="266">
        <v>77</v>
      </c>
      <c r="R1527" s="267">
        <v>0.0253164556962025</v>
      </c>
      <c r="S1527" s="267">
        <v>0</v>
      </c>
      <c r="T1527" s="267">
        <v>0</v>
      </c>
      <c r="U1527" s="267">
        <v>0</v>
      </c>
      <c r="V1527" s="295">
        <v>0</v>
      </c>
      <c r="W1527" s="271">
        <v>13</v>
      </c>
      <c r="X1527" s="271">
        <v>1</v>
      </c>
      <c r="Y1527" s="271">
        <v>19</v>
      </c>
      <c r="Z1527" s="271">
        <v>0</v>
      </c>
      <c r="AA1527" s="268">
        <v>0.0769230769230769</v>
      </c>
      <c r="AB1527" s="268">
        <v>0</v>
      </c>
      <c r="AC1527" s="295">
        <v>0.0769230769230769</v>
      </c>
    </row>
    <row r="1528" spans="1:29">
      <c r="A1528" s="297" t="s">
        <v>2706</v>
      </c>
      <c r="B1528" s="301" t="s">
        <v>3376</v>
      </c>
      <c r="C1528" s="293" t="s">
        <v>2845</v>
      </c>
      <c r="D1528" s="301" t="s">
        <v>2846</v>
      </c>
      <c r="E1528" s="263">
        <v>2712</v>
      </c>
      <c r="F1528" s="266">
        <v>2133</v>
      </c>
      <c r="G1528" s="266">
        <v>579</v>
      </c>
      <c r="H1528" s="264">
        <v>728</v>
      </c>
      <c r="I1528" s="264">
        <v>669</v>
      </c>
      <c r="J1528" s="264">
        <v>59</v>
      </c>
      <c r="K1528" s="264">
        <v>1931</v>
      </c>
      <c r="L1528" s="264">
        <v>1726</v>
      </c>
      <c r="M1528" s="264">
        <v>205</v>
      </c>
      <c r="N1528" s="294">
        <v>0.93</v>
      </c>
      <c r="O1528" s="266">
        <v>41894</v>
      </c>
      <c r="P1528" s="266">
        <v>38338</v>
      </c>
      <c r="Q1528" s="266">
        <v>3556</v>
      </c>
      <c r="R1528" s="267">
        <v>0.915119110135103</v>
      </c>
      <c r="S1528" s="267">
        <v>0.786504424778761</v>
      </c>
      <c r="T1528" s="267">
        <v>0.918956043956044</v>
      </c>
      <c r="U1528" s="267">
        <v>0.893837389953392</v>
      </c>
      <c r="V1528" s="295">
        <v>-0.132451619177283</v>
      </c>
      <c r="W1528" s="271">
        <v>17363</v>
      </c>
      <c r="X1528" s="271">
        <v>15506</v>
      </c>
      <c r="Y1528" s="271">
        <v>9104</v>
      </c>
      <c r="Z1528" s="271">
        <v>8600</v>
      </c>
      <c r="AA1528" s="268">
        <v>0.893048436330127</v>
      </c>
      <c r="AB1528" s="268">
        <v>0.944639718804921</v>
      </c>
      <c r="AC1528" s="295">
        <v>-0.0515912824747936</v>
      </c>
    </row>
    <row r="1529" spans="1:29">
      <c r="A1529" s="297" t="s">
        <v>2706</v>
      </c>
      <c r="B1529" s="301" t="s">
        <v>3377</v>
      </c>
      <c r="C1529" s="293" t="s">
        <v>2847</v>
      </c>
      <c r="D1529" s="301" t="s">
        <v>2848</v>
      </c>
      <c r="E1529" s="263">
        <v>3803</v>
      </c>
      <c r="F1529" s="266">
        <v>2740</v>
      </c>
      <c r="G1529" s="266">
        <v>1063</v>
      </c>
      <c r="H1529" s="264">
        <v>361</v>
      </c>
      <c r="I1529" s="264">
        <v>349</v>
      </c>
      <c r="J1529" s="264">
        <v>12</v>
      </c>
      <c r="K1529" s="264">
        <v>1749</v>
      </c>
      <c r="L1529" s="264">
        <v>1223</v>
      </c>
      <c r="M1529" s="264">
        <v>526</v>
      </c>
      <c r="N1529" s="294">
        <v>0.93</v>
      </c>
      <c r="O1529" s="266">
        <v>52747</v>
      </c>
      <c r="P1529" s="266">
        <v>42118</v>
      </c>
      <c r="Q1529" s="266">
        <v>10629</v>
      </c>
      <c r="R1529" s="267">
        <v>0.798490909435608</v>
      </c>
      <c r="S1529" s="267">
        <v>0.720483828556403</v>
      </c>
      <c r="T1529" s="267">
        <v>0.966759002770083</v>
      </c>
      <c r="U1529" s="267">
        <v>0.699256718124643</v>
      </c>
      <c r="V1529" s="295">
        <v>-0.24627517421368</v>
      </c>
      <c r="W1529" s="271">
        <v>12757</v>
      </c>
      <c r="X1529" s="271">
        <v>9637</v>
      </c>
      <c r="Y1529" s="271">
        <v>11881</v>
      </c>
      <c r="Z1529" s="271">
        <v>9176</v>
      </c>
      <c r="AA1529" s="268">
        <v>0.755428392255232</v>
      </c>
      <c r="AB1529" s="268">
        <v>0.772325561821396</v>
      </c>
      <c r="AC1529" s="295">
        <v>-0.0168971695661632</v>
      </c>
    </row>
    <row r="1530" spans="1:29">
      <c r="A1530" s="297" t="s">
        <v>2706</v>
      </c>
      <c r="B1530" s="301" t="s">
        <v>3376</v>
      </c>
      <c r="C1530" s="293" t="s">
        <v>2849</v>
      </c>
      <c r="D1530" s="301" t="s">
        <v>2850</v>
      </c>
      <c r="E1530" s="263">
        <v>549</v>
      </c>
      <c r="F1530" s="266">
        <v>490</v>
      </c>
      <c r="G1530" s="266">
        <v>59</v>
      </c>
      <c r="H1530" s="264">
        <v>178</v>
      </c>
      <c r="I1530" s="264">
        <v>161</v>
      </c>
      <c r="J1530" s="264">
        <v>17</v>
      </c>
      <c r="K1530" s="264">
        <v>1</v>
      </c>
      <c r="L1530" s="264">
        <v>1</v>
      </c>
      <c r="M1530" s="264">
        <v>0</v>
      </c>
      <c r="N1530" s="294">
        <v>0.93</v>
      </c>
      <c r="O1530" s="266">
        <v>21680</v>
      </c>
      <c r="P1530" s="266">
        <v>20409</v>
      </c>
      <c r="Q1530" s="266">
        <v>1271</v>
      </c>
      <c r="R1530" s="267">
        <v>0.941374538745387</v>
      </c>
      <c r="S1530" s="267">
        <v>0.892531876138434</v>
      </c>
      <c r="T1530" s="267">
        <v>0.904494382022472</v>
      </c>
      <c r="U1530" s="267">
        <v>1</v>
      </c>
      <c r="V1530" s="295">
        <v>-0.0119625058840384</v>
      </c>
      <c r="W1530" s="271">
        <v>4217</v>
      </c>
      <c r="X1530" s="271">
        <v>3686</v>
      </c>
      <c r="Y1530" s="271">
        <v>3162</v>
      </c>
      <c r="Z1530" s="271">
        <v>3060</v>
      </c>
      <c r="AA1530" s="268">
        <v>0.874081100308276</v>
      </c>
      <c r="AB1530" s="268">
        <v>0.967741935483871</v>
      </c>
      <c r="AC1530" s="295">
        <v>-0.093660835175595</v>
      </c>
    </row>
    <row r="1531" spans="1:29">
      <c r="A1531" s="297" t="s">
        <v>2706</v>
      </c>
      <c r="B1531" s="301" t="s">
        <v>3376</v>
      </c>
      <c r="C1531" s="293" t="s">
        <v>2851</v>
      </c>
      <c r="D1531" s="301" t="s">
        <v>2852</v>
      </c>
      <c r="E1531" s="263">
        <v>3126</v>
      </c>
      <c r="F1531" s="266">
        <v>2395</v>
      </c>
      <c r="G1531" s="266">
        <v>731</v>
      </c>
      <c r="H1531" s="264">
        <v>714</v>
      </c>
      <c r="I1531" s="264">
        <v>638</v>
      </c>
      <c r="J1531" s="264">
        <v>76</v>
      </c>
      <c r="K1531" s="264">
        <v>2139</v>
      </c>
      <c r="L1531" s="264">
        <v>1938</v>
      </c>
      <c r="M1531" s="264">
        <v>201</v>
      </c>
      <c r="N1531" s="294">
        <v>0.93</v>
      </c>
      <c r="O1531" s="266">
        <v>45982</v>
      </c>
      <c r="P1531" s="266">
        <v>42114</v>
      </c>
      <c r="Q1531" s="266">
        <v>3868</v>
      </c>
      <c r="R1531" s="267">
        <v>0.91588012700622</v>
      </c>
      <c r="S1531" s="267">
        <v>0.766154830454255</v>
      </c>
      <c r="T1531" s="267">
        <v>0.893557422969188</v>
      </c>
      <c r="U1531" s="267">
        <v>0.906030855539972</v>
      </c>
      <c r="V1531" s="295">
        <v>-0.127402592514933</v>
      </c>
      <c r="W1531" s="271">
        <v>19134</v>
      </c>
      <c r="X1531" s="271">
        <v>17280</v>
      </c>
      <c r="Y1531" s="271">
        <v>9839</v>
      </c>
      <c r="Z1531" s="271">
        <v>9241</v>
      </c>
      <c r="AA1531" s="268">
        <v>0.90310442144873</v>
      </c>
      <c r="AB1531" s="268">
        <v>0.939221465596097</v>
      </c>
      <c r="AC1531" s="295">
        <v>-0.0361170441473672</v>
      </c>
    </row>
    <row r="1532" spans="1:29">
      <c r="A1532" s="297" t="s">
        <v>2706</v>
      </c>
      <c r="B1532" s="301" t="s">
        <v>3376</v>
      </c>
      <c r="C1532" s="293" t="s">
        <v>2853</v>
      </c>
      <c r="D1532" s="301" t="s">
        <v>2854</v>
      </c>
      <c r="E1532" s="263">
        <v>734</v>
      </c>
      <c r="F1532" s="266">
        <v>604</v>
      </c>
      <c r="G1532" s="266">
        <v>130</v>
      </c>
      <c r="H1532" s="264">
        <v>766</v>
      </c>
      <c r="I1532" s="264">
        <v>635</v>
      </c>
      <c r="J1532" s="264">
        <v>131</v>
      </c>
      <c r="K1532" s="264">
        <v>352</v>
      </c>
      <c r="L1532" s="264">
        <v>278</v>
      </c>
      <c r="M1532" s="264">
        <v>74</v>
      </c>
      <c r="N1532" s="294">
        <v>0.93</v>
      </c>
      <c r="O1532" s="266">
        <v>18008</v>
      </c>
      <c r="P1532" s="266">
        <v>11554</v>
      </c>
      <c r="Q1532" s="266">
        <v>6454</v>
      </c>
      <c r="R1532" s="267">
        <v>0.641603731674811</v>
      </c>
      <c r="S1532" s="267">
        <v>0.822888283378747</v>
      </c>
      <c r="T1532" s="267">
        <v>0.828981723237598</v>
      </c>
      <c r="U1532" s="267">
        <v>0.789772727272727</v>
      </c>
      <c r="V1532" s="295">
        <v>-0.00609343985885125</v>
      </c>
      <c r="W1532" s="271">
        <v>4297</v>
      </c>
      <c r="X1532" s="271">
        <v>3385</v>
      </c>
      <c r="Y1532" s="271">
        <v>3400</v>
      </c>
      <c r="Z1532" s="271">
        <v>2375</v>
      </c>
      <c r="AA1532" s="268">
        <v>0.787758901559227</v>
      </c>
      <c r="AB1532" s="268">
        <v>0.698529411764706</v>
      </c>
      <c r="AC1532" s="295">
        <v>0.0892294897945215</v>
      </c>
    </row>
    <row r="1533" spans="1:29">
      <c r="A1533" s="297" t="s">
        <v>2706</v>
      </c>
      <c r="B1533" s="301" t="s">
        <v>3376</v>
      </c>
      <c r="C1533" s="293" t="s">
        <v>2855</v>
      </c>
      <c r="D1533" s="301" t="s">
        <v>2856</v>
      </c>
      <c r="E1533" s="263">
        <v>94</v>
      </c>
      <c r="F1533" s="266">
        <v>85</v>
      </c>
      <c r="G1533" s="266">
        <v>9</v>
      </c>
      <c r="H1533" s="264">
        <v>293</v>
      </c>
      <c r="I1533" s="264">
        <v>284</v>
      </c>
      <c r="J1533" s="264">
        <v>9</v>
      </c>
      <c r="K1533" s="264">
        <v>112</v>
      </c>
      <c r="L1533" s="264">
        <v>111</v>
      </c>
      <c r="M1533" s="264">
        <v>1</v>
      </c>
      <c r="N1533" s="294">
        <v>0.93</v>
      </c>
      <c r="O1533" s="266">
        <v>5122</v>
      </c>
      <c r="P1533" s="266">
        <v>4886</v>
      </c>
      <c r="Q1533" s="266">
        <v>236</v>
      </c>
      <c r="R1533" s="267">
        <v>0.953924248340492</v>
      </c>
      <c r="S1533" s="267">
        <v>0.904255319148936</v>
      </c>
      <c r="T1533" s="267">
        <v>0.969283276450512</v>
      </c>
      <c r="U1533" s="267">
        <v>0.991071428571429</v>
      </c>
      <c r="V1533" s="295">
        <v>-0.0650279573015757</v>
      </c>
      <c r="W1533" s="271">
        <v>1196</v>
      </c>
      <c r="X1533" s="271">
        <v>1107</v>
      </c>
      <c r="Y1533" s="271">
        <v>774</v>
      </c>
      <c r="Z1533" s="271">
        <v>748</v>
      </c>
      <c r="AA1533" s="268">
        <v>0.925585284280936</v>
      </c>
      <c r="AB1533" s="268">
        <v>0.96640826873385</v>
      </c>
      <c r="AC1533" s="295">
        <v>-0.0408229844529137</v>
      </c>
    </row>
    <row r="1534" spans="1:29">
      <c r="A1534" s="297" t="s">
        <v>2706</v>
      </c>
      <c r="B1534" s="301" t="s">
        <v>3376</v>
      </c>
      <c r="C1534" s="293" t="s">
        <v>2857</v>
      </c>
      <c r="D1534" s="301" t="s">
        <v>2858</v>
      </c>
      <c r="E1534" s="263">
        <v>22</v>
      </c>
      <c r="F1534" s="266">
        <v>17</v>
      </c>
      <c r="G1534" s="266">
        <v>5</v>
      </c>
      <c r="H1534" s="264">
        <v>1062</v>
      </c>
      <c r="I1534" s="264">
        <v>864</v>
      </c>
      <c r="J1534" s="264">
        <v>198</v>
      </c>
      <c r="K1534" s="264">
        <v>106</v>
      </c>
      <c r="L1534" s="264">
        <v>57</v>
      </c>
      <c r="M1534" s="264">
        <v>49</v>
      </c>
      <c r="N1534" s="294">
        <v>0.93</v>
      </c>
      <c r="O1534" s="266">
        <v>9362</v>
      </c>
      <c r="P1534" s="266">
        <v>6598</v>
      </c>
      <c r="Q1534" s="266">
        <v>2764</v>
      </c>
      <c r="R1534" s="267">
        <v>0.704763939329203</v>
      </c>
      <c r="S1534" s="267">
        <v>0.772727272727273</v>
      </c>
      <c r="T1534" s="267">
        <v>0.813559322033898</v>
      </c>
      <c r="U1534" s="267">
        <v>0.537735849056604</v>
      </c>
      <c r="V1534" s="295">
        <v>-0.0408320493066257</v>
      </c>
      <c r="W1534" s="271">
        <v>1902</v>
      </c>
      <c r="X1534" s="271">
        <v>1392</v>
      </c>
      <c r="Y1534" s="271">
        <v>1493</v>
      </c>
      <c r="Z1534" s="271">
        <v>1148</v>
      </c>
      <c r="AA1534" s="268">
        <v>0.73186119873817</v>
      </c>
      <c r="AB1534" s="268">
        <v>0.768921634293369</v>
      </c>
      <c r="AC1534" s="295">
        <v>-0.0370604355551987</v>
      </c>
    </row>
    <row r="1535" spans="1:29">
      <c r="A1535" s="297" t="s">
        <v>2706</v>
      </c>
      <c r="B1535" s="301" t="s">
        <v>3376</v>
      </c>
      <c r="C1535" s="293" t="s">
        <v>2859</v>
      </c>
      <c r="D1535" s="301" t="s">
        <v>2860</v>
      </c>
      <c r="E1535" s="263">
        <v>253</v>
      </c>
      <c r="F1535" s="266">
        <v>125</v>
      </c>
      <c r="G1535" s="266">
        <v>128</v>
      </c>
      <c r="H1535" s="264">
        <v>811</v>
      </c>
      <c r="I1535" s="264">
        <v>461</v>
      </c>
      <c r="J1535" s="264">
        <v>350</v>
      </c>
      <c r="K1535" s="264">
        <v>314</v>
      </c>
      <c r="L1535" s="264">
        <v>305</v>
      </c>
      <c r="M1535" s="264">
        <v>9</v>
      </c>
      <c r="N1535" s="294">
        <v>0.93</v>
      </c>
      <c r="O1535" s="266">
        <v>9593</v>
      </c>
      <c r="P1535" s="266">
        <v>4399</v>
      </c>
      <c r="Q1535" s="266">
        <v>5194</v>
      </c>
      <c r="R1535" s="267">
        <v>0.458563535911602</v>
      </c>
      <c r="S1535" s="267">
        <v>0.494071146245059</v>
      </c>
      <c r="T1535" s="267">
        <v>0.568434032059186</v>
      </c>
      <c r="U1535" s="267">
        <v>0.971337579617834</v>
      </c>
      <c r="V1535" s="295">
        <v>-0.0743628858141269</v>
      </c>
      <c r="W1535" s="271">
        <v>3625</v>
      </c>
      <c r="X1535" s="271">
        <v>2250</v>
      </c>
      <c r="Y1535" s="271">
        <v>1990</v>
      </c>
      <c r="Z1535" s="271">
        <v>1286</v>
      </c>
      <c r="AA1535" s="268">
        <v>0.620689655172414</v>
      </c>
      <c r="AB1535" s="268">
        <v>0.646231155778894</v>
      </c>
      <c r="AC1535" s="295">
        <v>-0.0255415006064806</v>
      </c>
    </row>
    <row r="1536" spans="1:29">
      <c r="A1536" s="297" t="s">
        <v>2706</v>
      </c>
      <c r="B1536" s="301" t="s">
        <v>3376</v>
      </c>
      <c r="C1536" s="293" t="s">
        <v>2861</v>
      </c>
      <c r="D1536" s="301" t="s">
        <v>2862</v>
      </c>
      <c r="E1536" s="263">
        <v>132</v>
      </c>
      <c r="F1536" s="266">
        <v>112</v>
      </c>
      <c r="G1536" s="266">
        <v>20</v>
      </c>
      <c r="H1536" s="264">
        <v>99</v>
      </c>
      <c r="I1536" s="264">
        <v>73</v>
      </c>
      <c r="J1536" s="264">
        <v>26</v>
      </c>
      <c r="K1536" s="264">
        <v>328</v>
      </c>
      <c r="L1536" s="264">
        <v>302</v>
      </c>
      <c r="M1536" s="264">
        <v>26</v>
      </c>
      <c r="N1536" s="294">
        <v>0.93</v>
      </c>
      <c r="O1536" s="266">
        <v>8387</v>
      </c>
      <c r="P1536" s="266">
        <v>7494</v>
      </c>
      <c r="Q1536" s="266">
        <v>893</v>
      </c>
      <c r="R1536" s="267">
        <v>0.893525694527245</v>
      </c>
      <c r="S1536" s="267">
        <v>0.848484848484849</v>
      </c>
      <c r="T1536" s="267">
        <v>0.737373737373737</v>
      </c>
      <c r="U1536" s="267">
        <v>0.920731707317073</v>
      </c>
      <c r="V1536" s="295">
        <v>0.111111111111111</v>
      </c>
      <c r="W1536" s="271">
        <v>2010</v>
      </c>
      <c r="X1536" s="271">
        <v>1841</v>
      </c>
      <c r="Y1536" s="271">
        <v>1520</v>
      </c>
      <c r="Z1536" s="271">
        <v>1363</v>
      </c>
      <c r="AA1536" s="268">
        <v>0.91592039800995</v>
      </c>
      <c r="AB1536" s="268">
        <v>0.89671052631579</v>
      </c>
      <c r="AC1536" s="295">
        <v>0.0192098716941608</v>
      </c>
    </row>
    <row r="1537" spans="1:29">
      <c r="A1537" s="297" t="s">
        <v>2706</v>
      </c>
      <c r="B1537" s="301" t="s">
        <v>3376</v>
      </c>
      <c r="C1537" s="293" t="s">
        <v>2863</v>
      </c>
      <c r="D1537" s="301" t="s">
        <v>2864</v>
      </c>
      <c r="E1537" s="263">
        <v>69</v>
      </c>
      <c r="F1537" s="266">
        <v>69</v>
      </c>
      <c r="G1537" s="266">
        <v>0</v>
      </c>
      <c r="H1537" s="264">
        <v>178</v>
      </c>
      <c r="I1537" s="264">
        <v>174</v>
      </c>
      <c r="J1537" s="264">
        <v>4</v>
      </c>
      <c r="K1537" s="264">
        <v>1149</v>
      </c>
      <c r="L1537" s="264">
        <v>1060</v>
      </c>
      <c r="M1537" s="264">
        <v>89</v>
      </c>
      <c r="N1537" s="294">
        <v>0.93</v>
      </c>
      <c r="O1537" s="266">
        <v>14854</v>
      </c>
      <c r="P1537" s="266">
        <v>13914</v>
      </c>
      <c r="Q1537" s="266">
        <v>940</v>
      </c>
      <c r="R1537" s="267">
        <v>0.936717382523226</v>
      </c>
      <c r="S1537" s="267">
        <v>1</v>
      </c>
      <c r="T1537" s="267">
        <v>0.97752808988764</v>
      </c>
      <c r="U1537" s="267">
        <v>0.92254134029591</v>
      </c>
      <c r="V1537" s="295">
        <v>0.0224719101123596</v>
      </c>
      <c r="W1537" s="271">
        <v>4172</v>
      </c>
      <c r="X1537" s="271">
        <v>3798</v>
      </c>
      <c r="Y1537" s="271">
        <v>1526</v>
      </c>
      <c r="Z1537" s="271">
        <v>1419</v>
      </c>
      <c r="AA1537" s="268">
        <v>0.910354745925216</v>
      </c>
      <c r="AB1537" s="268">
        <v>0.929882044560944</v>
      </c>
      <c r="AC1537" s="295">
        <v>-0.0195272986357279</v>
      </c>
    </row>
    <row r="1538" spans="1:29">
      <c r="A1538" s="297" t="s">
        <v>2706</v>
      </c>
      <c r="B1538" s="301" t="s">
        <v>3376</v>
      </c>
      <c r="C1538" s="293" t="s">
        <v>2865</v>
      </c>
      <c r="D1538" s="301" t="s">
        <v>2866</v>
      </c>
      <c r="E1538" s="263">
        <v>630</v>
      </c>
      <c r="F1538" s="266">
        <v>623</v>
      </c>
      <c r="G1538" s="266">
        <v>7</v>
      </c>
      <c r="H1538" s="264">
        <v>22</v>
      </c>
      <c r="I1538" s="264">
        <v>22</v>
      </c>
      <c r="J1538" s="264">
        <v>0</v>
      </c>
      <c r="K1538" s="264">
        <v>15</v>
      </c>
      <c r="L1538" s="264">
        <v>12</v>
      </c>
      <c r="M1538" s="264">
        <v>3</v>
      </c>
      <c r="N1538" s="294">
        <v>0.93</v>
      </c>
      <c r="O1538" s="266">
        <v>6349</v>
      </c>
      <c r="P1538" s="266">
        <v>5538</v>
      </c>
      <c r="Q1538" s="266">
        <v>811</v>
      </c>
      <c r="R1538" s="267">
        <v>0.872263348558828</v>
      </c>
      <c r="S1538" s="267">
        <v>0.988888888888889</v>
      </c>
      <c r="T1538" s="267">
        <v>1</v>
      </c>
      <c r="U1538" s="267">
        <v>0.8</v>
      </c>
      <c r="V1538" s="295">
        <v>-0.0111111111111111</v>
      </c>
      <c r="W1538" s="271">
        <v>1532</v>
      </c>
      <c r="X1538" s="271">
        <v>1511</v>
      </c>
      <c r="Y1538" s="271">
        <v>964</v>
      </c>
      <c r="Z1538" s="271">
        <v>935</v>
      </c>
      <c r="AA1538" s="268">
        <v>0.986292428198433</v>
      </c>
      <c r="AB1538" s="268">
        <v>0.969917012448133</v>
      </c>
      <c r="AC1538" s="295">
        <v>0.0163754157503007</v>
      </c>
    </row>
    <row r="1539" spans="1:29">
      <c r="A1539" s="297" t="s">
        <v>2706</v>
      </c>
      <c r="B1539" s="301" t="s">
        <v>3377</v>
      </c>
      <c r="C1539" s="293" t="s">
        <v>2867</v>
      </c>
      <c r="D1539" s="301" t="s">
        <v>2868</v>
      </c>
      <c r="E1539" s="263">
        <v>1441</v>
      </c>
      <c r="F1539" s="266">
        <v>998</v>
      </c>
      <c r="G1539" s="266">
        <v>443</v>
      </c>
      <c r="H1539" s="264">
        <v>1270</v>
      </c>
      <c r="I1539" s="264">
        <v>915</v>
      </c>
      <c r="J1539" s="264">
        <v>355</v>
      </c>
      <c r="K1539" s="264">
        <v>1394</v>
      </c>
      <c r="L1539" s="264">
        <v>958</v>
      </c>
      <c r="M1539" s="264">
        <v>436</v>
      </c>
      <c r="N1539" s="294">
        <v>0.93</v>
      </c>
      <c r="O1539" s="266">
        <v>34507</v>
      </c>
      <c r="P1539" s="266">
        <v>24852</v>
      </c>
      <c r="Q1539" s="266">
        <v>9655</v>
      </c>
      <c r="R1539" s="267">
        <v>0.720201698206161</v>
      </c>
      <c r="S1539" s="267">
        <v>0.692574600971548</v>
      </c>
      <c r="T1539" s="267">
        <v>0.720472440944882</v>
      </c>
      <c r="U1539" s="267">
        <v>0.687230989956958</v>
      </c>
      <c r="V1539" s="295">
        <v>-0.0278978399733344</v>
      </c>
      <c r="W1539" s="271">
        <v>8840</v>
      </c>
      <c r="X1539" s="271">
        <v>6279</v>
      </c>
      <c r="Y1539" s="271">
        <v>7830</v>
      </c>
      <c r="Z1539" s="271">
        <v>5396</v>
      </c>
      <c r="AA1539" s="268">
        <v>0.710294117647059</v>
      </c>
      <c r="AB1539" s="268">
        <v>0.689144316730524</v>
      </c>
      <c r="AC1539" s="295">
        <v>0.0211498009165352</v>
      </c>
    </row>
    <row r="1540" spans="1:29">
      <c r="A1540" s="297" t="s">
        <v>2706</v>
      </c>
      <c r="B1540" s="301" t="s">
        <v>3376</v>
      </c>
      <c r="C1540" s="293" t="s">
        <v>2869</v>
      </c>
      <c r="D1540" s="301" t="s">
        <v>2870</v>
      </c>
      <c r="E1540" s="263">
        <v>478</v>
      </c>
      <c r="F1540" s="266">
        <v>360</v>
      </c>
      <c r="G1540" s="266">
        <v>118</v>
      </c>
      <c r="H1540" s="264">
        <v>164</v>
      </c>
      <c r="I1540" s="264">
        <v>164</v>
      </c>
      <c r="J1540" s="264">
        <v>0</v>
      </c>
      <c r="K1540" s="264">
        <v>116</v>
      </c>
      <c r="L1540" s="264">
        <v>115</v>
      </c>
      <c r="M1540" s="264">
        <v>1</v>
      </c>
      <c r="N1540" s="294">
        <v>0.93</v>
      </c>
      <c r="O1540" s="266">
        <v>20805</v>
      </c>
      <c r="P1540" s="266">
        <v>14334</v>
      </c>
      <c r="Q1540" s="266">
        <v>6471</v>
      </c>
      <c r="R1540" s="267">
        <v>0.688968997837058</v>
      </c>
      <c r="S1540" s="267">
        <v>0.753138075313807</v>
      </c>
      <c r="T1540" s="267">
        <v>1</v>
      </c>
      <c r="U1540" s="267">
        <v>0.991379310344828</v>
      </c>
      <c r="V1540" s="295">
        <v>-0.246861924686193</v>
      </c>
      <c r="W1540" s="271">
        <v>4283</v>
      </c>
      <c r="X1540" s="271">
        <v>1764</v>
      </c>
      <c r="Y1540" s="271">
        <v>3911</v>
      </c>
      <c r="Z1540" s="271">
        <v>2724</v>
      </c>
      <c r="AA1540" s="268">
        <v>0.411860845201961</v>
      </c>
      <c r="AB1540" s="268">
        <v>0.696497059575556</v>
      </c>
      <c r="AC1540" s="295">
        <v>-0.284636214373595</v>
      </c>
    </row>
    <row r="1541" spans="1:29">
      <c r="A1541" s="297" t="s">
        <v>2706</v>
      </c>
      <c r="B1541" s="301" t="s">
        <v>3376</v>
      </c>
      <c r="C1541" s="293" t="s">
        <v>2871</v>
      </c>
      <c r="D1541" s="301" t="s">
        <v>2872</v>
      </c>
      <c r="E1541" s="263">
        <v>300</v>
      </c>
      <c r="F1541" s="266">
        <v>193</v>
      </c>
      <c r="G1541" s="266">
        <v>107</v>
      </c>
      <c r="H1541" s="264">
        <v>422</v>
      </c>
      <c r="I1541" s="264">
        <v>271</v>
      </c>
      <c r="J1541" s="264">
        <v>151</v>
      </c>
      <c r="K1541" s="264">
        <v>328</v>
      </c>
      <c r="L1541" s="264">
        <v>218</v>
      </c>
      <c r="M1541" s="264">
        <v>110</v>
      </c>
      <c r="N1541" s="294">
        <v>0.93</v>
      </c>
      <c r="O1541" s="266">
        <v>14669</v>
      </c>
      <c r="P1541" s="266">
        <v>4545</v>
      </c>
      <c r="Q1541" s="266">
        <v>10124</v>
      </c>
      <c r="R1541" s="267">
        <v>0.309837071375009</v>
      </c>
      <c r="S1541" s="267">
        <v>0.643333333333333</v>
      </c>
      <c r="T1541" s="267">
        <v>0.64218009478673</v>
      </c>
      <c r="U1541" s="267">
        <v>0.664634146341463</v>
      </c>
      <c r="V1541" s="295">
        <v>0.00115323854660343</v>
      </c>
      <c r="W1541" s="271">
        <v>3583</v>
      </c>
      <c r="X1541" s="271">
        <v>1412</v>
      </c>
      <c r="Y1541" s="271">
        <v>2350</v>
      </c>
      <c r="Z1541" s="271">
        <v>610</v>
      </c>
      <c r="AA1541" s="268">
        <v>0.394083170527491</v>
      </c>
      <c r="AB1541" s="268">
        <v>0.259574468085106</v>
      </c>
      <c r="AC1541" s="295">
        <v>0.134508702442385</v>
      </c>
    </row>
    <row r="1542" spans="1:29">
      <c r="A1542" s="297" t="s">
        <v>2706</v>
      </c>
      <c r="B1542" s="301" t="s">
        <v>3375</v>
      </c>
      <c r="C1542" s="293" t="s">
        <v>2873</v>
      </c>
      <c r="D1542" s="301" t="s">
        <v>2874</v>
      </c>
      <c r="E1542" s="263">
        <v>1906</v>
      </c>
      <c r="F1542" s="266">
        <v>1558</v>
      </c>
      <c r="G1542" s="266">
        <v>348</v>
      </c>
      <c r="H1542" s="264">
        <v>1671</v>
      </c>
      <c r="I1542" s="264">
        <v>1480</v>
      </c>
      <c r="J1542" s="264">
        <v>191</v>
      </c>
      <c r="K1542" s="264">
        <v>1897</v>
      </c>
      <c r="L1542" s="264">
        <v>1706</v>
      </c>
      <c r="M1542" s="264">
        <v>191</v>
      </c>
      <c r="N1542" s="294">
        <v>0.93</v>
      </c>
      <c r="O1542" s="266">
        <v>64766</v>
      </c>
      <c r="P1542" s="266">
        <v>56161</v>
      </c>
      <c r="Q1542" s="266">
        <v>8605</v>
      </c>
      <c r="R1542" s="267">
        <v>0.867137078096532</v>
      </c>
      <c r="S1542" s="267">
        <v>0.817418677859391</v>
      </c>
      <c r="T1542" s="267">
        <v>0.885697187312986</v>
      </c>
      <c r="U1542" s="267">
        <v>0.899314707432789</v>
      </c>
      <c r="V1542" s="295">
        <v>-0.0682785094535948</v>
      </c>
      <c r="W1542" s="271">
        <v>14066</v>
      </c>
      <c r="X1542" s="271">
        <v>11679</v>
      </c>
      <c r="Y1542" s="271">
        <v>15119</v>
      </c>
      <c r="Z1542" s="271">
        <v>13099</v>
      </c>
      <c r="AA1542" s="268">
        <v>0.830300014218683</v>
      </c>
      <c r="AB1542" s="268">
        <v>0.866393279978835</v>
      </c>
      <c r="AC1542" s="295">
        <v>-0.0360932657601511</v>
      </c>
    </row>
    <row r="1543" spans="1:29">
      <c r="A1543" s="297" t="s">
        <v>2706</v>
      </c>
      <c r="B1543" s="301" t="s">
        <v>3373</v>
      </c>
      <c r="C1543" s="293" t="s">
        <v>2875</v>
      </c>
      <c r="D1543" s="301" t="s">
        <v>2875</v>
      </c>
      <c r="E1543" s="263">
        <v>2073</v>
      </c>
      <c r="F1543" s="266">
        <v>1915</v>
      </c>
      <c r="G1543" s="266">
        <v>158</v>
      </c>
      <c r="H1543" s="264">
        <v>1962</v>
      </c>
      <c r="I1543" s="264">
        <v>1786</v>
      </c>
      <c r="J1543" s="264">
        <v>176</v>
      </c>
      <c r="K1543" s="264">
        <v>2463</v>
      </c>
      <c r="L1543" s="264">
        <v>2275</v>
      </c>
      <c r="M1543" s="264">
        <v>188</v>
      </c>
      <c r="N1543" s="294">
        <v>0.93</v>
      </c>
      <c r="O1543" s="266">
        <v>77412</v>
      </c>
      <c r="P1543" s="266">
        <v>72579</v>
      </c>
      <c r="Q1543" s="266">
        <v>4833</v>
      </c>
      <c r="R1543" s="267">
        <v>0.9375678189428</v>
      </c>
      <c r="S1543" s="267">
        <v>0.923781958514231</v>
      </c>
      <c r="T1543" s="267">
        <v>0.910295616717635</v>
      </c>
      <c r="U1543" s="267">
        <v>0.923670320747056</v>
      </c>
      <c r="V1543" s="295">
        <v>0.0134863417965956</v>
      </c>
      <c r="W1543" s="271">
        <v>16640</v>
      </c>
      <c r="X1543" s="271">
        <v>15580</v>
      </c>
      <c r="Y1543" s="271">
        <v>17513</v>
      </c>
      <c r="Z1543" s="271">
        <v>16774</v>
      </c>
      <c r="AA1543" s="268">
        <v>0.936298076923077</v>
      </c>
      <c r="AB1543" s="268">
        <v>0.957802775081368</v>
      </c>
      <c r="AC1543" s="295">
        <v>-0.0215046981582913</v>
      </c>
    </row>
    <row r="1544" spans="1:29">
      <c r="A1544" s="297" t="s">
        <v>2706</v>
      </c>
      <c r="B1544" s="301" t="s">
        <v>3375</v>
      </c>
      <c r="C1544" s="293" t="s">
        <v>2876</v>
      </c>
      <c r="D1544" s="301" t="s">
        <v>2877</v>
      </c>
      <c r="E1544" s="263">
        <v>1843</v>
      </c>
      <c r="F1544" s="266">
        <v>1634</v>
      </c>
      <c r="G1544" s="266">
        <v>209</v>
      </c>
      <c r="H1544" s="264">
        <v>1573</v>
      </c>
      <c r="I1544" s="264">
        <v>1383</v>
      </c>
      <c r="J1544" s="264">
        <v>190</v>
      </c>
      <c r="K1544" s="264">
        <v>2085</v>
      </c>
      <c r="L1544" s="264">
        <v>1930</v>
      </c>
      <c r="M1544" s="264">
        <v>155</v>
      </c>
      <c r="N1544" s="294">
        <v>0.93</v>
      </c>
      <c r="O1544" s="266">
        <v>64161</v>
      </c>
      <c r="P1544" s="266">
        <v>56589</v>
      </c>
      <c r="Q1544" s="266">
        <v>7572</v>
      </c>
      <c r="R1544" s="267">
        <v>0.881984383036424</v>
      </c>
      <c r="S1544" s="267">
        <v>0.88659793814433</v>
      </c>
      <c r="T1544" s="267">
        <v>0.879211697393516</v>
      </c>
      <c r="U1544" s="267">
        <v>0.925659472422062</v>
      </c>
      <c r="V1544" s="295">
        <v>0.00738624075081429</v>
      </c>
      <c r="W1544" s="271">
        <v>14108</v>
      </c>
      <c r="X1544" s="271">
        <v>12475</v>
      </c>
      <c r="Y1544" s="271">
        <v>14501</v>
      </c>
      <c r="Z1544" s="271">
        <v>12743</v>
      </c>
      <c r="AA1544" s="268">
        <v>0.884250070881769</v>
      </c>
      <c r="AB1544" s="268">
        <v>0.878766981587477</v>
      </c>
      <c r="AC1544" s="295">
        <v>0.00548308929429253</v>
      </c>
    </row>
    <row r="1545" spans="1:29">
      <c r="A1545" s="297" t="s">
        <v>2706</v>
      </c>
      <c r="B1545" s="301" t="s">
        <v>3373</v>
      </c>
      <c r="C1545" s="293" t="s">
        <v>2878</v>
      </c>
      <c r="D1545" s="301" t="s">
        <v>2879</v>
      </c>
      <c r="E1545" s="263">
        <v>1357</v>
      </c>
      <c r="F1545" s="266">
        <v>1202</v>
      </c>
      <c r="G1545" s="266">
        <v>155</v>
      </c>
      <c r="H1545" s="264">
        <v>1201</v>
      </c>
      <c r="I1545" s="264">
        <v>1113</v>
      </c>
      <c r="J1545" s="264">
        <v>88</v>
      </c>
      <c r="K1545" s="264">
        <v>1528</v>
      </c>
      <c r="L1545" s="264">
        <v>1397</v>
      </c>
      <c r="M1545" s="264">
        <v>131</v>
      </c>
      <c r="N1545" s="294">
        <v>0.93</v>
      </c>
      <c r="O1545" s="266">
        <v>50468</v>
      </c>
      <c r="P1545" s="266">
        <v>47019</v>
      </c>
      <c r="Q1545" s="266">
        <v>3449</v>
      </c>
      <c r="R1545" s="267">
        <v>0.931659665530633</v>
      </c>
      <c r="S1545" s="267">
        <v>0.885777450257922</v>
      </c>
      <c r="T1545" s="267">
        <v>0.926727726894255</v>
      </c>
      <c r="U1545" s="267">
        <v>0.914267015706806</v>
      </c>
      <c r="V1545" s="295">
        <v>-0.0409502766363329</v>
      </c>
      <c r="W1545" s="271">
        <v>10504</v>
      </c>
      <c r="X1545" s="271">
        <v>9651</v>
      </c>
      <c r="Y1545" s="271">
        <v>11182</v>
      </c>
      <c r="Z1545" s="271">
        <v>10578</v>
      </c>
      <c r="AA1545" s="268">
        <v>0.918792840822544</v>
      </c>
      <c r="AB1545" s="268">
        <v>0.94598461813629</v>
      </c>
      <c r="AC1545" s="295">
        <v>-0.0271917773137467</v>
      </c>
    </row>
    <row r="1546" spans="1:29">
      <c r="A1546" s="297" t="s">
        <v>2706</v>
      </c>
      <c r="B1546" s="301" t="s">
        <v>3375</v>
      </c>
      <c r="C1546" s="293" t="s">
        <v>2880</v>
      </c>
      <c r="D1546" s="301" t="s">
        <v>2881</v>
      </c>
      <c r="E1546" s="263">
        <v>1133</v>
      </c>
      <c r="F1546" s="266">
        <v>1115</v>
      </c>
      <c r="G1546" s="266">
        <v>18</v>
      </c>
      <c r="H1546" s="264">
        <v>676</v>
      </c>
      <c r="I1546" s="264">
        <v>667</v>
      </c>
      <c r="J1546" s="264">
        <v>9</v>
      </c>
      <c r="K1546" s="264">
        <v>1154</v>
      </c>
      <c r="L1546" s="264">
        <v>1138</v>
      </c>
      <c r="M1546" s="264">
        <v>16</v>
      </c>
      <c r="N1546" s="294">
        <v>0.93</v>
      </c>
      <c r="O1546" s="266">
        <v>39862</v>
      </c>
      <c r="P1546" s="266">
        <v>39221</v>
      </c>
      <c r="Q1546" s="266">
        <v>641</v>
      </c>
      <c r="R1546" s="267">
        <v>0.983919522352115</v>
      </c>
      <c r="S1546" s="267">
        <v>0.984112974404237</v>
      </c>
      <c r="T1546" s="267">
        <v>0.986686390532544</v>
      </c>
      <c r="U1546" s="267">
        <v>0.986135181975737</v>
      </c>
      <c r="V1546" s="295">
        <v>-0.00257341612830786</v>
      </c>
      <c r="W1546" s="271">
        <v>8733</v>
      </c>
      <c r="X1546" s="271">
        <v>8645</v>
      </c>
      <c r="Y1546" s="271">
        <v>9090</v>
      </c>
      <c r="Z1546" s="271">
        <v>8999</v>
      </c>
      <c r="AA1546" s="268">
        <v>0.989923279514485</v>
      </c>
      <c r="AB1546" s="268">
        <v>0.98998899889989</v>
      </c>
      <c r="AC1546" s="295">
        <v>-6.57193854046723e-5</v>
      </c>
    </row>
    <row r="1547" spans="1:29">
      <c r="A1547" s="297" t="s">
        <v>2706</v>
      </c>
      <c r="B1547" s="301" t="s">
        <v>3375</v>
      </c>
      <c r="C1547" s="293" t="s">
        <v>2882</v>
      </c>
      <c r="D1547" s="301" t="s">
        <v>2883</v>
      </c>
      <c r="E1547" s="263">
        <v>1215</v>
      </c>
      <c r="F1547" s="266">
        <v>1144</v>
      </c>
      <c r="G1547" s="266">
        <v>71</v>
      </c>
      <c r="H1547" s="264">
        <v>706</v>
      </c>
      <c r="I1547" s="264">
        <v>693</v>
      </c>
      <c r="J1547" s="264">
        <v>13</v>
      </c>
      <c r="K1547" s="264">
        <v>1200</v>
      </c>
      <c r="L1547" s="264">
        <v>1173</v>
      </c>
      <c r="M1547" s="264">
        <v>27</v>
      </c>
      <c r="N1547" s="294">
        <v>0.93</v>
      </c>
      <c r="O1547" s="266">
        <v>41093</v>
      </c>
      <c r="P1547" s="266">
        <v>39722</v>
      </c>
      <c r="Q1547" s="266">
        <v>1371</v>
      </c>
      <c r="R1547" s="267">
        <v>0.966636653444626</v>
      </c>
      <c r="S1547" s="267">
        <v>0.94156378600823</v>
      </c>
      <c r="T1547" s="267">
        <v>0.981586402266289</v>
      </c>
      <c r="U1547" s="267">
        <v>0.9775</v>
      </c>
      <c r="V1547" s="295">
        <v>-0.0400226162580585</v>
      </c>
      <c r="W1547" s="271">
        <v>9562</v>
      </c>
      <c r="X1547" s="271">
        <v>9308</v>
      </c>
      <c r="Y1547" s="271">
        <v>9326</v>
      </c>
      <c r="Z1547" s="271">
        <v>9029</v>
      </c>
      <c r="AA1547" s="268">
        <v>0.973436519556578</v>
      </c>
      <c r="AB1547" s="268">
        <v>0.968153549217242</v>
      </c>
      <c r="AC1547" s="295">
        <v>0.005282970339336</v>
      </c>
    </row>
    <row r="1548" spans="1:29">
      <c r="A1548" s="297" t="s">
        <v>2706</v>
      </c>
      <c r="B1548" s="301" t="s">
        <v>3373</v>
      </c>
      <c r="C1548" s="293" t="s">
        <v>2884</v>
      </c>
      <c r="D1548" s="301" t="s">
        <v>2885</v>
      </c>
      <c r="E1548" s="263">
        <v>3526</v>
      </c>
      <c r="F1548" s="266">
        <v>3121</v>
      </c>
      <c r="G1548" s="266">
        <v>405</v>
      </c>
      <c r="H1548" s="264">
        <v>2681</v>
      </c>
      <c r="I1548" s="264">
        <v>2349</v>
      </c>
      <c r="J1548" s="264">
        <v>332</v>
      </c>
      <c r="K1548" s="264">
        <v>3376</v>
      </c>
      <c r="L1548" s="264">
        <v>3015</v>
      </c>
      <c r="M1548" s="264">
        <v>361</v>
      </c>
      <c r="N1548" s="294">
        <v>0.93</v>
      </c>
      <c r="O1548" s="266">
        <v>115982</v>
      </c>
      <c r="P1548" s="266">
        <v>106761</v>
      </c>
      <c r="Q1548" s="266">
        <v>9221</v>
      </c>
      <c r="R1548" s="267">
        <v>0.920496283906123</v>
      </c>
      <c r="S1548" s="267">
        <v>0.885138967668746</v>
      </c>
      <c r="T1548" s="267">
        <v>0.876165609847072</v>
      </c>
      <c r="U1548" s="267">
        <v>0.893068720379147</v>
      </c>
      <c r="V1548" s="295">
        <v>0.00897335782167441</v>
      </c>
      <c r="W1548" s="271">
        <v>25003</v>
      </c>
      <c r="X1548" s="271">
        <v>22447</v>
      </c>
      <c r="Y1548" s="271">
        <v>26499</v>
      </c>
      <c r="Z1548" s="271">
        <v>24596</v>
      </c>
      <c r="AA1548" s="268">
        <v>0.897772267327921</v>
      </c>
      <c r="AB1548" s="268">
        <v>0.92818596928186</v>
      </c>
      <c r="AC1548" s="295">
        <v>-0.030413701953939</v>
      </c>
    </row>
    <row r="1549" spans="1:29">
      <c r="A1549" s="297" t="s">
        <v>2706</v>
      </c>
      <c r="B1549" s="301" t="s">
        <v>3372</v>
      </c>
      <c r="C1549" s="293" t="s">
        <v>2886</v>
      </c>
      <c r="D1549" s="301" t="s">
        <v>2887</v>
      </c>
      <c r="E1549" s="263">
        <v>1296</v>
      </c>
      <c r="F1549" s="266">
        <v>1119</v>
      </c>
      <c r="G1549" s="266">
        <v>177</v>
      </c>
      <c r="H1549" s="264">
        <v>856</v>
      </c>
      <c r="I1549" s="264">
        <v>441</v>
      </c>
      <c r="J1549" s="264">
        <v>415</v>
      </c>
      <c r="K1549" s="264">
        <v>1447</v>
      </c>
      <c r="L1549" s="264">
        <v>1172</v>
      </c>
      <c r="M1549" s="264">
        <v>275</v>
      </c>
      <c r="N1549" s="294">
        <v>0.93</v>
      </c>
      <c r="O1549" s="266">
        <v>47625</v>
      </c>
      <c r="P1549" s="266">
        <v>40992</v>
      </c>
      <c r="Q1549" s="266">
        <v>6633</v>
      </c>
      <c r="R1549" s="267">
        <v>0.860724409448819</v>
      </c>
      <c r="S1549" s="267">
        <v>0.863425925925926</v>
      </c>
      <c r="T1549" s="267">
        <v>0.51518691588785</v>
      </c>
      <c r="U1549" s="267">
        <v>0.809951624049758</v>
      </c>
      <c r="V1549" s="295">
        <v>0.348239010038075</v>
      </c>
      <c r="W1549" s="271">
        <v>9706</v>
      </c>
      <c r="X1549" s="271">
        <v>8256</v>
      </c>
      <c r="Y1549" s="271">
        <v>10525</v>
      </c>
      <c r="Z1549" s="271">
        <v>9095</v>
      </c>
      <c r="AA1549" s="268">
        <v>0.85060787141974</v>
      </c>
      <c r="AB1549" s="268">
        <v>0.864133016627078</v>
      </c>
      <c r="AC1549" s="295">
        <v>-0.0135251452073381</v>
      </c>
    </row>
    <row r="1550" spans="1:29">
      <c r="A1550" s="297" t="s">
        <v>2706</v>
      </c>
      <c r="B1550" s="301" t="s">
        <v>3374</v>
      </c>
      <c r="C1550" s="293" t="s">
        <v>2888</v>
      </c>
      <c r="D1550" s="301" t="s">
        <v>2889</v>
      </c>
      <c r="E1550" s="263">
        <v>1174</v>
      </c>
      <c r="F1550" s="266">
        <v>1141</v>
      </c>
      <c r="G1550" s="266">
        <v>33</v>
      </c>
      <c r="H1550" s="264">
        <v>1088</v>
      </c>
      <c r="I1550" s="264">
        <v>1082</v>
      </c>
      <c r="J1550" s="264">
        <v>6</v>
      </c>
      <c r="K1550" s="264">
        <v>1288</v>
      </c>
      <c r="L1550" s="264">
        <v>1271</v>
      </c>
      <c r="M1550" s="264">
        <v>17</v>
      </c>
      <c r="N1550" s="294">
        <v>0.93</v>
      </c>
      <c r="O1550" s="266">
        <v>43766</v>
      </c>
      <c r="P1550" s="266">
        <v>43235</v>
      </c>
      <c r="Q1550" s="266">
        <v>531</v>
      </c>
      <c r="R1550" s="267">
        <v>0.987867294246676</v>
      </c>
      <c r="S1550" s="267">
        <v>0.971890971039182</v>
      </c>
      <c r="T1550" s="267">
        <v>0.994485294117647</v>
      </c>
      <c r="U1550" s="267">
        <v>0.986801242236025</v>
      </c>
      <c r="V1550" s="295">
        <v>-0.0225943230784648</v>
      </c>
      <c r="W1550" s="271">
        <v>9341</v>
      </c>
      <c r="X1550" s="271">
        <v>9204</v>
      </c>
      <c r="Y1550" s="271">
        <v>10219</v>
      </c>
      <c r="Z1550" s="271">
        <v>10112</v>
      </c>
      <c r="AA1550" s="268">
        <v>0.985333476073226</v>
      </c>
      <c r="AB1550" s="268">
        <v>0.989529308151483</v>
      </c>
      <c r="AC1550" s="295">
        <v>-0.00419583207825702</v>
      </c>
    </row>
    <row r="1551" spans="1:29">
      <c r="A1551" s="297" t="s">
        <v>2706</v>
      </c>
      <c r="B1551" s="301" t="s">
        <v>3372</v>
      </c>
      <c r="C1551" s="293" t="s">
        <v>2890</v>
      </c>
      <c r="D1551" s="301" t="s">
        <v>2891</v>
      </c>
      <c r="E1551" s="263">
        <v>1155</v>
      </c>
      <c r="F1551" s="266">
        <v>1091</v>
      </c>
      <c r="G1551" s="266">
        <v>64</v>
      </c>
      <c r="H1551" s="264">
        <v>1027</v>
      </c>
      <c r="I1551" s="264">
        <v>973</v>
      </c>
      <c r="J1551" s="264">
        <v>54</v>
      </c>
      <c r="K1551" s="264">
        <v>1275</v>
      </c>
      <c r="L1551" s="264">
        <v>1240</v>
      </c>
      <c r="M1551" s="264">
        <v>35</v>
      </c>
      <c r="N1551" s="294">
        <v>0.93</v>
      </c>
      <c r="O1551" s="266">
        <v>41959</v>
      </c>
      <c r="P1551" s="266">
        <v>40718</v>
      </c>
      <c r="Q1551" s="266">
        <v>1241</v>
      </c>
      <c r="R1551" s="267">
        <v>0.970423508663219</v>
      </c>
      <c r="S1551" s="267">
        <v>0.944588744588745</v>
      </c>
      <c r="T1551" s="267">
        <v>0.947419668938656</v>
      </c>
      <c r="U1551" s="267">
        <v>0.972549019607843</v>
      </c>
      <c r="V1551" s="295">
        <v>-0.00283092434991172</v>
      </c>
      <c r="W1551" s="271">
        <v>9025</v>
      </c>
      <c r="X1551" s="271">
        <v>8717</v>
      </c>
      <c r="Y1551" s="271">
        <v>9799</v>
      </c>
      <c r="Z1551" s="271">
        <v>9526</v>
      </c>
      <c r="AA1551" s="268">
        <v>0.965872576177285</v>
      </c>
      <c r="AB1551" s="268">
        <v>0.972140014287172</v>
      </c>
      <c r="AC1551" s="295">
        <v>-0.00626743810988684</v>
      </c>
    </row>
    <row r="1552" spans="1:29">
      <c r="A1552" s="297" t="s">
        <v>2706</v>
      </c>
      <c r="B1552" s="301" t="s">
        <v>3372</v>
      </c>
      <c r="C1552" s="293" t="s">
        <v>2892</v>
      </c>
      <c r="D1552" s="301" t="s">
        <v>2893</v>
      </c>
      <c r="E1552" s="263">
        <v>1664</v>
      </c>
      <c r="F1552" s="266">
        <v>1653</v>
      </c>
      <c r="G1552" s="266">
        <v>11</v>
      </c>
      <c r="H1552" s="264">
        <v>1808</v>
      </c>
      <c r="I1552" s="264">
        <v>1800</v>
      </c>
      <c r="J1552" s="264">
        <v>8</v>
      </c>
      <c r="K1552" s="264">
        <v>2287</v>
      </c>
      <c r="L1552" s="264">
        <v>2281</v>
      </c>
      <c r="M1552" s="264">
        <v>6</v>
      </c>
      <c r="N1552" s="294">
        <v>0.93</v>
      </c>
      <c r="O1552" s="266">
        <v>65760</v>
      </c>
      <c r="P1552" s="266">
        <v>65447</v>
      </c>
      <c r="Q1552" s="266">
        <v>313</v>
      </c>
      <c r="R1552" s="267">
        <v>0.995240267639903</v>
      </c>
      <c r="S1552" s="267">
        <v>0.993389423076923</v>
      </c>
      <c r="T1552" s="267">
        <v>0.995575221238938</v>
      </c>
      <c r="U1552" s="267">
        <v>0.997376475732401</v>
      </c>
      <c r="V1552" s="295">
        <v>-0.00218579816201492</v>
      </c>
      <c r="W1552" s="271">
        <v>14368</v>
      </c>
      <c r="X1552" s="271">
        <v>14310</v>
      </c>
      <c r="Y1552" s="271">
        <v>15451</v>
      </c>
      <c r="Z1552" s="271">
        <v>15391</v>
      </c>
      <c r="AA1552" s="268">
        <v>0.995963251670379</v>
      </c>
      <c r="AB1552" s="268">
        <v>0.99611675619701</v>
      </c>
      <c r="AC1552" s="295">
        <v>-0.000153504526631321</v>
      </c>
    </row>
    <row r="1553" spans="1:29">
      <c r="A1553" s="297" t="s">
        <v>2706</v>
      </c>
      <c r="B1553" s="301" t="s">
        <v>3373</v>
      </c>
      <c r="C1553" s="293" t="s">
        <v>2894</v>
      </c>
      <c r="D1553" s="301" t="s">
        <v>2895</v>
      </c>
      <c r="E1553" s="263">
        <v>3256</v>
      </c>
      <c r="F1553" s="266">
        <v>3154</v>
      </c>
      <c r="G1553" s="266">
        <v>102</v>
      </c>
      <c r="H1553" s="264">
        <v>2664</v>
      </c>
      <c r="I1553" s="264">
        <v>2582</v>
      </c>
      <c r="J1553" s="264">
        <v>82</v>
      </c>
      <c r="K1553" s="264">
        <v>3321</v>
      </c>
      <c r="L1553" s="264">
        <v>3247</v>
      </c>
      <c r="M1553" s="264">
        <v>74</v>
      </c>
      <c r="N1553" s="294">
        <v>0.93</v>
      </c>
      <c r="O1553" s="266">
        <v>115946</v>
      </c>
      <c r="P1553" s="266">
        <v>114054</v>
      </c>
      <c r="Q1553" s="266">
        <v>1892</v>
      </c>
      <c r="R1553" s="267">
        <v>0.983682058889483</v>
      </c>
      <c r="S1553" s="267">
        <v>0.968673218673219</v>
      </c>
      <c r="T1553" s="267">
        <v>0.969219219219219</v>
      </c>
      <c r="U1553" s="267">
        <v>0.977717554953327</v>
      </c>
      <c r="V1553" s="295">
        <v>-0.000546000546000625</v>
      </c>
      <c r="W1553" s="271">
        <v>24437</v>
      </c>
      <c r="X1553" s="271">
        <v>23955</v>
      </c>
      <c r="Y1553" s="271">
        <v>26262</v>
      </c>
      <c r="Z1553" s="271">
        <v>25765</v>
      </c>
      <c r="AA1553" s="268">
        <v>0.980275811269796</v>
      </c>
      <c r="AB1553" s="268">
        <v>0.98107531794989</v>
      </c>
      <c r="AC1553" s="295">
        <v>-0.000799506680093764</v>
      </c>
    </row>
    <row r="1554" spans="1:29">
      <c r="A1554" s="297" t="s">
        <v>2706</v>
      </c>
      <c r="B1554" s="301" t="s">
        <v>3373</v>
      </c>
      <c r="C1554" s="293" t="s">
        <v>2896</v>
      </c>
      <c r="D1554" s="301" t="s">
        <v>2897</v>
      </c>
      <c r="E1554" s="263">
        <v>1626</v>
      </c>
      <c r="F1554" s="266">
        <v>1548</v>
      </c>
      <c r="G1554" s="266">
        <v>78</v>
      </c>
      <c r="H1554" s="264">
        <v>1474</v>
      </c>
      <c r="I1554" s="264">
        <v>1415</v>
      </c>
      <c r="J1554" s="264">
        <v>59</v>
      </c>
      <c r="K1554" s="264">
        <v>1767</v>
      </c>
      <c r="L1554" s="264">
        <v>1702</v>
      </c>
      <c r="M1554" s="264">
        <v>65</v>
      </c>
      <c r="N1554" s="294">
        <v>0.93</v>
      </c>
      <c r="O1554" s="266">
        <v>58492</v>
      </c>
      <c r="P1554" s="266">
        <v>57020</v>
      </c>
      <c r="Q1554" s="266">
        <v>1472</v>
      </c>
      <c r="R1554" s="267">
        <v>0.974834165355946</v>
      </c>
      <c r="S1554" s="267">
        <v>0.952029520295203</v>
      </c>
      <c r="T1554" s="267">
        <v>0.959972862957938</v>
      </c>
      <c r="U1554" s="267">
        <v>0.963214487832484</v>
      </c>
      <c r="V1554" s="295">
        <v>-0.00794334266273466</v>
      </c>
      <c r="W1554" s="271">
        <v>12762</v>
      </c>
      <c r="X1554" s="271">
        <v>12373</v>
      </c>
      <c r="Y1554" s="271">
        <v>13219</v>
      </c>
      <c r="Z1554" s="271">
        <v>12878</v>
      </c>
      <c r="AA1554" s="268">
        <v>0.969518884187431</v>
      </c>
      <c r="AB1554" s="268">
        <v>0.974203797564112</v>
      </c>
      <c r="AC1554" s="295">
        <v>-0.00468491337668075</v>
      </c>
    </row>
    <row r="1555" spans="1:29">
      <c r="A1555" s="297" t="s">
        <v>2706</v>
      </c>
      <c r="B1555" s="301" t="s">
        <v>3372</v>
      </c>
      <c r="C1555" s="293" t="s">
        <v>2898</v>
      </c>
      <c r="D1555" s="301" t="s">
        <v>2899</v>
      </c>
      <c r="E1555" s="263">
        <v>1324</v>
      </c>
      <c r="F1555" s="266">
        <v>1285</v>
      </c>
      <c r="G1555" s="266">
        <v>39</v>
      </c>
      <c r="H1555" s="264">
        <v>1156</v>
      </c>
      <c r="I1555" s="264">
        <v>1118</v>
      </c>
      <c r="J1555" s="264">
        <v>38</v>
      </c>
      <c r="K1555" s="264">
        <v>1608</v>
      </c>
      <c r="L1555" s="264">
        <v>1530</v>
      </c>
      <c r="M1555" s="264">
        <v>78</v>
      </c>
      <c r="N1555" s="294">
        <v>0.93</v>
      </c>
      <c r="O1555" s="266">
        <v>52822</v>
      </c>
      <c r="P1555" s="266">
        <v>51201</v>
      </c>
      <c r="Q1555" s="266">
        <v>1621</v>
      </c>
      <c r="R1555" s="267">
        <v>0.969312029078793</v>
      </c>
      <c r="S1555" s="267">
        <v>0.970543806646526</v>
      </c>
      <c r="T1555" s="267">
        <v>0.967128027681661</v>
      </c>
      <c r="U1555" s="267">
        <v>0.951492537313433</v>
      </c>
      <c r="V1555" s="295">
        <v>0.00341577896486478</v>
      </c>
      <c r="W1555" s="271">
        <v>11130</v>
      </c>
      <c r="X1555" s="271">
        <v>10740</v>
      </c>
      <c r="Y1555" s="271">
        <v>12525</v>
      </c>
      <c r="Z1555" s="271">
        <v>12235</v>
      </c>
      <c r="AA1555" s="268">
        <v>0.964959568733154</v>
      </c>
      <c r="AB1555" s="268">
        <v>0.97684630738523</v>
      </c>
      <c r="AC1555" s="295">
        <v>-0.0118867386520759</v>
      </c>
    </row>
    <row r="1556" spans="1:29">
      <c r="A1556" s="297" t="s">
        <v>2706</v>
      </c>
      <c r="B1556" s="301" t="s">
        <v>3372</v>
      </c>
      <c r="C1556" s="293" t="s">
        <v>2900</v>
      </c>
      <c r="D1556" s="301" t="s">
        <v>2901</v>
      </c>
      <c r="E1556" s="263">
        <v>1185</v>
      </c>
      <c r="F1556" s="266">
        <v>1091</v>
      </c>
      <c r="G1556" s="266">
        <v>94</v>
      </c>
      <c r="H1556" s="264">
        <v>960</v>
      </c>
      <c r="I1556" s="264">
        <v>888</v>
      </c>
      <c r="J1556" s="264">
        <v>72</v>
      </c>
      <c r="K1556" s="264">
        <v>1332</v>
      </c>
      <c r="L1556" s="264">
        <v>1273</v>
      </c>
      <c r="M1556" s="264">
        <v>59</v>
      </c>
      <c r="N1556" s="294">
        <v>0.93</v>
      </c>
      <c r="O1556" s="266">
        <v>44900</v>
      </c>
      <c r="P1556" s="266">
        <v>43615</v>
      </c>
      <c r="Q1556" s="266">
        <v>1285</v>
      </c>
      <c r="R1556" s="267">
        <v>0.971380846325167</v>
      </c>
      <c r="S1556" s="267">
        <v>0.920675105485232</v>
      </c>
      <c r="T1556" s="267">
        <v>0.925</v>
      </c>
      <c r="U1556" s="267">
        <v>0.955705705705706</v>
      </c>
      <c r="V1556" s="295">
        <v>-0.00432489451476803</v>
      </c>
      <c r="W1556" s="271">
        <v>9497</v>
      </c>
      <c r="X1556" s="271">
        <v>9118</v>
      </c>
      <c r="Y1556" s="271">
        <v>10579</v>
      </c>
      <c r="Z1556" s="271">
        <v>10271</v>
      </c>
      <c r="AA1556" s="268">
        <v>0.960092660840265</v>
      </c>
      <c r="AB1556" s="268">
        <v>0.970885716986483</v>
      </c>
      <c r="AC1556" s="295">
        <v>-0.0107930561462173</v>
      </c>
    </row>
    <row r="1557" spans="1:29">
      <c r="A1557" s="297" t="s">
        <v>2706</v>
      </c>
      <c r="B1557" s="301" t="s">
        <v>3372</v>
      </c>
      <c r="C1557" s="293" t="s">
        <v>2902</v>
      </c>
      <c r="D1557" s="301" t="s">
        <v>2903</v>
      </c>
      <c r="E1557" s="263">
        <v>0</v>
      </c>
      <c r="F1557" s="266">
        <v>0</v>
      </c>
      <c r="G1557" s="266">
        <v>0</v>
      </c>
      <c r="H1557" s="264">
        <v>0</v>
      </c>
      <c r="I1557" s="264">
        <v>0</v>
      </c>
      <c r="J1557" s="264">
        <v>0</v>
      </c>
      <c r="K1557" s="264">
        <v>0</v>
      </c>
      <c r="L1557" s="264">
        <v>0</v>
      </c>
      <c r="M1557" s="264">
        <v>0</v>
      </c>
      <c r="N1557" s="294">
        <v>0.93</v>
      </c>
      <c r="O1557" s="266">
        <v>5</v>
      </c>
      <c r="P1557" s="266">
        <v>0</v>
      </c>
      <c r="Q1557" s="266">
        <v>5</v>
      </c>
      <c r="R1557" s="267">
        <v>0</v>
      </c>
      <c r="S1557" s="267">
        <v>0</v>
      </c>
      <c r="T1557" s="267">
        <v>0</v>
      </c>
      <c r="U1557" s="267">
        <v>0</v>
      </c>
      <c r="V1557" s="295">
        <v>0</v>
      </c>
      <c r="W1557" s="271">
        <v>3</v>
      </c>
      <c r="X1557" s="271">
        <v>0</v>
      </c>
      <c r="Y1557" s="271">
        <v>2</v>
      </c>
      <c r="Z1557" s="271">
        <v>0</v>
      </c>
      <c r="AA1557" s="268">
        <v>0</v>
      </c>
      <c r="AB1557" s="268">
        <v>0</v>
      </c>
      <c r="AC1557" s="295">
        <v>0</v>
      </c>
    </row>
    <row r="1558" spans="1:29">
      <c r="A1558" s="297" t="s">
        <v>2706</v>
      </c>
      <c r="B1558" s="301" t="s">
        <v>3372</v>
      </c>
      <c r="C1558" s="293" t="s">
        <v>2904</v>
      </c>
      <c r="D1558" s="301" t="s">
        <v>2905</v>
      </c>
      <c r="E1558" s="263">
        <v>3498</v>
      </c>
      <c r="F1558" s="266">
        <v>3376</v>
      </c>
      <c r="G1558" s="266">
        <v>122</v>
      </c>
      <c r="H1558" s="264">
        <v>3266</v>
      </c>
      <c r="I1558" s="264">
        <v>3186</v>
      </c>
      <c r="J1558" s="264">
        <v>80</v>
      </c>
      <c r="K1558" s="264">
        <v>3977</v>
      </c>
      <c r="L1558" s="264">
        <v>3907</v>
      </c>
      <c r="M1558" s="264">
        <v>70</v>
      </c>
      <c r="N1558" s="294">
        <v>0.93</v>
      </c>
      <c r="O1558" s="266">
        <v>140382</v>
      </c>
      <c r="P1558" s="266">
        <v>137918</v>
      </c>
      <c r="Q1558" s="266">
        <v>2464</v>
      </c>
      <c r="R1558" s="267">
        <v>0.982447892179909</v>
      </c>
      <c r="S1558" s="267">
        <v>0.965122927387078</v>
      </c>
      <c r="T1558" s="267">
        <v>0.975505205143907</v>
      </c>
      <c r="U1558" s="267">
        <v>0.982398793060096</v>
      </c>
      <c r="V1558" s="295">
        <v>-0.0103822777568287</v>
      </c>
      <c r="W1558" s="271">
        <v>29385</v>
      </c>
      <c r="X1558" s="271">
        <v>28667</v>
      </c>
      <c r="Y1558" s="271">
        <v>34022</v>
      </c>
      <c r="Z1558" s="271">
        <v>33515</v>
      </c>
      <c r="AA1558" s="268">
        <v>0.97556576484601</v>
      </c>
      <c r="AB1558" s="268">
        <v>0.985097877843748</v>
      </c>
      <c r="AC1558" s="295">
        <v>-0.00953211299773826</v>
      </c>
    </row>
    <row r="1559" spans="1:29">
      <c r="A1559" s="297" t="s">
        <v>2706</v>
      </c>
      <c r="B1559" s="301" t="s">
        <v>3373</v>
      </c>
      <c r="C1559" s="293" t="s">
        <v>2906</v>
      </c>
      <c r="D1559" s="301" t="s">
        <v>2907</v>
      </c>
      <c r="E1559" s="263">
        <v>1663</v>
      </c>
      <c r="F1559" s="266">
        <v>1522</v>
      </c>
      <c r="G1559" s="266">
        <v>141</v>
      </c>
      <c r="H1559" s="264">
        <v>1440</v>
      </c>
      <c r="I1559" s="264">
        <v>1324</v>
      </c>
      <c r="J1559" s="264">
        <v>116</v>
      </c>
      <c r="K1559" s="264">
        <v>1659</v>
      </c>
      <c r="L1559" s="264">
        <v>1494</v>
      </c>
      <c r="M1559" s="264">
        <v>165</v>
      </c>
      <c r="N1559" s="294">
        <v>0.93</v>
      </c>
      <c r="O1559" s="266">
        <v>60579</v>
      </c>
      <c r="P1559" s="266">
        <v>56501</v>
      </c>
      <c r="Q1559" s="266">
        <v>4078</v>
      </c>
      <c r="R1559" s="267">
        <v>0.93268294293402</v>
      </c>
      <c r="S1559" s="267">
        <v>0.915213469633193</v>
      </c>
      <c r="T1559" s="267">
        <v>0.919444444444444</v>
      </c>
      <c r="U1559" s="267">
        <v>0.900542495479204</v>
      </c>
      <c r="V1559" s="295">
        <v>-0.00423097481125134</v>
      </c>
      <c r="W1559" s="271">
        <v>12518</v>
      </c>
      <c r="X1559" s="271">
        <v>11748</v>
      </c>
      <c r="Y1559" s="271">
        <v>13792</v>
      </c>
      <c r="Z1559" s="271">
        <v>12978</v>
      </c>
      <c r="AA1559" s="268">
        <v>0.938488576449912</v>
      </c>
      <c r="AB1559" s="268">
        <v>0.940980278422274</v>
      </c>
      <c r="AC1559" s="295">
        <v>-0.0024917019723617</v>
      </c>
    </row>
    <row r="1560" spans="1:29">
      <c r="A1560" s="297" t="s">
        <v>2706</v>
      </c>
      <c r="B1560" s="301" t="s">
        <v>3372</v>
      </c>
      <c r="C1560" s="293" t="s">
        <v>2908</v>
      </c>
      <c r="D1560" s="301" t="s">
        <v>2909</v>
      </c>
      <c r="E1560" s="263">
        <v>3135</v>
      </c>
      <c r="F1560" s="266">
        <v>3072</v>
      </c>
      <c r="G1560" s="266">
        <v>63</v>
      </c>
      <c r="H1560" s="264">
        <v>2965</v>
      </c>
      <c r="I1560" s="264">
        <v>2910</v>
      </c>
      <c r="J1560" s="264">
        <v>55</v>
      </c>
      <c r="K1560" s="264">
        <v>3505</v>
      </c>
      <c r="L1560" s="264">
        <v>3479</v>
      </c>
      <c r="M1560" s="264">
        <v>26</v>
      </c>
      <c r="N1560" s="294">
        <v>0.93</v>
      </c>
      <c r="O1560" s="266">
        <v>105063</v>
      </c>
      <c r="P1560" s="266">
        <v>103861</v>
      </c>
      <c r="Q1560" s="266">
        <v>1202</v>
      </c>
      <c r="R1560" s="267">
        <v>0.988559245405138</v>
      </c>
      <c r="S1560" s="267">
        <v>0.979904306220096</v>
      </c>
      <c r="T1560" s="267">
        <v>0.981450252951096</v>
      </c>
      <c r="U1560" s="267">
        <v>0.992582025677603</v>
      </c>
      <c r="V1560" s="295">
        <v>-0.00154594673100039</v>
      </c>
      <c r="W1560" s="271">
        <v>23580</v>
      </c>
      <c r="X1560" s="271">
        <v>23267</v>
      </c>
      <c r="Y1560" s="271">
        <v>25030</v>
      </c>
      <c r="Z1560" s="271">
        <v>24756</v>
      </c>
      <c r="AA1560" s="268">
        <v>0.986726039016115</v>
      </c>
      <c r="AB1560" s="268">
        <v>0.989053136236516</v>
      </c>
      <c r="AC1560" s="295">
        <v>-0.00232709722040081</v>
      </c>
    </row>
    <row r="1561" spans="1:29">
      <c r="A1561" s="297" t="s">
        <v>2706</v>
      </c>
      <c r="B1561" s="301" t="s">
        <v>3373</v>
      </c>
      <c r="C1561" s="293" t="s">
        <v>2910</v>
      </c>
      <c r="D1561" s="301" t="s">
        <v>2911</v>
      </c>
      <c r="E1561" s="263">
        <v>3130</v>
      </c>
      <c r="F1561" s="266">
        <v>2983</v>
      </c>
      <c r="G1561" s="266">
        <v>147</v>
      </c>
      <c r="H1561" s="264">
        <v>2426</v>
      </c>
      <c r="I1561" s="264">
        <v>2304</v>
      </c>
      <c r="J1561" s="264">
        <v>122</v>
      </c>
      <c r="K1561" s="264">
        <v>3225</v>
      </c>
      <c r="L1561" s="264">
        <v>3067</v>
      </c>
      <c r="M1561" s="264">
        <v>158</v>
      </c>
      <c r="N1561" s="294">
        <v>0.93</v>
      </c>
      <c r="O1561" s="266">
        <v>121179</v>
      </c>
      <c r="P1561" s="266">
        <v>117495</v>
      </c>
      <c r="Q1561" s="266">
        <v>3684</v>
      </c>
      <c r="R1561" s="267">
        <v>0.969598692842819</v>
      </c>
      <c r="S1561" s="267">
        <v>0.953035143769968</v>
      </c>
      <c r="T1561" s="267">
        <v>0.949711459192086</v>
      </c>
      <c r="U1561" s="267">
        <v>0.951007751937984</v>
      </c>
      <c r="V1561" s="295">
        <v>0.00332368457788224</v>
      </c>
      <c r="W1561" s="271">
        <v>24563</v>
      </c>
      <c r="X1561" s="271">
        <v>23630</v>
      </c>
      <c r="Y1561" s="271">
        <v>28097</v>
      </c>
      <c r="Z1561" s="271">
        <v>27429</v>
      </c>
      <c r="AA1561" s="268">
        <v>0.962016040385946</v>
      </c>
      <c r="AB1561" s="268">
        <v>0.976225219774353</v>
      </c>
      <c r="AC1561" s="295">
        <v>-0.0142091793884068</v>
      </c>
    </row>
    <row r="1562" spans="1:29">
      <c r="A1562" s="297" t="s">
        <v>2706</v>
      </c>
      <c r="B1562" s="301" t="s">
        <v>3372</v>
      </c>
      <c r="C1562" s="293" t="s">
        <v>2912</v>
      </c>
      <c r="D1562" s="301" t="s">
        <v>2913</v>
      </c>
      <c r="E1562" s="263">
        <v>1772</v>
      </c>
      <c r="F1562" s="266">
        <v>1707</v>
      </c>
      <c r="G1562" s="266">
        <v>65</v>
      </c>
      <c r="H1562" s="264">
        <v>1446</v>
      </c>
      <c r="I1562" s="264">
        <v>1420</v>
      </c>
      <c r="J1562" s="264">
        <v>26</v>
      </c>
      <c r="K1562" s="264">
        <v>1779</v>
      </c>
      <c r="L1562" s="264">
        <v>1746</v>
      </c>
      <c r="M1562" s="264">
        <v>33</v>
      </c>
      <c r="N1562" s="294">
        <v>0.93</v>
      </c>
      <c r="O1562" s="266">
        <v>64364</v>
      </c>
      <c r="P1562" s="266">
        <v>63217</v>
      </c>
      <c r="Q1562" s="266">
        <v>1147</v>
      </c>
      <c r="R1562" s="267">
        <v>0.982179479211982</v>
      </c>
      <c r="S1562" s="267">
        <v>0.963318284424379</v>
      </c>
      <c r="T1562" s="267">
        <v>0.982019363762102</v>
      </c>
      <c r="U1562" s="267">
        <v>0.981450252951096</v>
      </c>
      <c r="V1562" s="295">
        <v>-0.018701079337723</v>
      </c>
      <c r="W1562" s="271">
        <v>13321</v>
      </c>
      <c r="X1562" s="271">
        <v>13044</v>
      </c>
      <c r="Y1562" s="271">
        <v>15324</v>
      </c>
      <c r="Z1562" s="271">
        <v>15103</v>
      </c>
      <c r="AA1562" s="268">
        <v>0.979205765332933</v>
      </c>
      <c r="AB1562" s="268">
        <v>0.985578178021404</v>
      </c>
      <c r="AC1562" s="295">
        <v>-0.00637241268847144</v>
      </c>
    </row>
    <row r="1563" spans="1:29">
      <c r="A1563" s="297" t="s">
        <v>2706</v>
      </c>
      <c r="B1563" s="301" t="s">
        <v>3373</v>
      </c>
      <c r="C1563" s="293" t="s">
        <v>2914</v>
      </c>
      <c r="D1563" s="301" t="s">
        <v>2915</v>
      </c>
      <c r="E1563" s="263">
        <v>1307</v>
      </c>
      <c r="F1563" s="266">
        <v>1223</v>
      </c>
      <c r="G1563" s="266">
        <v>84</v>
      </c>
      <c r="H1563" s="264">
        <v>1328</v>
      </c>
      <c r="I1563" s="264">
        <v>1252</v>
      </c>
      <c r="J1563" s="264">
        <v>76</v>
      </c>
      <c r="K1563" s="264">
        <v>1588</v>
      </c>
      <c r="L1563" s="264">
        <v>1496</v>
      </c>
      <c r="M1563" s="264">
        <v>92</v>
      </c>
      <c r="N1563" s="294">
        <v>0.93</v>
      </c>
      <c r="O1563" s="266">
        <v>52055</v>
      </c>
      <c r="P1563" s="266">
        <v>49506</v>
      </c>
      <c r="Q1563" s="266">
        <v>2549</v>
      </c>
      <c r="R1563" s="267">
        <v>0.951032561713572</v>
      </c>
      <c r="S1563" s="267">
        <v>0.935730680948738</v>
      </c>
      <c r="T1563" s="267">
        <v>0.942771084337349</v>
      </c>
      <c r="U1563" s="267">
        <v>0.942065491183879</v>
      </c>
      <c r="V1563" s="295">
        <v>-0.00704040338861178</v>
      </c>
      <c r="W1563" s="271">
        <v>11455</v>
      </c>
      <c r="X1563" s="271">
        <v>10862</v>
      </c>
      <c r="Y1563" s="271">
        <v>11901</v>
      </c>
      <c r="Z1563" s="271">
        <v>11350</v>
      </c>
      <c r="AA1563" s="268">
        <v>0.94823221300742</v>
      </c>
      <c r="AB1563" s="268">
        <v>0.953701369632804</v>
      </c>
      <c r="AC1563" s="295">
        <v>-0.00546915662538361</v>
      </c>
    </row>
    <row r="1564" spans="1:29">
      <c r="A1564" s="297" t="s">
        <v>2706</v>
      </c>
      <c r="B1564" s="301" t="s">
        <v>3372</v>
      </c>
      <c r="C1564" s="293" t="s">
        <v>2916</v>
      </c>
      <c r="D1564" s="301" t="s">
        <v>2917</v>
      </c>
      <c r="E1564" s="263">
        <v>1598</v>
      </c>
      <c r="F1564" s="266">
        <v>1496</v>
      </c>
      <c r="G1564" s="266">
        <v>102</v>
      </c>
      <c r="H1564" s="264">
        <v>1382</v>
      </c>
      <c r="I1564" s="264">
        <v>1315</v>
      </c>
      <c r="J1564" s="264">
        <v>67</v>
      </c>
      <c r="K1564" s="264">
        <v>1748</v>
      </c>
      <c r="L1564" s="264">
        <v>1698</v>
      </c>
      <c r="M1564" s="264">
        <v>50</v>
      </c>
      <c r="N1564" s="294">
        <v>0.93</v>
      </c>
      <c r="O1564" s="266">
        <v>57059</v>
      </c>
      <c r="P1564" s="266">
        <v>55688</v>
      </c>
      <c r="Q1564" s="266">
        <v>1371</v>
      </c>
      <c r="R1564" s="267">
        <v>0.975972239261116</v>
      </c>
      <c r="S1564" s="267">
        <v>0.936170212765957</v>
      </c>
      <c r="T1564" s="267">
        <v>0.951519536903039</v>
      </c>
      <c r="U1564" s="267">
        <v>0.971395881006865</v>
      </c>
      <c r="V1564" s="295">
        <v>-0.0153493241370816</v>
      </c>
      <c r="W1564" s="271">
        <v>12136</v>
      </c>
      <c r="X1564" s="271">
        <v>11701</v>
      </c>
      <c r="Y1564" s="271">
        <v>13841</v>
      </c>
      <c r="Z1564" s="271">
        <v>13516</v>
      </c>
      <c r="AA1564" s="268">
        <v>0.964156229400132</v>
      </c>
      <c r="AB1564" s="268">
        <v>0.976519037641789</v>
      </c>
      <c r="AC1564" s="295">
        <v>-0.0123628082416571</v>
      </c>
    </row>
    <row r="1565" spans="1:29">
      <c r="A1565" s="297" t="s">
        <v>2706</v>
      </c>
      <c r="B1565" s="301" t="s">
        <v>3372</v>
      </c>
      <c r="C1565" s="293" t="s">
        <v>2918</v>
      </c>
      <c r="D1565" s="301" t="s">
        <v>2919</v>
      </c>
      <c r="E1565" s="263">
        <v>1716</v>
      </c>
      <c r="F1565" s="266">
        <v>1579</v>
      </c>
      <c r="G1565" s="266">
        <v>137</v>
      </c>
      <c r="H1565" s="264">
        <v>1406</v>
      </c>
      <c r="I1565" s="264">
        <v>1320</v>
      </c>
      <c r="J1565" s="264">
        <v>86</v>
      </c>
      <c r="K1565" s="264">
        <v>1857</v>
      </c>
      <c r="L1565" s="264">
        <v>1730</v>
      </c>
      <c r="M1565" s="264">
        <v>127</v>
      </c>
      <c r="N1565" s="294">
        <v>0.93</v>
      </c>
      <c r="O1565" s="266">
        <v>60213</v>
      </c>
      <c r="P1565" s="266">
        <v>56996</v>
      </c>
      <c r="Q1565" s="266">
        <v>3217</v>
      </c>
      <c r="R1565" s="267">
        <v>0.946572999186222</v>
      </c>
      <c r="S1565" s="267">
        <v>0.92016317016317</v>
      </c>
      <c r="T1565" s="267">
        <v>0.938833570412518</v>
      </c>
      <c r="U1565" s="267">
        <v>0.931610123855681</v>
      </c>
      <c r="V1565" s="295">
        <v>-0.0186704002493476</v>
      </c>
      <c r="W1565" s="271">
        <v>13014</v>
      </c>
      <c r="X1565" s="271">
        <v>12250</v>
      </c>
      <c r="Y1565" s="271">
        <v>14289</v>
      </c>
      <c r="Z1565" s="271">
        <v>13555</v>
      </c>
      <c r="AA1565" s="268">
        <v>0.941293991086522</v>
      </c>
      <c r="AB1565" s="268">
        <v>0.948631814682623</v>
      </c>
      <c r="AC1565" s="295">
        <v>-0.0073378235961008</v>
      </c>
    </row>
    <row r="1566" spans="1:29">
      <c r="A1566" s="297" t="s">
        <v>2706</v>
      </c>
      <c r="B1566" s="301" t="s">
        <v>3372</v>
      </c>
      <c r="C1566" s="293" t="s">
        <v>2920</v>
      </c>
      <c r="D1566" s="301" t="s">
        <v>2921</v>
      </c>
      <c r="E1566" s="263">
        <v>0</v>
      </c>
      <c r="F1566" s="266">
        <v>0</v>
      </c>
      <c r="G1566" s="266">
        <v>0</v>
      </c>
      <c r="H1566" s="264">
        <v>1</v>
      </c>
      <c r="I1566" s="264">
        <v>1</v>
      </c>
      <c r="J1566" s="264">
        <v>0</v>
      </c>
      <c r="K1566" s="264">
        <v>0</v>
      </c>
      <c r="L1566" s="264">
        <v>0</v>
      </c>
      <c r="M1566" s="264">
        <v>0</v>
      </c>
      <c r="N1566" s="294">
        <v>0.93</v>
      </c>
      <c r="O1566" s="266">
        <v>2</v>
      </c>
      <c r="P1566" s="266">
        <v>2</v>
      </c>
      <c r="Q1566" s="266">
        <v>0</v>
      </c>
      <c r="R1566" s="267">
        <v>1</v>
      </c>
      <c r="S1566" s="267">
        <v>0</v>
      </c>
      <c r="T1566" s="267">
        <v>1</v>
      </c>
      <c r="U1566" s="267">
        <v>0</v>
      </c>
      <c r="V1566" s="295">
        <v>-1</v>
      </c>
      <c r="W1566" s="271">
        <v>1</v>
      </c>
      <c r="X1566" s="271">
        <v>1</v>
      </c>
      <c r="Y1566" s="271">
        <v>0</v>
      </c>
      <c r="Z1566" s="271">
        <v>0</v>
      </c>
      <c r="AA1566" s="268">
        <v>1</v>
      </c>
      <c r="AB1566" s="268">
        <v>0</v>
      </c>
      <c r="AC1566" s="295">
        <v>1</v>
      </c>
    </row>
    <row r="1567" spans="1:29">
      <c r="A1567" s="297" t="s">
        <v>2706</v>
      </c>
      <c r="B1567" s="301" t="s">
        <v>3372</v>
      </c>
      <c r="C1567" s="293" t="s">
        <v>2922</v>
      </c>
      <c r="D1567" s="301" t="s">
        <v>2923</v>
      </c>
      <c r="E1567" s="263">
        <v>5524</v>
      </c>
      <c r="F1567" s="266">
        <v>5292</v>
      </c>
      <c r="G1567" s="266">
        <v>232</v>
      </c>
      <c r="H1567" s="264">
        <v>4641</v>
      </c>
      <c r="I1567" s="264">
        <v>4472</v>
      </c>
      <c r="J1567" s="264">
        <v>169</v>
      </c>
      <c r="K1567" s="264">
        <v>5511</v>
      </c>
      <c r="L1567" s="264">
        <v>5261</v>
      </c>
      <c r="M1567" s="264">
        <v>250</v>
      </c>
      <c r="N1567" s="294">
        <v>0.93</v>
      </c>
      <c r="O1567" s="266">
        <v>195311</v>
      </c>
      <c r="P1567" s="266">
        <v>189561</v>
      </c>
      <c r="Q1567" s="266">
        <v>5750</v>
      </c>
      <c r="R1567" s="267">
        <v>0.970559773899064</v>
      </c>
      <c r="S1567" s="267">
        <v>0.958001448225923</v>
      </c>
      <c r="T1567" s="267">
        <v>0.963585434173669</v>
      </c>
      <c r="U1567" s="267">
        <v>0.954636182181092</v>
      </c>
      <c r="V1567" s="295">
        <v>-0.00558398594774623</v>
      </c>
      <c r="W1567" s="271">
        <v>41138</v>
      </c>
      <c r="X1567" s="271">
        <v>39500</v>
      </c>
      <c r="Y1567" s="271">
        <v>45228</v>
      </c>
      <c r="Z1567" s="271">
        <v>44022</v>
      </c>
      <c r="AA1567" s="268">
        <v>0.960182799358258</v>
      </c>
      <c r="AB1567" s="268">
        <v>0.973335102149111</v>
      </c>
      <c r="AC1567" s="295">
        <v>-0.0131523027908536</v>
      </c>
    </row>
    <row r="1568" spans="1:29">
      <c r="A1568" s="297" t="s">
        <v>2706</v>
      </c>
      <c r="B1568" s="301" t="s">
        <v>3374</v>
      </c>
      <c r="C1568" s="293" t="s">
        <v>2924</v>
      </c>
      <c r="D1568" s="301" t="s">
        <v>2925</v>
      </c>
      <c r="E1568" s="263">
        <v>915</v>
      </c>
      <c r="F1568" s="266">
        <v>885</v>
      </c>
      <c r="G1568" s="266">
        <v>30</v>
      </c>
      <c r="H1568" s="264">
        <v>831</v>
      </c>
      <c r="I1568" s="264">
        <v>817</v>
      </c>
      <c r="J1568" s="264">
        <v>14</v>
      </c>
      <c r="K1568" s="264">
        <v>1135</v>
      </c>
      <c r="L1568" s="264">
        <v>1125</v>
      </c>
      <c r="M1568" s="264">
        <v>10</v>
      </c>
      <c r="N1568" s="294">
        <v>0.93</v>
      </c>
      <c r="O1568" s="266">
        <v>34850</v>
      </c>
      <c r="P1568" s="266">
        <v>34407</v>
      </c>
      <c r="Q1568" s="266">
        <v>443</v>
      </c>
      <c r="R1568" s="267">
        <v>0.987288378766141</v>
      </c>
      <c r="S1568" s="267">
        <v>0.967213114754098</v>
      </c>
      <c r="T1568" s="267">
        <v>0.983152827918171</v>
      </c>
      <c r="U1568" s="267">
        <v>0.991189427312775</v>
      </c>
      <c r="V1568" s="295">
        <v>-0.0159397131640725</v>
      </c>
      <c r="W1568" s="271">
        <v>7619</v>
      </c>
      <c r="X1568" s="271">
        <v>7505</v>
      </c>
      <c r="Y1568" s="271">
        <v>8090</v>
      </c>
      <c r="Z1568" s="271">
        <v>8005</v>
      </c>
      <c r="AA1568" s="268">
        <v>0.985037406483791</v>
      </c>
      <c r="AB1568" s="268">
        <v>0.989493201483313</v>
      </c>
      <c r="AC1568" s="295">
        <v>-0.0044557949995222</v>
      </c>
    </row>
    <row r="1569" spans="1:29">
      <c r="A1569" s="297" t="s">
        <v>2706</v>
      </c>
      <c r="B1569" s="301" t="s">
        <v>3372</v>
      </c>
      <c r="C1569" s="293" t="s">
        <v>2926</v>
      </c>
      <c r="D1569" s="301" t="s">
        <v>2927</v>
      </c>
      <c r="E1569" s="263">
        <v>1451</v>
      </c>
      <c r="F1569" s="266">
        <v>1246</v>
      </c>
      <c r="G1569" s="266">
        <v>205</v>
      </c>
      <c r="H1569" s="264">
        <v>1077</v>
      </c>
      <c r="I1569" s="264">
        <v>904</v>
      </c>
      <c r="J1569" s="264">
        <v>173</v>
      </c>
      <c r="K1569" s="264">
        <v>1116</v>
      </c>
      <c r="L1569" s="264">
        <v>981</v>
      </c>
      <c r="M1569" s="264">
        <v>135</v>
      </c>
      <c r="N1569" s="294">
        <v>0.93</v>
      </c>
      <c r="O1569" s="266">
        <v>42313</v>
      </c>
      <c r="P1569" s="266">
        <v>35726</v>
      </c>
      <c r="Q1569" s="266">
        <v>6587</v>
      </c>
      <c r="R1569" s="267">
        <v>0.844326802637487</v>
      </c>
      <c r="S1569" s="267">
        <v>0.858718125430737</v>
      </c>
      <c r="T1569" s="267">
        <v>0.839368616527391</v>
      </c>
      <c r="U1569" s="267">
        <v>0.879032258064516</v>
      </c>
      <c r="V1569" s="295">
        <v>0.0193495089033465</v>
      </c>
      <c r="W1569" s="271">
        <v>8815</v>
      </c>
      <c r="X1569" s="271">
        <v>7542</v>
      </c>
      <c r="Y1569" s="271">
        <v>9149</v>
      </c>
      <c r="Z1569" s="271">
        <v>7669</v>
      </c>
      <c r="AA1569" s="268">
        <v>0.855587067498582</v>
      </c>
      <c r="AB1569" s="268">
        <v>0.83823368674172</v>
      </c>
      <c r="AC1569" s="295">
        <v>0.0173533807568615</v>
      </c>
    </row>
    <row r="1570" spans="1:29">
      <c r="A1570" s="297" t="s">
        <v>2706</v>
      </c>
      <c r="B1570" s="301" t="s">
        <v>3374</v>
      </c>
      <c r="C1570" s="293" t="s">
        <v>2928</v>
      </c>
      <c r="D1570" s="301" t="s">
        <v>2929</v>
      </c>
      <c r="E1570" s="263">
        <v>1757</v>
      </c>
      <c r="F1570" s="266">
        <v>1678</v>
      </c>
      <c r="G1570" s="266">
        <v>79</v>
      </c>
      <c r="H1570" s="264">
        <v>1616</v>
      </c>
      <c r="I1570" s="264">
        <v>1571</v>
      </c>
      <c r="J1570" s="264">
        <v>45</v>
      </c>
      <c r="K1570" s="264">
        <v>1943</v>
      </c>
      <c r="L1570" s="264">
        <v>1883</v>
      </c>
      <c r="M1570" s="264">
        <v>60</v>
      </c>
      <c r="N1570" s="294">
        <v>0.93</v>
      </c>
      <c r="O1570" s="266">
        <v>63905</v>
      </c>
      <c r="P1570" s="266">
        <v>61289</v>
      </c>
      <c r="Q1570" s="266">
        <v>2616</v>
      </c>
      <c r="R1570" s="267">
        <v>0.959064235975276</v>
      </c>
      <c r="S1570" s="267">
        <v>0.955036994877632</v>
      </c>
      <c r="T1570" s="267">
        <v>0.972153465346535</v>
      </c>
      <c r="U1570" s="267">
        <v>0.969119917653114</v>
      </c>
      <c r="V1570" s="295">
        <v>-0.0171164704689024</v>
      </c>
      <c r="W1570" s="271">
        <v>13557</v>
      </c>
      <c r="X1570" s="271">
        <v>13011</v>
      </c>
      <c r="Y1570" s="271">
        <v>15052</v>
      </c>
      <c r="Z1570" s="271">
        <v>14305</v>
      </c>
      <c r="AA1570" s="268">
        <v>0.959725603009515</v>
      </c>
      <c r="AB1570" s="268">
        <v>0.950372043582248</v>
      </c>
      <c r="AC1570" s="295">
        <v>0.00935355942726712</v>
      </c>
    </row>
    <row r="1571" spans="1:29">
      <c r="A1571" s="297" t="s">
        <v>2706</v>
      </c>
      <c r="B1571" s="301" t="s">
        <v>3372</v>
      </c>
      <c r="C1571" s="293" t="s">
        <v>2930</v>
      </c>
      <c r="D1571" s="301" t="s">
        <v>2931</v>
      </c>
      <c r="E1571" s="263">
        <v>2954</v>
      </c>
      <c r="F1571" s="266">
        <v>2850</v>
      </c>
      <c r="G1571" s="266">
        <v>104</v>
      </c>
      <c r="H1571" s="264">
        <v>2658</v>
      </c>
      <c r="I1571" s="264">
        <v>2628</v>
      </c>
      <c r="J1571" s="264">
        <v>30</v>
      </c>
      <c r="K1571" s="264">
        <v>3408</v>
      </c>
      <c r="L1571" s="264">
        <v>3360</v>
      </c>
      <c r="M1571" s="264">
        <v>48</v>
      </c>
      <c r="N1571" s="294">
        <v>0.93</v>
      </c>
      <c r="O1571" s="266">
        <v>108221</v>
      </c>
      <c r="P1571" s="266">
        <v>106624</v>
      </c>
      <c r="Q1571" s="266">
        <v>1597</v>
      </c>
      <c r="R1571" s="267">
        <v>0.985243159830347</v>
      </c>
      <c r="S1571" s="267">
        <v>0.964793500338524</v>
      </c>
      <c r="T1571" s="267">
        <v>0.988713318284424</v>
      </c>
      <c r="U1571" s="267">
        <v>0.985915492957746</v>
      </c>
      <c r="V1571" s="295">
        <v>-0.0239198179459003</v>
      </c>
      <c r="W1571" s="271">
        <v>23615</v>
      </c>
      <c r="X1571" s="271">
        <v>23234</v>
      </c>
      <c r="Y1571" s="271">
        <v>25174</v>
      </c>
      <c r="Z1571" s="271">
        <v>24934</v>
      </c>
      <c r="AA1571" s="268">
        <v>0.983866186745712</v>
      </c>
      <c r="AB1571" s="268">
        <v>0.990466354174942</v>
      </c>
      <c r="AC1571" s="295">
        <v>-0.00660016742922998</v>
      </c>
    </row>
    <row r="1572" spans="1:29">
      <c r="A1572" s="297" t="s">
        <v>2706</v>
      </c>
      <c r="B1572" s="301" t="s">
        <v>3372</v>
      </c>
      <c r="C1572" s="293" t="s">
        <v>2932</v>
      </c>
      <c r="D1572" s="301" t="s">
        <v>2933</v>
      </c>
      <c r="E1572" s="263">
        <v>3053</v>
      </c>
      <c r="F1572" s="266">
        <v>2778</v>
      </c>
      <c r="G1572" s="266">
        <v>275</v>
      </c>
      <c r="H1572" s="264">
        <v>2608</v>
      </c>
      <c r="I1572" s="264">
        <v>2295</v>
      </c>
      <c r="J1572" s="264">
        <v>313</v>
      </c>
      <c r="K1572" s="264">
        <v>2481</v>
      </c>
      <c r="L1572" s="264">
        <v>2309</v>
      </c>
      <c r="M1572" s="264">
        <v>172</v>
      </c>
      <c r="N1572" s="294">
        <v>0.93</v>
      </c>
      <c r="O1572" s="266">
        <v>97170</v>
      </c>
      <c r="P1572" s="266">
        <v>89411</v>
      </c>
      <c r="Q1572" s="266">
        <v>7759</v>
      </c>
      <c r="R1572" s="267">
        <v>0.920150252135433</v>
      </c>
      <c r="S1572" s="267">
        <v>0.909924664264658</v>
      </c>
      <c r="T1572" s="267">
        <v>0.879984662576687</v>
      </c>
      <c r="U1572" s="267">
        <v>0.930673115679162</v>
      </c>
      <c r="V1572" s="295">
        <v>0.0299400016879705</v>
      </c>
      <c r="W1572" s="271">
        <v>20779</v>
      </c>
      <c r="X1572" s="271">
        <v>18907</v>
      </c>
      <c r="Y1572" s="271">
        <v>23098</v>
      </c>
      <c r="Z1572" s="271">
        <v>21439</v>
      </c>
      <c r="AA1572" s="268">
        <v>0.90990904278358</v>
      </c>
      <c r="AB1572" s="268">
        <v>0.928175599619015</v>
      </c>
      <c r="AC1572" s="295">
        <v>-0.0182665568354351</v>
      </c>
    </row>
    <row r="1573" spans="1:29">
      <c r="A1573" s="297" t="s">
        <v>2706</v>
      </c>
      <c r="B1573" s="301" t="s">
        <v>3372</v>
      </c>
      <c r="C1573" s="293" t="s">
        <v>2934</v>
      </c>
      <c r="D1573" s="301" t="s">
        <v>2935</v>
      </c>
      <c r="E1573" s="263">
        <v>1400</v>
      </c>
      <c r="F1573" s="266">
        <v>1263</v>
      </c>
      <c r="G1573" s="266">
        <v>137</v>
      </c>
      <c r="H1573" s="264">
        <v>1132</v>
      </c>
      <c r="I1573" s="264">
        <v>1051</v>
      </c>
      <c r="J1573" s="264">
        <v>81</v>
      </c>
      <c r="K1573" s="264">
        <v>1029</v>
      </c>
      <c r="L1573" s="264">
        <v>968</v>
      </c>
      <c r="M1573" s="264">
        <v>61</v>
      </c>
      <c r="N1573" s="294">
        <v>0.93</v>
      </c>
      <c r="O1573" s="266">
        <v>40584</v>
      </c>
      <c r="P1573" s="266">
        <v>38536</v>
      </c>
      <c r="Q1573" s="266">
        <v>2048</v>
      </c>
      <c r="R1573" s="267">
        <v>0.949536763256456</v>
      </c>
      <c r="S1573" s="267">
        <v>0.902142857142857</v>
      </c>
      <c r="T1573" s="267">
        <v>0.928445229681979</v>
      </c>
      <c r="U1573" s="267">
        <v>0.940719144800777</v>
      </c>
      <c r="V1573" s="295">
        <v>-0.0263023725391217</v>
      </c>
      <c r="W1573" s="271">
        <v>8748</v>
      </c>
      <c r="X1573" s="271">
        <v>8177</v>
      </c>
      <c r="Y1573" s="271">
        <v>9558</v>
      </c>
      <c r="Z1573" s="271">
        <v>9134</v>
      </c>
      <c r="AA1573" s="268">
        <v>0.934727937814358</v>
      </c>
      <c r="AB1573" s="268">
        <v>0.955639255074283</v>
      </c>
      <c r="AC1573" s="295">
        <v>-0.0209113172599258</v>
      </c>
    </row>
    <row r="1574" spans="1:29">
      <c r="A1574" s="297" t="s">
        <v>2706</v>
      </c>
      <c r="B1574" s="301" t="s">
        <v>3374</v>
      </c>
      <c r="C1574" s="293" t="s">
        <v>2936</v>
      </c>
      <c r="D1574" s="301" t="s">
        <v>2937</v>
      </c>
      <c r="E1574" s="263">
        <v>3296</v>
      </c>
      <c r="F1574" s="266">
        <v>2896</v>
      </c>
      <c r="G1574" s="266">
        <v>400</v>
      </c>
      <c r="H1574" s="264">
        <v>2551</v>
      </c>
      <c r="I1574" s="264">
        <v>2271</v>
      </c>
      <c r="J1574" s="264">
        <v>280</v>
      </c>
      <c r="K1574" s="264">
        <v>3203</v>
      </c>
      <c r="L1574" s="264">
        <v>2942</v>
      </c>
      <c r="M1574" s="264">
        <v>261</v>
      </c>
      <c r="N1574" s="294">
        <v>0.93</v>
      </c>
      <c r="O1574" s="266">
        <v>109409</v>
      </c>
      <c r="P1574" s="266">
        <v>101918</v>
      </c>
      <c r="Q1574" s="266">
        <v>7491</v>
      </c>
      <c r="R1574" s="267">
        <v>0.931532140865925</v>
      </c>
      <c r="S1574" s="267">
        <v>0.878640776699029</v>
      </c>
      <c r="T1574" s="267">
        <v>0.890239121912975</v>
      </c>
      <c r="U1574" s="267">
        <v>0.918513893225101</v>
      </c>
      <c r="V1574" s="295">
        <v>-0.0115983452139461</v>
      </c>
      <c r="W1574" s="271">
        <v>22353</v>
      </c>
      <c r="X1574" s="271">
        <v>20248</v>
      </c>
      <c r="Y1574" s="271">
        <v>24918</v>
      </c>
      <c r="Z1574" s="271">
        <v>23340</v>
      </c>
      <c r="AA1574" s="268">
        <v>0.905829195186328</v>
      </c>
      <c r="AB1574" s="268">
        <v>0.936672285095112</v>
      </c>
      <c r="AC1574" s="295">
        <v>-0.0308430899087836</v>
      </c>
    </row>
    <row r="1575" spans="1:29">
      <c r="A1575" s="297" t="s">
        <v>2706</v>
      </c>
      <c r="B1575" s="301" t="s">
        <v>3373</v>
      </c>
      <c r="C1575" s="293" t="s">
        <v>2938</v>
      </c>
      <c r="D1575" s="301" t="s">
        <v>2939</v>
      </c>
      <c r="E1575" s="263">
        <v>0</v>
      </c>
      <c r="F1575" s="266">
        <v>0</v>
      </c>
      <c r="G1575" s="266">
        <v>0</v>
      </c>
      <c r="H1575" s="264">
        <v>2</v>
      </c>
      <c r="I1575" s="264">
        <v>2</v>
      </c>
      <c r="J1575" s="264">
        <v>0</v>
      </c>
      <c r="K1575" s="264">
        <v>2</v>
      </c>
      <c r="L1575" s="264">
        <v>1</v>
      </c>
      <c r="M1575" s="264">
        <v>1</v>
      </c>
      <c r="N1575" s="294">
        <v>0.93</v>
      </c>
      <c r="O1575" s="266">
        <v>29</v>
      </c>
      <c r="P1575" s="266">
        <v>25</v>
      </c>
      <c r="Q1575" s="266">
        <v>4</v>
      </c>
      <c r="R1575" s="267">
        <v>0.862068965517241</v>
      </c>
      <c r="S1575" s="267">
        <v>0</v>
      </c>
      <c r="T1575" s="267">
        <v>1</v>
      </c>
      <c r="U1575" s="267">
        <v>0.5</v>
      </c>
      <c r="V1575" s="295">
        <v>-1</v>
      </c>
      <c r="W1575" s="271">
        <v>7</v>
      </c>
      <c r="X1575" s="271">
        <v>4</v>
      </c>
      <c r="Y1575" s="271">
        <v>12</v>
      </c>
      <c r="Z1575" s="271">
        <v>11</v>
      </c>
      <c r="AA1575" s="268">
        <v>0.571428571428571</v>
      </c>
      <c r="AB1575" s="268">
        <v>0.916666666666667</v>
      </c>
      <c r="AC1575" s="295">
        <v>-0.345238095238095</v>
      </c>
    </row>
    <row r="1576" spans="1:29">
      <c r="A1576" s="297" t="s">
        <v>2706</v>
      </c>
      <c r="B1576" s="301" t="s">
        <v>3374</v>
      </c>
      <c r="C1576" s="293" t="s">
        <v>2940</v>
      </c>
      <c r="D1576" s="301" t="s">
        <v>2941</v>
      </c>
      <c r="E1576" s="263">
        <v>3</v>
      </c>
      <c r="F1576" s="266">
        <v>2</v>
      </c>
      <c r="G1576" s="266">
        <v>1</v>
      </c>
      <c r="H1576" s="264">
        <v>2</v>
      </c>
      <c r="I1576" s="264">
        <v>2</v>
      </c>
      <c r="J1576" s="264">
        <v>0</v>
      </c>
      <c r="K1576" s="264">
        <v>0</v>
      </c>
      <c r="L1576" s="264">
        <v>0</v>
      </c>
      <c r="M1576" s="264">
        <v>0</v>
      </c>
      <c r="N1576" s="294">
        <v>0.93</v>
      </c>
      <c r="O1576" s="266">
        <v>48</v>
      </c>
      <c r="P1576" s="266">
        <v>40</v>
      </c>
      <c r="Q1576" s="266">
        <v>8</v>
      </c>
      <c r="R1576" s="267">
        <v>0.833333333333333</v>
      </c>
      <c r="S1576" s="267">
        <v>0.666666666666667</v>
      </c>
      <c r="T1576" s="267">
        <v>1</v>
      </c>
      <c r="U1576" s="267">
        <v>0</v>
      </c>
      <c r="V1576" s="295">
        <v>-0.333333333333333</v>
      </c>
      <c r="W1576" s="271">
        <v>21</v>
      </c>
      <c r="X1576" s="271">
        <v>19</v>
      </c>
      <c r="Y1576" s="271">
        <v>19</v>
      </c>
      <c r="Z1576" s="271">
        <v>14</v>
      </c>
      <c r="AA1576" s="268">
        <v>0.904761904761905</v>
      </c>
      <c r="AB1576" s="268">
        <v>0.736842105263158</v>
      </c>
      <c r="AC1576" s="295">
        <v>0.167919799498747</v>
      </c>
    </row>
    <row r="1577" spans="1:29">
      <c r="A1577" s="297" t="s">
        <v>2706</v>
      </c>
      <c r="B1577" s="301" t="s">
        <v>3374</v>
      </c>
      <c r="C1577" s="293" t="s">
        <v>2942</v>
      </c>
      <c r="D1577" s="301" t="s">
        <v>2943</v>
      </c>
      <c r="E1577" s="263">
        <v>0</v>
      </c>
      <c r="F1577" s="266">
        <v>0</v>
      </c>
      <c r="G1577" s="266">
        <v>0</v>
      </c>
      <c r="H1577" s="264">
        <v>0</v>
      </c>
      <c r="I1577" s="264">
        <v>0</v>
      </c>
      <c r="J1577" s="264">
        <v>0</v>
      </c>
      <c r="K1577" s="264">
        <v>0</v>
      </c>
      <c r="L1577" s="264">
        <v>0</v>
      </c>
      <c r="M1577" s="264">
        <v>0</v>
      </c>
      <c r="N1577" s="294">
        <v>0.93</v>
      </c>
      <c r="O1577" s="266">
        <v>2</v>
      </c>
      <c r="P1577" s="266">
        <v>2</v>
      </c>
      <c r="Q1577" s="266">
        <v>0</v>
      </c>
      <c r="R1577" s="267">
        <v>1</v>
      </c>
      <c r="S1577" s="267">
        <v>0</v>
      </c>
      <c r="T1577" s="267">
        <v>0</v>
      </c>
      <c r="U1577" s="267">
        <v>0</v>
      </c>
      <c r="V1577" s="295">
        <v>0</v>
      </c>
      <c r="W1577" s="271">
        <v>1</v>
      </c>
      <c r="X1577" s="271">
        <v>1</v>
      </c>
      <c r="Y1577" s="271">
        <v>0</v>
      </c>
      <c r="Z1577" s="271">
        <v>0</v>
      </c>
      <c r="AA1577" s="268">
        <v>1</v>
      </c>
      <c r="AB1577" s="268">
        <v>0</v>
      </c>
      <c r="AC1577" s="295">
        <v>1</v>
      </c>
    </row>
    <row r="1578" spans="1:29">
      <c r="A1578" s="297" t="s">
        <v>2706</v>
      </c>
      <c r="B1578" s="301" t="s">
        <v>3374</v>
      </c>
      <c r="C1578" s="293" t="s">
        <v>2944</v>
      </c>
      <c r="D1578" s="301" t="s">
        <v>2945</v>
      </c>
      <c r="E1578" s="263">
        <v>3454</v>
      </c>
      <c r="F1578" s="266">
        <v>3302</v>
      </c>
      <c r="G1578" s="266">
        <v>152</v>
      </c>
      <c r="H1578" s="264">
        <v>2941</v>
      </c>
      <c r="I1578" s="264">
        <v>2838</v>
      </c>
      <c r="J1578" s="264">
        <v>103</v>
      </c>
      <c r="K1578" s="264">
        <v>3472</v>
      </c>
      <c r="L1578" s="264">
        <v>3351</v>
      </c>
      <c r="M1578" s="264">
        <v>121</v>
      </c>
      <c r="N1578" s="294">
        <v>0.93</v>
      </c>
      <c r="O1578" s="266">
        <v>120563</v>
      </c>
      <c r="P1578" s="266">
        <v>117430</v>
      </c>
      <c r="Q1578" s="266">
        <v>3133</v>
      </c>
      <c r="R1578" s="267">
        <v>0.974013586257807</v>
      </c>
      <c r="S1578" s="267">
        <v>0.955993051534453</v>
      </c>
      <c r="T1578" s="267">
        <v>0.96497789867392</v>
      </c>
      <c r="U1578" s="267">
        <v>0.965149769585253</v>
      </c>
      <c r="V1578" s="295">
        <v>-0.00898484713946768</v>
      </c>
      <c r="W1578" s="271">
        <v>24796</v>
      </c>
      <c r="X1578" s="271">
        <v>24056</v>
      </c>
      <c r="Y1578" s="271">
        <v>27966</v>
      </c>
      <c r="Z1578" s="271">
        <v>27445</v>
      </c>
      <c r="AA1578" s="268">
        <v>0.970156476851105</v>
      </c>
      <c r="AB1578" s="268">
        <v>0.981370235285704</v>
      </c>
      <c r="AC1578" s="295">
        <v>-0.011213758434599</v>
      </c>
    </row>
    <row r="1579" spans="1:29">
      <c r="A1579" s="297" t="s">
        <v>2706</v>
      </c>
      <c r="B1579" s="301" t="s">
        <v>3374</v>
      </c>
      <c r="C1579" s="293" t="s">
        <v>2946</v>
      </c>
      <c r="D1579" s="301" t="s">
        <v>2947</v>
      </c>
      <c r="E1579" s="263">
        <v>3874</v>
      </c>
      <c r="F1579" s="266">
        <v>3596</v>
      </c>
      <c r="G1579" s="266">
        <v>278</v>
      </c>
      <c r="H1579" s="264">
        <v>2919</v>
      </c>
      <c r="I1579" s="264">
        <v>2681</v>
      </c>
      <c r="J1579" s="264">
        <v>238</v>
      </c>
      <c r="K1579" s="264">
        <v>1910</v>
      </c>
      <c r="L1579" s="264">
        <v>1808</v>
      </c>
      <c r="M1579" s="264">
        <v>102</v>
      </c>
      <c r="N1579" s="294">
        <v>0.93</v>
      </c>
      <c r="O1579" s="266">
        <v>105541</v>
      </c>
      <c r="P1579" s="266">
        <v>100010</v>
      </c>
      <c r="Q1579" s="266">
        <v>5531</v>
      </c>
      <c r="R1579" s="267">
        <v>0.94759382609602</v>
      </c>
      <c r="S1579" s="267">
        <v>0.92823954568921</v>
      </c>
      <c r="T1579" s="267">
        <v>0.918465227817746</v>
      </c>
      <c r="U1579" s="267">
        <v>0.946596858638743</v>
      </c>
      <c r="V1579" s="295">
        <v>0.00977431787146432</v>
      </c>
      <c r="W1579" s="271">
        <v>21726</v>
      </c>
      <c r="X1579" s="271">
        <v>20373</v>
      </c>
      <c r="Y1579" s="271">
        <v>24199</v>
      </c>
      <c r="Z1579" s="271">
        <v>23003</v>
      </c>
      <c r="AA1579" s="268">
        <v>0.937724385528859</v>
      </c>
      <c r="AB1579" s="268">
        <v>0.95057647010207</v>
      </c>
      <c r="AC1579" s="295">
        <v>-0.012852084573211</v>
      </c>
    </row>
    <row r="1580" spans="1:29">
      <c r="A1580" s="297" t="s">
        <v>2706</v>
      </c>
      <c r="B1580" s="301" t="s">
        <v>3372</v>
      </c>
      <c r="C1580" s="293" t="s">
        <v>2948</v>
      </c>
      <c r="D1580" s="301" t="s">
        <v>2949</v>
      </c>
      <c r="E1580" s="263">
        <v>1009</v>
      </c>
      <c r="F1580" s="266">
        <v>986</v>
      </c>
      <c r="G1580" s="266">
        <v>23</v>
      </c>
      <c r="H1580" s="264">
        <v>1257</v>
      </c>
      <c r="I1580" s="264">
        <v>1240</v>
      </c>
      <c r="J1580" s="264">
        <v>17</v>
      </c>
      <c r="K1580" s="264">
        <v>1555</v>
      </c>
      <c r="L1580" s="264">
        <v>1526</v>
      </c>
      <c r="M1580" s="264">
        <v>29</v>
      </c>
      <c r="N1580" s="294">
        <v>0.93</v>
      </c>
      <c r="O1580" s="266">
        <v>43239</v>
      </c>
      <c r="P1580" s="266">
        <v>42679</v>
      </c>
      <c r="Q1580" s="266">
        <v>560</v>
      </c>
      <c r="R1580" s="267">
        <v>0.987048729156549</v>
      </c>
      <c r="S1580" s="267">
        <v>0.977205153617443</v>
      </c>
      <c r="T1580" s="267">
        <v>0.986475735879077</v>
      </c>
      <c r="U1580" s="267">
        <v>0.981350482315113</v>
      </c>
      <c r="V1580" s="295">
        <v>-0.00927058226163424</v>
      </c>
      <c r="W1580" s="271">
        <v>9428</v>
      </c>
      <c r="X1580" s="271">
        <v>9274</v>
      </c>
      <c r="Y1580" s="271">
        <v>9927</v>
      </c>
      <c r="Z1580" s="271">
        <v>9815</v>
      </c>
      <c r="AA1580" s="268">
        <v>0.983665676707679</v>
      </c>
      <c r="AB1580" s="268">
        <v>0.98871763876297</v>
      </c>
      <c r="AC1580" s="295">
        <v>-0.00505196205529046</v>
      </c>
    </row>
    <row r="1581" spans="1:29">
      <c r="A1581" s="297" t="s">
        <v>2706</v>
      </c>
      <c r="B1581" s="301" t="s">
        <v>3375</v>
      </c>
      <c r="C1581" s="293" t="s">
        <v>2950</v>
      </c>
      <c r="D1581" s="301" t="s">
        <v>2951</v>
      </c>
      <c r="E1581" s="263">
        <v>1309</v>
      </c>
      <c r="F1581" s="266">
        <v>1181</v>
      </c>
      <c r="G1581" s="266">
        <v>128</v>
      </c>
      <c r="H1581" s="264">
        <v>2133</v>
      </c>
      <c r="I1581" s="264">
        <v>1855</v>
      </c>
      <c r="J1581" s="264">
        <v>278</v>
      </c>
      <c r="K1581" s="264">
        <v>2434</v>
      </c>
      <c r="L1581" s="264">
        <v>2050</v>
      </c>
      <c r="M1581" s="264">
        <v>384</v>
      </c>
      <c r="N1581" s="294">
        <v>0.93</v>
      </c>
      <c r="O1581" s="266">
        <v>66562</v>
      </c>
      <c r="P1581" s="266">
        <v>62258</v>
      </c>
      <c r="Q1581" s="266">
        <v>4304</v>
      </c>
      <c r="R1581" s="267">
        <v>0.935338481415823</v>
      </c>
      <c r="S1581" s="267">
        <v>0.902215431627196</v>
      </c>
      <c r="T1581" s="267">
        <v>0.86966713548992</v>
      </c>
      <c r="U1581" s="267">
        <v>0.842235004108463</v>
      </c>
      <c r="V1581" s="295">
        <v>0.0325482961372761</v>
      </c>
      <c r="W1581" s="271">
        <v>14931</v>
      </c>
      <c r="X1581" s="271">
        <v>13368</v>
      </c>
      <c r="Y1581" s="271">
        <v>16322</v>
      </c>
      <c r="Z1581" s="271">
        <v>15237</v>
      </c>
      <c r="AA1581" s="268">
        <v>0.895318464938718</v>
      </c>
      <c r="AB1581" s="268">
        <v>0.933525303271658</v>
      </c>
      <c r="AC1581" s="295">
        <v>-0.0382068383329397</v>
      </c>
    </row>
    <row r="1582" spans="1:29">
      <c r="A1582" s="297" t="s">
        <v>2706</v>
      </c>
      <c r="B1582" s="301" t="s">
        <v>3373</v>
      </c>
      <c r="C1582" s="293" t="s">
        <v>2952</v>
      </c>
      <c r="D1582" s="301" t="s">
        <v>2953</v>
      </c>
      <c r="E1582" s="263">
        <v>1664</v>
      </c>
      <c r="F1582" s="266">
        <v>1624</v>
      </c>
      <c r="G1582" s="266">
        <v>40</v>
      </c>
      <c r="H1582" s="264">
        <v>1484</v>
      </c>
      <c r="I1582" s="264">
        <v>1435</v>
      </c>
      <c r="J1582" s="264">
        <v>49</v>
      </c>
      <c r="K1582" s="264">
        <v>1871</v>
      </c>
      <c r="L1582" s="264">
        <v>1804</v>
      </c>
      <c r="M1582" s="264">
        <v>67</v>
      </c>
      <c r="N1582" s="294">
        <v>0.93</v>
      </c>
      <c r="O1582" s="266">
        <v>62647</v>
      </c>
      <c r="P1582" s="266">
        <v>61030</v>
      </c>
      <c r="Q1582" s="266">
        <v>1617</v>
      </c>
      <c r="R1582" s="267">
        <v>0.974188708158411</v>
      </c>
      <c r="S1582" s="267">
        <v>0.975961538461538</v>
      </c>
      <c r="T1582" s="267">
        <v>0.966981132075472</v>
      </c>
      <c r="U1582" s="267">
        <v>0.964190272581507</v>
      </c>
      <c r="V1582" s="295">
        <v>0.00898040638606679</v>
      </c>
      <c r="W1582" s="271">
        <v>13260</v>
      </c>
      <c r="X1582" s="271">
        <v>12922</v>
      </c>
      <c r="Y1582" s="271">
        <v>14327</v>
      </c>
      <c r="Z1582" s="271">
        <v>14020</v>
      </c>
      <c r="AA1582" s="268">
        <v>0.974509803921569</v>
      </c>
      <c r="AB1582" s="268">
        <v>0.978571927130593</v>
      </c>
      <c r="AC1582" s="295">
        <v>-0.00406212320902399</v>
      </c>
    </row>
    <row r="1583" spans="1:29">
      <c r="A1583" s="297" t="s">
        <v>2706</v>
      </c>
      <c r="B1583" s="301" t="s">
        <v>3372</v>
      </c>
      <c r="C1583" s="293" t="s">
        <v>2954</v>
      </c>
      <c r="D1583" s="301" t="s">
        <v>2955</v>
      </c>
      <c r="E1583" s="263">
        <v>1425</v>
      </c>
      <c r="F1583" s="266">
        <v>1284</v>
      </c>
      <c r="G1583" s="266">
        <v>141</v>
      </c>
      <c r="H1583" s="264">
        <v>1071</v>
      </c>
      <c r="I1583" s="264">
        <v>1019</v>
      </c>
      <c r="J1583" s="264">
        <v>52</v>
      </c>
      <c r="K1583" s="264">
        <v>991</v>
      </c>
      <c r="L1583" s="264">
        <v>948</v>
      </c>
      <c r="M1583" s="264">
        <v>43</v>
      </c>
      <c r="N1583" s="294">
        <v>0.93</v>
      </c>
      <c r="O1583" s="266">
        <v>38531</v>
      </c>
      <c r="P1583" s="266">
        <v>36715</v>
      </c>
      <c r="Q1583" s="266">
        <v>1816</v>
      </c>
      <c r="R1583" s="267">
        <v>0.95286911837222</v>
      </c>
      <c r="S1583" s="267">
        <v>0.901052631578947</v>
      </c>
      <c r="T1583" s="267">
        <v>0.951447245564893</v>
      </c>
      <c r="U1583" s="267">
        <v>0.956609485368315</v>
      </c>
      <c r="V1583" s="295">
        <v>-0.0503946139859452</v>
      </c>
      <c r="W1583" s="271">
        <v>8628</v>
      </c>
      <c r="X1583" s="271">
        <v>8188</v>
      </c>
      <c r="Y1583" s="271">
        <v>9049</v>
      </c>
      <c r="Z1583" s="271">
        <v>8665</v>
      </c>
      <c r="AA1583" s="268">
        <v>0.94900324524803</v>
      </c>
      <c r="AB1583" s="268">
        <v>0.957564371753785</v>
      </c>
      <c r="AC1583" s="295">
        <v>-0.00856112650575525</v>
      </c>
    </row>
    <row r="1584" spans="1:29">
      <c r="A1584" s="297" t="s">
        <v>2706</v>
      </c>
      <c r="B1584" s="301" t="s">
        <v>3372</v>
      </c>
      <c r="C1584" s="293" t="s">
        <v>2956</v>
      </c>
      <c r="D1584" s="301" t="s">
        <v>2957</v>
      </c>
      <c r="E1584" s="263">
        <v>2227</v>
      </c>
      <c r="F1584" s="266">
        <v>1875</v>
      </c>
      <c r="G1584" s="266">
        <v>352</v>
      </c>
      <c r="H1584" s="264">
        <v>1846</v>
      </c>
      <c r="I1584" s="264">
        <v>1681</v>
      </c>
      <c r="J1584" s="264">
        <v>165</v>
      </c>
      <c r="K1584" s="264">
        <v>1846</v>
      </c>
      <c r="L1584" s="264">
        <v>1651</v>
      </c>
      <c r="M1584" s="264">
        <v>195</v>
      </c>
      <c r="N1584" s="294">
        <v>0.93</v>
      </c>
      <c r="O1584" s="266">
        <v>70396</v>
      </c>
      <c r="P1584" s="266">
        <v>63293</v>
      </c>
      <c r="Q1584" s="266">
        <v>7103</v>
      </c>
      <c r="R1584" s="267">
        <v>0.899099380646628</v>
      </c>
      <c r="S1584" s="267">
        <v>0.841939829366861</v>
      </c>
      <c r="T1584" s="267">
        <v>0.910617551462622</v>
      </c>
      <c r="U1584" s="267">
        <v>0.894366197183099</v>
      </c>
      <c r="V1584" s="295">
        <v>-0.0686777220957606</v>
      </c>
      <c r="W1584" s="271">
        <v>15402</v>
      </c>
      <c r="X1584" s="271">
        <v>13655</v>
      </c>
      <c r="Y1584" s="271">
        <v>16022</v>
      </c>
      <c r="Z1584" s="271">
        <v>14340</v>
      </c>
      <c r="AA1584" s="268">
        <v>0.886573172315284</v>
      </c>
      <c r="AB1584" s="268">
        <v>0.895019348395956</v>
      </c>
      <c r="AC1584" s="295">
        <v>-0.00844617608067177</v>
      </c>
    </row>
    <row r="1585" spans="1:29">
      <c r="A1585" s="297" t="s">
        <v>2706</v>
      </c>
      <c r="B1585" s="301" t="s">
        <v>3372</v>
      </c>
      <c r="C1585" s="293" t="s">
        <v>2958</v>
      </c>
      <c r="D1585" s="301" t="s">
        <v>2959</v>
      </c>
      <c r="E1585" s="263">
        <v>1028</v>
      </c>
      <c r="F1585" s="266">
        <v>838</v>
      </c>
      <c r="G1585" s="266">
        <v>190</v>
      </c>
      <c r="H1585" s="264">
        <v>1878</v>
      </c>
      <c r="I1585" s="264">
        <v>1827</v>
      </c>
      <c r="J1585" s="264">
        <v>51</v>
      </c>
      <c r="K1585" s="264">
        <v>1741</v>
      </c>
      <c r="L1585" s="264">
        <v>1706</v>
      </c>
      <c r="M1585" s="264">
        <v>35</v>
      </c>
      <c r="N1585" s="294">
        <v>0.93</v>
      </c>
      <c r="O1585" s="266">
        <v>58471</v>
      </c>
      <c r="P1585" s="266">
        <v>57089</v>
      </c>
      <c r="Q1585" s="266">
        <v>1382</v>
      </c>
      <c r="R1585" s="267">
        <v>0.976364351558892</v>
      </c>
      <c r="S1585" s="267">
        <v>0.815175097276265</v>
      </c>
      <c r="T1585" s="267">
        <v>0.972843450479233</v>
      </c>
      <c r="U1585" s="267">
        <v>0.979896611143021</v>
      </c>
      <c r="V1585" s="295">
        <v>-0.157668353202969</v>
      </c>
      <c r="W1585" s="271">
        <v>12251</v>
      </c>
      <c r="X1585" s="271">
        <v>11843</v>
      </c>
      <c r="Y1585" s="271">
        <v>13091</v>
      </c>
      <c r="Z1585" s="271">
        <v>12893</v>
      </c>
      <c r="AA1585" s="268">
        <v>0.966696596196229</v>
      </c>
      <c r="AB1585" s="268">
        <v>0.984875105033993</v>
      </c>
      <c r="AC1585" s="295">
        <v>-0.018178508837764</v>
      </c>
    </row>
    <row r="1586" spans="1:29">
      <c r="A1586" s="297" t="s">
        <v>2706</v>
      </c>
      <c r="B1586" s="301" t="s">
        <v>3372</v>
      </c>
      <c r="C1586" s="293" t="s">
        <v>2960</v>
      </c>
      <c r="D1586" s="301" t="s">
        <v>2961</v>
      </c>
      <c r="E1586" s="263">
        <v>2700</v>
      </c>
      <c r="F1586" s="266">
        <v>2539</v>
      </c>
      <c r="G1586" s="266">
        <v>161</v>
      </c>
      <c r="H1586" s="264">
        <v>2339</v>
      </c>
      <c r="I1586" s="264">
        <v>2262</v>
      </c>
      <c r="J1586" s="264">
        <v>77</v>
      </c>
      <c r="K1586" s="264">
        <v>2880</v>
      </c>
      <c r="L1586" s="264">
        <v>2733</v>
      </c>
      <c r="M1586" s="264">
        <v>147</v>
      </c>
      <c r="N1586" s="294">
        <v>0.93</v>
      </c>
      <c r="O1586" s="266">
        <v>98109</v>
      </c>
      <c r="P1586" s="266">
        <v>94999</v>
      </c>
      <c r="Q1586" s="266">
        <v>3110</v>
      </c>
      <c r="R1586" s="267">
        <v>0.968300563658788</v>
      </c>
      <c r="S1586" s="267">
        <v>0.94037037037037</v>
      </c>
      <c r="T1586" s="267">
        <v>0.967079948696024</v>
      </c>
      <c r="U1586" s="267">
        <v>0.948958333333333</v>
      </c>
      <c r="V1586" s="295">
        <v>-0.0267095783256536</v>
      </c>
      <c r="W1586" s="271">
        <v>20783</v>
      </c>
      <c r="X1586" s="271">
        <v>19957</v>
      </c>
      <c r="Y1586" s="271">
        <v>23237</v>
      </c>
      <c r="Z1586" s="271">
        <v>22558</v>
      </c>
      <c r="AA1586" s="268">
        <v>0.960255978443921</v>
      </c>
      <c r="AB1586" s="268">
        <v>0.970779360502647</v>
      </c>
      <c r="AC1586" s="295">
        <v>-0.0105233820587262</v>
      </c>
    </row>
    <row r="1587" spans="1:29">
      <c r="A1587" s="297" t="s">
        <v>2706</v>
      </c>
      <c r="B1587" s="301" t="s">
        <v>3372</v>
      </c>
      <c r="C1587" s="293" t="e">
        <v>#N/A</v>
      </c>
      <c r="D1587" s="301" t="s">
        <v>2962</v>
      </c>
      <c r="E1587" s="263">
        <v>0</v>
      </c>
      <c r="F1587" s="266">
        <v>0</v>
      </c>
      <c r="G1587" s="266">
        <v>0</v>
      </c>
      <c r="H1587" s="264">
        <v>0</v>
      </c>
      <c r="I1587" s="264">
        <v>0</v>
      </c>
      <c r="J1587" s="264">
        <v>0</v>
      </c>
      <c r="K1587" s="264">
        <v>0</v>
      </c>
      <c r="L1587" s="264">
        <v>0</v>
      </c>
      <c r="M1587" s="264">
        <v>0</v>
      </c>
      <c r="N1587" s="294">
        <v>0.93</v>
      </c>
      <c r="O1587" s="266">
        <v>0</v>
      </c>
      <c r="P1587" s="266">
        <v>0</v>
      </c>
      <c r="Q1587" s="266">
        <v>0</v>
      </c>
      <c r="R1587" s="267">
        <v>0</v>
      </c>
      <c r="S1587" s="267">
        <v>0</v>
      </c>
      <c r="T1587" s="267">
        <v>0</v>
      </c>
      <c r="U1587" s="267">
        <v>0</v>
      </c>
      <c r="V1587" s="295">
        <v>0</v>
      </c>
      <c r="W1587" s="271">
        <v>0</v>
      </c>
      <c r="X1587" s="271">
        <v>0</v>
      </c>
      <c r="Y1587" s="271">
        <v>0</v>
      </c>
      <c r="Z1587" s="271">
        <v>0</v>
      </c>
      <c r="AA1587" s="268">
        <v>0</v>
      </c>
      <c r="AB1587" s="268">
        <v>0</v>
      </c>
      <c r="AC1587" s="295">
        <v>0</v>
      </c>
    </row>
    <row r="1588" spans="1:29">
      <c r="A1588" s="297" t="s">
        <v>2706</v>
      </c>
      <c r="B1588" s="301" t="s">
        <v>3375</v>
      </c>
      <c r="C1588" s="293" t="s">
        <v>2963</v>
      </c>
      <c r="D1588" s="301" t="s">
        <v>2964</v>
      </c>
      <c r="E1588" s="263">
        <v>1413</v>
      </c>
      <c r="F1588" s="266">
        <v>1214</v>
      </c>
      <c r="G1588" s="266">
        <v>199</v>
      </c>
      <c r="H1588" s="264">
        <v>855</v>
      </c>
      <c r="I1588" s="264">
        <v>755</v>
      </c>
      <c r="J1588" s="264">
        <v>100</v>
      </c>
      <c r="K1588" s="264">
        <v>1435</v>
      </c>
      <c r="L1588" s="264">
        <v>1302</v>
      </c>
      <c r="M1588" s="264">
        <v>133</v>
      </c>
      <c r="N1588" s="294">
        <v>0.93</v>
      </c>
      <c r="O1588" s="266">
        <v>47842</v>
      </c>
      <c r="P1588" s="266">
        <v>43312</v>
      </c>
      <c r="Q1588" s="266">
        <v>4530</v>
      </c>
      <c r="R1588" s="267">
        <v>0.905313323021613</v>
      </c>
      <c r="S1588" s="267">
        <v>0.859164897381458</v>
      </c>
      <c r="T1588" s="267">
        <v>0.883040935672515</v>
      </c>
      <c r="U1588" s="267">
        <v>0.907317073170732</v>
      </c>
      <c r="V1588" s="295">
        <v>-0.0238760382910568</v>
      </c>
      <c r="W1588" s="271">
        <v>10590</v>
      </c>
      <c r="X1588" s="271">
        <v>9416</v>
      </c>
      <c r="Y1588" s="271">
        <v>10945</v>
      </c>
      <c r="Z1588" s="271">
        <v>10077</v>
      </c>
      <c r="AA1588" s="268">
        <v>0.889140698772427</v>
      </c>
      <c r="AB1588" s="268">
        <v>0.920694380995889</v>
      </c>
      <c r="AC1588" s="295">
        <v>-0.0315536822234617</v>
      </c>
    </row>
    <row r="1589" spans="1:29">
      <c r="A1589" s="297" t="s">
        <v>2706</v>
      </c>
      <c r="B1589" s="301" t="s">
        <v>3377</v>
      </c>
      <c r="C1589" s="293" t="s">
        <v>2965</v>
      </c>
      <c r="D1589" s="301" t="s">
        <v>2966</v>
      </c>
      <c r="E1589" s="263">
        <v>1370</v>
      </c>
      <c r="F1589" s="266">
        <v>1171</v>
      </c>
      <c r="G1589" s="266">
        <v>199</v>
      </c>
      <c r="H1589" s="264">
        <v>2319</v>
      </c>
      <c r="I1589" s="264">
        <v>2013</v>
      </c>
      <c r="J1589" s="264">
        <v>306</v>
      </c>
      <c r="K1589" s="264">
        <v>541</v>
      </c>
      <c r="L1589" s="264">
        <v>506</v>
      </c>
      <c r="M1589" s="264">
        <v>35</v>
      </c>
      <c r="N1589" s="294">
        <v>0.93</v>
      </c>
      <c r="O1589" s="266">
        <v>35284</v>
      </c>
      <c r="P1589" s="266">
        <v>31964</v>
      </c>
      <c r="Q1589" s="266">
        <v>3320</v>
      </c>
      <c r="R1589" s="267">
        <v>0.905906359823149</v>
      </c>
      <c r="S1589" s="267">
        <v>0.854744525547445</v>
      </c>
      <c r="T1589" s="267">
        <v>0.868046571798189</v>
      </c>
      <c r="U1589" s="267">
        <v>0.935304990757856</v>
      </c>
      <c r="V1589" s="295">
        <v>-0.0133020462507436</v>
      </c>
      <c r="W1589" s="271">
        <v>8865</v>
      </c>
      <c r="X1589" s="271">
        <v>7724</v>
      </c>
      <c r="Y1589" s="271">
        <v>7737</v>
      </c>
      <c r="Z1589" s="271">
        <v>6978</v>
      </c>
      <c r="AA1589" s="268">
        <v>0.871291596164693</v>
      </c>
      <c r="AB1589" s="268">
        <v>0.901899961225281</v>
      </c>
      <c r="AC1589" s="295">
        <v>-0.0306083650605885</v>
      </c>
    </row>
    <row r="1590" spans="1:29">
      <c r="A1590" s="297" t="s">
        <v>2706</v>
      </c>
      <c r="B1590" s="301" t="s">
        <v>3375</v>
      </c>
      <c r="C1590" s="293" t="s">
        <v>2967</v>
      </c>
      <c r="D1590" s="301" t="s">
        <v>2968</v>
      </c>
      <c r="E1590" s="263">
        <v>1751</v>
      </c>
      <c r="F1590" s="266">
        <v>1620</v>
      </c>
      <c r="G1590" s="266">
        <v>131</v>
      </c>
      <c r="H1590" s="264">
        <v>3242</v>
      </c>
      <c r="I1590" s="264">
        <v>3096</v>
      </c>
      <c r="J1590" s="264">
        <v>146</v>
      </c>
      <c r="K1590" s="264">
        <v>3183</v>
      </c>
      <c r="L1590" s="264">
        <v>3070</v>
      </c>
      <c r="M1590" s="264">
        <v>113</v>
      </c>
      <c r="N1590" s="294">
        <v>0.93</v>
      </c>
      <c r="O1590" s="266">
        <v>101606</v>
      </c>
      <c r="P1590" s="266">
        <v>97707</v>
      </c>
      <c r="Q1590" s="266">
        <v>3899</v>
      </c>
      <c r="R1590" s="267">
        <v>0.961626281912485</v>
      </c>
      <c r="S1590" s="267">
        <v>0.925185608223872</v>
      </c>
      <c r="T1590" s="267">
        <v>0.954966070326959</v>
      </c>
      <c r="U1590" s="267">
        <v>0.96449890040842</v>
      </c>
      <c r="V1590" s="295">
        <v>-0.0297804621030866</v>
      </c>
      <c r="W1590" s="271">
        <v>21388</v>
      </c>
      <c r="X1590" s="271">
        <v>20522</v>
      </c>
      <c r="Y1590" s="271">
        <v>24716</v>
      </c>
      <c r="Z1590" s="271">
        <v>23845</v>
      </c>
      <c r="AA1590" s="268">
        <v>0.959510005610623</v>
      </c>
      <c r="AB1590" s="268">
        <v>0.96475966984949</v>
      </c>
      <c r="AC1590" s="295">
        <v>-0.00524966423886741</v>
      </c>
    </row>
    <row r="1591" spans="1:29">
      <c r="A1591" s="297" t="s">
        <v>2706</v>
      </c>
      <c r="B1591" s="301" t="s">
        <v>3375</v>
      </c>
      <c r="C1591" s="293" t="s">
        <v>2969</v>
      </c>
      <c r="D1591" s="301" t="s">
        <v>2970</v>
      </c>
      <c r="E1591" s="263">
        <v>1365</v>
      </c>
      <c r="F1591" s="266">
        <v>1319</v>
      </c>
      <c r="G1591" s="266">
        <v>46</v>
      </c>
      <c r="H1591" s="264">
        <v>2055</v>
      </c>
      <c r="I1591" s="264">
        <v>1973</v>
      </c>
      <c r="J1591" s="264">
        <v>82</v>
      </c>
      <c r="K1591" s="264">
        <v>2352</v>
      </c>
      <c r="L1591" s="264">
        <v>2296</v>
      </c>
      <c r="M1591" s="264">
        <v>56</v>
      </c>
      <c r="N1591" s="294">
        <v>0.93</v>
      </c>
      <c r="O1591" s="266">
        <v>64462</v>
      </c>
      <c r="P1591" s="266">
        <v>62401</v>
      </c>
      <c r="Q1591" s="266">
        <v>2061</v>
      </c>
      <c r="R1591" s="267">
        <v>0.968027675219509</v>
      </c>
      <c r="S1591" s="267">
        <v>0.966300366300366</v>
      </c>
      <c r="T1591" s="267">
        <v>0.960097323600973</v>
      </c>
      <c r="U1591" s="267">
        <v>0.976190476190476</v>
      </c>
      <c r="V1591" s="295">
        <v>0.00620304269939309</v>
      </c>
      <c r="W1591" s="271">
        <v>14563</v>
      </c>
      <c r="X1591" s="271">
        <v>14191</v>
      </c>
      <c r="Y1591" s="271">
        <v>16017</v>
      </c>
      <c r="Z1591" s="271">
        <v>15353</v>
      </c>
      <c r="AA1591" s="268">
        <v>0.97445581267596</v>
      </c>
      <c r="AB1591" s="268">
        <v>0.958544046950116</v>
      </c>
      <c r="AC1591" s="295">
        <v>0.0159117657258441</v>
      </c>
    </row>
    <row r="1592" spans="1:29">
      <c r="A1592" s="297" t="s">
        <v>2706</v>
      </c>
      <c r="B1592" s="301" t="s">
        <v>3372</v>
      </c>
      <c r="C1592" s="293" t="s">
        <v>2971</v>
      </c>
      <c r="D1592" s="301" t="s">
        <v>2972</v>
      </c>
      <c r="E1592" s="263">
        <v>1396</v>
      </c>
      <c r="F1592" s="266">
        <v>1163</v>
      </c>
      <c r="G1592" s="266">
        <v>233</v>
      </c>
      <c r="H1592" s="264">
        <v>1175</v>
      </c>
      <c r="I1592" s="264">
        <v>1019</v>
      </c>
      <c r="J1592" s="264">
        <v>156</v>
      </c>
      <c r="K1592" s="264">
        <v>1129</v>
      </c>
      <c r="L1592" s="264">
        <v>960</v>
      </c>
      <c r="M1592" s="264">
        <v>169</v>
      </c>
      <c r="N1592" s="294">
        <v>0.93</v>
      </c>
      <c r="O1592" s="266">
        <v>43174</v>
      </c>
      <c r="P1592" s="266">
        <v>38352</v>
      </c>
      <c r="Q1592" s="266">
        <v>4822</v>
      </c>
      <c r="R1592" s="267">
        <v>0.888312410246908</v>
      </c>
      <c r="S1592" s="267">
        <v>0.833094555873925</v>
      </c>
      <c r="T1592" s="267">
        <v>0.867234042553191</v>
      </c>
      <c r="U1592" s="267">
        <v>0.850310008857396</v>
      </c>
      <c r="V1592" s="295">
        <v>-0.034139486679266</v>
      </c>
      <c r="W1592" s="271">
        <v>9553</v>
      </c>
      <c r="X1592" s="271">
        <v>8336</v>
      </c>
      <c r="Y1592" s="271">
        <v>9968</v>
      </c>
      <c r="Z1592" s="271">
        <v>8940</v>
      </c>
      <c r="AA1592" s="268">
        <v>0.872605464252067</v>
      </c>
      <c r="AB1592" s="268">
        <v>0.896869983948636</v>
      </c>
      <c r="AC1592" s="295">
        <v>-0.0242645196965682</v>
      </c>
    </row>
    <row r="1593" spans="1:29">
      <c r="A1593" s="297" t="s">
        <v>2706</v>
      </c>
      <c r="B1593" s="301" t="s">
        <v>3377</v>
      </c>
      <c r="C1593" s="293" t="s">
        <v>2973</v>
      </c>
      <c r="D1593" s="301" t="s">
        <v>2974</v>
      </c>
      <c r="E1593" s="263">
        <v>907</v>
      </c>
      <c r="F1593" s="266">
        <v>667</v>
      </c>
      <c r="G1593" s="266">
        <v>240</v>
      </c>
      <c r="H1593" s="264">
        <v>877</v>
      </c>
      <c r="I1593" s="264">
        <v>567</v>
      </c>
      <c r="J1593" s="264">
        <v>310</v>
      </c>
      <c r="K1593" s="264">
        <v>947</v>
      </c>
      <c r="L1593" s="264">
        <v>715</v>
      </c>
      <c r="M1593" s="264">
        <v>232</v>
      </c>
      <c r="N1593" s="294">
        <v>0.93</v>
      </c>
      <c r="O1593" s="266">
        <v>26400</v>
      </c>
      <c r="P1593" s="266">
        <v>16536</v>
      </c>
      <c r="Q1593" s="266">
        <v>9864</v>
      </c>
      <c r="R1593" s="267">
        <v>0.626363636363636</v>
      </c>
      <c r="S1593" s="267">
        <v>0.735391400220507</v>
      </c>
      <c r="T1593" s="267">
        <v>0.646522234891676</v>
      </c>
      <c r="U1593" s="267">
        <v>0.755015839493136</v>
      </c>
      <c r="V1593" s="295">
        <v>0.088869165328831</v>
      </c>
      <c r="W1593" s="271">
        <v>6035</v>
      </c>
      <c r="X1593" s="271">
        <v>4579</v>
      </c>
      <c r="Y1593" s="271">
        <v>6088</v>
      </c>
      <c r="Z1593" s="271">
        <v>4292</v>
      </c>
      <c r="AA1593" s="268">
        <v>0.75874067937034</v>
      </c>
      <c r="AB1593" s="268">
        <v>0.704993429697766</v>
      </c>
      <c r="AC1593" s="295">
        <v>0.0537472496725736</v>
      </c>
    </row>
    <row r="1594" spans="1:29">
      <c r="A1594" s="297" t="s">
        <v>2706</v>
      </c>
      <c r="B1594" s="301" t="s">
        <v>3377</v>
      </c>
      <c r="C1594" s="293" t="s">
        <v>2975</v>
      </c>
      <c r="D1594" s="301" t="s">
        <v>2976</v>
      </c>
      <c r="E1594" s="263">
        <v>1854</v>
      </c>
      <c r="F1594" s="266">
        <v>1409</v>
      </c>
      <c r="G1594" s="266">
        <v>445</v>
      </c>
      <c r="H1594" s="264">
        <v>3274</v>
      </c>
      <c r="I1594" s="264">
        <v>2645</v>
      </c>
      <c r="J1594" s="264">
        <v>629</v>
      </c>
      <c r="K1594" s="264">
        <v>124</v>
      </c>
      <c r="L1594" s="264">
        <v>81</v>
      </c>
      <c r="M1594" s="264">
        <v>43</v>
      </c>
      <c r="N1594" s="294">
        <v>0.93</v>
      </c>
      <c r="O1594" s="266">
        <v>45256</v>
      </c>
      <c r="P1594" s="266">
        <v>36681</v>
      </c>
      <c r="Q1594" s="266">
        <v>8575</v>
      </c>
      <c r="R1594" s="267">
        <v>0.8105223616758</v>
      </c>
      <c r="S1594" s="267">
        <v>0.759978425026969</v>
      </c>
      <c r="T1594" s="267">
        <v>0.807880268784362</v>
      </c>
      <c r="U1594" s="267">
        <v>0.653225806451613</v>
      </c>
      <c r="V1594" s="295">
        <v>-0.0479018437573929</v>
      </c>
      <c r="W1594" s="271">
        <v>11444</v>
      </c>
      <c r="X1594" s="271">
        <v>9039</v>
      </c>
      <c r="Y1594" s="271">
        <v>10645</v>
      </c>
      <c r="Z1594" s="271">
        <v>8685</v>
      </c>
      <c r="AA1594" s="268">
        <v>0.789846207619713</v>
      </c>
      <c r="AB1594" s="268">
        <v>0.815875998121184</v>
      </c>
      <c r="AC1594" s="295">
        <v>-0.0260297905014703</v>
      </c>
    </row>
    <row r="1595" spans="1:29">
      <c r="A1595" s="297" t="s">
        <v>2706</v>
      </c>
      <c r="B1595" s="301" t="s">
        <v>3377</v>
      </c>
      <c r="C1595" s="293" t="s">
        <v>2977</v>
      </c>
      <c r="D1595" s="301" t="s">
        <v>2978</v>
      </c>
      <c r="E1595" s="263">
        <v>1061</v>
      </c>
      <c r="F1595" s="266">
        <v>860</v>
      </c>
      <c r="G1595" s="266">
        <v>201</v>
      </c>
      <c r="H1595" s="264">
        <v>859</v>
      </c>
      <c r="I1595" s="264">
        <v>610</v>
      </c>
      <c r="J1595" s="264">
        <v>249</v>
      </c>
      <c r="K1595" s="264">
        <v>1069</v>
      </c>
      <c r="L1595" s="264">
        <v>874</v>
      </c>
      <c r="M1595" s="264">
        <v>195</v>
      </c>
      <c r="N1595" s="294">
        <v>0.93</v>
      </c>
      <c r="O1595" s="266">
        <v>24421</v>
      </c>
      <c r="P1595" s="266">
        <v>19654</v>
      </c>
      <c r="Q1595" s="266">
        <v>4767</v>
      </c>
      <c r="R1595" s="267">
        <v>0.804799148274026</v>
      </c>
      <c r="S1595" s="267">
        <v>0.810556079170594</v>
      </c>
      <c r="T1595" s="267">
        <v>0.710128055878929</v>
      </c>
      <c r="U1595" s="267">
        <v>0.817586529466791</v>
      </c>
      <c r="V1595" s="295">
        <v>0.100428023291665</v>
      </c>
      <c r="W1595" s="271">
        <v>5554</v>
      </c>
      <c r="X1595" s="271">
        <v>4241</v>
      </c>
      <c r="Y1595" s="271">
        <v>5494</v>
      </c>
      <c r="Z1595" s="271">
        <v>3654</v>
      </c>
      <c r="AA1595" s="268">
        <v>0.763593806265754</v>
      </c>
      <c r="AB1595" s="268">
        <v>0.665089188205315</v>
      </c>
      <c r="AC1595" s="295">
        <v>0.0985046180604395</v>
      </c>
    </row>
    <row r="1596" spans="1:29">
      <c r="A1596" s="297" t="s">
        <v>2706</v>
      </c>
      <c r="B1596" s="301" t="s">
        <v>3377</v>
      </c>
      <c r="C1596" s="293" t="s">
        <v>2979</v>
      </c>
      <c r="D1596" s="301" t="s">
        <v>2980</v>
      </c>
      <c r="E1596" s="263">
        <v>859</v>
      </c>
      <c r="F1596" s="266">
        <v>850</v>
      </c>
      <c r="G1596" s="266">
        <v>9</v>
      </c>
      <c r="H1596" s="264">
        <v>754</v>
      </c>
      <c r="I1596" s="264">
        <v>751</v>
      </c>
      <c r="J1596" s="264">
        <v>3</v>
      </c>
      <c r="K1596" s="264">
        <v>1589</v>
      </c>
      <c r="L1596" s="264">
        <v>1583</v>
      </c>
      <c r="M1596" s="264">
        <v>6</v>
      </c>
      <c r="N1596" s="294">
        <v>0.93</v>
      </c>
      <c r="O1596" s="266">
        <v>24656</v>
      </c>
      <c r="P1596" s="266">
        <v>24246</v>
      </c>
      <c r="Q1596" s="266">
        <v>410</v>
      </c>
      <c r="R1596" s="267">
        <v>0.983371187540558</v>
      </c>
      <c r="S1596" s="267">
        <v>0.989522700814901</v>
      </c>
      <c r="T1596" s="267">
        <v>0.996021220159151</v>
      </c>
      <c r="U1596" s="267">
        <v>0.996224040276904</v>
      </c>
      <c r="V1596" s="295">
        <v>-0.00649851934425016</v>
      </c>
      <c r="W1596" s="271">
        <v>5979</v>
      </c>
      <c r="X1596" s="271">
        <v>5676</v>
      </c>
      <c r="Y1596" s="271">
        <v>5470</v>
      </c>
      <c r="Z1596" s="271">
        <v>5434</v>
      </c>
      <c r="AA1596" s="268">
        <v>0.949322629202208</v>
      </c>
      <c r="AB1596" s="268">
        <v>0.993418647166362</v>
      </c>
      <c r="AC1596" s="295">
        <v>-0.0440960179641542</v>
      </c>
    </row>
    <row r="1597" spans="1:29">
      <c r="A1597" s="297" t="s">
        <v>2706</v>
      </c>
      <c r="B1597" s="301" t="s">
        <v>3377</v>
      </c>
      <c r="C1597" s="293" t="s">
        <v>2981</v>
      </c>
      <c r="D1597" s="301" t="s">
        <v>2982</v>
      </c>
      <c r="E1597" s="263">
        <v>1454</v>
      </c>
      <c r="F1597" s="266">
        <v>941</v>
      </c>
      <c r="G1597" s="266">
        <v>513</v>
      </c>
      <c r="H1597" s="264">
        <v>1081</v>
      </c>
      <c r="I1597" s="264">
        <v>823</v>
      </c>
      <c r="J1597" s="264">
        <v>258</v>
      </c>
      <c r="K1597" s="264">
        <v>1443</v>
      </c>
      <c r="L1597" s="264">
        <v>1025</v>
      </c>
      <c r="M1597" s="264">
        <v>418</v>
      </c>
      <c r="N1597" s="294">
        <v>0.93</v>
      </c>
      <c r="O1597" s="266">
        <v>35859</v>
      </c>
      <c r="P1597" s="266">
        <v>25788</v>
      </c>
      <c r="Q1597" s="266">
        <v>10071</v>
      </c>
      <c r="R1597" s="267">
        <v>0.71915000418305</v>
      </c>
      <c r="S1597" s="267">
        <v>0.647180192572215</v>
      </c>
      <c r="T1597" s="267">
        <v>0.761332099907493</v>
      </c>
      <c r="U1597" s="267">
        <v>0.71032571032571</v>
      </c>
      <c r="V1597" s="295">
        <v>-0.114151907335278</v>
      </c>
      <c r="W1597" s="271">
        <v>8535</v>
      </c>
      <c r="X1597" s="271">
        <v>6021</v>
      </c>
      <c r="Y1597" s="271">
        <v>8172</v>
      </c>
      <c r="Z1597" s="271">
        <v>5509</v>
      </c>
      <c r="AA1597" s="268">
        <v>0.705448154657293</v>
      </c>
      <c r="AB1597" s="268">
        <v>0.674131179637788</v>
      </c>
      <c r="AC1597" s="295">
        <v>0.0313169750195059</v>
      </c>
    </row>
    <row r="1598" spans="1:29">
      <c r="A1598" s="297" t="s">
        <v>2706</v>
      </c>
      <c r="B1598" s="301" t="s">
        <v>3375</v>
      </c>
      <c r="C1598" s="293" t="s">
        <v>2983</v>
      </c>
      <c r="D1598" s="301" t="s">
        <v>2984</v>
      </c>
      <c r="E1598" s="263">
        <v>1098</v>
      </c>
      <c r="F1598" s="266">
        <v>1061</v>
      </c>
      <c r="G1598" s="266">
        <v>37</v>
      </c>
      <c r="H1598" s="264">
        <v>1781</v>
      </c>
      <c r="I1598" s="264">
        <v>1739</v>
      </c>
      <c r="J1598" s="264">
        <v>42</v>
      </c>
      <c r="K1598" s="264">
        <v>1978</v>
      </c>
      <c r="L1598" s="264">
        <v>1953</v>
      </c>
      <c r="M1598" s="264">
        <v>25</v>
      </c>
      <c r="N1598" s="294">
        <v>0.93</v>
      </c>
      <c r="O1598" s="266">
        <v>59888</v>
      </c>
      <c r="P1598" s="266">
        <v>59062</v>
      </c>
      <c r="Q1598" s="266">
        <v>826</v>
      </c>
      <c r="R1598" s="267">
        <v>0.98620758749666</v>
      </c>
      <c r="S1598" s="267">
        <v>0.966302367941712</v>
      </c>
      <c r="T1598" s="267">
        <v>0.9764177428411</v>
      </c>
      <c r="U1598" s="267">
        <v>0.987360970677452</v>
      </c>
      <c r="V1598" s="295">
        <v>-0.0101153748993883</v>
      </c>
      <c r="W1598" s="271">
        <v>12395</v>
      </c>
      <c r="X1598" s="271">
        <v>12206</v>
      </c>
      <c r="Y1598" s="271">
        <v>14585</v>
      </c>
      <c r="Z1598" s="271">
        <v>14434</v>
      </c>
      <c r="AA1598" s="268">
        <v>0.9847519160952</v>
      </c>
      <c r="AB1598" s="268">
        <v>0.989646897497429</v>
      </c>
      <c r="AC1598" s="295">
        <v>-0.00489498140222921</v>
      </c>
    </row>
    <row r="1599" spans="1:29">
      <c r="A1599" s="297" t="s">
        <v>2706</v>
      </c>
      <c r="B1599" s="301" t="s">
        <v>3372</v>
      </c>
      <c r="C1599" s="293" t="s">
        <v>2985</v>
      </c>
      <c r="D1599" s="301" t="s">
        <v>2986</v>
      </c>
      <c r="E1599" s="263">
        <v>1084</v>
      </c>
      <c r="F1599" s="266">
        <v>1057</v>
      </c>
      <c r="G1599" s="266">
        <v>27</v>
      </c>
      <c r="H1599" s="264">
        <v>1186</v>
      </c>
      <c r="I1599" s="264">
        <v>1167</v>
      </c>
      <c r="J1599" s="264">
        <v>19</v>
      </c>
      <c r="K1599" s="264">
        <v>1429</v>
      </c>
      <c r="L1599" s="264">
        <v>1418</v>
      </c>
      <c r="M1599" s="264">
        <v>11</v>
      </c>
      <c r="N1599" s="294">
        <v>0.93</v>
      </c>
      <c r="O1599" s="266">
        <v>41464</v>
      </c>
      <c r="P1599" s="266">
        <v>40808</v>
      </c>
      <c r="Q1599" s="266">
        <v>656</v>
      </c>
      <c r="R1599" s="267">
        <v>0.984179046884044</v>
      </c>
      <c r="S1599" s="267">
        <v>0.975092250922509</v>
      </c>
      <c r="T1599" s="267">
        <v>0.98397976391231</v>
      </c>
      <c r="U1599" s="267">
        <v>0.992302309307208</v>
      </c>
      <c r="V1599" s="295">
        <v>-0.00888751298980106</v>
      </c>
      <c r="W1599" s="271">
        <v>9140</v>
      </c>
      <c r="X1599" s="271">
        <v>9034</v>
      </c>
      <c r="Y1599" s="271">
        <v>9404</v>
      </c>
      <c r="Z1599" s="271">
        <v>9184</v>
      </c>
      <c r="AA1599" s="268">
        <v>0.988402625820569</v>
      </c>
      <c r="AB1599" s="268">
        <v>0.976605699702254</v>
      </c>
      <c r="AC1599" s="295">
        <v>0.0117969261183145</v>
      </c>
    </row>
    <row r="1600" spans="1:29">
      <c r="A1600" s="297" t="s">
        <v>2706</v>
      </c>
      <c r="B1600" s="301" t="s">
        <v>3377</v>
      </c>
      <c r="C1600" s="293" t="s">
        <v>2987</v>
      </c>
      <c r="D1600" s="301" t="s">
        <v>2988</v>
      </c>
      <c r="E1600" s="263">
        <v>658</v>
      </c>
      <c r="F1600" s="266">
        <v>556</v>
      </c>
      <c r="G1600" s="266">
        <v>102</v>
      </c>
      <c r="H1600" s="264">
        <v>881</v>
      </c>
      <c r="I1600" s="264">
        <v>785</v>
      </c>
      <c r="J1600" s="264">
        <v>96</v>
      </c>
      <c r="K1600" s="264">
        <v>742</v>
      </c>
      <c r="L1600" s="264">
        <v>655</v>
      </c>
      <c r="M1600" s="264">
        <v>87</v>
      </c>
      <c r="N1600" s="294">
        <v>0.93</v>
      </c>
      <c r="O1600" s="266">
        <v>23789</v>
      </c>
      <c r="P1600" s="266">
        <v>22208</v>
      </c>
      <c r="Q1600" s="266">
        <v>1581</v>
      </c>
      <c r="R1600" s="267">
        <v>0.933540712093825</v>
      </c>
      <c r="S1600" s="267">
        <v>0.844984802431611</v>
      </c>
      <c r="T1600" s="267">
        <v>0.891032917139614</v>
      </c>
      <c r="U1600" s="267">
        <v>0.882749326145553</v>
      </c>
      <c r="V1600" s="295">
        <v>-0.0460481147080032</v>
      </c>
      <c r="W1600" s="271">
        <v>5152</v>
      </c>
      <c r="X1600" s="271">
        <v>4640</v>
      </c>
      <c r="Y1600" s="271">
        <v>5181</v>
      </c>
      <c r="Z1600" s="271">
        <v>4883</v>
      </c>
      <c r="AA1600" s="268">
        <v>0.900621118012422</v>
      </c>
      <c r="AB1600" s="268">
        <v>0.942482146303802</v>
      </c>
      <c r="AC1600" s="295">
        <v>-0.0418610282913799</v>
      </c>
    </row>
    <row r="1601" spans="1:29">
      <c r="A1601" s="297" t="s">
        <v>2706</v>
      </c>
      <c r="B1601" s="301" t="s">
        <v>3377</v>
      </c>
      <c r="C1601" s="293" t="s">
        <v>2989</v>
      </c>
      <c r="D1601" s="301" t="s">
        <v>2990</v>
      </c>
      <c r="E1601" s="263">
        <v>2316</v>
      </c>
      <c r="F1601" s="266">
        <v>2193</v>
      </c>
      <c r="G1601" s="266">
        <v>123</v>
      </c>
      <c r="H1601" s="264">
        <v>76</v>
      </c>
      <c r="I1601" s="264">
        <v>68</v>
      </c>
      <c r="J1601" s="264">
        <v>8</v>
      </c>
      <c r="K1601" s="264">
        <v>1335</v>
      </c>
      <c r="L1601" s="264">
        <v>1282</v>
      </c>
      <c r="M1601" s="264">
        <v>53</v>
      </c>
      <c r="N1601" s="294">
        <v>0.93</v>
      </c>
      <c r="O1601" s="266">
        <v>35339</v>
      </c>
      <c r="P1601" s="266">
        <v>33827</v>
      </c>
      <c r="Q1601" s="266">
        <v>1512</v>
      </c>
      <c r="R1601" s="267">
        <v>0.957214409009876</v>
      </c>
      <c r="S1601" s="267">
        <v>0.946891191709845</v>
      </c>
      <c r="T1601" s="267">
        <v>0.894736842105263</v>
      </c>
      <c r="U1601" s="267">
        <v>0.960299625468165</v>
      </c>
      <c r="V1601" s="295">
        <v>0.0521543496045814</v>
      </c>
      <c r="W1601" s="271">
        <v>8419</v>
      </c>
      <c r="X1601" s="271">
        <v>8110</v>
      </c>
      <c r="Y1601" s="271">
        <v>8066</v>
      </c>
      <c r="Z1601" s="271">
        <v>7688</v>
      </c>
      <c r="AA1601" s="268">
        <v>0.963297303717781</v>
      </c>
      <c r="AB1601" s="268">
        <v>0.953136622861394</v>
      </c>
      <c r="AC1601" s="295">
        <v>0.0101606808563877</v>
      </c>
    </row>
    <row r="1602" spans="1:29">
      <c r="A1602" s="297" t="s">
        <v>2706</v>
      </c>
      <c r="B1602" s="301" t="s">
        <v>3372</v>
      </c>
      <c r="C1602" s="293" t="s">
        <v>2991</v>
      </c>
      <c r="D1602" s="301" t="s">
        <v>2992</v>
      </c>
      <c r="E1602" s="263">
        <v>1271</v>
      </c>
      <c r="F1602" s="266">
        <v>1150</v>
      </c>
      <c r="G1602" s="266">
        <v>121</v>
      </c>
      <c r="H1602" s="264">
        <v>1978</v>
      </c>
      <c r="I1602" s="264">
        <v>1865</v>
      </c>
      <c r="J1602" s="264">
        <v>113</v>
      </c>
      <c r="K1602" s="264">
        <v>1790</v>
      </c>
      <c r="L1602" s="264">
        <v>1703</v>
      </c>
      <c r="M1602" s="264">
        <v>87</v>
      </c>
      <c r="N1602" s="294">
        <v>0.93</v>
      </c>
      <c r="O1602" s="266">
        <v>58132</v>
      </c>
      <c r="P1602" s="266">
        <v>56373</v>
      </c>
      <c r="Q1602" s="266">
        <v>1759</v>
      </c>
      <c r="R1602" s="267">
        <v>0.96974127846969</v>
      </c>
      <c r="S1602" s="267">
        <v>0.904799370574351</v>
      </c>
      <c r="T1602" s="267">
        <v>0.942871587462083</v>
      </c>
      <c r="U1602" s="267">
        <v>0.951396648044693</v>
      </c>
      <c r="V1602" s="295">
        <v>-0.038072216887732</v>
      </c>
      <c r="W1602" s="271">
        <v>12724</v>
      </c>
      <c r="X1602" s="271">
        <v>12260</v>
      </c>
      <c r="Y1602" s="271">
        <v>13309</v>
      </c>
      <c r="Z1602" s="271">
        <v>12990</v>
      </c>
      <c r="AA1602" s="268">
        <v>0.963533480037724</v>
      </c>
      <c r="AB1602" s="268">
        <v>0.976031257044106</v>
      </c>
      <c r="AC1602" s="295">
        <v>-0.0124977770063815</v>
      </c>
    </row>
    <row r="1603" spans="1:29">
      <c r="A1603" s="297" t="s">
        <v>2706</v>
      </c>
      <c r="B1603" s="301" t="s">
        <v>3375</v>
      </c>
      <c r="C1603" s="293" t="s">
        <v>2993</v>
      </c>
      <c r="D1603" s="301" t="s">
        <v>2994</v>
      </c>
      <c r="E1603" s="263">
        <v>1566</v>
      </c>
      <c r="F1603" s="266">
        <v>1464</v>
      </c>
      <c r="G1603" s="266">
        <v>102</v>
      </c>
      <c r="H1603" s="264">
        <v>2733</v>
      </c>
      <c r="I1603" s="264">
        <v>2577</v>
      </c>
      <c r="J1603" s="264">
        <v>156</v>
      </c>
      <c r="K1603" s="264">
        <v>3040</v>
      </c>
      <c r="L1603" s="264">
        <v>2796</v>
      </c>
      <c r="M1603" s="264">
        <v>244</v>
      </c>
      <c r="N1603" s="294">
        <v>0.93</v>
      </c>
      <c r="O1603" s="266">
        <v>88241</v>
      </c>
      <c r="P1603" s="266">
        <v>85751</v>
      </c>
      <c r="Q1603" s="266">
        <v>2490</v>
      </c>
      <c r="R1603" s="267">
        <v>0.971781824775331</v>
      </c>
      <c r="S1603" s="267">
        <v>0.934865900383142</v>
      </c>
      <c r="T1603" s="267">
        <v>0.942919868276619</v>
      </c>
      <c r="U1603" s="267">
        <v>0.919736842105263</v>
      </c>
      <c r="V1603" s="295">
        <v>-0.00805396789347734</v>
      </c>
      <c r="W1603" s="271">
        <v>19280</v>
      </c>
      <c r="X1603" s="271">
        <v>18424</v>
      </c>
      <c r="Y1603" s="271">
        <v>22276</v>
      </c>
      <c r="Z1603" s="271">
        <v>21766</v>
      </c>
      <c r="AA1603" s="268">
        <v>0.955601659751037</v>
      </c>
      <c r="AB1603" s="268">
        <v>0.977105404920093</v>
      </c>
      <c r="AC1603" s="295">
        <v>-0.021503745169056</v>
      </c>
    </row>
    <row r="1604" spans="1:29">
      <c r="A1604" s="297" t="s">
        <v>2706</v>
      </c>
      <c r="B1604" s="301" t="s">
        <v>3372</v>
      </c>
      <c r="C1604" s="293" t="s">
        <v>2995</v>
      </c>
      <c r="D1604" s="301" t="s">
        <v>2996</v>
      </c>
      <c r="E1604" s="263">
        <v>1735</v>
      </c>
      <c r="F1604" s="266">
        <v>1379</v>
      </c>
      <c r="G1604" s="266">
        <v>356</v>
      </c>
      <c r="H1604" s="264">
        <v>1483</v>
      </c>
      <c r="I1604" s="264">
        <v>1215</v>
      </c>
      <c r="J1604" s="264">
        <v>268</v>
      </c>
      <c r="K1604" s="264">
        <v>1850</v>
      </c>
      <c r="L1604" s="264">
        <v>1608</v>
      </c>
      <c r="M1604" s="264">
        <v>242</v>
      </c>
      <c r="N1604" s="294">
        <v>0.93</v>
      </c>
      <c r="O1604" s="266">
        <v>58034</v>
      </c>
      <c r="P1604" s="266">
        <v>50705</v>
      </c>
      <c r="Q1604" s="266">
        <v>7329</v>
      </c>
      <c r="R1604" s="267">
        <v>0.873711961953338</v>
      </c>
      <c r="S1604" s="267">
        <v>0.794812680115274</v>
      </c>
      <c r="T1604" s="267">
        <v>0.819285232636548</v>
      </c>
      <c r="U1604" s="267">
        <v>0.869189189189189</v>
      </c>
      <c r="V1604" s="295">
        <v>-0.0244725525212738</v>
      </c>
      <c r="W1604" s="271">
        <v>13096</v>
      </c>
      <c r="X1604" s="271">
        <v>11256</v>
      </c>
      <c r="Y1604" s="271">
        <v>14094</v>
      </c>
      <c r="Z1604" s="271">
        <v>12712</v>
      </c>
      <c r="AA1604" s="268">
        <v>0.859499083689676</v>
      </c>
      <c r="AB1604" s="268">
        <v>0.901944089683553</v>
      </c>
      <c r="AC1604" s="295">
        <v>-0.0424450059938771</v>
      </c>
    </row>
    <row r="1605" spans="1:29">
      <c r="A1605" s="297" t="s">
        <v>2706</v>
      </c>
      <c r="B1605" s="301" t="s">
        <v>3377</v>
      </c>
      <c r="C1605" s="293" t="s">
        <v>2997</v>
      </c>
      <c r="D1605" s="301" t="s">
        <v>2998</v>
      </c>
      <c r="E1605" s="263">
        <v>2647</v>
      </c>
      <c r="F1605" s="266">
        <v>2281</v>
      </c>
      <c r="G1605" s="266">
        <v>366</v>
      </c>
      <c r="H1605" s="264">
        <v>2680</v>
      </c>
      <c r="I1605" s="264">
        <v>2287</v>
      </c>
      <c r="J1605" s="264">
        <v>393</v>
      </c>
      <c r="K1605" s="264">
        <v>2425</v>
      </c>
      <c r="L1605" s="264">
        <v>2146</v>
      </c>
      <c r="M1605" s="264">
        <v>279</v>
      </c>
      <c r="N1605" s="294">
        <v>0.93</v>
      </c>
      <c r="O1605" s="266">
        <v>72378</v>
      </c>
      <c r="P1605" s="266">
        <v>65827</v>
      </c>
      <c r="Q1605" s="266">
        <v>6551</v>
      </c>
      <c r="R1605" s="267">
        <v>0.909489071264749</v>
      </c>
      <c r="S1605" s="267">
        <v>0.861730260672459</v>
      </c>
      <c r="T1605" s="267">
        <v>0.853358208955224</v>
      </c>
      <c r="U1605" s="267">
        <v>0.884948453608247</v>
      </c>
      <c r="V1605" s="295">
        <v>0.00837205171723554</v>
      </c>
      <c r="W1605" s="271">
        <v>17536</v>
      </c>
      <c r="X1605" s="271">
        <v>15520</v>
      </c>
      <c r="Y1605" s="271">
        <v>17028</v>
      </c>
      <c r="Z1605" s="271">
        <v>15602</v>
      </c>
      <c r="AA1605" s="268">
        <v>0.885036496350365</v>
      </c>
      <c r="AB1605" s="268">
        <v>0.916255579046277</v>
      </c>
      <c r="AC1605" s="295">
        <v>-0.0312190826959118</v>
      </c>
    </row>
    <row r="1606" spans="1:29">
      <c r="A1606" s="297" t="s">
        <v>2706</v>
      </c>
      <c r="B1606" s="301" t="s">
        <v>3377</v>
      </c>
      <c r="C1606" s="293" t="s">
        <v>2999</v>
      </c>
      <c r="D1606" s="301" t="s">
        <v>3000</v>
      </c>
      <c r="E1606" s="263">
        <v>1826</v>
      </c>
      <c r="F1606" s="266">
        <v>1811</v>
      </c>
      <c r="G1606" s="266">
        <v>15</v>
      </c>
      <c r="H1606" s="264">
        <v>8</v>
      </c>
      <c r="I1606" s="264">
        <v>7</v>
      </c>
      <c r="J1606" s="264">
        <v>1</v>
      </c>
      <c r="K1606" s="264">
        <v>1713</v>
      </c>
      <c r="L1606" s="264">
        <v>1698</v>
      </c>
      <c r="M1606" s="264">
        <v>15</v>
      </c>
      <c r="N1606" s="294">
        <v>0.93</v>
      </c>
      <c r="O1606" s="266">
        <v>28158</v>
      </c>
      <c r="P1606" s="266">
        <v>27831</v>
      </c>
      <c r="Q1606" s="266">
        <v>327</v>
      </c>
      <c r="R1606" s="267">
        <v>0.988386959301087</v>
      </c>
      <c r="S1606" s="267">
        <v>0.991785323110624</v>
      </c>
      <c r="T1606" s="267">
        <v>0.875</v>
      </c>
      <c r="U1606" s="267">
        <v>0.991243432574431</v>
      </c>
      <c r="V1606" s="295">
        <v>0.116785323110624</v>
      </c>
      <c r="W1606" s="271">
        <v>6620</v>
      </c>
      <c r="X1606" s="271">
        <v>6538</v>
      </c>
      <c r="Y1606" s="271">
        <v>6356</v>
      </c>
      <c r="Z1606" s="271">
        <v>6279</v>
      </c>
      <c r="AA1606" s="268">
        <v>0.987613293051359</v>
      </c>
      <c r="AB1606" s="268">
        <v>0.987885462555066</v>
      </c>
      <c r="AC1606" s="295">
        <v>-0.000272169503706565</v>
      </c>
    </row>
    <row r="1607" spans="1:29">
      <c r="A1607" s="297" t="s">
        <v>2706</v>
      </c>
      <c r="B1607" s="301" t="s">
        <v>3375</v>
      </c>
      <c r="C1607" s="293" t="s">
        <v>3001</v>
      </c>
      <c r="D1607" s="301" t="s">
        <v>3002</v>
      </c>
      <c r="E1607" s="263">
        <v>1734</v>
      </c>
      <c r="F1607" s="266">
        <v>1675</v>
      </c>
      <c r="G1607" s="266">
        <v>59</v>
      </c>
      <c r="H1607" s="264">
        <v>2683</v>
      </c>
      <c r="I1607" s="264">
        <v>2610</v>
      </c>
      <c r="J1607" s="264">
        <v>73</v>
      </c>
      <c r="K1607" s="264">
        <v>2892</v>
      </c>
      <c r="L1607" s="264">
        <v>2839</v>
      </c>
      <c r="M1607" s="264">
        <v>53</v>
      </c>
      <c r="N1607" s="294">
        <v>0.93</v>
      </c>
      <c r="O1607" s="266">
        <v>88581</v>
      </c>
      <c r="P1607" s="266">
        <v>87110</v>
      </c>
      <c r="Q1607" s="266">
        <v>1471</v>
      </c>
      <c r="R1607" s="267">
        <v>0.9833937300324</v>
      </c>
      <c r="S1607" s="267">
        <v>0.965974625144175</v>
      </c>
      <c r="T1607" s="267">
        <v>0.972791651136787</v>
      </c>
      <c r="U1607" s="267">
        <v>0.981673582295989</v>
      </c>
      <c r="V1607" s="295">
        <v>-0.00681702599261191</v>
      </c>
      <c r="W1607" s="271">
        <v>19223</v>
      </c>
      <c r="X1607" s="271">
        <v>18879</v>
      </c>
      <c r="Y1607" s="271">
        <v>21737</v>
      </c>
      <c r="Z1607" s="271">
        <v>21414</v>
      </c>
      <c r="AA1607" s="268">
        <v>0.982104770327212</v>
      </c>
      <c r="AB1607" s="268">
        <v>0.98514054377329</v>
      </c>
      <c r="AC1607" s="295">
        <v>-0.00303577344607753</v>
      </c>
    </row>
    <row r="1608" spans="1:29">
      <c r="A1608" s="297" t="s">
        <v>2706</v>
      </c>
      <c r="B1608" s="301" t="s">
        <v>3377</v>
      </c>
      <c r="C1608" s="293" t="s">
        <v>3003</v>
      </c>
      <c r="D1608" s="301" t="s">
        <v>3004</v>
      </c>
      <c r="E1608" s="263">
        <v>1247</v>
      </c>
      <c r="F1608" s="266">
        <v>793</v>
      </c>
      <c r="G1608" s="266">
        <v>454</v>
      </c>
      <c r="H1608" s="264">
        <v>1236</v>
      </c>
      <c r="I1608" s="264">
        <v>702</v>
      </c>
      <c r="J1608" s="264">
        <v>534</v>
      </c>
      <c r="K1608" s="264">
        <v>1288</v>
      </c>
      <c r="L1608" s="264">
        <v>951</v>
      </c>
      <c r="M1608" s="264">
        <v>337</v>
      </c>
      <c r="N1608" s="294">
        <v>0.93</v>
      </c>
      <c r="O1608" s="266">
        <v>34775</v>
      </c>
      <c r="P1608" s="266">
        <v>25020</v>
      </c>
      <c r="Q1608" s="266">
        <v>9755</v>
      </c>
      <c r="R1608" s="267">
        <v>0.719482386772106</v>
      </c>
      <c r="S1608" s="267">
        <v>0.635926222935044</v>
      </c>
      <c r="T1608" s="267">
        <v>0.567961165048544</v>
      </c>
      <c r="U1608" s="267">
        <v>0.738354037267081</v>
      </c>
      <c r="V1608" s="295">
        <v>0.0679650578865004</v>
      </c>
      <c r="W1608" s="271">
        <v>8259</v>
      </c>
      <c r="X1608" s="271">
        <v>5582</v>
      </c>
      <c r="Y1608" s="271">
        <v>7856</v>
      </c>
      <c r="Z1608" s="271">
        <v>5782</v>
      </c>
      <c r="AA1608" s="268">
        <v>0.67586874924325</v>
      </c>
      <c r="AB1608" s="268">
        <v>0.735997963340122</v>
      </c>
      <c r="AC1608" s="295">
        <v>-0.0601292140968724</v>
      </c>
    </row>
    <row r="1609" spans="1:29">
      <c r="A1609" s="297" t="s">
        <v>2706</v>
      </c>
      <c r="B1609" s="301" t="s">
        <v>3377</v>
      </c>
      <c r="C1609" s="293" t="s">
        <v>3005</v>
      </c>
      <c r="D1609" s="301" t="s">
        <v>3006</v>
      </c>
      <c r="E1609" s="263">
        <v>1202</v>
      </c>
      <c r="F1609" s="266">
        <v>1110</v>
      </c>
      <c r="G1609" s="266">
        <v>92</v>
      </c>
      <c r="H1609" s="264">
        <v>1453</v>
      </c>
      <c r="I1609" s="264">
        <v>1349</v>
      </c>
      <c r="J1609" s="264">
        <v>104</v>
      </c>
      <c r="K1609" s="264">
        <v>1265</v>
      </c>
      <c r="L1609" s="264">
        <v>1160</v>
      </c>
      <c r="M1609" s="264">
        <v>105</v>
      </c>
      <c r="N1609" s="294">
        <v>0.93</v>
      </c>
      <c r="O1609" s="266">
        <v>39144</v>
      </c>
      <c r="P1609" s="266">
        <v>36777</v>
      </c>
      <c r="Q1609" s="266">
        <v>2367</v>
      </c>
      <c r="R1609" s="267">
        <v>0.939530962599632</v>
      </c>
      <c r="S1609" s="267">
        <v>0.923460898502496</v>
      </c>
      <c r="T1609" s="267">
        <v>0.92842395044735</v>
      </c>
      <c r="U1609" s="267">
        <v>0.91699604743083</v>
      </c>
      <c r="V1609" s="295">
        <v>-0.00496305194485447</v>
      </c>
      <c r="W1609" s="271">
        <v>8968</v>
      </c>
      <c r="X1609" s="271">
        <v>8345</v>
      </c>
      <c r="Y1609" s="271">
        <v>9053</v>
      </c>
      <c r="Z1609" s="271">
        <v>8673</v>
      </c>
      <c r="AA1609" s="268">
        <v>0.930530776092774</v>
      </c>
      <c r="AB1609" s="268">
        <v>0.958024964100298</v>
      </c>
      <c r="AC1609" s="295">
        <v>-0.0274941880075239</v>
      </c>
    </row>
    <row r="1610" spans="1:29">
      <c r="A1610" s="297" t="s">
        <v>2706</v>
      </c>
      <c r="B1610" s="301" t="s">
        <v>3377</v>
      </c>
      <c r="C1610" s="293" t="s">
        <v>3007</v>
      </c>
      <c r="D1610" s="301" t="s">
        <v>3008</v>
      </c>
      <c r="E1610" s="263">
        <v>573</v>
      </c>
      <c r="F1610" s="266">
        <v>402</v>
      </c>
      <c r="G1610" s="266">
        <v>171</v>
      </c>
      <c r="H1610" s="264">
        <v>815</v>
      </c>
      <c r="I1610" s="264">
        <v>648</v>
      </c>
      <c r="J1610" s="264">
        <v>167</v>
      </c>
      <c r="K1610" s="264">
        <v>593</v>
      </c>
      <c r="L1610" s="264">
        <v>556</v>
      </c>
      <c r="M1610" s="264">
        <v>37</v>
      </c>
      <c r="N1610" s="294">
        <v>0.93</v>
      </c>
      <c r="O1610" s="266">
        <v>18252</v>
      </c>
      <c r="P1610" s="266">
        <v>16565</v>
      </c>
      <c r="Q1610" s="266">
        <v>1687</v>
      </c>
      <c r="R1610" s="267">
        <v>0.907571772956388</v>
      </c>
      <c r="S1610" s="267">
        <v>0.701570680628272</v>
      </c>
      <c r="T1610" s="267">
        <v>0.795092024539877</v>
      </c>
      <c r="U1610" s="267">
        <v>0.937605396290051</v>
      </c>
      <c r="V1610" s="295">
        <v>-0.093521343911605</v>
      </c>
      <c r="W1610" s="271">
        <v>4805</v>
      </c>
      <c r="X1610" s="271">
        <v>4098</v>
      </c>
      <c r="Y1610" s="271">
        <v>4044</v>
      </c>
      <c r="Z1610" s="271">
        <v>3810</v>
      </c>
      <c r="AA1610" s="268">
        <v>0.852861602497399</v>
      </c>
      <c r="AB1610" s="268">
        <v>0.94213649851632</v>
      </c>
      <c r="AC1610" s="295">
        <v>-0.0892748960189219</v>
      </c>
    </row>
    <row r="1611" spans="1:29">
      <c r="A1611" s="297" t="s">
        <v>2706</v>
      </c>
      <c r="B1611" s="301" t="s">
        <v>3377</v>
      </c>
      <c r="C1611" s="293" t="s">
        <v>3009</v>
      </c>
      <c r="D1611" s="301" t="s">
        <v>3010</v>
      </c>
      <c r="E1611" s="263">
        <v>997</v>
      </c>
      <c r="F1611" s="266">
        <v>892</v>
      </c>
      <c r="G1611" s="266">
        <v>105</v>
      </c>
      <c r="H1611" s="264">
        <v>809</v>
      </c>
      <c r="I1611" s="264">
        <v>752</v>
      </c>
      <c r="J1611" s="264">
        <v>57</v>
      </c>
      <c r="K1611" s="264">
        <v>984</v>
      </c>
      <c r="L1611" s="264">
        <v>922</v>
      </c>
      <c r="M1611" s="264">
        <v>62</v>
      </c>
      <c r="N1611" s="294">
        <v>0.93</v>
      </c>
      <c r="O1611" s="266">
        <v>27367</v>
      </c>
      <c r="P1611" s="266">
        <v>25828</v>
      </c>
      <c r="Q1611" s="266">
        <v>1539</v>
      </c>
      <c r="R1611" s="267">
        <v>0.943764387766288</v>
      </c>
      <c r="S1611" s="267">
        <v>0.894684052156469</v>
      </c>
      <c r="T1611" s="267">
        <v>0.929542645241038</v>
      </c>
      <c r="U1611" s="267">
        <v>0.936991869918699</v>
      </c>
      <c r="V1611" s="295">
        <v>-0.034858593084569</v>
      </c>
      <c r="W1611" s="271">
        <v>6510</v>
      </c>
      <c r="X1611" s="271">
        <v>6110</v>
      </c>
      <c r="Y1611" s="271">
        <v>6264</v>
      </c>
      <c r="Z1611" s="271">
        <v>5972</v>
      </c>
      <c r="AA1611" s="268">
        <v>0.938556067588326</v>
      </c>
      <c r="AB1611" s="268">
        <v>0.95338441890166</v>
      </c>
      <c r="AC1611" s="295">
        <v>-0.0148283513133346</v>
      </c>
    </row>
    <row r="1612" spans="1:29">
      <c r="A1612" s="297" t="s">
        <v>2706</v>
      </c>
      <c r="B1612" s="301" t="s">
        <v>3377</v>
      </c>
      <c r="C1612" s="293" t="s">
        <v>3011</v>
      </c>
      <c r="D1612" s="301" t="s">
        <v>3012</v>
      </c>
      <c r="E1612" s="263">
        <v>1553</v>
      </c>
      <c r="F1612" s="266">
        <v>1491</v>
      </c>
      <c r="G1612" s="266">
        <v>62</v>
      </c>
      <c r="H1612" s="264">
        <v>1272</v>
      </c>
      <c r="I1612" s="264">
        <v>1238</v>
      </c>
      <c r="J1612" s="264">
        <v>34</v>
      </c>
      <c r="K1612" s="264">
        <v>1477</v>
      </c>
      <c r="L1612" s="264">
        <v>1463</v>
      </c>
      <c r="M1612" s="264">
        <v>14</v>
      </c>
      <c r="N1612" s="294">
        <v>0.93</v>
      </c>
      <c r="O1612" s="266">
        <v>40367</v>
      </c>
      <c r="P1612" s="266">
        <v>39731</v>
      </c>
      <c r="Q1612" s="266">
        <v>636</v>
      </c>
      <c r="R1612" s="267">
        <v>0.984244556196894</v>
      </c>
      <c r="S1612" s="267">
        <v>0.960077269800386</v>
      </c>
      <c r="T1612" s="267">
        <v>0.973270440251572</v>
      </c>
      <c r="U1612" s="267">
        <v>0.990521327014218</v>
      </c>
      <c r="V1612" s="295">
        <v>-0.013193170451186</v>
      </c>
      <c r="W1612" s="271">
        <v>9895</v>
      </c>
      <c r="X1612" s="271">
        <v>9720</v>
      </c>
      <c r="Y1612" s="271">
        <v>9619</v>
      </c>
      <c r="Z1612" s="271">
        <v>9454</v>
      </c>
      <c r="AA1612" s="268">
        <v>0.982314300151592</v>
      </c>
      <c r="AB1612" s="268">
        <v>0.9828464497349</v>
      </c>
      <c r="AC1612" s="295">
        <v>-0.000532149583307939</v>
      </c>
    </row>
    <row r="1613" spans="1:29">
      <c r="A1613" s="297" t="s">
        <v>2706</v>
      </c>
      <c r="B1613" s="301" t="s">
        <v>3375</v>
      </c>
      <c r="C1613" s="293" t="s">
        <v>3013</v>
      </c>
      <c r="D1613" s="301" t="s">
        <v>3014</v>
      </c>
      <c r="E1613" s="263">
        <v>1857</v>
      </c>
      <c r="F1613" s="266">
        <v>1595</v>
      </c>
      <c r="G1613" s="266">
        <v>262</v>
      </c>
      <c r="H1613" s="264">
        <v>1383</v>
      </c>
      <c r="I1613" s="264">
        <v>1249</v>
      </c>
      <c r="J1613" s="264">
        <v>134</v>
      </c>
      <c r="K1613" s="264">
        <v>2157</v>
      </c>
      <c r="L1613" s="264">
        <v>1916</v>
      </c>
      <c r="M1613" s="264">
        <v>241</v>
      </c>
      <c r="N1613" s="294">
        <v>0.93</v>
      </c>
      <c r="O1613" s="266">
        <v>68139</v>
      </c>
      <c r="P1613" s="266">
        <v>61965</v>
      </c>
      <c r="Q1613" s="266">
        <v>6174</v>
      </c>
      <c r="R1613" s="267">
        <v>0.909391097609299</v>
      </c>
      <c r="S1613" s="267">
        <v>0.858912224017232</v>
      </c>
      <c r="T1613" s="267">
        <v>0.903109182935647</v>
      </c>
      <c r="U1613" s="267">
        <v>0.888270746407047</v>
      </c>
      <c r="V1613" s="295">
        <v>-0.044196958918415</v>
      </c>
      <c r="W1613" s="271">
        <v>15076</v>
      </c>
      <c r="X1613" s="271">
        <v>13711</v>
      </c>
      <c r="Y1613" s="271">
        <v>15987</v>
      </c>
      <c r="Z1613" s="271">
        <v>14612</v>
      </c>
      <c r="AA1613" s="268">
        <v>0.909458742371982</v>
      </c>
      <c r="AB1613" s="268">
        <v>0.91399261900294</v>
      </c>
      <c r="AC1613" s="295">
        <v>-0.00453387663095794</v>
      </c>
    </row>
    <row r="1614" spans="1:29">
      <c r="A1614" s="297" t="s">
        <v>2706</v>
      </c>
      <c r="B1614" s="301" t="s">
        <v>3375</v>
      </c>
      <c r="C1614" s="293" t="s">
        <v>3015</v>
      </c>
      <c r="D1614" s="301" t="s">
        <v>3016</v>
      </c>
      <c r="E1614" s="263">
        <v>2323</v>
      </c>
      <c r="F1614" s="266">
        <v>2034</v>
      </c>
      <c r="G1614" s="266">
        <v>289</v>
      </c>
      <c r="H1614" s="264">
        <v>1538</v>
      </c>
      <c r="I1614" s="264">
        <v>911</v>
      </c>
      <c r="J1614" s="264">
        <v>627</v>
      </c>
      <c r="K1614" s="264">
        <v>3143</v>
      </c>
      <c r="L1614" s="264">
        <v>2420</v>
      </c>
      <c r="M1614" s="264">
        <v>723</v>
      </c>
      <c r="N1614" s="294">
        <v>0.93</v>
      </c>
      <c r="O1614" s="266">
        <v>89364</v>
      </c>
      <c r="P1614" s="266">
        <v>79618</v>
      </c>
      <c r="Q1614" s="266">
        <v>9746</v>
      </c>
      <c r="R1614" s="267">
        <v>0.890940423436731</v>
      </c>
      <c r="S1614" s="267">
        <v>0.875591907016789</v>
      </c>
      <c r="T1614" s="267">
        <v>0.592327698309493</v>
      </c>
      <c r="U1614" s="267">
        <v>0.769965001590837</v>
      </c>
      <c r="V1614" s="295">
        <v>0.283264208707296</v>
      </c>
      <c r="W1614" s="271">
        <v>20258</v>
      </c>
      <c r="X1614" s="271">
        <v>16852</v>
      </c>
      <c r="Y1614" s="271">
        <v>20336</v>
      </c>
      <c r="Z1614" s="271">
        <v>18100</v>
      </c>
      <c r="AA1614" s="268">
        <v>0.831868891302202</v>
      </c>
      <c r="AB1614" s="268">
        <v>0.890047206923682</v>
      </c>
      <c r="AC1614" s="295">
        <v>-0.0581783156214805</v>
      </c>
    </row>
    <row r="1615" spans="1:29">
      <c r="A1615" s="297" t="s">
        <v>2706</v>
      </c>
      <c r="B1615" s="301" t="s">
        <v>3375</v>
      </c>
      <c r="C1615" s="293" t="s">
        <v>3017</v>
      </c>
      <c r="D1615" s="301" t="s">
        <v>3018</v>
      </c>
      <c r="E1615" s="263">
        <v>3298</v>
      </c>
      <c r="F1615" s="266">
        <v>3066</v>
      </c>
      <c r="G1615" s="266">
        <v>232</v>
      </c>
      <c r="H1615" s="264">
        <v>1777</v>
      </c>
      <c r="I1615" s="264">
        <v>1662</v>
      </c>
      <c r="J1615" s="264">
        <v>115</v>
      </c>
      <c r="K1615" s="264">
        <v>3269</v>
      </c>
      <c r="L1615" s="264">
        <v>3086</v>
      </c>
      <c r="M1615" s="264">
        <v>183</v>
      </c>
      <c r="N1615" s="294">
        <v>0.93</v>
      </c>
      <c r="O1615" s="266">
        <v>106313</v>
      </c>
      <c r="P1615" s="266">
        <v>100908</v>
      </c>
      <c r="Q1615" s="266">
        <v>5405</v>
      </c>
      <c r="R1615" s="267">
        <v>0.949159557156698</v>
      </c>
      <c r="S1615" s="267">
        <v>0.929654335961189</v>
      </c>
      <c r="T1615" s="267">
        <v>0.935284186831739</v>
      </c>
      <c r="U1615" s="267">
        <v>0.944019577852554</v>
      </c>
      <c r="V1615" s="295">
        <v>-0.00562985087055023</v>
      </c>
      <c r="W1615" s="271">
        <v>23329</v>
      </c>
      <c r="X1615" s="271">
        <v>22032</v>
      </c>
      <c r="Y1615" s="271">
        <v>23685</v>
      </c>
      <c r="Z1615" s="271">
        <v>22525</v>
      </c>
      <c r="AA1615" s="268">
        <v>0.944403960735565</v>
      </c>
      <c r="AB1615" s="268">
        <v>0.951023854760397</v>
      </c>
      <c r="AC1615" s="295">
        <v>-0.00661989402483165</v>
      </c>
    </row>
    <row r="1616" spans="1:29">
      <c r="A1616" s="297" t="s">
        <v>2706</v>
      </c>
      <c r="B1616" s="301" t="s">
        <v>3375</v>
      </c>
      <c r="C1616" s="293" t="s">
        <v>3019</v>
      </c>
      <c r="D1616" s="301" t="s">
        <v>3020</v>
      </c>
      <c r="E1616" s="263">
        <v>1642</v>
      </c>
      <c r="F1616" s="266">
        <v>1599</v>
      </c>
      <c r="G1616" s="266">
        <v>43</v>
      </c>
      <c r="H1616" s="264">
        <v>3148</v>
      </c>
      <c r="I1616" s="264">
        <v>3100</v>
      </c>
      <c r="J1616" s="264">
        <v>48</v>
      </c>
      <c r="K1616" s="264">
        <v>3235</v>
      </c>
      <c r="L1616" s="264">
        <v>3190</v>
      </c>
      <c r="M1616" s="264">
        <v>45</v>
      </c>
      <c r="N1616" s="294">
        <v>0.93</v>
      </c>
      <c r="O1616" s="266">
        <v>101679</v>
      </c>
      <c r="P1616" s="266">
        <v>100443</v>
      </c>
      <c r="Q1616" s="266">
        <v>1236</v>
      </c>
      <c r="R1616" s="267">
        <v>0.987844097601275</v>
      </c>
      <c r="S1616" s="267">
        <v>0.973812423873325</v>
      </c>
      <c r="T1616" s="267">
        <v>0.984752223634053</v>
      </c>
      <c r="U1616" s="267">
        <v>0.986089644513138</v>
      </c>
      <c r="V1616" s="295">
        <v>-0.0109397997607281</v>
      </c>
      <c r="W1616" s="271">
        <v>21596</v>
      </c>
      <c r="X1616" s="271">
        <v>21277</v>
      </c>
      <c r="Y1616" s="271">
        <v>25202</v>
      </c>
      <c r="Z1616" s="271">
        <v>24865</v>
      </c>
      <c r="AA1616" s="268">
        <v>0.985228746064086</v>
      </c>
      <c r="AB1616" s="268">
        <v>0.986628045393223</v>
      </c>
      <c r="AC1616" s="295">
        <v>-0.00139929932913685</v>
      </c>
    </row>
    <row r="1617" spans="1:29">
      <c r="A1617" s="297" t="s">
        <v>2706</v>
      </c>
      <c r="B1617" s="301" t="s">
        <v>3375</v>
      </c>
      <c r="C1617" s="293" t="s">
        <v>3021</v>
      </c>
      <c r="D1617" s="301" t="s">
        <v>3022</v>
      </c>
      <c r="E1617" s="263">
        <v>1042</v>
      </c>
      <c r="F1617" s="266">
        <v>751</v>
      </c>
      <c r="G1617" s="266">
        <v>291</v>
      </c>
      <c r="H1617" s="264">
        <v>1432</v>
      </c>
      <c r="I1617" s="264">
        <v>1034</v>
      </c>
      <c r="J1617" s="264">
        <v>398</v>
      </c>
      <c r="K1617" s="264">
        <v>1597</v>
      </c>
      <c r="L1617" s="264">
        <v>1214</v>
      </c>
      <c r="M1617" s="264">
        <v>383</v>
      </c>
      <c r="N1617" s="294">
        <v>0.93</v>
      </c>
      <c r="O1617" s="266">
        <v>49253</v>
      </c>
      <c r="P1617" s="266">
        <v>40109</v>
      </c>
      <c r="Q1617" s="266">
        <v>9144</v>
      </c>
      <c r="R1617" s="267">
        <v>0.814346334233448</v>
      </c>
      <c r="S1617" s="267">
        <v>0.720729366602687</v>
      </c>
      <c r="T1617" s="267">
        <v>0.722067039106145</v>
      </c>
      <c r="U1617" s="267">
        <v>0.76017532874139</v>
      </c>
      <c r="V1617" s="295">
        <v>-0.00133767250345806</v>
      </c>
      <c r="W1617" s="271">
        <v>10309</v>
      </c>
      <c r="X1617" s="271">
        <v>8211</v>
      </c>
      <c r="Y1617" s="271">
        <v>11854</v>
      </c>
      <c r="Z1617" s="271">
        <v>9906</v>
      </c>
      <c r="AA1617" s="268">
        <v>0.79648850518964</v>
      </c>
      <c r="AB1617" s="268">
        <v>0.835667285304539</v>
      </c>
      <c r="AC1617" s="295">
        <v>-0.0391787801148985</v>
      </c>
    </row>
    <row r="1618" spans="1:29">
      <c r="A1618" s="297" t="s">
        <v>2706</v>
      </c>
      <c r="B1618" s="301" t="s">
        <v>3375</v>
      </c>
      <c r="C1618" s="293" t="s">
        <v>3023</v>
      </c>
      <c r="D1618" s="301" t="s">
        <v>3024</v>
      </c>
      <c r="E1618" s="263">
        <v>1870</v>
      </c>
      <c r="F1618" s="266">
        <v>1737</v>
      </c>
      <c r="G1618" s="266">
        <v>133</v>
      </c>
      <c r="H1618" s="264">
        <v>1688</v>
      </c>
      <c r="I1618" s="264">
        <v>1607</v>
      </c>
      <c r="J1618" s="264">
        <v>81</v>
      </c>
      <c r="K1618" s="264">
        <v>1863</v>
      </c>
      <c r="L1618" s="264">
        <v>1790</v>
      </c>
      <c r="M1618" s="264">
        <v>73</v>
      </c>
      <c r="N1618" s="294">
        <v>0.93</v>
      </c>
      <c r="O1618" s="266">
        <v>65057</v>
      </c>
      <c r="P1618" s="266">
        <v>60039</v>
      </c>
      <c r="Q1618" s="266">
        <v>5018</v>
      </c>
      <c r="R1618" s="267">
        <v>0.922867639147209</v>
      </c>
      <c r="S1618" s="267">
        <v>0.928877005347594</v>
      </c>
      <c r="T1618" s="267">
        <v>0.952014218009479</v>
      </c>
      <c r="U1618" s="267">
        <v>0.96081588835212</v>
      </c>
      <c r="V1618" s="295">
        <v>-0.0231372126618852</v>
      </c>
      <c r="W1618" s="271">
        <v>13963</v>
      </c>
      <c r="X1618" s="271">
        <v>12697</v>
      </c>
      <c r="Y1618" s="271">
        <v>15166</v>
      </c>
      <c r="Z1618" s="271">
        <v>13997</v>
      </c>
      <c r="AA1618" s="268">
        <v>0.909331805485927</v>
      </c>
      <c r="AB1618" s="268">
        <v>0.922919688777529</v>
      </c>
      <c r="AC1618" s="295">
        <v>-0.0135878832916017</v>
      </c>
    </row>
    <row r="1619" spans="1:29">
      <c r="A1619" s="297" t="s">
        <v>2706</v>
      </c>
      <c r="B1619" s="301" t="s">
        <v>3377</v>
      </c>
      <c r="C1619" s="293" t="s">
        <v>3025</v>
      </c>
      <c r="D1619" s="301" t="s">
        <v>3026</v>
      </c>
      <c r="E1619" s="263">
        <v>1780</v>
      </c>
      <c r="F1619" s="266">
        <v>1584</v>
      </c>
      <c r="G1619" s="266">
        <v>196</v>
      </c>
      <c r="H1619" s="264">
        <v>2176</v>
      </c>
      <c r="I1619" s="264">
        <v>1929</v>
      </c>
      <c r="J1619" s="264">
        <v>247</v>
      </c>
      <c r="K1619" s="264">
        <v>1896</v>
      </c>
      <c r="L1619" s="264">
        <v>1681</v>
      </c>
      <c r="M1619" s="264">
        <v>215</v>
      </c>
      <c r="N1619" s="294">
        <v>0.93</v>
      </c>
      <c r="O1619" s="266">
        <v>57606</v>
      </c>
      <c r="P1619" s="266">
        <v>53072</v>
      </c>
      <c r="Q1619" s="266">
        <v>4534</v>
      </c>
      <c r="R1619" s="267">
        <v>0.921292920876298</v>
      </c>
      <c r="S1619" s="267">
        <v>0.889887640449438</v>
      </c>
      <c r="T1619" s="267">
        <v>0.886488970588235</v>
      </c>
      <c r="U1619" s="267">
        <v>0.886603375527426</v>
      </c>
      <c r="V1619" s="295">
        <v>0.00339866986120296</v>
      </c>
      <c r="W1619" s="271">
        <v>13397</v>
      </c>
      <c r="X1619" s="271">
        <v>12223</v>
      </c>
      <c r="Y1619" s="271">
        <v>13559</v>
      </c>
      <c r="Z1619" s="271">
        <v>12773</v>
      </c>
      <c r="AA1619" s="268">
        <v>0.912368440695678</v>
      </c>
      <c r="AB1619" s="268">
        <v>0.942031123239177</v>
      </c>
      <c r="AC1619" s="295">
        <v>-0.0296626825434988</v>
      </c>
    </row>
    <row r="1620" spans="1:29">
      <c r="A1620" s="297" t="s">
        <v>2706</v>
      </c>
      <c r="B1620" s="301" t="s">
        <v>3372</v>
      </c>
      <c r="C1620" s="293" t="s">
        <v>3027</v>
      </c>
      <c r="D1620" s="301" t="s">
        <v>3028</v>
      </c>
      <c r="E1620" s="263">
        <v>1234</v>
      </c>
      <c r="F1620" s="266">
        <v>1170</v>
      </c>
      <c r="G1620" s="266">
        <v>64</v>
      </c>
      <c r="H1620" s="264">
        <v>1188</v>
      </c>
      <c r="I1620" s="264">
        <v>1146</v>
      </c>
      <c r="J1620" s="264">
        <v>42</v>
      </c>
      <c r="K1620" s="264">
        <v>1462</v>
      </c>
      <c r="L1620" s="264">
        <v>1398</v>
      </c>
      <c r="M1620" s="264">
        <v>64</v>
      </c>
      <c r="N1620" s="294">
        <v>0.93</v>
      </c>
      <c r="O1620" s="266">
        <v>48726</v>
      </c>
      <c r="P1620" s="266">
        <v>47590</v>
      </c>
      <c r="Q1620" s="266">
        <v>1136</v>
      </c>
      <c r="R1620" s="267">
        <v>0.976685958215327</v>
      </c>
      <c r="S1620" s="267">
        <v>0.948136142625608</v>
      </c>
      <c r="T1620" s="267">
        <v>0.964646464646465</v>
      </c>
      <c r="U1620" s="267">
        <v>0.956224350205198</v>
      </c>
      <c r="V1620" s="295">
        <v>-0.0165103220208569</v>
      </c>
      <c r="W1620" s="271">
        <v>10488</v>
      </c>
      <c r="X1620" s="271">
        <v>10194</v>
      </c>
      <c r="Y1620" s="271">
        <v>11404</v>
      </c>
      <c r="Z1620" s="271">
        <v>11183</v>
      </c>
      <c r="AA1620" s="268">
        <v>0.971967963386728</v>
      </c>
      <c r="AB1620" s="268">
        <v>0.980620834794809</v>
      </c>
      <c r="AC1620" s="295">
        <v>-0.00865287140808124</v>
      </c>
    </row>
    <row r="1621" spans="1:29">
      <c r="A1621" s="297" t="s">
        <v>2706</v>
      </c>
      <c r="B1621" s="301" t="s">
        <v>3375</v>
      </c>
      <c r="C1621" s="293" t="s">
        <v>3029</v>
      </c>
      <c r="D1621" s="301" t="s">
        <v>3030</v>
      </c>
      <c r="E1621" s="263">
        <v>1944</v>
      </c>
      <c r="F1621" s="266">
        <v>1872</v>
      </c>
      <c r="G1621" s="266">
        <v>72</v>
      </c>
      <c r="H1621" s="264">
        <v>3342</v>
      </c>
      <c r="I1621" s="264">
        <v>3259</v>
      </c>
      <c r="J1621" s="264">
        <v>83</v>
      </c>
      <c r="K1621" s="264">
        <v>3656</v>
      </c>
      <c r="L1621" s="264">
        <v>3594</v>
      </c>
      <c r="M1621" s="264">
        <v>62</v>
      </c>
      <c r="N1621" s="294">
        <v>0.93</v>
      </c>
      <c r="O1621" s="266">
        <v>109795</v>
      </c>
      <c r="P1621" s="266">
        <v>108195</v>
      </c>
      <c r="Q1621" s="266">
        <v>1600</v>
      </c>
      <c r="R1621" s="267">
        <v>0.985427387403798</v>
      </c>
      <c r="S1621" s="267">
        <v>0.962962962962963</v>
      </c>
      <c r="T1621" s="267">
        <v>0.975164572112508</v>
      </c>
      <c r="U1621" s="267">
        <v>0.983041575492341</v>
      </c>
      <c r="V1621" s="295">
        <v>-0.0122016091495446</v>
      </c>
      <c r="W1621" s="271">
        <v>23405</v>
      </c>
      <c r="X1621" s="271">
        <v>23021</v>
      </c>
      <c r="Y1621" s="271">
        <v>27132</v>
      </c>
      <c r="Z1621" s="271">
        <v>26879</v>
      </c>
      <c r="AA1621" s="268">
        <v>0.983593249305704</v>
      </c>
      <c r="AB1621" s="268">
        <v>0.990675217455403</v>
      </c>
      <c r="AC1621" s="295">
        <v>-0.0070819681496993</v>
      </c>
    </row>
    <row r="1622" spans="1:29">
      <c r="A1622" s="297" t="s">
        <v>2706</v>
      </c>
      <c r="B1622" s="301" t="s">
        <v>3377</v>
      </c>
      <c r="C1622" s="293" t="s">
        <v>3031</v>
      </c>
      <c r="D1622" s="301" t="s">
        <v>3032</v>
      </c>
      <c r="E1622" s="263">
        <v>1546</v>
      </c>
      <c r="F1622" s="266">
        <v>1465</v>
      </c>
      <c r="G1622" s="266">
        <v>81</v>
      </c>
      <c r="H1622" s="264">
        <v>1502</v>
      </c>
      <c r="I1622" s="264">
        <v>1391</v>
      </c>
      <c r="J1622" s="264">
        <v>111</v>
      </c>
      <c r="K1622" s="264">
        <v>2557</v>
      </c>
      <c r="L1622" s="264">
        <v>2501</v>
      </c>
      <c r="M1622" s="264">
        <v>56</v>
      </c>
      <c r="N1622" s="294">
        <v>0.93</v>
      </c>
      <c r="O1622" s="266">
        <v>45205</v>
      </c>
      <c r="P1622" s="266">
        <v>44246</v>
      </c>
      <c r="Q1622" s="266">
        <v>959</v>
      </c>
      <c r="R1622" s="267">
        <v>0.97878553257383</v>
      </c>
      <c r="S1622" s="267">
        <v>0.947606727037516</v>
      </c>
      <c r="T1622" s="267">
        <v>0.926098535286285</v>
      </c>
      <c r="U1622" s="267">
        <v>0.978099335158389</v>
      </c>
      <c r="V1622" s="295">
        <v>0.0215081917512312</v>
      </c>
      <c r="W1622" s="271">
        <v>10587</v>
      </c>
      <c r="X1622" s="271">
        <v>10178</v>
      </c>
      <c r="Y1622" s="271">
        <v>10599</v>
      </c>
      <c r="Z1622" s="271">
        <v>10398</v>
      </c>
      <c r="AA1622" s="268">
        <v>0.96136771512232</v>
      </c>
      <c r="AB1622" s="268">
        <v>0.981035946787433</v>
      </c>
      <c r="AC1622" s="295">
        <v>-0.019668231665113</v>
      </c>
    </row>
    <row r="1623" spans="1:29">
      <c r="A1623" s="297" t="s">
        <v>2706</v>
      </c>
      <c r="B1623" s="301" t="s">
        <v>3377</v>
      </c>
      <c r="C1623" s="293" t="s">
        <v>3033</v>
      </c>
      <c r="D1623" s="301" t="s">
        <v>3034</v>
      </c>
      <c r="E1623" s="263">
        <v>2320</v>
      </c>
      <c r="F1623" s="266">
        <v>1880</v>
      </c>
      <c r="G1623" s="266">
        <v>440</v>
      </c>
      <c r="H1623" s="264">
        <v>1952</v>
      </c>
      <c r="I1623" s="264">
        <v>1659</v>
      </c>
      <c r="J1623" s="264">
        <v>293</v>
      </c>
      <c r="K1623" s="264">
        <v>2424</v>
      </c>
      <c r="L1623" s="264">
        <v>2022</v>
      </c>
      <c r="M1623" s="264">
        <v>402</v>
      </c>
      <c r="N1623" s="294">
        <v>0.93</v>
      </c>
      <c r="O1623" s="266">
        <v>66583</v>
      </c>
      <c r="P1623" s="266">
        <v>57880</v>
      </c>
      <c r="Q1623" s="266">
        <v>8703</v>
      </c>
      <c r="R1623" s="267">
        <v>0.869290960154995</v>
      </c>
      <c r="S1623" s="267">
        <v>0.810344827586207</v>
      </c>
      <c r="T1623" s="267">
        <v>0.849897540983607</v>
      </c>
      <c r="U1623" s="267">
        <v>0.834158415841584</v>
      </c>
      <c r="V1623" s="295">
        <v>-0.0395527133973997</v>
      </c>
      <c r="W1623" s="271">
        <v>15363</v>
      </c>
      <c r="X1623" s="271">
        <v>13064</v>
      </c>
      <c r="Y1623" s="271">
        <v>14974</v>
      </c>
      <c r="Z1623" s="271">
        <v>13200</v>
      </c>
      <c r="AA1623" s="268">
        <v>0.850354748421532</v>
      </c>
      <c r="AB1623" s="268">
        <v>0.881527981835181</v>
      </c>
      <c r="AC1623" s="295">
        <v>-0.0311732334136487</v>
      </c>
    </row>
    <row r="1624" spans="1:29">
      <c r="A1624" s="297" t="s">
        <v>2706</v>
      </c>
      <c r="B1624" s="301" t="s">
        <v>3372</v>
      </c>
      <c r="C1624" s="293" t="s">
        <v>3035</v>
      </c>
      <c r="D1624" s="301" t="s">
        <v>3036</v>
      </c>
      <c r="E1624" s="263">
        <v>2404</v>
      </c>
      <c r="F1624" s="266">
        <v>2318</v>
      </c>
      <c r="G1624" s="266">
        <v>86</v>
      </c>
      <c r="H1624" s="264">
        <v>2014</v>
      </c>
      <c r="I1624" s="264">
        <v>1959</v>
      </c>
      <c r="J1624" s="264">
        <v>55</v>
      </c>
      <c r="K1624" s="264">
        <v>2417</v>
      </c>
      <c r="L1624" s="264">
        <v>2358</v>
      </c>
      <c r="M1624" s="264">
        <v>59</v>
      </c>
      <c r="N1624" s="294">
        <v>0.93</v>
      </c>
      <c r="O1624" s="266">
        <v>86379</v>
      </c>
      <c r="P1624" s="266">
        <v>84391</v>
      </c>
      <c r="Q1624" s="266">
        <v>1988</v>
      </c>
      <c r="R1624" s="267">
        <v>0.976985146852823</v>
      </c>
      <c r="S1624" s="267">
        <v>0.964226289517471</v>
      </c>
      <c r="T1624" s="267">
        <v>0.972691161866931</v>
      </c>
      <c r="U1624" s="267">
        <v>0.975589573851882</v>
      </c>
      <c r="V1624" s="295">
        <v>-0.00846487234946058</v>
      </c>
      <c r="W1624" s="271">
        <v>18311</v>
      </c>
      <c r="X1624" s="271">
        <v>17807</v>
      </c>
      <c r="Y1624" s="271">
        <v>20276</v>
      </c>
      <c r="Z1624" s="271">
        <v>19829</v>
      </c>
      <c r="AA1624" s="268">
        <v>0.972475561138114</v>
      </c>
      <c r="AB1624" s="268">
        <v>0.977954231603867</v>
      </c>
      <c r="AC1624" s="295">
        <v>-0.0054786704657529</v>
      </c>
    </row>
    <row r="1625" spans="1:29">
      <c r="A1625" s="297" t="s">
        <v>2706</v>
      </c>
      <c r="B1625" s="301" t="s">
        <v>3372</v>
      </c>
      <c r="C1625" s="293" t="s">
        <v>3037</v>
      </c>
      <c r="D1625" s="301" t="s">
        <v>3038</v>
      </c>
      <c r="E1625" s="263">
        <v>2135</v>
      </c>
      <c r="F1625" s="266">
        <v>2007</v>
      </c>
      <c r="G1625" s="266">
        <v>128</v>
      </c>
      <c r="H1625" s="264">
        <v>1907</v>
      </c>
      <c r="I1625" s="264">
        <v>1828</v>
      </c>
      <c r="J1625" s="264">
        <v>79</v>
      </c>
      <c r="K1625" s="264">
        <v>2147</v>
      </c>
      <c r="L1625" s="264">
        <v>2074</v>
      </c>
      <c r="M1625" s="264">
        <v>73</v>
      </c>
      <c r="N1625" s="294">
        <v>0.93</v>
      </c>
      <c r="O1625" s="266">
        <v>69651</v>
      </c>
      <c r="P1625" s="266">
        <v>66073</v>
      </c>
      <c r="Q1625" s="266">
        <v>3578</v>
      </c>
      <c r="R1625" s="267">
        <v>0.948629596129273</v>
      </c>
      <c r="S1625" s="267">
        <v>0.940046838407494</v>
      </c>
      <c r="T1625" s="267">
        <v>0.958573675930781</v>
      </c>
      <c r="U1625" s="267">
        <v>0.965999068467629</v>
      </c>
      <c r="V1625" s="295">
        <v>-0.0185268375232872</v>
      </c>
      <c r="W1625" s="271">
        <v>15660</v>
      </c>
      <c r="X1625" s="271">
        <v>15026</v>
      </c>
      <c r="Y1625" s="271">
        <v>16021</v>
      </c>
      <c r="Z1625" s="271">
        <v>15253</v>
      </c>
      <c r="AA1625" s="268">
        <v>0.959514687100894</v>
      </c>
      <c r="AB1625" s="268">
        <v>0.952062917420885</v>
      </c>
      <c r="AC1625" s="295">
        <v>0.00745176968000894</v>
      </c>
    </row>
    <row r="1626" spans="1:29">
      <c r="A1626" s="297" t="s">
        <v>2706</v>
      </c>
      <c r="B1626" s="301" t="s">
        <v>3375</v>
      </c>
      <c r="C1626" s="293" t="s">
        <v>3039</v>
      </c>
      <c r="D1626" s="301" t="s">
        <v>3040</v>
      </c>
      <c r="E1626" s="263">
        <v>4011</v>
      </c>
      <c r="F1626" s="266">
        <v>3655</v>
      </c>
      <c r="G1626" s="266">
        <v>356</v>
      </c>
      <c r="H1626" s="264">
        <v>3259</v>
      </c>
      <c r="I1626" s="264">
        <v>3030</v>
      </c>
      <c r="J1626" s="264">
        <v>229</v>
      </c>
      <c r="K1626" s="264">
        <v>4112</v>
      </c>
      <c r="L1626" s="264">
        <v>3889</v>
      </c>
      <c r="M1626" s="264">
        <v>223</v>
      </c>
      <c r="N1626" s="294">
        <v>0.93</v>
      </c>
      <c r="O1626" s="266">
        <v>136940</v>
      </c>
      <c r="P1626" s="266">
        <v>127887</v>
      </c>
      <c r="Q1626" s="266">
        <v>9053</v>
      </c>
      <c r="R1626" s="267">
        <v>0.933890755075215</v>
      </c>
      <c r="S1626" s="267">
        <v>0.911244078783346</v>
      </c>
      <c r="T1626" s="267">
        <v>0.929733046946916</v>
      </c>
      <c r="U1626" s="267">
        <v>0.945768482490272</v>
      </c>
      <c r="V1626" s="295">
        <v>-0.0184889681635705</v>
      </c>
      <c r="W1626" s="271">
        <v>29422</v>
      </c>
      <c r="X1626" s="271">
        <v>27346</v>
      </c>
      <c r="Y1626" s="271">
        <v>32349</v>
      </c>
      <c r="Z1626" s="271">
        <v>30142</v>
      </c>
      <c r="AA1626" s="268">
        <v>0.929440554686969</v>
      </c>
      <c r="AB1626" s="268">
        <v>0.931775325357816</v>
      </c>
      <c r="AC1626" s="295">
        <v>-0.00233477067084731</v>
      </c>
    </row>
    <row r="1627" spans="1:29">
      <c r="A1627" s="297" t="s">
        <v>2706</v>
      </c>
      <c r="B1627" s="301" t="s">
        <v>3375</v>
      </c>
      <c r="C1627" s="293" t="s">
        <v>3041</v>
      </c>
      <c r="D1627" s="301" t="s">
        <v>3042</v>
      </c>
      <c r="E1627" s="263">
        <v>1747</v>
      </c>
      <c r="F1627" s="266">
        <v>1583</v>
      </c>
      <c r="G1627" s="266">
        <v>164</v>
      </c>
      <c r="H1627" s="264">
        <v>1541</v>
      </c>
      <c r="I1627" s="264">
        <v>1379</v>
      </c>
      <c r="J1627" s="264">
        <v>162</v>
      </c>
      <c r="K1627" s="264">
        <v>1977</v>
      </c>
      <c r="L1627" s="264">
        <v>1842</v>
      </c>
      <c r="M1627" s="264">
        <v>135</v>
      </c>
      <c r="N1627" s="294">
        <v>0.93</v>
      </c>
      <c r="O1627" s="266">
        <v>61606</v>
      </c>
      <c r="P1627" s="266">
        <v>56769</v>
      </c>
      <c r="Q1627" s="266">
        <v>4837</v>
      </c>
      <c r="R1627" s="267">
        <v>0.921484920299971</v>
      </c>
      <c r="S1627" s="267">
        <v>0.906124785346308</v>
      </c>
      <c r="T1627" s="267">
        <v>0.894873458792992</v>
      </c>
      <c r="U1627" s="267">
        <v>0.931714719271624</v>
      </c>
      <c r="V1627" s="295">
        <v>0.0112513265533164</v>
      </c>
      <c r="W1627" s="271">
        <v>13253</v>
      </c>
      <c r="X1627" s="271">
        <v>12117</v>
      </c>
      <c r="Y1627" s="271">
        <v>14101</v>
      </c>
      <c r="Z1627" s="271">
        <v>12935</v>
      </c>
      <c r="AA1627" s="268">
        <v>0.914283558439599</v>
      </c>
      <c r="AB1627" s="268">
        <v>0.917310829019218</v>
      </c>
      <c r="AC1627" s="295">
        <v>-0.00302727057961982</v>
      </c>
    </row>
    <row r="1628" spans="1:29">
      <c r="A1628" s="297" t="s">
        <v>2706</v>
      </c>
      <c r="B1628" s="301" t="s">
        <v>3375</v>
      </c>
      <c r="C1628" s="293" t="s">
        <v>3043</v>
      </c>
      <c r="D1628" s="301" t="s">
        <v>3044</v>
      </c>
      <c r="E1628" s="263">
        <v>1692</v>
      </c>
      <c r="F1628" s="266">
        <v>1581</v>
      </c>
      <c r="G1628" s="266">
        <v>111</v>
      </c>
      <c r="H1628" s="264">
        <v>2112</v>
      </c>
      <c r="I1628" s="264">
        <v>2048</v>
      </c>
      <c r="J1628" s="264">
        <v>64</v>
      </c>
      <c r="K1628" s="264">
        <v>2659</v>
      </c>
      <c r="L1628" s="264">
        <v>2500</v>
      </c>
      <c r="M1628" s="264">
        <v>159</v>
      </c>
      <c r="N1628" s="294">
        <v>0.93</v>
      </c>
      <c r="O1628" s="266">
        <v>81919</v>
      </c>
      <c r="P1628" s="266">
        <v>78150</v>
      </c>
      <c r="Q1628" s="266">
        <v>3769</v>
      </c>
      <c r="R1628" s="267">
        <v>0.953991137587129</v>
      </c>
      <c r="S1628" s="267">
        <v>0.934397163120567</v>
      </c>
      <c r="T1628" s="267">
        <v>0.96969696969697</v>
      </c>
      <c r="U1628" s="267">
        <v>0.940203083866115</v>
      </c>
      <c r="V1628" s="295">
        <v>-0.0352998065764023</v>
      </c>
      <c r="W1628" s="271">
        <v>17459</v>
      </c>
      <c r="X1628" s="271">
        <v>16301</v>
      </c>
      <c r="Y1628" s="271">
        <v>19381</v>
      </c>
      <c r="Z1628" s="271">
        <v>18846</v>
      </c>
      <c r="AA1628" s="268">
        <v>0.933673177157913</v>
      </c>
      <c r="AB1628" s="268">
        <v>0.972395645219545</v>
      </c>
      <c r="AC1628" s="295">
        <v>-0.038722468061632</v>
      </c>
    </row>
    <row r="1629" spans="1:29">
      <c r="A1629" s="297" t="s">
        <v>2706</v>
      </c>
      <c r="B1629" s="301" t="s">
        <v>3374</v>
      </c>
      <c r="C1629" s="293" t="s">
        <v>3045</v>
      </c>
      <c r="D1629" s="301" t="s">
        <v>3046</v>
      </c>
      <c r="E1629" s="263">
        <v>768</v>
      </c>
      <c r="F1629" s="266">
        <v>729</v>
      </c>
      <c r="G1629" s="266">
        <v>39</v>
      </c>
      <c r="H1629" s="264">
        <v>918</v>
      </c>
      <c r="I1629" s="264">
        <v>901</v>
      </c>
      <c r="J1629" s="264">
        <v>17</v>
      </c>
      <c r="K1629" s="264">
        <v>1187</v>
      </c>
      <c r="L1629" s="264">
        <v>1159</v>
      </c>
      <c r="M1629" s="264">
        <v>28</v>
      </c>
      <c r="N1629" s="294">
        <v>0.93</v>
      </c>
      <c r="O1629" s="266">
        <v>36124</v>
      </c>
      <c r="P1629" s="266">
        <v>35127</v>
      </c>
      <c r="Q1629" s="266">
        <v>997</v>
      </c>
      <c r="R1629" s="267">
        <v>0.972400620086369</v>
      </c>
      <c r="S1629" s="267">
        <v>0.94921875</v>
      </c>
      <c r="T1629" s="267">
        <v>0.981481481481482</v>
      </c>
      <c r="U1629" s="267">
        <v>0.976411120471778</v>
      </c>
      <c r="V1629" s="295">
        <v>-0.0322627314814815</v>
      </c>
      <c r="W1629" s="271">
        <v>7671</v>
      </c>
      <c r="X1629" s="271">
        <v>7496</v>
      </c>
      <c r="Y1629" s="271">
        <v>8727</v>
      </c>
      <c r="Z1629" s="271">
        <v>8533</v>
      </c>
      <c r="AA1629" s="268">
        <v>0.977186807456655</v>
      </c>
      <c r="AB1629" s="268">
        <v>0.977770138650166</v>
      </c>
      <c r="AC1629" s="295">
        <v>-0.000583331193511172</v>
      </c>
    </row>
    <row r="1630" spans="1:29">
      <c r="A1630" s="297" t="s">
        <v>2706</v>
      </c>
      <c r="B1630" s="301" t="s">
        <v>3374</v>
      </c>
      <c r="C1630" s="293" t="s">
        <v>3047</v>
      </c>
      <c r="D1630" s="301" t="s">
        <v>3048</v>
      </c>
      <c r="E1630" s="263">
        <v>2850</v>
      </c>
      <c r="F1630" s="266">
        <v>2595</v>
      </c>
      <c r="G1630" s="266">
        <v>255</v>
      </c>
      <c r="H1630" s="264">
        <v>2225</v>
      </c>
      <c r="I1630" s="264">
        <v>2012</v>
      </c>
      <c r="J1630" s="264">
        <v>213</v>
      </c>
      <c r="K1630" s="264">
        <v>1539</v>
      </c>
      <c r="L1630" s="264">
        <v>1369</v>
      </c>
      <c r="M1630" s="264">
        <v>170</v>
      </c>
      <c r="N1630" s="294">
        <v>0.93</v>
      </c>
      <c r="O1630" s="266">
        <v>75892</v>
      </c>
      <c r="P1630" s="266">
        <v>71655</v>
      </c>
      <c r="Q1630" s="266">
        <v>4237</v>
      </c>
      <c r="R1630" s="267">
        <v>0.944170663574553</v>
      </c>
      <c r="S1630" s="267">
        <v>0.910526315789474</v>
      </c>
      <c r="T1630" s="267">
        <v>0.904269662921348</v>
      </c>
      <c r="U1630" s="267">
        <v>0.889538661468486</v>
      </c>
      <c r="V1630" s="295">
        <v>0.00625665286812538</v>
      </c>
      <c r="W1630" s="271">
        <v>16409</v>
      </c>
      <c r="X1630" s="271">
        <v>15154</v>
      </c>
      <c r="Y1630" s="271">
        <v>17391</v>
      </c>
      <c r="Z1630" s="271">
        <v>16490</v>
      </c>
      <c r="AA1630" s="268">
        <v>0.923517581814858</v>
      </c>
      <c r="AB1630" s="268">
        <v>0.948191593352884</v>
      </c>
      <c r="AC1630" s="295">
        <v>-0.0246740115380261</v>
      </c>
    </row>
    <row r="1631" spans="1:29">
      <c r="A1631" s="297" t="s">
        <v>2706</v>
      </c>
      <c r="B1631" s="301" t="s">
        <v>3373</v>
      </c>
      <c r="C1631" s="293" t="s">
        <v>3049</v>
      </c>
      <c r="D1631" s="301" t="s">
        <v>3050</v>
      </c>
      <c r="E1631" s="263">
        <v>3024</v>
      </c>
      <c r="F1631" s="266">
        <v>2879</v>
      </c>
      <c r="G1631" s="266">
        <v>145</v>
      </c>
      <c r="H1631" s="264">
        <v>2990</v>
      </c>
      <c r="I1631" s="264">
        <v>2882</v>
      </c>
      <c r="J1631" s="264">
        <v>108</v>
      </c>
      <c r="K1631" s="264">
        <v>4179</v>
      </c>
      <c r="L1631" s="264">
        <v>4019</v>
      </c>
      <c r="M1631" s="264">
        <v>160</v>
      </c>
      <c r="N1631" s="294">
        <v>0.93</v>
      </c>
      <c r="O1631" s="266">
        <v>130528</v>
      </c>
      <c r="P1631" s="266">
        <v>126366</v>
      </c>
      <c r="Q1631" s="266">
        <v>4162</v>
      </c>
      <c r="R1631" s="267">
        <v>0.968114121108115</v>
      </c>
      <c r="S1631" s="267">
        <v>0.952050264550265</v>
      </c>
      <c r="T1631" s="267">
        <v>0.963879598662207</v>
      </c>
      <c r="U1631" s="267">
        <v>0.961713328547499</v>
      </c>
      <c r="V1631" s="295">
        <v>-0.0118293341119429</v>
      </c>
      <c r="W1631" s="271">
        <v>25526</v>
      </c>
      <c r="X1631" s="271">
        <v>24778</v>
      </c>
      <c r="Y1631" s="271">
        <v>29794</v>
      </c>
      <c r="Z1631" s="271">
        <v>29081</v>
      </c>
      <c r="AA1631" s="268">
        <v>0.970696544699522</v>
      </c>
      <c r="AB1631" s="268">
        <v>0.976069007182654</v>
      </c>
      <c r="AC1631" s="295">
        <v>-0.00537246248313217</v>
      </c>
    </row>
    <row r="1632" spans="1:29">
      <c r="A1632" s="297" t="s">
        <v>2706</v>
      </c>
      <c r="B1632" s="301" t="s">
        <v>3374</v>
      </c>
      <c r="C1632" s="293" t="s">
        <v>3051</v>
      </c>
      <c r="D1632" s="301" t="s">
        <v>3052</v>
      </c>
      <c r="E1632" s="263">
        <v>3491</v>
      </c>
      <c r="F1632" s="266">
        <v>3053</v>
      </c>
      <c r="G1632" s="266">
        <v>438</v>
      </c>
      <c r="H1632" s="264">
        <v>3105</v>
      </c>
      <c r="I1632" s="264">
        <v>2693</v>
      </c>
      <c r="J1632" s="264">
        <v>412</v>
      </c>
      <c r="K1632" s="264">
        <v>2486</v>
      </c>
      <c r="L1632" s="264">
        <v>2081</v>
      </c>
      <c r="M1632" s="264">
        <v>405</v>
      </c>
      <c r="N1632" s="294">
        <v>0.93</v>
      </c>
      <c r="O1632" s="266">
        <v>104758</v>
      </c>
      <c r="P1632" s="266">
        <v>94129</v>
      </c>
      <c r="Q1632" s="266">
        <v>10629</v>
      </c>
      <c r="R1632" s="267">
        <v>0.898537581855324</v>
      </c>
      <c r="S1632" s="267">
        <v>0.874534517330278</v>
      </c>
      <c r="T1632" s="267">
        <v>0.86731078904992</v>
      </c>
      <c r="U1632" s="267">
        <v>0.837087691069992</v>
      </c>
      <c r="V1632" s="295">
        <v>0.00722372828035833</v>
      </c>
      <c r="W1632" s="271">
        <v>22451</v>
      </c>
      <c r="X1632" s="271">
        <v>19608</v>
      </c>
      <c r="Y1632" s="271">
        <v>24599</v>
      </c>
      <c r="Z1632" s="271">
        <v>22058</v>
      </c>
      <c r="AA1632" s="268">
        <v>0.873368669547014</v>
      </c>
      <c r="AB1632" s="268">
        <v>0.896703118012927</v>
      </c>
      <c r="AC1632" s="295">
        <v>-0.0233344484659138</v>
      </c>
    </row>
    <row r="1633" spans="1:29">
      <c r="A1633" s="297" t="s">
        <v>2706</v>
      </c>
      <c r="B1633" s="301" t="s">
        <v>3374</v>
      </c>
      <c r="C1633" s="293" t="s">
        <v>3053</v>
      </c>
      <c r="D1633" s="301" t="s">
        <v>3054</v>
      </c>
      <c r="E1633" s="263">
        <v>0</v>
      </c>
      <c r="F1633" s="266">
        <v>0</v>
      </c>
      <c r="G1633" s="266">
        <v>0</v>
      </c>
      <c r="H1633" s="264">
        <v>0</v>
      </c>
      <c r="I1633" s="264">
        <v>0</v>
      </c>
      <c r="J1633" s="264">
        <v>0</v>
      </c>
      <c r="K1633" s="264">
        <v>0</v>
      </c>
      <c r="L1633" s="264">
        <v>0</v>
      </c>
      <c r="M1633" s="264">
        <v>0</v>
      </c>
      <c r="N1633" s="294">
        <v>0.93</v>
      </c>
      <c r="O1633" s="266">
        <v>7</v>
      </c>
      <c r="P1633" s="266">
        <v>7</v>
      </c>
      <c r="Q1633" s="266">
        <v>0</v>
      </c>
      <c r="R1633" s="267">
        <v>1</v>
      </c>
      <c r="S1633" s="267">
        <v>0</v>
      </c>
      <c r="T1633" s="267">
        <v>0</v>
      </c>
      <c r="U1633" s="267">
        <v>0</v>
      </c>
      <c r="V1633" s="295">
        <v>0</v>
      </c>
      <c r="W1633" s="271">
        <v>0</v>
      </c>
      <c r="X1633" s="271">
        <v>0</v>
      </c>
      <c r="Y1633" s="271">
        <v>4</v>
      </c>
      <c r="Z1633" s="271">
        <v>4</v>
      </c>
      <c r="AA1633" s="268">
        <v>0</v>
      </c>
      <c r="AB1633" s="268">
        <v>1</v>
      </c>
      <c r="AC1633" s="295">
        <v>-1</v>
      </c>
    </row>
    <row r="1634" spans="1:29">
      <c r="A1634" s="297" t="s">
        <v>2706</v>
      </c>
      <c r="B1634" s="301" t="s">
        <v>3374</v>
      </c>
      <c r="C1634" s="293" t="s">
        <v>3055</v>
      </c>
      <c r="D1634" s="301" t="s">
        <v>3056</v>
      </c>
      <c r="E1634" s="263">
        <v>1</v>
      </c>
      <c r="F1634" s="266">
        <v>0</v>
      </c>
      <c r="G1634" s="266">
        <v>1</v>
      </c>
      <c r="H1634" s="264">
        <v>0</v>
      </c>
      <c r="I1634" s="264">
        <v>0</v>
      </c>
      <c r="J1634" s="264">
        <v>0</v>
      </c>
      <c r="K1634" s="264">
        <v>2</v>
      </c>
      <c r="L1634" s="264">
        <v>2</v>
      </c>
      <c r="M1634" s="264">
        <v>0</v>
      </c>
      <c r="N1634" s="294">
        <v>0.93</v>
      </c>
      <c r="O1634" s="266">
        <v>11</v>
      </c>
      <c r="P1634" s="266">
        <v>10</v>
      </c>
      <c r="Q1634" s="266">
        <v>1</v>
      </c>
      <c r="R1634" s="267">
        <v>0.909090909090909</v>
      </c>
      <c r="S1634" s="267">
        <v>0</v>
      </c>
      <c r="T1634" s="267">
        <v>0</v>
      </c>
      <c r="U1634" s="267">
        <v>1</v>
      </c>
      <c r="V1634" s="295">
        <v>0</v>
      </c>
      <c r="W1634" s="271">
        <v>3</v>
      </c>
      <c r="X1634" s="271">
        <v>2</v>
      </c>
      <c r="Y1634" s="271">
        <v>6</v>
      </c>
      <c r="Z1634" s="271">
        <v>6</v>
      </c>
      <c r="AA1634" s="268">
        <v>0.666666666666667</v>
      </c>
      <c r="AB1634" s="268">
        <v>1</v>
      </c>
      <c r="AC1634" s="295">
        <v>-0.333333333333333</v>
      </c>
    </row>
    <row r="1635" spans="1:29">
      <c r="A1635" s="297" t="s">
        <v>2706</v>
      </c>
      <c r="B1635" s="301" t="s">
        <v>3373</v>
      </c>
      <c r="C1635" s="293" t="s">
        <v>3057</v>
      </c>
      <c r="D1635" s="301" t="s">
        <v>3058</v>
      </c>
      <c r="E1635" s="263">
        <v>0</v>
      </c>
      <c r="F1635" s="266">
        <v>0</v>
      </c>
      <c r="G1635" s="266">
        <v>0</v>
      </c>
      <c r="H1635" s="264">
        <v>0</v>
      </c>
      <c r="I1635" s="264">
        <v>0</v>
      </c>
      <c r="J1635" s="264">
        <v>0</v>
      </c>
      <c r="K1635" s="264">
        <v>0</v>
      </c>
      <c r="L1635" s="264">
        <v>0</v>
      </c>
      <c r="M1635" s="264">
        <v>0</v>
      </c>
      <c r="N1635" s="294">
        <v>0.93</v>
      </c>
      <c r="O1635" s="266">
        <v>4</v>
      </c>
      <c r="P1635" s="266">
        <v>4</v>
      </c>
      <c r="Q1635" s="266">
        <v>0</v>
      </c>
      <c r="R1635" s="267">
        <v>1</v>
      </c>
      <c r="S1635" s="267">
        <v>0</v>
      </c>
      <c r="T1635" s="267">
        <v>0</v>
      </c>
      <c r="U1635" s="267">
        <v>0</v>
      </c>
      <c r="V1635" s="295">
        <v>0</v>
      </c>
      <c r="W1635" s="271">
        <v>0</v>
      </c>
      <c r="X1635" s="271">
        <v>0</v>
      </c>
      <c r="Y1635" s="271">
        <v>2</v>
      </c>
      <c r="Z1635" s="271">
        <v>2</v>
      </c>
      <c r="AA1635" s="268">
        <v>0</v>
      </c>
      <c r="AB1635" s="268">
        <v>1</v>
      </c>
      <c r="AC1635" s="295">
        <v>-1</v>
      </c>
    </row>
    <row r="1636" spans="1:29">
      <c r="A1636" s="297" t="s">
        <v>2706</v>
      </c>
      <c r="B1636" s="301" t="s">
        <v>3373</v>
      </c>
      <c r="C1636" s="293" t="s">
        <v>3059</v>
      </c>
      <c r="D1636" s="301" t="s">
        <v>3060</v>
      </c>
      <c r="E1636" s="263">
        <v>0</v>
      </c>
      <c r="F1636" s="266">
        <v>0</v>
      </c>
      <c r="G1636" s="266">
        <v>0</v>
      </c>
      <c r="H1636" s="264">
        <v>0</v>
      </c>
      <c r="I1636" s="264">
        <v>0</v>
      </c>
      <c r="J1636" s="264">
        <v>0</v>
      </c>
      <c r="K1636" s="264">
        <v>0</v>
      </c>
      <c r="L1636" s="264">
        <v>0</v>
      </c>
      <c r="M1636" s="264">
        <v>0</v>
      </c>
      <c r="N1636" s="294">
        <v>0.93</v>
      </c>
      <c r="O1636" s="266">
        <v>0</v>
      </c>
      <c r="P1636" s="266">
        <v>0</v>
      </c>
      <c r="Q1636" s="266">
        <v>0</v>
      </c>
      <c r="R1636" s="267">
        <v>0</v>
      </c>
      <c r="S1636" s="267">
        <v>0</v>
      </c>
      <c r="T1636" s="267">
        <v>0</v>
      </c>
      <c r="U1636" s="267">
        <v>0</v>
      </c>
      <c r="V1636" s="295">
        <v>0</v>
      </c>
      <c r="W1636" s="271">
        <v>0</v>
      </c>
      <c r="X1636" s="271">
        <v>0</v>
      </c>
      <c r="Y1636" s="271">
        <v>0</v>
      </c>
      <c r="Z1636" s="271">
        <v>0</v>
      </c>
      <c r="AA1636" s="268">
        <v>0</v>
      </c>
      <c r="AB1636" s="268">
        <v>0</v>
      </c>
      <c r="AC1636" s="295">
        <v>0</v>
      </c>
    </row>
    <row r="1637" spans="1:29">
      <c r="A1637" s="297" t="s">
        <v>2706</v>
      </c>
      <c r="B1637" s="301" t="s">
        <v>3373</v>
      </c>
      <c r="C1637" s="293" t="s">
        <v>3061</v>
      </c>
      <c r="D1637" s="301" t="s">
        <v>3062</v>
      </c>
      <c r="E1637" s="263">
        <v>3439</v>
      </c>
      <c r="F1637" s="266">
        <v>3357</v>
      </c>
      <c r="G1637" s="266">
        <v>82</v>
      </c>
      <c r="H1637" s="264">
        <v>2551</v>
      </c>
      <c r="I1637" s="264">
        <v>2507</v>
      </c>
      <c r="J1637" s="264">
        <v>44</v>
      </c>
      <c r="K1637" s="264">
        <v>3146</v>
      </c>
      <c r="L1637" s="264">
        <v>3102</v>
      </c>
      <c r="M1637" s="264">
        <v>44</v>
      </c>
      <c r="N1637" s="294">
        <v>0.93</v>
      </c>
      <c r="O1637" s="266">
        <v>115333</v>
      </c>
      <c r="P1637" s="266">
        <v>113593</v>
      </c>
      <c r="Q1637" s="266">
        <v>1740</v>
      </c>
      <c r="R1637" s="267">
        <v>0.984913251194368</v>
      </c>
      <c r="S1637" s="267">
        <v>0.976155859261413</v>
      </c>
      <c r="T1637" s="267">
        <v>0.982751862014896</v>
      </c>
      <c r="U1637" s="267">
        <v>0.986013986013986</v>
      </c>
      <c r="V1637" s="295">
        <v>-0.00659600275348293</v>
      </c>
      <c r="W1637" s="271">
        <v>23819</v>
      </c>
      <c r="X1637" s="271">
        <v>23401</v>
      </c>
      <c r="Y1637" s="271">
        <v>27716</v>
      </c>
      <c r="Z1637" s="271">
        <v>27322</v>
      </c>
      <c r="AA1637" s="268">
        <v>0.982450984508166</v>
      </c>
      <c r="AB1637" s="268">
        <v>0.985784384471064</v>
      </c>
      <c r="AC1637" s="295">
        <v>-0.00333339996289794</v>
      </c>
    </row>
    <row r="1638" spans="1:29">
      <c r="A1638" s="297" t="s">
        <v>2706</v>
      </c>
      <c r="B1638" s="301" t="s">
        <v>3373</v>
      </c>
      <c r="C1638" s="293" t="s">
        <v>3063</v>
      </c>
      <c r="D1638" s="301" t="s">
        <v>3064</v>
      </c>
      <c r="E1638" s="263">
        <v>0</v>
      </c>
      <c r="F1638" s="266">
        <v>0</v>
      </c>
      <c r="G1638" s="266">
        <v>0</v>
      </c>
      <c r="H1638" s="264">
        <v>0</v>
      </c>
      <c r="I1638" s="264">
        <v>0</v>
      </c>
      <c r="J1638" s="264">
        <v>0</v>
      </c>
      <c r="K1638" s="264">
        <v>0</v>
      </c>
      <c r="L1638" s="264">
        <v>0</v>
      </c>
      <c r="M1638" s="264">
        <v>0</v>
      </c>
      <c r="N1638" s="294">
        <v>0.93</v>
      </c>
      <c r="O1638" s="266">
        <v>0</v>
      </c>
      <c r="P1638" s="266">
        <v>0</v>
      </c>
      <c r="Q1638" s="266">
        <v>0</v>
      </c>
      <c r="R1638" s="267">
        <v>0</v>
      </c>
      <c r="S1638" s="267">
        <v>0</v>
      </c>
      <c r="T1638" s="267">
        <v>0</v>
      </c>
      <c r="U1638" s="267">
        <v>0</v>
      </c>
      <c r="V1638" s="295">
        <v>0</v>
      </c>
      <c r="W1638" s="271">
        <v>0</v>
      </c>
      <c r="X1638" s="271">
        <v>0</v>
      </c>
      <c r="Y1638" s="271">
        <v>0</v>
      </c>
      <c r="Z1638" s="271">
        <v>0</v>
      </c>
      <c r="AA1638" s="268">
        <v>0</v>
      </c>
      <c r="AB1638" s="268">
        <v>0</v>
      </c>
      <c r="AC1638" s="295">
        <v>0</v>
      </c>
    </row>
    <row r="1639" spans="1:29">
      <c r="A1639" s="297" t="s">
        <v>2706</v>
      </c>
      <c r="B1639" s="301" t="s">
        <v>3373</v>
      </c>
      <c r="C1639" s="293" t="s">
        <v>3065</v>
      </c>
      <c r="D1639" s="301" t="s">
        <v>3066</v>
      </c>
      <c r="E1639" s="263">
        <v>4637</v>
      </c>
      <c r="F1639" s="266">
        <v>4132</v>
      </c>
      <c r="G1639" s="266">
        <v>505</v>
      </c>
      <c r="H1639" s="264">
        <v>3479</v>
      </c>
      <c r="I1639" s="264">
        <v>3176</v>
      </c>
      <c r="J1639" s="264">
        <v>303</v>
      </c>
      <c r="K1639" s="264">
        <v>4069</v>
      </c>
      <c r="L1639" s="264">
        <v>3682</v>
      </c>
      <c r="M1639" s="264">
        <v>387</v>
      </c>
      <c r="N1639" s="294">
        <v>0.93</v>
      </c>
      <c r="O1639" s="266">
        <v>154973</v>
      </c>
      <c r="P1639" s="266">
        <v>143209</v>
      </c>
      <c r="Q1639" s="266">
        <v>11764</v>
      </c>
      <c r="R1639" s="267">
        <v>0.924090002774677</v>
      </c>
      <c r="S1639" s="267">
        <v>0.891093379340091</v>
      </c>
      <c r="T1639" s="267">
        <v>0.912906007473412</v>
      </c>
      <c r="U1639" s="267">
        <v>0.90489063652003</v>
      </c>
      <c r="V1639" s="295">
        <v>-0.0218126281333213</v>
      </c>
      <c r="W1639" s="271">
        <v>32061</v>
      </c>
      <c r="X1639" s="271">
        <v>29556</v>
      </c>
      <c r="Y1639" s="271">
        <v>35967</v>
      </c>
      <c r="Z1639" s="271">
        <v>33069</v>
      </c>
      <c r="AA1639" s="268">
        <v>0.921867689716478</v>
      </c>
      <c r="AB1639" s="268">
        <v>0.91942614062891</v>
      </c>
      <c r="AC1639" s="295">
        <v>0.00244154908756811</v>
      </c>
    </row>
    <row r="1640" spans="1:29">
      <c r="A1640" s="297" t="s">
        <v>2706</v>
      </c>
      <c r="B1640" s="301" t="s">
        <v>3371</v>
      </c>
      <c r="C1640" s="293" t="s">
        <v>3067</v>
      </c>
      <c r="D1640" s="301" t="s">
        <v>3068</v>
      </c>
      <c r="E1640" s="263">
        <v>3756</v>
      </c>
      <c r="F1640" s="266">
        <v>3396</v>
      </c>
      <c r="G1640" s="266">
        <v>360</v>
      </c>
      <c r="H1640" s="264">
        <v>4092</v>
      </c>
      <c r="I1640" s="264">
        <v>3781</v>
      </c>
      <c r="J1640" s="264">
        <v>311</v>
      </c>
      <c r="K1640" s="264">
        <v>3053</v>
      </c>
      <c r="L1640" s="264">
        <v>2802</v>
      </c>
      <c r="M1640" s="264">
        <v>251</v>
      </c>
      <c r="N1640" s="294">
        <v>0.93</v>
      </c>
      <c r="O1640" s="266">
        <v>128016</v>
      </c>
      <c r="P1640" s="266">
        <v>116848</v>
      </c>
      <c r="Q1640" s="266">
        <v>11168</v>
      </c>
      <c r="R1640" s="267">
        <v>0.912760904886889</v>
      </c>
      <c r="S1640" s="267">
        <v>0.904153354632588</v>
      </c>
      <c r="T1640" s="267">
        <v>0.923998044965787</v>
      </c>
      <c r="U1640" s="267">
        <v>0.917785784474288</v>
      </c>
      <c r="V1640" s="295">
        <v>-0.019844690333199</v>
      </c>
      <c r="W1640" s="271">
        <v>25724</v>
      </c>
      <c r="X1640" s="271">
        <v>23552</v>
      </c>
      <c r="Y1640" s="271">
        <v>28925</v>
      </c>
      <c r="Z1640" s="271">
        <v>26696</v>
      </c>
      <c r="AA1640" s="268">
        <v>0.915565230912766</v>
      </c>
      <c r="AB1640" s="268">
        <v>0.922938634399309</v>
      </c>
      <c r="AC1640" s="295">
        <v>-0.00737340348654225</v>
      </c>
    </row>
    <row r="1641" spans="1:29">
      <c r="A1641" s="297" t="s">
        <v>2706</v>
      </c>
      <c r="B1641" s="301" t="s">
        <v>3371</v>
      </c>
      <c r="C1641" s="293" t="s">
        <v>3069</v>
      </c>
      <c r="D1641" s="301" t="s">
        <v>3070</v>
      </c>
      <c r="E1641" s="263">
        <v>1</v>
      </c>
      <c r="F1641" s="266">
        <v>0</v>
      </c>
      <c r="G1641" s="266">
        <v>1</v>
      </c>
      <c r="H1641" s="264">
        <v>0</v>
      </c>
      <c r="I1641" s="264">
        <v>0</v>
      </c>
      <c r="J1641" s="264">
        <v>0</v>
      </c>
      <c r="K1641" s="264">
        <v>1</v>
      </c>
      <c r="L1641" s="264">
        <v>0</v>
      </c>
      <c r="M1641" s="264">
        <v>1</v>
      </c>
      <c r="N1641" s="294">
        <v>0.93</v>
      </c>
      <c r="O1641" s="266">
        <v>3</v>
      </c>
      <c r="P1641" s="266">
        <v>0</v>
      </c>
      <c r="Q1641" s="266">
        <v>3</v>
      </c>
      <c r="R1641" s="267">
        <v>0</v>
      </c>
      <c r="S1641" s="267">
        <v>0</v>
      </c>
      <c r="T1641" s="267">
        <v>0</v>
      </c>
      <c r="U1641" s="267">
        <v>0</v>
      </c>
      <c r="V1641" s="295">
        <v>0</v>
      </c>
      <c r="W1641" s="271">
        <v>2</v>
      </c>
      <c r="X1641" s="271">
        <v>0</v>
      </c>
      <c r="Y1641" s="271">
        <v>0</v>
      </c>
      <c r="Z1641" s="271">
        <v>0</v>
      </c>
      <c r="AA1641" s="268">
        <v>0</v>
      </c>
      <c r="AB1641" s="268">
        <v>0</v>
      </c>
      <c r="AC1641" s="295">
        <v>0</v>
      </c>
    </row>
    <row r="1642" spans="1:29">
      <c r="A1642" s="297" t="s">
        <v>2706</v>
      </c>
      <c r="B1642" s="301" t="s">
        <v>3371</v>
      </c>
      <c r="C1642" s="293" t="s">
        <v>3071</v>
      </c>
      <c r="D1642" s="301" t="s">
        <v>3072</v>
      </c>
      <c r="E1642" s="263">
        <v>3</v>
      </c>
      <c r="F1642" s="266">
        <v>3</v>
      </c>
      <c r="G1642" s="266">
        <v>0</v>
      </c>
      <c r="H1642" s="264">
        <v>1</v>
      </c>
      <c r="I1642" s="264">
        <v>1</v>
      </c>
      <c r="J1642" s="264">
        <v>0</v>
      </c>
      <c r="K1642" s="264">
        <v>5</v>
      </c>
      <c r="L1642" s="264">
        <v>5</v>
      </c>
      <c r="M1642" s="264">
        <v>0</v>
      </c>
      <c r="N1642" s="294">
        <v>0.93</v>
      </c>
      <c r="O1642" s="266">
        <v>27</v>
      </c>
      <c r="P1642" s="266">
        <v>27</v>
      </c>
      <c r="Q1642" s="266">
        <v>0</v>
      </c>
      <c r="R1642" s="267">
        <v>1</v>
      </c>
      <c r="S1642" s="267">
        <v>1</v>
      </c>
      <c r="T1642" s="267">
        <v>1</v>
      </c>
      <c r="U1642" s="267">
        <v>1</v>
      </c>
      <c r="V1642" s="295">
        <v>0</v>
      </c>
      <c r="W1642" s="271">
        <v>14</v>
      </c>
      <c r="X1642" s="271">
        <v>14</v>
      </c>
      <c r="Y1642" s="271">
        <v>2</v>
      </c>
      <c r="Z1642" s="271">
        <v>2</v>
      </c>
      <c r="AA1642" s="268">
        <v>1</v>
      </c>
      <c r="AB1642" s="268">
        <v>1</v>
      </c>
      <c r="AC1642" s="295">
        <v>0</v>
      </c>
    </row>
    <row r="1643" spans="1:29">
      <c r="A1643" s="297" t="s">
        <v>2706</v>
      </c>
      <c r="B1643" s="301" t="s">
        <v>3371</v>
      </c>
      <c r="C1643" s="293" t="s">
        <v>3073</v>
      </c>
      <c r="D1643" s="301" t="s">
        <v>3074</v>
      </c>
      <c r="E1643" s="263">
        <v>2243</v>
      </c>
      <c r="F1643" s="266">
        <v>2121</v>
      </c>
      <c r="G1643" s="266">
        <v>122</v>
      </c>
      <c r="H1643" s="264">
        <v>2599</v>
      </c>
      <c r="I1643" s="264">
        <v>2480</v>
      </c>
      <c r="J1643" s="264">
        <v>119</v>
      </c>
      <c r="K1643" s="264">
        <v>1900</v>
      </c>
      <c r="L1643" s="264">
        <v>1774</v>
      </c>
      <c r="M1643" s="264">
        <v>126</v>
      </c>
      <c r="N1643" s="294">
        <v>0.93</v>
      </c>
      <c r="O1643" s="266">
        <v>76994</v>
      </c>
      <c r="P1643" s="266">
        <v>73198</v>
      </c>
      <c r="Q1643" s="266">
        <v>3796</v>
      </c>
      <c r="R1643" s="267">
        <v>0.950697456944697</v>
      </c>
      <c r="S1643" s="267">
        <v>0.945608559964333</v>
      </c>
      <c r="T1643" s="267">
        <v>0.954213158907272</v>
      </c>
      <c r="U1643" s="267">
        <v>0.933684210526316</v>
      </c>
      <c r="V1643" s="295">
        <v>-0.00860459894293852</v>
      </c>
      <c r="W1643" s="271">
        <v>15952</v>
      </c>
      <c r="X1643" s="271">
        <v>15107</v>
      </c>
      <c r="Y1643" s="271">
        <v>18132</v>
      </c>
      <c r="Z1643" s="271">
        <v>17314</v>
      </c>
      <c r="AA1643" s="268">
        <v>0.947028585757272</v>
      </c>
      <c r="AB1643" s="268">
        <v>0.954886388705052</v>
      </c>
      <c r="AC1643" s="295">
        <v>-0.00785780294778005</v>
      </c>
    </row>
    <row r="1644" spans="1:29">
      <c r="A1644" s="297" t="s">
        <v>2706</v>
      </c>
      <c r="B1644" s="301" t="s">
        <v>3371</v>
      </c>
      <c r="C1644" s="293" t="s">
        <v>3075</v>
      </c>
      <c r="D1644" s="301" t="s">
        <v>3076</v>
      </c>
      <c r="E1644" s="263">
        <v>1</v>
      </c>
      <c r="F1644" s="266">
        <v>1</v>
      </c>
      <c r="G1644" s="266">
        <v>0</v>
      </c>
      <c r="H1644" s="264">
        <v>5</v>
      </c>
      <c r="I1644" s="264">
        <v>2</v>
      </c>
      <c r="J1644" s="264">
        <v>3</v>
      </c>
      <c r="K1644" s="264">
        <v>6</v>
      </c>
      <c r="L1644" s="264">
        <v>4</v>
      </c>
      <c r="M1644" s="264">
        <v>2</v>
      </c>
      <c r="N1644" s="294">
        <v>0.93</v>
      </c>
      <c r="O1644" s="266">
        <v>39</v>
      </c>
      <c r="P1644" s="266">
        <v>31</v>
      </c>
      <c r="Q1644" s="266">
        <v>8</v>
      </c>
      <c r="R1644" s="267">
        <v>0.794871794871795</v>
      </c>
      <c r="S1644" s="267">
        <v>1</v>
      </c>
      <c r="T1644" s="267">
        <v>0.4</v>
      </c>
      <c r="U1644" s="267">
        <v>0.666666666666667</v>
      </c>
      <c r="V1644" s="295">
        <v>0.6</v>
      </c>
      <c r="W1644" s="271">
        <v>21</v>
      </c>
      <c r="X1644" s="271">
        <v>13</v>
      </c>
      <c r="Y1644" s="271">
        <v>1</v>
      </c>
      <c r="Z1644" s="271">
        <v>1</v>
      </c>
      <c r="AA1644" s="268">
        <v>0.619047619047619</v>
      </c>
      <c r="AB1644" s="268">
        <v>1</v>
      </c>
      <c r="AC1644" s="295">
        <v>-0.380952380952381</v>
      </c>
    </row>
    <row r="1645" spans="1:29">
      <c r="A1645" s="297" t="s">
        <v>2706</v>
      </c>
      <c r="B1645" s="301" t="s">
        <v>3371</v>
      </c>
      <c r="C1645" s="293" t="s">
        <v>3077</v>
      </c>
      <c r="D1645" s="301" t="s">
        <v>3078</v>
      </c>
      <c r="E1645" s="263">
        <v>0</v>
      </c>
      <c r="F1645" s="266">
        <v>0</v>
      </c>
      <c r="G1645" s="266">
        <v>0</v>
      </c>
      <c r="H1645" s="264">
        <v>0</v>
      </c>
      <c r="I1645" s="264">
        <v>0</v>
      </c>
      <c r="J1645" s="264">
        <v>0</v>
      </c>
      <c r="K1645" s="264">
        <v>0</v>
      </c>
      <c r="L1645" s="264">
        <v>0</v>
      </c>
      <c r="M1645" s="264">
        <v>0</v>
      </c>
      <c r="N1645" s="294">
        <v>0.93</v>
      </c>
      <c r="O1645" s="266">
        <v>4</v>
      </c>
      <c r="P1645" s="266">
        <v>4</v>
      </c>
      <c r="Q1645" s="266">
        <v>0</v>
      </c>
      <c r="R1645" s="267">
        <v>1</v>
      </c>
      <c r="S1645" s="267">
        <v>0</v>
      </c>
      <c r="T1645" s="267">
        <v>0</v>
      </c>
      <c r="U1645" s="267">
        <v>0</v>
      </c>
      <c r="V1645" s="295">
        <v>0</v>
      </c>
      <c r="W1645" s="271">
        <v>1</v>
      </c>
      <c r="X1645" s="271">
        <v>1</v>
      </c>
      <c r="Y1645" s="271">
        <v>2</v>
      </c>
      <c r="Z1645" s="271">
        <v>2</v>
      </c>
      <c r="AA1645" s="268">
        <v>1</v>
      </c>
      <c r="AB1645" s="268">
        <v>1</v>
      </c>
      <c r="AC1645" s="295">
        <v>0</v>
      </c>
    </row>
    <row r="1646" spans="1:29">
      <c r="A1646" s="297" t="s">
        <v>2706</v>
      </c>
      <c r="B1646" s="301" t="s">
        <v>3371</v>
      </c>
      <c r="C1646" s="293" t="s">
        <v>3079</v>
      </c>
      <c r="D1646" s="301" t="s">
        <v>3080</v>
      </c>
      <c r="E1646" s="263">
        <v>0</v>
      </c>
      <c r="F1646" s="266">
        <v>0</v>
      </c>
      <c r="G1646" s="266">
        <v>0</v>
      </c>
      <c r="H1646" s="264">
        <v>0</v>
      </c>
      <c r="I1646" s="264">
        <v>0</v>
      </c>
      <c r="J1646" s="264">
        <v>0</v>
      </c>
      <c r="K1646" s="264">
        <v>0</v>
      </c>
      <c r="L1646" s="264">
        <v>0</v>
      </c>
      <c r="M1646" s="264">
        <v>0</v>
      </c>
      <c r="N1646" s="294">
        <v>0.93</v>
      </c>
      <c r="O1646" s="266">
        <v>2</v>
      </c>
      <c r="P1646" s="266">
        <v>2</v>
      </c>
      <c r="Q1646" s="266">
        <v>0</v>
      </c>
      <c r="R1646" s="267">
        <v>1</v>
      </c>
      <c r="S1646" s="267">
        <v>0</v>
      </c>
      <c r="T1646" s="267">
        <v>0</v>
      </c>
      <c r="U1646" s="267">
        <v>0</v>
      </c>
      <c r="V1646" s="295">
        <v>0</v>
      </c>
      <c r="W1646" s="271">
        <v>0</v>
      </c>
      <c r="X1646" s="271">
        <v>0</v>
      </c>
      <c r="Y1646" s="271">
        <v>0</v>
      </c>
      <c r="Z1646" s="271">
        <v>0</v>
      </c>
      <c r="AA1646" s="268">
        <v>0</v>
      </c>
      <c r="AB1646" s="268">
        <v>0</v>
      </c>
      <c r="AC1646" s="295">
        <v>0</v>
      </c>
    </row>
    <row r="1647" spans="1:29">
      <c r="A1647" s="297" t="s">
        <v>2706</v>
      </c>
      <c r="B1647" s="301" t="s">
        <v>3371</v>
      </c>
      <c r="C1647" s="293" t="s">
        <v>3081</v>
      </c>
      <c r="D1647" s="301" t="s">
        <v>3082</v>
      </c>
      <c r="E1647" s="263">
        <v>1</v>
      </c>
      <c r="F1647" s="266">
        <v>0</v>
      </c>
      <c r="G1647" s="266">
        <v>1</v>
      </c>
      <c r="H1647" s="264">
        <v>0</v>
      </c>
      <c r="I1647" s="264">
        <v>0</v>
      </c>
      <c r="J1647" s="264">
        <v>0</v>
      </c>
      <c r="K1647" s="264">
        <v>1</v>
      </c>
      <c r="L1647" s="264">
        <v>0</v>
      </c>
      <c r="M1647" s="264">
        <v>1</v>
      </c>
      <c r="N1647" s="294">
        <v>0.93</v>
      </c>
      <c r="O1647" s="266">
        <v>7</v>
      </c>
      <c r="P1647" s="266">
        <v>3</v>
      </c>
      <c r="Q1647" s="266">
        <v>4</v>
      </c>
      <c r="R1647" s="267">
        <v>0.428571428571429</v>
      </c>
      <c r="S1647" s="267">
        <v>0</v>
      </c>
      <c r="T1647" s="267">
        <v>0</v>
      </c>
      <c r="U1647" s="267">
        <v>0</v>
      </c>
      <c r="V1647" s="295">
        <v>0</v>
      </c>
      <c r="W1647" s="271">
        <v>2</v>
      </c>
      <c r="X1647" s="271">
        <v>0</v>
      </c>
      <c r="Y1647" s="271">
        <v>0</v>
      </c>
      <c r="Z1647" s="271">
        <v>0</v>
      </c>
      <c r="AA1647" s="268">
        <v>0</v>
      </c>
      <c r="AB1647" s="268">
        <v>0</v>
      </c>
      <c r="AC1647" s="295">
        <v>0</v>
      </c>
    </row>
    <row r="1648" spans="1:29">
      <c r="A1648" s="297" t="s">
        <v>2706</v>
      </c>
      <c r="B1648" s="301" t="s">
        <v>3371</v>
      </c>
      <c r="C1648" s="293" t="s">
        <v>3083</v>
      </c>
      <c r="D1648" s="301" t="s">
        <v>3084</v>
      </c>
      <c r="E1648" s="263">
        <v>0</v>
      </c>
      <c r="F1648" s="266">
        <v>0</v>
      </c>
      <c r="G1648" s="266">
        <v>0</v>
      </c>
      <c r="H1648" s="264">
        <v>0</v>
      </c>
      <c r="I1648" s="264">
        <v>0</v>
      </c>
      <c r="J1648" s="264">
        <v>0</v>
      </c>
      <c r="K1648" s="264">
        <v>1</v>
      </c>
      <c r="L1648" s="264">
        <v>1</v>
      </c>
      <c r="M1648" s="264">
        <v>0</v>
      </c>
      <c r="N1648" s="294">
        <v>0.93</v>
      </c>
      <c r="O1648" s="266">
        <v>1</v>
      </c>
      <c r="P1648" s="266">
        <v>1</v>
      </c>
      <c r="Q1648" s="266">
        <v>0</v>
      </c>
      <c r="R1648" s="267">
        <v>1</v>
      </c>
      <c r="S1648" s="267">
        <v>0</v>
      </c>
      <c r="T1648" s="267">
        <v>0</v>
      </c>
      <c r="U1648" s="267">
        <v>1</v>
      </c>
      <c r="V1648" s="295">
        <v>0</v>
      </c>
      <c r="W1648" s="271">
        <v>1</v>
      </c>
      <c r="X1648" s="271">
        <v>1</v>
      </c>
      <c r="Y1648" s="271">
        <v>0</v>
      </c>
      <c r="Z1648" s="271">
        <v>0</v>
      </c>
      <c r="AA1648" s="268">
        <v>1</v>
      </c>
      <c r="AB1648" s="268">
        <v>0</v>
      </c>
      <c r="AC1648" s="295">
        <v>1</v>
      </c>
    </row>
    <row r="1649" spans="1:29">
      <c r="A1649" s="297" t="s">
        <v>2706</v>
      </c>
      <c r="B1649" s="301" t="s">
        <v>3371</v>
      </c>
      <c r="C1649" s="293" t="s">
        <v>3085</v>
      </c>
      <c r="D1649" s="301" t="s">
        <v>3086</v>
      </c>
      <c r="E1649" s="263">
        <v>0</v>
      </c>
      <c r="F1649" s="266">
        <v>0</v>
      </c>
      <c r="G1649" s="266">
        <v>0</v>
      </c>
      <c r="H1649" s="264">
        <v>1</v>
      </c>
      <c r="I1649" s="264">
        <v>1</v>
      </c>
      <c r="J1649" s="264">
        <v>0</v>
      </c>
      <c r="K1649" s="264">
        <v>2</v>
      </c>
      <c r="L1649" s="264">
        <v>2</v>
      </c>
      <c r="M1649" s="264">
        <v>0</v>
      </c>
      <c r="N1649" s="294">
        <v>0.93</v>
      </c>
      <c r="O1649" s="266">
        <v>10</v>
      </c>
      <c r="P1649" s="266">
        <v>10</v>
      </c>
      <c r="Q1649" s="266">
        <v>0</v>
      </c>
      <c r="R1649" s="267">
        <v>1</v>
      </c>
      <c r="S1649" s="267">
        <v>0</v>
      </c>
      <c r="T1649" s="267">
        <v>1</v>
      </c>
      <c r="U1649" s="267">
        <v>1</v>
      </c>
      <c r="V1649" s="295">
        <v>-1</v>
      </c>
      <c r="W1649" s="271">
        <v>4</v>
      </c>
      <c r="X1649" s="271">
        <v>4</v>
      </c>
      <c r="Y1649" s="271">
        <v>6</v>
      </c>
      <c r="Z1649" s="271">
        <v>6</v>
      </c>
      <c r="AA1649" s="268">
        <v>1</v>
      </c>
      <c r="AB1649" s="268">
        <v>1</v>
      </c>
      <c r="AC1649" s="295">
        <v>0</v>
      </c>
    </row>
    <row r="1650" spans="1:29">
      <c r="A1650" s="297" t="s">
        <v>2706</v>
      </c>
      <c r="B1650" s="301" t="s">
        <v>3371</v>
      </c>
      <c r="C1650" s="293" t="s">
        <v>3087</v>
      </c>
      <c r="D1650" s="301" t="s">
        <v>3088</v>
      </c>
      <c r="E1650" s="263">
        <v>6</v>
      </c>
      <c r="F1650" s="266">
        <v>0</v>
      </c>
      <c r="G1650" s="266">
        <v>6</v>
      </c>
      <c r="H1650" s="264">
        <v>4</v>
      </c>
      <c r="I1650" s="264">
        <v>0</v>
      </c>
      <c r="J1650" s="264">
        <v>4</v>
      </c>
      <c r="K1650" s="264">
        <v>0</v>
      </c>
      <c r="L1650" s="264">
        <v>0</v>
      </c>
      <c r="M1650" s="264">
        <v>0</v>
      </c>
      <c r="N1650" s="294">
        <v>0.93</v>
      </c>
      <c r="O1650" s="266">
        <v>29</v>
      </c>
      <c r="P1650" s="266">
        <v>5</v>
      </c>
      <c r="Q1650" s="266">
        <v>24</v>
      </c>
      <c r="R1650" s="267">
        <v>0.172413793103448</v>
      </c>
      <c r="S1650" s="267">
        <v>0</v>
      </c>
      <c r="T1650" s="267">
        <v>0</v>
      </c>
      <c r="U1650" s="267">
        <v>0</v>
      </c>
      <c r="V1650" s="295">
        <v>0</v>
      </c>
      <c r="W1650" s="271">
        <v>17</v>
      </c>
      <c r="X1650" s="271">
        <v>1</v>
      </c>
      <c r="Y1650" s="271">
        <v>7</v>
      </c>
      <c r="Z1650" s="271">
        <v>1</v>
      </c>
      <c r="AA1650" s="268">
        <v>0.0588235294117647</v>
      </c>
      <c r="AB1650" s="268">
        <v>0.142857142857143</v>
      </c>
      <c r="AC1650" s="295">
        <v>-0.0840336134453781</v>
      </c>
    </row>
    <row r="1651" spans="1:29">
      <c r="A1651" s="297" t="s">
        <v>2706</v>
      </c>
      <c r="B1651" s="301" t="s">
        <v>3371</v>
      </c>
      <c r="C1651" s="293" t="s">
        <v>3089</v>
      </c>
      <c r="D1651" s="301" t="s">
        <v>3090</v>
      </c>
      <c r="E1651" s="263">
        <v>0</v>
      </c>
      <c r="F1651" s="266">
        <v>0</v>
      </c>
      <c r="G1651" s="266">
        <v>0</v>
      </c>
      <c r="H1651" s="264">
        <v>0</v>
      </c>
      <c r="I1651" s="264">
        <v>0</v>
      </c>
      <c r="J1651" s="264">
        <v>0</v>
      </c>
      <c r="K1651" s="264">
        <v>0</v>
      </c>
      <c r="L1651" s="264">
        <v>0</v>
      </c>
      <c r="M1651" s="264">
        <v>0</v>
      </c>
      <c r="N1651" s="294">
        <v>0.93</v>
      </c>
      <c r="O1651" s="266">
        <v>0</v>
      </c>
      <c r="P1651" s="266">
        <v>0</v>
      </c>
      <c r="Q1651" s="266">
        <v>0</v>
      </c>
      <c r="R1651" s="267">
        <v>0</v>
      </c>
      <c r="S1651" s="267">
        <v>0</v>
      </c>
      <c r="T1651" s="267">
        <v>0</v>
      </c>
      <c r="U1651" s="267">
        <v>0</v>
      </c>
      <c r="V1651" s="295">
        <v>0</v>
      </c>
      <c r="W1651" s="271">
        <v>0</v>
      </c>
      <c r="X1651" s="271">
        <v>0</v>
      </c>
      <c r="Y1651" s="271">
        <v>0</v>
      </c>
      <c r="Z1651" s="271">
        <v>0</v>
      </c>
      <c r="AA1651" s="268">
        <v>0</v>
      </c>
      <c r="AB1651" s="268">
        <v>0</v>
      </c>
      <c r="AC1651" s="295">
        <v>0</v>
      </c>
    </row>
    <row r="1652" spans="1:29">
      <c r="A1652" s="297" t="s">
        <v>2706</v>
      </c>
      <c r="B1652" s="301" t="s">
        <v>3371</v>
      </c>
      <c r="C1652" s="293" t="s">
        <v>3091</v>
      </c>
      <c r="D1652" s="301" t="s">
        <v>3092</v>
      </c>
      <c r="E1652" s="263">
        <v>1</v>
      </c>
      <c r="F1652" s="266">
        <v>1</v>
      </c>
      <c r="G1652" s="266">
        <v>0</v>
      </c>
      <c r="H1652" s="264">
        <v>0</v>
      </c>
      <c r="I1652" s="264">
        <v>0</v>
      </c>
      <c r="J1652" s="264">
        <v>0</v>
      </c>
      <c r="K1652" s="264">
        <v>0</v>
      </c>
      <c r="L1652" s="264">
        <v>0</v>
      </c>
      <c r="M1652" s="264">
        <v>0</v>
      </c>
      <c r="N1652" s="294">
        <v>0.93</v>
      </c>
      <c r="O1652" s="266">
        <v>6</v>
      </c>
      <c r="P1652" s="266">
        <v>6</v>
      </c>
      <c r="Q1652" s="266">
        <v>0</v>
      </c>
      <c r="R1652" s="267">
        <v>1</v>
      </c>
      <c r="S1652" s="267">
        <v>1</v>
      </c>
      <c r="T1652" s="267">
        <v>0</v>
      </c>
      <c r="U1652" s="267">
        <v>0</v>
      </c>
      <c r="V1652" s="295">
        <v>1</v>
      </c>
      <c r="W1652" s="271">
        <v>2</v>
      </c>
      <c r="X1652" s="271">
        <v>2</v>
      </c>
      <c r="Y1652" s="271">
        <v>1</v>
      </c>
      <c r="Z1652" s="271">
        <v>1</v>
      </c>
      <c r="AA1652" s="268">
        <v>1</v>
      </c>
      <c r="AB1652" s="268">
        <v>1</v>
      </c>
      <c r="AC1652" s="295">
        <v>0</v>
      </c>
    </row>
    <row r="1653" spans="1:29">
      <c r="A1653" s="297" t="s">
        <v>2706</v>
      </c>
      <c r="B1653" s="301" t="s">
        <v>3371</v>
      </c>
      <c r="C1653" s="293" t="s">
        <v>3093</v>
      </c>
      <c r="D1653" s="301" t="s">
        <v>3094</v>
      </c>
      <c r="E1653" s="263">
        <v>4029</v>
      </c>
      <c r="F1653" s="266">
        <v>3699</v>
      </c>
      <c r="G1653" s="266">
        <v>330</v>
      </c>
      <c r="H1653" s="264">
        <v>4198</v>
      </c>
      <c r="I1653" s="264">
        <v>3844</v>
      </c>
      <c r="J1653" s="264">
        <v>354</v>
      </c>
      <c r="K1653" s="264">
        <v>3291</v>
      </c>
      <c r="L1653" s="264">
        <v>3064</v>
      </c>
      <c r="M1653" s="264">
        <v>227</v>
      </c>
      <c r="N1653" s="294">
        <v>0.93</v>
      </c>
      <c r="O1653" s="266">
        <v>133406</v>
      </c>
      <c r="P1653" s="266">
        <v>123129</v>
      </c>
      <c r="Q1653" s="266">
        <v>10277</v>
      </c>
      <c r="R1653" s="267">
        <v>0.922964484356026</v>
      </c>
      <c r="S1653" s="267">
        <v>0.918093819806404</v>
      </c>
      <c r="T1653" s="267">
        <v>0.915674130538352</v>
      </c>
      <c r="U1653" s="267">
        <v>0.931024004861744</v>
      </c>
      <c r="V1653" s="295">
        <v>0.00241968926805203</v>
      </c>
      <c r="W1653" s="271">
        <v>26842</v>
      </c>
      <c r="X1653" s="271">
        <v>24642</v>
      </c>
      <c r="Y1653" s="271">
        <v>30706</v>
      </c>
      <c r="Z1653" s="271">
        <v>28594</v>
      </c>
      <c r="AA1653" s="268">
        <v>0.918038894270174</v>
      </c>
      <c r="AB1653" s="268">
        <v>0.931218654334658</v>
      </c>
      <c r="AC1653" s="295">
        <v>-0.0131797600644841</v>
      </c>
    </row>
    <row r="1654" spans="1:29">
      <c r="A1654" s="297" t="s">
        <v>2706</v>
      </c>
      <c r="B1654" s="301" t="s">
        <v>3371</v>
      </c>
      <c r="C1654" s="293" t="s">
        <v>3095</v>
      </c>
      <c r="D1654" s="301" t="s">
        <v>3096</v>
      </c>
      <c r="E1654" s="263">
        <v>0</v>
      </c>
      <c r="F1654" s="266">
        <v>0</v>
      </c>
      <c r="G1654" s="266">
        <v>0</v>
      </c>
      <c r="H1654" s="264">
        <v>0</v>
      </c>
      <c r="I1654" s="264">
        <v>0</v>
      </c>
      <c r="J1654" s="264">
        <v>0</v>
      </c>
      <c r="K1654" s="264">
        <v>0</v>
      </c>
      <c r="L1654" s="264">
        <v>0</v>
      </c>
      <c r="M1654" s="264">
        <v>0</v>
      </c>
      <c r="N1654" s="294">
        <v>0.93</v>
      </c>
      <c r="O1654" s="266">
        <v>5</v>
      </c>
      <c r="P1654" s="266">
        <v>4</v>
      </c>
      <c r="Q1654" s="266">
        <v>1</v>
      </c>
      <c r="R1654" s="267">
        <v>0.8</v>
      </c>
      <c r="S1654" s="267">
        <v>0</v>
      </c>
      <c r="T1654" s="267">
        <v>0</v>
      </c>
      <c r="U1654" s="267">
        <v>0</v>
      </c>
      <c r="V1654" s="295">
        <v>0</v>
      </c>
      <c r="W1654" s="271">
        <v>1</v>
      </c>
      <c r="X1654" s="271">
        <v>1</v>
      </c>
      <c r="Y1654" s="271">
        <v>2</v>
      </c>
      <c r="Z1654" s="271">
        <v>2</v>
      </c>
      <c r="AA1654" s="268">
        <v>1</v>
      </c>
      <c r="AB1654" s="268">
        <v>1</v>
      </c>
      <c r="AC1654" s="295">
        <v>0</v>
      </c>
    </row>
    <row r="1655" spans="1:29">
      <c r="A1655" s="297" t="s">
        <v>2706</v>
      </c>
      <c r="B1655" s="301" t="s">
        <v>3371</v>
      </c>
      <c r="C1655" s="293" t="s">
        <v>3097</v>
      </c>
      <c r="D1655" s="301" t="s">
        <v>3098</v>
      </c>
      <c r="E1655" s="263">
        <v>0</v>
      </c>
      <c r="F1655" s="266">
        <v>0</v>
      </c>
      <c r="G1655" s="266">
        <v>0</v>
      </c>
      <c r="H1655" s="264">
        <v>0</v>
      </c>
      <c r="I1655" s="264">
        <v>0</v>
      </c>
      <c r="J1655" s="264">
        <v>0</v>
      </c>
      <c r="K1655" s="264">
        <v>0</v>
      </c>
      <c r="L1655" s="264">
        <v>0</v>
      </c>
      <c r="M1655" s="264">
        <v>0</v>
      </c>
      <c r="N1655" s="294">
        <v>0.93</v>
      </c>
      <c r="O1655" s="266">
        <v>1</v>
      </c>
      <c r="P1655" s="266">
        <v>1</v>
      </c>
      <c r="Q1655" s="266">
        <v>0</v>
      </c>
      <c r="R1655" s="267">
        <v>1</v>
      </c>
      <c r="S1655" s="267">
        <v>0</v>
      </c>
      <c r="T1655" s="267">
        <v>0</v>
      </c>
      <c r="U1655" s="267">
        <v>0</v>
      </c>
      <c r="V1655" s="295">
        <v>0</v>
      </c>
      <c r="W1655" s="271">
        <v>1</v>
      </c>
      <c r="X1655" s="271">
        <v>1</v>
      </c>
      <c r="Y1655" s="271">
        <v>0</v>
      </c>
      <c r="Z1655" s="271">
        <v>0</v>
      </c>
      <c r="AA1655" s="268">
        <v>1</v>
      </c>
      <c r="AB1655" s="268">
        <v>0</v>
      </c>
      <c r="AC1655" s="295">
        <v>1</v>
      </c>
    </row>
    <row r="1656" spans="1:29">
      <c r="A1656" s="297" t="s">
        <v>2706</v>
      </c>
      <c r="B1656" s="301" t="s">
        <v>3371</v>
      </c>
      <c r="C1656" s="293" t="s">
        <v>3099</v>
      </c>
      <c r="D1656" s="301" t="s">
        <v>3100</v>
      </c>
      <c r="E1656" s="263">
        <v>1</v>
      </c>
      <c r="F1656" s="266">
        <v>0</v>
      </c>
      <c r="G1656" s="266">
        <v>1</v>
      </c>
      <c r="H1656" s="264">
        <v>2</v>
      </c>
      <c r="I1656" s="264">
        <v>0</v>
      </c>
      <c r="J1656" s="264">
        <v>2</v>
      </c>
      <c r="K1656" s="264">
        <v>0</v>
      </c>
      <c r="L1656" s="264">
        <v>0</v>
      </c>
      <c r="M1656" s="264">
        <v>0</v>
      </c>
      <c r="N1656" s="294">
        <v>0.93</v>
      </c>
      <c r="O1656" s="266">
        <v>23</v>
      </c>
      <c r="P1656" s="266">
        <v>16</v>
      </c>
      <c r="Q1656" s="266">
        <v>7</v>
      </c>
      <c r="R1656" s="267">
        <v>0.695652173913043</v>
      </c>
      <c r="S1656" s="267">
        <v>0</v>
      </c>
      <c r="T1656" s="267">
        <v>0</v>
      </c>
      <c r="U1656" s="267">
        <v>0</v>
      </c>
      <c r="V1656" s="295">
        <v>0</v>
      </c>
      <c r="W1656" s="271">
        <v>7</v>
      </c>
      <c r="X1656" s="271">
        <v>3</v>
      </c>
      <c r="Y1656" s="271">
        <v>8</v>
      </c>
      <c r="Z1656" s="271">
        <v>5</v>
      </c>
      <c r="AA1656" s="268">
        <v>0.428571428571429</v>
      </c>
      <c r="AB1656" s="268">
        <v>0.625</v>
      </c>
      <c r="AC1656" s="295">
        <v>-0.196428571428571</v>
      </c>
    </row>
    <row r="1657" spans="1:29">
      <c r="A1657" s="297" t="s">
        <v>2706</v>
      </c>
      <c r="B1657" s="301" t="s">
        <v>3371</v>
      </c>
      <c r="C1657" s="293" t="s">
        <v>3101</v>
      </c>
      <c r="D1657" s="301" t="s">
        <v>3102</v>
      </c>
      <c r="E1657" s="263">
        <v>2531</v>
      </c>
      <c r="F1657" s="266">
        <v>2502</v>
      </c>
      <c r="G1657" s="266">
        <v>29</v>
      </c>
      <c r="H1657" s="264">
        <v>3137</v>
      </c>
      <c r="I1657" s="264">
        <v>3113</v>
      </c>
      <c r="J1657" s="264">
        <v>24</v>
      </c>
      <c r="K1657" s="264">
        <v>3724</v>
      </c>
      <c r="L1657" s="264">
        <v>3708</v>
      </c>
      <c r="M1657" s="264">
        <v>16</v>
      </c>
      <c r="N1657" s="294">
        <v>0.93</v>
      </c>
      <c r="O1657" s="266">
        <v>108853</v>
      </c>
      <c r="P1657" s="266">
        <v>108286</v>
      </c>
      <c r="Q1657" s="266">
        <v>567</v>
      </c>
      <c r="R1657" s="267">
        <v>0.994791140345236</v>
      </c>
      <c r="S1657" s="267">
        <v>0.988542078229949</v>
      </c>
      <c r="T1657" s="267">
        <v>0.992349378386994</v>
      </c>
      <c r="U1657" s="267">
        <v>0.995703544575725</v>
      </c>
      <c r="V1657" s="295">
        <v>-0.00380730015704533</v>
      </c>
      <c r="W1657" s="271">
        <v>22806</v>
      </c>
      <c r="X1657" s="271">
        <v>22680</v>
      </c>
      <c r="Y1657" s="271">
        <v>26152</v>
      </c>
      <c r="Z1657" s="271">
        <v>25987</v>
      </c>
      <c r="AA1657" s="268">
        <v>0.994475138121547</v>
      </c>
      <c r="AB1657" s="268">
        <v>0.993690731110431</v>
      </c>
      <c r="AC1657" s="295">
        <v>0.000784407011115595</v>
      </c>
    </row>
    <row r="1658" spans="1:29">
      <c r="A1658" s="297" t="s">
        <v>2706</v>
      </c>
      <c r="B1658" s="301" t="s">
        <v>3371</v>
      </c>
      <c r="C1658" s="293" t="s">
        <v>3103</v>
      </c>
      <c r="D1658" s="301" t="s">
        <v>3104</v>
      </c>
      <c r="E1658" s="263">
        <v>1</v>
      </c>
      <c r="F1658" s="266">
        <v>0</v>
      </c>
      <c r="G1658" s="266">
        <v>1</v>
      </c>
      <c r="H1658" s="264">
        <v>1</v>
      </c>
      <c r="I1658" s="264">
        <v>1</v>
      </c>
      <c r="J1658" s="264">
        <v>0</v>
      </c>
      <c r="K1658" s="264">
        <v>0</v>
      </c>
      <c r="L1658" s="264">
        <v>0</v>
      </c>
      <c r="M1658" s="264">
        <v>0</v>
      </c>
      <c r="N1658" s="294">
        <v>0.93</v>
      </c>
      <c r="O1658" s="266">
        <v>9</v>
      </c>
      <c r="P1658" s="266">
        <v>8</v>
      </c>
      <c r="Q1658" s="266">
        <v>1</v>
      </c>
      <c r="R1658" s="267">
        <v>0.888888888888889</v>
      </c>
      <c r="S1658" s="267">
        <v>0</v>
      </c>
      <c r="T1658" s="267">
        <v>1</v>
      </c>
      <c r="U1658" s="267">
        <v>0</v>
      </c>
      <c r="V1658" s="295">
        <v>-1</v>
      </c>
      <c r="W1658" s="271">
        <v>5</v>
      </c>
      <c r="X1658" s="271">
        <v>4</v>
      </c>
      <c r="Y1658" s="271">
        <v>1</v>
      </c>
      <c r="Z1658" s="271">
        <v>1</v>
      </c>
      <c r="AA1658" s="268">
        <v>0.8</v>
      </c>
      <c r="AB1658" s="268">
        <v>1</v>
      </c>
      <c r="AC1658" s="295">
        <v>-0.2</v>
      </c>
    </row>
    <row r="1659" spans="1:29">
      <c r="A1659" s="297" t="s">
        <v>2706</v>
      </c>
      <c r="B1659" s="301" t="s">
        <v>3371</v>
      </c>
      <c r="C1659" s="293" t="s">
        <v>3105</v>
      </c>
      <c r="D1659" s="301" t="s">
        <v>3106</v>
      </c>
      <c r="E1659" s="263">
        <v>3</v>
      </c>
      <c r="F1659" s="266">
        <v>3</v>
      </c>
      <c r="G1659" s="266">
        <v>0</v>
      </c>
      <c r="H1659" s="264">
        <v>1</v>
      </c>
      <c r="I1659" s="264">
        <v>1</v>
      </c>
      <c r="J1659" s="264">
        <v>0</v>
      </c>
      <c r="K1659" s="264">
        <v>0</v>
      </c>
      <c r="L1659" s="264">
        <v>0</v>
      </c>
      <c r="M1659" s="264">
        <v>0</v>
      </c>
      <c r="N1659" s="294">
        <v>0.93</v>
      </c>
      <c r="O1659" s="266">
        <v>47</v>
      </c>
      <c r="P1659" s="266">
        <v>46</v>
      </c>
      <c r="Q1659" s="266">
        <v>1</v>
      </c>
      <c r="R1659" s="267">
        <v>0.978723404255319</v>
      </c>
      <c r="S1659" s="267">
        <v>1</v>
      </c>
      <c r="T1659" s="267">
        <v>1</v>
      </c>
      <c r="U1659" s="267">
        <v>0</v>
      </c>
      <c r="V1659" s="295">
        <v>0</v>
      </c>
      <c r="W1659" s="271">
        <v>11</v>
      </c>
      <c r="X1659" s="271">
        <v>10</v>
      </c>
      <c r="Y1659" s="271">
        <v>17</v>
      </c>
      <c r="Z1659" s="271">
        <v>17</v>
      </c>
      <c r="AA1659" s="268">
        <v>0.909090909090909</v>
      </c>
      <c r="AB1659" s="268">
        <v>1</v>
      </c>
      <c r="AC1659" s="295">
        <v>-0.0909090909090909</v>
      </c>
    </row>
    <row r="1660" spans="1:29">
      <c r="A1660" s="297" t="s">
        <v>2706</v>
      </c>
      <c r="B1660" s="301" t="s">
        <v>3371</v>
      </c>
      <c r="C1660" s="293" t="s">
        <v>3107</v>
      </c>
      <c r="D1660" s="301" t="s">
        <v>3108</v>
      </c>
      <c r="E1660" s="263">
        <v>0</v>
      </c>
      <c r="F1660" s="266">
        <v>0</v>
      </c>
      <c r="G1660" s="266">
        <v>0</v>
      </c>
      <c r="H1660" s="264">
        <v>1</v>
      </c>
      <c r="I1660" s="264">
        <v>1</v>
      </c>
      <c r="J1660" s="264">
        <v>0</v>
      </c>
      <c r="K1660" s="264">
        <v>0</v>
      </c>
      <c r="L1660" s="264">
        <v>0</v>
      </c>
      <c r="M1660" s="264">
        <v>0</v>
      </c>
      <c r="N1660" s="294">
        <v>0.93</v>
      </c>
      <c r="O1660" s="266">
        <v>13</v>
      </c>
      <c r="P1660" s="266">
        <v>13</v>
      </c>
      <c r="Q1660" s="266">
        <v>0</v>
      </c>
      <c r="R1660" s="267">
        <v>1</v>
      </c>
      <c r="S1660" s="267">
        <v>0</v>
      </c>
      <c r="T1660" s="267">
        <v>1</v>
      </c>
      <c r="U1660" s="267">
        <v>0</v>
      </c>
      <c r="V1660" s="295">
        <v>-1</v>
      </c>
      <c r="W1660" s="271">
        <v>4</v>
      </c>
      <c r="X1660" s="271">
        <v>4</v>
      </c>
      <c r="Y1660" s="271">
        <v>2</v>
      </c>
      <c r="Z1660" s="271">
        <v>2</v>
      </c>
      <c r="AA1660" s="268">
        <v>1</v>
      </c>
      <c r="AB1660" s="268">
        <v>1</v>
      </c>
      <c r="AC1660" s="295">
        <v>0</v>
      </c>
    </row>
    <row r="1661" spans="1:29">
      <c r="A1661" s="297" t="s">
        <v>2706</v>
      </c>
      <c r="B1661" s="301" t="s">
        <v>3371</v>
      </c>
      <c r="C1661" s="293" t="s">
        <v>3109</v>
      </c>
      <c r="D1661" s="301" t="s">
        <v>3110</v>
      </c>
      <c r="E1661" s="263">
        <v>3</v>
      </c>
      <c r="F1661" s="266">
        <v>1</v>
      </c>
      <c r="G1661" s="266">
        <v>2</v>
      </c>
      <c r="H1661" s="264">
        <v>0</v>
      </c>
      <c r="I1661" s="264">
        <v>0</v>
      </c>
      <c r="J1661" s="264">
        <v>0</v>
      </c>
      <c r="K1661" s="264">
        <v>0</v>
      </c>
      <c r="L1661" s="264">
        <v>0</v>
      </c>
      <c r="M1661" s="264">
        <v>0</v>
      </c>
      <c r="N1661" s="294">
        <v>0.93</v>
      </c>
      <c r="O1661" s="266">
        <v>9</v>
      </c>
      <c r="P1661" s="266">
        <v>7</v>
      </c>
      <c r="Q1661" s="266">
        <v>2</v>
      </c>
      <c r="R1661" s="267">
        <v>0.777777777777778</v>
      </c>
      <c r="S1661" s="267">
        <v>0.333333333333333</v>
      </c>
      <c r="T1661" s="267">
        <v>0</v>
      </c>
      <c r="U1661" s="267">
        <v>0</v>
      </c>
      <c r="V1661" s="295">
        <v>0.333333333333333</v>
      </c>
      <c r="W1661" s="271">
        <v>3</v>
      </c>
      <c r="X1661" s="271">
        <v>1</v>
      </c>
      <c r="Y1661" s="271">
        <v>3</v>
      </c>
      <c r="Z1661" s="271">
        <v>3</v>
      </c>
      <c r="AA1661" s="268">
        <v>0.333333333333333</v>
      </c>
      <c r="AB1661" s="268">
        <v>1</v>
      </c>
      <c r="AC1661" s="295">
        <v>-0.666666666666667</v>
      </c>
    </row>
    <row r="1662" spans="1:29">
      <c r="A1662" s="297" t="s">
        <v>2706</v>
      </c>
      <c r="B1662" s="301" t="s">
        <v>3371</v>
      </c>
      <c r="C1662" s="293" t="s">
        <v>3111</v>
      </c>
      <c r="D1662" s="301" t="s">
        <v>3112</v>
      </c>
      <c r="E1662" s="263">
        <v>0</v>
      </c>
      <c r="F1662" s="266">
        <v>0</v>
      </c>
      <c r="G1662" s="266">
        <v>0</v>
      </c>
      <c r="H1662" s="264">
        <v>0</v>
      </c>
      <c r="I1662" s="264">
        <v>0</v>
      </c>
      <c r="J1662" s="264">
        <v>0</v>
      </c>
      <c r="K1662" s="264">
        <v>0</v>
      </c>
      <c r="L1662" s="264">
        <v>0</v>
      </c>
      <c r="M1662" s="264">
        <v>0</v>
      </c>
      <c r="N1662" s="294">
        <v>0.93</v>
      </c>
      <c r="O1662" s="266">
        <v>15</v>
      </c>
      <c r="P1662" s="266">
        <v>12</v>
      </c>
      <c r="Q1662" s="266">
        <v>3</v>
      </c>
      <c r="R1662" s="267">
        <v>0.8</v>
      </c>
      <c r="S1662" s="267">
        <v>0</v>
      </c>
      <c r="T1662" s="267">
        <v>0</v>
      </c>
      <c r="U1662" s="267">
        <v>0</v>
      </c>
      <c r="V1662" s="295">
        <v>0</v>
      </c>
      <c r="W1662" s="271">
        <v>3</v>
      </c>
      <c r="X1662" s="271">
        <v>3</v>
      </c>
      <c r="Y1662" s="271">
        <v>4</v>
      </c>
      <c r="Z1662" s="271">
        <v>4</v>
      </c>
      <c r="AA1662" s="268">
        <v>1</v>
      </c>
      <c r="AB1662" s="268">
        <v>1</v>
      </c>
      <c r="AC1662" s="295">
        <v>0</v>
      </c>
    </row>
    <row r="1663" spans="1:29">
      <c r="A1663" s="297" t="s">
        <v>2706</v>
      </c>
      <c r="B1663" s="301" t="s">
        <v>3371</v>
      </c>
      <c r="C1663" s="293" t="s">
        <v>3113</v>
      </c>
      <c r="D1663" s="301" t="s">
        <v>3114</v>
      </c>
      <c r="E1663" s="263">
        <v>2796</v>
      </c>
      <c r="F1663" s="266">
        <v>1779</v>
      </c>
      <c r="G1663" s="266">
        <v>1017</v>
      </c>
      <c r="H1663" s="264">
        <v>2480</v>
      </c>
      <c r="I1663" s="264">
        <v>1964</v>
      </c>
      <c r="J1663" s="264">
        <v>516</v>
      </c>
      <c r="K1663" s="264">
        <v>2047</v>
      </c>
      <c r="L1663" s="264">
        <v>1571</v>
      </c>
      <c r="M1663" s="264">
        <v>476</v>
      </c>
      <c r="N1663" s="294">
        <v>0.93</v>
      </c>
      <c r="O1663" s="266">
        <v>81458</v>
      </c>
      <c r="P1663" s="266">
        <v>61903</v>
      </c>
      <c r="Q1663" s="266">
        <v>19555</v>
      </c>
      <c r="R1663" s="267">
        <v>0.759937636573449</v>
      </c>
      <c r="S1663" s="267">
        <v>0.636266094420601</v>
      </c>
      <c r="T1663" s="267">
        <v>0.791935483870968</v>
      </c>
      <c r="U1663" s="267">
        <v>0.767464582315584</v>
      </c>
      <c r="V1663" s="295">
        <v>-0.155669389450367</v>
      </c>
      <c r="W1663" s="271">
        <v>16723</v>
      </c>
      <c r="X1663" s="271">
        <v>12553</v>
      </c>
      <c r="Y1663" s="271">
        <v>19172</v>
      </c>
      <c r="Z1663" s="271">
        <v>15343</v>
      </c>
      <c r="AA1663" s="268">
        <v>0.750642827243916</v>
      </c>
      <c r="AB1663" s="268">
        <v>0.800281660755268</v>
      </c>
      <c r="AC1663" s="295">
        <v>-0.0496388335113526</v>
      </c>
    </row>
    <row r="1664" spans="1:29">
      <c r="A1664" s="297" t="s">
        <v>2706</v>
      </c>
      <c r="B1664" s="301" t="s">
        <v>3371</v>
      </c>
      <c r="C1664" s="293" t="s">
        <v>3115</v>
      </c>
      <c r="D1664" s="301" t="s">
        <v>3116</v>
      </c>
      <c r="E1664" s="263">
        <v>0</v>
      </c>
      <c r="F1664" s="266">
        <v>0</v>
      </c>
      <c r="G1664" s="266">
        <v>0</v>
      </c>
      <c r="H1664" s="264">
        <v>1</v>
      </c>
      <c r="I1664" s="264">
        <v>1</v>
      </c>
      <c r="J1664" s="264">
        <v>0</v>
      </c>
      <c r="K1664" s="264">
        <v>0</v>
      </c>
      <c r="L1664" s="264">
        <v>0</v>
      </c>
      <c r="M1664" s="264">
        <v>0</v>
      </c>
      <c r="N1664" s="294">
        <v>0.93</v>
      </c>
      <c r="O1664" s="266">
        <v>21</v>
      </c>
      <c r="P1664" s="266">
        <v>20</v>
      </c>
      <c r="Q1664" s="266">
        <v>1</v>
      </c>
      <c r="R1664" s="267">
        <v>0.952380952380952</v>
      </c>
      <c r="S1664" s="267">
        <v>0</v>
      </c>
      <c r="T1664" s="267">
        <v>1</v>
      </c>
      <c r="U1664" s="267">
        <v>0</v>
      </c>
      <c r="V1664" s="295">
        <v>-1</v>
      </c>
      <c r="W1664" s="271">
        <v>3</v>
      </c>
      <c r="X1664" s="271">
        <v>3</v>
      </c>
      <c r="Y1664" s="271">
        <v>2</v>
      </c>
      <c r="Z1664" s="271">
        <v>2</v>
      </c>
      <c r="AA1664" s="268">
        <v>1</v>
      </c>
      <c r="AB1664" s="268">
        <v>1</v>
      </c>
      <c r="AC1664" s="295">
        <v>0</v>
      </c>
    </row>
    <row r="1665" spans="1:29">
      <c r="A1665" s="297" t="s">
        <v>2706</v>
      </c>
      <c r="B1665" s="301" t="s">
        <v>3374</v>
      </c>
      <c r="C1665" s="293" t="s">
        <v>3117</v>
      </c>
      <c r="D1665" s="301" t="s">
        <v>3118</v>
      </c>
      <c r="E1665" s="263">
        <v>990</v>
      </c>
      <c r="F1665" s="266">
        <v>937</v>
      </c>
      <c r="G1665" s="266">
        <v>53</v>
      </c>
      <c r="H1665" s="264">
        <v>930</v>
      </c>
      <c r="I1665" s="264">
        <v>893</v>
      </c>
      <c r="J1665" s="264">
        <v>37</v>
      </c>
      <c r="K1665" s="264">
        <v>1137</v>
      </c>
      <c r="L1665" s="264">
        <v>1110</v>
      </c>
      <c r="M1665" s="264">
        <v>27</v>
      </c>
      <c r="N1665" s="294">
        <v>0.93</v>
      </c>
      <c r="O1665" s="266">
        <v>36162</v>
      </c>
      <c r="P1665" s="266">
        <v>35397</v>
      </c>
      <c r="Q1665" s="266">
        <v>765</v>
      </c>
      <c r="R1665" s="267">
        <v>0.978845196615232</v>
      </c>
      <c r="S1665" s="267">
        <v>0.946464646464646</v>
      </c>
      <c r="T1665" s="267">
        <v>0.960215053763441</v>
      </c>
      <c r="U1665" s="267">
        <v>0.976253298153034</v>
      </c>
      <c r="V1665" s="295">
        <v>-0.0137504072987944</v>
      </c>
      <c r="W1665" s="271">
        <v>7803</v>
      </c>
      <c r="X1665" s="271">
        <v>7584</v>
      </c>
      <c r="Y1665" s="271">
        <v>8408</v>
      </c>
      <c r="Z1665" s="271">
        <v>8196</v>
      </c>
      <c r="AA1665" s="268">
        <v>0.971933871587851</v>
      </c>
      <c r="AB1665" s="268">
        <v>0.974785918173168</v>
      </c>
      <c r="AC1665" s="295">
        <v>-0.00285204658531757</v>
      </c>
    </row>
    <row r="1666" spans="1:29">
      <c r="A1666" s="297" t="s">
        <v>2706</v>
      </c>
      <c r="B1666" s="301" t="s">
        <v>3371</v>
      </c>
      <c r="C1666" s="293" t="s">
        <v>3119</v>
      </c>
      <c r="D1666" s="301" t="s">
        <v>3120</v>
      </c>
      <c r="E1666" s="263">
        <v>2541</v>
      </c>
      <c r="F1666" s="266">
        <v>2299</v>
      </c>
      <c r="G1666" s="266">
        <v>242</v>
      </c>
      <c r="H1666" s="264">
        <v>2699</v>
      </c>
      <c r="I1666" s="264">
        <v>2448</v>
      </c>
      <c r="J1666" s="264">
        <v>251</v>
      </c>
      <c r="K1666" s="264">
        <v>1981</v>
      </c>
      <c r="L1666" s="264">
        <v>1867</v>
      </c>
      <c r="M1666" s="264">
        <v>114</v>
      </c>
      <c r="N1666" s="294">
        <v>0.93</v>
      </c>
      <c r="O1666" s="266">
        <v>76936</v>
      </c>
      <c r="P1666" s="266">
        <v>68401</v>
      </c>
      <c r="Q1666" s="266">
        <v>8535</v>
      </c>
      <c r="R1666" s="267">
        <v>0.889063637308932</v>
      </c>
      <c r="S1666" s="267">
        <v>0.904761904761905</v>
      </c>
      <c r="T1666" s="267">
        <v>0.907002593553168</v>
      </c>
      <c r="U1666" s="267">
        <v>0.942453306410904</v>
      </c>
      <c r="V1666" s="295">
        <v>-0.00224068879126305</v>
      </c>
      <c r="W1666" s="271">
        <v>16227</v>
      </c>
      <c r="X1666" s="271">
        <v>14960</v>
      </c>
      <c r="Y1666" s="271">
        <v>17111</v>
      </c>
      <c r="Z1666" s="271">
        <v>16356</v>
      </c>
      <c r="AA1666" s="268">
        <v>0.921920256362852</v>
      </c>
      <c r="AB1666" s="268">
        <v>0.95587633685933</v>
      </c>
      <c r="AC1666" s="295">
        <v>-0.0339560804964782</v>
      </c>
    </row>
    <row r="1667" spans="1:29">
      <c r="A1667" s="297" t="s">
        <v>2706</v>
      </c>
      <c r="B1667" s="301" t="s">
        <v>3373</v>
      </c>
      <c r="C1667" s="293" t="s">
        <v>3121</v>
      </c>
      <c r="D1667" s="301" t="s">
        <v>3122</v>
      </c>
      <c r="E1667" s="263">
        <v>2471</v>
      </c>
      <c r="F1667" s="266">
        <v>2382</v>
      </c>
      <c r="G1667" s="266">
        <v>89</v>
      </c>
      <c r="H1667" s="264">
        <v>2134</v>
      </c>
      <c r="I1667" s="264">
        <v>1894</v>
      </c>
      <c r="J1667" s="264">
        <v>240</v>
      </c>
      <c r="K1667" s="264">
        <v>1713</v>
      </c>
      <c r="L1667" s="264">
        <v>1583</v>
      </c>
      <c r="M1667" s="264">
        <v>130</v>
      </c>
      <c r="N1667" s="294">
        <v>0.93</v>
      </c>
      <c r="O1667" s="266">
        <v>82355</v>
      </c>
      <c r="P1667" s="266">
        <v>73497</v>
      </c>
      <c r="Q1667" s="266">
        <v>8858</v>
      </c>
      <c r="R1667" s="267">
        <v>0.892441260397062</v>
      </c>
      <c r="S1667" s="267">
        <v>0.96398219344395</v>
      </c>
      <c r="T1667" s="267">
        <v>0.887535145267104</v>
      </c>
      <c r="U1667" s="267">
        <v>0.9241097489784</v>
      </c>
      <c r="V1667" s="295">
        <v>0.0764470481768459</v>
      </c>
      <c r="W1667" s="271">
        <v>16740</v>
      </c>
      <c r="X1667" s="271">
        <v>15039</v>
      </c>
      <c r="Y1667" s="271">
        <v>19557</v>
      </c>
      <c r="Z1667" s="271">
        <v>17894</v>
      </c>
      <c r="AA1667" s="268">
        <v>0.898387096774194</v>
      </c>
      <c r="AB1667" s="268">
        <v>0.914966508155648</v>
      </c>
      <c r="AC1667" s="295">
        <v>-0.016579411381454</v>
      </c>
    </row>
    <row r="1668" spans="1:29">
      <c r="A1668" s="297" t="s">
        <v>2706</v>
      </c>
      <c r="B1668" s="301" t="s">
        <v>3373</v>
      </c>
      <c r="C1668" s="293" t="s">
        <v>3123</v>
      </c>
      <c r="D1668" s="301" t="s">
        <v>3124</v>
      </c>
      <c r="E1668" s="263">
        <v>2071</v>
      </c>
      <c r="F1668" s="266">
        <v>1947</v>
      </c>
      <c r="G1668" s="266">
        <v>124</v>
      </c>
      <c r="H1668" s="264">
        <v>1437</v>
      </c>
      <c r="I1668" s="264">
        <v>1371</v>
      </c>
      <c r="J1668" s="264">
        <v>66</v>
      </c>
      <c r="K1668" s="264">
        <v>2003</v>
      </c>
      <c r="L1668" s="264">
        <v>1922</v>
      </c>
      <c r="M1668" s="264">
        <v>81</v>
      </c>
      <c r="N1668" s="294">
        <v>0.93</v>
      </c>
      <c r="O1668" s="266">
        <v>68069</v>
      </c>
      <c r="P1668" s="266">
        <v>66217</v>
      </c>
      <c r="Q1668" s="266">
        <v>1852</v>
      </c>
      <c r="R1668" s="267">
        <v>0.972792313681705</v>
      </c>
      <c r="S1668" s="267">
        <v>0.940125543215838</v>
      </c>
      <c r="T1668" s="267">
        <v>0.954070981210856</v>
      </c>
      <c r="U1668" s="267">
        <v>0.959560659011483</v>
      </c>
      <c r="V1668" s="295">
        <v>-0.0139454379950182</v>
      </c>
      <c r="W1668" s="271">
        <v>14139</v>
      </c>
      <c r="X1668" s="271">
        <v>13647</v>
      </c>
      <c r="Y1668" s="271">
        <v>15886</v>
      </c>
      <c r="Z1668" s="271">
        <v>15497</v>
      </c>
      <c r="AA1668" s="268">
        <v>0.965202631020581</v>
      </c>
      <c r="AB1668" s="268">
        <v>0.975513030341181</v>
      </c>
      <c r="AC1668" s="295">
        <v>-0.0103103993205995</v>
      </c>
    </row>
    <row r="1669" spans="1:29">
      <c r="A1669" s="297" t="s">
        <v>2706</v>
      </c>
      <c r="B1669" s="301" t="s">
        <v>3374</v>
      </c>
      <c r="C1669" s="293" t="s">
        <v>3125</v>
      </c>
      <c r="D1669" s="301" t="s">
        <v>3126</v>
      </c>
      <c r="E1669" s="263">
        <v>2874</v>
      </c>
      <c r="F1669" s="266">
        <v>2776</v>
      </c>
      <c r="G1669" s="266">
        <v>98</v>
      </c>
      <c r="H1669" s="264">
        <v>2502</v>
      </c>
      <c r="I1669" s="264">
        <v>2432</v>
      </c>
      <c r="J1669" s="264">
        <v>70</v>
      </c>
      <c r="K1669" s="264">
        <v>2850</v>
      </c>
      <c r="L1669" s="264">
        <v>2792</v>
      </c>
      <c r="M1669" s="264">
        <v>58</v>
      </c>
      <c r="N1669" s="294">
        <v>0.93</v>
      </c>
      <c r="O1669" s="266">
        <v>106642</v>
      </c>
      <c r="P1669" s="266">
        <v>105111</v>
      </c>
      <c r="Q1669" s="266">
        <v>1531</v>
      </c>
      <c r="R1669" s="267">
        <v>0.98564355507211</v>
      </c>
      <c r="S1669" s="267">
        <v>0.965901183020181</v>
      </c>
      <c r="T1669" s="267">
        <v>0.972022382094325</v>
      </c>
      <c r="U1669" s="267">
        <v>0.979649122807018</v>
      </c>
      <c r="V1669" s="295">
        <v>-0.00612119907414366</v>
      </c>
      <c r="W1669" s="271">
        <v>20997</v>
      </c>
      <c r="X1669" s="271">
        <v>20579</v>
      </c>
      <c r="Y1669" s="271">
        <v>24354</v>
      </c>
      <c r="Z1669" s="271">
        <v>24002</v>
      </c>
      <c r="AA1669" s="268">
        <v>0.980092394151545</v>
      </c>
      <c r="AB1669" s="268">
        <v>0.985546522131888</v>
      </c>
      <c r="AC1669" s="295">
        <v>-0.0054541279803425</v>
      </c>
    </row>
    <row r="1670" spans="1:29">
      <c r="A1670" s="297" t="s">
        <v>2706</v>
      </c>
      <c r="B1670" s="301" t="s">
        <v>3371</v>
      </c>
      <c r="C1670" s="293" t="s">
        <v>3127</v>
      </c>
      <c r="D1670" s="301" t="s">
        <v>3128</v>
      </c>
      <c r="E1670" s="263">
        <v>2274</v>
      </c>
      <c r="F1670" s="266">
        <v>2116</v>
      </c>
      <c r="G1670" s="266">
        <v>158</v>
      </c>
      <c r="H1670" s="264">
        <v>2590</v>
      </c>
      <c r="I1670" s="264">
        <v>2375</v>
      </c>
      <c r="J1670" s="264">
        <v>215</v>
      </c>
      <c r="K1670" s="264">
        <v>1693</v>
      </c>
      <c r="L1670" s="264">
        <v>1584</v>
      </c>
      <c r="M1670" s="264">
        <v>109</v>
      </c>
      <c r="N1670" s="294">
        <v>0.93</v>
      </c>
      <c r="O1670" s="266">
        <v>72342</v>
      </c>
      <c r="P1670" s="266">
        <v>68369</v>
      </c>
      <c r="Q1670" s="266">
        <v>3973</v>
      </c>
      <c r="R1670" s="267">
        <v>0.945080312957894</v>
      </c>
      <c r="S1670" s="267">
        <v>0.93051890941073</v>
      </c>
      <c r="T1670" s="267">
        <v>0.916988416988417</v>
      </c>
      <c r="U1670" s="267">
        <v>0.935617247489663</v>
      </c>
      <c r="V1670" s="295">
        <v>0.013530492422313</v>
      </c>
      <c r="W1670" s="271">
        <v>15119</v>
      </c>
      <c r="X1670" s="271">
        <v>14161</v>
      </c>
      <c r="Y1670" s="271">
        <v>16650</v>
      </c>
      <c r="Z1670" s="271">
        <v>15929</v>
      </c>
      <c r="AA1670" s="268">
        <v>0.936636020900853</v>
      </c>
      <c r="AB1670" s="268">
        <v>0.956696696696697</v>
      </c>
      <c r="AC1670" s="295">
        <v>-0.0200606757958435</v>
      </c>
    </row>
    <row r="1671" spans="1:29">
      <c r="A1671" s="297" t="s">
        <v>2706</v>
      </c>
      <c r="B1671" s="301" t="s">
        <v>3371</v>
      </c>
      <c r="C1671" s="293" t="s">
        <v>3129</v>
      </c>
      <c r="D1671" s="301" t="s">
        <v>3130</v>
      </c>
      <c r="E1671" s="263">
        <v>2233</v>
      </c>
      <c r="F1671" s="266">
        <v>2098</v>
      </c>
      <c r="G1671" s="266">
        <v>135</v>
      </c>
      <c r="H1671" s="264">
        <v>2047</v>
      </c>
      <c r="I1671" s="264">
        <v>1924</v>
      </c>
      <c r="J1671" s="264">
        <v>123</v>
      </c>
      <c r="K1671" s="264">
        <v>1425</v>
      </c>
      <c r="L1671" s="264">
        <v>1356</v>
      </c>
      <c r="M1671" s="264">
        <v>69</v>
      </c>
      <c r="N1671" s="294">
        <v>0.93</v>
      </c>
      <c r="O1671" s="266">
        <v>68483</v>
      </c>
      <c r="P1671" s="266">
        <v>65833</v>
      </c>
      <c r="Q1671" s="266">
        <v>2650</v>
      </c>
      <c r="R1671" s="267">
        <v>0.961304265292116</v>
      </c>
      <c r="S1671" s="267">
        <v>0.939543215405284</v>
      </c>
      <c r="T1671" s="267">
        <v>0.939912066438691</v>
      </c>
      <c r="U1671" s="267">
        <v>0.951578947368421</v>
      </c>
      <c r="V1671" s="295">
        <v>-0.000368851033406337</v>
      </c>
      <c r="W1671" s="271">
        <v>14534</v>
      </c>
      <c r="X1671" s="271">
        <v>13833</v>
      </c>
      <c r="Y1671" s="271">
        <v>16106</v>
      </c>
      <c r="Z1671" s="271">
        <v>15486</v>
      </c>
      <c r="AA1671" s="268">
        <v>0.951768267510665</v>
      </c>
      <c r="AB1671" s="268">
        <v>0.961505029181671</v>
      </c>
      <c r="AC1671" s="295">
        <v>-0.00973676167100679</v>
      </c>
    </row>
    <row r="1672" spans="1:29">
      <c r="A1672" s="297" t="s">
        <v>2706</v>
      </c>
      <c r="B1672" s="301" t="s">
        <v>3374</v>
      </c>
      <c r="C1672" s="293" t="s">
        <v>3131</v>
      </c>
      <c r="D1672" s="301" t="s">
        <v>3132</v>
      </c>
      <c r="E1672" s="263">
        <v>1306</v>
      </c>
      <c r="F1672" s="266">
        <v>1239</v>
      </c>
      <c r="G1672" s="266">
        <v>67</v>
      </c>
      <c r="H1672" s="264">
        <v>1250</v>
      </c>
      <c r="I1672" s="264">
        <v>1211</v>
      </c>
      <c r="J1672" s="264">
        <v>39</v>
      </c>
      <c r="K1672" s="264">
        <v>1390</v>
      </c>
      <c r="L1672" s="264">
        <v>1341</v>
      </c>
      <c r="M1672" s="264">
        <v>49</v>
      </c>
      <c r="N1672" s="294">
        <v>0.93</v>
      </c>
      <c r="O1672" s="266">
        <v>47698</v>
      </c>
      <c r="P1672" s="266">
        <v>46606</v>
      </c>
      <c r="Q1672" s="266">
        <v>1092</v>
      </c>
      <c r="R1672" s="267">
        <v>0.977105958321104</v>
      </c>
      <c r="S1672" s="267">
        <v>0.948698315467075</v>
      </c>
      <c r="T1672" s="267">
        <v>0.9688</v>
      </c>
      <c r="U1672" s="267">
        <v>0.964748201438849</v>
      </c>
      <c r="V1672" s="295">
        <v>-0.0201016845329249</v>
      </c>
      <c r="W1672" s="271">
        <v>10338</v>
      </c>
      <c r="X1672" s="271">
        <v>9973</v>
      </c>
      <c r="Y1672" s="271">
        <v>11026</v>
      </c>
      <c r="Z1672" s="271">
        <v>10812</v>
      </c>
      <c r="AA1672" s="268">
        <v>0.964693364287096</v>
      </c>
      <c r="AB1672" s="268">
        <v>0.980591329584618</v>
      </c>
      <c r="AC1672" s="295">
        <v>-0.015897965297522</v>
      </c>
    </row>
    <row r="1673" spans="1:29">
      <c r="A1673" s="297" t="s">
        <v>2706</v>
      </c>
      <c r="B1673" s="301" t="s">
        <v>3374</v>
      </c>
      <c r="C1673" s="293" t="s">
        <v>3133</v>
      </c>
      <c r="D1673" s="301" t="s">
        <v>3134</v>
      </c>
      <c r="E1673" s="263">
        <v>3130</v>
      </c>
      <c r="F1673" s="266">
        <v>2862</v>
      </c>
      <c r="G1673" s="266">
        <v>268</v>
      </c>
      <c r="H1673" s="264">
        <v>2732</v>
      </c>
      <c r="I1673" s="264">
        <v>2564</v>
      </c>
      <c r="J1673" s="264">
        <v>168</v>
      </c>
      <c r="K1673" s="264">
        <v>3191</v>
      </c>
      <c r="L1673" s="264">
        <v>2979</v>
      </c>
      <c r="M1673" s="264">
        <v>212</v>
      </c>
      <c r="N1673" s="294">
        <v>0.93</v>
      </c>
      <c r="O1673" s="266">
        <v>109606</v>
      </c>
      <c r="P1673" s="266">
        <v>104940</v>
      </c>
      <c r="Q1673" s="266">
        <v>4666</v>
      </c>
      <c r="R1673" s="267">
        <v>0.957429337809974</v>
      </c>
      <c r="S1673" s="267">
        <v>0.914376996805112</v>
      </c>
      <c r="T1673" s="267">
        <v>0.938506588579795</v>
      </c>
      <c r="U1673" s="267">
        <v>0.933563146349107</v>
      </c>
      <c r="V1673" s="295">
        <v>-0.0241295917746832</v>
      </c>
      <c r="W1673" s="271">
        <v>23054</v>
      </c>
      <c r="X1673" s="271">
        <v>21580</v>
      </c>
      <c r="Y1673" s="271">
        <v>25571</v>
      </c>
      <c r="Z1673" s="271">
        <v>24538</v>
      </c>
      <c r="AA1673" s="268">
        <v>0.936063156068361</v>
      </c>
      <c r="AB1673" s="268">
        <v>0.959602674905166</v>
      </c>
      <c r="AC1673" s="295">
        <v>-0.0235395188368048</v>
      </c>
    </row>
    <row r="1674" spans="1:29">
      <c r="A1674" s="297" t="s">
        <v>2706</v>
      </c>
      <c r="B1674" s="301" t="s">
        <v>3374</v>
      </c>
      <c r="C1674" s="293" t="s">
        <v>3135</v>
      </c>
      <c r="D1674" s="301" t="s">
        <v>3136</v>
      </c>
      <c r="E1674" s="263">
        <v>2010</v>
      </c>
      <c r="F1674" s="266">
        <v>1848</v>
      </c>
      <c r="G1674" s="266">
        <v>162</v>
      </c>
      <c r="H1674" s="264">
        <v>1674</v>
      </c>
      <c r="I1674" s="264">
        <v>1576</v>
      </c>
      <c r="J1674" s="264">
        <v>98</v>
      </c>
      <c r="K1674" s="264">
        <v>2088</v>
      </c>
      <c r="L1674" s="264">
        <v>1859</v>
      </c>
      <c r="M1674" s="264">
        <v>229</v>
      </c>
      <c r="N1674" s="294">
        <v>0.93</v>
      </c>
      <c r="O1674" s="266">
        <v>70691</v>
      </c>
      <c r="P1674" s="266">
        <v>66214</v>
      </c>
      <c r="Q1674" s="266">
        <v>4477</v>
      </c>
      <c r="R1674" s="267">
        <v>0.936668034120327</v>
      </c>
      <c r="S1674" s="267">
        <v>0.919402985074627</v>
      </c>
      <c r="T1674" s="267">
        <v>0.941457586618877</v>
      </c>
      <c r="U1674" s="267">
        <v>0.890325670498084</v>
      </c>
      <c r="V1674" s="295">
        <v>-0.0220546015442501</v>
      </c>
      <c r="W1674" s="271">
        <v>14722</v>
      </c>
      <c r="X1674" s="271">
        <v>13638</v>
      </c>
      <c r="Y1674" s="271">
        <v>16499</v>
      </c>
      <c r="Z1674" s="271">
        <v>15537</v>
      </c>
      <c r="AA1674" s="268">
        <v>0.926368699904904</v>
      </c>
      <c r="AB1674" s="268">
        <v>0.941693435965816</v>
      </c>
      <c r="AC1674" s="295">
        <v>-0.0153247360609119</v>
      </c>
    </row>
    <row r="1675" spans="1:29">
      <c r="A1675" s="297" t="s">
        <v>2706</v>
      </c>
      <c r="B1675" s="301" t="s">
        <v>3371</v>
      </c>
      <c r="C1675" s="293" t="s">
        <v>3137</v>
      </c>
      <c r="D1675" s="301" t="s">
        <v>3138</v>
      </c>
      <c r="E1675" s="263">
        <v>2014</v>
      </c>
      <c r="F1675" s="266">
        <v>1773</v>
      </c>
      <c r="G1675" s="266">
        <v>241</v>
      </c>
      <c r="H1675" s="264">
        <v>2168</v>
      </c>
      <c r="I1675" s="264">
        <v>1978</v>
      </c>
      <c r="J1675" s="264">
        <v>190</v>
      </c>
      <c r="K1675" s="264">
        <v>1518</v>
      </c>
      <c r="L1675" s="264">
        <v>1369</v>
      </c>
      <c r="M1675" s="264">
        <v>149</v>
      </c>
      <c r="N1675" s="294">
        <v>0.93</v>
      </c>
      <c r="O1675" s="266">
        <v>62555</v>
      </c>
      <c r="P1675" s="266">
        <v>56560</v>
      </c>
      <c r="Q1675" s="266">
        <v>5995</v>
      </c>
      <c r="R1675" s="267">
        <v>0.904164335384861</v>
      </c>
      <c r="S1675" s="267">
        <v>0.880337636544191</v>
      </c>
      <c r="T1675" s="267">
        <v>0.912361623616236</v>
      </c>
      <c r="U1675" s="267">
        <v>0.901844532279315</v>
      </c>
      <c r="V1675" s="295">
        <v>-0.0320239870720456</v>
      </c>
      <c r="W1675" s="271">
        <v>13246</v>
      </c>
      <c r="X1675" s="271">
        <v>11881</v>
      </c>
      <c r="Y1675" s="271">
        <v>14844</v>
      </c>
      <c r="Z1675" s="271">
        <v>13444</v>
      </c>
      <c r="AA1675" s="268">
        <v>0.896950022648347</v>
      </c>
      <c r="AB1675" s="268">
        <v>0.905685798976017</v>
      </c>
      <c r="AC1675" s="295">
        <v>-0.00873577632767053</v>
      </c>
    </row>
    <row r="1676" spans="1:29">
      <c r="A1676" s="297" t="s">
        <v>2706</v>
      </c>
      <c r="B1676" s="301" t="s">
        <v>3371</v>
      </c>
      <c r="C1676" s="293" t="s">
        <v>3139</v>
      </c>
      <c r="D1676" s="301" t="s">
        <v>3140</v>
      </c>
      <c r="E1676" s="263">
        <v>3396</v>
      </c>
      <c r="F1676" s="266">
        <v>2784</v>
      </c>
      <c r="G1676" s="266">
        <v>612</v>
      </c>
      <c r="H1676" s="264">
        <v>3663</v>
      </c>
      <c r="I1676" s="264">
        <v>3140</v>
      </c>
      <c r="J1676" s="264">
        <v>523</v>
      </c>
      <c r="K1676" s="264">
        <v>2622</v>
      </c>
      <c r="L1676" s="264">
        <v>2267</v>
      </c>
      <c r="M1676" s="264">
        <v>355</v>
      </c>
      <c r="N1676" s="294">
        <v>0.93</v>
      </c>
      <c r="O1676" s="266">
        <v>113944</v>
      </c>
      <c r="P1676" s="266">
        <v>96235</v>
      </c>
      <c r="Q1676" s="266">
        <v>17709</v>
      </c>
      <c r="R1676" s="267">
        <v>0.844581548831005</v>
      </c>
      <c r="S1676" s="267">
        <v>0.819787985865724</v>
      </c>
      <c r="T1676" s="267">
        <v>0.857220857220857</v>
      </c>
      <c r="U1676" s="267">
        <v>0.864607170099161</v>
      </c>
      <c r="V1676" s="295">
        <v>-0.0374328713551327</v>
      </c>
      <c r="W1676" s="271">
        <v>23090</v>
      </c>
      <c r="X1676" s="271">
        <v>20017</v>
      </c>
      <c r="Y1676" s="271">
        <v>26361</v>
      </c>
      <c r="Z1676" s="271">
        <v>22736</v>
      </c>
      <c r="AA1676" s="268">
        <v>0.86691208315288</v>
      </c>
      <c r="AB1676" s="268">
        <v>0.862486248624862</v>
      </c>
      <c r="AC1676" s="295">
        <v>0.00442583452801759</v>
      </c>
    </row>
    <row r="1677" spans="1:29">
      <c r="A1677" s="297" t="s">
        <v>2706</v>
      </c>
      <c r="B1677" s="301" t="s">
        <v>3371</v>
      </c>
      <c r="C1677" s="293" t="s">
        <v>3141</v>
      </c>
      <c r="D1677" s="301" t="s">
        <v>3142</v>
      </c>
      <c r="E1677" s="263">
        <v>3264</v>
      </c>
      <c r="F1677" s="266">
        <v>3151</v>
      </c>
      <c r="G1677" s="266">
        <v>113</v>
      </c>
      <c r="H1677" s="264">
        <v>3016</v>
      </c>
      <c r="I1677" s="264">
        <v>2908</v>
      </c>
      <c r="J1677" s="264">
        <v>108</v>
      </c>
      <c r="K1677" s="264">
        <v>2072</v>
      </c>
      <c r="L1677" s="264">
        <v>1998</v>
      </c>
      <c r="M1677" s="264">
        <v>74</v>
      </c>
      <c r="N1677" s="294">
        <v>0.93</v>
      </c>
      <c r="O1677" s="266">
        <v>108904</v>
      </c>
      <c r="P1677" s="266">
        <v>105573</v>
      </c>
      <c r="Q1677" s="266">
        <v>3331</v>
      </c>
      <c r="R1677" s="267">
        <v>0.969413428340557</v>
      </c>
      <c r="S1677" s="267">
        <v>0.965379901960784</v>
      </c>
      <c r="T1677" s="267">
        <v>0.964190981432361</v>
      </c>
      <c r="U1677" s="267">
        <v>0.964285714285714</v>
      </c>
      <c r="V1677" s="295">
        <v>0.00118892052842356</v>
      </c>
      <c r="W1677" s="271">
        <v>21702</v>
      </c>
      <c r="X1677" s="271">
        <v>21058</v>
      </c>
      <c r="Y1677" s="271">
        <v>24780</v>
      </c>
      <c r="Z1677" s="271">
        <v>24040</v>
      </c>
      <c r="AA1677" s="268">
        <v>0.970325315639112</v>
      </c>
      <c r="AB1677" s="268">
        <v>0.970137207425343</v>
      </c>
      <c r="AC1677" s="295">
        <v>0.000188108213768579</v>
      </c>
    </row>
    <row r="1678" spans="1:29">
      <c r="A1678" s="297" t="s">
        <v>2706</v>
      </c>
      <c r="B1678" s="301" t="s">
        <v>3374</v>
      </c>
      <c r="C1678" s="293" t="s">
        <v>3143</v>
      </c>
      <c r="D1678" s="301" t="s">
        <v>3144</v>
      </c>
      <c r="E1678" s="263">
        <v>3464</v>
      </c>
      <c r="F1678" s="266">
        <v>3193</v>
      </c>
      <c r="G1678" s="266">
        <v>271</v>
      </c>
      <c r="H1678" s="264">
        <v>2997</v>
      </c>
      <c r="I1678" s="264">
        <v>2767</v>
      </c>
      <c r="J1678" s="264">
        <v>230</v>
      </c>
      <c r="K1678" s="264">
        <v>3417</v>
      </c>
      <c r="L1678" s="264">
        <v>2971</v>
      </c>
      <c r="M1678" s="264">
        <v>446</v>
      </c>
      <c r="N1678" s="294">
        <v>0.93</v>
      </c>
      <c r="O1678" s="266">
        <v>113347</v>
      </c>
      <c r="P1678" s="266">
        <v>105253</v>
      </c>
      <c r="Q1678" s="266">
        <v>8094</v>
      </c>
      <c r="R1678" s="267">
        <v>0.928590964030808</v>
      </c>
      <c r="S1678" s="267">
        <v>0.921766743648961</v>
      </c>
      <c r="T1678" s="267">
        <v>0.923256589923257</v>
      </c>
      <c r="U1678" s="267">
        <v>0.869476148668423</v>
      </c>
      <c r="V1678" s="295">
        <v>-0.00148984627429583</v>
      </c>
      <c r="W1678" s="271">
        <v>24258</v>
      </c>
      <c r="X1678" s="271">
        <v>22362</v>
      </c>
      <c r="Y1678" s="271">
        <v>26882</v>
      </c>
      <c r="Z1678" s="271">
        <v>25578</v>
      </c>
      <c r="AA1678" s="268">
        <v>0.921840217660153</v>
      </c>
      <c r="AB1678" s="268">
        <v>0.951491704486273</v>
      </c>
      <c r="AC1678" s="295">
        <v>-0.02965148682612</v>
      </c>
    </row>
    <row r="1679" spans="1:29">
      <c r="A1679" s="297" t="s">
        <v>2706</v>
      </c>
      <c r="B1679" s="301" t="s">
        <v>3371</v>
      </c>
      <c r="C1679" s="293" t="s">
        <v>3145</v>
      </c>
      <c r="D1679" s="301" t="s">
        <v>3146</v>
      </c>
      <c r="E1679" s="263">
        <v>2346</v>
      </c>
      <c r="F1679" s="266">
        <v>2251</v>
      </c>
      <c r="G1679" s="266">
        <v>95</v>
      </c>
      <c r="H1679" s="264">
        <v>2305</v>
      </c>
      <c r="I1679" s="264">
        <v>2200</v>
      </c>
      <c r="J1679" s="264">
        <v>105</v>
      </c>
      <c r="K1679" s="264">
        <v>1674</v>
      </c>
      <c r="L1679" s="264">
        <v>1576</v>
      </c>
      <c r="M1679" s="264">
        <v>98</v>
      </c>
      <c r="N1679" s="294">
        <v>0.93</v>
      </c>
      <c r="O1679" s="266">
        <v>81002</v>
      </c>
      <c r="P1679" s="266">
        <v>77992</v>
      </c>
      <c r="Q1679" s="266">
        <v>3010</v>
      </c>
      <c r="R1679" s="267">
        <v>0.962840423693242</v>
      </c>
      <c r="S1679" s="267">
        <v>0.959505541346974</v>
      </c>
      <c r="T1679" s="267">
        <v>0.954446854663774</v>
      </c>
      <c r="U1679" s="267">
        <v>0.941457586618877</v>
      </c>
      <c r="V1679" s="295">
        <v>0.00505868668319909</v>
      </c>
      <c r="W1679" s="271">
        <v>16292</v>
      </c>
      <c r="X1679" s="271">
        <v>15545</v>
      </c>
      <c r="Y1679" s="271">
        <v>18654</v>
      </c>
      <c r="Z1679" s="271">
        <v>17944</v>
      </c>
      <c r="AA1679" s="268">
        <v>0.954149275718144</v>
      </c>
      <c r="AB1679" s="268">
        <v>0.96193845823952</v>
      </c>
      <c r="AC1679" s="295">
        <v>-0.00778918252137573</v>
      </c>
    </row>
    <row r="1680" spans="1:29">
      <c r="A1680" s="297" t="s">
        <v>2706</v>
      </c>
      <c r="B1680" s="301" t="s">
        <v>3371</v>
      </c>
      <c r="C1680" s="293" t="s">
        <v>3147</v>
      </c>
      <c r="D1680" s="301" t="s">
        <v>3148</v>
      </c>
      <c r="E1680" s="263">
        <v>2238</v>
      </c>
      <c r="F1680" s="266">
        <v>2035</v>
      </c>
      <c r="G1680" s="266">
        <v>203</v>
      </c>
      <c r="H1680" s="264">
        <v>2532</v>
      </c>
      <c r="I1680" s="264">
        <v>2281</v>
      </c>
      <c r="J1680" s="264">
        <v>251</v>
      </c>
      <c r="K1680" s="264">
        <v>1754</v>
      </c>
      <c r="L1680" s="264">
        <v>1554</v>
      </c>
      <c r="M1680" s="264">
        <v>200</v>
      </c>
      <c r="N1680" s="294">
        <v>0.93</v>
      </c>
      <c r="O1680" s="266">
        <v>70692</v>
      </c>
      <c r="P1680" s="266">
        <v>63900</v>
      </c>
      <c r="Q1680" s="266">
        <v>6792</v>
      </c>
      <c r="R1680" s="267">
        <v>0.903921235783398</v>
      </c>
      <c r="S1680" s="267">
        <v>0.909294012511171</v>
      </c>
      <c r="T1680" s="267">
        <v>0.90086887835703</v>
      </c>
      <c r="U1680" s="267">
        <v>0.885974914481186</v>
      </c>
      <c r="V1680" s="295">
        <v>0.0084251341541407</v>
      </c>
      <c r="W1680" s="271">
        <v>14977</v>
      </c>
      <c r="X1680" s="271">
        <v>13507</v>
      </c>
      <c r="Y1680" s="271">
        <v>16691</v>
      </c>
      <c r="Z1680" s="271">
        <v>15051</v>
      </c>
      <c r="AA1680" s="268">
        <v>0.901849502570608</v>
      </c>
      <c r="AB1680" s="268">
        <v>0.901743454556348</v>
      </c>
      <c r="AC1680" s="295">
        <v>0.000106048014260507</v>
      </c>
    </row>
    <row r="1681" spans="1:29">
      <c r="A1681" s="297" t="s">
        <v>2706</v>
      </c>
      <c r="B1681" s="301" t="s">
        <v>3371</v>
      </c>
      <c r="C1681" s="293" t="s">
        <v>3149</v>
      </c>
      <c r="D1681" s="301" t="s">
        <v>3150</v>
      </c>
      <c r="E1681" s="263">
        <v>2558</v>
      </c>
      <c r="F1681" s="266">
        <v>2171</v>
      </c>
      <c r="G1681" s="266">
        <v>387</v>
      </c>
      <c r="H1681" s="264">
        <v>2851</v>
      </c>
      <c r="I1681" s="264">
        <v>2176</v>
      </c>
      <c r="J1681" s="264">
        <v>675</v>
      </c>
      <c r="K1681" s="264">
        <v>1903</v>
      </c>
      <c r="L1681" s="264">
        <v>1588</v>
      </c>
      <c r="M1681" s="264">
        <v>315</v>
      </c>
      <c r="N1681" s="294">
        <v>0.93</v>
      </c>
      <c r="O1681" s="266">
        <v>77629</v>
      </c>
      <c r="P1681" s="266">
        <v>64978</v>
      </c>
      <c r="Q1681" s="266">
        <v>12651</v>
      </c>
      <c r="R1681" s="267">
        <v>0.837032552267838</v>
      </c>
      <c r="S1681" s="267">
        <v>0.848709929632525</v>
      </c>
      <c r="T1681" s="267">
        <v>0.763240968081375</v>
      </c>
      <c r="U1681" s="267">
        <v>0.834471886495008</v>
      </c>
      <c r="V1681" s="295">
        <v>0.0854689615511505</v>
      </c>
      <c r="W1681" s="271">
        <v>16650</v>
      </c>
      <c r="X1681" s="271">
        <v>13817</v>
      </c>
      <c r="Y1681" s="271">
        <v>17776</v>
      </c>
      <c r="Z1681" s="271">
        <v>14971</v>
      </c>
      <c r="AA1681" s="268">
        <v>0.82984984984985</v>
      </c>
      <c r="AB1681" s="268">
        <v>0.84220297029703</v>
      </c>
      <c r="AC1681" s="295">
        <v>-0.0123531204471798</v>
      </c>
    </row>
    <row r="1682" spans="1:29">
      <c r="A1682" s="297" t="s">
        <v>2706</v>
      </c>
      <c r="B1682" s="301" t="s">
        <v>3371</v>
      </c>
      <c r="C1682" s="293" t="s">
        <v>3151</v>
      </c>
      <c r="D1682" s="301" t="s">
        <v>3152</v>
      </c>
      <c r="E1682" s="263">
        <v>2853</v>
      </c>
      <c r="F1682" s="266">
        <v>2536</v>
      </c>
      <c r="G1682" s="266">
        <v>317</v>
      </c>
      <c r="H1682" s="264">
        <v>2589</v>
      </c>
      <c r="I1682" s="264">
        <v>2374</v>
      </c>
      <c r="J1682" s="264">
        <v>215</v>
      </c>
      <c r="K1682" s="264">
        <v>1787</v>
      </c>
      <c r="L1682" s="264">
        <v>1643</v>
      </c>
      <c r="M1682" s="264">
        <v>144</v>
      </c>
      <c r="N1682" s="294">
        <v>0.93</v>
      </c>
      <c r="O1682" s="266">
        <v>90836</v>
      </c>
      <c r="P1682" s="266">
        <v>83256</v>
      </c>
      <c r="Q1682" s="266">
        <v>7580</v>
      </c>
      <c r="R1682" s="267">
        <v>0.916552908538465</v>
      </c>
      <c r="S1682" s="267">
        <v>0.888888888888889</v>
      </c>
      <c r="T1682" s="267">
        <v>0.916956353804558</v>
      </c>
      <c r="U1682" s="267">
        <v>0.919418019026301</v>
      </c>
      <c r="V1682" s="295">
        <v>-0.0280674649156689</v>
      </c>
      <c r="W1682" s="271">
        <v>18269</v>
      </c>
      <c r="X1682" s="271">
        <v>16785</v>
      </c>
      <c r="Y1682" s="271">
        <v>20772</v>
      </c>
      <c r="Z1682" s="271">
        <v>19330</v>
      </c>
      <c r="AA1682" s="268">
        <v>0.918769500246319</v>
      </c>
      <c r="AB1682" s="268">
        <v>0.930579626420181</v>
      </c>
      <c r="AC1682" s="295">
        <v>-0.0118101261738621</v>
      </c>
    </row>
    <row r="1683" spans="1:29">
      <c r="A1683" s="297" t="s">
        <v>2706</v>
      </c>
      <c r="B1683" s="301" t="s">
        <v>3371</v>
      </c>
      <c r="C1683" s="293" t="s">
        <v>3153</v>
      </c>
      <c r="D1683" s="301" t="s">
        <v>3154</v>
      </c>
      <c r="E1683" s="263">
        <v>2937</v>
      </c>
      <c r="F1683" s="266">
        <v>2558</v>
      </c>
      <c r="G1683" s="266">
        <v>379</v>
      </c>
      <c r="H1683" s="264">
        <v>3148</v>
      </c>
      <c r="I1683" s="264">
        <v>2644</v>
      </c>
      <c r="J1683" s="264">
        <v>504</v>
      </c>
      <c r="K1683" s="264">
        <v>2207</v>
      </c>
      <c r="L1683" s="264">
        <v>1911</v>
      </c>
      <c r="M1683" s="264">
        <v>296</v>
      </c>
      <c r="N1683" s="294">
        <v>0.93</v>
      </c>
      <c r="O1683" s="266">
        <v>98046</v>
      </c>
      <c r="P1683" s="266">
        <v>83463</v>
      </c>
      <c r="Q1683" s="266">
        <v>14583</v>
      </c>
      <c r="R1683" s="267">
        <v>0.851263692552475</v>
      </c>
      <c r="S1683" s="267">
        <v>0.870956758597208</v>
      </c>
      <c r="T1683" s="267">
        <v>0.83989834815756</v>
      </c>
      <c r="U1683" s="267">
        <v>0.865881286814681</v>
      </c>
      <c r="V1683" s="295">
        <v>0.0310584104396476</v>
      </c>
      <c r="W1683" s="271">
        <v>19202</v>
      </c>
      <c r="X1683" s="271">
        <v>16719</v>
      </c>
      <c r="Y1683" s="271">
        <v>21803</v>
      </c>
      <c r="Z1683" s="271">
        <v>19368</v>
      </c>
      <c r="AA1683" s="268">
        <v>0.870690553067389</v>
      </c>
      <c r="AB1683" s="268">
        <v>0.888318121359446</v>
      </c>
      <c r="AC1683" s="295">
        <v>-0.0176275682920571</v>
      </c>
    </row>
    <row r="1684" spans="1:29">
      <c r="A1684" s="297" t="s">
        <v>2706</v>
      </c>
      <c r="B1684" s="301" t="s">
        <v>3374</v>
      </c>
      <c r="C1684" s="293" t="s">
        <v>3155</v>
      </c>
      <c r="D1684" s="301" t="s">
        <v>3156</v>
      </c>
      <c r="E1684" s="263">
        <v>5444</v>
      </c>
      <c r="F1684" s="266">
        <v>5042</v>
      </c>
      <c r="G1684" s="266">
        <v>402</v>
      </c>
      <c r="H1684" s="264">
        <v>4971</v>
      </c>
      <c r="I1684" s="264">
        <v>4708</v>
      </c>
      <c r="J1684" s="264">
        <v>263</v>
      </c>
      <c r="K1684" s="264">
        <v>3335</v>
      </c>
      <c r="L1684" s="264">
        <v>3209</v>
      </c>
      <c r="M1684" s="264">
        <v>126</v>
      </c>
      <c r="N1684" s="294">
        <v>0.93</v>
      </c>
      <c r="O1684" s="266">
        <v>147828</v>
      </c>
      <c r="P1684" s="266">
        <v>142198</v>
      </c>
      <c r="Q1684" s="266">
        <v>5630</v>
      </c>
      <c r="R1684" s="267">
        <v>0.961915198744487</v>
      </c>
      <c r="S1684" s="267">
        <v>0.926157237325496</v>
      </c>
      <c r="T1684" s="267">
        <v>0.947093140213237</v>
      </c>
      <c r="U1684" s="267">
        <v>0.962218890554723</v>
      </c>
      <c r="V1684" s="295">
        <v>-0.0209359028877408</v>
      </c>
      <c r="W1684" s="271">
        <v>31641</v>
      </c>
      <c r="X1684" s="271">
        <v>30189</v>
      </c>
      <c r="Y1684" s="271">
        <v>33876</v>
      </c>
      <c r="Z1684" s="271">
        <v>32462</v>
      </c>
      <c r="AA1684" s="268">
        <v>0.954110173509055</v>
      </c>
      <c r="AB1684" s="268">
        <v>0.958259534773881</v>
      </c>
      <c r="AC1684" s="295">
        <v>-0.00414936126482657</v>
      </c>
    </row>
    <row r="1685" spans="1:29">
      <c r="A1685" s="297" t="s">
        <v>2706</v>
      </c>
      <c r="B1685" s="301" t="s">
        <v>3373</v>
      </c>
      <c r="C1685" s="293" t="s">
        <v>3157</v>
      </c>
      <c r="D1685" s="301" t="s">
        <v>3158</v>
      </c>
      <c r="E1685" s="263">
        <v>4573</v>
      </c>
      <c r="F1685" s="266">
        <v>4211</v>
      </c>
      <c r="G1685" s="266">
        <v>362</v>
      </c>
      <c r="H1685" s="264">
        <v>3322</v>
      </c>
      <c r="I1685" s="264">
        <v>3141</v>
      </c>
      <c r="J1685" s="264">
        <v>181</v>
      </c>
      <c r="K1685" s="264">
        <v>3903</v>
      </c>
      <c r="L1685" s="264">
        <v>3659</v>
      </c>
      <c r="M1685" s="264">
        <v>244</v>
      </c>
      <c r="N1685" s="294">
        <v>0.93</v>
      </c>
      <c r="O1685" s="266">
        <v>149599</v>
      </c>
      <c r="P1685" s="266">
        <v>144807</v>
      </c>
      <c r="Q1685" s="266">
        <v>4792</v>
      </c>
      <c r="R1685" s="267">
        <v>0.967967700318852</v>
      </c>
      <c r="S1685" s="267">
        <v>0.920839711349224</v>
      </c>
      <c r="T1685" s="267">
        <v>0.945514750150512</v>
      </c>
      <c r="U1685" s="267">
        <v>0.937483986676915</v>
      </c>
      <c r="V1685" s="295">
        <v>-0.0246750388012881</v>
      </c>
      <c r="W1685" s="271">
        <v>30323</v>
      </c>
      <c r="X1685" s="271">
        <v>29098</v>
      </c>
      <c r="Y1685" s="271">
        <v>34543</v>
      </c>
      <c r="Z1685" s="271">
        <v>33366</v>
      </c>
      <c r="AA1685" s="268">
        <v>0.959601622530752</v>
      </c>
      <c r="AB1685" s="268">
        <v>0.965926526358452</v>
      </c>
      <c r="AC1685" s="295">
        <v>-0.00632490382769957</v>
      </c>
    </row>
    <row r="1686" spans="1:29">
      <c r="A1686" s="297" t="s">
        <v>2706</v>
      </c>
      <c r="B1686" s="301" t="s">
        <v>3371</v>
      </c>
      <c r="C1686" s="293" t="s">
        <v>3159</v>
      </c>
      <c r="D1686" s="301" t="s">
        <v>3160</v>
      </c>
      <c r="E1686" s="263">
        <v>3020</v>
      </c>
      <c r="F1686" s="266">
        <v>2845</v>
      </c>
      <c r="G1686" s="266">
        <v>175</v>
      </c>
      <c r="H1686" s="264">
        <v>3141</v>
      </c>
      <c r="I1686" s="264">
        <v>2936</v>
      </c>
      <c r="J1686" s="264">
        <v>205</v>
      </c>
      <c r="K1686" s="264">
        <v>2321</v>
      </c>
      <c r="L1686" s="264">
        <v>2219</v>
      </c>
      <c r="M1686" s="264">
        <v>102</v>
      </c>
      <c r="N1686" s="294">
        <v>0.93</v>
      </c>
      <c r="O1686" s="266">
        <v>98568</v>
      </c>
      <c r="P1686" s="266">
        <v>93339</v>
      </c>
      <c r="Q1686" s="266">
        <v>5229</v>
      </c>
      <c r="R1686" s="267">
        <v>0.946950328707086</v>
      </c>
      <c r="S1686" s="267">
        <v>0.94205298013245</v>
      </c>
      <c r="T1686" s="267">
        <v>0.934734161095193</v>
      </c>
      <c r="U1686" s="267">
        <v>0.956053425247738</v>
      </c>
      <c r="V1686" s="295">
        <v>0.00731881903725773</v>
      </c>
      <c r="W1686" s="271">
        <v>19933</v>
      </c>
      <c r="X1686" s="271">
        <v>18737</v>
      </c>
      <c r="Y1686" s="271">
        <v>22604</v>
      </c>
      <c r="Z1686" s="271">
        <v>21483</v>
      </c>
      <c r="AA1686" s="268">
        <v>0.93999899663874</v>
      </c>
      <c r="AB1686" s="268">
        <v>0.950407007609273</v>
      </c>
      <c r="AC1686" s="295">
        <v>-0.0104080109705329</v>
      </c>
    </row>
    <row r="1687" spans="1:29">
      <c r="A1687" s="297" t="s">
        <v>2706</v>
      </c>
      <c r="B1687" s="301" t="s">
        <v>3371</v>
      </c>
      <c r="C1687" s="293" t="s">
        <v>3161</v>
      </c>
      <c r="D1687" s="301" t="s">
        <v>3162</v>
      </c>
      <c r="E1687" s="263">
        <v>2614</v>
      </c>
      <c r="F1687" s="266">
        <v>2449</v>
      </c>
      <c r="G1687" s="266">
        <v>165</v>
      </c>
      <c r="H1687" s="264">
        <v>2175</v>
      </c>
      <c r="I1687" s="264">
        <v>2040</v>
      </c>
      <c r="J1687" s="264">
        <v>135</v>
      </c>
      <c r="K1687" s="264">
        <v>2805</v>
      </c>
      <c r="L1687" s="264">
        <v>2736</v>
      </c>
      <c r="M1687" s="264">
        <v>69</v>
      </c>
      <c r="N1687" s="294">
        <v>0.93</v>
      </c>
      <c r="O1687" s="266">
        <v>92291</v>
      </c>
      <c r="P1687" s="266">
        <v>88846</v>
      </c>
      <c r="Q1687" s="266">
        <v>3445</v>
      </c>
      <c r="R1687" s="267">
        <v>0.962672416595334</v>
      </c>
      <c r="S1687" s="267">
        <v>0.936878347360367</v>
      </c>
      <c r="T1687" s="267">
        <v>0.937931034482759</v>
      </c>
      <c r="U1687" s="267">
        <v>0.975401069518717</v>
      </c>
      <c r="V1687" s="295">
        <v>-0.00105268712239137</v>
      </c>
      <c r="W1687" s="271">
        <v>19245</v>
      </c>
      <c r="X1687" s="271">
        <v>18420</v>
      </c>
      <c r="Y1687" s="271">
        <v>21642</v>
      </c>
      <c r="Z1687" s="271">
        <v>20991</v>
      </c>
      <c r="AA1687" s="268">
        <v>0.957131722525331</v>
      </c>
      <c r="AB1687" s="268">
        <v>0.969919600776268</v>
      </c>
      <c r="AC1687" s="295">
        <v>-0.0127878782509371</v>
      </c>
    </row>
    <row r="1688" spans="1:29">
      <c r="A1688" s="297" t="s">
        <v>2706</v>
      </c>
      <c r="B1688" s="301" t="s">
        <v>3371</v>
      </c>
      <c r="C1688" s="293" t="e">
        <v>#N/A</v>
      </c>
      <c r="D1688" s="301" t="s">
        <v>3163</v>
      </c>
      <c r="E1688" s="263">
        <v>0</v>
      </c>
      <c r="F1688" s="266">
        <v>0</v>
      </c>
      <c r="G1688" s="266">
        <v>0</v>
      </c>
      <c r="H1688" s="264">
        <v>0</v>
      </c>
      <c r="I1688" s="264">
        <v>0</v>
      </c>
      <c r="J1688" s="264">
        <v>0</v>
      </c>
      <c r="K1688" s="264">
        <v>0</v>
      </c>
      <c r="L1688" s="264">
        <v>0</v>
      </c>
      <c r="M1688" s="264">
        <v>0</v>
      </c>
      <c r="N1688" s="294">
        <v>0.93</v>
      </c>
      <c r="O1688" s="266">
        <v>0</v>
      </c>
      <c r="P1688" s="266">
        <v>0</v>
      </c>
      <c r="Q1688" s="266">
        <v>0</v>
      </c>
      <c r="R1688" s="267">
        <v>0</v>
      </c>
      <c r="S1688" s="267">
        <v>0</v>
      </c>
      <c r="T1688" s="267">
        <v>0</v>
      </c>
      <c r="U1688" s="267">
        <v>0</v>
      </c>
      <c r="V1688" s="295">
        <v>0</v>
      </c>
      <c r="W1688" s="271">
        <v>0</v>
      </c>
      <c r="X1688" s="271">
        <v>0</v>
      </c>
      <c r="Y1688" s="271">
        <v>0</v>
      </c>
      <c r="Z1688" s="271">
        <v>0</v>
      </c>
      <c r="AA1688" s="268">
        <v>0</v>
      </c>
      <c r="AB1688" s="268">
        <v>0</v>
      </c>
      <c r="AC1688" s="295">
        <v>0</v>
      </c>
    </row>
    <row r="1689" spans="1:29">
      <c r="A1689" s="297" t="s">
        <v>2706</v>
      </c>
      <c r="B1689" s="301" t="s">
        <v>3371</v>
      </c>
      <c r="C1689" s="293" t="e">
        <v>#N/A</v>
      </c>
      <c r="D1689" s="301" t="s">
        <v>3164</v>
      </c>
      <c r="E1689" s="263">
        <v>0</v>
      </c>
      <c r="F1689" s="266">
        <v>0</v>
      </c>
      <c r="G1689" s="266">
        <v>0</v>
      </c>
      <c r="H1689" s="264">
        <v>0</v>
      </c>
      <c r="I1689" s="264">
        <v>0</v>
      </c>
      <c r="J1689" s="264">
        <v>0</v>
      </c>
      <c r="K1689" s="264">
        <v>0</v>
      </c>
      <c r="L1689" s="264">
        <v>0</v>
      </c>
      <c r="M1689" s="264">
        <v>0</v>
      </c>
      <c r="N1689" s="294">
        <v>0.93</v>
      </c>
      <c r="O1689" s="266">
        <v>0</v>
      </c>
      <c r="P1689" s="266">
        <v>0</v>
      </c>
      <c r="Q1689" s="266">
        <v>0</v>
      </c>
      <c r="R1689" s="267">
        <v>0</v>
      </c>
      <c r="S1689" s="267">
        <v>0</v>
      </c>
      <c r="T1689" s="267">
        <v>0</v>
      </c>
      <c r="U1689" s="267">
        <v>0</v>
      </c>
      <c r="V1689" s="295">
        <v>0</v>
      </c>
      <c r="W1689" s="271">
        <v>0</v>
      </c>
      <c r="X1689" s="271">
        <v>0</v>
      </c>
      <c r="Y1689" s="271">
        <v>0</v>
      </c>
      <c r="Z1689" s="271">
        <v>0</v>
      </c>
      <c r="AA1689" s="268">
        <v>0</v>
      </c>
      <c r="AB1689" s="268">
        <v>0</v>
      </c>
      <c r="AC1689" s="295">
        <v>0</v>
      </c>
    </row>
    <row r="1690" spans="1:29">
      <c r="A1690" s="297" t="s">
        <v>2706</v>
      </c>
      <c r="B1690" s="301" t="s">
        <v>3373</v>
      </c>
      <c r="C1690" s="293" t="s">
        <v>3165</v>
      </c>
      <c r="D1690" s="301" t="s">
        <v>3166</v>
      </c>
      <c r="E1690" s="263">
        <v>0</v>
      </c>
      <c r="F1690" s="266">
        <v>0</v>
      </c>
      <c r="G1690" s="266">
        <v>0</v>
      </c>
      <c r="H1690" s="264">
        <v>0</v>
      </c>
      <c r="I1690" s="264">
        <v>0</v>
      </c>
      <c r="J1690" s="264">
        <v>0</v>
      </c>
      <c r="K1690" s="264">
        <v>0</v>
      </c>
      <c r="L1690" s="264">
        <v>0</v>
      </c>
      <c r="M1690" s="264">
        <v>0</v>
      </c>
      <c r="N1690" s="294">
        <v>0.93</v>
      </c>
      <c r="O1690" s="266">
        <v>0</v>
      </c>
      <c r="P1690" s="266">
        <v>0</v>
      </c>
      <c r="Q1690" s="266">
        <v>0</v>
      </c>
      <c r="R1690" s="267">
        <v>0</v>
      </c>
      <c r="S1690" s="267">
        <v>0</v>
      </c>
      <c r="T1690" s="267">
        <v>0</v>
      </c>
      <c r="U1690" s="267">
        <v>0</v>
      </c>
      <c r="V1690" s="295">
        <v>0</v>
      </c>
      <c r="W1690" s="271">
        <v>0</v>
      </c>
      <c r="X1690" s="271">
        <v>0</v>
      </c>
      <c r="Y1690" s="271">
        <v>0</v>
      </c>
      <c r="Z1690" s="271">
        <v>0</v>
      </c>
      <c r="AA1690" s="268">
        <v>0</v>
      </c>
      <c r="AB1690" s="268">
        <v>0</v>
      </c>
      <c r="AC1690" s="295">
        <v>0</v>
      </c>
    </row>
    <row r="1691" spans="1:29">
      <c r="A1691" s="297" t="s">
        <v>2706</v>
      </c>
      <c r="B1691" s="301" t="s">
        <v>3371</v>
      </c>
      <c r="C1691" s="293" t="s">
        <v>3167</v>
      </c>
      <c r="D1691" s="301" t="s">
        <v>3168</v>
      </c>
      <c r="E1691" s="263">
        <v>2378</v>
      </c>
      <c r="F1691" s="266">
        <v>2176</v>
      </c>
      <c r="G1691" s="266">
        <v>202</v>
      </c>
      <c r="H1691" s="264">
        <v>2515</v>
      </c>
      <c r="I1691" s="264">
        <v>2346</v>
      </c>
      <c r="J1691" s="264">
        <v>169</v>
      </c>
      <c r="K1691" s="264">
        <v>1916</v>
      </c>
      <c r="L1691" s="264">
        <v>1760</v>
      </c>
      <c r="M1691" s="264">
        <v>156</v>
      </c>
      <c r="N1691" s="294">
        <v>0.93</v>
      </c>
      <c r="O1691" s="266">
        <v>81824</v>
      </c>
      <c r="P1691" s="266">
        <v>77085</v>
      </c>
      <c r="Q1691" s="266">
        <v>4739</v>
      </c>
      <c r="R1691" s="267">
        <v>0.942083007430583</v>
      </c>
      <c r="S1691" s="267">
        <v>0.915054667788057</v>
      </c>
      <c r="T1691" s="267">
        <v>0.932803180914513</v>
      </c>
      <c r="U1691" s="267">
        <v>0.918580375782881</v>
      </c>
      <c r="V1691" s="295">
        <v>-0.0177485131264558</v>
      </c>
      <c r="W1691" s="271">
        <v>15939</v>
      </c>
      <c r="X1691" s="271">
        <v>14912</v>
      </c>
      <c r="Y1691" s="271">
        <v>18743</v>
      </c>
      <c r="Z1691" s="271">
        <v>17730</v>
      </c>
      <c r="AA1691" s="268">
        <v>0.935566848610327</v>
      </c>
      <c r="AB1691" s="268">
        <v>0.945953155844849</v>
      </c>
      <c r="AC1691" s="295">
        <v>-0.0103863072345218</v>
      </c>
    </row>
    <row r="1692" spans="1:29">
      <c r="A1692" s="297" t="s">
        <v>2706</v>
      </c>
      <c r="B1692" s="301" t="s">
        <v>3371</v>
      </c>
      <c r="C1692" s="293" t="s">
        <v>3169</v>
      </c>
      <c r="D1692" s="301" t="s">
        <v>3170</v>
      </c>
      <c r="E1692" s="263">
        <v>0</v>
      </c>
      <c r="F1692" s="266">
        <v>0</v>
      </c>
      <c r="G1692" s="266">
        <v>0</v>
      </c>
      <c r="H1692" s="264">
        <v>0</v>
      </c>
      <c r="I1692" s="264">
        <v>0</v>
      </c>
      <c r="J1692" s="264">
        <v>0</v>
      </c>
      <c r="K1692" s="264">
        <v>0</v>
      </c>
      <c r="L1692" s="264">
        <v>0</v>
      </c>
      <c r="M1692" s="264">
        <v>0</v>
      </c>
      <c r="N1692" s="294">
        <v>0.93</v>
      </c>
      <c r="O1692" s="266">
        <v>0</v>
      </c>
      <c r="P1692" s="266">
        <v>0</v>
      </c>
      <c r="Q1692" s="266">
        <v>0</v>
      </c>
      <c r="R1692" s="267">
        <v>0</v>
      </c>
      <c r="S1692" s="267">
        <v>0</v>
      </c>
      <c r="T1692" s="267">
        <v>0</v>
      </c>
      <c r="U1692" s="267">
        <v>0</v>
      </c>
      <c r="V1692" s="295">
        <v>0</v>
      </c>
      <c r="W1692" s="271">
        <v>0</v>
      </c>
      <c r="X1692" s="271">
        <v>0</v>
      </c>
      <c r="Y1692" s="271">
        <v>0</v>
      </c>
      <c r="Z1692" s="271">
        <v>0</v>
      </c>
      <c r="AA1692" s="268">
        <v>0</v>
      </c>
      <c r="AB1692" s="268">
        <v>0</v>
      </c>
      <c r="AC1692" s="295">
        <v>0</v>
      </c>
    </row>
    <row r="1693" spans="1:29">
      <c r="A1693" s="297" t="s">
        <v>2706</v>
      </c>
      <c r="B1693" s="301" t="s">
        <v>3374</v>
      </c>
      <c r="C1693" s="293" t="s">
        <v>3171</v>
      </c>
      <c r="D1693" s="301" t="s">
        <v>3172</v>
      </c>
      <c r="E1693" s="263">
        <v>3467</v>
      </c>
      <c r="F1693" s="266">
        <v>3013</v>
      </c>
      <c r="G1693" s="266">
        <v>454</v>
      </c>
      <c r="H1693" s="264">
        <v>2601</v>
      </c>
      <c r="I1693" s="264">
        <v>2352</v>
      </c>
      <c r="J1693" s="264">
        <v>249</v>
      </c>
      <c r="K1693" s="264">
        <v>3470</v>
      </c>
      <c r="L1693" s="264">
        <v>3140</v>
      </c>
      <c r="M1693" s="264">
        <v>330</v>
      </c>
      <c r="N1693" s="294">
        <v>0.93</v>
      </c>
      <c r="O1693" s="266">
        <v>119529</v>
      </c>
      <c r="P1693" s="266">
        <v>108093</v>
      </c>
      <c r="Q1693" s="266">
        <v>11436</v>
      </c>
      <c r="R1693" s="267">
        <v>0.904324473558718</v>
      </c>
      <c r="S1693" s="267">
        <v>0.869051052783386</v>
      </c>
      <c r="T1693" s="267">
        <v>0.904267589388697</v>
      </c>
      <c r="U1693" s="267">
        <v>0.904899135446686</v>
      </c>
      <c r="V1693" s="295">
        <v>-0.0352165366053104</v>
      </c>
      <c r="W1693" s="271">
        <v>24559</v>
      </c>
      <c r="X1693" s="271">
        <v>22048</v>
      </c>
      <c r="Y1693" s="271">
        <v>27568</v>
      </c>
      <c r="Z1693" s="271">
        <v>25186</v>
      </c>
      <c r="AA1693" s="268">
        <v>0.897756423307138</v>
      </c>
      <c r="AB1693" s="268">
        <v>0.913595473012188</v>
      </c>
      <c r="AC1693" s="295">
        <v>-0.0158390497050501</v>
      </c>
    </row>
    <row r="1694" spans="1:29">
      <c r="A1694" s="297" t="s">
        <v>2706</v>
      </c>
      <c r="B1694" s="301" t="s">
        <v>3371</v>
      </c>
      <c r="C1694" s="293" t="s">
        <v>3173</v>
      </c>
      <c r="D1694" s="301" t="s">
        <v>3174</v>
      </c>
      <c r="E1694" s="263">
        <v>2012</v>
      </c>
      <c r="F1694" s="266">
        <v>1949</v>
      </c>
      <c r="G1694" s="266">
        <v>63</v>
      </c>
      <c r="H1694" s="264">
        <v>1706</v>
      </c>
      <c r="I1694" s="264">
        <v>1630</v>
      </c>
      <c r="J1694" s="264">
        <v>76</v>
      </c>
      <c r="K1694" s="264">
        <v>2232</v>
      </c>
      <c r="L1694" s="264">
        <v>2131</v>
      </c>
      <c r="M1694" s="264">
        <v>101</v>
      </c>
      <c r="N1694" s="294">
        <v>0.93</v>
      </c>
      <c r="O1694" s="266">
        <v>75666</v>
      </c>
      <c r="P1694" s="266">
        <v>73278</v>
      </c>
      <c r="Q1694" s="266">
        <v>2388</v>
      </c>
      <c r="R1694" s="267">
        <v>0.968440250574895</v>
      </c>
      <c r="S1694" s="267">
        <v>0.968687872763419</v>
      </c>
      <c r="T1694" s="267">
        <v>0.955451348182884</v>
      </c>
      <c r="U1694" s="267">
        <v>0.954749103942652</v>
      </c>
      <c r="V1694" s="295">
        <v>0.0132365245805356</v>
      </c>
      <c r="W1694" s="271">
        <v>15392</v>
      </c>
      <c r="X1694" s="271">
        <v>14727</v>
      </c>
      <c r="Y1694" s="271">
        <v>17651</v>
      </c>
      <c r="Z1694" s="271">
        <v>17108</v>
      </c>
      <c r="AA1694" s="268">
        <v>0.956795738045738</v>
      </c>
      <c r="AB1694" s="268">
        <v>0.96923687043227</v>
      </c>
      <c r="AC1694" s="295">
        <v>-0.0124411323865321</v>
      </c>
    </row>
    <row r="1695" spans="1:29">
      <c r="A1695" s="297" t="s">
        <v>2706</v>
      </c>
      <c r="B1695" s="301" t="s">
        <v>3371</v>
      </c>
      <c r="C1695" s="293" t="s">
        <v>3175</v>
      </c>
      <c r="D1695" s="301" t="s">
        <v>3176</v>
      </c>
      <c r="E1695" s="263">
        <v>0</v>
      </c>
      <c r="F1695" s="266">
        <v>0</v>
      </c>
      <c r="G1695" s="266">
        <v>0</v>
      </c>
      <c r="H1695" s="264">
        <v>0</v>
      </c>
      <c r="I1695" s="264">
        <v>0</v>
      </c>
      <c r="J1695" s="264">
        <v>0</v>
      </c>
      <c r="K1695" s="264">
        <v>0</v>
      </c>
      <c r="L1695" s="264">
        <v>0</v>
      </c>
      <c r="M1695" s="264">
        <v>0</v>
      </c>
      <c r="N1695" s="294">
        <v>0.93</v>
      </c>
      <c r="O1695" s="266">
        <v>0</v>
      </c>
      <c r="P1695" s="266">
        <v>0</v>
      </c>
      <c r="Q1695" s="266">
        <v>0</v>
      </c>
      <c r="R1695" s="267">
        <v>0</v>
      </c>
      <c r="S1695" s="267">
        <v>0</v>
      </c>
      <c r="T1695" s="267">
        <v>0</v>
      </c>
      <c r="U1695" s="267">
        <v>0</v>
      </c>
      <c r="V1695" s="295">
        <v>0</v>
      </c>
      <c r="W1695" s="271">
        <v>0</v>
      </c>
      <c r="X1695" s="271">
        <v>0</v>
      </c>
      <c r="Y1695" s="271">
        <v>0</v>
      </c>
      <c r="Z1695" s="271">
        <v>0</v>
      </c>
      <c r="AA1695" s="268">
        <v>0</v>
      </c>
      <c r="AB1695" s="268">
        <v>0</v>
      </c>
      <c r="AC1695" s="295">
        <v>0</v>
      </c>
    </row>
    <row r="1696" spans="1:29">
      <c r="A1696" s="297" t="s">
        <v>2706</v>
      </c>
      <c r="B1696" s="301" t="s">
        <v>3371</v>
      </c>
      <c r="C1696" s="293" t="s">
        <v>3177</v>
      </c>
      <c r="D1696" s="301" t="s">
        <v>3178</v>
      </c>
      <c r="E1696" s="263">
        <v>1</v>
      </c>
      <c r="F1696" s="266">
        <v>1</v>
      </c>
      <c r="G1696" s="266">
        <v>0</v>
      </c>
      <c r="H1696" s="264">
        <v>0</v>
      </c>
      <c r="I1696" s="264">
        <v>0</v>
      </c>
      <c r="J1696" s="264">
        <v>0</v>
      </c>
      <c r="K1696" s="264">
        <v>0</v>
      </c>
      <c r="L1696" s="264">
        <v>0</v>
      </c>
      <c r="M1696" s="264">
        <v>0</v>
      </c>
      <c r="N1696" s="294">
        <v>0.93</v>
      </c>
      <c r="O1696" s="266">
        <v>7</v>
      </c>
      <c r="P1696" s="266">
        <v>7</v>
      </c>
      <c r="Q1696" s="266">
        <v>0</v>
      </c>
      <c r="R1696" s="267">
        <v>1</v>
      </c>
      <c r="S1696" s="267">
        <v>1</v>
      </c>
      <c r="T1696" s="267">
        <v>0</v>
      </c>
      <c r="U1696" s="267">
        <v>0</v>
      </c>
      <c r="V1696" s="295">
        <v>1</v>
      </c>
      <c r="W1696" s="271">
        <v>7</v>
      </c>
      <c r="X1696" s="271">
        <v>7</v>
      </c>
      <c r="Y1696" s="271">
        <v>0</v>
      </c>
      <c r="Z1696" s="271">
        <v>0</v>
      </c>
      <c r="AA1696" s="268">
        <v>1</v>
      </c>
      <c r="AB1696" s="268">
        <v>0</v>
      </c>
      <c r="AC1696" s="295">
        <v>1</v>
      </c>
    </row>
    <row r="1697" spans="1:29">
      <c r="A1697" s="297" t="s">
        <v>2706</v>
      </c>
      <c r="B1697" s="301" t="s">
        <v>3374</v>
      </c>
      <c r="C1697" s="293" t="s">
        <v>3179</v>
      </c>
      <c r="D1697" s="301" t="s">
        <v>3180</v>
      </c>
      <c r="E1697" s="263">
        <v>4059</v>
      </c>
      <c r="F1697" s="266">
        <v>3509</v>
      </c>
      <c r="G1697" s="266">
        <v>550</v>
      </c>
      <c r="H1697" s="264">
        <v>2938</v>
      </c>
      <c r="I1697" s="264">
        <v>2473</v>
      </c>
      <c r="J1697" s="264">
        <v>465</v>
      </c>
      <c r="K1697" s="264">
        <v>3526</v>
      </c>
      <c r="L1697" s="264">
        <v>3022</v>
      </c>
      <c r="M1697" s="264">
        <v>504</v>
      </c>
      <c r="N1697" s="294">
        <v>0.93</v>
      </c>
      <c r="O1697" s="266">
        <v>116351</v>
      </c>
      <c r="P1697" s="266">
        <v>104901</v>
      </c>
      <c r="Q1697" s="266">
        <v>11450</v>
      </c>
      <c r="R1697" s="267">
        <v>0.901590875884178</v>
      </c>
      <c r="S1697" s="267">
        <v>0.86449864498645</v>
      </c>
      <c r="T1697" s="267">
        <v>0.841729067392784</v>
      </c>
      <c r="U1697" s="267">
        <v>0.857061826432218</v>
      </c>
      <c r="V1697" s="295">
        <v>0.0227695775936657</v>
      </c>
      <c r="W1697" s="271">
        <v>25372</v>
      </c>
      <c r="X1697" s="271">
        <v>22468</v>
      </c>
      <c r="Y1697" s="271">
        <v>27485</v>
      </c>
      <c r="Z1697" s="271">
        <v>24957</v>
      </c>
      <c r="AA1697" s="268">
        <v>0.885543118398234</v>
      </c>
      <c r="AB1697" s="268">
        <v>0.908022557758777</v>
      </c>
      <c r="AC1697" s="295">
        <v>-0.0224794393605432</v>
      </c>
    </row>
    <row r="1698" spans="1:29">
      <c r="A1698" s="297" t="s">
        <v>2706</v>
      </c>
      <c r="B1698" s="301" t="s">
        <v>3371</v>
      </c>
      <c r="C1698" s="293" t="s">
        <v>3181</v>
      </c>
      <c r="D1698" s="301" t="s">
        <v>3182</v>
      </c>
      <c r="E1698" s="263">
        <v>1</v>
      </c>
      <c r="F1698" s="266">
        <v>1</v>
      </c>
      <c r="G1698" s="266">
        <v>0</v>
      </c>
      <c r="H1698" s="264">
        <v>0</v>
      </c>
      <c r="I1698" s="264">
        <v>0</v>
      </c>
      <c r="J1698" s="264">
        <v>0</v>
      </c>
      <c r="K1698" s="264">
        <v>0</v>
      </c>
      <c r="L1698" s="264">
        <v>0</v>
      </c>
      <c r="M1698" s="264">
        <v>0</v>
      </c>
      <c r="N1698" s="294">
        <v>0.93</v>
      </c>
      <c r="O1698" s="266">
        <v>11</v>
      </c>
      <c r="P1698" s="266">
        <v>11</v>
      </c>
      <c r="Q1698" s="266">
        <v>0</v>
      </c>
      <c r="R1698" s="267">
        <v>1</v>
      </c>
      <c r="S1698" s="267">
        <v>1</v>
      </c>
      <c r="T1698" s="267">
        <v>0</v>
      </c>
      <c r="U1698" s="267">
        <v>0</v>
      </c>
      <c r="V1698" s="295">
        <v>1</v>
      </c>
      <c r="W1698" s="271">
        <v>5</v>
      </c>
      <c r="X1698" s="271">
        <v>5</v>
      </c>
      <c r="Y1698" s="271">
        <v>5</v>
      </c>
      <c r="Z1698" s="271">
        <v>5</v>
      </c>
      <c r="AA1698" s="268">
        <v>1</v>
      </c>
      <c r="AB1698" s="268">
        <v>1</v>
      </c>
      <c r="AC1698" s="295">
        <v>0</v>
      </c>
    </row>
    <row r="1699" spans="1:29">
      <c r="A1699" s="297" t="s">
        <v>2706</v>
      </c>
      <c r="B1699" s="301" t="s">
        <v>3371</v>
      </c>
      <c r="C1699" s="293" t="s">
        <v>3183</v>
      </c>
      <c r="D1699" s="301" t="s">
        <v>3184</v>
      </c>
      <c r="E1699" s="263">
        <v>0</v>
      </c>
      <c r="F1699" s="266">
        <v>0</v>
      </c>
      <c r="G1699" s="266">
        <v>0</v>
      </c>
      <c r="H1699" s="264">
        <v>1</v>
      </c>
      <c r="I1699" s="264">
        <v>1</v>
      </c>
      <c r="J1699" s="264">
        <v>0</v>
      </c>
      <c r="K1699" s="264">
        <v>0</v>
      </c>
      <c r="L1699" s="264">
        <v>0</v>
      </c>
      <c r="M1699" s="264">
        <v>0</v>
      </c>
      <c r="N1699" s="294">
        <v>0.93</v>
      </c>
      <c r="O1699" s="266">
        <v>4</v>
      </c>
      <c r="P1699" s="266">
        <v>4</v>
      </c>
      <c r="Q1699" s="266">
        <v>0</v>
      </c>
      <c r="R1699" s="267">
        <v>1</v>
      </c>
      <c r="S1699" s="267">
        <v>0</v>
      </c>
      <c r="T1699" s="267">
        <v>1</v>
      </c>
      <c r="U1699" s="267">
        <v>0</v>
      </c>
      <c r="V1699" s="295">
        <v>-1</v>
      </c>
      <c r="W1699" s="271">
        <v>1</v>
      </c>
      <c r="X1699" s="271">
        <v>1</v>
      </c>
      <c r="Y1699" s="271">
        <v>3</v>
      </c>
      <c r="Z1699" s="271">
        <v>3</v>
      </c>
      <c r="AA1699" s="268">
        <v>1</v>
      </c>
      <c r="AB1699" s="268">
        <v>1</v>
      </c>
      <c r="AC1699" s="295">
        <v>0</v>
      </c>
    </row>
    <row r="1700" spans="1:29">
      <c r="A1700" s="297" t="s">
        <v>2706</v>
      </c>
      <c r="B1700" s="301" t="s">
        <v>3371</v>
      </c>
      <c r="C1700" s="293" t="s">
        <v>3185</v>
      </c>
      <c r="D1700" s="301" t="s">
        <v>3186</v>
      </c>
      <c r="E1700" s="263">
        <v>0</v>
      </c>
      <c r="F1700" s="266">
        <v>0</v>
      </c>
      <c r="G1700" s="266">
        <v>0</v>
      </c>
      <c r="H1700" s="264">
        <v>0</v>
      </c>
      <c r="I1700" s="264">
        <v>0</v>
      </c>
      <c r="J1700" s="264">
        <v>0</v>
      </c>
      <c r="K1700" s="264">
        <v>0</v>
      </c>
      <c r="L1700" s="264">
        <v>0</v>
      </c>
      <c r="M1700" s="264">
        <v>0</v>
      </c>
      <c r="N1700" s="294">
        <v>0.93</v>
      </c>
      <c r="O1700" s="266">
        <v>9</v>
      </c>
      <c r="P1700" s="266">
        <v>8</v>
      </c>
      <c r="Q1700" s="266">
        <v>1</v>
      </c>
      <c r="R1700" s="267">
        <v>0.888888888888889</v>
      </c>
      <c r="S1700" s="267">
        <v>0</v>
      </c>
      <c r="T1700" s="267">
        <v>0</v>
      </c>
      <c r="U1700" s="267">
        <v>0</v>
      </c>
      <c r="V1700" s="295">
        <v>0</v>
      </c>
      <c r="W1700" s="271">
        <v>1</v>
      </c>
      <c r="X1700" s="271">
        <v>1</v>
      </c>
      <c r="Y1700" s="271">
        <v>5</v>
      </c>
      <c r="Z1700" s="271">
        <v>5</v>
      </c>
      <c r="AA1700" s="268">
        <v>1</v>
      </c>
      <c r="AB1700" s="268">
        <v>1</v>
      </c>
      <c r="AC1700" s="295">
        <v>0</v>
      </c>
    </row>
    <row r="1701" spans="1:29">
      <c r="A1701" s="297" t="s">
        <v>2706</v>
      </c>
      <c r="B1701" s="301" t="s">
        <v>3377</v>
      </c>
      <c r="C1701" s="293" t="s">
        <v>3187</v>
      </c>
      <c r="D1701" s="301" t="s">
        <v>3188</v>
      </c>
      <c r="E1701" s="263">
        <v>547</v>
      </c>
      <c r="F1701" s="266">
        <v>338</v>
      </c>
      <c r="G1701" s="266">
        <v>209</v>
      </c>
      <c r="H1701" s="264">
        <v>681</v>
      </c>
      <c r="I1701" s="264">
        <v>306</v>
      </c>
      <c r="J1701" s="264">
        <v>375</v>
      </c>
      <c r="K1701" s="264">
        <v>820</v>
      </c>
      <c r="L1701" s="264">
        <v>371</v>
      </c>
      <c r="M1701" s="264">
        <v>449</v>
      </c>
      <c r="N1701" s="294">
        <v>0.93</v>
      </c>
      <c r="O1701" s="266">
        <v>19151</v>
      </c>
      <c r="P1701" s="266">
        <v>6402</v>
      </c>
      <c r="Q1701" s="266">
        <v>12749</v>
      </c>
      <c r="R1701" s="267">
        <v>0.334290637564618</v>
      </c>
      <c r="S1701" s="267">
        <v>0.617915904936015</v>
      </c>
      <c r="T1701" s="267">
        <v>0.449339207048458</v>
      </c>
      <c r="U1701" s="267">
        <v>0.452439024390244</v>
      </c>
      <c r="V1701" s="295">
        <v>0.168576697887557</v>
      </c>
      <c r="W1701" s="271">
        <v>4554</v>
      </c>
      <c r="X1701" s="271">
        <v>2098</v>
      </c>
      <c r="Y1701" s="271">
        <v>4442</v>
      </c>
      <c r="Z1701" s="271">
        <v>1455</v>
      </c>
      <c r="AA1701" s="268">
        <v>0.460693895476504</v>
      </c>
      <c r="AB1701" s="268">
        <v>0.327555155335435</v>
      </c>
      <c r="AC1701" s="295">
        <v>0.13313874014107</v>
      </c>
    </row>
    <row r="1702" spans="1:29">
      <c r="A1702" s="297" t="s">
        <v>2706</v>
      </c>
      <c r="B1702" s="301" t="s">
        <v>3375</v>
      </c>
      <c r="C1702" s="293" t="s">
        <v>3189</v>
      </c>
      <c r="D1702" s="301" t="s">
        <v>3190</v>
      </c>
      <c r="E1702" s="263">
        <v>2406</v>
      </c>
      <c r="F1702" s="266">
        <v>2115</v>
      </c>
      <c r="G1702" s="266">
        <v>291</v>
      </c>
      <c r="H1702" s="264">
        <v>1266</v>
      </c>
      <c r="I1702" s="264">
        <v>1140</v>
      </c>
      <c r="J1702" s="264">
        <v>126</v>
      </c>
      <c r="K1702" s="264">
        <v>2326</v>
      </c>
      <c r="L1702" s="264">
        <v>2188</v>
      </c>
      <c r="M1702" s="264">
        <v>138</v>
      </c>
      <c r="N1702" s="294">
        <v>0.93</v>
      </c>
      <c r="O1702" s="266">
        <v>78496</v>
      </c>
      <c r="P1702" s="266">
        <v>72379</v>
      </c>
      <c r="Q1702" s="266">
        <v>6117</v>
      </c>
      <c r="R1702" s="267">
        <v>0.922072462291072</v>
      </c>
      <c r="S1702" s="267">
        <v>0.879052369077307</v>
      </c>
      <c r="T1702" s="267">
        <v>0.900473933649289</v>
      </c>
      <c r="U1702" s="267">
        <v>0.94067067927773</v>
      </c>
      <c r="V1702" s="295">
        <v>-0.0214215645719823</v>
      </c>
      <c r="W1702" s="271">
        <v>17124</v>
      </c>
      <c r="X1702" s="271">
        <v>15617</v>
      </c>
      <c r="Y1702" s="271">
        <v>18002</v>
      </c>
      <c r="Z1702" s="271">
        <v>16562</v>
      </c>
      <c r="AA1702" s="268">
        <v>0.911994861013782</v>
      </c>
      <c r="AB1702" s="268">
        <v>0.920008887901344</v>
      </c>
      <c r="AC1702" s="295">
        <v>-0.00801402688756248</v>
      </c>
    </row>
    <row r="1703" spans="1:29">
      <c r="A1703" s="297" t="s">
        <v>2706</v>
      </c>
      <c r="B1703" s="301" t="s">
        <v>3377</v>
      </c>
      <c r="C1703" s="293" t="s">
        <v>3191</v>
      </c>
      <c r="D1703" s="301" t="s">
        <v>3191</v>
      </c>
      <c r="E1703" s="263">
        <v>0</v>
      </c>
      <c r="F1703" s="266">
        <v>0</v>
      </c>
      <c r="G1703" s="266">
        <v>0</v>
      </c>
      <c r="H1703" s="264">
        <v>0</v>
      </c>
      <c r="I1703" s="264">
        <v>0</v>
      </c>
      <c r="J1703" s="264">
        <v>0</v>
      </c>
      <c r="K1703" s="264">
        <v>0</v>
      </c>
      <c r="L1703" s="264">
        <v>0</v>
      </c>
      <c r="M1703" s="264">
        <v>0</v>
      </c>
      <c r="N1703" s="294">
        <v>0.93</v>
      </c>
      <c r="O1703" s="266">
        <v>0</v>
      </c>
      <c r="P1703" s="266">
        <v>0</v>
      </c>
      <c r="Q1703" s="266">
        <v>0</v>
      </c>
      <c r="R1703" s="267">
        <v>0</v>
      </c>
      <c r="S1703" s="267">
        <v>0</v>
      </c>
      <c r="T1703" s="267">
        <v>0</v>
      </c>
      <c r="U1703" s="267">
        <v>0</v>
      </c>
      <c r="V1703" s="295">
        <v>0</v>
      </c>
      <c r="W1703" s="271">
        <v>0</v>
      </c>
      <c r="X1703" s="271">
        <v>0</v>
      </c>
      <c r="Y1703" s="271">
        <v>0</v>
      </c>
      <c r="Z1703" s="271">
        <v>0</v>
      </c>
      <c r="AA1703" s="268">
        <v>0</v>
      </c>
      <c r="AB1703" s="268">
        <v>0</v>
      </c>
      <c r="AC1703" s="295">
        <v>0</v>
      </c>
    </row>
    <row r="1704" spans="1:29">
      <c r="A1704" s="297" t="s">
        <v>2706</v>
      </c>
      <c r="B1704" s="301" t="s">
        <v>3377</v>
      </c>
      <c r="C1704" s="293" t="s">
        <v>3192</v>
      </c>
      <c r="D1704" s="301" t="s">
        <v>3192</v>
      </c>
      <c r="E1704" s="263">
        <v>0</v>
      </c>
      <c r="F1704" s="266">
        <v>0</v>
      </c>
      <c r="G1704" s="266">
        <v>0</v>
      </c>
      <c r="H1704" s="264">
        <v>0</v>
      </c>
      <c r="I1704" s="264">
        <v>0</v>
      </c>
      <c r="J1704" s="264">
        <v>0</v>
      </c>
      <c r="K1704" s="264">
        <v>0</v>
      </c>
      <c r="L1704" s="264">
        <v>0</v>
      </c>
      <c r="M1704" s="264">
        <v>0</v>
      </c>
      <c r="N1704" s="294">
        <v>0.93</v>
      </c>
      <c r="O1704" s="266">
        <v>0</v>
      </c>
      <c r="P1704" s="266">
        <v>0</v>
      </c>
      <c r="Q1704" s="266">
        <v>0</v>
      </c>
      <c r="R1704" s="267">
        <v>0</v>
      </c>
      <c r="S1704" s="267">
        <v>0</v>
      </c>
      <c r="T1704" s="267">
        <v>0</v>
      </c>
      <c r="U1704" s="267">
        <v>0</v>
      </c>
      <c r="V1704" s="295">
        <v>0</v>
      </c>
      <c r="W1704" s="271">
        <v>0</v>
      </c>
      <c r="X1704" s="271">
        <v>0</v>
      </c>
      <c r="Y1704" s="271">
        <v>0</v>
      </c>
      <c r="Z1704" s="271">
        <v>0</v>
      </c>
      <c r="AA1704" s="268">
        <v>0</v>
      </c>
      <c r="AB1704" s="268">
        <v>0</v>
      </c>
      <c r="AC1704" s="295">
        <v>0</v>
      </c>
    </row>
    <row r="1705" spans="1:29">
      <c r="A1705" s="297" t="s">
        <v>2706</v>
      </c>
      <c r="B1705" s="301" t="s">
        <v>40</v>
      </c>
      <c r="C1705" s="293" t="s">
        <v>3193</v>
      </c>
      <c r="D1705" s="301" t="s">
        <v>3194</v>
      </c>
      <c r="E1705" s="263">
        <v>0</v>
      </c>
      <c r="F1705" s="266">
        <v>0</v>
      </c>
      <c r="G1705" s="266">
        <v>0</v>
      </c>
      <c r="H1705" s="264">
        <v>0</v>
      </c>
      <c r="I1705" s="264">
        <v>0</v>
      </c>
      <c r="J1705" s="264">
        <v>0</v>
      </c>
      <c r="K1705" s="264">
        <v>0</v>
      </c>
      <c r="L1705" s="264">
        <v>0</v>
      </c>
      <c r="M1705" s="264">
        <v>0</v>
      </c>
      <c r="N1705" s="294">
        <v>0.93</v>
      </c>
      <c r="O1705" s="266">
        <v>32</v>
      </c>
      <c r="P1705" s="266">
        <v>23</v>
      </c>
      <c r="Q1705" s="266">
        <v>9</v>
      </c>
      <c r="R1705" s="267">
        <v>0.71875</v>
      </c>
      <c r="S1705" s="267">
        <v>0</v>
      </c>
      <c r="T1705" s="267">
        <v>0</v>
      </c>
      <c r="U1705" s="267">
        <v>0</v>
      </c>
      <c r="V1705" s="295">
        <v>0</v>
      </c>
      <c r="W1705" s="271">
        <v>0</v>
      </c>
      <c r="X1705" s="271">
        <v>0</v>
      </c>
      <c r="Y1705" s="271">
        <v>0</v>
      </c>
      <c r="Z1705" s="271">
        <v>0</v>
      </c>
      <c r="AA1705" s="268">
        <v>0</v>
      </c>
      <c r="AB1705" s="268">
        <v>0</v>
      </c>
      <c r="AC1705" s="295">
        <v>0</v>
      </c>
    </row>
    <row r="1706" spans="1:29">
      <c r="A1706" s="297" t="s">
        <v>2706</v>
      </c>
      <c r="B1706" s="301" t="s">
        <v>40</v>
      </c>
      <c r="C1706" s="293" t="s">
        <v>3195</v>
      </c>
      <c r="D1706" s="301" t="s">
        <v>3196</v>
      </c>
      <c r="E1706" s="263">
        <v>0</v>
      </c>
      <c r="F1706" s="266">
        <v>0</v>
      </c>
      <c r="G1706" s="266">
        <v>0</v>
      </c>
      <c r="H1706" s="264">
        <v>0</v>
      </c>
      <c r="I1706" s="264">
        <v>0</v>
      </c>
      <c r="J1706" s="264">
        <v>0</v>
      </c>
      <c r="K1706" s="264">
        <v>0</v>
      </c>
      <c r="L1706" s="264">
        <v>0</v>
      </c>
      <c r="M1706" s="264">
        <v>0</v>
      </c>
      <c r="N1706" s="294">
        <v>0.93</v>
      </c>
      <c r="O1706" s="266">
        <v>1</v>
      </c>
      <c r="P1706" s="266">
        <v>0</v>
      </c>
      <c r="Q1706" s="266">
        <v>1</v>
      </c>
      <c r="R1706" s="267">
        <v>0</v>
      </c>
      <c r="S1706" s="267">
        <v>0</v>
      </c>
      <c r="T1706" s="267">
        <v>0</v>
      </c>
      <c r="U1706" s="267">
        <v>0</v>
      </c>
      <c r="V1706" s="295">
        <v>0</v>
      </c>
      <c r="W1706" s="271">
        <v>1</v>
      </c>
      <c r="X1706" s="271">
        <v>0</v>
      </c>
      <c r="Y1706" s="271">
        <v>0</v>
      </c>
      <c r="Z1706" s="271">
        <v>0</v>
      </c>
      <c r="AA1706" s="268">
        <v>0</v>
      </c>
      <c r="AB1706" s="268">
        <v>0</v>
      </c>
      <c r="AC1706" s="295">
        <v>0</v>
      </c>
    </row>
    <row r="1707" spans="1:29">
      <c r="A1707" s="297" t="s">
        <v>2706</v>
      </c>
      <c r="B1707" s="301" t="s">
        <v>40</v>
      </c>
      <c r="C1707" s="293" t="s">
        <v>3197</v>
      </c>
      <c r="D1707" s="301" t="s">
        <v>3198</v>
      </c>
      <c r="E1707" s="263">
        <v>130</v>
      </c>
      <c r="F1707" s="266">
        <v>117</v>
      </c>
      <c r="G1707" s="266">
        <v>13</v>
      </c>
      <c r="H1707" s="264">
        <v>118</v>
      </c>
      <c r="I1707" s="264">
        <v>115</v>
      </c>
      <c r="J1707" s="264">
        <v>3</v>
      </c>
      <c r="K1707" s="264">
        <v>29</v>
      </c>
      <c r="L1707" s="264">
        <v>26</v>
      </c>
      <c r="M1707" s="264">
        <v>3</v>
      </c>
      <c r="N1707" s="294">
        <v>0.93</v>
      </c>
      <c r="O1707" s="266">
        <v>485</v>
      </c>
      <c r="P1707" s="266">
        <v>445</v>
      </c>
      <c r="Q1707" s="266">
        <v>40</v>
      </c>
      <c r="R1707" s="267">
        <v>0.917525773195876</v>
      </c>
      <c r="S1707" s="267">
        <v>0.9</v>
      </c>
      <c r="T1707" s="267">
        <v>0.974576271186441</v>
      </c>
      <c r="U1707" s="267">
        <v>0.896551724137931</v>
      </c>
      <c r="V1707" s="295">
        <v>-0.0745762711864406</v>
      </c>
      <c r="W1707" s="271">
        <v>312</v>
      </c>
      <c r="X1707" s="271">
        <v>292</v>
      </c>
      <c r="Y1707" s="271">
        <v>37</v>
      </c>
      <c r="Z1707" s="271">
        <v>30</v>
      </c>
      <c r="AA1707" s="268">
        <v>0.935897435897436</v>
      </c>
      <c r="AB1707" s="268">
        <v>0.810810810810811</v>
      </c>
      <c r="AC1707" s="295">
        <v>0.125086625086625</v>
      </c>
    </row>
    <row r="1708" spans="1:29">
      <c r="A1708" s="297" t="s">
        <v>2706</v>
      </c>
      <c r="B1708" s="301" t="s">
        <v>3375</v>
      </c>
      <c r="C1708" s="293" t="s">
        <v>3199</v>
      </c>
      <c r="D1708" s="301" t="s">
        <v>3199</v>
      </c>
      <c r="E1708" s="263">
        <v>1290</v>
      </c>
      <c r="F1708" s="266">
        <v>1123</v>
      </c>
      <c r="G1708" s="266">
        <v>167</v>
      </c>
      <c r="H1708" s="264">
        <v>721</v>
      </c>
      <c r="I1708" s="264">
        <v>624</v>
      </c>
      <c r="J1708" s="264">
        <v>97</v>
      </c>
      <c r="K1708" s="264">
        <v>1269</v>
      </c>
      <c r="L1708" s="264">
        <v>1021</v>
      </c>
      <c r="M1708" s="264">
        <v>248</v>
      </c>
      <c r="N1708" s="294">
        <v>0.93</v>
      </c>
      <c r="O1708" s="266">
        <v>41506</v>
      </c>
      <c r="P1708" s="266">
        <v>37223</v>
      </c>
      <c r="Q1708" s="266">
        <v>4283</v>
      </c>
      <c r="R1708" s="267">
        <v>0.896810099744615</v>
      </c>
      <c r="S1708" s="267">
        <v>0.870542635658915</v>
      </c>
      <c r="T1708" s="267">
        <v>0.865464632454924</v>
      </c>
      <c r="U1708" s="267">
        <v>0.804570527974783</v>
      </c>
      <c r="V1708" s="295">
        <v>0.0050780032039911</v>
      </c>
      <c r="W1708" s="271">
        <v>9444</v>
      </c>
      <c r="X1708" s="271">
        <v>8291</v>
      </c>
      <c r="Y1708" s="271">
        <v>9744</v>
      </c>
      <c r="Z1708" s="271">
        <v>8819</v>
      </c>
      <c r="AA1708" s="268">
        <v>0.877911901736552</v>
      </c>
      <c r="AB1708" s="268">
        <v>0.905069786535304</v>
      </c>
      <c r="AC1708" s="295">
        <v>-0.0271578847987515</v>
      </c>
    </row>
    <row r="1709" spans="1:29">
      <c r="A1709" s="297" t="s">
        <v>2706</v>
      </c>
      <c r="B1709" s="301" t="s">
        <v>3377</v>
      </c>
      <c r="C1709" s="293" t="s">
        <v>3200</v>
      </c>
      <c r="D1709" s="301" t="s">
        <v>3200</v>
      </c>
      <c r="E1709" s="263">
        <v>457</v>
      </c>
      <c r="F1709" s="266">
        <v>296</v>
      </c>
      <c r="G1709" s="266">
        <v>161</v>
      </c>
      <c r="H1709" s="264">
        <v>377</v>
      </c>
      <c r="I1709" s="264">
        <v>255</v>
      </c>
      <c r="J1709" s="264">
        <v>122</v>
      </c>
      <c r="K1709" s="264">
        <v>366</v>
      </c>
      <c r="L1709" s="264">
        <v>231</v>
      </c>
      <c r="M1709" s="264">
        <v>135</v>
      </c>
      <c r="N1709" s="294">
        <v>0.93</v>
      </c>
      <c r="O1709" s="266">
        <v>8414</v>
      </c>
      <c r="P1709" s="266">
        <v>6574</v>
      </c>
      <c r="Q1709" s="266">
        <v>1840</v>
      </c>
      <c r="R1709" s="267">
        <v>0.781316852864274</v>
      </c>
      <c r="S1709" s="267">
        <v>0.647702407002188</v>
      </c>
      <c r="T1709" s="267">
        <v>0.676392572944297</v>
      </c>
      <c r="U1709" s="267">
        <v>0.631147540983607</v>
      </c>
      <c r="V1709" s="295">
        <v>-0.0286901659421089</v>
      </c>
      <c r="W1709" s="271">
        <v>2697</v>
      </c>
      <c r="X1709" s="271">
        <v>2064</v>
      </c>
      <c r="Y1709" s="271">
        <v>1987</v>
      </c>
      <c r="Z1709" s="271">
        <v>1663</v>
      </c>
      <c r="AA1709" s="268">
        <v>0.765294771968854</v>
      </c>
      <c r="AB1709" s="268">
        <v>0.836940110719678</v>
      </c>
      <c r="AC1709" s="295">
        <v>-0.0716453387508236</v>
      </c>
    </row>
    <row r="1710" spans="1:29">
      <c r="A1710" s="297" t="s">
        <v>2706</v>
      </c>
      <c r="B1710" s="301" t="s">
        <v>3372</v>
      </c>
      <c r="C1710" s="293" t="s">
        <v>3201</v>
      </c>
      <c r="D1710" s="301" t="s">
        <v>3201</v>
      </c>
      <c r="E1710" s="263">
        <v>843</v>
      </c>
      <c r="F1710" s="266">
        <v>810</v>
      </c>
      <c r="G1710" s="266">
        <v>33</v>
      </c>
      <c r="H1710" s="264">
        <v>757</v>
      </c>
      <c r="I1710" s="264">
        <v>749</v>
      </c>
      <c r="J1710" s="264">
        <v>8</v>
      </c>
      <c r="K1710" s="264">
        <v>1083</v>
      </c>
      <c r="L1710" s="264">
        <v>1072</v>
      </c>
      <c r="M1710" s="264">
        <v>11</v>
      </c>
      <c r="N1710" s="294">
        <v>0.93</v>
      </c>
      <c r="O1710" s="266">
        <v>36784</v>
      </c>
      <c r="P1710" s="266">
        <v>36364</v>
      </c>
      <c r="Q1710" s="266">
        <v>420</v>
      </c>
      <c r="R1710" s="267">
        <v>0.988581992170509</v>
      </c>
      <c r="S1710" s="267">
        <v>0.96085409252669</v>
      </c>
      <c r="T1710" s="267">
        <v>0.989431968295905</v>
      </c>
      <c r="U1710" s="267">
        <v>0.989843028624192</v>
      </c>
      <c r="V1710" s="295">
        <v>-0.0285778757692144</v>
      </c>
      <c r="W1710" s="271">
        <v>7717</v>
      </c>
      <c r="X1710" s="271">
        <v>7596</v>
      </c>
      <c r="Y1710" s="271">
        <v>8768</v>
      </c>
      <c r="Z1710" s="271">
        <v>8698</v>
      </c>
      <c r="AA1710" s="268">
        <v>0.98432033173513</v>
      </c>
      <c r="AB1710" s="268">
        <v>0.992016423357664</v>
      </c>
      <c r="AC1710" s="295">
        <v>-0.00769609162253404</v>
      </c>
    </row>
    <row r="1711" spans="1:29">
      <c r="A1711" s="297" t="s">
        <v>2706</v>
      </c>
      <c r="B1711" s="301" t="s">
        <v>3374</v>
      </c>
      <c r="C1711" s="293" t="s">
        <v>3202</v>
      </c>
      <c r="D1711" s="301" t="s">
        <v>3202</v>
      </c>
      <c r="E1711" s="263">
        <v>1843</v>
      </c>
      <c r="F1711" s="266">
        <v>1751</v>
      </c>
      <c r="G1711" s="266">
        <v>92</v>
      </c>
      <c r="H1711" s="264">
        <v>1494</v>
      </c>
      <c r="I1711" s="264">
        <v>1431</v>
      </c>
      <c r="J1711" s="264">
        <v>63</v>
      </c>
      <c r="K1711" s="264">
        <v>1859</v>
      </c>
      <c r="L1711" s="264">
        <v>1764</v>
      </c>
      <c r="M1711" s="264">
        <v>95</v>
      </c>
      <c r="N1711" s="294">
        <v>0.93</v>
      </c>
      <c r="O1711" s="266">
        <v>63710</v>
      </c>
      <c r="P1711" s="266">
        <v>61203</v>
      </c>
      <c r="Q1711" s="266">
        <v>2507</v>
      </c>
      <c r="R1711" s="267">
        <v>0.960649819494585</v>
      </c>
      <c r="S1711" s="267">
        <v>0.950081389039609</v>
      </c>
      <c r="T1711" s="267">
        <v>0.957831325301205</v>
      </c>
      <c r="U1711" s="267">
        <v>0.948897256589564</v>
      </c>
      <c r="V1711" s="295">
        <v>-0.00774993626159548</v>
      </c>
      <c r="W1711" s="271">
        <v>13380</v>
      </c>
      <c r="X1711" s="271">
        <v>12797</v>
      </c>
      <c r="Y1711" s="271">
        <v>15256</v>
      </c>
      <c r="Z1711" s="271">
        <v>14707</v>
      </c>
      <c r="AA1711" s="268">
        <v>0.956427503736921</v>
      </c>
      <c r="AB1711" s="268">
        <v>0.964014158363922</v>
      </c>
      <c r="AC1711" s="295">
        <v>-0.00758665462700159</v>
      </c>
    </row>
    <row r="1712" spans="1:29">
      <c r="A1712" s="297" t="s">
        <v>2706</v>
      </c>
      <c r="B1712" s="301" t="s">
        <v>3372</v>
      </c>
      <c r="C1712" s="293" t="s">
        <v>3203</v>
      </c>
      <c r="D1712" s="301" t="s">
        <v>3203</v>
      </c>
      <c r="E1712" s="263">
        <v>1430</v>
      </c>
      <c r="F1712" s="266">
        <v>1056</v>
      </c>
      <c r="G1712" s="266">
        <v>374</v>
      </c>
      <c r="H1712" s="264">
        <v>1729</v>
      </c>
      <c r="I1712" s="264">
        <v>1321</v>
      </c>
      <c r="J1712" s="264">
        <v>408</v>
      </c>
      <c r="K1712" s="264">
        <v>1893</v>
      </c>
      <c r="L1712" s="264">
        <v>1433</v>
      </c>
      <c r="M1712" s="264">
        <v>460</v>
      </c>
      <c r="N1712" s="294">
        <v>0.93</v>
      </c>
      <c r="O1712" s="266">
        <v>53784</v>
      </c>
      <c r="P1712" s="266">
        <v>40171</v>
      </c>
      <c r="Q1712" s="266">
        <v>13613</v>
      </c>
      <c r="R1712" s="267">
        <v>0.746894987356835</v>
      </c>
      <c r="S1712" s="267">
        <v>0.738461538461539</v>
      </c>
      <c r="T1712" s="267">
        <v>0.764025448235975</v>
      </c>
      <c r="U1712" s="267">
        <v>0.756999471737982</v>
      </c>
      <c r="V1712" s="295">
        <v>-0.025563909774436</v>
      </c>
      <c r="W1712" s="271">
        <v>12046</v>
      </c>
      <c r="X1712" s="271">
        <v>9259</v>
      </c>
      <c r="Y1712" s="271">
        <v>12663</v>
      </c>
      <c r="Z1712" s="271">
        <v>10338</v>
      </c>
      <c r="AA1712" s="268">
        <v>0.768636891914328</v>
      </c>
      <c r="AB1712" s="268">
        <v>0.816394219379294</v>
      </c>
      <c r="AC1712" s="295">
        <v>-0.0477573274649656</v>
      </c>
    </row>
    <row r="1713" spans="1:29">
      <c r="A1713" s="297" t="s">
        <v>2706</v>
      </c>
      <c r="B1713" s="301" t="s">
        <v>3377</v>
      </c>
      <c r="C1713" s="293" t="s">
        <v>3204</v>
      </c>
      <c r="D1713" s="301" t="s">
        <v>3204</v>
      </c>
      <c r="E1713" s="263">
        <v>327</v>
      </c>
      <c r="F1713" s="266">
        <v>300</v>
      </c>
      <c r="G1713" s="266">
        <v>27</v>
      </c>
      <c r="H1713" s="264">
        <v>408</v>
      </c>
      <c r="I1713" s="264">
        <v>383</v>
      </c>
      <c r="J1713" s="264">
        <v>25</v>
      </c>
      <c r="K1713" s="264">
        <v>377</v>
      </c>
      <c r="L1713" s="264">
        <v>368</v>
      </c>
      <c r="M1713" s="264">
        <v>9</v>
      </c>
      <c r="N1713" s="294">
        <v>0.93</v>
      </c>
      <c r="O1713" s="266">
        <v>12274</v>
      </c>
      <c r="P1713" s="266">
        <v>12095</v>
      </c>
      <c r="Q1713" s="266">
        <v>179</v>
      </c>
      <c r="R1713" s="267">
        <v>0.985416327195698</v>
      </c>
      <c r="S1713" s="267">
        <v>0.917431192660551</v>
      </c>
      <c r="T1713" s="267">
        <v>0.938725490196078</v>
      </c>
      <c r="U1713" s="267">
        <v>0.976127320954907</v>
      </c>
      <c r="V1713" s="295">
        <v>-0.0212942975355279</v>
      </c>
      <c r="W1713" s="271">
        <v>2698</v>
      </c>
      <c r="X1713" s="271">
        <v>2612</v>
      </c>
      <c r="Y1713" s="271">
        <v>2875</v>
      </c>
      <c r="Z1713" s="271">
        <v>2853</v>
      </c>
      <c r="AA1713" s="268">
        <v>0.968124536693847</v>
      </c>
      <c r="AB1713" s="268">
        <v>0.992347826086956</v>
      </c>
      <c r="AC1713" s="295">
        <v>-0.0242232893931091</v>
      </c>
    </row>
    <row r="1714" spans="1:29">
      <c r="A1714" s="297" t="s">
        <v>2706</v>
      </c>
      <c r="B1714" s="301" t="s">
        <v>3377</v>
      </c>
      <c r="C1714" s="293" t="s">
        <v>3205</v>
      </c>
      <c r="D1714" s="301" t="s">
        <v>3205</v>
      </c>
      <c r="E1714" s="263">
        <v>989</v>
      </c>
      <c r="F1714" s="266">
        <v>826</v>
      </c>
      <c r="G1714" s="266">
        <v>163</v>
      </c>
      <c r="H1714" s="264">
        <v>1272</v>
      </c>
      <c r="I1714" s="264">
        <v>1094</v>
      </c>
      <c r="J1714" s="264">
        <v>178</v>
      </c>
      <c r="K1714" s="264">
        <v>1086</v>
      </c>
      <c r="L1714" s="264">
        <v>913</v>
      </c>
      <c r="M1714" s="264">
        <v>173</v>
      </c>
      <c r="N1714" s="294">
        <v>0.93</v>
      </c>
      <c r="O1714" s="266">
        <v>32124</v>
      </c>
      <c r="P1714" s="266">
        <v>28647</v>
      </c>
      <c r="Q1714" s="266">
        <v>3477</v>
      </c>
      <c r="R1714" s="267">
        <v>0.891763167725065</v>
      </c>
      <c r="S1714" s="267">
        <v>0.835187057633974</v>
      </c>
      <c r="T1714" s="267">
        <v>0.860062893081761</v>
      </c>
      <c r="U1714" s="267">
        <v>0.840699815837937</v>
      </c>
      <c r="V1714" s="295">
        <v>-0.0248758354477873</v>
      </c>
      <c r="W1714" s="271">
        <v>7436</v>
      </c>
      <c r="X1714" s="271">
        <v>6493</v>
      </c>
      <c r="Y1714" s="271">
        <v>7602</v>
      </c>
      <c r="Z1714" s="271">
        <v>6831</v>
      </c>
      <c r="AA1714" s="268">
        <v>0.873184507799892</v>
      </c>
      <c r="AB1714" s="268">
        <v>0.898579321231255</v>
      </c>
      <c r="AC1714" s="295">
        <v>-0.0253948134313625</v>
      </c>
    </row>
    <row r="1715" spans="1:29">
      <c r="A1715" s="297" t="s">
        <v>2706</v>
      </c>
      <c r="B1715" s="301" t="s">
        <v>3373</v>
      </c>
      <c r="C1715" s="293" t="s">
        <v>3206</v>
      </c>
      <c r="D1715" s="301" t="s">
        <v>3206</v>
      </c>
      <c r="E1715" s="263">
        <v>3191</v>
      </c>
      <c r="F1715" s="266">
        <v>2812</v>
      </c>
      <c r="G1715" s="266">
        <v>379</v>
      </c>
      <c r="H1715" s="264">
        <v>2536</v>
      </c>
      <c r="I1715" s="264">
        <v>2146</v>
      </c>
      <c r="J1715" s="264">
        <v>390</v>
      </c>
      <c r="K1715" s="264">
        <v>2727</v>
      </c>
      <c r="L1715" s="264">
        <v>2406</v>
      </c>
      <c r="M1715" s="264">
        <v>321</v>
      </c>
      <c r="N1715" s="294">
        <v>0.93</v>
      </c>
      <c r="O1715" s="266">
        <v>99066</v>
      </c>
      <c r="P1715" s="266">
        <v>89520</v>
      </c>
      <c r="Q1715" s="266">
        <v>9546</v>
      </c>
      <c r="R1715" s="267">
        <v>0.903639997577373</v>
      </c>
      <c r="S1715" s="267">
        <v>0.881228455029771</v>
      </c>
      <c r="T1715" s="267">
        <v>0.846214511041009</v>
      </c>
      <c r="U1715" s="267">
        <v>0.882288228822882</v>
      </c>
      <c r="V1715" s="295">
        <v>0.0350139439887618</v>
      </c>
      <c r="W1715" s="271">
        <v>21512</v>
      </c>
      <c r="X1715" s="271">
        <v>19190</v>
      </c>
      <c r="Y1715" s="271">
        <v>22624</v>
      </c>
      <c r="Z1715" s="271">
        <v>21013</v>
      </c>
      <c r="AA1715" s="268">
        <v>0.892060245444403</v>
      </c>
      <c r="AB1715" s="268">
        <v>0.92879243281471</v>
      </c>
      <c r="AC1715" s="295">
        <v>-0.0367321873703069</v>
      </c>
    </row>
    <row r="1716" spans="1:29">
      <c r="A1716" s="297" t="s">
        <v>2706</v>
      </c>
      <c r="B1716" s="301" t="s">
        <v>3372</v>
      </c>
      <c r="C1716" s="293" t="s">
        <v>3207</v>
      </c>
      <c r="D1716" s="301" t="s">
        <v>3207</v>
      </c>
      <c r="E1716" s="263">
        <v>1956</v>
      </c>
      <c r="F1716" s="266">
        <v>1657</v>
      </c>
      <c r="G1716" s="266">
        <v>299</v>
      </c>
      <c r="H1716" s="264">
        <v>1554</v>
      </c>
      <c r="I1716" s="264">
        <v>1349</v>
      </c>
      <c r="J1716" s="264">
        <v>205</v>
      </c>
      <c r="K1716" s="264">
        <v>1527</v>
      </c>
      <c r="L1716" s="264">
        <v>1362</v>
      </c>
      <c r="M1716" s="264">
        <v>165</v>
      </c>
      <c r="N1716" s="294">
        <v>0.93</v>
      </c>
      <c r="O1716" s="266">
        <v>61538</v>
      </c>
      <c r="P1716" s="266">
        <v>56102</v>
      </c>
      <c r="Q1716" s="266">
        <v>5436</v>
      </c>
      <c r="R1716" s="267">
        <v>0.911664337482531</v>
      </c>
      <c r="S1716" s="267">
        <v>0.847137014314928</v>
      </c>
      <c r="T1716" s="267">
        <v>0.868082368082368</v>
      </c>
      <c r="U1716" s="267">
        <v>0.891944990176817</v>
      </c>
      <c r="V1716" s="295">
        <v>-0.0209453537674397</v>
      </c>
      <c r="W1716" s="271">
        <v>13319</v>
      </c>
      <c r="X1716" s="271">
        <v>11941</v>
      </c>
      <c r="Y1716" s="271">
        <v>14787</v>
      </c>
      <c r="Z1716" s="271">
        <v>13706</v>
      </c>
      <c r="AA1716" s="268">
        <v>0.896538779187627</v>
      </c>
      <c r="AB1716" s="268">
        <v>0.926895245824035</v>
      </c>
      <c r="AC1716" s="295">
        <v>-0.0303564666364079</v>
      </c>
    </row>
    <row r="1717" spans="1:29">
      <c r="A1717" s="297" t="s">
        <v>2706</v>
      </c>
      <c r="B1717" s="301" t="s">
        <v>3376</v>
      </c>
      <c r="C1717" s="293" t="s">
        <v>3208</v>
      </c>
      <c r="D1717" s="301" t="s">
        <v>3209</v>
      </c>
      <c r="E1717" s="263">
        <v>318</v>
      </c>
      <c r="F1717" s="266">
        <v>205</v>
      </c>
      <c r="G1717" s="266">
        <v>113</v>
      </c>
      <c r="H1717" s="264">
        <v>1097</v>
      </c>
      <c r="I1717" s="264">
        <v>776</v>
      </c>
      <c r="J1717" s="264">
        <v>321</v>
      </c>
      <c r="K1717" s="264">
        <v>1153</v>
      </c>
      <c r="L1717" s="264">
        <v>860</v>
      </c>
      <c r="M1717" s="264">
        <v>293</v>
      </c>
      <c r="N1717" s="294">
        <v>0.93</v>
      </c>
      <c r="O1717" s="266">
        <v>14045</v>
      </c>
      <c r="P1717" s="266">
        <v>11798</v>
      </c>
      <c r="Q1717" s="266">
        <v>2247</v>
      </c>
      <c r="R1717" s="267">
        <v>0.84001423994304</v>
      </c>
      <c r="S1717" s="267">
        <v>0.644654088050314</v>
      </c>
      <c r="T1717" s="267">
        <v>0.707383773928897</v>
      </c>
      <c r="U1717" s="267">
        <v>0.745880312228968</v>
      </c>
      <c r="V1717" s="295">
        <v>-0.0627296858785825</v>
      </c>
      <c r="W1717" s="271">
        <v>5233</v>
      </c>
      <c r="X1717" s="271">
        <v>4032</v>
      </c>
      <c r="Y1717" s="271">
        <v>2628</v>
      </c>
      <c r="Z1717" s="271">
        <v>2297</v>
      </c>
      <c r="AA1717" s="268">
        <v>0.770494935983184</v>
      </c>
      <c r="AB1717" s="268">
        <v>0.874048706240487</v>
      </c>
      <c r="AC1717" s="295">
        <v>-0.103553770257303</v>
      </c>
    </row>
  </sheetData>
  <mergeCells count="27">
    <mergeCell ref="A1:AC1"/>
    <mergeCell ref="S2:U2"/>
    <mergeCell ref="AA2:AB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V2:V3"/>
    <mergeCell ref="W2:W3"/>
    <mergeCell ref="X2:X3"/>
    <mergeCell ref="Y2:Y3"/>
    <mergeCell ref="Z2:Z3"/>
    <mergeCell ref="AC2:AC3"/>
  </mergeCells>
  <conditionalFormatting sqref="D6">
    <cfRule type="expression" dxfId="4" priority="106">
      <formula>#REF!="TIDAK TERCAPAI"</formula>
    </cfRule>
  </conditionalFormatting>
  <conditionalFormatting sqref="D17">
    <cfRule type="expression" dxfId="4" priority="100">
      <formula>#REF!="TIDAK TERCAPAI"</formula>
    </cfRule>
  </conditionalFormatting>
  <conditionalFormatting sqref="D20">
    <cfRule type="expression" dxfId="4" priority="132">
      <formula>#REF!="TIDAK TERCAPAI"</formula>
    </cfRule>
    <cfRule type="duplicateValues" dxfId="3" priority="133"/>
  </conditionalFormatting>
  <conditionalFormatting sqref="D21">
    <cfRule type="expression" dxfId="4" priority="127">
      <formula>#REF!="TIDAK TERCAPAI"</formula>
    </cfRule>
    <cfRule type="duplicateValues" dxfId="3" priority="128"/>
  </conditionalFormatting>
  <conditionalFormatting sqref="D22">
    <cfRule type="expression" dxfId="4" priority="122">
      <formula>#REF!="TIDAK TERCAPAI"</formula>
    </cfRule>
    <cfRule type="duplicateValues" dxfId="3" priority="123"/>
  </conditionalFormatting>
  <conditionalFormatting sqref="D25">
    <cfRule type="expression" dxfId="4" priority="274">
      <formula>#REF!="TIDAK TERCAPAI"</formula>
    </cfRule>
    <cfRule type="duplicateValues" dxfId="3" priority="275"/>
  </conditionalFormatting>
  <conditionalFormatting sqref="D26">
    <cfRule type="expression" dxfId="4" priority="210">
      <formula>#REF!="TIDAK TERCAPAI"</formula>
    </cfRule>
    <cfRule type="duplicateValues" dxfId="3" priority="273"/>
  </conditionalFormatting>
  <conditionalFormatting sqref="D27">
    <cfRule type="expression" dxfId="4" priority="209">
      <formula>#REF!="TIDAK TERCAPAI"</formula>
    </cfRule>
    <cfRule type="duplicateValues" dxfId="3" priority="272"/>
  </conditionalFormatting>
  <conditionalFormatting sqref="D28">
    <cfRule type="expression" dxfId="4" priority="208">
      <formula>#REF!="TIDAK TERCAPAI"</formula>
    </cfRule>
    <cfRule type="duplicateValues" dxfId="3" priority="271"/>
  </conditionalFormatting>
  <conditionalFormatting sqref="D29">
    <cfRule type="expression" dxfId="4" priority="207">
      <formula>#REF!="TIDAK TERCAPAI"</formula>
    </cfRule>
    <cfRule type="duplicateValues" dxfId="3" priority="270"/>
  </conditionalFormatting>
  <conditionalFormatting sqref="D30">
    <cfRule type="expression" dxfId="4" priority="206">
      <formula>#REF!="TIDAK TERCAPAI"</formula>
    </cfRule>
    <cfRule type="duplicateValues" dxfId="3" priority="269"/>
  </conditionalFormatting>
  <conditionalFormatting sqref="D31">
    <cfRule type="expression" dxfId="4" priority="205">
      <formula>#REF!="TIDAK TERCAPAI"</formula>
    </cfRule>
    <cfRule type="duplicateValues" dxfId="3" priority="268"/>
  </conditionalFormatting>
  <conditionalFormatting sqref="D32">
    <cfRule type="expression" dxfId="4" priority="204">
      <formula>#REF!="TIDAK TERCAPAI"</formula>
    </cfRule>
    <cfRule type="duplicateValues" dxfId="3" priority="267"/>
  </conditionalFormatting>
  <conditionalFormatting sqref="D33">
    <cfRule type="expression" dxfId="4" priority="203">
      <formula>#REF!="TIDAK TERCAPAI"</formula>
    </cfRule>
    <cfRule type="duplicateValues" dxfId="3" priority="266"/>
  </conditionalFormatting>
  <conditionalFormatting sqref="D34">
    <cfRule type="expression" dxfId="4" priority="202">
      <formula>#REF!="TIDAK TERCAPAI"</formula>
    </cfRule>
    <cfRule type="duplicateValues" dxfId="3" priority="265"/>
  </conditionalFormatting>
  <conditionalFormatting sqref="D35">
    <cfRule type="expression" dxfId="4" priority="201">
      <formula>#REF!="TIDAK TERCAPAI"</formula>
    </cfRule>
    <cfRule type="duplicateValues" dxfId="3" priority="264"/>
  </conditionalFormatting>
  <conditionalFormatting sqref="D36">
    <cfRule type="expression" dxfId="4" priority="200">
      <formula>#REF!="TIDAK TERCAPAI"</formula>
    </cfRule>
    <cfRule type="duplicateValues" dxfId="3" priority="263"/>
  </conditionalFormatting>
  <conditionalFormatting sqref="D37">
    <cfRule type="expression" dxfId="4" priority="199">
      <formula>#REF!="TIDAK TERCAPAI"</formula>
    </cfRule>
    <cfRule type="duplicateValues" dxfId="3" priority="262"/>
  </conditionalFormatting>
  <conditionalFormatting sqref="D38">
    <cfRule type="expression" dxfId="4" priority="198">
      <formula>#REF!="TIDAK TERCAPAI"</formula>
    </cfRule>
    <cfRule type="duplicateValues" dxfId="3" priority="261"/>
  </conditionalFormatting>
  <conditionalFormatting sqref="D39">
    <cfRule type="expression" dxfId="4" priority="197">
      <formula>#REF!="TIDAK TERCAPAI"</formula>
    </cfRule>
    <cfRule type="duplicateValues" dxfId="3" priority="260"/>
  </conditionalFormatting>
  <conditionalFormatting sqref="D40">
    <cfRule type="expression" dxfId="4" priority="196">
      <formula>#REF!="TIDAK TERCAPAI"</formula>
    </cfRule>
    <cfRule type="duplicateValues" dxfId="3" priority="259"/>
  </conditionalFormatting>
  <conditionalFormatting sqref="D41">
    <cfRule type="expression" dxfId="4" priority="195">
      <formula>#REF!="TIDAK TERCAPAI"</formula>
    </cfRule>
    <cfRule type="duplicateValues" dxfId="3" priority="258"/>
  </conditionalFormatting>
  <conditionalFormatting sqref="D42">
    <cfRule type="expression" dxfId="4" priority="194">
      <formula>#REF!="TIDAK TERCAPAI"</formula>
    </cfRule>
    <cfRule type="duplicateValues" dxfId="3" priority="257"/>
  </conditionalFormatting>
  <conditionalFormatting sqref="D43">
    <cfRule type="expression" dxfId="4" priority="193">
      <formula>#REF!="TIDAK TERCAPAI"</formula>
    </cfRule>
    <cfRule type="duplicateValues" dxfId="3" priority="256"/>
  </conditionalFormatting>
  <conditionalFormatting sqref="D44">
    <cfRule type="expression" dxfId="4" priority="192">
      <formula>#REF!="TIDAK TERCAPAI"</formula>
    </cfRule>
    <cfRule type="duplicateValues" dxfId="3" priority="255"/>
  </conditionalFormatting>
  <conditionalFormatting sqref="D45">
    <cfRule type="expression" dxfId="4" priority="191">
      <formula>#REF!="TIDAK TERCAPAI"</formula>
    </cfRule>
    <cfRule type="duplicateValues" dxfId="3" priority="254"/>
  </conditionalFormatting>
  <conditionalFormatting sqref="D46">
    <cfRule type="expression" dxfId="4" priority="190">
      <formula>#REF!="TIDAK TERCAPAI"</formula>
    </cfRule>
    <cfRule type="duplicateValues" dxfId="3" priority="253"/>
  </conditionalFormatting>
  <conditionalFormatting sqref="D47">
    <cfRule type="expression" dxfId="4" priority="189">
      <formula>#REF!="TIDAK TERCAPAI"</formula>
    </cfRule>
    <cfRule type="duplicateValues" dxfId="3" priority="252"/>
  </conditionalFormatting>
  <conditionalFormatting sqref="D51">
    <cfRule type="expression" dxfId="4" priority="187">
      <formula>#REF!="TIDAK TERCAPAI"</formula>
    </cfRule>
    <cfRule type="duplicateValues" dxfId="3" priority="250"/>
  </conditionalFormatting>
  <conditionalFormatting sqref="D52">
    <cfRule type="expression" dxfId="4" priority="186">
      <formula>#REF!="TIDAK TERCAPAI"</formula>
    </cfRule>
    <cfRule type="duplicateValues" dxfId="3" priority="249"/>
  </conditionalFormatting>
  <conditionalFormatting sqref="D53">
    <cfRule type="expression" dxfId="4" priority="185">
      <formula>#REF!="TIDAK TERCAPAI"</formula>
    </cfRule>
    <cfRule type="duplicateValues" dxfId="3" priority="248"/>
  </conditionalFormatting>
  <conditionalFormatting sqref="D56">
    <cfRule type="expression" dxfId="4" priority="183">
      <formula>#REF!="TIDAK TERCAPAI"</formula>
    </cfRule>
    <cfRule type="duplicateValues" dxfId="3" priority="246"/>
  </conditionalFormatting>
  <conditionalFormatting sqref="D57">
    <cfRule type="expression" dxfId="4" priority="182">
      <formula>#REF!="TIDAK TERCAPAI"</formula>
    </cfRule>
    <cfRule type="duplicateValues" dxfId="3" priority="245"/>
  </conditionalFormatting>
  <conditionalFormatting sqref="D58">
    <cfRule type="expression" dxfId="4" priority="181">
      <formula>#REF!="TIDAK TERCAPAI"</formula>
    </cfRule>
    <cfRule type="duplicateValues" dxfId="3" priority="244"/>
  </conditionalFormatting>
  <conditionalFormatting sqref="D59">
    <cfRule type="expression" dxfId="4" priority="180">
      <formula>#REF!="TIDAK TERCAPAI"</formula>
    </cfRule>
    <cfRule type="duplicateValues" dxfId="3" priority="243"/>
  </conditionalFormatting>
  <conditionalFormatting sqref="D60">
    <cfRule type="expression" dxfId="4" priority="179">
      <formula>#REF!="TIDAK TERCAPAI"</formula>
    </cfRule>
    <cfRule type="duplicateValues" dxfId="3" priority="242"/>
  </conditionalFormatting>
  <conditionalFormatting sqref="D63">
    <cfRule type="expression" dxfId="4" priority="177">
      <formula>#REF!="TIDAK TERCAPAI"</formula>
    </cfRule>
    <cfRule type="duplicateValues" dxfId="3" priority="240"/>
  </conditionalFormatting>
  <conditionalFormatting sqref="D64">
    <cfRule type="expression" dxfId="4" priority="176">
      <formula>#REF!="TIDAK TERCAPAI"</formula>
    </cfRule>
    <cfRule type="duplicateValues" dxfId="3" priority="239"/>
  </conditionalFormatting>
  <conditionalFormatting sqref="D65">
    <cfRule type="expression" dxfId="4" priority="46">
      <formula>#REF!="TIDAK TERCAPAI"</formula>
    </cfRule>
    <cfRule type="duplicateValues" dxfId="3" priority="47"/>
  </conditionalFormatting>
  <conditionalFormatting sqref="D66">
    <cfRule type="expression" dxfId="4" priority="175">
      <formula>#REF!="TIDAK TERCAPAI"</formula>
    </cfRule>
    <cfRule type="duplicateValues" dxfId="3" priority="238"/>
  </conditionalFormatting>
  <conditionalFormatting sqref="D73">
    <cfRule type="expression" dxfId="4" priority="172">
      <formula>#REF!="TIDAK TERCAPAI"</formula>
    </cfRule>
    <cfRule type="duplicateValues" dxfId="3" priority="235"/>
  </conditionalFormatting>
  <conditionalFormatting sqref="D79">
    <cfRule type="expression" dxfId="4" priority="169">
      <formula>#REF!="TIDAK TERCAPAI"</formula>
    </cfRule>
    <cfRule type="duplicateValues" dxfId="3" priority="232"/>
  </conditionalFormatting>
  <conditionalFormatting sqref="D80">
    <cfRule type="expression" dxfId="4" priority="168">
      <formula>#REF!="TIDAK TERCAPAI"</formula>
    </cfRule>
    <cfRule type="duplicateValues" dxfId="3" priority="231"/>
  </conditionalFormatting>
  <conditionalFormatting sqref="D81">
    <cfRule type="expression" dxfId="4" priority="167">
      <formula>#REF!="TIDAK TERCAPAI"</formula>
    </cfRule>
    <cfRule type="duplicateValues" dxfId="3" priority="230"/>
  </conditionalFormatting>
  <conditionalFormatting sqref="D84">
    <cfRule type="expression" dxfId="4" priority="165">
      <formula>#REF!="TIDAK TERCAPAI"</formula>
    </cfRule>
    <cfRule type="duplicateValues" dxfId="3" priority="228"/>
  </conditionalFormatting>
  <conditionalFormatting sqref="D85">
    <cfRule type="expression" dxfId="4" priority="2">
      <formula>#REF!="TIDAK TERCAPAI"</formula>
    </cfRule>
    <cfRule type="duplicateValues" dxfId="3" priority="3"/>
  </conditionalFormatting>
  <conditionalFormatting sqref="D93">
    <cfRule type="expression" dxfId="4" priority="162">
      <formula>#REF!="TIDAK TERCAPAI"</formula>
    </cfRule>
    <cfRule type="duplicateValues" dxfId="3" priority="225"/>
  </conditionalFormatting>
  <conditionalFormatting sqref="D94">
    <cfRule type="expression" dxfId="4" priority="161">
      <formula>#REF!="TIDAK TERCAPAI"</formula>
    </cfRule>
    <cfRule type="duplicateValues" dxfId="3" priority="224"/>
  </conditionalFormatting>
  <conditionalFormatting sqref="D95">
    <cfRule type="expression" dxfId="4" priority="160">
      <formula>#REF!="TIDAK TERCAPAI"</formula>
    </cfRule>
    <cfRule type="duplicateValues" dxfId="3" priority="223"/>
  </conditionalFormatting>
  <conditionalFormatting sqref="D96">
    <cfRule type="expression" dxfId="4" priority="159">
      <formula>#REF!="TIDAK TERCAPAI"</formula>
    </cfRule>
    <cfRule type="duplicateValues" dxfId="3" priority="222"/>
  </conditionalFormatting>
  <conditionalFormatting sqref="D97">
    <cfRule type="expression" dxfId="4" priority="158">
      <formula>#REF!="TIDAK TERCAPAI"</formula>
    </cfRule>
    <cfRule type="duplicateValues" dxfId="3" priority="221"/>
  </conditionalFormatting>
  <conditionalFormatting sqref="D98">
    <cfRule type="expression" dxfId="4" priority="157">
      <formula>#REF!="TIDAK TERCAPAI"</formula>
    </cfRule>
    <cfRule type="duplicateValues" dxfId="3" priority="220"/>
  </conditionalFormatting>
  <conditionalFormatting sqref="D99">
    <cfRule type="expression" dxfId="4" priority="156">
      <formula>#REF!="TIDAK TERCAPAI"</formula>
    </cfRule>
    <cfRule type="duplicateValues" dxfId="3" priority="219"/>
  </conditionalFormatting>
  <conditionalFormatting sqref="D100">
    <cfRule type="expression" dxfId="4" priority="155">
      <formula>#REF!="TIDAK TERCAPAI"</formula>
    </cfRule>
    <cfRule type="duplicateValues" dxfId="3" priority="218"/>
  </conditionalFormatting>
  <conditionalFormatting sqref="D101">
    <cfRule type="expression" dxfId="4" priority="154">
      <formula>#REF!="TIDAK TERCAPAI"</formula>
    </cfRule>
    <cfRule type="duplicateValues" dxfId="3" priority="217"/>
  </conditionalFormatting>
  <conditionalFormatting sqref="D102">
    <cfRule type="expression" dxfId="4" priority="153">
      <formula>#REF!="TIDAK TERCAPAI"</formula>
    </cfRule>
    <cfRule type="duplicateValues" dxfId="3" priority="216"/>
  </conditionalFormatting>
  <conditionalFormatting sqref="D106">
    <cfRule type="expression" dxfId="4" priority="141">
      <formula>#REF!="TIDAK TERCAPAI"</formula>
    </cfRule>
    <cfRule type="duplicateValues" dxfId="3" priority="142"/>
  </conditionalFormatting>
  <conditionalFormatting sqref="D107">
    <cfRule type="expression" dxfId="4" priority="116">
      <formula>#REF!="TIDAK TERCAPAI"</formula>
    </cfRule>
    <cfRule type="duplicateValues" dxfId="3" priority="118"/>
  </conditionalFormatting>
  <conditionalFormatting sqref="D108">
    <cfRule type="expression" dxfId="4" priority="115">
      <formula>#REF!="TIDAK TERCAPAI"</formula>
    </cfRule>
    <cfRule type="duplicateValues" dxfId="3" priority="117"/>
  </conditionalFormatting>
  <conditionalFormatting sqref="D113">
    <cfRule type="expression" dxfId="4" priority="151">
      <formula>#REF!="TIDAK TERCAPAI"</formula>
    </cfRule>
    <cfRule type="duplicateValues" dxfId="3" priority="214"/>
  </conditionalFormatting>
  <conditionalFormatting sqref="D114">
    <cfRule type="expression" dxfId="4" priority="150">
      <formula>#REF!="TIDAK TERCAPAI"</formula>
    </cfRule>
    <cfRule type="duplicateValues" dxfId="3" priority="213"/>
  </conditionalFormatting>
  <conditionalFormatting sqref="D115">
    <cfRule type="expression" dxfId="4" priority="149">
      <formula>#REF!="TIDAK TERCAPAI"</formula>
    </cfRule>
    <cfRule type="duplicateValues" dxfId="3" priority="212"/>
  </conditionalFormatting>
  <conditionalFormatting sqref="D116">
    <cfRule type="expression" dxfId="4" priority="148">
      <formula>#REF!="TIDAK TERCAPAI"</formula>
    </cfRule>
    <cfRule type="duplicateValues" dxfId="3" priority="211"/>
  </conditionalFormatting>
  <conditionalFormatting sqref="D405">
    <cfRule type="duplicateValues" dxfId="0" priority="33"/>
  </conditionalFormatting>
  <conditionalFormatting sqref="D435">
    <cfRule type="duplicateValues" dxfId="0" priority="30"/>
  </conditionalFormatting>
  <conditionalFormatting sqref="D494">
    <cfRule type="duplicateValues" dxfId="0" priority="28"/>
  </conditionalFormatting>
  <conditionalFormatting sqref="D506">
    <cfRule type="duplicateValues" dxfId="0" priority="27"/>
  </conditionalFormatting>
  <conditionalFormatting sqref="D519">
    <cfRule type="duplicateValues" dxfId="0" priority="23"/>
  </conditionalFormatting>
  <conditionalFormatting sqref="D539">
    <cfRule type="duplicateValues" dxfId="0" priority="21"/>
  </conditionalFormatting>
  <conditionalFormatting sqref="D582">
    <cfRule type="duplicateValues" dxfId="0" priority="17"/>
  </conditionalFormatting>
  <conditionalFormatting sqref="D585">
    <cfRule type="duplicateValues" dxfId="0" priority="15"/>
  </conditionalFormatting>
  <conditionalFormatting sqref="D629">
    <cfRule type="duplicateValues" dxfId="0" priority="13"/>
  </conditionalFormatting>
  <conditionalFormatting sqref="D655">
    <cfRule type="duplicateValues" dxfId="0" priority="10"/>
  </conditionalFormatting>
  <conditionalFormatting sqref="D656">
    <cfRule type="duplicateValues" dxfId="0" priority="9"/>
  </conditionalFormatting>
  <conditionalFormatting sqref="D670">
    <cfRule type="duplicateValues" dxfId="0" priority="7"/>
  </conditionalFormatting>
  <conditionalFormatting sqref="D672">
    <cfRule type="duplicateValues" dxfId="0" priority="6"/>
  </conditionalFormatting>
  <conditionalFormatting sqref="D674">
    <cfRule type="duplicateValues" dxfId="0" priority="5"/>
  </conditionalFormatting>
  <conditionalFormatting sqref="D48:D50">
    <cfRule type="expression" dxfId="4" priority="188">
      <formula>#REF!="TIDAK TERCAPAI"</formula>
    </cfRule>
    <cfRule type="duplicateValues" dxfId="3" priority="251"/>
  </conditionalFormatting>
  <conditionalFormatting sqref="D54:D55">
    <cfRule type="expression" dxfId="4" priority="184">
      <formula>#REF!="TIDAK TERCAPAI"</formula>
    </cfRule>
    <cfRule type="duplicateValues" dxfId="3" priority="247"/>
  </conditionalFormatting>
  <conditionalFormatting sqref="D61:D62">
    <cfRule type="expression" dxfId="4" priority="178">
      <formula>#REF!="TIDAK TERCAPAI"</formula>
    </cfRule>
    <cfRule type="duplicateValues" dxfId="3" priority="241"/>
  </conditionalFormatting>
  <conditionalFormatting sqref="D67:D70">
    <cfRule type="expression" dxfId="4" priority="174">
      <formula>#REF!="TIDAK TERCAPAI"</formula>
    </cfRule>
    <cfRule type="duplicateValues" dxfId="3" priority="237"/>
  </conditionalFormatting>
  <conditionalFormatting sqref="D71:D72">
    <cfRule type="expression" dxfId="4" priority="173">
      <formula>#REF!="TIDAK TERCAPAI"</formula>
    </cfRule>
    <cfRule type="duplicateValues" dxfId="3" priority="236"/>
  </conditionalFormatting>
  <conditionalFormatting sqref="D74:D76">
    <cfRule type="expression" dxfId="4" priority="171">
      <formula>#REF!="TIDAK TERCAPAI"</formula>
    </cfRule>
    <cfRule type="duplicateValues" dxfId="3" priority="234"/>
  </conditionalFormatting>
  <conditionalFormatting sqref="D77:D78">
    <cfRule type="expression" dxfId="4" priority="170">
      <formula>#REF!="TIDAK TERCAPAI"</formula>
    </cfRule>
    <cfRule type="duplicateValues" dxfId="3" priority="233"/>
  </conditionalFormatting>
  <conditionalFormatting sqref="D82:D83">
    <cfRule type="expression" dxfId="4" priority="166">
      <formula>#REF!="TIDAK TERCAPAI"</formula>
    </cfRule>
    <cfRule type="duplicateValues" dxfId="3" priority="229"/>
  </conditionalFormatting>
  <conditionalFormatting sqref="D86:D89">
    <cfRule type="expression" dxfId="4" priority="164">
      <formula>#REF!="TIDAK TERCAPAI"</formula>
    </cfRule>
    <cfRule type="duplicateValues" dxfId="3" priority="227"/>
  </conditionalFormatting>
  <conditionalFormatting sqref="D90:D92">
    <cfRule type="expression" dxfId="4" priority="163">
      <formula>#REF!="TIDAK TERCAPAI"</formula>
    </cfRule>
    <cfRule type="duplicateValues" dxfId="3" priority="226"/>
  </conditionalFormatting>
  <conditionalFormatting sqref="D111:D112">
    <cfRule type="expression" dxfId="4" priority="152">
      <formula>#REF!="TIDAK TERCAPAI"</formula>
    </cfRule>
    <cfRule type="duplicateValues" dxfId="3" priority="215"/>
  </conditionalFormatting>
  <conditionalFormatting sqref="D401:D405">
    <cfRule type="duplicateValues" dxfId="0" priority="31"/>
  </conditionalFormatting>
  <conditionalFormatting sqref="D403:D405">
    <cfRule type="duplicateValues" dxfId="0" priority="32"/>
  </conditionalFormatting>
  <conditionalFormatting sqref="D413:D417">
    <cfRule type="duplicateValues" dxfId="0" priority="34"/>
  </conditionalFormatting>
  <conditionalFormatting sqref="D503:D505">
    <cfRule type="duplicateValues" dxfId="0" priority="29"/>
  </conditionalFormatting>
  <conditionalFormatting sqref="D513:D514">
    <cfRule type="duplicateValues" dxfId="0" priority="26"/>
  </conditionalFormatting>
  <conditionalFormatting sqref="D515:D516">
    <cfRule type="duplicateValues" dxfId="0" priority="25"/>
  </conditionalFormatting>
  <conditionalFormatting sqref="D517:D518">
    <cfRule type="duplicateValues" dxfId="0" priority="24"/>
  </conditionalFormatting>
  <conditionalFormatting sqref="D548:D552">
    <cfRule type="duplicateValues" dxfId="0" priority="19"/>
  </conditionalFormatting>
  <conditionalFormatting sqref="D551:D552">
    <cfRule type="duplicateValues" dxfId="0" priority="20"/>
  </conditionalFormatting>
  <conditionalFormatting sqref="D570:D571">
    <cfRule type="duplicateValues" dxfId="0" priority="18"/>
  </conditionalFormatting>
  <conditionalFormatting sqref="D583:D584">
    <cfRule type="duplicateValues" dxfId="0" priority="16"/>
  </conditionalFormatting>
  <conditionalFormatting sqref="D618:D620">
    <cfRule type="duplicateValues" dxfId="0" priority="14"/>
  </conditionalFormatting>
  <conditionalFormatting sqref="D631:D634">
    <cfRule type="duplicateValues" dxfId="0" priority="12"/>
  </conditionalFormatting>
  <conditionalFormatting sqref="D635:D642">
    <cfRule type="duplicateValues" dxfId="0" priority="22"/>
  </conditionalFormatting>
  <conditionalFormatting sqref="D635:D638">
    <cfRule type="duplicateValues" dxfId="0" priority="11"/>
  </conditionalFormatting>
  <conditionalFormatting sqref="D657:D658">
    <cfRule type="duplicateValues" dxfId="0" priority="8"/>
  </conditionalFormatting>
  <conditionalFormatting sqref="D675:D679">
    <cfRule type="duplicateValues" dxfId="0" priority="1"/>
  </conditionalFormatting>
  <conditionalFormatting sqref="D680:D935">
    <cfRule type="duplicateValues" dxfId="0" priority="4"/>
  </conditionalFormatting>
  <conditionalFormatting sqref="E6:E1717">
    <cfRule type="cellIs" dxfId="5" priority="105" operator="lessThan">
      <formula>100</formula>
    </cfRule>
  </conditionalFormatting>
  <conditionalFormatting sqref="R6:U1717">
    <cfRule type="cellIs" dxfId="2" priority="52" operator="lessThan">
      <formula>0.9199</formula>
    </cfRule>
    <cfRule type="cellIs" dxfId="1" priority="53" operator="greaterThan">
      <formula>0.9199</formula>
    </cfRule>
  </conditionalFormatting>
  <conditionalFormatting sqref="AA6:AB1717">
    <cfRule type="cellIs" dxfId="2" priority="49" operator="lessThan">
      <formula>0.9199</formula>
    </cfRule>
    <cfRule type="cellIs" dxfId="1" priority="50" operator="greaterThan">
      <formula>0.9199</formula>
    </cfRule>
  </conditionalFormatting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R1634"/>
  <sheetViews>
    <sheetView tabSelected="1" zoomScale="70" zoomScaleNormal="70" zoomScaleSheetLayoutView="50" workbookViewId="0">
      <pane ySplit="5" topLeftCell="A1609" activePane="bottomLeft" state="frozen"/>
      <selection/>
      <selection pane="bottomLeft" activeCell="B1616" sqref="B1616"/>
    </sheetView>
  </sheetViews>
  <sheetFormatPr defaultColWidth="9" defaultRowHeight="16.5"/>
  <cols>
    <col min="1" max="1" width="17.6666666666667" style="220" customWidth="1"/>
    <col min="2" max="2" width="47.4166666666667" style="221" customWidth="1"/>
    <col min="3" max="3" width="18.0833333333333" style="221" customWidth="1"/>
    <col min="4" max="4" width="35.3333333333333" style="221" customWidth="1"/>
    <col min="5" max="5" width="13.0833333333333" style="222" customWidth="1"/>
    <col min="6" max="6" width="13.25" style="222" hidden="1" customWidth="1"/>
    <col min="7" max="7" width="13.0833333333333" style="222" hidden="1" customWidth="1"/>
    <col min="8" max="9" width="13.5833333333333" style="222" hidden="1" customWidth="1"/>
    <col min="10" max="10" width="13.0833333333333" style="222" hidden="1" customWidth="1"/>
    <col min="11" max="11" width="11.5833333333333" style="222" hidden="1" customWidth="1"/>
    <col min="12" max="12" width="13.0833333333333" style="222" hidden="1" customWidth="1"/>
    <col min="13" max="14" width="13.5833333333333" style="222" hidden="1" customWidth="1"/>
    <col min="15" max="15" width="13.0833333333333" style="222" hidden="1" customWidth="1"/>
    <col min="16" max="16" width="13.25" style="222" hidden="1" customWidth="1"/>
    <col min="17" max="17" width="13.0833333333333" style="222" hidden="1" customWidth="1"/>
    <col min="18" max="19" width="13.5833333333333" style="222" hidden="1" customWidth="1"/>
    <col min="20" max="20" width="7.75" style="222" customWidth="1"/>
    <col min="21" max="21" width="14.75" style="222" hidden="1" customWidth="1"/>
    <col min="22" max="22" width="19.5833333333333" style="222" hidden="1" customWidth="1"/>
    <col min="23" max="23" width="19.75" style="222" hidden="1" customWidth="1"/>
    <col min="24" max="25" width="19.5833333333333" style="222" hidden="1" customWidth="1"/>
    <col min="26" max="26" width="17" style="222" customWidth="1"/>
    <col min="27" max="28" width="9.58333333333333" style="222" customWidth="1"/>
    <col min="29" max="29" width="8.66666666666667" style="222" customWidth="1"/>
    <col min="30" max="30" width="12" style="221" customWidth="1"/>
    <col min="31" max="31" width="16.25" style="221" hidden="1" customWidth="1"/>
    <col min="32" max="32" width="32.25" style="221" hidden="1" customWidth="1"/>
    <col min="33" max="33" width="30.5833333333333" style="221" hidden="1" customWidth="1"/>
    <col min="34" max="34" width="16.25" style="221" hidden="1" customWidth="1"/>
    <col min="35" max="35" width="32.25" style="221" hidden="1" customWidth="1"/>
    <col min="36" max="36" width="30.5833333333333" style="221" hidden="1" customWidth="1"/>
    <col min="37" max="37" width="11.4166666666667" style="223" customWidth="1"/>
    <col min="38" max="38" width="15.4166666666667" style="223" customWidth="1"/>
    <col min="39" max="39" width="13.6666666666667" style="223" customWidth="1"/>
    <col min="40" max="40" width="2.66666666666667" style="223" customWidth="1"/>
    <col min="41" max="41" width="13.3666666666667" style="224" customWidth="1"/>
    <col min="42" max="42" width="25.6" style="223" customWidth="1"/>
    <col min="43" max="43" width="8.66666666666667" style="223" customWidth="1"/>
    <col min="44" max="44" width="10.5" style="225" customWidth="1"/>
    <col min="45" max="16384" width="9" style="225"/>
  </cols>
  <sheetData>
    <row r="1" ht="54" customHeight="1" spans="1:44">
      <c r="A1" s="226" t="str">
        <f>"网管-雅加达退件率"&amp;TEXT($AA$4,"MM月DD日")&amp;CHAR(10)&amp;"NM-Monitoring Retur Agent Jawa-Bali "&amp;TEXT($AA$4,"DD MMM YYYY")</f>
        <v>网管-雅加达退件率09月30日
NM-Monitoring Retur Agent Jawa-Bali 30 Sep 2026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  <c r="AA1" s="226"/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  <c r="AM1" s="226"/>
    </row>
    <row r="2" ht="331" hidden="1" customHeight="1" spans="1:44">
      <c r="A2" s="227" t="s">
        <v>3400</v>
      </c>
      <c r="B2" s="228"/>
      <c r="C2" s="228"/>
      <c r="D2" s="228"/>
      <c r="E2" s="228"/>
      <c r="F2" s="228"/>
      <c r="G2" s="228"/>
      <c r="H2" s="229" t="s">
        <v>3401</v>
      </c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</row>
    <row r="3" ht="51" customHeight="1" spans="1:44">
      <c r="A3" s="230" t="s">
        <v>5</v>
      </c>
      <c r="B3" s="231" t="s">
        <v>3378</v>
      </c>
      <c r="C3" s="232" t="s">
        <v>8</v>
      </c>
      <c r="D3" s="230" t="s">
        <v>3216</v>
      </c>
      <c r="E3" s="230" t="str">
        <f>"Total"&amp;CHAR(10)&amp;"Delivery"&amp;CHAR(10)&amp;TEXT($AA$4,"dd mmm yyyy")</f>
        <v>Total
Delivery
30 Sep 2026</v>
      </c>
      <c r="F3" s="233" t="str">
        <f>"退件量-退件"&amp;CHAR(10)&amp;"登记票数"&amp;CHAR(10)&amp;"Jumlah"&amp;CHAR(10)&amp;"Regist Retur"&amp;CHAR(10)&amp;TEXT($AA$4,"dd mmm yyyy")</f>
        <v>退件量-退件
登记票数
Jumlah
Regist Retur
30 Sep 2026</v>
      </c>
      <c r="G3" s="233" t="str">
        <f>"退件量-退件"&amp;CHAR(10)&amp;"确认票数"&amp;CHAR(10)&amp;"Jumlah"&amp;CHAR(10)&amp;"Konfirmasi"&amp;CHAR(10)&amp;"Retur"&amp;CHAR(10)&amp;TEXT($AA$4,"dd mmm yyyy")</f>
        <v>退件量-退件
确认票数
Jumlah
Konfirmasi
Retur
30 Sep 2026</v>
      </c>
      <c r="H3" s="233" t="str">
        <f>"退件量-退件签"&amp;CHAR(10)&amp;"收票数"&amp;CHAR(10)&amp;"Jumlah TTD"&amp;CHAR(10)&amp;"Retur"&amp;CHAR(10)&amp;TEXT($AA$4,"dd mmm yyyy")</f>
        <v>退件量-退件签
收票数
Jumlah TTD
Retur
30 Sep 2026</v>
      </c>
      <c r="I3" s="230" t="str">
        <f>"退件量-退件作"&amp;CHAR(10)&amp;"废票数"&amp;CHAR(10)&amp;"Jumlah Void"&amp;CHAR(10)&amp;"Retur"&amp;CHAR(10)&amp;TEXT($AA$4,"dd mmm yyyy")</f>
        <v>退件量-退件作
废票数
Jumlah Void
Retur
30 Sep 2026</v>
      </c>
      <c r="J3" s="230" t="str">
        <f>"Total"&amp;CHAR(10)&amp;"Delivery"&amp;CHAR(10)&amp;TEXT($AB$4,"dd mmm yyyy")</f>
        <v>Total
Delivery
29 Sep 2026</v>
      </c>
      <c r="K3" s="233" t="str">
        <f>"退件量-退件"&amp;CHAR(10)&amp;"登记票数"&amp;CHAR(10)&amp;"Jumlah"&amp;CHAR(10)&amp;"Regist Retur"&amp;CHAR(10)&amp;TEXT($AB$4,"dd mmm yyyy")</f>
        <v>退件量-退件
登记票数
Jumlah
Regist Retur
29 Sep 2026</v>
      </c>
      <c r="L3" s="233" t="str">
        <f>"退件量-退件"&amp;CHAR(10)&amp;"确认票数"&amp;CHAR(10)&amp;"Jumlah"&amp;CHAR(10)&amp;"Konfirmasi"&amp;CHAR(10)&amp;"Retur"&amp;CHAR(10)&amp;TEXT($AB$4,"dd mmm yyyy")</f>
        <v>退件量-退件
确认票数
Jumlah
Konfirmasi
Retur
29 Sep 2026</v>
      </c>
      <c r="M3" s="233" t="str">
        <f>"退件量-退件签"&amp;CHAR(10)&amp;"收票数"&amp;CHAR(10)&amp;"Jumlah TTD"&amp;CHAR(10)&amp;"Retur"&amp;CHAR(10)&amp;TEXT($AB$4,"dd mmm yyyy")</f>
        <v>退件量-退件签
收票数
Jumlah TTD
Retur
29 Sep 2026</v>
      </c>
      <c r="N3" s="230" t="str">
        <f>"退件量-退件作"&amp;CHAR(10)&amp;"废票数"&amp;CHAR(10)&amp;"Jumlah Void"&amp;CHAR(10)&amp;"Retur"&amp;CHAR(10)&amp;TEXT($AB$4,"dd mmm yyyy")</f>
        <v>退件量-退件作
废票数
Jumlah Void
Retur
29 Sep 2026</v>
      </c>
      <c r="O3" s="230" t="str">
        <f>"Total"&amp;CHAR(10)&amp;"Delivery"&amp;CHAR(10)&amp;TEXT($AC$4,"dd mmm yyyy")</f>
        <v>Total
Delivery
28 Sep 2026</v>
      </c>
      <c r="P3" s="233" t="str">
        <f>"退件量-退件"&amp;CHAR(10)&amp;"登记票数"&amp;CHAR(10)&amp;"Jumlah"&amp;CHAR(10)&amp;"Regist Retur"&amp;CHAR(10)&amp;TEXT($AC$4,"dd mmm yyyy")</f>
        <v>退件量-退件
登记票数
Jumlah
Regist Retur
28 Sep 2026</v>
      </c>
      <c r="Q3" s="233" t="str">
        <f>"退件量-退件"&amp;CHAR(10)&amp;"确认票数"&amp;CHAR(10)&amp;"Jumlah"&amp;CHAR(10)&amp;"Konfirmasi"&amp;CHAR(10)&amp;"Retur"&amp;CHAR(10)&amp;TEXT($AC$4,"dd mmm yyyy")</f>
        <v>退件量-退件
确认票数
Jumlah
Konfirmasi
Retur
28 Sep 2026</v>
      </c>
      <c r="R3" s="233" t="str">
        <f>"退件量-退件签"&amp;CHAR(10)&amp;"收票数"&amp;CHAR(10)&amp;"Jumlah TTD"&amp;CHAR(10)&amp;"Retur"&amp;CHAR(10)&amp;TEXT($AC$4,"dd mmm yyyy")</f>
        <v>退件量-退件签
收票数
Jumlah TTD
Retur
28 Sep 2026</v>
      </c>
      <c r="S3" s="230" t="str">
        <f>"退件量-退件作"&amp;CHAR(10)&amp;"废票数"&amp;CHAR(10)&amp;"Jumlah Void"&amp;CHAR(10)&amp;"Retur"&amp;CHAR(10)&amp;TEXT($AC$4,"dd mmm yyyy")</f>
        <v>退件量-退件作
废票数
Jumlah Void
Retur
28 Sep 2026</v>
      </c>
      <c r="T3" s="233" t="s">
        <v>3219</v>
      </c>
      <c r="U3" s="233" t="s">
        <v>3402</v>
      </c>
      <c r="V3" s="233" t="s">
        <v>3403</v>
      </c>
      <c r="W3" s="233" t="s">
        <v>3404</v>
      </c>
      <c r="X3" s="233" t="s">
        <v>3405</v>
      </c>
      <c r="Y3" s="232" t="s">
        <v>3406</v>
      </c>
      <c r="Z3" s="230" t="s">
        <v>3407</v>
      </c>
      <c r="AA3" s="230" t="s">
        <v>3408</v>
      </c>
      <c r="AB3" s="230"/>
      <c r="AC3" s="230"/>
      <c r="AD3" s="230" t="s">
        <v>3226</v>
      </c>
      <c r="AE3" s="233" t="str">
        <f>"Total Delivery Mingguan"&amp;CHAR(10)&amp;TEXT(AR12,"dd mmm")&amp;" - "&amp;TEXT(AR11,"dd mmm")</f>
        <v>Total Delivery Mingguan
24 Sep - 30 Sep</v>
      </c>
      <c r="AF3" s="233" t="str">
        <f>"退件量-退件登记票数"&amp;CHAR(10)&amp;"Jumlah Regist Retur Mingguan"&amp;CHAR(10)&amp;TEXT(AR12,"dd mmm")&amp;" - "&amp;TEXT(AR11,"dd mmm")</f>
        <v>退件量-退件登记票数
Jumlah Regist Retur Mingguan
24 Sep - 30 Sep</v>
      </c>
      <c r="AG3" s="233" t="str">
        <f>"退件量-退件作废票数"&amp;CHAR(10)&amp;"Jumlah Void Retur Mingguan"&amp;CHAR(10)&amp;TEXT(AR12,"dd mmm")&amp;" - "&amp;TEXT(AR11,"dd mmm")</f>
        <v>退件量-退件作废票数
Jumlah Void Retur Mingguan
24 Sep - 30 Sep</v>
      </c>
      <c r="AH3" s="233" t="str">
        <f>"Total Delivery Mingguan"&amp;CHAR(10)&amp;TEXT(AR14,"dd mmm")&amp;" - "&amp;TEXT(AR13,"dd mmm")</f>
        <v>Total Delivery Mingguan
17 Sep - 23 Sep</v>
      </c>
      <c r="AI3" s="234" t="str">
        <f>"退件量-退件登记票数"&amp;CHAR(10)&amp;"Jumlah Regist Retur Mingguan"&amp;CHAR(10)&amp;TEXT(AR14,"dd mmm")&amp;" - "&amp;TEXT(AR13,"dd mmm")</f>
        <v>退件量-退件登记票数
Jumlah Regist Retur Mingguan
17 Sep - 23 Sep</v>
      </c>
      <c r="AJ3" s="234" t="str">
        <f>"退件量-退件作废票数"&amp;CHAR(10)&amp;"Jumlah Void Retur Mingguan"&amp;CHAR(10)&amp;TEXT(AR14,"dd mmm")&amp;" - "&amp;TEXT(AR13,"dd mmm")</f>
        <v>退件量-退件作废票数
Jumlah Void Retur Mingguan
17 Sep - 23 Sep</v>
      </c>
      <c r="AK3" s="230" t="s">
        <v>3409</v>
      </c>
      <c r="AL3" s="230"/>
      <c r="AM3" s="230" t="s">
        <v>3228</v>
      </c>
    </row>
    <row r="4" ht="57" customHeight="1" spans="1:44">
      <c r="A4" s="235"/>
      <c r="B4" s="235"/>
      <c r="C4" s="230"/>
      <c r="D4" s="236"/>
      <c r="E4" s="236"/>
      <c r="F4" s="237"/>
      <c r="G4" s="237"/>
      <c r="H4" s="237"/>
      <c r="I4" s="236"/>
      <c r="J4" s="236"/>
      <c r="K4" s="237"/>
      <c r="L4" s="237"/>
      <c r="M4" s="237"/>
      <c r="N4" s="236"/>
      <c r="O4" s="236"/>
      <c r="P4" s="237"/>
      <c r="Q4" s="237"/>
      <c r="R4" s="237"/>
      <c r="S4" s="236"/>
      <c r="T4" s="237"/>
      <c r="U4" s="237"/>
      <c r="V4" s="237"/>
      <c r="W4" s="237"/>
      <c r="X4" s="237"/>
      <c r="Y4" s="230"/>
      <c r="Z4" s="236"/>
      <c r="AA4" s="238">
        <f>'Display ALL DP'!L8</f>
        <v>46295</v>
      </c>
      <c r="AB4" s="238">
        <f>AA4-1</f>
        <v>46294</v>
      </c>
      <c r="AC4" s="238">
        <f>AA4-2</f>
        <v>46293</v>
      </c>
      <c r="AD4" s="236"/>
      <c r="AE4" s="237"/>
      <c r="AF4" s="237"/>
      <c r="AG4" s="237"/>
      <c r="AH4" s="237"/>
      <c r="AI4" s="233"/>
      <c r="AJ4" s="233"/>
      <c r="AK4" s="239" t="str">
        <f>TEXT(AR12,"DD MMM")&amp;" - "&amp;TEXT(AR11,"DD MMM")</f>
        <v>24 Sep - 30 Sep</v>
      </c>
      <c r="AL4" s="239" t="str">
        <f>TEXT(AR14,"DD MMM")&amp;" - "&amp;TEXT(AR13,"DD MMM")</f>
        <v>17 Sep - 23 Sep</v>
      </c>
      <c r="AM4" s="236"/>
    </row>
    <row r="5" spans="1:44">
      <c r="A5" s="240"/>
      <c r="B5" s="240"/>
      <c r="C5" s="240"/>
      <c r="D5" s="240" t="s">
        <v>27</v>
      </c>
      <c r="E5" s="241">
        <v>8575530</v>
      </c>
      <c r="F5" s="241">
        <v>164277</v>
      </c>
      <c r="G5" s="241">
        <v>109419</v>
      </c>
      <c r="H5" s="241">
        <v>3139</v>
      </c>
      <c r="I5" s="241">
        <v>8</v>
      </c>
      <c r="J5" s="242">
        <v>6223712</v>
      </c>
      <c r="K5" s="242">
        <v>145002</v>
      </c>
      <c r="L5" s="242">
        <v>144251</v>
      </c>
      <c r="M5" s="243">
        <v>13955</v>
      </c>
      <c r="N5" s="243">
        <v>47</v>
      </c>
      <c r="O5" s="242">
        <v>5750531</v>
      </c>
      <c r="P5" s="242">
        <v>157504</v>
      </c>
      <c r="Q5" s="242">
        <v>157114</v>
      </c>
      <c r="R5" s="243">
        <v>56667</v>
      </c>
      <c r="S5" s="243">
        <v>67</v>
      </c>
      <c r="T5" s="244">
        <v>0.015</v>
      </c>
      <c r="U5" s="241">
        <v>217545009</v>
      </c>
      <c r="V5" s="241">
        <v>4856648</v>
      </c>
      <c r="W5" s="241">
        <v>4796725</v>
      </c>
      <c r="X5" s="241">
        <v>4818</v>
      </c>
      <c r="Y5" s="245">
        <v>4269260</v>
      </c>
      <c r="Z5" s="246">
        <v>0.022302649103754</v>
      </c>
      <c r="AA5" s="246">
        <v>0.0191555507356397</v>
      </c>
      <c r="AB5" s="246">
        <v>0.0232907628116468</v>
      </c>
      <c r="AC5" s="246">
        <v>0.0273778195439691</v>
      </c>
      <c r="AD5" s="247">
        <v>-0.00413521207600715</v>
      </c>
      <c r="AE5" s="242">
        <v>48680722</v>
      </c>
      <c r="AF5" s="242">
        <v>1111975</v>
      </c>
      <c r="AG5" s="242">
        <v>481</v>
      </c>
      <c r="AH5" s="242">
        <v>48022647</v>
      </c>
      <c r="AI5" s="242">
        <v>1109338</v>
      </c>
      <c r="AJ5" s="242">
        <v>1037</v>
      </c>
      <c r="AK5" s="246">
        <v>0.0228323236454874</v>
      </c>
      <c r="AL5" s="246">
        <v>0.0230787153402852</v>
      </c>
      <c r="AM5" s="247">
        <v>-0.000246391694797753</v>
      </c>
      <c r="AN5" s="223">
        <v>5</v>
      </c>
      <c r="AO5" s="248"/>
    </row>
    <row r="6" s="219" customFormat="1" ht="19" customHeight="1" spans="1:44">
      <c r="A6" s="249"/>
      <c r="B6" s="250"/>
      <c r="C6" s="250"/>
      <c r="D6" s="250"/>
      <c r="E6" s="251"/>
      <c r="F6" s="251"/>
      <c r="G6" s="251"/>
      <c r="H6" s="252"/>
      <c r="I6" s="252"/>
      <c r="J6" s="252"/>
      <c r="K6" s="252"/>
      <c r="L6" s="252"/>
      <c r="M6" s="252"/>
      <c r="N6" s="252"/>
      <c r="O6" s="252"/>
      <c r="P6" s="252"/>
      <c r="Q6" s="252"/>
      <c r="R6" s="252"/>
      <c r="S6" s="252"/>
      <c r="T6" s="253"/>
      <c r="U6" s="254"/>
      <c r="V6" s="254"/>
      <c r="W6" s="254"/>
      <c r="X6" s="254"/>
      <c r="Y6" s="255"/>
      <c r="Z6" s="255"/>
      <c r="AA6" s="255"/>
      <c r="AB6" s="255"/>
      <c r="AC6" s="255"/>
      <c r="AD6" s="256"/>
      <c r="AE6" s="257"/>
      <c r="AF6" s="257"/>
      <c r="AG6" s="257"/>
      <c r="AH6" s="257"/>
      <c r="AI6" s="257"/>
      <c r="AJ6" s="257"/>
      <c r="AK6" s="255"/>
      <c r="AL6" s="255"/>
      <c r="AM6" s="256"/>
      <c r="AN6" s="258"/>
      <c r="AO6" s="259"/>
      <c r="AP6" s="258"/>
      <c r="AQ6" s="258"/>
    </row>
    <row r="7" ht="19" spans="1:44">
      <c r="A7" s="260" t="s">
        <v>2706</v>
      </c>
      <c r="B7" s="261" t="s">
        <v>3375</v>
      </c>
      <c r="C7" s="262" t="s">
        <v>3043</v>
      </c>
      <c r="D7" s="261" t="s">
        <v>3044</v>
      </c>
      <c r="E7" s="263">
        <v>2675</v>
      </c>
      <c r="F7" s="263">
        <v>151</v>
      </c>
      <c r="G7" s="263">
        <v>111</v>
      </c>
      <c r="H7" s="263">
        <v>0</v>
      </c>
      <c r="I7" s="263">
        <v>0</v>
      </c>
      <c r="J7" s="264">
        <v>1958</v>
      </c>
      <c r="K7" s="264">
        <v>238</v>
      </c>
      <c r="L7" s="264">
        <v>238</v>
      </c>
      <c r="M7" s="264">
        <v>0</v>
      </c>
      <c r="N7" s="264">
        <v>0</v>
      </c>
      <c r="O7" s="264">
        <v>3248</v>
      </c>
      <c r="P7" s="264">
        <v>164</v>
      </c>
      <c r="Q7" s="264">
        <v>164</v>
      </c>
      <c r="R7" s="264">
        <v>6</v>
      </c>
      <c r="S7" s="264">
        <v>0</v>
      </c>
      <c r="T7" s="265">
        <v>0.015</v>
      </c>
      <c r="U7" s="266">
        <v>100903</v>
      </c>
      <c r="V7" s="266">
        <v>5817</v>
      </c>
      <c r="W7" s="266">
        <v>5775</v>
      </c>
      <c r="X7" s="266">
        <v>4</v>
      </c>
      <c r="Y7" s="264">
        <v>4891</v>
      </c>
      <c r="Z7" s="267">
        <v>0.0576097836536079</v>
      </c>
      <c r="AA7" s="267">
        <v>0.0564485981308411</v>
      </c>
      <c r="AB7" s="267">
        <v>0.121552604698672</v>
      </c>
      <c r="AC7" s="268">
        <v>0.0504926108374384</v>
      </c>
      <c r="AD7" s="269">
        <v>-0.065104006567831</v>
      </c>
      <c r="AE7" s="270">
        <v>22021</v>
      </c>
      <c r="AF7" s="271">
        <v>1327</v>
      </c>
      <c r="AG7" s="271">
        <v>0</v>
      </c>
      <c r="AH7" s="271">
        <v>22244</v>
      </c>
      <c r="AI7" s="271">
        <v>1346</v>
      </c>
      <c r="AJ7" s="271">
        <v>1</v>
      </c>
      <c r="AK7" s="268">
        <v>0.0602606602788248</v>
      </c>
      <c r="AL7" s="268">
        <v>0.0604657435713001</v>
      </c>
      <c r="AM7" s="269">
        <v>-0.000205083292475372</v>
      </c>
      <c r="AN7" s="272"/>
      <c r="AO7" s="273"/>
    </row>
    <row r="8" ht="19" spans="1:44">
      <c r="A8" s="260" t="s">
        <v>2706</v>
      </c>
      <c r="B8" s="261" t="s">
        <v>3375</v>
      </c>
      <c r="C8" s="262" t="s">
        <v>2969</v>
      </c>
      <c r="D8" s="261" t="s">
        <v>2970</v>
      </c>
      <c r="E8" s="263">
        <v>2576</v>
      </c>
      <c r="F8" s="263">
        <v>206</v>
      </c>
      <c r="G8" s="263">
        <v>154</v>
      </c>
      <c r="H8" s="263">
        <v>0</v>
      </c>
      <c r="I8" s="263">
        <v>0</v>
      </c>
      <c r="J8" s="264">
        <v>1662</v>
      </c>
      <c r="K8" s="264">
        <v>192</v>
      </c>
      <c r="L8" s="264">
        <v>192</v>
      </c>
      <c r="M8" s="264">
        <v>0</v>
      </c>
      <c r="N8" s="264">
        <v>0</v>
      </c>
      <c r="O8" s="264">
        <v>2759</v>
      </c>
      <c r="P8" s="264">
        <v>181</v>
      </c>
      <c r="Q8" s="264">
        <v>177</v>
      </c>
      <c r="R8" s="264">
        <v>0</v>
      </c>
      <c r="S8" s="264">
        <v>0</v>
      </c>
      <c r="T8" s="265">
        <v>0.015</v>
      </c>
      <c r="U8" s="266">
        <v>81570</v>
      </c>
      <c r="V8" s="266">
        <v>7282</v>
      </c>
      <c r="W8" s="266">
        <v>7226</v>
      </c>
      <c r="X8" s="266">
        <v>1</v>
      </c>
      <c r="Y8" s="264">
        <v>6115</v>
      </c>
      <c r="Z8" s="267">
        <v>0.0892607576314822</v>
      </c>
      <c r="AA8" s="267">
        <v>0.0799689440993789</v>
      </c>
      <c r="AB8" s="267">
        <v>0.115523465703971</v>
      </c>
      <c r="AC8" s="268">
        <v>0.0656034795215658</v>
      </c>
      <c r="AD8" s="269">
        <v>-0.0355545216045922</v>
      </c>
      <c r="AE8" s="270">
        <v>18571</v>
      </c>
      <c r="AF8" s="271">
        <v>1636</v>
      </c>
      <c r="AG8" s="271">
        <v>0</v>
      </c>
      <c r="AH8" s="271">
        <v>19030</v>
      </c>
      <c r="AI8" s="271">
        <v>1821</v>
      </c>
      <c r="AJ8" s="271">
        <v>1</v>
      </c>
      <c r="AK8" s="268">
        <v>0.0880943406386301</v>
      </c>
      <c r="AL8" s="268">
        <v>0.0956384655806621</v>
      </c>
      <c r="AM8" s="269">
        <v>-0.00754412494203198</v>
      </c>
      <c r="AN8" s="272"/>
      <c r="AO8" s="274"/>
    </row>
    <row r="9" ht="19" spans="1:44">
      <c r="A9" s="260" t="s">
        <v>2706</v>
      </c>
      <c r="B9" s="261" t="s">
        <v>3375</v>
      </c>
      <c r="C9" s="262" t="s">
        <v>2983</v>
      </c>
      <c r="D9" s="261" t="s">
        <v>2984</v>
      </c>
      <c r="E9" s="263">
        <v>1907</v>
      </c>
      <c r="F9" s="263">
        <v>80</v>
      </c>
      <c r="G9" s="263">
        <v>57</v>
      </c>
      <c r="H9" s="263">
        <v>0</v>
      </c>
      <c r="I9" s="263">
        <v>0</v>
      </c>
      <c r="J9" s="264">
        <v>1190</v>
      </c>
      <c r="K9" s="264">
        <v>53</v>
      </c>
      <c r="L9" s="264">
        <v>52</v>
      </c>
      <c r="M9" s="264">
        <v>0</v>
      </c>
      <c r="N9" s="264">
        <v>0</v>
      </c>
      <c r="O9" s="264">
        <v>2059</v>
      </c>
      <c r="P9" s="264">
        <v>118</v>
      </c>
      <c r="Q9" s="264">
        <v>118</v>
      </c>
      <c r="R9" s="264">
        <v>0</v>
      </c>
      <c r="S9" s="264">
        <v>0</v>
      </c>
      <c r="T9" s="265">
        <v>0.015</v>
      </c>
      <c r="U9" s="266">
        <v>70018</v>
      </c>
      <c r="V9" s="266">
        <v>2739</v>
      </c>
      <c r="W9" s="266">
        <v>2714</v>
      </c>
      <c r="X9" s="266">
        <v>0</v>
      </c>
      <c r="Y9" s="264">
        <v>2326</v>
      </c>
      <c r="Z9" s="267">
        <v>0.0391185123825302</v>
      </c>
      <c r="AA9" s="267">
        <v>0.0419507079181961</v>
      </c>
      <c r="AB9" s="267">
        <v>0.0445378151260504</v>
      </c>
      <c r="AC9" s="268">
        <v>0.0573093734822729</v>
      </c>
      <c r="AD9" s="269">
        <v>-0.0025871072078543</v>
      </c>
      <c r="AE9" s="270">
        <v>14581</v>
      </c>
      <c r="AF9" s="271">
        <v>579</v>
      </c>
      <c r="AG9" s="271">
        <v>0</v>
      </c>
      <c r="AH9" s="271">
        <v>15711</v>
      </c>
      <c r="AI9" s="271">
        <v>621</v>
      </c>
      <c r="AJ9" s="271">
        <v>0</v>
      </c>
      <c r="AK9" s="268">
        <v>0.0397092106165558</v>
      </c>
      <c r="AL9" s="268">
        <v>0.0395264464388008</v>
      </c>
      <c r="AM9" s="269">
        <v>0.000182764177754952</v>
      </c>
      <c r="AN9" s="272"/>
      <c r="AO9" s="274"/>
    </row>
    <row r="10" ht="19" spans="1:44">
      <c r="A10" s="260" t="s">
        <v>2706</v>
      </c>
      <c r="B10" s="261" t="s">
        <v>3375</v>
      </c>
      <c r="C10" s="262" t="s">
        <v>2780</v>
      </c>
      <c r="D10" s="261" t="s">
        <v>2781</v>
      </c>
      <c r="E10" s="263">
        <v>2907</v>
      </c>
      <c r="F10" s="263">
        <v>117</v>
      </c>
      <c r="G10" s="263">
        <v>77</v>
      </c>
      <c r="H10" s="263">
        <v>0</v>
      </c>
      <c r="I10" s="263">
        <v>0</v>
      </c>
      <c r="J10" s="264">
        <v>1686</v>
      </c>
      <c r="K10" s="264">
        <v>53</v>
      </c>
      <c r="L10" s="264">
        <v>53</v>
      </c>
      <c r="M10" s="264">
        <v>0</v>
      </c>
      <c r="N10" s="264">
        <v>0</v>
      </c>
      <c r="O10" s="264">
        <v>3256</v>
      </c>
      <c r="P10" s="264">
        <v>120</v>
      </c>
      <c r="Q10" s="264">
        <v>120</v>
      </c>
      <c r="R10" s="264">
        <v>3</v>
      </c>
      <c r="S10" s="264">
        <v>0</v>
      </c>
      <c r="T10" s="265">
        <v>0.015</v>
      </c>
      <c r="U10" s="266">
        <v>99153</v>
      </c>
      <c r="V10" s="266">
        <v>2687</v>
      </c>
      <c r="W10" s="266">
        <v>2647</v>
      </c>
      <c r="X10" s="266">
        <v>1</v>
      </c>
      <c r="Y10" s="264">
        <v>2231</v>
      </c>
      <c r="Z10" s="267">
        <v>0.0270894476213529</v>
      </c>
      <c r="AA10" s="267">
        <v>0.0402476780185759</v>
      </c>
      <c r="AB10" s="267">
        <v>0.031435349940688</v>
      </c>
      <c r="AC10" s="268">
        <v>0.0368550368550369</v>
      </c>
      <c r="AD10" s="269">
        <v>0.00881232807788783</v>
      </c>
      <c r="AE10" s="270">
        <v>21960</v>
      </c>
      <c r="AF10" s="271">
        <v>644</v>
      </c>
      <c r="AG10" s="271">
        <v>0</v>
      </c>
      <c r="AH10" s="271">
        <v>22515</v>
      </c>
      <c r="AI10" s="271">
        <v>596</v>
      </c>
      <c r="AJ10" s="271">
        <v>1</v>
      </c>
      <c r="AK10" s="268">
        <v>0.0293260473588342</v>
      </c>
      <c r="AL10" s="268">
        <v>0.0264268265600711</v>
      </c>
      <c r="AM10" s="269">
        <v>0.00289922079876318</v>
      </c>
      <c r="AN10" s="272"/>
      <c r="AO10" s="274"/>
    </row>
    <row r="11" ht="19" spans="1:44">
      <c r="A11" s="260" t="s">
        <v>2706</v>
      </c>
      <c r="B11" s="261" t="s">
        <v>3375</v>
      </c>
      <c r="C11" s="262" t="s">
        <v>2791</v>
      </c>
      <c r="D11" s="261" t="s">
        <v>2792</v>
      </c>
      <c r="E11" s="263">
        <v>1444</v>
      </c>
      <c r="F11" s="263">
        <v>35</v>
      </c>
      <c r="G11" s="263">
        <v>18</v>
      </c>
      <c r="H11" s="263">
        <v>0</v>
      </c>
      <c r="I11" s="263">
        <v>0</v>
      </c>
      <c r="J11" s="264">
        <v>974</v>
      </c>
      <c r="K11" s="264">
        <v>74</v>
      </c>
      <c r="L11" s="264">
        <v>74</v>
      </c>
      <c r="M11" s="264">
        <v>0</v>
      </c>
      <c r="N11" s="264">
        <v>0</v>
      </c>
      <c r="O11" s="264">
        <v>1655</v>
      </c>
      <c r="P11" s="264">
        <v>63</v>
      </c>
      <c r="Q11" s="264">
        <v>63</v>
      </c>
      <c r="R11" s="264">
        <v>0</v>
      </c>
      <c r="S11" s="264">
        <v>0</v>
      </c>
      <c r="T11" s="265">
        <v>0.015</v>
      </c>
      <c r="U11" s="266">
        <v>52394</v>
      </c>
      <c r="V11" s="266">
        <v>1775</v>
      </c>
      <c r="W11" s="266">
        <v>1758</v>
      </c>
      <c r="X11" s="266">
        <v>0</v>
      </c>
      <c r="Y11" s="264">
        <v>1501</v>
      </c>
      <c r="Z11" s="267">
        <v>0.0338779249532389</v>
      </c>
      <c r="AA11" s="267">
        <v>0.0242382271468144</v>
      </c>
      <c r="AB11" s="267">
        <v>0.0759753593429158</v>
      </c>
      <c r="AC11" s="268">
        <v>0.0380664652567976</v>
      </c>
      <c r="AD11" s="269">
        <v>-0.0517371321961014</v>
      </c>
      <c r="AE11" s="270">
        <v>11518</v>
      </c>
      <c r="AF11" s="271">
        <v>383</v>
      </c>
      <c r="AG11" s="271">
        <v>0</v>
      </c>
      <c r="AH11" s="271">
        <v>11742</v>
      </c>
      <c r="AI11" s="271">
        <v>450</v>
      </c>
      <c r="AJ11" s="271">
        <v>0</v>
      </c>
      <c r="AK11" s="268">
        <v>0.0332523007466574</v>
      </c>
      <c r="AL11" s="268">
        <v>0.0383239652529382</v>
      </c>
      <c r="AM11" s="269">
        <v>-0.00507166450628076</v>
      </c>
      <c r="AN11" s="272"/>
      <c r="AO11" s="274"/>
      <c r="AQ11" s="275">
        <f>AA4</f>
        <v>46295</v>
      </c>
      <c r="AR11" s="238">
        <f>AA4</f>
        <v>46295</v>
      </c>
    </row>
    <row r="12" ht="19" spans="1:44">
      <c r="A12" s="260" t="s">
        <v>2706</v>
      </c>
      <c r="B12" s="261" t="s">
        <v>3375</v>
      </c>
      <c r="C12" s="262" t="s">
        <v>2815</v>
      </c>
      <c r="D12" s="261" t="s">
        <v>2816</v>
      </c>
      <c r="E12" s="263">
        <v>3084</v>
      </c>
      <c r="F12" s="263">
        <v>117</v>
      </c>
      <c r="G12" s="263">
        <v>81</v>
      </c>
      <c r="H12" s="263">
        <v>0</v>
      </c>
      <c r="I12" s="263">
        <v>0</v>
      </c>
      <c r="J12" s="264">
        <v>1955</v>
      </c>
      <c r="K12" s="264">
        <v>104</v>
      </c>
      <c r="L12" s="264">
        <v>104</v>
      </c>
      <c r="M12" s="264">
        <v>0</v>
      </c>
      <c r="N12" s="264">
        <v>0</v>
      </c>
      <c r="O12" s="264">
        <v>3718</v>
      </c>
      <c r="P12" s="264">
        <v>200</v>
      </c>
      <c r="Q12" s="264">
        <v>200</v>
      </c>
      <c r="R12" s="264">
        <v>4</v>
      </c>
      <c r="S12" s="264">
        <v>0</v>
      </c>
      <c r="T12" s="265">
        <v>0.015</v>
      </c>
      <c r="U12" s="266">
        <v>111356</v>
      </c>
      <c r="V12" s="266">
        <v>4825</v>
      </c>
      <c r="W12" s="266">
        <v>4784</v>
      </c>
      <c r="X12" s="266">
        <v>3</v>
      </c>
      <c r="Y12" s="264">
        <v>4060</v>
      </c>
      <c r="Z12" s="267">
        <v>0.0433025611552139</v>
      </c>
      <c r="AA12" s="267">
        <v>0.0379377431906615</v>
      </c>
      <c r="AB12" s="267">
        <v>0.0531969309462916</v>
      </c>
      <c r="AC12" s="268">
        <v>0.0537923614846692</v>
      </c>
      <c r="AD12" s="269">
        <v>-0.0152591877556301</v>
      </c>
      <c r="AE12" s="270">
        <v>23989</v>
      </c>
      <c r="AF12" s="271">
        <v>1119</v>
      </c>
      <c r="AG12" s="271">
        <v>0</v>
      </c>
      <c r="AH12" s="271">
        <v>25296</v>
      </c>
      <c r="AI12" s="271">
        <v>1165</v>
      </c>
      <c r="AJ12" s="271">
        <v>0</v>
      </c>
      <c r="AK12" s="268">
        <v>0.0466463795906457</v>
      </c>
      <c r="AL12" s="268">
        <v>0.0460547122074636</v>
      </c>
      <c r="AM12" s="269">
        <v>0.000591667383182087</v>
      </c>
      <c r="AN12" s="272"/>
      <c r="AO12" s="274"/>
      <c r="AQ12" s="276"/>
      <c r="AR12" s="238">
        <f>AR11-6</f>
        <v>46289</v>
      </c>
    </row>
    <row r="13" ht="19" spans="1:44">
      <c r="A13" s="260" t="s">
        <v>2706</v>
      </c>
      <c r="B13" s="261" t="s">
        <v>3375</v>
      </c>
      <c r="C13" s="262" t="s">
        <v>3019</v>
      </c>
      <c r="D13" s="261" t="s">
        <v>3020</v>
      </c>
      <c r="E13" s="263">
        <v>3216</v>
      </c>
      <c r="F13" s="263">
        <v>108</v>
      </c>
      <c r="G13" s="263">
        <v>82</v>
      </c>
      <c r="H13" s="263">
        <v>0</v>
      </c>
      <c r="I13" s="263">
        <v>0</v>
      </c>
      <c r="J13" s="264">
        <v>1988</v>
      </c>
      <c r="K13" s="264">
        <v>103</v>
      </c>
      <c r="L13" s="264">
        <v>102</v>
      </c>
      <c r="M13" s="264">
        <v>0</v>
      </c>
      <c r="N13" s="264">
        <v>0</v>
      </c>
      <c r="O13" s="264">
        <v>3745</v>
      </c>
      <c r="P13" s="264">
        <v>167</v>
      </c>
      <c r="Q13" s="264">
        <v>167</v>
      </c>
      <c r="R13" s="264">
        <v>2</v>
      </c>
      <c r="S13" s="264">
        <v>0</v>
      </c>
      <c r="T13" s="265">
        <v>0.015</v>
      </c>
      <c r="U13" s="266">
        <v>116788</v>
      </c>
      <c r="V13" s="266">
        <v>4019</v>
      </c>
      <c r="W13" s="266">
        <v>3991</v>
      </c>
      <c r="X13" s="266">
        <v>0</v>
      </c>
      <c r="Y13" s="264">
        <v>3457</v>
      </c>
      <c r="Z13" s="267">
        <v>0.0344127821351509</v>
      </c>
      <c r="AA13" s="267">
        <v>0.0335820895522388</v>
      </c>
      <c r="AB13" s="267">
        <v>0.0518108651911469</v>
      </c>
      <c r="AC13" s="268">
        <v>0.0445927903871829</v>
      </c>
      <c r="AD13" s="269">
        <v>-0.0182287756389081</v>
      </c>
      <c r="AE13" s="270">
        <v>25616</v>
      </c>
      <c r="AF13" s="271">
        <v>926</v>
      </c>
      <c r="AG13" s="271">
        <v>0</v>
      </c>
      <c r="AH13" s="271">
        <v>26918</v>
      </c>
      <c r="AI13" s="271">
        <v>891</v>
      </c>
      <c r="AJ13" s="271">
        <v>0</v>
      </c>
      <c r="AK13" s="268">
        <v>0.0361492816989382</v>
      </c>
      <c r="AL13" s="268">
        <v>0.0331005275280481</v>
      </c>
      <c r="AM13" s="269">
        <v>0.00304875417089002</v>
      </c>
      <c r="AN13" s="272"/>
      <c r="AO13" s="274"/>
      <c r="AQ13" s="276"/>
      <c r="AR13" s="238">
        <f>AR12-1</f>
        <v>46288</v>
      </c>
    </row>
    <row r="14" ht="19" spans="1:44">
      <c r="A14" s="260" t="s">
        <v>2706</v>
      </c>
      <c r="B14" s="261" t="s">
        <v>3375</v>
      </c>
      <c r="C14" s="262" t="s">
        <v>2993</v>
      </c>
      <c r="D14" s="261" t="s">
        <v>2994</v>
      </c>
      <c r="E14" s="263">
        <v>3389</v>
      </c>
      <c r="F14" s="263">
        <v>108</v>
      </c>
      <c r="G14" s="263">
        <v>82</v>
      </c>
      <c r="H14" s="263">
        <v>0</v>
      </c>
      <c r="I14" s="263">
        <v>0</v>
      </c>
      <c r="J14" s="264">
        <v>2629</v>
      </c>
      <c r="K14" s="264">
        <v>157</v>
      </c>
      <c r="L14" s="264">
        <v>157</v>
      </c>
      <c r="M14" s="264">
        <v>0</v>
      </c>
      <c r="N14" s="264">
        <v>0</v>
      </c>
      <c r="O14" s="264">
        <v>3845</v>
      </c>
      <c r="P14" s="264">
        <v>107</v>
      </c>
      <c r="Q14" s="264">
        <v>107</v>
      </c>
      <c r="R14" s="264">
        <v>0</v>
      </c>
      <c r="S14" s="264">
        <v>0</v>
      </c>
      <c r="T14" s="265">
        <v>0.015</v>
      </c>
      <c r="U14" s="266">
        <v>110493</v>
      </c>
      <c r="V14" s="266">
        <v>4246</v>
      </c>
      <c r="W14" s="266">
        <v>4219</v>
      </c>
      <c r="X14" s="266">
        <v>1</v>
      </c>
      <c r="Y14" s="264">
        <v>3606</v>
      </c>
      <c r="Z14" s="267">
        <v>0.0384187233580408</v>
      </c>
      <c r="AA14" s="267">
        <v>0.0318678076128652</v>
      </c>
      <c r="AB14" s="267">
        <v>0.0597185241536706</v>
      </c>
      <c r="AC14" s="268">
        <v>0.0278283485045514</v>
      </c>
      <c r="AD14" s="269">
        <v>-0.0278507165408054</v>
      </c>
      <c r="AE14" s="270">
        <v>25593</v>
      </c>
      <c r="AF14" s="271">
        <v>976</v>
      </c>
      <c r="AG14" s="271">
        <v>0</v>
      </c>
      <c r="AH14" s="271">
        <v>25487</v>
      </c>
      <c r="AI14" s="271">
        <v>978</v>
      </c>
      <c r="AJ14" s="271">
        <v>1</v>
      </c>
      <c r="AK14" s="268">
        <v>0.0381354276559997</v>
      </c>
      <c r="AL14" s="268">
        <v>0.0383332679405187</v>
      </c>
      <c r="AM14" s="269">
        <v>-0.00019784028451901</v>
      </c>
      <c r="AN14" s="272"/>
      <c r="AO14" s="274"/>
      <c r="AQ14" s="276"/>
      <c r="AR14" s="238">
        <f>AR13-6</f>
        <v>46282</v>
      </c>
    </row>
    <row r="15" ht="19" spans="1:44">
      <c r="A15" s="260" t="s">
        <v>2706</v>
      </c>
      <c r="B15" s="261" t="s">
        <v>3375</v>
      </c>
      <c r="C15" s="262" t="s">
        <v>2967</v>
      </c>
      <c r="D15" s="261" t="s">
        <v>2968</v>
      </c>
      <c r="E15" s="263">
        <v>3578</v>
      </c>
      <c r="F15" s="263">
        <v>234</v>
      </c>
      <c r="G15" s="263">
        <v>168</v>
      </c>
      <c r="H15" s="263">
        <v>0</v>
      </c>
      <c r="I15" s="263">
        <v>0</v>
      </c>
      <c r="J15" s="264">
        <v>2317</v>
      </c>
      <c r="K15" s="264">
        <v>266</v>
      </c>
      <c r="L15" s="264">
        <v>266</v>
      </c>
      <c r="M15" s="264">
        <v>0</v>
      </c>
      <c r="N15" s="264">
        <v>0</v>
      </c>
      <c r="O15" s="264">
        <v>4005</v>
      </c>
      <c r="P15" s="264">
        <v>313</v>
      </c>
      <c r="Q15" s="264">
        <v>312</v>
      </c>
      <c r="R15" s="264">
        <v>3</v>
      </c>
      <c r="S15" s="264">
        <v>0</v>
      </c>
      <c r="T15" s="265">
        <v>0.015</v>
      </c>
      <c r="U15" s="266">
        <v>132123</v>
      </c>
      <c r="V15" s="266">
        <v>8017</v>
      </c>
      <c r="W15" s="266">
        <v>7949</v>
      </c>
      <c r="X15" s="266">
        <v>2</v>
      </c>
      <c r="Y15" s="264">
        <v>6663</v>
      </c>
      <c r="Z15" s="267">
        <v>0.0606631699249941</v>
      </c>
      <c r="AA15" s="267">
        <v>0.0653996646171045</v>
      </c>
      <c r="AB15" s="267">
        <v>0.114803625377644</v>
      </c>
      <c r="AC15" s="268">
        <v>0.0781523096129838</v>
      </c>
      <c r="AD15" s="269">
        <v>-0.049403960760539</v>
      </c>
      <c r="AE15" s="270">
        <v>27925</v>
      </c>
      <c r="AF15" s="271">
        <v>1849</v>
      </c>
      <c r="AG15" s="271">
        <v>1</v>
      </c>
      <c r="AH15" s="271">
        <v>30247</v>
      </c>
      <c r="AI15" s="271">
        <v>1911</v>
      </c>
      <c r="AJ15" s="271">
        <v>0</v>
      </c>
      <c r="AK15" s="268">
        <v>0.066177260519248</v>
      </c>
      <c r="AL15" s="268">
        <v>0.06317981948623</v>
      </c>
      <c r="AM15" s="269">
        <v>0.00299744103301794</v>
      </c>
      <c r="AN15" s="272"/>
      <c r="AO15" s="274"/>
      <c r="AR15" s="277">
        <v>46266</v>
      </c>
    </row>
    <row r="16" ht="19" spans="1:44">
      <c r="A16" s="260" t="s">
        <v>2706</v>
      </c>
      <c r="B16" s="261" t="s">
        <v>3375</v>
      </c>
      <c r="C16" s="262" t="s">
        <v>2873</v>
      </c>
      <c r="D16" s="261" t="s">
        <v>2874</v>
      </c>
      <c r="E16" s="263">
        <v>2105</v>
      </c>
      <c r="F16" s="263">
        <v>151</v>
      </c>
      <c r="G16" s="263">
        <v>108</v>
      </c>
      <c r="H16" s="263">
        <v>0</v>
      </c>
      <c r="I16" s="263">
        <v>0</v>
      </c>
      <c r="J16" s="264">
        <v>2045</v>
      </c>
      <c r="K16" s="264">
        <v>200</v>
      </c>
      <c r="L16" s="264">
        <v>200</v>
      </c>
      <c r="M16" s="264">
        <v>0</v>
      </c>
      <c r="N16" s="264">
        <v>0</v>
      </c>
      <c r="O16" s="264">
        <v>2794</v>
      </c>
      <c r="P16" s="264">
        <v>120</v>
      </c>
      <c r="Q16" s="264">
        <v>119</v>
      </c>
      <c r="R16" s="264">
        <v>0</v>
      </c>
      <c r="S16" s="264">
        <v>0</v>
      </c>
      <c r="T16" s="265">
        <v>0.015</v>
      </c>
      <c r="U16" s="266">
        <v>78006</v>
      </c>
      <c r="V16" s="266">
        <v>5144</v>
      </c>
      <c r="W16" s="266">
        <v>5095</v>
      </c>
      <c r="X16" s="266">
        <v>3</v>
      </c>
      <c r="Y16" s="264">
        <v>4396</v>
      </c>
      <c r="Z16" s="267">
        <v>0.0659051867805041</v>
      </c>
      <c r="AA16" s="267">
        <v>0.0717339667458432</v>
      </c>
      <c r="AB16" s="267">
        <v>0.097799511002445</v>
      </c>
      <c r="AC16" s="268">
        <v>0.0429491768074445</v>
      </c>
      <c r="AD16" s="269">
        <v>-0.0260655442566018</v>
      </c>
      <c r="AE16" s="270">
        <v>17111</v>
      </c>
      <c r="AF16" s="271">
        <v>1168</v>
      </c>
      <c r="AG16" s="271">
        <v>0</v>
      </c>
      <c r="AH16" s="271">
        <v>18391</v>
      </c>
      <c r="AI16" s="271">
        <v>1279</v>
      </c>
      <c r="AJ16" s="271">
        <v>0</v>
      </c>
      <c r="AK16" s="268">
        <v>0.0682601835076851</v>
      </c>
      <c r="AL16" s="268">
        <v>0.0695448860855853</v>
      </c>
      <c r="AM16" s="269">
        <v>-0.00128470257790023</v>
      </c>
      <c r="AN16" s="272"/>
      <c r="AO16" s="274"/>
    </row>
    <row r="17" ht="19" spans="1:41">
      <c r="A17" s="260" t="s">
        <v>2706</v>
      </c>
      <c r="B17" s="261" t="s">
        <v>3375</v>
      </c>
      <c r="C17" s="262" t="s">
        <v>2835</v>
      </c>
      <c r="D17" s="261" t="s">
        <v>2836</v>
      </c>
      <c r="E17" s="263">
        <v>2129</v>
      </c>
      <c r="F17" s="263">
        <v>94</v>
      </c>
      <c r="G17" s="263">
        <v>70</v>
      </c>
      <c r="H17" s="263">
        <v>0</v>
      </c>
      <c r="I17" s="263">
        <v>0</v>
      </c>
      <c r="J17" s="264">
        <v>1901</v>
      </c>
      <c r="K17" s="264">
        <v>99</v>
      </c>
      <c r="L17" s="264">
        <v>99</v>
      </c>
      <c r="M17" s="264">
        <v>0</v>
      </c>
      <c r="N17" s="264">
        <v>0</v>
      </c>
      <c r="O17" s="264">
        <v>2702</v>
      </c>
      <c r="P17" s="264">
        <v>127</v>
      </c>
      <c r="Q17" s="264">
        <v>127</v>
      </c>
      <c r="R17" s="264">
        <v>2</v>
      </c>
      <c r="S17" s="264">
        <v>0</v>
      </c>
      <c r="T17" s="265">
        <v>0.015</v>
      </c>
      <c r="U17" s="266">
        <v>78061</v>
      </c>
      <c r="V17" s="266">
        <v>3642</v>
      </c>
      <c r="W17" s="266">
        <v>3618</v>
      </c>
      <c r="X17" s="266">
        <v>3</v>
      </c>
      <c r="Y17" s="264">
        <v>3119</v>
      </c>
      <c r="Z17" s="267">
        <v>0.0466173889650402</v>
      </c>
      <c r="AA17" s="267">
        <v>0.0441521841240019</v>
      </c>
      <c r="AB17" s="267">
        <v>0.0520778537611783</v>
      </c>
      <c r="AC17" s="268">
        <v>0.0470022205773501</v>
      </c>
      <c r="AD17" s="269">
        <v>-0.00792566963717645</v>
      </c>
      <c r="AE17" s="270">
        <v>16912</v>
      </c>
      <c r="AF17" s="271">
        <v>820</v>
      </c>
      <c r="AG17" s="271">
        <v>1</v>
      </c>
      <c r="AH17" s="271">
        <v>17874</v>
      </c>
      <c r="AI17" s="271">
        <v>866</v>
      </c>
      <c r="AJ17" s="271">
        <v>1</v>
      </c>
      <c r="AK17" s="268">
        <v>0.0484271523178808</v>
      </c>
      <c r="AL17" s="268">
        <v>0.048394315765917</v>
      </c>
      <c r="AM17" s="269">
        <v>3.28365519638163e-5</v>
      </c>
      <c r="AN17" s="272"/>
      <c r="AO17" s="274"/>
    </row>
    <row r="18" ht="19" spans="1:41">
      <c r="A18" s="260" t="s">
        <v>2706</v>
      </c>
      <c r="B18" s="261" t="s">
        <v>3375</v>
      </c>
      <c r="C18" s="262" t="s">
        <v>2876</v>
      </c>
      <c r="D18" s="261" t="s">
        <v>2877</v>
      </c>
      <c r="E18" s="263">
        <v>2170</v>
      </c>
      <c r="F18" s="263">
        <v>129</v>
      </c>
      <c r="G18" s="263">
        <v>102</v>
      </c>
      <c r="H18" s="263">
        <v>0</v>
      </c>
      <c r="I18" s="263">
        <v>0</v>
      </c>
      <c r="J18" s="264">
        <v>1926</v>
      </c>
      <c r="K18" s="264">
        <v>120</v>
      </c>
      <c r="L18" s="264">
        <v>120</v>
      </c>
      <c r="M18" s="264">
        <v>0</v>
      </c>
      <c r="N18" s="264">
        <v>0</v>
      </c>
      <c r="O18" s="264">
        <v>2800</v>
      </c>
      <c r="P18" s="264">
        <v>132</v>
      </c>
      <c r="Q18" s="264">
        <v>132</v>
      </c>
      <c r="R18" s="264">
        <v>1</v>
      </c>
      <c r="S18" s="264">
        <v>0</v>
      </c>
      <c r="T18" s="265">
        <v>0.015</v>
      </c>
      <c r="U18" s="266">
        <v>79367</v>
      </c>
      <c r="V18" s="266">
        <v>4292</v>
      </c>
      <c r="W18" s="266">
        <v>4265</v>
      </c>
      <c r="X18" s="266">
        <v>2</v>
      </c>
      <c r="Y18" s="264">
        <v>3685</v>
      </c>
      <c r="Z18" s="267">
        <v>0.0540526919248554</v>
      </c>
      <c r="AA18" s="267">
        <v>0.0594470046082949</v>
      </c>
      <c r="AB18" s="267">
        <v>0.0623052959501558</v>
      </c>
      <c r="AC18" s="268">
        <v>0.0471428571428571</v>
      </c>
      <c r="AD18" s="269">
        <v>-0.00285829134186083</v>
      </c>
      <c r="AE18" s="270">
        <v>17429</v>
      </c>
      <c r="AF18" s="271">
        <v>906</v>
      </c>
      <c r="AG18" s="271">
        <v>1</v>
      </c>
      <c r="AH18" s="271">
        <v>18073</v>
      </c>
      <c r="AI18" s="271">
        <v>964</v>
      </c>
      <c r="AJ18" s="271">
        <v>0</v>
      </c>
      <c r="AK18" s="268">
        <v>0.0519249526650984</v>
      </c>
      <c r="AL18" s="268">
        <v>0.0533392353234106</v>
      </c>
      <c r="AM18" s="269">
        <v>-0.00141428265831221</v>
      </c>
    </row>
    <row r="19" ht="19" spans="1:41">
      <c r="A19" s="260" t="s">
        <v>2706</v>
      </c>
      <c r="B19" s="261" t="s">
        <v>3375</v>
      </c>
      <c r="C19" s="262" t="s">
        <v>3039</v>
      </c>
      <c r="D19" s="261" t="s">
        <v>3040</v>
      </c>
      <c r="E19" s="263">
        <v>4555</v>
      </c>
      <c r="F19" s="263">
        <v>311</v>
      </c>
      <c r="G19" s="263">
        <v>229</v>
      </c>
      <c r="H19" s="263">
        <v>0</v>
      </c>
      <c r="I19" s="263">
        <v>0</v>
      </c>
      <c r="J19" s="264">
        <v>3969</v>
      </c>
      <c r="K19" s="264">
        <v>285</v>
      </c>
      <c r="L19" s="264">
        <v>285</v>
      </c>
      <c r="M19" s="264">
        <v>0</v>
      </c>
      <c r="N19" s="264">
        <v>0</v>
      </c>
      <c r="O19" s="264">
        <v>5231</v>
      </c>
      <c r="P19" s="264">
        <v>355</v>
      </c>
      <c r="Q19" s="264">
        <v>355</v>
      </c>
      <c r="R19" s="264">
        <v>12</v>
      </c>
      <c r="S19" s="264">
        <v>0</v>
      </c>
      <c r="T19" s="265">
        <v>0.015</v>
      </c>
      <c r="U19" s="266">
        <v>162711</v>
      </c>
      <c r="V19" s="266">
        <v>9621</v>
      </c>
      <c r="W19" s="266">
        <v>9539</v>
      </c>
      <c r="X19" s="266">
        <v>0</v>
      </c>
      <c r="Y19" s="264">
        <v>8231</v>
      </c>
      <c r="Z19" s="267">
        <v>0.0591293766248133</v>
      </c>
      <c r="AA19" s="267">
        <v>0.0682766190998902</v>
      </c>
      <c r="AB19" s="267">
        <v>0.0718065003779289</v>
      </c>
      <c r="AC19" s="268">
        <v>0.0678646530300134</v>
      </c>
      <c r="AD19" s="269">
        <v>-0.00352988127803872</v>
      </c>
      <c r="AE19" s="270">
        <v>35119</v>
      </c>
      <c r="AF19" s="271">
        <v>2248</v>
      </c>
      <c r="AG19" s="271">
        <v>0</v>
      </c>
      <c r="AH19" s="271">
        <v>38586</v>
      </c>
      <c r="AI19" s="271">
        <v>2355</v>
      </c>
      <c r="AJ19" s="271">
        <v>0</v>
      </c>
      <c r="AK19" s="268">
        <v>0.0640109342521142</v>
      </c>
      <c r="AL19" s="268">
        <v>0.0610324988337739</v>
      </c>
      <c r="AM19" s="269">
        <v>0.00297843541834033</v>
      </c>
    </row>
    <row r="20" ht="19" spans="1:41">
      <c r="A20" s="260" t="s">
        <v>2706</v>
      </c>
      <c r="B20" s="261" t="s">
        <v>3375</v>
      </c>
      <c r="C20" s="262" t="s">
        <v>3041</v>
      </c>
      <c r="D20" s="261" t="s">
        <v>3042</v>
      </c>
      <c r="E20" s="263">
        <v>1994</v>
      </c>
      <c r="F20" s="263">
        <v>121</v>
      </c>
      <c r="G20" s="263">
        <v>99</v>
      </c>
      <c r="H20" s="263">
        <v>0</v>
      </c>
      <c r="I20" s="263">
        <v>0</v>
      </c>
      <c r="J20" s="264">
        <v>1818</v>
      </c>
      <c r="K20" s="264">
        <v>89</v>
      </c>
      <c r="L20" s="264">
        <v>89</v>
      </c>
      <c r="M20" s="264">
        <v>0</v>
      </c>
      <c r="N20" s="264">
        <v>0</v>
      </c>
      <c r="O20" s="264">
        <v>2456</v>
      </c>
      <c r="P20" s="264">
        <v>144</v>
      </c>
      <c r="Q20" s="264">
        <v>144</v>
      </c>
      <c r="R20" s="264">
        <v>2</v>
      </c>
      <c r="S20" s="264">
        <v>0</v>
      </c>
      <c r="T20" s="265">
        <v>0.015</v>
      </c>
      <c r="U20" s="266">
        <v>72763</v>
      </c>
      <c r="V20" s="266">
        <v>3582</v>
      </c>
      <c r="W20" s="266">
        <v>3560</v>
      </c>
      <c r="X20" s="266">
        <v>0</v>
      </c>
      <c r="Y20" s="264">
        <v>3030</v>
      </c>
      <c r="Z20" s="267">
        <v>0.0492283165894754</v>
      </c>
      <c r="AA20" s="267">
        <v>0.0606820461384152</v>
      </c>
      <c r="AB20" s="267">
        <v>0.048954895489549</v>
      </c>
      <c r="AC20" s="268">
        <v>0.0586319218241042</v>
      </c>
      <c r="AD20" s="269">
        <v>0.0117271506488663</v>
      </c>
      <c r="AE20" s="270">
        <v>15681</v>
      </c>
      <c r="AF20" s="271">
        <v>879</v>
      </c>
      <c r="AG20" s="271">
        <v>0</v>
      </c>
      <c r="AH20" s="271">
        <v>16634</v>
      </c>
      <c r="AI20" s="271">
        <v>783</v>
      </c>
      <c r="AJ20" s="271">
        <v>0</v>
      </c>
      <c r="AK20" s="268">
        <v>0.0560550985268797</v>
      </c>
      <c r="AL20" s="268">
        <v>0.0470722616328003</v>
      </c>
      <c r="AM20" s="269">
        <v>0.00898283689407937</v>
      </c>
    </row>
    <row r="21" ht="19" spans="1:41">
      <c r="A21" s="260" t="s">
        <v>2706</v>
      </c>
      <c r="B21" s="261" t="s">
        <v>3375</v>
      </c>
      <c r="C21" s="262" t="s">
        <v>2799</v>
      </c>
      <c r="D21" s="261" t="s">
        <v>2800</v>
      </c>
      <c r="E21" s="263">
        <v>2144</v>
      </c>
      <c r="F21" s="263">
        <v>121</v>
      </c>
      <c r="G21" s="263">
        <v>99</v>
      </c>
      <c r="H21" s="263">
        <v>0</v>
      </c>
      <c r="I21" s="263">
        <v>0</v>
      </c>
      <c r="J21" s="264">
        <v>1774</v>
      </c>
      <c r="K21" s="264">
        <v>93</v>
      </c>
      <c r="L21" s="264">
        <v>92</v>
      </c>
      <c r="M21" s="264">
        <v>0</v>
      </c>
      <c r="N21" s="264">
        <v>0</v>
      </c>
      <c r="O21" s="264">
        <v>2524</v>
      </c>
      <c r="P21" s="264">
        <v>154</v>
      </c>
      <c r="Q21" s="264">
        <v>154</v>
      </c>
      <c r="R21" s="264">
        <v>4</v>
      </c>
      <c r="S21" s="264">
        <v>0</v>
      </c>
      <c r="T21" s="265">
        <v>0.015</v>
      </c>
      <c r="U21" s="266">
        <v>77066</v>
      </c>
      <c r="V21" s="266">
        <v>4783</v>
      </c>
      <c r="W21" s="266">
        <v>4759</v>
      </c>
      <c r="X21" s="266">
        <v>1</v>
      </c>
      <c r="Y21" s="264">
        <v>4192</v>
      </c>
      <c r="Z21" s="267">
        <v>0.0620507097812265</v>
      </c>
      <c r="AA21" s="267">
        <v>0.0564365671641791</v>
      </c>
      <c r="AB21" s="267">
        <v>0.052423900789177</v>
      </c>
      <c r="AC21" s="268">
        <v>0.0610142630744849</v>
      </c>
      <c r="AD21" s="269">
        <v>0.0040126663750021</v>
      </c>
      <c r="AE21" s="270">
        <v>16398</v>
      </c>
      <c r="AF21" s="271">
        <v>954</v>
      </c>
      <c r="AG21" s="271">
        <v>0</v>
      </c>
      <c r="AH21" s="271">
        <v>17790</v>
      </c>
      <c r="AI21" s="271">
        <v>1136</v>
      </c>
      <c r="AJ21" s="271">
        <v>0</v>
      </c>
      <c r="AK21" s="268">
        <v>0.0581778265642151</v>
      </c>
      <c r="AL21" s="268">
        <v>0.0638560989319843</v>
      </c>
      <c r="AM21" s="269">
        <v>-0.00567827236776912</v>
      </c>
    </row>
    <row r="22" ht="19" spans="1:41">
      <c r="A22" s="260" t="s">
        <v>2706</v>
      </c>
      <c r="B22" s="261" t="s">
        <v>3375</v>
      </c>
      <c r="C22" s="262" t="s">
        <v>2825</v>
      </c>
      <c r="D22" s="261" t="s">
        <v>2826</v>
      </c>
      <c r="E22" s="263">
        <v>2203</v>
      </c>
      <c r="F22" s="263">
        <v>164</v>
      </c>
      <c r="G22" s="263">
        <v>123</v>
      </c>
      <c r="H22" s="263">
        <v>0</v>
      </c>
      <c r="I22" s="263">
        <v>0</v>
      </c>
      <c r="J22" s="264">
        <v>1881</v>
      </c>
      <c r="K22" s="264">
        <v>73</v>
      </c>
      <c r="L22" s="264">
        <v>72</v>
      </c>
      <c r="M22" s="264">
        <v>0</v>
      </c>
      <c r="N22" s="264">
        <v>0</v>
      </c>
      <c r="O22" s="264">
        <v>2451</v>
      </c>
      <c r="P22" s="264">
        <v>111</v>
      </c>
      <c r="Q22" s="264">
        <v>111</v>
      </c>
      <c r="R22" s="264">
        <v>0</v>
      </c>
      <c r="S22" s="264">
        <v>0</v>
      </c>
      <c r="T22" s="265">
        <v>0.015</v>
      </c>
      <c r="U22" s="266">
        <v>75578</v>
      </c>
      <c r="V22" s="266">
        <v>3974</v>
      </c>
      <c r="W22" s="266">
        <v>3931</v>
      </c>
      <c r="X22" s="266">
        <v>7</v>
      </c>
      <c r="Y22" s="264">
        <v>3296</v>
      </c>
      <c r="Z22" s="267">
        <v>0.0524888194977374</v>
      </c>
      <c r="AA22" s="267">
        <v>0.0744439400817068</v>
      </c>
      <c r="AB22" s="267">
        <v>0.038809144072302</v>
      </c>
      <c r="AC22" s="268">
        <v>0.0452876376988984</v>
      </c>
      <c r="AD22" s="269">
        <v>0.0356347960094048</v>
      </c>
      <c r="AE22" s="270">
        <v>16540</v>
      </c>
      <c r="AF22" s="271">
        <v>918</v>
      </c>
      <c r="AG22" s="271">
        <v>0</v>
      </c>
      <c r="AH22" s="271">
        <v>17419</v>
      </c>
      <c r="AI22" s="271">
        <v>914</v>
      </c>
      <c r="AJ22" s="271">
        <v>0</v>
      </c>
      <c r="AK22" s="268">
        <v>0.0555018137847642</v>
      </c>
      <c r="AL22" s="268">
        <v>0.0524714392330214</v>
      </c>
      <c r="AM22" s="269">
        <v>0.00303037455174279</v>
      </c>
    </row>
    <row r="23" ht="19" spans="1:41">
      <c r="A23" s="260" t="s">
        <v>2706</v>
      </c>
      <c r="B23" s="261" t="s">
        <v>3375</v>
      </c>
      <c r="C23" s="262" t="s">
        <v>3023</v>
      </c>
      <c r="D23" s="261" t="s">
        <v>3024</v>
      </c>
      <c r="E23" s="263">
        <v>2027</v>
      </c>
      <c r="F23" s="263">
        <v>132</v>
      </c>
      <c r="G23" s="263">
        <v>104</v>
      </c>
      <c r="H23" s="263">
        <v>1</v>
      </c>
      <c r="I23" s="263">
        <v>0</v>
      </c>
      <c r="J23" s="264">
        <v>1835</v>
      </c>
      <c r="K23" s="264">
        <v>70</v>
      </c>
      <c r="L23" s="264">
        <v>70</v>
      </c>
      <c r="M23" s="264">
        <v>0</v>
      </c>
      <c r="N23" s="264">
        <v>0</v>
      </c>
      <c r="O23" s="264">
        <v>2599</v>
      </c>
      <c r="P23" s="264">
        <v>172</v>
      </c>
      <c r="Q23" s="264">
        <v>172</v>
      </c>
      <c r="R23" s="264">
        <v>2</v>
      </c>
      <c r="S23" s="264">
        <v>0</v>
      </c>
      <c r="T23" s="265">
        <v>0.015</v>
      </c>
      <c r="U23" s="266">
        <v>74746</v>
      </c>
      <c r="V23" s="266">
        <v>4497</v>
      </c>
      <c r="W23" s="266">
        <v>4469</v>
      </c>
      <c r="X23" s="266">
        <v>0</v>
      </c>
      <c r="Y23" s="264">
        <v>3898</v>
      </c>
      <c r="Z23" s="267">
        <v>0.060163754582185</v>
      </c>
      <c r="AA23" s="267">
        <v>0.0651208682782437</v>
      </c>
      <c r="AB23" s="267">
        <v>0.0381471389645777</v>
      </c>
      <c r="AC23" s="268">
        <v>0.0661792997306656</v>
      </c>
      <c r="AD23" s="269">
        <v>0.026973729313666</v>
      </c>
      <c r="AE23" s="270">
        <v>16048</v>
      </c>
      <c r="AF23" s="271">
        <v>936</v>
      </c>
      <c r="AG23" s="271">
        <v>0</v>
      </c>
      <c r="AH23" s="271">
        <v>17402</v>
      </c>
      <c r="AI23" s="271">
        <v>1016</v>
      </c>
      <c r="AJ23" s="271">
        <v>0</v>
      </c>
      <c r="AK23" s="268">
        <v>0.0583250249252243</v>
      </c>
      <c r="AL23" s="268">
        <v>0.0583840937823239</v>
      </c>
      <c r="AM23" s="269">
        <v>-5.90688570995465e-5</v>
      </c>
    </row>
    <row r="24" ht="19" spans="1:41">
      <c r="A24" s="260" t="s">
        <v>2706</v>
      </c>
      <c r="B24" s="261" t="s">
        <v>3375</v>
      </c>
      <c r="C24" s="262" t="s">
        <v>2827</v>
      </c>
      <c r="D24" s="261" t="s">
        <v>2828</v>
      </c>
      <c r="E24" s="263">
        <v>2141</v>
      </c>
      <c r="F24" s="263">
        <v>131</v>
      </c>
      <c r="G24" s="263">
        <v>104</v>
      </c>
      <c r="H24" s="263">
        <v>0</v>
      </c>
      <c r="I24" s="263">
        <v>0</v>
      </c>
      <c r="J24" s="264">
        <v>1899</v>
      </c>
      <c r="K24" s="264">
        <v>107</v>
      </c>
      <c r="L24" s="264">
        <v>107</v>
      </c>
      <c r="M24" s="264">
        <v>0</v>
      </c>
      <c r="N24" s="264">
        <v>0</v>
      </c>
      <c r="O24" s="264">
        <v>2390</v>
      </c>
      <c r="P24" s="264">
        <v>124</v>
      </c>
      <c r="Q24" s="264">
        <v>124</v>
      </c>
      <c r="R24" s="264">
        <v>3</v>
      </c>
      <c r="S24" s="264">
        <v>0</v>
      </c>
      <c r="T24" s="265">
        <v>0.015</v>
      </c>
      <c r="U24" s="266">
        <v>74306</v>
      </c>
      <c r="V24" s="266">
        <v>3843</v>
      </c>
      <c r="W24" s="266">
        <v>3816</v>
      </c>
      <c r="X24" s="266">
        <v>2</v>
      </c>
      <c r="Y24" s="264">
        <v>3297</v>
      </c>
      <c r="Z24" s="267">
        <v>0.051691653433101</v>
      </c>
      <c r="AA24" s="267">
        <v>0.0611863615133115</v>
      </c>
      <c r="AB24" s="267">
        <v>0.0563454449710374</v>
      </c>
      <c r="AC24" s="268">
        <v>0.0518828451882845</v>
      </c>
      <c r="AD24" s="269">
        <v>0.00484091654227414</v>
      </c>
      <c r="AE24" s="270">
        <v>16271</v>
      </c>
      <c r="AF24" s="271">
        <v>880</v>
      </c>
      <c r="AG24" s="271">
        <v>0</v>
      </c>
      <c r="AH24" s="271">
        <v>17244</v>
      </c>
      <c r="AI24" s="271">
        <v>877</v>
      </c>
      <c r="AJ24" s="271">
        <v>0</v>
      </c>
      <c r="AK24" s="268">
        <v>0.0540839530452953</v>
      </c>
      <c r="AL24" s="268">
        <v>0.0508582695430295</v>
      </c>
      <c r="AM24" s="269">
        <v>0.00322568350226585</v>
      </c>
    </row>
    <row r="25" ht="19" spans="1:41">
      <c r="A25" s="260" t="s">
        <v>2706</v>
      </c>
      <c r="B25" s="261" t="s">
        <v>3375</v>
      </c>
      <c r="C25" s="262" t="s">
        <v>2880</v>
      </c>
      <c r="D25" s="261" t="s">
        <v>2881</v>
      </c>
      <c r="E25" s="263">
        <v>1201</v>
      </c>
      <c r="F25" s="263">
        <v>32</v>
      </c>
      <c r="G25" s="263">
        <v>19</v>
      </c>
      <c r="H25" s="263">
        <v>1</v>
      </c>
      <c r="I25" s="263">
        <v>0</v>
      </c>
      <c r="J25" s="264">
        <v>1360</v>
      </c>
      <c r="K25" s="264">
        <v>23</v>
      </c>
      <c r="L25" s="264">
        <v>23</v>
      </c>
      <c r="M25" s="264">
        <v>0</v>
      </c>
      <c r="N25" s="264">
        <v>0</v>
      </c>
      <c r="O25" s="264">
        <v>863</v>
      </c>
      <c r="P25" s="264">
        <v>22</v>
      </c>
      <c r="Q25" s="264">
        <v>21</v>
      </c>
      <c r="R25" s="264">
        <v>0</v>
      </c>
      <c r="S25" s="264">
        <v>0</v>
      </c>
      <c r="T25" s="265">
        <v>0.015</v>
      </c>
      <c r="U25" s="266">
        <v>43271</v>
      </c>
      <c r="V25" s="266">
        <v>1504</v>
      </c>
      <c r="W25" s="266">
        <v>1490</v>
      </c>
      <c r="X25" s="266">
        <v>2</v>
      </c>
      <c r="Y25" s="264">
        <v>1342</v>
      </c>
      <c r="Z25" s="267">
        <v>0.0347114695754662</v>
      </c>
      <c r="AA25" s="267">
        <v>0.0266444629475437</v>
      </c>
      <c r="AB25" s="267">
        <v>0.0169117647058824</v>
      </c>
      <c r="AC25" s="268">
        <v>0.0254924681344148</v>
      </c>
      <c r="AD25" s="269">
        <v>0.00973269824166136</v>
      </c>
      <c r="AE25" s="270">
        <v>9241</v>
      </c>
      <c r="AF25" s="271">
        <v>263</v>
      </c>
      <c r="AG25" s="271">
        <v>0</v>
      </c>
      <c r="AH25" s="271">
        <v>9847</v>
      </c>
      <c r="AI25" s="271">
        <v>320</v>
      </c>
      <c r="AJ25" s="271">
        <v>0</v>
      </c>
      <c r="AK25" s="268">
        <v>0.0284601233632724</v>
      </c>
      <c r="AL25" s="268">
        <v>0.0324972072712501</v>
      </c>
      <c r="AM25" s="269">
        <v>-0.00403708390797775</v>
      </c>
    </row>
    <row r="26" ht="19" spans="1:41">
      <c r="A26" s="260" t="s">
        <v>2706</v>
      </c>
      <c r="B26" s="261" t="s">
        <v>3375</v>
      </c>
      <c r="C26" s="262" t="s">
        <v>2778</v>
      </c>
      <c r="D26" s="261" t="s">
        <v>2779</v>
      </c>
      <c r="E26" s="263">
        <v>1290</v>
      </c>
      <c r="F26" s="263">
        <v>73</v>
      </c>
      <c r="G26" s="263">
        <v>51</v>
      </c>
      <c r="H26" s="263">
        <v>0</v>
      </c>
      <c r="I26" s="263">
        <v>0</v>
      </c>
      <c r="J26" s="264">
        <v>839</v>
      </c>
      <c r="K26" s="264">
        <v>91</v>
      </c>
      <c r="L26" s="264">
        <v>91</v>
      </c>
      <c r="M26" s="264">
        <v>0</v>
      </c>
      <c r="N26" s="264">
        <v>0</v>
      </c>
      <c r="O26" s="264">
        <v>1463</v>
      </c>
      <c r="P26" s="264">
        <v>113</v>
      </c>
      <c r="Q26" s="264">
        <v>113</v>
      </c>
      <c r="R26" s="264">
        <v>17</v>
      </c>
      <c r="S26" s="264">
        <v>0</v>
      </c>
      <c r="T26" s="265">
        <v>0.015</v>
      </c>
      <c r="U26" s="266">
        <v>44952</v>
      </c>
      <c r="V26" s="266">
        <v>2988</v>
      </c>
      <c r="W26" s="266">
        <v>2962</v>
      </c>
      <c r="X26" s="266">
        <v>6</v>
      </c>
      <c r="Y26" s="264">
        <v>2597</v>
      </c>
      <c r="Z26" s="267">
        <v>0.0663374265883609</v>
      </c>
      <c r="AA26" s="267">
        <v>0.0565891472868217</v>
      </c>
      <c r="AB26" s="267">
        <v>0.108462455303933</v>
      </c>
      <c r="AC26" s="268">
        <v>0.0772385509227615</v>
      </c>
      <c r="AD26" s="269">
        <v>-0.0518733080171115</v>
      </c>
      <c r="AE26" s="270">
        <v>10002</v>
      </c>
      <c r="AF26" s="271">
        <v>624</v>
      </c>
      <c r="AG26" s="271">
        <v>0</v>
      </c>
      <c r="AH26" s="271">
        <v>10009</v>
      </c>
      <c r="AI26" s="271">
        <v>650</v>
      </c>
      <c r="AJ26" s="271">
        <v>5</v>
      </c>
      <c r="AK26" s="268">
        <v>0.0623875224955009</v>
      </c>
      <c r="AL26" s="268">
        <v>0.0644420021980218</v>
      </c>
      <c r="AM26" s="269">
        <v>-0.00205447970252088</v>
      </c>
    </row>
    <row r="27" ht="19" spans="1:41">
      <c r="A27" s="260" t="s">
        <v>2706</v>
      </c>
      <c r="B27" s="261" t="s">
        <v>3375</v>
      </c>
      <c r="C27" s="262" t="s">
        <v>3015</v>
      </c>
      <c r="D27" s="261" t="s">
        <v>3016</v>
      </c>
      <c r="E27" s="263">
        <v>3177</v>
      </c>
      <c r="F27" s="263">
        <v>140</v>
      </c>
      <c r="G27" s="263">
        <v>94</v>
      </c>
      <c r="H27" s="263">
        <v>0</v>
      </c>
      <c r="I27" s="263">
        <v>0</v>
      </c>
      <c r="J27" s="264">
        <v>1926</v>
      </c>
      <c r="K27" s="264">
        <v>130</v>
      </c>
      <c r="L27" s="264">
        <v>129</v>
      </c>
      <c r="M27" s="264">
        <v>0</v>
      </c>
      <c r="N27" s="264">
        <v>0</v>
      </c>
      <c r="O27" s="264">
        <v>3465</v>
      </c>
      <c r="P27" s="264">
        <v>176</v>
      </c>
      <c r="Q27" s="264">
        <v>176</v>
      </c>
      <c r="R27" s="264">
        <v>3</v>
      </c>
      <c r="S27" s="264">
        <v>0</v>
      </c>
      <c r="T27" s="265">
        <v>0.015</v>
      </c>
      <c r="U27" s="266">
        <v>107730</v>
      </c>
      <c r="V27" s="266">
        <v>5194</v>
      </c>
      <c r="W27" s="266">
        <v>5144</v>
      </c>
      <c r="X27" s="266">
        <v>3</v>
      </c>
      <c r="Y27" s="264">
        <v>4485</v>
      </c>
      <c r="Z27" s="267">
        <v>0.0481852780098394</v>
      </c>
      <c r="AA27" s="267">
        <v>0.0440667296191376</v>
      </c>
      <c r="AB27" s="267">
        <v>0.0674974039460021</v>
      </c>
      <c r="AC27" s="268">
        <v>0.0507936507936508</v>
      </c>
      <c r="AD27" s="269">
        <v>-0.0234306743268645</v>
      </c>
      <c r="AE27" s="270">
        <v>24056</v>
      </c>
      <c r="AF27" s="271">
        <v>1133</v>
      </c>
      <c r="AG27" s="271">
        <v>0</v>
      </c>
      <c r="AH27" s="271">
        <v>24592</v>
      </c>
      <c r="AI27" s="271">
        <v>1223</v>
      </c>
      <c r="AJ27" s="271">
        <v>1</v>
      </c>
      <c r="AK27" s="268">
        <v>0.0470984369803791</v>
      </c>
      <c r="AL27" s="268">
        <v>0.0496909564085882</v>
      </c>
      <c r="AM27" s="269">
        <v>-0.00259251942820904</v>
      </c>
    </row>
    <row r="28" ht="19" spans="1:41">
      <c r="A28" s="260" t="s">
        <v>2706</v>
      </c>
      <c r="B28" s="261" t="s">
        <v>3375</v>
      </c>
      <c r="C28" s="262" t="s">
        <v>3017</v>
      </c>
      <c r="D28" s="261" t="s">
        <v>3018</v>
      </c>
      <c r="E28" s="263">
        <v>3639</v>
      </c>
      <c r="F28" s="263">
        <v>155</v>
      </c>
      <c r="G28" s="263">
        <v>122</v>
      </c>
      <c r="H28" s="263">
        <v>0</v>
      </c>
      <c r="I28" s="263">
        <v>0</v>
      </c>
      <c r="J28" s="264">
        <v>2200</v>
      </c>
      <c r="K28" s="264">
        <v>121</v>
      </c>
      <c r="L28" s="264">
        <v>121</v>
      </c>
      <c r="M28" s="264">
        <v>0</v>
      </c>
      <c r="N28" s="264">
        <v>0</v>
      </c>
      <c r="O28" s="264">
        <v>3883</v>
      </c>
      <c r="P28" s="264">
        <v>202</v>
      </c>
      <c r="Q28" s="264">
        <v>202</v>
      </c>
      <c r="R28" s="264">
        <v>19</v>
      </c>
      <c r="S28" s="264">
        <v>0</v>
      </c>
      <c r="T28" s="265">
        <v>0.015</v>
      </c>
      <c r="U28" s="266">
        <v>122826</v>
      </c>
      <c r="V28" s="266">
        <v>5547</v>
      </c>
      <c r="W28" s="266">
        <v>5514</v>
      </c>
      <c r="X28" s="266">
        <v>0</v>
      </c>
      <c r="Y28" s="264">
        <v>4839</v>
      </c>
      <c r="Z28" s="267">
        <v>0.04516144790191</v>
      </c>
      <c r="AA28" s="267">
        <v>0.0425941192635339</v>
      </c>
      <c r="AB28" s="267">
        <v>0.055</v>
      </c>
      <c r="AC28" s="268">
        <v>0.0520216327581767</v>
      </c>
      <c r="AD28" s="269">
        <v>-0.0124058807364661</v>
      </c>
      <c r="AE28" s="270">
        <v>26885</v>
      </c>
      <c r="AF28" s="271">
        <v>1167</v>
      </c>
      <c r="AG28" s="271">
        <v>0</v>
      </c>
      <c r="AH28" s="271">
        <v>27395</v>
      </c>
      <c r="AI28" s="271">
        <v>1234</v>
      </c>
      <c r="AJ28" s="271">
        <v>0</v>
      </c>
      <c r="AK28" s="268">
        <v>0.0434071043332713</v>
      </c>
      <c r="AL28" s="268">
        <v>0.0450447161890856</v>
      </c>
      <c r="AM28" s="269">
        <v>-0.00163761185581426</v>
      </c>
    </row>
    <row r="29" ht="19" spans="1:41">
      <c r="A29" s="260" t="s">
        <v>2706</v>
      </c>
      <c r="B29" s="261" t="s">
        <v>3375</v>
      </c>
      <c r="C29" s="262" t="s">
        <v>3029</v>
      </c>
      <c r="D29" s="261" t="s">
        <v>3030</v>
      </c>
      <c r="E29" s="263">
        <v>3637</v>
      </c>
      <c r="F29" s="263">
        <v>154</v>
      </c>
      <c r="G29" s="263">
        <v>110</v>
      </c>
      <c r="H29" s="263">
        <v>0</v>
      </c>
      <c r="I29" s="263">
        <v>0</v>
      </c>
      <c r="J29" s="264">
        <v>2156</v>
      </c>
      <c r="K29" s="264">
        <v>186</v>
      </c>
      <c r="L29" s="264">
        <v>186</v>
      </c>
      <c r="M29" s="264">
        <v>1</v>
      </c>
      <c r="N29" s="264">
        <v>0</v>
      </c>
      <c r="O29" s="264">
        <v>3945</v>
      </c>
      <c r="P29" s="264">
        <v>240</v>
      </c>
      <c r="Q29" s="264">
        <v>239</v>
      </c>
      <c r="R29" s="264">
        <v>0</v>
      </c>
      <c r="S29" s="264">
        <v>0</v>
      </c>
      <c r="T29" s="265">
        <v>0.015</v>
      </c>
      <c r="U29" s="266">
        <v>128439</v>
      </c>
      <c r="V29" s="266">
        <v>7967</v>
      </c>
      <c r="W29" s="266">
        <v>7919</v>
      </c>
      <c r="X29" s="266">
        <v>16</v>
      </c>
      <c r="Y29" s="264">
        <v>6815</v>
      </c>
      <c r="Z29" s="267">
        <v>0.0619048731304355</v>
      </c>
      <c r="AA29" s="267">
        <v>0.0423425900467418</v>
      </c>
      <c r="AB29" s="267">
        <v>0.0862708719851577</v>
      </c>
      <c r="AC29" s="268">
        <v>0.0608365019011407</v>
      </c>
      <c r="AD29" s="269">
        <v>-0.0439282819384159</v>
      </c>
      <c r="AE29" s="270">
        <v>27401</v>
      </c>
      <c r="AF29" s="271">
        <v>1629</v>
      </c>
      <c r="AG29" s="271">
        <v>1</v>
      </c>
      <c r="AH29" s="271">
        <v>28902</v>
      </c>
      <c r="AI29" s="271">
        <v>1767</v>
      </c>
      <c r="AJ29" s="271">
        <v>2</v>
      </c>
      <c r="AK29" s="268">
        <v>0.0594138900040145</v>
      </c>
      <c r="AL29" s="268">
        <v>0.0610684381703688</v>
      </c>
      <c r="AM29" s="269">
        <v>-0.00165454816635438</v>
      </c>
    </row>
    <row r="30" ht="19" spans="1:41">
      <c r="A30" s="260" t="s">
        <v>2706</v>
      </c>
      <c r="B30" s="261" t="s">
        <v>3375</v>
      </c>
      <c r="C30" s="262" t="s">
        <v>2882</v>
      </c>
      <c r="D30" s="261" t="s">
        <v>2883</v>
      </c>
      <c r="E30" s="263">
        <v>1258</v>
      </c>
      <c r="F30" s="263">
        <v>26</v>
      </c>
      <c r="G30" s="263">
        <v>20</v>
      </c>
      <c r="H30" s="263">
        <v>0</v>
      </c>
      <c r="I30" s="263">
        <v>0</v>
      </c>
      <c r="J30" s="264">
        <v>772</v>
      </c>
      <c r="K30" s="264">
        <v>42</v>
      </c>
      <c r="L30" s="264">
        <v>42</v>
      </c>
      <c r="M30" s="264">
        <v>0</v>
      </c>
      <c r="N30" s="264">
        <v>0</v>
      </c>
      <c r="O30" s="264">
        <v>1289</v>
      </c>
      <c r="P30" s="264">
        <v>57</v>
      </c>
      <c r="Q30" s="264">
        <v>57</v>
      </c>
      <c r="R30" s="264">
        <v>8</v>
      </c>
      <c r="S30" s="264">
        <v>0</v>
      </c>
      <c r="T30" s="265">
        <v>0.015</v>
      </c>
      <c r="U30" s="266">
        <v>44690</v>
      </c>
      <c r="V30" s="266">
        <v>1724</v>
      </c>
      <c r="W30" s="266">
        <v>1718</v>
      </c>
      <c r="X30" s="266">
        <v>0</v>
      </c>
      <c r="Y30" s="264">
        <v>1520</v>
      </c>
      <c r="Z30" s="267">
        <v>0.0385768628328485</v>
      </c>
      <c r="AA30" s="267">
        <v>0.0206677265500795</v>
      </c>
      <c r="AB30" s="267">
        <v>0.0544041450777202</v>
      </c>
      <c r="AC30" s="268">
        <v>0.0442203258339798</v>
      </c>
      <c r="AD30" s="269">
        <v>-0.0337364185276407</v>
      </c>
      <c r="AE30" s="270">
        <v>10226</v>
      </c>
      <c r="AF30" s="271">
        <v>381</v>
      </c>
      <c r="AG30" s="271">
        <v>0</v>
      </c>
      <c r="AH30" s="271">
        <v>10118</v>
      </c>
      <c r="AI30" s="271">
        <v>365</v>
      </c>
      <c r="AJ30" s="271">
        <v>0</v>
      </c>
      <c r="AK30" s="268">
        <v>0.0372579698806963</v>
      </c>
      <c r="AL30" s="268">
        <v>0.0360743229887329</v>
      </c>
      <c r="AM30" s="269">
        <v>0.00118364689196332</v>
      </c>
    </row>
    <row r="31" ht="19" spans="1:41">
      <c r="A31" s="260" t="s">
        <v>2706</v>
      </c>
      <c r="B31" s="261" t="s">
        <v>3375</v>
      </c>
      <c r="C31" s="262" t="s">
        <v>2797</v>
      </c>
      <c r="D31" s="261" t="s">
        <v>2798</v>
      </c>
      <c r="E31" s="263">
        <v>2962</v>
      </c>
      <c r="F31" s="263">
        <v>271</v>
      </c>
      <c r="G31" s="263">
        <v>206</v>
      </c>
      <c r="H31" s="263">
        <v>0</v>
      </c>
      <c r="I31" s="263">
        <v>0</v>
      </c>
      <c r="J31" s="264">
        <v>2089</v>
      </c>
      <c r="K31" s="264">
        <v>643</v>
      </c>
      <c r="L31" s="264">
        <v>635</v>
      </c>
      <c r="M31" s="264">
        <v>0</v>
      </c>
      <c r="N31" s="264">
        <v>0</v>
      </c>
      <c r="O31" s="264">
        <v>3714</v>
      </c>
      <c r="P31" s="264">
        <v>332</v>
      </c>
      <c r="Q31" s="264">
        <v>326</v>
      </c>
      <c r="R31" s="264">
        <v>6</v>
      </c>
      <c r="S31" s="264">
        <v>0</v>
      </c>
      <c r="T31" s="265">
        <v>0.015</v>
      </c>
      <c r="U31" s="266">
        <v>96968</v>
      </c>
      <c r="V31" s="266">
        <v>11918</v>
      </c>
      <c r="W31" s="266">
        <v>11762</v>
      </c>
      <c r="X31" s="266">
        <v>18</v>
      </c>
      <c r="Y31" s="264">
        <v>9963</v>
      </c>
      <c r="Z31" s="267">
        <v>0.122720897615708</v>
      </c>
      <c r="AA31" s="267">
        <v>0.0914922349763673</v>
      </c>
      <c r="AB31" s="267">
        <v>0.307802776448061</v>
      </c>
      <c r="AC31" s="268">
        <v>0.0893914916532041</v>
      </c>
      <c r="AD31" s="269">
        <v>-0.216310541471694</v>
      </c>
      <c r="AE31" s="270">
        <v>20896</v>
      </c>
      <c r="AF31" s="271">
        <v>2579</v>
      </c>
      <c r="AG31" s="271">
        <v>1</v>
      </c>
      <c r="AH31" s="271">
        <v>22230</v>
      </c>
      <c r="AI31" s="271">
        <v>2609</v>
      </c>
      <c r="AJ31" s="271">
        <v>4</v>
      </c>
      <c r="AK31" s="268">
        <v>0.123372894333844</v>
      </c>
      <c r="AL31" s="268">
        <v>0.117183985605038</v>
      </c>
      <c r="AM31" s="269">
        <v>0.00618890872880556</v>
      </c>
    </row>
    <row r="32" ht="19" spans="1:41">
      <c r="A32" s="260" t="s">
        <v>2706</v>
      </c>
      <c r="B32" s="261" t="s">
        <v>3375</v>
      </c>
      <c r="C32" s="262" t="s">
        <v>2787</v>
      </c>
      <c r="D32" s="261" t="s">
        <v>2788</v>
      </c>
      <c r="E32" s="263">
        <v>3155</v>
      </c>
      <c r="F32" s="263">
        <v>250</v>
      </c>
      <c r="G32" s="263">
        <v>175</v>
      </c>
      <c r="H32" s="263">
        <v>0</v>
      </c>
      <c r="I32" s="263">
        <v>0</v>
      </c>
      <c r="J32" s="264">
        <v>2580</v>
      </c>
      <c r="K32" s="264">
        <v>371</v>
      </c>
      <c r="L32" s="264">
        <v>369</v>
      </c>
      <c r="M32" s="264">
        <v>0</v>
      </c>
      <c r="N32" s="264">
        <v>0</v>
      </c>
      <c r="O32" s="264">
        <v>3568</v>
      </c>
      <c r="P32" s="264">
        <v>472</v>
      </c>
      <c r="Q32" s="264">
        <v>471</v>
      </c>
      <c r="R32" s="264">
        <v>1</v>
      </c>
      <c r="S32" s="264">
        <v>0</v>
      </c>
      <c r="T32" s="265">
        <v>0.015</v>
      </c>
      <c r="U32" s="266">
        <v>102224</v>
      </c>
      <c r="V32" s="266">
        <v>11389</v>
      </c>
      <c r="W32" s="266">
        <v>11269</v>
      </c>
      <c r="X32" s="266">
        <v>30</v>
      </c>
      <c r="Y32" s="264">
        <v>9511</v>
      </c>
      <c r="Z32" s="267">
        <v>0.11111871967444</v>
      </c>
      <c r="AA32" s="267">
        <v>0.0792393026941363</v>
      </c>
      <c r="AB32" s="267">
        <v>0.143798449612403</v>
      </c>
      <c r="AC32" s="268">
        <v>0.132286995515695</v>
      </c>
      <c r="AD32" s="269">
        <v>-0.0645591469182668</v>
      </c>
      <c r="AE32" s="270">
        <v>22385</v>
      </c>
      <c r="AF32" s="271">
        <v>2358</v>
      </c>
      <c r="AG32" s="271">
        <v>7</v>
      </c>
      <c r="AH32" s="271">
        <v>23466</v>
      </c>
      <c r="AI32" s="271">
        <v>2612</v>
      </c>
      <c r="AJ32" s="271">
        <v>4</v>
      </c>
      <c r="AK32" s="268">
        <v>0.105025686843869</v>
      </c>
      <c r="AL32" s="268">
        <v>0.11113952100912</v>
      </c>
      <c r="AM32" s="269">
        <v>-0.00611383416525091</v>
      </c>
    </row>
    <row r="33" ht="19" spans="1:39">
      <c r="A33" s="260" t="s">
        <v>2706</v>
      </c>
      <c r="B33" s="261" t="s">
        <v>3375</v>
      </c>
      <c r="C33" s="262" t="s">
        <v>2963</v>
      </c>
      <c r="D33" s="261" t="s">
        <v>2964</v>
      </c>
      <c r="E33" s="263">
        <v>1731</v>
      </c>
      <c r="F33" s="263">
        <v>85</v>
      </c>
      <c r="G33" s="263">
        <v>66</v>
      </c>
      <c r="H33" s="263">
        <v>0</v>
      </c>
      <c r="I33" s="263">
        <v>0</v>
      </c>
      <c r="J33" s="264">
        <v>1170</v>
      </c>
      <c r="K33" s="264">
        <v>97</v>
      </c>
      <c r="L33" s="264">
        <v>97</v>
      </c>
      <c r="M33" s="264">
        <v>0</v>
      </c>
      <c r="N33" s="264">
        <v>0</v>
      </c>
      <c r="O33" s="264">
        <v>1860</v>
      </c>
      <c r="P33" s="264">
        <v>74</v>
      </c>
      <c r="Q33" s="264">
        <v>74</v>
      </c>
      <c r="R33" s="264">
        <v>1</v>
      </c>
      <c r="S33" s="264">
        <v>0</v>
      </c>
      <c r="T33" s="265">
        <v>0.015</v>
      </c>
      <c r="U33" s="266">
        <v>59845</v>
      </c>
      <c r="V33" s="266">
        <v>2658</v>
      </c>
      <c r="W33" s="266">
        <v>2639</v>
      </c>
      <c r="X33" s="266">
        <v>0</v>
      </c>
      <c r="Y33" s="264">
        <v>2301</v>
      </c>
      <c r="Z33" s="267">
        <v>0.0444147380733562</v>
      </c>
      <c r="AA33" s="267">
        <v>0.049104563835933</v>
      </c>
      <c r="AB33" s="267">
        <v>0.0829059829059829</v>
      </c>
      <c r="AC33" s="268">
        <v>0.0397849462365591</v>
      </c>
      <c r="AD33" s="269">
        <v>-0.0338014190700499</v>
      </c>
      <c r="AE33" s="270">
        <v>13378</v>
      </c>
      <c r="AF33" s="271">
        <v>602</v>
      </c>
      <c r="AG33" s="271">
        <v>0</v>
      </c>
      <c r="AH33" s="271">
        <v>13621</v>
      </c>
      <c r="AI33" s="271">
        <v>631</v>
      </c>
      <c r="AJ33" s="271">
        <v>0</v>
      </c>
      <c r="AK33" s="268">
        <v>0.0449992525041112</v>
      </c>
      <c r="AL33" s="268">
        <v>0.0463255267601498</v>
      </c>
      <c r="AM33" s="269">
        <v>-0.00132627425603854</v>
      </c>
    </row>
    <row r="34" ht="19" spans="1:39">
      <c r="A34" s="260" t="s">
        <v>2706</v>
      </c>
      <c r="B34" s="261" t="s">
        <v>3375</v>
      </c>
      <c r="C34" s="262" t="s">
        <v>3013</v>
      </c>
      <c r="D34" s="261" t="s">
        <v>3014</v>
      </c>
      <c r="E34" s="263">
        <v>2444</v>
      </c>
      <c r="F34" s="263">
        <v>156</v>
      </c>
      <c r="G34" s="263">
        <v>113</v>
      </c>
      <c r="H34" s="263">
        <v>0</v>
      </c>
      <c r="I34" s="263">
        <v>1</v>
      </c>
      <c r="J34" s="264">
        <v>1731</v>
      </c>
      <c r="K34" s="264">
        <v>119</v>
      </c>
      <c r="L34" s="264">
        <v>119</v>
      </c>
      <c r="M34" s="264">
        <v>1</v>
      </c>
      <c r="N34" s="264">
        <v>0</v>
      </c>
      <c r="O34" s="264">
        <v>2664</v>
      </c>
      <c r="P34" s="264">
        <v>194</v>
      </c>
      <c r="Q34" s="264">
        <v>194</v>
      </c>
      <c r="R34" s="264">
        <v>8</v>
      </c>
      <c r="S34" s="264">
        <v>0</v>
      </c>
      <c r="T34" s="265">
        <v>0.015</v>
      </c>
      <c r="U34" s="266">
        <v>86988</v>
      </c>
      <c r="V34" s="266">
        <v>5528</v>
      </c>
      <c r="W34" s="266">
        <v>5485</v>
      </c>
      <c r="X34" s="266">
        <v>5</v>
      </c>
      <c r="Y34" s="264">
        <v>4852</v>
      </c>
      <c r="Z34" s="267">
        <v>0.0634915160711822</v>
      </c>
      <c r="AA34" s="267">
        <v>0.0634206219312602</v>
      </c>
      <c r="AB34" s="267">
        <v>0.0687463893703062</v>
      </c>
      <c r="AC34" s="268">
        <v>0.0728228228228228</v>
      </c>
      <c r="AD34" s="269">
        <v>-0.00532576743904595</v>
      </c>
      <c r="AE34" s="270">
        <v>19018</v>
      </c>
      <c r="AF34" s="271">
        <v>1145</v>
      </c>
      <c r="AG34" s="271">
        <v>1</v>
      </c>
      <c r="AH34" s="271">
        <v>20002</v>
      </c>
      <c r="AI34" s="271">
        <v>1297</v>
      </c>
      <c r="AJ34" s="271">
        <v>3</v>
      </c>
      <c r="AK34" s="268">
        <v>0.0601535387527605</v>
      </c>
      <c r="AL34" s="268">
        <v>0.0646935306469353</v>
      </c>
      <c r="AM34" s="269">
        <v>-0.00453999189417477</v>
      </c>
    </row>
    <row r="35" ht="19" spans="1:39">
      <c r="A35" s="260" t="s">
        <v>2706</v>
      </c>
      <c r="B35" s="261" t="s">
        <v>3375</v>
      </c>
      <c r="C35" s="262" t="s">
        <v>2950</v>
      </c>
      <c r="D35" s="261" t="s">
        <v>2951</v>
      </c>
      <c r="E35" s="263">
        <v>3122</v>
      </c>
      <c r="F35" s="263">
        <v>241</v>
      </c>
      <c r="G35" s="263">
        <v>193</v>
      </c>
      <c r="H35" s="263">
        <v>0</v>
      </c>
      <c r="I35" s="263">
        <v>0</v>
      </c>
      <c r="J35" s="264">
        <v>2950</v>
      </c>
      <c r="K35" s="264">
        <v>250</v>
      </c>
      <c r="L35" s="264">
        <v>250</v>
      </c>
      <c r="M35" s="264">
        <v>0</v>
      </c>
      <c r="N35" s="264">
        <v>0</v>
      </c>
      <c r="O35" s="264">
        <v>3967</v>
      </c>
      <c r="P35" s="264">
        <v>260</v>
      </c>
      <c r="Q35" s="264">
        <v>260</v>
      </c>
      <c r="R35" s="264">
        <v>3</v>
      </c>
      <c r="S35" s="264">
        <v>1</v>
      </c>
      <c r="T35" s="265">
        <v>0.015</v>
      </c>
      <c r="U35" s="266">
        <v>101849</v>
      </c>
      <c r="V35" s="266">
        <v>6431</v>
      </c>
      <c r="W35" s="266">
        <v>6383</v>
      </c>
      <c r="X35" s="266">
        <v>6</v>
      </c>
      <c r="Y35" s="264">
        <v>5304</v>
      </c>
      <c r="Z35" s="267">
        <v>0.0630835845221848</v>
      </c>
      <c r="AA35" s="267">
        <v>0.0771941063420884</v>
      </c>
      <c r="AB35" s="267">
        <v>0.0847457627118644</v>
      </c>
      <c r="AC35" s="268">
        <v>0.0652886312074616</v>
      </c>
      <c r="AD35" s="269">
        <v>-0.00755165636977599</v>
      </c>
      <c r="AE35" s="270">
        <v>25250</v>
      </c>
      <c r="AF35" s="271">
        <v>1640</v>
      </c>
      <c r="AG35" s="271">
        <v>1</v>
      </c>
      <c r="AH35" s="271">
        <v>24242</v>
      </c>
      <c r="AI35" s="271">
        <v>1576</v>
      </c>
      <c r="AJ35" s="271">
        <v>1</v>
      </c>
      <c r="AK35" s="268">
        <v>0.0649108910891089</v>
      </c>
      <c r="AL35" s="268">
        <v>0.064969886973022</v>
      </c>
      <c r="AM35" s="269">
        <v>-5.89958839131155e-5</v>
      </c>
    </row>
    <row r="36" ht="19" spans="1:39">
      <c r="A36" s="260" t="s">
        <v>2706</v>
      </c>
      <c r="B36" s="261" t="s">
        <v>3375</v>
      </c>
      <c r="C36" s="262" t="s">
        <v>3189</v>
      </c>
      <c r="D36" s="261" t="s">
        <v>3190</v>
      </c>
      <c r="E36" s="263">
        <v>2757</v>
      </c>
      <c r="F36" s="263">
        <v>171</v>
      </c>
      <c r="G36" s="263">
        <v>128</v>
      </c>
      <c r="H36" s="263">
        <v>0</v>
      </c>
      <c r="I36" s="263">
        <v>0</v>
      </c>
      <c r="J36" s="264">
        <v>1655</v>
      </c>
      <c r="K36" s="264">
        <v>124</v>
      </c>
      <c r="L36" s="264">
        <v>124</v>
      </c>
      <c r="M36" s="264">
        <v>1</v>
      </c>
      <c r="N36" s="264">
        <v>0</v>
      </c>
      <c r="O36" s="264">
        <v>3096</v>
      </c>
      <c r="P36" s="264">
        <v>249</v>
      </c>
      <c r="Q36" s="264">
        <v>249</v>
      </c>
      <c r="R36" s="264">
        <v>10</v>
      </c>
      <c r="S36" s="264">
        <v>0</v>
      </c>
      <c r="T36" s="265">
        <v>0.015</v>
      </c>
      <c r="U36" s="266">
        <v>97777</v>
      </c>
      <c r="V36" s="266">
        <v>5723</v>
      </c>
      <c r="W36" s="266">
        <v>5680</v>
      </c>
      <c r="X36" s="266">
        <v>0</v>
      </c>
      <c r="Y36" s="264">
        <v>4966</v>
      </c>
      <c r="Z36" s="267">
        <v>0.0585311474068544</v>
      </c>
      <c r="AA36" s="267">
        <v>0.0620239390642002</v>
      </c>
      <c r="AB36" s="267">
        <v>0.0749244712990937</v>
      </c>
      <c r="AC36" s="268">
        <v>0.0804263565891473</v>
      </c>
      <c r="AD36" s="269">
        <v>-0.0129005322348934</v>
      </c>
      <c r="AE36" s="270">
        <v>21279</v>
      </c>
      <c r="AF36" s="271">
        <v>1337</v>
      </c>
      <c r="AG36" s="271">
        <v>0</v>
      </c>
      <c r="AH36" s="271">
        <v>22892</v>
      </c>
      <c r="AI36" s="271">
        <v>1392</v>
      </c>
      <c r="AJ36" s="271">
        <v>0</v>
      </c>
      <c r="AK36" s="268">
        <v>0.0628318999953005</v>
      </c>
      <c r="AL36" s="268">
        <v>0.0608072689149048</v>
      </c>
      <c r="AM36" s="269">
        <v>0.00202463108039577</v>
      </c>
    </row>
    <row r="37" ht="19" spans="1:39">
      <c r="A37" s="260" t="s">
        <v>2706</v>
      </c>
      <c r="B37" s="261" t="s">
        <v>3375</v>
      </c>
      <c r="C37" s="262" t="s">
        <v>3001</v>
      </c>
      <c r="D37" s="261" t="s">
        <v>3002</v>
      </c>
      <c r="E37" s="263">
        <v>3087</v>
      </c>
      <c r="F37" s="263">
        <v>151</v>
      </c>
      <c r="G37" s="263">
        <v>109</v>
      </c>
      <c r="H37" s="263">
        <v>0</v>
      </c>
      <c r="I37" s="263">
        <v>0</v>
      </c>
      <c r="J37" s="264">
        <v>2082</v>
      </c>
      <c r="K37" s="264">
        <v>93</v>
      </c>
      <c r="L37" s="264">
        <v>93</v>
      </c>
      <c r="M37" s="264">
        <v>0</v>
      </c>
      <c r="N37" s="264">
        <v>0</v>
      </c>
      <c r="O37" s="264">
        <v>3248</v>
      </c>
      <c r="P37" s="264">
        <v>174</v>
      </c>
      <c r="Q37" s="264">
        <v>174</v>
      </c>
      <c r="R37" s="264">
        <v>4</v>
      </c>
      <c r="S37" s="264">
        <v>0</v>
      </c>
      <c r="T37" s="265">
        <v>0.015</v>
      </c>
      <c r="U37" s="266">
        <v>106474</v>
      </c>
      <c r="V37" s="266">
        <v>4700</v>
      </c>
      <c r="W37" s="266">
        <v>4657</v>
      </c>
      <c r="X37" s="266">
        <v>1</v>
      </c>
      <c r="Y37" s="264">
        <v>3957</v>
      </c>
      <c r="Z37" s="267">
        <v>0.0441328399421455</v>
      </c>
      <c r="AA37" s="267">
        <v>0.0489148040168448</v>
      </c>
      <c r="AB37" s="267">
        <v>0.0446685878962536</v>
      </c>
      <c r="AC37" s="268">
        <v>0.0535714285714286</v>
      </c>
      <c r="AD37" s="269">
        <v>0.00424621612059123</v>
      </c>
      <c r="AE37" s="270">
        <v>23363</v>
      </c>
      <c r="AF37" s="271">
        <v>1114</v>
      </c>
      <c r="AG37" s="271">
        <v>0</v>
      </c>
      <c r="AH37" s="271">
        <v>24354</v>
      </c>
      <c r="AI37" s="271">
        <v>1012</v>
      </c>
      <c r="AJ37" s="271">
        <v>0</v>
      </c>
      <c r="AK37" s="268">
        <v>0.0476822325899927</v>
      </c>
      <c r="AL37" s="268">
        <v>0.041553748870822</v>
      </c>
      <c r="AM37" s="269">
        <v>0.00612848371917069</v>
      </c>
    </row>
    <row r="38" ht="19" spans="1:39">
      <c r="A38" s="260" t="s">
        <v>2706</v>
      </c>
      <c r="B38" s="261" t="s">
        <v>3375</v>
      </c>
      <c r="C38" s="262" t="s">
        <v>3199</v>
      </c>
      <c r="D38" s="261" t="s">
        <v>3199</v>
      </c>
      <c r="E38" s="263">
        <v>1535</v>
      </c>
      <c r="F38" s="263">
        <v>83</v>
      </c>
      <c r="G38" s="263">
        <v>56</v>
      </c>
      <c r="H38" s="263">
        <v>1</v>
      </c>
      <c r="I38" s="263">
        <v>0</v>
      </c>
      <c r="J38" s="264">
        <v>1142</v>
      </c>
      <c r="K38" s="264">
        <v>82</v>
      </c>
      <c r="L38" s="264">
        <v>82</v>
      </c>
      <c r="M38" s="264">
        <v>0</v>
      </c>
      <c r="N38" s="264">
        <v>0</v>
      </c>
      <c r="O38" s="264">
        <v>1639</v>
      </c>
      <c r="P38" s="264">
        <v>117</v>
      </c>
      <c r="Q38" s="264">
        <v>117</v>
      </c>
      <c r="R38" s="264">
        <v>3</v>
      </c>
      <c r="S38" s="264">
        <v>0</v>
      </c>
      <c r="T38" s="265">
        <v>0.015</v>
      </c>
      <c r="U38" s="266">
        <v>51403</v>
      </c>
      <c r="V38" s="266">
        <v>2876</v>
      </c>
      <c r="W38" s="266">
        <v>2849</v>
      </c>
      <c r="X38" s="266">
        <v>3</v>
      </c>
      <c r="Y38" s="264">
        <v>2440</v>
      </c>
      <c r="Z38" s="267">
        <v>0.0558916794739607</v>
      </c>
      <c r="AA38" s="267">
        <v>0.054071661237785</v>
      </c>
      <c r="AB38" s="267">
        <v>0.0718038528896672</v>
      </c>
      <c r="AC38" s="268">
        <v>0.0713849908480781</v>
      </c>
      <c r="AD38" s="269">
        <v>-0.0177321916518822</v>
      </c>
      <c r="AE38" s="270">
        <v>12074</v>
      </c>
      <c r="AF38" s="271">
        <v>715</v>
      </c>
      <c r="AG38" s="271">
        <v>2</v>
      </c>
      <c r="AH38" s="271">
        <v>12097</v>
      </c>
      <c r="AI38" s="271">
        <v>683</v>
      </c>
      <c r="AJ38" s="271">
        <v>1</v>
      </c>
      <c r="AK38" s="268">
        <v>0.0590525095245983</v>
      </c>
      <c r="AL38" s="268">
        <v>0.0563776142845334</v>
      </c>
      <c r="AM38" s="269">
        <v>0.00267489524006496</v>
      </c>
    </row>
    <row r="39" ht="19" spans="1:39">
      <c r="A39" s="260" t="s">
        <v>2706</v>
      </c>
      <c r="B39" s="261" t="s">
        <v>3375</v>
      </c>
      <c r="C39" s="262" t="s">
        <v>3021</v>
      </c>
      <c r="D39" s="261" t="s">
        <v>3022</v>
      </c>
      <c r="E39" s="263">
        <v>2691</v>
      </c>
      <c r="F39" s="263">
        <v>268</v>
      </c>
      <c r="G39" s="263">
        <v>196</v>
      </c>
      <c r="H39" s="263">
        <v>0</v>
      </c>
      <c r="I39" s="263">
        <v>1</v>
      </c>
      <c r="J39" s="264">
        <v>2126</v>
      </c>
      <c r="K39" s="264">
        <v>330</v>
      </c>
      <c r="L39" s="264">
        <v>330</v>
      </c>
      <c r="M39" s="264">
        <v>0</v>
      </c>
      <c r="N39" s="264">
        <v>1</v>
      </c>
      <c r="O39" s="264">
        <v>3151</v>
      </c>
      <c r="P39" s="264">
        <v>394</v>
      </c>
      <c r="Q39" s="264">
        <v>392</v>
      </c>
      <c r="R39" s="264">
        <v>13</v>
      </c>
      <c r="S39" s="264">
        <v>1</v>
      </c>
      <c r="T39" s="265">
        <v>0.015</v>
      </c>
      <c r="U39" s="266">
        <v>94450</v>
      </c>
      <c r="V39" s="266">
        <v>10345</v>
      </c>
      <c r="W39" s="266">
        <v>10236</v>
      </c>
      <c r="X39" s="266">
        <v>29</v>
      </c>
      <c r="Y39" s="264">
        <v>8722</v>
      </c>
      <c r="Z39" s="267">
        <v>0.109221810481736</v>
      </c>
      <c r="AA39" s="267">
        <v>0.0992196209587514</v>
      </c>
      <c r="AB39" s="267">
        <v>0.154750705550329</v>
      </c>
      <c r="AC39" s="268">
        <v>0.124722310377658</v>
      </c>
      <c r="AD39" s="269">
        <v>-0.0555310845915779</v>
      </c>
      <c r="AE39" s="270">
        <v>19706</v>
      </c>
      <c r="AF39" s="271">
        <v>2111</v>
      </c>
      <c r="AG39" s="271">
        <v>5</v>
      </c>
      <c r="AH39" s="271">
        <v>21466</v>
      </c>
      <c r="AI39" s="271">
        <v>2464</v>
      </c>
      <c r="AJ39" s="271">
        <v>6</v>
      </c>
      <c r="AK39" s="268">
        <v>0.106871003755201</v>
      </c>
      <c r="AL39" s="268">
        <v>0.114506661697568</v>
      </c>
      <c r="AM39" s="269">
        <v>-0.00763565794236679</v>
      </c>
    </row>
    <row r="40" ht="19" spans="1:39">
      <c r="A40" s="260" t="s">
        <v>2706</v>
      </c>
      <c r="B40" s="261" t="s">
        <v>3377</v>
      </c>
      <c r="C40" s="262" t="s">
        <v>3007</v>
      </c>
      <c r="D40" s="278" t="s">
        <v>3008</v>
      </c>
      <c r="E40" s="263">
        <v>1490</v>
      </c>
      <c r="F40" s="263">
        <v>70</v>
      </c>
      <c r="G40" s="263">
        <v>46</v>
      </c>
      <c r="H40" s="263">
        <v>0</v>
      </c>
      <c r="I40" s="263">
        <v>0</v>
      </c>
      <c r="J40" s="264">
        <v>385</v>
      </c>
      <c r="K40" s="264">
        <v>43</v>
      </c>
      <c r="L40" s="264">
        <v>43</v>
      </c>
      <c r="M40" s="264">
        <v>0</v>
      </c>
      <c r="N40" s="264">
        <v>0</v>
      </c>
      <c r="O40" s="264">
        <v>1300</v>
      </c>
      <c r="P40" s="264">
        <v>130</v>
      </c>
      <c r="Q40" s="264">
        <v>130</v>
      </c>
      <c r="R40" s="264">
        <v>0</v>
      </c>
      <c r="S40" s="264">
        <v>0</v>
      </c>
      <c r="T40" s="265">
        <v>0.015</v>
      </c>
      <c r="U40" s="266">
        <v>29541</v>
      </c>
      <c r="V40" s="266">
        <v>3652</v>
      </c>
      <c r="W40" s="266">
        <v>3622</v>
      </c>
      <c r="X40" s="266">
        <v>6</v>
      </c>
      <c r="Y40" s="264">
        <v>3070</v>
      </c>
      <c r="Z40" s="267">
        <v>0.123421685115602</v>
      </c>
      <c r="AA40" s="267">
        <v>0.0469798657718121</v>
      </c>
      <c r="AB40" s="267">
        <v>0.111688311688312</v>
      </c>
      <c r="AC40" s="268">
        <v>0.1</v>
      </c>
      <c r="AD40" s="269">
        <v>-0.0647084459164996</v>
      </c>
      <c r="AE40" s="270">
        <v>6779</v>
      </c>
      <c r="AF40" s="271">
        <v>611</v>
      </c>
      <c r="AG40" s="271">
        <v>1</v>
      </c>
      <c r="AH40" s="271">
        <v>6562</v>
      </c>
      <c r="AI40" s="271">
        <v>729</v>
      </c>
      <c r="AJ40" s="271">
        <v>0</v>
      </c>
      <c r="AK40" s="268">
        <v>0.0899837734179083</v>
      </c>
      <c r="AL40" s="268">
        <v>0.111094178604084</v>
      </c>
      <c r="AM40" s="269">
        <v>-0.0211104051861759</v>
      </c>
    </row>
    <row r="41" ht="19" spans="1:39">
      <c r="A41" s="260" t="s">
        <v>2706</v>
      </c>
      <c r="B41" s="261" t="s">
        <v>3377</v>
      </c>
      <c r="C41" s="262" t="s">
        <v>2999</v>
      </c>
      <c r="D41" s="278" t="s">
        <v>3000</v>
      </c>
      <c r="E41" s="263">
        <v>1108</v>
      </c>
      <c r="F41" s="263">
        <v>121</v>
      </c>
      <c r="G41" s="263">
        <v>91</v>
      </c>
      <c r="H41" s="263">
        <v>0</v>
      </c>
      <c r="I41" s="263">
        <v>0</v>
      </c>
      <c r="J41" s="264">
        <v>1303</v>
      </c>
      <c r="K41" s="264">
        <v>142</v>
      </c>
      <c r="L41" s="264">
        <v>142</v>
      </c>
      <c r="M41" s="264">
        <v>0</v>
      </c>
      <c r="N41" s="264">
        <v>0</v>
      </c>
      <c r="O41" s="264">
        <v>1371</v>
      </c>
      <c r="P41" s="264">
        <v>198</v>
      </c>
      <c r="Q41" s="264">
        <v>196</v>
      </c>
      <c r="R41" s="264">
        <v>0</v>
      </c>
      <c r="S41" s="264">
        <v>0</v>
      </c>
      <c r="T41" s="265">
        <v>0.015</v>
      </c>
      <c r="U41" s="266">
        <v>45347</v>
      </c>
      <c r="V41" s="266">
        <v>4827</v>
      </c>
      <c r="W41" s="266">
        <v>4795</v>
      </c>
      <c r="X41" s="266">
        <v>1</v>
      </c>
      <c r="Y41" s="264">
        <v>3792</v>
      </c>
      <c r="Z41" s="267">
        <v>0.106423798707743</v>
      </c>
      <c r="AA41" s="267">
        <v>0.109205776173285</v>
      </c>
      <c r="AB41" s="267">
        <v>0.108979278587874</v>
      </c>
      <c r="AC41" s="268">
        <v>0.144420131291028</v>
      </c>
      <c r="AD41" s="269">
        <v>0.000226497585411059</v>
      </c>
      <c r="AE41" s="270">
        <v>9454</v>
      </c>
      <c r="AF41" s="271">
        <v>1038</v>
      </c>
      <c r="AG41" s="271">
        <v>0</v>
      </c>
      <c r="AH41" s="271">
        <v>11326</v>
      </c>
      <c r="AI41" s="271">
        <v>1219</v>
      </c>
      <c r="AJ41" s="271">
        <v>0</v>
      </c>
      <c r="AK41" s="268">
        <v>0.109794795853607</v>
      </c>
      <c r="AL41" s="268">
        <v>0.107628465477662</v>
      </c>
      <c r="AM41" s="269">
        <v>0.00216633037594492</v>
      </c>
    </row>
    <row r="42" ht="19" spans="1:39">
      <c r="A42" s="260" t="s">
        <v>2706</v>
      </c>
      <c r="B42" s="261" t="s">
        <v>3377</v>
      </c>
      <c r="C42" s="262" t="s">
        <v>3009</v>
      </c>
      <c r="D42" s="278" t="s">
        <v>3010</v>
      </c>
      <c r="E42" s="263">
        <v>1037</v>
      </c>
      <c r="F42" s="263">
        <v>112</v>
      </c>
      <c r="G42" s="263">
        <v>82</v>
      </c>
      <c r="H42" s="263">
        <v>0</v>
      </c>
      <c r="I42" s="263">
        <v>1</v>
      </c>
      <c r="J42" s="264">
        <v>1495</v>
      </c>
      <c r="K42" s="264">
        <v>133</v>
      </c>
      <c r="L42" s="264">
        <v>131</v>
      </c>
      <c r="M42" s="264">
        <v>0</v>
      </c>
      <c r="N42" s="264">
        <v>0</v>
      </c>
      <c r="O42" s="264">
        <v>1347</v>
      </c>
      <c r="P42" s="264">
        <v>111</v>
      </c>
      <c r="Q42" s="264">
        <v>111</v>
      </c>
      <c r="R42" s="264">
        <v>0</v>
      </c>
      <c r="S42" s="264">
        <v>0</v>
      </c>
      <c r="T42" s="265">
        <v>0.015</v>
      </c>
      <c r="U42" s="266">
        <v>45022</v>
      </c>
      <c r="V42" s="266">
        <v>4000</v>
      </c>
      <c r="W42" s="266">
        <v>3967</v>
      </c>
      <c r="X42" s="266">
        <v>4</v>
      </c>
      <c r="Y42" s="264">
        <v>3309</v>
      </c>
      <c r="Z42" s="267">
        <v>0.0887566078805917</v>
      </c>
      <c r="AA42" s="267">
        <v>0.107039537126326</v>
      </c>
      <c r="AB42" s="267">
        <v>0.0889632107023411</v>
      </c>
      <c r="AC42" s="268">
        <v>0.0824053452115813</v>
      </c>
      <c r="AD42" s="269">
        <v>0.0180763264239848</v>
      </c>
      <c r="AE42" s="270">
        <v>9955</v>
      </c>
      <c r="AF42" s="271">
        <v>913</v>
      </c>
      <c r="AG42" s="271">
        <v>1</v>
      </c>
      <c r="AH42" s="271">
        <v>10727</v>
      </c>
      <c r="AI42" s="271">
        <v>965</v>
      </c>
      <c r="AJ42" s="271">
        <v>1</v>
      </c>
      <c r="AK42" s="268">
        <v>0.0916122551481667</v>
      </c>
      <c r="AL42" s="268">
        <v>0.0898666915260558</v>
      </c>
      <c r="AM42" s="269">
        <v>0.00174556362211099</v>
      </c>
    </row>
    <row r="43" ht="19" spans="1:39">
      <c r="A43" s="260" t="s">
        <v>2706</v>
      </c>
      <c r="B43" s="261" t="s">
        <v>3377</v>
      </c>
      <c r="C43" s="262" t="s">
        <v>3187</v>
      </c>
      <c r="D43" s="278" t="s">
        <v>3188</v>
      </c>
      <c r="E43" s="263">
        <v>1561</v>
      </c>
      <c r="F43" s="263">
        <v>197</v>
      </c>
      <c r="G43" s="263">
        <v>144</v>
      </c>
      <c r="H43" s="263">
        <v>0</v>
      </c>
      <c r="I43" s="263">
        <v>0</v>
      </c>
      <c r="J43" s="264">
        <v>1597</v>
      </c>
      <c r="K43" s="264">
        <v>208</v>
      </c>
      <c r="L43" s="264">
        <v>208</v>
      </c>
      <c r="M43" s="264">
        <v>0</v>
      </c>
      <c r="N43" s="264">
        <v>0</v>
      </c>
      <c r="O43" s="264">
        <v>1983</v>
      </c>
      <c r="P43" s="264">
        <v>187</v>
      </c>
      <c r="Q43" s="264">
        <v>187</v>
      </c>
      <c r="R43" s="264">
        <v>0</v>
      </c>
      <c r="S43" s="264">
        <v>0</v>
      </c>
      <c r="T43" s="265">
        <v>0.015</v>
      </c>
      <c r="U43" s="266">
        <v>51697</v>
      </c>
      <c r="V43" s="266">
        <v>4856</v>
      </c>
      <c r="W43" s="266">
        <v>4803</v>
      </c>
      <c r="X43" s="266">
        <v>0</v>
      </c>
      <c r="Y43" s="264">
        <v>3847</v>
      </c>
      <c r="Z43" s="267">
        <v>0.0939319496295723</v>
      </c>
      <c r="AA43" s="267">
        <v>0.126201153106983</v>
      </c>
      <c r="AB43" s="267">
        <v>0.130244207889793</v>
      </c>
      <c r="AC43" s="268">
        <v>0.0943015632879476</v>
      </c>
      <c r="AD43" s="269">
        <v>-0.00404305478281064</v>
      </c>
      <c r="AE43" s="270">
        <v>11835</v>
      </c>
      <c r="AF43" s="271">
        <v>1104</v>
      </c>
      <c r="AG43" s="271">
        <v>0</v>
      </c>
      <c r="AH43" s="271">
        <v>12470</v>
      </c>
      <c r="AI43" s="271">
        <v>1167</v>
      </c>
      <c r="AJ43" s="271">
        <v>0</v>
      </c>
      <c r="AK43" s="268">
        <v>0.0932826362484157</v>
      </c>
      <c r="AL43" s="268">
        <v>0.0935846030473136</v>
      </c>
      <c r="AM43" s="269">
        <v>-0.000301966798897838</v>
      </c>
    </row>
    <row r="44" ht="19" spans="1:39">
      <c r="A44" s="260" t="s">
        <v>2706</v>
      </c>
      <c r="B44" s="261" t="s">
        <v>3377</v>
      </c>
      <c r="C44" s="262" t="s">
        <v>2973</v>
      </c>
      <c r="D44" s="278" t="s">
        <v>2974</v>
      </c>
      <c r="E44" s="263">
        <v>1397</v>
      </c>
      <c r="F44" s="263">
        <v>242</v>
      </c>
      <c r="G44" s="263">
        <v>184</v>
      </c>
      <c r="H44" s="263">
        <v>0</v>
      </c>
      <c r="I44" s="263">
        <v>0</v>
      </c>
      <c r="J44" s="264">
        <v>1768</v>
      </c>
      <c r="K44" s="264">
        <v>132</v>
      </c>
      <c r="L44" s="264">
        <v>131</v>
      </c>
      <c r="M44" s="264">
        <v>0</v>
      </c>
      <c r="N44" s="264">
        <v>0</v>
      </c>
      <c r="O44" s="264">
        <v>1777</v>
      </c>
      <c r="P44" s="264">
        <v>144</v>
      </c>
      <c r="Q44" s="264">
        <v>144</v>
      </c>
      <c r="R44" s="264">
        <v>0</v>
      </c>
      <c r="S44" s="264">
        <v>0</v>
      </c>
      <c r="T44" s="265">
        <v>0.015</v>
      </c>
      <c r="U44" s="266">
        <v>49961</v>
      </c>
      <c r="V44" s="266">
        <v>5165</v>
      </c>
      <c r="W44" s="266">
        <v>5104</v>
      </c>
      <c r="X44" s="266">
        <v>3</v>
      </c>
      <c r="Y44" s="264">
        <v>4284</v>
      </c>
      <c r="Z44" s="267">
        <v>0.103320590060247</v>
      </c>
      <c r="AA44" s="267">
        <v>0.173228346456693</v>
      </c>
      <c r="AB44" s="267">
        <v>0.0746606334841629</v>
      </c>
      <c r="AC44" s="268">
        <v>0.0810354530106922</v>
      </c>
      <c r="AD44" s="269">
        <v>0.09856771297253</v>
      </c>
      <c r="AE44" s="270">
        <v>11363</v>
      </c>
      <c r="AF44" s="271">
        <v>1227</v>
      </c>
      <c r="AG44" s="271">
        <v>0</v>
      </c>
      <c r="AH44" s="271">
        <v>11933</v>
      </c>
      <c r="AI44" s="271">
        <v>1147</v>
      </c>
      <c r="AJ44" s="271">
        <v>0</v>
      </c>
      <c r="AK44" s="268">
        <v>0.107982046994632</v>
      </c>
      <c r="AL44" s="268">
        <v>0.0961200033520489</v>
      </c>
      <c r="AM44" s="269">
        <v>0.0118620436425828</v>
      </c>
    </row>
    <row r="45" ht="19" spans="1:39">
      <c r="A45" s="260" t="s">
        <v>2706</v>
      </c>
      <c r="B45" s="261" t="s">
        <v>3377</v>
      </c>
      <c r="C45" s="262" t="s">
        <v>3005</v>
      </c>
      <c r="D45" s="278" t="s">
        <v>3006</v>
      </c>
      <c r="E45" s="263">
        <v>1674</v>
      </c>
      <c r="F45" s="263">
        <v>325</v>
      </c>
      <c r="G45" s="263">
        <v>228</v>
      </c>
      <c r="H45" s="263">
        <v>0</v>
      </c>
      <c r="I45" s="263">
        <v>0</v>
      </c>
      <c r="J45" s="264">
        <v>2083</v>
      </c>
      <c r="K45" s="264">
        <v>244</v>
      </c>
      <c r="L45" s="264">
        <v>233</v>
      </c>
      <c r="M45" s="264">
        <v>0</v>
      </c>
      <c r="N45" s="264">
        <v>0</v>
      </c>
      <c r="O45" s="264">
        <v>2956</v>
      </c>
      <c r="P45" s="264">
        <v>95</v>
      </c>
      <c r="Q45" s="264">
        <v>95</v>
      </c>
      <c r="R45" s="264">
        <v>0</v>
      </c>
      <c r="S45" s="264">
        <v>0</v>
      </c>
      <c r="T45" s="265">
        <v>0.015</v>
      </c>
      <c r="U45" s="266">
        <v>76954</v>
      </c>
      <c r="V45" s="266">
        <v>9232</v>
      </c>
      <c r="W45" s="266">
        <v>9121</v>
      </c>
      <c r="X45" s="266">
        <v>9</v>
      </c>
      <c r="Y45" s="264">
        <v>7630</v>
      </c>
      <c r="Z45" s="267">
        <v>0.119850819970372</v>
      </c>
      <c r="AA45" s="267">
        <v>0.194145758661888</v>
      </c>
      <c r="AB45" s="267">
        <v>0.117138742198752</v>
      </c>
      <c r="AC45" s="268">
        <v>0.0321380243572395</v>
      </c>
      <c r="AD45" s="269">
        <v>0.0770070164631359</v>
      </c>
      <c r="AE45" s="270">
        <v>16526</v>
      </c>
      <c r="AF45" s="271">
        <v>1570</v>
      </c>
      <c r="AG45" s="271">
        <v>0</v>
      </c>
      <c r="AH45" s="271">
        <v>18015</v>
      </c>
      <c r="AI45" s="271">
        <v>2559</v>
      </c>
      <c r="AJ45" s="271">
        <v>3</v>
      </c>
      <c r="AK45" s="268">
        <v>0.0950018153213119</v>
      </c>
      <c r="AL45" s="268">
        <v>0.14188176519567</v>
      </c>
      <c r="AM45" s="269">
        <v>-0.0468799498743584</v>
      </c>
    </row>
    <row r="46" ht="19" spans="1:39">
      <c r="A46" s="260" t="s">
        <v>2706</v>
      </c>
      <c r="B46" s="261" t="s">
        <v>3377</v>
      </c>
      <c r="C46" s="262" t="s">
        <v>2795</v>
      </c>
      <c r="D46" s="278" t="s">
        <v>2796</v>
      </c>
      <c r="E46" s="263">
        <v>901</v>
      </c>
      <c r="F46" s="263">
        <v>90</v>
      </c>
      <c r="G46" s="263">
        <v>64</v>
      </c>
      <c r="H46" s="263">
        <v>0</v>
      </c>
      <c r="I46" s="263">
        <v>0</v>
      </c>
      <c r="J46" s="264">
        <v>1217</v>
      </c>
      <c r="K46" s="264">
        <v>99</v>
      </c>
      <c r="L46" s="264">
        <v>99</v>
      </c>
      <c r="M46" s="264">
        <v>0</v>
      </c>
      <c r="N46" s="264">
        <v>0</v>
      </c>
      <c r="O46" s="264">
        <v>1212</v>
      </c>
      <c r="P46" s="264">
        <v>84</v>
      </c>
      <c r="Q46" s="264">
        <v>84</v>
      </c>
      <c r="R46" s="264">
        <v>0</v>
      </c>
      <c r="S46" s="264">
        <v>0</v>
      </c>
      <c r="T46" s="265">
        <v>0.015</v>
      </c>
      <c r="U46" s="266">
        <v>38692</v>
      </c>
      <c r="V46" s="266">
        <v>2498</v>
      </c>
      <c r="W46" s="266">
        <v>2472</v>
      </c>
      <c r="X46" s="266">
        <v>1</v>
      </c>
      <c r="Y46" s="264">
        <v>2096</v>
      </c>
      <c r="Z46" s="267">
        <v>0.0645353044557014</v>
      </c>
      <c r="AA46" s="267">
        <v>0.099889012208657</v>
      </c>
      <c r="AB46" s="267">
        <v>0.0813475760065735</v>
      </c>
      <c r="AC46" s="268">
        <v>0.0693069306930693</v>
      </c>
      <c r="AD46" s="269">
        <v>0.0185414362020835</v>
      </c>
      <c r="AE46" s="270">
        <v>8331</v>
      </c>
      <c r="AF46" s="271">
        <v>609</v>
      </c>
      <c r="AG46" s="271">
        <v>0</v>
      </c>
      <c r="AH46" s="271">
        <v>9088</v>
      </c>
      <c r="AI46" s="271">
        <v>587</v>
      </c>
      <c r="AJ46" s="271">
        <v>0</v>
      </c>
      <c r="AK46" s="268">
        <v>0.0731004681310767</v>
      </c>
      <c r="AL46" s="268">
        <v>0.0645906690140845</v>
      </c>
      <c r="AM46" s="269">
        <v>0.00850979911699221</v>
      </c>
    </row>
    <row r="47" ht="19" spans="1:39">
      <c r="A47" s="260" t="s">
        <v>2706</v>
      </c>
      <c r="B47" s="261" t="s">
        <v>3377</v>
      </c>
      <c r="C47" s="262" t="s">
        <v>2977</v>
      </c>
      <c r="D47" s="278" t="s">
        <v>2978</v>
      </c>
      <c r="E47" s="263">
        <v>1122</v>
      </c>
      <c r="F47" s="263">
        <v>28</v>
      </c>
      <c r="G47" s="263">
        <v>20</v>
      </c>
      <c r="H47" s="263">
        <v>0</v>
      </c>
      <c r="I47" s="263">
        <v>0</v>
      </c>
      <c r="J47" s="264">
        <v>1100</v>
      </c>
      <c r="K47" s="264">
        <v>77</v>
      </c>
      <c r="L47" s="264">
        <v>77</v>
      </c>
      <c r="M47" s="264">
        <v>0</v>
      </c>
      <c r="N47" s="264">
        <v>0</v>
      </c>
      <c r="O47" s="264">
        <v>1283</v>
      </c>
      <c r="P47" s="264">
        <v>126</v>
      </c>
      <c r="Q47" s="264">
        <v>126</v>
      </c>
      <c r="R47" s="264">
        <v>0</v>
      </c>
      <c r="S47" s="264">
        <v>0</v>
      </c>
      <c r="T47" s="265">
        <v>0.015</v>
      </c>
      <c r="U47" s="266">
        <v>39315</v>
      </c>
      <c r="V47" s="266">
        <v>2362</v>
      </c>
      <c r="W47" s="266">
        <v>2354</v>
      </c>
      <c r="X47" s="266">
        <v>0</v>
      </c>
      <c r="Y47" s="264">
        <v>1888</v>
      </c>
      <c r="Z47" s="267">
        <v>0.0600788503115859</v>
      </c>
      <c r="AA47" s="267">
        <v>0.0249554367201426</v>
      </c>
      <c r="AB47" s="267">
        <v>0.07</v>
      </c>
      <c r="AC47" s="268">
        <v>0.098207326578332</v>
      </c>
      <c r="AD47" s="269">
        <v>-0.0450445632798574</v>
      </c>
      <c r="AE47" s="270">
        <v>9747</v>
      </c>
      <c r="AF47" s="271">
        <v>590</v>
      </c>
      <c r="AG47" s="271">
        <v>0</v>
      </c>
      <c r="AH47" s="271">
        <v>9553</v>
      </c>
      <c r="AI47" s="271">
        <v>601</v>
      </c>
      <c r="AJ47" s="271">
        <v>0</v>
      </c>
      <c r="AK47" s="268">
        <v>0.0605314455729968</v>
      </c>
      <c r="AL47" s="268">
        <v>0.0629121741861195</v>
      </c>
      <c r="AM47" s="269">
        <v>-0.00238072861312272</v>
      </c>
    </row>
    <row r="48" ht="19" spans="1:39">
      <c r="A48" s="260" t="s">
        <v>2706</v>
      </c>
      <c r="B48" s="261" t="s">
        <v>3377</v>
      </c>
      <c r="C48" s="262" t="s">
        <v>3033</v>
      </c>
      <c r="D48" s="278" t="s">
        <v>3034</v>
      </c>
      <c r="E48" s="263">
        <v>3042</v>
      </c>
      <c r="F48" s="263">
        <v>297</v>
      </c>
      <c r="G48" s="263">
        <v>207</v>
      </c>
      <c r="H48" s="263">
        <v>0</v>
      </c>
      <c r="I48" s="263">
        <v>0</v>
      </c>
      <c r="J48" s="264">
        <v>3807</v>
      </c>
      <c r="K48" s="264">
        <v>309</v>
      </c>
      <c r="L48" s="264">
        <v>307</v>
      </c>
      <c r="M48" s="264">
        <v>0</v>
      </c>
      <c r="N48" s="264">
        <v>0</v>
      </c>
      <c r="O48" s="264">
        <v>3748</v>
      </c>
      <c r="P48" s="264">
        <v>335</v>
      </c>
      <c r="Q48" s="264">
        <v>335</v>
      </c>
      <c r="R48" s="264">
        <v>1</v>
      </c>
      <c r="S48" s="264">
        <v>0</v>
      </c>
      <c r="T48" s="265">
        <v>0.015</v>
      </c>
      <c r="U48" s="266">
        <v>121269</v>
      </c>
      <c r="V48" s="266">
        <v>10363</v>
      </c>
      <c r="W48" s="266">
        <v>10266</v>
      </c>
      <c r="X48" s="266">
        <v>6</v>
      </c>
      <c r="Y48" s="264">
        <v>8685</v>
      </c>
      <c r="Z48" s="267">
        <v>0.0854051736222777</v>
      </c>
      <c r="AA48" s="267">
        <v>0.0976331360946746</v>
      </c>
      <c r="AB48" s="267">
        <v>0.0811662726556344</v>
      </c>
      <c r="AC48" s="268">
        <v>0.0893810032017076</v>
      </c>
      <c r="AD48" s="269">
        <v>0.0164668634390402</v>
      </c>
      <c r="AE48" s="270">
        <v>26035</v>
      </c>
      <c r="AF48" s="271">
        <v>2233</v>
      </c>
      <c r="AG48" s="271">
        <v>0</v>
      </c>
      <c r="AH48" s="271">
        <v>27930</v>
      </c>
      <c r="AI48" s="271">
        <v>2523</v>
      </c>
      <c r="AJ48" s="271">
        <v>1</v>
      </c>
      <c r="AK48" s="268">
        <v>0.0857691569041675</v>
      </c>
      <c r="AL48" s="268">
        <v>0.090297171500179</v>
      </c>
      <c r="AM48" s="269">
        <v>-0.00452801459601156</v>
      </c>
    </row>
    <row r="49" ht="19" spans="1:39">
      <c r="A49" s="260" t="s">
        <v>2706</v>
      </c>
      <c r="B49" s="261" t="s">
        <v>3377</v>
      </c>
      <c r="C49" s="262" t="s">
        <v>3011</v>
      </c>
      <c r="D49" s="278" t="s">
        <v>3012</v>
      </c>
      <c r="E49" s="263">
        <v>1512</v>
      </c>
      <c r="F49" s="263">
        <v>149</v>
      </c>
      <c r="G49" s="263">
        <v>121</v>
      </c>
      <c r="H49" s="263">
        <v>0</v>
      </c>
      <c r="I49" s="263">
        <v>0</v>
      </c>
      <c r="J49" s="264">
        <v>1995</v>
      </c>
      <c r="K49" s="264">
        <v>229</v>
      </c>
      <c r="L49" s="264">
        <v>228</v>
      </c>
      <c r="M49" s="264">
        <v>0</v>
      </c>
      <c r="N49" s="264">
        <v>0</v>
      </c>
      <c r="O49" s="264">
        <v>2153</v>
      </c>
      <c r="P49" s="264">
        <v>158</v>
      </c>
      <c r="Q49" s="264">
        <v>158</v>
      </c>
      <c r="R49" s="264">
        <v>0</v>
      </c>
      <c r="S49" s="264">
        <v>0</v>
      </c>
      <c r="T49" s="265">
        <v>0.015</v>
      </c>
      <c r="U49" s="266">
        <v>68141</v>
      </c>
      <c r="V49" s="266">
        <v>5691</v>
      </c>
      <c r="W49" s="266">
        <v>5662</v>
      </c>
      <c r="X49" s="266">
        <v>4</v>
      </c>
      <c r="Y49" s="264">
        <v>4517</v>
      </c>
      <c r="Z49" s="267">
        <v>0.0834592976328495</v>
      </c>
      <c r="AA49" s="267">
        <v>0.0985449735449735</v>
      </c>
      <c r="AB49" s="267">
        <v>0.114786967418546</v>
      </c>
      <c r="AC49" s="268">
        <v>0.0733859730608453</v>
      </c>
      <c r="AD49" s="269">
        <v>-0.0162419938735728</v>
      </c>
      <c r="AE49" s="270">
        <v>14168</v>
      </c>
      <c r="AF49" s="271">
        <v>1271</v>
      </c>
      <c r="AG49" s="271">
        <v>0</v>
      </c>
      <c r="AH49" s="271">
        <v>15848</v>
      </c>
      <c r="AI49" s="271">
        <v>1410</v>
      </c>
      <c r="AJ49" s="271">
        <v>0</v>
      </c>
      <c r="AK49" s="268">
        <v>0.0897092038396386</v>
      </c>
      <c r="AL49" s="268">
        <v>0.0889702170620899</v>
      </c>
      <c r="AM49" s="269">
        <v>0.000738986777548772</v>
      </c>
    </row>
    <row r="50" ht="19" spans="1:39">
      <c r="A50" s="260" t="s">
        <v>2706</v>
      </c>
      <c r="B50" s="261" t="s">
        <v>3377</v>
      </c>
      <c r="C50" s="262" t="s">
        <v>3025</v>
      </c>
      <c r="D50" s="278" t="s">
        <v>3026</v>
      </c>
      <c r="E50" s="263">
        <v>2191</v>
      </c>
      <c r="F50" s="263">
        <v>279</v>
      </c>
      <c r="G50" s="263">
        <v>217</v>
      </c>
      <c r="H50" s="263">
        <v>0</v>
      </c>
      <c r="I50" s="263">
        <v>0</v>
      </c>
      <c r="J50" s="264">
        <v>2843</v>
      </c>
      <c r="K50" s="264">
        <v>369</v>
      </c>
      <c r="L50" s="264">
        <v>364</v>
      </c>
      <c r="M50" s="264">
        <v>0</v>
      </c>
      <c r="N50" s="264">
        <v>0</v>
      </c>
      <c r="O50" s="264">
        <v>3213</v>
      </c>
      <c r="P50" s="264">
        <v>322</v>
      </c>
      <c r="Q50" s="264">
        <v>319</v>
      </c>
      <c r="R50" s="264">
        <v>0</v>
      </c>
      <c r="S50" s="264">
        <v>0</v>
      </c>
      <c r="T50" s="265">
        <v>0.015</v>
      </c>
      <c r="U50" s="266">
        <v>88777</v>
      </c>
      <c r="V50" s="266">
        <v>10189</v>
      </c>
      <c r="W50" s="266">
        <v>10115</v>
      </c>
      <c r="X50" s="266">
        <v>7</v>
      </c>
      <c r="Y50" s="264">
        <v>8389</v>
      </c>
      <c r="Z50" s="267">
        <v>0.114691868389335</v>
      </c>
      <c r="AA50" s="267">
        <v>0.127339114559562</v>
      </c>
      <c r="AB50" s="267">
        <v>0.129792472740063</v>
      </c>
      <c r="AC50" s="268">
        <v>0.100217864923747</v>
      </c>
      <c r="AD50" s="269">
        <v>-0.00245335818050146</v>
      </c>
      <c r="AE50" s="270">
        <v>18977</v>
      </c>
      <c r="AF50" s="271">
        <v>2246</v>
      </c>
      <c r="AG50" s="271">
        <v>1</v>
      </c>
      <c r="AH50" s="271">
        <v>21233</v>
      </c>
      <c r="AI50" s="271">
        <v>2493</v>
      </c>
      <c r="AJ50" s="271">
        <v>3</v>
      </c>
      <c r="AK50" s="268">
        <v>0.118301101333193</v>
      </c>
      <c r="AL50" s="268">
        <v>0.117270286817689</v>
      </c>
      <c r="AM50" s="269">
        <v>0.00103081451550337</v>
      </c>
    </row>
    <row r="51" ht="19" spans="1:39">
      <c r="A51" s="260" t="s">
        <v>2706</v>
      </c>
      <c r="B51" s="261" t="s">
        <v>3377</v>
      </c>
      <c r="C51" s="262" t="s">
        <v>3003</v>
      </c>
      <c r="D51" s="278" t="s">
        <v>3004</v>
      </c>
      <c r="E51" s="263">
        <v>1618</v>
      </c>
      <c r="F51" s="263">
        <v>192</v>
      </c>
      <c r="G51" s="263">
        <v>150</v>
      </c>
      <c r="H51" s="263">
        <v>0</v>
      </c>
      <c r="I51" s="263">
        <v>0</v>
      </c>
      <c r="J51" s="264">
        <v>1604</v>
      </c>
      <c r="K51" s="264">
        <v>112</v>
      </c>
      <c r="L51" s="264">
        <v>112</v>
      </c>
      <c r="M51" s="264">
        <v>0</v>
      </c>
      <c r="N51" s="264">
        <v>0</v>
      </c>
      <c r="O51" s="264">
        <v>1924</v>
      </c>
      <c r="P51" s="264">
        <v>208</v>
      </c>
      <c r="Q51" s="264">
        <v>207</v>
      </c>
      <c r="R51" s="264">
        <v>0</v>
      </c>
      <c r="S51" s="264">
        <v>0</v>
      </c>
      <c r="T51" s="265">
        <v>0.015</v>
      </c>
      <c r="U51" s="266">
        <v>57355</v>
      </c>
      <c r="V51" s="266">
        <v>6194</v>
      </c>
      <c r="W51" s="266">
        <v>6150</v>
      </c>
      <c r="X51" s="266">
        <v>103</v>
      </c>
      <c r="Y51" s="264">
        <v>4779</v>
      </c>
      <c r="Z51" s="267">
        <v>0.106198239037573</v>
      </c>
      <c r="AA51" s="267">
        <v>0.118665018541409</v>
      </c>
      <c r="AB51" s="267">
        <v>0.0698254364089776</v>
      </c>
      <c r="AC51" s="268">
        <v>0.108108108108108</v>
      </c>
      <c r="AD51" s="269">
        <v>0.0488395821324316</v>
      </c>
      <c r="AE51" s="270">
        <v>12158</v>
      </c>
      <c r="AF51" s="271">
        <v>1390</v>
      </c>
      <c r="AG51" s="271">
        <v>0</v>
      </c>
      <c r="AH51" s="271">
        <v>13726</v>
      </c>
      <c r="AI51" s="271">
        <v>1515</v>
      </c>
      <c r="AJ51" s="271">
        <v>2</v>
      </c>
      <c r="AK51" s="268">
        <v>0.114328014476065</v>
      </c>
      <c r="AL51" s="268">
        <v>0.110228762931663</v>
      </c>
      <c r="AM51" s="269">
        <v>0.0040992515444026</v>
      </c>
    </row>
    <row r="52" ht="19" spans="1:39">
      <c r="A52" s="260" t="s">
        <v>2706</v>
      </c>
      <c r="B52" s="261" t="s">
        <v>3377</v>
      </c>
      <c r="C52" s="262" t="s">
        <v>2981</v>
      </c>
      <c r="D52" s="278" t="s">
        <v>2982</v>
      </c>
      <c r="E52" s="263">
        <v>1684</v>
      </c>
      <c r="F52" s="263">
        <v>143</v>
      </c>
      <c r="G52" s="263">
        <v>109</v>
      </c>
      <c r="H52" s="263">
        <v>0</v>
      </c>
      <c r="I52" s="263">
        <v>0</v>
      </c>
      <c r="J52" s="264">
        <v>1701</v>
      </c>
      <c r="K52" s="264">
        <v>236</v>
      </c>
      <c r="L52" s="264">
        <v>232</v>
      </c>
      <c r="M52" s="264">
        <v>0</v>
      </c>
      <c r="N52" s="264">
        <v>0</v>
      </c>
      <c r="O52" s="264">
        <v>2332</v>
      </c>
      <c r="P52" s="264">
        <v>224</v>
      </c>
      <c r="Q52" s="264">
        <v>224</v>
      </c>
      <c r="R52" s="264">
        <v>0</v>
      </c>
      <c r="S52" s="264">
        <v>0</v>
      </c>
      <c r="T52" s="265">
        <v>0.015</v>
      </c>
      <c r="U52" s="266">
        <v>60311</v>
      </c>
      <c r="V52" s="266">
        <v>5955</v>
      </c>
      <c r="W52" s="266">
        <v>5915</v>
      </c>
      <c r="X52" s="266">
        <v>13</v>
      </c>
      <c r="Y52" s="264">
        <v>4661</v>
      </c>
      <c r="Z52" s="267">
        <v>0.0985226575583227</v>
      </c>
      <c r="AA52" s="267">
        <v>0.084916864608076</v>
      </c>
      <c r="AB52" s="267">
        <v>0.138741916519694</v>
      </c>
      <c r="AC52" s="268">
        <v>0.0960548885077187</v>
      </c>
      <c r="AD52" s="269">
        <v>-0.0538250519116183</v>
      </c>
      <c r="AE52" s="270">
        <v>13199</v>
      </c>
      <c r="AF52" s="271">
        <v>1356</v>
      </c>
      <c r="AG52" s="271">
        <v>1</v>
      </c>
      <c r="AH52" s="271">
        <v>14534</v>
      </c>
      <c r="AI52" s="271">
        <v>1464</v>
      </c>
      <c r="AJ52" s="271">
        <v>9</v>
      </c>
      <c r="AK52" s="268">
        <v>0.102659292370634</v>
      </c>
      <c r="AL52" s="268">
        <v>0.100110086693271</v>
      </c>
      <c r="AM52" s="269">
        <v>0.00254920567736318</v>
      </c>
    </row>
    <row r="53" ht="19" spans="1:39">
      <c r="A53" s="260" t="s">
        <v>2706</v>
      </c>
      <c r="B53" s="261" t="s">
        <v>3377</v>
      </c>
      <c r="C53" s="262" t="s">
        <v>2867</v>
      </c>
      <c r="D53" s="278" t="s">
        <v>2868</v>
      </c>
      <c r="E53" s="263">
        <v>1638</v>
      </c>
      <c r="F53" s="263">
        <v>273</v>
      </c>
      <c r="G53" s="263">
        <v>191</v>
      </c>
      <c r="H53" s="263">
        <v>0</v>
      </c>
      <c r="I53" s="263">
        <v>0</v>
      </c>
      <c r="J53" s="264">
        <v>1545</v>
      </c>
      <c r="K53" s="264">
        <v>266</v>
      </c>
      <c r="L53" s="264">
        <v>265</v>
      </c>
      <c r="M53" s="264">
        <v>0</v>
      </c>
      <c r="N53" s="264">
        <v>0</v>
      </c>
      <c r="O53" s="264">
        <v>2186</v>
      </c>
      <c r="P53" s="264">
        <v>291</v>
      </c>
      <c r="Q53" s="264">
        <v>290</v>
      </c>
      <c r="R53" s="264">
        <v>0</v>
      </c>
      <c r="S53" s="264">
        <v>0</v>
      </c>
      <c r="T53" s="265">
        <v>0.015</v>
      </c>
      <c r="U53" s="266">
        <v>52412</v>
      </c>
      <c r="V53" s="266">
        <v>7881</v>
      </c>
      <c r="W53" s="266">
        <v>7792</v>
      </c>
      <c r="X53" s="266">
        <v>10</v>
      </c>
      <c r="Y53" s="264">
        <v>5358</v>
      </c>
      <c r="Z53" s="267">
        <v>0.150175532320843</v>
      </c>
      <c r="AA53" s="267">
        <v>0.166666666666667</v>
      </c>
      <c r="AB53" s="267">
        <v>0.172168284789644</v>
      </c>
      <c r="AC53" s="268">
        <v>0.133119853613907</v>
      </c>
      <c r="AD53" s="269">
        <v>-0.00550161812297736</v>
      </c>
      <c r="AE53" s="270">
        <v>12267</v>
      </c>
      <c r="AF53" s="271">
        <v>1995</v>
      </c>
      <c r="AG53" s="271">
        <v>0</v>
      </c>
      <c r="AH53" s="271">
        <v>12489</v>
      </c>
      <c r="AI53" s="271">
        <v>2065</v>
      </c>
      <c r="AJ53" s="271">
        <v>1</v>
      </c>
      <c r="AK53" s="268">
        <v>0.162631450232331</v>
      </c>
      <c r="AL53" s="268">
        <v>0.165265433581552</v>
      </c>
      <c r="AM53" s="269">
        <v>-0.00263398334922113</v>
      </c>
    </row>
    <row r="54" ht="19" spans="1:39">
      <c r="A54" s="260" t="s">
        <v>2706</v>
      </c>
      <c r="B54" s="261" t="s">
        <v>3377</v>
      </c>
      <c r="C54" s="262" t="s">
        <v>3205</v>
      </c>
      <c r="D54" s="278" t="s">
        <v>3205</v>
      </c>
      <c r="E54" s="263">
        <v>1652</v>
      </c>
      <c r="F54" s="263">
        <v>235</v>
      </c>
      <c r="G54" s="263">
        <v>172</v>
      </c>
      <c r="H54" s="263">
        <v>0</v>
      </c>
      <c r="I54" s="263">
        <v>0</v>
      </c>
      <c r="J54" s="264">
        <v>1767</v>
      </c>
      <c r="K54" s="264">
        <v>190</v>
      </c>
      <c r="L54" s="264">
        <v>189</v>
      </c>
      <c r="M54" s="264">
        <v>0</v>
      </c>
      <c r="N54" s="264">
        <v>0</v>
      </c>
      <c r="O54" s="264">
        <v>2093</v>
      </c>
      <c r="P54" s="264">
        <v>206</v>
      </c>
      <c r="Q54" s="264">
        <v>206</v>
      </c>
      <c r="R54" s="264">
        <v>0</v>
      </c>
      <c r="S54" s="264">
        <v>0</v>
      </c>
      <c r="T54" s="265">
        <v>0.015</v>
      </c>
      <c r="U54" s="266">
        <v>54473</v>
      </c>
      <c r="V54" s="266">
        <v>5434</v>
      </c>
      <c r="W54" s="266">
        <v>5370</v>
      </c>
      <c r="X54" s="266">
        <v>1</v>
      </c>
      <c r="Y54" s="264">
        <v>4079</v>
      </c>
      <c r="Z54" s="267">
        <v>0.0997374846254108</v>
      </c>
      <c r="AA54" s="267">
        <v>0.14225181598063</v>
      </c>
      <c r="AB54" s="267">
        <v>0.10752688172043</v>
      </c>
      <c r="AC54" s="268">
        <v>0.0984233158146202</v>
      </c>
      <c r="AD54" s="269">
        <v>0.0347249342601994</v>
      </c>
      <c r="AE54" s="270">
        <v>12244</v>
      </c>
      <c r="AF54" s="271">
        <v>1339</v>
      </c>
      <c r="AG54" s="271">
        <v>0</v>
      </c>
      <c r="AH54" s="271">
        <v>12700</v>
      </c>
      <c r="AI54" s="271">
        <v>1345</v>
      </c>
      <c r="AJ54" s="271">
        <v>1</v>
      </c>
      <c r="AK54" s="268">
        <v>0.109359686377001</v>
      </c>
      <c r="AL54" s="268">
        <v>0.105826771653543</v>
      </c>
      <c r="AM54" s="269">
        <v>0.00353291472345768</v>
      </c>
    </row>
    <row r="55" ht="19" spans="1:39">
      <c r="A55" s="260" t="s">
        <v>2706</v>
      </c>
      <c r="B55" s="261" t="s">
        <v>3377</v>
      </c>
      <c r="C55" s="262" t="s">
        <v>3200</v>
      </c>
      <c r="D55" s="278" t="s">
        <v>3200</v>
      </c>
      <c r="E55" s="263">
        <v>710</v>
      </c>
      <c r="F55" s="263">
        <v>30</v>
      </c>
      <c r="G55" s="263">
        <v>12</v>
      </c>
      <c r="H55" s="263">
        <v>0</v>
      </c>
      <c r="I55" s="263">
        <v>0</v>
      </c>
      <c r="J55" s="264">
        <v>379</v>
      </c>
      <c r="K55" s="264">
        <v>218</v>
      </c>
      <c r="L55" s="264">
        <v>215</v>
      </c>
      <c r="M55" s="264">
        <v>0</v>
      </c>
      <c r="N55" s="264">
        <v>0</v>
      </c>
      <c r="O55" s="264">
        <v>688</v>
      </c>
      <c r="P55" s="264">
        <v>219</v>
      </c>
      <c r="Q55" s="264">
        <v>219</v>
      </c>
      <c r="R55" s="264">
        <v>0</v>
      </c>
      <c r="S55" s="264">
        <v>0</v>
      </c>
      <c r="T55" s="265">
        <v>0.015</v>
      </c>
      <c r="U55" s="266">
        <v>18728</v>
      </c>
      <c r="V55" s="266">
        <v>3973</v>
      </c>
      <c r="W55" s="266">
        <v>3939</v>
      </c>
      <c r="X55" s="266">
        <v>8</v>
      </c>
      <c r="Y55" s="264">
        <v>2266</v>
      </c>
      <c r="Z55" s="267">
        <v>0.211715079026057</v>
      </c>
      <c r="AA55" s="267">
        <v>0.0422535211267606</v>
      </c>
      <c r="AB55" s="267">
        <v>0.575197889182058</v>
      </c>
      <c r="AC55" s="268">
        <v>0.318313953488372</v>
      </c>
      <c r="AD55" s="269">
        <v>-0.532944368055297</v>
      </c>
      <c r="AE55" s="270">
        <v>4076</v>
      </c>
      <c r="AF55" s="271">
        <v>773</v>
      </c>
      <c r="AG55" s="271">
        <v>0</v>
      </c>
      <c r="AH55" s="271">
        <v>4340</v>
      </c>
      <c r="AI55" s="271">
        <v>1288</v>
      </c>
      <c r="AJ55" s="271">
        <v>4</v>
      </c>
      <c r="AK55" s="268">
        <v>0.189646712463199</v>
      </c>
      <c r="AL55" s="268">
        <v>0.295852534562212</v>
      </c>
      <c r="AM55" s="269">
        <v>-0.106205822099013</v>
      </c>
    </row>
    <row r="56" ht="19" spans="1:39">
      <c r="A56" s="260" t="s">
        <v>2706</v>
      </c>
      <c r="B56" s="261" t="s">
        <v>3377</v>
      </c>
      <c r="C56" s="262" t="s">
        <v>2997</v>
      </c>
      <c r="D56" s="278" t="s">
        <v>2998</v>
      </c>
      <c r="E56" s="263">
        <v>3456</v>
      </c>
      <c r="F56" s="263">
        <v>325</v>
      </c>
      <c r="G56" s="263">
        <v>244</v>
      </c>
      <c r="H56" s="263">
        <v>0</v>
      </c>
      <c r="I56" s="263">
        <v>0</v>
      </c>
      <c r="J56" s="264">
        <v>3096</v>
      </c>
      <c r="K56" s="264">
        <v>480</v>
      </c>
      <c r="L56" s="264">
        <v>477</v>
      </c>
      <c r="M56" s="264">
        <v>0</v>
      </c>
      <c r="N56" s="264">
        <v>0</v>
      </c>
      <c r="O56" s="264">
        <v>3914</v>
      </c>
      <c r="P56" s="264">
        <v>298</v>
      </c>
      <c r="Q56" s="264">
        <v>298</v>
      </c>
      <c r="R56" s="264">
        <v>0</v>
      </c>
      <c r="S56" s="264">
        <v>0</v>
      </c>
      <c r="T56" s="265">
        <v>0.015</v>
      </c>
      <c r="U56" s="266">
        <v>106131</v>
      </c>
      <c r="V56" s="266">
        <v>9957</v>
      </c>
      <c r="W56" s="266">
        <v>9871</v>
      </c>
      <c r="X56" s="266">
        <v>8</v>
      </c>
      <c r="Y56" s="264">
        <v>6256</v>
      </c>
      <c r="Z56" s="267">
        <v>0.0937426388142955</v>
      </c>
      <c r="AA56" s="267">
        <v>0.0940393518518518</v>
      </c>
      <c r="AB56" s="267">
        <v>0.155038759689922</v>
      </c>
      <c r="AC56" s="268">
        <v>0.0761369443025038</v>
      </c>
      <c r="AD56" s="269">
        <v>-0.0609994078380706</v>
      </c>
      <c r="AE56" s="270">
        <v>23689</v>
      </c>
      <c r="AF56" s="271">
        <v>2334</v>
      </c>
      <c r="AG56" s="271">
        <v>1</v>
      </c>
      <c r="AH56" s="271">
        <v>25105</v>
      </c>
      <c r="AI56" s="271">
        <v>2388</v>
      </c>
      <c r="AJ56" s="271">
        <v>2</v>
      </c>
      <c r="AK56" s="268">
        <v>0.0984845286841994</v>
      </c>
      <c r="AL56" s="268">
        <v>0.0950408285202151</v>
      </c>
      <c r="AM56" s="269">
        <v>0.00344370016398432</v>
      </c>
    </row>
    <row r="57" ht="19" spans="1:39">
      <c r="A57" s="260" t="s">
        <v>2706</v>
      </c>
      <c r="B57" s="261" t="s">
        <v>3377</v>
      </c>
      <c r="C57" s="262" t="s">
        <v>2789</v>
      </c>
      <c r="D57" s="278" t="s">
        <v>2790</v>
      </c>
      <c r="E57" s="263">
        <v>1460</v>
      </c>
      <c r="F57" s="263">
        <v>222</v>
      </c>
      <c r="G57" s="263">
        <v>162</v>
      </c>
      <c r="H57" s="263">
        <v>0</v>
      </c>
      <c r="I57" s="263">
        <v>0</v>
      </c>
      <c r="J57" s="264">
        <v>1831</v>
      </c>
      <c r="K57" s="264">
        <v>165</v>
      </c>
      <c r="L57" s="264">
        <v>164</v>
      </c>
      <c r="M57" s="264">
        <v>0</v>
      </c>
      <c r="N57" s="264">
        <v>0</v>
      </c>
      <c r="O57" s="264">
        <v>1492</v>
      </c>
      <c r="P57" s="264">
        <v>178</v>
      </c>
      <c r="Q57" s="264">
        <v>173</v>
      </c>
      <c r="R57" s="264">
        <v>0</v>
      </c>
      <c r="S57" s="264">
        <v>0</v>
      </c>
      <c r="T57" s="265">
        <v>0.015</v>
      </c>
      <c r="U57" s="266">
        <v>51383</v>
      </c>
      <c r="V57" s="266">
        <v>5925</v>
      </c>
      <c r="W57" s="266">
        <v>5859</v>
      </c>
      <c r="X57" s="266">
        <v>0</v>
      </c>
      <c r="Y57" s="264">
        <v>4579</v>
      </c>
      <c r="Z57" s="267">
        <v>0.115310511258587</v>
      </c>
      <c r="AA57" s="267">
        <v>0.152054794520548</v>
      </c>
      <c r="AB57" s="267">
        <v>0.0901146914254506</v>
      </c>
      <c r="AC57" s="268">
        <v>0.119302949061662</v>
      </c>
      <c r="AD57" s="269">
        <v>0.0619401030950974</v>
      </c>
      <c r="AE57" s="270">
        <v>11321</v>
      </c>
      <c r="AF57" s="271">
        <v>1351</v>
      </c>
      <c r="AG57" s="271">
        <v>0</v>
      </c>
      <c r="AH57" s="271">
        <v>11773</v>
      </c>
      <c r="AI57" s="271">
        <v>1370</v>
      </c>
      <c r="AJ57" s="271">
        <v>0</v>
      </c>
      <c r="AK57" s="268">
        <v>0.119335747725466</v>
      </c>
      <c r="AL57" s="268">
        <v>0.116367960587786</v>
      </c>
      <c r="AM57" s="269">
        <v>0.00296778713768034</v>
      </c>
    </row>
    <row r="58" ht="19" spans="1:39">
      <c r="A58" s="260" t="s">
        <v>2706</v>
      </c>
      <c r="B58" s="261" t="s">
        <v>3377</v>
      </c>
      <c r="C58" s="262" t="s">
        <v>2965</v>
      </c>
      <c r="D58" s="278" t="s">
        <v>2966</v>
      </c>
      <c r="E58" s="263">
        <v>1790</v>
      </c>
      <c r="F58" s="263">
        <v>329</v>
      </c>
      <c r="G58" s="263">
        <v>248</v>
      </c>
      <c r="H58" s="263">
        <v>0</v>
      </c>
      <c r="I58" s="263">
        <v>0</v>
      </c>
      <c r="J58" s="264">
        <v>2479</v>
      </c>
      <c r="K58" s="264">
        <v>310</v>
      </c>
      <c r="L58" s="264">
        <v>302</v>
      </c>
      <c r="M58" s="264">
        <v>0</v>
      </c>
      <c r="N58" s="264">
        <v>0</v>
      </c>
      <c r="O58" s="264">
        <v>2517</v>
      </c>
      <c r="P58" s="264">
        <v>355</v>
      </c>
      <c r="Q58" s="264">
        <v>351</v>
      </c>
      <c r="R58" s="264">
        <v>0</v>
      </c>
      <c r="S58" s="264">
        <v>0</v>
      </c>
      <c r="T58" s="265">
        <v>0.015</v>
      </c>
      <c r="U58" s="266">
        <v>71348</v>
      </c>
      <c r="V58" s="266">
        <v>10053</v>
      </c>
      <c r="W58" s="266">
        <v>9951</v>
      </c>
      <c r="X58" s="266">
        <v>1</v>
      </c>
      <c r="Y58" s="264">
        <v>7037</v>
      </c>
      <c r="Z58" s="267">
        <v>0.140886920446263</v>
      </c>
      <c r="AA58" s="267">
        <v>0.183798882681564</v>
      </c>
      <c r="AB58" s="267">
        <v>0.125050423557886</v>
      </c>
      <c r="AC58" s="268">
        <v>0.141040921732221</v>
      </c>
      <c r="AD58" s="269">
        <v>0.058748459123678</v>
      </c>
      <c r="AE58" s="270">
        <v>16359</v>
      </c>
      <c r="AF58" s="271">
        <v>2339</v>
      </c>
      <c r="AG58" s="271">
        <v>0</v>
      </c>
      <c r="AH58" s="271">
        <v>16917</v>
      </c>
      <c r="AI58" s="271">
        <v>2505</v>
      </c>
      <c r="AJ58" s="271">
        <v>0</v>
      </c>
      <c r="AK58" s="268">
        <v>0.142979399718809</v>
      </c>
      <c r="AL58" s="268">
        <v>0.148075899982266</v>
      </c>
      <c r="AM58" s="269">
        <v>-0.00509650026345715</v>
      </c>
    </row>
    <row r="59" ht="19" spans="1:39">
      <c r="A59" s="260" t="s">
        <v>2706</v>
      </c>
      <c r="B59" s="261" t="s">
        <v>3377</v>
      </c>
      <c r="C59" s="262" t="s">
        <v>2847</v>
      </c>
      <c r="D59" s="278" t="s">
        <v>2848</v>
      </c>
      <c r="E59" s="263">
        <v>2417</v>
      </c>
      <c r="F59" s="263">
        <v>538</v>
      </c>
      <c r="G59" s="263">
        <v>402</v>
      </c>
      <c r="H59" s="263">
        <v>0</v>
      </c>
      <c r="I59" s="263">
        <v>0</v>
      </c>
      <c r="J59" s="264">
        <v>3450</v>
      </c>
      <c r="K59" s="264">
        <v>686</v>
      </c>
      <c r="L59" s="264">
        <v>677</v>
      </c>
      <c r="M59" s="264">
        <v>0</v>
      </c>
      <c r="N59" s="264">
        <v>0</v>
      </c>
      <c r="O59" s="264">
        <v>3457</v>
      </c>
      <c r="P59" s="264">
        <v>542</v>
      </c>
      <c r="Q59" s="264">
        <v>540</v>
      </c>
      <c r="R59" s="264">
        <v>0</v>
      </c>
      <c r="S59" s="264">
        <v>0</v>
      </c>
      <c r="T59" s="265">
        <v>0.015</v>
      </c>
      <c r="U59" s="266">
        <v>99327</v>
      </c>
      <c r="V59" s="266">
        <v>20137</v>
      </c>
      <c r="W59" s="266">
        <v>19964</v>
      </c>
      <c r="X59" s="266">
        <v>8</v>
      </c>
      <c r="Y59" s="264">
        <v>16029</v>
      </c>
      <c r="Z59" s="267">
        <v>0.202653860481037</v>
      </c>
      <c r="AA59" s="267">
        <v>0.222589987587919</v>
      </c>
      <c r="AB59" s="267">
        <v>0.198840579710145</v>
      </c>
      <c r="AC59" s="268">
        <v>0.156783338154469</v>
      </c>
      <c r="AD59" s="269">
        <v>0.023749407877774</v>
      </c>
      <c r="AE59" s="270">
        <v>21442</v>
      </c>
      <c r="AF59" s="271">
        <v>4313</v>
      </c>
      <c r="AG59" s="271">
        <v>0</v>
      </c>
      <c r="AH59" s="271">
        <v>23191</v>
      </c>
      <c r="AI59" s="271">
        <v>4629</v>
      </c>
      <c r="AJ59" s="271">
        <v>1</v>
      </c>
      <c r="AK59" s="268">
        <v>0.201147281037217</v>
      </c>
      <c r="AL59" s="268">
        <v>0.199560174205511</v>
      </c>
      <c r="AM59" s="269">
        <v>0.00158710683170593</v>
      </c>
    </row>
    <row r="60" ht="19" spans="1:39">
      <c r="A60" s="260" t="s">
        <v>2706</v>
      </c>
      <c r="B60" s="261" t="s">
        <v>3377</v>
      </c>
      <c r="C60" s="262" t="s">
        <v>2987</v>
      </c>
      <c r="D60" s="278" t="s">
        <v>2988</v>
      </c>
      <c r="E60" s="263">
        <v>1156</v>
      </c>
      <c r="F60" s="263">
        <v>118</v>
      </c>
      <c r="G60" s="263">
        <v>91</v>
      </c>
      <c r="H60" s="263">
        <v>0</v>
      </c>
      <c r="I60" s="263">
        <v>0</v>
      </c>
      <c r="J60" s="264">
        <v>1459</v>
      </c>
      <c r="K60" s="264">
        <v>118</v>
      </c>
      <c r="L60" s="264">
        <v>118</v>
      </c>
      <c r="M60" s="264">
        <v>0</v>
      </c>
      <c r="N60" s="264">
        <v>0</v>
      </c>
      <c r="O60" s="264">
        <v>1685</v>
      </c>
      <c r="P60" s="264">
        <v>119</v>
      </c>
      <c r="Q60" s="264">
        <v>119</v>
      </c>
      <c r="R60" s="264">
        <v>0</v>
      </c>
      <c r="S60" s="264">
        <v>0</v>
      </c>
      <c r="T60" s="265">
        <v>0.015</v>
      </c>
      <c r="U60" s="266">
        <v>46412</v>
      </c>
      <c r="V60" s="266">
        <v>3340</v>
      </c>
      <c r="W60" s="266">
        <v>3313</v>
      </c>
      <c r="X60" s="266">
        <v>8</v>
      </c>
      <c r="Y60" s="264">
        <v>2683</v>
      </c>
      <c r="Z60" s="267">
        <v>0.0717917779884513</v>
      </c>
      <c r="AA60" s="267">
        <v>0.102076124567474</v>
      </c>
      <c r="AB60" s="267">
        <v>0.0808773132282385</v>
      </c>
      <c r="AC60" s="268">
        <v>0.0706231454005935</v>
      </c>
      <c r="AD60" s="269">
        <v>0.0211988113392355</v>
      </c>
      <c r="AE60" s="270">
        <v>10278</v>
      </c>
      <c r="AF60" s="271">
        <v>730</v>
      </c>
      <c r="AG60" s="271">
        <v>0</v>
      </c>
      <c r="AH60" s="271">
        <v>9937</v>
      </c>
      <c r="AI60" s="271">
        <v>813</v>
      </c>
      <c r="AJ60" s="271">
        <v>2</v>
      </c>
      <c r="AK60" s="268">
        <v>0.0710254913407278</v>
      </c>
      <c r="AL60" s="268">
        <v>0.0816141692663782</v>
      </c>
      <c r="AM60" s="269">
        <v>-0.0105886779256504</v>
      </c>
    </row>
    <row r="61" ht="19" spans="1:39">
      <c r="A61" s="260" t="s">
        <v>2706</v>
      </c>
      <c r="B61" s="261" t="s">
        <v>3377</v>
      </c>
      <c r="C61" s="262" t="s">
        <v>3031</v>
      </c>
      <c r="D61" s="278" t="s">
        <v>3032</v>
      </c>
      <c r="E61" s="263">
        <v>2992</v>
      </c>
      <c r="F61" s="263">
        <v>219</v>
      </c>
      <c r="G61" s="263">
        <v>149</v>
      </c>
      <c r="H61" s="263">
        <v>0</v>
      </c>
      <c r="I61" s="263">
        <v>0</v>
      </c>
      <c r="J61" s="264">
        <v>2347</v>
      </c>
      <c r="K61" s="264">
        <v>143</v>
      </c>
      <c r="L61" s="264">
        <v>143</v>
      </c>
      <c r="M61" s="264">
        <v>0</v>
      </c>
      <c r="N61" s="264">
        <v>0</v>
      </c>
      <c r="O61" s="264">
        <v>2189</v>
      </c>
      <c r="P61" s="264">
        <v>156</v>
      </c>
      <c r="Q61" s="264">
        <v>156</v>
      </c>
      <c r="R61" s="264">
        <v>0</v>
      </c>
      <c r="S61" s="264">
        <v>0</v>
      </c>
      <c r="T61" s="265">
        <v>0.015</v>
      </c>
      <c r="U61" s="266">
        <v>73230</v>
      </c>
      <c r="V61" s="266">
        <v>5109</v>
      </c>
      <c r="W61" s="266">
        <v>5039</v>
      </c>
      <c r="X61" s="266">
        <v>1</v>
      </c>
      <c r="Y61" s="264">
        <v>4041</v>
      </c>
      <c r="Z61" s="267">
        <v>0.0697528335381674</v>
      </c>
      <c r="AA61" s="267">
        <v>0.0731951871657754</v>
      </c>
      <c r="AB61" s="267">
        <v>0.0609288453344695</v>
      </c>
      <c r="AC61" s="268">
        <v>0.0712654179990863</v>
      </c>
      <c r="AD61" s="269">
        <v>0.0122663418313059</v>
      </c>
      <c r="AE61" s="270">
        <v>16735</v>
      </c>
      <c r="AF61" s="271">
        <v>1218</v>
      </c>
      <c r="AG61" s="271">
        <v>0</v>
      </c>
      <c r="AH61" s="271">
        <v>16461</v>
      </c>
      <c r="AI61" s="271">
        <v>1132</v>
      </c>
      <c r="AJ61" s="271">
        <v>0</v>
      </c>
      <c r="AK61" s="268">
        <v>0.0727815954586197</v>
      </c>
      <c r="AL61" s="268">
        <v>0.0687686045805237</v>
      </c>
      <c r="AM61" s="269">
        <v>0.00401299087809599</v>
      </c>
    </row>
    <row r="62" ht="19" spans="1:39">
      <c r="A62" s="260" t="s">
        <v>2706</v>
      </c>
      <c r="B62" s="261" t="s">
        <v>3377</v>
      </c>
      <c r="C62" s="262" t="s">
        <v>3204</v>
      </c>
      <c r="D62" s="278" t="s">
        <v>3204</v>
      </c>
      <c r="E62" s="263">
        <v>465</v>
      </c>
      <c r="F62" s="263">
        <v>36</v>
      </c>
      <c r="G62" s="263">
        <v>27</v>
      </c>
      <c r="H62" s="263">
        <v>0</v>
      </c>
      <c r="I62" s="263">
        <v>0</v>
      </c>
      <c r="J62" s="264">
        <v>666</v>
      </c>
      <c r="K62" s="264">
        <v>113</v>
      </c>
      <c r="L62" s="264">
        <v>113</v>
      </c>
      <c r="M62" s="264">
        <v>0</v>
      </c>
      <c r="N62" s="264">
        <v>0</v>
      </c>
      <c r="O62" s="264">
        <v>706</v>
      </c>
      <c r="P62" s="264">
        <v>26</v>
      </c>
      <c r="Q62" s="264">
        <v>26</v>
      </c>
      <c r="R62" s="264">
        <v>0</v>
      </c>
      <c r="S62" s="264">
        <v>0</v>
      </c>
      <c r="T62" s="265">
        <v>0.015</v>
      </c>
      <c r="U62" s="266">
        <v>18715</v>
      </c>
      <c r="V62" s="266">
        <v>1475</v>
      </c>
      <c r="W62" s="266">
        <v>1466</v>
      </c>
      <c r="X62" s="266">
        <v>0</v>
      </c>
      <c r="Y62" s="264">
        <v>1173</v>
      </c>
      <c r="Z62" s="267">
        <v>0.078813785733369</v>
      </c>
      <c r="AA62" s="267">
        <v>0.0774193548387097</v>
      </c>
      <c r="AB62" s="267">
        <v>0.16966966966967</v>
      </c>
      <c r="AC62" s="268">
        <v>0.0368271954674221</v>
      </c>
      <c r="AD62" s="269">
        <v>-0.09225031483096</v>
      </c>
      <c r="AE62" s="270">
        <v>4325</v>
      </c>
      <c r="AF62" s="271">
        <v>311</v>
      </c>
      <c r="AG62" s="271">
        <v>0</v>
      </c>
      <c r="AH62" s="271">
        <v>4074</v>
      </c>
      <c r="AI62" s="271">
        <v>354</v>
      </c>
      <c r="AJ62" s="271">
        <v>0</v>
      </c>
      <c r="AK62" s="268">
        <v>0.0719075144508671</v>
      </c>
      <c r="AL62" s="268">
        <v>0.0868924889543446</v>
      </c>
      <c r="AM62" s="269">
        <v>-0.0149849745034776</v>
      </c>
    </row>
    <row r="63" ht="19" spans="1:39">
      <c r="A63" s="260" t="s">
        <v>2706</v>
      </c>
      <c r="B63" s="261" t="s">
        <v>3377</v>
      </c>
      <c r="C63" s="262" t="s">
        <v>2793</v>
      </c>
      <c r="D63" s="278" t="s">
        <v>2794</v>
      </c>
      <c r="E63" s="263">
        <v>522</v>
      </c>
      <c r="F63" s="263">
        <v>65</v>
      </c>
      <c r="G63" s="263">
        <v>38</v>
      </c>
      <c r="H63" s="263">
        <v>0</v>
      </c>
      <c r="I63" s="263">
        <v>0</v>
      </c>
      <c r="J63" s="264">
        <v>713</v>
      </c>
      <c r="K63" s="264">
        <v>54</v>
      </c>
      <c r="L63" s="264">
        <v>53</v>
      </c>
      <c r="M63" s="264">
        <v>0</v>
      </c>
      <c r="N63" s="264">
        <v>1</v>
      </c>
      <c r="O63" s="264">
        <v>725</v>
      </c>
      <c r="P63" s="264">
        <v>84</v>
      </c>
      <c r="Q63" s="264">
        <v>84</v>
      </c>
      <c r="R63" s="264">
        <v>0</v>
      </c>
      <c r="S63" s="264">
        <v>0</v>
      </c>
      <c r="T63" s="265">
        <v>0.015</v>
      </c>
      <c r="U63" s="266">
        <v>22300</v>
      </c>
      <c r="V63" s="266">
        <v>2381</v>
      </c>
      <c r="W63" s="266">
        <v>2350</v>
      </c>
      <c r="X63" s="266">
        <v>5</v>
      </c>
      <c r="Y63" s="264">
        <v>1949</v>
      </c>
      <c r="Z63" s="267">
        <v>0.106547085201794</v>
      </c>
      <c r="AA63" s="267">
        <v>0.124521072796935</v>
      </c>
      <c r="AB63" s="267">
        <v>0.0743338008415147</v>
      </c>
      <c r="AC63" s="268">
        <v>0.115862068965517</v>
      </c>
      <c r="AD63" s="269">
        <v>0.0501872719554201</v>
      </c>
      <c r="AE63" s="270">
        <v>4782</v>
      </c>
      <c r="AF63" s="271">
        <v>485</v>
      </c>
      <c r="AG63" s="271">
        <v>1</v>
      </c>
      <c r="AH63" s="271">
        <v>5008</v>
      </c>
      <c r="AI63" s="271">
        <v>582</v>
      </c>
      <c r="AJ63" s="271">
        <v>1</v>
      </c>
      <c r="AK63" s="268">
        <v>0.101212881639481</v>
      </c>
      <c r="AL63" s="268">
        <v>0.116014376996805</v>
      </c>
      <c r="AM63" s="269">
        <v>-0.0148014953573237</v>
      </c>
    </row>
    <row r="64" ht="19" spans="1:39">
      <c r="A64" s="260" t="s">
        <v>2706</v>
      </c>
      <c r="B64" s="261" t="s">
        <v>3377</v>
      </c>
      <c r="C64" s="262" t="s">
        <v>2979</v>
      </c>
      <c r="D64" s="278" t="s">
        <v>2980</v>
      </c>
      <c r="E64" s="263">
        <v>842</v>
      </c>
      <c r="F64" s="263">
        <v>87</v>
      </c>
      <c r="G64" s="263">
        <v>63</v>
      </c>
      <c r="H64" s="263">
        <v>0</v>
      </c>
      <c r="I64" s="263">
        <v>0</v>
      </c>
      <c r="J64" s="264">
        <v>1149</v>
      </c>
      <c r="K64" s="264">
        <v>104</v>
      </c>
      <c r="L64" s="264">
        <v>103</v>
      </c>
      <c r="M64" s="264">
        <v>0</v>
      </c>
      <c r="N64" s="264">
        <v>0</v>
      </c>
      <c r="O64" s="264">
        <v>1179</v>
      </c>
      <c r="P64" s="264">
        <v>111</v>
      </c>
      <c r="Q64" s="264">
        <v>111</v>
      </c>
      <c r="R64" s="264">
        <v>0</v>
      </c>
      <c r="S64" s="264">
        <v>0</v>
      </c>
      <c r="T64" s="265">
        <v>0.015</v>
      </c>
      <c r="U64" s="266">
        <v>35896</v>
      </c>
      <c r="V64" s="266">
        <v>3018</v>
      </c>
      <c r="W64" s="266">
        <v>2993</v>
      </c>
      <c r="X64" s="266">
        <v>1</v>
      </c>
      <c r="Y64" s="264">
        <v>2370</v>
      </c>
      <c r="Z64" s="267">
        <v>0.0840483619344774</v>
      </c>
      <c r="AA64" s="267">
        <v>0.10332541567696</v>
      </c>
      <c r="AB64" s="267">
        <v>0.0905134899912968</v>
      </c>
      <c r="AC64" s="268">
        <v>0.094147582697201</v>
      </c>
      <c r="AD64" s="269">
        <v>0.0128119256856628</v>
      </c>
      <c r="AE64" s="270">
        <v>8512</v>
      </c>
      <c r="AF64" s="271">
        <v>744</v>
      </c>
      <c r="AG64" s="271">
        <v>1</v>
      </c>
      <c r="AH64" s="271">
        <v>8069</v>
      </c>
      <c r="AI64" s="271">
        <v>712</v>
      </c>
      <c r="AJ64" s="271">
        <v>0</v>
      </c>
      <c r="AK64" s="268">
        <v>0.0872885338345865</v>
      </c>
      <c r="AL64" s="268">
        <v>0.0882389391498327</v>
      </c>
      <c r="AM64" s="269">
        <v>-0.000950405315246219</v>
      </c>
    </row>
    <row r="65" ht="19" spans="1:39">
      <c r="A65" s="260" t="s">
        <v>2706</v>
      </c>
      <c r="B65" s="261" t="s">
        <v>3377</v>
      </c>
      <c r="C65" s="262" t="s">
        <v>2989</v>
      </c>
      <c r="D65" s="278" t="s">
        <v>2990</v>
      </c>
      <c r="E65" s="263">
        <v>1483</v>
      </c>
      <c r="F65" s="263">
        <v>164</v>
      </c>
      <c r="G65" s="263">
        <v>127</v>
      </c>
      <c r="H65" s="263">
        <v>0</v>
      </c>
      <c r="I65" s="263">
        <v>0</v>
      </c>
      <c r="J65" s="264">
        <v>2283</v>
      </c>
      <c r="K65" s="264">
        <v>358</v>
      </c>
      <c r="L65" s="264">
        <v>357</v>
      </c>
      <c r="M65" s="264">
        <v>0</v>
      </c>
      <c r="N65" s="264">
        <v>0</v>
      </c>
      <c r="O65" s="264">
        <v>2005</v>
      </c>
      <c r="P65" s="264">
        <v>144</v>
      </c>
      <c r="Q65" s="264">
        <v>143</v>
      </c>
      <c r="R65" s="264">
        <v>0</v>
      </c>
      <c r="S65" s="264">
        <v>0</v>
      </c>
      <c r="T65" s="265">
        <v>0.015</v>
      </c>
      <c r="U65" s="266">
        <v>68093</v>
      </c>
      <c r="V65" s="266">
        <v>7718</v>
      </c>
      <c r="W65" s="266">
        <v>7679</v>
      </c>
      <c r="X65" s="266">
        <v>0</v>
      </c>
      <c r="Y65" s="264">
        <v>6186</v>
      </c>
      <c r="Z65" s="267">
        <v>0.11334498406591</v>
      </c>
      <c r="AA65" s="267">
        <v>0.110586648685098</v>
      </c>
      <c r="AB65" s="267">
        <v>0.156811213315813</v>
      </c>
      <c r="AC65" s="268">
        <v>0.0718204488778055</v>
      </c>
      <c r="AD65" s="269">
        <v>-0.0462245646307147</v>
      </c>
      <c r="AE65" s="270">
        <v>14857</v>
      </c>
      <c r="AF65" s="271">
        <v>1720</v>
      </c>
      <c r="AG65" s="271">
        <v>0</v>
      </c>
      <c r="AH65" s="271">
        <v>15063</v>
      </c>
      <c r="AI65" s="271">
        <v>1781</v>
      </c>
      <c r="AJ65" s="271">
        <v>0</v>
      </c>
      <c r="AK65" s="268">
        <v>0.115770343945615</v>
      </c>
      <c r="AL65" s="268">
        <v>0.11823673902941</v>
      </c>
      <c r="AM65" s="269">
        <v>-0.00246639508379495</v>
      </c>
    </row>
    <row r="66" ht="19" spans="1:39">
      <c r="A66" s="260" t="s">
        <v>2706</v>
      </c>
      <c r="B66" s="261" t="s">
        <v>3377</v>
      </c>
      <c r="C66" s="262" t="s">
        <v>2807</v>
      </c>
      <c r="D66" s="278" t="s">
        <v>2808</v>
      </c>
      <c r="E66" s="263">
        <v>3374</v>
      </c>
      <c r="F66" s="263">
        <v>408</v>
      </c>
      <c r="G66" s="263">
        <v>298</v>
      </c>
      <c r="H66" s="263">
        <v>0</v>
      </c>
      <c r="I66" s="263">
        <v>0</v>
      </c>
      <c r="J66" s="264">
        <v>3021</v>
      </c>
      <c r="K66" s="264">
        <v>379</v>
      </c>
      <c r="L66" s="264">
        <v>377</v>
      </c>
      <c r="M66" s="264">
        <v>0</v>
      </c>
      <c r="N66" s="264">
        <v>0</v>
      </c>
      <c r="O66" s="264">
        <v>4891</v>
      </c>
      <c r="P66" s="264">
        <v>423</v>
      </c>
      <c r="Q66" s="264">
        <v>420</v>
      </c>
      <c r="R66" s="264">
        <v>0</v>
      </c>
      <c r="S66" s="264">
        <v>0</v>
      </c>
      <c r="T66" s="265">
        <v>0.015</v>
      </c>
      <c r="U66" s="266">
        <v>112473</v>
      </c>
      <c r="V66" s="266">
        <v>11278</v>
      </c>
      <c r="W66" s="266">
        <v>11069</v>
      </c>
      <c r="X66" s="266">
        <v>4</v>
      </c>
      <c r="Y66" s="264">
        <v>8525</v>
      </c>
      <c r="Z66" s="267">
        <v>0.100237390307007</v>
      </c>
      <c r="AA66" s="267">
        <v>0.120924718435092</v>
      </c>
      <c r="AB66" s="267">
        <v>0.125455147302218</v>
      </c>
      <c r="AC66" s="268">
        <v>0.086485381312615</v>
      </c>
      <c r="AD66" s="269">
        <v>-0.00453042886712592</v>
      </c>
      <c r="AE66" s="270">
        <v>26578</v>
      </c>
      <c r="AF66" s="271">
        <v>2640</v>
      </c>
      <c r="AG66" s="271">
        <v>0</v>
      </c>
      <c r="AH66" s="271">
        <v>27448</v>
      </c>
      <c r="AI66" s="271">
        <v>2928</v>
      </c>
      <c r="AJ66" s="271">
        <v>3</v>
      </c>
      <c r="AK66" s="268">
        <v>0.0993302731582512</v>
      </c>
      <c r="AL66" s="268">
        <v>0.106565141358205</v>
      </c>
      <c r="AM66" s="269">
        <v>-0.00723486819995342</v>
      </c>
    </row>
    <row r="67" ht="19" spans="1:39">
      <c r="A67" s="260" t="s">
        <v>2706</v>
      </c>
      <c r="B67" s="261" t="s">
        <v>3377</v>
      </c>
      <c r="C67" s="262" t="s">
        <v>2975</v>
      </c>
      <c r="D67" s="278" t="s">
        <v>2976</v>
      </c>
      <c r="E67" s="263">
        <v>4064</v>
      </c>
      <c r="F67" s="263">
        <v>368</v>
      </c>
      <c r="G67" s="263">
        <v>265</v>
      </c>
      <c r="H67" s="263">
        <v>0</v>
      </c>
      <c r="I67" s="263">
        <v>0</v>
      </c>
      <c r="J67" s="264">
        <v>4133</v>
      </c>
      <c r="K67" s="264">
        <v>596</v>
      </c>
      <c r="L67" s="264">
        <v>591</v>
      </c>
      <c r="M67" s="264">
        <v>0</v>
      </c>
      <c r="N67" s="264">
        <v>1</v>
      </c>
      <c r="O67" s="264">
        <v>4163</v>
      </c>
      <c r="P67" s="264">
        <v>410</v>
      </c>
      <c r="Q67" s="264">
        <v>405</v>
      </c>
      <c r="R67" s="264">
        <v>0</v>
      </c>
      <c r="S67" s="264">
        <v>0</v>
      </c>
      <c r="T67" s="265">
        <v>0.015</v>
      </c>
      <c r="U67" s="266">
        <v>110149</v>
      </c>
      <c r="V67" s="266">
        <v>11528</v>
      </c>
      <c r="W67" s="266">
        <v>11407</v>
      </c>
      <c r="X67" s="266">
        <v>25</v>
      </c>
      <c r="Y67" s="264">
        <v>8530</v>
      </c>
      <c r="Z67" s="267">
        <v>0.104431270370135</v>
      </c>
      <c r="AA67" s="267">
        <v>0.0905511811023622</v>
      </c>
      <c r="AB67" s="267">
        <v>0.143963222840552</v>
      </c>
      <c r="AC67" s="268">
        <v>0.0984866682680759</v>
      </c>
      <c r="AD67" s="269">
        <v>-0.0534120417381894</v>
      </c>
      <c r="AE67" s="270">
        <v>27761</v>
      </c>
      <c r="AF67" s="271">
        <v>2871</v>
      </c>
      <c r="AG67" s="271">
        <v>4</v>
      </c>
      <c r="AH67" s="271">
        <v>25157</v>
      </c>
      <c r="AI67" s="271">
        <v>2877</v>
      </c>
      <c r="AJ67" s="271">
        <v>8</v>
      </c>
      <c r="AK67" s="268">
        <v>0.103274377724145</v>
      </c>
      <c r="AL67" s="268">
        <v>0.114043804905195</v>
      </c>
      <c r="AM67" s="269">
        <v>-0.01076942718105</v>
      </c>
    </row>
    <row r="68" ht="19" spans="1:39">
      <c r="A68" s="260" t="s">
        <v>2706</v>
      </c>
      <c r="B68" s="261" t="s">
        <v>3377</v>
      </c>
      <c r="C68" s="262" t="s">
        <v>2785</v>
      </c>
      <c r="D68" s="278" t="s">
        <v>2786</v>
      </c>
      <c r="E68" s="263">
        <v>828</v>
      </c>
      <c r="F68" s="263">
        <v>84</v>
      </c>
      <c r="G68" s="263">
        <v>61</v>
      </c>
      <c r="H68" s="263">
        <v>0</v>
      </c>
      <c r="I68" s="263">
        <v>0</v>
      </c>
      <c r="J68" s="264">
        <v>759</v>
      </c>
      <c r="K68" s="264">
        <v>112</v>
      </c>
      <c r="L68" s="264">
        <v>111</v>
      </c>
      <c r="M68" s="264">
        <v>0</v>
      </c>
      <c r="N68" s="264">
        <v>0</v>
      </c>
      <c r="O68" s="264">
        <v>1119</v>
      </c>
      <c r="P68" s="264">
        <v>52</v>
      </c>
      <c r="Q68" s="264">
        <v>52</v>
      </c>
      <c r="R68" s="264">
        <v>0</v>
      </c>
      <c r="S68" s="264">
        <v>0</v>
      </c>
      <c r="T68" s="265">
        <v>0.015</v>
      </c>
      <c r="U68" s="266">
        <v>27218</v>
      </c>
      <c r="V68" s="266">
        <v>2665</v>
      </c>
      <c r="W68" s="266">
        <v>2641</v>
      </c>
      <c r="X68" s="266">
        <v>0</v>
      </c>
      <c r="Y68" s="264">
        <v>2121</v>
      </c>
      <c r="Z68" s="267">
        <v>0.0979131457123962</v>
      </c>
      <c r="AA68" s="267">
        <v>0.101449275362319</v>
      </c>
      <c r="AB68" s="267">
        <v>0.147562582345191</v>
      </c>
      <c r="AC68" s="268">
        <v>0.0464700625558534</v>
      </c>
      <c r="AD68" s="269">
        <v>-0.0461133069828722</v>
      </c>
      <c r="AE68" s="270">
        <v>6538</v>
      </c>
      <c r="AF68" s="271">
        <v>630</v>
      </c>
      <c r="AG68" s="271">
        <v>0</v>
      </c>
      <c r="AH68" s="271">
        <v>6174</v>
      </c>
      <c r="AI68" s="271">
        <v>632</v>
      </c>
      <c r="AJ68" s="271">
        <v>0</v>
      </c>
      <c r="AK68" s="268">
        <v>0.0963597430406852</v>
      </c>
      <c r="AL68" s="268">
        <v>0.10236475542598</v>
      </c>
      <c r="AM68" s="269">
        <v>-0.00600501238529469</v>
      </c>
    </row>
    <row r="69" ht="19" spans="1:39">
      <c r="A69" s="260" t="s">
        <v>2706</v>
      </c>
      <c r="B69" s="261" t="s">
        <v>3372</v>
      </c>
      <c r="C69" s="262" t="s">
        <v>2898</v>
      </c>
      <c r="D69" s="278" t="s">
        <v>2899</v>
      </c>
      <c r="E69" s="263">
        <v>2079</v>
      </c>
      <c r="F69" s="263">
        <v>72</v>
      </c>
      <c r="G69" s="263">
        <v>52</v>
      </c>
      <c r="H69" s="263">
        <v>0</v>
      </c>
      <c r="I69" s="263">
        <v>0</v>
      </c>
      <c r="J69" s="264">
        <v>1790</v>
      </c>
      <c r="K69" s="264">
        <v>76</v>
      </c>
      <c r="L69" s="264">
        <v>75</v>
      </c>
      <c r="M69" s="264">
        <v>0</v>
      </c>
      <c r="N69" s="264">
        <v>0</v>
      </c>
      <c r="O69" s="264">
        <v>2096</v>
      </c>
      <c r="P69" s="264">
        <v>116</v>
      </c>
      <c r="Q69" s="264">
        <v>116</v>
      </c>
      <c r="R69" s="264">
        <v>3</v>
      </c>
      <c r="S69" s="264">
        <v>0</v>
      </c>
      <c r="T69" s="265">
        <v>0.015</v>
      </c>
      <c r="U69" s="266">
        <v>76742</v>
      </c>
      <c r="V69" s="266">
        <v>3603</v>
      </c>
      <c r="W69" s="266">
        <v>3574</v>
      </c>
      <c r="X69" s="266">
        <v>14</v>
      </c>
      <c r="Y69" s="264">
        <v>3075</v>
      </c>
      <c r="Z69" s="267">
        <v>0.0467670897292226</v>
      </c>
      <c r="AA69" s="267">
        <v>0.0346320346320346</v>
      </c>
      <c r="AB69" s="267">
        <v>0.0424581005586592</v>
      </c>
      <c r="AC69" s="268">
        <v>0.0553435114503817</v>
      </c>
      <c r="AD69" s="269">
        <v>-0.00782606592662458</v>
      </c>
      <c r="AE69" s="270">
        <v>15576</v>
      </c>
      <c r="AF69" s="271">
        <v>729</v>
      </c>
      <c r="AG69" s="271">
        <v>0</v>
      </c>
      <c r="AH69" s="271">
        <v>17883</v>
      </c>
      <c r="AI69" s="271">
        <v>671</v>
      </c>
      <c r="AJ69" s="271">
        <v>1</v>
      </c>
      <c r="AK69" s="268">
        <v>0.0468027734976888</v>
      </c>
      <c r="AL69" s="268">
        <v>0.037465749594587</v>
      </c>
      <c r="AM69" s="269">
        <v>0.00933702390310171</v>
      </c>
    </row>
    <row r="70" ht="19" spans="1:39">
      <c r="A70" s="260" t="s">
        <v>2706</v>
      </c>
      <c r="B70" s="261" t="s">
        <v>3372</v>
      </c>
      <c r="C70" s="262" t="s">
        <v>2900</v>
      </c>
      <c r="D70" s="278" t="s">
        <v>2901</v>
      </c>
      <c r="E70" s="263">
        <v>1642</v>
      </c>
      <c r="F70" s="263">
        <v>46</v>
      </c>
      <c r="G70" s="263">
        <v>28</v>
      </c>
      <c r="H70" s="263">
        <v>0</v>
      </c>
      <c r="I70" s="263">
        <v>0</v>
      </c>
      <c r="J70" s="264">
        <v>1342</v>
      </c>
      <c r="K70" s="264">
        <v>48</v>
      </c>
      <c r="L70" s="264">
        <v>48</v>
      </c>
      <c r="M70" s="264">
        <v>0</v>
      </c>
      <c r="N70" s="264">
        <v>0</v>
      </c>
      <c r="O70" s="264">
        <v>1480</v>
      </c>
      <c r="P70" s="264">
        <v>55</v>
      </c>
      <c r="Q70" s="264">
        <v>55</v>
      </c>
      <c r="R70" s="264">
        <v>8</v>
      </c>
      <c r="S70" s="264">
        <v>0</v>
      </c>
      <c r="T70" s="265">
        <v>0.015</v>
      </c>
      <c r="U70" s="266">
        <v>53424</v>
      </c>
      <c r="V70" s="266">
        <v>1683</v>
      </c>
      <c r="W70" s="266">
        <v>1663</v>
      </c>
      <c r="X70" s="266">
        <v>0</v>
      </c>
      <c r="Y70" s="264">
        <v>1464</v>
      </c>
      <c r="Z70" s="267">
        <v>0.0315026954177898</v>
      </c>
      <c r="AA70" s="267">
        <v>0.0280146163215591</v>
      </c>
      <c r="AB70" s="267">
        <v>0.0357675111773472</v>
      </c>
      <c r="AC70" s="268">
        <v>0.0371621621621622</v>
      </c>
      <c r="AD70" s="269">
        <v>-0.00775289485578817</v>
      </c>
      <c r="AE70" s="270">
        <v>11369</v>
      </c>
      <c r="AF70" s="271">
        <v>374</v>
      </c>
      <c r="AG70" s="271">
        <v>0</v>
      </c>
      <c r="AH70" s="271">
        <v>12804</v>
      </c>
      <c r="AI70" s="271">
        <v>392</v>
      </c>
      <c r="AJ70" s="271">
        <v>0</v>
      </c>
      <c r="AK70" s="268">
        <v>0.0328964728648078</v>
      </c>
      <c r="AL70" s="268">
        <v>0.0306154326772883</v>
      </c>
      <c r="AM70" s="269">
        <v>0.00228104018751946</v>
      </c>
    </row>
    <row r="71" ht="19" spans="1:39">
      <c r="A71" s="260" t="s">
        <v>2706</v>
      </c>
      <c r="B71" s="261" t="s">
        <v>3372</v>
      </c>
      <c r="C71" s="262" t="s">
        <v>2904</v>
      </c>
      <c r="D71" s="278" t="s">
        <v>2905</v>
      </c>
      <c r="E71" s="263">
        <v>4832</v>
      </c>
      <c r="F71" s="263">
        <v>150</v>
      </c>
      <c r="G71" s="263">
        <v>108</v>
      </c>
      <c r="H71" s="263">
        <v>0</v>
      </c>
      <c r="I71" s="263">
        <v>0</v>
      </c>
      <c r="J71" s="264">
        <v>4125</v>
      </c>
      <c r="K71" s="264">
        <v>168</v>
      </c>
      <c r="L71" s="264">
        <v>166</v>
      </c>
      <c r="M71" s="264">
        <v>3</v>
      </c>
      <c r="N71" s="264">
        <v>0</v>
      </c>
      <c r="O71" s="264">
        <v>4293</v>
      </c>
      <c r="P71" s="264">
        <v>189</v>
      </c>
      <c r="Q71" s="264">
        <v>188</v>
      </c>
      <c r="R71" s="264">
        <v>0</v>
      </c>
      <c r="S71" s="264">
        <v>0</v>
      </c>
      <c r="T71" s="265">
        <v>0.015</v>
      </c>
      <c r="U71" s="266">
        <v>167982</v>
      </c>
      <c r="V71" s="266">
        <v>5551</v>
      </c>
      <c r="W71" s="266">
        <v>5504</v>
      </c>
      <c r="X71" s="266">
        <v>1</v>
      </c>
      <c r="Y71" s="264">
        <v>4769</v>
      </c>
      <c r="Z71" s="267">
        <v>0.0330392542058078</v>
      </c>
      <c r="AA71" s="267">
        <v>0.0310430463576159</v>
      </c>
      <c r="AB71" s="267">
        <v>0.0407272727272727</v>
      </c>
      <c r="AC71" s="268">
        <v>0.0440251572327044</v>
      </c>
      <c r="AD71" s="269">
        <v>-0.00968422636965684</v>
      </c>
      <c r="AE71" s="270">
        <v>35177</v>
      </c>
      <c r="AF71" s="271">
        <v>1252</v>
      </c>
      <c r="AG71" s="271">
        <v>0</v>
      </c>
      <c r="AH71" s="271">
        <v>40669</v>
      </c>
      <c r="AI71" s="271">
        <v>1278</v>
      </c>
      <c r="AJ71" s="271">
        <v>0</v>
      </c>
      <c r="AK71" s="268">
        <v>0.0355914375870597</v>
      </c>
      <c r="AL71" s="268">
        <v>0.0314244264673338</v>
      </c>
      <c r="AM71" s="269">
        <v>0.00416701111972588</v>
      </c>
    </row>
    <row r="72" ht="19" spans="1:39">
      <c r="A72" s="260" t="s">
        <v>2706</v>
      </c>
      <c r="B72" s="261" t="s">
        <v>3372</v>
      </c>
      <c r="C72" s="262" t="s">
        <v>2912</v>
      </c>
      <c r="D72" s="278" t="s">
        <v>2913</v>
      </c>
      <c r="E72" s="263">
        <v>2235</v>
      </c>
      <c r="F72" s="263">
        <v>54</v>
      </c>
      <c r="G72" s="263">
        <v>39</v>
      </c>
      <c r="H72" s="263">
        <v>0</v>
      </c>
      <c r="I72" s="263">
        <v>0</v>
      </c>
      <c r="J72" s="264">
        <v>2032</v>
      </c>
      <c r="K72" s="264">
        <v>67</v>
      </c>
      <c r="L72" s="264">
        <v>67</v>
      </c>
      <c r="M72" s="264">
        <v>0</v>
      </c>
      <c r="N72" s="264">
        <v>0</v>
      </c>
      <c r="O72" s="264">
        <v>1836</v>
      </c>
      <c r="P72" s="264">
        <v>58</v>
      </c>
      <c r="Q72" s="264">
        <v>56</v>
      </c>
      <c r="R72" s="264">
        <v>3</v>
      </c>
      <c r="S72" s="264">
        <v>0</v>
      </c>
      <c r="T72" s="265">
        <v>0.015</v>
      </c>
      <c r="U72" s="266">
        <v>75742</v>
      </c>
      <c r="V72" s="266">
        <v>2157</v>
      </c>
      <c r="W72" s="266">
        <v>2139</v>
      </c>
      <c r="X72" s="266">
        <v>1</v>
      </c>
      <c r="Y72" s="264">
        <v>1904</v>
      </c>
      <c r="Z72" s="267">
        <v>0.0284650524147765</v>
      </c>
      <c r="AA72" s="267">
        <v>0.0241610738255034</v>
      </c>
      <c r="AB72" s="267">
        <v>0.0329724409448819</v>
      </c>
      <c r="AC72" s="268">
        <v>0.0315904139433551</v>
      </c>
      <c r="AD72" s="269">
        <v>-0.00881136711937853</v>
      </c>
      <c r="AE72" s="270">
        <v>15621</v>
      </c>
      <c r="AF72" s="271">
        <v>420</v>
      </c>
      <c r="AG72" s="271">
        <v>0</v>
      </c>
      <c r="AH72" s="271">
        <v>17864</v>
      </c>
      <c r="AI72" s="271">
        <v>502</v>
      </c>
      <c r="AJ72" s="271">
        <v>0</v>
      </c>
      <c r="AK72" s="268">
        <v>0.0268868830420588</v>
      </c>
      <c r="AL72" s="268">
        <v>0.0281012091356919</v>
      </c>
      <c r="AM72" s="269">
        <v>-0.00121432609363313</v>
      </c>
    </row>
    <row r="73" ht="19" spans="1:39">
      <c r="A73" s="260" t="s">
        <v>2706</v>
      </c>
      <c r="B73" s="261" t="s">
        <v>3372</v>
      </c>
      <c r="C73" s="262" t="s">
        <v>3201</v>
      </c>
      <c r="D73" s="278" t="s">
        <v>3201</v>
      </c>
      <c r="E73" s="263">
        <v>1320</v>
      </c>
      <c r="F73" s="263">
        <v>51</v>
      </c>
      <c r="G73" s="263">
        <v>35</v>
      </c>
      <c r="H73" s="263">
        <v>0</v>
      </c>
      <c r="I73" s="263">
        <v>0</v>
      </c>
      <c r="J73" s="264">
        <v>970</v>
      </c>
      <c r="K73" s="264">
        <v>65</v>
      </c>
      <c r="L73" s="264">
        <v>65</v>
      </c>
      <c r="M73" s="264">
        <v>0</v>
      </c>
      <c r="N73" s="264">
        <v>0</v>
      </c>
      <c r="O73" s="264">
        <v>930</v>
      </c>
      <c r="P73" s="264">
        <v>78</v>
      </c>
      <c r="Q73" s="264">
        <v>76</v>
      </c>
      <c r="R73" s="264">
        <v>2</v>
      </c>
      <c r="S73" s="264">
        <v>0</v>
      </c>
      <c r="T73" s="265">
        <v>0.015</v>
      </c>
      <c r="U73" s="266">
        <v>41833</v>
      </c>
      <c r="V73" s="266">
        <v>2009</v>
      </c>
      <c r="W73" s="266">
        <v>1989</v>
      </c>
      <c r="X73" s="266">
        <v>6</v>
      </c>
      <c r="Y73" s="264">
        <v>1707</v>
      </c>
      <c r="Z73" s="267">
        <v>0.0478808596084431</v>
      </c>
      <c r="AA73" s="267">
        <v>0.0386363636363636</v>
      </c>
      <c r="AB73" s="267">
        <v>0.0670103092783505</v>
      </c>
      <c r="AC73" s="268">
        <v>0.0838709677419355</v>
      </c>
      <c r="AD73" s="269">
        <v>-0.0283739456419869</v>
      </c>
      <c r="AE73" s="270">
        <v>9098</v>
      </c>
      <c r="AF73" s="271">
        <v>478</v>
      </c>
      <c r="AG73" s="271">
        <v>0</v>
      </c>
      <c r="AH73" s="271">
        <v>9678</v>
      </c>
      <c r="AI73" s="271">
        <v>427</v>
      </c>
      <c r="AJ73" s="271">
        <v>1</v>
      </c>
      <c r="AK73" s="268">
        <v>0.0525390195647395</v>
      </c>
      <c r="AL73" s="268">
        <v>0.0440173589584625</v>
      </c>
      <c r="AM73" s="269">
        <v>0.00852166060627702</v>
      </c>
    </row>
    <row r="74" ht="19" spans="1:39">
      <c r="A74" s="260" t="s">
        <v>2706</v>
      </c>
      <c r="B74" s="261" t="s">
        <v>3372</v>
      </c>
      <c r="C74" s="262" t="s">
        <v>3207</v>
      </c>
      <c r="D74" s="278" t="s">
        <v>3207</v>
      </c>
      <c r="E74" s="263">
        <v>2557</v>
      </c>
      <c r="F74" s="263">
        <v>118</v>
      </c>
      <c r="G74" s="263">
        <v>73</v>
      </c>
      <c r="H74" s="263">
        <v>0</v>
      </c>
      <c r="I74" s="263">
        <v>0</v>
      </c>
      <c r="J74" s="264">
        <v>2232</v>
      </c>
      <c r="K74" s="264">
        <v>146</v>
      </c>
      <c r="L74" s="264">
        <v>146</v>
      </c>
      <c r="M74" s="264">
        <v>1</v>
      </c>
      <c r="N74" s="264">
        <v>0</v>
      </c>
      <c r="O74" s="264">
        <v>2034</v>
      </c>
      <c r="P74" s="264">
        <v>126</v>
      </c>
      <c r="Q74" s="264">
        <v>126</v>
      </c>
      <c r="R74" s="264">
        <v>0</v>
      </c>
      <c r="S74" s="264">
        <v>0</v>
      </c>
      <c r="T74" s="265">
        <v>0.015</v>
      </c>
      <c r="U74" s="266">
        <v>83563</v>
      </c>
      <c r="V74" s="266">
        <v>4289</v>
      </c>
      <c r="W74" s="266">
        <v>4235</v>
      </c>
      <c r="X74" s="266">
        <v>2</v>
      </c>
      <c r="Y74" s="264">
        <v>3677</v>
      </c>
      <c r="Z74" s="267">
        <v>0.0513026100068212</v>
      </c>
      <c r="AA74" s="267">
        <v>0.0461478294876809</v>
      </c>
      <c r="AB74" s="267">
        <v>0.0654121863799283</v>
      </c>
      <c r="AC74" s="268">
        <v>0.0619469026548673</v>
      </c>
      <c r="AD74" s="269">
        <v>-0.0192643568922474</v>
      </c>
      <c r="AE74" s="270">
        <v>18059</v>
      </c>
      <c r="AF74" s="271">
        <v>971</v>
      </c>
      <c r="AG74" s="271">
        <v>0</v>
      </c>
      <c r="AH74" s="271">
        <v>19481</v>
      </c>
      <c r="AI74" s="271">
        <v>1002</v>
      </c>
      <c r="AJ74" s="271">
        <v>0</v>
      </c>
      <c r="AK74" s="268">
        <v>0.0537682042195027</v>
      </c>
      <c r="AL74" s="268">
        <v>0.0514347312766285</v>
      </c>
      <c r="AM74" s="269">
        <v>0.00233347294287423</v>
      </c>
    </row>
    <row r="75" ht="19" spans="1:39">
      <c r="A75" s="260" t="s">
        <v>2706</v>
      </c>
      <c r="B75" s="261" t="s">
        <v>3372</v>
      </c>
      <c r="C75" s="262" t="s">
        <v>2922</v>
      </c>
      <c r="D75" s="278" t="s">
        <v>2923</v>
      </c>
      <c r="E75" s="263">
        <v>7378</v>
      </c>
      <c r="F75" s="263">
        <v>220</v>
      </c>
      <c r="G75" s="263">
        <v>148</v>
      </c>
      <c r="H75" s="263">
        <v>0</v>
      </c>
      <c r="I75" s="263">
        <v>0</v>
      </c>
      <c r="J75" s="264">
        <v>6741</v>
      </c>
      <c r="K75" s="264">
        <v>210</v>
      </c>
      <c r="L75" s="264">
        <v>206</v>
      </c>
      <c r="M75" s="264">
        <v>0</v>
      </c>
      <c r="N75" s="264">
        <v>0</v>
      </c>
      <c r="O75" s="264">
        <v>6501</v>
      </c>
      <c r="P75" s="264">
        <v>232</v>
      </c>
      <c r="Q75" s="264">
        <v>225</v>
      </c>
      <c r="R75" s="264">
        <v>13</v>
      </c>
      <c r="S75" s="264">
        <v>0</v>
      </c>
      <c r="T75" s="265">
        <v>0.015</v>
      </c>
      <c r="U75" s="266">
        <v>236501</v>
      </c>
      <c r="V75" s="266">
        <v>7345</v>
      </c>
      <c r="W75" s="266">
        <v>7258</v>
      </c>
      <c r="X75" s="266">
        <v>7</v>
      </c>
      <c r="Y75" s="264">
        <v>6365</v>
      </c>
      <c r="Z75" s="267">
        <v>0.0310273529498818</v>
      </c>
      <c r="AA75" s="267">
        <v>0.029818378964489</v>
      </c>
      <c r="AB75" s="267">
        <v>0.0311526479750779</v>
      </c>
      <c r="AC75" s="268">
        <v>0.0356868174127057</v>
      </c>
      <c r="AD75" s="269">
        <v>-0.00133426901058886</v>
      </c>
      <c r="AE75" s="270">
        <v>50872</v>
      </c>
      <c r="AF75" s="271">
        <v>1617</v>
      </c>
      <c r="AG75" s="271">
        <v>0</v>
      </c>
      <c r="AH75" s="271">
        <v>55543</v>
      </c>
      <c r="AI75" s="271">
        <v>1703</v>
      </c>
      <c r="AJ75" s="271">
        <v>1</v>
      </c>
      <c r="AK75" s="268">
        <v>0.0317856581223463</v>
      </c>
      <c r="AL75" s="268">
        <v>0.0306429253011181</v>
      </c>
      <c r="AM75" s="269">
        <v>0.00114273282122823</v>
      </c>
    </row>
    <row r="76" ht="19" spans="1:39">
      <c r="A76" s="260" t="s">
        <v>2706</v>
      </c>
      <c r="B76" s="261" t="s">
        <v>3372</v>
      </c>
      <c r="C76" s="262" t="s">
        <v>2926</v>
      </c>
      <c r="D76" s="278" t="s">
        <v>2927</v>
      </c>
      <c r="E76" s="263">
        <v>2293</v>
      </c>
      <c r="F76" s="263">
        <v>44</v>
      </c>
      <c r="G76" s="263">
        <v>29</v>
      </c>
      <c r="H76" s="263">
        <v>0</v>
      </c>
      <c r="I76" s="263">
        <v>0</v>
      </c>
      <c r="J76" s="264">
        <v>2200</v>
      </c>
      <c r="K76" s="264">
        <v>50</v>
      </c>
      <c r="L76" s="264">
        <v>50</v>
      </c>
      <c r="M76" s="264">
        <v>0</v>
      </c>
      <c r="N76" s="264">
        <v>0</v>
      </c>
      <c r="O76" s="264">
        <v>1869</v>
      </c>
      <c r="P76" s="264">
        <v>60</v>
      </c>
      <c r="Q76" s="264">
        <v>60</v>
      </c>
      <c r="R76" s="264">
        <v>1</v>
      </c>
      <c r="S76" s="264">
        <v>0</v>
      </c>
      <c r="T76" s="265">
        <v>0.015</v>
      </c>
      <c r="U76" s="266">
        <v>72852</v>
      </c>
      <c r="V76" s="266">
        <v>1948</v>
      </c>
      <c r="W76" s="266">
        <v>1932</v>
      </c>
      <c r="X76" s="266">
        <v>1</v>
      </c>
      <c r="Y76" s="264">
        <v>1670</v>
      </c>
      <c r="Z76" s="267">
        <v>0.0267254159117114</v>
      </c>
      <c r="AA76" s="267">
        <v>0.0191888355865678</v>
      </c>
      <c r="AB76" s="267">
        <v>0.0227272727272727</v>
      </c>
      <c r="AC76" s="268">
        <v>0.0321027287319422</v>
      </c>
      <c r="AD76" s="269">
        <v>-0.00353843714070491</v>
      </c>
      <c r="AE76" s="270">
        <v>15790</v>
      </c>
      <c r="AF76" s="271">
        <v>377</v>
      </c>
      <c r="AG76" s="271">
        <v>0</v>
      </c>
      <c r="AH76" s="271">
        <v>17096</v>
      </c>
      <c r="AI76" s="271">
        <v>479</v>
      </c>
      <c r="AJ76" s="271">
        <v>1</v>
      </c>
      <c r="AK76" s="268">
        <v>0.0238758708043065</v>
      </c>
      <c r="AL76" s="268">
        <v>0.0279597566682265</v>
      </c>
      <c r="AM76" s="269">
        <v>-0.00408388586391996</v>
      </c>
    </row>
    <row r="77" ht="19" spans="1:39">
      <c r="A77" s="260" t="s">
        <v>2706</v>
      </c>
      <c r="B77" s="261" t="s">
        <v>3372</v>
      </c>
      <c r="C77" s="262" t="s">
        <v>2930</v>
      </c>
      <c r="D77" s="278" t="s">
        <v>2931</v>
      </c>
      <c r="E77" s="263">
        <v>3717</v>
      </c>
      <c r="F77" s="263">
        <v>153</v>
      </c>
      <c r="G77" s="263">
        <v>102</v>
      </c>
      <c r="H77" s="263">
        <v>0</v>
      </c>
      <c r="I77" s="263">
        <v>0</v>
      </c>
      <c r="J77" s="264">
        <v>3597</v>
      </c>
      <c r="K77" s="264">
        <v>165</v>
      </c>
      <c r="L77" s="264">
        <v>164</v>
      </c>
      <c r="M77" s="264">
        <v>0</v>
      </c>
      <c r="N77" s="264">
        <v>0</v>
      </c>
      <c r="O77" s="264">
        <v>3055</v>
      </c>
      <c r="P77" s="264">
        <v>144</v>
      </c>
      <c r="Q77" s="264">
        <v>142</v>
      </c>
      <c r="R77" s="264">
        <v>1</v>
      </c>
      <c r="S77" s="264">
        <v>0</v>
      </c>
      <c r="T77" s="265">
        <v>0.015</v>
      </c>
      <c r="U77" s="266">
        <v>127823</v>
      </c>
      <c r="V77" s="266">
        <v>4846</v>
      </c>
      <c r="W77" s="266">
        <v>4766</v>
      </c>
      <c r="X77" s="266">
        <v>1</v>
      </c>
      <c r="Y77" s="264">
        <v>4160</v>
      </c>
      <c r="Z77" s="267">
        <v>0.037903976592632</v>
      </c>
      <c r="AA77" s="267">
        <v>0.0411622276029056</v>
      </c>
      <c r="AB77" s="267">
        <v>0.0458715596330275</v>
      </c>
      <c r="AC77" s="268">
        <v>0.0471358428805237</v>
      </c>
      <c r="AD77" s="269">
        <v>-0.00470933203012196</v>
      </c>
      <c r="AE77" s="270">
        <v>27256</v>
      </c>
      <c r="AF77" s="271">
        <v>1110</v>
      </c>
      <c r="AG77" s="271">
        <v>0</v>
      </c>
      <c r="AH77" s="271">
        <v>29789</v>
      </c>
      <c r="AI77" s="271">
        <v>1193</v>
      </c>
      <c r="AJ77" s="271">
        <v>0</v>
      </c>
      <c r="AK77" s="268">
        <v>0.0407249779864984</v>
      </c>
      <c r="AL77" s="268">
        <v>0.0400483399912719</v>
      </c>
      <c r="AM77" s="269">
        <v>0.000676637995226437</v>
      </c>
    </row>
    <row r="78" ht="19" spans="1:39">
      <c r="A78" s="260" t="s">
        <v>2706</v>
      </c>
      <c r="B78" s="261" t="s">
        <v>3372</v>
      </c>
      <c r="C78" s="262" t="s">
        <v>2932</v>
      </c>
      <c r="D78" s="278" t="s">
        <v>2933</v>
      </c>
      <c r="E78" s="263">
        <v>3788</v>
      </c>
      <c r="F78" s="263">
        <v>172</v>
      </c>
      <c r="G78" s="263">
        <v>123</v>
      </c>
      <c r="H78" s="263">
        <v>0</v>
      </c>
      <c r="I78" s="263">
        <v>0</v>
      </c>
      <c r="J78" s="264">
        <v>3386</v>
      </c>
      <c r="K78" s="264">
        <v>143</v>
      </c>
      <c r="L78" s="264">
        <v>143</v>
      </c>
      <c r="M78" s="264">
        <v>0</v>
      </c>
      <c r="N78" s="264">
        <v>0</v>
      </c>
      <c r="O78" s="264">
        <v>3138</v>
      </c>
      <c r="P78" s="264">
        <v>199</v>
      </c>
      <c r="Q78" s="264">
        <v>199</v>
      </c>
      <c r="R78" s="264">
        <v>2</v>
      </c>
      <c r="S78" s="264">
        <v>0</v>
      </c>
      <c r="T78" s="265">
        <v>0.015</v>
      </c>
      <c r="U78" s="266">
        <v>124355</v>
      </c>
      <c r="V78" s="266">
        <v>5814</v>
      </c>
      <c r="W78" s="266">
        <v>5765</v>
      </c>
      <c r="X78" s="266">
        <v>6</v>
      </c>
      <c r="Y78" s="264">
        <v>5059</v>
      </c>
      <c r="Z78" s="267">
        <v>0.0467049977885891</v>
      </c>
      <c r="AA78" s="267">
        <v>0.0454065469904963</v>
      </c>
      <c r="AB78" s="267">
        <v>0.042232722976964</v>
      </c>
      <c r="AC78" s="268">
        <v>0.0634161886551944</v>
      </c>
      <c r="AD78" s="269">
        <v>0.00317382401353233</v>
      </c>
      <c r="AE78" s="270">
        <v>27007</v>
      </c>
      <c r="AF78" s="271">
        <v>1233</v>
      </c>
      <c r="AG78" s="271">
        <v>2</v>
      </c>
      <c r="AH78" s="271">
        <v>29513</v>
      </c>
      <c r="AI78" s="271">
        <v>1346</v>
      </c>
      <c r="AJ78" s="271">
        <v>2</v>
      </c>
      <c r="AK78" s="268">
        <v>0.0455807753545377</v>
      </c>
      <c r="AL78" s="268">
        <v>0.0455392538881171</v>
      </c>
      <c r="AM78" s="269">
        <v>4.15214664206132e-5</v>
      </c>
    </row>
    <row r="79" ht="19" spans="1:39">
      <c r="A79" s="260" t="s">
        <v>2706</v>
      </c>
      <c r="B79" s="261" t="s">
        <v>3372</v>
      </c>
      <c r="C79" s="262" t="s">
        <v>2934</v>
      </c>
      <c r="D79" s="278" t="s">
        <v>2935</v>
      </c>
      <c r="E79" s="263">
        <v>1518</v>
      </c>
      <c r="F79" s="263">
        <v>33</v>
      </c>
      <c r="G79" s="263">
        <v>15</v>
      </c>
      <c r="H79" s="263">
        <v>0</v>
      </c>
      <c r="I79" s="263">
        <v>0</v>
      </c>
      <c r="J79" s="264">
        <v>1270</v>
      </c>
      <c r="K79" s="264">
        <v>33</v>
      </c>
      <c r="L79" s="264">
        <v>33</v>
      </c>
      <c r="M79" s="264">
        <v>0</v>
      </c>
      <c r="N79" s="264">
        <v>0</v>
      </c>
      <c r="O79" s="264">
        <v>1163</v>
      </c>
      <c r="P79" s="264">
        <v>31</v>
      </c>
      <c r="Q79" s="264">
        <v>31</v>
      </c>
      <c r="R79" s="264">
        <v>0</v>
      </c>
      <c r="S79" s="264">
        <v>0</v>
      </c>
      <c r="T79" s="265">
        <v>0.015</v>
      </c>
      <c r="U79" s="266">
        <v>45073</v>
      </c>
      <c r="V79" s="266">
        <v>995</v>
      </c>
      <c r="W79" s="266">
        <v>976</v>
      </c>
      <c r="X79" s="266">
        <v>0</v>
      </c>
      <c r="Y79" s="264">
        <v>848</v>
      </c>
      <c r="Z79" s="267">
        <v>0.0220753000687773</v>
      </c>
      <c r="AA79" s="267">
        <v>0.0217391304347826</v>
      </c>
      <c r="AB79" s="267">
        <v>0.0259842519685039</v>
      </c>
      <c r="AC79" s="268">
        <v>0.0266552020636285</v>
      </c>
      <c r="AD79" s="269">
        <v>-0.00424512153372133</v>
      </c>
      <c r="AE79" s="270">
        <v>9758</v>
      </c>
      <c r="AF79" s="271">
        <v>238</v>
      </c>
      <c r="AG79" s="271">
        <v>0</v>
      </c>
      <c r="AH79" s="271">
        <v>10650</v>
      </c>
      <c r="AI79" s="271">
        <v>208</v>
      </c>
      <c r="AJ79" s="271">
        <v>0</v>
      </c>
      <c r="AK79" s="268">
        <v>0.024390243902439</v>
      </c>
      <c r="AL79" s="268">
        <v>0.0195305164319249</v>
      </c>
      <c r="AM79" s="269">
        <v>0.00485972747051414</v>
      </c>
    </row>
    <row r="80" ht="19" spans="1:39">
      <c r="A80" s="260" t="s">
        <v>2706</v>
      </c>
      <c r="B80" s="261" t="s">
        <v>3372</v>
      </c>
      <c r="C80" s="262" t="s">
        <v>2954</v>
      </c>
      <c r="D80" s="278" t="s">
        <v>2955</v>
      </c>
      <c r="E80" s="263">
        <v>1452</v>
      </c>
      <c r="F80" s="263">
        <v>30</v>
      </c>
      <c r="G80" s="263">
        <v>19</v>
      </c>
      <c r="H80" s="263">
        <v>0</v>
      </c>
      <c r="I80" s="263">
        <v>0</v>
      </c>
      <c r="J80" s="264">
        <v>1156</v>
      </c>
      <c r="K80" s="264">
        <v>30</v>
      </c>
      <c r="L80" s="264">
        <v>30</v>
      </c>
      <c r="M80" s="264">
        <v>0</v>
      </c>
      <c r="N80" s="264">
        <v>0</v>
      </c>
      <c r="O80" s="264">
        <v>1092</v>
      </c>
      <c r="P80" s="264">
        <v>24</v>
      </c>
      <c r="Q80" s="264">
        <v>24</v>
      </c>
      <c r="R80" s="264">
        <v>0</v>
      </c>
      <c r="S80" s="264">
        <v>0</v>
      </c>
      <c r="T80" s="265">
        <v>0.015</v>
      </c>
      <c r="U80" s="266">
        <v>42261</v>
      </c>
      <c r="V80" s="266">
        <v>1023</v>
      </c>
      <c r="W80" s="266">
        <v>1012</v>
      </c>
      <c r="X80" s="266">
        <v>0</v>
      </c>
      <c r="Y80" s="264">
        <v>894</v>
      </c>
      <c r="Z80" s="267">
        <v>0.0242067154113722</v>
      </c>
      <c r="AA80" s="267">
        <v>0.0206611570247934</v>
      </c>
      <c r="AB80" s="267">
        <v>0.0259515570934256</v>
      </c>
      <c r="AC80" s="268">
        <v>0.021978021978022</v>
      </c>
      <c r="AD80" s="269">
        <v>-0.00529040006863222</v>
      </c>
      <c r="AE80" s="270">
        <v>9376</v>
      </c>
      <c r="AF80" s="271">
        <v>239</v>
      </c>
      <c r="AG80" s="271">
        <v>0</v>
      </c>
      <c r="AH80" s="271">
        <v>9989</v>
      </c>
      <c r="AI80" s="271">
        <v>240</v>
      </c>
      <c r="AJ80" s="271">
        <v>0</v>
      </c>
      <c r="AK80" s="268">
        <v>0.025490614334471</v>
      </c>
      <c r="AL80" s="268">
        <v>0.0240264290719792</v>
      </c>
      <c r="AM80" s="269">
        <v>0.00146418526249181</v>
      </c>
    </row>
    <row r="81" ht="19" spans="1:39">
      <c r="A81" s="260" t="s">
        <v>2706</v>
      </c>
      <c r="B81" s="261" t="s">
        <v>3372</v>
      </c>
      <c r="C81" s="262" t="s">
        <v>2956</v>
      </c>
      <c r="D81" s="278" t="s">
        <v>2957</v>
      </c>
      <c r="E81" s="263">
        <v>2832</v>
      </c>
      <c r="F81" s="263">
        <v>59</v>
      </c>
      <c r="G81" s="263">
        <v>42</v>
      </c>
      <c r="H81" s="263">
        <v>0</v>
      </c>
      <c r="I81" s="263">
        <v>0</v>
      </c>
      <c r="J81" s="264">
        <v>2433</v>
      </c>
      <c r="K81" s="264">
        <v>89</v>
      </c>
      <c r="L81" s="264">
        <v>88</v>
      </c>
      <c r="M81" s="264">
        <v>0</v>
      </c>
      <c r="N81" s="264">
        <v>0</v>
      </c>
      <c r="O81" s="264">
        <v>2485</v>
      </c>
      <c r="P81" s="264">
        <v>86</v>
      </c>
      <c r="Q81" s="264">
        <v>86</v>
      </c>
      <c r="R81" s="264">
        <v>2</v>
      </c>
      <c r="S81" s="264">
        <v>0</v>
      </c>
      <c r="T81" s="265">
        <v>0.015</v>
      </c>
      <c r="U81" s="266">
        <v>91476</v>
      </c>
      <c r="V81" s="266">
        <v>2604</v>
      </c>
      <c r="W81" s="266">
        <v>2586</v>
      </c>
      <c r="X81" s="266">
        <v>0</v>
      </c>
      <c r="Y81" s="264">
        <v>2239</v>
      </c>
      <c r="Z81" s="267">
        <v>0.0284664830119376</v>
      </c>
      <c r="AA81" s="267">
        <v>0.0208333333333333</v>
      </c>
      <c r="AB81" s="267">
        <v>0.0365803534730785</v>
      </c>
      <c r="AC81" s="268">
        <v>0.0346076458752515</v>
      </c>
      <c r="AD81" s="269">
        <v>-0.0157470201397452</v>
      </c>
      <c r="AE81" s="270">
        <v>20320</v>
      </c>
      <c r="AF81" s="271">
        <v>608</v>
      </c>
      <c r="AG81" s="271">
        <v>0</v>
      </c>
      <c r="AH81" s="271">
        <v>21292</v>
      </c>
      <c r="AI81" s="271">
        <v>614</v>
      </c>
      <c r="AJ81" s="271">
        <v>0</v>
      </c>
      <c r="AK81" s="268">
        <v>0.0299212598425197</v>
      </c>
      <c r="AL81" s="268">
        <v>0.0288371219237272</v>
      </c>
      <c r="AM81" s="269">
        <v>0.00108413791879246</v>
      </c>
    </row>
    <row r="82" ht="19" spans="1:39">
      <c r="A82" s="260" t="s">
        <v>2706</v>
      </c>
      <c r="B82" s="261" t="s">
        <v>3372</v>
      </c>
      <c r="C82" s="262" t="s">
        <v>2960</v>
      </c>
      <c r="D82" s="278" t="s">
        <v>2961</v>
      </c>
      <c r="E82" s="263">
        <v>3689</v>
      </c>
      <c r="F82" s="263">
        <v>188</v>
      </c>
      <c r="G82" s="263">
        <v>133</v>
      </c>
      <c r="H82" s="263">
        <v>0</v>
      </c>
      <c r="I82" s="263">
        <v>0</v>
      </c>
      <c r="J82" s="264">
        <v>3593</v>
      </c>
      <c r="K82" s="264">
        <v>107</v>
      </c>
      <c r="L82" s="264">
        <v>104</v>
      </c>
      <c r="M82" s="264">
        <v>0</v>
      </c>
      <c r="N82" s="264">
        <v>0</v>
      </c>
      <c r="O82" s="264">
        <v>3618</v>
      </c>
      <c r="P82" s="264">
        <v>134</v>
      </c>
      <c r="Q82" s="264">
        <v>131</v>
      </c>
      <c r="R82" s="264">
        <v>9</v>
      </c>
      <c r="S82" s="264">
        <v>0</v>
      </c>
      <c r="T82" s="265">
        <v>0.015</v>
      </c>
      <c r="U82" s="266">
        <v>124262</v>
      </c>
      <c r="V82" s="266">
        <v>4267</v>
      </c>
      <c r="W82" s="266">
        <v>4195</v>
      </c>
      <c r="X82" s="266">
        <v>3</v>
      </c>
      <c r="Y82" s="264">
        <v>3681</v>
      </c>
      <c r="Z82" s="267">
        <v>0.0343145933591927</v>
      </c>
      <c r="AA82" s="267">
        <v>0.0509623204120358</v>
      </c>
      <c r="AB82" s="267">
        <v>0.0297801280267186</v>
      </c>
      <c r="AC82" s="268">
        <v>0.037037037037037</v>
      </c>
      <c r="AD82" s="269">
        <v>0.0211821923853172</v>
      </c>
      <c r="AE82" s="270">
        <v>26415</v>
      </c>
      <c r="AF82" s="271">
        <v>1010</v>
      </c>
      <c r="AG82" s="271">
        <v>0</v>
      </c>
      <c r="AH82" s="271">
        <v>29274</v>
      </c>
      <c r="AI82" s="271">
        <v>937</v>
      </c>
      <c r="AJ82" s="271">
        <v>0</v>
      </c>
      <c r="AK82" s="268">
        <v>0.0382358508423244</v>
      </c>
      <c r="AL82" s="268">
        <v>0.032007925121268</v>
      </c>
      <c r="AM82" s="269">
        <v>0.00622792572105642</v>
      </c>
    </row>
    <row r="83" ht="19" spans="1:39">
      <c r="A83" s="260" t="s">
        <v>2706</v>
      </c>
      <c r="B83" s="261" t="s">
        <v>3372</v>
      </c>
      <c r="C83" s="262" t="s">
        <v>2886</v>
      </c>
      <c r="D83" s="278" t="s">
        <v>2887</v>
      </c>
      <c r="E83" s="263">
        <v>2740</v>
      </c>
      <c r="F83" s="263">
        <v>108</v>
      </c>
      <c r="G83" s="263">
        <v>80</v>
      </c>
      <c r="H83" s="263">
        <v>0</v>
      </c>
      <c r="I83" s="263">
        <v>0</v>
      </c>
      <c r="J83" s="264">
        <v>1351</v>
      </c>
      <c r="K83" s="264">
        <v>69</v>
      </c>
      <c r="L83" s="264">
        <v>69</v>
      </c>
      <c r="M83" s="264">
        <v>0</v>
      </c>
      <c r="N83" s="264">
        <v>0</v>
      </c>
      <c r="O83" s="264">
        <v>925</v>
      </c>
      <c r="P83" s="264">
        <v>11</v>
      </c>
      <c r="Q83" s="264">
        <v>11</v>
      </c>
      <c r="R83" s="264">
        <v>0</v>
      </c>
      <c r="S83" s="264">
        <v>0</v>
      </c>
      <c r="T83" s="265">
        <v>0.015</v>
      </c>
      <c r="U83" s="266">
        <v>65669</v>
      </c>
      <c r="V83" s="266">
        <v>2294</v>
      </c>
      <c r="W83" s="266">
        <v>2264</v>
      </c>
      <c r="X83" s="266">
        <v>0</v>
      </c>
      <c r="Y83" s="264">
        <v>1797</v>
      </c>
      <c r="Z83" s="267">
        <v>0.0349327688863847</v>
      </c>
      <c r="AA83" s="267">
        <v>0.0394160583941606</v>
      </c>
      <c r="AB83" s="267">
        <v>0.0510732790525537</v>
      </c>
      <c r="AC83" s="268">
        <v>0.0118918918918919</v>
      </c>
      <c r="AD83" s="269">
        <v>-0.0116572206583931</v>
      </c>
      <c r="AE83" s="270">
        <v>13905</v>
      </c>
      <c r="AF83" s="271">
        <v>492</v>
      </c>
      <c r="AG83" s="271">
        <v>0</v>
      </c>
      <c r="AH83" s="271">
        <v>15161</v>
      </c>
      <c r="AI83" s="271">
        <v>524</v>
      </c>
      <c r="AJ83" s="271">
        <v>0</v>
      </c>
      <c r="AK83" s="268">
        <v>0.0353829557713053</v>
      </c>
      <c r="AL83" s="268">
        <v>0.0345623639601609</v>
      </c>
      <c r="AM83" s="269">
        <v>0.000820591811144342</v>
      </c>
    </row>
    <row r="84" ht="19" spans="1:39">
      <c r="A84" s="260" t="s">
        <v>2706</v>
      </c>
      <c r="B84" s="261" t="s">
        <v>3372</v>
      </c>
      <c r="C84" s="262" t="s">
        <v>2890</v>
      </c>
      <c r="D84" s="278" t="s">
        <v>2891</v>
      </c>
      <c r="E84" s="263">
        <v>1581</v>
      </c>
      <c r="F84" s="263">
        <v>59</v>
      </c>
      <c r="G84" s="263">
        <v>32</v>
      </c>
      <c r="H84" s="263">
        <v>1</v>
      </c>
      <c r="I84" s="263">
        <v>0</v>
      </c>
      <c r="J84" s="264">
        <v>1512</v>
      </c>
      <c r="K84" s="264">
        <v>79</v>
      </c>
      <c r="L84" s="264">
        <v>79</v>
      </c>
      <c r="M84" s="264">
        <v>1</v>
      </c>
      <c r="N84" s="264">
        <v>0</v>
      </c>
      <c r="O84" s="264">
        <v>1201</v>
      </c>
      <c r="P84" s="264">
        <v>46</v>
      </c>
      <c r="Q84" s="264">
        <v>46</v>
      </c>
      <c r="R84" s="264">
        <v>7</v>
      </c>
      <c r="S84" s="264">
        <v>0</v>
      </c>
      <c r="T84" s="265">
        <v>0.015</v>
      </c>
      <c r="U84" s="266">
        <v>52291</v>
      </c>
      <c r="V84" s="266">
        <v>1745</v>
      </c>
      <c r="W84" s="266">
        <v>1718</v>
      </c>
      <c r="X84" s="266">
        <v>0</v>
      </c>
      <c r="Y84" s="264">
        <v>1512</v>
      </c>
      <c r="Z84" s="267">
        <v>0.0333709433745769</v>
      </c>
      <c r="AA84" s="267">
        <v>0.0373181530676787</v>
      </c>
      <c r="AB84" s="267">
        <v>0.0522486772486772</v>
      </c>
      <c r="AC84" s="268">
        <v>0.0383014154870941</v>
      </c>
      <c r="AD84" s="269">
        <v>-0.0149305241809986</v>
      </c>
      <c r="AE84" s="270">
        <v>11115</v>
      </c>
      <c r="AF84" s="271">
        <v>397</v>
      </c>
      <c r="AG84" s="271">
        <v>0</v>
      </c>
      <c r="AH84" s="271">
        <v>12932</v>
      </c>
      <c r="AI84" s="271">
        <v>432</v>
      </c>
      <c r="AJ84" s="271">
        <v>0</v>
      </c>
      <c r="AK84" s="268">
        <v>0.0357174988753936</v>
      </c>
      <c r="AL84" s="268">
        <v>0.0334055057222394</v>
      </c>
      <c r="AM84" s="269">
        <v>0.0023119931531542</v>
      </c>
    </row>
    <row r="85" ht="19" spans="1:39">
      <c r="A85" s="260" t="s">
        <v>2706</v>
      </c>
      <c r="B85" s="261" t="s">
        <v>3372</v>
      </c>
      <c r="C85" s="262" t="s">
        <v>2958</v>
      </c>
      <c r="D85" s="278" t="s">
        <v>2959</v>
      </c>
      <c r="E85" s="263">
        <v>3211</v>
      </c>
      <c r="F85" s="263">
        <v>120</v>
      </c>
      <c r="G85" s="263">
        <v>81</v>
      </c>
      <c r="H85" s="263">
        <v>0</v>
      </c>
      <c r="I85" s="263">
        <v>0</v>
      </c>
      <c r="J85" s="264">
        <v>2904</v>
      </c>
      <c r="K85" s="264">
        <v>205</v>
      </c>
      <c r="L85" s="264">
        <v>204</v>
      </c>
      <c r="M85" s="264">
        <v>0</v>
      </c>
      <c r="N85" s="264">
        <v>0</v>
      </c>
      <c r="O85" s="264">
        <v>1473</v>
      </c>
      <c r="P85" s="264">
        <v>176</v>
      </c>
      <c r="Q85" s="264">
        <v>175</v>
      </c>
      <c r="R85" s="264">
        <v>0</v>
      </c>
      <c r="S85" s="264">
        <v>1</v>
      </c>
      <c r="T85" s="265">
        <v>0.015</v>
      </c>
      <c r="U85" s="266">
        <v>99164</v>
      </c>
      <c r="V85" s="266">
        <v>5804</v>
      </c>
      <c r="W85" s="266">
        <v>5759</v>
      </c>
      <c r="X85" s="266">
        <v>10</v>
      </c>
      <c r="Y85" s="264">
        <v>4870</v>
      </c>
      <c r="Z85" s="267">
        <v>0.0584284619418337</v>
      </c>
      <c r="AA85" s="267">
        <v>0.0373715353472438</v>
      </c>
      <c r="AB85" s="267">
        <v>0.0705922865013774</v>
      </c>
      <c r="AC85" s="268">
        <v>0.118805159538357</v>
      </c>
      <c r="AD85" s="269">
        <v>-0.0332207511541336</v>
      </c>
      <c r="AE85" s="270">
        <v>20126</v>
      </c>
      <c r="AF85" s="271">
        <v>1174</v>
      </c>
      <c r="AG85" s="271">
        <v>2</v>
      </c>
      <c r="AH85" s="271">
        <v>22315</v>
      </c>
      <c r="AI85" s="271">
        <v>1372</v>
      </c>
      <c r="AJ85" s="271">
        <v>4</v>
      </c>
      <c r="AK85" s="268">
        <v>0.0582331312729802</v>
      </c>
      <c r="AL85" s="268">
        <v>0.0613040555680036</v>
      </c>
      <c r="AM85" s="269">
        <v>-0.00307092429502336</v>
      </c>
    </row>
    <row r="86" ht="19" spans="1:39">
      <c r="A86" s="260" t="s">
        <v>2706</v>
      </c>
      <c r="B86" s="261" t="s">
        <v>3372</v>
      </c>
      <c r="C86" s="262" t="s">
        <v>2985</v>
      </c>
      <c r="D86" s="278" t="s">
        <v>2986</v>
      </c>
      <c r="E86" s="263">
        <v>1795</v>
      </c>
      <c r="F86" s="263">
        <v>56</v>
      </c>
      <c r="G86" s="263">
        <v>43</v>
      </c>
      <c r="H86" s="263">
        <v>0</v>
      </c>
      <c r="I86" s="263">
        <v>0</v>
      </c>
      <c r="J86" s="264">
        <v>1430</v>
      </c>
      <c r="K86" s="264">
        <v>43</v>
      </c>
      <c r="L86" s="264">
        <v>42</v>
      </c>
      <c r="M86" s="264">
        <v>0</v>
      </c>
      <c r="N86" s="264">
        <v>0</v>
      </c>
      <c r="O86" s="264">
        <v>1475</v>
      </c>
      <c r="P86" s="264">
        <v>54</v>
      </c>
      <c r="Q86" s="264">
        <v>54</v>
      </c>
      <c r="R86" s="264">
        <v>5</v>
      </c>
      <c r="S86" s="264">
        <v>0</v>
      </c>
      <c r="T86" s="265">
        <v>0.015</v>
      </c>
      <c r="U86" s="266">
        <v>54851</v>
      </c>
      <c r="V86" s="266">
        <v>1734</v>
      </c>
      <c r="W86" s="266">
        <v>1720</v>
      </c>
      <c r="X86" s="266">
        <v>1</v>
      </c>
      <c r="Y86" s="264">
        <v>1519</v>
      </c>
      <c r="Z86" s="267">
        <v>0.0315946837796941</v>
      </c>
      <c r="AA86" s="267">
        <v>0.0311977715877437</v>
      </c>
      <c r="AB86" s="267">
        <v>0.0300699300699301</v>
      </c>
      <c r="AC86" s="268">
        <v>0.0366101694915254</v>
      </c>
      <c r="AD86" s="269">
        <v>0.00112784151781366</v>
      </c>
      <c r="AE86" s="270">
        <v>11513</v>
      </c>
      <c r="AF86" s="271">
        <v>408</v>
      </c>
      <c r="AG86" s="271">
        <v>0</v>
      </c>
      <c r="AH86" s="271">
        <v>13351</v>
      </c>
      <c r="AI86" s="271">
        <v>427</v>
      </c>
      <c r="AJ86" s="271">
        <v>1</v>
      </c>
      <c r="AK86" s="268">
        <v>0.0354382002953183</v>
      </c>
      <c r="AL86" s="268">
        <v>0.0319077222679949</v>
      </c>
      <c r="AM86" s="269">
        <v>0.00353047802732343</v>
      </c>
    </row>
    <row r="87" ht="19" spans="1:39">
      <c r="A87" s="260" t="s">
        <v>2706</v>
      </c>
      <c r="B87" s="261" t="s">
        <v>3372</v>
      </c>
      <c r="C87" s="262" t="s">
        <v>2991</v>
      </c>
      <c r="D87" s="278" t="s">
        <v>2992</v>
      </c>
      <c r="E87" s="263">
        <v>4127</v>
      </c>
      <c r="F87" s="263">
        <v>91</v>
      </c>
      <c r="G87" s="263">
        <v>63</v>
      </c>
      <c r="H87" s="263">
        <v>0</v>
      </c>
      <c r="I87" s="263">
        <v>0</v>
      </c>
      <c r="J87" s="264">
        <v>821</v>
      </c>
      <c r="K87" s="264">
        <v>69</v>
      </c>
      <c r="L87" s="264">
        <v>68</v>
      </c>
      <c r="M87" s="264">
        <v>0</v>
      </c>
      <c r="N87" s="264">
        <v>0</v>
      </c>
      <c r="O87" s="264">
        <v>1130</v>
      </c>
      <c r="P87" s="264">
        <v>121</v>
      </c>
      <c r="Q87" s="264">
        <v>121</v>
      </c>
      <c r="R87" s="264">
        <v>0</v>
      </c>
      <c r="S87" s="264">
        <v>0</v>
      </c>
      <c r="T87" s="265">
        <v>0.015</v>
      </c>
      <c r="U87" s="266">
        <v>78445</v>
      </c>
      <c r="V87" s="266">
        <v>3290</v>
      </c>
      <c r="W87" s="266">
        <v>3261</v>
      </c>
      <c r="X87" s="266">
        <v>4</v>
      </c>
      <c r="Y87" s="264">
        <v>2573</v>
      </c>
      <c r="Z87" s="267">
        <v>0.0418892217477213</v>
      </c>
      <c r="AA87" s="267">
        <v>0.0220499151926339</v>
      </c>
      <c r="AB87" s="267">
        <v>0.0840438489646772</v>
      </c>
      <c r="AC87" s="268">
        <v>0.107079646017699</v>
      </c>
      <c r="AD87" s="269">
        <v>-0.0619939337720433</v>
      </c>
      <c r="AE87" s="270">
        <v>16484</v>
      </c>
      <c r="AF87" s="271">
        <v>737</v>
      </c>
      <c r="AG87" s="271">
        <v>1</v>
      </c>
      <c r="AH87" s="271">
        <v>18348</v>
      </c>
      <c r="AI87" s="271">
        <v>864</v>
      </c>
      <c r="AJ87" s="271">
        <v>0</v>
      </c>
      <c r="AK87" s="268">
        <v>0.0446493569521961</v>
      </c>
      <c r="AL87" s="268">
        <v>0.0470896010464356</v>
      </c>
      <c r="AM87" s="269">
        <v>-0.00244024409423951</v>
      </c>
    </row>
    <row r="88" ht="19" spans="1:39">
      <c r="A88" s="260" t="s">
        <v>2706</v>
      </c>
      <c r="B88" s="261" t="s">
        <v>3372</v>
      </c>
      <c r="C88" s="262" t="s">
        <v>3035</v>
      </c>
      <c r="D88" s="278" t="s">
        <v>3036</v>
      </c>
      <c r="E88" s="263">
        <v>3531</v>
      </c>
      <c r="F88" s="263">
        <v>123</v>
      </c>
      <c r="G88" s="263">
        <v>76</v>
      </c>
      <c r="H88" s="263">
        <v>0</v>
      </c>
      <c r="I88" s="263">
        <v>0</v>
      </c>
      <c r="J88" s="264">
        <v>3280</v>
      </c>
      <c r="K88" s="264">
        <v>111</v>
      </c>
      <c r="L88" s="264">
        <v>111</v>
      </c>
      <c r="M88" s="264">
        <v>0</v>
      </c>
      <c r="N88" s="264">
        <v>0</v>
      </c>
      <c r="O88" s="264">
        <v>2810</v>
      </c>
      <c r="P88" s="264">
        <v>127</v>
      </c>
      <c r="Q88" s="264">
        <v>125</v>
      </c>
      <c r="R88" s="264">
        <v>11</v>
      </c>
      <c r="S88" s="264">
        <v>0</v>
      </c>
      <c r="T88" s="265">
        <v>0.015</v>
      </c>
      <c r="U88" s="266">
        <v>106122</v>
      </c>
      <c r="V88" s="266">
        <v>3339</v>
      </c>
      <c r="W88" s="266">
        <v>3290</v>
      </c>
      <c r="X88" s="266">
        <v>0</v>
      </c>
      <c r="Y88" s="264">
        <v>2858</v>
      </c>
      <c r="Z88" s="267">
        <v>0.0314637869621756</v>
      </c>
      <c r="AA88" s="267">
        <v>0.0348343245539507</v>
      </c>
      <c r="AB88" s="267">
        <v>0.0338414634146341</v>
      </c>
      <c r="AC88" s="268">
        <v>0.0451957295373666</v>
      </c>
      <c r="AD88" s="269">
        <v>0.000992861139316577</v>
      </c>
      <c r="AE88" s="270">
        <v>23010</v>
      </c>
      <c r="AF88" s="271">
        <v>749</v>
      </c>
      <c r="AG88" s="271">
        <v>0</v>
      </c>
      <c r="AH88" s="271">
        <v>25011</v>
      </c>
      <c r="AI88" s="271">
        <v>846</v>
      </c>
      <c r="AJ88" s="271">
        <v>0</v>
      </c>
      <c r="AK88" s="268">
        <v>0.0325510647544546</v>
      </c>
      <c r="AL88" s="268">
        <v>0.0338251169485426</v>
      </c>
      <c r="AM88" s="269">
        <v>-0.00127405219408806</v>
      </c>
    </row>
    <row r="89" ht="19" spans="1:39">
      <c r="A89" s="260" t="s">
        <v>2706</v>
      </c>
      <c r="B89" s="261" t="s">
        <v>3372</v>
      </c>
      <c r="C89" s="262" t="s">
        <v>2971</v>
      </c>
      <c r="D89" s="278" t="s">
        <v>2972</v>
      </c>
      <c r="E89" s="263">
        <v>1604</v>
      </c>
      <c r="F89" s="263">
        <v>41</v>
      </c>
      <c r="G89" s="263">
        <v>28</v>
      </c>
      <c r="H89" s="263">
        <v>0</v>
      </c>
      <c r="I89" s="263">
        <v>0</v>
      </c>
      <c r="J89" s="264">
        <v>1488</v>
      </c>
      <c r="K89" s="264">
        <v>38</v>
      </c>
      <c r="L89" s="264">
        <v>38</v>
      </c>
      <c r="M89" s="264">
        <v>0</v>
      </c>
      <c r="N89" s="264">
        <v>0</v>
      </c>
      <c r="O89" s="264">
        <v>1407</v>
      </c>
      <c r="P89" s="264">
        <v>47</v>
      </c>
      <c r="Q89" s="264">
        <v>46</v>
      </c>
      <c r="R89" s="264">
        <v>4</v>
      </c>
      <c r="S89" s="264">
        <v>0</v>
      </c>
      <c r="T89" s="265">
        <v>0.015</v>
      </c>
      <c r="U89" s="266">
        <v>52052</v>
      </c>
      <c r="V89" s="266">
        <v>1575</v>
      </c>
      <c r="W89" s="266">
        <v>1560</v>
      </c>
      <c r="X89" s="266">
        <v>2</v>
      </c>
      <c r="Y89" s="264">
        <v>1379</v>
      </c>
      <c r="Z89" s="267">
        <v>0.0302197802197802</v>
      </c>
      <c r="AA89" s="267">
        <v>0.0255610972568579</v>
      </c>
      <c r="AB89" s="267">
        <v>0.0255376344086022</v>
      </c>
      <c r="AC89" s="268">
        <v>0.0334044065387349</v>
      </c>
      <c r="AD89" s="269">
        <v>2.34628482557037e-5</v>
      </c>
      <c r="AE89" s="270">
        <v>11498</v>
      </c>
      <c r="AF89" s="271">
        <v>334</v>
      </c>
      <c r="AG89" s="271">
        <v>0</v>
      </c>
      <c r="AH89" s="271">
        <v>11892</v>
      </c>
      <c r="AI89" s="271">
        <v>365</v>
      </c>
      <c r="AJ89" s="271">
        <v>0</v>
      </c>
      <c r="AK89" s="268">
        <v>0.0290485301791616</v>
      </c>
      <c r="AL89" s="268">
        <v>0.0306929027917928</v>
      </c>
      <c r="AM89" s="269">
        <v>-0.00164437261263121</v>
      </c>
    </row>
    <row r="90" ht="19" spans="1:39">
      <c r="A90" s="260" t="s">
        <v>2706</v>
      </c>
      <c r="B90" s="261" t="s">
        <v>3372</v>
      </c>
      <c r="C90" s="262" t="s">
        <v>2995</v>
      </c>
      <c r="D90" s="278" t="s">
        <v>2996</v>
      </c>
      <c r="E90" s="263">
        <v>2867</v>
      </c>
      <c r="F90" s="263">
        <v>139</v>
      </c>
      <c r="G90" s="263">
        <v>96</v>
      </c>
      <c r="H90" s="263">
        <v>0</v>
      </c>
      <c r="I90" s="263">
        <v>0</v>
      </c>
      <c r="J90" s="264">
        <v>2154</v>
      </c>
      <c r="K90" s="264">
        <v>173</v>
      </c>
      <c r="L90" s="264">
        <v>173</v>
      </c>
      <c r="M90" s="264">
        <v>0</v>
      </c>
      <c r="N90" s="264">
        <v>0</v>
      </c>
      <c r="O90" s="264">
        <v>2102</v>
      </c>
      <c r="P90" s="264">
        <v>166</v>
      </c>
      <c r="Q90" s="264">
        <v>166</v>
      </c>
      <c r="R90" s="264">
        <v>0</v>
      </c>
      <c r="S90" s="264">
        <v>0</v>
      </c>
      <c r="T90" s="265">
        <v>0.015</v>
      </c>
      <c r="U90" s="266">
        <v>83623</v>
      </c>
      <c r="V90" s="266">
        <v>5733</v>
      </c>
      <c r="W90" s="266">
        <v>5658</v>
      </c>
      <c r="X90" s="266">
        <v>0</v>
      </c>
      <c r="Y90" s="264">
        <v>4788</v>
      </c>
      <c r="Z90" s="267">
        <v>0.0685576934575416</v>
      </c>
      <c r="AA90" s="267">
        <v>0.0484827345657482</v>
      </c>
      <c r="AB90" s="267">
        <v>0.0803156917363046</v>
      </c>
      <c r="AC90" s="268">
        <v>0.0789724072312084</v>
      </c>
      <c r="AD90" s="269">
        <v>-0.0318329571705564</v>
      </c>
      <c r="AE90" s="270">
        <v>18445</v>
      </c>
      <c r="AF90" s="271">
        <v>1165</v>
      </c>
      <c r="AG90" s="271">
        <v>0</v>
      </c>
      <c r="AH90" s="271">
        <v>20541</v>
      </c>
      <c r="AI90" s="271">
        <v>1392</v>
      </c>
      <c r="AJ90" s="271">
        <v>0</v>
      </c>
      <c r="AK90" s="268">
        <v>0.0631607481702358</v>
      </c>
      <c r="AL90" s="268">
        <v>0.0677669052139623</v>
      </c>
      <c r="AM90" s="269">
        <v>-0.00460615704372648</v>
      </c>
    </row>
    <row r="91" ht="19" spans="1:39">
      <c r="A91" s="260" t="s">
        <v>2706</v>
      </c>
      <c r="B91" s="261" t="s">
        <v>3372</v>
      </c>
      <c r="C91" s="262" t="s">
        <v>3027</v>
      </c>
      <c r="D91" s="278" t="s">
        <v>3028</v>
      </c>
      <c r="E91" s="263">
        <v>1817</v>
      </c>
      <c r="F91" s="263">
        <v>55</v>
      </c>
      <c r="G91" s="263">
        <v>42</v>
      </c>
      <c r="H91" s="263">
        <v>0</v>
      </c>
      <c r="I91" s="263">
        <v>0</v>
      </c>
      <c r="J91" s="264">
        <v>1790</v>
      </c>
      <c r="K91" s="264">
        <v>57</v>
      </c>
      <c r="L91" s="264">
        <v>57</v>
      </c>
      <c r="M91" s="264">
        <v>0</v>
      </c>
      <c r="N91" s="264">
        <v>0</v>
      </c>
      <c r="O91" s="264">
        <v>1577</v>
      </c>
      <c r="P91" s="264">
        <v>36</v>
      </c>
      <c r="Q91" s="264">
        <v>36</v>
      </c>
      <c r="R91" s="264">
        <v>1</v>
      </c>
      <c r="S91" s="264">
        <v>0</v>
      </c>
      <c r="T91" s="265">
        <v>0.015</v>
      </c>
      <c r="U91" s="266">
        <v>60709</v>
      </c>
      <c r="V91" s="266">
        <v>1629</v>
      </c>
      <c r="W91" s="266">
        <v>1613</v>
      </c>
      <c r="X91" s="266">
        <v>0</v>
      </c>
      <c r="Y91" s="264">
        <v>1411</v>
      </c>
      <c r="Z91" s="267">
        <v>0.0268329242781136</v>
      </c>
      <c r="AA91" s="267">
        <v>0.0302696752889378</v>
      </c>
      <c r="AB91" s="267">
        <v>0.0318435754189944</v>
      </c>
      <c r="AC91" s="268">
        <v>0.0228281547241598</v>
      </c>
      <c r="AD91" s="269">
        <v>-0.0015739001300566</v>
      </c>
      <c r="AE91" s="270">
        <v>13205</v>
      </c>
      <c r="AF91" s="271">
        <v>342</v>
      </c>
      <c r="AG91" s="271">
        <v>0</v>
      </c>
      <c r="AH91" s="271">
        <v>14124</v>
      </c>
      <c r="AI91" s="271">
        <v>382</v>
      </c>
      <c r="AJ91" s="271">
        <v>0</v>
      </c>
      <c r="AK91" s="268">
        <v>0.0258992805755396</v>
      </c>
      <c r="AL91" s="268">
        <v>0.0270461625601813</v>
      </c>
      <c r="AM91" s="269">
        <v>-0.00114688198464168</v>
      </c>
    </row>
    <row r="92" ht="19" spans="1:39">
      <c r="A92" s="260" t="s">
        <v>2706</v>
      </c>
      <c r="B92" s="261" t="s">
        <v>3372</v>
      </c>
      <c r="C92" s="262" t="s">
        <v>3037</v>
      </c>
      <c r="D92" s="278" t="s">
        <v>3038</v>
      </c>
      <c r="E92" s="263">
        <v>2761</v>
      </c>
      <c r="F92" s="263">
        <v>73</v>
      </c>
      <c r="G92" s="263">
        <v>47</v>
      </c>
      <c r="H92" s="263">
        <v>0</v>
      </c>
      <c r="I92" s="263">
        <v>0</v>
      </c>
      <c r="J92" s="264">
        <v>2589</v>
      </c>
      <c r="K92" s="264">
        <v>84</v>
      </c>
      <c r="L92" s="264">
        <v>83</v>
      </c>
      <c r="M92" s="264">
        <v>0</v>
      </c>
      <c r="N92" s="264">
        <v>0</v>
      </c>
      <c r="O92" s="264">
        <v>2590</v>
      </c>
      <c r="P92" s="264">
        <v>111</v>
      </c>
      <c r="Q92" s="264">
        <v>111</v>
      </c>
      <c r="R92" s="264">
        <v>5</v>
      </c>
      <c r="S92" s="264">
        <v>0</v>
      </c>
      <c r="T92" s="265">
        <v>0.015</v>
      </c>
      <c r="U92" s="266">
        <v>89101</v>
      </c>
      <c r="V92" s="266">
        <v>3068</v>
      </c>
      <c r="W92" s="266">
        <v>3041</v>
      </c>
      <c r="X92" s="266">
        <v>0</v>
      </c>
      <c r="Y92" s="264">
        <v>2700</v>
      </c>
      <c r="Z92" s="267">
        <v>0.0344328346483204</v>
      </c>
      <c r="AA92" s="267">
        <v>0.0264396957624049</v>
      </c>
      <c r="AB92" s="267">
        <v>0.0324449594438007</v>
      </c>
      <c r="AC92" s="268">
        <v>0.0428571428571429</v>
      </c>
      <c r="AD92" s="269">
        <v>-0.00600526368139577</v>
      </c>
      <c r="AE92" s="270">
        <v>19658</v>
      </c>
      <c r="AF92" s="271">
        <v>706</v>
      </c>
      <c r="AG92" s="271">
        <v>0</v>
      </c>
      <c r="AH92" s="271">
        <v>20247</v>
      </c>
      <c r="AI92" s="271">
        <v>730</v>
      </c>
      <c r="AJ92" s="271">
        <v>0</v>
      </c>
      <c r="AK92" s="268">
        <v>0.0359141316512361</v>
      </c>
      <c r="AL92" s="268">
        <v>0.0360547241566652</v>
      </c>
      <c r="AM92" s="269">
        <v>-0.000140592505429048</v>
      </c>
    </row>
    <row r="93" ht="19" spans="1:39">
      <c r="A93" s="260" t="s">
        <v>2706</v>
      </c>
      <c r="B93" s="261" t="s">
        <v>3372</v>
      </c>
      <c r="C93" s="262" t="s">
        <v>3203</v>
      </c>
      <c r="D93" s="278" t="s">
        <v>3203</v>
      </c>
      <c r="E93" s="263">
        <v>2542</v>
      </c>
      <c r="F93" s="263">
        <v>138</v>
      </c>
      <c r="G93" s="263">
        <v>97</v>
      </c>
      <c r="H93" s="263">
        <v>0</v>
      </c>
      <c r="I93" s="263">
        <v>0</v>
      </c>
      <c r="J93" s="264">
        <v>2845</v>
      </c>
      <c r="K93" s="264">
        <v>15</v>
      </c>
      <c r="L93" s="264">
        <v>15</v>
      </c>
      <c r="M93" s="264">
        <v>0</v>
      </c>
      <c r="N93" s="264">
        <v>0</v>
      </c>
      <c r="O93" s="264">
        <v>1962</v>
      </c>
      <c r="P93" s="264">
        <v>495</v>
      </c>
      <c r="Q93" s="264">
        <v>486</v>
      </c>
      <c r="R93" s="264">
        <v>9</v>
      </c>
      <c r="S93" s="264">
        <v>0</v>
      </c>
      <c r="T93" s="265">
        <v>0.015</v>
      </c>
      <c r="U93" s="266">
        <v>85683</v>
      </c>
      <c r="V93" s="266">
        <v>6674</v>
      </c>
      <c r="W93" s="266">
        <v>6574</v>
      </c>
      <c r="X93" s="266">
        <v>4</v>
      </c>
      <c r="Y93" s="264">
        <v>5402</v>
      </c>
      <c r="Z93" s="267">
        <v>0.0778450801209108</v>
      </c>
      <c r="AA93" s="267">
        <v>0.0542879622344611</v>
      </c>
      <c r="AB93" s="267">
        <v>0.00527240773286467</v>
      </c>
      <c r="AC93" s="268">
        <v>0.252293577981651</v>
      </c>
      <c r="AD93" s="269">
        <v>0.0490155545015964</v>
      </c>
      <c r="AE93" s="270">
        <v>17705</v>
      </c>
      <c r="AF93" s="271">
        <v>1524</v>
      </c>
      <c r="AG93" s="271">
        <v>0</v>
      </c>
      <c r="AH93" s="271">
        <v>19273</v>
      </c>
      <c r="AI93" s="271">
        <v>1526</v>
      </c>
      <c r="AJ93" s="271">
        <v>0</v>
      </c>
      <c r="AK93" s="268">
        <v>0.0860773792713923</v>
      </c>
      <c r="AL93" s="268">
        <v>0.0791781248378561</v>
      </c>
      <c r="AM93" s="269">
        <v>0.0068992544335362</v>
      </c>
    </row>
    <row r="94" ht="19" spans="1:39">
      <c r="A94" s="260" t="s">
        <v>2706</v>
      </c>
      <c r="B94" s="261" t="s">
        <v>3372</v>
      </c>
      <c r="C94" s="262" t="s">
        <v>2892</v>
      </c>
      <c r="D94" s="278" t="s">
        <v>2893</v>
      </c>
      <c r="E94" s="263">
        <v>2413</v>
      </c>
      <c r="F94" s="263">
        <v>103</v>
      </c>
      <c r="G94" s="263">
        <v>78</v>
      </c>
      <c r="H94" s="263">
        <v>0</v>
      </c>
      <c r="I94" s="263">
        <v>0</v>
      </c>
      <c r="J94" s="264">
        <v>2076</v>
      </c>
      <c r="K94" s="264">
        <v>78</v>
      </c>
      <c r="L94" s="264">
        <v>78</v>
      </c>
      <c r="M94" s="264">
        <v>0</v>
      </c>
      <c r="N94" s="264">
        <v>0</v>
      </c>
      <c r="O94" s="264">
        <v>1813</v>
      </c>
      <c r="P94" s="264">
        <v>76</v>
      </c>
      <c r="Q94" s="264">
        <v>76</v>
      </c>
      <c r="R94" s="264">
        <v>9</v>
      </c>
      <c r="S94" s="264">
        <v>0</v>
      </c>
      <c r="T94" s="265">
        <v>0.015</v>
      </c>
      <c r="U94" s="266">
        <v>74132</v>
      </c>
      <c r="V94" s="266">
        <v>2559</v>
      </c>
      <c r="W94" s="266">
        <v>2533</v>
      </c>
      <c r="X94" s="266">
        <v>3</v>
      </c>
      <c r="Y94" s="264">
        <v>2228</v>
      </c>
      <c r="Z94" s="267">
        <v>0.0344790373927589</v>
      </c>
      <c r="AA94" s="267">
        <v>0.0426854537919602</v>
      </c>
      <c r="AB94" s="267">
        <v>0.0375722543352601</v>
      </c>
      <c r="AC94" s="268">
        <v>0.0419194704908991</v>
      </c>
      <c r="AD94" s="269">
        <v>0.0051131994567001</v>
      </c>
      <c r="AE94" s="270">
        <v>16061</v>
      </c>
      <c r="AF94" s="271">
        <v>571</v>
      </c>
      <c r="AG94" s="271">
        <v>1</v>
      </c>
      <c r="AH94" s="271">
        <v>17576</v>
      </c>
      <c r="AI94" s="271">
        <v>606</v>
      </c>
      <c r="AJ94" s="271">
        <v>0</v>
      </c>
      <c r="AK94" s="268">
        <v>0.0354896955357699</v>
      </c>
      <c r="AL94" s="268">
        <v>0.0344788347746928</v>
      </c>
      <c r="AM94" s="269">
        <v>0.00101086076107711</v>
      </c>
    </row>
    <row r="95" ht="19" spans="1:39">
      <c r="A95" s="260" t="s">
        <v>2706</v>
      </c>
      <c r="B95" s="261" t="s">
        <v>3372</v>
      </c>
      <c r="C95" s="262" t="s">
        <v>2908</v>
      </c>
      <c r="D95" s="278" t="s">
        <v>2909</v>
      </c>
      <c r="E95" s="263">
        <v>4049</v>
      </c>
      <c r="F95" s="263">
        <v>155</v>
      </c>
      <c r="G95" s="263">
        <v>89</v>
      </c>
      <c r="H95" s="263">
        <v>2</v>
      </c>
      <c r="I95" s="263">
        <v>0</v>
      </c>
      <c r="J95" s="264">
        <v>3874</v>
      </c>
      <c r="K95" s="264">
        <v>173</v>
      </c>
      <c r="L95" s="264">
        <v>173</v>
      </c>
      <c r="M95" s="264">
        <v>2</v>
      </c>
      <c r="N95" s="264">
        <v>0</v>
      </c>
      <c r="O95" s="264">
        <v>3229</v>
      </c>
      <c r="P95" s="264">
        <v>153</v>
      </c>
      <c r="Q95" s="264">
        <v>153</v>
      </c>
      <c r="R95" s="264">
        <v>3</v>
      </c>
      <c r="S95" s="264">
        <v>0</v>
      </c>
      <c r="T95" s="265">
        <v>0.015</v>
      </c>
      <c r="U95" s="266">
        <v>123553</v>
      </c>
      <c r="V95" s="266">
        <v>4924</v>
      </c>
      <c r="W95" s="266">
        <v>4855</v>
      </c>
      <c r="X95" s="266">
        <v>2</v>
      </c>
      <c r="Y95" s="264">
        <v>4199</v>
      </c>
      <c r="Z95" s="267">
        <v>0.0398371549051824</v>
      </c>
      <c r="AA95" s="267">
        <v>0.0382810570511237</v>
      </c>
      <c r="AB95" s="267">
        <v>0.0446566855962829</v>
      </c>
      <c r="AC95" s="268">
        <v>0.0473830907401672</v>
      </c>
      <c r="AD95" s="269">
        <v>-0.00637562854515918</v>
      </c>
      <c r="AE95" s="270">
        <v>27655</v>
      </c>
      <c r="AF95" s="271">
        <v>1119</v>
      </c>
      <c r="AG95" s="271">
        <v>0</v>
      </c>
      <c r="AH95" s="271">
        <v>29686</v>
      </c>
      <c r="AI95" s="271">
        <v>1203</v>
      </c>
      <c r="AJ95" s="271">
        <v>0</v>
      </c>
      <c r="AK95" s="268">
        <v>0.0404628457783403</v>
      </c>
      <c r="AL95" s="268">
        <v>0.0405241527992993</v>
      </c>
      <c r="AM95" s="269">
        <v>-6.13070209590713e-5</v>
      </c>
    </row>
    <row r="96" ht="19" spans="1:39">
      <c r="A96" s="260" t="s">
        <v>2706</v>
      </c>
      <c r="B96" s="261" t="s">
        <v>3372</v>
      </c>
      <c r="C96" s="262" t="s">
        <v>2916</v>
      </c>
      <c r="D96" s="278" t="s">
        <v>2917</v>
      </c>
      <c r="E96" s="263">
        <v>2438</v>
      </c>
      <c r="F96" s="263">
        <v>97</v>
      </c>
      <c r="G96" s="263">
        <v>62</v>
      </c>
      <c r="H96" s="263">
        <v>0</v>
      </c>
      <c r="I96" s="263">
        <v>0</v>
      </c>
      <c r="J96" s="264">
        <v>2052</v>
      </c>
      <c r="K96" s="264">
        <v>80</v>
      </c>
      <c r="L96" s="264">
        <v>79</v>
      </c>
      <c r="M96" s="264">
        <v>0</v>
      </c>
      <c r="N96" s="264">
        <v>0</v>
      </c>
      <c r="O96" s="264">
        <v>1775</v>
      </c>
      <c r="P96" s="264">
        <v>78</v>
      </c>
      <c r="Q96" s="264">
        <v>78</v>
      </c>
      <c r="R96" s="264">
        <v>2</v>
      </c>
      <c r="S96" s="264">
        <v>0</v>
      </c>
      <c r="T96" s="265">
        <v>0.015</v>
      </c>
      <c r="U96" s="266">
        <v>71984</v>
      </c>
      <c r="V96" s="266">
        <v>2542</v>
      </c>
      <c r="W96" s="266">
        <v>2505</v>
      </c>
      <c r="X96" s="266">
        <v>0</v>
      </c>
      <c r="Y96" s="264">
        <v>2194</v>
      </c>
      <c r="Z96" s="267">
        <v>0.0353134029784397</v>
      </c>
      <c r="AA96" s="267">
        <v>0.0397867104183757</v>
      </c>
      <c r="AB96" s="267">
        <v>0.0389863547758285</v>
      </c>
      <c r="AC96" s="268">
        <v>0.043943661971831</v>
      </c>
      <c r="AD96" s="269">
        <v>0.000800355642547261</v>
      </c>
      <c r="AE96" s="270">
        <v>15685</v>
      </c>
      <c r="AF96" s="271">
        <v>560</v>
      </c>
      <c r="AG96" s="271">
        <v>0</v>
      </c>
      <c r="AH96" s="271">
        <v>17441</v>
      </c>
      <c r="AI96" s="271">
        <v>631</v>
      </c>
      <c r="AJ96" s="271">
        <v>0</v>
      </c>
      <c r="AK96" s="268">
        <v>0.0357029008606949</v>
      </c>
      <c r="AL96" s="268">
        <v>0.0361791181698297</v>
      </c>
      <c r="AM96" s="269">
        <v>-0.000476217309134774</v>
      </c>
    </row>
    <row r="97" ht="19" spans="1:39">
      <c r="A97" s="260" t="s">
        <v>2706</v>
      </c>
      <c r="B97" s="261" t="s">
        <v>3372</v>
      </c>
      <c r="C97" s="262" t="s">
        <v>2918</v>
      </c>
      <c r="D97" s="278" t="s">
        <v>2919</v>
      </c>
      <c r="E97" s="263">
        <v>2410</v>
      </c>
      <c r="F97" s="263">
        <v>87</v>
      </c>
      <c r="G97" s="263">
        <v>64</v>
      </c>
      <c r="H97" s="263">
        <v>0</v>
      </c>
      <c r="I97" s="263">
        <v>0</v>
      </c>
      <c r="J97" s="264">
        <v>2367</v>
      </c>
      <c r="K97" s="264">
        <v>74</v>
      </c>
      <c r="L97" s="264">
        <v>74</v>
      </c>
      <c r="M97" s="264">
        <v>1</v>
      </c>
      <c r="N97" s="264">
        <v>0</v>
      </c>
      <c r="O97" s="264">
        <v>1938</v>
      </c>
      <c r="P97" s="264">
        <v>49</v>
      </c>
      <c r="Q97" s="264">
        <v>49</v>
      </c>
      <c r="R97" s="264">
        <v>2</v>
      </c>
      <c r="S97" s="264">
        <v>0</v>
      </c>
      <c r="T97" s="265">
        <v>0.015</v>
      </c>
      <c r="U97" s="266">
        <v>79227</v>
      </c>
      <c r="V97" s="266">
        <v>2496</v>
      </c>
      <c r="W97" s="266">
        <v>2473</v>
      </c>
      <c r="X97" s="266">
        <v>0</v>
      </c>
      <c r="Y97" s="264">
        <v>2183</v>
      </c>
      <c r="Z97" s="267">
        <v>0.0315044113749101</v>
      </c>
      <c r="AA97" s="267">
        <v>0.0360995850622407</v>
      </c>
      <c r="AB97" s="267">
        <v>0.031263202365864</v>
      </c>
      <c r="AC97" s="268">
        <v>0.0252837977296182</v>
      </c>
      <c r="AD97" s="269">
        <v>0.0048363826963767</v>
      </c>
      <c r="AE97" s="270">
        <v>17146</v>
      </c>
      <c r="AF97" s="271">
        <v>551</v>
      </c>
      <c r="AG97" s="271">
        <v>0</v>
      </c>
      <c r="AH97" s="271">
        <v>18910</v>
      </c>
      <c r="AI97" s="271">
        <v>601</v>
      </c>
      <c r="AJ97" s="271">
        <v>0</v>
      </c>
      <c r="AK97" s="268">
        <v>0.0321357751078969</v>
      </c>
      <c r="AL97" s="268">
        <v>0.0317821258593337</v>
      </c>
      <c r="AM97" s="269">
        <v>0.000353649248563195</v>
      </c>
    </row>
    <row r="98" ht="19" spans="1:39">
      <c r="A98" s="260" t="s">
        <v>2706</v>
      </c>
      <c r="B98" s="261" t="s">
        <v>3372</v>
      </c>
      <c r="C98" s="262" t="s">
        <v>2948</v>
      </c>
      <c r="D98" s="278" t="s">
        <v>2949</v>
      </c>
      <c r="E98" s="263">
        <v>1710</v>
      </c>
      <c r="F98" s="263">
        <v>50</v>
      </c>
      <c r="G98" s="263">
        <v>31</v>
      </c>
      <c r="H98" s="263">
        <v>0</v>
      </c>
      <c r="I98" s="263">
        <v>0</v>
      </c>
      <c r="J98" s="264">
        <v>1537</v>
      </c>
      <c r="K98" s="264">
        <v>44</v>
      </c>
      <c r="L98" s="264">
        <v>44</v>
      </c>
      <c r="M98" s="264">
        <v>0</v>
      </c>
      <c r="N98" s="264">
        <v>0</v>
      </c>
      <c r="O98" s="264">
        <v>1354</v>
      </c>
      <c r="P98" s="264">
        <v>40</v>
      </c>
      <c r="Q98" s="264">
        <v>40</v>
      </c>
      <c r="R98" s="264">
        <v>0</v>
      </c>
      <c r="S98" s="264">
        <v>0</v>
      </c>
      <c r="T98" s="265">
        <v>0.015</v>
      </c>
      <c r="U98" s="266">
        <v>52335</v>
      </c>
      <c r="V98" s="266">
        <v>1333</v>
      </c>
      <c r="W98" s="266">
        <v>1314</v>
      </c>
      <c r="X98" s="266">
        <v>1</v>
      </c>
      <c r="Y98" s="264">
        <v>1149</v>
      </c>
      <c r="Z98" s="267">
        <v>0.025451418744626</v>
      </c>
      <c r="AA98" s="267">
        <v>0.0292397660818713</v>
      </c>
      <c r="AB98" s="267">
        <v>0.0286271958360442</v>
      </c>
      <c r="AC98" s="268">
        <v>0.0295420974889217</v>
      </c>
      <c r="AD98" s="269">
        <v>0.000612570245827102</v>
      </c>
      <c r="AE98" s="270">
        <v>11312</v>
      </c>
      <c r="AF98" s="271">
        <v>291</v>
      </c>
      <c r="AG98" s="271">
        <v>0</v>
      </c>
      <c r="AH98" s="271">
        <v>12281</v>
      </c>
      <c r="AI98" s="271">
        <v>341</v>
      </c>
      <c r="AJ98" s="271">
        <v>0</v>
      </c>
      <c r="AK98" s="268">
        <v>0.0257248939179632</v>
      </c>
      <c r="AL98" s="268">
        <v>0.0277664685286214</v>
      </c>
      <c r="AM98" s="269">
        <v>-0.00204157461065822</v>
      </c>
    </row>
    <row r="99" ht="19" spans="1:39">
      <c r="A99" s="260" t="s">
        <v>2706</v>
      </c>
      <c r="B99" s="261" t="s">
        <v>3373</v>
      </c>
      <c r="C99" s="262" t="s">
        <v>2878</v>
      </c>
      <c r="D99" s="278" t="s">
        <v>2879</v>
      </c>
      <c r="E99" s="263">
        <v>2049</v>
      </c>
      <c r="F99" s="263">
        <v>94</v>
      </c>
      <c r="G99" s="263">
        <v>68</v>
      </c>
      <c r="H99" s="263">
        <v>0</v>
      </c>
      <c r="I99" s="263">
        <v>0</v>
      </c>
      <c r="J99" s="264">
        <v>1887</v>
      </c>
      <c r="K99" s="264">
        <v>97</v>
      </c>
      <c r="L99" s="264">
        <v>97</v>
      </c>
      <c r="M99" s="264">
        <v>0</v>
      </c>
      <c r="N99" s="264">
        <v>0</v>
      </c>
      <c r="O99" s="264">
        <v>1789</v>
      </c>
      <c r="P99" s="264">
        <v>78</v>
      </c>
      <c r="Q99" s="264">
        <v>78</v>
      </c>
      <c r="R99" s="264">
        <v>12</v>
      </c>
      <c r="S99" s="264">
        <v>0</v>
      </c>
      <c r="T99" s="265">
        <v>0.015</v>
      </c>
      <c r="U99" s="266">
        <v>65666</v>
      </c>
      <c r="V99" s="266">
        <v>2919</v>
      </c>
      <c r="W99" s="266">
        <v>2889</v>
      </c>
      <c r="X99" s="266">
        <v>2</v>
      </c>
      <c r="Y99" s="264">
        <v>2544</v>
      </c>
      <c r="Z99" s="267">
        <v>0.0444217707793988</v>
      </c>
      <c r="AA99" s="267">
        <v>0.045876037091264</v>
      </c>
      <c r="AB99" s="267">
        <v>0.0514043455219926</v>
      </c>
      <c r="AC99" s="268">
        <v>0.043599776411403</v>
      </c>
      <c r="AD99" s="269">
        <v>-0.00552830843072855</v>
      </c>
      <c r="AE99" s="270">
        <v>13980</v>
      </c>
      <c r="AF99" s="271">
        <v>642</v>
      </c>
      <c r="AG99" s="271">
        <v>0</v>
      </c>
      <c r="AH99" s="271">
        <v>14533</v>
      </c>
      <c r="AI99" s="271">
        <v>703</v>
      </c>
      <c r="AJ99" s="271">
        <v>0</v>
      </c>
      <c r="AK99" s="268">
        <v>0.0459227467811159</v>
      </c>
      <c r="AL99" s="268">
        <v>0.0483726690979151</v>
      </c>
      <c r="AM99" s="269">
        <v>-0.00244992231679921</v>
      </c>
    </row>
    <row r="100" ht="19" spans="1:39">
      <c r="A100" s="260" t="s">
        <v>2706</v>
      </c>
      <c r="B100" s="261" t="s">
        <v>3373</v>
      </c>
      <c r="C100" s="262" t="s">
        <v>2884</v>
      </c>
      <c r="D100" s="278" t="s">
        <v>2885</v>
      </c>
      <c r="E100" s="263">
        <v>4778</v>
      </c>
      <c r="F100" s="263">
        <v>78</v>
      </c>
      <c r="G100" s="263">
        <v>52</v>
      </c>
      <c r="H100" s="263">
        <v>0</v>
      </c>
      <c r="I100" s="263">
        <v>0</v>
      </c>
      <c r="J100" s="264">
        <v>4038</v>
      </c>
      <c r="K100" s="264">
        <v>141</v>
      </c>
      <c r="L100" s="264">
        <v>141</v>
      </c>
      <c r="M100" s="264">
        <v>0</v>
      </c>
      <c r="N100" s="264">
        <v>0</v>
      </c>
      <c r="O100" s="264">
        <v>3655</v>
      </c>
      <c r="P100" s="264">
        <v>105</v>
      </c>
      <c r="Q100" s="264">
        <v>104</v>
      </c>
      <c r="R100" s="264">
        <v>1</v>
      </c>
      <c r="S100" s="264">
        <v>0</v>
      </c>
      <c r="T100" s="265">
        <v>0.015</v>
      </c>
      <c r="U100" s="266">
        <v>133922</v>
      </c>
      <c r="V100" s="266">
        <v>4947</v>
      </c>
      <c r="W100" s="266">
        <v>4892</v>
      </c>
      <c r="X100" s="266">
        <v>5</v>
      </c>
      <c r="Y100" s="264">
        <v>4312</v>
      </c>
      <c r="Z100" s="267">
        <v>0.0369020773285943</v>
      </c>
      <c r="AA100" s="267">
        <v>0.0163248221012976</v>
      </c>
      <c r="AB100" s="267">
        <v>0.0349182763744428</v>
      </c>
      <c r="AC100" s="268">
        <v>0.0287277701778386</v>
      </c>
      <c r="AD100" s="269">
        <v>-0.0185934542731452</v>
      </c>
      <c r="AE100" s="270">
        <v>30353</v>
      </c>
      <c r="AF100" s="271">
        <v>937</v>
      </c>
      <c r="AG100" s="271">
        <v>0</v>
      </c>
      <c r="AH100" s="271">
        <v>30268</v>
      </c>
      <c r="AI100" s="271">
        <v>1148</v>
      </c>
      <c r="AJ100" s="271">
        <v>1</v>
      </c>
      <c r="AK100" s="268">
        <v>0.0308700952129938</v>
      </c>
      <c r="AL100" s="268">
        <v>0.037894806396194</v>
      </c>
      <c r="AM100" s="269">
        <v>-0.00702471118320023</v>
      </c>
    </row>
    <row r="101" ht="19" spans="1:39">
      <c r="A101" s="260" t="s">
        <v>2706</v>
      </c>
      <c r="B101" s="261" t="s">
        <v>3373</v>
      </c>
      <c r="C101" s="262" t="s">
        <v>2910</v>
      </c>
      <c r="D101" s="278" t="s">
        <v>2911</v>
      </c>
      <c r="E101" s="263">
        <v>3603</v>
      </c>
      <c r="F101" s="263">
        <v>84</v>
      </c>
      <c r="G101" s="263">
        <v>59</v>
      </c>
      <c r="H101" s="263">
        <v>0</v>
      </c>
      <c r="I101" s="263">
        <v>0</v>
      </c>
      <c r="J101" s="264">
        <v>3590</v>
      </c>
      <c r="K101" s="264">
        <v>169</v>
      </c>
      <c r="L101" s="264">
        <v>169</v>
      </c>
      <c r="M101" s="264">
        <v>0</v>
      </c>
      <c r="N101" s="264">
        <v>0</v>
      </c>
      <c r="O101" s="264">
        <v>3062</v>
      </c>
      <c r="P101" s="264">
        <v>48</v>
      </c>
      <c r="Q101" s="264">
        <v>48</v>
      </c>
      <c r="R101" s="264">
        <v>2</v>
      </c>
      <c r="S101" s="264">
        <v>0</v>
      </c>
      <c r="T101" s="265">
        <v>0.015</v>
      </c>
      <c r="U101" s="266">
        <v>135068</v>
      </c>
      <c r="V101" s="266">
        <v>3825</v>
      </c>
      <c r="W101" s="266">
        <v>3788</v>
      </c>
      <c r="X101" s="266">
        <v>1</v>
      </c>
      <c r="Y101" s="264">
        <v>3315</v>
      </c>
      <c r="Z101" s="267">
        <v>0.0283116652352889</v>
      </c>
      <c r="AA101" s="267">
        <v>0.0233139050791007</v>
      </c>
      <c r="AB101" s="267">
        <v>0.047075208913649</v>
      </c>
      <c r="AC101" s="268">
        <v>0.015676028739386</v>
      </c>
      <c r="AD101" s="269">
        <v>-0.0237613038345483</v>
      </c>
      <c r="AE101" s="270">
        <v>26972</v>
      </c>
      <c r="AF101" s="271">
        <v>804</v>
      </c>
      <c r="AG101" s="271">
        <v>0</v>
      </c>
      <c r="AH101" s="271">
        <v>31248</v>
      </c>
      <c r="AI101" s="271">
        <v>903</v>
      </c>
      <c r="AJ101" s="271">
        <v>0</v>
      </c>
      <c r="AK101" s="268">
        <v>0.0298086904938455</v>
      </c>
      <c r="AL101" s="268">
        <v>0.0288978494623656</v>
      </c>
      <c r="AM101" s="269">
        <v>0.00091084103147988</v>
      </c>
    </row>
    <row r="102" ht="19" spans="1:39">
      <c r="A102" s="260" t="s">
        <v>2706</v>
      </c>
      <c r="B102" s="261" t="s">
        <v>3373</v>
      </c>
      <c r="C102" s="262" t="s">
        <v>2914</v>
      </c>
      <c r="D102" s="278" t="s">
        <v>2915</v>
      </c>
      <c r="E102" s="263">
        <v>1939</v>
      </c>
      <c r="F102" s="263">
        <v>54</v>
      </c>
      <c r="G102" s="263">
        <v>40</v>
      </c>
      <c r="H102" s="263">
        <v>0</v>
      </c>
      <c r="I102" s="263">
        <v>0</v>
      </c>
      <c r="J102" s="264">
        <v>1627</v>
      </c>
      <c r="K102" s="264">
        <v>73</v>
      </c>
      <c r="L102" s="264">
        <v>70</v>
      </c>
      <c r="M102" s="264">
        <v>0</v>
      </c>
      <c r="N102" s="264">
        <v>0</v>
      </c>
      <c r="O102" s="264">
        <v>1706</v>
      </c>
      <c r="P102" s="264">
        <v>61</v>
      </c>
      <c r="Q102" s="264">
        <v>61</v>
      </c>
      <c r="R102" s="264">
        <v>9</v>
      </c>
      <c r="S102" s="264">
        <v>0</v>
      </c>
      <c r="T102" s="265">
        <v>0.015</v>
      </c>
      <c r="U102" s="266">
        <v>63612</v>
      </c>
      <c r="V102" s="266">
        <v>2388</v>
      </c>
      <c r="W102" s="266">
        <v>2370</v>
      </c>
      <c r="X102" s="266">
        <v>14</v>
      </c>
      <c r="Y102" s="264">
        <v>2099</v>
      </c>
      <c r="Z102" s="267">
        <v>0.0373200025152487</v>
      </c>
      <c r="AA102" s="267">
        <v>0.0278494069107788</v>
      </c>
      <c r="AB102" s="267">
        <v>0.0448678549477566</v>
      </c>
      <c r="AC102" s="268">
        <v>0.0357561547479484</v>
      </c>
      <c r="AD102" s="269">
        <v>-0.0170184480369779</v>
      </c>
      <c r="AE102" s="270">
        <v>13478</v>
      </c>
      <c r="AF102" s="271">
        <v>497</v>
      </c>
      <c r="AG102" s="271">
        <v>0</v>
      </c>
      <c r="AH102" s="271">
        <v>14816</v>
      </c>
      <c r="AI102" s="271">
        <v>566</v>
      </c>
      <c r="AJ102" s="271">
        <v>5</v>
      </c>
      <c r="AK102" s="268">
        <v>0.0368749072562695</v>
      </c>
      <c r="AL102" s="268">
        <v>0.0378644708423326</v>
      </c>
      <c r="AM102" s="269">
        <v>-0.000989563586063134</v>
      </c>
    </row>
    <row r="103" ht="19" spans="1:39">
      <c r="A103" s="260" t="s">
        <v>2706</v>
      </c>
      <c r="B103" s="261" t="s">
        <v>3373</v>
      </c>
      <c r="C103" s="262" t="s">
        <v>3206</v>
      </c>
      <c r="D103" s="278" t="s">
        <v>3206</v>
      </c>
      <c r="E103" s="263">
        <v>4298</v>
      </c>
      <c r="F103" s="263">
        <v>122</v>
      </c>
      <c r="G103" s="263">
        <v>101</v>
      </c>
      <c r="H103" s="263">
        <v>0</v>
      </c>
      <c r="I103" s="263">
        <v>0</v>
      </c>
      <c r="J103" s="264">
        <v>3458</v>
      </c>
      <c r="K103" s="264">
        <v>94</v>
      </c>
      <c r="L103" s="264">
        <v>93</v>
      </c>
      <c r="M103" s="264">
        <v>0</v>
      </c>
      <c r="N103" s="264">
        <v>0</v>
      </c>
      <c r="O103" s="264">
        <v>3084</v>
      </c>
      <c r="P103" s="264">
        <v>112</v>
      </c>
      <c r="Q103" s="264">
        <v>112</v>
      </c>
      <c r="R103" s="264">
        <v>0</v>
      </c>
      <c r="S103" s="264">
        <v>0</v>
      </c>
      <c r="T103" s="265">
        <v>0.015</v>
      </c>
      <c r="U103" s="266">
        <v>120632</v>
      </c>
      <c r="V103" s="266">
        <v>3980</v>
      </c>
      <c r="W103" s="266">
        <v>3958</v>
      </c>
      <c r="X103" s="266">
        <v>1</v>
      </c>
      <c r="Y103" s="264">
        <v>3453</v>
      </c>
      <c r="Z103" s="267">
        <v>0.0329846143643478</v>
      </c>
      <c r="AA103" s="267">
        <v>0.0283852954862727</v>
      </c>
      <c r="AB103" s="267">
        <v>0.0271833429728167</v>
      </c>
      <c r="AC103" s="268">
        <v>0.0363164721141375</v>
      </c>
      <c r="AD103" s="269">
        <v>0.00120195251345603</v>
      </c>
      <c r="AE103" s="270">
        <v>26373</v>
      </c>
      <c r="AF103" s="271">
        <v>825</v>
      </c>
      <c r="AG103" s="271">
        <v>0</v>
      </c>
      <c r="AH103" s="271">
        <v>28004</v>
      </c>
      <c r="AI103" s="271">
        <v>952</v>
      </c>
      <c r="AJ103" s="271">
        <v>1</v>
      </c>
      <c r="AK103" s="268">
        <v>0.0312819929473325</v>
      </c>
      <c r="AL103" s="268">
        <v>0.0339594343665191</v>
      </c>
      <c r="AM103" s="269">
        <v>-0.00267744141918657</v>
      </c>
    </row>
    <row r="104" ht="19" spans="1:39">
      <c r="A104" s="260" t="s">
        <v>2706</v>
      </c>
      <c r="B104" s="261" t="s">
        <v>3373</v>
      </c>
      <c r="C104" s="262" t="s">
        <v>2875</v>
      </c>
      <c r="D104" s="278" t="s">
        <v>2875</v>
      </c>
      <c r="E104" s="263">
        <v>3355</v>
      </c>
      <c r="F104" s="263">
        <v>91</v>
      </c>
      <c r="G104" s="263">
        <v>53</v>
      </c>
      <c r="H104" s="263">
        <v>0</v>
      </c>
      <c r="I104" s="263">
        <v>0</v>
      </c>
      <c r="J104" s="264">
        <v>2997</v>
      </c>
      <c r="K104" s="264">
        <v>61</v>
      </c>
      <c r="L104" s="264">
        <v>61</v>
      </c>
      <c r="M104" s="264">
        <v>0</v>
      </c>
      <c r="N104" s="264">
        <v>0</v>
      </c>
      <c r="O104" s="264">
        <v>2829</v>
      </c>
      <c r="P104" s="264">
        <v>98</v>
      </c>
      <c r="Q104" s="264">
        <v>98</v>
      </c>
      <c r="R104" s="264">
        <v>4</v>
      </c>
      <c r="S104" s="264">
        <v>0</v>
      </c>
      <c r="T104" s="265">
        <v>0.015</v>
      </c>
      <c r="U104" s="266">
        <v>100061</v>
      </c>
      <c r="V104" s="266">
        <v>2420</v>
      </c>
      <c r="W104" s="266">
        <v>2380</v>
      </c>
      <c r="X104" s="266">
        <v>1</v>
      </c>
      <c r="Y104" s="264">
        <v>2081</v>
      </c>
      <c r="Z104" s="267">
        <v>0.0241752530956117</v>
      </c>
      <c r="AA104" s="267">
        <v>0.027123695976155</v>
      </c>
      <c r="AB104" s="267">
        <v>0.0203536870203537</v>
      </c>
      <c r="AC104" s="268">
        <v>0.0346412159773772</v>
      </c>
      <c r="AD104" s="269">
        <v>0.00677000895580131</v>
      </c>
      <c r="AE104" s="270">
        <v>22227</v>
      </c>
      <c r="AF104" s="271">
        <v>494</v>
      </c>
      <c r="AG104" s="271">
        <v>0</v>
      </c>
      <c r="AH104" s="271">
        <v>22173</v>
      </c>
      <c r="AI104" s="271">
        <v>514</v>
      </c>
      <c r="AJ104" s="271">
        <v>1</v>
      </c>
      <c r="AK104" s="268">
        <v>0.0222252215773609</v>
      </c>
      <c r="AL104" s="268">
        <v>0.0231362467866324</v>
      </c>
      <c r="AM104" s="269">
        <v>-0.000911025209271523</v>
      </c>
    </row>
    <row r="105" ht="19" spans="1:39">
      <c r="A105" s="260" t="s">
        <v>2706</v>
      </c>
      <c r="B105" s="261" t="s">
        <v>3373</v>
      </c>
      <c r="C105" s="262" t="s">
        <v>2894</v>
      </c>
      <c r="D105" s="278" t="s">
        <v>2895</v>
      </c>
      <c r="E105" s="263">
        <v>3837</v>
      </c>
      <c r="F105" s="263">
        <v>92</v>
      </c>
      <c r="G105" s="263">
        <v>65</v>
      </c>
      <c r="H105" s="263">
        <v>0</v>
      </c>
      <c r="I105" s="263">
        <v>0</v>
      </c>
      <c r="J105" s="264">
        <v>3634</v>
      </c>
      <c r="K105" s="264">
        <v>83</v>
      </c>
      <c r="L105" s="264">
        <v>83</v>
      </c>
      <c r="M105" s="264">
        <v>0</v>
      </c>
      <c r="N105" s="264">
        <v>0</v>
      </c>
      <c r="O105" s="264">
        <v>3206</v>
      </c>
      <c r="P105" s="264">
        <v>66</v>
      </c>
      <c r="Q105" s="264">
        <v>66</v>
      </c>
      <c r="R105" s="264">
        <v>12</v>
      </c>
      <c r="S105" s="264">
        <v>0</v>
      </c>
      <c r="T105" s="265">
        <v>0.015</v>
      </c>
      <c r="U105" s="266">
        <v>128246</v>
      </c>
      <c r="V105" s="266">
        <v>2505</v>
      </c>
      <c r="W105" s="266">
        <v>2478</v>
      </c>
      <c r="X105" s="266">
        <v>1</v>
      </c>
      <c r="Y105" s="264">
        <v>2166</v>
      </c>
      <c r="Z105" s="267">
        <v>0.0195249754378304</v>
      </c>
      <c r="AA105" s="267">
        <v>0.0239770654156893</v>
      </c>
      <c r="AB105" s="267">
        <v>0.0228398458998349</v>
      </c>
      <c r="AC105" s="268">
        <v>0.0205864004990643</v>
      </c>
      <c r="AD105" s="269">
        <v>0.00113721951585445</v>
      </c>
      <c r="AE105" s="270">
        <v>26824</v>
      </c>
      <c r="AF105" s="271">
        <v>557</v>
      </c>
      <c r="AG105" s="271">
        <v>0</v>
      </c>
      <c r="AH105" s="271">
        <v>29026</v>
      </c>
      <c r="AI105" s="271">
        <v>536</v>
      </c>
      <c r="AJ105" s="271">
        <v>0</v>
      </c>
      <c r="AK105" s="268">
        <v>0.0207649865791828</v>
      </c>
      <c r="AL105" s="268">
        <v>0.0184662027148074</v>
      </c>
      <c r="AM105" s="269">
        <v>0.00229878386437541</v>
      </c>
    </row>
    <row r="106" ht="19" spans="1:39">
      <c r="A106" s="260" t="s">
        <v>2706</v>
      </c>
      <c r="B106" s="261" t="s">
        <v>3373</v>
      </c>
      <c r="C106" s="262" t="s">
        <v>2896</v>
      </c>
      <c r="D106" s="278" t="s">
        <v>2897</v>
      </c>
      <c r="E106" s="263">
        <v>2143</v>
      </c>
      <c r="F106" s="263">
        <v>49</v>
      </c>
      <c r="G106" s="263">
        <v>33</v>
      </c>
      <c r="H106" s="263">
        <v>0</v>
      </c>
      <c r="I106" s="263">
        <v>0</v>
      </c>
      <c r="J106" s="264">
        <v>1981</v>
      </c>
      <c r="K106" s="264">
        <v>69</v>
      </c>
      <c r="L106" s="264">
        <v>69</v>
      </c>
      <c r="M106" s="264">
        <v>1</v>
      </c>
      <c r="N106" s="264">
        <v>0</v>
      </c>
      <c r="O106" s="264">
        <v>1934</v>
      </c>
      <c r="P106" s="264">
        <v>44</v>
      </c>
      <c r="Q106" s="264">
        <v>43</v>
      </c>
      <c r="R106" s="264">
        <v>7</v>
      </c>
      <c r="S106" s="264">
        <v>0</v>
      </c>
      <c r="T106" s="265">
        <v>0.015</v>
      </c>
      <c r="U106" s="266">
        <v>68083</v>
      </c>
      <c r="V106" s="266">
        <v>1717</v>
      </c>
      <c r="W106" s="266">
        <v>1699</v>
      </c>
      <c r="X106" s="266">
        <v>0</v>
      </c>
      <c r="Y106" s="264">
        <v>1524</v>
      </c>
      <c r="Z106" s="267">
        <v>0.0252192177195482</v>
      </c>
      <c r="AA106" s="267">
        <v>0.0228651423238451</v>
      </c>
      <c r="AB106" s="267">
        <v>0.0348308934881373</v>
      </c>
      <c r="AC106" s="268">
        <v>0.0227507755946225</v>
      </c>
      <c r="AD106" s="269">
        <v>-0.0119657511642922</v>
      </c>
      <c r="AE106" s="270">
        <v>15119</v>
      </c>
      <c r="AF106" s="271">
        <v>357</v>
      </c>
      <c r="AG106" s="271">
        <v>0</v>
      </c>
      <c r="AH106" s="271">
        <v>15333</v>
      </c>
      <c r="AI106" s="271">
        <v>380</v>
      </c>
      <c r="AJ106" s="271">
        <v>0</v>
      </c>
      <c r="AK106" s="268">
        <v>0.0236126727958198</v>
      </c>
      <c r="AL106" s="268">
        <v>0.0247831474597274</v>
      </c>
      <c r="AM106" s="269">
        <v>-0.00117047466390756</v>
      </c>
    </row>
    <row r="107" ht="19" spans="1:39">
      <c r="A107" s="260" t="s">
        <v>2706</v>
      </c>
      <c r="B107" s="261" t="s">
        <v>3373</v>
      </c>
      <c r="C107" s="262" t="s">
        <v>2906</v>
      </c>
      <c r="D107" s="278" t="s">
        <v>2907</v>
      </c>
      <c r="E107" s="263">
        <v>1798</v>
      </c>
      <c r="F107" s="263">
        <v>48</v>
      </c>
      <c r="G107" s="263">
        <v>33</v>
      </c>
      <c r="H107" s="263">
        <v>0</v>
      </c>
      <c r="I107" s="263">
        <v>0</v>
      </c>
      <c r="J107" s="264">
        <v>2318</v>
      </c>
      <c r="K107" s="264">
        <v>36</v>
      </c>
      <c r="L107" s="264">
        <v>36</v>
      </c>
      <c r="M107" s="264">
        <v>1</v>
      </c>
      <c r="N107" s="264">
        <v>0</v>
      </c>
      <c r="O107" s="264">
        <v>1506</v>
      </c>
      <c r="P107" s="264">
        <v>34</v>
      </c>
      <c r="Q107" s="264">
        <v>34</v>
      </c>
      <c r="R107" s="264">
        <v>2</v>
      </c>
      <c r="S107" s="264">
        <v>0</v>
      </c>
      <c r="T107" s="265">
        <v>0.015</v>
      </c>
      <c r="U107" s="266">
        <v>70581</v>
      </c>
      <c r="V107" s="266">
        <v>1570</v>
      </c>
      <c r="W107" s="266">
        <v>1555</v>
      </c>
      <c r="X107" s="266">
        <v>4</v>
      </c>
      <c r="Y107" s="264">
        <v>1411</v>
      </c>
      <c r="Z107" s="267">
        <v>0.022187274195605</v>
      </c>
      <c r="AA107" s="267">
        <v>0.0266963292547275</v>
      </c>
      <c r="AB107" s="267">
        <v>0.0155306298533218</v>
      </c>
      <c r="AC107" s="268">
        <v>0.0225763612217795</v>
      </c>
      <c r="AD107" s="269">
        <v>0.0111656994014056</v>
      </c>
      <c r="AE107" s="270">
        <v>14399</v>
      </c>
      <c r="AF107" s="271">
        <v>350</v>
      </c>
      <c r="AG107" s="271">
        <v>0</v>
      </c>
      <c r="AH107" s="271">
        <v>16367</v>
      </c>
      <c r="AI107" s="271">
        <v>373</v>
      </c>
      <c r="AJ107" s="271">
        <v>0</v>
      </c>
      <c r="AK107" s="268">
        <v>0.0243072435585805</v>
      </c>
      <c r="AL107" s="268">
        <v>0.0227897598826908</v>
      </c>
      <c r="AM107" s="269">
        <v>0.00151748367588967</v>
      </c>
    </row>
    <row r="108" ht="19" spans="1:39">
      <c r="A108" s="260" t="s">
        <v>2706</v>
      </c>
      <c r="B108" s="261" t="s">
        <v>3373</v>
      </c>
      <c r="C108" s="262" t="s">
        <v>2952</v>
      </c>
      <c r="D108" s="278" t="s">
        <v>2953</v>
      </c>
      <c r="E108" s="263">
        <v>2212</v>
      </c>
      <c r="F108" s="263">
        <v>35</v>
      </c>
      <c r="G108" s="263">
        <v>27</v>
      </c>
      <c r="H108" s="263">
        <v>0</v>
      </c>
      <c r="I108" s="263">
        <v>0</v>
      </c>
      <c r="J108" s="264">
        <v>2165</v>
      </c>
      <c r="K108" s="264">
        <v>64</v>
      </c>
      <c r="L108" s="264">
        <v>64</v>
      </c>
      <c r="M108" s="264">
        <v>1</v>
      </c>
      <c r="N108" s="264">
        <v>0</v>
      </c>
      <c r="O108" s="264">
        <v>1739</v>
      </c>
      <c r="P108" s="264">
        <v>34</v>
      </c>
      <c r="Q108" s="264">
        <v>34</v>
      </c>
      <c r="R108" s="264">
        <v>1</v>
      </c>
      <c r="S108" s="264">
        <v>0</v>
      </c>
      <c r="T108" s="265">
        <v>0.015</v>
      </c>
      <c r="U108" s="266">
        <v>72506</v>
      </c>
      <c r="V108" s="266">
        <v>1698</v>
      </c>
      <c r="W108" s="266">
        <v>1683</v>
      </c>
      <c r="X108" s="266">
        <v>1</v>
      </c>
      <c r="Y108" s="264">
        <v>1498</v>
      </c>
      <c r="Z108" s="267">
        <v>0.0234049595895512</v>
      </c>
      <c r="AA108" s="267">
        <v>0.0158227848101266</v>
      </c>
      <c r="AB108" s="267">
        <v>0.0295612009237875</v>
      </c>
      <c r="AC108" s="268">
        <v>0.019551466359977</v>
      </c>
      <c r="AD108" s="269">
        <v>-0.0137384161136609</v>
      </c>
      <c r="AE108" s="270">
        <v>15458</v>
      </c>
      <c r="AF108" s="271">
        <v>345</v>
      </c>
      <c r="AG108" s="271">
        <v>0</v>
      </c>
      <c r="AH108" s="271">
        <v>16350</v>
      </c>
      <c r="AI108" s="271">
        <v>399</v>
      </c>
      <c r="AJ108" s="271">
        <v>1</v>
      </c>
      <c r="AK108" s="268">
        <v>0.0223185405615215</v>
      </c>
      <c r="AL108" s="268">
        <v>0.0243425076452599</v>
      </c>
      <c r="AM108" s="269">
        <v>-0.0020239670837384</v>
      </c>
    </row>
    <row r="109" ht="19" spans="1:39">
      <c r="A109" s="260" t="s">
        <v>2706</v>
      </c>
      <c r="B109" s="261" t="s">
        <v>3373</v>
      </c>
      <c r="C109" s="262" t="s">
        <v>3049</v>
      </c>
      <c r="D109" s="278" t="s">
        <v>3050</v>
      </c>
      <c r="E109" s="263">
        <v>4357</v>
      </c>
      <c r="F109" s="263">
        <v>118</v>
      </c>
      <c r="G109" s="263">
        <v>82</v>
      </c>
      <c r="H109" s="263">
        <v>0</v>
      </c>
      <c r="I109" s="263">
        <v>0</v>
      </c>
      <c r="J109" s="264">
        <v>4583</v>
      </c>
      <c r="K109" s="264">
        <v>130</v>
      </c>
      <c r="L109" s="264">
        <v>128</v>
      </c>
      <c r="M109" s="264">
        <v>0</v>
      </c>
      <c r="N109" s="264">
        <v>0</v>
      </c>
      <c r="O109" s="264">
        <v>3421</v>
      </c>
      <c r="P109" s="264">
        <v>93</v>
      </c>
      <c r="Q109" s="264">
        <v>93</v>
      </c>
      <c r="R109" s="264">
        <v>11</v>
      </c>
      <c r="S109" s="264">
        <v>0</v>
      </c>
      <c r="T109" s="265">
        <v>0.015</v>
      </c>
      <c r="U109" s="266">
        <v>152907</v>
      </c>
      <c r="V109" s="266">
        <v>4579</v>
      </c>
      <c r="W109" s="266">
        <v>4533</v>
      </c>
      <c r="X109" s="266">
        <v>8</v>
      </c>
      <c r="Y109" s="264">
        <v>3956</v>
      </c>
      <c r="Z109" s="267">
        <v>0.0298939878488231</v>
      </c>
      <c r="AA109" s="267">
        <v>0.0270828551755795</v>
      </c>
      <c r="AB109" s="267">
        <v>0.0283656993235872</v>
      </c>
      <c r="AC109" s="268">
        <v>0.0271850336159018</v>
      </c>
      <c r="AD109" s="269">
        <v>-0.00128284414800764</v>
      </c>
      <c r="AE109" s="270">
        <v>29494</v>
      </c>
      <c r="AF109" s="271">
        <v>995</v>
      </c>
      <c r="AG109" s="271">
        <v>0</v>
      </c>
      <c r="AH109" s="271">
        <v>35533</v>
      </c>
      <c r="AI109" s="271">
        <v>1171</v>
      </c>
      <c r="AJ109" s="271">
        <v>0</v>
      </c>
      <c r="AK109" s="268">
        <v>0.0337356750525531</v>
      </c>
      <c r="AL109" s="268">
        <v>0.0329552810063884</v>
      </c>
      <c r="AM109" s="269">
        <v>0.000780394046164631</v>
      </c>
    </row>
    <row r="110" ht="19" spans="1:39">
      <c r="A110" s="260" t="s">
        <v>2706</v>
      </c>
      <c r="B110" s="261" t="s">
        <v>3373</v>
      </c>
      <c r="C110" s="262" t="s">
        <v>3061</v>
      </c>
      <c r="D110" s="278" t="s">
        <v>3062</v>
      </c>
      <c r="E110" s="263">
        <v>3776</v>
      </c>
      <c r="F110" s="263">
        <v>101</v>
      </c>
      <c r="G110" s="263">
        <v>81</v>
      </c>
      <c r="H110" s="263">
        <v>0</v>
      </c>
      <c r="I110" s="263">
        <v>0</v>
      </c>
      <c r="J110" s="264">
        <v>3947</v>
      </c>
      <c r="K110" s="264">
        <v>123</v>
      </c>
      <c r="L110" s="264">
        <v>123</v>
      </c>
      <c r="M110" s="264">
        <v>2</v>
      </c>
      <c r="N110" s="264">
        <v>0</v>
      </c>
      <c r="O110" s="264">
        <v>2687</v>
      </c>
      <c r="P110" s="264">
        <v>114</v>
      </c>
      <c r="Q110" s="264">
        <v>111</v>
      </c>
      <c r="R110" s="264">
        <v>7</v>
      </c>
      <c r="S110" s="264">
        <v>0</v>
      </c>
      <c r="T110" s="265">
        <v>0.015</v>
      </c>
      <c r="U110" s="266">
        <v>129702</v>
      </c>
      <c r="V110" s="266">
        <v>4010</v>
      </c>
      <c r="W110" s="266">
        <v>3987</v>
      </c>
      <c r="X110" s="266">
        <v>0</v>
      </c>
      <c r="Y110" s="264">
        <v>3519</v>
      </c>
      <c r="Z110" s="267">
        <v>0.0309170251807991</v>
      </c>
      <c r="AA110" s="267">
        <v>0.0267478813559322</v>
      </c>
      <c r="AB110" s="267">
        <v>0.0311629085381302</v>
      </c>
      <c r="AC110" s="268">
        <v>0.0424264979531076</v>
      </c>
      <c r="AD110" s="269">
        <v>-0.00441502718219802</v>
      </c>
      <c r="AE110" s="270">
        <v>26244</v>
      </c>
      <c r="AF110" s="271">
        <v>819</v>
      </c>
      <c r="AG110" s="271">
        <v>0</v>
      </c>
      <c r="AH110" s="271">
        <v>31452</v>
      </c>
      <c r="AI110" s="271">
        <v>964</v>
      </c>
      <c r="AJ110" s="271">
        <v>0</v>
      </c>
      <c r="AK110" s="268">
        <v>0.0312071330589849</v>
      </c>
      <c r="AL110" s="268">
        <v>0.0306498791809742</v>
      </c>
      <c r="AM110" s="269">
        <v>0.000557253878010731</v>
      </c>
    </row>
    <row r="111" ht="19" spans="1:39">
      <c r="A111" s="260" t="s">
        <v>2706</v>
      </c>
      <c r="B111" s="261" t="s">
        <v>3373</v>
      </c>
      <c r="C111" s="262" t="s">
        <v>3065</v>
      </c>
      <c r="D111" s="278" t="s">
        <v>3066</v>
      </c>
      <c r="E111" s="263">
        <v>6089</v>
      </c>
      <c r="F111" s="263">
        <v>135</v>
      </c>
      <c r="G111" s="263">
        <v>94</v>
      </c>
      <c r="H111" s="263">
        <v>0</v>
      </c>
      <c r="I111" s="263">
        <v>0</v>
      </c>
      <c r="J111" s="264">
        <v>6414</v>
      </c>
      <c r="K111" s="264">
        <v>180</v>
      </c>
      <c r="L111" s="264">
        <v>180</v>
      </c>
      <c r="M111" s="264">
        <v>0</v>
      </c>
      <c r="N111" s="264">
        <v>0</v>
      </c>
      <c r="O111" s="264">
        <v>5614</v>
      </c>
      <c r="P111" s="264">
        <v>88</v>
      </c>
      <c r="Q111" s="264">
        <v>88</v>
      </c>
      <c r="R111" s="264">
        <v>3</v>
      </c>
      <c r="S111" s="264">
        <v>0</v>
      </c>
      <c r="T111" s="265">
        <v>0.015</v>
      </c>
      <c r="U111" s="266">
        <v>209975</v>
      </c>
      <c r="V111" s="266">
        <v>4605</v>
      </c>
      <c r="W111" s="266">
        <v>4564</v>
      </c>
      <c r="X111" s="266">
        <v>5</v>
      </c>
      <c r="Y111" s="264">
        <v>3996</v>
      </c>
      <c r="Z111" s="267">
        <v>0.0219073699249911</v>
      </c>
      <c r="AA111" s="267">
        <v>0.0221711282640828</v>
      </c>
      <c r="AB111" s="267">
        <v>0.0280636108512629</v>
      </c>
      <c r="AC111" s="268">
        <v>0.0156750979693623</v>
      </c>
      <c r="AD111" s="269">
        <v>-0.00589248258718009</v>
      </c>
      <c r="AE111" s="270">
        <v>43028</v>
      </c>
      <c r="AF111" s="271">
        <v>979</v>
      </c>
      <c r="AG111" s="271">
        <v>0</v>
      </c>
      <c r="AH111" s="271">
        <v>49662</v>
      </c>
      <c r="AI111" s="271">
        <v>1171</v>
      </c>
      <c r="AJ111" s="271">
        <v>1</v>
      </c>
      <c r="AK111" s="268">
        <v>0.022752626196895</v>
      </c>
      <c r="AL111" s="268">
        <v>0.0235592606016673</v>
      </c>
      <c r="AM111" s="269">
        <v>-0.000806634404772227</v>
      </c>
    </row>
    <row r="112" ht="19" spans="1:39">
      <c r="A112" s="260" t="s">
        <v>2706</v>
      </c>
      <c r="B112" s="261" t="s">
        <v>3373</v>
      </c>
      <c r="C112" s="262" t="s">
        <v>3121</v>
      </c>
      <c r="D112" s="278" t="s">
        <v>3122</v>
      </c>
      <c r="E112" s="263">
        <v>2743</v>
      </c>
      <c r="F112" s="263">
        <v>77</v>
      </c>
      <c r="G112" s="263">
        <v>53</v>
      </c>
      <c r="H112" s="263">
        <v>0</v>
      </c>
      <c r="I112" s="263">
        <v>0</v>
      </c>
      <c r="J112" s="264">
        <v>2768</v>
      </c>
      <c r="K112" s="264">
        <v>45</v>
      </c>
      <c r="L112" s="264">
        <v>45</v>
      </c>
      <c r="M112" s="264">
        <v>3</v>
      </c>
      <c r="N112" s="264">
        <v>0</v>
      </c>
      <c r="O112" s="264">
        <v>2003</v>
      </c>
      <c r="P112" s="264">
        <v>69</v>
      </c>
      <c r="Q112" s="264">
        <v>69</v>
      </c>
      <c r="R112" s="264">
        <v>8</v>
      </c>
      <c r="S112" s="264">
        <v>0</v>
      </c>
      <c r="T112" s="265">
        <v>0.015</v>
      </c>
      <c r="U112" s="266">
        <v>93835</v>
      </c>
      <c r="V112" s="266">
        <v>2585</v>
      </c>
      <c r="W112" s="266">
        <v>2559</v>
      </c>
      <c r="X112" s="266">
        <v>0</v>
      </c>
      <c r="Y112" s="264">
        <v>2327</v>
      </c>
      <c r="Z112" s="267">
        <v>0.0275483561570842</v>
      </c>
      <c r="AA112" s="267">
        <v>0.028071454611739</v>
      </c>
      <c r="AB112" s="267">
        <v>0.016257225433526</v>
      </c>
      <c r="AC112" s="268">
        <v>0.0344483275087369</v>
      </c>
      <c r="AD112" s="269">
        <v>0.011814229178213</v>
      </c>
      <c r="AE112" s="270">
        <v>19114</v>
      </c>
      <c r="AF112" s="271">
        <v>501</v>
      </c>
      <c r="AG112" s="271">
        <v>0</v>
      </c>
      <c r="AH112" s="271">
        <v>22693</v>
      </c>
      <c r="AI112" s="271">
        <v>643</v>
      </c>
      <c r="AJ112" s="271">
        <v>0</v>
      </c>
      <c r="AK112" s="268">
        <v>0.0262111541278644</v>
      </c>
      <c r="AL112" s="268">
        <v>0.0283347287709866</v>
      </c>
      <c r="AM112" s="269">
        <v>-0.00212357464312226</v>
      </c>
    </row>
    <row r="113" ht="19" spans="1:39">
      <c r="A113" s="260" t="s">
        <v>2706</v>
      </c>
      <c r="B113" s="261" t="s">
        <v>3373</v>
      </c>
      <c r="C113" s="262" t="s">
        <v>3123</v>
      </c>
      <c r="D113" s="278" t="s">
        <v>3124</v>
      </c>
      <c r="E113" s="263">
        <v>2535</v>
      </c>
      <c r="F113" s="263">
        <v>60</v>
      </c>
      <c r="G113" s="263">
        <v>37</v>
      </c>
      <c r="H113" s="263">
        <v>0</v>
      </c>
      <c r="I113" s="263">
        <v>0</v>
      </c>
      <c r="J113" s="264">
        <v>2450</v>
      </c>
      <c r="K113" s="264">
        <v>58</v>
      </c>
      <c r="L113" s="264">
        <v>58</v>
      </c>
      <c r="M113" s="264">
        <v>0</v>
      </c>
      <c r="N113" s="264">
        <v>0</v>
      </c>
      <c r="O113" s="264">
        <v>1695</v>
      </c>
      <c r="P113" s="264">
        <v>50</v>
      </c>
      <c r="Q113" s="264">
        <v>50</v>
      </c>
      <c r="R113" s="264">
        <v>0</v>
      </c>
      <c r="S113" s="264">
        <v>0</v>
      </c>
      <c r="T113" s="265">
        <v>0.015</v>
      </c>
      <c r="U113" s="266">
        <v>82505</v>
      </c>
      <c r="V113" s="266">
        <v>2215</v>
      </c>
      <c r="W113" s="266">
        <v>2190</v>
      </c>
      <c r="X113" s="266">
        <v>1</v>
      </c>
      <c r="Y113" s="264">
        <v>1910</v>
      </c>
      <c r="Z113" s="267">
        <v>0.0268347372886492</v>
      </c>
      <c r="AA113" s="267">
        <v>0.0236686390532544</v>
      </c>
      <c r="AB113" s="267">
        <v>0.0236734693877551</v>
      </c>
      <c r="AC113" s="268">
        <v>0.0294985250737463</v>
      </c>
      <c r="AD113" s="269">
        <v>-4.83033450066409e-6</v>
      </c>
      <c r="AE113" s="270">
        <v>16830</v>
      </c>
      <c r="AF113" s="271">
        <v>489</v>
      </c>
      <c r="AG113" s="271">
        <v>1</v>
      </c>
      <c r="AH113" s="271">
        <v>20403</v>
      </c>
      <c r="AI113" s="271">
        <v>582</v>
      </c>
      <c r="AJ113" s="271">
        <v>0</v>
      </c>
      <c r="AK113" s="268">
        <v>0.0289958407605466</v>
      </c>
      <c r="AL113" s="268">
        <v>0.0285252168798706</v>
      </c>
      <c r="AM113" s="269">
        <v>0.000470623880676035</v>
      </c>
    </row>
    <row r="114" ht="19" spans="1:39">
      <c r="A114" s="260" t="s">
        <v>2706</v>
      </c>
      <c r="B114" s="261" t="s">
        <v>3373</v>
      </c>
      <c r="C114" s="262" t="s">
        <v>3157</v>
      </c>
      <c r="D114" s="278" t="s">
        <v>3158</v>
      </c>
      <c r="E114" s="263">
        <v>5402</v>
      </c>
      <c r="F114" s="263">
        <v>112</v>
      </c>
      <c r="G114" s="263">
        <v>85</v>
      </c>
      <c r="H114" s="263">
        <v>0</v>
      </c>
      <c r="I114" s="263">
        <v>0</v>
      </c>
      <c r="J114" s="264">
        <v>5485</v>
      </c>
      <c r="K114" s="264">
        <v>109</v>
      </c>
      <c r="L114" s="264">
        <v>109</v>
      </c>
      <c r="M114" s="264">
        <v>0</v>
      </c>
      <c r="N114" s="264">
        <v>0</v>
      </c>
      <c r="O114" s="264">
        <v>4158</v>
      </c>
      <c r="P114" s="264">
        <v>97</v>
      </c>
      <c r="Q114" s="264">
        <v>97</v>
      </c>
      <c r="R114" s="264">
        <v>0</v>
      </c>
      <c r="S114" s="264">
        <v>0</v>
      </c>
      <c r="T114" s="265">
        <v>0.015</v>
      </c>
      <c r="U114" s="266">
        <v>182694</v>
      </c>
      <c r="V114" s="266">
        <v>5126</v>
      </c>
      <c r="W114" s="266">
        <v>5089</v>
      </c>
      <c r="X114" s="266">
        <v>7</v>
      </c>
      <c r="Y114" s="264">
        <v>4409</v>
      </c>
      <c r="Z114" s="267">
        <v>0.0280195299243544</v>
      </c>
      <c r="AA114" s="267">
        <v>0.0207330618289522</v>
      </c>
      <c r="AB114" s="267">
        <v>0.0198723792160438</v>
      </c>
      <c r="AC114" s="268">
        <v>0.0233285233285233</v>
      </c>
      <c r="AD114" s="269">
        <v>0.000860682612908486</v>
      </c>
      <c r="AE114" s="270">
        <v>36678</v>
      </c>
      <c r="AF114" s="271">
        <v>1042</v>
      </c>
      <c r="AG114" s="271">
        <v>0</v>
      </c>
      <c r="AH114" s="271">
        <v>42210</v>
      </c>
      <c r="AI114" s="271">
        <v>1159</v>
      </c>
      <c r="AJ114" s="271">
        <v>1</v>
      </c>
      <c r="AK114" s="268">
        <v>0.0284094007306832</v>
      </c>
      <c r="AL114" s="268">
        <v>0.0274342572850036</v>
      </c>
      <c r="AM114" s="269">
        <v>0.000975143445679692</v>
      </c>
    </row>
    <row r="115" ht="19" spans="1:39">
      <c r="A115" s="260" t="s">
        <v>2706</v>
      </c>
      <c r="B115" s="261" t="s">
        <v>3371</v>
      </c>
      <c r="C115" s="262" t="s">
        <v>3113</v>
      </c>
      <c r="D115" s="278" t="s">
        <v>3114</v>
      </c>
      <c r="E115" s="263">
        <v>2877</v>
      </c>
      <c r="F115" s="263">
        <v>320</v>
      </c>
      <c r="G115" s="263">
        <v>195</v>
      </c>
      <c r="H115" s="263">
        <v>0</v>
      </c>
      <c r="I115" s="263">
        <v>0</v>
      </c>
      <c r="J115" s="264">
        <v>3786</v>
      </c>
      <c r="K115" s="264">
        <v>448</v>
      </c>
      <c r="L115" s="264">
        <v>448</v>
      </c>
      <c r="M115" s="264">
        <v>0</v>
      </c>
      <c r="N115" s="264">
        <v>0</v>
      </c>
      <c r="O115" s="264">
        <v>2933</v>
      </c>
      <c r="P115" s="264">
        <v>178</v>
      </c>
      <c r="Q115" s="264">
        <v>178</v>
      </c>
      <c r="R115" s="264">
        <v>1</v>
      </c>
      <c r="S115" s="264">
        <v>0</v>
      </c>
      <c r="T115" s="265">
        <v>0.015</v>
      </c>
      <c r="U115" s="266">
        <v>105587</v>
      </c>
      <c r="V115" s="266">
        <v>10882</v>
      </c>
      <c r="W115" s="266">
        <v>10726</v>
      </c>
      <c r="X115" s="266">
        <v>19</v>
      </c>
      <c r="Y115" s="264">
        <v>9369</v>
      </c>
      <c r="Z115" s="267">
        <v>0.102881983577524</v>
      </c>
      <c r="AA115" s="267">
        <v>0.111226972540841</v>
      </c>
      <c r="AB115" s="267">
        <v>0.118330692023244</v>
      </c>
      <c r="AC115" s="268">
        <v>0.0606887146266621</v>
      </c>
      <c r="AD115" s="269">
        <v>-0.00710371948240238</v>
      </c>
      <c r="AE115" s="270">
        <v>21624</v>
      </c>
      <c r="AF115" s="271">
        <v>2186</v>
      </c>
      <c r="AG115" s="271">
        <v>5</v>
      </c>
      <c r="AH115" s="271">
        <v>23829</v>
      </c>
      <c r="AI115" s="271">
        <v>2477</v>
      </c>
      <c r="AJ115" s="271">
        <v>0</v>
      </c>
      <c r="AK115" s="268">
        <v>0.100860155382908</v>
      </c>
      <c r="AL115" s="268">
        <v>0.10394896974275</v>
      </c>
      <c r="AM115" s="269">
        <v>-0.00308881435984255</v>
      </c>
    </row>
    <row r="116" ht="19" spans="1:39">
      <c r="A116" s="260" t="s">
        <v>2706</v>
      </c>
      <c r="B116" s="261" t="s">
        <v>3371</v>
      </c>
      <c r="C116" s="262" t="s">
        <v>3139</v>
      </c>
      <c r="D116" s="278" t="s">
        <v>3140</v>
      </c>
      <c r="E116" s="263">
        <v>3787</v>
      </c>
      <c r="F116" s="263">
        <v>126</v>
      </c>
      <c r="G116" s="263">
        <v>86</v>
      </c>
      <c r="H116" s="263">
        <v>0</v>
      </c>
      <c r="I116" s="263">
        <v>0</v>
      </c>
      <c r="J116" s="264">
        <v>4078</v>
      </c>
      <c r="K116" s="264">
        <v>174</v>
      </c>
      <c r="L116" s="264">
        <v>173</v>
      </c>
      <c r="M116" s="264">
        <v>0</v>
      </c>
      <c r="N116" s="264">
        <v>0</v>
      </c>
      <c r="O116" s="264">
        <v>3165</v>
      </c>
      <c r="P116" s="264">
        <v>95</v>
      </c>
      <c r="Q116" s="264">
        <v>95</v>
      </c>
      <c r="R116" s="264">
        <v>1</v>
      </c>
      <c r="S116" s="264">
        <v>0</v>
      </c>
      <c r="T116" s="265">
        <v>0.015</v>
      </c>
      <c r="U116" s="266">
        <v>135756</v>
      </c>
      <c r="V116" s="266">
        <v>6819</v>
      </c>
      <c r="W116" s="266">
        <v>6764</v>
      </c>
      <c r="X116" s="266">
        <v>8</v>
      </c>
      <c r="Y116" s="264">
        <v>6149</v>
      </c>
      <c r="Z116" s="267">
        <v>0.0501708948407437</v>
      </c>
      <c r="AA116" s="267">
        <v>0.033271719038817</v>
      </c>
      <c r="AB116" s="267">
        <v>0.0426679744973026</v>
      </c>
      <c r="AC116" s="268">
        <v>0.0300157977883096</v>
      </c>
      <c r="AD116" s="269">
        <v>-0.0093962554584856</v>
      </c>
      <c r="AE116" s="270">
        <v>26709</v>
      </c>
      <c r="AF116" s="271">
        <v>1115</v>
      </c>
      <c r="AG116" s="271">
        <v>1</v>
      </c>
      <c r="AH116" s="271">
        <v>31669</v>
      </c>
      <c r="AI116" s="271">
        <v>1542</v>
      </c>
      <c r="AJ116" s="271">
        <v>4</v>
      </c>
      <c r="AK116" s="268">
        <v>0.041708787300161</v>
      </c>
      <c r="AL116" s="268">
        <v>0.048564842590546</v>
      </c>
      <c r="AM116" s="269">
        <v>-0.00685605529038496</v>
      </c>
    </row>
    <row r="117" ht="19" spans="1:39">
      <c r="A117" s="260" t="s">
        <v>2706</v>
      </c>
      <c r="B117" s="261" t="s">
        <v>3371</v>
      </c>
      <c r="C117" s="262" t="s">
        <v>3145</v>
      </c>
      <c r="D117" s="278" t="s">
        <v>3146</v>
      </c>
      <c r="E117" s="263">
        <v>2661</v>
      </c>
      <c r="F117" s="263">
        <v>69</v>
      </c>
      <c r="G117" s="263">
        <v>47</v>
      </c>
      <c r="H117" s="263">
        <v>0</v>
      </c>
      <c r="I117" s="263">
        <v>0</v>
      </c>
      <c r="J117" s="264">
        <v>2910</v>
      </c>
      <c r="K117" s="264">
        <v>90</v>
      </c>
      <c r="L117" s="264">
        <v>90</v>
      </c>
      <c r="M117" s="264">
        <v>0</v>
      </c>
      <c r="N117" s="264">
        <v>0</v>
      </c>
      <c r="O117" s="264">
        <v>2519</v>
      </c>
      <c r="P117" s="264">
        <v>61</v>
      </c>
      <c r="Q117" s="264">
        <v>61</v>
      </c>
      <c r="R117" s="264">
        <v>0</v>
      </c>
      <c r="S117" s="264">
        <v>0</v>
      </c>
      <c r="T117" s="265">
        <v>0.015</v>
      </c>
      <c r="U117" s="266">
        <v>94069</v>
      </c>
      <c r="V117" s="266">
        <v>2409</v>
      </c>
      <c r="W117" s="266">
        <v>2387</v>
      </c>
      <c r="X117" s="266">
        <v>2</v>
      </c>
      <c r="Y117" s="264">
        <v>2097</v>
      </c>
      <c r="Z117" s="267">
        <v>0.0255876005910555</v>
      </c>
      <c r="AA117" s="267">
        <v>0.0259301014656144</v>
      </c>
      <c r="AB117" s="267">
        <v>0.0309278350515464</v>
      </c>
      <c r="AC117" s="268">
        <v>0.0242159587137753</v>
      </c>
      <c r="AD117" s="269">
        <v>-0.00499773358593196</v>
      </c>
      <c r="AE117" s="270">
        <v>19158</v>
      </c>
      <c r="AF117" s="271">
        <v>517</v>
      </c>
      <c r="AG117" s="271">
        <v>0</v>
      </c>
      <c r="AH117" s="271">
        <v>21787</v>
      </c>
      <c r="AI117" s="271">
        <v>552</v>
      </c>
      <c r="AJ117" s="271">
        <v>0</v>
      </c>
      <c r="AK117" s="268">
        <v>0.0269861154609041</v>
      </c>
      <c r="AL117" s="268">
        <v>0.0253362096663148</v>
      </c>
      <c r="AM117" s="269">
        <v>0.00164990579458928</v>
      </c>
    </row>
    <row r="118" ht="19" spans="1:39">
      <c r="A118" s="260" t="s">
        <v>2706</v>
      </c>
      <c r="B118" s="261" t="s">
        <v>3371</v>
      </c>
      <c r="C118" s="262" t="s">
        <v>3159</v>
      </c>
      <c r="D118" s="278" t="s">
        <v>3160</v>
      </c>
      <c r="E118" s="263">
        <v>3359</v>
      </c>
      <c r="F118" s="263">
        <v>102</v>
      </c>
      <c r="G118" s="263">
        <v>85</v>
      </c>
      <c r="H118" s="263">
        <v>0</v>
      </c>
      <c r="I118" s="263">
        <v>0</v>
      </c>
      <c r="J118" s="264">
        <v>3700</v>
      </c>
      <c r="K118" s="264">
        <v>147</v>
      </c>
      <c r="L118" s="264">
        <v>146</v>
      </c>
      <c r="M118" s="264">
        <v>0</v>
      </c>
      <c r="N118" s="264">
        <v>0</v>
      </c>
      <c r="O118" s="264">
        <v>2712</v>
      </c>
      <c r="P118" s="264">
        <v>129</v>
      </c>
      <c r="Q118" s="264">
        <v>127</v>
      </c>
      <c r="R118" s="264">
        <v>1</v>
      </c>
      <c r="S118" s="264">
        <v>0</v>
      </c>
      <c r="T118" s="265">
        <v>0.015</v>
      </c>
      <c r="U118" s="266">
        <v>111786</v>
      </c>
      <c r="V118" s="266">
        <v>3643</v>
      </c>
      <c r="W118" s="266">
        <v>3621</v>
      </c>
      <c r="X118" s="266">
        <v>2</v>
      </c>
      <c r="Y118" s="264">
        <v>3106</v>
      </c>
      <c r="Z118" s="267">
        <v>0.0325711627574115</v>
      </c>
      <c r="AA118" s="267">
        <v>0.0303661804108366</v>
      </c>
      <c r="AB118" s="267">
        <v>0.0397297297297297</v>
      </c>
      <c r="AC118" s="268">
        <v>0.0475663716814159</v>
      </c>
      <c r="AD118" s="269">
        <v>-0.00936354931889317</v>
      </c>
      <c r="AE118" s="270">
        <v>23181</v>
      </c>
      <c r="AF118" s="271">
        <v>828</v>
      </c>
      <c r="AG118" s="271">
        <v>2</v>
      </c>
      <c r="AH118" s="271">
        <v>25663</v>
      </c>
      <c r="AI118" s="271">
        <v>950</v>
      </c>
      <c r="AJ118" s="271">
        <v>0</v>
      </c>
      <c r="AK118" s="268">
        <v>0.0356326301712609</v>
      </c>
      <c r="AL118" s="268">
        <v>0.0370182753380353</v>
      </c>
      <c r="AM118" s="269">
        <v>-0.00138564516677436</v>
      </c>
    </row>
    <row r="119" ht="19" spans="1:39">
      <c r="A119" s="260" t="s">
        <v>2706</v>
      </c>
      <c r="B119" s="261" t="s">
        <v>3371</v>
      </c>
      <c r="C119" s="262" t="s">
        <v>3167</v>
      </c>
      <c r="D119" s="278" t="s">
        <v>3168</v>
      </c>
      <c r="E119" s="263">
        <v>2659</v>
      </c>
      <c r="F119" s="263">
        <v>117</v>
      </c>
      <c r="G119" s="263">
        <v>86</v>
      </c>
      <c r="H119" s="263">
        <v>0</v>
      </c>
      <c r="I119" s="263">
        <v>0</v>
      </c>
      <c r="J119" s="264">
        <v>2841</v>
      </c>
      <c r="K119" s="264">
        <v>146</v>
      </c>
      <c r="L119" s="264">
        <v>145</v>
      </c>
      <c r="M119" s="264">
        <v>0</v>
      </c>
      <c r="N119" s="264">
        <v>0</v>
      </c>
      <c r="O119" s="264">
        <v>2166</v>
      </c>
      <c r="P119" s="264">
        <v>122</v>
      </c>
      <c r="Q119" s="264">
        <v>121</v>
      </c>
      <c r="R119" s="264">
        <v>11</v>
      </c>
      <c r="S119" s="264">
        <v>0</v>
      </c>
      <c r="T119" s="265">
        <v>0.015</v>
      </c>
      <c r="U119" s="266">
        <v>93605</v>
      </c>
      <c r="V119" s="266">
        <v>4507</v>
      </c>
      <c r="W119" s="266">
        <v>4467</v>
      </c>
      <c r="X119" s="266">
        <v>9</v>
      </c>
      <c r="Y119" s="264">
        <v>3895</v>
      </c>
      <c r="Z119" s="267">
        <v>0.0480529886224026</v>
      </c>
      <c r="AA119" s="267">
        <v>0.0440015043249342</v>
      </c>
      <c r="AB119" s="267">
        <v>0.0513903555086237</v>
      </c>
      <c r="AC119" s="268">
        <v>0.0563250230840259</v>
      </c>
      <c r="AD119" s="269">
        <v>-0.00738885118368954</v>
      </c>
      <c r="AE119" s="270">
        <v>18321</v>
      </c>
      <c r="AF119" s="271">
        <v>977</v>
      </c>
      <c r="AG119" s="271">
        <v>0</v>
      </c>
      <c r="AH119" s="271">
        <v>21882</v>
      </c>
      <c r="AI119" s="271">
        <v>1095</v>
      </c>
      <c r="AJ119" s="271">
        <v>1</v>
      </c>
      <c r="AK119" s="268">
        <v>0.0533267834725179</v>
      </c>
      <c r="AL119" s="268">
        <v>0.0499954300338177</v>
      </c>
      <c r="AM119" s="269">
        <v>0.00333135343870013</v>
      </c>
    </row>
    <row r="120" ht="19" spans="1:39">
      <c r="A120" s="260" t="s">
        <v>2706</v>
      </c>
      <c r="B120" s="261" t="s">
        <v>3371</v>
      </c>
      <c r="C120" s="262" t="s">
        <v>3067</v>
      </c>
      <c r="D120" s="278" t="s">
        <v>3068</v>
      </c>
      <c r="E120" s="263">
        <v>4469</v>
      </c>
      <c r="F120" s="263">
        <v>186</v>
      </c>
      <c r="G120" s="263">
        <v>136</v>
      </c>
      <c r="H120" s="263">
        <v>0</v>
      </c>
      <c r="I120" s="263">
        <v>0</v>
      </c>
      <c r="J120" s="264">
        <v>4779</v>
      </c>
      <c r="K120" s="264">
        <v>127</v>
      </c>
      <c r="L120" s="264">
        <v>126</v>
      </c>
      <c r="M120" s="264">
        <v>6</v>
      </c>
      <c r="N120" s="264">
        <v>0</v>
      </c>
      <c r="O120" s="264">
        <v>3749</v>
      </c>
      <c r="P120" s="264">
        <v>188</v>
      </c>
      <c r="Q120" s="264">
        <v>187</v>
      </c>
      <c r="R120" s="264">
        <v>18</v>
      </c>
      <c r="S120" s="264">
        <v>0</v>
      </c>
      <c r="T120" s="265">
        <v>0.015</v>
      </c>
      <c r="U120" s="266">
        <v>155125</v>
      </c>
      <c r="V120" s="266">
        <v>5174</v>
      </c>
      <c r="W120" s="266">
        <v>5117</v>
      </c>
      <c r="X120" s="266">
        <v>4</v>
      </c>
      <c r="Y120" s="264">
        <v>4521</v>
      </c>
      <c r="Z120" s="267">
        <v>0.0333279613215149</v>
      </c>
      <c r="AA120" s="267">
        <v>0.0416200492280152</v>
      </c>
      <c r="AB120" s="267">
        <v>0.0265745971960661</v>
      </c>
      <c r="AC120" s="268">
        <v>0.0501467057882102</v>
      </c>
      <c r="AD120" s="269">
        <v>0.0150454520319491</v>
      </c>
      <c r="AE120" s="270">
        <v>30741</v>
      </c>
      <c r="AF120" s="271">
        <v>1224</v>
      </c>
      <c r="AG120" s="271">
        <v>0</v>
      </c>
      <c r="AH120" s="271">
        <v>36008</v>
      </c>
      <c r="AI120" s="271">
        <v>1267</v>
      </c>
      <c r="AJ120" s="271">
        <v>0</v>
      </c>
      <c r="AK120" s="268">
        <v>0.0398165316678052</v>
      </c>
      <c r="AL120" s="268">
        <v>0.0351866251944012</v>
      </c>
      <c r="AM120" s="269">
        <v>0.00462990647340396</v>
      </c>
    </row>
    <row r="121" ht="19" spans="1:39">
      <c r="A121" s="260" t="s">
        <v>2706</v>
      </c>
      <c r="B121" s="261" t="s">
        <v>3371</v>
      </c>
      <c r="C121" s="262" t="s">
        <v>3093</v>
      </c>
      <c r="D121" s="278" t="s">
        <v>3094</v>
      </c>
      <c r="E121" s="263">
        <v>4722</v>
      </c>
      <c r="F121" s="263">
        <v>160</v>
      </c>
      <c r="G121" s="263">
        <v>123</v>
      </c>
      <c r="H121" s="263">
        <v>0</v>
      </c>
      <c r="I121" s="263">
        <v>0</v>
      </c>
      <c r="J121" s="264">
        <v>4924</v>
      </c>
      <c r="K121" s="264">
        <v>197</v>
      </c>
      <c r="L121" s="264">
        <v>195</v>
      </c>
      <c r="M121" s="264">
        <v>0</v>
      </c>
      <c r="N121" s="264">
        <v>0</v>
      </c>
      <c r="O121" s="264">
        <v>3997</v>
      </c>
      <c r="P121" s="264">
        <v>153</v>
      </c>
      <c r="Q121" s="264">
        <v>153</v>
      </c>
      <c r="R121" s="264">
        <v>3</v>
      </c>
      <c r="S121" s="264">
        <v>0</v>
      </c>
      <c r="T121" s="265">
        <v>0.015</v>
      </c>
      <c r="U121" s="266">
        <v>161295</v>
      </c>
      <c r="V121" s="266">
        <v>6093</v>
      </c>
      <c r="W121" s="266">
        <v>6042</v>
      </c>
      <c r="X121" s="266">
        <v>1</v>
      </c>
      <c r="Y121" s="264">
        <v>5329</v>
      </c>
      <c r="Z121" s="267">
        <v>0.037769304690164</v>
      </c>
      <c r="AA121" s="267">
        <v>0.0338839474798814</v>
      </c>
      <c r="AB121" s="267">
        <v>0.0400081234768481</v>
      </c>
      <c r="AC121" s="268">
        <v>0.0382787090317738</v>
      </c>
      <c r="AD121" s="269">
        <v>-0.00612417599696669</v>
      </c>
      <c r="AE121" s="270">
        <v>32933</v>
      </c>
      <c r="AF121" s="271">
        <v>1234</v>
      </c>
      <c r="AG121" s="271">
        <v>0</v>
      </c>
      <c r="AH121" s="271">
        <v>38188</v>
      </c>
      <c r="AI121" s="271">
        <v>1389</v>
      </c>
      <c r="AJ121" s="271">
        <v>0</v>
      </c>
      <c r="AK121" s="268">
        <v>0.0374700148786931</v>
      </c>
      <c r="AL121" s="268">
        <v>0.0363726825180685</v>
      </c>
      <c r="AM121" s="269">
        <v>0.00109733236062461</v>
      </c>
    </row>
    <row r="122" ht="19" spans="1:39">
      <c r="A122" s="260" t="s">
        <v>2706</v>
      </c>
      <c r="B122" s="261" t="s">
        <v>3371</v>
      </c>
      <c r="C122" s="262" t="s">
        <v>3119</v>
      </c>
      <c r="D122" s="278" t="s">
        <v>3120</v>
      </c>
      <c r="E122" s="263">
        <v>2868</v>
      </c>
      <c r="F122" s="263">
        <v>129</v>
      </c>
      <c r="G122" s="263">
        <v>97</v>
      </c>
      <c r="H122" s="263">
        <v>0</v>
      </c>
      <c r="I122" s="263">
        <v>0</v>
      </c>
      <c r="J122" s="264">
        <v>2997</v>
      </c>
      <c r="K122" s="264">
        <v>133</v>
      </c>
      <c r="L122" s="264">
        <v>133</v>
      </c>
      <c r="M122" s="264">
        <v>0</v>
      </c>
      <c r="N122" s="264">
        <v>0</v>
      </c>
      <c r="O122" s="264">
        <v>2296</v>
      </c>
      <c r="P122" s="264">
        <v>116</v>
      </c>
      <c r="Q122" s="264">
        <v>116</v>
      </c>
      <c r="R122" s="264">
        <v>3</v>
      </c>
      <c r="S122" s="264">
        <v>0</v>
      </c>
      <c r="T122" s="265">
        <v>0.015</v>
      </c>
      <c r="U122" s="266">
        <v>94468</v>
      </c>
      <c r="V122" s="266">
        <v>7313</v>
      </c>
      <c r="W122" s="266">
        <v>7264</v>
      </c>
      <c r="X122" s="266">
        <v>8</v>
      </c>
      <c r="Y122" s="264">
        <v>6672</v>
      </c>
      <c r="Z122" s="267">
        <v>0.0773277723673625</v>
      </c>
      <c r="AA122" s="267">
        <v>0.0449790794979079</v>
      </c>
      <c r="AB122" s="267">
        <v>0.0443777110443777</v>
      </c>
      <c r="AC122" s="268">
        <v>0.0505226480836237</v>
      </c>
      <c r="AD122" s="269">
        <v>0.000601368453530239</v>
      </c>
      <c r="AE122" s="270">
        <v>19585</v>
      </c>
      <c r="AF122" s="271">
        <v>1162</v>
      </c>
      <c r="AG122" s="271">
        <v>0</v>
      </c>
      <c r="AH122" s="271">
        <v>20413</v>
      </c>
      <c r="AI122" s="271">
        <v>2267</v>
      </c>
      <c r="AJ122" s="271">
        <v>5</v>
      </c>
      <c r="AK122" s="268">
        <v>0.0593311207556804</v>
      </c>
      <c r="AL122" s="268">
        <v>0.110811737618184</v>
      </c>
      <c r="AM122" s="269">
        <v>-0.0514806168625041</v>
      </c>
    </row>
    <row r="123" ht="19" spans="1:39">
      <c r="A123" s="260" t="s">
        <v>2706</v>
      </c>
      <c r="B123" s="261" t="s">
        <v>3371</v>
      </c>
      <c r="C123" s="262" t="s">
        <v>3141</v>
      </c>
      <c r="D123" s="278" t="s">
        <v>3142</v>
      </c>
      <c r="E123" s="263">
        <v>3621</v>
      </c>
      <c r="F123" s="263">
        <v>116</v>
      </c>
      <c r="G123" s="263">
        <v>88</v>
      </c>
      <c r="H123" s="263">
        <v>0</v>
      </c>
      <c r="I123" s="263">
        <v>0</v>
      </c>
      <c r="J123" s="264">
        <v>3655</v>
      </c>
      <c r="K123" s="264">
        <v>140</v>
      </c>
      <c r="L123" s="264">
        <v>140</v>
      </c>
      <c r="M123" s="264">
        <v>0</v>
      </c>
      <c r="N123" s="264">
        <v>1</v>
      </c>
      <c r="O123" s="264">
        <v>2936</v>
      </c>
      <c r="P123" s="264">
        <v>118</v>
      </c>
      <c r="Q123" s="264">
        <v>118</v>
      </c>
      <c r="R123" s="264">
        <v>3</v>
      </c>
      <c r="S123" s="264">
        <v>0</v>
      </c>
      <c r="T123" s="265">
        <v>0.015</v>
      </c>
      <c r="U123" s="266">
        <v>123306</v>
      </c>
      <c r="V123" s="266">
        <v>4372</v>
      </c>
      <c r="W123" s="266">
        <v>4336</v>
      </c>
      <c r="X123" s="266">
        <v>6</v>
      </c>
      <c r="Y123" s="264">
        <v>3830</v>
      </c>
      <c r="Z123" s="267">
        <v>0.0354078471445023</v>
      </c>
      <c r="AA123" s="267">
        <v>0.032035349351008</v>
      </c>
      <c r="AB123" s="267">
        <v>0.0380300957592339</v>
      </c>
      <c r="AC123" s="268">
        <v>0.0401907356948229</v>
      </c>
      <c r="AD123" s="269">
        <v>-0.00599474640822591</v>
      </c>
      <c r="AE123" s="270">
        <v>23969</v>
      </c>
      <c r="AF123" s="271">
        <v>960</v>
      </c>
      <c r="AG123" s="271">
        <v>2</v>
      </c>
      <c r="AH123" s="271">
        <v>29258</v>
      </c>
      <c r="AI123" s="271">
        <v>1036</v>
      </c>
      <c r="AJ123" s="271">
        <v>1</v>
      </c>
      <c r="AK123" s="268">
        <v>0.0399682923776545</v>
      </c>
      <c r="AL123" s="268">
        <v>0.0353749401872992</v>
      </c>
      <c r="AM123" s="269">
        <v>0.00459335219035528</v>
      </c>
    </row>
    <row r="124" ht="19" spans="1:39">
      <c r="A124" s="260" t="s">
        <v>2706</v>
      </c>
      <c r="B124" s="261" t="s">
        <v>3371</v>
      </c>
      <c r="C124" s="262" t="s">
        <v>3151</v>
      </c>
      <c r="D124" s="278" t="s">
        <v>3152</v>
      </c>
      <c r="E124" s="263">
        <v>2976</v>
      </c>
      <c r="F124" s="263">
        <v>43</v>
      </c>
      <c r="G124" s="263">
        <v>34</v>
      </c>
      <c r="H124" s="263">
        <v>0</v>
      </c>
      <c r="I124" s="263">
        <v>0</v>
      </c>
      <c r="J124" s="264">
        <v>3448</v>
      </c>
      <c r="K124" s="264">
        <v>97</v>
      </c>
      <c r="L124" s="264">
        <v>96</v>
      </c>
      <c r="M124" s="264">
        <v>0</v>
      </c>
      <c r="N124" s="264">
        <v>0</v>
      </c>
      <c r="O124" s="264">
        <v>2923</v>
      </c>
      <c r="P124" s="264">
        <v>120</v>
      </c>
      <c r="Q124" s="264">
        <v>117</v>
      </c>
      <c r="R124" s="264">
        <v>8</v>
      </c>
      <c r="S124" s="264">
        <v>0</v>
      </c>
      <c r="T124" s="265">
        <v>0.015</v>
      </c>
      <c r="U124" s="266">
        <v>113990</v>
      </c>
      <c r="V124" s="266">
        <v>3722</v>
      </c>
      <c r="W124" s="266">
        <v>3693</v>
      </c>
      <c r="X124" s="266">
        <v>5</v>
      </c>
      <c r="Y124" s="264">
        <v>3238</v>
      </c>
      <c r="Z124" s="267">
        <v>0.032608123519607</v>
      </c>
      <c r="AA124" s="267">
        <v>0.0144489247311828</v>
      </c>
      <c r="AB124" s="267">
        <v>0.0281322505800464</v>
      </c>
      <c r="AC124" s="268">
        <v>0.0410537119397879</v>
      </c>
      <c r="AD124" s="269">
        <v>-0.0136833258488636</v>
      </c>
      <c r="AE124" s="270">
        <v>21768</v>
      </c>
      <c r="AF124" s="271">
        <v>686</v>
      </c>
      <c r="AG124" s="271">
        <v>0</v>
      </c>
      <c r="AH124" s="271">
        <v>25927</v>
      </c>
      <c r="AI124" s="271">
        <v>899</v>
      </c>
      <c r="AJ124" s="271">
        <v>2</v>
      </c>
      <c r="AK124" s="268">
        <v>0.0315141492098493</v>
      </c>
      <c r="AL124" s="268">
        <v>0.0345971381185637</v>
      </c>
      <c r="AM124" s="269">
        <v>-0.00308298890871434</v>
      </c>
    </row>
    <row r="125" ht="19" spans="1:39">
      <c r="A125" s="260" t="s">
        <v>2706</v>
      </c>
      <c r="B125" s="261" t="s">
        <v>3371</v>
      </c>
      <c r="C125" s="262" t="s">
        <v>3153</v>
      </c>
      <c r="D125" s="278" t="s">
        <v>3154</v>
      </c>
      <c r="E125" s="263">
        <v>3688</v>
      </c>
      <c r="F125" s="263">
        <v>325</v>
      </c>
      <c r="G125" s="263">
        <v>189</v>
      </c>
      <c r="H125" s="263">
        <v>0</v>
      </c>
      <c r="I125" s="263">
        <v>0</v>
      </c>
      <c r="J125" s="264">
        <v>3929</v>
      </c>
      <c r="K125" s="264">
        <v>342</v>
      </c>
      <c r="L125" s="264">
        <v>342</v>
      </c>
      <c r="M125" s="264">
        <v>1</v>
      </c>
      <c r="N125" s="264">
        <v>0</v>
      </c>
      <c r="O125" s="264">
        <v>2950</v>
      </c>
      <c r="P125" s="264">
        <v>472</v>
      </c>
      <c r="Q125" s="264">
        <v>463</v>
      </c>
      <c r="R125" s="264">
        <v>6</v>
      </c>
      <c r="S125" s="264">
        <v>0</v>
      </c>
      <c r="T125" s="265">
        <v>0.015</v>
      </c>
      <c r="U125" s="266">
        <v>131377</v>
      </c>
      <c r="V125" s="266">
        <v>10875</v>
      </c>
      <c r="W125" s="266">
        <v>10721</v>
      </c>
      <c r="X125" s="266">
        <v>11</v>
      </c>
      <c r="Y125" s="264">
        <v>9095</v>
      </c>
      <c r="Z125" s="267">
        <v>0.0826933177040121</v>
      </c>
      <c r="AA125" s="267">
        <v>0.0881236442516269</v>
      </c>
      <c r="AB125" s="267">
        <v>0.0870450496309493</v>
      </c>
      <c r="AC125" s="268">
        <v>0.16</v>
      </c>
      <c r="AD125" s="269">
        <v>0.00107859462067755</v>
      </c>
      <c r="AE125" s="270">
        <v>25967</v>
      </c>
      <c r="AF125" s="271">
        <v>2462</v>
      </c>
      <c r="AG125" s="271">
        <v>2</v>
      </c>
      <c r="AH125" s="271">
        <v>28502</v>
      </c>
      <c r="AI125" s="271">
        <v>2956</v>
      </c>
      <c r="AJ125" s="271">
        <v>3</v>
      </c>
      <c r="AK125" s="268">
        <v>0.0947356259868294</v>
      </c>
      <c r="AL125" s="268">
        <v>0.103606764437583</v>
      </c>
      <c r="AM125" s="269">
        <v>-0.00887113845075388</v>
      </c>
    </row>
    <row r="126" ht="19" spans="1:39">
      <c r="A126" s="260" t="s">
        <v>2706</v>
      </c>
      <c r="B126" s="261" t="s">
        <v>3371</v>
      </c>
      <c r="C126" s="262" t="s">
        <v>3073</v>
      </c>
      <c r="D126" s="278" t="s">
        <v>3074</v>
      </c>
      <c r="E126" s="263">
        <v>2462</v>
      </c>
      <c r="F126" s="263">
        <v>64</v>
      </c>
      <c r="G126" s="263">
        <v>52</v>
      </c>
      <c r="H126" s="263">
        <v>0</v>
      </c>
      <c r="I126" s="263">
        <v>0</v>
      </c>
      <c r="J126" s="264">
        <v>2895</v>
      </c>
      <c r="K126" s="264">
        <v>71</v>
      </c>
      <c r="L126" s="264">
        <v>71</v>
      </c>
      <c r="M126" s="264">
        <v>0</v>
      </c>
      <c r="N126" s="264">
        <v>0</v>
      </c>
      <c r="O126" s="264">
        <v>2127</v>
      </c>
      <c r="P126" s="264">
        <v>67</v>
      </c>
      <c r="Q126" s="264">
        <v>67</v>
      </c>
      <c r="R126" s="264">
        <v>13</v>
      </c>
      <c r="S126" s="264">
        <v>0</v>
      </c>
      <c r="T126" s="265">
        <v>0.015</v>
      </c>
      <c r="U126" s="266">
        <v>85964</v>
      </c>
      <c r="V126" s="266">
        <v>2358</v>
      </c>
      <c r="W126" s="266">
        <v>2346</v>
      </c>
      <c r="X126" s="266">
        <v>1</v>
      </c>
      <c r="Y126" s="264">
        <v>2113</v>
      </c>
      <c r="Z126" s="267">
        <v>0.0274184542366572</v>
      </c>
      <c r="AA126" s="267">
        <v>0.0259951259138911</v>
      </c>
      <c r="AB126" s="267">
        <v>0.0245250431778929</v>
      </c>
      <c r="AC126" s="268">
        <v>0.0314997649271274</v>
      </c>
      <c r="AD126" s="269">
        <v>0.00147008273599823</v>
      </c>
      <c r="AE126" s="270">
        <v>17927</v>
      </c>
      <c r="AF126" s="271">
        <v>511</v>
      </c>
      <c r="AG126" s="271">
        <v>0</v>
      </c>
      <c r="AH126" s="271">
        <v>20416</v>
      </c>
      <c r="AI126" s="271">
        <v>573</v>
      </c>
      <c r="AJ126" s="271">
        <v>0</v>
      </c>
      <c r="AK126" s="268">
        <v>0.0285044904334244</v>
      </c>
      <c r="AL126" s="268">
        <v>0.0280662225705329</v>
      </c>
      <c r="AM126" s="269">
        <v>0.000438267862891528</v>
      </c>
    </row>
    <row r="127" ht="19" spans="1:39">
      <c r="A127" s="260" t="s">
        <v>2706</v>
      </c>
      <c r="B127" s="261" t="s">
        <v>3371</v>
      </c>
      <c r="C127" s="262" t="s">
        <v>3137</v>
      </c>
      <c r="D127" s="278" t="s">
        <v>3138</v>
      </c>
      <c r="E127" s="263">
        <v>2252</v>
      </c>
      <c r="F127" s="263">
        <v>75</v>
      </c>
      <c r="G127" s="263">
        <v>57</v>
      </c>
      <c r="H127" s="263">
        <v>0</v>
      </c>
      <c r="I127" s="263">
        <v>0</v>
      </c>
      <c r="J127" s="264">
        <v>2441</v>
      </c>
      <c r="K127" s="264">
        <v>85</v>
      </c>
      <c r="L127" s="264">
        <v>85</v>
      </c>
      <c r="M127" s="264">
        <v>0</v>
      </c>
      <c r="N127" s="264">
        <v>0</v>
      </c>
      <c r="O127" s="264">
        <v>1902</v>
      </c>
      <c r="P127" s="264">
        <v>48</v>
      </c>
      <c r="Q127" s="264">
        <v>48</v>
      </c>
      <c r="R127" s="264">
        <v>1</v>
      </c>
      <c r="S127" s="264">
        <v>0</v>
      </c>
      <c r="T127" s="265">
        <v>0.015</v>
      </c>
      <c r="U127" s="266">
        <v>73324</v>
      </c>
      <c r="V127" s="266">
        <v>2214</v>
      </c>
      <c r="W127" s="266">
        <v>2196</v>
      </c>
      <c r="X127" s="266">
        <v>0</v>
      </c>
      <c r="Y127" s="264">
        <v>1923</v>
      </c>
      <c r="Z127" s="267">
        <v>0.030194752059353</v>
      </c>
      <c r="AA127" s="267">
        <v>0.033303730017762</v>
      </c>
      <c r="AB127" s="267">
        <v>0.0348217943465793</v>
      </c>
      <c r="AC127" s="268">
        <v>0.0252365930599369</v>
      </c>
      <c r="AD127" s="269">
        <v>-0.00151806432881728</v>
      </c>
      <c r="AE127" s="270">
        <v>15429</v>
      </c>
      <c r="AF127" s="271">
        <v>482</v>
      </c>
      <c r="AG127" s="271">
        <v>0</v>
      </c>
      <c r="AH127" s="271">
        <v>17499</v>
      </c>
      <c r="AI127" s="271">
        <v>543</v>
      </c>
      <c r="AJ127" s="271">
        <v>0</v>
      </c>
      <c r="AK127" s="268">
        <v>0.0312398729664917</v>
      </c>
      <c r="AL127" s="268">
        <v>0.0310303445911195</v>
      </c>
      <c r="AM127" s="269">
        <v>0.000209528375372178</v>
      </c>
    </row>
    <row r="128" ht="19" spans="1:39">
      <c r="A128" s="260" t="s">
        <v>2706</v>
      </c>
      <c r="B128" s="261" t="s">
        <v>3371</v>
      </c>
      <c r="C128" s="262" t="s">
        <v>3147</v>
      </c>
      <c r="D128" s="278" t="s">
        <v>3148</v>
      </c>
      <c r="E128" s="263">
        <v>2657</v>
      </c>
      <c r="F128" s="263">
        <v>78</v>
      </c>
      <c r="G128" s="263">
        <v>64</v>
      </c>
      <c r="H128" s="263">
        <v>0</v>
      </c>
      <c r="I128" s="263">
        <v>0</v>
      </c>
      <c r="J128" s="264">
        <v>2855</v>
      </c>
      <c r="K128" s="264">
        <v>66</v>
      </c>
      <c r="L128" s="264">
        <v>65</v>
      </c>
      <c r="M128" s="264">
        <v>1</v>
      </c>
      <c r="N128" s="264">
        <v>0</v>
      </c>
      <c r="O128" s="264">
        <v>2037</v>
      </c>
      <c r="P128" s="264">
        <v>67</v>
      </c>
      <c r="Q128" s="264">
        <v>67</v>
      </c>
      <c r="R128" s="264">
        <v>15</v>
      </c>
      <c r="S128" s="264">
        <v>0</v>
      </c>
      <c r="T128" s="265">
        <v>0.015</v>
      </c>
      <c r="U128" s="266">
        <v>82665</v>
      </c>
      <c r="V128" s="266">
        <v>2151</v>
      </c>
      <c r="W128" s="266">
        <v>2136</v>
      </c>
      <c r="X128" s="266">
        <v>1</v>
      </c>
      <c r="Y128" s="264">
        <v>1902</v>
      </c>
      <c r="Z128" s="267">
        <v>0.0260085888828404</v>
      </c>
      <c r="AA128" s="267">
        <v>0.0293564170116673</v>
      </c>
      <c r="AB128" s="267">
        <v>0.0231173380035026</v>
      </c>
      <c r="AC128" s="268">
        <v>0.0328915071183112</v>
      </c>
      <c r="AD128" s="269">
        <v>0.00623907900816467</v>
      </c>
      <c r="AE128" s="270">
        <v>17676</v>
      </c>
      <c r="AF128" s="271">
        <v>495</v>
      </c>
      <c r="AG128" s="271">
        <v>0</v>
      </c>
      <c r="AH128" s="271">
        <v>19914</v>
      </c>
      <c r="AI128" s="271">
        <v>501</v>
      </c>
      <c r="AJ128" s="271">
        <v>1</v>
      </c>
      <c r="AK128" s="268">
        <v>0.0280040733197556</v>
      </c>
      <c r="AL128" s="268">
        <v>0.0251079642462589</v>
      </c>
      <c r="AM128" s="269">
        <v>0.00289610907349669</v>
      </c>
    </row>
    <row r="129" ht="19" spans="1:39">
      <c r="A129" s="260" t="s">
        <v>2706</v>
      </c>
      <c r="B129" s="261" t="s">
        <v>3371</v>
      </c>
      <c r="C129" s="262" t="s">
        <v>3149</v>
      </c>
      <c r="D129" s="278" t="s">
        <v>3150</v>
      </c>
      <c r="E129" s="263">
        <v>3300</v>
      </c>
      <c r="F129" s="263">
        <v>82</v>
      </c>
      <c r="G129" s="263">
        <v>56</v>
      </c>
      <c r="H129" s="263">
        <v>0</v>
      </c>
      <c r="I129" s="263">
        <v>0</v>
      </c>
      <c r="J129" s="264">
        <v>3135</v>
      </c>
      <c r="K129" s="264">
        <v>90</v>
      </c>
      <c r="L129" s="264">
        <v>90</v>
      </c>
      <c r="M129" s="264">
        <v>0</v>
      </c>
      <c r="N129" s="264">
        <v>0</v>
      </c>
      <c r="O129" s="264">
        <v>2588</v>
      </c>
      <c r="P129" s="264">
        <v>81</v>
      </c>
      <c r="Q129" s="264">
        <v>81</v>
      </c>
      <c r="R129" s="264">
        <v>1</v>
      </c>
      <c r="S129" s="264">
        <v>0</v>
      </c>
      <c r="T129" s="265">
        <v>0.015</v>
      </c>
      <c r="U129" s="266">
        <v>93649</v>
      </c>
      <c r="V129" s="266">
        <v>3509</v>
      </c>
      <c r="W129" s="266">
        <v>3483</v>
      </c>
      <c r="X129" s="266">
        <v>0</v>
      </c>
      <c r="Y129" s="264">
        <v>3056</v>
      </c>
      <c r="Z129" s="267">
        <v>0.0374697006908776</v>
      </c>
      <c r="AA129" s="267">
        <v>0.0248484848484848</v>
      </c>
      <c r="AB129" s="267">
        <v>0.0287081339712919</v>
      </c>
      <c r="AC129" s="268">
        <v>0.0312982998454405</v>
      </c>
      <c r="AD129" s="269">
        <v>-0.00385964912280702</v>
      </c>
      <c r="AE129" s="270">
        <v>20214</v>
      </c>
      <c r="AF129" s="271">
        <v>793</v>
      </c>
      <c r="AG129" s="271">
        <v>0</v>
      </c>
      <c r="AH129" s="271">
        <v>21888</v>
      </c>
      <c r="AI129" s="271">
        <v>1060</v>
      </c>
      <c r="AJ129" s="271">
        <v>0</v>
      </c>
      <c r="AK129" s="268">
        <v>0.0392302364697734</v>
      </c>
      <c r="AL129" s="268">
        <v>0.0484283625730994</v>
      </c>
      <c r="AM129" s="269">
        <v>-0.00919812610332599</v>
      </c>
    </row>
    <row r="130" ht="19" spans="1:39">
      <c r="A130" s="260" t="s">
        <v>2706</v>
      </c>
      <c r="B130" s="261" t="s">
        <v>3371</v>
      </c>
      <c r="C130" s="262" t="s">
        <v>3101</v>
      </c>
      <c r="D130" s="278" t="s">
        <v>3102</v>
      </c>
      <c r="E130" s="263">
        <v>4416</v>
      </c>
      <c r="F130" s="263">
        <v>106</v>
      </c>
      <c r="G130" s="263">
        <v>85</v>
      </c>
      <c r="H130" s="263">
        <v>8</v>
      </c>
      <c r="I130" s="263">
        <v>0</v>
      </c>
      <c r="J130" s="264">
        <v>4796</v>
      </c>
      <c r="K130" s="264">
        <v>114</v>
      </c>
      <c r="L130" s="264">
        <v>114</v>
      </c>
      <c r="M130" s="264">
        <v>0</v>
      </c>
      <c r="N130" s="264">
        <v>0</v>
      </c>
      <c r="O130" s="264">
        <v>3092</v>
      </c>
      <c r="P130" s="264">
        <v>79</v>
      </c>
      <c r="Q130" s="264">
        <v>79</v>
      </c>
      <c r="R130" s="264">
        <v>14</v>
      </c>
      <c r="S130" s="264">
        <v>0</v>
      </c>
      <c r="T130" s="265">
        <v>0.015</v>
      </c>
      <c r="U130" s="266">
        <v>130134</v>
      </c>
      <c r="V130" s="266">
        <v>3560</v>
      </c>
      <c r="W130" s="266">
        <v>3535</v>
      </c>
      <c r="X130" s="266">
        <v>2</v>
      </c>
      <c r="Y130" s="264">
        <v>3163</v>
      </c>
      <c r="Z130" s="267">
        <v>0.0273410484577436</v>
      </c>
      <c r="AA130" s="267">
        <v>0.0240036231884058</v>
      </c>
      <c r="AB130" s="267">
        <v>0.0237698081734779</v>
      </c>
      <c r="AC130" s="268">
        <v>0.0255498059508409</v>
      </c>
      <c r="AD130" s="269">
        <v>0.000233815014927898</v>
      </c>
      <c r="AE130" s="270">
        <v>28440</v>
      </c>
      <c r="AF130" s="271">
        <v>741</v>
      </c>
      <c r="AG130" s="271">
        <v>0</v>
      </c>
      <c r="AH130" s="271">
        <v>32201</v>
      </c>
      <c r="AI130" s="271">
        <v>880</v>
      </c>
      <c r="AJ130" s="271">
        <v>0</v>
      </c>
      <c r="AK130" s="268">
        <v>0.0260548523206751</v>
      </c>
      <c r="AL130" s="268">
        <v>0.0273283438402534</v>
      </c>
      <c r="AM130" s="269">
        <v>-0.00127349151957831</v>
      </c>
    </row>
    <row r="131" ht="19" spans="1:39">
      <c r="A131" s="260" t="s">
        <v>2706</v>
      </c>
      <c r="B131" s="261" t="s">
        <v>3371</v>
      </c>
      <c r="C131" s="262" t="s">
        <v>3127</v>
      </c>
      <c r="D131" s="278" t="s">
        <v>3128</v>
      </c>
      <c r="E131" s="263">
        <v>2684</v>
      </c>
      <c r="F131" s="263">
        <v>65</v>
      </c>
      <c r="G131" s="263">
        <v>45</v>
      </c>
      <c r="H131" s="263">
        <v>0</v>
      </c>
      <c r="I131" s="263">
        <v>0</v>
      </c>
      <c r="J131" s="264">
        <v>2831</v>
      </c>
      <c r="K131" s="264">
        <v>69</v>
      </c>
      <c r="L131" s="264">
        <v>68</v>
      </c>
      <c r="M131" s="264">
        <v>2</v>
      </c>
      <c r="N131" s="264">
        <v>0</v>
      </c>
      <c r="O131" s="264">
        <v>2058</v>
      </c>
      <c r="P131" s="264">
        <v>38</v>
      </c>
      <c r="Q131" s="264">
        <v>38</v>
      </c>
      <c r="R131" s="264">
        <v>8</v>
      </c>
      <c r="S131" s="264">
        <v>0</v>
      </c>
      <c r="T131" s="265">
        <v>0.015</v>
      </c>
      <c r="U131" s="266">
        <v>83598</v>
      </c>
      <c r="V131" s="266">
        <v>4097</v>
      </c>
      <c r="W131" s="266">
        <v>4071</v>
      </c>
      <c r="X131" s="266">
        <v>23</v>
      </c>
      <c r="Y131" s="264">
        <v>3828</v>
      </c>
      <c r="Z131" s="267">
        <v>0.0487332232828537</v>
      </c>
      <c r="AA131" s="267">
        <v>0.0242175856929955</v>
      </c>
      <c r="AB131" s="267">
        <v>0.0243730130695867</v>
      </c>
      <c r="AC131" s="268">
        <v>0.0184645286686103</v>
      </c>
      <c r="AD131" s="269">
        <v>-0.000155427376591188</v>
      </c>
      <c r="AE131" s="270">
        <v>17944</v>
      </c>
      <c r="AF131" s="271">
        <v>654</v>
      </c>
      <c r="AG131" s="271">
        <v>1</v>
      </c>
      <c r="AH131" s="271">
        <v>19429</v>
      </c>
      <c r="AI131" s="271">
        <v>993</v>
      </c>
      <c r="AJ131" s="271">
        <v>4</v>
      </c>
      <c r="AK131" s="268">
        <v>0.0363909942041908</v>
      </c>
      <c r="AL131" s="268">
        <v>0.050903288898039</v>
      </c>
      <c r="AM131" s="269">
        <v>-0.0145122946938482</v>
      </c>
    </row>
    <row r="132" ht="19" spans="1:39">
      <c r="A132" s="260" t="s">
        <v>2706</v>
      </c>
      <c r="B132" s="261" t="s">
        <v>3371</v>
      </c>
      <c r="C132" s="262" t="s">
        <v>3129</v>
      </c>
      <c r="D132" s="278" t="s">
        <v>3130</v>
      </c>
      <c r="E132" s="263">
        <v>2481</v>
      </c>
      <c r="F132" s="263">
        <v>66</v>
      </c>
      <c r="G132" s="263">
        <v>47</v>
      </c>
      <c r="H132" s="263">
        <v>0</v>
      </c>
      <c r="I132" s="263">
        <v>0</v>
      </c>
      <c r="J132" s="264">
        <v>2744</v>
      </c>
      <c r="K132" s="264">
        <v>57</v>
      </c>
      <c r="L132" s="264">
        <v>57</v>
      </c>
      <c r="M132" s="264">
        <v>0</v>
      </c>
      <c r="N132" s="264">
        <v>0</v>
      </c>
      <c r="O132" s="264">
        <v>2008</v>
      </c>
      <c r="P132" s="264">
        <v>61</v>
      </c>
      <c r="Q132" s="264">
        <v>61</v>
      </c>
      <c r="R132" s="264">
        <v>4</v>
      </c>
      <c r="S132" s="264">
        <v>0</v>
      </c>
      <c r="T132" s="265">
        <v>0.015</v>
      </c>
      <c r="U132" s="266">
        <v>80802</v>
      </c>
      <c r="V132" s="266">
        <v>2388</v>
      </c>
      <c r="W132" s="266">
        <v>2366</v>
      </c>
      <c r="X132" s="266">
        <v>2</v>
      </c>
      <c r="Y132" s="264">
        <v>2125</v>
      </c>
      <c r="Z132" s="267">
        <v>0.0295289720551472</v>
      </c>
      <c r="AA132" s="267">
        <v>0.026602176541717</v>
      </c>
      <c r="AB132" s="267">
        <v>0.0207725947521866</v>
      </c>
      <c r="AC132" s="268">
        <v>0.0303784860557769</v>
      </c>
      <c r="AD132" s="269">
        <v>0.00582958178953046</v>
      </c>
      <c r="AE132" s="270">
        <v>16977</v>
      </c>
      <c r="AF132" s="271">
        <v>464</v>
      </c>
      <c r="AG132" s="271">
        <v>0</v>
      </c>
      <c r="AH132" s="271">
        <v>20148</v>
      </c>
      <c r="AI132" s="271">
        <v>601</v>
      </c>
      <c r="AJ132" s="271">
        <v>0</v>
      </c>
      <c r="AK132" s="268">
        <v>0.0273310950108971</v>
      </c>
      <c r="AL132" s="268">
        <v>0.0298292634504665</v>
      </c>
      <c r="AM132" s="269">
        <v>-0.00249816843956945</v>
      </c>
    </row>
    <row r="133" ht="19" spans="1:39">
      <c r="A133" s="260" t="s">
        <v>2706</v>
      </c>
      <c r="B133" s="261" t="s">
        <v>3371</v>
      </c>
      <c r="C133" s="262" t="s">
        <v>3161</v>
      </c>
      <c r="D133" s="278" t="s">
        <v>3162</v>
      </c>
      <c r="E133" s="263">
        <v>3478</v>
      </c>
      <c r="F133" s="263">
        <v>83</v>
      </c>
      <c r="G133" s="263">
        <v>61</v>
      </c>
      <c r="H133" s="263">
        <v>0</v>
      </c>
      <c r="I133" s="263">
        <v>0</v>
      </c>
      <c r="J133" s="264">
        <v>3487</v>
      </c>
      <c r="K133" s="264">
        <v>84</v>
      </c>
      <c r="L133" s="264">
        <v>84</v>
      </c>
      <c r="M133" s="264">
        <v>0</v>
      </c>
      <c r="N133" s="264">
        <v>0</v>
      </c>
      <c r="O133" s="264">
        <v>3037</v>
      </c>
      <c r="P133" s="264">
        <v>120</v>
      </c>
      <c r="Q133" s="264">
        <v>118</v>
      </c>
      <c r="R133" s="264">
        <v>6</v>
      </c>
      <c r="S133" s="264">
        <v>0</v>
      </c>
      <c r="T133" s="265">
        <v>0.015</v>
      </c>
      <c r="U133" s="266">
        <v>109814</v>
      </c>
      <c r="V133" s="266">
        <v>3594</v>
      </c>
      <c r="W133" s="266">
        <v>3570</v>
      </c>
      <c r="X133" s="266">
        <v>0</v>
      </c>
      <c r="Y133" s="264">
        <v>3191</v>
      </c>
      <c r="Z133" s="267">
        <v>0.0327280674595225</v>
      </c>
      <c r="AA133" s="267">
        <v>0.0238642898217366</v>
      </c>
      <c r="AB133" s="267">
        <v>0.0240894751935761</v>
      </c>
      <c r="AC133" s="268">
        <v>0.0395126769838657</v>
      </c>
      <c r="AD133" s="269">
        <v>-0.00022518537183951</v>
      </c>
      <c r="AE133" s="270">
        <v>23065</v>
      </c>
      <c r="AF133" s="271">
        <v>694</v>
      </c>
      <c r="AG133" s="271">
        <v>0</v>
      </c>
      <c r="AH133" s="271">
        <v>25699</v>
      </c>
      <c r="AI133" s="271">
        <v>841</v>
      </c>
      <c r="AJ133" s="271">
        <v>0</v>
      </c>
      <c r="AK133" s="268">
        <v>0.0300888792542814</v>
      </c>
      <c r="AL133" s="268">
        <v>0.0327250087552045</v>
      </c>
      <c r="AM133" s="269">
        <v>-0.0026361295009231</v>
      </c>
    </row>
    <row r="134" ht="19" spans="1:39">
      <c r="A134" s="260" t="s">
        <v>2706</v>
      </c>
      <c r="B134" s="261" t="s">
        <v>3371</v>
      </c>
      <c r="C134" s="262" t="s">
        <v>3173</v>
      </c>
      <c r="D134" s="278" t="s">
        <v>3174</v>
      </c>
      <c r="E134" s="263">
        <v>2916</v>
      </c>
      <c r="F134" s="263">
        <v>113</v>
      </c>
      <c r="G134" s="263">
        <v>93</v>
      </c>
      <c r="H134" s="263">
        <v>0</v>
      </c>
      <c r="I134" s="263">
        <v>0</v>
      </c>
      <c r="J134" s="264">
        <v>2920</v>
      </c>
      <c r="K134" s="264">
        <v>132</v>
      </c>
      <c r="L134" s="264">
        <v>131</v>
      </c>
      <c r="M134" s="264">
        <v>0</v>
      </c>
      <c r="N134" s="264">
        <v>0</v>
      </c>
      <c r="O134" s="264">
        <v>2175</v>
      </c>
      <c r="P134" s="264">
        <v>73</v>
      </c>
      <c r="Q134" s="264">
        <v>73</v>
      </c>
      <c r="R134" s="264">
        <v>3</v>
      </c>
      <c r="S134" s="264">
        <v>0</v>
      </c>
      <c r="T134" s="265">
        <v>0.015</v>
      </c>
      <c r="U134" s="266">
        <v>86251</v>
      </c>
      <c r="V134" s="266">
        <v>3351</v>
      </c>
      <c r="W134" s="266">
        <v>3326</v>
      </c>
      <c r="X134" s="266">
        <v>0</v>
      </c>
      <c r="Y134" s="264">
        <v>2903</v>
      </c>
      <c r="Z134" s="267">
        <v>0.0388517234582787</v>
      </c>
      <c r="AA134" s="267">
        <v>0.0387517146776406</v>
      </c>
      <c r="AB134" s="267">
        <v>0.0452054794520548</v>
      </c>
      <c r="AC134" s="268">
        <v>0.0335632183908046</v>
      </c>
      <c r="AD134" s="269">
        <v>-0.00645376477441419</v>
      </c>
      <c r="AE134" s="270">
        <v>18422</v>
      </c>
      <c r="AF134" s="271">
        <v>746</v>
      </c>
      <c r="AG134" s="271">
        <v>0</v>
      </c>
      <c r="AH134" s="271">
        <v>19689</v>
      </c>
      <c r="AI134" s="271">
        <v>769</v>
      </c>
      <c r="AJ134" s="271">
        <v>0</v>
      </c>
      <c r="AK134" s="268">
        <v>0.0404950602540441</v>
      </c>
      <c r="AL134" s="268">
        <v>0.0390573416628574</v>
      </c>
      <c r="AM134" s="269">
        <v>0.00143771859118665</v>
      </c>
    </row>
    <row r="135" ht="19" spans="1:39">
      <c r="A135" s="260" t="s">
        <v>2706</v>
      </c>
      <c r="B135" s="261" t="s">
        <v>3374</v>
      </c>
      <c r="C135" s="262" t="s">
        <v>2888</v>
      </c>
      <c r="D135" s="278" t="s">
        <v>2889</v>
      </c>
      <c r="E135" s="263">
        <v>1600</v>
      </c>
      <c r="F135" s="263">
        <v>42</v>
      </c>
      <c r="G135" s="263">
        <v>31</v>
      </c>
      <c r="H135" s="263">
        <v>0</v>
      </c>
      <c r="I135" s="263">
        <v>0</v>
      </c>
      <c r="J135" s="264">
        <v>1418</v>
      </c>
      <c r="K135" s="264">
        <v>36</v>
      </c>
      <c r="L135" s="264">
        <v>36</v>
      </c>
      <c r="M135" s="264">
        <v>0</v>
      </c>
      <c r="N135" s="264">
        <v>0</v>
      </c>
      <c r="O135" s="264">
        <v>1293</v>
      </c>
      <c r="P135" s="264">
        <v>57</v>
      </c>
      <c r="Q135" s="264">
        <v>57</v>
      </c>
      <c r="R135" s="264">
        <v>2</v>
      </c>
      <c r="S135" s="264">
        <v>0</v>
      </c>
      <c r="T135" s="265">
        <v>0.015</v>
      </c>
      <c r="U135" s="266">
        <v>51149</v>
      </c>
      <c r="V135" s="266">
        <v>1657</v>
      </c>
      <c r="W135" s="266">
        <v>1645</v>
      </c>
      <c r="X135" s="266">
        <v>0</v>
      </c>
      <c r="Y135" s="264">
        <v>1443</v>
      </c>
      <c r="Z135" s="267">
        <v>0.032395550255137</v>
      </c>
      <c r="AA135" s="267">
        <v>0.02625</v>
      </c>
      <c r="AB135" s="267">
        <v>0.0253878702397743</v>
      </c>
      <c r="AC135" s="268">
        <v>0.0440835266821346</v>
      </c>
      <c r="AD135" s="269">
        <v>0.00086212976022567</v>
      </c>
      <c r="AE135" s="270">
        <v>11052</v>
      </c>
      <c r="AF135" s="271">
        <v>339</v>
      </c>
      <c r="AG135" s="271">
        <v>0</v>
      </c>
      <c r="AH135" s="271">
        <v>11752</v>
      </c>
      <c r="AI135" s="271">
        <v>402</v>
      </c>
      <c r="AJ135" s="271">
        <v>0</v>
      </c>
      <c r="AK135" s="268">
        <v>0.0306731813246471</v>
      </c>
      <c r="AL135" s="268">
        <v>0.0342069434989789</v>
      </c>
      <c r="AM135" s="269">
        <v>-0.00353376217433177</v>
      </c>
    </row>
    <row r="136" ht="19" spans="1:39">
      <c r="A136" s="260" t="s">
        <v>2706</v>
      </c>
      <c r="B136" s="261" t="s">
        <v>3374</v>
      </c>
      <c r="C136" s="262" t="s">
        <v>2924</v>
      </c>
      <c r="D136" s="278" t="s">
        <v>2925</v>
      </c>
      <c r="E136" s="263">
        <v>1295</v>
      </c>
      <c r="F136" s="263">
        <v>35</v>
      </c>
      <c r="G136" s="263">
        <v>24</v>
      </c>
      <c r="H136" s="263">
        <v>0</v>
      </c>
      <c r="I136" s="263">
        <v>0</v>
      </c>
      <c r="J136" s="264">
        <v>1079</v>
      </c>
      <c r="K136" s="264">
        <v>46</v>
      </c>
      <c r="L136" s="264">
        <v>46</v>
      </c>
      <c r="M136" s="264">
        <v>0</v>
      </c>
      <c r="N136" s="264">
        <v>0</v>
      </c>
      <c r="O136" s="264">
        <v>1019</v>
      </c>
      <c r="P136" s="264">
        <v>43</v>
      </c>
      <c r="Q136" s="264">
        <v>43</v>
      </c>
      <c r="R136" s="264">
        <v>11</v>
      </c>
      <c r="S136" s="264">
        <v>0</v>
      </c>
      <c r="T136" s="265">
        <v>0.015</v>
      </c>
      <c r="U136" s="266">
        <v>40601</v>
      </c>
      <c r="V136" s="266">
        <v>1325</v>
      </c>
      <c r="W136" s="266">
        <v>1314</v>
      </c>
      <c r="X136" s="266">
        <v>0</v>
      </c>
      <c r="Y136" s="264">
        <v>1154</v>
      </c>
      <c r="Z136" s="267">
        <v>0.0326346641708332</v>
      </c>
      <c r="AA136" s="267">
        <v>0.027027027027027</v>
      </c>
      <c r="AB136" s="267">
        <v>0.0426320667284523</v>
      </c>
      <c r="AC136" s="268">
        <v>0.042198233562316</v>
      </c>
      <c r="AD136" s="269">
        <v>-0.0156050397014252</v>
      </c>
      <c r="AE136" s="270">
        <v>8885</v>
      </c>
      <c r="AF136" s="271">
        <v>285</v>
      </c>
      <c r="AG136" s="271">
        <v>0</v>
      </c>
      <c r="AH136" s="271">
        <v>9388</v>
      </c>
      <c r="AI136" s="271">
        <v>294</v>
      </c>
      <c r="AJ136" s="271">
        <v>0</v>
      </c>
      <c r="AK136" s="268">
        <v>0.032076533483399</v>
      </c>
      <c r="AL136" s="268">
        <v>0.0313165743502343</v>
      </c>
      <c r="AM136" s="269">
        <v>0.000759959133164644</v>
      </c>
    </row>
    <row r="137" ht="19" spans="1:39">
      <c r="A137" s="260" t="s">
        <v>2706</v>
      </c>
      <c r="B137" s="261" t="s">
        <v>3374</v>
      </c>
      <c r="C137" s="262" t="s">
        <v>2928</v>
      </c>
      <c r="D137" s="278" t="s">
        <v>2929</v>
      </c>
      <c r="E137" s="263">
        <v>2252</v>
      </c>
      <c r="F137" s="263">
        <v>41</v>
      </c>
      <c r="G137" s="263">
        <v>30</v>
      </c>
      <c r="H137" s="263">
        <v>0</v>
      </c>
      <c r="I137" s="263">
        <v>0</v>
      </c>
      <c r="J137" s="264">
        <v>2346</v>
      </c>
      <c r="K137" s="264">
        <v>46</v>
      </c>
      <c r="L137" s="264">
        <v>46</v>
      </c>
      <c r="M137" s="264">
        <v>0</v>
      </c>
      <c r="N137" s="264">
        <v>0</v>
      </c>
      <c r="O137" s="264">
        <v>2012</v>
      </c>
      <c r="P137" s="264">
        <v>75</v>
      </c>
      <c r="Q137" s="264">
        <v>75</v>
      </c>
      <c r="R137" s="264">
        <v>8</v>
      </c>
      <c r="S137" s="264">
        <v>0</v>
      </c>
      <c r="T137" s="265">
        <v>0.015</v>
      </c>
      <c r="U137" s="266">
        <v>82715</v>
      </c>
      <c r="V137" s="266">
        <v>2107</v>
      </c>
      <c r="W137" s="266">
        <v>2095</v>
      </c>
      <c r="X137" s="266">
        <v>0</v>
      </c>
      <c r="Y137" s="264">
        <v>1870</v>
      </c>
      <c r="Z137" s="267">
        <v>0.025473009732213</v>
      </c>
      <c r="AA137" s="267">
        <v>0.0182060390763766</v>
      </c>
      <c r="AB137" s="267">
        <v>0.0196078431372549</v>
      </c>
      <c r="AC137" s="268">
        <v>0.0372763419483101</v>
      </c>
      <c r="AD137" s="269">
        <v>-0.00140180406087835</v>
      </c>
      <c r="AE137" s="270">
        <v>17469</v>
      </c>
      <c r="AF137" s="271">
        <v>489</v>
      </c>
      <c r="AG137" s="271">
        <v>0</v>
      </c>
      <c r="AH137" s="271">
        <v>20217</v>
      </c>
      <c r="AI137" s="271">
        <v>534</v>
      </c>
      <c r="AJ137" s="271">
        <v>0</v>
      </c>
      <c r="AK137" s="268">
        <v>0.0279924437575133</v>
      </c>
      <c r="AL137" s="268">
        <v>0.026413414453183</v>
      </c>
      <c r="AM137" s="269">
        <v>0.00157902930433034</v>
      </c>
    </row>
    <row r="138" ht="19" spans="1:39">
      <c r="A138" s="260" t="s">
        <v>2706</v>
      </c>
      <c r="B138" s="261" t="s">
        <v>3374</v>
      </c>
      <c r="C138" s="262" t="s">
        <v>3045</v>
      </c>
      <c r="D138" s="278" t="s">
        <v>3046</v>
      </c>
      <c r="E138" s="263">
        <v>1301</v>
      </c>
      <c r="F138" s="263">
        <v>59</v>
      </c>
      <c r="G138" s="263">
        <v>42</v>
      </c>
      <c r="H138" s="263">
        <v>0</v>
      </c>
      <c r="I138" s="263">
        <v>0</v>
      </c>
      <c r="J138" s="264">
        <v>1097</v>
      </c>
      <c r="K138" s="264">
        <v>36</v>
      </c>
      <c r="L138" s="264">
        <v>36</v>
      </c>
      <c r="M138" s="264">
        <v>0</v>
      </c>
      <c r="N138" s="264">
        <v>0</v>
      </c>
      <c r="O138" s="264">
        <v>1108</v>
      </c>
      <c r="P138" s="264">
        <v>55</v>
      </c>
      <c r="Q138" s="264">
        <v>55</v>
      </c>
      <c r="R138" s="264">
        <v>4</v>
      </c>
      <c r="S138" s="264">
        <v>0</v>
      </c>
      <c r="T138" s="265">
        <v>0.015</v>
      </c>
      <c r="U138" s="266">
        <v>48638</v>
      </c>
      <c r="V138" s="266">
        <v>1678</v>
      </c>
      <c r="W138" s="266">
        <v>1660</v>
      </c>
      <c r="X138" s="266">
        <v>0</v>
      </c>
      <c r="Y138" s="264">
        <v>1466</v>
      </c>
      <c r="Z138" s="267">
        <v>0.0344997738393848</v>
      </c>
      <c r="AA138" s="267">
        <v>0.0453497309761722</v>
      </c>
      <c r="AB138" s="267">
        <v>0.03281677301732</v>
      </c>
      <c r="AC138" s="268">
        <v>0.0496389891696751</v>
      </c>
      <c r="AD138" s="269">
        <v>0.0125329579588522</v>
      </c>
      <c r="AE138" s="270">
        <v>9549</v>
      </c>
      <c r="AF138" s="271">
        <v>350</v>
      </c>
      <c r="AG138" s="271">
        <v>0</v>
      </c>
      <c r="AH138" s="271">
        <v>12153</v>
      </c>
      <c r="AI138" s="271">
        <v>419</v>
      </c>
      <c r="AJ138" s="271">
        <v>0</v>
      </c>
      <c r="AK138" s="268">
        <v>0.0366530526756728</v>
      </c>
      <c r="AL138" s="268">
        <v>0.0344770838476096</v>
      </c>
      <c r="AM138" s="269">
        <v>0.0021759688280632</v>
      </c>
    </row>
    <row r="139" ht="19" spans="1:39">
      <c r="A139" s="260" t="s">
        <v>2706</v>
      </c>
      <c r="B139" s="261" t="s">
        <v>3374</v>
      </c>
      <c r="C139" s="262" t="s">
        <v>3117</v>
      </c>
      <c r="D139" s="278" t="s">
        <v>3118</v>
      </c>
      <c r="E139" s="263">
        <v>1401</v>
      </c>
      <c r="F139" s="263">
        <v>59</v>
      </c>
      <c r="G139" s="263">
        <v>39</v>
      </c>
      <c r="H139" s="263">
        <v>0</v>
      </c>
      <c r="I139" s="263">
        <v>0</v>
      </c>
      <c r="J139" s="264">
        <v>1194</v>
      </c>
      <c r="K139" s="264">
        <v>33</v>
      </c>
      <c r="L139" s="264">
        <v>33</v>
      </c>
      <c r="M139" s="264">
        <v>0</v>
      </c>
      <c r="N139" s="264">
        <v>0</v>
      </c>
      <c r="O139" s="264">
        <v>1163</v>
      </c>
      <c r="P139" s="264">
        <v>58</v>
      </c>
      <c r="Q139" s="264">
        <v>58</v>
      </c>
      <c r="R139" s="264">
        <v>4</v>
      </c>
      <c r="S139" s="264">
        <v>0</v>
      </c>
      <c r="T139" s="265">
        <v>0.015</v>
      </c>
      <c r="U139" s="266">
        <v>44157</v>
      </c>
      <c r="V139" s="266">
        <v>1738</v>
      </c>
      <c r="W139" s="266">
        <v>1717</v>
      </c>
      <c r="X139" s="266">
        <v>1</v>
      </c>
      <c r="Y139" s="264">
        <v>1512</v>
      </c>
      <c r="Z139" s="267">
        <v>0.0393369114749643</v>
      </c>
      <c r="AA139" s="267">
        <v>0.0421127765881513</v>
      </c>
      <c r="AB139" s="267">
        <v>0.0276381909547739</v>
      </c>
      <c r="AC139" s="268">
        <v>0.0498710232158212</v>
      </c>
      <c r="AD139" s="269">
        <v>0.0144745856333775</v>
      </c>
      <c r="AE139" s="270">
        <v>9678</v>
      </c>
      <c r="AF139" s="271">
        <v>395</v>
      </c>
      <c r="AG139" s="271">
        <v>0</v>
      </c>
      <c r="AH139" s="271">
        <v>10157</v>
      </c>
      <c r="AI139" s="271">
        <v>419</v>
      </c>
      <c r="AJ139" s="271">
        <v>1</v>
      </c>
      <c r="AK139" s="268">
        <v>0.0408142178135978</v>
      </c>
      <c r="AL139" s="268">
        <v>0.0411538840208723</v>
      </c>
      <c r="AM139" s="269">
        <v>-0.000339666207274457</v>
      </c>
    </row>
    <row r="140" ht="19" spans="1:39">
      <c r="A140" s="260" t="s">
        <v>2706</v>
      </c>
      <c r="B140" s="261" t="s">
        <v>3374</v>
      </c>
      <c r="C140" s="262" t="s">
        <v>3131</v>
      </c>
      <c r="D140" s="278" t="s">
        <v>3132</v>
      </c>
      <c r="E140" s="263">
        <v>1765</v>
      </c>
      <c r="F140" s="263">
        <v>61</v>
      </c>
      <c r="G140" s="263">
        <v>36</v>
      </c>
      <c r="H140" s="263">
        <v>0</v>
      </c>
      <c r="I140" s="263">
        <v>0</v>
      </c>
      <c r="J140" s="264">
        <v>1710</v>
      </c>
      <c r="K140" s="264">
        <v>40</v>
      </c>
      <c r="L140" s="264">
        <v>38</v>
      </c>
      <c r="M140" s="264">
        <v>0</v>
      </c>
      <c r="N140" s="264">
        <v>0</v>
      </c>
      <c r="O140" s="264">
        <v>1602</v>
      </c>
      <c r="P140" s="264">
        <v>42</v>
      </c>
      <c r="Q140" s="264">
        <v>42</v>
      </c>
      <c r="R140" s="264">
        <v>9</v>
      </c>
      <c r="S140" s="264">
        <v>0</v>
      </c>
      <c r="T140" s="265">
        <v>0.015</v>
      </c>
      <c r="U140" s="266">
        <v>57299</v>
      </c>
      <c r="V140" s="266">
        <v>1581</v>
      </c>
      <c r="W140" s="266">
        <v>1554</v>
      </c>
      <c r="X140" s="266">
        <v>0</v>
      </c>
      <c r="Y140" s="264">
        <v>1401</v>
      </c>
      <c r="Z140" s="267">
        <v>0.0275921045742509</v>
      </c>
      <c r="AA140" s="267">
        <v>0.0345609065155807</v>
      </c>
      <c r="AB140" s="267">
        <v>0.0233918128654971</v>
      </c>
      <c r="AC140" s="268">
        <v>0.0262172284644195</v>
      </c>
      <c r="AD140" s="269">
        <v>0.0111690936500837</v>
      </c>
      <c r="AE140" s="270">
        <v>12393</v>
      </c>
      <c r="AF140" s="271">
        <v>328</v>
      </c>
      <c r="AG140" s="271">
        <v>0</v>
      </c>
      <c r="AH140" s="271">
        <v>13398</v>
      </c>
      <c r="AI140" s="271">
        <v>351</v>
      </c>
      <c r="AJ140" s="271">
        <v>0</v>
      </c>
      <c r="AK140" s="268">
        <v>0.0264665536996692</v>
      </c>
      <c r="AL140" s="268">
        <v>0.0261979399910434</v>
      </c>
      <c r="AM140" s="269">
        <v>0.000268613708625728</v>
      </c>
    </row>
    <row r="141" ht="19" spans="1:39">
      <c r="A141" s="260" t="s">
        <v>2706</v>
      </c>
      <c r="B141" s="261" t="s">
        <v>3374</v>
      </c>
      <c r="C141" s="262" t="s">
        <v>3135</v>
      </c>
      <c r="D141" s="278" t="s">
        <v>3136</v>
      </c>
      <c r="E141" s="263">
        <v>2728</v>
      </c>
      <c r="F141" s="263">
        <v>99</v>
      </c>
      <c r="G141" s="263">
        <v>82</v>
      </c>
      <c r="H141" s="263">
        <v>0</v>
      </c>
      <c r="I141" s="263">
        <v>0</v>
      </c>
      <c r="J141" s="264">
        <v>2826</v>
      </c>
      <c r="K141" s="264">
        <v>92</v>
      </c>
      <c r="L141" s="264">
        <v>92</v>
      </c>
      <c r="M141" s="264">
        <v>3</v>
      </c>
      <c r="N141" s="264">
        <v>0</v>
      </c>
      <c r="O141" s="264">
        <v>2531</v>
      </c>
      <c r="P141" s="264">
        <v>85</v>
      </c>
      <c r="Q141" s="264">
        <v>85</v>
      </c>
      <c r="R141" s="264">
        <v>15</v>
      </c>
      <c r="S141" s="264">
        <v>1</v>
      </c>
      <c r="T141" s="265">
        <v>0.015</v>
      </c>
      <c r="U141" s="266">
        <v>88799</v>
      </c>
      <c r="V141" s="266">
        <v>3263</v>
      </c>
      <c r="W141" s="266">
        <v>3242</v>
      </c>
      <c r="X141" s="266">
        <v>23</v>
      </c>
      <c r="Y141" s="264">
        <v>2882</v>
      </c>
      <c r="Z141" s="267">
        <v>0.0364868973749704</v>
      </c>
      <c r="AA141" s="267">
        <v>0.0362903225806452</v>
      </c>
      <c r="AB141" s="267">
        <v>0.032554847841472</v>
      </c>
      <c r="AC141" s="268">
        <v>0.0331884630580798</v>
      </c>
      <c r="AD141" s="269">
        <v>0.00373547473917312</v>
      </c>
      <c r="AE141" s="270">
        <v>19834</v>
      </c>
      <c r="AF141" s="271">
        <v>690</v>
      </c>
      <c r="AG141" s="271">
        <v>2</v>
      </c>
      <c r="AH141" s="271">
        <v>20124</v>
      </c>
      <c r="AI141" s="271">
        <v>775</v>
      </c>
      <c r="AJ141" s="271">
        <v>4</v>
      </c>
      <c r="AK141" s="268">
        <v>0.0346879096500958</v>
      </c>
      <c r="AL141" s="268">
        <v>0.0383124627310674</v>
      </c>
      <c r="AM141" s="269">
        <v>-0.00362455308097159</v>
      </c>
    </row>
    <row r="142" ht="19" spans="1:39">
      <c r="A142" s="260" t="s">
        <v>2706</v>
      </c>
      <c r="B142" s="261" t="s">
        <v>3374</v>
      </c>
      <c r="C142" s="262" t="s">
        <v>3143</v>
      </c>
      <c r="D142" s="278" t="s">
        <v>3144</v>
      </c>
      <c r="E142" s="263">
        <v>4310</v>
      </c>
      <c r="F142" s="263">
        <v>88</v>
      </c>
      <c r="G142" s="263">
        <v>60</v>
      </c>
      <c r="H142" s="263">
        <v>1</v>
      </c>
      <c r="I142" s="263">
        <v>0</v>
      </c>
      <c r="J142" s="264">
        <v>4513</v>
      </c>
      <c r="K142" s="264">
        <v>64</v>
      </c>
      <c r="L142" s="264">
        <v>64</v>
      </c>
      <c r="M142" s="264">
        <v>0</v>
      </c>
      <c r="N142" s="264">
        <v>0</v>
      </c>
      <c r="O142" s="264">
        <v>4388</v>
      </c>
      <c r="P142" s="264">
        <v>115</v>
      </c>
      <c r="Q142" s="264">
        <v>115</v>
      </c>
      <c r="R142" s="264">
        <v>7</v>
      </c>
      <c r="S142" s="264">
        <v>0</v>
      </c>
      <c r="T142" s="265">
        <v>0.015</v>
      </c>
      <c r="U142" s="266">
        <v>148235</v>
      </c>
      <c r="V142" s="266">
        <v>5494</v>
      </c>
      <c r="W142" s="266">
        <v>5427</v>
      </c>
      <c r="X142" s="266">
        <v>6</v>
      </c>
      <c r="Y142" s="264">
        <v>4844</v>
      </c>
      <c r="Z142" s="267">
        <v>0.0370222956791581</v>
      </c>
      <c r="AA142" s="267">
        <v>0.0204176334106729</v>
      </c>
      <c r="AB142" s="267">
        <v>0.0141812541546643</v>
      </c>
      <c r="AC142" s="268">
        <v>0.026207839562443</v>
      </c>
      <c r="AD142" s="269">
        <v>0.00623637925600855</v>
      </c>
      <c r="AE142" s="270">
        <v>31344</v>
      </c>
      <c r="AF142" s="271">
        <v>892</v>
      </c>
      <c r="AG142" s="271">
        <v>0</v>
      </c>
      <c r="AH142" s="271">
        <v>34549</v>
      </c>
      <c r="AI142" s="271">
        <v>1351</v>
      </c>
      <c r="AJ142" s="271">
        <v>3</v>
      </c>
      <c r="AK142" s="268">
        <v>0.0284583971413987</v>
      </c>
      <c r="AL142" s="268">
        <v>0.0390170482503112</v>
      </c>
      <c r="AM142" s="269">
        <v>-0.0105586511089125</v>
      </c>
    </row>
    <row r="143" ht="19" spans="1:39">
      <c r="A143" s="260" t="s">
        <v>2706</v>
      </c>
      <c r="B143" s="261" t="s">
        <v>3374</v>
      </c>
      <c r="C143" s="262" t="s">
        <v>3202</v>
      </c>
      <c r="D143" s="278" t="s">
        <v>3202</v>
      </c>
      <c r="E143" s="263">
        <v>2657</v>
      </c>
      <c r="F143" s="263">
        <v>62</v>
      </c>
      <c r="G143" s="263">
        <v>39</v>
      </c>
      <c r="H143" s="263">
        <v>0</v>
      </c>
      <c r="I143" s="263">
        <v>0</v>
      </c>
      <c r="J143" s="264">
        <v>2379</v>
      </c>
      <c r="K143" s="264">
        <v>56</v>
      </c>
      <c r="L143" s="264">
        <v>56</v>
      </c>
      <c r="M143" s="264">
        <v>0</v>
      </c>
      <c r="N143" s="264">
        <v>0</v>
      </c>
      <c r="O143" s="264">
        <v>2392</v>
      </c>
      <c r="P143" s="264">
        <v>110</v>
      </c>
      <c r="Q143" s="264">
        <v>110</v>
      </c>
      <c r="R143" s="264">
        <v>3</v>
      </c>
      <c r="S143" s="264">
        <v>0</v>
      </c>
      <c r="T143" s="265">
        <v>0.015</v>
      </c>
      <c r="U143" s="266">
        <v>81666</v>
      </c>
      <c r="V143" s="266">
        <v>2622</v>
      </c>
      <c r="W143" s="266">
        <v>2593</v>
      </c>
      <c r="X143" s="266">
        <v>2</v>
      </c>
      <c r="Y143" s="264">
        <v>2254</v>
      </c>
      <c r="Z143" s="267">
        <v>0.0320818945460779</v>
      </c>
      <c r="AA143" s="267">
        <v>0.0233345878810689</v>
      </c>
      <c r="AB143" s="267">
        <v>0.0235393022278268</v>
      </c>
      <c r="AC143" s="268">
        <v>0.0459866220735786</v>
      </c>
      <c r="AD143" s="269">
        <v>-0.000204714346757943</v>
      </c>
      <c r="AE143" s="270">
        <v>17692</v>
      </c>
      <c r="AF143" s="271">
        <v>527</v>
      </c>
      <c r="AG143" s="271">
        <v>0</v>
      </c>
      <c r="AH143" s="271">
        <v>19193</v>
      </c>
      <c r="AI143" s="271">
        <v>623</v>
      </c>
      <c r="AJ143" s="271">
        <v>0</v>
      </c>
      <c r="AK143" s="268">
        <v>0.029787474564775</v>
      </c>
      <c r="AL143" s="268">
        <v>0.0324597509508675</v>
      </c>
      <c r="AM143" s="269">
        <v>-0.00267227638609246</v>
      </c>
    </row>
    <row r="144" ht="19" spans="1:39">
      <c r="A144" s="260" t="s">
        <v>2706</v>
      </c>
      <c r="B144" s="261" t="s">
        <v>3374</v>
      </c>
      <c r="C144" s="262" t="s">
        <v>2946</v>
      </c>
      <c r="D144" s="278" t="s">
        <v>2947</v>
      </c>
      <c r="E144" s="263">
        <v>4084</v>
      </c>
      <c r="F144" s="263">
        <v>92</v>
      </c>
      <c r="G144" s="263">
        <v>48</v>
      </c>
      <c r="H144" s="263">
        <v>0</v>
      </c>
      <c r="I144" s="263">
        <v>0</v>
      </c>
      <c r="J144" s="264">
        <v>3857</v>
      </c>
      <c r="K144" s="264">
        <v>126</v>
      </c>
      <c r="L144" s="264">
        <v>125</v>
      </c>
      <c r="M144" s="264">
        <v>0</v>
      </c>
      <c r="N144" s="264">
        <v>0</v>
      </c>
      <c r="O144" s="264">
        <v>3855</v>
      </c>
      <c r="P144" s="264">
        <v>177</v>
      </c>
      <c r="Q144" s="264">
        <v>176</v>
      </c>
      <c r="R144" s="264">
        <v>8</v>
      </c>
      <c r="S144" s="264">
        <v>0</v>
      </c>
      <c r="T144" s="265">
        <v>0.015</v>
      </c>
      <c r="U144" s="266">
        <v>124044</v>
      </c>
      <c r="V144" s="266">
        <v>4387</v>
      </c>
      <c r="W144" s="266">
        <v>4338</v>
      </c>
      <c r="X144" s="266">
        <v>4</v>
      </c>
      <c r="Y144" s="264">
        <v>3795</v>
      </c>
      <c r="Z144" s="267">
        <v>0.035334236238754</v>
      </c>
      <c r="AA144" s="267">
        <v>0.0225269343780607</v>
      </c>
      <c r="AB144" s="267">
        <v>0.0326678765880218</v>
      </c>
      <c r="AC144" s="268">
        <v>0.0459143968871595</v>
      </c>
      <c r="AD144" s="269">
        <v>-0.0101409422099611</v>
      </c>
      <c r="AE144" s="270">
        <v>26692</v>
      </c>
      <c r="AF144" s="271">
        <v>998</v>
      </c>
      <c r="AG144" s="271">
        <v>0</v>
      </c>
      <c r="AH144" s="271">
        <v>27788</v>
      </c>
      <c r="AI144" s="271">
        <v>993</v>
      </c>
      <c r="AJ144" s="271">
        <v>0</v>
      </c>
      <c r="AK144" s="268">
        <v>0.0373894799940057</v>
      </c>
      <c r="AL144" s="268">
        <v>0.0357348495753563</v>
      </c>
      <c r="AM144" s="269">
        <v>0.00165463041864942</v>
      </c>
    </row>
    <row r="145" ht="19" spans="1:39">
      <c r="A145" s="260" t="s">
        <v>2706</v>
      </c>
      <c r="B145" s="261" t="s">
        <v>3374</v>
      </c>
      <c r="C145" s="262" t="s">
        <v>3171</v>
      </c>
      <c r="D145" s="278" t="s">
        <v>3172</v>
      </c>
      <c r="E145" s="263">
        <v>4695</v>
      </c>
      <c r="F145" s="263">
        <v>281</v>
      </c>
      <c r="G145" s="263">
        <v>80</v>
      </c>
      <c r="H145" s="263">
        <v>0</v>
      </c>
      <c r="I145" s="263">
        <v>0</v>
      </c>
      <c r="J145" s="264">
        <v>4498</v>
      </c>
      <c r="K145" s="264">
        <v>329</v>
      </c>
      <c r="L145" s="264">
        <v>277</v>
      </c>
      <c r="M145" s="264">
        <v>0</v>
      </c>
      <c r="N145" s="264">
        <v>0</v>
      </c>
      <c r="O145" s="264">
        <v>3215</v>
      </c>
      <c r="P145" s="264">
        <v>413</v>
      </c>
      <c r="Q145" s="264">
        <v>387</v>
      </c>
      <c r="R145" s="264">
        <v>1</v>
      </c>
      <c r="S145" s="264">
        <v>0</v>
      </c>
      <c r="T145" s="265">
        <v>0.015</v>
      </c>
      <c r="U145" s="266">
        <v>158883</v>
      </c>
      <c r="V145" s="266">
        <v>14514</v>
      </c>
      <c r="W145" s="266">
        <v>14175</v>
      </c>
      <c r="X145" s="266">
        <v>8</v>
      </c>
      <c r="Y145" s="264">
        <v>12113</v>
      </c>
      <c r="Z145" s="267">
        <v>0.0912998873384818</v>
      </c>
      <c r="AA145" s="267">
        <v>0.0598509052183174</v>
      </c>
      <c r="AB145" s="267">
        <v>0.073143619386394</v>
      </c>
      <c r="AC145" s="268">
        <v>0.12846034214619</v>
      </c>
      <c r="AD145" s="269">
        <v>-0.0132927141680766</v>
      </c>
      <c r="AE145" s="270">
        <v>31195</v>
      </c>
      <c r="AF145" s="271">
        <v>3405</v>
      </c>
      <c r="AG145" s="271">
        <v>0</v>
      </c>
      <c r="AH145" s="271">
        <v>36733</v>
      </c>
      <c r="AI145" s="271">
        <v>2868</v>
      </c>
      <c r="AJ145" s="271">
        <v>0</v>
      </c>
      <c r="AK145" s="268">
        <v>0.109152107709569</v>
      </c>
      <c r="AL145" s="268">
        <v>0.0780769335474914</v>
      </c>
      <c r="AM145" s="269">
        <v>0.0310751741620775</v>
      </c>
    </row>
    <row r="146" ht="19" spans="1:39">
      <c r="A146" s="260" t="s">
        <v>2706</v>
      </c>
      <c r="B146" s="261" t="s">
        <v>3374</v>
      </c>
      <c r="C146" s="262" t="s">
        <v>3179</v>
      </c>
      <c r="D146" s="278" t="s">
        <v>3180</v>
      </c>
      <c r="E146" s="263">
        <v>4867</v>
      </c>
      <c r="F146" s="263">
        <v>153</v>
      </c>
      <c r="G146" s="263">
        <v>94</v>
      </c>
      <c r="H146" s="263">
        <v>0</v>
      </c>
      <c r="I146" s="263">
        <v>0</v>
      </c>
      <c r="J146" s="264">
        <v>4927</v>
      </c>
      <c r="K146" s="264">
        <v>304</v>
      </c>
      <c r="L146" s="264">
        <v>299</v>
      </c>
      <c r="M146" s="264">
        <v>0</v>
      </c>
      <c r="N146" s="264">
        <v>0</v>
      </c>
      <c r="O146" s="264">
        <v>3907</v>
      </c>
      <c r="P146" s="264">
        <v>401</v>
      </c>
      <c r="Q146" s="264">
        <v>373</v>
      </c>
      <c r="R146" s="264">
        <v>12</v>
      </c>
      <c r="S146" s="264">
        <v>0</v>
      </c>
      <c r="T146" s="265">
        <v>0.015</v>
      </c>
      <c r="U146" s="266">
        <v>161969</v>
      </c>
      <c r="V146" s="266">
        <v>12892</v>
      </c>
      <c r="W146" s="266">
        <v>12718</v>
      </c>
      <c r="X146" s="266">
        <v>5</v>
      </c>
      <c r="Y146" s="264">
        <v>10308</v>
      </c>
      <c r="Z146" s="267">
        <v>0.0795646080422797</v>
      </c>
      <c r="AA146" s="267">
        <v>0.0314362029997945</v>
      </c>
      <c r="AB146" s="267">
        <v>0.061700832149381</v>
      </c>
      <c r="AC146" s="268">
        <v>0.102636293831584</v>
      </c>
      <c r="AD146" s="269">
        <v>-0.0302646291495864</v>
      </c>
      <c r="AE146" s="270">
        <v>31681</v>
      </c>
      <c r="AF146" s="271">
        <v>2534</v>
      </c>
      <c r="AG146" s="271">
        <v>0</v>
      </c>
      <c r="AH146" s="271">
        <v>38150</v>
      </c>
      <c r="AI146" s="271">
        <v>2988</v>
      </c>
      <c r="AJ146" s="271">
        <v>4</v>
      </c>
      <c r="AK146" s="268">
        <v>0.0799848489631009</v>
      </c>
      <c r="AL146" s="268">
        <v>0.0782175622542595</v>
      </c>
      <c r="AM146" s="269">
        <v>0.00176728670884141</v>
      </c>
    </row>
    <row r="147" ht="19" spans="1:39">
      <c r="A147" s="260" t="s">
        <v>2706</v>
      </c>
      <c r="B147" s="261" t="s">
        <v>3374</v>
      </c>
      <c r="C147" s="262" t="s">
        <v>2944</v>
      </c>
      <c r="D147" s="278" t="s">
        <v>2945</v>
      </c>
      <c r="E147" s="263">
        <v>4210</v>
      </c>
      <c r="F147" s="263">
        <v>144</v>
      </c>
      <c r="G147" s="263">
        <v>103</v>
      </c>
      <c r="H147" s="263">
        <v>1</v>
      </c>
      <c r="I147" s="263">
        <v>0</v>
      </c>
      <c r="J147" s="264">
        <v>4939</v>
      </c>
      <c r="K147" s="264">
        <v>157</v>
      </c>
      <c r="L147" s="264">
        <v>156</v>
      </c>
      <c r="M147" s="264">
        <v>0</v>
      </c>
      <c r="N147" s="264">
        <v>0</v>
      </c>
      <c r="O147" s="264">
        <v>3791</v>
      </c>
      <c r="P147" s="264">
        <v>132</v>
      </c>
      <c r="Q147" s="264">
        <v>132</v>
      </c>
      <c r="R147" s="264">
        <v>0</v>
      </c>
      <c r="S147" s="264">
        <v>0</v>
      </c>
      <c r="T147" s="265">
        <v>0.015</v>
      </c>
      <c r="U147" s="266">
        <v>153192</v>
      </c>
      <c r="V147" s="266">
        <v>5981</v>
      </c>
      <c r="W147" s="266">
        <v>5918</v>
      </c>
      <c r="X147" s="266">
        <v>2</v>
      </c>
      <c r="Y147" s="264">
        <v>5177</v>
      </c>
      <c r="Z147" s="267">
        <v>0.0390294532351559</v>
      </c>
      <c r="AA147" s="267">
        <v>0.0342042755344418</v>
      </c>
      <c r="AB147" s="267">
        <v>0.0317878112978336</v>
      </c>
      <c r="AC147" s="268">
        <v>0.0348193088894751</v>
      </c>
      <c r="AD147" s="269">
        <v>0.00241646423660823</v>
      </c>
      <c r="AE147" s="270">
        <v>30597</v>
      </c>
      <c r="AF147" s="271">
        <v>1128</v>
      </c>
      <c r="AG147" s="271">
        <v>1</v>
      </c>
      <c r="AH147" s="271">
        <v>33868</v>
      </c>
      <c r="AI147" s="271">
        <v>1481</v>
      </c>
      <c r="AJ147" s="271">
        <v>1</v>
      </c>
      <c r="AK147" s="268">
        <v>0.0368336765042324</v>
      </c>
      <c r="AL147" s="268">
        <v>0.0436990669658675</v>
      </c>
      <c r="AM147" s="269">
        <v>-0.00686539046163504</v>
      </c>
    </row>
    <row r="148" ht="19" spans="1:39">
      <c r="A148" s="260" t="s">
        <v>2706</v>
      </c>
      <c r="B148" s="261" t="s">
        <v>3374</v>
      </c>
      <c r="C148" s="262" t="s">
        <v>3125</v>
      </c>
      <c r="D148" s="278" t="s">
        <v>3126</v>
      </c>
      <c r="E148" s="263">
        <v>3610</v>
      </c>
      <c r="F148" s="263">
        <v>35</v>
      </c>
      <c r="G148" s="263">
        <v>20</v>
      </c>
      <c r="H148" s="263">
        <v>0</v>
      </c>
      <c r="I148" s="263">
        <v>0</v>
      </c>
      <c r="J148" s="264">
        <v>3800</v>
      </c>
      <c r="K148" s="264">
        <v>120</v>
      </c>
      <c r="L148" s="264">
        <v>120</v>
      </c>
      <c r="M148" s="264">
        <v>0</v>
      </c>
      <c r="N148" s="264">
        <v>0</v>
      </c>
      <c r="O148" s="264">
        <v>3935</v>
      </c>
      <c r="P148" s="264">
        <v>69</v>
      </c>
      <c r="Q148" s="264">
        <v>68</v>
      </c>
      <c r="R148" s="264">
        <v>0</v>
      </c>
      <c r="S148" s="264">
        <v>0</v>
      </c>
      <c r="T148" s="265">
        <v>0.015</v>
      </c>
      <c r="U148" s="266">
        <v>125792</v>
      </c>
      <c r="V148" s="266">
        <v>3833</v>
      </c>
      <c r="W148" s="266">
        <v>3814</v>
      </c>
      <c r="X148" s="266">
        <v>10</v>
      </c>
      <c r="Y148" s="264">
        <v>3335</v>
      </c>
      <c r="Z148" s="267">
        <v>0.0303914398371916</v>
      </c>
      <c r="AA148" s="267">
        <v>0.00969529085872576</v>
      </c>
      <c r="AB148" s="267">
        <v>0.0315789473684211</v>
      </c>
      <c r="AC148" s="268">
        <v>0.0175349428208386</v>
      </c>
      <c r="AD148" s="269">
        <v>-0.0218836565096953</v>
      </c>
      <c r="AE148" s="270">
        <v>25353</v>
      </c>
      <c r="AF148" s="271">
        <v>694</v>
      </c>
      <c r="AG148" s="271">
        <v>8</v>
      </c>
      <c r="AH148" s="271">
        <v>28500</v>
      </c>
      <c r="AI148" s="271">
        <v>927</v>
      </c>
      <c r="AJ148" s="271">
        <v>1</v>
      </c>
      <c r="AK148" s="268">
        <v>0.0270579418609238</v>
      </c>
      <c r="AL148" s="268">
        <v>0.0324912280701754</v>
      </c>
      <c r="AM148" s="269">
        <v>-0.00543328620925168</v>
      </c>
    </row>
    <row r="149" ht="19" spans="1:39">
      <c r="A149" s="260" t="s">
        <v>2706</v>
      </c>
      <c r="B149" s="261" t="s">
        <v>3374</v>
      </c>
      <c r="C149" s="262" t="s">
        <v>3155</v>
      </c>
      <c r="D149" s="278" t="s">
        <v>3156</v>
      </c>
      <c r="E149" s="263">
        <v>5635</v>
      </c>
      <c r="F149" s="263">
        <v>145</v>
      </c>
      <c r="G149" s="263">
        <v>95</v>
      </c>
      <c r="H149" s="263">
        <v>0</v>
      </c>
      <c r="I149" s="263">
        <v>0</v>
      </c>
      <c r="J149" s="264">
        <v>6256</v>
      </c>
      <c r="K149" s="264">
        <v>91</v>
      </c>
      <c r="L149" s="264">
        <v>90</v>
      </c>
      <c r="M149" s="264">
        <v>0</v>
      </c>
      <c r="N149" s="264">
        <v>0</v>
      </c>
      <c r="O149" s="264">
        <v>4706</v>
      </c>
      <c r="P149" s="264">
        <v>214</v>
      </c>
      <c r="Q149" s="264">
        <v>208</v>
      </c>
      <c r="R149" s="264">
        <v>6</v>
      </c>
      <c r="S149" s="264">
        <v>0</v>
      </c>
      <c r="T149" s="265">
        <v>0.015</v>
      </c>
      <c r="U149" s="266">
        <v>178691</v>
      </c>
      <c r="V149" s="266">
        <v>7200</v>
      </c>
      <c r="W149" s="266">
        <v>7141</v>
      </c>
      <c r="X149" s="266">
        <v>2</v>
      </c>
      <c r="Y149" s="264">
        <v>6431</v>
      </c>
      <c r="Z149" s="267">
        <v>0.0402818272884477</v>
      </c>
      <c r="AA149" s="267">
        <v>0.0257320319432121</v>
      </c>
      <c r="AB149" s="267">
        <v>0.0145460358056266</v>
      </c>
      <c r="AC149" s="268">
        <v>0.0454738631534212</v>
      </c>
      <c r="AD149" s="269">
        <v>0.0111859961375855</v>
      </c>
      <c r="AE149" s="270">
        <v>37441</v>
      </c>
      <c r="AF149" s="271">
        <v>1466</v>
      </c>
      <c r="AG149" s="271">
        <v>0</v>
      </c>
      <c r="AH149" s="271">
        <v>40528</v>
      </c>
      <c r="AI149" s="271">
        <v>1473</v>
      </c>
      <c r="AJ149" s="271">
        <v>0</v>
      </c>
      <c r="AK149" s="268">
        <v>0.039154937101039</v>
      </c>
      <c r="AL149" s="268">
        <v>0.0363452427951046</v>
      </c>
      <c r="AM149" s="269">
        <v>0.00280969430593435</v>
      </c>
    </row>
    <row r="150" ht="19" spans="1:39">
      <c r="A150" s="260" t="s">
        <v>2706</v>
      </c>
      <c r="B150" s="261" t="s">
        <v>3374</v>
      </c>
      <c r="C150" s="262" t="s">
        <v>2936</v>
      </c>
      <c r="D150" s="278" t="s">
        <v>2937</v>
      </c>
      <c r="E150" s="263">
        <v>4576</v>
      </c>
      <c r="F150" s="263">
        <v>67</v>
      </c>
      <c r="G150" s="263">
        <v>52</v>
      </c>
      <c r="H150" s="263">
        <v>0</v>
      </c>
      <c r="I150" s="263">
        <v>0</v>
      </c>
      <c r="J150" s="264">
        <v>4030</v>
      </c>
      <c r="K150" s="264">
        <v>541</v>
      </c>
      <c r="L150" s="264">
        <v>520</v>
      </c>
      <c r="M150" s="264">
        <v>1</v>
      </c>
      <c r="N150" s="264">
        <v>0</v>
      </c>
      <c r="O150" s="264">
        <v>3485</v>
      </c>
      <c r="P150" s="264">
        <v>91</v>
      </c>
      <c r="Q150" s="264">
        <v>77</v>
      </c>
      <c r="R150" s="264">
        <v>0</v>
      </c>
      <c r="S150" s="264">
        <v>0</v>
      </c>
      <c r="T150" s="265">
        <v>0.015</v>
      </c>
      <c r="U150" s="266">
        <v>130135</v>
      </c>
      <c r="V150" s="266">
        <v>9613</v>
      </c>
      <c r="W150" s="266">
        <v>9387</v>
      </c>
      <c r="X150" s="266">
        <v>51</v>
      </c>
      <c r="Y150" s="264">
        <v>8066</v>
      </c>
      <c r="Z150" s="267">
        <v>0.0734775425519653</v>
      </c>
      <c r="AA150" s="267">
        <v>0.0146416083916084</v>
      </c>
      <c r="AB150" s="267">
        <v>0.13424317617866</v>
      </c>
      <c r="AC150" s="268">
        <v>0.0261119081779053</v>
      </c>
      <c r="AD150" s="269">
        <v>-0.119601567787052</v>
      </c>
      <c r="AE150" s="270">
        <v>27069</v>
      </c>
      <c r="AF150" s="271">
        <v>2089</v>
      </c>
      <c r="AG150" s="271">
        <v>1</v>
      </c>
      <c r="AH150" s="271">
        <v>30206</v>
      </c>
      <c r="AI150" s="271">
        <v>2330</v>
      </c>
      <c r="AJ150" s="271">
        <v>7</v>
      </c>
      <c r="AK150" s="268">
        <v>0.0771362074697994</v>
      </c>
      <c r="AL150" s="268">
        <v>0.0769052506124611</v>
      </c>
      <c r="AM150" s="269">
        <v>0.000230956857338302</v>
      </c>
    </row>
    <row r="151" ht="19" spans="1:39">
      <c r="A151" s="260" t="s">
        <v>2706</v>
      </c>
      <c r="B151" s="261" t="s">
        <v>3374</v>
      </c>
      <c r="C151" s="262" t="s">
        <v>3047</v>
      </c>
      <c r="D151" s="278" t="s">
        <v>3048</v>
      </c>
      <c r="E151" s="263">
        <v>2844</v>
      </c>
      <c r="F151" s="263">
        <v>82</v>
      </c>
      <c r="G151" s="263">
        <v>44</v>
      </c>
      <c r="H151" s="263">
        <v>0</v>
      </c>
      <c r="I151" s="263">
        <v>0</v>
      </c>
      <c r="J151" s="264">
        <v>2892</v>
      </c>
      <c r="K151" s="264">
        <v>35</v>
      </c>
      <c r="L151" s="264">
        <v>35</v>
      </c>
      <c r="M151" s="264">
        <v>0</v>
      </c>
      <c r="N151" s="264">
        <v>0</v>
      </c>
      <c r="O151" s="264">
        <v>2159</v>
      </c>
      <c r="P151" s="264">
        <v>58</v>
      </c>
      <c r="Q151" s="264">
        <v>57</v>
      </c>
      <c r="R151" s="264">
        <v>0</v>
      </c>
      <c r="S151" s="264">
        <v>0</v>
      </c>
      <c r="T151" s="265">
        <v>0.015</v>
      </c>
      <c r="U151" s="266">
        <v>87446</v>
      </c>
      <c r="V151" s="266">
        <v>3970</v>
      </c>
      <c r="W151" s="266">
        <v>3892</v>
      </c>
      <c r="X151" s="266">
        <v>3</v>
      </c>
      <c r="Y151" s="264">
        <v>3159</v>
      </c>
      <c r="Z151" s="267">
        <v>0.0453651396290282</v>
      </c>
      <c r="AA151" s="267">
        <v>0.0288326300984529</v>
      </c>
      <c r="AB151" s="267">
        <v>0.0121023513139696</v>
      </c>
      <c r="AC151" s="268">
        <v>0.0268642890226957</v>
      </c>
      <c r="AD151" s="269">
        <v>0.0167302787844833</v>
      </c>
      <c r="AE151" s="270">
        <v>18327</v>
      </c>
      <c r="AF151" s="271">
        <v>767</v>
      </c>
      <c r="AG151" s="271">
        <v>0</v>
      </c>
      <c r="AH151" s="271">
        <v>19633</v>
      </c>
      <c r="AI151" s="271">
        <v>855</v>
      </c>
      <c r="AJ151" s="271">
        <v>0</v>
      </c>
      <c r="AK151" s="268">
        <v>0.0418508211927757</v>
      </c>
      <c r="AL151" s="268">
        <v>0.043549126470738</v>
      </c>
      <c r="AM151" s="269">
        <v>-0.00169830527796236</v>
      </c>
    </row>
    <row r="152" ht="19" spans="1:39">
      <c r="A152" s="260" t="s">
        <v>2706</v>
      </c>
      <c r="B152" s="261" t="s">
        <v>3374</v>
      </c>
      <c r="C152" s="262" t="s">
        <v>3051</v>
      </c>
      <c r="D152" s="278" t="s">
        <v>3052</v>
      </c>
      <c r="E152" s="263">
        <v>4179</v>
      </c>
      <c r="F152" s="263">
        <v>195</v>
      </c>
      <c r="G152" s="263">
        <v>136</v>
      </c>
      <c r="H152" s="263">
        <v>0</v>
      </c>
      <c r="I152" s="263">
        <v>0</v>
      </c>
      <c r="J152" s="264">
        <v>4775</v>
      </c>
      <c r="K152" s="264">
        <v>127</v>
      </c>
      <c r="L152" s="264">
        <v>127</v>
      </c>
      <c r="M152" s="264">
        <v>0</v>
      </c>
      <c r="N152" s="264">
        <v>0</v>
      </c>
      <c r="O152" s="264">
        <v>4016</v>
      </c>
      <c r="P152" s="264">
        <v>156</v>
      </c>
      <c r="Q152" s="264">
        <v>156</v>
      </c>
      <c r="R152" s="264">
        <v>5</v>
      </c>
      <c r="S152" s="264">
        <v>0</v>
      </c>
      <c r="T152" s="265">
        <v>0.015</v>
      </c>
      <c r="U152" s="266">
        <v>140467</v>
      </c>
      <c r="V152" s="266">
        <v>5136</v>
      </c>
      <c r="W152" s="266">
        <v>5074</v>
      </c>
      <c r="X152" s="266">
        <v>5</v>
      </c>
      <c r="Y152" s="264">
        <v>4457</v>
      </c>
      <c r="Z152" s="267">
        <v>0.0365281525198089</v>
      </c>
      <c r="AA152" s="267">
        <v>0.0466618808327351</v>
      </c>
      <c r="AB152" s="267">
        <v>0.0265968586387435</v>
      </c>
      <c r="AC152" s="268">
        <v>0.0388446215139442</v>
      </c>
      <c r="AD152" s="269">
        <v>0.0200650221939917</v>
      </c>
      <c r="AE152" s="270">
        <v>29539</v>
      </c>
      <c r="AF152" s="271">
        <v>1078</v>
      </c>
      <c r="AG152" s="271">
        <v>1</v>
      </c>
      <c r="AH152" s="271">
        <v>33415</v>
      </c>
      <c r="AI152" s="271">
        <v>1150</v>
      </c>
      <c r="AJ152" s="271">
        <v>3</v>
      </c>
      <c r="AK152" s="268">
        <v>0.0364602728596093</v>
      </c>
      <c r="AL152" s="268">
        <v>0.034325901541224</v>
      </c>
      <c r="AM152" s="269">
        <v>0.00213437131838533</v>
      </c>
    </row>
    <row r="153" ht="19" spans="1:39">
      <c r="A153" s="260" t="s">
        <v>2706</v>
      </c>
      <c r="B153" s="261" t="s">
        <v>3374</v>
      </c>
      <c r="C153" s="262" t="s">
        <v>3133</v>
      </c>
      <c r="D153" s="278" t="s">
        <v>3134</v>
      </c>
      <c r="E153" s="263">
        <v>4402</v>
      </c>
      <c r="F153" s="263">
        <v>58</v>
      </c>
      <c r="G153" s="263">
        <v>44</v>
      </c>
      <c r="H153" s="263">
        <v>3</v>
      </c>
      <c r="I153" s="263">
        <v>0</v>
      </c>
      <c r="J153" s="264">
        <v>3829</v>
      </c>
      <c r="K153" s="264">
        <v>96</v>
      </c>
      <c r="L153" s="264">
        <v>95</v>
      </c>
      <c r="M153" s="264">
        <v>5</v>
      </c>
      <c r="N153" s="264">
        <v>0</v>
      </c>
      <c r="O153" s="264">
        <v>3914</v>
      </c>
      <c r="P153" s="264">
        <v>121</v>
      </c>
      <c r="Q153" s="264">
        <v>120</v>
      </c>
      <c r="R153" s="264">
        <v>7</v>
      </c>
      <c r="S153" s="264">
        <v>0</v>
      </c>
      <c r="T153" s="265">
        <v>0.015</v>
      </c>
      <c r="U153" s="266">
        <v>134699</v>
      </c>
      <c r="V153" s="266">
        <v>3459</v>
      </c>
      <c r="W153" s="266">
        <v>3442</v>
      </c>
      <c r="X153" s="266">
        <v>2</v>
      </c>
      <c r="Y153" s="264">
        <v>3083</v>
      </c>
      <c r="Z153" s="267">
        <v>0.025664630026949</v>
      </c>
      <c r="AA153" s="267">
        <v>0.0131758291685597</v>
      </c>
      <c r="AB153" s="267">
        <v>0.0250718203186211</v>
      </c>
      <c r="AC153" s="268">
        <v>0.0309146653040368</v>
      </c>
      <c r="AD153" s="269">
        <v>-0.0118959911500613</v>
      </c>
      <c r="AE153" s="270">
        <v>28512</v>
      </c>
      <c r="AF153" s="271">
        <v>662</v>
      </c>
      <c r="AG153" s="271">
        <v>0</v>
      </c>
      <c r="AH153" s="271">
        <v>30738</v>
      </c>
      <c r="AI153" s="271">
        <v>824</v>
      </c>
      <c r="AJ153" s="271">
        <v>0</v>
      </c>
      <c r="AK153" s="268">
        <v>0.0232182940516274</v>
      </c>
      <c r="AL153" s="268">
        <v>0.0268072093174572</v>
      </c>
      <c r="AM153" s="269">
        <v>-0.00358891526582984</v>
      </c>
    </row>
    <row r="154" ht="19" spans="1:39">
      <c r="A154" s="260" t="s">
        <v>2706</v>
      </c>
      <c r="B154" s="261" t="s">
        <v>3376</v>
      </c>
      <c r="C154" s="262" t="s">
        <v>2821</v>
      </c>
      <c r="D154" s="278" t="s">
        <v>2822</v>
      </c>
      <c r="E154" s="263">
        <v>3346</v>
      </c>
      <c r="F154" s="263">
        <v>757</v>
      </c>
      <c r="G154" s="263">
        <v>513</v>
      </c>
      <c r="H154" s="263">
        <v>0</v>
      </c>
      <c r="I154" s="263">
        <v>0</v>
      </c>
      <c r="J154" s="264">
        <v>4459</v>
      </c>
      <c r="K154" s="264">
        <v>787</v>
      </c>
      <c r="L154" s="264">
        <v>785</v>
      </c>
      <c r="M154" s="264">
        <v>0</v>
      </c>
      <c r="N154" s="264">
        <v>0</v>
      </c>
      <c r="O154" s="264">
        <v>4002</v>
      </c>
      <c r="P154" s="264">
        <v>1119</v>
      </c>
      <c r="Q154" s="264">
        <v>1115</v>
      </c>
      <c r="R154" s="264">
        <v>0</v>
      </c>
      <c r="S154" s="264">
        <v>0</v>
      </c>
      <c r="T154" s="265">
        <v>0.015</v>
      </c>
      <c r="U154" s="266">
        <v>89406</v>
      </c>
      <c r="V154" s="266">
        <v>13953</v>
      </c>
      <c r="W154" s="266">
        <v>13683</v>
      </c>
      <c r="X154" s="266">
        <v>9</v>
      </c>
      <c r="Y154" s="264">
        <v>8379</v>
      </c>
      <c r="Z154" s="267">
        <v>0.155962687067982</v>
      </c>
      <c r="AA154" s="267">
        <v>0.226240286909743</v>
      </c>
      <c r="AB154" s="267">
        <v>0.17649697241534</v>
      </c>
      <c r="AC154" s="268">
        <v>0.279610194902549</v>
      </c>
      <c r="AD154" s="269">
        <v>0.0497433144944032</v>
      </c>
      <c r="AE154" s="270">
        <v>32413</v>
      </c>
      <c r="AF154" s="271">
        <v>5217</v>
      </c>
      <c r="AG154" s="271">
        <v>0</v>
      </c>
      <c r="AH154" s="271">
        <v>19147</v>
      </c>
      <c r="AI154" s="271">
        <v>2880</v>
      </c>
      <c r="AJ154" s="271">
        <v>6</v>
      </c>
      <c r="AK154" s="268">
        <v>0.160953938234659</v>
      </c>
      <c r="AL154" s="268">
        <v>0.150101843630856</v>
      </c>
      <c r="AM154" s="269">
        <v>0.0108520946038029</v>
      </c>
    </row>
    <row r="155" ht="19" spans="1:39">
      <c r="A155" s="260" t="s">
        <v>2706</v>
      </c>
      <c r="B155" s="261" t="s">
        <v>3376</v>
      </c>
      <c r="C155" s="262" t="s">
        <v>2805</v>
      </c>
      <c r="D155" s="278" t="s">
        <v>2806</v>
      </c>
      <c r="E155" s="263">
        <v>1641</v>
      </c>
      <c r="F155" s="263">
        <v>171</v>
      </c>
      <c r="G155" s="263">
        <v>113</v>
      </c>
      <c r="H155" s="263">
        <v>0</v>
      </c>
      <c r="I155" s="263">
        <v>0</v>
      </c>
      <c r="J155" s="264">
        <v>1181</v>
      </c>
      <c r="K155" s="264">
        <v>67</v>
      </c>
      <c r="L155" s="264">
        <v>66</v>
      </c>
      <c r="M155" s="264">
        <v>0</v>
      </c>
      <c r="N155" s="264">
        <v>0</v>
      </c>
      <c r="O155" s="264">
        <v>1451</v>
      </c>
      <c r="P155" s="264">
        <v>117</v>
      </c>
      <c r="Q155" s="264">
        <v>117</v>
      </c>
      <c r="R155" s="264">
        <v>0</v>
      </c>
      <c r="S155" s="264">
        <v>0</v>
      </c>
      <c r="T155" s="265">
        <v>0.015</v>
      </c>
      <c r="U155" s="266">
        <v>29617</v>
      </c>
      <c r="V155" s="266">
        <v>4343</v>
      </c>
      <c r="W155" s="266">
        <v>4272</v>
      </c>
      <c r="X155" s="266">
        <v>0</v>
      </c>
      <c r="Y155" s="264">
        <v>3518</v>
      </c>
      <c r="Z155" s="267">
        <v>0.14663875476922</v>
      </c>
      <c r="AA155" s="267">
        <v>0.104204753199269</v>
      </c>
      <c r="AB155" s="267">
        <v>0.056731583403895</v>
      </c>
      <c r="AC155" s="268">
        <v>0.0806340454858718</v>
      </c>
      <c r="AD155" s="269">
        <v>0.0474731697953737</v>
      </c>
      <c r="AE155" s="270">
        <v>7157</v>
      </c>
      <c r="AF155" s="271">
        <v>815</v>
      </c>
      <c r="AG155" s="271">
        <v>0</v>
      </c>
      <c r="AH155" s="271">
        <v>6459</v>
      </c>
      <c r="AI155" s="271">
        <v>685</v>
      </c>
      <c r="AJ155" s="271">
        <v>0</v>
      </c>
      <c r="AK155" s="268">
        <v>0.113874528433701</v>
      </c>
      <c r="AL155" s="268">
        <v>0.10605356866388</v>
      </c>
      <c r="AM155" s="269">
        <v>0.00782095976982142</v>
      </c>
    </row>
    <row r="156" ht="19" spans="1:39">
      <c r="A156" s="260" t="s">
        <v>2706</v>
      </c>
      <c r="B156" s="261" t="s">
        <v>3376</v>
      </c>
      <c r="C156" s="262" t="s">
        <v>2853</v>
      </c>
      <c r="D156" s="278" t="s">
        <v>2854</v>
      </c>
      <c r="E156" s="263">
        <v>2406</v>
      </c>
      <c r="F156" s="263">
        <v>170</v>
      </c>
      <c r="G156" s="263">
        <v>126</v>
      </c>
      <c r="H156" s="263">
        <v>0</v>
      </c>
      <c r="I156" s="263">
        <v>0</v>
      </c>
      <c r="J156" s="264">
        <v>3009</v>
      </c>
      <c r="K156" s="264">
        <v>496</v>
      </c>
      <c r="L156" s="264">
        <v>495</v>
      </c>
      <c r="M156" s="264">
        <v>0</v>
      </c>
      <c r="N156" s="264">
        <v>0</v>
      </c>
      <c r="O156" s="264">
        <v>1181</v>
      </c>
      <c r="P156" s="264">
        <v>404</v>
      </c>
      <c r="Q156" s="264">
        <v>404</v>
      </c>
      <c r="R156" s="264">
        <v>0</v>
      </c>
      <c r="S156" s="264">
        <v>0</v>
      </c>
      <c r="T156" s="265">
        <v>0.015</v>
      </c>
      <c r="U156" s="266">
        <v>66967</v>
      </c>
      <c r="V156" s="266">
        <v>16388</v>
      </c>
      <c r="W156" s="266">
        <v>16284</v>
      </c>
      <c r="X156" s="266">
        <v>1</v>
      </c>
      <c r="Y156" s="264">
        <v>13739</v>
      </c>
      <c r="Z156" s="267">
        <v>0.244702614720683</v>
      </c>
      <c r="AA156" s="267">
        <v>0.0706566916043225</v>
      </c>
      <c r="AB156" s="267">
        <v>0.164838816882685</v>
      </c>
      <c r="AC156" s="268">
        <v>0.342082980524979</v>
      </c>
      <c r="AD156" s="269">
        <v>-0.0941821252783628</v>
      </c>
      <c r="AE156" s="270">
        <v>14244</v>
      </c>
      <c r="AF156" s="271">
        <v>2679</v>
      </c>
      <c r="AG156" s="271">
        <v>0</v>
      </c>
      <c r="AH156" s="271">
        <v>17293</v>
      </c>
      <c r="AI156" s="271">
        <v>3468</v>
      </c>
      <c r="AJ156" s="271">
        <v>0</v>
      </c>
      <c r="AK156" s="268">
        <v>0.188079191238416</v>
      </c>
      <c r="AL156" s="268">
        <v>0.200543572543804</v>
      </c>
      <c r="AM156" s="269">
        <v>-0.0124643813053877</v>
      </c>
    </row>
    <row r="157" ht="19" spans="1:39">
      <c r="A157" s="260" t="s">
        <v>2706</v>
      </c>
      <c r="B157" s="261" t="s">
        <v>3376</v>
      </c>
      <c r="C157" s="262" t="s">
        <v>2855</v>
      </c>
      <c r="D157" s="278" t="s">
        <v>2856</v>
      </c>
      <c r="E157" s="263">
        <v>994</v>
      </c>
      <c r="F157" s="263">
        <v>442</v>
      </c>
      <c r="G157" s="263">
        <v>290</v>
      </c>
      <c r="H157" s="263">
        <v>0</v>
      </c>
      <c r="I157" s="263">
        <v>0</v>
      </c>
      <c r="J157" s="264">
        <v>1179</v>
      </c>
      <c r="K157" s="264">
        <v>76</v>
      </c>
      <c r="L157" s="264">
        <v>76</v>
      </c>
      <c r="M157" s="264">
        <v>0</v>
      </c>
      <c r="N157" s="264">
        <v>0</v>
      </c>
      <c r="O157" s="264">
        <v>1409</v>
      </c>
      <c r="P157" s="264">
        <v>56</v>
      </c>
      <c r="Q157" s="264">
        <v>55</v>
      </c>
      <c r="R157" s="264">
        <v>0</v>
      </c>
      <c r="S157" s="264">
        <v>0</v>
      </c>
      <c r="T157" s="265">
        <v>0.015</v>
      </c>
      <c r="U157" s="266">
        <v>21616</v>
      </c>
      <c r="V157" s="266">
        <v>4699</v>
      </c>
      <c r="W157" s="266">
        <v>4477</v>
      </c>
      <c r="X157" s="266">
        <v>0</v>
      </c>
      <c r="Y157" s="264">
        <v>3485</v>
      </c>
      <c r="Z157" s="267">
        <v>0.217385270170244</v>
      </c>
      <c r="AA157" s="267">
        <v>0.44466800804829</v>
      </c>
      <c r="AB157" s="267">
        <v>0.0644614079728583</v>
      </c>
      <c r="AC157" s="268">
        <v>0.0397444996451384</v>
      </c>
      <c r="AD157" s="269">
        <v>0.380206600075431</v>
      </c>
      <c r="AE157" s="270">
        <v>5720</v>
      </c>
      <c r="AF157" s="271">
        <v>1422</v>
      </c>
      <c r="AG157" s="271">
        <v>0</v>
      </c>
      <c r="AH157" s="271">
        <v>5190</v>
      </c>
      <c r="AI157" s="271">
        <v>700</v>
      </c>
      <c r="AJ157" s="271">
        <v>0</v>
      </c>
      <c r="AK157" s="268">
        <v>0.248601398601399</v>
      </c>
      <c r="AL157" s="268">
        <v>0.134874759152216</v>
      </c>
      <c r="AM157" s="269">
        <v>0.113726639449183</v>
      </c>
    </row>
    <row r="158" ht="19" spans="1:39">
      <c r="A158" s="260" t="s">
        <v>2706</v>
      </c>
      <c r="B158" s="261" t="s">
        <v>3376</v>
      </c>
      <c r="C158" s="262" t="s">
        <v>2861</v>
      </c>
      <c r="D158" s="278" t="s">
        <v>2862</v>
      </c>
      <c r="E158" s="263">
        <v>2017</v>
      </c>
      <c r="F158" s="263">
        <v>340</v>
      </c>
      <c r="G158" s="263">
        <v>217</v>
      </c>
      <c r="H158" s="263">
        <v>0</v>
      </c>
      <c r="I158" s="263">
        <v>0</v>
      </c>
      <c r="J158" s="264">
        <v>2035</v>
      </c>
      <c r="K158" s="264">
        <v>299</v>
      </c>
      <c r="L158" s="264">
        <v>297</v>
      </c>
      <c r="M158" s="264">
        <v>0</v>
      </c>
      <c r="N158" s="264">
        <v>0</v>
      </c>
      <c r="O158" s="264">
        <v>1909</v>
      </c>
      <c r="P158" s="264">
        <v>109</v>
      </c>
      <c r="Q158" s="264">
        <v>109</v>
      </c>
      <c r="R158" s="264">
        <v>0</v>
      </c>
      <c r="S158" s="264">
        <v>0</v>
      </c>
      <c r="T158" s="265">
        <v>0.015</v>
      </c>
      <c r="U158" s="266">
        <v>44664</v>
      </c>
      <c r="V158" s="266">
        <v>6982</v>
      </c>
      <c r="W158" s="266">
        <v>6846</v>
      </c>
      <c r="X158" s="266">
        <v>21</v>
      </c>
      <c r="Y158" s="264">
        <v>5496</v>
      </c>
      <c r="Z158" s="267">
        <v>0.155852588214222</v>
      </c>
      <c r="AA158" s="267">
        <v>0.168567178978681</v>
      </c>
      <c r="AB158" s="267">
        <v>0.146928746928747</v>
      </c>
      <c r="AC158" s="268">
        <v>0.0570979570455736</v>
      </c>
      <c r="AD158" s="269">
        <v>0.0216384320499343</v>
      </c>
      <c r="AE158" s="270">
        <v>10651</v>
      </c>
      <c r="AF158" s="271">
        <v>1465</v>
      </c>
      <c r="AG158" s="271">
        <v>0</v>
      </c>
      <c r="AH158" s="271">
        <v>10343</v>
      </c>
      <c r="AI158" s="271">
        <v>1474</v>
      </c>
      <c r="AJ158" s="271">
        <v>0</v>
      </c>
      <c r="AK158" s="268">
        <v>0.137545770350202</v>
      </c>
      <c r="AL158" s="268">
        <v>0.142511843759064</v>
      </c>
      <c r="AM158" s="269">
        <v>-0.00496607340886224</v>
      </c>
    </row>
    <row r="159" ht="19" spans="1:39">
      <c r="A159" s="260" t="s">
        <v>2706</v>
      </c>
      <c r="B159" s="261" t="s">
        <v>3376</v>
      </c>
      <c r="C159" s="262" t="s">
        <v>2871</v>
      </c>
      <c r="D159" s="278" t="s">
        <v>2872</v>
      </c>
      <c r="E159" s="263">
        <v>2792</v>
      </c>
      <c r="F159" s="263">
        <v>103</v>
      </c>
      <c r="G159" s="263">
        <v>45</v>
      </c>
      <c r="H159" s="263">
        <v>0</v>
      </c>
      <c r="I159" s="263">
        <v>0</v>
      </c>
      <c r="J159" s="264">
        <v>2607</v>
      </c>
      <c r="K159" s="264">
        <v>597</v>
      </c>
      <c r="L159" s="264">
        <v>593</v>
      </c>
      <c r="M159" s="264">
        <v>0</v>
      </c>
      <c r="N159" s="264">
        <v>0</v>
      </c>
      <c r="O159" s="264">
        <v>3623</v>
      </c>
      <c r="P159" s="264">
        <v>378</v>
      </c>
      <c r="Q159" s="264">
        <v>375</v>
      </c>
      <c r="R159" s="264">
        <v>0</v>
      </c>
      <c r="S159" s="264">
        <v>0</v>
      </c>
      <c r="T159" s="265">
        <v>0.015</v>
      </c>
      <c r="U159" s="266">
        <v>67620</v>
      </c>
      <c r="V159" s="266">
        <v>16640</v>
      </c>
      <c r="W159" s="266">
        <v>16458</v>
      </c>
      <c r="X159" s="266">
        <v>0</v>
      </c>
      <c r="Y159" s="264">
        <v>13351</v>
      </c>
      <c r="Z159" s="267">
        <v>0.246081041112097</v>
      </c>
      <c r="AA159" s="267">
        <v>0.03689111747851</v>
      </c>
      <c r="AB159" s="267">
        <v>0.228998849252014</v>
      </c>
      <c r="AC159" s="268">
        <v>0.104333425338118</v>
      </c>
      <c r="AD159" s="269">
        <v>-0.192107731773504</v>
      </c>
      <c r="AE159" s="270">
        <v>14938</v>
      </c>
      <c r="AF159" s="271">
        <v>2777</v>
      </c>
      <c r="AG159" s="271">
        <v>0</v>
      </c>
      <c r="AH159" s="271">
        <v>19171</v>
      </c>
      <c r="AI159" s="271">
        <v>4153</v>
      </c>
      <c r="AJ159" s="271">
        <v>0</v>
      </c>
      <c r="AK159" s="268">
        <v>0.185901727138841</v>
      </c>
      <c r="AL159" s="268">
        <v>0.216629283814094</v>
      </c>
      <c r="AM159" s="269">
        <v>-0.0307275566752537</v>
      </c>
    </row>
    <row r="160" ht="19" spans="1:39">
      <c r="A160" s="260" t="s">
        <v>2706</v>
      </c>
      <c r="B160" s="261" t="s">
        <v>3376</v>
      </c>
      <c r="C160" s="262" t="s">
        <v>2837</v>
      </c>
      <c r="D160" s="278" t="s">
        <v>2838</v>
      </c>
      <c r="E160" s="263">
        <v>443</v>
      </c>
      <c r="F160" s="263">
        <v>131</v>
      </c>
      <c r="G160" s="263">
        <v>64</v>
      </c>
      <c r="H160" s="263">
        <v>0</v>
      </c>
      <c r="I160" s="263">
        <v>0</v>
      </c>
      <c r="J160" s="264">
        <v>650</v>
      </c>
      <c r="K160" s="264">
        <v>416</v>
      </c>
      <c r="L160" s="264">
        <v>415</v>
      </c>
      <c r="M160" s="264">
        <v>0</v>
      </c>
      <c r="N160" s="264">
        <v>0</v>
      </c>
      <c r="O160" s="264">
        <v>330</v>
      </c>
      <c r="P160" s="264">
        <v>603</v>
      </c>
      <c r="Q160" s="264">
        <v>602</v>
      </c>
      <c r="R160" s="264">
        <v>0</v>
      </c>
      <c r="S160" s="264">
        <v>0</v>
      </c>
      <c r="T160" s="265">
        <v>0.015</v>
      </c>
      <c r="U160" s="266">
        <v>45806</v>
      </c>
      <c r="V160" s="266">
        <v>10180</v>
      </c>
      <c r="W160" s="266">
        <v>10050</v>
      </c>
      <c r="X160" s="266">
        <v>0</v>
      </c>
      <c r="Y160" s="264">
        <v>7092</v>
      </c>
      <c r="Z160" s="267">
        <v>0.222241627734358</v>
      </c>
      <c r="AA160" s="267">
        <v>0.295711060948081</v>
      </c>
      <c r="AB160" s="267">
        <v>0.64</v>
      </c>
      <c r="AC160" s="268">
        <v>1.82727272727273</v>
      </c>
      <c r="AD160" s="269">
        <v>-0.344288939051919</v>
      </c>
      <c r="AE160" s="270">
        <v>8401</v>
      </c>
      <c r="AF160" s="271">
        <v>1639</v>
      </c>
      <c r="AG160" s="271">
        <v>0</v>
      </c>
      <c r="AH160" s="271">
        <v>5123</v>
      </c>
      <c r="AI160" s="271">
        <v>1128</v>
      </c>
      <c r="AJ160" s="271">
        <v>0</v>
      </c>
      <c r="AK160" s="268">
        <v>0.195095821925961</v>
      </c>
      <c r="AL160" s="268">
        <v>0.220183486238532</v>
      </c>
      <c r="AM160" s="269">
        <v>-0.0250876643125709</v>
      </c>
    </row>
    <row r="161" ht="19" spans="1:39">
      <c r="A161" s="260" t="s">
        <v>2706</v>
      </c>
      <c r="B161" s="261" t="s">
        <v>3376</v>
      </c>
      <c r="C161" s="262" t="s">
        <v>2849</v>
      </c>
      <c r="D161" s="278" t="s">
        <v>2850</v>
      </c>
      <c r="E161" s="263">
        <v>666</v>
      </c>
      <c r="F161" s="263">
        <v>106</v>
      </c>
      <c r="G161" s="263">
        <v>30</v>
      </c>
      <c r="H161" s="263">
        <v>0</v>
      </c>
      <c r="I161" s="263">
        <v>0</v>
      </c>
      <c r="J161" s="264">
        <v>870</v>
      </c>
      <c r="K161" s="264">
        <v>200</v>
      </c>
      <c r="L161" s="264">
        <v>199</v>
      </c>
      <c r="M161" s="264">
        <v>0</v>
      </c>
      <c r="N161" s="264">
        <v>0</v>
      </c>
      <c r="O161" s="264">
        <v>933</v>
      </c>
      <c r="P161" s="264">
        <v>20</v>
      </c>
      <c r="Q161" s="264">
        <v>19</v>
      </c>
      <c r="R161" s="264">
        <v>0</v>
      </c>
      <c r="S161" s="264">
        <v>0</v>
      </c>
      <c r="T161" s="265">
        <v>0.015</v>
      </c>
      <c r="U161" s="266">
        <v>62927</v>
      </c>
      <c r="V161" s="266">
        <v>13072</v>
      </c>
      <c r="W161" s="266">
        <v>12927</v>
      </c>
      <c r="X161" s="266">
        <v>0</v>
      </c>
      <c r="Y161" s="264">
        <v>8600</v>
      </c>
      <c r="Z161" s="267">
        <v>0.207732769717291</v>
      </c>
      <c r="AA161" s="267">
        <v>0.159159159159159</v>
      </c>
      <c r="AB161" s="267">
        <v>0.229885057471264</v>
      </c>
      <c r="AC161" s="268">
        <v>0.0214362272240086</v>
      </c>
      <c r="AD161" s="269">
        <v>-0.0707258983121052</v>
      </c>
      <c r="AE161" s="270">
        <v>10070</v>
      </c>
      <c r="AF161" s="271">
        <v>2347</v>
      </c>
      <c r="AG161" s="271">
        <v>0</v>
      </c>
      <c r="AH161" s="271">
        <v>10635</v>
      </c>
      <c r="AI161" s="271">
        <v>1633</v>
      </c>
      <c r="AJ161" s="271">
        <v>0</v>
      </c>
      <c r="AK161" s="268">
        <v>0.233068520357498</v>
      </c>
      <c r="AL161" s="268">
        <v>0.153549600376117</v>
      </c>
      <c r="AM161" s="269">
        <v>0.0795189199813809</v>
      </c>
    </row>
    <row r="162" ht="19" spans="1:39">
      <c r="A162" s="260" t="s">
        <v>2706</v>
      </c>
      <c r="B162" s="261" t="s">
        <v>3376</v>
      </c>
      <c r="C162" s="262" t="s">
        <v>2859</v>
      </c>
      <c r="D162" s="278" t="s">
        <v>2860</v>
      </c>
      <c r="E162" s="263">
        <v>1070</v>
      </c>
      <c r="F162" s="263">
        <v>1035</v>
      </c>
      <c r="G162" s="263">
        <v>695</v>
      </c>
      <c r="H162" s="263">
        <v>0</v>
      </c>
      <c r="I162" s="263">
        <v>0</v>
      </c>
      <c r="J162" s="264">
        <v>2052</v>
      </c>
      <c r="K162" s="264">
        <v>605</v>
      </c>
      <c r="L162" s="264">
        <v>597</v>
      </c>
      <c r="M162" s="264">
        <v>0</v>
      </c>
      <c r="N162" s="264">
        <v>0</v>
      </c>
      <c r="O162" s="264">
        <v>2511</v>
      </c>
      <c r="P162" s="264">
        <v>133</v>
      </c>
      <c r="Q162" s="264">
        <v>112</v>
      </c>
      <c r="R162" s="264">
        <v>0</v>
      </c>
      <c r="S162" s="264">
        <v>0</v>
      </c>
      <c r="T162" s="265">
        <v>0.015</v>
      </c>
      <c r="U162" s="266">
        <v>55341</v>
      </c>
      <c r="V162" s="266">
        <v>18200</v>
      </c>
      <c r="W162" s="266">
        <v>17685</v>
      </c>
      <c r="X162" s="266">
        <v>50</v>
      </c>
      <c r="Y162" s="264">
        <v>7963</v>
      </c>
      <c r="Z162" s="267">
        <v>0.327966607036374</v>
      </c>
      <c r="AA162" s="267">
        <v>0.967289719626168</v>
      </c>
      <c r="AB162" s="267">
        <v>0.294834307992203</v>
      </c>
      <c r="AC162" s="268">
        <v>0.0529669454400637</v>
      </c>
      <c r="AD162" s="269">
        <v>0.672455411633966</v>
      </c>
      <c r="AE162" s="270">
        <v>14301</v>
      </c>
      <c r="AF162" s="271">
        <v>4231</v>
      </c>
      <c r="AG162" s="271">
        <v>0</v>
      </c>
      <c r="AH162" s="271">
        <v>12206</v>
      </c>
      <c r="AI162" s="271">
        <v>4572</v>
      </c>
      <c r="AJ162" s="271">
        <v>1</v>
      </c>
      <c r="AK162" s="268">
        <v>0.2958534368226</v>
      </c>
      <c r="AL162" s="268">
        <v>0.374487956742586</v>
      </c>
      <c r="AM162" s="269">
        <v>-0.0786345199199858</v>
      </c>
    </row>
    <row r="163" ht="19" spans="1:39">
      <c r="A163" s="260" t="s">
        <v>2706</v>
      </c>
      <c r="B163" s="261" t="s">
        <v>3376</v>
      </c>
      <c r="C163" s="262" t="s">
        <v>2817</v>
      </c>
      <c r="D163" s="278" t="s">
        <v>2818</v>
      </c>
      <c r="E163" s="263">
        <v>2912</v>
      </c>
      <c r="F163" s="263">
        <v>740</v>
      </c>
      <c r="G163" s="263">
        <v>382</v>
      </c>
      <c r="H163" s="263">
        <v>0</v>
      </c>
      <c r="I163" s="263">
        <v>0</v>
      </c>
      <c r="J163" s="264">
        <v>2621</v>
      </c>
      <c r="K163" s="264">
        <v>436</v>
      </c>
      <c r="L163" s="264">
        <v>408</v>
      </c>
      <c r="M163" s="264">
        <v>0</v>
      </c>
      <c r="N163" s="264">
        <v>0</v>
      </c>
      <c r="O163" s="264">
        <v>3101</v>
      </c>
      <c r="P163" s="264">
        <v>908</v>
      </c>
      <c r="Q163" s="264">
        <v>907</v>
      </c>
      <c r="R163" s="264">
        <v>0</v>
      </c>
      <c r="S163" s="264">
        <v>0</v>
      </c>
      <c r="T163" s="265">
        <v>0.015</v>
      </c>
      <c r="U163" s="266">
        <v>49572</v>
      </c>
      <c r="V163" s="266">
        <v>12050</v>
      </c>
      <c r="W163" s="266">
        <v>11616</v>
      </c>
      <c r="X163" s="266">
        <v>9</v>
      </c>
      <c r="Y163" s="264">
        <v>7862</v>
      </c>
      <c r="Z163" s="267">
        <v>0.242899217300089</v>
      </c>
      <c r="AA163" s="267">
        <v>0.254120879120879</v>
      </c>
      <c r="AB163" s="267">
        <v>0.166348721861885</v>
      </c>
      <c r="AC163" s="268">
        <v>0.292808771364076</v>
      </c>
      <c r="AD163" s="269">
        <v>0.0877721572589943</v>
      </c>
      <c r="AE163" s="270">
        <v>19316</v>
      </c>
      <c r="AF163" s="271">
        <v>3445</v>
      </c>
      <c r="AG163" s="271">
        <v>0</v>
      </c>
      <c r="AH163" s="271">
        <v>10602</v>
      </c>
      <c r="AI163" s="271">
        <v>2093</v>
      </c>
      <c r="AJ163" s="271">
        <v>1</v>
      </c>
      <c r="AK163" s="268">
        <v>0.178349554773245</v>
      </c>
      <c r="AL163" s="268">
        <v>0.197321260139596</v>
      </c>
      <c r="AM163" s="269">
        <v>-0.0189717053663513</v>
      </c>
    </row>
    <row r="164" ht="19" spans="1:39">
      <c r="A164" s="260" t="s">
        <v>2706</v>
      </c>
      <c r="B164" s="261" t="s">
        <v>3376</v>
      </c>
      <c r="C164" s="262" t="s">
        <v>2829</v>
      </c>
      <c r="D164" s="278" t="s">
        <v>2830</v>
      </c>
      <c r="E164" s="263">
        <v>1427</v>
      </c>
      <c r="F164" s="263">
        <v>226</v>
      </c>
      <c r="G164" s="263">
        <v>128</v>
      </c>
      <c r="H164" s="263">
        <v>0</v>
      </c>
      <c r="I164" s="263">
        <v>0</v>
      </c>
      <c r="J164" s="264">
        <v>1634</v>
      </c>
      <c r="K164" s="264">
        <v>383</v>
      </c>
      <c r="L164" s="264">
        <v>346</v>
      </c>
      <c r="M164" s="264">
        <v>0</v>
      </c>
      <c r="N164" s="264">
        <v>0</v>
      </c>
      <c r="O164" s="264">
        <v>1799</v>
      </c>
      <c r="P164" s="264">
        <v>705</v>
      </c>
      <c r="Q164" s="264">
        <v>666</v>
      </c>
      <c r="R164" s="264">
        <v>0</v>
      </c>
      <c r="S164" s="264">
        <v>0</v>
      </c>
      <c r="T164" s="265">
        <v>0.015</v>
      </c>
      <c r="U164" s="266">
        <v>36597</v>
      </c>
      <c r="V164" s="266">
        <v>14839</v>
      </c>
      <c r="W164" s="266">
        <v>14590</v>
      </c>
      <c r="X164" s="266">
        <v>0</v>
      </c>
      <c r="Y164" s="264">
        <v>9043</v>
      </c>
      <c r="Z164" s="267">
        <v>0.405470393748121</v>
      </c>
      <c r="AA164" s="267">
        <v>0.158374211632796</v>
      </c>
      <c r="AB164" s="267">
        <v>0.234394124847001</v>
      </c>
      <c r="AC164" s="268">
        <v>0.391884380211228</v>
      </c>
      <c r="AD164" s="269">
        <v>-0.0760199132142051</v>
      </c>
      <c r="AE164" s="270">
        <v>9840</v>
      </c>
      <c r="AF164" s="271">
        <v>2730</v>
      </c>
      <c r="AG164" s="271">
        <v>0</v>
      </c>
      <c r="AH164" s="271">
        <v>8862</v>
      </c>
      <c r="AI164" s="271">
        <v>4283</v>
      </c>
      <c r="AJ164" s="271">
        <v>0</v>
      </c>
      <c r="AK164" s="268">
        <v>0.277439024390244</v>
      </c>
      <c r="AL164" s="268">
        <v>0.483299480929813</v>
      </c>
      <c r="AM164" s="269">
        <v>-0.205860456539569</v>
      </c>
    </row>
    <row r="165" ht="19" spans="1:39">
      <c r="A165" s="260" t="s">
        <v>2706</v>
      </c>
      <c r="B165" s="261" t="s">
        <v>3376</v>
      </c>
      <c r="C165" s="262" t="s">
        <v>2865</v>
      </c>
      <c r="D165" s="278" t="s">
        <v>2866</v>
      </c>
      <c r="E165" s="263">
        <v>1641</v>
      </c>
      <c r="F165" s="263">
        <v>120</v>
      </c>
      <c r="G165" s="263">
        <v>86</v>
      </c>
      <c r="H165" s="263">
        <v>0</v>
      </c>
      <c r="I165" s="263">
        <v>0</v>
      </c>
      <c r="J165" s="264">
        <v>1092</v>
      </c>
      <c r="K165" s="264">
        <v>60</v>
      </c>
      <c r="L165" s="264">
        <v>60</v>
      </c>
      <c r="M165" s="264">
        <v>0</v>
      </c>
      <c r="N165" s="264">
        <v>0</v>
      </c>
      <c r="O165" s="264">
        <v>1727</v>
      </c>
      <c r="P165" s="264">
        <v>13</v>
      </c>
      <c r="Q165" s="264">
        <v>13</v>
      </c>
      <c r="R165" s="264">
        <v>0</v>
      </c>
      <c r="S165" s="264">
        <v>0</v>
      </c>
      <c r="T165" s="265">
        <v>0.015</v>
      </c>
      <c r="U165" s="266">
        <v>24830</v>
      </c>
      <c r="V165" s="266">
        <v>2770</v>
      </c>
      <c r="W165" s="266">
        <v>2736</v>
      </c>
      <c r="X165" s="266">
        <v>3</v>
      </c>
      <c r="Y165" s="264">
        <v>2065</v>
      </c>
      <c r="Z165" s="267">
        <v>0.111437776882803</v>
      </c>
      <c r="AA165" s="267">
        <v>0.0731261425959781</v>
      </c>
      <c r="AB165" s="267">
        <v>0.0549450549450549</v>
      </c>
      <c r="AC165" s="268">
        <v>0.00752750434279097</v>
      </c>
      <c r="AD165" s="269">
        <v>0.0181810876509231</v>
      </c>
      <c r="AE165" s="270">
        <v>6667</v>
      </c>
      <c r="AF165" s="271">
        <v>422</v>
      </c>
      <c r="AG165" s="271">
        <v>0</v>
      </c>
      <c r="AH165" s="271">
        <v>4017</v>
      </c>
      <c r="AI165" s="271">
        <v>404</v>
      </c>
      <c r="AJ165" s="271">
        <v>0</v>
      </c>
      <c r="AK165" s="268">
        <v>0.0632968351582421</v>
      </c>
      <c r="AL165" s="268">
        <v>0.100572566591984</v>
      </c>
      <c r="AM165" s="269">
        <v>-0.037275731433742</v>
      </c>
    </row>
    <row r="166" ht="19" spans="1:39">
      <c r="A166" s="260" t="s">
        <v>2706</v>
      </c>
      <c r="B166" s="261" t="s">
        <v>3376</v>
      </c>
      <c r="C166" s="262" t="s">
        <v>2803</v>
      </c>
      <c r="D166" s="278" t="s">
        <v>2804</v>
      </c>
      <c r="E166" s="263">
        <v>3701</v>
      </c>
      <c r="F166" s="263">
        <v>858</v>
      </c>
      <c r="G166" s="263">
        <v>571</v>
      </c>
      <c r="H166" s="263">
        <v>0</v>
      </c>
      <c r="I166" s="263">
        <v>0</v>
      </c>
      <c r="J166" s="264">
        <v>4207</v>
      </c>
      <c r="K166" s="264">
        <v>602</v>
      </c>
      <c r="L166" s="264">
        <v>596</v>
      </c>
      <c r="M166" s="264">
        <v>0</v>
      </c>
      <c r="N166" s="264">
        <v>0</v>
      </c>
      <c r="O166" s="264">
        <v>3294</v>
      </c>
      <c r="P166" s="264">
        <v>605</v>
      </c>
      <c r="Q166" s="264">
        <v>603</v>
      </c>
      <c r="R166" s="264">
        <v>0</v>
      </c>
      <c r="S166" s="264">
        <v>0</v>
      </c>
      <c r="T166" s="265">
        <v>0.015</v>
      </c>
      <c r="U166" s="266">
        <v>101800</v>
      </c>
      <c r="V166" s="266">
        <v>23895</v>
      </c>
      <c r="W166" s="266">
        <v>23441</v>
      </c>
      <c r="X166" s="266">
        <v>57</v>
      </c>
      <c r="Y166" s="264">
        <v>15384</v>
      </c>
      <c r="Z166" s="267">
        <v>0.234165029469548</v>
      </c>
      <c r="AA166" s="267">
        <v>0.231829235341799</v>
      </c>
      <c r="AB166" s="267">
        <v>0.143094841930116</v>
      </c>
      <c r="AC166" s="268">
        <v>0.183667273831208</v>
      </c>
      <c r="AD166" s="269">
        <v>0.088734393411683</v>
      </c>
      <c r="AE166" s="270">
        <v>23200</v>
      </c>
      <c r="AF166" s="271">
        <v>3750</v>
      </c>
      <c r="AG166" s="271">
        <v>8</v>
      </c>
      <c r="AH166" s="271">
        <v>18490</v>
      </c>
      <c r="AI166" s="271">
        <v>5397</v>
      </c>
      <c r="AJ166" s="271">
        <v>49</v>
      </c>
      <c r="AK166" s="268">
        <v>0.161293103448276</v>
      </c>
      <c r="AL166" s="268">
        <v>0.289237425635479</v>
      </c>
      <c r="AM166" s="269">
        <v>-0.127944322187203</v>
      </c>
    </row>
    <row r="167" ht="19" spans="1:39">
      <c r="A167" s="260" t="s">
        <v>2706</v>
      </c>
      <c r="B167" s="261" t="s">
        <v>3376</v>
      </c>
      <c r="C167" s="262" t="s">
        <v>2809</v>
      </c>
      <c r="D167" s="278" t="s">
        <v>2810</v>
      </c>
      <c r="E167" s="263">
        <v>4449</v>
      </c>
      <c r="F167" s="263">
        <v>595</v>
      </c>
      <c r="G167" s="263">
        <v>413</v>
      </c>
      <c r="H167" s="263">
        <v>0</v>
      </c>
      <c r="I167" s="263">
        <v>0</v>
      </c>
      <c r="J167" s="264">
        <v>4524</v>
      </c>
      <c r="K167" s="264">
        <v>530</v>
      </c>
      <c r="L167" s="264">
        <v>526</v>
      </c>
      <c r="M167" s="264">
        <v>0</v>
      </c>
      <c r="N167" s="264">
        <v>0</v>
      </c>
      <c r="O167" s="264">
        <v>2942</v>
      </c>
      <c r="P167" s="264">
        <v>502</v>
      </c>
      <c r="Q167" s="264">
        <v>498</v>
      </c>
      <c r="R167" s="264">
        <v>0</v>
      </c>
      <c r="S167" s="264">
        <v>0</v>
      </c>
      <c r="T167" s="265">
        <v>0.015</v>
      </c>
      <c r="U167" s="266">
        <v>85562</v>
      </c>
      <c r="V167" s="266">
        <v>15120</v>
      </c>
      <c r="W167" s="266">
        <v>14844</v>
      </c>
      <c r="X167" s="266">
        <v>51</v>
      </c>
      <c r="Y167" s="264">
        <v>10698</v>
      </c>
      <c r="Z167" s="267">
        <v>0.176117902807321</v>
      </c>
      <c r="AA167" s="267">
        <v>0.133737918633401</v>
      </c>
      <c r="AB167" s="267">
        <v>0.117152961980548</v>
      </c>
      <c r="AC167" s="268">
        <v>0.170632222977566</v>
      </c>
      <c r="AD167" s="269">
        <v>0.0165849566528526</v>
      </c>
      <c r="AE167" s="270">
        <v>23695</v>
      </c>
      <c r="AF167" s="271">
        <v>3420</v>
      </c>
      <c r="AG167" s="271">
        <v>3</v>
      </c>
      <c r="AH167" s="271">
        <v>16117</v>
      </c>
      <c r="AI167" s="271">
        <v>2796</v>
      </c>
      <c r="AJ167" s="271">
        <v>4</v>
      </c>
      <c r="AK167" s="268">
        <v>0.144207638742351</v>
      </c>
      <c r="AL167" s="268">
        <v>0.173233231991065</v>
      </c>
      <c r="AM167" s="269">
        <v>-0.0290255932487146</v>
      </c>
    </row>
    <row r="168" ht="19" spans="1:39">
      <c r="A168" s="260" t="s">
        <v>2706</v>
      </c>
      <c r="B168" s="261" t="s">
        <v>3376</v>
      </c>
      <c r="C168" s="262" t="s">
        <v>2811</v>
      </c>
      <c r="D168" s="278" t="s">
        <v>2812</v>
      </c>
      <c r="E168" s="263">
        <v>2229</v>
      </c>
      <c r="F168" s="263">
        <v>377</v>
      </c>
      <c r="G168" s="263">
        <v>228</v>
      </c>
      <c r="H168" s="263">
        <v>0</v>
      </c>
      <c r="I168" s="263">
        <v>0</v>
      </c>
      <c r="J168" s="264">
        <v>2180</v>
      </c>
      <c r="K168" s="264">
        <v>337</v>
      </c>
      <c r="L168" s="264">
        <v>336</v>
      </c>
      <c r="M168" s="264">
        <v>0</v>
      </c>
      <c r="N168" s="264">
        <v>0</v>
      </c>
      <c r="O168" s="264">
        <v>2004</v>
      </c>
      <c r="P168" s="264">
        <v>462</v>
      </c>
      <c r="Q168" s="264">
        <v>460</v>
      </c>
      <c r="R168" s="264">
        <v>0</v>
      </c>
      <c r="S168" s="264">
        <v>0</v>
      </c>
      <c r="T168" s="265">
        <v>0.015</v>
      </c>
      <c r="U168" s="266">
        <v>46528</v>
      </c>
      <c r="V168" s="266">
        <v>9406</v>
      </c>
      <c r="W168" s="266">
        <v>9216</v>
      </c>
      <c r="X168" s="266">
        <v>15</v>
      </c>
      <c r="Y168" s="264">
        <v>6078</v>
      </c>
      <c r="Z168" s="267">
        <v>0.20183545392022</v>
      </c>
      <c r="AA168" s="267">
        <v>0.169134140870345</v>
      </c>
      <c r="AB168" s="267">
        <v>0.154587155963303</v>
      </c>
      <c r="AC168" s="268">
        <v>0.230538922155689</v>
      </c>
      <c r="AD168" s="269">
        <v>0.0145469849070427</v>
      </c>
      <c r="AE168" s="270">
        <v>13615</v>
      </c>
      <c r="AF168" s="271">
        <v>1981</v>
      </c>
      <c r="AG168" s="271">
        <v>1</v>
      </c>
      <c r="AH168" s="271">
        <v>11022</v>
      </c>
      <c r="AI168" s="271">
        <v>1693</v>
      </c>
      <c r="AJ168" s="271">
        <v>0</v>
      </c>
      <c r="AK168" s="268">
        <v>0.145427836944546</v>
      </c>
      <c r="AL168" s="268">
        <v>0.153601887134821</v>
      </c>
      <c r="AM168" s="269">
        <v>-0.00817405019027481</v>
      </c>
    </row>
    <row r="169" ht="19" spans="1:39">
      <c r="A169" s="260" t="s">
        <v>2706</v>
      </c>
      <c r="B169" s="261" t="s">
        <v>3376</v>
      </c>
      <c r="C169" s="262" t="s">
        <v>2841</v>
      </c>
      <c r="D169" s="278" t="s">
        <v>2842</v>
      </c>
      <c r="E169" s="263">
        <v>2097</v>
      </c>
      <c r="F169" s="263">
        <v>511</v>
      </c>
      <c r="G169" s="263">
        <v>335</v>
      </c>
      <c r="H169" s="263">
        <v>0</v>
      </c>
      <c r="I169" s="263">
        <v>0</v>
      </c>
      <c r="J169" s="264">
        <v>2766</v>
      </c>
      <c r="K169" s="264">
        <v>441</v>
      </c>
      <c r="L169" s="264">
        <v>441</v>
      </c>
      <c r="M169" s="264">
        <v>0</v>
      </c>
      <c r="N169" s="264">
        <v>0</v>
      </c>
      <c r="O169" s="264">
        <v>2332</v>
      </c>
      <c r="P169" s="264">
        <v>296</v>
      </c>
      <c r="Q169" s="264">
        <v>296</v>
      </c>
      <c r="R169" s="264">
        <v>0</v>
      </c>
      <c r="S169" s="264">
        <v>0</v>
      </c>
      <c r="T169" s="265">
        <v>0.015</v>
      </c>
      <c r="U169" s="266">
        <v>49867</v>
      </c>
      <c r="V169" s="266">
        <v>8526</v>
      </c>
      <c r="W169" s="266">
        <v>8291</v>
      </c>
      <c r="X169" s="266">
        <v>0</v>
      </c>
      <c r="Y169" s="264">
        <v>5310</v>
      </c>
      <c r="Z169" s="267">
        <v>0.170974792949245</v>
      </c>
      <c r="AA169" s="267">
        <v>0.243681449690033</v>
      </c>
      <c r="AB169" s="267">
        <v>0.15943600867679</v>
      </c>
      <c r="AC169" s="268">
        <v>0.126929674099485</v>
      </c>
      <c r="AD169" s="269">
        <v>0.0842454410132438</v>
      </c>
      <c r="AE169" s="270">
        <v>14936</v>
      </c>
      <c r="AF169" s="271">
        <v>2326</v>
      </c>
      <c r="AG169" s="271">
        <v>0</v>
      </c>
      <c r="AH169" s="271">
        <v>11870</v>
      </c>
      <c r="AI169" s="271">
        <v>1897</v>
      </c>
      <c r="AJ169" s="271">
        <v>0</v>
      </c>
      <c r="AK169" s="268">
        <v>0.155731119442957</v>
      </c>
      <c r="AL169" s="268">
        <v>0.159814658803707</v>
      </c>
      <c r="AM169" s="269">
        <v>-0.0040835393607502</v>
      </c>
    </row>
    <row r="170" ht="19" spans="1:39">
      <c r="A170" s="260" t="s">
        <v>2706</v>
      </c>
      <c r="B170" s="261" t="s">
        <v>3376</v>
      </c>
      <c r="C170" s="262" t="s">
        <v>2801</v>
      </c>
      <c r="D170" s="278" t="s">
        <v>2802</v>
      </c>
      <c r="E170" s="263">
        <v>3952</v>
      </c>
      <c r="F170" s="263">
        <v>698</v>
      </c>
      <c r="G170" s="263">
        <v>390</v>
      </c>
      <c r="H170" s="263">
        <v>0</v>
      </c>
      <c r="I170" s="263">
        <v>0</v>
      </c>
      <c r="J170" s="264">
        <v>3942</v>
      </c>
      <c r="K170" s="264">
        <v>728</v>
      </c>
      <c r="L170" s="264">
        <v>727</v>
      </c>
      <c r="M170" s="264">
        <v>0</v>
      </c>
      <c r="N170" s="264">
        <v>0</v>
      </c>
      <c r="O170" s="264">
        <v>4373</v>
      </c>
      <c r="P170" s="264">
        <v>841</v>
      </c>
      <c r="Q170" s="264">
        <v>838</v>
      </c>
      <c r="R170" s="264">
        <v>0</v>
      </c>
      <c r="S170" s="264">
        <v>0</v>
      </c>
      <c r="T170" s="265">
        <v>0.015</v>
      </c>
      <c r="U170" s="266">
        <v>89701</v>
      </c>
      <c r="V170" s="266">
        <v>14179</v>
      </c>
      <c r="W170" s="266">
        <v>13778</v>
      </c>
      <c r="X170" s="266">
        <v>1</v>
      </c>
      <c r="Y170" s="264">
        <v>8058</v>
      </c>
      <c r="Z170" s="267">
        <v>0.158058438590428</v>
      </c>
      <c r="AA170" s="267">
        <v>0.176619433198381</v>
      </c>
      <c r="AB170" s="267">
        <v>0.184677828513445</v>
      </c>
      <c r="AC170" s="268">
        <v>0.19231648753716</v>
      </c>
      <c r="AD170" s="269">
        <v>-0.00805839531506439</v>
      </c>
      <c r="AE170" s="270">
        <v>33915</v>
      </c>
      <c r="AF170" s="271">
        <v>5345</v>
      </c>
      <c r="AG170" s="271">
        <v>0</v>
      </c>
      <c r="AH170" s="271">
        <v>19265</v>
      </c>
      <c r="AI170" s="271">
        <v>2953</v>
      </c>
      <c r="AJ170" s="271">
        <v>0</v>
      </c>
      <c r="AK170" s="268">
        <v>0.157599882058086</v>
      </c>
      <c r="AL170" s="268">
        <v>0.153283155982351</v>
      </c>
      <c r="AM170" s="269">
        <v>0.00431672607573497</v>
      </c>
    </row>
    <row r="171" ht="19" spans="1:39">
      <c r="A171" s="260" t="s">
        <v>2706</v>
      </c>
      <c r="B171" s="261" t="s">
        <v>3376</v>
      </c>
      <c r="C171" s="262" t="s">
        <v>2833</v>
      </c>
      <c r="D171" s="278" t="s">
        <v>2834</v>
      </c>
      <c r="E171" s="263">
        <v>3549</v>
      </c>
      <c r="F171" s="263">
        <v>414</v>
      </c>
      <c r="G171" s="263">
        <v>306</v>
      </c>
      <c r="H171" s="263">
        <v>1</v>
      </c>
      <c r="I171" s="263">
        <v>0</v>
      </c>
      <c r="J171" s="264">
        <v>4196</v>
      </c>
      <c r="K171" s="264">
        <v>856</v>
      </c>
      <c r="L171" s="264">
        <v>847</v>
      </c>
      <c r="M171" s="264">
        <v>0</v>
      </c>
      <c r="N171" s="264">
        <v>0</v>
      </c>
      <c r="O171" s="264">
        <v>3156</v>
      </c>
      <c r="P171" s="264">
        <v>1313</v>
      </c>
      <c r="Q171" s="264">
        <v>1312</v>
      </c>
      <c r="R171" s="264">
        <v>0</v>
      </c>
      <c r="S171" s="264">
        <v>0</v>
      </c>
      <c r="T171" s="265">
        <v>0.015</v>
      </c>
      <c r="U171" s="266">
        <v>83436</v>
      </c>
      <c r="V171" s="266">
        <v>11773</v>
      </c>
      <c r="W171" s="266">
        <v>11648</v>
      </c>
      <c r="X171" s="266">
        <v>12</v>
      </c>
      <c r="Y171" s="264">
        <v>6783</v>
      </c>
      <c r="Z171" s="267">
        <v>0.14095833932595</v>
      </c>
      <c r="AA171" s="267">
        <v>0.11665257819104</v>
      </c>
      <c r="AB171" s="267">
        <v>0.204003813155386</v>
      </c>
      <c r="AC171" s="268">
        <v>0.416032953105196</v>
      </c>
      <c r="AD171" s="269">
        <v>-0.0873512349643463</v>
      </c>
      <c r="AE171" s="270">
        <v>32069</v>
      </c>
      <c r="AF171" s="271">
        <v>4731</v>
      </c>
      <c r="AG171" s="271">
        <v>0</v>
      </c>
      <c r="AH171" s="271">
        <v>17786</v>
      </c>
      <c r="AI171" s="271">
        <v>2476</v>
      </c>
      <c r="AJ171" s="271">
        <v>0</v>
      </c>
      <c r="AK171" s="268">
        <v>0.147525647821884</v>
      </c>
      <c r="AL171" s="268">
        <v>0.139210615090521</v>
      </c>
      <c r="AM171" s="269">
        <v>0.00831503273136344</v>
      </c>
    </row>
    <row r="172" ht="19" spans="1:39">
      <c r="A172" s="260" t="s">
        <v>2706</v>
      </c>
      <c r="B172" s="261" t="s">
        <v>3376</v>
      </c>
      <c r="C172" s="262" t="s">
        <v>2851</v>
      </c>
      <c r="D172" s="278" t="s">
        <v>2852</v>
      </c>
      <c r="E172" s="263">
        <v>3496</v>
      </c>
      <c r="F172" s="263">
        <v>502</v>
      </c>
      <c r="G172" s="263">
        <v>309</v>
      </c>
      <c r="H172" s="263">
        <v>0</v>
      </c>
      <c r="I172" s="263">
        <v>0</v>
      </c>
      <c r="J172" s="264">
        <v>3528</v>
      </c>
      <c r="K172" s="264">
        <v>551</v>
      </c>
      <c r="L172" s="264">
        <v>551</v>
      </c>
      <c r="M172" s="264">
        <v>0</v>
      </c>
      <c r="N172" s="264">
        <v>0</v>
      </c>
      <c r="O172" s="264">
        <v>3196</v>
      </c>
      <c r="P172" s="264">
        <v>885</v>
      </c>
      <c r="Q172" s="264">
        <v>884</v>
      </c>
      <c r="R172" s="264">
        <v>0</v>
      </c>
      <c r="S172" s="264">
        <v>0</v>
      </c>
      <c r="T172" s="265">
        <v>0.015</v>
      </c>
      <c r="U172" s="266">
        <v>82370</v>
      </c>
      <c r="V172" s="266">
        <v>10950</v>
      </c>
      <c r="W172" s="266">
        <v>10749</v>
      </c>
      <c r="X172" s="266">
        <v>3</v>
      </c>
      <c r="Y172" s="264">
        <v>6540</v>
      </c>
      <c r="Z172" s="267">
        <v>0.132900327789244</v>
      </c>
      <c r="AA172" s="267">
        <v>0.143592677345538</v>
      </c>
      <c r="AB172" s="267">
        <v>0.156179138321995</v>
      </c>
      <c r="AC172" s="268">
        <v>0.276908635794743</v>
      </c>
      <c r="AD172" s="269">
        <v>-0.0125864609764577</v>
      </c>
      <c r="AE172" s="270">
        <v>30571</v>
      </c>
      <c r="AF172" s="271">
        <v>4213</v>
      </c>
      <c r="AG172" s="271">
        <v>0</v>
      </c>
      <c r="AH172" s="271">
        <v>18302</v>
      </c>
      <c r="AI172" s="271">
        <v>2172</v>
      </c>
      <c r="AJ172" s="271">
        <v>0</v>
      </c>
      <c r="AK172" s="268">
        <v>0.137810343135651</v>
      </c>
      <c r="AL172" s="268">
        <v>0.118675554584198</v>
      </c>
      <c r="AM172" s="269">
        <v>0.019134788551453</v>
      </c>
    </row>
    <row r="173" ht="19" spans="1:39">
      <c r="A173" s="260" t="s">
        <v>2706</v>
      </c>
      <c r="B173" s="261" t="s">
        <v>3376</v>
      </c>
      <c r="C173" s="262" t="s">
        <v>2819</v>
      </c>
      <c r="D173" s="278" t="s">
        <v>2820</v>
      </c>
      <c r="E173" s="263">
        <v>3523</v>
      </c>
      <c r="F173" s="263">
        <v>1039</v>
      </c>
      <c r="G173" s="263">
        <v>605</v>
      </c>
      <c r="H173" s="263">
        <v>0</v>
      </c>
      <c r="I173" s="263">
        <v>0</v>
      </c>
      <c r="J173" s="264">
        <v>3675</v>
      </c>
      <c r="K173" s="264">
        <v>735</v>
      </c>
      <c r="L173" s="264">
        <v>734</v>
      </c>
      <c r="M173" s="264">
        <v>0</v>
      </c>
      <c r="N173" s="264">
        <v>0</v>
      </c>
      <c r="O173" s="264">
        <v>3552</v>
      </c>
      <c r="P173" s="264">
        <v>1026</v>
      </c>
      <c r="Q173" s="264">
        <v>1025</v>
      </c>
      <c r="R173" s="264">
        <v>0</v>
      </c>
      <c r="S173" s="264">
        <v>0</v>
      </c>
      <c r="T173" s="265">
        <v>0.015</v>
      </c>
      <c r="U173" s="266">
        <v>79590</v>
      </c>
      <c r="V173" s="266">
        <v>14640</v>
      </c>
      <c r="W173" s="266">
        <v>14156</v>
      </c>
      <c r="X173" s="266">
        <v>4</v>
      </c>
      <c r="Y173" s="264">
        <v>8463</v>
      </c>
      <c r="Z173" s="267">
        <v>0.183892448800101</v>
      </c>
      <c r="AA173" s="267">
        <v>0.294919103037184</v>
      </c>
      <c r="AB173" s="267">
        <v>0.2</v>
      </c>
      <c r="AC173" s="268">
        <v>0.288851351351351</v>
      </c>
      <c r="AD173" s="269">
        <v>0.0949191030371842</v>
      </c>
      <c r="AE173" s="270">
        <v>30652</v>
      </c>
      <c r="AF173" s="271">
        <v>5124</v>
      </c>
      <c r="AG173" s="271">
        <v>0</v>
      </c>
      <c r="AH173" s="271">
        <v>17889</v>
      </c>
      <c r="AI173" s="271">
        <v>3058</v>
      </c>
      <c r="AJ173" s="271">
        <v>0</v>
      </c>
      <c r="AK173" s="268">
        <v>0.167166905911523</v>
      </c>
      <c r="AL173" s="268">
        <v>0.170943037620884</v>
      </c>
      <c r="AM173" s="269">
        <v>-0.00377613170936145</v>
      </c>
    </row>
    <row r="174" ht="19" spans="1:39">
      <c r="A174" s="260" t="s">
        <v>2706</v>
      </c>
      <c r="B174" s="261" t="s">
        <v>3376</v>
      </c>
      <c r="C174" s="262" t="s">
        <v>2783</v>
      </c>
      <c r="D174" s="278" t="s">
        <v>2784</v>
      </c>
      <c r="E174" s="263">
        <v>12</v>
      </c>
      <c r="F174" s="263">
        <v>0</v>
      </c>
      <c r="G174" s="263">
        <v>0</v>
      </c>
      <c r="H174" s="263">
        <v>0</v>
      </c>
      <c r="I174" s="263">
        <v>0</v>
      </c>
      <c r="J174" s="264">
        <v>86</v>
      </c>
      <c r="K174" s="264">
        <v>177</v>
      </c>
      <c r="L174" s="264">
        <v>175</v>
      </c>
      <c r="M174" s="264">
        <v>0</v>
      </c>
      <c r="N174" s="264">
        <v>0</v>
      </c>
      <c r="O174" s="264">
        <v>1437</v>
      </c>
      <c r="P174" s="264">
        <v>381</v>
      </c>
      <c r="Q174" s="264">
        <v>379</v>
      </c>
      <c r="R174" s="264">
        <v>0</v>
      </c>
      <c r="S174" s="264">
        <v>0</v>
      </c>
      <c r="T174" s="265">
        <v>0.015</v>
      </c>
      <c r="U174" s="266">
        <v>33114</v>
      </c>
      <c r="V174" s="266">
        <v>7184</v>
      </c>
      <c r="W174" s="266">
        <v>7148</v>
      </c>
      <c r="X174" s="266">
        <v>7</v>
      </c>
      <c r="Y174" s="264">
        <v>4300</v>
      </c>
      <c r="Z174" s="267">
        <v>0.216736123693906</v>
      </c>
      <c r="AA174" s="267">
        <v>0</v>
      </c>
      <c r="AB174" s="267">
        <v>2.05813953488372</v>
      </c>
      <c r="AC174" s="268">
        <v>0.265135699373695</v>
      </c>
      <c r="AD174" s="269">
        <v>-2.05813953488372</v>
      </c>
      <c r="AE174" s="270">
        <v>7843</v>
      </c>
      <c r="AF174" s="271">
        <v>1419</v>
      </c>
      <c r="AG174" s="271">
        <v>0</v>
      </c>
      <c r="AH174" s="271">
        <v>4248</v>
      </c>
      <c r="AI174" s="271">
        <v>536</v>
      </c>
      <c r="AJ174" s="271">
        <v>0</v>
      </c>
      <c r="AK174" s="268">
        <v>0.180925666199158</v>
      </c>
      <c r="AL174" s="268">
        <v>0.126177024482109</v>
      </c>
      <c r="AM174" s="269">
        <v>0.0547486417170492</v>
      </c>
    </row>
    <row r="175" ht="19" spans="1:39">
      <c r="A175" s="260" t="s">
        <v>2706</v>
      </c>
      <c r="B175" s="261" t="s">
        <v>3376</v>
      </c>
      <c r="C175" s="262" t="s">
        <v>2813</v>
      </c>
      <c r="D175" s="278" t="s">
        <v>2814</v>
      </c>
      <c r="E175" s="263">
        <v>1799</v>
      </c>
      <c r="F175" s="263">
        <v>459</v>
      </c>
      <c r="G175" s="263">
        <v>277</v>
      </c>
      <c r="H175" s="263">
        <v>0</v>
      </c>
      <c r="I175" s="263">
        <v>0</v>
      </c>
      <c r="J175" s="264">
        <v>2310</v>
      </c>
      <c r="K175" s="264">
        <v>211</v>
      </c>
      <c r="L175" s="264">
        <v>210</v>
      </c>
      <c r="M175" s="264">
        <v>0</v>
      </c>
      <c r="N175" s="264">
        <v>0</v>
      </c>
      <c r="O175" s="264">
        <v>3572</v>
      </c>
      <c r="P175" s="264">
        <v>184</v>
      </c>
      <c r="Q175" s="264">
        <v>183</v>
      </c>
      <c r="R175" s="264">
        <v>0</v>
      </c>
      <c r="S175" s="264">
        <v>0</v>
      </c>
      <c r="T175" s="265">
        <v>0.015</v>
      </c>
      <c r="U175" s="266">
        <v>47454</v>
      </c>
      <c r="V175" s="266">
        <v>9894</v>
      </c>
      <c r="W175" s="266">
        <v>9697</v>
      </c>
      <c r="X175" s="266">
        <v>7</v>
      </c>
      <c r="Y175" s="264">
        <v>7128</v>
      </c>
      <c r="Z175" s="267">
        <v>0.208349138112699</v>
      </c>
      <c r="AA175" s="267">
        <v>0.255141745414119</v>
      </c>
      <c r="AB175" s="267">
        <v>0.0913419913419913</v>
      </c>
      <c r="AC175" s="268">
        <v>0.051511758118701</v>
      </c>
      <c r="AD175" s="269">
        <v>0.163799754072128</v>
      </c>
      <c r="AE175" s="270">
        <v>11285</v>
      </c>
      <c r="AF175" s="271">
        <v>2411</v>
      </c>
      <c r="AG175" s="271">
        <v>0</v>
      </c>
      <c r="AH175" s="271">
        <v>9862</v>
      </c>
      <c r="AI175" s="271">
        <v>1236</v>
      </c>
      <c r="AJ175" s="271">
        <v>5</v>
      </c>
      <c r="AK175" s="268">
        <v>0.213646433318564</v>
      </c>
      <c r="AL175" s="268">
        <v>0.124822551206652</v>
      </c>
      <c r="AM175" s="269">
        <v>0.0888238821119127</v>
      </c>
    </row>
    <row r="176" ht="19" spans="1:39">
      <c r="A176" s="260" t="s">
        <v>2706</v>
      </c>
      <c r="B176" s="261" t="s">
        <v>3376</v>
      </c>
      <c r="C176" s="262" t="s">
        <v>2839</v>
      </c>
      <c r="D176" s="278" t="s">
        <v>2840</v>
      </c>
      <c r="E176" s="263">
        <v>3007</v>
      </c>
      <c r="F176" s="263">
        <v>626</v>
      </c>
      <c r="G176" s="263">
        <v>441</v>
      </c>
      <c r="H176" s="263">
        <v>0</v>
      </c>
      <c r="I176" s="263">
        <v>0</v>
      </c>
      <c r="J176" s="264">
        <v>3481</v>
      </c>
      <c r="K176" s="264">
        <v>1272</v>
      </c>
      <c r="L176" s="264">
        <v>1267</v>
      </c>
      <c r="M176" s="264">
        <v>0</v>
      </c>
      <c r="N176" s="264">
        <v>0</v>
      </c>
      <c r="O176" s="264">
        <v>2901</v>
      </c>
      <c r="P176" s="264">
        <v>130</v>
      </c>
      <c r="Q176" s="264">
        <v>111</v>
      </c>
      <c r="R176" s="264">
        <v>0</v>
      </c>
      <c r="S176" s="264">
        <v>0</v>
      </c>
      <c r="T176" s="265">
        <v>0.015</v>
      </c>
      <c r="U176" s="266">
        <v>82587</v>
      </c>
      <c r="V176" s="266">
        <v>18581</v>
      </c>
      <c r="W176" s="266">
        <v>18287</v>
      </c>
      <c r="X176" s="266">
        <v>1</v>
      </c>
      <c r="Y176" s="264">
        <v>11130</v>
      </c>
      <c r="Z176" s="267">
        <v>0.224974874980324</v>
      </c>
      <c r="AA176" s="267">
        <v>0.208180911207183</v>
      </c>
      <c r="AB176" s="267">
        <v>0.365412237862683</v>
      </c>
      <c r="AC176" s="268">
        <v>0.0448121337469838</v>
      </c>
      <c r="AD176" s="269">
        <v>-0.1572313266555</v>
      </c>
      <c r="AE176" s="270">
        <v>18859</v>
      </c>
      <c r="AF176" s="271">
        <v>3647</v>
      </c>
      <c r="AG176" s="271">
        <v>0</v>
      </c>
      <c r="AH176" s="271">
        <v>14046</v>
      </c>
      <c r="AI176" s="271">
        <v>2989</v>
      </c>
      <c r="AJ176" s="271">
        <v>0</v>
      </c>
      <c r="AK176" s="268">
        <v>0.193382469908267</v>
      </c>
      <c r="AL176" s="268">
        <v>0.212800797380037</v>
      </c>
      <c r="AM176" s="269">
        <v>-0.0194183274717704</v>
      </c>
    </row>
    <row r="177" ht="19" spans="1:39">
      <c r="A177" s="260" t="s">
        <v>2706</v>
      </c>
      <c r="B177" s="261" t="s">
        <v>3376</v>
      </c>
      <c r="C177" s="262" t="s">
        <v>2857</v>
      </c>
      <c r="D177" s="278" t="s">
        <v>2858</v>
      </c>
      <c r="E177" s="263">
        <v>535</v>
      </c>
      <c r="F177" s="263">
        <v>0</v>
      </c>
      <c r="G177" s="263">
        <v>0</v>
      </c>
      <c r="H177" s="263">
        <v>0</v>
      </c>
      <c r="I177" s="263">
        <v>0</v>
      </c>
      <c r="J177" s="264">
        <v>1291</v>
      </c>
      <c r="K177" s="264">
        <v>0</v>
      </c>
      <c r="L177" s="264">
        <v>0</v>
      </c>
      <c r="M177" s="264">
        <v>0</v>
      </c>
      <c r="N177" s="264">
        <v>0</v>
      </c>
      <c r="O177" s="264">
        <v>1827</v>
      </c>
      <c r="P177" s="264">
        <v>227</v>
      </c>
      <c r="Q177" s="264">
        <v>226</v>
      </c>
      <c r="R177" s="264">
        <v>0</v>
      </c>
      <c r="S177" s="264">
        <v>0</v>
      </c>
      <c r="T177" s="265">
        <v>0.015</v>
      </c>
      <c r="U177" s="266">
        <v>34048</v>
      </c>
      <c r="V177" s="266">
        <v>5010</v>
      </c>
      <c r="W177" s="266">
        <v>4944</v>
      </c>
      <c r="X177" s="266">
        <v>2</v>
      </c>
      <c r="Y177" s="264">
        <v>3244</v>
      </c>
      <c r="Z177" s="267">
        <v>0.147086466165414</v>
      </c>
      <c r="AA177" s="267">
        <v>0</v>
      </c>
      <c r="AB177" s="267">
        <v>0</v>
      </c>
      <c r="AC177" s="268">
        <v>0.124247400109469</v>
      </c>
      <c r="AD177" s="269">
        <v>0</v>
      </c>
      <c r="AE177" s="270">
        <v>9774</v>
      </c>
      <c r="AF177" s="271">
        <v>880</v>
      </c>
      <c r="AG177" s="271">
        <v>0</v>
      </c>
      <c r="AH177" s="271">
        <v>5500</v>
      </c>
      <c r="AI177" s="271">
        <v>861</v>
      </c>
      <c r="AJ177" s="271">
        <v>0</v>
      </c>
      <c r="AK177" s="268">
        <v>0.0900347861673828</v>
      </c>
      <c r="AL177" s="268">
        <v>0.156545454545455</v>
      </c>
      <c r="AM177" s="269">
        <v>-0.0665106683780717</v>
      </c>
    </row>
    <row r="178" ht="19" spans="1:39">
      <c r="A178" s="260" t="s">
        <v>2706</v>
      </c>
      <c r="B178" s="261" t="s">
        <v>3376</v>
      </c>
      <c r="C178" s="262" t="s">
        <v>2863</v>
      </c>
      <c r="D178" s="278" t="s">
        <v>2864</v>
      </c>
      <c r="E178" s="263">
        <v>4088</v>
      </c>
      <c r="F178" s="263">
        <v>225</v>
      </c>
      <c r="G178" s="263">
        <v>156</v>
      </c>
      <c r="H178" s="263">
        <v>0</v>
      </c>
      <c r="I178" s="263">
        <v>0</v>
      </c>
      <c r="J178" s="264">
        <v>1295</v>
      </c>
      <c r="K178" s="264">
        <v>405</v>
      </c>
      <c r="L178" s="264">
        <v>400</v>
      </c>
      <c r="M178" s="264">
        <v>0</v>
      </c>
      <c r="N178" s="264">
        <v>0</v>
      </c>
      <c r="O178" s="264">
        <v>2632</v>
      </c>
      <c r="P178" s="264">
        <v>372</v>
      </c>
      <c r="Q178" s="264">
        <v>372</v>
      </c>
      <c r="R178" s="264">
        <v>0</v>
      </c>
      <c r="S178" s="264">
        <v>0</v>
      </c>
      <c r="T178" s="265">
        <v>0.015</v>
      </c>
      <c r="U178" s="266">
        <v>50011</v>
      </c>
      <c r="V178" s="266">
        <v>8020</v>
      </c>
      <c r="W178" s="266">
        <v>7918</v>
      </c>
      <c r="X178" s="266">
        <v>8</v>
      </c>
      <c r="Y178" s="264">
        <v>4792</v>
      </c>
      <c r="Z178" s="267">
        <v>0.16020475495391</v>
      </c>
      <c r="AA178" s="267">
        <v>0.0550391389432485</v>
      </c>
      <c r="AB178" s="267">
        <v>0.312741312741313</v>
      </c>
      <c r="AC178" s="268">
        <v>0.141337386018237</v>
      </c>
      <c r="AD178" s="269">
        <v>-0.257702173798064</v>
      </c>
      <c r="AE178" s="270">
        <v>16850</v>
      </c>
      <c r="AF178" s="271">
        <v>2446</v>
      </c>
      <c r="AG178" s="271">
        <v>0</v>
      </c>
      <c r="AH178" s="271">
        <v>7127</v>
      </c>
      <c r="AI178" s="271">
        <v>833</v>
      </c>
      <c r="AJ178" s="271">
        <v>1</v>
      </c>
      <c r="AK178" s="268">
        <v>0.145163204747774</v>
      </c>
      <c r="AL178" s="268">
        <v>0.116739160937281</v>
      </c>
      <c r="AM178" s="269">
        <v>0.0284240438104937</v>
      </c>
    </row>
    <row r="179" ht="19" spans="1:39">
      <c r="A179" s="260" t="s">
        <v>2706</v>
      </c>
      <c r="B179" s="261" t="s">
        <v>3376</v>
      </c>
      <c r="C179" s="262" t="s">
        <v>2869</v>
      </c>
      <c r="D179" s="278" t="s">
        <v>2870</v>
      </c>
      <c r="E179" s="263">
        <v>3025</v>
      </c>
      <c r="F179" s="263">
        <v>920</v>
      </c>
      <c r="G179" s="263">
        <v>676</v>
      </c>
      <c r="H179" s="263">
        <v>0</v>
      </c>
      <c r="I179" s="263">
        <v>0</v>
      </c>
      <c r="J179" s="264">
        <v>4596</v>
      </c>
      <c r="K179" s="264">
        <v>121</v>
      </c>
      <c r="L179" s="264">
        <v>118</v>
      </c>
      <c r="M179" s="264">
        <v>0</v>
      </c>
      <c r="N179" s="264">
        <v>0</v>
      </c>
      <c r="O179" s="264">
        <v>6177</v>
      </c>
      <c r="P179" s="264">
        <v>160</v>
      </c>
      <c r="Q179" s="264">
        <v>159</v>
      </c>
      <c r="R179" s="264">
        <v>0</v>
      </c>
      <c r="S179" s="264">
        <v>0</v>
      </c>
      <c r="T179" s="265">
        <v>0.015</v>
      </c>
      <c r="U179" s="266">
        <v>62646</v>
      </c>
      <c r="V179" s="266">
        <v>12688</v>
      </c>
      <c r="W179" s="266">
        <v>12399</v>
      </c>
      <c r="X179" s="266">
        <v>9</v>
      </c>
      <c r="Y179" s="264">
        <v>9160</v>
      </c>
      <c r="Z179" s="267">
        <v>0.202391214123807</v>
      </c>
      <c r="AA179" s="267">
        <v>0.304132231404959</v>
      </c>
      <c r="AB179" s="267">
        <v>0.0263272410791993</v>
      </c>
      <c r="AC179" s="268">
        <v>0.025902541686903</v>
      </c>
      <c r="AD179" s="269">
        <v>0.277804990325759</v>
      </c>
      <c r="AE179" s="270">
        <v>16285</v>
      </c>
      <c r="AF179" s="271">
        <v>1574</v>
      </c>
      <c r="AG179" s="271">
        <v>0</v>
      </c>
      <c r="AH179" s="271">
        <v>6105</v>
      </c>
      <c r="AI179" s="271">
        <v>1070</v>
      </c>
      <c r="AJ179" s="271">
        <v>0</v>
      </c>
      <c r="AK179" s="268">
        <v>0.0966533619895609</v>
      </c>
      <c r="AL179" s="268">
        <v>0.175266175266175</v>
      </c>
      <c r="AM179" s="269">
        <v>-0.0786128132766143</v>
      </c>
    </row>
    <row r="180" ht="19" spans="1:39">
      <c r="A180" s="260" t="s">
        <v>2706</v>
      </c>
      <c r="B180" s="261" t="s">
        <v>3376</v>
      </c>
      <c r="C180" s="262" t="s">
        <v>2845</v>
      </c>
      <c r="D180" s="278" t="s">
        <v>2846</v>
      </c>
      <c r="E180" s="263">
        <v>3338</v>
      </c>
      <c r="F180" s="263">
        <v>487</v>
      </c>
      <c r="G180" s="263">
        <v>354</v>
      </c>
      <c r="H180" s="263">
        <v>0</v>
      </c>
      <c r="I180" s="263">
        <v>0</v>
      </c>
      <c r="J180" s="264">
        <v>4050</v>
      </c>
      <c r="K180" s="264">
        <v>631</v>
      </c>
      <c r="L180" s="264">
        <v>626</v>
      </c>
      <c r="M180" s="264">
        <v>0</v>
      </c>
      <c r="N180" s="264">
        <v>0</v>
      </c>
      <c r="O180" s="264">
        <v>3252</v>
      </c>
      <c r="P180" s="264">
        <v>765</v>
      </c>
      <c r="Q180" s="264">
        <v>763</v>
      </c>
      <c r="R180" s="264">
        <v>0</v>
      </c>
      <c r="S180" s="264">
        <v>0</v>
      </c>
      <c r="T180" s="265">
        <v>0.015</v>
      </c>
      <c r="U180" s="266">
        <v>86307</v>
      </c>
      <c r="V180" s="266">
        <v>11248</v>
      </c>
      <c r="W180" s="266">
        <v>11046</v>
      </c>
      <c r="X180" s="266">
        <v>0</v>
      </c>
      <c r="Y180" s="264">
        <v>6553</v>
      </c>
      <c r="Z180" s="267">
        <v>0.130325466068801</v>
      </c>
      <c r="AA180" s="267">
        <v>0.145895745955662</v>
      </c>
      <c r="AB180" s="267">
        <v>0.155802469135802</v>
      </c>
      <c r="AC180" s="268">
        <v>0.235239852398524</v>
      </c>
      <c r="AD180" s="269">
        <v>-0.00990672318014041</v>
      </c>
      <c r="AE180" s="270">
        <v>33555</v>
      </c>
      <c r="AF180" s="271">
        <v>4420</v>
      </c>
      <c r="AG180" s="271">
        <v>0</v>
      </c>
      <c r="AH180" s="271">
        <v>18329</v>
      </c>
      <c r="AI180" s="271">
        <v>2275</v>
      </c>
      <c r="AJ180" s="271">
        <v>0</v>
      </c>
      <c r="AK180" s="268">
        <v>0.131724035166145</v>
      </c>
      <c r="AL180" s="268">
        <v>0.124120246603743</v>
      </c>
      <c r="AM180" s="269">
        <v>0.00760378856240244</v>
      </c>
    </row>
    <row r="181" ht="19" spans="1:39">
      <c r="A181" s="260" t="s">
        <v>2706</v>
      </c>
      <c r="B181" s="261" t="s">
        <v>3376</v>
      </c>
      <c r="C181" s="262" t="s">
        <v>3208</v>
      </c>
      <c r="D181" s="278" t="s">
        <v>3209</v>
      </c>
      <c r="E181" s="263">
        <v>2169</v>
      </c>
      <c r="F181" s="263">
        <v>399</v>
      </c>
      <c r="G181" s="263">
        <v>255</v>
      </c>
      <c r="H181" s="263">
        <v>0</v>
      </c>
      <c r="I181" s="263">
        <v>0</v>
      </c>
      <c r="J181" s="264">
        <v>2298</v>
      </c>
      <c r="K181" s="264">
        <v>410</v>
      </c>
      <c r="L181" s="264">
        <v>408</v>
      </c>
      <c r="M181" s="264">
        <v>0</v>
      </c>
      <c r="N181" s="264">
        <v>0</v>
      </c>
      <c r="O181" s="264">
        <v>2379</v>
      </c>
      <c r="P181" s="264">
        <v>489</v>
      </c>
      <c r="Q181" s="264">
        <v>489</v>
      </c>
      <c r="R181" s="264">
        <v>0</v>
      </c>
      <c r="S181" s="264">
        <v>0</v>
      </c>
      <c r="T181" s="265">
        <v>0.015</v>
      </c>
      <c r="U181" s="266">
        <v>40836</v>
      </c>
      <c r="V181" s="266">
        <v>7131</v>
      </c>
      <c r="W181" s="266">
        <v>6963</v>
      </c>
      <c r="X181" s="266">
        <v>9</v>
      </c>
      <c r="Y181" s="264">
        <v>3988</v>
      </c>
      <c r="Z181" s="267">
        <v>0.174404936820453</v>
      </c>
      <c r="AA181" s="267">
        <v>0.183955739972337</v>
      </c>
      <c r="AB181" s="267">
        <v>0.178416013925152</v>
      </c>
      <c r="AC181" s="268">
        <v>0.205548549810845</v>
      </c>
      <c r="AD181" s="269">
        <v>0.0055397260471852</v>
      </c>
      <c r="AE181" s="270">
        <v>15911</v>
      </c>
      <c r="AF181" s="271">
        <v>2605</v>
      </c>
      <c r="AG181" s="271">
        <v>0</v>
      </c>
      <c r="AH181" s="271">
        <v>9464</v>
      </c>
      <c r="AI181" s="271">
        <v>1412</v>
      </c>
      <c r="AJ181" s="271">
        <v>1</v>
      </c>
      <c r="AK181" s="268">
        <v>0.163723210357614</v>
      </c>
      <c r="AL181" s="268">
        <v>0.149091293322063</v>
      </c>
      <c r="AM181" s="269">
        <v>0.0146319170355517</v>
      </c>
    </row>
    <row r="182" spans="1:39">
      <c r="A182" s="279" t="s">
        <v>25</v>
      </c>
      <c r="B182" s="280" t="s">
        <v>3229</v>
      </c>
      <c r="C182" s="262" t="s">
        <v>3230</v>
      </c>
      <c r="D182" s="280" t="s">
        <v>3231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4">
        <v>0</v>
      </c>
      <c r="K182" s="264">
        <v>0</v>
      </c>
      <c r="L182" s="264">
        <v>0</v>
      </c>
      <c r="M182" s="264">
        <v>0</v>
      </c>
      <c r="N182" s="264">
        <v>0</v>
      </c>
      <c r="O182" s="264">
        <v>0</v>
      </c>
      <c r="P182" s="264">
        <v>0</v>
      </c>
      <c r="Q182" s="264">
        <v>0</v>
      </c>
      <c r="R182" s="264">
        <v>0</v>
      </c>
      <c r="S182" s="264">
        <v>0</v>
      </c>
      <c r="T182" s="265">
        <v>0.015</v>
      </c>
      <c r="U182" s="266">
        <v>0</v>
      </c>
      <c r="V182" s="266">
        <v>0</v>
      </c>
      <c r="W182" s="266">
        <v>0</v>
      </c>
      <c r="X182" s="266">
        <v>0</v>
      </c>
      <c r="Y182" s="264">
        <v>0</v>
      </c>
      <c r="Z182" s="267">
        <v>0</v>
      </c>
      <c r="AA182" s="267">
        <v>0</v>
      </c>
      <c r="AB182" s="267">
        <v>0</v>
      </c>
      <c r="AC182" s="268">
        <v>0</v>
      </c>
      <c r="AD182" s="269">
        <v>0</v>
      </c>
      <c r="AE182" s="270">
        <v>0</v>
      </c>
      <c r="AF182" s="271">
        <v>0</v>
      </c>
      <c r="AG182" s="271">
        <v>0</v>
      </c>
      <c r="AH182" s="271">
        <v>0</v>
      </c>
      <c r="AI182" s="271">
        <v>0</v>
      </c>
      <c r="AJ182" s="271">
        <v>0</v>
      </c>
      <c r="AK182" s="268">
        <v>0</v>
      </c>
      <c r="AL182" s="268">
        <v>0</v>
      </c>
      <c r="AM182" s="269">
        <v>0</v>
      </c>
    </row>
    <row r="183" spans="1:39">
      <c r="A183" s="279" t="s">
        <v>25</v>
      </c>
      <c r="B183" s="280" t="s">
        <v>3229</v>
      </c>
      <c r="C183" s="262" t="s">
        <v>170</v>
      </c>
      <c r="D183" s="280" t="s">
        <v>171</v>
      </c>
      <c r="E183" s="263">
        <v>13008</v>
      </c>
      <c r="F183" s="263">
        <v>218</v>
      </c>
      <c r="G183" s="263">
        <v>109</v>
      </c>
      <c r="H183" s="263">
        <v>0</v>
      </c>
      <c r="I183" s="263">
        <v>0</v>
      </c>
      <c r="J183" s="264">
        <v>12216</v>
      </c>
      <c r="K183" s="264">
        <v>104</v>
      </c>
      <c r="L183" s="264">
        <v>104</v>
      </c>
      <c r="M183" s="264">
        <v>0</v>
      </c>
      <c r="N183" s="264">
        <v>0</v>
      </c>
      <c r="O183" s="264">
        <v>7696</v>
      </c>
      <c r="P183" s="264">
        <v>282</v>
      </c>
      <c r="Q183" s="264">
        <v>282</v>
      </c>
      <c r="R183" s="264">
        <v>19</v>
      </c>
      <c r="S183" s="264">
        <v>0</v>
      </c>
      <c r="T183" s="265">
        <v>0.015</v>
      </c>
      <c r="U183" s="266">
        <v>316223</v>
      </c>
      <c r="V183" s="266">
        <v>6078</v>
      </c>
      <c r="W183" s="266">
        <v>5961</v>
      </c>
      <c r="X183" s="266">
        <v>1</v>
      </c>
      <c r="Y183" s="264">
        <v>5309</v>
      </c>
      <c r="Z183" s="267">
        <v>0.0192174509760517</v>
      </c>
      <c r="AA183" s="267">
        <v>0.0167589175891759</v>
      </c>
      <c r="AB183" s="267">
        <v>0.00851342501637197</v>
      </c>
      <c r="AC183" s="268">
        <v>0.0366424116424116</v>
      </c>
      <c r="AD183" s="269">
        <v>0.00824549257280392</v>
      </c>
      <c r="AE183" s="270">
        <v>73500</v>
      </c>
      <c r="AF183" s="271">
        <v>1593</v>
      </c>
      <c r="AG183" s="271">
        <v>0</v>
      </c>
      <c r="AH183" s="271">
        <v>69816</v>
      </c>
      <c r="AI183" s="271">
        <v>1362</v>
      </c>
      <c r="AJ183" s="271">
        <v>0</v>
      </c>
      <c r="AK183" s="268">
        <v>0.0216734693877551</v>
      </c>
      <c r="AL183" s="268">
        <v>0.0195084221381918</v>
      </c>
      <c r="AM183" s="269">
        <v>0.00216504724956328</v>
      </c>
    </row>
    <row r="184" spans="1:39">
      <c r="A184" s="279" t="s">
        <v>25</v>
      </c>
      <c r="B184" s="280" t="s">
        <v>3229</v>
      </c>
      <c r="C184" s="262" t="s">
        <v>3232</v>
      </c>
      <c r="D184" s="280" t="s">
        <v>3233</v>
      </c>
      <c r="E184" s="263">
        <v>0</v>
      </c>
      <c r="F184" s="263">
        <v>0</v>
      </c>
      <c r="G184" s="263">
        <v>0</v>
      </c>
      <c r="H184" s="263">
        <v>0</v>
      </c>
      <c r="I184" s="263">
        <v>0</v>
      </c>
      <c r="J184" s="264">
        <v>0</v>
      </c>
      <c r="K184" s="264">
        <v>0</v>
      </c>
      <c r="L184" s="264">
        <v>0</v>
      </c>
      <c r="M184" s="264">
        <v>0</v>
      </c>
      <c r="N184" s="264">
        <v>0</v>
      </c>
      <c r="O184" s="264">
        <v>0</v>
      </c>
      <c r="P184" s="264">
        <v>0</v>
      </c>
      <c r="Q184" s="264">
        <v>0</v>
      </c>
      <c r="R184" s="264">
        <v>0</v>
      </c>
      <c r="S184" s="264">
        <v>0</v>
      </c>
      <c r="T184" s="265">
        <v>0.015</v>
      </c>
      <c r="U184" s="266">
        <v>0</v>
      </c>
      <c r="V184" s="266">
        <v>0</v>
      </c>
      <c r="W184" s="266">
        <v>0</v>
      </c>
      <c r="X184" s="266">
        <v>0</v>
      </c>
      <c r="Y184" s="264">
        <v>0</v>
      </c>
      <c r="Z184" s="267">
        <v>0</v>
      </c>
      <c r="AA184" s="267">
        <v>0</v>
      </c>
      <c r="AB184" s="267">
        <v>0</v>
      </c>
      <c r="AC184" s="268">
        <v>0</v>
      </c>
      <c r="AD184" s="269">
        <v>0</v>
      </c>
      <c r="AE184" s="270">
        <v>0</v>
      </c>
      <c r="AF184" s="271">
        <v>0</v>
      </c>
      <c r="AG184" s="271">
        <v>0</v>
      </c>
      <c r="AH184" s="271">
        <v>0</v>
      </c>
      <c r="AI184" s="271">
        <v>0</v>
      </c>
      <c r="AJ184" s="271">
        <v>0</v>
      </c>
      <c r="AK184" s="268">
        <v>0</v>
      </c>
      <c r="AL184" s="268">
        <v>0</v>
      </c>
      <c r="AM184" s="269">
        <v>0</v>
      </c>
    </row>
    <row r="185" spans="1:39">
      <c r="A185" s="279" t="s">
        <v>25</v>
      </c>
      <c r="B185" s="280" t="s">
        <v>3229</v>
      </c>
      <c r="C185" s="262" t="s">
        <v>28</v>
      </c>
      <c r="D185" s="280" t="s">
        <v>29</v>
      </c>
      <c r="E185" s="263">
        <v>13817</v>
      </c>
      <c r="F185" s="263">
        <v>220</v>
      </c>
      <c r="G185" s="263">
        <v>155</v>
      </c>
      <c r="H185" s="263">
        <v>26</v>
      </c>
      <c r="I185" s="263">
        <v>0</v>
      </c>
      <c r="J185" s="264">
        <v>13226</v>
      </c>
      <c r="K185" s="264">
        <v>167</v>
      </c>
      <c r="L185" s="264">
        <v>167</v>
      </c>
      <c r="M185" s="264">
        <v>20</v>
      </c>
      <c r="N185" s="264">
        <v>0</v>
      </c>
      <c r="O185" s="264">
        <v>9907</v>
      </c>
      <c r="P185" s="264">
        <v>202</v>
      </c>
      <c r="Q185" s="264">
        <v>202</v>
      </c>
      <c r="R185" s="264">
        <v>83</v>
      </c>
      <c r="S185" s="264">
        <v>0</v>
      </c>
      <c r="T185" s="265">
        <v>0.015</v>
      </c>
      <c r="U185" s="266">
        <v>394477</v>
      </c>
      <c r="V185" s="266">
        <v>6032</v>
      </c>
      <c r="W185" s="266">
        <v>5965</v>
      </c>
      <c r="X185" s="266">
        <v>5</v>
      </c>
      <c r="Y185" s="264">
        <v>5445</v>
      </c>
      <c r="Z185" s="267">
        <v>0.0152784572991581</v>
      </c>
      <c r="AA185" s="267">
        <v>0.0159224144170225</v>
      </c>
      <c r="AB185" s="267">
        <v>0.0126266444881294</v>
      </c>
      <c r="AC185" s="268">
        <v>0.0203896234985364</v>
      </c>
      <c r="AD185" s="269">
        <v>0.00329576992889307</v>
      </c>
      <c r="AE185" s="270">
        <v>88065</v>
      </c>
      <c r="AF185" s="271">
        <v>1363</v>
      </c>
      <c r="AG185" s="271">
        <v>0</v>
      </c>
      <c r="AH185" s="271">
        <v>84988</v>
      </c>
      <c r="AI185" s="271">
        <v>1456</v>
      </c>
      <c r="AJ185" s="271">
        <v>3</v>
      </c>
      <c r="AK185" s="268">
        <v>0.0154772043377051</v>
      </c>
      <c r="AL185" s="268">
        <v>0.0170965312750035</v>
      </c>
      <c r="AM185" s="269">
        <v>-0.00161932693729842</v>
      </c>
    </row>
    <row r="186" spans="1:39">
      <c r="A186" s="279" t="s">
        <v>25</v>
      </c>
      <c r="B186" s="280" t="s">
        <v>3229</v>
      </c>
      <c r="C186" s="262" t="s">
        <v>38</v>
      </c>
      <c r="D186" s="280" t="s">
        <v>39</v>
      </c>
      <c r="E186" s="263">
        <v>0</v>
      </c>
      <c r="F186" s="263">
        <v>0</v>
      </c>
      <c r="G186" s="263">
        <v>0</v>
      </c>
      <c r="H186" s="263">
        <v>0</v>
      </c>
      <c r="I186" s="263">
        <v>0</v>
      </c>
      <c r="J186" s="264">
        <v>0</v>
      </c>
      <c r="K186" s="264">
        <v>0</v>
      </c>
      <c r="L186" s="264">
        <v>0</v>
      </c>
      <c r="M186" s="264">
        <v>0</v>
      </c>
      <c r="N186" s="264">
        <v>0</v>
      </c>
      <c r="O186" s="264">
        <v>0</v>
      </c>
      <c r="P186" s="264">
        <v>0</v>
      </c>
      <c r="Q186" s="264">
        <v>0</v>
      </c>
      <c r="R186" s="264">
        <v>0</v>
      </c>
      <c r="S186" s="264">
        <v>0</v>
      </c>
      <c r="T186" s="265">
        <v>0.015</v>
      </c>
      <c r="U186" s="266">
        <v>0</v>
      </c>
      <c r="V186" s="266">
        <v>19</v>
      </c>
      <c r="W186" s="266">
        <v>19</v>
      </c>
      <c r="X186" s="266">
        <v>0</v>
      </c>
      <c r="Y186" s="264">
        <v>18</v>
      </c>
      <c r="Z186" s="267">
        <v>0</v>
      </c>
      <c r="AA186" s="267">
        <v>0</v>
      </c>
      <c r="AB186" s="267">
        <v>0</v>
      </c>
      <c r="AC186" s="268">
        <v>0</v>
      </c>
      <c r="AD186" s="269">
        <v>0</v>
      </c>
      <c r="AE186" s="270">
        <v>0</v>
      </c>
      <c r="AF186" s="271">
        <v>0</v>
      </c>
      <c r="AG186" s="271">
        <v>0</v>
      </c>
      <c r="AH186" s="271">
        <v>0</v>
      </c>
      <c r="AI186" s="271">
        <v>0</v>
      </c>
      <c r="AJ186" s="271">
        <v>0</v>
      </c>
      <c r="AK186" s="268">
        <v>0</v>
      </c>
      <c r="AL186" s="268">
        <v>0</v>
      </c>
      <c r="AM186" s="269">
        <v>0</v>
      </c>
    </row>
    <row r="187" spans="1:39">
      <c r="A187" s="279" t="s">
        <v>25</v>
      </c>
      <c r="B187" s="280" t="s">
        <v>3229</v>
      </c>
      <c r="C187" s="262" t="s">
        <v>34</v>
      </c>
      <c r="D187" s="280" t="s">
        <v>35</v>
      </c>
      <c r="E187" s="263">
        <v>16561</v>
      </c>
      <c r="F187" s="263">
        <v>360</v>
      </c>
      <c r="G187" s="263">
        <v>243</v>
      </c>
      <c r="H187" s="263">
        <v>0</v>
      </c>
      <c r="I187" s="263">
        <v>0</v>
      </c>
      <c r="J187" s="264">
        <v>15837</v>
      </c>
      <c r="K187" s="264">
        <v>252</v>
      </c>
      <c r="L187" s="264">
        <v>251</v>
      </c>
      <c r="M187" s="264">
        <v>39</v>
      </c>
      <c r="N187" s="264">
        <v>0</v>
      </c>
      <c r="O187" s="264">
        <v>9129</v>
      </c>
      <c r="P187" s="264">
        <v>437</v>
      </c>
      <c r="Q187" s="264">
        <v>437</v>
      </c>
      <c r="R187" s="264">
        <v>279</v>
      </c>
      <c r="S187" s="264">
        <v>0</v>
      </c>
      <c r="T187" s="265">
        <v>0.015</v>
      </c>
      <c r="U187" s="266">
        <v>433691</v>
      </c>
      <c r="V187" s="266">
        <v>11184</v>
      </c>
      <c r="W187" s="266">
        <v>11065</v>
      </c>
      <c r="X187" s="266">
        <v>4</v>
      </c>
      <c r="Y187" s="264">
        <v>10354</v>
      </c>
      <c r="Z187" s="267">
        <v>0.0257787226389296</v>
      </c>
      <c r="AA187" s="267">
        <v>0.0217378177646277</v>
      </c>
      <c r="AB187" s="267">
        <v>0.0159121045652586</v>
      </c>
      <c r="AC187" s="268">
        <v>0.0478694271004491</v>
      </c>
      <c r="AD187" s="269">
        <v>0.00582571319936917</v>
      </c>
      <c r="AE187" s="270">
        <v>95362</v>
      </c>
      <c r="AF187" s="271">
        <v>2496</v>
      </c>
      <c r="AG187" s="271">
        <v>0</v>
      </c>
      <c r="AH187" s="271">
        <v>93656</v>
      </c>
      <c r="AI187" s="271">
        <v>2648</v>
      </c>
      <c r="AJ187" s="271">
        <v>2</v>
      </c>
      <c r="AK187" s="268">
        <v>0.02617394769405</v>
      </c>
      <c r="AL187" s="268">
        <v>0.0282523276672077</v>
      </c>
      <c r="AM187" s="269">
        <v>-0.00207837997315761</v>
      </c>
    </row>
    <row r="188" spans="1:39">
      <c r="A188" s="279" t="s">
        <v>25</v>
      </c>
      <c r="B188" s="280" t="s">
        <v>3229</v>
      </c>
      <c r="C188" s="262" t="s">
        <v>30</v>
      </c>
      <c r="D188" s="280" t="s">
        <v>31</v>
      </c>
      <c r="E188" s="263">
        <v>17339</v>
      </c>
      <c r="F188" s="263">
        <v>467</v>
      </c>
      <c r="G188" s="263">
        <v>289</v>
      </c>
      <c r="H188" s="263">
        <v>6</v>
      </c>
      <c r="I188" s="263">
        <v>0</v>
      </c>
      <c r="J188" s="264">
        <v>15750</v>
      </c>
      <c r="K188" s="264">
        <v>388</v>
      </c>
      <c r="L188" s="264">
        <v>385</v>
      </c>
      <c r="M188" s="264">
        <v>70</v>
      </c>
      <c r="N188" s="264">
        <v>0</v>
      </c>
      <c r="O188" s="264">
        <v>10142</v>
      </c>
      <c r="P188" s="264">
        <v>353</v>
      </c>
      <c r="Q188" s="264">
        <v>353</v>
      </c>
      <c r="R188" s="264">
        <v>178</v>
      </c>
      <c r="S188" s="264">
        <v>0</v>
      </c>
      <c r="T188" s="265">
        <v>0.015</v>
      </c>
      <c r="U188" s="266">
        <v>455029</v>
      </c>
      <c r="V188" s="266">
        <v>10552</v>
      </c>
      <c r="W188" s="266">
        <v>10369</v>
      </c>
      <c r="X188" s="266">
        <v>3</v>
      </c>
      <c r="Y188" s="264">
        <v>9481</v>
      </c>
      <c r="Z188" s="267">
        <v>0.0231831377780317</v>
      </c>
      <c r="AA188" s="267">
        <v>0.0269335025087952</v>
      </c>
      <c r="AB188" s="267">
        <v>0.0246349206349206</v>
      </c>
      <c r="AC188" s="268">
        <v>0.0348057582330901</v>
      </c>
      <c r="AD188" s="269">
        <v>0.00229858187387457</v>
      </c>
      <c r="AE188" s="270">
        <v>101087</v>
      </c>
      <c r="AF188" s="271">
        <v>2246</v>
      </c>
      <c r="AG188" s="271">
        <v>1</v>
      </c>
      <c r="AH188" s="271">
        <v>96795</v>
      </c>
      <c r="AI188" s="271">
        <v>2337</v>
      </c>
      <c r="AJ188" s="271">
        <v>0</v>
      </c>
      <c r="AK188" s="268">
        <v>0.0222085925984548</v>
      </c>
      <c r="AL188" s="268">
        <v>0.0241438090810476</v>
      </c>
      <c r="AM188" s="269">
        <v>-0.00193521648259278</v>
      </c>
    </row>
    <row r="189" spans="1:39">
      <c r="A189" s="279" t="s">
        <v>25</v>
      </c>
      <c r="B189" s="280" t="s">
        <v>3229</v>
      </c>
      <c r="C189" s="262" t="s">
        <v>43</v>
      </c>
      <c r="D189" s="280" t="s">
        <v>44</v>
      </c>
      <c r="E189" s="263">
        <v>3960</v>
      </c>
      <c r="F189" s="263">
        <v>75</v>
      </c>
      <c r="G189" s="263">
        <v>32</v>
      </c>
      <c r="H189" s="263">
        <v>0</v>
      </c>
      <c r="I189" s="263">
        <v>0</v>
      </c>
      <c r="J189" s="264">
        <v>1881</v>
      </c>
      <c r="K189" s="264">
        <v>124</v>
      </c>
      <c r="L189" s="264">
        <v>124</v>
      </c>
      <c r="M189" s="264">
        <v>0</v>
      </c>
      <c r="N189" s="264">
        <v>0</v>
      </c>
      <c r="O189" s="264">
        <v>2816</v>
      </c>
      <c r="P189" s="264">
        <v>193</v>
      </c>
      <c r="Q189" s="264">
        <v>193</v>
      </c>
      <c r="R189" s="264">
        <v>53</v>
      </c>
      <c r="S189" s="264">
        <v>0</v>
      </c>
      <c r="T189" s="265">
        <v>0.015</v>
      </c>
      <c r="U189" s="266">
        <v>101138</v>
      </c>
      <c r="V189" s="266">
        <v>4146</v>
      </c>
      <c r="W189" s="266">
        <v>4102</v>
      </c>
      <c r="X189" s="266">
        <v>5</v>
      </c>
      <c r="Y189" s="264">
        <v>3709</v>
      </c>
      <c r="Z189" s="267">
        <v>0.0409440566354881</v>
      </c>
      <c r="AA189" s="267">
        <v>0.0189393939393939</v>
      </c>
      <c r="AB189" s="267">
        <v>0.0659223817118554</v>
      </c>
      <c r="AC189" s="268">
        <v>0.0685369318181818</v>
      </c>
      <c r="AD189" s="269">
        <v>-0.0469829877724615</v>
      </c>
      <c r="AE189" s="270">
        <v>21445</v>
      </c>
      <c r="AF189" s="271">
        <v>937</v>
      </c>
      <c r="AG189" s="271">
        <v>0</v>
      </c>
      <c r="AH189" s="271">
        <v>21874</v>
      </c>
      <c r="AI189" s="271">
        <v>982</v>
      </c>
      <c r="AJ189" s="271">
        <v>1</v>
      </c>
      <c r="AK189" s="268">
        <v>0.0436931685707624</v>
      </c>
      <c r="AL189" s="268">
        <v>0.0448477644692329</v>
      </c>
      <c r="AM189" s="269">
        <v>-0.00115459589847047</v>
      </c>
    </row>
    <row r="190" spans="1:39">
      <c r="A190" s="279" t="s">
        <v>25</v>
      </c>
      <c r="B190" s="280" t="s">
        <v>3229</v>
      </c>
      <c r="C190" s="262" t="s">
        <v>41</v>
      </c>
      <c r="D190" s="280" t="s">
        <v>42</v>
      </c>
      <c r="E190" s="263">
        <v>21694</v>
      </c>
      <c r="F190" s="263">
        <v>398</v>
      </c>
      <c r="G190" s="263">
        <v>258</v>
      </c>
      <c r="H190" s="263">
        <v>1</v>
      </c>
      <c r="I190" s="263">
        <v>0</v>
      </c>
      <c r="J190" s="264">
        <v>19308</v>
      </c>
      <c r="K190" s="264">
        <v>134</v>
      </c>
      <c r="L190" s="264">
        <v>134</v>
      </c>
      <c r="M190" s="264">
        <v>41</v>
      </c>
      <c r="N190" s="264">
        <v>0</v>
      </c>
      <c r="O190" s="264">
        <v>13223</v>
      </c>
      <c r="P190" s="264">
        <v>290</v>
      </c>
      <c r="Q190" s="264">
        <v>290</v>
      </c>
      <c r="R190" s="264">
        <v>141</v>
      </c>
      <c r="S190" s="264">
        <v>0</v>
      </c>
      <c r="T190" s="265">
        <v>0.015</v>
      </c>
      <c r="U190" s="266">
        <v>573462</v>
      </c>
      <c r="V190" s="266">
        <v>10735</v>
      </c>
      <c r="W190" s="266">
        <v>10591</v>
      </c>
      <c r="X190" s="266">
        <v>1</v>
      </c>
      <c r="Y190" s="264">
        <v>9958</v>
      </c>
      <c r="Z190" s="267">
        <v>0.0187178923799659</v>
      </c>
      <c r="AA190" s="267">
        <v>0.0183460864755232</v>
      </c>
      <c r="AB190" s="267">
        <v>0.00694012844416822</v>
      </c>
      <c r="AC190" s="268">
        <v>0.0219314830220071</v>
      </c>
      <c r="AD190" s="269">
        <v>0.011405958031355</v>
      </c>
      <c r="AE190" s="270">
        <v>127329</v>
      </c>
      <c r="AF190" s="271">
        <v>2217</v>
      </c>
      <c r="AG190" s="271">
        <v>0</v>
      </c>
      <c r="AH190" s="271">
        <v>121025</v>
      </c>
      <c r="AI190" s="271">
        <v>2488</v>
      </c>
      <c r="AJ190" s="271">
        <v>0</v>
      </c>
      <c r="AK190" s="268">
        <v>0.0174115873053271</v>
      </c>
      <c r="AL190" s="268">
        <v>0.0205577360049577</v>
      </c>
      <c r="AM190" s="269">
        <v>-0.00314614869963051</v>
      </c>
    </row>
    <row r="191" spans="1:39">
      <c r="A191" s="279" t="s">
        <v>25</v>
      </c>
      <c r="B191" s="280" t="s">
        <v>3229</v>
      </c>
      <c r="C191" s="262" t="s">
        <v>32</v>
      </c>
      <c r="D191" s="280" t="s">
        <v>33</v>
      </c>
      <c r="E191" s="263">
        <v>3109</v>
      </c>
      <c r="F191" s="263">
        <v>71</v>
      </c>
      <c r="G191" s="263">
        <v>36</v>
      </c>
      <c r="H191" s="263">
        <v>0</v>
      </c>
      <c r="I191" s="263">
        <v>0</v>
      </c>
      <c r="J191" s="264">
        <v>2942</v>
      </c>
      <c r="K191" s="264">
        <v>46</v>
      </c>
      <c r="L191" s="264">
        <v>46</v>
      </c>
      <c r="M191" s="264">
        <v>1</v>
      </c>
      <c r="N191" s="264">
        <v>0</v>
      </c>
      <c r="O191" s="264">
        <v>1977</v>
      </c>
      <c r="P191" s="264">
        <v>59</v>
      </c>
      <c r="Q191" s="264">
        <v>59</v>
      </c>
      <c r="R191" s="264">
        <v>17</v>
      </c>
      <c r="S191" s="264">
        <v>0</v>
      </c>
      <c r="T191" s="265">
        <v>0.015</v>
      </c>
      <c r="U191" s="266">
        <v>83372</v>
      </c>
      <c r="V191" s="266">
        <v>1719</v>
      </c>
      <c r="W191" s="266">
        <v>1684</v>
      </c>
      <c r="X191" s="266">
        <v>2</v>
      </c>
      <c r="Y191" s="264">
        <v>1539</v>
      </c>
      <c r="Z191" s="267">
        <v>0.0205944441779015</v>
      </c>
      <c r="AA191" s="267">
        <v>0.0228369250562882</v>
      </c>
      <c r="AB191" s="267">
        <v>0.0156356220258328</v>
      </c>
      <c r="AC191" s="268">
        <v>0.0298431967627719</v>
      </c>
      <c r="AD191" s="269">
        <v>0.00720130303045543</v>
      </c>
      <c r="AE191" s="270">
        <v>18169</v>
      </c>
      <c r="AF191" s="271">
        <v>396</v>
      </c>
      <c r="AG191" s="271">
        <v>0</v>
      </c>
      <c r="AH191" s="271">
        <v>17833</v>
      </c>
      <c r="AI191" s="271">
        <v>416</v>
      </c>
      <c r="AJ191" s="271">
        <v>2</v>
      </c>
      <c r="AK191" s="268">
        <v>0.0217953657328417</v>
      </c>
      <c r="AL191" s="268">
        <v>0.0232153872034991</v>
      </c>
      <c r="AM191" s="269">
        <v>-0.00142002147065748</v>
      </c>
    </row>
    <row r="192" spans="1:39">
      <c r="A192" s="279" t="s">
        <v>25</v>
      </c>
      <c r="B192" s="280" t="s">
        <v>3229</v>
      </c>
      <c r="C192" s="262" t="s">
        <v>36</v>
      </c>
      <c r="D192" s="280" t="s">
        <v>37</v>
      </c>
      <c r="E192" s="263">
        <v>9691</v>
      </c>
      <c r="F192" s="263">
        <v>68</v>
      </c>
      <c r="G192" s="263">
        <v>36</v>
      </c>
      <c r="H192" s="263">
        <v>1</v>
      </c>
      <c r="I192" s="263">
        <v>0</v>
      </c>
      <c r="J192" s="264">
        <v>9776</v>
      </c>
      <c r="K192" s="264">
        <v>91</v>
      </c>
      <c r="L192" s="264">
        <v>90</v>
      </c>
      <c r="M192" s="264">
        <v>2</v>
      </c>
      <c r="N192" s="264">
        <v>0</v>
      </c>
      <c r="O192" s="264">
        <v>6908</v>
      </c>
      <c r="P192" s="264">
        <v>76</v>
      </c>
      <c r="Q192" s="264">
        <v>76</v>
      </c>
      <c r="R192" s="264">
        <v>20</v>
      </c>
      <c r="S192" s="264">
        <v>0</v>
      </c>
      <c r="T192" s="265">
        <v>0.015</v>
      </c>
      <c r="U192" s="266">
        <v>281228</v>
      </c>
      <c r="V192" s="266">
        <v>2211</v>
      </c>
      <c r="W192" s="266">
        <v>2175</v>
      </c>
      <c r="X192" s="266">
        <v>5</v>
      </c>
      <c r="Y192" s="264">
        <v>1964</v>
      </c>
      <c r="Z192" s="267">
        <v>0.00784416914389748</v>
      </c>
      <c r="AA192" s="267">
        <v>0.00701681972964606</v>
      </c>
      <c r="AB192" s="267">
        <v>0.00930851063829787</v>
      </c>
      <c r="AC192" s="268">
        <v>0.0110017371163868</v>
      </c>
      <c r="AD192" s="269">
        <v>-0.00229169090865181</v>
      </c>
      <c r="AE192" s="270">
        <v>60784</v>
      </c>
      <c r="AF192" s="271">
        <v>565</v>
      </c>
      <c r="AG192" s="271">
        <v>0</v>
      </c>
      <c r="AH192" s="271">
        <v>60086</v>
      </c>
      <c r="AI192" s="271">
        <v>472</v>
      </c>
      <c r="AJ192" s="271">
        <v>0</v>
      </c>
      <c r="AK192" s="268">
        <v>0.00929520926559621</v>
      </c>
      <c r="AL192" s="268">
        <v>0.00785540724960889</v>
      </c>
      <c r="AM192" s="269">
        <v>0.00143980201598731</v>
      </c>
    </row>
    <row r="193" spans="1:39">
      <c r="A193" s="279" t="s">
        <v>25</v>
      </c>
      <c r="B193" s="280" t="s">
        <v>3234</v>
      </c>
      <c r="C193" s="262" t="s">
        <v>3235</v>
      </c>
      <c r="D193" s="280" t="s">
        <v>3236</v>
      </c>
      <c r="E193" s="263">
        <v>0</v>
      </c>
      <c r="F193" s="263">
        <v>0</v>
      </c>
      <c r="G193" s="263">
        <v>0</v>
      </c>
      <c r="H193" s="263">
        <v>0</v>
      </c>
      <c r="I193" s="263">
        <v>0</v>
      </c>
      <c r="J193" s="264">
        <v>0</v>
      </c>
      <c r="K193" s="264">
        <v>0</v>
      </c>
      <c r="L193" s="264">
        <v>0</v>
      </c>
      <c r="M193" s="264">
        <v>0</v>
      </c>
      <c r="N193" s="264">
        <v>0</v>
      </c>
      <c r="O193" s="264">
        <v>0</v>
      </c>
      <c r="P193" s="264">
        <v>0</v>
      </c>
      <c r="Q193" s="264">
        <v>0</v>
      </c>
      <c r="R193" s="264">
        <v>0</v>
      </c>
      <c r="S193" s="264">
        <v>0</v>
      </c>
      <c r="T193" s="265">
        <v>0.015</v>
      </c>
      <c r="U193" s="266">
        <v>0</v>
      </c>
      <c r="V193" s="266">
        <v>0</v>
      </c>
      <c r="W193" s="266">
        <v>0</v>
      </c>
      <c r="X193" s="266">
        <v>0</v>
      </c>
      <c r="Y193" s="264">
        <v>0</v>
      </c>
      <c r="Z193" s="267">
        <v>0</v>
      </c>
      <c r="AA193" s="267">
        <v>0</v>
      </c>
      <c r="AB193" s="267">
        <v>0</v>
      </c>
      <c r="AC193" s="268">
        <v>0</v>
      </c>
      <c r="AD193" s="269">
        <v>0</v>
      </c>
      <c r="AE193" s="270">
        <v>0</v>
      </c>
      <c r="AF193" s="271">
        <v>0</v>
      </c>
      <c r="AG193" s="271">
        <v>0</v>
      </c>
      <c r="AH193" s="271">
        <v>0</v>
      </c>
      <c r="AI193" s="271">
        <v>0</v>
      </c>
      <c r="AJ193" s="271">
        <v>0</v>
      </c>
      <c r="AK193" s="268">
        <v>0</v>
      </c>
      <c r="AL193" s="268">
        <v>0</v>
      </c>
      <c r="AM193" s="269">
        <v>0</v>
      </c>
    </row>
    <row r="194" spans="1:39">
      <c r="A194" s="279" t="s">
        <v>25</v>
      </c>
      <c r="B194" s="280" t="s">
        <v>3234</v>
      </c>
      <c r="C194" s="262" t="s">
        <v>45</v>
      </c>
      <c r="D194" s="280" t="s">
        <v>46</v>
      </c>
      <c r="E194" s="263">
        <v>15576</v>
      </c>
      <c r="F194" s="263">
        <v>386</v>
      </c>
      <c r="G194" s="263">
        <v>224</v>
      </c>
      <c r="H194" s="263">
        <v>0</v>
      </c>
      <c r="I194" s="263">
        <v>0</v>
      </c>
      <c r="J194" s="264">
        <v>14621</v>
      </c>
      <c r="K194" s="264">
        <v>356</v>
      </c>
      <c r="L194" s="264">
        <v>356</v>
      </c>
      <c r="M194" s="264">
        <v>0</v>
      </c>
      <c r="N194" s="264">
        <v>0</v>
      </c>
      <c r="O194" s="264">
        <v>10534</v>
      </c>
      <c r="P194" s="264">
        <v>565</v>
      </c>
      <c r="Q194" s="264">
        <v>565</v>
      </c>
      <c r="R194" s="264">
        <v>244</v>
      </c>
      <c r="S194" s="264">
        <v>0</v>
      </c>
      <c r="T194" s="265">
        <v>0.015</v>
      </c>
      <c r="U194" s="266">
        <v>399009</v>
      </c>
      <c r="V194" s="266">
        <v>10427</v>
      </c>
      <c r="W194" s="266">
        <v>10259</v>
      </c>
      <c r="X194" s="266">
        <v>1</v>
      </c>
      <c r="Y194" s="264">
        <v>9208</v>
      </c>
      <c r="Z194" s="267">
        <v>0.0261297364219855</v>
      </c>
      <c r="AA194" s="267">
        <v>0.0247817154596816</v>
      </c>
      <c r="AB194" s="267">
        <v>0.0243485397715615</v>
      </c>
      <c r="AC194" s="268">
        <v>0.0536358458325422</v>
      </c>
      <c r="AD194" s="269">
        <v>0.00043317568812011</v>
      </c>
      <c r="AE194" s="270">
        <v>92069</v>
      </c>
      <c r="AF194" s="271">
        <v>2660</v>
      </c>
      <c r="AG194" s="271">
        <v>0</v>
      </c>
      <c r="AH194" s="271">
        <v>85616</v>
      </c>
      <c r="AI194" s="271">
        <v>2387</v>
      </c>
      <c r="AJ194" s="271">
        <v>0</v>
      </c>
      <c r="AK194" s="268">
        <v>0.0288913749470506</v>
      </c>
      <c r="AL194" s="268">
        <v>0.0278803027471501</v>
      </c>
      <c r="AM194" s="269">
        <v>0.00101107219990051</v>
      </c>
    </row>
    <row r="195" spans="1:39">
      <c r="A195" s="279" t="s">
        <v>25</v>
      </c>
      <c r="B195" s="280" t="s">
        <v>3234</v>
      </c>
      <c r="C195" s="262" t="s">
        <v>47</v>
      </c>
      <c r="D195" s="280" t="s">
        <v>48</v>
      </c>
      <c r="E195" s="263">
        <v>19401</v>
      </c>
      <c r="F195" s="263">
        <v>372</v>
      </c>
      <c r="G195" s="263">
        <v>216</v>
      </c>
      <c r="H195" s="263">
        <v>0</v>
      </c>
      <c r="I195" s="263">
        <v>0</v>
      </c>
      <c r="J195" s="264">
        <v>18704</v>
      </c>
      <c r="K195" s="264">
        <v>398</v>
      </c>
      <c r="L195" s="264">
        <v>397</v>
      </c>
      <c r="M195" s="264">
        <v>50</v>
      </c>
      <c r="N195" s="264">
        <v>0</v>
      </c>
      <c r="O195" s="264">
        <v>10621</v>
      </c>
      <c r="P195" s="264">
        <v>391</v>
      </c>
      <c r="Q195" s="264">
        <v>391</v>
      </c>
      <c r="R195" s="264">
        <v>194</v>
      </c>
      <c r="S195" s="264">
        <v>0</v>
      </c>
      <c r="T195" s="265">
        <v>0.015</v>
      </c>
      <c r="U195" s="266">
        <v>481456</v>
      </c>
      <c r="V195" s="266">
        <v>12187</v>
      </c>
      <c r="W195" s="266">
        <v>12029</v>
      </c>
      <c r="X195" s="266">
        <v>3</v>
      </c>
      <c r="Y195" s="264">
        <v>11131</v>
      </c>
      <c r="Z195" s="267">
        <v>0.0253065700707853</v>
      </c>
      <c r="AA195" s="267">
        <v>0.0191742693675584</v>
      </c>
      <c r="AB195" s="267">
        <v>0.021278870829769</v>
      </c>
      <c r="AC195" s="268">
        <v>0.0368138593352792</v>
      </c>
      <c r="AD195" s="269">
        <v>-0.00210460146221066</v>
      </c>
      <c r="AE195" s="270">
        <v>107501</v>
      </c>
      <c r="AF195" s="271">
        <v>2904</v>
      </c>
      <c r="AG195" s="271">
        <v>0</v>
      </c>
      <c r="AH195" s="271">
        <v>102998</v>
      </c>
      <c r="AI195" s="271">
        <v>2751</v>
      </c>
      <c r="AJ195" s="271">
        <v>1</v>
      </c>
      <c r="AK195" s="268">
        <v>0.0270137021981191</v>
      </c>
      <c r="AL195" s="268">
        <v>0.0266995475640304</v>
      </c>
      <c r="AM195" s="269">
        <v>0.00031415463408872</v>
      </c>
    </row>
    <row r="196" spans="1:39">
      <c r="A196" s="279" t="s">
        <v>25</v>
      </c>
      <c r="B196" s="280" t="s">
        <v>3234</v>
      </c>
      <c r="C196" s="262" t="s">
        <v>55</v>
      </c>
      <c r="D196" s="280" t="s">
        <v>56</v>
      </c>
      <c r="E196" s="263">
        <v>11646</v>
      </c>
      <c r="F196" s="263">
        <v>244</v>
      </c>
      <c r="G196" s="263">
        <v>113</v>
      </c>
      <c r="H196" s="263">
        <v>1</v>
      </c>
      <c r="I196" s="263">
        <v>0</v>
      </c>
      <c r="J196" s="264">
        <v>11176</v>
      </c>
      <c r="K196" s="264">
        <v>236</v>
      </c>
      <c r="L196" s="264">
        <v>235</v>
      </c>
      <c r="M196" s="264">
        <v>11</v>
      </c>
      <c r="N196" s="264">
        <v>0</v>
      </c>
      <c r="O196" s="264">
        <v>7312</v>
      </c>
      <c r="P196" s="264">
        <v>207</v>
      </c>
      <c r="Q196" s="264">
        <v>206</v>
      </c>
      <c r="R196" s="264">
        <v>83</v>
      </c>
      <c r="S196" s="264">
        <v>0</v>
      </c>
      <c r="T196" s="265">
        <v>0.015</v>
      </c>
      <c r="U196" s="266">
        <v>275720</v>
      </c>
      <c r="V196" s="266">
        <v>6872</v>
      </c>
      <c r="W196" s="266">
        <v>6737</v>
      </c>
      <c r="X196" s="266">
        <v>0</v>
      </c>
      <c r="Y196" s="264">
        <v>6179</v>
      </c>
      <c r="Z196" s="267">
        <v>0.0249238357754243</v>
      </c>
      <c r="AA196" s="267">
        <v>0.0209513996221879</v>
      </c>
      <c r="AB196" s="267">
        <v>0.0211166785969936</v>
      </c>
      <c r="AC196" s="268">
        <v>0.0283096280087527</v>
      </c>
      <c r="AD196" s="269">
        <v>-0.000165278974805682</v>
      </c>
      <c r="AE196" s="270">
        <v>67404</v>
      </c>
      <c r="AF196" s="271">
        <v>1569</v>
      </c>
      <c r="AG196" s="271">
        <v>0</v>
      </c>
      <c r="AH196" s="271">
        <v>58629</v>
      </c>
      <c r="AI196" s="271">
        <v>1564</v>
      </c>
      <c r="AJ196" s="271">
        <v>0</v>
      </c>
      <c r="AK196" s="268">
        <v>0.0232775502937511</v>
      </c>
      <c r="AL196" s="268">
        <v>0.0266762182537652</v>
      </c>
      <c r="AM196" s="269">
        <v>-0.00339866796001409</v>
      </c>
    </row>
    <row r="197" spans="1:39">
      <c r="A197" s="279" t="s">
        <v>25</v>
      </c>
      <c r="B197" s="280" t="s">
        <v>3234</v>
      </c>
      <c r="C197" s="262" t="s">
        <v>49</v>
      </c>
      <c r="D197" s="280" t="s">
        <v>50</v>
      </c>
      <c r="E197" s="263">
        <v>4008</v>
      </c>
      <c r="F197" s="263">
        <v>63</v>
      </c>
      <c r="G197" s="263">
        <v>31</v>
      </c>
      <c r="H197" s="263">
        <v>0</v>
      </c>
      <c r="I197" s="263">
        <v>0</v>
      </c>
      <c r="J197" s="264">
        <v>3526</v>
      </c>
      <c r="K197" s="264">
        <v>124</v>
      </c>
      <c r="L197" s="264">
        <v>123</v>
      </c>
      <c r="M197" s="264">
        <v>1</v>
      </c>
      <c r="N197" s="264">
        <v>0</v>
      </c>
      <c r="O197" s="264">
        <v>3478</v>
      </c>
      <c r="P197" s="264">
        <v>109</v>
      </c>
      <c r="Q197" s="264">
        <v>109</v>
      </c>
      <c r="R197" s="264">
        <v>43</v>
      </c>
      <c r="S197" s="264">
        <v>0</v>
      </c>
      <c r="T197" s="265">
        <v>0.015</v>
      </c>
      <c r="U197" s="266">
        <v>104436</v>
      </c>
      <c r="V197" s="266">
        <v>3066</v>
      </c>
      <c r="W197" s="266">
        <v>3033</v>
      </c>
      <c r="X197" s="266">
        <v>0</v>
      </c>
      <c r="Y197" s="264">
        <v>2775</v>
      </c>
      <c r="Z197" s="267">
        <v>0.0293576927496266</v>
      </c>
      <c r="AA197" s="267">
        <v>0.0157185628742515</v>
      </c>
      <c r="AB197" s="267">
        <v>0.0351673284174702</v>
      </c>
      <c r="AC197" s="268">
        <v>0.0313398504887867</v>
      </c>
      <c r="AD197" s="269">
        <v>-0.0194487655432187</v>
      </c>
      <c r="AE197" s="270">
        <v>24648</v>
      </c>
      <c r="AF197" s="271">
        <v>680</v>
      </c>
      <c r="AG197" s="271">
        <v>0</v>
      </c>
      <c r="AH197" s="271">
        <v>22328</v>
      </c>
      <c r="AI197" s="271">
        <v>767</v>
      </c>
      <c r="AJ197" s="271">
        <v>0</v>
      </c>
      <c r="AK197" s="268">
        <v>0.0275884453099643</v>
      </c>
      <c r="AL197" s="268">
        <v>0.0343514869222501</v>
      </c>
      <c r="AM197" s="269">
        <v>-0.00676304161228579</v>
      </c>
    </row>
    <row r="198" spans="1:39">
      <c r="A198" s="279" t="s">
        <v>25</v>
      </c>
      <c r="B198" s="280" t="s">
        <v>3234</v>
      </c>
      <c r="C198" s="262" t="s">
        <v>53</v>
      </c>
      <c r="D198" s="280" t="s">
        <v>54</v>
      </c>
      <c r="E198" s="263">
        <v>4049</v>
      </c>
      <c r="F198" s="263">
        <v>56</v>
      </c>
      <c r="G198" s="263">
        <v>25</v>
      </c>
      <c r="H198" s="263">
        <v>2</v>
      </c>
      <c r="I198" s="263">
        <v>0</v>
      </c>
      <c r="J198" s="264">
        <v>3313</v>
      </c>
      <c r="K198" s="264">
        <v>18</v>
      </c>
      <c r="L198" s="264">
        <v>17</v>
      </c>
      <c r="M198" s="264">
        <v>1</v>
      </c>
      <c r="N198" s="264">
        <v>0</v>
      </c>
      <c r="O198" s="264">
        <v>2478</v>
      </c>
      <c r="P198" s="264">
        <v>47</v>
      </c>
      <c r="Q198" s="264">
        <v>47</v>
      </c>
      <c r="R198" s="264">
        <v>23</v>
      </c>
      <c r="S198" s="264">
        <v>0</v>
      </c>
      <c r="T198" s="265">
        <v>0.015</v>
      </c>
      <c r="U198" s="266">
        <v>96886</v>
      </c>
      <c r="V198" s="266">
        <v>1583</v>
      </c>
      <c r="W198" s="266">
        <v>1551</v>
      </c>
      <c r="X198" s="266">
        <v>0</v>
      </c>
      <c r="Y198" s="264">
        <v>1464</v>
      </c>
      <c r="Z198" s="267">
        <v>0.016338789918048</v>
      </c>
      <c r="AA198" s="267">
        <v>0.0138305754507286</v>
      </c>
      <c r="AB198" s="267">
        <v>0.00543314216722004</v>
      </c>
      <c r="AC198" s="268">
        <v>0.0189669087974173</v>
      </c>
      <c r="AD198" s="269">
        <v>0.00839743328350853</v>
      </c>
      <c r="AE198" s="270">
        <v>22879</v>
      </c>
      <c r="AF198" s="271">
        <v>345</v>
      </c>
      <c r="AG198" s="271">
        <v>0</v>
      </c>
      <c r="AH198" s="271">
        <v>22896</v>
      </c>
      <c r="AI198" s="271">
        <v>388</v>
      </c>
      <c r="AJ198" s="271">
        <v>0</v>
      </c>
      <c r="AK198" s="268">
        <v>0.0150793303903143</v>
      </c>
      <c r="AL198" s="268">
        <v>0.0169461914744934</v>
      </c>
      <c r="AM198" s="269">
        <v>-0.0018668610841791</v>
      </c>
    </row>
    <row r="199" spans="1:39">
      <c r="A199" s="279" t="s">
        <v>25</v>
      </c>
      <c r="B199" s="280" t="s">
        <v>3234</v>
      </c>
      <c r="C199" s="262" t="s">
        <v>51</v>
      </c>
      <c r="D199" s="280" t="s">
        <v>52</v>
      </c>
      <c r="E199" s="263">
        <v>13577</v>
      </c>
      <c r="F199" s="263">
        <v>241</v>
      </c>
      <c r="G199" s="263">
        <v>147</v>
      </c>
      <c r="H199" s="263">
        <v>1</v>
      </c>
      <c r="I199" s="263">
        <v>0</v>
      </c>
      <c r="J199" s="264">
        <v>13815</v>
      </c>
      <c r="K199" s="264">
        <v>282</v>
      </c>
      <c r="L199" s="264">
        <v>282</v>
      </c>
      <c r="M199" s="264">
        <v>58</v>
      </c>
      <c r="N199" s="264">
        <v>0</v>
      </c>
      <c r="O199" s="264">
        <v>7436</v>
      </c>
      <c r="P199" s="264">
        <v>279</v>
      </c>
      <c r="Q199" s="264">
        <v>279</v>
      </c>
      <c r="R199" s="264">
        <v>166</v>
      </c>
      <c r="S199" s="264">
        <v>0</v>
      </c>
      <c r="T199" s="265">
        <v>0.015</v>
      </c>
      <c r="U199" s="266">
        <v>342432</v>
      </c>
      <c r="V199" s="266">
        <v>8519</v>
      </c>
      <c r="W199" s="266">
        <v>8425</v>
      </c>
      <c r="X199" s="266">
        <v>0</v>
      </c>
      <c r="Y199" s="264">
        <v>7856</v>
      </c>
      <c r="Z199" s="267">
        <v>0.0248779319689749</v>
      </c>
      <c r="AA199" s="267">
        <v>0.0177506076452825</v>
      </c>
      <c r="AB199" s="267">
        <v>0.0204125950054289</v>
      </c>
      <c r="AC199" s="268">
        <v>0.0375201721355568</v>
      </c>
      <c r="AD199" s="269">
        <v>-0.00266198736014642</v>
      </c>
      <c r="AE199" s="270">
        <v>79481</v>
      </c>
      <c r="AF199" s="271">
        <v>1954</v>
      </c>
      <c r="AG199" s="271">
        <v>0</v>
      </c>
      <c r="AH199" s="271">
        <v>75024</v>
      </c>
      <c r="AI199" s="271">
        <v>1980</v>
      </c>
      <c r="AJ199" s="271">
        <v>0</v>
      </c>
      <c r="AK199" s="268">
        <v>0.0245844918911438</v>
      </c>
      <c r="AL199" s="268">
        <v>0.0263915547024952</v>
      </c>
      <c r="AM199" s="269">
        <v>-0.00180706281135141</v>
      </c>
    </row>
    <row r="200" spans="1:39">
      <c r="A200" s="279" t="s">
        <v>25</v>
      </c>
      <c r="B200" s="280" t="s">
        <v>3237</v>
      </c>
      <c r="C200" s="262" t="s">
        <v>3238</v>
      </c>
      <c r="D200" s="280" t="s">
        <v>3239</v>
      </c>
      <c r="E200" s="263">
        <v>0</v>
      </c>
      <c r="F200" s="263">
        <v>0</v>
      </c>
      <c r="G200" s="263">
        <v>0</v>
      </c>
      <c r="H200" s="263">
        <v>0</v>
      </c>
      <c r="I200" s="263">
        <v>0</v>
      </c>
      <c r="J200" s="264">
        <v>0</v>
      </c>
      <c r="K200" s="264">
        <v>0</v>
      </c>
      <c r="L200" s="264">
        <v>0</v>
      </c>
      <c r="M200" s="264">
        <v>0</v>
      </c>
      <c r="N200" s="264">
        <v>0</v>
      </c>
      <c r="O200" s="264">
        <v>0</v>
      </c>
      <c r="P200" s="264">
        <v>0</v>
      </c>
      <c r="Q200" s="264">
        <v>0</v>
      </c>
      <c r="R200" s="264">
        <v>0</v>
      </c>
      <c r="S200" s="264">
        <v>0</v>
      </c>
      <c r="T200" s="265">
        <v>0.015</v>
      </c>
      <c r="U200" s="266">
        <v>0</v>
      </c>
      <c r="V200" s="266">
        <v>0</v>
      </c>
      <c r="W200" s="266">
        <v>0</v>
      </c>
      <c r="X200" s="266">
        <v>0</v>
      </c>
      <c r="Y200" s="264">
        <v>0</v>
      </c>
      <c r="Z200" s="267">
        <v>0</v>
      </c>
      <c r="AA200" s="267">
        <v>0</v>
      </c>
      <c r="AB200" s="267">
        <v>0</v>
      </c>
      <c r="AC200" s="268">
        <v>0</v>
      </c>
      <c r="AD200" s="269">
        <v>0</v>
      </c>
      <c r="AE200" s="270">
        <v>0</v>
      </c>
      <c r="AF200" s="271">
        <v>0</v>
      </c>
      <c r="AG200" s="271">
        <v>0</v>
      </c>
      <c r="AH200" s="271">
        <v>0</v>
      </c>
      <c r="AI200" s="271">
        <v>0</v>
      </c>
      <c r="AJ200" s="271">
        <v>0</v>
      </c>
      <c r="AK200" s="268">
        <v>0</v>
      </c>
      <c r="AL200" s="268">
        <v>0</v>
      </c>
      <c r="AM200" s="269">
        <v>0</v>
      </c>
    </row>
    <row r="201" spans="1:39">
      <c r="A201" s="279" t="s">
        <v>25</v>
      </c>
      <c r="B201" s="280" t="s">
        <v>3237</v>
      </c>
      <c r="C201" s="262" t="s">
        <v>3240</v>
      </c>
      <c r="D201" s="280" t="s">
        <v>3241</v>
      </c>
      <c r="E201" s="263">
        <v>0</v>
      </c>
      <c r="F201" s="263">
        <v>0</v>
      </c>
      <c r="G201" s="263">
        <v>0</v>
      </c>
      <c r="H201" s="263">
        <v>0</v>
      </c>
      <c r="I201" s="263">
        <v>0</v>
      </c>
      <c r="J201" s="264">
        <v>0</v>
      </c>
      <c r="K201" s="264">
        <v>0</v>
      </c>
      <c r="L201" s="264">
        <v>0</v>
      </c>
      <c r="M201" s="264">
        <v>0</v>
      </c>
      <c r="N201" s="264">
        <v>0</v>
      </c>
      <c r="O201" s="264">
        <v>0</v>
      </c>
      <c r="P201" s="264">
        <v>0</v>
      </c>
      <c r="Q201" s="264">
        <v>0</v>
      </c>
      <c r="R201" s="264">
        <v>0</v>
      </c>
      <c r="S201" s="264">
        <v>0</v>
      </c>
      <c r="T201" s="265">
        <v>0.015</v>
      </c>
      <c r="U201" s="266">
        <v>0</v>
      </c>
      <c r="V201" s="266">
        <v>0</v>
      </c>
      <c r="W201" s="266">
        <v>0</v>
      </c>
      <c r="X201" s="266">
        <v>0</v>
      </c>
      <c r="Y201" s="264">
        <v>0</v>
      </c>
      <c r="Z201" s="267">
        <v>0</v>
      </c>
      <c r="AA201" s="267">
        <v>0</v>
      </c>
      <c r="AB201" s="267">
        <v>0</v>
      </c>
      <c r="AC201" s="268">
        <v>0</v>
      </c>
      <c r="AD201" s="269">
        <v>0</v>
      </c>
      <c r="AE201" s="270">
        <v>0</v>
      </c>
      <c r="AF201" s="271">
        <v>0</v>
      </c>
      <c r="AG201" s="271">
        <v>0</v>
      </c>
      <c r="AH201" s="271">
        <v>0</v>
      </c>
      <c r="AI201" s="271">
        <v>0</v>
      </c>
      <c r="AJ201" s="271">
        <v>0</v>
      </c>
      <c r="AK201" s="268">
        <v>0</v>
      </c>
      <c r="AL201" s="268">
        <v>0</v>
      </c>
      <c r="AM201" s="269">
        <v>0</v>
      </c>
    </row>
    <row r="202" spans="1:39">
      <c r="A202" s="279" t="s">
        <v>25</v>
      </c>
      <c r="B202" s="280" t="s">
        <v>3237</v>
      </c>
      <c r="C202" s="262" t="s">
        <v>3242</v>
      </c>
      <c r="D202" s="280" t="s">
        <v>3243</v>
      </c>
      <c r="E202" s="263">
        <v>0</v>
      </c>
      <c r="F202" s="263">
        <v>0</v>
      </c>
      <c r="G202" s="263">
        <v>0</v>
      </c>
      <c r="H202" s="263">
        <v>0</v>
      </c>
      <c r="I202" s="263">
        <v>0</v>
      </c>
      <c r="J202" s="264">
        <v>0</v>
      </c>
      <c r="K202" s="264">
        <v>0</v>
      </c>
      <c r="L202" s="264">
        <v>0</v>
      </c>
      <c r="M202" s="264">
        <v>0</v>
      </c>
      <c r="N202" s="264">
        <v>0</v>
      </c>
      <c r="O202" s="264">
        <v>0</v>
      </c>
      <c r="P202" s="264">
        <v>0</v>
      </c>
      <c r="Q202" s="264">
        <v>0</v>
      </c>
      <c r="R202" s="264">
        <v>0</v>
      </c>
      <c r="S202" s="264">
        <v>0</v>
      </c>
      <c r="T202" s="265">
        <v>0.015</v>
      </c>
      <c r="U202" s="266">
        <v>0</v>
      </c>
      <c r="V202" s="266">
        <v>0</v>
      </c>
      <c r="W202" s="266">
        <v>0</v>
      </c>
      <c r="X202" s="266">
        <v>0</v>
      </c>
      <c r="Y202" s="264">
        <v>0</v>
      </c>
      <c r="Z202" s="267">
        <v>0</v>
      </c>
      <c r="AA202" s="267">
        <v>0</v>
      </c>
      <c r="AB202" s="267">
        <v>0</v>
      </c>
      <c r="AC202" s="268">
        <v>0</v>
      </c>
      <c r="AD202" s="269">
        <v>0</v>
      </c>
      <c r="AE202" s="270">
        <v>0</v>
      </c>
      <c r="AF202" s="271">
        <v>0</v>
      </c>
      <c r="AG202" s="271">
        <v>0</v>
      </c>
      <c r="AH202" s="271">
        <v>0</v>
      </c>
      <c r="AI202" s="271">
        <v>0</v>
      </c>
      <c r="AJ202" s="271">
        <v>0</v>
      </c>
      <c r="AK202" s="268">
        <v>0</v>
      </c>
      <c r="AL202" s="268">
        <v>0</v>
      </c>
      <c r="AM202" s="269">
        <v>0</v>
      </c>
    </row>
    <row r="203" spans="1:39">
      <c r="A203" s="279" t="s">
        <v>25</v>
      </c>
      <c r="B203" s="280" t="s">
        <v>3237</v>
      </c>
      <c r="C203" s="262" t="s">
        <v>3244</v>
      </c>
      <c r="D203" s="280" t="s">
        <v>3245</v>
      </c>
      <c r="E203" s="263">
        <v>0</v>
      </c>
      <c r="F203" s="263">
        <v>0</v>
      </c>
      <c r="G203" s="263">
        <v>0</v>
      </c>
      <c r="H203" s="263">
        <v>0</v>
      </c>
      <c r="I203" s="263">
        <v>0</v>
      </c>
      <c r="J203" s="264">
        <v>0</v>
      </c>
      <c r="K203" s="264">
        <v>0</v>
      </c>
      <c r="L203" s="264">
        <v>0</v>
      </c>
      <c r="M203" s="264">
        <v>0</v>
      </c>
      <c r="N203" s="264">
        <v>0</v>
      </c>
      <c r="O203" s="264">
        <v>0</v>
      </c>
      <c r="P203" s="264">
        <v>0</v>
      </c>
      <c r="Q203" s="264">
        <v>0</v>
      </c>
      <c r="R203" s="264">
        <v>0</v>
      </c>
      <c r="S203" s="264">
        <v>0</v>
      </c>
      <c r="T203" s="265">
        <v>0.015</v>
      </c>
      <c r="U203" s="266">
        <v>0</v>
      </c>
      <c r="V203" s="266">
        <v>0</v>
      </c>
      <c r="W203" s="266">
        <v>0</v>
      </c>
      <c r="X203" s="266">
        <v>0</v>
      </c>
      <c r="Y203" s="264">
        <v>0</v>
      </c>
      <c r="Z203" s="267">
        <v>0</v>
      </c>
      <c r="AA203" s="267">
        <v>0</v>
      </c>
      <c r="AB203" s="267">
        <v>0</v>
      </c>
      <c r="AC203" s="268">
        <v>0</v>
      </c>
      <c r="AD203" s="269">
        <v>0</v>
      </c>
      <c r="AE203" s="270">
        <v>0</v>
      </c>
      <c r="AF203" s="271">
        <v>0</v>
      </c>
      <c r="AG203" s="271">
        <v>0</v>
      </c>
      <c r="AH203" s="271">
        <v>0</v>
      </c>
      <c r="AI203" s="271">
        <v>0</v>
      </c>
      <c r="AJ203" s="271">
        <v>0</v>
      </c>
      <c r="AK203" s="268">
        <v>0</v>
      </c>
      <c r="AL203" s="268">
        <v>0</v>
      </c>
      <c r="AM203" s="269">
        <v>0</v>
      </c>
    </row>
    <row r="204" spans="1:39">
      <c r="A204" s="279" t="s">
        <v>25</v>
      </c>
      <c r="B204" s="280" t="s">
        <v>3237</v>
      </c>
      <c r="C204" s="262" t="s">
        <v>59</v>
      </c>
      <c r="D204" s="280" t="s">
        <v>60</v>
      </c>
      <c r="E204" s="263">
        <v>16542</v>
      </c>
      <c r="F204" s="263">
        <v>364</v>
      </c>
      <c r="G204" s="263">
        <v>257</v>
      </c>
      <c r="H204" s="263">
        <v>0</v>
      </c>
      <c r="I204" s="263">
        <v>0</v>
      </c>
      <c r="J204" s="264">
        <v>15547</v>
      </c>
      <c r="K204" s="264">
        <v>320</v>
      </c>
      <c r="L204" s="264">
        <v>318</v>
      </c>
      <c r="M204" s="264">
        <v>16</v>
      </c>
      <c r="N204" s="264">
        <v>0</v>
      </c>
      <c r="O204" s="264">
        <v>8252</v>
      </c>
      <c r="P204" s="264">
        <v>365</v>
      </c>
      <c r="Q204" s="264">
        <v>365</v>
      </c>
      <c r="R204" s="264">
        <v>203</v>
      </c>
      <c r="S204" s="264">
        <v>0</v>
      </c>
      <c r="T204" s="265">
        <v>0.015</v>
      </c>
      <c r="U204" s="266">
        <v>416016</v>
      </c>
      <c r="V204" s="266">
        <v>10899</v>
      </c>
      <c r="W204" s="266">
        <v>10789</v>
      </c>
      <c r="X204" s="266">
        <v>4</v>
      </c>
      <c r="Y204" s="264">
        <v>9938</v>
      </c>
      <c r="Z204" s="267">
        <v>0.0261888965809007</v>
      </c>
      <c r="AA204" s="267">
        <v>0.0220045943658566</v>
      </c>
      <c r="AB204" s="267">
        <v>0.0205827490834245</v>
      </c>
      <c r="AC204" s="268">
        <v>0.0442317014057198</v>
      </c>
      <c r="AD204" s="269">
        <v>0.00142184528243215</v>
      </c>
      <c r="AE204" s="270">
        <v>92266</v>
      </c>
      <c r="AF204" s="271">
        <v>2442</v>
      </c>
      <c r="AG204" s="271">
        <v>0</v>
      </c>
      <c r="AH204" s="271">
        <v>85528</v>
      </c>
      <c r="AI204" s="271">
        <v>2572</v>
      </c>
      <c r="AJ204" s="271">
        <v>1</v>
      </c>
      <c r="AK204" s="268">
        <v>0.0264669542409989</v>
      </c>
      <c r="AL204" s="268">
        <v>0.0300603311196333</v>
      </c>
      <c r="AM204" s="269">
        <v>-0.00359337687863449</v>
      </c>
    </row>
    <row r="205" spans="1:39">
      <c r="A205" s="279" t="s">
        <v>25</v>
      </c>
      <c r="B205" s="280" t="s">
        <v>3237</v>
      </c>
      <c r="C205" s="262" t="s">
        <v>63</v>
      </c>
      <c r="D205" s="280" t="s">
        <v>64</v>
      </c>
      <c r="E205" s="263">
        <v>12784</v>
      </c>
      <c r="F205" s="263">
        <v>255</v>
      </c>
      <c r="G205" s="263">
        <v>150</v>
      </c>
      <c r="H205" s="263">
        <v>0</v>
      </c>
      <c r="I205" s="263">
        <v>0</v>
      </c>
      <c r="J205" s="264">
        <v>11993</v>
      </c>
      <c r="K205" s="264">
        <v>331</v>
      </c>
      <c r="L205" s="264">
        <v>330</v>
      </c>
      <c r="M205" s="264">
        <v>71</v>
      </c>
      <c r="N205" s="264">
        <v>0</v>
      </c>
      <c r="O205" s="264">
        <v>6866</v>
      </c>
      <c r="P205" s="264">
        <v>178</v>
      </c>
      <c r="Q205" s="264">
        <v>178</v>
      </c>
      <c r="R205" s="264">
        <v>127</v>
      </c>
      <c r="S205" s="264">
        <v>0</v>
      </c>
      <c r="T205" s="265">
        <v>0.015</v>
      </c>
      <c r="U205" s="266">
        <v>323230</v>
      </c>
      <c r="V205" s="266">
        <v>7971</v>
      </c>
      <c r="W205" s="266">
        <v>7855</v>
      </c>
      <c r="X205" s="266">
        <v>2</v>
      </c>
      <c r="Y205" s="264">
        <v>7305</v>
      </c>
      <c r="Z205" s="267">
        <v>0.0246542709525725</v>
      </c>
      <c r="AA205" s="267">
        <v>0.0199468085106383</v>
      </c>
      <c r="AB205" s="267">
        <v>0.0275994330025848</v>
      </c>
      <c r="AC205" s="268">
        <v>0.0259248470725313</v>
      </c>
      <c r="AD205" s="269">
        <v>-0.00765262449194654</v>
      </c>
      <c r="AE205" s="270">
        <v>70906</v>
      </c>
      <c r="AF205" s="271">
        <v>1836</v>
      </c>
      <c r="AG205" s="271">
        <v>0</v>
      </c>
      <c r="AH205" s="271">
        <v>68882</v>
      </c>
      <c r="AI205" s="271">
        <v>2025</v>
      </c>
      <c r="AJ205" s="271">
        <v>0</v>
      </c>
      <c r="AK205" s="268">
        <v>0.0258934363805602</v>
      </c>
      <c r="AL205" s="268">
        <v>0.0293981011004326</v>
      </c>
      <c r="AM205" s="269">
        <v>-0.00350466471987244</v>
      </c>
    </row>
    <row r="206" spans="1:39">
      <c r="A206" s="279" t="s">
        <v>25</v>
      </c>
      <c r="B206" s="280" t="s">
        <v>3237</v>
      </c>
      <c r="C206" s="262" t="s">
        <v>61</v>
      </c>
      <c r="D206" s="280" t="s">
        <v>62</v>
      </c>
      <c r="E206" s="263">
        <v>12315</v>
      </c>
      <c r="F206" s="263">
        <v>229</v>
      </c>
      <c r="G206" s="263">
        <v>115</v>
      </c>
      <c r="H206" s="263">
        <v>1</v>
      </c>
      <c r="I206" s="263">
        <v>0</v>
      </c>
      <c r="J206" s="264">
        <v>11839</v>
      </c>
      <c r="K206" s="264">
        <v>248</v>
      </c>
      <c r="L206" s="264">
        <v>247</v>
      </c>
      <c r="M206" s="264">
        <v>2</v>
      </c>
      <c r="N206" s="264">
        <v>0</v>
      </c>
      <c r="O206" s="264">
        <v>6257</v>
      </c>
      <c r="P206" s="264">
        <v>274</v>
      </c>
      <c r="Q206" s="264">
        <v>274</v>
      </c>
      <c r="R206" s="264">
        <v>8</v>
      </c>
      <c r="S206" s="264">
        <v>0</v>
      </c>
      <c r="T206" s="265">
        <v>0.015</v>
      </c>
      <c r="U206" s="266">
        <v>332027</v>
      </c>
      <c r="V206" s="266">
        <v>7727</v>
      </c>
      <c r="W206" s="266">
        <v>7599</v>
      </c>
      <c r="X206" s="266">
        <v>3</v>
      </c>
      <c r="Y206" s="264">
        <v>6601</v>
      </c>
      <c r="Z206" s="267">
        <v>0.0232631683567903</v>
      </c>
      <c r="AA206" s="267">
        <v>0.0185952090946001</v>
      </c>
      <c r="AB206" s="267">
        <v>0.0209477151786468</v>
      </c>
      <c r="AC206" s="268">
        <v>0.0437909541313729</v>
      </c>
      <c r="AD206" s="269">
        <v>-0.00235250608404676</v>
      </c>
      <c r="AE206" s="270">
        <v>69438</v>
      </c>
      <c r="AF206" s="271">
        <v>1560</v>
      </c>
      <c r="AG206" s="271">
        <v>0</v>
      </c>
      <c r="AH206" s="271">
        <v>66890</v>
      </c>
      <c r="AI206" s="271">
        <v>1702</v>
      </c>
      <c r="AJ206" s="271">
        <v>2</v>
      </c>
      <c r="AK206" s="268">
        <v>0.0224660848526743</v>
      </c>
      <c r="AL206" s="268">
        <v>0.0254148602182688</v>
      </c>
      <c r="AM206" s="269">
        <v>-0.00294877536559447</v>
      </c>
    </row>
    <row r="207" spans="1:39">
      <c r="A207" s="279" t="s">
        <v>25</v>
      </c>
      <c r="B207" s="280" t="s">
        <v>3237</v>
      </c>
      <c r="C207" s="262" t="s">
        <v>65</v>
      </c>
      <c r="D207" s="280" t="s">
        <v>66</v>
      </c>
      <c r="E207" s="263">
        <v>10777</v>
      </c>
      <c r="F207" s="263">
        <v>202</v>
      </c>
      <c r="G207" s="263">
        <v>129</v>
      </c>
      <c r="H207" s="263">
        <v>0</v>
      </c>
      <c r="I207" s="263">
        <v>0</v>
      </c>
      <c r="J207" s="264">
        <v>10829</v>
      </c>
      <c r="K207" s="264">
        <v>174</v>
      </c>
      <c r="L207" s="264">
        <v>174</v>
      </c>
      <c r="M207" s="264">
        <v>26</v>
      </c>
      <c r="N207" s="264">
        <v>0</v>
      </c>
      <c r="O207" s="264">
        <v>5764</v>
      </c>
      <c r="P207" s="264">
        <v>121</v>
      </c>
      <c r="Q207" s="264">
        <v>121</v>
      </c>
      <c r="R207" s="264">
        <v>78</v>
      </c>
      <c r="S207" s="264">
        <v>0</v>
      </c>
      <c r="T207" s="265">
        <v>0.015</v>
      </c>
      <c r="U207" s="266">
        <v>271458</v>
      </c>
      <c r="V207" s="266">
        <v>5110</v>
      </c>
      <c r="W207" s="266">
        <v>5037</v>
      </c>
      <c r="X207" s="266">
        <v>0</v>
      </c>
      <c r="Y207" s="264">
        <v>4644</v>
      </c>
      <c r="Z207" s="267">
        <v>0.0188242748417803</v>
      </c>
      <c r="AA207" s="267">
        <v>0.0187436206736569</v>
      </c>
      <c r="AB207" s="267">
        <v>0.0160679656477976</v>
      </c>
      <c r="AC207" s="268">
        <v>0.0209923664122137</v>
      </c>
      <c r="AD207" s="269">
        <v>0.00267565502585928</v>
      </c>
      <c r="AE207" s="270">
        <v>60135</v>
      </c>
      <c r="AF207" s="271">
        <v>1168</v>
      </c>
      <c r="AG207" s="271">
        <v>0</v>
      </c>
      <c r="AH207" s="271">
        <v>57341</v>
      </c>
      <c r="AI207" s="271">
        <v>1212</v>
      </c>
      <c r="AJ207" s="271">
        <v>0</v>
      </c>
      <c r="AK207" s="268">
        <v>0.019422964995427</v>
      </c>
      <c r="AL207" s="268">
        <v>0.0211367084634031</v>
      </c>
      <c r="AM207" s="269">
        <v>-0.00171374346797619</v>
      </c>
    </row>
    <row r="208" spans="1:39">
      <c r="A208" s="279" t="s">
        <v>25</v>
      </c>
      <c r="B208" s="280" t="s">
        <v>3237</v>
      </c>
      <c r="C208" s="262" t="s">
        <v>57</v>
      </c>
      <c r="D208" s="280" t="s">
        <v>58</v>
      </c>
      <c r="E208" s="263">
        <v>21457</v>
      </c>
      <c r="F208" s="263">
        <v>406</v>
      </c>
      <c r="G208" s="263">
        <v>261</v>
      </c>
      <c r="H208" s="263">
        <v>2</v>
      </c>
      <c r="I208" s="263">
        <v>0</v>
      </c>
      <c r="J208" s="264">
        <v>21465</v>
      </c>
      <c r="K208" s="264">
        <v>450</v>
      </c>
      <c r="L208" s="264">
        <v>439</v>
      </c>
      <c r="M208" s="264">
        <v>1</v>
      </c>
      <c r="N208" s="264">
        <v>1</v>
      </c>
      <c r="O208" s="264">
        <v>12712</v>
      </c>
      <c r="P208" s="264">
        <v>339</v>
      </c>
      <c r="Q208" s="264">
        <v>338</v>
      </c>
      <c r="R208" s="264">
        <v>5</v>
      </c>
      <c r="S208" s="264">
        <v>0</v>
      </c>
      <c r="T208" s="265">
        <v>0.015</v>
      </c>
      <c r="U208" s="266">
        <v>548769</v>
      </c>
      <c r="V208" s="266">
        <v>11541</v>
      </c>
      <c r="W208" s="266">
        <v>11371</v>
      </c>
      <c r="X208" s="266">
        <v>9</v>
      </c>
      <c r="Y208" s="264">
        <v>9633</v>
      </c>
      <c r="Z208" s="267">
        <v>0.0210143065661508</v>
      </c>
      <c r="AA208" s="267">
        <v>0.0189215640583493</v>
      </c>
      <c r="AB208" s="267">
        <v>0.020917773119031</v>
      </c>
      <c r="AC208" s="268">
        <v>0.0266677155443675</v>
      </c>
      <c r="AD208" s="269">
        <v>-0.00199620906068172</v>
      </c>
      <c r="AE208" s="270">
        <v>121879</v>
      </c>
      <c r="AF208" s="271">
        <v>2544</v>
      </c>
      <c r="AG208" s="271">
        <v>3</v>
      </c>
      <c r="AH208" s="271">
        <v>115744</v>
      </c>
      <c r="AI208" s="271">
        <v>2462</v>
      </c>
      <c r="AJ208" s="271">
        <v>0</v>
      </c>
      <c r="AK208" s="268">
        <v>0.0208485465092428</v>
      </c>
      <c r="AL208" s="268">
        <v>0.0212710810063589</v>
      </c>
      <c r="AM208" s="269">
        <v>-0.00042253449711609</v>
      </c>
    </row>
    <row r="209" spans="1:39">
      <c r="A209" s="279" t="s">
        <v>25</v>
      </c>
      <c r="B209" s="280" t="s">
        <v>3237</v>
      </c>
      <c r="C209" s="262" t="s">
        <v>67</v>
      </c>
      <c r="D209" s="280" t="s">
        <v>68</v>
      </c>
      <c r="E209" s="263">
        <v>7458</v>
      </c>
      <c r="F209" s="263">
        <v>104</v>
      </c>
      <c r="G209" s="263">
        <v>73</v>
      </c>
      <c r="H209" s="263">
        <v>2</v>
      </c>
      <c r="I209" s="263">
        <v>0</v>
      </c>
      <c r="J209" s="264">
        <v>7303</v>
      </c>
      <c r="K209" s="264">
        <v>139</v>
      </c>
      <c r="L209" s="264">
        <v>138</v>
      </c>
      <c r="M209" s="264">
        <v>5</v>
      </c>
      <c r="N209" s="264">
        <v>0</v>
      </c>
      <c r="O209" s="264">
        <v>3956</v>
      </c>
      <c r="P209" s="264">
        <v>145</v>
      </c>
      <c r="Q209" s="264">
        <v>145</v>
      </c>
      <c r="R209" s="264">
        <v>49</v>
      </c>
      <c r="S209" s="264">
        <v>0</v>
      </c>
      <c r="T209" s="265">
        <v>0.015</v>
      </c>
      <c r="U209" s="266">
        <v>177692</v>
      </c>
      <c r="V209" s="266">
        <v>4143</v>
      </c>
      <c r="W209" s="266">
        <v>4106</v>
      </c>
      <c r="X209" s="266">
        <v>5</v>
      </c>
      <c r="Y209" s="264">
        <v>3746</v>
      </c>
      <c r="Z209" s="267">
        <v>0.0232874862120973</v>
      </c>
      <c r="AA209" s="267">
        <v>0.0139447573075892</v>
      </c>
      <c r="AB209" s="267">
        <v>0.0190332739969875</v>
      </c>
      <c r="AC209" s="268">
        <v>0.0366531850353893</v>
      </c>
      <c r="AD209" s="269">
        <v>-0.00508851668939837</v>
      </c>
      <c r="AE209" s="270">
        <v>39528</v>
      </c>
      <c r="AF209" s="271">
        <v>875</v>
      </c>
      <c r="AG209" s="271">
        <v>2</v>
      </c>
      <c r="AH209" s="271">
        <v>35876</v>
      </c>
      <c r="AI209" s="271">
        <v>958</v>
      </c>
      <c r="AJ209" s="271">
        <v>0</v>
      </c>
      <c r="AK209" s="268">
        <v>0.0220856102003643</v>
      </c>
      <c r="AL209" s="268">
        <v>0.0267030884156539</v>
      </c>
      <c r="AM209" s="269">
        <v>-0.00461747821528962</v>
      </c>
    </row>
    <row r="210" spans="1:39">
      <c r="A210" s="279" t="s">
        <v>25</v>
      </c>
      <c r="B210" s="280" t="s">
        <v>3237</v>
      </c>
      <c r="C210" s="262" t="s">
        <v>69</v>
      </c>
      <c r="D210" s="280" t="s">
        <v>70</v>
      </c>
      <c r="E210" s="263">
        <v>13716</v>
      </c>
      <c r="F210" s="263">
        <v>167</v>
      </c>
      <c r="G210" s="263">
        <v>87</v>
      </c>
      <c r="H210" s="263">
        <v>0</v>
      </c>
      <c r="I210" s="263">
        <v>0</v>
      </c>
      <c r="J210" s="264">
        <v>12741</v>
      </c>
      <c r="K210" s="264">
        <v>195</v>
      </c>
      <c r="L210" s="264">
        <v>194</v>
      </c>
      <c r="M210" s="264">
        <v>15</v>
      </c>
      <c r="N210" s="264">
        <v>0</v>
      </c>
      <c r="O210" s="264">
        <v>9092</v>
      </c>
      <c r="P210" s="264">
        <v>144</v>
      </c>
      <c r="Q210" s="264">
        <v>144</v>
      </c>
      <c r="R210" s="264">
        <v>82</v>
      </c>
      <c r="S210" s="264">
        <v>0</v>
      </c>
      <c r="T210" s="265">
        <v>0.015</v>
      </c>
      <c r="U210" s="266">
        <v>356954</v>
      </c>
      <c r="V210" s="266">
        <v>4904</v>
      </c>
      <c r="W210" s="266">
        <v>4822</v>
      </c>
      <c r="X210" s="266">
        <v>0</v>
      </c>
      <c r="Y210" s="264">
        <v>4432</v>
      </c>
      <c r="Z210" s="267">
        <v>0.0137384649002392</v>
      </c>
      <c r="AA210" s="267">
        <v>0.0121755613881598</v>
      </c>
      <c r="AB210" s="267">
        <v>0.0153049211207911</v>
      </c>
      <c r="AC210" s="268">
        <v>0.0158380994280686</v>
      </c>
      <c r="AD210" s="269">
        <v>-0.00312935973263133</v>
      </c>
      <c r="AE210" s="270">
        <v>85639</v>
      </c>
      <c r="AF210" s="271">
        <v>1043</v>
      </c>
      <c r="AG210" s="271">
        <v>0</v>
      </c>
      <c r="AH210" s="271">
        <v>76406</v>
      </c>
      <c r="AI210" s="271">
        <v>1130</v>
      </c>
      <c r="AJ210" s="271">
        <v>0</v>
      </c>
      <c r="AK210" s="268">
        <v>0.0121790305818611</v>
      </c>
      <c r="AL210" s="268">
        <v>0.0147894144438918</v>
      </c>
      <c r="AM210" s="269">
        <v>-0.00261038386203077</v>
      </c>
    </row>
    <row r="211" spans="1:39">
      <c r="A211" s="279" t="s">
        <v>25</v>
      </c>
      <c r="B211" s="280" t="s">
        <v>3246</v>
      </c>
      <c r="C211" s="262" t="s">
        <v>3247</v>
      </c>
      <c r="D211" s="280" t="s">
        <v>3248</v>
      </c>
      <c r="E211" s="263">
        <v>0</v>
      </c>
      <c r="F211" s="263">
        <v>0</v>
      </c>
      <c r="G211" s="263">
        <v>0</v>
      </c>
      <c r="H211" s="263">
        <v>0</v>
      </c>
      <c r="I211" s="263">
        <v>0</v>
      </c>
      <c r="J211" s="264">
        <v>0</v>
      </c>
      <c r="K211" s="264">
        <v>0</v>
      </c>
      <c r="L211" s="264">
        <v>0</v>
      </c>
      <c r="M211" s="264">
        <v>0</v>
      </c>
      <c r="N211" s="264">
        <v>0</v>
      </c>
      <c r="O211" s="264">
        <v>0</v>
      </c>
      <c r="P211" s="264">
        <v>0</v>
      </c>
      <c r="Q211" s="264">
        <v>0</v>
      </c>
      <c r="R211" s="264">
        <v>0</v>
      </c>
      <c r="S211" s="264">
        <v>0</v>
      </c>
      <c r="T211" s="265">
        <v>0.015</v>
      </c>
      <c r="U211" s="266">
        <v>0</v>
      </c>
      <c r="V211" s="266">
        <v>0</v>
      </c>
      <c r="W211" s="266">
        <v>0</v>
      </c>
      <c r="X211" s="266">
        <v>0</v>
      </c>
      <c r="Y211" s="264">
        <v>0</v>
      </c>
      <c r="Z211" s="267">
        <v>0</v>
      </c>
      <c r="AA211" s="267">
        <v>0</v>
      </c>
      <c r="AB211" s="267">
        <v>0</v>
      </c>
      <c r="AC211" s="268">
        <v>0</v>
      </c>
      <c r="AD211" s="269">
        <v>0</v>
      </c>
      <c r="AE211" s="270">
        <v>0</v>
      </c>
      <c r="AF211" s="271">
        <v>0</v>
      </c>
      <c r="AG211" s="271">
        <v>0</v>
      </c>
      <c r="AH211" s="271">
        <v>0</v>
      </c>
      <c r="AI211" s="271">
        <v>0</v>
      </c>
      <c r="AJ211" s="271">
        <v>0</v>
      </c>
      <c r="AK211" s="268">
        <v>0</v>
      </c>
      <c r="AL211" s="268">
        <v>0</v>
      </c>
      <c r="AM211" s="269">
        <v>0</v>
      </c>
    </row>
    <row r="212" spans="1:39">
      <c r="A212" s="279" t="s">
        <v>25</v>
      </c>
      <c r="B212" s="280" t="s">
        <v>3246</v>
      </c>
      <c r="C212" s="262" t="s">
        <v>3249</v>
      </c>
      <c r="D212" s="280" t="s">
        <v>3250</v>
      </c>
      <c r="E212" s="263">
        <v>0</v>
      </c>
      <c r="F212" s="263">
        <v>0</v>
      </c>
      <c r="G212" s="263">
        <v>0</v>
      </c>
      <c r="H212" s="263">
        <v>0</v>
      </c>
      <c r="I212" s="263">
        <v>0</v>
      </c>
      <c r="J212" s="264">
        <v>0</v>
      </c>
      <c r="K212" s="264">
        <v>0</v>
      </c>
      <c r="L212" s="264">
        <v>0</v>
      </c>
      <c r="M212" s="264">
        <v>0</v>
      </c>
      <c r="N212" s="264">
        <v>0</v>
      </c>
      <c r="O212" s="264">
        <v>0</v>
      </c>
      <c r="P212" s="264">
        <v>0</v>
      </c>
      <c r="Q212" s="264">
        <v>0</v>
      </c>
      <c r="R212" s="264">
        <v>0</v>
      </c>
      <c r="S212" s="264">
        <v>0</v>
      </c>
      <c r="T212" s="265">
        <v>0.015</v>
      </c>
      <c r="U212" s="266">
        <v>0</v>
      </c>
      <c r="V212" s="266">
        <v>0</v>
      </c>
      <c r="W212" s="266">
        <v>0</v>
      </c>
      <c r="X212" s="266">
        <v>0</v>
      </c>
      <c r="Y212" s="264">
        <v>0</v>
      </c>
      <c r="Z212" s="267">
        <v>0</v>
      </c>
      <c r="AA212" s="267">
        <v>0</v>
      </c>
      <c r="AB212" s="267">
        <v>0</v>
      </c>
      <c r="AC212" s="268">
        <v>0</v>
      </c>
      <c r="AD212" s="269">
        <v>0</v>
      </c>
      <c r="AE212" s="270">
        <v>0</v>
      </c>
      <c r="AF212" s="271">
        <v>0</v>
      </c>
      <c r="AG212" s="271">
        <v>0</v>
      </c>
      <c r="AH212" s="271">
        <v>0</v>
      </c>
      <c r="AI212" s="271">
        <v>0</v>
      </c>
      <c r="AJ212" s="271">
        <v>0</v>
      </c>
      <c r="AK212" s="268">
        <v>0</v>
      </c>
      <c r="AL212" s="268">
        <v>0</v>
      </c>
      <c r="AM212" s="269">
        <v>0</v>
      </c>
    </row>
    <row r="213" spans="1:39">
      <c r="A213" s="279" t="s">
        <v>25</v>
      </c>
      <c r="B213" s="280" t="s">
        <v>3246</v>
      </c>
      <c r="C213" s="262" t="s">
        <v>3251</v>
      </c>
      <c r="D213" s="280" t="s">
        <v>3252</v>
      </c>
      <c r="E213" s="263">
        <v>0</v>
      </c>
      <c r="F213" s="263">
        <v>0</v>
      </c>
      <c r="G213" s="263">
        <v>0</v>
      </c>
      <c r="H213" s="263">
        <v>0</v>
      </c>
      <c r="I213" s="263">
        <v>0</v>
      </c>
      <c r="J213" s="264">
        <v>0</v>
      </c>
      <c r="K213" s="264">
        <v>0</v>
      </c>
      <c r="L213" s="264">
        <v>0</v>
      </c>
      <c r="M213" s="264">
        <v>0</v>
      </c>
      <c r="N213" s="264">
        <v>0</v>
      </c>
      <c r="O213" s="264">
        <v>0</v>
      </c>
      <c r="P213" s="264">
        <v>0</v>
      </c>
      <c r="Q213" s="264">
        <v>0</v>
      </c>
      <c r="R213" s="264">
        <v>0</v>
      </c>
      <c r="S213" s="264">
        <v>0</v>
      </c>
      <c r="T213" s="265">
        <v>0.015</v>
      </c>
      <c r="U213" s="266">
        <v>0</v>
      </c>
      <c r="V213" s="266">
        <v>0</v>
      </c>
      <c r="W213" s="266">
        <v>0</v>
      </c>
      <c r="X213" s="266">
        <v>0</v>
      </c>
      <c r="Y213" s="264">
        <v>0</v>
      </c>
      <c r="Z213" s="267">
        <v>0</v>
      </c>
      <c r="AA213" s="267">
        <v>0</v>
      </c>
      <c r="AB213" s="267">
        <v>0</v>
      </c>
      <c r="AC213" s="268">
        <v>0</v>
      </c>
      <c r="AD213" s="269">
        <v>0</v>
      </c>
      <c r="AE213" s="270">
        <v>0</v>
      </c>
      <c r="AF213" s="271">
        <v>0</v>
      </c>
      <c r="AG213" s="271">
        <v>0</v>
      </c>
      <c r="AH213" s="271">
        <v>0</v>
      </c>
      <c r="AI213" s="271">
        <v>0</v>
      </c>
      <c r="AJ213" s="271">
        <v>0</v>
      </c>
      <c r="AK213" s="268">
        <v>0</v>
      </c>
      <c r="AL213" s="268">
        <v>0</v>
      </c>
      <c r="AM213" s="269">
        <v>0</v>
      </c>
    </row>
    <row r="214" spans="1:39">
      <c r="A214" s="279" t="s">
        <v>25</v>
      </c>
      <c r="B214" s="280" t="s">
        <v>3246</v>
      </c>
      <c r="C214" s="262" t="s">
        <v>3253</v>
      </c>
      <c r="D214" s="280" t="s">
        <v>3254</v>
      </c>
      <c r="E214" s="263">
        <v>0</v>
      </c>
      <c r="F214" s="263">
        <v>0</v>
      </c>
      <c r="G214" s="263">
        <v>0</v>
      </c>
      <c r="H214" s="263">
        <v>0</v>
      </c>
      <c r="I214" s="263">
        <v>0</v>
      </c>
      <c r="J214" s="264">
        <v>0</v>
      </c>
      <c r="K214" s="264">
        <v>0</v>
      </c>
      <c r="L214" s="264">
        <v>0</v>
      </c>
      <c r="M214" s="264">
        <v>0</v>
      </c>
      <c r="N214" s="264">
        <v>0</v>
      </c>
      <c r="O214" s="264">
        <v>0</v>
      </c>
      <c r="P214" s="264">
        <v>0</v>
      </c>
      <c r="Q214" s="264">
        <v>0</v>
      </c>
      <c r="R214" s="264">
        <v>0</v>
      </c>
      <c r="S214" s="264">
        <v>0</v>
      </c>
      <c r="T214" s="265">
        <v>0.015</v>
      </c>
      <c r="U214" s="266">
        <v>0</v>
      </c>
      <c r="V214" s="266">
        <v>0</v>
      </c>
      <c r="W214" s="266">
        <v>0</v>
      </c>
      <c r="X214" s="266">
        <v>0</v>
      </c>
      <c r="Y214" s="264">
        <v>0</v>
      </c>
      <c r="Z214" s="267">
        <v>0</v>
      </c>
      <c r="AA214" s="267">
        <v>0</v>
      </c>
      <c r="AB214" s="267">
        <v>0</v>
      </c>
      <c r="AC214" s="268">
        <v>0</v>
      </c>
      <c r="AD214" s="269">
        <v>0</v>
      </c>
      <c r="AE214" s="270">
        <v>0</v>
      </c>
      <c r="AF214" s="271">
        <v>0</v>
      </c>
      <c r="AG214" s="271">
        <v>0</v>
      </c>
      <c r="AH214" s="271">
        <v>0</v>
      </c>
      <c r="AI214" s="271">
        <v>0</v>
      </c>
      <c r="AJ214" s="271">
        <v>0</v>
      </c>
      <c r="AK214" s="268">
        <v>0</v>
      </c>
      <c r="AL214" s="268">
        <v>0</v>
      </c>
      <c r="AM214" s="269">
        <v>0</v>
      </c>
    </row>
    <row r="215" spans="1:39">
      <c r="A215" s="279" t="s">
        <v>25</v>
      </c>
      <c r="B215" s="280" t="s">
        <v>3246</v>
      </c>
      <c r="C215" s="262" t="s">
        <v>73</v>
      </c>
      <c r="D215" s="280" t="s">
        <v>74</v>
      </c>
      <c r="E215" s="263">
        <v>12509</v>
      </c>
      <c r="F215" s="263">
        <v>165</v>
      </c>
      <c r="G215" s="263">
        <v>117</v>
      </c>
      <c r="H215" s="263">
        <v>0</v>
      </c>
      <c r="I215" s="263">
        <v>0</v>
      </c>
      <c r="J215" s="264">
        <v>12825</v>
      </c>
      <c r="K215" s="264">
        <v>158</v>
      </c>
      <c r="L215" s="264">
        <v>157</v>
      </c>
      <c r="M215" s="264">
        <v>33</v>
      </c>
      <c r="N215" s="264">
        <v>0</v>
      </c>
      <c r="O215" s="264">
        <v>8731</v>
      </c>
      <c r="P215" s="264">
        <v>156</v>
      </c>
      <c r="Q215" s="264">
        <v>155</v>
      </c>
      <c r="R215" s="264">
        <v>108</v>
      </c>
      <c r="S215" s="264">
        <v>0</v>
      </c>
      <c r="T215" s="265">
        <v>0.015</v>
      </c>
      <c r="U215" s="266">
        <v>330101</v>
      </c>
      <c r="V215" s="266">
        <v>5261</v>
      </c>
      <c r="W215" s="266">
        <v>5211</v>
      </c>
      <c r="X215" s="266">
        <v>2</v>
      </c>
      <c r="Y215" s="264">
        <v>4865</v>
      </c>
      <c r="Z215" s="267">
        <v>0.0159314876356024</v>
      </c>
      <c r="AA215" s="267">
        <v>0.0131905028379567</v>
      </c>
      <c r="AB215" s="267">
        <v>0.0123196881091618</v>
      </c>
      <c r="AC215" s="268">
        <v>0.0178673691444279</v>
      </c>
      <c r="AD215" s="269">
        <v>0.000870814728794878</v>
      </c>
      <c r="AE215" s="270">
        <v>74125</v>
      </c>
      <c r="AF215" s="271">
        <v>1123</v>
      </c>
      <c r="AG215" s="271">
        <v>1</v>
      </c>
      <c r="AH215" s="271">
        <v>67492</v>
      </c>
      <c r="AI215" s="271">
        <v>1166</v>
      </c>
      <c r="AJ215" s="271">
        <v>0</v>
      </c>
      <c r="AK215" s="268">
        <v>0.0151365935919056</v>
      </c>
      <c r="AL215" s="268">
        <v>0.0172761216144136</v>
      </c>
      <c r="AM215" s="269">
        <v>-0.002139528022508</v>
      </c>
    </row>
    <row r="216" spans="1:39">
      <c r="A216" s="279" t="s">
        <v>25</v>
      </c>
      <c r="B216" s="280" t="s">
        <v>3246</v>
      </c>
      <c r="C216" s="262" t="s">
        <v>77</v>
      </c>
      <c r="D216" s="280" t="s">
        <v>78</v>
      </c>
      <c r="E216" s="263">
        <v>10591</v>
      </c>
      <c r="F216" s="263">
        <v>163</v>
      </c>
      <c r="G216" s="263">
        <v>109</v>
      </c>
      <c r="H216" s="263">
        <v>1</v>
      </c>
      <c r="I216" s="263">
        <v>0</v>
      </c>
      <c r="J216" s="264">
        <v>9513</v>
      </c>
      <c r="K216" s="264">
        <v>202</v>
      </c>
      <c r="L216" s="264">
        <v>202</v>
      </c>
      <c r="M216" s="264">
        <v>33</v>
      </c>
      <c r="N216" s="264">
        <v>0</v>
      </c>
      <c r="O216" s="264">
        <v>5697</v>
      </c>
      <c r="P216" s="264">
        <v>158</v>
      </c>
      <c r="Q216" s="264">
        <v>158</v>
      </c>
      <c r="R216" s="264">
        <v>86</v>
      </c>
      <c r="S216" s="264">
        <v>0</v>
      </c>
      <c r="T216" s="265">
        <v>0.015</v>
      </c>
      <c r="U216" s="266">
        <v>258839</v>
      </c>
      <c r="V216" s="266">
        <v>5454</v>
      </c>
      <c r="W216" s="266">
        <v>5399</v>
      </c>
      <c r="X216" s="266">
        <v>1</v>
      </c>
      <c r="Y216" s="264">
        <v>4973</v>
      </c>
      <c r="Z216" s="267">
        <v>0.0210671498499067</v>
      </c>
      <c r="AA216" s="267">
        <v>0.0153904258332547</v>
      </c>
      <c r="AB216" s="267">
        <v>0.0212341007042994</v>
      </c>
      <c r="AC216" s="268">
        <v>0.0277338950324732</v>
      </c>
      <c r="AD216" s="269">
        <v>-0.00584367487104473</v>
      </c>
      <c r="AE216" s="270">
        <v>55827</v>
      </c>
      <c r="AF216" s="271">
        <v>1239</v>
      </c>
      <c r="AG216" s="271">
        <v>0</v>
      </c>
      <c r="AH216" s="271">
        <v>54623</v>
      </c>
      <c r="AI216" s="271">
        <v>1162</v>
      </c>
      <c r="AJ216" s="271">
        <v>0</v>
      </c>
      <c r="AK216" s="268">
        <v>0.0221935622548229</v>
      </c>
      <c r="AL216" s="268">
        <v>0.021273090090255</v>
      </c>
      <c r="AM216" s="269">
        <v>0.000920472164567913</v>
      </c>
    </row>
    <row r="217" spans="1:39">
      <c r="A217" s="279" t="s">
        <v>25</v>
      </c>
      <c r="B217" s="280" t="s">
        <v>3246</v>
      </c>
      <c r="C217" s="262" t="s">
        <v>71</v>
      </c>
      <c r="D217" s="280" t="s">
        <v>72</v>
      </c>
      <c r="E217" s="263">
        <v>7413</v>
      </c>
      <c r="F217" s="263">
        <v>93</v>
      </c>
      <c r="G217" s="263">
        <v>55</v>
      </c>
      <c r="H217" s="263">
        <v>0</v>
      </c>
      <c r="I217" s="263">
        <v>0</v>
      </c>
      <c r="J217" s="264">
        <v>7183</v>
      </c>
      <c r="K217" s="264">
        <v>145</v>
      </c>
      <c r="L217" s="264">
        <v>145</v>
      </c>
      <c r="M217" s="264">
        <v>5</v>
      </c>
      <c r="N217" s="264">
        <v>0</v>
      </c>
      <c r="O217" s="264">
        <v>3647</v>
      </c>
      <c r="P217" s="264">
        <v>154</v>
      </c>
      <c r="Q217" s="264">
        <v>154</v>
      </c>
      <c r="R217" s="264">
        <v>82</v>
      </c>
      <c r="S217" s="264">
        <v>0</v>
      </c>
      <c r="T217" s="265">
        <v>0.015</v>
      </c>
      <c r="U217" s="266">
        <v>186715</v>
      </c>
      <c r="V217" s="266">
        <v>4646</v>
      </c>
      <c r="W217" s="266">
        <v>4606</v>
      </c>
      <c r="X217" s="266">
        <v>8</v>
      </c>
      <c r="Y217" s="264">
        <v>4282</v>
      </c>
      <c r="Z217" s="267">
        <v>0.0248399967865463</v>
      </c>
      <c r="AA217" s="267">
        <v>0.0125455281262647</v>
      </c>
      <c r="AB217" s="267">
        <v>0.0201865515801197</v>
      </c>
      <c r="AC217" s="268">
        <v>0.0422264875239923</v>
      </c>
      <c r="AD217" s="269">
        <v>-0.00764102345385506</v>
      </c>
      <c r="AE217" s="270">
        <v>41177</v>
      </c>
      <c r="AF217" s="271">
        <v>986</v>
      </c>
      <c r="AG217" s="271">
        <v>2</v>
      </c>
      <c r="AH217" s="271">
        <v>38147</v>
      </c>
      <c r="AI217" s="271">
        <v>1042</v>
      </c>
      <c r="AJ217" s="271">
        <v>4</v>
      </c>
      <c r="AK217" s="268">
        <v>0.0238968356121136</v>
      </c>
      <c r="AL217" s="268">
        <v>0.0272105276954937</v>
      </c>
      <c r="AM217" s="269">
        <v>-0.00331369208338019</v>
      </c>
    </row>
    <row r="218" spans="1:39">
      <c r="A218" s="279" t="s">
        <v>25</v>
      </c>
      <c r="B218" s="280" t="s">
        <v>3246</v>
      </c>
      <c r="C218" s="262" t="s">
        <v>79</v>
      </c>
      <c r="D218" s="280" t="s">
        <v>80</v>
      </c>
      <c r="E218" s="263">
        <v>12970</v>
      </c>
      <c r="F218" s="263">
        <v>196</v>
      </c>
      <c r="G218" s="263">
        <v>129</v>
      </c>
      <c r="H218" s="263">
        <v>0</v>
      </c>
      <c r="I218" s="263">
        <v>0</v>
      </c>
      <c r="J218" s="264">
        <v>12900</v>
      </c>
      <c r="K218" s="264">
        <v>160</v>
      </c>
      <c r="L218" s="264">
        <v>159</v>
      </c>
      <c r="M218" s="264">
        <v>45</v>
      </c>
      <c r="N218" s="264">
        <v>0</v>
      </c>
      <c r="O218" s="264">
        <v>6543</v>
      </c>
      <c r="P218" s="264">
        <v>187</v>
      </c>
      <c r="Q218" s="264">
        <v>187</v>
      </c>
      <c r="R218" s="264">
        <v>145</v>
      </c>
      <c r="S218" s="264">
        <v>0</v>
      </c>
      <c r="T218" s="265">
        <v>0.015</v>
      </c>
      <c r="U218" s="266">
        <v>333586</v>
      </c>
      <c r="V218" s="266">
        <v>6780</v>
      </c>
      <c r="W218" s="266">
        <v>6709</v>
      </c>
      <c r="X218" s="266">
        <v>2</v>
      </c>
      <c r="Y218" s="264">
        <v>6342</v>
      </c>
      <c r="Z218" s="267">
        <v>0.0203185985023352</v>
      </c>
      <c r="AA218" s="267">
        <v>0.0151117964533539</v>
      </c>
      <c r="AB218" s="267">
        <v>0.0124031007751938</v>
      </c>
      <c r="AC218" s="268">
        <v>0.0285801620051964</v>
      </c>
      <c r="AD218" s="269">
        <v>0.00270869567816009</v>
      </c>
      <c r="AE218" s="270">
        <v>72812</v>
      </c>
      <c r="AF218" s="271">
        <v>1445</v>
      </c>
      <c r="AG218" s="271">
        <v>0</v>
      </c>
      <c r="AH218" s="271">
        <v>68340</v>
      </c>
      <c r="AI218" s="271">
        <v>1475</v>
      </c>
      <c r="AJ218" s="271">
        <v>0</v>
      </c>
      <c r="AK218" s="268">
        <v>0.019845629841235</v>
      </c>
      <c r="AL218" s="268">
        <v>0.0215832601697395</v>
      </c>
      <c r="AM218" s="269">
        <v>-0.00173763032850458</v>
      </c>
    </row>
    <row r="219" spans="1:39">
      <c r="A219" s="279" t="s">
        <v>25</v>
      </c>
      <c r="B219" s="280" t="s">
        <v>3246</v>
      </c>
      <c r="C219" s="262" t="s">
        <v>81</v>
      </c>
      <c r="D219" s="280" t="s">
        <v>82</v>
      </c>
      <c r="E219" s="263">
        <v>11586</v>
      </c>
      <c r="F219" s="263">
        <v>256</v>
      </c>
      <c r="G219" s="263">
        <v>112</v>
      </c>
      <c r="H219" s="263">
        <v>9</v>
      </c>
      <c r="I219" s="263">
        <v>0</v>
      </c>
      <c r="J219" s="264">
        <v>10905</v>
      </c>
      <c r="K219" s="264">
        <v>152</v>
      </c>
      <c r="L219" s="264">
        <v>152</v>
      </c>
      <c r="M219" s="264">
        <v>8</v>
      </c>
      <c r="N219" s="264">
        <v>0</v>
      </c>
      <c r="O219" s="264">
        <v>7191</v>
      </c>
      <c r="P219" s="264">
        <v>122</v>
      </c>
      <c r="Q219" s="264">
        <v>121</v>
      </c>
      <c r="R219" s="264">
        <v>34</v>
      </c>
      <c r="S219" s="264">
        <v>0</v>
      </c>
      <c r="T219" s="265">
        <v>0.015</v>
      </c>
      <c r="U219" s="266">
        <v>291132</v>
      </c>
      <c r="V219" s="266">
        <v>5240</v>
      </c>
      <c r="W219" s="266">
        <v>5094</v>
      </c>
      <c r="X219" s="266">
        <v>1</v>
      </c>
      <c r="Y219" s="264">
        <v>4690</v>
      </c>
      <c r="Z219" s="267">
        <v>0.0179952736215875</v>
      </c>
      <c r="AA219" s="267">
        <v>0.022095632660107</v>
      </c>
      <c r="AB219" s="267">
        <v>0.0139385602934434</v>
      </c>
      <c r="AC219" s="268">
        <v>0.0169656515088305</v>
      </c>
      <c r="AD219" s="269">
        <v>0.00815707236666365</v>
      </c>
      <c r="AE219" s="270">
        <v>65961</v>
      </c>
      <c r="AF219" s="271">
        <v>1224</v>
      </c>
      <c r="AG219" s="271">
        <v>0</v>
      </c>
      <c r="AH219" s="271">
        <v>62171</v>
      </c>
      <c r="AI219" s="271">
        <v>1165</v>
      </c>
      <c r="AJ219" s="271">
        <v>1</v>
      </c>
      <c r="AK219" s="268">
        <v>0.0185564197025515</v>
      </c>
      <c r="AL219" s="268">
        <v>0.0187225555323221</v>
      </c>
      <c r="AM219" s="269">
        <v>-0.000166135829770635</v>
      </c>
    </row>
    <row r="220" spans="1:39">
      <c r="A220" s="279" t="s">
        <v>25</v>
      </c>
      <c r="B220" s="280" t="s">
        <v>3246</v>
      </c>
      <c r="C220" s="262" t="s">
        <v>75</v>
      </c>
      <c r="D220" s="280" t="s">
        <v>76</v>
      </c>
      <c r="E220" s="263">
        <v>8262</v>
      </c>
      <c r="F220" s="263">
        <v>218</v>
      </c>
      <c r="G220" s="263">
        <v>145</v>
      </c>
      <c r="H220" s="263">
        <v>1</v>
      </c>
      <c r="I220" s="263">
        <v>0</v>
      </c>
      <c r="J220" s="264">
        <v>7997</v>
      </c>
      <c r="K220" s="264">
        <v>193</v>
      </c>
      <c r="L220" s="264">
        <v>190</v>
      </c>
      <c r="M220" s="264">
        <v>47</v>
      </c>
      <c r="N220" s="264">
        <v>1</v>
      </c>
      <c r="O220" s="264">
        <v>4221</v>
      </c>
      <c r="P220" s="264">
        <v>114</v>
      </c>
      <c r="Q220" s="264">
        <v>114</v>
      </c>
      <c r="R220" s="264">
        <v>82</v>
      </c>
      <c r="S220" s="264">
        <v>0</v>
      </c>
      <c r="T220" s="265">
        <v>0.015</v>
      </c>
      <c r="U220" s="266">
        <v>202815</v>
      </c>
      <c r="V220" s="266">
        <v>4142</v>
      </c>
      <c r="W220" s="266">
        <v>4064</v>
      </c>
      <c r="X220" s="266">
        <v>4</v>
      </c>
      <c r="Y220" s="264">
        <v>3695</v>
      </c>
      <c r="Z220" s="267">
        <v>0.0204028301654217</v>
      </c>
      <c r="AA220" s="267">
        <v>0.0263858629871702</v>
      </c>
      <c r="AB220" s="267">
        <v>0.0240090033762661</v>
      </c>
      <c r="AC220" s="268">
        <v>0.0270078180525942</v>
      </c>
      <c r="AD220" s="269">
        <v>0.00237685961090408</v>
      </c>
      <c r="AE220" s="270">
        <v>45940</v>
      </c>
      <c r="AF220" s="271">
        <v>1015</v>
      </c>
      <c r="AG220" s="271">
        <v>1</v>
      </c>
      <c r="AH220" s="271">
        <v>42817</v>
      </c>
      <c r="AI220" s="271">
        <v>870</v>
      </c>
      <c r="AJ220" s="271">
        <v>0</v>
      </c>
      <c r="AK220" s="268">
        <v>0.0220722681758816</v>
      </c>
      <c r="AL220" s="268">
        <v>0.0203190321601233</v>
      </c>
      <c r="AM220" s="269">
        <v>0.00175323601575827</v>
      </c>
    </row>
    <row r="221" spans="1:39">
      <c r="A221" s="279" t="s">
        <v>25</v>
      </c>
      <c r="B221" s="280" t="s">
        <v>3255</v>
      </c>
      <c r="C221" s="262" t="s">
        <v>174</v>
      </c>
      <c r="D221" s="280" t="s">
        <v>175</v>
      </c>
      <c r="E221" s="263">
        <v>9601</v>
      </c>
      <c r="F221" s="263">
        <v>237</v>
      </c>
      <c r="G221" s="263">
        <v>126</v>
      </c>
      <c r="H221" s="263">
        <v>0</v>
      </c>
      <c r="I221" s="263">
        <v>0</v>
      </c>
      <c r="J221" s="264">
        <v>9530</v>
      </c>
      <c r="K221" s="264">
        <v>243</v>
      </c>
      <c r="L221" s="264">
        <v>240</v>
      </c>
      <c r="M221" s="264">
        <v>3</v>
      </c>
      <c r="N221" s="264">
        <v>0</v>
      </c>
      <c r="O221" s="264">
        <v>5000</v>
      </c>
      <c r="P221" s="264">
        <v>151</v>
      </c>
      <c r="Q221" s="264">
        <v>151</v>
      </c>
      <c r="R221" s="264">
        <v>48</v>
      </c>
      <c r="S221" s="264">
        <v>0</v>
      </c>
      <c r="T221" s="265">
        <v>0.015</v>
      </c>
      <c r="U221" s="266">
        <v>236945</v>
      </c>
      <c r="V221" s="266">
        <v>4695</v>
      </c>
      <c r="W221" s="266">
        <v>4581</v>
      </c>
      <c r="X221" s="266">
        <v>3</v>
      </c>
      <c r="Y221" s="264">
        <v>3955</v>
      </c>
      <c r="Z221" s="267">
        <v>0.0198020637700732</v>
      </c>
      <c r="AA221" s="267">
        <v>0.0246849286532653</v>
      </c>
      <c r="AB221" s="267">
        <v>0.025498426023085</v>
      </c>
      <c r="AC221" s="268">
        <v>0.0302</v>
      </c>
      <c r="AD221" s="269">
        <v>-0.000813497369819709</v>
      </c>
      <c r="AE221" s="270">
        <v>53943</v>
      </c>
      <c r="AF221" s="271">
        <v>1327</v>
      </c>
      <c r="AG221" s="271">
        <v>1</v>
      </c>
      <c r="AH221" s="271">
        <v>50804</v>
      </c>
      <c r="AI221" s="271">
        <v>1153</v>
      </c>
      <c r="AJ221" s="271">
        <v>0</v>
      </c>
      <c r="AK221" s="268">
        <v>0.0245815026972916</v>
      </c>
      <c r="AL221" s="268">
        <v>0.0226950633808362</v>
      </c>
      <c r="AM221" s="269">
        <v>0.00188643931645543</v>
      </c>
    </row>
    <row r="222" spans="1:39">
      <c r="A222" s="279" t="s">
        <v>25</v>
      </c>
      <c r="B222" s="280" t="s">
        <v>3255</v>
      </c>
      <c r="C222" s="262" t="s">
        <v>3256</v>
      </c>
      <c r="D222" s="280" t="s">
        <v>3257</v>
      </c>
      <c r="E222" s="263">
        <v>0</v>
      </c>
      <c r="F222" s="263">
        <v>0</v>
      </c>
      <c r="G222" s="263">
        <v>0</v>
      </c>
      <c r="H222" s="263">
        <v>0</v>
      </c>
      <c r="I222" s="263">
        <v>0</v>
      </c>
      <c r="J222" s="264">
        <v>0</v>
      </c>
      <c r="K222" s="264">
        <v>0</v>
      </c>
      <c r="L222" s="264">
        <v>0</v>
      </c>
      <c r="M222" s="264">
        <v>0</v>
      </c>
      <c r="N222" s="264">
        <v>0</v>
      </c>
      <c r="O222" s="264">
        <v>0</v>
      </c>
      <c r="P222" s="264">
        <v>0</v>
      </c>
      <c r="Q222" s="264">
        <v>0</v>
      </c>
      <c r="R222" s="264">
        <v>0</v>
      </c>
      <c r="S222" s="264">
        <v>0</v>
      </c>
      <c r="T222" s="265">
        <v>0.015</v>
      </c>
      <c r="U222" s="266">
        <v>0</v>
      </c>
      <c r="V222" s="266">
        <v>0</v>
      </c>
      <c r="W222" s="266">
        <v>0</v>
      </c>
      <c r="X222" s="266">
        <v>0</v>
      </c>
      <c r="Y222" s="264">
        <v>0</v>
      </c>
      <c r="Z222" s="267">
        <v>0</v>
      </c>
      <c r="AA222" s="267">
        <v>0</v>
      </c>
      <c r="AB222" s="267">
        <v>0</v>
      </c>
      <c r="AC222" s="268">
        <v>0</v>
      </c>
      <c r="AD222" s="269">
        <v>0</v>
      </c>
      <c r="AE222" s="270">
        <v>0</v>
      </c>
      <c r="AF222" s="271">
        <v>0</v>
      </c>
      <c r="AG222" s="271">
        <v>0</v>
      </c>
      <c r="AH222" s="271">
        <v>0</v>
      </c>
      <c r="AI222" s="271">
        <v>0</v>
      </c>
      <c r="AJ222" s="271">
        <v>0</v>
      </c>
      <c r="AK222" s="268">
        <v>0</v>
      </c>
      <c r="AL222" s="268">
        <v>0</v>
      </c>
      <c r="AM222" s="269">
        <v>0</v>
      </c>
    </row>
    <row r="223" spans="1:39">
      <c r="A223" s="279" t="s">
        <v>25</v>
      </c>
      <c r="B223" s="280" t="s">
        <v>3255</v>
      </c>
      <c r="C223" s="262" t="e">
        <v>#N/A</v>
      </c>
      <c r="D223" s="280" t="s">
        <v>3258</v>
      </c>
      <c r="E223" s="263">
        <v>0</v>
      </c>
      <c r="F223" s="263">
        <v>0</v>
      </c>
      <c r="G223" s="263">
        <v>0</v>
      </c>
      <c r="H223" s="263">
        <v>0</v>
      </c>
      <c r="I223" s="263">
        <v>0</v>
      </c>
      <c r="J223" s="264">
        <v>0</v>
      </c>
      <c r="K223" s="264">
        <v>0</v>
      </c>
      <c r="L223" s="264">
        <v>0</v>
      </c>
      <c r="M223" s="264">
        <v>0</v>
      </c>
      <c r="N223" s="264">
        <v>0</v>
      </c>
      <c r="O223" s="264">
        <v>0</v>
      </c>
      <c r="P223" s="264">
        <v>0</v>
      </c>
      <c r="Q223" s="264">
        <v>0</v>
      </c>
      <c r="R223" s="264">
        <v>0</v>
      </c>
      <c r="S223" s="264">
        <v>0</v>
      </c>
      <c r="T223" s="265">
        <v>0.015</v>
      </c>
      <c r="U223" s="266">
        <v>0</v>
      </c>
      <c r="V223" s="266">
        <v>0</v>
      </c>
      <c r="W223" s="266">
        <v>0</v>
      </c>
      <c r="X223" s="266">
        <v>0</v>
      </c>
      <c r="Y223" s="264">
        <v>0</v>
      </c>
      <c r="Z223" s="267">
        <v>0</v>
      </c>
      <c r="AA223" s="267">
        <v>0</v>
      </c>
      <c r="AB223" s="267">
        <v>0</v>
      </c>
      <c r="AC223" s="268">
        <v>0</v>
      </c>
      <c r="AD223" s="269">
        <v>0</v>
      </c>
      <c r="AE223" s="270">
        <v>0</v>
      </c>
      <c r="AF223" s="271">
        <v>0</v>
      </c>
      <c r="AG223" s="271">
        <v>0</v>
      </c>
      <c r="AH223" s="271">
        <v>0</v>
      </c>
      <c r="AI223" s="271">
        <v>0</v>
      </c>
      <c r="AJ223" s="271">
        <v>0</v>
      </c>
      <c r="AK223" s="268">
        <v>0</v>
      </c>
      <c r="AL223" s="268">
        <v>0</v>
      </c>
      <c r="AM223" s="269">
        <v>0</v>
      </c>
    </row>
    <row r="224" spans="1:39">
      <c r="A224" s="279" t="s">
        <v>25</v>
      </c>
      <c r="B224" s="280" t="s">
        <v>3255</v>
      </c>
      <c r="C224" s="262" t="s">
        <v>3259</v>
      </c>
      <c r="D224" s="280" t="s">
        <v>3260</v>
      </c>
      <c r="E224" s="263">
        <v>0</v>
      </c>
      <c r="F224" s="263">
        <v>0</v>
      </c>
      <c r="G224" s="263">
        <v>0</v>
      </c>
      <c r="H224" s="263">
        <v>0</v>
      </c>
      <c r="I224" s="263">
        <v>0</v>
      </c>
      <c r="J224" s="264">
        <v>0</v>
      </c>
      <c r="K224" s="264">
        <v>0</v>
      </c>
      <c r="L224" s="264">
        <v>0</v>
      </c>
      <c r="M224" s="264">
        <v>0</v>
      </c>
      <c r="N224" s="264">
        <v>0</v>
      </c>
      <c r="O224" s="264">
        <v>0</v>
      </c>
      <c r="P224" s="264">
        <v>0</v>
      </c>
      <c r="Q224" s="264">
        <v>0</v>
      </c>
      <c r="R224" s="264">
        <v>0</v>
      </c>
      <c r="S224" s="264">
        <v>0</v>
      </c>
      <c r="T224" s="265">
        <v>0.015</v>
      </c>
      <c r="U224" s="266">
        <v>0</v>
      </c>
      <c r="V224" s="266">
        <v>0</v>
      </c>
      <c r="W224" s="266">
        <v>0</v>
      </c>
      <c r="X224" s="266">
        <v>0</v>
      </c>
      <c r="Y224" s="264">
        <v>0</v>
      </c>
      <c r="Z224" s="267">
        <v>0</v>
      </c>
      <c r="AA224" s="267">
        <v>0</v>
      </c>
      <c r="AB224" s="267">
        <v>0</v>
      </c>
      <c r="AC224" s="268">
        <v>0</v>
      </c>
      <c r="AD224" s="269">
        <v>0</v>
      </c>
      <c r="AE224" s="270">
        <v>0</v>
      </c>
      <c r="AF224" s="271">
        <v>0</v>
      </c>
      <c r="AG224" s="271">
        <v>0</v>
      </c>
      <c r="AH224" s="271">
        <v>0</v>
      </c>
      <c r="AI224" s="271">
        <v>0</v>
      </c>
      <c r="AJ224" s="271">
        <v>0</v>
      </c>
      <c r="AK224" s="268">
        <v>0</v>
      </c>
      <c r="AL224" s="268">
        <v>0</v>
      </c>
      <c r="AM224" s="269">
        <v>0</v>
      </c>
    </row>
    <row r="225" spans="1:39">
      <c r="A225" s="279" t="s">
        <v>25</v>
      </c>
      <c r="B225" s="280" t="s">
        <v>3255</v>
      </c>
      <c r="C225" s="262" t="s">
        <v>3261</v>
      </c>
      <c r="D225" s="280" t="s">
        <v>3262</v>
      </c>
      <c r="E225" s="263">
        <v>0</v>
      </c>
      <c r="F225" s="263">
        <v>0</v>
      </c>
      <c r="G225" s="263">
        <v>0</v>
      </c>
      <c r="H225" s="263">
        <v>0</v>
      </c>
      <c r="I225" s="263">
        <v>0</v>
      </c>
      <c r="J225" s="264">
        <v>0</v>
      </c>
      <c r="K225" s="264">
        <v>0</v>
      </c>
      <c r="L225" s="264">
        <v>0</v>
      </c>
      <c r="M225" s="264">
        <v>0</v>
      </c>
      <c r="N225" s="264">
        <v>0</v>
      </c>
      <c r="O225" s="264">
        <v>0</v>
      </c>
      <c r="P225" s="264">
        <v>0</v>
      </c>
      <c r="Q225" s="264">
        <v>0</v>
      </c>
      <c r="R225" s="264">
        <v>0</v>
      </c>
      <c r="S225" s="264">
        <v>0</v>
      </c>
      <c r="T225" s="265">
        <v>0.015</v>
      </c>
      <c r="U225" s="266">
        <v>0</v>
      </c>
      <c r="V225" s="266">
        <v>0</v>
      </c>
      <c r="W225" s="266">
        <v>0</v>
      </c>
      <c r="X225" s="266">
        <v>0</v>
      </c>
      <c r="Y225" s="264">
        <v>0</v>
      </c>
      <c r="Z225" s="267">
        <v>0</v>
      </c>
      <c r="AA225" s="267">
        <v>0</v>
      </c>
      <c r="AB225" s="267">
        <v>0</v>
      </c>
      <c r="AC225" s="268">
        <v>0</v>
      </c>
      <c r="AD225" s="269">
        <v>0</v>
      </c>
      <c r="AE225" s="270">
        <v>0</v>
      </c>
      <c r="AF225" s="271">
        <v>0</v>
      </c>
      <c r="AG225" s="271">
        <v>0</v>
      </c>
      <c r="AH225" s="271">
        <v>0</v>
      </c>
      <c r="AI225" s="271">
        <v>0</v>
      </c>
      <c r="AJ225" s="271">
        <v>0</v>
      </c>
      <c r="AK225" s="268">
        <v>0</v>
      </c>
      <c r="AL225" s="268">
        <v>0</v>
      </c>
      <c r="AM225" s="269">
        <v>0</v>
      </c>
    </row>
    <row r="226" spans="1:39">
      <c r="A226" s="279" t="s">
        <v>25</v>
      </c>
      <c r="B226" s="280" t="s">
        <v>3255</v>
      </c>
      <c r="C226" s="262" t="s">
        <v>3263</v>
      </c>
      <c r="D226" s="280" t="s">
        <v>3264</v>
      </c>
      <c r="E226" s="263">
        <v>0</v>
      </c>
      <c r="F226" s="263">
        <v>0</v>
      </c>
      <c r="G226" s="263">
        <v>0</v>
      </c>
      <c r="H226" s="263">
        <v>0</v>
      </c>
      <c r="I226" s="263">
        <v>0</v>
      </c>
      <c r="J226" s="264">
        <v>0</v>
      </c>
      <c r="K226" s="264">
        <v>0</v>
      </c>
      <c r="L226" s="264">
        <v>0</v>
      </c>
      <c r="M226" s="264">
        <v>0</v>
      </c>
      <c r="N226" s="264">
        <v>0</v>
      </c>
      <c r="O226" s="264">
        <v>0</v>
      </c>
      <c r="P226" s="264">
        <v>0</v>
      </c>
      <c r="Q226" s="264">
        <v>0</v>
      </c>
      <c r="R226" s="264">
        <v>0</v>
      </c>
      <c r="S226" s="264">
        <v>0</v>
      </c>
      <c r="T226" s="265">
        <v>0.015</v>
      </c>
      <c r="U226" s="266">
        <v>0</v>
      </c>
      <c r="V226" s="266">
        <v>0</v>
      </c>
      <c r="W226" s="266">
        <v>0</v>
      </c>
      <c r="X226" s="266">
        <v>0</v>
      </c>
      <c r="Y226" s="264">
        <v>0</v>
      </c>
      <c r="Z226" s="267">
        <v>0</v>
      </c>
      <c r="AA226" s="267">
        <v>0</v>
      </c>
      <c r="AB226" s="267">
        <v>0</v>
      </c>
      <c r="AC226" s="268">
        <v>0</v>
      </c>
      <c r="AD226" s="269">
        <v>0</v>
      </c>
      <c r="AE226" s="270">
        <v>0</v>
      </c>
      <c r="AF226" s="271">
        <v>0</v>
      </c>
      <c r="AG226" s="271">
        <v>0</v>
      </c>
      <c r="AH226" s="271">
        <v>0</v>
      </c>
      <c r="AI226" s="271">
        <v>0</v>
      </c>
      <c r="AJ226" s="271">
        <v>0</v>
      </c>
      <c r="AK226" s="268">
        <v>0</v>
      </c>
      <c r="AL226" s="268">
        <v>0</v>
      </c>
      <c r="AM226" s="269">
        <v>0</v>
      </c>
    </row>
    <row r="227" spans="1:39">
      <c r="A227" s="279" t="s">
        <v>25</v>
      </c>
      <c r="B227" s="280" t="s">
        <v>3255</v>
      </c>
      <c r="C227" s="262" t="s">
        <v>85</v>
      </c>
      <c r="D227" s="280" t="s">
        <v>86</v>
      </c>
      <c r="E227" s="263">
        <v>0</v>
      </c>
      <c r="F227" s="263">
        <v>0</v>
      </c>
      <c r="G227" s="263">
        <v>0</v>
      </c>
      <c r="H227" s="263">
        <v>0</v>
      </c>
      <c r="I227" s="263">
        <v>0</v>
      </c>
      <c r="J227" s="264">
        <v>0</v>
      </c>
      <c r="K227" s="264">
        <v>0</v>
      </c>
      <c r="L227" s="264">
        <v>0</v>
      </c>
      <c r="M227" s="264">
        <v>0</v>
      </c>
      <c r="N227" s="264">
        <v>0</v>
      </c>
      <c r="O227" s="264">
        <v>0</v>
      </c>
      <c r="P227" s="264">
        <v>0</v>
      </c>
      <c r="Q227" s="264">
        <v>0</v>
      </c>
      <c r="R227" s="264">
        <v>0</v>
      </c>
      <c r="S227" s="264">
        <v>0</v>
      </c>
      <c r="T227" s="265">
        <v>0.015</v>
      </c>
      <c r="U227" s="266">
        <v>0</v>
      </c>
      <c r="V227" s="266">
        <v>0</v>
      </c>
      <c r="W227" s="266">
        <v>0</v>
      </c>
      <c r="X227" s="266">
        <v>0</v>
      </c>
      <c r="Y227" s="264">
        <v>0</v>
      </c>
      <c r="Z227" s="267">
        <v>0</v>
      </c>
      <c r="AA227" s="267">
        <v>0</v>
      </c>
      <c r="AB227" s="267">
        <v>0</v>
      </c>
      <c r="AC227" s="268">
        <v>0</v>
      </c>
      <c r="AD227" s="269">
        <v>0</v>
      </c>
      <c r="AE227" s="270">
        <v>0</v>
      </c>
      <c r="AF227" s="271">
        <v>0</v>
      </c>
      <c r="AG227" s="271">
        <v>0</v>
      </c>
      <c r="AH227" s="271">
        <v>0</v>
      </c>
      <c r="AI227" s="271">
        <v>0</v>
      </c>
      <c r="AJ227" s="271">
        <v>0</v>
      </c>
      <c r="AK227" s="268">
        <v>0</v>
      </c>
      <c r="AL227" s="268">
        <v>0</v>
      </c>
      <c r="AM227" s="269">
        <v>0</v>
      </c>
    </row>
    <row r="228" spans="1:39">
      <c r="A228" s="279" t="s">
        <v>25</v>
      </c>
      <c r="B228" s="280" t="s">
        <v>3255</v>
      </c>
      <c r="C228" s="262" t="s">
        <v>83</v>
      </c>
      <c r="D228" s="280" t="s">
        <v>84</v>
      </c>
      <c r="E228" s="263">
        <v>19020</v>
      </c>
      <c r="F228" s="263">
        <v>363</v>
      </c>
      <c r="G228" s="263">
        <v>242</v>
      </c>
      <c r="H228" s="263">
        <v>0</v>
      </c>
      <c r="I228" s="263">
        <v>0</v>
      </c>
      <c r="J228" s="264">
        <v>20139</v>
      </c>
      <c r="K228" s="264">
        <v>265</v>
      </c>
      <c r="L228" s="264">
        <v>263</v>
      </c>
      <c r="M228" s="264">
        <v>51</v>
      </c>
      <c r="N228" s="264">
        <v>0</v>
      </c>
      <c r="O228" s="264">
        <v>10495</v>
      </c>
      <c r="P228" s="264">
        <v>332</v>
      </c>
      <c r="Q228" s="264">
        <v>332</v>
      </c>
      <c r="R228" s="264">
        <v>190</v>
      </c>
      <c r="S228" s="264">
        <v>0</v>
      </c>
      <c r="T228" s="265">
        <v>0.015</v>
      </c>
      <c r="U228" s="266">
        <v>486627</v>
      </c>
      <c r="V228" s="266">
        <v>11365</v>
      </c>
      <c r="W228" s="266">
        <v>11240</v>
      </c>
      <c r="X228" s="266">
        <v>8</v>
      </c>
      <c r="Y228" s="264">
        <v>10474</v>
      </c>
      <c r="Z228" s="267">
        <v>0.0233382035933066</v>
      </c>
      <c r="AA228" s="267">
        <v>0.0190851735015773</v>
      </c>
      <c r="AB228" s="267">
        <v>0.0131585480907692</v>
      </c>
      <c r="AC228" s="268">
        <v>0.0316341114816579</v>
      </c>
      <c r="AD228" s="269">
        <v>0.00592662541080813</v>
      </c>
      <c r="AE228" s="270">
        <v>110180</v>
      </c>
      <c r="AF228" s="271">
        <v>2528</v>
      </c>
      <c r="AG228" s="271">
        <v>1</v>
      </c>
      <c r="AH228" s="271">
        <v>104669</v>
      </c>
      <c r="AI228" s="271">
        <v>2578</v>
      </c>
      <c r="AJ228" s="271">
        <v>0</v>
      </c>
      <c r="AK228" s="268">
        <v>0.0229351969504447</v>
      </c>
      <c r="AL228" s="268">
        <v>0.0246300241714357</v>
      </c>
      <c r="AM228" s="269">
        <v>-0.00169482722099094</v>
      </c>
    </row>
    <row r="229" spans="1:39">
      <c r="A229" s="279" t="s">
        <v>25</v>
      </c>
      <c r="B229" s="280" t="s">
        <v>3255</v>
      </c>
      <c r="C229" s="262" t="s">
        <v>172</v>
      </c>
      <c r="D229" s="280" t="s">
        <v>173</v>
      </c>
      <c r="E229" s="263">
        <v>18023</v>
      </c>
      <c r="F229" s="263">
        <v>274</v>
      </c>
      <c r="G229" s="263">
        <v>153</v>
      </c>
      <c r="H229" s="263">
        <v>0</v>
      </c>
      <c r="I229" s="263">
        <v>0</v>
      </c>
      <c r="J229" s="264">
        <v>18320</v>
      </c>
      <c r="K229" s="264">
        <v>305</v>
      </c>
      <c r="L229" s="264">
        <v>303</v>
      </c>
      <c r="M229" s="264">
        <v>31</v>
      </c>
      <c r="N229" s="264">
        <v>0</v>
      </c>
      <c r="O229" s="264">
        <v>10491</v>
      </c>
      <c r="P229" s="264">
        <v>178</v>
      </c>
      <c r="Q229" s="264">
        <v>178</v>
      </c>
      <c r="R229" s="264">
        <v>105</v>
      </c>
      <c r="S229" s="264">
        <v>0</v>
      </c>
      <c r="T229" s="265">
        <v>0.015</v>
      </c>
      <c r="U229" s="266">
        <v>473248</v>
      </c>
      <c r="V229" s="266">
        <v>8372</v>
      </c>
      <c r="W229" s="266">
        <v>8249</v>
      </c>
      <c r="X229" s="266">
        <v>2</v>
      </c>
      <c r="Y229" s="264">
        <v>7612</v>
      </c>
      <c r="Z229" s="267">
        <v>0.017686287105281</v>
      </c>
      <c r="AA229" s="267">
        <v>0.015202796426788</v>
      </c>
      <c r="AB229" s="267">
        <v>0.0166484716157205</v>
      </c>
      <c r="AC229" s="268">
        <v>0.0169669240301211</v>
      </c>
      <c r="AD229" s="269">
        <v>-0.00144567518893253</v>
      </c>
      <c r="AE229" s="270">
        <v>106051</v>
      </c>
      <c r="AF229" s="271">
        <v>1820</v>
      </c>
      <c r="AG229" s="271">
        <v>0</v>
      </c>
      <c r="AH229" s="271">
        <v>100200</v>
      </c>
      <c r="AI229" s="271">
        <v>1765</v>
      </c>
      <c r="AJ229" s="271">
        <v>0</v>
      </c>
      <c r="AK229" s="268">
        <v>0.0171615543464937</v>
      </c>
      <c r="AL229" s="268">
        <v>0.0176147704590818</v>
      </c>
      <c r="AM229" s="269">
        <v>-0.000453216112588167</v>
      </c>
    </row>
    <row r="230" spans="1:39">
      <c r="A230" s="279" t="s">
        <v>25</v>
      </c>
      <c r="B230" s="280" t="s">
        <v>3255</v>
      </c>
      <c r="C230" s="262" t="s">
        <v>87</v>
      </c>
      <c r="D230" s="280" t="s">
        <v>88</v>
      </c>
      <c r="E230" s="263">
        <v>9963</v>
      </c>
      <c r="F230" s="263">
        <v>168</v>
      </c>
      <c r="G230" s="263">
        <v>104</v>
      </c>
      <c r="H230" s="263">
        <v>0</v>
      </c>
      <c r="I230" s="263">
        <v>0</v>
      </c>
      <c r="J230" s="264">
        <v>8994</v>
      </c>
      <c r="K230" s="264">
        <v>133</v>
      </c>
      <c r="L230" s="264">
        <v>133</v>
      </c>
      <c r="M230" s="264">
        <v>0</v>
      </c>
      <c r="N230" s="264">
        <v>0</v>
      </c>
      <c r="O230" s="264">
        <v>5034</v>
      </c>
      <c r="P230" s="264">
        <v>207</v>
      </c>
      <c r="Q230" s="264">
        <v>207</v>
      </c>
      <c r="R230" s="264">
        <v>71</v>
      </c>
      <c r="S230" s="264">
        <v>0</v>
      </c>
      <c r="T230" s="265">
        <v>0.015</v>
      </c>
      <c r="U230" s="266">
        <v>244484</v>
      </c>
      <c r="V230" s="266">
        <v>5232</v>
      </c>
      <c r="W230" s="266">
        <v>5168</v>
      </c>
      <c r="X230" s="266">
        <v>6</v>
      </c>
      <c r="Y230" s="264">
        <v>4720</v>
      </c>
      <c r="Z230" s="267">
        <v>0.0213756319431946</v>
      </c>
      <c r="AA230" s="267">
        <v>0.0168623908461307</v>
      </c>
      <c r="AB230" s="267">
        <v>0.0147876362019124</v>
      </c>
      <c r="AC230" s="268">
        <v>0.0411203814064362</v>
      </c>
      <c r="AD230" s="269">
        <v>0.0020747546442183</v>
      </c>
      <c r="AE230" s="270">
        <v>55463</v>
      </c>
      <c r="AF230" s="271">
        <v>1188</v>
      </c>
      <c r="AG230" s="271">
        <v>0</v>
      </c>
      <c r="AH230" s="271">
        <v>52328</v>
      </c>
      <c r="AI230" s="271">
        <v>1166</v>
      </c>
      <c r="AJ230" s="271">
        <v>1</v>
      </c>
      <c r="AK230" s="268">
        <v>0.0214196851955358</v>
      </c>
      <c r="AL230" s="268">
        <v>0.0222634153799113</v>
      </c>
      <c r="AM230" s="269">
        <v>-0.000843730184375568</v>
      </c>
    </row>
    <row r="231" spans="1:39">
      <c r="A231" s="279" t="s">
        <v>25</v>
      </c>
      <c r="B231" s="280" t="s">
        <v>3255</v>
      </c>
      <c r="C231" s="262" t="s">
        <v>91</v>
      </c>
      <c r="D231" s="280" t="s">
        <v>92</v>
      </c>
      <c r="E231" s="263">
        <v>0</v>
      </c>
      <c r="F231" s="263">
        <v>0</v>
      </c>
      <c r="G231" s="263">
        <v>0</v>
      </c>
      <c r="H231" s="263">
        <v>0</v>
      </c>
      <c r="I231" s="263">
        <v>0</v>
      </c>
      <c r="J231" s="264">
        <v>0</v>
      </c>
      <c r="K231" s="264">
        <v>0</v>
      </c>
      <c r="L231" s="264">
        <v>0</v>
      </c>
      <c r="M231" s="264">
        <v>0</v>
      </c>
      <c r="N231" s="264">
        <v>0</v>
      </c>
      <c r="O231" s="264">
        <v>0</v>
      </c>
      <c r="P231" s="264">
        <v>0</v>
      </c>
      <c r="Q231" s="264">
        <v>0</v>
      </c>
      <c r="R231" s="264">
        <v>0</v>
      </c>
      <c r="S231" s="264">
        <v>0</v>
      </c>
      <c r="T231" s="265">
        <v>0.015</v>
      </c>
      <c r="U231" s="266">
        <v>156</v>
      </c>
      <c r="V231" s="266">
        <v>721</v>
      </c>
      <c r="W231" s="266">
        <v>721</v>
      </c>
      <c r="X231" s="266">
        <v>1</v>
      </c>
      <c r="Y231" s="264">
        <v>717</v>
      </c>
      <c r="Z231" s="267">
        <v>4.61538461538461</v>
      </c>
      <c r="AA231" s="267">
        <v>0</v>
      </c>
      <c r="AB231" s="267">
        <v>0</v>
      </c>
      <c r="AC231" s="268">
        <v>0</v>
      </c>
      <c r="AD231" s="269">
        <v>0</v>
      </c>
      <c r="AE231" s="270">
        <v>0</v>
      </c>
      <c r="AF231" s="271">
        <v>0</v>
      </c>
      <c r="AG231" s="271">
        <v>0</v>
      </c>
      <c r="AH231" s="271">
        <v>4</v>
      </c>
      <c r="AI231" s="271">
        <v>5</v>
      </c>
      <c r="AJ231" s="271">
        <v>0</v>
      </c>
      <c r="AK231" s="268">
        <v>0</v>
      </c>
      <c r="AL231" s="268">
        <v>1.25</v>
      </c>
      <c r="AM231" s="269">
        <v>-1.25</v>
      </c>
    </row>
    <row r="232" spans="1:39">
      <c r="A232" s="279" t="s">
        <v>25</v>
      </c>
      <c r="B232" s="280" t="s">
        <v>3255</v>
      </c>
      <c r="C232" s="262" t="s">
        <v>95</v>
      </c>
      <c r="D232" s="280" t="s">
        <v>96</v>
      </c>
      <c r="E232" s="263">
        <v>15302</v>
      </c>
      <c r="F232" s="263">
        <v>271</v>
      </c>
      <c r="G232" s="263">
        <v>140</v>
      </c>
      <c r="H232" s="263">
        <v>1</v>
      </c>
      <c r="I232" s="263">
        <v>0</v>
      </c>
      <c r="J232" s="264">
        <v>14137</v>
      </c>
      <c r="K232" s="264">
        <v>357</v>
      </c>
      <c r="L232" s="264">
        <v>354</v>
      </c>
      <c r="M232" s="264">
        <v>90</v>
      </c>
      <c r="N232" s="264">
        <v>0</v>
      </c>
      <c r="O232" s="264">
        <v>7348</v>
      </c>
      <c r="P232" s="264">
        <v>283</v>
      </c>
      <c r="Q232" s="264">
        <v>283</v>
      </c>
      <c r="R232" s="264">
        <v>204</v>
      </c>
      <c r="S232" s="264">
        <v>0</v>
      </c>
      <c r="T232" s="265">
        <v>0.015</v>
      </c>
      <c r="U232" s="266">
        <v>400683</v>
      </c>
      <c r="V232" s="266">
        <v>7730</v>
      </c>
      <c r="W232" s="266">
        <v>7595</v>
      </c>
      <c r="X232" s="266">
        <v>1</v>
      </c>
      <c r="Y232" s="264">
        <v>7036</v>
      </c>
      <c r="Z232" s="267">
        <v>0.0192895630710562</v>
      </c>
      <c r="AA232" s="267">
        <v>0.0177101032544765</v>
      </c>
      <c r="AB232" s="267">
        <v>0.0252528825068968</v>
      </c>
      <c r="AC232" s="268">
        <v>0.0385138813282526</v>
      </c>
      <c r="AD232" s="269">
        <v>-0.00754277925242026</v>
      </c>
      <c r="AE232" s="270">
        <v>84268</v>
      </c>
      <c r="AF232" s="271">
        <v>1894</v>
      </c>
      <c r="AG232" s="271">
        <v>0</v>
      </c>
      <c r="AH232" s="271">
        <v>78543</v>
      </c>
      <c r="AI232" s="271">
        <v>1780</v>
      </c>
      <c r="AJ232" s="271">
        <v>0</v>
      </c>
      <c r="AK232" s="268">
        <v>0.0224759101912944</v>
      </c>
      <c r="AL232" s="268">
        <v>0.022662745247826</v>
      </c>
      <c r="AM232" s="269">
        <v>-0.000186835056531592</v>
      </c>
    </row>
    <row r="233" spans="1:39">
      <c r="A233" s="279" t="s">
        <v>25</v>
      </c>
      <c r="B233" s="280" t="s">
        <v>3255</v>
      </c>
      <c r="C233" s="262" t="s">
        <v>89</v>
      </c>
      <c r="D233" s="280" t="s">
        <v>90</v>
      </c>
      <c r="E233" s="263">
        <v>6530</v>
      </c>
      <c r="F233" s="263">
        <v>111</v>
      </c>
      <c r="G233" s="263">
        <v>77</v>
      </c>
      <c r="H233" s="263">
        <v>0</v>
      </c>
      <c r="I233" s="263">
        <v>0</v>
      </c>
      <c r="J233" s="264">
        <v>5935</v>
      </c>
      <c r="K233" s="264">
        <v>109</v>
      </c>
      <c r="L233" s="264">
        <v>109</v>
      </c>
      <c r="M233" s="264">
        <v>16</v>
      </c>
      <c r="N233" s="264">
        <v>0</v>
      </c>
      <c r="O233" s="264">
        <v>3046</v>
      </c>
      <c r="P233" s="264">
        <v>105</v>
      </c>
      <c r="Q233" s="264">
        <v>105</v>
      </c>
      <c r="R233" s="264">
        <v>64</v>
      </c>
      <c r="S233" s="264">
        <v>0</v>
      </c>
      <c r="T233" s="265">
        <v>0.015</v>
      </c>
      <c r="U233" s="266">
        <v>157837</v>
      </c>
      <c r="V233" s="266">
        <v>3031</v>
      </c>
      <c r="W233" s="266">
        <v>2995</v>
      </c>
      <c r="X233" s="266">
        <v>6</v>
      </c>
      <c r="Y233" s="264">
        <v>2746</v>
      </c>
      <c r="Z233" s="267">
        <v>0.0191653414598605</v>
      </c>
      <c r="AA233" s="267">
        <v>0.0169984686064319</v>
      </c>
      <c r="AB233" s="267">
        <v>0.0183656276326874</v>
      </c>
      <c r="AC233" s="268">
        <v>0.0344714379514117</v>
      </c>
      <c r="AD233" s="269">
        <v>-0.00136715902625559</v>
      </c>
      <c r="AE233" s="270">
        <v>35119</v>
      </c>
      <c r="AF233" s="271">
        <v>633</v>
      </c>
      <c r="AG233" s="271">
        <v>0</v>
      </c>
      <c r="AH233" s="271">
        <v>34444</v>
      </c>
      <c r="AI233" s="271">
        <v>707</v>
      </c>
      <c r="AJ233" s="271">
        <v>1</v>
      </c>
      <c r="AK233" s="268">
        <v>0.0180244312195678</v>
      </c>
      <c r="AL233" s="268">
        <v>0.0204970386714667</v>
      </c>
      <c r="AM233" s="269">
        <v>-0.00247260745189897</v>
      </c>
    </row>
    <row r="234" spans="1:39">
      <c r="A234" s="279" t="s">
        <v>25</v>
      </c>
      <c r="B234" s="280" t="s">
        <v>3255</v>
      </c>
      <c r="C234" s="262" t="s">
        <v>93</v>
      </c>
      <c r="D234" s="280" t="s">
        <v>94</v>
      </c>
      <c r="E234" s="263">
        <v>13061</v>
      </c>
      <c r="F234" s="263">
        <v>288</v>
      </c>
      <c r="G234" s="263">
        <v>206</v>
      </c>
      <c r="H234" s="263">
        <v>2</v>
      </c>
      <c r="I234" s="263">
        <v>0</v>
      </c>
      <c r="J234" s="264">
        <v>12095</v>
      </c>
      <c r="K234" s="264">
        <v>304</v>
      </c>
      <c r="L234" s="264">
        <v>302</v>
      </c>
      <c r="M234" s="264">
        <v>33</v>
      </c>
      <c r="N234" s="264">
        <v>0</v>
      </c>
      <c r="O234" s="264">
        <v>6205</v>
      </c>
      <c r="P234" s="264">
        <v>278</v>
      </c>
      <c r="Q234" s="264">
        <v>278</v>
      </c>
      <c r="R234" s="264">
        <v>150</v>
      </c>
      <c r="S234" s="264">
        <v>0</v>
      </c>
      <c r="T234" s="265">
        <v>0.015</v>
      </c>
      <c r="U234" s="266">
        <v>316996</v>
      </c>
      <c r="V234" s="266">
        <v>8591</v>
      </c>
      <c r="W234" s="266">
        <v>8507</v>
      </c>
      <c r="X234" s="266">
        <v>2</v>
      </c>
      <c r="Y234" s="264">
        <v>7802</v>
      </c>
      <c r="Z234" s="267">
        <v>0.0270949791164557</v>
      </c>
      <c r="AA234" s="267">
        <v>0.0220503789908889</v>
      </c>
      <c r="AB234" s="267">
        <v>0.0251343530384456</v>
      </c>
      <c r="AC234" s="268">
        <v>0.0448025785656728</v>
      </c>
      <c r="AD234" s="269">
        <v>-0.00308397404755673</v>
      </c>
      <c r="AE234" s="270">
        <v>72944</v>
      </c>
      <c r="AF234" s="271">
        <v>2027</v>
      </c>
      <c r="AG234" s="271">
        <v>1</v>
      </c>
      <c r="AH234" s="271">
        <v>70499</v>
      </c>
      <c r="AI234" s="271">
        <v>1965</v>
      </c>
      <c r="AJ234" s="271">
        <v>0</v>
      </c>
      <c r="AK234" s="268">
        <v>0.0277747313007238</v>
      </c>
      <c r="AL234" s="268">
        <v>0.0278727357834863</v>
      </c>
      <c r="AM234" s="269">
        <v>-9.80044827624468e-5</v>
      </c>
    </row>
    <row r="235" spans="1:39">
      <c r="A235" s="279" t="s">
        <v>25</v>
      </c>
      <c r="B235" s="280" t="s">
        <v>3265</v>
      </c>
      <c r="C235" s="262" t="s">
        <v>3266</v>
      </c>
      <c r="D235" s="280" t="s">
        <v>3267</v>
      </c>
      <c r="E235" s="263">
        <v>0</v>
      </c>
      <c r="F235" s="263">
        <v>0</v>
      </c>
      <c r="G235" s="263">
        <v>0</v>
      </c>
      <c r="H235" s="263">
        <v>0</v>
      </c>
      <c r="I235" s="263">
        <v>0</v>
      </c>
      <c r="J235" s="264">
        <v>0</v>
      </c>
      <c r="K235" s="264">
        <v>0</v>
      </c>
      <c r="L235" s="264">
        <v>0</v>
      </c>
      <c r="M235" s="264">
        <v>0</v>
      </c>
      <c r="N235" s="264">
        <v>0</v>
      </c>
      <c r="O235" s="264">
        <v>0</v>
      </c>
      <c r="P235" s="264">
        <v>0</v>
      </c>
      <c r="Q235" s="264">
        <v>0</v>
      </c>
      <c r="R235" s="264">
        <v>0</v>
      </c>
      <c r="S235" s="264">
        <v>0</v>
      </c>
      <c r="T235" s="265">
        <v>0.015</v>
      </c>
      <c r="U235" s="266">
        <v>0</v>
      </c>
      <c r="V235" s="266">
        <v>0</v>
      </c>
      <c r="W235" s="266">
        <v>0</v>
      </c>
      <c r="X235" s="266">
        <v>0</v>
      </c>
      <c r="Y235" s="264">
        <v>0</v>
      </c>
      <c r="Z235" s="267">
        <v>0</v>
      </c>
      <c r="AA235" s="267">
        <v>0</v>
      </c>
      <c r="AB235" s="267">
        <v>0</v>
      </c>
      <c r="AC235" s="268">
        <v>0</v>
      </c>
      <c r="AD235" s="269">
        <v>0</v>
      </c>
      <c r="AE235" s="270">
        <v>0</v>
      </c>
      <c r="AF235" s="271">
        <v>0</v>
      </c>
      <c r="AG235" s="271">
        <v>0</v>
      </c>
      <c r="AH235" s="271">
        <v>0</v>
      </c>
      <c r="AI235" s="271">
        <v>0</v>
      </c>
      <c r="AJ235" s="271">
        <v>0</v>
      </c>
      <c r="AK235" s="268">
        <v>0</v>
      </c>
      <c r="AL235" s="268">
        <v>0</v>
      </c>
      <c r="AM235" s="269">
        <v>0</v>
      </c>
    </row>
    <row r="236" spans="1:39">
      <c r="A236" s="279" t="s">
        <v>25</v>
      </c>
      <c r="B236" s="280" t="s">
        <v>3265</v>
      </c>
      <c r="C236" s="262" t="s">
        <v>3268</v>
      </c>
      <c r="D236" s="280" t="s">
        <v>3269</v>
      </c>
      <c r="E236" s="263">
        <v>0</v>
      </c>
      <c r="F236" s="263">
        <v>0</v>
      </c>
      <c r="G236" s="263">
        <v>0</v>
      </c>
      <c r="H236" s="263">
        <v>0</v>
      </c>
      <c r="I236" s="263">
        <v>0</v>
      </c>
      <c r="J236" s="264">
        <v>0</v>
      </c>
      <c r="K236" s="264">
        <v>0</v>
      </c>
      <c r="L236" s="264">
        <v>0</v>
      </c>
      <c r="M236" s="264">
        <v>0</v>
      </c>
      <c r="N236" s="264">
        <v>0</v>
      </c>
      <c r="O236" s="264">
        <v>0</v>
      </c>
      <c r="P236" s="264">
        <v>0</v>
      </c>
      <c r="Q236" s="264">
        <v>0</v>
      </c>
      <c r="R236" s="264">
        <v>0</v>
      </c>
      <c r="S236" s="264">
        <v>0</v>
      </c>
      <c r="T236" s="265">
        <v>0.015</v>
      </c>
      <c r="U236" s="266">
        <v>0</v>
      </c>
      <c r="V236" s="266">
        <v>0</v>
      </c>
      <c r="W236" s="266">
        <v>0</v>
      </c>
      <c r="X236" s="266">
        <v>0</v>
      </c>
      <c r="Y236" s="264">
        <v>0</v>
      </c>
      <c r="Z236" s="267">
        <v>0</v>
      </c>
      <c r="AA236" s="267">
        <v>0</v>
      </c>
      <c r="AB236" s="267">
        <v>0</v>
      </c>
      <c r="AC236" s="268">
        <v>0</v>
      </c>
      <c r="AD236" s="269">
        <v>0</v>
      </c>
      <c r="AE236" s="270">
        <v>0</v>
      </c>
      <c r="AF236" s="271">
        <v>0</v>
      </c>
      <c r="AG236" s="271">
        <v>0</v>
      </c>
      <c r="AH236" s="271">
        <v>0</v>
      </c>
      <c r="AI236" s="271">
        <v>0</v>
      </c>
      <c r="AJ236" s="271">
        <v>0</v>
      </c>
      <c r="AK236" s="268">
        <v>0</v>
      </c>
      <c r="AL236" s="268">
        <v>0</v>
      </c>
      <c r="AM236" s="269">
        <v>0</v>
      </c>
    </row>
    <row r="237" spans="1:39">
      <c r="A237" s="279" t="s">
        <v>25</v>
      </c>
      <c r="B237" s="280" t="s">
        <v>3265</v>
      </c>
      <c r="C237" s="262" t="s">
        <v>3270</v>
      </c>
      <c r="D237" s="280" t="s">
        <v>3271</v>
      </c>
      <c r="E237" s="263">
        <v>0</v>
      </c>
      <c r="F237" s="263">
        <v>0</v>
      </c>
      <c r="G237" s="263">
        <v>0</v>
      </c>
      <c r="H237" s="263">
        <v>0</v>
      </c>
      <c r="I237" s="263">
        <v>0</v>
      </c>
      <c r="J237" s="264">
        <v>0</v>
      </c>
      <c r="K237" s="264">
        <v>0</v>
      </c>
      <c r="L237" s="264">
        <v>0</v>
      </c>
      <c r="M237" s="264">
        <v>0</v>
      </c>
      <c r="N237" s="264">
        <v>0</v>
      </c>
      <c r="O237" s="264">
        <v>0</v>
      </c>
      <c r="P237" s="264">
        <v>0</v>
      </c>
      <c r="Q237" s="264">
        <v>0</v>
      </c>
      <c r="R237" s="264">
        <v>0</v>
      </c>
      <c r="S237" s="264">
        <v>0</v>
      </c>
      <c r="T237" s="265">
        <v>0.015</v>
      </c>
      <c r="U237" s="266">
        <v>0</v>
      </c>
      <c r="V237" s="266">
        <v>0</v>
      </c>
      <c r="W237" s="266">
        <v>0</v>
      </c>
      <c r="X237" s="266">
        <v>0</v>
      </c>
      <c r="Y237" s="264">
        <v>0</v>
      </c>
      <c r="Z237" s="267">
        <v>0</v>
      </c>
      <c r="AA237" s="267">
        <v>0</v>
      </c>
      <c r="AB237" s="267">
        <v>0</v>
      </c>
      <c r="AC237" s="268">
        <v>0</v>
      </c>
      <c r="AD237" s="269">
        <v>0</v>
      </c>
      <c r="AE237" s="270">
        <v>0</v>
      </c>
      <c r="AF237" s="271">
        <v>0</v>
      </c>
      <c r="AG237" s="271">
        <v>0</v>
      </c>
      <c r="AH237" s="271">
        <v>0</v>
      </c>
      <c r="AI237" s="271">
        <v>0</v>
      </c>
      <c r="AJ237" s="271">
        <v>0</v>
      </c>
      <c r="AK237" s="268">
        <v>0</v>
      </c>
      <c r="AL237" s="268">
        <v>0</v>
      </c>
      <c r="AM237" s="269">
        <v>0</v>
      </c>
    </row>
    <row r="238" spans="1:39">
      <c r="A238" s="279" t="s">
        <v>25</v>
      </c>
      <c r="B238" s="280" t="s">
        <v>3265</v>
      </c>
      <c r="C238" s="262" t="s">
        <v>3272</v>
      </c>
      <c r="D238" s="280" t="s">
        <v>3273</v>
      </c>
      <c r="E238" s="263">
        <v>0</v>
      </c>
      <c r="F238" s="263">
        <v>0</v>
      </c>
      <c r="G238" s="263">
        <v>0</v>
      </c>
      <c r="H238" s="263">
        <v>0</v>
      </c>
      <c r="I238" s="263">
        <v>0</v>
      </c>
      <c r="J238" s="264">
        <v>0</v>
      </c>
      <c r="K238" s="264">
        <v>0</v>
      </c>
      <c r="L238" s="264">
        <v>0</v>
      </c>
      <c r="M238" s="264">
        <v>0</v>
      </c>
      <c r="N238" s="264">
        <v>0</v>
      </c>
      <c r="O238" s="264">
        <v>0</v>
      </c>
      <c r="P238" s="264">
        <v>0</v>
      </c>
      <c r="Q238" s="264">
        <v>0</v>
      </c>
      <c r="R238" s="264">
        <v>0</v>
      </c>
      <c r="S238" s="264">
        <v>0</v>
      </c>
      <c r="T238" s="265">
        <v>0.015</v>
      </c>
      <c r="U238" s="266">
        <v>0</v>
      </c>
      <c r="V238" s="266">
        <v>0</v>
      </c>
      <c r="W238" s="266">
        <v>0</v>
      </c>
      <c r="X238" s="266">
        <v>0</v>
      </c>
      <c r="Y238" s="264">
        <v>0</v>
      </c>
      <c r="Z238" s="267">
        <v>0</v>
      </c>
      <c r="AA238" s="267">
        <v>0</v>
      </c>
      <c r="AB238" s="267">
        <v>0</v>
      </c>
      <c r="AC238" s="268">
        <v>0</v>
      </c>
      <c r="AD238" s="269">
        <v>0</v>
      </c>
      <c r="AE238" s="270">
        <v>0</v>
      </c>
      <c r="AF238" s="271">
        <v>0</v>
      </c>
      <c r="AG238" s="271">
        <v>0</v>
      </c>
      <c r="AH238" s="271">
        <v>0</v>
      </c>
      <c r="AI238" s="271">
        <v>0</v>
      </c>
      <c r="AJ238" s="271">
        <v>0</v>
      </c>
      <c r="AK238" s="268">
        <v>0</v>
      </c>
      <c r="AL238" s="268">
        <v>0</v>
      </c>
      <c r="AM238" s="269">
        <v>0</v>
      </c>
    </row>
    <row r="239" spans="1:39">
      <c r="A239" s="279" t="s">
        <v>25</v>
      </c>
      <c r="B239" s="280" t="s">
        <v>3265</v>
      </c>
      <c r="C239" s="262" t="s">
        <v>97</v>
      </c>
      <c r="D239" s="280" t="s">
        <v>98</v>
      </c>
      <c r="E239" s="263">
        <v>0</v>
      </c>
      <c r="F239" s="263">
        <v>0</v>
      </c>
      <c r="G239" s="263">
        <v>0</v>
      </c>
      <c r="H239" s="263">
        <v>0</v>
      </c>
      <c r="I239" s="263">
        <v>0</v>
      </c>
      <c r="J239" s="264">
        <v>0</v>
      </c>
      <c r="K239" s="264">
        <v>0</v>
      </c>
      <c r="L239" s="264">
        <v>0</v>
      </c>
      <c r="M239" s="264">
        <v>0</v>
      </c>
      <c r="N239" s="264">
        <v>0</v>
      </c>
      <c r="O239" s="264">
        <v>0</v>
      </c>
      <c r="P239" s="264">
        <v>0</v>
      </c>
      <c r="Q239" s="264">
        <v>0</v>
      </c>
      <c r="R239" s="264">
        <v>0</v>
      </c>
      <c r="S239" s="264">
        <v>0</v>
      </c>
      <c r="T239" s="265">
        <v>0.015</v>
      </c>
      <c r="U239" s="266">
        <v>0</v>
      </c>
      <c r="V239" s="266">
        <v>0</v>
      </c>
      <c r="W239" s="266">
        <v>0</v>
      </c>
      <c r="X239" s="266">
        <v>0</v>
      </c>
      <c r="Y239" s="264">
        <v>0</v>
      </c>
      <c r="Z239" s="267">
        <v>0</v>
      </c>
      <c r="AA239" s="267">
        <v>0</v>
      </c>
      <c r="AB239" s="267">
        <v>0</v>
      </c>
      <c r="AC239" s="268">
        <v>0</v>
      </c>
      <c r="AD239" s="269">
        <v>0</v>
      </c>
      <c r="AE239" s="270">
        <v>0</v>
      </c>
      <c r="AF239" s="271">
        <v>0</v>
      </c>
      <c r="AG239" s="271">
        <v>0</v>
      </c>
      <c r="AH239" s="271">
        <v>0</v>
      </c>
      <c r="AI239" s="271">
        <v>0</v>
      </c>
      <c r="AJ239" s="271">
        <v>0</v>
      </c>
      <c r="AK239" s="268">
        <v>0</v>
      </c>
      <c r="AL239" s="268">
        <v>0</v>
      </c>
      <c r="AM239" s="269">
        <v>0</v>
      </c>
    </row>
    <row r="240" spans="1:39">
      <c r="A240" s="279" t="s">
        <v>25</v>
      </c>
      <c r="B240" s="280" t="s">
        <v>3265</v>
      </c>
      <c r="C240" s="262" t="s">
        <v>99</v>
      </c>
      <c r="D240" s="280" t="s">
        <v>100</v>
      </c>
      <c r="E240" s="263">
        <v>8739</v>
      </c>
      <c r="F240" s="263">
        <v>305</v>
      </c>
      <c r="G240" s="263">
        <v>209</v>
      </c>
      <c r="H240" s="263">
        <v>0</v>
      </c>
      <c r="I240" s="263">
        <v>0</v>
      </c>
      <c r="J240" s="264">
        <v>8813</v>
      </c>
      <c r="K240" s="264">
        <v>293</v>
      </c>
      <c r="L240" s="264">
        <v>293</v>
      </c>
      <c r="M240" s="264">
        <v>18</v>
      </c>
      <c r="N240" s="264">
        <v>0</v>
      </c>
      <c r="O240" s="264">
        <v>6772</v>
      </c>
      <c r="P240" s="264">
        <v>265</v>
      </c>
      <c r="Q240" s="264">
        <v>264</v>
      </c>
      <c r="R240" s="264">
        <v>146</v>
      </c>
      <c r="S240" s="264">
        <v>0</v>
      </c>
      <c r="T240" s="265">
        <v>0.015</v>
      </c>
      <c r="U240" s="266">
        <v>241527</v>
      </c>
      <c r="V240" s="266">
        <v>6952</v>
      </c>
      <c r="W240" s="266">
        <v>6841</v>
      </c>
      <c r="X240" s="266">
        <v>2</v>
      </c>
      <c r="Y240" s="264">
        <v>6144</v>
      </c>
      <c r="Z240" s="267">
        <v>0.0287752508001176</v>
      </c>
      <c r="AA240" s="267">
        <v>0.0349010184231605</v>
      </c>
      <c r="AB240" s="267">
        <v>0.0332463406331556</v>
      </c>
      <c r="AC240" s="268">
        <v>0.0391317188422918</v>
      </c>
      <c r="AD240" s="269">
        <v>0.00165467779000498</v>
      </c>
      <c r="AE240" s="270">
        <v>53048</v>
      </c>
      <c r="AF240" s="271">
        <v>1742</v>
      </c>
      <c r="AG240" s="271">
        <v>1</v>
      </c>
      <c r="AH240" s="271">
        <v>51680</v>
      </c>
      <c r="AI240" s="271">
        <v>1746</v>
      </c>
      <c r="AJ240" s="271">
        <v>0</v>
      </c>
      <c r="AK240" s="268">
        <v>0.0328193334338712</v>
      </c>
      <c r="AL240" s="268">
        <v>0.0337848297213622</v>
      </c>
      <c r="AM240" s="269">
        <v>-0.00096549628749102</v>
      </c>
    </row>
    <row r="241" spans="1:39">
      <c r="A241" s="279" t="s">
        <v>25</v>
      </c>
      <c r="B241" s="280" t="s">
        <v>3265</v>
      </c>
      <c r="C241" s="262" t="s">
        <v>107</v>
      </c>
      <c r="D241" s="280" t="s">
        <v>108</v>
      </c>
      <c r="E241" s="263">
        <v>11719</v>
      </c>
      <c r="F241" s="263">
        <v>76</v>
      </c>
      <c r="G241" s="263">
        <v>49</v>
      </c>
      <c r="H241" s="263">
        <v>5</v>
      </c>
      <c r="I241" s="263">
        <v>0</v>
      </c>
      <c r="J241" s="264">
        <v>10642</v>
      </c>
      <c r="K241" s="264">
        <v>169</v>
      </c>
      <c r="L241" s="264">
        <v>168</v>
      </c>
      <c r="M241" s="264">
        <v>24</v>
      </c>
      <c r="N241" s="264">
        <v>0</v>
      </c>
      <c r="O241" s="264">
        <v>6758</v>
      </c>
      <c r="P241" s="264">
        <v>117</v>
      </c>
      <c r="Q241" s="264">
        <v>117</v>
      </c>
      <c r="R241" s="264">
        <v>59</v>
      </c>
      <c r="S241" s="264">
        <v>0</v>
      </c>
      <c r="T241" s="265">
        <v>0.015</v>
      </c>
      <c r="U241" s="266">
        <v>297122</v>
      </c>
      <c r="V241" s="266">
        <v>4819</v>
      </c>
      <c r="W241" s="266">
        <v>4788</v>
      </c>
      <c r="X241" s="266">
        <v>1</v>
      </c>
      <c r="Y241" s="264">
        <v>4477</v>
      </c>
      <c r="Z241" s="267">
        <v>0.0162155612845902</v>
      </c>
      <c r="AA241" s="267">
        <v>0.00648519498250704</v>
      </c>
      <c r="AB241" s="267">
        <v>0.0158804735951889</v>
      </c>
      <c r="AC241" s="268">
        <v>0.0173128144421426</v>
      </c>
      <c r="AD241" s="269">
        <v>-0.00939527861268183</v>
      </c>
      <c r="AE241" s="270">
        <v>67780</v>
      </c>
      <c r="AF241" s="271">
        <v>997</v>
      </c>
      <c r="AG241" s="271">
        <v>0</v>
      </c>
      <c r="AH241" s="271">
        <v>64815</v>
      </c>
      <c r="AI241" s="271">
        <v>1137</v>
      </c>
      <c r="AJ241" s="271">
        <v>0</v>
      </c>
      <c r="AK241" s="268">
        <v>0.014709353791679</v>
      </c>
      <c r="AL241" s="268">
        <v>0.0175422355936126</v>
      </c>
      <c r="AM241" s="269">
        <v>-0.00283288180193363</v>
      </c>
    </row>
    <row r="242" spans="1:39">
      <c r="A242" s="279" t="s">
        <v>25</v>
      </c>
      <c r="B242" s="280" t="s">
        <v>3265</v>
      </c>
      <c r="C242" s="262" t="s">
        <v>101</v>
      </c>
      <c r="D242" s="280" t="s">
        <v>102</v>
      </c>
      <c r="E242" s="263">
        <v>15247</v>
      </c>
      <c r="F242" s="263">
        <v>238</v>
      </c>
      <c r="G242" s="263">
        <v>139</v>
      </c>
      <c r="H242" s="263">
        <v>14</v>
      </c>
      <c r="I242" s="263">
        <v>0</v>
      </c>
      <c r="J242" s="264">
        <v>13684</v>
      </c>
      <c r="K242" s="264">
        <v>231</v>
      </c>
      <c r="L242" s="264">
        <v>229</v>
      </c>
      <c r="M242" s="264">
        <v>10</v>
      </c>
      <c r="N242" s="264">
        <v>0</v>
      </c>
      <c r="O242" s="264">
        <v>14049</v>
      </c>
      <c r="P242" s="264">
        <v>204</v>
      </c>
      <c r="Q242" s="264">
        <v>204</v>
      </c>
      <c r="R242" s="264">
        <v>43</v>
      </c>
      <c r="S242" s="264">
        <v>0</v>
      </c>
      <c r="T242" s="265">
        <v>0.015</v>
      </c>
      <c r="U242" s="266">
        <v>426893</v>
      </c>
      <c r="V242" s="266">
        <v>6300</v>
      </c>
      <c r="W242" s="266">
        <v>6194</v>
      </c>
      <c r="X242" s="266">
        <v>3</v>
      </c>
      <c r="Y242" s="264">
        <v>5596</v>
      </c>
      <c r="Z242" s="267">
        <v>0.0147507689280452</v>
      </c>
      <c r="AA242" s="267">
        <v>0.0156096281235653</v>
      </c>
      <c r="AB242" s="267">
        <v>0.0168810289389068</v>
      </c>
      <c r="AC242" s="268">
        <v>0.0145206064488576</v>
      </c>
      <c r="AD242" s="269">
        <v>-0.00127140081534146</v>
      </c>
      <c r="AE242" s="270">
        <v>101553</v>
      </c>
      <c r="AF242" s="271">
        <v>1508</v>
      </c>
      <c r="AG242" s="271">
        <v>1</v>
      </c>
      <c r="AH242" s="271">
        <v>95191</v>
      </c>
      <c r="AI242" s="271">
        <v>1503</v>
      </c>
      <c r="AJ242" s="271">
        <v>0</v>
      </c>
      <c r="AK242" s="268">
        <v>0.0148395419140744</v>
      </c>
      <c r="AL242" s="268">
        <v>0.0157893078127134</v>
      </c>
      <c r="AM242" s="269">
        <v>-0.00094976589863896</v>
      </c>
    </row>
    <row r="243" spans="1:39">
      <c r="A243" s="279" t="s">
        <v>25</v>
      </c>
      <c r="B243" s="280" t="s">
        <v>3265</v>
      </c>
      <c r="C243" s="262" t="s">
        <v>178</v>
      </c>
      <c r="D243" s="280" t="s">
        <v>179</v>
      </c>
      <c r="E243" s="263">
        <v>8911</v>
      </c>
      <c r="F243" s="263">
        <v>181</v>
      </c>
      <c r="G243" s="263">
        <v>119</v>
      </c>
      <c r="H243" s="263">
        <v>0</v>
      </c>
      <c r="I243" s="263">
        <v>0</v>
      </c>
      <c r="J243" s="264">
        <v>8703</v>
      </c>
      <c r="K243" s="264">
        <v>125</v>
      </c>
      <c r="L243" s="264">
        <v>125</v>
      </c>
      <c r="M243" s="264">
        <v>0</v>
      </c>
      <c r="N243" s="264">
        <v>0</v>
      </c>
      <c r="O243" s="264">
        <v>4880</v>
      </c>
      <c r="P243" s="264">
        <v>120</v>
      </c>
      <c r="Q243" s="264">
        <v>120</v>
      </c>
      <c r="R243" s="264">
        <v>52</v>
      </c>
      <c r="S243" s="264">
        <v>0</v>
      </c>
      <c r="T243" s="265">
        <v>0.015</v>
      </c>
      <c r="U243" s="266">
        <v>238085</v>
      </c>
      <c r="V243" s="266">
        <v>4343</v>
      </c>
      <c r="W243" s="266">
        <v>4280</v>
      </c>
      <c r="X243" s="266">
        <v>1</v>
      </c>
      <c r="Y243" s="264">
        <v>3902</v>
      </c>
      <c r="Z243" s="267">
        <v>0.0182371841989206</v>
      </c>
      <c r="AA243" s="267">
        <v>0.0203119739647627</v>
      </c>
      <c r="AB243" s="267">
        <v>0.0143628633804435</v>
      </c>
      <c r="AC243" s="268">
        <v>0.0245901639344262</v>
      </c>
      <c r="AD243" s="269">
        <v>0.00594911058431913</v>
      </c>
      <c r="AE243" s="270">
        <v>51220</v>
      </c>
      <c r="AF243" s="271">
        <v>961</v>
      </c>
      <c r="AG243" s="271">
        <v>0</v>
      </c>
      <c r="AH243" s="271">
        <v>50675</v>
      </c>
      <c r="AI243" s="271">
        <v>1150</v>
      </c>
      <c r="AJ243" s="271">
        <v>1</v>
      </c>
      <c r="AK243" s="268">
        <v>0.0187622022647403</v>
      </c>
      <c r="AL243" s="268">
        <v>0.0226739023186976</v>
      </c>
      <c r="AM243" s="269">
        <v>-0.00391170005395725</v>
      </c>
    </row>
    <row r="244" spans="1:39">
      <c r="A244" s="279" t="s">
        <v>25</v>
      </c>
      <c r="B244" s="280" t="s">
        <v>3265</v>
      </c>
      <c r="C244" s="262" t="s">
        <v>176</v>
      </c>
      <c r="D244" s="280" t="s">
        <v>177</v>
      </c>
      <c r="E244" s="263">
        <v>15121</v>
      </c>
      <c r="F244" s="263">
        <v>175</v>
      </c>
      <c r="G244" s="263">
        <v>100</v>
      </c>
      <c r="H244" s="263">
        <v>5</v>
      </c>
      <c r="I244" s="263">
        <v>0</v>
      </c>
      <c r="J244" s="264">
        <v>13901</v>
      </c>
      <c r="K244" s="264">
        <v>176</v>
      </c>
      <c r="L244" s="264">
        <v>175</v>
      </c>
      <c r="M244" s="264">
        <v>2</v>
      </c>
      <c r="N244" s="264">
        <v>0</v>
      </c>
      <c r="O244" s="264">
        <v>9436</v>
      </c>
      <c r="P244" s="264">
        <v>175</v>
      </c>
      <c r="Q244" s="264">
        <v>175</v>
      </c>
      <c r="R244" s="264">
        <v>54</v>
      </c>
      <c r="S244" s="264">
        <v>0</v>
      </c>
      <c r="T244" s="265">
        <v>0.015</v>
      </c>
      <c r="U244" s="266">
        <v>362840</v>
      </c>
      <c r="V244" s="266">
        <v>6097</v>
      </c>
      <c r="W244" s="266">
        <v>6016</v>
      </c>
      <c r="X244" s="266">
        <v>9</v>
      </c>
      <c r="Y244" s="264">
        <v>5467</v>
      </c>
      <c r="Z244" s="267">
        <v>0.0167787454525411</v>
      </c>
      <c r="AA244" s="267">
        <v>0.0115733086436082</v>
      </c>
      <c r="AB244" s="267">
        <v>0.0126609596431911</v>
      </c>
      <c r="AC244" s="268">
        <v>0.0185459940652819</v>
      </c>
      <c r="AD244" s="269">
        <v>-0.00108765099958291</v>
      </c>
      <c r="AE244" s="270">
        <v>82461</v>
      </c>
      <c r="AF244" s="271">
        <v>1434</v>
      </c>
      <c r="AG244" s="271">
        <v>0</v>
      </c>
      <c r="AH244" s="271">
        <v>77764</v>
      </c>
      <c r="AI244" s="271">
        <v>1296</v>
      </c>
      <c r="AJ244" s="271">
        <v>0</v>
      </c>
      <c r="AK244" s="268">
        <v>0.017390038927493</v>
      </c>
      <c r="AL244" s="268">
        <v>0.0166658093719459</v>
      </c>
      <c r="AM244" s="269">
        <v>0.000724229555547108</v>
      </c>
    </row>
    <row r="245" spans="1:39">
      <c r="A245" s="279" t="s">
        <v>25</v>
      </c>
      <c r="B245" s="280" t="s">
        <v>3265</v>
      </c>
      <c r="C245" s="262" t="s">
        <v>105</v>
      </c>
      <c r="D245" s="280" t="s">
        <v>106</v>
      </c>
      <c r="E245" s="263">
        <v>15101</v>
      </c>
      <c r="F245" s="263">
        <v>134</v>
      </c>
      <c r="G245" s="263">
        <v>67</v>
      </c>
      <c r="H245" s="263">
        <v>0</v>
      </c>
      <c r="I245" s="263">
        <v>0</v>
      </c>
      <c r="J245" s="264">
        <v>13402</v>
      </c>
      <c r="K245" s="264">
        <v>242</v>
      </c>
      <c r="L245" s="264">
        <v>242</v>
      </c>
      <c r="M245" s="264">
        <v>12</v>
      </c>
      <c r="N245" s="264">
        <v>0</v>
      </c>
      <c r="O245" s="264">
        <v>8010</v>
      </c>
      <c r="P245" s="264">
        <v>315</v>
      </c>
      <c r="Q245" s="264">
        <v>313</v>
      </c>
      <c r="R245" s="264">
        <v>141</v>
      </c>
      <c r="S245" s="264">
        <v>0</v>
      </c>
      <c r="T245" s="265">
        <v>0.015</v>
      </c>
      <c r="U245" s="266">
        <v>385034</v>
      </c>
      <c r="V245" s="266">
        <v>7025</v>
      </c>
      <c r="W245" s="266">
        <v>6953</v>
      </c>
      <c r="X245" s="266">
        <v>3</v>
      </c>
      <c r="Y245" s="264">
        <v>6399</v>
      </c>
      <c r="Z245" s="267">
        <v>0.0182373504677509</v>
      </c>
      <c r="AA245" s="267">
        <v>0.00887358453082577</v>
      </c>
      <c r="AB245" s="267">
        <v>0.0180570064169527</v>
      </c>
      <c r="AC245" s="268">
        <v>0.0393258426966292</v>
      </c>
      <c r="AD245" s="269">
        <v>-0.00918342188612692</v>
      </c>
      <c r="AE245" s="270">
        <v>82950</v>
      </c>
      <c r="AF245" s="271">
        <v>1607</v>
      </c>
      <c r="AG245" s="271">
        <v>0</v>
      </c>
      <c r="AH245" s="271">
        <v>81368</v>
      </c>
      <c r="AI245" s="271">
        <v>1537</v>
      </c>
      <c r="AJ245" s="271">
        <v>1</v>
      </c>
      <c r="AK245" s="268">
        <v>0.0193731163351417</v>
      </c>
      <c r="AL245" s="268">
        <v>0.0188771998820175</v>
      </c>
      <c r="AM245" s="269">
        <v>0.000495916453124152</v>
      </c>
    </row>
    <row r="246" spans="1:39">
      <c r="A246" s="279" t="s">
        <v>25</v>
      </c>
      <c r="B246" s="280" t="s">
        <v>3265</v>
      </c>
      <c r="C246" s="262" t="s">
        <v>109</v>
      </c>
      <c r="D246" s="280" t="s">
        <v>110</v>
      </c>
      <c r="E246" s="263">
        <v>15780</v>
      </c>
      <c r="F246" s="263">
        <v>187</v>
      </c>
      <c r="G246" s="263">
        <v>120</v>
      </c>
      <c r="H246" s="263">
        <v>25</v>
      </c>
      <c r="I246" s="263">
        <v>0</v>
      </c>
      <c r="J246" s="264">
        <v>21188</v>
      </c>
      <c r="K246" s="264">
        <v>197</v>
      </c>
      <c r="L246" s="264">
        <v>197</v>
      </c>
      <c r="M246" s="264">
        <v>38</v>
      </c>
      <c r="N246" s="264">
        <v>0</v>
      </c>
      <c r="O246" s="264">
        <v>18323</v>
      </c>
      <c r="P246" s="264">
        <v>222</v>
      </c>
      <c r="Q246" s="264">
        <v>222</v>
      </c>
      <c r="R246" s="264">
        <v>145</v>
      </c>
      <c r="S246" s="264">
        <v>0</v>
      </c>
      <c r="T246" s="265">
        <v>0.015</v>
      </c>
      <c r="U246" s="266">
        <v>465087</v>
      </c>
      <c r="V246" s="266">
        <v>6074</v>
      </c>
      <c r="W246" s="266">
        <v>6007</v>
      </c>
      <c r="X246" s="266">
        <v>3</v>
      </c>
      <c r="Y246" s="264">
        <v>5630</v>
      </c>
      <c r="Z246" s="267">
        <v>0.0130534717160445</v>
      </c>
      <c r="AA246" s="267">
        <v>0.011850443599493</v>
      </c>
      <c r="AB246" s="267">
        <v>0.00929771568812535</v>
      </c>
      <c r="AC246" s="268">
        <v>0.0121159198821154</v>
      </c>
      <c r="AD246" s="269">
        <v>0.00255272791136768</v>
      </c>
      <c r="AE246" s="270">
        <v>119113</v>
      </c>
      <c r="AF246" s="271">
        <v>1316</v>
      </c>
      <c r="AG246" s="271">
        <v>1</v>
      </c>
      <c r="AH246" s="271">
        <v>95196</v>
      </c>
      <c r="AI246" s="271">
        <v>1365</v>
      </c>
      <c r="AJ246" s="271">
        <v>1</v>
      </c>
      <c r="AK246" s="268">
        <v>0.0110399368666728</v>
      </c>
      <c r="AL246" s="268">
        <v>0.0143283331232405</v>
      </c>
      <c r="AM246" s="269">
        <v>-0.00328839625656765</v>
      </c>
    </row>
    <row r="247" spans="1:39">
      <c r="A247" s="279" t="s">
        <v>25</v>
      </c>
      <c r="B247" s="280" t="s">
        <v>3265</v>
      </c>
      <c r="C247" s="262" t="s">
        <v>103</v>
      </c>
      <c r="D247" s="280" t="s">
        <v>104</v>
      </c>
      <c r="E247" s="263">
        <v>0</v>
      </c>
      <c r="F247" s="263">
        <v>0</v>
      </c>
      <c r="G247" s="263">
        <v>0</v>
      </c>
      <c r="H247" s="263">
        <v>0</v>
      </c>
      <c r="I247" s="263">
        <v>0</v>
      </c>
      <c r="J247" s="264">
        <v>0</v>
      </c>
      <c r="K247" s="264">
        <v>0</v>
      </c>
      <c r="L247" s="264">
        <v>0</v>
      </c>
      <c r="M247" s="264">
        <v>0</v>
      </c>
      <c r="N247" s="264">
        <v>0</v>
      </c>
      <c r="O247" s="264">
        <v>0</v>
      </c>
      <c r="P247" s="264">
        <v>0</v>
      </c>
      <c r="Q247" s="264">
        <v>0</v>
      </c>
      <c r="R247" s="264">
        <v>0</v>
      </c>
      <c r="S247" s="264">
        <v>0</v>
      </c>
      <c r="T247" s="265">
        <v>0.015</v>
      </c>
      <c r="U247" s="266">
        <v>0</v>
      </c>
      <c r="V247" s="266">
        <v>1</v>
      </c>
      <c r="W247" s="266">
        <v>1</v>
      </c>
      <c r="X247" s="266">
        <v>0</v>
      </c>
      <c r="Y247" s="264">
        <v>1</v>
      </c>
      <c r="Z247" s="267">
        <v>0</v>
      </c>
      <c r="AA247" s="267">
        <v>0</v>
      </c>
      <c r="AB247" s="267">
        <v>0</v>
      </c>
      <c r="AC247" s="268">
        <v>0</v>
      </c>
      <c r="AD247" s="269">
        <v>0</v>
      </c>
      <c r="AE247" s="270">
        <v>0</v>
      </c>
      <c r="AF247" s="271">
        <v>0</v>
      </c>
      <c r="AG247" s="271">
        <v>0</v>
      </c>
      <c r="AH247" s="271">
        <v>0</v>
      </c>
      <c r="AI247" s="271">
        <v>0</v>
      </c>
      <c r="AJ247" s="271">
        <v>0</v>
      </c>
      <c r="AK247" s="268">
        <v>0</v>
      </c>
      <c r="AL247" s="268">
        <v>0</v>
      </c>
      <c r="AM247" s="269">
        <v>0</v>
      </c>
    </row>
    <row r="248" spans="1:39">
      <c r="A248" s="279" t="s">
        <v>25</v>
      </c>
      <c r="B248" s="280" t="s">
        <v>3274</v>
      </c>
      <c r="C248" s="262" t="s">
        <v>3275</v>
      </c>
      <c r="D248" s="280" t="s">
        <v>3276</v>
      </c>
      <c r="E248" s="263">
        <v>0</v>
      </c>
      <c r="F248" s="263">
        <v>0</v>
      </c>
      <c r="G248" s="263">
        <v>0</v>
      </c>
      <c r="H248" s="263">
        <v>0</v>
      </c>
      <c r="I248" s="263">
        <v>0</v>
      </c>
      <c r="J248" s="264">
        <v>0</v>
      </c>
      <c r="K248" s="264">
        <v>0</v>
      </c>
      <c r="L248" s="264">
        <v>0</v>
      </c>
      <c r="M248" s="264">
        <v>0</v>
      </c>
      <c r="N248" s="264">
        <v>0</v>
      </c>
      <c r="O248" s="264">
        <v>0</v>
      </c>
      <c r="P248" s="264">
        <v>0</v>
      </c>
      <c r="Q248" s="264">
        <v>0</v>
      </c>
      <c r="R248" s="264">
        <v>0</v>
      </c>
      <c r="S248" s="264">
        <v>0</v>
      </c>
      <c r="T248" s="265">
        <v>0.015</v>
      </c>
      <c r="U248" s="266">
        <v>0</v>
      </c>
      <c r="V248" s="266">
        <v>0</v>
      </c>
      <c r="W248" s="266">
        <v>0</v>
      </c>
      <c r="X248" s="266">
        <v>0</v>
      </c>
      <c r="Y248" s="264">
        <v>0</v>
      </c>
      <c r="Z248" s="267">
        <v>0</v>
      </c>
      <c r="AA248" s="267">
        <v>0</v>
      </c>
      <c r="AB248" s="267">
        <v>0</v>
      </c>
      <c r="AC248" s="268">
        <v>0</v>
      </c>
      <c r="AD248" s="269">
        <v>0</v>
      </c>
      <c r="AE248" s="270">
        <v>0</v>
      </c>
      <c r="AF248" s="271">
        <v>0</v>
      </c>
      <c r="AG248" s="271">
        <v>0</v>
      </c>
      <c r="AH248" s="271">
        <v>0</v>
      </c>
      <c r="AI248" s="271">
        <v>0</v>
      </c>
      <c r="AJ248" s="271">
        <v>0</v>
      </c>
      <c r="AK248" s="268">
        <v>0</v>
      </c>
      <c r="AL248" s="268">
        <v>0</v>
      </c>
      <c r="AM248" s="269">
        <v>0</v>
      </c>
    </row>
    <row r="249" spans="1:39">
      <c r="A249" s="279" t="s">
        <v>25</v>
      </c>
      <c r="B249" s="280" t="s">
        <v>3274</v>
      </c>
      <c r="C249" s="262" t="s">
        <v>182</v>
      </c>
      <c r="D249" s="280" t="s">
        <v>183</v>
      </c>
      <c r="E249" s="263">
        <v>11158</v>
      </c>
      <c r="F249" s="263">
        <v>123</v>
      </c>
      <c r="G249" s="263">
        <v>80</v>
      </c>
      <c r="H249" s="263">
        <v>0</v>
      </c>
      <c r="I249" s="263">
        <v>0</v>
      </c>
      <c r="J249" s="264">
        <v>10361</v>
      </c>
      <c r="K249" s="264">
        <v>151</v>
      </c>
      <c r="L249" s="264">
        <v>149</v>
      </c>
      <c r="M249" s="264">
        <v>26</v>
      </c>
      <c r="N249" s="264">
        <v>0</v>
      </c>
      <c r="O249" s="264">
        <v>5214</v>
      </c>
      <c r="P249" s="264">
        <v>130</v>
      </c>
      <c r="Q249" s="264">
        <v>130</v>
      </c>
      <c r="R249" s="264">
        <v>79</v>
      </c>
      <c r="S249" s="264">
        <v>0</v>
      </c>
      <c r="T249" s="265">
        <v>0.015</v>
      </c>
      <c r="U249" s="266">
        <v>269423</v>
      </c>
      <c r="V249" s="266">
        <v>4455</v>
      </c>
      <c r="W249" s="266">
        <v>4410</v>
      </c>
      <c r="X249" s="266">
        <v>2</v>
      </c>
      <c r="Y249" s="264">
        <v>4116</v>
      </c>
      <c r="Z249" s="267">
        <v>0.0165279133555784</v>
      </c>
      <c r="AA249" s="267">
        <v>0.0110234809105574</v>
      </c>
      <c r="AB249" s="267">
        <v>0.0145738828298427</v>
      </c>
      <c r="AC249" s="268">
        <v>0.0249328730341389</v>
      </c>
      <c r="AD249" s="269">
        <v>-0.00355040191928523</v>
      </c>
      <c r="AE249" s="270">
        <v>59109</v>
      </c>
      <c r="AF249" s="271">
        <v>962</v>
      </c>
      <c r="AG249" s="271">
        <v>1</v>
      </c>
      <c r="AH249" s="271">
        <v>55087</v>
      </c>
      <c r="AI249" s="271">
        <v>987</v>
      </c>
      <c r="AJ249" s="271">
        <v>1</v>
      </c>
      <c r="AK249" s="268">
        <v>0.0162580994434012</v>
      </c>
      <c r="AL249" s="268">
        <v>0.0178989598271825</v>
      </c>
      <c r="AM249" s="269">
        <v>-0.00164086038378128</v>
      </c>
    </row>
    <row r="250" spans="1:39">
      <c r="A250" s="279" t="s">
        <v>25</v>
      </c>
      <c r="B250" s="280" t="s">
        <v>3274</v>
      </c>
      <c r="C250" s="262" t="s">
        <v>3277</v>
      </c>
      <c r="D250" s="280" t="s">
        <v>3278</v>
      </c>
      <c r="E250" s="263">
        <v>0</v>
      </c>
      <c r="F250" s="263">
        <v>0</v>
      </c>
      <c r="G250" s="263">
        <v>0</v>
      </c>
      <c r="H250" s="263">
        <v>0</v>
      </c>
      <c r="I250" s="263">
        <v>0</v>
      </c>
      <c r="J250" s="264">
        <v>0</v>
      </c>
      <c r="K250" s="264">
        <v>0</v>
      </c>
      <c r="L250" s="264">
        <v>0</v>
      </c>
      <c r="M250" s="264">
        <v>0</v>
      </c>
      <c r="N250" s="264">
        <v>0</v>
      </c>
      <c r="O250" s="264">
        <v>0</v>
      </c>
      <c r="P250" s="264">
        <v>0</v>
      </c>
      <c r="Q250" s="264">
        <v>0</v>
      </c>
      <c r="R250" s="264">
        <v>0</v>
      </c>
      <c r="S250" s="264">
        <v>0</v>
      </c>
      <c r="T250" s="265">
        <v>0.015</v>
      </c>
      <c r="U250" s="266">
        <v>0</v>
      </c>
      <c r="V250" s="266">
        <v>0</v>
      </c>
      <c r="W250" s="266">
        <v>0</v>
      </c>
      <c r="X250" s="266">
        <v>0</v>
      </c>
      <c r="Y250" s="264">
        <v>0</v>
      </c>
      <c r="Z250" s="267">
        <v>0</v>
      </c>
      <c r="AA250" s="267">
        <v>0</v>
      </c>
      <c r="AB250" s="267">
        <v>0</v>
      </c>
      <c r="AC250" s="268">
        <v>0</v>
      </c>
      <c r="AD250" s="269">
        <v>0</v>
      </c>
      <c r="AE250" s="270">
        <v>0</v>
      </c>
      <c r="AF250" s="271">
        <v>0</v>
      </c>
      <c r="AG250" s="271">
        <v>0</v>
      </c>
      <c r="AH250" s="271">
        <v>0</v>
      </c>
      <c r="AI250" s="271">
        <v>0</v>
      </c>
      <c r="AJ250" s="271">
        <v>0</v>
      </c>
      <c r="AK250" s="268">
        <v>0</v>
      </c>
      <c r="AL250" s="268">
        <v>0</v>
      </c>
      <c r="AM250" s="269">
        <v>0</v>
      </c>
    </row>
    <row r="251" spans="1:39">
      <c r="A251" s="279" t="s">
        <v>25</v>
      </c>
      <c r="B251" s="280" t="s">
        <v>3274</v>
      </c>
      <c r="C251" s="262" t="s">
        <v>3279</v>
      </c>
      <c r="D251" s="280" t="s">
        <v>3280</v>
      </c>
      <c r="E251" s="263">
        <v>0</v>
      </c>
      <c r="F251" s="263">
        <v>0</v>
      </c>
      <c r="G251" s="263">
        <v>0</v>
      </c>
      <c r="H251" s="263">
        <v>0</v>
      </c>
      <c r="I251" s="263">
        <v>0</v>
      </c>
      <c r="J251" s="264">
        <v>0</v>
      </c>
      <c r="K251" s="264">
        <v>0</v>
      </c>
      <c r="L251" s="264">
        <v>0</v>
      </c>
      <c r="M251" s="264">
        <v>0</v>
      </c>
      <c r="N251" s="264">
        <v>0</v>
      </c>
      <c r="O251" s="264">
        <v>0</v>
      </c>
      <c r="P251" s="264">
        <v>0</v>
      </c>
      <c r="Q251" s="264">
        <v>0</v>
      </c>
      <c r="R251" s="264">
        <v>0</v>
      </c>
      <c r="S251" s="264">
        <v>0</v>
      </c>
      <c r="T251" s="265">
        <v>0.015</v>
      </c>
      <c r="U251" s="266">
        <v>0</v>
      </c>
      <c r="V251" s="266">
        <v>0</v>
      </c>
      <c r="W251" s="266">
        <v>0</v>
      </c>
      <c r="X251" s="266">
        <v>0</v>
      </c>
      <c r="Y251" s="264">
        <v>0</v>
      </c>
      <c r="Z251" s="267">
        <v>0</v>
      </c>
      <c r="AA251" s="267">
        <v>0</v>
      </c>
      <c r="AB251" s="267">
        <v>0</v>
      </c>
      <c r="AC251" s="268">
        <v>0</v>
      </c>
      <c r="AD251" s="269">
        <v>0</v>
      </c>
      <c r="AE251" s="270">
        <v>0</v>
      </c>
      <c r="AF251" s="271">
        <v>0</v>
      </c>
      <c r="AG251" s="271">
        <v>0</v>
      </c>
      <c r="AH251" s="271">
        <v>0</v>
      </c>
      <c r="AI251" s="271">
        <v>0</v>
      </c>
      <c r="AJ251" s="271">
        <v>0</v>
      </c>
      <c r="AK251" s="268">
        <v>0</v>
      </c>
      <c r="AL251" s="268">
        <v>0</v>
      </c>
      <c r="AM251" s="269">
        <v>0</v>
      </c>
    </row>
    <row r="252" spans="1:39">
      <c r="A252" s="279" t="s">
        <v>25</v>
      </c>
      <c r="B252" s="280" t="s">
        <v>3274</v>
      </c>
      <c r="C252" s="262" t="s">
        <v>111</v>
      </c>
      <c r="D252" s="280" t="s">
        <v>112</v>
      </c>
      <c r="E252" s="263">
        <v>9186</v>
      </c>
      <c r="F252" s="263">
        <v>120</v>
      </c>
      <c r="G252" s="263">
        <v>67</v>
      </c>
      <c r="H252" s="263">
        <v>0</v>
      </c>
      <c r="I252" s="263">
        <v>0</v>
      </c>
      <c r="J252" s="264">
        <v>9037</v>
      </c>
      <c r="K252" s="264">
        <v>255</v>
      </c>
      <c r="L252" s="264">
        <v>255</v>
      </c>
      <c r="M252" s="264">
        <v>39</v>
      </c>
      <c r="N252" s="264">
        <v>0</v>
      </c>
      <c r="O252" s="264">
        <v>6101</v>
      </c>
      <c r="P252" s="264">
        <v>132</v>
      </c>
      <c r="Q252" s="264">
        <v>132</v>
      </c>
      <c r="R252" s="264">
        <v>54</v>
      </c>
      <c r="S252" s="264">
        <v>0</v>
      </c>
      <c r="T252" s="265">
        <v>0.015</v>
      </c>
      <c r="U252" s="266">
        <v>229556</v>
      </c>
      <c r="V252" s="266">
        <v>4604</v>
      </c>
      <c r="W252" s="266">
        <v>4550</v>
      </c>
      <c r="X252" s="266">
        <v>3</v>
      </c>
      <c r="Y252" s="264">
        <v>4104</v>
      </c>
      <c r="Z252" s="267">
        <v>0.0200430396068933</v>
      </c>
      <c r="AA252" s="267">
        <v>0.0130633572828217</v>
      </c>
      <c r="AB252" s="267">
        <v>0.0282173287595441</v>
      </c>
      <c r="AC252" s="268">
        <v>0.0216357974102606</v>
      </c>
      <c r="AD252" s="269">
        <v>-0.0151539714767224</v>
      </c>
      <c r="AE252" s="270">
        <v>49854</v>
      </c>
      <c r="AF252" s="271">
        <v>999</v>
      </c>
      <c r="AG252" s="271">
        <v>0</v>
      </c>
      <c r="AH252" s="271">
        <v>47779</v>
      </c>
      <c r="AI252" s="271">
        <v>1140</v>
      </c>
      <c r="AJ252" s="271">
        <v>2</v>
      </c>
      <c r="AK252" s="268">
        <v>0.0200385124563726</v>
      </c>
      <c r="AL252" s="268">
        <v>0.0238179953536072</v>
      </c>
      <c r="AM252" s="269">
        <v>-0.00377948289723462</v>
      </c>
    </row>
    <row r="253" spans="1:39">
      <c r="A253" s="279" t="s">
        <v>25</v>
      </c>
      <c r="B253" s="280" t="s">
        <v>3274</v>
      </c>
      <c r="C253" s="262" t="s">
        <v>123</v>
      </c>
      <c r="D253" s="280" t="s">
        <v>124</v>
      </c>
      <c r="E253" s="263">
        <v>11016</v>
      </c>
      <c r="F253" s="263">
        <v>175</v>
      </c>
      <c r="G253" s="263">
        <v>121</v>
      </c>
      <c r="H253" s="263">
        <v>0</v>
      </c>
      <c r="I253" s="263">
        <v>0</v>
      </c>
      <c r="J253" s="264">
        <v>11107</v>
      </c>
      <c r="K253" s="264">
        <v>158</v>
      </c>
      <c r="L253" s="264">
        <v>157</v>
      </c>
      <c r="M253" s="264">
        <v>33</v>
      </c>
      <c r="N253" s="264">
        <v>0</v>
      </c>
      <c r="O253" s="264">
        <v>5923</v>
      </c>
      <c r="P253" s="264">
        <v>146</v>
      </c>
      <c r="Q253" s="264">
        <v>146</v>
      </c>
      <c r="R253" s="264">
        <v>109</v>
      </c>
      <c r="S253" s="264">
        <v>0</v>
      </c>
      <c r="T253" s="265">
        <v>0.015</v>
      </c>
      <c r="U253" s="266">
        <v>282421</v>
      </c>
      <c r="V253" s="266">
        <v>4793</v>
      </c>
      <c r="W253" s="266">
        <v>4737</v>
      </c>
      <c r="X253" s="266">
        <v>4</v>
      </c>
      <c r="Y253" s="264">
        <v>4415</v>
      </c>
      <c r="Z253" s="267">
        <v>0.0169569543341324</v>
      </c>
      <c r="AA253" s="267">
        <v>0.0158859840232389</v>
      </c>
      <c r="AB253" s="267">
        <v>0.0142252633474386</v>
      </c>
      <c r="AC253" s="268">
        <v>0.0246496707749451</v>
      </c>
      <c r="AD253" s="269">
        <v>0.00166072067580037</v>
      </c>
      <c r="AE253" s="270">
        <v>62000</v>
      </c>
      <c r="AF253" s="271">
        <v>1026</v>
      </c>
      <c r="AG253" s="271">
        <v>0</v>
      </c>
      <c r="AH253" s="271">
        <v>58010</v>
      </c>
      <c r="AI253" s="271">
        <v>1128</v>
      </c>
      <c r="AJ253" s="271">
        <v>2</v>
      </c>
      <c r="AK253" s="268">
        <v>0.0165483870967742</v>
      </c>
      <c r="AL253" s="268">
        <v>0.0194104464747457</v>
      </c>
      <c r="AM253" s="269">
        <v>-0.00286205937797154</v>
      </c>
    </row>
    <row r="254" spans="1:39">
      <c r="A254" s="279" t="s">
        <v>25</v>
      </c>
      <c r="B254" s="280" t="s">
        <v>3274</v>
      </c>
      <c r="C254" s="262" t="s">
        <v>117</v>
      </c>
      <c r="D254" s="280" t="s">
        <v>118</v>
      </c>
      <c r="E254" s="263">
        <v>7022</v>
      </c>
      <c r="F254" s="263">
        <v>83</v>
      </c>
      <c r="G254" s="263">
        <v>52</v>
      </c>
      <c r="H254" s="263">
        <v>0</v>
      </c>
      <c r="I254" s="263">
        <v>0</v>
      </c>
      <c r="J254" s="264">
        <v>7061</v>
      </c>
      <c r="K254" s="264">
        <v>75</v>
      </c>
      <c r="L254" s="264">
        <v>75</v>
      </c>
      <c r="M254" s="264">
        <v>1</v>
      </c>
      <c r="N254" s="264">
        <v>0</v>
      </c>
      <c r="O254" s="264">
        <v>3670</v>
      </c>
      <c r="P254" s="264">
        <v>85</v>
      </c>
      <c r="Q254" s="264">
        <v>85</v>
      </c>
      <c r="R254" s="264">
        <v>47</v>
      </c>
      <c r="S254" s="264">
        <v>0</v>
      </c>
      <c r="T254" s="265">
        <v>0.015</v>
      </c>
      <c r="U254" s="266">
        <v>185587</v>
      </c>
      <c r="V254" s="266">
        <v>3071</v>
      </c>
      <c r="W254" s="266">
        <v>3040</v>
      </c>
      <c r="X254" s="266">
        <v>0</v>
      </c>
      <c r="Y254" s="264">
        <v>2835</v>
      </c>
      <c r="Z254" s="267">
        <v>0.0165474952448178</v>
      </c>
      <c r="AA254" s="267">
        <v>0.0118199943036172</v>
      </c>
      <c r="AB254" s="267">
        <v>0.0106217249681348</v>
      </c>
      <c r="AC254" s="268">
        <v>0.0231607629427793</v>
      </c>
      <c r="AD254" s="269">
        <v>0.00119826933548238</v>
      </c>
      <c r="AE254" s="270">
        <v>39273</v>
      </c>
      <c r="AF254" s="271">
        <v>609</v>
      </c>
      <c r="AG254" s="271">
        <v>0</v>
      </c>
      <c r="AH254" s="271">
        <v>37277</v>
      </c>
      <c r="AI254" s="271">
        <v>637</v>
      </c>
      <c r="AJ254" s="271">
        <v>0</v>
      </c>
      <c r="AK254" s="268">
        <v>0.0155068367580781</v>
      </c>
      <c r="AL254" s="268">
        <v>0.0170882850014754</v>
      </c>
      <c r="AM254" s="269">
        <v>-0.00158144824339737</v>
      </c>
    </row>
    <row r="255" spans="1:39">
      <c r="A255" s="279" t="s">
        <v>25</v>
      </c>
      <c r="B255" s="280" t="s">
        <v>3274</v>
      </c>
      <c r="C255" s="262" t="s">
        <v>115</v>
      </c>
      <c r="D255" s="280" t="s">
        <v>116</v>
      </c>
      <c r="E255" s="263">
        <v>10865</v>
      </c>
      <c r="F255" s="263">
        <v>146</v>
      </c>
      <c r="G255" s="263">
        <v>90</v>
      </c>
      <c r="H255" s="263">
        <v>2</v>
      </c>
      <c r="I255" s="263">
        <v>0</v>
      </c>
      <c r="J255" s="264">
        <v>10862</v>
      </c>
      <c r="K255" s="264">
        <v>74</v>
      </c>
      <c r="L255" s="264">
        <v>74</v>
      </c>
      <c r="M255" s="264">
        <v>16</v>
      </c>
      <c r="N255" s="264">
        <v>0</v>
      </c>
      <c r="O255" s="264">
        <v>5565</v>
      </c>
      <c r="P255" s="264">
        <v>163</v>
      </c>
      <c r="Q255" s="264">
        <v>163</v>
      </c>
      <c r="R255" s="264">
        <v>89</v>
      </c>
      <c r="S255" s="264">
        <v>0</v>
      </c>
      <c r="T255" s="265">
        <v>0.015</v>
      </c>
      <c r="U255" s="266">
        <v>265725</v>
      </c>
      <c r="V255" s="266">
        <v>4544</v>
      </c>
      <c r="W255" s="266">
        <v>4488</v>
      </c>
      <c r="X255" s="266">
        <v>0</v>
      </c>
      <c r="Y255" s="264">
        <v>4208</v>
      </c>
      <c r="Z255" s="267">
        <v>0.0171003857371343</v>
      </c>
      <c r="AA255" s="267">
        <v>0.0134376438104004</v>
      </c>
      <c r="AB255" s="267">
        <v>0.00681274166820107</v>
      </c>
      <c r="AC255" s="268">
        <v>0.0292902066486972</v>
      </c>
      <c r="AD255" s="269">
        <v>0.0066249021421993</v>
      </c>
      <c r="AE255" s="270">
        <v>60596</v>
      </c>
      <c r="AF255" s="271">
        <v>1022</v>
      </c>
      <c r="AG255" s="271">
        <v>0</v>
      </c>
      <c r="AH255" s="271">
        <v>54062</v>
      </c>
      <c r="AI255" s="271">
        <v>972</v>
      </c>
      <c r="AJ255" s="271">
        <v>0</v>
      </c>
      <c r="AK255" s="268">
        <v>0.016865799722754</v>
      </c>
      <c r="AL255" s="268">
        <v>0.0179793570345159</v>
      </c>
      <c r="AM255" s="269">
        <v>-0.00111355731176195</v>
      </c>
    </row>
    <row r="256" spans="1:39">
      <c r="A256" s="279" t="s">
        <v>25</v>
      </c>
      <c r="B256" s="280" t="s">
        <v>3274</v>
      </c>
      <c r="C256" s="262" t="s">
        <v>113</v>
      </c>
      <c r="D256" s="280" t="s">
        <v>114</v>
      </c>
      <c r="E256" s="263">
        <v>12124</v>
      </c>
      <c r="F256" s="263">
        <v>215</v>
      </c>
      <c r="G256" s="263">
        <v>151</v>
      </c>
      <c r="H256" s="263">
        <v>0</v>
      </c>
      <c r="I256" s="263">
        <v>0</v>
      </c>
      <c r="J256" s="264">
        <v>12096</v>
      </c>
      <c r="K256" s="264">
        <v>168</v>
      </c>
      <c r="L256" s="264">
        <v>168</v>
      </c>
      <c r="M256" s="264">
        <v>37</v>
      </c>
      <c r="N256" s="264">
        <v>0</v>
      </c>
      <c r="O256" s="264">
        <v>6344</v>
      </c>
      <c r="P256" s="264">
        <v>131</v>
      </c>
      <c r="Q256" s="264">
        <v>131</v>
      </c>
      <c r="R256" s="264">
        <v>84</v>
      </c>
      <c r="S256" s="264">
        <v>0</v>
      </c>
      <c r="T256" s="265">
        <v>0.015</v>
      </c>
      <c r="U256" s="266">
        <v>313218</v>
      </c>
      <c r="V256" s="266">
        <v>5901</v>
      </c>
      <c r="W256" s="266">
        <v>5835</v>
      </c>
      <c r="X256" s="266">
        <v>11</v>
      </c>
      <c r="Y256" s="264">
        <v>5431</v>
      </c>
      <c r="Z256" s="267">
        <v>0.0188047941050642</v>
      </c>
      <c r="AA256" s="267">
        <v>0.017733421313098</v>
      </c>
      <c r="AB256" s="267">
        <v>0.0138888888888889</v>
      </c>
      <c r="AC256" s="268">
        <v>0.0206494325346784</v>
      </c>
      <c r="AD256" s="269">
        <v>0.0038445324242091</v>
      </c>
      <c r="AE256" s="270">
        <v>68410</v>
      </c>
      <c r="AF256" s="271">
        <v>1264</v>
      </c>
      <c r="AG256" s="271">
        <v>2</v>
      </c>
      <c r="AH256" s="271">
        <v>64141</v>
      </c>
      <c r="AI256" s="271">
        <v>1315</v>
      </c>
      <c r="AJ256" s="271">
        <v>4</v>
      </c>
      <c r="AK256" s="268">
        <v>0.0184475953807923</v>
      </c>
      <c r="AL256" s="268">
        <v>0.0204393445689964</v>
      </c>
      <c r="AM256" s="269">
        <v>-0.00199174918820415</v>
      </c>
    </row>
    <row r="257" spans="1:39">
      <c r="A257" s="279" t="s">
        <v>25</v>
      </c>
      <c r="B257" s="280" t="s">
        <v>3274</v>
      </c>
      <c r="C257" s="262" t="s">
        <v>119</v>
      </c>
      <c r="D257" s="280" t="s">
        <v>120</v>
      </c>
      <c r="E257" s="263">
        <v>3275</v>
      </c>
      <c r="F257" s="263">
        <v>22</v>
      </c>
      <c r="G257" s="263">
        <v>11</v>
      </c>
      <c r="H257" s="263">
        <v>1</v>
      </c>
      <c r="I257" s="263">
        <v>0</v>
      </c>
      <c r="J257" s="264">
        <v>3653</v>
      </c>
      <c r="K257" s="264">
        <v>33</v>
      </c>
      <c r="L257" s="264">
        <v>33</v>
      </c>
      <c r="M257" s="264">
        <v>0</v>
      </c>
      <c r="N257" s="264">
        <v>0</v>
      </c>
      <c r="O257" s="264">
        <v>1798</v>
      </c>
      <c r="P257" s="264">
        <v>30</v>
      </c>
      <c r="Q257" s="264">
        <v>30</v>
      </c>
      <c r="R257" s="264">
        <v>9</v>
      </c>
      <c r="S257" s="264">
        <v>0</v>
      </c>
      <c r="T257" s="265">
        <v>0.015</v>
      </c>
      <c r="U257" s="266">
        <v>84721</v>
      </c>
      <c r="V257" s="266">
        <v>872</v>
      </c>
      <c r="W257" s="266">
        <v>860</v>
      </c>
      <c r="X257" s="266">
        <v>0</v>
      </c>
      <c r="Y257" s="264">
        <v>785</v>
      </c>
      <c r="Z257" s="267">
        <v>0.0102926074999115</v>
      </c>
      <c r="AA257" s="267">
        <v>0.0067175572519084</v>
      </c>
      <c r="AB257" s="267">
        <v>0.00903367095537914</v>
      </c>
      <c r="AC257" s="268">
        <v>0.0166852057842047</v>
      </c>
      <c r="AD257" s="269">
        <v>-0.00231611370347074</v>
      </c>
      <c r="AE257" s="270">
        <v>19238</v>
      </c>
      <c r="AF257" s="271">
        <v>202</v>
      </c>
      <c r="AG257" s="271">
        <v>0</v>
      </c>
      <c r="AH257" s="271">
        <v>17909</v>
      </c>
      <c r="AI257" s="271">
        <v>172</v>
      </c>
      <c r="AJ257" s="271">
        <v>0</v>
      </c>
      <c r="AK257" s="268">
        <v>0.0105000519804553</v>
      </c>
      <c r="AL257" s="268">
        <v>0.0096041096655313</v>
      </c>
      <c r="AM257" s="269">
        <v>0.000895942314924052</v>
      </c>
    </row>
    <row r="258" spans="1:39">
      <c r="A258" s="279" t="s">
        <v>25</v>
      </c>
      <c r="B258" s="280" t="s">
        <v>3274</v>
      </c>
      <c r="C258" s="262" t="s">
        <v>121</v>
      </c>
      <c r="D258" s="280" t="s">
        <v>122</v>
      </c>
      <c r="E258" s="263">
        <v>0</v>
      </c>
      <c r="F258" s="263">
        <v>0</v>
      </c>
      <c r="G258" s="263">
        <v>0</v>
      </c>
      <c r="H258" s="263">
        <v>0</v>
      </c>
      <c r="I258" s="263">
        <v>0</v>
      </c>
      <c r="J258" s="264">
        <v>0</v>
      </c>
      <c r="K258" s="264">
        <v>0</v>
      </c>
      <c r="L258" s="264">
        <v>0</v>
      </c>
      <c r="M258" s="264">
        <v>0</v>
      </c>
      <c r="N258" s="264">
        <v>0</v>
      </c>
      <c r="O258" s="264">
        <v>0</v>
      </c>
      <c r="P258" s="264">
        <v>0</v>
      </c>
      <c r="Q258" s="264">
        <v>0</v>
      </c>
      <c r="R258" s="264">
        <v>0</v>
      </c>
      <c r="S258" s="264">
        <v>0</v>
      </c>
      <c r="T258" s="265">
        <v>0.015</v>
      </c>
      <c r="U258" s="266">
        <v>34</v>
      </c>
      <c r="V258" s="266">
        <v>30</v>
      </c>
      <c r="W258" s="266">
        <v>30</v>
      </c>
      <c r="X258" s="266">
        <v>0</v>
      </c>
      <c r="Y258" s="264">
        <v>30</v>
      </c>
      <c r="Z258" s="267">
        <v>0.882352941176471</v>
      </c>
      <c r="AA258" s="267">
        <v>0</v>
      </c>
      <c r="AB258" s="267">
        <v>0</v>
      </c>
      <c r="AC258" s="268">
        <v>0</v>
      </c>
      <c r="AD258" s="269">
        <v>0</v>
      </c>
      <c r="AE258" s="270">
        <v>0</v>
      </c>
      <c r="AF258" s="271">
        <v>0</v>
      </c>
      <c r="AG258" s="271">
        <v>0</v>
      </c>
      <c r="AH258" s="271">
        <v>0</v>
      </c>
      <c r="AI258" s="271">
        <v>0</v>
      </c>
      <c r="AJ258" s="271">
        <v>0</v>
      </c>
      <c r="AK258" s="268">
        <v>0</v>
      </c>
      <c r="AL258" s="268">
        <v>0</v>
      </c>
      <c r="AM258" s="269">
        <v>0</v>
      </c>
    </row>
    <row r="259" spans="1:39">
      <c r="A259" s="279" t="s">
        <v>25</v>
      </c>
      <c r="B259" s="280" t="s">
        <v>3274</v>
      </c>
      <c r="C259" s="262" t="s">
        <v>127</v>
      </c>
      <c r="D259" s="280" t="s">
        <v>128</v>
      </c>
      <c r="E259" s="263">
        <v>4518</v>
      </c>
      <c r="F259" s="263">
        <v>40</v>
      </c>
      <c r="G259" s="263">
        <v>25</v>
      </c>
      <c r="H259" s="263">
        <v>0</v>
      </c>
      <c r="I259" s="263">
        <v>0</v>
      </c>
      <c r="J259" s="264">
        <v>4154</v>
      </c>
      <c r="K259" s="264">
        <v>48</v>
      </c>
      <c r="L259" s="264">
        <v>47</v>
      </c>
      <c r="M259" s="264">
        <v>15</v>
      </c>
      <c r="N259" s="264">
        <v>0</v>
      </c>
      <c r="O259" s="264">
        <v>2081</v>
      </c>
      <c r="P259" s="264">
        <v>49</v>
      </c>
      <c r="Q259" s="264">
        <v>49</v>
      </c>
      <c r="R259" s="264">
        <v>25</v>
      </c>
      <c r="S259" s="264">
        <v>0</v>
      </c>
      <c r="T259" s="265">
        <v>0.015</v>
      </c>
      <c r="U259" s="266">
        <v>111356</v>
      </c>
      <c r="V259" s="266">
        <v>1651</v>
      </c>
      <c r="W259" s="266">
        <v>1634</v>
      </c>
      <c r="X259" s="266">
        <v>1</v>
      </c>
      <c r="Y259" s="264">
        <v>1527</v>
      </c>
      <c r="Z259" s="267">
        <v>0.0148173425769604</v>
      </c>
      <c r="AA259" s="267">
        <v>0.00885347498893316</v>
      </c>
      <c r="AB259" s="267">
        <v>0.0115551275878671</v>
      </c>
      <c r="AC259" s="268">
        <v>0.023546371936569</v>
      </c>
      <c r="AD259" s="269">
        <v>-0.00270165259893396</v>
      </c>
      <c r="AE259" s="270">
        <v>24130</v>
      </c>
      <c r="AF259" s="271">
        <v>307</v>
      </c>
      <c r="AG259" s="271">
        <v>0</v>
      </c>
      <c r="AH259" s="271">
        <v>22628</v>
      </c>
      <c r="AI259" s="271">
        <v>432</v>
      </c>
      <c r="AJ259" s="271">
        <v>0</v>
      </c>
      <c r="AK259" s="268">
        <v>0.012722751761293</v>
      </c>
      <c r="AL259" s="268">
        <v>0.0190913911967474</v>
      </c>
      <c r="AM259" s="269">
        <v>-0.0063686394354544</v>
      </c>
    </row>
    <row r="260" spans="1:39">
      <c r="A260" s="279" t="s">
        <v>25</v>
      </c>
      <c r="B260" s="280" t="s">
        <v>3274</v>
      </c>
      <c r="C260" s="262" t="s">
        <v>125</v>
      </c>
      <c r="D260" s="280" t="s">
        <v>126</v>
      </c>
      <c r="E260" s="263">
        <v>10083</v>
      </c>
      <c r="F260" s="263">
        <v>135</v>
      </c>
      <c r="G260" s="263">
        <v>76</v>
      </c>
      <c r="H260" s="263">
        <v>0</v>
      </c>
      <c r="I260" s="263">
        <v>0</v>
      </c>
      <c r="J260" s="264">
        <v>9826</v>
      </c>
      <c r="K260" s="264">
        <v>126</v>
      </c>
      <c r="L260" s="264">
        <v>126</v>
      </c>
      <c r="M260" s="264">
        <v>28</v>
      </c>
      <c r="N260" s="264">
        <v>0</v>
      </c>
      <c r="O260" s="264">
        <v>5048</v>
      </c>
      <c r="P260" s="264">
        <v>72</v>
      </c>
      <c r="Q260" s="264">
        <v>72</v>
      </c>
      <c r="R260" s="264">
        <v>39</v>
      </c>
      <c r="S260" s="264">
        <v>0</v>
      </c>
      <c r="T260" s="265">
        <v>0.015</v>
      </c>
      <c r="U260" s="266">
        <v>247556</v>
      </c>
      <c r="V260" s="266">
        <v>3462</v>
      </c>
      <c r="W260" s="266">
        <v>3403</v>
      </c>
      <c r="X260" s="266">
        <v>0</v>
      </c>
      <c r="Y260" s="264">
        <v>3149</v>
      </c>
      <c r="Z260" s="267">
        <v>0.0139847145696327</v>
      </c>
      <c r="AA260" s="267">
        <v>0.0133888723594168</v>
      </c>
      <c r="AB260" s="267">
        <v>0.0128231223285162</v>
      </c>
      <c r="AC260" s="268">
        <v>0.0142630744849445</v>
      </c>
      <c r="AD260" s="269">
        <v>0.000565750030900657</v>
      </c>
      <c r="AE260" s="270">
        <v>56604</v>
      </c>
      <c r="AF260" s="271">
        <v>767</v>
      </c>
      <c r="AG260" s="271">
        <v>0</v>
      </c>
      <c r="AH260" s="271">
        <v>51202</v>
      </c>
      <c r="AI260" s="271">
        <v>739</v>
      </c>
      <c r="AJ260" s="271">
        <v>0</v>
      </c>
      <c r="AK260" s="268">
        <v>0.0135502791322168</v>
      </c>
      <c r="AL260" s="268">
        <v>0.0144330299597672</v>
      </c>
      <c r="AM260" s="269">
        <v>-0.000882750827550393</v>
      </c>
    </row>
    <row r="261" spans="1:39">
      <c r="A261" s="279" t="s">
        <v>25</v>
      </c>
      <c r="B261" s="280" t="s">
        <v>3274</v>
      </c>
      <c r="C261" s="262" t="s">
        <v>180</v>
      </c>
      <c r="D261" s="281" t="s">
        <v>181</v>
      </c>
      <c r="E261" s="263">
        <v>8901</v>
      </c>
      <c r="F261" s="263">
        <v>195</v>
      </c>
      <c r="G261" s="263">
        <v>119</v>
      </c>
      <c r="H261" s="263">
        <v>0</v>
      </c>
      <c r="I261" s="263">
        <v>0</v>
      </c>
      <c r="J261" s="264">
        <v>8724</v>
      </c>
      <c r="K261" s="264">
        <v>126</v>
      </c>
      <c r="L261" s="264">
        <v>126</v>
      </c>
      <c r="M261" s="264">
        <v>29</v>
      </c>
      <c r="N261" s="264">
        <v>0</v>
      </c>
      <c r="O261" s="264">
        <v>4202</v>
      </c>
      <c r="P261" s="264">
        <v>133</v>
      </c>
      <c r="Q261" s="264">
        <v>133</v>
      </c>
      <c r="R261" s="264">
        <v>97</v>
      </c>
      <c r="S261" s="264">
        <v>0</v>
      </c>
      <c r="T261" s="265">
        <v>0.015</v>
      </c>
      <c r="U261" s="266">
        <v>220744</v>
      </c>
      <c r="V261" s="266">
        <v>4978</v>
      </c>
      <c r="W261" s="266">
        <v>4902</v>
      </c>
      <c r="X261" s="266">
        <v>5</v>
      </c>
      <c r="Y261" s="264">
        <v>4586</v>
      </c>
      <c r="Z261" s="267">
        <v>0.0225283586416845</v>
      </c>
      <c r="AA261" s="267">
        <v>0.0219076508257499</v>
      </c>
      <c r="AB261" s="267">
        <v>0.0144429160935351</v>
      </c>
      <c r="AC261" s="268">
        <v>0.0316515944788196</v>
      </c>
      <c r="AD261" s="269">
        <v>0.00746473473221484</v>
      </c>
      <c r="AE261" s="270">
        <v>48617</v>
      </c>
      <c r="AF261" s="271">
        <v>1125</v>
      </c>
      <c r="AG261" s="271">
        <v>0</v>
      </c>
      <c r="AH261" s="271">
        <v>45953</v>
      </c>
      <c r="AI261" s="271">
        <v>1223</v>
      </c>
      <c r="AJ261" s="271">
        <v>1</v>
      </c>
      <c r="AK261" s="268">
        <v>0.0231400538906144</v>
      </c>
      <c r="AL261" s="268">
        <v>0.0265923878745675</v>
      </c>
      <c r="AM261" s="269">
        <v>-0.0034523339839531</v>
      </c>
    </row>
    <row r="262" spans="1:39">
      <c r="A262" s="279" t="s">
        <v>25</v>
      </c>
      <c r="B262" s="280" t="s">
        <v>3281</v>
      </c>
      <c r="C262" s="262" t="s">
        <v>3282</v>
      </c>
      <c r="D262" s="280" t="s">
        <v>3283</v>
      </c>
      <c r="E262" s="263">
        <v>0</v>
      </c>
      <c r="F262" s="263">
        <v>0</v>
      </c>
      <c r="G262" s="263">
        <v>0</v>
      </c>
      <c r="H262" s="263">
        <v>0</v>
      </c>
      <c r="I262" s="263">
        <v>0</v>
      </c>
      <c r="J262" s="264">
        <v>0</v>
      </c>
      <c r="K262" s="264">
        <v>0</v>
      </c>
      <c r="L262" s="264">
        <v>0</v>
      </c>
      <c r="M262" s="264">
        <v>0</v>
      </c>
      <c r="N262" s="264">
        <v>0</v>
      </c>
      <c r="O262" s="264">
        <v>0</v>
      </c>
      <c r="P262" s="264">
        <v>0</v>
      </c>
      <c r="Q262" s="264">
        <v>0</v>
      </c>
      <c r="R262" s="264">
        <v>0</v>
      </c>
      <c r="S262" s="264">
        <v>0</v>
      </c>
      <c r="T262" s="265">
        <v>0.015</v>
      </c>
      <c r="U262" s="266">
        <v>0</v>
      </c>
      <c r="V262" s="266">
        <v>0</v>
      </c>
      <c r="W262" s="266">
        <v>0</v>
      </c>
      <c r="X262" s="266">
        <v>0</v>
      </c>
      <c r="Y262" s="264">
        <v>0</v>
      </c>
      <c r="Z262" s="267">
        <v>0</v>
      </c>
      <c r="AA262" s="267">
        <v>0</v>
      </c>
      <c r="AB262" s="267">
        <v>0</v>
      </c>
      <c r="AC262" s="268">
        <v>0</v>
      </c>
      <c r="AD262" s="269">
        <v>0</v>
      </c>
      <c r="AE262" s="270">
        <v>0</v>
      </c>
      <c r="AF262" s="271">
        <v>0</v>
      </c>
      <c r="AG262" s="271">
        <v>0</v>
      </c>
      <c r="AH262" s="271">
        <v>0</v>
      </c>
      <c r="AI262" s="271">
        <v>0</v>
      </c>
      <c r="AJ262" s="271">
        <v>0</v>
      </c>
      <c r="AK262" s="268">
        <v>0</v>
      </c>
      <c r="AL262" s="268">
        <v>0</v>
      </c>
      <c r="AM262" s="269">
        <v>0</v>
      </c>
    </row>
    <row r="263" spans="1:39">
      <c r="A263" s="279" t="s">
        <v>25</v>
      </c>
      <c r="B263" s="280" t="s">
        <v>3281</v>
      </c>
      <c r="C263" s="262" t="s">
        <v>3284</v>
      </c>
      <c r="D263" s="280" t="s">
        <v>3285</v>
      </c>
      <c r="E263" s="263">
        <v>0</v>
      </c>
      <c r="F263" s="263">
        <v>0</v>
      </c>
      <c r="G263" s="263">
        <v>0</v>
      </c>
      <c r="H263" s="263">
        <v>0</v>
      </c>
      <c r="I263" s="263">
        <v>0</v>
      </c>
      <c r="J263" s="264">
        <v>0</v>
      </c>
      <c r="K263" s="264">
        <v>0</v>
      </c>
      <c r="L263" s="264">
        <v>0</v>
      </c>
      <c r="M263" s="264">
        <v>0</v>
      </c>
      <c r="N263" s="264">
        <v>0</v>
      </c>
      <c r="O263" s="264">
        <v>0</v>
      </c>
      <c r="P263" s="264">
        <v>0</v>
      </c>
      <c r="Q263" s="264">
        <v>0</v>
      </c>
      <c r="R263" s="264">
        <v>0</v>
      </c>
      <c r="S263" s="264">
        <v>0</v>
      </c>
      <c r="T263" s="265">
        <v>0.015</v>
      </c>
      <c r="U263" s="266">
        <v>0</v>
      </c>
      <c r="V263" s="266">
        <v>0</v>
      </c>
      <c r="W263" s="266">
        <v>0</v>
      </c>
      <c r="X263" s="266">
        <v>0</v>
      </c>
      <c r="Y263" s="264">
        <v>0</v>
      </c>
      <c r="Z263" s="267">
        <v>0</v>
      </c>
      <c r="AA263" s="267">
        <v>0</v>
      </c>
      <c r="AB263" s="267">
        <v>0</v>
      </c>
      <c r="AC263" s="268">
        <v>0</v>
      </c>
      <c r="AD263" s="269">
        <v>0</v>
      </c>
      <c r="AE263" s="270">
        <v>0</v>
      </c>
      <c r="AF263" s="271">
        <v>0</v>
      </c>
      <c r="AG263" s="271">
        <v>0</v>
      </c>
      <c r="AH263" s="271">
        <v>0</v>
      </c>
      <c r="AI263" s="271">
        <v>0</v>
      </c>
      <c r="AJ263" s="271">
        <v>0</v>
      </c>
      <c r="AK263" s="268">
        <v>0</v>
      </c>
      <c r="AL263" s="268">
        <v>0</v>
      </c>
      <c r="AM263" s="269">
        <v>0</v>
      </c>
    </row>
    <row r="264" spans="1:39">
      <c r="A264" s="279" t="s">
        <v>25</v>
      </c>
      <c r="B264" s="280" t="s">
        <v>3281</v>
      </c>
      <c r="C264" s="262" t="s">
        <v>3286</v>
      </c>
      <c r="D264" s="280" t="s">
        <v>3287</v>
      </c>
      <c r="E264" s="263">
        <v>0</v>
      </c>
      <c r="F264" s="263">
        <v>0</v>
      </c>
      <c r="G264" s="263">
        <v>0</v>
      </c>
      <c r="H264" s="263">
        <v>0</v>
      </c>
      <c r="I264" s="263">
        <v>0</v>
      </c>
      <c r="J264" s="264">
        <v>0</v>
      </c>
      <c r="K264" s="264">
        <v>0</v>
      </c>
      <c r="L264" s="264">
        <v>0</v>
      </c>
      <c r="M264" s="264">
        <v>0</v>
      </c>
      <c r="N264" s="264">
        <v>0</v>
      </c>
      <c r="O264" s="264">
        <v>0</v>
      </c>
      <c r="P264" s="264">
        <v>0</v>
      </c>
      <c r="Q264" s="264">
        <v>0</v>
      </c>
      <c r="R264" s="264">
        <v>0</v>
      </c>
      <c r="S264" s="264">
        <v>0</v>
      </c>
      <c r="T264" s="265">
        <v>0.015</v>
      </c>
      <c r="U264" s="266">
        <v>0</v>
      </c>
      <c r="V264" s="266">
        <v>0</v>
      </c>
      <c r="W264" s="266">
        <v>0</v>
      </c>
      <c r="X264" s="266">
        <v>0</v>
      </c>
      <c r="Y264" s="264">
        <v>0</v>
      </c>
      <c r="Z264" s="267">
        <v>0</v>
      </c>
      <c r="AA264" s="267">
        <v>0</v>
      </c>
      <c r="AB264" s="267">
        <v>0</v>
      </c>
      <c r="AC264" s="268">
        <v>0</v>
      </c>
      <c r="AD264" s="269">
        <v>0</v>
      </c>
      <c r="AE264" s="270">
        <v>0</v>
      </c>
      <c r="AF264" s="271">
        <v>0</v>
      </c>
      <c r="AG264" s="271">
        <v>0</v>
      </c>
      <c r="AH264" s="271">
        <v>0</v>
      </c>
      <c r="AI264" s="271">
        <v>0</v>
      </c>
      <c r="AJ264" s="271">
        <v>0</v>
      </c>
      <c r="AK264" s="268">
        <v>0</v>
      </c>
      <c r="AL264" s="268">
        <v>0</v>
      </c>
      <c r="AM264" s="269">
        <v>0</v>
      </c>
    </row>
    <row r="265" spans="1:39">
      <c r="A265" s="279" t="s">
        <v>25</v>
      </c>
      <c r="B265" s="280" t="s">
        <v>3281</v>
      </c>
      <c r="C265" s="262" t="s">
        <v>3288</v>
      </c>
      <c r="D265" s="280" t="s">
        <v>3289</v>
      </c>
      <c r="E265" s="263">
        <v>0</v>
      </c>
      <c r="F265" s="263">
        <v>0</v>
      </c>
      <c r="G265" s="263">
        <v>0</v>
      </c>
      <c r="H265" s="263">
        <v>0</v>
      </c>
      <c r="I265" s="263">
        <v>0</v>
      </c>
      <c r="J265" s="264">
        <v>0</v>
      </c>
      <c r="K265" s="264">
        <v>0</v>
      </c>
      <c r="L265" s="264">
        <v>0</v>
      </c>
      <c r="M265" s="264">
        <v>0</v>
      </c>
      <c r="N265" s="264">
        <v>0</v>
      </c>
      <c r="O265" s="264">
        <v>0</v>
      </c>
      <c r="P265" s="264">
        <v>0</v>
      </c>
      <c r="Q265" s="264">
        <v>0</v>
      </c>
      <c r="R265" s="264">
        <v>0</v>
      </c>
      <c r="S265" s="264">
        <v>0</v>
      </c>
      <c r="T265" s="265">
        <v>0.015</v>
      </c>
      <c r="U265" s="266">
        <v>0</v>
      </c>
      <c r="V265" s="266">
        <v>0</v>
      </c>
      <c r="W265" s="266">
        <v>0</v>
      </c>
      <c r="X265" s="266">
        <v>0</v>
      </c>
      <c r="Y265" s="264">
        <v>0</v>
      </c>
      <c r="Z265" s="267">
        <v>0</v>
      </c>
      <c r="AA265" s="267">
        <v>0</v>
      </c>
      <c r="AB265" s="267">
        <v>0</v>
      </c>
      <c r="AC265" s="268">
        <v>0</v>
      </c>
      <c r="AD265" s="269">
        <v>0</v>
      </c>
      <c r="AE265" s="270">
        <v>0</v>
      </c>
      <c r="AF265" s="271">
        <v>0</v>
      </c>
      <c r="AG265" s="271">
        <v>0</v>
      </c>
      <c r="AH265" s="271">
        <v>0</v>
      </c>
      <c r="AI265" s="271">
        <v>0</v>
      </c>
      <c r="AJ265" s="271">
        <v>0</v>
      </c>
      <c r="AK265" s="268">
        <v>0</v>
      </c>
      <c r="AL265" s="268">
        <v>0</v>
      </c>
      <c r="AM265" s="269">
        <v>0</v>
      </c>
    </row>
    <row r="266" spans="1:39">
      <c r="A266" s="279" t="s">
        <v>25</v>
      </c>
      <c r="B266" s="280" t="s">
        <v>3281</v>
      </c>
      <c r="C266" s="262" t="s">
        <v>136</v>
      </c>
      <c r="D266" s="280" t="s">
        <v>137</v>
      </c>
      <c r="E266" s="263">
        <v>6072</v>
      </c>
      <c r="F266" s="263">
        <v>124</v>
      </c>
      <c r="G266" s="263">
        <v>93</v>
      </c>
      <c r="H266" s="263">
        <v>0</v>
      </c>
      <c r="I266" s="263">
        <v>0</v>
      </c>
      <c r="J266" s="264">
        <v>5994</v>
      </c>
      <c r="K266" s="264">
        <v>70</v>
      </c>
      <c r="L266" s="264">
        <v>69</v>
      </c>
      <c r="M266" s="264">
        <v>12</v>
      </c>
      <c r="N266" s="264">
        <v>0</v>
      </c>
      <c r="O266" s="264">
        <v>4429</v>
      </c>
      <c r="P266" s="264">
        <v>116</v>
      </c>
      <c r="Q266" s="264">
        <v>116</v>
      </c>
      <c r="R266" s="264">
        <v>64</v>
      </c>
      <c r="S266" s="264">
        <v>0</v>
      </c>
      <c r="T266" s="265">
        <v>0.015</v>
      </c>
      <c r="U266" s="266">
        <v>149909</v>
      </c>
      <c r="V266" s="266">
        <v>2475</v>
      </c>
      <c r="W266" s="266">
        <v>2443</v>
      </c>
      <c r="X266" s="266">
        <v>2</v>
      </c>
      <c r="Y266" s="264">
        <v>2199</v>
      </c>
      <c r="Z266" s="267">
        <v>0.0164966746492872</v>
      </c>
      <c r="AA266" s="267">
        <v>0.0204216073781291</v>
      </c>
      <c r="AB266" s="267">
        <v>0.0116783450116783</v>
      </c>
      <c r="AC266" s="268">
        <v>0.0261910137728607</v>
      </c>
      <c r="AD266" s="269">
        <v>0.00874326236645077</v>
      </c>
      <c r="AE266" s="270">
        <v>34396</v>
      </c>
      <c r="AF266" s="271">
        <v>637</v>
      </c>
      <c r="AG266" s="271">
        <v>0</v>
      </c>
      <c r="AH266" s="271">
        <v>30901</v>
      </c>
      <c r="AI266" s="271">
        <v>499</v>
      </c>
      <c r="AJ266" s="271">
        <v>0</v>
      </c>
      <c r="AK266" s="268">
        <v>0.0185195953017793</v>
      </c>
      <c r="AL266" s="268">
        <v>0.0161483447137633</v>
      </c>
      <c r="AM266" s="269">
        <v>0.00237125058801597</v>
      </c>
    </row>
    <row r="267" spans="1:39">
      <c r="A267" s="279" t="s">
        <v>25</v>
      </c>
      <c r="B267" s="280" t="s">
        <v>3281</v>
      </c>
      <c r="C267" s="262" t="s">
        <v>129</v>
      </c>
      <c r="D267" s="280" t="s">
        <v>130</v>
      </c>
      <c r="E267" s="263">
        <v>12901</v>
      </c>
      <c r="F267" s="263">
        <v>262</v>
      </c>
      <c r="G267" s="263">
        <v>161</v>
      </c>
      <c r="H267" s="263">
        <v>2</v>
      </c>
      <c r="I267" s="263">
        <v>0</v>
      </c>
      <c r="J267" s="264">
        <v>12823</v>
      </c>
      <c r="K267" s="264">
        <v>127</v>
      </c>
      <c r="L267" s="264">
        <v>126</v>
      </c>
      <c r="M267" s="264">
        <v>1</v>
      </c>
      <c r="N267" s="264">
        <v>0</v>
      </c>
      <c r="O267" s="264">
        <v>7044</v>
      </c>
      <c r="P267" s="264">
        <v>257</v>
      </c>
      <c r="Q267" s="264">
        <v>256</v>
      </c>
      <c r="R267" s="264">
        <v>105</v>
      </c>
      <c r="S267" s="264">
        <v>0</v>
      </c>
      <c r="T267" s="265">
        <v>0.015</v>
      </c>
      <c r="U267" s="266">
        <v>326971</v>
      </c>
      <c r="V267" s="266">
        <v>6712</v>
      </c>
      <c r="W267" s="266">
        <v>6607</v>
      </c>
      <c r="X267" s="266">
        <v>1</v>
      </c>
      <c r="Y267" s="264">
        <v>6086</v>
      </c>
      <c r="Z267" s="267">
        <v>0.0205247560181178</v>
      </c>
      <c r="AA267" s="267">
        <v>0.0203085032168049</v>
      </c>
      <c r="AB267" s="267">
        <v>0.0099040786087499</v>
      </c>
      <c r="AC267" s="268">
        <v>0.0364849517319705</v>
      </c>
      <c r="AD267" s="269">
        <v>0.010404424608055</v>
      </c>
      <c r="AE267" s="270">
        <v>74241</v>
      </c>
      <c r="AF267" s="271">
        <v>1627</v>
      </c>
      <c r="AG267" s="271">
        <v>0</v>
      </c>
      <c r="AH267" s="271">
        <v>71452</v>
      </c>
      <c r="AI267" s="271">
        <v>1475</v>
      </c>
      <c r="AJ267" s="271">
        <v>0</v>
      </c>
      <c r="AK267" s="268">
        <v>0.0219151142899476</v>
      </c>
      <c r="AL267" s="268">
        <v>0.0206432290208812</v>
      </c>
      <c r="AM267" s="269">
        <v>0.00127188526906645</v>
      </c>
    </row>
    <row r="268" spans="1:39">
      <c r="A268" s="279" t="s">
        <v>25</v>
      </c>
      <c r="B268" s="280" t="s">
        <v>3281</v>
      </c>
      <c r="C268" s="262" t="s">
        <v>140</v>
      </c>
      <c r="D268" s="280" t="s">
        <v>141</v>
      </c>
      <c r="E268" s="263">
        <v>20326</v>
      </c>
      <c r="F268" s="263">
        <v>246</v>
      </c>
      <c r="G268" s="263">
        <v>167</v>
      </c>
      <c r="H268" s="263">
        <v>18</v>
      </c>
      <c r="I268" s="263">
        <v>0</v>
      </c>
      <c r="J268" s="264">
        <v>19687</v>
      </c>
      <c r="K268" s="264">
        <v>314</v>
      </c>
      <c r="L268" s="264">
        <v>311</v>
      </c>
      <c r="M268" s="264">
        <v>85</v>
      </c>
      <c r="N268" s="264">
        <v>0</v>
      </c>
      <c r="O268" s="264">
        <v>10735</v>
      </c>
      <c r="P268" s="264">
        <v>218</v>
      </c>
      <c r="Q268" s="264">
        <v>218</v>
      </c>
      <c r="R268" s="264">
        <v>136</v>
      </c>
      <c r="S268" s="264">
        <v>0</v>
      </c>
      <c r="T268" s="265">
        <v>0.015</v>
      </c>
      <c r="U268" s="266">
        <v>508045</v>
      </c>
      <c r="V268" s="266">
        <v>8362</v>
      </c>
      <c r="W268" s="266">
        <v>8274</v>
      </c>
      <c r="X268" s="266">
        <v>13</v>
      </c>
      <c r="Y268" s="264">
        <v>7715</v>
      </c>
      <c r="Z268" s="267">
        <v>0.0164335836392446</v>
      </c>
      <c r="AA268" s="267">
        <v>0.0121027255731575</v>
      </c>
      <c r="AB268" s="267">
        <v>0.0159496114187027</v>
      </c>
      <c r="AC268" s="268">
        <v>0.0203074056823475</v>
      </c>
      <c r="AD268" s="269">
        <v>-0.00384688584554516</v>
      </c>
      <c r="AE268" s="270">
        <v>113814</v>
      </c>
      <c r="AF268" s="271">
        <v>1904</v>
      </c>
      <c r="AG268" s="271">
        <v>2</v>
      </c>
      <c r="AH268" s="271">
        <v>107975</v>
      </c>
      <c r="AI268" s="271">
        <v>1872</v>
      </c>
      <c r="AJ268" s="271">
        <v>2</v>
      </c>
      <c r="AK268" s="268">
        <v>0.016711476619748</v>
      </c>
      <c r="AL268" s="268">
        <v>0.017318823801806</v>
      </c>
      <c r="AM268" s="269">
        <v>-0.000607347182057964</v>
      </c>
    </row>
    <row r="269" spans="1:39">
      <c r="A269" s="279" t="s">
        <v>25</v>
      </c>
      <c r="B269" s="280" t="s">
        <v>3281</v>
      </c>
      <c r="C269" s="262" t="s">
        <v>131</v>
      </c>
      <c r="D269" s="280" t="s">
        <v>132</v>
      </c>
      <c r="E269" s="263">
        <v>12494</v>
      </c>
      <c r="F269" s="263">
        <v>147</v>
      </c>
      <c r="G269" s="263">
        <v>101</v>
      </c>
      <c r="H269" s="263">
        <v>3</v>
      </c>
      <c r="I269" s="263">
        <v>0</v>
      </c>
      <c r="J269" s="264">
        <v>12025</v>
      </c>
      <c r="K269" s="264">
        <v>176</v>
      </c>
      <c r="L269" s="264">
        <v>176</v>
      </c>
      <c r="M269" s="264">
        <v>28</v>
      </c>
      <c r="N269" s="264">
        <v>0</v>
      </c>
      <c r="O269" s="264">
        <v>7128</v>
      </c>
      <c r="P269" s="264">
        <v>154</v>
      </c>
      <c r="Q269" s="264">
        <v>154</v>
      </c>
      <c r="R269" s="264">
        <v>92</v>
      </c>
      <c r="S269" s="264">
        <v>0</v>
      </c>
      <c r="T269" s="265">
        <v>0.015</v>
      </c>
      <c r="U269" s="266">
        <v>337472</v>
      </c>
      <c r="V269" s="266">
        <v>5307</v>
      </c>
      <c r="W269" s="266">
        <v>5261</v>
      </c>
      <c r="X269" s="266">
        <v>5</v>
      </c>
      <c r="Y269" s="264">
        <v>4873</v>
      </c>
      <c r="Z269" s="267">
        <v>0.0157109330551868</v>
      </c>
      <c r="AA269" s="267">
        <v>0.0117656475108052</v>
      </c>
      <c r="AB269" s="267">
        <v>0.0146361746361746</v>
      </c>
      <c r="AC269" s="268">
        <v>0.0216049382716049</v>
      </c>
      <c r="AD269" s="269">
        <v>-0.00287052712536945</v>
      </c>
      <c r="AE269" s="270">
        <v>71525</v>
      </c>
      <c r="AF269" s="271">
        <v>1003</v>
      </c>
      <c r="AG269" s="271">
        <v>0</v>
      </c>
      <c r="AH269" s="271">
        <v>69920</v>
      </c>
      <c r="AI269" s="271">
        <v>1322</v>
      </c>
      <c r="AJ269" s="271">
        <v>1</v>
      </c>
      <c r="AK269" s="268">
        <v>0.014023068857043</v>
      </c>
      <c r="AL269" s="268">
        <v>0.0188930205949657</v>
      </c>
      <c r="AM269" s="269">
        <v>-0.00486995173792268</v>
      </c>
    </row>
    <row r="270" spans="1:39">
      <c r="A270" s="279" t="s">
        <v>25</v>
      </c>
      <c r="B270" s="280" t="s">
        <v>3281</v>
      </c>
      <c r="C270" s="262" t="s">
        <v>138</v>
      </c>
      <c r="D270" s="280" t="s">
        <v>139</v>
      </c>
      <c r="E270" s="263">
        <v>9560</v>
      </c>
      <c r="F270" s="263">
        <v>204</v>
      </c>
      <c r="G270" s="263">
        <v>111</v>
      </c>
      <c r="H270" s="263">
        <v>0</v>
      </c>
      <c r="I270" s="263">
        <v>0</v>
      </c>
      <c r="J270" s="264">
        <v>11827</v>
      </c>
      <c r="K270" s="264">
        <v>236</v>
      </c>
      <c r="L270" s="264">
        <v>236</v>
      </c>
      <c r="M270" s="264">
        <v>26</v>
      </c>
      <c r="N270" s="264">
        <v>1</v>
      </c>
      <c r="O270" s="264">
        <v>6129</v>
      </c>
      <c r="P270" s="264">
        <v>167</v>
      </c>
      <c r="Q270" s="264">
        <v>167</v>
      </c>
      <c r="R270" s="264">
        <v>82</v>
      </c>
      <c r="S270" s="264">
        <v>1</v>
      </c>
      <c r="T270" s="265">
        <v>0.015</v>
      </c>
      <c r="U270" s="266">
        <v>290463</v>
      </c>
      <c r="V270" s="266">
        <v>6618</v>
      </c>
      <c r="W270" s="266">
        <v>6523</v>
      </c>
      <c r="X270" s="266">
        <v>20</v>
      </c>
      <c r="Y270" s="264">
        <v>6026</v>
      </c>
      <c r="Z270" s="267">
        <v>0.0227154577347201</v>
      </c>
      <c r="AA270" s="267">
        <v>0.0213389121338912</v>
      </c>
      <c r="AB270" s="267">
        <v>0.019869789464784</v>
      </c>
      <c r="AC270" s="268">
        <v>0.0270843530755425</v>
      </c>
      <c r="AD270" s="269">
        <v>0.00146912266910724</v>
      </c>
      <c r="AE270" s="270">
        <v>65597</v>
      </c>
      <c r="AF270" s="271">
        <v>1462</v>
      </c>
      <c r="AG270" s="271">
        <v>3</v>
      </c>
      <c r="AH270" s="271">
        <v>61872</v>
      </c>
      <c r="AI270" s="271">
        <v>1584</v>
      </c>
      <c r="AJ270" s="271">
        <v>6</v>
      </c>
      <c r="AK270" s="268">
        <v>0.022241870817263</v>
      </c>
      <c r="AL270" s="268">
        <v>0.0255042668735454</v>
      </c>
      <c r="AM270" s="269">
        <v>-0.0032623960562824</v>
      </c>
    </row>
    <row r="271" spans="1:39">
      <c r="A271" s="279" t="s">
        <v>25</v>
      </c>
      <c r="B271" s="280" t="s">
        <v>3281</v>
      </c>
      <c r="C271" s="262" t="s">
        <v>133</v>
      </c>
      <c r="D271" s="280" t="s">
        <v>134</v>
      </c>
      <c r="E271" s="263">
        <v>13999</v>
      </c>
      <c r="F271" s="263">
        <v>161</v>
      </c>
      <c r="G271" s="263">
        <v>96</v>
      </c>
      <c r="H271" s="263">
        <v>3</v>
      </c>
      <c r="I271" s="263">
        <v>0</v>
      </c>
      <c r="J271" s="264">
        <v>13994</v>
      </c>
      <c r="K271" s="264">
        <v>137</v>
      </c>
      <c r="L271" s="264">
        <v>137</v>
      </c>
      <c r="M271" s="264">
        <v>9</v>
      </c>
      <c r="N271" s="264">
        <v>0</v>
      </c>
      <c r="O271" s="264">
        <v>8050</v>
      </c>
      <c r="P271" s="264">
        <v>233</v>
      </c>
      <c r="Q271" s="264">
        <v>233</v>
      </c>
      <c r="R271" s="264">
        <v>84</v>
      </c>
      <c r="S271" s="264">
        <v>0</v>
      </c>
      <c r="T271" s="265">
        <v>0.015</v>
      </c>
      <c r="U271" s="266">
        <v>362965</v>
      </c>
      <c r="V271" s="266">
        <v>5611</v>
      </c>
      <c r="W271" s="266">
        <v>5544</v>
      </c>
      <c r="X271" s="266">
        <v>13</v>
      </c>
      <c r="Y271" s="264">
        <v>5080</v>
      </c>
      <c r="Z271" s="267">
        <v>0.0154229746669789</v>
      </c>
      <c r="AA271" s="267">
        <v>0.0115008214872491</v>
      </c>
      <c r="AB271" s="267">
        <v>0.00978990996141203</v>
      </c>
      <c r="AC271" s="268">
        <v>0.028944099378882</v>
      </c>
      <c r="AD271" s="269">
        <v>0.00171091152583706</v>
      </c>
      <c r="AE271" s="270">
        <v>80244</v>
      </c>
      <c r="AF271" s="271">
        <v>1115</v>
      </c>
      <c r="AG271" s="271">
        <v>1</v>
      </c>
      <c r="AH271" s="271">
        <v>77904</v>
      </c>
      <c r="AI271" s="271">
        <v>1282</v>
      </c>
      <c r="AJ271" s="271">
        <v>4</v>
      </c>
      <c r="AK271" s="268">
        <v>0.0138826578934251</v>
      </c>
      <c r="AL271" s="268">
        <v>0.0164048059149723</v>
      </c>
      <c r="AM271" s="269">
        <v>-0.00252214802154722</v>
      </c>
    </row>
    <row r="272" spans="1:39">
      <c r="A272" s="279" t="s">
        <v>25</v>
      </c>
      <c r="B272" s="280" t="s">
        <v>3290</v>
      </c>
      <c r="C272" s="262" t="s">
        <v>3291</v>
      </c>
      <c r="D272" s="280" t="s">
        <v>3292</v>
      </c>
      <c r="E272" s="263">
        <v>0</v>
      </c>
      <c r="F272" s="263">
        <v>0</v>
      </c>
      <c r="G272" s="263">
        <v>0</v>
      </c>
      <c r="H272" s="263">
        <v>0</v>
      </c>
      <c r="I272" s="263">
        <v>0</v>
      </c>
      <c r="J272" s="264">
        <v>0</v>
      </c>
      <c r="K272" s="264">
        <v>0</v>
      </c>
      <c r="L272" s="264">
        <v>0</v>
      </c>
      <c r="M272" s="264">
        <v>0</v>
      </c>
      <c r="N272" s="264">
        <v>0</v>
      </c>
      <c r="O272" s="264">
        <v>0</v>
      </c>
      <c r="P272" s="264">
        <v>0</v>
      </c>
      <c r="Q272" s="264">
        <v>0</v>
      </c>
      <c r="R272" s="264">
        <v>0</v>
      </c>
      <c r="S272" s="264">
        <v>0</v>
      </c>
      <c r="T272" s="265">
        <v>0.015</v>
      </c>
      <c r="U272" s="266">
        <v>0</v>
      </c>
      <c r="V272" s="266">
        <v>0</v>
      </c>
      <c r="W272" s="266">
        <v>0</v>
      </c>
      <c r="X272" s="266">
        <v>0</v>
      </c>
      <c r="Y272" s="264">
        <v>0</v>
      </c>
      <c r="Z272" s="267">
        <v>0</v>
      </c>
      <c r="AA272" s="267">
        <v>0</v>
      </c>
      <c r="AB272" s="267">
        <v>0</v>
      </c>
      <c r="AC272" s="268">
        <v>0</v>
      </c>
      <c r="AD272" s="269">
        <v>0</v>
      </c>
      <c r="AE272" s="270">
        <v>0</v>
      </c>
      <c r="AF272" s="271">
        <v>0</v>
      </c>
      <c r="AG272" s="271">
        <v>0</v>
      </c>
      <c r="AH272" s="271">
        <v>0</v>
      </c>
      <c r="AI272" s="271">
        <v>0</v>
      </c>
      <c r="AJ272" s="271">
        <v>0</v>
      </c>
      <c r="AK272" s="268">
        <v>0</v>
      </c>
      <c r="AL272" s="268">
        <v>0</v>
      </c>
      <c r="AM272" s="269">
        <v>0</v>
      </c>
    </row>
    <row r="273" spans="1:39">
      <c r="A273" s="279" t="s">
        <v>25</v>
      </c>
      <c r="B273" s="280" t="s">
        <v>3290</v>
      </c>
      <c r="C273" s="262" t="s">
        <v>3293</v>
      </c>
      <c r="D273" s="280" t="s">
        <v>3294</v>
      </c>
      <c r="E273" s="263">
        <v>0</v>
      </c>
      <c r="F273" s="263">
        <v>0</v>
      </c>
      <c r="G273" s="263">
        <v>0</v>
      </c>
      <c r="H273" s="263">
        <v>0</v>
      </c>
      <c r="I273" s="263">
        <v>0</v>
      </c>
      <c r="J273" s="264">
        <v>0</v>
      </c>
      <c r="K273" s="264">
        <v>0</v>
      </c>
      <c r="L273" s="264">
        <v>0</v>
      </c>
      <c r="M273" s="264">
        <v>0</v>
      </c>
      <c r="N273" s="264">
        <v>0</v>
      </c>
      <c r="O273" s="264">
        <v>0</v>
      </c>
      <c r="P273" s="264">
        <v>0</v>
      </c>
      <c r="Q273" s="264">
        <v>0</v>
      </c>
      <c r="R273" s="264">
        <v>0</v>
      </c>
      <c r="S273" s="264">
        <v>0</v>
      </c>
      <c r="T273" s="265">
        <v>0.015</v>
      </c>
      <c r="U273" s="266">
        <v>0</v>
      </c>
      <c r="V273" s="266">
        <v>0</v>
      </c>
      <c r="W273" s="266">
        <v>0</v>
      </c>
      <c r="X273" s="266">
        <v>0</v>
      </c>
      <c r="Y273" s="264">
        <v>0</v>
      </c>
      <c r="Z273" s="267">
        <v>0</v>
      </c>
      <c r="AA273" s="267">
        <v>0</v>
      </c>
      <c r="AB273" s="267">
        <v>0</v>
      </c>
      <c r="AC273" s="268">
        <v>0</v>
      </c>
      <c r="AD273" s="269">
        <v>0</v>
      </c>
      <c r="AE273" s="270">
        <v>0</v>
      </c>
      <c r="AF273" s="271">
        <v>0</v>
      </c>
      <c r="AG273" s="271">
        <v>0</v>
      </c>
      <c r="AH273" s="271">
        <v>0</v>
      </c>
      <c r="AI273" s="271">
        <v>0</v>
      </c>
      <c r="AJ273" s="271">
        <v>0</v>
      </c>
      <c r="AK273" s="268">
        <v>0</v>
      </c>
      <c r="AL273" s="268">
        <v>0</v>
      </c>
      <c r="AM273" s="269">
        <v>0</v>
      </c>
    </row>
    <row r="274" spans="1:39">
      <c r="A274" s="279" t="s">
        <v>25</v>
      </c>
      <c r="B274" s="280" t="s">
        <v>3290</v>
      </c>
      <c r="C274" s="262" t="s">
        <v>3295</v>
      </c>
      <c r="D274" s="280" t="s">
        <v>3296</v>
      </c>
      <c r="E274" s="263">
        <v>0</v>
      </c>
      <c r="F274" s="263">
        <v>0</v>
      </c>
      <c r="G274" s="263">
        <v>0</v>
      </c>
      <c r="H274" s="263">
        <v>0</v>
      </c>
      <c r="I274" s="263">
        <v>0</v>
      </c>
      <c r="J274" s="264">
        <v>0</v>
      </c>
      <c r="K274" s="264">
        <v>0</v>
      </c>
      <c r="L274" s="264">
        <v>0</v>
      </c>
      <c r="M274" s="264">
        <v>0</v>
      </c>
      <c r="N274" s="264">
        <v>0</v>
      </c>
      <c r="O274" s="264">
        <v>0</v>
      </c>
      <c r="P274" s="264">
        <v>0</v>
      </c>
      <c r="Q274" s="264">
        <v>0</v>
      </c>
      <c r="R274" s="264">
        <v>0</v>
      </c>
      <c r="S274" s="264">
        <v>0</v>
      </c>
      <c r="T274" s="265">
        <v>0.015</v>
      </c>
      <c r="U274" s="266">
        <v>0</v>
      </c>
      <c r="V274" s="266">
        <v>0</v>
      </c>
      <c r="W274" s="266">
        <v>0</v>
      </c>
      <c r="X274" s="266">
        <v>0</v>
      </c>
      <c r="Y274" s="264">
        <v>0</v>
      </c>
      <c r="Z274" s="267">
        <v>0</v>
      </c>
      <c r="AA274" s="267">
        <v>0</v>
      </c>
      <c r="AB274" s="267">
        <v>0</v>
      </c>
      <c r="AC274" s="268">
        <v>0</v>
      </c>
      <c r="AD274" s="269">
        <v>0</v>
      </c>
      <c r="AE274" s="270">
        <v>0</v>
      </c>
      <c r="AF274" s="271">
        <v>0</v>
      </c>
      <c r="AG274" s="271">
        <v>0</v>
      </c>
      <c r="AH274" s="271">
        <v>0</v>
      </c>
      <c r="AI274" s="271">
        <v>0</v>
      </c>
      <c r="AJ274" s="271">
        <v>0</v>
      </c>
      <c r="AK274" s="268">
        <v>0</v>
      </c>
      <c r="AL274" s="268">
        <v>0</v>
      </c>
      <c r="AM274" s="269">
        <v>0</v>
      </c>
    </row>
    <row r="275" spans="1:39">
      <c r="A275" s="279" t="s">
        <v>25</v>
      </c>
      <c r="B275" s="280" t="s">
        <v>3290</v>
      </c>
      <c r="C275" s="262" t="s">
        <v>3297</v>
      </c>
      <c r="D275" s="280" t="s">
        <v>3298</v>
      </c>
      <c r="E275" s="263">
        <v>0</v>
      </c>
      <c r="F275" s="263">
        <v>0</v>
      </c>
      <c r="G275" s="263">
        <v>0</v>
      </c>
      <c r="H275" s="263">
        <v>0</v>
      </c>
      <c r="I275" s="263">
        <v>0</v>
      </c>
      <c r="J275" s="264">
        <v>0</v>
      </c>
      <c r="K275" s="264">
        <v>0</v>
      </c>
      <c r="L275" s="264">
        <v>0</v>
      </c>
      <c r="M275" s="264">
        <v>0</v>
      </c>
      <c r="N275" s="264">
        <v>0</v>
      </c>
      <c r="O275" s="264">
        <v>0</v>
      </c>
      <c r="P275" s="264">
        <v>0</v>
      </c>
      <c r="Q275" s="264">
        <v>0</v>
      </c>
      <c r="R275" s="264">
        <v>0</v>
      </c>
      <c r="S275" s="264">
        <v>0</v>
      </c>
      <c r="T275" s="265">
        <v>0.015</v>
      </c>
      <c r="U275" s="266">
        <v>0</v>
      </c>
      <c r="V275" s="266">
        <v>0</v>
      </c>
      <c r="W275" s="266">
        <v>0</v>
      </c>
      <c r="X275" s="266">
        <v>0</v>
      </c>
      <c r="Y275" s="264">
        <v>0</v>
      </c>
      <c r="Z275" s="267">
        <v>0</v>
      </c>
      <c r="AA275" s="267">
        <v>0</v>
      </c>
      <c r="AB275" s="267">
        <v>0</v>
      </c>
      <c r="AC275" s="268">
        <v>0</v>
      </c>
      <c r="AD275" s="269">
        <v>0</v>
      </c>
      <c r="AE275" s="270">
        <v>0</v>
      </c>
      <c r="AF275" s="271">
        <v>0</v>
      </c>
      <c r="AG275" s="271">
        <v>0</v>
      </c>
      <c r="AH275" s="271">
        <v>0</v>
      </c>
      <c r="AI275" s="271">
        <v>0</v>
      </c>
      <c r="AJ275" s="271">
        <v>0</v>
      </c>
      <c r="AK275" s="268">
        <v>0</v>
      </c>
      <c r="AL275" s="268">
        <v>0</v>
      </c>
      <c r="AM275" s="269">
        <v>0</v>
      </c>
    </row>
    <row r="276" spans="1:39">
      <c r="A276" s="279" t="s">
        <v>25</v>
      </c>
      <c r="B276" s="280" t="s">
        <v>3290</v>
      </c>
      <c r="C276" s="262" t="s">
        <v>146</v>
      </c>
      <c r="D276" s="280" t="s">
        <v>147</v>
      </c>
      <c r="E276" s="263">
        <v>0</v>
      </c>
      <c r="F276" s="263">
        <v>0</v>
      </c>
      <c r="G276" s="263">
        <v>0</v>
      </c>
      <c r="H276" s="263">
        <v>0</v>
      </c>
      <c r="I276" s="263">
        <v>0</v>
      </c>
      <c r="J276" s="264">
        <v>0</v>
      </c>
      <c r="K276" s="264">
        <v>0</v>
      </c>
      <c r="L276" s="264">
        <v>0</v>
      </c>
      <c r="M276" s="264">
        <v>0</v>
      </c>
      <c r="N276" s="264">
        <v>0</v>
      </c>
      <c r="O276" s="264">
        <v>0</v>
      </c>
      <c r="P276" s="264">
        <v>0</v>
      </c>
      <c r="Q276" s="264">
        <v>0</v>
      </c>
      <c r="R276" s="264">
        <v>0</v>
      </c>
      <c r="S276" s="264">
        <v>0</v>
      </c>
      <c r="T276" s="265">
        <v>0.015</v>
      </c>
      <c r="U276" s="266">
        <v>0</v>
      </c>
      <c r="V276" s="266">
        <v>1</v>
      </c>
      <c r="W276" s="266">
        <v>1</v>
      </c>
      <c r="X276" s="266">
        <v>0</v>
      </c>
      <c r="Y276" s="264">
        <v>1</v>
      </c>
      <c r="Z276" s="267">
        <v>0</v>
      </c>
      <c r="AA276" s="267">
        <v>0</v>
      </c>
      <c r="AB276" s="267">
        <v>0</v>
      </c>
      <c r="AC276" s="268">
        <v>0</v>
      </c>
      <c r="AD276" s="269">
        <v>0</v>
      </c>
      <c r="AE276" s="270">
        <v>0</v>
      </c>
      <c r="AF276" s="271">
        <v>0</v>
      </c>
      <c r="AG276" s="271">
        <v>0</v>
      </c>
      <c r="AH276" s="271">
        <v>0</v>
      </c>
      <c r="AI276" s="271">
        <v>0</v>
      </c>
      <c r="AJ276" s="271">
        <v>0</v>
      </c>
      <c r="AK276" s="268">
        <v>0</v>
      </c>
      <c r="AL276" s="268">
        <v>0</v>
      </c>
      <c r="AM276" s="269">
        <v>0</v>
      </c>
    </row>
    <row r="277" spans="1:39">
      <c r="A277" s="279" t="s">
        <v>25</v>
      </c>
      <c r="B277" s="280" t="s">
        <v>3290</v>
      </c>
      <c r="C277" s="262" t="s">
        <v>142</v>
      </c>
      <c r="D277" s="280" t="s">
        <v>143</v>
      </c>
      <c r="E277" s="263">
        <v>10496</v>
      </c>
      <c r="F277" s="263">
        <v>185</v>
      </c>
      <c r="G277" s="263">
        <v>105</v>
      </c>
      <c r="H277" s="263">
        <v>2</v>
      </c>
      <c r="I277" s="263">
        <v>0</v>
      </c>
      <c r="J277" s="264">
        <v>9904</v>
      </c>
      <c r="K277" s="264">
        <v>241</v>
      </c>
      <c r="L277" s="264">
        <v>241</v>
      </c>
      <c r="M277" s="264">
        <v>0</v>
      </c>
      <c r="N277" s="264">
        <v>0</v>
      </c>
      <c r="O277" s="264">
        <v>6833</v>
      </c>
      <c r="P277" s="264">
        <v>380</v>
      </c>
      <c r="Q277" s="264">
        <v>380</v>
      </c>
      <c r="R277" s="264">
        <v>217</v>
      </c>
      <c r="S277" s="264">
        <v>0</v>
      </c>
      <c r="T277" s="265">
        <v>0.015</v>
      </c>
      <c r="U277" s="266">
        <v>279924</v>
      </c>
      <c r="V277" s="266">
        <v>8038</v>
      </c>
      <c r="W277" s="266">
        <v>7958</v>
      </c>
      <c r="X277" s="266">
        <v>1</v>
      </c>
      <c r="Y277" s="264">
        <v>7372</v>
      </c>
      <c r="Z277" s="267">
        <v>0.028711364513225</v>
      </c>
      <c r="AA277" s="267">
        <v>0.0176257621951219</v>
      </c>
      <c r="AB277" s="267">
        <v>0.0243336025848142</v>
      </c>
      <c r="AC277" s="268">
        <v>0.055612468900922</v>
      </c>
      <c r="AD277" s="269">
        <v>-0.00670784038969227</v>
      </c>
      <c r="AE277" s="270">
        <v>59521</v>
      </c>
      <c r="AF277" s="271">
        <v>1778</v>
      </c>
      <c r="AG277" s="271">
        <v>0</v>
      </c>
      <c r="AH277" s="271">
        <v>56864</v>
      </c>
      <c r="AI277" s="271">
        <v>1674</v>
      </c>
      <c r="AJ277" s="271">
        <v>0</v>
      </c>
      <c r="AK277" s="268">
        <v>0.0298718099494296</v>
      </c>
      <c r="AL277" s="268">
        <v>0.0294386606640405</v>
      </c>
      <c r="AM277" s="269">
        <v>0.000433149285389095</v>
      </c>
    </row>
    <row r="278" spans="1:39">
      <c r="A278" s="279" t="s">
        <v>25</v>
      </c>
      <c r="B278" s="280" t="s">
        <v>3290</v>
      </c>
      <c r="C278" s="262" t="s">
        <v>150</v>
      </c>
      <c r="D278" s="280" t="s">
        <v>151</v>
      </c>
      <c r="E278" s="263">
        <v>15420</v>
      </c>
      <c r="F278" s="263">
        <v>287</v>
      </c>
      <c r="G278" s="263">
        <v>140</v>
      </c>
      <c r="H278" s="263">
        <v>0</v>
      </c>
      <c r="I278" s="263">
        <v>0</v>
      </c>
      <c r="J278" s="264">
        <v>15377</v>
      </c>
      <c r="K278" s="264">
        <v>266</v>
      </c>
      <c r="L278" s="264">
        <v>265</v>
      </c>
      <c r="M278" s="264">
        <v>3</v>
      </c>
      <c r="N278" s="264">
        <v>0</v>
      </c>
      <c r="O278" s="264">
        <v>9143</v>
      </c>
      <c r="P278" s="264">
        <v>261</v>
      </c>
      <c r="Q278" s="264">
        <v>261</v>
      </c>
      <c r="R278" s="264">
        <v>43</v>
      </c>
      <c r="S278" s="264">
        <v>0</v>
      </c>
      <c r="T278" s="265">
        <v>0.015</v>
      </c>
      <c r="U278" s="266">
        <v>407765</v>
      </c>
      <c r="V278" s="266">
        <v>8286</v>
      </c>
      <c r="W278" s="266">
        <v>8136</v>
      </c>
      <c r="X278" s="266">
        <v>2</v>
      </c>
      <c r="Y278" s="264">
        <v>7369</v>
      </c>
      <c r="Z278" s="267">
        <v>0.0203156229691121</v>
      </c>
      <c r="AA278" s="267">
        <v>0.0186121919584955</v>
      </c>
      <c r="AB278" s="267">
        <v>0.0172985627885803</v>
      </c>
      <c r="AC278" s="268">
        <v>0.0285464289620475</v>
      </c>
      <c r="AD278" s="269">
        <v>0.00131362916991511</v>
      </c>
      <c r="AE278" s="270">
        <v>89234</v>
      </c>
      <c r="AF278" s="271">
        <v>1894</v>
      </c>
      <c r="AG278" s="271">
        <v>0</v>
      </c>
      <c r="AH278" s="271">
        <v>86265</v>
      </c>
      <c r="AI278" s="271">
        <v>1860</v>
      </c>
      <c r="AJ278" s="271">
        <v>1</v>
      </c>
      <c r="AK278" s="268">
        <v>0.0212250935741982</v>
      </c>
      <c r="AL278" s="268">
        <v>0.0215498753839912</v>
      </c>
      <c r="AM278" s="269">
        <v>-0.000324781809793014</v>
      </c>
    </row>
    <row r="279" spans="1:39">
      <c r="A279" s="279" t="s">
        <v>25</v>
      </c>
      <c r="B279" s="280" t="s">
        <v>3290</v>
      </c>
      <c r="C279" s="262" t="s">
        <v>148</v>
      </c>
      <c r="D279" s="280" t="s">
        <v>149</v>
      </c>
      <c r="E279" s="263">
        <v>14650</v>
      </c>
      <c r="F279" s="263">
        <v>231</v>
      </c>
      <c r="G279" s="263">
        <v>130</v>
      </c>
      <c r="H279" s="263">
        <v>0</v>
      </c>
      <c r="I279" s="263">
        <v>0</v>
      </c>
      <c r="J279" s="264">
        <v>14975</v>
      </c>
      <c r="K279" s="264">
        <v>226</v>
      </c>
      <c r="L279" s="264">
        <v>226</v>
      </c>
      <c r="M279" s="264">
        <v>0</v>
      </c>
      <c r="N279" s="264">
        <v>0</v>
      </c>
      <c r="O279" s="264">
        <v>7768</v>
      </c>
      <c r="P279" s="264">
        <v>126</v>
      </c>
      <c r="Q279" s="264">
        <v>126</v>
      </c>
      <c r="R279" s="264">
        <v>47</v>
      </c>
      <c r="S279" s="264">
        <v>0</v>
      </c>
      <c r="T279" s="265">
        <v>0.015</v>
      </c>
      <c r="U279" s="266">
        <v>368057</v>
      </c>
      <c r="V279" s="266">
        <v>6338</v>
      </c>
      <c r="W279" s="266">
        <v>6234</v>
      </c>
      <c r="X279" s="266">
        <v>7</v>
      </c>
      <c r="Y279" s="264">
        <v>5695</v>
      </c>
      <c r="Z279" s="267">
        <v>0.0172011400408089</v>
      </c>
      <c r="AA279" s="267">
        <v>0.0157679180887372</v>
      </c>
      <c r="AB279" s="267">
        <v>0.0150918196994992</v>
      </c>
      <c r="AC279" s="268">
        <v>0.0162203913491246</v>
      </c>
      <c r="AD279" s="269">
        <v>0.000676098389238036</v>
      </c>
      <c r="AE279" s="270">
        <v>83634</v>
      </c>
      <c r="AF279" s="271">
        <v>1250</v>
      </c>
      <c r="AG279" s="271">
        <v>2</v>
      </c>
      <c r="AH279" s="271">
        <v>77667</v>
      </c>
      <c r="AI279" s="271">
        <v>1442</v>
      </c>
      <c r="AJ279" s="271">
        <v>0</v>
      </c>
      <c r="AK279" s="268">
        <v>0.014922160843676</v>
      </c>
      <c r="AL279" s="268">
        <v>0.0185664439208415</v>
      </c>
      <c r="AM279" s="269">
        <v>-0.00364428307716552</v>
      </c>
    </row>
    <row r="280" spans="1:39">
      <c r="A280" s="279" t="s">
        <v>25</v>
      </c>
      <c r="B280" s="280" t="s">
        <v>3290</v>
      </c>
      <c r="C280" s="262" t="s">
        <v>144</v>
      </c>
      <c r="D280" s="280" t="s">
        <v>145</v>
      </c>
      <c r="E280" s="263">
        <v>11327</v>
      </c>
      <c r="F280" s="263">
        <v>83</v>
      </c>
      <c r="G280" s="263">
        <v>41</v>
      </c>
      <c r="H280" s="263">
        <v>11</v>
      </c>
      <c r="I280" s="263">
        <v>0</v>
      </c>
      <c r="J280" s="264">
        <v>10925</v>
      </c>
      <c r="K280" s="264">
        <v>197</v>
      </c>
      <c r="L280" s="264">
        <v>197</v>
      </c>
      <c r="M280" s="264">
        <v>0</v>
      </c>
      <c r="N280" s="264">
        <v>0</v>
      </c>
      <c r="O280" s="264">
        <v>8276</v>
      </c>
      <c r="P280" s="264">
        <v>73</v>
      </c>
      <c r="Q280" s="264">
        <v>73</v>
      </c>
      <c r="R280" s="264">
        <v>26</v>
      </c>
      <c r="S280" s="264">
        <v>0</v>
      </c>
      <c r="T280" s="265">
        <v>0.015</v>
      </c>
      <c r="U280" s="266">
        <v>307972</v>
      </c>
      <c r="V280" s="266">
        <v>4429</v>
      </c>
      <c r="W280" s="266">
        <v>4384</v>
      </c>
      <c r="X280" s="266">
        <v>1</v>
      </c>
      <c r="Y280" s="264">
        <v>4000</v>
      </c>
      <c r="Z280" s="267">
        <v>0.0143779304612108</v>
      </c>
      <c r="AA280" s="267">
        <v>0.00732762426061623</v>
      </c>
      <c r="AB280" s="267">
        <v>0.0180320366132723</v>
      </c>
      <c r="AC280" s="268">
        <v>0.00882068632189464</v>
      </c>
      <c r="AD280" s="269">
        <v>-0.0107044123526561</v>
      </c>
      <c r="AE280" s="270">
        <v>72619</v>
      </c>
      <c r="AF280" s="271">
        <v>1005</v>
      </c>
      <c r="AG280" s="271">
        <v>0</v>
      </c>
      <c r="AH280" s="271">
        <v>70152</v>
      </c>
      <c r="AI280" s="271">
        <v>914</v>
      </c>
      <c r="AJ280" s="271">
        <v>0</v>
      </c>
      <c r="AK280" s="268">
        <v>0.0138393533372809</v>
      </c>
      <c r="AL280" s="268">
        <v>0.0130288516364466</v>
      </c>
      <c r="AM280" s="269">
        <v>0.000810501700834304</v>
      </c>
    </row>
    <row r="281" spans="1:39">
      <c r="A281" s="279" t="s">
        <v>25</v>
      </c>
      <c r="B281" s="280" t="s">
        <v>3290</v>
      </c>
      <c r="C281" s="262" t="s">
        <v>184</v>
      </c>
      <c r="D281" s="280" t="s">
        <v>185</v>
      </c>
      <c r="E281" s="263">
        <v>10441</v>
      </c>
      <c r="F281" s="263">
        <v>182</v>
      </c>
      <c r="G281" s="263">
        <v>106</v>
      </c>
      <c r="H281" s="263">
        <v>1</v>
      </c>
      <c r="I281" s="263">
        <v>0</v>
      </c>
      <c r="J281" s="264">
        <v>9869</v>
      </c>
      <c r="K281" s="264">
        <v>128</v>
      </c>
      <c r="L281" s="264">
        <v>128</v>
      </c>
      <c r="M281" s="264">
        <v>8</v>
      </c>
      <c r="N281" s="264">
        <v>0</v>
      </c>
      <c r="O281" s="264">
        <v>5125</v>
      </c>
      <c r="P281" s="264">
        <v>392</v>
      </c>
      <c r="Q281" s="264">
        <v>391</v>
      </c>
      <c r="R281" s="264">
        <v>218</v>
      </c>
      <c r="S281" s="264">
        <v>0</v>
      </c>
      <c r="T281" s="265">
        <v>0.015</v>
      </c>
      <c r="U281" s="266">
        <v>272077</v>
      </c>
      <c r="V281" s="266">
        <v>6756</v>
      </c>
      <c r="W281" s="266">
        <v>6679</v>
      </c>
      <c r="X281" s="266">
        <v>0</v>
      </c>
      <c r="Y281" s="264">
        <v>6205</v>
      </c>
      <c r="Z281" s="267">
        <v>0.0248312058718672</v>
      </c>
      <c r="AA281" s="267">
        <v>0.017431280528685</v>
      </c>
      <c r="AB281" s="267">
        <v>0.0129699057655284</v>
      </c>
      <c r="AC281" s="268">
        <v>0.0764878048780488</v>
      </c>
      <c r="AD281" s="269">
        <v>0.00446137476315657</v>
      </c>
      <c r="AE281" s="270">
        <v>58998</v>
      </c>
      <c r="AF281" s="271">
        <v>1373</v>
      </c>
      <c r="AG281" s="271">
        <v>0</v>
      </c>
      <c r="AH281" s="271">
        <v>57017</v>
      </c>
      <c r="AI281" s="271">
        <v>1353</v>
      </c>
      <c r="AJ281" s="271">
        <v>0</v>
      </c>
      <c r="AK281" s="268">
        <v>0.0232719753211973</v>
      </c>
      <c r="AL281" s="268">
        <v>0.0237297648069874</v>
      </c>
      <c r="AM281" s="269">
        <v>-0.000457789485790061</v>
      </c>
    </row>
    <row r="282" spans="1:39">
      <c r="A282" s="279" t="s">
        <v>25</v>
      </c>
      <c r="B282" s="280" t="s">
        <v>3290</v>
      </c>
      <c r="C282" s="262" t="s">
        <v>152</v>
      </c>
      <c r="D282" s="280" t="s">
        <v>153</v>
      </c>
      <c r="E282" s="263">
        <v>25963</v>
      </c>
      <c r="F282" s="263">
        <v>608</v>
      </c>
      <c r="G282" s="263">
        <v>376</v>
      </c>
      <c r="H282" s="263">
        <v>14</v>
      </c>
      <c r="I282" s="263">
        <v>0</v>
      </c>
      <c r="J282" s="264">
        <v>24519</v>
      </c>
      <c r="K282" s="264">
        <v>676</v>
      </c>
      <c r="L282" s="264">
        <v>675</v>
      </c>
      <c r="M282" s="264">
        <v>59</v>
      </c>
      <c r="N282" s="264">
        <v>0</v>
      </c>
      <c r="O282" s="264">
        <v>16342</v>
      </c>
      <c r="P282" s="264">
        <v>649</v>
      </c>
      <c r="Q282" s="264">
        <v>649</v>
      </c>
      <c r="R282" s="264">
        <v>315</v>
      </c>
      <c r="S282" s="264">
        <v>0</v>
      </c>
      <c r="T282" s="265">
        <v>0.015</v>
      </c>
      <c r="U282" s="266">
        <v>637233</v>
      </c>
      <c r="V282" s="266">
        <v>15937</v>
      </c>
      <c r="W282" s="266">
        <v>15699</v>
      </c>
      <c r="X282" s="266">
        <v>0</v>
      </c>
      <c r="Y282" s="264">
        <v>14195</v>
      </c>
      <c r="Z282" s="267">
        <v>0.0250096903330493</v>
      </c>
      <c r="AA282" s="267">
        <v>0.0234179409159188</v>
      </c>
      <c r="AB282" s="267">
        <v>0.027570455565072</v>
      </c>
      <c r="AC282" s="268">
        <v>0.0397136213437768</v>
      </c>
      <c r="AD282" s="269">
        <v>-0.00415251464915318</v>
      </c>
      <c r="AE282" s="270">
        <v>152877</v>
      </c>
      <c r="AF282" s="271">
        <v>4120</v>
      </c>
      <c r="AG282" s="271">
        <v>0</v>
      </c>
      <c r="AH282" s="271">
        <v>138236</v>
      </c>
      <c r="AI282" s="271">
        <v>3508</v>
      </c>
      <c r="AJ282" s="271">
        <v>0</v>
      </c>
      <c r="AK282" s="268">
        <v>0.0269497700765975</v>
      </c>
      <c r="AL282" s="268">
        <v>0.025376891692468</v>
      </c>
      <c r="AM282" s="269">
        <v>0.00157287838412957</v>
      </c>
    </row>
    <row r="283" spans="1:39">
      <c r="A283" s="279" t="s">
        <v>25</v>
      </c>
      <c r="B283" s="280" t="s">
        <v>3290</v>
      </c>
      <c r="C283" s="262" t="s">
        <v>154</v>
      </c>
      <c r="D283" s="280" t="s">
        <v>155</v>
      </c>
      <c r="E283" s="263">
        <v>13350</v>
      </c>
      <c r="F283" s="263">
        <v>239</v>
      </c>
      <c r="G283" s="263">
        <v>159</v>
      </c>
      <c r="H283" s="263">
        <v>0</v>
      </c>
      <c r="I283" s="263">
        <v>0</v>
      </c>
      <c r="J283" s="264">
        <v>13016</v>
      </c>
      <c r="K283" s="264">
        <v>179</v>
      </c>
      <c r="L283" s="264">
        <v>178</v>
      </c>
      <c r="M283" s="264">
        <v>12</v>
      </c>
      <c r="N283" s="264">
        <v>0</v>
      </c>
      <c r="O283" s="264">
        <v>10944</v>
      </c>
      <c r="P283" s="264">
        <v>165</v>
      </c>
      <c r="Q283" s="264">
        <v>164</v>
      </c>
      <c r="R283" s="264">
        <v>83</v>
      </c>
      <c r="S283" s="264">
        <v>1</v>
      </c>
      <c r="T283" s="265">
        <v>0.015</v>
      </c>
      <c r="U283" s="266">
        <v>349334</v>
      </c>
      <c r="V283" s="266">
        <v>5476</v>
      </c>
      <c r="W283" s="266">
        <v>5392</v>
      </c>
      <c r="X283" s="266">
        <v>3</v>
      </c>
      <c r="Y283" s="264">
        <v>4889</v>
      </c>
      <c r="Z283" s="267">
        <v>0.0156669548340557</v>
      </c>
      <c r="AA283" s="267">
        <v>0.0179026217228464</v>
      </c>
      <c r="AB283" s="267">
        <v>0.0137523048555624</v>
      </c>
      <c r="AC283" s="268">
        <v>0.0149853801169591</v>
      </c>
      <c r="AD283" s="269">
        <v>0.00415031686728406</v>
      </c>
      <c r="AE283" s="270">
        <v>85551</v>
      </c>
      <c r="AF283" s="271">
        <v>1342</v>
      </c>
      <c r="AG283" s="271">
        <v>1</v>
      </c>
      <c r="AH283" s="271">
        <v>80778</v>
      </c>
      <c r="AI283" s="271">
        <v>1231</v>
      </c>
      <c r="AJ283" s="271">
        <v>0</v>
      </c>
      <c r="AK283" s="268">
        <v>0.015674860609461</v>
      </c>
      <c r="AL283" s="268">
        <v>0.0152392978286167</v>
      </c>
      <c r="AM283" s="269">
        <v>0.00043556278084432</v>
      </c>
    </row>
    <row r="284" spans="1:39">
      <c r="A284" s="279" t="s">
        <v>25</v>
      </c>
      <c r="B284" s="280" t="s">
        <v>3299</v>
      </c>
      <c r="C284" s="262" t="s">
        <v>3300</v>
      </c>
      <c r="D284" s="280" t="s">
        <v>3301</v>
      </c>
      <c r="E284" s="263">
        <v>0</v>
      </c>
      <c r="F284" s="263">
        <v>0</v>
      </c>
      <c r="G284" s="263">
        <v>0</v>
      </c>
      <c r="H284" s="263">
        <v>0</v>
      </c>
      <c r="I284" s="263">
        <v>0</v>
      </c>
      <c r="J284" s="264">
        <v>0</v>
      </c>
      <c r="K284" s="264">
        <v>0</v>
      </c>
      <c r="L284" s="264">
        <v>0</v>
      </c>
      <c r="M284" s="264">
        <v>0</v>
      </c>
      <c r="N284" s="264">
        <v>0</v>
      </c>
      <c r="O284" s="264">
        <v>0</v>
      </c>
      <c r="P284" s="264">
        <v>0</v>
      </c>
      <c r="Q284" s="264">
        <v>0</v>
      </c>
      <c r="R284" s="264">
        <v>0</v>
      </c>
      <c r="S284" s="264">
        <v>0</v>
      </c>
      <c r="T284" s="265">
        <v>0.015</v>
      </c>
      <c r="U284" s="266">
        <v>0</v>
      </c>
      <c r="V284" s="266">
        <v>0</v>
      </c>
      <c r="W284" s="266">
        <v>0</v>
      </c>
      <c r="X284" s="266">
        <v>0</v>
      </c>
      <c r="Y284" s="264">
        <v>0</v>
      </c>
      <c r="Z284" s="267">
        <v>0</v>
      </c>
      <c r="AA284" s="267">
        <v>0</v>
      </c>
      <c r="AB284" s="267">
        <v>0</v>
      </c>
      <c r="AC284" s="268">
        <v>0</v>
      </c>
      <c r="AD284" s="269">
        <v>0</v>
      </c>
      <c r="AE284" s="270">
        <v>0</v>
      </c>
      <c r="AF284" s="271">
        <v>0</v>
      </c>
      <c r="AG284" s="271">
        <v>0</v>
      </c>
      <c r="AH284" s="271">
        <v>0</v>
      </c>
      <c r="AI284" s="271">
        <v>0</v>
      </c>
      <c r="AJ284" s="271">
        <v>0</v>
      </c>
      <c r="AK284" s="268">
        <v>0</v>
      </c>
      <c r="AL284" s="268">
        <v>0</v>
      </c>
      <c r="AM284" s="269">
        <v>0</v>
      </c>
    </row>
    <row r="285" spans="1:39">
      <c r="A285" s="279" t="s">
        <v>25</v>
      </c>
      <c r="B285" s="280" t="s">
        <v>3299</v>
      </c>
      <c r="C285" s="262" t="s">
        <v>3302</v>
      </c>
      <c r="D285" s="280" t="s">
        <v>3303</v>
      </c>
      <c r="E285" s="263">
        <v>0</v>
      </c>
      <c r="F285" s="263">
        <v>0</v>
      </c>
      <c r="G285" s="263">
        <v>0</v>
      </c>
      <c r="H285" s="263">
        <v>0</v>
      </c>
      <c r="I285" s="263">
        <v>0</v>
      </c>
      <c r="J285" s="264">
        <v>0</v>
      </c>
      <c r="K285" s="264">
        <v>0</v>
      </c>
      <c r="L285" s="264">
        <v>0</v>
      </c>
      <c r="M285" s="264">
        <v>0</v>
      </c>
      <c r="N285" s="264">
        <v>0</v>
      </c>
      <c r="O285" s="264">
        <v>0</v>
      </c>
      <c r="P285" s="264">
        <v>0</v>
      </c>
      <c r="Q285" s="264">
        <v>0</v>
      </c>
      <c r="R285" s="264">
        <v>0</v>
      </c>
      <c r="S285" s="264">
        <v>0</v>
      </c>
      <c r="T285" s="265">
        <v>0.015</v>
      </c>
      <c r="U285" s="266">
        <v>0</v>
      </c>
      <c r="V285" s="266">
        <v>0</v>
      </c>
      <c r="W285" s="266">
        <v>0</v>
      </c>
      <c r="X285" s="266">
        <v>0</v>
      </c>
      <c r="Y285" s="264">
        <v>0</v>
      </c>
      <c r="Z285" s="267">
        <v>0</v>
      </c>
      <c r="AA285" s="267">
        <v>0</v>
      </c>
      <c r="AB285" s="267">
        <v>0</v>
      </c>
      <c r="AC285" s="268">
        <v>0</v>
      </c>
      <c r="AD285" s="269">
        <v>0</v>
      </c>
      <c r="AE285" s="270">
        <v>0</v>
      </c>
      <c r="AF285" s="271">
        <v>0</v>
      </c>
      <c r="AG285" s="271">
        <v>0</v>
      </c>
      <c r="AH285" s="271">
        <v>0</v>
      </c>
      <c r="AI285" s="271">
        <v>0</v>
      </c>
      <c r="AJ285" s="271">
        <v>0</v>
      </c>
      <c r="AK285" s="268">
        <v>0</v>
      </c>
      <c r="AL285" s="268">
        <v>0</v>
      </c>
      <c r="AM285" s="269">
        <v>0</v>
      </c>
    </row>
    <row r="286" spans="1:39">
      <c r="A286" s="279" t="s">
        <v>25</v>
      </c>
      <c r="B286" s="280" t="s">
        <v>3299</v>
      </c>
      <c r="C286" s="262" t="s">
        <v>156</v>
      </c>
      <c r="D286" s="280" t="s">
        <v>157</v>
      </c>
      <c r="E286" s="263">
        <v>13794</v>
      </c>
      <c r="F286" s="263">
        <v>310</v>
      </c>
      <c r="G286" s="263">
        <v>216</v>
      </c>
      <c r="H286" s="263">
        <v>21</v>
      </c>
      <c r="I286" s="263">
        <v>0</v>
      </c>
      <c r="J286" s="264">
        <v>12813</v>
      </c>
      <c r="K286" s="264">
        <v>304</v>
      </c>
      <c r="L286" s="264">
        <v>302</v>
      </c>
      <c r="M286" s="264">
        <v>69</v>
      </c>
      <c r="N286" s="264">
        <v>0</v>
      </c>
      <c r="O286" s="264">
        <v>8011</v>
      </c>
      <c r="P286" s="264">
        <v>241</v>
      </c>
      <c r="Q286" s="264">
        <v>241</v>
      </c>
      <c r="R286" s="264">
        <v>124</v>
      </c>
      <c r="S286" s="264">
        <v>0</v>
      </c>
      <c r="T286" s="265">
        <v>0.015</v>
      </c>
      <c r="U286" s="266">
        <v>361824</v>
      </c>
      <c r="V286" s="266">
        <v>8249</v>
      </c>
      <c r="W286" s="266">
        <v>8148</v>
      </c>
      <c r="X286" s="266">
        <v>15</v>
      </c>
      <c r="Y286" s="264">
        <v>7264</v>
      </c>
      <c r="Z286" s="267">
        <v>0.0227569204917308</v>
      </c>
      <c r="AA286" s="267">
        <v>0.0224735392199507</v>
      </c>
      <c r="AB286" s="267">
        <v>0.0237259033793803</v>
      </c>
      <c r="AC286" s="268">
        <v>0.0300836350018724</v>
      </c>
      <c r="AD286" s="269">
        <v>-0.00125236415942961</v>
      </c>
      <c r="AE286" s="270">
        <v>80540</v>
      </c>
      <c r="AF286" s="271">
        <v>1881</v>
      </c>
      <c r="AG286" s="271">
        <v>0</v>
      </c>
      <c r="AH286" s="271">
        <v>76394</v>
      </c>
      <c r="AI286" s="271">
        <v>1860</v>
      </c>
      <c r="AJ286" s="271">
        <v>0</v>
      </c>
      <c r="AK286" s="268">
        <v>0.0233548547305687</v>
      </c>
      <c r="AL286" s="268">
        <v>0.0243474618425531</v>
      </c>
      <c r="AM286" s="269">
        <v>-0.000992607111984418</v>
      </c>
    </row>
    <row r="287" spans="1:39">
      <c r="A287" s="279" t="s">
        <v>25</v>
      </c>
      <c r="B287" s="280" t="s">
        <v>3299</v>
      </c>
      <c r="C287" s="262" t="s">
        <v>160</v>
      </c>
      <c r="D287" s="280" t="s">
        <v>161</v>
      </c>
      <c r="E287" s="263">
        <v>21295</v>
      </c>
      <c r="F287" s="263">
        <v>285</v>
      </c>
      <c r="G287" s="263">
        <v>158</v>
      </c>
      <c r="H287" s="263">
        <v>20</v>
      </c>
      <c r="I287" s="263">
        <v>0</v>
      </c>
      <c r="J287" s="264">
        <v>18221</v>
      </c>
      <c r="K287" s="264">
        <v>366</v>
      </c>
      <c r="L287" s="264">
        <v>365</v>
      </c>
      <c r="M287" s="264">
        <v>154</v>
      </c>
      <c r="N287" s="264">
        <v>0</v>
      </c>
      <c r="O287" s="264">
        <v>14909</v>
      </c>
      <c r="P287" s="264">
        <v>313</v>
      </c>
      <c r="Q287" s="264">
        <v>313</v>
      </c>
      <c r="R287" s="264">
        <v>212</v>
      </c>
      <c r="S287" s="264">
        <v>0</v>
      </c>
      <c r="T287" s="265">
        <v>0.015</v>
      </c>
      <c r="U287" s="266">
        <v>546726</v>
      </c>
      <c r="V287" s="266">
        <v>9385</v>
      </c>
      <c r="W287" s="266">
        <v>9257</v>
      </c>
      <c r="X287" s="266">
        <v>2</v>
      </c>
      <c r="Y287" s="264">
        <v>8704</v>
      </c>
      <c r="Z287" s="267">
        <v>0.017162161667819</v>
      </c>
      <c r="AA287" s="267">
        <v>0.0133834233388119</v>
      </c>
      <c r="AB287" s="267">
        <v>0.020086713133198</v>
      </c>
      <c r="AC287" s="268">
        <v>0.0209940304514052</v>
      </c>
      <c r="AD287" s="269">
        <v>-0.00670328979438603</v>
      </c>
      <c r="AE287" s="270">
        <v>122227</v>
      </c>
      <c r="AF287" s="271">
        <v>2244</v>
      </c>
      <c r="AG287" s="271">
        <v>0</v>
      </c>
      <c r="AH287" s="271">
        <v>119591</v>
      </c>
      <c r="AI287" s="271">
        <v>2255</v>
      </c>
      <c r="AJ287" s="271">
        <v>0</v>
      </c>
      <c r="AK287" s="268">
        <v>0.0183592823189639</v>
      </c>
      <c r="AL287" s="268">
        <v>0.0188559339749647</v>
      </c>
      <c r="AM287" s="269">
        <v>-0.000496651656000775</v>
      </c>
    </row>
    <row r="288" spans="1:39">
      <c r="A288" s="279" t="s">
        <v>25</v>
      </c>
      <c r="B288" s="280" t="s">
        <v>3299</v>
      </c>
      <c r="C288" s="262" t="s">
        <v>164</v>
      </c>
      <c r="D288" s="280" t="s">
        <v>165</v>
      </c>
      <c r="E288" s="263">
        <v>15071</v>
      </c>
      <c r="F288" s="263">
        <v>372</v>
      </c>
      <c r="G288" s="263">
        <v>179</v>
      </c>
      <c r="H288" s="263">
        <v>2</v>
      </c>
      <c r="I288" s="263">
        <v>0</v>
      </c>
      <c r="J288" s="264">
        <v>14026</v>
      </c>
      <c r="K288" s="264">
        <v>292</v>
      </c>
      <c r="L288" s="264">
        <v>288</v>
      </c>
      <c r="M288" s="264">
        <v>9</v>
      </c>
      <c r="N288" s="264">
        <v>0</v>
      </c>
      <c r="O288" s="264">
        <v>9678</v>
      </c>
      <c r="P288" s="264">
        <v>305</v>
      </c>
      <c r="Q288" s="264">
        <v>305</v>
      </c>
      <c r="R288" s="264">
        <v>111</v>
      </c>
      <c r="S288" s="264">
        <v>0</v>
      </c>
      <c r="T288" s="265">
        <v>0.015</v>
      </c>
      <c r="U288" s="266">
        <v>398611</v>
      </c>
      <c r="V288" s="266">
        <v>9793</v>
      </c>
      <c r="W288" s="266">
        <v>9593</v>
      </c>
      <c r="X288" s="266">
        <v>7</v>
      </c>
      <c r="Y288" s="264">
        <v>8777</v>
      </c>
      <c r="Z288" s="267">
        <v>0.0245502507457145</v>
      </c>
      <c r="AA288" s="267">
        <v>0.0246831663459624</v>
      </c>
      <c r="AB288" s="267">
        <v>0.0208184799657778</v>
      </c>
      <c r="AC288" s="268">
        <v>0.0315147757801199</v>
      </c>
      <c r="AD288" s="269">
        <v>0.00386468638018461</v>
      </c>
      <c r="AE288" s="270">
        <v>90167</v>
      </c>
      <c r="AF288" s="271">
        <v>2332</v>
      </c>
      <c r="AG288" s="271">
        <v>0</v>
      </c>
      <c r="AH288" s="271">
        <v>87955</v>
      </c>
      <c r="AI288" s="271">
        <v>2264</v>
      </c>
      <c r="AJ288" s="271">
        <v>1</v>
      </c>
      <c r="AK288" s="268">
        <v>0.0258631206538978</v>
      </c>
      <c r="AL288" s="268">
        <v>0.0257290659996589</v>
      </c>
      <c r="AM288" s="269">
        <v>0.000134054654238852</v>
      </c>
    </row>
    <row r="289" spans="1:39">
      <c r="A289" s="279" t="s">
        <v>25</v>
      </c>
      <c r="B289" s="280" t="s">
        <v>3299</v>
      </c>
      <c r="C289" s="262" t="s">
        <v>158</v>
      </c>
      <c r="D289" s="280" t="s">
        <v>159</v>
      </c>
      <c r="E289" s="263">
        <v>23953</v>
      </c>
      <c r="F289" s="263">
        <v>307</v>
      </c>
      <c r="G289" s="263">
        <v>194</v>
      </c>
      <c r="H289" s="263">
        <v>20</v>
      </c>
      <c r="I289" s="263">
        <v>0</v>
      </c>
      <c r="J289" s="264">
        <v>23225</v>
      </c>
      <c r="K289" s="264">
        <v>343</v>
      </c>
      <c r="L289" s="264">
        <v>340</v>
      </c>
      <c r="M289" s="264">
        <v>101</v>
      </c>
      <c r="N289" s="264">
        <v>0</v>
      </c>
      <c r="O289" s="264">
        <v>18572</v>
      </c>
      <c r="P289" s="264">
        <v>295</v>
      </c>
      <c r="Q289" s="264">
        <v>295</v>
      </c>
      <c r="R289" s="264">
        <v>177</v>
      </c>
      <c r="S289" s="264">
        <v>0</v>
      </c>
      <c r="T289" s="265">
        <v>0.015</v>
      </c>
      <c r="U289" s="266">
        <v>681145</v>
      </c>
      <c r="V289" s="266">
        <v>10770</v>
      </c>
      <c r="W289" s="266">
        <v>10653</v>
      </c>
      <c r="X289" s="266">
        <v>1</v>
      </c>
      <c r="Y289" s="264">
        <v>10011</v>
      </c>
      <c r="Z289" s="267">
        <v>0.015810143214734</v>
      </c>
      <c r="AA289" s="267">
        <v>0.0128167661670772</v>
      </c>
      <c r="AB289" s="267">
        <v>0.0147685683530678</v>
      </c>
      <c r="AC289" s="268">
        <v>0.0158841266422572</v>
      </c>
      <c r="AD289" s="269">
        <v>-0.00195180218599062</v>
      </c>
      <c r="AE289" s="270">
        <v>157855</v>
      </c>
      <c r="AF289" s="271">
        <v>2327</v>
      </c>
      <c r="AG289" s="271">
        <v>0</v>
      </c>
      <c r="AH289" s="271">
        <v>148713</v>
      </c>
      <c r="AI289" s="271">
        <v>2588</v>
      </c>
      <c r="AJ289" s="271">
        <v>0</v>
      </c>
      <c r="AK289" s="268">
        <v>0.0147413765797726</v>
      </c>
      <c r="AL289" s="268">
        <v>0.0174026480536335</v>
      </c>
      <c r="AM289" s="269">
        <v>-0.00266127147386093</v>
      </c>
    </row>
    <row r="290" spans="1:39">
      <c r="A290" s="279" t="s">
        <v>25</v>
      </c>
      <c r="B290" s="280" t="s">
        <v>3299</v>
      </c>
      <c r="C290" s="262" t="s">
        <v>166</v>
      </c>
      <c r="D290" s="280" t="s">
        <v>167</v>
      </c>
      <c r="E290" s="263">
        <v>2522</v>
      </c>
      <c r="F290" s="263">
        <v>68</v>
      </c>
      <c r="G290" s="263">
        <v>35</v>
      </c>
      <c r="H290" s="263">
        <v>0</v>
      </c>
      <c r="I290" s="263">
        <v>0</v>
      </c>
      <c r="J290" s="264">
        <v>2427</v>
      </c>
      <c r="K290" s="264">
        <v>59</v>
      </c>
      <c r="L290" s="264">
        <v>59</v>
      </c>
      <c r="M290" s="264">
        <v>3</v>
      </c>
      <c r="N290" s="264">
        <v>0</v>
      </c>
      <c r="O290" s="264">
        <v>1367</v>
      </c>
      <c r="P290" s="264">
        <v>72</v>
      </c>
      <c r="Q290" s="264">
        <v>72</v>
      </c>
      <c r="R290" s="264">
        <v>44</v>
      </c>
      <c r="S290" s="264">
        <v>0</v>
      </c>
      <c r="T290" s="265">
        <v>0.015</v>
      </c>
      <c r="U290" s="266">
        <v>67052</v>
      </c>
      <c r="V290" s="266">
        <v>1865</v>
      </c>
      <c r="W290" s="266">
        <v>1831</v>
      </c>
      <c r="X290" s="266">
        <v>0</v>
      </c>
      <c r="Y290" s="264">
        <v>1688</v>
      </c>
      <c r="Z290" s="267">
        <v>0.0278142337290461</v>
      </c>
      <c r="AA290" s="267">
        <v>0.0269627279936558</v>
      </c>
      <c r="AB290" s="267">
        <v>0.0243098475484137</v>
      </c>
      <c r="AC290" s="268">
        <v>0.0526700804681785</v>
      </c>
      <c r="AD290" s="269">
        <v>0.00265288044524215</v>
      </c>
      <c r="AE290" s="270">
        <v>14587</v>
      </c>
      <c r="AF290" s="271">
        <v>515</v>
      </c>
      <c r="AG290" s="271">
        <v>0</v>
      </c>
      <c r="AH290" s="271">
        <v>14288</v>
      </c>
      <c r="AI290" s="271">
        <v>464</v>
      </c>
      <c r="AJ290" s="271">
        <v>0</v>
      </c>
      <c r="AK290" s="268">
        <v>0.0353054089257558</v>
      </c>
      <c r="AL290" s="268">
        <v>0.032474804031355</v>
      </c>
      <c r="AM290" s="269">
        <v>0.00283060489440082</v>
      </c>
    </row>
    <row r="291" spans="1:39">
      <c r="A291" s="279" t="s">
        <v>25</v>
      </c>
      <c r="B291" s="280" t="s">
        <v>3299</v>
      </c>
      <c r="C291" s="262" t="s">
        <v>162</v>
      </c>
      <c r="D291" s="280" t="s">
        <v>163</v>
      </c>
      <c r="E291" s="263">
        <v>12290</v>
      </c>
      <c r="F291" s="263">
        <v>209</v>
      </c>
      <c r="G291" s="263">
        <v>154</v>
      </c>
      <c r="H291" s="263">
        <v>29</v>
      </c>
      <c r="I291" s="263">
        <v>0</v>
      </c>
      <c r="J291" s="264">
        <v>10982</v>
      </c>
      <c r="K291" s="264">
        <v>199</v>
      </c>
      <c r="L291" s="264">
        <v>197</v>
      </c>
      <c r="M291" s="264">
        <v>11</v>
      </c>
      <c r="N291" s="264">
        <v>2</v>
      </c>
      <c r="O291" s="264">
        <v>7302</v>
      </c>
      <c r="P291" s="264">
        <v>173</v>
      </c>
      <c r="Q291" s="264">
        <v>173</v>
      </c>
      <c r="R291" s="264">
        <v>94</v>
      </c>
      <c r="S291" s="264">
        <v>0</v>
      </c>
      <c r="T291" s="265">
        <v>0.015</v>
      </c>
      <c r="U291" s="266">
        <v>332600</v>
      </c>
      <c r="V291" s="266">
        <v>6666</v>
      </c>
      <c r="W291" s="266">
        <v>6607</v>
      </c>
      <c r="X291" s="266">
        <v>4</v>
      </c>
      <c r="Y291" s="264">
        <v>6124</v>
      </c>
      <c r="Z291" s="267">
        <v>0.0200300661455201</v>
      </c>
      <c r="AA291" s="267">
        <v>0.0170056956875509</v>
      </c>
      <c r="AB291" s="267">
        <v>0.0179384447277363</v>
      </c>
      <c r="AC291" s="268">
        <v>0.0236921391399617</v>
      </c>
      <c r="AD291" s="269">
        <v>-0.000932749040185442</v>
      </c>
      <c r="AE291" s="270">
        <v>72065</v>
      </c>
      <c r="AF291" s="271">
        <v>1455</v>
      </c>
      <c r="AG291" s="271">
        <v>2</v>
      </c>
      <c r="AH291" s="271">
        <v>71548</v>
      </c>
      <c r="AI291" s="271">
        <v>1545</v>
      </c>
      <c r="AJ291" s="271">
        <v>2</v>
      </c>
      <c r="AK291" s="268">
        <v>0.0201623534309304</v>
      </c>
      <c r="AL291" s="268">
        <v>0.0215659417454017</v>
      </c>
      <c r="AM291" s="269">
        <v>-0.00140358831447128</v>
      </c>
    </row>
    <row r="292" spans="1:39">
      <c r="A292" s="279" t="s">
        <v>25</v>
      </c>
      <c r="B292" s="280" t="s">
        <v>3299</v>
      </c>
      <c r="C292" s="262" t="s">
        <v>168</v>
      </c>
      <c r="D292" s="280" t="s">
        <v>169</v>
      </c>
      <c r="E292" s="263">
        <v>10398</v>
      </c>
      <c r="F292" s="263">
        <v>164</v>
      </c>
      <c r="G292" s="263">
        <v>73</v>
      </c>
      <c r="H292" s="263">
        <v>0</v>
      </c>
      <c r="I292" s="263">
        <v>0</v>
      </c>
      <c r="J292" s="264">
        <v>9570</v>
      </c>
      <c r="K292" s="264">
        <v>209</v>
      </c>
      <c r="L292" s="264">
        <v>209</v>
      </c>
      <c r="M292" s="264">
        <v>13</v>
      </c>
      <c r="N292" s="264">
        <v>0</v>
      </c>
      <c r="O292" s="264">
        <v>5209</v>
      </c>
      <c r="P292" s="264">
        <v>146</v>
      </c>
      <c r="Q292" s="264">
        <v>146</v>
      </c>
      <c r="R292" s="264">
        <v>68</v>
      </c>
      <c r="S292" s="264">
        <v>0</v>
      </c>
      <c r="T292" s="265">
        <v>0.015</v>
      </c>
      <c r="U292" s="266">
        <v>258348</v>
      </c>
      <c r="V292" s="266">
        <v>5891</v>
      </c>
      <c r="W292" s="266">
        <v>5800</v>
      </c>
      <c r="X292" s="266">
        <v>0</v>
      </c>
      <c r="Y292" s="264">
        <v>5391</v>
      </c>
      <c r="Z292" s="267">
        <v>0.0228025763698577</v>
      </c>
      <c r="AA292" s="267">
        <v>0.0157722638969033</v>
      </c>
      <c r="AB292" s="267">
        <v>0.0218390804597701</v>
      </c>
      <c r="AC292" s="268">
        <v>0.0280284123632175</v>
      </c>
      <c r="AD292" s="269">
        <v>-0.00606681656286686</v>
      </c>
      <c r="AE292" s="270">
        <v>56894</v>
      </c>
      <c r="AF292" s="271">
        <v>1314</v>
      </c>
      <c r="AG292" s="271">
        <v>0</v>
      </c>
      <c r="AH292" s="271">
        <v>56206</v>
      </c>
      <c r="AI292" s="271">
        <v>1384</v>
      </c>
      <c r="AJ292" s="271">
        <v>0</v>
      </c>
      <c r="AK292" s="268">
        <v>0.0230955812563715</v>
      </c>
      <c r="AL292" s="268">
        <v>0.0246237056542006</v>
      </c>
      <c r="AM292" s="269">
        <v>-0.00152812439782912</v>
      </c>
    </row>
    <row r="293" spans="1:39">
      <c r="A293" s="279" t="s">
        <v>186</v>
      </c>
      <c r="B293" s="280" t="s">
        <v>3304</v>
      </c>
      <c r="C293" s="262" t="s">
        <v>188</v>
      </c>
      <c r="D293" s="280" t="s">
        <v>189</v>
      </c>
      <c r="E293" s="263">
        <v>8468</v>
      </c>
      <c r="F293" s="263">
        <v>137</v>
      </c>
      <c r="G293" s="263">
        <v>63</v>
      </c>
      <c r="H293" s="263">
        <v>0</v>
      </c>
      <c r="I293" s="263">
        <v>0</v>
      </c>
      <c r="J293" s="264">
        <v>6494</v>
      </c>
      <c r="K293" s="264">
        <v>162</v>
      </c>
      <c r="L293" s="264">
        <v>162</v>
      </c>
      <c r="M293" s="264">
        <v>0</v>
      </c>
      <c r="N293" s="264">
        <v>0</v>
      </c>
      <c r="O293" s="264">
        <v>4649</v>
      </c>
      <c r="P293" s="264">
        <v>187</v>
      </c>
      <c r="Q293" s="264">
        <v>187</v>
      </c>
      <c r="R293" s="264">
        <v>49</v>
      </c>
      <c r="S293" s="264">
        <v>1</v>
      </c>
      <c r="T293" s="265">
        <v>0.015</v>
      </c>
      <c r="U293" s="266">
        <v>207095</v>
      </c>
      <c r="V293" s="266">
        <v>6686</v>
      </c>
      <c r="W293" s="266">
        <v>6612</v>
      </c>
      <c r="X293" s="266">
        <v>5</v>
      </c>
      <c r="Y293" s="264">
        <v>6125</v>
      </c>
      <c r="Z293" s="267">
        <v>0.0322605567493179</v>
      </c>
      <c r="AA293" s="267">
        <v>0.0161785545583373</v>
      </c>
      <c r="AB293" s="267">
        <v>0.0249461040960887</v>
      </c>
      <c r="AC293" s="268">
        <v>0.0400086040008604</v>
      </c>
      <c r="AD293" s="269">
        <v>-0.00876754953775143</v>
      </c>
      <c r="AE293" s="270">
        <v>46617</v>
      </c>
      <c r="AF293" s="271">
        <v>1472</v>
      </c>
      <c r="AG293" s="271">
        <v>2</v>
      </c>
      <c r="AH293" s="271">
        <v>45454</v>
      </c>
      <c r="AI293" s="271">
        <v>1562</v>
      </c>
      <c r="AJ293" s="271">
        <v>1</v>
      </c>
      <c r="AK293" s="268">
        <v>0.0315335607181929</v>
      </c>
      <c r="AL293" s="268">
        <v>0.0343424121089453</v>
      </c>
      <c r="AM293" s="269">
        <v>-0.00280885139075238</v>
      </c>
    </row>
    <row r="294" spans="1:39">
      <c r="A294" s="279" t="s">
        <v>186</v>
      </c>
      <c r="B294" s="280" t="s">
        <v>3304</v>
      </c>
      <c r="C294" s="262" t="s">
        <v>190</v>
      </c>
      <c r="D294" s="280" t="s">
        <v>191</v>
      </c>
      <c r="E294" s="263">
        <v>6353</v>
      </c>
      <c r="F294" s="263">
        <v>210</v>
      </c>
      <c r="G294" s="263">
        <v>42</v>
      </c>
      <c r="H294" s="263">
        <v>0</v>
      </c>
      <c r="I294" s="263">
        <v>0</v>
      </c>
      <c r="J294" s="264">
        <v>4903</v>
      </c>
      <c r="K294" s="264">
        <v>153</v>
      </c>
      <c r="L294" s="264">
        <v>152</v>
      </c>
      <c r="M294" s="264">
        <v>14</v>
      </c>
      <c r="N294" s="264">
        <v>1</v>
      </c>
      <c r="O294" s="264">
        <v>3524</v>
      </c>
      <c r="P294" s="264">
        <v>173</v>
      </c>
      <c r="Q294" s="264">
        <v>173</v>
      </c>
      <c r="R294" s="264">
        <v>69</v>
      </c>
      <c r="S294" s="264">
        <v>4</v>
      </c>
      <c r="T294" s="265">
        <v>0.015</v>
      </c>
      <c r="U294" s="266">
        <v>165829</v>
      </c>
      <c r="V294" s="266">
        <v>5350</v>
      </c>
      <c r="W294" s="266">
        <v>5174</v>
      </c>
      <c r="X294" s="266">
        <v>7</v>
      </c>
      <c r="Y294" s="264">
        <v>4813</v>
      </c>
      <c r="Z294" s="267">
        <v>0.0322199374053995</v>
      </c>
      <c r="AA294" s="267">
        <v>0.0330552494884307</v>
      </c>
      <c r="AB294" s="267">
        <v>0.0310014276973282</v>
      </c>
      <c r="AC294" s="268">
        <v>0.0479568671963678</v>
      </c>
      <c r="AD294" s="269">
        <v>0.0020538217911025</v>
      </c>
      <c r="AE294" s="270">
        <v>36158</v>
      </c>
      <c r="AF294" s="271">
        <v>1349</v>
      </c>
      <c r="AG294" s="271">
        <v>5</v>
      </c>
      <c r="AH294" s="271">
        <v>36981</v>
      </c>
      <c r="AI294" s="271">
        <v>1224</v>
      </c>
      <c r="AJ294" s="271">
        <v>0</v>
      </c>
      <c r="AK294" s="268">
        <v>0.037170197466674</v>
      </c>
      <c r="AL294" s="268">
        <v>0.0330980773910927</v>
      </c>
      <c r="AM294" s="269">
        <v>0.00407212007558132</v>
      </c>
    </row>
    <row r="295" spans="1:39">
      <c r="A295" s="279" t="s">
        <v>186</v>
      </c>
      <c r="B295" s="280" t="s">
        <v>3304</v>
      </c>
      <c r="C295" s="262" t="s">
        <v>192</v>
      </c>
      <c r="D295" s="280" t="s">
        <v>193</v>
      </c>
      <c r="E295" s="263">
        <v>13936</v>
      </c>
      <c r="F295" s="263">
        <v>331</v>
      </c>
      <c r="G295" s="263">
        <v>109</v>
      </c>
      <c r="H295" s="263">
        <v>0</v>
      </c>
      <c r="I295" s="263">
        <v>0</v>
      </c>
      <c r="J295" s="264">
        <v>10267</v>
      </c>
      <c r="K295" s="264">
        <v>301</v>
      </c>
      <c r="L295" s="264">
        <v>298</v>
      </c>
      <c r="M295" s="264">
        <v>22</v>
      </c>
      <c r="N295" s="264">
        <v>2</v>
      </c>
      <c r="O295" s="264">
        <v>7576</v>
      </c>
      <c r="P295" s="264">
        <v>355</v>
      </c>
      <c r="Q295" s="264">
        <v>355</v>
      </c>
      <c r="R295" s="264">
        <v>159</v>
      </c>
      <c r="S295" s="264">
        <v>0</v>
      </c>
      <c r="T295" s="265">
        <v>0.015</v>
      </c>
      <c r="U295" s="266">
        <v>349533</v>
      </c>
      <c r="V295" s="266">
        <v>10450</v>
      </c>
      <c r="W295" s="266">
        <v>10218</v>
      </c>
      <c r="X295" s="266">
        <v>57</v>
      </c>
      <c r="Y295" s="264">
        <v>9396</v>
      </c>
      <c r="Z295" s="267">
        <v>0.0297339593114241</v>
      </c>
      <c r="AA295" s="267">
        <v>0.0237514351320321</v>
      </c>
      <c r="AB295" s="267">
        <v>0.0291224310898997</v>
      </c>
      <c r="AC295" s="268">
        <v>0.0468585005279831</v>
      </c>
      <c r="AD295" s="269">
        <v>-0.00537099595786753</v>
      </c>
      <c r="AE295" s="270">
        <v>76753</v>
      </c>
      <c r="AF295" s="271">
        <v>2304</v>
      </c>
      <c r="AG295" s="271">
        <v>3</v>
      </c>
      <c r="AH295" s="271">
        <v>75213</v>
      </c>
      <c r="AI295" s="271">
        <v>2436</v>
      </c>
      <c r="AJ295" s="271">
        <v>18</v>
      </c>
      <c r="AK295" s="268">
        <v>0.0299792841973604</v>
      </c>
      <c r="AL295" s="268">
        <v>0.0321486976985362</v>
      </c>
      <c r="AM295" s="269">
        <v>-0.00216941350117579</v>
      </c>
    </row>
    <row r="296" spans="1:39">
      <c r="A296" s="279" t="s">
        <v>186</v>
      </c>
      <c r="B296" s="280" t="s">
        <v>3304</v>
      </c>
      <c r="C296" s="262" t="s">
        <v>194</v>
      </c>
      <c r="D296" s="280" t="s">
        <v>195</v>
      </c>
      <c r="E296" s="263">
        <v>17451</v>
      </c>
      <c r="F296" s="263">
        <v>412</v>
      </c>
      <c r="G296" s="263">
        <v>261</v>
      </c>
      <c r="H296" s="263">
        <v>0</v>
      </c>
      <c r="I296" s="263">
        <v>0</v>
      </c>
      <c r="J296" s="264">
        <v>13357</v>
      </c>
      <c r="K296" s="264">
        <v>589</v>
      </c>
      <c r="L296" s="264">
        <v>588</v>
      </c>
      <c r="M296" s="264">
        <v>26</v>
      </c>
      <c r="N296" s="264">
        <v>0</v>
      </c>
      <c r="O296" s="264">
        <v>9382</v>
      </c>
      <c r="P296" s="264">
        <v>206</v>
      </c>
      <c r="Q296" s="264">
        <v>206</v>
      </c>
      <c r="R296" s="264">
        <v>67</v>
      </c>
      <c r="S296" s="264">
        <v>0</v>
      </c>
      <c r="T296" s="265">
        <v>0.015</v>
      </c>
      <c r="U296" s="266">
        <v>426646</v>
      </c>
      <c r="V296" s="266">
        <v>9714</v>
      </c>
      <c r="W296" s="266">
        <v>9561</v>
      </c>
      <c r="X296" s="266">
        <v>18</v>
      </c>
      <c r="Y296" s="264">
        <v>8452</v>
      </c>
      <c r="Z296" s="267">
        <v>0.0227261007955073</v>
      </c>
      <c r="AA296" s="267">
        <v>0.0236089622371211</v>
      </c>
      <c r="AB296" s="267">
        <v>0.0440967283072546</v>
      </c>
      <c r="AC296" s="268">
        <v>0.0219569388190151</v>
      </c>
      <c r="AD296" s="269">
        <v>-0.0204877660701335</v>
      </c>
      <c r="AE296" s="270">
        <v>95374</v>
      </c>
      <c r="AF296" s="271">
        <v>2149</v>
      </c>
      <c r="AG296" s="271">
        <v>2</v>
      </c>
      <c r="AH296" s="271">
        <v>93447</v>
      </c>
      <c r="AI296" s="271">
        <v>2353</v>
      </c>
      <c r="AJ296" s="271">
        <v>5</v>
      </c>
      <c r="AK296" s="268">
        <v>0.0225113762660683</v>
      </c>
      <c r="AL296" s="268">
        <v>0.0251265423181054</v>
      </c>
      <c r="AM296" s="269">
        <v>-0.00261516605203713</v>
      </c>
    </row>
    <row r="297" spans="1:39">
      <c r="A297" s="279" t="s">
        <v>186</v>
      </c>
      <c r="B297" s="280" t="s">
        <v>3304</v>
      </c>
      <c r="C297" s="262" t="s">
        <v>196</v>
      </c>
      <c r="D297" s="280" t="s">
        <v>197</v>
      </c>
      <c r="E297" s="263">
        <v>11957</v>
      </c>
      <c r="F297" s="263">
        <v>267</v>
      </c>
      <c r="G297" s="263">
        <v>149</v>
      </c>
      <c r="H297" s="263">
        <v>0</v>
      </c>
      <c r="I297" s="263">
        <v>0</v>
      </c>
      <c r="J297" s="264">
        <v>9271</v>
      </c>
      <c r="K297" s="264">
        <v>231</v>
      </c>
      <c r="L297" s="264">
        <v>231</v>
      </c>
      <c r="M297" s="264">
        <v>20</v>
      </c>
      <c r="N297" s="264">
        <v>0</v>
      </c>
      <c r="O297" s="264">
        <v>6581</v>
      </c>
      <c r="P297" s="264">
        <v>193</v>
      </c>
      <c r="Q297" s="264">
        <v>192</v>
      </c>
      <c r="R297" s="264">
        <v>85</v>
      </c>
      <c r="S297" s="264">
        <v>1</v>
      </c>
      <c r="T297" s="265">
        <v>0.015</v>
      </c>
      <c r="U297" s="266">
        <v>283497</v>
      </c>
      <c r="V297" s="266">
        <v>7507</v>
      </c>
      <c r="W297" s="266">
        <v>7386</v>
      </c>
      <c r="X297" s="266">
        <v>19</v>
      </c>
      <c r="Y297" s="264">
        <v>6780</v>
      </c>
      <c r="Z297" s="267">
        <v>0.0264129779151102</v>
      </c>
      <c r="AA297" s="267">
        <v>0.0223300158902735</v>
      </c>
      <c r="AB297" s="267">
        <v>0.0249164059971956</v>
      </c>
      <c r="AC297" s="268">
        <v>0.0291748974320012</v>
      </c>
      <c r="AD297" s="269">
        <v>-0.00258639010692207</v>
      </c>
      <c r="AE297" s="270">
        <v>64588</v>
      </c>
      <c r="AF297" s="271">
        <v>1698</v>
      </c>
      <c r="AG297" s="271">
        <v>4</v>
      </c>
      <c r="AH297" s="271">
        <v>61412</v>
      </c>
      <c r="AI297" s="271">
        <v>1743</v>
      </c>
      <c r="AJ297" s="271">
        <v>2</v>
      </c>
      <c r="AK297" s="268">
        <v>0.0262277822505729</v>
      </c>
      <c r="AL297" s="268">
        <v>0.028349508239432</v>
      </c>
      <c r="AM297" s="269">
        <v>-0.00212172598885917</v>
      </c>
    </row>
    <row r="298" spans="1:39">
      <c r="A298" s="279" t="s">
        <v>186</v>
      </c>
      <c r="B298" s="280" t="s">
        <v>3304</v>
      </c>
      <c r="C298" s="262" t="s">
        <v>198</v>
      </c>
      <c r="D298" s="280" t="s">
        <v>199</v>
      </c>
      <c r="E298" s="263">
        <v>8663</v>
      </c>
      <c r="F298" s="263">
        <v>234</v>
      </c>
      <c r="G298" s="263">
        <v>132</v>
      </c>
      <c r="H298" s="263">
        <v>0</v>
      </c>
      <c r="I298" s="263">
        <v>0</v>
      </c>
      <c r="J298" s="264">
        <v>6345</v>
      </c>
      <c r="K298" s="264">
        <v>156</v>
      </c>
      <c r="L298" s="264">
        <v>156</v>
      </c>
      <c r="M298" s="264">
        <v>8</v>
      </c>
      <c r="N298" s="264">
        <v>1</v>
      </c>
      <c r="O298" s="264">
        <v>4811</v>
      </c>
      <c r="P298" s="264">
        <v>118</v>
      </c>
      <c r="Q298" s="264">
        <v>118</v>
      </c>
      <c r="R298" s="264">
        <v>47</v>
      </c>
      <c r="S298" s="264">
        <v>0</v>
      </c>
      <c r="T298" s="265">
        <v>0.015</v>
      </c>
      <c r="U298" s="266">
        <v>211936</v>
      </c>
      <c r="V298" s="266">
        <v>5848</v>
      </c>
      <c r="W298" s="266">
        <v>5744</v>
      </c>
      <c r="X298" s="266">
        <v>3</v>
      </c>
      <c r="Y298" s="264">
        <v>5303</v>
      </c>
      <c r="Z298" s="267">
        <v>0.0275790804771252</v>
      </c>
      <c r="AA298" s="267">
        <v>0.0270114279118088</v>
      </c>
      <c r="AB298" s="267">
        <v>0.0244286840031521</v>
      </c>
      <c r="AC298" s="268">
        <v>0.0245271253377676</v>
      </c>
      <c r="AD298" s="269">
        <v>0.00258274390865675</v>
      </c>
      <c r="AE298" s="270">
        <v>46633</v>
      </c>
      <c r="AF298" s="271">
        <v>1361</v>
      </c>
      <c r="AG298" s="271">
        <v>1</v>
      </c>
      <c r="AH298" s="271">
        <v>46246</v>
      </c>
      <c r="AI298" s="271">
        <v>1312</v>
      </c>
      <c r="AJ298" s="271">
        <v>0</v>
      </c>
      <c r="AK298" s="268">
        <v>0.029163896811271</v>
      </c>
      <c r="AL298" s="268">
        <v>0.0283700211910219</v>
      </c>
      <c r="AM298" s="269">
        <v>0.000793875620249063</v>
      </c>
    </row>
    <row r="299" spans="1:39">
      <c r="A299" s="279" t="s">
        <v>186</v>
      </c>
      <c r="B299" s="280" t="s">
        <v>3304</v>
      </c>
      <c r="C299" s="262" t="s">
        <v>200</v>
      </c>
      <c r="D299" s="280" t="s">
        <v>201</v>
      </c>
      <c r="E299" s="263">
        <v>9195</v>
      </c>
      <c r="F299" s="263">
        <v>226</v>
      </c>
      <c r="G299" s="263">
        <v>142</v>
      </c>
      <c r="H299" s="263">
        <v>0</v>
      </c>
      <c r="I299" s="263">
        <v>0</v>
      </c>
      <c r="J299" s="264">
        <v>7032</v>
      </c>
      <c r="K299" s="264">
        <v>161</v>
      </c>
      <c r="L299" s="264">
        <v>161</v>
      </c>
      <c r="M299" s="264">
        <v>20</v>
      </c>
      <c r="N299" s="264">
        <v>0</v>
      </c>
      <c r="O299" s="264">
        <v>5250</v>
      </c>
      <c r="P299" s="264">
        <v>203</v>
      </c>
      <c r="Q299" s="264">
        <v>203</v>
      </c>
      <c r="R299" s="264">
        <v>90</v>
      </c>
      <c r="S299" s="264">
        <v>0</v>
      </c>
      <c r="T299" s="265">
        <v>0.015</v>
      </c>
      <c r="U299" s="266">
        <v>225823</v>
      </c>
      <c r="V299" s="266">
        <v>5849</v>
      </c>
      <c r="W299" s="266">
        <v>5764</v>
      </c>
      <c r="X299" s="266">
        <v>5</v>
      </c>
      <c r="Y299" s="264">
        <v>5277</v>
      </c>
      <c r="Z299" s="267">
        <v>0.0258786748913972</v>
      </c>
      <c r="AA299" s="267">
        <v>0.0245785753126699</v>
      </c>
      <c r="AB299" s="267">
        <v>0.0228953356086462</v>
      </c>
      <c r="AC299" s="268">
        <v>0.0386666666666667</v>
      </c>
      <c r="AD299" s="269">
        <v>0.00168323970402374</v>
      </c>
      <c r="AE299" s="270">
        <v>50384</v>
      </c>
      <c r="AF299" s="271">
        <v>1390</v>
      </c>
      <c r="AG299" s="271">
        <v>2</v>
      </c>
      <c r="AH299" s="271">
        <v>48894</v>
      </c>
      <c r="AI299" s="271">
        <v>1420</v>
      </c>
      <c r="AJ299" s="271">
        <v>0</v>
      </c>
      <c r="AK299" s="268">
        <v>0.0275484280724039</v>
      </c>
      <c r="AL299" s="268">
        <v>0.029042418292633</v>
      </c>
      <c r="AM299" s="269">
        <v>-0.00149399022022911</v>
      </c>
    </row>
    <row r="300" spans="1:39">
      <c r="A300" s="279" t="s">
        <v>186</v>
      </c>
      <c r="B300" s="280" t="s">
        <v>3304</v>
      </c>
      <c r="C300" s="262" t="s">
        <v>202</v>
      </c>
      <c r="D300" s="280" t="s">
        <v>203</v>
      </c>
      <c r="E300" s="263">
        <v>10550</v>
      </c>
      <c r="F300" s="263">
        <v>113</v>
      </c>
      <c r="G300" s="263">
        <v>56</v>
      </c>
      <c r="H300" s="263">
        <v>0</v>
      </c>
      <c r="I300" s="263">
        <v>0</v>
      </c>
      <c r="J300" s="264">
        <v>7880</v>
      </c>
      <c r="K300" s="264">
        <v>97</v>
      </c>
      <c r="L300" s="264">
        <v>97</v>
      </c>
      <c r="M300" s="264">
        <v>15</v>
      </c>
      <c r="N300" s="264">
        <v>0</v>
      </c>
      <c r="O300" s="264">
        <v>5836</v>
      </c>
      <c r="P300" s="264">
        <v>103</v>
      </c>
      <c r="Q300" s="264">
        <v>103</v>
      </c>
      <c r="R300" s="264">
        <v>66</v>
      </c>
      <c r="S300" s="264">
        <v>0</v>
      </c>
      <c r="T300" s="265">
        <v>0.015</v>
      </c>
      <c r="U300" s="266">
        <v>265867</v>
      </c>
      <c r="V300" s="266">
        <v>3756</v>
      </c>
      <c r="W300" s="266">
        <v>3699</v>
      </c>
      <c r="X300" s="266">
        <v>1</v>
      </c>
      <c r="Y300" s="264">
        <v>3492</v>
      </c>
      <c r="Z300" s="267">
        <v>0.0141236031549609</v>
      </c>
      <c r="AA300" s="267">
        <v>0.0107109004739336</v>
      </c>
      <c r="AB300" s="267">
        <v>0.0123096446700508</v>
      </c>
      <c r="AC300" s="268">
        <v>0.0176490747087046</v>
      </c>
      <c r="AD300" s="269">
        <v>-0.00159874419611711</v>
      </c>
      <c r="AE300" s="270">
        <v>58854</v>
      </c>
      <c r="AF300" s="271">
        <v>855</v>
      </c>
      <c r="AG300" s="271">
        <v>0</v>
      </c>
      <c r="AH300" s="271">
        <v>59700</v>
      </c>
      <c r="AI300" s="271">
        <v>852</v>
      </c>
      <c r="AJ300" s="271">
        <v>1</v>
      </c>
      <c r="AK300" s="268">
        <v>0.0145274747680701</v>
      </c>
      <c r="AL300" s="268">
        <v>0.0142546063651591</v>
      </c>
      <c r="AM300" s="269">
        <v>0.000272868402911011</v>
      </c>
    </row>
    <row r="301" spans="1:39">
      <c r="A301" s="279" t="s">
        <v>186</v>
      </c>
      <c r="B301" s="280" t="s">
        <v>3304</v>
      </c>
      <c r="C301" s="262" t="s">
        <v>204</v>
      </c>
      <c r="D301" s="280" t="s">
        <v>205</v>
      </c>
      <c r="E301" s="263">
        <v>5902</v>
      </c>
      <c r="F301" s="263">
        <v>99</v>
      </c>
      <c r="G301" s="263">
        <v>69</v>
      </c>
      <c r="H301" s="263">
        <v>0</v>
      </c>
      <c r="I301" s="263">
        <v>0</v>
      </c>
      <c r="J301" s="264">
        <v>4445</v>
      </c>
      <c r="K301" s="264">
        <v>73</v>
      </c>
      <c r="L301" s="264">
        <v>73</v>
      </c>
      <c r="M301" s="264">
        <v>7</v>
      </c>
      <c r="N301" s="264">
        <v>0</v>
      </c>
      <c r="O301" s="264">
        <v>3391</v>
      </c>
      <c r="P301" s="264">
        <v>65</v>
      </c>
      <c r="Q301" s="264">
        <v>65</v>
      </c>
      <c r="R301" s="264">
        <v>36</v>
      </c>
      <c r="S301" s="264">
        <v>0</v>
      </c>
      <c r="T301" s="265">
        <v>0.015</v>
      </c>
      <c r="U301" s="266">
        <v>143416</v>
      </c>
      <c r="V301" s="266">
        <v>3086</v>
      </c>
      <c r="W301" s="266">
        <v>3056</v>
      </c>
      <c r="X301" s="266">
        <v>0</v>
      </c>
      <c r="Y301" s="264">
        <v>2845</v>
      </c>
      <c r="Z301" s="267">
        <v>0.0215178222792436</v>
      </c>
      <c r="AA301" s="267">
        <v>0.0167739749237547</v>
      </c>
      <c r="AB301" s="267">
        <v>0.0164229471316085</v>
      </c>
      <c r="AC301" s="268">
        <v>0.0191683869065173</v>
      </c>
      <c r="AD301" s="269">
        <v>0.000351027792146113</v>
      </c>
      <c r="AE301" s="270">
        <v>32402</v>
      </c>
      <c r="AF301" s="271">
        <v>714</v>
      </c>
      <c r="AG301" s="271">
        <v>0</v>
      </c>
      <c r="AH301" s="271">
        <v>30550</v>
      </c>
      <c r="AI301" s="271">
        <v>700</v>
      </c>
      <c r="AJ301" s="271">
        <v>0</v>
      </c>
      <c r="AK301" s="268">
        <v>0.0220356768100735</v>
      </c>
      <c r="AL301" s="268">
        <v>0.0229132569558101</v>
      </c>
      <c r="AM301" s="269">
        <v>-0.000877580145736693</v>
      </c>
    </row>
    <row r="302" spans="1:39">
      <c r="A302" s="279" t="s">
        <v>186</v>
      </c>
      <c r="B302" s="280" t="s">
        <v>3304</v>
      </c>
      <c r="C302" s="262" t="s">
        <v>206</v>
      </c>
      <c r="D302" s="280" t="s">
        <v>207</v>
      </c>
      <c r="E302" s="263">
        <v>7253</v>
      </c>
      <c r="F302" s="263">
        <v>213</v>
      </c>
      <c r="G302" s="263">
        <v>144</v>
      </c>
      <c r="H302" s="263">
        <v>0</v>
      </c>
      <c r="I302" s="263">
        <v>0</v>
      </c>
      <c r="J302" s="264">
        <v>5451</v>
      </c>
      <c r="K302" s="264">
        <v>153</v>
      </c>
      <c r="L302" s="264">
        <v>151</v>
      </c>
      <c r="M302" s="264">
        <v>22</v>
      </c>
      <c r="N302" s="264">
        <v>1</v>
      </c>
      <c r="O302" s="264">
        <v>4071</v>
      </c>
      <c r="P302" s="264">
        <v>156</v>
      </c>
      <c r="Q302" s="264">
        <v>156</v>
      </c>
      <c r="R302" s="264">
        <v>99</v>
      </c>
      <c r="S302" s="264">
        <v>0</v>
      </c>
      <c r="T302" s="265">
        <v>0.015</v>
      </c>
      <c r="U302" s="266">
        <v>180283</v>
      </c>
      <c r="V302" s="266">
        <v>5371</v>
      </c>
      <c r="W302" s="266">
        <v>5292</v>
      </c>
      <c r="X302" s="266">
        <v>23</v>
      </c>
      <c r="Y302" s="264">
        <v>4868</v>
      </c>
      <c r="Z302" s="267">
        <v>0.0296644719690708</v>
      </c>
      <c r="AA302" s="267">
        <v>0.0293671584172067</v>
      </c>
      <c r="AB302" s="267">
        <v>0.0278847917813245</v>
      </c>
      <c r="AC302" s="268">
        <v>0.0383198231392778</v>
      </c>
      <c r="AD302" s="269">
        <v>0.00148236663588214</v>
      </c>
      <c r="AE302" s="270">
        <v>40656</v>
      </c>
      <c r="AF302" s="271">
        <v>1283</v>
      </c>
      <c r="AG302" s="271">
        <v>4</v>
      </c>
      <c r="AH302" s="271">
        <v>39154</v>
      </c>
      <c r="AI302" s="271">
        <v>1198</v>
      </c>
      <c r="AJ302" s="271">
        <v>6</v>
      </c>
      <c r="AK302" s="268">
        <v>0.0314590712317985</v>
      </c>
      <c r="AL302" s="268">
        <v>0.0304438882361955</v>
      </c>
      <c r="AM302" s="269">
        <v>0.00101518299560297</v>
      </c>
    </row>
    <row r="303" spans="1:39">
      <c r="A303" s="279" t="s">
        <v>186</v>
      </c>
      <c r="B303" s="280" t="s">
        <v>3304</v>
      </c>
      <c r="C303" s="262" t="s">
        <v>208</v>
      </c>
      <c r="D303" s="280" t="s">
        <v>209</v>
      </c>
      <c r="E303" s="263">
        <v>8431</v>
      </c>
      <c r="F303" s="263">
        <v>230</v>
      </c>
      <c r="G303" s="263">
        <v>127</v>
      </c>
      <c r="H303" s="263">
        <v>0</v>
      </c>
      <c r="I303" s="263">
        <v>0</v>
      </c>
      <c r="J303" s="264">
        <v>6490</v>
      </c>
      <c r="K303" s="264">
        <v>132</v>
      </c>
      <c r="L303" s="264">
        <v>132</v>
      </c>
      <c r="M303" s="264">
        <v>13</v>
      </c>
      <c r="N303" s="264">
        <v>0</v>
      </c>
      <c r="O303" s="264">
        <v>4383</v>
      </c>
      <c r="P303" s="264">
        <v>160</v>
      </c>
      <c r="Q303" s="264">
        <v>160</v>
      </c>
      <c r="R303" s="264">
        <v>92</v>
      </c>
      <c r="S303" s="264">
        <v>0</v>
      </c>
      <c r="T303" s="265">
        <v>0.015</v>
      </c>
      <c r="U303" s="266">
        <v>208503</v>
      </c>
      <c r="V303" s="266">
        <v>5120</v>
      </c>
      <c r="W303" s="266">
        <v>5016</v>
      </c>
      <c r="X303" s="266">
        <v>2</v>
      </c>
      <c r="Y303" s="264">
        <v>4610</v>
      </c>
      <c r="Z303" s="267">
        <v>0.0245464094041812</v>
      </c>
      <c r="AA303" s="267">
        <v>0.0272802751749496</v>
      </c>
      <c r="AB303" s="267">
        <v>0.0203389830508475</v>
      </c>
      <c r="AC303" s="268">
        <v>0.0365046771617614</v>
      </c>
      <c r="AD303" s="269">
        <v>0.00694129212410213</v>
      </c>
      <c r="AE303" s="270">
        <v>46654</v>
      </c>
      <c r="AF303" s="271">
        <v>1265</v>
      </c>
      <c r="AG303" s="271">
        <v>0</v>
      </c>
      <c r="AH303" s="271">
        <v>45666</v>
      </c>
      <c r="AI303" s="271">
        <v>1152</v>
      </c>
      <c r="AJ303" s="271">
        <v>0</v>
      </c>
      <c r="AK303" s="268">
        <v>0.0271145025078236</v>
      </c>
      <c r="AL303" s="268">
        <v>0.025226645644462</v>
      </c>
      <c r="AM303" s="269">
        <v>0.00188785686336159</v>
      </c>
    </row>
    <row r="304" spans="1:39">
      <c r="A304" s="279" t="s">
        <v>186</v>
      </c>
      <c r="B304" s="280" t="s">
        <v>3304</v>
      </c>
      <c r="C304" s="262" t="s">
        <v>210</v>
      </c>
      <c r="D304" s="280" t="s">
        <v>210</v>
      </c>
      <c r="E304" s="263">
        <v>8967</v>
      </c>
      <c r="F304" s="263">
        <v>162</v>
      </c>
      <c r="G304" s="263">
        <v>88</v>
      </c>
      <c r="H304" s="263">
        <v>0</v>
      </c>
      <c r="I304" s="263">
        <v>0</v>
      </c>
      <c r="J304" s="264">
        <v>6642</v>
      </c>
      <c r="K304" s="264">
        <v>124</v>
      </c>
      <c r="L304" s="264">
        <v>124</v>
      </c>
      <c r="M304" s="264">
        <v>2</v>
      </c>
      <c r="N304" s="264">
        <v>0</v>
      </c>
      <c r="O304" s="264">
        <v>5084</v>
      </c>
      <c r="P304" s="264">
        <v>143</v>
      </c>
      <c r="Q304" s="264">
        <v>142</v>
      </c>
      <c r="R304" s="264">
        <v>48</v>
      </c>
      <c r="S304" s="264">
        <v>0</v>
      </c>
      <c r="T304" s="265">
        <v>0.015</v>
      </c>
      <c r="U304" s="266">
        <v>214431</v>
      </c>
      <c r="V304" s="266">
        <v>5337</v>
      </c>
      <c r="W304" s="266">
        <v>5262</v>
      </c>
      <c r="X304" s="266">
        <v>4</v>
      </c>
      <c r="Y304" s="264">
        <v>4867</v>
      </c>
      <c r="Z304" s="267">
        <v>0.024870471153891</v>
      </c>
      <c r="AA304" s="267">
        <v>0.0180662428905989</v>
      </c>
      <c r="AB304" s="267">
        <v>0.0186690755796447</v>
      </c>
      <c r="AC304" s="268">
        <v>0.0281274586939418</v>
      </c>
      <c r="AD304" s="269">
        <v>-0.000602832689045825</v>
      </c>
      <c r="AE304" s="270">
        <v>47749</v>
      </c>
      <c r="AF304" s="271">
        <v>1117</v>
      </c>
      <c r="AG304" s="271">
        <v>0</v>
      </c>
      <c r="AH304" s="271">
        <v>46608</v>
      </c>
      <c r="AI304" s="271">
        <v>1312</v>
      </c>
      <c r="AJ304" s="271">
        <v>2</v>
      </c>
      <c r="AK304" s="268">
        <v>0.0233931600661794</v>
      </c>
      <c r="AL304" s="268">
        <v>0.0281067627875043</v>
      </c>
      <c r="AM304" s="269">
        <v>-0.0047136027213249</v>
      </c>
    </row>
    <row r="305" spans="1:39">
      <c r="A305" s="279" t="s">
        <v>186</v>
      </c>
      <c r="B305" s="280" t="s">
        <v>3304</v>
      </c>
      <c r="C305" s="262" t="s">
        <v>211</v>
      </c>
      <c r="D305" s="280" t="s">
        <v>212</v>
      </c>
      <c r="E305" s="263">
        <v>7069</v>
      </c>
      <c r="F305" s="263">
        <v>134</v>
      </c>
      <c r="G305" s="263">
        <v>65</v>
      </c>
      <c r="H305" s="263">
        <v>0</v>
      </c>
      <c r="I305" s="263">
        <v>0</v>
      </c>
      <c r="J305" s="264">
        <v>5114</v>
      </c>
      <c r="K305" s="264">
        <v>96</v>
      </c>
      <c r="L305" s="264">
        <v>96</v>
      </c>
      <c r="M305" s="264">
        <v>11</v>
      </c>
      <c r="N305" s="264">
        <v>0</v>
      </c>
      <c r="O305" s="264">
        <v>3525</v>
      </c>
      <c r="P305" s="264">
        <v>89</v>
      </c>
      <c r="Q305" s="264">
        <v>89</v>
      </c>
      <c r="R305" s="264">
        <v>43</v>
      </c>
      <c r="S305" s="264">
        <v>0</v>
      </c>
      <c r="T305" s="265">
        <v>0.015</v>
      </c>
      <c r="U305" s="266">
        <v>169457</v>
      </c>
      <c r="V305" s="266">
        <v>3663</v>
      </c>
      <c r="W305" s="266">
        <v>3594</v>
      </c>
      <c r="X305" s="266">
        <v>0</v>
      </c>
      <c r="Y305" s="264">
        <v>3357</v>
      </c>
      <c r="Z305" s="267">
        <v>0.0216161032002219</v>
      </c>
      <c r="AA305" s="267">
        <v>0.0189560050926581</v>
      </c>
      <c r="AB305" s="267">
        <v>0.0187719984356668</v>
      </c>
      <c r="AC305" s="268">
        <v>0.0252482269503546</v>
      </c>
      <c r="AD305" s="269">
        <v>0.000184006656991288</v>
      </c>
      <c r="AE305" s="270">
        <v>37539</v>
      </c>
      <c r="AF305" s="271">
        <v>834</v>
      </c>
      <c r="AG305" s="271">
        <v>0</v>
      </c>
      <c r="AH305" s="271">
        <v>36540</v>
      </c>
      <c r="AI305" s="271">
        <v>824</v>
      </c>
      <c r="AJ305" s="271">
        <v>0</v>
      </c>
      <c r="AK305" s="268">
        <v>0.022216894429793</v>
      </c>
      <c r="AL305" s="268">
        <v>0.0225506294471812</v>
      </c>
      <c r="AM305" s="269">
        <v>-0.000333735017388155</v>
      </c>
    </row>
    <row r="306" spans="1:39">
      <c r="A306" s="279" t="s">
        <v>186</v>
      </c>
      <c r="B306" s="280" t="s">
        <v>3304</v>
      </c>
      <c r="C306" s="262" t="s">
        <v>213</v>
      </c>
      <c r="D306" s="280" t="s">
        <v>214</v>
      </c>
      <c r="E306" s="263">
        <v>7153</v>
      </c>
      <c r="F306" s="263">
        <v>158</v>
      </c>
      <c r="G306" s="263">
        <v>86</v>
      </c>
      <c r="H306" s="263">
        <v>0</v>
      </c>
      <c r="I306" s="263">
        <v>0</v>
      </c>
      <c r="J306" s="264">
        <v>5333</v>
      </c>
      <c r="K306" s="264">
        <v>96</v>
      </c>
      <c r="L306" s="264">
        <v>96</v>
      </c>
      <c r="M306" s="264">
        <v>10</v>
      </c>
      <c r="N306" s="264">
        <v>0</v>
      </c>
      <c r="O306" s="264">
        <v>3735</v>
      </c>
      <c r="P306" s="264">
        <v>120</v>
      </c>
      <c r="Q306" s="264">
        <v>120</v>
      </c>
      <c r="R306" s="264">
        <v>57</v>
      </c>
      <c r="S306" s="264">
        <v>0</v>
      </c>
      <c r="T306" s="265">
        <v>0.015</v>
      </c>
      <c r="U306" s="266">
        <v>170767</v>
      </c>
      <c r="V306" s="266">
        <v>3534</v>
      </c>
      <c r="W306" s="266">
        <v>3461</v>
      </c>
      <c r="X306" s="266">
        <v>15</v>
      </c>
      <c r="Y306" s="264">
        <v>3174</v>
      </c>
      <c r="Z306" s="267">
        <v>0.0206070259476363</v>
      </c>
      <c r="AA306" s="267">
        <v>0.0220886341395219</v>
      </c>
      <c r="AB306" s="267">
        <v>0.0180011250703169</v>
      </c>
      <c r="AC306" s="268">
        <v>0.0321285140562249</v>
      </c>
      <c r="AD306" s="269">
        <v>0.00408750906920499</v>
      </c>
      <c r="AE306" s="270">
        <v>38190</v>
      </c>
      <c r="AF306" s="271">
        <v>835</v>
      </c>
      <c r="AG306" s="271">
        <v>1</v>
      </c>
      <c r="AH306" s="271">
        <v>37779</v>
      </c>
      <c r="AI306" s="271">
        <v>894</v>
      </c>
      <c r="AJ306" s="271">
        <v>9</v>
      </c>
      <c r="AK306" s="268">
        <v>0.0218381775333857</v>
      </c>
      <c r="AL306" s="268">
        <v>0.0234257126975304</v>
      </c>
      <c r="AM306" s="269">
        <v>-0.00158753516414467</v>
      </c>
    </row>
    <row r="307" spans="1:39">
      <c r="A307" s="279" t="s">
        <v>186</v>
      </c>
      <c r="B307" s="280" t="s">
        <v>3304</v>
      </c>
      <c r="C307" s="262" t="s">
        <v>215</v>
      </c>
      <c r="D307" s="280" t="s">
        <v>216</v>
      </c>
      <c r="E307" s="263">
        <v>9280</v>
      </c>
      <c r="F307" s="263">
        <v>236</v>
      </c>
      <c r="G307" s="263">
        <v>137</v>
      </c>
      <c r="H307" s="263">
        <v>0</v>
      </c>
      <c r="I307" s="263">
        <v>0</v>
      </c>
      <c r="J307" s="264">
        <v>6864</v>
      </c>
      <c r="K307" s="264">
        <v>139</v>
      </c>
      <c r="L307" s="264">
        <v>137</v>
      </c>
      <c r="M307" s="264">
        <v>19</v>
      </c>
      <c r="N307" s="264">
        <v>0</v>
      </c>
      <c r="O307" s="264">
        <v>5056</v>
      </c>
      <c r="P307" s="264">
        <v>157</v>
      </c>
      <c r="Q307" s="264">
        <v>157</v>
      </c>
      <c r="R307" s="264">
        <v>71</v>
      </c>
      <c r="S307" s="264">
        <v>0</v>
      </c>
      <c r="T307" s="265">
        <v>0.015</v>
      </c>
      <c r="U307" s="266">
        <v>224987</v>
      </c>
      <c r="V307" s="266">
        <v>5922</v>
      </c>
      <c r="W307" s="266">
        <v>5821</v>
      </c>
      <c r="X307" s="266">
        <v>5</v>
      </c>
      <c r="Y307" s="264">
        <v>5402</v>
      </c>
      <c r="Z307" s="267">
        <v>0.0262992972927325</v>
      </c>
      <c r="AA307" s="267">
        <v>0.0254310344827586</v>
      </c>
      <c r="AB307" s="267">
        <v>0.0202505827505828</v>
      </c>
      <c r="AC307" s="268">
        <v>0.0310522151898734</v>
      </c>
      <c r="AD307" s="269">
        <v>0.00518045173217587</v>
      </c>
      <c r="AE307" s="270">
        <v>50717</v>
      </c>
      <c r="AF307" s="271">
        <v>1354</v>
      </c>
      <c r="AG307" s="271">
        <v>0</v>
      </c>
      <c r="AH307" s="271">
        <v>48679</v>
      </c>
      <c r="AI307" s="271">
        <v>1339</v>
      </c>
      <c r="AJ307" s="271">
        <v>0</v>
      </c>
      <c r="AK307" s="268">
        <v>0.0266971626870675</v>
      </c>
      <c r="AL307" s="268">
        <v>0.0275067277470778</v>
      </c>
      <c r="AM307" s="269">
        <v>-0.000809565060010342</v>
      </c>
    </row>
    <row r="308" spans="1:39">
      <c r="A308" s="279" t="s">
        <v>186</v>
      </c>
      <c r="B308" s="280" t="s">
        <v>3304</v>
      </c>
      <c r="C308" s="262" t="s">
        <v>217</v>
      </c>
      <c r="D308" s="280" t="s">
        <v>218</v>
      </c>
      <c r="E308" s="263">
        <v>7513</v>
      </c>
      <c r="F308" s="263">
        <v>198</v>
      </c>
      <c r="G308" s="263">
        <v>89</v>
      </c>
      <c r="H308" s="263">
        <v>0</v>
      </c>
      <c r="I308" s="263">
        <v>0</v>
      </c>
      <c r="J308" s="264">
        <v>5396</v>
      </c>
      <c r="K308" s="264">
        <v>120</v>
      </c>
      <c r="L308" s="264">
        <v>120</v>
      </c>
      <c r="M308" s="264">
        <v>1</v>
      </c>
      <c r="N308" s="264">
        <v>0</v>
      </c>
      <c r="O308" s="264">
        <v>3912</v>
      </c>
      <c r="P308" s="264">
        <v>151</v>
      </c>
      <c r="Q308" s="264">
        <v>151</v>
      </c>
      <c r="R308" s="264">
        <v>38</v>
      </c>
      <c r="S308" s="264">
        <v>0</v>
      </c>
      <c r="T308" s="265">
        <v>0.015</v>
      </c>
      <c r="U308" s="266">
        <v>179747</v>
      </c>
      <c r="V308" s="266">
        <v>5416</v>
      </c>
      <c r="W308" s="266">
        <v>5306</v>
      </c>
      <c r="X308" s="266">
        <v>1</v>
      </c>
      <c r="Y308" s="264">
        <v>4887</v>
      </c>
      <c r="Z308" s="267">
        <v>0.0301256766455073</v>
      </c>
      <c r="AA308" s="267">
        <v>0.0263543191800878</v>
      </c>
      <c r="AB308" s="267">
        <v>0.022238695329874</v>
      </c>
      <c r="AC308" s="268">
        <v>0.03859918200409</v>
      </c>
      <c r="AD308" s="269">
        <v>0.00411562385021387</v>
      </c>
      <c r="AE308" s="270">
        <v>40162</v>
      </c>
      <c r="AF308" s="271">
        <v>1234</v>
      </c>
      <c r="AG308" s="271">
        <v>0</v>
      </c>
      <c r="AH308" s="271">
        <v>39428</v>
      </c>
      <c r="AI308" s="271">
        <v>1223</v>
      </c>
      <c r="AJ308" s="271">
        <v>0</v>
      </c>
      <c r="AK308" s="268">
        <v>0.0307255614760221</v>
      </c>
      <c r="AL308" s="268">
        <v>0.0310185654864563</v>
      </c>
      <c r="AM308" s="269">
        <v>-0.000293004010434215</v>
      </c>
    </row>
    <row r="309" spans="1:39">
      <c r="A309" s="279" t="s">
        <v>186</v>
      </c>
      <c r="B309" s="280" t="s">
        <v>3305</v>
      </c>
      <c r="C309" s="262" t="s">
        <v>219</v>
      </c>
      <c r="D309" s="280" t="s">
        <v>220</v>
      </c>
      <c r="E309" s="263">
        <v>0</v>
      </c>
      <c r="F309" s="263">
        <v>0</v>
      </c>
      <c r="G309" s="263">
        <v>0</v>
      </c>
      <c r="H309" s="263">
        <v>0</v>
      </c>
      <c r="I309" s="263">
        <v>0</v>
      </c>
      <c r="J309" s="264">
        <v>0</v>
      </c>
      <c r="K309" s="264">
        <v>0</v>
      </c>
      <c r="L309" s="264">
        <v>0</v>
      </c>
      <c r="M309" s="264">
        <v>0</v>
      </c>
      <c r="N309" s="264">
        <v>0</v>
      </c>
      <c r="O309" s="264">
        <v>0</v>
      </c>
      <c r="P309" s="264">
        <v>0</v>
      </c>
      <c r="Q309" s="264">
        <v>0</v>
      </c>
      <c r="R309" s="264">
        <v>0</v>
      </c>
      <c r="S309" s="264">
        <v>0</v>
      </c>
      <c r="T309" s="265">
        <v>0.015</v>
      </c>
      <c r="U309" s="266">
        <v>34313</v>
      </c>
      <c r="V309" s="266">
        <v>611</v>
      </c>
      <c r="W309" s="266">
        <v>611</v>
      </c>
      <c r="X309" s="266">
        <v>1</v>
      </c>
      <c r="Y309" s="264">
        <v>594</v>
      </c>
      <c r="Z309" s="267">
        <v>0.0177775187246816</v>
      </c>
      <c r="AA309" s="267">
        <v>0</v>
      </c>
      <c r="AB309" s="267">
        <v>0</v>
      </c>
      <c r="AC309" s="268">
        <v>0</v>
      </c>
      <c r="AD309" s="269">
        <v>0</v>
      </c>
      <c r="AE309" s="270">
        <v>0</v>
      </c>
      <c r="AF309" s="271">
        <v>0</v>
      </c>
      <c r="AG309" s="271">
        <v>0</v>
      </c>
      <c r="AH309" s="271">
        <v>0</v>
      </c>
      <c r="AI309" s="271">
        <v>0</v>
      </c>
      <c r="AJ309" s="271">
        <v>0</v>
      </c>
      <c r="AK309" s="268">
        <v>0</v>
      </c>
      <c r="AL309" s="268">
        <v>0</v>
      </c>
      <c r="AM309" s="269">
        <v>0</v>
      </c>
    </row>
    <row r="310" spans="1:39">
      <c r="A310" s="279" t="s">
        <v>186</v>
      </c>
      <c r="B310" s="280" t="s">
        <v>3305</v>
      </c>
      <c r="C310" s="262" t="s">
        <v>221</v>
      </c>
      <c r="D310" s="280" t="s">
        <v>222</v>
      </c>
      <c r="E310" s="263">
        <v>0</v>
      </c>
      <c r="F310" s="263">
        <v>0</v>
      </c>
      <c r="G310" s="263">
        <v>0</v>
      </c>
      <c r="H310" s="263">
        <v>0</v>
      </c>
      <c r="I310" s="263">
        <v>0</v>
      </c>
      <c r="J310" s="264">
        <v>0</v>
      </c>
      <c r="K310" s="264">
        <v>0</v>
      </c>
      <c r="L310" s="264">
        <v>0</v>
      </c>
      <c r="M310" s="264">
        <v>0</v>
      </c>
      <c r="N310" s="264">
        <v>0</v>
      </c>
      <c r="O310" s="264">
        <v>0</v>
      </c>
      <c r="P310" s="264">
        <v>0</v>
      </c>
      <c r="Q310" s="264">
        <v>0</v>
      </c>
      <c r="R310" s="264">
        <v>0</v>
      </c>
      <c r="S310" s="264">
        <v>0</v>
      </c>
      <c r="T310" s="265">
        <v>0.015</v>
      </c>
      <c r="U310" s="266">
        <v>0</v>
      </c>
      <c r="V310" s="266">
        <v>0</v>
      </c>
      <c r="W310" s="266">
        <v>0</v>
      </c>
      <c r="X310" s="266">
        <v>0</v>
      </c>
      <c r="Y310" s="264">
        <v>0</v>
      </c>
      <c r="Z310" s="267">
        <v>0</v>
      </c>
      <c r="AA310" s="267">
        <v>0</v>
      </c>
      <c r="AB310" s="267">
        <v>0</v>
      </c>
      <c r="AC310" s="268">
        <v>0</v>
      </c>
      <c r="AD310" s="269">
        <v>0</v>
      </c>
      <c r="AE310" s="270">
        <v>0</v>
      </c>
      <c r="AF310" s="271">
        <v>0</v>
      </c>
      <c r="AG310" s="271">
        <v>0</v>
      </c>
      <c r="AH310" s="271">
        <v>0</v>
      </c>
      <c r="AI310" s="271">
        <v>0</v>
      </c>
      <c r="AJ310" s="271">
        <v>0</v>
      </c>
      <c r="AK310" s="268">
        <v>0</v>
      </c>
      <c r="AL310" s="268">
        <v>0</v>
      </c>
      <c r="AM310" s="269">
        <v>0</v>
      </c>
    </row>
    <row r="311" spans="1:39">
      <c r="A311" s="279" t="s">
        <v>186</v>
      </c>
      <c r="B311" s="280" t="s">
        <v>3305</v>
      </c>
      <c r="C311" s="262" t="s">
        <v>223</v>
      </c>
      <c r="D311" s="280" t="s">
        <v>224</v>
      </c>
      <c r="E311" s="263">
        <v>7101</v>
      </c>
      <c r="F311" s="263">
        <v>151</v>
      </c>
      <c r="G311" s="263">
        <v>87</v>
      </c>
      <c r="H311" s="263">
        <v>0</v>
      </c>
      <c r="I311" s="263">
        <v>0</v>
      </c>
      <c r="J311" s="264">
        <v>6597</v>
      </c>
      <c r="K311" s="264">
        <v>109</v>
      </c>
      <c r="L311" s="264">
        <v>109</v>
      </c>
      <c r="M311" s="264">
        <v>15</v>
      </c>
      <c r="N311" s="264">
        <v>0</v>
      </c>
      <c r="O311" s="264">
        <v>3536</v>
      </c>
      <c r="P311" s="264">
        <v>108</v>
      </c>
      <c r="Q311" s="264">
        <v>107</v>
      </c>
      <c r="R311" s="264">
        <v>49</v>
      </c>
      <c r="S311" s="264">
        <v>0</v>
      </c>
      <c r="T311" s="265">
        <v>0.015</v>
      </c>
      <c r="U311" s="266">
        <v>170206</v>
      </c>
      <c r="V311" s="266">
        <v>3804</v>
      </c>
      <c r="W311" s="266">
        <v>3733</v>
      </c>
      <c r="X311" s="266">
        <v>4</v>
      </c>
      <c r="Y311" s="264">
        <v>3421</v>
      </c>
      <c r="Z311" s="267">
        <v>0.0223258874540263</v>
      </c>
      <c r="AA311" s="267">
        <v>0.0212646106182228</v>
      </c>
      <c r="AB311" s="267">
        <v>0.016522661815977</v>
      </c>
      <c r="AC311" s="268">
        <v>0.0305429864253394</v>
      </c>
      <c r="AD311" s="269">
        <v>0.00474194880224582</v>
      </c>
      <c r="AE311" s="270">
        <v>38777</v>
      </c>
      <c r="AF311" s="271">
        <v>838</v>
      </c>
      <c r="AG311" s="271">
        <v>1</v>
      </c>
      <c r="AH311" s="271">
        <v>35937</v>
      </c>
      <c r="AI311" s="271">
        <v>861</v>
      </c>
      <c r="AJ311" s="271">
        <v>2</v>
      </c>
      <c r="AK311" s="268">
        <v>0.021584960156794</v>
      </c>
      <c r="AL311" s="268">
        <v>0.0239029412583132</v>
      </c>
      <c r="AM311" s="269">
        <v>-0.00231798110151918</v>
      </c>
    </row>
    <row r="312" spans="1:39">
      <c r="A312" s="279" t="s">
        <v>186</v>
      </c>
      <c r="B312" s="280" t="s">
        <v>3305</v>
      </c>
      <c r="C312" s="262" t="s">
        <v>225</v>
      </c>
      <c r="D312" s="280" t="s">
        <v>226</v>
      </c>
      <c r="E312" s="263">
        <v>8378</v>
      </c>
      <c r="F312" s="263">
        <v>136</v>
      </c>
      <c r="G312" s="263">
        <v>58</v>
      </c>
      <c r="H312" s="263">
        <v>3</v>
      </c>
      <c r="I312" s="263">
        <v>0</v>
      </c>
      <c r="J312" s="264">
        <v>7541</v>
      </c>
      <c r="K312" s="264">
        <v>75</v>
      </c>
      <c r="L312" s="264">
        <v>74</v>
      </c>
      <c r="M312" s="264">
        <v>0</v>
      </c>
      <c r="N312" s="264">
        <v>0</v>
      </c>
      <c r="O312" s="264">
        <v>4540</v>
      </c>
      <c r="P312" s="264">
        <v>104</v>
      </c>
      <c r="Q312" s="264">
        <v>104</v>
      </c>
      <c r="R312" s="264">
        <v>57</v>
      </c>
      <c r="S312" s="264">
        <v>1</v>
      </c>
      <c r="T312" s="265">
        <v>0.015</v>
      </c>
      <c r="U312" s="266">
        <v>200085</v>
      </c>
      <c r="V312" s="266">
        <v>3362</v>
      </c>
      <c r="W312" s="266">
        <v>3282</v>
      </c>
      <c r="X312" s="266">
        <v>9</v>
      </c>
      <c r="Y312" s="264">
        <v>3033</v>
      </c>
      <c r="Z312" s="267">
        <v>0.0167578779018917</v>
      </c>
      <c r="AA312" s="267">
        <v>0.016232991167343</v>
      </c>
      <c r="AB312" s="267">
        <v>0.00994563055297706</v>
      </c>
      <c r="AC312" s="268">
        <v>0.0226872246696035</v>
      </c>
      <c r="AD312" s="269">
        <v>0.00628736061436598</v>
      </c>
      <c r="AE312" s="270">
        <v>45340</v>
      </c>
      <c r="AF312" s="271">
        <v>765</v>
      </c>
      <c r="AG312" s="271">
        <v>2</v>
      </c>
      <c r="AH312" s="271">
        <v>41637</v>
      </c>
      <c r="AI312" s="271">
        <v>769</v>
      </c>
      <c r="AJ312" s="271">
        <v>3</v>
      </c>
      <c r="AK312" s="268">
        <v>0.0168284075871195</v>
      </c>
      <c r="AL312" s="268">
        <v>0.0183970987342988</v>
      </c>
      <c r="AM312" s="269">
        <v>-0.00156869114717928</v>
      </c>
    </row>
    <row r="313" spans="1:39">
      <c r="A313" s="279" t="s">
        <v>186</v>
      </c>
      <c r="B313" s="280" t="s">
        <v>3305</v>
      </c>
      <c r="C313" s="262" t="s">
        <v>227</v>
      </c>
      <c r="D313" s="280" t="s">
        <v>228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4">
        <v>0</v>
      </c>
      <c r="K313" s="264">
        <v>0</v>
      </c>
      <c r="L313" s="264">
        <v>0</v>
      </c>
      <c r="M313" s="264">
        <v>0</v>
      </c>
      <c r="N313" s="264">
        <v>0</v>
      </c>
      <c r="O313" s="264">
        <v>0</v>
      </c>
      <c r="P313" s="264">
        <v>0</v>
      </c>
      <c r="Q313" s="264">
        <v>0</v>
      </c>
      <c r="R313" s="264">
        <v>0</v>
      </c>
      <c r="S313" s="264">
        <v>0</v>
      </c>
      <c r="T313" s="265">
        <v>0.015</v>
      </c>
      <c r="U313" s="266">
        <v>40060</v>
      </c>
      <c r="V313" s="266">
        <v>686</v>
      </c>
      <c r="W313" s="266">
        <v>686</v>
      </c>
      <c r="X313" s="266">
        <v>1</v>
      </c>
      <c r="Y313" s="264">
        <v>675</v>
      </c>
      <c r="Z313" s="267">
        <v>0.0170993509735397</v>
      </c>
      <c r="AA313" s="267">
        <v>0</v>
      </c>
      <c r="AB313" s="267">
        <v>0</v>
      </c>
      <c r="AC313" s="268">
        <v>0</v>
      </c>
      <c r="AD313" s="269">
        <v>0</v>
      </c>
      <c r="AE313" s="270">
        <v>0</v>
      </c>
      <c r="AF313" s="271">
        <v>0</v>
      </c>
      <c r="AG313" s="271">
        <v>0</v>
      </c>
      <c r="AH313" s="271">
        <v>0</v>
      </c>
      <c r="AI313" s="271">
        <v>2</v>
      </c>
      <c r="AJ313" s="271">
        <v>0</v>
      </c>
      <c r="AK313" s="268">
        <v>0</v>
      </c>
      <c r="AL313" s="268">
        <v>0</v>
      </c>
      <c r="AM313" s="269">
        <v>0</v>
      </c>
    </row>
    <row r="314" spans="1:39">
      <c r="A314" s="279" t="s">
        <v>186</v>
      </c>
      <c r="B314" s="280" t="s">
        <v>3305</v>
      </c>
      <c r="C314" s="262" t="s">
        <v>229</v>
      </c>
      <c r="D314" s="280" t="s">
        <v>230</v>
      </c>
      <c r="E314" s="263">
        <v>0</v>
      </c>
      <c r="F314" s="263">
        <v>0</v>
      </c>
      <c r="G314" s="263">
        <v>0</v>
      </c>
      <c r="H314" s="263">
        <v>0</v>
      </c>
      <c r="I314" s="263">
        <v>0</v>
      </c>
      <c r="J314" s="264">
        <v>0</v>
      </c>
      <c r="K314" s="264">
        <v>0</v>
      </c>
      <c r="L314" s="264">
        <v>0</v>
      </c>
      <c r="M314" s="264">
        <v>0</v>
      </c>
      <c r="N314" s="264">
        <v>0</v>
      </c>
      <c r="O314" s="264">
        <v>0</v>
      </c>
      <c r="P314" s="264">
        <v>0</v>
      </c>
      <c r="Q314" s="264">
        <v>0</v>
      </c>
      <c r="R314" s="264">
        <v>0</v>
      </c>
      <c r="S314" s="264">
        <v>0</v>
      </c>
      <c r="T314" s="265">
        <v>0.015</v>
      </c>
      <c r="U314" s="266">
        <v>76144</v>
      </c>
      <c r="V314" s="266">
        <v>1569</v>
      </c>
      <c r="W314" s="266">
        <v>1567</v>
      </c>
      <c r="X314" s="266">
        <v>7</v>
      </c>
      <c r="Y314" s="264">
        <v>1546</v>
      </c>
      <c r="Z314" s="267">
        <v>0.0205137633956714</v>
      </c>
      <c r="AA314" s="267">
        <v>0</v>
      </c>
      <c r="AB314" s="267">
        <v>0</v>
      </c>
      <c r="AC314" s="268">
        <v>0</v>
      </c>
      <c r="AD314" s="269">
        <v>0</v>
      </c>
      <c r="AE314" s="270">
        <v>0</v>
      </c>
      <c r="AF314" s="271">
        <v>0</v>
      </c>
      <c r="AG314" s="271">
        <v>0</v>
      </c>
      <c r="AH314" s="271">
        <v>0</v>
      </c>
      <c r="AI314" s="271">
        <v>0</v>
      </c>
      <c r="AJ314" s="271">
        <v>0</v>
      </c>
      <c r="AK314" s="268">
        <v>0</v>
      </c>
      <c r="AL314" s="268">
        <v>0</v>
      </c>
      <c r="AM314" s="269">
        <v>0</v>
      </c>
    </row>
    <row r="315" spans="1:39">
      <c r="A315" s="279" t="s">
        <v>186</v>
      </c>
      <c r="B315" s="280" t="s">
        <v>3306</v>
      </c>
      <c r="C315" s="262" t="s">
        <v>231</v>
      </c>
      <c r="D315" s="280" t="s">
        <v>232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4">
        <v>0</v>
      </c>
      <c r="K315" s="264">
        <v>0</v>
      </c>
      <c r="L315" s="264">
        <v>0</v>
      </c>
      <c r="M315" s="264">
        <v>0</v>
      </c>
      <c r="N315" s="264">
        <v>0</v>
      </c>
      <c r="O315" s="264">
        <v>0</v>
      </c>
      <c r="P315" s="264">
        <v>0</v>
      </c>
      <c r="Q315" s="264">
        <v>0</v>
      </c>
      <c r="R315" s="264">
        <v>0</v>
      </c>
      <c r="S315" s="264">
        <v>0</v>
      </c>
      <c r="T315" s="265">
        <v>0.015</v>
      </c>
      <c r="U315" s="266">
        <v>0</v>
      </c>
      <c r="V315" s="266">
        <v>0</v>
      </c>
      <c r="W315" s="266">
        <v>0</v>
      </c>
      <c r="X315" s="266">
        <v>0</v>
      </c>
      <c r="Y315" s="264">
        <v>0</v>
      </c>
      <c r="Z315" s="267">
        <v>0</v>
      </c>
      <c r="AA315" s="267">
        <v>0</v>
      </c>
      <c r="AB315" s="267">
        <v>0</v>
      </c>
      <c r="AC315" s="268">
        <v>0</v>
      </c>
      <c r="AD315" s="269">
        <v>0</v>
      </c>
      <c r="AE315" s="270">
        <v>0</v>
      </c>
      <c r="AF315" s="271">
        <v>0</v>
      </c>
      <c r="AG315" s="271">
        <v>0</v>
      </c>
      <c r="AH315" s="271">
        <v>0</v>
      </c>
      <c r="AI315" s="271">
        <v>0</v>
      </c>
      <c r="AJ315" s="271">
        <v>0</v>
      </c>
      <c r="AK315" s="268">
        <v>0</v>
      </c>
      <c r="AL315" s="268">
        <v>0</v>
      </c>
      <c r="AM315" s="269">
        <v>0</v>
      </c>
    </row>
    <row r="316" spans="1:39">
      <c r="A316" s="279" t="s">
        <v>186</v>
      </c>
      <c r="B316" s="280" t="s">
        <v>3306</v>
      </c>
      <c r="C316" s="262" t="s">
        <v>233</v>
      </c>
      <c r="D316" s="280" t="s">
        <v>234</v>
      </c>
      <c r="E316" s="263">
        <v>15656</v>
      </c>
      <c r="F316" s="263">
        <v>192</v>
      </c>
      <c r="G316" s="263">
        <v>139</v>
      </c>
      <c r="H316" s="263">
        <v>18</v>
      </c>
      <c r="I316" s="263">
        <v>0</v>
      </c>
      <c r="J316" s="264">
        <v>13999</v>
      </c>
      <c r="K316" s="264">
        <v>187</v>
      </c>
      <c r="L316" s="264">
        <v>187</v>
      </c>
      <c r="M316" s="264">
        <v>93</v>
      </c>
      <c r="N316" s="264">
        <v>0</v>
      </c>
      <c r="O316" s="264">
        <v>12308</v>
      </c>
      <c r="P316" s="264">
        <v>138</v>
      </c>
      <c r="Q316" s="264">
        <v>138</v>
      </c>
      <c r="R316" s="264">
        <v>74</v>
      </c>
      <c r="S316" s="264">
        <v>0</v>
      </c>
      <c r="T316" s="265">
        <v>0.015</v>
      </c>
      <c r="U316" s="266">
        <v>436372</v>
      </c>
      <c r="V316" s="266">
        <v>5412</v>
      </c>
      <c r="W316" s="266">
        <v>5351</v>
      </c>
      <c r="X316" s="266">
        <v>14</v>
      </c>
      <c r="Y316" s="264">
        <v>4917</v>
      </c>
      <c r="Z316" s="267">
        <v>0.0123701795715582</v>
      </c>
      <c r="AA316" s="267">
        <v>0.0122636688809402</v>
      </c>
      <c r="AB316" s="267">
        <v>0.0133580970069291</v>
      </c>
      <c r="AC316" s="268">
        <v>0.0112122196945076</v>
      </c>
      <c r="AD316" s="269">
        <v>-0.00109442812598885</v>
      </c>
      <c r="AE316" s="270">
        <v>98130</v>
      </c>
      <c r="AF316" s="271">
        <v>1211</v>
      </c>
      <c r="AG316" s="271">
        <v>1</v>
      </c>
      <c r="AH316" s="271">
        <v>93828</v>
      </c>
      <c r="AI316" s="271">
        <v>1321</v>
      </c>
      <c r="AJ316" s="271">
        <v>3</v>
      </c>
      <c r="AK316" s="268">
        <v>0.012330581881178</v>
      </c>
      <c r="AL316" s="268">
        <v>0.0140469795796564</v>
      </c>
      <c r="AM316" s="269">
        <v>-0.00171639769847836</v>
      </c>
    </row>
    <row r="317" spans="1:39">
      <c r="A317" s="279" t="s">
        <v>186</v>
      </c>
      <c r="B317" s="280" t="s">
        <v>3306</v>
      </c>
      <c r="C317" s="262" t="s">
        <v>236</v>
      </c>
      <c r="D317" s="280" t="s">
        <v>236</v>
      </c>
      <c r="E317" s="263">
        <v>0</v>
      </c>
      <c r="F317" s="263">
        <v>0</v>
      </c>
      <c r="G317" s="263">
        <v>0</v>
      </c>
      <c r="H317" s="263">
        <v>0</v>
      </c>
      <c r="I317" s="263">
        <v>0</v>
      </c>
      <c r="J317" s="264">
        <v>0</v>
      </c>
      <c r="K317" s="264">
        <v>0</v>
      </c>
      <c r="L317" s="264">
        <v>0</v>
      </c>
      <c r="M317" s="264">
        <v>0</v>
      </c>
      <c r="N317" s="264">
        <v>0</v>
      </c>
      <c r="O317" s="264">
        <v>0</v>
      </c>
      <c r="P317" s="264">
        <v>0</v>
      </c>
      <c r="Q317" s="264">
        <v>0</v>
      </c>
      <c r="R317" s="264">
        <v>0</v>
      </c>
      <c r="S317" s="264">
        <v>0</v>
      </c>
      <c r="T317" s="265">
        <v>0.015</v>
      </c>
      <c r="U317" s="266">
        <v>0</v>
      </c>
      <c r="V317" s="266">
        <v>0</v>
      </c>
      <c r="W317" s="266">
        <v>0</v>
      </c>
      <c r="X317" s="266">
        <v>0</v>
      </c>
      <c r="Y317" s="264">
        <v>0</v>
      </c>
      <c r="Z317" s="267">
        <v>0</v>
      </c>
      <c r="AA317" s="267">
        <v>0</v>
      </c>
      <c r="AB317" s="267">
        <v>0</v>
      </c>
      <c r="AC317" s="268">
        <v>0</v>
      </c>
      <c r="AD317" s="269">
        <v>0</v>
      </c>
      <c r="AE317" s="270">
        <v>0</v>
      </c>
      <c r="AF317" s="271">
        <v>0</v>
      </c>
      <c r="AG317" s="271">
        <v>0</v>
      </c>
      <c r="AH317" s="271">
        <v>0</v>
      </c>
      <c r="AI317" s="271">
        <v>0</v>
      </c>
      <c r="AJ317" s="271">
        <v>0</v>
      </c>
      <c r="AK317" s="268">
        <v>0</v>
      </c>
      <c r="AL317" s="268">
        <v>0</v>
      </c>
      <c r="AM317" s="269">
        <v>0</v>
      </c>
    </row>
    <row r="318" spans="1:39">
      <c r="A318" s="279" t="s">
        <v>186</v>
      </c>
      <c r="B318" s="280" t="s">
        <v>3306</v>
      </c>
      <c r="C318" s="262" t="s">
        <v>237</v>
      </c>
      <c r="D318" s="280" t="s">
        <v>238</v>
      </c>
      <c r="E318" s="263">
        <v>14839</v>
      </c>
      <c r="F318" s="263">
        <v>306</v>
      </c>
      <c r="G318" s="263">
        <v>208</v>
      </c>
      <c r="H318" s="263">
        <v>31</v>
      </c>
      <c r="I318" s="263">
        <v>0</v>
      </c>
      <c r="J318" s="264">
        <v>12959</v>
      </c>
      <c r="K318" s="264">
        <v>146</v>
      </c>
      <c r="L318" s="264">
        <v>146</v>
      </c>
      <c r="M318" s="264">
        <v>13</v>
      </c>
      <c r="N318" s="264">
        <v>2</v>
      </c>
      <c r="O318" s="264">
        <v>9319</v>
      </c>
      <c r="P318" s="264">
        <v>167</v>
      </c>
      <c r="Q318" s="264">
        <v>166</v>
      </c>
      <c r="R318" s="264">
        <v>93</v>
      </c>
      <c r="S318" s="264">
        <v>0</v>
      </c>
      <c r="T318" s="265">
        <v>0.015</v>
      </c>
      <c r="U318" s="266">
        <v>379576</v>
      </c>
      <c r="V318" s="266">
        <v>6381</v>
      </c>
      <c r="W318" s="266">
        <v>6281</v>
      </c>
      <c r="X318" s="266">
        <v>4</v>
      </c>
      <c r="Y318" s="264">
        <v>5802</v>
      </c>
      <c r="Z318" s="267">
        <v>0.0168003245726811</v>
      </c>
      <c r="AA318" s="267">
        <v>0.0206213356695195</v>
      </c>
      <c r="AB318" s="267">
        <v>0.0111119685160892</v>
      </c>
      <c r="AC318" s="268">
        <v>0.0179203777229316</v>
      </c>
      <c r="AD318" s="269">
        <v>0.00950936715343031</v>
      </c>
      <c r="AE318" s="270">
        <v>87034</v>
      </c>
      <c r="AF318" s="271">
        <v>1447</v>
      </c>
      <c r="AG318" s="271">
        <v>3</v>
      </c>
      <c r="AH318" s="271">
        <v>84614</v>
      </c>
      <c r="AI318" s="271">
        <v>1585</v>
      </c>
      <c r="AJ318" s="271">
        <v>1</v>
      </c>
      <c r="AK318" s="268">
        <v>0.0165912172254521</v>
      </c>
      <c r="AL318" s="268">
        <v>0.0187203063322854</v>
      </c>
      <c r="AM318" s="269">
        <v>-0.00212908910683332</v>
      </c>
    </row>
    <row r="319" spans="1:39">
      <c r="A319" s="279" t="s">
        <v>186</v>
      </c>
      <c r="B319" s="280" t="s">
        <v>3306</v>
      </c>
      <c r="C319" s="262" t="s">
        <v>239</v>
      </c>
      <c r="D319" s="280" t="s">
        <v>240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4">
        <v>0</v>
      </c>
      <c r="K319" s="264">
        <v>0</v>
      </c>
      <c r="L319" s="264">
        <v>0</v>
      </c>
      <c r="M319" s="264">
        <v>0</v>
      </c>
      <c r="N319" s="264">
        <v>0</v>
      </c>
      <c r="O319" s="264">
        <v>0</v>
      </c>
      <c r="P319" s="264">
        <v>0</v>
      </c>
      <c r="Q319" s="264">
        <v>0</v>
      </c>
      <c r="R319" s="264">
        <v>0</v>
      </c>
      <c r="S319" s="264">
        <v>0</v>
      </c>
      <c r="T319" s="265">
        <v>0.015</v>
      </c>
      <c r="U319" s="266">
        <v>0</v>
      </c>
      <c r="V319" s="266">
        <v>8</v>
      </c>
      <c r="W319" s="266">
        <v>8</v>
      </c>
      <c r="X319" s="266">
        <v>0</v>
      </c>
      <c r="Y319" s="264">
        <v>8</v>
      </c>
      <c r="Z319" s="267">
        <v>0</v>
      </c>
      <c r="AA319" s="267">
        <v>0</v>
      </c>
      <c r="AB319" s="267">
        <v>0</v>
      </c>
      <c r="AC319" s="268">
        <v>0</v>
      </c>
      <c r="AD319" s="269">
        <v>0</v>
      </c>
      <c r="AE319" s="270">
        <v>0</v>
      </c>
      <c r="AF319" s="271">
        <v>0</v>
      </c>
      <c r="AG319" s="271">
        <v>0</v>
      </c>
      <c r="AH319" s="271">
        <v>0</v>
      </c>
      <c r="AI319" s="271">
        <v>0</v>
      </c>
      <c r="AJ319" s="271">
        <v>0</v>
      </c>
      <c r="AK319" s="268">
        <v>0</v>
      </c>
      <c r="AL319" s="268">
        <v>0</v>
      </c>
      <c r="AM319" s="269">
        <v>0</v>
      </c>
    </row>
    <row r="320" spans="1:39">
      <c r="A320" s="279" t="s">
        <v>186</v>
      </c>
      <c r="B320" s="280" t="s">
        <v>3306</v>
      </c>
      <c r="C320" s="262" t="s">
        <v>241</v>
      </c>
      <c r="D320" s="280" t="s">
        <v>242</v>
      </c>
      <c r="E320" s="263">
        <v>6614</v>
      </c>
      <c r="F320" s="263">
        <v>180</v>
      </c>
      <c r="G320" s="263">
        <v>89</v>
      </c>
      <c r="H320" s="263">
        <v>0</v>
      </c>
      <c r="I320" s="263">
        <v>0</v>
      </c>
      <c r="J320" s="264">
        <v>5903</v>
      </c>
      <c r="K320" s="264">
        <v>138</v>
      </c>
      <c r="L320" s="264">
        <v>138</v>
      </c>
      <c r="M320" s="264">
        <v>24</v>
      </c>
      <c r="N320" s="264">
        <v>0</v>
      </c>
      <c r="O320" s="264">
        <v>3290</v>
      </c>
      <c r="P320" s="264">
        <v>133</v>
      </c>
      <c r="Q320" s="264">
        <v>133</v>
      </c>
      <c r="R320" s="264">
        <v>91</v>
      </c>
      <c r="S320" s="264">
        <v>0</v>
      </c>
      <c r="T320" s="265">
        <v>0.015</v>
      </c>
      <c r="U320" s="266">
        <v>157467</v>
      </c>
      <c r="V320" s="266">
        <v>4388</v>
      </c>
      <c r="W320" s="266">
        <v>4297</v>
      </c>
      <c r="X320" s="266">
        <v>3</v>
      </c>
      <c r="Y320" s="264">
        <v>3987</v>
      </c>
      <c r="Z320" s="267">
        <v>0.0278471044726832</v>
      </c>
      <c r="AA320" s="267">
        <v>0.0272149984880556</v>
      </c>
      <c r="AB320" s="267">
        <v>0.0233779434186007</v>
      </c>
      <c r="AC320" s="268">
        <v>0.0404255319148936</v>
      </c>
      <c r="AD320" s="269">
        <v>0.00383705506945493</v>
      </c>
      <c r="AE320" s="270">
        <v>36144</v>
      </c>
      <c r="AF320" s="271">
        <v>1013</v>
      </c>
      <c r="AG320" s="271">
        <v>1</v>
      </c>
      <c r="AH320" s="271">
        <v>34162</v>
      </c>
      <c r="AI320" s="271">
        <v>976</v>
      </c>
      <c r="AJ320" s="271">
        <v>0</v>
      </c>
      <c r="AK320" s="268">
        <v>0.0279991146525011</v>
      </c>
      <c r="AL320" s="268">
        <v>0.0285697558690943</v>
      </c>
      <c r="AM320" s="269">
        <v>-0.000570641216593209</v>
      </c>
    </row>
    <row r="321" spans="1:39">
      <c r="A321" s="279" t="s">
        <v>186</v>
      </c>
      <c r="B321" s="280" t="s">
        <v>3306</v>
      </c>
      <c r="C321" s="262" t="s">
        <v>243</v>
      </c>
      <c r="D321" s="280" t="s">
        <v>244</v>
      </c>
      <c r="E321" s="263">
        <v>8297</v>
      </c>
      <c r="F321" s="263">
        <v>158</v>
      </c>
      <c r="G321" s="263">
        <v>115</v>
      </c>
      <c r="H321" s="263">
        <v>27</v>
      </c>
      <c r="I321" s="263">
        <v>0</v>
      </c>
      <c r="J321" s="264">
        <v>7651</v>
      </c>
      <c r="K321" s="264">
        <v>84</v>
      </c>
      <c r="L321" s="264">
        <v>84</v>
      </c>
      <c r="M321" s="264">
        <v>32</v>
      </c>
      <c r="N321" s="264">
        <v>0</v>
      </c>
      <c r="O321" s="264">
        <v>5745</v>
      </c>
      <c r="P321" s="264">
        <v>126</v>
      </c>
      <c r="Q321" s="264">
        <v>125</v>
      </c>
      <c r="R321" s="264">
        <v>93</v>
      </c>
      <c r="S321" s="264">
        <v>0</v>
      </c>
      <c r="T321" s="265">
        <v>0.015</v>
      </c>
      <c r="U321" s="266">
        <v>220503</v>
      </c>
      <c r="V321" s="266">
        <v>3943</v>
      </c>
      <c r="W321" s="266">
        <v>3894</v>
      </c>
      <c r="X321" s="266">
        <v>3</v>
      </c>
      <c r="Y321" s="264">
        <v>3647</v>
      </c>
      <c r="Z321" s="267">
        <v>0.0178682376203498</v>
      </c>
      <c r="AA321" s="267">
        <v>0.0190430276003375</v>
      </c>
      <c r="AB321" s="267">
        <v>0.0109789569990851</v>
      </c>
      <c r="AC321" s="268">
        <v>0.0219321148825065</v>
      </c>
      <c r="AD321" s="269">
        <v>0.00806407060125238</v>
      </c>
      <c r="AE321" s="270">
        <v>50716</v>
      </c>
      <c r="AF321" s="271">
        <v>1029</v>
      </c>
      <c r="AG321" s="271">
        <v>0</v>
      </c>
      <c r="AH321" s="271">
        <v>47102</v>
      </c>
      <c r="AI321" s="271">
        <v>825</v>
      </c>
      <c r="AJ321" s="271">
        <v>1</v>
      </c>
      <c r="AK321" s="268">
        <v>0.0202894550043379</v>
      </c>
      <c r="AL321" s="268">
        <v>0.0174939493015159</v>
      </c>
      <c r="AM321" s="269">
        <v>0.00279550570282202</v>
      </c>
    </row>
    <row r="322" spans="1:39">
      <c r="A322" s="279" t="s">
        <v>186</v>
      </c>
      <c r="B322" s="280" t="s">
        <v>3306</v>
      </c>
      <c r="C322" s="262" t="s">
        <v>245</v>
      </c>
      <c r="D322" s="280" t="s">
        <v>246</v>
      </c>
      <c r="E322" s="263">
        <v>11626</v>
      </c>
      <c r="F322" s="263">
        <v>213</v>
      </c>
      <c r="G322" s="263">
        <v>131</v>
      </c>
      <c r="H322" s="263">
        <v>7</v>
      </c>
      <c r="I322" s="263">
        <v>0</v>
      </c>
      <c r="J322" s="264">
        <v>9111</v>
      </c>
      <c r="K322" s="264">
        <v>69</v>
      </c>
      <c r="L322" s="264">
        <v>69</v>
      </c>
      <c r="M322" s="264">
        <v>16</v>
      </c>
      <c r="N322" s="264">
        <v>0</v>
      </c>
      <c r="O322" s="264">
        <v>5742</v>
      </c>
      <c r="P322" s="264">
        <v>166</v>
      </c>
      <c r="Q322" s="264">
        <v>165</v>
      </c>
      <c r="R322" s="264">
        <v>107</v>
      </c>
      <c r="S322" s="264">
        <v>0</v>
      </c>
      <c r="T322" s="265">
        <v>0.015</v>
      </c>
      <c r="U322" s="266">
        <v>270210</v>
      </c>
      <c r="V322" s="266">
        <v>4413</v>
      </c>
      <c r="W322" s="266">
        <v>4326</v>
      </c>
      <c r="X322" s="266">
        <v>1</v>
      </c>
      <c r="Y322" s="264">
        <v>4018</v>
      </c>
      <c r="Z322" s="267">
        <v>0.0163280411531772</v>
      </c>
      <c r="AA322" s="267">
        <v>0.0183210046447617</v>
      </c>
      <c r="AB322" s="267">
        <v>0.00757326308857425</v>
      </c>
      <c r="AC322" s="268">
        <v>0.0289097875304772</v>
      </c>
      <c r="AD322" s="269">
        <v>0.0107477415561875</v>
      </c>
      <c r="AE322" s="270">
        <v>62261</v>
      </c>
      <c r="AF322" s="271">
        <v>1039</v>
      </c>
      <c r="AG322" s="271">
        <v>0</v>
      </c>
      <c r="AH322" s="271">
        <v>58213</v>
      </c>
      <c r="AI322" s="271">
        <v>1122</v>
      </c>
      <c r="AJ322" s="271">
        <v>0</v>
      </c>
      <c r="AK322" s="268">
        <v>0.0166878142015066</v>
      </c>
      <c r="AL322" s="268">
        <v>0.0192740453163383</v>
      </c>
      <c r="AM322" s="269">
        <v>-0.00258623111483171</v>
      </c>
    </row>
    <row r="323" spans="1:39">
      <c r="A323" s="279" t="s">
        <v>186</v>
      </c>
      <c r="B323" s="280" t="s">
        <v>3306</v>
      </c>
      <c r="C323" s="262" t="s">
        <v>247</v>
      </c>
      <c r="D323" s="280" t="s">
        <v>248</v>
      </c>
      <c r="E323" s="263">
        <v>0</v>
      </c>
      <c r="F323" s="263">
        <v>0</v>
      </c>
      <c r="G323" s="263">
        <v>0</v>
      </c>
      <c r="H323" s="263">
        <v>0</v>
      </c>
      <c r="I323" s="263">
        <v>0</v>
      </c>
      <c r="J323" s="264">
        <v>0</v>
      </c>
      <c r="K323" s="264">
        <v>0</v>
      </c>
      <c r="L323" s="264">
        <v>0</v>
      </c>
      <c r="M323" s="264">
        <v>0</v>
      </c>
      <c r="N323" s="264">
        <v>0</v>
      </c>
      <c r="O323" s="264">
        <v>0</v>
      </c>
      <c r="P323" s="264">
        <v>0</v>
      </c>
      <c r="Q323" s="264">
        <v>0</v>
      </c>
      <c r="R323" s="264">
        <v>0</v>
      </c>
      <c r="S323" s="264">
        <v>0</v>
      </c>
      <c r="T323" s="265">
        <v>0.015</v>
      </c>
      <c r="U323" s="266">
        <v>1</v>
      </c>
      <c r="V323" s="266">
        <v>1</v>
      </c>
      <c r="W323" s="266">
        <v>1</v>
      </c>
      <c r="X323" s="266">
        <v>0</v>
      </c>
      <c r="Y323" s="264">
        <v>1</v>
      </c>
      <c r="Z323" s="267">
        <v>1</v>
      </c>
      <c r="AA323" s="267">
        <v>0</v>
      </c>
      <c r="AB323" s="267">
        <v>0</v>
      </c>
      <c r="AC323" s="268">
        <v>0</v>
      </c>
      <c r="AD323" s="269">
        <v>0</v>
      </c>
      <c r="AE323" s="270">
        <v>0</v>
      </c>
      <c r="AF323" s="271">
        <v>0</v>
      </c>
      <c r="AG323" s="271">
        <v>0</v>
      </c>
      <c r="AH323" s="271">
        <v>0</v>
      </c>
      <c r="AI323" s="271">
        <v>0</v>
      </c>
      <c r="AJ323" s="271">
        <v>0</v>
      </c>
      <c r="AK323" s="268">
        <v>0</v>
      </c>
      <c r="AL323" s="268">
        <v>0</v>
      </c>
      <c r="AM323" s="269">
        <v>0</v>
      </c>
    </row>
    <row r="324" spans="1:39">
      <c r="A324" s="279" t="s">
        <v>186</v>
      </c>
      <c r="B324" s="280" t="s">
        <v>3306</v>
      </c>
      <c r="C324" s="262" t="s">
        <v>249</v>
      </c>
      <c r="D324" s="280" t="s">
        <v>250</v>
      </c>
      <c r="E324" s="263">
        <v>18470</v>
      </c>
      <c r="F324" s="263">
        <v>367</v>
      </c>
      <c r="G324" s="263">
        <v>147</v>
      </c>
      <c r="H324" s="263">
        <v>52</v>
      </c>
      <c r="I324" s="263">
        <v>0</v>
      </c>
      <c r="J324" s="264">
        <v>16487</v>
      </c>
      <c r="K324" s="264">
        <v>420</v>
      </c>
      <c r="L324" s="264">
        <v>419</v>
      </c>
      <c r="M324" s="264">
        <v>210</v>
      </c>
      <c r="N324" s="264">
        <v>0</v>
      </c>
      <c r="O324" s="264">
        <v>14525</v>
      </c>
      <c r="P324" s="264">
        <v>328</v>
      </c>
      <c r="Q324" s="264">
        <v>328</v>
      </c>
      <c r="R324" s="264">
        <v>271</v>
      </c>
      <c r="S324" s="264">
        <v>0</v>
      </c>
      <c r="T324" s="265">
        <v>0.015</v>
      </c>
      <c r="U324" s="266">
        <v>478531</v>
      </c>
      <c r="V324" s="266">
        <v>9829</v>
      </c>
      <c r="W324" s="266">
        <v>9603</v>
      </c>
      <c r="X324" s="266">
        <v>8</v>
      </c>
      <c r="Y324" s="264">
        <v>9084</v>
      </c>
      <c r="Z324" s="267">
        <v>0.0205232262904598</v>
      </c>
      <c r="AA324" s="267">
        <v>0.0198700595560368</v>
      </c>
      <c r="AB324" s="267">
        <v>0.0254746163644083</v>
      </c>
      <c r="AC324" s="268">
        <v>0.0225817555938038</v>
      </c>
      <c r="AD324" s="269">
        <v>-0.00560455680837151</v>
      </c>
      <c r="AE324" s="270">
        <v>112514</v>
      </c>
      <c r="AF324" s="271">
        <v>2398</v>
      </c>
      <c r="AG324" s="271">
        <v>4</v>
      </c>
      <c r="AH324" s="271">
        <v>108326</v>
      </c>
      <c r="AI324" s="271">
        <v>2174</v>
      </c>
      <c r="AJ324" s="271">
        <v>2</v>
      </c>
      <c r="AK324" s="268">
        <v>0.0212773521517322</v>
      </c>
      <c r="AL324" s="268">
        <v>0.0200505880398058</v>
      </c>
      <c r="AM324" s="269">
        <v>0.00122676411192646</v>
      </c>
    </row>
    <row r="325" spans="1:39">
      <c r="A325" s="279" t="s">
        <v>186</v>
      </c>
      <c r="B325" s="280" t="s">
        <v>3306</v>
      </c>
      <c r="C325" s="262" t="s">
        <v>251</v>
      </c>
      <c r="D325" s="280" t="s">
        <v>251</v>
      </c>
      <c r="E325" s="263">
        <v>872</v>
      </c>
      <c r="F325" s="263">
        <v>0</v>
      </c>
      <c r="G325" s="263">
        <v>0</v>
      </c>
      <c r="H325" s="263">
        <v>0</v>
      </c>
      <c r="I325" s="263">
        <v>0</v>
      </c>
      <c r="J325" s="264">
        <v>773</v>
      </c>
      <c r="K325" s="264">
        <v>0</v>
      </c>
      <c r="L325" s="264">
        <v>0</v>
      </c>
      <c r="M325" s="264">
        <v>0</v>
      </c>
      <c r="N325" s="264">
        <v>0</v>
      </c>
      <c r="O325" s="264">
        <v>990</v>
      </c>
      <c r="P325" s="264">
        <v>0</v>
      </c>
      <c r="Q325" s="264">
        <v>0</v>
      </c>
      <c r="R325" s="264">
        <v>0</v>
      </c>
      <c r="S325" s="264">
        <v>0</v>
      </c>
      <c r="T325" s="265">
        <v>0.015</v>
      </c>
      <c r="U325" s="266">
        <v>26843</v>
      </c>
      <c r="V325" s="266">
        <v>0</v>
      </c>
      <c r="W325" s="266">
        <v>0</v>
      </c>
      <c r="X325" s="266">
        <v>0</v>
      </c>
      <c r="Y325" s="264">
        <v>0</v>
      </c>
      <c r="Z325" s="267">
        <v>0</v>
      </c>
      <c r="AA325" s="267">
        <v>0</v>
      </c>
      <c r="AB325" s="267">
        <v>0</v>
      </c>
      <c r="AC325" s="268">
        <v>0</v>
      </c>
      <c r="AD325" s="269">
        <v>0</v>
      </c>
      <c r="AE325" s="270">
        <v>6175</v>
      </c>
      <c r="AF325" s="271">
        <v>0</v>
      </c>
      <c r="AG325" s="271">
        <v>0</v>
      </c>
      <c r="AH325" s="271">
        <v>6009</v>
      </c>
      <c r="AI325" s="271">
        <v>0</v>
      </c>
      <c r="AJ325" s="271">
        <v>0</v>
      </c>
      <c r="AK325" s="268">
        <v>0</v>
      </c>
      <c r="AL325" s="268">
        <v>0</v>
      </c>
      <c r="AM325" s="269">
        <v>0</v>
      </c>
    </row>
    <row r="326" spans="1:39">
      <c r="A326" s="279" t="s">
        <v>186</v>
      </c>
      <c r="B326" s="280" t="s">
        <v>3306</v>
      </c>
      <c r="C326" s="262" t="s">
        <v>252</v>
      </c>
      <c r="D326" s="280" t="s">
        <v>253</v>
      </c>
      <c r="E326" s="263">
        <v>14101</v>
      </c>
      <c r="F326" s="263">
        <v>261</v>
      </c>
      <c r="G326" s="263">
        <v>142</v>
      </c>
      <c r="H326" s="263">
        <v>2</v>
      </c>
      <c r="I326" s="263">
        <v>0</v>
      </c>
      <c r="J326" s="264">
        <v>10894</v>
      </c>
      <c r="K326" s="264">
        <v>254</v>
      </c>
      <c r="L326" s="264">
        <v>252</v>
      </c>
      <c r="M326" s="264">
        <v>66</v>
      </c>
      <c r="N326" s="264">
        <v>0</v>
      </c>
      <c r="O326" s="264">
        <v>8291</v>
      </c>
      <c r="P326" s="264">
        <v>180</v>
      </c>
      <c r="Q326" s="264">
        <v>179</v>
      </c>
      <c r="R326" s="264">
        <v>124</v>
      </c>
      <c r="S326" s="264">
        <v>0</v>
      </c>
      <c r="T326" s="265">
        <v>0.015</v>
      </c>
      <c r="U326" s="266">
        <v>330990</v>
      </c>
      <c r="V326" s="266">
        <v>8160</v>
      </c>
      <c r="W326" s="266">
        <v>8026</v>
      </c>
      <c r="X326" s="266">
        <v>39</v>
      </c>
      <c r="Y326" s="264">
        <v>7464</v>
      </c>
      <c r="Z326" s="267">
        <v>0.0245354844557237</v>
      </c>
      <c r="AA326" s="267">
        <v>0.0185093255797461</v>
      </c>
      <c r="AB326" s="267">
        <v>0.0233155865614099</v>
      </c>
      <c r="AC326" s="268">
        <v>0.0217102882643831</v>
      </c>
      <c r="AD326" s="269">
        <v>-0.00480626098166383</v>
      </c>
      <c r="AE326" s="270">
        <v>76306</v>
      </c>
      <c r="AF326" s="271">
        <v>1900</v>
      </c>
      <c r="AG326" s="271">
        <v>5</v>
      </c>
      <c r="AH326" s="271">
        <v>71222</v>
      </c>
      <c r="AI326" s="271">
        <v>1807</v>
      </c>
      <c r="AJ326" s="271">
        <v>11</v>
      </c>
      <c r="AK326" s="268">
        <v>0.0248342201137525</v>
      </c>
      <c r="AL326" s="268">
        <v>0.0252169273539075</v>
      </c>
      <c r="AM326" s="269">
        <v>-0.000382707240154979</v>
      </c>
    </row>
    <row r="327" spans="1:39">
      <c r="A327" s="279" t="s">
        <v>186</v>
      </c>
      <c r="B327" s="280" t="s">
        <v>3306</v>
      </c>
      <c r="C327" s="262" t="s">
        <v>254</v>
      </c>
      <c r="D327" s="280" t="s">
        <v>255</v>
      </c>
      <c r="E327" s="263">
        <v>21658</v>
      </c>
      <c r="F327" s="263">
        <v>282</v>
      </c>
      <c r="G327" s="263">
        <v>186</v>
      </c>
      <c r="H327" s="263">
        <v>54</v>
      </c>
      <c r="I327" s="263">
        <v>0</v>
      </c>
      <c r="J327" s="264">
        <v>20025</v>
      </c>
      <c r="K327" s="264">
        <v>160</v>
      </c>
      <c r="L327" s="264">
        <v>159</v>
      </c>
      <c r="M327" s="264">
        <v>71</v>
      </c>
      <c r="N327" s="264">
        <v>0</v>
      </c>
      <c r="O327" s="264">
        <v>14172</v>
      </c>
      <c r="P327" s="264">
        <v>382</v>
      </c>
      <c r="Q327" s="264">
        <v>380</v>
      </c>
      <c r="R327" s="264">
        <v>310</v>
      </c>
      <c r="S327" s="264">
        <v>0</v>
      </c>
      <c r="T327" s="265">
        <v>0.015</v>
      </c>
      <c r="U327" s="266">
        <v>505837</v>
      </c>
      <c r="V327" s="266">
        <v>8699</v>
      </c>
      <c r="W327" s="266">
        <v>8596</v>
      </c>
      <c r="X327" s="266">
        <v>2</v>
      </c>
      <c r="Y327" s="264">
        <v>8190</v>
      </c>
      <c r="Z327" s="267">
        <v>0.0171932855840913</v>
      </c>
      <c r="AA327" s="267">
        <v>0.0130205928525256</v>
      </c>
      <c r="AB327" s="267">
        <v>0.00799001248439451</v>
      </c>
      <c r="AC327" s="268">
        <v>0.0269545582839402</v>
      </c>
      <c r="AD327" s="269">
        <v>0.00503058036813112</v>
      </c>
      <c r="AE327" s="270">
        <v>120893</v>
      </c>
      <c r="AF327" s="271">
        <v>1851</v>
      </c>
      <c r="AG327" s="271">
        <v>0</v>
      </c>
      <c r="AH327" s="271">
        <v>126686</v>
      </c>
      <c r="AI327" s="271">
        <v>2131</v>
      </c>
      <c r="AJ327" s="271">
        <v>1</v>
      </c>
      <c r="AK327" s="268">
        <v>0.015311060193725</v>
      </c>
      <c r="AL327" s="268">
        <v>0.0168132232448732</v>
      </c>
      <c r="AM327" s="269">
        <v>-0.00150216305114812</v>
      </c>
    </row>
    <row r="328" spans="1:39">
      <c r="A328" s="279" t="s">
        <v>186</v>
      </c>
      <c r="B328" s="280" t="s">
        <v>3306</v>
      </c>
      <c r="C328" s="262" t="s">
        <v>256</v>
      </c>
      <c r="D328" s="280" t="s">
        <v>257</v>
      </c>
      <c r="E328" s="263">
        <v>11205</v>
      </c>
      <c r="F328" s="263">
        <v>160</v>
      </c>
      <c r="G328" s="263">
        <v>80</v>
      </c>
      <c r="H328" s="263">
        <v>0</v>
      </c>
      <c r="I328" s="263">
        <v>0</v>
      </c>
      <c r="J328" s="264">
        <v>9086</v>
      </c>
      <c r="K328" s="264">
        <v>231</v>
      </c>
      <c r="L328" s="264">
        <v>226</v>
      </c>
      <c r="M328" s="264">
        <v>31</v>
      </c>
      <c r="N328" s="264">
        <v>0</v>
      </c>
      <c r="O328" s="264">
        <v>5844</v>
      </c>
      <c r="P328" s="264">
        <v>174</v>
      </c>
      <c r="Q328" s="264">
        <v>174</v>
      </c>
      <c r="R328" s="264">
        <v>114</v>
      </c>
      <c r="S328" s="264">
        <v>0</v>
      </c>
      <c r="T328" s="265">
        <v>0.015</v>
      </c>
      <c r="U328" s="266">
        <v>265021</v>
      </c>
      <c r="V328" s="266">
        <v>6795</v>
      </c>
      <c r="W328" s="266">
        <v>6699</v>
      </c>
      <c r="X328" s="266">
        <v>6</v>
      </c>
      <c r="Y328" s="264">
        <v>6246</v>
      </c>
      <c r="Z328" s="267">
        <v>0.025616837910958</v>
      </c>
      <c r="AA328" s="267">
        <v>0.0142793395805444</v>
      </c>
      <c r="AB328" s="267">
        <v>0.0254237288135593</v>
      </c>
      <c r="AC328" s="268">
        <v>0.0297741273100616</v>
      </c>
      <c r="AD328" s="269">
        <v>-0.0111443892330149</v>
      </c>
      <c r="AE328" s="270">
        <v>59234</v>
      </c>
      <c r="AF328" s="271">
        <v>1501</v>
      </c>
      <c r="AG328" s="271">
        <v>0</v>
      </c>
      <c r="AH328" s="271">
        <v>56623</v>
      </c>
      <c r="AI328" s="271">
        <v>1659</v>
      </c>
      <c r="AJ328" s="271">
        <v>0</v>
      </c>
      <c r="AK328" s="268">
        <v>0.0253401762501266</v>
      </c>
      <c r="AL328" s="268">
        <v>0.0292990480899988</v>
      </c>
      <c r="AM328" s="269">
        <v>-0.00395887183987215</v>
      </c>
    </row>
    <row r="329" spans="1:39">
      <c r="A329" s="279" t="s">
        <v>186</v>
      </c>
      <c r="B329" s="280" t="s">
        <v>1426</v>
      </c>
      <c r="C329" s="262" t="s">
        <v>258</v>
      </c>
      <c r="D329" s="280" t="s">
        <v>258</v>
      </c>
      <c r="E329" s="263">
        <v>10885</v>
      </c>
      <c r="F329" s="263">
        <v>131</v>
      </c>
      <c r="G329" s="263">
        <v>77</v>
      </c>
      <c r="H329" s="263">
        <v>0</v>
      </c>
      <c r="I329" s="263">
        <v>0</v>
      </c>
      <c r="J329" s="264">
        <v>7741</v>
      </c>
      <c r="K329" s="264">
        <v>166</v>
      </c>
      <c r="L329" s="264">
        <v>166</v>
      </c>
      <c r="M329" s="264">
        <v>9</v>
      </c>
      <c r="N329" s="264">
        <v>0</v>
      </c>
      <c r="O329" s="264">
        <v>6329</v>
      </c>
      <c r="P329" s="264">
        <v>172</v>
      </c>
      <c r="Q329" s="264">
        <v>172</v>
      </c>
      <c r="R329" s="264">
        <v>64</v>
      </c>
      <c r="S329" s="264">
        <v>0</v>
      </c>
      <c r="T329" s="265">
        <v>0.015</v>
      </c>
      <c r="U329" s="266">
        <v>259759</v>
      </c>
      <c r="V329" s="266">
        <v>4569</v>
      </c>
      <c r="W329" s="266">
        <v>4514</v>
      </c>
      <c r="X329" s="266">
        <v>3</v>
      </c>
      <c r="Y329" s="264">
        <v>4109</v>
      </c>
      <c r="Z329" s="267">
        <v>0.0175778317594386</v>
      </c>
      <c r="AA329" s="267">
        <v>0.0120349104271934</v>
      </c>
      <c r="AB329" s="267">
        <v>0.0214442578478233</v>
      </c>
      <c r="AC329" s="268">
        <v>0.0271764891768052</v>
      </c>
      <c r="AD329" s="269">
        <v>-0.00940934742062989</v>
      </c>
      <c r="AE329" s="270">
        <v>59255</v>
      </c>
      <c r="AF329" s="271">
        <v>1105</v>
      </c>
      <c r="AG329" s="271">
        <v>0</v>
      </c>
      <c r="AH329" s="271">
        <v>57805</v>
      </c>
      <c r="AI329" s="271">
        <v>1130</v>
      </c>
      <c r="AJ329" s="271">
        <v>2</v>
      </c>
      <c r="AK329" s="268">
        <v>0.0186482153404776</v>
      </c>
      <c r="AL329" s="268">
        <v>0.0195138828821036</v>
      </c>
      <c r="AM329" s="269">
        <v>-0.000865667541626026</v>
      </c>
    </row>
    <row r="330" spans="1:39">
      <c r="A330" s="279" t="s">
        <v>186</v>
      </c>
      <c r="B330" s="280" t="s">
        <v>1426</v>
      </c>
      <c r="C330" s="262" t="s">
        <v>259</v>
      </c>
      <c r="D330" s="280" t="s">
        <v>260</v>
      </c>
      <c r="E330" s="263">
        <v>9026</v>
      </c>
      <c r="F330" s="263">
        <v>190</v>
      </c>
      <c r="G330" s="263">
        <v>125</v>
      </c>
      <c r="H330" s="263">
        <v>0</v>
      </c>
      <c r="I330" s="263">
        <v>0</v>
      </c>
      <c r="J330" s="264">
        <v>4256</v>
      </c>
      <c r="K330" s="264">
        <v>136</v>
      </c>
      <c r="L330" s="264">
        <v>136</v>
      </c>
      <c r="M330" s="264">
        <v>14</v>
      </c>
      <c r="N330" s="264">
        <v>0</v>
      </c>
      <c r="O330" s="264">
        <v>7879</v>
      </c>
      <c r="P330" s="264">
        <v>146</v>
      </c>
      <c r="Q330" s="264">
        <v>146</v>
      </c>
      <c r="R330" s="264">
        <v>79</v>
      </c>
      <c r="S330" s="264">
        <v>0</v>
      </c>
      <c r="T330" s="265">
        <v>0.015</v>
      </c>
      <c r="U330" s="266">
        <v>237521</v>
      </c>
      <c r="V330" s="266">
        <v>5024</v>
      </c>
      <c r="W330" s="266">
        <v>4957</v>
      </c>
      <c r="X330" s="266">
        <v>4</v>
      </c>
      <c r="Y330" s="264">
        <v>4517</v>
      </c>
      <c r="Z330" s="267">
        <v>0.0211349733286741</v>
      </c>
      <c r="AA330" s="267">
        <v>0.0210502991358298</v>
      </c>
      <c r="AB330" s="267">
        <v>0.0319548872180451</v>
      </c>
      <c r="AC330" s="268">
        <v>0.0185302703388755</v>
      </c>
      <c r="AD330" s="269">
        <v>-0.0109045880822153</v>
      </c>
      <c r="AE330" s="270">
        <v>52792</v>
      </c>
      <c r="AF330" s="271">
        <v>1198</v>
      </c>
      <c r="AG330" s="271">
        <v>0</v>
      </c>
      <c r="AH330" s="271">
        <v>53557</v>
      </c>
      <c r="AI330" s="271">
        <v>1152</v>
      </c>
      <c r="AJ330" s="271">
        <v>0</v>
      </c>
      <c r="AK330" s="268">
        <v>0.0226928322473102</v>
      </c>
      <c r="AL330" s="268">
        <v>0.02150979330433</v>
      </c>
      <c r="AM330" s="269">
        <v>0.00118303894298023</v>
      </c>
    </row>
    <row r="331" spans="1:39">
      <c r="A331" s="279" t="s">
        <v>186</v>
      </c>
      <c r="B331" s="280" t="s">
        <v>1426</v>
      </c>
      <c r="C331" s="262" t="s">
        <v>261</v>
      </c>
      <c r="D331" s="280" t="s">
        <v>262</v>
      </c>
      <c r="E331" s="263">
        <v>10367</v>
      </c>
      <c r="F331" s="263">
        <v>103</v>
      </c>
      <c r="G331" s="263">
        <v>78</v>
      </c>
      <c r="H331" s="263">
        <v>0</v>
      </c>
      <c r="I331" s="263">
        <v>0</v>
      </c>
      <c r="J331" s="264">
        <v>5036</v>
      </c>
      <c r="K331" s="264">
        <v>197</v>
      </c>
      <c r="L331" s="264">
        <v>196</v>
      </c>
      <c r="M331" s="264">
        <v>41</v>
      </c>
      <c r="N331" s="264">
        <v>0</v>
      </c>
      <c r="O331" s="264">
        <v>8366</v>
      </c>
      <c r="P331" s="264">
        <v>124</v>
      </c>
      <c r="Q331" s="264">
        <v>124</v>
      </c>
      <c r="R331" s="264">
        <v>86</v>
      </c>
      <c r="S331" s="264">
        <v>0</v>
      </c>
      <c r="T331" s="265">
        <v>0.015</v>
      </c>
      <c r="U331" s="266">
        <v>262998</v>
      </c>
      <c r="V331" s="266">
        <v>3835</v>
      </c>
      <c r="W331" s="266">
        <v>3804</v>
      </c>
      <c r="X331" s="266">
        <v>13</v>
      </c>
      <c r="Y331" s="264">
        <v>3494</v>
      </c>
      <c r="Z331" s="267">
        <v>0.0145324299044099</v>
      </c>
      <c r="AA331" s="267">
        <v>0.00993537185299508</v>
      </c>
      <c r="AB331" s="267">
        <v>0.0391183478951549</v>
      </c>
      <c r="AC331" s="268">
        <v>0.0148218981592159</v>
      </c>
      <c r="AD331" s="269">
        <v>-0.0291829760421598</v>
      </c>
      <c r="AE331" s="270">
        <v>59408</v>
      </c>
      <c r="AF331" s="271">
        <v>902</v>
      </c>
      <c r="AG331" s="271">
        <v>1</v>
      </c>
      <c r="AH331" s="271">
        <v>60160</v>
      </c>
      <c r="AI331" s="271">
        <v>903</v>
      </c>
      <c r="AJ331" s="271">
        <v>5</v>
      </c>
      <c r="AK331" s="268">
        <v>0.0151663075680043</v>
      </c>
      <c r="AL331" s="268">
        <v>0.0149268617021277</v>
      </c>
      <c r="AM331" s="269">
        <v>0.000239445865876649</v>
      </c>
    </row>
    <row r="332" spans="1:39">
      <c r="A332" s="279" t="s">
        <v>186</v>
      </c>
      <c r="B332" s="280" t="s">
        <v>1426</v>
      </c>
      <c r="C332" s="262" t="s">
        <v>263</v>
      </c>
      <c r="D332" s="280" t="s">
        <v>264</v>
      </c>
      <c r="E332" s="263">
        <v>8673</v>
      </c>
      <c r="F332" s="263">
        <v>85</v>
      </c>
      <c r="G332" s="263">
        <v>66</v>
      </c>
      <c r="H332" s="263">
        <v>0</v>
      </c>
      <c r="I332" s="263">
        <v>0</v>
      </c>
      <c r="J332" s="264">
        <v>4130</v>
      </c>
      <c r="K332" s="264">
        <v>121</v>
      </c>
      <c r="L332" s="264">
        <v>120</v>
      </c>
      <c r="M332" s="264">
        <v>26</v>
      </c>
      <c r="N332" s="264">
        <v>0</v>
      </c>
      <c r="O332" s="264">
        <v>7524</v>
      </c>
      <c r="P332" s="264">
        <v>189</v>
      </c>
      <c r="Q332" s="264">
        <v>188</v>
      </c>
      <c r="R332" s="264">
        <v>120</v>
      </c>
      <c r="S332" s="264">
        <v>0</v>
      </c>
      <c r="T332" s="265">
        <v>0.015</v>
      </c>
      <c r="U332" s="266">
        <v>229128</v>
      </c>
      <c r="V332" s="266">
        <v>4113</v>
      </c>
      <c r="W332" s="266">
        <v>4091</v>
      </c>
      <c r="X332" s="266">
        <v>5</v>
      </c>
      <c r="Y332" s="264">
        <v>3812</v>
      </c>
      <c r="Z332" s="267">
        <v>0.0179288432666457</v>
      </c>
      <c r="AA332" s="267">
        <v>0.00980053038164418</v>
      </c>
      <c r="AB332" s="267">
        <v>0.0292978208232446</v>
      </c>
      <c r="AC332" s="268">
        <v>0.0251196172248804</v>
      </c>
      <c r="AD332" s="269">
        <v>-0.0194972904416004</v>
      </c>
      <c r="AE332" s="270">
        <v>51453</v>
      </c>
      <c r="AF332" s="271">
        <v>993</v>
      </c>
      <c r="AG332" s="271">
        <v>1</v>
      </c>
      <c r="AH332" s="271">
        <v>52715</v>
      </c>
      <c r="AI332" s="271">
        <v>913</v>
      </c>
      <c r="AJ332" s="271">
        <v>0</v>
      </c>
      <c r="AK332" s="268">
        <v>0.019279731016656</v>
      </c>
      <c r="AL332" s="268">
        <v>0.0173195485156028</v>
      </c>
      <c r="AM332" s="269">
        <v>0.00196018250105321</v>
      </c>
    </row>
    <row r="333" spans="1:39">
      <c r="A333" s="279" t="s">
        <v>186</v>
      </c>
      <c r="B333" s="280" t="s">
        <v>40</v>
      </c>
      <c r="C333" s="262" t="s">
        <v>265</v>
      </c>
      <c r="D333" s="280" t="s">
        <v>266</v>
      </c>
      <c r="E333" s="263">
        <v>9806</v>
      </c>
      <c r="F333" s="263">
        <v>96</v>
      </c>
      <c r="G333" s="263">
        <v>73</v>
      </c>
      <c r="H333" s="263">
        <v>0</v>
      </c>
      <c r="I333" s="263">
        <v>0</v>
      </c>
      <c r="J333" s="264">
        <v>4533</v>
      </c>
      <c r="K333" s="264">
        <v>160</v>
      </c>
      <c r="L333" s="264">
        <v>160</v>
      </c>
      <c r="M333" s="264">
        <v>22</v>
      </c>
      <c r="N333" s="264">
        <v>0</v>
      </c>
      <c r="O333" s="264">
        <v>7853</v>
      </c>
      <c r="P333" s="264">
        <v>154</v>
      </c>
      <c r="Q333" s="264">
        <v>154</v>
      </c>
      <c r="R333" s="264">
        <v>94</v>
      </c>
      <c r="S333" s="264">
        <v>0</v>
      </c>
      <c r="T333" s="265">
        <v>0.015</v>
      </c>
      <c r="U333" s="266">
        <v>246730</v>
      </c>
      <c r="V333" s="266">
        <v>4743</v>
      </c>
      <c r="W333" s="266">
        <v>4720</v>
      </c>
      <c r="X333" s="266">
        <v>3</v>
      </c>
      <c r="Y333" s="264">
        <v>4371</v>
      </c>
      <c r="Z333" s="267">
        <v>0.0192112835893487</v>
      </c>
      <c r="AA333" s="267">
        <v>0.00978992453599837</v>
      </c>
      <c r="AB333" s="267">
        <v>0.0352967129936025</v>
      </c>
      <c r="AC333" s="268">
        <v>0.0196103399974532</v>
      </c>
      <c r="AD333" s="269">
        <v>-0.0255067884576041</v>
      </c>
      <c r="AE333" s="270">
        <v>55191</v>
      </c>
      <c r="AF333" s="271">
        <v>1045</v>
      </c>
      <c r="AG333" s="271">
        <v>1</v>
      </c>
      <c r="AH333" s="271">
        <v>57098</v>
      </c>
      <c r="AI333" s="271">
        <v>1076</v>
      </c>
      <c r="AJ333" s="271">
        <v>0</v>
      </c>
      <c r="AK333" s="268">
        <v>0.0189161276295048</v>
      </c>
      <c r="AL333" s="268">
        <v>0.0188447931626327</v>
      </c>
      <c r="AM333" s="269">
        <v>7.13344668721444e-5</v>
      </c>
    </row>
    <row r="334" spans="1:39">
      <c r="A334" s="279" t="s">
        <v>186</v>
      </c>
      <c r="B334" s="280" t="s">
        <v>1426</v>
      </c>
      <c r="C334" s="262" t="s">
        <v>267</v>
      </c>
      <c r="D334" s="280" t="s">
        <v>268</v>
      </c>
      <c r="E334" s="263">
        <v>3297</v>
      </c>
      <c r="F334" s="263">
        <v>23</v>
      </c>
      <c r="G334" s="263">
        <v>13</v>
      </c>
      <c r="H334" s="263">
        <v>0</v>
      </c>
      <c r="I334" s="263">
        <v>0</v>
      </c>
      <c r="J334" s="264">
        <v>1521</v>
      </c>
      <c r="K334" s="264">
        <v>32</v>
      </c>
      <c r="L334" s="264">
        <v>32</v>
      </c>
      <c r="M334" s="264">
        <v>6</v>
      </c>
      <c r="N334" s="264">
        <v>0</v>
      </c>
      <c r="O334" s="264">
        <v>2736</v>
      </c>
      <c r="P334" s="264">
        <v>24</v>
      </c>
      <c r="Q334" s="264">
        <v>24</v>
      </c>
      <c r="R334" s="264">
        <v>17</v>
      </c>
      <c r="S334" s="264">
        <v>0</v>
      </c>
      <c r="T334" s="265">
        <v>0.015</v>
      </c>
      <c r="U334" s="266">
        <v>83849</v>
      </c>
      <c r="V334" s="266">
        <v>1128</v>
      </c>
      <c r="W334" s="266">
        <v>1118</v>
      </c>
      <c r="X334" s="266">
        <v>0</v>
      </c>
      <c r="Y334" s="264">
        <v>1063</v>
      </c>
      <c r="Z334" s="267">
        <v>0.0134527543560448</v>
      </c>
      <c r="AA334" s="267">
        <v>0.00697603882317258</v>
      </c>
      <c r="AB334" s="267">
        <v>0.0210387902695595</v>
      </c>
      <c r="AC334" s="268">
        <v>0.0087719298245614</v>
      </c>
      <c r="AD334" s="269">
        <v>-0.0140627514463869</v>
      </c>
      <c r="AE334" s="270">
        <v>18984</v>
      </c>
      <c r="AF334" s="271">
        <v>258</v>
      </c>
      <c r="AG334" s="271">
        <v>0</v>
      </c>
      <c r="AH334" s="271">
        <v>19605</v>
      </c>
      <c r="AI334" s="271">
        <v>279</v>
      </c>
      <c r="AJ334" s="271">
        <v>0</v>
      </c>
      <c r="AK334" s="268">
        <v>0.013590391908976</v>
      </c>
      <c r="AL334" s="268">
        <v>0.0142310635042081</v>
      </c>
      <c r="AM334" s="269">
        <v>-0.00064067159523213</v>
      </c>
    </row>
    <row r="335" spans="1:39">
      <c r="A335" s="279" t="s">
        <v>186</v>
      </c>
      <c r="B335" s="280" t="s">
        <v>1426</v>
      </c>
      <c r="C335" s="262" t="s">
        <v>269</v>
      </c>
      <c r="D335" s="280" t="s">
        <v>270</v>
      </c>
      <c r="E335" s="263">
        <v>7959</v>
      </c>
      <c r="F335" s="263">
        <v>67</v>
      </c>
      <c r="G335" s="263">
        <v>51</v>
      </c>
      <c r="H335" s="263">
        <v>0</v>
      </c>
      <c r="I335" s="263">
        <v>0</v>
      </c>
      <c r="J335" s="264">
        <v>3585</v>
      </c>
      <c r="K335" s="264">
        <v>89</v>
      </c>
      <c r="L335" s="264">
        <v>89</v>
      </c>
      <c r="M335" s="264">
        <v>28</v>
      </c>
      <c r="N335" s="264">
        <v>0</v>
      </c>
      <c r="O335" s="264">
        <v>6726</v>
      </c>
      <c r="P335" s="264">
        <v>160</v>
      </c>
      <c r="Q335" s="264">
        <v>160</v>
      </c>
      <c r="R335" s="264">
        <v>95</v>
      </c>
      <c r="S335" s="264">
        <v>0</v>
      </c>
      <c r="T335" s="265">
        <v>0.015</v>
      </c>
      <c r="U335" s="266">
        <v>204030</v>
      </c>
      <c r="V335" s="266">
        <v>3316</v>
      </c>
      <c r="W335" s="266">
        <v>3300</v>
      </c>
      <c r="X335" s="266">
        <v>0</v>
      </c>
      <c r="Y335" s="264">
        <v>3084</v>
      </c>
      <c r="Z335" s="267">
        <v>0.016252511885507</v>
      </c>
      <c r="AA335" s="267">
        <v>0.00841814298278678</v>
      </c>
      <c r="AB335" s="267">
        <v>0.0248256624825662</v>
      </c>
      <c r="AC335" s="268">
        <v>0.023788284269997</v>
      </c>
      <c r="AD335" s="269">
        <v>-0.0164075194997795</v>
      </c>
      <c r="AE335" s="270">
        <v>45734</v>
      </c>
      <c r="AF335" s="271">
        <v>759</v>
      </c>
      <c r="AG335" s="271">
        <v>0</v>
      </c>
      <c r="AH335" s="271">
        <v>47744</v>
      </c>
      <c r="AI335" s="271">
        <v>814</v>
      </c>
      <c r="AJ335" s="271">
        <v>0</v>
      </c>
      <c r="AK335" s="268">
        <v>0.0165959679888048</v>
      </c>
      <c r="AL335" s="268">
        <v>0.0170492627345845</v>
      </c>
      <c r="AM335" s="269">
        <v>-0.000453294745779622</v>
      </c>
    </row>
    <row r="336" spans="1:39">
      <c r="A336" s="279" t="s">
        <v>186</v>
      </c>
      <c r="B336" s="280" t="s">
        <v>1426</v>
      </c>
      <c r="C336" s="262" t="s">
        <v>271</v>
      </c>
      <c r="D336" s="280" t="s">
        <v>272</v>
      </c>
      <c r="E336" s="263">
        <v>7442</v>
      </c>
      <c r="F336" s="263">
        <v>86</v>
      </c>
      <c r="G336" s="263">
        <v>60</v>
      </c>
      <c r="H336" s="263">
        <v>0</v>
      </c>
      <c r="I336" s="263">
        <v>0</v>
      </c>
      <c r="J336" s="264">
        <v>3588</v>
      </c>
      <c r="K336" s="264">
        <v>149</v>
      </c>
      <c r="L336" s="264">
        <v>147</v>
      </c>
      <c r="M336" s="264">
        <v>31</v>
      </c>
      <c r="N336" s="264">
        <v>0</v>
      </c>
      <c r="O336" s="264">
        <v>6160</v>
      </c>
      <c r="P336" s="264">
        <v>57</v>
      </c>
      <c r="Q336" s="264">
        <v>57</v>
      </c>
      <c r="R336" s="264">
        <v>39</v>
      </c>
      <c r="S336" s="264">
        <v>0</v>
      </c>
      <c r="T336" s="265">
        <v>0.015</v>
      </c>
      <c r="U336" s="266">
        <v>193297</v>
      </c>
      <c r="V336" s="266">
        <v>3212</v>
      </c>
      <c r="W336" s="266">
        <v>3184</v>
      </c>
      <c r="X336" s="266">
        <v>6</v>
      </c>
      <c r="Y336" s="264">
        <v>2951</v>
      </c>
      <c r="Z336" s="267">
        <v>0.016585875621453</v>
      </c>
      <c r="AA336" s="267">
        <v>0.0115560333243752</v>
      </c>
      <c r="AB336" s="267">
        <v>0.0415273132664437</v>
      </c>
      <c r="AC336" s="268">
        <v>0.00925324675324675</v>
      </c>
      <c r="AD336" s="269">
        <v>-0.0299712799420685</v>
      </c>
      <c r="AE336" s="270">
        <v>43323</v>
      </c>
      <c r="AF336" s="271">
        <v>783</v>
      </c>
      <c r="AG336" s="271">
        <v>0</v>
      </c>
      <c r="AH336" s="271">
        <v>45071</v>
      </c>
      <c r="AI336" s="271">
        <v>750</v>
      </c>
      <c r="AJ336" s="271">
        <v>1</v>
      </c>
      <c r="AK336" s="268">
        <v>0.0180735406135309</v>
      </c>
      <c r="AL336" s="268">
        <v>0.0166182245789976</v>
      </c>
      <c r="AM336" s="269">
        <v>0.00145531603453334</v>
      </c>
    </row>
    <row r="337" spans="1:39">
      <c r="A337" s="279" t="s">
        <v>186</v>
      </c>
      <c r="B337" s="280" t="s">
        <v>1426</v>
      </c>
      <c r="C337" s="262" t="s">
        <v>273</v>
      </c>
      <c r="D337" s="280" t="s">
        <v>274</v>
      </c>
      <c r="E337" s="263">
        <v>8917</v>
      </c>
      <c r="F337" s="263">
        <v>128</v>
      </c>
      <c r="G337" s="263">
        <v>95</v>
      </c>
      <c r="H337" s="263">
        <v>0</v>
      </c>
      <c r="I337" s="263">
        <v>0</v>
      </c>
      <c r="J337" s="264">
        <v>4450</v>
      </c>
      <c r="K337" s="264">
        <v>149</v>
      </c>
      <c r="L337" s="264">
        <v>149</v>
      </c>
      <c r="M337" s="264">
        <v>0</v>
      </c>
      <c r="N337" s="264">
        <v>0</v>
      </c>
      <c r="O337" s="264">
        <v>7489</v>
      </c>
      <c r="P337" s="264">
        <v>139</v>
      </c>
      <c r="Q337" s="264">
        <v>139</v>
      </c>
      <c r="R337" s="264">
        <v>38</v>
      </c>
      <c r="S337" s="264">
        <v>0</v>
      </c>
      <c r="T337" s="265">
        <v>0.015</v>
      </c>
      <c r="U337" s="266">
        <v>232286</v>
      </c>
      <c r="V337" s="266">
        <v>4917</v>
      </c>
      <c r="W337" s="266">
        <v>4884</v>
      </c>
      <c r="X337" s="266">
        <v>4</v>
      </c>
      <c r="Y337" s="264">
        <v>4456</v>
      </c>
      <c r="Z337" s="267">
        <v>0.0211506504912048</v>
      </c>
      <c r="AA337" s="267">
        <v>0.0143546035662218</v>
      </c>
      <c r="AB337" s="267">
        <v>0.0334831460674157</v>
      </c>
      <c r="AC337" s="268">
        <v>0.0185605554813727</v>
      </c>
      <c r="AD337" s="269">
        <v>-0.0191285425011939</v>
      </c>
      <c r="AE337" s="270">
        <v>52179</v>
      </c>
      <c r="AF337" s="271">
        <v>1127</v>
      </c>
      <c r="AG337" s="271">
        <v>0</v>
      </c>
      <c r="AH337" s="271">
        <v>54001</v>
      </c>
      <c r="AI337" s="271">
        <v>1219</v>
      </c>
      <c r="AJ337" s="271">
        <v>2</v>
      </c>
      <c r="AK337" s="268">
        <v>0.0215987274574062</v>
      </c>
      <c r="AL337" s="268">
        <v>0.0225366196922279</v>
      </c>
      <c r="AM337" s="269">
        <v>-0.000937892234821686</v>
      </c>
    </row>
    <row r="338" spans="1:39">
      <c r="A338" s="279" t="s">
        <v>186</v>
      </c>
      <c r="B338" s="280" t="s">
        <v>1426</v>
      </c>
      <c r="C338" s="262" t="s">
        <v>275</v>
      </c>
      <c r="D338" s="280" t="s">
        <v>276</v>
      </c>
      <c r="E338" s="263">
        <v>7092</v>
      </c>
      <c r="F338" s="263">
        <v>62</v>
      </c>
      <c r="G338" s="263">
        <v>40</v>
      </c>
      <c r="H338" s="263">
        <v>0</v>
      </c>
      <c r="I338" s="263">
        <v>0</v>
      </c>
      <c r="J338" s="264">
        <v>3883</v>
      </c>
      <c r="K338" s="264">
        <v>65</v>
      </c>
      <c r="L338" s="264">
        <v>65</v>
      </c>
      <c r="M338" s="264">
        <v>17</v>
      </c>
      <c r="N338" s="264">
        <v>0</v>
      </c>
      <c r="O338" s="264">
        <v>4985</v>
      </c>
      <c r="P338" s="264">
        <v>72</v>
      </c>
      <c r="Q338" s="264">
        <v>72</v>
      </c>
      <c r="R338" s="264">
        <v>51</v>
      </c>
      <c r="S338" s="264">
        <v>0</v>
      </c>
      <c r="T338" s="265">
        <v>0.015</v>
      </c>
      <c r="U338" s="266">
        <v>177282</v>
      </c>
      <c r="V338" s="266">
        <v>2593</v>
      </c>
      <c r="W338" s="266">
        <v>2571</v>
      </c>
      <c r="X338" s="266">
        <v>0</v>
      </c>
      <c r="Y338" s="264">
        <v>2445</v>
      </c>
      <c r="Z338" s="267">
        <v>0.0146264144131948</v>
      </c>
      <c r="AA338" s="267">
        <v>0.00874224478285392</v>
      </c>
      <c r="AB338" s="267">
        <v>0.0167396343033737</v>
      </c>
      <c r="AC338" s="268">
        <v>0.0144433299899699</v>
      </c>
      <c r="AD338" s="269">
        <v>-0.00799738952051976</v>
      </c>
      <c r="AE338" s="270">
        <v>39501</v>
      </c>
      <c r="AF338" s="271">
        <v>572</v>
      </c>
      <c r="AG338" s="271">
        <v>0</v>
      </c>
      <c r="AH338" s="271">
        <v>40268</v>
      </c>
      <c r="AI338" s="271">
        <v>601</v>
      </c>
      <c r="AJ338" s="271">
        <v>0</v>
      </c>
      <c r="AK338" s="268">
        <v>0.0144806460595934</v>
      </c>
      <c r="AL338" s="268">
        <v>0.0149250024833615</v>
      </c>
      <c r="AM338" s="269">
        <v>-0.00044435642376805</v>
      </c>
    </row>
    <row r="339" spans="1:39">
      <c r="A339" s="279" t="s">
        <v>186</v>
      </c>
      <c r="B339" s="280" t="s">
        <v>1426</v>
      </c>
      <c r="C339" s="262" t="s">
        <v>277</v>
      </c>
      <c r="D339" s="280" t="s">
        <v>278</v>
      </c>
      <c r="E339" s="263">
        <v>4789</v>
      </c>
      <c r="F339" s="263">
        <v>25</v>
      </c>
      <c r="G339" s="263">
        <v>22</v>
      </c>
      <c r="H339" s="263">
        <v>0</v>
      </c>
      <c r="I339" s="263">
        <v>0</v>
      </c>
      <c r="J339" s="264">
        <v>2214</v>
      </c>
      <c r="K339" s="264">
        <v>28</v>
      </c>
      <c r="L339" s="264">
        <v>28</v>
      </c>
      <c r="M339" s="264">
        <v>3</v>
      </c>
      <c r="N339" s="264">
        <v>0</v>
      </c>
      <c r="O339" s="264">
        <v>3246</v>
      </c>
      <c r="P339" s="264">
        <v>25</v>
      </c>
      <c r="Q339" s="264">
        <v>25</v>
      </c>
      <c r="R339" s="264">
        <v>17</v>
      </c>
      <c r="S339" s="264">
        <v>0</v>
      </c>
      <c r="T339" s="265">
        <v>0.015</v>
      </c>
      <c r="U339" s="266">
        <v>118098</v>
      </c>
      <c r="V339" s="266">
        <v>783</v>
      </c>
      <c r="W339" s="266">
        <v>780</v>
      </c>
      <c r="X339" s="266">
        <v>0</v>
      </c>
      <c r="Y339" s="264">
        <v>714</v>
      </c>
      <c r="Z339" s="267">
        <v>0.00663008687700046</v>
      </c>
      <c r="AA339" s="267">
        <v>0.00522029651284193</v>
      </c>
      <c r="AB339" s="267">
        <v>0.012646793134598</v>
      </c>
      <c r="AC339" s="268">
        <v>0.00770178681454097</v>
      </c>
      <c r="AD339" s="269">
        <v>-0.00742649662175608</v>
      </c>
      <c r="AE339" s="270">
        <v>25274</v>
      </c>
      <c r="AF339" s="271">
        <v>180</v>
      </c>
      <c r="AG339" s="271">
        <v>0</v>
      </c>
      <c r="AH339" s="271">
        <v>27207</v>
      </c>
      <c r="AI339" s="271">
        <v>204</v>
      </c>
      <c r="AJ339" s="271">
        <v>0</v>
      </c>
      <c r="AK339" s="268">
        <v>0.00712194349924824</v>
      </c>
      <c r="AL339" s="268">
        <v>0.0074980703495424</v>
      </c>
      <c r="AM339" s="269">
        <v>-0.000376126850294158</v>
      </c>
    </row>
    <row r="340" spans="1:39">
      <c r="A340" s="279" t="s">
        <v>186</v>
      </c>
      <c r="B340" s="280" t="s">
        <v>1426</v>
      </c>
      <c r="C340" s="262" t="s">
        <v>279</v>
      </c>
      <c r="D340" s="280" t="s">
        <v>280</v>
      </c>
      <c r="E340" s="263">
        <v>10921</v>
      </c>
      <c r="F340" s="263">
        <v>126</v>
      </c>
      <c r="G340" s="263">
        <v>90</v>
      </c>
      <c r="H340" s="263">
        <v>0</v>
      </c>
      <c r="I340" s="263">
        <v>0</v>
      </c>
      <c r="J340" s="264">
        <v>7307</v>
      </c>
      <c r="K340" s="264">
        <v>162</v>
      </c>
      <c r="L340" s="264">
        <v>162</v>
      </c>
      <c r="M340" s="264">
        <v>11</v>
      </c>
      <c r="N340" s="264">
        <v>0</v>
      </c>
      <c r="O340" s="264">
        <v>7174</v>
      </c>
      <c r="P340" s="264">
        <v>145</v>
      </c>
      <c r="Q340" s="264">
        <v>145</v>
      </c>
      <c r="R340" s="264">
        <v>75</v>
      </c>
      <c r="S340" s="264">
        <v>0</v>
      </c>
      <c r="T340" s="265">
        <v>0.015</v>
      </c>
      <c r="U340" s="266">
        <v>275130</v>
      </c>
      <c r="V340" s="266">
        <v>4857</v>
      </c>
      <c r="W340" s="266">
        <v>4820</v>
      </c>
      <c r="X340" s="266">
        <v>1</v>
      </c>
      <c r="Y340" s="264">
        <v>4457</v>
      </c>
      <c r="Z340" s="267">
        <v>0.0176498382582779</v>
      </c>
      <c r="AA340" s="267">
        <v>0.0115374049995422</v>
      </c>
      <c r="AB340" s="267">
        <v>0.0221705214178185</v>
      </c>
      <c r="AC340" s="268">
        <v>0.0202118762196822</v>
      </c>
      <c r="AD340" s="269">
        <v>-0.0106331164182764</v>
      </c>
      <c r="AE340" s="270">
        <v>61884</v>
      </c>
      <c r="AF340" s="271">
        <v>1117</v>
      </c>
      <c r="AG340" s="271">
        <v>0</v>
      </c>
      <c r="AH340" s="271">
        <v>62569</v>
      </c>
      <c r="AI340" s="271">
        <v>1157</v>
      </c>
      <c r="AJ340" s="271">
        <v>0</v>
      </c>
      <c r="AK340" s="268">
        <v>0.0180498998125525</v>
      </c>
      <c r="AL340" s="268">
        <v>0.01849158528984</v>
      </c>
      <c r="AM340" s="269">
        <v>-0.000441685477287502</v>
      </c>
    </row>
    <row r="341" spans="1:39">
      <c r="A341" s="279" t="s">
        <v>186</v>
      </c>
      <c r="B341" s="280" t="s">
        <v>1426</v>
      </c>
      <c r="C341" s="262" t="s">
        <v>281</v>
      </c>
      <c r="D341" s="280" t="s">
        <v>282</v>
      </c>
      <c r="E341" s="263">
        <v>5805</v>
      </c>
      <c r="F341" s="263">
        <v>55</v>
      </c>
      <c r="G341" s="263">
        <v>35</v>
      </c>
      <c r="H341" s="263">
        <v>0</v>
      </c>
      <c r="I341" s="263">
        <v>0</v>
      </c>
      <c r="J341" s="264">
        <v>2655</v>
      </c>
      <c r="K341" s="264">
        <v>104</v>
      </c>
      <c r="L341" s="264">
        <v>104</v>
      </c>
      <c r="M341" s="264">
        <v>21</v>
      </c>
      <c r="N341" s="264">
        <v>0</v>
      </c>
      <c r="O341" s="264">
        <v>4864</v>
      </c>
      <c r="P341" s="264">
        <v>126</v>
      </c>
      <c r="Q341" s="264">
        <v>126</v>
      </c>
      <c r="R341" s="264">
        <v>67</v>
      </c>
      <c r="S341" s="264">
        <v>0</v>
      </c>
      <c r="T341" s="265">
        <v>0.015</v>
      </c>
      <c r="U341" s="266">
        <v>149333</v>
      </c>
      <c r="V341" s="266">
        <v>3133</v>
      </c>
      <c r="W341" s="266">
        <v>3113</v>
      </c>
      <c r="X341" s="266">
        <v>1</v>
      </c>
      <c r="Y341" s="264">
        <v>2889</v>
      </c>
      <c r="Z341" s="267">
        <v>0.0209732611010292</v>
      </c>
      <c r="AA341" s="267">
        <v>0.00947459086993971</v>
      </c>
      <c r="AB341" s="267">
        <v>0.0391713747645951</v>
      </c>
      <c r="AC341" s="268">
        <v>0.0259046052631579</v>
      </c>
      <c r="AD341" s="269">
        <v>-0.0296967838946554</v>
      </c>
      <c r="AE341" s="270">
        <v>33175</v>
      </c>
      <c r="AF341" s="271">
        <v>678</v>
      </c>
      <c r="AG341" s="271">
        <v>0</v>
      </c>
      <c r="AH341" s="271">
        <v>34704</v>
      </c>
      <c r="AI341" s="271">
        <v>704</v>
      </c>
      <c r="AJ341" s="271">
        <v>1</v>
      </c>
      <c r="AK341" s="268">
        <v>0.0204370761115298</v>
      </c>
      <c r="AL341" s="268">
        <v>0.020257030889811</v>
      </c>
      <c r="AM341" s="269">
        <v>0.000180045221718793</v>
      </c>
    </row>
    <row r="342" spans="1:39">
      <c r="A342" s="279" t="s">
        <v>186</v>
      </c>
      <c r="B342" s="280" t="s">
        <v>1426</v>
      </c>
      <c r="C342" s="262" t="s">
        <v>283</v>
      </c>
      <c r="D342" s="280" t="s">
        <v>284</v>
      </c>
      <c r="E342" s="263">
        <v>7593</v>
      </c>
      <c r="F342" s="263">
        <v>65</v>
      </c>
      <c r="G342" s="263">
        <v>51</v>
      </c>
      <c r="H342" s="263">
        <v>0</v>
      </c>
      <c r="I342" s="263">
        <v>0</v>
      </c>
      <c r="J342" s="264">
        <v>5670</v>
      </c>
      <c r="K342" s="264">
        <v>92</v>
      </c>
      <c r="L342" s="264">
        <v>92</v>
      </c>
      <c r="M342" s="264">
        <v>18</v>
      </c>
      <c r="N342" s="264">
        <v>0</v>
      </c>
      <c r="O342" s="264">
        <v>4240</v>
      </c>
      <c r="P342" s="264">
        <v>82</v>
      </c>
      <c r="Q342" s="264">
        <v>82</v>
      </c>
      <c r="R342" s="264">
        <v>59</v>
      </c>
      <c r="S342" s="264">
        <v>0</v>
      </c>
      <c r="T342" s="265">
        <v>0.015</v>
      </c>
      <c r="U342" s="266">
        <v>184455</v>
      </c>
      <c r="V342" s="266">
        <v>2629</v>
      </c>
      <c r="W342" s="266">
        <v>2615</v>
      </c>
      <c r="X342" s="266">
        <v>1</v>
      </c>
      <c r="Y342" s="264">
        <v>2446</v>
      </c>
      <c r="Z342" s="267">
        <v>0.0142473774091242</v>
      </c>
      <c r="AA342" s="267">
        <v>0.0085605162649809</v>
      </c>
      <c r="AB342" s="267">
        <v>0.0162257495590829</v>
      </c>
      <c r="AC342" s="268">
        <v>0.0193396226415094</v>
      </c>
      <c r="AD342" s="269">
        <v>-0.00766523329410199</v>
      </c>
      <c r="AE342" s="270">
        <v>42206</v>
      </c>
      <c r="AF342" s="271">
        <v>558</v>
      </c>
      <c r="AG342" s="271">
        <v>0</v>
      </c>
      <c r="AH342" s="271">
        <v>42056</v>
      </c>
      <c r="AI342" s="271">
        <v>643</v>
      </c>
      <c r="AJ342" s="271">
        <v>1</v>
      </c>
      <c r="AK342" s="268">
        <v>0.0132208690707482</v>
      </c>
      <c r="AL342" s="268">
        <v>0.015265360471752</v>
      </c>
      <c r="AM342" s="269">
        <v>-0.00204449140100372</v>
      </c>
    </row>
    <row r="343" spans="1:39">
      <c r="A343" s="279" t="s">
        <v>186</v>
      </c>
      <c r="B343" s="280" t="s">
        <v>1426</v>
      </c>
      <c r="C343" s="262" t="s">
        <v>285</v>
      </c>
      <c r="D343" s="280" t="s">
        <v>286</v>
      </c>
      <c r="E343" s="263">
        <v>6078</v>
      </c>
      <c r="F343" s="263">
        <v>60</v>
      </c>
      <c r="G343" s="263">
        <v>46</v>
      </c>
      <c r="H343" s="263">
        <v>0</v>
      </c>
      <c r="I343" s="263">
        <v>0</v>
      </c>
      <c r="J343" s="264">
        <v>3597</v>
      </c>
      <c r="K343" s="264">
        <v>59</v>
      </c>
      <c r="L343" s="264">
        <v>57</v>
      </c>
      <c r="M343" s="264">
        <v>1</v>
      </c>
      <c r="N343" s="264">
        <v>0</v>
      </c>
      <c r="O343" s="264">
        <v>4309</v>
      </c>
      <c r="P343" s="264">
        <v>69</v>
      </c>
      <c r="Q343" s="264">
        <v>69</v>
      </c>
      <c r="R343" s="264">
        <v>32</v>
      </c>
      <c r="S343" s="264">
        <v>0</v>
      </c>
      <c r="T343" s="265">
        <v>0.015</v>
      </c>
      <c r="U343" s="266">
        <v>155912</v>
      </c>
      <c r="V343" s="266">
        <v>2246</v>
      </c>
      <c r="W343" s="266">
        <v>2230</v>
      </c>
      <c r="X343" s="266">
        <v>1</v>
      </c>
      <c r="Y343" s="264">
        <v>2070</v>
      </c>
      <c r="Z343" s="267">
        <v>0.0143991482374673</v>
      </c>
      <c r="AA343" s="267">
        <v>0.00987166831194472</v>
      </c>
      <c r="AB343" s="267">
        <v>0.0164025576869614</v>
      </c>
      <c r="AC343" s="268">
        <v>0.0160129960547691</v>
      </c>
      <c r="AD343" s="269">
        <v>-0.00653088937501664</v>
      </c>
      <c r="AE343" s="270">
        <v>34646</v>
      </c>
      <c r="AF343" s="271">
        <v>519</v>
      </c>
      <c r="AG343" s="271">
        <v>0</v>
      </c>
      <c r="AH343" s="271">
        <v>34170</v>
      </c>
      <c r="AI343" s="271">
        <v>517</v>
      </c>
      <c r="AJ343" s="271">
        <v>0</v>
      </c>
      <c r="AK343" s="268">
        <v>0.0149800842810137</v>
      </c>
      <c r="AL343" s="268">
        <v>0.0151302311969564</v>
      </c>
      <c r="AM343" s="269">
        <v>-0.000150146915942714</v>
      </c>
    </row>
    <row r="344" spans="1:39">
      <c r="A344" s="279" t="s">
        <v>186</v>
      </c>
      <c r="B344" s="280" t="s">
        <v>1426</v>
      </c>
      <c r="C344" s="262" t="s">
        <v>287</v>
      </c>
      <c r="D344" s="280" t="s">
        <v>288</v>
      </c>
      <c r="E344" s="263">
        <v>6185</v>
      </c>
      <c r="F344" s="263">
        <v>28</v>
      </c>
      <c r="G344" s="263">
        <v>16</v>
      </c>
      <c r="H344" s="263">
        <v>0</v>
      </c>
      <c r="I344" s="263">
        <v>0</v>
      </c>
      <c r="J344" s="264">
        <v>2684</v>
      </c>
      <c r="K344" s="264">
        <v>55</v>
      </c>
      <c r="L344" s="264">
        <v>55</v>
      </c>
      <c r="M344" s="264">
        <v>12</v>
      </c>
      <c r="N344" s="264">
        <v>0</v>
      </c>
      <c r="O344" s="264">
        <v>4810</v>
      </c>
      <c r="P344" s="264">
        <v>57</v>
      </c>
      <c r="Q344" s="264">
        <v>57</v>
      </c>
      <c r="R344" s="264">
        <v>29</v>
      </c>
      <c r="S344" s="264">
        <v>0</v>
      </c>
      <c r="T344" s="265">
        <v>0.015</v>
      </c>
      <c r="U344" s="266">
        <v>162568</v>
      </c>
      <c r="V344" s="266">
        <v>1562</v>
      </c>
      <c r="W344" s="266">
        <v>1550</v>
      </c>
      <c r="X344" s="266">
        <v>1</v>
      </c>
      <c r="Y344" s="264">
        <v>1438</v>
      </c>
      <c r="Z344" s="267">
        <v>0.00960213572166724</v>
      </c>
      <c r="AA344" s="267">
        <v>0.00452708164915117</v>
      </c>
      <c r="AB344" s="267">
        <v>0.0204918032786885</v>
      </c>
      <c r="AC344" s="268">
        <v>0.0118503118503119</v>
      </c>
      <c r="AD344" s="269">
        <v>-0.0159647216295374</v>
      </c>
      <c r="AE344" s="270">
        <v>34873</v>
      </c>
      <c r="AF344" s="271">
        <v>386</v>
      </c>
      <c r="AG344" s="271">
        <v>0</v>
      </c>
      <c r="AH344" s="271">
        <v>37612</v>
      </c>
      <c r="AI344" s="271">
        <v>373</v>
      </c>
      <c r="AJ344" s="271">
        <v>1</v>
      </c>
      <c r="AK344" s="268">
        <v>0.011068735124595</v>
      </c>
      <c r="AL344" s="268">
        <v>0.00989046049133255</v>
      </c>
      <c r="AM344" s="269">
        <v>0.00117827463326241</v>
      </c>
    </row>
    <row r="345" spans="1:39">
      <c r="A345" s="279" t="s">
        <v>186</v>
      </c>
      <c r="B345" s="280" t="s">
        <v>1426</v>
      </c>
      <c r="C345" s="262" t="s">
        <v>289</v>
      </c>
      <c r="D345" s="280" t="s">
        <v>290</v>
      </c>
      <c r="E345" s="263">
        <v>4281</v>
      </c>
      <c r="F345" s="263">
        <v>48</v>
      </c>
      <c r="G345" s="263">
        <v>40</v>
      </c>
      <c r="H345" s="263">
        <v>0</v>
      </c>
      <c r="I345" s="263">
        <v>0</v>
      </c>
      <c r="J345" s="264">
        <v>1918</v>
      </c>
      <c r="K345" s="264">
        <v>51</v>
      </c>
      <c r="L345" s="264">
        <v>51</v>
      </c>
      <c r="M345" s="264">
        <v>6</v>
      </c>
      <c r="N345" s="264">
        <v>0</v>
      </c>
      <c r="O345" s="264">
        <v>3219</v>
      </c>
      <c r="P345" s="264">
        <v>39</v>
      </c>
      <c r="Q345" s="264">
        <v>39</v>
      </c>
      <c r="R345" s="264">
        <v>27</v>
      </c>
      <c r="S345" s="264">
        <v>0</v>
      </c>
      <c r="T345" s="265">
        <v>0.015</v>
      </c>
      <c r="U345" s="266">
        <v>110547</v>
      </c>
      <c r="V345" s="266">
        <v>1484</v>
      </c>
      <c r="W345" s="266">
        <v>1475</v>
      </c>
      <c r="X345" s="266">
        <v>2</v>
      </c>
      <c r="Y345" s="264">
        <v>1370</v>
      </c>
      <c r="Z345" s="267">
        <v>0.0134060625797172</v>
      </c>
      <c r="AA345" s="267">
        <v>0.0112123335669236</v>
      </c>
      <c r="AB345" s="267">
        <v>0.0265901981230448</v>
      </c>
      <c r="AC345" s="268">
        <v>0.0121155638397018</v>
      </c>
      <c r="AD345" s="269">
        <v>-0.0153778645561212</v>
      </c>
      <c r="AE345" s="270">
        <v>24398</v>
      </c>
      <c r="AF345" s="271">
        <v>338</v>
      </c>
      <c r="AG345" s="271">
        <v>0</v>
      </c>
      <c r="AH345" s="271">
        <v>26583</v>
      </c>
      <c r="AI345" s="271">
        <v>359</v>
      </c>
      <c r="AJ345" s="271">
        <v>1</v>
      </c>
      <c r="AK345" s="268">
        <v>0.0138535945569309</v>
      </c>
      <c r="AL345" s="268">
        <v>0.013467253507881</v>
      </c>
      <c r="AM345" s="269">
        <v>0.000386341049049919</v>
      </c>
    </row>
    <row r="346" spans="1:39">
      <c r="A346" s="279" t="s">
        <v>186</v>
      </c>
      <c r="B346" s="280" t="s">
        <v>1426</v>
      </c>
      <c r="C346" s="262" t="s">
        <v>291</v>
      </c>
      <c r="D346" s="280" t="s">
        <v>292</v>
      </c>
      <c r="E346" s="263">
        <v>2614</v>
      </c>
      <c r="F346" s="263">
        <v>26</v>
      </c>
      <c r="G346" s="263">
        <v>20</v>
      </c>
      <c r="H346" s="263">
        <v>0</v>
      </c>
      <c r="I346" s="263">
        <v>0</v>
      </c>
      <c r="J346" s="264">
        <v>1181</v>
      </c>
      <c r="K346" s="264">
        <v>27</v>
      </c>
      <c r="L346" s="264">
        <v>27</v>
      </c>
      <c r="M346" s="264">
        <v>3</v>
      </c>
      <c r="N346" s="264">
        <v>0</v>
      </c>
      <c r="O346" s="264">
        <v>2230</v>
      </c>
      <c r="P346" s="264">
        <v>33</v>
      </c>
      <c r="Q346" s="264">
        <v>33</v>
      </c>
      <c r="R346" s="264">
        <v>10</v>
      </c>
      <c r="S346" s="264">
        <v>0</v>
      </c>
      <c r="T346" s="265">
        <v>0.015</v>
      </c>
      <c r="U346" s="266">
        <v>67767</v>
      </c>
      <c r="V346" s="266">
        <v>701</v>
      </c>
      <c r="W346" s="266">
        <v>695</v>
      </c>
      <c r="X346" s="266">
        <v>0</v>
      </c>
      <c r="Y346" s="264">
        <v>612</v>
      </c>
      <c r="Z346" s="267">
        <v>0.0103442678589874</v>
      </c>
      <c r="AA346" s="267">
        <v>0.00994644223412395</v>
      </c>
      <c r="AB346" s="267">
        <v>0.0228619813717189</v>
      </c>
      <c r="AC346" s="268">
        <v>0.0147982062780269</v>
      </c>
      <c r="AD346" s="269">
        <v>-0.0129155391375949</v>
      </c>
      <c r="AE346" s="270">
        <v>15094</v>
      </c>
      <c r="AF346" s="271">
        <v>171</v>
      </c>
      <c r="AG346" s="271">
        <v>0</v>
      </c>
      <c r="AH346" s="271">
        <v>15631</v>
      </c>
      <c r="AI346" s="271">
        <v>180</v>
      </c>
      <c r="AJ346" s="271">
        <v>0</v>
      </c>
      <c r="AK346" s="268">
        <v>0.0113290049026103</v>
      </c>
      <c r="AL346" s="268">
        <v>0.0115155780180411</v>
      </c>
      <c r="AM346" s="269">
        <v>-0.000186573115430763</v>
      </c>
    </row>
    <row r="347" spans="1:39">
      <c r="A347" s="279" t="s">
        <v>186</v>
      </c>
      <c r="B347" s="280" t="s">
        <v>1426</v>
      </c>
      <c r="C347" s="262" t="s">
        <v>293</v>
      </c>
      <c r="D347" s="280" t="s">
        <v>294</v>
      </c>
      <c r="E347" s="263">
        <v>8826</v>
      </c>
      <c r="F347" s="263">
        <v>139</v>
      </c>
      <c r="G347" s="263">
        <v>88</v>
      </c>
      <c r="H347" s="263">
        <v>0</v>
      </c>
      <c r="I347" s="263">
        <v>0</v>
      </c>
      <c r="J347" s="264">
        <v>6366</v>
      </c>
      <c r="K347" s="264">
        <v>124</v>
      </c>
      <c r="L347" s="264">
        <v>124</v>
      </c>
      <c r="M347" s="264">
        <v>22</v>
      </c>
      <c r="N347" s="264">
        <v>0</v>
      </c>
      <c r="O347" s="264">
        <v>4987</v>
      </c>
      <c r="P347" s="264">
        <v>138</v>
      </c>
      <c r="Q347" s="264">
        <v>138</v>
      </c>
      <c r="R347" s="264">
        <v>91</v>
      </c>
      <c r="S347" s="264">
        <v>0</v>
      </c>
      <c r="T347" s="265">
        <v>0.015</v>
      </c>
      <c r="U347" s="266">
        <v>214736</v>
      </c>
      <c r="V347" s="266">
        <v>4256</v>
      </c>
      <c r="W347" s="266">
        <v>4205</v>
      </c>
      <c r="X347" s="266">
        <v>12</v>
      </c>
      <c r="Y347" s="264">
        <v>3917</v>
      </c>
      <c r="Z347" s="267">
        <v>0.0197638029953059</v>
      </c>
      <c r="AA347" s="267">
        <v>0.0157489236347156</v>
      </c>
      <c r="AB347" s="267">
        <v>0.019478479421929</v>
      </c>
      <c r="AC347" s="268">
        <v>0.0276719470623621</v>
      </c>
      <c r="AD347" s="269">
        <v>-0.00372955578721339</v>
      </c>
      <c r="AE347" s="270">
        <v>48843</v>
      </c>
      <c r="AF347" s="271">
        <v>1034</v>
      </c>
      <c r="AG347" s="271">
        <v>0</v>
      </c>
      <c r="AH347" s="271">
        <v>48746</v>
      </c>
      <c r="AI347" s="271">
        <v>1001</v>
      </c>
      <c r="AJ347" s="271">
        <v>6</v>
      </c>
      <c r="AK347" s="268">
        <v>0.0211698708105563</v>
      </c>
      <c r="AL347" s="268">
        <v>0.0204119312353834</v>
      </c>
      <c r="AM347" s="269">
        <v>0.000757939575172856</v>
      </c>
    </row>
    <row r="348" spans="1:39">
      <c r="A348" s="279" t="s">
        <v>186</v>
      </c>
      <c r="B348" s="280" t="s">
        <v>1426</v>
      </c>
      <c r="C348" s="262" t="s">
        <v>295</v>
      </c>
      <c r="D348" s="280" t="s">
        <v>296</v>
      </c>
      <c r="E348" s="263">
        <v>7888</v>
      </c>
      <c r="F348" s="263">
        <v>134</v>
      </c>
      <c r="G348" s="263">
        <v>93</v>
      </c>
      <c r="H348" s="263">
        <v>0</v>
      </c>
      <c r="I348" s="263">
        <v>0</v>
      </c>
      <c r="J348" s="264">
        <v>5711</v>
      </c>
      <c r="K348" s="264">
        <v>81</v>
      </c>
      <c r="L348" s="264">
        <v>81</v>
      </c>
      <c r="M348" s="264">
        <v>16</v>
      </c>
      <c r="N348" s="264">
        <v>0</v>
      </c>
      <c r="O348" s="264">
        <v>4526</v>
      </c>
      <c r="P348" s="264">
        <v>98</v>
      </c>
      <c r="Q348" s="264">
        <v>98</v>
      </c>
      <c r="R348" s="264">
        <v>62</v>
      </c>
      <c r="S348" s="264">
        <v>0</v>
      </c>
      <c r="T348" s="265">
        <v>0.015</v>
      </c>
      <c r="U348" s="266">
        <v>189300</v>
      </c>
      <c r="V348" s="266">
        <v>3100</v>
      </c>
      <c r="W348" s="266">
        <v>3059</v>
      </c>
      <c r="X348" s="266">
        <v>1</v>
      </c>
      <c r="Y348" s="264">
        <v>2840</v>
      </c>
      <c r="Z348" s="267">
        <v>0.0163708399366086</v>
      </c>
      <c r="AA348" s="267">
        <v>0.0169878296146045</v>
      </c>
      <c r="AB348" s="267">
        <v>0.0141831553143057</v>
      </c>
      <c r="AC348" s="268">
        <v>0.0216526734423332</v>
      </c>
      <c r="AD348" s="269">
        <v>0.00280467430029874</v>
      </c>
      <c r="AE348" s="270">
        <v>43299</v>
      </c>
      <c r="AF348" s="271">
        <v>717</v>
      </c>
      <c r="AG348" s="271">
        <v>0</v>
      </c>
      <c r="AH348" s="271">
        <v>42347</v>
      </c>
      <c r="AI348" s="271">
        <v>712</v>
      </c>
      <c r="AJ348" s="271">
        <v>0</v>
      </c>
      <c r="AK348" s="268">
        <v>0.0165592738862329</v>
      </c>
      <c r="AL348" s="268">
        <v>0.0168134696672728</v>
      </c>
      <c r="AM348" s="269">
        <v>-0.000254195781039832</v>
      </c>
    </row>
    <row r="349" spans="1:39">
      <c r="A349" s="279" t="s">
        <v>186</v>
      </c>
      <c r="B349" s="280" t="s">
        <v>1426</v>
      </c>
      <c r="C349" s="262" t="s">
        <v>297</v>
      </c>
      <c r="D349" s="280" t="s">
        <v>298</v>
      </c>
      <c r="E349" s="263">
        <v>5199</v>
      </c>
      <c r="F349" s="263">
        <v>100</v>
      </c>
      <c r="G349" s="263">
        <v>78</v>
      </c>
      <c r="H349" s="263">
        <v>0</v>
      </c>
      <c r="I349" s="263">
        <v>0</v>
      </c>
      <c r="J349" s="264">
        <v>3600</v>
      </c>
      <c r="K349" s="264">
        <v>50</v>
      </c>
      <c r="L349" s="264">
        <v>49</v>
      </c>
      <c r="M349" s="264">
        <v>10</v>
      </c>
      <c r="N349" s="264">
        <v>0</v>
      </c>
      <c r="O349" s="264">
        <v>2877</v>
      </c>
      <c r="P349" s="264">
        <v>46</v>
      </c>
      <c r="Q349" s="264">
        <v>46</v>
      </c>
      <c r="R349" s="264">
        <v>22</v>
      </c>
      <c r="S349" s="264">
        <v>0</v>
      </c>
      <c r="T349" s="265">
        <v>0.015</v>
      </c>
      <c r="U349" s="266">
        <v>122474</v>
      </c>
      <c r="V349" s="266">
        <v>2097</v>
      </c>
      <c r="W349" s="266">
        <v>2074</v>
      </c>
      <c r="X349" s="266">
        <v>2</v>
      </c>
      <c r="Y349" s="264">
        <v>1894</v>
      </c>
      <c r="Z349" s="267">
        <v>0.017105671407809</v>
      </c>
      <c r="AA349" s="267">
        <v>0.0192344681669552</v>
      </c>
      <c r="AB349" s="267">
        <v>0.0138888888888889</v>
      </c>
      <c r="AC349" s="268">
        <v>0.0159888773027459</v>
      </c>
      <c r="AD349" s="269">
        <v>0.0053455792780663</v>
      </c>
      <c r="AE349" s="270">
        <v>27740</v>
      </c>
      <c r="AF349" s="271">
        <v>492</v>
      </c>
      <c r="AG349" s="271">
        <v>0</v>
      </c>
      <c r="AH349" s="271">
        <v>27673</v>
      </c>
      <c r="AI349" s="271">
        <v>493</v>
      </c>
      <c r="AJ349" s="271">
        <v>1</v>
      </c>
      <c r="AK349" s="268">
        <v>0.0177361211247296</v>
      </c>
      <c r="AL349" s="268">
        <v>0.0177790626242186</v>
      </c>
      <c r="AM349" s="269">
        <v>-4.29414994889202e-5</v>
      </c>
    </row>
    <row r="350" spans="1:39">
      <c r="A350" s="279" t="s">
        <v>186</v>
      </c>
      <c r="B350" s="280" t="s">
        <v>1426</v>
      </c>
      <c r="C350" s="262" t="s">
        <v>299</v>
      </c>
      <c r="D350" s="280" t="s">
        <v>300</v>
      </c>
      <c r="E350" s="263">
        <v>3541</v>
      </c>
      <c r="F350" s="263">
        <v>35</v>
      </c>
      <c r="G350" s="263">
        <v>26</v>
      </c>
      <c r="H350" s="263">
        <v>0</v>
      </c>
      <c r="I350" s="263">
        <v>0</v>
      </c>
      <c r="J350" s="264">
        <v>1625</v>
      </c>
      <c r="K350" s="264">
        <v>59</v>
      </c>
      <c r="L350" s="264">
        <v>59</v>
      </c>
      <c r="M350" s="264">
        <v>6</v>
      </c>
      <c r="N350" s="264">
        <v>0</v>
      </c>
      <c r="O350" s="264">
        <v>3060</v>
      </c>
      <c r="P350" s="264">
        <v>43</v>
      </c>
      <c r="Q350" s="264">
        <v>43</v>
      </c>
      <c r="R350" s="264">
        <v>27</v>
      </c>
      <c r="S350" s="264">
        <v>0</v>
      </c>
      <c r="T350" s="265">
        <v>0.015</v>
      </c>
      <c r="U350" s="266">
        <v>92805</v>
      </c>
      <c r="V350" s="266">
        <v>1550</v>
      </c>
      <c r="W350" s="266">
        <v>1541</v>
      </c>
      <c r="X350" s="266">
        <v>0</v>
      </c>
      <c r="Y350" s="264">
        <v>1431</v>
      </c>
      <c r="Z350" s="267">
        <v>0.0167016863315554</v>
      </c>
      <c r="AA350" s="267">
        <v>0.00988421349901158</v>
      </c>
      <c r="AB350" s="267">
        <v>0.0363076923076923</v>
      </c>
      <c r="AC350" s="268">
        <v>0.0140522875816993</v>
      </c>
      <c r="AD350" s="269">
        <v>-0.0264234788086807</v>
      </c>
      <c r="AE350" s="270">
        <v>20853</v>
      </c>
      <c r="AF350" s="271">
        <v>363</v>
      </c>
      <c r="AG350" s="271">
        <v>0</v>
      </c>
      <c r="AH350" s="271">
        <v>21956</v>
      </c>
      <c r="AI350" s="271">
        <v>351</v>
      </c>
      <c r="AJ350" s="271">
        <v>0</v>
      </c>
      <c r="AK350" s="268">
        <v>0.0174075672565099</v>
      </c>
      <c r="AL350" s="268">
        <v>0.0159865184915285</v>
      </c>
      <c r="AM350" s="269">
        <v>0.00142104876498134</v>
      </c>
    </row>
    <row r="351" spans="1:39">
      <c r="A351" s="279" t="s">
        <v>186</v>
      </c>
      <c r="B351" s="280" t="s">
        <v>1426</v>
      </c>
      <c r="C351" s="262" t="s">
        <v>301</v>
      </c>
      <c r="D351" s="280" t="s">
        <v>302</v>
      </c>
      <c r="E351" s="263">
        <v>6357</v>
      </c>
      <c r="F351" s="263">
        <v>74</v>
      </c>
      <c r="G351" s="263">
        <v>42</v>
      </c>
      <c r="H351" s="263">
        <v>0</v>
      </c>
      <c r="I351" s="263">
        <v>0</v>
      </c>
      <c r="J351" s="264">
        <v>2916</v>
      </c>
      <c r="K351" s="264">
        <v>40</v>
      </c>
      <c r="L351" s="264">
        <v>40</v>
      </c>
      <c r="M351" s="264">
        <v>5</v>
      </c>
      <c r="N351" s="264">
        <v>0</v>
      </c>
      <c r="O351" s="264">
        <v>5437</v>
      </c>
      <c r="P351" s="264">
        <v>78</v>
      </c>
      <c r="Q351" s="264">
        <v>78</v>
      </c>
      <c r="R351" s="264">
        <v>37</v>
      </c>
      <c r="S351" s="264">
        <v>0</v>
      </c>
      <c r="T351" s="265">
        <v>0.015</v>
      </c>
      <c r="U351" s="266">
        <v>165452</v>
      </c>
      <c r="V351" s="266">
        <v>2099</v>
      </c>
      <c r="W351" s="266">
        <v>2067</v>
      </c>
      <c r="X351" s="266">
        <v>0</v>
      </c>
      <c r="Y351" s="264">
        <v>1920</v>
      </c>
      <c r="Z351" s="267">
        <v>0.0126864589125547</v>
      </c>
      <c r="AA351" s="267">
        <v>0.0116407110272141</v>
      </c>
      <c r="AB351" s="267">
        <v>0.0137174211248285</v>
      </c>
      <c r="AC351" s="268">
        <v>0.014346146772117</v>
      </c>
      <c r="AD351" s="269">
        <v>-0.00207671009761444</v>
      </c>
      <c r="AE351" s="270">
        <v>36944</v>
      </c>
      <c r="AF351" s="271">
        <v>505</v>
      </c>
      <c r="AG351" s="271">
        <v>0</v>
      </c>
      <c r="AH351" s="271">
        <v>37332</v>
      </c>
      <c r="AI351" s="271">
        <v>469</v>
      </c>
      <c r="AJ351" s="271">
        <v>0</v>
      </c>
      <c r="AK351" s="268">
        <v>0.0136693373754872</v>
      </c>
      <c r="AL351" s="268">
        <v>0.0125629486767385</v>
      </c>
      <c r="AM351" s="269">
        <v>0.00110638869874877</v>
      </c>
    </row>
    <row r="352" spans="1:39">
      <c r="A352" s="279" t="s">
        <v>186</v>
      </c>
      <c r="B352" s="280" t="s">
        <v>3307</v>
      </c>
      <c r="C352" s="262" t="s">
        <v>303</v>
      </c>
      <c r="D352" s="280" t="s">
        <v>304</v>
      </c>
      <c r="E352" s="263">
        <v>16146</v>
      </c>
      <c r="F352" s="263">
        <v>196</v>
      </c>
      <c r="G352" s="263">
        <v>118</v>
      </c>
      <c r="H352" s="263">
        <v>16</v>
      </c>
      <c r="I352" s="263">
        <v>0</v>
      </c>
      <c r="J352" s="264">
        <v>13785</v>
      </c>
      <c r="K352" s="264">
        <v>176</v>
      </c>
      <c r="L352" s="264">
        <v>176</v>
      </c>
      <c r="M352" s="264">
        <v>31</v>
      </c>
      <c r="N352" s="264">
        <v>0</v>
      </c>
      <c r="O352" s="264">
        <v>8789</v>
      </c>
      <c r="P352" s="264">
        <v>192</v>
      </c>
      <c r="Q352" s="264">
        <v>192</v>
      </c>
      <c r="R352" s="264">
        <v>135</v>
      </c>
      <c r="S352" s="264">
        <v>0</v>
      </c>
      <c r="T352" s="265">
        <v>0.015</v>
      </c>
      <c r="U352" s="266">
        <v>407647</v>
      </c>
      <c r="V352" s="266">
        <v>6751</v>
      </c>
      <c r="W352" s="266">
        <v>6668</v>
      </c>
      <c r="X352" s="266">
        <v>0</v>
      </c>
      <c r="Y352" s="264">
        <v>6283</v>
      </c>
      <c r="Z352" s="267">
        <v>0.0165608970506345</v>
      </c>
      <c r="AA352" s="267">
        <v>0.0121392295305339</v>
      </c>
      <c r="AB352" s="267">
        <v>0.0127675009067827</v>
      </c>
      <c r="AC352" s="268">
        <v>0.0218454886790306</v>
      </c>
      <c r="AD352" s="269">
        <v>-0.000628271376248856</v>
      </c>
      <c r="AE352" s="270">
        <v>91530</v>
      </c>
      <c r="AF352" s="271">
        <v>1466</v>
      </c>
      <c r="AG352" s="271">
        <v>0</v>
      </c>
      <c r="AH352" s="271">
        <v>87060</v>
      </c>
      <c r="AI352" s="271">
        <v>1494</v>
      </c>
      <c r="AJ352" s="271">
        <v>0</v>
      </c>
      <c r="AK352" s="268">
        <v>0.0160166065770786</v>
      </c>
      <c r="AL352" s="268">
        <v>0.0171605789110958</v>
      </c>
      <c r="AM352" s="269">
        <v>-0.00114397233401724</v>
      </c>
    </row>
    <row r="353" spans="1:39">
      <c r="A353" s="279" t="s">
        <v>186</v>
      </c>
      <c r="B353" s="280" t="s">
        <v>3307</v>
      </c>
      <c r="C353" s="262" t="s">
        <v>305</v>
      </c>
      <c r="D353" s="280" t="s">
        <v>306</v>
      </c>
      <c r="E353" s="263">
        <v>12695</v>
      </c>
      <c r="F353" s="263">
        <v>169</v>
      </c>
      <c r="G353" s="263">
        <v>114</v>
      </c>
      <c r="H353" s="263">
        <v>6</v>
      </c>
      <c r="I353" s="263">
        <v>0</v>
      </c>
      <c r="J353" s="264">
        <v>10928</v>
      </c>
      <c r="K353" s="264">
        <v>154</v>
      </c>
      <c r="L353" s="264">
        <v>153</v>
      </c>
      <c r="M353" s="264">
        <v>43</v>
      </c>
      <c r="N353" s="264">
        <v>0</v>
      </c>
      <c r="O353" s="264">
        <v>6750</v>
      </c>
      <c r="P353" s="264">
        <v>147</v>
      </c>
      <c r="Q353" s="264">
        <v>147</v>
      </c>
      <c r="R353" s="264">
        <v>88</v>
      </c>
      <c r="S353" s="264">
        <v>0</v>
      </c>
      <c r="T353" s="265">
        <v>0.015</v>
      </c>
      <c r="U353" s="266">
        <v>326243</v>
      </c>
      <c r="V353" s="266">
        <v>4566</v>
      </c>
      <c r="W353" s="266">
        <v>4510</v>
      </c>
      <c r="X353" s="266">
        <v>1</v>
      </c>
      <c r="Y353" s="264">
        <v>4186</v>
      </c>
      <c r="Z353" s="267">
        <v>0.013992637389921</v>
      </c>
      <c r="AA353" s="267">
        <v>0.0133123276880662</v>
      </c>
      <c r="AB353" s="267">
        <v>0.0140922401171303</v>
      </c>
      <c r="AC353" s="268">
        <v>0.0217777777777778</v>
      </c>
      <c r="AD353" s="269">
        <v>-0.000779912429064141</v>
      </c>
      <c r="AE353" s="270">
        <v>72478</v>
      </c>
      <c r="AF353" s="271">
        <v>1116</v>
      </c>
      <c r="AG353" s="271">
        <v>0</v>
      </c>
      <c r="AH353" s="271">
        <v>71336</v>
      </c>
      <c r="AI353" s="271">
        <v>979</v>
      </c>
      <c r="AJ353" s="271">
        <v>0</v>
      </c>
      <c r="AK353" s="268">
        <v>0.0153977758768178</v>
      </c>
      <c r="AL353" s="268">
        <v>0.0137237860266906</v>
      </c>
      <c r="AM353" s="269">
        <v>0.0016739898501272</v>
      </c>
    </row>
    <row r="354" spans="1:39">
      <c r="A354" s="279" t="s">
        <v>186</v>
      </c>
      <c r="B354" s="280" t="s">
        <v>3307</v>
      </c>
      <c r="C354" s="262" t="s">
        <v>307</v>
      </c>
      <c r="D354" s="280" t="s">
        <v>308</v>
      </c>
      <c r="E354" s="263">
        <v>23006</v>
      </c>
      <c r="F354" s="263">
        <v>447</v>
      </c>
      <c r="G354" s="263">
        <v>256</v>
      </c>
      <c r="H354" s="263">
        <v>31</v>
      </c>
      <c r="I354" s="263">
        <v>0</v>
      </c>
      <c r="J354" s="264">
        <v>20202</v>
      </c>
      <c r="K354" s="264">
        <v>424</v>
      </c>
      <c r="L354" s="264">
        <v>421</v>
      </c>
      <c r="M354" s="264">
        <v>107</v>
      </c>
      <c r="N354" s="264">
        <v>0</v>
      </c>
      <c r="O354" s="264">
        <v>16237</v>
      </c>
      <c r="P354" s="264">
        <v>655</v>
      </c>
      <c r="Q354" s="264">
        <v>654</v>
      </c>
      <c r="R354" s="264">
        <v>281</v>
      </c>
      <c r="S354" s="264">
        <v>1</v>
      </c>
      <c r="T354" s="265">
        <v>0.015</v>
      </c>
      <c r="U354" s="266">
        <v>645199</v>
      </c>
      <c r="V354" s="266">
        <v>11744</v>
      </c>
      <c r="W354" s="266">
        <v>11525</v>
      </c>
      <c r="X354" s="266">
        <v>20</v>
      </c>
      <c r="Y354" s="264">
        <v>10438</v>
      </c>
      <c r="Z354" s="267">
        <v>0.0181711378969899</v>
      </c>
      <c r="AA354" s="267">
        <v>0.0194297139876554</v>
      </c>
      <c r="AB354" s="267">
        <v>0.020988020988021</v>
      </c>
      <c r="AC354" s="268">
        <v>0.0402783765473918</v>
      </c>
      <c r="AD354" s="269">
        <v>-0.00155830700036559</v>
      </c>
      <c r="AE354" s="270">
        <v>146193</v>
      </c>
      <c r="AF354" s="271">
        <v>3008</v>
      </c>
      <c r="AG354" s="271">
        <v>1</v>
      </c>
      <c r="AH354" s="271">
        <v>140946</v>
      </c>
      <c r="AI354" s="271">
        <v>2594</v>
      </c>
      <c r="AJ354" s="271">
        <v>9</v>
      </c>
      <c r="AK354" s="268">
        <v>0.0205687002797672</v>
      </c>
      <c r="AL354" s="268">
        <v>0.0183403572999589</v>
      </c>
      <c r="AM354" s="269">
        <v>0.00222834297980831</v>
      </c>
    </row>
    <row r="355" spans="1:39">
      <c r="A355" s="279" t="s">
        <v>186</v>
      </c>
      <c r="B355" s="280" t="s">
        <v>3307</v>
      </c>
      <c r="C355" s="262" t="s">
        <v>309</v>
      </c>
      <c r="D355" s="280" t="s">
        <v>310</v>
      </c>
      <c r="E355" s="263">
        <v>18851</v>
      </c>
      <c r="F355" s="263">
        <v>326</v>
      </c>
      <c r="G355" s="263">
        <v>170</v>
      </c>
      <c r="H355" s="263">
        <v>24</v>
      </c>
      <c r="I355" s="263">
        <v>0</v>
      </c>
      <c r="J355" s="264">
        <v>15800</v>
      </c>
      <c r="K355" s="264">
        <v>227</v>
      </c>
      <c r="L355" s="264">
        <v>226</v>
      </c>
      <c r="M355" s="264">
        <v>100</v>
      </c>
      <c r="N355" s="264">
        <v>0</v>
      </c>
      <c r="O355" s="264">
        <v>11820</v>
      </c>
      <c r="P355" s="264">
        <v>194</v>
      </c>
      <c r="Q355" s="264">
        <v>194</v>
      </c>
      <c r="R355" s="264">
        <v>158</v>
      </c>
      <c r="S355" s="264">
        <v>0</v>
      </c>
      <c r="T355" s="265">
        <v>0.015</v>
      </c>
      <c r="U355" s="266">
        <v>490848</v>
      </c>
      <c r="V355" s="266">
        <v>8365</v>
      </c>
      <c r="W355" s="266">
        <v>8207</v>
      </c>
      <c r="X355" s="266">
        <v>7</v>
      </c>
      <c r="Y355" s="264">
        <v>7769</v>
      </c>
      <c r="Z355" s="267">
        <v>0.0170276745550557</v>
      </c>
      <c r="AA355" s="267">
        <v>0.0172935122805156</v>
      </c>
      <c r="AB355" s="267">
        <v>0.0143670886075949</v>
      </c>
      <c r="AC355" s="268">
        <v>0.0164128595600677</v>
      </c>
      <c r="AD355" s="269">
        <v>0.00292642367292069</v>
      </c>
      <c r="AE355" s="270">
        <v>111435</v>
      </c>
      <c r="AF355" s="271">
        <v>1786</v>
      </c>
      <c r="AG355" s="271">
        <v>0</v>
      </c>
      <c r="AH355" s="271">
        <v>106992</v>
      </c>
      <c r="AI355" s="271">
        <v>1651</v>
      </c>
      <c r="AJ355" s="271">
        <v>2</v>
      </c>
      <c r="AK355" s="268">
        <v>0.0160272804774084</v>
      </c>
      <c r="AL355" s="268">
        <v>0.0154123672797966</v>
      </c>
      <c r="AM355" s="269">
        <v>0.000614913197611734</v>
      </c>
    </row>
    <row r="356" spans="1:39">
      <c r="A356" s="279" t="s">
        <v>186</v>
      </c>
      <c r="B356" s="280" t="s">
        <v>3307</v>
      </c>
      <c r="C356" s="262" t="s">
        <v>311</v>
      </c>
      <c r="D356" s="280" t="s">
        <v>312</v>
      </c>
      <c r="E356" s="263">
        <v>21206</v>
      </c>
      <c r="F356" s="263">
        <v>153</v>
      </c>
      <c r="G356" s="263">
        <v>99</v>
      </c>
      <c r="H356" s="263">
        <v>1</v>
      </c>
      <c r="I356" s="263">
        <v>0</v>
      </c>
      <c r="J356" s="264">
        <v>17083</v>
      </c>
      <c r="K356" s="264">
        <v>187</v>
      </c>
      <c r="L356" s="264">
        <v>187</v>
      </c>
      <c r="M356" s="264">
        <v>72</v>
      </c>
      <c r="N356" s="264">
        <v>0</v>
      </c>
      <c r="O356" s="264">
        <v>14572</v>
      </c>
      <c r="P356" s="264">
        <v>172</v>
      </c>
      <c r="Q356" s="264">
        <v>172</v>
      </c>
      <c r="R356" s="264">
        <v>138</v>
      </c>
      <c r="S356" s="264">
        <v>0</v>
      </c>
      <c r="T356" s="265">
        <v>0.015</v>
      </c>
      <c r="U356" s="266">
        <v>573968</v>
      </c>
      <c r="V356" s="266">
        <v>5679</v>
      </c>
      <c r="W356" s="266">
        <v>5621</v>
      </c>
      <c r="X356" s="266">
        <v>4</v>
      </c>
      <c r="Y356" s="264">
        <v>5328</v>
      </c>
      <c r="Z356" s="267">
        <v>0.00988731079084548</v>
      </c>
      <c r="AA356" s="267">
        <v>0.00721493916815995</v>
      </c>
      <c r="AB356" s="267">
        <v>0.0109465550547328</v>
      </c>
      <c r="AC356" s="268">
        <v>0.0118034586878946</v>
      </c>
      <c r="AD356" s="269">
        <v>-0.00373161588657282</v>
      </c>
      <c r="AE356" s="270">
        <v>129055</v>
      </c>
      <c r="AF356" s="271">
        <v>1249</v>
      </c>
      <c r="AG356" s="271">
        <v>0</v>
      </c>
      <c r="AH356" s="271">
        <v>125314</v>
      </c>
      <c r="AI356" s="271">
        <v>1335</v>
      </c>
      <c r="AJ356" s="271">
        <v>0</v>
      </c>
      <c r="AK356" s="268">
        <v>0.00967804424470187</v>
      </c>
      <c r="AL356" s="268">
        <v>0.0106532390634726</v>
      </c>
      <c r="AM356" s="269">
        <v>-0.000975194818770685</v>
      </c>
    </row>
    <row r="357" spans="1:39">
      <c r="A357" s="279" t="s">
        <v>186</v>
      </c>
      <c r="B357" s="280" t="s">
        <v>3307</v>
      </c>
      <c r="C357" s="262" t="s">
        <v>313</v>
      </c>
      <c r="D357" s="280" t="s">
        <v>314</v>
      </c>
      <c r="E357" s="263">
        <v>8207</v>
      </c>
      <c r="F357" s="263">
        <v>146</v>
      </c>
      <c r="G357" s="263">
        <v>107</v>
      </c>
      <c r="H357" s="263">
        <v>22</v>
      </c>
      <c r="I357" s="263">
        <v>0</v>
      </c>
      <c r="J357" s="264">
        <v>6985</v>
      </c>
      <c r="K357" s="264">
        <v>123</v>
      </c>
      <c r="L357" s="264">
        <v>122</v>
      </c>
      <c r="M357" s="264">
        <v>43</v>
      </c>
      <c r="N357" s="264">
        <v>0</v>
      </c>
      <c r="O357" s="264">
        <v>5044</v>
      </c>
      <c r="P357" s="264">
        <v>88</v>
      </c>
      <c r="Q357" s="264">
        <v>88</v>
      </c>
      <c r="R357" s="264">
        <v>65</v>
      </c>
      <c r="S357" s="264">
        <v>0</v>
      </c>
      <c r="T357" s="265">
        <v>0.015</v>
      </c>
      <c r="U357" s="266">
        <v>222389</v>
      </c>
      <c r="V357" s="266">
        <v>4384</v>
      </c>
      <c r="W357" s="266">
        <v>4344</v>
      </c>
      <c r="X357" s="266">
        <v>1</v>
      </c>
      <c r="Y357" s="264">
        <v>4118</v>
      </c>
      <c r="Z357" s="267">
        <v>0.0197087086141851</v>
      </c>
      <c r="AA357" s="267">
        <v>0.0177896917265749</v>
      </c>
      <c r="AB357" s="267">
        <v>0.0176091624910523</v>
      </c>
      <c r="AC357" s="268">
        <v>0.0174464710547185</v>
      </c>
      <c r="AD357" s="269">
        <v>0.000180529235522621</v>
      </c>
      <c r="AE357" s="270">
        <v>48851</v>
      </c>
      <c r="AF357" s="271">
        <v>909</v>
      </c>
      <c r="AG357" s="271">
        <v>0</v>
      </c>
      <c r="AH357" s="271">
        <v>48658</v>
      </c>
      <c r="AI357" s="271">
        <v>1112</v>
      </c>
      <c r="AJ357" s="271">
        <v>1</v>
      </c>
      <c r="AK357" s="268">
        <v>0.0186076027102823</v>
      </c>
      <c r="AL357" s="268">
        <v>0.0228328332442764</v>
      </c>
      <c r="AM357" s="269">
        <v>-0.00422523053399409</v>
      </c>
    </row>
    <row r="358" spans="1:39">
      <c r="A358" s="279" t="s">
        <v>186</v>
      </c>
      <c r="B358" s="280" t="s">
        <v>3307</v>
      </c>
      <c r="C358" s="262" t="s">
        <v>315</v>
      </c>
      <c r="D358" s="280" t="s">
        <v>316</v>
      </c>
      <c r="E358" s="263">
        <v>19612</v>
      </c>
      <c r="F358" s="263">
        <v>220</v>
      </c>
      <c r="G358" s="263">
        <v>104</v>
      </c>
      <c r="H358" s="263">
        <v>9</v>
      </c>
      <c r="I358" s="263">
        <v>0</v>
      </c>
      <c r="J358" s="264">
        <v>16882</v>
      </c>
      <c r="K358" s="264">
        <v>168</v>
      </c>
      <c r="L358" s="264">
        <v>167</v>
      </c>
      <c r="M358" s="264">
        <v>40</v>
      </c>
      <c r="N358" s="264">
        <v>0</v>
      </c>
      <c r="O358" s="264">
        <v>14826</v>
      </c>
      <c r="P358" s="264">
        <v>196</v>
      </c>
      <c r="Q358" s="264">
        <v>196</v>
      </c>
      <c r="R358" s="264">
        <v>141</v>
      </c>
      <c r="S358" s="264">
        <v>0</v>
      </c>
      <c r="T358" s="265">
        <v>0.015</v>
      </c>
      <c r="U358" s="266">
        <v>574832</v>
      </c>
      <c r="V358" s="266">
        <v>6844</v>
      </c>
      <c r="W358" s="266">
        <v>6726</v>
      </c>
      <c r="X358" s="266">
        <v>2</v>
      </c>
      <c r="Y358" s="264">
        <v>6349</v>
      </c>
      <c r="Z358" s="267">
        <v>0.0119026080663568</v>
      </c>
      <c r="AA358" s="267">
        <v>0.0112176218641648</v>
      </c>
      <c r="AB358" s="267">
        <v>0.00995142755597678</v>
      </c>
      <c r="AC358" s="268">
        <v>0.0132200188857413</v>
      </c>
      <c r="AD358" s="269">
        <v>0.00126619430818802</v>
      </c>
      <c r="AE358" s="270">
        <v>128835</v>
      </c>
      <c r="AF358" s="271">
        <v>1637</v>
      </c>
      <c r="AG358" s="271">
        <v>0</v>
      </c>
      <c r="AH358" s="271">
        <v>124294</v>
      </c>
      <c r="AI358" s="271">
        <v>1455</v>
      </c>
      <c r="AJ358" s="271">
        <v>1</v>
      </c>
      <c r="AK358" s="268">
        <v>0.0127061745643653</v>
      </c>
      <c r="AL358" s="268">
        <v>0.0116980707033324</v>
      </c>
      <c r="AM358" s="269">
        <v>0.00100810386103285</v>
      </c>
    </row>
    <row r="359" spans="1:39">
      <c r="A359" s="279" t="s">
        <v>186</v>
      </c>
      <c r="B359" s="280" t="s">
        <v>3307</v>
      </c>
      <c r="C359" s="262" t="s">
        <v>317</v>
      </c>
      <c r="D359" s="280" t="s">
        <v>317</v>
      </c>
      <c r="E359" s="263">
        <v>14888</v>
      </c>
      <c r="F359" s="263">
        <v>232</v>
      </c>
      <c r="G359" s="263">
        <v>103</v>
      </c>
      <c r="H359" s="263">
        <v>1</v>
      </c>
      <c r="I359" s="263">
        <v>0</v>
      </c>
      <c r="J359" s="264">
        <v>12229</v>
      </c>
      <c r="K359" s="264">
        <v>199</v>
      </c>
      <c r="L359" s="264">
        <v>199</v>
      </c>
      <c r="M359" s="264">
        <v>49</v>
      </c>
      <c r="N359" s="264">
        <v>0</v>
      </c>
      <c r="O359" s="264">
        <v>7251</v>
      </c>
      <c r="P359" s="264">
        <v>407</v>
      </c>
      <c r="Q359" s="264">
        <v>407</v>
      </c>
      <c r="R359" s="264">
        <v>279</v>
      </c>
      <c r="S359" s="264">
        <v>0</v>
      </c>
      <c r="T359" s="265">
        <v>0.015</v>
      </c>
      <c r="U359" s="266">
        <v>361531</v>
      </c>
      <c r="V359" s="266">
        <v>6999</v>
      </c>
      <c r="W359" s="266">
        <v>6866</v>
      </c>
      <c r="X359" s="266">
        <v>3</v>
      </c>
      <c r="Y359" s="264">
        <v>6411</v>
      </c>
      <c r="Z359" s="267">
        <v>0.0193510376703519</v>
      </c>
      <c r="AA359" s="267">
        <v>0.015583019881784</v>
      </c>
      <c r="AB359" s="267">
        <v>0.0162727941777741</v>
      </c>
      <c r="AC359" s="268">
        <v>0.0561301889394566</v>
      </c>
      <c r="AD359" s="269">
        <v>-0.000689774295990155</v>
      </c>
      <c r="AE359" s="270">
        <v>79620</v>
      </c>
      <c r="AF359" s="271">
        <v>1540</v>
      </c>
      <c r="AG359" s="271">
        <v>0</v>
      </c>
      <c r="AH359" s="271">
        <v>78828</v>
      </c>
      <c r="AI359" s="271">
        <v>1777</v>
      </c>
      <c r="AJ359" s="271">
        <v>0</v>
      </c>
      <c r="AK359" s="268">
        <v>0.0193418739010299</v>
      </c>
      <c r="AL359" s="268">
        <v>0.0225427513066423</v>
      </c>
      <c r="AM359" s="269">
        <v>-0.00320087740561242</v>
      </c>
    </row>
    <row r="360" spans="1:39">
      <c r="A360" s="279" t="s">
        <v>186</v>
      </c>
      <c r="B360" s="280" t="s">
        <v>3307</v>
      </c>
      <c r="C360" s="262" t="s">
        <v>318</v>
      </c>
      <c r="D360" s="280" t="s">
        <v>318</v>
      </c>
      <c r="E360" s="263">
        <v>10186</v>
      </c>
      <c r="F360" s="263">
        <v>98</v>
      </c>
      <c r="G360" s="263">
        <v>51</v>
      </c>
      <c r="H360" s="263">
        <v>0</v>
      </c>
      <c r="I360" s="263">
        <v>0</v>
      </c>
      <c r="J360" s="264">
        <v>9050</v>
      </c>
      <c r="K360" s="264">
        <v>239</v>
      </c>
      <c r="L360" s="264">
        <v>239</v>
      </c>
      <c r="M360" s="264">
        <v>40</v>
      </c>
      <c r="N360" s="264">
        <v>0</v>
      </c>
      <c r="O360" s="264">
        <v>5050</v>
      </c>
      <c r="P360" s="264">
        <v>172</v>
      </c>
      <c r="Q360" s="264">
        <v>172</v>
      </c>
      <c r="R360" s="264">
        <v>105</v>
      </c>
      <c r="S360" s="264">
        <v>1</v>
      </c>
      <c r="T360" s="265">
        <v>0.015</v>
      </c>
      <c r="U360" s="266">
        <v>279143</v>
      </c>
      <c r="V360" s="266">
        <v>6732</v>
      </c>
      <c r="W360" s="266">
        <v>6685</v>
      </c>
      <c r="X360" s="266">
        <v>10</v>
      </c>
      <c r="Y360" s="264">
        <v>6269</v>
      </c>
      <c r="Z360" s="267">
        <v>0.0240808474509481</v>
      </c>
      <c r="AA360" s="267">
        <v>0.00962104849793835</v>
      </c>
      <c r="AB360" s="267">
        <v>0.0264088397790055</v>
      </c>
      <c r="AC360" s="268">
        <v>0.0338613861386139</v>
      </c>
      <c r="AD360" s="269">
        <v>-0.0167877912810672</v>
      </c>
      <c r="AE360" s="270">
        <v>58064</v>
      </c>
      <c r="AF360" s="271">
        <v>1553</v>
      </c>
      <c r="AG360" s="271">
        <v>4</v>
      </c>
      <c r="AH360" s="271">
        <v>60329</v>
      </c>
      <c r="AI360" s="271">
        <v>1437</v>
      </c>
      <c r="AJ360" s="271">
        <v>1</v>
      </c>
      <c r="AK360" s="268">
        <v>0.0266774593551943</v>
      </c>
      <c r="AL360" s="268">
        <v>0.0238028145667921</v>
      </c>
      <c r="AM360" s="269">
        <v>0.00287464478840218</v>
      </c>
    </row>
    <row r="361" spans="1:39">
      <c r="A361" s="279" t="s">
        <v>186</v>
      </c>
      <c r="B361" s="280" t="s">
        <v>3307</v>
      </c>
      <c r="C361" s="262" t="s">
        <v>319</v>
      </c>
      <c r="D361" s="280" t="s">
        <v>320</v>
      </c>
      <c r="E361" s="263">
        <v>13013</v>
      </c>
      <c r="F361" s="263">
        <v>182</v>
      </c>
      <c r="G361" s="263">
        <v>104</v>
      </c>
      <c r="H361" s="263">
        <v>0</v>
      </c>
      <c r="I361" s="263">
        <v>0</v>
      </c>
      <c r="J361" s="264">
        <v>11395</v>
      </c>
      <c r="K361" s="264">
        <v>147</v>
      </c>
      <c r="L361" s="264">
        <v>146</v>
      </c>
      <c r="M361" s="264">
        <v>9</v>
      </c>
      <c r="N361" s="264">
        <v>1</v>
      </c>
      <c r="O361" s="264">
        <v>6789</v>
      </c>
      <c r="P361" s="264">
        <v>135</v>
      </c>
      <c r="Q361" s="264">
        <v>135</v>
      </c>
      <c r="R361" s="264">
        <v>75</v>
      </c>
      <c r="S361" s="264">
        <v>0</v>
      </c>
      <c r="T361" s="265">
        <v>0.015</v>
      </c>
      <c r="U361" s="266">
        <v>323558</v>
      </c>
      <c r="V361" s="266">
        <v>5172</v>
      </c>
      <c r="W361" s="266">
        <v>5093</v>
      </c>
      <c r="X361" s="266">
        <v>11</v>
      </c>
      <c r="Y361" s="264">
        <v>4707</v>
      </c>
      <c r="Z361" s="267">
        <v>0.0159507723499342</v>
      </c>
      <c r="AA361" s="267">
        <v>0.013986013986014</v>
      </c>
      <c r="AB361" s="267">
        <v>0.0128126371215445</v>
      </c>
      <c r="AC361" s="268">
        <v>0.0198851082633672</v>
      </c>
      <c r="AD361" s="269">
        <v>0.00117337686446945</v>
      </c>
      <c r="AE361" s="270">
        <v>72572</v>
      </c>
      <c r="AF361" s="271">
        <v>1194</v>
      </c>
      <c r="AG361" s="271">
        <v>1</v>
      </c>
      <c r="AH361" s="271">
        <v>70411</v>
      </c>
      <c r="AI361" s="271">
        <v>1125</v>
      </c>
      <c r="AJ361" s="271">
        <v>1</v>
      </c>
      <c r="AK361" s="268">
        <v>0.0164388469382131</v>
      </c>
      <c r="AL361" s="268">
        <v>0.0159634148073454</v>
      </c>
      <c r="AM361" s="269">
        <v>0.000475432130867641</v>
      </c>
    </row>
    <row r="362" spans="1:39">
      <c r="A362" s="279" t="s">
        <v>186</v>
      </c>
      <c r="B362" s="280" t="s">
        <v>3307</v>
      </c>
      <c r="C362" s="262" t="s">
        <v>321</v>
      </c>
      <c r="D362" s="280" t="s">
        <v>321</v>
      </c>
      <c r="E362" s="263">
        <v>13834</v>
      </c>
      <c r="F362" s="263">
        <v>285</v>
      </c>
      <c r="G362" s="263">
        <v>153</v>
      </c>
      <c r="H362" s="263">
        <v>7</v>
      </c>
      <c r="I362" s="263">
        <v>0</v>
      </c>
      <c r="J362" s="264">
        <v>12028</v>
      </c>
      <c r="K362" s="264">
        <v>266</v>
      </c>
      <c r="L362" s="264">
        <v>264</v>
      </c>
      <c r="M362" s="264">
        <v>77</v>
      </c>
      <c r="N362" s="264">
        <v>1</v>
      </c>
      <c r="O362" s="264">
        <v>8372</v>
      </c>
      <c r="P362" s="264">
        <v>218</v>
      </c>
      <c r="Q362" s="264">
        <v>218</v>
      </c>
      <c r="R362" s="264">
        <v>158</v>
      </c>
      <c r="S362" s="264">
        <v>0</v>
      </c>
      <c r="T362" s="265">
        <v>0.015</v>
      </c>
      <c r="U362" s="266">
        <v>353057</v>
      </c>
      <c r="V362" s="266">
        <v>8235</v>
      </c>
      <c r="W362" s="266">
        <v>8098</v>
      </c>
      <c r="X362" s="266">
        <v>12</v>
      </c>
      <c r="Y362" s="264">
        <v>7628</v>
      </c>
      <c r="Z362" s="267">
        <v>0.0232908567171873</v>
      </c>
      <c r="AA362" s="267">
        <v>0.0206014167991904</v>
      </c>
      <c r="AB362" s="267">
        <v>0.02203192550715</v>
      </c>
      <c r="AC362" s="268">
        <v>0.0260391782130913</v>
      </c>
      <c r="AD362" s="269">
        <v>-0.00143050870795958</v>
      </c>
      <c r="AE362" s="270">
        <v>79065</v>
      </c>
      <c r="AF362" s="271">
        <v>1927</v>
      </c>
      <c r="AG362" s="271">
        <v>3</v>
      </c>
      <c r="AH362" s="271">
        <v>76837</v>
      </c>
      <c r="AI362" s="271">
        <v>1766</v>
      </c>
      <c r="AJ362" s="271">
        <v>2</v>
      </c>
      <c r="AK362" s="268">
        <v>0.0243344083981534</v>
      </c>
      <c r="AL362" s="268">
        <v>0.0229576896547236</v>
      </c>
      <c r="AM362" s="269">
        <v>0.00137671874342978</v>
      </c>
    </row>
    <row r="363" spans="1:39">
      <c r="A363" s="279" t="s">
        <v>186</v>
      </c>
      <c r="B363" s="280" t="s">
        <v>3307</v>
      </c>
      <c r="C363" s="262" t="s">
        <v>322</v>
      </c>
      <c r="D363" s="280" t="s">
        <v>323</v>
      </c>
      <c r="E363" s="263">
        <v>5275</v>
      </c>
      <c r="F363" s="263">
        <v>188</v>
      </c>
      <c r="G363" s="263">
        <v>101</v>
      </c>
      <c r="H363" s="263">
        <v>0</v>
      </c>
      <c r="I363" s="263">
        <v>0</v>
      </c>
      <c r="J363" s="264">
        <v>4715</v>
      </c>
      <c r="K363" s="264">
        <v>32</v>
      </c>
      <c r="L363" s="264">
        <v>32</v>
      </c>
      <c r="M363" s="264">
        <v>0</v>
      </c>
      <c r="N363" s="264">
        <v>0</v>
      </c>
      <c r="O363" s="264">
        <v>3099</v>
      </c>
      <c r="P363" s="264">
        <v>64</v>
      </c>
      <c r="Q363" s="264">
        <v>64</v>
      </c>
      <c r="R363" s="264">
        <v>30</v>
      </c>
      <c r="S363" s="264">
        <v>0</v>
      </c>
      <c r="T363" s="265">
        <v>0.015</v>
      </c>
      <c r="U363" s="266">
        <v>140034</v>
      </c>
      <c r="V363" s="266">
        <v>2879</v>
      </c>
      <c r="W363" s="266">
        <v>2784</v>
      </c>
      <c r="X363" s="266">
        <v>5</v>
      </c>
      <c r="Y363" s="264">
        <v>2461</v>
      </c>
      <c r="Z363" s="267">
        <v>0.0205235871288401</v>
      </c>
      <c r="AA363" s="267">
        <v>0.0356398104265403</v>
      </c>
      <c r="AB363" s="267">
        <v>0.00678685047720042</v>
      </c>
      <c r="AC363" s="268">
        <v>0.0206518231687641</v>
      </c>
      <c r="AD363" s="269">
        <v>0.0288529599493399</v>
      </c>
      <c r="AE363" s="270">
        <v>31089</v>
      </c>
      <c r="AF363" s="271">
        <v>650</v>
      </c>
      <c r="AG363" s="271">
        <v>0</v>
      </c>
      <c r="AH363" s="271">
        <v>30178</v>
      </c>
      <c r="AI363" s="271">
        <v>667</v>
      </c>
      <c r="AJ363" s="271">
        <v>1</v>
      </c>
      <c r="AK363" s="268">
        <v>0.0209077165556949</v>
      </c>
      <c r="AL363" s="268">
        <v>0.0220690569288886</v>
      </c>
      <c r="AM363" s="269">
        <v>-0.00116134037319365</v>
      </c>
    </row>
    <row r="364" spans="1:39">
      <c r="A364" s="279" t="s">
        <v>186</v>
      </c>
      <c r="B364" s="280" t="s">
        <v>3307</v>
      </c>
      <c r="C364" s="262" t="s">
        <v>324</v>
      </c>
      <c r="D364" s="280" t="s">
        <v>325</v>
      </c>
      <c r="E364" s="263">
        <v>9807</v>
      </c>
      <c r="F364" s="263">
        <v>90</v>
      </c>
      <c r="G364" s="263">
        <v>36</v>
      </c>
      <c r="H364" s="263">
        <v>3</v>
      </c>
      <c r="I364" s="263">
        <v>0</v>
      </c>
      <c r="J364" s="264">
        <v>10028</v>
      </c>
      <c r="K364" s="264">
        <v>117</v>
      </c>
      <c r="L364" s="264">
        <v>116</v>
      </c>
      <c r="M364" s="264">
        <v>7</v>
      </c>
      <c r="N364" s="264">
        <v>0</v>
      </c>
      <c r="O364" s="264">
        <v>6695</v>
      </c>
      <c r="P364" s="264">
        <v>127</v>
      </c>
      <c r="Q364" s="264">
        <v>127</v>
      </c>
      <c r="R364" s="264">
        <v>67</v>
      </c>
      <c r="S364" s="264">
        <v>0</v>
      </c>
      <c r="T364" s="265">
        <v>0.015</v>
      </c>
      <c r="U364" s="266">
        <v>291789</v>
      </c>
      <c r="V364" s="266">
        <v>3662</v>
      </c>
      <c r="W364" s="266">
        <v>3606</v>
      </c>
      <c r="X364" s="266">
        <v>1</v>
      </c>
      <c r="Y364" s="264">
        <v>3353</v>
      </c>
      <c r="Z364" s="267">
        <v>0.0125467375397976</v>
      </c>
      <c r="AA364" s="267">
        <v>0.00917711838482716</v>
      </c>
      <c r="AB364" s="267">
        <v>0.0116673314718787</v>
      </c>
      <c r="AC364" s="268">
        <v>0.0189693801344287</v>
      </c>
      <c r="AD364" s="269">
        <v>-0.00249021308705157</v>
      </c>
      <c r="AE364" s="270">
        <v>63634</v>
      </c>
      <c r="AF364" s="271">
        <v>771</v>
      </c>
      <c r="AG364" s="271">
        <v>0</v>
      </c>
      <c r="AH364" s="271">
        <v>63637</v>
      </c>
      <c r="AI364" s="271">
        <v>851</v>
      </c>
      <c r="AJ364" s="271">
        <v>0</v>
      </c>
      <c r="AK364" s="268">
        <v>0.0121161643146745</v>
      </c>
      <c r="AL364" s="268">
        <v>0.013372723415623</v>
      </c>
      <c r="AM364" s="269">
        <v>-0.00125655910094844</v>
      </c>
    </row>
    <row r="365" spans="1:39">
      <c r="A365" s="279" t="s">
        <v>186</v>
      </c>
      <c r="B365" s="280" t="s">
        <v>40</v>
      </c>
      <c r="C365" s="262" t="s">
        <v>326</v>
      </c>
      <c r="D365" s="280" t="s">
        <v>327</v>
      </c>
      <c r="E365" s="263">
        <v>0</v>
      </c>
      <c r="F365" s="263">
        <v>0</v>
      </c>
      <c r="G365" s="263">
        <v>0</v>
      </c>
      <c r="H365" s="263">
        <v>0</v>
      </c>
      <c r="I365" s="263">
        <v>0</v>
      </c>
      <c r="J365" s="264">
        <v>0</v>
      </c>
      <c r="K365" s="264">
        <v>0</v>
      </c>
      <c r="L365" s="264">
        <v>0</v>
      </c>
      <c r="M365" s="264">
        <v>0</v>
      </c>
      <c r="N365" s="264">
        <v>0</v>
      </c>
      <c r="O365" s="264">
        <v>0</v>
      </c>
      <c r="P365" s="264">
        <v>0</v>
      </c>
      <c r="Q365" s="264">
        <v>0</v>
      </c>
      <c r="R365" s="264">
        <v>0</v>
      </c>
      <c r="S365" s="264">
        <v>0</v>
      </c>
      <c r="T365" s="265">
        <v>0.015</v>
      </c>
      <c r="U365" s="266">
        <v>0</v>
      </c>
      <c r="V365" s="266">
        <v>0</v>
      </c>
      <c r="W365" s="266">
        <v>0</v>
      </c>
      <c r="X365" s="266">
        <v>0</v>
      </c>
      <c r="Y365" s="264">
        <v>0</v>
      </c>
      <c r="Z365" s="267">
        <v>0</v>
      </c>
      <c r="AA365" s="267">
        <v>0</v>
      </c>
      <c r="AB365" s="267">
        <v>0</v>
      </c>
      <c r="AC365" s="268">
        <v>0</v>
      </c>
      <c r="AD365" s="269">
        <v>0</v>
      </c>
      <c r="AE365" s="270">
        <v>0</v>
      </c>
      <c r="AF365" s="271">
        <v>0</v>
      </c>
      <c r="AG365" s="271">
        <v>0</v>
      </c>
      <c r="AH365" s="271">
        <v>0</v>
      </c>
      <c r="AI365" s="271">
        <v>0</v>
      </c>
      <c r="AJ365" s="271">
        <v>0</v>
      </c>
      <c r="AK365" s="268">
        <v>0</v>
      </c>
      <c r="AL365" s="268">
        <v>0</v>
      </c>
      <c r="AM365" s="269">
        <v>0</v>
      </c>
    </row>
    <row r="366" spans="1:39">
      <c r="A366" s="279" t="s">
        <v>186</v>
      </c>
      <c r="B366" s="280" t="s">
        <v>3308</v>
      </c>
      <c r="C366" s="262" t="s">
        <v>328</v>
      </c>
      <c r="D366" s="280" t="s">
        <v>329</v>
      </c>
      <c r="E366" s="263">
        <v>14430</v>
      </c>
      <c r="F366" s="263">
        <v>213</v>
      </c>
      <c r="G366" s="263">
        <v>119</v>
      </c>
      <c r="H366" s="263">
        <v>17</v>
      </c>
      <c r="I366" s="263">
        <v>0</v>
      </c>
      <c r="J366" s="264">
        <v>11861</v>
      </c>
      <c r="K366" s="264">
        <v>154</v>
      </c>
      <c r="L366" s="264">
        <v>154</v>
      </c>
      <c r="M366" s="264">
        <v>49</v>
      </c>
      <c r="N366" s="264">
        <v>0</v>
      </c>
      <c r="O366" s="264">
        <v>11076</v>
      </c>
      <c r="P366" s="264">
        <v>177</v>
      </c>
      <c r="Q366" s="264">
        <v>177</v>
      </c>
      <c r="R366" s="264">
        <v>120</v>
      </c>
      <c r="S366" s="264">
        <v>0</v>
      </c>
      <c r="T366" s="265">
        <v>0.015</v>
      </c>
      <c r="U366" s="266">
        <v>457161</v>
      </c>
      <c r="V366" s="266">
        <v>6763</v>
      </c>
      <c r="W366" s="266">
        <v>6669</v>
      </c>
      <c r="X366" s="266">
        <v>24</v>
      </c>
      <c r="Y366" s="264">
        <v>6275</v>
      </c>
      <c r="Z366" s="267">
        <v>0.0147409774674568</v>
      </c>
      <c r="AA366" s="267">
        <v>0.0147609147609148</v>
      </c>
      <c r="AB366" s="267">
        <v>0.0129837281848074</v>
      </c>
      <c r="AC366" s="268">
        <v>0.0159804983748646</v>
      </c>
      <c r="AD366" s="269">
        <v>0.00177718657610741</v>
      </c>
      <c r="AE366" s="270">
        <v>98553</v>
      </c>
      <c r="AF366" s="271">
        <v>1392</v>
      </c>
      <c r="AG366" s="271">
        <v>0</v>
      </c>
      <c r="AH366" s="271">
        <v>101725</v>
      </c>
      <c r="AI366" s="271">
        <v>1555</v>
      </c>
      <c r="AJ366" s="271">
        <v>3</v>
      </c>
      <c r="AK366" s="268">
        <v>0.0141243797753493</v>
      </c>
      <c r="AL366" s="268">
        <v>0.0152568198574588</v>
      </c>
      <c r="AM366" s="269">
        <v>-0.00113244008210953</v>
      </c>
    </row>
    <row r="367" spans="1:39">
      <c r="A367" s="279" t="s">
        <v>186</v>
      </c>
      <c r="B367" s="280" t="s">
        <v>3308</v>
      </c>
      <c r="C367" s="262" t="s">
        <v>330</v>
      </c>
      <c r="D367" s="280" t="s">
        <v>331</v>
      </c>
      <c r="E367" s="263">
        <v>24183</v>
      </c>
      <c r="F367" s="263">
        <v>386</v>
      </c>
      <c r="G367" s="263">
        <v>360</v>
      </c>
      <c r="H367" s="263">
        <v>98</v>
      </c>
      <c r="I367" s="263">
        <v>0</v>
      </c>
      <c r="J367" s="264">
        <v>20218</v>
      </c>
      <c r="K367" s="264">
        <v>123</v>
      </c>
      <c r="L367" s="264">
        <v>123</v>
      </c>
      <c r="M367" s="264">
        <v>65</v>
      </c>
      <c r="N367" s="264">
        <v>0</v>
      </c>
      <c r="O367" s="264">
        <v>13094</v>
      </c>
      <c r="P367" s="264">
        <v>356</v>
      </c>
      <c r="Q367" s="264">
        <v>356</v>
      </c>
      <c r="R367" s="264">
        <v>167</v>
      </c>
      <c r="S367" s="264">
        <v>0</v>
      </c>
      <c r="T367" s="265">
        <v>0.015</v>
      </c>
      <c r="U367" s="266">
        <v>596959</v>
      </c>
      <c r="V367" s="266">
        <v>9142</v>
      </c>
      <c r="W367" s="266">
        <v>9113</v>
      </c>
      <c r="X367" s="266">
        <v>8</v>
      </c>
      <c r="Y367" s="264">
        <v>8458</v>
      </c>
      <c r="Z367" s="267">
        <v>0.0153008833102441</v>
      </c>
      <c r="AA367" s="267">
        <v>0.0159616259355746</v>
      </c>
      <c r="AB367" s="267">
        <v>0.00608368780294787</v>
      </c>
      <c r="AC367" s="268">
        <v>0.0271880250496411</v>
      </c>
      <c r="AD367" s="269">
        <v>0.00987793813262671</v>
      </c>
      <c r="AE367" s="270">
        <v>133878</v>
      </c>
      <c r="AF367" s="271">
        <v>2120</v>
      </c>
      <c r="AG367" s="271">
        <v>0</v>
      </c>
      <c r="AH367" s="271">
        <v>131182</v>
      </c>
      <c r="AI367" s="271">
        <v>2093</v>
      </c>
      <c r="AJ367" s="271">
        <v>2</v>
      </c>
      <c r="AK367" s="268">
        <v>0.0158353127474268</v>
      </c>
      <c r="AL367" s="268">
        <v>0.0159396868472809</v>
      </c>
      <c r="AM367" s="269">
        <v>-0.000104374099854115</v>
      </c>
    </row>
    <row r="368" spans="1:39">
      <c r="A368" s="279" t="s">
        <v>186</v>
      </c>
      <c r="B368" s="280" t="s">
        <v>3308</v>
      </c>
      <c r="C368" s="262" t="s">
        <v>332</v>
      </c>
      <c r="D368" s="280" t="s">
        <v>333</v>
      </c>
      <c r="E368" s="263">
        <v>10119</v>
      </c>
      <c r="F368" s="263">
        <v>158</v>
      </c>
      <c r="G368" s="263">
        <v>52</v>
      </c>
      <c r="H368" s="263">
        <v>0</v>
      </c>
      <c r="I368" s="263">
        <v>0</v>
      </c>
      <c r="J368" s="264">
        <v>8714</v>
      </c>
      <c r="K368" s="264">
        <v>161</v>
      </c>
      <c r="L368" s="264">
        <v>159</v>
      </c>
      <c r="M368" s="264">
        <v>22</v>
      </c>
      <c r="N368" s="264">
        <v>1</v>
      </c>
      <c r="O368" s="264">
        <v>5263</v>
      </c>
      <c r="P368" s="264">
        <v>134</v>
      </c>
      <c r="Q368" s="264">
        <v>134</v>
      </c>
      <c r="R368" s="264">
        <v>46</v>
      </c>
      <c r="S368" s="264">
        <v>0</v>
      </c>
      <c r="T368" s="265">
        <v>0.015</v>
      </c>
      <c r="U368" s="266">
        <v>254663</v>
      </c>
      <c r="V368" s="266">
        <v>5198</v>
      </c>
      <c r="W368" s="266">
        <v>5088</v>
      </c>
      <c r="X368" s="266">
        <v>5</v>
      </c>
      <c r="Y368" s="264">
        <v>4701</v>
      </c>
      <c r="Z368" s="267">
        <v>0.0203916548536694</v>
      </c>
      <c r="AA368" s="267">
        <v>0.0156141911256053</v>
      </c>
      <c r="AB368" s="267">
        <v>0.0183612577461556</v>
      </c>
      <c r="AC368" s="268">
        <v>0.0254607638229147</v>
      </c>
      <c r="AD368" s="269">
        <v>-0.00274706662055032</v>
      </c>
      <c r="AE368" s="270">
        <v>55492</v>
      </c>
      <c r="AF368" s="271">
        <v>1205</v>
      </c>
      <c r="AG368" s="271">
        <v>1</v>
      </c>
      <c r="AH368" s="271">
        <v>55387</v>
      </c>
      <c r="AI368" s="271">
        <v>1176</v>
      </c>
      <c r="AJ368" s="271">
        <v>1</v>
      </c>
      <c r="AK368" s="268">
        <v>0.0216968211634109</v>
      </c>
      <c r="AL368" s="268">
        <v>0.0212143643815336</v>
      </c>
      <c r="AM368" s="269">
        <v>0.000482456781877371</v>
      </c>
    </row>
    <row r="369" spans="1:39">
      <c r="A369" s="279" t="s">
        <v>186</v>
      </c>
      <c r="B369" s="280" t="s">
        <v>3308</v>
      </c>
      <c r="C369" s="262" t="s">
        <v>334</v>
      </c>
      <c r="D369" s="280" t="s">
        <v>335</v>
      </c>
      <c r="E369" s="263">
        <v>9512</v>
      </c>
      <c r="F369" s="263">
        <v>108</v>
      </c>
      <c r="G369" s="263">
        <v>46</v>
      </c>
      <c r="H369" s="263">
        <v>0</v>
      </c>
      <c r="I369" s="263">
        <v>0</v>
      </c>
      <c r="J369" s="264">
        <v>8125</v>
      </c>
      <c r="K369" s="264">
        <v>83</v>
      </c>
      <c r="L369" s="264">
        <v>83</v>
      </c>
      <c r="M369" s="264">
        <v>17</v>
      </c>
      <c r="N369" s="264">
        <v>0</v>
      </c>
      <c r="O369" s="264">
        <v>4748</v>
      </c>
      <c r="P369" s="264">
        <v>92</v>
      </c>
      <c r="Q369" s="264">
        <v>92</v>
      </c>
      <c r="R369" s="264">
        <v>43</v>
      </c>
      <c r="S369" s="264">
        <v>0</v>
      </c>
      <c r="T369" s="265">
        <v>0.015</v>
      </c>
      <c r="U369" s="266">
        <v>242309</v>
      </c>
      <c r="V369" s="266">
        <v>3333</v>
      </c>
      <c r="W369" s="266">
        <v>3271</v>
      </c>
      <c r="X369" s="266">
        <v>1</v>
      </c>
      <c r="Y369" s="264">
        <v>3070</v>
      </c>
      <c r="Z369" s="267">
        <v>0.0137510368991659</v>
      </c>
      <c r="AA369" s="267">
        <v>0.011354079058032</v>
      </c>
      <c r="AB369" s="267">
        <v>0.0102153846153846</v>
      </c>
      <c r="AC369" s="268">
        <v>0.0193765796124684</v>
      </c>
      <c r="AD369" s="269">
        <v>0.00113869444264734</v>
      </c>
      <c r="AE369" s="270">
        <v>52466</v>
      </c>
      <c r="AF369" s="271">
        <v>743</v>
      </c>
      <c r="AG369" s="271">
        <v>0</v>
      </c>
      <c r="AH369" s="271">
        <v>52425</v>
      </c>
      <c r="AI369" s="271">
        <v>745</v>
      </c>
      <c r="AJ369" s="271">
        <v>0</v>
      </c>
      <c r="AK369" s="268">
        <v>0.0141615522433576</v>
      </c>
      <c r="AL369" s="268">
        <v>0.0142107773009061</v>
      </c>
      <c r="AM369" s="269">
        <v>-4.92250575484538e-5</v>
      </c>
    </row>
    <row r="370" spans="1:39">
      <c r="A370" s="279" t="s">
        <v>186</v>
      </c>
      <c r="B370" s="280" t="s">
        <v>3308</v>
      </c>
      <c r="C370" s="262" t="s">
        <v>336</v>
      </c>
      <c r="D370" s="280" t="s">
        <v>337</v>
      </c>
      <c r="E370" s="263">
        <v>12202</v>
      </c>
      <c r="F370" s="263">
        <v>289</v>
      </c>
      <c r="G370" s="263">
        <v>166</v>
      </c>
      <c r="H370" s="263">
        <v>0</v>
      </c>
      <c r="I370" s="263">
        <v>0</v>
      </c>
      <c r="J370" s="264">
        <v>9515</v>
      </c>
      <c r="K370" s="264">
        <v>135</v>
      </c>
      <c r="L370" s="264">
        <v>134</v>
      </c>
      <c r="M370" s="264">
        <v>19</v>
      </c>
      <c r="N370" s="264">
        <v>0</v>
      </c>
      <c r="O370" s="264">
        <v>6787</v>
      </c>
      <c r="P370" s="264">
        <v>218</v>
      </c>
      <c r="Q370" s="264">
        <v>218</v>
      </c>
      <c r="R370" s="264">
        <v>107</v>
      </c>
      <c r="S370" s="264">
        <v>0</v>
      </c>
      <c r="T370" s="265">
        <v>0.015</v>
      </c>
      <c r="U370" s="266">
        <v>329745</v>
      </c>
      <c r="V370" s="266">
        <v>6806</v>
      </c>
      <c r="W370" s="266">
        <v>6681</v>
      </c>
      <c r="X370" s="266">
        <v>3</v>
      </c>
      <c r="Y370" s="264">
        <v>6181</v>
      </c>
      <c r="Z370" s="267">
        <v>0.0206310937239382</v>
      </c>
      <c r="AA370" s="267">
        <v>0.0236846418619898</v>
      </c>
      <c r="AB370" s="267">
        <v>0.0141881240147136</v>
      </c>
      <c r="AC370" s="268">
        <v>0.0321202298511861</v>
      </c>
      <c r="AD370" s="269">
        <v>0.00949651784727623</v>
      </c>
      <c r="AE370" s="270">
        <v>68725</v>
      </c>
      <c r="AF370" s="271">
        <v>1684</v>
      </c>
      <c r="AG370" s="271">
        <v>0</v>
      </c>
      <c r="AH370" s="271">
        <v>70856</v>
      </c>
      <c r="AI370" s="271">
        <v>1477</v>
      </c>
      <c r="AJ370" s="271">
        <v>0</v>
      </c>
      <c r="AK370" s="268">
        <v>0.0245034558021099</v>
      </c>
      <c r="AL370" s="268">
        <v>0.0208450942757141</v>
      </c>
      <c r="AM370" s="269">
        <v>0.00365836152639573</v>
      </c>
    </row>
    <row r="371" spans="1:39">
      <c r="A371" s="279" t="s">
        <v>186</v>
      </c>
      <c r="B371" s="280" t="s">
        <v>3308</v>
      </c>
      <c r="C371" s="262" t="s">
        <v>338</v>
      </c>
      <c r="D371" s="280" t="s">
        <v>339</v>
      </c>
      <c r="E371" s="263">
        <v>0</v>
      </c>
      <c r="F371" s="263">
        <v>0</v>
      </c>
      <c r="G371" s="263">
        <v>0</v>
      </c>
      <c r="H371" s="263">
        <v>0</v>
      </c>
      <c r="I371" s="263">
        <v>0</v>
      </c>
      <c r="J371" s="264">
        <v>0</v>
      </c>
      <c r="K371" s="264">
        <v>0</v>
      </c>
      <c r="L371" s="264">
        <v>0</v>
      </c>
      <c r="M371" s="264">
        <v>0</v>
      </c>
      <c r="N371" s="264">
        <v>0</v>
      </c>
      <c r="O371" s="264">
        <v>0</v>
      </c>
      <c r="P371" s="264">
        <v>0</v>
      </c>
      <c r="Q371" s="264">
        <v>0</v>
      </c>
      <c r="R371" s="264">
        <v>0</v>
      </c>
      <c r="S371" s="264">
        <v>0</v>
      </c>
      <c r="T371" s="265">
        <v>0.015</v>
      </c>
      <c r="U371" s="266">
        <v>196147</v>
      </c>
      <c r="V371" s="266">
        <v>2499</v>
      </c>
      <c r="W371" s="266">
        <v>2498</v>
      </c>
      <c r="X371" s="266">
        <v>2</v>
      </c>
      <c r="Y371" s="264">
        <v>2486</v>
      </c>
      <c r="Z371" s="267">
        <v>0.0127302482321932</v>
      </c>
      <c r="AA371" s="267">
        <v>0</v>
      </c>
      <c r="AB371" s="267">
        <v>0</v>
      </c>
      <c r="AC371" s="268">
        <v>0</v>
      </c>
      <c r="AD371" s="269">
        <v>0</v>
      </c>
      <c r="AE371" s="270">
        <v>12</v>
      </c>
      <c r="AF371" s="271">
        <v>0</v>
      </c>
      <c r="AG371" s="271">
        <v>0</v>
      </c>
      <c r="AH371" s="271">
        <v>11837</v>
      </c>
      <c r="AI371" s="271">
        <v>180</v>
      </c>
      <c r="AJ371" s="271">
        <v>0</v>
      </c>
      <c r="AK371" s="268">
        <v>0</v>
      </c>
      <c r="AL371" s="268">
        <v>0.0152065557151305</v>
      </c>
      <c r="AM371" s="269">
        <v>-0.0152065557151305</v>
      </c>
    </row>
    <row r="372" spans="1:39">
      <c r="A372" s="279" t="s">
        <v>186</v>
      </c>
      <c r="B372" s="280" t="s">
        <v>3308</v>
      </c>
      <c r="C372" s="262" t="s">
        <v>340</v>
      </c>
      <c r="D372" s="280" t="s">
        <v>341</v>
      </c>
      <c r="E372" s="263">
        <v>10026</v>
      </c>
      <c r="F372" s="263">
        <v>92</v>
      </c>
      <c r="G372" s="263">
        <v>53</v>
      </c>
      <c r="H372" s="263">
        <v>0</v>
      </c>
      <c r="I372" s="263">
        <v>0</v>
      </c>
      <c r="J372" s="264">
        <v>7379</v>
      </c>
      <c r="K372" s="264">
        <v>108</v>
      </c>
      <c r="L372" s="264">
        <v>108</v>
      </c>
      <c r="M372" s="264">
        <v>11</v>
      </c>
      <c r="N372" s="264">
        <v>0</v>
      </c>
      <c r="O372" s="264">
        <v>5178</v>
      </c>
      <c r="P372" s="264">
        <v>83</v>
      </c>
      <c r="Q372" s="264">
        <v>83</v>
      </c>
      <c r="R372" s="264">
        <v>35</v>
      </c>
      <c r="S372" s="264">
        <v>0</v>
      </c>
      <c r="T372" s="265">
        <v>0.015</v>
      </c>
      <c r="U372" s="266">
        <v>242866</v>
      </c>
      <c r="V372" s="266">
        <v>3754</v>
      </c>
      <c r="W372" s="266">
        <v>3711</v>
      </c>
      <c r="X372" s="266">
        <v>4</v>
      </c>
      <c r="Y372" s="264">
        <v>3436</v>
      </c>
      <c r="Z372" s="267">
        <v>0.0154406133423369</v>
      </c>
      <c r="AA372" s="267">
        <v>0.00917614203072013</v>
      </c>
      <c r="AB372" s="267">
        <v>0.0146361295568505</v>
      </c>
      <c r="AC372" s="268">
        <v>0.0160293549633063</v>
      </c>
      <c r="AD372" s="269">
        <v>-0.00545998752613039</v>
      </c>
      <c r="AE372" s="270">
        <v>53539</v>
      </c>
      <c r="AF372" s="271">
        <v>874</v>
      </c>
      <c r="AG372" s="271">
        <v>0</v>
      </c>
      <c r="AH372" s="271">
        <v>53267</v>
      </c>
      <c r="AI372" s="271">
        <v>905</v>
      </c>
      <c r="AJ372" s="271">
        <v>0</v>
      </c>
      <c r="AK372" s="268">
        <v>0.0163245484600011</v>
      </c>
      <c r="AL372" s="268">
        <v>0.0169898811646986</v>
      </c>
      <c r="AM372" s="269">
        <v>-0.000665332704697472</v>
      </c>
    </row>
    <row r="373" spans="1:39">
      <c r="A373" s="279" t="s">
        <v>186</v>
      </c>
      <c r="B373" s="280" t="s">
        <v>3308</v>
      </c>
      <c r="C373" s="262" t="s">
        <v>342</v>
      </c>
      <c r="D373" s="280" t="s">
        <v>343</v>
      </c>
      <c r="E373" s="263">
        <v>4980</v>
      </c>
      <c r="F373" s="263">
        <v>52</v>
      </c>
      <c r="G373" s="263">
        <v>27</v>
      </c>
      <c r="H373" s="263">
        <v>0</v>
      </c>
      <c r="I373" s="263">
        <v>0</v>
      </c>
      <c r="J373" s="264">
        <v>4060</v>
      </c>
      <c r="K373" s="264">
        <v>58</v>
      </c>
      <c r="L373" s="264">
        <v>58</v>
      </c>
      <c r="M373" s="264">
        <v>13</v>
      </c>
      <c r="N373" s="264">
        <v>0</v>
      </c>
      <c r="O373" s="264">
        <v>2082</v>
      </c>
      <c r="P373" s="264">
        <v>43</v>
      </c>
      <c r="Q373" s="264">
        <v>43</v>
      </c>
      <c r="R373" s="264">
        <v>30</v>
      </c>
      <c r="S373" s="264">
        <v>0</v>
      </c>
      <c r="T373" s="265">
        <v>0.015</v>
      </c>
      <c r="U373" s="266">
        <v>116851</v>
      </c>
      <c r="V373" s="266">
        <v>1677</v>
      </c>
      <c r="W373" s="266">
        <v>1652</v>
      </c>
      <c r="X373" s="266">
        <v>0</v>
      </c>
      <c r="Y373" s="264">
        <v>1550</v>
      </c>
      <c r="Z373" s="267">
        <v>0.0143516101702168</v>
      </c>
      <c r="AA373" s="267">
        <v>0.0104417670682731</v>
      </c>
      <c r="AB373" s="267">
        <v>0.0142857142857143</v>
      </c>
      <c r="AC373" s="268">
        <v>0.0206532180595581</v>
      </c>
      <c r="AD373" s="269">
        <v>-0.00384394721744119</v>
      </c>
      <c r="AE373" s="270">
        <v>25429</v>
      </c>
      <c r="AF373" s="271">
        <v>376</v>
      </c>
      <c r="AG373" s="271">
        <v>0</v>
      </c>
      <c r="AH373" s="271">
        <v>25620</v>
      </c>
      <c r="AI373" s="271">
        <v>385</v>
      </c>
      <c r="AJ373" s="271">
        <v>0</v>
      </c>
      <c r="AK373" s="268">
        <v>0.0147862676471745</v>
      </c>
      <c r="AL373" s="268">
        <v>0.0150273224043716</v>
      </c>
      <c r="AM373" s="269">
        <v>-0.000241054757197098</v>
      </c>
    </row>
    <row r="374" spans="1:39">
      <c r="A374" s="279" t="s">
        <v>186</v>
      </c>
      <c r="B374" s="280" t="s">
        <v>3308</v>
      </c>
      <c r="C374" s="262" t="s">
        <v>344</v>
      </c>
      <c r="D374" s="280" t="s">
        <v>345</v>
      </c>
      <c r="E374" s="263">
        <v>11690</v>
      </c>
      <c r="F374" s="263">
        <v>129</v>
      </c>
      <c r="G374" s="263">
        <v>71</v>
      </c>
      <c r="H374" s="263">
        <v>0</v>
      </c>
      <c r="I374" s="263">
        <v>0</v>
      </c>
      <c r="J374" s="264">
        <v>9026</v>
      </c>
      <c r="K374" s="264">
        <v>172</v>
      </c>
      <c r="L374" s="264">
        <v>172</v>
      </c>
      <c r="M374" s="264">
        <v>31</v>
      </c>
      <c r="N374" s="264">
        <v>0</v>
      </c>
      <c r="O374" s="264">
        <v>6359</v>
      </c>
      <c r="P374" s="264">
        <v>112</v>
      </c>
      <c r="Q374" s="264">
        <v>112</v>
      </c>
      <c r="R374" s="264">
        <v>79</v>
      </c>
      <c r="S374" s="264">
        <v>0</v>
      </c>
      <c r="T374" s="265">
        <v>0.015</v>
      </c>
      <c r="U374" s="266">
        <v>294131</v>
      </c>
      <c r="V374" s="266">
        <v>4757</v>
      </c>
      <c r="W374" s="266">
        <v>4697</v>
      </c>
      <c r="X374" s="266">
        <v>26</v>
      </c>
      <c r="Y374" s="264">
        <v>4316</v>
      </c>
      <c r="Z374" s="267">
        <v>0.0160846697559931</v>
      </c>
      <c r="AA374" s="267">
        <v>0.0110350727117194</v>
      </c>
      <c r="AB374" s="267">
        <v>0.0190560602703302</v>
      </c>
      <c r="AC374" s="268">
        <v>0.0176128322063217</v>
      </c>
      <c r="AD374" s="269">
        <v>-0.00802098755861074</v>
      </c>
      <c r="AE374" s="270">
        <v>65073</v>
      </c>
      <c r="AF374" s="271">
        <v>1030</v>
      </c>
      <c r="AG374" s="271">
        <v>0</v>
      </c>
      <c r="AH374" s="271">
        <v>65169</v>
      </c>
      <c r="AI374" s="271">
        <v>1128</v>
      </c>
      <c r="AJ374" s="271">
        <v>4</v>
      </c>
      <c r="AK374" s="268">
        <v>0.0158283773608102</v>
      </c>
      <c r="AL374" s="268">
        <v>0.0172474642851663</v>
      </c>
      <c r="AM374" s="269">
        <v>-0.00141908692435609</v>
      </c>
    </row>
    <row r="375" spans="1:39">
      <c r="A375" s="279" t="s">
        <v>186</v>
      </c>
      <c r="B375" s="280" t="s">
        <v>3308</v>
      </c>
      <c r="C375" s="262" t="s">
        <v>346</v>
      </c>
      <c r="D375" s="280" t="s">
        <v>347</v>
      </c>
      <c r="E375" s="263">
        <v>7708</v>
      </c>
      <c r="F375" s="263">
        <v>109</v>
      </c>
      <c r="G375" s="263">
        <v>44</v>
      </c>
      <c r="H375" s="263">
        <v>0</v>
      </c>
      <c r="I375" s="263">
        <v>0</v>
      </c>
      <c r="J375" s="264">
        <v>5620</v>
      </c>
      <c r="K375" s="264">
        <v>106</v>
      </c>
      <c r="L375" s="264">
        <v>104</v>
      </c>
      <c r="M375" s="264">
        <v>6</v>
      </c>
      <c r="N375" s="264">
        <v>0</v>
      </c>
      <c r="O375" s="264">
        <v>4129</v>
      </c>
      <c r="P375" s="264">
        <v>97</v>
      </c>
      <c r="Q375" s="264">
        <v>97</v>
      </c>
      <c r="R375" s="264">
        <v>22</v>
      </c>
      <c r="S375" s="264">
        <v>0</v>
      </c>
      <c r="T375" s="265">
        <v>0.015</v>
      </c>
      <c r="U375" s="266">
        <v>198073</v>
      </c>
      <c r="V375" s="266">
        <v>3467</v>
      </c>
      <c r="W375" s="266">
        <v>3398</v>
      </c>
      <c r="X375" s="266">
        <v>7</v>
      </c>
      <c r="Y375" s="264">
        <v>3105</v>
      </c>
      <c r="Z375" s="267">
        <v>0.017468307139287</v>
      </c>
      <c r="AA375" s="267">
        <v>0.0141411520498184</v>
      </c>
      <c r="AB375" s="267">
        <v>0.0188612099644128</v>
      </c>
      <c r="AC375" s="268">
        <v>0.0234923710341487</v>
      </c>
      <c r="AD375" s="269">
        <v>-0.00472005791459444</v>
      </c>
      <c r="AE375" s="270">
        <v>42649</v>
      </c>
      <c r="AF375" s="271">
        <v>810</v>
      </c>
      <c r="AG375" s="271">
        <v>0</v>
      </c>
      <c r="AH375" s="271">
        <v>43106</v>
      </c>
      <c r="AI375" s="271">
        <v>772</v>
      </c>
      <c r="AJ375" s="271">
        <v>2</v>
      </c>
      <c r="AK375" s="268">
        <v>0.0189922389739502</v>
      </c>
      <c r="AL375" s="268">
        <v>0.0178629425138032</v>
      </c>
      <c r="AM375" s="269">
        <v>0.00112929646014697</v>
      </c>
    </row>
    <row r="376" spans="1:39">
      <c r="A376" s="279" t="s">
        <v>186</v>
      </c>
      <c r="B376" s="280" t="s">
        <v>3308</v>
      </c>
      <c r="C376" s="262" t="s">
        <v>348</v>
      </c>
      <c r="D376" s="280" t="s">
        <v>349</v>
      </c>
      <c r="E376" s="263">
        <v>7764</v>
      </c>
      <c r="F376" s="263">
        <v>71</v>
      </c>
      <c r="G376" s="263">
        <v>54</v>
      </c>
      <c r="H376" s="263">
        <v>4</v>
      </c>
      <c r="I376" s="263">
        <v>0</v>
      </c>
      <c r="J376" s="264">
        <v>6437</v>
      </c>
      <c r="K376" s="264">
        <v>69</v>
      </c>
      <c r="L376" s="264">
        <v>69</v>
      </c>
      <c r="M376" s="264">
        <v>17</v>
      </c>
      <c r="N376" s="264">
        <v>0</v>
      </c>
      <c r="O376" s="264">
        <v>4134</v>
      </c>
      <c r="P376" s="264">
        <v>85</v>
      </c>
      <c r="Q376" s="264">
        <v>84</v>
      </c>
      <c r="R376" s="264">
        <v>38</v>
      </c>
      <c r="S376" s="264">
        <v>1</v>
      </c>
      <c r="T376" s="265">
        <v>0.015</v>
      </c>
      <c r="U376" s="266">
        <v>200754</v>
      </c>
      <c r="V376" s="266">
        <v>2541</v>
      </c>
      <c r="W376" s="266">
        <v>2523</v>
      </c>
      <c r="X376" s="266">
        <v>1</v>
      </c>
      <c r="Y376" s="264">
        <v>2335</v>
      </c>
      <c r="Z376" s="267">
        <v>0.0126523008258864</v>
      </c>
      <c r="AA376" s="267">
        <v>0.00914477073673364</v>
      </c>
      <c r="AB376" s="267">
        <v>0.010719279167314</v>
      </c>
      <c r="AC376" s="268">
        <v>0.0203193033381713</v>
      </c>
      <c r="AD376" s="269">
        <v>-0.00157450843058032</v>
      </c>
      <c r="AE376" s="270">
        <v>42943</v>
      </c>
      <c r="AF376" s="271">
        <v>510</v>
      </c>
      <c r="AG376" s="271">
        <v>1</v>
      </c>
      <c r="AH376" s="271">
        <v>43081</v>
      </c>
      <c r="AI376" s="271">
        <v>587</v>
      </c>
      <c r="AJ376" s="271">
        <v>0</v>
      </c>
      <c r="AK376" s="268">
        <v>0.0118529213143004</v>
      </c>
      <c r="AL376" s="268">
        <v>0.0136254961583993</v>
      </c>
      <c r="AM376" s="269">
        <v>-0.00177257484409894</v>
      </c>
    </row>
    <row r="377" spans="1:39">
      <c r="A377" s="279" t="s">
        <v>186</v>
      </c>
      <c r="B377" s="280" t="s">
        <v>3308</v>
      </c>
      <c r="C377" s="262" t="s">
        <v>350</v>
      </c>
      <c r="D377" s="280" t="s">
        <v>351</v>
      </c>
      <c r="E377" s="263">
        <v>7564</v>
      </c>
      <c r="F377" s="263">
        <v>119</v>
      </c>
      <c r="G377" s="263">
        <v>60</v>
      </c>
      <c r="H377" s="263">
        <v>0</v>
      </c>
      <c r="I377" s="263">
        <v>0</v>
      </c>
      <c r="J377" s="264">
        <v>6369</v>
      </c>
      <c r="K377" s="264">
        <v>95</v>
      </c>
      <c r="L377" s="264">
        <v>95</v>
      </c>
      <c r="M377" s="264">
        <v>4</v>
      </c>
      <c r="N377" s="264">
        <v>0</v>
      </c>
      <c r="O377" s="264">
        <v>3565</v>
      </c>
      <c r="P377" s="264">
        <v>59</v>
      </c>
      <c r="Q377" s="264">
        <v>59</v>
      </c>
      <c r="R377" s="264">
        <v>29</v>
      </c>
      <c r="S377" s="264">
        <v>0</v>
      </c>
      <c r="T377" s="265">
        <v>0.015</v>
      </c>
      <c r="U377" s="266">
        <v>186139</v>
      </c>
      <c r="V377" s="266">
        <v>3254</v>
      </c>
      <c r="W377" s="266">
        <v>3194</v>
      </c>
      <c r="X377" s="266">
        <v>1</v>
      </c>
      <c r="Y377" s="264">
        <v>2965</v>
      </c>
      <c r="Z377" s="267">
        <v>0.0174761871504628</v>
      </c>
      <c r="AA377" s="267">
        <v>0.0157324167107351</v>
      </c>
      <c r="AB377" s="267">
        <v>0.0149159993719579</v>
      </c>
      <c r="AC377" s="268">
        <v>0.0165497896213184</v>
      </c>
      <c r="AD377" s="269">
        <v>0.000816417338777138</v>
      </c>
      <c r="AE377" s="270">
        <v>39645</v>
      </c>
      <c r="AF377" s="271">
        <v>690</v>
      </c>
      <c r="AG377" s="271">
        <v>0</v>
      </c>
      <c r="AH377" s="271">
        <v>38908</v>
      </c>
      <c r="AI377" s="271">
        <v>795</v>
      </c>
      <c r="AJ377" s="271">
        <v>0</v>
      </c>
      <c r="AK377" s="268">
        <v>0.0174044646235339</v>
      </c>
      <c r="AL377" s="268">
        <v>0.0204328158733422</v>
      </c>
      <c r="AM377" s="269">
        <v>-0.00302835124980838</v>
      </c>
    </row>
    <row r="378" spans="1:39">
      <c r="A378" s="279" t="s">
        <v>186</v>
      </c>
      <c r="B378" s="280" t="s">
        <v>3308</v>
      </c>
      <c r="C378" s="262" t="s">
        <v>352</v>
      </c>
      <c r="D378" s="280" t="s">
        <v>353</v>
      </c>
      <c r="E378" s="263">
        <v>15772</v>
      </c>
      <c r="F378" s="263">
        <v>210</v>
      </c>
      <c r="G378" s="263">
        <v>145</v>
      </c>
      <c r="H378" s="263">
        <v>0</v>
      </c>
      <c r="I378" s="263">
        <v>0</v>
      </c>
      <c r="J378" s="264">
        <v>15480</v>
      </c>
      <c r="K378" s="264">
        <v>157</v>
      </c>
      <c r="L378" s="264">
        <v>157</v>
      </c>
      <c r="M378" s="264">
        <v>39</v>
      </c>
      <c r="N378" s="264">
        <v>0</v>
      </c>
      <c r="O378" s="264">
        <v>8845</v>
      </c>
      <c r="P378" s="264">
        <v>153</v>
      </c>
      <c r="Q378" s="264">
        <v>153</v>
      </c>
      <c r="R378" s="264">
        <v>94</v>
      </c>
      <c r="S378" s="264">
        <v>0</v>
      </c>
      <c r="T378" s="265">
        <v>0.015</v>
      </c>
      <c r="U378" s="266">
        <v>419323</v>
      </c>
      <c r="V378" s="266">
        <v>5594</v>
      </c>
      <c r="W378" s="266">
        <v>5523</v>
      </c>
      <c r="X378" s="266">
        <v>6</v>
      </c>
      <c r="Y378" s="264">
        <v>5149</v>
      </c>
      <c r="Z378" s="267">
        <v>0.0133262425385681</v>
      </c>
      <c r="AA378" s="267">
        <v>0.0133147349733705</v>
      </c>
      <c r="AB378" s="267">
        <v>0.0101421188630491</v>
      </c>
      <c r="AC378" s="268">
        <v>0.0172979084228378</v>
      </c>
      <c r="AD378" s="269">
        <v>0.00317261611032143</v>
      </c>
      <c r="AE378" s="270">
        <v>91741</v>
      </c>
      <c r="AF378" s="271">
        <v>1247</v>
      </c>
      <c r="AG378" s="271">
        <v>5</v>
      </c>
      <c r="AH378" s="271">
        <v>90674</v>
      </c>
      <c r="AI378" s="271">
        <v>1280</v>
      </c>
      <c r="AJ378" s="271">
        <v>1</v>
      </c>
      <c r="AK378" s="268">
        <v>0.0135381127304041</v>
      </c>
      <c r="AL378" s="268">
        <v>0.0141054767629089</v>
      </c>
      <c r="AM378" s="269">
        <v>-0.00056736403250481</v>
      </c>
    </row>
    <row r="379" spans="1:39">
      <c r="A379" s="279" t="s">
        <v>186</v>
      </c>
      <c r="B379" s="280" t="s">
        <v>3308</v>
      </c>
      <c r="C379" s="262" t="s">
        <v>354</v>
      </c>
      <c r="D379" s="280" t="s">
        <v>355</v>
      </c>
      <c r="E379" s="263">
        <v>6736</v>
      </c>
      <c r="F379" s="263">
        <v>64</v>
      </c>
      <c r="G379" s="263">
        <v>42</v>
      </c>
      <c r="H379" s="263">
        <v>0</v>
      </c>
      <c r="I379" s="263">
        <v>0</v>
      </c>
      <c r="J379" s="264">
        <v>5105</v>
      </c>
      <c r="K379" s="264">
        <v>56</v>
      </c>
      <c r="L379" s="264">
        <v>56</v>
      </c>
      <c r="M379" s="264">
        <v>10</v>
      </c>
      <c r="N379" s="264">
        <v>0</v>
      </c>
      <c r="O379" s="264">
        <v>3512</v>
      </c>
      <c r="P379" s="264">
        <v>88</v>
      </c>
      <c r="Q379" s="264">
        <v>88</v>
      </c>
      <c r="R379" s="264">
        <v>71</v>
      </c>
      <c r="S379" s="264">
        <v>0</v>
      </c>
      <c r="T379" s="265">
        <v>0.015</v>
      </c>
      <c r="U379" s="266">
        <v>162250</v>
      </c>
      <c r="V379" s="266">
        <v>2079</v>
      </c>
      <c r="W379" s="266">
        <v>2057</v>
      </c>
      <c r="X379" s="266">
        <v>0</v>
      </c>
      <c r="Y379" s="264">
        <v>1932</v>
      </c>
      <c r="Z379" s="267">
        <v>0.0128135593220339</v>
      </c>
      <c r="AA379" s="267">
        <v>0.00950118764845606</v>
      </c>
      <c r="AB379" s="267">
        <v>0.0109696376101861</v>
      </c>
      <c r="AC379" s="268">
        <v>0.0250569476082005</v>
      </c>
      <c r="AD379" s="269">
        <v>-0.00146844996173003</v>
      </c>
      <c r="AE379" s="270">
        <v>37004</v>
      </c>
      <c r="AF379" s="271">
        <v>459</v>
      </c>
      <c r="AG379" s="271">
        <v>0</v>
      </c>
      <c r="AH379" s="271">
        <v>36195</v>
      </c>
      <c r="AI379" s="271">
        <v>477</v>
      </c>
      <c r="AJ379" s="271">
        <v>0</v>
      </c>
      <c r="AK379" s="268">
        <v>0.0124040644254675</v>
      </c>
      <c r="AL379" s="268">
        <v>0.0131786158309159</v>
      </c>
      <c r="AM379" s="269">
        <v>-0.000774551405448356</v>
      </c>
    </row>
    <row r="380" spans="1:39">
      <c r="A380" s="279" t="s">
        <v>186</v>
      </c>
      <c r="B380" s="280" t="s">
        <v>3308</v>
      </c>
      <c r="C380" s="262" t="s">
        <v>356</v>
      </c>
      <c r="D380" s="280" t="s">
        <v>357</v>
      </c>
      <c r="E380" s="263">
        <v>8363</v>
      </c>
      <c r="F380" s="263">
        <v>117</v>
      </c>
      <c r="G380" s="263">
        <v>68</v>
      </c>
      <c r="H380" s="263">
        <v>4</v>
      </c>
      <c r="I380" s="263">
        <v>0</v>
      </c>
      <c r="J380" s="264">
        <v>6803</v>
      </c>
      <c r="K380" s="264">
        <v>98</v>
      </c>
      <c r="L380" s="264">
        <v>98</v>
      </c>
      <c r="M380" s="264">
        <v>26</v>
      </c>
      <c r="N380" s="264">
        <v>0</v>
      </c>
      <c r="O380" s="264">
        <v>4296</v>
      </c>
      <c r="P380" s="264">
        <v>91</v>
      </c>
      <c r="Q380" s="264">
        <v>91</v>
      </c>
      <c r="R380" s="264">
        <v>58</v>
      </c>
      <c r="S380" s="264">
        <v>0</v>
      </c>
      <c r="T380" s="265">
        <v>0.015</v>
      </c>
      <c r="U380" s="266">
        <v>209324</v>
      </c>
      <c r="V380" s="266">
        <v>3368</v>
      </c>
      <c r="W380" s="266">
        <v>3319</v>
      </c>
      <c r="X380" s="266">
        <v>0</v>
      </c>
      <c r="Y380" s="264">
        <v>3115</v>
      </c>
      <c r="Z380" s="267">
        <v>0.0160898893581242</v>
      </c>
      <c r="AA380" s="267">
        <v>0.0139901949061342</v>
      </c>
      <c r="AB380" s="267">
        <v>0.0144054093782155</v>
      </c>
      <c r="AC380" s="268">
        <v>0.0211824953445065</v>
      </c>
      <c r="AD380" s="269">
        <v>-0.000415214472081331</v>
      </c>
      <c r="AE380" s="270">
        <v>44318</v>
      </c>
      <c r="AF380" s="271">
        <v>779</v>
      </c>
      <c r="AG380" s="271">
        <v>0</v>
      </c>
      <c r="AH380" s="271">
        <v>44803</v>
      </c>
      <c r="AI380" s="271">
        <v>715</v>
      </c>
      <c r="AJ380" s="271">
        <v>0</v>
      </c>
      <c r="AK380" s="268">
        <v>0.0175775080102893</v>
      </c>
      <c r="AL380" s="268">
        <v>0.0159587527620918</v>
      </c>
      <c r="AM380" s="269">
        <v>0.00161875524819745</v>
      </c>
    </row>
    <row r="381" spans="1:39">
      <c r="A381" s="279" t="s">
        <v>186</v>
      </c>
      <c r="B381" s="280" t="s">
        <v>3308</v>
      </c>
      <c r="C381" s="262" t="s">
        <v>358</v>
      </c>
      <c r="D381" s="280" t="s">
        <v>359</v>
      </c>
      <c r="E381" s="263">
        <v>6762</v>
      </c>
      <c r="F381" s="263">
        <v>119</v>
      </c>
      <c r="G381" s="263">
        <v>49</v>
      </c>
      <c r="H381" s="263">
        <v>0</v>
      </c>
      <c r="I381" s="263">
        <v>0</v>
      </c>
      <c r="J381" s="264">
        <v>5703</v>
      </c>
      <c r="K381" s="264">
        <v>71</v>
      </c>
      <c r="L381" s="264">
        <v>71</v>
      </c>
      <c r="M381" s="264">
        <v>9</v>
      </c>
      <c r="N381" s="264">
        <v>0</v>
      </c>
      <c r="O381" s="264">
        <v>3349</v>
      </c>
      <c r="P381" s="264">
        <v>47</v>
      </c>
      <c r="Q381" s="264">
        <v>47</v>
      </c>
      <c r="R381" s="264">
        <v>17</v>
      </c>
      <c r="S381" s="264">
        <v>0</v>
      </c>
      <c r="T381" s="265">
        <v>0.015</v>
      </c>
      <c r="U381" s="266">
        <v>169150</v>
      </c>
      <c r="V381" s="266">
        <v>2880</v>
      </c>
      <c r="W381" s="266">
        <v>2810</v>
      </c>
      <c r="X381" s="266">
        <v>3</v>
      </c>
      <c r="Y381" s="264">
        <v>2635</v>
      </c>
      <c r="Z381" s="267">
        <v>0.0170085722731304</v>
      </c>
      <c r="AA381" s="267">
        <v>0.0175983436853002</v>
      </c>
      <c r="AB381" s="267">
        <v>0.0124495879361739</v>
      </c>
      <c r="AC381" s="268">
        <v>0.0140340400119439</v>
      </c>
      <c r="AD381" s="269">
        <v>0.00514875574912626</v>
      </c>
      <c r="AE381" s="270">
        <v>36877</v>
      </c>
      <c r="AF381" s="271">
        <v>629</v>
      </c>
      <c r="AG381" s="271">
        <v>0</v>
      </c>
      <c r="AH381" s="271">
        <v>36848</v>
      </c>
      <c r="AI381" s="271">
        <v>681</v>
      </c>
      <c r="AJ381" s="271">
        <v>1</v>
      </c>
      <c r="AK381" s="268">
        <v>0.0170567020093825</v>
      </c>
      <c r="AL381" s="268">
        <v>0.018454190186713</v>
      </c>
      <c r="AM381" s="269">
        <v>-0.00139748817733044</v>
      </c>
    </row>
    <row r="382" spans="1:39">
      <c r="A382" s="279" t="s">
        <v>186</v>
      </c>
      <c r="B382" s="280" t="s">
        <v>3309</v>
      </c>
      <c r="C382" s="262" t="s">
        <v>360</v>
      </c>
      <c r="D382" s="280" t="s">
        <v>361</v>
      </c>
      <c r="E382" s="263">
        <v>11027</v>
      </c>
      <c r="F382" s="263">
        <v>271</v>
      </c>
      <c r="G382" s="263">
        <v>178</v>
      </c>
      <c r="H382" s="263">
        <v>0</v>
      </c>
      <c r="I382" s="263">
        <v>0</v>
      </c>
      <c r="J382" s="264">
        <v>10104</v>
      </c>
      <c r="K382" s="264">
        <v>191</v>
      </c>
      <c r="L382" s="264">
        <v>190</v>
      </c>
      <c r="M382" s="264">
        <v>44</v>
      </c>
      <c r="N382" s="264">
        <v>0</v>
      </c>
      <c r="O382" s="264">
        <v>5319</v>
      </c>
      <c r="P382" s="264">
        <v>162</v>
      </c>
      <c r="Q382" s="264">
        <v>162</v>
      </c>
      <c r="R382" s="264">
        <v>125</v>
      </c>
      <c r="S382" s="264">
        <v>0</v>
      </c>
      <c r="T382" s="265">
        <v>0.015</v>
      </c>
      <c r="U382" s="266">
        <v>243048</v>
      </c>
      <c r="V382" s="266">
        <v>6334</v>
      </c>
      <c r="W382" s="266">
        <v>6240</v>
      </c>
      <c r="X382" s="266">
        <v>37</v>
      </c>
      <c r="Y382" s="264">
        <v>5733</v>
      </c>
      <c r="Z382" s="267">
        <v>0.0259084625259208</v>
      </c>
      <c r="AA382" s="267">
        <v>0.0245760406275506</v>
      </c>
      <c r="AB382" s="267">
        <v>0.0189034045922407</v>
      </c>
      <c r="AC382" s="268">
        <v>0.0304568527918782</v>
      </c>
      <c r="AD382" s="269">
        <v>0.00567263603530986</v>
      </c>
      <c r="AE382" s="270">
        <v>58427</v>
      </c>
      <c r="AF382" s="271">
        <v>1453</v>
      </c>
      <c r="AG382" s="271">
        <v>2</v>
      </c>
      <c r="AH382" s="271">
        <v>51458</v>
      </c>
      <c r="AI382" s="271">
        <v>1543</v>
      </c>
      <c r="AJ382" s="271">
        <v>15</v>
      </c>
      <c r="AK382" s="268">
        <v>0.0248344087493796</v>
      </c>
      <c r="AL382" s="268">
        <v>0.0296941194760776</v>
      </c>
      <c r="AM382" s="269">
        <v>-0.00485971072669801</v>
      </c>
    </row>
    <row r="383" spans="1:39">
      <c r="A383" s="279" t="s">
        <v>186</v>
      </c>
      <c r="B383" s="280" t="s">
        <v>3309</v>
      </c>
      <c r="C383" s="262" t="s">
        <v>362</v>
      </c>
      <c r="D383" s="280" t="s">
        <v>363</v>
      </c>
      <c r="E383" s="263">
        <v>12912</v>
      </c>
      <c r="F383" s="263">
        <v>210</v>
      </c>
      <c r="G383" s="263">
        <v>102</v>
      </c>
      <c r="H383" s="263">
        <v>0</v>
      </c>
      <c r="I383" s="263">
        <v>0</v>
      </c>
      <c r="J383" s="264">
        <v>11824</v>
      </c>
      <c r="K383" s="264">
        <v>160</v>
      </c>
      <c r="L383" s="264">
        <v>157</v>
      </c>
      <c r="M383" s="264">
        <v>35</v>
      </c>
      <c r="N383" s="264">
        <v>0</v>
      </c>
      <c r="O383" s="264">
        <v>6371</v>
      </c>
      <c r="P383" s="264">
        <v>154</v>
      </c>
      <c r="Q383" s="264">
        <v>154</v>
      </c>
      <c r="R383" s="264">
        <v>104</v>
      </c>
      <c r="S383" s="264">
        <v>0</v>
      </c>
      <c r="T383" s="265">
        <v>0.015</v>
      </c>
      <c r="U383" s="266">
        <v>281967</v>
      </c>
      <c r="V383" s="266">
        <v>5554</v>
      </c>
      <c r="W383" s="266">
        <v>5440</v>
      </c>
      <c r="X383" s="266">
        <v>2</v>
      </c>
      <c r="Y383" s="264">
        <v>5083</v>
      </c>
      <c r="Z383" s="267">
        <v>0.0196902474403033</v>
      </c>
      <c r="AA383" s="267">
        <v>0.0162639405204461</v>
      </c>
      <c r="AB383" s="267">
        <v>0.013531799729364</v>
      </c>
      <c r="AC383" s="268">
        <v>0.0241720295087113</v>
      </c>
      <c r="AD383" s="269">
        <v>0.00273214079108209</v>
      </c>
      <c r="AE383" s="270">
        <v>67829</v>
      </c>
      <c r="AF383" s="271">
        <v>1329</v>
      </c>
      <c r="AG383" s="271">
        <v>1</v>
      </c>
      <c r="AH383" s="271">
        <v>60623</v>
      </c>
      <c r="AI383" s="271">
        <v>1355</v>
      </c>
      <c r="AJ383" s="271">
        <v>0</v>
      </c>
      <c r="AK383" s="268">
        <v>0.0195786463017293</v>
      </c>
      <c r="AL383" s="268">
        <v>0.0223512528248355</v>
      </c>
      <c r="AM383" s="269">
        <v>-0.00277260652310611</v>
      </c>
    </row>
    <row r="384" spans="1:39">
      <c r="A384" s="279" t="s">
        <v>186</v>
      </c>
      <c r="B384" s="280" t="s">
        <v>3309</v>
      </c>
      <c r="C384" s="262" t="s">
        <v>364</v>
      </c>
      <c r="D384" s="280" t="s">
        <v>365</v>
      </c>
      <c r="E384" s="263">
        <v>14582</v>
      </c>
      <c r="F384" s="263">
        <v>236</v>
      </c>
      <c r="G384" s="263">
        <v>141</v>
      </c>
      <c r="H384" s="263">
        <v>0</v>
      </c>
      <c r="I384" s="263">
        <v>0</v>
      </c>
      <c r="J384" s="264">
        <v>13229</v>
      </c>
      <c r="K384" s="264">
        <v>205</v>
      </c>
      <c r="L384" s="264">
        <v>204</v>
      </c>
      <c r="M384" s="264">
        <v>43</v>
      </c>
      <c r="N384" s="264">
        <v>0</v>
      </c>
      <c r="O384" s="264">
        <v>7088</v>
      </c>
      <c r="P384" s="264">
        <v>144</v>
      </c>
      <c r="Q384" s="264">
        <v>144</v>
      </c>
      <c r="R384" s="264">
        <v>90</v>
      </c>
      <c r="S384" s="264">
        <v>0</v>
      </c>
      <c r="T384" s="265">
        <v>0.015</v>
      </c>
      <c r="U384" s="266">
        <v>328502</v>
      </c>
      <c r="V384" s="266">
        <v>5878</v>
      </c>
      <c r="W384" s="266">
        <v>5777</v>
      </c>
      <c r="X384" s="266">
        <v>5</v>
      </c>
      <c r="Y384" s="264">
        <v>5302</v>
      </c>
      <c r="Z384" s="267">
        <v>0.017878125551747</v>
      </c>
      <c r="AA384" s="267">
        <v>0.0161843368536552</v>
      </c>
      <c r="AB384" s="267">
        <v>0.015496258220576</v>
      </c>
      <c r="AC384" s="268">
        <v>0.0203160270880361</v>
      </c>
      <c r="AD384" s="269">
        <v>0.000688078633079185</v>
      </c>
      <c r="AE384" s="270">
        <v>75775</v>
      </c>
      <c r="AF384" s="271">
        <v>1314</v>
      </c>
      <c r="AG384" s="271">
        <v>0</v>
      </c>
      <c r="AH384" s="271">
        <v>68957</v>
      </c>
      <c r="AI384" s="271">
        <v>1462</v>
      </c>
      <c r="AJ384" s="271">
        <v>1</v>
      </c>
      <c r="AK384" s="268">
        <v>0.0173408116133289</v>
      </c>
      <c r="AL384" s="268">
        <v>0.0211871166089012</v>
      </c>
      <c r="AM384" s="269">
        <v>-0.00384630499557227</v>
      </c>
    </row>
    <row r="385" spans="1:39">
      <c r="A385" s="279" t="s">
        <v>186</v>
      </c>
      <c r="B385" s="280" t="s">
        <v>3309</v>
      </c>
      <c r="C385" s="262" t="s">
        <v>366</v>
      </c>
      <c r="D385" s="280" t="s">
        <v>367</v>
      </c>
      <c r="E385" s="263">
        <v>8152</v>
      </c>
      <c r="F385" s="263">
        <v>115</v>
      </c>
      <c r="G385" s="263">
        <v>73</v>
      </c>
      <c r="H385" s="263">
        <v>1</v>
      </c>
      <c r="I385" s="263">
        <v>0</v>
      </c>
      <c r="J385" s="264">
        <v>7618</v>
      </c>
      <c r="K385" s="264">
        <v>101</v>
      </c>
      <c r="L385" s="264">
        <v>101</v>
      </c>
      <c r="M385" s="264">
        <v>31</v>
      </c>
      <c r="N385" s="264">
        <v>0</v>
      </c>
      <c r="O385" s="264">
        <v>3939</v>
      </c>
      <c r="P385" s="264">
        <v>105</v>
      </c>
      <c r="Q385" s="264">
        <v>105</v>
      </c>
      <c r="R385" s="264">
        <v>61</v>
      </c>
      <c r="S385" s="264">
        <v>0</v>
      </c>
      <c r="T385" s="265">
        <v>0.015</v>
      </c>
      <c r="U385" s="266">
        <v>178358</v>
      </c>
      <c r="V385" s="266">
        <v>3219</v>
      </c>
      <c r="W385" s="266">
        <v>3176</v>
      </c>
      <c r="X385" s="266">
        <v>2</v>
      </c>
      <c r="Y385" s="264">
        <v>2898</v>
      </c>
      <c r="Z385" s="267">
        <v>0.018036757532603</v>
      </c>
      <c r="AA385" s="267">
        <v>0.0141069676153091</v>
      </c>
      <c r="AB385" s="267">
        <v>0.0132580729850354</v>
      </c>
      <c r="AC385" s="268">
        <v>0.0266565118050267</v>
      </c>
      <c r="AD385" s="269">
        <v>0.000848894630273683</v>
      </c>
      <c r="AE385" s="270">
        <v>42472</v>
      </c>
      <c r="AF385" s="271">
        <v>751</v>
      </c>
      <c r="AG385" s="271">
        <v>0</v>
      </c>
      <c r="AH385" s="271">
        <v>37988</v>
      </c>
      <c r="AI385" s="271">
        <v>719</v>
      </c>
      <c r="AJ385" s="271">
        <v>0</v>
      </c>
      <c r="AK385" s="268">
        <v>0.0176822377095498</v>
      </c>
      <c r="AL385" s="268">
        <v>0.018927029588291</v>
      </c>
      <c r="AM385" s="269">
        <v>-0.00124479187874122</v>
      </c>
    </row>
    <row r="386" spans="1:39">
      <c r="A386" s="279" t="s">
        <v>186</v>
      </c>
      <c r="B386" s="280" t="s">
        <v>3309</v>
      </c>
      <c r="C386" s="262" t="s">
        <v>368</v>
      </c>
      <c r="D386" s="280" t="s">
        <v>369</v>
      </c>
      <c r="E386" s="263">
        <v>9523</v>
      </c>
      <c r="F386" s="263">
        <v>208</v>
      </c>
      <c r="G386" s="263">
        <v>118</v>
      </c>
      <c r="H386" s="263">
        <v>3</v>
      </c>
      <c r="I386" s="263">
        <v>0</v>
      </c>
      <c r="J386" s="264">
        <v>8510</v>
      </c>
      <c r="K386" s="264">
        <v>125</v>
      </c>
      <c r="L386" s="264">
        <v>124</v>
      </c>
      <c r="M386" s="264">
        <v>24</v>
      </c>
      <c r="N386" s="264">
        <v>0</v>
      </c>
      <c r="O386" s="264">
        <v>4926</v>
      </c>
      <c r="P386" s="264">
        <v>164</v>
      </c>
      <c r="Q386" s="264">
        <v>163</v>
      </c>
      <c r="R386" s="264">
        <v>92</v>
      </c>
      <c r="S386" s="264">
        <v>0</v>
      </c>
      <c r="T386" s="265">
        <v>0.015</v>
      </c>
      <c r="U386" s="266">
        <v>231634</v>
      </c>
      <c r="V386" s="266">
        <v>6192</v>
      </c>
      <c r="W386" s="266">
        <v>6093</v>
      </c>
      <c r="X386" s="266">
        <v>13</v>
      </c>
      <c r="Y386" s="264">
        <v>5654</v>
      </c>
      <c r="Z386" s="267">
        <v>0.0266757039122063</v>
      </c>
      <c r="AA386" s="267">
        <v>0.0218418565578074</v>
      </c>
      <c r="AB386" s="267">
        <v>0.0146886016451234</v>
      </c>
      <c r="AC386" s="268">
        <v>0.0332927324401137</v>
      </c>
      <c r="AD386" s="269">
        <v>0.00715325491268403</v>
      </c>
      <c r="AE386" s="270">
        <v>52167</v>
      </c>
      <c r="AF386" s="271">
        <v>1311</v>
      </c>
      <c r="AG386" s="271">
        <v>1</v>
      </c>
      <c r="AH386" s="271">
        <v>48883</v>
      </c>
      <c r="AI386" s="271">
        <v>1475</v>
      </c>
      <c r="AJ386" s="271">
        <v>5</v>
      </c>
      <c r="AK386" s="268">
        <v>0.0251116606283666</v>
      </c>
      <c r="AL386" s="268">
        <v>0.0300718041036761</v>
      </c>
      <c r="AM386" s="269">
        <v>-0.00496014347530953</v>
      </c>
    </row>
    <row r="387" spans="1:39">
      <c r="A387" s="279" t="s">
        <v>186</v>
      </c>
      <c r="B387" s="280" t="s">
        <v>3309</v>
      </c>
      <c r="C387" s="262" t="s">
        <v>370</v>
      </c>
      <c r="D387" s="280" t="s">
        <v>371</v>
      </c>
      <c r="E387" s="263">
        <v>11664</v>
      </c>
      <c r="F387" s="263">
        <v>291</v>
      </c>
      <c r="G387" s="263">
        <v>159</v>
      </c>
      <c r="H387" s="263">
        <v>39</v>
      </c>
      <c r="I387" s="263">
        <v>0</v>
      </c>
      <c r="J387" s="264">
        <v>9857</v>
      </c>
      <c r="K387" s="264">
        <v>141</v>
      </c>
      <c r="L387" s="264">
        <v>141</v>
      </c>
      <c r="M387" s="264">
        <v>11</v>
      </c>
      <c r="N387" s="264">
        <v>0</v>
      </c>
      <c r="O387" s="264">
        <v>6587</v>
      </c>
      <c r="P387" s="264">
        <v>193</v>
      </c>
      <c r="Q387" s="264">
        <v>191</v>
      </c>
      <c r="R387" s="264">
        <v>41</v>
      </c>
      <c r="S387" s="264">
        <v>0</v>
      </c>
      <c r="T387" s="265">
        <v>0.015</v>
      </c>
      <c r="U387" s="266">
        <v>285472</v>
      </c>
      <c r="V387" s="266">
        <v>7314</v>
      </c>
      <c r="W387" s="266">
        <v>7172</v>
      </c>
      <c r="X387" s="266">
        <v>47</v>
      </c>
      <c r="Y387" s="264">
        <v>6299</v>
      </c>
      <c r="Z387" s="267">
        <v>0.0254560867615738</v>
      </c>
      <c r="AA387" s="267">
        <v>0.0249485596707819</v>
      </c>
      <c r="AB387" s="267">
        <v>0.0143045551384803</v>
      </c>
      <c r="AC387" s="268">
        <v>0.0293001366327615</v>
      </c>
      <c r="AD387" s="269">
        <v>0.0106440045323016</v>
      </c>
      <c r="AE387" s="270">
        <v>64584</v>
      </c>
      <c r="AF387" s="271">
        <v>1750</v>
      </c>
      <c r="AG387" s="271">
        <v>0</v>
      </c>
      <c r="AH387" s="271">
        <v>61450</v>
      </c>
      <c r="AI387" s="271">
        <v>1514</v>
      </c>
      <c r="AJ387" s="271">
        <v>11</v>
      </c>
      <c r="AK387" s="268">
        <v>0.0270964944877988</v>
      </c>
      <c r="AL387" s="268">
        <v>0.0244589096826688</v>
      </c>
      <c r="AM387" s="269">
        <v>0.00263758480513</v>
      </c>
    </row>
    <row r="388" spans="1:39">
      <c r="A388" s="279" t="s">
        <v>186</v>
      </c>
      <c r="B388" s="280" t="s">
        <v>3309</v>
      </c>
      <c r="C388" s="262" t="s">
        <v>372</v>
      </c>
      <c r="D388" s="280" t="s">
        <v>373</v>
      </c>
      <c r="E388" s="263">
        <v>10789</v>
      </c>
      <c r="F388" s="263">
        <v>315</v>
      </c>
      <c r="G388" s="263">
        <v>171</v>
      </c>
      <c r="H388" s="263">
        <v>0</v>
      </c>
      <c r="I388" s="263">
        <v>0</v>
      </c>
      <c r="J388" s="264">
        <v>9823</v>
      </c>
      <c r="K388" s="264">
        <v>222</v>
      </c>
      <c r="L388" s="264">
        <v>220</v>
      </c>
      <c r="M388" s="264">
        <v>110</v>
      </c>
      <c r="N388" s="264">
        <v>1</v>
      </c>
      <c r="O388" s="264">
        <v>6525</v>
      </c>
      <c r="P388" s="264">
        <v>164</v>
      </c>
      <c r="Q388" s="264">
        <v>163</v>
      </c>
      <c r="R388" s="264">
        <v>129</v>
      </c>
      <c r="S388" s="264">
        <v>0</v>
      </c>
      <c r="T388" s="265">
        <v>0.015</v>
      </c>
      <c r="U388" s="266">
        <v>284121</v>
      </c>
      <c r="V388" s="266">
        <v>8469</v>
      </c>
      <c r="W388" s="266">
        <v>8315</v>
      </c>
      <c r="X388" s="266">
        <v>20</v>
      </c>
      <c r="Y388" s="264">
        <v>7770</v>
      </c>
      <c r="Z388" s="267">
        <v>0.0297373302219829</v>
      </c>
      <c r="AA388" s="267">
        <v>0.0291964037445546</v>
      </c>
      <c r="AB388" s="267">
        <v>0.0224982184668635</v>
      </c>
      <c r="AC388" s="268">
        <v>0.0251340996168582</v>
      </c>
      <c r="AD388" s="269">
        <v>0.00669818527769116</v>
      </c>
      <c r="AE388" s="270">
        <v>64631</v>
      </c>
      <c r="AF388" s="271">
        <v>1734</v>
      </c>
      <c r="AG388" s="271">
        <v>3</v>
      </c>
      <c r="AH388" s="271">
        <v>61932</v>
      </c>
      <c r="AI388" s="271">
        <v>1782</v>
      </c>
      <c r="AJ388" s="271">
        <v>3</v>
      </c>
      <c r="AK388" s="268">
        <v>0.0267828132010954</v>
      </c>
      <c r="AL388" s="268">
        <v>0.0287250532842472</v>
      </c>
      <c r="AM388" s="269">
        <v>-0.00194224008315179</v>
      </c>
    </row>
    <row r="389" spans="1:39">
      <c r="A389" s="279" t="s">
        <v>186</v>
      </c>
      <c r="B389" s="280" t="s">
        <v>3309</v>
      </c>
      <c r="C389" s="262" t="s">
        <v>374</v>
      </c>
      <c r="D389" s="280" t="s">
        <v>375</v>
      </c>
      <c r="E389" s="263">
        <v>6337</v>
      </c>
      <c r="F389" s="263">
        <v>233</v>
      </c>
      <c r="G389" s="263">
        <v>110</v>
      </c>
      <c r="H389" s="263">
        <v>2</v>
      </c>
      <c r="I389" s="263">
        <v>0</v>
      </c>
      <c r="J389" s="264">
        <v>5816</v>
      </c>
      <c r="K389" s="264">
        <v>147</v>
      </c>
      <c r="L389" s="264">
        <v>147</v>
      </c>
      <c r="M389" s="264">
        <v>20</v>
      </c>
      <c r="N389" s="264">
        <v>0</v>
      </c>
      <c r="O389" s="264">
        <v>2891</v>
      </c>
      <c r="P389" s="264">
        <v>70</v>
      </c>
      <c r="Q389" s="264">
        <v>70</v>
      </c>
      <c r="R389" s="264">
        <v>39</v>
      </c>
      <c r="S389" s="264">
        <v>0</v>
      </c>
      <c r="T389" s="265">
        <v>0.015</v>
      </c>
      <c r="U389" s="266">
        <v>140608</v>
      </c>
      <c r="V389" s="266">
        <v>3725</v>
      </c>
      <c r="W389" s="266">
        <v>3598</v>
      </c>
      <c r="X389" s="266">
        <v>12</v>
      </c>
      <c r="Y389" s="264">
        <v>3135</v>
      </c>
      <c r="Z389" s="267">
        <v>0.0264067478379609</v>
      </c>
      <c r="AA389" s="267">
        <v>0.0367681868391984</v>
      </c>
      <c r="AB389" s="267">
        <v>0.0252751031636864</v>
      </c>
      <c r="AC389" s="268">
        <v>0.0242130750605327</v>
      </c>
      <c r="AD389" s="269">
        <v>0.011493083675512</v>
      </c>
      <c r="AE389" s="270">
        <v>33515</v>
      </c>
      <c r="AF389" s="271">
        <v>921</v>
      </c>
      <c r="AG389" s="271">
        <v>3</v>
      </c>
      <c r="AH389" s="271">
        <v>30430</v>
      </c>
      <c r="AI389" s="271">
        <v>875</v>
      </c>
      <c r="AJ389" s="271">
        <v>1</v>
      </c>
      <c r="AK389" s="268">
        <v>0.0273907205728778</v>
      </c>
      <c r="AL389" s="268">
        <v>0.0287216562602695</v>
      </c>
      <c r="AM389" s="269">
        <v>-0.00133093568739166</v>
      </c>
    </row>
    <row r="390" spans="1:39">
      <c r="A390" s="279" t="s">
        <v>186</v>
      </c>
      <c r="B390" s="280" t="s">
        <v>3309</v>
      </c>
      <c r="C390" s="262" t="s">
        <v>376</v>
      </c>
      <c r="D390" s="280" t="s">
        <v>377</v>
      </c>
      <c r="E390" s="263">
        <v>12331</v>
      </c>
      <c r="F390" s="263">
        <v>208</v>
      </c>
      <c r="G390" s="263">
        <v>103</v>
      </c>
      <c r="H390" s="263">
        <v>2</v>
      </c>
      <c r="I390" s="263">
        <v>0</v>
      </c>
      <c r="J390" s="264">
        <v>11533</v>
      </c>
      <c r="K390" s="264">
        <v>176</v>
      </c>
      <c r="L390" s="264">
        <v>175</v>
      </c>
      <c r="M390" s="264">
        <v>61</v>
      </c>
      <c r="N390" s="264">
        <v>0</v>
      </c>
      <c r="O390" s="264">
        <v>6015</v>
      </c>
      <c r="P390" s="264">
        <v>120</v>
      </c>
      <c r="Q390" s="264">
        <v>120</v>
      </c>
      <c r="R390" s="264">
        <v>88</v>
      </c>
      <c r="S390" s="264">
        <v>0</v>
      </c>
      <c r="T390" s="265">
        <v>0.015</v>
      </c>
      <c r="U390" s="266">
        <v>284669</v>
      </c>
      <c r="V390" s="266">
        <v>6872</v>
      </c>
      <c r="W390" s="266">
        <v>6757</v>
      </c>
      <c r="X390" s="266">
        <v>29</v>
      </c>
      <c r="Y390" s="264">
        <v>6272</v>
      </c>
      <c r="Z390" s="267">
        <v>0.0240384446497511</v>
      </c>
      <c r="AA390" s="267">
        <v>0.0168680561187252</v>
      </c>
      <c r="AB390" s="267">
        <v>0.0152605566634874</v>
      </c>
      <c r="AC390" s="268">
        <v>0.0199501246882793</v>
      </c>
      <c r="AD390" s="269">
        <v>0.00160749945523778</v>
      </c>
      <c r="AE390" s="270">
        <v>67051</v>
      </c>
      <c r="AF390" s="271">
        <v>1386</v>
      </c>
      <c r="AG390" s="271">
        <v>3</v>
      </c>
      <c r="AH390" s="271">
        <v>59081</v>
      </c>
      <c r="AI390" s="271">
        <v>1512</v>
      </c>
      <c r="AJ390" s="271">
        <v>0</v>
      </c>
      <c r="AK390" s="268">
        <v>0.0206260905877616</v>
      </c>
      <c r="AL390" s="268">
        <v>0.0255919838865287</v>
      </c>
      <c r="AM390" s="269">
        <v>-0.00496589329876711</v>
      </c>
    </row>
    <row r="391" spans="1:39">
      <c r="A391" s="279" t="s">
        <v>186</v>
      </c>
      <c r="B391" s="280" t="s">
        <v>3310</v>
      </c>
      <c r="C391" s="262" t="s">
        <v>378</v>
      </c>
      <c r="D391" s="280" t="s">
        <v>379</v>
      </c>
      <c r="E391" s="263">
        <v>0</v>
      </c>
      <c r="F391" s="263">
        <v>0</v>
      </c>
      <c r="G391" s="263">
        <v>0</v>
      </c>
      <c r="H391" s="263">
        <v>0</v>
      </c>
      <c r="I391" s="263">
        <v>0</v>
      </c>
      <c r="J391" s="264">
        <v>0</v>
      </c>
      <c r="K391" s="264">
        <v>0</v>
      </c>
      <c r="L391" s="264">
        <v>0</v>
      </c>
      <c r="M391" s="264">
        <v>0</v>
      </c>
      <c r="N391" s="264">
        <v>0</v>
      </c>
      <c r="O391" s="264">
        <v>0</v>
      </c>
      <c r="P391" s="264">
        <v>0</v>
      </c>
      <c r="Q391" s="264">
        <v>0</v>
      </c>
      <c r="R391" s="264">
        <v>0</v>
      </c>
      <c r="S391" s="264">
        <v>0</v>
      </c>
      <c r="T391" s="265">
        <v>0.015</v>
      </c>
      <c r="U391" s="266">
        <v>0</v>
      </c>
      <c r="V391" s="266">
        <v>5</v>
      </c>
      <c r="W391" s="266">
        <v>5</v>
      </c>
      <c r="X391" s="266">
        <v>0</v>
      </c>
      <c r="Y391" s="264">
        <v>5</v>
      </c>
      <c r="Z391" s="267">
        <v>0</v>
      </c>
      <c r="AA391" s="267">
        <v>0</v>
      </c>
      <c r="AB391" s="267">
        <v>0</v>
      </c>
      <c r="AC391" s="268">
        <v>0</v>
      </c>
      <c r="AD391" s="269">
        <v>0</v>
      </c>
      <c r="AE391" s="270">
        <v>0</v>
      </c>
      <c r="AF391" s="271">
        <v>0</v>
      </c>
      <c r="AG391" s="271">
        <v>0</v>
      </c>
      <c r="AH391" s="271">
        <v>0</v>
      </c>
      <c r="AI391" s="271">
        <v>0</v>
      </c>
      <c r="AJ391" s="271">
        <v>0</v>
      </c>
      <c r="AK391" s="268">
        <v>0</v>
      </c>
      <c r="AL391" s="268">
        <v>0</v>
      </c>
      <c r="AM391" s="269">
        <v>0</v>
      </c>
    </row>
    <row r="392" spans="1:39">
      <c r="A392" s="279" t="s">
        <v>186</v>
      </c>
      <c r="B392" s="280" t="s">
        <v>3310</v>
      </c>
      <c r="C392" s="262" t="s">
        <v>380</v>
      </c>
      <c r="D392" s="280" t="s">
        <v>381</v>
      </c>
      <c r="E392" s="263">
        <v>12581</v>
      </c>
      <c r="F392" s="263">
        <v>165</v>
      </c>
      <c r="G392" s="263">
        <v>82</v>
      </c>
      <c r="H392" s="263">
        <v>4</v>
      </c>
      <c r="I392" s="263">
        <v>0</v>
      </c>
      <c r="J392" s="264">
        <v>11138</v>
      </c>
      <c r="K392" s="264">
        <v>221</v>
      </c>
      <c r="L392" s="264">
        <v>220</v>
      </c>
      <c r="M392" s="264">
        <v>94</v>
      </c>
      <c r="N392" s="264">
        <v>0</v>
      </c>
      <c r="O392" s="264">
        <v>6030</v>
      </c>
      <c r="P392" s="264">
        <v>235</v>
      </c>
      <c r="Q392" s="264">
        <v>235</v>
      </c>
      <c r="R392" s="264">
        <v>173</v>
      </c>
      <c r="S392" s="264">
        <v>0</v>
      </c>
      <c r="T392" s="265">
        <v>0.015</v>
      </c>
      <c r="U392" s="266">
        <v>291325</v>
      </c>
      <c r="V392" s="266">
        <v>6127</v>
      </c>
      <c r="W392" s="266">
        <v>6041</v>
      </c>
      <c r="X392" s="266">
        <v>16</v>
      </c>
      <c r="Y392" s="264">
        <v>5620</v>
      </c>
      <c r="Z392" s="267">
        <v>0.0209765725564232</v>
      </c>
      <c r="AA392" s="267">
        <v>0.0131150147047135</v>
      </c>
      <c r="AB392" s="267">
        <v>0.0198419824025857</v>
      </c>
      <c r="AC392" s="268">
        <v>0.038971807628524</v>
      </c>
      <c r="AD392" s="269">
        <v>-0.00672696769787229</v>
      </c>
      <c r="AE392" s="270">
        <v>65354</v>
      </c>
      <c r="AF392" s="271">
        <v>1511</v>
      </c>
      <c r="AG392" s="271">
        <v>2</v>
      </c>
      <c r="AH392" s="271">
        <v>60536</v>
      </c>
      <c r="AI392" s="271">
        <v>1411</v>
      </c>
      <c r="AJ392" s="271">
        <v>8</v>
      </c>
      <c r="AK392" s="268">
        <v>0.0230896349114056</v>
      </c>
      <c r="AL392" s="268">
        <v>0.0231762917933131</v>
      </c>
      <c r="AM392" s="269">
        <v>-8.66568819074924e-5</v>
      </c>
    </row>
    <row r="393" spans="1:39">
      <c r="A393" s="279" t="s">
        <v>186</v>
      </c>
      <c r="B393" s="280" t="s">
        <v>3310</v>
      </c>
      <c r="C393" s="262" t="s">
        <v>382</v>
      </c>
      <c r="D393" s="280" t="s">
        <v>383</v>
      </c>
      <c r="E393" s="263">
        <v>0</v>
      </c>
      <c r="F393" s="263">
        <v>0</v>
      </c>
      <c r="G393" s="263">
        <v>0</v>
      </c>
      <c r="H393" s="263">
        <v>0</v>
      </c>
      <c r="I393" s="263">
        <v>0</v>
      </c>
      <c r="J393" s="264">
        <v>0</v>
      </c>
      <c r="K393" s="264">
        <v>0</v>
      </c>
      <c r="L393" s="264">
        <v>0</v>
      </c>
      <c r="M393" s="264">
        <v>0</v>
      </c>
      <c r="N393" s="264">
        <v>0</v>
      </c>
      <c r="O393" s="264">
        <v>0</v>
      </c>
      <c r="P393" s="264">
        <v>0</v>
      </c>
      <c r="Q393" s="264">
        <v>0</v>
      </c>
      <c r="R393" s="264">
        <v>0</v>
      </c>
      <c r="S393" s="264">
        <v>0</v>
      </c>
      <c r="T393" s="265">
        <v>0.015</v>
      </c>
      <c r="U393" s="266">
        <v>0</v>
      </c>
      <c r="V393" s="266">
        <v>3</v>
      </c>
      <c r="W393" s="266">
        <v>3</v>
      </c>
      <c r="X393" s="266">
        <v>0</v>
      </c>
      <c r="Y393" s="264">
        <v>0</v>
      </c>
      <c r="Z393" s="267">
        <v>0</v>
      </c>
      <c r="AA393" s="267">
        <v>0</v>
      </c>
      <c r="AB393" s="267">
        <v>0</v>
      </c>
      <c r="AC393" s="268">
        <v>0</v>
      </c>
      <c r="AD393" s="269">
        <v>0</v>
      </c>
      <c r="AE393" s="270">
        <v>0</v>
      </c>
      <c r="AF393" s="271">
        <v>0</v>
      </c>
      <c r="AG393" s="271">
        <v>0</v>
      </c>
      <c r="AH393" s="271">
        <v>0</v>
      </c>
      <c r="AI393" s="271">
        <v>0</v>
      </c>
      <c r="AJ393" s="271">
        <v>0</v>
      </c>
      <c r="AK393" s="268">
        <v>0</v>
      </c>
      <c r="AL393" s="268">
        <v>0</v>
      </c>
      <c r="AM393" s="269">
        <v>0</v>
      </c>
    </row>
    <row r="394" spans="1:39">
      <c r="A394" s="279" t="s">
        <v>186</v>
      </c>
      <c r="B394" s="280" t="s">
        <v>3310</v>
      </c>
      <c r="C394" s="262" t="s">
        <v>384</v>
      </c>
      <c r="D394" s="280" t="s">
        <v>385</v>
      </c>
      <c r="E394" s="263">
        <v>13087</v>
      </c>
      <c r="F394" s="263">
        <v>132</v>
      </c>
      <c r="G394" s="263">
        <v>94</v>
      </c>
      <c r="H394" s="263">
        <v>12</v>
      </c>
      <c r="I394" s="263">
        <v>0</v>
      </c>
      <c r="J394" s="264">
        <v>12408</v>
      </c>
      <c r="K394" s="264">
        <v>106</v>
      </c>
      <c r="L394" s="264">
        <v>106</v>
      </c>
      <c r="M394" s="264">
        <v>9</v>
      </c>
      <c r="N394" s="264">
        <v>0</v>
      </c>
      <c r="O394" s="264">
        <v>8209</v>
      </c>
      <c r="P394" s="264">
        <v>164</v>
      </c>
      <c r="Q394" s="264">
        <v>164</v>
      </c>
      <c r="R394" s="264">
        <v>100</v>
      </c>
      <c r="S394" s="264">
        <v>0</v>
      </c>
      <c r="T394" s="265">
        <v>0.015</v>
      </c>
      <c r="U394" s="266">
        <v>345691</v>
      </c>
      <c r="V394" s="266">
        <v>5155</v>
      </c>
      <c r="W394" s="266">
        <v>5114</v>
      </c>
      <c r="X394" s="266">
        <v>4</v>
      </c>
      <c r="Y394" s="264">
        <v>4813</v>
      </c>
      <c r="Z394" s="267">
        <v>0.0149005904116682</v>
      </c>
      <c r="AA394" s="267">
        <v>0.0100863452280889</v>
      </c>
      <c r="AB394" s="267">
        <v>0.00854287556415216</v>
      </c>
      <c r="AC394" s="268">
        <v>0.0199780728468754</v>
      </c>
      <c r="AD394" s="269">
        <v>0.00154346966393678</v>
      </c>
      <c r="AE394" s="270">
        <v>79700</v>
      </c>
      <c r="AF394" s="271">
        <v>1157</v>
      </c>
      <c r="AG394" s="271">
        <v>1</v>
      </c>
      <c r="AH394" s="271">
        <v>75432</v>
      </c>
      <c r="AI394" s="271">
        <v>1239</v>
      </c>
      <c r="AJ394" s="271">
        <v>1</v>
      </c>
      <c r="AK394" s="268">
        <v>0.014504391468005</v>
      </c>
      <c r="AL394" s="268">
        <v>0.0164121327818432</v>
      </c>
      <c r="AM394" s="269">
        <v>-0.00190774131383823</v>
      </c>
    </row>
    <row r="395" spans="1:39">
      <c r="A395" s="279" t="s">
        <v>186</v>
      </c>
      <c r="B395" s="280" t="s">
        <v>3310</v>
      </c>
      <c r="C395" s="262" t="s">
        <v>386</v>
      </c>
      <c r="D395" s="280" t="s">
        <v>387</v>
      </c>
      <c r="E395" s="263">
        <v>10767</v>
      </c>
      <c r="F395" s="263">
        <v>127</v>
      </c>
      <c r="G395" s="263">
        <v>74</v>
      </c>
      <c r="H395" s="263">
        <v>6</v>
      </c>
      <c r="I395" s="263">
        <v>0</v>
      </c>
      <c r="J395" s="264">
        <v>9637</v>
      </c>
      <c r="K395" s="264">
        <v>92</v>
      </c>
      <c r="L395" s="264">
        <v>92</v>
      </c>
      <c r="M395" s="264">
        <v>31</v>
      </c>
      <c r="N395" s="264">
        <v>0</v>
      </c>
      <c r="O395" s="264">
        <v>5096</v>
      </c>
      <c r="P395" s="264">
        <v>176</v>
      </c>
      <c r="Q395" s="264">
        <v>176</v>
      </c>
      <c r="R395" s="264">
        <v>127</v>
      </c>
      <c r="S395" s="264">
        <v>0</v>
      </c>
      <c r="T395" s="265">
        <v>0.015</v>
      </c>
      <c r="U395" s="266">
        <v>257878</v>
      </c>
      <c r="V395" s="266">
        <v>3616</v>
      </c>
      <c r="W395" s="266">
        <v>3562</v>
      </c>
      <c r="X395" s="266">
        <v>8</v>
      </c>
      <c r="Y395" s="264">
        <v>3248</v>
      </c>
      <c r="Z395" s="267">
        <v>0.0139911120762531</v>
      </c>
      <c r="AA395" s="267">
        <v>0.0117953004550943</v>
      </c>
      <c r="AB395" s="267">
        <v>0.00954653937947494</v>
      </c>
      <c r="AC395" s="268">
        <v>0.0345368916797488</v>
      </c>
      <c r="AD395" s="269">
        <v>0.00224876107561933</v>
      </c>
      <c r="AE395" s="270">
        <v>57619</v>
      </c>
      <c r="AF395" s="271">
        <v>853</v>
      </c>
      <c r="AG395" s="271">
        <v>0</v>
      </c>
      <c r="AH395" s="271">
        <v>55317</v>
      </c>
      <c r="AI395" s="271">
        <v>890</v>
      </c>
      <c r="AJ395" s="271">
        <v>0</v>
      </c>
      <c r="AK395" s="268">
        <v>0.0148041444662351</v>
      </c>
      <c r="AL395" s="268">
        <v>0.0160890865375924</v>
      </c>
      <c r="AM395" s="269">
        <v>-0.00128494207135733</v>
      </c>
    </row>
    <row r="396" spans="1:39">
      <c r="A396" s="279" t="s">
        <v>186</v>
      </c>
      <c r="B396" s="280" t="s">
        <v>3310</v>
      </c>
      <c r="C396" s="262" t="s">
        <v>388</v>
      </c>
      <c r="D396" s="280" t="s">
        <v>389</v>
      </c>
      <c r="E396" s="263">
        <v>8531</v>
      </c>
      <c r="F396" s="263">
        <v>127</v>
      </c>
      <c r="G396" s="263">
        <v>75</v>
      </c>
      <c r="H396" s="263">
        <v>5</v>
      </c>
      <c r="I396" s="263">
        <v>0</v>
      </c>
      <c r="J396" s="264">
        <v>7983</v>
      </c>
      <c r="K396" s="264">
        <v>71</v>
      </c>
      <c r="L396" s="264">
        <v>71</v>
      </c>
      <c r="M396" s="264">
        <v>17</v>
      </c>
      <c r="N396" s="264">
        <v>0</v>
      </c>
      <c r="O396" s="264">
        <v>4311</v>
      </c>
      <c r="P396" s="264">
        <v>86</v>
      </c>
      <c r="Q396" s="264">
        <v>86</v>
      </c>
      <c r="R396" s="264">
        <v>55</v>
      </c>
      <c r="S396" s="264">
        <v>1</v>
      </c>
      <c r="T396" s="265">
        <v>0.015</v>
      </c>
      <c r="U396" s="266">
        <v>215130</v>
      </c>
      <c r="V396" s="266">
        <v>3425</v>
      </c>
      <c r="W396" s="266">
        <v>3371</v>
      </c>
      <c r="X396" s="266">
        <v>6</v>
      </c>
      <c r="Y396" s="264">
        <v>3164</v>
      </c>
      <c r="Z396" s="267">
        <v>0.0158927160321666</v>
      </c>
      <c r="AA396" s="267">
        <v>0.0148868831321064</v>
      </c>
      <c r="AB396" s="267">
        <v>0.00889389953651509</v>
      </c>
      <c r="AC396" s="268">
        <v>0.0197170030155416</v>
      </c>
      <c r="AD396" s="269">
        <v>0.00599298359559134</v>
      </c>
      <c r="AE396" s="270">
        <v>46783</v>
      </c>
      <c r="AF396" s="271">
        <v>721</v>
      </c>
      <c r="AG396" s="271">
        <v>1</v>
      </c>
      <c r="AH396" s="271">
        <v>45082</v>
      </c>
      <c r="AI396" s="271">
        <v>716</v>
      </c>
      <c r="AJ396" s="271">
        <v>2</v>
      </c>
      <c r="AK396" s="268">
        <v>0.0153902058440032</v>
      </c>
      <c r="AL396" s="268">
        <v>0.0158378066634133</v>
      </c>
      <c r="AM396" s="269">
        <v>-0.000447600819410171</v>
      </c>
    </row>
    <row r="397" spans="1:39">
      <c r="A397" s="279" t="s">
        <v>186</v>
      </c>
      <c r="B397" s="280" t="s">
        <v>3310</v>
      </c>
      <c r="C397" s="262" t="s">
        <v>390</v>
      </c>
      <c r="D397" s="280" t="s">
        <v>391</v>
      </c>
      <c r="E397" s="263">
        <v>0</v>
      </c>
      <c r="F397" s="263">
        <v>0</v>
      </c>
      <c r="G397" s="263">
        <v>0</v>
      </c>
      <c r="H397" s="263">
        <v>0</v>
      </c>
      <c r="I397" s="263">
        <v>0</v>
      </c>
      <c r="J397" s="264">
        <v>0</v>
      </c>
      <c r="K397" s="264">
        <v>0</v>
      </c>
      <c r="L397" s="264">
        <v>0</v>
      </c>
      <c r="M397" s="264">
        <v>0</v>
      </c>
      <c r="N397" s="264">
        <v>0</v>
      </c>
      <c r="O397" s="264">
        <v>0</v>
      </c>
      <c r="P397" s="264">
        <v>0</v>
      </c>
      <c r="Q397" s="264">
        <v>0</v>
      </c>
      <c r="R397" s="264">
        <v>0</v>
      </c>
      <c r="S397" s="264">
        <v>0</v>
      </c>
      <c r="T397" s="265">
        <v>0.015</v>
      </c>
      <c r="U397" s="266">
        <v>0</v>
      </c>
      <c r="V397" s="266">
        <v>1</v>
      </c>
      <c r="W397" s="266">
        <v>1</v>
      </c>
      <c r="X397" s="266">
        <v>0</v>
      </c>
      <c r="Y397" s="264">
        <v>1</v>
      </c>
      <c r="Z397" s="267">
        <v>0</v>
      </c>
      <c r="AA397" s="267">
        <v>0</v>
      </c>
      <c r="AB397" s="267">
        <v>0</v>
      </c>
      <c r="AC397" s="268">
        <v>0</v>
      </c>
      <c r="AD397" s="269">
        <v>0</v>
      </c>
      <c r="AE397" s="270">
        <v>0</v>
      </c>
      <c r="AF397" s="271">
        <v>0</v>
      </c>
      <c r="AG397" s="271">
        <v>0</v>
      </c>
      <c r="AH397" s="271">
        <v>0</v>
      </c>
      <c r="AI397" s="271">
        <v>0</v>
      </c>
      <c r="AJ397" s="271">
        <v>0</v>
      </c>
      <c r="AK397" s="268">
        <v>0</v>
      </c>
      <c r="AL397" s="268">
        <v>0</v>
      </c>
      <c r="AM397" s="269">
        <v>0</v>
      </c>
    </row>
    <row r="398" spans="1:39">
      <c r="A398" s="279" t="s">
        <v>186</v>
      </c>
      <c r="B398" s="280" t="s">
        <v>3310</v>
      </c>
      <c r="C398" s="262" t="s">
        <v>392</v>
      </c>
      <c r="D398" s="280" t="s">
        <v>393</v>
      </c>
      <c r="E398" s="263">
        <v>0</v>
      </c>
      <c r="F398" s="263">
        <v>0</v>
      </c>
      <c r="G398" s="263">
        <v>0</v>
      </c>
      <c r="H398" s="263">
        <v>0</v>
      </c>
      <c r="I398" s="263">
        <v>0</v>
      </c>
      <c r="J398" s="264">
        <v>0</v>
      </c>
      <c r="K398" s="264">
        <v>0</v>
      </c>
      <c r="L398" s="264">
        <v>0</v>
      </c>
      <c r="M398" s="264">
        <v>0</v>
      </c>
      <c r="N398" s="264">
        <v>0</v>
      </c>
      <c r="O398" s="264">
        <v>0</v>
      </c>
      <c r="P398" s="264">
        <v>0</v>
      </c>
      <c r="Q398" s="264">
        <v>0</v>
      </c>
      <c r="R398" s="264">
        <v>0</v>
      </c>
      <c r="S398" s="264">
        <v>0</v>
      </c>
      <c r="T398" s="265">
        <v>0.015</v>
      </c>
      <c r="U398" s="266">
        <v>0</v>
      </c>
      <c r="V398" s="266">
        <v>6</v>
      </c>
      <c r="W398" s="266">
        <v>6</v>
      </c>
      <c r="X398" s="266">
        <v>0</v>
      </c>
      <c r="Y398" s="264">
        <v>6</v>
      </c>
      <c r="Z398" s="267">
        <v>0</v>
      </c>
      <c r="AA398" s="267">
        <v>0</v>
      </c>
      <c r="AB398" s="267">
        <v>0</v>
      </c>
      <c r="AC398" s="268">
        <v>0</v>
      </c>
      <c r="AD398" s="269">
        <v>0</v>
      </c>
      <c r="AE398" s="270">
        <v>0</v>
      </c>
      <c r="AF398" s="271">
        <v>0</v>
      </c>
      <c r="AG398" s="271">
        <v>0</v>
      </c>
      <c r="AH398" s="271">
        <v>0</v>
      </c>
      <c r="AI398" s="271">
        <v>1</v>
      </c>
      <c r="AJ398" s="271">
        <v>0</v>
      </c>
      <c r="AK398" s="268">
        <v>0</v>
      </c>
      <c r="AL398" s="268">
        <v>0</v>
      </c>
      <c r="AM398" s="269">
        <v>0</v>
      </c>
    </row>
    <row r="399" spans="1:39">
      <c r="A399" s="279" t="s">
        <v>186</v>
      </c>
      <c r="B399" s="280" t="s">
        <v>3310</v>
      </c>
      <c r="C399" s="262" t="s">
        <v>394</v>
      </c>
      <c r="D399" s="280" t="s">
        <v>395</v>
      </c>
      <c r="E399" s="263">
        <v>0</v>
      </c>
      <c r="F399" s="263">
        <v>0</v>
      </c>
      <c r="G399" s="263">
        <v>0</v>
      </c>
      <c r="H399" s="263">
        <v>0</v>
      </c>
      <c r="I399" s="263">
        <v>0</v>
      </c>
      <c r="J399" s="264">
        <v>0</v>
      </c>
      <c r="K399" s="264">
        <v>0</v>
      </c>
      <c r="L399" s="264">
        <v>0</v>
      </c>
      <c r="M399" s="264">
        <v>0</v>
      </c>
      <c r="N399" s="264">
        <v>0</v>
      </c>
      <c r="O399" s="264">
        <v>0</v>
      </c>
      <c r="P399" s="264">
        <v>0</v>
      </c>
      <c r="Q399" s="264">
        <v>0</v>
      </c>
      <c r="R399" s="264">
        <v>0</v>
      </c>
      <c r="S399" s="264">
        <v>0</v>
      </c>
      <c r="T399" s="265">
        <v>0.015</v>
      </c>
      <c r="U399" s="266">
        <v>0</v>
      </c>
      <c r="V399" s="266">
        <v>7</v>
      </c>
      <c r="W399" s="266">
        <v>7</v>
      </c>
      <c r="X399" s="266">
        <v>0</v>
      </c>
      <c r="Y399" s="264">
        <v>6</v>
      </c>
      <c r="Z399" s="267">
        <v>0</v>
      </c>
      <c r="AA399" s="267">
        <v>0</v>
      </c>
      <c r="AB399" s="267">
        <v>0</v>
      </c>
      <c r="AC399" s="268">
        <v>0</v>
      </c>
      <c r="AD399" s="269">
        <v>0</v>
      </c>
      <c r="AE399" s="270">
        <v>0</v>
      </c>
      <c r="AF399" s="271">
        <v>0</v>
      </c>
      <c r="AG399" s="271">
        <v>0</v>
      </c>
      <c r="AH399" s="271">
        <v>0</v>
      </c>
      <c r="AI399" s="271">
        <v>0</v>
      </c>
      <c r="AJ399" s="271">
        <v>0</v>
      </c>
      <c r="AK399" s="268">
        <v>0</v>
      </c>
      <c r="AL399" s="268">
        <v>0</v>
      </c>
      <c r="AM399" s="269">
        <v>0</v>
      </c>
    </row>
    <row r="400" spans="1:39">
      <c r="A400" s="279" t="s">
        <v>186</v>
      </c>
      <c r="B400" s="280" t="s">
        <v>40</v>
      </c>
      <c r="C400" s="262" t="s">
        <v>396</v>
      </c>
      <c r="D400" s="280" t="s">
        <v>397</v>
      </c>
      <c r="E400" s="263">
        <v>0</v>
      </c>
      <c r="F400" s="263">
        <v>0</v>
      </c>
      <c r="G400" s="263">
        <v>0</v>
      </c>
      <c r="H400" s="263">
        <v>0</v>
      </c>
      <c r="I400" s="263">
        <v>0</v>
      </c>
      <c r="J400" s="264">
        <v>0</v>
      </c>
      <c r="K400" s="264">
        <v>0</v>
      </c>
      <c r="L400" s="264">
        <v>0</v>
      </c>
      <c r="M400" s="264">
        <v>0</v>
      </c>
      <c r="N400" s="264">
        <v>0</v>
      </c>
      <c r="O400" s="264">
        <v>0</v>
      </c>
      <c r="P400" s="264">
        <v>0</v>
      </c>
      <c r="Q400" s="264">
        <v>0</v>
      </c>
      <c r="R400" s="264">
        <v>0</v>
      </c>
      <c r="S400" s="264">
        <v>0</v>
      </c>
      <c r="T400" s="265">
        <v>0.015</v>
      </c>
      <c r="U400" s="266">
        <v>0</v>
      </c>
      <c r="V400" s="266">
        <v>1</v>
      </c>
      <c r="W400" s="266">
        <v>1</v>
      </c>
      <c r="X400" s="266">
        <v>0</v>
      </c>
      <c r="Y400" s="264">
        <v>1</v>
      </c>
      <c r="Z400" s="267">
        <v>0</v>
      </c>
      <c r="AA400" s="267">
        <v>0</v>
      </c>
      <c r="AB400" s="267">
        <v>0</v>
      </c>
      <c r="AC400" s="268">
        <v>0</v>
      </c>
      <c r="AD400" s="269">
        <v>0</v>
      </c>
      <c r="AE400" s="270">
        <v>0</v>
      </c>
      <c r="AF400" s="271">
        <v>0</v>
      </c>
      <c r="AG400" s="271">
        <v>0</v>
      </c>
      <c r="AH400" s="271">
        <v>0</v>
      </c>
      <c r="AI400" s="271">
        <v>1</v>
      </c>
      <c r="AJ400" s="271">
        <v>0</v>
      </c>
      <c r="AK400" s="268">
        <v>0</v>
      </c>
      <c r="AL400" s="268">
        <v>0</v>
      </c>
      <c r="AM400" s="269">
        <v>0</v>
      </c>
    </row>
    <row r="401" spans="1:39">
      <c r="A401" s="279" t="s">
        <v>398</v>
      </c>
      <c r="B401" s="280" t="s">
        <v>3311</v>
      </c>
      <c r="C401" s="262" t="s">
        <v>400</v>
      </c>
      <c r="D401" s="280" t="s">
        <v>401</v>
      </c>
      <c r="E401" s="263">
        <v>0</v>
      </c>
      <c r="F401" s="263">
        <v>1</v>
      </c>
      <c r="G401" s="263">
        <v>1</v>
      </c>
      <c r="H401" s="263">
        <v>0</v>
      </c>
      <c r="I401" s="263">
        <v>0</v>
      </c>
      <c r="J401" s="264">
        <v>0</v>
      </c>
      <c r="K401" s="264">
        <v>0</v>
      </c>
      <c r="L401" s="264">
        <v>0</v>
      </c>
      <c r="M401" s="264">
        <v>0</v>
      </c>
      <c r="N401" s="264">
        <v>0</v>
      </c>
      <c r="O401" s="264">
        <v>0</v>
      </c>
      <c r="P401" s="264">
        <v>0</v>
      </c>
      <c r="Q401" s="264">
        <v>0</v>
      </c>
      <c r="R401" s="264">
        <v>0</v>
      </c>
      <c r="S401" s="264">
        <v>0</v>
      </c>
      <c r="T401" s="265">
        <v>0.015</v>
      </c>
      <c r="U401" s="266">
        <v>0</v>
      </c>
      <c r="V401" s="266">
        <v>3</v>
      </c>
      <c r="W401" s="266">
        <v>3</v>
      </c>
      <c r="X401" s="266">
        <v>0</v>
      </c>
      <c r="Y401" s="264">
        <v>2</v>
      </c>
      <c r="Z401" s="267">
        <v>0</v>
      </c>
      <c r="AA401" s="267">
        <v>0</v>
      </c>
      <c r="AB401" s="267">
        <v>0</v>
      </c>
      <c r="AC401" s="268">
        <v>0</v>
      </c>
      <c r="AD401" s="269">
        <v>0</v>
      </c>
      <c r="AE401" s="270">
        <v>0</v>
      </c>
      <c r="AF401" s="271">
        <v>1</v>
      </c>
      <c r="AG401" s="271">
        <v>0</v>
      </c>
      <c r="AH401" s="271">
        <v>0</v>
      </c>
      <c r="AI401" s="271">
        <v>1</v>
      </c>
      <c r="AJ401" s="271">
        <v>0</v>
      </c>
      <c r="AK401" s="268">
        <v>0</v>
      </c>
      <c r="AL401" s="268">
        <v>0</v>
      </c>
      <c r="AM401" s="269">
        <v>0</v>
      </c>
    </row>
    <row r="402" spans="1:39">
      <c r="A402" s="279" t="s">
        <v>398</v>
      </c>
      <c r="B402" s="280" t="s">
        <v>3312</v>
      </c>
      <c r="C402" s="262" t="s">
        <v>402</v>
      </c>
      <c r="D402" s="280" t="s">
        <v>403</v>
      </c>
      <c r="E402" s="263">
        <v>8074</v>
      </c>
      <c r="F402" s="263">
        <v>145</v>
      </c>
      <c r="G402" s="263">
        <v>73</v>
      </c>
      <c r="H402" s="263">
        <v>0</v>
      </c>
      <c r="I402" s="263">
        <v>0</v>
      </c>
      <c r="J402" s="264">
        <v>7796</v>
      </c>
      <c r="K402" s="264">
        <v>141</v>
      </c>
      <c r="L402" s="264">
        <v>141</v>
      </c>
      <c r="M402" s="264">
        <v>23</v>
      </c>
      <c r="N402" s="264">
        <v>0</v>
      </c>
      <c r="O402" s="264">
        <v>4244</v>
      </c>
      <c r="P402" s="264">
        <v>126</v>
      </c>
      <c r="Q402" s="264">
        <v>126</v>
      </c>
      <c r="R402" s="264">
        <v>74</v>
      </c>
      <c r="S402" s="264">
        <v>0</v>
      </c>
      <c r="T402" s="265">
        <v>0.015</v>
      </c>
      <c r="U402" s="266">
        <v>204381</v>
      </c>
      <c r="V402" s="266">
        <v>4385</v>
      </c>
      <c r="W402" s="266">
        <v>4313</v>
      </c>
      <c r="X402" s="266">
        <v>0</v>
      </c>
      <c r="Y402" s="264">
        <v>4039</v>
      </c>
      <c r="Z402" s="267">
        <v>0.0214550276199842</v>
      </c>
      <c r="AA402" s="267">
        <v>0.0179588803567005</v>
      </c>
      <c r="AB402" s="267">
        <v>0.0180861980502822</v>
      </c>
      <c r="AC402" s="268">
        <v>0.029688972667295</v>
      </c>
      <c r="AD402" s="269">
        <v>-0.000127317693581677</v>
      </c>
      <c r="AE402" s="270">
        <v>46293</v>
      </c>
      <c r="AF402" s="271">
        <v>971</v>
      </c>
      <c r="AG402" s="271">
        <v>0</v>
      </c>
      <c r="AH402" s="271">
        <v>44204</v>
      </c>
      <c r="AI402" s="271">
        <v>1043</v>
      </c>
      <c r="AJ402" s="271">
        <v>0</v>
      </c>
      <c r="AK402" s="268">
        <v>0.020975093426652</v>
      </c>
      <c r="AL402" s="268">
        <v>0.0235951497602027</v>
      </c>
      <c r="AM402" s="269">
        <v>-0.00262005633355072</v>
      </c>
    </row>
    <row r="403" spans="1:39">
      <c r="A403" s="279" t="s">
        <v>398</v>
      </c>
      <c r="B403" s="280" t="s">
        <v>3312</v>
      </c>
      <c r="C403" s="262" t="s">
        <v>404</v>
      </c>
      <c r="D403" s="280" t="s">
        <v>405</v>
      </c>
      <c r="E403" s="263">
        <v>8783</v>
      </c>
      <c r="F403" s="263">
        <v>148</v>
      </c>
      <c r="G403" s="263">
        <v>87</v>
      </c>
      <c r="H403" s="263">
        <v>0</v>
      </c>
      <c r="I403" s="263">
        <v>0</v>
      </c>
      <c r="J403" s="264">
        <v>8499</v>
      </c>
      <c r="K403" s="264">
        <v>118</v>
      </c>
      <c r="L403" s="264">
        <v>118</v>
      </c>
      <c r="M403" s="264">
        <v>22</v>
      </c>
      <c r="N403" s="264">
        <v>0</v>
      </c>
      <c r="O403" s="264">
        <v>4624</v>
      </c>
      <c r="P403" s="264">
        <v>122</v>
      </c>
      <c r="Q403" s="264">
        <v>122</v>
      </c>
      <c r="R403" s="264">
        <v>69</v>
      </c>
      <c r="S403" s="264">
        <v>0</v>
      </c>
      <c r="T403" s="265">
        <v>0.015</v>
      </c>
      <c r="U403" s="266">
        <v>221801</v>
      </c>
      <c r="V403" s="266">
        <v>4426</v>
      </c>
      <c r="W403" s="266">
        <v>4365</v>
      </c>
      <c r="X403" s="266">
        <v>0</v>
      </c>
      <c r="Y403" s="264">
        <v>4079</v>
      </c>
      <c r="Z403" s="267">
        <v>0.0199548243695926</v>
      </c>
      <c r="AA403" s="267">
        <v>0.016850734373221</v>
      </c>
      <c r="AB403" s="267">
        <v>0.0138839863513355</v>
      </c>
      <c r="AC403" s="268">
        <v>0.0263840830449827</v>
      </c>
      <c r="AD403" s="269">
        <v>0.00296674802188554</v>
      </c>
      <c r="AE403" s="270">
        <v>50666</v>
      </c>
      <c r="AF403" s="271">
        <v>1078</v>
      </c>
      <c r="AG403" s="271">
        <v>0</v>
      </c>
      <c r="AH403" s="271">
        <v>48257</v>
      </c>
      <c r="AI403" s="271">
        <v>982</v>
      </c>
      <c r="AJ403" s="271">
        <v>0</v>
      </c>
      <c r="AK403" s="268">
        <v>0.0212765957446809</v>
      </c>
      <c r="AL403" s="268">
        <v>0.0203493793646518</v>
      </c>
      <c r="AM403" s="269">
        <v>0.00092721638002909</v>
      </c>
    </row>
    <row r="404" spans="1:39">
      <c r="A404" s="279" t="s">
        <v>398</v>
      </c>
      <c r="B404" s="280" t="s">
        <v>3312</v>
      </c>
      <c r="C404" s="262" t="s">
        <v>406</v>
      </c>
      <c r="D404" s="280" t="s">
        <v>407</v>
      </c>
      <c r="E404" s="263">
        <v>0</v>
      </c>
      <c r="F404" s="263">
        <v>8</v>
      </c>
      <c r="G404" s="263">
        <v>8</v>
      </c>
      <c r="H404" s="263">
        <v>8</v>
      </c>
      <c r="I404" s="263">
        <v>0</v>
      </c>
      <c r="J404" s="264">
        <v>0</v>
      </c>
      <c r="K404" s="264">
        <v>24</v>
      </c>
      <c r="L404" s="264">
        <v>24</v>
      </c>
      <c r="M404" s="264">
        <v>19</v>
      </c>
      <c r="N404" s="264">
        <v>0</v>
      </c>
      <c r="O404" s="264">
        <v>0</v>
      </c>
      <c r="P404" s="264">
        <v>16</v>
      </c>
      <c r="Q404" s="264">
        <v>16</v>
      </c>
      <c r="R404" s="264">
        <v>16</v>
      </c>
      <c r="S404" s="264">
        <v>0</v>
      </c>
      <c r="T404" s="265">
        <v>0.015</v>
      </c>
      <c r="U404" s="266">
        <v>0</v>
      </c>
      <c r="V404" s="266">
        <v>1530</v>
      </c>
      <c r="W404" s="266">
        <v>1530</v>
      </c>
      <c r="X404" s="266">
        <v>0</v>
      </c>
      <c r="Y404" s="264">
        <v>1524</v>
      </c>
      <c r="Z404" s="267">
        <v>0</v>
      </c>
      <c r="AA404" s="267">
        <v>0</v>
      </c>
      <c r="AB404" s="267">
        <v>0</v>
      </c>
      <c r="AC404" s="268">
        <v>0</v>
      </c>
      <c r="AD404" s="269">
        <v>0</v>
      </c>
      <c r="AE404" s="270">
        <v>0</v>
      </c>
      <c r="AF404" s="271">
        <v>77</v>
      </c>
      <c r="AG404" s="271">
        <v>0</v>
      </c>
      <c r="AH404" s="271">
        <v>0</v>
      </c>
      <c r="AI404" s="271">
        <v>193</v>
      </c>
      <c r="AJ404" s="271">
        <v>0</v>
      </c>
      <c r="AK404" s="268">
        <v>0</v>
      </c>
      <c r="AL404" s="268">
        <v>0</v>
      </c>
      <c r="AM404" s="269">
        <v>0</v>
      </c>
    </row>
    <row r="405" spans="1:39">
      <c r="A405" s="279" t="s">
        <v>398</v>
      </c>
      <c r="B405" s="280" t="s">
        <v>3311</v>
      </c>
      <c r="C405" s="262" t="s">
        <v>408</v>
      </c>
      <c r="D405" s="280" t="s">
        <v>409</v>
      </c>
      <c r="E405" s="263">
        <v>15377</v>
      </c>
      <c r="F405" s="263">
        <v>259</v>
      </c>
      <c r="G405" s="263">
        <v>155</v>
      </c>
      <c r="H405" s="263">
        <v>3</v>
      </c>
      <c r="I405" s="263">
        <v>0</v>
      </c>
      <c r="J405" s="264">
        <v>15027</v>
      </c>
      <c r="K405" s="264">
        <v>239</v>
      </c>
      <c r="L405" s="264">
        <v>239</v>
      </c>
      <c r="M405" s="264">
        <v>48</v>
      </c>
      <c r="N405" s="264">
        <v>0</v>
      </c>
      <c r="O405" s="264">
        <v>7089</v>
      </c>
      <c r="P405" s="264">
        <v>176</v>
      </c>
      <c r="Q405" s="264">
        <v>176</v>
      </c>
      <c r="R405" s="264">
        <v>134</v>
      </c>
      <c r="S405" s="264">
        <v>0</v>
      </c>
      <c r="T405" s="265">
        <v>0.015</v>
      </c>
      <c r="U405" s="266">
        <v>381988</v>
      </c>
      <c r="V405" s="266">
        <v>7395</v>
      </c>
      <c r="W405" s="266">
        <v>7291</v>
      </c>
      <c r="X405" s="266">
        <v>3</v>
      </c>
      <c r="Y405" s="264">
        <v>6850</v>
      </c>
      <c r="Z405" s="267">
        <v>0.0193513932374839</v>
      </c>
      <c r="AA405" s="267">
        <v>0.0168433374520388</v>
      </c>
      <c r="AB405" s="267">
        <v>0.0159047048645771</v>
      </c>
      <c r="AC405" s="268">
        <v>0.0248271970658767</v>
      </c>
      <c r="AD405" s="269">
        <v>0.000938632587461664</v>
      </c>
      <c r="AE405" s="270">
        <v>85372</v>
      </c>
      <c r="AF405" s="271">
        <v>1672</v>
      </c>
      <c r="AG405" s="271">
        <v>1</v>
      </c>
      <c r="AH405" s="271">
        <v>81686</v>
      </c>
      <c r="AI405" s="271">
        <v>1654</v>
      </c>
      <c r="AJ405" s="271">
        <v>2</v>
      </c>
      <c r="AK405" s="268">
        <v>0.0195731621608958</v>
      </c>
      <c r="AL405" s="268">
        <v>0.0202237837573146</v>
      </c>
      <c r="AM405" s="269">
        <v>-0.000650621596418752</v>
      </c>
    </row>
    <row r="406" spans="1:39">
      <c r="A406" s="279" t="s">
        <v>398</v>
      </c>
      <c r="B406" s="280" t="s">
        <v>3313</v>
      </c>
      <c r="C406" s="262" t="s">
        <v>410</v>
      </c>
      <c r="D406" s="280" t="s">
        <v>411</v>
      </c>
      <c r="E406" s="263">
        <v>10578</v>
      </c>
      <c r="F406" s="263">
        <v>204</v>
      </c>
      <c r="G406" s="263">
        <v>126</v>
      </c>
      <c r="H406" s="263">
        <v>0</v>
      </c>
      <c r="I406" s="263">
        <v>0</v>
      </c>
      <c r="J406" s="264">
        <v>10245</v>
      </c>
      <c r="K406" s="264">
        <v>177</v>
      </c>
      <c r="L406" s="264">
        <v>177</v>
      </c>
      <c r="M406" s="264">
        <v>50</v>
      </c>
      <c r="N406" s="264">
        <v>0</v>
      </c>
      <c r="O406" s="264">
        <v>5188</v>
      </c>
      <c r="P406" s="264">
        <v>153</v>
      </c>
      <c r="Q406" s="264">
        <v>152</v>
      </c>
      <c r="R406" s="264">
        <v>98</v>
      </c>
      <c r="S406" s="264">
        <v>0</v>
      </c>
      <c r="T406" s="265">
        <v>0.015</v>
      </c>
      <c r="U406" s="266">
        <v>261648</v>
      </c>
      <c r="V406" s="266">
        <v>5714</v>
      </c>
      <c r="W406" s="266">
        <v>5623</v>
      </c>
      <c r="X406" s="266">
        <v>4</v>
      </c>
      <c r="Y406" s="264">
        <v>5253</v>
      </c>
      <c r="Z406" s="267">
        <v>0.0218232128661408</v>
      </c>
      <c r="AA406" s="267">
        <v>0.0192853091321611</v>
      </c>
      <c r="AB406" s="267">
        <v>0.0172767203513909</v>
      </c>
      <c r="AC406" s="268">
        <v>0.029491133384734</v>
      </c>
      <c r="AD406" s="269">
        <v>0.00200858878077017</v>
      </c>
      <c r="AE406" s="270">
        <v>60336</v>
      </c>
      <c r="AF406" s="271">
        <v>1355</v>
      </c>
      <c r="AG406" s="271">
        <v>0</v>
      </c>
      <c r="AH406" s="271">
        <v>55394</v>
      </c>
      <c r="AI406" s="271">
        <v>1191</v>
      </c>
      <c r="AJ406" s="271">
        <v>0</v>
      </c>
      <c r="AK406" s="268">
        <v>0.0224575709360912</v>
      </c>
      <c r="AL406" s="268">
        <v>0.0215005235224031</v>
      </c>
      <c r="AM406" s="269">
        <v>0.000957047413688072</v>
      </c>
    </row>
    <row r="407" spans="1:39">
      <c r="A407" s="279" t="s">
        <v>398</v>
      </c>
      <c r="B407" s="280" t="s">
        <v>3313</v>
      </c>
      <c r="C407" s="262" t="s">
        <v>412</v>
      </c>
      <c r="D407" s="280" t="s">
        <v>413</v>
      </c>
      <c r="E407" s="263">
        <v>7398</v>
      </c>
      <c r="F407" s="263">
        <v>105</v>
      </c>
      <c r="G407" s="263">
        <v>68</v>
      </c>
      <c r="H407" s="263">
        <v>1</v>
      </c>
      <c r="I407" s="263">
        <v>0</v>
      </c>
      <c r="J407" s="264">
        <v>6640</v>
      </c>
      <c r="K407" s="264">
        <v>94</v>
      </c>
      <c r="L407" s="264">
        <v>92</v>
      </c>
      <c r="M407" s="264">
        <v>0</v>
      </c>
      <c r="N407" s="264">
        <v>0</v>
      </c>
      <c r="O407" s="264">
        <v>4643</v>
      </c>
      <c r="P407" s="264">
        <v>86</v>
      </c>
      <c r="Q407" s="264">
        <v>86</v>
      </c>
      <c r="R407" s="264">
        <v>37</v>
      </c>
      <c r="S407" s="264">
        <v>0</v>
      </c>
      <c r="T407" s="265">
        <v>0.015</v>
      </c>
      <c r="U407" s="266">
        <v>205034</v>
      </c>
      <c r="V407" s="266">
        <v>2786</v>
      </c>
      <c r="W407" s="266">
        <v>2747</v>
      </c>
      <c r="X407" s="266">
        <v>6</v>
      </c>
      <c r="Y407" s="264">
        <v>2516</v>
      </c>
      <c r="Z407" s="267">
        <v>0.0135587268453037</v>
      </c>
      <c r="AA407" s="267">
        <v>0.0141930251419303</v>
      </c>
      <c r="AB407" s="267">
        <v>0.0141566265060241</v>
      </c>
      <c r="AC407" s="268">
        <v>0.0185225069997846</v>
      </c>
      <c r="AD407" s="269">
        <v>3.63986359061558e-5</v>
      </c>
      <c r="AE407" s="270">
        <v>45739</v>
      </c>
      <c r="AF407" s="271">
        <v>654</v>
      </c>
      <c r="AG407" s="271">
        <v>0</v>
      </c>
      <c r="AH407" s="271">
        <v>43313</v>
      </c>
      <c r="AI407" s="271">
        <v>665</v>
      </c>
      <c r="AJ407" s="271">
        <v>1</v>
      </c>
      <c r="AK407" s="268">
        <v>0.0142985198626992</v>
      </c>
      <c r="AL407" s="268">
        <v>0.0153302703576293</v>
      </c>
      <c r="AM407" s="269">
        <v>-0.00103175049493012</v>
      </c>
    </row>
    <row r="408" spans="1:39">
      <c r="A408" s="279" t="s">
        <v>398</v>
      </c>
      <c r="B408" s="280" t="s">
        <v>3313</v>
      </c>
      <c r="C408" s="262" t="s">
        <v>414</v>
      </c>
      <c r="D408" s="280" t="s">
        <v>415</v>
      </c>
      <c r="E408" s="263">
        <v>0</v>
      </c>
      <c r="F408" s="263">
        <v>15</v>
      </c>
      <c r="G408" s="263">
        <v>14</v>
      </c>
      <c r="H408" s="263">
        <v>14</v>
      </c>
      <c r="I408" s="263">
        <v>0</v>
      </c>
      <c r="J408" s="264">
        <v>0</v>
      </c>
      <c r="K408" s="264">
        <v>5</v>
      </c>
      <c r="L408" s="264">
        <v>5</v>
      </c>
      <c r="M408" s="264">
        <v>5</v>
      </c>
      <c r="N408" s="264">
        <v>0</v>
      </c>
      <c r="O408" s="264">
        <v>0</v>
      </c>
      <c r="P408" s="264">
        <v>8</v>
      </c>
      <c r="Q408" s="264">
        <v>8</v>
      </c>
      <c r="R408" s="264">
        <v>8</v>
      </c>
      <c r="S408" s="264">
        <v>0</v>
      </c>
      <c r="T408" s="265">
        <v>0.015</v>
      </c>
      <c r="U408" s="266">
        <v>0</v>
      </c>
      <c r="V408" s="266">
        <v>200</v>
      </c>
      <c r="W408" s="266">
        <v>199</v>
      </c>
      <c r="X408" s="266">
        <v>0</v>
      </c>
      <c r="Y408" s="264">
        <v>199</v>
      </c>
      <c r="Z408" s="267">
        <v>0</v>
      </c>
      <c r="AA408" s="267">
        <v>0</v>
      </c>
      <c r="AB408" s="267">
        <v>0</v>
      </c>
      <c r="AC408" s="268">
        <v>0</v>
      </c>
      <c r="AD408" s="269">
        <v>0</v>
      </c>
      <c r="AE408" s="270">
        <v>0</v>
      </c>
      <c r="AF408" s="271">
        <v>42</v>
      </c>
      <c r="AG408" s="271">
        <v>0</v>
      </c>
      <c r="AH408" s="271">
        <v>0</v>
      </c>
      <c r="AI408" s="271">
        <v>77</v>
      </c>
      <c r="AJ408" s="271">
        <v>0</v>
      </c>
      <c r="AK408" s="268">
        <v>0</v>
      </c>
      <c r="AL408" s="268">
        <v>0</v>
      </c>
      <c r="AM408" s="269">
        <v>0</v>
      </c>
    </row>
    <row r="409" spans="1:39">
      <c r="A409" s="279" t="s">
        <v>398</v>
      </c>
      <c r="B409" s="280" t="s">
        <v>3313</v>
      </c>
      <c r="C409" s="262" t="s">
        <v>416</v>
      </c>
      <c r="D409" s="280" t="s">
        <v>417</v>
      </c>
      <c r="E409" s="263">
        <v>10439</v>
      </c>
      <c r="F409" s="263">
        <v>190</v>
      </c>
      <c r="G409" s="263">
        <v>107</v>
      </c>
      <c r="H409" s="263">
        <v>3</v>
      </c>
      <c r="I409" s="263">
        <v>0</v>
      </c>
      <c r="J409" s="264">
        <v>10105</v>
      </c>
      <c r="K409" s="264">
        <v>161</v>
      </c>
      <c r="L409" s="264">
        <v>161</v>
      </c>
      <c r="M409" s="264">
        <v>2</v>
      </c>
      <c r="N409" s="264">
        <v>0</v>
      </c>
      <c r="O409" s="264">
        <v>5878</v>
      </c>
      <c r="P409" s="264">
        <v>165</v>
      </c>
      <c r="Q409" s="264">
        <v>165</v>
      </c>
      <c r="R409" s="264">
        <v>69</v>
      </c>
      <c r="S409" s="264">
        <v>0</v>
      </c>
      <c r="T409" s="265">
        <v>0.015</v>
      </c>
      <c r="U409" s="266">
        <v>260450</v>
      </c>
      <c r="V409" s="266">
        <v>5206</v>
      </c>
      <c r="W409" s="266">
        <v>5122</v>
      </c>
      <c r="X409" s="266">
        <v>0</v>
      </c>
      <c r="Y409" s="264">
        <v>4714</v>
      </c>
      <c r="Z409" s="267">
        <v>0.0199884814743713</v>
      </c>
      <c r="AA409" s="267">
        <v>0.0182009771050867</v>
      </c>
      <c r="AB409" s="267">
        <v>0.0159327065809005</v>
      </c>
      <c r="AC409" s="268">
        <v>0.028070772371555</v>
      </c>
      <c r="AD409" s="269">
        <v>0.00226827052418615</v>
      </c>
      <c r="AE409" s="270">
        <v>60038</v>
      </c>
      <c r="AF409" s="271">
        <v>1173</v>
      </c>
      <c r="AG409" s="271">
        <v>0</v>
      </c>
      <c r="AH409" s="271">
        <v>55190</v>
      </c>
      <c r="AI409" s="271">
        <v>1278</v>
      </c>
      <c r="AJ409" s="271">
        <v>0</v>
      </c>
      <c r="AK409" s="268">
        <v>0.0195376261700923</v>
      </c>
      <c r="AL409" s="268">
        <v>0.0231563689074108</v>
      </c>
      <c r="AM409" s="269">
        <v>-0.00361874273731849</v>
      </c>
    </row>
    <row r="410" spans="1:39">
      <c r="A410" s="279" t="s">
        <v>398</v>
      </c>
      <c r="B410" s="280" t="s">
        <v>3313</v>
      </c>
      <c r="C410" s="262" t="s">
        <v>418</v>
      </c>
      <c r="D410" s="280" t="s">
        <v>419</v>
      </c>
      <c r="E410" s="263">
        <v>5233</v>
      </c>
      <c r="F410" s="263">
        <v>90</v>
      </c>
      <c r="G410" s="263">
        <v>34</v>
      </c>
      <c r="H410" s="263">
        <v>0</v>
      </c>
      <c r="I410" s="263">
        <v>0</v>
      </c>
      <c r="J410" s="264">
        <v>5324</v>
      </c>
      <c r="K410" s="264">
        <v>80</v>
      </c>
      <c r="L410" s="264">
        <v>80</v>
      </c>
      <c r="M410" s="264">
        <v>0</v>
      </c>
      <c r="N410" s="264">
        <v>0</v>
      </c>
      <c r="O410" s="264">
        <v>2907</v>
      </c>
      <c r="P410" s="264">
        <v>132</v>
      </c>
      <c r="Q410" s="264">
        <v>132</v>
      </c>
      <c r="R410" s="264">
        <v>51</v>
      </c>
      <c r="S410" s="264">
        <v>0</v>
      </c>
      <c r="T410" s="265">
        <v>0.015</v>
      </c>
      <c r="U410" s="266">
        <v>133517</v>
      </c>
      <c r="V410" s="266">
        <v>2736</v>
      </c>
      <c r="W410" s="266">
        <v>2679</v>
      </c>
      <c r="X410" s="266">
        <v>0</v>
      </c>
      <c r="Y410" s="264">
        <v>2438</v>
      </c>
      <c r="Z410" s="267">
        <v>0.0204917725832666</v>
      </c>
      <c r="AA410" s="267">
        <v>0.0171985476781961</v>
      </c>
      <c r="AB410" s="267">
        <v>0.0150262960180316</v>
      </c>
      <c r="AC410" s="268">
        <v>0.0454076367389061</v>
      </c>
      <c r="AD410" s="269">
        <v>0.00217225166016451</v>
      </c>
      <c r="AE410" s="270">
        <v>30748</v>
      </c>
      <c r="AF410" s="271">
        <v>655</v>
      </c>
      <c r="AG410" s="271">
        <v>0</v>
      </c>
      <c r="AH410" s="271">
        <v>28071</v>
      </c>
      <c r="AI410" s="271">
        <v>630</v>
      </c>
      <c r="AJ410" s="271">
        <v>0</v>
      </c>
      <c r="AK410" s="268">
        <v>0.0213021985169767</v>
      </c>
      <c r="AL410" s="268">
        <v>0.0224430907342097</v>
      </c>
      <c r="AM410" s="269">
        <v>-0.00114089221723297</v>
      </c>
    </row>
    <row r="411" spans="1:39">
      <c r="A411" s="279" t="s">
        <v>398</v>
      </c>
      <c r="B411" s="280" t="s">
        <v>3314</v>
      </c>
      <c r="C411" s="262" t="s">
        <v>420</v>
      </c>
      <c r="D411" s="280" t="s">
        <v>421</v>
      </c>
      <c r="E411" s="263">
        <v>10903</v>
      </c>
      <c r="F411" s="263">
        <v>137</v>
      </c>
      <c r="G411" s="263">
        <v>83</v>
      </c>
      <c r="H411" s="263">
        <v>1</v>
      </c>
      <c r="I411" s="263">
        <v>0</v>
      </c>
      <c r="J411" s="264">
        <v>10432</v>
      </c>
      <c r="K411" s="264">
        <v>129</v>
      </c>
      <c r="L411" s="264">
        <v>129</v>
      </c>
      <c r="M411" s="264">
        <v>29</v>
      </c>
      <c r="N411" s="264">
        <v>0</v>
      </c>
      <c r="O411" s="264">
        <v>5033</v>
      </c>
      <c r="P411" s="264">
        <v>98</v>
      </c>
      <c r="Q411" s="264">
        <v>98</v>
      </c>
      <c r="R411" s="264">
        <v>78</v>
      </c>
      <c r="S411" s="264">
        <v>0</v>
      </c>
      <c r="T411" s="265">
        <v>0.015</v>
      </c>
      <c r="U411" s="266">
        <v>277880</v>
      </c>
      <c r="V411" s="266">
        <v>4127</v>
      </c>
      <c r="W411" s="266">
        <v>4072</v>
      </c>
      <c r="X411" s="266">
        <v>2</v>
      </c>
      <c r="Y411" s="264">
        <v>3836</v>
      </c>
      <c r="Z411" s="267">
        <v>0.0148445372103066</v>
      </c>
      <c r="AA411" s="267">
        <v>0.0125653489865175</v>
      </c>
      <c r="AB411" s="267">
        <v>0.0123657975460123</v>
      </c>
      <c r="AC411" s="268">
        <v>0.019471488178025</v>
      </c>
      <c r="AD411" s="269">
        <v>0.000199551440505203</v>
      </c>
      <c r="AE411" s="270">
        <v>61208</v>
      </c>
      <c r="AF411" s="271">
        <v>900</v>
      </c>
      <c r="AG411" s="271">
        <v>0</v>
      </c>
      <c r="AH411" s="271">
        <v>59369</v>
      </c>
      <c r="AI411" s="271">
        <v>978</v>
      </c>
      <c r="AJ411" s="271">
        <v>1</v>
      </c>
      <c r="AK411" s="268">
        <v>0.0147039602666318</v>
      </c>
      <c r="AL411" s="268">
        <v>0.0164563998046118</v>
      </c>
      <c r="AM411" s="269">
        <v>-0.00175243953798002</v>
      </c>
    </row>
    <row r="412" spans="1:39">
      <c r="A412" s="279" t="s">
        <v>398</v>
      </c>
      <c r="B412" s="280" t="s">
        <v>3314</v>
      </c>
      <c r="C412" s="262" t="s">
        <v>422</v>
      </c>
      <c r="D412" s="280" t="s">
        <v>423</v>
      </c>
      <c r="E412" s="263">
        <v>9868</v>
      </c>
      <c r="F412" s="263">
        <v>108</v>
      </c>
      <c r="G412" s="263">
        <v>58</v>
      </c>
      <c r="H412" s="263">
        <v>0</v>
      </c>
      <c r="I412" s="263">
        <v>0</v>
      </c>
      <c r="J412" s="264">
        <v>9572</v>
      </c>
      <c r="K412" s="264">
        <v>115</v>
      </c>
      <c r="L412" s="264">
        <v>115</v>
      </c>
      <c r="M412" s="264">
        <v>2</v>
      </c>
      <c r="N412" s="264">
        <v>0</v>
      </c>
      <c r="O412" s="264">
        <v>4940</v>
      </c>
      <c r="P412" s="264">
        <v>106</v>
      </c>
      <c r="Q412" s="264">
        <v>106</v>
      </c>
      <c r="R412" s="264">
        <v>32</v>
      </c>
      <c r="S412" s="264">
        <v>0</v>
      </c>
      <c r="T412" s="265">
        <v>0.015</v>
      </c>
      <c r="U412" s="266">
        <v>246967</v>
      </c>
      <c r="V412" s="266">
        <v>4114</v>
      </c>
      <c r="W412" s="266">
        <v>4064</v>
      </c>
      <c r="X412" s="266">
        <v>0</v>
      </c>
      <c r="Y412" s="264">
        <v>3767</v>
      </c>
      <c r="Z412" s="267">
        <v>0.0166580960209259</v>
      </c>
      <c r="AA412" s="267">
        <v>0.0109444669639238</v>
      </c>
      <c r="AB412" s="267">
        <v>0.0120142081069787</v>
      </c>
      <c r="AC412" s="268">
        <v>0.0214574898785425</v>
      </c>
      <c r="AD412" s="269">
        <v>-0.00106974114305489</v>
      </c>
      <c r="AE412" s="270">
        <v>56280</v>
      </c>
      <c r="AF412" s="271">
        <v>927</v>
      </c>
      <c r="AG412" s="271">
        <v>0</v>
      </c>
      <c r="AH412" s="271">
        <v>51487</v>
      </c>
      <c r="AI412" s="271">
        <v>892</v>
      </c>
      <c r="AJ412" s="271">
        <v>0</v>
      </c>
      <c r="AK412" s="268">
        <v>0.0164712153518124</v>
      </c>
      <c r="AL412" s="268">
        <v>0.0173247615903043</v>
      </c>
      <c r="AM412" s="269">
        <v>-0.00085354623849198</v>
      </c>
    </row>
    <row r="413" spans="1:39">
      <c r="A413" s="279" t="s">
        <v>398</v>
      </c>
      <c r="B413" s="280" t="s">
        <v>3314</v>
      </c>
      <c r="C413" s="262" t="s">
        <v>424</v>
      </c>
      <c r="D413" s="280" t="s">
        <v>425</v>
      </c>
      <c r="E413" s="263">
        <v>0</v>
      </c>
      <c r="F413" s="263">
        <v>0</v>
      </c>
      <c r="G413" s="263">
        <v>0</v>
      </c>
      <c r="H413" s="263">
        <v>0</v>
      </c>
      <c r="I413" s="263">
        <v>0</v>
      </c>
      <c r="J413" s="264">
        <v>0</v>
      </c>
      <c r="K413" s="264">
        <v>0</v>
      </c>
      <c r="L413" s="264">
        <v>0</v>
      </c>
      <c r="M413" s="264">
        <v>0</v>
      </c>
      <c r="N413" s="264">
        <v>0</v>
      </c>
      <c r="O413" s="264">
        <v>0</v>
      </c>
      <c r="P413" s="264">
        <v>0</v>
      </c>
      <c r="Q413" s="264">
        <v>0</v>
      </c>
      <c r="R413" s="264">
        <v>0</v>
      </c>
      <c r="S413" s="264">
        <v>0</v>
      </c>
      <c r="T413" s="265">
        <v>0.015</v>
      </c>
      <c r="U413" s="266">
        <v>0</v>
      </c>
      <c r="V413" s="266">
        <v>1</v>
      </c>
      <c r="W413" s="266">
        <v>1</v>
      </c>
      <c r="X413" s="266">
        <v>0</v>
      </c>
      <c r="Y413" s="264">
        <v>1</v>
      </c>
      <c r="Z413" s="267">
        <v>0</v>
      </c>
      <c r="AA413" s="267">
        <v>0</v>
      </c>
      <c r="AB413" s="267">
        <v>0</v>
      </c>
      <c r="AC413" s="268">
        <v>0</v>
      </c>
      <c r="AD413" s="269">
        <v>0</v>
      </c>
      <c r="AE413" s="270">
        <v>0</v>
      </c>
      <c r="AF413" s="271">
        <v>0</v>
      </c>
      <c r="AG413" s="271">
        <v>0</v>
      </c>
      <c r="AH413" s="271">
        <v>0</v>
      </c>
      <c r="AI413" s="271">
        <v>0</v>
      </c>
      <c r="AJ413" s="271">
        <v>0</v>
      </c>
      <c r="AK413" s="268">
        <v>0</v>
      </c>
      <c r="AL413" s="268">
        <v>0</v>
      </c>
      <c r="AM413" s="269">
        <v>0</v>
      </c>
    </row>
    <row r="414" spans="1:39">
      <c r="A414" s="279" t="s">
        <v>398</v>
      </c>
      <c r="B414" s="280" t="s">
        <v>3315</v>
      </c>
      <c r="C414" s="262" t="s">
        <v>426</v>
      </c>
      <c r="D414" s="280" t="s">
        <v>427</v>
      </c>
      <c r="E414" s="263">
        <v>19567</v>
      </c>
      <c r="F414" s="263">
        <v>262</v>
      </c>
      <c r="G414" s="263">
        <v>173</v>
      </c>
      <c r="H414" s="263">
        <v>11</v>
      </c>
      <c r="I414" s="263">
        <v>0</v>
      </c>
      <c r="J414" s="264">
        <v>17849</v>
      </c>
      <c r="K414" s="264">
        <v>175</v>
      </c>
      <c r="L414" s="264">
        <v>175</v>
      </c>
      <c r="M414" s="264">
        <v>6</v>
      </c>
      <c r="N414" s="264">
        <v>0</v>
      </c>
      <c r="O414" s="264">
        <v>9580</v>
      </c>
      <c r="P414" s="264">
        <v>473</v>
      </c>
      <c r="Q414" s="264">
        <v>473</v>
      </c>
      <c r="R414" s="264">
        <v>176</v>
      </c>
      <c r="S414" s="264">
        <v>0</v>
      </c>
      <c r="T414" s="265">
        <v>0.015</v>
      </c>
      <c r="U414" s="266">
        <v>463324</v>
      </c>
      <c r="V414" s="266">
        <v>8460</v>
      </c>
      <c r="W414" s="266">
        <v>8371</v>
      </c>
      <c r="X414" s="266">
        <v>25</v>
      </c>
      <c r="Y414" s="264">
        <v>7579</v>
      </c>
      <c r="Z414" s="267">
        <v>0.0182054026987594</v>
      </c>
      <c r="AA414" s="267">
        <v>0.0133898911432514</v>
      </c>
      <c r="AB414" s="267">
        <v>0.00980447083870245</v>
      </c>
      <c r="AC414" s="268">
        <v>0.0493736951983299</v>
      </c>
      <c r="AD414" s="269">
        <v>0.00358542030454894</v>
      </c>
      <c r="AE414" s="270">
        <v>107484</v>
      </c>
      <c r="AF414" s="271">
        <v>2030</v>
      </c>
      <c r="AG414" s="271">
        <v>4</v>
      </c>
      <c r="AH414" s="271">
        <v>98704</v>
      </c>
      <c r="AI414" s="271">
        <v>1903</v>
      </c>
      <c r="AJ414" s="271">
        <v>11</v>
      </c>
      <c r="AK414" s="268">
        <v>0.0188493171076625</v>
      </c>
      <c r="AL414" s="268">
        <v>0.0191684227589561</v>
      </c>
      <c r="AM414" s="269">
        <v>-0.000319105651293533</v>
      </c>
    </row>
    <row r="415" spans="1:39">
      <c r="A415" s="279" t="s">
        <v>398</v>
      </c>
      <c r="B415" s="280" t="s">
        <v>3315</v>
      </c>
      <c r="C415" s="262" t="s">
        <v>428</v>
      </c>
      <c r="D415" s="280" t="s">
        <v>429</v>
      </c>
      <c r="E415" s="263">
        <v>0</v>
      </c>
      <c r="F415" s="263">
        <v>34</v>
      </c>
      <c r="G415" s="263">
        <v>34</v>
      </c>
      <c r="H415" s="263">
        <v>34</v>
      </c>
      <c r="I415" s="263">
        <v>0</v>
      </c>
      <c r="J415" s="264">
        <v>0</v>
      </c>
      <c r="K415" s="264">
        <v>4</v>
      </c>
      <c r="L415" s="264">
        <v>4</v>
      </c>
      <c r="M415" s="264">
        <v>4</v>
      </c>
      <c r="N415" s="264">
        <v>0</v>
      </c>
      <c r="O415" s="264">
        <v>0</v>
      </c>
      <c r="P415" s="264">
        <v>28</v>
      </c>
      <c r="Q415" s="264">
        <v>28</v>
      </c>
      <c r="R415" s="264">
        <v>28</v>
      </c>
      <c r="S415" s="264">
        <v>0</v>
      </c>
      <c r="T415" s="265">
        <v>0.015</v>
      </c>
      <c r="U415" s="266">
        <v>0</v>
      </c>
      <c r="V415" s="266">
        <v>397</v>
      </c>
      <c r="W415" s="266">
        <v>397</v>
      </c>
      <c r="X415" s="266">
        <v>0</v>
      </c>
      <c r="Y415" s="264">
        <v>396</v>
      </c>
      <c r="Z415" s="267">
        <v>0</v>
      </c>
      <c r="AA415" s="267">
        <v>0</v>
      </c>
      <c r="AB415" s="267">
        <v>0</v>
      </c>
      <c r="AC415" s="268">
        <v>0</v>
      </c>
      <c r="AD415" s="269">
        <v>0</v>
      </c>
      <c r="AE415" s="270">
        <v>0</v>
      </c>
      <c r="AF415" s="271">
        <v>102</v>
      </c>
      <c r="AG415" s="271">
        <v>0</v>
      </c>
      <c r="AH415" s="271">
        <v>0</v>
      </c>
      <c r="AI415" s="271">
        <v>83</v>
      </c>
      <c r="AJ415" s="271">
        <v>0</v>
      </c>
      <c r="AK415" s="268">
        <v>0</v>
      </c>
      <c r="AL415" s="268">
        <v>0</v>
      </c>
      <c r="AM415" s="269">
        <v>0</v>
      </c>
    </row>
    <row r="416" spans="1:39">
      <c r="A416" s="279" t="s">
        <v>398</v>
      </c>
      <c r="B416" s="280" t="s">
        <v>3315</v>
      </c>
      <c r="C416" s="262" t="s">
        <v>430</v>
      </c>
      <c r="D416" s="280" t="s">
        <v>431</v>
      </c>
      <c r="E416" s="263">
        <v>9557</v>
      </c>
      <c r="F416" s="263">
        <v>115</v>
      </c>
      <c r="G416" s="263">
        <v>71</v>
      </c>
      <c r="H416" s="263">
        <v>4</v>
      </c>
      <c r="I416" s="263">
        <v>0</v>
      </c>
      <c r="J416" s="264">
        <v>8758</v>
      </c>
      <c r="K416" s="264">
        <v>131</v>
      </c>
      <c r="L416" s="264">
        <v>131</v>
      </c>
      <c r="M416" s="264">
        <v>12</v>
      </c>
      <c r="N416" s="264">
        <v>0</v>
      </c>
      <c r="O416" s="264">
        <v>4522</v>
      </c>
      <c r="P416" s="264">
        <v>79</v>
      </c>
      <c r="Q416" s="264">
        <v>79</v>
      </c>
      <c r="R416" s="264">
        <v>32</v>
      </c>
      <c r="S416" s="264">
        <v>0</v>
      </c>
      <c r="T416" s="265">
        <v>0.015</v>
      </c>
      <c r="U416" s="266">
        <v>231789</v>
      </c>
      <c r="V416" s="266">
        <v>3841</v>
      </c>
      <c r="W416" s="266">
        <v>3797</v>
      </c>
      <c r="X416" s="266">
        <v>3</v>
      </c>
      <c r="Y416" s="264">
        <v>3519</v>
      </c>
      <c r="Z416" s="267">
        <v>0.0165581628118677</v>
      </c>
      <c r="AA416" s="267">
        <v>0.0120330647692791</v>
      </c>
      <c r="AB416" s="267">
        <v>0.0149577529116237</v>
      </c>
      <c r="AC416" s="268">
        <v>0.0174701459531181</v>
      </c>
      <c r="AD416" s="269">
        <v>-0.0029246881423446</v>
      </c>
      <c r="AE416" s="270">
        <v>53923</v>
      </c>
      <c r="AF416" s="271">
        <v>898</v>
      </c>
      <c r="AG416" s="271">
        <v>0</v>
      </c>
      <c r="AH416" s="271">
        <v>52008</v>
      </c>
      <c r="AI416" s="271">
        <v>909</v>
      </c>
      <c r="AJ416" s="271">
        <v>1</v>
      </c>
      <c r="AK416" s="268">
        <v>0.0166533761103796</v>
      </c>
      <c r="AL416" s="268">
        <v>0.0174588524842332</v>
      </c>
      <c r="AM416" s="269">
        <v>-0.000805476373853579</v>
      </c>
    </row>
    <row r="417" spans="1:39">
      <c r="A417" s="279" t="s">
        <v>398</v>
      </c>
      <c r="B417" s="280" t="s">
        <v>3312</v>
      </c>
      <c r="C417" s="262" t="s">
        <v>432</v>
      </c>
      <c r="D417" s="280" t="s">
        <v>433</v>
      </c>
      <c r="E417" s="263">
        <v>0</v>
      </c>
      <c r="F417" s="263">
        <v>3</v>
      </c>
      <c r="G417" s="263">
        <v>3</v>
      </c>
      <c r="H417" s="263">
        <v>3</v>
      </c>
      <c r="I417" s="263">
        <v>0</v>
      </c>
      <c r="J417" s="264">
        <v>0</v>
      </c>
      <c r="K417" s="264">
        <v>0</v>
      </c>
      <c r="L417" s="264">
        <v>0</v>
      </c>
      <c r="M417" s="264">
        <v>0</v>
      </c>
      <c r="N417" s="264">
        <v>0</v>
      </c>
      <c r="O417" s="264">
        <v>0</v>
      </c>
      <c r="P417" s="264">
        <v>1</v>
      </c>
      <c r="Q417" s="264">
        <v>1</v>
      </c>
      <c r="R417" s="264">
        <v>1</v>
      </c>
      <c r="S417" s="264">
        <v>0</v>
      </c>
      <c r="T417" s="265">
        <v>0.015</v>
      </c>
      <c r="U417" s="266">
        <v>0</v>
      </c>
      <c r="V417" s="266">
        <v>419</v>
      </c>
      <c r="W417" s="266">
        <v>419</v>
      </c>
      <c r="X417" s="266">
        <v>27</v>
      </c>
      <c r="Y417" s="264">
        <v>374</v>
      </c>
      <c r="Z417" s="267">
        <v>0</v>
      </c>
      <c r="AA417" s="267">
        <v>0</v>
      </c>
      <c r="AB417" s="267">
        <v>0</v>
      </c>
      <c r="AC417" s="268">
        <v>0</v>
      </c>
      <c r="AD417" s="269">
        <v>0</v>
      </c>
      <c r="AE417" s="270">
        <v>0</v>
      </c>
      <c r="AF417" s="271">
        <v>8</v>
      </c>
      <c r="AG417" s="271">
        <v>0</v>
      </c>
      <c r="AH417" s="271">
        <v>0</v>
      </c>
      <c r="AI417" s="271">
        <v>29</v>
      </c>
      <c r="AJ417" s="271">
        <v>0</v>
      </c>
      <c r="AK417" s="268">
        <v>0</v>
      </c>
      <c r="AL417" s="268">
        <v>0</v>
      </c>
      <c r="AM417" s="269">
        <v>0</v>
      </c>
    </row>
    <row r="418" spans="1:39">
      <c r="A418" s="279" t="s">
        <v>398</v>
      </c>
      <c r="B418" s="280" t="s">
        <v>3315</v>
      </c>
      <c r="C418" s="262" t="s">
        <v>434</v>
      </c>
      <c r="D418" s="280" t="s">
        <v>435</v>
      </c>
      <c r="E418" s="263">
        <v>7495</v>
      </c>
      <c r="F418" s="263">
        <v>136</v>
      </c>
      <c r="G418" s="263">
        <v>85</v>
      </c>
      <c r="H418" s="263">
        <v>0</v>
      </c>
      <c r="I418" s="263">
        <v>0</v>
      </c>
      <c r="J418" s="264">
        <v>7262</v>
      </c>
      <c r="K418" s="264">
        <v>137</v>
      </c>
      <c r="L418" s="264">
        <v>137</v>
      </c>
      <c r="M418" s="264">
        <v>18</v>
      </c>
      <c r="N418" s="264">
        <v>0</v>
      </c>
      <c r="O418" s="264">
        <v>3586</v>
      </c>
      <c r="P418" s="264">
        <v>204</v>
      </c>
      <c r="Q418" s="264">
        <v>204</v>
      </c>
      <c r="R418" s="264">
        <v>143</v>
      </c>
      <c r="S418" s="264">
        <v>0</v>
      </c>
      <c r="T418" s="265">
        <v>0.015</v>
      </c>
      <c r="U418" s="266">
        <v>187614</v>
      </c>
      <c r="V418" s="266">
        <v>3926</v>
      </c>
      <c r="W418" s="266">
        <v>3873</v>
      </c>
      <c r="X418" s="266">
        <v>1</v>
      </c>
      <c r="Y418" s="264">
        <v>3578</v>
      </c>
      <c r="Z418" s="267">
        <v>0.0209206136002644</v>
      </c>
      <c r="AA418" s="267">
        <v>0.0181454302868579</v>
      </c>
      <c r="AB418" s="267">
        <v>0.0188653263563757</v>
      </c>
      <c r="AC418" s="268">
        <v>0.0568878973786949</v>
      </c>
      <c r="AD418" s="269">
        <v>-0.000719896069517747</v>
      </c>
      <c r="AE418" s="270">
        <v>43102</v>
      </c>
      <c r="AF418" s="271">
        <v>891</v>
      </c>
      <c r="AG418" s="271">
        <v>0</v>
      </c>
      <c r="AH418" s="271">
        <v>41450</v>
      </c>
      <c r="AI418" s="271">
        <v>893</v>
      </c>
      <c r="AJ418" s="271">
        <v>1</v>
      </c>
      <c r="AK418" s="268">
        <v>0.0206718945756577</v>
      </c>
      <c r="AL418" s="268">
        <v>0.0215199034981906</v>
      </c>
      <c r="AM418" s="269">
        <v>-0.000848008922532846</v>
      </c>
    </row>
    <row r="419" spans="1:39">
      <c r="A419" s="279" t="s">
        <v>398</v>
      </c>
      <c r="B419" s="280" t="s">
        <v>3316</v>
      </c>
      <c r="C419" s="262" t="s">
        <v>436</v>
      </c>
      <c r="D419" s="280" t="s">
        <v>437</v>
      </c>
      <c r="E419" s="263">
        <v>15346</v>
      </c>
      <c r="F419" s="263">
        <v>199</v>
      </c>
      <c r="G419" s="263">
        <v>69</v>
      </c>
      <c r="H419" s="263">
        <v>0</v>
      </c>
      <c r="I419" s="263">
        <v>0</v>
      </c>
      <c r="J419" s="264">
        <v>13833</v>
      </c>
      <c r="K419" s="264">
        <v>332</v>
      </c>
      <c r="L419" s="264">
        <v>330</v>
      </c>
      <c r="M419" s="264">
        <v>7</v>
      </c>
      <c r="N419" s="264">
        <v>1</v>
      </c>
      <c r="O419" s="264">
        <v>8582</v>
      </c>
      <c r="P419" s="264">
        <v>67</v>
      </c>
      <c r="Q419" s="264">
        <v>67</v>
      </c>
      <c r="R419" s="264">
        <v>25</v>
      </c>
      <c r="S419" s="264">
        <v>0</v>
      </c>
      <c r="T419" s="265">
        <v>0.015</v>
      </c>
      <c r="U419" s="266">
        <v>390216</v>
      </c>
      <c r="V419" s="266">
        <v>6654</v>
      </c>
      <c r="W419" s="266">
        <v>6521</v>
      </c>
      <c r="X419" s="266">
        <v>4</v>
      </c>
      <c r="Y419" s="264">
        <v>5991</v>
      </c>
      <c r="Z419" s="267">
        <v>0.0170418434918097</v>
      </c>
      <c r="AA419" s="267">
        <v>0.0129675485468526</v>
      </c>
      <c r="AB419" s="267">
        <v>0.0239282874286127</v>
      </c>
      <c r="AC419" s="268">
        <v>0.00780703798648334</v>
      </c>
      <c r="AD419" s="269">
        <v>-0.0109607388817601</v>
      </c>
      <c r="AE419" s="270">
        <v>92971</v>
      </c>
      <c r="AF419" s="271">
        <v>1596</v>
      </c>
      <c r="AG419" s="271">
        <v>1</v>
      </c>
      <c r="AH419" s="271">
        <v>85924</v>
      </c>
      <c r="AI419" s="271">
        <v>1479</v>
      </c>
      <c r="AJ419" s="271">
        <v>3</v>
      </c>
      <c r="AK419" s="268">
        <v>0.0171558873197018</v>
      </c>
      <c r="AL419" s="268">
        <v>0.0171779712303896</v>
      </c>
      <c r="AM419" s="269">
        <v>-2.20839106878021e-5</v>
      </c>
    </row>
    <row r="420" spans="1:39">
      <c r="A420" s="279" t="s">
        <v>398</v>
      </c>
      <c r="B420" s="280" t="s">
        <v>3316</v>
      </c>
      <c r="C420" s="262" t="s">
        <v>438</v>
      </c>
      <c r="D420" s="280" t="s">
        <v>439</v>
      </c>
      <c r="E420" s="263">
        <v>0</v>
      </c>
      <c r="F420" s="263">
        <v>12</v>
      </c>
      <c r="G420" s="263">
        <v>12</v>
      </c>
      <c r="H420" s="263">
        <v>12</v>
      </c>
      <c r="I420" s="263">
        <v>0</v>
      </c>
      <c r="J420" s="264">
        <v>1</v>
      </c>
      <c r="K420" s="264">
        <v>0</v>
      </c>
      <c r="L420" s="264">
        <v>0</v>
      </c>
      <c r="M420" s="264">
        <v>0</v>
      </c>
      <c r="N420" s="264">
        <v>0</v>
      </c>
      <c r="O420" s="264">
        <v>9</v>
      </c>
      <c r="P420" s="264">
        <v>10</v>
      </c>
      <c r="Q420" s="264">
        <v>10</v>
      </c>
      <c r="R420" s="264">
        <v>9</v>
      </c>
      <c r="S420" s="264">
        <v>0</v>
      </c>
      <c r="T420" s="265">
        <v>0.015</v>
      </c>
      <c r="U420" s="266">
        <v>112</v>
      </c>
      <c r="V420" s="266">
        <v>182</v>
      </c>
      <c r="W420" s="266">
        <v>182</v>
      </c>
      <c r="X420" s="266">
        <v>0</v>
      </c>
      <c r="Y420" s="264">
        <v>180</v>
      </c>
      <c r="Z420" s="267">
        <v>1.625</v>
      </c>
      <c r="AA420" s="267">
        <v>0</v>
      </c>
      <c r="AB420" s="267">
        <v>0</v>
      </c>
      <c r="AC420" s="268">
        <v>1.11111111111111</v>
      </c>
      <c r="AD420" s="269">
        <v>0</v>
      </c>
      <c r="AE420" s="270">
        <v>22</v>
      </c>
      <c r="AF420" s="271">
        <v>40</v>
      </c>
      <c r="AG420" s="271">
        <v>0</v>
      </c>
      <c r="AH420" s="271">
        <v>14</v>
      </c>
      <c r="AI420" s="271">
        <v>45</v>
      </c>
      <c r="AJ420" s="271">
        <v>0</v>
      </c>
      <c r="AK420" s="268">
        <v>1.81818181818182</v>
      </c>
      <c r="AL420" s="268">
        <v>3.21428571428571</v>
      </c>
      <c r="AM420" s="269">
        <v>-1.3961038961039</v>
      </c>
    </row>
    <row r="421" spans="1:39">
      <c r="A421" s="279" t="s">
        <v>398</v>
      </c>
      <c r="B421" s="280" t="s">
        <v>3314</v>
      </c>
      <c r="C421" s="262" t="s">
        <v>440</v>
      </c>
      <c r="D421" s="280" t="s">
        <v>441</v>
      </c>
      <c r="E421" s="263">
        <v>20438</v>
      </c>
      <c r="F421" s="263">
        <v>328</v>
      </c>
      <c r="G421" s="263">
        <v>216</v>
      </c>
      <c r="H421" s="263">
        <v>1</v>
      </c>
      <c r="I421" s="263">
        <v>0</v>
      </c>
      <c r="J421" s="264">
        <v>19910</v>
      </c>
      <c r="K421" s="264">
        <v>351</v>
      </c>
      <c r="L421" s="264">
        <v>346</v>
      </c>
      <c r="M421" s="264">
        <v>38</v>
      </c>
      <c r="N421" s="264">
        <v>0</v>
      </c>
      <c r="O421" s="264">
        <v>10001</v>
      </c>
      <c r="P421" s="264">
        <v>283</v>
      </c>
      <c r="Q421" s="264">
        <v>283</v>
      </c>
      <c r="R421" s="264">
        <v>153</v>
      </c>
      <c r="S421" s="264">
        <v>0</v>
      </c>
      <c r="T421" s="265">
        <v>0.015</v>
      </c>
      <c r="U421" s="266">
        <v>504398</v>
      </c>
      <c r="V421" s="266">
        <v>9611</v>
      </c>
      <c r="W421" s="266">
        <v>9493</v>
      </c>
      <c r="X421" s="266">
        <v>18</v>
      </c>
      <c r="Y421" s="264">
        <v>8731</v>
      </c>
      <c r="Z421" s="267">
        <v>0.0190187114143989</v>
      </c>
      <c r="AA421" s="267">
        <v>0.0160485370388492</v>
      </c>
      <c r="AB421" s="267">
        <v>0.0176293319939729</v>
      </c>
      <c r="AC421" s="268">
        <v>0.0282971702829717</v>
      </c>
      <c r="AD421" s="269">
        <v>-0.00158079495512367</v>
      </c>
      <c r="AE421" s="270">
        <v>114920</v>
      </c>
      <c r="AF421" s="271">
        <v>2265</v>
      </c>
      <c r="AG421" s="271">
        <v>0</v>
      </c>
      <c r="AH421" s="271">
        <v>106507</v>
      </c>
      <c r="AI421" s="271">
        <v>2102</v>
      </c>
      <c r="AJ421" s="271">
        <v>3</v>
      </c>
      <c r="AK421" s="268">
        <v>0.0197093630351549</v>
      </c>
      <c r="AL421" s="268">
        <v>0.0197076248509488</v>
      </c>
      <c r="AM421" s="269">
        <v>1.73818420612717e-6</v>
      </c>
    </row>
    <row r="422" spans="1:39">
      <c r="A422" s="279" t="s">
        <v>398</v>
      </c>
      <c r="B422" s="280" t="s">
        <v>3311</v>
      </c>
      <c r="C422" s="262" t="s">
        <v>442</v>
      </c>
      <c r="D422" s="280" t="s">
        <v>443</v>
      </c>
      <c r="E422" s="263">
        <v>16447</v>
      </c>
      <c r="F422" s="263">
        <v>264</v>
      </c>
      <c r="G422" s="263">
        <v>178</v>
      </c>
      <c r="H422" s="263">
        <v>7</v>
      </c>
      <c r="I422" s="263">
        <v>0</v>
      </c>
      <c r="J422" s="264">
        <v>15592</v>
      </c>
      <c r="K422" s="264">
        <v>221</v>
      </c>
      <c r="L422" s="264">
        <v>221</v>
      </c>
      <c r="M422" s="264">
        <v>47</v>
      </c>
      <c r="N422" s="264">
        <v>0</v>
      </c>
      <c r="O422" s="264">
        <v>7848</v>
      </c>
      <c r="P422" s="264">
        <v>243</v>
      </c>
      <c r="Q422" s="264">
        <v>243</v>
      </c>
      <c r="R422" s="264">
        <v>171</v>
      </c>
      <c r="S422" s="264">
        <v>0</v>
      </c>
      <c r="T422" s="265">
        <v>0.015</v>
      </c>
      <c r="U422" s="266">
        <v>403277</v>
      </c>
      <c r="V422" s="266">
        <v>7608</v>
      </c>
      <c r="W422" s="266">
        <v>7518</v>
      </c>
      <c r="X422" s="266">
        <v>2</v>
      </c>
      <c r="Y422" s="264">
        <v>7015</v>
      </c>
      <c r="Z422" s="267">
        <v>0.0188604854727644</v>
      </c>
      <c r="AA422" s="267">
        <v>0.016051559554934</v>
      </c>
      <c r="AB422" s="267">
        <v>0.0141739353514623</v>
      </c>
      <c r="AC422" s="268">
        <v>0.0309633027522936</v>
      </c>
      <c r="AD422" s="269">
        <v>0.00187762420347174</v>
      </c>
      <c r="AE422" s="270">
        <v>91469</v>
      </c>
      <c r="AF422" s="271">
        <v>1731</v>
      </c>
      <c r="AG422" s="271">
        <v>0</v>
      </c>
      <c r="AH422" s="271">
        <v>86251</v>
      </c>
      <c r="AI422" s="271">
        <v>1839</v>
      </c>
      <c r="AJ422" s="271">
        <v>2</v>
      </c>
      <c r="AK422" s="268">
        <v>0.0189244443472652</v>
      </c>
      <c r="AL422" s="268">
        <v>0.0212983037877822</v>
      </c>
      <c r="AM422" s="269">
        <v>-0.00237385944051698</v>
      </c>
    </row>
    <row r="423" spans="1:39">
      <c r="A423" s="279" t="s">
        <v>398</v>
      </c>
      <c r="B423" s="280" t="s">
        <v>3314</v>
      </c>
      <c r="C423" s="262" t="s">
        <v>444</v>
      </c>
      <c r="D423" s="280" t="s">
        <v>445</v>
      </c>
      <c r="E423" s="263">
        <v>17918</v>
      </c>
      <c r="F423" s="263">
        <v>307</v>
      </c>
      <c r="G423" s="263">
        <v>173</v>
      </c>
      <c r="H423" s="263">
        <v>2</v>
      </c>
      <c r="I423" s="263">
        <v>0</v>
      </c>
      <c r="J423" s="264">
        <v>17605</v>
      </c>
      <c r="K423" s="264">
        <v>116</v>
      </c>
      <c r="L423" s="264">
        <v>115</v>
      </c>
      <c r="M423" s="264">
        <v>3</v>
      </c>
      <c r="N423" s="264">
        <v>0</v>
      </c>
      <c r="O423" s="264">
        <v>8119</v>
      </c>
      <c r="P423" s="264">
        <v>115</v>
      </c>
      <c r="Q423" s="264">
        <v>115</v>
      </c>
      <c r="R423" s="264">
        <v>43</v>
      </c>
      <c r="S423" s="264">
        <v>0</v>
      </c>
      <c r="T423" s="265">
        <v>0.015</v>
      </c>
      <c r="U423" s="266">
        <v>442490</v>
      </c>
      <c r="V423" s="266">
        <v>6745</v>
      </c>
      <c r="W423" s="266">
        <v>6608</v>
      </c>
      <c r="X423" s="266">
        <v>1</v>
      </c>
      <c r="Y423" s="264">
        <v>6167</v>
      </c>
      <c r="Z423" s="267">
        <v>0.0152410223959863</v>
      </c>
      <c r="AA423" s="267">
        <v>0.017133608661681</v>
      </c>
      <c r="AB423" s="267">
        <v>0.00658903720533939</v>
      </c>
      <c r="AC423" s="268">
        <v>0.0141643059490085</v>
      </c>
      <c r="AD423" s="269">
        <v>0.0105445714563416</v>
      </c>
      <c r="AE423" s="270">
        <v>99407</v>
      </c>
      <c r="AF423" s="271">
        <v>1445</v>
      </c>
      <c r="AG423" s="271">
        <v>0</v>
      </c>
      <c r="AH423" s="271">
        <v>94487</v>
      </c>
      <c r="AI423" s="271">
        <v>1529</v>
      </c>
      <c r="AJ423" s="271">
        <v>0</v>
      </c>
      <c r="AK423" s="268">
        <v>0.0145361996640076</v>
      </c>
      <c r="AL423" s="268">
        <v>0.0161821202916803</v>
      </c>
      <c r="AM423" s="269">
        <v>-0.00164592062767277</v>
      </c>
    </row>
    <row r="424" spans="1:39">
      <c r="A424" s="279" t="s">
        <v>398</v>
      </c>
      <c r="B424" s="280" t="s">
        <v>3311</v>
      </c>
      <c r="C424" s="262" t="s">
        <v>446</v>
      </c>
      <c r="D424" s="280" t="s">
        <v>447</v>
      </c>
      <c r="E424" s="263">
        <v>8121</v>
      </c>
      <c r="F424" s="263">
        <v>143</v>
      </c>
      <c r="G424" s="263">
        <v>103</v>
      </c>
      <c r="H424" s="263">
        <v>3</v>
      </c>
      <c r="I424" s="263">
        <v>1</v>
      </c>
      <c r="J424" s="264">
        <v>7928</v>
      </c>
      <c r="K424" s="264">
        <v>81</v>
      </c>
      <c r="L424" s="264">
        <v>80</v>
      </c>
      <c r="M424" s="264">
        <v>24</v>
      </c>
      <c r="N424" s="264">
        <v>0</v>
      </c>
      <c r="O424" s="264">
        <v>3908</v>
      </c>
      <c r="P424" s="264">
        <v>127</v>
      </c>
      <c r="Q424" s="264">
        <v>127</v>
      </c>
      <c r="R424" s="264">
        <v>98</v>
      </c>
      <c r="S424" s="264">
        <v>0</v>
      </c>
      <c r="T424" s="265">
        <v>0.015</v>
      </c>
      <c r="U424" s="266">
        <v>203539</v>
      </c>
      <c r="V424" s="266">
        <v>3932</v>
      </c>
      <c r="W424" s="266">
        <v>3891</v>
      </c>
      <c r="X424" s="266">
        <v>3</v>
      </c>
      <c r="Y424" s="264">
        <v>3679</v>
      </c>
      <c r="Z424" s="267">
        <v>0.0193034258790699</v>
      </c>
      <c r="AA424" s="267">
        <v>0.0174855313385051</v>
      </c>
      <c r="AB424" s="267">
        <v>0.0102169525731584</v>
      </c>
      <c r="AC424" s="268">
        <v>0.0324974411463664</v>
      </c>
      <c r="AD424" s="269">
        <v>0.00726857876534668</v>
      </c>
      <c r="AE424" s="270">
        <v>46210</v>
      </c>
      <c r="AF424" s="271">
        <v>835</v>
      </c>
      <c r="AG424" s="271">
        <v>2</v>
      </c>
      <c r="AH424" s="271">
        <v>43230</v>
      </c>
      <c r="AI424" s="271">
        <v>923</v>
      </c>
      <c r="AJ424" s="271">
        <v>1</v>
      </c>
      <c r="AK424" s="268">
        <v>0.0180264012118589</v>
      </c>
      <c r="AL424" s="268">
        <v>0.0213277816331251</v>
      </c>
      <c r="AM424" s="269">
        <v>-0.00330138042126624</v>
      </c>
    </row>
    <row r="425" spans="1:39">
      <c r="A425" s="279" t="s">
        <v>398</v>
      </c>
      <c r="B425" s="280" t="s">
        <v>3314</v>
      </c>
      <c r="C425" s="262" t="s">
        <v>448</v>
      </c>
      <c r="D425" s="280" t="s">
        <v>449</v>
      </c>
      <c r="E425" s="263">
        <v>12586</v>
      </c>
      <c r="F425" s="263">
        <v>311</v>
      </c>
      <c r="G425" s="263">
        <v>134</v>
      </c>
      <c r="H425" s="263">
        <v>1</v>
      </c>
      <c r="I425" s="263">
        <v>0</v>
      </c>
      <c r="J425" s="264">
        <v>12100</v>
      </c>
      <c r="K425" s="264">
        <v>160</v>
      </c>
      <c r="L425" s="264">
        <v>159</v>
      </c>
      <c r="M425" s="264">
        <v>18</v>
      </c>
      <c r="N425" s="264">
        <v>0</v>
      </c>
      <c r="O425" s="264">
        <v>5955</v>
      </c>
      <c r="P425" s="264">
        <v>138</v>
      </c>
      <c r="Q425" s="264">
        <v>138</v>
      </c>
      <c r="R425" s="264">
        <v>58</v>
      </c>
      <c r="S425" s="264">
        <v>0</v>
      </c>
      <c r="T425" s="265">
        <v>0.015</v>
      </c>
      <c r="U425" s="266">
        <v>316849</v>
      </c>
      <c r="V425" s="266">
        <v>6891</v>
      </c>
      <c r="W425" s="266">
        <v>6711</v>
      </c>
      <c r="X425" s="266">
        <v>7</v>
      </c>
      <c r="Y425" s="264">
        <v>6256</v>
      </c>
      <c r="Z425" s="267">
        <v>0.0217264375143996</v>
      </c>
      <c r="AA425" s="267">
        <v>0.0247099952327983</v>
      </c>
      <c r="AB425" s="267">
        <v>0.0132231404958678</v>
      </c>
      <c r="AC425" s="268">
        <v>0.0231738035264484</v>
      </c>
      <c r="AD425" s="269">
        <v>0.0114868547369306</v>
      </c>
      <c r="AE425" s="270">
        <v>70612</v>
      </c>
      <c r="AF425" s="271">
        <v>1616</v>
      </c>
      <c r="AG425" s="271">
        <v>1</v>
      </c>
      <c r="AH425" s="271">
        <v>66405</v>
      </c>
      <c r="AI425" s="271">
        <v>1578</v>
      </c>
      <c r="AJ425" s="271">
        <v>3</v>
      </c>
      <c r="AK425" s="268">
        <v>0.0228714666062426</v>
      </c>
      <c r="AL425" s="268">
        <v>0.0237180935170544</v>
      </c>
      <c r="AM425" s="269">
        <v>-0.000846626910811873</v>
      </c>
    </row>
    <row r="426" spans="1:39">
      <c r="A426" s="279" t="s">
        <v>398</v>
      </c>
      <c r="B426" s="280" t="s">
        <v>3312</v>
      </c>
      <c r="C426" s="262" t="s">
        <v>450</v>
      </c>
      <c r="D426" s="280" t="s">
        <v>451</v>
      </c>
      <c r="E426" s="263">
        <v>11509</v>
      </c>
      <c r="F426" s="263">
        <v>106</v>
      </c>
      <c r="G426" s="263">
        <v>72</v>
      </c>
      <c r="H426" s="263">
        <v>0</v>
      </c>
      <c r="I426" s="263">
        <v>0</v>
      </c>
      <c r="J426" s="264">
        <v>11340</v>
      </c>
      <c r="K426" s="264">
        <v>84</v>
      </c>
      <c r="L426" s="264">
        <v>84</v>
      </c>
      <c r="M426" s="264">
        <v>2</v>
      </c>
      <c r="N426" s="264">
        <v>0</v>
      </c>
      <c r="O426" s="264">
        <v>6329</v>
      </c>
      <c r="P426" s="264">
        <v>169</v>
      </c>
      <c r="Q426" s="264">
        <v>169</v>
      </c>
      <c r="R426" s="264">
        <v>84</v>
      </c>
      <c r="S426" s="264">
        <v>0</v>
      </c>
      <c r="T426" s="265">
        <v>0.015</v>
      </c>
      <c r="U426" s="266">
        <v>301200</v>
      </c>
      <c r="V426" s="266">
        <v>5129</v>
      </c>
      <c r="W426" s="266">
        <v>5094</v>
      </c>
      <c r="X426" s="266">
        <v>4</v>
      </c>
      <c r="Y426" s="264">
        <v>4757</v>
      </c>
      <c r="Z426" s="267">
        <v>0.0170152722443559</v>
      </c>
      <c r="AA426" s="267">
        <v>0.00921018333478148</v>
      </c>
      <c r="AB426" s="267">
        <v>0.00740740740740741</v>
      </c>
      <c r="AC426" s="268">
        <v>0.0267024806446516</v>
      </c>
      <c r="AD426" s="269">
        <v>0.00180277592737407</v>
      </c>
      <c r="AE426" s="270">
        <v>68356</v>
      </c>
      <c r="AF426" s="271">
        <v>1019</v>
      </c>
      <c r="AG426" s="271">
        <v>2</v>
      </c>
      <c r="AH426" s="271">
        <v>63612</v>
      </c>
      <c r="AI426" s="271">
        <v>1045</v>
      </c>
      <c r="AJ426" s="271">
        <v>0</v>
      </c>
      <c r="AK426" s="268">
        <v>0.0148779916905612</v>
      </c>
      <c r="AL426" s="268">
        <v>0.0164277180406213</v>
      </c>
      <c r="AM426" s="269">
        <v>-0.00154972635006009</v>
      </c>
    </row>
    <row r="427" spans="1:39">
      <c r="A427" s="279" t="s">
        <v>398</v>
      </c>
      <c r="B427" s="280" t="s">
        <v>3311</v>
      </c>
      <c r="C427" s="262" t="s">
        <v>452</v>
      </c>
      <c r="D427" s="280" t="s">
        <v>453</v>
      </c>
      <c r="E427" s="263">
        <v>14351</v>
      </c>
      <c r="F427" s="263">
        <v>279</v>
      </c>
      <c r="G427" s="263">
        <v>174</v>
      </c>
      <c r="H427" s="263">
        <v>0</v>
      </c>
      <c r="I427" s="263">
        <v>0</v>
      </c>
      <c r="J427" s="264">
        <v>13880</v>
      </c>
      <c r="K427" s="264">
        <v>248</v>
      </c>
      <c r="L427" s="264">
        <v>247</v>
      </c>
      <c r="M427" s="264">
        <v>7</v>
      </c>
      <c r="N427" s="264">
        <v>0</v>
      </c>
      <c r="O427" s="264">
        <v>7409</v>
      </c>
      <c r="P427" s="264">
        <v>250</v>
      </c>
      <c r="Q427" s="264">
        <v>250</v>
      </c>
      <c r="R427" s="264">
        <v>94</v>
      </c>
      <c r="S427" s="264">
        <v>0</v>
      </c>
      <c r="T427" s="265">
        <v>0.015</v>
      </c>
      <c r="U427" s="266">
        <v>357596</v>
      </c>
      <c r="V427" s="266">
        <v>7757</v>
      </c>
      <c r="W427" s="266">
        <v>7651</v>
      </c>
      <c r="X427" s="266">
        <v>5</v>
      </c>
      <c r="Y427" s="264">
        <v>6967</v>
      </c>
      <c r="Z427" s="267">
        <v>0.0216780948332755</v>
      </c>
      <c r="AA427" s="267">
        <v>0.0194411539265556</v>
      </c>
      <c r="AB427" s="267">
        <v>0.0178674351585014</v>
      </c>
      <c r="AC427" s="268">
        <v>0.0337427453097584</v>
      </c>
      <c r="AD427" s="269">
        <v>0.0015737187680542</v>
      </c>
      <c r="AE427" s="270">
        <v>81524</v>
      </c>
      <c r="AF427" s="271">
        <v>1754</v>
      </c>
      <c r="AG427" s="271">
        <v>2</v>
      </c>
      <c r="AH427" s="271">
        <v>75664</v>
      </c>
      <c r="AI427" s="271">
        <v>1824</v>
      </c>
      <c r="AJ427" s="271">
        <v>2</v>
      </c>
      <c r="AK427" s="268">
        <v>0.0214906039939159</v>
      </c>
      <c r="AL427" s="268">
        <v>0.0240801437936139</v>
      </c>
      <c r="AM427" s="269">
        <v>-0.00258953979969797</v>
      </c>
    </row>
    <row r="428" spans="1:39">
      <c r="A428" s="279" t="s">
        <v>398</v>
      </c>
      <c r="B428" s="280" t="s">
        <v>3315</v>
      </c>
      <c r="C428" s="262" t="s">
        <v>454</v>
      </c>
      <c r="D428" s="280" t="s">
        <v>455</v>
      </c>
      <c r="E428" s="263">
        <v>12133</v>
      </c>
      <c r="F428" s="263">
        <v>193</v>
      </c>
      <c r="G428" s="263">
        <v>129</v>
      </c>
      <c r="H428" s="263">
        <v>0</v>
      </c>
      <c r="I428" s="263">
        <v>0</v>
      </c>
      <c r="J428" s="264">
        <v>11782</v>
      </c>
      <c r="K428" s="264">
        <v>158</v>
      </c>
      <c r="L428" s="264">
        <v>157</v>
      </c>
      <c r="M428" s="264">
        <v>10</v>
      </c>
      <c r="N428" s="264">
        <v>0</v>
      </c>
      <c r="O428" s="264">
        <v>5942</v>
      </c>
      <c r="P428" s="264">
        <v>110</v>
      </c>
      <c r="Q428" s="264">
        <v>110</v>
      </c>
      <c r="R428" s="264">
        <v>71</v>
      </c>
      <c r="S428" s="264">
        <v>0</v>
      </c>
      <c r="T428" s="265">
        <v>0.015</v>
      </c>
      <c r="U428" s="266">
        <v>303458</v>
      </c>
      <c r="V428" s="266">
        <v>5486</v>
      </c>
      <c r="W428" s="266">
        <v>5418</v>
      </c>
      <c r="X428" s="266">
        <v>5</v>
      </c>
      <c r="Y428" s="264">
        <v>5056</v>
      </c>
      <c r="Z428" s="267">
        <v>0.018061807564803</v>
      </c>
      <c r="AA428" s="267">
        <v>0.0159070304129234</v>
      </c>
      <c r="AB428" s="267">
        <v>0.0134102868782889</v>
      </c>
      <c r="AC428" s="268">
        <v>0.0185122854257826</v>
      </c>
      <c r="AD428" s="269">
        <v>0.00249674353463451</v>
      </c>
      <c r="AE428" s="270">
        <v>68793</v>
      </c>
      <c r="AF428" s="271">
        <v>1144</v>
      </c>
      <c r="AG428" s="271">
        <v>0</v>
      </c>
      <c r="AH428" s="271">
        <v>63119</v>
      </c>
      <c r="AI428" s="271">
        <v>1175</v>
      </c>
      <c r="AJ428" s="271">
        <v>0</v>
      </c>
      <c r="AK428" s="268">
        <v>0.0166295989417528</v>
      </c>
      <c r="AL428" s="268">
        <v>0.0186156307926298</v>
      </c>
      <c r="AM428" s="269">
        <v>-0.001986031850877</v>
      </c>
    </row>
    <row r="429" spans="1:39">
      <c r="A429" s="279" t="s">
        <v>398</v>
      </c>
      <c r="B429" s="280" t="s">
        <v>3316</v>
      </c>
      <c r="C429" s="262" t="s">
        <v>456</v>
      </c>
      <c r="D429" s="280" t="s">
        <v>457</v>
      </c>
      <c r="E429" s="263">
        <v>18648</v>
      </c>
      <c r="F429" s="263">
        <v>299</v>
      </c>
      <c r="G429" s="263">
        <v>156</v>
      </c>
      <c r="H429" s="263">
        <v>2</v>
      </c>
      <c r="I429" s="263">
        <v>0</v>
      </c>
      <c r="J429" s="264">
        <v>18129</v>
      </c>
      <c r="K429" s="264">
        <v>259</v>
      </c>
      <c r="L429" s="264">
        <v>259</v>
      </c>
      <c r="M429" s="264">
        <v>5</v>
      </c>
      <c r="N429" s="264">
        <v>0</v>
      </c>
      <c r="O429" s="264">
        <v>9819</v>
      </c>
      <c r="P429" s="264">
        <v>236</v>
      </c>
      <c r="Q429" s="264">
        <v>236</v>
      </c>
      <c r="R429" s="264">
        <v>93</v>
      </c>
      <c r="S429" s="264">
        <v>0</v>
      </c>
      <c r="T429" s="265">
        <v>0.015</v>
      </c>
      <c r="U429" s="266">
        <v>478988</v>
      </c>
      <c r="V429" s="266">
        <v>8944</v>
      </c>
      <c r="W429" s="266">
        <v>8799</v>
      </c>
      <c r="X429" s="266">
        <v>4</v>
      </c>
      <c r="Y429" s="264">
        <v>8139</v>
      </c>
      <c r="Z429" s="267">
        <v>0.0186643506726682</v>
      </c>
      <c r="AA429" s="267">
        <v>0.016033891033891</v>
      </c>
      <c r="AB429" s="267">
        <v>0.01428650228915</v>
      </c>
      <c r="AC429" s="268">
        <v>0.0240350341175272</v>
      </c>
      <c r="AD429" s="269">
        <v>0.00174738874474105</v>
      </c>
      <c r="AE429" s="270">
        <v>109608</v>
      </c>
      <c r="AF429" s="271">
        <v>1846</v>
      </c>
      <c r="AG429" s="271">
        <v>0</v>
      </c>
      <c r="AH429" s="271">
        <v>105521</v>
      </c>
      <c r="AI429" s="271">
        <v>2025</v>
      </c>
      <c r="AJ429" s="271">
        <v>1</v>
      </c>
      <c r="AK429" s="268">
        <v>0.0168418363623093</v>
      </c>
      <c r="AL429" s="268">
        <v>0.0191810161010605</v>
      </c>
      <c r="AM429" s="269">
        <v>-0.00233917973875113</v>
      </c>
    </row>
    <row r="430" spans="1:39">
      <c r="A430" s="279" t="s">
        <v>398</v>
      </c>
      <c r="B430" s="280" t="s">
        <v>3316</v>
      </c>
      <c r="C430" s="262" t="s">
        <v>458</v>
      </c>
      <c r="D430" s="280" t="s">
        <v>459</v>
      </c>
      <c r="E430" s="263">
        <v>15304</v>
      </c>
      <c r="F430" s="263">
        <v>135</v>
      </c>
      <c r="G430" s="263">
        <v>92</v>
      </c>
      <c r="H430" s="263">
        <v>4</v>
      </c>
      <c r="I430" s="263">
        <v>0</v>
      </c>
      <c r="J430" s="264">
        <v>14389</v>
      </c>
      <c r="K430" s="264">
        <v>141</v>
      </c>
      <c r="L430" s="264">
        <v>140</v>
      </c>
      <c r="M430" s="264">
        <v>1</v>
      </c>
      <c r="N430" s="264">
        <v>0</v>
      </c>
      <c r="O430" s="264">
        <v>7511</v>
      </c>
      <c r="P430" s="264">
        <v>131</v>
      </c>
      <c r="Q430" s="264">
        <v>131</v>
      </c>
      <c r="R430" s="264">
        <v>36</v>
      </c>
      <c r="S430" s="264">
        <v>0</v>
      </c>
      <c r="T430" s="265">
        <v>0.015</v>
      </c>
      <c r="U430" s="266">
        <v>370823</v>
      </c>
      <c r="V430" s="266">
        <v>6479</v>
      </c>
      <c r="W430" s="266">
        <v>6434</v>
      </c>
      <c r="X430" s="266">
        <v>4</v>
      </c>
      <c r="Y430" s="264">
        <v>6029</v>
      </c>
      <c r="Z430" s="267">
        <v>0.0174611607154896</v>
      </c>
      <c r="AA430" s="267">
        <v>0.0088212232096184</v>
      </c>
      <c r="AB430" s="267">
        <v>0.00979915213009938</v>
      </c>
      <c r="AC430" s="268">
        <v>0.0174410864066036</v>
      </c>
      <c r="AD430" s="269">
        <v>-0.000977928920480981</v>
      </c>
      <c r="AE430" s="270">
        <v>86764</v>
      </c>
      <c r="AF430" s="271">
        <v>1259</v>
      </c>
      <c r="AG430" s="271">
        <v>0</v>
      </c>
      <c r="AH430" s="271">
        <v>78875</v>
      </c>
      <c r="AI430" s="271">
        <v>1516</v>
      </c>
      <c r="AJ430" s="271">
        <v>2</v>
      </c>
      <c r="AK430" s="268">
        <v>0.0145106265271311</v>
      </c>
      <c r="AL430" s="268">
        <v>0.0191949286846276</v>
      </c>
      <c r="AM430" s="269">
        <v>-0.00468430215749651</v>
      </c>
    </row>
    <row r="431" spans="1:39">
      <c r="A431" s="279" t="s">
        <v>398</v>
      </c>
      <c r="B431" s="280" t="s">
        <v>3314</v>
      </c>
      <c r="C431" s="262" t="s">
        <v>460</v>
      </c>
      <c r="D431" s="280" t="s">
        <v>461</v>
      </c>
      <c r="E431" s="263">
        <v>21178</v>
      </c>
      <c r="F431" s="263">
        <v>243</v>
      </c>
      <c r="G431" s="263">
        <v>154</v>
      </c>
      <c r="H431" s="263">
        <v>0</v>
      </c>
      <c r="I431" s="263">
        <v>0</v>
      </c>
      <c r="J431" s="264">
        <v>20322</v>
      </c>
      <c r="K431" s="264">
        <v>236</v>
      </c>
      <c r="L431" s="264">
        <v>236</v>
      </c>
      <c r="M431" s="264">
        <v>52</v>
      </c>
      <c r="N431" s="264">
        <v>0</v>
      </c>
      <c r="O431" s="264">
        <v>9746</v>
      </c>
      <c r="P431" s="264">
        <v>167</v>
      </c>
      <c r="Q431" s="264">
        <v>167</v>
      </c>
      <c r="R431" s="264">
        <v>124</v>
      </c>
      <c r="S431" s="264">
        <v>0</v>
      </c>
      <c r="T431" s="265">
        <v>0.015</v>
      </c>
      <c r="U431" s="266">
        <v>531645</v>
      </c>
      <c r="V431" s="266">
        <v>7587</v>
      </c>
      <c r="W431" s="266">
        <v>7494</v>
      </c>
      <c r="X431" s="266">
        <v>3</v>
      </c>
      <c r="Y431" s="264">
        <v>7043</v>
      </c>
      <c r="Z431" s="267">
        <v>0.0142651581412409</v>
      </c>
      <c r="AA431" s="267">
        <v>0.0114741713098498</v>
      </c>
      <c r="AB431" s="267">
        <v>0.0116130302135617</v>
      </c>
      <c r="AC431" s="268">
        <v>0.0171352349681921</v>
      </c>
      <c r="AD431" s="269">
        <v>-0.000138858903711814</v>
      </c>
      <c r="AE431" s="270">
        <v>119101</v>
      </c>
      <c r="AF431" s="271">
        <v>1659</v>
      </c>
      <c r="AG431" s="271">
        <v>0</v>
      </c>
      <c r="AH431" s="271">
        <v>114786</v>
      </c>
      <c r="AI431" s="271">
        <v>1570</v>
      </c>
      <c r="AJ431" s="271">
        <v>1</v>
      </c>
      <c r="AK431" s="268">
        <v>0.0139293540776316</v>
      </c>
      <c r="AL431" s="268">
        <v>0.0136689143275312</v>
      </c>
      <c r="AM431" s="269">
        <v>0.000260439750100358</v>
      </c>
    </row>
    <row r="432" spans="1:39">
      <c r="A432" s="279" t="s">
        <v>398</v>
      </c>
      <c r="B432" s="280" t="s">
        <v>3311</v>
      </c>
      <c r="C432" s="262" t="s">
        <v>462</v>
      </c>
      <c r="D432" s="280" t="s">
        <v>463</v>
      </c>
      <c r="E432" s="263">
        <v>12421</v>
      </c>
      <c r="F432" s="263">
        <v>269</v>
      </c>
      <c r="G432" s="263">
        <v>142</v>
      </c>
      <c r="H432" s="263">
        <v>3</v>
      </c>
      <c r="I432" s="263">
        <v>0</v>
      </c>
      <c r="J432" s="264">
        <v>11698</v>
      </c>
      <c r="K432" s="264">
        <v>189</v>
      </c>
      <c r="L432" s="264">
        <v>188</v>
      </c>
      <c r="M432" s="264">
        <v>2</v>
      </c>
      <c r="N432" s="264">
        <v>0</v>
      </c>
      <c r="O432" s="264">
        <v>6256</v>
      </c>
      <c r="P432" s="264">
        <v>196</v>
      </c>
      <c r="Q432" s="264">
        <v>196</v>
      </c>
      <c r="R432" s="264">
        <v>58</v>
      </c>
      <c r="S432" s="264">
        <v>0</v>
      </c>
      <c r="T432" s="265">
        <v>0.015</v>
      </c>
      <c r="U432" s="266">
        <v>314404</v>
      </c>
      <c r="V432" s="266">
        <v>6633</v>
      </c>
      <c r="W432" s="266">
        <v>6505</v>
      </c>
      <c r="X432" s="266">
        <v>1</v>
      </c>
      <c r="Y432" s="264">
        <v>5946</v>
      </c>
      <c r="Z432" s="267">
        <v>0.0210938792127327</v>
      </c>
      <c r="AA432" s="267">
        <v>0.0216568714274213</v>
      </c>
      <c r="AB432" s="267">
        <v>0.0161566079671739</v>
      </c>
      <c r="AC432" s="268">
        <v>0.0313299232736573</v>
      </c>
      <c r="AD432" s="269">
        <v>0.00550026346024743</v>
      </c>
      <c r="AE432" s="270">
        <v>69731</v>
      </c>
      <c r="AF432" s="271">
        <v>1502</v>
      </c>
      <c r="AG432" s="271">
        <v>0</v>
      </c>
      <c r="AH432" s="271">
        <v>65199</v>
      </c>
      <c r="AI432" s="271">
        <v>1517</v>
      </c>
      <c r="AJ432" s="271">
        <v>0</v>
      </c>
      <c r="AK432" s="268">
        <v>0.0215399176836701</v>
      </c>
      <c r="AL432" s="268">
        <v>0.0232672280249697</v>
      </c>
      <c r="AM432" s="269">
        <v>-0.0017273103412996</v>
      </c>
    </row>
    <row r="433" spans="1:39">
      <c r="A433" s="279" t="s">
        <v>398</v>
      </c>
      <c r="B433" s="280" t="s">
        <v>3317</v>
      </c>
      <c r="C433" s="262" t="s">
        <v>464</v>
      </c>
      <c r="D433" s="280" t="s">
        <v>465</v>
      </c>
      <c r="E433" s="263">
        <v>10870</v>
      </c>
      <c r="F433" s="263">
        <v>107</v>
      </c>
      <c r="G433" s="263">
        <v>85</v>
      </c>
      <c r="H433" s="263">
        <v>1</v>
      </c>
      <c r="I433" s="263">
        <v>0</v>
      </c>
      <c r="J433" s="264">
        <v>10207</v>
      </c>
      <c r="K433" s="264">
        <v>91</v>
      </c>
      <c r="L433" s="264">
        <v>90</v>
      </c>
      <c r="M433" s="264">
        <v>26</v>
      </c>
      <c r="N433" s="264">
        <v>0</v>
      </c>
      <c r="O433" s="264">
        <v>5001</v>
      </c>
      <c r="P433" s="264">
        <v>102</v>
      </c>
      <c r="Q433" s="264">
        <v>102</v>
      </c>
      <c r="R433" s="264">
        <v>82</v>
      </c>
      <c r="S433" s="264">
        <v>0</v>
      </c>
      <c r="T433" s="265">
        <v>0.015</v>
      </c>
      <c r="U433" s="266">
        <v>274656</v>
      </c>
      <c r="V433" s="266">
        <v>3762</v>
      </c>
      <c r="W433" s="266">
        <v>3735</v>
      </c>
      <c r="X433" s="266">
        <v>3</v>
      </c>
      <c r="Y433" s="264">
        <v>3536</v>
      </c>
      <c r="Z433" s="267">
        <v>0.0136862111149948</v>
      </c>
      <c r="AA433" s="267">
        <v>0.00984360625574977</v>
      </c>
      <c r="AB433" s="267">
        <v>0.00891545018124816</v>
      </c>
      <c r="AC433" s="268">
        <v>0.0203959208158368</v>
      </c>
      <c r="AD433" s="269">
        <v>0.000928156074501607</v>
      </c>
      <c r="AE433" s="270">
        <v>61975</v>
      </c>
      <c r="AF433" s="271">
        <v>810</v>
      </c>
      <c r="AG433" s="271">
        <v>0</v>
      </c>
      <c r="AH433" s="271">
        <v>61160</v>
      </c>
      <c r="AI433" s="271">
        <v>910</v>
      </c>
      <c r="AJ433" s="271">
        <v>1</v>
      </c>
      <c r="AK433" s="268">
        <v>0.0130697862041146</v>
      </c>
      <c r="AL433" s="268">
        <v>0.0148626553302812</v>
      </c>
      <c r="AM433" s="269">
        <v>-0.00179286912616667</v>
      </c>
    </row>
    <row r="434" spans="1:39">
      <c r="A434" s="279" t="s">
        <v>398</v>
      </c>
      <c r="B434" s="280" t="s">
        <v>3317</v>
      </c>
      <c r="C434" s="262" t="s">
        <v>466</v>
      </c>
      <c r="D434" s="280" t="s">
        <v>467</v>
      </c>
      <c r="E434" s="263">
        <v>15019</v>
      </c>
      <c r="F434" s="263">
        <v>192</v>
      </c>
      <c r="G434" s="263">
        <v>117</v>
      </c>
      <c r="H434" s="263">
        <v>1</v>
      </c>
      <c r="I434" s="263">
        <v>0</v>
      </c>
      <c r="J434" s="264">
        <v>14988</v>
      </c>
      <c r="K434" s="264">
        <v>128</v>
      </c>
      <c r="L434" s="264">
        <v>126</v>
      </c>
      <c r="M434" s="264">
        <v>7</v>
      </c>
      <c r="N434" s="264">
        <v>0</v>
      </c>
      <c r="O434" s="264">
        <v>7311</v>
      </c>
      <c r="P434" s="264">
        <v>151</v>
      </c>
      <c r="Q434" s="264">
        <v>150</v>
      </c>
      <c r="R434" s="264">
        <v>105</v>
      </c>
      <c r="S434" s="264">
        <v>0</v>
      </c>
      <c r="T434" s="265">
        <v>0.015</v>
      </c>
      <c r="U434" s="266">
        <v>377165</v>
      </c>
      <c r="V434" s="266">
        <v>5798</v>
      </c>
      <c r="W434" s="266">
        <v>5719</v>
      </c>
      <c r="X434" s="266">
        <v>2</v>
      </c>
      <c r="Y434" s="264">
        <v>5358</v>
      </c>
      <c r="Z434" s="267">
        <v>0.0153672795726009</v>
      </c>
      <c r="AA434" s="267">
        <v>0.0127838071775751</v>
      </c>
      <c r="AB434" s="267">
        <v>0.0085401654657059</v>
      </c>
      <c r="AC434" s="268">
        <v>0.0206538093284092</v>
      </c>
      <c r="AD434" s="269">
        <v>0.00424364171186917</v>
      </c>
      <c r="AE434" s="270">
        <v>84038</v>
      </c>
      <c r="AF434" s="271">
        <v>1239</v>
      </c>
      <c r="AG434" s="271">
        <v>2</v>
      </c>
      <c r="AH434" s="271">
        <v>81554</v>
      </c>
      <c r="AI434" s="271">
        <v>1395</v>
      </c>
      <c r="AJ434" s="271">
        <v>0</v>
      </c>
      <c r="AK434" s="268">
        <v>0.0147195316404484</v>
      </c>
      <c r="AL434" s="268">
        <v>0.0171052308899625</v>
      </c>
      <c r="AM434" s="269">
        <v>-0.00238569924951411</v>
      </c>
    </row>
    <row r="435" spans="1:39">
      <c r="A435" s="279" t="s">
        <v>398</v>
      </c>
      <c r="B435" s="280" t="s">
        <v>3316</v>
      </c>
      <c r="C435" s="262" t="s">
        <v>468</v>
      </c>
      <c r="D435" s="280" t="s">
        <v>469</v>
      </c>
      <c r="E435" s="263">
        <v>11456</v>
      </c>
      <c r="F435" s="263">
        <v>201</v>
      </c>
      <c r="G435" s="263">
        <v>134</v>
      </c>
      <c r="H435" s="263">
        <v>0</v>
      </c>
      <c r="I435" s="263">
        <v>0</v>
      </c>
      <c r="J435" s="264">
        <v>10994</v>
      </c>
      <c r="K435" s="264">
        <v>137</v>
      </c>
      <c r="L435" s="264">
        <v>137</v>
      </c>
      <c r="M435" s="264">
        <v>33</v>
      </c>
      <c r="N435" s="264">
        <v>0</v>
      </c>
      <c r="O435" s="264">
        <v>5586</v>
      </c>
      <c r="P435" s="264">
        <v>196</v>
      </c>
      <c r="Q435" s="264">
        <v>196</v>
      </c>
      <c r="R435" s="264">
        <v>144</v>
      </c>
      <c r="S435" s="264">
        <v>0</v>
      </c>
      <c r="T435" s="265">
        <v>0.015</v>
      </c>
      <c r="U435" s="266">
        <v>281154</v>
      </c>
      <c r="V435" s="266">
        <v>5061</v>
      </c>
      <c r="W435" s="266">
        <v>4993</v>
      </c>
      <c r="X435" s="266">
        <v>3</v>
      </c>
      <c r="Y435" s="264">
        <v>4657</v>
      </c>
      <c r="Z435" s="267">
        <v>0.01799014063467</v>
      </c>
      <c r="AA435" s="267">
        <v>0.0175453910614525</v>
      </c>
      <c r="AB435" s="267">
        <v>0.0124613425504821</v>
      </c>
      <c r="AC435" s="268">
        <v>0.0350877192982456</v>
      </c>
      <c r="AD435" s="269">
        <v>0.00508404851097043</v>
      </c>
      <c r="AE435" s="270">
        <v>68392</v>
      </c>
      <c r="AF435" s="271">
        <v>1221</v>
      </c>
      <c r="AG435" s="271">
        <v>0</v>
      </c>
      <c r="AH435" s="271">
        <v>64584</v>
      </c>
      <c r="AI435" s="271">
        <v>987</v>
      </c>
      <c r="AJ435" s="271">
        <v>1</v>
      </c>
      <c r="AK435" s="268">
        <v>0.0178529652590946</v>
      </c>
      <c r="AL435" s="268">
        <v>0.0152669391799827</v>
      </c>
      <c r="AM435" s="269">
        <v>0.00258602607911197</v>
      </c>
    </row>
    <row r="436" spans="1:39">
      <c r="A436" s="279" t="s">
        <v>398</v>
      </c>
      <c r="B436" s="280" t="s">
        <v>3316</v>
      </c>
      <c r="C436" s="262" t="s">
        <v>470</v>
      </c>
      <c r="D436" s="280" t="s">
        <v>471</v>
      </c>
      <c r="E436" s="263">
        <v>14440</v>
      </c>
      <c r="F436" s="263">
        <v>194</v>
      </c>
      <c r="G436" s="263">
        <v>127</v>
      </c>
      <c r="H436" s="263">
        <v>0</v>
      </c>
      <c r="I436" s="263">
        <v>0</v>
      </c>
      <c r="J436" s="264">
        <v>13702</v>
      </c>
      <c r="K436" s="264">
        <v>172</v>
      </c>
      <c r="L436" s="264">
        <v>172</v>
      </c>
      <c r="M436" s="264">
        <v>1</v>
      </c>
      <c r="N436" s="264">
        <v>0</v>
      </c>
      <c r="O436" s="264">
        <v>6474</v>
      </c>
      <c r="P436" s="264">
        <v>69</v>
      </c>
      <c r="Q436" s="264">
        <v>69</v>
      </c>
      <c r="R436" s="264">
        <v>47</v>
      </c>
      <c r="S436" s="264">
        <v>0</v>
      </c>
      <c r="T436" s="265">
        <v>0.015</v>
      </c>
      <c r="U436" s="266">
        <v>349323</v>
      </c>
      <c r="V436" s="266">
        <v>5276</v>
      </c>
      <c r="W436" s="266">
        <v>5209</v>
      </c>
      <c r="X436" s="266">
        <v>1</v>
      </c>
      <c r="Y436" s="264">
        <v>4830</v>
      </c>
      <c r="Z436" s="267">
        <v>0.0151006375188579</v>
      </c>
      <c r="AA436" s="267">
        <v>0.0134349030470914</v>
      </c>
      <c r="AB436" s="267">
        <v>0.012552911983652</v>
      </c>
      <c r="AC436" s="268">
        <v>0.0106580166821131</v>
      </c>
      <c r="AD436" s="269">
        <v>0.000881991063439391</v>
      </c>
      <c r="AE436" s="270">
        <v>82670</v>
      </c>
      <c r="AF436" s="271">
        <v>1233</v>
      </c>
      <c r="AG436" s="271">
        <v>0</v>
      </c>
      <c r="AH436" s="271">
        <v>78054</v>
      </c>
      <c r="AI436" s="271">
        <v>1149</v>
      </c>
      <c r="AJ436" s="271">
        <v>0</v>
      </c>
      <c r="AK436" s="268">
        <v>0.0149147211805976</v>
      </c>
      <c r="AL436" s="268">
        <v>0.0147205780613421</v>
      </c>
      <c r="AM436" s="269">
        <v>0.000194143119255408</v>
      </c>
    </row>
    <row r="437" spans="1:39">
      <c r="A437" s="279" t="s">
        <v>398</v>
      </c>
      <c r="B437" s="280" t="s">
        <v>3315</v>
      </c>
      <c r="C437" s="262" t="s">
        <v>472</v>
      </c>
      <c r="D437" s="280" t="s">
        <v>473</v>
      </c>
      <c r="E437" s="263">
        <v>18475</v>
      </c>
      <c r="F437" s="263">
        <v>198</v>
      </c>
      <c r="G437" s="263">
        <v>117</v>
      </c>
      <c r="H437" s="263">
        <v>1</v>
      </c>
      <c r="I437" s="263">
        <v>0</v>
      </c>
      <c r="J437" s="264">
        <v>17409</v>
      </c>
      <c r="K437" s="264">
        <v>162</v>
      </c>
      <c r="L437" s="264">
        <v>162</v>
      </c>
      <c r="M437" s="264">
        <v>9</v>
      </c>
      <c r="N437" s="264">
        <v>0</v>
      </c>
      <c r="O437" s="264">
        <v>8692</v>
      </c>
      <c r="P437" s="264">
        <v>141</v>
      </c>
      <c r="Q437" s="264">
        <v>141</v>
      </c>
      <c r="R437" s="264">
        <v>69</v>
      </c>
      <c r="S437" s="264">
        <v>0</v>
      </c>
      <c r="T437" s="265">
        <v>0.015</v>
      </c>
      <c r="U437" s="266">
        <v>440852</v>
      </c>
      <c r="V437" s="266">
        <v>6777</v>
      </c>
      <c r="W437" s="266">
        <v>6694</v>
      </c>
      <c r="X437" s="266">
        <v>7</v>
      </c>
      <c r="Y437" s="264">
        <v>6245</v>
      </c>
      <c r="Z437" s="267">
        <v>0.015356627621061</v>
      </c>
      <c r="AA437" s="267">
        <v>0.0107171853856563</v>
      </c>
      <c r="AB437" s="267">
        <v>0.00930553162157505</v>
      </c>
      <c r="AC437" s="268">
        <v>0.0162218131615278</v>
      </c>
      <c r="AD437" s="269">
        <v>0.00141165376408125</v>
      </c>
      <c r="AE437" s="270">
        <v>101746</v>
      </c>
      <c r="AF437" s="271">
        <v>1384</v>
      </c>
      <c r="AG437" s="271">
        <v>0</v>
      </c>
      <c r="AH437" s="271">
        <v>93455</v>
      </c>
      <c r="AI437" s="271">
        <v>1522</v>
      </c>
      <c r="AJ437" s="271">
        <v>0</v>
      </c>
      <c r="AK437" s="268">
        <v>0.0136025003439939</v>
      </c>
      <c r="AL437" s="268">
        <v>0.0162859130062597</v>
      </c>
      <c r="AM437" s="269">
        <v>-0.00268341266226583</v>
      </c>
    </row>
    <row r="438" spans="1:39">
      <c r="A438" s="279" t="s">
        <v>398</v>
      </c>
      <c r="B438" s="280" t="s">
        <v>3315</v>
      </c>
      <c r="C438" s="262" t="s">
        <v>474</v>
      </c>
      <c r="D438" s="280" t="s">
        <v>475</v>
      </c>
      <c r="E438" s="263">
        <v>2959</v>
      </c>
      <c r="F438" s="263">
        <v>31</v>
      </c>
      <c r="G438" s="263">
        <v>19</v>
      </c>
      <c r="H438" s="263">
        <v>0</v>
      </c>
      <c r="I438" s="263">
        <v>0</v>
      </c>
      <c r="J438" s="264">
        <v>2802</v>
      </c>
      <c r="K438" s="264">
        <v>24</v>
      </c>
      <c r="L438" s="264">
        <v>24</v>
      </c>
      <c r="M438" s="264">
        <v>0</v>
      </c>
      <c r="N438" s="264">
        <v>0</v>
      </c>
      <c r="O438" s="264">
        <v>1349</v>
      </c>
      <c r="P438" s="264">
        <v>23</v>
      </c>
      <c r="Q438" s="264">
        <v>23</v>
      </c>
      <c r="R438" s="264">
        <v>13</v>
      </c>
      <c r="S438" s="264">
        <v>0</v>
      </c>
      <c r="T438" s="265">
        <v>0.015</v>
      </c>
      <c r="U438" s="266">
        <v>75577</v>
      </c>
      <c r="V438" s="266">
        <v>724</v>
      </c>
      <c r="W438" s="266">
        <v>712</v>
      </c>
      <c r="X438" s="266">
        <v>1</v>
      </c>
      <c r="Y438" s="264">
        <v>645</v>
      </c>
      <c r="Z438" s="267">
        <v>0.00956640247694404</v>
      </c>
      <c r="AA438" s="267">
        <v>0.0104765123352484</v>
      </c>
      <c r="AB438" s="267">
        <v>0.00856531049250535</v>
      </c>
      <c r="AC438" s="268">
        <v>0.0170496664195701</v>
      </c>
      <c r="AD438" s="269">
        <v>0.00191120184274304</v>
      </c>
      <c r="AE438" s="270">
        <v>17628</v>
      </c>
      <c r="AF438" s="271">
        <v>183</v>
      </c>
      <c r="AG438" s="271">
        <v>0</v>
      </c>
      <c r="AH438" s="271">
        <v>19884</v>
      </c>
      <c r="AI438" s="271">
        <v>153</v>
      </c>
      <c r="AJ438" s="271">
        <v>0</v>
      </c>
      <c r="AK438" s="268">
        <v>0.0103812117086453</v>
      </c>
      <c r="AL438" s="268">
        <v>0.00769462884731442</v>
      </c>
      <c r="AM438" s="269">
        <v>0.00268658286133091</v>
      </c>
    </row>
    <row r="439" spans="1:39">
      <c r="A439" s="279" t="s">
        <v>398</v>
      </c>
      <c r="B439" s="280" t="s">
        <v>3317</v>
      </c>
      <c r="C439" s="262" t="s">
        <v>476</v>
      </c>
      <c r="D439" s="280" t="s">
        <v>477</v>
      </c>
      <c r="E439" s="263">
        <v>11875</v>
      </c>
      <c r="F439" s="263">
        <v>118</v>
      </c>
      <c r="G439" s="263">
        <v>62</v>
      </c>
      <c r="H439" s="263">
        <v>0</v>
      </c>
      <c r="I439" s="263">
        <v>0</v>
      </c>
      <c r="J439" s="264">
        <v>10955</v>
      </c>
      <c r="K439" s="264">
        <v>193</v>
      </c>
      <c r="L439" s="264">
        <v>191</v>
      </c>
      <c r="M439" s="264">
        <v>7</v>
      </c>
      <c r="N439" s="264">
        <v>0</v>
      </c>
      <c r="O439" s="264">
        <v>5736</v>
      </c>
      <c r="P439" s="264">
        <v>126</v>
      </c>
      <c r="Q439" s="264">
        <v>126</v>
      </c>
      <c r="R439" s="264">
        <v>46</v>
      </c>
      <c r="S439" s="264">
        <v>1</v>
      </c>
      <c r="T439" s="265">
        <v>0.015</v>
      </c>
      <c r="U439" s="266">
        <v>290413</v>
      </c>
      <c r="V439" s="266">
        <v>4685</v>
      </c>
      <c r="W439" s="266">
        <v>4627</v>
      </c>
      <c r="X439" s="266">
        <v>9</v>
      </c>
      <c r="Y439" s="264">
        <v>4219</v>
      </c>
      <c r="Z439" s="267">
        <v>0.0161012075905693</v>
      </c>
      <c r="AA439" s="267">
        <v>0.00993684210526316</v>
      </c>
      <c r="AB439" s="267">
        <v>0.0176175262437243</v>
      </c>
      <c r="AC439" s="268">
        <v>0.021792189679219</v>
      </c>
      <c r="AD439" s="269">
        <v>-0.00768068413846117</v>
      </c>
      <c r="AE439" s="270">
        <v>65731</v>
      </c>
      <c r="AF439" s="271">
        <v>1072</v>
      </c>
      <c r="AG439" s="271">
        <v>1</v>
      </c>
      <c r="AH439" s="271">
        <v>61723</v>
      </c>
      <c r="AI439" s="271">
        <v>1169</v>
      </c>
      <c r="AJ439" s="271">
        <v>2</v>
      </c>
      <c r="AK439" s="268">
        <v>0.0162936818244055</v>
      </c>
      <c r="AL439" s="268">
        <v>0.0189070524763864</v>
      </c>
      <c r="AM439" s="269">
        <v>-0.00261337065198091</v>
      </c>
    </row>
    <row r="440" spans="1:39">
      <c r="A440" s="279" t="s">
        <v>398</v>
      </c>
      <c r="B440" s="280" t="s">
        <v>3312</v>
      </c>
      <c r="C440" s="262" t="s">
        <v>478</v>
      </c>
      <c r="D440" s="280" t="s">
        <v>479</v>
      </c>
      <c r="E440" s="263">
        <v>0</v>
      </c>
      <c r="F440" s="263">
        <v>0</v>
      </c>
      <c r="G440" s="263">
        <v>0</v>
      </c>
      <c r="H440" s="263">
        <v>0</v>
      </c>
      <c r="I440" s="263">
        <v>0</v>
      </c>
      <c r="J440" s="264">
        <v>0</v>
      </c>
      <c r="K440" s="264">
        <v>0</v>
      </c>
      <c r="L440" s="264">
        <v>0</v>
      </c>
      <c r="M440" s="264">
        <v>0</v>
      </c>
      <c r="N440" s="264">
        <v>0</v>
      </c>
      <c r="O440" s="264">
        <v>0</v>
      </c>
      <c r="P440" s="264">
        <v>0</v>
      </c>
      <c r="Q440" s="264">
        <v>0</v>
      </c>
      <c r="R440" s="264">
        <v>0</v>
      </c>
      <c r="S440" s="264">
        <v>0</v>
      </c>
      <c r="T440" s="265">
        <v>0.015</v>
      </c>
      <c r="U440" s="266">
        <v>0</v>
      </c>
      <c r="V440" s="266">
        <v>0</v>
      </c>
      <c r="W440" s="266">
        <v>0</v>
      </c>
      <c r="X440" s="266">
        <v>0</v>
      </c>
      <c r="Y440" s="264">
        <v>0</v>
      </c>
      <c r="Z440" s="267">
        <v>0</v>
      </c>
      <c r="AA440" s="267">
        <v>0</v>
      </c>
      <c r="AB440" s="267">
        <v>0</v>
      </c>
      <c r="AC440" s="268">
        <v>0</v>
      </c>
      <c r="AD440" s="269">
        <v>0</v>
      </c>
      <c r="AE440" s="270">
        <v>0</v>
      </c>
      <c r="AF440" s="271">
        <v>0</v>
      </c>
      <c r="AG440" s="271">
        <v>0</v>
      </c>
      <c r="AH440" s="271">
        <v>0</v>
      </c>
      <c r="AI440" s="271">
        <v>0</v>
      </c>
      <c r="AJ440" s="271">
        <v>0</v>
      </c>
      <c r="AK440" s="268">
        <v>0</v>
      </c>
      <c r="AL440" s="268">
        <v>0</v>
      </c>
      <c r="AM440" s="269">
        <v>0</v>
      </c>
    </row>
    <row r="441" spans="1:39">
      <c r="A441" s="279" t="s">
        <v>398</v>
      </c>
      <c r="B441" s="280" t="s">
        <v>3316</v>
      </c>
      <c r="C441" s="262" t="s">
        <v>480</v>
      </c>
      <c r="D441" s="280" t="s">
        <v>481</v>
      </c>
      <c r="E441" s="263">
        <v>20699</v>
      </c>
      <c r="F441" s="263">
        <v>276</v>
      </c>
      <c r="G441" s="263">
        <v>144</v>
      </c>
      <c r="H441" s="263">
        <v>16</v>
      </c>
      <c r="I441" s="263">
        <v>0</v>
      </c>
      <c r="J441" s="264">
        <v>18882</v>
      </c>
      <c r="K441" s="264">
        <v>237</v>
      </c>
      <c r="L441" s="264">
        <v>236</v>
      </c>
      <c r="M441" s="264">
        <v>41</v>
      </c>
      <c r="N441" s="264">
        <v>0</v>
      </c>
      <c r="O441" s="264">
        <v>10312</v>
      </c>
      <c r="P441" s="264">
        <v>296</v>
      </c>
      <c r="Q441" s="264">
        <v>296</v>
      </c>
      <c r="R441" s="264">
        <v>182</v>
      </c>
      <c r="S441" s="264">
        <v>0</v>
      </c>
      <c r="T441" s="265">
        <v>0.015</v>
      </c>
      <c r="U441" s="266">
        <v>503000</v>
      </c>
      <c r="V441" s="266">
        <v>7909</v>
      </c>
      <c r="W441" s="266">
        <v>7775</v>
      </c>
      <c r="X441" s="266">
        <v>1</v>
      </c>
      <c r="Y441" s="264">
        <v>7264</v>
      </c>
      <c r="Z441" s="267">
        <v>0.0157216699801193</v>
      </c>
      <c r="AA441" s="267">
        <v>0.0133339774868351</v>
      </c>
      <c r="AB441" s="267">
        <v>0.0125516364791865</v>
      </c>
      <c r="AC441" s="268">
        <v>0.0287044220325834</v>
      </c>
      <c r="AD441" s="269">
        <v>0.000782341007648586</v>
      </c>
      <c r="AE441" s="270">
        <v>118632</v>
      </c>
      <c r="AF441" s="271">
        <v>1934</v>
      </c>
      <c r="AG441" s="271">
        <v>0</v>
      </c>
      <c r="AH441" s="271">
        <v>110288</v>
      </c>
      <c r="AI441" s="271">
        <v>1770</v>
      </c>
      <c r="AJ441" s="271">
        <v>0</v>
      </c>
      <c r="AK441" s="268">
        <v>0.0163025153415605</v>
      </c>
      <c r="AL441" s="268">
        <v>0.0160488901784419</v>
      </c>
      <c r="AM441" s="269">
        <v>0.000253625163118561</v>
      </c>
    </row>
    <row r="442" spans="1:39">
      <c r="A442" s="279" t="s">
        <v>398</v>
      </c>
      <c r="B442" s="280" t="s">
        <v>3317</v>
      </c>
      <c r="C442" s="262" t="s">
        <v>482</v>
      </c>
      <c r="D442" s="280" t="s">
        <v>483</v>
      </c>
      <c r="E442" s="263">
        <v>16120</v>
      </c>
      <c r="F442" s="263">
        <v>188</v>
      </c>
      <c r="G442" s="263">
        <v>92</v>
      </c>
      <c r="H442" s="263">
        <v>3</v>
      </c>
      <c r="I442" s="263">
        <v>0</v>
      </c>
      <c r="J442" s="264">
        <v>15285</v>
      </c>
      <c r="K442" s="264">
        <v>178</v>
      </c>
      <c r="L442" s="264">
        <v>178</v>
      </c>
      <c r="M442" s="264">
        <v>30</v>
      </c>
      <c r="N442" s="264">
        <v>0</v>
      </c>
      <c r="O442" s="264">
        <v>7377</v>
      </c>
      <c r="P442" s="264">
        <v>109</v>
      </c>
      <c r="Q442" s="264">
        <v>109</v>
      </c>
      <c r="R442" s="264">
        <v>49</v>
      </c>
      <c r="S442" s="264">
        <v>0</v>
      </c>
      <c r="T442" s="265">
        <v>0.015</v>
      </c>
      <c r="U442" s="266">
        <v>381009</v>
      </c>
      <c r="V442" s="266">
        <v>4762</v>
      </c>
      <c r="W442" s="266">
        <v>4664</v>
      </c>
      <c r="X442" s="266">
        <v>0</v>
      </c>
      <c r="Y442" s="264">
        <v>4315</v>
      </c>
      <c r="Z442" s="267">
        <v>0.0124983924264256</v>
      </c>
      <c r="AA442" s="267">
        <v>0.0116625310173697</v>
      </c>
      <c r="AB442" s="267">
        <v>0.0116454039908407</v>
      </c>
      <c r="AC442" s="268">
        <v>0.014775654059916</v>
      </c>
      <c r="AD442" s="269">
        <v>1.71270265290346e-5</v>
      </c>
      <c r="AE442" s="270">
        <v>87257</v>
      </c>
      <c r="AF442" s="271">
        <v>1068</v>
      </c>
      <c r="AG442" s="271">
        <v>0</v>
      </c>
      <c r="AH442" s="271">
        <v>77956</v>
      </c>
      <c r="AI442" s="271">
        <v>1158</v>
      </c>
      <c r="AJ442" s="271">
        <v>0</v>
      </c>
      <c r="AK442" s="268">
        <v>0.0122397056969641</v>
      </c>
      <c r="AL442" s="268">
        <v>0.0148545333264919</v>
      </c>
      <c r="AM442" s="269">
        <v>-0.00261482762952773</v>
      </c>
    </row>
    <row r="443" spans="1:39">
      <c r="A443" s="279" t="s">
        <v>398</v>
      </c>
      <c r="B443" s="280" t="s">
        <v>3312</v>
      </c>
      <c r="C443" s="262" t="s">
        <v>484</v>
      </c>
      <c r="D443" s="280" t="s">
        <v>485</v>
      </c>
      <c r="E443" s="263">
        <v>12557</v>
      </c>
      <c r="F443" s="263">
        <v>205</v>
      </c>
      <c r="G443" s="263">
        <v>131</v>
      </c>
      <c r="H443" s="263">
        <v>3</v>
      </c>
      <c r="I443" s="263">
        <v>0</v>
      </c>
      <c r="J443" s="264">
        <v>11530</v>
      </c>
      <c r="K443" s="264">
        <v>154</v>
      </c>
      <c r="L443" s="264">
        <v>154</v>
      </c>
      <c r="M443" s="264">
        <v>10</v>
      </c>
      <c r="N443" s="264">
        <v>0</v>
      </c>
      <c r="O443" s="264">
        <v>6217</v>
      </c>
      <c r="P443" s="264">
        <v>158</v>
      </c>
      <c r="Q443" s="264">
        <v>158</v>
      </c>
      <c r="R443" s="264">
        <v>70</v>
      </c>
      <c r="S443" s="264">
        <v>0</v>
      </c>
      <c r="T443" s="265">
        <v>0.015</v>
      </c>
      <c r="U443" s="266">
        <v>299874</v>
      </c>
      <c r="V443" s="266">
        <v>6111</v>
      </c>
      <c r="W443" s="266">
        <v>6037</v>
      </c>
      <c r="X443" s="266">
        <v>0</v>
      </c>
      <c r="Y443" s="264">
        <v>5621</v>
      </c>
      <c r="Z443" s="267">
        <v>0.0203785589947778</v>
      </c>
      <c r="AA443" s="267">
        <v>0.0163255554670702</v>
      </c>
      <c r="AB443" s="267">
        <v>0.0133564614050304</v>
      </c>
      <c r="AC443" s="268">
        <v>0.0254141869068683</v>
      </c>
      <c r="AD443" s="269">
        <v>0.0029690940620398</v>
      </c>
      <c r="AE443" s="270">
        <v>68933</v>
      </c>
      <c r="AF443" s="271">
        <v>1346</v>
      </c>
      <c r="AG443" s="271">
        <v>0</v>
      </c>
      <c r="AH443" s="271">
        <v>63359</v>
      </c>
      <c r="AI443" s="271">
        <v>1400</v>
      </c>
      <c r="AJ443" s="271">
        <v>0</v>
      </c>
      <c r="AK443" s="268">
        <v>0.0195262066064149</v>
      </c>
      <c r="AL443" s="268">
        <v>0.0220963083381998</v>
      </c>
      <c r="AM443" s="269">
        <v>-0.00257010173178486</v>
      </c>
    </row>
    <row r="444" spans="1:39">
      <c r="A444" s="279" t="s">
        <v>398</v>
      </c>
      <c r="B444" s="280" t="s">
        <v>3317</v>
      </c>
      <c r="C444" s="262" t="s">
        <v>486</v>
      </c>
      <c r="D444" s="280" t="s">
        <v>487</v>
      </c>
      <c r="E444" s="263">
        <v>17484</v>
      </c>
      <c r="F444" s="263">
        <v>241</v>
      </c>
      <c r="G444" s="263">
        <v>138</v>
      </c>
      <c r="H444" s="263">
        <v>0</v>
      </c>
      <c r="I444" s="263">
        <v>0</v>
      </c>
      <c r="J444" s="264">
        <v>15755</v>
      </c>
      <c r="K444" s="264">
        <v>228</v>
      </c>
      <c r="L444" s="264">
        <v>227</v>
      </c>
      <c r="M444" s="264">
        <v>6</v>
      </c>
      <c r="N444" s="264">
        <v>0</v>
      </c>
      <c r="O444" s="264">
        <v>8307</v>
      </c>
      <c r="P444" s="264">
        <v>195</v>
      </c>
      <c r="Q444" s="264">
        <v>194</v>
      </c>
      <c r="R444" s="264">
        <v>108</v>
      </c>
      <c r="S444" s="264">
        <v>0</v>
      </c>
      <c r="T444" s="265">
        <v>0.015</v>
      </c>
      <c r="U444" s="266">
        <v>426324</v>
      </c>
      <c r="V444" s="266">
        <v>7678</v>
      </c>
      <c r="W444" s="266">
        <v>7572</v>
      </c>
      <c r="X444" s="266">
        <v>1</v>
      </c>
      <c r="Y444" s="264">
        <v>7023</v>
      </c>
      <c r="Z444" s="267">
        <v>0.0180074309679962</v>
      </c>
      <c r="AA444" s="267">
        <v>0.0137840311141615</v>
      </c>
      <c r="AB444" s="267">
        <v>0.014471596318629</v>
      </c>
      <c r="AC444" s="268">
        <v>0.0234741784037559</v>
      </c>
      <c r="AD444" s="269">
        <v>-0.000687565204467487</v>
      </c>
      <c r="AE444" s="270">
        <v>95470</v>
      </c>
      <c r="AF444" s="271">
        <v>1770</v>
      </c>
      <c r="AG444" s="271">
        <v>0</v>
      </c>
      <c r="AH444" s="271">
        <v>90676</v>
      </c>
      <c r="AI444" s="271">
        <v>1734</v>
      </c>
      <c r="AJ444" s="271">
        <v>0</v>
      </c>
      <c r="AK444" s="268">
        <v>0.0185398554519744</v>
      </c>
      <c r="AL444" s="268">
        <v>0.0191230314526446</v>
      </c>
      <c r="AM444" s="269">
        <v>-0.000583176000670139</v>
      </c>
    </row>
    <row r="445" spans="1:39">
      <c r="A445" s="279" t="s">
        <v>398</v>
      </c>
      <c r="B445" s="280" t="s">
        <v>3315</v>
      </c>
      <c r="C445" s="262" t="s">
        <v>488</v>
      </c>
      <c r="D445" s="280" t="s">
        <v>489</v>
      </c>
      <c r="E445" s="263">
        <v>8595</v>
      </c>
      <c r="F445" s="263">
        <v>145</v>
      </c>
      <c r="G445" s="263">
        <v>105</v>
      </c>
      <c r="H445" s="263">
        <v>1</v>
      </c>
      <c r="I445" s="263">
        <v>0</v>
      </c>
      <c r="J445" s="264">
        <v>8107</v>
      </c>
      <c r="K445" s="264">
        <v>64</v>
      </c>
      <c r="L445" s="264">
        <v>63</v>
      </c>
      <c r="M445" s="264">
        <v>16</v>
      </c>
      <c r="N445" s="264">
        <v>0</v>
      </c>
      <c r="O445" s="264">
        <v>4199</v>
      </c>
      <c r="P445" s="264">
        <v>107</v>
      </c>
      <c r="Q445" s="264">
        <v>107</v>
      </c>
      <c r="R445" s="264">
        <v>71</v>
      </c>
      <c r="S445" s="264">
        <v>0</v>
      </c>
      <c r="T445" s="265">
        <v>0.015</v>
      </c>
      <c r="U445" s="266">
        <v>205082</v>
      </c>
      <c r="V445" s="266">
        <v>2954</v>
      </c>
      <c r="W445" s="266">
        <v>2913</v>
      </c>
      <c r="X445" s="266">
        <v>1</v>
      </c>
      <c r="Y445" s="264">
        <v>2695</v>
      </c>
      <c r="Z445" s="267">
        <v>0.0143991184014199</v>
      </c>
      <c r="AA445" s="267">
        <v>0.016870273414776</v>
      </c>
      <c r="AB445" s="267">
        <v>0.00789441223633897</v>
      </c>
      <c r="AC445" s="268">
        <v>0.0254822576804001</v>
      </c>
      <c r="AD445" s="269">
        <v>0.00897586117843707</v>
      </c>
      <c r="AE445" s="270">
        <v>48150</v>
      </c>
      <c r="AF445" s="271">
        <v>720</v>
      </c>
      <c r="AG445" s="271">
        <v>0</v>
      </c>
      <c r="AH445" s="271">
        <v>45453</v>
      </c>
      <c r="AI445" s="271">
        <v>657</v>
      </c>
      <c r="AJ445" s="271">
        <v>0</v>
      </c>
      <c r="AK445" s="268">
        <v>0.0149532710280374</v>
      </c>
      <c r="AL445" s="268">
        <v>0.0144544914527094</v>
      </c>
      <c r="AM445" s="269">
        <v>0.000498779575327991</v>
      </c>
    </row>
    <row r="446" spans="1:39">
      <c r="A446" s="279" t="s">
        <v>398</v>
      </c>
      <c r="B446" s="280" t="s">
        <v>3317</v>
      </c>
      <c r="C446" s="262" t="s">
        <v>490</v>
      </c>
      <c r="D446" s="280" t="s">
        <v>491</v>
      </c>
      <c r="E446" s="263">
        <v>13262</v>
      </c>
      <c r="F446" s="263">
        <v>181</v>
      </c>
      <c r="G446" s="263">
        <v>123</v>
      </c>
      <c r="H446" s="263">
        <v>7</v>
      </c>
      <c r="I446" s="263">
        <v>0</v>
      </c>
      <c r="J446" s="264">
        <v>12578</v>
      </c>
      <c r="K446" s="264">
        <v>138</v>
      </c>
      <c r="L446" s="264">
        <v>137</v>
      </c>
      <c r="M446" s="264">
        <v>1</v>
      </c>
      <c r="N446" s="264">
        <v>0</v>
      </c>
      <c r="O446" s="264">
        <v>6300</v>
      </c>
      <c r="P446" s="264">
        <v>175</v>
      </c>
      <c r="Q446" s="264">
        <v>174</v>
      </c>
      <c r="R446" s="264">
        <v>92</v>
      </c>
      <c r="S446" s="264">
        <v>0</v>
      </c>
      <c r="T446" s="265">
        <v>0.015</v>
      </c>
      <c r="U446" s="266">
        <v>325630</v>
      </c>
      <c r="V446" s="266">
        <v>5089</v>
      </c>
      <c r="W446" s="266">
        <v>5029</v>
      </c>
      <c r="X446" s="266">
        <v>4</v>
      </c>
      <c r="Y446" s="264">
        <v>4641</v>
      </c>
      <c r="Z446" s="267">
        <v>0.0156158830574579</v>
      </c>
      <c r="AA446" s="267">
        <v>0.0136480168903634</v>
      </c>
      <c r="AB446" s="267">
        <v>0.0109715376053427</v>
      </c>
      <c r="AC446" s="268">
        <v>0.0277777777777778</v>
      </c>
      <c r="AD446" s="269">
        <v>0.00267647928502078</v>
      </c>
      <c r="AE446" s="270">
        <v>74075</v>
      </c>
      <c r="AF446" s="271">
        <v>1167</v>
      </c>
      <c r="AG446" s="271">
        <v>0</v>
      </c>
      <c r="AH446" s="271">
        <v>71060</v>
      </c>
      <c r="AI446" s="271">
        <v>1149</v>
      </c>
      <c r="AJ446" s="271">
        <v>0</v>
      </c>
      <c r="AK446" s="268">
        <v>0.0157543030712116</v>
      </c>
      <c r="AL446" s="268">
        <v>0.0161694342808894</v>
      </c>
      <c r="AM446" s="269">
        <v>-0.000415131209677778</v>
      </c>
    </row>
    <row r="447" spans="1:39">
      <c r="A447" s="279" t="s">
        <v>398</v>
      </c>
      <c r="B447" s="280" t="s">
        <v>3312</v>
      </c>
      <c r="C447" s="262" t="s">
        <v>492</v>
      </c>
      <c r="D447" s="280" t="s">
        <v>493</v>
      </c>
      <c r="E447" s="263">
        <v>10398</v>
      </c>
      <c r="F447" s="263">
        <v>118</v>
      </c>
      <c r="G447" s="263">
        <v>81</v>
      </c>
      <c r="H447" s="263">
        <v>0</v>
      </c>
      <c r="I447" s="263">
        <v>0</v>
      </c>
      <c r="J447" s="264">
        <v>9810</v>
      </c>
      <c r="K447" s="264">
        <v>104</v>
      </c>
      <c r="L447" s="264">
        <v>104</v>
      </c>
      <c r="M447" s="264">
        <v>1</v>
      </c>
      <c r="N447" s="264">
        <v>0</v>
      </c>
      <c r="O447" s="264">
        <v>4864</v>
      </c>
      <c r="P447" s="264">
        <v>101</v>
      </c>
      <c r="Q447" s="264">
        <v>101</v>
      </c>
      <c r="R447" s="264">
        <v>43</v>
      </c>
      <c r="S447" s="264">
        <v>0</v>
      </c>
      <c r="T447" s="265">
        <v>0.015</v>
      </c>
      <c r="U447" s="266">
        <v>239512</v>
      </c>
      <c r="V447" s="266">
        <v>3601</v>
      </c>
      <c r="W447" s="266">
        <v>3564</v>
      </c>
      <c r="X447" s="266">
        <v>2</v>
      </c>
      <c r="Y447" s="264">
        <v>3283</v>
      </c>
      <c r="Z447" s="267">
        <v>0.0150263869868733</v>
      </c>
      <c r="AA447" s="267">
        <v>0.0113483362185036</v>
      </c>
      <c r="AB447" s="267">
        <v>0.0106014271151886</v>
      </c>
      <c r="AC447" s="268">
        <v>0.0207648026315789</v>
      </c>
      <c r="AD447" s="269">
        <v>0.000746909103314975</v>
      </c>
      <c r="AE447" s="270">
        <v>55630</v>
      </c>
      <c r="AF447" s="271">
        <v>755</v>
      </c>
      <c r="AG447" s="271">
        <v>0</v>
      </c>
      <c r="AH447" s="271">
        <v>49812</v>
      </c>
      <c r="AI447" s="271">
        <v>796</v>
      </c>
      <c r="AJ447" s="271">
        <v>0</v>
      </c>
      <c r="AK447" s="268">
        <v>0.0135718137695488</v>
      </c>
      <c r="AL447" s="268">
        <v>0.0159800851200514</v>
      </c>
      <c r="AM447" s="269">
        <v>-0.00240827135050259</v>
      </c>
    </row>
    <row r="448" spans="1:39">
      <c r="A448" s="279" t="s">
        <v>398</v>
      </c>
      <c r="B448" s="280" t="s">
        <v>3316</v>
      </c>
      <c r="C448" s="262" t="s">
        <v>494</v>
      </c>
      <c r="D448" s="280" t="s">
        <v>495</v>
      </c>
      <c r="E448" s="263">
        <v>6716</v>
      </c>
      <c r="F448" s="263">
        <v>110</v>
      </c>
      <c r="G448" s="263">
        <v>79</v>
      </c>
      <c r="H448" s="263">
        <v>0</v>
      </c>
      <c r="I448" s="263">
        <v>0</v>
      </c>
      <c r="J448" s="264">
        <v>7145</v>
      </c>
      <c r="K448" s="264">
        <v>78</v>
      </c>
      <c r="L448" s="264">
        <v>77</v>
      </c>
      <c r="M448" s="264">
        <v>17</v>
      </c>
      <c r="N448" s="264">
        <v>0</v>
      </c>
      <c r="O448" s="264">
        <v>3594</v>
      </c>
      <c r="P448" s="264">
        <v>81</v>
      </c>
      <c r="Q448" s="264">
        <v>81</v>
      </c>
      <c r="R448" s="264">
        <v>52</v>
      </c>
      <c r="S448" s="264">
        <v>0</v>
      </c>
      <c r="T448" s="265">
        <v>0.015</v>
      </c>
      <c r="U448" s="266">
        <v>177498</v>
      </c>
      <c r="V448" s="266">
        <v>3047</v>
      </c>
      <c r="W448" s="266">
        <v>3015</v>
      </c>
      <c r="X448" s="266">
        <v>0</v>
      </c>
      <c r="Y448" s="264">
        <v>2828</v>
      </c>
      <c r="Z448" s="267">
        <v>0.0171663906072181</v>
      </c>
      <c r="AA448" s="267">
        <v>0.0163787969029184</v>
      </c>
      <c r="AB448" s="267">
        <v>0.0109167249825052</v>
      </c>
      <c r="AC448" s="268">
        <v>0.0225375626043406</v>
      </c>
      <c r="AD448" s="269">
        <v>0.00546207192041316</v>
      </c>
      <c r="AE448" s="270">
        <v>44412</v>
      </c>
      <c r="AF448" s="271">
        <v>747</v>
      </c>
      <c r="AG448" s="271">
        <v>0</v>
      </c>
      <c r="AH448" s="271">
        <v>42719</v>
      </c>
      <c r="AI448" s="271">
        <v>606</v>
      </c>
      <c r="AJ448" s="271">
        <v>0</v>
      </c>
      <c r="AK448" s="268">
        <v>0.0168197784382599</v>
      </c>
      <c r="AL448" s="268">
        <v>0.0141857253212856</v>
      </c>
      <c r="AM448" s="269">
        <v>0.00263405311697432</v>
      </c>
    </row>
    <row r="449" spans="1:39">
      <c r="A449" s="279" t="s">
        <v>496</v>
      </c>
      <c r="B449" s="280" t="s">
        <v>3318</v>
      </c>
      <c r="C449" s="262" t="s">
        <v>498</v>
      </c>
      <c r="D449" s="280" t="s">
        <v>498</v>
      </c>
      <c r="E449" s="263">
        <v>10023</v>
      </c>
      <c r="F449" s="263">
        <v>112</v>
      </c>
      <c r="G449" s="263">
        <v>70</v>
      </c>
      <c r="H449" s="263">
        <v>0</v>
      </c>
      <c r="I449" s="263">
        <v>0</v>
      </c>
      <c r="J449" s="264">
        <v>9029</v>
      </c>
      <c r="K449" s="264">
        <v>102</v>
      </c>
      <c r="L449" s="264">
        <v>102</v>
      </c>
      <c r="M449" s="264">
        <v>30</v>
      </c>
      <c r="N449" s="264">
        <v>0</v>
      </c>
      <c r="O449" s="264">
        <v>4757</v>
      </c>
      <c r="P449" s="264">
        <v>100</v>
      </c>
      <c r="Q449" s="264">
        <v>100</v>
      </c>
      <c r="R449" s="264">
        <v>77</v>
      </c>
      <c r="S449" s="264">
        <v>0</v>
      </c>
      <c r="T449" s="265">
        <v>0.015</v>
      </c>
      <c r="U449" s="266">
        <v>252784</v>
      </c>
      <c r="V449" s="266">
        <v>3405</v>
      </c>
      <c r="W449" s="266">
        <v>3362</v>
      </c>
      <c r="X449" s="266">
        <v>1</v>
      </c>
      <c r="Y449" s="264">
        <v>3172</v>
      </c>
      <c r="Z449" s="267">
        <v>0.0134660421545667</v>
      </c>
      <c r="AA449" s="267">
        <v>0.0111742991120423</v>
      </c>
      <c r="AB449" s="267">
        <v>0.0112969321076531</v>
      </c>
      <c r="AC449" s="268">
        <v>0.0210216523018709</v>
      </c>
      <c r="AD449" s="269">
        <v>-0.000122632995610815</v>
      </c>
      <c r="AE449" s="270">
        <v>56239</v>
      </c>
      <c r="AF449" s="271">
        <v>767</v>
      </c>
      <c r="AG449" s="271">
        <v>0</v>
      </c>
      <c r="AH449" s="271">
        <v>56006</v>
      </c>
      <c r="AI449" s="271">
        <v>868</v>
      </c>
      <c r="AJ449" s="271">
        <v>0</v>
      </c>
      <c r="AK449" s="268">
        <v>0.0136382225857501</v>
      </c>
      <c r="AL449" s="268">
        <v>0.0154983394636289</v>
      </c>
      <c r="AM449" s="269">
        <v>-0.0018601168778788</v>
      </c>
    </row>
    <row r="450" spans="1:39">
      <c r="A450" s="279" t="s">
        <v>496</v>
      </c>
      <c r="B450" s="280" t="s">
        <v>3318</v>
      </c>
      <c r="C450" s="262" t="s">
        <v>499</v>
      </c>
      <c r="D450" s="280" t="s">
        <v>500</v>
      </c>
      <c r="E450" s="263">
        <v>7010</v>
      </c>
      <c r="F450" s="263">
        <v>95</v>
      </c>
      <c r="G450" s="263">
        <v>51</v>
      </c>
      <c r="H450" s="263">
        <v>0</v>
      </c>
      <c r="I450" s="263">
        <v>0</v>
      </c>
      <c r="J450" s="264">
        <v>6815</v>
      </c>
      <c r="K450" s="264">
        <v>85</v>
      </c>
      <c r="L450" s="264">
        <v>85</v>
      </c>
      <c r="M450" s="264">
        <v>12</v>
      </c>
      <c r="N450" s="264">
        <v>0</v>
      </c>
      <c r="O450" s="264">
        <v>3403</v>
      </c>
      <c r="P450" s="264">
        <v>68</v>
      </c>
      <c r="Q450" s="264">
        <v>68</v>
      </c>
      <c r="R450" s="264">
        <v>49</v>
      </c>
      <c r="S450" s="264">
        <v>0</v>
      </c>
      <c r="T450" s="265">
        <v>0.015</v>
      </c>
      <c r="U450" s="266">
        <v>182688</v>
      </c>
      <c r="V450" s="266">
        <v>2882</v>
      </c>
      <c r="W450" s="266">
        <v>2838</v>
      </c>
      <c r="X450" s="266">
        <v>0</v>
      </c>
      <c r="Y450" s="264">
        <v>2673</v>
      </c>
      <c r="Z450" s="267">
        <v>0.0157755298651252</v>
      </c>
      <c r="AA450" s="267">
        <v>0.0135520684736091</v>
      </c>
      <c r="AB450" s="267">
        <v>0.012472487160675</v>
      </c>
      <c r="AC450" s="268">
        <v>0.0199823684983838</v>
      </c>
      <c r="AD450" s="269">
        <v>0.00107958131293415</v>
      </c>
      <c r="AE450" s="270">
        <v>40830</v>
      </c>
      <c r="AF450" s="271">
        <v>671</v>
      </c>
      <c r="AG450" s="271">
        <v>0</v>
      </c>
      <c r="AH450" s="271">
        <v>40845</v>
      </c>
      <c r="AI450" s="271">
        <v>655</v>
      </c>
      <c r="AJ450" s="271">
        <v>0</v>
      </c>
      <c r="AK450" s="268">
        <v>0.016433994611805</v>
      </c>
      <c r="AL450" s="268">
        <v>0.016036234545232</v>
      </c>
      <c r="AM450" s="269">
        <v>0.00039776006657307</v>
      </c>
    </row>
    <row r="451" spans="1:39">
      <c r="A451" s="279" t="s">
        <v>496</v>
      </c>
      <c r="B451" s="280" t="s">
        <v>3318</v>
      </c>
      <c r="C451" s="262" t="s">
        <v>501</v>
      </c>
      <c r="D451" s="280" t="s">
        <v>502</v>
      </c>
      <c r="E451" s="263">
        <v>9648</v>
      </c>
      <c r="F451" s="263">
        <v>149</v>
      </c>
      <c r="G451" s="263">
        <v>64</v>
      </c>
      <c r="H451" s="263">
        <v>0</v>
      </c>
      <c r="I451" s="263">
        <v>0</v>
      </c>
      <c r="J451" s="264">
        <v>8457</v>
      </c>
      <c r="K451" s="264">
        <v>132</v>
      </c>
      <c r="L451" s="264">
        <v>130</v>
      </c>
      <c r="M451" s="264">
        <v>0</v>
      </c>
      <c r="N451" s="264">
        <v>0</v>
      </c>
      <c r="O451" s="264">
        <v>4719</v>
      </c>
      <c r="P451" s="264">
        <v>111</v>
      </c>
      <c r="Q451" s="264">
        <v>111</v>
      </c>
      <c r="R451" s="264">
        <v>55</v>
      </c>
      <c r="S451" s="264">
        <v>0</v>
      </c>
      <c r="T451" s="265">
        <v>0.015</v>
      </c>
      <c r="U451" s="266">
        <v>248305</v>
      </c>
      <c r="V451" s="266">
        <v>4238</v>
      </c>
      <c r="W451" s="266">
        <v>4141</v>
      </c>
      <c r="X451" s="266">
        <v>8</v>
      </c>
      <c r="Y451" s="264">
        <v>3793</v>
      </c>
      <c r="Z451" s="267">
        <v>0.0170355006947101</v>
      </c>
      <c r="AA451" s="267">
        <v>0.0154436152570481</v>
      </c>
      <c r="AB451" s="267">
        <v>0.0156083717630365</v>
      </c>
      <c r="AC451" s="268">
        <v>0.0235219326128417</v>
      </c>
      <c r="AD451" s="269">
        <v>-0.000164756505988444</v>
      </c>
      <c r="AE451" s="270">
        <v>55384</v>
      </c>
      <c r="AF451" s="271">
        <v>867</v>
      </c>
      <c r="AG451" s="271">
        <v>0</v>
      </c>
      <c r="AH451" s="271">
        <v>56152</v>
      </c>
      <c r="AI451" s="271">
        <v>1070</v>
      </c>
      <c r="AJ451" s="271">
        <v>0</v>
      </c>
      <c r="AK451" s="268">
        <v>0.0156543406037845</v>
      </c>
      <c r="AL451" s="268">
        <v>0.0190554210001425</v>
      </c>
      <c r="AM451" s="269">
        <v>-0.00340108039635798</v>
      </c>
    </row>
    <row r="452" spans="1:39">
      <c r="A452" s="279" t="s">
        <v>496</v>
      </c>
      <c r="B452" s="280" t="s">
        <v>3318</v>
      </c>
      <c r="C452" s="262" t="s">
        <v>503</v>
      </c>
      <c r="D452" s="280" t="s">
        <v>504</v>
      </c>
      <c r="E452" s="263">
        <v>14032</v>
      </c>
      <c r="F452" s="263">
        <v>193</v>
      </c>
      <c r="G452" s="263">
        <v>91</v>
      </c>
      <c r="H452" s="263">
        <v>0</v>
      </c>
      <c r="I452" s="263">
        <v>0</v>
      </c>
      <c r="J452" s="264">
        <v>13116</v>
      </c>
      <c r="K452" s="264">
        <v>202</v>
      </c>
      <c r="L452" s="264">
        <v>202</v>
      </c>
      <c r="M452" s="264">
        <v>5</v>
      </c>
      <c r="N452" s="264">
        <v>0</v>
      </c>
      <c r="O452" s="264">
        <v>6747</v>
      </c>
      <c r="P452" s="264">
        <v>193</v>
      </c>
      <c r="Q452" s="264">
        <v>193</v>
      </c>
      <c r="R452" s="264">
        <v>87</v>
      </c>
      <c r="S452" s="264">
        <v>0</v>
      </c>
      <c r="T452" s="265">
        <v>0.015</v>
      </c>
      <c r="U452" s="266">
        <v>353123</v>
      </c>
      <c r="V452" s="266">
        <v>6153</v>
      </c>
      <c r="W452" s="266">
        <v>6050</v>
      </c>
      <c r="X452" s="266">
        <v>0</v>
      </c>
      <c r="Y452" s="264">
        <v>5554</v>
      </c>
      <c r="Z452" s="267">
        <v>0.0174245234663276</v>
      </c>
      <c r="AA452" s="267">
        <v>0.013754275940707</v>
      </c>
      <c r="AB452" s="267">
        <v>0.0154010369014944</v>
      </c>
      <c r="AC452" s="268">
        <v>0.0286053060619535</v>
      </c>
      <c r="AD452" s="269">
        <v>-0.0016467609607874</v>
      </c>
      <c r="AE452" s="270">
        <v>79987</v>
      </c>
      <c r="AF452" s="271">
        <v>1383</v>
      </c>
      <c r="AG452" s="271">
        <v>0</v>
      </c>
      <c r="AH452" s="271">
        <v>76955</v>
      </c>
      <c r="AI452" s="271">
        <v>1414</v>
      </c>
      <c r="AJ452" s="271">
        <v>0</v>
      </c>
      <c r="AK452" s="268">
        <v>0.0172903096753222</v>
      </c>
      <c r="AL452" s="268">
        <v>0.0183743746345267</v>
      </c>
      <c r="AM452" s="269">
        <v>-0.00108406495920443</v>
      </c>
    </row>
    <row r="453" spans="1:39">
      <c r="A453" s="279" t="s">
        <v>496</v>
      </c>
      <c r="B453" s="280" t="s">
        <v>3318</v>
      </c>
      <c r="C453" s="262" t="s">
        <v>505</v>
      </c>
      <c r="D453" s="280" t="s">
        <v>506</v>
      </c>
      <c r="E453" s="263">
        <v>12367</v>
      </c>
      <c r="F453" s="263">
        <v>248</v>
      </c>
      <c r="G453" s="263">
        <v>142</v>
      </c>
      <c r="H453" s="263">
        <v>1</v>
      </c>
      <c r="I453" s="263">
        <v>0</v>
      </c>
      <c r="J453" s="264">
        <v>11703</v>
      </c>
      <c r="K453" s="264">
        <v>190</v>
      </c>
      <c r="L453" s="264">
        <v>190</v>
      </c>
      <c r="M453" s="264">
        <v>25</v>
      </c>
      <c r="N453" s="264">
        <v>0</v>
      </c>
      <c r="O453" s="264">
        <v>5760</v>
      </c>
      <c r="P453" s="264">
        <v>124</v>
      </c>
      <c r="Q453" s="264">
        <v>124</v>
      </c>
      <c r="R453" s="264">
        <v>68</v>
      </c>
      <c r="S453" s="264">
        <v>0</v>
      </c>
      <c r="T453" s="265">
        <v>0.015</v>
      </c>
      <c r="U453" s="266">
        <v>316821</v>
      </c>
      <c r="V453" s="266">
        <v>5777</v>
      </c>
      <c r="W453" s="266">
        <v>5668</v>
      </c>
      <c r="X453" s="266">
        <v>3</v>
      </c>
      <c r="Y453" s="264">
        <v>5189</v>
      </c>
      <c r="Z453" s="267">
        <v>0.018224802017543</v>
      </c>
      <c r="AA453" s="267">
        <v>0.0200533678337511</v>
      </c>
      <c r="AB453" s="267">
        <v>0.0162351533794753</v>
      </c>
      <c r="AC453" s="268">
        <v>0.0215277777777778</v>
      </c>
      <c r="AD453" s="269">
        <v>0.00381821445427576</v>
      </c>
      <c r="AE453" s="270">
        <v>70445</v>
      </c>
      <c r="AF453" s="271">
        <v>1353</v>
      </c>
      <c r="AG453" s="271">
        <v>0</v>
      </c>
      <c r="AH453" s="271">
        <v>69625</v>
      </c>
      <c r="AI453" s="271">
        <v>1347</v>
      </c>
      <c r="AJ453" s="271">
        <v>1</v>
      </c>
      <c r="AK453" s="268">
        <v>0.0192064731350699</v>
      </c>
      <c r="AL453" s="268">
        <v>0.0193321364452424</v>
      </c>
      <c r="AM453" s="269">
        <v>-0.000125663310172459</v>
      </c>
    </row>
    <row r="454" spans="1:39">
      <c r="A454" s="279" t="s">
        <v>496</v>
      </c>
      <c r="B454" s="280" t="s">
        <v>3318</v>
      </c>
      <c r="C454" s="262" t="s">
        <v>507</v>
      </c>
      <c r="D454" s="280" t="s">
        <v>508</v>
      </c>
      <c r="E454" s="263">
        <v>12724</v>
      </c>
      <c r="F454" s="263">
        <v>268</v>
      </c>
      <c r="G454" s="263">
        <v>121</v>
      </c>
      <c r="H454" s="263">
        <v>0</v>
      </c>
      <c r="I454" s="263">
        <v>0</v>
      </c>
      <c r="J454" s="264">
        <v>12216</v>
      </c>
      <c r="K454" s="264">
        <v>204</v>
      </c>
      <c r="L454" s="264">
        <v>204</v>
      </c>
      <c r="M454" s="264">
        <v>0</v>
      </c>
      <c r="N454" s="264">
        <v>0</v>
      </c>
      <c r="O454" s="264">
        <v>6748</v>
      </c>
      <c r="P454" s="264">
        <v>121</v>
      </c>
      <c r="Q454" s="264">
        <v>121</v>
      </c>
      <c r="R454" s="264">
        <v>44</v>
      </c>
      <c r="S454" s="264">
        <v>0</v>
      </c>
      <c r="T454" s="265">
        <v>0.015</v>
      </c>
      <c r="U454" s="266">
        <v>328479</v>
      </c>
      <c r="V454" s="266">
        <v>7017</v>
      </c>
      <c r="W454" s="266">
        <v>6870</v>
      </c>
      <c r="X454" s="266">
        <v>10</v>
      </c>
      <c r="Y454" s="264">
        <v>6364</v>
      </c>
      <c r="Z454" s="267">
        <v>0.021331652860609</v>
      </c>
      <c r="AA454" s="267">
        <v>0.0210625589437284</v>
      </c>
      <c r="AB454" s="267">
        <v>0.0166994106090373</v>
      </c>
      <c r="AC454" s="268">
        <v>0.0179312388855957</v>
      </c>
      <c r="AD454" s="269">
        <v>0.00436314833469106</v>
      </c>
      <c r="AE454" s="270">
        <v>75314</v>
      </c>
      <c r="AF454" s="271">
        <v>1553</v>
      </c>
      <c r="AG454" s="271">
        <v>2</v>
      </c>
      <c r="AH454" s="271">
        <v>71478</v>
      </c>
      <c r="AI454" s="271">
        <v>1635</v>
      </c>
      <c r="AJ454" s="271">
        <v>3</v>
      </c>
      <c r="AK454" s="268">
        <v>0.0205937807047826</v>
      </c>
      <c r="AL454" s="268">
        <v>0.0228322001175187</v>
      </c>
      <c r="AM454" s="269">
        <v>-0.00223841941273603</v>
      </c>
    </row>
    <row r="455" spans="1:39">
      <c r="A455" s="279" t="s">
        <v>496</v>
      </c>
      <c r="B455" s="280" t="s">
        <v>3318</v>
      </c>
      <c r="C455" s="262" t="s">
        <v>509</v>
      </c>
      <c r="D455" s="280" t="s">
        <v>510</v>
      </c>
      <c r="E455" s="263">
        <v>15107</v>
      </c>
      <c r="F455" s="263">
        <v>125</v>
      </c>
      <c r="G455" s="263">
        <v>78</v>
      </c>
      <c r="H455" s="263">
        <v>0</v>
      </c>
      <c r="I455" s="263">
        <v>0</v>
      </c>
      <c r="J455" s="264">
        <v>14317</v>
      </c>
      <c r="K455" s="264">
        <v>115</v>
      </c>
      <c r="L455" s="264">
        <v>115</v>
      </c>
      <c r="M455" s="264">
        <v>32</v>
      </c>
      <c r="N455" s="264">
        <v>0</v>
      </c>
      <c r="O455" s="264">
        <v>6990</v>
      </c>
      <c r="P455" s="264">
        <v>101</v>
      </c>
      <c r="Q455" s="264">
        <v>100</v>
      </c>
      <c r="R455" s="264">
        <v>62</v>
      </c>
      <c r="S455" s="264">
        <v>0</v>
      </c>
      <c r="T455" s="265">
        <v>0.015</v>
      </c>
      <c r="U455" s="266">
        <v>382478</v>
      </c>
      <c r="V455" s="266">
        <v>3727</v>
      </c>
      <c r="W455" s="266">
        <v>3679</v>
      </c>
      <c r="X455" s="266">
        <v>3</v>
      </c>
      <c r="Y455" s="264">
        <v>3390</v>
      </c>
      <c r="Z455" s="267">
        <v>0.0097365077207055</v>
      </c>
      <c r="AA455" s="267">
        <v>0.00827430992255246</v>
      </c>
      <c r="AB455" s="267">
        <v>0.00803240902423692</v>
      </c>
      <c r="AC455" s="268">
        <v>0.0144492131616595</v>
      </c>
      <c r="AD455" s="269">
        <v>0.000241900898315538</v>
      </c>
      <c r="AE455" s="270">
        <v>86926</v>
      </c>
      <c r="AF455" s="271">
        <v>859</v>
      </c>
      <c r="AG455" s="271">
        <v>0</v>
      </c>
      <c r="AH455" s="271">
        <v>88432</v>
      </c>
      <c r="AI455" s="271">
        <v>903</v>
      </c>
      <c r="AJ455" s="271">
        <v>0</v>
      </c>
      <c r="AK455" s="268">
        <v>0.00988196857096841</v>
      </c>
      <c r="AL455" s="268">
        <v>0.0102112357517641</v>
      </c>
      <c r="AM455" s="269">
        <v>-0.000329267180795657</v>
      </c>
    </row>
    <row r="456" spans="1:39">
      <c r="A456" s="279" t="s">
        <v>496</v>
      </c>
      <c r="B456" s="280" t="s">
        <v>3318</v>
      </c>
      <c r="C456" s="262" t="s">
        <v>511</v>
      </c>
      <c r="D456" s="280" t="s">
        <v>512</v>
      </c>
      <c r="E456" s="263">
        <v>10969</v>
      </c>
      <c r="F456" s="263">
        <v>102</v>
      </c>
      <c r="G456" s="263">
        <v>64</v>
      </c>
      <c r="H456" s="263">
        <v>0</v>
      </c>
      <c r="I456" s="263">
        <v>0</v>
      </c>
      <c r="J456" s="264">
        <v>10583</v>
      </c>
      <c r="K456" s="264">
        <v>99</v>
      </c>
      <c r="L456" s="264">
        <v>99</v>
      </c>
      <c r="M456" s="264">
        <v>10</v>
      </c>
      <c r="N456" s="264">
        <v>0</v>
      </c>
      <c r="O456" s="264">
        <v>5314</v>
      </c>
      <c r="P456" s="264">
        <v>84</v>
      </c>
      <c r="Q456" s="264">
        <v>84</v>
      </c>
      <c r="R456" s="264">
        <v>65</v>
      </c>
      <c r="S456" s="264">
        <v>0</v>
      </c>
      <c r="T456" s="265">
        <v>0.015</v>
      </c>
      <c r="U456" s="266">
        <v>273758</v>
      </c>
      <c r="V456" s="266">
        <v>3323</v>
      </c>
      <c r="W456" s="266">
        <v>3283</v>
      </c>
      <c r="X456" s="266">
        <v>0</v>
      </c>
      <c r="Y456" s="264">
        <v>3085</v>
      </c>
      <c r="Z456" s="267">
        <v>0.0121384580541939</v>
      </c>
      <c r="AA456" s="267">
        <v>0.00929893335764427</v>
      </c>
      <c r="AB456" s="267">
        <v>0.00935462534253047</v>
      </c>
      <c r="AC456" s="268">
        <v>0.0158073014678209</v>
      </c>
      <c r="AD456" s="269">
        <v>-5.56919848862022e-5</v>
      </c>
      <c r="AE456" s="270">
        <v>62450</v>
      </c>
      <c r="AF456" s="271">
        <v>756</v>
      </c>
      <c r="AG456" s="271">
        <v>0</v>
      </c>
      <c r="AH456" s="271">
        <v>59307</v>
      </c>
      <c r="AI456" s="271">
        <v>731</v>
      </c>
      <c r="AJ456" s="271">
        <v>0</v>
      </c>
      <c r="AK456" s="268">
        <v>0.0121056845476381</v>
      </c>
      <c r="AL456" s="268">
        <v>0.0123256951118755</v>
      </c>
      <c r="AM456" s="269">
        <v>-0.000220010564237386</v>
      </c>
    </row>
    <row r="457" spans="1:39">
      <c r="A457" s="279" t="s">
        <v>496</v>
      </c>
      <c r="B457" s="280" t="s">
        <v>3318</v>
      </c>
      <c r="C457" s="262" t="s">
        <v>513</v>
      </c>
      <c r="D457" s="280" t="s">
        <v>514</v>
      </c>
      <c r="E457" s="263">
        <v>0</v>
      </c>
      <c r="F457" s="263">
        <v>0</v>
      </c>
      <c r="G457" s="263">
        <v>0</v>
      </c>
      <c r="H457" s="263">
        <v>0</v>
      </c>
      <c r="I457" s="263">
        <v>0</v>
      </c>
      <c r="J457" s="264">
        <v>0</v>
      </c>
      <c r="K457" s="264">
        <v>0</v>
      </c>
      <c r="L457" s="264">
        <v>0</v>
      </c>
      <c r="M457" s="264">
        <v>0</v>
      </c>
      <c r="N457" s="264">
        <v>0</v>
      </c>
      <c r="O457" s="264">
        <v>0</v>
      </c>
      <c r="P457" s="264">
        <v>0</v>
      </c>
      <c r="Q457" s="264">
        <v>0</v>
      </c>
      <c r="R457" s="264">
        <v>0</v>
      </c>
      <c r="S457" s="264">
        <v>0</v>
      </c>
      <c r="T457" s="265">
        <v>0.015</v>
      </c>
      <c r="U457" s="266">
        <v>0</v>
      </c>
      <c r="V457" s="266">
        <v>1</v>
      </c>
      <c r="W457" s="266">
        <v>1</v>
      </c>
      <c r="X457" s="266">
        <v>0</v>
      </c>
      <c r="Y457" s="264">
        <v>1</v>
      </c>
      <c r="Z457" s="267">
        <v>0</v>
      </c>
      <c r="AA457" s="267">
        <v>0</v>
      </c>
      <c r="AB457" s="267">
        <v>0</v>
      </c>
      <c r="AC457" s="268">
        <v>0</v>
      </c>
      <c r="AD457" s="269">
        <v>0</v>
      </c>
      <c r="AE457" s="270">
        <v>0</v>
      </c>
      <c r="AF457" s="271">
        <v>0</v>
      </c>
      <c r="AG457" s="271">
        <v>0</v>
      </c>
      <c r="AH457" s="271">
        <v>0</v>
      </c>
      <c r="AI457" s="271">
        <v>1</v>
      </c>
      <c r="AJ457" s="271">
        <v>0</v>
      </c>
      <c r="AK457" s="268">
        <v>0</v>
      </c>
      <c r="AL457" s="268">
        <v>0</v>
      </c>
      <c r="AM457" s="269">
        <v>0</v>
      </c>
    </row>
    <row r="458" spans="1:39">
      <c r="A458" s="279" t="s">
        <v>496</v>
      </c>
      <c r="B458" s="280" t="s">
        <v>3318</v>
      </c>
      <c r="C458" s="262" t="s">
        <v>515</v>
      </c>
      <c r="D458" s="280" t="s">
        <v>516</v>
      </c>
      <c r="E458" s="263">
        <v>2697</v>
      </c>
      <c r="F458" s="263">
        <v>50</v>
      </c>
      <c r="G458" s="263">
        <v>29</v>
      </c>
      <c r="H458" s="263">
        <v>0</v>
      </c>
      <c r="I458" s="263">
        <v>0</v>
      </c>
      <c r="J458" s="264">
        <v>2586</v>
      </c>
      <c r="K458" s="264">
        <v>45</v>
      </c>
      <c r="L458" s="264">
        <v>45</v>
      </c>
      <c r="M458" s="264">
        <v>8</v>
      </c>
      <c r="N458" s="264">
        <v>0</v>
      </c>
      <c r="O458" s="264">
        <v>1516</v>
      </c>
      <c r="P458" s="264">
        <v>42</v>
      </c>
      <c r="Q458" s="264">
        <v>41</v>
      </c>
      <c r="R458" s="264">
        <v>24</v>
      </c>
      <c r="S458" s="264">
        <v>0</v>
      </c>
      <c r="T458" s="265">
        <v>0.015</v>
      </c>
      <c r="U458" s="266">
        <v>67908</v>
      </c>
      <c r="V458" s="266">
        <v>1258</v>
      </c>
      <c r="W458" s="266">
        <v>1236</v>
      </c>
      <c r="X458" s="266">
        <v>0</v>
      </c>
      <c r="Y458" s="264">
        <v>1145</v>
      </c>
      <c r="Z458" s="267">
        <v>0.0185250633209637</v>
      </c>
      <c r="AA458" s="267">
        <v>0.0185391175380052</v>
      </c>
      <c r="AB458" s="267">
        <v>0.0174013921113689</v>
      </c>
      <c r="AC458" s="268">
        <v>0.0277044854881266</v>
      </c>
      <c r="AD458" s="269">
        <v>0.00113772542663628</v>
      </c>
      <c r="AE458" s="270">
        <v>15905</v>
      </c>
      <c r="AF458" s="271">
        <v>326</v>
      </c>
      <c r="AG458" s="271">
        <v>0</v>
      </c>
      <c r="AH458" s="271">
        <v>15342</v>
      </c>
      <c r="AI458" s="271">
        <v>276</v>
      </c>
      <c r="AJ458" s="271">
        <v>0</v>
      </c>
      <c r="AK458" s="268">
        <v>0.0204966991512103</v>
      </c>
      <c r="AL458" s="268">
        <v>0.0179898318341807</v>
      </c>
      <c r="AM458" s="269">
        <v>0.00250686731702963</v>
      </c>
    </row>
    <row r="459" spans="1:39">
      <c r="A459" s="279" t="s">
        <v>496</v>
      </c>
      <c r="B459" s="280" t="s">
        <v>3318</v>
      </c>
      <c r="C459" s="262" t="s">
        <v>517</v>
      </c>
      <c r="D459" s="280" t="s">
        <v>518</v>
      </c>
      <c r="E459" s="263">
        <v>831</v>
      </c>
      <c r="F459" s="263">
        <v>0</v>
      </c>
      <c r="G459" s="263">
        <v>0</v>
      </c>
      <c r="H459" s="263">
        <v>0</v>
      </c>
      <c r="I459" s="263">
        <v>0</v>
      </c>
      <c r="J459" s="264">
        <v>0</v>
      </c>
      <c r="K459" s="264">
        <v>0</v>
      </c>
      <c r="L459" s="264">
        <v>0</v>
      </c>
      <c r="M459" s="264">
        <v>0</v>
      </c>
      <c r="N459" s="264">
        <v>0</v>
      </c>
      <c r="O459" s="264">
        <v>902</v>
      </c>
      <c r="P459" s="264">
        <v>0</v>
      </c>
      <c r="Q459" s="264">
        <v>0</v>
      </c>
      <c r="R459" s="264">
        <v>0</v>
      </c>
      <c r="S459" s="264">
        <v>0</v>
      </c>
      <c r="T459" s="265">
        <v>0.015</v>
      </c>
      <c r="U459" s="266">
        <v>13574</v>
      </c>
      <c r="V459" s="266">
        <v>0</v>
      </c>
      <c r="W459" s="266">
        <v>0</v>
      </c>
      <c r="X459" s="266">
        <v>0</v>
      </c>
      <c r="Y459" s="264">
        <v>0</v>
      </c>
      <c r="Z459" s="267">
        <v>0</v>
      </c>
      <c r="AA459" s="267">
        <v>0</v>
      </c>
      <c r="AB459" s="267">
        <v>0</v>
      </c>
      <c r="AC459" s="268">
        <v>0</v>
      </c>
      <c r="AD459" s="269">
        <v>0</v>
      </c>
      <c r="AE459" s="270">
        <v>2990</v>
      </c>
      <c r="AF459" s="271">
        <v>0</v>
      </c>
      <c r="AG459" s="271">
        <v>0</v>
      </c>
      <c r="AH459" s="271">
        <v>2825</v>
      </c>
      <c r="AI459" s="271">
        <v>0</v>
      </c>
      <c r="AJ459" s="271">
        <v>0</v>
      </c>
      <c r="AK459" s="268">
        <v>0</v>
      </c>
      <c r="AL459" s="268">
        <v>0</v>
      </c>
      <c r="AM459" s="269">
        <v>0</v>
      </c>
    </row>
    <row r="460" spans="1:39">
      <c r="A460" s="279" t="s">
        <v>496</v>
      </c>
      <c r="B460" s="280" t="s">
        <v>3318</v>
      </c>
      <c r="C460" s="262" t="s">
        <v>519</v>
      </c>
      <c r="D460" s="280" t="s">
        <v>520</v>
      </c>
      <c r="E460" s="263">
        <v>76</v>
      </c>
      <c r="F460" s="263">
        <v>0</v>
      </c>
      <c r="G460" s="263">
        <v>0</v>
      </c>
      <c r="H460" s="263">
        <v>0</v>
      </c>
      <c r="I460" s="263">
        <v>0</v>
      </c>
      <c r="J460" s="264">
        <v>10</v>
      </c>
      <c r="K460" s="264">
        <v>0</v>
      </c>
      <c r="L460" s="264">
        <v>0</v>
      </c>
      <c r="M460" s="264">
        <v>0</v>
      </c>
      <c r="N460" s="264">
        <v>0</v>
      </c>
      <c r="O460" s="264">
        <v>359</v>
      </c>
      <c r="P460" s="264">
        <v>0</v>
      </c>
      <c r="Q460" s="264">
        <v>0</v>
      </c>
      <c r="R460" s="264">
        <v>0</v>
      </c>
      <c r="S460" s="264">
        <v>0</v>
      </c>
      <c r="T460" s="265">
        <v>0.015</v>
      </c>
      <c r="U460" s="266">
        <v>3403</v>
      </c>
      <c r="V460" s="266">
        <v>4</v>
      </c>
      <c r="W460" s="266">
        <v>4</v>
      </c>
      <c r="X460" s="266">
        <v>0</v>
      </c>
      <c r="Y460" s="264">
        <v>4</v>
      </c>
      <c r="Z460" s="267">
        <v>0.0011754334410814</v>
      </c>
      <c r="AA460" s="267">
        <v>0</v>
      </c>
      <c r="AB460" s="267">
        <v>0</v>
      </c>
      <c r="AC460" s="268">
        <v>0</v>
      </c>
      <c r="AD460" s="269">
        <v>0</v>
      </c>
      <c r="AE460" s="270">
        <v>696</v>
      </c>
      <c r="AF460" s="271">
        <v>0</v>
      </c>
      <c r="AG460" s="271">
        <v>0</v>
      </c>
      <c r="AH460" s="271">
        <v>860</v>
      </c>
      <c r="AI460" s="271">
        <v>2</v>
      </c>
      <c r="AJ460" s="271">
        <v>0</v>
      </c>
      <c r="AK460" s="268">
        <v>0</v>
      </c>
      <c r="AL460" s="268">
        <v>0.00232558139534884</v>
      </c>
      <c r="AM460" s="269">
        <v>-0.00232558139534884</v>
      </c>
    </row>
    <row r="461" spans="1:39">
      <c r="A461" s="279" t="s">
        <v>496</v>
      </c>
      <c r="B461" s="280" t="s">
        <v>3318</v>
      </c>
      <c r="C461" s="262" t="s">
        <v>521</v>
      </c>
      <c r="D461" s="280" t="s">
        <v>522</v>
      </c>
      <c r="E461" s="263">
        <v>0</v>
      </c>
      <c r="F461" s="263">
        <v>8</v>
      </c>
      <c r="G461" s="263">
        <v>8</v>
      </c>
      <c r="H461" s="263">
        <v>0</v>
      </c>
      <c r="I461" s="263">
        <v>0</v>
      </c>
      <c r="J461" s="264">
        <v>0</v>
      </c>
      <c r="K461" s="264">
        <v>24</v>
      </c>
      <c r="L461" s="264">
        <v>24</v>
      </c>
      <c r="M461" s="264">
        <v>24</v>
      </c>
      <c r="N461" s="264">
        <v>0</v>
      </c>
      <c r="O461" s="264">
        <v>0</v>
      </c>
      <c r="P461" s="264">
        <v>21</v>
      </c>
      <c r="Q461" s="264">
        <v>21</v>
      </c>
      <c r="R461" s="264">
        <v>20</v>
      </c>
      <c r="S461" s="264">
        <v>0</v>
      </c>
      <c r="T461" s="265">
        <v>0.015</v>
      </c>
      <c r="U461" s="266">
        <v>0</v>
      </c>
      <c r="V461" s="266">
        <v>401</v>
      </c>
      <c r="W461" s="266">
        <v>401</v>
      </c>
      <c r="X461" s="266">
        <v>0</v>
      </c>
      <c r="Y461" s="264">
        <v>380</v>
      </c>
      <c r="Z461" s="267">
        <v>0</v>
      </c>
      <c r="AA461" s="267">
        <v>0</v>
      </c>
      <c r="AB461" s="267">
        <v>0</v>
      </c>
      <c r="AC461" s="268">
        <v>0</v>
      </c>
      <c r="AD461" s="269">
        <v>0</v>
      </c>
      <c r="AE461" s="270">
        <v>0</v>
      </c>
      <c r="AF461" s="271">
        <v>59</v>
      </c>
      <c r="AG461" s="271">
        <v>0</v>
      </c>
      <c r="AH461" s="271">
        <v>0</v>
      </c>
      <c r="AI461" s="271">
        <v>135</v>
      </c>
      <c r="AJ461" s="271">
        <v>0</v>
      </c>
      <c r="AK461" s="268">
        <v>0</v>
      </c>
      <c r="AL461" s="268">
        <v>0</v>
      </c>
      <c r="AM461" s="269">
        <v>0</v>
      </c>
    </row>
    <row r="462" spans="1:39">
      <c r="A462" s="279" t="s">
        <v>496</v>
      </c>
      <c r="B462" s="280" t="s">
        <v>3318</v>
      </c>
      <c r="C462" s="262" t="s">
        <v>523</v>
      </c>
      <c r="D462" s="280" t="s">
        <v>524</v>
      </c>
      <c r="E462" s="263">
        <v>209</v>
      </c>
      <c r="F462" s="263">
        <v>0</v>
      </c>
      <c r="G462" s="263">
        <v>0</v>
      </c>
      <c r="H462" s="263">
        <v>0</v>
      </c>
      <c r="I462" s="263">
        <v>0</v>
      </c>
      <c r="J462" s="264">
        <v>114</v>
      </c>
      <c r="K462" s="264">
        <v>0</v>
      </c>
      <c r="L462" s="264">
        <v>0</v>
      </c>
      <c r="M462" s="264">
        <v>0</v>
      </c>
      <c r="N462" s="264">
        <v>0</v>
      </c>
      <c r="O462" s="264">
        <v>0</v>
      </c>
      <c r="P462" s="264">
        <v>1</v>
      </c>
      <c r="Q462" s="264">
        <v>1</v>
      </c>
      <c r="R462" s="264">
        <v>1</v>
      </c>
      <c r="S462" s="264">
        <v>0</v>
      </c>
      <c r="T462" s="265">
        <v>0.015</v>
      </c>
      <c r="U462" s="266">
        <v>3532</v>
      </c>
      <c r="V462" s="266">
        <v>6</v>
      </c>
      <c r="W462" s="266">
        <v>6</v>
      </c>
      <c r="X462" s="266">
        <v>0</v>
      </c>
      <c r="Y462" s="264">
        <v>4</v>
      </c>
      <c r="Z462" s="267">
        <v>0.00169875424688562</v>
      </c>
      <c r="AA462" s="267">
        <v>0</v>
      </c>
      <c r="AB462" s="267">
        <v>0</v>
      </c>
      <c r="AC462" s="268">
        <v>0</v>
      </c>
      <c r="AD462" s="269">
        <v>0</v>
      </c>
      <c r="AE462" s="270">
        <v>860</v>
      </c>
      <c r="AF462" s="271">
        <v>2</v>
      </c>
      <c r="AG462" s="271">
        <v>0</v>
      </c>
      <c r="AH462" s="271">
        <v>788</v>
      </c>
      <c r="AI462" s="271">
        <v>2</v>
      </c>
      <c r="AJ462" s="271">
        <v>0</v>
      </c>
      <c r="AK462" s="268">
        <v>0.00232558139534884</v>
      </c>
      <c r="AL462" s="268">
        <v>0.00253807106598985</v>
      </c>
      <c r="AM462" s="269">
        <v>-0.00021248967064101</v>
      </c>
    </row>
    <row r="463" spans="1:39">
      <c r="A463" s="279" t="s">
        <v>496</v>
      </c>
      <c r="B463" s="280" t="s">
        <v>3319</v>
      </c>
      <c r="C463" s="262" t="s">
        <v>525</v>
      </c>
      <c r="D463" s="280" t="s">
        <v>525</v>
      </c>
      <c r="E463" s="263">
        <v>9952</v>
      </c>
      <c r="F463" s="263">
        <v>244</v>
      </c>
      <c r="G463" s="263">
        <v>142</v>
      </c>
      <c r="H463" s="263">
        <v>0</v>
      </c>
      <c r="I463" s="263">
        <v>0</v>
      </c>
      <c r="J463" s="264">
        <v>9820</v>
      </c>
      <c r="K463" s="264">
        <v>210</v>
      </c>
      <c r="L463" s="264">
        <v>209</v>
      </c>
      <c r="M463" s="264">
        <v>51</v>
      </c>
      <c r="N463" s="264">
        <v>0</v>
      </c>
      <c r="O463" s="264">
        <v>4603</v>
      </c>
      <c r="P463" s="264">
        <v>130</v>
      </c>
      <c r="Q463" s="264">
        <v>130</v>
      </c>
      <c r="R463" s="264">
        <v>90</v>
      </c>
      <c r="S463" s="264">
        <v>0</v>
      </c>
      <c r="T463" s="265">
        <v>0.015</v>
      </c>
      <c r="U463" s="266">
        <v>247990</v>
      </c>
      <c r="V463" s="266">
        <v>6037</v>
      </c>
      <c r="W463" s="266">
        <v>5934</v>
      </c>
      <c r="X463" s="266">
        <v>1</v>
      </c>
      <c r="Y463" s="264">
        <v>5553</v>
      </c>
      <c r="Z463" s="267">
        <v>0.0243396911165773</v>
      </c>
      <c r="AA463" s="267">
        <v>0.0245176848874598</v>
      </c>
      <c r="AB463" s="267">
        <v>0.0213849287169043</v>
      </c>
      <c r="AC463" s="268">
        <v>0.0282424505757115</v>
      </c>
      <c r="AD463" s="269">
        <v>0.00313275617055553</v>
      </c>
      <c r="AE463" s="270">
        <v>55279</v>
      </c>
      <c r="AF463" s="271">
        <v>1357</v>
      </c>
      <c r="AG463" s="271">
        <v>0</v>
      </c>
      <c r="AH463" s="271">
        <v>52585</v>
      </c>
      <c r="AI463" s="271">
        <v>1269</v>
      </c>
      <c r="AJ463" s="271">
        <v>0</v>
      </c>
      <c r="AK463" s="268">
        <v>0.0245482009443007</v>
      </c>
      <c r="AL463" s="268">
        <v>0.0241323571360654</v>
      </c>
      <c r="AM463" s="269">
        <v>0.000415843808235311</v>
      </c>
    </row>
    <row r="464" spans="1:39">
      <c r="A464" s="279" t="s">
        <v>496</v>
      </c>
      <c r="B464" s="280" t="s">
        <v>3319</v>
      </c>
      <c r="C464" s="262" t="s">
        <v>526</v>
      </c>
      <c r="D464" s="280" t="s">
        <v>527</v>
      </c>
      <c r="E464" s="263">
        <v>13376</v>
      </c>
      <c r="F464" s="263">
        <v>287</v>
      </c>
      <c r="G464" s="263">
        <v>172</v>
      </c>
      <c r="H464" s="263">
        <v>1</v>
      </c>
      <c r="I464" s="263">
        <v>0</v>
      </c>
      <c r="J464" s="264">
        <v>13260</v>
      </c>
      <c r="K464" s="264">
        <v>219</v>
      </c>
      <c r="L464" s="264">
        <v>219</v>
      </c>
      <c r="M464" s="264">
        <v>2</v>
      </c>
      <c r="N464" s="264">
        <v>0</v>
      </c>
      <c r="O464" s="264">
        <v>7019</v>
      </c>
      <c r="P464" s="264">
        <v>235</v>
      </c>
      <c r="Q464" s="264">
        <v>235</v>
      </c>
      <c r="R464" s="264">
        <v>117</v>
      </c>
      <c r="S464" s="264">
        <v>0</v>
      </c>
      <c r="T464" s="265">
        <v>0.015</v>
      </c>
      <c r="U464" s="266">
        <v>328748</v>
      </c>
      <c r="V464" s="266">
        <v>7156</v>
      </c>
      <c r="W464" s="266">
        <v>7039</v>
      </c>
      <c r="X464" s="266">
        <v>0</v>
      </c>
      <c r="Y464" s="264">
        <v>6423</v>
      </c>
      <c r="Z464" s="267">
        <v>0.0217674328056749</v>
      </c>
      <c r="AA464" s="267">
        <v>0.0214563397129187</v>
      </c>
      <c r="AB464" s="267">
        <v>0.0165158371040724</v>
      </c>
      <c r="AC464" s="268">
        <v>0.0334805527852971</v>
      </c>
      <c r="AD464" s="269">
        <v>0.00494050260884626</v>
      </c>
      <c r="AE464" s="270">
        <v>76341</v>
      </c>
      <c r="AF464" s="271">
        <v>1645</v>
      </c>
      <c r="AG464" s="271">
        <v>0</v>
      </c>
      <c r="AH464" s="271">
        <v>72351</v>
      </c>
      <c r="AI464" s="271">
        <v>1637</v>
      </c>
      <c r="AJ464" s="271">
        <v>0</v>
      </c>
      <c r="AK464" s="268">
        <v>0.0215480541255682</v>
      </c>
      <c r="AL464" s="268">
        <v>0.022625810285967</v>
      </c>
      <c r="AM464" s="269">
        <v>-0.00107775616039885</v>
      </c>
    </row>
    <row r="465" spans="1:39">
      <c r="A465" s="279" t="s">
        <v>496</v>
      </c>
      <c r="B465" s="280" t="s">
        <v>3319</v>
      </c>
      <c r="C465" s="262" t="s">
        <v>528</v>
      </c>
      <c r="D465" s="280" t="s">
        <v>529</v>
      </c>
      <c r="E465" s="263">
        <v>10508</v>
      </c>
      <c r="F465" s="263">
        <v>270</v>
      </c>
      <c r="G465" s="263">
        <v>158</v>
      </c>
      <c r="H465" s="263">
        <v>0</v>
      </c>
      <c r="I465" s="263">
        <v>0</v>
      </c>
      <c r="J465" s="264">
        <v>10729</v>
      </c>
      <c r="K465" s="264">
        <v>222</v>
      </c>
      <c r="L465" s="264">
        <v>222</v>
      </c>
      <c r="M465" s="264">
        <v>2</v>
      </c>
      <c r="N465" s="264">
        <v>0</v>
      </c>
      <c r="O465" s="264">
        <v>4700</v>
      </c>
      <c r="P465" s="264">
        <v>127</v>
      </c>
      <c r="Q465" s="264">
        <v>127</v>
      </c>
      <c r="R465" s="264">
        <v>54</v>
      </c>
      <c r="S465" s="264">
        <v>0</v>
      </c>
      <c r="T465" s="265">
        <v>0.015</v>
      </c>
      <c r="U465" s="266">
        <v>264352</v>
      </c>
      <c r="V465" s="266">
        <v>6009</v>
      </c>
      <c r="W465" s="266">
        <v>5896</v>
      </c>
      <c r="X465" s="266">
        <v>12</v>
      </c>
      <c r="Y465" s="264">
        <v>5348</v>
      </c>
      <c r="Z465" s="267">
        <v>0.0226856615421862</v>
      </c>
      <c r="AA465" s="267">
        <v>0.0256947087933003</v>
      </c>
      <c r="AB465" s="267">
        <v>0.0206915835585796</v>
      </c>
      <c r="AC465" s="268">
        <v>0.0270212765957447</v>
      </c>
      <c r="AD465" s="269">
        <v>0.00500312523472079</v>
      </c>
      <c r="AE465" s="270">
        <v>59603</v>
      </c>
      <c r="AF465" s="271">
        <v>1476</v>
      </c>
      <c r="AG465" s="271">
        <v>1</v>
      </c>
      <c r="AH465" s="271">
        <v>55517</v>
      </c>
      <c r="AI465" s="271">
        <v>1414</v>
      </c>
      <c r="AJ465" s="271">
        <v>2</v>
      </c>
      <c r="AK465" s="268">
        <v>0.0247470764894385</v>
      </c>
      <c r="AL465" s="268">
        <v>0.0254336509537619</v>
      </c>
      <c r="AM465" s="269">
        <v>-0.00068657446432346</v>
      </c>
    </row>
    <row r="466" spans="1:39">
      <c r="A466" s="279" t="s">
        <v>496</v>
      </c>
      <c r="B466" s="280" t="s">
        <v>3319</v>
      </c>
      <c r="C466" s="262" t="s">
        <v>530</v>
      </c>
      <c r="D466" s="280" t="s">
        <v>531</v>
      </c>
      <c r="E466" s="263">
        <v>0</v>
      </c>
      <c r="F466" s="263">
        <v>1</v>
      </c>
      <c r="G466" s="263">
        <v>1</v>
      </c>
      <c r="H466" s="263">
        <v>1</v>
      </c>
      <c r="I466" s="263">
        <v>0</v>
      </c>
      <c r="J466" s="264">
        <v>0</v>
      </c>
      <c r="K466" s="264">
        <v>0</v>
      </c>
      <c r="L466" s="264">
        <v>0</v>
      </c>
      <c r="M466" s="264">
        <v>0</v>
      </c>
      <c r="N466" s="264">
        <v>0</v>
      </c>
      <c r="O466" s="264">
        <v>0</v>
      </c>
      <c r="P466" s="264">
        <v>0</v>
      </c>
      <c r="Q466" s="264">
        <v>0</v>
      </c>
      <c r="R466" s="264">
        <v>0</v>
      </c>
      <c r="S466" s="264">
        <v>0</v>
      </c>
      <c r="T466" s="265">
        <v>0.015</v>
      </c>
      <c r="U466" s="266">
        <v>0</v>
      </c>
      <c r="V466" s="266">
        <v>10</v>
      </c>
      <c r="W466" s="266">
        <v>10</v>
      </c>
      <c r="X466" s="266">
        <v>0</v>
      </c>
      <c r="Y466" s="264">
        <v>10</v>
      </c>
      <c r="Z466" s="267">
        <v>0</v>
      </c>
      <c r="AA466" s="267">
        <v>0</v>
      </c>
      <c r="AB466" s="267">
        <v>0</v>
      </c>
      <c r="AC466" s="268">
        <v>0</v>
      </c>
      <c r="AD466" s="269">
        <v>0</v>
      </c>
      <c r="AE466" s="270">
        <v>0</v>
      </c>
      <c r="AF466" s="271">
        <v>2</v>
      </c>
      <c r="AG466" s="271">
        <v>0</v>
      </c>
      <c r="AH466" s="271">
        <v>0</v>
      </c>
      <c r="AI466" s="271">
        <v>4</v>
      </c>
      <c r="AJ466" s="271">
        <v>0</v>
      </c>
      <c r="AK466" s="268">
        <v>0</v>
      </c>
      <c r="AL466" s="268">
        <v>0</v>
      </c>
      <c r="AM466" s="269">
        <v>0</v>
      </c>
    </row>
    <row r="467" spans="1:39">
      <c r="A467" s="279" t="s">
        <v>496</v>
      </c>
      <c r="B467" s="280" t="s">
        <v>3319</v>
      </c>
      <c r="C467" s="262" t="s">
        <v>532</v>
      </c>
      <c r="D467" s="280" t="s">
        <v>533</v>
      </c>
      <c r="E467" s="263">
        <v>0</v>
      </c>
      <c r="F467" s="263">
        <v>0</v>
      </c>
      <c r="G467" s="263">
        <v>0</v>
      </c>
      <c r="H467" s="263">
        <v>0</v>
      </c>
      <c r="I467" s="263">
        <v>0</v>
      </c>
      <c r="J467" s="264">
        <v>0</v>
      </c>
      <c r="K467" s="264">
        <v>0</v>
      </c>
      <c r="L467" s="264">
        <v>0</v>
      </c>
      <c r="M467" s="264">
        <v>0</v>
      </c>
      <c r="N467" s="264">
        <v>0</v>
      </c>
      <c r="O467" s="264">
        <v>0</v>
      </c>
      <c r="P467" s="264">
        <v>0</v>
      </c>
      <c r="Q467" s="264">
        <v>0</v>
      </c>
      <c r="R467" s="264">
        <v>0</v>
      </c>
      <c r="S467" s="264">
        <v>0</v>
      </c>
      <c r="T467" s="265">
        <v>0.015</v>
      </c>
      <c r="U467" s="266">
        <v>0</v>
      </c>
      <c r="V467" s="266">
        <v>1</v>
      </c>
      <c r="W467" s="266">
        <v>1</v>
      </c>
      <c r="X467" s="266">
        <v>0</v>
      </c>
      <c r="Y467" s="264">
        <v>1</v>
      </c>
      <c r="Z467" s="267">
        <v>0</v>
      </c>
      <c r="AA467" s="267">
        <v>0</v>
      </c>
      <c r="AB467" s="267">
        <v>0</v>
      </c>
      <c r="AC467" s="268">
        <v>0</v>
      </c>
      <c r="AD467" s="269">
        <v>0</v>
      </c>
      <c r="AE467" s="270">
        <v>0</v>
      </c>
      <c r="AF467" s="271">
        <v>0</v>
      </c>
      <c r="AG467" s="271">
        <v>0</v>
      </c>
      <c r="AH467" s="271">
        <v>0</v>
      </c>
      <c r="AI467" s="271">
        <v>0</v>
      </c>
      <c r="AJ467" s="271">
        <v>0</v>
      </c>
      <c r="AK467" s="268">
        <v>0</v>
      </c>
      <c r="AL467" s="268">
        <v>0</v>
      </c>
      <c r="AM467" s="269">
        <v>0</v>
      </c>
    </row>
    <row r="468" spans="1:39">
      <c r="A468" s="279" t="s">
        <v>496</v>
      </c>
      <c r="B468" s="280" t="s">
        <v>3319</v>
      </c>
      <c r="C468" s="262" t="s">
        <v>534</v>
      </c>
      <c r="D468" s="280" t="s">
        <v>535</v>
      </c>
      <c r="E468" s="263">
        <v>4880</v>
      </c>
      <c r="F468" s="263">
        <v>69</v>
      </c>
      <c r="G468" s="263">
        <v>40</v>
      </c>
      <c r="H468" s="263">
        <v>0</v>
      </c>
      <c r="I468" s="263">
        <v>0</v>
      </c>
      <c r="J468" s="264">
        <v>4777</v>
      </c>
      <c r="K468" s="264">
        <v>86</v>
      </c>
      <c r="L468" s="264">
        <v>85</v>
      </c>
      <c r="M468" s="264">
        <v>0</v>
      </c>
      <c r="N468" s="264">
        <v>0</v>
      </c>
      <c r="O468" s="264">
        <v>2715</v>
      </c>
      <c r="P468" s="264">
        <v>61</v>
      </c>
      <c r="Q468" s="264">
        <v>61</v>
      </c>
      <c r="R468" s="264">
        <v>39</v>
      </c>
      <c r="S468" s="264">
        <v>0</v>
      </c>
      <c r="T468" s="265">
        <v>0.015</v>
      </c>
      <c r="U468" s="266">
        <v>117181</v>
      </c>
      <c r="V468" s="266">
        <v>2212</v>
      </c>
      <c r="W468" s="266">
        <v>2179</v>
      </c>
      <c r="X468" s="266">
        <v>0</v>
      </c>
      <c r="Y468" s="264">
        <v>1992</v>
      </c>
      <c r="Z468" s="267">
        <v>0.0188767803654176</v>
      </c>
      <c r="AA468" s="267">
        <v>0.0141393442622951</v>
      </c>
      <c r="AB468" s="267">
        <v>0.0180029307096504</v>
      </c>
      <c r="AC468" s="268">
        <v>0.0224677716390424</v>
      </c>
      <c r="AD468" s="269">
        <v>-0.00386358644735533</v>
      </c>
      <c r="AE468" s="270">
        <v>28172</v>
      </c>
      <c r="AF468" s="271">
        <v>525</v>
      </c>
      <c r="AG468" s="271">
        <v>0</v>
      </c>
      <c r="AH468" s="271">
        <v>25454</v>
      </c>
      <c r="AI468" s="271">
        <v>464</v>
      </c>
      <c r="AJ468" s="271">
        <v>0</v>
      </c>
      <c r="AK468" s="268">
        <v>0.0186355246343888</v>
      </c>
      <c r="AL468" s="268">
        <v>0.0182289620491868</v>
      </c>
      <c r="AM468" s="269">
        <v>0.000406562585201987</v>
      </c>
    </row>
    <row r="469" spans="1:39">
      <c r="A469" s="279" t="s">
        <v>496</v>
      </c>
      <c r="B469" s="280" t="s">
        <v>3319</v>
      </c>
      <c r="C469" s="262" t="s">
        <v>536</v>
      </c>
      <c r="D469" s="280" t="s">
        <v>537</v>
      </c>
      <c r="E469" s="263">
        <v>5331</v>
      </c>
      <c r="F469" s="263">
        <v>115</v>
      </c>
      <c r="G469" s="263">
        <v>74</v>
      </c>
      <c r="H469" s="263">
        <v>0</v>
      </c>
      <c r="I469" s="263">
        <v>0</v>
      </c>
      <c r="J469" s="264">
        <v>5269</v>
      </c>
      <c r="K469" s="264">
        <v>112</v>
      </c>
      <c r="L469" s="264">
        <v>111</v>
      </c>
      <c r="M469" s="264">
        <v>0</v>
      </c>
      <c r="N469" s="264">
        <v>0</v>
      </c>
      <c r="O469" s="264">
        <v>2718</v>
      </c>
      <c r="P469" s="264">
        <v>101</v>
      </c>
      <c r="Q469" s="264">
        <v>101</v>
      </c>
      <c r="R469" s="264">
        <v>37</v>
      </c>
      <c r="S469" s="264">
        <v>0</v>
      </c>
      <c r="T469" s="265">
        <v>0.015</v>
      </c>
      <c r="U469" s="266">
        <v>136925</v>
      </c>
      <c r="V469" s="266">
        <v>3294</v>
      </c>
      <c r="W469" s="266">
        <v>3252</v>
      </c>
      <c r="X469" s="266">
        <v>0</v>
      </c>
      <c r="Y469" s="264">
        <v>2972</v>
      </c>
      <c r="Z469" s="267">
        <v>0.0240569654920577</v>
      </c>
      <c r="AA469" s="267">
        <v>0.0215719377227537</v>
      </c>
      <c r="AB469" s="267">
        <v>0.0212564053900171</v>
      </c>
      <c r="AC469" s="268">
        <v>0.0371596762325239</v>
      </c>
      <c r="AD469" s="269">
        <v>0.000315532332736623</v>
      </c>
      <c r="AE469" s="270">
        <v>30195</v>
      </c>
      <c r="AF469" s="271">
        <v>736</v>
      </c>
      <c r="AG469" s="271">
        <v>0</v>
      </c>
      <c r="AH469" s="271">
        <v>29189</v>
      </c>
      <c r="AI469" s="271">
        <v>766</v>
      </c>
      <c r="AJ469" s="271">
        <v>0</v>
      </c>
      <c r="AK469" s="268">
        <v>0.024374896506044</v>
      </c>
      <c r="AL469" s="268">
        <v>0.026242762684573</v>
      </c>
      <c r="AM469" s="269">
        <v>-0.00186786617852891</v>
      </c>
    </row>
    <row r="470" spans="1:39">
      <c r="A470" s="279" t="s">
        <v>496</v>
      </c>
      <c r="B470" s="280" t="s">
        <v>3319</v>
      </c>
      <c r="C470" s="262" t="s">
        <v>538</v>
      </c>
      <c r="D470" s="280" t="s">
        <v>539</v>
      </c>
      <c r="E470" s="263">
        <v>189</v>
      </c>
      <c r="F470" s="263">
        <v>2</v>
      </c>
      <c r="G470" s="263">
        <v>2</v>
      </c>
      <c r="H470" s="263">
        <v>1</v>
      </c>
      <c r="I470" s="263">
        <v>0</v>
      </c>
      <c r="J470" s="264">
        <v>184</v>
      </c>
      <c r="K470" s="264">
        <v>1</v>
      </c>
      <c r="L470" s="264">
        <v>1</v>
      </c>
      <c r="M470" s="264">
        <v>1</v>
      </c>
      <c r="N470" s="264">
        <v>0</v>
      </c>
      <c r="O470" s="264">
        <v>466</v>
      </c>
      <c r="P470" s="264">
        <v>6</v>
      </c>
      <c r="Q470" s="264">
        <v>6</v>
      </c>
      <c r="R470" s="264">
        <v>2</v>
      </c>
      <c r="S470" s="264">
        <v>0</v>
      </c>
      <c r="T470" s="265">
        <v>0.015</v>
      </c>
      <c r="U470" s="266">
        <v>7055</v>
      </c>
      <c r="V470" s="266">
        <v>75</v>
      </c>
      <c r="W470" s="266">
        <v>75</v>
      </c>
      <c r="X470" s="266">
        <v>0</v>
      </c>
      <c r="Y470" s="264">
        <v>69</v>
      </c>
      <c r="Z470" s="267">
        <v>0.0106307583274274</v>
      </c>
      <c r="AA470" s="267">
        <v>0.0105820105820106</v>
      </c>
      <c r="AB470" s="267">
        <v>0.00543478260869565</v>
      </c>
      <c r="AC470" s="268">
        <v>0.0128755364806867</v>
      </c>
      <c r="AD470" s="269">
        <v>0.00514722797331493</v>
      </c>
      <c r="AE470" s="270">
        <v>1628</v>
      </c>
      <c r="AF470" s="271">
        <v>23</v>
      </c>
      <c r="AG470" s="271">
        <v>0</v>
      </c>
      <c r="AH470" s="271">
        <v>1587</v>
      </c>
      <c r="AI470" s="271">
        <v>26</v>
      </c>
      <c r="AJ470" s="271">
        <v>0</v>
      </c>
      <c r="AK470" s="268">
        <v>0.0141277641277641</v>
      </c>
      <c r="AL470" s="268">
        <v>0.0163831127914304</v>
      </c>
      <c r="AM470" s="269">
        <v>-0.00225534866366624</v>
      </c>
    </row>
    <row r="471" spans="1:39">
      <c r="A471" s="279" t="s">
        <v>496</v>
      </c>
      <c r="B471" s="280" t="s">
        <v>3319</v>
      </c>
      <c r="C471" s="262" t="s">
        <v>540</v>
      </c>
      <c r="D471" s="280" t="s">
        <v>541</v>
      </c>
      <c r="E471" s="263">
        <v>43</v>
      </c>
      <c r="F471" s="263">
        <v>0</v>
      </c>
      <c r="G471" s="263">
        <v>0</v>
      </c>
      <c r="H471" s="263">
        <v>0</v>
      </c>
      <c r="I471" s="263">
        <v>0</v>
      </c>
      <c r="J471" s="264">
        <v>68</v>
      </c>
      <c r="K471" s="264">
        <v>0</v>
      </c>
      <c r="L471" s="264">
        <v>0</v>
      </c>
      <c r="M471" s="264">
        <v>0</v>
      </c>
      <c r="N471" s="264">
        <v>0</v>
      </c>
      <c r="O471" s="264">
        <v>55</v>
      </c>
      <c r="P471" s="264">
        <v>0</v>
      </c>
      <c r="Q471" s="264">
        <v>0</v>
      </c>
      <c r="R471" s="264">
        <v>0</v>
      </c>
      <c r="S471" s="264">
        <v>0</v>
      </c>
      <c r="T471" s="265">
        <v>0.015</v>
      </c>
      <c r="U471" s="266">
        <v>1753</v>
      </c>
      <c r="V471" s="266">
        <v>1</v>
      </c>
      <c r="W471" s="266">
        <v>1</v>
      </c>
      <c r="X471" s="266">
        <v>0</v>
      </c>
      <c r="Y471" s="264">
        <v>1</v>
      </c>
      <c r="Z471" s="267">
        <v>0.000570450656018254</v>
      </c>
      <c r="AA471" s="267">
        <v>0</v>
      </c>
      <c r="AB471" s="267">
        <v>0</v>
      </c>
      <c r="AC471" s="268">
        <v>0</v>
      </c>
      <c r="AD471" s="269">
        <v>0</v>
      </c>
      <c r="AE471" s="270">
        <v>326</v>
      </c>
      <c r="AF471" s="271">
        <v>0</v>
      </c>
      <c r="AG471" s="271">
        <v>0</v>
      </c>
      <c r="AH471" s="271">
        <v>439</v>
      </c>
      <c r="AI471" s="271">
        <v>0</v>
      </c>
      <c r="AJ471" s="271">
        <v>0</v>
      </c>
      <c r="AK471" s="268">
        <v>0</v>
      </c>
      <c r="AL471" s="268">
        <v>0</v>
      </c>
      <c r="AM471" s="269">
        <v>0</v>
      </c>
    </row>
    <row r="472" spans="1:39">
      <c r="A472" s="279" t="s">
        <v>496</v>
      </c>
      <c r="B472" s="280" t="s">
        <v>3319</v>
      </c>
      <c r="C472" s="262" t="s">
        <v>542</v>
      </c>
      <c r="D472" s="280" t="s">
        <v>543</v>
      </c>
      <c r="E472" s="263">
        <v>660</v>
      </c>
      <c r="F472" s="263">
        <v>0</v>
      </c>
      <c r="G472" s="263">
        <v>0</v>
      </c>
      <c r="H472" s="263">
        <v>0</v>
      </c>
      <c r="I472" s="263">
        <v>0</v>
      </c>
      <c r="J472" s="264">
        <v>559</v>
      </c>
      <c r="K472" s="264">
        <v>1</v>
      </c>
      <c r="L472" s="264">
        <v>1</v>
      </c>
      <c r="M472" s="264">
        <v>0</v>
      </c>
      <c r="N472" s="264">
        <v>0</v>
      </c>
      <c r="O472" s="264">
        <v>659</v>
      </c>
      <c r="P472" s="264">
        <v>1</v>
      </c>
      <c r="Q472" s="264">
        <v>1</v>
      </c>
      <c r="R472" s="264">
        <v>1</v>
      </c>
      <c r="S472" s="264">
        <v>0</v>
      </c>
      <c r="T472" s="265">
        <v>0.015</v>
      </c>
      <c r="U472" s="266">
        <v>20196</v>
      </c>
      <c r="V472" s="266">
        <v>119</v>
      </c>
      <c r="W472" s="266">
        <v>118</v>
      </c>
      <c r="X472" s="266">
        <v>0</v>
      </c>
      <c r="Y472" s="264">
        <v>115</v>
      </c>
      <c r="Z472" s="267">
        <v>0.00589225589225589</v>
      </c>
      <c r="AA472" s="267">
        <v>0</v>
      </c>
      <c r="AB472" s="267">
        <v>0.00178890876565295</v>
      </c>
      <c r="AC472" s="268">
        <v>0.00151745068285281</v>
      </c>
      <c r="AD472" s="269">
        <v>-0.00178890876565295</v>
      </c>
      <c r="AE472" s="270">
        <v>4570</v>
      </c>
      <c r="AF472" s="271">
        <v>45</v>
      </c>
      <c r="AG472" s="271">
        <v>0</v>
      </c>
      <c r="AH472" s="271">
        <v>4545</v>
      </c>
      <c r="AI472" s="271">
        <v>14</v>
      </c>
      <c r="AJ472" s="271">
        <v>0</v>
      </c>
      <c r="AK472" s="268">
        <v>0.00984682713347921</v>
      </c>
      <c r="AL472" s="268">
        <v>0.00308030803080308</v>
      </c>
      <c r="AM472" s="269">
        <v>0.00676651910267613</v>
      </c>
    </row>
    <row r="473" spans="1:39">
      <c r="A473" s="279" t="s">
        <v>496</v>
      </c>
      <c r="B473" s="280" t="s">
        <v>3319</v>
      </c>
      <c r="C473" s="262" t="s">
        <v>544</v>
      </c>
      <c r="D473" s="280" t="s">
        <v>545</v>
      </c>
      <c r="E473" s="263">
        <v>27</v>
      </c>
      <c r="F473" s="263">
        <v>0</v>
      </c>
      <c r="G473" s="263">
        <v>0</v>
      </c>
      <c r="H473" s="263">
        <v>0</v>
      </c>
      <c r="I473" s="263">
        <v>0</v>
      </c>
      <c r="J473" s="264">
        <v>20</v>
      </c>
      <c r="K473" s="264">
        <v>0</v>
      </c>
      <c r="L473" s="264">
        <v>0</v>
      </c>
      <c r="M473" s="264">
        <v>0</v>
      </c>
      <c r="N473" s="264">
        <v>0</v>
      </c>
      <c r="O473" s="264">
        <v>46</v>
      </c>
      <c r="P473" s="264">
        <v>0</v>
      </c>
      <c r="Q473" s="264">
        <v>0</v>
      </c>
      <c r="R473" s="264">
        <v>0</v>
      </c>
      <c r="S473" s="264">
        <v>0</v>
      </c>
      <c r="T473" s="265">
        <v>0.015</v>
      </c>
      <c r="U473" s="266">
        <v>679</v>
      </c>
      <c r="V473" s="266">
        <v>1</v>
      </c>
      <c r="W473" s="266">
        <v>1</v>
      </c>
      <c r="X473" s="266">
        <v>0</v>
      </c>
      <c r="Y473" s="264">
        <v>1</v>
      </c>
      <c r="Z473" s="267">
        <v>0.00147275405007364</v>
      </c>
      <c r="AA473" s="267">
        <v>0</v>
      </c>
      <c r="AB473" s="267">
        <v>0</v>
      </c>
      <c r="AC473" s="268">
        <v>0</v>
      </c>
      <c r="AD473" s="269">
        <v>0</v>
      </c>
      <c r="AE473" s="270">
        <v>133</v>
      </c>
      <c r="AF473" s="271">
        <v>0</v>
      </c>
      <c r="AG473" s="271">
        <v>0</v>
      </c>
      <c r="AH473" s="271">
        <v>126</v>
      </c>
      <c r="AI473" s="271">
        <v>0</v>
      </c>
      <c r="AJ473" s="271">
        <v>0</v>
      </c>
      <c r="AK473" s="268">
        <v>0</v>
      </c>
      <c r="AL473" s="268">
        <v>0</v>
      </c>
      <c r="AM473" s="269">
        <v>0</v>
      </c>
    </row>
    <row r="474" spans="1:39">
      <c r="A474" s="279" t="s">
        <v>496</v>
      </c>
      <c r="B474" s="280" t="s">
        <v>3319</v>
      </c>
      <c r="C474" s="262" t="s">
        <v>546</v>
      </c>
      <c r="D474" s="280" t="s">
        <v>547</v>
      </c>
      <c r="E474" s="263">
        <v>61</v>
      </c>
      <c r="F474" s="263">
        <v>0</v>
      </c>
      <c r="G474" s="263">
        <v>0</v>
      </c>
      <c r="H474" s="263">
        <v>0</v>
      </c>
      <c r="I474" s="263">
        <v>0</v>
      </c>
      <c r="J474" s="264">
        <v>71</v>
      </c>
      <c r="K474" s="264">
        <v>0</v>
      </c>
      <c r="L474" s="264">
        <v>0</v>
      </c>
      <c r="M474" s="264">
        <v>0</v>
      </c>
      <c r="N474" s="264">
        <v>0</v>
      </c>
      <c r="O474" s="264">
        <v>93</v>
      </c>
      <c r="P474" s="264">
        <v>0</v>
      </c>
      <c r="Q474" s="264">
        <v>0</v>
      </c>
      <c r="R474" s="264">
        <v>0</v>
      </c>
      <c r="S474" s="264">
        <v>0</v>
      </c>
      <c r="T474" s="265">
        <v>0.015</v>
      </c>
      <c r="U474" s="266">
        <v>2476</v>
      </c>
      <c r="V474" s="266">
        <v>3</v>
      </c>
      <c r="W474" s="266">
        <v>3</v>
      </c>
      <c r="X474" s="266">
        <v>0</v>
      </c>
      <c r="Y474" s="264">
        <v>3</v>
      </c>
      <c r="Z474" s="267">
        <v>0.00121163166397415</v>
      </c>
      <c r="AA474" s="267">
        <v>0</v>
      </c>
      <c r="AB474" s="267">
        <v>0</v>
      </c>
      <c r="AC474" s="268">
        <v>0</v>
      </c>
      <c r="AD474" s="269">
        <v>0</v>
      </c>
      <c r="AE474" s="270">
        <v>577</v>
      </c>
      <c r="AF474" s="271">
        <v>0</v>
      </c>
      <c r="AG474" s="271">
        <v>0</v>
      </c>
      <c r="AH474" s="271">
        <v>559</v>
      </c>
      <c r="AI474" s="271">
        <v>1</v>
      </c>
      <c r="AJ474" s="271">
        <v>0</v>
      </c>
      <c r="AK474" s="268">
        <v>0</v>
      </c>
      <c r="AL474" s="268">
        <v>0.00178890876565295</v>
      </c>
      <c r="AM474" s="269">
        <v>-0.00178890876565295</v>
      </c>
    </row>
    <row r="475" spans="1:39">
      <c r="A475" s="279" t="s">
        <v>496</v>
      </c>
      <c r="B475" s="280" t="s">
        <v>3319</v>
      </c>
      <c r="C475" s="262" t="s">
        <v>548</v>
      </c>
      <c r="D475" s="280" t="s">
        <v>549</v>
      </c>
      <c r="E475" s="263">
        <v>280</v>
      </c>
      <c r="F475" s="263">
        <v>4</v>
      </c>
      <c r="G475" s="263">
        <v>4</v>
      </c>
      <c r="H475" s="263">
        <v>2</v>
      </c>
      <c r="I475" s="263">
        <v>0</v>
      </c>
      <c r="J475" s="264">
        <v>216</v>
      </c>
      <c r="K475" s="264">
        <v>1</v>
      </c>
      <c r="L475" s="264">
        <v>1</v>
      </c>
      <c r="M475" s="264">
        <v>1</v>
      </c>
      <c r="N475" s="264">
        <v>0</v>
      </c>
      <c r="O475" s="264">
        <v>291</v>
      </c>
      <c r="P475" s="264">
        <v>0</v>
      </c>
      <c r="Q475" s="264">
        <v>0</v>
      </c>
      <c r="R475" s="264">
        <v>0</v>
      </c>
      <c r="S475" s="264">
        <v>0</v>
      </c>
      <c r="T475" s="265">
        <v>0.015</v>
      </c>
      <c r="U475" s="266">
        <v>7504</v>
      </c>
      <c r="V475" s="266">
        <v>33</v>
      </c>
      <c r="W475" s="266">
        <v>33</v>
      </c>
      <c r="X475" s="266">
        <v>0</v>
      </c>
      <c r="Y475" s="264">
        <v>31</v>
      </c>
      <c r="Z475" s="267">
        <v>0.00439765458422175</v>
      </c>
      <c r="AA475" s="267">
        <v>0.0142857142857143</v>
      </c>
      <c r="AB475" s="267">
        <v>0.00462962962962963</v>
      </c>
      <c r="AC475" s="268">
        <v>0</v>
      </c>
      <c r="AD475" s="269">
        <v>0.00965608465608466</v>
      </c>
      <c r="AE475" s="270">
        <v>2143</v>
      </c>
      <c r="AF475" s="271">
        <v>7</v>
      </c>
      <c r="AG475" s="271">
        <v>0</v>
      </c>
      <c r="AH475" s="271">
        <v>1949</v>
      </c>
      <c r="AI475" s="271">
        <v>16</v>
      </c>
      <c r="AJ475" s="271">
        <v>0</v>
      </c>
      <c r="AK475" s="268">
        <v>0.00326644890340644</v>
      </c>
      <c r="AL475" s="268">
        <v>0.0082093381221139</v>
      </c>
      <c r="AM475" s="269">
        <v>-0.00494288921870746</v>
      </c>
    </row>
    <row r="476" spans="1:39">
      <c r="A476" s="279" t="s">
        <v>496</v>
      </c>
      <c r="B476" s="280" t="s">
        <v>3319</v>
      </c>
      <c r="C476" s="262" t="s">
        <v>550</v>
      </c>
      <c r="D476" s="280" t="s">
        <v>551</v>
      </c>
      <c r="E476" s="263">
        <v>144</v>
      </c>
      <c r="F476" s="263">
        <v>0</v>
      </c>
      <c r="G476" s="263">
        <v>0</v>
      </c>
      <c r="H476" s="263">
        <v>0</v>
      </c>
      <c r="I476" s="263">
        <v>0</v>
      </c>
      <c r="J476" s="264">
        <v>1534</v>
      </c>
      <c r="K476" s="264">
        <v>9</v>
      </c>
      <c r="L476" s="264">
        <v>9</v>
      </c>
      <c r="M476" s="264">
        <v>0</v>
      </c>
      <c r="N476" s="264">
        <v>0</v>
      </c>
      <c r="O476" s="264">
        <v>724</v>
      </c>
      <c r="P476" s="264">
        <v>7</v>
      </c>
      <c r="Q476" s="264">
        <v>7</v>
      </c>
      <c r="R476" s="264">
        <v>6</v>
      </c>
      <c r="S476" s="264">
        <v>0</v>
      </c>
      <c r="T476" s="265">
        <v>0.015</v>
      </c>
      <c r="U476" s="266">
        <v>18149</v>
      </c>
      <c r="V476" s="266">
        <v>120</v>
      </c>
      <c r="W476" s="266">
        <v>120</v>
      </c>
      <c r="X476" s="266">
        <v>0</v>
      </c>
      <c r="Y476" s="264">
        <v>105</v>
      </c>
      <c r="Z476" s="267">
        <v>0.00661193454184804</v>
      </c>
      <c r="AA476" s="267">
        <v>0</v>
      </c>
      <c r="AB476" s="267">
        <v>0.00586701434159061</v>
      </c>
      <c r="AC476" s="268">
        <v>0.00966850828729282</v>
      </c>
      <c r="AD476" s="269">
        <v>-0.00586701434159061</v>
      </c>
      <c r="AE476" s="270">
        <v>4626</v>
      </c>
      <c r="AF476" s="271">
        <v>41</v>
      </c>
      <c r="AG476" s="271">
        <v>0</v>
      </c>
      <c r="AH476" s="271">
        <v>4278</v>
      </c>
      <c r="AI476" s="271">
        <v>17</v>
      </c>
      <c r="AJ476" s="271">
        <v>0</v>
      </c>
      <c r="AK476" s="268">
        <v>0.0088629485516645</v>
      </c>
      <c r="AL476" s="268">
        <v>0.00397381954184198</v>
      </c>
      <c r="AM476" s="269">
        <v>0.00488912900982252</v>
      </c>
    </row>
    <row r="477" spans="1:39">
      <c r="A477" s="279" t="s">
        <v>496</v>
      </c>
      <c r="B477" s="280" t="s">
        <v>3319</v>
      </c>
      <c r="C477" s="262" t="s">
        <v>552</v>
      </c>
      <c r="D477" s="280" t="s">
        <v>553</v>
      </c>
      <c r="E477" s="263">
        <v>0</v>
      </c>
      <c r="F477" s="263">
        <v>0</v>
      </c>
      <c r="G477" s="263">
        <v>0</v>
      </c>
      <c r="H477" s="263">
        <v>0</v>
      </c>
      <c r="I477" s="263">
        <v>0</v>
      </c>
      <c r="J477" s="264">
        <v>0</v>
      </c>
      <c r="K477" s="264">
        <v>0</v>
      </c>
      <c r="L477" s="264">
        <v>0</v>
      </c>
      <c r="M477" s="264">
        <v>0</v>
      </c>
      <c r="N477" s="264">
        <v>0</v>
      </c>
      <c r="O477" s="264">
        <v>0</v>
      </c>
      <c r="P477" s="264">
        <v>0</v>
      </c>
      <c r="Q477" s="264">
        <v>0</v>
      </c>
      <c r="R477" s="264">
        <v>0</v>
      </c>
      <c r="S477" s="264">
        <v>0</v>
      </c>
      <c r="T477" s="265">
        <v>0.015</v>
      </c>
      <c r="U477" s="266">
        <v>0</v>
      </c>
      <c r="V477" s="266">
        <v>0</v>
      </c>
      <c r="W477" s="266">
        <v>0</v>
      </c>
      <c r="X477" s="266">
        <v>0</v>
      </c>
      <c r="Y477" s="264">
        <v>0</v>
      </c>
      <c r="Z477" s="267">
        <v>0</v>
      </c>
      <c r="AA477" s="267">
        <v>0</v>
      </c>
      <c r="AB477" s="267">
        <v>0</v>
      </c>
      <c r="AC477" s="268">
        <v>0</v>
      </c>
      <c r="AD477" s="269">
        <v>0</v>
      </c>
      <c r="AE477" s="270">
        <v>0</v>
      </c>
      <c r="AF477" s="271">
        <v>0</v>
      </c>
      <c r="AG477" s="271">
        <v>0</v>
      </c>
      <c r="AH477" s="271">
        <v>0</v>
      </c>
      <c r="AI477" s="271">
        <v>0</v>
      </c>
      <c r="AJ477" s="271">
        <v>0</v>
      </c>
      <c r="AK477" s="268">
        <v>0</v>
      </c>
      <c r="AL477" s="268">
        <v>0</v>
      </c>
      <c r="AM477" s="269">
        <v>0</v>
      </c>
    </row>
    <row r="478" spans="1:39">
      <c r="A478" s="279" t="s">
        <v>496</v>
      </c>
      <c r="B478" s="280" t="s">
        <v>3319</v>
      </c>
      <c r="C478" s="262" t="s">
        <v>554</v>
      </c>
      <c r="D478" s="280" t="s">
        <v>555</v>
      </c>
      <c r="E478" s="263">
        <v>11487</v>
      </c>
      <c r="F478" s="263">
        <v>192</v>
      </c>
      <c r="G478" s="263">
        <v>132</v>
      </c>
      <c r="H478" s="263">
        <v>0</v>
      </c>
      <c r="I478" s="263">
        <v>0</v>
      </c>
      <c r="J478" s="264">
        <v>10989</v>
      </c>
      <c r="K478" s="264">
        <v>172</v>
      </c>
      <c r="L478" s="264">
        <v>170</v>
      </c>
      <c r="M478" s="264">
        <v>54</v>
      </c>
      <c r="N478" s="264">
        <v>0</v>
      </c>
      <c r="O478" s="264">
        <v>5991</v>
      </c>
      <c r="P478" s="264">
        <v>113</v>
      </c>
      <c r="Q478" s="264">
        <v>113</v>
      </c>
      <c r="R478" s="264">
        <v>85</v>
      </c>
      <c r="S478" s="264">
        <v>1</v>
      </c>
      <c r="T478" s="265">
        <v>0.015</v>
      </c>
      <c r="U478" s="266">
        <v>292967</v>
      </c>
      <c r="V478" s="266">
        <v>5455</v>
      </c>
      <c r="W478" s="266">
        <v>5393</v>
      </c>
      <c r="X478" s="266">
        <v>3</v>
      </c>
      <c r="Y478" s="264">
        <v>5074</v>
      </c>
      <c r="Z478" s="267">
        <v>0.0186096044947042</v>
      </c>
      <c r="AA478" s="267">
        <v>0.0167145468790807</v>
      </c>
      <c r="AB478" s="267">
        <v>0.0156520156520157</v>
      </c>
      <c r="AC478" s="268">
        <v>0.0186947087297613</v>
      </c>
      <c r="AD478" s="269">
        <v>0.00106253122706505</v>
      </c>
      <c r="AE478" s="270">
        <v>66016</v>
      </c>
      <c r="AF478" s="271">
        <v>1181</v>
      </c>
      <c r="AG478" s="271">
        <v>1</v>
      </c>
      <c r="AH478" s="271">
        <v>63212</v>
      </c>
      <c r="AI478" s="271">
        <v>1212</v>
      </c>
      <c r="AJ478" s="271">
        <v>0</v>
      </c>
      <c r="AK478" s="268">
        <v>0.0178744546776539</v>
      </c>
      <c r="AL478" s="268">
        <v>0.019173574637727</v>
      </c>
      <c r="AM478" s="269">
        <v>-0.00129911996007311</v>
      </c>
    </row>
    <row r="479" spans="1:39">
      <c r="A479" s="279" t="s">
        <v>496</v>
      </c>
      <c r="B479" s="280" t="s">
        <v>3319</v>
      </c>
      <c r="C479" s="262" t="s">
        <v>556</v>
      </c>
      <c r="D479" s="280" t="s">
        <v>557</v>
      </c>
      <c r="E479" s="263">
        <v>12013</v>
      </c>
      <c r="F479" s="263">
        <v>274</v>
      </c>
      <c r="G479" s="263">
        <v>182</v>
      </c>
      <c r="H479" s="263">
        <v>0</v>
      </c>
      <c r="I479" s="263">
        <v>0</v>
      </c>
      <c r="J479" s="264">
        <v>11670</v>
      </c>
      <c r="K479" s="264">
        <v>262</v>
      </c>
      <c r="L479" s="264">
        <v>261</v>
      </c>
      <c r="M479" s="264">
        <v>74</v>
      </c>
      <c r="N479" s="264">
        <v>0</v>
      </c>
      <c r="O479" s="264">
        <v>5900</v>
      </c>
      <c r="P479" s="264">
        <v>129</v>
      </c>
      <c r="Q479" s="264">
        <v>129</v>
      </c>
      <c r="R479" s="264">
        <v>91</v>
      </c>
      <c r="S479" s="264">
        <v>0</v>
      </c>
      <c r="T479" s="265">
        <v>0.015</v>
      </c>
      <c r="U479" s="266">
        <v>307982</v>
      </c>
      <c r="V479" s="266">
        <v>7125</v>
      </c>
      <c r="W479" s="266">
        <v>7030</v>
      </c>
      <c r="X479" s="266">
        <v>9</v>
      </c>
      <c r="Y479" s="264">
        <v>6549</v>
      </c>
      <c r="Z479" s="267">
        <v>0.0231052464105045</v>
      </c>
      <c r="AA479" s="267">
        <v>0.0228086239906768</v>
      </c>
      <c r="AB479" s="267">
        <v>0.0224507283633248</v>
      </c>
      <c r="AC479" s="268">
        <v>0.021864406779661</v>
      </c>
      <c r="AD479" s="269">
        <v>0.000357895627352001</v>
      </c>
      <c r="AE479" s="270">
        <v>67775</v>
      </c>
      <c r="AF479" s="271">
        <v>1559</v>
      </c>
      <c r="AG479" s="271">
        <v>1</v>
      </c>
      <c r="AH479" s="271">
        <v>66833</v>
      </c>
      <c r="AI479" s="271">
        <v>1567</v>
      </c>
      <c r="AJ479" s="271">
        <v>0</v>
      </c>
      <c r="AK479" s="268">
        <v>0.0229878273699742</v>
      </c>
      <c r="AL479" s="268">
        <v>0.0234465009800548</v>
      </c>
      <c r="AM479" s="269">
        <v>-0.000458673610080583</v>
      </c>
    </row>
    <row r="480" spans="1:39">
      <c r="A480" s="279" t="s">
        <v>496</v>
      </c>
      <c r="B480" s="280" t="s">
        <v>3319</v>
      </c>
      <c r="C480" s="262" t="s">
        <v>558</v>
      </c>
      <c r="D480" s="280" t="s">
        <v>559</v>
      </c>
      <c r="E480" s="263">
        <v>1184</v>
      </c>
      <c r="F480" s="263">
        <v>1</v>
      </c>
      <c r="G480" s="263">
        <v>1</v>
      </c>
      <c r="H480" s="263">
        <v>0</v>
      </c>
      <c r="I480" s="263">
        <v>0</v>
      </c>
      <c r="J480" s="264">
        <v>1466</v>
      </c>
      <c r="K480" s="264">
        <v>3</v>
      </c>
      <c r="L480" s="264">
        <v>3</v>
      </c>
      <c r="M480" s="264">
        <v>1</v>
      </c>
      <c r="N480" s="264">
        <v>0</v>
      </c>
      <c r="O480" s="264">
        <v>1323</v>
      </c>
      <c r="P480" s="264">
        <v>0</v>
      </c>
      <c r="Q480" s="264">
        <v>0</v>
      </c>
      <c r="R480" s="264">
        <v>0</v>
      </c>
      <c r="S480" s="264">
        <v>0</v>
      </c>
      <c r="T480" s="265">
        <v>0.015</v>
      </c>
      <c r="U480" s="266">
        <v>42120</v>
      </c>
      <c r="V480" s="266">
        <v>31</v>
      </c>
      <c r="W480" s="266">
        <v>31</v>
      </c>
      <c r="X480" s="266">
        <v>0</v>
      </c>
      <c r="Y480" s="264">
        <v>26</v>
      </c>
      <c r="Z480" s="267">
        <v>0.000735992402659069</v>
      </c>
      <c r="AA480" s="267">
        <v>0.000844594594594595</v>
      </c>
      <c r="AB480" s="267">
        <v>0.00204638472032742</v>
      </c>
      <c r="AC480" s="268">
        <v>0</v>
      </c>
      <c r="AD480" s="269">
        <v>-0.00120179012573283</v>
      </c>
      <c r="AE480" s="270">
        <v>9791</v>
      </c>
      <c r="AF480" s="271">
        <v>10</v>
      </c>
      <c r="AG480" s="271">
        <v>0</v>
      </c>
      <c r="AH480" s="271">
        <v>9373</v>
      </c>
      <c r="AI480" s="271">
        <v>2</v>
      </c>
      <c r="AJ480" s="271">
        <v>0</v>
      </c>
      <c r="AK480" s="268">
        <v>0.00102134613420488</v>
      </c>
      <c r="AL480" s="268">
        <v>0.000213378854155553</v>
      </c>
      <c r="AM480" s="269">
        <v>0.000807967280049329</v>
      </c>
    </row>
    <row r="481" spans="1:39">
      <c r="A481" s="279" t="s">
        <v>496</v>
      </c>
      <c r="B481" s="280" t="s">
        <v>3320</v>
      </c>
      <c r="C481" s="262" t="s">
        <v>560</v>
      </c>
      <c r="D481" s="280" t="s">
        <v>561</v>
      </c>
      <c r="E481" s="263">
        <v>13856</v>
      </c>
      <c r="F481" s="263">
        <v>169</v>
      </c>
      <c r="G481" s="263">
        <v>68</v>
      </c>
      <c r="H481" s="263">
        <v>0</v>
      </c>
      <c r="I481" s="263">
        <v>0</v>
      </c>
      <c r="J481" s="264">
        <v>12697</v>
      </c>
      <c r="K481" s="264">
        <v>115</v>
      </c>
      <c r="L481" s="264">
        <v>115</v>
      </c>
      <c r="M481" s="264">
        <v>5</v>
      </c>
      <c r="N481" s="264">
        <v>0</v>
      </c>
      <c r="O481" s="264">
        <v>6231</v>
      </c>
      <c r="P481" s="264">
        <v>118</v>
      </c>
      <c r="Q481" s="264">
        <v>118</v>
      </c>
      <c r="R481" s="264">
        <v>50</v>
      </c>
      <c r="S481" s="264">
        <v>0</v>
      </c>
      <c r="T481" s="265">
        <v>0.015</v>
      </c>
      <c r="U481" s="266">
        <v>345713</v>
      </c>
      <c r="V481" s="266">
        <v>4512</v>
      </c>
      <c r="W481" s="266">
        <v>4411</v>
      </c>
      <c r="X481" s="266">
        <v>0</v>
      </c>
      <c r="Y481" s="264">
        <v>4068</v>
      </c>
      <c r="Z481" s="267">
        <v>0.0130512882072702</v>
      </c>
      <c r="AA481" s="267">
        <v>0.0121968822170901</v>
      </c>
      <c r="AB481" s="267">
        <v>0.00905725761991021</v>
      </c>
      <c r="AC481" s="268">
        <v>0.0189375702134489</v>
      </c>
      <c r="AD481" s="269">
        <v>0.00313962459717985</v>
      </c>
      <c r="AE481" s="270">
        <v>75466</v>
      </c>
      <c r="AF481" s="271">
        <v>1013</v>
      </c>
      <c r="AG481" s="271">
        <v>0</v>
      </c>
      <c r="AH481" s="271">
        <v>74030</v>
      </c>
      <c r="AI481" s="271">
        <v>1066</v>
      </c>
      <c r="AJ481" s="271">
        <v>0</v>
      </c>
      <c r="AK481" s="268">
        <v>0.013423263456391</v>
      </c>
      <c r="AL481" s="268">
        <v>0.014399567742807</v>
      </c>
      <c r="AM481" s="269">
        <v>-0.000976304286416013</v>
      </c>
    </row>
    <row r="482" spans="1:39">
      <c r="A482" s="279" t="s">
        <v>496</v>
      </c>
      <c r="B482" s="280" t="s">
        <v>3320</v>
      </c>
      <c r="C482" s="262" t="s">
        <v>562</v>
      </c>
      <c r="D482" s="280" t="s">
        <v>563</v>
      </c>
      <c r="E482" s="263">
        <v>17018</v>
      </c>
      <c r="F482" s="263">
        <v>265</v>
      </c>
      <c r="G482" s="263">
        <v>160</v>
      </c>
      <c r="H482" s="263">
        <v>0</v>
      </c>
      <c r="I482" s="263">
        <v>0</v>
      </c>
      <c r="J482" s="264">
        <v>16178</v>
      </c>
      <c r="K482" s="264">
        <v>244</v>
      </c>
      <c r="L482" s="264">
        <v>240</v>
      </c>
      <c r="M482" s="264">
        <v>7</v>
      </c>
      <c r="N482" s="264">
        <v>0</v>
      </c>
      <c r="O482" s="264">
        <v>7950</v>
      </c>
      <c r="P482" s="264">
        <v>152</v>
      </c>
      <c r="Q482" s="264">
        <v>152</v>
      </c>
      <c r="R482" s="264">
        <v>60</v>
      </c>
      <c r="S482" s="264">
        <v>0</v>
      </c>
      <c r="T482" s="265">
        <v>0.015</v>
      </c>
      <c r="U482" s="266">
        <v>427577</v>
      </c>
      <c r="V482" s="266">
        <v>8212</v>
      </c>
      <c r="W482" s="266">
        <v>8100</v>
      </c>
      <c r="X482" s="266">
        <v>0</v>
      </c>
      <c r="Y482" s="264">
        <v>7438</v>
      </c>
      <c r="Z482" s="267">
        <v>0.0192058974173073</v>
      </c>
      <c r="AA482" s="267">
        <v>0.0155717475614056</v>
      </c>
      <c r="AB482" s="267">
        <v>0.0150822104091977</v>
      </c>
      <c r="AC482" s="268">
        <v>0.0191194968553459</v>
      </c>
      <c r="AD482" s="269">
        <v>0.000489537152207894</v>
      </c>
      <c r="AE482" s="270">
        <v>94568</v>
      </c>
      <c r="AF482" s="271">
        <v>1747</v>
      </c>
      <c r="AG482" s="271">
        <v>0</v>
      </c>
      <c r="AH482" s="271">
        <v>90754</v>
      </c>
      <c r="AI482" s="271">
        <v>1901</v>
      </c>
      <c r="AJ482" s="271">
        <v>0</v>
      </c>
      <c r="AK482" s="268">
        <v>0.0184734794010659</v>
      </c>
      <c r="AL482" s="268">
        <v>0.020946735130132</v>
      </c>
      <c r="AM482" s="269">
        <v>-0.00247325572906611</v>
      </c>
    </row>
    <row r="483" spans="1:39">
      <c r="A483" s="279" t="s">
        <v>496</v>
      </c>
      <c r="B483" s="280" t="s">
        <v>3320</v>
      </c>
      <c r="C483" s="262" t="s">
        <v>564</v>
      </c>
      <c r="D483" s="280" t="s">
        <v>565</v>
      </c>
      <c r="E483" s="263">
        <v>17915</v>
      </c>
      <c r="F483" s="263">
        <v>260</v>
      </c>
      <c r="G483" s="263">
        <v>155</v>
      </c>
      <c r="H483" s="263">
        <v>1</v>
      </c>
      <c r="I483" s="263">
        <v>0</v>
      </c>
      <c r="J483" s="264">
        <v>17611</v>
      </c>
      <c r="K483" s="264">
        <v>224</v>
      </c>
      <c r="L483" s="264">
        <v>224</v>
      </c>
      <c r="M483" s="264">
        <v>17</v>
      </c>
      <c r="N483" s="264">
        <v>0</v>
      </c>
      <c r="O483" s="264">
        <v>7983</v>
      </c>
      <c r="P483" s="264">
        <v>131</v>
      </c>
      <c r="Q483" s="264">
        <v>131</v>
      </c>
      <c r="R483" s="264">
        <v>74</v>
      </c>
      <c r="S483" s="264">
        <v>0</v>
      </c>
      <c r="T483" s="265">
        <v>0.015</v>
      </c>
      <c r="U483" s="266">
        <v>439248</v>
      </c>
      <c r="V483" s="266">
        <v>6084</v>
      </c>
      <c r="W483" s="266">
        <v>5978</v>
      </c>
      <c r="X483" s="266">
        <v>7</v>
      </c>
      <c r="Y483" s="264">
        <v>5490</v>
      </c>
      <c r="Z483" s="267">
        <v>0.0138350089243434</v>
      </c>
      <c r="AA483" s="267">
        <v>0.0145129779514373</v>
      </c>
      <c r="AB483" s="267">
        <v>0.0127193231503038</v>
      </c>
      <c r="AC483" s="268">
        <v>0.0164098709758236</v>
      </c>
      <c r="AD483" s="269">
        <v>0.00179365480113356</v>
      </c>
      <c r="AE483" s="270">
        <v>103267</v>
      </c>
      <c r="AF483" s="271">
        <v>1387</v>
      </c>
      <c r="AG483" s="271">
        <v>0</v>
      </c>
      <c r="AH483" s="271">
        <v>95650</v>
      </c>
      <c r="AI483" s="271">
        <v>1371</v>
      </c>
      <c r="AJ483" s="271">
        <v>1</v>
      </c>
      <c r="AK483" s="268">
        <v>0.0134312026107082</v>
      </c>
      <c r="AL483" s="268">
        <v>0.0143230527966545</v>
      </c>
      <c r="AM483" s="269">
        <v>-0.000891850185946305</v>
      </c>
    </row>
    <row r="484" spans="1:39">
      <c r="A484" s="279" t="s">
        <v>496</v>
      </c>
      <c r="B484" s="280" t="s">
        <v>3320</v>
      </c>
      <c r="C484" s="262" t="s">
        <v>566</v>
      </c>
      <c r="D484" s="280" t="s">
        <v>567</v>
      </c>
      <c r="E484" s="263">
        <v>14481</v>
      </c>
      <c r="F484" s="263">
        <v>216</v>
      </c>
      <c r="G484" s="263">
        <v>146</v>
      </c>
      <c r="H484" s="263">
        <v>2</v>
      </c>
      <c r="I484" s="263">
        <v>0</v>
      </c>
      <c r="J484" s="264">
        <v>14133</v>
      </c>
      <c r="K484" s="264">
        <v>188</v>
      </c>
      <c r="L484" s="264">
        <v>188</v>
      </c>
      <c r="M484" s="264">
        <v>53</v>
      </c>
      <c r="N484" s="264">
        <v>0</v>
      </c>
      <c r="O484" s="264">
        <v>7077</v>
      </c>
      <c r="P484" s="264">
        <v>102</v>
      </c>
      <c r="Q484" s="264">
        <v>102</v>
      </c>
      <c r="R484" s="264">
        <v>64</v>
      </c>
      <c r="S484" s="264">
        <v>0</v>
      </c>
      <c r="T484" s="265">
        <v>0.015</v>
      </c>
      <c r="U484" s="266">
        <v>372728</v>
      </c>
      <c r="V484" s="266">
        <v>5083</v>
      </c>
      <c r="W484" s="266">
        <v>5013</v>
      </c>
      <c r="X484" s="266">
        <v>4</v>
      </c>
      <c r="Y484" s="264">
        <v>4649</v>
      </c>
      <c r="Z484" s="267">
        <v>0.0136265587774463</v>
      </c>
      <c r="AA484" s="267">
        <v>0.0149160969546302</v>
      </c>
      <c r="AB484" s="267">
        <v>0.0133022005235973</v>
      </c>
      <c r="AC484" s="268">
        <v>0.0144128868164476</v>
      </c>
      <c r="AD484" s="269">
        <v>0.00161389643103295</v>
      </c>
      <c r="AE484" s="270">
        <v>82170</v>
      </c>
      <c r="AF484" s="271">
        <v>1206</v>
      </c>
      <c r="AG484" s="271">
        <v>0</v>
      </c>
      <c r="AH484" s="271">
        <v>80164</v>
      </c>
      <c r="AI484" s="271">
        <v>1166</v>
      </c>
      <c r="AJ484" s="271">
        <v>2</v>
      </c>
      <c r="AK484" s="268">
        <v>0.0146768893756846</v>
      </c>
      <c r="AL484" s="268">
        <v>0.0145202335212814</v>
      </c>
      <c r="AM484" s="269">
        <v>0.000156655854403184</v>
      </c>
    </row>
    <row r="485" spans="1:39">
      <c r="A485" s="279" t="s">
        <v>496</v>
      </c>
      <c r="B485" s="280" t="s">
        <v>3320</v>
      </c>
      <c r="C485" s="262" t="s">
        <v>568</v>
      </c>
      <c r="D485" s="280" t="s">
        <v>569</v>
      </c>
      <c r="E485" s="263">
        <v>10740</v>
      </c>
      <c r="F485" s="263">
        <v>190</v>
      </c>
      <c r="G485" s="263">
        <v>86</v>
      </c>
      <c r="H485" s="263">
        <v>1</v>
      </c>
      <c r="I485" s="263">
        <v>0</v>
      </c>
      <c r="J485" s="264">
        <v>10502</v>
      </c>
      <c r="K485" s="264">
        <v>181</v>
      </c>
      <c r="L485" s="264">
        <v>179</v>
      </c>
      <c r="M485" s="264">
        <v>9</v>
      </c>
      <c r="N485" s="264">
        <v>0</v>
      </c>
      <c r="O485" s="264">
        <v>5160</v>
      </c>
      <c r="P485" s="264">
        <v>95</v>
      </c>
      <c r="Q485" s="264">
        <v>95</v>
      </c>
      <c r="R485" s="264">
        <v>43</v>
      </c>
      <c r="S485" s="264">
        <v>0</v>
      </c>
      <c r="T485" s="265">
        <v>0.015</v>
      </c>
      <c r="U485" s="266">
        <v>272513</v>
      </c>
      <c r="V485" s="266">
        <v>4954</v>
      </c>
      <c r="W485" s="266">
        <v>4848</v>
      </c>
      <c r="X485" s="266">
        <v>0</v>
      </c>
      <c r="Y485" s="264">
        <v>4464</v>
      </c>
      <c r="Z485" s="267">
        <v>0.0181789492611362</v>
      </c>
      <c r="AA485" s="267">
        <v>0.0176908752327747</v>
      </c>
      <c r="AB485" s="267">
        <v>0.0172348124166825</v>
      </c>
      <c r="AC485" s="268">
        <v>0.0184108527131783</v>
      </c>
      <c r="AD485" s="269">
        <v>0.000456062816092135</v>
      </c>
      <c r="AE485" s="270">
        <v>61081</v>
      </c>
      <c r="AF485" s="271">
        <v>1203</v>
      </c>
      <c r="AG485" s="271">
        <v>0</v>
      </c>
      <c r="AH485" s="271">
        <v>58541</v>
      </c>
      <c r="AI485" s="271">
        <v>1091</v>
      </c>
      <c r="AJ485" s="271">
        <v>0</v>
      </c>
      <c r="AK485" s="268">
        <v>0.0196951588873791</v>
      </c>
      <c r="AL485" s="268">
        <v>0.0186365111631164</v>
      </c>
      <c r="AM485" s="269">
        <v>0.0010586477242626</v>
      </c>
    </row>
    <row r="486" spans="1:39">
      <c r="A486" s="279" t="s">
        <v>496</v>
      </c>
      <c r="B486" s="280" t="s">
        <v>3320</v>
      </c>
      <c r="C486" s="262" t="s">
        <v>570</v>
      </c>
      <c r="D486" s="280" t="s">
        <v>571</v>
      </c>
      <c r="E486" s="263">
        <v>7315</v>
      </c>
      <c r="F486" s="263">
        <v>112</v>
      </c>
      <c r="G486" s="263">
        <v>62</v>
      </c>
      <c r="H486" s="263">
        <v>0</v>
      </c>
      <c r="I486" s="263">
        <v>0</v>
      </c>
      <c r="J486" s="264">
        <v>6931</v>
      </c>
      <c r="K486" s="264">
        <v>98</v>
      </c>
      <c r="L486" s="264">
        <v>97</v>
      </c>
      <c r="M486" s="264">
        <v>0</v>
      </c>
      <c r="N486" s="264">
        <v>0</v>
      </c>
      <c r="O486" s="264">
        <v>3354</v>
      </c>
      <c r="P486" s="264">
        <v>48</v>
      </c>
      <c r="Q486" s="264">
        <v>48</v>
      </c>
      <c r="R486" s="264">
        <v>21</v>
      </c>
      <c r="S486" s="264">
        <v>0</v>
      </c>
      <c r="T486" s="265">
        <v>0.015</v>
      </c>
      <c r="U486" s="266">
        <v>184002</v>
      </c>
      <c r="V486" s="266">
        <v>2645</v>
      </c>
      <c r="W486" s="266">
        <v>2592</v>
      </c>
      <c r="X486" s="266">
        <v>1</v>
      </c>
      <c r="Y486" s="264">
        <v>2373</v>
      </c>
      <c r="Z486" s="267">
        <v>0.0143694090281627</v>
      </c>
      <c r="AA486" s="267">
        <v>0.015311004784689</v>
      </c>
      <c r="AB486" s="267">
        <v>0.0141393738277305</v>
      </c>
      <c r="AC486" s="268">
        <v>0.0143112701252236</v>
      </c>
      <c r="AD486" s="269">
        <v>0.00117163095695851</v>
      </c>
      <c r="AE486" s="270">
        <v>41412</v>
      </c>
      <c r="AF486" s="271">
        <v>601</v>
      </c>
      <c r="AG486" s="271">
        <v>0</v>
      </c>
      <c r="AH486" s="271">
        <v>40751</v>
      </c>
      <c r="AI486" s="271">
        <v>588</v>
      </c>
      <c r="AJ486" s="271">
        <v>0</v>
      </c>
      <c r="AK486" s="268">
        <v>0.0145127016323771</v>
      </c>
      <c r="AL486" s="268">
        <v>0.0144290937645702</v>
      </c>
      <c r="AM486" s="269">
        <v>8.36078678068952e-5</v>
      </c>
    </row>
    <row r="487" spans="1:39">
      <c r="A487" s="279" t="s">
        <v>496</v>
      </c>
      <c r="B487" s="280" t="s">
        <v>3320</v>
      </c>
      <c r="C487" s="262" t="s">
        <v>572</v>
      </c>
      <c r="D487" s="280" t="s">
        <v>573</v>
      </c>
      <c r="E487" s="263">
        <v>19391</v>
      </c>
      <c r="F487" s="263">
        <v>309</v>
      </c>
      <c r="G487" s="263">
        <v>166</v>
      </c>
      <c r="H487" s="263">
        <v>0</v>
      </c>
      <c r="I487" s="263">
        <v>0</v>
      </c>
      <c r="J487" s="264">
        <v>19169</v>
      </c>
      <c r="K487" s="264">
        <v>230</v>
      </c>
      <c r="L487" s="264">
        <v>230</v>
      </c>
      <c r="M487" s="264">
        <v>0</v>
      </c>
      <c r="N487" s="264">
        <v>1</v>
      </c>
      <c r="O487" s="264">
        <v>8925</v>
      </c>
      <c r="P487" s="264">
        <v>151</v>
      </c>
      <c r="Q487" s="264">
        <v>151</v>
      </c>
      <c r="R487" s="264">
        <v>79</v>
      </c>
      <c r="S487" s="264">
        <v>0</v>
      </c>
      <c r="T487" s="265">
        <v>0.015</v>
      </c>
      <c r="U487" s="266">
        <v>491021</v>
      </c>
      <c r="V487" s="266">
        <v>8457</v>
      </c>
      <c r="W487" s="266">
        <v>8306</v>
      </c>
      <c r="X487" s="266">
        <v>3</v>
      </c>
      <c r="Y487" s="264">
        <v>7656</v>
      </c>
      <c r="Z487" s="267">
        <v>0.0172171862303242</v>
      </c>
      <c r="AA487" s="267">
        <v>0.0159352276829457</v>
      </c>
      <c r="AB487" s="267">
        <v>0.0119463717460483</v>
      </c>
      <c r="AC487" s="268">
        <v>0.0169187675070028</v>
      </c>
      <c r="AD487" s="269">
        <v>0.00398885593689739</v>
      </c>
      <c r="AE487" s="270">
        <v>108506</v>
      </c>
      <c r="AF487" s="271">
        <v>1845</v>
      </c>
      <c r="AG487" s="271">
        <v>1</v>
      </c>
      <c r="AH487" s="271">
        <v>105042</v>
      </c>
      <c r="AI487" s="271">
        <v>1944</v>
      </c>
      <c r="AJ487" s="271">
        <v>0</v>
      </c>
      <c r="AK487" s="268">
        <v>0.0169944519197095</v>
      </c>
      <c r="AL487" s="268">
        <v>0.0185068829611013</v>
      </c>
      <c r="AM487" s="269">
        <v>-0.00151243104139176</v>
      </c>
    </row>
    <row r="488" spans="1:39">
      <c r="A488" s="279" t="s">
        <v>496</v>
      </c>
      <c r="B488" s="280" t="s">
        <v>3320</v>
      </c>
      <c r="C488" s="262" t="s">
        <v>574</v>
      </c>
      <c r="D488" s="280" t="s">
        <v>575</v>
      </c>
      <c r="E488" s="263">
        <v>0</v>
      </c>
      <c r="F488" s="263">
        <v>0</v>
      </c>
      <c r="G488" s="263">
        <v>0</v>
      </c>
      <c r="H488" s="263">
        <v>0</v>
      </c>
      <c r="I488" s="263">
        <v>0</v>
      </c>
      <c r="J488" s="264">
        <v>0</v>
      </c>
      <c r="K488" s="264">
        <v>0</v>
      </c>
      <c r="L488" s="264">
        <v>0</v>
      </c>
      <c r="M488" s="264">
        <v>0</v>
      </c>
      <c r="N488" s="264">
        <v>0</v>
      </c>
      <c r="O488" s="264">
        <v>0</v>
      </c>
      <c r="P488" s="264">
        <v>0</v>
      </c>
      <c r="Q488" s="264">
        <v>0</v>
      </c>
      <c r="R488" s="264">
        <v>0</v>
      </c>
      <c r="S488" s="264">
        <v>0</v>
      </c>
      <c r="T488" s="265">
        <v>0.015</v>
      </c>
      <c r="U488" s="266">
        <v>0</v>
      </c>
      <c r="V488" s="266">
        <v>2</v>
      </c>
      <c r="W488" s="266">
        <v>2</v>
      </c>
      <c r="X488" s="266">
        <v>0</v>
      </c>
      <c r="Y488" s="264">
        <v>2</v>
      </c>
      <c r="Z488" s="267">
        <v>0</v>
      </c>
      <c r="AA488" s="267">
        <v>0</v>
      </c>
      <c r="AB488" s="267">
        <v>0</v>
      </c>
      <c r="AC488" s="268">
        <v>0</v>
      </c>
      <c r="AD488" s="269">
        <v>0</v>
      </c>
      <c r="AE488" s="270">
        <v>0</v>
      </c>
      <c r="AF488" s="271">
        <v>0</v>
      </c>
      <c r="AG488" s="271">
        <v>0</v>
      </c>
      <c r="AH488" s="271">
        <v>0</v>
      </c>
      <c r="AI488" s="271">
        <v>0</v>
      </c>
      <c r="AJ488" s="271">
        <v>0</v>
      </c>
      <c r="AK488" s="268">
        <v>0</v>
      </c>
      <c r="AL488" s="268">
        <v>0</v>
      </c>
      <c r="AM488" s="269">
        <v>0</v>
      </c>
    </row>
    <row r="489" spans="1:39">
      <c r="A489" s="279" t="s">
        <v>496</v>
      </c>
      <c r="B489" s="280" t="s">
        <v>3320</v>
      </c>
      <c r="C489" s="262" t="s">
        <v>576</v>
      </c>
      <c r="D489" s="280" t="s">
        <v>577</v>
      </c>
      <c r="E489" s="263">
        <v>0</v>
      </c>
      <c r="F489" s="263">
        <v>0</v>
      </c>
      <c r="G489" s="263">
        <v>0</v>
      </c>
      <c r="H489" s="263">
        <v>0</v>
      </c>
      <c r="I489" s="263">
        <v>0</v>
      </c>
      <c r="J489" s="264">
        <v>0</v>
      </c>
      <c r="K489" s="264">
        <v>0</v>
      </c>
      <c r="L489" s="264">
        <v>0</v>
      </c>
      <c r="M489" s="264">
        <v>0</v>
      </c>
      <c r="N489" s="264">
        <v>0</v>
      </c>
      <c r="O489" s="264">
        <v>0</v>
      </c>
      <c r="P489" s="264">
        <v>0</v>
      </c>
      <c r="Q489" s="264">
        <v>0</v>
      </c>
      <c r="R489" s="264">
        <v>0</v>
      </c>
      <c r="S489" s="264">
        <v>0</v>
      </c>
      <c r="T489" s="265">
        <v>0.015</v>
      </c>
      <c r="U489" s="266">
        <v>0</v>
      </c>
      <c r="V489" s="266">
        <v>4</v>
      </c>
      <c r="W489" s="266">
        <v>4</v>
      </c>
      <c r="X489" s="266">
        <v>0</v>
      </c>
      <c r="Y489" s="264">
        <v>4</v>
      </c>
      <c r="Z489" s="267">
        <v>0</v>
      </c>
      <c r="AA489" s="267">
        <v>0</v>
      </c>
      <c r="AB489" s="267">
        <v>0</v>
      </c>
      <c r="AC489" s="268">
        <v>0</v>
      </c>
      <c r="AD489" s="269">
        <v>0</v>
      </c>
      <c r="AE489" s="270">
        <v>0</v>
      </c>
      <c r="AF489" s="271">
        <v>0</v>
      </c>
      <c r="AG489" s="271">
        <v>0</v>
      </c>
      <c r="AH489" s="271">
        <v>0</v>
      </c>
      <c r="AI489" s="271">
        <v>2</v>
      </c>
      <c r="AJ489" s="271">
        <v>0</v>
      </c>
      <c r="AK489" s="268">
        <v>0</v>
      </c>
      <c r="AL489" s="268">
        <v>0</v>
      </c>
      <c r="AM489" s="269">
        <v>0</v>
      </c>
    </row>
    <row r="490" spans="1:39">
      <c r="A490" s="279" t="s">
        <v>496</v>
      </c>
      <c r="B490" s="280" t="s">
        <v>3320</v>
      </c>
      <c r="C490" s="262" t="s">
        <v>578</v>
      </c>
      <c r="D490" s="280" t="s">
        <v>579</v>
      </c>
      <c r="E490" s="263">
        <v>0</v>
      </c>
      <c r="F490" s="263">
        <v>0</v>
      </c>
      <c r="G490" s="263">
        <v>0</v>
      </c>
      <c r="H490" s="263">
        <v>0</v>
      </c>
      <c r="I490" s="263">
        <v>0</v>
      </c>
      <c r="J490" s="264">
        <v>0</v>
      </c>
      <c r="K490" s="264">
        <v>0</v>
      </c>
      <c r="L490" s="264">
        <v>0</v>
      </c>
      <c r="M490" s="264">
        <v>0</v>
      </c>
      <c r="N490" s="264">
        <v>0</v>
      </c>
      <c r="O490" s="264">
        <v>0</v>
      </c>
      <c r="P490" s="264">
        <v>0</v>
      </c>
      <c r="Q490" s="264">
        <v>0</v>
      </c>
      <c r="R490" s="264">
        <v>0</v>
      </c>
      <c r="S490" s="264">
        <v>0</v>
      </c>
      <c r="T490" s="265">
        <v>0.015</v>
      </c>
      <c r="U490" s="266">
        <v>0</v>
      </c>
      <c r="V490" s="266">
        <v>0</v>
      </c>
      <c r="W490" s="266">
        <v>0</v>
      </c>
      <c r="X490" s="266">
        <v>0</v>
      </c>
      <c r="Y490" s="264">
        <v>0</v>
      </c>
      <c r="Z490" s="267">
        <v>0</v>
      </c>
      <c r="AA490" s="267">
        <v>0</v>
      </c>
      <c r="AB490" s="267">
        <v>0</v>
      </c>
      <c r="AC490" s="268">
        <v>0</v>
      </c>
      <c r="AD490" s="269">
        <v>0</v>
      </c>
      <c r="AE490" s="270">
        <v>0</v>
      </c>
      <c r="AF490" s="271">
        <v>0</v>
      </c>
      <c r="AG490" s="271">
        <v>0</v>
      </c>
      <c r="AH490" s="271">
        <v>0</v>
      </c>
      <c r="AI490" s="271">
        <v>0</v>
      </c>
      <c r="AJ490" s="271">
        <v>0</v>
      </c>
      <c r="AK490" s="268">
        <v>0</v>
      </c>
      <c r="AL490" s="268">
        <v>0</v>
      </c>
      <c r="AM490" s="269">
        <v>0</v>
      </c>
    </row>
    <row r="491" spans="1:39">
      <c r="A491" s="279" t="s">
        <v>496</v>
      </c>
      <c r="B491" s="280" t="s">
        <v>3320</v>
      </c>
      <c r="C491" s="262" t="s">
        <v>580</v>
      </c>
      <c r="D491" s="280" t="s">
        <v>581</v>
      </c>
      <c r="E491" s="263">
        <v>0</v>
      </c>
      <c r="F491" s="263">
        <v>0</v>
      </c>
      <c r="G491" s="263">
        <v>0</v>
      </c>
      <c r="H491" s="263">
        <v>0</v>
      </c>
      <c r="I491" s="263">
        <v>0</v>
      </c>
      <c r="J491" s="264">
        <v>0</v>
      </c>
      <c r="K491" s="264">
        <v>0</v>
      </c>
      <c r="L491" s="264">
        <v>0</v>
      </c>
      <c r="M491" s="264">
        <v>0</v>
      </c>
      <c r="N491" s="264">
        <v>0</v>
      </c>
      <c r="O491" s="264">
        <v>0</v>
      </c>
      <c r="P491" s="264">
        <v>0</v>
      </c>
      <c r="Q491" s="264">
        <v>0</v>
      </c>
      <c r="R491" s="264">
        <v>0</v>
      </c>
      <c r="S491" s="264">
        <v>0</v>
      </c>
      <c r="T491" s="265">
        <v>0.015</v>
      </c>
      <c r="U491" s="266">
        <v>0</v>
      </c>
      <c r="V491" s="266">
        <v>0</v>
      </c>
      <c r="W491" s="266">
        <v>0</v>
      </c>
      <c r="X491" s="266">
        <v>0</v>
      </c>
      <c r="Y491" s="264">
        <v>0</v>
      </c>
      <c r="Z491" s="267">
        <v>0</v>
      </c>
      <c r="AA491" s="267">
        <v>0</v>
      </c>
      <c r="AB491" s="267">
        <v>0</v>
      </c>
      <c r="AC491" s="268">
        <v>0</v>
      </c>
      <c r="AD491" s="269">
        <v>0</v>
      </c>
      <c r="AE491" s="270">
        <v>0</v>
      </c>
      <c r="AF491" s="271">
        <v>0</v>
      </c>
      <c r="AG491" s="271">
        <v>0</v>
      </c>
      <c r="AH491" s="271">
        <v>0</v>
      </c>
      <c r="AI491" s="271">
        <v>0</v>
      </c>
      <c r="AJ491" s="271">
        <v>0</v>
      </c>
      <c r="AK491" s="268">
        <v>0</v>
      </c>
      <c r="AL491" s="268">
        <v>0</v>
      </c>
      <c r="AM491" s="269">
        <v>0</v>
      </c>
    </row>
    <row r="492" spans="1:39">
      <c r="A492" s="279" t="s">
        <v>496</v>
      </c>
      <c r="B492" s="280" t="s">
        <v>3320</v>
      </c>
      <c r="C492" s="262" t="s">
        <v>582</v>
      </c>
      <c r="D492" s="280" t="s">
        <v>583</v>
      </c>
      <c r="E492" s="263">
        <v>2719</v>
      </c>
      <c r="F492" s="263">
        <v>38</v>
      </c>
      <c r="G492" s="263">
        <v>15</v>
      </c>
      <c r="H492" s="263">
        <v>4</v>
      </c>
      <c r="I492" s="263">
        <v>0</v>
      </c>
      <c r="J492" s="264">
        <v>2647</v>
      </c>
      <c r="K492" s="264">
        <v>39</v>
      </c>
      <c r="L492" s="264">
        <v>39</v>
      </c>
      <c r="M492" s="264">
        <v>5</v>
      </c>
      <c r="N492" s="264">
        <v>0</v>
      </c>
      <c r="O492" s="264">
        <v>1471</v>
      </c>
      <c r="P492" s="264">
        <v>17</v>
      </c>
      <c r="Q492" s="264">
        <v>17</v>
      </c>
      <c r="R492" s="264">
        <v>11</v>
      </c>
      <c r="S492" s="264">
        <v>0</v>
      </c>
      <c r="T492" s="265">
        <v>0.015</v>
      </c>
      <c r="U492" s="266">
        <v>71778</v>
      </c>
      <c r="V492" s="266">
        <v>819</v>
      </c>
      <c r="W492" s="266">
        <v>796</v>
      </c>
      <c r="X492" s="266">
        <v>1</v>
      </c>
      <c r="Y492" s="264">
        <v>733</v>
      </c>
      <c r="Z492" s="267">
        <v>0.011396249547215</v>
      </c>
      <c r="AA492" s="267">
        <v>0.013975726369989</v>
      </c>
      <c r="AB492" s="267">
        <v>0.0147336607480166</v>
      </c>
      <c r="AC492" s="268">
        <v>0.0115567641060503</v>
      </c>
      <c r="AD492" s="269">
        <v>-0.000757934378027656</v>
      </c>
      <c r="AE492" s="270">
        <v>15898</v>
      </c>
      <c r="AF492" s="271">
        <v>188</v>
      </c>
      <c r="AG492" s="271">
        <v>0</v>
      </c>
      <c r="AH492" s="271">
        <v>15399</v>
      </c>
      <c r="AI492" s="271">
        <v>217</v>
      </c>
      <c r="AJ492" s="271">
        <v>0</v>
      </c>
      <c r="AK492" s="268">
        <v>0.0118253868411121</v>
      </c>
      <c r="AL492" s="268">
        <v>0.014091824144425</v>
      </c>
      <c r="AM492" s="269">
        <v>-0.00226643730331287</v>
      </c>
    </row>
    <row r="493" spans="1:39">
      <c r="A493" s="279" t="s">
        <v>496</v>
      </c>
      <c r="B493" s="280" t="s">
        <v>3320</v>
      </c>
      <c r="C493" s="262" t="s">
        <v>584</v>
      </c>
      <c r="D493" s="280" t="s">
        <v>585</v>
      </c>
      <c r="E493" s="263">
        <v>215</v>
      </c>
      <c r="F493" s="263">
        <v>0</v>
      </c>
      <c r="G493" s="263">
        <v>0</v>
      </c>
      <c r="H493" s="263">
        <v>0</v>
      </c>
      <c r="I493" s="263">
        <v>0</v>
      </c>
      <c r="J493" s="264">
        <v>172</v>
      </c>
      <c r="K493" s="264">
        <v>0</v>
      </c>
      <c r="L493" s="264">
        <v>0</v>
      </c>
      <c r="M493" s="264">
        <v>0</v>
      </c>
      <c r="N493" s="264">
        <v>0</v>
      </c>
      <c r="O493" s="264">
        <v>135</v>
      </c>
      <c r="P493" s="264">
        <v>1</v>
      </c>
      <c r="Q493" s="264">
        <v>1</v>
      </c>
      <c r="R493" s="264">
        <v>0</v>
      </c>
      <c r="S493" s="264">
        <v>0</v>
      </c>
      <c r="T493" s="265">
        <v>0.015</v>
      </c>
      <c r="U493" s="266">
        <v>3119</v>
      </c>
      <c r="V493" s="266">
        <v>5</v>
      </c>
      <c r="W493" s="266">
        <v>5</v>
      </c>
      <c r="X493" s="266">
        <v>0</v>
      </c>
      <c r="Y493" s="264">
        <v>2</v>
      </c>
      <c r="Z493" s="267">
        <v>0.00160307790958641</v>
      </c>
      <c r="AA493" s="267">
        <v>0</v>
      </c>
      <c r="AB493" s="267">
        <v>0</v>
      </c>
      <c r="AC493" s="268">
        <v>0.00740740740740741</v>
      </c>
      <c r="AD493" s="269">
        <v>0</v>
      </c>
      <c r="AE493" s="270">
        <v>1032</v>
      </c>
      <c r="AF493" s="271">
        <v>2</v>
      </c>
      <c r="AG493" s="271">
        <v>0</v>
      </c>
      <c r="AH493" s="271">
        <v>753</v>
      </c>
      <c r="AI493" s="271">
        <v>2</v>
      </c>
      <c r="AJ493" s="271">
        <v>0</v>
      </c>
      <c r="AK493" s="268">
        <v>0.00193798449612403</v>
      </c>
      <c r="AL493" s="268">
        <v>0.00265604249667995</v>
      </c>
      <c r="AM493" s="269">
        <v>-0.000718058000555916</v>
      </c>
    </row>
    <row r="494" spans="1:39">
      <c r="A494" s="279" t="s">
        <v>496</v>
      </c>
      <c r="B494" s="280" t="s">
        <v>3320</v>
      </c>
      <c r="C494" s="262" t="s">
        <v>586</v>
      </c>
      <c r="D494" s="280" t="s">
        <v>587</v>
      </c>
      <c r="E494" s="263">
        <v>18171</v>
      </c>
      <c r="F494" s="263">
        <v>328</v>
      </c>
      <c r="G494" s="263">
        <v>227</v>
      </c>
      <c r="H494" s="263">
        <v>0</v>
      </c>
      <c r="I494" s="263">
        <v>0</v>
      </c>
      <c r="J494" s="264">
        <v>17312</v>
      </c>
      <c r="K494" s="264">
        <v>238</v>
      </c>
      <c r="L494" s="264">
        <v>236</v>
      </c>
      <c r="M494" s="264">
        <v>16</v>
      </c>
      <c r="N494" s="264">
        <v>0</v>
      </c>
      <c r="O494" s="264">
        <v>10619</v>
      </c>
      <c r="P494" s="264">
        <v>199</v>
      </c>
      <c r="Q494" s="264">
        <v>199</v>
      </c>
      <c r="R494" s="264">
        <v>127</v>
      </c>
      <c r="S494" s="264">
        <v>0</v>
      </c>
      <c r="T494" s="265">
        <v>0.015</v>
      </c>
      <c r="U494" s="266">
        <v>458994</v>
      </c>
      <c r="V494" s="266">
        <v>7479</v>
      </c>
      <c r="W494" s="266">
        <v>7376</v>
      </c>
      <c r="X494" s="266">
        <v>0</v>
      </c>
      <c r="Y494" s="264">
        <v>6771</v>
      </c>
      <c r="Z494" s="267">
        <v>0.016294330644845</v>
      </c>
      <c r="AA494" s="267">
        <v>0.0180507401904133</v>
      </c>
      <c r="AB494" s="267">
        <v>0.0137476894639556</v>
      </c>
      <c r="AC494" s="268">
        <v>0.0187399943497504</v>
      </c>
      <c r="AD494" s="269">
        <v>0.00430305072645766</v>
      </c>
      <c r="AE494" s="270">
        <v>105461</v>
      </c>
      <c r="AF494" s="271">
        <v>1797</v>
      </c>
      <c r="AG494" s="271">
        <v>0</v>
      </c>
      <c r="AH494" s="271">
        <v>99938</v>
      </c>
      <c r="AI494" s="271">
        <v>1592</v>
      </c>
      <c r="AJ494" s="271">
        <v>0</v>
      </c>
      <c r="AK494" s="268">
        <v>0.017039474308038</v>
      </c>
      <c r="AL494" s="268">
        <v>0.0159298765234445</v>
      </c>
      <c r="AM494" s="269">
        <v>0.00110959778459351</v>
      </c>
    </row>
    <row r="495" spans="1:39">
      <c r="A495" s="279" t="s">
        <v>496</v>
      </c>
      <c r="B495" s="280" t="s">
        <v>3321</v>
      </c>
      <c r="C495" s="262" t="s">
        <v>588</v>
      </c>
      <c r="D495" s="280" t="s">
        <v>589</v>
      </c>
      <c r="E495" s="263">
        <v>7218</v>
      </c>
      <c r="F495" s="263">
        <v>72</v>
      </c>
      <c r="G495" s="263">
        <v>54</v>
      </c>
      <c r="H495" s="263">
        <v>0</v>
      </c>
      <c r="I495" s="263">
        <v>0</v>
      </c>
      <c r="J495" s="264">
        <v>7062</v>
      </c>
      <c r="K495" s="264">
        <v>186</v>
      </c>
      <c r="L495" s="264">
        <v>186</v>
      </c>
      <c r="M495" s="264">
        <v>7</v>
      </c>
      <c r="N495" s="264">
        <v>0</v>
      </c>
      <c r="O495" s="264">
        <v>3555</v>
      </c>
      <c r="P495" s="264">
        <v>140</v>
      </c>
      <c r="Q495" s="264">
        <v>140</v>
      </c>
      <c r="R495" s="264">
        <v>39</v>
      </c>
      <c r="S495" s="264">
        <v>0</v>
      </c>
      <c r="T495" s="265">
        <v>0.015</v>
      </c>
      <c r="U495" s="266">
        <v>178044</v>
      </c>
      <c r="V495" s="266">
        <v>3547</v>
      </c>
      <c r="W495" s="266">
        <v>3528</v>
      </c>
      <c r="X495" s="266">
        <v>2</v>
      </c>
      <c r="Y495" s="264">
        <v>3132</v>
      </c>
      <c r="Z495" s="267">
        <v>0.0199108085641751</v>
      </c>
      <c r="AA495" s="267">
        <v>0.00997506234413965</v>
      </c>
      <c r="AB495" s="267">
        <v>0.0263381478334749</v>
      </c>
      <c r="AC495" s="268">
        <v>0.0393811533052039</v>
      </c>
      <c r="AD495" s="269">
        <v>-0.0163630854893353</v>
      </c>
      <c r="AE495" s="270">
        <v>39826</v>
      </c>
      <c r="AF495" s="271">
        <v>808</v>
      </c>
      <c r="AG495" s="271">
        <v>0</v>
      </c>
      <c r="AH495" s="271">
        <v>38362</v>
      </c>
      <c r="AI495" s="271">
        <v>803</v>
      </c>
      <c r="AJ495" s="271">
        <v>0</v>
      </c>
      <c r="AK495" s="268">
        <v>0.0202882539044845</v>
      </c>
      <c r="AL495" s="268">
        <v>0.0209321724623325</v>
      </c>
      <c r="AM495" s="269">
        <v>-0.000643918557848008</v>
      </c>
    </row>
    <row r="496" spans="1:39">
      <c r="A496" s="279" t="s">
        <v>496</v>
      </c>
      <c r="B496" s="280" t="s">
        <v>3321</v>
      </c>
      <c r="C496" s="262" t="s">
        <v>590</v>
      </c>
      <c r="D496" s="280" t="s">
        <v>591</v>
      </c>
      <c r="E496" s="263">
        <v>12850</v>
      </c>
      <c r="F496" s="263">
        <v>258</v>
      </c>
      <c r="G496" s="263">
        <v>155</v>
      </c>
      <c r="H496" s="263">
        <v>12</v>
      </c>
      <c r="I496" s="263">
        <v>0</v>
      </c>
      <c r="J496" s="264">
        <v>12205</v>
      </c>
      <c r="K496" s="264">
        <v>232</v>
      </c>
      <c r="L496" s="264">
        <v>231</v>
      </c>
      <c r="M496" s="264">
        <v>1</v>
      </c>
      <c r="N496" s="264">
        <v>0</v>
      </c>
      <c r="O496" s="264">
        <v>5952</v>
      </c>
      <c r="P496" s="264">
        <v>147</v>
      </c>
      <c r="Q496" s="264">
        <v>147</v>
      </c>
      <c r="R496" s="264">
        <v>45</v>
      </c>
      <c r="S496" s="264">
        <v>0</v>
      </c>
      <c r="T496" s="265">
        <v>0.015</v>
      </c>
      <c r="U496" s="266">
        <v>312528</v>
      </c>
      <c r="V496" s="266">
        <v>6888</v>
      </c>
      <c r="W496" s="266">
        <v>6776</v>
      </c>
      <c r="X496" s="266">
        <v>1</v>
      </c>
      <c r="Y496" s="264">
        <v>6114</v>
      </c>
      <c r="Z496" s="267">
        <v>0.0220364255362719</v>
      </c>
      <c r="AA496" s="267">
        <v>0.0200778210116732</v>
      </c>
      <c r="AB496" s="267">
        <v>0.0190086030315445</v>
      </c>
      <c r="AC496" s="268">
        <v>0.0246975806451613</v>
      </c>
      <c r="AD496" s="269">
        <v>0.0010692179801287</v>
      </c>
      <c r="AE496" s="270">
        <v>70984</v>
      </c>
      <c r="AF496" s="271">
        <v>1578</v>
      </c>
      <c r="AG496" s="271">
        <v>0</v>
      </c>
      <c r="AH496" s="271">
        <v>67310</v>
      </c>
      <c r="AI496" s="271">
        <v>1570</v>
      </c>
      <c r="AJ496" s="271">
        <v>0</v>
      </c>
      <c r="AK496" s="268">
        <v>0.0222303617716669</v>
      </c>
      <c r="AL496" s="268">
        <v>0.0233249145743574</v>
      </c>
      <c r="AM496" s="269">
        <v>-0.00109455280269059</v>
      </c>
    </row>
    <row r="497" spans="1:39">
      <c r="A497" s="279" t="s">
        <v>496</v>
      </c>
      <c r="B497" s="280" t="s">
        <v>3321</v>
      </c>
      <c r="C497" s="262" t="s">
        <v>592</v>
      </c>
      <c r="D497" s="280" t="s">
        <v>593</v>
      </c>
      <c r="E497" s="263">
        <v>11417</v>
      </c>
      <c r="F497" s="263">
        <v>211</v>
      </c>
      <c r="G497" s="263">
        <v>126</v>
      </c>
      <c r="H497" s="263">
        <v>4</v>
      </c>
      <c r="I497" s="263">
        <v>0</v>
      </c>
      <c r="J497" s="264">
        <v>10921</v>
      </c>
      <c r="K497" s="264">
        <v>162</v>
      </c>
      <c r="L497" s="264">
        <v>160</v>
      </c>
      <c r="M497" s="264">
        <v>1</v>
      </c>
      <c r="N497" s="264">
        <v>0</v>
      </c>
      <c r="O497" s="264">
        <v>5337</v>
      </c>
      <c r="P497" s="264">
        <v>129</v>
      </c>
      <c r="Q497" s="264">
        <v>129</v>
      </c>
      <c r="R497" s="264">
        <v>45</v>
      </c>
      <c r="S497" s="264">
        <v>0</v>
      </c>
      <c r="T497" s="265">
        <v>0.015</v>
      </c>
      <c r="U497" s="266">
        <v>282011</v>
      </c>
      <c r="V497" s="266">
        <v>6055</v>
      </c>
      <c r="W497" s="266">
        <v>5967</v>
      </c>
      <c r="X497" s="266">
        <v>3</v>
      </c>
      <c r="Y497" s="264">
        <v>5499</v>
      </c>
      <c r="Z497" s="267">
        <v>0.0214601558095252</v>
      </c>
      <c r="AA497" s="267">
        <v>0.0184812122273802</v>
      </c>
      <c r="AB497" s="267">
        <v>0.0148338064279828</v>
      </c>
      <c r="AC497" s="268">
        <v>0.0241708825182687</v>
      </c>
      <c r="AD497" s="269">
        <v>0.00364740579939744</v>
      </c>
      <c r="AE497" s="270">
        <v>64214</v>
      </c>
      <c r="AF497" s="271">
        <v>1329</v>
      </c>
      <c r="AG497" s="271">
        <v>0</v>
      </c>
      <c r="AH497" s="271">
        <v>60181</v>
      </c>
      <c r="AI497" s="271">
        <v>1424</v>
      </c>
      <c r="AJ497" s="271">
        <v>0</v>
      </c>
      <c r="AK497" s="268">
        <v>0.0206964213411406</v>
      </c>
      <c r="AL497" s="268">
        <v>0.0236619531081238</v>
      </c>
      <c r="AM497" s="269">
        <v>-0.00296553176698327</v>
      </c>
    </row>
    <row r="498" spans="1:39">
      <c r="A498" s="279" t="s">
        <v>496</v>
      </c>
      <c r="B498" s="280" t="s">
        <v>3321</v>
      </c>
      <c r="C498" s="262" t="s">
        <v>594</v>
      </c>
      <c r="D498" s="280" t="s">
        <v>595</v>
      </c>
      <c r="E498" s="263">
        <v>11745</v>
      </c>
      <c r="F498" s="263">
        <v>231</v>
      </c>
      <c r="G498" s="263">
        <v>98</v>
      </c>
      <c r="H498" s="263">
        <v>0</v>
      </c>
      <c r="I498" s="263">
        <v>0</v>
      </c>
      <c r="J498" s="264">
        <v>11336</v>
      </c>
      <c r="K498" s="264">
        <v>172</v>
      </c>
      <c r="L498" s="264">
        <v>172</v>
      </c>
      <c r="M498" s="264">
        <v>3</v>
      </c>
      <c r="N498" s="264">
        <v>0</v>
      </c>
      <c r="O498" s="264">
        <v>5509</v>
      </c>
      <c r="P498" s="264">
        <v>120</v>
      </c>
      <c r="Q498" s="264">
        <v>120</v>
      </c>
      <c r="R498" s="264">
        <v>66</v>
      </c>
      <c r="S498" s="264">
        <v>0</v>
      </c>
      <c r="T498" s="265">
        <v>0.015</v>
      </c>
      <c r="U498" s="266">
        <v>291634</v>
      </c>
      <c r="V498" s="266">
        <v>5950</v>
      </c>
      <c r="W498" s="266">
        <v>5816</v>
      </c>
      <c r="X498" s="266">
        <v>5</v>
      </c>
      <c r="Y498" s="264">
        <v>5411</v>
      </c>
      <c r="Z498" s="267">
        <v>0.0203851402785683</v>
      </c>
      <c r="AA498" s="267">
        <v>0.0196679438058748</v>
      </c>
      <c r="AB498" s="267">
        <v>0.0151729004940014</v>
      </c>
      <c r="AC498" s="268">
        <v>0.021782537665638</v>
      </c>
      <c r="AD498" s="269">
        <v>0.00449504331187343</v>
      </c>
      <c r="AE498" s="270">
        <v>66025</v>
      </c>
      <c r="AF498" s="271">
        <v>1298</v>
      </c>
      <c r="AG498" s="271">
        <v>0</v>
      </c>
      <c r="AH498" s="271">
        <v>62747</v>
      </c>
      <c r="AI498" s="271">
        <v>1315</v>
      </c>
      <c r="AJ498" s="271">
        <v>0</v>
      </c>
      <c r="AK498" s="268">
        <v>0.0196592199924271</v>
      </c>
      <c r="AL498" s="268">
        <v>0.020957177235565</v>
      </c>
      <c r="AM498" s="269">
        <v>-0.00129795724313794</v>
      </c>
    </row>
    <row r="499" spans="1:39">
      <c r="A499" s="279" t="s">
        <v>496</v>
      </c>
      <c r="B499" s="280" t="s">
        <v>3321</v>
      </c>
      <c r="C499" s="262" t="s">
        <v>596</v>
      </c>
      <c r="D499" s="280" t="s">
        <v>597</v>
      </c>
      <c r="E499" s="263">
        <v>11973</v>
      </c>
      <c r="F499" s="263">
        <v>173</v>
      </c>
      <c r="G499" s="263">
        <v>106</v>
      </c>
      <c r="H499" s="263">
        <v>2</v>
      </c>
      <c r="I499" s="263">
        <v>0</v>
      </c>
      <c r="J499" s="264">
        <v>10845</v>
      </c>
      <c r="K499" s="264">
        <v>162</v>
      </c>
      <c r="L499" s="264">
        <v>162</v>
      </c>
      <c r="M499" s="264">
        <v>9</v>
      </c>
      <c r="N499" s="264">
        <v>0</v>
      </c>
      <c r="O499" s="264">
        <v>5410</v>
      </c>
      <c r="P499" s="264">
        <v>107</v>
      </c>
      <c r="Q499" s="264">
        <v>107</v>
      </c>
      <c r="R499" s="264">
        <v>57</v>
      </c>
      <c r="S499" s="264">
        <v>0</v>
      </c>
      <c r="T499" s="265">
        <v>0.015</v>
      </c>
      <c r="U499" s="266">
        <v>291649</v>
      </c>
      <c r="V499" s="266">
        <v>4309</v>
      </c>
      <c r="W499" s="266">
        <v>4242</v>
      </c>
      <c r="X499" s="266">
        <v>1</v>
      </c>
      <c r="Y499" s="264">
        <v>3885</v>
      </c>
      <c r="Z499" s="267">
        <v>0.0147711804257858</v>
      </c>
      <c r="AA499" s="267">
        <v>0.0144491773156268</v>
      </c>
      <c r="AB499" s="267">
        <v>0.0149377593360996</v>
      </c>
      <c r="AC499" s="268">
        <v>0.0197781885397412</v>
      </c>
      <c r="AD499" s="269">
        <v>-0.000488582020472758</v>
      </c>
      <c r="AE499" s="270">
        <v>65548</v>
      </c>
      <c r="AF499" s="271">
        <v>1032</v>
      </c>
      <c r="AG499" s="271">
        <v>0</v>
      </c>
      <c r="AH499" s="271">
        <v>63794</v>
      </c>
      <c r="AI499" s="271">
        <v>1005</v>
      </c>
      <c r="AJ499" s="271">
        <v>0</v>
      </c>
      <c r="AK499" s="268">
        <v>0.015744187465674</v>
      </c>
      <c r="AL499" s="268">
        <v>0.0157538326488384</v>
      </c>
      <c r="AM499" s="269">
        <v>-9.64518316443758e-6</v>
      </c>
    </row>
    <row r="500" spans="1:39">
      <c r="A500" s="279" t="s">
        <v>496</v>
      </c>
      <c r="B500" s="280" t="s">
        <v>3321</v>
      </c>
      <c r="C500" s="262" t="s">
        <v>598</v>
      </c>
      <c r="D500" s="280" t="s">
        <v>599</v>
      </c>
      <c r="E500" s="263">
        <v>12640</v>
      </c>
      <c r="F500" s="263">
        <v>222</v>
      </c>
      <c r="G500" s="263">
        <v>141</v>
      </c>
      <c r="H500" s="263">
        <v>0</v>
      </c>
      <c r="I500" s="263">
        <v>1</v>
      </c>
      <c r="J500" s="264">
        <v>12308</v>
      </c>
      <c r="K500" s="264">
        <v>243</v>
      </c>
      <c r="L500" s="264">
        <v>242</v>
      </c>
      <c r="M500" s="264">
        <v>56</v>
      </c>
      <c r="N500" s="264">
        <v>0</v>
      </c>
      <c r="O500" s="264">
        <v>5967</v>
      </c>
      <c r="P500" s="264">
        <v>133</v>
      </c>
      <c r="Q500" s="264">
        <v>133</v>
      </c>
      <c r="R500" s="264">
        <v>88</v>
      </c>
      <c r="S500" s="264">
        <v>0</v>
      </c>
      <c r="T500" s="265">
        <v>0.015</v>
      </c>
      <c r="U500" s="266">
        <v>313319</v>
      </c>
      <c r="V500" s="266">
        <v>6588</v>
      </c>
      <c r="W500" s="266">
        <v>6506</v>
      </c>
      <c r="X500" s="266">
        <v>6</v>
      </c>
      <c r="Y500" s="264">
        <v>6063</v>
      </c>
      <c r="Z500" s="267">
        <v>0.0210073439529681</v>
      </c>
      <c r="AA500" s="267">
        <v>0.0174841772151899</v>
      </c>
      <c r="AB500" s="267">
        <v>0.0197432564185895</v>
      </c>
      <c r="AC500" s="268">
        <v>0.0222892575833752</v>
      </c>
      <c r="AD500" s="269">
        <v>-0.00225907920339966</v>
      </c>
      <c r="AE500" s="270">
        <v>70881</v>
      </c>
      <c r="AF500" s="271">
        <v>1459</v>
      </c>
      <c r="AG500" s="271">
        <v>1</v>
      </c>
      <c r="AH500" s="271">
        <v>65901</v>
      </c>
      <c r="AI500" s="271">
        <v>1467</v>
      </c>
      <c r="AJ500" s="271">
        <v>2</v>
      </c>
      <c r="AK500" s="268">
        <v>0.0205696872222457</v>
      </c>
      <c r="AL500" s="268">
        <v>0.0222303151697243</v>
      </c>
      <c r="AM500" s="269">
        <v>-0.00166062794747855</v>
      </c>
    </row>
    <row r="501" spans="1:39">
      <c r="A501" s="279" t="s">
        <v>496</v>
      </c>
      <c r="B501" s="280" t="s">
        <v>3321</v>
      </c>
      <c r="C501" s="262" t="s">
        <v>600</v>
      </c>
      <c r="D501" s="280" t="s">
        <v>601</v>
      </c>
      <c r="E501" s="263">
        <v>0</v>
      </c>
      <c r="F501" s="263">
        <v>0</v>
      </c>
      <c r="G501" s="263">
        <v>0</v>
      </c>
      <c r="H501" s="263">
        <v>0</v>
      </c>
      <c r="I501" s="263">
        <v>0</v>
      </c>
      <c r="J501" s="264">
        <v>0</v>
      </c>
      <c r="K501" s="264">
        <v>0</v>
      </c>
      <c r="L501" s="264">
        <v>0</v>
      </c>
      <c r="M501" s="264">
        <v>0</v>
      </c>
      <c r="N501" s="264">
        <v>0</v>
      </c>
      <c r="O501" s="264">
        <v>0</v>
      </c>
      <c r="P501" s="264">
        <v>0</v>
      </c>
      <c r="Q501" s="264">
        <v>0</v>
      </c>
      <c r="R501" s="264">
        <v>0</v>
      </c>
      <c r="S501" s="264">
        <v>0</v>
      </c>
      <c r="T501" s="265">
        <v>0.015</v>
      </c>
      <c r="U501" s="266">
        <v>0</v>
      </c>
      <c r="V501" s="266">
        <v>3</v>
      </c>
      <c r="W501" s="266">
        <v>3</v>
      </c>
      <c r="X501" s="266">
        <v>0</v>
      </c>
      <c r="Y501" s="264">
        <v>2</v>
      </c>
      <c r="Z501" s="267">
        <v>0</v>
      </c>
      <c r="AA501" s="267">
        <v>0</v>
      </c>
      <c r="AB501" s="267">
        <v>0</v>
      </c>
      <c r="AC501" s="268">
        <v>0</v>
      </c>
      <c r="AD501" s="269">
        <v>0</v>
      </c>
      <c r="AE501" s="270">
        <v>0</v>
      </c>
      <c r="AF501" s="271">
        <v>0</v>
      </c>
      <c r="AG501" s="271">
        <v>0</v>
      </c>
      <c r="AH501" s="271">
        <v>0</v>
      </c>
      <c r="AI501" s="271">
        <v>3</v>
      </c>
      <c r="AJ501" s="271">
        <v>0</v>
      </c>
      <c r="AK501" s="268">
        <v>0</v>
      </c>
      <c r="AL501" s="268">
        <v>0</v>
      </c>
      <c r="AM501" s="269">
        <v>0</v>
      </c>
    </row>
    <row r="502" spans="1:39">
      <c r="A502" s="279" t="s">
        <v>496</v>
      </c>
      <c r="B502" s="280" t="s">
        <v>3321</v>
      </c>
      <c r="C502" s="262" t="s">
        <v>602</v>
      </c>
      <c r="D502" s="280" t="s">
        <v>603</v>
      </c>
      <c r="E502" s="263">
        <v>65</v>
      </c>
      <c r="F502" s="263">
        <v>1</v>
      </c>
      <c r="G502" s="263">
        <v>1</v>
      </c>
      <c r="H502" s="263">
        <v>0</v>
      </c>
      <c r="I502" s="263">
        <v>0</v>
      </c>
      <c r="J502" s="264">
        <v>127</v>
      </c>
      <c r="K502" s="264">
        <v>0</v>
      </c>
      <c r="L502" s="264">
        <v>0</v>
      </c>
      <c r="M502" s="264">
        <v>0</v>
      </c>
      <c r="N502" s="264">
        <v>0</v>
      </c>
      <c r="O502" s="264">
        <v>75</v>
      </c>
      <c r="P502" s="264">
        <v>0</v>
      </c>
      <c r="Q502" s="264">
        <v>0</v>
      </c>
      <c r="R502" s="264">
        <v>0</v>
      </c>
      <c r="S502" s="264">
        <v>0</v>
      </c>
      <c r="T502" s="265">
        <v>0.015</v>
      </c>
      <c r="U502" s="266">
        <v>1924</v>
      </c>
      <c r="V502" s="266">
        <v>9</v>
      </c>
      <c r="W502" s="266">
        <v>9</v>
      </c>
      <c r="X502" s="266">
        <v>0</v>
      </c>
      <c r="Y502" s="264">
        <v>7</v>
      </c>
      <c r="Z502" s="267">
        <v>0.00467775467775468</v>
      </c>
      <c r="AA502" s="267">
        <v>0.0153846153846154</v>
      </c>
      <c r="AB502" s="267">
        <v>0</v>
      </c>
      <c r="AC502" s="268">
        <v>0</v>
      </c>
      <c r="AD502" s="269">
        <v>0.0153846153846154</v>
      </c>
      <c r="AE502" s="270">
        <v>532</v>
      </c>
      <c r="AF502" s="271">
        <v>1</v>
      </c>
      <c r="AG502" s="271">
        <v>0</v>
      </c>
      <c r="AH502" s="271">
        <v>430</v>
      </c>
      <c r="AI502" s="271">
        <v>3</v>
      </c>
      <c r="AJ502" s="271">
        <v>0</v>
      </c>
      <c r="AK502" s="268">
        <v>0.0018796992481203</v>
      </c>
      <c r="AL502" s="268">
        <v>0.00697674418604651</v>
      </c>
      <c r="AM502" s="269">
        <v>-0.00509704493792621</v>
      </c>
    </row>
    <row r="503" spans="1:39">
      <c r="A503" s="279" t="s">
        <v>496</v>
      </c>
      <c r="B503" s="280" t="s">
        <v>3321</v>
      </c>
      <c r="C503" s="262" t="s">
        <v>604</v>
      </c>
      <c r="D503" s="280" t="s">
        <v>605</v>
      </c>
      <c r="E503" s="263">
        <v>229</v>
      </c>
      <c r="F503" s="263">
        <v>24</v>
      </c>
      <c r="G503" s="263">
        <v>23</v>
      </c>
      <c r="H503" s="263">
        <v>21</v>
      </c>
      <c r="I503" s="263">
        <v>0</v>
      </c>
      <c r="J503" s="264">
        <v>1408</v>
      </c>
      <c r="K503" s="264">
        <v>3</v>
      </c>
      <c r="L503" s="264">
        <v>3</v>
      </c>
      <c r="M503" s="264">
        <v>0</v>
      </c>
      <c r="N503" s="264">
        <v>0</v>
      </c>
      <c r="O503" s="264">
        <v>0</v>
      </c>
      <c r="P503" s="264">
        <v>18</v>
      </c>
      <c r="Q503" s="264">
        <v>18</v>
      </c>
      <c r="R503" s="264">
        <v>11</v>
      </c>
      <c r="S503" s="264">
        <v>0</v>
      </c>
      <c r="T503" s="265">
        <v>0.015</v>
      </c>
      <c r="U503" s="266">
        <v>20265</v>
      </c>
      <c r="V503" s="266">
        <v>587</v>
      </c>
      <c r="W503" s="266">
        <v>586</v>
      </c>
      <c r="X503" s="266">
        <v>0</v>
      </c>
      <c r="Y503" s="264">
        <v>574</v>
      </c>
      <c r="Z503" s="267">
        <v>0.028966197878115</v>
      </c>
      <c r="AA503" s="267">
        <v>0.104803493449782</v>
      </c>
      <c r="AB503" s="267">
        <v>0.00213068181818182</v>
      </c>
      <c r="AC503" s="268">
        <v>0</v>
      </c>
      <c r="AD503" s="269">
        <v>0.1026728116316</v>
      </c>
      <c r="AE503" s="270">
        <v>3564</v>
      </c>
      <c r="AF503" s="271">
        <v>93</v>
      </c>
      <c r="AG503" s="271">
        <v>0</v>
      </c>
      <c r="AH503" s="271">
        <v>5294</v>
      </c>
      <c r="AI503" s="271">
        <v>294</v>
      </c>
      <c r="AJ503" s="271">
        <v>0</v>
      </c>
      <c r="AK503" s="268">
        <v>0.0260942760942761</v>
      </c>
      <c r="AL503" s="268">
        <v>0.0555345674348319</v>
      </c>
      <c r="AM503" s="269">
        <v>-0.0294402913405558</v>
      </c>
    </row>
    <row r="504" spans="1:39">
      <c r="A504" s="279" t="s">
        <v>496</v>
      </c>
      <c r="B504" s="280" t="s">
        <v>3321</v>
      </c>
      <c r="C504" s="262" t="s">
        <v>606</v>
      </c>
      <c r="D504" s="280" t="s">
        <v>607</v>
      </c>
      <c r="E504" s="263">
        <v>0</v>
      </c>
      <c r="F504" s="263">
        <v>0</v>
      </c>
      <c r="G504" s="263">
        <v>0</v>
      </c>
      <c r="H504" s="263">
        <v>0</v>
      </c>
      <c r="I504" s="263">
        <v>0</v>
      </c>
      <c r="J504" s="264">
        <v>0</v>
      </c>
      <c r="K504" s="264">
        <v>0</v>
      </c>
      <c r="L504" s="264">
        <v>0</v>
      </c>
      <c r="M504" s="264">
        <v>0</v>
      </c>
      <c r="N504" s="264">
        <v>0</v>
      </c>
      <c r="O504" s="264">
        <v>0</v>
      </c>
      <c r="P504" s="264">
        <v>0</v>
      </c>
      <c r="Q504" s="264">
        <v>0</v>
      </c>
      <c r="R504" s="264">
        <v>0</v>
      </c>
      <c r="S504" s="264">
        <v>0</v>
      </c>
      <c r="T504" s="265">
        <v>0.015</v>
      </c>
      <c r="U504" s="266">
        <v>0</v>
      </c>
      <c r="V504" s="266">
        <v>2</v>
      </c>
      <c r="W504" s="266">
        <v>2</v>
      </c>
      <c r="X504" s="266">
        <v>0</v>
      </c>
      <c r="Y504" s="264">
        <v>2</v>
      </c>
      <c r="Z504" s="267">
        <v>0</v>
      </c>
      <c r="AA504" s="267">
        <v>0</v>
      </c>
      <c r="AB504" s="267">
        <v>0</v>
      </c>
      <c r="AC504" s="268">
        <v>0</v>
      </c>
      <c r="AD504" s="269">
        <v>0</v>
      </c>
      <c r="AE504" s="270">
        <v>0</v>
      </c>
      <c r="AF504" s="271">
        <v>0</v>
      </c>
      <c r="AG504" s="271">
        <v>0</v>
      </c>
      <c r="AH504" s="271">
        <v>0</v>
      </c>
      <c r="AI504" s="271">
        <v>1</v>
      </c>
      <c r="AJ504" s="271">
        <v>0</v>
      </c>
      <c r="AK504" s="268">
        <v>0</v>
      </c>
      <c r="AL504" s="268">
        <v>0</v>
      </c>
      <c r="AM504" s="269">
        <v>0</v>
      </c>
    </row>
    <row r="505" spans="1:39">
      <c r="A505" s="279" t="s">
        <v>496</v>
      </c>
      <c r="B505" s="280" t="s">
        <v>3321</v>
      </c>
      <c r="C505" s="262" t="s">
        <v>608</v>
      </c>
      <c r="D505" s="280" t="s">
        <v>609</v>
      </c>
      <c r="E505" s="263">
        <v>0</v>
      </c>
      <c r="F505" s="263">
        <v>0</v>
      </c>
      <c r="G505" s="263">
        <v>0</v>
      </c>
      <c r="H505" s="263">
        <v>0</v>
      </c>
      <c r="I505" s="263">
        <v>0</v>
      </c>
      <c r="J505" s="264">
        <v>0</v>
      </c>
      <c r="K505" s="264">
        <v>0</v>
      </c>
      <c r="L505" s="264">
        <v>0</v>
      </c>
      <c r="M505" s="264">
        <v>0</v>
      </c>
      <c r="N505" s="264">
        <v>0</v>
      </c>
      <c r="O505" s="264">
        <v>0</v>
      </c>
      <c r="P505" s="264">
        <v>0</v>
      </c>
      <c r="Q505" s="264">
        <v>0</v>
      </c>
      <c r="R505" s="264">
        <v>0</v>
      </c>
      <c r="S505" s="264">
        <v>0</v>
      </c>
      <c r="T505" s="265">
        <v>0.015</v>
      </c>
      <c r="U505" s="266">
        <v>63</v>
      </c>
      <c r="V505" s="266">
        <v>0</v>
      </c>
      <c r="W505" s="266">
        <v>0</v>
      </c>
      <c r="X505" s="266">
        <v>0</v>
      </c>
      <c r="Y505" s="264">
        <v>0</v>
      </c>
      <c r="Z505" s="267">
        <v>0</v>
      </c>
      <c r="AA505" s="267">
        <v>0</v>
      </c>
      <c r="AB505" s="267">
        <v>0</v>
      </c>
      <c r="AC505" s="268">
        <v>0</v>
      </c>
      <c r="AD505" s="269">
        <v>0</v>
      </c>
      <c r="AE505" s="270">
        <v>48</v>
      </c>
      <c r="AF505" s="271">
        <v>0</v>
      </c>
      <c r="AG505" s="271">
        <v>0</v>
      </c>
      <c r="AH505" s="271">
        <v>13</v>
      </c>
      <c r="AI505" s="271">
        <v>0</v>
      </c>
      <c r="AJ505" s="271">
        <v>0</v>
      </c>
      <c r="AK505" s="268">
        <v>0</v>
      </c>
      <c r="AL505" s="268">
        <v>0</v>
      </c>
      <c r="AM505" s="269">
        <v>0</v>
      </c>
    </row>
    <row r="506" spans="1:39">
      <c r="A506" s="279" t="s">
        <v>496</v>
      </c>
      <c r="B506" s="280" t="s">
        <v>3321</v>
      </c>
      <c r="C506" s="262" t="s">
        <v>610</v>
      </c>
      <c r="D506" s="280" t="s">
        <v>611</v>
      </c>
      <c r="E506" s="263">
        <v>68</v>
      </c>
      <c r="F506" s="263">
        <v>0</v>
      </c>
      <c r="G506" s="263">
        <v>0</v>
      </c>
      <c r="H506" s="263">
        <v>0</v>
      </c>
      <c r="I506" s="263">
        <v>0</v>
      </c>
      <c r="J506" s="264">
        <v>326</v>
      </c>
      <c r="K506" s="264">
        <v>9</v>
      </c>
      <c r="L506" s="264">
        <v>9</v>
      </c>
      <c r="M506" s="264">
        <v>9</v>
      </c>
      <c r="N506" s="264">
        <v>0</v>
      </c>
      <c r="O506" s="264">
        <v>6</v>
      </c>
      <c r="P506" s="264">
        <v>6</v>
      </c>
      <c r="Q506" s="264">
        <v>6</v>
      </c>
      <c r="R506" s="264">
        <v>6</v>
      </c>
      <c r="S506" s="264">
        <v>0</v>
      </c>
      <c r="T506" s="265">
        <v>0.015</v>
      </c>
      <c r="U506" s="266">
        <v>4187</v>
      </c>
      <c r="V506" s="266">
        <v>305</v>
      </c>
      <c r="W506" s="266">
        <v>305</v>
      </c>
      <c r="X506" s="266">
        <v>0</v>
      </c>
      <c r="Y506" s="264">
        <v>302</v>
      </c>
      <c r="Z506" s="267">
        <v>0.0728445187485073</v>
      </c>
      <c r="AA506" s="267">
        <v>0</v>
      </c>
      <c r="AB506" s="267">
        <v>0.0276073619631902</v>
      </c>
      <c r="AC506" s="268">
        <v>1</v>
      </c>
      <c r="AD506" s="269">
        <v>-0.0276073619631902</v>
      </c>
      <c r="AE506" s="270">
        <v>723</v>
      </c>
      <c r="AF506" s="271">
        <v>27</v>
      </c>
      <c r="AG506" s="271">
        <v>0</v>
      </c>
      <c r="AH506" s="271">
        <v>889</v>
      </c>
      <c r="AI506" s="271">
        <v>55</v>
      </c>
      <c r="AJ506" s="271">
        <v>0</v>
      </c>
      <c r="AK506" s="268">
        <v>0.037344398340249</v>
      </c>
      <c r="AL506" s="268">
        <v>0.061867266591676</v>
      </c>
      <c r="AM506" s="269">
        <v>-0.0245228682514271</v>
      </c>
    </row>
    <row r="507" spans="1:39">
      <c r="A507" s="279" t="s">
        <v>496</v>
      </c>
      <c r="B507" s="280" t="s">
        <v>3321</v>
      </c>
      <c r="C507" s="262" t="s">
        <v>612</v>
      </c>
      <c r="D507" s="280" t="s">
        <v>613</v>
      </c>
      <c r="E507" s="263">
        <v>10660</v>
      </c>
      <c r="F507" s="263">
        <v>128</v>
      </c>
      <c r="G507" s="263">
        <v>76</v>
      </c>
      <c r="H507" s="263">
        <v>0</v>
      </c>
      <c r="I507" s="263">
        <v>0</v>
      </c>
      <c r="J507" s="264">
        <v>8808</v>
      </c>
      <c r="K507" s="264">
        <v>130</v>
      </c>
      <c r="L507" s="264">
        <v>130</v>
      </c>
      <c r="M507" s="264">
        <v>3</v>
      </c>
      <c r="N507" s="264">
        <v>0</v>
      </c>
      <c r="O507" s="264">
        <v>5605</v>
      </c>
      <c r="P507" s="264">
        <v>174</v>
      </c>
      <c r="Q507" s="264">
        <v>174</v>
      </c>
      <c r="R507" s="264">
        <v>35</v>
      </c>
      <c r="S507" s="264">
        <v>0</v>
      </c>
      <c r="T507" s="265">
        <v>0.015</v>
      </c>
      <c r="U507" s="266">
        <v>267315</v>
      </c>
      <c r="V507" s="266">
        <v>3966</v>
      </c>
      <c r="W507" s="266">
        <v>3914</v>
      </c>
      <c r="X507" s="266">
        <v>0</v>
      </c>
      <c r="Y507" s="264">
        <v>3532</v>
      </c>
      <c r="Z507" s="267">
        <v>0.0148364289321587</v>
      </c>
      <c r="AA507" s="267">
        <v>0.0120075046904315</v>
      </c>
      <c r="AB507" s="267">
        <v>0.0147593097184378</v>
      </c>
      <c r="AC507" s="268">
        <v>0.0310437109723461</v>
      </c>
      <c r="AD507" s="269">
        <v>-0.00275180502800626</v>
      </c>
      <c r="AE507" s="270">
        <v>59328</v>
      </c>
      <c r="AF507" s="271">
        <v>980</v>
      </c>
      <c r="AG507" s="271">
        <v>0</v>
      </c>
      <c r="AH507" s="271">
        <v>59062</v>
      </c>
      <c r="AI507" s="271">
        <v>906</v>
      </c>
      <c r="AJ507" s="271">
        <v>0</v>
      </c>
      <c r="AK507" s="268">
        <v>0.0165183387270766</v>
      </c>
      <c r="AL507" s="268">
        <v>0.0153398124005283</v>
      </c>
      <c r="AM507" s="269">
        <v>0.00117852632654833</v>
      </c>
    </row>
    <row r="508" spans="1:39">
      <c r="A508" s="279" t="s">
        <v>496</v>
      </c>
      <c r="B508" s="280" t="s">
        <v>3322</v>
      </c>
      <c r="C508" s="262" t="s">
        <v>614</v>
      </c>
      <c r="D508" s="280" t="s">
        <v>615</v>
      </c>
      <c r="E508" s="263">
        <v>0</v>
      </c>
      <c r="F508" s="263">
        <v>0</v>
      </c>
      <c r="G508" s="263">
        <v>0</v>
      </c>
      <c r="H508" s="263">
        <v>0</v>
      </c>
      <c r="I508" s="263">
        <v>0</v>
      </c>
      <c r="J508" s="264">
        <v>0</v>
      </c>
      <c r="K508" s="264">
        <v>0</v>
      </c>
      <c r="L508" s="264">
        <v>0</v>
      </c>
      <c r="M508" s="264">
        <v>0</v>
      </c>
      <c r="N508" s="264">
        <v>0</v>
      </c>
      <c r="O508" s="264">
        <v>0</v>
      </c>
      <c r="P508" s="264">
        <v>0</v>
      </c>
      <c r="Q508" s="264">
        <v>0</v>
      </c>
      <c r="R508" s="264">
        <v>0</v>
      </c>
      <c r="S508" s="264">
        <v>0</v>
      </c>
      <c r="T508" s="265">
        <v>0.015</v>
      </c>
      <c r="U508" s="266">
        <v>0</v>
      </c>
      <c r="V508" s="266">
        <v>0</v>
      </c>
      <c r="W508" s="266">
        <v>0</v>
      </c>
      <c r="X508" s="266">
        <v>0</v>
      </c>
      <c r="Y508" s="264">
        <v>0</v>
      </c>
      <c r="Z508" s="267">
        <v>0</v>
      </c>
      <c r="AA508" s="267">
        <v>0</v>
      </c>
      <c r="AB508" s="267">
        <v>0</v>
      </c>
      <c r="AC508" s="268">
        <v>0</v>
      </c>
      <c r="AD508" s="269">
        <v>0</v>
      </c>
      <c r="AE508" s="270">
        <v>0</v>
      </c>
      <c r="AF508" s="271">
        <v>0</v>
      </c>
      <c r="AG508" s="271">
        <v>0</v>
      </c>
      <c r="AH508" s="271">
        <v>0</v>
      </c>
      <c r="AI508" s="271">
        <v>0</v>
      </c>
      <c r="AJ508" s="271">
        <v>0</v>
      </c>
      <c r="AK508" s="268">
        <v>0</v>
      </c>
      <c r="AL508" s="268">
        <v>0</v>
      </c>
      <c r="AM508" s="269">
        <v>0</v>
      </c>
    </row>
    <row r="509" spans="1:39">
      <c r="A509" s="279" t="s">
        <v>496</v>
      </c>
      <c r="B509" s="280" t="s">
        <v>3322</v>
      </c>
      <c r="C509" s="262" t="s">
        <v>616</v>
      </c>
      <c r="D509" s="280" t="s">
        <v>617</v>
      </c>
      <c r="E509" s="263">
        <v>15166</v>
      </c>
      <c r="F509" s="263">
        <v>310</v>
      </c>
      <c r="G509" s="263">
        <v>150</v>
      </c>
      <c r="H509" s="263">
        <v>0</v>
      </c>
      <c r="I509" s="263">
        <v>0</v>
      </c>
      <c r="J509" s="264">
        <v>14701</v>
      </c>
      <c r="K509" s="264">
        <v>227</v>
      </c>
      <c r="L509" s="264">
        <v>227</v>
      </c>
      <c r="M509" s="264">
        <v>0</v>
      </c>
      <c r="N509" s="264">
        <v>0</v>
      </c>
      <c r="O509" s="264">
        <v>6987</v>
      </c>
      <c r="P509" s="264">
        <v>157</v>
      </c>
      <c r="Q509" s="264">
        <v>157</v>
      </c>
      <c r="R509" s="264">
        <v>64</v>
      </c>
      <c r="S509" s="264">
        <v>0</v>
      </c>
      <c r="T509" s="265">
        <v>0.015</v>
      </c>
      <c r="U509" s="266">
        <v>372913</v>
      </c>
      <c r="V509" s="266">
        <v>7792</v>
      </c>
      <c r="W509" s="266">
        <v>7632</v>
      </c>
      <c r="X509" s="266">
        <v>1</v>
      </c>
      <c r="Y509" s="264">
        <v>7050</v>
      </c>
      <c r="Z509" s="267">
        <v>0.0208922724603326</v>
      </c>
      <c r="AA509" s="267">
        <v>0.0204404589212713</v>
      </c>
      <c r="AB509" s="267">
        <v>0.0154411264539827</v>
      </c>
      <c r="AC509" s="268">
        <v>0.0224703019894089</v>
      </c>
      <c r="AD509" s="269">
        <v>0.00499933246728854</v>
      </c>
      <c r="AE509" s="270">
        <v>83712</v>
      </c>
      <c r="AF509" s="271">
        <v>1737</v>
      </c>
      <c r="AG509" s="271">
        <v>0</v>
      </c>
      <c r="AH509" s="271">
        <v>79334</v>
      </c>
      <c r="AI509" s="271">
        <v>1719</v>
      </c>
      <c r="AJ509" s="271">
        <v>1</v>
      </c>
      <c r="AK509" s="268">
        <v>0.0207497133027523</v>
      </c>
      <c r="AL509" s="268">
        <v>0.0216552802077293</v>
      </c>
      <c r="AM509" s="269">
        <v>-0.000905566904977052</v>
      </c>
    </row>
    <row r="510" spans="1:39">
      <c r="A510" s="279" t="s">
        <v>496</v>
      </c>
      <c r="B510" s="280" t="s">
        <v>3322</v>
      </c>
      <c r="C510" s="262" t="s">
        <v>618</v>
      </c>
      <c r="D510" s="280" t="s">
        <v>619</v>
      </c>
      <c r="E510" s="263">
        <v>21619</v>
      </c>
      <c r="F510" s="263">
        <v>402</v>
      </c>
      <c r="G510" s="263">
        <v>216</v>
      </c>
      <c r="H510" s="263">
        <v>13</v>
      </c>
      <c r="I510" s="263">
        <v>0</v>
      </c>
      <c r="J510" s="264">
        <v>21106</v>
      </c>
      <c r="K510" s="264">
        <v>404</v>
      </c>
      <c r="L510" s="264">
        <v>404</v>
      </c>
      <c r="M510" s="264">
        <v>63</v>
      </c>
      <c r="N510" s="264">
        <v>0</v>
      </c>
      <c r="O510" s="264">
        <v>10731</v>
      </c>
      <c r="P510" s="264">
        <v>275</v>
      </c>
      <c r="Q510" s="264">
        <v>275</v>
      </c>
      <c r="R510" s="264">
        <v>183</v>
      </c>
      <c r="S510" s="264">
        <v>0</v>
      </c>
      <c r="T510" s="265">
        <v>0.015</v>
      </c>
      <c r="U510" s="266">
        <v>524675</v>
      </c>
      <c r="V510" s="266">
        <v>10580</v>
      </c>
      <c r="W510" s="266">
        <v>10393</v>
      </c>
      <c r="X510" s="266">
        <v>16</v>
      </c>
      <c r="Y510" s="264">
        <v>9619</v>
      </c>
      <c r="Z510" s="267">
        <v>0.0201343688950303</v>
      </c>
      <c r="AA510" s="267">
        <v>0.0185947546139969</v>
      </c>
      <c r="AB510" s="267">
        <v>0.0191414763574339</v>
      </c>
      <c r="AC510" s="268">
        <v>0.0256266890317771</v>
      </c>
      <c r="AD510" s="269">
        <v>-0.000546721743436958</v>
      </c>
      <c r="AE510" s="270">
        <v>121451</v>
      </c>
      <c r="AF510" s="271">
        <v>2566</v>
      </c>
      <c r="AG510" s="271">
        <v>2</v>
      </c>
      <c r="AH510" s="271">
        <v>114015</v>
      </c>
      <c r="AI510" s="271">
        <v>2347</v>
      </c>
      <c r="AJ510" s="271">
        <v>4</v>
      </c>
      <c r="AK510" s="268">
        <v>0.0211113947188578</v>
      </c>
      <c r="AL510" s="268">
        <v>0.0205499276410999</v>
      </c>
      <c r="AM510" s="269">
        <v>0.000561467077757956</v>
      </c>
    </row>
    <row r="511" spans="1:39">
      <c r="A511" s="279" t="s">
        <v>496</v>
      </c>
      <c r="B511" s="280" t="s">
        <v>3322</v>
      </c>
      <c r="C511" s="262" t="s">
        <v>620</v>
      </c>
      <c r="D511" s="280" t="s">
        <v>621</v>
      </c>
      <c r="E511" s="263">
        <v>0</v>
      </c>
      <c r="F511" s="263">
        <v>0</v>
      </c>
      <c r="G511" s="263">
        <v>0</v>
      </c>
      <c r="H511" s="263">
        <v>0</v>
      </c>
      <c r="I511" s="263">
        <v>0</v>
      </c>
      <c r="J511" s="264">
        <v>0</v>
      </c>
      <c r="K511" s="264">
        <v>0</v>
      </c>
      <c r="L511" s="264">
        <v>0</v>
      </c>
      <c r="M511" s="264">
        <v>0</v>
      </c>
      <c r="N511" s="264">
        <v>0</v>
      </c>
      <c r="O511" s="264">
        <v>0</v>
      </c>
      <c r="P511" s="264">
        <v>0</v>
      </c>
      <c r="Q511" s="264">
        <v>0</v>
      </c>
      <c r="R511" s="264">
        <v>0</v>
      </c>
      <c r="S511" s="264">
        <v>0</v>
      </c>
      <c r="T511" s="265">
        <v>0.015</v>
      </c>
      <c r="U511" s="266">
        <v>0</v>
      </c>
      <c r="V511" s="266">
        <v>4</v>
      </c>
      <c r="W511" s="266">
        <v>4</v>
      </c>
      <c r="X511" s="266">
        <v>0</v>
      </c>
      <c r="Y511" s="264">
        <v>4</v>
      </c>
      <c r="Z511" s="267">
        <v>0</v>
      </c>
      <c r="AA511" s="267">
        <v>0</v>
      </c>
      <c r="AB511" s="267">
        <v>0</v>
      </c>
      <c r="AC511" s="268">
        <v>0</v>
      </c>
      <c r="AD511" s="269">
        <v>0</v>
      </c>
      <c r="AE511" s="270">
        <v>0</v>
      </c>
      <c r="AF511" s="271">
        <v>0</v>
      </c>
      <c r="AG511" s="271">
        <v>0</v>
      </c>
      <c r="AH511" s="271">
        <v>0</v>
      </c>
      <c r="AI511" s="271">
        <v>1</v>
      </c>
      <c r="AJ511" s="271">
        <v>0</v>
      </c>
      <c r="AK511" s="268">
        <v>0</v>
      </c>
      <c r="AL511" s="268">
        <v>0</v>
      </c>
      <c r="AM511" s="269">
        <v>0</v>
      </c>
    </row>
    <row r="512" spans="1:39">
      <c r="A512" s="279" t="s">
        <v>496</v>
      </c>
      <c r="B512" s="280" t="s">
        <v>3322</v>
      </c>
      <c r="C512" s="262" t="s">
        <v>622</v>
      </c>
      <c r="D512" s="280" t="s">
        <v>623</v>
      </c>
      <c r="E512" s="263">
        <v>0</v>
      </c>
      <c r="F512" s="263">
        <v>0</v>
      </c>
      <c r="G512" s="263">
        <v>0</v>
      </c>
      <c r="H512" s="263">
        <v>0</v>
      </c>
      <c r="I512" s="263">
        <v>0</v>
      </c>
      <c r="J512" s="264">
        <v>0</v>
      </c>
      <c r="K512" s="264">
        <v>0</v>
      </c>
      <c r="L512" s="264">
        <v>0</v>
      </c>
      <c r="M512" s="264">
        <v>0</v>
      </c>
      <c r="N512" s="264">
        <v>0</v>
      </c>
      <c r="O512" s="264">
        <v>0</v>
      </c>
      <c r="P512" s="264">
        <v>0</v>
      </c>
      <c r="Q512" s="264">
        <v>0</v>
      </c>
      <c r="R512" s="264">
        <v>0</v>
      </c>
      <c r="S512" s="264">
        <v>0</v>
      </c>
      <c r="T512" s="265">
        <v>0.015</v>
      </c>
      <c r="U512" s="266">
        <v>0</v>
      </c>
      <c r="V512" s="266">
        <v>0</v>
      </c>
      <c r="W512" s="266">
        <v>0</v>
      </c>
      <c r="X512" s="266">
        <v>0</v>
      </c>
      <c r="Y512" s="264">
        <v>0</v>
      </c>
      <c r="Z512" s="267">
        <v>0</v>
      </c>
      <c r="AA512" s="267">
        <v>0</v>
      </c>
      <c r="AB512" s="267">
        <v>0</v>
      </c>
      <c r="AC512" s="268">
        <v>0</v>
      </c>
      <c r="AD512" s="269">
        <v>0</v>
      </c>
      <c r="AE512" s="270">
        <v>0</v>
      </c>
      <c r="AF512" s="271">
        <v>0</v>
      </c>
      <c r="AG512" s="271">
        <v>0</v>
      </c>
      <c r="AH512" s="271">
        <v>0</v>
      </c>
      <c r="AI512" s="271">
        <v>0</v>
      </c>
      <c r="AJ512" s="271">
        <v>0</v>
      </c>
      <c r="AK512" s="268">
        <v>0</v>
      </c>
      <c r="AL512" s="268">
        <v>0</v>
      </c>
      <c r="AM512" s="269">
        <v>0</v>
      </c>
    </row>
    <row r="513" spans="1:39">
      <c r="A513" s="279" t="s">
        <v>496</v>
      </c>
      <c r="B513" s="280" t="s">
        <v>3322</v>
      </c>
      <c r="C513" s="262" t="s">
        <v>624</v>
      </c>
      <c r="D513" s="280" t="s">
        <v>625</v>
      </c>
      <c r="E513" s="263">
        <v>95</v>
      </c>
      <c r="F513" s="263">
        <v>1</v>
      </c>
      <c r="G513" s="263">
        <v>1</v>
      </c>
      <c r="H513" s="263">
        <v>0</v>
      </c>
      <c r="I513" s="263">
        <v>0</v>
      </c>
      <c r="J513" s="264">
        <v>7</v>
      </c>
      <c r="K513" s="264">
        <v>0</v>
      </c>
      <c r="L513" s="264">
        <v>0</v>
      </c>
      <c r="M513" s="264">
        <v>0</v>
      </c>
      <c r="N513" s="264">
        <v>0</v>
      </c>
      <c r="O513" s="264">
        <v>115</v>
      </c>
      <c r="P513" s="264">
        <v>0</v>
      </c>
      <c r="Q513" s="264">
        <v>0</v>
      </c>
      <c r="R513" s="264">
        <v>0</v>
      </c>
      <c r="S513" s="264">
        <v>0</v>
      </c>
      <c r="T513" s="265">
        <v>0.015</v>
      </c>
      <c r="U513" s="266">
        <v>1697</v>
      </c>
      <c r="V513" s="266">
        <v>11</v>
      </c>
      <c r="W513" s="266">
        <v>11</v>
      </c>
      <c r="X513" s="266">
        <v>0</v>
      </c>
      <c r="Y513" s="264">
        <v>7</v>
      </c>
      <c r="Z513" s="267">
        <v>0.00648202710665881</v>
      </c>
      <c r="AA513" s="267">
        <v>0.0105263157894737</v>
      </c>
      <c r="AB513" s="267">
        <v>0</v>
      </c>
      <c r="AC513" s="268">
        <v>0</v>
      </c>
      <c r="AD513" s="269">
        <v>0.0105263157894737</v>
      </c>
      <c r="AE513" s="270">
        <v>403</v>
      </c>
      <c r="AF513" s="271">
        <v>4</v>
      </c>
      <c r="AG513" s="271">
        <v>0</v>
      </c>
      <c r="AH513" s="271">
        <v>337</v>
      </c>
      <c r="AI513" s="271">
        <v>1</v>
      </c>
      <c r="AJ513" s="271">
        <v>0</v>
      </c>
      <c r="AK513" s="268">
        <v>0.00992555831265509</v>
      </c>
      <c r="AL513" s="268">
        <v>0.0029673590504451</v>
      </c>
      <c r="AM513" s="269">
        <v>0.00695819926220998</v>
      </c>
    </row>
    <row r="514" spans="1:39">
      <c r="A514" s="279" t="s">
        <v>496</v>
      </c>
      <c r="B514" s="280" t="s">
        <v>3322</v>
      </c>
      <c r="C514" s="262" t="s">
        <v>626</v>
      </c>
      <c r="D514" s="280" t="s">
        <v>626</v>
      </c>
      <c r="E514" s="263">
        <v>67</v>
      </c>
      <c r="F514" s="263">
        <v>0</v>
      </c>
      <c r="G514" s="263">
        <v>0</v>
      </c>
      <c r="H514" s="263">
        <v>0</v>
      </c>
      <c r="I514" s="263">
        <v>0</v>
      </c>
      <c r="J514" s="264">
        <v>190</v>
      </c>
      <c r="K514" s="264">
        <v>0</v>
      </c>
      <c r="L514" s="264">
        <v>0</v>
      </c>
      <c r="M514" s="264">
        <v>0</v>
      </c>
      <c r="N514" s="264">
        <v>0</v>
      </c>
      <c r="O514" s="264">
        <v>103</v>
      </c>
      <c r="P514" s="264">
        <v>0</v>
      </c>
      <c r="Q514" s="264">
        <v>0</v>
      </c>
      <c r="R514" s="264">
        <v>0</v>
      </c>
      <c r="S514" s="264">
        <v>0</v>
      </c>
      <c r="T514" s="265">
        <v>0.015</v>
      </c>
      <c r="U514" s="266">
        <v>3059</v>
      </c>
      <c r="V514" s="266">
        <v>6</v>
      </c>
      <c r="W514" s="266">
        <v>6</v>
      </c>
      <c r="X514" s="266">
        <v>0</v>
      </c>
      <c r="Y514" s="264">
        <v>3</v>
      </c>
      <c r="Z514" s="267">
        <v>0.0019614253023864</v>
      </c>
      <c r="AA514" s="267">
        <v>0</v>
      </c>
      <c r="AB514" s="267">
        <v>0</v>
      </c>
      <c r="AC514" s="268">
        <v>0</v>
      </c>
      <c r="AD514" s="269">
        <v>0</v>
      </c>
      <c r="AE514" s="270">
        <v>692</v>
      </c>
      <c r="AF514" s="271">
        <v>1</v>
      </c>
      <c r="AG514" s="271">
        <v>0</v>
      </c>
      <c r="AH514" s="271">
        <v>663</v>
      </c>
      <c r="AI514" s="271">
        <v>0</v>
      </c>
      <c r="AJ514" s="271">
        <v>0</v>
      </c>
      <c r="AK514" s="268">
        <v>0.00144508670520231</v>
      </c>
      <c r="AL514" s="268">
        <v>0</v>
      </c>
      <c r="AM514" s="269">
        <v>0.00144508670520231</v>
      </c>
    </row>
    <row r="515" spans="1:39">
      <c r="A515" s="279" t="s">
        <v>496</v>
      </c>
      <c r="B515" s="280" t="s">
        <v>3322</v>
      </c>
      <c r="C515" s="262" t="s">
        <v>627</v>
      </c>
      <c r="D515" s="280" t="s">
        <v>628</v>
      </c>
      <c r="E515" s="263">
        <v>102</v>
      </c>
      <c r="F515" s="263">
        <v>1</v>
      </c>
      <c r="G515" s="263">
        <v>1</v>
      </c>
      <c r="H515" s="263">
        <v>1</v>
      </c>
      <c r="I515" s="263">
        <v>0</v>
      </c>
      <c r="J515" s="264">
        <v>193</v>
      </c>
      <c r="K515" s="264">
        <v>8</v>
      </c>
      <c r="L515" s="264">
        <v>8</v>
      </c>
      <c r="M515" s="264">
        <v>8</v>
      </c>
      <c r="N515" s="264">
        <v>0</v>
      </c>
      <c r="O515" s="264">
        <v>39</v>
      </c>
      <c r="P515" s="264">
        <v>0</v>
      </c>
      <c r="Q515" s="264">
        <v>0</v>
      </c>
      <c r="R515" s="264">
        <v>0</v>
      </c>
      <c r="S515" s="264">
        <v>0</v>
      </c>
      <c r="T515" s="265">
        <v>0.015</v>
      </c>
      <c r="U515" s="266">
        <v>4180</v>
      </c>
      <c r="V515" s="266">
        <v>29</v>
      </c>
      <c r="W515" s="266">
        <v>29</v>
      </c>
      <c r="X515" s="266">
        <v>0</v>
      </c>
      <c r="Y515" s="264">
        <v>29</v>
      </c>
      <c r="Z515" s="267">
        <v>0.0069377990430622</v>
      </c>
      <c r="AA515" s="267">
        <v>0.00980392156862745</v>
      </c>
      <c r="AB515" s="267">
        <v>0.0414507772020725</v>
      </c>
      <c r="AC515" s="268">
        <v>0</v>
      </c>
      <c r="AD515" s="269">
        <v>-0.0316468556334451</v>
      </c>
      <c r="AE515" s="270">
        <v>1004</v>
      </c>
      <c r="AF515" s="271">
        <v>10</v>
      </c>
      <c r="AG515" s="271">
        <v>0</v>
      </c>
      <c r="AH515" s="271">
        <v>1012</v>
      </c>
      <c r="AI515" s="271">
        <v>11</v>
      </c>
      <c r="AJ515" s="271">
        <v>0</v>
      </c>
      <c r="AK515" s="268">
        <v>0.0099601593625498</v>
      </c>
      <c r="AL515" s="268">
        <v>0.0108695652173913</v>
      </c>
      <c r="AM515" s="269">
        <v>-0.000909405854841503</v>
      </c>
    </row>
    <row r="516" spans="1:39">
      <c r="A516" s="279" t="s">
        <v>496</v>
      </c>
      <c r="B516" s="280" t="s">
        <v>3322</v>
      </c>
      <c r="C516" s="262" t="s">
        <v>629</v>
      </c>
      <c r="D516" s="280" t="s">
        <v>630</v>
      </c>
      <c r="E516" s="263">
        <v>186</v>
      </c>
      <c r="F516" s="263">
        <v>0</v>
      </c>
      <c r="G516" s="263">
        <v>0</v>
      </c>
      <c r="H516" s="263">
        <v>0</v>
      </c>
      <c r="I516" s="263">
        <v>0</v>
      </c>
      <c r="J516" s="264">
        <v>439</v>
      </c>
      <c r="K516" s="264">
        <v>0</v>
      </c>
      <c r="L516" s="264">
        <v>0</v>
      </c>
      <c r="M516" s="264">
        <v>0</v>
      </c>
      <c r="N516" s="264">
        <v>0</v>
      </c>
      <c r="O516" s="264">
        <v>237</v>
      </c>
      <c r="P516" s="264">
        <v>0</v>
      </c>
      <c r="Q516" s="264">
        <v>0</v>
      </c>
      <c r="R516" s="264">
        <v>0</v>
      </c>
      <c r="S516" s="264">
        <v>0</v>
      </c>
      <c r="T516" s="265">
        <v>0.015</v>
      </c>
      <c r="U516" s="266">
        <v>8084</v>
      </c>
      <c r="V516" s="266">
        <v>7</v>
      </c>
      <c r="W516" s="266">
        <v>7</v>
      </c>
      <c r="X516" s="266">
        <v>0</v>
      </c>
      <c r="Y516" s="264">
        <v>7</v>
      </c>
      <c r="Z516" s="267">
        <v>0.00086590796635329</v>
      </c>
      <c r="AA516" s="267">
        <v>0</v>
      </c>
      <c r="AB516" s="267">
        <v>0</v>
      </c>
      <c r="AC516" s="268">
        <v>0</v>
      </c>
      <c r="AD516" s="269">
        <v>0</v>
      </c>
      <c r="AE516" s="270">
        <v>1624</v>
      </c>
      <c r="AF516" s="271">
        <v>1</v>
      </c>
      <c r="AG516" s="271">
        <v>0</v>
      </c>
      <c r="AH516" s="271">
        <v>1905</v>
      </c>
      <c r="AI516" s="271">
        <v>1</v>
      </c>
      <c r="AJ516" s="271">
        <v>0</v>
      </c>
      <c r="AK516" s="268">
        <v>0.00061576354679803</v>
      </c>
      <c r="AL516" s="268">
        <v>0.0005249343832021</v>
      </c>
      <c r="AM516" s="269">
        <v>9.08291635959298e-5</v>
      </c>
    </row>
    <row r="517" spans="1:39">
      <c r="A517" s="279" t="s">
        <v>496</v>
      </c>
      <c r="B517" s="280" t="s">
        <v>3322</v>
      </c>
      <c r="C517" s="262" t="s">
        <v>631</v>
      </c>
      <c r="D517" s="280" t="s">
        <v>632</v>
      </c>
      <c r="E517" s="263">
        <v>0</v>
      </c>
      <c r="F517" s="263">
        <v>0</v>
      </c>
      <c r="G517" s="263">
        <v>0</v>
      </c>
      <c r="H517" s="263">
        <v>0</v>
      </c>
      <c r="I517" s="263">
        <v>0</v>
      </c>
      <c r="J517" s="264">
        <v>0</v>
      </c>
      <c r="K517" s="264">
        <v>0</v>
      </c>
      <c r="L517" s="264">
        <v>0</v>
      </c>
      <c r="M517" s="264">
        <v>0</v>
      </c>
      <c r="N517" s="264">
        <v>0</v>
      </c>
      <c r="O517" s="264">
        <v>0</v>
      </c>
      <c r="P517" s="264">
        <v>0</v>
      </c>
      <c r="Q517" s="264">
        <v>0</v>
      </c>
      <c r="R517" s="264">
        <v>0</v>
      </c>
      <c r="S517" s="264">
        <v>0</v>
      </c>
      <c r="T517" s="265">
        <v>0.015</v>
      </c>
      <c r="U517" s="266">
        <v>260</v>
      </c>
      <c r="V517" s="266">
        <v>16</v>
      </c>
      <c r="W517" s="266">
        <v>16</v>
      </c>
      <c r="X517" s="266">
        <v>0</v>
      </c>
      <c r="Y517" s="264">
        <v>16</v>
      </c>
      <c r="Z517" s="267">
        <v>0.0615384615384615</v>
      </c>
      <c r="AA517" s="267">
        <v>0</v>
      </c>
      <c r="AB517" s="267">
        <v>0</v>
      </c>
      <c r="AC517" s="268">
        <v>0</v>
      </c>
      <c r="AD517" s="269">
        <v>0</v>
      </c>
      <c r="AE517" s="270">
        <v>0</v>
      </c>
      <c r="AF517" s="271">
        <v>0</v>
      </c>
      <c r="AG517" s="271">
        <v>0</v>
      </c>
      <c r="AH517" s="271">
        <v>72</v>
      </c>
      <c r="AI517" s="271">
        <v>2</v>
      </c>
      <c r="AJ517" s="271">
        <v>0</v>
      </c>
      <c r="AK517" s="268">
        <v>0</v>
      </c>
      <c r="AL517" s="268">
        <v>0.0277777777777778</v>
      </c>
      <c r="AM517" s="269">
        <v>-0.0277777777777778</v>
      </c>
    </row>
    <row r="518" spans="1:39">
      <c r="A518" s="279" t="s">
        <v>496</v>
      </c>
      <c r="B518" s="280" t="s">
        <v>3322</v>
      </c>
      <c r="C518" s="262" t="s">
        <v>633</v>
      </c>
      <c r="D518" s="280" t="s">
        <v>634</v>
      </c>
      <c r="E518" s="263">
        <v>12708</v>
      </c>
      <c r="F518" s="263">
        <v>246</v>
      </c>
      <c r="G518" s="263">
        <v>121</v>
      </c>
      <c r="H518" s="263">
        <v>0</v>
      </c>
      <c r="I518" s="263">
        <v>0</v>
      </c>
      <c r="J518" s="264">
        <v>12031</v>
      </c>
      <c r="K518" s="264">
        <v>155</v>
      </c>
      <c r="L518" s="264">
        <v>154</v>
      </c>
      <c r="M518" s="264">
        <v>20</v>
      </c>
      <c r="N518" s="264">
        <v>0</v>
      </c>
      <c r="O518" s="264">
        <v>5666</v>
      </c>
      <c r="P518" s="264">
        <v>143</v>
      </c>
      <c r="Q518" s="264">
        <v>143</v>
      </c>
      <c r="R518" s="264">
        <v>89</v>
      </c>
      <c r="S518" s="264">
        <v>0</v>
      </c>
      <c r="T518" s="265">
        <v>0.015</v>
      </c>
      <c r="U518" s="266">
        <v>299646</v>
      </c>
      <c r="V518" s="266">
        <v>5292</v>
      </c>
      <c r="W518" s="266">
        <v>5166</v>
      </c>
      <c r="X518" s="266">
        <v>0</v>
      </c>
      <c r="Y518" s="264">
        <v>4801</v>
      </c>
      <c r="Z518" s="267">
        <v>0.0176608397909533</v>
      </c>
      <c r="AA518" s="267">
        <v>0.0193578847969783</v>
      </c>
      <c r="AB518" s="267">
        <v>0.0128833845898097</v>
      </c>
      <c r="AC518" s="268">
        <v>0.0252382633250971</v>
      </c>
      <c r="AD518" s="269">
        <v>0.00647450020716862</v>
      </c>
      <c r="AE518" s="270">
        <v>67972</v>
      </c>
      <c r="AF518" s="271">
        <v>1216</v>
      </c>
      <c r="AG518" s="271">
        <v>0</v>
      </c>
      <c r="AH518" s="271">
        <v>63760</v>
      </c>
      <c r="AI518" s="271">
        <v>1213</v>
      </c>
      <c r="AJ518" s="271">
        <v>0</v>
      </c>
      <c r="AK518" s="268">
        <v>0.0178897192961808</v>
      </c>
      <c r="AL518" s="268">
        <v>0.0190244667503137</v>
      </c>
      <c r="AM518" s="269">
        <v>-0.0011347474541329</v>
      </c>
    </row>
    <row r="519" spans="1:39">
      <c r="A519" s="279" t="s">
        <v>496</v>
      </c>
      <c r="B519" s="280" t="s">
        <v>3322</v>
      </c>
      <c r="C519" s="262" t="s">
        <v>635</v>
      </c>
      <c r="D519" s="280" t="s">
        <v>636</v>
      </c>
      <c r="E519" s="263">
        <v>0</v>
      </c>
      <c r="F519" s="263">
        <v>0</v>
      </c>
      <c r="G519" s="263">
        <v>0</v>
      </c>
      <c r="H519" s="263">
        <v>0</v>
      </c>
      <c r="I519" s="263">
        <v>0</v>
      </c>
      <c r="J519" s="264">
        <v>0</v>
      </c>
      <c r="K519" s="264">
        <v>0</v>
      </c>
      <c r="L519" s="264">
        <v>0</v>
      </c>
      <c r="M519" s="264">
        <v>0</v>
      </c>
      <c r="N519" s="264">
        <v>0</v>
      </c>
      <c r="O519" s="264">
        <v>0</v>
      </c>
      <c r="P519" s="264">
        <v>0</v>
      </c>
      <c r="Q519" s="264">
        <v>0</v>
      </c>
      <c r="R519" s="264">
        <v>0</v>
      </c>
      <c r="S519" s="264">
        <v>0</v>
      </c>
      <c r="T519" s="265">
        <v>0.015</v>
      </c>
      <c r="U519" s="266">
        <v>1</v>
      </c>
      <c r="V519" s="266">
        <v>1</v>
      </c>
      <c r="W519" s="266">
        <v>1</v>
      </c>
      <c r="X519" s="266">
        <v>0</v>
      </c>
      <c r="Y519" s="264">
        <v>1</v>
      </c>
      <c r="Z519" s="267">
        <v>1</v>
      </c>
      <c r="AA519" s="267">
        <v>0</v>
      </c>
      <c r="AB519" s="267">
        <v>0</v>
      </c>
      <c r="AC519" s="268">
        <v>0</v>
      </c>
      <c r="AD519" s="269">
        <v>0</v>
      </c>
      <c r="AE519" s="270">
        <v>0</v>
      </c>
      <c r="AF519" s="271">
        <v>0</v>
      </c>
      <c r="AG519" s="271">
        <v>0</v>
      </c>
      <c r="AH519" s="271">
        <v>0</v>
      </c>
      <c r="AI519" s="271">
        <v>0</v>
      </c>
      <c r="AJ519" s="271">
        <v>0</v>
      </c>
      <c r="AK519" s="268">
        <v>0</v>
      </c>
      <c r="AL519" s="268">
        <v>0</v>
      </c>
      <c r="AM519" s="269">
        <v>0</v>
      </c>
    </row>
    <row r="520" spans="1:39">
      <c r="A520" s="279" t="s">
        <v>496</v>
      </c>
      <c r="B520" s="280" t="s">
        <v>3322</v>
      </c>
      <c r="C520" s="262" t="s">
        <v>637</v>
      </c>
      <c r="D520" s="280" t="s">
        <v>638</v>
      </c>
      <c r="E520" s="263">
        <v>148</v>
      </c>
      <c r="F520" s="263">
        <v>0</v>
      </c>
      <c r="G520" s="263">
        <v>0</v>
      </c>
      <c r="H520" s="263">
        <v>0</v>
      </c>
      <c r="I520" s="263">
        <v>0</v>
      </c>
      <c r="J520" s="264">
        <v>154</v>
      </c>
      <c r="K520" s="264">
        <v>2</v>
      </c>
      <c r="L520" s="264">
        <v>2</v>
      </c>
      <c r="M520" s="264">
        <v>2</v>
      </c>
      <c r="N520" s="264">
        <v>0</v>
      </c>
      <c r="O520" s="264">
        <v>239</v>
      </c>
      <c r="P520" s="264">
        <v>0</v>
      </c>
      <c r="Q520" s="264">
        <v>0</v>
      </c>
      <c r="R520" s="264">
        <v>0</v>
      </c>
      <c r="S520" s="264">
        <v>0</v>
      </c>
      <c r="T520" s="265">
        <v>0.015</v>
      </c>
      <c r="U520" s="266">
        <v>5201</v>
      </c>
      <c r="V520" s="266">
        <v>52</v>
      </c>
      <c r="W520" s="266">
        <v>52</v>
      </c>
      <c r="X520" s="266">
        <v>0</v>
      </c>
      <c r="Y520" s="264">
        <v>51</v>
      </c>
      <c r="Z520" s="267">
        <v>0.0099980772928283</v>
      </c>
      <c r="AA520" s="267">
        <v>0</v>
      </c>
      <c r="AB520" s="267">
        <v>0.012987012987013</v>
      </c>
      <c r="AC520" s="268">
        <v>0</v>
      </c>
      <c r="AD520" s="269">
        <v>-0.012987012987013</v>
      </c>
      <c r="AE520" s="270">
        <v>1280</v>
      </c>
      <c r="AF520" s="271">
        <v>8</v>
      </c>
      <c r="AG520" s="271">
        <v>0</v>
      </c>
      <c r="AH520" s="271">
        <v>1118</v>
      </c>
      <c r="AI520" s="271">
        <v>15</v>
      </c>
      <c r="AJ520" s="271">
        <v>0</v>
      </c>
      <c r="AK520" s="268">
        <v>0.00625</v>
      </c>
      <c r="AL520" s="268">
        <v>0.0134168157423971</v>
      </c>
      <c r="AM520" s="269">
        <v>-0.00716681574239714</v>
      </c>
    </row>
    <row r="521" spans="1:39">
      <c r="A521" s="279" t="s">
        <v>496</v>
      </c>
      <c r="B521" s="280" t="s">
        <v>3322</v>
      </c>
      <c r="C521" s="262" t="s">
        <v>639</v>
      </c>
      <c r="D521" s="280" t="s">
        <v>640</v>
      </c>
      <c r="E521" s="263">
        <v>10016</v>
      </c>
      <c r="F521" s="263">
        <v>218</v>
      </c>
      <c r="G521" s="263">
        <v>141</v>
      </c>
      <c r="H521" s="263">
        <v>0</v>
      </c>
      <c r="I521" s="263">
        <v>0</v>
      </c>
      <c r="J521" s="264">
        <v>9775</v>
      </c>
      <c r="K521" s="264">
        <v>189</v>
      </c>
      <c r="L521" s="264">
        <v>188</v>
      </c>
      <c r="M521" s="264">
        <v>44</v>
      </c>
      <c r="N521" s="264">
        <v>0</v>
      </c>
      <c r="O521" s="264">
        <v>5015</v>
      </c>
      <c r="P521" s="264">
        <v>108</v>
      </c>
      <c r="Q521" s="264">
        <v>108</v>
      </c>
      <c r="R521" s="264">
        <v>76</v>
      </c>
      <c r="S521" s="264">
        <v>0</v>
      </c>
      <c r="T521" s="265">
        <v>0.015</v>
      </c>
      <c r="U521" s="266">
        <v>243787</v>
      </c>
      <c r="V521" s="266">
        <v>5278</v>
      </c>
      <c r="W521" s="266">
        <v>5200</v>
      </c>
      <c r="X521" s="266">
        <v>0</v>
      </c>
      <c r="Y521" s="264">
        <v>4832</v>
      </c>
      <c r="Z521" s="267">
        <v>0.0216500469672296</v>
      </c>
      <c r="AA521" s="267">
        <v>0.0217651757188498</v>
      </c>
      <c r="AB521" s="267">
        <v>0.0193350383631714</v>
      </c>
      <c r="AC521" s="268">
        <v>0.0215353938185444</v>
      </c>
      <c r="AD521" s="269">
        <v>0.00243013735567849</v>
      </c>
      <c r="AE521" s="270">
        <v>57124</v>
      </c>
      <c r="AF521" s="271">
        <v>1327</v>
      </c>
      <c r="AG521" s="271">
        <v>0</v>
      </c>
      <c r="AH521" s="271">
        <v>54904</v>
      </c>
      <c r="AI521" s="271">
        <v>1212</v>
      </c>
      <c r="AJ521" s="271">
        <v>0</v>
      </c>
      <c r="AK521" s="268">
        <v>0.0232301659547651</v>
      </c>
      <c r="AL521" s="268">
        <v>0.0220748943610666</v>
      </c>
      <c r="AM521" s="269">
        <v>0.00115527159369849</v>
      </c>
    </row>
    <row r="522" spans="1:39">
      <c r="A522" s="279" t="s">
        <v>496</v>
      </c>
      <c r="B522" s="280" t="s">
        <v>3323</v>
      </c>
      <c r="C522" s="262" t="s">
        <v>641</v>
      </c>
      <c r="D522" s="280" t="s">
        <v>642</v>
      </c>
      <c r="E522" s="263">
        <v>10584</v>
      </c>
      <c r="F522" s="263">
        <v>140</v>
      </c>
      <c r="G522" s="263">
        <v>76</v>
      </c>
      <c r="H522" s="263">
        <v>0</v>
      </c>
      <c r="I522" s="263">
        <v>0</v>
      </c>
      <c r="J522" s="264">
        <v>9996</v>
      </c>
      <c r="K522" s="264">
        <v>137</v>
      </c>
      <c r="L522" s="264">
        <v>134</v>
      </c>
      <c r="M522" s="264">
        <v>4</v>
      </c>
      <c r="N522" s="264">
        <v>0</v>
      </c>
      <c r="O522" s="264">
        <v>6368</v>
      </c>
      <c r="P522" s="264">
        <v>107</v>
      </c>
      <c r="Q522" s="264">
        <v>107</v>
      </c>
      <c r="R522" s="264">
        <v>41</v>
      </c>
      <c r="S522" s="264">
        <v>0</v>
      </c>
      <c r="T522" s="265">
        <v>0.015</v>
      </c>
      <c r="U522" s="266">
        <v>270239</v>
      </c>
      <c r="V522" s="266">
        <v>4093</v>
      </c>
      <c r="W522" s="266">
        <v>4026</v>
      </c>
      <c r="X522" s="266">
        <v>3</v>
      </c>
      <c r="Y522" s="264">
        <v>3690</v>
      </c>
      <c r="Z522" s="267">
        <v>0.0151347510907012</v>
      </c>
      <c r="AA522" s="267">
        <v>0.0132275132275132</v>
      </c>
      <c r="AB522" s="267">
        <v>0.0137054821928772</v>
      </c>
      <c r="AC522" s="268">
        <v>0.0168027638190955</v>
      </c>
      <c r="AD522" s="269">
        <v>-0.000477968965363925</v>
      </c>
      <c r="AE522" s="270">
        <v>59121</v>
      </c>
      <c r="AF522" s="271">
        <v>982</v>
      </c>
      <c r="AG522" s="271">
        <v>0</v>
      </c>
      <c r="AH522" s="271">
        <v>58978</v>
      </c>
      <c r="AI522" s="271">
        <v>956</v>
      </c>
      <c r="AJ522" s="271">
        <v>0</v>
      </c>
      <c r="AK522" s="268">
        <v>0.0166100032137481</v>
      </c>
      <c r="AL522" s="268">
        <v>0.0162094340262471</v>
      </c>
      <c r="AM522" s="269">
        <v>0.000400569187501001</v>
      </c>
    </row>
    <row r="523" spans="1:39">
      <c r="A523" s="279" t="s">
        <v>496</v>
      </c>
      <c r="B523" s="280" t="s">
        <v>3323</v>
      </c>
      <c r="C523" s="262" t="s">
        <v>643</v>
      </c>
      <c r="D523" s="280" t="s">
        <v>644</v>
      </c>
      <c r="E523" s="263">
        <v>18993</v>
      </c>
      <c r="F523" s="263">
        <v>232</v>
      </c>
      <c r="G523" s="263">
        <v>173</v>
      </c>
      <c r="H523" s="263">
        <v>0</v>
      </c>
      <c r="I523" s="263">
        <v>0</v>
      </c>
      <c r="J523" s="264">
        <v>18155</v>
      </c>
      <c r="K523" s="264">
        <v>226</v>
      </c>
      <c r="L523" s="264">
        <v>225</v>
      </c>
      <c r="M523" s="264">
        <v>42</v>
      </c>
      <c r="N523" s="264">
        <v>0</v>
      </c>
      <c r="O523" s="264">
        <v>9269</v>
      </c>
      <c r="P523" s="264">
        <v>142</v>
      </c>
      <c r="Q523" s="264">
        <v>142</v>
      </c>
      <c r="R523" s="264">
        <v>96</v>
      </c>
      <c r="S523" s="264">
        <v>0</v>
      </c>
      <c r="T523" s="265">
        <v>0.015</v>
      </c>
      <c r="U523" s="266">
        <v>495388</v>
      </c>
      <c r="V523" s="266">
        <v>6473</v>
      </c>
      <c r="W523" s="266">
        <v>6410</v>
      </c>
      <c r="X523" s="266">
        <v>7</v>
      </c>
      <c r="Y523" s="264">
        <v>5950</v>
      </c>
      <c r="Z523" s="267">
        <v>0.0130523952941936</v>
      </c>
      <c r="AA523" s="267">
        <v>0.0122150265887432</v>
      </c>
      <c r="AB523" s="267">
        <v>0.0124483613329661</v>
      </c>
      <c r="AC523" s="268">
        <v>0.0153198834825763</v>
      </c>
      <c r="AD523" s="269">
        <v>-0.000233334744222904</v>
      </c>
      <c r="AE523" s="270">
        <v>108008</v>
      </c>
      <c r="AF523" s="271">
        <v>1500</v>
      </c>
      <c r="AG523" s="271">
        <v>2</v>
      </c>
      <c r="AH523" s="271">
        <v>106545</v>
      </c>
      <c r="AI523" s="271">
        <v>1410</v>
      </c>
      <c r="AJ523" s="271">
        <v>0</v>
      </c>
      <c r="AK523" s="268">
        <v>0.0138693430116288</v>
      </c>
      <c r="AL523" s="268">
        <v>0.0132338448542869</v>
      </c>
      <c r="AM523" s="269">
        <v>0.000635498157341848</v>
      </c>
    </row>
    <row r="524" spans="1:39">
      <c r="A524" s="279" t="s">
        <v>496</v>
      </c>
      <c r="B524" s="280" t="s">
        <v>3323</v>
      </c>
      <c r="C524" s="262" t="s">
        <v>645</v>
      </c>
      <c r="D524" s="280" t="s">
        <v>646</v>
      </c>
      <c r="E524" s="263">
        <v>10337</v>
      </c>
      <c r="F524" s="263">
        <v>167</v>
      </c>
      <c r="G524" s="263">
        <v>114</v>
      </c>
      <c r="H524" s="263">
        <v>0</v>
      </c>
      <c r="I524" s="263">
        <v>0</v>
      </c>
      <c r="J524" s="264">
        <v>9773</v>
      </c>
      <c r="K524" s="264">
        <v>158</v>
      </c>
      <c r="L524" s="264">
        <v>157</v>
      </c>
      <c r="M524" s="264">
        <v>45</v>
      </c>
      <c r="N524" s="264">
        <v>0</v>
      </c>
      <c r="O524" s="264">
        <v>4939</v>
      </c>
      <c r="P524" s="264">
        <v>87</v>
      </c>
      <c r="Q524" s="264">
        <v>87</v>
      </c>
      <c r="R524" s="264">
        <v>58</v>
      </c>
      <c r="S524" s="264">
        <v>0</v>
      </c>
      <c r="T524" s="265">
        <v>0.015</v>
      </c>
      <c r="U524" s="266">
        <v>258496</v>
      </c>
      <c r="V524" s="266">
        <v>4701</v>
      </c>
      <c r="W524" s="266">
        <v>4647</v>
      </c>
      <c r="X524" s="266">
        <v>8</v>
      </c>
      <c r="Y524" s="264">
        <v>4340</v>
      </c>
      <c r="Z524" s="267">
        <v>0.0181550198068829</v>
      </c>
      <c r="AA524" s="267">
        <v>0.0161555577053304</v>
      </c>
      <c r="AB524" s="267">
        <v>0.0161669906886319</v>
      </c>
      <c r="AC524" s="268">
        <v>0.0176149018019842</v>
      </c>
      <c r="AD524" s="269">
        <v>-1.14329833015778e-5</v>
      </c>
      <c r="AE524" s="270">
        <v>57463</v>
      </c>
      <c r="AF524" s="271">
        <v>997</v>
      </c>
      <c r="AG524" s="271">
        <v>0</v>
      </c>
      <c r="AH524" s="271">
        <v>56347</v>
      </c>
      <c r="AI524" s="271">
        <v>1084</v>
      </c>
      <c r="AJ524" s="271">
        <v>2</v>
      </c>
      <c r="AK524" s="268">
        <v>0.017350294972417</v>
      </c>
      <c r="AL524" s="268">
        <v>0.0192024420111097</v>
      </c>
      <c r="AM524" s="269">
        <v>-0.0018521470386927</v>
      </c>
    </row>
    <row r="525" spans="1:39">
      <c r="A525" s="279" t="s">
        <v>496</v>
      </c>
      <c r="B525" s="280" t="s">
        <v>3323</v>
      </c>
      <c r="C525" s="262" t="s">
        <v>647</v>
      </c>
      <c r="D525" s="280" t="s">
        <v>648</v>
      </c>
      <c r="E525" s="263">
        <v>8316</v>
      </c>
      <c r="F525" s="263">
        <v>115</v>
      </c>
      <c r="G525" s="263">
        <v>83</v>
      </c>
      <c r="H525" s="263">
        <v>0</v>
      </c>
      <c r="I525" s="263">
        <v>0</v>
      </c>
      <c r="J525" s="264">
        <v>7843</v>
      </c>
      <c r="K525" s="264">
        <v>109</v>
      </c>
      <c r="L525" s="264">
        <v>108</v>
      </c>
      <c r="M525" s="264">
        <v>24</v>
      </c>
      <c r="N525" s="264">
        <v>0</v>
      </c>
      <c r="O525" s="264">
        <v>4909</v>
      </c>
      <c r="P525" s="264">
        <v>73</v>
      </c>
      <c r="Q525" s="264">
        <v>72</v>
      </c>
      <c r="R525" s="264">
        <v>57</v>
      </c>
      <c r="S525" s="264">
        <v>1</v>
      </c>
      <c r="T525" s="265">
        <v>0.015</v>
      </c>
      <c r="U525" s="266">
        <v>207909</v>
      </c>
      <c r="V525" s="266">
        <v>2889</v>
      </c>
      <c r="W525" s="266">
        <v>2853</v>
      </c>
      <c r="X525" s="266">
        <v>3</v>
      </c>
      <c r="Y525" s="264">
        <v>2651</v>
      </c>
      <c r="Z525" s="267">
        <v>0.0138810729694241</v>
      </c>
      <c r="AA525" s="267">
        <v>0.0138287638287638</v>
      </c>
      <c r="AB525" s="267">
        <v>0.0138977432105062</v>
      </c>
      <c r="AC525" s="268">
        <v>0.0146669382766348</v>
      </c>
      <c r="AD525" s="269">
        <v>-6.8979381742355e-5</v>
      </c>
      <c r="AE525" s="270">
        <v>45860</v>
      </c>
      <c r="AF525" s="271">
        <v>730</v>
      </c>
      <c r="AG525" s="271">
        <v>1</v>
      </c>
      <c r="AH525" s="271">
        <v>44591</v>
      </c>
      <c r="AI525" s="271">
        <v>602</v>
      </c>
      <c r="AJ525" s="271">
        <v>0</v>
      </c>
      <c r="AK525" s="268">
        <v>0.0158962058438727</v>
      </c>
      <c r="AL525" s="268">
        <v>0.0135004821600771</v>
      </c>
      <c r="AM525" s="269">
        <v>0.00239572368379551</v>
      </c>
    </row>
    <row r="526" spans="1:39">
      <c r="A526" s="279" t="s">
        <v>496</v>
      </c>
      <c r="B526" s="280" t="s">
        <v>3323</v>
      </c>
      <c r="C526" s="262" t="s">
        <v>649</v>
      </c>
      <c r="D526" s="280" t="s">
        <v>650</v>
      </c>
      <c r="E526" s="263">
        <v>0</v>
      </c>
      <c r="F526" s="263">
        <v>0</v>
      </c>
      <c r="G526" s="263">
        <v>0</v>
      </c>
      <c r="H526" s="263">
        <v>0</v>
      </c>
      <c r="I526" s="263">
        <v>0</v>
      </c>
      <c r="J526" s="264">
        <v>0</v>
      </c>
      <c r="K526" s="264">
        <v>0</v>
      </c>
      <c r="L526" s="264">
        <v>0</v>
      </c>
      <c r="M526" s="264">
        <v>0</v>
      </c>
      <c r="N526" s="264">
        <v>0</v>
      </c>
      <c r="O526" s="264">
        <v>0</v>
      </c>
      <c r="P526" s="264">
        <v>0</v>
      </c>
      <c r="Q526" s="264">
        <v>0</v>
      </c>
      <c r="R526" s="264">
        <v>0</v>
      </c>
      <c r="S526" s="264">
        <v>0</v>
      </c>
      <c r="T526" s="265">
        <v>0.015</v>
      </c>
      <c r="U526" s="266">
        <v>0</v>
      </c>
      <c r="V526" s="266">
        <v>0</v>
      </c>
      <c r="W526" s="266">
        <v>0</v>
      </c>
      <c r="X526" s="266">
        <v>0</v>
      </c>
      <c r="Y526" s="264">
        <v>0</v>
      </c>
      <c r="Z526" s="267">
        <v>0</v>
      </c>
      <c r="AA526" s="267">
        <v>0</v>
      </c>
      <c r="AB526" s="267">
        <v>0</v>
      </c>
      <c r="AC526" s="268">
        <v>0</v>
      </c>
      <c r="AD526" s="269">
        <v>0</v>
      </c>
      <c r="AE526" s="270">
        <v>0</v>
      </c>
      <c r="AF526" s="271">
        <v>0</v>
      </c>
      <c r="AG526" s="271">
        <v>0</v>
      </c>
      <c r="AH526" s="271">
        <v>0</v>
      </c>
      <c r="AI526" s="271">
        <v>0</v>
      </c>
      <c r="AJ526" s="271">
        <v>0</v>
      </c>
      <c r="AK526" s="268">
        <v>0</v>
      </c>
      <c r="AL526" s="268">
        <v>0</v>
      </c>
      <c r="AM526" s="269">
        <v>0</v>
      </c>
    </row>
    <row r="527" spans="1:39">
      <c r="A527" s="279" t="s">
        <v>496</v>
      </c>
      <c r="B527" s="280" t="s">
        <v>3323</v>
      </c>
      <c r="C527" s="262" t="s">
        <v>651</v>
      </c>
      <c r="D527" s="280" t="s">
        <v>652</v>
      </c>
      <c r="E527" s="263">
        <v>467</v>
      </c>
      <c r="F527" s="263">
        <v>0</v>
      </c>
      <c r="G527" s="263">
        <v>0</v>
      </c>
      <c r="H527" s="263">
        <v>0</v>
      </c>
      <c r="I527" s="263">
        <v>0</v>
      </c>
      <c r="J527" s="264">
        <v>494</v>
      </c>
      <c r="K527" s="264">
        <v>0</v>
      </c>
      <c r="L527" s="264">
        <v>0</v>
      </c>
      <c r="M527" s="264">
        <v>0</v>
      </c>
      <c r="N527" s="264">
        <v>0</v>
      </c>
      <c r="O527" s="264">
        <v>550</v>
      </c>
      <c r="P527" s="264">
        <v>2</v>
      </c>
      <c r="Q527" s="264">
        <v>2</v>
      </c>
      <c r="R527" s="264">
        <v>2</v>
      </c>
      <c r="S527" s="264">
        <v>0</v>
      </c>
      <c r="T527" s="265">
        <v>0.015</v>
      </c>
      <c r="U527" s="266">
        <v>14971</v>
      </c>
      <c r="V527" s="266">
        <v>19</v>
      </c>
      <c r="W527" s="266">
        <v>19</v>
      </c>
      <c r="X527" s="266">
        <v>0</v>
      </c>
      <c r="Y527" s="264">
        <v>18</v>
      </c>
      <c r="Z527" s="267">
        <v>0.00126912029924521</v>
      </c>
      <c r="AA527" s="267">
        <v>0</v>
      </c>
      <c r="AB527" s="267">
        <v>0</v>
      </c>
      <c r="AC527" s="268">
        <v>0.00363636363636364</v>
      </c>
      <c r="AD527" s="269">
        <v>0</v>
      </c>
      <c r="AE527" s="270">
        <v>3781</v>
      </c>
      <c r="AF527" s="271">
        <v>4</v>
      </c>
      <c r="AG527" s="271">
        <v>0</v>
      </c>
      <c r="AH527" s="271">
        <v>3562</v>
      </c>
      <c r="AI527" s="271">
        <v>3</v>
      </c>
      <c r="AJ527" s="271">
        <v>0</v>
      </c>
      <c r="AK527" s="268">
        <v>0.00105792118487173</v>
      </c>
      <c r="AL527" s="268">
        <v>0.000842223469960696</v>
      </c>
      <c r="AM527" s="269">
        <v>0.000215697714911031</v>
      </c>
    </row>
    <row r="528" spans="1:39">
      <c r="A528" s="279" t="s">
        <v>496</v>
      </c>
      <c r="B528" s="280" t="s">
        <v>3323</v>
      </c>
      <c r="C528" s="262" t="s">
        <v>653</v>
      </c>
      <c r="D528" s="280" t="s">
        <v>654</v>
      </c>
      <c r="E528" s="263">
        <v>146</v>
      </c>
      <c r="F528" s="263">
        <v>1</v>
      </c>
      <c r="G528" s="263">
        <v>1</v>
      </c>
      <c r="H528" s="263">
        <v>0</v>
      </c>
      <c r="I528" s="263">
        <v>0</v>
      </c>
      <c r="J528" s="264">
        <v>205</v>
      </c>
      <c r="K528" s="264">
        <v>0</v>
      </c>
      <c r="L528" s="264">
        <v>0</v>
      </c>
      <c r="M528" s="264">
        <v>0</v>
      </c>
      <c r="N528" s="264">
        <v>0</v>
      </c>
      <c r="O528" s="264">
        <v>356</v>
      </c>
      <c r="P528" s="264">
        <v>4</v>
      </c>
      <c r="Q528" s="264">
        <v>4</v>
      </c>
      <c r="R528" s="264">
        <v>4</v>
      </c>
      <c r="S528" s="264">
        <v>0</v>
      </c>
      <c r="T528" s="265">
        <v>0.015</v>
      </c>
      <c r="U528" s="266">
        <v>7029</v>
      </c>
      <c r="V528" s="266">
        <v>9</v>
      </c>
      <c r="W528" s="266">
        <v>9</v>
      </c>
      <c r="X528" s="266">
        <v>0</v>
      </c>
      <c r="Y528" s="264">
        <v>7</v>
      </c>
      <c r="Z528" s="267">
        <v>0.00128040973111396</v>
      </c>
      <c r="AA528" s="267">
        <v>0.00684931506849315</v>
      </c>
      <c r="AB528" s="267">
        <v>0</v>
      </c>
      <c r="AC528" s="268">
        <v>0.0112359550561798</v>
      </c>
      <c r="AD528" s="269">
        <v>0.00684931506849315</v>
      </c>
      <c r="AE528" s="270">
        <v>1720</v>
      </c>
      <c r="AF528" s="271">
        <v>7</v>
      </c>
      <c r="AG528" s="271">
        <v>0</v>
      </c>
      <c r="AH528" s="271">
        <v>1548</v>
      </c>
      <c r="AI528" s="271">
        <v>0</v>
      </c>
      <c r="AJ528" s="271">
        <v>0</v>
      </c>
      <c r="AK528" s="268">
        <v>0.00406976744186047</v>
      </c>
      <c r="AL528" s="268">
        <v>0</v>
      </c>
      <c r="AM528" s="269">
        <v>0.00406976744186047</v>
      </c>
    </row>
    <row r="529" spans="1:39">
      <c r="A529" s="279" t="s">
        <v>496</v>
      </c>
      <c r="B529" s="280" t="s">
        <v>3323</v>
      </c>
      <c r="C529" s="262" t="s">
        <v>655</v>
      </c>
      <c r="D529" s="280" t="s">
        <v>656</v>
      </c>
      <c r="E529" s="263">
        <v>133</v>
      </c>
      <c r="F529" s="263">
        <v>0</v>
      </c>
      <c r="G529" s="263">
        <v>0</v>
      </c>
      <c r="H529" s="263">
        <v>0</v>
      </c>
      <c r="I529" s="263">
        <v>0</v>
      </c>
      <c r="J529" s="264">
        <v>208</v>
      </c>
      <c r="K529" s="264">
        <v>0</v>
      </c>
      <c r="L529" s="264">
        <v>0</v>
      </c>
      <c r="M529" s="264">
        <v>0</v>
      </c>
      <c r="N529" s="264">
        <v>0</v>
      </c>
      <c r="O529" s="264">
        <v>0</v>
      </c>
      <c r="P529" s="264">
        <v>0</v>
      </c>
      <c r="Q529" s="264">
        <v>0</v>
      </c>
      <c r="R529" s="264">
        <v>0</v>
      </c>
      <c r="S529" s="264">
        <v>0</v>
      </c>
      <c r="T529" s="265">
        <v>0.015</v>
      </c>
      <c r="U529" s="266">
        <v>2957</v>
      </c>
      <c r="V529" s="266">
        <v>2</v>
      </c>
      <c r="W529" s="266">
        <v>2</v>
      </c>
      <c r="X529" s="266">
        <v>0</v>
      </c>
      <c r="Y529" s="264">
        <v>0</v>
      </c>
      <c r="Z529" s="267">
        <v>0.000676361176868448</v>
      </c>
      <c r="AA529" s="267">
        <v>0</v>
      </c>
      <c r="AB529" s="267">
        <v>0</v>
      </c>
      <c r="AC529" s="268">
        <v>0</v>
      </c>
      <c r="AD529" s="269">
        <v>0</v>
      </c>
      <c r="AE529" s="270">
        <v>647</v>
      </c>
      <c r="AF529" s="271">
        <v>0</v>
      </c>
      <c r="AG529" s="271">
        <v>0</v>
      </c>
      <c r="AH529" s="271">
        <v>663</v>
      </c>
      <c r="AI529" s="271">
        <v>1</v>
      </c>
      <c r="AJ529" s="271">
        <v>0</v>
      </c>
      <c r="AK529" s="268">
        <v>0</v>
      </c>
      <c r="AL529" s="268">
        <v>0.00150829562594268</v>
      </c>
      <c r="AM529" s="269">
        <v>-0.00150829562594268</v>
      </c>
    </row>
    <row r="530" spans="1:39">
      <c r="A530" s="279" t="s">
        <v>496</v>
      </c>
      <c r="B530" s="280" t="s">
        <v>3323</v>
      </c>
      <c r="C530" s="262" t="s">
        <v>657</v>
      </c>
      <c r="D530" s="280" t="s">
        <v>658</v>
      </c>
      <c r="E530" s="263">
        <v>330</v>
      </c>
      <c r="F530" s="263">
        <v>0</v>
      </c>
      <c r="G530" s="263">
        <v>0</v>
      </c>
      <c r="H530" s="263">
        <v>0</v>
      </c>
      <c r="I530" s="263">
        <v>0</v>
      </c>
      <c r="J530" s="264">
        <v>782</v>
      </c>
      <c r="K530" s="264">
        <v>0</v>
      </c>
      <c r="L530" s="264">
        <v>0</v>
      </c>
      <c r="M530" s="264">
        <v>0</v>
      </c>
      <c r="N530" s="264">
        <v>0</v>
      </c>
      <c r="O530" s="264">
        <v>0</v>
      </c>
      <c r="P530" s="264">
        <v>0</v>
      </c>
      <c r="Q530" s="264">
        <v>0</v>
      </c>
      <c r="R530" s="264">
        <v>0</v>
      </c>
      <c r="S530" s="264">
        <v>0</v>
      </c>
      <c r="T530" s="265">
        <v>0.015</v>
      </c>
      <c r="U530" s="266">
        <v>8823</v>
      </c>
      <c r="V530" s="266">
        <v>10</v>
      </c>
      <c r="W530" s="266">
        <v>10</v>
      </c>
      <c r="X530" s="266">
        <v>0</v>
      </c>
      <c r="Y530" s="264">
        <v>10</v>
      </c>
      <c r="Z530" s="267">
        <v>0.00113340133741358</v>
      </c>
      <c r="AA530" s="267">
        <v>0</v>
      </c>
      <c r="AB530" s="267">
        <v>0</v>
      </c>
      <c r="AC530" s="268">
        <v>0</v>
      </c>
      <c r="AD530" s="269">
        <v>0</v>
      </c>
      <c r="AE530" s="270">
        <v>1975</v>
      </c>
      <c r="AF530" s="271">
        <v>0</v>
      </c>
      <c r="AG530" s="271">
        <v>0</v>
      </c>
      <c r="AH530" s="271">
        <v>1868</v>
      </c>
      <c r="AI530" s="271">
        <v>3</v>
      </c>
      <c r="AJ530" s="271">
        <v>0</v>
      </c>
      <c r="AK530" s="268">
        <v>0</v>
      </c>
      <c r="AL530" s="268">
        <v>0.00160599571734475</v>
      </c>
      <c r="AM530" s="269">
        <v>-0.00160599571734475</v>
      </c>
    </row>
    <row r="531" spans="1:39">
      <c r="A531" s="279" t="s">
        <v>496</v>
      </c>
      <c r="B531" s="280" t="s">
        <v>3323</v>
      </c>
      <c r="C531" s="262" t="s">
        <v>659</v>
      </c>
      <c r="D531" s="280" t="s">
        <v>660</v>
      </c>
      <c r="E531" s="263">
        <v>232</v>
      </c>
      <c r="F531" s="263">
        <v>1</v>
      </c>
      <c r="G531" s="263">
        <v>1</v>
      </c>
      <c r="H531" s="263">
        <v>1</v>
      </c>
      <c r="I531" s="263">
        <v>0</v>
      </c>
      <c r="J531" s="264">
        <v>567</v>
      </c>
      <c r="K531" s="264">
        <v>0</v>
      </c>
      <c r="L531" s="264">
        <v>0</v>
      </c>
      <c r="M531" s="264">
        <v>0</v>
      </c>
      <c r="N531" s="264">
        <v>0</v>
      </c>
      <c r="O531" s="264">
        <v>308</v>
      </c>
      <c r="P531" s="264">
        <v>0</v>
      </c>
      <c r="Q531" s="264">
        <v>0</v>
      </c>
      <c r="R531" s="264">
        <v>0</v>
      </c>
      <c r="S531" s="264">
        <v>0</v>
      </c>
      <c r="T531" s="265">
        <v>0.015</v>
      </c>
      <c r="U531" s="266">
        <v>9230</v>
      </c>
      <c r="V531" s="266">
        <v>20</v>
      </c>
      <c r="W531" s="266">
        <v>20</v>
      </c>
      <c r="X531" s="266">
        <v>0</v>
      </c>
      <c r="Y531" s="264">
        <v>20</v>
      </c>
      <c r="Z531" s="267">
        <v>0.00216684723726977</v>
      </c>
      <c r="AA531" s="267">
        <v>0.00431034482758621</v>
      </c>
      <c r="AB531" s="267">
        <v>0</v>
      </c>
      <c r="AC531" s="268">
        <v>0</v>
      </c>
      <c r="AD531" s="269">
        <v>0.00431034482758621</v>
      </c>
      <c r="AE531" s="270">
        <v>1997</v>
      </c>
      <c r="AF531" s="271">
        <v>3</v>
      </c>
      <c r="AG531" s="271">
        <v>0</v>
      </c>
      <c r="AH531" s="271">
        <v>1969</v>
      </c>
      <c r="AI531" s="271">
        <v>4</v>
      </c>
      <c r="AJ531" s="271">
        <v>0</v>
      </c>
      <c r="AK531" s="268">
        <v>0.00150225338007011</v>
      </c>
      <c r="AL531" s="268">
        <v>0.00203148806500762</v>
      </c>
      <c r="AM531" s="269">
        <v>-0.000529234684937513</v>
      </c>
    </row>
    <row r="532" spans="1:39">
      <c r="A532" s="279" t="s">
        <v>496</v>
      </c>
      <c r="B532" s="280" t="s">
        <v>3323</v>
      </c>
      <c r="C532" s="262" t="s">
        <v>661</v>
      </c>
      <c r="D532" s="280" t="s">
        <v>662</v>
      </c>
      <c r="E532" s="263">
        <v>12477</v>
      </c>
      <c r="F532" s="263">
        <v>176</v>
      </c>
      <c r="G532" s="263">
        <v>127</v>
      </c>
      <c r="H532" s="263">
        <v>0</v>
      </c>
      <c r="I532" s="263">
        <v>0</v>
      </c>
      <c r="J532" s="264">
        <v>11891</v>
      </c>
      <c r="K532" s="264">
        <v>142</v>
      </c>
      <c r="L532" s="264">
        <v>142</v>
      </c>
      <c r="M532" s="264">
        <v>43</v>
      </c>
      <c r="N532" s="264">
        <v>0</v>
      </c>
      <c r="O532" s="264">
        <v>7140</v>
      </c>
      <c r="P532" s="264">
        <v>139</v>
      </c>
      <c r="Q532" s="264">
        <v>139</v>
      </c>
      <c r="R532" s="264">
        <v>97</v>
      </c>
      <c r="S532" s="264">
        <v>0</v>
      </c>
      <c r="T532" s="265">
        <v>0.015</v>
      </c>
      <c r="U532" s="266">
        <v>332987</v>
      </c>
      <c r="V532" s="266">
        <v>4751</v>
      </c>
      <c r="W532" s="266">
        <v>4702</v>
      </c>
      <c r="X532" s="266">
        <v>3</v>
      </c>
      <c r="Y532" s="264">
        <v>4407</v>
      </c>
      <c r="Z532" s="267">
        <v>0.0142588149086901</v>
      </c>
      <c r="AA532" s="267">
        <v>0.0141059549571211</v>
      </c>
      <c r="AB532" s="267">
        <v>0.0119418047262636</v>
      </c>
      <c r="AC532" s="268">
        <v>0.0194677871148459</v>
      </c>
      <c r="AD532" s="269">
        <v>0.00216415023085754</v>
      </c>
      <c r="AE532" s="270">
        <v>74960</v>
      </c>
      <c r="AF532" s="271">
        <v>1057</v>
      </c>
      <c r="AG532" s="271">
        <v>0</v>
      </c>
      <c r="AH532" s="271">
        <v>72288</v>
      </c>
      <c r="AI532" s="271">
        <v>1025</v>
      </c>
      <c r="AJ532" s="271">
        <v>1</v>
      </c>
      <c r="AK532" s="268">
        <v>0.0141008537886873</v>
      </c>
      <c r="AL532" s="268">
        <v>0.0141655599822931</v>
      </c>
      <c r="AM532" s="269">
        <v>-6.47061936057507e-5</v>
      </c>
    </row>
    <row r="533" spans="1:39">
      <c r="A533" s="279" t="s">
        <v>496</v>
      </c>
      <c r="B533" s="280" t="s">
        <v>3323</v>
      </c>
      <c r="C533" s="262" t="s">
        <v>663</v>
      </c>
      <c r="D533" s="280" t="s">
        <v>664</v>
      </c>
      <c r="E533" s="263">
        <v>118</v>
      </c>
      <c r="F533" s="263">
        <v>0</v>
      </c>
      <c r="G533" s="263">
        <v>0</v>
      </c>
      <c r="H533" s="263">
        <v>0</v>
      </c>
      <c r="I533" s="263">
        <v>0</v>
      </c>
      <c r="J533" s="264">
        <v>121</v>
      </c>
      <c r="K533" s="264">
        <v>0</v>
      </c>
      <c r="L533" s="264">
        <v>0</v>
      </c>
      <c r="M533" s="264">
        <v>0</v>
      </c>
      <c r="N533" s="264">
        <v>0</v>
      </c>
      <c r="O533" s="264">
        <v>70</v>
      </c>
      <c r="P533" s="264">
        <v>0</v>
      </c>
      <c r="Q533" s="264">
        <v>0</v>
      </c>
      <c r="R533" s="264">
        <v>0</v>
      </c>
      <c r="S533" s="264">
        <v>0</v>
      </c>
      <c r="T533" s="265">
        <v>0.015</v>
      </c>
      <c r="U533" s="266">
        <v>1829</v>
      </c>
      <c r="V533" s="266">
        <v>2</v>
      </c>
      <c r="W533" s="266">
        <v>2</v>
      </c>
      <c r="X533" s="266">
        <v>0</v>
      </c>
      <c r="Y533" s="264">
        <v>2</v>
      </c>
      <c r="Z533" s="267">
        <v>0.00109349371241115</v>
      </c>
      <c r="AA533" s="267">
        <v>0</v>
      </c>
      <c r="AB533" s="267">
        <v>0</v>
      </c>
      <c r="AC533" s="268">
        <v>0</v>
      </c>
      <c r="AD533" s="269">
        <v>0</v>
      </c>
      <c r="AE533" s="270">
        <v>472</v>
      </c>
      <c r="AF533" s="271">
        <v>0</v>
      </c>
      <c r="AG533" s="271">
        <v>0</v>
      </c>
      <c r="AH533" s="271">
        <v>426</v>
      </c>
      <c r="AI533" s="271">
        <v>1</v>
      </c>
      <c r="AJ533" s="271">
        <v>0</v>
      </c>
      <c r="AK533" s="268">
        <v>0</v>
      </c>
      <c r="AL533" s="268">
        <v>0.00234741784037559</v>
      </c>
      <c r="AM533" s="269">
        <v>-0.00234741784037559</v>
      </c>
    </row>
    <row r="534" spans="1:39">
      <c r="A534" s="279" t="s">
        <v>496</v>
      </c>
      <c r="B534" s="280" t="s">
        <v>3323</v>
      </c>
      <c r="C534" s="262" t="s">
        <v>665</v>
      </c>
      <c r="D534" s="280" t="s">
        <v>666</v>
      </c>
      <c r="E534" s="263">
        <v>4959</v>
      </c>
      <c r="F534" s="263">
        <v>66</v>
      </c>
      <c r="G534" s="263">
        <v>43</v>
      </c>
      <c r="H534" s="263">
        <v>2</v>
      </c>
      <c r="I534" s="263">
        <v>1</v>
      </c>
      <c r="J534" s="264">
        <v>4627</v>
      </c>
      <c r="K534" s="264">
        <v>66</v>
      </c>
      <c r="L534" s="264">
        <v>66</v>
      </c>
      <c r="M534" s="264">
        <v>12</v>
      </c>
      <c r="N534" s="264">
        <v>0</v>
      </c>
      <c r="O534" s="264">
        <v>2974</v>
      </c>
      <c r="P534" s="264">
        <v>39</v>
      </c>
      <c r="Q534" s="264">
        <v>39</v>
      </c>
      <c r="R534" s="264">
        <v>20</v>
      </c>
      <c r="S534" s="264">
        <v>0</v>
      </c>
      <c r="T534" s="265">
        <v>0.015</v>
      </c>
      <c r="U534" s="266">
        <v>127166</v>
      </c>
      <c r="V534" s="266">
        <v>2008</v>
      </c>
      <c r="W534" s="266">
        <v>1985</v>
      </c>
      <c r="X534" s="266">
        <v>3</v>
      </c>
      <c r="Y534" s="264">
        <v>1825</v>
      </c>
      <c r="Z534" s="267">
        <v>0.0157667930107104</v>
      </c>
      <c r="AA534" s="267">
        <v>0.0131074813470458</v>
      </c>
      <c r="AB534" s="267">
        <v>0.0142641020099416</v>
      </c>
      <c r="AC534" s="268">
        <v>0.0131136516476126</v>
      </c>
      <c r="AD534" s="269">
        <v>-0.00115662066289587</v>
      </c>
      <c r="AE534" s="270">
        <v>29430</v>
      </c>
      <c r="AF534" s="271">
        <v>427</v>
      </c>
      <c r="AG534" s="271">
        <v>1</v>
      </c>
      <c r="AH534" s="271">
        <v>27065</v>
      </c>
      <c r="AI534" s="271">
        <v>423</v>
      </c>
      <c r="AJ534" s="271">
        <v>0</v>
      </c>
      <c r="AK534" s="268">
        <v>0.0144750254841998</v>
      </c>
      <c r="AL534" s="268">
        <v>0.0156290411971181</v>
      </c>
      <c r="AM534" s="269">
        <v>-0.00115401571291826</v>
      </c>
    </row>
    <row r="535" spans="1:39">
      <c r="A535" s="279" t="s">
        <v>496</v>
      </c>
      <c r="B535" s="280" t="s">
        <v>3323</v>
      </c>
      <c r="C535" s="262" t="s">
        <v>667</v>
      </c>
      <c r="D535" s="280" t="s">
        <v>668</v>
      </c>
      <c r="E535" s="263">
        <v>3517</v>
      </c>
      <c r="F535" s="263">
        <v>47</v>
      </c>
      <c r="G535" s="263">
        <v>34</v>
      </c>
      <c r="H535" s="263">
        <v>0</v>
      </c>
      <c r="I535" s="263">
        <v>0</v>
      </c>
      <c r="J535" s="264">
        <v>3110</v>
      </c>
      <c r="K535" s="264">
        <v>59</v>
      </c>
      <c r="L535" s="264">
        <v>59</v>
      </c>
      <c r="M535" s="264">
        <v>1</v>
      </c>
      <c r="N535" s="264">
        <v>0</v>
      </c>
      <c r="O535" s="264">
        <v>1576</v>
      </c>
      <c r="P535" s="264">
        <v>35</v>
      </c>
      <c r="Q535" s="264">
        <v>35</v>
      </c>
      <c r="R535" s="264">
        <v>12</v>
      </c>
      <c r="S535" s="264">
        <v>0</v>
      </c>
      <c r="T535" s="265">
        <v>0.015</v>
      </c>
      <c r="U535" s="266">
        <v>83006</v>
      </c>
      <c r="V535" s="266">
        <v>1580</v>
      </c>
      <c r="W535" s="266">
        <v>1567</v>
      </c>
      <c r="X535" s="266">
        <v>0</v>
      </c>
      <c r="Y535" s="264">
        <v>1416</v>
      </c>
      <c r="Z535" s="267">
        <v>0.0190347685709467</v>
      </c>
      <c r="AA535" s="267">
        <v>0.0133636622121126</v>
      </c>
      <c r="AB535" s="267">
        <v>0.0189710610932476</v>
      </c>
      <c r="AC535" s="268">
        <v>0.0222081218274112</v>
      </c>
      <c r="AD535" s="269">
        <v>-0.00560739888113499</v>
      </c>
      <c r="AE535" s="270">
        <v>18648</v>
      </c>
      <c r="AF535" s="271">
        <v>312</v>
      </c>
      <c r="AG535" s="271">
        <v>0</v>
      </c>
      <c r="AH535" s="271">
        <v>18325</v>
      </c>
      <c r="AI535" s="271">
        <v>391</v>
      </c>
      <c r="AJ535" s="271">
        <v>0</v>
      </c>
      <c r="AK535" s="268">
        <v>0.0167310167310167</v>
      </c>
      <c r="AL535" s="268">
        <v>0.0213369713506139</v>
      </c>
      <c r="AM535" s="269">
        <v>-0.00460595461959718</v>
      </c>
    </row>
    <row r="536" spans="1:39">
      <c r="A536" s="279" t="s">
        <v>496</v>
      </c>
      <c r="B536" s="280" t="s">
        <v>3323</v>
      </c>
      <c r="C536" s="262" t="s">
        <v>669</v>
      </c>
      <c r="D536" s="280" t="s">
        <v>670</v>
      </c>
      <c r="E536" s="263">
        <v>412</v>
      </c>
      <c r="F536" s="263">
        <v>0</v>
      </c>
      <c r="G536" s="263">
        <v>0</v>
      </c>
      <c r="H536" s="263">
        <v>0</v>
      </c>
      <c r="I536" s="263">
        <v>0</v>
      </c>
      <c r="J536" s="264">
        <v>434</v>
      </c>
      <c r="K536" s="264">
        <v>0</v>
      </c>
      <c r="L536" s="264">
        <v>0</v>
      </c>
      <c r="M536" s="264">
        <v>0</v>
      </c>
      <c r="N536" s="264">
        <v>0</v>
      </c>
      <c r="O536" s="264">
        <v>795</v>
      </c>
      <c r="P536" s="264">
        <v>0</v>
      </c>
      <c r="Q536" s="264">
        <v>0</v>
      </c>
      <c r="R536" s="264">
        <v>0</v>
      </c>
      <c r="S536" s="264">
        <v>0</v>
      </c>
      <c r="T536" s="265">
        <v>0.015</v>
      </c>
      <c r="U536" s="266">
        <v>12267</v>
      </c>
      <c r="V536" s="266">
        <v>5</v>
      </c>
      <c r="W536" s="266">
        <v>5</v>
      </c>
      <c r="X536" s="266">
        <v>0</v>
      </c>
      <c r="Y536" s="264">
        <v>5</v>
      </c>
      <c r="Z536" s="267">
        <v>0.000407597619629901</v>
      </c>
      <c r="AA536" s="267">
        <v>0</v>
      </c>
      <c r="AB536" s="267">
        <v>0</v>
      </c>
      <c r="AC536" s="268">
        <v>0</v>
      </c>
      <c r="AD536" s="269">
        <v>0</v>
      </c>
      <c r="AE536" s="270">
        <v>3072</v>
      </c>
      <c r="AF536" s="271">
        <v>1</v>
      </c>
      <c r="AG536" s="271">
        <v>0</v>
      </c>
      <c r="AH536" s="271">
        <v>2900</v>
      </c>
      <c r="AI536" s="271">
        <v>2</v>
      </c>
      <c r="AJ536" s="271">
        <v>0</v>
      </c>
      <c r="AK536" s="268">
        <v>0.000325520833333333</v>
      </c>
      <c r="AL536" s="268">
        <v>0.000689655172413793</v>
      </c>
      <c r="AM536" s="269">
        <v>-0.00036413433908046</v>
      </c>
    </row>
    <row r="537" spans="1:39">
      <c r="A537" s="279" t="s">
        <v>671</v>
      </c>
      <c r="B537" s="280" t="s">
        <v>3324</v>
      </c>
      <c r="C537" s="262" t="s">
        <v>673</v>
      </c>
      <c r="D537" s="280" t="s">
        <v>674</v>
      </c>
      <c r="E537" s="263">
        <v>13522</v>
      </c>
      <c r="F537" s="263">
        <v>183</v>
      </c>
      <c r="G537" s="263">
        <v>92</v>
      </c>
      <c r="H537" s="263">
        <v>0</v>
      </c>
      <c r="I537" s="263">
        <v>0</v>
      </c>
      <c r="J537" s="264">
        <v>11588</v>
      </c>
      <c r="K537" s="264">
        <v>208</v>
      </c>
      <c r="L537" s="264">
        <v>208</v>
      </c>
      <c r="M537" s="264">
        <v>3</v>
      </c>
      <c r="N537" s="264">
        <v>0</v>
      </c>
      <c r="O537" s="264">
        <v>6722</v>
      </c>
      <c r="P537" s="264">
        <v>177</v>
      </c>
      <c r="Q537" s="264">
        <v>177</v>
      </c>
      <c r="R537" s="264">
        <v>58</v>
      </c>
      <c r="S537" s="264">
        <v>2</v>
      </c>
      <c r="T537" s="265">
        <v>0.015</v>
      </c>
      <c r="U537" s="266">
        <v>314466</v>
      </c>
      <c r="V537" s="266">
        <v>5905</v>
      </c>
      <c r="W537" s="266">
        <v>5814</v>
      </c>
      <c r="X537" s="266">
        <v>6</v>
      </c>
      <c r="Y537" s="264">
        <v>5288</v>
      </c>
      <c r="Z537" s="267">
        <v>0.0187587847334847</v>
      </c>
      <c r="AA537" s="267">
        <v>0.0135335009613962</v>
      </c>
      <c r="AB537" s="267">
        <v>0.0179496030376251</v>
      </c>
      <c r="AC537" s="268">
        <v>0.0260339184766439</v>
      </c>
      <c r="AD537" s="269">
        <v>-0.00441610207622889</v>
      </c>
      <c r="AE537" s="270">
        <v>73243</v>
      </c>
      <c r="AF537" s="271">
        <v>1492</v>
      </c>
      <c r="AG537" s="271">
        <v>2</v>
      </c>
      <c r="AH537" s="271">
        <v>65237</v>
      </c>
      <c r="AI537" s="271">
        <v>1298</v>
      </c>
      <c r="AJ537" s="271">
        <v>0</v>
      </c>
      <c r="AK537" s="268">
        <v>0.0203432409923133</v>
      </c>
      <c r="AL537" s="268">
        <v>0.0198966843968913</v>
      </c>
      <c r="AM537" s="269">
        <v>0.000446556595421924</v>
      </c>
    </row>
    <row r="538" spans="1:39">
      <c r="A538" s="279" t="s">
        <v>671</v>
      </c>
      <c r="B538" s="280" t="s">
        <v>3324</v>
      </c>
      <c r="C538" s="262" t="s">
        <v>675</v>
      </c>
      <c r="D538" s="280" t="s">
        <v>676</v>
      </c>
      <c r="E538" s="263">
        <v>0</v>
      </c>
      <c r="F538" s="263">
        <v>0</v>
      </c>
      <c r="G538" s="263">
        <v>0</v>
      </c>
      <c r="H538" s="263">
        <v>0</v>
      </c>
      <c r="I538" s="263">
        <v>0</v>
      </c>
      <c r="J538" s="264">
        <v>0</v>
      </c>
      <c r="K538" s="264">
        <v>0</v>
      </c>
      <c r="L538" s="264">
        <v>0</v>
      </c>
      <c r="M538" s="264">
        <v>0</v>
      </c>
      <c r="N538" s="264">
        <v>0</v>
      </c>
      <c r="O538" s="264">
        <v>0</v>
      </c>
      <c r="P538" s="264">
        <v>0</v>
      </c>
      <c r="Q538" s="264">
        <v>0</v>
      </c>
      <c r="R538" s="264">
        <v>0</v>
      </c>
      <c r="S538" s="264">
        <v>0</v>
      </c>
      <c r="T538" s="265">
        <v>0.015</v>
      </c>
      <c r="U538" s="266">
        <v>0</v>
      </c>
      <c r="V538" s="266">
        <v>0</v>
      </c>
      <c r="W538" s="266">
        <v>0</v>
      </c>
      <c r="X538" s="266">
        <v>0</v>
      </c>
      <c r="Y538" s="264">
        <v>0</v>
      </c>
      <c r="Z538" s="267">
        <v>0</v>
      </c>
      <c r="AA538" s="267">
        <v>0</v>
      </c>
      <c r="AB538" s="267">
        <v>0</v>
      </c>
      <c r="AC538" s="268">
        <v>0</v>
      </c>
      <c r="AD538" s="269">
        <v>0</v>
      </c>
      <c r="AE538" s="270">
        <v>0</v>
      </c>
      <c r="AF538" s="271">
        <v>0</v>
      </c>
      <c r="AG538" s="271">
        <v>0</v>
      </c>
      <c r="AH538" s="271">
        <v>0</v>
      </c>
      <c r="AI538" s="271">
        <v>0</v>
      </c>
      <c r="AJ538" s="271">
        <v>0</v>
      </c>
      <c r="AK538" s="268">
        <v>0</v>
      </c>
      <c r="AL538" s="268">
        <v>0</v>
      </c>
      <c r="AM538" s="269">
        <v>0</v>
      </c>
    </row>
    <row r="539" spans="1:39">
      <c r="A539" s="279" t="s">
        <v>671</v>
      </c>
      <c r="B539" s="280" t="s">
        <v>3324</v>
      </c>
      <c r="C539" s="262" t="s">
        <v>677</v>
      </c>
      <c r="D539" s="280" t="s">
        <v>678</v>
      </c>
      <c r="E539" s="263">
        <v>16278</v>
      </c>
      <c r="F539" s="263">
        <v>317</v>
      </c>
      <c r="G539" s="263">
        <v>143</v>
      </c>
      <c r="H539" s="263">
        <v>0</v>
      </c>
      <c r="I539" s="263">
        <v>0</v>
      </c>
      <c r="J539" s="264">
        <v>14145</v>
      </c>
      <c r="K539" s="264">
        <v>279</v>
      </c>
      <c r="L539" s="264">
        <v>278</v>
      </c>
      <c r="M539" s="264">
        <v>4</v>
      </c>
      <c r="N539" s="264">
        <v>0</v>
      </c>
      <c r="O539" s="264">
        <v>8463</v>
      </c>
      <c r="P539" s="264">
        <v>126</v>
      </c>
      <c r="Q539" s="264">
        <v>126</v>
      </c>
      <c r="R539" s="264">
        <v>42</v>
      </c>
      <c r="S539" s="264">
        <v>0</v>
      </c>
      <c r="T539" s="265">
        <v>0.015</v>
      </c>
      <c r="U539" s="266">
        <v>389487</v>
      </c>
      <c r="V539" s="266">
        <v>8086</v>
      </c>
      <c r="W539" s="266">
        <v>7910</v>
      </c>
      <c r="X539" s="266">
        <v>1</v>
      </c>
      <c r="Y539" s="264">
        <v>7270</v>
      </c>
      <c r="Z539" s="267">
        <v>0.0207580740820618</v>
      </c>
      <c r="AA539" s="267">
        <v>0.0194741368718516</v>
      </c>
      <c r="AB539" s="267">
        <v>0.0197242841993637</v>
      </c>
      <c r="AC539" s="268">
        <v>0.0148883374689826</v>
      </c>
      <c r="AD539" s="269">
        <v>-0.000250147327512152</v>
      </c>
      <c r="AE539" s="270">
        <v>89929</v>
      </c>
      <c r="AF539" s="271">
        <v>1848</v>
      </c>
      <c r="AG539" s="271">
        <v>0</v>
      </c>
      <c r="AH539" s="271">
        <v>83032</v>
      </c>
      <c r="AI539" s="271">
        <v>1796</v>
      </c>
      <c r="AJ539" s="271">
        <v>0</v>
      </c>
      <c r="AK539" s="268">
        <v>0.0205495446407722</v>
      </c>
      <c r="AL539" s="268">
        <v>0.0216302148569226</v>
      </c>
      <c r="AM539" s="269">
        <v>-0.00108067021615047</v>
      </c>
    </row>
    <row r="540" spans="1:39">
      <c r="A540" s="279" t="s">
        <v>671</v>
      </c>
      <c r="B540" s="280" t="s">
        <v>3324</v>
      </c>
      <c r="C540" s="262" t="s">
        <v>679</v>
      </c>
      <c r="D540" s="280" t="s">
        <v>680</v>
      </c>
      <c r="E540" s="263">
        <v>0</v>
      </c>
      <c r="F540" s="263">
        <v>0</v>
      </c>
      <c r="G540" s="263">
        <v>0</v>
      </c>
      <c r="H540" s="263">
        <v>0</v>
      </c>
      <c r="I540" s="263">
        <v>0</v>
      </c>
      <c r="J540" s="264">
        <v>0</v>
      </c>
      <c r="K540" s="264">
        <v>3</v>
      </c>
      <c r="L540" s="264">
        <v>3</v>
      </c>
      <c r="M540" s="264">
        <v>3</v>
      </c>
      <c r="N540" s="264">
        <v>0</v>
      </c>
      <c r="O540" s="264">
        <v>0</v>
      </c>
      <c r="P540" s="264">
        <v>1</v>
      </c>
      <c r="Q540" s="264">
        <v>1</v>
      </c>
      <c r="R540" s="264">
        <v>1</v>
      </c>
      <c r="S540" s="264">
        <v>0</v>
      </c>
      <c r="T540" s="265">
        <v>0.015</v>
      </c>
      <c r="U540" s="266">
        <v>1</v>
      </c>
      <c r="V540" s="266">
        <v>8</v>
      </c>
      <c r="W540" s="266">
        <v>8</v>
      </c>
      <c r="X540" s="266">
        <v>0</v>
      </c>
      <c r="Y540" s="264">
        <v>8</v>
      </c>
      <c r="Z540" s="267">
        <v>8</v>
      </c>
      <c r="AA540" s="267">
        <v>0</v>
      </c>
      <c r="AB540" s="267">
        <v>0</v>
      </c>
      <c r="AC540" s="268">
        <v>0</v>
      </c>
      <c r="AD540" s="269">
        <v>0</v>
      </c>
      <c r="AE540" s="270">
        <v>0</v>
      </c>
      <c r="AF540" s="271">
        <v>5</v>
      </c>
      <c r="AG540" s="271">
        <v>0</v>
      </c>
      <c r="AH540" s="271">
        <v>0</v>
      </c>
      <c r="AI540" s="271">
        <v>1</v>
      </c>
      <c r="AJ540" s="271">
        <v>0</v>
      </c>
      <c r="AK540" s="268">
        <v>0</v>
      </c>
      <c r="AL540" s="268">
        <v>0</v>
      </c>
      <c r="AM540" s="269">
        <v>0</v>
      </c>
    </row>
    <row r="541" spans="1:39">
      <c r="A541" s="279" t="s">
        <v>671</v>
      </c>
      <c r="B541" s="280" t="s">
        <v>3324</v>
      </c>
      <c r="C541" s="262" t="s">
        <v>681</v>
      </c>
      <c r="D541" s="280" t="s">
        <v>682</v>
      </c>
      <c r="E541" s="263">
        <v>13193</v>
      </c>
      <c r="F541" s="263">
        <v>203</v>
      </c>
      <c r="G541" s="263">
        <v>138</v>
      </c>
      <c r="H541" s="263">
        <v>19</v>
      </c>
      <c r="I541" s="263">
        <v>0</v>
      </c>
      <c r="J541" s="264">
        <v>11062</v>
      </c>
      <c r="K541" s="264">
        <v>198</v>
      </c>
      <c r="L541" s="264">
        <v>196</v>
      </c>
      <c r="M541" s="264">
        <v>43</v>
      </c>
      <c r="N541" s="264">
        <v>0</v>
      </c>
      <c r="O541" s="264">
        <v>6309</v>
      </c>
      <c r="P541" s="264">
        <v>130</v>
      </c>
      <c r="Q541" s="264">
        <v>130</v>
      </c>
      <c r="R541" s="264">
        <v>71</v>
      </c>
      <c r="S541" s="264">
        <v>0</v>
      </c>
      <c r="T541" s="265">
        <v>0.015</v>
      </c>
      <c r="U541" s="266">
        <v>307979</v>
      </c>
      <c r="V541" s="266">
        <v>5402</v>
      </c>
      <c r="W541" s="266">
        <v>5334</v>
      </c>
      <c r="X541" s="266">
        <v>1</v>
      </c>
      <c r="Y541" s="264">
        <v>4934</v>
      </c>
      <c r="Z541" s="267">
        <v>0.0175369099841223</v>
      </c>
      <c r="AA541" s="267">
        <v>0.0153869476237399</v>
      </c>
      <c r="AB541" s="267">
        <v>0.0178991140842524</v>
      </c>
      <c r="AC541" s="268">
        <v>0.0206054842288794</v>
      </c>
      <c r="AD541" s="269">
        <v>-0.00251216646051253</v>
      </c>
      <c r="AE541" s="270">
        <v>70413</v>
      </c>
      <c r="AF541" s="271">
        <v>1178</v>
      </c>
      <c r="AG541" s="271">
        <v>0</v>
      </c>
      <c r="AH541" s="271">
        <v>63912</v>
      </c>
      <c r="AI541" s="271">
        <v>1212</v>
      </c>
      <c r="AJ541" s="271">
        <v>1</v>
      </c>
      <c r="AK541" s="268">
        <v>0.0167298652237513</v>
      </c>
      <c r="AL541" s="268">
        <v>0.0189479284015521</v>
      </c>
      <c r="AM541" s="269">
        <v>-0.00221806317780084</v>
      </c>
    </row>
    <row r="542" spans="1:39">
      <c r="A542" s="279" t="s">
        <v>671</v>
      </c>
      <c r="B542" s="280" t="s">
        <v>3324</v>
      </c>
      <c r="C542" s="262" t="s">
        <v>683</v>
      </c>
      <c r="D542" s="280" t="s">
        <v>684</v>
      </c>
      <c r="E542" s="263">
        <v>6554</v>
      </c>
      <c r="F542" s="263">
        <v>151</v>
      </c>
      <c r="G542" s="263">
        <v>94</v>
      </c>
      <c r="H542" s="263">
        <v>0</v>
      </c>
      <c r="I542" s="263">
        <v>0</v>
      </c>
      <c r="J542" s="264">
        <v>5910</v>
      </c>
      <c r="K542" s="264">
        <v>62</v>
      </c>
      <c r="L542" s="264">
        <v>62</v>
      </c>
      <c r="M542" s="264">
        <v>0</v>
      </c>
      <c r="N542" s="264">
        <v>0</v>
      </c>
      <c r="O542" s="264">
        <v>3309</v>
      </c>
      <c r="P542" s="264">
        <v>51</v>
      </c>
      <c r="Q542" s="264">
        <v>51</v>
      </c>
      <c r="R542" s="264">
        <v>7</v>
      </c>
      <c r="S542" s="264">
        <v>0</v>
      </c>
      <c r="T542" s="265">
        <v>0.015</v>
      </c>
      <c r="U542" s="266">
        <v>155492</v>
      </c>
      <c r="V542" s="266">
        <v>2641</v>
      </c>
      <c r="W542" s="266">
        <v>2578</v>
      </c>
      <c r="X542" s="266">
        <v>4</v>
      </c>
      <c r="Y542" s="264">
        <v>2335</v>
      </c>
      <c r="Z542" s="267">
        <v>0.0169590718493556</v>
      </c>
      <c r="AA542" s="267">
        <v>0.0230393652731157</v>
      </c>
      <c r="AB542" s="267">
        <v>0.0104906937394247</v>
      </c>
      <c r="AC542" s="268">
        <v>0.0154125113327289</v>
      </c>
      <c r="AD542" s="269">
        <v>0.0125486715336909</v>
      </c>
      <c r="AE542" s="270">
        <v>36204</v>
      </c>
      <c r="AF542" s="271">
        <v>622</v>
      </c>
      <c r="AG542" s="271">
        <v>0</v>
      </c>
      <c r="AH542" s="271">
        <v>32781</v>
      </c>
      <c r="AI542" s="271">
        <v>655</v>
      </c>
      <c r="AJ542" s="271">
        <v>1</v>
      </c>
      <c r="AK542" s="268">
        <v>0.0171804220528118</v>
      </c>
      <c r="AL542" s="268">
        <v>0.0199505811293127</v>
      </c>
      <c r="AM542" s="269">
        <v>-0.00277015907650087</v>
      </c>
    </row>
    <row r="543" spans="1:39">
      <c r="A543" s="279" t="s">
        <v>671</v>
      </c>
      <c r="B543" s="280" t="s">
        <v>3324</v>
      </c>
      <c r="C543" s="262" t="s">
        <v>685</v>
      </c>
      <c r="D543" s="280" t="s">
        <v>686</v>
      </c>
      <c r="E543" s="263">
        <v>5776</v>
      </c>
      <c r="F543" s="263">
        <v>108</v>
      </c>
      <c r="G543" s="263">
        <v>58</v>
      </c>
      <c r="H543" s="263">
        <v>0</v>
      </c>
      <c r="I543" s="263">
        <v>0</v>
      </c>
      <c r="J543" s="264">
        <v>5114</v>
      </c>
      <c r="K543" s="264">
        <v>85</v>
      </c>
      <c r="L543" s="264">
        <v>85</v>
      </c>
      <c r="M543" s="264">
        <v>6</v>
      </c>
      <c r="N543" s="264">
        <v>0</v>
      </c>
      <c r="O543" s="264">
        <v>2933</v>
      </c>
      <c r="P543" s="264">
        <v>80</v>
      </c>
      <c r="Q543" s="264">
        <v>80</v>
      </c>
      <c r="R543" s="264">
        <v>28</v>
      </c>
      <c r="S543" s="264">
        <v>0</v>
      </c>
      <c r="T543" s="265">
        <v>0.015</v>
      </c>
      <c r="U543" s="266">
        <v>138750</v>
      </c>
      <c r="V543" s="266">
        <v>2976</v>
      </c>
      <c r="W543" s="266">
        <v>2925</v>
      </c>
      <c r="X543" s="266">
        <v>2</v>
      </c>
      <c r="Y543" s="264">
        <v>2687</v>
      </c>
      <c r="Z543" s="267">
        <v>0.0214342342342342</v>
      </c>
      <c r="AA543" s="267">
        <v>0.0186980609418283</v>
      </c>
      <c r="AB543" s="267">
        <v>0.01662104028158</v>
      </c>
      <c r="AC543" s="268">
        <v>0.0272758267984998</v>
      </c>
      <c r="AD543" s="269">
        <v>0.00207702066024828</v>
      </c>
      <c r="AE543" s="270">
        <v>31850</v>
      </c>
      <c r="AF543" s="271">
        <v>645</v>
      </c>
      <c r="AG543" s="271">
        <v>0</v>
      </c>
      <c r="AH543" s="271">
        <v>29266</v>
      </c>
      <c r="AI543" s="271">
        <v>707</v>
      </c>
      <c r="AJ543" s="271">
        <v>0</v>
      </c>
      <c r="AK543" s="268">
        <v>0.0202511773940345</v>
      </c>
      <c r="AL543" s="268">
        <v>0.0241577256885123</v>
      </c>
      <c r="AM543" s="269">
        <v>-0.00390654829447773</v>
      </c>
    </row>
    <row r="544" spans="1:39">
      <c r="A544" s="279" t="s">
        <v>671</v>
      </c>
      <c r="B544" s="280" t="s">
        <v>3324</v>
      </c>
      <c r="C544" s="262" t="s">
        <v>687</v>
      </c>
      <c r="D544" s="280" t="s">
        <v>688</v>
      </c>
      <c r="E544" s="263">
        <v>8000</v>
      </c>
      <c r="F544" s="263">
        <v>108</v>
      </c>
      <c r="G544" s="263">
        <v>71</v>
      </c>
      <c r="H544" s="263">
        <v>0</v>
      </c>
      <c r="I544" s="263">
        <v>0</v>
      </c>
      <c r="J544" s="264">
        <v>7051</v>
      </c>
      <c r="K544" s="264">
        <v>102</v>
      </c>
      <c r="L544" s="264">
        <v>101</v>
      </c>
      <c r="M544" s="264">
        <v>22</v>
      </c>
      <c r="N544" s="264">
        <v>0</v>
      </c>
      <c r="O544" s="264">
        <v>3922</v>
      </c>
      <c r="P544" s="264">
        <v>68</v>
      </c>
      <c r="Q544" s="264">
        <v>68</v>
      </c>
      <c r="R544" s="264">
        <v>28</v>
      </c>
      <c r="S544" s="264">
        <v>0</v>
      </c>
      <c r="T544" s="265">
        <v>0.015</v>
      </c>
      <c r="U544" s="266">
        <v>193216</v>
      </c>
      <c r="V544" s="266">
        <v>3246</v>
      </c>
      <c r="W544" s="266">
        <v>3206</v>
      </c>
      <c r="X544" s="266">
        <v>6</v>
      </c>
      <c r="Y544" s="264">
        <v>2974</v>
      </c>
      <c r="Z544" s="267">
        <v>0.0167687976151043</v>
      </c>
      <c r="AA544" s="267">
        <v>0.0135</v>
      </c>
      <c r="AB544" s="267">
        <v>0.014466033186782</v>
      </c>
      <c r="AC544" s="268">
        <v>0.0173380928097909</v>
      </c>
      <c r="AD544" s="269">
        <v>-0.000966033186782017</v>
      </c>
      <c r="AE544" s="270">
        <v>43607</v>
      </c>
      <c r="AF544" s="271">
        <v>664</v>
      </c>
      <c r="AG544" s="271">
        <v>2</v>
      </c>
      <c r="AH544" s="271">
        <v>39741</v>
      </c>
      <c r="AI544" s="271">
        <v>763</v>
      </c>
      <c r="AJ544" s="271">
        <v>1</v>
      </c>
      <c r="AK544" s="268">
        <v>0.0151810489141652</v>
      </c>
      <c r="AL544" s="268">
        <v>0.0191741526383332</v>
      </c>
      <c r="AM544" s="269">
        <v>-0.00399310372416805</v>
      </c>
    </row>
    <row r="545" spans="1:39">
      <c r="A545" s="279" t="s">
        <v>671</v>
      </c>
      <c r="B545" s="280" t="s">
        <v>3324</v>
      </c>
      <c r="C545" s="262" t="s">
        <v>689</v>
      </c>
      <c r="D545" s="280" t="s">
        <v>690</v>
      </c>
      <c r="E545" s="263">
        <v>12424</v>
      </c>
      <c r="F545" s="263">
        <v>138</v>
      </c>
      <c r="G545" s="263">
        <v>68</v>
      </c>
      <c r="H545" s="263">
        <v>2</v>
      </c>
      <c r="I545" s="263">
        <v>0</v>
      </c>
      <c r="J545" s="264">
        <v>11219</v>
      </c>
      <c r="K545" s="264">
        <v>123</v>
      </c>
      <c r="L545" s="264">
        <v>123</v>
      </c>
      <c r="M545" s="264">
        <v>7</v>
      </c>
      <c r="N545" s="264">
        <v>1</v>
      </c>
      <c r="O545" s="264">
        <v>6435</v>
      </c>
      <c r="P545" s="264">
        <v>122</v>
      </c>
      <c r="Q545" s="264">
        <v>122</v>
      </c>
      <c r="R545" s="264">
        <v>43</v>
      </c>
      <c r="S545" s="264">
        <v>0</v>
      </c>
      <c r="T545" s="265">
        <v>0.015</v>
      </c>
      <c r="U545" s="266">
        <v>305255</v>
      </c>
      <c r="V545" s="266">
        <v>4339</v>
      </c>
      <c r="W545" s="266">
        <v>4268</v>
      </c>
      <c r="X545" s="266">
        <v>7</v>
      </c>
      <c r="Y545" s="264">
        <v>3891</v>
      </c>
      <c r="Z545" s="267">
        <v>0.0141914137360567</v>
      </c>
      <c r="AA545" s="267">
        <v>0.0111075338055377</v>
      </c>
      <c r="AB545" s="267">
        <v>0.0108744094839112</v>
      </c>
      <c r="AC545" s="268">
        <v>0.018958818958819</v>
      </c>
      <c r="AD545" s="269">
        <v>0.000233124321626447</v>
      </c>
      <c r="AE545" s="270">
        <v>68798</v>
      </c>
      <c r="AF545" s="271">
        <v>962</v>
      </c>
      <c r="AG545" s="271">
        <v>3</v>
      </c>
      <c r="AH545" s="271">
        <v>61888</v>
      </c>
      <c r="AI545" s="271">
        <v>934</v>
      </c>
      <c r="AJ545" s="271">
        <v>1</v>
      </c>
      <c r="AK545" s="268">
        <v>0.0139393587022879</v>
      </c>
      <c r="AL545" s="268">
        <v>0.015075620475698</v>
      </c>
      <c r="AM545" s="269">
        <v>-0.00113626177341018</v>
      </c>
    </row>
    <row r="546" spans="1:39">
      <c r="A546" s="279" t="s">
        <v>671</v>
      </c>
      <c r="B546" s="280" t="s">
        <v>3324</v>
      </c>
      <c r="C546" s="262" t="s">
        <v>691</v>
      </c>
      <c r="D546" s="280" t="s">
        <v>692</v>
      </c>
      <c r="E546" s="263">
        <v>0</v>
      </c>
      <c r="F546" s="263">
        <v>0</v>
      </c>
      <c r="G546" s="263">
        <v>0</v>
      </c>
      <c r="H546" s="263">
        <v>0</v>
      </c>
      <c r="I546" s="263">
        <v>0</v>
      </c>
      <c r="J546" s="264">
        <v>0</v>
      </c>
      <c r="K546" s="264">
        <v>1</v>
      </c>
      <c r="L546" s="264">
        <v>1</v>
      </c>
      <c r="M546" s="264">
        <v>1</v>
      </c>
      <c r="N546" s="264">
        <v>0</v>
      </c>
      <c r="O546" s="264">
        <v>0</v>
      </c>
      <c r="P546" s="264">
        <v>0</v>
      </c>
      <c r="Q546" s="264">
        <v>0</v>
      </c>
      <c r="R546" s="264">
        <v>0</v>
      </c>
      <c r="S546" s="264">
        <v>0</v>
      </c>
      <c r="T546" s="265">
        <v>0.015</v>
      </c>
      <c r="U546" s="266">
        <v>0</v>
      </c>
      <c r="V546" s="266">
        <v>1</v>
      </c>
      <c r="W546" s="266">
        <v>1</v>
      </c>
      <c r="X546" s="266">
        <v>0</v>
      </c>
      <c r="Y546" s="264">
        <v>1</v>
      </c>
      <c r="Z546" s="267">
        <v>0</v>
      </c>
      <c r="AA546" s="267">
        <v>0</v>
      </c>
      <c r="AB546" s="267">
        <v>0</v>
      </c>
      <c r="AC546" s="268">
        <v>0</v>
      </c>
      <c r="AD546" s="269">
        <v>0</v>
      </c>
      <c r="AE546" s="270">
        <v>0</v>
      </c>
      <c r="AF546" s="271">
        <v>1</v>
      </c>
      <c r="AG546" s="271">
        <v>0</v>
      </c>
      <c r="AH546" s="271">
        <v>0</v>
      </c>
      <c r="AI546" s="271">
        <v>0</v>
      </c>
      <c r="AJ546" s="271">
        <v>0</v>
      </c>
      <c r="AK546" s="268">
        <v>0</v>
      </c>
      <c r="AL546" s="268">
        <v>0</v>
      </c>
      <c r="AM546" s="269">
        <v>0</v>
      </c>
    </row>
    <row r="547" spans="1:39">
      <c r="A547" s="279" t="s">
        <v>671</v>
      </c>
      <c r="B547" s="280" t="s">
        <v>3324</v>
      </c>
      <c r="C547" s="262" t="s">
        <v>693</v>
      </c>
      <c r="D547" s="280" t="s">
        <v>694</v>
      </c>
      <c r="E547" s="263">
        <v>21172</v>
      </c>
      <c r="F547" s="263">
        <v>281</v>
      </c>
      <c r="G547" s="263">
        <v>142</v>
      </c>
      <c r="H547" s="263">
        <v>0</v>
      </c>
      <c r="I547" s="263">
        <v>0</v>
      </c>
      <c r="J547" s="264">
        <v>18466</v>
      </c>
      <c r="K547" s="264">
        <v>248</v>
      </c>
      <c r="L547" s="264">
        <v>247</v>
      </c>
      <c r="M547" s="264">
        <v>10</v>
      </c>
      <c r="N547" s="264">
        <v>0</v>
      </c>
      <c r="O547" s="264">
        <v>10076</v>
      </c>
      <c r="P547" s="264">
        <v>182</v>
      </c>
      <c r="Q547" s="264">
        <v>182</v>
      </c>
      <c r="R547" s="264">
        <v>78</v>
      </c>
      <c r="S547" s="264">
        <v>0</v>
      </c>
      <c r="T547" s="265">
        <v>0.015</v>
      </c>
      <c r="U547" s="266">
        <v>492958</v>
      </c>
      <c r="V547" s="266">
        <v>7350</v>
      </c>
      <c r="W547" s="266">
        <v>7206</v>
      </c>
      <c r="X547" s="266">
        <v>5</v>
      </c>
      <c r="Y547" s="264">
        <v>6624</v>
      </c>
      <c r="Z547" s="267">
        <v>0.0148998494800774</v>
      </c>
      <c r="AA547" s="267">
        <v>0.0132722463631211</v>
      </c>
      <c r="AB547" s="267">
        <v>0.0134300877287989</v>
      </c>
      <c r="AC547" s="268">
        <v>0.018062723302898</v>
      </c>
      <c r="AD547" s="269">
        <v>-0.00015784136567777</v>
      </c>
      <c r="AE547" s="270">
        <v>113234</v>
      </c>
      <c r="AF547" s="271">
        <v>1614</v>
      </c>
      <c r="AG547" s="271">
        <v>1</v>
      </c>
      <c r="AH547" s="271">
        <v>103188</v>
      </c>
      <c r="AI547" s="271">
        <v>1621</v>
      </c>
      <c r="AJ547" s="271">
        <v>1</v>
      </c>
      <c r="AK547" s="268">
        <v>0.0142448381228253</v>
      </c>
      <c r="AL547" s="268">
        <v>0.0156994999418537</v>
      </c>
      <c r="AM547" s="269">
        <v>-0.00145466181902841</v>
      </c>
    </row>
    <row r="548" spans="1:39">
      <c r="A548" s="279" t="s">
        <v>671</v>
      </c>
      <c r="B548" s="280" t="s">
        <v>3324</v>
      </c>
      <c r="C548" s="262" t="s">
        <v>695</v>
      </c>
      <c r="D548" s="280" t="s">
        <v>696</v>
      </c>
      <c r="E548" s="263">
        <v>8193</v>
      </c>
      <c r="F548" s="263">
        <v>98</v>
      </c>
      <c r="G548" s="263">
        <v>66</v>
      </c>
      <c r="H548" s="263">
        <v>0</v>
      </c>
      <c r="I548" s="263">
        <v>0</v>
      </c>
      <c r="J548" s="264">
        <v>7322</v>
      </c>
      <c r="K548" s="264">
        <v>105</v>
      </c>
      <c r="L548" s="264">
        <v>103</v>
      </c>
      <c r="M548" s="264">
        <v>2</v>
      </c>
      <c r="N548" s="264">
        <v>0</v>
      </c>
      <c r="O548" s="264">
        <v>3883</v>
      </c>
      <c r="P548" s="264">
        <v>101</v>
      </c>
      <c r="Q548" s="264">
        <v>101</v>
      </c>
      <c r="R548" s="264">
        <v>49</v>
      </c>
      <c r="S548" s="264">
        <v>0</v>
      </c>
      <c r="T548" s="265">
        <v>0.015</v>
      </c>
      <c r="U548" s="266">
        <v>198821</v>
      </c>
      <c r="V548" s="266">
        <v>3347</v>
      </c>
      <c r="W548" s="266">
        <v>3312</v>
      </c>
      <c r="X548" s="266">
        <v>0</v>
      </c>
      <c r="Y548" s="264">
        <v>3037</v>
      </c>
      <c r="Z548" s="267">
        <v>0.0168342378320198</v>
      </c>
      <c r="AA548" s="267">
        <v>0.0119614304894422</v>
      </c>
      <c r="AB548" s="267">
        <v>0.01434034416826</v>
      </c>
      <c r="AC548" s="268">
        <v>0.0260108163790883</v>
      </c>
      <c r="AD548" s="269">
        <v>-0.00237891367881783</v>
      </c>
      <c r="AE548" s="270">
        <v>45077</v>
      </c>
      <c r="AF548" s="271">
        <v>708</v>
      </c>
      <c r="AG548" s="271">
        <v>0</v>
      </c>
      <c r="AH548" s="271">
        <v>41465</v>
      </c>
      <c r="AI548" s="271">
        <v>832</v>
      </c>
      <c r="AJ548" s="271">
        <v>0</v>
      </c>
      <c r="AK548" s="268">
        <v>0.0157064578388091</v>
      </c>
      <c r="AL548" s="268">
        <v>0.0200651151573616</v>
      </c>
      <c r="AM548" s="269">
        <v>-0.00435865731855248</v>
      </c>
    </row>
    <row r="549" spans="1:39">
      <c r="A549" s="279" t="s">
        <v>671</v>
      </c>
      <c r="B549" s="280" t="s">
        <v>3324</v>
      </c>
      <c r="C549" s="262" t="s">
        <v>697</v>
      </c>
      <c r="D549" s="280" t="s">
        <v>698</v>
      </c>
      <c r="E549" s="263">
        <v>7</v>
      </c>
      <c r="F549" s="263">
        <v>0</v>
      </c>
      <c r="G549" s="263">
        <v>0</v>
      </c>
      <c r="H549" s="263">
        <v>0</v>
      </c>
      <c r="I549" s="263">
        <v>0</v>
      </c>
      <c r="J549" s="264">
        <v>0</v>
      </c>
      <c r="K549" s="264">
        <v>0</v>
      </c>
      <c r="L549" s="264">
        <v>0</v>
      </c>
      <c r="M549" s="264">
        <v>0</v>
      </c>
      <c r="N549" s="264">
        <v>0</v>
      </c>
      <c r="O549" s="264">
        <v>5</v>
      </c>
      <c r="P549" s="264">
        <v>0</v>
      </c>
      <c r="Q549" s="264">
        <v>0</v>
      </c>
      <c r="R549" s="264">
        <v>0</v>
      </c>
      <c r="S549" s="264">
        <v>0</v>
      </c>
      <c r="T549" s="265">
        <v>0.015</v>
      </c>
      <c r="U549" s="266">
        <v>77</v>
      </c>
      <c r="V549" s="266">
        <v>2</v>
      </c>
      <c r="W549" s="266">
        <v>2</v>
      </c>
      <c r="X549" s="266">
        <v>0</v>
      </c>
      <c r="Y549" s="264">
        <v>2</v>
      </c>
      <c r="Z549" s="267">
        <v>0.025974025974026</v>
      </c>
      <c r="AA549" s="267">
        <v>0</v>
      </c>
      <c r="AB549" s="267">
        <v>0</v>
      </c>
      <c r="AC549" s="268">
        <v>0</v>
      </c>
      <c r="AD549" s="269">
        <v>0</v>
      </c>
      <c r="AE549" s="270">
        <v>27</v>
      </c>
      <c r="AF549" s="271">
        <v>0</v>
      </c>
      <c r="AG549" s="271">
        <v>0</v>
      </c>
      <c r="AH549" s="271">
        <v>13</v>
      </c>
      <c r="AI549" s="271">
        <v>0</v>
      </c>
      <c r="AJ549" s="271">
        <v>0</v>
      </c>
      <c r="AK549" s="268">
        <v>0</v>
      </c>
      <c r="AL549" s="268">
        <v>0</v>
      </c>
      <c r="AM549" s="269">
        <v>0</v>
      </c>
    </row>
    <row r="550" spans="1:39">
      <c r="A550" s="279" t="s">
        <v>671</v>
      </c>
      <c r="B550" s="280" t="s">
        <v>3324</v>
      </c>
      <c r="C550" s="262" t="s">
        <v>699</v>
      </c>
      <c r="D550" s="280" t="s">
        <v>700</v>
      </c>
      <c r="E550" s="263">
        <v>14627</v>
      </c>
      <c r="F550" s="263">
        <v>219</v>
      </c>
      <c r="G550" s="263">
        <v>132</v>
      </c>
      <c r="H550" s="263">
        <v>5</v>
      </c>
      <c r="I550" s="263">
        <v>0</v>
      </c>
      <c r="J550" s="264">
        <v>12613</v>
      </c>
      <c r="K550" s="264">
        <v>184</v>
      </c>
      <c r="L550" s="264">
        <v>182</v>
      </c>
      <c r="M550" s="264">
        <v>77</v>
      </c>
      <c r="N550" s="264">
        <v>0</v>
      </c>
      <c r="O550" s="264">
        <v>7163</v>
      </c>
      <c r="P550" s="264">
        <v>217</v>
      </c>
      <c r="Q550" s="264">
        <v>216</v>
      </c>
      <c r="R550" s="264">
        <v>161</v>
      </c>
      <c r="S550" s="264">
        <v>0</v>
      </c>
      <c r="T550" s="265">
        <v>0.015</v>
      </c>
      <c r="U550" s="266">
        <v>351109</v>
      </c>
      <c r="V550" s="266">
        <v>6302</v>
      </c>
      <c r="W550" s="266">
        <v>6211</v>
      </c>
      <c r="X550" s="266">
        <v>0</v>
      </c>
      <c r="Y550" s="264">
        <v>5879</v>
      </c>
      <c r="Z550" s="267">
        <v>0.0179488420974683</v>
      </c>
      <c r="AA550" s="267">
        <v>0.0149723114787721</v>
      </c>
      <c r="AB550" s="267">
        <v>0.0145881233647824</v>
      </c>
      <c r="AC550" s="268">
        <v>0.030294569314533</v>
      </c>
      <c r="AD550" s="269">
        <v>0.000384188113989766</v>
      </c>
      <c r="AE550" s="270">
        <v>79941</v>
      </c>
      <c r="AF550" s="271">
        <v>1442</v>
      </c>
      <c r="AG550" s="271">
        <v>0</v>
      </c>
      <c r="AH550" s="271">
        <v>73778</v>
      </c>
      <c r="AI550" s="271">
        <v>1376</v>
      </c>
      <c r="AJ550" s="271">
        <v>0</v>
      </c>
      <c r="AK550" s="268">
        <v>0.0180383032486459</v>
      </c>
      <c r="AL550" s="268">
        <v>0.0186505462332945</v>
      </c>
      <c r="AM550" s="269">
        <v>-0.000612242984648601</v>
      </c>
    </row>
    <row r="551" spans="1:39">
      <c r="A551" s="279" t="s">
        <v>671</v>
      </c>
      <c r="B551" s="280" t="s">
        <v>3324</v>
      </c>
      <c r="C551" s="262" t="s">
        <v>701</v>
      </c>
      <c r="D551" s="280" t="s">
        <v>702</v>
      </c>
      <c r="E551" s="263">
        <v>0</v>
      </c>
      <c r="F551" s="263">
        <v>0</v>
      </c>
      <c r="G551" s="263">
        <v>0</v>
      </c>
      <c r="H551" s="263">
        <v>0</v>
      </c>
      <c r="I551" s="263">
        <v>0</v>
      </c>
      <c r="J551" s="264">
        <v>0</v>
      </c>
      <c r="K551" s="264">
        <v>0</v>
      </c>
      <c r="L551" s="264">
        <v>0</v>
      </c>
      <c r="M551" s="264">
        <v>0</v>
      </c>
      <c r="N551" s="264">
        <v>0</v>
      </c>
      <c r="O551" s="264">
        <v>0</v>
      </c>
      <c r="P551" s="264">
        <v>0</v>
      </c>
      <c r="Q551" s="264">
        <v>0</v>
      </c>
      <c r="R551" s="264">
        <v>0</v>
      </c>
      <c r="S551" s="264">
        <v>0</v>
      </c>
      <c r="T551" s="265">
        <v>0.015</v>
      </c>
      <c r="U551" s="266">
        <v>0</v>
      </c>
      <c r="V551" s="266">
        <v>0</v>
      </c>
      <c r="W551" s="266">
        <v>0</v>
      </c>
      <c r="X551" s="266">
        <v>0</v>
      </c>
      <c r="Y551" s="264">
        <v>0</v>
      </c>
      <c r="Z551" s="267">
        <v>0</v>
      </c>
      <c r="AA551" s="267">
        <v>0</v>
      </c>
      <c r="AB551" s="267">
        <v>0</v>
      </c>
      <c r="AC551" s="268">
        <v>0</v>
      </c>
      <c r="AD551" s="269">
        <v>0</v>
      </c>
      <c r="AE551" s="270">
        <v>0</v>
      </c>
      <c r="AF551" s="271">
        <v>0</v>
      </c>
      <c r="AG551" s="271">
        <v>0</v>
      </c>
      <c r="AH551" s="271">
        <v>0</v>
      </c>
      <c r="AI551" s="271">
        <v>0</v>
      </c>
      <c r="AJ551" s="271">
        <v>0</v>
      </c>
      <c r="AK551" s="268">
        <v>0</v>
      </c>
      <c r="AL551" s="268">
        <v>0</v>
      </c>
      <c r="AM551" s="269">
        <v>0</v>
      </c>
    </row>
    <row r="552" spans="1:39">
      <c r="A552" s="279" t="s">
        <v>671</v>
      </c>
      <c r="B552" s="280" t="s">
        <v>3324</v>
      </c>
      <c r="C552" s="262" t="s">
        <v>703</v>
      </c>
      <c r="D552" s="280" t="s">
        <v>704</v>
      </c>
      <c r="E552" s="263">
        <v>9822</v>
      </c>
      <c r="F552" s="263">
        <v>129</v>
      </c>
      <c r="G552" s="263">
        <v>78</v>
      </c>
      <c r="H552" s="263">
        <v>2</v>
      </c>
      <c r="I552" s="263">
        <v>0</v>
      </c>
      <c r="J552" s="264">
        <v>9020</v>
      </c>
      <c r="K552" s="264">
        <v>153</v>
      </c>
      <c r="L552" s="264">
        <v>152</v>
      </c>
      <c r="M552" s="264">
        <v>1</v>
      </c>
      <c r="N552" s="264">
        <v>0</v>
      </c>
      <c r="O552" s="264">
        <v>4890</v>
      </c>
      <c r="P552" s="264">
        <v>128</v>
      </c>
      <c r="Q552" s="264">
        <v>128</v>
      </c>
      <c r="R552" s="264">
        <v>63</v>
      </c>
      <c r="S552" s="264">
        <v>0</v>
      </c>
      <c r="T552" s="265">
        <v>0.015</v>
      </c>
      <c r="U552" s="266">
        <v>236439</v>
      </c>
      <c r="V552" s="266">
        <v>4111</v>
      </c>
      <c r="W552" s="266">
        <v>4059</v>
      </c>
      <c r="X552" s="266">
        <v>1</v>
      </c>
      <c r="Y552" s="264">
        <v>3715</v>
      </c>
      <c r="Z552" s="267">
        <v>0.0173829190615761</v>
      </c>
      <c r="AA552" s="267">
        <v>0.0131337813072694</v>
      </c>
      <c r="AB552" s="267">
        <v>0.0169623059866962</v>
      </c>
      <c r="AC552" s="268">
        <v>0.0261758691206544</v>
      </c>
      <c r="AD552" s="269">
        <v>-0.00382852467942684</v>
      </c>
      <c r="AE552" s="270">
        <v>54751</v>
      </c>
      <c r="AF552" s="271">
        <v>930</v>
      </c>
      <c r="AG552" s="271">
        <v>0</v>
      </c>
      <c r="AH552" s="271">
        <v>50145</v>
      </c>
      <c r="AI552" s="271">
        <v>954</v>
      </c>
      <c r="AJ552" s="271">
        <v>1</v>
      </c>
      <c r="AK552" s="268">
        <v>0.0169859911234498</v>
      </c>
      <c r="AL552" s="268">
        <v>0.0190048858310898</v>
      </c>
      <c r="AM552" s="269">
        <v>-0.00201889470764004</v>
      </c>
    </row>
    <row r="553" spans="1:39">
      <c r="A553" s="279" t="s">
        <v>671</v>
      </c>
      <c r="B553" s="280" t="s">
        <v>3324</v>
      </c>
      <c r="C553" s="262" t="s">
        <v>705</v>
      </c>
      <c r="D553" s="280" t="s">
        <v>706</v>
      </c>
      <c r="E553" s="263">
        <v>0</v>
      </c>
      <c r="F553" s="263">
        <v>0</v>
      </c>
      <c r="G553" s="263">
        <v>0</v>
      </c>
      <c r="H553" s="263">
        <v>0</v>
      </c>
      <c r="I553" s="263">
        <v>0</v>
      </c>
      <c r="J553" s="264">
        <v>0</v>
      </c>
      <c r="K553" s="264">
        <v>0</v>
      </c>
      <c r="L553" s="264">
        <v>0</v>
      </c>
      <c r="M553" s="264">
        <v>0</v>
      </c>
      <c r="N553" s="264">
        <v>0</v>
      </c>
      <c r="O553" s="264">
        <v>0</v>
      </c>
      <c r="P553" s="264">
        <v>0</v>
      </c>
      <c r="Q553" s="264">
        <v>0</v>
      </c>
      <c r="R553" s="264">
        <v>0</v>
      </c>
      <c r="S553" s="264">
        <v>0</v>
      </c>
      <c r="T553" s="265">
        <v>0.015</v>
      </c>
      <c r="U553" s="266">
        <v>1</v>
      </c>
      <c r="V553" s="266">
        <v>1</v>
      </c>
      <c r="W553" s="266">
        <v>1</v>
      </c>
      <c r="X553" s="266">
        <v>0</v>
      </c>
      <c r="Y553" s="264">
        <v>1</v>
      </c>
      <c r="Z553" s="267">
        <v>1</v>
      </c>
      <c r="AA553" s="267">
        <v>0</v>
      </c>
      <c r="AB553" s="267">
        <v>0</v>
      </c>
      <c r="AC553" s="268">
        <v>0</v>
      </c>
      <c r="AD553" s="269">
        <v>0</v>
      </c>
      <c r="AE553" s="270">
        <v>0</v>
      </c>
      <c r="AF553" s="271">
        <v>0</v>
      </c>
      <c r="AG553" s="271">
        <v>0</v>
      </c>
      <c r="AH553" s="271">
        <v>1</v>
      </c>
      <c r="AI553" s="271">
        <v>1</v>
      </c>
      <c r="AJ553" s="271">
        <v>0</v>
      </c>
      <c r="AK553" s="268">
        <v>0</v>
      </c>
      <c r="AL553" s="268">
        <v>1</v>
      </c>
      <c r="AM553" s="269">
        <v>-1</v>
      </c>
    </row>
    <row r="554" spans="1:39">
      <c r="A554" s="279" t="s">
        <v>671</v>
      </c>
      <c r="B554" s="280" t="s">
        <v>3324</v>
      </c>
      <c r="C554" s="262" t="s">
        <v>707</v>
      </c>
      <c r="D554" s="280" t="s">
        <v>708</v>
      </c>
      <c r="E554" s="263">
        <v>13802</v>
      </c>
      <c r="F554" s="263">
        <v>206</v>
      </c>
      <c r="G554" s="263">
        <v>129</v>
      </c>
      <c r="H554" s="263">
        <v>6</v>
      </c>
      <c r="I554" s="263">
        <v>0</v>
      </c>
      <c r="J554" s="264">
        <v>11515</v>
      </c>
      <c r="K554" s="264">
        <v>183</v>
      </c>
      <c r="L554" s="264">
        <v>183</v>
      </c>
      <c r="M554" s="264">
        <v>39</v>
      </c>
      <c r="N554" s="264">
        <v>0</v>
      </c>
      <c r="O554" s="264">
        <v>6522</v>
      </c>
      <c r="P554" s="264">
        <v>140</v>
      </c>
      <c r="Q554" s="264">
        <v>140</v>
      </c>
      <c r="R554" s="264">
        <v>108</v>
      </c>
      <c r="S554" s="264">
        <v>0</v>
      </c>
      <c r="T554" s="265">
        <v>0.015</v>
      </c>
      <c r="U554" s="266">
        <v>319935</v>
      </c>
      <c r="V554" s="266">
        <v>5554</v>
      </c>
      <c r="W554" s="266">
        <v>5476</v>
      </c>
      <c r="X554" s="266">
        <v>7</v>
      </c>
      <c r="Y554" s="264">
        <v>5103</v>
      </c>
      <c r="Z554" s="267">
        <v>0.0173378967602794</v>
      </c>
      <c r="AA554" s="267">
        <v>0.0149253731343284</v>
      </c>
      <c r="AB554" s="267">
        <v>0.0158923143725575</v>
      </c>
      <c r="AC554" s="268">
        <v>0.0214658080343453</v>
      </c>
      <c r="AD554" s="269">
        <v>-0.000966941238229177</v>
      </c>
      <c r="AE554" s="270">
        <v>72478</v>
      </c>
      <c r="AF554" s="271">
        <v>1348</v>
      </c>
      <c r="AG554" s="271">
        <v>0</v>
      </c>
      <c r="AH554" s="271">
        <v>66109</v>
      </c>
      <c r="AI554" s="271">
        <v>1196</v>
      </c>
      <c r="AJ554" s="271">
        <v>1</v>
      </c>
      <c r="AK554" s="268">
        <v>0.0185987472060487</v>
      </c>
      <c r="AL554" s="268">
        <v>0.0180762074755328</v>
      </c>
      <c r="AM554" s="269">
        <v>0.0005225397305159</v>
      </c>
    </row>
    <row r="555" spans="1:39">
      <c r="A555" s="279" t="s">
        <v>671</v>
      </c>
      <c r="B555" s="280" t="s">
        <v>3324</v>
      </c>
      <c r="C555" s="262" t="s">
        <v>709</v>
      </c>
      <c r="D555" s="280" t="s">
        <v>710</v>
      </c>
      <c r="E555" s="263">
        <v>0</v>
      </c>
      <c r="F555" s="263">
        <v>1</v>
      </c>
      <c r="G555" s="263">
        <v>1</v>
      </c>
      <c r="H555" s="263">
        <v>1</v>
      </c>
      <c r="I555" s="263">
        <v>0</v>
      </c>
      <c r="J555" s="264">
        <v>177</v>
      </c>
      <c r="K555" s="264">
        <v>15</v>
      </c>
      <c r="L555" s="264">
        <v>15</v>
      </c>
      <c r="M555" s="264">
        <v>15</v>
      </c>
      <c r="N555" s="264">
        <v>0</v>
      </c>
      <c r="O555" s="264">
        <v>184</v>
      </c>
      <c r="P555" s="264">
        <v>1</v>
      </c>
      <c r="Q555" s="264">
        <v>1</v>
      </c>
      <c r="R555" s="264">
        <v>0</v>
      </c>
      <c r="S555" s="264">
        <v>0</v>
      </c>
      <c r="T555" s="265">
        <v>0.015</v>
      </c>
      <c r="U555" s="266">
        <v>4889</v>
      </c>
      <c r="V555" s="266">
        <v>112</v>
      </c>
      <c r="W555" s="266">
        <v>112</v>
      </c>
      <c r="X555" s="266">
        <v>0</v>
      </c>
      <c r="Y555" s="264">
        <v>110</v>
      </c>
      <c r="Z555" s="267">
        <v>0.0229085702597668</v>
      </c>
      <c r="AA555" s="267">
        <v>0</v>
      </c>
      <c r="AB555" s="267">
        <v>0.0847457627118644</v>
      </c>
      <c r="AC555" s="268">
        <v>0.00543478260869565</v>
      </c>
      <c r="AD555" s="269">
        <v>-0.0847457627118644</v>
      </c>
      <c r="AE555" s="270">
        <v>1069</v>
      </c>
      <c r="AF555" s="271">
        <v>31</v>
      </c>
      <c r="AG555" s="271">
        <v>0</v>
      </c>
      <c r="AH555" s="271">
        <v>1334</v>
      </c>
      <c r="AI555" s="271">
        <v>35</v>
      </c>
      <c r="AJ555" s="271">
        <v>0</v>
      </c>
      <c r="AK555" s="268">
        <v>0.028999064546305</v>
      </c>
      <c r="AL555" s="268">
        <v>0.0262368815592204</v>
      </c>
      <c r="AM555" s="269">
        <v>0.00276218298708457</v>
      </c>
    </row>
    <row r="556" spans="1:39">
      <c r="A556" s="279" t="s">
        <v>671</v>
      </c>
      <c r="B556" s="280" t="s">
        <v>3324</v>
      </c>
      <c r="C556" s="262" t="s">
        <v>711</v>
      </c>
      <c r="D556" s="280" t="s">
        <v>712</v>
      </c>
      <c r="E556" s="263">
        <v>0</v>
      </c>
      <c r="F556" s="263">
        <v>0</v>
      </c>
      <c r="G556" s="263">
        <v>0</v>
      </c>
      <c r="H556" s="263">
        <v>0</v>
      </c>
      <c r="I556" s="263">
        <v>0</v>
      </c>
      <c r="J556" s="264">
        <v>31</v>
      </c>
      <c r="K556" s="264">
        <v>0</v>
      </c>
      <c r="L556" s="264">
        <v>0</v>
      </c>
      <c r="M556" s="264">
        <v>0</v>
      </c>
      <c r="N556" s="264">
        <v>0</v>
      </c>
      <c r="O556" s="264">
        <v>0</v>
      </c>
      <c r="P556" s="264">
        <v>0</v>
      </c>
      <c r="Q556" s="264">
        <v>0</v>
      </c>
      <c r="R556" s="264">
        <v>0</v>
      </c>
      <c r="S556" s="264">
        <v>0</v>
      </c>
      <c r="T556" s="265">
        <v>0.015</v>
      </c>
      <c r="U556" s="266">
        <v>464</v>
      </c>
      <c r="V556" s="266">
        <v>6</v>
      </c>
      <c r="W556" s="266">
        <v>6</v>
      </c>
      <c r="X556" s="266">
        <v>0</v>
      </c>
      <c r="Y556" s="264">
        <v>6</v>
      </c>
      <c r="Z556" s="267">
        <v>0.0129310344827586</v>
      </c>
      <c r="AA556" s="267">
        <v>0</v>
      </c>
      <c r="AB556" s="267">
        <v>0</v>
      </c>
      <c r="AC556" s="268">
        <v>0</v>
      </c>
      <c r="AD556" s="269">
        <v>0</v>
      </c>
      <c r="AE556" s="270">
        <v>59</v>
      </c>
      <c r="AF556" s="271">
        <v>0</v>
      </c>
      <c r="AG556" s="271">
        <v>0</v>
      </c>
      <c r="AH556" s="271">
        <v>103</v>
      </c>
      <c r="AI556" s="271">
        <v>4</v>
      </c>
      <c r="AJ556" s="271">
        <v>0</v>
      </c>
      <c r="AK556" s="268">
        <v>0</v>
      </c>
      <c r="AL556" s="268">
        <v>0.0388349514563107</v>
      </c>
      <c r="AM556" s="269">
        <v>-0.0388349514563107</v>
      </c>
    </row>
    <row r="557" spans="1:39">
      <c r="A557" s="279" t="s">
        <v>671</v>
      </c>
      <c r="B557" s="280" t="s">
        <v>3324</v>
      </c>
      <c r="C557" s="262" t="s">
        <v>713</v>
      </c>
      <c r="D557" s="280" t="s">
        <v>714</v>
      </c>
      <c r="E557" s="263">
        <v>119</v>
      </c>
      <c r="F557" s="263">
        <v>0</v>
      </c>
      <c r="G557" s="263">
        <v>0</v>
      </c>
      <c r="H557" s="263">
        <v>0</v>
      </c>
      <c r="I557" s="263">
        <v>0</v>
      </c>
      <c r="J557" s="264">
        <v>0</v>
      </c>
      <c r="K557" s="264">
        <v>0</v>
      </c>
      <c r="L557" s="264">
        <v>0</v>
      </c>
      <c r="M557" s="264">
        <v>0</v>
      </c>
      <c r="N557" s="264">
        <v>0</v>
      </c>
      <c r="O557" s="264">
        <v>144</v>
      </c>
      <c r="P557" s="264">
        <v>1</v>
      </c>
      <c r="Q557" s="264">
        <v>1</v>
      </c>
      <c r="R557" s="264">
        <v>0</v>
      </c>
      <c r="S557" s="264">
        <v>0</v>
      </c>
      <c r="T557" s="265">
        <v>0.015</v>
      </c>
      <c r="U557" s="266">
        <v>2311</v>
      </c>
      <c r="V557" s="266">
        <v>2</v>
      </c>
      <c r="W557" s="266">
        <v>2</v>
      </c>
      <c r="X557" s="266">
        <v>0</v>
      </c>
      <c r="Y557" s="264">
        <v>1</v>
      </c>
      <c r="Z557" s="267">
        <v>0.000865426222414539</v>
      </c>
      <c r="AA557" s="267">
        <v>0</v>
      </c>
      <c r="AB557" s="267">
        <v>0</v>
      </c>
      <c r="AC557" s="268">
        <v>0.00694444444444444</v>
      </c>
      <c r="AD557" s="269">
        <v>0</v>
      </c>
      <c r="AE557" s="270">
        <v>459</v>
      </c>
      <c r="AF557" s="271">
        <v>1</v>
      </c>
      <c r="AG557" s="271">
        <v>0</v>
      </c>
      <c r="AH557" s="271">
        <v>497</v>
      </c>
      <c r="AI557" s="271">
        <v>0</v>
      </c>
      <c r="AJ557" s="271">
        <v>0</v>
      </c>
      <c r="AK557" s="268">
        <v>0.00217864923747277</v>
      </c>
      <c r="AL557" s="268">
        <v>0</v>
      </c>
      <c r="AM557" s="269">
        <v>0.00217864923747277</v>
      </c>
    </row>
    <row r="558" spans="1:39">
      <c r="A558" s="279" t="s">
        <v>671</v>
      </c>
      <c r="B558" s="280" t="s">
        <v>3324</v>
      </c>
      <c r="C558" s="262" t="s">
        <v>715</v>
      </c>
      <c r="D558" s="280" t="s">
        <v>716</v>
      </c>
      <c r="E558" s="263">
        <v>0</v>
      </c>
      <c r="F558" s="263">
        <v>5</v>
      </c>
      <c r="G558" s="263">
        <v>5</v>
      </c>
      <c r="H558" s="263">
        <v>5</v>
      </c>
      <c r="I558" s="263">
        <v>0</v>
      </c>
      <c r="J558" s="264">
        <v>1099</v>
      </c>
      <c r="K558" s="264">
        <v>2</v>
      </c>
      <c r="L558" s="264">
        <v>2</v>
      </c>
      <c r="M558" s="264">
        <v>2</v>
      </c>
      <c r="N558" s="264">
        <v>0</v>
      </c>
      <c r="O558" s="264">
        <v>73</v>
      </c>
      <c r="P558" s="264">
        <v>0</v>
      </c>
      <c r="Q558" s="264">
        <v>0</v>
      </c>
      <c r="R558" s="264">
        <v>0</v>
      </c>
      <c r="S558" s="264">
        <v>0</v>
      </c>
      <c r="T558" s="265">
        <v>0.015</v>
      </c>
      <c r="U558" s="266">
        <v>14150</v>
      </c>
      <c r="V558" s="266">
        <v>111</v>
      </c>
      <c r="W558" s="266">
        <v>111</v>
      </c>
      <c r="X558" s="266">
        <v>0</v>
      </c>
      <c r="Y558" s="264">
        <v>111</v>
      </c>
      <c r="Z558" s="267">
        <v>0.00784452296819788</v>
      </c>
      <c r="AA558" s="267">
        <v>0</v>
      </c>
      <c r="AB558" s="267">
        <v>0.00181983621474067</v>
      </c>
      <c r="AC558" s="268">
        <v>0</v>
      </c>
      <c r="AD558" s="269">
        <v>-0.00181983621474067</v>
      </c>
      <c r="AE558" s="270">
        <v>2482</v>
      </c>
      <c r="AF558" s="271">
        <v>16</v>
      </c>
      <c r="AG558" s="271">
        <v>0</v>
      </c>
      <c r="AH558" s="271">
        <v>3460</v>
      </c>
      <c r="AI558" s="271">
        <v>32</v>
      </c>
      <c r="AJ558" s="271">
        <v>0</v>
      </c>
      <c r="AK558" s="268">
        <v>0.0064464141821112</v>
      </c>
      <c r="AL558" s="268">
        <v>0.0092485549132948</v>
      </c>
      <c r="AM558" s="269">
        <v>-0.0028021407311836</v>
      </c>
    </row>
    <row r="559" spans="1:39">
      <c r="A559" s="279" t="s">
        <v>671</v>
      </c>
      <c r="B559" s="280" t="s">
        <v>3324</v>
      </c>
      <c r="C559" s="262" t="s">
        <v>717</v>
      </c>
      <c r="D559" s="280" t="s">
        <v>718</v>
      </c>
      <c r="E559" s="263">
        <v>314</v>
      </c>
      <c r="F559" s="263">
        <v>5</v>
      </c>
      <c r="G559" s="263">
        <v>5</v>
      </c>
      <c r="H559" s="263">
        <v>4</v>
      </c>
      <c r="I559" s="263">
        <v>0</v>
      </c>
      <c r="J559" s="264">
        <v>728</v>
      </c>
      <c r="K559" s="264">
        <v>0</v>
      </c>
      <c r="L559" s="264">
        <v>0</v>
      </c>
      <c r="M559" s="264">
        <v>0</v>
      </c>
      <c r="N559" s="264">
        <v>0</v>
      </c>
      <c r="O559" s="264">
        <v>1201</v>
      </c>
      <c r="P559" s="264">
        <v>5</v>
      </c>
      <c r="Q559" s="264">
        <v>5</v>
      </c>
      <c r="R559" s="264">
        <v>4</v>
      </c>
      <c r="S559" s="264">
        <v>0</v>
      </c>
      <c r="T559" s="265">
        <v>0.015</v>
      </c>
      <c r="U559" s="266">
        <v>16241</v>
      </c>
      <c r="V559" s="266">
        <v>46</v>
      </c>
      <c r="W559" s="266">
        <v>46</v>
      </c>
      <c r="X559" s="266">
        <v>0</v>
      </c>
      <c r="Y559" s="264">
        <v>41</v>
      </c>
      <c r="Z559" s="267">
        <v>0.0028323379102272</v>
      </c>
      <c r="AA559" s="267">
        <v>0.0159235668789809</v>
      </c>
      <c r="AB559" s="267">
        <v>0</v>
      </c>
      <c r="AC559" s="268">
        <v>0.00416319733555371</v>
      </c>
      <c r="AD559" s="269">
        <v>0.0159235668789809</v>
      </c>
      <c r="AE559" s="270">
        <v>4155</v>
      </c>
      <c r="AF559" s="271">
        <v>15</v>
      </c>
      <c r="AG559" s="271">
        <v>0</v>
      </c>
      <c r="AH559" s="271">
        <v>4663</v>
      </c>
      <c r="AI559" s="271">
        <v>10</v>
      </c>
      <c r="AJ559" s="271">
        <v>0</v>
      </c>
      <c r="AK559" s="268">
        <v>0.0036101083032491</v>
      </c>
      <c r="AL559" s="268">
        <v>0.00214454214025306</v>
      </c>
      <c r="AM559" s="269">
        <v>0.00146556616299604</v>
      </c>
    </row>
    <row r="560" spans="1:39">
      <c r="A560" s="279" t="s">
        <v>719</v>
      </c>
      <c r="B560" s="280" t="s">
        <v>3325</v>
      </c>
      <c r="C560" s="262" t="s">
        <v>721</v>
      </c>
      <c r="D560" s="280" t="s">
        <v>722</v>
      </c>
      <c r="E560" s="263">
        <v>5542</v>
      </c>
      <c r="F560" s="263">
        <v>92</v>
      </c>
      <c r="G560" s="263">
        <v>64</v>
      </c>
      <c r="H560" s="263">
        <v>0</v>
      </c>
      <c r="I560" s="263">
        <v>0</v>
      </c>
      <c r="J560" s="264">
        <v>2507</v>
      </c>
      <c r="K560" s="264">
        <v>40</v>
      </c>
      <c r="L560" s="264">
        <v>40</v>
      </c>
      <c r="M560" s="264">
        <v>2</v>
      </c>
      <c r="N560" s="264">
        <v>0</v>
      </c>
      <c r="O560" s="264">
        <v>3345</v>
      </c>
      <c r="P560" s="264">
        <v>74</v>
      </c>
      <c r="Q560" s="264">
        <v>74</v>
      </c>
      <c r="R560" s="264">
        <v>40</v>
      </c>
      <c r="S560" s="264">
        <v>0</v>
      </c>
      <c r="T560" s="265">
        <v>0.015</v>
      </c>
      <c r="U560" s="266">
        <v>125908</v>
      </c>
      <c r="V560" s="266">
        <v>2218</v>
      </c>
      <c r="W560" s="266">
        <v>2189</v>
      </c>
      <c r="X560" s="266">
        <v>0</v>
      </c>
      <c r="Y560" s="264">
        <v>2025</v>
      </c>
      <c r="Z560" s="267">
        <v>0.0176160371064587</v>
      </c>
      <c r="AA560" s="267">
        <v>0.016600505232768</v>
      </c>
      <c r="AB560" s="267">
        <v>0.0159553250897487</v>
      </c>
      <c r="AC560" s="268">
        <v>0.0221225710014948</v>
      </c>
      <c r="AD560" s="269">
        <v>0.000645180143019248</v>
      </c>
      <c r="AE560" s="270">
        <v>27377</v>
      </c>
      <c r="AF560" s="271">
        <v>544</v>
      </c>
      <c r="AG560" s="271">
        <v>0</v>
      </c>
      <c r="AH560" s="271">
        <v>27598</v>
      </c>
      <c r="AI560" s="271">
        <v>492</v>
      </c>
      <c r="AJ560" s="271">
        <v>0</v>
      </c>
      <c r="AK560" s="268">
        <v>0.0198706943784929</v>
      </c>
      <c r="AL560" s="268">
        <v>0.0178273787955649</v>
      </c>
      <c r="AM560" s="269">
        <v>0.002043315582928</v>
      </c>
    </row>
    <row r="561" spans="1:39">
      <c r="A561" s="279" t="s">
        <v>719</v>
      </c>
      <c r="B561" s="280" t="s">
        <v>3325</v>
      </c>
      <c r="C561" s="262" t="s">
        <v>723</v>
      </c>
      <c r="D561" s="280" t="s">
        <v>723</v>
      </c>
      <c r="E561" s="263">
        <v>3991</v>
      </c>
      <c r="F561" s="263">
        <v>57</v>
      </c>
      <c r="G561" s="263">
        <v>47</v>
      </c>
      <c r="H561" s="263">
        <v>0</v>
      </c>
      <c r="I561" s="263">
        <v>0</v>
      </c>
      <c r="J561" s="264">
        <v>1996</v>
      </c>
      <c r="K561" s="264">
        <v>38</v>
      </c>
      <c r="L561" s="264">
        <v>38</v>
      </c>
      <c r="M561" s="264">
        <v>10</v>
      </c>
      <c r="N561" s="264">
        <v>0</v>
      </c>
      <c r="O561" s="264">
        <v>2316</v>
      </c>
      <c r="P561" s="264">
        <v>43</v>
      </c>
      <c r="Q561" s="264">
        <v>43</v>
      </c>
      <c r="R561" s="264">
        <v>33</v>
      </c>
      <c r="S561" s="264">
        <v>0</v>
      </c>
      <c r="T561" s="265">
        <v>0.015</v>
      </c>
      <c r="U561" s="266">
        <v>93425</v>
      </c>
      <c r="V561" s="266">
        <v>1481</v>
      </c>
      <c r="W561" s="266">
        <v>1468</v>
      </c>
      <c r="X561" s="266">
        <v>0</v>
      </c>
      <c r="Y561" s="264">
        <v>1372</v>
      </c>
      <c r="Z561" s="267">
        <v>0.0158522879314959</v>
      </c>
      <c r="AA561" s="267">
        <v>0.0142821348033074</v>
      </c>
      <c r="AB561" s="267">
        <v>0.0190380761523046</v>
      </c>
      <c r="AC561" s="268">
        <v>0.018566493955095</v>
      </c>
      <c r="AD561" s="269">
        <v>-0.00475594134899717</v>
      </c>
      <c r="AE561" s="270">
        <v>19815</v>
      </c>
      <c r="AF561" s="271">
        <v>306</v>
      </c>
      <c r="AG561" s="271">
        <v>0</v>
      </c>
      <c r="AH561" s="271">
        <v>20966</v>
      </c>
      <c r="AI561" s="271">
        <v>355</v>
      </c>
      <c r="AJ561" s="271">
        <v>0</v>
      </c>
      <c r="AK561" s="268">
        <v>0.015442846328539</v>
      </c>
      <c r="AL561" s="268">
        <v>0.0169321759038443</v>
      </c>
      <c r="AM561" s="269">
        <v>-0.00148932957530533</v>
      </c>
    </row>
    <row r="562" spans="1:39">
      <c r="A562" s="279" t="s">
        <v>719</v>
      </c>
      <c r="B562" s="280" t="s">
        <v>3325</v>
      </c>
      <c r="C562" s="262" t="s">
        <v>724</v>
      </c>
      <c r="D562" s="280" t="s">
        <v>724</v>
      </c>
      <c r="E562" s="263">
        <v>5166</v>
      </c>
      <c r="F562" s="263">
        <v>90</v>
      </c>
      <c r="G562" s="263">
        <v>66</v>
      </c>
      <c r="H562" s="263">
        <v>1</v>
      </c>
      <c r="I562" s="263">
        <v>0</v>
      </c>
      <c r="J562" s="264">
        <v>2445</v>
      </c>
      <c r="K562" s="264">
        <v>27</v>
      </c>
      <c r="L562" s="264">
        <v>27</v>
      </c>
      <c r="M562" s="264">
        <v>1</v>
      </c>
      <c r="N562" s="264">
        <v>0</v>
      </c>
      <c r="O562" s="264">
        <v>3142</v>
      </c>
      <c r="P562" s="264">
        <v>68</v>
      </c>
      <c r="Q562" s="264">
        <v>68</v>
      </c>
      <c r="R562" s="264">
        <v>25</v>
      </c>
      <c r="S562" s="264">
        <v>0</v>
      </c>
      <c r="T562" s="265">
        <v>0.015</v>
      </c>
      <c r="U562" s="266">
        <v>114993</v>
      </c>
      <c r="V562" s="266">
        <v>1832</v>
      </c>
      <c r="W562" s="266">
        <v>1807</v>
      </c>
      <c r="X562" s="266">
        <v>0</v>
      </c>
      <c r="Y562" s="264">
        <v>1653</v>
      </c>
      <c r="Z562" s="267">
        <v>0.0159314045202751</v>
      </c>
      <c r="AA562" s="267">
        <v>0.0174216027874564</v>
      </c>
      <c r="AB562" s="267">
        <v>0.0110429447852761</v>
      </c>
      <c r="AC562" s="268">
        <v>0.0216422660725652</v>
      </c>
      <c r="AD562" s="269">
        <v>0.00637865800218037</v>
      </c>
      <c r="AE562" s="270">
        <v>25428</v>
      </c>
      <c r="AF562" s="271">
        <v>387</v>
      </c>
      <c r="AG562" s="271">
        <v>0</v>
      </c>
      <c r="AH562" s="271">
        <v>25599</v>
      </c>
      <c r="AI562" s="271">
        <v>416</v>
      </c>
      <c r="AJ562" s="271">
        <v>0</v>
      </c>
      <c r="AK562" s="268">
        <v>0.0152194431335536</v>
      </c>
      <c r="AL562" s="268">
        <v>0.0162506347904215</v>
      </c>
      <c r="AM562" s="269">
        <v>-0.00103119165686794</v>
      </c>
    </row>
    <row r="563" spans="1:39">
      <c r="A563" s="279" t="s">
        <v>719</v>
      </c>
      <c r="B563" s="280" t="s">
        <v>3325</v>
      </c>
      <c r="C563" s="262" t="s">
        <v>725</v>
      </c>
      <c r="D563" s="280" t="s">
        <v>726</v>
      </c>
      <c r="E563" s="263">
        <v>6645</v>
      </c>
      <c r="F563" s="263">
        <v>127</v>
      </c>
      <c r="G563" s="263">
        <v>91</v>
      </c>
      <c r="H563" s="263">
        <v>0</v>
      </c>
      <c r="I563" s="263">
        <v>0</v>
      </c>
      <c r="J563" s="264">
        <v>3137</v>
      </c>
      <c r="K563" s="264">
        <v>0</v>
      </c>
      <c r="L563" s="264">
        <v>0</v>
      </c>
      <c r="M563" s="264">
        <v>0</v>
      </c>
      <c r="N563" s="264">
        <v>0</v>
      </c>
      <c r="O563" s="264">
        <v>3994</v>
      </c>
      <c r="P563" s="264">
        <v>76</v>
      </c>
      <c r="Q563" s="264">
        <v>76</v>
      </c>
      <c r="R563" s="264">
        <v>50</v>
      </c>
      <c r="S563" s="264">
        <v>0</v>
      </c>
      <c r="T563" s="265">
        <v>0.015</v>
      </c>
      <c r="U563" s="266">
        <v>156418</v>
      </c>
      <c r="V563" s="266">
        <v>2226</v>
      </c>
      <c r="W563" s="266">
        <v>2190</v>
      </c>
      <c r="X563" s="266">
        <v>1</v>
      </c>
      <c r="Y563" s="264">
        <v>2050</v>
      </c>
      <c r="Z563" s="267">
        <v>0.0142247055965426</v>
      </c>
      <c r="AA563" s="267">
        <v>0.0191121143717081</v>
      </c>
      <c r="AB563" s="267">
        <v>0</v>
      </c>
      <c r="AC563" s="268">
        <v>0.0190285428142213</v>
      </c>
      <c r="AD563" s="269">
        <v>0.0191121143717081</v>
      </c>
      <c r="AE563" s="270">
        <v>32658</v>
      </c>
      <c r="AF563" s="271">
        <v>511</v>
      </c>
      <c r="AG563" s="271">
        <v>0</v>
      </c>
      <c r="AH563" s="271">
        <v>35065</v>
      </c>
      <c r="AI563" s="271">
        <v>540</v>
      </c>
      <c r="AJ563" s="271">
        <v>0</v>
      </c>
      <c r="AK563" s="268">
        <v>0.015647008389981</v>
      </c>
      <c r="AL563" s="268">
        <v>0.0153999714815343</v>
      </c>
      <c r="AM563" s="269">
        <v>0.000247036908446723</v>
      </c>
    </row>
    <row r="564" spans="1:39">
      <c r="A564" s="279" t="s">
        <v>719</v>
      </c>
      <c r="B564" s="280" t="s">
        <v>3325</v>
      </c>
      <c r="C564" s="262" t="s">
        <v>727</v>
      </c>
      <c r="D564" s="280" t="s">
        <v>728</v>
      </c>
      <c r="E564" s="263">
        <v>4171</v>
      </c>
      <c r="F564" s="263">
        <v>40</v>
      </c>
      <c r="G564" s="263">
        <v>23</v>
      </c>
      <c r="H564" s="263">
        <v>0</v>
      </c>
      <c r="I564" s="263">
        <v>0</v>
      </c>
      <c r="J564" s="264">
        <v>2136</v>
      </c>
      <c r="K564" s="264">
        <v>26</v>
      </c>
      <c r="L564" s="264">
        <v>26</v>
      </c>
      <c r="M564" s="264">
        <v>3</v>
      </c>
      <c r="N564" s="264">
        <v>0</v>
      </c>
      <c r="O564" s="264">
        <v>2470</v>
      </c>
      <c r="P564" s="264">
        <v>31</v>
      </c>
      <c r="Q564" s="264">
        <v>31</v>
      </c>
      <c r="R564" s="264">
        <v>20</v>
      </c>
      <c r="S564" s="264">
        <v>0</v>
      </c>
      <c r="T564" s="265">
        <v>0.015</v>
      </c>
      <c r="U564" s="266">
        <v>95247</v>
      </c>
      <c r="V564" s="266">
        <v>1170</v>
      </c>
      <c r="W564" s="266">
        <v>1152</v>
      </c>
      <c r="X564" s="266">
        <v>0</v>
      </c>
      <c r="Y564" s="264">
        <v>1080</v>
      </c>
      <c r="Z564" s="267">
        <v>0.0122838514598885</v>
      </c>
      <c r="AA564" s="267">
        <v>0.00959002637257252</v>
      </c>
      <c r="AB564" s="267">
        <v>0.0121722846441948</v>
      </c>
      <c r="AC564" s="268">
        <v>0.0125506072874494</v>
      </c>
      <c r="AD564" s="269">
        <v>-0.00258225827162223</v>
      </c>
      <c r="AE564" s="270">
        <v>20739</v>
      </c>
      <c r="AF564" s="271">
        <v>262</v>
      </c>
      <c r="AG564" s="271">
        <v>0</v>
      </c>
      <c r="AH564" s="271">
        <v>21288</v>
      </c>
      <c r="AI564" s="271">
        <v>283</v>
      </c>
      <c r="AJ564" s="271">
        <v>0</v>
      </c>
      <c r="AK564" s="268">
        <v>0.0126332031438353</v>
      </c>
      <c r="AL564" s="268">
        <v>0.013293874483277</v>
      </c>
      <c r="AM564" s="269">
        <v>-0.000660671339441678</v>
      </c>
    </row>
    <row r="565" spans="1:39">
      <c r="A565" s="279" t="s">
        <v>719</v>
      </c>
      <c r="B565" s="280" t="s">
        <v>3325</v>
      </c>
      <c r="C565" s="262" t="s">
        <v>729</v>
      </c>
      <c r="D565" s="280" t="s">
        <v>729</v>
      </c>
      <c r="E565" s="263">
        <v>5791</v>
      </c>
      <c r="F565" s="263">
        <v>81</v>
      </c>
      <c r="G565" s="263">
        <v>67</v>
      </c>
      <c r="H565" s="263">
        <v>0</v>
      </c>
      <c r="I565" s="263">
        <v>0</v>
      </c>
      <c r="J565" s="264">
        <v>3072</v>
      </c>
      <c r="K565" s="264">
        <v>59</v>
      </c>
      <c r="L565" s="264">
        <v>59</v>
      </c>
      <c r="M565" s="264">
        <v>16</v>
      </c>
      <c r="N565" s="264">
        <v>0</v>
      </c>
      <c r="O565" s="264">
        <v>3418</v>
      </c>
      <c r="P565" s="264">
        <v>59</v>
      </c>
      <c r="Q565" s="264">
        <v>59</v>
      </c>
      <c r="R565" s="264">
        <v>43</v>
      </c>
      <c r="S565" s="264">
        <v>0</v>
      </c>
      <c r="T565" s="265">
        <v>0.015</v>
      </c>
      <c r="U565" s="266">
        <v>128587</v>
      </c>
      <c r="V565" s="266">
        <v>2026</v>
      </c>
      <c r="W565" s="266">
        <v>2012</v>
      </c>
      <c r="X565" s="266">
        <v>0</v>
      </c>
      <c r="Y565" s="264">
        <v>1856</v>
      </c>
      <c r="Z565" s="267">
        <v>0.015755869566908</v>
      </c>
      <c r="AA565" s="267">
        <v>0.0139872215506821</v>
      </c>
      <c r="AB565" s="267">
        <v>0.0192057291666667</v>
      </c>
      <c r="AC565" s="268">
        <v>0.0172615564657695</v>
      </c>
      <c r="AD565" s="269">
        <v>-0.00521850761598457</v>
      </c>
      <c r="AE565" s="270">
        <v>28792</v>
      </c>
      <c r="AF565" s="271">
        <v>530</v>
      </c>
      <c r="AG565" s="271">
        <v>0</v>
      </c>
      <c r="AH565" s="271">
        <v>28696</v>
      </c>
      <c r="AI565" s="271">
        <v>434</v>
      </c>
      <c r="AJ565" s="271">
        <v>0</v>
      </c>
      <c r="AK565" s="268">
        <v>0.0184078910808558</v>
      </c>
      <c r="AL565" s="268">
        <v>0.0151240591023139</v>
      </c>
      <c r="AM565" s="269">
        <v>0.00328383197854188</v>
      </c>
    </row>
    <row r="566" spans="1:39">
      <c r="A566" s="279" t="s">
        <v>719</v>
      </c>
      <c r="B566" s="280" t="s">
        <v>3325</v>
      </c>
      <c r="C566" s="262" t="s">
        <v>730</v>
      </c>
      <c r="D566" s="280" t="s">
        <v>730</v>
      </c>
      <c r="E566" s="263">
        <v>4586</v>
      </c>
      <c r="F566" s="263">
        <v>64</v>
      </c>
      <c r="G566" s="263">
        <v>45</v>
      </c>
      <c r="H566" s="263">
        <v>0</v>
      </c>
      <c r="I566" s="263">
        <v>0</v>
      </c>
      <c r="J566" s="264">
        <v>2159</v>
      </c>
      <c r="K566" s="264">
        <v>32</v>
      </c>
      <c r="L566" s="264">
        <v>32</v>
      </c>
      <c r="M566" s="264">
        <v>5</v>
      </c>
      <c r="N566" s="264">
        <v>0</v>
      </c>
      <c r="O566" s="264">
        <v>2616</v>
      </c>
      <c r="P566" s="264">
        <v>31</v>
      </c>
      <c r="Q566" s="264">
        <v>31</v>
      </c>
      <c r="R566" s="264">
        <v>12</v>
      </c>
      <c r="S566" s="264">
        <v>0</v>
      </c>
      <c r="T566" s="265">
        <v>0.015</v>
      </c>
      <c r="U566" s="266">
        <v>100827</v>
      </c>
      <c r="V566" s="266">
        <v>1341</v>
      </c>
      <c r="W566" s="266">
        <v>1321</v>
      </c>
      <c r="X566" s="266">
        <v>8</v>
      </c>
      <c r="Y566" s="264">
        <v>1214</v>
      </c>
      <c r="Z566" s="267">
        <v>0.0132206650996261</v>
      </c>
      <c r="AA566" s="267">
        <v>0.0139555167902311</v>
      </c>
      <c r="AB566" s="267">
        <v>0.0148216767021769</v>
      </c>
      <c r="AC566" s="268">
        <v>0.0118501529051988</v>
      </c>
      <c r="AD566" s="269">
        <v>-0.000866159911945795</v>
      </c>
      <c r="AE566" s="270">
        <v>22287</v>
      </c>
      <c r="AF566" s="271">
        <v>316</v>
      </c>
      <c r="AG566" s="271">
        <v>1</v>
      </c>
      <c r="AH566" s="271">
        <v>22511</v>
      </c>
      <c r="AI566" s="271">
        <v>299</v>
      </c>
      <c r="AJ566" s="271">
        <v>0</v>
      </c>
      <c r="AK566" s="268">
        <v>0.0141337999730785</v>
      </c>
      <c r="AL566" s="268">
        <v>0.0132823952734219</v>
      </c>
      <c r="AM566" s="269">
        <v>0.000851404699656593</v>
      </c>
    </row>
    <row r="567" spans="1:39">
      <c r="A567" s="279" t="s">
        <v>719</v>
      </c>
      <c r="B567" s="280" t="s">
        <v>3325</v>
      </c>
      <c r="C567" s="262" t="s">
        <v>731</v>
      </c>
      <c r="D567" s="280" t="s">
        <v>731</v>
      </c>
      <c r="E567" s="263">
        <v>3103</v>
      </c>
      <c r="F567" s="263">
        <v>40</v>
      </c>
      <c r="G567" s="263">
        <v>30</v>
      </c>
      <c r="H567" s="263">
        <v>0</v>
      </c>
      <c r="I567" s="263">
        <v>0</v>
      </c>
      <c r="J567" s="264">
        <v>1425</v>
      </c>
      <c r="K567" s="264">
        <v>19</v>
      </c>
      <c r="L567" s="264">
        <v>19</v>
      </c>
      <c r="M567" s="264">
        <v>2</v>
      </c>
      <c r="N567" s="264">
        <v>0</v>
      </c>
      <c r="O567" s="264">
        <v>1752</v>
      </c>
      <c r="P567" s="264">
        <v>35</v>
      </c>
      <c r="Q567" s="264">
        <v>35</v>
      </c>
      <c r="R567" s="264">
        <v>19</v>
      </c>
      <c r="S567" s="264">
        <v>0</v>
      </c>
      <c r="T567" s="265">
        <v>0.015</v>
      </c>
      <c r="U567" s="266">
        <v>63358</v>
      </c>
      <c r="V567" s="266">
        <v>1010</v>
      </c>
      <c r="W567" s="266">
        <v>1000</v>
      </c>
      <c r="X567" s="266">
        <v>2</v>
      </c>
      <c r="Y567" s="264">
        <v>927</v>
      </c>
      <c r="Z567" s="267">
        <v>0.015909593105843</v>
      </c>
      <c r="AA567" s="267">
        <v>0.0128907508862391</v>
      </c>
      <c r="AB567" s="267">
        <v>0.0133333333333333</v>
      </c>
      <c r="AC567" s="268">
        <v>0.0199771689497717</v>
      </c>
      <c r="AD567" s="269">
        <v>-0.000442582447094211</v>
      </c>
      <c r="AE567" s="270">
        <v>13853</v>
      </c>
      <c r="AF567" s="271">
        <v>214</v>
      </c>
      <c r="AG567" s="271">
        <v>0</v>
      </c>
      <c r="AH567" s="271">
        <v>13895</v>
      </c>
      <c r="AI567" s="271">
        <v>222</v>
      </c>
      <c r="AJ567" s="271">
        <v>1</v>
      </c>
      <c r="AK567" s="268">
        <v>0.0154479174186097</v>
      </c>
      <c r="AL567" s="268">
        <v>0.0159050017992083</v>
      </c>
      <c r="AM567" s="269">
        <v>-0.00045708438059866</v>
      </c>
    </row>
    <row r="568" spans="1:39">
      <c r="A568" s="279" t="s">
        <v>719</v>
      </c>
      <c r="B568" s="280" t="s">
        <v>3325</v>
      </c>
      <c r="C568" s="262" t="s">
        <v>732</v>
      </c>
      <c r="D568" s="280" t="s">
        <v>733</v>
      </c>
      <c r="E568" s="263">
        <v>4155</v>
      </c>
      <c r="F568" s="263">
        <v>37</v>
      </c>
      <c r="G568" s="263">
        <v>31</v>
      </c>
      <c r="H568" s="263">
        <v>0</v>
      </c>
      <c r="I568" s="263">
        <v>0</v>
      </c>
      <c r="J568" s="264">
        <v>2062</v>
      </c>
      <c r="K568" s="264">
        <v>48</v>
      </c>
      <c r="L568" s="264">
        <v>47</v>
      </c>
      <c r="M568" s="264">
        <v>9</v>
      </c>
      <c r="N568" s="264">
        <v>0</v>
      </c>
      <c r="O568" s="264">
        <v>2442</v>
      </c>
      <c r="P568" s="264">
        <v>52</v>
      </c>
      <c r="Q568" s="264">
        <v>52</v>
      </c>
      <c r="R568" s="264">
        <v>38</v>
      </c>
      <c r="S568" s="264">
        <v>0</v>
      </c>
      <c r="T568" s="265">
        <v>0.015</v>
      </c>
      <c r="U568" s="266">
        <v>88803</v>
      </c>
      <c r="V568" s="266">
        <v>1653</v>
      </c>
      <c r="W568" s="266">
        <v>1645</v>
      </c>
      <c r="X568" s="266">
        <v>2</v>
      </c>
      <c r="Y568" s="264">
        <v>1546</v>
      </c>
      <c r="Z568" s="267">
        <v>0.0185917142438882</v>
      </c>
      <c r="AA568" s="267">
        <v>0.00890493381468111</v>
      </c>
      <c r="AB568" s="267">
        <v>0.023278370514064</v>
      </c>
      <c r="AC568" s="268">
        <v>0.0212940212940213</v>
      </c>
      <c r="AD568" s="269">
        <v>-0.0143734366993829</v>
      </c>
      <c r="AE568" s="270">
        <v>19735</v>
      </c>
      <c r="AF568" s="271">
        <v>395</v>
      </c>
      <c r="AG568" s="271">
        <v>0</v>
      </c>
      <c r="AH568" s="271">
        <v>20118</v>
      </c>
      <c r="AI568" s="271">
        <v>409</v>
      </c>
      <c r="AJ568" s="271">
        <v>1</v>
      </c>
      <c r="AK568" s="268">
        <v>0.0200152014187991</v>
      </c>
      <c r="AL568" s="268">
        <v>0.0202803459588428</v>
      </c>
      <c r="AM568" s="269">
        <v>-0.000265144540043737</v>
      </c>
    </row>
    <row r="569" spans="1:39">
      <c r="A569" s="279" t="s">
        <v>719</v>
      </c>
      <c r="B569" s="280" t="s">
        <v>3325</v>
      </c>
      <c r="C569" s="262" t="s">
        <v>734</v>
      </c>
      <c r="D569" s="280" t="s">
        <v>735</v>
      </c>
      <c r="E569" s="263">
        <v>6323</v>
      </c>
      <c r="F569" s="263">
        <v>96</v>
      </c>
      <c r="G569" s="263">
        <v>62</v>
      </c>
      <c r="H569" s="263">
        <v>1</v>
      </c>
      <c r="I569" s="263">
        <v>0</v>
      </c>
      <c r="J569" s="264">
        <v>3239</v>
      </c>
      <c r="K569" s="264">
        <v>62</v>
      </c>
      <c r="L569" s="264">
        <v>62</v>
      </c>
      <c r="M569" s="264">
        <v>14</v>
      </c>
      <c r="N569" s="264">
        <v>0</v>
      </c>
      <c r="O569" s="264">
        <v>4247</v>
      </c>
      <c r="P569" s="264">
        <v>98</v>
      </c>
      <c r="Q569" s="264">
        <v>98</v>
      </c>
      <c r="R569" s="264">
        <v>69</v>
      </c>
      <c r="S569" s="264">
        <v>0</v>
      </c>
      <c r="T569" s="265">
        <v>0.015</v>
      </c>
      <c r="U569" s="266">
        <v>147242</v>
      </c>
      <c r="V569" s="266">
        <v>2717</v>
      </c>
      <c r="W569" s="266">
        <v>2683</v>
      </c>
      <c r="X569" s="266">
        <v>0</v>
      </c>
      <c r="Y569" s="264">
        <v>2529</v>
      </c>
      <c r="Z569" s="267">
        <v>0.0184526154222301</v>
      </c>
      <c r="AA569" s="267">
        <v>0.0151826664557963</v>
      </c>
      <c r="AB569" s="267">
        <v>0.0191417104044458</v>
      </c>
      <c r="AC569" s="268">
        <v>0.0230751118436543</v>
      </c>
      <c r="AD569" s="269">
        <v>-0.00395904394864952</v>
      </c>
      <c r="AE569" s="270">
        <v>32206</v>
      </c>
      <c r="AF569" s="271">
        <v>624</v>
      </c>
      <c r="AG569" s="271">
        <v>0</v>
      </c>
      <c r="AH569" s="271">
        <v>32951</v>
      </c>
      <c r="AI569" s="271">
        <v>582</v>
      </c>
      <c r="AJ569" s="271">
        <v>0</v>
      </c>
      <c r="AK569" s="268">
        <v>0.0193752716885052</v>
      </c>
      <c r="AL569" s="268">
        <v>0.0176625899062244</v>
      </c>
      <c r="AM569" s="269">
        <v>0.00171268178228086</v>
      </c>
    </row>
    <row r="570" spans="1:39">
      <c r="A570" s="279" t="s">
        <v>719</v>
      </c>
      <c r="B570" s="280" t="s">
        <v>3325</v>
      </c>
      <c r="C570" s="262" t="s">
        <v>736</v>
      </c>
      <c r="D570" s="280" t="s">
        <v>736</v>
      </c>
      <c r="E570" s="263">
        <v>7124</v>
      </c>
      <c r="F570" s="263">
        <v>41</v>
      </c>
      <c r="G570" s="263">
        <v>36</v>
      </c>
      <c r="H570" s="263">
        <v>0</v>
      </c>
      <c r="I570" s="263">
        <v>0</v>
      </c>
      <c r="J570" s="264">
        <v>3551</v>
      </c>
      <c r="K570" s="264">
        <v>41</v>
      </c>
      <c r="L570" s="264">
        <v>41</v>
      </c>
      <c r="M570" s="264">
        <v>10</v>
      </c>
      <c r="N570" s="264">
        <v>0</v>
      </c>
      <c r="O570" s="264">
        <v>4177</v>
      </c>
      <c r="P570" s="264">
        <v>67</v>
      </c>
      <c r="Q570" s="264">
        <v>67</v>
      </c>
      <c r="R570" s="264">
        <v>34</v>
      </c>
      <c r="S570" s="264">
        <v>0</v>
      </c>
      <c r="T570" s="265">
        <v>0.015</v>
      </c>
      <c r="U570" s="266">
        <v>171677</v>
      </c>
      <c r="V570" s="266">
        <v>1901</v>
      </c>
      <c r="W570" s="266">
        <v>1896</v>
      </c>
      <c r="X570" s="266">
        <v>2</v>
      </c>
      <c r="Y570" s="264">
        <v>1764</v>
      </c>
      <c r="Z570" s="267">
        <v>0.0110614700862667</v>
      </c>
      <c r="AA570" s="267">
        <v>0.00575519371139809</v>
      </c>
      <c r="AB570" s="267">
        <v>0.0115460433680653</v>
      </c>
      <c r="AC570" s="268">
        <v>0.0160402202537706</v>
      </c>
      <c r="AD570" s="269">
        <v>-0.00579084965666724</v>
      </c>
      <c r="AE570" s="270">
        <v>37764</v>
      </c>
      <c r="AF570" s="271">
        <v>438</v>
      </c>
      <c r="AG570" s="271">
        <v>0</v>
      </c>
      <c r="AH570" s="271">
        <v>36728</v>
      </c>
      <c r="AI570" s="271">
        <v>395</v>
      </c>
      <c r="AJ570" s="271">
        <v>0</v>
      </c>
      <c r="AK570" s="268">
        <v>0.011598347632666</v>
      </c>
      <c r="AL570" s="268">
        <v>0.0107547375299499</v>
      </c>
      <c r="AM570" s="269">
        <v>0.000843610102716129</v>
      </c>
    </row>
    <row r="571" spans="1:39">
      <c r="A571" s="279" t="s">
        <v>719</v>
      </c>
      <c r="B571" s="280" t="s">
        <v>3325</v>
      </c>
      <c r="C571" s="262" t="s">
        <v>737</v>
      </c>
      <c r="D571" s="280" t="s">
        <v>738</v>
      </c>
      <c r="E571" s="263">
        <v>6865</v>
      </c>
      <c r="F571" s="263">
        <v>56</v>
      </c>
      <c r="G571" s="263">
        <v>49</v>
      </c>
      <c r="H571" s="263">
        <v>0</v>
      </c>
      <c r="I571" s="263">
        <v>0</v>
      </c>
      <c r="J571" s="264">
        <v>3251</v>
      </c>
      <c r="K571" s="264">
        <v>75</v>
      </c>
      <c r="L571" s="264">
        <v>75</v>
      </c>
      <c r="M571" s="264">
        <v>18</v>
      </c>
      <c r="N571" s="264">
        <v>0</v>
      </c>
      <c r="O571" s="264">
        <v>4389</v>
      </c>
      <c r="P571" s="264">
        <v>54</v>
      </c>
      <c r="Q571" s="264">
        <v>54</v>
      </c>
      <c r="R571" s="264">
        <v>43</v>
      </c>
      <c r="S571" s="264">
        <v>0</v>
      </c>
      <c r="T571" s="265">
        <v>0.015</v>
      </c>
      <c r="U571" s="266">
        <v>161014</v>
      </c>
      <c r="V571" s="266">
        <v>1953</v>
      </c>
      <c r="W571" s="266">
        <v>1946</v>
      </c>
      <c r="X571" s="266">
        <v>0</v>
      </c>
      <c r="Y571" s="264">
        <v>1817</v>
      </c>
      <c r="Z571" s="267">
        <v>0.0121293800539084</v>
      </c>
      <c r="AA571" s="267">
        <v>0.00815731973780044</v>
      </c>
      <c r="AB571" s="267">
        <v>0.0230698246693325</v>
      </c>
      <c r="AC571" s="268">
        <v>0.0123034859876965</v>
      </c>
      <c r="AD571" s="269">
        <v>-0.0149125049315321</v>
      </c>
      <c r="AE571" s="270">
        <v>33662</v>
      </c>
      <c r="AF571" s="271">
        <v>480</v>
      </c>
      <c r="AG571" s="271">
        <v>0</v>
      </c>
      <c r="AH571" s="271">
        <v>35631</v>
      </c>
      <c r="AI571" s="271">
        <v>447</v>
      </c>
      <c r="AJ571" s="271">
        <v>0</v>
      </c>
      <c r="AK571" s="268">
        <v>0.0142594022933872</v>
      </c>
      <c r="AL571" s="268">
        <v>0.0125452555359097</v>
      </c>
      <c r="AM571" s="269">
        <v>0.00171414675747746</v>
      </c>
    </row>
    <row r="572" spans="1:39">
      <c r="A572" s="279" t="s">
        <v>719</v>
      </c>
      <c r="B572" s="280" t="s">
        <v>3325</v>
      </c>
      <c r="C572" s="262" t="s">
        <v>739</v>
      </c>
      <c r="D572" s="280" t="s">
        <v>739</v>
      </c>
      <c r="E572" s="263">
        <v>6501</v>
      </c>
      <c r="F572" s="263">
        <v>96</v>
      </c>
      <c r="G572" s="263">
        <v>54</v>
      </c>
      <c r="H572" s="263">
        <v>2</v>
      </c>
      <c r="I572" s="263">
        <v>0</v>
      </c>
      <c r="J572" s="264">
        <v>3015</v>
      </c>
      <c r="K572" s="264">
        <v>63</v>
      </c>
      <c r="L572" s="264">
        <v>63</v>
      </c>
      <c r="M572" s="264">
        <v>11</v>
      </c>
      <c r="N572" s="264">
        <v>0</v>
      </c>
      <c r="O572" s="264">
        <v>4021</v>
      </c>
      <c r="P572" s="264">
        <v>37</v>
      </c>
      <c r="Q572" s="264">
        <v>37</v>
      </c>
      <c r="R572" s="264">
        <v>28</v>
      </c>
      <c r="S572" s="264">
        <v>0</v>
      </c>
      <c r="T572" s="265">
        <v>0.015</v>
      </c>
      <c r="U572" s="266">
        <v>148591</v>
      </c>
      <c r="V572" s="266">
        <v>2276</v>
      </c>
      <c r="W572" s="266">
        <v>2234</v>
      </c>
      <c r="X572" s="266">
        <v>0</v>
      </c>
      <c r="Y572" s="264">
        <v>2099</v>
      </c>
      <c r="Z572" s="267">
        <v>0.015317213020977</v>
      </c>
      <c r="AA572" s="267">
        <v>0.0147669589293955</v>
      </c>
      <c r="AB572" s="267">
        <v>0.0208955223880597</v>
      </c>
      <c r="AC572" s="268">
        <v>0.00920169112161154</v>
      </c>
      <c r="AD572" s="269">
        <v>-0.00612856345866422</v>
      </c>
      <c r="AE572" s="270">
        <v>31617</v>
      </c>
      <c r="AF572" s="271">
        <v>517</v>
      </c>
      <c r="AG572" s="271">
        <v>0</v>
      </c>
      <c r="AH572" s="271">
        <v>32127</v>
      </c>
      <c r="AI572" s="271">
        <v>537</v>
      </c>
      <c r="AJ572" s="271">
        <v>0</v>
      </c>
      <c r="AK572" s="268">
        <v>0.0163519625517918</v>
      </c>
      <c r="AL572" s="268">
        <v>0.0167149126902605</v>
      </c>
      <c r="AM572" s="269">
        <v>-0.000362950138468768</v>
      </c>
    </row>
    <row r="573" spans="1:39">
      <c r="A573" s="279" t="s">
        <v>719</v>
      </c>
      <c r="B573" s="280" t="s">
        <v>3326</v>
      </c>
      <c r="C573" s="262" t="s">
        <v>740</v>
      </c>
      <c r="D573" s="280" t="s">
        <v>741</v>
      </c>
      <c r="E573" s="263">
        <v>10536</v>
      </c>
      <c r="F573" s="263">
        <v>150</v>
      </c>
      <c r="G573" s="263">
        <v>113</v>
      </c>
      <c r="H573" s="263">
        <v>15</v>
      </c>
      <c r="I573" s="263">
        <v>0</v>
      </c>
      <c r="J573" s="264">
        <v>9717</v>
      </c>
      <c r="K573" s="264">
        <v>122</v>
      </c>
      <c r="L573" s="264">
        <v>122</v>
      </c>
      <c r="M573" s="264">
        <v>21</v>
      </c>
      <c r="N573" s="264">
        <v>0</v>
      </c>
      <c r="O573" s="264">
        <v>5653</v>
      </c>
      <c r="P573" s="264">
        <v>104</v>
      </c>
      <c r="Q573" s="264">
        <v>104</v>
      </c>
      <c r="R573" s="264">
        <v>60</v>
      </c>
      <c r="S573" s="264">
        <v>2</v>
      </c>
      <c r="T573" s="265">
        <v>0.015</v>
      </c>
      <c r="U573" s="266">
        <v>266380</v>
      </c>
      <c r="V573" s="266">
        <v>6281</v>
      </c>
      <c r="W573" s="266">
        <v>6242</v>
      </c>
      <c r="X573" s="266">
        <v>51</v>
      </c>
      <c r="Y573" s="264">
        <v>5899</v>
      </c>
      <c r="Z573" s="267">
        <v>0.0233876417148435</v>
      </c>
      <c r="AA573" s="267">
        <v>0.0142369020501139</v>
      </c>
      <c r="AB573" s="267">
        <v>0.012555315426572</v>
      </c>
      <c r="AC573" s="268">
        <v>0.0180435167167875</v>
      </c>
      <c r="AD573" s="269">
        <v>0.00168158662354191</v>
      </c>
      <c r="AE573" s="270">
        <v>58589</v>
      </c>
      <c r="AF573" s="271">
        <v>1050</v>
      </c>
      <c r="AG573" s="271">
        <v>9</v>
      </c>
      <c r="AH573" s="271">
        <v>56931</v>
      </c>
      <c r="AI573" s="271">
        <v>2089</v>
      </c>
      <c r="AJ573" s="271">
        <v>14</v>
      </c>
      <c r="AK573" s="268">
        <v>0.0177678403795934</v>
      </c>
      <c r="AL573" s="268">
        <v>0.0364476295866927</v>
      </c>
      <c r="AM573" s="269">
        <v>-0.0186797892070992</v>
      </c>
    </row>
    <row r="574" spans="1:39">
      <c r="A574" s="279" t="s">
        <v>719</v>
      </c>
      <c r="B574" s="280" t="s">
        <v>3326</v>
      </c>
      <c r="C574" s="262" t="s">
        <v>742</v>
      </c>
      <c r="D574" s="280" t="s">
        <v>743</v>
      </c>
      <c r="E574" s="263">
        <v>7309</v>
      </c>
      <c r="F574" s="263">
        <v>153</v>
      </c>
      <c r="G574" s="263">
        <v>103</v>
      </c>
      <c r="H574" s="263">
        <v>16</v>
      </c>
      <c r="I574" s="263">
        <v>0</v>
      </c>
      <c r="J574" s="264">
        <v>6495</v>
      </c>
      <c r="K574" s="264">
        <v>83</v>
      </c>
      <c r="L574" s="264">
        <v>83</v>
      </c>
      <c r="M574" s="264">
        <v>12</v>
      </c>
      <c r="N574" s="264">
        <v>0</v>
      </c>
      <c r="O574" s="264">
        <v>4063</v>
      </c>
      <c r="P574" s="264">
        <v>107</v>
      </c>
      <c r="Q574" s="264">
        <v>107</v>
      </c>
      <c r="R574" s="264">
        <v>55</v>
      </c>
      <c r="S574" s="264">
        <v>0</v>
      </c>
      <c r="T574" s="265">
        <v>0.015</v>
      </c>
      <c r="U574" s="266">
        <v>179437</v>
      </c>
      <c r="V574" s="266">
        <v>4460</v>
      </c>
      <c r="W574" s="266">
        <v>4404</v>
      </c>
      <c r="X574" s="266">
        <v>15</v>
      </c>
      <c r="Y574" s="264">
        <v>4092</v>
      </c>
      <c r="Z574" s="267">
        <v>0.0247719255226068</v>
      </c>
      <c r="AA574" s="267">
        <v>0.0209330961827883</v>
      </c>
      <c r="AB574" s="267">
        <v>0.0127790608160123</v>
      </c>
      <c r="AC574" s="268">
        <v>0.0263352202805809</v>
      </c>
      <c r="AD574" s="269">
        <v>0.00815403536677602</v>
      </c>
      <c r="AE574" s="270">
        <v>40012</v>
      </c>
      <c r="AF574" s="271">
        <v>884</v>
      </c>
      <c r="AG574" s="271">
        <v>0</v>
      </c>
      <c r="AH574" s="271">
        <v>38546</v>
      </c>
      <c r="AI574" s="271">
        <v>1191</v>
      </c>
      <c r="AJ574" s="271">
        <v>3</v>
      </c>
      <c r="AK574" s="268">
        <v>0.0220933719884035</v>
      </c>
      <c r="AL574" s="268">
        <v>0.0308203185803974</v>
      </c>
      <c r="AM574" s="269">
        <v>-0.00872694659199397</v>
      </c>
    </row>
    <row r="575" spans="1:39">
      <c r="A575" s="279" t="s">
        <v>719</v>
      </c>
      <c r="B575" s="280" t="s">
        <v>3326</v>
      </c>
      <c r="C575" s="262" t="s">
        <v>744</v>
      </c>
      <c r="D575" s="280" t="s">
        <v>745</v>
      </c>
      <c r="E575" s="263">
        <v>9295</v>
      </c>
      <c r="F575" s="263">
        <v>205</v>
      </c>
      <c r="G575" s="263">
        <v>156</v>
      </c>
      <c r="H575" s="263">
        <v>5</v>
      </c>
      <c r="I575" s="263">
        <v>0</v>
      </c>
      <c r="J575" s="264">
        <v>9154</v>
      </c>
      <c r="K575" s="264">
        <v>197</v>
      </c>
      <c r="L575" s="264">
        <v>196</v>
      </c>
      <c r="M575" s="264">
        <v>53</v>
      </c>
      <c r="N575" s="264">
        <v>0</v>
      </c>
      <c r="O575" s="264">
        <v>5421</v>
      </c>
      <c r="P575" s="264">
        <v>156</v>
      </c>
      <c r="Q575" s="264">
        <v>156</v>
      </c>
      <c r="R575" s="264">
        <v>87</v>
      </c>
      <c r="S575" s="264">
        <v>0</v>
      </c>
      <c r="T575" s="265">
        <v>0.015</v>
      </c>
      <c r="U575" s="266">
        <v>243921</v>
      </c>
      <c r="V575" s="266">
        <v>4686</v>
      </c>
      <c r="W575" s="266">
        <v>4634</v>
      </c>
      <c r="X575" s="266">
        <v>0</v>
      </c>
      <c r="Y575" s="264">
        <v>4241</v>
      </c>
      <c r="Z575" s="267">
        <v>0.0192111380323957</v>
      </c>
      <c r="AA575" s="267">
        <v>0.0220548682087144</v>
      </c>
      <c r="AB575" s="267">
        <v>0.02152064671182</v>
      </c>
      <c r="AC575" s="268">
        <v>0.0287769784172662</v>
      </c>
      <c r="AD575" s="269">
        <v>0.000534221496894395</v>
      </c>
      <c r="AE575" s="270">
        <v>52541</v>
      </c>
      <c r="AF575" s="271">
        <v>1107</v>
      </c>
      <c r="AG575" s="271">
        <v>0</v>
      </c>
      <c r="AH575" s="271">
        <v>50546</v>
      </c>
      <c r="AI575" s="271">
        <v>1148</v>
      </c>
      <c r="AJ575" s="271">
        <v>0</v>
      </c>
      <c r="AK575" s="268">
        <v>0.0210692601967987</v>
      </c>
      <c r="AL575" s="268">
        <v>0.0227119851224627</v>
      </c>
      <c r="AM575" s="269">
        <v>-0.00164272492566402</v>
      </c>
    </row>
    <row r="576" spans="1:39">
      <c r="A576" s="279" t="s">
        <v>719</v>
      </c>
      <c r="B576" s="280" t="s">
        <v>3326</v>
      </c>
      <c r="C576" s="262" t="s">
        <v>746</v>
      </c>
      <c r="D576" s="280" t="s">
        <v>747</v>
      </c>
      <c r="E576" s="263">
        <v>10578</v>
      </c>
      <c r="F576" s="263">
        <v>993</v>
      </c>
      <c r="G576" s="263">
        <v>772</v>
      </c>
      <c r="H576" s="263">
        <v>5</v>
      </c>
      <c r="I576" s="263">
        <v>0</v>
      </c>
      <c r="J576" s="264">
        <v>9956</v>
      </c>
      <c r="K576" s="264">
        <v>212</v>
      </c>
      <c r="L576" s="264">
        <v>210</v>
      </c>
      <c r="M576" s="264">
        <v>63</v>
      </c>
      <c r="N576" s="264">
        <v>1</v>
      </c>
      <c r="O576" s="264">
        <v>6336</v>
      </c>
      <c r="P576" s="264">
        <v>523</v>
      </c>
      <c r="Q576" s="264">
        <v>523</v>
      </c>
      <c r="R576" s="264">
        <v>278</v>
      </c>
      <c r="S576" s="264">
        <v>2</v>
      </c>
      <c r="T576" s="265">
        <v>0.015</v>
      </c>
      <c r="U576" s="266">
        <v>267967</v>
      </c>
      <c r="V576" s="266">
        <v>9255</v>
      </c>
      <c r="W576" s="266">
        <v>9026</v>
      </c>
      <c r="X576" s="266">
        <v>43</v>
      </c>
      <c r="Y576" s="264">
        <v>7692</v>
      </c>
      <c r="Z576" s="267">
        <v>0.0343773673623991</v>
      </c>
      <c r="AA576" s="267">
        <v>0.0938740782756665</v>
      </c>
      <c r="AB576" s="267">
        <v>0.0211932503013258</v>
      </c>
      <c r="AC576" s="268">
        <v>0.0822285353535354</v>
      </c>
      <c r="AD576" s="269">
        <v>0.0726808279743406</v>
      </c>
      <c r="AE576" s="270">
        <v>60191</v>
      </c>
      <c r="AF576" s="271">
        <v>2957</v>
      </c>
      <c r="AG576" s="271">
        <v>19</v>
      </c>
      <c r="AH576" s="271">
        <v>59093</v>
      </c>
      <c r="AI576" s="271">
        <v>2823</v>
      </c>
      <c r="AJ576" s="271">
        <v>20</v>
      </c>
      <c r="AK576" s="268">
        <v>0.0488112840790151</v>
      </c>
      <c r="AL576" s="268">
        <v>0.0474337061919347</v>
      </c>
      <c r="AM576" s="269">
        <v>0.00137757788708039</v>
      </c>
    </row>
    <row r="577" spans="1:39">
      <c r="A577" s="279" t="s">
        <v>719</v>
      </c>
      <c r="B577" s="280" t="s">
        <v>3326</v>
      </c>
      <c r="C577" s="262" t="s">
        <v>748</v>
      </c>
      <c r="D577" s="280" t="s">
        <v>749</v>
      </c>
      <c r="E577" s="263">
        <v>7843</v>
      </c>
      <c r="F577" s="263">
        <v>112</v>
      </c>
      <c r="G577" s="263">
        <v>75</v>
      </c>
      <c r="H577" s="263">
        <v>2</v>
      </c>
      <c r="I577" s="263">
        <v>0</v>
      </c>
      <c r="J577" s="264">
        <v>7422</v>
      </c>
      <c r="K577" s="264">
        <v>123</v>
      </c>
      <c r="L577" s="264">
        <v>123</v>
      </c>
      <c r="M577" s="264">
        <v>18</v>
      </c>
      <c r="N577" s="264">
        <v>0</v>
      </c>
      <c r="O577" s="264">
        <v>4233</v>
      </c>
      <c r="P577" s="264">
        <v>67</v>
      </c>
      <c r="Q577" s="264">
        <v>67</v>
      </c>
      <c r="R577" s="264">
        <v>55</v>
      </c>
      <c r="S577" s="264">
        <v>0</v>
      </c>
      <c r="T577" s="265">
        <v>0.015</v>
      </c>
      <c r="U577" s="266">
        <v>203569</v>
      </c>
      <c r="V577" s="266">
        <v>3801</v>
      </c>
      <c r="W577" s="266">
        <v>3761</v>
      </c>
      <c r="X577" s="266">
        <v>6</v>
      </c>
      <c r="Y577" s="264">
        <v>3532</v>
      </c>
      <c r="Z577" s="267">
        <v>0.0186423276628563</v>
      </c>
      <c r="AA577" s="267">
        <v>0.0142802499043733</v>
      </c>
      <c r="AB577" s="267">
        <v>0.0165723524656427</v>
      </c>
      <c r="AC577" s="268">
        <v>0.0158280179541696</v>
      </c>
      <c r="AD577" s="269">
        <v>-0.00229210256126936</v>
      </c>
      <c r="AE577" s="270">
        <v>44754</v>
      </c>
      <c r="AF577" s="271">
        <v>736</v>
      </c>
      <c r="AG577" s="271">
        <v>0</v>
      </c>
      <c r="AH577" s="271">
        <v>43285</v>
      </c>
      <c r="AI577" s="271">
        <v>905</v>
      </c>
      <c r="AJ577" s="271">
        <v>2</v>
      </c>
      <c r="AK577" s="268">
        <v>0.0164454573892836</v>
      </c>
      <c r="AL577" s="268">
        <v>0.0208617303915906</v>
      </c>
      <c r="AM577" s="269">
        <v>-0.00441627300230698</v>
      </c>
    </row>
    <row r="578" spans="1:39">
      <c r="A578" s="279" t="s">
        <v>719</v>
      </c>
      <c r="B578" s="280" t="s">
        <v>3326</v>
      </c>
      <c r="C578" s="262" t="s">
        <v>750</v>
      </c>
      <c r="D578" s="280" t="s">
        <v>751</v>
      </c>
      <c r="E578" s="263">
        <v>9949</v>
      </c>
      <c r="F578" s="263">
        <v>966</v>
      </c>
      <c r="G578" s="263">
        <v>629</v>
      </c>
      <c r="H578" s="263">
        <v>5</v>
      </c>
      <c r="I578" s="263">
        <v>0</v>
      </c>
      <c r="J578" s="264">
        <v>9430</v>
      </c>
      <c r="K578" s="264">
        <v>247</v>
      </c>
      <c r="L578" s="264">
        <v>247</v>
      </c>
      <c r="M578" s="264">
        <v>102</v>
      </c>
      <c r="N578" s="264">
        <v>0</v>
      </c>
      <c r="O578" s="264">
        <v>6104</v>
      </c>
      <c r="P578" s="264">
        <v>247</v>
      </c>
      <c r="Q578" s="264">
        <v>247</v>
      </c>
      <c r="R578" s="264">
        <v>89</v>
      </c>
      <c r="S578" s="264">
        <v>1</v>
      </c>
      <c r="T578" s="265">
        <v>0.015</v>
      </c>
      <c r="U578" s="266">
        <v>254626</v>
      </c>
      <c r="V578" s="266">
        <v>11562</v>
      </c>
      <c r="W578" s="266">
        <v>11218</v>
      </c>
      <c r="X578" s="266">
        <v>56</v>
      </c>
      <c r="Y578" s="264">
        <v>10126</v>
      </c>
      <c r="Z578" s="267">
        <v>0.0451878441321782</v>
      </c>
      <c r="AA578" s="267">
        <v>0.0970951854457734</v>
      </c>
      <c r="AB578" s="267">
        <v>0.0261930010604454</v>
      </c>
      <c r="AC578" s="268">
        <v>0.0403014416775885</v>
      </c>
      <c r="AD578" s="269">
        <v>0.0709021843853281</v>
      </c>
      <c r="AE578" s="270">
        <v>55568</v>
      </c>
      <c r="AF578" s="271">
        <v>2702</v>
      </c>
      <c r="AG578" s="271">
        <v>9</v>
      </c>
      <c r="AH578" s="271">
        <v>52232</v>
      </c>
      <c r="AI578" s="271">
        <v>2795</v>
      </c>
      <c r="AJ578" s="271">
        <v>25</v>
      </c>
      <c r="AK578" s="268">
        <v>0.0484631442556867</v>
      </c>
      <c r="AL578" s="268">
        <v>0.0530326236789707</v>
      </c>
      <c r="AM578" s="269">
        <v>-0.00456947942328402</v>
      </c>
    </row>
    <row r="579" spans="1:39">
      <c r="A579" s="279" t="s">
        <v>719</v>
      </c>
      <c r="B579" s="280" t="s">
        <v>3326</v>
      </c>
      <c r="C579" s="262" t="s">
        <v>752</v>
      </c>
      <c r="D579" s="280" t="s">
        <v>753</v>
      </c>
      <c r="E579" s="263">
        <v>14644</v>
      </c>
      <c r="F579" s="263">
        <v>222</v>
      </c>
      <c r="G579" s="263">
        <v>186</v>
      </c>
      <c r="H579" s="263">
        <v>38</v>
      </c>
      <c r="I579" s="263">
        <v>0</v>
      </c>
      <c r="J579" s="264">
        <v>12466</v>
      </c>
      <c r="K579" s="264">
        <v>119</v>
      </c>
      <c r="L579" s="264">
        <v>119</v>
      </c>
      <c r="M579" s="264">
        <v>45</v>
      </c>
      <c r="N579" s="264">
        <v>0</v>
      </c>
      <c r="O579" s="264">
        <v>10630</v>
      </c>
      <c r="P579" s="264">
        <v>194</v>
      </c>
      <c r="Q579" s="264">
        <v>194</v>
      </c>
      <c r="R579" s="264">
        <v>106</v>
      </c>
      <c r="S579" s="264">
        <v>0</v>
      </c>
      <c r="T579" s="265">
        <v>0.015</v>
      </c>
      <c r="U579" s="266">
        <v>369007</v>
      </c>
      <c r="V579" s="266">
        <v>8206</v>
      </c>
      <c r="W579" s="266">
        <v>8167</v>
      </c>
      <c r="X579" s="266">
        <v>75</v>
      </c>
      <c r="Y579" s="264">
        <v>7629</v>
      </c>
      <c r="Z579" s="267">
        <v>0.0220348123477332</v>
      </c>
      <c r="AA579" s="267">
        <v>0.0151597924064463</v>
      </c>
      <c r="AB579" s="267">
        <v>0.00954596502486764</v>
      </c>
      <c r="AC579" s="268">
        <v>0.0182502351834431</v>
      </c>
      <c r="AD579" s="269">
        <v>0.00561382738157869</v>
      </c>
      <c r="AE579" s="270">
        <v>86611</v>
      </c>
      <c r="AF579" s="271">
        <v>1548</v>
      </c>
      <c r="AG579" s="271">
        <v>0</v>
      </c>
      <c r="AH579" s="271">
        <v>79510</v>
      </c>
      <c r="AI579" s="271">
        <v>1767</v>
      </c>
      <c r="AJ579" s="271">
        <v>1</v>
      </c>
      <c r="AK579" s="268">
        <v>0.0178730184387664</v>
      </c>
      <c r="AL579" s="268">
        <v>0.0222110426361464</v>
      </c>
      <c r="AM579" s="269">
        <v>-0.00433802419737996</v>
      </c>
    </row>
    <row r="580" spans="1:39">
      <c r="A580" s="279" t="s">
        <v>719</v>
      </c>
      <c r="B580" s="280" t="s">
        <v>3327</v>
      </c>
      <c r="C580" s="262" t="s">
        <v>754</v>
      </c>
      <c r="D580" s="280" t="s">
        <v>754</v>
      </c>
      <c r="E580" s="263">
        <v>7165</v>
      </c>
      <c r="F580" s="263">
        <v>90</v>
      </c>
      <c r="G580" s="263">
        <v>64</v>
      </c>
      <c r="H580" s="263">
        <v>4</v>
      </c>
      <c r="I580" s="263">
        <v>0</v>
      </c>
      <c r="J580" s="264">
        <v>3925</v>
      </c>
      <c r="K580" s="264">
        <v>77</v>
      </c>
      <c r="L580" s="264">
        <v>77</v>
      </c>
      <c r="M580" s="264">
        <v>0</v>
      </c>
      <c r="N580" s="264">
        <v>0</v>
      </c>
      <c r="O580" s="264">
        <v>4401</v>
      </c>
      <c r="P580" s="264">
        <v>100</v>
      </c>
      <c r="Q580" s="264">
        <v>100</v>
      </c>
      <c r="R580" s="264">
        <v>43</v>
      </c>
      <c r="S580" s="264">
        <v>0</v>
      </c>
      <c r="T580" s="265">
        <v>0.015</v>
      </c>
      <c r="U580" s="266">
        <v>156801</v>
      </c>
      <c r="V580" s="266">
        <v>2724</v>
      </c>
      <c r="W580" s="266">
        <v>2698</v>
      </c>
      <c r="X580" s="266">
        <v>0</v>
      </c>
      <c r="Y580" s="264">
        <v>2467</v>
      </c>
      <c r="Z580" s="267">
        <v>0.0173723381866187</v>
      </c>
      <c r="AA580" s="267">
        <v>0.0125610607117934</v>
      </c>
      <c r="AB580" s="267">
        <v>0.0196178343949045</v>
      </c>
      <c r="AC580" s="268">
        <v>0.0227221086116792</v>
      </c>
      <c r="AD580" s="269">
        <v>-0.00705677368311102</v>
      </c>
      <c r="AE580" s="270">
        <v>36073</v>
      </c>
      <c r="AF580" s="271">
        <v>660</v>
      </c>
      <c r="AG580" s="271">
        <v>0</v>
      </c>
      <c r="AH580" s="271">
        <v>35479</v>
      </c>
      <c r="AI580" s="271">
        <v>600</v>
      </c>
      <c r="AJ580" s="271">
        <v>0</v>
      </c>
      <c r="AK580" s="268">
        <v>0.0182962326393702</v>
      </c>
      <c r="AL580" s="268">
        <v>0.016911412384791</v>
      </c>
      <c r="AM580" s="269">
        <v>0.00138482025457917</v>
      </c>
    </row>
    <row r="581" spans="1:39">
      <c r="A581" s="279" t="s">
        <v>719</v>
      </c>
      <c r="B581" s="280" t="s">
        <v>3327</v>
      </c>
      <c r="C581" s="262" t="s">
        <v>755</v>
      </c>
      <c r="D581" s="280" t="s">
        <v>755</v>
      </c>
      <c r="E581" s="263">
        <v>11263</v>
      </c>
      <c r="F581" s="263">
        <v>700</v>
      </c>
      <c r="G581" s="263">
        <v>502</v>
      </c>
      <c r="H581" s="263">
        <v>3</v>
      </c>
      <c r="I581" s="263">
        <v>0</v>
      </c>
      <c r="J581" s="264">
        <v>6485</v>
      </c>
      <c r="K581" s="264">
        <v>269</v>
      </c>
      <c r="L581" s="264">
        <v>269</v>
      </c>
      <c r="M581" s="264">
        <v>41</v>
      </c>
      <c r="N581" s="264">
        <v>0</v>
      </c>
      <c r="O581" s="264">
        <v>7853</v>
      </c>
      <c r="P581" s="264">
        <v>264</v>
      </c>
      <c r="Q581" s="264">
        <v>264</v>
      </c>
      <c r="R581" s="264">
        <v>130</v>
      </c>
      <c r="S581" s="264">
        <v>0</v>
      </c>
      <c r="T581" s="265">
        <v>0.015</v>
      </c>
      <c r="U581" s="266">
        <v>272527</v>
      </c>
      <c r="V581" s="266">
        <v>11748</v>
      </c>
      <c r="W581" s="266">
        <v>11541</v>
      </c>
      <c r="X581" s="266">
        <v>20</v>
      </c>
      <c r="Y581" s="264">
        <v>10305</v>
      </c>
      <c r="Z581" s="267">
        <v>0.0430342681642553</v>
      </c>
      <c r="AA581" s="267">
        <v>0.0621504039776259</v>
      </c>
      <c r="AB581" s="267">
        <v>0.0414803392444102</v>
      </c>
      <c r="AC581" s="268">
        <v>0.0336177257099198</v>
      </c>
      <c r="AD581" s="269">
        <v>0.0206700647332157</v>
      </c>
      <c r="AE581" s="270">
        <v>59698</v>
      </c>
      <c r="AF581" s="271">
        <v>2848</v>
      </c>
      <c r="AG581" s="271">
        <v>0</v>
      </c>
      <c r="AH581" s="271">
        <v>61317</v>
      </c>
      <c r="AI581" s="271">
        <v>2875</v>
      </c>
      <c r="AJ581" s="271">
        <v>2</v>
      </c>
      <c r="AK581" s="268">
        <v>0.0477067908472646</v>
      </c>
      <c r="AL581" s="268">
        <v>0.0468548689596686</v>
      </c>
      <c r="AM581" s="269">
        <v>0.000851921887595954</v>
      </c>
    </row>
    <row r="582" spans="1:39">
      <c r="A582" s="279" t="s">
        <v>719</v>
      </c>
      <c r="B582" s="280" t="s">
        <v>3327</v>
      </c>
      <c r="C582" s="262" t="s">
        <v>756</v>
      </c>
      <c r="D582" s="280" t="s">
        <v>756</v>
      </c>
      <c r="E582" s="263">
        <v>4821</v>
      </c>
      <c r="F582" s="263">
        <v>286</v>
      </c>
      <c r="G582" s="263">
        <v>158</v>
      </c>
      <c r="H582" s="263">
        <v>0</v>
      </c>
      <c r="I582" s="263">
        <v>0</v>
      </c>
      <c r="J582" s="264">
        <v>2924</v>
      </c>
      <c r="K582" s="264">
        <v>94</v>
      </c>
      <c r="L582" s="264">
        <v>94</v>
      </c>
      <c r="M582" s="264">
        <v>1</v>
      </c>
      <c r="N582" s="264">
        <v>0</v>
      </c>
      <c r="O582" s="264">
        <v>3761</v>
      </c>
      <c r="P582" s="264">
        <v>84</v>
      </c>
      <c r="Q582" s="264">
        <v>84</v>
      </c>
      <c r="R582" s="264">
        <v>33</v>
      </c>
      <c r="S582" s="264">
        <v>0</v>
      </c>
      <c r="T582" s="265">
        <v>0.015</v>
      </c>
      <c r="U582" s="266">
        <v>106491</v>
      </c>
      <c r="V582" s="266">
        <v>4273</v>
      </c>
      <c r="W582" s="266">
        <v>4142</v>
      </c>
      <c r="X582" s="266">
        <v>4</v>
      </c>
      <c r="Y582" s="264">
        <v>3715</v>
      </c>
      <c r="Z582" s="267">
        <v>0.0400878947516692</v>
      </c>
      <c r="AA582" s="267">
        <v>0.0593237917444514</v>
      </c>
      <c r="AB582" s="267">
        <v>0.0321477428180575</v>
      </c>
      <c r="AC582" s="268">
        <v>0.0223344855091731</v>
      </c>
      <c r="AD582" s="269">
        <v>0.0271760489263939</v>
      </c>
      <c r="AE582" s="270">
        <v>25160</v>
      </c>
      <c r="AF582" s="271">
        <v>907</v>
      </c>
      <c r="AG582" s="271">
        <v>0</v>
      </c>
      <c r="AH582" s="271">
        <v>23583</v>
      </c>
      <c r="AI582" s="271">
        <v>1046</v>
      </c>
      <c r="AJ582" s="271">
        <v>1</v>
      </c>
      <c r="AK582" s="268">
        <v>0.0360492845786963</v>
      </c>
      <c r="AL582" s="268">
        <v>0.0443115803756944</v>
      </c>
      <c r="AM582" s="269">
        <v>-0.00826229579699801</v>
      </c>
    </row>
    <row r="583" spans="1:39">
      <c r="A583" s="279" t="s">
        <v>719</v>
      </c>
      <c r="B583" s="280" t="s">
        <v>3327</v>
      </c>
      <c r="C583" s="262" t="s">
        <v>757</v>
      </c>
      <c r="D583" s="280" t="s">
        <v>757</v>
      </c>
      <c r="E583" s="263">
        <v>6337</v>
      </c>
      <c r="F583" s="263">
        <v>74</v>
      </c>
      <c r="G583" s="263">
        <v>47</v>
      </c>
      <c r="H583" s="263">
        <v>0</v>
      </c>
      <c r="I583" s="263">
        <v>0</v>
      </c>
      <c r="J583" s="264">
        <v>2933</v>
      </c>
      <c r="K583" s="264">
        <v>99</v>
      </c>
      <c r="L583" s="264">
        <v>99</v>
      </c>
      <c r="M583" s="264">
        <v>14</v>
      </c>
      <c r="N583" s="264">
        <v>0</v>
      </c>
      <c r="O583" s="264">
        <v>3897</v>
      </c>
      <c r="P583" s="264">
        <v>110</v>
      </c>
      <c r="Q583" s="264">
        <v>110</v>
      </c>
      <c r="R583" s="264">
        <v>63</v>
      </c>
      <c r="S583" s="264">
        <v>0</v>
      </c>
      <c r="T583" s="265">
        <v>0.015</v>
      </c>
      <c r="U583" s="266">
        <v>140866</v>
      </c>
      <c r="V583" s="266">
        <v>3244</v>
      </c>
      <c r="W583" s="266">
        <v>3215</v>
      </c>
      <c r="X583" s="266">
        <v>9</v>
      </c>
      <c r="Y583" s="264">
        <v>2982</v>
      </c>
      <c r="Z583" s="267">
        <v>0.0229650873880141</v>
      </c>
      <c r="AA583" s="267">
        <v>0.0116774498974278</v>
      </c>
      <c r="AB583" s="267">
        <v>0.0337538356631435</v>
      </c>
      <c r="AC583" s="268">
        <v>0.0282268411598666</v>
      </c>
      <c r="AD583" s="269">
        <v>-0.0220763857657157</v>
      </c>
      <c r="AE583" s="270">
        <v>30931</v>
      </c>
      <c r="AF583" s="271">
        <v>667</v>
      </c>
      <c r="AG583" s="271">
        <v>2</v>
      </c>
      <c r="AH583" s="271">
        <v>31966</v>
      </c>
      <c r="AI583" s="271">
        <v>889</v>
      </c>
      <c r="AJ583" s="271">
        <v>7</v>
      </c>
      <c r="AK583" s="268">
        <v>0.0214994665545892</v>
      </c>
      <c r="AL583" s="268">
        <v>0.0275918163048239</v>
      </c>
      <c r="AM583" s="269">
        <v>-0.00609234975023463</v>
      </c>
    </row>
    <row r="584" spans="1:39">
      <c r="A584" s="279" t="s">
        <v>719</v>
      </c>
      <c r="B584" s="280" t="s">
        <v>3327</v>
      </c>
      <c r="C584" s="262" t="s">
        <v>758</v>
      </c>
      <c r="D584" s="280" t="s">
        <v>758</v>
      </c>
      <c r="E584" s="263">
        <v>8508</v>
      </c>
      <c r="F584" s="263">
        <v>274</v>
      </c>
      <c r="G584" s="263">
        <v>209</v>
      </c>
      <c r="H584" s="263">
        <v>1</v>
      </c>
      <c r="I584" s="263">
        <v>0</v>
      </c>
      <c r="J584" s="264">
        <v>4686</v>
      </c>
      <c r="K584" s="264">
        <v>302</v>
      </c>
      <c r="L584" s="264">
        <v>302</v>
      </c>
      <c r="M584" s="264">
        <v>49</v>
      </c>
      <c r="N584" s="264">
        <v>1</v>
      </c>
      <c r="O584" s="264">
        <v>5553</v>
      </c>
      <c r="P584" s="264">
        <v>328</v>
      </c>
      <c r="Q584" s="264">
        <v>328</v>
      </c>
      <c r="R584" s="264">
        <v>216</v>
      </c>
      <c r="S584" s="264">
        <v>1</v>
      </c>
      <c r="T584" s="265">
        <v>0.015</v>
      </c>
      <c r="U584" s="266">
        <v>190325</v>
      </c>
      <c r="V584" s="266">
        <v>7607</v>
      </c>
      <c r="W584" s="266">
        <v>7539</v>
      </c>
      <c r="X584" s="266">
        <v>23</v>
      </c>
      <c r="Y584" s="264">
        <v>6752</v>
      </c>
      <c r="Z584" s="267">
        <v>0.0398476290555629</v>
      </c>
      <c r="AA584" s="267">
        <v>0.0322049835448989</v>
      </c>
      <c r="AB584" s="267">
        <v>0.0642338881775501</v>
      </c>
      <c r="AC584" s="268">
        <v>0.0588870880605078</v>
      </c>
      <c r="AD584" s="269">
        <v>-0.0320289046326512</v>
      </c>
      <c r="AE584" s="270">
        <v>42268</v>
      </c>
      <c r="AF584" s="271">
        <v>1960</v>
      </c>
      <c r="AG584" s="271">
        <v>3</v>
      </c>
      <c r="AH584" s="271">
        <v>43137</v>
      </c>
      <c r="AI584" s="271">
        <v>1685</v>
      </c>
      <c r="AJ584" s="271">
        <v>4</v>
      </c>
      <c r="AK584" s="268">
        <v>0.0462998012680988</v>
      </c>
      <c r="AL584" s="268">
        <v>0.0389688666342119</v>
      </c>
      <c r="AM584" s="269">
        <v>0.00733093463388686</v>
      </c>
    </row>
    <row r="585" spans="1:39">
      <c r="A585" s="279" t="s">
        <v>719</v>
      </c>
      <c r="B585" s="280" t="s">
        <v>3327</v>
      </c>
      <c r="C585" s="262" t="s">
        <v>759</v>
      </c>
      <c r="D585" s="280" t="s">
        <v>759</v>
      </c>
      <c r="E585" s="263">
        <v>8192</v>
      </c>
      <c r="F585" s="263">
        <v>129</v>
      </c>
      <c r="G585" s="263">
        <v>77</v>
      </c>
      <c r="H585" s="263">
        <v>0</v>
      </c>
      <c r="I585" s="263">
        <v>0</v>
      </c>
      <c r="J585" s="264">
        <v>4173</v>
      </c>
      <c r="K585" s="264">
        <v>112</v>
      </c>
      <c r="L585" s="264">
        <v>112</v>
      </c>
      <c r="M585" s="264">
        <v>4</v>
      </c>
      <c r="N585" s="264">
        <v>0</v>
      </c>
      <c r="O585" s="264">
        <v>4870</v>
      </c>
      <c r="P585" s="264">
        <v>111</v>
      </c>
      <c r="Q585" s="264">
        <v>111</v>
      </c>
      <c r="R585" s="264">
        <v>43</v>
      </c>
      <c r="S585" s="264">
        <v>0</v>
      </c>
      <c r="T585" s="265">
        <v>0.015</v>
      </c>
      <c r="U585" s="266">
        <v>187365</v>
      </c>
      <c r="V585" s="266">
        <v>3567</v>
      </c>
      <c r="W585" s="266">
        <v>3515</v>
      </c>
      <c r="X585" s="266">
        <v>0</v>
      </c>
      <c r="Y585" s="264">
        <v>3219</v>
      </c>
      <c r="Z585" s="267">
        <v>0.0190377071491474</v>
      </c>
      <c r="AA585" s="267">
        <v>0.0157470703125</v>
      </c>
      <c r="AB585" s="267">
        <v>0.0268392044092979</v>
      </c>
      <c r="AC585" s="268">
        <v>0.0227926078028747</v>
      </c>
      <c r="AD585" s="269">
        <v>-0.0110921340967979</v>
      </c>
      <c r="AE585" s="270">
        <v>41395</v>
      </c>
      <c r="AF585" s="271">
        <v>841</v>
      </c>
      <c r="AG585" s="271">
        <v>0</v>
      </c>
      <c r="AH585" s="271">
        <v>42083</v>
      </c>
      <c r="AI585" s="271">
        <v>858</v>
      </c>
      <c r="AJ585" s="271">
        <v>0</v>
      </c>
      <c r="AK585" s="268">
        <v>0.0203164633409832</v>
      </c>
      <c r="AL585" s="268">
        <v>0.0203882803032103</v>
      </c>
      <c r="AM585" s="269">
        <v>-7.18169622271128e-5</v>
      </c>
    </row>
    <row r="586" spans="1:39">
      <c r="A586" s="279" t="s">
        <v>719</v>
      </c>
      <c r="B586" s="280" t="s">
        <v>3327</v>
      </c>
      <c r="C586" s="262" t="s">
        <v>760</v>
      </c>
      <c r="D586" s="280" t="s">
        <v>760</v>
      </c>
      <c r="E586" s="263">
        <v>9437</v>
      </c>
      <c r="F586" s="263">
        <v>140</v>
      </c>
      <c r="G586" s="263">
        <v>67</v>
      </c>
      <c r="H586" s="263">
        <v>0</v>
      </c>
      <c r="I586" s="263">
        <v>0</v>
      </c>
      <c r="J586" s="264">
        <v>4330</v>
      </c>
      <c r="K586" s="264">
        <v>96</v>
      </c>
      <c r="L586" s="264">
        <v>96</v>
      </c>
      <c r="M586" s="264">
        <v>13</v>
      </c>
      <c r="N586" s="264">
        <v>0</v>
      </c>
      <c r="O586" s="264">
        <v>5730</v>
      </c>
      <c r="P586" s="264">
        <v>198</v>
      </c>
      <c r="Q586" s="264">
        <v>198</v>
      </c>
      <c r="R586" s="264">
        <v>88</v>
      </c>
      <c r="S586" s="264">
        <v>0</v>
      </c>
      <c r="T586" s="265">
        <v>0.015</v>
      </c>
      <c r="U586" s="266">
        <v>209607</v>
      </c>
      <c r="V586" s="266">
        <v>4989</v>
      </c>
      <c r="W586" s="266">
        <v>4914</v>
      </c>
      <c r="X586" s="266">
        <v>8</v>
      </c>
      <c r="Y586" s="264">
        <v>4578</v>
      </c>
      <c r="Z586" s="267">
        <v>0.0237635193481134</v>
      </c>
      <c r="AA586" s="267">
        <v>0.0148352230581753</v>
      </c>
      <c r="AB586" s="267">
        <v>0.0221709006928406</v>
      </c>
      <c r="AC586" s="268">
        <v>0.0345549738219895</v>
      </c>
      <c r="AD586" s="269">
        <v>-0.00733567763466538</v>
      </c>
      <c r="AE586" s="270">
        <v>46076</v>
      </c>
      <c r="AF586" s="271">
        <v>1207</v>
      </c>
      <c r="AG586" s="271">
        <v>4</v>
      </c>
      <c r="AH586" s="271">
        <v>47402</v>
      </c>
      <c r="AI586" s="271">
        <v>1128</v>
      </c>
      <c r="AJ586" s="271">
        <v>0</v>
      </c>
      <c r="AK586" s="268">
        <v>0.0261090372428162</v>
      </c>
      <c r="AL586" s="268">
        <v>0.0237964642842074</v>
      </c>
      <c r="AM586" s="269">
        <v>0.0023125729586088</v>
      </c>
    </row>
    <row r="587" spans="1:39">
      <c r="A587" s="279" t="s">
        <v>719</v>
      </c>
      <c r="B587" s="280" t="s">
        <v>3327</v>
      </c>
      <c r="C587" s="262" t="s">
        <v>761</v>
      </c>
      <c r="D587" s="280" t="s">
        <v>761</v>
      </c>
      <c r="E587" s="263">
        <v>12222</v>
      </c>
      <c r="F587" s="263">
        <v>260</v>
      </c>
      <c r="G587" s="263">
        <v>176</v>
      </c>
      <c r="H587" s="263">
        <v>3</v>
      </c>
      <c r="I587" s="263">
        <v>0</v>
      </c>
      <c r="J587" s="264">
        <v>5994</v>
      </c>
      <c r="K587" s="264">
        <v>163</v>
      </c>
      <c r="L587" s="264">
        <v>161</v>
      </c>
      <c r="M587" s="264">
        <v>4</v>
      </c>
      <c r="N587" s="264">
        <v>2</v>
      </c>
      <c r="O587" s="264">
        <v>7084</v>
      </c>
      <c r="P587" s="264">
        <v>220</v>
      </c>
      <c r="Q587" s="264">
        <v>219</v>
      </c>
      <c r="R587" s="264">
        <v>97</v>
      </c>
      <c r="S587" s="264">
        <v>0</v>
      </c>
      <c r="T587" s="265">
        <v>0.015</v>
      </c>
      <c r="U587" s="266">
        <v>273832</v>
      </c>
      <c r="V587" s="266">
        <v>6754</v>
      </c>
      <c r="W587" s="266">
        <v>6667</v>
      </c>
      <c r="X587" s="266">
        <v>5</v>
      </c>
      <c r="Y587" s="264">
        <v>6137</v>
      </c>
      <c r="Z587" s="267">
        <v>0.0246464985830728</v>
      </c>
      <c r="AA587" s="267">
        <v>0.0212731140566192</v>
      </c>
      <c r="AB587" s="267">
        <v>0.0268601935268602</v>
      </c>
      <c r="AC587" s="268">
        <v>0.031055900621118</v>
      </c>
      <c r="AD587" s="269">
        <v>-0.00558707947024098</v>
      </c>
      <c r="AE587" s="270">
        <v>60686</v>
      </c>
      <c r="AF587" s="271">
        <v>1545</v>
      </c>
      <c r="AG587" s="271">
        <v>2</v>
      </c>
      <c r="AH587" s="271">
        <v>61506</v>
      </c>
      <c r="AI587" s="271">
        <v>1509</v>
      </c>
      <c r="AJ587" s="271">
        <v>2</v>
      </c>
      <c r="AK587" s="268">
        <v>0.0254259631545991</v>
      </c>
      <c r="AL587" s="268">
        <v>0.0245016746333691</v>
      </c>
      <c r="AM587" s="269">
        <v>0.000924288521229982</v>
      </c>
    </row>
    <row r="588" spans="1:39">
      <c r="A588" s="279" t="s">
        <v>719</v>
      </c>
      <c r="B588" s="280" t="s">
        <v>3327</v>
      </c>
      <c r="C588" s="262" t="s">
        <v>762</v>
      </c>
      <c r="D588" s="280" t="s">
        <v>762</v>
      </c>
      <c r="E588" s="263">
        <v>5250</v>
      </c>
      <c r="F588" s="263">
        <v>140</v>
      </c>
      <c r="G588" s="263">
        <v>64</v>
      </c>
      <c r="H588" s="263">
        <v>0</v>
      </c>
      <c r="I588" s="263">
        <v>0</v>
      </c>
      <c r="J588" s="264">
        <v>2398</v>
      </c>
      <c r="K588" s="264">
        <v>86</v>
      </c>
      <c r="L588" s="264">
        <v>86</v>
      </c>
      <c r="M588" s="264">
        <v>4</v>
      </c>
      <c r="N588" s="264">
        <v>0</v>
      </c>
      <c r="O588" s="264">
        <v>3834</v>
      </c>
      <c r="P588" s="264">
        <v>112</v>
      </c>
      <c r="Q588" s="264">
        <v>112</v>
      </c>
      <c r="R588" s="264">
        <v>45</v>
      </c>
      <c r="S588" s="264">
        <v>0</v>
      </c>
      <c r="T588" s="265">
        <v>0.015</v>
      </c>
      <c r="U588" s="266">
        <v>116099</v>
      </c>
      <c r="V588" s="266">
        <v>3242</v>
      </c>
      <c r="W588" s="266">
        <v>3165</v>
      </c>
      <c r="X588" s="266">
        <v>2</v>
      </c>
      <c r="Y588" s="264">
        <v>2920</v>
      </c>
      <c r="Z588" s="267">
        <v>0.0279072171164265</v>
      </c>
      <c r="AA588" s="267">
        <v>0.0266666666666667</v>
      </c>
      <c r="AB588" s="267">
        <v>0.0358632193494579</v>
      </c>
      <c r="AC588" s="268">
        <v>0.0292123109024517</v>
      </c>
      <c r="AD588" s="269">
        <v>-0.00919655268279121</v>
      </c>
      <c r="AE588" s="270">
        <v>25774</v>
      </c>
      <c r="AF588" s="271">
        <v>760</v>
      </c>
      <c r="AG588" s="271">
        <v>0</v>
      </c>
      <c r="AH588" s="271">
        <v>26942</v>
      </c>
      <c r="AI588" s="271">
        <v>780</v>
      </c>
      <c r="AJ588" s="271">
        <v>0</v>
      </c>
      <c r="AK588" s="268">
        <v>0.0294870800031039</v>
      </c>
      <c r="AL588" s="268">
        <v>0.0289510800979883</v>
      </c>
      <c r="AM588" s="269">
        <v>0.000535999905115634</v>
      </c>
    </row>
    <row r="589" spans="1:39">
      <c r="A589" s="279" t="s">
        <v>719</v>
      </c>
      <c r="B589" s="280" t="s">
        <v>3327</v>
      </c>
      <c r="C589" s="262" t="s">
        <v>763</v>
      </c>
      <c r="D589" s="280" t="s">
        <v>763</v>
      </c>
      <c r="E589" s="263">
        <v>6279</v>
      </c>
      <c r="F589" s="263">
        <v>80</v>
      </c>
      <c r="G589" s="263">
        <v>60</v>
      </c>
      <c r="H589" s="263">
        <v>0</v>
      </c>
      <c r="I589" s="263">
        <v>0</v>
      </c>
      <c r="J589" s="264">
        <v>3341</v>
      </c>
      <c r="K589" s="264">
        <v>64</v>
      </c>
      <c r="L589" s="264">
        <v>63</v>
      </c>
      <c r="M589" s="264">
        <v>8</v>
      </c>
      <c r="N589" s="264">
        <v>0</v>
      </c>
      <c r="O589" s="264">
        <v>3522</v>
      </c>
      <c r="P589" s="264">
        <v>95</v>
      </c>
      <c r="Q589" s="264">
        <v>95</v>
      </c>
      <c r="R589" s="264">
        <v>61</v>
      </c>
      <c r="S589" s="264">
        <v>0</v>
      </c>
      <c r="T589" s="265">
        <v>0.015</v>
      </c>
      <c r="U589" s="266">
        <v>139902</v>
      </c>
      <c r="V589" s="266">
        <v>2982</v>
      </c>
      <c r="W589" s="266">
        <v>2959</v>
      </c>
      <c r="X589" s="266">
        <v>0</v>
      </c>
      <c r="Y589" s="264">
        <v>2781</v>
      </c>
      <c r="Z589" s="267">
        <v>0.021314920444311</v>
      </c>
      <c r="AA589" s="267">
        <v>0.0127408823060997</v>
      </c>
      <c r="AB589" s="267">
        <v>0.0191559413349297</v>
      </c>
      <c r="AC589" s="268">
        <v>0.0269733106189665</v>
      </c>
      <c r="AD589" s="269">
        <v>-0.00641505902882997</v>
      </c>
      <c r="AE589" s="270">
        <v>31502</v>
      </c>
      <c r="AF589" s="271">
        <v>682</v>
      </c>
      <c r="AG589" s="271">
        <v>0</v>
      </c>
      <c r="AH589" s="271">
        <v>31441</v>
      </c>
      <c r="AI589" s="271">
        <v>720</v>
      </c>
      <c r="AJ589" s="271">
        <v>0</v>
      </c>
      <c r="AK589" s="268">
        <v>0.0216494190845026</v>
      </c>
      <c r="AL589" s="268">
        <v>0.0229000349861646</v>
      </c>
      <c r="AM589" s="269">
        <v>-0.00125061590166199</v>
      </c>
    </row>
    <row r="590" spans="1:39">
      <c r="A590" s="279" t="s">
        <v>719</v>
      </c>
      <c r="B590" s="280" t="s">
        <v>3327</v>
      </c>
      <c r="C590" s="262" t="s">
        <v>764</v>
      </c>
      <c r="D590" s="280" t="s">
        <v>764</v>
      </c>
      <c r="E590" s="263">
        <v>6715</v>
      </c>
      <c r="F590" s="263">
        <v>90</v>
      </c>
      <c r="G590" s="263">
        <v>42</v>
      </c>
      <c r="H590" s="263">
        <v>1</v>
      </c>
      <c r="I590" s="263">
        <v>0</v>
      </c>
      <c r="J590" s="264">
        <v>3418</v>
      </c>
      <c r="K590" s="264">
        <v>186</v>
      </c>
      <c r="L590" s="264">
        <v>186</v>
      </c>
      <c r="M590" s="264">
        <v>13</v>
      </c>
      <c r="N590" s="264">
        <v>0</v>
      </c>
      <c r="O590" s="264">
        <v>5553</v>
      </c>
      <c r="P590" s="264">
        <v>310</v>
      </c>
      <c r="Q590" s="264">
        <v>310</v>
      </c>
      <c r="R590" s="264">
        <v>29</v>
      </c>
      <c r="S590" s="264">
        <v>0</v>
      </c>
      <c r="T590" s="265">
        <v>0.015</v>
      </c>
      <c r="U590" s="266">
        <v>154454</v>
      </c>
      <c r="V590" s="266">
        <v>6221</v>
      </c>
      <c r="W590" s="266">
        <v>6168</v>
      </c>
      <c r="X590" s="266">
        <v>1</v>
      </c>
      <c r="Y590" s="264">
        <v>5448</v>
      </c>
      <c r="Z590" s="267">
        <v>0.0402708897147371</v>
      </c>
      <c r="AA590" s="267">
        <v>0.0134028294862249</v>
      </c>
      <c r="AB590" s="267">
        <v>0.0544177881802224</v>
      </c>
      <c r="AC590" s="268">
        <v>0.0558256798127139</v>
      </c>
      <c r="AD590" s="269">
        <v>-0.0410149586939975</v>
      </c>
      <c r="AE590" s="270">
        <v>33995</v>
      </c>
      <c r="AF590" s="271">
        <v>1265</v>
      </c>
      <c r="AG590" s="271">
        <v>0</v>
      </c>
      <c r="AH590" s="271">
        <v>34878</v>
      </c>
      <c r="AI590" s="271">
        <v>1379</v>
      </c>
      <c r="AJ590" s="271">
        <v>1</v>
      </c>
      <c r="AK590" s="268">
        <v>0.0372113546109722</v>
      </c>
      <c r="AL590" s="268">
        <v>0.039509146166638</v>
      </c>
      <c r="AM590" s="269">
        <v>-0.0022977915556658</v>
      </c>
    </row>
    <row r="591" spans="1:39">
      <c r="A591" s="279" t="s">
        <v>719</v>
      </c>
      <c r="B591" s="280" t="s">
        <v>3327</v>
      </c>
      <c r="C591" s="262" t="s">
        <v>765</v>
      </c>
      <c r="D591" s="280" t="s">
        <v>765</v>
      </c>
      <c r="E591" s="263">
        <v>11303</v>
      </c>
      <c r="F591" s="263">
        <v>471</v>
      </c>
      <c r="G591" s="263">
        <v>287</v>
      </c>
      <c r="H591" s="263">
        <v>2</v>
      </c>
      <c r="I591" s="263">
        <v>0</v>
      </c>
      <c r="J591" s="264">
        <v>6334</v>
      </c>
      <c r="K591" s="264">
        <v>338</v>
      </c>
      <c r="L591" s="264">
        <v>338</v>
      </c>
      <c r="M591" s="264">
        <v>31</v>
      </c>
      <c r="N591" s="264">
        <v>1</v>
      </c>
      <c r="O591" s="264">
        <v>6917</v>
      </c>
      <c r="P591" s="264">
        <v>359</v>
      </c>
      <c r="Q591" s="264">
        <v>359</v>
      </c>
      <c r="R591" s="264">
        <v>178</v>
      </c>
      <c r="S591" s="264">
        <v>1</v>
      </c>
      <c r="T591" s="265">
        <v>0.015</v>
      </c>
      <c r="U591" s="266">
        <v>250482</v>
      </c>
      <c r="V591" s="266">
        <v>8521</v>
      </c>
      <c r="W591" s="266">
        <v>8331</v>
      </c>
      <c r="X591" s="266">
        <v>16</v>
      </c>
      <c r="Y591" s="264">
        <v>7351</v>
      </c>
      <c r="Z591" s="267">
        <v>0.0339545356552567</v>
      </c>
      <c r="AA591" s="267">
        <v>0.0416703530036274</v>
      </c>
      <c r="AB591" s="267">
        <v>0.0532049257972845</v>
      </c>
      <c r="AC591" s="268">
        <v>0.0517565418534047</v>
      </c>
      <c r="AD591" s="269">
        <v>-0.0115345727936571</v>
      </c>
      <c r="AE591" s="270">
        <v>56349</v>
      </c>
      <c r="AF591" s="271">
        <v>2228</v>
      </c>
      <c r="AG591" s="271">
        <v>2</v>
      </c>
      <c r="AH591" s="271">
        <v>55335</v>
      </c>
      <c r="AI591" s="271">
        <v>1917</v>
      </c>
      <c r="AJ591" s="271">
        <v>7</v>
      </c>
      <c r="AK591" s="268">
        <v>0.0395038066336581</v>
      </c>
      <c r="AL591" s="268">
        <v>0.0345170326194994</v>
      </c>
      <c r="AM591" s="269">
        <v>0.00498677401415868</v>
      </c>
    </row>
    <row r="592" spans="1:39">
      <c r="A592" s="279" t="s">
        <v>719</v>
      </c>
      <c r="B592" s="280" t="s">
        <v>3328</v>
      </c>
      <c r="C592" s="262" t="s">
        <v>766</v>
      </c>
      <c r="D592" s="280" t="s">
        <v>767</v>
      </c>
      <c r="E592" s="263">
        <v>9</v>
      </c>
      <c r="F592" s="263">
        <v>0</v>
      </c>
      <c r="G592" s="263">
        <v>0</v>
      </c>
      <c r="H592" s="263">
        <v>0</v>
      </c>
      <c r="I592" s="263">
        <v>0</v>
      </c>
      <c r="J592" s="264">
        <v>22</v>
      </c>
      <c r="K592" s="264">
        <v>0</v>
      </c>
      <c r="L592" s="264">
        <v>0</v>
      </c>
      <c r="M592" s="264">
        <v>0</v>
      </c>
      <c r="N592" s="264">
        <v>0</v>
      </c>
      <c r="O592" s="264">
        <v>37</v>
      </c>
      <c r="P592" s="264">
        <v>0</v>
      </c>
      <c r="Q592" s="264">
        <v>0</v>
      </c>
      <c r="R592" s="264">
        <v>0</v>
      </c>
      <c r="S592" s="264">
        <v>0</v>
      </c>
      <c r="T592" s="265">
        <v>0.015</v>
      </c>
      <c r="U592" s="266">
        <v>465</v>
      </c>
      <c r="V592" s="266">
        <v>6</v>
      </c>
      <c r="W592" s="266">
        <v>5</v>
      </c>
      <c r="X592" s="266">
        <v>0</v>
      </c>
      <c r="Y592" s="264">
        <v>5</v>
      </c>
      <c r="Z592" s="267">
        <v>0.0129032258064516</v>
      </c>
      <c r="AA592" s="267">
        <v>0</v>
      </c>
      <c r="AB592" s="267">
        <v>0</v>
      </c>
      <c r="AC592" s="268">
        <v>0</v>
      </c>
      <c r="AD592" s="269">
        <v>0</v>
      </c>
      <c r="AE592" s="270">
        <v>96</v>
      </c>
      <c r="AF592" s="271">
        <v>0</v>
      </c>
      <c r="AG592" s="271">
        <v>0</v>
      </c>
      <c r="AH592" s="271">
        <v>135</v>
      </c>
      <c r="AI592" s="271">
        <v>0</v>
      </c>
      <c r="AJ592" s="271">
        <v>0</v>
      </c>
      <c r="AK592" s="268">
        <v>0</v>
      </c>
      <c r="AL592" s="268">
        <v>0</v>
      </c>
      <c r="AM592" s="269">
        <v>0</v>
      </c>
    </row>
    <row r="593" spans="1:39">
      <c r="A593" s="279" t="s">
        <v>719</v>
      </c>
      <c r="B593" s="280" t="s">
        <v>3329</v>
      </c>
      <c r="C593" s="262" t="s">
        <v>768</v>
      </c>
      <c r="D593" s="280" t="s">
        <v>768</v>
      </c>
      <c r="E593" s="263">
        <v>4451</v>
      </c>
      <c r="F593" s="263">
        <v>53</v>
      </c>
      <c r="G593" s="263">
        <v>32</v>
      </c>
      <c r="H593" s="263">
        <v>7</v>
      </c>
      <c r="I593" s="263">
        <v>0</v>
      </c>
      <c r="J593" s="264">
        <v>2317</v>
      </c>
      <c r="K593" s="264">
        <v>33</v>
      </c>
      <c r="L593" s="264">
        <v>33</v>
      </c>
      <c r="M593" s="264">
        <v>8</v>
      </c>
      <c r="N593" s="264">
        <v>0</v>
      </c>
      <c r="O593" s="264">
        <v>2834</v>
      </c>
      <c r="P593" s="264">
        <v>63</v>
      </c>
      <c r="Q593" s="264">
        <v>63</v>
      </c>
      <c r="R593" s="264">
        <v>38</v>
      </c>
      <c r="S593" s="264">
        <v>0</v>
      </c>
      <c r="T593" s="265">
        <v>0.015</v>
      </c>
      <c r="U593" s="266">
        <v>105134</v>
      </c>
      <c r="V593" s="266">
        <v>1978</v>
      </c>
      <c r="W593" s="266">
        <v>1957</v>
      </c>
      <c r="X593" s="266">
        <v>1</v>
      </c>
      <c r="Y593" s="264">
        <v>1843</v>
      </c>
      <c r="Z593" s="267">
        <v>0.0188045732113303</v>
      </c>
      <c r="AA593" s="267">
        <v>0.0119074365311166</v>
      </c>
      <c r="AB593" s="267">
        <v>0.0142425550280535</v>
      </c>
      <c r="AC593" s="268">
        <v>0.0222300635144672</v>
      </c>
      <c r="AD593" s="269">
        <v>-0.00233511849693692</v>
      </c>
      <c r="AE593" s="270">
        <v>22327</v>
      </c>
      <c r="AF593" s="271">
        <v>433</v>
      </c>
      <c r="AG593" s="271">
        <v>0</v>
      </c>
      <c r="AH593" s="271">
        <v>22746</v>
      </c>
      <c r="AI593" s="271">
        <v>436</v>
      </c>
      <c r="AJ593" s="271">
        <v>0</v>
      </c>
      <c r="AK593" s="268">
        <v>0.0193935593675819</v>
      </c>
      <c r="AL593" s="268">
        <v>0.0191682053987514</v>
      </c>
      <c r="AM593" s="269">
        <v>0.000225353968830423</v>
      </c>
    </row>
    <row r="594" spans="1:39">
      <c r="A594" s="279" t="s">
        <v>719</v>
      </c>
      <c r="B594" s="280" t="s">
        <v>3329</v>
      </c>
      <c r="C594" s="262" t="s">
        <v>769</v>
      </c>
      <c r="D594" s="280" t="s">
        <v>769</v>
      </c>
      <c r="E594" s="263">
        <v>4097</v>
      </c>
      <c r="F594" s="263">
        <v>47</v>
      </c>
      <c r="G594" s="263">
        <v>46</v>
      </c>
      <c r="H594" s="263">
        <v>1</v>
      </c>
      <c r="I594" s="263">
        <v>0</v>
      </c>
      <c r="J594" s="264">
        <v>1746</v>
      </c>
      <c r="K594" s="264">
        <v>37</v>
      </c>
      <c r="L594" s="264">
        <v>37</v>
      </c>
      <c r="M594" s="264">
        <v>14</v>
      </c>
      <c r="N594" s="264">
        <v>0</v>
      </c>
      <c r="O594" s="264">
        <v>3159</v>
      </c>
      <c r="P594" s="264">
        <v>34</v>
      </c>
      <c r="Q594" s="264">
        <v>34</v>
      </c>
      <c r="R594" s="264">
        <v>27</v>
      </c>
      <c r="S594" s="264">
        <v>0</v>
      </c>
      <c r="T594" s="265">
        <v>0.015</v>
      </c>
      <c r="U594" s="266">
        <v>98830</v>
      </c>
      <c r="V594" s="266">
        <v>1421</v>
      </c>
      <c r="W594" s="266">
        <v>1420</v>
      </c>
      <c r="X594" s="266">
        <v>1</v>
      </c>
      <c r="Y594" s="264">
        <v>1334</v>
      </c>
      <c r="Z594" s="267">
        <v>0.0143681068501467</v>
      </c>
      <c r="AA594" s="267">
        <v>0.0114718086404686</v>
      </c>
      <c r="AB594" s="267">
        <v>0.0211912943871707</v>
      </c>
      <c r="AC594" s="268">
        <v>0.0107628996517885</v>
      </c>
      <c r="AD594" s="269">
        <v>-0.00971948574670204</v>
      </c>
      <c r="AE594" s="270">
        <v>21914</v>
      </c>
      <c r="AF594" s="271">
        <v>332</v>
      </c>
      <c r="AG594" s="271">
        <v>0</v>
      </c>
      <c r="AH594" s="271">
        <v>22439</v>
      </c>
      <c r="AI594" s="271">
        <v>310</v>
      </c>
      <c r="AJ594" s="271">
        <v>0</v>
      </c>
      <c r="AK594" s="268">
        <v>0.0151501323354933</v>
      </c>
      <c r="AL594" s="268">
        <v>0.0138152324078613</v>
      </c>
      <c r="AM594" s="269">
        <v>0.00133489992763198</v>
      </c>
    </row>
    <row r="595" spans="1:39">
      <c r="A595" s="279" t="s">
        <v>719</v>
      </c>
      <c r="B595" s="280" t="s">
        <v>3329</v>
      </c>
      <c r="C595" s="262" t="s">
        <v>770</v>
      </c>
      <c r="D595" s="280" t="s">
        <v>770</v>
      </c>
      <c r="E595" s="263">
        <v>3111</v>
      </c>
      <c r="F595" s="263">
        <v>51</v>
      </c>
      <c r="G595" s="263">
        <v>27</v>
      </c>
      <c r="H595" s="263">
        <v>0</v>
      </c>
      <c r="I595" s="263">
        <v>0</v>
      </c>
      <c r="J595" s="264">
        <v>1497</v>
      </c>
      <c r="K595" s="264">
        <v>48</v>
      </c>
      <c r="L595" s="264">
        <v>48</v>
      </c>
      <c r="M595" s="264">
        <v>2</v>
      </c>
      <c r="N595" s="264">
        <v>0</v>
      </c>
      <c r="O595" s="264">
        <v>2323</v>
      </c>
      <c r="P595" s="264">
        <v>45</v>
      </c>
      <c r="Q595" s="264">
        <v>45</v>
      </c>
      <c r="R595" s="264">
        <v>19</v>
      </c>
      <c r="S595" s="264">
        <v>0</v>
      </c>
      <c r="T595" s="265">
        <v>0.015</v>
      </c>
      <c r="U595" s="266">
        <v>75816</v>
      </c>
      <c r="V595" s="266">
        <v>1465</v>
      </c>
      <c r="W595" s="266">
        <v>1441</v>
      </c>
      <c r="X595" s="266">
        <v>1</v>
      </c>
      <c r="Y595" s="264">
        <v>1328</v>
      </c>
      <c r="Z595" s="267">
        <v>0.0193099081987971</v>
      </c>
      <c r="AA595" s="267">
        <v>0.0163934426229508</v>
      </c>
      <c r="AB595" s="267">
        <v>0.032064128256513</v>
      </c>
      <c r="AC595" s="268">
        <v>0.0193715023676281</v>
      </c>
      <c r="AD595" s="269">
        <v>-0.0156706856335622</v>
      </c>
      <c r="AE595" s="270">
        <v>16456</v>
      </c>
      <c r="AF595" s="271">
        <v>343</v>
      </c>
      <c r="AG595" s="271">
        <v>0</v>
      </c>
      <c r="AH595" s="271">
        <v>17541</v>
      </c>
      <c r="AI595" s="271">
        <v>317</v>
      </c>
      <c r="AJ595" s="271">
        <v>0</v>
      </c>
      <c r="AK595" s="268">
        <v>0.0208434613514827</v>
      </c>
      <c r="AL595" s="268">
        <v>0.0180719457271535</v>
      </c>
      <c r="AM595" s="269">
        <v>0.00277151562432922</v>
      </c>
    </row>
    <row r="596" spans="1:39">
      <c r="A596" s="279" t="s">
        <v>719</v>
      </c>
      <c r="B596" s="280" t="s">
        <v>3329</v>
      </c>
      <c r="C596" s="262" t="s">
        <v>771</v>
      </c>
      <c r="D596" s="280" t="s">
        <v>771</v>
      </c>
      <c r="E596" s="263">
        <v>5004</v>
      </c>
      <c r="F596" s="263">
        <v>98</v>
      </c>
      <c r="G596" s="263">
        <v>76</v>
      </c>
      <c r="H596" s="263">
        <v>2</v>
      </c>
      <c r="I596" s="263">
        <v>0</v>
      </c>
      <c r="J596" s="264">
        <v>2790</v>
      </c>
      <c r="K596" s="264">
        <v>47</v>
      </c>
      <c r="L596" s="264">
        <v>47</v>
      </c>
      <c r="M596" s="264">
        <v>11</v>
      </c>
      <c r="N596" s="264">
        <v>0</v>
      </c>
      <c r="O596" s="264">
        <v>3967</v>
      </c>
      <c r="P596" s="264">
        <v>64</v>
      </c>
      <c r="Q596" s="264">
        <v>64</v>
      </c>
      <c r="R596" s="264">
        <v>40</v>
      </c>
      <c r="S596" s="264">
        <v>0</v>
      </c>
      <c r="T596" s="265">
        <v>0.015</v>
      </c>
      <c r="U596" s="266">
        <v>122624</v>
      </c>
      <c r="V596" s="266">
        <v>2141</v>
      </c>
      <c r="W596" s="266">
        <v>2118</v>
      </c>
      <c r="X596" s="266">
        <v>2</v>
      </c>
      <c r="Y596" s="264">
        <v>1964</v>
      </c>
      <c r="Z596" s="267">
        <v>0.0174435673277662</v>
      </c>
      <c r="AA596" s="267">
        <v>0.0195843325339728</v>
      </c>
      <c r="AB596" s="267">
        <v>0.0168458781362007</v>
      </c>
      <c r="AC596" s="268">
        <v>0.0161330980589866</v>
      </c>
      <c r="AD596" s="269">
        <v>0.0027384543977721</v>
      </c>
      <c r="AE596" s="270">
        <v>27357</v>
      </c>
      <c r="AF596" s="271">
        <v>486</v>
      </c>
      <c r="AG596" s="271">
        <v>0</v>
      </c>
      <c r="AH596" s="271">
        <v>27343</v>
      </c>
      <c r="AI596" s="271">
        <v>475</v>
      </c>
      <c r="AJ596" s="271">
        <v>0</v>
      </c>
      <c r="AK596" s="268">
        <v>0.0177651058230069</v>
      </c>
      <c r="AL596" s="268">
        <v>0.0173719050579673</v>
      </c>
      <c r="AM596" s="269">
        <v>0.000393200765039604</v>
      </c>
    </row>
    <row r="597" spans="1:39">
      <c r="A597" s="279" t="s">
        <v>719</v>
      </c>
      <c r="B597" s="280" t="s">
        <v>3329</v>
      </c>
      <c r="C597" s="262" t="s">
        <v>772</v>
      </c>
      <c r="D597" s="280" t="s">
        <v>772</v>
      </c>
      <c r="E597" s="263">
        <v>6058</v>
      </c>
      <c r="F597" s="263">
        <v>46</v>
      </c>
      <c r="G597" s="263">
        <v>34</v>
      </c>
      <c r="H597" s="263">
        <v>6</v>
      </c>
      <c r="I597" s="263">
        <v>0</v>
      </c>
      <c r="J597" s="264">
        <v>3073</v>
      </c>
      <c r="K597" s="264">
        <v>72</v>
      </c>
      <c r="L597" s="264">
        <v>72</v>
      </c>
      <c r="M597" s="264">
        <v>24</v>
      </c>
      <c r="N597" s="264">
        <v>0</v>
      </c>
      <c r="O597" s="264">
        <v>4584</v>
      </c>
      <c r="P597" s="264">
        <v>50</v>
      </c>
      <c r="Q597" s="264">
        <v>50</v>
      </c>
      <c r="R597" s="264">
        <v>30</v>
      </c>
      <c r="S597" s="264">
        <v>0</v>
      </c>
      <c r="T597" s="265">
        <v>0.015</v>
      </c>
      <c r="U597" s="266">
        <v>144948</v>
      </c>
      <c r="V597" s="266">
        <v>1840</v>
      </c>
      <c r="W597" s="266">
        <v>1828</v>
      </c>
      <c r="X597" s="266">
        <v>1</v>
      </c>
      <c r="Y597" s="264">
        <v>1710</v>
      </c>
      <c r="Z597" s="267">
        <v>0.0126873085520325</v>
      </c>
      <c r="AA597" s="267">
        <v>0.00759326510399472</v>
      </c>
      <c r="AB597" s="267">
        <v>0.0234298730881874</v>
      </c>
      <c r="AC597" s="268">
        <v>0.0109075043630017</v>
      </c>
      <c r="AD597" s="269">
        <v>-0.0158366079841927</v>
      </c>
      <c r="AE597" s="270">
        <v>31710</v>
      </c>
      <c r="AF597" s="271">
        <v>386</v>
      </c>
      <c r="AG597" s="271">
        <v>0</v>
      </c>
      <c r="AH597" s="271">
        <v>32282</v>
      </c>
      <c r="AI597" s="271">
        <v>404</v>
      </c>
      <c r="AJ597" s="271">
        <v>1</v>
      </c>
      <c r="AK597" s="268">
        <v>0.0121728161463261</v>
      </c>
      <c r="AL597" s="268">
        <v>0.0124837370670962</v>
      </c>
      <c r="AM597" s="269">
        <v>-0.000310920920770133</v>
      </c>
    </row>
    <row r="598" spans="1:39">
      <c r="A598" s="279" t="s">
        <v>719</v>
      </c>
      <c r="B598" s="280" t="s">
        <v>3329</v>
      </c>
      <c r="C598" s="262" t="s">
        <v>773</v>
      </c>
      <c r="D598" s="280" t="s">
        <v>773</v>
      </c>
      <c r="E598" s="263">
        <v>4985</v>
      </c>
      <c r="F598" s="263">
        <v>71</v>
      </c>
      <c r="G598" s="263">
        <v>50</v>
      </c>
      <c r="H598" s="263">
        <v>1</v>
      </c>
      <c r="I598" s="263">
        <v>0</v>
      </c>
      <c r="J598" s="264">
        <v>2005</v>
      </c>
      <c r="K598" s="264">
        <v>63</v>
      </c>
      <c r="L598" s="264">
        <v>63</v>
      </c>
      <c r="M598" s="264">
        <v>1</v>
      </c>
      <c r="N598" s="264">
        <v>0</v>
      </c>
      <c r="O598" s="264">
        <v>3935</v>
      </c>
      <c r="P598" s="264">
        <v>76</v>
      </c>
      <c r="Q598" s="264">
        <v>76</v>
      </c>
      <c r="R598" s="264">
        <v>29</v>
      </c>
      <c r="S598" s="264">
        <v>0</v>
      </c>
      <c r="T598" s="265">
        <v>0.015</v>
      </c>
      <c r="U598" s="266">
        <v>116341</v>
      </c>
      <c r="V598" s="266">
        <v>2190</v>
      </c>
      <c r="W598" s="266">
        <v>2169</v>
      </c>
      <c r="X598" s="266">
        <v>7</v>
      </c>
      <c r="Y598" s="264">
        <v>1954</v>
      </c>
      <c r="Z598" s="267">
        <v>0.0187638063967131</v>
      </c>
      <c r="AA598" s="267">
        <v>0.0142427281845537</v>
      </c>
      <c r="AB598" s="267">
        <v>0.0314214463840399</v>
      </c>
      <c r="AC598" s="268">
        <v>0.0193138500635324</v>
      </c>
      <c r="AD598" s="269">
        <v>-0.0171787181994862</v>
      </c>
      <c r="AE598" s="270">
        <v>26044</v>
      </c>
      <c r="AF598" s="271">
        <v>544</v>
      </c>
      <c r="AG598" s="271">
        <v>0</v>
      </c>
      <c r="AH598" s="271">
        <v>26611</v>
      </c>
      <c r="AI598" s="271">
        <v>492</v>
      </c>
      <c r="AJ598" s="271">
        <v>2</v>
      </c>
      <c r="AK598" s="268">
        <v>0.02088772845953</v>
      </c>
      <c r="AL598" s="268">
        <v>0.0184134380519334</v>
      </c>
      <c r="AM598" s="269">
        <v>0.00247429040759662</v>
      </c>
    </row>
    <row r="599" spans="1:39">
      <c r="A599" s="279" t="s">
        <v>719</v>
      </c>
      <c r="B599" s="280" t="s">
        <v>3329</v>
      </c>
      <c r="C599" s="262" t="s">
        <v>774</v>
      </c>
      <c r="D599" s="280" t="s">
        <v>774</v>
      </c>
      <c r="E599" s="263">
        <v>6780</v>
      </c>
      <c r="F599" s="263">
        <v>126</v>
      </c>
      <c r="G599" s="263">
        <v>86</v>
      </c>
      <c r="H599" s="263">
        <v>0</v>
      </c>
      <c r="I599" s="263">
        <v>0</v>
      </c>
      <c r="J599" s="264">
        <v>3058</v>
      </c>
      <c r="K599" s="264">
        <v>75</v>
      </c>
      <c r="L599" s="264">
        <v>74</v>
      </c>
      <c r="M599" s="264">
        <v>11</v>
      </c>
      <c r="N599" s="264">
        <v>0</v>
      </c>
      <c r="O599" s="264">
        <v>4942</v>
      </c>
      <c r="P599" s="264">
        <v>85</v>
      </c>
      <c r="Q599" s="264">
        <v>85</v>
      </c>
      <c r="R599" s="264">
        <v>36</v>
      </c>
      <c r="S599" s="264">
        <v>0</v>
      </c>
      <c r="T599" s="265">
        <v>0.015</v>
      </c>
      <c r="U599" s="266">
        <v>153752</v>
      </c>
      <c r="V599" s="266">
        <v>2989</v>
      </c>
      <c r="W599" s="266">
        <v>2948</v>
      </c>
      <c r="X599" s="266">
        <v>6</v>
      </c>
      <c r="Y599" s="264">
        <v>2715</v>
      </c>
      <c r="Z599" s="267">
        <v>0.0194013736406681</v>
      </c>
      <c r="AA599" s="267">
        <v>0.0185840707964602</v>
      </c>
      <c r="AB599" s="267">
        <v>0.0245258338783519</v>
      </c>
      <c r="AC599" s="268">
        <v>0.0171995143666532</v>
      </c>
      <c r="AD599" s="269">
        <v>-0.00594176308189169</v>
      </c>
      <c r="AE599" s="270">
        <v>34023</v>
      </c>
      <c r="AF599" s="271">
        <v>673</v>
      </c>
      <c r="AG599" s="271">
        <v>0</v>
      </c>
      <c r="AH599" s="271">
        <v>34837</v>
      </c>
      <c r="AI599" s="271">
        <v>718</v>
      </c>
      <c r="AJ599" s="271">
        <v>4</v>
      </c>
      <c r="AK599" s="268">
        <v>0.019780736560562</v>
      </c>
      <c r="AL599" s="268">
        <v>0.0204954502396877</v>
      </c>
      <c r="AM599" s="269">
        <v>-0.000714713679125716</v>
      </c>
    </row>
    <row r="600" spans="1:39">
      <c r="A600" s="279" t="s">
        <v>719</v>
      </c>
      <c r="B600" s="280" t="s">
        <v>3329</v>
      </c>
      <c r="C600" s="262" t="s">
        <v>775</v>
      </c>
      <c r="D600" s="280" t="s">
        <v>775</v>
      </c>
      <c r="E600" s="263">
        <v>5588</v>
      </c>
      <c r="F600" s="263">
        <v>109</v>
      </c>
      <c r="G600" s="263">
        <v>79</v>
      </c>
      <c r="H600" s="263">
        <v>4</v>
      </c>
      <c r="I600" s="263">
        <v>0</v>
      </c>
      <c r="J600" s="264">
        <v>3577</v>
      </c>
      <c r="K600" s="264">
        <v>74</v>
      </c>
      <c r="L600" s="264">
        <v>74</v>
      </c>
      <c r="M600" s="264">
        <v>26</v>
      </c>
      <c r="N600" s="264">
        <v>0</v>
      </c>
      <c r="O600" s="264">
        <v>4034</v>
      </c>
      <c r="P600" s="264">
        <v>97</v>
      </c>
      <c r="Q600" s="264">
        <v>97</v>
      </c>
      <c r="R600" s="264">
        <v>68</v>
      </c>
      <c r="S600" s="264">
        <v>0</v>
      </c>
      <c r="T600" s="265">
        <v>0.015</v>
      </c>
      <c r="U600" s="266">
        <v>138983</v>
      </c>
      <c r="V600" s="266">
        <v>2997</v>
      </c>
      <c r="W600" s="266">
        <v>2967</v>
      </c>
      <c r="X600" s="266">
        <v>0</v>
      </c>
      <c r="Y600" s="264">
        <v>2795</v>
      </c>
      <c r="Z600" s="267">
        <v>0.0215637883769957</v>
      </c>
      <c r="AA600" s="267">
        <v>0.0195060844667144</v>
      </c>
      <c r="AB600" s="267">
        <v>0.0206877271456528</v>
      </c>
      <c r="AC600" s="268">
        <v>0.0240456122954884</v>
      </c>
      <c r="AD600" s="269">
        <v>-0.00118164267893839</v>
      </c>
      <c r="AE600" s="270">
        <v>30336</v>
      </c>
      <c r="AF600" s="271">
        <v>664</v>
      </c>
      <c r="AG600" s="271">
        <v>0</v>
      </c>
      <c r="AH600" s="271">
        <v>30219</v>
      </c>
      <c r="AI600" s="271">
        <v>731</v>
      </c>
      <c r="AJ600" s="271">
        <v>0</v>
      </c>
      <c r="AK600" s="268">
        <v>0.0218881856540084</v>
      </c>
      <c r="AL600" s="268">
        <v>0.0241900790893147</v>
      </c>
      <c r="AM600" s="269">
        <v>-0.00230189343530623</v>
      </c>
    </row>
    <row r="601" spans="1:39">
      <c r="A601" s="279" t="s">
        <v>719</v>
      </c>
      <c r="B601" s="280" t="s">
        <v>3329</v>
      </c>
      <c r="C601" s="262" t="s">
        <v>776</v>
      </c>
      <c r="D601" s="280" t="s">
        <v>776</v>
      </c>
      <c r="E601" s="263">
        <v>4565</v>
      </c>
      <c r="F601" s="263">
        <v>60</v>
      </c>
      <c r="G601" s="263">
        <v>48</v>
      </c>
      <c r="H601" s="263">
        <v>1</v>
      </c>
      <c r="I601" s="263">
        <v>0</v>
      </c>
      <c r="J601" s="264">
        <v>1763</v>
      </c>
      <c r="K601" s="264">
        <v>46</v>
      </c>
      <c r="L601" s="264">
        <v>46</v>
      </c>
      <c r="M601" s="264">
        <v>1</v>
      </c>
      <c r="N601" s="264">
        <v>0</v>
      </c>
      <c r="O601" s="264">
        <v>3534</v>
      </c>
      <c r="P601" s="264">
        <v>82</v>
      </c>
      <c r="Q601" s="264">
        <v>82</v>
      </c>
      <c r="R601" s="264">
        <v>52</v>
      </c>
      <c r="S601" s="264">
        <v>0</v>
      </c>
      <c r="T601" s="265">
        <v>0.015</v>
      </c>
      <c r="U601" s="266">
        <v>104954</v>
      </c>
      <c r="V601" s="266">
        <v>1969</v>
      </c>
      <c r="W601" s="266">
        <v>1957</v>
      </c>
      <c r="X601" s="266">
        <v>1</v>
      </c>
      <c r="Y601" s="264">
        <v>1818</v>
      </c>
      <c r="Z601" s="267">
        <v>0.0187510718981649</v>
      </c>
      <c r="AA601" s="267">
        <v>0.0131434830230011</v>
      </c>
      <c r="AB601" s="267">
        <v>0.026091888825865</v>
      </c>
      <c r="AC601" s="268">
        <v>0.023203169213356</v>
      </c>
      <c r="AD601" s="269">
        <v>-0.0129484058028639</v>
      </c>
      <c r="AE601" s="270">
        <v>24314</v>
      </c>
      <c r="AF601" s="271">
        <v>429</v>
      </c>
      <c r="AG601" s="271">
        <v>0</v>
      </c>
      <c r="AH601" s="271">
        <v>24345</v>
      </c>
      <c r="AI601" s="271">
        <v>493</v>
      </c>
      <c r="AJ601" s="271">
        <v>1</v>
      </c>
      <c r="AK601" s="268">
        <v>0.0176441556305009</v>
      </c>
      <c r="AL601" s="268">
        <v>0.0202094886013555</v>
      </c>
      <c r="AM601" s="269">
        <v>-0.00256533297085457</v>
      </c>
    </row>
    <row r="602" spans="1:39">
      <c r="A602" s="279" t="s">
        <v>719</v>
      </c>
      <c r="B602" s="280" t="s">
        <v>3329</v>
      </c>
      <c r="C602" s="262" t="s">
        <v>777</v>
      </c>
      <c r="D602" s="280" t="s">
        <v>777</v>
      </c>
      <c r="E602" s="263">
        <v>5210</v>
      </c>
      <c r="F602" s="263">
        <v>53</v>
      </c>
      <c r="G602" s="263">
        <v>42</v>
      </c>
      <c r="H602" s="263">
        <v>1</v>
      </c>
      <c r="I602" s="263">
        <v>0</v>
      </c>
      <c r="J602" s="264">
        <v>2668</v>
      </c>
      <c r="K602" s="264">
        <v>41</v>
      </c>
      <c r="L602" s="264">
        <v>41</v>
      </c>
      <c r="M602" s="264">
        <v>3</v>
      </c>
      <c r="N602" s="264">
        <v>0</v>
      </c>
      <c r="O602" s="264">
        <v>3721</v>
      </c>
      <c r="P602" s="264">
        <v>51</v>
      </c>
      <c r="Q602" s="264">
        <v>51</v>
      </c>
      <c r="R602" s="264">
        <v>31</v>
      </c>
      <c r="S602" s="264">
        <v>0</v>
      </c>
      <c r="T602" s="265">
        <v>0.015</v>
      </c>
      <c r="U602" s="266">
        <v>131279</v>
      </c>
      <c r="V602" s="266">
        <v>1651</v>
      </c>
      <c r="W602" s="266">
        <v>1640</v>
      </c>
      <c r="X602" s="266">
        <v>0</v>
      </c>
      <c r="Y602" s="264">
        <v>1528</v>
      </c>
      <c r="Z602" s="267">
        <v>0.012576268862499</v>
      </c>
      <c r="AA602" s="267">
        <v>0.0101727447216891</v>
      </c>
      <c r="AB602" s="267">
        <v>0.0153673163418291</v>
      </c>
      <c r="AC602" s="268">
        <v>0.013705993012631</v>
      </c>
      <c r="AD602" s="269">
        <v>-0.00519457162014002</v>
      </c>
      <c r="AE602" s="270">
        <v>26821</v>
      </c>
      <c r="AF602" s="271">
        <v>347</v>
      </c>
      <c r="AG602" s="271">
        <v>0</v>
      </c>
      <c r="AH602" s="271">
        <v>27789</v>
      </c>
      <c r="AI602" s="271">
        <v>411</v>
      </c>
      <c r="AJ602" s="271">
        <v>0</v>
      </c>
      <c r="AK602" s="268">
        <v>0.0129376235039708</v>
      </c>
      <c r="AL602" s="268">
        <v>0.0147900248299687</v>
      </c>
      <c r="AM602" s="269">
        <v>-0.00185240132599792</v>
      </c>
    </row>
    <row r="603" spans="1:39">
      <c r="A603" s="279" t="s">
        <v>719</v>
      </c>
      <c r="B603" s="280" t="s">
        <v>3329</v>
      </c>
      <c r="C603" s="262" t="s">
        <v>778</v>
      </c>
      <c r="D603" s="280" t="s">
        <v>778</v>
      </c>
      <c r="E603" s="263">
        <v>4747</v>
      </c>
      <c r="F603" s="263">
        <v>58</v>
      </c>
      <c r="G603" s="263">
        <v>43</v>
      </c>
      <c r="H603" s="263">
        <v>5</v>
      </c>
      <c r="I603" s="263">
        <v>0</v>
      </c>
      <c r="J603" s="264">
        <v>2616</v>
      </c>
      <c r="K603" s="264">
        <v>47</v>
      </c>
      <c r="L603" s="264">
        <v>47</v>
      </c>
      <c r="M603" s="264">
        <v>10</v>
      </c>
      <c r="N603" s="264">
        <v>0</v>
      </c>
      <c r="O603" s="264">
        <v>3992</v>
      </c>
      <c r="P603" s="264">
        <v>76</v>
      </c>
      <c r="Q603" s="264">
        <v>76</v>
      </c>
      <c r="R603" s="264">
        <v>47</v>
      </c>
      <c r="S603" s="264">
        <v>0</v>
      </c>
      <c r="T603" s="265">
        <v>0.015</v>
      </c>
      <c r="U603" s="266">
        <v>119206</v>
      </c>
      <c r="V603" s="266">
        <v>1939</v>
      </c>
      <c r="W603" s="266">
        <v>1923</v>
      </c>
      <c r="X603" s="266">
        <v>3</v>
      </c>
      <c r="Y603" s="264">
        <v>1773</v>
      </c>
      <c r="Z603" s="267">
        <v>0.016240793248662</v>
      </c>
      <c r="AA603" s="267">
        <v>0.0122182431009058</v>
      </c>
      <c r="AB603" s="267">
        <v>0.0179663608562691</v>
      </c>
      <c r="AC603" s="268">
        <v>0.0190380761523046</v>
      </c>
      <c r="AD603" s="269">
        <v>-0.00574811775536328</v>
      </c>
      <c r="AE603" s="270">
        <v>25622</v>
      </c>
      <c r="AF603" s="271">
        <v>416</v>
      </c>
      <c r="AG603" s="271">
        <v>0</v>
      </c>
      <c r="AH603" s="271">
        <v>26596</v>
      </c>
      <c r="AI603" s="271">
        <v>451</v>
      </c>
      <c r="AJ603" s="271">
        <v>2</v>
      </c>
      <c r="AK603" s="268">
        <v>0.0162360471469831</v>
      </c>
      <c r="AL603" s="268">
        <v>0.0168822379305159</v>
      </c>
      <c r="AM603" s="269">
        <v>-0.000646190783532806</v>
      </c>
    </row>
    <row r="604" spans="1:39">
      <c r="A604" s="279" t="s">
        <v>719</v>
      </c>
      <c r="B604" s="280" t="s">
        <v>3329</v>
      </c>
      <c r="C604" s="262" t="s">
        <v>779</v>
      </c>
      <c r="D604" s="280" t="s">
        <v>779</v>
      </c>
      <c r="E604" s="263">
        <v>3785</v>
      </c>
      <c r="F604" s="263">
        <v>26</v>
      </c>
      <c r="G604" s="263">
        <v>18</v>
      </c>
      <c r="H604" s="263">
        <v>1</v>
      </c>
      <c r="I604" s="263">
        <v>0</v>
      </c>
      <c r="J604" s="264">
        <v>1973</v>
      </c>
      <c r="K604" s="264">
        <v>50</v>
      </c>
      <c r="L604" s="264">
        <v>50</v>
      </c>
      <c r="M604" s="264">
        <v>31</v>
      </c>
      <c r="N604" s="264">
        <v>0</v>
      </c>
      <c r="O604" s="264">
        <v>2866</v>
      </c>
      <c r="P604" s="264">
        <v>56</v>
      </c>
      <c r="Q604" s="264">
        <v>56</v>
      </c>
      <c r="R604" s="264">
        <v>42</v>
      </c>
      <c r="S604" s="264">
        <v>0</v>
      </c>
      <c r="T604" s="265">
        <v>0.015</v>
      </c>
      <c r="U604" s="266">
        <v>95215</v>
      </c>
      <c r="V604" s="266">
        <v>1440</v>
      </c>
      <c r="W604" s="266">
        <v>1431</v>
      </c>
      <c r="X604" s="266">
        <v>1</v>
      </c>
      <c r="Y604" s="264">
        <v>1354</v>
      </c>
      <c r="Z604" s="267">
        <v>0.0151131649424986</v>
      </c>
      <c r="AA604" s="267">
        <v>0.00686922060766182</v>
      </c>
      <c r="AB604" s="267">
        <v>0.0253421186011151</v>
      </c>
      <c r="AC604" s="268">
        <v>0.0195394277739009</v>
      </c>
      <c r="AD604" s="269">
        <v>-0.0184728979934532</v>
      </c>
      <c r="AE604" s="270">
        <v>20534</v>
      </c>
      <c r="AF604" s="271">
        <v>315</v>
      </c>
      <c r="AG604" s="271">
        <v>1</v>
      </c>
      <c r="AH604" s="271">
        <v>20926</v>
      </c>
      <c r="AI604" s="271">
        <v>327</v>
      </c>
      <c r="AJ604" s="271">
        <v>0</v>
      </c>
      <c r="AK604" s="268">
        <v>0.0152917113080744</v>
      </c>
      <c r="AL604" s="268">
        <v>0.0156264933575456</v>
      </c>
      <c r="AM604" s="269">
        <v>-0.000334782049471224</v>
      </c>
    </row>
    <row r="605" spans="1:39">
      <c r="A605" s="279" t="s">
        <v>719</v>
      </c>
      <c r="B605" s="280" t="s">
        <v>3329</v>
      </c>
      <c r="C605" s="262" t="s">
        <v>780</v>
      </c>
      <c r="D605" s="280" t="s">
        <v>780</v>
      </c>
      <c r="E605" s="263">
        <v>6015</v>
      </c>
      <c r="F605" s="263">
        <v>84</v>
      </c>
      <c r="G605" s="263">
        <v>51</v>
      </c>
      <c r="H605" s="263">
        <v>0</v>
      </c>
      <c r="I605" s="263">
        <v>0</v>
      </c>
      <c r="J605" s="264">
        <v>2458</v>
      </c>
      <c r="K605" s="264">
        <v>68</v>
      </c>
      <c r="L605" s="264">
        <v>68</v>
      </c>
      <c r="M605" s="264">
        <v>20</v>
      </c>
      <c r="N605" s="264">
        <v>0</v>
      </c>
      <c r="O605" s="264">
        <v>4586</v>
      </c>
      <c r="P605" s="264">
        <v>75</v>
      </c>
      <c r="Q605" s="264">
        <v>75</v>
      </c>
      <c r="R605" s="264">
        <v>43</v>
      </c>
      <c r="S605" s="264">
        <v>2</v>
      </c>
      <c r="T605" s="265">
        <v>0.015</v>
      </c>
      <c r="U605" s="266">
        <v>139011</v>
      </c>
      <c r="V605" s="266">
        <v>2428</v>
      </c>
      <c r="W605" s="266">
        <v>2395</v>
      </c>
      <c r="X605" s="266">
        <v>7</v>
      </c>
      <c r="Y605" s="264">
        <v>2244</v>
      </c>
      <c r="Z605" s="267">
        <v>0.0174158879513132</v>
      </c>
      <c r="AA605" s="267">
        <v>0.0139650872817955</v>
      </c>
      <c r="AB605" s="267">
        <v>0.0276647681041497</v>
      </c>
      <c r="AC605" s="268">
        <v>0.0159180113388574</v>
      </c>
      <c r="AD605" s="269">
        <v>-0.0136996808223542</v>
      </c>
      <c r="AE605" s="270">
        <v>30324</v>
      </c>
      <c r="AF605" s="271">
        <v>531</v>
      </c>
      <c r="AG605" s="271">
        <v>2</v>
      </c>
      <c r="AH605" s="271">
        <v>31402</v>
      </c>
      <c r="AI605" s="271">
        <v>565</v>
      </c>
      <c r="AJ605" s="271">
        <v>0</v>
      </c>
      <c r="AK605" s="268">
        <v>0.0174449281097481</v>
      </c>
      <c r="AL605" s="268">
        <v>0.0179924845551239</v>
      </c>
      <c r="AM605" s="269">
        <v>-0.000547556445375824</v>
      </c>
    </row>
    <row r="606" spans="1:39">
      <c r="A606" s="279" t="s">
        <v>719</v>
      </c>
      <c r="B606" s="280" t="s">
        <v>3329</v>
      </c>
      <c r="C606" s="262" t="s">
        <v>781</v>
      </c>
      <c r="D606" s="280" t="s">
        <v>781</v>
      </c>
      <c r="E606" s="263">
        <v>3274</v>
      </c>
      <c r="F606" s="263">
        <v>29</v>
      </c>
      <c r="G606" s="263">
        <v>19</v>
      </c>
      <c r="H606" s="263">
        <v>2</v>
      </c>
      <c r="I606" s="263">
        <v>0</v>
      </c>
      <c r="J606" s="264">
        <v>1832</v>
      </c>
      <c r="K606" s="264">
        <v>28</v>
      </c>
      <c r="L606" s="264">
        <v>28</v>
      </c>
      <c r="M606" s="264">
        <v>6</v>
      </c>
      <c r="N606" s="264">
        <v>0</v>
      </c>
      <c r="O606" s="264">
        <v>2139</v>
      </c>
      <c r="P606" s="264">
        <v>33</v>
      </c>
      <c r="Q606" s="264">
        <v>33</v>
      </c>
      <c r="R606" s="264">
        <v>26</v>
      </c>
      <c r="S606" s="264">
        <v>0</v>
      </c>
      <c r="T606" s="265">
        <v>0.015</v>
      </c>
      <c r="U606" s="266">
        <v>76760</v>
      </c>
      <c r="V606" s="266">
        <v>870</v>
      </c>
      <c r="W606" s="266">
        <v>860</v>
      </c>
      <c r="X606" s="266">
        <v>0</v>
      </c>
      <c r="Y606" s="264">
        <v>808</v>
      </c>
      <c r="Z606" s="267">
        <v>0.0113340281396561</v>
      </c>
      <c r="AA606" s="267">
        <v>0.00885766646304215</v>
      </c>
      <c r="AB606" s="267">
        <v>0.0152838427947598</v>
      </c>
      <c r="AC606" s="268">
        <v>0.0154277699859748</v>
      </c>
      <c r="AD606" s="269">
        <v>-0.00642617633171767</v>
      </c>
      <c r="AE606" s="270">
        <v>16848</v>
      </c>
      <c r="AF606" s="271">
        <v>198</v>
      </c>
      <c r="AG606" s="271">
        <v>0</v>
      </c>
      <c r="AH606" s="271">
        <v>16964</v>
      </c>
      <c r="AI606" s="271">
        <v>196</v>
      </c>
      <c r="AJ606" s="271">
        <v>0</v>
      </c>
      <c r="AK606" s="268">
        <v>0.0117521367521368</v>
      </c>
      <c r="AL606" s="268">
        <v>0.0115538788021693</v>
      </c>
      <c r="AM606" s="269">
        <v>0.000198257949967452</v>
      </c>
    </row>
    <row r="607" spans="1:39">
      <c r="A607" s="279" t="s">
        <v>719</v>
      </c>
      <c r="B607" s="280" t="s">
        <v>3329</v>
      </c>
      <c r="C607" s="262" t="s">
        <v>782</v>
      </c>
      <c r="D607" s="280" t="s">
        <v>782</v>
      </c>
      <c r="E607" s="263">
        <v>4586</v>
      </c>
      <c r="F607" s="263">
        <v>118</v>
      </c>
      <c r="G607" s="263">
        <v>90</v>
      </c>
      <c r="H607" s="263">
        <v>2</v>
      </c>
      <c r="I607" s="263">
        <v>0</v>
      </c>
      <c r="J607" s="264">
        <v>2542</v>
      </c>
      <c r="K607" s="264">
        <v>61</v>
      </c>
      <c r="L607" s="264">
        <v>61</v>
      </c>
      <c r="M607" s="264">
        <v>22</v>
      </c>
      <c r="N607" s="264">
        <v>0</v>
      </c>
      <c r="O607" s="264">
        <v>3625</v>
      </c>
      <c r="P607" s="264">
        <v>94</v>
      </c>
      <c r="Q607" s="264">
        <v>94</v>
      </c>
      <c r="R607" s="264">
        <v>76</v>
      </c>
      <c r="S607" s="264">
        <v>2</v>
      </c>
      <c r="T607" s="265">
        <v>0.015</v>
      </c>
      <c r="U607" s="266">
        <v>114226</v>
      </c>
      <c r="V607" s="266">
        <v>2642</v>
      </c>
      <c r="W607" s="266">
        <v>2613</v>
      </c>
      <c r="X607" s="266">
        <v>2</v>
      </c>
      <c r="Y607" s="264">
        <v>2443</v>
      </c>
      <c r="Z607" s="267">
        <v>0.0231120760597412</v>
      </c>
      <c r="AA607" s="267">
        <v>0.0257304840819887</v>
      </c>
      <c r="AB607" s="267">
        <v>0.0239968528717545</v>
      </c>
      <c r="AC607" s="268">
        <v>0.0253793103448276</v>
      </c>
      <c r="AD607" s="269">
        <v>0.00173363121023414</v>
      </c>
      <c r="AE607" s="270">
        <v>24231</v>
      </c>
      <c r="AF607" s="271">
        <v>644</v>
      </c>
      <c r="AG607" s="271">
        <v>2</v>
      </c>
      <c r="AH607" s="271">
        <v>25134</v>
      </c>
      <c r="AI607" s="271">
        <v>635</v>
      </c>
      <c r="AJ607" s="271">
        <v>0</v>
      </c>
      <c r="AK607" s="268">
        <v>0.0264949857620404</v>
      </c>
      <c r="AL607" s="268">
        <v>0.0252645818413305</v>
      </c>
      <c r="AM607" s="269">
        <v>0.00123040392070989</v>
      </c>
    </row>
    <row r="608" spans="1:39">
      <c r="A608" s="279" t="s">
        <v>719</v>
      </c>
      <c r="B608" s="280" t="s">
        <v>3329</v>
      </c>
      <c r="C608" s="262" t="s">
        <v>783</v>
      </c>
      <c r="D608" s="280" t="s">
        <v>783</v>
      </c>
      <c r="E608" s="263">
        <v>2602</v>
      </c>
      <c r="F608" s="263">
        <v>51</v>
      </c>
      <c r="G608" s="263">
        <v>38</v>
      </c>
      <c r="H608" s="263">
        <v>0</v>
      </c>
      <c r="I608" s="263">
        <v>0</v>
      </c>
      <c r="J608" s="264">
        <v>1022</v>
      </c>
      <c r="K608" s="264">
        <v>34</v>
      </c>
      <c r="L608" s="264">
        <v>34</v>
      </c>
      <c r="M608" s="264">
        <v>13</v>
      </c>
      <c r="N608" s="264">
        <v>0</v>
      </c>
      <c r="O608" s="264">
        <v>1921</v>
      </c>
      <c r="P608" s="264">
        <v>32</v>
      </c>
      <c r="Q608" s="264">
        <v>32</v>
      </c>
      <c r="R608" s="264">
        <v>24</v>
      </c>
      <c r="S608" s="264">
        <v>1</v>
      </c>
      <c r="T608" s="265">
        <v>0.015</v>
      </c>
      <c r="U608" s="266">
        <v>61420</v>
      </c>
      <c r="V608" s="266">
        <v>1075</v>
      </c>
      <c r="W608" s="266">
        <v>1060</v>
      </c>
      <c r="X608" s="266">
        <v>7</v>
      </c>
      <c r="Y608" s="264">
        <v>976</v>
      </c>
      <c r="Z608" s="267">
        <v>0.0173884728101596</v>
      </c>
      <c r="AA608" s="267">
        <v>0.0196003074558032</v>
      </c>
      <c r="AB608" s="267">
        <v>0.0332681017612524</v>
      </c>
      <c r="AC608" s="268">
        <v>0.0161374284226965</v>
      </c>
      <c r="AD608" s="269">
        <v>-0.0136677943054492</v>
      </c>
      <c r="AE608" s="270">
        <v>13474</v>
      </c>
      <c r="AF608" s="271">
        <v>276</v>
      </c>
      <c r="AG608" s="271">
        <v>1</v>
      </c>
      <c r="AH608" s="271">
        <v>13956</v>
      </c>
      <c r="AI608" s="271">
        <v>247</v>
      </c>
      <c r="AJ608" s="271">
        <v>2</v>
      </c>
      <c r="AK608" s="268">
        <v>0.0204096778981743</v>
      </c>
      <c r="AL608" s="268">
        <v>0.017555173402121</v>
      </c>
      <c r="AM608" s="269">
        <v>0.00285450449605331</v>
      </c>
    </row>
    <row r="609" spans="1:39">
      <c r="A609" s="279" t="s">
        <v>719</v>
      </c>
      <c r="B609" s="280" t="s">
        <v>3329</v>
      </c>
      <c r="C609" s="262" t="s">
        <v>784</v>
      </c>
      <c r="D609" s="280" t="s">
        <v>784</v>
      </c>
      <c r="E609" s="263">
        <v>2519</v>
      </c>
      <c r="F609" s="263">
        <v>37</v>
      </c>
      <c r="G609" s="263">
        <v>26</v>
      </c>
      <c r="H609" s="263">
        <v>0</v>
      </c>
      <c r="I609" s="263">
        <v>0</v>
      </c>
      <c r="J609" s="264">
        <v>817</v>
      </c>
      <c r="K609" s="264">
        <v>32</v>
      </c>
      <c r="L609" s="264">
        <v>32</v>
      </c>
      <c r="M609" s="264">
        <v>5</v>
      </c>
      <c r="N609" s="264">
        <v>0</v>
      </c>
      <c r="O609" s="264">
        <v>1960</v>
      </c>
      <c r="P609" s="264">
        <v>49</v>
      </c>
      <c r="Q609" s="264">
        <v>49</v>
      </c>
      <c r="R609" s="264">
        <v>33</v>
      </c>
      <c r="S609" s="264">
        <v>0</v>
      </c>
      <c r="T609" s="265">
        <v>0.015</v>
      </c>
      <c r="U609" s="266">
        <v>60284</v>
      </c>
      <c r="V609" s="266">
        <v>1341</v>
      </c>
      <c r="W609" s="266">
        <v>1330</v>
      </c>
      <c r="X609" s="266">
        <v>0</v>
      </c>
      <c r="Y609" s="264">
        <v>1250</v>
      </c>
      <c r="Z609" s="267">
        <v>0.0222447083803331</v>
      </c>
      <c r="AA609" s="267">
        <v>0.0146883684001588</v>
      </c>
      <c r="AB609" s="267">
        <v>0.0391676866585067</v>
      </c>
      <c r="AC609" s="268">
        <v>0.025</v>
      </c>
      <c r="AD609" s="269">
        <v>-0.0244793182583479</v>
      </c>
      <c r="AE609" s="270">
        <v>12698</v>
      </c>
      <c r="AF609" s="271">
        <v>326</v>
      </c>
      <c r="AG609" s="271">
        <v>0</v>
      </c>
      <c r="AH609" s="271">
        <v>14056</v>
      </c>
      <c r="AI609" s="271">
        <v>299</v>
      </c>
      <c r="AJ609" s="271">
        <v>0</v>
      </c>
      <c r="AK609" s="268">
        <v>0.0256733343833675</v>
      </c>
      <c r="AL609" s="268">
        <v>0.0212720546385885</v>
      </c>
      <c r="AM609" s="269">
        <v>0.00440127974477895</v>
      </c>
    </row>
    <row r="610" spans="1:39">
      <c r="A610" s="279" t="s">
        <v>719</v>
      </c>
      <c r="B610" s="280" t="s">
        <v>3329</v>
      </c>
      <c r="C610" s="262" t="s">
        <v>785</v>
      </c>
      <c r="D610" s="280" t="s">
        <v>785</v>
      </c>
      <c r="E610" s="263">
        <v>4915</v>
      </c>
      <c r="F610" s="263">
        <v>154</v>
      </c>
      <c r="G610" s="263">
        <v>115</v>
      </c>
      <c r="H610" s="263">
        <v>12</v>
      </c>
      <c r="I610" s="263">
        <v>0</v>
      </c>
      <c r="J610" s="264">
        <v>2930</v>
      </c>
      <c r="K610" s="264">
        <v>84</v>
      </c>
      <c r="L610" s="264">
        <v>84</v>
      </c>
      <c r="M610" s="264">
        <v>23</v>
      </c>
      <c r="N610" s="264">
        <v>0</v>
      </c>
      <c r="O610" s="264">
        <v>3677</v>
      </c>
      <c r="P610" s="264">
        <v>125</v>
      </c>
      <c r="Q610" s="264">
        <v>125</v>
      </c>
      <c r="R610" s="264">
        <v>80</v>
      </c>
      <c r="S610" s="264">
        <v>0</v>
      </c>
      <c r="T610" s="265">
        <v>0.015</v>
      </c>
      <c r="U610" s="266">
        <v>122532</v>
      </c>
      <c r="V610" s="266">
        <v>3817</v>
      </c>
      <c r="W610" s="266">
        <v>3777</v>
      </c>
      <c r="X610" s="266">
        <v>6</v>
      </c>
      <c r="Y610" s="264">
        <v>3518</v>
      </c>
      <c r="Z610" s="267">
        <v>0.031102079456795</v>
      </c>
      <c r="AA610" s="267">
        <v>0.0313326551373347</v>
      </c>
      <c r="AB610" s="267">
        <v>0.0286689419795222</v>
      </c>
      <c r="AC610" s="268">
        <v>0.0339951047049225</v>
      </c>
      <c r="AD610" s="269">
        <v>0.00266371315781251</v>
      </c>
      <c r="AE610" s="270">
        <v>26469</v>
      </c>
      <c r="AF610" s="271">
        <v>876</v>
      </c>
      <c r="AG610" s="271">
        <v>1</v>
      </c>
      <c r="AH610" s="271">
        <v>27094</v>
      </c>
      <c r="AI610" s="271">
        <v>873</v>
      </c>
      <c r="AJ610" s="271">
        <v>0</v>
      </c>
      <c r="AK610" s="268">
        <v>0.033057539007896</v>
      </c>
      <c r="AL610" s="268">
        <v>0.0322211559754927</v>
      </c>
      <c r="AM610" s="269">
        <v>0.000836383032403298</v>
      </c>
    </row>
    <row r="611" spans="1:39">
      <c r="A611" s="279" t="s">
        <v>719</v>
      </c>
      <c r="B611" s="280" t="s">
        <v>3329</v>
      </c>
      <c r="C611" s="262" t="s">
        <v>786</v>
      </c>
      <c r="D611" s="280" t="s">
        <v>786</v>
      </c>
      <c r="E611" s="263">
        <v>6014</v>
      </c>
      <c r="F611" s="263">
        <v>156</v>
      </c>
      <c r="G611" s="263">
        <v>78</v>
      </c>
      <c r="H611" s="263">
        <v>14</v>
      </c>
      <c r="I611" s="263">
        <v>0</v>
      </c>
      <c r="J611" s="264">
        <v>3596</v>
      </c>
      <c r="K611" s="264">
        <v>98</v>
      </c>
      <c r="L611" s="264">
        <v>97</v>
      </c>
      <c r="M611" s="264">
        <v>7</v>
      </c>
      <c r="N611" s="264">
        <v>0</v>
      </c>
      <c r="O611" s="264">
        <v>4837</v>
      </c>
      <c r="P611" s="264">
        <v>132</v>
      </c>
      <c r="Q611" s="264">
        <v>132</v>
      </c>
      <c r="R611" s="264">
        <v>73</v>
      </c>
      <c r="S611" s="264">
        <v>0</v>
      </c>
      <c r="T611" s="265">
        <v>0.015</v>
      </c>
      <c r="U611" s="266">
        <v>147695</v>
      </c>
      <c r="V611" s="266">
        <v>3942</v>
      </c>
      <c r="W611" s="266">
        <v>3862</v>
      </c>
      <c r="X611" s="266">
        <v>5</v>
      </c>
      <c r="Y611" s="264">
        <v>3518</v>
      </c>
      <c r="Z611" s="267">
        <v>0.026656284911473</v>
      </c>
      <c r="AA611" s="267">
        <v>0.0259394745593615</v>
      </c>
      <c r="AB611" s="267">
        <v>0.0272525027808676</v>
      </c>
      <c r="AC611" s="268">
        <v>0.0272896423402936</v>
      </c>
      <c r="AD611" s="269">
        <v>-0.00131302822150614</v>
      </c>
      <c r="AE611" s="270">
        <v>32358</v>
      </c>
      <c r="AF611" s="271">
        <v>919</v>
      </c>
      <c r="AG611" s="271">
        <v>0</v>
      </c>
      <c r="AH611" s="271">
        <v>31607</v>
      </c>
      <c r="AI611" s="271">
        <v>853</v>
      </c>
      <c r="AJ611" s="271">
        <v>2</v>
      </c>
      <c r="AK611" s="268">
        <v>0.0284010136596823</v>
      </c>
      <c r="AL611" s="268">
        <v>0.0269244154775841</v>
      </c>
      <c r="AM611" s="269">
        <v>0.00147659818209822</v>
      </c>
    </row>
    <row r="612" spans="1:39">
      <c r="A612" s="279" t="s">
        <v>719</v>
      </c>
      <c r="B612" s="280" t="s">
        <v>3329</v>
      </c>
      <c r="C612" s="262" t="s">
        <v>787</v>
      </c>
      <c r="D612" s="280" t="s">
        <v>787</v>
      </c>
      <c r="E612" s="263">
        <v>6541</v>
      </c>
      <c r="F612" s="263">
        <v>59</v>
      </c>
      <c r="G612" s="263">
        <v>41</v>
      </c>
      <c r="H612" s="263">
        <v>2</v>
      </c>
      <c r="I612" s="263">
        <v>0</v>
      </c>
      <c r="J612" s="264">
        <v>3485</v>
      </c>
      <c r="K612" s="264">
        <v>65</v>
      </c>
      <c r="L612" s="264">
        <v>65</v>
      </c>
      <c r="M612" s="264">
        <v>14</v>
      </c>
      <c r="N612" s="264">
        <v>0</v>
      </c>
      <c r="O612" s="264">
        <v>5141</v>
      </c>
      <c r="P612" s="264">
        <v>82</v>
      </c>
      <c r="Q612" s="264">
        <v>82</v>
      </c>
      <c r="R612" s="264">
        <v>48</v>
      </c>
      <c r="S612" s="264">
        <v>2</v>
      </c>
      <c r="T612" s="265">
        <v>0.015</v>
      </c>
      <c r="U612" s="266">
        <v>152902</v>
      </c>
      <c r="V612" s="266">
        <v>1855</v>
      </c>
      <c r="W612" s="266">
        <v>1836</v>
      </c>
      <c r="X612" s="266">
        <v>5</v>
      </c>
      <c r="Y612" s="264">
        <v>1680</v>
      </c>
      <c r="Z612" s="267">
        <v>0.0120992531163752</v>
      </c>
      <c r="AA612" s="267">
        <v>0.00902002751872802</v>
      </c>
      <c r="AB612" s="267">
        <v>0.0186513629842181</v>
      </c>
      <c r="AC612" s="268">
        <v>0.0155611748687026</v>
      </c>
      <c r="AD612" s="269">
        <v>-0.00963133546549005</v>
      </c>
      <c r="AE612" s="270">
        <v>34378</v>
      </c>
      <c r="AF612" s="271">
        <v>425</v>
      </c>
      <c r="AG612" s="271">
        <v>2</v>
      </c>
      <c r="AH612" s="271">
        <v>34690</v>
      </c>
      <c r="AI612" s="271">
        <v>419</v>
      </c>
      <c r="AJ612" s="271">
        <v>1</v>
      </c>
      <c r="AK612" s="268">
        <v>0.0123043807085927</v>
      </c>
      <c r="AL612" s="268">
        <v>0.0120495820121072</v>
      </c>
      <c r="AM612" s="269">
        <v>0.000254798696485469</v>
      </c>
    </row>
    <row r="613" spans="1:39">
      <c r="A613" s="279" t="s">
        <v>719</v>
      </c>
      <c r="B613" s="280" t="s">
        <v>3329</v>
      </c>
      <c r="C613" s="262" t="s">
        <v>788</v>
      </c>
      <c r="D613" s="280" t="s">
        <v>788</v>
      </c>
      <c r="E613" s="263">
        <v>3843</v>
      </c>
      <c r="F613" s="263">
        <v>49</v>
      </c>
      <c r="G613" s="263">
        <v>43</v>
      </c>
      <c r="H613" s="263">
        <v>1</v>
      </c>
      <c r="I613" s="263">
        <v>0</v>
      </c>
      <c r="J613" s="264">
        <v>2122</v>
      </c>
      <c r="K613" s="264">
        <v>37</v>
      </c>
      <c r="L613" s="264">
        <v>37</v>
      </c>
      <c r="M613" s="264">
        <v>12</v>
      </c>
      <c r="N613" s="264">
        <v>0</v>
      </c>
      <c r="O613" s="264">
        <v>2689</v>
      </c>
      <c r="P613" s="264">
        <v>37</v>
      </c>
      <c r="Q613" s="264">
        <v>37</v>
      </c>
      <c r="R613" s="264">
        <v>22</v>
      </c>
      <c r="S613" s="264">
        <v>0</v>
      </c>
      <c r="T613" s="265">
        <v>0.015</v>
      </c>
      <c r="U613" s="266">
        <v>87678</v>
      </c>
      <c r="V613" s="266">
        <v>1460</v>
      </c>
      <c r="W613" s="266">
        <v>1454</v>
      </c>
      <c r="X613" s="266">
        <v>1</v>
      </c>
      <c r="Y613" s="264">
        <v>1362</v>
      </c>
      <c r="Z613" s="267">
        <v>0.0166404343164762</v>
      </c>
      <c r="AA613" s="267">
        <v>0.0127504553734062</v>
      </c>
      <c r="AB613" s="267">
        <v>0.0174363807728558</v>
      </c>
      <c r="AC613" s="268">
        <v>0.0137597619933061</v>
      </c>
      <c r="AD613" s="269">
        <v>-0.0046859253994496</v>
      </c>
      <c r="AE613" s="270">
        <v>18986</v>
      </c>
      <c r="AF613" s="271">
        <v>305</v>
      </c>
      <c r="AG613" s="271">
        <v>0</v>
      </c>
      <c r="AH613" s="271">
        <v>19091</v>
      </c>
      <c r="AI613" s="271">
        <v>349</v>
      </c>
      <c r="AJ613" s="271">
        <v>0</v>
      </c>
      <c r="AK613" s="268">
        <v>0.0160644685557779</v>
      </c>
      <c r="AL613" s="268">
        <v>0.0182808653292127</v>
      </c>
      <c r="AM613" s="269">
        <v>-0.00221639677343477</v>
      </c>
    </row>
    <row r="614" spans="1:39">
      <c r="A614" s="279" t="s">
        <v>719</v>
      </c>
      <c r="B614" s="280" t="s">
        <v>3329</v>
      </c>
      <c r="C614" s="262" t="s">
        <v>789</v>
      </c>
      <c r="D614" s="280" t="s">
        <v>789</v>
      </c>
      <c r="E614" s="263">
        <v>2388</v>
      </c>
      <c r="F614" s="263">
        <v>32</v>
      </c>
      <c r="G614" s="263">
        <v>25</v>
      </c>
      <c r="H614" s="263">
        <v>0</v>
      </c>
      <c r="I614" s="263">
        <v>0</v>
      </c>
      <c r="J614" s="264">
        <v>892</v>
      </c>
      <c r="K614" s="264">
        <v>12</v>
      </c>
      <c r="L614" s="264">
        <v>12</v>
      </c>
      <c r="M614" s="264">
        <v>3</v>
      </c>
      <c r="N614" s="264">
        <v>0</v>
      </c>
      <c r="O614" s="264">
        <v>1655</v>
      </c>
      <c r="P614" s="264">
        <v>25</v>
      </c>
      <c r="Q614" s="264">
        <v>25</v>
      </c>
      <c r="R614" s="264">
        <v>22</v>
      </c>
      <c r="S614" s="264">
        <v>0</v>
      </c>
      <c r="T614" s="265">
        <v>0.015</v>
      </c>
      <c r="U614" s="266">
        <v>52071</v>
      </c>
      <c r="V614" s="266">
        <v>735</v>
      </c>
      <c r="W614" s="266">
        <v>728</v>
      </c>
      <c r="X614" s="266">
        <v>3</v>
      </c>
      <c r="Y614" s="264">
        <v>686</v>
      </c>
      <c r="Z614" s="267">
        <v>0.0140577288701965</v>
      </c>
      <c r="AA614" s="267">
        <v>0.0134003350083752</v>
      </c>
      <c r="AB614" s="267">
        <v>0.0134529147982063</v>
      </c>
      <c r="AC614" s="268">
        <v>0.0151057401812689</v>
      </c>
      <c r="AD614" s="269">
        <v>-5.25797898310691e-5</v>
      </c>
      <c r="AE614" s="270">
        <v>11567</v>
      </c>
      <c r="AF614" s="271">
        <v>158</v>
      </c>
      <c r="AG614" s="271">
        <v>0</v>
      </c>
      <c r="AH614" s="271">
        <v>11562</v>
      </c>
      <c r="AI614" s="271">
        <v>181</v>
      </c>
      <c r="AJ614" s="271">
        <v>2</v>
      </c>
      <c r="AK614" s="268">
        <v>0.0136595487161753</v>
      </c>
      <c r="AL614" s="268">
        <v>0.0154817505621865</v>
      </c>
      <c r="AM614" s="269">
        <v>-0.00182220184601115</v>
      </c>
    </row>
    <row r="615" spans="1:39">
      <c r="A615" s="279" t="s">
        <v>719</v>
      </c>
      <c r="B615" s="280" t="s">
        <v>3329</v>
      </c>
      <c r="C615" s="262" t="s">
        <v>790</v>
      </c>
      <c r="D615" s="280" t="s">
        <v>790</v>
      </c>
      <c r="E615" s="263">
        <v>2644</v>
      </c>
      <c r="F615" s="263">
        <v>25</v>
      </c>
      <c r="G615" s="263">
        <v>22</v>
      </c>
      <c r="H615" s="263">
        <v>0</v>
      </c>
      <c r="I615" s="263">
        <v>0</v>
      </c>
      <c r="J615" s="264">
        <v>1097</v>
      </c>
      <c r="K615" s="264">
        <v>30</v>
      </c>
      <c r="L615" s="264">
        <v>30</v>
      </c>
      <c r="M615" s="264">
        <v>4</v>
      </c>
      <c r="N615" s="264">
        <v>0</v>
      </c>
      <c r="O615" s="264">
        <v>2095</v>
      </c>
      <c r="P615" s="264">
        <v>40</v>
      </c>
      <c r="Q615" s="264">
        <v>40</v>
      </c>
      <c r="R615" s="264">
        <v>28</v>
      </c>
      <c r="S615" s="264">
        <v>0</v>
      </c>
      <c r="T615" s="265">
        <v>0.015</v>
      </c>
      <c r="U615" s="266">
        <v>63161</v>
      </c>
      <c r="V615" s="266">
        <v>1081</v>
      </c>
      <c r="W615" s="266">
        <v>1078</v>
      </c>
      <c r="X615" s="266">
        <v>1</v>
      </c>
      <c r="Y615" s="264">
        <v>1006</v>
      </c>
      <c r="Z615" s="267">
        <v>0.0170991592913348</v>
      </c>
      <c r="AA615" s="267">
        <v>0.0094553706505295</v>
      </c>
      <c r="AB615" s="267">
        <v>0.0273473108477666</v>
      </c>
      <c r="AC615" s="268">
        <v>0.0190930787589499</v>
      </c>
      <c r="AD615" s="269">
        <v>-0.0178919401972371</v>
      </c>
      <c r="AE615" s="270">
        <v>14090</v>
      </c>
      <c r="AF615" s="271">
        <v>241</v>
      </c>
      <c r="AG615" s="271">
        <v>0</v>
      </c>
      <c r="AH615" s="271">
        <v>14101</v>
      </c>
      <c r="AI615" s="271">
        <v>297</v>
      </c>
      <c r="AJ615" s="271">
        <v>0</v>
      </c>
      <c r="AK615" s="268">
        <v>0.0171043293115685</v>
      </c>
      <c r="AL615" s="268">
        <v>0.0210623360045387</v>
      </c>
      <c r="AM615" s="269">
        <v>-0.0039580066929702</v>
      </c>
    </row>
    <row r="616" spans="1:39">
      <c r="A616" s="279" t="s">
        <v>719</v>
      </c>
      <c r="B616" s="280" t="s">
        <v>3329</v>
      </c>
      <c r="C616" s="262" t="s">
        <v>791</v>
      </c>
      <c r="D616" s="280" t="s">
        <v>791</v>
      </c>
      <c r="E616" s="263">
        <v>7747</v>
      </c>
      <c r="F616" s="263">
        <v>82</v>
      </c>
      <c r="G616" s="263">
        <v>68</v>
      </c>
      <c r="H616" s="263">
        <v>7</v>
      </c>
      <c r="I616" s="263">
        <v>0</v>
      </c>
      <c r="J616" s="264">
        <v>3531</v>
      </c>
      <c r="K616" s="264">
        <v>129</v>
      </c>
      <c r="L616" s="264">
        <v>128</v>
      </c>
      <c r="M616" s="264">
        <v>10</v>
      </c>
      <c r="N616" s="264">
        <v>0</v>
      </c>
      <c r="O616" s="264">
        <v>6086</v>
      </c>
      <c r="P616" s="264">
        <v>166</v>
      </c>
      <c r="Q616" s="264">
        <v>166</v>
      </c>
      <c r="R616" s="264">
        <v>108</v>
      </c>
      <c r="S616" s="264">
        <v>0</v>
      </c>
      <c r="T616" s="265">
        <v>0.015</v>
      </c>
      <c r="U616" s="266">
        <v>189039</v>
      </c>
      <c r="V616" s="266">
        <v>4020</v>
      </c>
      <c r="W616" s="266">
        <v>4000</v>
      </c>
      <c r="X616" s="266">
        <v>4</v>
      </c>
      <c r="Y616" s="264">
        <v>3660</v>
      </c>
      <c r="Z616" s="267">
        <v>0.0212442935055729</v>
      </c>
      <c r="AA616" s="267">
        <v>0.0105847424809604</v>
      </c>
      <c r="AB616" s="267">
        <v>0.0365335598980459</v>
      </c>
      <c r="AC616" s="268">
        <v>0.0272757147551758</v>
      </c>
      <c r="AD616" s="269">
        <v>-0.0259488174170855</v>
      </c>
      <c r="AE616" s="270">
        <v>40392</v>
      </c>
      <c r="AF616" s="271">
        <v>849</v>
      </c>
      <c r="AG616" s="271">
        <v>1</v>
      </c>
      <c r="AH616" s="271">
        <v>43234</v>
      </c>
      <c r="AI616" s="271">
        <v>1056</v>
      </c>
      <c r="AJ616" s="271">
        <v>2</v>
      </c>
      <c r="AK616" s="268">
        <v>0.0209942562883739</v>
      </c>
      <c r="AL616" s="268">
        <v>0.0243789610029144</v>
      </c>
      <c r="AM616" s="269">
        <v>-0.00338470471454044</v>
      </c>
    </row>
    <row r="617" spans="1:39">
      <c r="A617" s="279" t="s">
        <v>719</v>
      </c>
      <c r="B617" s="280" t="s">
        <v>3330</v>
      </c>
      <c r="C617" s="262" t="s">
        <v>792</v>
      </c>
      <c r="D617" s="280" t="s">
        <v>792</v>
      </c>
      <c r="E617" s="263">
        <v>3405</v>
      </c>
      <c r="F617" s="263">
        <v>34</v>
      </c>
      <c r="G617" s="263">
        <v>30</v>
      </c>
      <c r="H617" s="263">
        <v>1</v>
      </c>
      <c r="I617" s="263">
        <v>0</v>
      </c>
      <c r="J617" s="264">
        <v>3194</v>
      </c>
      <c r="K617" s="264">
        <v>19</v>
      </c>
      <c r="L617" s="264">
        <v>19</v>
      </c>
      <c r="M617" s="264">
        <v>3</v>
      </c>
      <c r="N617" s="264">
        <v>0</v>
      </c>
      <c r="O617" s="264">
        <v>1749</v>
      </c>
      <c r="P617" s="264">
        <v>17</v>
      </c>
      <c r="Q617" s="264">
        <v>17</v>
      </c>
      <c r="R617" s="264">
        <v>10</v>
      </c>
      <c r="S617" s="264">
        <v>0</v>
      </c>
      <c r="T617" s="265">
        <v>0.015</v>
      </c>
      <c r="U617" s="266">
        <v>92321</v>
      </c>
      <c r="V617" s="266">
        <v>853</v>
      </c>
      <c r="W617" s="266">
        <v>849</v>
      </c>
      <c r="X617" s="266">
        <v>0</v>
      </c>
      <c r="Y617" s="264">
        <v>789</v>
      </c>
      <c r="Z617" s="267">
        <v>0.0092395013052285</v>
      </c>
      <c r="AA617" s="267">
        <v>0.00998531571218796</v>
      </c>
      <c r="AB617" s="267">
        <v>0.00594865372573575</v>
      </c>
      <c r="AC617" s="268">
        <v>0.00971983990851915</v>
      </c>
      <c r="AD617" s="269">
        <v>0.00403666198645221</v>
      </c>
      <c r="AE617" s="270">
        <v>20509</v>
      </c>
      <c r="AF617" s="271">
        <v>181</v>
      </c>
      <c r="AG617" s="271">
        <v>0</v>
      </c>
      <c r="AH617" s="271">
        <v>20622</v>
      </c>
      <c r="AI617" s="271">
        <v>209</v>
      </c>
      <c r="AJ617" s="271">
        <v>0</v>
      </c>
      <c r="AK617" s="268">
        <v>0.00882539372958214</v>
      </c>
      <c r="AL617" s="268">
        <v>0.0101348074871496</v>
      </c>
      <c r="AM617" s="269">
        <v>-0.00130941375756751</v>
      </c>
    </row>
    <row r="618" spans="1:39">
      <c r="A618" s="279" t="s">
        <v>719</v>
      </c>
      <c r="B618" s="280" t="s">
        <v>3330</v>
      </c>
      <c r="C618" s="262" t="s">
        <v>793</v>
      </c>
      <c r="D618" s="280" t="s">
        <v>794</v>
      </c>
      <c r="E618" s="263">
        <v>6946</v>
      </c>
      <c r="F618" s="263">
        <v>165</v>
      </c>
      <c r="G618" s="263">
        <v>116</v>
      </c>
      <c r="H618" s="263">
        <v>6</v>
      </c>
      <c r="I618" s="263">
        <v>0</v>
      </c>
      <c r="J618" s="264">
        <v>6610</v>
      </c>
      <c r="K618" s="264">
        <v>143</v>
      </c>
      <c r="L618" s="264">
        <v>142</v>
      </c>
      <c r="M618" s="264">
        <v>26</v>
      </c>
      <c r="N618" s="264">
        <v>0</v>
      </c>
      <c r="O618" s="264">
        <v>4325</v>
      </c>
      <c r="P618" s="264">
        <v>90</v>
      </c>
      <c r="Q618" s="264">
        <v>90</v>
      </c>
      <c r="R618" s="264">
        <v>50</v>
      </c>
      <c r="S618" s="264">
        <v>0</v>
      </c>
      <c r="T618" s="265">
        <v>0.015</v>
      </c>
      <c r="U618" s="266">
        <v>192558</v>
      </c>
      <c r="V618" s="266">
        <v>4364</v>
      </c>
      <c r="W618" s="266">
        <v>4313</v>
      </c>
      <c r="X618" s="266">
        <v>4</v>
      </c>
      <c r="Y618" s="264">
        <v>3999</v>
      </c>
      <c r="Z618" s="267">
        <v>0.022642528484924</v>
      </c>
      <c r="AA618" s="267">
        <v>0.0237546789519148</v>
      </c>
      <c r="AB618" s="267">
        <v>0.0216338880484115</v>
      </c>
      <c r="AC618" s="268">
        <v>0.0208092485549133</v>
      </c>
      <c r="AD618" s="269">
        <v>0.00212079090350327</v>
      </c>
      <c r="AE618" s="270">
        <v>41879</v>
      </c>
      <c r="AF618" s="271">
        <v>960</v>
      </c>
      <c r="AG618" s="271">
        <v>1</v>
      </c>
      <c r="AH618" s="271">
        <v>41524</v>
      </c>
      <c r="AI618" s="271">
        <v>1037</v>
      </c>
      <c r="AJ618" s="271">
        <v>0</v>
      </c>
      <c r="AK618" s="268">
        <v>0.0228993051410015</v>
      </c>
      <c r="AL618" s="268">
        <v>0.0249735092958289</v>
      </c>
      <c r="AM618" s="269">
        <v>-0.00207420415482746</v>
      </c>
    </row>
    <row r="619" spans="1:39">
      <c r="A619" s="279" t="s">
        <v>719</v>
      </c>
      <c r="B619" s="280" t="s">
        <v>3330</v>
      </c>
      <c r="C619" s="262" t="s">
        <v>795</v>
      </c>
      <c r="D619" s="280" t="s">
        <v>796</v>
      </c>
      <c r="E619" s="263">
        <v>8181</v>
      </c>
      <c r="F619" s="263">
        <v>96</v>
      </c>
      <c r="G619" s="263">
        <v>73</v>
      </c>
      <c r="H619" s="263">
        <v>7</v>
      </c>
      <c r="I619" s="263">
        <v>0</v>
      </c>
      <c r="J619" s="264">
        <v>6835</v>
      </c>
      <c r="K619" s="264">
        <v>83</v>
      </c>
      <c r="L619" s="264">
        <v>83</v>
      </c>
      <c r="M619" s="264">
        <v>29</v>
      </c>
      <c r="N619" s="264">
        <v>0</v>
      </c>
      <c r="O619" s="264">
        <v>4838</v>
      </c>
      <c r="P619" s="264">
        <v>102</v>
      </c>
      <c r="Q619" s="264">
        <v>102</v>
      </c>
      <c r="R619" s="264">
        <v>69</v>
      </c>
      <c r="S619" s="264">
        <v>0</v>
      </c>
      <c r="T619" s="265">
        <v>0.015</v>
      </c>
      <c r="U619" s="266">
        <v>214820</v>
      </c>
      <c r="V619" s="266">
        <v>3387</v>
      </c>
      <c r="W619" s="266">
        <v>3364</v>
      </c>
      <c r="X619" s="266">
        <v>1</v>
      </c>
      <c r="Y619" s="264">
        <v>3188</v>
      </c>
      <c r="Z619" s="267">
        <v>0.01576203333023</v>
      </c>
      <c r="AA619" s="267">
        <v>0.0117345067840117</v>
      </c>
      <c r="AB619" s="267">
        <v>0.0121433796634967</v>
      </c>
      <c r="AC619" s="268">
        <v>0.0210830921868541</v>
      </c>
      <c r="AD619" s="269">
        <v>-0.000408872879484974</v>
      </c>
      <c r="AE619" s="270">
        <v>48057</v>
      </c>
      <c r="AF619" s="271">
        <v>740</v>
      </c>
      <c r="AG619" s="271">
        <v>0</v>
      </c>
      <c r="AH619" s="271">
        <v>48109</v>
      </c>
      <c r="AI619" s="271">
        <v>815</v>
      </c>
      <c r="AJ619" s="271">
        <v>1</v>
      </c>
      <c r="AK619" s="268">
        <v>0.0153983810891233</v>
      </c>
      <c r="AL619" s="268">
        <v>0.0169199110353572</v>
      </c>
      <c r="AM619" s="269">
        <v>-0.00152152994623388</v>
      </c>
    </row>
    <row r="620" spans="1:39">
      <c r="A620" s="279" t="s">
        <v>719</v>
      </c>
      <c r="B620" s="280" t="s">
        <v>3330</v>
      </c>
      <c r="C620" s="262" t="s">
        <v>797</v>
      </c>
      <c r="D620" s="280" t="s">
        <v>798</v>
      </c>
      <c r="E620" s="263">
        <v>7754</v>
      </c>
      <c r="F620" s="263">
        <v>79</v>
      </c>
      <c r="G620" s="263">
        <v>61</v>
      </c>
      <c r="H620" s="263">
        <v>13</v>
      </c>
      <c r="I620" s="263">
        <v>0</v>
      </c>
      <c r="J620" s="264">
        <v>7125</v>
      </c>
      <c r="K620" s="264">
        <v>89</v>
      </c>
      <c r="L620" s="264">
        <v>88</v>
      </c>
      <c r="M620" s="264">
        <v>10</v>
      </c>
      <c r="N620" s="264">
        <v>0</v>
      </c>
      <c r="O620" s="264">
        <v>5128</v>
      </c>
      <c r="P620" s="264">
        <v>115</v>
      </c>
      <c r="Q620" s="264">
        <v>115</v>
      </c>
      <c r="R620" s="264">
        <v>59</v>
      </c>
      <c r="S620" s="264">
        <v>0</v>
      </c>
      <c r="T620" s="265">
        <v>0.015</v>
      </c>
      <c r="U620" s="266">
        <v>206895</v>
      </c>
      <c r="V620" s="266">
        <v>3368</v>
      </c>
      <c r="W620" s="266">
        <v>3348</v>
      </c>
      <c r="X620" s="266">
        <v>7</v>
      </c>
      <c r="Y620" s="264">
        <v>3129</v>
      </c>
      <c r="Z620" s="267">
        <v>0.0162449551704971</v>
      </c>
      <c r="AA620" s="267">
        <v>0.0101882899148826</v>
      </c>
      <c r="AB620" s="267">
        <v>0.0124912280701754</v>
      </c>
      <c r="AC620" s="268">
        <v>0.0224258970358814</v>
      </c>
      <c r="AD620" s="269">
        <v>-0.0023029381552928</v>
      </c>
      <c r="AE620" s="270">
        <v>46809</v>
      </c>
      <c r="AF620" s="271">
        <v>706</v>
      </c>
      <c r="AG620" s="271">
        <v>1</v>
      </c>
      <c r="AH620" s="271">
        <v>45068</v>
      </c>
      <c r="AI620" s="271">
        <v>718</v>
      </c>
      <c r="AJ620" s="271">
        <v>1</v>
      </c>
      <c r="AK620" s="268">
        <v>0.015061206178299</v>
      </c>
      <c r="AL620" s="268">
        <v>0.0159092926244786</v>
      </c>
      <c r="AM620" s="269">
        <v>-0.00084808644617952</v>
      </c>
    </row>
    <row r="621" spans="1:39">
      <c r="A621" s="279" t="s">
        <v>719</v>
      </c>
      <c r="B621" s="280" t="s">
        <v>3330</v>
      </c>
      <c r="C621" s="262" t="s">
        <v>799</v>
      </c>
      <c r="D621" s="280" t="s">
        <v>800</v>
      </c>
      <c r="E621" s="263">
        <v>7548</v>
      </c>
      <c r="F621" s="263">
        <v>89</v>
      </c>
      <c r="G621" s="263">
        <v>70</v>
      </c>
      <c r="H621" s="263">
        <v>4</v>
      </c>
      <c r="I621" s="263">
        <v>0</v>
      </c>
      <c r="J621" s="264">
        <v>6060</v>
      </c>
      <c r="K621" s="264">
        <v>70</v>
      </c>
      <c r="L621" s="264">
        <v>70</v>
      </c>
      <c r="M621" s="264">
        <v>23</v>
      </c>
      <c r="N621" s="264">
        <v>0</v>
      </c>
      <c r="O621" s="264">
        <v>4184</v>
      </c>
      <c r="P621" s="264">
        <v>73</v>
      </c>
      <c r="Q621" s="264">
        <v>73</v>
      </c>
      <c r="R621" s="264">
        <v>57</v>
      </c>
      <c r="S621" s="264">
        <v>0</v>
      </c>
      <c r="T621" s="265">
        <v>0.015</v>
      </c>
      <c r="U621" s="266">
        <v>190756</v>
      </c>
      <c r="V621" s="266">
        <v>2599</v>
      </c>
      <c r="W621" s="266">
        <v>2579</v>
      </c>
      <c r="X621" s="266">
        <v>0</v>
      </c>
      <c r="Y621" s="264">
        <v>2429</v>
      </c>
      <c r="Z621" s="267">
        <v>0.0136247352638973</v>
      </c>
      <c r="AA621" s="267">
        <v>0.0117912029676736</v>
      </c>
      <c r="AB621" s="267">
        <v>0.0115511551155116</v>
      </c>
      <c r="AC621" s="268">
        <v>0.0174474187380497</v>
      </c>
      <c r="AD621" s="269">
        <v>0.000240047852162006</v>
      </c>
      <c r="AE621" s="270">
        <v>42816</v>
      </c>
      <c r="AF621" s="271">
        <v>600</v>
      </c>
      <c r="AG621" s="271">
        <v>0</v>
      </c>
      <c r="AH621" s="271">
        <v>42104</v>
      </c>
      <c r="AI621" s="271">
        <v>535</v>
      </c>
      <c r="AJ621" s="271">
        <v>0</v>
      </c>
      <c r="AK621" s="268">
        <v>0.0140134529147982</v>
      </c>
      <c r="AL621" s="268">
        <v>0.012706631198936</v>
      </c>
      <c r="AM621" s="269">
        <v>0.00130682171586224</v>
      </c>
    </row>
    <row r="622" spans="1:39">
      <c r="A622" s="279" t="s">
        <v>719</v>
      </c>
      <c r="B622" s="280" t="s">
        <v>3330</v>
      </c>
      <c r="C622" s="262" t="s">
        <v>801</v>
      </c>
      <c r="D622" s="280" t="s">
        <v>802</v>
      </c>
      <c r="E622" s="263">
        <v>5071</v>
      </c>
      <c r="F622" s="263">
        <v>77</v>
      </c>
      <c r="G622" s="263">
        <v>55</v>
      </c>
      <c r="H622" s="263">
        <v>0</v>
      </c>
      <c r="I622" s="263">
        <v>0</v>
      </c>
      <c r="J622" s="264">
        <v>4952</v>
      </c>
      <c r="K622" s="264">
        <v>66</v>
      </c>
      <c r="L622" s="264">
        <v>66</v>
      </c>
      <c r="M622" s="264">
        <v>21</v>
      </c>
      <c r="N622" s="264">
        <v>0</v>
      </c>
      <c r="O622" s="264">
        <v>2977</v>
      </c>
      <c r="P622" s="264">
        <v>78</v>
      </c>
      <c r="Q622" s="264">
        <v>78</v>
      </c>
      <c r="R622" s="264">
        <v>59</v>
      </c>
      <c r="S622" s="264">
        <v>0</v>
      </c>
      <c r="T622" s="265">
        <v>0.015</v>
      </c>
      <c r="U622" s="266">
        <v>139642</v>
      </c>
      <c r="V622" s="266">
        <v>2140</v>
      </c>
      <c r="W622" s="266">
        <v>2118</v>
      </c>
      <c r="X622" s="266">
        <v>3</v>
      </c>
      <c r="Y622" s="264">
        <v>1982</v>
      </c>
      <c r="Z622" s="267">
        <v>0.0153034187422122</v>
      </c>
      <c r="AA622" s="267">
        <v>0.0151843817787419</v>
      </c>
      <c r="AB622" s="267">
        <v>0.0133279483037157</v>
      </c>
      <c r="AC622" s="268">
        <v>0.0262008733624454</v>
      </c>
      <c r="AD622" s="269">
        <v>0.00185643347502619</v>
      </c>
      <c r="AE622" s="270">
        <v>30964</v>
      </c>
      <c r="AF622" s="271">
        <v>481</v>
      </c>
      <c r="AG622" s="271">
        <v>0</v>
      </c>
      <c r="AH622" s="271">
        <v>31223</v>
      </c>
      <c r="AI622" s="271">
        <v>489</v>
      </c>
      <c r="AJ622" s="271">
        <v>1</v>
      </c>
      <c r="AK622" s="268">
        <v>0.0155341687120527</v>
      </c>
      <c r="AL622" s="268">
        <v>0.0156295038913621</v>
      </c>
      <c r="AM622" s="269">
        <v>-9.53351793094304e-5</v>
      </c>
    </row>
    <row r="623" spans="1:39">
      <c r="A623" s="279" t="s">
        <v>719</v>
      </c>
      <c r="B623" s="280" t="s">
        <v>3330</v>
      </c>
      <c r="C623" s="262" t="s">
        <v>803</v>
      </c>
      <c r="D623" s="280" t="s">
        <v>804</v>
      </c>
      <c r="E623" s="263">
        <v>8369</v>
      </c>
      <c r="F623" s="263">
        <v>99</v>
      </c>
      <c r="G623" s="263">
        <v>67</v>
      </c>
      <c r="H623" s="263">
        <v>4</v>
      </c>
      <c r="I623" s="263">
        <v>0</v>
      </c>
      <c r="J623" s="264">
        <v>7190</v>
      </c>
      <c r="K623" s="264">
        <v>77</v>
      </c>
      <c r="L623" s="264">
        <v>77</v>
      </c>
      <c r="M623" s="264">
        <v>31</v>
      </c>
      <c r="N623" s="264">
        <v>0</v>
      </c>
      <c r="O623" s="264">
        <v>5378</v>
      </c>
      <c r="P623" s="264">
        <v>83</v>
      </c>
      <c r="Q623" s="264">
        <v>83</v>
      </c>
      <c r="R623" s="264">
        <v>58</v>
      </c>
      <c r="S623" s="264">
        <v>0</v>
      </c>
      <c r="T623" s="265">
        <v>0.015</v>
      </c>
      <c r="U623" s="266">
        <v>215154</v>
      </c>
      <c r="V623" s="266">
        <v>3238</v>
      </c>
      <c r="W623" s="266">
        <v>3204</v>
      </c>
      <c r="X623" s="266">
        <v>0</v>
      </c>
      <c r="Y623" s="264">
        <v>3053</v>
      </c>
      <c r="Z623" s="267">
        <v>0.0150496853416623</v>
      </c>
      <c r="AA623" s="267">
        <v>0.0118293702951368</v>
      </c>
      <c r="AB623" s="267">
        <v>0.0107093184979138</v>
      </c>
      <c r="AC623" s="268">
        <v>0.0154332465600595</v>
      </c>
      <c r="AD623" s="269">
        <v>0.00112005179722304</v>
      </c>
      <c r="AE623" s="270">
        <v>49594</v>
      </c>
      <c r="AF623" s="271">
        <v>663</v>
      </c>
      <c r="AG623" s="271">
        <v>0</v>
      </c>
      <c r="AH623" s="271">
        <v>46729</v>
      </c>
      <c r="AI623" s="271">
        <v>702</v>
      </c>
      <c r="AJ623" s="271">
        <v>0</v>
      </c>
      <c r="AK623" s="268">
        <v>0.0133685526474977</v>
      </c>
      <c r="AL623" s="268">
        <v>0.0150227909863254</v>
      </c>
      <c r="AM623" s="269">
        <v>-0.00165423833882773</v>
      </c>
    </row>
    <row r="624" spans="1:39">
      <c r="A624" s="279" t="s">
        <v>719</v>
      </c>
      <c r="B624" s="280" t="s">
        <v>3330</v>
      </c>
      <c r="C624" s="262" t="s">
        <v>805</v>
      </c>
      <c r="D624" s="280" t="s">
        <v>806</v>
      </c>
      <c r="E624" s="263">
        <v>5243</v>
      </c>
      <c r="F624" s="263">
        <v>95</v>
      </c>
      <c r="G624" s="263">
        <v>67</v>
      </c>
      <c r="H624" s="263">
        <v>0</v>
      </c>
      <c r="I624" s="263">
        <v>0</v>
      </c>
      <c r="J624" s="264">
        <v>5053</v>
      </c>
      <c r="K624" s="264">
        <v>63</v>
      </c>
      <c r="L624" s="264">
        <v>63</v>
      </c>
      <c r="M624" s="264">
        <v>1</v>
      </c>
      <c r="N624" s="264">
        <v>0</v>
      </c>
      <c r="O624" s="264">
        <v>3486</v>
      </c>
      <c r="P624" s="264">
        <v>98</v>
      </c>
      <c r="Q624" s="264">
        <v>98</v>
      </c>
      <c r="R624" s="264">
        <v>69</v>
      </c>
      <c r="S624" s="264">
        <v>0</v>
      </c>
      <c r="T624" s="265">
        <v>0.015</v>
      </c>
      <c r="U624" s="266">
        <v>140174</v>
      </c>
      <c r="V624" s="266">
        <v>2883</v>
      </c>
      <c r="W624" s="266">
        <v>2854</v>
      </c>
      <c r="X624" s="266">
        <v>4</v>
      </c>
      <c r="Y624" s="264">
        <v>2657</v>
      </c>
      <c r="Z624" s="267">
        <v>0.0205387589709932</v>
      </c>
      <c r="AA624" s="267">
        <v>0.0181193972916269</v>
      </c>
      <c r="AB624" s="267">
        <v>0.012467840886602</v>
      </c>
      <c r="AC624" s="268">
        <v>0.0281124497991968</v>
      </c>
      <c r="AD624" s="269">
        <v>0.00565155640502491</v>
      </c>
      <c r="AE624" s="270">
        <v>31676</v>
      </c>
      <c r="AF624" s="271">
        <v>668</v>
      </c>
      <c r="AG624" s="271">
        <v>0</v>
      </c>
      <c r="AH624" s="271">
        <v>30063</v>
      </c>
      <c r="AI624" s="271">
        <v>643</v>
      </c>
      <c r="AJ624" s="271">
        <v>1</v>
      </c>
      <c r="AK624" s="268">
        <v>0.0210885212779391</v>
      </c>
      <c r="AL624" s="268">
        <v>0.0213551541762299</v>
      </c>
      <c r="AM624" s="269">
        <v>-0.000266632898290785</v>
      </c>
    </row>
    <row r="625" spans="1:39">
      <c r="A625" s="279" t="s">
        <v>719</v>
      </c>
      <c r="B625" s="280" t="s">
        <v>3330</v>
      </c>
      <c r="C625" s="262" t="s">
        <v>807</v>
      </c>
      <c r="D625" s="280" t="s">
        <v>808</v>
      </c>
      <c r="E625" s="263">
        <v>6453</v>
      </c>
      <c r="F625" s="263">
        <v>75</v>
      </c>
      <c r="G625" s="263">
        <v>64</v>
      </c>
      <c r="H625" s="263">
        <v>15</v>
      </c>
      <c r="I625" s="263">
        <v>0</v>
      </c>
      <c r="J625" s="264">
        <v>5897</v>
      </c>
      <c r="K625" s="264">
        <v>112</v>
      </c>
      <c r="L625" s="264">
        <v>112</v>
      </c>
      <c r="M625" s="264">
        <v>32</v>
      </c>
      <c r="N625" s="264">
        <v>0</v>
      </c>
      <c r="O625" s="264">
        <v>4409</v>
      </c>
      <c r="P625" s="264">
        <v>85</v>
      </c>
      <c r="Q625" s="264">
        <v>85</v>
      </c>
      <c r="R625" s="264">
        <v>54</v>
      </c>
      <c r="S625" s="264">
        <v>0</v>
      </c>
      <c r="T625" s="265">
        <v>0.015</v>
      </c>
      <c r="U625" s="266">
        <v>178780</v>
      </c>
      <c r="V625" s="266">
        <v>3192</v>
      </c>
      <c r="W625" s="266">
        <v>3180</v>
      </c>
      <c r="X625" s="266">
        <v>4</v>
      </c>
      <c r="Y625" s="264">
        <v>2981</v>
      </c>
      <c r="Z625" s="267">
        <v>0.0178319722564045</v>
      </c>
      <c r="AA625" s="267">
        <v>0.0116225011622501</v>
      </c>
      <c r="AB625" s="267">
        <v>0.0189927081566898</v>
      </c>
      <c r="AC625" s="268">
        <v>0.019278748015423</v>
      </c>
      <c r="AD625" s="269">
        <v>-0.00737020699443973</v>
      </c>
      <c r="AE625" s="270">
        <v>39343</v>
      </c>
      <c r="AF625" s="271">
        <v>705</v>
      </c>
      <c r="AG625" s="271">
        <v>0</v>
      </c>
      <c r="AH625" s="271">
        <v>38826</v>
      </c>
      <c r="AI625" s="271">
        <v>781</v>
      </c>
      <c r="AJ625" s="271">
        <v>1</v>
      </c>
      <c r="AK625" s="268">
        <v>0.0179193249116743</v>
      </c>
      <c r="AL625" s="268">
        <v>0.0200896306598671</v>
      </c>
      <c r="AM625" s="269">
        <v>-0.00217030574819285</v>
      </c>
    </row>
    <row r="626" spans="1:39">
      <c r="A626" s="279" t="s">
        <v>719</v>
      </c>
      <c r="B626" s="280" t="s">
        <v>3330</v>
      </c>
      <c r="C626" s="262" t="s">
        <v>809</v>
      </c>
      <c r="D626" s="280" t="s">
        <v>810</v>
      </c>
      <c r="E626" s="263">
        <v>13232</v>
      </c>
      <c r="F626" s="263">
        <v>218</v>
      </c>
      <c r="G626" s="263">
        <v>149</v>
      </c>
      <c r="H626" s="263">
        <v>0</v>
      </c>
      <c r="I626" s="263">
        <v>0</v>
      </c>
      <c r="J626" s="264">
        <v>11166</v>
      </c>
      <c r="K626" s="264">
        <v>199</v>
      </c>
      <c r="L626" s="264">
        <v>198</v>
      </c>
      <c r="M626" s="264">
        <v>1</v>
      </c>
      <c r="N626" s="264">
        <v>0</v>
      </c>
      <c r="O626" s="264">
        <v>7095</v>
      </c>
      <c r="P626" s="264">
        <v>120</v>
      </c>
      <c r="Q626" s="264">
        <v>120</v>
      </c>
      <c r="R626" s="264">
        <v>59</v>
      </c>
      <c r="S626" s="264">
        <v>0</v>
      </c>
      <c r="T626" s="265">
        <v>0.015</v>
      </c>
      <c r="U626" s="266">
        <v>331734</v>
      </c>
      <c r="V626" s="266">
        <v>5309</v>
      </c>
      <c r="W626" s="266">
        <v>5237</v>
      </c>
      <c r="X626" s="266">
        <v>2</v>
      </c>
      <c r="Y626" s="264">
        <v>4779</v>
      </c>
      <c r="Z626" s="267">
        <v>0.0159977572392338</v>
      </c>
      <c r="AA626" s="267">
        <v>0.0164752116082225</v>
      </c>
      <c r="AB626" s="267">
        <v>0.0178219595199713</v>
      </c>
      <c r="AC626" s="268">
        <v>0.0169133192389006</v>
      </c>
      <c r="AD626" s="269">
        <v>-0.00134674791174885</v>
      </c>
      <c r="AE626" s="270">
        <v>74149</v>
      </c>
      <c r="AF626" s="271">
        <v>1242</v>
      </c>
      <c r="AG626" s="271">
        <v>0</v>
      </c>
      <c r="AH626" s="271">
        <v>70459</v>
      </c>
      <c r="AI626" s="271">
        <v>1176</v>
      </c>
      <c r="AJ626" s="271">
        <v>1</v>
      </c>
      <c r="AK626" s="268">
        <v>0.0167500573170238</v>
      </c>
      <c r="AL626" s="268">
        <v>0.0166763649782143</v>
      </c>
      <c r="AM626" s="269">
        <v>7.36923388095501e-5</v>
      </c>
    </row>
    <row r="627" spans="1:39">
      <c r="A627" s="279" t="s">
        <v>719</v>
      </c>
      <c r="B627" s="280" t="s">
        <v>3330</v>
      </c>
      <c r="C627" s="262" t="s">
        <v>811</v>
      </c>
      <c r="D627" s="280" t="s">
        <v>812</v>
      </c>
      <c r="E627" s="263">
        <v>7504</v>
      </c>
      <c r="F627" s="263">
        <v>81</v>
      </c>
      <c r="G627" s="263">
        <v>59</v>
      </c>
      <c r="H627" s="263">
        <v>2</v>
      </c>
      <c r="I627" s="263">
        <v>0</v>
      </c>
      <c r="J627" s="264">
        <v>7040</v>
      </c>
      <c r="K627" s="264">
        <v>72</v>
      </c>
      <c r="L627" s="264">
        <v>72</v>
      </c>
      <c r="M627" s="264">
        <v>6</v>
      </c>
      <c r="N627" s="264">
        <v>0</v>
      </c>
      <c r="O627" s="264">
        <v>3969</v>
      </c>
      <c r="P627" s="264">
        <v>73</v>
      </c>
      <c r="Q627" s="264">
        <v>73</v>
      </c>
      <c r="R627" s="264">
        <v>33</v>
      </c>
      <c r="S627" s="264">
        <v>0</v>
      </c>
      <c r="T627" s="265">
        <v>0.015</v>
      </c>
      <c r="U627" s="266">
        <v>206348</v>
      </c>
      <c r="V627" s="266">
        <v>2585</v>
      </c>
      <c r="W627" s="266">
        <v>2563</v>
      </c>
      <c r="X627" s="266">
        <v>0</v>
      </c>
      <c r="Y627" s="264">
        <v>2368</v>
      </c>
      <c r="Z627" s="267">
        <v>0.0125273809293039</v>
      </c>
      <c r="AA627" s="267">
        <v>0.0107942430703625</v>
      </c>
      <c r="AB627" s="267">
        <v>0.0102272727272727</v>
      </c>
      <c r="AC627" s="268">
        <v>0.018392542202066</v>
      </c>
      <c r="AD627" s="269">
        <v>0.000566970343089746</v>
      </c>
      <c r="AE627" s="270">
        <v>44891</v>
      </c>
      <c r="AF627" s="271">
        <v>566</v>
      </c>
      <c r="AG627" s="271">
        <v>0</v>
      </c>
      <c r="AH627" s="271">
        <v>46879</v>
      </c>
      <c r="AI627" s="271">
        <v>621</v>
      </c>
      <c r="AJ627" s="271">
        <v>0</v>
      </c>
      <c r="AK627" s="268">
        <v>0.0126083179256421</v>
      </c>
      <c r="AL627" s="268">
        <v>0.0132468696004608</v>
      </c>
      <c r="AM627" s="269">
        <v>-0.00063855167481865</v>
      </c>
    </row>
    <row r="628" spans="1:39">
      <c r="A628" s="279" t="s">
        <v>719</v>
      </c>
      <c r="B628" s="280" t="s">
        <v>3330</v>
      </c>
      <c r="C628" s="262" t="s">
        <v>813</v>
      </c>
      <c r="D628" s="280" t="s">
        <v>814</v>
      </c>
      <c r="E628" s="263">
        <v>13334</v>
      </c>
      <c r="F628" s="263">
        <v>211</v>
      </c>
      <c r="G628" s="263">
        <v>165</v>
      </c>
      <c r="H628" s="263">
        <v>48</v>
      </c>
      <c r="I628" s="263">
        <v>0</v>
      </c>
      <c r="J628" s="264">
        <v>11497</v>
      </c>
      <c r="K628" s="264">
        <v>63</v>
      </c>
      <c r="L628" s="264">
        <v>63</v>
      </c>
      <c r="M628" s="264">
        <v>7</v>
      </c>
      <c r="N628" s="264">
        <v>0</v>
      </c>
      <c r="O628" s="264">
        <v>10251</v>
      </c>
      <c r="P628" s="264">
        <v>154</v>
      </c>
      <c r="Q628" s="264">
        <v>154</v>
      </c>
      <c r="R628" s="264">
        <v>98</v>
      </c>
      <c r="S628" s="264">
        <v>1</v>
      </c>
      <c r="T628" s="265">
        <v>0.015</v>
      </c>
      <c r="U628" s="266">
        <v>352048</v>
      </c>
      <c r="V628" s="266">
        <v>4177</v>
      </c>
      <c r="W628" s="266">
        <v>4129</v>
      </c>
      <c r="X628" s="266">
        <v>17</v>
      </c>
      <c r="Y628" s="264">
        <v>3797</v>
      </c>
      <c r="Z628" s="267">
        <v>0.0118165704676635</v>
      </c>
      <c r="AA628" s="267">
        <v>0.0158242087895605</v>
      </c>
      <c r="AB628" s="267">
        <v>0.00547969035400539</v>
      </c>
      <c r="AC628" s="268">
        <v>0.0149253731343284</v>
      </c>
      <c r="AD628" s="269">
        <v>0.0103445184355551</v>
      </c>
      <c r="AE628" s="270">
        <v>83555</v>
      </c>
      <c r="AF628" s="271">
        <v>1038</v>
      </c>
      <c r="AG628" s="271">
        <v>4</v>
      </c>
      <c r="AH628" s="271">
        <v>77443</v>
      </c>
      <c r="AI628" s="271">
        <v>871</v>
      </c>
      <c r="AJ628" s="271">
        <v>2</v>
      </c>
      <c r="AK628" s="268">
        <v>0.0123750822811322</v>
      </c>
      <c r="AL628" s="268">
        <v>0.011221156205209</v>
      </c>
      <c r="AM628" s="269">
        <v>0.0011539260759232</v>
      </c>
    </row>
    <row r="629" spans="1:39">
      <c r="A629" s="279" t="s">
        <v>719</v>
      </c>
      <c r="B629" s="280" t="s">
        <v>3330</v>
      </c>
      <c r="C629" s="262" t="s">
        <v>815</v>
      </c>
      <c r="D629" s="280" t="s">
        <v>816</v>
      </c>
      <c r="E629" s="263">
        <v>7248</v>
      </c>
      <c r="F629" s="263">
        <v>133</v>
      </c>
      <c r="G629" s="263">
        <v>76</v>
      </c>
      <c r="H629" s="263">
        <v>9</v>
      </c>
      <c r="I629" s="263">
        <v>0</v>
      </c>
      <c r="J629" s="264">
        <v>6808</v>
      </c>
      <c r="K629" s="264">
        <v>89</v>
      </c>
      <c r="L629" s="264">
        <v>89</v>
      </c>
      <c r="M629" s="264">
        <v>33</v>
      </c>
      <c r="N629" s="264">
        <v>0</v>
      </c>
      <c r="O629" s="264">
        <v>4754</v>
      </c>
      <c r="P629" s="264">
        <v>77</v>
      </c>
      <c r="Q629" s="264">
        <v>77</v>
      </c>
      <c r="R629" s="264">
        <v>54</v>
      </c>
      <c r="S629" s="264">
        <v>0</v>
      </c>
      <c r="T629" s="265">
        <v>0.015</v>
      </c>
      <c r="U629" s="266">
        <v>204345</v>
      </c>
      <c r="V629" s="266">
        <v>3827</v>
      </c>
      <c r="W629" s="266">
        <v>3770</v>
      </c>
      <c r="X629" s="266">
        <v>12</v>
      </c>
      <c r="Y629" s="264">
        <v>3575</v>
      </c>
      <c r="Z629" s="267">
        <v>0.0186694071300986</v>
      </c>
      <c r="AA629" s="267">
        <v>0.0183498896247241</v>
      </c>
      <c r="AB629" s="267">
        <v>0.0130728554641598</v>
      </c>
      <c r="AC629" s="268">
        <v>0.0161968868321414</v>
      </c>
      <c r="AD629" s="269">
        <v>0.00527703416056425</v>
      </c>
      <c r="AE629" s="270">
        <v>44142</v>
      </c>
      <c r="AF629" s="271">
        <v>857</v>
      </c>
      <c r="AG629" s="271">
        <v>1</v>
      </c>
      <c r="AH629" s="271">
        <v>43252</v>
      </c>
      <c r="AI629" s="271">
        <v>866</v>
      </c>
      <c r="AJ629" s="271">
        <v>3</v>
      </c>
      <c r="AK629" s="268">
        <v>0.0193919623034751</v>
      </c>
      <c r="AL629" s="268">
        <v>0.0199528345510034</v>
      </c>
      <c r="AM629" s="269">
        <v>-0.000560872247528273</v>
      </c>
    </row>
    <row r="630" spans="1:39">
      <c r="A630" s="279" t="s">
        <v>719</v>
      </c>
      <c r="B630" s="280" t="s">
        <v>3330</v>
      </c>
      <c r="C630" s="262" t="s">
        <v>817</v>
      </c>
      <c r="D630" s="280" t="s">
        <v>817</v>
      </c>
      <c r="E630" s="263">
        <v>4906</v>
      </c>
      <c r="F630" s="263">
        <v>31</v>
      </c>
      <c r="G630" s="263">
        <v>23</v>
      </c>
      <c r="H630" s="263">
        <v>1</v>
      </c>
      <c r="I630" s="263">
        <v>0</v>
      </c>
      <c r="J630" s="264">
        <v>4557</v>
      </c>
      <c r="K630" s="264">
        <v>18</v>
      </c>
      <c r="L630" s="264">
        <v>17</v>
      </c>
      <c r="M630" s="264">
        <v>4</v>
      </c>
      <c r="N630" s="264">
        <v>0</v>
      </c>
      <c r="O630" s="264">
        <v>2934</v>
      </c>
      <c r="P630" s="264">
        <v>46</v>
      </c>
      <c r="Q630" s="264">
        <v>46</v>
      </c>
      <c r="R630" s="264">
        <v>28</v>
      </c>
      <c r="S630" s="264">
        <v>0</v>
      </c>
      <c r="T630" s="265">
        <v>0.015</v>
      </c>
      <c r="U630" s="266">
        <v>132176</v>
      </c>
      <c r="V630" s="266">
        <v>1180</v>
      </c>
      <c r="W630" s="266">
        <v>1170</v>
      </c>
      <c r="X630" s="266">
        <v>1</v>
      </c>
      <c r="Y630" s="264">
        <v>1108</v>
      </c>
      <c r="Z630" s="267">
        <v>0.00891992494855344</v>
      </c>
      <c r="AA630" s="267">
        <v>0.00631879331430901</v>
      </c>
      <c r="AB630" s="267">
        <v>0.00394996708360764</v>
      </c>
      <c r="AC630" s="268">
        <v>0.0156782549420586</v>
      </c>
      <c r="AD630" s="269">
        <v>0.00236882623070137</v>
      </c>
      <c r="AE630" s="270">
        <v>30205</v>
      </c>
      <c r="AF630" s="271">
        <v>250</v>
      </c>
      <c r="AG630" s="271">
        <v>0</v>
      </c>
      <c r="AH630" s="271">
        <v>29427</v>
      </c>
      <c r="AI630" s="271">
        <v>289</v>
      </c>
      <c r="AJ630" s="271">
        <v>1</v>
      </c>
      <c r="AK630" s="268">
        <v>0.0082767753683165</v>
      </c>
      <c r="AL630" s="268">
        <v>0.00978693037006831</v>
      </c>
      <c r="AM630" s="269">
        <v>-0.0015101550017518</v>
      </c>
    </row>
    <row r="631" spans="1:39">
      <c r="A631" s="279" t="s">
        <v>719</v>
      </c>
      <c r="B631" s="280" t="s">
        <v>3330</v>
      </c>
      <c r="C631" s="262" t="s">
        <v>818</v>
      </c>
      <c r="D631" s="280" t="s">
        <v>819</v>
      </c>
      <c r="E631" s="263">
        <v>4815</v>
      </c>
      <c r="F631" s="263">
        <v>33</v>
      </c>
      <c r="G631" s="263">
        <v>29</v>
      </c>
      <c r="H631" s="263">
        <v>0</v>
      </c>
      <c r="I631" s="263">
        <v>0</v>
      </c>
      <c r="J631" s="264">
        <v>4498</v>
      </c>
      <c r="K631" s="264">
        <v>21</v>
      </c>
      <c r="L631" s="264">
        <v>21</v>
      </c>
      <c r="M631" s="264">
        <v>4</v>
      </c>
      <c r="N631" s="264">
        <v>0</v>
      </c>
      <c r="O631" s="264">
        <v>2841</v>
      </c>
      <c r="P631" s="264">
        <v>44</v>
      </c>
      <c r="Q631" s="264">
        <v>44</v>
      </c>
      <c r="R631" s="264">
        <v>36</v>
      </c>
      <c r="S631" s="264">
        <v>0</v>
      </c>
      <c r="T631" s="265">
        <v>0.015</v>
      </c>
      <c r="U631" s="266">
        <v>134456</v>
      </c>
      <c r="V631" s="266">
        <v>1055</v>
      </c>
      <c r="W631" s="266">
        <v>1051</v>
      </c>
      <c r="X631" s="266">
        <v>0</v>
      </c>
      <c r="Y631" s="264">
        <v>986</v>
      </c>
      <c r="Z631" s="267">
        <v>0.00784643303385494</v>
      </c>
      <c r="AA631" s="267">
        <v>0.00685358255451713</v>
      </c>
      <c r="AB631" s="267">
        <v>0.00466874166296132</v>
      </c>
      <c r="AC631" s="268">
        <v>0.0154875043998592</v>
      </c>
      <c r="AD631" s="269">
        <v>0.00218484089155582</v>
      </c>
      <c r="AE631" s="270">
        <v>30037</v>
      </c>
      <c r="AF631" s="271">
        <v>249</v>
      </c>
      <c r="AG631" s="271">
        <v>0</v>
      </c>
      <c r="AH631" s="271">
        <v>29722</v>
      </c>
      <c r="AI631" s="271">
        <v>243</v>
      </c>
      <c r="AJ631" s="271">
        <v>0</v>
      </c>
      <c r="AK631" s="268">
        <v>0.00828977594300363</v>
      </c>
      <c r="AL631" s="268">
        <v>0.00817576206177243</v>
      </c>
      <c r="AM631" s="269">
        <v>0.000114013881231204</v>
      </c>
    </row>
    <row r="632" spans="1:39">
      <c r="A632" s="279" t="s">
        <v>719</v>
      </c>
      <c r="B632" s="280" t="s">
        <v>3330</v>
      </c>
      <c r="C632" s="262" t="s">
        <v>820</v>
      </c>
      <c r="D632" s="280" t="s">
        <v>821</v>
      </c>
      <c r="E632" s="263">
        <v>6525</v>
      </c>
      <c r="F632" s="263">
        <v>88</v>
      </c>
      <c r="G632" s="263">
        <v>65</v>
      </c>
      <c r="H632" s="263">
        <v>23</v>
      </c>
      <c r="I632" s="263">
        <v>0</v>
      </c>
      <c r="J632" s="264">
        <v>5541</v>
      </c>
      <c r="K632" s="264">
        <v>76</v>
      </c>
      <c r="L632" s="264">
        <v>76</v>
      </c>
      <c r="M632" s="264">
        <v>5</v>
      </c>
      <c r="N632" s="264">
        <v>0</v>
      </c>
      <c r="O632" s="264">
        <v>5329</v>
      </c>
      <c r="P632" s="264">
        <v>75</v>
      </c>
      <c r="Q632" s="264">
        <v>75</v>
      </c>
      <c r="R632" s="264">
        <v>40</v>
      </c>
      <c r="S632" s="264">
        <v>0</v>
      </c>
      <c r="T632" s="265">
        <v>0.015</v>
      </c>
      <c r="U632" s="266">
        <v>183076</v>
      </c>
      <c r="V632" s="266">
        <v>2315</v>
      </c>
      <c r="W632" s="266">
        <v>2292</v>
      </c>
      <c r="X632" s="266">
        <v>3</v>
      </c>
      <c r="Y632" s="264">
        <v>2112</v>
      </c>
      <c r="Z632" s="267">
        <v>0.0126286351023619</v>
      </c>
      <c r="AA632" s="267">
        <v>0.0134865900383142</v>
      </c>
      <c r="AB632" s="267">
        <v>0.0137159357516694</v>
      </c>
      <c r="AC632" s="268">
        <v>0.0140739350722462</v>
      </c>
      <c r="AD632" s="269">
        <v>-0.000229345713355198</v>
      </c>
      <c r="AE632" s="270">
        <v>41881</v>
      </c>
      <c r="AF632" s="271">
        <v>524</v>
      </c>
      <c r="AG632" s="271">
        <v>0</v>
      </c>
      <c r="AH632" s="271">
        <v>40402</v>
      </c>
      <c r="AI632" s="271">
        <v>489</v>
      </c>
      <c r="AJ632" s="271">
        <v>2</v>
      </c>
      <c r="AK632" s="268">
        <v>0.0125116401232062</v>
      </c>
      <c r="AL632" s="268">
        <v>0.0120538587198654</v>
      </c>
      <c r="AM632" s="269">
        <v>0.000457781403340874</v>
      </c>
    </row>
    <row r="633" spans="1:39">
      <c r="A633" s="279" t="s">
        <v>719</v>
      </c>
      <c r="B633" s="280" t="s">
        <v>3330</v>
      </c>
      <c r="C633" s="262" t="s">
        <v>822</v>
      </c>
      <c r="D633" s="280" t="s">
        <v>822</v>
      </c>
      <c r="E633" s="263">
        <v>6716</v>
      </c>
      <c r="F633" s="263">
        <v>108</v>
      </c>
      <c r="G633" s="263">
        <v>74</v>
      </c>
      <c r="H633" s="263">
        <v>8</v>
      </c>
      <c r="I633" s="263">
        <v>0</v>
      </c>
      <c r="J633" s="264">
        <v>5731</v>
      </c>
      <c r="K633" s="264">
        <v>78</v>
      </c>
      <c r="L633" s="264">
        <v>78</v>
      </c>
      <c r="M633" s="264">
        <v>9</v>
      </c>
      <c r="N633" s="264">
        <v>0</v>
      </c>
      <c r="O633" s="264">
        <v>4653</v>
      </c>
      <c r="P633" s="264">
        <v>111</v>
      </c>
      <c r="Q633" s="264">
        <v>111</v>
      </c>
      <c r="R633" s="264">
        <v>59</v>
      </c>
      <c r="S633" s="264">
        <v>1</v>
      </c>
      <c r="T633" s="265">
        <v>0.015</v>
      </c>
      <c r="U633" s="266">
        <v>182498</v>
      </c>
      <c r="V633" s="266">
        <v>2692</v>
      </c>
      <c r="W633" s="266">
        <v>2658</v>
      </c>
      <c r="X633" s="266">
        <v>10</v>
      </c>
      <c r="Y633" s="264">
        <v>2416</v>
      </c>
      <c r="Z633" s="267">
        <v>0.0146960514635777</v>
      </c>
      <c r="AA633" s="267">
        <v>0.0160810005955926</v>
      </c>
      <c r="AB633" s="267">
        <v>0.0136101901936835</v>
      </c>
      <c r="AC633" s="268">
        <v>0.0236406619385343</v>
      </c>
      <c r="AD633" s="269">
        <v>0.00247081040190914</v>
      </c>
      <c r="AE633" s="270">
        <v>40924</v>
      </c>
      <c r="AF633" s="271">
        <v>632</v>
      </c>
      <c r="AG633" s="271">
        <v>2</v>
      </c>
      <c r="AH633" s="271">
        <v>40071</v>
      </c>
      <c r="AI633" s="271">
        <v>623</v>
      </c>
      <c r="AJ633" s="271">
        <v>1</v>
      </c>
      <c r="AK633" s="268">
        <v>0.0153943896002346</v>
      </c>
      <c r="AL633" s="268">
        <v>0.0155224476554116</v>
      </c>
      <c r="AM633" s="269">
        <v>-0.000128058055177065</v>
      </c>
    </row>
    <row r="634" spans="1:39">
      <c r="A634" s="279" t="s">
        <v>719</v>
      </c>
      <c r="B634" s="280" t="s">
        <v>3330</v>
      </c>
      <c r="C634" s="262" t="s">
        <v>823</v>
      </c>
      <c r="D634" s="280" t="s">
        <v>824</v>
      </c>
      <c r="E634" s="263">
        <v>4640</v>
      </c>
      <c r="F634" s="263">
        <v>49</v>
      </c>
      <c r="G634" s="263">
        <v>39</v>
      </c>
      <c r="H634" s="263">
        <v>6</v>
      </c>
      <c r="I634" s="263">
        <v>0</v>
      </c>
      <c r="J634" s="264">
        <v>4266</v>
      </c>
      <c r="K634" s="264">
        <v>53</v>
      </c>
      <c r="L634" s="264">
        <v>53</v>
      </c>
      <c r="M634" s="264">
        <v>26</v>
      </c>
      <c r="N634" s="264">
        <v>0</v>
      </c>
      <c r="O634" s="264">
        <v>2800</v>
      </c>
      <c r="P634" s="264">
        <v>56</v>
      </c>
      <c r="Q634" s="264">
        <v>56</v>
      </c>
      <c r="R634" s="264">
        <v>38</v>
      </c>
      <c r="S634" s="264">
        <v>0</v>
      </c>
      <c r="T634" s="265">
        <v>0.015</v>
      </c>
      <c r="U634" s="266">
        <v>120674</v>
      </c>
      <c r="V634" s="266">
        <v>2032</v>
      </c>
      <c r="W634" s="266">
        <v>2022</v>
      </c>
      <c r="X634" s="266">
        <v>2</v>
      </c>
      <c r="Y634" s="264">
        <v>1921</v>
      </c>
      <c r="Z634" s="267">
        <v>0.0168221820773323</v>
      </c>
      <c r="AA634" s="267">
        <v>0.0105603448275862</v>
      </c>
      <c r="AB634" s="267">
        <v>0.0124238162212846</v>
      </c>
      <c r="AC634" s="268">
        <v>0.02</v>
      </c>
      <c r="AD634" s="269">
        <v>-0.00186347139369837</v>
      </c>
      <c r="AE634" s="270">
        <v>27438</v>
      </c>
      <c r="AF634" s="271">
        <v>446</v>
      </c>
      <c r="AG634" s="271">
        <v>0</v>
      </c>
      <c r="AH634" s="271">
        <v>25622</v>
      </c>
      <c r="AI634" s="271">
        <v>425</v>
      </c>
      <c r="AJ634" s="271">
        <v>0</v>
      </c>
      <c r="AK634" s="268">
        <v>0.0162548290691741</v>
      </c>
      <c r="AL634" s="268">
        <v>0.0165873077823745</v>
      </c>
      <c r="AM634" s="269">
        <v>-0.000332478713200385</v>
      </c>
    </row>
    <row r="635" spans="1:39">
      <c r="A635" s="279" t="s">
        <v>719</v>
      </c>
      <c r="B635" s="280" t="s">
        <v>3331</v>
      </c>
      <c r="C635" s="262" t="s">
        <v>825</v>
      </c>
      <c r="D635" s="280" t="s">
        <v>826</v>
      </c>
      <c r="E635" s="263">
        <v>5710</v>
      </c>
      <c r="F635" s="263">
        <v>64</v>
      </c>
      <c r="G635" s="263">
        <v>42</v>
      </c>
      <c r="H635" s="263">
        <v>0</v>
      </c>
      <c r="I635" s="263">
        <v>0</v>
      </c>
      <c r="J635" s="264">
        <v>4510</v>
      </c>
      <c r="K635" s="264">
        <v>76</v>
      </c>
      <c r="L635" s="264">
        <v>75</v>
      </c>
      <c r="M635" s="264">
        <v>8</v>
      </c>
      <c r="N635" s="264">
        <v>0</v>
      </c>
      <c r="O635" s="264">
        <v>2729</v>
      </c>
      <c r="P635" s="264">
        <v>51</v>
      </c>
      <c r="Q635" s="264">
        <v>51</v>
      </c>
      <c r="R635" s="264">
        <v>26</v>
      </c>
      <c r="S635" s="264">
        <v>0</v>
      </c>
      <c r="T635" s="265">
        <v>0.015</v>
      </c>
      <c r="U635" s="266">
        <v>132843</v>
      </c>
      <c r="V635" s="266">
        <v>2524</v>
      </c>
      <c r="W635" s="266">
        <v>2499</v>
      </c>
      <c r="X635" s="266">
        <v>4</v>
      </c>
      <c r="Y635" s="264">
        <v>2329</v>
      </c>
      <c r="Z635" s="267">
        <v>0.0189697612971703</v>
      </c>
      <c r="AA635" s="267">
        <v>0.0112084063047285</v>
      </c>
      <c r="AB635" s="267">
        <v>0.0168514412416851</v>
      </c>
      <c r="AC635" s="268">
        <v>0.018688164162697</v>
      </c>
      <c r="AD635" s="269">
        <v>-0.0056430349369566</v>
      </c>
      <c r="AE635" s="270">
        <v>29477</v>
      </c>
      <c r="AF635" s="271">
        <v>578</v>
      </c>
      <c r="AG635" s="271">
        <v>0</v>
      </c>
      <c r="AH635" s="271">
        <v>27738</v>
      </c>
      <c r="AI635" s="271">
        <v>608</v>
      </c>
      <c r="AJ635" s="271">
        <v>1</v>
      </c>
      <c r="AK635" s="268">
        <v>0.0196085083285273</v>
      </c>
      <c r="AL635" s="268">
        <v>0.0218833369384959</v>
      </c>
      <c r="AM635" s="269">
        <v>-0.0022748286099686</v>
      </c>
    </row>
    <row r="636" spans="1:39">
      <c r="A636" s="279" t="s">
        <v>719</v>
      </c>
      <c r="B636" s="280" t="s">
        <v>3331</v>
      </c>
      <c r="C636" s="262" t="s">
        <v>827</v>
      </c>
      <c r="D636" s="280" t="s">
        <v>828</v>
      </c>
      <c r="E636" s="263">
        <v>11772</v>
      </c>
      <c r="F636" s="263">
        <v>141</v>
      </c>
      <c r="G636" s="263">
        <v>116</v>
      </c>
      <c r="H636" s="263">
        <v>0</v>
      </c>
      <c r="I636" s="263">
        <v>0</v>
      </c>
      <c r="J636" s="264">
        <v>8685</v>
      </c>
      <c r="K636" s="264">
        <v>159</v>
      </c>
      <c r="L636" s="264">
        <v>159</v>
      </c>
      <c r="M636" s="264">
        <v>59</v>
      </c>
      <c r="N636" s="264">
        <v>0</v>
      </c>
      <c r="O636" s="264">
        <v>5325</v>
      </c>
      <c r="P636" s="264">
        <v>188</v>
      </c>
      <c r="Q636" s="264">
        <v>188</v>
      </c>
      <c r="R636" s="264">
        <v>156</v>
      </c>
      <c r="S636" s="264">
        <v>0</v>
      </c>
      <c r="T636" s="265">
        <v>0.015</v>
      </c>
      <c r="U636" s="266">
        <v>282872</v>
      </c>
      <c r="V636" s="266">
        <v>5138</v>
      </c>
      <c r="W636" s="266">
        <v>5113</v>
      </c>
      <c r="X636" s="266">
        <v>2</v>
      </c>
      <c r="Y636" s="264">
        <v>4822</v>
      </c>
      <c r="Z636" s="267">
        <v>0.0181566220764162</v>
      </c>
      <c r="AA636" s="267">
        <v>0.0119775739041794</v>
      </c>
      <c r="AB636" s="267">
        <v>0.018307426597582</v>
      </c>
      <c r="AC636" s="268">
        <v>0.0353051643192488</v>
      </c>
      <c r="AD636" s="269">
        <v>-0.00632985269340263</v>
      </c>
      <c r="AE636" s="270">
        <v>62458</v>
      </c>
      <c r="AF636" s="271">
        <v>1167</v>
      </c>
      <c r="AG636" s="271">
        <v>0</v>
      </c>
      <c r="AH636" s="271">
        <v>62191</v>
      </c>
      <c r="AI636" s="271">
        <v>1220</v>
      </c>
      <c r="AJ636" s="271">
        <v>0</v>
      </c>
      <c r="AK636" s="268">
        <v>0.0186845560216465</v>
      </c>
      <c r="AL636" s="268">
        <v>0.019616986380666</v>
      </c>
      <c r="AM636" s="269">
        <v>-0.000932430359019465</v>
      </c>
    </row>
    <row r="637" spans="1:39">
      <c r="A637" s="279" t="s">
        <v>719</v>
      </c>
      <c r="B637" s="280" t="s">
        <v>3331</v>
      </c>
      <c r="C637" s="262" t="s">
        <v>829</v>
      </c>
      <c r="D637" s="280" t="s">
        <v>830</v>
      </c>
      <c r="E637" s="263">
        <v>6775</v>
      </c>
      <c r="F637" s="263">
        <v>87</v>
      </c>
      <c r="G637" s="263">
        <v>67</v>
      </c>
      <c r="H637" s="263">
        <v>0</v>
      </c>
      <c r="I637" s="263">
        <v>0</v>
      </c>
      <c r="J637" s="264">
        <v>4783</v>
      </c>
      <c r="K637" s="264">
        <v>72</v>
      </c>
      <c r="L637" s="264">
        <v>70</v>
      </c>
      <c r="M637" s="264">
        <v>14</v>
      </c>
      <c r="N637" s="264">
        <v>0</v>
      </c>
      <c r="O637" s="264">
        <v>3154</v>
      </c>
      <c r="P637" s="264">
        <v>107</v>
      </c>
      <c r="Q637" s="264">
        <v>107</v>
      </c>
      <c r="R637" s="264">
        <v>77</v>
      </c>
      <c r="S637" s="264">
        <v>0</v>
      </c>
      <c r="T637" s="265">
        <v>0.015</v>
      </c>
      <c r="U637" s="266">
        <v>163484</v>
      </c>
      <c r="V637" s="266">
        <v>3294</v>
      </c>
      <c r="W637" s="266">
        <v>3271</v>
      </c>
      <c r="X637" s="266">
        <v>0</v>
      </c>
      <c r="Y637" s="264">
        <v>3091</v>
      </c>
      <c r="Z637" s="267">
        <v>0.0201487607349955</v>
      </c>
      <c r="AA637" s="267">
        <v>0.0128413284132841</v>
      </c>
      <c r="AB637" s="267">
        <v>0.0150533138197784</v>
      </c>
      <c r="AC637" s="268">
        <v>0.0339251743817375</v>
      </c>
      <c r="AD637" s="269">
        <v>-0.00221198540649425</v>
      </c>
      <c r="AE637" s="270">
        <v>35708</v>
      </c>
      <c r="AF637" s="271">
        <v>759</v>
      </c>
      <c r="AG637" s="271">
        <v>0</v>
      </c>
      <c r="AH637" s="271">
        <v>36211</v>
      </c>
      <c r="AI637" s="271">
        <v>760</v>
      </c>
      <c r="AJ637" s="271">
        <v>0</v>
      </c>
      <c r="AK637" s="268">
        <v>0.0212557410104178</v>
      </c>
      <c r="AL637" s="268">
        <v>0.0209880975394217</v>
      </c>
      <c r="AM637" s="269">
        <v>0.000267643470996112</v>
      </c>
    </row>
    <row r="638" spans="1:39">
      <c r="A638" s="279" t="s">
        <v>719</v>
      </c>
      <c r="B638" s="280" t="s">
        <v>3331</v>
      </c>
      <c r="C638" s="262" t="s">
        <v>831</v>
      </c>
      <c r="D638" s="280" t="s">
        <v>832</v>
      </c>
      <c r="E638" s="263">
        <v>4317</v>
      </c>
      <c r="F638" s="263">
        <v>54</v>
      </c>
      <c r="G638" s="263">
        <v>38</v>
      </c>
      <c r="H638" s="263">
        <v>0</v>
      </c>
      <c r="I638" s="263">
        <v>0</v>
      </c>
      <c r="J638" s="264">
        <v>3399</v>
      </c>
      <c r="K638" s="264">
        <v>79</v>
      </c>
      <c r="L638" s="264">
        <v>79</v>
      </c>
      <c r="M638" s="264">
        <v>1</v>
      </c>
      <c r="N638" s="264">
        <v>0</v>
      </c>
      <c r="O638" s="264">
        <v>2074</v>
      </c>
      <c r="P638" s="264">
        <v>65</v>
      </c>
      <c r="Q638" s="264">
        <v>65</v>
      </c>
      <c r="R638" s="264">
        <v>34</v>
      </c>
      <c r="S638" s="264">
        <v>0</v>
      </c>
      <c r="T638" s="265">
        <v>0.015</v>
      </c>
      <c r="U638" s="266">
        <v>103333</v>
      </c>
      <c r="V638" s="266">
        <v>2265</v>
      </c>
      <c r="W638" s="266">
        <v>2249</v>
      </c>
      <c r="X638" s="266">
        <v>0</v>
      </c>
      <c r="Y638" s="264">
        <v>2078</v>
      </c>
      <c r="Z638" s="267">
        <v>0.021919425546534</v>
      </c>
      <c r="AA638" s="267">
        <v>0.0125086865879083</v>
      </c>
      <c r="AB638" s="267">
        <v>0.0232421300382465</v>
      </c>
      <c r="AC638" s="268">
        <v>0.0313404050144648</v>
      </c>
      <c r="AD638" s="269">
        <v>-0.0107334434503383</v>
      </c>
      <c r="AE638" s="270">
        <v>22986</v>
      </c>
      <c r="AF638" s="271">
        <v>546</v>
      </c>
      <c r="AG638" s="271">
        <v>0</v>
      </c>
      <c r="AH638" s="271">
        <v>22924</v>
      </c>
      <c r="AI638" s="271">
        <v>503</v>
      </c>
      <c r="AJ638" s="271">
        <v>0</v>
      </c>
      <c r="AK638" s="268">
        <v>0.0237535891412164</v>
      </c>
      <c r="AL638" s="268">
        <v>0.0219420694468679</v>
      </c>
      <c r="AM638" s="269">
        <v>0.00181151969434848</v>
      </c>
    </row>
    <row r="639" spans="1:39">
      <c r="A639" s="279" t="s">
        <v>719</v>
      </c>
      <c r="B639" s="280" t="s">
        <v>3331</v>
      </c>
      <c r="C639" s="262" t="s">
        <v>833</v>
      </c>
      <c r="D639" s="280" t="s">
        <v>834</v>
      </c>
      <c r="E639" s="263">
        <v>6499</v>
      </c>
      <c r="F639" s="263">
        <v>52</v>
      </c>
      <c r="G639" s="263">
        <v>45</v>
      </c>
      <c r="H639" s="263">
        <v>11</v>
      </c>
      <c r="I639" s="263">
        <v>0</v>
      </c>
      <c r="J639" s="264">
        <v>5425</v>
      </c>
      <c r="K639" s="264">
        <v>71</v>
      </c>
      <c r="L639" s="264">
        <v>71</v>
      </c>
      <c r="M639" s="264">
        <v>17</v>
      </c>
      <c r="N639" s="264">
        <v>0</v>
      </c>
      <c r="O639" s="264">
        <v>3244</v>
      </c>
      <c r="P639" s="264">
        <v>64</v>
      </c>
      <c r="Q639" s="264">
        <v>64</v>
      </c>
      <c r="R639" s="264">
        <v>46</v>
      </c>
      <c r="S639" s="264">
        <v>0</v>
      </c>
      <c r="T639" s="265">
        <v>0.015</v>
      </c>
      <c r="U639" s="266">
        <v>151435</v>
      </c>
      <c r="V639" s="266">
        <v>2229</v>
      </c>
      <c r="W639" s="266">
        <v>2221</v>
      </c>
      <c r="X639" s="266">
        <v>0</v>
      </c>
      <c r="Y639" s="264">
        <v>2101</v>
      </c>
      <c r="Z639" s="267">
        <v>0.0147191864496319</v>
      </c>
      <c r="AA639" s="267">
        <v>0.00800123095860902</v>
      </c>
      <c r="AB639" s="267">
        <v>0.0130875576036866</v>
      </c>
      <c r="AC639" s="268">
        <v>0.0197287299630086</v>
      </c>
      <c r="AD639" s="269">
        <v>-0.00508632664507762</v>
      </c>
      <c r="AE639" s="270">
        <v>34867</v>
      </c>
      <c r="AF639" s="271">
        <v>492</v>
      </c>
      <c r="AG639" s="271">
        <v>0</v>
      </c>
      <c r="AH639" s="271">
        <v>31390</v>
      </c>
      <c r="AI639" s="271">
        <v>482</v>
      </c>
      <c r="AJ639" s="271">
        <v>0</v>
      </c>
      <c r="AK639" s="268">
        <v>0.0141107637594287</v>
      </c>
      <c r="AL639" s="268">
        <v>0.01535520866518</v>
      </c>
      <c r="AM639" s="269">
        <v>-0.00124444490575131</v>
      </c>
    </row>
    <row r="640" spans="1:39">
      <c r="A640" s="279" t="s">
        <v>719</v>
      </c>
      <c r="B640" s="280" t="s">
        <v>3331</v>
      </c>
      <c r="C640" s="262" t="s">
        <v>835</v>
      </c>
      <c r="D640" s="280" t="s">
        <v>836</v>
      </c>
      <c r="E640" s="263">
        <v>7261</v>
      </c>
      <c r="F640" s="263">
        <v>123</v>
      </c>
      <c r="G640" s="263">
        <v>65</v>
      </c>
      <c r="H640" s="263">
        <v>0</v>
      </c>
      <c r="I640" s="263">
        <v>0</v>
      </c>
      <c r="J640" s="264">
        <v>4985</v>
      </c>
      <c r="K640" s="264">
        <v>107</v>
      </c>
      <c r="L640" s="264">
        <v>107</v>
      </c>
      <c r="M640" s="264">
        <v>0</v>
      </c>
      <c r="N640" s="264">
        <v>2</v>
      </c>
      <c r="O640" s="264">
        <v>3233</v>
      </c>
      <c r="P640" s="264">
        <v>116</v>
      </c>
      <c r="Q640" s="264">
        <v>116</v>
      </c>
      <c r="R640" s="264">
        <v>29</v>
      </c>
      <c r="S640" s="264">
        <v>0</v>
      </c>
      <c r="T640" s="265">
        <v>0.015</v>
      </c>
      <c r="U640" s="266">
        <v>179009</v>
      </c>
      <c r="V640" s="266">
        <v>4153</v>
      </c>
      <c r="W640" s="266">
        <v>4094</v>
      </c>
      <c r="X640" s="266">
        <v>3</v>
      </c>
      <c r="Y640" s="264">
        <v>3782</v>
      </c>
      <c r="Z640" s="267">
        <v>0.0231831919065522</v>
      </c>
      <c r="AA640" s="267">
        <v>0.016939815452417</v>
      </c>
      <c r="AB640" s="267">
        <v>0.0210631895687061</v>
      </c>
      <c r="AC640" s="268">
        <v>0.0358799876275905</v>
      </c>
      <c r="AD640" s="269">
        <v>-0.0041233741162891</v>
      </c>
      <c r="AE640" s="270">
        <v>38629</v>
      </c>
      <c r="AF640" s="271">
        <v>929</v>
      </c>
      <c r="AG640" s="271">
        <v>2</v>
      </c>
      <c r="AH640" s="271">
        <v>39640</v>
      </c>
      <c r="AI640" s="271">
        <v>954</v>
      </c>
      <c r="AJ640" s="271">
        <v>0</v>
      </c>
      <c r="AK640" s="268">
        <v>0.0239975148204717</v>
      </c>
      <c r="AL640" s="268">
        <v>0.024066599394551</v>
      </c>
      <c r="AM640" s="269">
        <v>-6.90845740792916e-5</v>
      </c>
    </row>
    <row r="641" spans="1:39">
      <c r="A641" s="279" t="s">
        <v>719</v>
      </c>
      <c r="B641" s="280" t="s">
        <v>3331</v>
      </c>
      <c r="C641" s="262" t="s">
        <v>837</v>
      </c>
      <c r="D641" s="280" t="s">
        <v>838</v>
      </c>
      <c r="E641" s="263">
        <v>6094</v>
      </c>
      <c r="F641" s="263">
        <v>40</v>
      </c>
      <c r="G641" s="263">
        <v>32</v>
      </c>
      <c r="H641" s="263">
        <v>1</v>
      </c>
      <c r="I641" s="263">
        <v>0</v>
      </c>
      <c r="J641" s="264">
        <v>3936</v>
      </c>
      <c r="K641" s="264">
        <v>98</v>
      </c>
      <c r="L641" s="264">
        <v>98</v>
      </c>
      <c r="M641" s="264">
        <v>0</v>
      </c>
      <c r="N641" s="264">
        <v>0</v>
      </c>
      <c r="O641" s="264">
        <v>2919</v>
      </c>
      <c r="P641" s="264">
        <v>42</v>
      </c>
      <c r="Q641" s="264">
        <v>42</v>
      </c>
      <c r="R641" s="264">
        <v>27</v>
      </c>
      <c r="S641" s="264">
        <v>0</v>
      </c>
      <c r="T641" s="265">
        <v>0.015</v>
      </c>
      <c r="U641" s="266">
        <v>138822</v>
      </c>
      <c r="V641" s="266">
        <v>2381</v>
      </c>
      <c r="W641" s="266">
        <v>2373</v>
      </c>
      <c r="X641" s="266">
        <v>1</v>
      </c>
      <c r="Y641" s="264">
        <v>2211</v>
      </c>
      <c r="Z641" s="267">
        <v>0.0171442566740142</v>
      </c>
      <c r="AA641" s="267">
        <v>0.00656383327863472</v>
      </c>
      <c r="AB641" s="267">
        <v>0.0248983739837398</v>
      </c>
      <c r="AC641" s="268">
        <v>0.0143884892086331</v>
      </c>
      <c r="AD641" s="269">
        <v>-0.0183345407051051</v>
      </c>
      <c r="AE641" s="270">
        <v>30814</v>
      </c>
      <c r="AF641" s="271">
        <v>494</v>
      </c>
      <c r="AG641" s="271">
        <v>0</v>
      </c>
      <c r="AH641" s="271">
        <v>30098</v>
      </c>
      <c r="AI641" s="271">
        <v>586</v>
      </c>
      <c r="AJ641" s="271">
        <v>0</v>
      </c>
      <c r="AK641" s="268">
        <v>0.0160316739144545</v>
      </c>
      <c r="AL641" s="268">
        <v>0.0194697322081201</v>
      </c>
      <c r="AM641" s="269">
        <v>-0.00343805829366567</v>
      </c>
    </row>
    <row r="642" spans="1:39">
      <c r="A642" s="279" t="s">
        <v>719</v>
      </c>
      <c r="B642" s="280" t="s">
        <v>3331</v>
      </c>
      <c r="C642" s="262" t="s">
        <v>839</v>
      </c>
      <c r="D642" s="280" t="s">
        <v>840</v>
      </c>
      <c r="E642" s="263">
        <v>11980</v>
      </c>
      <c r="F642" s="263">
        <v>145</v>
      </c>
      <c r="G642" s="263">
        <v>116</v>
      </c>
      <c r="H642" s="263">
        <v>0</v>
      </c>
      <c r="I642" s="263">
        <v>0</v>
      </c>
      <c r="J642" s="264">
        <v>9732</v>
      </c>
      <c r="K642" s="264">
        <v>90</v>
      </c>
      <c r="L642" s="264">
        <v>90</v>
      </c>
      <c r="M642" s="264">
        <v>30</v>
      </c>
      <c r="N642" s="264">
        <v>0</v>
      </c>
      <c r="O642" s="264">
        <v>5980</v>
      </c>
      <c r="P642" s="264">
        <v>127</v>
      </c>
      <c r="Q642" s="264">
        <v>127</v>
      </c>
      <c r="R642" s="264">
        <v>111</v>
      </c>
      <c r="S642" s="264">
        <v>0</v>
      </c>
      <c r="T642" s="265">
        <v>0.015</v>
      </c>
      <c r="U642" s="266">
        <v>282087</v>
      </c>
      <c r="V642" s="266">
        <v>4287</v>
      </c>
      <c r="W642" s="266">
        <v>4257</v>
      </c>
      <c r="X642" s="266">
        <v>0</v>
      </c>
      <c r="Y642" s="264">
        <v>4036</v>
      </c>
      <c r="Z642" s="267">
        <v>0.015197439087941</v>
      </c>
      <c r="AA642" s="267">
        <v>0.0121035058430718</v>
      </c>
      <c r="AB642" s="267">
        <v>0.0092478421701603</v>
      </c>
      <c r="AC642" s="268">
        <v>0.0212374581939799</v>
      </c>
      <c r="AD642" s="269">
        <v>0.00285566367291149</v>
      </c>
      <c r="AE642" s="270">
        <v>63430</v>
      </c>
      <c r="AF642" s="271">
        <v>873</v>
      </c>
      <c r="AG642" s="271">
        <v>0</v>
      </c>
      <c r="AH642" s="271">
        <v>58101</v>
      </c>
      <c r="AI642" s="271">
        <v>908</v>
      </c>
      <c r="AJ642" s="271">
        <v>0</v>
      </c>
      <c r="AK642" s="268">
        <v>0.013763203531452</v>
      </c>
      <c r="AL642" s="268">
        <v>0.0156279582107021</v>
      </c>
      <c r="AM642" s="269">
        <v>-0.00186475467925006</v>
      </c>
    </row>
    <row r="643" spans="1:39">
      <c r="A643" s="279" t="s">
        <v>719</v>
      </c>
      <c r="B643" s="280" t="s">
        <v>3331</v>
      </c>
      <c r="C643" s="262" t="s">
        <v>841</v>
      </c>
      <c r="D643" s="280" t="s">
        <v>842</v>
      </c>
      <c r="E643" s="263">
        <v>6271</v>
      </c>
      <c r="F643" s="263">
        <v>105</v>
      </c>
      <c r="G643" s="263">
        <v>63</v>
      </c>
      <c r="H643" s="263">
        <v>3</v>
      </c>
      <c r="I643" s="263">
        <v>0</v>
      </c>
      <c r="J643" s="264">
        <v>4762</v>
      </c>
      <c r="K643" s="264">
        <v>80</v>
      </c>
      <c r="L643" s="264">
        <v>80</v>
      </c>
      <c r="M643" s="264">
        <v>11</v>
      </c>
      <c r="N643" s="264">
        <v>0</v>
      </c>
      <c r="O643" s="264">
        <v>3103</v>
      </c>
      <c r="P643" s="264">
        <v>92</v>
      </c>
      <c r="Q643" s="264">
        <v>92</v>
      </c>
      <c r="R643" s="264">
        <v>76</v>
      </c>
      <c r="S643" s="264">
        <v>0</v>
      </c>
      <c r="T643" s="265">
        <v>0.015</v>
      </c>
      <c r="U643" s="266">
        <v>151344</v>
      </c>
      <c r="V643" s="266">
        <v>2883</v>
      </c>
      <c r="W643" s="266">
        <v>2841</v>
      </c>
      <c r="X643" s="266">
        <v>0</v>
      </c>
      <c r="Y643" s="264">
        <v>2670</v>
      </c>
      <c r="Z643" s="267">
        <v>0.0190493181097368</v>
      </c>
      <c r="AA643" s="267">
        <v>0.0167437410301387</v>
      </c>
      <c r="AB643" s="267">
        <v>0.0167996640067199</v>
      </c>
      <c r="AC643" s="268">
        <v>0.02964872703835</v>
      </c>
      <c r="AD643" s="269">
        <v>-5.59229765811319e-5</v>
      </c>
      <c r="AE643" s="270">
        <v>32582</v>
      </c>
      <c r="AF643" s="271">
        <v>658</v>
      </c>
      <c r="AG643" s="271">
        <v>0</v>
      </c>
      <c r="AH643" s="271">
        <v>32939</v>
      </c>
      <c r="AI643" s="271">
        <v>644</v>
      </c>
      <c r="AJ643" s="271">
        <v>0</v>
      </c>
      <c r="AK643" s="268">
        <v>0.0201951998035725</v>
      </c>
      <c r="AL643" s="268">
        <v>0.0195512917817784</v>
      </c>
      <c r="AM643" s="269">
        <v>0.000643908021794086</v>
      </c>
    </row>
    <row r="644" spans="1:39">
      <c r="A644" s="279" t="s">
        <v>719</v>
      </c>
      <c r="B644" s="280" t="s">
        <v>3331</v>
      </c>
      <c r="C644" s="262" t="s">
        <v>843</v>
      </c>
      <c r="D644" s="280" t="s">
        <v>844</v>
      </c>
      <c r="E644" s="263">
        <v>8784</v>
      </c>
      <c r="F644" s="263">
        <v>124</v>
      </c>
      <c r="G644" s="263">
        <v>72</v>
      </c>
      <c r="H644" s="263">
        <v>1</v>
      </c>
      <c r="I644" s="263">
        <v>0</v>
      </c>
      <c r="J644" s="264">
        <v>6612</v>
      </c>
      <c r="K644" s="264">
        <v>129</v>
      </c>
      <c r="L644" s="264">
        <v>129</v>
      </c>
      <c r="M644" s="264">
        <v>1</v>
      </c>
      <c r="N644" s="264">
        <v>0</v>
      </c>
      <c r="O644" s="264">
        <v>4537</v>
      </c>
      <c r="P644" s="264">
        <v>137</v>
      </c>
      <c r="Q644" s="264">
        <v>137</v>
      </c>
      <c r="R644" s="264">
        <v>31</v>
      </c>
      <c r="S644" s="264">
        <v>0</v>
      </c>
      <c r="T644" s="265">
        <v>0.015</v>
      </c>
      <c r="U644" s="266">
        <v>200570</v>
      </c>
      <c r="V644" s="266">
        <v>4457</v>
      </c>
      <c r="W644" s="266">
        <v>4405</v>
      </c>
      <c r="X644" s="266">
        <v>1</v>
      </c>
      <c r="Y644" s="264">
        <v>3889</v>
      </c>
      <c r="Z644" s="267">
        <v>0.0222166824550032</v>
      </c>
      <c r="AA644" s="267">
        <v>0.0141165755919854</v>
      </c>
      <c r="AB644" s="267">
        <v>0.0195099818511797</v>
      </c>
      <c r="AC644" s="268">
        <v>0.030196164866652</v>
      </c>
      <c r="AD644" s="269">
        <v>-0.00539340625919425</v>
      </c>
      <c r="AE644" s="270">
        <v>45667</v>
      </c>
      <c r="AF644" s="271">
        <v>934</v>
      </c>
      <c r="AG644" s="271">
        <v>1</v>
      </c>
      <c r="AH644" s="271">
        <v>42054</v>
      </c>
      <c r="AI644" s="271">
        <v>1194</v>
      </c>
      <c r="AJ644" s="271">
        <v>0</v>
      </c>
      <c r="AK644" s="268">
        <v>0.0204305078065124</v>
      </c>
      <c r="AL644" s="268">
        <v>0.0283920673419889</v>
      </c>
      <c r="AM644" s="269">
        <v>-0.00796155953547651</v>
      </c>
    </row>
    <row r="645" spans="1:39">
      <c r="A645" s="279" t="s">
        <v>719</v>
      </c>
      <c r="B645" s="280" t="s">
        <v>3331</v>
      </c>
      <c r="C645" s="262" t="s">
        <v>845</v>
      </c>
      <c r="D645" s="280" t="s">
        <v>846</v>
      </c>
      <c r="E645" s="263">
        <v>7421</v>
      </c>
      <c r="F645" s="263">
        <v>76</v>
      </c>
      <c r="G645" s="263">
        <v>36</v>
      </c>
      <c r="H645" s="263">
        <v>0</v>
      </c>
      <c r="I645" s="263">
        <v>0</v>
      </c>
      <c r="J645" s="264">
        <v>5594</v>
      </c>
      <c r="K645" s="264">
        <v>82</v>
      </c>
      <c r="L645" s="264">
        <v>82</v>
      </c>
      <c r="M645" s="264">
        <v>6</v>
      </c>
      <c r="N645" s="264">
        <v>0</v>
      </c>
      <c r="O645" s="264">
        <v>3585</v>
      </c>
      <c r="P645" s="264">
        <v>94</v>
      </c>
      <c r="Q645" s="264">
        <v>94</v>
      </c>
      <c r="R645" s="264">
        <v>60</v>
      </c>
      <c r="S645" s="264">
        <v>0</v>
      </c>
      <c r="T645" s="265">
        <v>0.015</v>
      </c>
      <c r="U645" s="266">
        <v>174564</v>
      </c>
      <c r="V645" s="266">
        <v>2709</v>
      </c>
      <c r="W645" s="266">
        <v>2669</v>
      </c>
      <c r="X645" s="266">
        <v>0</v>
      </c>
      <c r="Y645" s="264">
        <v>2504</v>
      </c>
      <c r="Z645" s="267">
        <v>0.015518663641988</v>
      </c>
      <c r="AA645" s="267">
        <v>0.0102412073844495</v>
      </c>
      <c r="AB645" s="267">
        <v>0.0146585627457991</v>
      </c>
      <c r="AC645" s="268">
        <v>0.0262203626220363</v>
      </c>
      <c r="AD645" s="269">
        <v>-0.00441735536134953</v>
      </c>
      <c r="AE645" s="270">
        <v>38116</v>
      </c>
      <c r="AF645" s="271">
        <v>580</v>
      </c>
      <c r="AG645" s="271">
        <v>0</v>
      </c>
      <c r="AH645" s="271">
        <v>37154</v>
      </c>
      <c r="AI645" s="271">
        <v>570</v>
      </c>
      <c r="AJ645" s="271">
        <v>0</v>
      </c>
      <c r="AK645" s="268">
        <v>0.0152167068947424</v>
      </c>
      <c r="AL645" s="268">
        <v>0.0153415513807396</v>
      </c>
      <c r="AM645" s="269">
        <v>-0.000124844485997259</v>
      </c>
    </row>
    <row r="646" spans="1:39">
      <c r="A646" s="279" t="s">
        <v>719</v>
      </c>
      <c r="B646" s="280" t="s">
        <v>3331</v>
      </c>
      <c r="C646" s="262" t="s">
        <v>847</v>
      </c>
      <c r="D646" s="280" t="s">
        <v>848</v>
      </c>
      <c r="E646" s="263">
        <v>8679</v>
      </c>
      <c r="F646" s="263">
        <v>119</v>
      </c>
      <c r="G646" s="263">
        <v>83</v>
      </c>
      <c r="H646" s="263">
        <v>3</v>
      </c>
      <c r="I646" s="263">
        <v>0</v>
      </c>
      <c r="J646" s="264">
        <v>6934</v>
      </c>
      <c r="K646" s="264">
        <v>100</v>
      </c>
      <c r="L646" s="264">
        <v>100</v>
      </c>
      <c r="M646" s="264">
        <v>17</v>
      </c>
      <c r="N646" s="264">
        <v>0</v>
      </c>
      <c r="O646" s="264">
        <v>4599</v>
      </c>
      <c r="P646" s="264">
        <v>126</v>
      </c>
      <c r="Q646" s="264">
        <v>126</v>
      </c>
      <c r="R646" s="264">
        <v>79</v>
      </c>
      <c r="S646" s="264">
        <v>0</v>
      </c>
      <c r="T646" s="265">
        <v>0.015</v>
      </c>
      <c r="U646" s="266">
        <v>206252</v>
      </c>
      <c r="V646" s="266">
        <v>4229</v>
      </c>
      <c r="W646" s="266">
        <v>4189</v>
      </c>
      <c r="X646" s="266">
        <v>0</v>
      </c>
      <c r="Y646" s="264">
        <v>3947</v>
      </c>
      <c r="Z646" s="267">
        <v>0.020504043597153</v>
      </c>
      <c r="AA646" s="267">
        <v>0.0137112570572647</v>
      </c>
      <c r="AB646" s="267">
        <v>0.014421690222094</v>
      </c>
      <c r="AC646" s="268">
        <v>0.0273972602739726</v>
      </c>
      <c r="AD646" s="269">
        <v>-0.000710433164829369</v>
      </c>
      <c r="AE646" s="270">
        <v>46661</v>
      </c>
      <c r="AF646" s="271">
        <v>977</v>
      </c>
      <c r="AG646" s="271">
        <v>0</v>
      </c>
      <c r="AH646" s="271">
        <v>43332</v>
      </c>
      <c r="AI646" s="271">
        <v>1033</v>
      </c>
      <c r="AJ646" s="271">
        <v>0</v>
      </c>
      <c r="AK646" s="268">
        <v>0.0209382567883243</v>
      </c>
      <c r="AL646" s="268">
        <v>0.0238391950521555</v>
      </c>
      <c r="AM646" s="269">
        <v>-0.00290093826383115</v>
      </c>
    </row>
    <row r="647" spans="1:39">
      <c r="A647" s="279" t="s">
        <v>719</v>
      </c>
      <c r="B647" s="280" t="s">
        <v>3331</v>
      </c>
      <c r="C647" s="262" t="s">
        <v>849</v>
      </c>
      <c r="D647" s="280" t="s">
        <v>849</v>
      </c>
      <c r="E647" s="263">
        <v>8532</v>
      </c>
      <c r="F647" s="263">
        <v>99</v>
      </c>
      <c r="G647" s="263">
        <v>75</v>
      </c>
      <c r="H647" s="263">
        <v>2</v>
      </c>
      <c r="I647" s="263">
        <v>0</v>
      </c>
      <c r="J647" s="264">
        <v>6340</v>
      </c>
      <c r="K647" s="264">
        <v>62</v>
      </c>
      <c r="L647" s="264">
        <v>62</v>
      </c>
      <c r="M647" s="264">
        <v>14</v>
      </c>
      <c r="N647" s="264">
        <v>1</v>
      </c>
      <c r="O647" s="264">
        <v>4071</v>
      </c>
      <c r="P647" s="264">
        <v>63</v>
      </c>
      <c r="Q647" s="264">
        <v>63</v>
      </c>
      <c r="R647" s="264">
        <v>39</v>
      </c>
      <c r="S647" s="264">
        <v>0</v>
      </c>
      <c r="T647" s="265">
        <v>0.015</v>
      </c>
      <c r="U647" s="266">
        <v>201811</v>
      </c>
      <c r="V647" s="266">
        <v>2896</v>
      </c>
      <c r="W647" s="266">
        <v>2872</v>
      </c>
      <c r="X647" s="266">
        <v>3</v>
      </c>
      <c r="Y647" s="264">
        <v>2701</v>
      </c>
      <c r="Z647" s="267">
        <v>0.0143351948109865</v>
      </c>
      <c r="AA647" s="267">
        <v>0.0116033755274262</v>
      </c>
      <c r="AB647" s="267">
        <v>0.00962145110410095</v>
      </c>
      <c r="AC647" s="268">
        <v>0.0154753131908622</v>
      </c>
      <c r="AD647" s="269">
        <v>0.00198192442332521</v>
      </c>
      <c r="AE647" s="270">
        <v>43651</v>
      </c>
      <c r="AF647" s="271">
        <v>631</v>
      </c>
      <c r="AG647" s="271">
        <v>1</v>
      </c>
      <c r="AH647" s="271">
        <v>42814</v>
      </c>
      <c r="AI647" s="271">
        <v>656</v>
      </c>
      <c r="AJ647" s="271">
        <v>0</v>
      </c>
      <c r="AK647" s="268">
        <v>0.0144326590456118</v>
      </c>
      <c r="AL647" s="268">
        <v>0.0153220909048442</v>
      </c>
      <c r="AM647" s="269">
        <v>-0.000889431859232426</v>
      </c>
    </row>
    <row r="648" spans="1:39">
      <c r="A648" s="279" t="s">
        <v>719</v>
      </c>
      <c r="B648" s="280" t="s">
        <v>3331</v>
      </c>
      <c r="C648" s="262" t="s">
        <v>850</v>
      </c>
      <c r="D648" s="280" t="s">
        <v>851</v>
      </c>
      <c r="E648" s="263">
        <v>9507</v>
      </c>
      <c r="F648" s="263">
        <v>77</v>
      </c>
      <c r="G648" s="263">
        <v>54</v>
      </c>
      <c r="H648" s="263">
        <v>0</v>
      </c>
      <c r="I648" s="263">
        <v>0</v>
      </c>
      <c r="J648" s="264">
        <v>7662</v>
      </c>
      <c r="K648" s="264">
        <v>64</v>
      </c>
      <c r="L648" s="264">
        <v>64</v>
      </c>
      <c r="M648" s="264">
        <v>5</v>
      </c>
      <c r="N648" s="264">
        <v>0</v>
      </c>
      <c r="O648" s="264">
        <v>4518</v>
      </c>
      <c r="P648" s="264">
        <v>135</v>
      </c>
      <c r="Q648" s="264">
        <v>134</v>
      </c>
      <c r="R648" s="264">
        <v>86</v>
      </c>
      <c r="S648" s="264">
        <v>0</v>
      </c>
      <c r="T648" s="265">
        <v>0.015</v>
      </c>
      <c r="U648" s="266">
        <v>217391</v>
      </c>
      <c r="V648" s="266">
        <v>3171</v>
      </c>
      <c r="W648" s="266">
        <v>3146</v>
      </c>
      <c r="X648" s="266">
        <v>2</v>
      </c>
      <c r="Y648" s="264">
        <v>2958</v>
      </c>
      <c r="Z648" s="267">
        <v>0.0145774204083886</v>
      </c>
      <c r="AA648" s="267">
        <v>0.00809929525612706</v>
      </c>
      <c r="AB648" s="267">
        <v>0.00835291046724093</v>
      </c>
      <c r="AC648" s="268">
        <v>0.0298804780876494</v>
      </c>
      <c r="AD648" s="269">
        <v>-0.000253615211113866</v>
      </c>
      <c r="AE648" s="270">
        <v>48531</v>
      </c>
      <c r="AF648" s="271">
        <v>652</v>
      </c>
      <c r="AG648" s="271">
        <v>2</v>
      </c>
      <c r="AH648" s="271">
        <v>44085</v>
      </c>
      <c r="AI648" s="271">
        <v>783</v>
      </c>
      <c r="AJ648" s="271">
        <v>0</v>
      </c>
      <c r="AK648" s="268">
        <v>0.0133935010611774</v>
      </c>
      <c r="AL648" s="268">
        <v>0.017761143246002</v>
      </c>
      <c r="AM648" s="269">
        <v>-0.00436764218482465</v>
      </c>
    </row>
    <row r="649" spans="1:39">
      <c r="A649" s="279" t="s">
        <v>719</v>
      </c>
      <c r="B649" s="280" t="s">
        <v>3331</v>
      </c>
      <c r="C649" s="262" t="s">
        <v>852</v>
      </c>
      <c r="D649" s="280" t="s">
        <v>853</v>
      </c>
      <c r="E649" s="263">
        <v>8674</v>
      </c>
      <c r="F649" s="263">
        <v>96</v>
      </c>
      <c r="G649" s="263">
        <v>65</v>
      </c>
      <c r="H649" s="263">
        <v>5</v>
      </c>
      <c r="I649" s="263">
        <v>0</v>
      </c>
      <c r="J649" s="264">
        <v>7494</v>
      </c>
      <c r="K649" s="264">
        <v>135</v>
      </c>
      <c r="L649" s="264">
        <v>135</v>
      </c>
      <c r="M649" s="264">
        <v>25</v>
      </c>
      <c r="N649" s="264">
        <v>0</v>
      </c>
      <c r="O649" s="264">
        <v>5037</v>
      </c>
      <c r="P649" s="264">
        <v>78</v>
      </c>
      <c r="Q649" s="264">
        <v>78</v>
      </c>
      <c r="R649" s="264">
        <v>44</v>
      </c>
      <c r="S649" s="264">
        <v>0</v>
      </c>
      <c r="T649" s="265">
        <v>0.015</v>
      </c>
      <c r="U649" s="266">
        <v>200745</v>
      </c>
      <c r="V649" s="266">
        <v>4164</v>
      </c>
      <c r="W649" s="266">
        <v>4130</v>
      </c>
      <c r="X649" s="266">
        <v>2</v>
      </c>
      <c r="Y649" s="264">
        <v>3886</v>
      </c>
      <c r="Z649" s="267">
        <v>0.0207327704301477</v>
      </c>
      <c r="AA649" s="267">
        <v>0.0110675582199677</v>
      </c>
      <c r="AB649" s="267">
        <v>0.0180144115292234</v>
      </c>
      <c r="AC649" s="268">
        <v>0.015485407980941</v>
      </c>
      <c r="AD649" s="269">
        <v>-0.00694685330925566</v>
      </c>
      <c r="AE649" s="270">
        <v>47517</v>
      </c>
      <c r="AF649" s="271">
        <v>803</v>
      </c>
      <c r="AG649" s="271">
        <v>1</v>
      </c>
      <c r="AH649" s="271">
        <v>42176</v>
      </c>
      <c r="AI649" s="271">
        <v>1012</v>
      </c>
      <c r="AJ649" s="271">
        <v>0</v>
      </c>
      <c r="AK649" s="268">
        <v>0.0168781699181346</v>
      </c>
      <c r="AL649" s="268">
        <v>0.02399468892261</v>
      </c>
      <c r="AM649" s="269">
        <v>-0.00711651900447545</v>
      </c>
    </row>
    <row r="650" spans="1:39">
      <c r="A650" s="279" t="s">
        <v>719</v>
      </c>
      <c r="B650" s="280" t="s">
        <v>3331</v>
      </c>
      <c r="C650" s="262" t="s">
        <v>854</v>
      </c>
      <c r="D650" s="280" t="s">
        <v>855</v>
      </c>
      <c r="E650" s="263">
        <v>11071</v>
      </c>
      <c r="F650" s="263">
        <v>127</v>
      </c>
      <c r="G650" s="263">
        <v>101</v>
      </c>
      <c r="H650" s="263">
        <v>0</v>
      </c>
      <c r="I650" s="263">
        <v>0</v>
      </c>
      <c r="J650" s="264">
        <v>7919</v>
      </c>
      <c r="K650" s="264">
        <v>88</v>
      </c>
      <c r="L650" s="264">
        <v>88</v>
      </c>
      <c r="M650" s="264">
        <v>20</v>
      </c>
      <c r="N650" s="264">
        <v>0</v>
      </c>
      <c r="O650" s="264">
        <v>5003</v>
      </c>
      <c r="P650" s="264">
        <v>149</v>
      </c>
      <c r="Q650" s="264">
        <v>149</v>
      </c>
      <c r="R650" s="264">
        <v>115</v>
      </c>
      <c r="S650" s="264">
        <v>0</v>
      </c>
      <c r="T650" s="265">
        <v>0.015</v>
      </c>
      <c r="U650" s="266">
        <v>273989</v>
      </c>
      <c r="V650" s="266">
        <v>4340</v>
      </c>
      <c r="W650" s="266">
        <v>4314</v>
      </c>
      <c r="X650" s="266">
        <v>2</v>
      </c>
      <c r="Y650" s="264">
        <v>4086</v>
      </c>
      <c r="Z650" s="267">
        <v>0.0158327524097683</v>
      </c>
      <c r="AA650" s="267">
        <v>0.0114714117965857</v>
      </c>
      <c r="AB650" s="267">
        <v>0.0111125142063392</v>
      </c>
      <c r="AC650" s="268">
        <v>0.0297821307215671</v>
      </c>
      <c r="AD650" s="269">
        <v>0.000358897590246491</v>
      </c>
      <c r="AE650" s="270">
        <v>59767</v>
      </c>
      <c r="AF650" s="271">
        <v>999</v>
      </c>
      <c r="AG650" s="271">
        <v>1</v>
      </c>
      <c r="AH650" s="271">
        <v>60681</v>
      </c>
      <c r="AI650" s="271">
        <v>981</v>
      </c>
      <c r="AJ650" s="271">
        <v>1</v>
      </c>
      <c r="AK650" s="268">
        <v>0.0166981779242726</v>
      </c>
      <c r="AL650" s="268">
        <v>0.0161500304873025</v>
      </c>
      <c r="AM650" s="269">
        <v>0.000548147436970139</v>
      </c>
    </row>
    <row r="651" spans="1:39">
      <c r="A651" s="279" t="s">
        <v>719</v>
      </c>
      <c r="B651" s="280" t="s">
        <v>3331</v>
      </c>
      <c r="C651" s="262" t="s">
        <v>856</v>
      </c>
      <c r="D651" s="280" t="s">
        <v>856</v>
      </c>
      <c r="E651" s="263">
        <v>2202</v>
      </c>
      <c r="F651" s="263">
        <v>41</v>
      </c>
      <c r="G651" s="263">
        <v>22</v>
      </c>
      <c r="H651" s="263">
        <v>0</v>
      </c>
      <c r="I651" s="263">
        <v>0</v>
      </c>
      <c r="J651" s="264">
        <v>1481</v>
      </c>
      <c r="K651" s="264">
        <v>51</v>
      </c>
      <c r="L651" s="264">
        <v>51</v>
      </c>
      <c r="M651" s="264">
        <v>3</v>
      </c>
      <c r="N651" s="264">
        <v>0</v>
      </c>
      <c r="O651" s="264">
        <v>894</v>
      </c>
      <c r="P651" s="264">
        <v>4</v>
      </c>
      <c r="Q651" s="264">
        <v>4</v>
      </c>
      <c r="R651" s="264">
        <v>3</v>
      </c>
      <c r="S651" s="264">
        <v>0</v>
      </c>
      <c r="T651" s="265">
        <v>0.015</v>
      </c>
      <c r="U651" s="266">
        <v>51042</v>
      </c>
      <c r="V651" s="266">
        <v>1333</v>
      </c>
      <c r="W651" s="266">
        <v>1314</v>
      </c>
      <c r="X651" s="266">
        <v>0</v>
      </c>
      <c r="Y651" s="264">
        <v>1229</v>
      </c>
      <c r="Z651" s="267">
        <v>0.0261157478155245</v>
      </c>
      <c r="AA651" s="267">
        <v>0.0186194368755677</v>
      </c>
      <c r="AB651" s="267">
        <v>0.0344361917623228</v>
      </c>
      <c r="AC651" s="268">
        <v>0.00447427293064877</v>
      </c>
      <c r="AD651" s="269">
        <v>-0.0158167548867551</v>
      </c>
      <c r="AE651" s="270">
        <v>11363</v>
      </c>
      <c r="AF651" s="271">
        <v>282</v>
      </c>
      <c r="AG651" s="271">
        <v>0</v>
      </c>
      <c r="AH651" s="271">
        <v>11194</v>
      </c>
      <c r="AI651" s="271">
        <v>305</v>
      </c>
      <c r="AJ651" s="271">
        <v>0</v>
      </c>
      <c r="AK651" s="268">
        <v>0.0248173897738273</v>
      </c>
      <c r="AL651" s="268">
        <v>0.0272467393246382</v>
      </c>
      <c r="AM651" s="269">
        <v>-0.00242934955081087</v>
      </c>
    </row>
    <row r="652" spans="1:39">
      <c r="A652" s="279" t="s">
        <v>719</v>
      </c>
      <c r="B652" s="280" t="s">
        <v>3331</v>
      </c>
      <c r="C652" s="262" t="s">
        <v>857</v>
      </c>
      <c r="D652" s="280" t="s">
        <v>858</v>
      </c>
      <c r="E652" s="263">
        <v>8223</v>
      </c>
      <c r="F652" s="263">
        <v>86</v>
      </c>
      <c r="G652" s="263">
        <v>59</v>
      </c>
      <c r="H652" s="263">
        <v>0</v>
      </c>
      <c r="I652" s="263">
        <v>0</v>
      </c>
      <c r="J652" s="264">
        <v>6670</v>
      </c>
      <c r="K652" s="264">
        <v>92</v>
      </c>
      <c r="L652" s="264">
        <v>91</v>
      </c>
      <c r="M652" s="264">
        <v>10</v>
      </c>
      <c r="N652" s="264">
        <v>0</v>
      </c>
      <c r="O652" s="264">
        <v>4227</v>
      </c>
      <c r="P652" s="264">
        <v>81</v>
      </c>
      <c r="Q652" s="264">
        <v>81</v>
      </c>
      <c r="R652" s="264">
        <v>52</v>
      </c>
      <c r="S652" s="264">
        <v>0</v>
      </c>
      <c r="T652" s="265">
        <v>0.015</v>
      </c>
      <c r="U652" s="266">
        <v>205290</v>
      </c>
      <c r="V652" s="266">
        <v>3299</v>
      </c>
      <c r="W652" s="266">
        <v>3269</v>
      </c>
      <c r="X652" s="266">
        <v>3</v>
      </c>
      <c r="Y652" s="264">
        <v>3028</v>
      </c>
      <c r="Z652" s="267">
        <v>0.0160553363534512</v>
      </c>
      <c r="AA652" s="267">
        <v>0.010458470144716</v>
      </c>
      <c r="AB652" s="267">
        <v>0.0137931034482759</v>
      </c>
      <c r="AC652" s="268">
        <v>0.0191625266146203</v>
      </c>
      <c r="AD652" s="269">
        <v>-0.00333463330355982</v>
      </c>
      <c r="AE652" s="270">
        <v>45101</v>
      </c>
      <c r="AF652" s="271">
        <v>714</v>
      </c>
      <c r="AG652" s="271">
        <v>0</v>
      </c>
      <c r="AH652" s="271">
        <v>45002</v>
      </c>
      <c r="AI652" s="271">
        <v>749</v>
      </c>
      <c r="AJ652" s="271">
        <v>0</v>
      </c>
      <c r="AK652" s="268">
        <v>0.0158311345646438</v>
      </c>
      <c r="AL652" s="268">
        <v>0.0166437047242345</v>
      </c>
      <c r="AM652" s="269">
        <v>-0.00081257015959068</v>
      </c>
    </row>
    <row r="653" spans="1:39">
      <c r="A653" s="279" t="s">
        <v>719</v>
      </c>
      <c r="B653" s="280" t="s">
        <v>3331</v>
      </c>
      <c r="C653" s="262" t="s">
        <v>859</v>
      </c>
      <c r="D653" s="280" t="s">
        <v>860</v>
      </c>
      <c r="E653" s="263">
        <v>8761</v>
      </c>
      <c r="F653" s="263">
        <v>111</v>
      </c>
      <c r="G653" s="263">
        <v>61</v>
      </c>
      <c r="H653" s="263">
        <v>0</v>
      </c>
      <c r="I653" s="263">
        <v>0</v>
      </c>
      <c r="J653" s="264">
        <v>6686</v>
      </c>
      <c r="K653" s="264">
        <v>0</v>
      </c>
      <c r="L653" s="264">
        <v>0</v>
      </c>
      <c r="M653" s="264">
        <v>0</v>
      </c>
      <c r="N653" s="264">
        <v>0</v>
      </c>
      <c r="O653" s="264">
        <v>4066</v>
      </c>
      <c r="P653" s="264">
        <v>106</v>
      </c>
      <c r="Q653" s="264">
        <v>106</v>
      </c>
      <c r="R653" s="264">
        <v>58</v>
      </c>
      <c r="S653" s="264">
        <v>0</v>
      </c>
      <c r="T653" s="265">
        <v>0.015</v>
      </c>
      <c r="U653" s="266">
        <v>201397</v>
      </c>
      <c r="V653" s="266">
        <v>3182</v>
      </c>
      <c r="W653" s="266">
        <v>3132</v>
      </c>
      <c r="X653" s="266">
        <v>3</v>
      </c>
      <c r="Y653" s="264">
        <v>2992</v>
      </c>
      <c r="Z653" s="267">
        <v>0.0157847435661902</v>
      </c>
      <c r="AA653" s="267">
        <v>0.0126697865540463</v>
      </c>
      <c r="AB653" s="267">
        <v>0</v>
      </c>
      <c r="AC653" s="268">
        <v>0.0260698475159862</v>
      </c>
      <c r="AD653" s="269">
        <v>0.0126697865540463</v>
      </c>
      <c r="AE653" s="270">
        <v>44706</v>
      </c>
      <c r="AF653" s="271">
        <v>698</v>
      </c>
      <c r="AG653" s="271">
        <v>0</v>
      </c>
      <c r="AH653" s="271">
        <v>42502</v>
      </c>
      <c r="AI653" s="271">
        <v>721</v>
      </c>
      <c r="AJ653" s="271">
        <v>0</v>
      </c>
      <c r="AK653" s="268">
        <v>0.0156131168075873</v>
      </c>
      <c r="AL653" s="268">
        <v>0.0169639075808197</v>
      </c>
      <c r="AM653" s="269">
        <v>-0.00135079077323238</v>
      </c>
    </row>
    <row r="654" spans="1:39">
      <c r="A654" s="279" t="s">
        <v>719</v>
      </c>
      <c r="B654" s="280" t="s">
        <v>3331</v>
      </c>
      <c r="C654" s="262" t="s">
        <v>861</v>
      </c>
      <c r="D654" s="280" t="s">
        <v>862</v>
      </c>
      <c r="E654" s="263">
        <v>8957</v>
      </c>
      <c r="F654" s="263">
        <v>82</v>
      </c>
      <c r="G654" s="263">
        <v>56</v>
      </c>
      <c r="H654" s="263">
        <v>0</v>
      </c>
      <c r="I654" s="263">
        <v>0</v>
      </c>
      <c r="J654" s="264">
        <v>7160</v>
      </c>
      <c r="K654" s="264">
        <v>81</v>
      </c>
      <c r="L654" s="264">
        <v>81</v>
      </c>
      <c r="M654" s="264">
        <v>25</v>
      </c>
      <c r="N654" s="264">
        <v>0</v>
      </c>
      <c r="O654" s="264">
        <v>4386</v>
      </c>
      <c r="P654" s="264">
        <v>125</v>
      </c>
      <c r="Q654" s="264">
        <v>125</v>
      </c>
      <c r="R654" s="264">
        <v>92</v>
      </c>
      <c r="S654" s="264">
        <v>0</v>
      </c>
      <c r="T654" s="265">
        <v>0.015</v>
      </c>
      <c r="U654" s="266">
        <v>205807</v>
      </c>
      <c r="V654" s="266">
        <v>2830</v>
      </c>
      <c r="W654" s="266">
        <v>2802</v>
      </c>
      <c r="X654" s="266">
        <v>2</v>
      </c>
      <c r="Y654" s="264">
        <v>2632</v>
      </c>
      <c r="Z654" s="267">
        <v>0.0137410292166933</v>
      </c>
      <c r="AA654" s="267">
        <v>0.00915485095456068</v>
      </c>
      <c r="AB654" s="267">
        <v>0.0113128491620112</v>
      </c>
      <c r="AC654" s="268">
        <v>0.028499772001824</v>
      </c>
      <c r="AD654" s="269">
        <v>-0.00215799820745049</v>
      </c>
      <c r="AE654" s="270">
        <v>47372</v>
      </c>
      <c r="AF654" s="271">
        <v>677</v>
      </c>
      <c r="AG654" s="271">
        <v>0</v>
      </c>
      <c r="AH654" s="271">
        <v>42876</v>
      </c>
      <c r="AI654" s="271">
        <v>630</v>
      </c>
      <c r="AJ654" s="271">
        <v>0</v>
      </c>
      <c r="AK654" s="268">
        <v>0.0142911424470151</v>
      </c>
      <c r="AL654" s="268">
        <v>0.0146935348446683</v>
      </c>
      <c r="AM654" s="269">
        <v>-0.000402392397653231</v>
      </c>
    </row>
    <row r="655" spans="1:39">
      <c r="A655" s="279" t="s">
        <v>719</v>
      </c>
      <c r="B655" s="280" t="s">
        <v>3332</v>
      </c>
      <c r="C655" s="262" t="s">
        <v>863</v>
      </c>
      <c r="D655" s="280" t="s">
        <v>864</v>
      </c>
      <c r="E655" s="263">
        <v>9280</v>
      </c>
      <c r="F655" s="263">
        <v>102</v>
      </c>
      <c r="G655" s="263">
        <v>83</v>
      </c>
      <c r="H655" s="263">
        <v>11</v>
      </c>
      <c r="I655" s="263">
        <v>0</v>
      </c>
      <c r="J655" s="264">
        <v>7622</v>
      </c>
      <c r="K655" s="264">
        <v>56</v>
      </c>
      <c r="L655" s="264">
        <v>56</v>
      </c>
      <c r="M655" s="264">
        <v>16</v>
      </c>
      <c r="N655" s="264">
        <v>0</v>
      </c>
      <c r="O655" s="264">
        <v>4673</v>
      </c>
      <c r="P655" s="264">
        <v>94</v>
      </c>
      <c r="Q655" s="264">
        <v>94</v>
      </c>
      <c r="R655" s="264">
        <v>70</v>
      </c>
      <c r="S655" s="264">
        <v>0</v>
      </c>
      <c r="T655" s="265">
        <v>0.015</v>
      </c>
      <c r="U655" s="266">
        <v>223332</v>
      </c>
      <c r="V655" s="266">
        <v>2902</v>
      </c>
      <c r="W655" s="266">
        <v>2883</v>
      </c>
      <c r="X655" s="266">
        <v>0</v>
      </c>
      <c r="Y655" s="264">
        <v>2717</v>
      </c>
      <c r="Z655" s="267">
        <v>0.012994107427507</v>
      </c>
      <c r="AA655" s="267">
        <v>0.0109913793103448</v>
      </c>
      <c r="AB655" s="267">
        <v>0.00734715297822094</v>
      </c>
      <c r="AC655" s="268">
        <v>0.0201155574577359</v>
      </c>
      <c r="AD655" s="269">
        <v>0.00364422633212389</v>
      </c>
      <c r="AE655" s="270">
        <v>50612</v>
      </c>
      <c r="AF655" s="271">
        <v>651</v>
      </c>
      <c r="AG655" s="271">
        <v>0</v>
      </c>
      <c r="AH655" s="271">
        <v>49928</v>
      </c>
      <c r="AI655" s="271">
        <v>628</v>
      </c>
      <c r="AJ655" s="271">
        <v>0</v>
      </c>
      <c r="AK655" s="268">
        <v>0.0128625622382044</v>
      </c>
      <c r="AL655" s="268">
        <v>0.012578112481974</v>
      </c>
      <c r="AM655" s="269">
        <v>0.000284449756230336</v>
      </c>
    </row>
    <row r="656" spans="1:39">
      <c r="A656" s="279" t="s">
        <v>719</v>
      </c>
      <c r="B656" s="280" t="s">
        <v>3332</v>
      </c>
      <c r="C656" s="262" t="s">
        <v>865</v>
      </c>
      <c r="D656" s="280" t="s">
        <v>866</v>
      </c>
      <c r="E656" s="263">
        <v>7445</v>
      </c>
      <c r="F656" s="263">
        <v>82</v>
      </c>
      <c r="G656" s="263">
        <v>51</v>
      </c>
      <c r="H656" s="263">
        <v>1</v>
      </c>
      <c r="I656" s="263">
        <v>0</v>
      </c>
      <c r="J656" s="264">
        <v>6375</v>
      </c>
      <c r="K656" s="264">
        <v>64</v>
      </c>
      <c r="L656" s="264">
        <v>64</v>
      </c>
      <c r="M656" s="264">
        <v>12</v>
      </c>
      <c r="N656" s="264">
        <v>0</v>
      </c>
      <c r="O656" s="264">
        <v>4205</v>
      </c>
      <c r="P656" s="264">
        <v>77</v>
      </c>
      <c r="Q656" s="264">
        <v>77</v>
      </c>
      <c r="R656" s="264">
        <v>42</v>
      </c>
      <c r="S656" s="264">
        <v>0</v>
      </c>
      <c r="T656" s="265">
        <v>0.015</v>
      </c>
      <c r="U656" s="266">
        <v>184657</v>
      </c>
      <c r="V656" s="266">
        <v>2164</v>
      </c>
      <c r="W656" s="266">
        <v>2133</v>
      </c>
      <c r="X656" s="266">
        <v>1</v>
      </c>
      <c r="Y656" s="264">
        <v>1972</v>
      </c>
      <c r="Z656" s="267">
        <v>0.011713609557179</v>
      </c>
      <c r="AA656" s="267">
        <v>0.0110141034251175</v>
      </c>
      <c r="AB656" s="267">
        <v>0.0100392156862745</v>
      </c>
      <c r="AC656" s="268">
        <v>0.0183115338882283</v>
      </c>
      <c r="AD656" s="269">
        <v>0.000974887738843019</v>
      </c>
      <c r="AE656" s="270">
        <v>41748</v>
      </c>
      <c r="AF656" s="271">
        <v>528</v>
      </c>
      <c r="AG656" s="271">
        <v>1</v>
      </c>
      <c r="AH656" s="271">
        <v>41185</v>
      </c>
      <c r="AI656" s="271">
        <v>472</v>
      </c>
      <c r="AJ656" s="271">
        <v>0</v>
      </c>
      <c r="AK656" s="268">
        <v>0.0126233592028361</v>
      </c>
      <c r="AL656" s="268">
        <v>0.0114604831856258</v>
      </c>
      <c r="AM656" s="269">
        <v>0.00116287601721023</v>
      </c>
    </row>
    <row r="657" spans="1:39">
      <c r="A657" s="279" t="s">
        <v>719</v>
      </c>
      <c r="B657" s="280" t="s">
        <v>3332</v>
      </c>
      <c r="C657" s="262" t="s">
        <v>867</v>
      </c>
      <c r="D657" s="280" t="s">
        <v>867</v>
      </c>
      <c r="E657" s="263">
        <v>8343</v>
      </c>
      <c r="F657" s="263">
        <v>109</v>
      </c>
      <c r="G657" s="263">
        <v>84</v>
      </c>
      <c r="H657" s="263">
        <v>2</v>
      </c>
      <c r="I657" s="263">
        <v>0</v>
      </c>
      <c r="J657" s="264">
        <v>6940</v>
      </c>
      <c r="K657" s="264">
        <v>75</v>
      </c>
      <c r="L657" s="264">
        <v>74</v>
      </c>
      <c r="M657" s="264">
        <v>21</v>
      </c>
      <c r="N657" s="264">
        <v>1</v>
      </c>
      <c r="O657" s="264">
        <v>4566</v>
      </c>
      <c r="P657" s="264">
        <v>98</v>
      </c>
      <c r="Q657" s="264">
        <v>98</v>
      </c>
      <c r="R657" s="264">
        <v>61</v>
      </c>
      <c r="S657" s="264">
        <v>0</v>
      </c>
      <c r="T657" s="265">
        <v>0.015</v>
      </c>
      <c r="U657" s="266">
        <v>200742</v>
      </c>
      <c r="V657" s="266">
        <v>2741</v>
      </c>
      <c r="W657" s="266">
        <v>2714</v>
      </c>
      <c r="X657" s="266">
        <v>6</v>
      </c>
      <c r="Y657" s="264">
        <v>2522</v>
      </c>
      <c r="Z657" s="267">
        <v>0.0136244532783374</v>
      </c>
      <c r="AA657" s="267">
        <v>0.0130648447800551</v>
      </c>
      <c r="AB657" s="267">
        <v>0.0106628242074928</v>
      </c>
      <c r="AC657" s="268">
        <v>0.0214629872974157</v>
      </c>
      <c r="AD657" s="269">
        <v>0.00240202057256234</v>
      </c>
      <c r="AE657" s="270">
        <v>44918</v>
      </c>
      <c r="AF657" s="271">
        <v>643</v>
      </c>
      <c r="AG657" s="271">
        <v>1</v>
      </c>
      <c r="AH657" s="271">
        <v>43074</v>
      </c>
      <c r="AI657" s="271">
        <v>636</v>
      </c>
      <c r="AJ657" s="271">
        <v>1</v>
      </c>
      <c r="AK657" s="268">
        <v>0.0142927111625629</v>
      </c>
      <c r="AL657" s="268">
        <v>0.0147420717834424</v>
      </c>
      <c r="AM657" s="269">
        <v>-0.000449360620879555</v>
      </c>
    </row>
    <row r="658" spans="1:39">
      <c r="A658" s="279" t="s">
        <v>719</v>
      </c>
      <c r="B658" s="280" t="s">
        <v>3332</v>
      </c>
      <c r="C658" s="262" t="s">
        <v>868</v>
      </c>
      <c r="D658" s="280" t="s">
        <v>868</v>
      </c>
      <c r="E658" s="263">
        <v>1824</v>
      </c>
      <c r="F658" s="263">
        <v>14</v>
      </c>
      <c r="G658" s="263">
        <v>11</v>
      </c>
      <c r="H658" s="263">
        <v>0</v>
      </c>
      <c r="I658" s="263">
        <v>0</v>
      </c>
      <c r="J658" s="264">
        <v>1692</v>
      </c>
      <c r="K658" s="264">
        <v>17</v>
      </c>
      <c r="L658" s="264">
        <v>17</v>
      </c>
      <c r="M658" s="264">
        <v>6</v>
      </c>
      <c r="N658" s="264">
        <v>0</v>
      </c>
      <c r="O658" s="264">
        <v>1295</v>
      </c>
      <c r="P658" s="264">
        <v>11</v>
      </c>
      <c r="Q658" s="264">
        <v>11</v>
      </c>
      <c r="R658" s="264">
        <v>11</v>
      </c>
      <c r="S658" s="264">
        <v>0</v>
      </c>
      <c r="T658" s="265">
        <v>0.015</v>
      </c>
      <c r="U658" s="266">
        <v>51727</v>
      </c>
      <c r="V658" s="266">
        <v>459</v>
      </c>
      <c r="W658" s="266">
        <v>456</v>
      </c>
      <c r="X658" s="266">
        <v>0</v>
      </c>
      <c r="Y658" s="264">
        <v>431</v>
      </c>
      <c r="Z658" s="267">
        <v>0.00887350899916871</v>
      </c>
      <c r="AA658" s="267">
        <v>0.00767543859649123</v>
      </c>
      <c r="AB658" s="267">
        <v>0.0100472813238771</v>
      </c>
      <c r="AC658" s="268">
        <v>0.00849420849420849</v>
      </c>
      <c r="AD658" s="269">
        <v>-0.00237184272738584</v>
      </c>
      <c r="AE658" s="270">
        <v>11380</v>
      </c>
      <c r="AF658" s="271">
        <v>100</v>
      </c>
      <c r="AG658" s="271">
        <v>0</v>
      </c>
      <c r="AH658" s="271">
        <v>11843</v>
      </c>
      <c r="AI658" s="271">
        <v>101</v>
      </c>
      <c r="AJ658" s="271">
        <v>0</v>
      </c>
      <c r="AK658" s="268">
        <v>0.00878734622144113</v>
      </c>
      <c r="AL658" s="268">
        <v>0.00852824453263531</v>
      </c>
      <c r="AM658" s="269">
        <v>0.000259101688805814</v>
      </c>
    </row>
    <row r="659" spans="1:39">
      <c r="A659" s="279" t="s">
        <v>719</v>
      </c>
      <c r="B659" s="280" t="s">
        <v>3332</v>
      </c>
      <c r="C659" s="262" t="s">
        <v>869</v>
      </c>
      <c r="D659" s="280" t="s">
        <v>870</v>
      </c>
      <c r="E659" s="263">
        <v>5742</v>
      </c>
      <c r="F659" s="263">
        <v>44</v>
      </c>
      <c r="G659" s="263">
        <v>31</v>
      </c>
      <c r="H659" s="263">
        <v>0</v>
      </c>
      <c r="I659" s="263">
        <v>0</v>
      </c>
      <c r="J659" s="264">
        <v>4687</v>
      </c>
      <c r="K659" s="264">
        <v>59</v>
      </c>
      <c r="L659" s="264">
        <v>59</v>
      </c>
      <c r="M659" s="264">
        <v>12</v>
      </c>
      <c r="N659" s="264">
        <v>0</v>
      </c>
      <c r="O659" s="264">
        <v>3417</v>
      </c>
      <c r="P659" s="264">
        <v>78</v>
      </c>
      <c r="Q659" s="264">
        <v>78</v>
      </c>
      <c r="R659" s="264">
        <v>55</v>
      </c>
      <c r="S659" s="264">
        <v>0</v>
      </c>
      <c r="T659" s="265">
        <v>0.015</v>
      </c>
      <c r="U659" s="266">
        <v>152865</v>
      </c>
      <c r="V659" s="266">
        <v>1671</v>
      </c>
      <c r="W659" s="266">
        <v>1657</v>
      </c>
      <c r="X659" s="266">
        <v>4</v>
      </c>
      <c r="Y659" s="264">
        <v>1538</v>
      </c>
      <c r="Z659" s="267">
        <v>0.0109050469368397</v>
      </c>
      <c r="AA659" s="267">
        <v>0.00766283524904215</v>
      </c>
      <c r="AB659" s="267">
        <v>0.012588009387668</v>
      </c>
      <c r="AC659" s="268">
        <v>0.0228270412642669</v>
      </c>
      <c r="AD659" s="269">
        <v>-0.00492517413862587</v>
      </c>
      <c r="AE659" s="270">
        <v>32480</v>
      </c>
      <c r="AF659" s="271">
        <v>453</v>
      </c>
      <c r="AG659" s="271">
        <v>1</v>
      </c>
      <c r="AH659" s="271">
        <v>32938</v>
      </c>
      <c r="AI659" s="271">
        <v>346</v>
      </c>
      <c r="AJ659" s="271">
        <v>0</v>
      </c>
      <c r="AK659" s="268">
        <v>0.0139162561576355</v>
      </c>
      <c r="AL659" s="268">
        <v>0.0105045843706357</v>
      </c>
      <c r="AM659" s="269">
        <v>0.00341167178699973</v>
      </c>
    </row>
    <row r="660" spans="1:39">
      <c r="A660" s="279" t="s">
        <v>719</v>
      </c>
      <c r="B660" s="280" t="s">
        <v>3332</v>
      </c>
      <c r="C660" s="262" t="s">
        <v>871</v>
      </c>
      <c r="D660" s="280" t="s">
        <v>872</v>
      </c>
      <c r="E660" s="263">
        <v>6166</v>
      </c>
      <c r="F660" s="263">
        <v>41</v>
      </c>
      <c r="G660" s="263">
        <v>36</v>
      </c>
      <c r="H660" s="263">
        <v>0</v>
      </c>
      <c r="I660" s="263">
        <v>0</v>
      </c>
      <c r="J660" s="264">
        <v>5539</v>
      </c>
      <c r="K660" s="264">
        <v>42</v>
      </c>
      <c r="L660" s="264">
        <v>42</v>
      </c>
      <c r="M660" s="264">
        <v>10</v>
      </c>
      <c r="N660" s="264">
        <v>0</v>
      </c>
      <c r="O660" s="264">
        <v>3578</v>
      </c>
      <c r="P660" s="264">
        <v>52</v>
      </c>
      <c r="Q660" s="264">
        <v>52</v>
      </c>
      <c r="R660" s="264">
        <v>35</v>
      </c>
      <c r="S660" s="264">
        <v>0</v>
      </c>
      <c r="T660" s="265">
        <v>0.015</v>
      </c>
      <c r="U660" s="266">
        <v>173415</v>
      </c>
      <c r="V660" s="266">
        <v>1471</v>
      </c>
      <c r="W660" s="266">
        <v>1466</v>
      </c>
      <c r="X660" s="266">
        <v>2</v>
      </c>
      <c r="Y660" s="264">
        <v>1373</v>
      </c>
      <c r="Z660" s="267">
        <v>0.00847100885159877</v>
      </c>
      <c r="AA660" s="267">
        <v>0.0066493674991891</v>
      </c>
      <c r="AB660" s="267">
        <v>0.00758259613648673</v>
      </c>
      <c r="AC660" s="268">
        <v>0.014533258803801</v>
      </c>
      <c r="AD660" s="269">
        <v>-0.000933228637297629</v>
      </c>
      <c r="AE660" s="270">
        <v>36023</v>
      </c>
      <c r="AF660" s="271">
        <v>296</v>
      </c>
      <c r="AG660" s="271">
        <v>0</v>
      </c>
      <c r="AH660" s="271">
        <v>37935</v>
      </c>
      <c r="AI660" s="271">
        <v>324</v>
      </c>
      <c r="AJ660" s="271">
        <v>0</v>
      </c>
      <c r="AK660" s="268">
        <v>0.00821697248979818</v>
      </c>
      <c r="AL660" s="268">
        <v>0.00854092526690392</v>
      </c>
      <c r="AM660" s="269">
        <v>-0.000323952777105731</v>
      </c>
    </row>
    <row r="661" spans="1:39">
      <c r="A661" s="279" t="s">
        <v>719</v>
      </c>
      <c r="B661" s="280" t="s">
        <v>3332</v>
      </c>
      <c r="C661" s="262" t="s">
        <v>873</v>
      </c>
      <c r="D661" s="280" t="s">
        <v>874</v>
      </c>
      <c r="E661" s="263">
        <v>13178</v>
      </c>
      <c r="F661" s="263">
        <v>148</v>
      </c>
      <c r="G661" s="263">
        <v>100</v>
      </c>
      <c r="H661" s="263">
        <v>0</v>
      </c>
      <c r="I661" s="263">
        <v>0</v>
      </c>
      <c r="J661" s="264">
        <v>11732</v>
      </c>
      <c r="K661" s="264">
        <v>156</v>
      </c>
      <c r="L661" s="264">
        <v>155</v>
      </c>
      <c r="M661" s="264">
        <v>42</v>
      </c>
      <c r="N661" s="264">
        <v>0</v>
      </c>
      <c r="O661" s="264">
        <v>7439</v>
      </c>
      <c r="P661" s="264">
        <v>165</v>
      </c>
      <c r="Q661" s="264">
        <v>165</v>
      </c>
      <c r="R661" s="264">
        <v>114</v>
      </c>
      <c r="S661" s="264">
        <v>0</v>
      </c>
      <c r="T661" s="265">
        <v>0.015</v>
      </c>
      <c r="U661" s="266">
        <v>348881</v>
      </c>
      <c r="V661" s="266">
        <v>4650</v>
      </c>
      <c r="W661" s="266">
        <v>4599</v>
      </c>
      <c r="X661" s="266">
        <v>2</v>
      </c>
      <c r="Y661" s="264">
        <v>4294</v>
      </c>
      <c r="Z661" s="267">
        <v>0.0133225942370034</v>
      </c>
      <c r="AA661" s="267">
        <v>0.0112308392775839</v>
      </c>
      <c r="AB661" s="267">
        <v>0.0132969655642687</v>
      </c>
      <c r="AC661" s="268">
        <v>0.0221804005914773</v>
      </c>
      <c r="AD661" s="269">
        <v>-0.00206612628668482</v>
      </c>
      <c r="AE661" s="270">
        <v>76678</v>
      </c>
      <c r="AF661" s="271">
        <v>1026</v>
      </c>
      <c r="AG661" s="271">
        <v>0</v>
      </c>
      <c r="AH661" s="271">
        <v>76801</v>
      </c>
      <c r="AI661" s="271">
        <v>1080</v>
      </c>
      <c r="AJ661" s="271">
        <v>0</v>
      </c>
      <c r="AK661" s="268">
        <v>0.0133806306893764</v>
      </c>
      <c r="AL661" s="268">
        <v>0.0140623168969154</v>
      </c>
      <c r="AM661" s="269">
        <v>-0.000681686207539051</v>
      </c>
    </row>
    <row r="662" spans="1:39">
      <c r="A662" s="279" t="s">
        <v>719</v>
      </c>
      <c r="B662" s="280" t="s">
        <v>3332</v>
      </c>
      <c r="C662" s="262" t="s">
        <v>875</v>
      </c>
      <c r="D662" s="280" t="s">
        <v>876</v>
      </c>
      <c r="E662" s="263">
        <v>8141</v>
      </c>
      <c r="F662" s="263">
        <v>84</v>
      </c>
      <c r="G662" s="263">
        <v>36</v>
      </c>
      <c r="H662" s="263">
        <v>1</v>
      </c>
      <c r="I662" s="263">
        <v>0</v>
      </c>
      <c r="J662" s="264">
        <v>6892</v>
      </c>
      <c r="K662" s="264">
        <v>67</v>
      </c>
      <c r="L662" s="264">
        <v>67</v>
      </c>
      <c r="M662" s="264">
        <v>13</v>
      </c>
      <c r="N662" s="264">
        <v>0</v>
      </c>
      <c r="O662" s="264">
        <v>4332</v>
      </c>
      <c r="P662" s="264">
        <v>82</v>
      </c>
      <c r="Q662" s="264">
        <v>82</v>
      </c>
      <c r="R662" s="264">
        <v>56</v>
      </c>
      <c r="S662" s="264">
        <v>0</v>
      </c>
      <c r="T662" s="265">
        <v>0.015</v>
      </c>
      <c r="U662" s="266">
        <v>205552</v>
      </c>
      <c r="V662" s="266">
        <v>2547</v>
      </c>
      <c r="W662" s="266">
        <v>2499</v>
      </c>
      <c r="X662" s="266">
        <v>2</v>
      </c>
      <c r="Y662" s="264">
        <v>2344</v>
      </c>
      <c r="Z662" s="267">
        <v>0.0123812952440258</v>
      </c>
      <c r="AA662" s="267">
        <v>0.0103181427343078</v>
      </c>
      <c r="AB662" s="267">
        <v>0.00972141613464887</v>
      </c>
      <c r="AC662" s="268">
        <v>0.0189289012003693</v>
      </c>
      <c r="AD662" s="269">
        <v>0.000596726599658957</v>
      </c>
      <c r="AE662" s="270">
        <v>45197</v>
      </c>
      <c r="AF662" s="271">
        <v>635</v>
      </c>
      <c r="AG662" s="271">
        <v>0</v>
      </c>
      <c r="AH662" s="271">
        <v>44653</v>
      </c>
      <c r="AI662" s="271">
        <v>610</v>
      </c>
      <c r="AJ662" s="271">
        <v>1</v>
      </c>
      <c r="AK662" s="268">
        <v>0.0140496050622829</v>
      </c>
      <c r="AL662" s="268">
        <v>0.0136385013324973</v>
      </c>
      <c r="AM662" s="269">
        <v>0.000411103729785639</v>
      </c>
    </row>
    <row r="663" spans="1:39">
      <c r="A663" s="279" t="s">
        <v>719</v>
      </c>
      <c r="B663" s="280" t="s">
        <v>3332</v>
      </c>
      <c r="C663" s="262" t="s">
        <v>877</v>
      </c>
      <c r="D663" s="280" t="s">
        <v>878</v>
      </c>
      <c r="E663" s="263">
        <v>5974</v>
      </c>
      <c r="F663" s="263">
        <v>43</v>
      </c>
      <c r="G663" s="263">
        <v>37</v>
      </c>
      <c r="H663" s="263">
        <v>0</v>
      </c>
      <c r="I663" s="263">
        <v>0</v>
      </c>
      <c r="J663" s="264">
        <v>5086</v>
      </c>
      <c r="K663" s="264">
        <v>34</v>
      </c>
      <c r="L663" s="264">
        <v>34</v>
      </c>
      <c r="M663" s="264">
        <v>7</v>
      </c>
      <c r="N663" s="264">
        <v>0</v>
      </c>
      <c r="O663" s="264">
        <v>2835</v>
      </c>
      <c r="P663" s="264">
        <v>30</v>
      </c>
      <c r="Q663" s="264">
        <v>30</v>
      </c>
      <c r="R663" s="264">
        <v>20</v>
      </c>
      <c r="S663" s="264">
        <v>0</v>
      </c>
      <c r="T663" s="265">
        <v>0.015</v>
      </c>
      <c r="U663" s="266">
        <v>144957</v>
      </c>
      <c r="V663" s="266">
        <v>1245</v>
      </c>
      <c r="W663" s="266">
        <v>1239</v>
      </c>
      <c r="X663" s="266">
        <v>1</v>
      </c>
      <c r="Y663" s="264">
        <v>1145</v>
      </c>
      <c r="Z663" s="267">
        <v>0.00858185530881572</v>
      </c>
      <c r="AA663" s="267">
        <v>0.00719785738198862</v>
      </c>
      <c r="AB663" s="267">
        <v>0.00668501769563508</v>
      </c>
      <c r="AC663" s="268">
        <v>0.0105820105820106</v>
      </c>
      <c r="AD663" s="269">
        <v>0.00051283968635354</v>
      </c>
      <c r="AE663" s="270">
        <v>31884</v>
      </c>
      <c r="AF663" s="271">
        <v>264</v>
      </c>
      <c r="AG663" s="271">
        <v>0</v>
      </c>
      <c r="AH663" s="271">
        <v>31605</v>
      </c>
      <c r="AI663" s="271">
        <v>284</v>
      </c>
      <c r="AJ663" s="271">
        <v>0</v>
      </c>
      <c r="AK663" s="268">
        <v>0.00828001505457283</v>
      </c>
      <c r="AL663" s="268">
        <v>0.0089859199493751</v>
      </c>
      <c r="AM663" s="269">
        <v>-0.000705904894802272</v>
      </c>
    </row>
    <row r="664" spans="1:39">
      <c r="A664" s="279" t="s">
        <v>719</v>
      </c>
      <c r="B664" s="280" t="s">
        <v>3332</v>
      </c>
      <c r="C664" s="262" t="s">
        <v>879</v>
      </c>
      <c r="D664" s="280" t="s">
        <v>879</v>
      </c>
      <c r="E664" s="263">
        <v>5623</v>
      </c>
      <c r="F664" s="263">
        <v>80</v>
      </c>
      <c r="G664" s="263">
        <v>49</v>
      </c>
      <c r="H664" s="263">
        <v>4</v>
      </c>
      <c r="I664" s="263">
        <v>0</v>
      </c>
      <c r="J664" s="264">
        <v>4991</v>
      </c>
      <c r="K664" s="264">
        <v>61</v>
      </c>
      <c r="L664" s="264">
        <v>61</v>
      </c>
      <c r="M664" s="264">
        <v>19</v>
      </c>
      <c r="N664" s="264">
        <v>0</v>
      </c>
      <c r="O664" s="264">
        <v>2836</v>
      </c>
      <c r="P664" s="264">
        <v>53</v>
      </c>
      <c r="Q664" s="264">
        <v>53</v>
      </c>
      <c r="R664" s="264">
        <v>25</v>
      </c>
      <c r="S664" s="264">
        <v>0</v>
      </c>
      <c r="T664" s="265">
        <v>0.015</v>
      </c>
      <c r="U664" s="266">
        <v>141105</v>
      </c>
      <c r="V664" s="266">
        <v>2138</v>
      </c>
      <c r="W664" s="266">
        <v>2107</v>
      </c>
      <c r="X664" s="266">
        <v>0</v>
      </c>
      <c r="Y664" s="264">
        <v>1966</v>
      </c>
      <c r="Z664" s="267">
        <v>0.0151518372842918</v>
      </c>
      <c r="AA664" s="267">
        <v>0.014227280810955</v>
      </c>
      <c r="AB664" s="267">
        <v>0.0122219995992787</v>
      </c>
      <c r="AC664" s="268">
        <v>0.018688293370945</v>
      </c>
      <c r="AD664" s="269">
        <v>0.0020052812116763</v>
      </c>
      <c r="AE664" s="270">
        <v>31402</v>
      </c>
      <c r="AF664" s="271">
        <v>495</v>
      </c>
      <c r="AG664" s="271">
        <v>0</v>
      </c>
      <c r="AH664" s="271">
        <v>31107</v>
      </c>
      <c r="AI664" s="271">
        <v>488</v>
      </c>
      <c r="AJ664" s="271">
        <v>0</v>
      </c>
      <c r="AK664" s="268">
        <v>0.015763327176613</v>
      </c>
      <c r="AL664" s="268">
        <v>0.0156877873147523</v>
      </c>
      <c r="AM664" s="269">
        <v>7.55398618606483e-5</v>
      </c>
    </row>
    <row r="665" spans="1:39">
      <c r="A665" s="279" t="s">
        <v>719</v>
      </c>
      <c r="B665" s="280" t="s">
        <v>3332</v>
      </c>
      <c r="C665" s="262" t="s">
        <v>880</v>
      </c>
      <c r="D665" s="280" t="s">
        <v>880</v>
      </c>
      <c r="E665" s="263">
        <v>4372</v>
      </c>
      <c r="F665" s="263">
        <v>36</v>
      </c>
      <c r="G665" s="263">
        <v>24</v>
      </c>
      <c r="H665" s="263">
        <v>9</v>
      </c>
      <c r="I665" s="263">
        <v>0</v>
      </c>
      <c r="J665" s="264">
        <v>3969</v>
      </c>
      <c r="K665" s="264">
        <v>31</v>
      </c>
      <c r="L665" s="264">
        <v>31</v>
      </c>
      <c r="M665" s="264">
        <v>12</v>
      </c>
      <c r="N665" s="264">
        <v>0</v>
      </c>
      <c r="O665" s="264">
        <v>2434</v>
      </c>
      <c r="P665" s="264">
        <v>20</v>
      </c>
      <c r="Q665" s="264">
        <v>20</v>
      </c>
      <c r="R665" s="264">
        <v>17</v>
      </c>
      <c r="S665" s="264">
        <v>0</v>
      </c>
      <c r="T665" s="265">
        <v>0.015</v>
      </c>
      <c r="U665" s="266">
        <v>116044</v>
      </c>
      <c r="V665" s="266">
        <v>1086</v>
      </c>
      <c r="W665" s="266">
        <v>1074</v>
      </c>
      <c r="X665" s="266">
        <v>0</v>
      </c>
      <c r="Y665" s="264">
        <v>1026</v>
      </c>
      <c r="Z665" s="267">
        <v>0.0093585191823791</v>
      </c>
      <c r="AA665" s="267">
        <v>0.00823421774931381</v>
      </c>
      <c r="AB665" s="267">
        <v>0.00781053162005543</v>
      </c>
      <c r="AC665" s="268">
        <v>0.00821692686935086</v>
      </c>
      <c r="AD665" s="269">
        <v>0.000423686129258385</v>
      </c>
      <c r="AE665" s="270">
        <v>25937</v>
      </c>
      <c r="AF665" s="271">
        <v>248</v>
      </c>
      <c r="AG665" s="271">
        <v>0</v>
      </c>
      <c r="AH665" s="271">
        <v>26434</v>
      </c>
      <c r="AI665" s="271">
        <v>271</v>
      </c>
      <c r="AJ665" s="271">
        <v>0</v>
      </c>
      <c r="AK665" s="268">
        <v>0.00956163010371284</v>
      </c>
      <c r="AL665" s="268">
        <v>0.0102519482484679</v>
      </c>
      <c r="AM665" s="269">
        <v>-0.00069031814475504</v>
      </c>
    </row>
    <row r="666" spans="1:39">
      <c r="A666" s="279" t="s">
        <v>719</v>
      </c>
      <c r="B666" s="280" t="s">
        <v>3332</v>
      </c>
      <c r="C666" s="262" t="s">
        <v>881</v>
      </c>
      <c r="D666" s="280" t="s">
        <v>882</v>
      </c>
      <c r="E666" s="263">
        <v>7450</v>
      </c>
      <c r="F666" s="263">
        <v>91</v>
      </c>
      <c r="G666" s="263">
        <v>53</v>
      </c>
      <c r="H666" s="263">
        <v>0</v>
      </c>
      <c r="I666" s="263">
        <v>0</v>
      </c>
      <c r="J666" s="264">
        <v>6440</v>
      </c>
      <c r="K666" s="264">
        <v>50</v>
      </c>
      <c r="L666" s="264">
        <v>50</v>
      </c>
      <c r="M666" s="264">
        <v>14</v>
      </c>
      <c r="N666" s="264">
        <v>0</v>
      </c>
      <c r="O666" s="264">
        <v>4241</v>
      </c>
      <c r="P666" s="264">
        <v>51</v>
      </c>
      <c r="Q666" s="264">
        <v>51</v>
      </c>
      <c r="R666" s="264">
        <v>30</v>
      </c>
      <c r="S666" s="264">
        <v>0</v>
      </c>
      <c r="T666" s="265">
        <v>0.015</v>
      </c>
      <c r="U666" s="266">
        <v>205591</v>
      </c>
      <c r="V666" s="266">
        <v>2157</v>
      </c>
      <c r="W666" s="266">
        <v>2119</v>
      </c>
      <c r="X666" s="266">
        <v>2</v>
      </c>
      <c r="Y666" s="264">
        <v>1990</v>
      </c>
      <c r="Z666" s="267">
        <v>0.0104819763511049</v>
      </c>
      <c r="AA666" s="267">
        <v>0.0122147651006711</v>
      </c>
      <c r="AB666" s="267">
        <v>0.0077639751552795</v>
      </c>
      <c r="AC666" s="268">
        <v>0.0120254656920538</v>
      </c>
      <c r="AD666" s="269">
        <v>0.00445078994539164</v>
      </c>
      <c r="AE666" s="270">
        <v>44083</v>
      </c>
      <c r="AF666" s="271">
        <v>480</v>
      </c>
      <c r="AG666" s="271">
        <v>0</v>
      </c>
      <c r="AH666" s="271">
        <v>43899</v>
      </c>
      <c r="AI666" s="271">
        <v>483</v>
      </c>
      <c r="AJ666" s="271">
        <v>1</v>
      </c>
      <c r="AK666" s="268">
        <v>0.0108885511421636</v>
      </c>
      <c r="AL666" s="268">
        <v>0.0109797489692248</v>
      </c>
      <c r="AM666" s="269">
        <v>-9.11978270611655e-5</v>
      </c>
    </row>
    <row r="667" spans="1:39">
      <c r="A667" s="279" t="s">
        <v>719</v>
      </c>
      <c r="B667" s="280" t="s">
        <v>3332</v>
      </c>
      <c r="C667" s="262" t="s">
        <v>883</v>
      </c>
      <c r="D667" s="280" t="s">
        <v>884</v>
      </c>
      <c r="E667" s="263">
        <v>8686</v>
      </c>
      <c r="F667" s="263">
        <v>126</v>
      </c>
      <c r="G667" s="263">
        <v>94</v>
      </c>
      <c r="H667" s="263">
        <v>4</v>
      </c>
      <c r="I667" s="263">
        <v>0</v>
      </c>
      <c r="J667" s="264">
        <v>7667</v>
      </c>
      <c r="K667" s="264">
        <v>87</v>
      </c>
      <c r="L667" s="264">
        <v>87</v>
      </c>
      <c r="M667" s="264">
        <v>28</v>
      </c>
      <c r="N667" s="264">
        <v>0</v>
      </c>
      <c r="O667" s="264">
        <v>4526</v>
      </c>
      <c r="P667" s="264">
        <v>96</v>
      </c>
      <c r="Q667" s="264">
        <v>96</v>
      </c>
      <c r="R667" s="264">
        <v>77</v>
      </c>
      <c r="S667" s="264">
        <v>0</v>
      </c>
      <c r="T667" s="265">
        <v>0.015</v>
      </c>
      <c r="U667" s="266">
        <v>224124</v>
      </c>
      <c r="V667" s="266">
        <v>3353</v>
      </c>
      <c r="W667" s="266">
        <v>3321</v>
      </c>
      <c r="X667" s="266">
        <v>8</v>
      </c>
      <c r="Y667" s="264">
        <v>3124</v>
      </c>
      <c r="Z667" s="267">
        <v>0.0149247737859399</v>
      </c>
      <c r="AA667" s="267">
        <v>0.014506101772968</v>
      </c>
      <c r="AB667" s="267">
        <v>0.0113473327246641</v>
      </c>
      <c r="AC667" s="268">
        <v>0.0212107821475917</v>
      </c>
      <c r="AD667" s="269">
        <v>0.00315876904830385</v>
      </c>
      <c r="AE667" s="270">
        <v>50050</v>
      </c>
      <c r="AF667" s="271">
        <v>754</v>
      </c>
      <c r="AG667" s="271">
        <v>0</v>
      </c>
      <c r="AH667" s="271">
        <v>49715</v>
      </c>
      <c r="AI667" s="271">
        <v>818</v>
      </c>
      <c r="AJ667" s="271">
        <v>0</v>
      </c>
      <c r="AK667" s="268">
        <v>0.0150649350649351</v>
      </c>
      <c r="AL667" s="268">
        <v>0.0164537865835261</v>
      </c>
      <c r="AM667" s="269">
        <v>-0.00138885151859103</v>
      </c>
    </row>
    <row r="668" spans="1:39">
      <c r="A668" s="279" t="s">
        <v>719</v>
      </c>
      <c r="B668" s="280" t="s">
        <v>3332</v>
      </c>
      <c r="C668" s="262" t="s">
        <v>885</v>
      </c>
      <c r="D668" s="280" t="s">
        <v>885</v>
      </c>
      <c r="E668" s="263">
        <v>7450</v>
      </c>
      <c r="F668" s="263">
        <v>94</v>
      </c>
      <c r="G668" s="263">
        <v>69</v>
      </c>
      <c r="H668" s="263">
        <v>3</v>
      </c>
      <c r="I668" s="263">
        <v>0</v>
      </c>
      <c r="J668" s="264">
        <v>6566</v>
      </c>
      <c r="K668" s="264">
        <v>90</v>
      </c>
      <c r="L668" s="264">
        <v>90</v>
      </c>
      <c r="M668" s="264">
        <v>20</v>
      </c>
      <c r="N668" s="264">
        <v>0</v>
      </c>
      <c r="O668" s="264">
        <v>4418</v>
      </c>
      <c r="P668" s="264">
        <v>80</v>
      </c>
      <c r="Q668" s="264">
        <v>80</v>
      </c>
      <c r="R668" s="264">
        <v>53</v>
      </c>
      <c r="S668" s="264">
        <v>0</v>
      </c>
      <c r="T668" s="265">
        <v>0.015</v>
      </c>
      <c r="U668" s="266">
        <v>195766</v>
      </c>
      <c r="V668" s="266">
        <v>2980</v>
      </c>
      <c r="W668" s="266">
        <v>2954</v>
      </c>
      <c r="X668" s="266">
        <v>14</v>
      </c>
      <c r="Y668" s="264">
        <v>2753</v>
      </c>
      <c r="Z668" s="267">
        <v>0.0151507411910138</v>
      </c>
      <c r="AA668" s="267">
        <v>0.0126174496644295</v>
      </c>
      <c r="AB668" s="267">
        <v>0.0137069753274444</v>
      </c>
      <c r="AC668" s="268">
        <v>0.0181077410593029</v>
      </c>
      <c r="AD668" s="269">
        <v>-0.00108952566301488</v>
      </c>
      <c r="AE668" s="270">
        <v>42625</v>
      </c>
      <c r="AF668" s="271">
        <v>666</v>
      </c>
      <c r="AG668" s="271">
        <v>1</v>
      </c>
      <c r="AH668" s="271">
        <v>42348</v>
      </c>
      <c r="AI668" s="271">
        <v>721</v>
      </c>
      <c r="AJ668" s="271">
        <v>4</v>
      </c>
      <c r="AK668" s="268">
        <v>0.0156011730205279</v>
      </c>
      <c r="AL668" s="268">
        <v>0.0169311419665628</v>
      </c>
      <c r="AM668" s="269">
        <v>-0.0013299689460349</v>
      </c>
    </row>
    <row r="669" spans="1:39">
      <c r="A669" s="279" t="s">
        <v>719</v>
      </c>
      <c r="B669" s="280" t="s">
        <v>3332</v>
      </c>
      <c r="C669" s="262" t="s">
        <v>886</v>
      </c>
      <c r="D669" s="280" t="s">
        <v>887</v>
      </c>
      <c r="E669" s="263">
        <v>3391</v>
      </c>
      <c r="F669" s="263">
        <v>32</v>
      </c>
      <c r="G669" s="263">
        <v>24</v>
      </c>
      <c r="H669" s="263">
        <v>0</v>
      </c>
      <c r="I669" s="263">
        <v>0</v>
      </c>
      <c r="J669" s="264">
        <v>3056</v>
      </c>
      <c r="K669" s="264">
        <v>24</v>
      </c>
      <c r="L669" s="264">
        <v>24</v>
      </c>
      <c r="M669" s="264">
        <v>2</v>
      </c>
      <c r="N669" s="264">
        <v>0</v>
      </c>
      <c r="O669" s="264">
        <v>1805</v>
      </c>
      <c r="P669" s="264">
        <v>20</v>
      </c>
      <c r="Q669" s="264">
        <v>20</v>
      </c>
      <c r="R669" s="264">
        <v>18</v>
      </c>
      <c r="S669" s="264">
        <v>0</v>
      </c>
      <c r="T669" s="265">
        <v>0.015</v>
      </c>
      <c r="U669" s="266">
        <v>86017</v>
      </c>
      <c r="V669" s="266">
        <v>1022</v>
      </c>
      <c r="W669" s="266">
        <v>1014</v>
      </c>
      <c r="X669" s="266">
        <v>1</v>
      </c>
      <c r="Y669" s="264">
        <v>959</v>
      </c>
      <c r="Z669" s="267">
        <v>0.0118697466779823</v>
      </c>
      <c r="AA669" s="267">
        <v>0.00943674432320849</v>
      </c>
      <c r="AB669" s="267">
        <v>0.00785340314136126</v>
      </c>
      <c r="AC669" s="268">
        <v>0.0110803324099723</v>
      </c>
      <c r="AD669" s="269">
        <v>0.00158334118184724</v>
      </c>
      <c r="AE669" s="270">
        <v>19590</v>
      </c>
      <c r="AF669" s="271">
        <v>200</v>
      </c>
      <c r="AG669" s="271">
        <v>0</v>
      </c>
      <c r="AH669" s="271">
        <v>18883</v>
      </c>
      <c r="AI669" s="271">
        <v>202</v>
      </c>
      <c r="AJ669" s="271">
        <v>0</v>
      </c>
      <c r="AK669" s="268">
        <v>0.0102092904543134</v>
      </c>
      <c r="AL669" s="268">
        <v>0.0106974527352645</v>
      </c>
      <c r="AM669" s="269">
        <v>-0.0004881622809511</v>
      </c>
    </row>
    <row r="670" spans="1:39">
      <c r="A670" s="279" t="s">
        <v>719</v>
      </c>
      <c r="B670" s="280" t="s">
        <v>3333</v>
      </c>
      <c r="C670" s="262" t="s">
        <v>888</v>
      </c>
      <c r="D670" s="280" t="s">
        <v>889</v>
      </c>
      <c r="E670" s="263">
        <v>8134</v>
      </c>
      <c r="F670" s="263">
        <v>74</v>
      </c>
      <c r="G670" s="263">
        <v>59</v>
      </c>
      <c r="H670" s="263">
        <v>1</v>
      </c>
      <c r="I670" s="263">
        <v>0</v>
      </c>
      <c r="J670" s="264">
        <v>3630</v>
      </c>
      <c r="K670" s="264">
        <v>46</v>
      </c>
      <c r="L670" s="264">
        <v>46</v>
      </c>
      <c r="M670" s="264">
        <v>12</v>
      </c>
      <c r="N670" s="264">
        <v>0</v>
      </c>
      <c r="O670" s="264">
        <v>5461</v>
      </c>
      <c r="P670" s="264">
        <v>65</v>
      </c>
      <c r="Q670" s="264">
        <v>65</v>
      </c>
      <c r="R670" s="264">
        <v>41</v>
      </c>
      <c r="S670" s="264">
        <v>0</v>
      </c>
      <c r="T670" s="265">
        <v>0.015</v>
      </c>
      <c r="U670" s="266">
        <v>186504</v>
      </c>
      <c r="V670" s="266">
        <v>2192</v>
      </c>
      <c r="W670" s="266">
        <v>2177</v>
      </c>
      <c r="X670" s="266">
        <v>0</v>
      </c>
      <c r="Y670" s="264">
        <v>2035</v>
      </c>
      <c r="Z670" s="267">
        <v>0.0117530991292412</v>
      </c>
      <c r="AA670" s="267">
        <v>0.0090976149495943</v>
      </c>
      <c r="AB670" s="267">
        <v>0.0126721763085399</v>
      </c>
      <c r="AC670" s="268">
        <v>0.0119025819446988</v>
      </c>
      <c r="AD670" s="269">
        <v>-0.00357456135894565</v>
      </c>
      <c r="AE670" s="270">
        <v>41901</v>
      </c>
      <c r="AF670" s="271">
        <v>503</v>
      </c>
      <c r="AG670" s="271">
        <v>0</v>
      </c>
      <c r="AH670" s="271">
        <v>41912</v>
      </c>
      <c r="AI670" s="271">
        <v>560</v>
      </c>
      <c r="AJ670" s="271">
        <v>0</v>
      </c>
      <c r="AK670" s="268">
        <v>0.0120044867664256</v>
      </c>
      <c r="AL670" s="268">
        <v>0.0133613284978049</v>
      </c>
      <c r="AM670" s="269">
        <v>-0.0013568417313793</v>
      </c>
    </row>
    <row r="671" spans="1:39">
      <c r="A671" s="279" t="s">
        <v>719</v>
      </c>
      <c r="B671" s="280" t="s">
        <v>3333</v>
      </c>
      <c r="C671" s="262" t="s">
        <v>890</v>
      </c>
      <c r="D671" s="280" t="s">
        <v>890</v>
      </c>
      <c r="E671" s="263">
        <v>6661</v>
      </c>
      <c r="F671" s="263">
        <v>72</v>
      </c>
      <c r="G671" s="263">
        <v>55</v>
      </c>
      <c r="H671" s="263">
        <v>1</v>
      </c>
      <c r="I671" s="263">
        <v>0</v>
      </c>
      <c r="J671" s="264">
        <v>2868</v>
      </c>
      <c r="K671" s="264">
        <v>51</v>
      </c>
      <c r="L671" s="264">
        <v>51</v>
      </c>
      <c r="M671" s="264">
        <v>13</v>
      </c>
      <c r="N671" s="264">
        <v>0</v>
      </c>
      <c r="O671" s="264">
        <v>4613</v>
      </c>
      <c r="P671" s="264">
        <v>75</v>
      </c>
      <c r="Q671" s="264">
        <v>75</v>
      </c>
      <c r="R671" s="264">
        <v>51</v>
      </c>
      <c r="S671" s="264">
        <v>0</v>
      </c>
      <c r="T671" s="265">
        <v>0.015</v>
      </c>
      <c r="U671" s="266">
        <v>159261</v>
      </c>
      <c r="V671" s="266">
        <v>2006</v>
      </c>
      <c r="W671" s="266">
        <v>1989</v>
      </c>
      <c r="X671" s="266">
        <v>1</v>
      </c>
      <c r="Y671" s="264">
        <v>1855</v>
      </c>
      <c r="Z671" s="267">
        <v>0.0125893972786809</v>
      </c>
      <c r="AA671" s="267">
        <v>0.0108091878096382</v>
      </c>
      <c r="AB671" s="267">
        <v>0.0177824267782427</v>
      </c>
      <c r="AC671" s="268">
        <v>0.0162584001734229</v>
      </c>
      <c r="AD671" s="269">
        <v>-0.00697323896860449</v>
      </c>
      <c r="AE671" s="270">
        <v>35044</v>
      </c>
      <c r="AF671" s="271">
        <v>465</v>
      </c>
      <c r="AG671" s="271">
        <v>1</v>
      </c>
      <c r="AH671" s="271">
        <v>35760</v>
      </c>
      <c r="AI671" s="271">
        <v>430</v>
      </c>
      <c r="AJ671" s="271">
        <v>0</v>
      </c>
      <c r="AK671" s="268">
        <v>0.0132404976600845</v>
      </c>
      <c r="AL671" s="268">
        <v>0.0120246085011186</v>
      </c>
      <c r="AM671" s="269">
        <v>0.0012158891589659</v>
      </c>
    </row>
    <row r="672" spans="1:39">
      <c r="A672" s="279" t="s">
        <v>719</v>
      </c>
      <c r="B672" s="280" t="s">
        <v>3333</v>
      </c>
      <c r="C672" s="262" t="s">
        <v>891</v>
      </c>
      <c r="D672" s="280" t="s">
        <v>892</v>
      </c>
      <c r="E672" s="263">
        <v>6306</v>
      </c>
      <c r="F672" s="263">
        <v>60</v>
      </c>
      <c r="G672" s="263">
        <v>45</v>
      </c>
      <c r="H672" s="263">
        <v>3</v>
      </c>
      <c r="I672" s="263">
        <v>0</v>
      </c>
      <c r="J672" s="264">
        <v>3030</v>
      </c>
      <c r="K672" s="264">
        <v>52</v>
      </c>
      <c r="L672" s="264">
        <v>52</v>
      </c>
      <c r="M672" s="264">
        <v>13</v>
      </c>
      <c r="N672" s="264">
        <v>0</v>
      </c>
      <c r="O672" s="264">
        <v>4308</v>
      </c>
      <c r="P672" s="264">
        <v>47</v>
      </c>
      <c r="Q672" s="264">
        <v>47</v>
      </c>
      <c r="R672" s="264">
        <v>27</v>
      </c>
      <c r="S672" s="264">
        <v>0</v>
      </c>
      <c r="T672" s="265">
        <v>0.015</v>
      </c>
      <c r="U672" s="266">
        <v>152015</v>
      </c>
      <c r="V672" s="266">
        <v>1657</v>
      </c>
      <c r="W672" s="266">
        <v>1642</v>
      </c>
      <c r="X672" s="266">
        <v>2</v>
      </c>
      <c r="Y672" s="264">
        <v>1528</v>
      </c>
      <c r="Z672" s="267">
        <v>0.0108870835114956</v>
      </c>
      <c r="AA672" s="267">
        <v>0.00951474785918173</v>
      </c>
      <c r="AB672" s="267">
        <v>0.0171617161716172</v>
      </c>
      <c r="AC672" s="268">
        <v>0.0109099350046425</v>
      </c>
      <c r="AD672" s="269">
        <v>-0.00764696831243543</v>
      </c>
      <c r="AE672" s="270">
        <v>33349</v>
      </c>
      <c r="AF672" s="271">
        <v>397</v>
      </c>
      <c r="AG672" s="271">
        <v>0</v>
      </c>
      <c r="AH672" s="271">
        <v>34201</v>
      </c>
      <c r="AI672" s="271">
        <v>393</v>
      </c>
      <c r="AJ672" s="271">
        <v>0</v>
      </c>
      <c r="AK672" s="268">
        <v>0.011904404929683</v>
      </c>
      <c r="AL672" s="268">
        <v>0.011490892079179</v>
      </c>
      <c r="AM672" s="269">
        <v>0.000413512850504078</v>
      </c>
    </row>
    <row r="673" spans="1:39">
      <c r="A673" s="279" t="s">
        <v>719</v>
      </c>
      <c r="B673" s="280" t="s">
        <v>3333</v>
      </c>
      <c r="C673" s="262" t="s">
        <v>893</v>
      </c>
      <c r="D673" s="280" t="s">
        <v>893</v>
      </c>
      <c r="E673" s="263">
        <v>6035</v>
      </c>
      <c r="F673" s="263">
        <v>75</v>
      </c>
      <c r="G673" s="263">
        <v>55</v>
      </c>
      <c r="H673" s="263">
        <v>0</v>
      </c>
      <c r="I673" s="263">
        <v>0</v>
      </c>
      <c r="J673" s="264">
        <v>2696</v>
      </c>
      <c r="K673" s="264">
        <v>45</v>
      </c>
      <c r="L673" s="264">
        <v>44</v>
      </c>
      <c r="M673" s="264">
        <v>11</v>
      </c>
      <c r="N673" s="264">
        <v>0</v>
      </c>
      <c r="O673" s="264">
        <v>4242</v>
      </c>
      <c r="P673" s="264">
        <v>76</v>
      </c>
      <c r="Q673" s="264">
        <v>76</v>
      </c>
      <c r="R673" s="264">
        <v>48</v>
      </c>
      <c r="S673" s="264">
        <v>0</v>
      </c>
      <c r="T673" s="265">
        <v>0.015</v>
      </c>
      <c r="U673" s="266">
        <v>146822</v>
      </c>
      <c r="V673" s="266">
        <v>2072</v>
      </c>
      <c r="W673" s="266">
        <v>2051</v>
      </c>
      <c r="X673" s="266">
        <v>1</v>
      </c>
      <c r="Y673" s="264">
        <v>1914</v>
      </c>
      <c r="Z673" s="267">
        <v>0.0141055155221969</v>
      </c>
      <c r="AA673" s="267">
        <v>0.0124275062137531</v>
      </c>
      <c r="AB673" s="267">
        <v>0.0166913946587537</v>
      </c>
      <c r="AC673" s="268">
        <v>0.0179160773220179</v>
      </c>
      <c r="AD673" s="269">
        <v>-0.0042638884450006</v>
      </c>
      <c r="AE673" s="270">
        <v>31384</v>
      </c>
      <c r="AF673" s="271">
        <v>456</v>
      </c>
      <c r="AG673" s="271">
        <v>0</v>
      </c>
      <c r="AH673" s="271">
        <v>32283</v>
      </c>
      <c r="AI673" s="271">
        <v>436</v>
      </c>
      <c r="AJ673" s="271">
        <v>0</v>
      </c>
      <c r="AK673" s="268">
        <v>0.0145296966607188</v>
      </c>
      <c r="AL673" s="268">
        <v>0.0135055602019639</v>
      </c>
      <c r="AM673" s="269">
        <v>0.00102413645875496</v>
      </c>
    </row>
    <row r="674" spans="1:39">
      <c r="A674" s="279" t="s">
        <v>719</v>
      </c>
      <c r="B674" s="280" t="s">
        <v>3333</v>
      </c>
      <c r="C674" s="262" t="s">
        <v>894</v>
      </c>
      <c r="D674" s="280" t="s">
        <v>895</v>
      </c>
      <c r="E674" s="263">
        <v>6771</v>
      </c>
      <c r="F674" s="263">
        <v>65</v>
      </c>
      <c r="G674" s="263">
        <v>48</v>
      </c>
      <c r="H674" s="263">
        <v>1</v>
      </c>
      <c r="I674" s="263">
        <v>0</v>
      </c>
      <c r="J674" s="264">
        <v>3494</v>
      </c>
      <c r="K674" s="264">
        <v>72</v>
      </c>
      <c r="L674" s="264">
        <v>72</v>
      </c>
      <c r="M674" s="264">
        <v>24</v>
      </c>
      <c r="N674" s="264">
        <v>0</v>
      </c>
      <c r="O674" s="264">
        <v>4699</v>
      </c>
      <c r="P674" s="264">
        <v>76</v>
      </c>
      <c r="Q674" s="264">
        <v>76</v>
      </c>
      <c r="R674" s="264">
        <v>56</v>
      </c>
      <c r="S674" s="264">
        <v>0</v>
      </c>
      <c r="T674" s="265">
        <v>0.015</v>
      </c>
      <c r="U674" s="266">
        <v>163589</v>
      </c>
      <c r="V674" s="266">
        <v>2523</v>
      </c>
      <c r="W674" s="266">
        <v>2506</v>
      </c>
      <c r="X674" s="266">
        <v>1</v>
      </c>
      <c r="Y674" s="264">
        <v>2374</v>
      </c>
      <c r="Z674" s="267">
        <v>0.0154166844959013</v>
      </c>
      <c r="AA674" s="267">
        <v>0.00959976369812435</v>
      </c>
      <c r="AB674" s="267">
        <v>0.0206067544361763</v>
      </c>
      <c r="AC674" s="268">
        <v>0.0161736539689296</v>
      </c>
      <c r="AD674" s="269">
        <v>-0.0110069907380519</v>
      </c>
      <c r="AE674" s="270">
        <v>36157</v>
      </c>
      <c r="AF674" s="271">
        <v>567</v>
      </c>
      <c r="AG674" s="271">
        <v>0</v>
      </c>
      <c r="AH674" s="271">
        <v>36722</v>
      </c>
      <c r="AI674" s="271">
        <v>660</v>
      </c>
      <c r="AJ674" s="271">
        <v>0</v>
      </c>
      <c r="AK674" s="268">
        <v>0.0156816107531045</v>
      </c>
      <c r="AL674" s="268">
        <v>0.017972877294265</v>
      </c>
      <c r="AM674" s="269">
        <v>-0.0022912665411605</v>
      </c>
    </row>
    <row r="675" spans="1:39">
      <c r="A675" s="279" t="s">
        <v>719</v>
      </c>
      <c r="B675" s="280" t="s">
        <v>3333</v>
      </c>
      <c r="C675" s="262" t="s">
        <v>896</v>
      </c>
      <c r="D675" s="280" t="s">
        <v>896</v>
      </c>
      <c r="E675" s="263">
        <v>3892</v>
      </c>
      <c r="F675" s="263">
        <v>53</v>
      </c>
      <c r="G675" s="263">
        <v>45</v>
      </c>
      <c r="H675" s="263">
        <v>0</v>
      </c>
      <c r="I675" s="263">
        <v>0</v>
      </c>
      <c r="J675" s="264">
        <v>1941</v>
      </c>
      <c r="K675" s="264">
        <v>38</v>
      </c>
      <c r="L675" s="264">
        <v>38</v>
      </c>
      <c r="M675" s="264">
        <v>1</v>
      </c>
      <c r="N675" s="264">
        <v>0</v>
      </c>
      <c r="O675" s="264">
        <v>2666</v>
      </c>
      <c r="P675" s="264">
        <v>46</v>
      </c>
      <c r="Q675" s="264">
        <v>46</v>
      </c>
      <c r="R675" s="264">
        <v>20</v>
      </c>
      <c r="S675" s="264">
        <v>0</v>
      </c>
      <c r="T675" s="265">
        <v>0.015</v>
      </c>
      <c r="U675" s="266">
        <v>91907</v>
      </c>
      <c r="V675" s="266">
        <v>1407</v>
      </c>
      <c r="W675" s="266">
        <v>1399</v>
      </c>
      <c r="X675" s="266">
        <v>0</v>
      </c>
      <c r="Y675" s="264">
        <v>1274</v>
      </c>
      <c r="Z675" s="267">
        <v>0.0153089536161555</v>
      </c>
      <c r="AA675" s="267">
        <v>0.013617677286742</v>
      </c>
      <c r="AB675" s="267">
        <v>0.0195775373518805</v>
      </c>
      <c r="AC675" s="268">
        <v>0.0172543135783946</v>
      </c>
      <c r="AD675" s="269">
        <v>-0.00595986006513844</v>
      </c>
      <c r="AE675" s="270">
        <v>20606</v>
      </c>
      <c r="AF675" s="271">
        <v>352</v>
      </c>
      <c r="AG675" s="271">
        <v>0</v>
      </c>
      <c r="AH675" s="271">
        <v>20559</v>
      </c>
      <c r="AI675" s="271">
        <v>339</v>
      </c>
      <c r="AJ675" s="271">
        <v>0</v>
      </c>
      <c r="AK675" s="268">
        <v>0.0170824031835388</v>
      </c>
      <c r="AL675" s="268">
        <v>0.0164891288486794</v>
      </c>
      <c r="AM675" s="269">
        <v>0.000593274334859364</v>
      </c>
    </row>
    <row r="676" spans="1:39">
      <c r="A676" s="279" t="s">
        <v>719</v>
      </c>
      <c r="B676" s="280" t="s">
        <v>3333</v>
      </c>
      <c r="C676" s="262" t="s">
        <v>897</v>
      </c>
      <c r="D676" s="280" t="s">
        <v>898</v>
      </c>
      <c r="E676" s="263">
        <v>5417</v>
      </c>
      <c r="F676" s="263">
        <v>60</v>
      </c>
      <c r="G676" s="263">
        <v>43</v>
      </c>
      <c r="H676" s="263">
        <v>0</v>
      </c>
      <c r="I676" s="263">
        <v>0</v>
      </c>
      <c r="J676" s="264">
        <v>2683</v>
      </c>
      <c r="K676" s="264">
        <v>42</v>
      </c>
      <c r="L676" s="264">
        <v>42</v>
      </c>
      <c r="M676" s="264">
        <v>16</v>
      </c>
      <c r="N676" s="264">
        <v>0</v>
      </c>
      <c r="O676" s="264">
        <v>3805</v>
      </c>
      <c r="P676" s="264">
        <v>43</v>
      </c>
      <c r="Q676" s="264">
        <v>43</v>
      </c>
      <c r="R676" s="264">
        <v>32</v>
      </c>
      <c r="S676" s="264">
        <v>0</v>
      </c>
      <c r="T676" s="265">
        <v>0.015</v>
      </c>
      <c r="U676" s="266">
        <v>129509</v>
      </c>
      <c r="V676" s="266">
        <v>1813</v>
      </c>
      <c r="W676" s="266">
        <v>1796</v>
      </c>
      <c r="X676" s="266">
        <v>3</v>
      </c>
      <c r="Y676" s="264">
        <v>1697</v>
      </c>
      <c r="Z676" s="267">
        <v>0.0139758626813581</v>
      </c>
      <c r="AA676" s="267">
        <v>0.0110762414620639</v>
      </c>
      <c r="AB676" s="267">
        <v>0.0156541185240403</v>
      </c>
      <c r="AC676" s="268">
        <v>0.0113009198423127</v>
      </c>
      <c r="AD676" s="269">
        <v>-0.00457787706197638</v>
      </c>
      <c r="AE676" s="270">
        <v>29061</v>
      </c>
      <c r="AF676" s="271">
        <v>366</v>
      </c>
      <c r="AG676" s="271">
        <v>1</v>
      </c>
      <c r="AH676" s="271">
        <v>28952</v>
      </c>
      <c r="AI676" s="271">
        <v>431</v>
      </c>
      <c r="AJ676" s="271">
        <v>1</v>
      </c>
      <c r="AK676" s="268">
        <v>0.0125597880320705</v>
      </c>
      <c r="AL676" s="268">
        <v>0.0148521691074883</v>
      </c>
      <c r="AM676" s="269">
        <v>-0.00229238107541778</v>
      </c>
    </row>
    <row r="677" spans="1:39">
      <c r="A677" s="279" t="s">
        <v>719</v>
      </c>
      <c r="B677" s="280" t="s">
        <v>3333</v>
      </c>
      <c r="C677" s="262" t="s">
        <v>899</v>
      </c>
      <c r="D677" s="280" t="s">
        <v>900</v>
      </c>
      <c r="E677" s="263">
        <v>5512</v>
      </c>
      <c r="F677" s="263">
        <v>79</v>
      </c>
      <c r="G677" s="263">
        <v>53</v>
      </c>
      <c r="H677" s="263">
        <v>0</v>
      </c>
      <c r="I677" s="263">
        <v>0</v>
      </c>
      <c r="J677" s="264">
        <v>2573</v>
      </c>
      <c r="K677" s="264">
        <v>46</v>
      </c>
      <c r="L677" s="264">
        <v>46</v>
      </c>
      <c r="M677" s="264">
        <v>9</v>
      </c>
      <c r="N677" s="264">
        <v>0</v>
      </c>
      <c r="O677" s="264">
        <v>3661</v>
      </c>
      <c r="P677" s="264">
        <v>57</v>
      </c>
      <c r="Q677" s="264">
        <v>57</v>
      </c>
      <c r="R677" s="264">
        <v>42</v>
      </c>
      <c r="S677" s="264">
        <v>0</v>
      </c>
      <c r="T677" s="265">
        <v>0.015</v>
      </c>
      <c r="U677" s="266">
        <v>129778</v>
      </c>
      <c r="V677" s="266">
        <v>1701</v>
      </c>
      <c r="W677" s="266">
        <v>1675</v>
      </c>
      <c r="X677" s="266">
        <v>0</v>
      </c>
      <c r="Y677" s="264">
        <v>1559</v>
      </c>
      <c r="Z677" s="267">
        <v>0.0131069981044553</v>
      </c>
      <c r="AA677" s="267">
        <v>0.0143323657474601</v>
      </c>
      <c r="AB677" s="267">
        <v>0.0178779634667703</v>
      </c>
      <c r="AC677" s="268">
        <v>0.0155695165255395</v>
      </c>
      <c r="AD677" s="269">
        <v>-0.00354559771931022</v>
      </c>
      <c r="AE677" s="270">
        <v>28473</v>
      </c>
      <c r="AF677" s="271">
        <v>446</v>
      </c>
      <c r="AG677" s="271">
        <v>0</v>
      </c>
      <c r="AH677" s="271">
        <v>29729</v>
      </c>
      <c r="AI677" s="271">
        <v>371</v>
      </c>
      <c r="AJ677" s="271">
        <v>0</v>
      </c>
      <c r="AK677" s="268">
        <v>0.0156639623502968</v>
      </c>
      <c r="AL677" s="268">
        <v>0.0124793972215682</v>
      </c>
      <c r="AM677" s="269">
        <v>0.0031845651287286</v>
      </c>
    </row>
    <row r="678" spans="1:39">
      <c r="A678" s="279" t="s">
        <v>719</v>
      </c>
      <c r="B678" s="280" t="s">
        <v>3333</v>
      </c>
      <c r="C678" s="262" t="s">
        <v>901</v>
      </c>
      <c r="D678" s="280" t="s">
        <v>902</v>
      </c>
      <c r="E678" s="263">
        <v>6359</v>
      </c>
      <c r="F678" s="263">
        <v>81</v>
      </c>
      <c r="G678" s="263">
        <v>64</v>
      </c>
      <c r="H678" s="263">
        <v>0</v>
      </c>
      <c r="I678" s="263">
        <v>0</v>
      </c>
      <c r="J678" s="264">
        <v>3126</v>
      </c>
      <c r="K678" s="264">
        <v>71</v>
      </c>
      <c r="L678" s="264">
        <v>71</v>
      </c>
      <c r="M678" s="264">
        <v>29</v>
      </c>
      <c r="N678" s="264">
        <v>0</v>
      </c>
      <c r="O678" s="264">
        <v>4269</v>
      </c>
      <c r="P678" s="264">
        <v>55</v>
      </c>
      <c r="Q678" s="264">
        <v>55</v>
      </c>
      <c r="R678" s="264">
        <v>46</v>
      </c>
      <c r="S678" s="264">
        <v>0</v>
      </c>
      <c r="T678" s="265">
        <v>0.015</v>
      </c>
      <c r="U678" s="266">
        <v>150401</v>
      </c>
      <c r="V678" s="266">
        <v>2107</v>
      </c>
      <c r="W678" s="266">
        <v>2090</v>
      </c>
      <c r="X678" s="266">
        <v>0</v>
      </c>
      <c r="Y678" s="264">
        <v>1960</v>
      </c>
      <c r="Z678" s="267">
        <v>0.0140092153642595</v>
      </c>
      <c r="AA678" s="267">
        <v>0.0127378518635006</v>
      </c>
      <c r="AB678" s="267">
        <v>0.0227127319257837</v>
      </c>
      <c r="AC678" s="268">
        <v>0.0128835792925744</v>
      </c>
      <c r="AD678" s="269">
        <v>-0.0099748800622832</v>
      </c>
      <c r="AE678" s="270">
        <v>32998</v>
      </c>
      <c r="AF678" s="271">
        <v>499</v>
      </c>
      <c r="AG678" s="271">
        <v>0</v>
      </c>
      <c r="AH678" s="271">
        <v>33857</v>
      </c>
      <c r="AI678" s="271">
        <v>558</v>
      </c>
      <c r="AJ678" s="271">
        <v>0</v>
      </c>
      <c r="AK678" s="268">
        <v>0.0151221286138554</v>
      </c>
      <c r="AL678" s="268">
        <v>0.0164810821986591</v>
      </c>
      <c r="AM678" s="269">
        <v>-0.00135895358480368</v>
      </c>
    </row>
    <row r="679" spans="1:39">
      <c r="A679" s="279" t="s">
        <v>719</v>
      </c>
      <c r="B679" s="280" t="s">
        <v>3333</v>
      </c>
      <c r="C679" s="262" t="s">
        <v>903</v>
      </c>
      <c r="D679" s="280" t="s">
        <v>904</v>
      </c>
      <c r="E679" s="263">
        <v>7216</v>
      </c>
      <c r="F679" s="263">
        <v>95</v>
      </c>
      <c r="G679" s="263">
        <v>63</v>
      </c>
      <c r="H679" s="263">
        <v>0</v>
      </c>
      <c r="I679" s="263">
        <v>0</v>
      </c>
      <c r="J679" s="264">
        <v>3292</v>
      </c>
      <c r="K679" s="264">
        <v>34</v>
      </c>
      <c r="L679" s="264">
        <v>34</v>
      </c>
      <c r="M679" s="264">
        <v>8</v>
      </c>
      <c r="N679" s="264">
        <v>0</v>
      </c>
      <c r="O679" s="264">
        <v>4960</v>
      </c>
      <c r="P679" s="264">
        <v>88</v>
      </c>
      <c r="Q679" s="264">
        <v>88</v>
      </c>
      <c r="R679" s="264">
        <v>69</v>
      </c>
      <c r="S679" s="264">
        <v>0</v>
      </c>
      <c r="T679" s="265">
        <v>0.015</v>
      </c>
      <c r="U679" s="266">
        <v>168788</v>
      </c>
      <c r="V679" s="266">
        <v>2122</v>
      </c>
      <c r="W679" s="266">
        <v>2089</v>
      </c>
      <c r="X679" s="266">
        <v>7</v>
      </c>
      <c r="Y679" s="264">
        <v>1950</v>
      </c>
      <c r="Z679" s="267">
        <v>0.0125305116477475</v>
      </c>
      <c r="AA679" s="267">
        <v>0.0131651884700665</v>
      </c>
      <c r="AB679" s="267">
        <v>0.0103280680437424</v>
      </c>
      <c r="AC679" s="268">
        <v>0.017741935483871</v>
      </c>
      <c r="AD679" s="269">
        <v>0.00283712042632411</v>
      </c>
      <c r="AE679" s="270">
        <v>37803</v>
      </c>
      <c r="AF679" s="271">
        <v>508</v>
      </c>
      <c r="AG679" s="271">
        <v>0</v>
      </c>
      <c r="AH679" s="271">
        <v>38514</v>
      </c>
      <c r="AI679" s="271">
        <v>535</v>
      </c>
      <c r="AJ679" s="271">
        <v>4</v>
      </c>
      <c r="AK679" s="268">
        <v>0.0134380869243182</v>
      </c>
      <c r="AL679" s="268">
        <v>0.0137871942670198</v>
      </c>
      <c r="AM679" s="269">
        <v>-0.00034910734270161</v>
      </c>
    </row>
    <row r="680" spans="1:39">
      <c r="A680" s="279" t="s">
        <v>719</v>
      </c>
      <c r="B680" s="280" t="s">
        <v>3333</v>
      </c>
      <c r="C680" s="262" t="s">
        <v>905</v>
      </c>
      <c r="D680" s="280" t="s">
        <v>905</v>
      </c>
      <c r="E680" s="263">
        <v>1795</v>
      </c>
      <c r="F680" s="263">
        <v>9</v>
      </c>
      <c r="G680" s="263">
        <v>2</v>
      </c>
      <c r="H680" s="263">
        <v>0</v>
      </c>
      <c r="I680" s="263">
        <v>0</v>
      </c>
      <c r="J680" s="264">
        <v>757</v>
      </c>
      <c r="K680" s="264">
        <v>15</v>
      </c>
      <c r="L680" s="264">
        <v>15</v>
      </c>
      <c r="M680" s="264">
        <v>5</v>
      </c>
      <c r="N680" s="264">
        <v>0</v>
      </c>
      <c r="O680" s="264">
        <v>1101</v>
      </c>
      <c r="P680" s="264">
        <v>15</v>
      </c>
      <c r="Q680" s="264">
        <v>15</v>
      </c>
      <c r="R680" s="264">
        <v>11</v>
      </c>
      <c r="S680" s="264">
        <v>0</v>
      </c>
      <c r="T680" s="265">
        <v>0.015</v>
      </c>
      <c r="U680" s="266">
        <v>41664</v>
      </c>
      <c r="V680" s="266">
        <v>524</v>
      </c>
      <c r="W680" s="266">
        <v>516</v>
      </c>
      <c r="X680" s="266">
        <v>0</v>
      </c>
      <c r="Y680" s="264">
        <v>495</v>
      </c>
      <c r="Z680" s="267">
        <v>0.0125768049155146</v>
      </c>
      <c r="AA680" s="267">
        <v>0.00501392757660167</v>
      </c>
      <c r="AB680" s="267">
        <v>0.0198150594451783</v>
      </c>
      <c r="AC680" s="268">
        <v>0.0136239782016349</v>
      </c>
      <c r="AD680" s="269">
        <v>-0.0148011318685767</v>
      </c>
      <c r="AE680" s="270">
        <v>9022</v>
      </c>
      <c r="AF680" s="271">
        <v>113</v>
      </c>
      <c r="AG680" s="271">
        <v>0</v>
      </c>
      <c r="AH680" s="271">
        <v>9286</v>
      </c>
      <c r="AI680" s="271">
        <v>138</v>
      </c>
      <c r="AJ680" s="271">
        <v>0</v>
      </c>
      <c r="AK680" s="268">
        <v>0.0125249390379073</v>
      </c>
      <c r="AL680" s="268">
        <v>0.0148610811975016</v>
      </c>
      <c r="AM680" s="269">
        <v>-0.00233614215959428</v>
      </c>
    </row>
    <row r="681" spans="1:39">
      <c r="A681" s="279" t="s">
        <v>719</v>
      </c>
      <c r="B681" s="280" t="s">
        <v>3333</v>
      </c>
      <c r="C681" s="262" t="s">
        <v>906</v>
      </c>
      <c r="D681" s="280" t="s">
        <v>906</v>
      </c>
      <c r="E681" s="263">
        <v>7373</v>
      </c>
      <c r="F681" s="263">
        <v>85</v>
      </c>
      <c r="G681" s="263">
        <v>63</v>
      </c>
      <c r="H681" s="263">
        <v>0</v>
      </c>
      <c r="I681" s="263">
        <v>0</v>
      </c>
      <c r="J681" s="264">
        <v>3373</v>
      </c>
      <c r="K681" s="264">
        <v>50</v>
      </c>
      <c r="L681" s="264">
        <v>50</v>
      </c>
      <c r="M681" s="264">
        <v>15</v>
      </c>
      <c r="N681" s="264">
        <v>0</v>
      </c>
      <c r="O681" s="264">
        <v>5079</v>
      </c>
      <c r="P681" s="264">
        <v>77</v>
      </c>
      <c r="Q681" s="264">
        <v>77</v>
      </c>
      <c r="R681" s="264">
        <v>56</v>
      </c>
      <c r="S681" s="264">
        <v>0</v>
      </c>
      <c r="T681" s="265">
        <v>0.015</v>
      </c>
      <c r="U681" s="266">
        <v>174619</v>
      </c>
      <c r="V681" s="266">
        <v>2555</v>
      </c>
      <c r="W681" s="266">
        <v>2532</v>
      </c>
      <c r="X681" s="266">
        <v>1</v>
      </c>
      <c r="Y681" s="264">
        <v>2389</v>
      </c>
      <c r="Z681" s="267">
        <v>0.0146261288863182</v>
      </c>
      <c r="AA681" s="267">
        <v>0.0115285501152855</v>
      </c>
      <c r="AB681" s="267">
        <v>0.0148235991698784</v>
      </c>
      <c r="AC681" s="268">
        <v>0.0151604646583973</v>
      </c>
      <c r="AD681" s="269">
        <v>-0.00329504905459294</v>
      </c>
      <c r="AE681" s="270">
        <v>38424</v>
      </c>
      <c r="AF681" s="271">
        <v>562</v>
      </c>
      <c r="AG681" s="271">
        <v>0</v>
      </c>
      <c r="AH681" s="271">
        <v>39024</v>
      </c>
      <c r="AI681" s="271">
        <v>568</v>
      </c>
      <c r="AJ681" s="271">
        <v>0</v>
      </c>
      <c r="AK681" s="268">
        <v>0.0146262752446388</v>
      </c>
      <c r="AL681" s="268">
        <v>0.0145551455514555</v>
      </c>
      <c r="AM681" s="269">
        <v>7.11296931832518e-5</v>
      </c>
    </row>
    <row r="682" spans="1:39">
      <c r="A682" s="279" t="s">
        <v>719</v>
      </c>
      <c r="B682" s="280" t="s">
        <v>3333</v>
      </c>
      <c r="C682" s="262" t="s">
        <v>907</v>
      </c>
      <c r="D682" s="280" t="s">
        <v>908</v>
      </c>
      <c r="E682" s="263">
        <v>6238</v>
      </c>
      <c r="F682" s="263">
        <v>69</v>
      </c>
      <c r="G682" s="263">
        <v>47</v>
      </c>
      <c r="H682" s="263">
        <v>1</v>
      </c>
      <c r="I682" s="263">
        <v>0</v>
      </c>
      <c r="J682" s="264">
        <v>3305</v>
      </c>
      <c r="K682" s="264">
        <v>34</v>
      </c>
      <c r="L682" s="264">
        <v>33</v>
      </c>
      <c r="M682" s="264">
        <v>8</v>
      </c>
      <c r="N682" s="264">
        <v>0</v>
      </c>
      <c r="O682" s="264">
        <v>4358</v>
      </c>
      <c r="P682" s="264">
        <v>49</v>
      </c>
      <c r="Q682" s="264">
        <v>49</v>
      </c>
      <c r="R682" s="264">
        <v>32</v>
      </c>
      <c r="S682" s="264">
        <v>0</v>
      </c>
      <c r="T682" s="265">
        <v>0.015</v>
      </c>
      <c r="U682" s="266">
        <v>145862</v>
      </c>
      <c r="V682" s="266">
        <v>1507</v>
      </c>
      <c r="W682" s="266">
        <v>1484</v>
      </c>
      <c r="X682" s="266">
        <v>0</v>
      </c>
      <c r="Y682" s="264">
        <v>1385</v>
      </c>
      <c r="Z682" s="267">
        <v>0.0103316833719543</v>
      </c>
      <c r="AA682" s="267">
        <v>0.0110612375761462</v>
      </c>
      <c r="AB682" s="267">
        <v>0.0102874432677761</v>
      </c>
      <c r="AC682" s="268">
        <v>0.0112436897659477</v>
      </c>
      <c r="AD682" s="269">
        <v>0.000773794308370103</v>
      </c>
      <c r="AE682" s="270">
        <v>33048</v>
      </c>
      <c r="AF682" s="271">
        <v>369</v>
      </c>
      <c r="AG682" s="271">
        <v>0</v>
      </c>
      <c r="AH682" s="271">
        <v>34006</v>
      </c>
      <c r="AI682" s="271">
        <v>409</v>
      </c>
      <c r="AJ682" s="271">
        <v>0</v>
      </c>
      <c r="AK682" s="268">
        <v>0.0111655773420479</v>
      </c>
      <c r="AL682" s="268">
        <v>0.0120272893018879</v>
      </c>
      <c r="AM682" s="269">
        <v>-0.000861711959839971</v>
      </c>
    </row>
    <row r="683" spans="1:39">
      <c r="A683" s="279" t="s">
        <v>719</v>
      </c>
      <c r="B683" s="280" t="s">
        <v>3333</v>
      </c>
      <c r="C683" s="262" t="s">
        <v>909</v>
      </c>
      <c r="D683" s="280" t="s">
        <v>909</v>
      </c>
      <c r="E683" s="263">
        <v>4398</v>
      </c>
      <c r="F683" s="263">
        <v>56</v>
      </c>
      <c r="G683" s="263">
        <v>43</v>
      </c>
      <c r="H683" s="263">
        <v>4</v>
      </c>
      <c r="I683" s="263">
        <v>0</v>
      </c>
      <c r="J683" s="264">
        <v>1838</v>
      </c>
      <c r="K683" s="264">
        <v>49</v>
      </c>
      <c r="L683" s="264">
        <v>49</v>
      </c>
      <c r="M683" s="264">
        <v>14</v>
      </c>
      <c r="N683" s="264">
        <v>0</v>
      </c>
      <c r="O683" s="264">
        <v>3041</v>
      </c>
      <c r="P683" s="264">
        <v>52</v>
      </c>
      <c r="Q683" s="264">
        <v>52</v>
      </c>
      <c r="R683" s="264">
        <v>25</v>
      </c>
      <c r="S683" s="264">
        <v>0</v>
      </c>
      <c r="T683" s="265">
        <v>0.015</v>
      </c>
      <c r="U683" s="266">
        <v>100544</v>
      </c>
      <c r="V683" s="266">
        <v>1614</v>
      </c>
      <c r="W683" s="266">
        <v>1601</v>
      </c>
      <c r="X683" s="266">
        <v>0</v>
      </c>
      <c r="Y683" s="264">
        <v>1484</v>
      </c>
      <c r="Z683" s="267">
        <v>0.0160526734563972</v>
      </c>
      <c r="AA683" s="267">
        <v>0.0127330604820373</v>
      </c>
      <c r="AB683" s="267">
        <v>0.0266594124047878</v>
      </c>
      <c r="AC683" s="268">
        <v>0.0170996382768826</v>
      </c>
      <c r="AD683" s="269">
        <v>-0.0139263519227505</v>
      </c>
      <c r="AE683" s="270">
        <v>22371</v>
      </c>
      <c r="AF683" s="271">
        <v>389</v>
      </c>
      <c r="AG683" s="271">
        <v>0</v>
      </c>
      <c r="AH683" s="271">
        <v>22327</v>
      </c>
      <c r="AI683" s="271">
        <v>376</v>
      </c>
      <c r="AJ683" s="271">
        <v>0</v>
      </c>
      <c r="AK683" s="268">
        <v>0.01738858343391</v>
      </c>
      <c r="AL683" s="268">
        <v>0.0168405965870919</v>
      </c>
      <c r="AM683" s="269">
        <v>0.000547986846818112</v>
      </c>
    </row>
    <row r="684" spans="1:39">
      <c r="A684" s="279" t="s">
        <v>719</v>
      </c>
      <c r="B684" s="280" t="s">
        <v>3333</v>
      </c>
      <c r="C684" s="262" t="s">
        <v>910</v>
      </c>
      <c r="D684" s="280" t="s">
        <v>910</v>
      </c>
      <c r="E684" s="263">
        <v>2223</v>
      </c>
      <c r="F684" s="263">
        <v>29</v>
      </c>
      <c r="G684" s="263">
        <v>20</v>
      </c>
      <c r="H684" s="263">
        <v>3</v>
      </c>
      <c r="I684" s="263">
        <v>0</v>
      </c>
      <c r="J684" s="264">
        <v>940</v>
      </c>
      <c r="K684" s="264">
        <v>19</v>
      </c>
      <c r="L684" s="264">
        <v>19</v>
      </c>
      <c r="M684" s="264">
        <v>1</v>
      </c>
      <c r="N684" s="264">
        <v>0</v>
      </c>
      <c r="O684" s="264">
        <v>1670</v>
      </c>
      <c r="P684" s="264">
        <v>14</v>
      </c>
      <c r="Q684" s="264">
        <v>14</v>
      </c>
      <c r="R684" s="264">
        <v>5</v>
      </c>
      <c r="S684" s="264">
        <v>0</v>
      </c>
      <c r="T684" s="265">
        <v>0.015</v>
      </c>
      <c r="U684" s="266">
        <v>52277</v>
      </c>
      <c r="V684" s="266">
        <v>744</v>
      </c>
      <c r="W684" s="266">
        <v>735</v>
      </c>
      <c r="X684" s="266">
        <v>2</v>
      </c>
      <c r="Y684" s="264">
        <v>685</v>
      </c>
      <c r="Z684" s="267">
        <v>0.0141936224343402</v>
      </c>
      <c r="AA684" s="267">
        <v>0.0130454340980657</v>
      </c>
      <c r="AB684" s="267">
        <v>0.0202127659574468</v>
      </c>
      <c r="AC684" s="268">
        <v>0.00838323353293413</v>
      </c>
      <c r="AD684" s="269">
        <v>-0.00716733185938113</v>
      </c>
      <c r="AE684" s="270">
        <v>11590</v>
      </c>
      <c r="AF684" s="271">
        <v>168</v>
      </c>
      <c r="AG684" s="271">
        <v>0</v>
      </c>
      <c r="AH684" s="271">
        <v>11865</v>
      </c>
      <c r="AI684" s="271">
        <v>164</v>
      </c>
      <c r="AJ684" s="271">
        <v>0</v>
      </c>
      <c r="AK684" s="268">
        <v>0.014495254529767</v>
      </c>
      <c r="AL684" s="268">
        <v>0.0138221660345554</v>
      </c>
      <c r="AM684" s="269">
        <v>0.000673088495211626</v>
      </c>
    </row>
    <row r="685" spans="1:39">
      <c r="A685" s="279" t="s">
        <v>719</v>
      </c>
      <c r="B685" s="280" t="s">
        <v>3333</v>
      </c>
      <c r="C685" s="262" t="s">
        <v>911</v>
      </c>
      <c r="D685" s="280" t="s">
        <v>911</v>
      </c>
      <c r="E685" s="263">
        <v>3632</v>
      </c>
      <c r="F685" s="263">
        <v>44</v>
      </c>
      <c r="G685" s="263">
        <v>37</v>
      </c>
      <c r="H685" s="263">
        <v>4</v>
      </c>
      <c r="I685" s="263">
        <v>0</v>
      </c>
      <c r="J685" s="264">
        <v>2050</v>
      </c>
      <c r="K685" s="264">
        <v>28</v>
      </c>
      <c r="L685" s="264">
        <v>28</v>
      </c>
      <c r="M685" s="264">
        <v>10</v>
      </c>
      <c r="N685" s="264">
        <v>0</v>
      </c>
      <c r="O685" s="264">
        <v>2721</v>
      </c>
      <c r="P685" s="264">
        <v>66</v>
      </c>
      <c r="Q685" s="264">
        <v>66</v>
      </c>
      <c r="R685" s="264">
        <v>53</v>
      </c>
      <c r="S685" s="264">
        <v>0</v>
      </c>
      <c r="T685" s="265">
        <v>0.015</v>
      </c>
      <c r="U685" s="266">
        <v>85622</v>
      </c>
      <c r="V685" s="266">
        <v>1043</v>
      </c>
      <c r="W685" s="266">
        <v>1036</v>
      </c>
      <c r="X685" s="266">
        <v>0</v>
      </c>
      <c r="Y685" s="264">
        <v>964</v>
      </c>
      <c r="Z685" s="267">
        <v>0.0121814486930929</v>
      </c>
      <c r="AA685" s="267">
        <v>0.0121145374449339</v>
      </c>
      <c r="AB685" s="267">
        <v>0.0136585365853659</v>
      </c>
      <c r="AC685" s="268">
        <v>0.0242557883131202</v>
      </c>
      <c r="AD685" s="269">
        <v>-0.00154399914043193</v>
      </c>
      <c r="AE685" s="270">
        <v>19887</v>
      </c>
      <c r="AF685" s="271">
        <v>293</v>
      </c>
      <c r="AG685" s="271">
        <v>0</v>
      </c>
      <c r="AH685" s="271">
        <v>19411</v>
      </c>
      <c r="AI685" s="271">
        <v>226</v>
      </c>
      <c r="AJ685" s="271">
        <v>0</v>
      </c>
      <c r="AK685" s="268">
        <v>0.014733242821944</v>
      </c>
      <c r="AL685" s="268">
        <v>0.0116428829014476</v>
      </c>
      <c r="AM685" s="269">
        <v>0.00309035992049635</v>
      </c>
    </row>
    <row r="686" spans="1:39">
      <c r="A686" s="279" t="s">
        <v>719</v>
      </c>
      <c r="B686" s="280" t="s">
        <v>3333</v>
      </c>
      <c r="C686" s="262" t="s">
        <v>912</v>
      </c>
      <c r="D686" s="280" t="s">
        <v>912</v>
      </c>
      <c r="E686" s="263">
        <v>4839</v>
      </c>
      <c r="F686" s="263">
        <v>68</v>
      </c>
      <c r="G686" s="263">
        <v>53</v>
      </c>
      <c r="H686" s="263">
        <v>0</v>
      </c>
      <c r="I686" s="263">
        <v>0</v>
      </c>
      <c r="J686" s="264">
        <v>1952</v>
      </c>
      <c r="K686" s="264">
        <v>54</v>
      </c>
      <c r="L686" s="264">
        <v>51</v>
      </c>
      <c r="M686" s="264">
        <v>7</v>
      </c>
      <c r="N686" s="264">
        <v>0</v>
      </c>
      <c r="O686" s="264">
        <v>3533</v>
      </c>
      <c r="P686" s="264">
        <v>51</v>
      </c>
      <c r="Q686" s="264">
        <v>51</v>
      </c>
      <c r="R686" s="264">
        <v>33</v>
      </c>
      <c r="S686" s="264">
        <v>0</v>
      </c>
      <c r="T686" s="265">
        <v>0.015</v>
      </c>
      <c r="U686" s="266">
        <v>111289</v>
      </c>
      <c r="V686" s="266">
        <v>1608</v>
      </c>
      <c r="W686" s="266">
        <v>1590</v>
      </c>
      <c r="X686" s="266">
        <v>1</v>
      </c>
      <c r="Y686" s="264">
        <v>1461</v>
      </c>
      <c r="Z686" s="267">
        <v>0.0144398817493193</v>
      </c>
      <c r="AA686" s="267">
        <v>0.0140524901839223</v>
      </c>
      <c r="AB686" s="267">
        <v>0.0276639344262295</v>
      </c>
      <c r="AC686" s="268">
        <v>0.014435324087178</v>
      </c>
      <c r="AD686" s="269">
        <v>-0.0136114442423072</v>
      </c>
      <c r="AE686" s="270">
        <v>25000</v>
      </c>
      <c r="AF686" s="271">
        <v>397</v>
      </c>
      <c r="AG686" s="271">
        <v>0</v>
      </c>
      <c r="AH686" s="271">
        <v>25334</v>
      </c>
      <c r="AI686" s="271">
        <v>405</v>
      </c>
      <c r="AJ686" s="271">
        <v>0</v>
      </c>
      <c r="AK686" s="268">
        <v>0.01588</v>
      </c>
      <c r="AL686" s="268">
        <v>0.0159864214099629</v>
      </c>
      <c r="AM686" s="269">
        <v>-0.000106421409962896</v>
      </c>
    </row>
    <row r="687" spans="1:39">
      <c r="A687" s="279" t="s">
        <v>719</v>
      </c>
      <c r="B687" s="280" t="s">
        <v>3334</v>
      </c>
      <c r="C687" s="262" t="s">
        <v>913</v>
      </c>
      <c r="D687" s="280" t="s">
        <v>913</v>
      </c>
      <c r="E687" s="263">
        <v>3670</v>
      </c>
      <c r="F687" s="263">
        <v>51</v>
      </c>
      <c r="G687" s="263">
        <v>36</v>
      </c>
      <c r="H687" s="263">
        <v>0</v>
      </c>
      <c r="I687" s="263">
        <v>0</v>
      </c>
      <c r="J687" s="264">
        <v>2986</v>
      </c>
      <c r="K687" s="264">
        <v>35</v>
      </c>
      <c r="L687" s="264">
        <v>35</v>
      </c>
      <c r="M687" s="264">
        <v>4</v>
      </c>
      <c r="N687" s="264">
        <v>0</v>
      </c>
      <c r="O687" s="264">
        <v>2033</v>
      </c>
      <c r="P687" s="264">
        <v>56</v>
      </c>
      <c r="Q687" s="264">
        <v>56</v>
      </c>
      <c r="R687" s="264">
        <v>47</v>
      </c>
      <c r="S687" s="264">
        <v>0</v>
      </c>
      <c r="T687" s="265">
        <v>0.015</v>
      </c>
      <c r="U687" s="266">
        <v>92944</v>
      </c>
      <c r="V687" s="266">
        <v>1271</v>
      </c>
      <c r="W687" s="266">
        <v>1256</v>
      </c>
      <c r="X687" s="266">
        <v>0</v>
      </c>
      <c r="Y687" s="264">
        <v>1172</v>
      </c>
      <c r="Z687" s="267">
        <v>0.0136749010156653</v>
      </c>
      <c r="AA687" s="267">
        <v>0.0138964577656676</v>
      </c>
      <c r="AB687" s="267">
        <v>0.0117213663764233</v>
      </c>
      <c r="AC687" s="268">
        <v>0.0275454992621741</v>
      </c>
      <c r="AD687" s="269">
        <v>0.00217509138924427</v>
      </c>
      <c r="AE687" s="270">
        <v>20601</v>
      </c>
      <c r="AF687" s="271">
        <v>336</v>
      </c>
      <c r="AG687" s="271">
        <v>0</v>
      </c>
      <c r="AH687" s="271">
        <v>20411</v>
      </c>
      <c r="AI687" s="271">
        <v>303</v>
      </c>
      <c r="AJ687" s="271">
        <v>0</v>
      </c>
      <c r="AK687" s="268">
        <v>0.0163098878695209</v>
      </c>
      <c r="AL687" s="268">
        <v>0.014844936553819</v>
      </c>
      <c r="AM687" s="269">
        <v>0.00146495131570188</v>
      </c>
    </row>
    <row r="688" spans="1:39">
      <c r="A688" s="279" t="s">
        <v>719</v>
      </c>
      <c r="B688" s="280" t="s">
        <v>3334</v>
      </c>
      <c r="C688" s="262" t="s">
        <v>914</v>
      </c>
      <c r="D688" s="280" t="s">
        <v>914</v>
      </c>
      <c r="E688" s="263">
        <v>2987</v>
      </c>
      <c r="F688" s="263">
        <v>46</v>
      </c>
      <c r="G688" s="263">
        <v>28</v>
      </c>
      <c r="H688" s="263">
        <v>1</v>
      </c>
      <c r="I688" s="263">
        <v>0</v>
      </c>
      <c r="J688" s="264">
        <v>2371</v>
      </c>
      <c r="K688" s="264">
        <v>40</v>
      </c>
      <c r="L688" s="264">
        <v>40</v>
      </c>
      <c r="M688" s="264">
        <v>4</v>
      </c>
      <c r="N688" s="264">
        <v>0</v>
      </c>
      <c r="O688" s="264">
        <v>1613</v>
      </c>
      <c r="P688" s="264">
        <v>34</v>
      </c>
      <c r="Q688" s="264">
        <v>34</v>
      </c>
      <c r="R688" s="264">
        <v>21</v>
      </c>
      <c r="S688" s="264">
        <v>0</v>
      </c>
      <c r="T688" s="265">
        <v>0.015</v>
      </c>
      <c r="U688" s="266">
        <v>76975</v>
      </c>
      <c r="V688" s="266">
        <v>1292</v>
      </c>
      <c r="W688" s="266">
        <v>1274</v>
      </c>
      <c r="X688" s="266">
        <v>0</v>
      </c>
      <c r="Y688" s="264">
        <v>1186</v>
      </c>
      <c r="Z688" s="267">
        <v>0.0167846703475154</v>
      </c>
      <c r="AA688" s="267">
        <v>0.0154000669568129</v>
      </c>
      <c r="AB688" s="267">
        <v>0.0168705187684521</v>
      </c>
      <c r="AC688" s="268">
        <v>0.0210787352758834</v>
      </c>
      <c r="AD688" s="269">
        <v>-0.00147045181163927</v>
      </c>
      <c r="AE688" s="270">
        <v>16611</v>
      </c>
      <c r="AF688" s="271">
        <v>288</v>
      </c>
      <c r="AG688" s="271">
        <v>0</v>
      </c>
      <c r="AH688" s="271">
        <v>17270</v>
      </c>
      <c r="AI688" s="271">
        <v>283</v>
      </c>
      <c r="AJ688" s="271">
        <v>0</v>
      </c>
      <c r="AK688" s="268">
        <v>0.0173379086147733</v>
      </c>
      <c r="AL688" s="268">
        <v>0.0163867979154603</v>
      </c>
      <c r="AM688" s="269">
        <v>0.000951110699313005</v>
      </c>
    </row>
    <row r="689" spans="1:39">
      <c r="A689" s="279" t="s">
        <v>719</v>
      </c>
      <c r="B689" s="280" t="s">
        <v>3334</v>
      </c>
      <c r="C689" s="262" t="s">
        <v>915</v>
      </c>
      <c r="D689" s="280" t="s">
        <v>915</v>
      </c>
      <c r="E689" s="263">
        <v>4620</v>
      </c>
      <c r="F689" s="263">
        <v>56</v>
      </c>
      <c r="G689" s="263">
        <v>34</v>
      </c>
      <c r="H689" s="263">
        <v>0</v>
      </c>
      <c r="I689" s="263">
        <v>0</v>
      </c>
      <c r="J689" s="264">
        <v>4253</v>
      </c>
      <c r="K689" s="264">
        <v>52</v>
      </c>
      <c r="L689" s="264">
        <v>52</v>
      </c>
      <c r="M689" s="264">
        <v>5</v>
      </c>
      <c r="N689" s="264">
        <v>0</v>
      </c>
      <c r="O689" s="264">
        <v>2692</v>
      </c>
      <c r="P689" s="264">
        <v>37</v>
      </c>
      <c r="Q689" s="264">
        <v>37</v>
      </c>
      <c r="R689" s="264">
        <v>13</v>
      </c>
      <c r="S689" s="264">
        <v>0</v>
      </c>
      <c r="T689" s="265">
        <v>0.015</v>
      </c>
      <c r="U689" s="266">
        <v>124455</v>
      </c>
      <c r="V689" s="266">
        <v>1549</v>
      </c>
      <c r="W689" s="266">
        <v>1527</v>
      </c>
      <c r="X689" s="266">
        <v>1</v>
      </c>
      <c r="Y689" s="264">
        <v>1412</v>
      </c>
      <c r="Z689" s="267">
        <v>0.01243823068579</v>
      </c>
      <c r="AA689" s="267">
        <v>0.0121212121212121</v>
      </c>
      <c r="AB689" s="267">
        <v>0.0122266635316247</v>
      </c>
      <c r="AC689" s="268">
        <v>0.0137444279346211</v>
      </c>
      <c r="AD689" s="269">
        <v>-0.000105451410412615</v>
      </c>
      <c r="AE689" s="270">
        <v>27668</v>
      </c>
      <c r="AF689" s="271">
        <v>343</v>
      </c>
      <c r="AG689" s="271">
        <v>0</v>
      </c>
      <c r="AH689" s="271">
        <v>28209</v>
      </c>
      <c r="AI689" s="271">
        <v>378</v>
      </c>
      <c r="AJ689" s="271">
        <v>0</v>
      </c>
      <c r="AK689" s="268">
        <v>0.012396992916004</v>
      </c>
      <c r="AL689" s="268">
        <v>0.0133999787301925</v>
      </c>
      <c r="AM689" s="269">
        <v>-0.00100298581418844</v>
      </c>
    </row>
    <row r="690" spans="1:39">
      <c r="A690" s="279" t="s">
        <v>719</v>
      </c>
      <c r="B690" s="280" t="s">
        <v>3334</v>
      </c>
      <c r="C690" s="262" t="s">
        <v>916</v>
      </c>
      <c r="D690" s="280" t="s">
        <v>916</v>
      </c>
      <c r="E690" s="263">
        <v>3367</v>
      </c>
      <c r="F690" s="263">
        <v>42</v>
      </c>
      <c r="G690" s="263">
        <v>32</v>
      </c>
      <c r="H690" s="263">
        <v>0</v>
      </c>
      <c r="I690" s="263">
        <v>0</v>
      </c>
      <c r="J690" s="264">
        <v>3149</v>
      </c>
      <c r="K690" s="264">
        <v>59</v>
      </c>
      <c r="L690" s="264">
        <v>58</v>
      </c>
      <c r="M690" s="264">
        <v>14</v>
      </c>
      <c r="N690" s="264">
        <v>0</v>
      </c>
      <c r="O690" s="264">
        <v>1736</v>
      </c>
      <c r="P690" s="264">
        <v>33</v>
      </c>
      <c r="Q690" s="264">
        <v>33</v>
      </c>
      <c r="R690" s="264">
        <v>25</v>
      </c>
      <c r="S690" s="264">
        <v>0</v>
      </c>
      <c r="T690" s="265">
        <v>0.015</v>
      </c>
      <c r="U690" s="266">
        <v>89808</v>
      </c>
      <c r="V690" s="266">
        <v>1473</v>
      </c>
      <c r="W690" s="266">
        <v>1462</v>
      </c>
      <c r="X690" s="266">
        <v>0</v>
      </c>
      <c r="Y690" s="264">
        <v>1368</v>
      </c>
      <c r="Z690" s="267">
        <v>0.016401656867985</v>
      </c>
      <c r="AA690" s="267">
        <v>0.0124740124740125</v>
      </c>
      <c r="AB690" s="267">
        <v>0.0187361067005399</v>
      </c>
      <c r="AC690" s="268">
        <v>0.0190092165898618</v>
      </c>
      <c r="AD690" s="269">
        <v>-0.00626209422652738</v>
      </c>
      <c r="AE690" s="270">
        <v>19466</v>
      </c>
      <c r="AF690" s="271">
        <v>324</v>
      </c>
      <c r="AG690" s="271">
        <v>0</v>
      </c>
      <c r="AH690" s="271">
        <v>19665</v>
      </c>
      <c r="AI690" s="271">
        <v>387</v>
      </c>
      <c r="AJ690" s="271">
        <v>0</v>
      </c>
      <c r="AK690" s="268">
        <v>0.0166444056303298</v>
      </c>
      <c r="AL690" s="268">
        <v>0.0196796338672769</v>
      </c>
      <c r="AM690" s="269">
        <v>-0.00303522823694708</v>
      </c>
    </row>
    <row r="691" spans="1:39">
      <c r="A691" s="279" t="s">
        <v>719</v>
      </c>
      <c r="B691" s="280" t="s">
        <v>3334</v>
      </c>
      <c r="C691" s="262" t="s">
        <v>917</v>
      </c>
      <c r="D691" s="280" t="s">
        <v>917</v>
      </c>
      <c r="E691" s="263">
        <v>1958</v>
      </c>
      <c r="F691" s="263">
        <v>31</v>
      </c>
      <c r="G691" s="263">
        <v>24</v>
      </c>
      <c r="H691" s="263">
        <v>0</v>
      </c>
      <c r="I691" s="263">
        <v>0</v>
      </c>
      <c r="J691" s="264">
        <v>1570</v>
      </c>
      <c r="K691" s="264">
        <v>25</v>
      </c>
      <c r="L691" s="264">
        <v>25</v>
      </c>
      <c r="M691" s="264">
        <v>4</v>
      </c>
      <c r="N691" s="264">
        <v>0</v>
      </c>
      <c r="O691" s="264">
        <v>926</v>
      </c>
      <c r="P691" s="264">
        <v>17</v>
      </c>
      <c r="Q691" s="264">
        <v>17</v>
      </c>
      <c r="R691" s="264">
        <v>14</v>
      </c>
      <c r="S691" s="264">
        <v>0</v>
      </c>
      <c r="T691" s="265">
        <v>0.015</v>
      </c>
      <c r="U691" s="266">
        <v>49206</v>
      </c>
      <c r="V691" s="266">
        <v>736</v>
      </c>
      <c r="W691" s="266">
        <v>729</v>
      </c>
      <c r="X691" s="266">
        <v>0</v>
      </c>
      <c r="Y691" s="264">
        <v>675</v>
      </c>
      <c r="Z691" s="267">
        <v>0.0149575255050197</v>
      </c>
      <c r="AA691" s="267">
        <v>0.015832482124617</v>
      </c>
      <c r="AB691" s="267">
        <v>0.0159235668789809</v>
      </c>
      <c r="AC691" s="268">
        <v>0.0183585313174946</v>
      </c>
      <c r="AD691" s="269">
        <v>-9.10847543639341e-5</v>
      </c>
      <c r="AE691" s="270">
        <v>10766</v>
      </c>
      <c r="AF691" s="271">
        <v>181</v>
      </c>
      <c r="AG691" s="271">
        <v>0</v>
      </c>
      <c r="AH691" s="271">
        <v>11149</v>
      </c>
      <c r="AI691" s="271">
        <v>172</v>
      </c>
      <c r="AJ691" s="271">
        <v>0</v>
      </c>
      <c r="AK691" s="268">
        <v>0.0168121865130968</v>
      </c>
      <c r="AL691" s="268">
        <v>0.0154273925912638</v>
      </c>
      <c r="AM691" s="269">
        <v>0.001384793921833</v>
      </c>
    </row>
    <row r="692" spans="1:39">
      <c r="A692" s="279" t="s">
        <v>719</v>
      </c>
      <c r="B692" s="280" t="s">
        <v>3334</v>
      </c>
      <c r="C692" s="262" t="s">
        <v>918</v>
      </c>
      <c r="D692" s="280" t="s">
        <v>918</v>
      </c>
      <c r="E692" s="263">
        <v>6064</v>
      </c>
      <c r="F692" s="263">
        <v>78</v>
      </c>
      <c r="G692" s="263">
        <v>54</v>
      </c>
      <c r="H692" s="263">
        <v>1</v>
      </c>
      <c r="I692" s="263">
        <v>0</v>
      </c>
      <c r="J692" s="264">
        <v>5211</v>
      </c>
      <c r="K692" s="264">
        <v>73</v>
      </c>
      <c r="L692" s="264">
        <v>73</v>
      </c>
      <c r="M692" s="264">
        <v>12</v>
      </c>
      <c r="N692" s="264">
        <v>0</v>
      </c>
      <c r="O692" s="264">
        <v>3426</v>
      </c>
      <c r="P692" s="264">
        <v>64</v>
      </c>
      <c r="Q692" s="264">
        <v>64</v>
      </c>
      <c r="R692" s="264">
        <v>44</v>
      </c>
      <c r="S692" s="264">
        <v>0</v>
      </c>
      <c r="T692" s="265">
        <v>0.015</v>
      </c>
      <c r="U692" s="266">
        <v>158791</v>
      </c>
      <c r="V692" s="266">
        <v>2086</v>
      </c>
      <c r="W692" s="266">
        <v>2062</v>
      </c>
      <c r="X692" s="266">
        <v>0</v>
      </c>
      <c r="Y692" s="264">
        <v>1905</v>
      </c>
      <c r="Z692" s="267">
        <v>0.0131367646780989</v>
      </c>
      <c r="AA692" s="267">
        <v>0.0128627968337731</v>
      </c>
      <c r="AB692" s="267">
        <v>0.0140088274803301</v>
      </c>
      <c r="AC692" s="268">
        <v>0.0186806771745476</v>
      </c>
      <c r="AD692" s="269">
        <v>-0.00114603064655698</v>
      </c>
      <c r="AE692" s="270">
        <v>35046</v>
      </c>
      <c r="AF692" s="271">
        <v>510</v>
      </c>
      <c r="AG692" s="271">
        <v>0</v>
      </c>
      <c r="AH692" s="271">
        <v>35524</v>
      </c>
      <c r="AI692" s="271">
        <v>472</v>
      </c>
      <c r="AJ692" s="271">
        <v>0</v>
      </c>
      <c r="AK692" s="268">
        <v>0.0145523026878959</v>
      </c>
      <c r="AL692" s="268">
        <v>0.0132867920279248</v>
      </c>
      <c r="AM692" s="269">
        <v>0.00126551065997113</v>
      </c>
    </row>
    <row r="693" spans="1:39">
      <c r="A693" s="279" t="s">
        <v>719</v>
      </c>
      <c r="B693" s="280" t="s">
        <v>3334</v>
      </c>
      <c r="C693" s="262" t="s">
        <v>919</v>
      </c>
      <c r="D693" s="280" t="s">
        <v>919</v>
      </c>
      <c r="E693" s="263">
        <v>3476</v>
      </c>
      <c r="F693" s="263">
        <v>57</v>
      </c>
      <c r="G693" s="263">
        <v>45</v>
      </c>
      <c r="H693" s="263">
        <v>0</v>
      </c>
      <c r="I693" s="263">
        <v>0</v>
      </c>
      <c r="J693" s="264">
        <v>3163</v>
      </c>
      <c r="K693" s="264">
        <v>39</v>
      </c>
      <c r="L693" s="264">
        <v>39</v>
      </c>
      <c r="M693" s="264">
        <v>10</v>
      </c>
      <c r="N693" s="264">
        <v>0</v>
      </c>
      <c r="O693" s="264">
        <v>1905</v>
      </c>
      <c r="P693" s="264">
        <v>70</v>
      </c>
      <c r="Q693" s="264">
        <v>70</v>
      </c>
      <c r="R693" s="264">
        <v>42</v>
      </c>
      <c r="S693" s="264">
        <v>0</v>
      </c>
      <c r="T693" s="265">
        <v>0.015</v>
      </c>
      <c r="U693" s="266">
        <v>95878</v>
      </c>
      <c r="V693" s="266">
        <v>1651</v>
      </c>
      <c r="W693" s="266">
        <v>1639</v>
      </c>
      <c r="X693" s="266">
        <v>4</v>
      </c>
      <c r="Y693" s="264">
        <v>1516</v>
      </c>
      <c r="Z693" s="267">
        <v>0.0171780804772732</v>
      </c>
      <c r="AA693" s="267">
        <v>0.0163981588032221</v>
      </c>
      <c r="AB693" s="267">
        <v>0.0123300663926652</v>
      </c>
      <c r="AC693" s="268">
        <v>0.036745406824147</v>
      </c>
      <c r="AD693" s="269">
        <v>0.00406809241055691</v>
      </c>
      <c r="AE693" s="270">
        <v>20429</v>
      </c>
      <c r="AF693" s="271">
        <v>392</v>
      </c>
      <c r="AG693" s="271">
        <v>1</v>
      </c>
      <c r="AH693" s="271">
        <v>21139</v>
      </c>
      <c r="AI693" s="271">
        <v>410</v>
      </c>
      <c r="AJ693" s="271">
        <v>0</v>
      </c>
      <c r="AK693" s="268">
        <v>0.0191394586127564</v>
      </c>
      <c r="AL693" s="268">
        <v>0.01939543024741</v>
      </c>
      <c r="AM693" s="269">
        <v>-0.000255971634653625</v>
      </c>
    </row>
    <row r="694" spans="1:39">
      <c r="A694" s="279" t="s">
        <v>719</v>
      </c>
      <c r="B694" s="280" t="s">
        <v>3334</v>
      </c>
      <c r="C694" s="262" t="s">
        <v>920</v>
      </c>
      <c r="D694" s="280" t="s">
        <v>920</v>
      </c>
      <c r="E694" s="263">
        <v>6179</v>
      </c>
      <c r="F694" s="263">
        <v>94</v>
      </c>
      <c r="G694" s="263">
        <v>67</v>
      </c>
      <c r="H694" s="263">
        <v>3</v>
      </c>
      <c r="I694" s="263">
        <v>0</v>
      </c>
      <c r="J694" s="264">
        <v>5548</v>
      </c>
      <c r="K694" s="264">
        <v>59</v>
      </c>
      <c r="L694" s="264">
        <v>59</v>
      </c>
      <c r="M694" s="264">
        <v>20</v>
      </c>
      <c r="N694" s="264">
        <v>0</v>
      </c>
      <c r="O694" s="264">
        <v>3845</v>
      </c>
      <c r="P694" s="264">
        <v>64</v>
      </c>
      <c r="Q694" s="264">
        <v>64</v>
      </c>
      <c r="R694" s="264">
        <v>47</v>
      </c>
      <c r="S694" s="264">
        <v>0</v>
      </c>
      <c r="T694" s="265">
        <v>0.015</v>
      </c>
      <c r="U694" s="266">
        <v>166555</v>
      </c>
      <c r="V694" s="266">
        <v>2608</v>
      </c>
      <c r="W694" s="266">
        <v>2581</v>
      </c>
      <c r="X694" s="266">
        <v>2</v>
      </c>
      <c r="Y694" s="264">
        <v>2431</v>
      </c>
      <c r="Z694" s="267">
        <v>0.0156464831437063</v>
      </c>
      <c r="AA694" s="267">
        <v>0.0152128176080272</v>
      </c>
      <c r="AB694" s="267">
        <v>0.0106344628695025</v>
      </c>
      <c r="AC694" s="268">
        <v>0.0166449934980494</v>
      </c>
      <c r="AD694" s="269">
        <v>0.00457835473852467</v>
      </c>
      <c r="AE694" s="270">
        <v>35254</v>
      </c>
      <c r="AF694" s="271">
        <v>584</v>
      </c>
      <c r="AG694" s="271">
        <v>0</v>
      </c>
      <c r="AH694" s="271">
        <v>36506</v>
      </c>
      <c r="AI694" s="271">
        <v>539</v>
      </c>
      <c r="AJ694" s="271">
        <v>1</v>
      </c>
      <c r="AK694" s="268">
        <v>0.0165654961139161</v>
      </c>
      <c r="AL694" s="268">
        <v>0.014737303456966</v>
      </c>
      <c r="AM694" s="269">
        <v>0.00182819265695017</v>
      </c>
    </row>
    <row r="695" spans="1:39">
      <c r="A695" s="279" t="s">
        <v>719</v>
      </c>
      <c r="B695" s="280" t="s">
        <v>3334</v>
      </c>
      <c r="C695" s="262" t="s">
        <v>921</v>
      </c>
      <c r="D695" s="280" t="s">
        <v>921</v>
      </c>
      <c r="E695" s="263">
        <v>4082</v>
      </c>
      <c r="F695" s="263">
        <v>61</v>
      </c>
      <c r="G695" s="263">
        <v>43</v>
      </c>
      <c r="H695" s="263">
        <v>1</v>
      </c>
      <c r="I695" s="263">
        <v>0</v>
      </c>
      <c r="J695" s="264">
        <v>3613</v>
      </c>
      <c r="K695" s="264">
        <v>49</v>
      </c>
      <c r="L695" s="264">
        <v>49</v>
      </c>
      <c r="M695" s="264">
        <v>0</v>
      </c>
      <c r="N695" s="264">
        <v>0</v>
      </c>
      <c r="O695" s="264">
        <v>2121</v>
      </c>
      <c r="P695" s="264">
        <v>33</v>
      </c>
      <c r="Q695" s="264">
        <v>33</v>
      </c>
      <c r="R695" s="264">
        <v>23</v>
      </c>
      <c r="S695" s="264">
        <v>0</v>
      </c>
      <c r="T695" s="265">
        <v>0.015</v>
      </c>
      <c r="U695" s="266">
        <v>106974</v>
      </c>
      <c r="V695" s="266">
        <v>1587</v>
      </c>
      <c r="W695" s="266">
        <v>1568</v>
      </c>
      <c r="X695" s="266">
        <v>0</v>
      </c>
      <c r="Y695" s="264">
        <v>1458</v>
      </c>
      <c r="Z695" s="267">
        <v>0.0148353805597622</v>
      </c>
      <c r="AA695" s="267">
        <v>0.0149436550710436</v>
      </c>
      <c r="AB695" s="267">
        <v>0.0135621367284805</v>
      </c>
      <c r="AC695" s="268">
        <v>0.0155586987270156</v>
      </c>
      <c r="AD695" s="269">
        <v>0.00138151834256312</v>
      </c>
      <c r="AE695" s="270">
        <v>23416</v>
      </c>
      <c r="AF695" s="271">
        <v>344</v>
      </c>
      <c r="AG695" s="271">
        <v>0</v>
      </c>
      <c r="AH695" s="271">
        <v>23667</v>
      </c>
      <c r="AI695" s="271">
        <v>389</v>
      </c>
      <c r="AJ695" s="271">
        <v>0</v>
      </c>
      <c r="AK695" s="268">
        <v>0.0146908097027673</v>
      </c>
      <c r="AL695" s="268">
        <v>0.0164363882198842</v>
      </c>
      <c r="AM695" s="269">
        <v>-0.00174557851711689</v>
      </c>
    </row>
    <row r="696" spans="1:39">
      <c r="A696" s="279" t="s">
        <v>719</v>
      </c>
      <c r="B696" s="280" t="s">
        <v>3334</v>
      </c>
      <c r="C696" s="262" t="s">
        <v>922</v>
      </c>
      <c r="D696" s="280" t="s">
        <v>922</v>
      </c>
      <c r="E696" s="263">
        <v>2449</v>
      </c>
      <c r="F696" s="263">
        <v>22</v>
      </c>
      <c r="G696" s="263">
        <v>18</v>
      </c>
      <c r="H696" s="263">
        <v>0</v>
      </c>
      <c r="I696" s="263">
        <v>0</v>
      </c>
      <c r="J696" s="264">
        <v>1860</v>
      </c>
      <c r="K696" s="264">
        <v>26</v>
      </c>
      <c r="L696" s="264">
        <v>26</v>
      </c>
      <c r="M696" s="264">
        <v>6</v>
      </c>
      <c r="N696" s="264">
        <v>0</v>
      </c>
      <c r="O696" s="264">
        <v>1400</v>
      </c>
      <c r="P696" s="264">
        <v>22</v>
      </c>
      <c r="Q696" s="264">
        <v>22</v>
      </c>
      <c r="R696" s="264">
        <v>19</v>
      </c>
      <c r="S696" s="264">
        <v>0</v>
      </c>
      <c r="T696" s="265">
        <v>0.015</v>
      </c>
      <c r="U696" s="266">
        <v>60765</v>
      </c>
      <c r="V696" s="266">
        <v>798</v>
      </c>
      <c r="W696" s="266">
        <v>794</v>
      </c>
      <c r="X696" s="266">
        <v>0</v>
      </c>
      <c r="Y696" s="264">
        <v>749</v>
      </c>
      <c r="Z696" s="267">
        <v>0.0131325598617625</v>
      </c>
      <c r="AA696" s="267">
        <v>0.00898325847284606</v>
      </c>
      <c r="AB696" s="267">
        <v>0.0139784946236559</v>
      </c>
      <c r="AC696" s="268">
        <v>0.0157142857142857</v>
      </c>
      <c r="AD696" s="269">
        <v>-0.00499523615080985</v>
      </c>
      <c r="AE696" s="270">
        <v>13292</v>
      </c>
      <c r="AF696" s="271">
        <v>193</v>
      </c>
      <c r="AG696" s="271">
        <v>0</v>
      </c>
      <c r="AH696" s="271">
        <v>13927</v>
      </c>
      <c r="AI696" s="271">
        <v>171</v>
      </c>
      <c r="AJ696" s="271">
        <v>0</v>
      </c>
      <c r="AK696" s="268">
        <v>0.0145200120373157</v>
      </c>
      <c r="AL696" s="268">
        <v>0.0122783083219645</v>
      </c>
      <c r="AM696" s="269">
        <v>0.00224170371535115</v>
      </c>
    </row>
    <row r="697" spans="1:39">
      <c r="A697" s="279" t="s">
        <v>719</v>
      </c>
      <c r="B697" s="280" t="s">
        <v>3334</v>
      </c>
      <c r="C697" s="262" t="s">
        <v>923</v>
      </c>
      <c r="D697" s="280" t="s">
        <v>923</v>
      </c>
      <c r="E697" s="263">
        <v>3679</v>
      </c>
      <c r="F697" s="263">
        <v>64</v>
      </c>
      <c r="G697" s="263">
        <v>43</v>
      </c>
      <c r="H697" s="263">
        <v>1</v>
      </c>
      <c r="I697" s="263">
        <v>0</v>
      </c>
      <c r="J697" s="264">
        <v>2865</v>
      </c>
      <c r="K697" s="264">
        <v>44</v>
      </c>
      <c r="L697" s="264">
        <v>44</v>
      </c>
      <c r="M697" s="264">
        <v>1</v>
      </c>
      <c r="N697" s="264">
        <v>0</v>
      </c>
      <c r="O697" s="264">
        <v>1899</v>
      </c>
      <c r="P697" s="264">
        <v>57</v>
      </c>
      <c r="Q697" s="264">
        <v>57</v>
      </c>
      <c r="R697" s="264">
        <v>30</v>
      </c>
      <c r="S697" s="264">
        <v>0</v>
      </c>
      <c r="T697" s="265">
        <v>0.015</v>
      </c>
      <c r="U697" s="266">
        <v>94713</v>
      </c>
      <c r="V697" s="266">
        <v>1707</v>
      </c>
      <c r="W697" s="266">
        <v>1685</v>
      </c>
      <c r="X697" s="266">
        <v>0</v>
      </c>
      <c r="Y697" s="264">
        <v>1557</v>
      </c>
      <c r="Z697" s="267">
        <v>0.0180228690887207</v>
      </c>
      <c r="AA697" s="267">
        <v>0.0173960315303071</v>
      </c>
      <c r="AB697" s="267">
        <v>0.0153577661431065</v>
      </c>
      <c r="AC697" s="268">
        <v>0.0300157977883096</v>
      </c>
      <c r="AD697" s="269">
        <v>0.00203826538720069</v>
      </c>
      <c r="AE697" s="270">
        <v>20722</v>
      </c>
      <c r="AF697" s="271">
        <v>394</v>
      </c>
      <c r="AG697" s="271">
        <v>0</v>
      </c>
      <c r="AH697" s="271">
        <v>20769</v>
      </c>
      <c r="AI697" s="271">
        <v>401</v>
      </c>
      <c r="AJ697" s="271">
        <v>0</v>
      </c>
      <c r="AK697" s="268">
        <v>0.0190136087250265</v>
      </c>
      <c r="AL697" s="268">
        <v>0.01930762193654</v>
      </c>
      <c r="AM697" s="269">
        <v>-0.000294013211513493</v>
      </c>
    </row>
    <row r="698" spans="1:39">
      <c r="A698" s="279" t="s">
        <v>719</v>
      </c>
      <c r="B698" s="280" t="s">
        <v>3334</v>
      </c>
      <c r="C698" s="262" t="s">
        <v>924</v>
      </c>
      <c r="D698" s="280" t="s">
        <v>924</v>
      </c>
      <c r="E698" s="263">
        <v>4149</v>
      </c>
      <c r="F698" s="263">
        <v>78</v>
      </c>
      <c r="G698" s="263">
        <v>58</v>
      </c>
      <c r="H698" s="263">
        <v>0</v>
      </c>
      <c r="I698" s="263">
        <v>0</v>
      </c>
      <c r="J698" s="264">
        <v>3723</v>
      </c>
      <c r="K698" s="264">
        <v>75</v>
      </c>
      <c r="L698" s="264">
        <v>75</v>
      </c>
      <c r="M698" s="264">
        <v>20</v>
      </c>
      <c r="N698" s="264">
        <v>0</v>
      </c>
      <c r="O698" s="264">
        <v>2197</v>
      </c>
      <c r="P698" s="264">
        <v>65</v>
      </c>
      <c r="Q698" s="264">
        <v>65</v>
      </c>
      <c r="R698" s="264">
        <v>44</v>
      </c>
      <c r="S698" s="264">
        <v>0</v>
      </c>
      <c r="T698" s="265">
        <v>0.015</v>
      </c>
      <c r="U698" s="266">
        <v>111972</v>
      </c>
      <c r="V698" s="266">
        <v>2263</v>
      </c>
      <c r="W698" s="266">
        <v>2243</v>
      </c>
      <c r="X698" s="266">
        <v>0</v>
      </c>
      <c r="Y698" s="264">
        <v>2087</v>
      </c>
      <c r="Z698" s="267">
        <v>0.0202104097452935</v>
      </c>
      <c r="AA698" s="267">
        <v>0.0187997107736804</v>
      </c>
      <c r="AB698" s="267">
        <v>0.0201450443190975</v>
      </c>
      <c r="AC698" s="268">
        <v>0.029585798816568</v>
      </c>
      <c r="AD698" s="269">
        <v>-0.0013453335454171</v>
      </c>
      <c r="AE698" s="270">
        <v>24139</v>
      </c>
      <c r="AF698" s="271">
        <v>542</v>
      </c>
      <c r="AG698" s="271">
        <v>0</v>
      </c>
      <c r="AH698" s="271">
        <v>24697</v>
      </c>
      <c r="AI698" s="271">
        <v>522</v>
      </c>
      <c r="AJ698" s="271">
        <v>0</v>
      </c>
      <c r="AK698" s="268">
        <v>0.02245329135424</v>
      </c>
      <c r="AL698" s="268">
        <v>0.021136170385067</v>
      </c>
      <c r="AM698" s="269">
        <v>0.00131712096917301</v>
      </c>
    </row>
    <row r="699" spans="1:39">
      <c r="A699" s="279" t="s">
        <v>719</v>
      </c>
      <c r="B699" s="280" t="s">
        <v>3335</v>
      </c>
      <c r="C699" s="262" t="s">
        <v>925</v>
      </c>
      <c r="D699" s="280" t="s">
        <v>926</v>
      </c>
      <c r="E699" s="263">
        <v>4982</v>
      </c>
      <c r="F699" s="263">
        <v>132</v>
      </c>
      <c r="G699" s="263">
        <v>101</v>
      </c>
      <c r="H699" s="263">
        <v>0</v>
      </c>
      <c r="I699" s="263">
        <v>0</v>
      </c>
      <c r="J699" s="264">
        <v>3091</v>
      </c>
      <c r="K699" s="264">
        <v>80</v>
      </c>
      <c r="L699" s="264">
        <v>80</v>
      </c>
      <c r="M699" s="264">
        <v>17</v>
      </c>
      <c r="N699" s="264">
        <v>0</v>
      </c>
      <c r="O699" s="264">
        <v>3856</v>
      </c>
      <c r="P699" s="264">
        <v>94</v>
      </c>
      <c r="Q699" s="264">
        <v>94</v>
      </c>
      <c r="R699" s="264">
        <v>67</v>
      </c>
      <c r="S699" s="264">
        <v>0</v>
      </c>
      <c r="T699" s="265">
        <v>0.015</v>
      </c>
      <c r="U699" s="266">
        <v>129473</v>
      </c>
      <c r="V699" s="266">
        <v>3117</v>
      </c>
      <c r="W699" s="266">
        <v>3086</v>
      </c>
      <c r="X699" s="266">
        <v>2</v>
      </c>
      <c r="Y699" s="264">
        <v>2859</v>
      </c>
      <c r="Z699" s="267">
        <v>0.0240590702308589</v>
      </c>
      <c r="AA699" s="267">
        <v>0.0264953833801686</v>
      </c>
      <c r="AB699" s="267">
        <v>0.0258815917178906</v>
      </c>
      <c r="AC699" s="268">
        <v>0.0243775933609959</v>
      </c>
      <c r="AD699" s="269">
        <v>0.000613791662277957</v>
      </c>
      <c r="AE699" s="270">
        <v>28115</v>
      </c>
      <c r="AF699" s="271">
        <v>766</v>
      </c>
      <c r="AG699" s="271">
        <v>1</v>
      </c>
      <c r="AH699" s="271">
        <v>28448</v>
      </c>
      <c r="AI699" s="271">
        <v>663</v>
      </c>
      <c r="AJ699" s="271">
        <v>1</v>
      </c>
      <c r="AK699" s="268">
        <v>0.0272096745509515</v>
      </c>
      <c r="AL699" s="268">
        <v>0.0232705286839145</v>
      </c>
      <c r="AM699" s="269">
        <v>0.00393914586703694</v>
      </c>
    </row>
    <row r="700" spans="1:39">
      <c r="A700" s="279" t="s">
        <v>719</v>
      </c>
      <c r="B700" s="280" t="s">
        <v>3335</v>
      </c>
      <c r="C700" s="262" t="s">
        <v>927</v>
      </c>
      <c r="D700" s="280" t="s">
        <v>928</v>
      </c>
      <c r="E700" s="263">
        <v>4577</v>
      </c>
      <c r="F700" s="263">
        <v>103</v>
      </c>
      <c r="G700" s="263">
        <v>85</v>
      </c>
      <c r="H700" s="263">
        <v>1</v>
      </c>
      <c r="I700" s="263">
        <v>0</v>
      </c>
      <c r="J700" s="264">
        <v>2685</v>
      </c>
      <c r="K700" s="264">
        <v>48</v>
      </c>
      <c r="L700" s="264">
        <v>48</v>
      </c>
      <c r="M700" s="264">
        <v>4</v>
      </c>
      <c r="N700" s="264">
        <v>0</v>
      </c>
      <c r="O700" s="264">
        <v>3448</v>
      </c>
      <c r="P700" s="264">
        <v>89</v>
      </c>
      <c r="Q700" s="264">
        <v>89</v>
      </c>
      <c r="R700" s="264">
        <v>54</v>
      </c>
      <c r="S700" s="264">
        <v>0</v>
      </c>
      <c r="T700" s="265">
        <v>0.015</v>
      </c>
      <c r="U700" s="266">
        <v>112857</v>
      </c>
      <c r="V700" s="266">
        <v>2307</v>
      </c>
      <c r="W700" s="266">
        <v>2289</v>
      </c>
      <c r="X700" s="266">
        <v>3</v>
      </c>
      <c r="Y700" s="264">
        <v>2102</v>
      </c>
      <c r="Z700" s="267">
        <v>0.0204152157154629</v>
      </c>
      <c r="AA700" s="267">
        <v>0.0225038234651518</v>
      </c>
      <c r="AB700" s="267">
        <v>0.017877094972067</v>
      </c>
      <c r="AC700" s="268">
        <v>0.0258120649651972</v>
      </c>
      <c r="AD700" s="269">
        <v>0.00462672849308481</v>
      </c>
      <c r="AE700" s="270">
        <v>25002</v>
      </c>
      <c r="AF700" s="271">
        <v>553</v>
      </c>
      <c r="AG700" s="271">
        <v>1</v>
      </c>
      <c r="AH700" s="271">
        <v>24547</v>
      </c>
      <c r="AI700" s="271">
        <v>570</v>
      </c>
      <c r="AJ700" s="271">
        <v>1</v>
      </c>
      <c r="AK700" s="268">
        <v>0.0220782337413007</v>
      </c>
      <c r="AL700" s="268">
        <v>0.0231800219986149</v>
      </c>
      <c r="AM700" s="269">
        <v>-0.0011017882573142</v>
      </c>
    </row>
    <row r="701" spans="1:39">
      <c r="A701" s="279" t="s">
        <v>719</v>
      </c>
      <c r="B701" s="280" t="s">
        <v>3335</v>
      </c>
      <c r="C701" s="262" t="s">
        <v>929</v>
      </c>
      <c r="D701" s="280" t="s">
        <v>930</v>
      </c>
      <c r="E701" s="263">
        <v>5009</v>
      </c>
      <c r="F701" s="263">
        <v>78</v>
      </c>
      <c r="G701" s="263">
        <v>49</v>
      </c>
      <c r="H701" s="263">
        <v>0</v>
      </c>
      <c r="I701" s="263">
        <v>0</v>
      </c>
      <c r="J701" s="264">
        <v>3100</v>
      </c>
      <c r="K701" s="264">
        <v>44</v>
      </c>
      <c r="L701" s="264">
        <v>43</v>
      </c>
      <c r="M701" s="264">
        <v>7</v>
      </c>
      <c r="N701" s="264">
        <v>0</v>
      </c>
      <c r="O701" s="264">
        <v>4083</v>
      </c>
      <c r="P701" s="264">
        <v>59</v>
      </c>
      <c r="Q701" s="264">
        <v>59</v>
      </c>
      <c r="R701" s="264">
        <v>26</v>
      </c>
      <c r="S701" s="264">
        <v>0</v>
      </c>
      <c r="T701" s="265">
        <v>0.015</v>
      </c>
      <c r="U701" s="266">
        <v>132021</v>
      </c>
      <c r="V701" s="266">
        <v>1987</v>
      </c>
      <c r="W701" s="266">
        <v>1955</v>
      </c>
      <c r="X701" s="266">
        <v>1</v>
      </c>
      <c r="Y701" s="264">
        <v>1819</v>
      </c>
      <c r="Z701" s="267">
        <v>0.0150430613311519</v>
      </c>
      <c r="AA701" s="267">
        <v>0.0155719704531843</v>
      </c>
      <c r="AB701" s="267">
        <v>0.0141935483870968</v>
      </c>
      <c r="AC701" s="268">
        <v>0.0144501591966691</v>
      </c>
      <c r="AD701" s="269">
        <v>0.00137842206608749</v>
      </c>
      <c r="AE701" s="270">
        <v>28526</v>
      </c>
      <c r="AF701" s="271">
        <v>476</v>
      </c>
      <c r="AG701" s="271">
        <v>1</v>
      </c>
      <c r="AH701" s="271">
        <v>28753</v>
      </c>
      <c r="AI701" s="271">
        <v>413</v>
      </c>
      <c r="AJ701" s="271">
        <v>0</v>
      </c>
      <c r="AK701" s="268">
        <v>0.0166514758465961</v>
      </c>
      <c r="AL701" s="268">
        <v>0.0143637185684972</v>
      </c>
      <c r="AM701" s="269">
        <v>0.00228775727809889</v>
      </c>
    </row>
    <row r="702" spans="1:39">
      <c r="A702" s="279" t="s">
        <v>719</v>
      </c>
      <c r="B702" s="280" t="s">
        <v>3335</v>
      </c>
      <c r="C702" s="262" t="s">
        <v>931</v>
      </c>
      <c r="D702" s="280" t="s">
        <v>931</v>
      </c>
      <c r="E702" s="263">
        <v>5215</v>
      </c>
      <c r="F702" s="263">
        <v>100</v>
      </c>
      <c r="G702" s="263">
        <v>71</v>
      </c>
      <c r="H702" s="263">
        <v>5</v>
      </c>
      <c r="I702" s="263">
        <v>0</v>
      </c>
      <c r="J702" s="264">
        <v>2552</v>
      </c>
      <c r="K702" s="264">
        <v>66</v>
      </c>
      <c r="L702" s="264">
        <v>66</v>
      </c>
      <c r="M702" s="264">
        <v>0</v>
      </c>
      <c r="N702" s="264">
        <v>0</v>
      </c>
      <c r="O702" s="264">
        <v>4117</v>
      </c>
      <c r="P702" s="264">
        <v>191</v>
      </c>
      <c r="Q702" s="264">
        <v>191</v>
      </c>
      <c r="R702" s="264">
        <v>55</v>
      </c>
      <c r="S702" s="264">
        <v>2</v>
      </c>
      <c r="T702" s="265">
        <v>0.015</v>
      </c>
      <c r="U702" s="266">
        <v>132487</v>
      </c>
      <c r="V702" s="266">
        <v>2926</v>
      </c>
      <c r="W702" s="266">
        <v>2892</v>
      </c>
      <c r="X702" s="266">
        <v>10</v>
      </c>
      <c r="Y702" s="264">
        <v>2542</v>
      </c>
      <c r="Z702" s="267">
        <v>0.0220097066127243</v>
      </c>
      <c r="AA702" s="267">
        <v>0.0191754554170662</v>
      </c>
      <c r="AB702" s="267">
        <v>0.0258620689655172</v>
      </c>
      <c r="AC702" s="268">
        <v>0.04590721399077</v>
      </c>
      <c r="AD702" s="269">
        <v>-0.00668661354845108</v>
      </c>
      <c r="AE702" s="270">
        <v>28925</v>
      </c>
      <c r="AF702" s="271">
        <v>756</v>
      </c>
      <c r="AG702" s="271">
        <v>4</v>
      </c>
      <c r="AH702" s="271">
        <v>30385</v>
      </c>
      <c r="AI702" s="271">
        <v>611</v>
      </c>
      <c r="AJ702" s="271">
        <v>1</v>
      </c>
      <c r="AK702" s="268">
        <v>0.0259982713915298</v>
      </c>
      <c r="AL702" s="268">
        <v>0.020075695244364</v>
      </c>
      <c r="AM702" s="269">
        <v>0.00592257614716582</v>
      </c>
    </row>
    <row r="703" spans="1:39">
      <c r="A703" s="279" t="s">
        <v>719</v>
      </c>
      <c r="B703" s="280" t="s">
        <v>3335</v>
      </c>
      <c r="C703" s="262" t="s">
        <v>932</v>
      </c>
      <c r="D703" s="280" t="s">
        <v>933</v>
      </c>
      <c r="E703" s="263">
        <v>3995</v>
      </c>
      <c r="F703" s="263">
        <v>41</v>
      </c>
      <c r="G703" s="263">
        <v>33</v>
      </c>
      <c r="H703" s="263">
        <v>2</v>
      </c>
      <c r="I703" s="263">
        <v>0</v>
      </c>
      <c r="J703" s="264">
        <v>2015</v>
      </c>
      <c r="K703" s="264">
        <v>44</v>
      </c>
      <c r="L703" s="264">
        <v>44</v>
      </c>
      <c r="M703" s="264">
        <v>11</v>
      </c>
      <c r="N703" s="264">
        <v>0</v>
      </c>
      <c r="O703" s="264">
        <v>3225</v>
      </c>
      <c r="P703" s="264">
        <v>62</v>
      </c>
      <c r="Q703" s="264">
        <v>62</v>
      </c>
      <c r="R703" s="264">
        <v>50</v>
      </c>
      <c r="S703" s="264">
        <v>0</v>
      </c>
      <c r="T703" s="265">
        <v>0.015</v>
      </c>
      <c r="U703" s="266">
        <v>99868</v>
      </c>
      <c r="V703" s="266">
        <v>1484</v>
      </c>
      <c r="W703" s="266">
        <v>1476</v>
      </c>
      <c r="X703" s="266">
        <v>8</v>
      </c>
      <c r="Y703" s="264">
        <v>1376</v>
      </c>
      <c r="Z703" s="267">
        <v>0.0147795089518164</v>
      </c>
      <c r="AA703" s="267">
        <v>0.0102628285356696</v>
      </c>
      <c r="AB703" s="267">
        <v>0.0218362282878412</v>
      </c>
      <c r="AC703" s="268">
        <v>0.0192248062015504</v>
      </c>
      <c r="AD703" s="269">
        <v>-0.0115733997521716</v>
      </c>
      <c r="AE703" s="270">
        <v>21696</v>
      </c>
      <c r="AF703" s="271">
        <v>333</v>
      </c>
      <c r="AG703" s="271">
        <v>0</v>
      </c>
      <c r="AH703" s="271">
        <v>22697</v>
      </c>
      <c r="AI703" s="271">
        <v>307</v>
      </c>
      <c r="AJ703" s="271">
        <v>6</v>
      </c>
      <c r="AK703" s="268">
        <v>0.0153484513274336</v>
      </c>
      <c r="AL703" s="268">
        <v>0.0132616645371635</v>
      </c>
      <c r="AM703" s="269">
        <v>0.00208678679027013</v>
      </c>
    </row>
    <row r="704" spans="1:39">
      <c r="A704" s="279" t="s">
        <v>719</v>
      </c>
      <c r="B704" s="280" t="s">
        <v>3335</v>
      </c>
      <c r="C704" s="262" t="s">
        <v>934</v>
      </c>
      <c r="D704" s="280" t="s">
        <v>934</v>
      </c>
      <c r="E704" s="263">
        <v>5387</v>
      </c>
      <c r="F704" s="263">
        <v>98</v>
      </c>
      <c r="G704" s="263">
        <v>57</v>
      </c>
      <c r="H704" s="263">
        <v>3</v>
      </c>
      <c r="I704" s="263">
        <v>0</v>
      </c>
      <c r="J704" s="264">
        <v>3230</v>
      </c>
      <c r="K704" s="264">
        <v>60</v>
      </c>
      <c r="L704" s="264">
        <v>60</v>
      </c>
      <c r="M704" s="264">
        <v>2</v>
      </c>
      <c r="N704" s="264">
        <v>0</v>
      </c>
      <c r="O704" s="264">
        <v>4287</v>
      </c>
      <c r="P704" s="264">
        <v>138</v>
      </c>
      <c r="Q704" s="264">
        <v>138</v>
      </c>
      <c r="R704" s="264">
        <v>74</v>
      </c>
      <c r="S704" s="264">
        <v>0</v>
      </c>
      <c r="T704" s="265">
        <v>0.015</v>
      </c>
      <c r="U704" s="266">
        <v>136619</v>
      </c>
      <c r="V704" s="266">
        <v>3341</v>
      </c>
      <c r="W704" s="266">
        <v>3300</v>
      </c>
      <c r="X704" s="266">
        <v>1</v>
      </c>
      <c r="Y704" s="264">
        <v>3092</v>
      </c>
      <c r="Z704" s="267">
        <v>0.0244475512190837</v>
      </c>
      <c r="AA704" s="267">
        <v>0.0181919435678485</v>
      </c>
      <c r="AB704" s="267">
        <v>0.0185758513931889</v>
      </c>
      <c r="AC704" s="268">
        <v>0.0321903428971309</v>
      </c>
      <c r="AD704" s="269">
        <v>-0.00038390782534033</v>
      </c>
      <c r="AE704" s="270">
        <v>29692</v>
      </c>
      <c r="AF704" s="271">
        <v>664</v>
      </c>
      <c r="AG704" s="271">
        <v>0</v>
      </c>
      <c r="AH704" s="271">
        <v>30202</v>
      </c>
      <c r="AI704" s="271">
        <v>728</v>
      </c>
      <c r="AJ704" s="271">
        <v>0</v>
      </c>
      <c r="AK704" s="268">
        <v>0.0223629260406844</v>
      </c>
      <c r="AL704" s="268">
        <v>0.0241043639494073</v>
      </c>
      <c r="AM704" s="269">
        <v>-0.00174143790872296</v>
      </c>
    </row>
    <row r="705" spans="1:39">
      <c r="A705" s="279" t="s">
        <v>719</v>
      </c>
      <c r="B705" s="280" t="s">
        <v>3335</v>
      </c>
      <c r="C705" s="262" t="s">
        <v>935</v>
      </c>
      <c r="D705" s="280" t="s">
        <v>936</v>
      </c>
      <c r="E705" s="263">
        <v>4535</v>
      </c>
      <c r="F705" s="263">
        <v>53</v>
      </c>
      <c r="G705" s="263">
        <v>41</v>
      </c>
      <c r="H705" s="263">
        <v>2</v>
      </c>
      <c r="I705" s="263">
        <v>0</v>
      </c>
      <c r="J705" s="264">
        <v>2588</v>
      </c>
      <c r="K705" s="264">
        <v>43</v>
      </c>
      <c r="L705" s="264">
        <v>43</v>
      </c>
      <c r="M705" s="264">
        <v>8</v>
      </c>
      <c r="N705" s="264">
        <v>0</v>
      </c>
      <c r="O705" s="264">
        <v>3439</v>
      </c>
      <c r="P705" s="264">
        <v>64</v>
      </c>
      <c r="Q705" s="264">
        <v>64</v>
      </c>
      <c r="R705" s="264">
        <v>45</v>
      </c>
      <c r="S705" s="264">
        <v>0</v>
      </c>
      <c r="T705" s="265">
        <v>0.015</v>
      </c>
      <c r="U705" s="266">
        <v>114941</v>
      </c>
      <c r="V705" s="266">
        <v>1634</v>
      </c>
      <c r="W705" s="266">
        <v>1622</v>
      </c>
      <c r="X705" s="266">
        <v>1</v>
      </c>
      <c r="Y705" s="264">
        <v>1508</v>
      </c>
      <c r="Z705" s="267">
        <v>0.0142072889569431</v>
      </c>
      <c r="AA705" s="267">
        <v>0.0116868798235943</v>
      </c>
      <c r="AB705" s="267">
        <v>0.0166151468315301</v>
      </c>
      <c r="AC705" s="268">
        <v>0.0186100610642629</v>
      </c>
      <c r="AD705" s="269">
        <v>-0.00492826700793587</v>
      </c>
      <c r="AE705" s="270">
        <v>25146</v>
      </c>
      <c r="AF705" s="271">
        <v>400</v>
      </c>
      <c r="AG705" s="271">
        <v>0</v>
      </c>
      <c r="AH705" s="271">
        <v>25943</v>
      </c>
      <c r="AI705" s="271">
        <v>397</v>
      </c>
      <c r="AJ705" s="271">
        <v>1</v>
      </c>
      <c r="AK705" s="268">
        <v>0.0159071025212758</v>
      </c>
      <c r="AL705" s="268">
        <v>0.0152642331264696</v>
      </c>
      <c r="AM705" s="269">
        <v>0.000642869394806183</v>
      </c>
    </row>
    <row r="706" spans="1:39">
      <c r="A706" s="279" t="s">
        <v>719</v>
      </c>
      <c r="B706" s="280" t="s">
        <v>3335</v>
      </c>
      <c r="C706" s="262" t="s">
        <v>937</v>
      </c>
      <c r="D706" s="280" t="s">
        <v>937</v>
      </c>
      <c r="E706" s="263">
        <v>9082</v>
      </c>
      <c r="F706" s="263">
        <v>122</v>
      </c>
      <c r="G706" s="263">
        <v>82</v>
      </c>
      <c r="H706" s="263">
        <v>0</v>
      </c>
      <c r="I706" s="263">
        <v>0</v>
      </c>
      <c r="J706" s="264">
        <v>5244</v>
      </c>
      <c r="K706" s="264">
        <v>110</v>
      </c>
      <c r="L706" s="264">
        <v>109</v>
      </c>
      <c r="M706" s="264">
        <v>15</v>
      </c>
      <c r="N706" s="264">
        <v>0</v>
      </c>
      <c r="O706" s="264">
        <v>7224</v>
      </c>
      <c r="P706" s="264">
        <v>140</v>
      </c>
      <c r="Q706" s="264">
        <v>140</v>
      </c>
      <c r="R706" s="264">
        <v>57</v>
      </c>
      <c r="S706" s="264">
        <v>0</v>
      </c>
      <c r="T706" s="265">
        <v>0.015</v>
      </c>
      <c r="U706" s="266">
        <v>230286</v>
      </c>
      <c r="V706" s="266">
        <v>4964</v>
      </c>
      <c r="W706" s="266">
        <v>4922</v>
      </c>
      <c r="X706" s="266">
        <v>5</v>
      </c>
      <c r="Y706" s="264">
        <v>4608</v>
      </c>
      <c r="Z706" s="267">
        <v>0.0215340923894635</v>
      </c>
      <c r="AA706" s="267">
        <v>0.0134331645012112</v>
      </c>
      <c r="AB706" s="267">
        <v>0.020976353928299</v>
      </c>
      <c r="AC706" s="268">
        <v>0.0193798449612403</v>
      </c>
      <c r="AD706" s="269">
        <v>-0.00754318942708782</v>
      </c>
      <c r="AE706" s="270">
        <v>51153</v>
      </c>
      <c r="AF706" s="271">
        <v>1083</v>
      </c>
      <c r="AG706" s="271">
        <v>1</v>
      </c>
      <c r="AH706" s="271">
        <v>51992</v>
      </c>
      <c r="AI706" s="271">
        <v>1166</v>
      </c>
      <c r="AJ706" s="271">
        <v>1</v>
      </c>
      <c r="AK706" s="268">
        <v>0.0211522295857525</v>
      </c>
      <c r="AL706" s="268">
        <v>0.0224072934297584</v>
      </c>
      <c r="AM706" s="269">
        <v>-0.00125506384400588</v>
      </c>
    </row>
    <row r="707" spans="1:39">
      <c r="A707" s="279" t="s">
        <v>719</v>
      </c>
      <c r="B707" s="280" t="s">
        <v>3335</v>
      </c>
      <c r="C707" s="262" t="s">
        <v>938</v>
      </c>
      <c r="D707" s="280" t="s">
        <v>938</v>
      </c>
      <c r="E707" s="263">
        <v>3291</v>
      </c>
      <c r="F707" s="263">
        <v>53</v>
      </c>
      <c r="G707" s="263">
        <v>29</v>
      </c>
      <c r="H707" s="263">
        <v>0</v>
      </c>
      <c r="I707" s="263">
        <v>0</v>
      </c>
      <c r="J707" s="264">
        <v>2185</v>
      </c>
      <c r="K707" s="264">
        <v>37</v>
      </c>
      <c r="L707" s="264">
        <v>37</v>
      </c>
      <c r="M707" s="264">
        <v>2</v>
      </c>
      <c r="N707" s="264">
        <v>0</v>
      </c>
      <c r="O707" s="264">
        <v>2529</v>
      </c>
      <c r="P707" s="264">
        <v>33</v>
      </c>
      <c r="Q707" s="264">
        <v>33</v>
      </c>
      <c r="R707" s="264">
        <v>21</v>
      </c>
      <c r="S707" s="264">
        <v>0</v>
      </c>
      <c r="T707" s="265">
        <v>0.015</v>
      </c>
      <c r="U707" s="266">
        <v>86183</v>
      </c>
      <c r="V707" s="266">
        <v>1290</v>
      </c>
      <c r="W707" s="266">
        <v>1266</v>
      </c>
      <c r="X707" s="266">
        <v>1</v>
      </c>
      <c r="Y707" s="264">
        <v>1178</v>
      </c>
      <c r="Z707" s="267">
        <v>0.0149565459545386</v>
      </c>
      <c r="AA707" s="267">
        <v>0.0161045274992404</v>
      </c>
      <c r="AB707" s="267">
        <v>0.0169336384439359</v>
      </c>
      <c r="AC707" s="268">
        <v>0.0130486358244365</v>
      </c>
      <c r="AD707" s="269">
        <v>-0.000829110944695576</v>
      </c>
      <c r="AE707" s="270">
        <v>18585</v>
      </c>
      <c r="AF707" s="271">
        <v>300</v>
      </c>
      <c r="AG707" s="271">
        <v>0</v>
      </c>
      <c r="AH707" s="271">
        <v>19371</v>
      </c>
      <c r="AI707" s="271">
        <v>330</v>
      </c>
      <c r="AJ707" s="271">
        <v>1</v>
      </c>
      <c r="AK707" s="268">
        <v>0.0161420500403551</v>
      </c>
      <c r="AL707" s="268">
        <v>0.0169841515667751</v>
      </c>
      <c r="AM707" s="269">
        <v>-0.000842101526419954</v>
      </c>
    </row>
    <row r="708" spans="1:39">
      <c r="A708" s="279" t="s">
        <v>719</v>
      </c>
      <c r="B708" s="280" t="s">
        <v>3335</v>
      </c>
      <c r="C708" s="262" t="s">
        <v>939</v>
      </c>
      <c r="D708" s="280" t="s">
        <v>940</v>
      </c>
      <c r="E708" s="263">
        <v>5324</v>
      </c>
      <c r="F708" s="263">
        <v>47</v>
      </c>
      <c r="G708" s="263">
        <v>30</v>
      </c>
      <c r="H708" s="263">
        <v>2</v>
      </c>
      <c r="I708" s="263">
        <v>0</v>
      </c>
      <c r="J708" s="264">
        <v>2449</v>
      </c>
      <c r="K708" s="264">
        <v>59</v>
      </c>
      <c r="L708" s="264">
        <v>59</v>
      </c>
      <c r="M708" s="264">
        <v>10</v>
      </c>
      <c r="N708" s="264">
        <v>0</v>
      </c>
      <c r="O708" s="264">
        <v>3669</v>
      </c>
      <c r="P708" s="264">
        <v>52</v>
      </c>
      <c r="Q708" s="264">
        <v>52</v>
      </c>
      <c r="R708" s="264">
        <v>38</v>
      </c>
      <c r="S708" s="264">
        <v>0</v>
      </c>
      <c r="T708" s="265">
        <v>0.015</v>
      </c>
      <c r="U708" s="266">
        <v>125905</v>
      </c>
      <c r="V708" s="266">
        <v>1897</v>
      </c>
      <c r="W708" s="266">
        <v>1878</v>
      </c>
      <c r="X708" s="266">
        <v>8</v>
      </c>
      <c r="Y708" s="264">
        <v>1754</v>
      </c>
      <c r="Z708" s="267">
        <v>0.0150033755609388</v>
      </c>
      <c r="AA708" s="267">
        <v>0.00882794891059354</v>
      </c>
      <c r="AB708" s="267">
        <v>0.0240914659044508</v>
      </c>
      <c r="AC708" s="268">
        <v>0.0141727991278277</v>
      </c>
      <c r="AD708" s="269">
        <v>-0.0152635169938573</v>
      </c>
      <c r="AE708" s="270">
        <v>25830</v>
      </c>
      <c r="AF708" s="271">
        <v>413</v>
      </c>
      <c r="AG708" s="271">
        <v>0</v>
      </c>
      <c r="AH708" s="271">
        <v>27592</v>
      </c>
      <c r="AI708" s="271">
        <v>416</v>
      </c>
      <c r="AJ708" s="271">
        <v>1</v>
      </c>
      <c r="AK708" s="268">
        <v>0.0159891598915989</v>
      </c>
      <c r="AL708" s="268">
        <v>0.0150405914757901</v>
      </c>
      <c r="AM708" s="269">
        <v>0.000948568415808832</v>
      </c>
    </row>
    <row r="709" spans="1:39">
      <c r="A709" s="279" t="s">
        <v>719</v>
      </c>
      <c r="B709" s="280" t="s">
        <v>3335</v>
      </c>
      <c r="C709" s="262" t="s">
        <v>941</v>
      </c>
      <c r="D709" s="280" t="s">
        <v>941</v>
      </c>
      <c r="E709" s="263">
        <v>2533</v>
      </c>
      <c r="F709" s="263">
        <v>48</v>
      </c>
      <c r="G709" s="263">
        <v>39</v>
      </c>
      <c r="H709" s="263">
        <v>2</v>
      </c>
      <c r="I709" s="263">
        <v>0</v>
      </c>
      <c r="J709" s="264">
        <v>1443</v>
      </c>
      <c r="K709" s="264">
        <v>14</v>
      </c>
      <c r="L709" s="264">
        <v>14</v>
      </c>
      <c r="M709" s="264">
        <v>5</v>
      </c>
      <c r="N709" s="264">
        <v>0</v>
      </c>
      <c r="O709" s="264">
        <v>1751</v>
      </c>
      <c r="P709" s="264">
        <v>60</v>
      </c>
      <c r="Q709" s="264">
        <v>60</v>
      </c>
      <c r="R709" s="264">
        <v>39</v>
      </c>
      <c r="S709" s="264">
        <v>0</v>
      </c>
      <c r="T709" s="265">
        <v>0.015</v>
      </c>
      <c r="U709" s="266">
        <v>61578</v>
      </c>
      <c r="V709" s="266">
        <v>997</v>
      </c>
      <c r="W709" s="266">
        <v>988</v>
      </c>
      <c r="X709" s="266">
        <v>1</v>
      </c>
      <c r="Y709" s="264">
        <v>915</v>
      </c>
      <c r="Z709" s="267">
        <v>0.0161746078144792</v>
      </c>
      <c r="AA709" s="267">
        <v>0.0189498618239242</v>
      </c>
      <c r="AB709" s="267">
        <v>0.0097020097020097</v>
      </c>
      <c r="AC709" s="268">
        <v>0.0342661336379212</v>
      </c>
      <c r="AD709" s="269">
        <v>0.0092478521219145</v>
      </c>
      <c r="AE709" s="270">
        <v>13678</v>
      </c>
      <c r="AF709" s="271">
        <v>209</v>
      </c>
      <c r="AG709" s="271">
        <v>0</v>
      </c>
      <c r="AH709" s="271">
        <v>13640</v>
      </c>
      <c r="AI709" s="271">
        <v>223</v>
      </c>
      <c r="AJ709" s="271">
        <v>0</v>
      </c>
      <c r="AK709" s="268">
        <v>0.0152800116976166</v>
      </c>
      <c r="AL709" s="268">
        <v>0.0163489736070381</v>
      </c>
      <c r="AM709" s="269">
        <v>-0.00106896190942151</v>
      </c>
    </row>
    <row r="710" spans="1:39">
      <c r="A710" s="279" t="s">
        <v>719</v>
      </c>
      <c r="B710" s="280" t="s">
        <v>3335</v>
      </c>
      <c r="C710" s="262" t="s">
        <v>942</v>
      </c>
      <c r="D710" s="280" t="s">
        <v>943</v>
      </c>
      <c r="E710" s="263">
        <v>6632</v>
      </c>
      <c r="F710" s="263">
        <v>170</v>
      </c>
      <c r="G710" s="263">
        <v>116</v>
      </c>
      <c r="H710" s="263">
        <v>6</v>
      </c>
      <c r="I710" s="263">
        <v>0</v>
      </c>
      <c r="J710" s="264">
        <v>3796</v>
      </c>
      <c r="K710" s="264">
        <v>145</v>
      </c>
      <c r="L710" s="264">
        <v>145</v>
      </c>
      <c r="M710" s="264">
        <v>31</v>
      </c>
      <c r="N710" s="264">
        <v>0</v>
      </c>
      <c r="O710" s="264">
        <v>4941</v>
      </c>
      <c r="P710" s="264">
        <v>83</v>
      </c>
      <c r="Q710" s="264">
        <v>83</v>
      </c>
      <c r="R710" s="264">
        <v>49</v>
      </c>
      <c r="S710" s="264">
        <v>0</v>
      </c>
      <c r="T710" s="265">
        <v>0.015</v>
      </c>
      <c r="U710" s="266">
        <v>162356</v>
      </c>
      <c r="V710" s="266">
        <v>3909</v>
      </c>
      <c r="W710" s="266">
        <v>3853</v>
      </c>
      <c r="X710" s="266">
        <v>3</v>
      </c>
      <c r="Y710" s="264">
        <v>3545</v>
      </c>
      <c r="Z710" s="267">
        <v>0.0240582423809406</v>
      </c>
      <c r="AA710" s="267">
        <v>0.0256332931242461</v>
      </c>
      <c r="AB710" s="267">
        <v>0.0381981032665964</v>
      </c>
      <c r="AC710" s="268">
        <v>0.0167982189840113</v>
      </c>
      <c r="AD710" s="269">
        <v>-0.0125648101423503</v>
      </c>
      <c r="AE710" s="270">
        <v>35711</v>
      </c>
      <c r="AF710" s="271">
        <v>907</v>
      </c>
      <c r="AG710" s="271">
        <v>0</v>
      </c>
      <c r="AH710" s="271">
        <v>34985</v>
      </c>
      <c r="AI710" s="271">
        <v>779</v>
      </c>
      <c r="AJ710" s="271">
        <v>3</v>
      </c>
      <c r="AK710" s="268">
        <v>0.0253983366469715</v>
      </c>
      <c r="AL710" s="268">
        <v>0.0221809346862941</v>
      </c>
      <c r="AM710" s="269">
        <v>0.0032174019606774</v>
      </c>
    </row>
    <row r="711" spans="1:39">
      <c r="A711" s="279" t="s">
        <v>719</v>
      </c>
      <c r="B711" s="280" t="s">
        <v>3335</v>
      </c>
      <c r="C711" s="262" t="s">
        <v>944</v>
      </c>
      <c r="D711" s="280" t="s">
        <v>945</v>
      </c>
      <c r="E711" s="263">
        <v>3383</v>
      </c>
      <c r="F711" s="263">
        <v>29</v>
      </c>
      <c r="G711" s="263">
        <v>25</v>
      </c>
      <c r="H711" s="263">
        <v>0</v>
      </c>
      <c r="I711" s="263">
        <v>0</v>
      </c>
      <c r="J711" s="264">
        <v>2035</v>
      </c>
      <c r="K711" s="264">
        <v>42</v>
      </c>
      <c r="L711" s="264">
        <v>42</v>
      </c>
      <c r="M711" s="264">
        <v>1</v>
      </c>
      <c r="N711" s="264">
        <v>0</v>
      </c>
      <c r="O711" s="264">
        <v>2791</v>
      </c>
      <c r="P711" s="264">
        <v>32</v>
      </c>
      <c r="Q711" s="264">
        <v>32</v>
      </c>
      <c r="R711" s="264">
        <v>19</v>
      </c>
      <c r="S711" s="264">
        <v>0</v>
      </c>
      <c r="T711" s="265">
        <v>0.015</v>
      </c>
      <c r="U711" s="266">
        <v>87022</v>
      </c>
      <c r="V711" s="266">
        <v>1150</v>
      </c>
      <c r="W711" s="266">
        <v>1145</v>
      </c>
      <c r="X711" s="266">
        <v>0</v>
      </c>
      <c r="Y711" s="264">
        <v>1053</v>
      </c>
      <c r="Z711" s="267">
        <v>0.0132150490680518</v>
      </c>
      <c r="AA711" s="267">
        <v>0.00857227313035767</v>
      </c>
      <c r="AB711" s="267">
        <v>0.0206388206388206</v>
      </c>
      <c r="AC711" s="268">
        <v>0.0114654245790039</v>
      </c>
      <c r="AD711" s="269">
        <v>-0.012066547508463</v>
      </c>
      <c r="AE711" s="270">
        <v>19224</v>
      </c>
      <c r="AF711" s="271">
        <v>266</v>
      </c>
      <c r="AG711" s="271">
        <v>0</v>
      </c>
      <c r="AH711" s="271">
        <v>19970</v>
      </c>
      <c r="AI711" s="271">
        <v>257</v>
      </c>
      <c r="AJ711" s="271">
        <v>0</v>
      </c>
      <c r="AK711" s="268">
        <v>0.0138368705784436</v>
      </c>
      <c r="AL711" s="268">
        <v>0.0128693039559339</v>
      </c>
      <c r="AM711" s="269">
        <v>0.000967566622509712</v>
      </c>
    </row>
    <row r="712" spans="1:39">
      <c r="A712" s="279" t="s">
        <v>719</v>
      </c>
      <c r="B712" s="280" t="s">
        <v>3335</v>
      </c>
      <c r="C712" s="262" t="s">
        <v>946</v>
      </c>
      <c r="D712" s="280" t="s">
        <v>946</v>
      </c>
      <c r="E712" s="263">
        <v>2912</v>
      </c>
      <c r="F712" s="263">
        <v>32</v>
      </c>
      <c r="G712" s="263">
        <v>23</v>
      </c>
      <c r="H712" s="263">
        <v>1</v>
      </c>
      <c r="I712" s="263">
        <v>0</v>
      </c>
      <c r="J712" s="264">
        <v>1765</v>
      </c>
      <c r="K712" s="264">
        <v>34</v>
      </c>
      <c r="L712" s="264">
        <v>34</v>
      </c>
      <c r="M712" s="264">
        <v>7</v>
      </c>
      <c r="N712" s="264">
        <v>0</v>
      </c>
      <c r="O712" s="264">
        <v>2176</v>
      </c>
      <c r="P712" s="264">
        <v>38</v>
      </c>
      <c r="Q712" s="264">
        <v>38</v>
      </c>
      <c r="R712" s="264">
        <v>20</v>
      </c>
      <c r="S712" s="264">
        <v>0</v>
      </c>
      <c r="T712" s="265">
        <v>0.015</v>
      </c>
      <c r="U712" s="266">
        <v>73943</v>
      </c>
      <c r="V712" s="266">
        <v>1182</v>
      </c>
      <c r="W712" s="266">
        <v>1172</v>
      </c>
      <c r="X712" s="266">
        <v>2</v>
      </c>
      <c r="Y712" s="264">
        <v>1095</v>
      </c>
      <c r="Z712" s="267">
        <v>0.0159582381023221</v>
      </c>
      <c r="AA712" s="267">
        <v>0.010989010989011</v>
      </c>
      <c r="AB712" s="267">
        <v>0.0192634560906516</v>
      </c>
      <c r="AC712" s="268">
        <v>0.0174632352941176</v>
      </c>
      <c r="AD712" s="269">
        <v>-0.00827444510164057</v>
      </c>
      <c r="AE712" s="270">
        <v>16141</v>
      </c>
      <c r="AF712" s="271">
        <v>285</v>
      </c>
      <c r="AG712" s="271">
        <v>0</v>
      </c>
      <c r="AH712" s="271">
        <v>16422</v>
      </c>
      <c r="AI712" s="271">
        <v>256</v>
      </c>
      <c r="AJ712" s="271">
        <v>0</v>
      </c>
      <c r="AK712" s="268">
        <v>0.0176568985812527</v>
      </c>
      <c r="AL712" s="268">
        <v>0.0155888442333455</v>
      </c>
      <c r="AM712" s="269">
        <v>0.0020680543479072</v>
      </c>
    </row>
    <row r="713" spans="1:39">
      <c r="A713" s="279" t="s">
        <v>719</v>
      </c>
      <c r="B713" s="280" t="s">
        <v>3335</v>
      </c>
      <c r="C713" s="262" t="s">
        <v>947</v>
      </c>
      <c r="D713" s="280" t="s">
        <v>947</v>
      </c>
      <c r="E713" s="263">
        <v>4286</v>
      </c>
      <c r="F713" s="263">
        <v>90</v>
      </c>
      <c r="G713" s="263">
        <v>65</v>
      </c>
      <c r="H713" s="263">
        <v>0</v>
      </c>
      <c r="I713" s="263">
        <v>0</v>
      </c>
      <c r="J713" s="264">
        <v>2144</v>
      </c>
      <c r="K713" s="264">
        <v>28</v>
      </c>
      <c r="L713" s="264">
        <v>28</v>
      </c>
      <c r="M713" s="264">
        <v>8</v>
      </c>
      <c r="N713" s="264">
        <v>0</v>
      </c>
      <c r="O713" s="264">
        <v>3391</v>
      </c>
      <c r="P713" s="264">
        <v>70</v>
      </c>
      <c r="Q713" s="264">
        <v>70</v>
      </c>
      <c r="R713" s="264">
        <v>55</v>
      </c>
      <c r="S713" s="264">
        <v>0</v>
      </c>
      <c r="T713" s="265">
        <v>0.015</v>
      </c>
      <c r="U713" s="266">
        <v>106090</v>
      </c>
      <c r="V713" s="266">
        <v>1949</v>
      </c>
      <c r="W713" s="266">
        <v>1923</v>
      </c>
      <c r="X713" s="266">
        <v>1</v>
      </c>
      <c r="Y713" s="264">
        <v>1805</v>
      </c>
      <c r="Z713" s="267">
        <v>0.0183617683099255</v>
      </c>
      <c r="AA713" s="267">
        <v>0.0209986000933271</v>
      </c>
      <c r="AB713" s="267">
        <v>0.0130597014925373</v>
      </c>
      <c r="AC713" s="268">
        <v>0.0206428782070186</v>
      </c>
      <c r="AD713" s="269">
        <v>0.0079388986007898</v>
      </c>
      <c r="AE713" s="270">
        <v>22963</v>
      </c>
      <c r="AF713" s="271">
        <v>433</v>
      </c>
      <c r="AG713" s="271">
        <v>0</v>
      </c>
      <c r="AH713" s="271">
        <v>24190</v>
      </c>
      <c r="AI713" s="271">
        <v>461</v>
      </c>
      <c r="AJ713" s="271">
        <v>0</v>
      </c>
      <c r="AK713" s="268">
        <v>0.0188564211993206</v>
      </c>
      <c r="AL713" s="268">
        <v>0.0190574617610583</v>
      </c>
      <c r="AM713" s="269">
        <v>-0.000201040561737642</v>
      </c>
    </row>
    <row r="714" spans="1:39">
      <c r="A714" s="279" t="s">
        <v>719</v>
      </c>
      <c r="B714" s="280" t="s">
        <v>3335</v>
      </c>
      <c r="C714" s="262" t="s">
        <v>948</v>
      </c>
      <c r="D714" s="280" t="s">
        <v>948</v>
      </c>
      <c r="E714" s="263">
        <v>5283</v>
      </c>
      <c r="F714" s="263">
        <v>21</v>
      </c>
      <c r="G714" s="263">
        <v>13</v>
      </c>
      <c r="H714" s="263">
        <v>0</v>
      </c>
      <c r="I714" s="263">
        <v>0</v>
      </c>
      <c r="J714" s="264">
        <v>2061</v>
      </c>
      <c r="K714" s="264">
        <v>46</v>
      </c>
      <c r="L714" s="264">
        <v>46</v>
      </c>
      <c r="M714" s="264">
        <v>10</v>
      </c>
      <c r="N714" s="264">
        <v>0</v>
      </c>
      <c r="O714" s="264">
        <v>4038</v>
      </c>
      <c r="P714" s="264">
        <v>39</v>
      </c>
      <c r="Q714" s="264">
        <v>39</v>
      </c>
      <c r="R714" s="264">
        <v>31</v>
      </c>
      <c r="S714" s="264">
        <v>0</v>
      </c>
      <c r="T714" s="265">
        <v>0.015</v>
      </c>
      <c r="U714" s="266">
        <v>125538</v>
      </c>
      <c r="V714" s="266">
        <v>1336</v>
      </c>
      <c r="W714" s="266">
        <v>1327</v>
      </c>
      <c r="X714" s="266">
        <v>2</v>
      </c>
      <c r="Y714" s="264">
        <v>1261</v>
      </c>
      <c r="Z714" s="267">
        <v>0.0106262645573452</v>
      </c>
      <c r="AA714" s="267">
        <v>0.00397501419647927</v>
      </c>
      <c r="AB714" s="267">
        <v>0.022319262493935</v>
      </c>
      <c r="AC714" s="268">
        <v>0.00965824665676077</v>
      </c>
      <c r="AD714" s="269">
        <v>-0.0183442482974557</v>
      </c>
      <c r="AE714" s="270">
        <v>28038</v>
      </c>
      <c r="AF714" s="271">
        <v>328</v>
      </c>
      <c r="AG714" s="271">
        <v>0</v>
      </c>
      <c r="AH714" s="271">
        <v>28474</v>
      </c>
      <c r="AI714" s="271">
        <v>311</v>
      </c>
      <c r="AJ714" s="271">
        <v>1</v>
      </c>
      <c r="AK714" s="268">
        <v>0.011698409301662</v>
      </c>
      <c r="AL714" s="268">
        <v>0.0108871250965793</v>
      </c>
      <c r="AM714" s="269">
        <v>0.000811284205082695</v>
      </c>
    </row>
    <row r="715" spans="1:39">
      <c r="A715" s="279" t="s">
        <v>719</v>
      </c>
      <c r="B715" s="280" t="s">
        <v>3335</v>
      </c>
      <c r="C715" s="262" t="s">
        <v>949</v>
      </c>
      <c r="D715" s="280" t="s">
        <v>949</v>
      </c>
      <c r="E715" s="263">
        <v>3348</v>
      </c>
      <c r="F715" s="263">
        <v>13</v>
      </c>
      <c r="G715" s="263">
        <v>9</v>
      </c>
      <c r="H715" s="263">
        <v>0</v>
      </c>
      <c r="I715" s="263">
        <v>0</v>
      </c>
      <c r="J715" s="264">
        <v>1939</v>
      </c>
      <c r="K715" s="264">
        <v>24</v>
      </c>
      <c r="L715" s="264">
        <v>24</v>
      </c>
      <c r="M715" s="264">
        <v>8</v>
      </c>
      <c r="N715" s="264">
        <v>0</v>
      </c>
      <c r="O715" s="264">
        <v>2692</v>
      </c>
      <c r="P715" s="264">
        <v>23</v>
      </c>
      <c r="Q715" s="264">
        <v>23</v>
      </c>
      <c r="R715" s="264">
        <v>19</v>
      </c>
      <c r="S715" s="264">
        <v>0</v>
      </c>
      <c r="T715" s="265">
        <v>0.015</v>
      </c>
      <c r="U715" s="266">
        <v>84117</v>
      </c>
      <c r="V715" s="266">
        <v>821</v>
      </c>
      <c r="W715" s="266">
        <v>817</v>
      </c>
      <c r="X715" s="266">
        <v>0</v>
      </c>
      <c r="Y715" s="264">
        <v>779</v>
      </c>
      <c r="Z715" s="267">
        <v>0.00976021493871631</v>
      </c>
      <c r="AA715" s="267">
        <v>0.00388291517323775</v>
      </c>
      <c r="AB715" s="267">
        <v>0.0123775141825683</v>
      </c>
      <c r="AC715" s="268">
        <v>0.00854383358098068</v>
      </c>
      <c r="AD715" s="269">
        <v>-0.00849459900933058</v>
      </c>
      <c r="AE715" s="270">
        <v>18705</v>
      </c>
      <c r="AF715" s="271">
        <v>181</v>
      </c>
      <c r="AG715" s="271">
        <v>0</v>
      </c>
      <c r="AH715" s="271">
        <v>19296</v>
      </c>
      <c r="AI715" s="271">
        <v>169</v>
      </c>
      <c r="AJ715" s="271">
        <v>0</v>
      </c>
      <c r="AK715" s="268">
        <v>0.00967655707030206</v>
      </c>
      <c r="AL715" s="268">
        <v>0.00875829187396352</v>
      </c>
      <c r="AM715" s="269">
        <v>0.000918265196338542</v>
      </c>
    </row>
    <row r="716" spans="1:39">
      <c r="A716" s="279" t="s">
        <v>719</v>
      </c>
      <c r="B716" s="280" t="s">
        <v>3335</v>
      </c>
      <c r="C716" s="262" t="s">
        <v>950</v>
      </c>
      <c r="D716" s="280" t="s">
        <v>950</v>
      </c>
      <c r="E716" s="263">
        <v>4848</v>
      </c>
      <c r="F716" s="263">
        <v>25</v>
      </c>
      <c r="G716" s="263">
        <v>14</v>
      </c>
      <c r="H716" s="263">
        <v>0</v>
      </c>
      <c r="I716" s="263">
        <v>0</v>
      </c>
      <c r="J716" s="264">
        <v>2861</v>
      </c>
      <c r="K716" s="264">
        <v>46</v>
      </c>
      <c r="L716" s="264">
        <v>45</v>
      </c>
      <c r="M716" s="264">
        <v>8</v>
      </c>
      <c r="N716" s="264">
        <v>0</v>
      </c>
      <c r="O716" s="264">
        <v>3850</v>
      </c>
      <c r="P716" s="264">
        <v>42</v>
      </c>
      <c r="Q716" s="264">
        <v>42</v>
      </c>
      <c r="R716" s="264">
        <v>33</v>
      </c>
      <c r="S716" s="264">
        <v>0</v>
      </c>
      <c r="T716" s="265">
        <v>0.015</v>
      </c>
      <c r="U716" s="266">
        <v>127520</v>
      </c>
      <c r="V716" s="266">
        <v>978</v>
      </c>
      <c r="W716" s="266">
        <v>966</v>
      </c>
      <c r="X716" s="266">
        <v>1</v>
      </c>
      <c r="Y716" s="264">
        <v>890</v>
      </c>
      <c r="Z716" s="267">
        <v>0.00766154328732748</v>
      </c>
      <c r="AA716" s="267">
        <v>0.00515676567656766</v>
      </c>
      <c r="AB716" s="267">
        <v>0.0160782943026914</v>
      </c>
      <c r="AC716" s="268">
        <v>0.0109090909090909</v>
      </c>
      <c r="AD716" s="269">
        <v>-0.0109215286261237</v>
      </c>
      <c r="AE716" s="270">
        <v>27958</v>
      </c>
      <c r="AF716" s="271">
        <v>249</v>
      </c>
      <c r="AG716" s="271">
        <v>0</v>
      </c>
      <c r="AH716" s="271">
        <v>28797</v>
      </c>
      <c r="AI716" s="271">
        <v>214</v>
      </c>
      <c r="AJ716" s="271">
        <v>1</v>
      </c>
      <c r="AK716" s="268">
        <v>0.00890621646755848</v>
      </c>
      <c r="AL716" s="268">
        <v>0.00739660381289718</v>
      </c>
      <c r="AM716" s="269">
        <v>0.0015096126546613</v>
      </c>
    </row>
    <row r="717" spans="1:39">
      <c r="A717" s="279" t="s">
        <v>719</v>
      </c>
      <c r="B717" s="280" t="s">
        <v>3335</v>
      </c>
      <c r="C717" s="262" t="s">
        <v>951</v>
      </c>
      <c r="D717" s="280" t="s">
        <v>951</v>
      </c>
      <c r="E717" s="263">
        <v>1981</v>
      </c>
      <c r="F717" s="263">
        <v>14</v>
      </c>
      <c r="G717" s="263">
        <v>9</v>
      </c>
      <c r="H717" s="263">
        <v>0</v>
      </c>
      <c r="I717" s="263">
        <v>0</v>
      </c>
      <c r="J717" s="264">
        <v>1205</v>
      </c>
      <c r="K717" s="264">
        <v>19</v>
      </c>
      <c r="L717" s="264">
        <v>19</v>
      </c>
      <c r="M717" s="264">
        <v>5</v>
      </c>
      <c r="N717" s="264">
        <v>0</v>
      </c>
      <c r="O717" s="264">
        <v>1480</v>
      </c>
      <c r="P717" s="264">
        <v>22</v>
      </c>
      <c r="Q717" s="264">
        <v>22</v>
      </c>
      <c r="R717" s="264">
        <v>13</v>
      </c>
      <c r="S717" s="264">
        <v>0</v>
      </c>
      <c r="T717" s="265">
        <v>0.015</v>
      </c>
      <c r="U717" s="266">
        <v>53274</v>
      </c>
      <c r="V717" s="266">
        <v>641</v>
      </c>
      <c r="W717" s="266">
        <v>636</v>
      </c>
      <c r="X717" s="266">
        <v>0</v>
      </c>
      <c r="Y717" s="264">
        <v>598</v>
      </c>
      <c r="Z717" s="267">
        <v>0.012032135751023</v>
      </c>
      <c r="AA717" s="267">
        <v>0.00706713780918728</v>
      </c>
      <c r="AB717" s="267">
        <v>0.0157676348547718</v>
      </c>
      <c r="AC717" s="268">
        <v>0.0148648648648649</v>
      </c>
      <c r="AD717" s="269">
        <v>-0.0087004970455845</v>
      </c>
      <c r="AE717" s="270">
        <v>11465</v>
      </c>
      <c r="AF717" s="271">
        <v>136</v>
      </c>
      <c r="AG717" s="271">
        <v>0</v>
      </c>
      <c r="AH717" s="271">
        <v>12252</v>
      </c>
      <c r="AI717" s="271">
        <v>153</v>
      </c>
      <c r="AJ717" s="271">
        <v>0</v>
      </c>
      <c r="AK717" s="268">
        <v>0.0118621892716965</v>
      </c>
      <c r="AL717" s="268">
        <v>0.0124877571008815</v>
      </c>
      <c r="AM717" s="269">
        <v>-0.000625567829185021</v>
      </c>
    </row>
    <row r="718" spans="1:39">
      <c r="A718" s="279" t="s">
        <v>719</v>
      </c>
      <c r="B718" s="280" t="s">
        <v>3335</v>
      </c>
      <c r="C718" s="262" t="s">
        <v>952</v>
      </c>
      <c r="D718" s="280" t="s">
        <v>952</v>
      </c>
      <c r="E718" s="263">
        <v>4104</v>
      </c>
      <c r="F718" s="263">
        <v>42</v>
      </c>
      <c r="G718" s="263">
        <v>23</v>
      </c>
      <c r="H718" s="263">
        <v>0</v>
      </c>
      <c r="I718" s="263">
        <v>0</v>
      </c>
      <c r="J718" s="264">
        <v>1770</v>
      </c>
      <c r="K718" s="264">
        <v>38</v>
      </c>
      <c r="L718" s="264">
        <v>38</v>
      </c>
      <c r="M718" s="264">
        <v>5</v>
      </c>
      <c r="N718" s="264">
        <v>0</v>
      </c>
      <c r="O718" s="264">
        <v>3169</v>
      </c>
      <c r="P718" s="264">
        <v>38</v>
      </c>
      <c r="Q718" s="264">
        <v>38</v>
      </c>
      <c r="R718" s="264">
        <v>26</v>
      </c>
      <c r="S718" s="264">
        <v>0</v>
      </c>
      <c r="T718" s="265">
        <v>0.015</v>
      </c>
      <c r="U718" s="266">
        <v>97455</v>
      </c>
      <c r="V718" s="266">
        <v>1151</v>
      </c>
      <c r="W718" s="266">
        <v>1132</v>
      </c>
      <c r="X718" s="266">
        <v>0</v>
      </c>
      <c r="Y718" s="264">
        <v>1057</v>
      </c>
      <c r="Z718" s="267">
        <v>0.0118105792417013</v>
      </c>
      <c r="AA718" s="267">
        <v>0.010233918128655</v>
      </c>
      <c r="AB718" s="267">
        <v>0.0214689265536723</v>
      </c>
      <c r="AC718" s="268">
        <v>0.0119911644051751</v>
      </c>
      <c r="AD718" s="269">
        <v>-0.0112350084250173</v>
      </c>
      <c r="AE718" s="270">
        <v>21843</v>
      </c>
      <c r="AF718" s="271">
        <v>283</v>
      </c>
      <c r="AG718" s="271">
        <v>0</v>
      </c>
      <c r="AH718" s="271">
        <v>21358</v>
      </c>
      <c r="AI718" s="271">
        <v>258</v>
      </c>
      <c r="AJ718" s="271">
        <v>0</v>
      </c>
      <c r="AK718" s="268">
        <v>0.01295609577439</v>
      </c>
      <c r="AL718" s="268">
        <v>0.0120797827511939</v>
      </c>
      <c r="AM718" s="269">
        <v>0.000876313023196032</v>
      </c>
    </row>
    <row r="719" spans="1:39">
      <c r="A719" s="279" t="s">
        <v>719</v>
      </c>
      <c r="B719" s="280" t="s">
        <v>3335</v>
      </c>
      <c r="C719" s="262" t="s">
        <v>953</v>
      </c>
      <c r="D719" s="280" t="s">
        <v>953</v>
      </c>
      <c r="E719" s="263">
        <v>6495</v>
      </c>
      <c r="F719" s="263">
        <v>106</v>
      </c>
      <c r="G719" s="263">
        <v>74</v>
      </c>
      <c r="H719" s="263">
        <v>0</v>
      </c>
      <c r="I719" s="263">
        <v>0</v>
      </c>
      <c r="J719" s="264">
        <v>2611</v>
      </c>
      <c r="K719" s="264">
        <v>45</v>
      </c>
      <c r="L719" s="264">
        <v>45</v>
      </c>
      <c r="M719" s="264">
        <v>10</v>
      </c>
      <c r="N719" s="264">
        <v>0</v>
      </c>
      <c r="O719" s="264">
        <v>4688</v>
      </c>
      <c r="P719" s="264">
        <v>95</v>
      </c>
      <c r="Q719" s="264">
        <v>95</v>
      </c>
      <c r="R719" s="264">
        <v>52</v>
      </c>
      <c r="S719" s="264">
        <v>0</v>
      </c>
      <c r="T719" s="265">
        <v>0.015</v>
      </c>
      <c r="U719" s="266">
        <v>152315</v>
      </c>
      <c r="V719" s="266">
        <v>2415</v>
      </c>
      <c r="W719" s="266">
        <v>2383</v>
      </c>
      <c r="X719" s="266">
        <v>0</v>
      </c>
      <c r="Y719" s="264">
        <v>2209</v>
      </c>
      <c r="Z719" s="267">
        <v>0.0158552998719758</v>
      </c>
      <c r="AA719" s="267">
        <v>0.016320246343341</v>
      </c>
      <c r="AB719" s="267">
        <v>0.0172347759479127</v>
      </c>
      <c r="AC719" s="268">
        <v>0.0202645051194539</v>
      </c>
      <c r="AD719" s="269">
        <v>-0.000914529604571643</v>
      </c>
      <c r="AE719" s="270">
        <v>33991</v>
      </c>
      <c r="AF719" s="271">
        <v>610</v>
      </c>
      <c r="AG719" s="271">
        <v>0</v>
      </c>
      <c r="AH719" s="271">
        <v>34225</v>
      </c>
      <c r="AI719" s="271">
        <v>623</v>
      </c>
      <c r="AJ719" s="271">
        <v>0</v>
      </c>
      <c r="AK719" s="268">
        <v>0.0179459268629931</v>
      </c>
      <c r="AL719" s="268">
        <v>0.0182030679327977</v>
      </c>
      <c r="AM719" s="269">
        <v>-0.000257141069804515</v>
      </c>
    </row>
    <row r="720" spans="1:39">
      <c r="A720" s="279" t="s">
        <v>719</v>
      </c>
      <c r="B720" s="280" t="s">
        <v>3335</v>
      </c>
      <c r="C720" s="262" t="s">
        <v>954</v>
      </c>
      <c r="D720" s="280" t="s">
        <v>954</v>
      </c>
      <c r="E720" s="263">
        <v>6272</v>
      </c>
      <c r="F720" s="263">
        <v>82</v>
      </c>
      <c r="G720" s="263">
        <v>71</v>
      </c>
      <c r="H720" s="263">
        <v>0</v>
      </c>
      <c r="I720" s="263">
        <v>0</v>
      </c>
      <c r="J720" s="264">
        <v>3767</v>
      </c>
      <c r="K720" s="264">
        <v>83</v>
      </c>
      <c r="L720" s="264">
        <v>83</v>
      </c>
      <c r="M720" s="264">
        <v>16</v>
      </c>
      <c r="N720" s="264">
        <v>0</v>
      </c>
      <c r="O720" s="264">
        <v>4709</v>
      </c>
      <c r="P720" s="264">
        <v>88</v>
      </c>
      <c r="Q720" s="264">
        <v>88</v>
      </c>
      <c r="R720" s="264">
        <v>54</v>
      </c>
      <c r="S720" s="264">
        <v>0</v>
      </c>
      <c r="T720" s="265">
        <v>0.015</v>
      </c>
      <c r="U720" s="266">
        <v>158730</v>
      </c>
      <c r="V720" s="266">
        <v>3041</v>
      </c>
      <c r="W720" s="266">
        <v>3030</v>
      </c>
      <c r="X720" s="266">
        <v>3</v>
      </c>
      <c r="Y720" s="264">
        <v>2816</v>
      </c>
      <c r="Z720" s="267">
        <v>0.0191394191394191</v>
      </c>
      <c r="AA720" s="267">
        <v>0.0130739795918367</v>
      </c>
      <c r="AB720" s="267">
        <v>0.0220334483674011</v>
      </c>
      <c r="AC720" s="268">
        <v>0.018687619452113</v>
      </c>
      <c r="AD720" s="269">
        <v>-0.00895946877556438</v>
      </c>
      <c r="AE720" s="270">
        <v>35445</v>
      </c>
      <c r="AF720" s="271">
        <v>696</v>
      </c>
      <c r="AG720" s="271">
        <v>1</v>
      </c>
      <c r="AH720" s="271">
        <v>36188</v>
      </c>
      <c r="AI720" s="271">
        <v>639</v>
      </c>
      <c r="AJ720" s="271">
        <v>0</v>
      </c>
      <c r="AK720" s="268">
        <v>0.0196078431372549</v>
      </c>
      <c r="AL720" s="268">
        <v>0.0176577871117498</v>
      </c>
      <c r="AM720" s="269">
        <v>0.00195005602550515</v>
      </c>
    </row>
    <row r="721" spans="1:39">
      <c r="A721" s="279" t="s">
        <v>719</v>
      </c>
      <c r="B721" s="280" t="s">
        <v>3335</v>
      </c>
      <c r="C721" s="262" t="s">
        <v>955</v>
      </c>
      <c r="D721" s="280" t="s">
        <v>955</v>
      </c>
      <c r="E721" s="263">
        <v>3049</v>
      </c>
      <c r="F721" s="263">
        <v>24</v>
      </c>
      <c r="G721" s="263">
        <v>16</v>
      </c>
      <c r="H721" s="263">
        <v>0</v>
      </c>
      <c r="I721" s="263">
        <v>0</v>
      </c>
      <c r="J721" s="264">
        <v>1524</v>
      </c>
      <c r="K721" s="264">
        <v>10</v>
      </c>
      <c r="L721" s="264">
        <v>10</v>
      </c>
      <c r="M721" s="264">
        <v>2</v>
      </c>
      <c r="N721" s="264">
        <v>0</v>
      </c>
      <c r="O721" s="264">
        <v>2427</v>
      </c>
      <c r="P721" s="264">
        <v>22</v>
      </c>
      <c r="Q721" s="264">
        <v>22</v>
      </c>
      <c r="R721" s="264">
        <v>14</v>
      </c>
      <c r="S721" s="264">
        <v>0</v>
      </c>
      <c r="T721" s="265">
        <v>0.015</v>
      </c>
      <c r="U721" s="266">
        <v>74651</v>
      </c>
      <c r="V721" s="266">
        <v>572</v>
      </c>
      <c r="W721" s="266">
        <v>564</v>
      </c>
      <c r="X721" s="266">
        <v>0</v>
      </c>
      <c r="Y721" s="264">
        <v>530</v>
      </c>
      <c r="Z721" s="267">
        <v>0.00766232200506356</v>
      </c>
      <c r="AA721" s="267">
        <v>0.00787143325680551</v>
      </c>
      <c r="AB721" s="267">
        <v>0.00656167979002625</v>
      </c>
      <c r="AC721" s="268">
        <v>0.00906468891635764</v>
      </c>
      <c r="AD721" s="269">
        <v>0.00130975346677926</v>
      </c>
      <c r="AE721" s="270">
        <v>16802</v>
      </c>
      <c r="AF721" s="271">
        <v>133</v>
      </c>
      <c r="AG721" s="271">
        <v>0</v>
      </c>
      <c r="AH721" s="271">
        <v>17381</v>
      </c>
      <c r="AI721" s="271">
        <v>163</v>
      </c>
      <c r="AJ721" s="271">
        <v>0</v>
      </c>
      <c r="AK721" s="268">
        <v>0.00791572431853351</v>
      </c>
      <c r="AL721" s="268">
        <v>0.00937805649847535</v>
      </c>
      <c r="AM721" s="269">
        <v>-0.00146233217994184</v>
      </c>
    </row>
    <row r="722" spans="1:39">
      <c r="A722" s="279" t="s">
        <v>719</v>
      </c>
      <c r="B722" s="280" t="s">
        <v>3335</v>
      </c>
      <c r="C722" s="262" t="s">
        <v>956</v>
      </c>
      <c r="D722" s="280" t="s">
        <v>956</v>
      </c>
      <c r="E722" s="263">
        <v>2140</v>
      </c>
      <c r="F722" s="263">
        <v>30</v>
      </c>
      <c r="G722" s="263">
        <v>22</v>
      </c>
      <c r="H722" s="263">
        <v>0</v>
      </c>
      <c r="I722" s="263">
        <v>0</v>
      </c>
      <c r="J722" s="264">
        <v>1262</v>
      </c>
      <c r="K722" s="264">
        <v>24</v>
      </c>
      <c r="L722" s="264">
        <v>24</v>
      </c>
      <c r="M722" s="264">
        <v>4</v>
      </c>
      <c r="N722" s="264">
        <v>0</v>
      </c>
      <c r="O722" s="264">
        <v>1712</v>
      </c>
      <c r="P722" s="264">
        <v>20</v>
      </c>
      <c r="Q722" s="264">
        <v>20</v>
      </c>
      <c r="R722" s="264">
        <v>16</v>
      </c>
      <c r="S722" s="264">
        <v>0</v>
      </c>
      <c r="T722" s="265">
        <v>0.015</v>
      </c>
      <c r="U722" s="266">
        <v>57877</v>
      </c>
      <c r="V722" s="266">
        <v>680</v>
      </c>
      <c r="W722" s="266">
        <v>672</v>
      </c>
      <c r="X722" s="266">
        <v>0</v>
      </c>
      <c r="Y722" s="264">
        <v>621</v>
      </c>
      <c r="Z722" s="267">
        <v>0.0117490540283705</v>
      </c>
      <c r="AA722" s="267">
        <v>0.014018691588785</v>
      </c>
      <c r="AB722" s="267">
        <v>0.0190174326465927</v>
      </c>
      <c r="AC722" s="268">
        <v>0.0116822429906542</v>
      </c>
      <c r="AD722" s="269">
        <v>-0.00499874105780766</v>
      </c>
      <c r="AE722" s="270">
        <v>11726</v>
      </c>
      <c r="AF722" s="271">
        <v>150</v>
      </c>
      <c r="AG722" s="271">
        <v>0</v>
      </c>
      <c r="AH722" s="271">
        <v>12296</v>
      </c>
      <c r="AI722" s="271">
        <v>162</v>
      </c>
      <c r="AJ722" s="271">
        <v>0</v>
      </c>
      <c r="AK722" s="268">
        <v>0.0127920859628177</v>
      </c>
      <c r="AL722" s="268">
        <v>0.0131750162654522</v>
      </c>
      <c r="AM722" s="269">
        <v>-0.000382930302634508</v>
      </c>
    </row>
    <row r="723" spans="1:39">
      <c r="A723" s="279" t="s">
        <v>719</v>
      </c>
      <c r="B723" s="280" t="s">
        <v>3335</v>
      </c>
      <c r="C723" s="262" t="s">
        <v>957</v>
      </c>
      <c r="D723" s="280" t="s">
        <v>957</v>
      </c>
      <c r="E723" s="263">
        <v>5759</v>
      </c>
      <c r="F723" s="263">
        <v>66</v>
      </c>
      <c r="G723" s="263">
        <v>53</v>
      </c>
      <c r="H723" s="263">
        <v>1</v>
      </c>
      <c r="I723" s="263">
        <v>0</v>
      </c>
      <c r="J723" s="264">
        <v>3305</v>
      </c>
      <c r="K723" s="264">
        <v>69</v>
      </c>
      <c r="L723" s="264">
        <v>69</v>
      </c>
      <c r="M723" s="264">
        <v>8</v>
      </c>
      <c r="N723" s="264">
        <v>0</v>
      </c>
      <c r="O723" s="264">
        <v>4467</v>
      </c>
      <c r="P723" s="264">
        <v>45</v>
      </c>
      <c r="Q723" s="264">
        <v>45</v>
      </c>
      <c r="R723" s="264">
        <v>33</v>
      </c>
      <c r="S723" s="264">
        <v>0</v>
      </c>
      <c r="T723" s="265">
        <v>0.015</v>
      </c>
      <c r="U723" s="266">
        <v>148276</v>
      </c>
      <c r="V723" s="266">
        <v>2207</v>
      </c>
      <c r="W723" s="266">
        <v>2193</v>
      </c>
      <c r="X723" s="266">
        <v>1</v>
      </c>
      <c r="Y723" s="264">
        <v>2059</v>
      </c>
      <c r="Z723" s="267">
        <v>0.0148776605789204</v>
      </c>
      <c r="AA723" s="267">
        <v>0.0114603229727383</v>
      </c>
      <c r="AB723" s="267">
        <v>0.0208774583963691</v>
      </c>
      <c r="AC723" s="268">
        <v>0.010073875083949</v>
      </c>
      <c r="AD723" s="269">
        <v>-0.00941713542363081</v>
      </c>
      <c r="AE723" s="270">
        <v>32082</v>
      </c>
      <c r="AF723" s="271">
        <v>508</v>
      </c>
      <c r="AG723" s="271">
        <v>0</v>
      </c>
      <c r="AH723" s="271">
        <v>32554</v>
      </c>
      <c r="AI723" s="271">
        <v>494</v>
      </c>
      <c r="AJ723" s="271">
        <v>0</v>
      </c>
      <c r="AK723" s="268">
        <v>0.0158344242877626</v>
      </c>
      <c r="AL723" s="268">
        <v>0.0151747865085704</v>
      </c>
      <c r="AM723" s="269">
        <v>0.000659637779192233</v>
      </c>
    </row>
    <row r="724" spans="1:39">
      <c r="A724" s="279" t="s">
        <v>719</v>
      </c>
      <c r="B724" s="280" t="s">
        <v>3335</v>
      </c>
      <c r="C724" s="262" t="s">
        <v>958</v>
      </c>
      <c r="D724" s="280" t="s">
        <v>959</v>
      </c>
      <c r="E724" s="263">
        <v>6365</v>
      </c>
      <c r="F724" s="263">
        <v>105</v>
      </c>
      <c r="G724" s="263">
        <v>78</v>
      </c>
      <c r="H724" s="263">
        <v>1</v>
      </c>
      <c r="I724" s="263">
        <v>0</v>
      </c>
      <c r="J724" s="264">
        <v>3758</v>
      </c>
      <c r="K724" s="264">
        <v>50</v>
      </c>
      <c r="L724" s="264">
        <v>50</v>
      </c>
      <c r="M724" s="264">
        <v>13</v>
      </c>
      <c r="N724" s="264">
        <v>0</v>
      </c>
      <c r="O724" s="264">
        <v>4983</v>
      </c>
      <c r="P724" s="264">
        <v>106</v>
      </c>
      <c r="Q724" s="264">
        <v>106</v>
      </c>
      <c r="R724" s="264">
        <v>70</v>
      </c>
      <c r="S724" s="264">
        <v>0</v>
      </c>
      <c r="T724" s="265">
        <v>0.015</v>
      </c>
      <c r="U724" s="266">
        <v>162079</v>
      </c>
      <c r="V724" s="266">
        <v>3487</v>
      </c>
      <c r="W724" s="266">
        <v>3459</v>
      </c>
      <c r="X724" s="266">
        <v>5</v>
      </c>
      <c r="Y724" s="264">
        <v>3273</v>
      </c>
      <c r="Z724" s="267">
        <v>0.02148335071169</v>
      </c>
      <c r="AA724" s="267">
        <v>0.016496465043205</v>
      </c>
      <c r="AB724" s="267">
        <v>0.0133049494411921</v>
      </c>
      <c r="AC724" s="268">
        <v>0.0212723259080875</v>
      </c>
      <c r="AD724" s="269">
        <v>0.00319151560201291</v>
      </c>
      <c r="AE724" s="270">
        <v>36066</v>
      </c>
      <c r="AF724" s="271">
        <v>749</v>
      </c>
      <c r="AG724" s="271">
        <v>1</v>
      </c>
      <c r="AH724" s="271">
        <v>35816</v>
      </c>
      <c r="AI724" s="271">
        <v>728</v>
      </c>
      <c r="AJ724" s="271">
        <v>0</v>
      </c>
      <c r="AK724" s="268">
        <v>0.0207397548938058</v>
      </c>
      <c r="AL724" s="268">
        <v>0.0203261112352021</v>
      </c>
      <c r="AM724" s="269">
        <v>0.000413643658603656</v>
      </c>
    </row>
    <row r="725" spans="1:39">
      <c r="A725" s="279" t="s">
        <v>719</v>
      </c>
      <c r="B725" s="280" t="s">
        <v>3335</v>
      </c>
      <c r="C725" s="262" t="s">
        <v>960</v>
      </c>
      <c r="D725" s="280" t="s">
        <v>960</v>
      </c>
      <c r="E725" s="263">
        <v>2398</v>
      </c>
      <c r="F725" s="263">
        <v>24</v>
      </c>
      <c r="G725" s="263">
        <v>15</v>
      </c>
      <c r="H725" s="263">
        <v>0</v>
      </c>
      <c r="I725" s="263">
        <v>0</v>
      </c>
      <c r="J725" s="264">
        <v>1355</v>
      </c>
      <c r="K725" s="264">
        <v>34</v>
      </c>
      <c r="L725" s="264">
        <v>34</v>
      </c>
      <c r="M725" s="264">
        <v>7</v>
      </c>
      <c r="N725" s="264">
        <v>0</v>
      </c>
      <c r="O725" s="264">
        <v>1844</v>
      </c>
      <c r="P725" s="264">
        <v>38</v>
      </c>
      <c r="Q725" s="264">
        <v>38</v>
      </c>
      <c r="R725" s="264">
        <v>22</v>
      </c>
      <c r="S725" s="264">
        <v>0</v>
      </c>
      <c r="T725" s="265">
        <v>0.015</v>
      </c>
      <c r="U725" s="266">
        <v>61588</v>
      </c>
      <c r="V725" s="266">
        <v>1029</v>
      </c>
      <c r="W725" s="266">
        <v>1020</v>
      </c>
      <c r="X725" s="266">
        <v>0</v>
      </c>
      <c r="Y725" s="264">
        <v>950</v>
      </c>
      <c r="Z725" s="267">
        <v>0.0167078002208222</v>
      </c>
      <c r="AA725" s="267">
        <v>0.0100083402835696</v>
      </c>
      <c r="AB725" s="267">
        <v>0.0250922509225092</v>
      </c>
      <c r="AC725" s="268">
        <v>0.0206073752711497</v>
      </c>
      <c r="AD725" s="269">
        <v>-0.0150839106389396</v>
      </c>
      <c r="AE725" s="270">
        <v>13070</v>
      </c>
      <c r="AF725" s="271">
        <v>218</v>
      </c>
      <c r="AG725" s="271">
        <v>0</v>
      </c>
      <c r="AH725" s="271">
        <v>13458</v>
      </c>
      <c r="AI725" s="271">
        <v>236</v>
      </c>
      <c r="AJ725" s="271">
        <v>0</v>
      </c>
      <c r="AK725" s="268">
        <v>0.0166794185156848</v>
      </c>
      <c r="AL725" s="268">
        <v>0.0175360380442859</v>
      </c>
      <c r="AM725" s="269">
        <v>-0.000856619528601152</v>
      </c>
    </row>
    <row r="726" spans="1:39">
      <c r="A726" s="279" t="s">
        <v>719</v>
      </c>
      <c r="B726" s="280" t="s">
        <v>3335</v>
      </c>
      <c r="C726" s="262" t="s">
        <v>961</v>
      </c>
      <c r="D726" s="280" t="s">
        <v>961</v>
      </c>
      <c r="E726" s="263">
        <v>4513</v>
      </c>
      <c r="F726" s="263">
        <v>53</v>
      </c>
      <c r="G726" s="263">
        <v>33</v>
      </c>
      <c r="H726" s="263">
        <v>0</v>
      </c>
      <c r="I726" s="263">
        <v>0</v>
      </c>
      <c r="J726" s="264">
        <v>2620</v>
      </c>
      <c r="K726" s="264">
        <v>10</v>
      </c>
      <c r="L726" s="264">
        <v>10</v>
      </c>
      <c r="M726" s="264">
        <v>1</v>
      </c>
      <c r="N726" s="264">
        <v>0</v>
      </c>
      <c r="O726" s="264">
        <v>3281</v>
      </c>
      <c r="P726" s="264">
        <v>28</v>
      </c>
      <c r="Q726" s="264">
        <v>28</v>
      </c>
      <c r="R726" s="264">
        <v>19</v>
      </c>
      <c r="S726" s="264">
        <v>0</v>
      </c>
      <c r="T726" s="265">
        <v>0.015</v>
      </c>
      <c r="U726" s="266">
        <v>113354</v>
      </c>
      <c r="V726" s="266">
        <v>984</v>
      </c>
      <c r="W726" s="266">
        <v>964</v>
      </c>
      <c r="X726" s="266">
        <v>0</v>
      </c>
      <c r="Y726" s="264">
        <v>904</v>
      </c>
      <c r="Z726" s="267">
        <v>0.00868076997723945</v>
      </c>
      <c r="AA726" s="267">
        <v>0.0117438510968314</v>
      </c>
      <c r="AB726" s="267">
        <v>0.00381679389312977</v>
      </c>
      <c r="AC726" s="268">
        <v>0.00853398354160317</v>
      </c>
      <c r="AD726" s="269">
        <v>0.00792705720370161</v>
      </c>
      <c r="AE726" s="270">
        <v>24856</v>
      </c>
      <c r="AF726" s="271">
        <v>211</v>
      </c>
      <c r="AG726" s="271">
        <v>0</v>
      </c>
      <c r="AH726" s="271">
        <v>25568</v>
      </c>
      <c r="AI726" s="271">
        <v>225</v>
      </c>
      <c r="AJ726" s="271">
        <v>0</v>
      </c>
      <c r="AK726" s="268">
        <v>0.0084888960411973</v>
      </c>
      <c r="AL726" s="268">
        <v>0.00880006257822278</v>
      </c>
      <c r="AM726" s="269">
        <v>-0.000311166537025481</v>
      </c>
    </row>
    <row r="727" spans="1:39">
      <c r="A727" s="279" t="s">
        <v>719</v>
      </c>
      <c r="B727" s="280" t="s">
        <v>3336</v>
      </c>
      <c r="C727" s="262" t="s">
        <v>962</v>
      </c>
      <c r="D727" s="280" t="s">
        <v>963</v>
      </c>
      <c r="E727" s="263">
        <v>4393</v>
      </c>
      <c r="F727" s="263">
        <v>56</v>
      </c>
      <c r="G727" s="263">
        <v>31</v>
      </c>
      <c r="H727" s="263">
        <v>0</v>
      </c>
      <c r="I727" s="263">
        <v>0</v>
      </c>
      <c r="J727" s="264">
        <v>2901</v>
      </c>
      <c r="K727" s="264">
        <v>90</v>
      </c>
      <c r="L727" s="264">
        <v>90</v>
      </c>
      <c r="M727" s="264">
        <v>12</v>
      </c>
      <c r="N727" s="264">
        <v>0</v>
      </c>
      <c r="O727" s="264">
        <v>2039</v>
      </c>
      <c r="P727" s="264">
        <v>56</v>
      </c>
      <c r="Q727" s="264">
        <v>56</v>
      </c>
      <c r="R727" s="264">
        <v>36</v>
      </c>
      <c r="S727" s="264">
        <v>0</v>
      </c>
      <c r="T727" s="265">
        <v>0.015</v>
      </c>
      <c r="U727" s="266">
        <v>100729</v>
      </c>
      <c r="V727" s="266">
        <v>1991</v>
      </c>
      <c r="W727" s="266">
        <v>1965</v>
      </c>
      <c r="X727" s="266">
        <v>2</v>
      </c>
      <c r="Y727" s="264">
        <v>1806</v>
      </c>
      <c r="Z727" s="267">
        <v>0.0197460512861242</v>
      </c>
      <c r="AA727" s="267">
        <v>0.0127475529251081</v>
      </c>
      <c r="AB727" s="267">
        <v>0.031023784901758</v>
      </c>
      <c r="AC727" s="268">
        <v>0.0274644433545856</v>
      </c>
      <c r="AD727" s="269">
        <v>-0.0182762319766499</v>
      </c>
      <c r="AE727" s="270">
        <v>21830</v>
      </c>
      <c r="AF727" s="271">
        <v>497</v>
      </c>
      <c r="AG727" s="271">
        <v>1</v>
      </c>
      <c r="AH727" s="271">
        <v>22712</v>
      </c>
      <c r="AI727" s="271">
        <v>440</v>
      </c>
      <c r="AJ727" s="271">
        <v>0</v>
      </c>
      <c r="AK727" s="268">
        <v>0.0227210261108566</v>
      </c>
      <c r="AL727" s="268">
        <v>0.0193730186685453</v>
      </c>
      <c r="AM727" s="269">
        <v>0.00334800744231136</v>
      </c>
    </row>
    <row r="728" spans="1:39">
      <c r="A728" s="279" t="s">
        <v>719</v>
      </c>
      <c r="B728" s="280" t="s">
        <v>3336</v>
      </c>
      <c r="C728" s="262" t="s">
        <v>964</v>
      </c>
      <c r="D728" s="280" t="s">
        <v>964</v>
      </c>
      <c r="E728" s="263">
        <v>2879</v>
      </c>
      <c r="F728" s="263">
        <v>31</v>
      </c>
      <c r="G728" s="263">
        <v>22</v>
      </c>
      <c r="H728" s="263">
        <v>0</v>
      </c>
      <c r="I728" s="263">
        <v>0</v>
      </c>
      <c r="J728" s="264">
        <v>1833</v>
      </c>
      <c r="K728" s="264">
        <v>6</v>
      </c>
      <c r="L728" s="264">
        <v>6</v>
      </c>
      <c r="M728" s="264">
        <v>3</v>
      </c>
      <c r="N728" s="264">
        <v>0</v>
      </c>
      <c r="O728" s="264">
        <v>1327</v>
      </c>
      <c r="P728" s="264">
        <v>47</v>
      </c>
      <c r="Q728" s="264">
        <v>46</v>
      </c>
      <c r="R728" s="264">
        <v>31</v>
      </c>
      <c r="S728" s="264">
        <v>0</v>
      </c>
      <c r="T728" s="265">
        <v>0.015</v>
      </c>
      <c r="U728" s="266">
        <v>65574</v>
      </c>
      <c r="V728" s="266">
        <v>964</v>
      </c>
      <c r="W728" s="266">
        <v>954</v>
      </c>
      <c r="X728" s="266">
        <v>0</v>
      </c>
      <c r="Y728" s="264">
        <v>908</v>
      </c>
      <c r="Z728" s="267">
        <v>0.0147009485466801</v>
      </c>
      <c r="AA728" s="267">
        <v>0.0107676276484891</v>
      </c>
      <c r="AB728" s="267">
        <v>0.00327332242225859</v>
      </c>
      <c r="AC728" s="268">
        <v>0.0354182366239638</v>
      </c>
      <c r="AD728" s="269">
        <v>0.00749430522623047</v>
      </c>
      <c r="AE728" s="270">
        <v>15136</v>
      </c>
      <c r="AF728" s="271">
        <v>218</v>
      </c>
      <c r="AG728" s="271">
        <v>0</v>
      </c>
      <c r="AH728" s="271">
        <v>15152</v>
      </c>
      <c r="AI728" s="271">
        <v>199</v>
      </c>
      <c r="AJ728" s="271">
        <v>0</v>
      </c>
      <c r="AK728" s="268">
        <v>0.0144027484143763</v>
      </c>
      <c r="AL728" s="268">
        <v>0.0131335797254488</v>
      </c>
      <c r="AM728" s="269">
        <v>0.00126916868892754</v>
      </c>
    </row>
    <row r="729" spans="1:39">
      <c r="A729" s="279" t="s">
        <v>719</v>
      </c>
      <c r="B729" s="280" t="s">
        <v>3336</v>
      </c>
      <c r="C729" s="262" t="s">
        <v>965</v>
      </c>
      <c r="D729" s="280" t="s">
        <v>966</v>
      </c>
      <c r="E729" s="263">
        <v>8807</v>
      </c>
      <c r="F729" s="263">
        <v>175</v>
      </c>
      <c r="G729" s="263">
        <v>96</v>
      </c>
      <c r="H729" s="263">
        <v>0</v>
      </c>
      <c r="I729" s="263">
        <v>0</v>
      </c>
      <c r="J729" s="264">
        <v>6111</v>
      </c>
      <c r="K729" s="264">
        <v>128</v>
      </c>
      <c r="L729" s="264">
        <v>127</v>
      </c>
      <c r="M729" s="264">
        <v>0</v>
      </c>
      <c r="N729" s="264">
        <v>0</v>
      </c>
      <c r="O729" s="264">
        <v>4810</v>
      </c>
      <c r="P729" s="264">
        <v>266</v>
      </c>
      <c r="Q729" s="264">
        <v>266</v>
      </c>
      <c r="R729" s="264">
        <v>169</v>
      </c>
      <c r="S729" s="264">
        <v>1</v>
      </c>
      <c r="T729" s="265">
        <v>0.015</v>
      </c>
      <c r="U729" s="266">
        <v>211315</v>
      </c>
      <c r="V729" s="266">
        <v>4824</v>
      </c>
      <c r="W729" s="266">
        <v>4744</v>
      </c>
      <c r="X729" s="266">
        <v>6</v>
      </c>
      <c r="Y729" s="264">
        <v>4381</v>
      </c>
      <c r="Z729" s="267">
        <v>0.0228000851808911</v>
      </c>
      <c r="AA729" s="267">
        <v>0.0198705575110707</v>
      </c>
      <c r="AB729" s="267">
        <v>0.0209458353788251</v>
      </c>
      <c r="AC729" s="268">
        <v>0.0550935550935551</v>
      </c>
      <c r="AD729" s="269">
        <v>-0.00107527786775433</v>
      </c>
      <c r="AE729" s="270">
        <v>46168</v>
      </c>
      <c r="AF729" s="271">
        <v>1163</v>
      </c>
      <c r="AG729" s="271">
        <v>1</v>
      </c>
      <c r="AH729" s="271">
        <v>47232</v>
      </c>
      <c r="AI729" s="271">
        <v>1198</v>
      </c>
      <c r="AJ729" s="271">
        <v>0</v>
      </c>
      <c r="AK729" s="268">
        <v>0.025168948189222</v>
      </c>
      <c r="AL729" s="268">
        <v>0.0253641598915989</v>
      </c>
      <c r="AM729" s="269">
        <v>-0.000195211702376945</v>
      </c>
    </row>
    <row r="730" spans="1:39">
      <c r="A730" s="279" t="s">
        <v>719</v>
      </c>
      <c r="B730" s="280" t="s">
        <v>3336</v>
      </c>
      <c r="C730" s="262" t="s">
        <v>967</v>
      </c>
      <c r="D730" s="280" t="s">
        <v>968</v>
      </c>
      <c r="E730" s="263">
        <v>8431</v>
      </c>
      <c r="F730" s="263">
        <v>120</v>
      </c>
      <c r="G730" s="263">
        <v>63</v>
      </c>
      <c r="H730" s="263">
        <v>0</v>
      </c>
      <c r="I730" s="263">
        <v>0</v>
      </c>
      <c r="J730" s="264">
        <v>6007</v>
      </c>
      <c r="K730" s="264">
        <v>44</v>
      </c>
      <c r="L730" s="264">
        <v>44</v>
      </c>
      <c r="M730" s="264">
        <v>7</v>
      </c>
      <c r="N730" s="264">
        <v>0</v>
      </c>
      <c r="O730" s="264">
        <v>4453</v>
      </c>
      <c r="P730" s="264">
        <v>90</v>
      </c>
      <c r="Q730" s="264">
        <v>90</v>
      </c>
      <c r="R730" s="264">
        <v>44</v>
      </c>
      <c r="S730" s="264">
        <v>0</v>
      </c>
      <c r="T730" s="265">
        <v>0.015</v>
      </c>
      <c r="U730" s="266">
        <v>203911</v>
      </c>
      <c r="V730" s="266">
        <v>3153</v>
      </c>
      <c r="W730" s="266">
        <v>3096</v>
      </c>
      <c r="X730" s="266">
        <v>0</v>
      </c>
      <c r="Y730" s="264">
        <v>2897</v>
      </c>
      <c r="Z730" s="267">
        <v>0.0154626283035246</v>
      </c>
      <c r="AA730" s="267">
        <v>0.0142331870477998</v>
      </c>
      <c r="AB730" s="267">
        <v>0.00732478774762777</v>
      </c>
      <c r="AC730" s="268">
        <v>0.0202110936447339</v>
      </c>
      <c r="AD730" s="269">
        <v>0.00690839930017202</v>
      </c>
      <c r="AE730" s="270">
        <v>46639</v>
      </c>
      <c r="AF730" s="271">
        <v>681</v>
      </c>
      <c r="AG730" s="271">
        <v>0</v>
      </c>
      <c r="AH730" s="271">
        <v>47517</v>
      </c>
      <c r="AI730" s="271">
        <v>768</v>
      </c>
      <c r="AJ730" s="271">
        <v>0</v>
      </c>
      <c r="AK730" s="268">
        <v>0.0146015137545831</v>
      </c>
      <c r="AL730" s="268">
        <v>0.016162636530084</v>
      </c>
      <c r="AM730" s="269">
        <v>-0.0015611227755009</v>
      </c>
    </row>
    <row r="731" spans="1:39">
      <c r="A731" s="279" t="s">
        <v>719</v>
      </c>
      <c r="B731" s="280" t="s">
        <v>3336</v>
      </c>
      <c r="C731" s="262" t="s">
        <v>969</v>
      </c>
      <c r="D731" s="280" t="s">
        <v>970</v>
      </c>
      <c r="E731" s="263">
        <v>6872</v>
      </c>
      <c r="F731" s="263">
        <v>124</v>
      </c>
      <c r="G731" s="263">
        <v>56</v>
      </c>
      <c r="H731" s="263">
        <v>0</v>
      </c>
      <c r="I731" s="263">
        <v>0</v>
      </c>
      <c r="J731" s="264">
        <v>5060</v>
      </c>
      <c r="K731" s="264">
        <v>99</v>
      </c>
      <c r="L731" s="264">
        <v>99</v>
      </c>
      <c r="M731" s="264">
        <v>3</v>
      </c>
      <c r="N731" s="264">
        <v>0</v>
      </c>
      <c r="O731" s="264">
        <v>3501</v>
      </c>
      <c r="P731" s="264">
        <v>90</v>
      </c>
      <c r="Q731" s="264">
        <v>90</v>
      </c>
      <c r="R731" s="264">
        <v>53</v>
      </c>
      <c r="S731" s="264">
        <v>0</v>
      </c>
      <c r="T731" s="265">
        <v>0.015</v>
      </c>
      <c r="U731" s="266">
        <v>160892</v>
      </c>
      <c r="V731" s="266">
        <v>3390</v>
      </c>
      <c r="W731" s="266">
        <v>3321</v>
      </c>
      <c r="X731" s="266">
        <v>3</v>
      </c>
      <c r="Y731" s="264">
        <v>3088</v>
      </c>
      <c r="Z731" s="267">
        <v>0.021051388509062</v>
      </c>
      <c r="AA731" s="267">
        <v>0.0180442374854482</v>
      </c>
      <c r="AB731" s="267">
        <v>0.0195652173913043</v>
      </c>
      <c r="AC731" s="268">
        <v>0.025706940874036</v>
      </c>
      <c r="AD731" s="269">
        <v>-0.00152097990585615</v>
      </c>
      <c r="AE731" s="270">
        <v>36349</v>
      </c>
      <c r="AF731" s="271">
        <v>795</v>
      </c>
      <c r="AG731" s="271">
        <v>0</v>
      </c>
      <c r="AH731" s="271">
        <v>36284</v>
      </c>
      <c r="AI731" s="271">
        <v>870</v>
      </c>
      <c r="AJ731" s="271">
        <v>1</v>
      </c>
      <c r="AK731" s="268">
        <v>0.0218713031995378</v>
      </c>
      <c r="AL731" s="268">
        <v>0.0239499503913571</v>
      </c>
      <c r="AM731" s="269">
        <v>-0.00207864719181926</v>
      </c>
    </row>
    <row r="732" spans="1:39">
      <c r="A732" s="279" t="s">
        <v>719</v>
      </c>
      <c r="B732" s="280" t="s">
        <v>3336</v>
      </c>
      <c r="C732" s="262" t="s">
        <v>971</v>
      </c>
      <c r="D732" s="280" t="s">
        <v>972</v>
      </c>
      <c r="E732" s="263">
        <v>8743</v>
      </c>
      <c r="F732" s="263">
        <v>111</v>
      </c>
      <c r="G732" s="263">
        <v>85</v>
      </c>
      <c r="H732" s="263">
        <v>0</v>
      </c>
      <c r="I732" s="263">
        <v>0</v>
      </c>
      <c r="J732" s="264">
        <v>6611</v>
      </c>
      <c r="K732" s="264">
        <v>85</v>
      </c>
      <c r="L732" s="264">
        <v>85</v>
      </c>
      <c r="M732" s="264">
        <v>13</v>
      </c>
      <c r="N732" s="264">
        <v>0</v>
      </c>
      <c r="O732" s="264">
        <v>4506</v>
      </c>
      <c r="P732" s="264">
        <v>145</v>
      </c>
      <c r="Q732" s="264">
        <v>145</v>
      </c>
      <c r="R732" s="264">
        <v>101</v>
      </c>
      <c r="S732" s="264">
        <v>0</v>
      </c>
      <c r="T732" s="265">
        <v>0.015</v>
      </c>
      <c r="U732" s="266">
        <v>217771</v>
      </c>
      <c r="V732" s="266">
        <v>3385</v>
      </c>
      <c r="W732" s="266">
        <v>3359</v>
      </c>
      <c r="X732" s="266">
        <v>0</v>
      </c>
      <c r="Y732" s="264">
        <v>3129</v>
      </c>
      <c r="Z732" s="267">
        <v>0.0155438511096519</v>
      </c>
      <c r="AA732" s="267">
        <v>0.0126958709825003</v>
      </c>
      <c r="AB732" s="267">
        <v>0.0128573589472092</v>
      </c>
      <c r="AC732" s="268">
        <v>0.032179316466933</v>
      </c>
      <c r="AD732" s="269">
        <v>-0.000161487964708912</v>
      </c>
      <c r="AE732" s="270">
        <v>47787</v>
      </c>
      <c r="AF732" s="271">
        <v>767</v>
      </c>
      <c r="AG732" s="271">
        <v>0</v>
      </c>
      <c r="AH732" s="271">
        <v>49123</v>
      </c>
      <c r="AI732" s="271">
        <v>890</v>
      </c>
      <c r="AJ732" s="271">
        <v>0</v>
      </c>
      <c r="AK732" s="268">
        <v>0.0160503902735053</v>
      </c>
      <c r="AL732" s="268">
        <v>0.0181177859658408</v>
      </c>
      <c r="AM732" s="269">
        <v>-0.0020673956923355</v>
      </c>
    </row>
    <row r="733" spans="1:39">
      <c r="A733" s="279" t="s">
        <v>719</v>
      </c>
      <c r="B733" s="280" t="s">
        <v>3336</v>
      </c>
      <c r="C733" s="262" t="s">
        <v>973</v>
      </c>
      <c r="D733" s="280" t="s">
        <v>973</v>
      </c>
      <c r="E733" s="263">
        <v>2279</v>
      </c>
      <c r="F733" s="263">
        <v>37</v>
      </c>
      <c r="G733" s="263">
        <v>23</v>
      </c>
      <c r="H733" s="263">
        <v>0</v>
      </c>
      <c r="I733" s="263">
        <v>0</v>
      </c>
      <c r="J733" s="264">
        <v>1442</v>
      </c>
      <c r="K733" s="264">
        <v>14</v>
      </c>
      <c r="L733" s="264">
        <v>14</v>
      </c>
      <c r="M733" s="264">
        <v>2</v>
      </c>
      <c r="N733" s="264">
        <v>0</v>
      </c>
      <c r="O733" s="264">
        <v>1126</v>
      </c>
      <c r="P733" s="264">
        <v>13</v>
      </c>
      <c r="Q733" s="264">
        <v>13</v>
      </c>
      <c r="R733" s="264">
        <v>7</v>
      </c>
      <c r="S733" s="264">
        <v>0</v>
      </c>
      <c r="T733" s="265">
        <v>0.015</v>
      </c>
      <c r="U733" s="266">
        <v>50897</v>
      </c>
      <c r="V733" s="266">
        <v>718</v>
      </c>
      <c r="W733" s="266">
        <v>704</v>
      </c>
      <c r="X733" s="266">
        <v>0</v>
      </c>
      <c r="Y733" s="264">
        <v>650</v>
      </c>
      <c r="Z733" s="267">
        <v>0.0141069218225043</v>
      </c>
      <c r="AA733" s="267">
        <v>0.01623519087319</v>
      </c>
      <c r="AB733" s="267">
        <v>0.00970873786407767</v>
      </c>
      <c r="AC733" s="268">
        <v>0.0115452930728242</v>
      </c>
      <c r="AD733" s="269">
        <v>0.00652645300911233</v>
      </c>
      <c r="AE733" s="270">
        <v>11680</v>
      </c>
      <c r="AF733" s="271">
        <v>177</v>
      </c>
      <c r="AG733" s="271">
        <v>0</v>
      </c>
      <c r="AH733" s="271">
        <v>11890</v>
      </c>
      <c r="AI733" s="271">
        <v>147</v>
      </c>
      <c r="AJ733" s="271">
        <v>0</v>
      </c>
      <c r="AK733" s="268">
        <v>0.0151541095890411</v>
      </c>
      <c r="AL733" s="268">
        <v>0.012363330529857</v>
      </c>
      <c r="AM733" s="269">
        <v>0.00279077905918407</v>
      </c>
    </row>
    <row r="734" spans="1:39">
      <c r="A734" s="279" t="s">
        <v>719</v>
      </c>
      <c r="B734" s="280" t="s">
        <v>3336</v>
      </c>
      <c r="C734" s="262" t="s">
        <v>974</v>
      </c>
      <c r="D734" s="280" t="s">
        <v>975</v>
      </c>
      <c r="E734" s="263">
        <v>6967</v>
      </c>
      <c r="F734" s="263">
        <v>55</v>
      </c>
      <c r="G734" s="263">
        <v>31</v>
      </c>
      <c r="H734" s="263">
        <v>0</v>
      </c>
      <c r="I734" s="263">
        <v>0</v>
      </c>
      <c r="J734" s="264">
        <v>5040</v>
      </c>
      <c r="K734" s="264">
        <v>96</v>
      </c>
      <c r="L734" s="264">
        <v>96</v>
      </c>
      <c r="M734" s="264">
        <v>24</v>
      </c>
      <c r="N734" s="264">
        <v>0</v>
      </c>
      <c r="O734" s="264">
        <v>3396</v>
      </c>
      <c r="P734" s="264">
        <v>57</v>
      </c>
      <c r="Q734" s="264">
        <v>57</v>
      </c>
      <c r="R734" s="264">
        <v>21</v>
      </c>
      <c r="S734" s="264">
        <v>0</v>
      </c>
      <c r="T734" s="265">
        <v>0.015</v>
      </c>
      <c r="U734" s="266">
        <v>165646</v>
      </c>
      <c r="V734" s="266">
        <v>3033</v>
      </c>
      <c r="W734" s="266">
        <v>3009</v>
      </c>
      <c r="X734" s="266">
        <v>2</v>
      </c>
      <c r="Y734" s="264">
        <v>2851</v>
      </c>
      <c r="Z734" s="267">
        <v>0.0182980573029231</v>
      </c>
      <c r="AA734" s="267">
        <v>0.00789435912157313</v>
      </c>
      <c r="AB734" s="267">
        <v>0.019047619047619</v>
      </c>
      <c r="AC734" s="268">
        <v>0.0167844522968198</v>
      </c>
      <c r="AD734" s="269">
        <v>-0.0111532599260459</v>
      </c>
      <c r="AE734" s="270">
        <v>37520</v>
      </c>
      <c r="AF734" s="271">
        <v>586</v>
      </c>
      <c r="AG734" s="271">
        <v>0</v>
      </c>
      <c r="AH734" s="271">
        <v>37515</v>
      </c>
      <c r="AI734" s="271">
        <v>814</v>
      </c>
      <c r="AJ734" s="271">
        <v>1</v>
      </c>
      <c r="AK734" s="268">
        <v>0.0156183368869936</v>
      </c>
      <c r="AL734" s="268">
        <v>0.021671331467413</v>
      </c>
      <c r="AM734" s="269">
        <v>-0.00605299458041943</v>
      </c>
    </row>
    <row r="735" spans="1:39">
      <c r="A735" s="279" t="s">
        <v>719</v>
      </c>
      <c r="B735" s="280" t="s">
        <v>3336</v>
      </c>
      <c r="C735" s="262" t="s">
        <v>976</v>
      </c>
      <c r="D735" s="280" t="s">
        <v>976</v>
      </c>
      <c r="E735" s="263">
        <v>1787</v>
      </c>
      <c r="F735" s="263">
        <v>13</v>
      </c>
      <c r="G735" s="263">
        <v>9</v>
      </c>
      <c r="H735" s="263">
        <v>0</v>
      </c>
      <c r="I735" s="263">
        <v>0</v>
      </c>
      <c r="J735" s="264">
        <v>1146</v>
      </c>
      <c r="K735" s="264">
        <v>18</v>
      </c>
      <c r="L735" s="264">
        <v>18</v>
      </c>
      <c r="M735" s="264">
        <v>4</v>
      </c>
      <c r="N735" s="264">
        <v>0</v>
      </c>
      <c r="O735" s="264">
        <v>865</v>
      </c>
      <c r="P735" s="264">
        <v>19</v>
      </c>
      <c r="Q735" s="264">
        <v>19</v>
      </c>
      <c r="R735" s="264">
        <v>15</v>
      </c>
      <c r="S735" s="264">
        <v>0</v>
      </c>
      <c r="T735" s="265">
        <v>0.015</v>
      </c>
      <c r="U735" s="266">
        <v>43103</v>
      </c>
      <c r="V735" s="266">
        <v>475</v>
      </c>
      <c r="W735" s="266">
        <v>471</v>
      </c>
      <c r="X735" s="266">
        <v>0</v>
      </c>
      <c r="Y735" s="264">
        <v>439</v>
      </c>
      <c r="Z735" s="267">
        <v>0.0110201146091919</v>
      </c>
      <c r="AA735" s="267">
        <v>0.00727476217123671</v>
      </c>
      <c r="AB735" s="267">
        <v>0.0157068062827225</v>
      </c>
      <c r="AC735" s="268">
        <v>0.0219653179190751</v>
      </c>
      <c r="AD735" s="269">
        <v>-0.0084320441114858</v>
      </c>
      <c r="AE735" s="270">
        <v>9354</v>
      </c>
      <c r="AF735" s="271">
        <v>114</v>
      </c>
      <c r="AG735" s="271">
        <v>0</v>
      </c>
      <c r="AH735" s="271">
        <v>9653</v>
      </c>
      <c r="AI735" s="271">
        <v>123</v>
      </c>
      <c r="AJ735" s="271">
        <v>0</v>
      </c>
      <c r="AK735" s="268">
        <v>0.0121872995509942</v>
      </c>
      <c r="AL735" s="268">
        <v>0.0127421526986429</v>
      </c>
      <c r="AM735" s="269">
        <v>-0.000554853147648682</v>
      </c>
    </row>
    <row r="736" spans="1:39">
      <c r="A736" s="279" t="s">
        <v>719</v>
      </c>
      <c r="B736" s="280" t="s">
        <v>3336</v>
      </c>
      <c r="C736" s="262" t="s">
        <v>977</v>
      </c>
      <c r="D736" s="280" t="s">
        <v>977</v>
      </c>
      <c r="E736" s="263">
        <v>4925</v>
      </c>
      <c r="F736" s="263">
        <v>53</v>
      </c>
      <c r="G736" s="263">
        <v>31</v>
      </c>
      <c r="H736" s="263">
        <v>0</v>
      </c>
      <c r="I736" s="263">
        <v>0</v>
      </c>
      <c r="J736" s="264">
        <v>3397</v>
      </c>
      <c r="K736" s="264">
        <v>39</v>
      </c>
      <c r="L736" s="264">
        <v>39</v>
      </c>
      <c r="M736" s="264">
        <v>2</v>
      </c>
      <c r="N736" s="264">
        <v>0</v>
      </c>
      <c r="O736" s="264">
        <v>2239</v>
      </c>
      <c r="P736" s="264">
        <v>45</v>
      </c>
      <c r="Q736" s="264">
        <v>45</v>
      </c>
      <c r="R736" s="264">
        <v>28</v>
      </c>
      <c r="S736" s="264">
        <v>0</v>
      </c>
      <c r="T736" s="265">
        <v>0.015</v>
      </c>
      <c r="U736" s="266">
        <v>120003</v>
      </c>
      <c r="V736" s="266">
        <v>1638</v>
      </c>
      <c r="W736" s="266">
        <v>1616</v>
      </c>
      <c r="X736" s="266">
        <v>1</v>
      </c>
      <c r="Y736" s="264">
        <v>1517</v>
      </c>
      <c r="Z736" s="267">
        <v>0.0136413256335258</v>
      </c>
      <c r="AA736" s="267">
        <v>0.010761421319797</v>
      </c>
      <c r="AB736" s="267">
        <v>0.011480718280836</v>
      </c>
      <c r="AC736" s="268">
        <v>0.0200982581509602</v>
      </c>
      <c r="AD736" s="269">
        <v>-0.000719296961039078</v>
      </c>
      <c r="AE736" s="270">
        <v>25618</v>
      </c>
      <c r="AF736" s="271">
        <v>360</v>
      </c>
      <c r="AG736" s="271">
        <v>0</v>
      </c>
      <c r="AH736" s="271">
        <v>26992</v>
      </c>
      <c r="AI736" s="271">
        <v>412</v>
      </c>
      <c r="AJ736" s="271">
        <v>1</v>
      </c>
      <c r="AK736" s="268">
        <v>0.0140526192520884</v>
      </c>
      <c r="AL736" s="268">
        <v>0.0152267338470658</v>
      </c>
      <c r="AM736" s="269">
        <v>-0.00117411459497742</v>
      </c>
    </row>
    <row r="737" spans="1:39">
      <c r="A737" s="279" t="s">
        <v>719</v>
      </c>
      <c r="B737" s="280" t="s">
        <v>3336</v>
      </c>
      <c r="C737" s="262" t="s">
        <v>978</v>
      </c>
      <c r="D737" s="280" t="s">
        <v>978</v>
      </c>
      <c r="E737" s="263">
        <v>3405</v>
      </c>
      <c r="F737" s="263">
        <v>37</v>
      </c>
      <c r="G737" s="263">
        <v>17</v>
      </c>
      <c r="H737" s="263">
        <v>1</v>
      </c>
      <c r="I737" s="263">
        <v>0</v>
      </c>
      <c r="J737" s="264">
        <v>2273</v>
      </c>
      <c r="K737" s="264">
        <v>31</v>
      </c>
      <c r="L737" s="264">
        <v>31</v>
      </c>
      <c r="M737" s="264">
        <v>8</v>
      </c>
      <c r="N737" s="264">
        <v>0</v>
      </c>
      <c r="O737" s="264">
        <v>1585</v>
      </c>
      <c r="P737" s="264">
        <v>41</v>
      </c>
      <c r="Q737" s="264">
        <v>41</v>
      </c>
      <c r="R737" s="264">
        <v>21</v>
      </c>
      <c r="S737" s="264">
        <v>0</v>
      </c>
      <c r="T737" s="265">
        <v>0.015</v>
      </c>
      <c r="U737" s="266">
        <v>80077</v>
      </c>
      <c r="V737" s="266">
        <v>1449</v>
      </c>
      <c r="W737" s="266">
        <v>1429</v>
      </c>
      <c r="X737" s="266">
        <v>1</v>
      </c>
      <c r="Y737" s="264">
        <v>1357</v>
      </c>
      <c r="Z737" s="267">
        <v>0.0180825955018295</v>
      </c>
      <c r="AA737" s="267">
        <v>0.0108663729809104</v>
      </c>
      <c r="AB737" s="267">
        <v>0.0136383633963924</v>
      </c>
      <c r="AC737" s="268">
        <v>0.0258675078864353</v>
      </c>
      <c r="AD737" s="269">
        <v>-0.00277199041548201</v>
      </c>
      <c r="AE737" s="270">
        <v>17483</v>
      </c>
      <c r="AF737" s="271">
        <v>314</v>
      </c>
      <c r="AG737" s="271">
        <v>0</v>
      </c>
      <c r="AH737" s="271">
        <v>17719</v>
      </c>
      <c r="AI737" s="271">
        <v>366</v>
      </c>
      <c r="AJ737" s="271">
        <v>0</v>
      </c>
      <c r="AK737" s="268">
        <v>0.0179603042956014</v>
      </c>
      <c r="AL737" s="268">
        <v>0.0206557932163215</v>
      </c>
      <c r="AM737" s="269">
        <v>-0.00269548892072002</v>
      </c>
    </row>
    <row r="738" spans="1:39">
      <c r="A738" s="279" t="s">
        <v>719</v>
      </c>
      <c r="B738" s="280" t="s">
        <v>3336</v>
      </c>
      <c r="C738" s="262" t="s">
        <v>979</v>
      </c>
      <c r="D738" s="280" t="s">
        <v>980</v>
      </c>
      <c r="E738" s="263">
        <v>4147</v>
      </c>
      <c r="F738" s="263">
        <v>70</v>
      </c>
      <c r="G738" s="263">
        <v>31</v>
      </c>
      <c r="H738" s="263">
        <v>0</v>
      </c>
      <c r="I738" s="263">
        <v>0</v>
      </c>
      <c r="J738" s="264">
        <v>2750</v>
      </c>
      <c r="K738" s="264">
        <v>80</v>
      </c>
      <c r="L738" s="264">
        <v>79</v>
      </c>
      <c r="M738" s="264">
        <v>3</v>
      </c>
      <c r="N738" s="264">
        <v>0</v>
      </c>
      <c r="O738" s="264">
        <v>1979</v>
      </c>
      <c r="P738" s="264">
        <v>35</v>
      </c>
      <c r="Q738" s="264">
        <v>35</v>
      </c>
      <c r="R738" s="264">
        <v>12</v>
      </c>
      <c r="S738" s="264">
        <v>0</v>
      </c>
      <c r="T738" s="265">
        <v>0.015</v>
      </c>
      <c r="U738" s="266">
        <v>102788</v>
      </c>
      <c r="V738" s="266">
        <v>1822</v>
      </c>
      <c r="W738" s="266">
        <v>1782</v>
      </c>
      <c r="X738" s="266">
        <v>0</v>
      </c>
      <c r="Y738" s="264">
        <v>1621</v>
      </c>
      <c r="Z738" s="267">
        <v>0.0177258045686267</v>
      </c>
      <c r="AA738" s="267">
        <v>0.0168796720520858</v>
      </c>
      <c r="AB738" s="267">
        <v>0.0290909090909091</v>
      </c>
      <c r="AC738" s="268">
        <v>0.0176856998484083</v>
      </c>
      <c r="AD738" s="269">
        <v>-0.0122112370388232</v>
      </c>
      <c r="AE738" s="270">
        <v>21508</v>
      </c>
      <c r="AF738" s="271">
        <v>379</v>
      </c>
      <c r="AG738" s="271">
        <v>0</v>
      </c>
      <c r="AH738" s="271">
        <v>22880</v>
      </c>
      <c r="AI738" s="271">
        <v>475</v>
      </c>
      <c r="AJ738" s="271">
        <v>0</v>
      </c>
      <c r="AK738" s="268">
        <v>0.0176213501952762</v>
      </c>
      <c r="AL738" s="268">
        <v>0.0207604895104895</v>
      </c>
      <c r="AM738" s="269">
        <v>-0.00313913931521334</v>
      </c>
    </row>
    <row r="739" spans="1:39">
      <c r="A739" s="279" t="s">
        <v>719</v>
      </c>
      <c r="B739" s="280" t="s">
        <v>3336</v>
      </c>
      <c r="C739" s="262" t="s">
        <v>981</v>
      </c>
      <c r="D739" s="280" t="s">
        <v>982</v>
      </c>
      <c r="E739" s="263">
        <v>6917</v>
      </c>
      <c r="F739" s="263">
        <v>124</v>
      </c>
      <c r="G739" s="263">
        <v>57</v>
      </c>
      <c r="H739" s="263">
        <v>0</v>
      </c>
      <c r="I739" s="263">
        <v>0</v>
      </c>
      <c r="J739" s="264">
        <v>4771</v>
      </c>
      <c r="K739" s="264">
        <v>92</v>
      </c>
      <c r="L739" s="264">
        <v>92</v>
      </c>
      <c r="M739" s="264">
        <v>5</v>
      </c>
      <c r="N739" s="264">
        <v>0</v>
      </c>
      <c r="O739" s="264">
        <v>3683</v>
      </c>
      <c r="P739" s="264">
        <v>117</v>
      </c>
      <c r="Q739" s="264">
        <v>117</v>
      </c>
      <c r="R739" s="264">
        <v>50</v>
      </c>
      <c r="S739" s="264">
        <v>0</v>
      </c>
      <c r="T739" s="265">
        <v>0.015</v>
      </c>
      <c r="U739" s="266">
        <v>165327</v>
      </c>
      <c r="V739" s="266">
        <v>3455</v>
      </c>
      <c r="W739" s="266">
        <v>3387</v>
      </c>
      <c r="X739" s="266">
        <v>2</v>
      </c>
      <c r="Y739" s="264">
        <v>3139</v>
      </c>
      <c r="Z739" s="267">
        <v>0.0208858807091401</v>
      </c>
      <c r="AA739" s="267">
        <v>0.0179268468989446</v>
      </c>
      <c r="AB739" s="267">
        <v>0.0192831691469294</v>
      </c>
      <c r="AC739" s="268">
        <v>0.0317675807765409</v>
      </c>
      <c r="AD739" s="269">
        <v>-0.00135632224798473</v>
      </c>
      <c r="AE739" s="270">
        <v>36164</v>
      </c>
      <c r="AF739" s="271">
        <v>782</v>
      </c>
      <c r="AG739" s="271">
        <v>0</v>
      </c>
      <c r="AH739" s="271">
        <v>36866</v>
      </c>
      <c r="AI739" s="271">
        <v>804</v>
      </c>
      <c r="AJ739" s="271">
        <v>1</v>
      </c>
      <c r="AK739" s="268">
        <v>0.0216237141909081</v>
      </c>
      <c r="AL739" s="268">
        <v>0.0217815873704769</v>
      </c>
      <c r="AM739" s="269">
        <v>-0.000157873179568776</v>
      </c>
    </row>
    <row r="740" spans="1:39">
      <c r="A740" s="279" t="s">
        <v>719</v>
      </c>
      <c r="B740" s="280" t="s">
        <v>3336</v>
      </c>
      <c r="C740" s="262" t="s">
        <v>983</v>
      </c>
      <c r="D740" s="280" t="s">
        <v>984</v>
      </c>
      <c r="E740" s="263">
        <v>4675</v>
      </c>
      <c r="F740" s="263">
        <v>72</v>
      </c>
      <c r="G740" s="263">
        <v>48</v>
      </c>
      <c r="H740" s="263">
        <v>0</v>
      </c>
      <c r="I740" s="263">
        <v>0</v>
      </c>
      <c r="J740" s="264">
        <v>3119</v>
      </c>
      <c r="K740" s="264">
        <v>52</v>
      </c>
      <c r="L740" s="264">
        <v>52</v>
      </c>
      <c r="M740" s="264">
        <v>4</v>
      </c>
      <c r="N740" s="264">
        <v>0</v>
      </c>
      <c r="O740" s="264">
        <v>2179</v>
      </c>
      <c r="P740" s="264">
        <v>39</v>
      </c>
      <c r="Q740" s="264">
        <v>39</v>
      </c>
      <c r="R740" s="264">
        <v>18</v>
      </c>
      <c r="S740" s="264">
        <v>0</v>
      </c>
      <c r="T740" s="265">
        <v>0.015</v>
      </c>
      <c r="U740" s="266">
        <v>110254</v>
      </c>
      <c r="V740" s="266">
        <v>1666</v>
      </c>
      <c r="W740" s="266">
        <v>1642</v>
      </c>
      <c r="X740" s="266">
        <v>2</v>
      </c>
      <c r="Y740" s="264">
        <v>1500</v>
      </c>
      <c r="Z740" s="267">
        <v>0.0150924229506412</v>
      </c>
      <c r="AA740" s="267">
        <v>0.0154010695187166</v>
      </c>
      <c r="AB740" s="267">
        <v>0.0166720102596986</v>
      </c>
      <c r="AC740" s="268">
        <v>0.0178981184029371</v>
      </c>
      <c r="AD740" s="269">
        <v>-0.00127094074098204</v>
      </c>
      <c r="AE740" s="270">
        <v>24794</v>
      </c>
      <c r="AF740" s="271">
        <v>416</v>
      </c>
      <c r="AG740" s="271">
        <v>0</v>
      </c>
      <c r="AH740" s="271">
        <v>25301</v>
      </c>
      <c r="AI740" s="271">
        <v>430</v>
      </c>
      <c r="AJ740" s="271">
        <v>0</v>
      </c>
      <c r="AK740" s="268">
        <v>0.0167782528030975</v>
      </c>
      <c r="AL740" s="268">
        <v>0.0169953756768507</v>
      </c>
      <c r="AM740" s="269">
        <v>-0.000217122873753195</v>
      </c>
    </row>
    <row r="741" spans="1:39">
      <c r="A741" s="279" t="s">
        <v>719</v>
      </c>
      <c r="B741" s="280" t="s">
        <v>3336</v>
      </c>
      <c r="C741" s="262" t="s">
        <v>985</v>
      </c>
      <c r="D741" s="280" t="s">
        <v>986</v>
      </c>
      <c r="E741" s="263">
        <v>6962</v>
      </c>
      <c r="F741" s="263">
        <v>72</v>
      </c>
      <c r="G741" s="263">
        <v>58</v>
      </c>
      <c r="H741" s="263">
        <v>0</v>
      </c>
      <c r="I741" s="263">
        <v>0</v>
      </c>
      <c r="J741" s="264">
        <v>4784</v>
      </c>
      <c r="K741" s="264">
        <v>56</v>
      </c>
      <c r="L741" s="264">
        <v>56</v>
      </c>
      <c r="M741" s="264">
        <v>2</v>
      </c>
      <c r="N741" s="264">
        <v>0</v>
      </c>
      <c r="O741" s="264">
        <v>3479</v>
      </c>
      <c r="P741" s="264">
        <v>86</v>
      </c>
      <c r="Q741" s="264">
        <v>86</v>
      </c>
      <c r="R741" s="264">
        <v>58</v>
      </c>
      <c r="S741" s="264">
        <v>0</v>
      </c>
      <c r="T741" s="265">
        <v>0.015</v>
      </c>
      <c r="U741" s="266">
        <v>173233</v>
      </c>
      <c r="V741" s="266">
        <v>2198</v>
      </c>
      <c r="W741" s="266">
        <v>2184</v>
      </c>
      <c r="X741" s="266">
        <v>1</v>
      </c>
      <c r="Y741" s="264">
        <v>2032</v>
      </c>
      <c r="Z741" s="267">
        <v>0.0126823411243816</v>
      </c>
      <c r="AA741" s="267">
        <v>0.0103418557885665</v>
      </c>
      <c r="AB741" s="267">
        <v>0.0117056856187291</v>
      </c>
      <c r="AC741" s="268">
        <v>0.0247197470537511</v>
      </c>
      <c r="AD741" s="269">
        <v>-0.00136382983016259</v>
      </c>
      <c r="AE741" s="270">
        <v>38152</v>
      </c>
      <c r="AF741" s="271">
        <v>487</v>
      </c>
      <c r="AG741" s="271">
        <v>1</v>
      </c>
      <c r="AH741" s="271">
        <v>39531</v>
      </c>
      <c r="AI741" s="271">
        <v>529</v>
      </c>
      <c r="AJ741" s="271">
        <v>0</v>
      </c>
      <c r="AK741" s="268">
        <v>0.0127385196057874</v>
      </c>
      <c r="AL741" s="268">
        <v>0.0133819028104526</v>
      </c>
      <c r="AM741" s="269">
        <v>-0.00064338320466518</v>
      </c>
    </row>
    <row r="742" spans="1:39">
      <c r="A742" s="279" t="s">
        <v>719</v>
      </c>
      <c r="B742" s="280" t="s">
        <v>3336</v>
      </c>
      <c r="C742" s="262" t="s">
        <v>987</v>
      </c>
      <c r="D742" s="280" t="s">
        <v>988</v>
      </c>
      <c r="E742" s="263">
        <v>8227</v>
      </c>
      <c r="F742" s="263">
        <v>84</v>
      </c>
      <c r="G742" s="263">
        <v>56</v>
      </c>
      <c r="H742" s="263">
        <v>0</v>
      </c>
      <c r="I742" s="263">
        <v>0</v>
      </c>
      <c r="J742" s="264">
        <v>5581</v>
      </c>
      <c r="K742" s="264">
        <v>86</v>
      </c>
      <c r="L742" s="264">
        <v>86</v>
      </c>
      <c r="M742" s="264">
        <v>10</v>
      </c>
      <c r="N742" s="264">
        <v>0</v>
      </c>
      <c r="O742" s="264">
        <v>3881</v>
      </c>
      <c r="P742" s="264">
        <v>90</v>
      </c>
      <c r="Q742" s="264">
        <v>90</v>
      </c>
      <c r="R742" s="264">
        <v>46</v>
      </c>
      <c r="S742" s="264">
        <v>0</v>
      </c>
      <c r="T742" s="265">
        <v>0.015</v>
      </c>
      <c r="U742" s="266">
        <v>196370</v>
      </c>
      <c r="V742" s="266">
        <v>2895</v>
      </c>
      <c r="W742" s="266">
        <v>2867</v>
      </c>
      <c r="X742" s="266">
        <v>2</v>
      </c>
      <c r="Y742" s="264">
        <v>2664</v>
      </c>
      <c r="Z742" s="267">
        <v>0.0147323929317105</v>
      </c>
      <c r="AA742" s="267">
        <v>0.0102102832138082</v>
      </c>
      <c r="AB742" s="267">
        <v>0.0154094248342591</v>
      </c>
      <c r="AC742" s="268">
        <v>0.0231898995104355</v>
      </c>
      <c r="AD742" s="269">
        <v>-0.0051991416204509</v>
      </c>
      <c r="AE742" s="270">
        <v>42923</v>
      </c>
      <c r="AF742" s="271">
        <v>639</v>
      </c>
      <c r="AG742" s="271">
        <v>0</v>
      </c>
      <c r="AH742" s="271">
        <v>44198</v>
      </c>
      <c r="AI742" s="271">
        <v>706</v>
      </c>
      <c r="AJ742" s="271">
        <v>0</v>
      </c>
      <c r="AK742" s="268">
        <v>0.0148871234536263</v>
      </c>
      <c r="AL742" s="268">
        <v>0.0159735734648627</v>
      </c>
      <c r="AM742" s="269">
        <v>-0.0010864500112364</v>
      </c>
    </row>
    <row r="743" spans="1:39">
      <c r="A743" s="279" t="s">
        <v>719</v>
      </c>
      <c r="B743" s="280" t="s">
        <v>3336</v>
      </c>
      <c r="C743" s="262" t="s">
        <v>989</v>
      </c>
      <c r="D743" s="280" t="s">
        <v>989</v>
      </c>
      <c r="E743" s="263">
        <v>5553</v>
      </c>
      <c r="F743" s="263">
        <v>83</v>
      </c>
      <c r="G743" s="263">
        <v>48</v>
      </c>
      <c r="H743" s="263">
        <v>2</v>
      </c>
      <c r="I743" s="263">
        <v>0</v>
      </c>
      <c r="J743" s="264">
        <v>3853</v>
      </c>
      <c r="K743" s="264">
        <v>50</v>
      </c>
      <c r="L743" s="264">
        <v>50</v>
      </c>
      <c r="M743" s="264">
        <v>3</v>
      </c>
      <c r="N743" s="264">
        <v>0</v>
      </c>
      <c r="O743" s="264">
        <v>2719</v>
      </c>
      <c r="P743" s="264">
        <v>39</v>
      </c>
      <c r="Q743" s="264">
        <v>39</v>
      </c>
      <c r="R743" s="264">
        <v>24</v>
      </c>
      <c r="S743" s="264">
        <v>0</v>
      </c>
      <c r="T743" s="265">
        <v>0.015</v>
      </c>
      <c r="U743" s="266">
        <v>128549</v>
      </c>
      <c r="V743" s="266">
        <v>2217</v>
      </c>
      <c r="W743" s="266">
        <v>2182</v>
      </c>
      <c r="X743" s="266">
        <v>2</v>
      </c>
      <c r="Y743" s="264">
        <v>2051</v>
      </c>
      <c r="Z743" s="267">
        <v>0.0172307835922489</v>
      </c>
      <c r="AA743" s="267">
        <v>0.0149468755627589</v>
      </c>
      <c r="AB743" s="267">
        <v>0.0129769011160135</v>
      </c>
      <c r="AC743" s="268">
        <v>0.0143435086428834</v>
      </c>
      <c r="AD743" s="269">
        <v>0.00196997444674537</v>
      </c>
      <c r="AE743" s="270">
        <v>28395</v>
      </c>
      <c r="AF743" s="271">
        <v>476</v>
      </c>
      <c r="AG743" s="271">
        <v>0</v>
      </c>
      <c r="AH743" s="271">
        <v>28143</v>
      </c>
      <c r="AI743" s="271">
        <v>521</v>
      </c>
      <c r="AJ743" s="271">
        <v>0</v>
      </c>
      <c r="AK743" s="268">
        <v>0.0167635147032928</v>
      </c>
      <c r="AL743" s="268">
        <v>0.0185125963827595</v>
      </c>
      <c r="AM743" s="269">
        <v>-0.00174908167946665</v>
      </c>
    </row>
    <row r="744" spans="1:39">
      <c r="A744" s="279" t="s">
        <v>719</v>
      </c>
      <c r="B744" s="280" t="s">
        <v>3337</v>
      </c>
      <c r="C744" s="262" t="s">
        <v>990</v>
      </c>
      <c r="D744" s="280" t="s">
        <v>991</v>
      </c>
      <c r="E744" s="263">
        <v>7662</v>
      </c>
      <c r="F744" s="263">
        <v>84</v>
      </c>
      <c r="G744" s="263">
        <v>56</v>
      </c>
      <c r="H744" s="263">
        <v>1</v>
      </c>
      <c r="I744" s="263">
        <v>0</v>
      </c>
      <c r="J744" s="264">
        <v>5068</v>
      </c>
      <c r="K744" s="264">
        <v>64</v>
      </c>
      <c r="L744" s="264">
        <v>64</v>
      </c>
      <c r="M744" s="264">
        <v>9</v>
      </c>
      <c r="N744" s="264">
        <v>0</v>
      </c>
      <c r="O744" s="264">
        <v>4174</v>
      </c>
      <c r="P744" s="264">
        <v>88</v>
      </c>
      <c r="Q744" s="264">
        <v>88</v>
      </c>
      <c r="R744" s="264">
        <v>56</v>
      </c>
      <c r="S744" s="264">
        <v>2</v>
      </c>
      <c r="T744" s="265">
        <v>0.015</v>
      </c>
      <c r="U744" s="266">
        <v>183379</v>
      </c>
      <c r="V744" s="266">
        <v>2423</v>
      </c>
      <c r="W744" s="266">
        <v>2394</v>
      </c>
      <c r="X744" s="266">
        <v>3</v>
      </c>
      <c r="Y744" s="264">
        <v>2231</v>
      </c>
      <c r="Z744" s="267">
        <v>0.013196712818807</v>
      </c>
      <c r="AA744" s="267">
        <v>0.0109631949882537</v>
      </c>
      <c r="AB744" s="267">
        <v>0.0126282557221784</v>
      </c>
      <c r="AC744" s="268">
        <v>0.020603737422137</v>
      </c>
      <c r="AD744" s="269">
        <v>-0.00166506073392465</v>
      </c>
      <c r="AE744" s="270">
        <v>38786</v>
      </c>
      <c r="AF744" s="271">
        <v>540</v>
      </c>
      <c r="AG744" s="271">
        <v>3</v>
      </c>
      <c r="AH744" s="271">
        <v>40553</v>
      </c>
      <c r="AI744" s="271">
        <v>584</v>
      </c>
      <c r="AJ744" s="271">
        <v>0</v>
      </c>
      <c r="AK744" s="268">
        <v>0.0138452018769659</v>
      </c>
      <c r="AL744" s="268">
        <v>0.0144009074544423</v>
      </c>
      <c r="AM744" s="269">
        <v>-0.000555705577476419</v>
      </c>
    </row>
    <row r="745" spans="1:39">
      <c r="A745" s="279" t="s">
        <v>719</v>
      </c>
      <c r="B745" s="280" t="s">
        <v>3337</v>
      </c>
      <c r="C745" s="262" t="s">
        <v>992</v>
      </c>
      <c r="D745" s="280" t="s">
        <v>992</v>
      </c>
      <c r="E745" s="263">
        <v>3339</v>
      </c>
      <c r="F745" s="263">
        <v>34</v>
      </c>
      <c r="G745" s="263">
        <v>30</v>
      </c>
      <c r="H745" s="263">
        <v>0</v>
      </c>
      <c r="I745" s="263">
        <v>0</v>
      </c>
      <c r="J745" s="264">
        <v>1417</v>
      </c>
      <c r="K745" s="264">
        <v>34</v>
      </c>
      <c r="L745" s="264">
        <v>34</v>
      </c>
      <c r="M745" s="264">
        <v>6</v>
      </c>
      <c r="N745" s="264">
        <v>0</v>
      </c>
      <c r="O745" s="264">
        <v>2185</v>
      </c>
      <c r="P745" s="264">
        <v>55</v>
      </c>
      <c r="Q745" s="264">
        <v>55</v>
      </c>
      <c r="R745" s="264">
        <v>36</v>
      </c>
      <c r="S745" s="264">
        <v>0</v>
      </c>
      <c r="T745" s="265">
        <v>0.015</v>
      </c>
      <c r="U745" s="266">
        <v>76242</v>
      </c>
      <c r="V745" s="266">
        <v>1610</v>
      </c>
      <c r="W745" s="266">
        <v>1606</v>
      </c>
      <c r="X745" s="266">
        <v>0</v>
      </c>
      <c r="Y745" s="264">
        <v>1490</v>
      </c>
      <c r="Z745" s="267">
        <v>0.0211169696492747</v>
      </c>
      <c r="AA745" s="267">
        <v>0.0101826894279724</v>
      </c>
      <c r="AB745" s="267">
        <v>0.0239943542695836</v>
      </c>
      <c r="AC745" s="268">
        <v>0.0251716247139588</v>
      </c>
      <c r="AD745" s="269">
        <v>-0.0138116648416112</v>
      </c>
      <c r="AE745" s="270">
        <v>17044</v>
      </c>
      <c r="AF745" s="271">
        <v>354</v>
      </c>
      <c r="AG745" s="271">
        <v>0</v>
      </c>
      <c r="AH745" s="271">
        <v>17032</v>
      </c>
      <c r="AI745" s="271">
        <v>376</v>
      </c>
      <c r="AJ745" s="271">
        <v>0</v>
      </c>
      <c r="AK745" s="268">
        <v>0.0207697723539075</v>
      </c>
      <c r="AL745" s="268">
        <v>0.0220760920620009</v>
      </c>
      <c r="AM745" s="269">
        <v>-0.00130631970809341</v>
      </c>
    </row>
    <row r="746" spans="1:39">
      <c r="A746" s="279" t="s">
        <v>719</v>
      </c>
      <c r="B746" s="280" t="s">
        <v>3337</v>
      </c>
      <c r="C746" s="262" t="s">
        <v>993</v>
      </c>
      <c r="D746" s="280" t="s">
        <v>993</v>
      </c>
      <c r="E746" s="263">
        <v>3761</v>
      </c>
      <c r="F746" s="263">
        <v>28</v>
      </c>
      <c r="G746" s="263">
        <v>18</v>
      </c>
      <c r="H746" s="263">
        <v>2</v>
      </c>
      <c r="I746" s="263">
        <v>0</v>
      </c>
      <c r="J746" s="264">
        <v>1350</v>
      </c>
      <c r="K746" s="264">
        <v>61</v>
      </c>
      <c r="L746" s="264">
        <v>61</v>
      </c>
      <c r="M746" s="264">
        <v>1</v>
      </c>
      <c r="N746" s="264">
        <v>0</v>
      </c>
      <c r="O746" s="264">
        <v>2553</v>
      </c>
      <c r="P746" s="264">
        <v>49</v>
      </c>
      <c r="Q746" s="264">
        <v>49</v>
      </c>
      <c r="R746" s="264">
        <v>24</v>
      </c>
      <c r="S746" s="264">
        <v>0</v>
      </c>
      <c r="T746" s="265">
        <v>0.015</v>
      </c>
      <c r="U746" s="266">
        <v>85351</v>
      </c>
      <c r="V746" s="266">
        <v>1877</v>
      </c>
      <c r="W746" s="266">
        <v>1867</v>
      </c>
      <c r="X746" s="266">
        <v>0</v>
      </c>
      <c r="Y746" s="264">
        <v>1747</v>
      </c>
      <c r="Z746" s="267">
        <v>0.0219915408138159</v>
      </c>
      <c r="AA746" s="267">
        <v>0.0074448285030577</v>
      </c>
      <c r="AB746" s="267">
        <v>0.0451851851851852</v>
      </c>
      <c r="AC746" s="268">
        <v>0.0191931061496279</v>
      </c>
      <c r="AD746" s="269">
        <v>-0.0377403566821275</v>
      </c>
      <c r="AE746" s="270">
        <v>18397</v>
      </c>
      <c r="AF746" s="271">
        <v>402</v>
      </c>
      <c r="AG746" s="271">
        <v>0</v>
      </c>
      <c r="AH746" s="271">
        <v>19254</v>
      </c>
      <c r="AI746" s="271">
        <v>476</v>
      </c>
      <c r="AJ746" s="271">
        <v>0</v>
      </c>
      <c r="AK746" s="268">
        <v>0.0218513888133935</v>
      </c>
      <c r="AL746" s="268">
        <v>0.0247221356601226</v>
      </c>
      <c r="AM746" s="269">
        <v>-0.00287074684672908</v>
      </c>
    </row>
    <row r="747" spans="1:39">
      <c r="A747" s="279" t="s">
        <v>719</v>
      </c>
      <c r="B747" s="280" t="s">
        <v>3337</v>
      </c>
      <c r="C747" s="262" t="s">
        <v>994</v>
      </c>
      <c r="D747" s="280" t="s">
        <v>995</v>
      </c>
      <c r="E747" s="263">
        <v>7897</v>
      </c>
      <c r="F747" s="263">
        <v>74</v>
      </c>
      <c r="G747" s="263">
        <v>62</v>
      </c>
      <c r="H747" s="263">
        <v>0</v>
      </c>
      <c r="I747" s="263">
        <v>0</v>
      </c>
      <c r="J747" s="264">
        <v>4698</v>
      </c>
      <c r="K747" s="264">
        <v>55</v>
      </c>
      <c r="L747" s="264">
        <v>55</v>
      </c>
      <c r="M747" s="264">
        <v>0</v>
      </c>
      <c r="N747" s="264">
        <v>0</v>
      </c>
      <c r="O747" s="264">
        <v>4447</v>
      </c>
      <c r="P747" s="264">
        <v>84</v>
      </c>
      <c r="Q747" s="264">
        <v>83</v>
      </c>
      <c r="R747" s="264">
        <v>54</v>
      </c>
      <c r="S747" s="264">
        <v>0</v>
      </c>
      <c r="T747" s="265">
        <v>0.015</v>
      </c>
      <c r="U747" s="266">
        <v>173030</v>
      </c>
      <c r="V747" s="266">
        <v>2262</v>
      </c>
      <c r="W747" s="266">
        <v>2249</v>
      </c>
      <c r="X747" s="266">
        <v>0</v>
      </c>
      <c r="Y747" s="264">
        <v>2087</v>
      </c>
      <c r="Z747" s="267">
        <v>0.0130728775356875</v>
      </c>
      <c r="AA747" s="267">
        <v>0.00937064708117006</v>
      </c>
      <c r="AB747" s="267">
        <v>0.0117071094082588</v>
      </c>
      <c r="AC747" s="268">
        <v>0.0188891387452215</v>
      </c>
      <c r="AD747" s="269">
        <v>-0.00233646232708877</v>
      </c>
      <c r="AE747" s="270">
        <v>37863</v>
      </c>
      <c r="AF747" s="271">
        <v>512</v>
      </c>
      <c r="AG747" s="271">
        <v>0</v>
      </c>
      <c r="AH747" s="271">
        <v>37742</v>
      </c>
      <c r="AI747" s="271">
        <v>539</v>
      </c>
      <c r="AJ747" s="271">
        <v>0</v>
      </c>
      <c r="AK747" s="268">
        <v>0.0135224361513879</v>
      </c>
      <c r="AL747" s="268">
        <v>0.0142811721689365</v>
      </c>
      <c r="AM747" s="269">
        <v>-0.000758736017548564</v>
      </c>
    </row>
    <row r="748" spans="1:39">
      <c r="A748" s="279" t="s">
        <v>719</v>
      </c>
      <c r="B748" s="280" t="s">
        <v>3337</v>
      </c>
      <c r="C748" s="262" t="s">
        <v>996</v>
      </c>
      <c r="D748" s="280" t="s">
        <v>996</v>
      </c>
      <c r="E748" s="263">
        <v>4136</v>
      </c>
      <c r="F748" s="263">
        <v>15</v>
      </c>
      <c r="G748" s="263">
        <v>13</v>
      </c>
      <c r="H748" s="263">
        <v>1</v>
      </c>
      <c r="I748" s="263">
        <v>0</v>
      </c>
      <c r="J748" s="264">
        <v>2479</v>
      </c>
      <c r="K748" s="264">
        <v>48</v>
      </c>
      <c r="L748" s="264">
        <v>48</v>
      </c>
      <c r="M748" s="264">
        <v>11</v>
      </c>
      <c r="N748" s="264">
        <v>0</v>
      </c>
      <c r="O748" s="264">
        <v>2346</v>
      </c>
      <c r="P748" s="264">
        <v>36</v>
      </c>
      <c r="Q748" s="264">
        <v>36</v>
      </c>
      <c r="R748" s="264">
        <v>22</v>
      </c>
      <c r="S748" s="264">
        <v>0</v>
      </c>
      <c r="T748" s="265">
        <v>0.015</v>
      </c>
      <c r="U748" s="266">
        <v>92561</v>
      </c>
      <c r="V748" s="266">
        <v>1209</v>
      </c>
      <c r="W748" s="266">
        <v>1207</v>
      </c>
      <c r="X748" s="266">
        <v>3</v>
      </c>
      <c r="Y748" s="264">
        <v>1133</v>
      </c>
      <c r="Z748" s="267">
        <v>0.0130292455785914</v>
      </c>
      <c r="AA748" s="267">
        <v>0.00362669245647969</v>
      </c>
      <c r="AB748" s="267">
        <v>0.0193626462283179</v>
      </c>
      <c r="AC748" s="268">
        <v>0.0153452685421995</v>
      </c>
      <c r="AD748" s="269">
        <v>-0.0157359537718382</v>
      </c>
      <c r="AE748" s="270">
        <v>20284</v>
      </c>
      <c r="AF748" s="271">
        <v>241</v>
      </c>
      <c r="AG748" s="271">
        <v>1</v>
      </c>
      <c r="AH748" s="271">
        <v>20397</v>
      </c>
      <c r="AI748" s="271">
        <v>279</v>
      </c>
      <c r="AJ748" s="271">
        <v>2</v>
      </c>
      <c r="AK748" s="268">
        <v>0.011831985801617</v>
      </c>
      <c r="AL748" s="268">
        <v>0.0135804284943864</v>
      </c>
      <c r="AM748" s="269">
        <v>-0.00174844269276939</v>
      </c>
    </row>
    <row r="749" spans="1:39">
      <c r="A749" s="279" t="s">
        <v>719</v>
      </c>
      <c r="B749" s="280" t="s">
        <v>3337</v>
      </c>
      <c r="C749" s="262" t="s">
        <v>997</v>
      </c>
      <c r="D749" s="280" t="s">
        <v>997</v>
      </c>
      <c r="E749" s="263">
        <v>6178</v>
      </c>
      <c r="F749" s="263">
        <v>37</v>
      </c>
      <c r="G749" s="263">
        <v>28</v>
      </c>
      <c r="H749" s="263">
        <v>0</v>
      </c>
      <c r="I749" s="263">
        <v>0</v>
      </c>
      <c r="J749" s="264">
        <v>3380</v>
      </c>
      <c r="K749" s="264">
        <v>57</v>
      </c>
      <c r="L749" s="264">
        <v>57</v>
      </c>
      <c r="M749" s="264">
        <v>9</v>
      </c>
      <c r="N749" s="264">
        <v>0</v>
      </c>
      <c r="O749" s="264">
        <v>4148</v>
      </c>
      <c r="P749" s="264">
        <v>44</v>
      </c>
      <c r="Q749" s="264">
        <v>44</v>
      </c>
      <c r="R749" s="264">
        <v>34</v>
      </c>
      <c r="S749" s="264">
        <v>0</v>
      </c>
      <c r="T749" s="265">
        <v>0.015</v>
      </c>
      <c r="U749" s="266">
        <v>165606</v>
      </c>
      <c r="V749" s="266">
        <v>2293</v>
      </c>
      <c r="W749" s="266">
        <v>2283</v>
      </c>
      <c r="X749" s="266">
        <v>0</v>
      </c>
      <c r="Y749" s="264">
        <v>2180</v>
      </c>
      <c r="Z749" s="267">
        <v>0.0138461166865935</v>
      </c>
      <c r="AA749" s="267">
        <v>0.00598899320168339</v>
      </c>
      <c r="AB749" s="267">
        <v>0.0168639053254438</v>
      </c>
      <c r="AC749" s="268">
        <v>0.0106075216972035</v>
      </c>
      <c r="AD749" s="269">
        <v>-0.0108749121237604</v>
      </c>
      <c r="AE749" s="270">
        <v>33260</v>
      </c>
      <c r="AF749" s="271">
        <v>344</v>
      </c>
      <c r="AG749" s="271">
        <v>0</v>
      </c>
      <c r="AH749" s="271">
        <v>34180</v>
      </c>
      <c r="AI749" s="271">
        <v>416</v>
      </c>
      <c r="AJ749" s="271">
        <v>0</v>
      </c>
      <c r="AK749" s="268">
        <v>0.0103427540589296</v>
      </c>
      <c r="AL749" s="268">
        <v>0.0121708601521358</v>
      </c>
      <c r="AM749" s="269">
        <v>-0.00182810609320611</v>
      </c>
    </row>
    <row r="750" spans="1:39">
      <c r="A750" s="279" t="s">
        <v>719</v>
      </c>
      <c r="B750" s="280" t="s">
        <v>3337</v>
      </c>
      <c r="C750" s="262" t="s">
        <v>998</v>
      </c>
      <c r="D750" s="280" t="s">
        <v>998</v>
      </c>
      <c r="E750" s="263">
        <v>4058</v>
      </c>
      <c r="F750" s="263">
        <v>44</v>
      </c>
      <c r="G750" s="263">
        <v>31</v>
      </c>
      <c r="H750" s="263">
        <v>0</v>
      </c>
      <c r="I750" s="263">
        <v>0</v>
      </c>
      <c r="J750" s="264">
        <v>2356</v>
      </c>
      <c r="K750" s="264">
        <v>23</v>
      </c>
      <c r="L750" s="264">
        <v>23</v>
      </c>
      <c r="M750" s="264">
        <v>2</v>
      </c>
      <c r="N750" s="264">
        <v>0</v>
      </c>
      <c r="O750" s="264">
        <v>2571</v>
      </c>
      <c r="P750" s="264">
        <v>53</v>
      </c>
      <c r="Q750" s="264">
        <v>53</v>
      </c>
      <c r="R750" s="264">
        <v>27</v>
      </c>
      <c r="S750" s="264">
        <v>0</v>
      </c>
      <c r="T750" s="265">
        <v>0.015</v>
      </c>
      <c r="U750" s="266">
        <v>102831</v>
      </c>
      <c r="V750" s="266">
        <v>959</v>
      </c>
      <c r="W750" s="266">
        <v>945</v>
      </c>
      <c r="X750" s="266">
        <v>2</v>
      </c>
      <c r="Y750" s="264">
        <v>843</v>
      </c>
      <c r="Z750" s="267">
        <v>0.00930653207690288</v>
      </c>
      <c r="AA750" s="267">
        <v>0.0108427796944308</v>
      </c>
      <c r="AB750" s="267">
        <v>0.00976230899830221</v>
      </c>
      <c r="AC750" s="268">
        <v>0.0206145468689226</v>
      </c>
      <c r="AD750" s="269">
        <v>0.00108047069612855</v>
      </c>
      <c r="AE750" s="270">
        <v>21898</v>
      </c>
      <c r="AF750" s="271">
        <v>261</v>
      </c>
      <c r="AG750" s="271">
        <v>0</v>
      </c>
      <c r="AH750" s="271">
        <v>22957</v>
      </c>
      <c r="AI750" s="271">
        <v>224</v>
      </c>
      <c r="AJ750" s="271">
        <v>0</v>
      </c>
      <c r="AK750" s="268">
        <v>0.0119188967028952</v>
      </c>
      <c r="AL750" s="268">
        <v>0.00975737247898245</v>
      </c>
      <c r="AM750" s="269">
        <v>0.0021615242239128</v>
      </c>
    </row>
    <row r="751" spans="1:39">
      <c r="A751" s="279" t="s">
        <v>719</v>
      </c>
      <c r="B751" s="280" t="s">
        <v>3337</v>
      </c>
      <c r="C751" s="262" t="s">
        <v>999</v>
      </c>
      <c r="D751" s="280" t="s">
        <v>1000</v>
      </c>
      <c r="E751" s="263">
        <v>4502</v>
      </c>
      <c r="F751" s="263">
        <v>46</v>
      </c>
      <c r="G751" s="263">
        <v>35</v>
      </c>
      <c r="H751" s="263">
        <v>0</v>
      </c>
      <c r="I751" s="263">
        <v>0</v>
      </c>
      <c r="J751" s="264">
        <v>2716</v>
      </c>
      <c r="K751" s="264">
        <v>65</v>
      </c>
      <c r="L751" s="264">
        <v>65</v>
      </c>
      <c r="M751" s="264">
        <v>3</v>
      </c>
      <c r="N751" s="264">
        <v>0</v>
      </c>
      <c r="O751" s="264">
        <v>2535</v>
      </c>
      <c r="P751" s="264">
        <v>62</v>
      </c>
      <c r="Q751" s="264">
        <v>62</v>
      </c>
      <c r="R751" s="264">
        <v>37</v>
      </c>
      <c r="S751" s="264">
        <v>0</v>
      </c>
      <c r="T751" s="265">
        <v>0.015</v>
      </c>
      <c r="U751" s="266">
        <v>98469</v>
      </c>
      <c r="V751" s="266">
        <v>1812</v>
      </c>
      <c r="W751" s="266">
        <v>1798</v>
      </c>
      <c r="X751" s="266">
        <v>10</v>
      </c>
      <c r="Y751" s="264">
        <v>1651</v>
      </c>
      <c r="Z751" s="267">
        <v>0.018300175689811</v>
      </c>
      <c r="AA751" s="267">
        <v>0.010217681030653</v>
      </c>
      <c r="AB751" s="267">
        <v>0.0239322533136966</v>
      </c>
      <c r="AC751" s="268">
        <v>0.0244575936883629</v>
      </c>
      <c r="AD751" s="269">
        <v>-0.0137145722830436</v>
      </c>
      <c r="AE751" s="270">
        <v>22414</v>
      </c>
      <c r="AF751" s="271">
        <v>403</v>
      </c>
      <c r="AG751" s="271">
        <v>1</v>
      </c>
      <c r="AH751" s="271">
        <v>21543</v>
      </c>
      <c r="AI751" s="271">
        <v>443</v>
      </c>
      <c r="AJ751" s="271">
        <v>4</v>
      </c>
      <c r="AK751" s="268">
        <v>0.0179352190595164</v>
      </c>
      <c r="AL751" s="268">
        <v>0.0203778489532563</v>
      </c>
      <c r="AM751" s="269">
        <v>-0.0024426298937399</v>
      </c>
    </row>
    <row r="752" spans="1:39">
      <c r="A752" s="279" t="s">
        <v>719</v>
      </c>
      <c r="B752" s="280" t="s">
        <v>3337</v>
      </c>
      <c r="C752" s="262" t="s">
        <v>1001</v>
      </c>
      <c r="D752" s="280" t="s">
        <v>1001</v>
      </c>
      <c r="E752" s="263">
        <v>6269</v>
      </c>
      <c r="F752" s="263">
        <v>41</v>
      </c>
      <c r="G752" s="263">
        <v>35</v>
      </c>
      <c r="H752" s="263">
        <v>0</v>
      </c>
      <c r="I752" s="263">
        <v>0</v>
      </c>
      <c r="J752" s="264">
        <v>3777</v>
      </c>
      <c r="K752" s="264">
        <v>57</v>
      </c>
      <c r="L752" s="264">
        <v>57</v>
      </c>
      <c r="M752" s="264">
        <v>16</v>
      </c>
      <c r="N752" s="264">
        <v>0</v>
      </c>
      <c r="O752" s="264">
        <v>3465</v>
      </c>
      <c r="P752" s="264">
        <v>62</v>
      </c>
      <c r="Q752" s="264">
        <v>62</v>
      </c>
      <c r="R752" s="264">
        <v>48</v>
      </c>
      <c r="S752" s="264">
        <v>0</v>
      </c>
      <c r="T752" s="265">
        <v>0.015</v>
      </c>
      <c r="U752" s="266">
        <v>139150</v>
      </c>
      <c r="V752" s="266">
        <v>1917</v>
      </c>
      <c r="W752" s="266">
        <v>1911</v>
      </c>
      <c r="X752" s="266">
        <v>0</v>
      </c>
      <c r="Y752" s="264">
        <v>1803</v>
      </c>
      <c r="Z752" s="267">
        <v>0.0137765001796622</v>
      </c>
      <c r="AA752" s="267">
        <v>0.00654011804115489</v>
      </c>
      <c r="AB752" s="267">
        <v>0.0150913423351867</v>
      </c>
      <c r="AC752" s="268">
        <v>0.0178932178932179</v>
      </c>
      <c r="AD752" s="269">
        <v>-0.00855122429403177</v>
      </c>
      <c r="AE752" s="270">
        <v>30913</v>
      </c>
      <c r="AF752" s="271">
        <v>426</v>
      </c>
      <c r="AG752" s="271">
        <v>0</v>
      </c>
      <c r="AH752" s="271">
        <v>31261</v>
      </c>
      <c r="AI752" s="271">
        <v>452</v>
      </c>
      <c r="AJ752" s="271">
        <v>0</v>
      </c>
      <c r="AK752" s="268">
        <v>0.013780610099311</v>
      </c>
      <c r="AL752" s="268">
        <v>0.0144589104635168</v>
      </c>
      <c r="AM752" s="269">
        <v>-0.000678300364205872</v>
      </c>
    </row>
    <row r="753" spans="1:39">
      <c r="A753" s="279" t="s">
        <v>719</v>
      </c>
      <c r="B753" s="280" t="s">
        <v>3337</v>
      </c>
      <c r="C753" s="262" t="s">
        <v>1002</v>
      </c>
      <c r="D753" s="280" t="s">
        <v>1002</v>
      </c>
      <c r="E753" s="263">
        <v>2853</v>
      </c>
      <c r="F753" s="263">
        <v>33</v>
      </c>
      <c r="G753" s="263">
        <v>26</v>
      </c>
      <c r="H753" s="263">
        <v>0</v>
      </c>
      <c r="I753" s="263">
        <v>0</v>
      </c>
      <c r="J753" s="264">
        <v>1859</v>
      </c>
      <c r="K753" s="264">
        <v>24</v>
      </c>
      <c r="L753" s="264">
        <v>24</v>
      </c>
      <c r="M753" s="264">
        <v>7</v>
      </c>
      <c r="N753" s="264">
        <v>0</v>
      </c>
      <c r="O753" s="264">
        <v>2212</v>
      </c>
      <c r="P753" s="264">
        <v>24</v>
      </c>
      <c r="Q753" s="264">
        <v>24</v>
      </c>
      <c r="R753" s="264">
        <v>21</v>
      </c>
      <c r="S753" s="264">
        <v>0</v>
      </c>
      <c r="T753" s="265">
        <v>0.015</v>
      </c>
      <c r="U753" s="266">
        <v>75428</v>
      </c>
      <c r="V753" s="266">
        <v>880</v>
      </c>
      <c r="W753" s="266">
        <v>873</v>
      </c>
      <c r="X753" s="266">
        <v>0</v>
      </c>
      <c r="Y753" s="264">
        <v>825</v>
      </c>
      <c r="Z753" s="267">
        <v>0.0116667550511746</v>
      </c>
      <c r="AA753" s="267">
        <v>0.0115667718191377</v>
      </c>
      <c r="AB753" s="267">
        <v>0.0129101667563206</v>
      </c>
      <c r="AC753" s="268">
        <v>0.0108499095840868</v>
      </c>
      <c r="AD753" s="269">
        <v>-0.00134339493718285</v>
      </c>
      <c r="AE753" s="270">
        <v>16011</v>
      </c>
      <c r="AF753" s="271">
        <v>197</v>
      </c>
      <c r="AG753" s="271">
        <v>0</v>
      </c>
      <c r="AH753" s="271">
        <v>17019</v>
      </c>
      <c r="AI753" s="271">
        <v>173</v>
      </c>
      <c r="AJ753" s="271">
        <v>0</v>
      </c>
      <c r="AK753" s="268">
        <v>0.0123040409718319</v>
      </c>
      <c r="AL753" s="268">
        <v>0.0101651095834068</v>
      </c>
      <c r="AM753" s="269">
        <v>0.00213893138842508</v>
      </c>
    </row>
    <row r="754" spans="1:39">
      <c r="A754" s="279" t="s">
        <v>719</v>
      </c>
      <c r="B754" s="280" t="s">
        <v>3337</v>
      </c>
      <c r="C754" s="262" t="s">
        <v>1003</v>
      </c>
      <c r="D754" s="280" t="s">
        <v>1004</v>
      </c>
      <c r="E754" s="263">
        <v>7497</v>
      </c>
      <c r="F754" s="263">
        <v>81</v>
      </c>
      <c r="G754" s="263">
        <v>63</v>
      </c>
      <c r="H754" s="263">
        <v>1</v>
      </c>
      <c r="I754" s="263">
        <v>0</v>
      </c>
      <c r="J754" s="264">
        <v>5137</v>
      </c>
      <c r="K754" s="264">
        <v>79</v>
      </c>
      <c r="L754" s="264">
        <v>79</v>
      </c>
      <c r="M754" s="264">
        <v>17</v>
      </c>
      <c r="N754" s="264">
        <v>0</v>
      </c>
      <c r="O754" s="264">
        <v>4437</v>
      </c>
      <c r="P754" s="264">
        <v>120</v>
      </c>
      <c r="Q754" s="264">
        <v>120</v>
      </c>
      <c r="R754" s="264">
        <v>81</v>
      </c>
      <c r="S754" s="264">
        <v>0</v>
      </c>
      <c r="T754" s="265">
        <v>0.015</v>
      </c>
      <c r="U754" s="266">
        <v>184435</v>
      </c>
      <c r="V754" s="266">
        <v>3945</v>
      </c>
      <c r="W754" s="266">
        <v>3919</v>
      </c>
      <c r="X754" s="266">
        <v>10</v>
      </c>
      <c r="Y754" s="264">
        <v>3660</v>
      </c>
      <c r="Z754" s="267">
        <v>0.021335429826226</v>
      </c>
      <c r="AA754" s="267">
        <v>0.0108043217286915</v>
      </c>
      <c r="AB754" s="267">
        <v>0.0153786256569982</v>
      </c>
      <c r="AC754" s="268">
        <v>0.0270453008789723</v>
      </c>
      <c r="AD754" s="269">
        <v>-0.00457430392830677</v>
      </c>
      <c r="AE754" s="270">
        <v>39378</v>
      </c>
      <c r="AF754" s="271">
        <v>752</v>
      </c>
      <c r="AG754" s="271">
        <v>0</v>
      </c>
      <c r="AH754" s="271">
        <v>39475</v>
      </c>
      <c r="AI754" s="271">
        <v>650</v>
      </c>
      <c r="AJ754" s="271">
        <v>0</v>
      </c>
      <c r="AK754" s="268">
        <v>0.0190969576921123</v>
      </c>
      <c r="AL754" s="268">
        <v>0.0164661177960735</v>
      </c>
      <c r="AM754" s="269">
        <v>0.00263083989603888</v>
      </c>
    </row>
    <row r="755" spans="1:39">
      <c r="A755" s="279" t="s">
        <v>719</v>
      </c>
      <c r="B755" s="280" t="s">
        <v>3337</v>
      </c>
      <c r="C755" s="262" t="s">
        <v>1005</v>
      </c>
      <c r="D755" s="280" t="s">
        <v>1005</v>
      </c>
      <c r="E755" s="263">
        <v>3137</v>
      </c>
      <c r="F755" s="263">
        <v>42</v>
      </c>
      <c r="G755" s="263">
        <v>30</v>
      </c>
      <c r="H755" s="263">
        <v>0</v>
      </c>
      <c r="I755" s="263">
        <v>0</v>
      </c>
      <c r="J755" s="264">
        <v>1315</v>
      </c>
      <c r="K755" s="264">
        <v>40</v>
      </c>
      <c r="L755" s="264">
        <v>40</v>
      </c>
      <c r="M755" s="264">
        <v>7</v>
      </c>
      <c r="N755" s="264">
        <v>0</v>
      </c>
      <c r="O755" s="264">
        <v>2262</v>
      </c>
      <c r="P755" s="264">
        <v>66</v>
      </c>
      <c r="Q755" s="264">
        <v>66</v>
      </c>
      <c r="R755" s="264">
        <v>48</v>
      </c>
      <c r="S755" s="264">
        <v>0</v>
      </c>
      <c r="T755" s="265">
        <v>0.015</v>
      </c>
      <c r="U755" s="266">
        <v>72185</v>
      </c>
      <c r="V755" s="266">
        <v>1748</v>
      </c>
      <c r="W755" s="266">
        <v>1736</v>
      </c>
      <c r="X755" s="266">
        <v>0</v>
      </c>
      <c r="Y755" s="264">
        <v>1635</v>
      </c>
      <c r="Z755" s="267">
        <v>0.0242155572487359</v>
      </c>
      <c r="AA755" s="267">
        <v>0.0133885878227606</v>
      </c>
      <c r="AB755" s="267">
        <v>0.0304182509505703</v>
      </c>
      <c r="AC755" s="268">
        <v>0.0291777188328912</v>
      </c>
      <c r="AD755" s="269">
        <v>-0.0170296631278097</v>
      </c>
      <c r="AE755" s="270">
        <v>16583</v>
      </c>
      <c r="AF755" s="271">
        <v>383</v>
      </c>
      <c r="AG755" s="271">
        <v>0</v>
      </c>
      <c r="AH755" s="271">
        <v>16250</v>
      </c>
      <c r="AI755" s="271">
        <v>369</v>
      </c>
      <c r="AJ755" s="271">
        <v>0</v>
      </c>
      <c r="AK755" s="268">
        <v>0.0230959416269674</v>
      </c>
      <c r="AL755" s="268">
        <v>0.0227076923076923</v>
      </c>
      <c r="AM755" s="269">
        <v>0.000388249319275068</v>
      </c>
    </row>
    <row r="756" spans="1:39">
      <c r="A756" s="279" t="s">
        <v>719</v>
      </c>
      <c r="B756" s="280" t="s">
        <v>3337</v>
      </c>
      <c r="C756" s="262" t="s">
        <v>1006</v>
      </c>
      <c r="D756" s="280" t="s">
        <v>1006</v>
      </c>
      <c r="E756" s="263">
        <v>4547</v>
      </c>
      <c r="F756" s="263">
        <v>56</v>
      </c>
      <c r="G756" s="263">
        <v>35</v>
      </c>
      <c r="H756" s="263">
        <v>0</v>
      </c>
      <c r="I756" s="263">
        <v>0</v>
      </c>
      <c r="J756" s="264">
        <v>2214</v>
      </c>
      <c r="K756" s="264">
        <v>87</v>
      </c>
      <c r="L756" s="264">
        <v>87</v>
      </c>
      <c r="M756" s="264">
        <v>20</v>
      </c>
      <c r="N756" s="264">
        <v>0</v>
      </c>
      <c r="O756" s="264">
        <v>3259</v>
      </c>
      <c r="P756" s="264">
        <v>71</v>
      </c>
      <c r="Q756" s="264">
        <v>71</v>
      </c>
      <c r="R756" s="264">
        <v>45</v>
      </c>
      <c r="S756" s="264">
        <v>0</v>
      </c>
      <c r="T756" s="265">
        <v>0.015</v>
      </c>
      <c r="U756" s="266">
        <v>107215</v>
      </c>
      <c r="V756" s="266">
        <v>2106</v>
      </c>
      <c r="W756" s="266">
        <v>2085</v>
      </c>
      <c r="X756" s="266">
        <v>1</v>
      </c>
      <c r="Y756" s="264">
        <v>1940</v>
      </c>
      <c r="Z756" s="267">
        <v>0.0196334468124796</v>
      </c>
      <c r="AA756" s="267">
        <v>0.0123158126237079</v>
      </c>
      <c r="AB756" s="267">
        <v>0.0392953929539295</v>
      </c>
      <c r="AC756" s="268">
        <v>0.0217858238723535</v>
      </c>
      <c r="AD756" s="269">
        <v>-0.0269795803302216</v>
      </c>
      <c r="AE756" s="270">
        <v>23508</v>
      </c>
      <c r="AF756" s="271">
        <v>482</v>
      </c>
      <c r="AG756" s="271">
        <v>0</v>
      </c>
      <c r="AH756" s="271">
        <v>23686</v>
      </c>
      <c r="AI756" s="271">
        <v>476</v>
      </c>
      <c r="AJ756" s="271">
        <v>1</v>
      </c>
      <c r="AK756" s="268">
        <v>0.0205036583290795</v>
      </c>
      <c r="AL756" s="268">
        <v>0.0200540403613949</v>
      </c>
      <c r="AM756" s="269">
        <v>0.000449617967684546</v>
      </c>
    </row>
    <row r="757" spans="1:39">
      <c r="A757" s="279" t="s">
        <v>719</v>
      </c>
      <c r="B757" s="280" t="s">
        <v>3337</v>
      </c>
      <c r="C757" s="262" t="s">
        <v>1007</v>
      </c>
      <c r="D757" s="280" t="s">
        <v>1008</v>
      </c>
      <c r="E757" s="263">
        <v>6482</v>
      </c>
      <c r="F757" s="263">
        <v>49</v>
      </c>
      <c r="G757" s="263">
        <v>28</v>
      </c>
      <c r="H757" s="263">
        <v>2</v>
      </c>
      <c r="I757" s="263">
        <v>0</v>
      </c>
      <c r="J757" s="264">
        <v>3866</v>
      </c>
      <c r="K757" s="264">
        <v>27</v>
      </c>
      <c r="L757" s="264">
        <v>27</v>
      </c>
      <c r="M757" s="264">
        <v>5</v>
      </c>
      <c r="N757" s="264">
        <v>0</v>
      </c>
      <c r="O757" s="264">
        <v>3768</v>
      </c>
      <c r="P757" s="264">
        <v>57</v>
      </c>
      <c r="Q757" s="264">
        <v>57</v>
      </c>
      <c r="R757" s="264">
        <v>35</v>
      </c>
      <c r="S757" s="264">
        <v>0</v>
      </c>
      <c r="T757" s="265">
        <v>0.015</v>
      </c>
      <c r="U757" s="266">
        <v>152042</v>
      </c>
      <c r="V757" s="266">
        <v>1378</v>
      </c>
      <c r="W757" s="266">
        <v>1356</v>
      </c>
      <c r="X757" s="266">
        <v>0</v>
      </c>
      <c r="Y757" s="264">
        <v>1277</v>
      </c>
      <c r="Z757" s="267">
        <v>0.00906328514489417</v>
      </c>
      <c r="AA757" s="267">
        <v>0.00755939524838013</v>
      </c>
      <c r="AB757" s="267">
        <v>0.00698396275219865</v>
      </c>
      <c r="AC757" s="268">
        <v>0.0151273885350318</v>
      </c>
      <c r="AD757" s="269">
        <v>0.000575432496181475</v>
      </c>
      <c r="AE757" s="270">
        <v>33469</v>
      </c>
      <c r="AF757" s="271">
        <v>296</v>
      </c>
      <c r="AG757" s="271">
        <v>0</v>
      </c>
      <c r="AH757" s="271">
        <v>33844</v>
      </c>
      <c r="AI757" s="271">
        <v>311</v>
      </c>
      <c r="AJ757" s="271">
        <v>0</v>
      </c>
      <c r="AK757" s="268">
        <v>0.00884400490005677</v>
      </c>
      <c r="AL757" s="268">
        <v>0.00918922113225387</v>
      </c>
      <c r="AM757" s="269">
        <v>-0.000345216232197101</v>
      </c>
    </row>
    <row r="758" spans="1:39">
      <c r="A758" s="279" t="s">
        <v>719</v>
      </c>
      <c r="B758" s="280" t="s">
        <v>3337</v>
      </c>
      <c r="C758" s="262" t="s">
        <v>1009</v>
      </c>
      <c r="D758" s="280" t="s">
        <v>1010</v>
      </c>
      <c r="E758" s="263">
        <v>8164</v>
      </c>
      <c r="F758" s="263">
        <v>105</v>
      </c>
      <c r="G758" s="263">
        <v>80</v>
      </c>
      <c r="H758" s="263">
        <v>2</v>
      </c>
      <c r="I758" s="263">
        <v>0</v>
      </c>
      <c r="J758" s="264">
        <v>5354</v>
      </c>
      <c r="K758" s="264">
        <v>35</v>
      </c>
      <c r="L758" s="264">
        <v>35</v>
      </c>
      <c r="M758" s="264">
        <v>5</v>
      </c>
      <c r="N758" s="264">
        <v>0</v>
      </c>
      <c r="O758" s="264">
        <v>4431</v>
      </c>
      <c r="P758" s="264">
        <v>96</v>
      </c>
      <c r="Q758" s="264">
        <v>96</v>
      </c>
      <c r="R758" s="264">
        <v>27</v>
      </c>
      <c r="S758" s="264">
        <v>0</v>
      </c>
      <c r="T758" s="265">
        <v>0.015</v>
      </c>
      <c r="U758" s="266">
        <v>187413</v>
      </c>
      <c r="V758" s="266">
        <v>2646</v>
      </c>
      <c r="W758" s="266">
        <v>2620</v>
      </c>
      <c r="X758" s="266">
        <v>2</v>
      </c>
      <c r="Y758" s="264">
        <v>2416</v>
      </c>
      <c r="Z758" s="267">
        <v>0.01410787938937</v>
      </c>
      <c r="AA758" s="267">
        <v>0.0128613424791769</v>
      </c>
      <c r="AB758" s="267">
        <v>0.00653716847217034</v>
      </c>
      <c r="AC758" s="268">
        <v>0.021665538253216</v>
      </c>
      <c r="AD758" s="269">
        <v>0.00632417400700654</v>
      </c>
      <c r="AE758" s="270">
        <v>41540</v>
      </c>
      <c r="AF758" s="271">
        <v>606</v>
      </c>
      <c r="AG758" s="271">
        <v>0</v>
      </c>
      <c r="AH758" s="271">
        <v>41169</v>
      </c>
      <c r="AI758" s="271">
        <v>543</v>
      </c>
      <c r="AJ758" s="271">
        <v>0</v>
      </c>
      <c r="AK758" s="268">
        <v>0.0145883485796822</v>
      </c>
      <c r="AL758" s="268">
        <v>0.0131895358157837</v>
      </c>
      <c r="AM758" s="269">
        <v>0.00139881276389851</v>
      </c>
    </row>
    <row r="759" spans="1:39">
      <c r="A759" s="279" t="s">
        <v>719</v>
      </c>
      <c r="B759" s="280" t="s">
        <v>3337</v>
      </c>
      <c r="C759" s="262" t="s">
        <v>1011</v>
      </c>
      <c r="D759" s="280" t="s">
        <v>1012</v>
      </c>
      <c r="E759" s="263">
        <v>9516</v>
      </c>
      <c r="F759" s="263">
        <v>124</v>
      </c>
      <c r="G759" s="263">
        <v>68</v>
      </c>
      <c r="H759" s="263">
        <v>0</v>
      </c>
      <c r="I759" s="263">
        <v>0</v>
      </c>
      <c r="J759" s="264">
        <v>4691</v>
      </c>
      <c r="K759" s="264">
        <v>105</v>
      </c>
      <c r="L759" s="264">
        <v>105</v>
      </c>
      <c r="M759" s="264">
        <v>36</v>
      </c>
      <c r="N759" s="264">
        <v>0</v>
      </c>
      <c r="O759" s="264">
        <v>6126</v>
      </c>
      <c r="P759" s="264">
        <v>168</v>
      </c>
      <c r="Q759" s="264">
        <v>166</v>
      </c>
      <c r="R759" s="264">
        <v>145</v>
      </c>
      <c r="S759" s="264">
        <v>0</v>
      </c>
      <c r="T759" s="265">
        <v>0.015</v>
      </c>
      <c r="U759" s="266">
        <v>209767</v>
      </c>
      <c r="V759" s="266">
        <v>3979</v>
      </c>
      <c r="W759" s="266">
        <v>3918</v>
      </c>
      <c r="X759" s="266">
        <v>0</v>
      </c>
      <c r="Y759" s="264">
        <v>3723</v>
      </c>
      <c r="Z759" s="267">
        <v>0.0189686652333303</v>
      </c>
      <c r="AA759" s="267">
        <v>0.0130306851618327</v>
      </c>
      <c r="AB759" s="267">
        <v>0.022383287145598</v>
      </c>
      <c r="AC759" s="268">
        <v>0.0274240940254652</v>
      </c>
      <c r="AD759" s="269">
        <v>-0.00935260198376525</v>
      </c>
      <c r="AE759" s="270">
        <v>46591</v>
      </c>
      <c r="AF759" s="271">
        <v>910</v>
      </c>
      <c r="AG759" s="271">
        <v>0</v>
      </c>
      <c r="AH759" s="271">
        <v>47102</v>
      </c>
      <c r="AI759" s="271">
        <v>999</v>
      </c>
      <c r="AJ759" s="271">
        <v>0</v>
      </c>
      <c r="AK759" s="268">
        <v>0.0195316692064991</v>
      </c>
      <c r="AL759" s="268">
        <v>0.0212092904759883</v>
      </c>
      <c r="AM759" s="269">
        <v>-0.00167762126948917</v>
      </c>
    </row>
    <row r="760" spans="1:39">
      <c r="A760" s="279" t="s">
        <v>719</v>
      </c>
      <c r="B760" s="280" t="s">
        <v>3337</v>
      </c>
      <c r="C760" s="262" t="s">
        <v>1013</v>
      </c>
      <c r="D760" s="280" t="s">
        <v>1014</v>
      </c>
      <c r="E760" s="263">
        <v>4158</v>
      </c>
      <c r="F760" s="263">
        <v>57</v>
      </c>
      <c r="G760" s="263">
        <v>49</v>
      </c>
      <c r="H760" s="263">
        <v>0</v>
      </c>
      <c r="I760" s="263">
        <v>0</v>
      </c>
      <c r="J760" s="264">
        <v>2550</v>
      </c>
      <c r="K760" s="264">
        <v>33</v>
      </c>
      <c r="L760" s="264">
        <v>33</v>
      </c>
      <c r="M760" s="264">
        <v>9</v>
      </c>
      <c r="N760" s="264">
        <v>0</v>
      </c>
      <c r="O760" s="264">
        <v>2335</v>
      </c>
      <c r="P760" s="264">
        <v>46</v>
      </c>
      <c r="Q760" s="264">
        <v>46</v>
      </c>
      <c r="R760" s="264">
        <v>35</v>
      </c>
      <c r="S760" s="264">
        <v>0</v>
      </c>
      <c r="T760" s="265">
        <v>0.015</v>
      </c>
      <c r="U760" s="266">
        <v>91921</v>
      </c>
      <c r="V760" s="266">
        <v>1306</v>
      </c>
      <c r="W760" s="266">
        <v>1297</v>
      </c>
      <c r="X760" s="266">
        <v>2</v>
      </c>
      <c r="Y760" s="264">
        <v>1203</v>
      </c>
      <c r="Z760" s="267">
        <v>0.0141860945812165</v>
      </c>
      <c r="AA760" s="267">
        <v>0.0137085137085137</v>
      </c>
      <c r="AB760" s="267">
        <v>0.0129411764705882</v>
      </c>
      <c r="AC760" s="268">
        <v>0.0197002141327623</v>
      </c>
      <c r="AD760" s="269">
        <v>0.000767337237925473</v>
      </c>
      <c r="AE760" s="270">
        <v>20862</v>
      </c>
      <c r="AF760" s="271">
        <v>316</v>
      </c>
      <c r="AG760" s="271">
        <v>0</v>
      </c>
      <c r="AH760" s="271">
        <v>20816</v>
      </c>
      <c r="AI760" s="271">
        <v>294</v>
      </c>
      <c r="AJ760" s="271">
        <v>0</v>
      </c>
      <c r="AK760" s="268">
        <v>0.0151471575112645</v>
      </c>
      <c r="AL760" s="268">
        <v>0.0141237509607994</v>
      </c>
      <c r="AM760" s="269">
        <v>0.00102340655046512</v>
      </c>
    </row>
    <row r="761" spans="1:39">
      <c r="A761" s="279" t="s">
        <v>719</v>
      </c>
      <c r="B761" s="280" t="s">
        <v>3337</v>
      </c>
      <c r="C761" s="262" t="s">
        <v>1015</v>
      </c>
      <c r="D761" s="280" t="s">
        <v>1015</v>
      </c>
      <c r="E761" s="263">
        <v>5185</v>
      </c>
      <c r="F761" s="263">
        <v>60</v>
      </c>
      <c r="G761" s="263">
        <v>13</v>
      </c>
      <c r="H761" s="263">
        <v>0</v>
      </c>
      <c r="I761" s="263">
        <v>0</v>
      </c>
      <c r="J761" s="264">
        <v>2374</v>
      </c>
      <c r="K761" s="264">
        <v>65</v>
      </c>
      <c r="L761" s="264">
        <v>65</v>
      </c>
      <c r="M761" s="264">
        <v>11</v>
      </c>
      <c r="N761" s="264">
        <v>0</v>
      </c>
      <c r="O761" s="264">
        <v>3397</v>
      </c>
      <c r="P761" s="264">
        <v>75</v>
      </c>
      <c r="Q761" s="264">
        <v>75</v>
      </c>
      <c r="R761" s="264">
        <v>45</v>
      </c>
      <c r="S761" s="264">
        <v>0</v>
      </c>
      <c r="T761" s="265">
        <v>0.015</v>
      </c>
      <c r="U761" s="266">
        <v>122071</v>
      </c>
      <c r="V761" s="266">
        <v>2447</v>
      </c>
      <c r="W761" s="266">
        <v>2399</v>
      </c>
      <c r="X761" s="266">
        <v>6</v>
      </c>
      <c r="Y761" s="264">
        <v>2276</v>
      </c>
      <c r="Z761" s="267">
        <v>0.0199965593793776</v>
      </c>
      <c r="AA761" s="267">
        <v>0.0115718418514947</v>
      </c>
      <c r="AB761" s="267">
        <v>0.027379949452401</v>
      </c>
      <c r="AC761" s="268">
        <v>0.0220783043862231</v>
      </c>
      <c r="AD761" s="269">
        <v>-0.0158081076009063</v>
      </c>
      <c r="AE761" s="270">
        <v>27403</v>
      </c>
      <c r="AF761" s="271">
        <v>544</v>
      </c>
      <c r="AG761" s="271">
        <v>0</v>
      </c>
      <c r="AH761" s="271">
        <v>27137</v>
      </c>
      <c r="AI761" s="271">
        <v>579</v>
      </c>
      <c r="AJ761" s="271">
        <v>4</v>
      </c>
      <c r="AK761" s="268">
        <v>0.0198518410393023</v>
      </c>
      <c r="AL761" s="268">
        <v>0.0211887828426134</v>
      </c>
      <c r="AM761" s="269">
        <v>-0.00133694180331114</v>
      </c>
    </row>
    <row r="762" spans="1:39">
      <c r="A762" s="279" t="s">
        <v>719</v>
      </c>
      <c r="B762" s="280" t="s">
        <v>3337</v>
      </c>
      <c r="C762" s="262" t="s">
        <v>1016</v>
      </c>
      <c r="D762" s="280" t="s">
        <v>1016</v>
      </c>
      <c r="E762" s="263">
        <v>7407</v>
      </c>
      <c r="F762" s="263">
        <v>86</v>
      </c>
      <c r="G762" s="263">
        <v>54</v>
      </c>
      <c r="H762" s="263">
        <v>1</v>
      </c>
      <c r="I762" s="263">
        <v>0</v>
      </c>
      <c r="J762" s="264">
        <v>4441</v>
      </c>
      <c r="K762" s="264">
        <v>43</v>
      </c>
      <c r="L762" s="264">
        <v>43</v>
      </c>
      <c r="M762" s="264">
        <v>0</v>
      </c>
      <c r="N762" s="264">
        <v>0</v>
      </c>
      <c r="O762" s="264">
        <v>4145</v>
      </c>
      <c r="P762" s="264">
        <v>56</v>
      </c>
      <c r="Q762" s="264">
        <v>56</v>
      </c>
      <c r="R762" s="264">
        <v>17</v>
      </c>
      <c r="S762" s="264">
        <v>0</v>
      </c>
      <c r="T762" s="265">
        <v>0.015</v>
      </c>
      <c r="U762" s="266">
        <v>168057</v>
      </c>
      <c r="V762" s="266">
        <v>1903</v>
      </c>
      <c r="W762" s="266">
        <v>1870</v>
      </c>
      <c r="X762" s="266">
        <v>0</v>
      </c>
      <c r="Y762" s="264">
        <v>1707</v>
      </c>
      <c r="Z762" s="267">
        <v>0.0113235390373504</v>
      </c>
      <c r="AA762" s="267">
        <v>0.0116106385851222</v>
      </c>
      <c r="AB762" s="267">
        <v>0.00968250394055393</v>
      </c>
      <c r="AC762" s="268">
        <v>0.0135102533172497</v>
      </c>
      <c r="AD762" s="269">
        <v>0.00192813464456825</v>
      </c>
      <c r="AE762" s="270">
        <v>37093</v>
      </c>
      <c r="AF762" s="271">
        <v>442</v>
      </c>
      <c r="AG762" s="271">
        <v>0</v>
      </c>
      <c r="AH762" s="271">
        <v>37355</v>
      </c>
      <c r="AI762" s="271">
        <v>452</v>
      </c>
      <c r="AJ762" s="271">
        <v>0</v>
      </c>
      <c r="AK762" s="268">
        <v>0.0119159949316583</v>
      </c>
      <c r="AL762" s="268">
        <v>0.0121001204658011</v>
      </c>
      <c r="AM762" s="269">
        <v>-0.000184125534142834</v>
      </c>
    </row>
    <row r="763" spans="1:39">
      <c r="A763" s="279" t="s">
        <v>719</v>
      </c>
      <c r="B763" s="280" t="s">
        <v>3338</v>
      </c>
      <c r="C763" s="262" t="s">
        <v>1017</v>
      </c>
      <c r="D763" s="280" t="s">
        <v>1017</v>
      </c>
      <c r="E763" s="263">
        <v>5870</v>
      </c>
      <c r="F763" s="263">
        <v>69</v>
      </c>
      <c r="G763" s="263">
        <v>48</v>
      </c>
      <c r="H763" s="263">
        <v>0</v>
      </c>
      <c r="I763" s="263">
        <v>0</v>
      </c>
      <c r="J763" s="264">
        <v>4195</v>
      </c>
      <c r="K763" s="264">
        <v>49</v>
      </c>
      <c r="L763" s="264">
        <v>49</v>
      </c>
      <c r="M763" s="264">
        <v>1</v>
      </c>
      <c r="N763" s="264">
        <v>0</v>
      </c>
      <c r="O763" s="264">
        <v>2704</v>
      </c>
      <c r="P763" s="264">
        <v>66</v>
      </c>
      <c r="Q763" s="264">
        <v>66</v>
      </c>
      <c r="R763" s="264">
        <v>43</v>
      </c>
      <c r="S763" s="264">
        <v>0</v>
      </c>
      <c r="T763" s="265">
        <v>0.015</v>
      </c>
      <c r="U763" s="266">
        <v>137269</v>
      </c>
      <c r="V763" s="266">
        <v>1921</v>
      </c>
      <c r="W763" s="266">
        <v>1900</v>
      </c>
      <c r="X763" s="266">
        <v>0</v>
      </c>
      <c r="Y763" s="264">
        <v>1778</v>
      </c>
      <c r="Z763" s="267">
        <v>0.013994419716032</v>
      </c>
      <c r="AA763" s="267">
        <v>0.0117546848381601</v>
      </c>
      <c r="AB763" s="267">
        <v>0.0116805721096543</v>
      </c>
      <c r="AC763" s="268">
        <v>0.0244082840236686</v>
      </c>
      <c r="AD763" s="269">
        <v>7.41127285057864e-5</v>
      </c>
      <c r="AE763" s="270">
        <v>30606</v>
      </c>
      <c r="AF763" s="271">
        <v>428</v>
      </c>
      <c r="AG763" s="271">
        <v>0</v>
      </c>
      <c r="AH763" s="271">
        <v>30753</v>
      </c>
      <c r="AI763" s="271">
        <v>424</v>
      </c>
      <c r="AJ763" s="271">
        <v>0</v>
      </c>
      <c r="AK763" s="268">
        <v>0.0139841861072992</v>
      </c>
      <c r="AL763" s="268">
        <v>0.0137872727863948</v>
      </c>
      <c r="AM763" s="269">
        <v>0.000196913320904398</v>
      </c>
    </row>
    <row r="764" spans="1:39">
      <c r="A764" s="279" t="s">
        <v>719</v>
      </c>
      <c r="B764" s="280" t="s">
        <v>3338</v>
      </c>
      <c r="C764" s="262" t="s">
        <v>1018</v>
      </c>
      <c r="D764" s="280" t="s">
        <v>1019</v>
      </c>
      <c r="E764" s="263">
        <v>8681</v>
      </c>
      <c r="F764" s="263">
        <v>144</v>
      </c>
      <c r="G764" s="263">
        <v>70</v>
      </c>
      <c r="H764" s="263">
        <v>0</v>
      </c>
      <c r="I764" s="263">
        <v>0</v>
      </c>
      <c r="J764" s="264">
        <v>7069</v>
      </c>
      <c r="K764" s="264">
        <v>102</v>
      </c>
      <c r="L764" s="264">
        <v>101</v>
      </c>
      <c r="M764" s="264">
        <v>0</v>
      </c>
      <c r="N764" s="264">
        <v>0</v>
      </c>
      <c r="O764" s="264">
        <v>4186</v>
      </c>
      <c r="P764" s="264">
        <v>65</v>
      </c>
      <c r="Q764" s="264">
        <v>65</v>
      </c>
      <c r="R764" s="264">
        <v>15</v>
      </c>
      <c r="S764" s="264">
        <v>0</v>
      </c>
      <c r="T764" s="265">
        <v>0.015</v>
      </c>
      <c r="U764" s="266">
        <v>209690</v>
      </c>
      <c r="V764" s="266">
        <v>3464</v>
      </c>
      <c r="W764" s="266">
        <v>3389</v>
      </c>
      <c r="X764" s="266">
        <v>2</v>
      </c>
      <c r="Y764" s="264">
        <v>3105</v>
      </c>
      <c r="Z764" s="267">
        <v>0.0165100863178979</v>
      </c>
      <c r="AA764" s="267">
        <v>0.0165879506969243</v>
      </c>
      <c r="AB764" s="267">
        <v>0.0144291979063517</v>
      </c>
      <c r="AC764" s="268">
        <v>0.015527950310559</v>
      </c>
      <c r="AD764" s="269">
        <v>0.00215875279057264</v>
      </c>
      <c r="AE764" s="270">
        <v>46817</v>
      </c>
      <c r="AF764" s="271">
        <v>778</v>
      </c>
      <c r="AG764" s="271">
        <v>0</v>
      </c>
      <c r="AH764" s="271">
        <v>46384</v>
      </c>
      <c r="AI764" s="271">
        <v>773</v>
      </c>
      <c r="AJ764" s="271">
        <v>2</v>
      </c>
      <c r="AK764" s="268">
        <v>0.0166178952090053</v>
      </c>
      <c r="AL764" s="268">
        <v>0.0166221110727837</v>
      </c>
      <c r="AM764" s="269">
        <v>-4.21586377844299e-6</v>
      </c>
    </row>
    <row r="765" spans="1:39">
      <c r="A765" s="279" t="s">
        <v>719</v>
      </c>
      <c r="B765" s="280" t="s">
        <v>3338</v>
      </c>
      <c r="C765" s="262" t="s">
        <v>1020</v>
      </c>
      <c r="D765" s="280" t="s">
        <v>1020</v>
      </c>
      <c r="E765" s="263">
        <v>6731</v>
      </c>
      <c r="F765" s="263">
        <v>131</v>
      </c>
      <c r="G765" s="263">
        <v>76</v>
      </c>
      <c r="H765" s="263">
        <v>0</v>
      </c>
      <c r="I765" s="263">
        <v>0</v>
      </c>
      <c r="J765" s="264">
        <v>4513</v>
      </c>
      <c r="K765" s="264">
        <v>85</v>
      </c>
      <c r="L765" s="264">
        <v>85</v>
      </c>
      <c r="M765" s="264">
        <v>14</v>
      </c>
      <c r="N765" s="264">
        <v>2</v>
      </c>
      <c r="O765" s="264">
        <v>3232</v>
      </c>
      <c r="P765" s="264">
        <v>93</v>
      </c>
      <c r="Q765" s="264">
        <v>93</v>
      </c>
      <c r="R765" s="264">
        <v>63</v>
      </c>
      <c r="S765" s="264">
        <v>0</v>
      </c>
      <c r="T765" s="265">
        <v>0.015</v>
      </c>
      <c r="U765" s="266">
        <v>158968</v>
      </c>
      <c r="V765" s="266">
        <v>3021</v>
      </c>
      <c r="W765" s="266">
        <v>2966</v>
      </c>
      <c r="X765" s="266">
        <v>5</v>
      </c>
      <c r="Y765" s="264">
        <v>2762</v>
      </c>
      <c r="Z765" s="267">
        <v>0.0189723717980977</v>
      </c>
      <c r="AA765" s="267">
        <v>0.019462189867776</v>
      </c>
      <c r="AB765" s="267">
        <v>0.0183913139818303</v>
      </c>
      <c r="AC765" s="268">
        <v>0.0287747524752475</v>
      </c>
      <c r="AD765" s="269">
        <v>0.00107087588594569</v>
      </c>
      <c r="AE765" s="270">
        <v>34497</v>
      </c>
      <c r="AF765" s="271">
        <v>760</v>
      </c>
      <c r="AG765" s="271">
        <v>3</v>
      </c>
      <c r="AH765" s="271">
        <v>34920</v>
      </c>
      <c r="AI765" s="271">
        <v>672</v>
      </c>
      <c r="AJ765" s="271">
        <v>1</v>
      </c>
      <c r="AK765" s="268">
        <v>0.0219439371539554</v>
      </c>
      <c r="AL765" s="268">
        <v>0.0192153493699885</v>
      </c>
      <c r="AM765" s="269">
        <v>0.00272858778396687</v>
      </c>
    </row>
    <row r="766" spans="1:39">
      <c r="A766" s="279" t="s">
        <v>719</v>
      </c>
      <c r="B766" s="280" t="s">
        <v>3338</v>
      </c>
      <c r="C766" s="262" t="s">
        <v>1021</v>
      </c>
      <c r="D766" s="280" t="s">
        <v>1022</v>
      </c>
      <c r="E766" s="263">
        <v>10515</v>
      </c>
      <c r="F766" s="263">
        <v>115</v>
      </c>
      <c r="G766" s="263">
        <v>96</v>
      </c>
      <c r="H766" s="263">
        <v>0</v>
      </c>
      <c r="I766" s="263">
        <v>0</v>
      </c>
      <c r="J766" s="264">
        <v>8533</v>
      </c>
      <c r="K766" s="264">
        <v>102</v>
      </c>
      <c r="L766" s="264">
        <v>101</v>
      </c>
      <c r="M766" s="264">
        <v>16</v>
      </c>
      <c r="N766" s="264">
        <v>0</v>
      </c>
      <c r="O766" s="264">
        <v>5136</v>
      </c>
      <c r="P766" s="264">
        <v>150</v>
      </c>
      <c r="Q766" s="264">
        <v>150</v>
      </c>
      <c r="R766" s="264">
        <v>125</v>
      </c>
      <c r="S766" s="264">
        <v>0</v>
      </c>
      <c r="T766" s="265">
        <v>0.015</v>
      </c>
      <c r="U766" s="266">
        <v>247275</v>
      </c>
      <c r="V766" s="266">
        <v>4533</v>
      </c>
      <c r="W766" s="266">
        <v>4513</v>
      </c>
      <c r="X766" s="266">
        <v>0</v>
      </c>
      <c r="Y766" s="264">
        <v>4280</v>
      </c>
      <c r="Z766" s="267">
        <v>0.0183318168031544</v>
      </c>
      <c r="AA766" s="267">
        <v>0.0109367570137898</v>
      </c>
      <c r="AB766" s="267">
        <v>0.011953591937185</v>
      </c>
      <c r="AC766" s="268">
        <v>0.0292056074766355</v>
      </c>
      <c r="AD766" s="269">
        <v>-0.00101683492339522</v>
      </c>
      <c r="AE766" s="270">
        <v>55167</v>
      </c>
      <c r="AF766" s="271">
        <v>1056</v>
      </c>
      <c r="AG766" s="271">
        <v>0</v>
      </c>
      <c r="AH766" s="271">
        <v>52505</v>
      </c>
      <c r="AI766" s="271">
        <v>1018</v>
      </c>
      <c r="AJ766" s="271">
        <v>0</v>
      </c>
      <c r="AK766" s="268">
        <v>0.0191418782968079</v>
      </c>
      <c r="AL766" s="268">
        <v>0.0193886296543186</v>
      </c>
      <c r="AM766" s="269">
        <v>-0.00024675135751076</v>
      </c>
    </row>
    <row r="767" spans="1:39">
      <c r="A767" s="279" t="s">
        <v>719</v>
      </c>
      <c r="B767" s="280" t="s">
        <v>3338</v>
      </c>
      <c r="C767" s="262" t="s">
        <v>1023</v>
      </c>
      <c r="D767" s="280" t="s">
        <v>1024</v>
      </c>
      <c r="E767" s="263">
        <v>8717</v>
      </c>
      <c r="F767" s="263">
        <v>190</v>
      </c>
      <c r="G767" s="263">
        <v>143</v>
      </c>
      <c r="H767" s="263">
        <v>0</v>
      </c>
      <c r="I767" s="263">
        <v>0</v>
      </c>
      <c r="J767" s="264">
        <v>6307</v>
      </c>
      <c r="K767" s="264">
        <v>62</v>
      </c>
      <c r="L767" s="264">
        <v>62</v>
      </c>
      <c r="M767" s="264">
        <v>0</v>
      </c>
      <c r="N767" s="264">
        <v>0</v>
      </c>
      <c r="O767" s="264">
        <v>4551</v>
      </c>
      <c r="P767" s="264">
        <v>142</v>
      </c>
      <c r="Q767" s="264">
        <v>141</v>
      </c>
      <c r="R767" s="264">
        <v>84</v>
      </c>
      <c r="S767" s="264">
        <v>0</v>
      </c>
      <c r="T767" s="265">
        <v>0.015</v>
      </c>
      <c r="U767" s="266">
        <v>213384</v>
      </c>
      <c r="V767" s="266">
        <v>4364</v>
      </c>
      <c r="W767" s="266">
        <v>4315</v>
      </c>
      <c r="X767" s="266">
        <v>5</v>
      </c>
      <c r="Y767" s="264">
        <v>3972</v>
      </c>
      <c r="Z767" s="267">
        <v>0.0204279608592959</v>
      </c>
      <c r="AA767" s="267">
        <v>0.0217964896179878</v>
      </c>
      <c r="AB767" s="267">
        <v>0.00983034723323292</v>
      </c>
      <c r="AC767" s="268">
        <v>0.031201933640958</v>
      </c>
      <c r="AD767" s="269">
        <v>0.0119661423847549</v>
      </c>
      <c r="AE767" s="270">
        <v>47557</v>
      </c>
      <c r="AF767" s="271">
        <v>1020</v>
      </c>
      <c r="AG767" s="271">
        <v>1</v>
      </c>
      <c r="AH767" s="271">
        <v>47368</v>
      </c>
      <c r="AI767" s="271">
        <v>955</v>
      </c>
      <c r="AJ767" s="271">
        <v>0</v>
      </c>
      <c r="AK767" s="268">
        <v>0.0214269192758164</v>
      </c>
      <c r="AL767" s="268">
        <v>0.0201612903225806</v>
      </c>
      <c r="AM767" s="269">
        <v>0.00126562895323575</v>
      </c>
    </row>
    <row r="768" spans="1:39">
      <c r="A768" s="279" t="s">
        <v>719</v>
      </c>
      <c r="B768" s="280" t="s">
        <v>3338</v>
      </c>
      <c r="C768" s="262" t="s">
        <v>1025</v>
      </c>
      <c r="D768" s="280" t="s">
        <v>1025</v>
      </c>
      <c r="E768" s="263">
        <v>5467</v>
      </c>
      <c r="F768" s="263">
        <v>46</v>
      </c>
      <c r="G768" s="263">
        <v>36</v>
      </c>
      <c r="H768" s="263">
        <v>1</v>
      </c>
      <c r="I768" s="263">
        <v>0</v>
      </c>
      <c r="J768" s="264">
        <v>3972</v>
      </c>
      <c r="K768" s="264">
        <v>39</v>
      </c>
      <c r="L768" s="264">
        <v>39</v>
      </c>
      <c r="M768" s="264">
        <v>4</v>
      </c>
      <c r="N768" s="264">
        <v>0</v>
      </c>
      <c r="O768" s="264">
        <v>2594</v>
      </c>
      <c r="P768" s="264">
        <v>119</v>
      </c>
      <c r="Q768" s="264">
        <v>119</v>
      </c>
      <c r="R768" s="264">
        <v>65</v>
      </c>
      <c r="S768" s="264">
        <v>0</v>
      </c>
      <c r="T768" s="265">
        <v>0.015</v>
      </c>
      <c r="U768" s="266">
        <v>130279</v>
      </c>
      <c r="V768" s="266">
        <v>1864</v>
      </c>
      <c r="W768" s="266">
        <v>1854</v>
      </c>
      <c r="X768" s="266">
        <v>0</v>
      </c>
      <c r="Y768" s="264">
        <v>1718</v>
      </c>
      <c r="Z768" s="267">
        <v>0.0143077548952632</v>
      </c>
      <c r="AA768" s="267">
        <v>0.00841412109017743</v>
      </c>
      <c r="AB768" s="267">
        <v>0.00981873111782477</v>
      </c>
      <c r="AC768" s="268">
        <v>0.0458750963762529</v>
      </c>
      <c r="AD768" s="269">
        <v>-0.00140461002764735</v>
      </c>
      <c r="AE768" s="270">
        <v>29189</v>
      </c>
      <c r="AF768" s="271">
        <v>440</v>
      </c>
      <c r="AG768" s="271">
        <v>0</v>
      </c>
      <c r="AH768" s="271">
        <v>29407</v>
      </c>
      <c r="AI768" s="271">
        <v>420</v>
      </c>
      <c r="AJ768" s="271">
        <v>0</v>
      </c>
      <c r="AK768" s="268">
        <v>0.0150741717770393</v>
      </c>
      <c r="AL768" s="268">
        <v>0.014282313734825</v>
      </c>
      <c r="AM768" s="269">
        <v>0.000791858042214252</v>
      </c>
    </row>
    <row r="769" spans="1:39">
      <c r="A769" s="279" t="s">
        <v>719</v>
      </c>
      <c r="B769" s="280" t="s">
        <v>3338</v>
      </c>
      <c r="C769" s="262" t="s">
        <v>1026</v>
      </c>
      <c r="D769" s="280" t="s">
        <v>1026</v>
      </c>
      <c r="E769" s="263">
        <v>5052</v>
      </c>
      <c r="F769" s="263">
        <v>62</v>
      </c>
      <c r="G769" s="263">
        <v>32</v>
      </c>
      <c r="H769" s="263">
        <v>1</v>
      </c>
      <c r="I769" s="263">
        <v>0</v>
      </c>
      <c r="J769" s="264">
        <v>3743</v>
      </c>
      <c r="K769" s="264">
        <v>56</v>
      </c>
      <c r="L769" s="264">
        <v>55</v>
      </c>
      <c r="M769" s="264">
        <v>0</v>
      </c>
      <c r="N769" s="264">
        <v>0</v>
      </c>
      <c r="O769" s="264">
        <v>2331</v>
      </c>
      <c r="P769" s="264">
        <v>42</v>
      </c>
      <c r="Q769" s="264">
        <v>42</v>
      </c>
      <c r="R769" s="264">
        <v>18</v>
      </c>
      <c r="S769" s="264">
        <v>0</v>
      </c>
      <c r="T769" s="265">
        <v>0.015</v>
      </c>
      <c r="U769" s="266">
        <v>114768</v>
      </c>
      <c r="V769" s="266">
        <v>1454</v>
      </c>
      <c r="W769" s="266">
        <v>1422</v>
      </c>
      <c r="X769" s="266">
        <v>0</v>
      </c>
      <c r="Y769" s="264">
        <v>1274</v>
      </c>
      <c r="Z769" s="267">
        <v>0.0126690366652726</v>
      </c>
      <c r="AA769" s="267">
        <v>0.0122723673792557</v>
      </c>
      <c r="AB769" s="267">
        <v>0.0149612610205717</v>
      </c>
      <c r="AC769" s="268">
        <v>0.018018018018018</v>
      </c>
      <c r="AD769" s="269">
        <v>-0.00268889364131599</v>
      </c>
      <c r="AE769" s="270">
        <v>25242</v>
      </c>
      <c r="AF769" s="271">
        <v>363</v>
      </c>
      <c r="AG769" s="271">
        <v>0</v>
      </c>
      <c r="AH769" s="271">
        <v>24125</v>
      </c>
      <c r="AI769" s="271">
        <v>310</v>
      </c>
      <c r="AJ769" s="271">
        <v>0</v>
      </c>
      <c r="AK769" s="268">
        <v>0.0143807939149037</v>
      </c>
      <c r="AL769" s="268">
        <v>0.0128497409326425</v>
      </c>
      <c r="AM769" s="269">
        <v>0.00153105298226124</v>
      </c>
    </row>
    <row r="770" spans="1:39">
      <c r="A770" s="279" t="s">
        <v>719</v>
      </c>
      <c r="B770" s="280" t="s">
        <v>3338</v>
      </c>
      <c r="C770" s="262" t="s">
        <v>1027</v>
      </c>
      <c r="D770" s="280" t="s">
        <v>1027</v>
      </c>
      <c r="E770" s="263">
        <v>4591</v>
      </c>
      <c r="F770" s="263">
        <v>35</v>
      </c>
      <c r="G770" s="263">
        <v>23</v>
      </c>
      <c r="H770" s="263">
        <v>0</v>
      </c>
      <c r="I770" s="263">
        <v>0</v>
      </c>
      <c r="J770" s="264">
        <v>3042</v>
      </c>
      <c r="K770" s="264">
        <v>45</v>
      </c>
      <c r="L770" s="264">
        <v>45</v>
      </c>
      <c r="M770" s="264">
        <v>5</v>
      </c>
      <c r="N770" s="264">
        <v>0</v>
      </c>
      <c r="O770" s="264">
        <v>1970</v>
      </c>
      <c r="P770" s="264">
        <v>3</v>
      </c>
      <c r="Q770" s="264">
        <v>3</v>
      </c>
      <c r="R770" s="264">
        <v>0</v>
      </c>
      <c r="S770" s="264">
        <v>0</v>
      </c>
      <c r="T770" s="265">
        <v>0.015</v>
      </c>
      <c r="U770" s="266">
        <v>101882</v>
      </c>
      <c r="V770" s="266">
        <v>850</v>
      </c>
      <c r="W770" s="266">
        <v>838</v>
      </c>
      <c r="X770" s="266">
        <v>0</v>
      </c>
      <c r="Y770" s="264">
        <v>747</v>
      </c>
      <c r="Z770" s="267">
        <v>0.00834298502188807</v>
      </c>
      <c r="AA770" s="267">
        <v>0.00762361141363537</v>
      </c>
      <c r="AB770" s="267">
        <v>0.014792899408284</v>
      </c>
      <c r="AC770" s="268">
        <v>0.00152284263959391</v>
      </c>
      <c r="AD770" s="269">
        <v>-0.00716928799464865</v>
      </c>
      <c r="AE770" s="270">
        <v>23114</v>
      </c>
      <c r="AF770" s="271">
        <v>198</v>
      </c>
      <c r="AG770" s="271">
        <v>0</v>
      </c>
      <c r="AH770" s="271">
        <v>22596</v>
      </c>
      <c r="AI770" s="271">
        <v>180</v>
      </c>
      <c r="AJ770" s="271">
        <v>0</v>
      </c>
      <c r="AK770" s="268">
        <v>0.00856623691269361</v>
      </c>
      <c r="AL770" s="268">
        <v>0.0079660116834838</v>
      </c>
      <c r="AM770" s="269">
        <v>0.000600225229209803</v>
      </c>
    </row>
    <row r="771" spans="1:39">
      <c r="A771" s="279" t="s">
        <v>719</v>
      </c>
      <c r="B771" s="280" t="s">
        <v>3338</v>
      </c>
      <c r="C771" s="262" t="s">
        <v>1028</v>
      </c>
      <c r="D771" s="280" t="s">
        <v>1028</v>
      </c>
      <c r="E771" s="263">
        <v>2793</v>
      </c>
      <c r="F771" s="263">
        <v>21</v>
      </c>
      <c r="G771" s="263">
        <v>14</v>
      </c>
      <c r="H771" s="263">
        <v>0</v>
      </c>
      <c r="I771" s="263">
        <v>0</v>
      </c>
      <c r="J771" s="264">
        <v>2135</v>
      </c>
      <c r="K771" s="264">
        <v>30</v>
      </c>
      <c r="L771" s="264">
        <v>30</v>
      </c>
      <c r="M771" s="264">
        <v>4</v>
      </c>
      <c r="N771" s="264">
        <v>0</v>
      </c>
      <c r="O771" s="264">
        <v>1398</v>
      </c>
      <c r="P771" s="264">
        <v>17</v>
      </c>
      <c r="Q771" s="264">
        <v>17</v>
      </c>
      <c r="R771" s="264">
        <v>12</v>
      </c>
      <c r="S771" s="264">
        <v>0</v>
      </c>
      <c r="T771" s="265">
        <v>0.015</v>
      </c>
      <c r="U771" s="266">
        <v>67179</v>
      </c>
      <c r="V771" s="266">
        <v>861</v>
      </c>
      <c r="W771" s="266">
        <v>854</v>
      </c>
      <c r="X771" s="266">
        <v>0</v>
      </c>
      <c r="Y771" s="264">
        <v>800</v>
      </c>
      <c r="Z771" s="267">
        <v>0.0128165051578618</v>
      </c>
      <c r="AA771" s="267">
        <v>0.0075187969924812</v>
      </c>
      <c r="AB771" s="267">
        <v>0.0140515222482436</v>
      </c>
      <c r="AC771" s="268">
        <v>0.0121602288984263</v>
      </c>
      <c r="AD771" s="269">
        <v>-0.00653272525576236</v>
      </c>
      <c r="AE771" s="270">
        <v>14908</v>
      </c>
      <c r="AF771" s="271">
        <v>205</v>
      </c>
      <c r="AG771" s="271">
        <v>0</v>
      </c>
      <c r="AH771" s="271">
        <v>15275</v>
      </c>
      <c r="AI771" s="271">
        <v>184</v>
      </c>
      <c r="AJ771" s="271">
        <v>0</v>
      </c>
      <c r="AK771" s="268">
        <v>0.0137510061711833</v>
      </c>
      <c r="AL771" s="268">
        <v>0.0120458265139116</v>
      </c>
      <c r="AM771" s="269">
        <v>0.00170517965727164</v>
      </c>
    </row>
    <row r="772" spans="1:39">
      <c r="A772" s="279" t="s">
        <v>719</v>
      </c>
      <c r="B772" s="280" t="s">
        <v>3338</v>
      </c>
      <c r="C772" s="262" t="s">
        <v>1029</v>
      </c>
      <c r="D772" s="280" t="s">
        <v>1029</v>
      </c>
      <c r="E772" s="263">
        <v>9957</v>
      </c>
      <c r="F772" s="263">
        <v>146</v>
      </c>
      <c r="G772" s="263">
        <v>90</v>
      </c>
      <c r="H772" s="263">
        <v>0</v>
      </c>
      <c r="I772" s="263">
        <v>0</v>
      </c>
      <c r="J772" s="264">
        <v>7353</v>
      </c>
      <c r="K772" s="264">
        <v>115</v>
      </c>
      <c r="L772" s="264">
        <v>115</v>
      </c>
      <c r="M772" s="264">
        <v>5</v>
      </c>
      <c r="N772" s="264">
        <v>0</v>
      </c>
      <c r="O772" s="264">
        <v>4514</v>
      </c>
      <c r="P772" s="264">
        <v>69</v>
      </c>
      <c r="Q772" s="264">
        <v>69</v>
      </c>
      <c r="R772" s="264">
        <v>27</v>
      </c>
      <c r="S772" s="264">
        <v>0</v>
      </c>
      <c r="T772" s="265">
        <v>0.015</v>
      </c>
      <c r="U772" s="266">
        <v>248200</v>
      </c>
      <c r="V772" s="266">
        <v>3623</v>
      </c>
      <c r="W772" s="266">
        <v>3567</v>
      </c>
      <c r="X772" s="266">
        <v>3</v>
      </c>
      <c r="Y772" s="264">
        <v>3291</v>
      </c>
      <c r="Z772" s="267">
        <v>0.0145850120870266</v>
      </c>
      <c r="AA772" s="267">
        <v>0.0146630511198152</v>
      </c>
      <c r="AB772" s="267">
        <v>0.015639874881001</v>
      </c>
      <c r="AC772" s="268">
        <v>0.0152857775808595</v>
      </c>
      <c r="AD772" s="269">
        <v>-0.000976823761185745</v>
      </c>
      <c r="AE772" s="270">
        <v>52571</v>
      </c>
      <c r="AF772" s="271">
        <v>820</v>
      </c>
      <c r="AG772" s="271">
        <v>0</v>
      </c>
      <c r="AH772" s="271">
        <v>54045</v>
      </c>
      <c r="AI772" s="271">
        <v>800</v>
      </c>
      <c r="AJ772" s="271">
        <v>0</v>
      </c>
      <c r="AK772" s="268">
        <v>0.0155979532441841</v>
      </c>
      <c r="AL772" s="268">
        <v>0.0148024794153021</v>
      </c>
      <c r="AM772" s="269">
        <v>0.000795473828881992</v>
      </c>
    </row>
    <row r="773" spans="1:39">
      <c r="A773" s="279" t="s">
        <v>719</v>
      </c>
      <c r="B773" s="280" t="s">
        <v>3338</v>
      </c>
      <c r="C773" s="262" t="s">
        <v>1030</v>
      </c>
      <c r="D773" s="280" t="s">
        <v>1030</v>
      </c>
      <c r="E773" s="263">
        <v>7027</v>
      </c>
      <c r="F773" s="263">
        <v>61</v>
      </c>
      <c r="G773" s="263">
        <v>37</v>
      </c>
      <c r="H773" s="263">
        <v>0</v>
      </c>
      <c r="I773" s="263">
        <v>0</v>
      </c>
      <c r="J773" s="264">
        <v>5017</v>
      </c>
      <c r="K773" s="264">
        <v>30</v>
      </c>
      <c r="L773" s="264">
        <v>30</v>
      </c>
      <c r="M773" s="264">
        <v>3</v>
      </c>
      <c r="N773" s="264">
        <v>0</v>
      </c>
      <c r="O773" s="264">
        <v>3104</v>
      </c>
      <c r="P773" s="264">
        <v>45</v>
      </c>
      <c r="Q773" s="264">
        <v>45</v>
      </c>
      <c r="R773" s="264">
        <v>34</v>
      </c>
      <c r="S773" s="264">
        <v>0</v>
      </c>
      <c r="T773" s="265">
        <v>0.015</v>
      </c>
      <c r="U773" s="266">
        <v>167020</v>
      </c>
      <c r="V773" s="266">
        <v>1881</v>
      </c>
      <c r="W773" s="266">
        <v>1857</v>
      </c>
      <c r="X773" s="266">
        <v>2</v>
      </c>
      <c r="Y773" s="264">
        <v>1772</v>
      </c>
      <c r="Z773" s="267">
        <v>0.0112501496826727</v>
      </c>
      <c r="AA773" s="267">
        <v>0.00868080261847161</v>
      </c>
      <c r="AB773" s="267">
        <v>0.00597966912497508</v>
      </c>
      <c r="AC773" s="268">
        <v>0.0144974226804124</v>
      </c>
      <c r="AD773" s="269">
        <v>0.00270113349349653</v>
      </c>
      <c r="AE773" s="270">
        <v>36728</v>
      </c>
      <c r="AF773" s="271">
        <v>384</v>
      </c>
      <c r="AG773" s="271">
        <v>0</v>
      </c>
      <c r="AH773" s="271">
        <v>36959</v>
      </c>
      <c r="AI773" s="271">
        <v>407</v>
      </c>
      <c r="AJ773" s="271">
        <v>0</v>
      </c>
      <c r="AK773" s="268">
        <v>0.0104552385101285</v>
      </c>
      <c r="AL773" s="268">
        <v>0.0110122027111123</v>
      </c>
      <c r="AM773" s="269">
        <v>-0.000556964200983801</v>
      </c>
    </row>
    <row r="774" spans="1:39">
      <c r="A774" s="279" t="s">
        <v>719</v>
      </c>
      <c r="B774" s="280" t="s">
        <v>3338</v>
      </c>
      <c r="C774" s="262" t="s">
        <v>1031</v>
      </c>
      <c r="D774" s="280" t="s">
        <v>1031</v>
      </c>
      <c r="E774" s="263">
        <v>3721</v>
      </c>
      <c r="F774" s="263">
        <v>37</v>
      </c>
      <c r="G774" s="263">
        <v>31</v>
      </c>
      <c r="H774" s="263">
        <v>0</v>
      </c>
      <c r="I774" s="263">
        <v>0</v>
      </c>
      <c r="J774" s="264">
        <v>2686</v>
      </c>
      <c r="K774" s="264">
        <v>20</v>
      </c>
      <c r="L774" s="264">
        <v>20</v>
      </c>
      <c r="M774" s="264">
        <v>8</v>
      </c>
      <c r="N774" s="264">
        <v>0</v>
      </c>
      <c r="O774" s="264">
        <v>1759</v>
      </c>
      <c r="P774" s="264">
        <v>51</v>
      </c>
      <c r="Q774" s="264">
        <v>51</v>
      </c>
      <c r="R774" s="264">
        <v>28</v>
      </c>
      <c r="S774" s="264">
        <v>0</v>
      </c>
      <c r="T774" s="265">
        <v>0.015</v>
      </c>
      <c r="U774" s="266">
        <v>85066</v>
      </c>
      <c r="V774" s="266">
        <v>938</v>
      </c>
      <c r="W774" s="266">
        <v>932</v>
      </c>
      <c r="X774" s="266">
        <v>0</v>
      </c>
      <c r="Y774" s="264">
        <v>864</v>
      </c>
      <c r="Z774" s="267">
        <v>0.0110267321844215</v>
      </c>
      <c r="AA774" s="267">
        <v>0.00994356355818328</v>
      </c>
      <c r="AB774" s="267">
        <v>0.00744601638123604</v>
      </c>
      <c r="AC774" s="268">
        <v>0.0289937464468448</v>
      </c>
      <c r="AD774" s="269">
        <v>0.00249754717694724</v>
      </c>
      <c r="AE774" s="270">
        <v>19331</v>
      </c>
      <c r="AF774" s="271">
        <v>235</v>
      </c>
      <c r="AG774" s="271">
        <v>0</v>
      </c>
      <c r="AH774" s="271">
        <v>18704</v>
      </c>
      <c r="AI774" s="271">
        <v>214</v>
      </c>
      <c r="AJ774" s="271">
        <v>0</v>
      </c>
      <c r="AK774" s="268">
        <v>0.0121566395944338</v>
      </c>
      <c r="AL774" s="268">
        <v>0.0114414029084688</v>
      </c>
      <c r="AM774" s="269">
        <v>0.000715236685965034</v>
      </c>
    </row>
    <row r="775" spans="1:39">
      <c r="A775" s="279" t="s">
        <v>719</v>
      </c>
      <c r="B775" s="280" t="s">
        <v>3338</v>
      </c>
      <c r="C775" s="262" t="s">
        <v>1032</v>
      </c>
      <c r="D775" s="280" t="s">
        <v>1032</v>
      </c>
      <c r="E775" s="263">
        <v>6796</v>
      </c>
      <c r="F775" s="263">
        <v>86</v>
      </c>
      <c r="G775" s="263">
        <v>45</v>
      </c>
      <c r="H775" s="263">
        <v>0</v>
      </c>
      <c r="I775" s="263">
        <v>0</v>
      </c>
      <c r="J775" s="264">
        <v>4969</v>
      </c>
      <c r="K775" s="264">
        <v>78</v>
      </c>
      <c r="L775" s="264">
        <v>78</v>
      </c>
      <c r="M775" s="264">
        <v>17</v>
      </c>
      <c r="N775" s="264">
        <v>0</v>
      </c>
      <c r="O775" s="264">
        <v>3026</v>
      </c>
      <c r="P775" s="264">
        <v>50</v>
      </c>
      <c r="Q775" s="264">
        <v>50</v>
      </c>
      <c r="R775" s="264">
        <v>31</v>
      </c>
      <c r="S775" s="264">
        <v>0</v>
      </c>
      <c r="T775" s="265">
        <v>0.015</v>
      </c>
      <c r="U775" s="266">
        <v>153345</v>
      </c>
      <c r="V775" s="266">
        <v>2728</v>
      </c>
      <c r="W775" s="266">
        <v>2687</v>
      </c>
      <c r="X775" s="266">
        <v>3</v>
      </c>
      <c r="Y775" s="264">
        <v>2538</v>
      </c>
      <c r="Z775" s="267">
        <v>0.017770387035769</v>
      </c>
      <c r="AA775" s="267">
        <v>0.0126545026486168</v>
      </c>
      <c r="AB775" s="267">
        <v>0.0156973234051117</v>
      </c>
      <c r="AC775" s="268">
        <v>0.0165234633179114</v>
      </c>
      <c r="AD775" s="269">
        <v>-0.00304282075649486</v>
      </c>
      <c r="AE775" s="270">
        <v>34102</v>
      </c>
      <c r="AF775" s="271">
        <v>571</v>
      </c>
      <c r="AG775" s="271">
        <v>0</v>
      </c>
      <c r="AH775" s="271">
        <v>32978</v>
      </c>
      <c r="AI775" s="271">
        <v>567</v>
      </c>
      <c r="AJ775" s="271">
        <v>1</v>
      </c>
      <c r="AK775" s="268">
        <v>0.0167438859890915</v>
      </c>
      <c r="AL775" s="268">
        <v>0.0171629571229304</v>
      </c>
      <c r="AM775" s="269">
        <v>-0.000419071133838891</v>
      </c>
    </row>
    <row r="776" spans="1:39">
      <c r="A776" s="279" t="s">
        <v>719</v>
      </c>
      <c r="B776" s="280" t="s">
        <v>3338</v>
      </c>
      <c r="C776" s="262" t="s">
        <v>1033</v>
      </c>
      <c r="D776" s="280" t="s">
        <v>1033</v>
      </c>
      <c r="E776" s="263">
        <v>7085</v>
      </c>
      <c r="F776" s="263">
        <v>96</v>
      </c>
      <c r="G776" s="263">
        <v>56</v>
      </c>
      <c r="H776" s="263">
        <v>3</v>
      </c>
      <c r="I776" s="263">
        <v>0</v>
      </c>
      <c r="J776" s="264">
        <v>5335</v>
      </c>
      <c r="K776" s="264">
        <v>43</v>
      </c>
      <c r="L776" s="264">
        <v>43</v>
      </c>
      <c r="M776" s="264">
        <v>4</v>
      </c>
      <c r="N776" s="264">
        <v>0</v>
      </c>
      <c r="O776" s="264">
        <v>3497</v>
      </c>
      <c r="P776" s="264">
        <v>117</v>
      </c>
      <c r="Q776" s="264">
        <v>117</v>
      </c>
      <c r="R776" s="264">
        <v>67</v>
      </c>
      <c r="S776" s="264">
        <v>0</v>
      </c>
      <c r="T776" s="265">
        <v>0.015</v>
      </c>
      <c r="U776" s="266">
        <v>161715</v>
      </c>
      <c r="V776" s="266">
        <v>2210</v>
      </c>
      <c r="W776" s="266">
        <v>2170</v>
      </c>
      <c r="X776" s="266">
        <v>0</v>
      </c>
      <c r="Y776" s="264">
        <v>2010</v>
      </c>
      <c r="Z776" s="267">
        <v>0.0136660173762483</v>
      </c>
      <c r="AA776" s="267">
        <v>0.0135497529992943</v>
      </c>
      <c r="AB776" s="267">
        <v>0.00805998125585754</v>
      </c>
      <c r="AC776" s="268">
        <v>0.033457249070632</v>
      </c>
      <c r="AD776" s="269">
        <v>0.00548977174343674</v>
      </c>
      <c r="AE776" s="270">
        <v>36224</v>
      </c>
      <c r="AF776" s="271">
        <v>546</v>
      </c>
      <c r="AG776" s="271">
        <v>0</v>
      </c>
      <c r="AH776" s="271">
        <v>34637</v>
      </c>
      <c r="AI776" s="271">
        <v>495</v>
      </c>
      <c r="AJ776" s="271">
        <v>0</v>
      </c>
      <c r="AK776" s="268">
        <v>0.0150728798586572</v>
      </c>
      <c r="AL776" s="268">
        <v>0.0142910760169761</v>
      </c>
      <c r="AM776" s="269">
        <v>0.000781803841681177</v>
      </c>
    </row>
    <row r="777" spans="1:39">
      <c r="A777" s="279" t="s">
        <v>719</v>
      </c>
      <c r="B777" s="280" t="s">
        <v>3338</v>
      </c>
      <c r="C777" s="262" t="s">
        <v>1034</v>
      </c>
      <c r="D777" s="280" t="s">
        <v>1035</v>
      </c>
      <c r="E777" s="263">
        <v>10350</v>
      </c>
      <c r="F777" s="263">
        <v>183</v>
      </c>
      <c r="G777" s="263">
        <v>125</v>
      </c>
      <c r="H777" s="263">
        <v>3</v>
      </c>
      <c r="I777" s="263">
        <v>0</v>
      </c>
      <c r="J777" s="264">
        <v>8242</v>
      </c>
      <c r="K777" s="264">
        <v>106</v>
      </c>
      <c r="L777" s="264">
        <v>106</v>
      </c>
      <c r="M777" s="264">
        <v>0</v>
      </c>
      <c r="N777" s="264">
        <v>0</v>
      </c>
      <c r="O777" s="264">
        <v>5410</v>
      </c>
      <c r="P777" s="264">
        <v>149</v>
      </c>
      <c r="Q777" s="264">
        <v>149</v>
      </c>
      <c r="R777" s="264">
        <v>71</v>
      </c>
      <c r="S777" s="264">
        <v>0</v>
      </c>
      <c r="T777" s="265">
        <v>0.015</v>
      </c>
      <c r="U777" s="266">
        <v>247007</v>
      </c>
      <c r="V777" s="266">
        <v>4874</v>
      </c>
      <c r="W777" s="266">
        <v>4815</v>
      </c>
      <c r="X777" s="266">
        <v>1</v>
      </c>
      <c r="Y777" s="264">
        <v>4423</v>
      </c>
      <c r="Z777" s="267">
        <v>0.0197281858408871</v>
      </c>
      <c r="AA777" s="267">
        <v>0.0176811594202899</v>
      </c>
      <c r="AB777" s="267">
        <v>0.0128609560786217</v>
      </c>
      <c r="AC777" s="268">
        <v>0.0275415896487985</v>
      </c>
      <c r="AD777" s="269">
        <v>0.00482020334166816</v>
      </c>
      <c r="AE777" s="270">
        <v>56243</v>
      </c>
      <c r="AF777" s="271">
        <v>1099</v>
      </c>
      <c r="AG777" s="271">
        <v>0</v>
      </c>
      <c r="AH777" s="271">
        <v>52780</v>
      </c>
      <c r="AI777" s="271">
        <v>1140</v>
      </c>
      <c r="AJ777" s="271">
        <v>0</v>
      </c>
      <c r="AK777" s="268">
        <v>0.0195402094482869</v>
      </c>
      <c r="AL777" s="268">
        <v>0.0215990905646078</v>
      </c>
      <c r="AM777" s="269">
        <v>-0.00205888111632091</v>
      </c>
    </row>
    <row r="778" spans="1:39">
      <c r="A778" s="279" t="s">
        <v>719</v>
      </c>
      <c r="B778" s="280" t="s">
        <v>3338</v>
      </c>
      <c r="C778" s="262" t="s">
        <v>1036</v>
      </c>
      <c r="D778" s="280" t="s">
        <v>1036</v>
      </c>
      <c r="E778" s="263">
        <v>6759</v>
      </c>
      <c r="F778" s="263">
        <v>63</v>
      </c>
      <c r="G778" s="263">
        <v>48</v>
      </c>
      <c r="H778" s="263">
        <v>2</v>
      </c>
      <c r="I778" s="263">
        <v>0</v>
      </c>
      <c r="J778" s="264">
        <v>5188</v>
      </c>
      <c r="K778" s="264">
        <v>92</v>
      </c>
      <c r="L778" s="264">
        <v>92</v>
      </c>
      <c r="M778" s="264">
        <v>20</v>
      </c>
      <c r="N778" s="264">
        <v>0</v>
      </c>
      <c r="O778" s="264">
        <v>3260</v>
      </c>
      <c r="P778" s="264">
        <v>63</v>
      </c>
      <c r="Q778" s="264">
        <v>63</v>
      </c>
      <c r="R778" s="264">
        <v>46</v>
      </c>
      <c r="S778" s="264">
        <v>0</v>
      </c>
      <c r="T778" s="265">
        <v>0.015</v>
      </c>
      <c r="U778" s="266">
        <v>156877</v>
      </c>
      <c r="V778" s="266">
        <v>3097</v>
      </c>
      <c r="W778" s="266">
        <v>3082</v>
      </c>
      <c r="X778" s="266">
        <v>1</v>
      </c>
      <c r="Y778" s="264">
        <v>2923</v>
      </c>
      <c r="Z778" s="267">
        <v>0.0197352065631036</v>
      </c>
      <c r="AA778" s="267">
        <v>0.00932090545938748</v>
      </c>
      <c r="AB778" s="267">
        <v>0.0177332305319969</v>
      </c>
      <c r="AC778" s="268">
        <v>0.0193251533742331</v>
      </c>
      <c r="AD778" s="269">
        <v>-0.00841232507260943</v>
      </c>
      <c r="AE778" s="270">
        <v>35181</v>
      </c>
      <c r="AF778" s="271">
        <v>661</v>
      </c>
      <c r="AG778" s="271">
        <v>0</v>
      </c>
      <c r="AH778" s="271">
        <v>33631</v>
      </c>
      <c r="AI778" s="271">
        <v>776</v>
      </c>
      <c r="AJ778" s="271">
        <v>0</v>
      </c>
      <c r="AK778" s="268">
        <v>0.0187885506381285</v>
      </c>
      <c r="AL778" s="268">
        <v>0.0230739496298058</v>
      </c>
      <c r="AM778" s="269">
        <v>-0.0042853989916773</v>
      </c>
    </row>
    <row r="779" spans="1:39">
      <c r="A779" s="279" t="s">
        <v>719</v>
      </c>
      <c r="B779" s="280" t="s">
        <v>3338</v>
      </c>
      <c r="C779" s="262" t="s">
        <v>1037</v>
      </c>
      <c r="D779" s="280" t="s">
        <v>1037</v>
      </c>
      <c r="E779" s="263">
        <v>2517</v>
      </c>
      <c r="F779" s="263">
        <v>20</v>
      </c>
      <c r="G779" s="263">
        <v>12</v>
      </c>
      <c r="H779" s="263">
        <v>0</v>
      </c>
      <c r="I779" s="263">
        <v>0</v>
      </c>
      <c r="J779" s="264">
        <v>1561</v>
      </c>
      <c r="K779" s="264">
        <v>31</v>
      </c>
      <c r="L779" s="264">
        <v>31</v>
      </c>
      <c r="M779" s="264">
        <v>4</v>
      </c>
      <c r="N779" s="264">
        <v>0</v>
      </c>
      <c r="O779" s="264">
        <v>964</v>
      </c>
      <c r="P779" s="264">
        <v>13</v>
      </c>
      <c r="Q779" s="264">
        <v>13</v>
      </c>
      <c r="R779" s="264">
        <v>8</v>
      </c>
      <c r="S779" s="264">
        <v>0</v>
      </c>
      <c r="T779" s="265">
        <v>0.015</v>
      </c>
      <c r="U779" s="266">
        <v>57581</v>
      </c>
      <c r="V779" s="266">
        <v>658</v>
      </c>
      <c r="W779" s="266">
        <v>650</v>
      </c>
      <c r="X779" s="266">
        <v>2</v>
      </c>
      <c r="Y779" s="264">
        <v>588</v>
      </c>
      <c r="Z779" s="267">
        <v>0.0113926468800472</v>
      </c>
      <c r="AA779" s="267">
        <v>0.00794596742153357</v>
      </c>
      <c r="AB779" s="267">
        <v>0.019859064702114</v>
      </c>
      <c r="AC779" s="268">
        <v>0.0134854771784232</v>
      </c>
      <c r="AD779" s="269">
        <v>-0.0119130972805805</v>
      </c>
      <c r="AE779" s="270">
        <v>12571</v>
      </c>
      <c r="AF779" s="271">
        <v>159</v>
      </c>
      <c r="AG779" s="271">
        <v>0</v>
      </c>
      <c r="AH779" s="271">
        <v>13421</v>
      </c>
      <c r="AI779" s="271">
        <v>147</v>
      </c>
      <c r="AJ779" s="271">
        <v>2</v>
      </c>
      <c r="AK779" s="268">
        <v>0.0126481584599475</v>
      </c>
      <c r="AL779" s="268">
        <v>0.0108039639371135</v>
      </c>
      <c r="AM779" s="269">
        <v>0.00184419452283402</v>
      </c>
    </row>
    <row r="780" spans="1:39">
      <c r="A780" s="279" t="s">
        <v>719</v>
      </c>
      <c r="B780" s="280" t="s">
        <v>3338</v>
      </c>
      <c r="C780" s="262" t="s">
        <v>1038</v>
      </c>
      <c r="D780" s="280" t="s">
        <v>1038</v>
      </c>
      <c r="E780" s="263">
        <v>6945</v>
      </c>
      <c r="F780" s="263">
        <v>94</v>
      </c>
      <c r="G780" s="263">
        <v>51</v>
      </c>
      <c r="H780" s="263">
        <v>2</v>
      </c>
      <c r="I780" s="263">
        <v>0</v>
      </c>
      <c r="J780" s="264">
        <v>5220</v>
      </c>
      <c r="K780" s="264">
        <v>80</v>
      </c>
      <c r="L780" s="264">
        <v>80</v>
      </c>
      <c r="M780" s="264">
        <v>11</v>
      </c>
      <c r="N780" s="264">
        <v>0</v>
      </c>
      <c r="O780" s="264">
        <v>3384</v>
      </c>
      <c r="P780" s="264">
        <v>54</v>
      </c>
      <c r="Q780" s="264">
        <v>54</v>
      </c>
      <c r="R780" s="264">
        <v>37</v>
      </c>
      <c r="S780" s="264">
        <v>0</v>
      </c>
      <c r="T780" s="265">
        <v>0.015</v>
      </c>
      <c r="U780" s="266">
        <v>165728</v>
      </c>
      <c r="V780" s="266">
        <v>2924</v>
      </c>
      <c r="W780" s="266">
        <v>2881</v>
      </c>
      <c r="X780" s="266">
        <v>5</v>
      </c>
      <c r="Y780" s="264">
        <v>2695</v>
      </c>
      <c r="Z780" s="267">
        <v>0.0176131975284804</v>
      </c>
      <c r="AA780" s="267">
        <v>0.0135349172066235</v>
      </c>
      <c r="AB780" s="267">
        <v>0.0153256704980843</v>
      </c>
      <c r="AC780" s="268">
        <v>0.0159574468085106</v>
      </c>
      <c r="AD780" s="269">
        <v>-0.00179075329146082</v>
      </c>
      <c r="AE780" s="270">
        <v>36312</v>
      </c>
      <c r="AF780" s="271">
        <v>600</v>
      </c>
      <c r="AG780" s="271">
        <v>0</v>
      </c>
      <c r="AH780" s="271">
        <v>35986</v>
      </c>
      <c r="AI780" s="271">
        <v>747</v>
      </c>
      <c r="AJ780" s="271">
        <v>2</v>
      </c>
      <c r="AK780" s="268">
        <v>0.0165234633179114</v>
      </c>
      <c r="AL780" s="268">
        <v>0.0207024954148836</v>
      </c>
      <c r="AM780" s="269">
        <v>-0.00417903209697213</v>
      </c>
    </row>
    <row r="781" spans="1:39">
      <c r="A781" s="279" t="s">
        <v>719</v>
      </c>
      <c r="B781" s="280" t="s">
        <v>3339</v>
      </c>
      <c r="C781" s="262" t="s">
        <v>1039</v>
      </c>
      <c r="D781" s="280" t="s">
        <v>1040</v>
      </c>
      <c r="E781" s="263">
        <v>6863</v>
      </c>
      <c r="F781" s="263">
        <v>76</v>
      </c>
      <c r="G781" s="263">
        <v>58</v>
      </c>
      <c r="H781" s="263">
        <v>1</v>
      </c>
      <c r="I781" s="263">
        <v>0</v>
      </c>
      <c r="J781" s="264">
        <v>3106</v>
      </c>
      <c r="K781" s="264">
        <v>51</v>
      </c>
      <c r="L781" s="264">
        <v>51</v>
      </c>
      <c r="M781" s="264">
        <v>7</v>
      </c>
      <c r="N781" s="264">
        <v>0</v>
      </c>
      <c r="O781" s="264">
        <v>4886</v>
      </c>
      <c r="P781" s="264">
        <v>72</v>
      </c>
      <c r="Q781" s="264">
        <v>72</v>
      </c>
      <c r="R781" s="264">
        <v>47</v>
      </c>
      <c r="S781" s="264">
        <v>0</v>
      </c>
      <c r="T781" s="265">
        <v>0.015</v>
      </c>
      <c r="U781" s="266">
        <v>158213</v>
      </c>
      <c r="V781" s="266">
        <v>2406</v>
      </c>
      <c r="W781" s="266">
        <v>2386</v>
      </c>
      <c r="X781" s="266">
        <v>0</v>
      </c>
      <c r="Y781" s="264">
        <v>2240</v>
      </c>
      <c r="Z781" s="267">
        <v>0.0152073470574479</v>
      </c>
      <c r="AA781" s="267">
        <v>0.0110738743989509</v>
      </c>
      <c r="AB781" s="267">
        <v>0.0164198325820992</v>
      </c>
      <c r="AC781" s="268">
        <v>0.0147359803520262</v>
      </c>
      <c r="AD781" s="269">
        <v>-0.00534595818314827</v>
      </c>
      <c r="AE781" s="270">
        <v>36144</v>
      </c>
      <c r="AF781" s="271">
        <v>504</v>
      </c>
      <c r="AG781" s="271">
        <v>0</v>
      </c>
      <c r="AH781" s="271">
        <v>35967</v>
      </c>
      <c r="AI781" s="271">
        <v>542</v>
      </c>
      <c r="AJ781" s="271">
        <v>0</v>
      </c>
      <c r="AK781" s="268">
        <v>0.0139442231075697</v>
      </c>
      <c r="AL781" s="268">
        <v>0.0150693691439375</v>
      </c>
      <c r="AM781" s="269">
        <v>-0.00112514603636778</v>
      </c>
    </row>
    <row r="782" spans="1:39">
      <c r="A782" s="279" t="s">
        <v>719</v>
      </c>
      <c r="B782" s="280" t="s">
        <v>3339</v>
      </c>
      <c r="C782" s="262" t="s">
        <v>1041</v>
      </c>
      <c r="D782" s="280" t="s">
        <v>1041</v>
      </c>
      <c r="E782" s="263">
        <v>2914</v>
      </c>
      <c r="F782" s="263">
        <v>26</v>
      </c>
      <c r="G782" s="263">
        <v>19</v>
      </c>
      <c r="H782" s="263">
        <v>1</v>
      </c>
      <c r="I782" s="263">
        <v>0</v>
      </c>
      <c r="J782" s="264">
        <v>1391</v>
      </c>
      <c r="K782" s="264">
        <v>20</v>
      </c>
      <c r="L782" s="264">
        <v>20</v>
      </c>
      <c r="M782" s="264">
        <v>8</v>
      </c>
      <c r="N782" s="264">
        <v>0</v>
      </c>
      <c r="O782" s="264">
        <v>2041</v>
      </c>
      <c r="P782" s="264">
        <v>30</v>
      </c>
      <c r="Q782" s="264">
        <v>30</v>
      </c>
      <c r="R782" s="264">
        <v>22</v>
      </c>
      <c r="S782" s="264">
        <v>0</v>
      </c>
      <c r="T782" s="265">
        <v>0.015</v>
      </c>
      <c r="U782" s="266">
        <v>69244</v>
      </c>
      <c r="V782" s="266">
        <v>860</v>
      </c>
      <c r="W782" s="266">
        <v>853</v>
      </c>
      <c r="X782" s="266">
        <v>1</v>
      </c>
      <c r="Y782" s="264">
        <v>810</v>
      </c>
      <c r="Z782" s="267">
        <v>0.0124054069666686</v>
      </c>
      <c r="AA782" s="267">
        <v>0.00892244337680165</v>
      </c>
      <c r="AB782" s="267">
        <v>0.0143781452192667</v>
      </c>
      <c r="AC782" s="268">
        <v>0.0146986771190593</v>
      </c>
      <c r="AD782" s="269">
        <v>-0.00545570184246507</v>
      </c>
      <c r="AE782" s="270">
        <v>15378</v>
      </c>
      <c r="AF782" s="271">
        <v>221</v>
      </c>
      <c r="AG782" s="271">
        <v>0</v>
      </c>
      <c r="AH782" s="271">
        <v>15512</v>
      </c>
      <c r="AI782" s="271">
        <v>189</v>
      </c>
      <c r="AJ782" s="271">
        <v>0</v>
      </c>
      <c r="AK782" s="268">
        <v>0.0143711796072311</v>
      </c>
      <c r="AL782" s="268">
        <v>0.0121841155234657</v>
      </c>
      <c r="AM782" s="269">
        <v>0.00218706408376541</v>
      </c>
    </row>
    <row r="783" spans="1:39">
      <c r="A783" s="279" t="s">
        <v>719</v>
      </c>
      <c r="B783" s="280" t="s">
        <v>3339</v>
      </c>
      <c r="C783" s="262" t="s">
        <v>1042</v>
      </c>
      <c r="D783" s="280" t="s">
        <v>1042</v>
      </c>
      <c r="E783" s="263">
        <v>2991</v>
      </c>
      <c r="F783" s="263">
        <v>27</v>
      </c>
      <c r="G783" s="263">
        <v>24</v>
      </c>
      <c r="H783" s="263">
        <v>1</v>
      </c>
      <c r="I783" s="263">
        <v>0</v>
      </c>
      <c r="J783" s="264">
        <v>1650</v>
      </c>
      <c r="K783" s="264">
        <v>13</v>
      </c>
      <c r="L783" s="264">
        <v>12</v>
      </c>
      <c r="M783" s="264">
        <v>4</v>
      </c>
      <c r="N783" s="264">
        <v>0</v>
      </c>
      <c r="O783" s="264">
        <v>2288</v>
      </c>
      <c r="P783" s="264">
        <v>26</v>
      </c>
      <c r="Q783" s="264">
        <v>26</v>
      </c>
      <c r="R783" s="264">
        <v>21</v>
      </c>
      <c r="S783" s="264">
        <v>0</v>
      </c>
      <c r="T783" s="265">
        <v>0.015</v>
      </c>
      <c r="U783" s="266">
        <v>74075</v>
      </c>
      <c r="V783" s="266">
        <v>841</v>
      </c>
      <c r="W783" s="266">
        <v>837</v>
      </c>
      <c r="X783" s="266">
        <v>2</v>
      </c>
      <c r="Y783" s="264">
        <v>788</v>
      </c>
      <c r="Z783" s="267">
        <v>0.0113263584205197</v>
      </c>
      <c r="AA783" s="267">
        <v>0.00902708124373119</v>
      </c>
      <c r="AB783" s="267">
        <v>0.00787878787878788</v>
      </c>
      <c r="AC783" s="268">
        <v>0.0113636363636364</v>
      </c>
      <c r="AD783" s="269">
        <v>0.00114829336494332</v>
      </c>
      <c r="AE783" s="270">
        <v>16678</v>
      </c>
      <c r="AF783" s="271">
        <v>184</v>
      </c>
      <c r="AG783" s="271">
        <v>1</v>
      </c>
      <c r="AH783" s="271">
        <v>16851</v>
      </c>
      <c r="AI783" s="271">
        <v>202</v>
      </c>
      <c r="AJ783" s="271">
        <v>0</v>
      </c>
      <c r="AK783" s="268">
        <v>0.0109725386737019</v>
      </c>
      <c r="AL783" s="268">
        <v>0.0119874191442644</v>
      </c>
      <c r="AM783" s="269">
        <v>-0.00101488047056255</v>
      </c>
    </row>
    <row r="784" spans="1:39">
      <c r="A784" s="279" t="s">
        <v>719</v>
      </c>
      <c r="B784" s="280" t="s">
        <v>3339</v>
      </c>
      <c r="C784" s="262" t="s">
        <v>1043</v>
      </c>
      <c r="D784" s="280" t="s">
        <v>1044</v>
      </c>
      <c r="E784" s="263">
        <v>5360</v>
      </c>
      <c r="F784" s="263">
        <v>66</v>
      </c>
      <c r="G784" s="263">
        <v>44</v>
      </c>
      <c r="H784" s="263">
        <v>0</v>
      </c>
      <c r="I784" s="263">
        <v>0</v>
      </c>
      <c r="J784" s="264">
        <v>1999</v>
      </c>
      <c r="K784" s="264">
        <v>55</v>
      </c>
      <c r="L784" s="264">
        <v>55</v>
      </c>
      <c r="M784" s="264">
        <v>5</v>
      </c>
      <c r="N784" s="264">
        <v>0</v>
      </c>
      <c r="O784" s="264">
        <v>3797</v>
      </c>
      <c r="P784" s="264">
        <v>61</v>
      </c>
      <c r="Q784" s="264">
        <v>61</v>
      </c>
      <c r="R784" s="264">
        <v>38</v>
      </c>
      <c r="S784" s="264">
        <v>0</v>
      </c>
      <c r="T784" s="265">
        <v>0.015</v>
      </c>
      <c r="U784" s="266">
        <v>122537</v>
      </c>
      <c r="V784" s="266">
        <v>1949</v>
      </c>
      <c r="W784" s="266">
        <v>1927</v>
      </c>
      <c r="X784" s="266">
        <v>0</v>
      </c>
      <c r="Y784" s="264">
        <v>1789</v>
      </c>
      <c r="Z784" s="267">
        <v>0.0159054000016322</v>
      </c>
      <c r="AA784" s="267">
        <v>0.0123134328358209</v>
      </c>
      <c r="AB784" s="267">
        <v>0.0275137568784392</v>
      </c>
      <c r="AC784" s="268">
        <v>0.0160653147221491</v>
      </c>
      <c r="AD784" s="269">
        <v>-0.0152003240426183</v>
      </c>
      <c r="AE784" s="270">
        <v>27156</v>
      </c>
      <c r="AF784" s="271">
        <v>431</v>
      </c>
      <c r="AG784" s="271">
        <v>0</v>
      </c>
      <c r="AH784" s="271">
        <v>27904</v>
      </c>
      <c r="AI784" s="271">
        <v>466</v>
      </c>
      <c r="AJ784" s="271">
        <v>0</v>
      </c>
      <c r="AK784" s="268">
        <v>0.015871262336132</v>
      </c>
      <c r="AL784" s="268">
        <v>0.0167001146788991</v>
      </c>
      <c r="AM784" s="269">
        <v>-0.000828852342767104</v>
      </c>
    </row>
    <row r="785" spans="1:39">
      <c r="A785" s="279" t="s">
        <v>719</v>
      </c>
      <c r="B785" s="280" t="s">
        <v>3339</v>
      </c>
      <c r="C785" s="262" t="s">
        <v>1045</v>
      </c>
      <c r="D785" s="280" t="s">
        <v>1045</v>
      </c>
      <c r="E785" s="263">
        <v>1997</v>
      </c>
      <c r="F785" s="263">
        <v>46</v>
      </c>
      <c r="G785" s="263">
        <v>37</v>
      </c>
      <c r="H785" s="263">
        <v>12</v>
      </c>
      <c r="I785" s="263">
        <v>0</v>
      </c>
      <c r="J785" s="264">
        <v>1390</v>
      </c>
      <c r="K785" s="264">
        <v>27</v>
      </c>
      <c r="L785" s="264">
        <v>27</v>
      </c>
      <c r="M785" s="264">
        <v>0</v>
      </c>
      <c r="N785" s="264">
        <v>0</v>
      </c>
      <c r="O785" s="264">
        <v>1674</v>
      </c>
      <c r="P785" s="264">
        <v>30</v>
      </c>
      <c r="Q785" s="264">
        <v>30</v>
      </c>
      <c r="R785" s="264">
        <v>16</v>
      </c>
      <c r="S785" s="264">
        <v>0</v>
      </c>
      <c r="T785" s="265">
        <v>0.015</v>
      </c>
      <c r="U785" s="266">
        <v>48858</v>
      </c>
      <c r="V785" s="266">
        <v>828</v>
      </c>
      <c r="W785" s="266">
        <v>819</v>
      </c>
      <c r="X785" s="266">
        <v>0</v>
      </c>
      <c r="Y785" s="264">
        <v>737</v>
      </c>
      <c r="Z785" s="267">
        <v>0.0169470711040157</v>
      </c>
      <c r="AA785" s="267">
        <v>0.0230345518277416</v>
      </c>
      <c r="AB785" s="267">
        <v>0.0194244604316547</v>
      </c>
      <c r="AC785" s="268">
        <v>0.017921146953405</v>
      </c>
      <c r="AD785" s="269">
        <v>0.00361009139608694</v>
      </c>
      <c r="AE785" s="270">
        <v>11599</v>
      </c>
      <c r="AF785" s="271">
        <v>223</v>
      </c>
      <c r="AG785" s="271">
        <v>0</v>
      </c>
      <c r="AH785" s="271">
        <v>11016</v>
      </c>
      <c r="AI785" s="271">
        <v>171</v>
      </c>
      <c r="AJ785" s="271">
        <v>0</v>
      </c>
      <c r="AK785" s="268">
        <v>0.0192257953271834</v>
      </c>
      <c r="AL785" s="268">
        <v>0.0155228758169935</v>
      </c>
      <c r="AM785" s="269">
        <v>0.00370291951018991</v>
      </c>
    </row>
    <row r="786" spans="1:39">
      <c r="A786" s="279" t="s">
        <v>719</v>
      </c>
      <c r="B786" s="280" t="s">
        <v>3339</v>
      </c>
      <c r="C786" s="262" t="s">
        <v>1046</v>
      </c>
      <c r="D786" s="280" t="s">
        <v>1047</v>
      </c>
      <c r="E786" s="263">
        <v>2957</v>
      </c>
      <c r="F786" s="263">
        <v>66</v>
      </c>
      <c r="G786" s="263">
        <v>52</v>
      </c>
      <c r="H786" s="263">
        <v>26</v>
      </c>
      <c r="I786" s="263">
        <v>0</v>
      </c>
      <c r="J786" s="264">
        <v>2091</v>
      </c>
      <c r="K786" s="264">
        <v>24</v>
      </c>
      <c r="L786" s="264">
        <v>24</v>
      </c>
      <c r="M786" s="264">
        <v>8</v>
      </c>
      <c r="N786" s="264">
        <v>0</v>
      </c>
      <c r="O786" s="264">
        <v>2379</v>
      </c>
      <c r="P786" s="264">
        <v>27</v>
      </c>
      <c r="Q786" s="264">
        <v>27</v>
      </c>
      <c r="R786" s="264">
        <v>15</v>
      </c>
      <c r="S786" s="264">
        <v>0</v>
      </c>
      <c r="T786" s="265">
        <v>0.015</v>
      </c>
      <c r="U786" s="266">
        <v>77192</v>
      </c>
      <c r="V786" s="266">
        <v>1164</v>
      </c>
      <c r="W786" s="266">
        <v>1150</v>
      </c>
      <c r="X786" s="266">
        <v>0</v>
      </c>
      <c r="Y786" s="264">
        <v>1084</v>
      </c>
      <c r="Z786" s="267">
        <v>0.015079282827236</v>
      </c>
      <c r="AA786" s="267">
        <v>0.0223199188366588</v>
      </c>
      <c r="AB786" s="267">
        <v>0.0114777618364419</v>
      </c>
      <c r="AC786" s="268">
        <v>0.0113493064312736</v>
      </c>
      <c r="AD786" s="269">
        <v>0.0108421570002169</v>
      </c>
      <c r="AE786" s="270">
        <v>18015</v>
      </c>
      <c r="AF786" s="271">
        <v>306</v>
      </c>
      <c r="AG786" s="271">
        <v>0</v>
      </c>
      <c r="AH786" s="271">
        <v>17205</v>
      </c>
      <c r="AI786" s="271">
        <v>267</v>
      </c>
      <c r="AJ786" s="271">
        <v>0</v>
      </c>
      <c r="AK786" s="268">
        <v>0.0169858451290591</v>
      </c>
      <c r="AL786" s="268">
        <v>0.0155187445510026</v>
      </c>
      <c r="AM786" s="269">
        <v>0.0014671005780565</v>
      </c>
    </row>
    <row r="787" spans="1:39">
      <c r="A787" s="279" t="s">
        <v>719</v>
      </c>
      <c r="B787" s="280" t="s">
        <v>3339</v>
      </c>
      <c r="C787" s="262" t="s">
        <v>1048</v>
      </c>
      <c r="D787" s="280" t="s">
        <v>1049</v>
      </c>
      <c r="E787" s="263">
        <v>6361</v>
      </c>
      <c r="F787" s="263">
        <v>62</v>
      </c>
      <c r="G787" s="263">
        <v>59</v>
      </c>
      <c r="H787" s="263">
        <v>26</v>
      </c>
      <c r="I787" s="263">
        <v>0</v>
      </c>
      <c r="J787" s="264">
        <v>3500</v>
      </c>
      <c r="K787" s="264">
        <v>47</v>
      </c>
      <c r="L787" s="264">
        <v>47</v>
      </c>
      <c r="M787" s="264">
        <v>25</v>
      </c>
      <c r="N787" s="264">
        <v>0</v>
      </c>
      <c r="O787" s="264">
        <v>4521</v>
      </c>
      <c r="P787" s="264">
        <v>53</v>
      </c>
      <c r="Q787" s="264">
        <v>53</v>
      </c>
      <c r="R787" s="264">
        <v>40</v>
      </c>
      <c r="S787" s="264">
        <v>0</v>
      </c>
      <c r="T787" s="265">
        <v>0.015</v>
      </c>
      <c r="U787" s="266">
        <v>146693</v>
      </c>
      <c r="V787" s="266">
        <v>1975</v>
      </c>
      <c r="W787" s="266">
        <v>1972</v>
      </c>
      <c r="X787" s="266">
        <v>0</v>
      </c>
      <c r="Y787" s="264">
        <v>1892</v>
      </c>
      <c r="Z787" s="267">
        <v>0.0134634917821573</v>
      </c>
      <c r="AA787" s="267">
        <v>0.00974689514227323</v>
      </c>
      <c r="AB787" s="267">
        <v>0.0134285714285714</v>
      </c>
      <c r="AC787" s="268">
        <v>0.0117230701172307</v>
      </c>
      <c r="AD787" s="269">
        <v>-0.0036816762862982</v>
      </c>
      <c r="AE787" s="270">
        <v>33796</v>
      </c>
      <c r="AF787" s="271">
        <v>441</v>
      </c>
      <c r="AG787" s="271">
        <v>0</v>
      </c>
      <c r="AH787" s="271">
        <v>32484</v>
      </c>
      <c r="AI787" s="271">
        <v>476</v>
      </c>
      <c r="AJ787" s="271">
        <v>0</v>
      </c>
      <c r="AK787" s="268">
        <v>0.0130488815244408</v>
      </c>
      <c r="AL787" s="268">
        <v>0.0146533678118458</v>
      </c>
      <c r="AM787" s="269">
        <v>-0.00160448628740507</v>
      </c>
    </row>
    <row r="788" spans="1:39">
      <c r="A788" s="279" t="s">
        <v>719</v>
      </c>
      <c r="B788" s="280" t="s">
        <v>3339</v>
      </c>
      <c r="C788" s="262" t="s">
        <v>1050</v>
      </c>
      <c r="D788" s="280" t="s">
        <v>1051</v>
      </c>
      <c r="E788" s="263">
        <v>3593</v>
      </c>
      <c r="F788" s="263">
        <v>35</v>
      </c>
      <c r="G788" s="263">
        <v>31</v>
      </c>
      <c r="H788" s="263">
        <v>6</v>
      </c>
      <c r="I788" s="263">
        <v>0</v>
      </c>
      <c r="J788" s="264">
        <v>1961</v>
      </c>
      <c r="K788" s="264">
        <v>55</v>
      </c>
      <c r="L788" s="264">
        <v>55</v>
      </c>
      <c r="M788" s="264">
        <v>19</v>
      </c>
      <c r="N788" s="264">
        <v>0</v>
      </c>
      <c r="O788" s="264">
        <v>2569</v>
      </c>
      <c r="P788" s="264">
        <v>46</v>
      </c>
      <c r="Q788" s="264">
        <v>46</v>
      </c>
      <c r="R788" s="264">
        <v>36</v>
      </c>
      <c r="S788" s="264">
        <v>0</v>
      </c>
      <c r="T788" s="265">
        <v>0.015</v>
      </c>
      <c r="U788" s="266">
        <v>82551</v>
      </c>
      <c r="V788" s="266">
        <v>1202</v>
      </c>
      <c r="W788" s="266">
        <v>1198</v>
      </c>
      <c r="X788" s="266">
        <v>5</v>
      </c>
      <c r="Y788" s="264">
        <v>1105</v>
      </c>
      <c r="Z788" s="267">
        <v>0.0145001271940982</v>
      </c>
      <c r="AA788" s="267">
        <v>0.00974116337322572</v>
      </c>
      <c r="AB788" s="267">
        <v>0.0280469148393677</v>
      </c>
      <c r="AC788" s="268">
        <v>0.0179057999221487</v>
      </c>
      <c r="AD788" s="269">
        <v>-0.018305751466142</v>
      </c>
      <c r="AE788" s="270">
        <v>19202</v>
      </c>
      <c r="AF788" s="271">
        <v>347</v>
      </c>
      <c r="AG788" s="271">
        <v>1</v>
      </c>
      <c r="AH788" s="271">
        <v>18438</v>
      </c>
      <c r="AI788" s="271">
        <v>231</v>
      </c>
      <c r="AJ788" s="271">
        <v>3</v>
      </c>
      <c r="AK788" s="268">
        <v>0.0180189563587126</v>
      </c>
      <c r="AL788" s="268">
        <v>0.0123657663520989</v>
      </c>
      <c r="AM788" s="269">
        <v>0.00565319000661371</v>
      </c>
    </row>
    <row r="789" spans="1:39">
      <c r="A789" s="279" t="s">
        <v>719</v>
      </c>
      <c r="B789" s="280" t="s">
        <v>3339</v>
      </c>
      <c r="C789" s="262" t="s">
        <v>1052</v>
      </c>
      <c r="D789" s="280" t="s">
        <v>1053</v>
      </c>
      <c r="E789" s="263">
        <v>5169</v>
      </c>
      <c r="F789" s="263">
        <v>39</v>
      </c>
      <c r="G789" s="263">
        <v>29</v>
      </c>
      <c r="H789" s="263">
        <v>1</v>
      </c>
      <c r="I789" s="263">
        <v>0</v>
      </c>
      <c r="J789" s="264">
        <v>2211</v>
      </c>
      <c r="K789" s="264">
        <v>53</v>
      </c>
      <c r="L789" s="264">
        <v>53</v>
      </c>
      <c r="M789" s="264">
        <v>19</v>
      </c>
      <c r="N789" s="264">
        <v>0</v>
      </c>
      <c r="O789" s="264">
        <v>3903</v>
      </c>
      <c r="P789" s="264">
        <v>75</v>
      </c>
      <c r="Q789" s="264">
        <v>75</v>
      </c>
      <c r="R789" s="264">
        <v>59</v>
      </c>
      <c r="S789" s="264">
        <v>0</v>
      </c>
      <c r="T789" s="265">
        <v>0.015</v>
      </c>
      <c r="U789" s="266">
        <v>118510</v>
      </c>
      <c r="V789" s="266">
        <v>1494</v>
      </c>
      <c r="W789" s="266">
        <v>1484</v>
      </c>
      <c r="X789" s="266">
        <v>0</v>
      </c>
      <c r="Y789" s="264">
        <v>1399</v>
      </c>
      <c r="Z789" s="267">
        <v>0.0126065310944224</v>
      </c>
      <c r="AA789" s="267">
        <v>0.00754497968659315</v>
      </c>
      <c r="AB789" s="267">
        <v>0.0239710538218001</v>
      </c>
      <c r="AC789" s="268">
        <v>0.0192159877017679</v>
      </c>
      <c r="AD789" s="269">
        <v>-0.0164260741352069</v>
      </c>
      <c r="AE789" s="270">
        <v>27359</v>
      </c>
      <c r="AF789" s="271">
        <v>347</v>
      </c>
      <c r="AG789" s="271">
        <v>0</v>
      </c>
      <c r="AH789" s="271">
        <v>26666</v>
      </c>
      <c r="AI789" s="271">
        <v>359</v>
      </c>
      <c r="AJ789" s="271">
        <v>0</v>
      </c>
      <c r="AK789" s="268">
        <v>0.0126832121057056</v>
      </c>
      <c r="AL789" s="268">
        <v>0.0134628365709143</v>
      </c>
      <c r="AM789" s="269">
        <v>-0.000779624465208656</v>
      </c>
    </row>
    <row r="790" spans="1:39">
      <c r="A790" s="279" t="s">
        <v>719</v>
      </c>
      <c r="B790" s="280" t="s">
        <v>3339</v>
      </c>
      <c r="C790" s="262" t="s">
        <v>1054</v>
      </c>
      <c r="D790" s="280" t="s">
        <v>1055</v>
      </c>
      <c r="E790" s="263">
        <v>8663</v>
      </c>
      <c r="F790" s="263">
        <v>110</v>
      </c>
      <c r="G790" s="263">
        <v>87</v>
      </c>
      <c r="H790" s="263">
        <v>5</v>
      </c>
      <c r="I790" s="263">
        <v>0</v>
      </c>
      <c r="J790" s="264">
        <v>4310</v>
      </c>
      <c r="K790" s="264">
        <v>77</v>
      </c>
      <c r="L790" s="264">
        <v>77</v>
      </c>
      <c r="M790" s="264">
        <v>27</v>
      </c>
      <c r="N790" s="264">
        <v>0</v>
      </c>
      <c r="O790" s="264">
        <v>5856</v>
      </c>
      <c r="P790" s="264">
        <v>89</v>
      </c>
      <c r="Q790" s="264">
        <v>89</v>
      </c>
      <c r="R790" s="264">
        <v>62</v>
      </c>
      <c r="S790" s="264">
        <v>1</v>
      </c>
      <c r="T790" s="265">
        <v>0.015</v>
      </c>
      <c r="U790" s="266">
        <v>201244</v>
      </c>
      <c r="V790" s="266">
        <v>2790</v>
      </c>
      <c r="W790" s="266">
        <v>2767</v>
      </c>
      <c r="X790" s="266">
        <v>5</v>
      </c>
      <c r="Y790" s="264">
        <v>2578</v>
      </c>
      <c r="Z790" s="267">
        <v>0.0138389219057463</v>
      </c>
      <c r="AA790" s="267">
        <v>0.0126976797876024</v>
      </c>
      <c r="AB790" s="267">
        <v>0.0178654292343387</v>
      </c>
      <c r="AC790" s="268">
        <v>0.0150273224043716</v>
      </c>
      <c r="AD790" s="269">
        <v>-0.0051677494467363</v>
      </c>
      <c r="AE790" s="270">
        <v>44546</v>
      </c>
      <c r="AF790" s="271">
        <v>677</v>
      </c>
      <c r="AG790" s="271">
        <v>1</v>
      </c>
      <c r="AH790" s="271">
        <v>45455</v>
      </c>
      <c r="AI790" s="271">
        <v>622</v>
      </c>
      <c r="AJ790" s="271">
        <v>1</v>
      </c>
      <c r="AK790" s="268">
        <v>0.0151753243837831</v>
      </c>
      <c r="AL790" s="268">
        <v>0.0136618633813662</v>
      </c>
      <c r="AM790" s="269">
        <v>0.00151346100241687</v>
      </c>
    </row>
    <row r="791" spans="1:39">
      <c r="A791" s="279" t="s">
        <v>719</v>
      </c>
      <c r="B791" s="280" t="s">
        <v>3339</v>
      </c>
      <c r="C791" s="262" t="s">
        <v>1056</v>
      </c>
      <c r="D791" s="280" t="s">
        <v>1057</v>
      </c>
      <c r="E791" s="263">
        <v>3444</v>
      </c>
      <c r="F791" s="263">
        <v>27</v>
      </c>
      <c r="G791" s="263">
        <v>22</v>
      </c>
      <c r="H791" s="263">
        <v>2</v>
      </c>
      <c r="I791" s="263">
        <v>0</v>
      </c>
      <c r="J791" s="264">
        <v>1442</v>
      </c>
      <c r="K791" s="264">
        <v>28</v>
      </c>
      <c r="L791" s="264">
        <v>28</v>
      </c>
      <c r="M791" s="264">
        <v>14</v>
      </c>
      <c r="N791" s="264">
        <v>0</v>
      </c>
      <c r="O791" s="264">
        <v>2423</v>
      </c>
      <c r="P791" s="264">
        <v>28</v>
      </c>
      <c r="Q791" s="264">
        <v>28</v>
      </c>
      <c r="R791" s="264">
        <v>24</v>
      </c>
      <c r="S791" s="264">
        <v>0</v>
      </c>
      <c r="T791" s="265">
        <v>0.015</v>
      </c>
      <c r="U791" s="266">
        <v>78538</v>
      </c>
      <c r="V791" s="266">
        <v>1041</v>
      </c>
      <c r="W791" s="266">
        <v>1036</v>
      </c>
      <c r="X791" s="266">
        <v>0</v>
      </c>
      <c r="Y791" s="264">
        <v>987</v>
      </c>
      <c r="Z791" s="267">
        <v>0.0132547301943008</v>
      </c>
      <c r="AA791" s="267">
        <v>0.0078397212543554</v>
      </c>
      <c r="AB791" s="267">
        <v>0.0194174757281553</v>
      </c>
      <c r="AC791" s="268">
        <v>0.0115559224102352</v>
      </c>
      <c r="AD791" s="269">
        <v>-0.0115777544737999</v>
      </c>
      <c r="AE791" s="270">
        <v>18120</v>
      </c>
      <c r="AF791" s="271">
        <v>202</v>
      </c>
      <c r="AG791" s="271">
        <v>0</v>
      </c>
      <c r="AH791" s="271">
        <v>18251</v>
      </c>
      <c r="AI791" s="271">
        <v>262</v>
      </c>
      <c r="AJ791" s="271">
        <v>0</v>
      </c>
      <c r="AK791" s="268">
        <v>0.0111479028697572</v>
      </c>
      <c r="AL791" s="268">
        <v>0.0143553777875185</v>
      </c>
      <c r="AM791" s="269">
        <v>-0.00320747491776132</v>
      </c>
    </row>
    <row r="792" spans="1:39">
      <c r="A792" s="279" t="s">
        <v>719</v>
      </c>
      <c r="B792" s="280" t="s">
        <v>3339</v>
      </c>
      <c r="C792" s="262" t="s">
        <v>1058</v>
      </c>
      <c r="D792" s="280" t="s">
        <v>1059</v>
      </c>
      <c r="E792" s="263">
        <v>5711</v>
      </c>
      <c r="F792" s="263">
        <v>74</v>
      </c>
      <c r="G792" s="263">
        <v>44</v>
      </c>
      <c r="H792" s="263">
        <v>9</v>
      </c>
      <c r="I792" s="263">
        <v>0</v>
      </c>
      <c r="J792" s="264">
        <v>3565</v>
      </c>
      <c r="K792" s="264">
        <v>60</v>
      </c>
      <c r="L792" s="264">
        <v>60</v>
      </c>
      <c r="M792" s="264">
        <v>18</v>
      </c>
      <c r="N792" s="264">
        <v>0</v>
      </c>
      <c r="O792" s="264">
        <v>4298</v>
      </c>
      <c r="P792" s="264">
        <v>62</v>
      </c>
      <c r="Q792" s="264">
        <v>62</v>
      </c>
      <c r="R792" s="264">
        <v>48</v>
      </c>
      <c r="S792" s="264">
        <v>0</v>
      </c>
      <c r="T792" s="265">
        <v>0.015</v>
      </c>
      <c r="U792" s="266">
        <v>143482</v>
      </c>
      <c r="V792" s="266">
        <v>2068</v>
      </c>
      <c r="W792" s="266">
        <v>2035</v>
      </c>
      <c r="X792" s="266">
        <v>8</v>
      </c>
      <c r="Y792" s="264">
        <v>1927</v>
      </c>
      <c r="Z792" s="267">
        <v>0.0143572016002007</v>
      </c>
      <c r="AA792" s="267">
        <v>0.0129574505340571</v>
      </c>
      <c r="AB792" s="267">
        <v>0.0168302945301543</v>
      </c>
      <c r="AC792" s="268">
        <v>0.0144253140995812</v>
      </c>
      <c r="AD792" s="269">
        <v>-0.0038728439960972</v>
      </c>
      <c r="AE792" s="270">
        <v>32580</v>
      </c>
      <c r="AF792" s="271">
        <v>505</v>
      </c>
      <c r="AG792" s="271">
        <v>1</v>
      </c>
      <c r="AH792" s="271">
        <v>31365</v>
      </c>
      <c r="AI792" s="271">
        <v>537</v>
      </c>
      <c r="AJ792" s="271">
        <v>1</v>
      </c>
      <c r="AK792" s="268">
        <v>0.0154696132596685</v>
      </c>
      <c r="AL792" s="268">
        <v>0.0170891120675913</v>
      </c>
      <c r="AM792" s="269">
        <v>-0.00161949880792275</v>
      </c>
    </row>
    <row r="793" spans="1:39">
      <c r="A793" s="279" t="s">
        <v>719</v>
      </c>
      <c r="B793" s="280" t="s">
        <v>3339</v>
      </c>
      <c r="C793" s="262" t="s">
        <v>1060</v>
      </c>
      <c r="D793" s="280" t="s">
        <v>1061</v>
      </c>
      <c r="E793" s="263">
        <v>5497</v>
      </c>
      <c r="F793" s="263">
        <v>80</v>
      </c>
      <c r="G793" s="263">
        <v>61</v>
      </c>
      <c r="H793" s="263">
        <v>1</v>
      </c>
      <c r="I793" s="263">
        <v>0</v>
      </c>
      <c r="J793" s="264">
        <v>3014</v>
      </c>
      <c r="K793" s="264">
        <v>40</v>
      </c>
      <c r="L793" s="264">
        <v>40</v>
      </c>
      <c r="M793" s="264">
        <v>20</v>
      </c>
      <c r="N793" s="264">
        <v>0</v>
      </c>
      <c r="O793" s="264">
        <v>4103</v>
      </c>
      <c r="P793" s="264">
        <v>65</v>
      </c>
      <c r="Q793" s="264">
        <v>65</v>
      </c>
      <c r="R793" s="264">
        <v>40</v>
      </c>
      <c r="S793" s="264">
        <v>0</v>
      </c>
      <c r="T793" s="265">
        <v>0.015</v>
      </c>
      <c r="U793" s="266">
        <v>134389</v>
      </c>
      <c r="V793" s="266">
        <v>1800</v>
      </c>
      <c r="W793" s="266">
        <v>1781</v>
      </c>
      <c r="X793" s="266">
        <v>0</v>
      </c>
      <c r="Y793" s="264">
        <v>1660</v>
      </c>
      <c r="Z793" s="267">
        <v>0.0133939533741601</v>
      </c>
      <c r="AA793" s="267">
        <v>0.0145533927596871</v>
      </c>
      <c r="AB793" s="267">
        <v>0.013271400132714</v>
      </c>
      <c r="AC793" s="268">
        <v>0.0158420667804046</v>
      </c>
      <c r="AD793" s="269">
        <v>0.0012819926269731</v>
      </c>
      <c r="AE793" s="270">
        <v>29980</v>
      </c>
      <c r="AF793" s="271">
        <v>430</v>
      </c>
      <c r="AG793" s="271">
        <v>0</v>
      </c>
      <c r="AH793" s="271">
        <v>29057</v>
      </c>
      <c r="AI793" s="271">
        <v>387</v>
      </c>
      <c r="AJ793" s="271">
        <v>0</v>
      </c>
      <c r="AK793" s="268">
        <v>0.014342895263509</v>
      </c>
      <c r="AL793" s="268">
        <v>0.0133186495508827</v>
      </c>
      <c r="AM793" s="269">
        <v>0.00102424571262626</v>
      </c>
    </row>
    <row r="794" spans="1:39">
      <c r="A794" s="279" t="s">
        <v>719</v>
      </c>
      <c r="B794" s="280" t="s">
        <v>3339</v>
      </c>
      <c r="C794" s="262" t="s">
        <v>1062</v>
      </c>
      <c r="D794" s="280" t="s">
        <v>1063</v>
      </c>
      <c r="E794" s="263">
        <v>7515</v>
      </c>
      <c r="F794" s="263">
        <v>60</v>
      </c>
      <c r="G794" s="263">
        <v>44</v>
      </c>
      <c r="H794" s="263">
        <v>0</v>
      </c>
      <c r="I794" s="263">
        <v>0</v>
      </c>
      <c r="J794" s="264">
        <v>3607</v>
      </c>
      <c r="K794" s="264">
        <v>88</v>
      </c>
      <c r="L794" s="264">
        <v>88</v>
      </c>
      <c r="M794" s="264">
        <v>31</v>
      </c>
      <c r="N794" s="264">
        <v>0</v>
      </c>
      <c r="O794" s="264">
        <v>5407</v>
      </c>
      <c r="P794" s="264">
        <v>90</v>
      </c>
      <c r="Q794" s="264">
        <v>90</v>
      </c>
      <c r="R794" s="264">
        <v>73</v>
      </c>
      <c r="S794" s="264">
        <v>0</v>
      </c>
      <c r="T794" s="265">
        <v>0.015</v>
      </c>
      <c r="U794" s="266">
        <v>183598</v>
      </c>
      <c r="V794" s="266">
        <v>2551</v>
      </c>
      <c r="W794" s="266">
        <v>2535</v>
      </c>
      <c r="X794" s="266">
        <v>0</v>
      </c>
      <c r="Y794" s="264">
        <v>2396</v>
      </c>
      <c r="Z794" s="267">
        <v>0.0138944868680487</v>
      </c>
      <c r="AA794" s="267">
        <v>0.00798403193612774</v>
      </c>
      <c r="AB794" s="267">
        <v>0.0243970058220128</v>
      </c>
      <c r="AC794" s="268">
        <v>0.0166450896985389</v>
      </c>
      <c r="AD794" s="269">
        <v>-0.016412973885885</v>
      </c>
      <c r="AE794" s="270">
        <v>40952</v>
      </c>
      <c r="AF794" s="271">
        <v>633</v>
      </c>
      <c r="AG794" s="271">
        <v>0</v>
      </c>
      <c r="AH794" s="271">
        <v>42087</v>
      </c>
      <c r="AI794" s="271">
        <v>558</v>
      </c>
      <c r="AJ794" s="271">
        <v>0</v>
      </c>
      <c r="AK794" s="268">
        <v>0.0154571205313538</v>
      </c>
      <c r="AL794" s="268">
        <v>0.0132582507662699</v>
      </c>
      <c r="AM794" s="269">
        <v>0.00219886976508391</v>
      </c>
    </row>
    <row r="795" spans="1:39">
      <c r="A795" s="279" t="s">
        <v>719</v>
      </c>
      <c r="B795" s="280" t="s">
        <v>3339</v>
      </c>
      <c r="C795" s="262" t="s">
        <v>1064</v>
      </c>
      <c r="D795" s="280" t="s">
        <v>1065</v>
      </c>
      <c r="E795" s="263">
        <v>3375</v>
      </c>
      <c r="F795" s="263">
        <v>43</v>
      </c>
      <c r="G795" s="263">
        <v>33</v>
      </c>
      <c r="H795" s="263">
        <v>0</v>
      </c>
      <c r="I795" s="263">
        <v>0</v>
      </c>
      <c r="J795" s="264">
        <v>2089</v>
      </c>
      <c r="K795" s="264">
        <v>46</v>
      </c>
      <c r="L795" s="264">
        <v>45</v>
      </c>
      <c r="M795" s="264">
        <v>4</v>
      </c>
      <c r="N795" s="264">
        <v>0</v>
      </c>
      <c r="O795" s="264">
        <v>2525</v>
      </c>
      <c r="P795" s="264">
        <v>37</v>
      </c>
      <c r="Q795" s="264">
        <v>37</v>
      </c>
      <c r="R795" s="264">
        <v>12</v>
      </c>
      <c r="S795" s="264">
        <v>0</v>
      </c>
      <c r="T795" s="265">
        <v>0.015</v>
      </c>
      <c r="U795" s="266">
        <v>86413</v>
      </c>
      <c r="V795" s="266">
        <v>1347</v>
      </c>
      <c r="W795" s="266">
        <v>1336</v>
      </c>
      <c r="X795" s="266">
        <v>0</v>
      </c>
      <c r="Y795" s="264">
        <v>1223</v>
      </c>
      <c r="Z795" s="267">
        <v>0.0155879323712867</v>
      </c>
      <c r="AA795" s="267">
        <v>0.0127407407407407</v>
      </c>
      <c r="AB795" s="267">
        <v>0.0220201053135472</v>
      </c>
      <c r="AC795" s="268">
        <v>0.0146534653465347</v>
      </c>
      <c r="AD795" s="269">
        <v>-0.00927936457280641</v>
      </c>
      <c r="AE795" s="270">
        <v>19033</v>
      </c>
      <c r="AF795" s="271">
        <v>302</v>
      </c>
      <c r="AG795" s="271">
        <v>0</v>
      </c>
      <c r="AH795" s="271">
        <v>18790</v>
      </c>
      <c r="AI795" s="271">
        <v>341</v>
      </c>
      <c r="AJ795" s="271">
        <v>0</v>
      </c>
      <c r="AK795" s="268">
        <v>0.0158671780591604</v>
      </c>
      <c r="AL795" s="268">
        <v>0.0181479510377861</v>
      </c>
      <c r="AM795" s="269">
        <v>-0.00228077297862565</v>
      </c>
    </row>
    <row r="796" spans="1:39">
      <c r="A796" s="279" t="s">
        <v>719</v>
      </c>
      <c r="B796" s="280" t="s">
        <v>3339</v>
      </c>
      <c r="C796" s="262" t="s">
        <v>1066</v>
      </c>
      <c r="D796" s="280" t="s">
        <v>1066</v>
      </c>
      <c r="E796" s="263">
        <v>4463</v>
      </c>
      <c r="F796" s="263">
        <v>46</v>
      </c>
      <c r="G796" s="263">
        <v>35</v>
      </c>
      <c r="H796" s="263">
        <v>0</v>
      </c>
      <c r="I796" s="263">
        <v>0</v>
      </c>
      <c r="J796" s="264">
        <v>1767</v>
      </c>
      <c r="K796" s="264">
        <v>62</v>
      </c>
      <c r="L796" s="264">
        <v>62</v>
      </c>
      <c r="M796" s="264">
        <v>22</v>
      </c>
      <c r="N796" s="264">
        <v>0</v>
      </c>
      <c r="O796" s="264">
        <v>3159</v>
      </c>
      <c r="P796" s="264">
        <v>61</v>
      </c>
      <c r="Q796" s="264">
        <v>61</v>
      </c>
      <c r="R796" s="264">
        <v>44</v>
      </c>
      <c r="S796" s="264">
        <v>0</v>
      </c>
      <c r="T796" s="265">
        <v>0.015</v>
      </c>
      <c r="U796" s="266">
        <v>101791</v>
      </c>
      <c r="V796" s="266">
        <v>1798</v>
      </c>
      <c r="W796" s="266">
        <v>1787</v>
      </c>
      <c r="X796" s="266">
        <v>0</v>
      </c>
      <c r="Y796" s="264">
        <v>1683</v>
      </c>
      <c r="Z796" s="267">
        <v>0.0176636441335678</v>
      </c>
      <c r="AA796" s="267">
        <v>0.0103069684069012</v>
      </c>
      <c r="AB796" s="267">
        <v>0.0350877192982456</v>
      </c>
      <c r="AC796" s="268">
        <v>0.0193099081987971</v>
      </c>
      <c r="AD796" s="269">
        <v>-0.0247807508913444</v>
      </c>
      <c r="AE796" s="270">
        <v>22890</v>
      </c>
      <c r="AF796" s="271">
        <v>437</v>
      </c>
      <c r="AG796" s="271">
        <v>0</v>
      </c>
      <c r="AH796" s="271">
        <v>23623</v>
      </c>
      <c r="AI796" s="271">
        <v>420</v>
      </c>
      <c r="AJ796" s="271">
        <v>0</v>
      </c>
      <c r="AK796" s="268">
        <v>0.0190913062472696</v>
      </c>
      <c r="AL796" s="268">
        <v>0.0177792829022563</v>
      </c>
      <c r="AM796" s="269">
        <v>0.00131202334501327</v>
      </c>
    </row>
    <row r="797" spans="1:39">
      <c r="A797" s="279" t="s">
        <v>719</v>
      </c>
      <c r="B797" s="280" t="s">
        <v>3339</v>
      </c>
      <c r="C797" s="262" t="s">
        <v>1067</v>
      </c>
      <c r="D797" s="280" t="s">
        <v>1067</v>
      </c>
      <c r="E797" s="263">
        <v>2982</v>
      </c>
      <c r="F797" s="263">
        <v>7</v>
      </c>
      <c r="G797" s="263">
        <v>6</v>
      </c>
      <c r="H797" s="263">
        <v>1</v>
      </c>
      <c r="I797" s="263">
        <v>0</v>
      </c>
      <c r="J797" s="264">
        <v>1512</v>
      </c>
      <c r="K797" s="264">
        <v>18</v>
      </c>
      <c r="L797" s="264">
        <v>18</v>
      </c>
      <c r="M797" s="264">
        <v>0</v>
      </c>
      <c r="N797" s="264">
        <v>0</v>
      </c>
      <c r="O797" s="264">
        <v>1948</v>
      </c>
      <c r="P797" s="264">
        <v>28</v>
      </c>
      <c r="Q797" s="264">
        <v>28</v>
      </c>
      <c r="R797" s="264">
        <v>18</v>
      </c>
      <c r="S797" s="264">
        <v>0</v>
      </c>
      <c r="T797" s="265">
        <v>0.015</v>
      </c>
      <c r="U797" s="266">
        <v>71487</v>
      </c>
      <c r="V797" s="266">
        <v>650</v>
      </c>
      <c r="W797" s="266">
        <v>648</v>
      </c>
      <c r="X797" s="266">
        <v>1</v>
      </c>
      <c r="Y797" s="264">
        <v>604</v>
      </c>
      <c r="Z797" s="267">
        <v>0.00907857372669157</v>
      </c>
      <c r="AA797" s="267">
        <v>0.00234741784037559</v>
      </c>
      <c r="AB797" s="267">
        <v>0.0119047619047619</v>
      </c>
      <c r="AC797" s="268">
        <v>0.0143737166324435</v>
      </c>
      <c r="AD797" s="269">
        <v>-0.00955734406438632</v>
      </c>
      <c r="AE797" s="270">
        <v>15809</v>
      </c>
      <c r="AF797" s="271">
        <v>141</v>
      </c>
      <c r="AG797" s="271">
        <v>0</v>
      </c>
      <c r="AH797" s="271">
        <v>16369</v>
      </c>
      <c r="AI797" s="271">
        <v>146</v>
      </c>
      <c r="AJ797" s="271">
        <v>0</v>
      </c>
      <c r="AK797" s="268">
        <v>0.0089189702068442</v>
      </c>
      <c r="AL797" s="268">
        <v>0.00891929867432342</v>
      </c>
      <c r="AM797" s="269">
        <v>-3.28467479212419e-7</v>
      </c>
    </row>
    <row r="798" spans="1:39">
      <c r="A798" s="279" t="s">
        <v>719</v>
      </c>
      <c r="B798" s="280" t="s">
        <v>3339</v>
      </c>
      <c r="C798" s="262" t="s">
        <v>1068</v>
      </c>
      <c r="D798" s="280" t="s">
        <v>1068</v>
      </c>
      <c r="E798" s="263">
        <v>5228</v>
      </c>
      <c r="F798" s="263">
        <v>51</v>
      </c>
      <c r="G798" s="263">
        <v>35</v>
      </c>
      <c r="H798" s="263">
        <v>0</v>
      </c>
      <c r="I798" s="263">
        <v>0</v>
      </c>
      <c r="J798" s="264">
        <v>2101</v>
      </c>
      <c r="K798" s="264">
        <v>43</v>
      </c>
      <c r="L798" s="264">
        <v>43</v>
      </c>
      <c r="M798" s="264">
        <v>10</v>
      </c>
      <c r="N798" s="264">
        <v>0</v>
      </c>
      <c r="O798" s="264">
        <v>3969</v>
      </c>
      <c r="P798" s="264">
        <v>43</v>
      </c>
      <c r="Q798" s="264">
        <v>43</v>
      </c>
      <c r="R798" s="264">
        <v>27</v>
      </c>
      <c r="S798" s="264">
        <v>0</v>
      </c>
      <c r="T798" s="265">
        <v>0.015</v>
      </c>
      <c r="U798" s="266">
        <v>114675</v>
      </c>
      <c r="V798" s="266">
        <v>1420</v>
      </c>
      <c r="W798" s="266">
        <v>1403</v>
      </c>
      <c r="X798" s="266">
        <v>0</v>
      </c>
      <c r="Y798" s="264">
        <v>1309</v>
      </c>
      <c r="Z798" s="267">
        <v>0.0123828210159145</v>
      </c>
      <c r="AA798" s="267">
        <v>0.00975516449885233</v>
      </c>
      <c r="AB798" s="267">
        <v>0.0204664445502142</v>
      </c>
      <c r="AC798" s="268">
        <v>0.0108339632149156</v>
      </c>
      <c r="AD798" s="269">
        <v>-0.0107112800513619</v>
      </c>
      <c r="AE798" s="270">
        <v>26343</v>
      </c>
      <c r="AF798" s="271">
        <v>302</v>
      </c>
      <c r="AG798" s="271">
        <v>0</v>
      </c>
      <c r="AH798" s="271">
        <v>26290</v>
      </c>
      <c r="AI798" s="271">
        <v>399</v>
      </c>
      <c r="AJ798" s="271">
        <v>0</v>
      </c>
      <c r="AK798" s="268">
        <v>0.0114641460729606</v>
      </c>
      <c r="AL798" s="268">
        <v>0.0151768733358692</v>
      </c>
      <c r="AM798" s="269">
        <v>-0.00371272726290859</v>
      </c>
    </row>
    <row r="799" spans="1:39">
      <c r="A799" s="279" t="s">
        <v>719</v>
      </c>
      <c r="B799" s="280" t="s">
        <v>3339</v>
      </c>
      <c r="C799" s="262" t="s">
        <v>1069</v>
      </c>
      <c r="D799" s="280" t="s">
        <v>1070</v>
      </c>
      <c r="E799" s="263">
        <v>3564</v>
      </c>
      <c r="F799" s="263">
        <v>52</v>
      </c>
      <c r="G799" s="263">
        <v>42</v>
      </c>
      <c r="H799" s="263">
        <v>2</v>
      </c>
      <c r="I799" s="263">
        <v>0</v>
      </c>
      <c r="J799" s="264">
        <v>2201</v>
      </c>
      <c r="K799" s="264">
        <v>55</v>
      </c>
      <c r="L799" s="264">
        <v>55</v>
      </c>
      <c r="M799" s="264">
        <v>20</v>
      </c>
      <c r="N799" s="264">
        <v>0</v>
      </c>
      <c r="O799" s="264">
        <v>2780</v>
      </c>
      <c r="P799" s="264">
        <v>52</v>
      </c>
      <c r="Q799" s="264">
        <v>52</v>
      </c>
      <c r="R799" s="264">
        <v>42</v>
      </c>
      <c r="S799" s="264">
        <v>0</v>
      </c>
      <c r="T799" s="265">
        <v>0.015</v>
      </c>
      <c r="U799" s="266">
        <v>91058</v>
      </c>
      <c r="V799" s="266">
        <v>1415</v>
      </c>
      <c r="W799" s="266">
        <v>1404</v>
      </c>
      <c r="X799" s="266">
        <v>1</v>
      </c>
      <c r="Y799" s="264">
        <v>1311</v>
      </c>
      <c r="Z799" s="267">
        <v>0.015528564211821</v>
      </c>
      <c r="AA799" s="267">
        <v>0.0145903479236813</v>
      </c>
      <c r="AB799" s="267">
        <v>0.0249886415265788</v>
      </c>
      <c r="AC799" s="268">
        <v>0.018705035971223</v>
      </c>
      <c r="AD799" s="269">
        <v>-0.0103982936028976</v>
      </c>
      <c r="AE799" s="270">
        <v>20334</v>
      </c>
      <c r="AF799" s="271">
        <v>361</v>
      </c>
      <c r="AG799" s="271">
        <v>0</v>
      </c>
      <c r="AH799" s="271">
        <v>20593</v>
      </c>
      <c r="AI799" s="271">
        <v>336</v>
      </c>
      <c r="AJ799" s="271">
        <v>1</v>
      </c>
      <c r="AK799" s="268">
        <v>0.0177535162781548</v>
      </c>
      <c r="AL799" s="268">
        <v>0.016267663769242</v>
      </c>
      <c r="AM799" s="269">
        <v>0.00148585250891284</v>
      </c>
    </row>
    <row r="800" spans="1:39">
      <c r="A800" s="279" t="s">
        <v>719</v>
      </c>
      <c r="B800" s="280" t="s">
        <v>3339</v>
      </c>
      <c r="C800" s="262" t="s">
        <v>1071</v>
      </c>
      <c r="D800" s="280" t="s">
        <v>1072</v>
      </c>
      <c r="E800" s="263">
        <v>6331</v>
      </c>
      <c r="F800" s="263">
        <v>64</v>
      </c>
      <c r="G800" s="263">
        <v>49</v>
      </c>
      <c r="H800" s="263">
        <v>3</v>
      </c>
      <c r="I800" s="263">
        <v>0</v>
      </c>
      <c r="J800" s="264">
        <v>2886</v>
      </c>
      <c r="K800" s="264">
        <v>35</v>
      </c>
      <c r="L800" s="264">
        <v>35</v>
      </c>
      <c r="M800" s="264">
        <v>13</v>
      </c>
      <c r="N800" s="264">
        <v>0</v>
      </c>
      <c r="O800" s="264">
        <v>4339</v>
      </c>
      <c r="P800" s="264">
        <v>46</v>
      </c>
      <c r="Q800" s="264">
        <v>46</v>
      </c>
      <c r="R800" s="264">
        <v>37</v>
      </c>
      <c r="S800" s="264">
        <v>0</v>
      </c>
      <c r="T800" s="265">
        <v>0.015</v>
      </c>
      <c r="U800" s="266">
        <v>141809</v>
      </c>
      <c r="V800" s="266">
        <v>1779</v>
      </c>
      <c r="W800" s="266">
        <v>1764</v>
      </c>
      <c r="X800" s="266">
        <v>1</v>
      </c>
      <c r="Y800" s="264">
        <v>1666</v>
      </c>
      <c r="Z800" s="267">
        <v>0.0125379912417407</v>
      </c>
      <c r="AA800" s="267">
        <v>0.0101089875217185</v>
      </c>
      <c r="AB800" s="267">
        <v>0.0121275121275121</v>
      </c>
      <c r="AC800" s="268">
        <v>0.0106015210878083</v>
      </c>
      <c r="AD800" s="269">
        <v>-0.0020185246057936</v>
      </c>
      <c r="AE800" s="270">
        <v>32168</v>
      </c>
      <c r="AF800" s="271">
        <v>391</v>
      </c>
      <c r="AG800" s="271">
        <v>0</v>
      </c>
      <c r="AH800" s="271">
        <v>31462</v>
      </c>
      <c r="AI800" s="271">
        <v>418</v>
      </c>
      <c r="AJ800" s="271">
        <v>1</v>
      </c>
      <c r="AK800" s="268">
        <v>0.0121549365829396</v>
      </c>
      <c r="AL800" s="268">
        <v>0.013254084292162</v>
      </c>
      <c r="AM800" s="269">
        <v>-0.0010991477092224</v>
      </c>
    </row>
    <row r="801" spans="1:39">
      <c r="A801" s="279" t="s">
        <v>719</v>
      </c>
      <c r="B801" s="280" t="s">
        <v>3339</v>
      </c>
      <c r="C801" s="262" t="s">
        <v>1073</v>
      </c>
      <c r="D801" s="280" t="s">
        <v>1074</v>
      </c>
      <c r="E801" s="263">
        <v>7752</v>
      </c>
      <c r="F801" s="263">
        <v>150</v>
      </c>
      <c r="G801" s="263">
        <v>105</v>
      </c>
      <c r="H801" s="263">
        <v>1</v>
      </c>
      <c r="I801" s="263">
        <v>0</v>
      </c>
      <c r="J801" s="264">
        <v>4164</v>
      </c>
      <c r="K801" s="264">
        <v>87</v>
      </c>
      <c r="L801" s="264">
        <v>85</v>
      </c>
      <c r="M801" s="264">
        <v>34</v>
      </c>
      <c r="N801" s="264">
        <v>0</v>
      </c>
      <c r="O801" s="264">
        <v>5745</v>
      </c>
      <c r="P801" s="264">
        <v>148</v>
      </c>
      <c r="Q801" s="264">
        <v>148</v>
      </c>
      <c r="R801" s="264">
        <v>113</v>
      </c>
      <c r="S801" s="264">
        <v>0</v>
      </c>
      <c r="T801" s="265">
        <v>0.015</v>
      </c>
      <c r="U801" s="266">
        <v>190360</v>
      </c>
      <c r="V801" s="266">
        <v>3568</v>
      </c>
      <c r="W801" s="266">
        <v>3521</v>
      </c>
      <c r="X801" s="266">
        <v>1</v>
      </c>
      <c r="Y801" s="264">
        <v>3305</v>
      </c>
      <c r="Z801" s="267">
        <v>0.0187381802899769</v>
      </c>
      <c r="AA801" s="267">
        <v>0.0193498452012384</v>
      </c>
      <c r="AB801" s="267">
        <v>0.0208933717579251</v>
      </c>
      <c r="AC801" s="268">
        <v>0.0257615317667537</v>
      </c>
      <c r="AD801" s="269">
        <v>-0.00154352655668668</v>
      </c>
      <c r="AE801" s="270">
        <v>42294</v>
      </c>
      <c r="AF801" s="271">
        <v>882</v>
      </c>
      <c r="AG801" s="271">
        <v>0</v>
      </c>
      <c r="AH801" s="271">
        <v>42145</v>
      </c>
      <c r="AI801" s="271">
        <v>858</v>
      </c>
      <c r="AJ801" s="271">
        <v>0</v>
      </c>
      <c r="AK801" s="268">
        <v>0.0208540218470705</v>
      </c>
      <c r="AL801" s="268">
        <v>0.0203582868667695</v>
      </c>
      <c r="AM801" s="269">
        <v>0.000495734980301022</v>
      </c>
    </row>
    <row r="802" spans="1:39">
      <c r="A802" s="279" t="s">
        <v>719</v>
      </c>
      <c r="B802" s="280" t="s">
        <v>3339</v>
      </c>
      <c r="C802" s="262" t="s">
        <v>1075</v>
      </c>
      <c r="D802" s="280" t="s">
        <v>1075</v>
      </c>
      <c r="E802" s="263">
        <v>4232</v>
      </c>
      <c r="F802" s="263">
        <v>57</v>
      </c>
      <c r="G802" s="263">
        <v>43</v>
      </c>
      <c r="H802" s="263">
        <v>1</v>
      </c>
      <c r="I802" s="263">
        <v>0</v>
      </c>
      <c r="J802" s="264">
        <v>1850</v>
      </c>
      <c r="K802" s="264">
        <v>13</v>
      </c>
      <c r="L802" s="264">
        <v>13</v>
      </c>
      <c r="M802" s="264">
        <v>5</v>
      </c>
      <c r="N802" s="264">
        <v>0</v>
      </c>
      <c r="O802" s="264">
        <v>3011</v>
      </c>
      <c r="P802" s="264">
        <v>36</v>
      </c>
      <c r="Q802" s="264">
        <v>36</v>
      </c>
      <c r="R802" s="264">
        <v>26</v>
      </c>
      <c r="S802" s="264">
        <v>0</v>
      </c>
      <c r="T802" s="265">
        <v>0.015</v>
      </c>
      <c r="U802" s="266">
        <v>98008</v>
      </c>
      <c r="V802" s="266">
        <v>1293</v>
      </c>
      <c r="W802" s="266">
        <v>1279</v>
      </c>
      <c r="X802" s="266">
        <v>0</v>
      </c>
      <c r="Y802" s="264">
        <v>1212</v>
      </c>
      <c r="Z802" s="267">
        <v>0.0131928005877071</v>
      </c>
      <c r="AA802" s="267">
        <v>0.013468809073724</v>
      </c>
      <c r="AB802" s="267">
        <v>0.00702702702702703</v>
      </c>
      <c r="AC802" s="268">
        <v>0.0119561607439389</v>
      </c>
      <c r="AD802" s="269">
        <v>0.00644178204669698</v>
      </c>
      <c r="AE802" s="270">
        <v>22018</v>
      </c>
      <c r="AF802" s="271">
        <v>323</v>
      </c>
      <c r="AG802" s="271">
        <v>0</v>
      </c>
      <c r="AH802" s="271">
        <v>21705</v>
      </c>
      <c r="AI802" s="271">
        <v>246</v>
      </c>
      <c r="AJ802" s="271">
        <v>0</v>
      </c>
      <c r="AK802" s="268">
        <v>0.0146698156054138</v>
      </c>
      <c r="AL802" s="268">
        <v>0.011333794056669</v>
      </c>
      <c r="AM802" s="269">
        <v>0.00333602154874478</v>
      </c>
    </row>
    <row r="803" spans="1:39">
      <c r="A803" s="279" t="s">
        <v>719</v>
      </c>
      <c r="B803" s="280" t="s">
        <v>3340</v>
      </c>
      <c r="C803" s="262" t="s">
        <v>1076</v>
      </c>
      <c r="D803" s="280" t="s">
        <v>1077</v>
      </c>
      <c r="E803" s="263">
        <v>6219</v>
      </c>
      <c r="F803" s="263">
        <v>99</v>
      </c>
      <c r="G803" s="263">
        <v>47</v>
      </c>
      <c r="H803" s="263">
        <v>5</v>
      </c>
      <c r="I803" s="263">
        <v>0</v>
      </c>
      <c r="J803" s="264">
        <v>5933</v>
      </c>
      <c r="K803" s="264">
        <v>123</v>
      </c>
      <c r="L803" s="264">
        <v>122</v>
      </c>
      <c r="M803" s="264">
        <v>24</v>
      </c>
      <c r="N803" s="264">
        <v>0</v>
      </c>
      <c r="O803" s="264">
        <v>3672</v>
      </c>
      <c r="P803" s="264">
        <v>99</v>
      </c>
      <c r="Q803" s="264">
        <v>99</v>
      </c>
      <c r="R803" s="264">
        <v>77</v>
      </c>
      <c r="S803" s="264">
        <v>0</v>
      </c>
      <c r="T803" s="265">
        <v>0.015</v>
      </c>
      <c r="U803" s="266">
        <v>177395</v>
      </c>
      <c r="V803" s="266">
        <v>3277</v>
      </c>
      <c r="W803" s="266">
        <v>3222</v>
      </c>
      <c r="X803" s="266">
        <v>5</v>
      </c>
      <c r="Y803" s="264">
        <v>2988</v>
      </c>
      <c r="Z803" s="267">
        <v>0.0184447137743454</v>
      </c>
      <c r="AA803" s="267">
        <v>0.0159189580318379</v>
      </c>
      <c r="AB803" s="267">
        <v>0.0207315017697623</v>
      </c>
      <c r="AC803" s="268">
        <v>0.0269607843137255</v>
      </c>
      <c r="AD803" s="269">
        <v>-0.00481254373792443</v>
      </c>
      <c r="AE803" s="270">
        <v>38248</v>
      </c>
      <c r="AF803" s="271">
        <v>774</v>
      </c>
      <c r="AG803" s="271">
        <v>1</v>
      </c>
      <c r="AH803" s="271">
        <v>38682</v>
      </c>
      <c r="AI803" s="271">
        <v>741</v>
      </c>
      <c r="AJ803" s="271">
        <v>2</v>
      </c>
      <c r="AK803" s="268">
        <v>0.0202102070696507</v>
      </c>
      <c r="AL803" s="268">
        <v>0.0191044930458611</v>
      </c>
      <c r="AM803" s="269">
        <v>0.00110571402378958</v>
      </c>
    </row>
    <row r="804" spans="1:39">
      <c r="A804" s="279" t="s">
        <v>719</v>
      </c>
      <c r="B804" s="280" t="s">
        <v>3340</v>
      </c>
      <c r="C804" s="262" t="s">
        <v>1078</v>
      </c>
      <c r="D804" s="280" t="s">
        <v>1079</v>
      </c>
      <c r="E804" s="263">
        <v>7750</v>
      </c>
      <c r="F804" s="263">
        <v>103</v>
      </c>
      <c r="G804" s="263">
        <v>66</v>
      </c>
      <c r="H804" s="263">
        <v>2</v>
      </c>
      <c r="I804" s="263">
        <v>0</v>
      </c>
      <c r="J804" s="264">
        <v>7409</v>
      </c>
      <c r="K804" s="264">
        <v>78</v>
      </c>
      <c r="L804" s="264">
        <v>76</v>
      </c>
      <c r="M804" s="264">
        <v>34</v>
      </c>
      <c r="N804" s="264">
        <v>0</v>
      </c>
      <c r="O804" s="264">
        <v>3815</v>
      </c>
      <c r="P804" s="264">
        <v>88</v>
      </c>
      <c r="Q804" s="264">
        <v>88</v>
      </c>
      <c r="R804" s="264">
        <v>69</v>
      </c>
      <c r="S804" s="264">
        <v>0</v>
      </c>
      <c r="T804" s="265">
        <v>0.015</v>
      </c>
      <c r="U804" s="266">
        <v>206130</v>
      </c>
      <c r="V804" s="266">
        <v>2701</v>
      </c>
      <c r="W804" s="266">
        <v>2662</v>
      </c>
      <c r="X804" s="266">
        <v>0</v>
      </c>
      <c r="Y804" s="264">
        <v>2523</v>
      </c>
      <c r="Z804" s="267">
        <v>0.0131033813612769</v>
      </c>
      <c r="AA804" s="267">
        <v>0.0132903225806452</v>
      </c>
      <c r="AB804" s="267">
        <v>0.0105277365366446</v>
      </c>
      <c r="AC804" s="268">
        <v>0.0230668414154653</v>
      </c>
      <c r="AD804" s="269">
        <v>0.00276258604400054</v>
      </c>
      <c r="AE804" s="270">
        <v>46226</v>
      </c>
      <c r="AF804" s="271">
        <v>630</v>
      </c>
      <c r="AG804" s="271">
        <v>0</v>
      </c>
      <c r="AH804" s="271">
        <v>45228</v>
      </c>
      <c r="AI804" s="271">
        <v>622</v>
      </c>
      <c r="AJ804" s="271">
        <v>0</v>
      </c>
      <c r="AK804" s="268">
        <v>0.0136286938086791</v>
      </c>
      <c r="AL804" s="268">
        <v>0.0137525426726806</v>
      </c>
      <c r="AM804" s="269">
        <v>-0.000123848864001542</v>
      </c>
    </row>
    <row r="805" spans="1:39">
      <c r="A805" s="279" t="s">
        <v>719</v>
      </c>
      <c r="B805" s="280" t="s">
        <v>3326</v>
      </c>
      <c r="C805" s="262" t="s">
        <v>1080</v>
      </c>
      <c r="D805" s="280" t="s">
        <v>1081</v>
      </c>
      <c r="E805" s="263">
        <v>13700</v>
      </c>
      <c r="F805" s="263">
        <v>419</v>
      </c>
      <c r="G805" s="263">
        <v>307</v>
      </c>
      <c r="H805" s="263">
        <v>44</v>
      </c>
      <c r="I805" s="263">
        <v>0</v>
      </c>
      <c r="J805" s="264">
        <v>12915</v>
      </c>
      <c r="K805" s="264">
        <v>259</v>
      </c>
      <c r="L805" s="264">
        <v>257</v>
      </c>
      <c r="M805" s="264">
        <v>42</v>
      </c>
      <c r="N805" s="264">
        <v>0</v>
      </c>
      <c r="O805" s="264">
        <v>8820</v>
      </c>
      <c r="P805" s="264">
        <v>166</v>
      </c>
      <c r="Q805" s="264">
        <v>164</v>
      </c>
      <c r="R805" s="264">
        <v>106</v>
      </c>
      <c r="S805" s="264">
        <v>0</v>
      </c>
      <c r="T805" s="265">
        <v>0.015</v>
      </c>
      <c r="U805" s="266">
        <v>338275</v>
      </c>
      <c r="V805" s="266">
        <v>6481</v>
      </c>
      <c r="W805" s="266">
        <v>6350</v>
      </c>
      <c r="X805" s="266">
        <v>17</v>
      </c>
      <c r="Y805" s="264">
        <v>5557</v>
      </c>
      <c r="Z805" s="267">
        <v>0.0191087133249575</v>
      </c>
      <c r="AA805" s="267">
        <v>0.0305839416058394</v>
      </c>
      <c r="AB805" s="267">
        <v>0.0200542005420054</v>
      </c>
      <c r="AC805" s="268">
        <v>0.0188208616780045</v>
      </c>
      <c r="AD805" s="269">
        <v>0.010529741063834</v>
      </c>
      <c r="AE805" s="270">
        <v>75178</v>
      </c>
      <c r="AF805" s="271">
        <v>1581</v>
      </c>
      <c r="AG805" s="271">
        <v>0</v>
      </c>
      <c r="AH805" s="271">
        <v>70811</v>
      </c>
      <c r="AI805" s="271">
        <v>1475</v>
      </c>
      <c r="AJ805" s="271">
        <v>1</v>
      </c>
      <c r="AK805" s="268">
        <v>0.021030088589747</v>
      </c>
      <c r="AL805" s="268">
        <v>0.020815974919151</v>
      </c>
      <c r="AM805" s="269">
        <v>0.000214113670596022</v>
      </c>
    </row>
    <row r="806" spans="1:39">
      <c r="A806" s="279" t="s">
        <v>719</v>
      </c>
      <c r="B806" s="280" t="s">
        <v>3326</v>
      </c>
      <c r="C806" s="262" t="s">
        <v>1082</v>
      </c>
      <c r="D806" s="280" t="s">
        <v>1083</v>
      </c>
      <c r="E806" s="263">
        <v>0</v>
      </c>
      <c r="F806" s="263">
        <v>0</v>
      </c>
      <c r="G806" s="263">
        <v>0</v>
      </c>
      <c r="H806" s="263">
        <v>0</v>
      </c>
      <c r="I806" s="263">
        <v>0</v>
      </c>
      <c r="J806" s="264">
        <v>0</v>
      </c>
      <c r="K806" s="264">
        <v>1</v>
      </c>
      <c r="L806" s="264">
        <v>1</v>
      </c>
      <c r="M806" s="264">
        <v>1</v>
      </c>
      <c r="N806" s="264">
        <v>0</v>
      </c>
      <c r="O806" s="264">
        <v>0</v>
      </c>
      <c r="P806" s="264">
        <v>1</v>
      </c>
      <c r="Q806" s="264">
        <v>1</v>
      </c>
      <c r="R806" s="264">
        <v>1</v>
      </c>
      <c r="S806" s="264">
        <v>0</v>
      </c>
      <c r="T806" s="265">
        <v>0.015</v>
      </c>
      <c r="U806" s="266">
        <v>0</v>
      </c>
      <c r="V806" s="266">
        <v>6</v>
      </c>
      <c r="W806" s="266">
        <v>6</v>
      </c>
      <c r="X806" s="266">
        <v>0</v>
      </c>
      <c r="Y806" s="264">
        <v>6</v>
      </c>
      <c r="Z806" s="267">
        <v>0</v>
      </c>
      <c r="AA806" s="267">
        <v>0</v>
      </c>
      <c r="AB806" s="267">
        <v>0</v>
      </c>
      <c r="AC806" s="268">
        <v>0</v>
      </c>
      <c r="AD806" s="269">
        <v>0</v>
      </c>
      <c r="AE806" s="270">
        <v>0</v>
      </c>
      <c r="AF806" s="271">
        <v>2</v>
      </c>
      <c r="AG806" s="271">
        <v>0</v>
      </c>
      <c r="AH806" s="271">
        <v>0</v>
      </c>
      <c r="AI806" s="271">
        <v>4</v>
      </c>
      <c r="AJ806" s="271">
        <v>0</v>
      </c>
      <c r="AK806" s="268">
        <v>0</v>
      </c>
      <c r="AL806" s="268">
        <v>0</v>
      </c>
      <c r="AM806" s="269">
        <v>0</v>
      </c>
    </row>
    <row r="807" spans="1:39">
      <c r="A807" s="279" t="s">
        <v>719</v>
      </c>
      <c r="B807" s="280" t="s">
        <v>3326</v>
      </c>
      <c r="C807" s="262" t="s">
        <v>1084</v>
      </c>
      <c r="D807" s="280" t="s">
        <v>1085</v>
      </c>
      <c r="E807" s="263">
        <v>12206</v>
      </c>
      <c r="F807" s="263">
        <v>151</v>
      </c>
      <c r="G807" s="263">
        <v>114</v>
      </c>
      <c r="H807" s="263">
        <v>8</v>
      </c>
      <c r="I807" s="263">
        <v>0</v>
      </c>
      <c r="J807" s="264">
        <v>11745</v>
      </c>
      <c r="K807" s="264">
        <v>138</v>
      </c>
      <c r="L807" s="264">
        <v>137</v>
      </c>
      <c r="M807" s="264">
        <v>30</v>
      </c>
      <c r="N807" s="264">
        <v>1</v>
      </c>
      <c r="O807" s="264">
        <v>6773</v>
      </c>
      <c r="P807" s="264">
        <v>160</v>
      </c>
      <c r="Q807" s="264">
        <v>160</v>
      </c>
      <c r="R807" s="264">
        <v>102</v>
      </c>
      <c r="S807" s="264">
        <v>0</v>
      </c>
      <c r="T807" s="265">
        <v>0.015</v>
      </c>
      <c r="U807" s="266">
        <v>327229</v>
      </c>
      <c r="V807" s="266">
        <v>4756</v>
      </c>
      <c r="W807" s="266">
        <v>4717</v>
      </c>
      <c r="X807" s="266">
        <v>2</v>
      </c>
      <c r="Y807" s="264">
        <v>4398</v>
      </c>
      <c r="Z807" s="267">
        <v>0.0145280522203105</v>
      </c>
      <c r="AA807" s="267">
        <v>0.0123709650991316</v>
      </c>
      <c r="AB807" s="267">
        <v>0.0116645381013197</v>
      </c>
      <c r="AC807" s="268">
        <v>0.0236232098036321</v>
      </c>
      <c r="AD807" s="269">
        <v>0.000706426997811864</v>
      </c>
      <c r="AE807" s="270">
        <v>73412</v>
      </c>
      <c r="AF807" s="271">
        <v>1194</v>
      </c>
      <c r="AG807" s="271">
        <v>1</v>
      </c>
      <c r="AH807" s="271">
        <v>71627</v>
      </c>
      <c r="AI807" s="271">
        <v>1090</v>
      </c>
      <c r="AJ807" s="271">
        <v>0</v>
      </c>
      <c r="AK807" s="268">
        <v>0.0162507491963167</v>
      </c>
      <c r="AL807" s="268">
        <v>0.0152177251595069</v>
      </c>
      <c r="AM807" s="269">
        <v>0.00103302403680979</v>
      </c>
    </row>
    <row r="808" spans="1:39">
      <c r="A808" s="279" t="s">
        <v>719</v>
      </c>
      <c r="B808" s="280" t="s">
        <v>3340</v>
      </c>
      <c r="C808" s="262" t="s">
        <v>1086</v>
      </c>
      <c r="D808" s="280" t="s">
        <v>1086</v>
      </c>
      <c r="E808" s="263">
        <v>7198</v>
      </c>
      <c r="F808" s="263">
        <v>89</v>
      </c>
      <c r="G808" s="263">
        <v>62</v>
      </c>
      <c r="H808" s="263">
        <v>12</v>
      </c>
      <c r="I808" s="263">
        <v>0</v>
      </c>
      <c r="J808" s="264">
        <v>6406</v>
      </c>
      <c r="K808" s="264">
        <v>95</v>
      </c>
      <c r="L808" s="264">
        <v>95</v>
      </c>
      <c r="M808" s="264">
        <v>23</v>
      </c>
      <c r="N808" s="264">
        <v>0</v>
      </c>
      <c r="O808" s="264">
        <v>4580</v>
      </c>
      <c r="P808" s="264">
        <v>95</v>
      </c>
      <c r="Q808" s="264">
        <v>95</v>
      </c>
      <c r="R808" s="264">
        <v>60</v>
      </c>
      <c r="S808" s="264">
        <v>0</v>
      </c>
      <c r="T808" s="265">
        <v>0.015</v>
      </c>
      <c r="U808" s="266">
        <v>202841</v>
      </c>
      <c r="V808" s="266">
        <v>3230</v>
      </c>
      <c r="W808" s="266">
        <v>3202</v>
      </c>
      <c r="X808" s="266">
        <v>1</v>
      </c>
      <c r="Y808" s="264">
        <v>3024</v>
      </c>
      <c r="Z808" s="267">
        <v>0.0159188724173121</v>
      </c>
      <c r="AA808" s="267">
        <v>0.0123645457071409</v>
      </c>
      <c r="AB808" s="267">
        <v>0.0148298470184202</v>
      </c>
      <c r="AC808" s="268">
        <v>0.0207423580786026</v>
      </c>
      <c r="AD808" s="269">
        <v>-0.00246530131127936</v>
      </c>
      <c r="AE808" s="270">
        <v>44696</v>
      </c>
      <c r="AF808" s="271">
        <v>678</v>
      </c>
      <c r="AG808" s="271">
        <v>0</v>
      </c>
      <c r="AH808" s="271">
        <v>44256</v>
      </c>
      <c r="AI808" s="271">
        <v>711</v>
      </c>
      <c r="AJ808" s="271">
        <v>1</v>
      </c>
      <c r="AK808" s="268">
        <v>0.0151691426525864</v>
      </c>
      <c r="AL808" s="268">
        <v>0.0160430224150398</v>
      </c>
      <c r="AM808" s="269">
        <v>-0.000873879762453405</v>
      </c>
    </row>
    <row r="809" spans="1:39">
      <c r="A809" s="279" t="s">
        <v>719</v>
      </c>
      <c r="B809" s="280" t="s">
        <v>3340</v>
      </c>
      <c r="C809" s="262" t="s">
        <v>1087</v>
      </c>
      <c r="D809" s="280" t="s">
        <v>1088</v>
      </c>
      <c r="E809" s="263">
        <v>10315</v>
      </c>
      <c r="F809" s="263">
        <v>155</v>
      </c>
      <c r="G809" s="263">
        <v>98</v>
      </c>
      <c r="H809" s="263">
        <v>6</v>
      </c>
      <c r="I809" s="263">
        <v>0</v>
      </c>
      <c r="J809" s="264">
        <v>9866</v>
      </c>
      <c r="K809" s="264">
        <v>142</v>
      </c>
      <c r="L809" s="264">
        <v>142</v>
      </c>
      <c r="M809" s="264">
        <v>35</v>
      </c>
      <c r="N809" s="264">
        <v>0</v>
      </c>
      <c r="O809" s="264">
        <v>5190</v>
      </c>
      <c r="P809" s="264">
        <v>151</v>
      </c>
      <c r="Q809" s="264">
        <v>151</v>
      </c>
      <c r="R809" s="264">
        <v>123</v>
      </c>
      <c r="S809" s="264">
        <v>0</v>
      </c>
      <c r="T809" s="265">
        <v>0.015</v>
      </c>
      <c r="U809" s="266">
        <v>278569</v>
      </c>
      <c r="V809" s="266">
        <v>4571</v>
      </c>
      <c r="W809" s="266">
        <v>4514</v>
      </c>
      <c r="X809" s="266">
        <v>0</v>
      </c>
      <c r="Y809" s="264">
        <v>4244</v>
      </c>
      <c r="Z809" s="267">
        <v>0.0164088610003267</v>
      </c>
      <c r="AA809" s="267">
        <v>0.015026660203587</v>
      </c>
      <c r="AB809" s="267">
        <v>0.0143928643827286</v>
      </c>
      <c r="AC809" s="268">
        <v>0.0290944123314066</v>
      </c>
      <c r="AD809" s="269">
        <v>0.000633795820858447</v>
      </c>
      <c r="AE809" s="270">
        <v>60403</v>
      </c>
      <c r="AF809" s="271">
        <v>1049</v>
      </c>
      <c r="AG809" s="271">
        <v>0</v>
      </c>
      <c r="AH809" s="271">
        <v>61024</v>
      </c>
      <c r="AI809" s="271">
        <v>1028</v>
      </c>
      <c r="AJ809" s="271">
        <v>0</v>
      </c>
      <c r="AK809" s="268">
        <v>0.0173666870850786</v>
      </c>
      <c r="AL809" s="268">
        <v>0.0168458311484006</v>
      </c>
      <c r="AM809" s="269">
        <v>0.000520855936677923</v>
      </c>
    </row>
    <row r="810" spans="1:39">
      <c r="A810" s="279" t="s">
        <v>719</v>
      </c>
      <c r="B810" s="280" t="s">
        <v>3340</v>
      </c>
      <c r="C810" s="262" t="s">
        <v>1089</v>
      </c>
      <c r="D810" s="280" t="s">
        <v>1090</v>
      </c>
      <c r="E810" s="263">
        <v>13440</v>
      </c>
      <c r="F810" s="263">
        <v>346</v>
      </c>
      <c r="G810" s="263">
        <v>271</v>
      </c>
      <c r="H810" s="263">
        <v>61</v>
      </c>
      <c r="I810" s="263">
        <v>0</v>
      </c>
      <c r="J810" s="264">
        <v>12352</v>
      </c>
      <c r="K810" s="264">
        <v>195</v>
      </c>
      <c r="L810" s="264">
        <v>195</v>
      </c>
      <c r="M810" s="264">
        <v>40</v>
      </c>
      <c r="N810" s="264">
        <v>0</v>
      </c>
      <c r="O810" s="264">
        <v>7953</v>
      </c>
      <c r="P810" s="264">
        <v>239</v>
      </c>
      <c r="Q810" s="264">
        <v>239</v>
      </c>
      <c r="R810" s="264">
        <v>141</v>
      </c>
      <c r="S810" s="264">
        <v>0</v>
      </c>
      <c r="T810" s="265">
        <v>0.015</v>
      </c>
      <c r="U810" s="266">
        <v>376898</v>
      </c>
      <c r="V810" s="266">
        <v>7102</v>
      </c>
      <c r="W810" s="266">
        <v>7026</v>
      </c>
      <c r="X810" s="266">
        <v>1</v>
      </c>
      <c r="Y810" s="264">
        <v>6498</v>
      </c>
      <c r="Z810" s="267">
        <v>0.0188406412344985</v>
      </c>
      <c r="AA810" s="267">
        <v>0.0257440476190476</v>
      </c>
      <c r="AB810" s="267">
        <v>0.0157869170984456</v>
      </c>
      <c r="AC810" s="268">
        <v>0.0300515528731296</v>
      </c>
      <c r="AD810" s="269">
        <v>0.00995713052060202</v>
      </c>
      <c r="AE810" s="270">
        <v>83182</v>
      </c>
      <c r="AF810" s="271">
        <v>1749</v>
      </c>
      <c r="AG810" s="271">
        <v>0</v>
      </c>
      <c r="AH810" s="271">
        <v>84240</v>
      </c>
      <c r="AI810" s="271">
        <v>1664</v>
      </c>
      <c r="AJ810" s="271">
        <v>0</v>
      </c>
      <c r="AK810" s="268">
        <v>0.0210261835493256</v>
      </c>
      <c r="AL810" s="268">
        <v>0.0197530864197531</v>
      </c>
      <c r="AM810" s="269">
        <v>0.00127309712957249</v>
      </c>
    </row>
    <row r="811" spans="1:39">
      <c r="A811" s="279" t="s">
        <v>719</v>
      </c>
      <c r="B811" s="280" t="s">
        <v>3340</v>
      </c>
      <c r="C811" s="262" t="s">
        <v>1091</v>
      </c>
      <c r="D811" s="280" t="s">
        <v>1091</v>
      </c>
      <c r="E811" s="263">
        <v>3402</v>
      </c>
      <c r="F811" s="263">
        <v>12</v>
      </c>
      <c r="G811" s="263">
        <v>11</v>
      </c>
      <c r="H811" s="263">
        <v>0</v>
      </c>
      <c r="I811" s="263">
        <v>0</v>
      </c>
      <c r="J811" s="264">
        <v>2804</v>
      </c>
      <c r="K811" s="264">
        <v>26</v>
      </c>
      <c r="L811" s="264">
        <v>26</v>
      </c>
      <c r="M811" s="264">
        <v>0</v>
      </c>
      <c r="N811" s="264">
        <v>0</v>
      </c>
      <c r="O811" s="264">
        <v>2093</v>
      </c>
      <c r="P811" s="264">
        <v>41</v>
      </c>
      <c r="Q811" s="264">
        <v>41</v>
      </c>
      <c r="R811" s="264">
        <v>19</v>
      </c>
      <c r="S811" s="264">
        <v>0</v>
      </c>
      <c r="T811" s="265">
        <v>0.015</v>
      </c>
      <c r="U811" s="266">
        <v>89604</v>
      </c>
      <c r="V811" s="266">
        <v>1270</v>
      </c>
      <c r="W811" s="266">
        <v>1268</v>
      </c>
      <c r="X811" s="266">
        <v>2</v>
      </c>
      <c r="Y811" s="264">
        <v>1184</v>
      </c>
      <c r="Z811" s="267">
        <v>0.0141511539663408</v>
      </c>
      <c r="AA811" s="267">
        <v>0.00352733686067019</v>
      </c>
      <c r="AB811" s="267">
        <v>0.00927246790299572</v>
      </c>
      <c r="AC811" s="268">
        <v>0.0195891065456283</v>
      </c>
      <c r="AD811" s="269">
        <v>-0.00574513104232553</v>
      </c>
      <c r="AE811" s="270">
        <v>19850</v>
      </c>
      <c r="AF811" s="271">
        <v>291</v>
      </c>
      <c r="AG811" s="271">
        <v>0</v>
      </c>
      <c r="AH811" s="271">
        <v>20340</v>
      </c>
      <c r="AI811" s="271">
        <v>312</v>
      </c>
      <c r="AJ811" s="271">
        <v>0</v>
      </c>
      <c r="AK811" s="268">
        <v>0.0146599496221662</v>
      </c>
      <c r="AL811" s="268">
        <v>0.0153392330383481</v>
      </c>
      <c r="AM811" s="269">
        <v>-0.000679283416181835</v>
      </c>
    </row>
    <row r="812" spans="1:39">
      <c r="A812" s="279" t="s">
        <v>719</v>
      </c>
      <c r="B812" s="280" t="s">
        <v>3340</v>
      </c>
      <c r="C812" s="262" t="s">
        <v>1092</v>
      </c>
      <c r="D812" s="280" t="s">
        <v>1093</v>
      </c>
      <c r="E812" s="263">
        <v>5683</v>
      </c>
      <c r="F812" s="263">
        <v>85</v>
      </c>
      <c r="G812" s="263">
        <v>52</v>
      </c>
      <c r="H812" s="263">
        <v>2</v>
      </c>
      <c r="I812" s="263">
        <v>0</v>
      </c>
      <c r="J812" s="264">
        <v>5306</v>
      </c>
      <c r="K812" s="264">
        <v>82</v>
      </c>
      <c r="L812" s="264">
        <v>82</v>
      </c>
      <c r="M812" s="264">
        <v>22</v>
      </c>
      <c r="N812" s="264">
        <v>0</v>
      </c>
      <c r="O812" s="264">
        <v>3386</v>
      </c>
      <c r="P812" s="264">
        <v>57</v>
      </c>
      <c r="Q812" s="264">
        <v>57</v>
      </c>
      <c r="R812" s="264">
        <v>34</v>
      </c>
      <c r="S812" s="264">
        <v>0</v>
      </c>
      <c r="T812" s="265">
        <v>0.015</v>
      </c>
      <c r="U812" s="266">
        <v>155379</v>
      </c>
      <c r="V812" s="266">
        <v>1996</v>
      </c>
      <c r="W812" s="266">
        <v>1962</v>
      </c>
      <c r="X812" s="266">
        <v>1</v>
      </c>
      <c r="Y812" s="264">
        <v>1809</v>
      </c>
      <c r="Z812" s="267">
        <v>0.0128395729152588</v>
      </c>
      <c r="AA812" s="267">
        <v>0.0149568889670948</v>
      </c>
      <c r="AB812" s="267">
        <v>0.0154542027892951</v>
      </c>
      <c r="AC812" s="268">
        <v>0.0168340224453633</v>
      </c>
      <c r="AD812" s="269">
        <v>-0.000497313822200293</v>
      </c>
      <c r="AE812" s="270">
        <v>35475</v>
      </c>
      <c r="AF812" s="271">
        <v>478</v>
      </c>
      <c r="AG812" s="271">
        <v>0</v>
      </c>
      <c r="AH812" s="271">
        <v>35280</v>
      </c>
      <c r="AI812" s="271">
        <v>473</v>
      </c>
      <c r="AJ812" s="271">
        <v>0</v>
      </c>
      <c r="AK812" s="268">
        <v>0.0134742776603242</v>
      </c>
      <c r="AL812" s="268">
        <v>0.0134070294784581</v>
      </c>
      <c r="AM812" s="269">
        <v>6.72481818661218e-5</v>
      </c>
    </row>
    <row r="813" spans="1:39">
      <c r="A813" s="279" t="s">
        <v>719</v>
      </c>
      <c r="B813" s="280" t="s">
        <v>3326</v>
      </c>
      <c r="C813" s="262" t="s">
        <v>1094</v>
      </c>
      <c r="D813" s="280" t="s">
        <v>1095</v>
      </c>
      <c r="E813" s="263">
        <v>8568</v>
      </c>
      <c r="F813" s="263">
        <v>122</v>
      </c>
      <c r="G813" s="263">
        <v>92</v>
      </c>
      <c r="H813" s="263">
        <v>10</v>
      </c>
      <c r="I813" s="263">
        <v>0</v>
      </c>
      <c r="J813" s="264">
        <v>8297</v>
      </c>
      <c r="K813" s="264">
        <v>131</v>
      </c>
      <c r="L813" s="264">
        <v>131</v>
      </c>
      <c r="M813" s="264">
        <v>29</v>
      </c>
      <c r="N813" s="264">
        <v>0</v>
      </c>
      <c r="O813" s="264">
        <v>5147</v>
      </c>
      <c r="P813" s="264">
        <v>131</v>
      </c>
      <c r="Q813" s="264">
        <v>131</v>
      </c>
      <c r="R813" s="264">
        <v>81</v>
      </c>
      <c r="S813" s="264">
        <v>0</v>
      </c>
      <c r="T813" s="265">
        <v>0.015</v>
      </c>
      <c r="U813" s="266">
        <v>222698</v>
      </c>
      <c r="V813" s="266">
        <v>4664</v>
      </c>
      <c r="W813" s="266">
        <v>4632</v>
      </c>
      <c r="X813" s="266">
        <v>19</v>
      </c>
      <c r="Y813" s="264">
        <v>4341</v>
      </c>
      <c r="Z813" s="267">
        <v>0.0208578433573719</v>
      </c>
      <c r="AA813" s="267">
        <v>0.0142390289449113</v>
      </c>
      <c r="AB813" s="267">
        <v>0.0157888393395203</v>
      </c>
      <c r="AC813" s="268">
        <v>0.0254517194482223</v>
      </c>
      <c r="AD813" s="269">
        <v>-0.00154981039460901</v>
      </c>
      <c r="AE813" s="270">
        <v>49573</v>
      </c>
      <c r="AF813" s="271">
        <v>1010</v>
      </c>
      <c r="AG813" s="271">
        <v>3</v>
      </c>
      <c r="AH813" s="271">
        <v>47132</v>
      </c>
      <c r="AI813" s="271">
        <v>1094</v>
      </c>
      <c r="AJ813" s="271">
        <v>5</v>
      </c>
      <c r="AK813" s="268">
        <v>0.0203134770943861</v>
      </c>
      <c r="AL813" s="268">
        <v>0.0231053212254944</v>
      </c>
      <c r="AM813" s="269">
        <v>-0.0027918441311083</v>
      </c>
    </row>
    <row r="814" spans="1:39">
      <c r="A814" s="279" t="s">
        <v>719</v>
      </c>
      <c r="B814" s="280" t="s">
        <v>3340</v>
      </c>
      <c r="C814" s="262" t="s">
        <v>1096</v>
      </c>
      <c r="D814" s="280" t="s">
        <v>1097</v>
      </c>
      <c r="E814" s="263">
        <v>6962</v>
      </c>
      <c r="F814" s="263">
        <v>119</v>
      </c>
      <c r="G814" s="263">
        <v>85</v>
      </c>
      <c r="H814" s="263">
        <v>1</v>
      </c>
      <c r="I814" s="263">
        <v>0</v>
      </c>
      <c r="J814" s="264">
        <v>6673</v>
      </c>
      <c r="K814" s="264">
        <v>77</v>
      </c>
      <c r="L814" s="264">
        <v>77</v>
      </c>
      <c r="M814" s="264">
        <v>20</v>
      </c>
      <c r="N814" s="264">
        <v>0</v>
      </c>
      <c r="O814" s="264">
        <v>3803</v>
      </c>
      <c r="P814" s="264">
        <v>67</v>
      </c>
      <c r="Q814" s="264">
        <v>67</v>
      </c>
      <c r="R814" s="264">
        <v>53</v>
      </c>
      <c r="S814" s="264">
        <v>0</v>
      </c>
      <c r="T814" s="265">
        <v>0.015</v>
      </c>
      <c r="U814" s="266">
        <v>190481</v>
      </c>
      <c r="V814" s="266">
        <v>2890</v>
      </c>
      <c r="W814" s="266">
        <v>2856</v>
      </c>
      <c r="X814" s="266">
        <v>5</v>
      </c>
      <c r="Y814" s="264">
        <v>2661</v>
      </c>
      <c r="Z814" s="267">
        <v>0.0151458675668439</v>
      </c>
      <c r="AA814" s="267">
        <v>0.0170927894283252</v>
      </c>
      <c r="AB814" s="267">
        <v>0.0115390379139817</v>
      </c>
      <c r="AC814" s="268">
        <v>0.0176176702603208</v>
      </c>
      <c r="AD814" s="269">
        <v>0.00555375151434348</v>
      </c>
      <c r="AE814" s="270">
        <v>40689</v>
      </c>
      <c r="AF814" s="271">
        <v>656</v>
      </c>
      <c r="AG814" s="271">
        <v>1</v>
      </c>
      <c r="AH814" s="271">
        <v>40118</v>
      </c>
      <c r="AI814" s="271">
        <v>618</v>
      </c>
      <c r="AJ814" s="271">
        <v>0</v>
      </c>
      <c r="AK814" s="268">
        <v>0.0160977168276438</v>
      </c>
      <c r="AL814" s="268">
        <v>0.0154045565581534</v>
      </c>
      <c r="AM814" s="269">
        <v>0.000693160269490387</v>
      </c>
    </row>
    <row r="815" spans="1:39">
      <c r="A815" s="279" t="s">
        <v>719</v>
      </c>
      <c r="B815" s="280" t="s">
        <v>3326</v>
      </c>
      <c r="C815" s="262" t="s">
        <v>1098</v>
      </c>
      <c r="D815" s="280" t="s">
        <v>1099</v>
      </c>
      <c r="E815" s="263">
        <v>4811</v>
      </c>
      <c r="F815" s="263">
        <v>89</v>
      </c>
      <c r="G815" s="263">
        <v>71</v>
      </c>
      <c r="H815" s="263">
        <v>18</v>
      </c>
      <c r="I815" s="263">
        <v>0</v>
      </c>
      <c r="J815" s="264">
        <v>4811</v>
      </c>
      <c r="K815" s="264">
        <v>83</v>
      </c>
      <c r="L815" s="264">
        <v>83</v>
      </c>
      <c r="M815" s="264">
        <v>21</v>
      </c>
      <c r="N815" s="264">
        <v>0</v>
      </c>
      <c r="O815" s="264">
        <v>3146</v>
      </c>
      <c r="P815" s="264">
        <v>87</v>
      </c>
      <c r="Q815" s="264">
        <v>87</v>
      </c>
      <c r="R815" s="264">
        <v>55</v>
      </c>
      <c r="S815" s="264">
        <v>0</v>
      </c>
      <c r="T815" s="265">
        <v>0.015</v>
      </c>
      <c r="U815" s="266">
        <v>130755</v>
      </c>
      <c r="V815" s="266">
        <v>3064</v>
      </c>
      <c r="W815" s="266">
        <v>3042</v>
      </c>
      <c r="X815" s="266">
        <v>1</v>
      </c>
      <c r="Y815" s="264">
        <v>2872</v>
      </c>
      <c r="Z815" s="267">
        <v>0.0234254904210164</v>
      </c>
      <c r="AA815" s="267">
        <v>0.0184992725005196</v>
      </c>
      <c r="AB815" s="267">
        <v>0.0172521305341925</v>
      </c>
      <c r="AC815" s="268">
        <v>0.0276541640178004</v>
      </c>
      <c r="AD815" s="269">
        <v>0.00124714196632717</v>
      </c>
      <c r="AE815" s="270">
        <v>28997</v>
      </c>
      <c r="AF815" s="271">
        <v>647</v>
      </c>
      <c r="AG815" s="271">
        <v>0</v>
      </c>
      <c r="AH815" s="271">
        <v>28088</v>
      </c>
      <c r="AI815" s="271">
        <v>772</v>
      </c>
      <c r="AJ815" s="271">
        <v>0</v>
      </c>
      <c r="AK815" s="268">
        <v>0.0223126530330724</v>
      </c>
      <c r="AL815" s="268">
        <v>0.0274850469951581</v>
      </c>
      <c r="AM815" s="269">
        <v>-0.00517239396208569</v>
      </c>
    </row>
    <row r="816" spans="1:39">
      <c r="A816" s="279" t="s">
        <v>719</v>
      </c>
      <c r="B816" s="280" t="s">
        <v>3326</v>
      </c>
      <c r="C816" s="262" t="s">
        <v>1100</v>
      </c>
      <c r="D816" s="280" t="s">
        <v>1101</v>
      </c>
      <c r="E816" s="263">
        <v>8604</v>
      </c>
      <c r="F816" s="263">
        <v>131</v>
      </c>
      <c r="G816" s="263">
        <v>91</v>
      </c>
      <c r="H816" s="263">
        <v>6</v>
      </c>
      <c r="I816" s="263">
        <v>0</v>
      </c>
      <c r="J816" s="264">
        <v>8738</v>
      </c>
      <c r="K816" s="264">
        <v>143</v>
      </c>
      <c r="L816" s="264">
        <v>141</v>
      </c>
      <c r="M816" s="264">
        <v>49</v>
      </c>
      <c r="N816" s="264">
        <v>1</v>
      </c>
      <c r="O816" s="264">
        <v>5240</v>
      </c>
      <c r="P816" s="264">
        <v>134</v>
      </c>
      <c r="Q816" s="264">
        <v>134</v>
      </c>
      <c r="R816" s="264">
        <v>88</v>
      </c>
      <c r="S816" s="264">
        <v>0</v>
      </c>
      <c r="T816" s="265">
        <v>0.015</v>
      </c>
      <c r="U816" s="266">
        <v>237433</v>
      </c>
      <c r="V816" s="266">
        <v>4320</v>
      </c>
      <c r="W816" s="266">
        <v>4275</v>
      </c>
      <c r="X816" s="266">
        <v>10</v>
      </c>
      <c r="Y816" s="264">
        <v>3990</v>
      </c>
      <c r="Z816" s="267">
        <v>0.0181524893338331</v>
      </c>
      <c r="AA816" s="267">
        <v>0.0152254765225477</v>
      </c>
      <c r="AB816" s="267">
        <v>0.0162508583199817</v>
      </c>
      <c r="AC816" s="268">
        <v>0.0255725190839695</v>
      </c>
      <c r="AD816" s="269">
        <v>-0.00102538179743404</v>
      </c>
      <c r="AE816" s="270">
        <v>52011</v>
      </c>
      <c r="AF816" s="271">
        <v>1000</v>
      </c>
      <c r="AG816" s="271">
        <v>2</v>
      </c>
      <c r="AH816" s="271">
        <v>50843</v>
      </c>
      <c r="AI816" s="271">
        <v>980</v>
      </c>
      <c r="AJ816" s="271">
        <v>4</v>
      </c>
      <c r="AK816" s="268">
        <v>0.0191882486397108</v>
      </c>
      <c r="AL816" s="268">
        <v>0.0191963495466436</v>
      </c>
      <c r="AM816" s="269">
        <v>-8.10090693275853e-6</v>
      </c>
    </row>
    <row r="817" spans="1:39">
      <c r="A817" s="279" t="s">
        <v>719</v>
      </c>
      <c r="B817" s="280" t="s">
        <v>3340</v>
      </c>
      <c r="C817" s="262" t="s">
        <v>1102</v>
      </c>
      <c r="D817" s="280" t="s">
        <v>1103</v>
      </c>
      <c r="E817" s="263">
        <v>10292</v>
      </c>
      <c r="F817" s="263">
        <v>144</v>
      </c>
      <c r="G817" s="263">
        <v>105</v>
      </c>
      <c r="H817" s="263">
        <v>10</v>
      </c>
      <c r="I817" s="263">
        <v>0</v>
      </c>
      <c r="J817" s="264">
        <v>9453</v>
      </c>
      <c r="K817" s="264">
        <v>175</v>
      </c>
      <c r="L817" s="264">
        <v>175</v>
      </c>
      <c r="M817" s="264">
        <v>37</v>
      </c>
      <c r="N817" s="264">
        <v>0</v>
      </c>
      <c r="O817" s="264">
        <v>6374</v>
      </c>
      <c r="P817" s="264">
        <v>164</v>
      </c>
      <c r="Q817" s="264">
        <v>164</v>
      </c>
      <c r="R817" s="264">
        <v>115</v>
      </c>
      <c r="S817" s="264">
        <v>3</v>
      </c>
      <c r="T817" s="265">
        <v>0.015</v>
      </c>
      <c r="U817" s="266">
        <v>278053</v>
      </c>
      <c r="V817" s="266">
        <v>5832</v>
      </c>
      <c r="W817" s="266">
        <v>5789</v>
      </c>
      <c r="X817" s="266">
        <v>10</v>
      </c>
      <c r="Y817" s="264">
        <v>5441</v>
      </c>
      <c r="Z817" s="267">
        <v>0.0209384541795989</v>
      </c>
      <c r="AA817" s="267">
        <v>0.0139914496696463</v>
      </c>
      <c r="AB817" s="267">
        <v>0.0185126414894742</v>
      </c>
      <c r="AC817" s="268">
        <v>0.0252588641355507</v>
      </c>
      <c r="AD817" s="269">
        <v>-0.00452119181982791</v>
      </c>
      <c r="AE817" s="270">
        <v>61953</v>
      </c>
      <c r="AF817" s="271">
        <v>1320</v>
      </c>
      <c r="AG817" s="271">
        <v>4</v>
      </c>
      <c r="AH817" s="271">
        <v>62034</v>
      </c>
      <c r="AI817" s="271">
        <v>1302</v>
      </c>
      <c r="AJ817" s="271">
        <v>0</v>
      </c>
      <c r="AK817" s="268">
        <v>0.0212419091892241</v>
      </c>
      <c r="AL817" s="268">
        <v>0.020988490182803</v>
      </c>
      <c r="AM817" s="269">
        <v>0.000253419006421108</v>
      </c>
    </row>
    <row r="818" spans="1:39">
      <c r="A818" s="279" t="s">
        <v>719</v>
      </c>
      <c r="B818" s="280" t="s">
        <v>3341</v>
      </c>
      <c r="C818" s="262" t="s">
        <v>1104</v>
      </c>
      <c r="D818" s="280" t="s">
        <v>1105</v>
      </c>
      <c r="E818" s="263">
        <v>10081</v>
      </c>
      <c r="F818" s="263">
        <v>121</v>
      </c>
      <c r="G818" s="263">
        <v>83</v>
      </c>
      <c r="H818" s="263">
        <v>2</v>
      </c>
      <c r="I818" s="263">
        <v>0</v>
      </c>
      <c r="J818" s="264">
        <v>5075</v>
      </c>
      <c r="K818" s="264">
        <v>70</v>
      </c>
      <c r="L818" s="264">
        <v>70</v>
      </c>
      <c r="M818" s="264">
        <v>2</v>
      </c>
      <c r="N818" s="264">
        <v>0</v>
      </c>
      <c r="O818" s="264">
        <v>6243</v>
      </c>
      <c r="P818" s="264">
        <v>90</v>
      </c>
      <c r="Q818" s="264">
        <v>90</v>
      </c>
      <c r="R818" s="264">
        <v>51</v>
      </c>
      <c r="S818" s="264">
        <v>0</v>
      </c>
      <c r="T818" s="265">
        <v>0.015</v>
      </c>
      <c r="U818" s="266">
        <v>220427</v>
      </c>
      <c r="V818" s="266">
        <v>3348</v>
      </c>
      <c r="W818" s="266">
        <v>3310</v>
      </c>
      <c r="X818" s="266">
        <v>1</v>
      </c>
      <c r="Y818" s="264">
        <v>3085</v>
      </c>
      <c r="Z818" s="267">
        <v>0.0151841652792081</v>
      </c>
      <c r="AA818" s="267">
        <v>0.0120027775022319</v>
      </c>
      <c r="AB818" s="267">
        <v>0.0137931034482759</v>
      </c>
      <c r="AC818" s="268">
        <v>0.0144161460836136</v>
      </c>
      <c r="AD818" s="269">
        <v>-0.00179032594604394</v>
      </c>
      <c r="AE818" s="270">
        <v>49444</v>
      </c>
      <c r="AF818" s="271">
        <v>730</v>
      </c>
      <c r="AG818" s="271">
        <v>0</v>
      </c>
      <c r="AH818" s="271">
        <v>49687</v>
      </c>
      <c r="AI818" s="271">
        <v>728</v>
      </c>
      <c r="AJ818" s="271">
        <v>0</v>
      </c>
      <c r="AK818" s="268">
        <v>0.0147641776555295</v>
      </c>
      <c r="AL818" s="268">
        <v>0.0146517197657335</v>
      </c>
      <c r="AM818" s="269">
        <v>0.000112457889795997</v>
      </c>
    </row>
    <row r="819" spans="1:39">
      <c r="A819" s="279" t="s">
        <v>719</v>
      </c>
      <c r="B819" s="280" t="s">
        <v>3341</v>
      </c>
      <c r="C819" s="262" t="s">
        <v>1106</v>
      </c>
      <c r="D819" s="280" t="s">
        <v>1107</v>
      </c>
      <c r="E819" s="263">
        <v>7627</v>
      </c>
      <c r="F819" s="263">
        <v>111</v>
      </c>
      <c r="G819" s="263">
        <v>76</v>
      </c>
      <c r="H819" s="263">
        <v>0</v>
      </c>
      <c r="I819" s="263">
        <v>0</v>
      </c>
      <c r="J819" s="264">
        <v>3741</v>
      </c>
      <c r="K819" s="264">
        <v>96</v>
      </c>
      <c r="L819" s="264">
        <v>96</v>
      </c>
      <c r="M819" s="264">
        <v>12</v>
      </c>
      <c r="N819" s="264">
        <v>0</v>
      </c>
      <c r="O819" s="264">
        <v>4673</v>
      </c>
      <c r="P819" s="264">
        <v>52</v>
      </c>
      <c r="Q819" s="264">
        <v>52</v>
      </c>
      <c r="R819" s="264">
        <v>25</v>
      </c>
      <c r="S819" s="264">
        <v>0</v>
      </c>
      <c r="T819" s="265">
        <v>0.015</v>
      </c>
      <c r="U819" s="266">
        <v>171222</v>
      </c>
      <c r="V819" s="266">
        <v>2661</v>
      </c>
      <c r="W819" s="266">
        <v>2625</v>
      </c>
      <c r="X819" s="266">
        <v>2</v>
      </c>
      <c r="Y819" s="264">
        <v>2405</v>
      </c>
      <c r="Z819" s="267">
        <v>0.0155295464367897</v>
      </c>
      <c r="AA819" s="267">
        <v>0.0145535597220401</v>
      </c>
      <c r="AB819" s="267">
        <v>0.0256615878107458</v>
      </c>
      <c r="AC819" s="268">
        <v>0.0111277551893858</v>
      </c>
      <c r="AD819" s="269">
        <v>-0.0111080280887057</v>
      </c>
      <c r="AE819" s="270">
        <v>37721</v>
      </c>
      <c r="AF819" s="271">
        <v>597</v>
      </c>
      <c r="AG819" s="271">
        <v>0</v>
      </c>
      <c r="AH819" s="271">
        <v>39034</v>
      </c>
      <c r="AI819" s="271">
        <v>596</v>
      </c>
      <c r="AJ819" s="271">
        <v>0</v>
      </c>
      <c r="AK819" s="268">
        <v>0.0158267278173961</v>
      </c>
      <c r="AL819" s="268">
        <v>0.0152687400727571</v>
      </c>
      <c r="AM819" s="269">
        <v>0.000557987744639063</v>
      </c>
    </row>
    <row r="820" spans="1:39">
      <c r="A820" s="279" t="s">
        <v>719</v>
      </c>
      <c r="B820" s="280" t="s">
        <v>3341</v>
      </c>
      <c r="C820" s="262" t="s">
        <v>1108</v>
      </c>
      <c r="D820" s="280" t="s">
        <v>1109</v>
      </c>
      <c r="E820" s="263">
        <v>5847</v>
      </c>
      <c r="F820" s="263">
        <v>144</v>
      </c>
      <c r="G820" s="263">
        <v>68</v>
      </c>
      <c r="H820" s="263">
        <v>0</v>
      </c>
      <c r="I820" s="263">
        <v>0</v>
      </c>
      <c r="J820" s="264">
        <v>2937</v>
      </c>
      <c r="K820" s="264">
        <v>0</v>
      </c>
      <c r="L820" s="264">
        <v>0</v>
      </c>
      <c r="M820" s="264">
        <v>0</v>
      </c>
      <c r="N820" s="264">
        <v>0</v>
      </c>
      <c r="O820" s="264">
        <v>3323</v>
      </c>
      <c r="P820" s="264">
        <v>55</v>
      </c>
      <c r="Q820" s="264">
        <v>55</v>
      </c>
      <c r="R820" s="264">
        <v>20</v>
      </c>
      <c r="S820" s="264">
        <v>0</v>
      </c>
      <c r="T820" s="265">
        <v>0.015</v>
      </c>
      <c r="U820" s="266">
        <v>134187</v>
      </c>
      <c r="V820" s="266">
        <v>2208</v>
      </c>
      <c r="W820" s="266">
        <v>2131</v>
      </c>
      <c r="X820" s="266">
        <v>9</v>
      </c>
      <c r="Y820" s="264">
        <v>1990</v>
      </c>
      <c r="Z820" s="267">
        <v>0.0163875785284715</v>
      </c>
      <c r="AA820" s="267">
        <v>0.0246280143663417</v>
      </c>
      <c r="AB820" s="267">
        <v>0</v>
      </c>
      <c r="AC820" s="268">
        <v>0.01655130905808</v>
      </c>
      <c r="AD820" s="269">
        <v>0.0246280143663417</v>
      </c>
      <c r="AE820" s="270">
        <v>28883</v>
      </c>
      <c r="AF820" s="271">
        <v>490</v>
      </c>
      <c r="AG820" s="271">
        <v>0</v>
      </c>
      <c r="AH820" s="271">
        <v>29824</v>
      </c>
      <c r="AI820" s="271">
        <v>558</v>
      </c>
      <c r="AJ820" s="271">
        <v>1</v>
      </c>
      <c r="AK820" s="268">
        <v>0.016964996710868</v>
      </c>
      <c r="AL820" s="268">
        <v>0.0186762339055794</v>
      </c>
      <c r="AM820" s="269">
        <v>-0.00171123719471141</v>
      </c>
    </row>
    <row r="821" spans="1:39">
      <c r="A821" s="279" t="s">
        <v>719</v>
      </c>
      <c r="B821" s="280" t="s">
        <v>3341</v>
      </c>
      <c r="C821" s="262" t="s">
        <v>1110</v>
      </c>
      <c r="D821" s="280" t="s">
        <v>1110</v>
      </c>
      <c r="E821" s="263">
        <v>5820</v>
      </c>
      <c r="F821" s="263">
        <v>94</v>
      </c>
      <c r="G821" s="263">
        <v>48</v>
      </c>
      <c r="H821" s="263">
        <v>0</v>
      </c>
      <c r="I821" s="263">
        <v>0</v>
      </c>
      <c r="J821" s="264">
        <v>2959</v>
      </c>
      <c r="K821" s="264">
        <v>49</v>
      </c>
      <c r="L821" s="264">
        <v>49</v>
      </c>
      <c r="M821" s="264">
        <v>2</v>
      </c>
      <c r="N821" s="264">
        <v>0</v>
      </c>
      <c r="O821" s="264">
        <v>3277</v>
      </c>
      <c r="P821" s="264">
        <v>75</v>
      </c>
      <c r="Q821" s="264">
        <v>75</v>
      </c>
      <c r="R821" s="264">
        <v>35</v>
      </c>
      <c r="S821" s="264">
        <v>0</v>
      </c>
      <c r="T821" s="265">
        <v>0.015</v>
      </c>
      <c r="U821" s="266">
        <v>117537</v>
      </c>
      <c r="V821" s="266">
        <v>2185</v>
      </c>
      <c r="W821" s="266">
        <v>2139</v>
      </c>
      <c r="X821" s="266">
        <v>0</v>
      </c>
      <c r="Y821" s="264">
        <v>1986</v>
      </c>
      <c r="Z821" s="267">
        <v>0.0185898908428835</v>
      </c>
      <c r="AA821" s="267">
        <v>0.0161512027491409</v>
      </c>
      <c r="AB821" s="267">
        <v>0.0165596485299088</v>
      </c>
      <c r="AC821" s="268">
        <v>0.022886786695148</v>
      </c>
      <c r="AD821" s="269">
        <v>-0.000408445780767857</v>
      </c>
      <c r="AE821" s="270">
        <v>27542</v>
      </c>
      <c r="AF821" s="271">
        <v>496</v>
      </c>
      <c r="AG821" s="271">
        <v>0</v>
      </c>
      <c r="AH821" s="271">
        <v>27489</v>
      </c>
      <c r="AI821" s="271">
        <v>529</v>
      </c>
      <c r="AJ821" s="271">
        <v>0</v>
      </c>
      <c r="AK821" s="268">
        <v>0.018008859196863</v>
      </c>
      <c r="AL821" s="268">
        <v>0.019244061260868</v>
      </c>
      <c r="AM821" s="269">
        <v>-0.00123520206400501</v>
      </c>
    </row>
    <row r="822" spans="1:39">
      <c r="A822" s="279" t="s">
        <v>719</v>
      </c>
      <c r="B822" s="280" t="s">
        <v>3341</v>
      </c>
      <c r="C822" s="262" t="s">
        <v>1111</v>
      </c>
      <c r="D822" s="280" t="s">
        <v>1111</v>
      </c>
      <c r="E822" s="263">
        <v>3530</v>
      </c>
      <c r="F822" s="263">
        <v>34</v>
      </c>
      <c r="G822" s="263">
        <v>22</v>
      </c>
      <c r="H822" s="263">
        <v>2</v>
      </c>
      <c r="I822" s="263">
        <v>0</v>
      </c>
      <c r="J822" s="264">
        <v>1702</v>
      </c>
      <c r="K822" s="264">
        <v>37</v>
      </c>
      <c r="L822" s="264">
        <v>37</v>
      </c>
      <c r="M822" s="264">
        <v>6</v>
      </c>
      <c r="N822" s="264">
        <v>0</v>
      </c>
      <c r="O822" s="264">
        <v>2325</v>
      </c>
      <c r="P822" s="264">
        <v>29</v>
      </c>
      <c r="Q822" s="264">
        <v>29</v>
      </c>
      <c r="R822" s="264">
        <v>16</v>
      </c>
      <c r="S822" s="264">
        <v>0</v>
      </c>
      <c r="T822" s="265">
        <v>0.015</v>
      </c>
      <c r="U822" s="266">
        <v>79845</v>
      </c>
      <c r="V822" s="266">
        <v>1128</v>
      </c>
      <c r="W822" s="266">
        <v>1116</v>
      </c>
      <c r="X822" s="266">
        <v>0</v>
      </c>
      <c r="Y822" s="264">
        <v>1029</v>
      </c>
      <c r="Z822" s="267">
        <v>0.0141273717828292</v>
      </c>
      <c r="AA822" s="267">
        <v>0.00963172804532578</v>
      </c>
      <c r="AB822" s="267">
        <v>0.0217391304347826</v>
      </c>
      <c r="AC822" s="268">
        <v>0.0124731182795699</v>
      </c>
      <c r="AD822" s="269">
        <v>-0.0121074023894568</v>
      </c>
      <c r="AE822" s="270">
        <v>17464</v>
      </c>
      <c r="AF822" s="271">
        <v>283</v>
      </c>
      <c r="AG822" s="271">
        <v>0</v>
      </c>
      <c r="AH822" s="271">
        <v>18328</v>
      </c>
      <c r="AI822" s="271">
        <v>259</v>
      </c>
      <c r="AJ822" s="271">
        <v>0</v>
      </c>
      <c r="AK822" s="268">
        <v>0.01620476408612</v>
      </c>
      <c r="AL822" s="268">
        <v>0.014131383675251</v>
      </c>
      <c r="AM822" s="269">
        <v>0.00207338041086903</v>
      </c>
    </row>
    <row r="823" spans="1:39">
      <c r="A823" s="279" t="s">
        <v>719</v>
      </c>
      <c r="B823" s="280" t="s">
        <v>3341</v>
      </c>
      <c r="C823" s="262" t="s">
        <v>1112</v>
      </c>
      <c r="D823" s="280" t="s">
        <v>1113</v>
      </c>
      <c r="E823" s="263">
        <v>10832</v>
      </c>
      <c r="F823" s="263">
        <v>134</v>
      </c>
      <c r="G823" s="263">
        <v>87</v>
      </c>
      <c r="H823" s="263">
        <v>1</v>
      </c>
      <c r="I823" s="263">
        <v>0</v>
      </c>
      <c r="J823" s="264">
        <v>5261</v>
      </c>
      <c r="K823" s="264">
        <v>136</v>
      </c>
      <c r="L823" s="264">
        <v>136</v>
      </c>
      <c r="M823" s="264">
        <v>33</v>
      </c>
      <c r="N823" s="264">
        <v>0</v>
      </c>
      <c r="O823" s="264">
        <v>6545</v>
      </c>
      <c r="P823" s="264">
        <v>107</v>
      </c>
      <c r="Q823" s="264">
        <v>107</v>
      </c>
      <c r="R823" s="264">
        <v>60</v>
      </c>
      <c r="S823" s="264">
        <v>0</v>
      </c>
      <c r="T823" s="265">
        <v>0.015</v>
      </c>
      <c r="U823" s="266">
        <v>246112</v>
      </c>
      <c r="V823" s="266">
        <v>4211</v>
      </c>
      <c r="W823" s="266">
        <v>4164</v>
      </c>
      <c r="X823" s="266">
        <v>1</v>
      </c>
      <c r="Y823" s="264">
        <v>3868</v>
      </c>
      <c r="Z823" s="267">
        <v>0.0171060330256144</v>
      </c>
      <c r="AA823" s="267">
        <v>0.012370753323486</v>
      </c>
      <c r="AB823" s="267">
        <v>0.0258505987454856</v>
      </c>
      <c r="AC823" s="268">
        <v>0.0163483575248281</v>
      </c>
      <c r="AD823" s="269">
        <v>-0.0134798454219997</v>
      </c>
      <c r="AE823" s="270">
        <v>52956</v>
      </c>
      <c r="AF823" s="271">
        <v>929</v>
      </c>
      <c r="AG823" s="271">
        <v>0</v>
      </c>
      <c r="AH823" s="271">
        <v>54459</v>
      </c>
      <c r="AI823" s="271">
        <v>951</v>
      </c>
      <c r="AJ823" s="271">
        <v>0</v>
      </c>
      <c r="AK823" s="268">
        <v>0.0175428657753607</v>
      </c>
      <c r="AL823" s="268">
        <v>0.0174626783451771</v>
      </c>
      <c r="AM823" s="269">
        <v>8.01874301835717e-5</v>
      </c>
    </row>
    <row r="824" spans="1:39">
      <c r="A824" s="279" t="s">
        <v>719</v>
      </c>
      <c r="B824" s="280" t="s">
        <v>3341</v>
      </c>
      <c r="C824" s="262" t="s">
        <v>1114</v>
      </c>
      <c r="D824" s="280" t="s">
        <v>1114</v>
      </c>
      <c r="E824" s="263">
        <v>2541</v>
      </c>
      <c r="F824" s="263">
        <v>36</v>
      </c>
      <c r="G824" s="263">
        <v>16</v>
      </c>
      <c r="H824" s="263">
        <v>0</v>
      </c>
      <c r="I824" s="263">
        <v>0</v>
      </c>
      <c r="J824" s="264">
        <v>1319</v>
      </c>
      <c r="K824" s="264">
        <v>14</v>
      </c>
      <c r="L824" s="264">
        <v>14</v>
      </c>
      <c r="M824" s="264">
        <v>0</v>
      </c>
      <c r="N824" s="264">
        <v>0</v>
      </c>
      <c r="O824" s="264">
        <v>1543</v>
      </c>
      <c r="P824" s="264">
        <v>33</v>
      </c>
      <c r="Q824" s="264">
        <v>33</v>
      </c>
      <c r="R824" s="264">
        <v>17</v>
      </c>
      <c r="S824" s="264">
        <v>0</v>
      </c>
      <c r="T824" s="265">
        <v>0.015</v>
      </c>
      <c r="U824" s="266">
        <v>59285</v>
      </c>
      <c r="V824" s="266">
        <v>881</v>
      </c>
      <c r="W824" s="266">
        <v>861</v>
      </c>
      <c r="X824" s="266">
        <v>0</v>
      </c>
      <c r="Y824" s="264">
        <v>807</v>
      </c>
      <c r="Z824" s="267">
        <v>0.0148604200050603</v>
      </c>
      <c r="AA824" s="267">
        <v>0.0141676505312869</v>
      </c>
      <c r="AB824" s="267">
        <v>0.0106141015921152</v>
      </c>
      <c r="AC824" s="268">
        <v>0.0213869086195723</v>
      </c>
      <c r="AD824" s="269">
        <v>0.00355354893917166</v>
      </c>
      <c r="AE824" s="270">
        <v>12905</v>
      </c>
      <c r="AF824" s="271">
        <v>203</v>
      </c>
      <c r="AG824" s="271">
        <v>0</v>
      </c>
      <c r="AH824" s="271">
        <v>13089</v>
      </c>
      <c r="AI824" s="271">
        <v>208</v>
      </c>
      <c r="AJ824" s="271">
        <v>0</v>
      </c>
      <c r="AK824" s="268">
        <v>0.0157303370786517</v>
      </c>
      <c r="AL824" s="268">
        <v>0.0158912063564825</v>
      </c>
      <c r="AM824" s="269">
        <v>-0.000160869277830857</v>
      </c>
    </row>
    <row r="825" spans="1:39">
      <c r="A825" s="279" t="s">
        <v>719</v>
      </c>
      <c r="B825" s="280" t="s">
        <v>3341</v>
      </c>
      <c r="C825" s="262" t="s">
        <v>1115</v>
      </c>
      <c r="D825" s="280" t="s">
        <v>1116</v>
      </c>
      <c r="E825" s="263">
        <v>12928</v>
      </c>
      <c r="F825" s="263">
        <v>199</v>
      </c>
      <c r="G825" s="263">
        <v>119</v>
      </c>
      <c r="H825" s="263">
        <v>2</v>
      </c>
      <c r="I825" s="263">
        <v>0</v>
      </c>
      <c r="J825" s="264">
        <v>7379</v>
      </c>
      <c r="K825" s="264">
        <v>186</v>
      </c>
      <c r="L825" s="264">
        <v>186</v>
      </c>
      <c r="M825" s="264">
        <v>33</v>
      </c>
      <c r="N825" s="264">
        <v>0</v>
      </c>
      <c r="O825" s="264">
        <v>8203</v>
      </c>
      <c r="P825" s="264">
        <v>281</v>
      </c>
      <c r="Q825" s="264">
        <v>281</v>
      </c>
      <c r="R825" s="264">
        <v>162</v>
      </c>
      <c r="S825" s="264">
        <v>0</v>
      </c>
      <c r="T825" s="265">
        <v>0.015</v>
      </c>
      <c r="U825" s="266">
        <v>298262</v>
      </c>
      <c r="V825" s="266">
        <v>5427</v>
      </c>
      <c r="W825" s="266">
        <v>5347</v>
      </c>
      <c r="X825" s="266">
        <v>4</v>
      </c>
      <c r="Y825" s="264">
        <v>4881</v>
      </c>
      <c r="Z825" s="267">
        <v>0.0181820010594712</v>
      </c>
      <c r="AA825" s="267">
        <v>0.0153929455445545</v>
      </c>
      <c r="AB825" s="267">
        <v>0.0252066675701315</v>
      </c>
      <c r="AC825" s="268">
        <v>0.0342557600877728</v>
      </c>
      <c r="AD825" s="269">
        <v>-0.009813722025577</v>
      </c>
      <c r="AE825" s="270">
        <v>66091</v>
      </c>
      <c r="AF825" s="271">
        <v>1346</v>
      </c>
      <c r="AG825" s="271">
        <v>0</v>
      </c>
      <c r="AH825" s="271">
        <v>66494</v>
      </c>
      <c r="AI825" s="271">
        <v>1223</v>
      </c>
      <c r="AJ825" s="271">
        <v>3</v>
      </c>
      <c r="AK825" s="268">
        <v>0.0203658591941414</v>
      </c>
      <c r="AL825" s="268">
        <v>0.0183475200769994</v>
      </c>
      <c r="AM825" s="269">
        <v>0.00201833911714198</v>
      </c>
    </row>
    <row r="826" spans="1:39">
      <c r="A826" s="279" t="s">
        <v>719</v>
      </c>
      <c r="B826" s="280" t="s">
        <v>3342</v>
      </c>
      <c r="C826" s="262" t="s">
        <v>1117</v>
      </c>
      <c r="D826" s="280" t="s">
        <v>1117</v>
      </c>
      <c r="E826" s="263">
        <v>11461</v>
      </c>
      <c r="F826" s="263">
        <v>152</v>
      </c>
      <c r="G826" s="263">
        <v>110</v>
      </c>
      <c r="H826" s="263">
        <v>3</v>
      </c>
      <c r="I826" s="263">
        <v>0</v>
      </c>
      <c r="J826" s="264">
        <v>10758</v>
      </c>
      <c r="K826" s="264">
        <v>129</v>
      </c>
      <c r="L826" s="264">
        <v>129</v>
      </c>
      <c r="M826" s="264">
        <v>47</v>
      </c>
      <c r="N826" s="264">
        <v>0</v>
      </c>
      <c r="O826" s="264">
        <v>5829</v>
      </c>
      <c r="P826" s="264">
        <v>204</v>
      </c>
      <c r="Q826" s="264">
        <v>204</v>
      </c>
      <c r="R826" s="264">
        <v>171</v>
      </c>
      <c r="S826" s="264">
        <v>0</v>
      </c>
      <c r="T826" s="265">
        <v>0.015</v>
      </c>
      <c r="U826" s="266">
        <v>305991</v>
      </c>
      <c r="V826" s="266">
        <v>4890</v>
      </c>
      <c r="W826" s="266">
        <v>4846</v>
      </c>
      <c r="X826" s="266">
        <v>2</v>
      </c>
      <c r="Y826" s="264">
        <v>4597</v>
      </c>
      <c r="Z826" s="267">
        <v>0.0159743260422692</v>
      </c>
      <c r="AA826" s="267">
        <v>0.0132623680307129</v>
      </c>
      <c r="AB826" s="267">
        <v>0.0119910764082543</v>
      </c>
      <c r="AC826" s="268">
        <v>0.0349974266598044</v>
      </c>
      <c r="AD826" s="269">
        <v>0.00127129162245853</v>
      </c>
      <c r="AE826" s="270">
        <v>67117</v>
      </c>
      <c r="AF826" s="271">
        <v>1189</v>
      </c>
      <c r="AG826" s="271">
        <v>0</v>
      </c>
      <c r="AH826" s="271">
        <v>68766</v>
      </c>
      <c r="AI826" s="271">
        <v>1130</v>
      </c>
      <c r="AJ826" s="271">
        <v>0</v>
      </c>
      <c r="AK826" s="268">
        <v>0.0177153329260843</v>
      </c>
      <c r="AL826" s="268">
        <v>0.0164325393362999</v>
      </c>
      <c r="AM826" s="269">
        <v>0.00128279358978439</v>
      </c>
    </row>
    <row r="827" spans="1:39">
      <c r="A827" s="279" t="s">
        <v>719</v>
      </c>
      <c r="B827" s="280" t="s">
        <v>3342</v>
      </c>
      <c r="C827" s="262" t="s">
        <v>1118</v>
      </c>
      <c r="D827" s="280" t="s">
        <v>1119</v>
      </c>
      <c r="E827" s="263">
        <v>7633</v>
      </c>
      <c r="F827" s="263">
        <v>113</v>
      </c>
      <c r="G827" s="263">
        <v>102</v>
      </c>
      <c r="H827" s="263">
        <v>3</v>
      </c>
      <c r="I827" s="263">
        <v>0</v>
      </c>
      <c r="J827" s="264">
        <v>7363</v>
      </c>
      <c r="K827" s="264">
        <v>104</v>
      </c>
      <c r="L827" s="264">
        <v>104</v>
      </c>
      <c r="M827" s="264">
        <v>44</v>
      </c>
      <c r="N827" s="264">
        <v>0</v>
      </c>
      <c r="O827" s="264">
        <v>4736</v>
      </c>
      <c r="P827" s="264">
        <v>14</v>
      </c>
      <c r="Q827" s="264">
        <v>14</v>
      </c>
      <c r="R827" s="264">
        <v>11</v>
      </c>
      <c r="S827" s="264">
        <v>0</v>
      </c>
      <c r="T827" s="265">
        <v>0.015</v>
      </c>
      <c r="U827" s="266">
        <v>204258</v>
      </c>
      <c r="V827" s="266">
        <v>3920</v>
      </c>
      <c r="W827" s="266">
        <v>3908</v>
      </c>
      <c r="X827" s="266">
        <v>11</v>
      </c>
      <c r="Y827" s="264">
        <v>3715</v>
      </c>
      <c r="Z827" s="267">
        <v>0.0191375613195077</v>
      </c>
      <c r="AA827" s="267">
        <v>0.0148041399187737</v>
      </c>
      <c r="AB827" s="267">
        <v>0.0141246774412604</v>
      </c>
      <c r="AC827" s="268">
        <v>0.00295608108108108</v>
      </c>
      <c r="AD827" s="269">
        <v>0.00067946247751339</v>
      </c>
      <c r="AE827" s="270">
        <v>45521</v>
      </c>
      <c r="AF827" s="271">
        <v>773</v>
      </c>
      <c r="AG827" s="271">
        <v>0</v>
      </c>
      <c r="AH827" s="271">
        <v>43348</v>
      </c>
      <c r="AI827" s="271">
        <v>897</v>
      </c>
      <c r="AJ827" s="271">
        <v>2</v>
      </c>
      <c r="AK827" s="268">
        <v>0.0169811735243075</v>
      </c>
      <c r="AL827" s="268">
        <v>0.0206468579865276</v>
      </c>
      <c r="AM827" s="269">
        <v>-0.00366568446222017</v>
      </c>
    </row>
    <row r="828" spans="1:39">
      <c r="A828" s="279" t="s">
        <v>719</v>
      </c>
      <c r="B828" s="280" t="s">
        <v>3342</v>
      </c>
      <c r="C828" s="262" t="s">
        <v>1120</v>
      </c>
      <c r="D828" s="280" t="s">
        <v>1121</v>
      </c>
      <c r="E828" s="263">
        <v>11844</v>
      </c>
      <c r="F828" s="263">
        <v>188</v>
      </c>
      <c r="G828" s="263">
        <v>104</v>
      </c>
      <c r="H828" s="263">
        <v>14</v>
      </c>
      <c r="I828" s="263">
        <v>0</v>
      </c>
      <c r="J828" s="264">
        <v>11201</v>
      </c>
      <c r="K828" s="264">
        <v>145</v>
      </c>
      <c r="L828" s="264">
        <v>145</v>
      </c>
      <c r="M828" s="264">
        <v>44</v>
      </c>
      <c r="N828" s="264">
        <v>0</v>
      </c>
      <c r="O828" s="264">
        <v>6318</v>
      </c>
      <c r="P828" s="264">
        <v>162</v>
      </c>
      <c r="Q828" s="264">
        <v>162</v>
      </c>
      <c r="R828" s="264">
        <v>87</v>
      </c>
      <c r="S828" s="264">
        <v>0</v>
      </c>
      <c r="T828" s="265">
        <v>0.015</v>
      </c>
      <c r="U828" s="266">
        <v>313939</v>
      </c>
      <c r="V828" s="266">
        <v>4973</v>
      </c>
      <c r="W828" s="266">
        <v>4889</v>
      </c>
      <c r="X828" s="266">
        <v>18</v>
      </c>
      <c r="Y828" s="264">
        <v>4526</v>
      </c>
      <c r="Z828" s="267">
        <v>0.0157833209636267</v>
      </c>
      <c r="AA828" s="267">
        <v>0.0158730158730159</v>
      </c>
      <c r="AB828" s="267">
        <v>0.012945272743505</v>
      </c>
      <c r="AC828" s="268">
        <v>0.0256410256410256</v>
      </c>
      <c r="AD828" s="269">
        <v>0.00292774312951083</v>
      </c>
      <c r="AE828" s="270">
        <v>69262</v>
      </c>
      <c r="AF828" s="271">
        <v>1200</v>
      </c>
      <c r="AG828" s="271">
        <v>3</v>
      </c>
      <c r="AH828" s="271">
        <v>67378</v>
      </c>
      <c r="AI828" s="271">
        <v>1146</v>
      </c>
      <c r="AJ828" s="271">
        <v>3</v>
      </c>
      <c r="AK828" s="268">
        <v>0.0172822038058387</v>
      </c>
      <c r="AL828" s="268">
        <v>0.0169639941820772</v>
      </c>
      <c r="AM828" s="269">
        <v>0.000318209623761466</v>
      </c>
    </row>
    <row r="829" spans="1:39">
      <c r="A829" s="279" t="s">
        <v>719</v>
      </c>
      <c r="B829" s="280" t="s">
        <v>3340</v>
      </c>
      <c r="C829" s="262" t="s">
        <v>1122</v>
      </c>
      <c r="D829" s="280" t="s">
        <v>1122</v>
      </c>
      <c r="E829" s="263">
        <v>5567</v>
      </c>
      <c r="F829" s="263">
        <v>81</v>
      </c>
      <c r="G829" s="263">
        <v>68</v>
      </c>
      <c r="H829" s="263">
        <v>32</v>
      </c>
      <c r="I829" s="263">
        <v>0</v>
      </c>
      <c r="J829" s="264">
        <v>4629</v>
      </c>
      <c r="K829" s="264">
        <v>52</v>
      </c>
      <c r="L829" s="264">
        <v>52</v>
      </c>
      <c r="M829" s="264">
        <v>7</v>
      </c>
      <c r="N829" s="264">
        <v>0</v>
      </c>
      <c r="O829" s="264">
        <v>3160</v>
      </c>
      <c r="P829" s="264">
        <v>43</v>
      </c>
      <c r="Q829" s="264">
        <v>43</v>
      </c>
      <c r="R829" s="264">
        <v>21</v>
      </c>
      <c r="S829" s="264">
        <v>0</v>
      </c>
      <c r="T829" s="265">
        <v>0.015</v>
      </c>
      <c r="U829" s="266">
        <v>141666</v>
      </c>
      <c r="V829" s="266">
        <v>1958</v>
      </c>
      <c r="W829" s="266">
        <v>1945</v>
      </c>
      <c r="X829" s="266">
        <v>1</v>
      </c>
      <c r="Y829" s="264">
        <v>1828</v>
      </c>
      <c r="Z829" s="267">
        <v>0.0138141826549772</v>
      </c>
      <c r="AA829" s="267">
        <v>0.0145500269444943</v>
      </c>
      <c r="AB829" s="267">
        <v>0.0112335277597753</v>
      </c>
      <c r="AC829" s="268">
        <v>0.0136075949367089</v>
      </c>
      <c r="AD829" s="269">
        <v>0.00331649918471901</v>
      </c>
      <c r="AE829" s="270">
        <v>31514</v>
      </c>
      <c r="AF829" s="271">
        <v>471</v>
      </c>
      <c r="AG829" s="271">
        <v>0</v>
      </c>
      <c r="AH829" s="271">
        <v>31509</v>
      </c>
      <c r="AI829" s="271">
        <v>460</v>
      </c>
      <c r="AJ829" s="271">
        <v>0</v>
      </c>
      <c r="AK829" s="268">
        <v>0.0149457384019801</v>
      </c>
      <c r="AL829" s="268">
        <v>0.0145990034593291</v>
      </c>
      <c r="AM829" s="269">
        <v>0.000346734942650992</v>
      </c>
    </row>
    <row r="830" spans="1:39">
      <c r="A830" s="279" t="s">
        <v>719</v>
      </c>
      <c r="B830" s="280" t="s">
        <v>3340</v>
      </c>
      <c r="C830" s="262" t="s">
        <v>1123</v>
      </c>
      <c r="D830" s="280" t="s">
        <v>1123</v>
      </c>
      <c r="E830" s="263">
        <v>6502</v>
      </c>
      <c r="F830" s="263">
        <v>72</v>
      </c>
      <c r="G830" s="263">
        <v>47</v>
      </c>
      <c r="H830" s="263">
        <v>2</v>
      </c>
      <c r="I830" s="263">
        <v>0</v>
      </c>
      <c r="J830" s="264">
        <v>5954</v>
      </c>
      <c r="K830" s="264">
        <v>66</v>
      </c>
      <c r="L830" s="264">
        <v>66</v>
      </c>
      <c r="M830" s="264">
        <v>11</v>
      </c>
      <c r="N830" s="264">
        <v>0</v>
      </c>
      <c r="O830" s="264">
        <v>3814</v>
      </c>
      <c r="P830" s="264">
        <v>64</v>
      </c>
      <c r="Q830" s="264">
        <v>64</v>
      </c>
      <c r="R830" s="264">
        <v>41</v>
      </c>
      <c r="S830" s="264">
        <v>0</v>
      </c>
      <c r="T830" s="265">
        <v>0.015</v>
      </c>
      <c r="U830" s="266">
        <v>179795</v>
      </c>
      <c r="V830" s="266">
        <v>2615</v>
      </c>
      <c r="W830" s="266">
        <v>2589</v>
      </c>
      <c r="X830" s="266">
        <v>2</v>
      </c>
      <c r="Y830" s="264">
        <v>2423</v>
      </c>
      <c r="Z830" s="267">
        <v>0.0145332183876081</v>
      </c>
      <c r="AA830" s="267">
        <v>0.0110735158412796</v>
      </c>
      <c r="AB830" s="267">
        <v>0.0110849848841115</v>
      </c>
      <c r="AC830" s="268">
        <v>0.0167802831672784</v>
      </c>
      <c r="AD830" s="269">
        <v>-1.14690428319152e-5</v>
      </c>
      <c r="AE830" s="270">
        <v>38996</v>
      </c>
      <c r="AF830" s="271">
        <v>598</v>
      </c>
      <c r="AG830" s="271">
        <v>0</v>
      </c>
      <c r="AH830" s="271">
        <v>40223</v>
      </c>
      <c r="AI830" s="271">
        <v>588</v>
      </c>
      <c r="AJ830" s="271">
        <v>0</v>
      </c>
      <c r="AK830" s="268">
        <v>0.0153349061442199</v>
      </c>
      <c r="AL830" s="268">
        <v>0.0146185018521741</v>
      </c>
      <c r="AM830" s="269">
        <v>0.000716404292045791</v>
      </c>
    </row>
    <row r="831" spans="1:39">
      <c r="A831" s="279" t="s">
        <v>719</v>
      </c>
      <c r="B831" s="280" t="s">
        <v>3342</v>
      </c>
      <c r="C831" s="262" t="s">
        <v>1124</v>
      </c>
      <c r="D831" s="280" t="s">
        <v>1125</v>
      </c>
      <c r="E831" s="263">
        <v>8231</v>
      </c>
      <c r="F831" s="263">
        <v>129</v>
      </c>
      <c r="G831" s="263">
        <v>88</v>
      </c>
      <c r="H831" s="263">
        <v>3</v>
      </c>
      <c r="I831" s="263">
        <v>0</v>
      </c>
      <c r="J831" s="264">
        <v>8037</v>
      </c>
      <c r="K831" s="264">
        <v>46</v>
      </c>
      <c r="L831" s="264">
        <v>46</v>
      </c>
      <c r="M831" s="264">
        <v>15</v>
      </c>
      <c r="N831" s="264">
        <v>0</v>
      </c>
      <c r="O831" s="264">
        <v>4521</v>
      </c>
      <c r="P831" s="264">
        <v>167</v>
      </c>
      <c r="Q831" s="264">
        <v>167</v>
      </c>
      <c r="R831" s="264">
        <v>124</v>
      </c>
      <c r="S831" s="264">
        <v>1</v>
      </c>
      <c r="T831" s="265">
        <v>0.015</v>
      </c>
      <c r="U831" s="266">
        <v>218935</v>
      </c>
      <c r="V831" s="266">
        <v>3542</v>
      </c>
      <c r="W831" s="266">
        <v>3501</v>
      </c>
      <c r="X831" s="266">
        <v>5</v>
      </c>
      <c r="Y831" s="264">
        <v>3305</v>
      </c>
      <c r="Z831" s="267">
        <v>0.0161554799369676</v>
      </c>
      <c r="AA831" s="267">
        <v>0.0156724577815575</v>
      </c>
      <c r="AB831" s="267">
        <v>0.00572352867985567</v>
      </c>
      <c r="AC831" s="268">
        <v>0.0367175403671754</v>
      </c>
      <c r="AD831" s="269">
        <v>0.00994892910170186</v>
      </c>
      <c r="AE831" s="270">
        <v>47908</v>
      </c>
      <c r="AF831" s="271">
        <v>818</v>
      </c>
      <c r="AG831" s="271">
        <v>1</v>
      </c>
      <c r="AH831" s="271">
        <v>46283</v>
      </c>
      <c r="AI831" s="271">
        <v>784</v>
      </c>
      <c r="AJ831" s="271">
        <v>1</v>
      </c>
      <c r="AK831" s="268">
        <v>0.01705351924522</v>
      </c>
      <c r="AL831" s="268">
        <v>0.0169176587515935</v>
      </c>
      <c r="AM831" s="269">
        <v>0.000135860493626547</v>
      </c>
    </row>
    <row r="832" spans="1:39">
      <c r="A832" s="279" t="s">
        <v>719</v>
      </c>
      <c r="B832" s="280" t="s">
        <v>3342</v>
      </c>
      <c r="C832" s="262" t="s">
        <v>1126</v>
      </c>
      <c r="D832" s="280" t="s">
        <v>1127</v>
      </c>
      <c r="E832" s="263">
        <v>5767</v>
      </c>
      <c r="F832" s="263">
        <v>101</v>
      </c>
      <c r="G832" s="263">
        <v>77</v>
      </c>
      <c r="H832" s="263">
        <v>11</v>
      </c>
      <c r="I832" s="263">
        <v>0</v>
      </c>
      <c r="J832" s="264">
        <v>5539</v>
      </c>
      <c r="K832" s="264">
        <v>64</v>
      </c>
      <c r="L832" s="264">
        <v>64</v>
      </c>
      <c r="M832" s="264">
        <v>22</v>
      </c>
      <c r="N832" s="264">
        <v>0</v>
      </c>
      <c r="O832" s="264">
        <v>3606</v>
      </c>
      <c r="P832" s="264">
        <v>86</v>
      </c>
      <c r="Q832" s="264">
        <v>86</v>
      </c>
      <c r="R832" s="264">
        <v>68</v>
      </c>
      <c r="S832" s="264">
        <v>0</v>
      </c>
      <c r="T832" s="265">
        <v>0.015</v>
      </c>
      <c r="U832" s="266">
        <v>169479</v>
      </c>
      <c r="V832" s="266">
        <v>2457</v>
      </c>
      <c r="W832" s="266">
        <v>2430</v>
      </c>
      <c r="X832" s="266">
        <v>2</v>
      </c>
      <c r="Y832" s="264">
        <v>2283</v>
      </c>
      <c r="Z832" s="267">
        <v>0.0144855704836587</v>
      </c>
      <c r="AA832" s="267">
        <v>0.0175134385295648</v>
      </c>
      <c r="AB832" s="267">
        <v>0.0115544322079798</v>
      </c>
      <c r="AC832" s="268">
        <v>0.0238491403216861</v>
      </c>
      <c r="AD832" s="269">
        <v>0.00595900632158499</v>
      </c>
      <c r="AE832" s="270">
        <v>35831</v>
      </c>
      <c r="AF832" s="271">
        <v>527</v>
      </c>
      <c r="AG832" s="271">
        <v>0</v>
      </c>
      <c r="AH832" s="271">
        <v>35864</v>
      </c>
      <c r="AI832" s="271">
        <v>599</v>
      </c>
      <c r="AJ832" s="271">
        <v>0</v>
      </c>
      <c r="AK832" s="268">
        <v>0.0147079344701515</v>
      </c>
      <c r="AL832" s="268">
        <v>0.0167019852777158</v>
      </c>
      <c r="AM832" s="269">
        <v>-0.00199405080756427</v>
      </c>
    </row>
    <row r="833" spans="1:39">
      <c r="A833" s="279" t="s">
        <v>719</v>
      </c>
      <c r="B833" s="280" t="s">
        <v>3342</v>
      </c>
      <c r="C833" s="262" t="s">
        <v>1128</v>
      </c>
      <c r="D833" s="280" t="s">
        <v>1128</v>
      </c>
      <c r="E833" s="263">
        <v>3751</v>
      </c>
      <c r="F833" s="263">
        <v>60</v>
      </c>
      <c r="G833" s="263">
        <v>34</v>
      </c>
      <c r="H833" s="263">
        <v>0</v>
      </c>
      <c r="I833" s="263">
        <v>0</v>
      </c>
      <c r="J833" s="264">
        <v>3782</v>
      </c>
      <c r="K833" s="264">
        <v>58</v>
      </c>
      <c r="L833" s="264">
        <v>58</v>
      </c>
      <c r="M833" s="264">
        <v>1</v>
      </c>
      <c r="N833" s="264">
        <v>0</v>
      </c>
      <c r="O833" s="264">
        <v>1899</v>
      </c>
      <c r="P833" s="264">
        <v>70</v>
      </c>
      <c r="Q833" s="264">
        <v>70</v>
      </c>
      <c r="R833" s="264">
        <v>34</v>
      </c>
      <c r="S833" s="264">
        <v>0</v>
      </c>
      <c r="T833" s="265">
        <v>0.015</v>
      </c>
      <c r="U833" s="266">
        <v>111414</v>
      </c>
      <c r="V833" s="266">
        <v>2258</v>
      </c>
      <c r="W833" s="266">
        <v>2230</v>
      </c>
      <c r="X833" s="266">
        <v>3</v>
      </c>
      <c r="Y833" s="264">
        <v>2085</v>
      </c>
      <c r="Z833" s="267">
        <v>0.020239826233687</v>
      </c>
      <c r="AA833" s="267">
        <v>0.0159957344708078</v>
      </c>
      <c r="AB833" s="267">
        <v>0.0153358011634056</v>
      </c>
      <c r="AC833" s="268">
        <v>0.0368615060558189</v>
      </c>
      <c r="AD833" s="269">
        <v>0.00065993330740218</v>
      </c>
      <c r="AE833" s="270">
        <v>22736</v>
      </c>
      <c r="AF833" s="271">
        <v>536</v>
      </c>
      <c r="AG833" s="271">
        <v>0</v>
      </c>
      <c r="AH833" s="271">
        <v>23101</v>
      </c>
      <c r="AI833" s="271">
        <v>470</v>
      </c>
      <c r="AJ833" s="271">
        <v>2</v>
      </c>
      <c r="AK833" s="268">
        <v>0.0235749472202674</v>
      </c>
      <c r="AL833" s="268">
        <v>0.020258863252673</v>
      </c>
      <c r="AM833" s="269">
        <v>0.00331608396759437</v>
      </c>
    </row>
    <row r="834" spans="1:39">
      <c r="A834" s="279" t="s">
        <v>719</v>
      </c>
      <c r="B834" s="280" t="s">
        <v>3340</v>
      </c>
      <c r="C834" s="262" t="s">
        <v>1129</v>
      </c>
      <c r="D834" s="280" t="s">
        <v>1130</v>
      </c>
      <c r="E834" s="263">
        <v>8336</v>
      </c>
      <c r="F834" s="263">
        <v>90</v>
      </c>
      <c r="G834" s="263">
        <v>64</v>
      </c>
      <c r="H834" s="263">
        <v>24</v>
      </c>
      <c r="I834" s="263">
        <v>0</v>
      </c>
      <c r="J834" s="264">
        <v>7887</v>
      </c>
      <c r="K834" s="264">
        <v>122</v>
      </c>
      <c r="L834" s="264">
        <v>121</v>
      </c>
      <c r="M834" s="264">
        <v>47</v>
      </c>
      <c r="N834" s="264">
        <v>0</v>
      </c>
      <c r="O834" s="264">
        <v>5903</v>
      </c>
      <c r="P834" s="264">
        <v>121</v>
      </c>
      <c r="Q834" s="264">
        <v>121</v>
      </c>
      <c r="R834" s="264">
        <v>89</v>
      </c>
      <c r="S834" s="264">
        <v>0</v>
      </c>
      <c r="T834" s="265">
        <v>0.015</v>
      </c>
      <c r="U834" s="266">
        <v>262937</v>
      </c>
      <c r="V834" s="266">
        <v>3738</v>
      </c>
      <c r="W834" s="266">
        <v>3711</v>
      </c>
      <c r="X834" s="266">
        <v>3</v>
      </c>
      <c r="Y834" s="264">
        <v>3528</v>
      </c>
      <c r="Z834" s="267">
        <v>0.0142049236128807</v>
      </c>
      <c r="AA834" s="267">
        <v>0.0107965451055662</v>
      </c>
      <c r="AB834" s="267">
        <v>0.0154684924559402</v>
      </c>
      <c r="AC834" s="268">
        <v>0.0204980518380484</v>
      </c>
      <c r="AD834" s="269">
        <v>-0.00467194735037394</v>
      </c>
      <c r="AE834" s="270">
        <v>54955</v>
      </c>
      <c r="AF834" s="271">
        <v>782</v>
      </c>
      <c r="AG834" s="271">
        <v>1</v>
      </c>
      <c r="AH834" s="271">
        <v>58607</v>
      </c>
      <c r="AI834" s="271">
        <v>814</v>
      </c>
      <c r="AJ834" s="271">
        <v>1</v>
      </c>
      <c r="AK834" s="268">
        <v>0.0142116276953871</v>
      </c>
      <c r="AL834" s="268">
        <v>0.0138720630641391</v>
      </c>
      <c r="AM834" s="269">
        <v>0.000339564631248039</v>
      </c>
    </row>
    <row r="835" spans="1:39">
      <c r="A835" s="279" t="s">
        <v>719</v>
      </c>
      <c r="B835" s="280" t="s">
        <v>3342</v>
      </c>
      <c r="C835" s="262" t="s">
        <v>1131</v>
      </c>
      <c r="D835" s="280" t="s">
        <v>1132</v>
      </c>
      <c r="E835" s="263">
        <v>9665</v>
      </c>
      <c r="F835" s="263">
        <v>165</v>
      </c>
      <c r="G835" s="263">
        <v>119</v>
      </c>
      <c r="H835" s="263">
        <v>24</v>
      </c>
      <c r="I835" s="263">
        <v>0</v>
      </c>
      <c r="J835" s="264">
        <v>9287</v>
      </c>
      <c r="K835" s="264">
        <v>91</v>
      </c>
      <c r="L835" s="264">
        <v>91</v>
      </c>
      <c r="M835" s="264">
        <v>13</v>
      </c>
      <c r="N835" s="264">
        <v>0</v>
      </c>
      <c r="O835" s="264">
        <v>6449</v>
      </c>
      <c r="P835" s="264">
        <v>154</v>
      </c>
      <c r="Q835" s="264">
        <v>154</v>
      </c>
      <c r="R835" s="264">
        <v>93</v>
      </c>
      <c r="S835" s="264">
        <v>0</v>
      </c>
      <c r="T835" s="265">
        <v>0.015</v>
      </c>
      <c r="U835" s="266">
        <v>262830</v>
      </c>
      <c r="V835" s="266">
        <v>4933</v>
      </c>
      <c r="W835" s="266">
        <v>4887</v>
      </c>
      <c r="X835" s="266">
        <v>22</v>
      </c>
      <c r="Y835" s="264">
        <v>4560</v>
      </c>
      <c r="Z835" s="267">
        <v>0.0186850816116882</v>
      </c>
      <c r="AA835" s="267">
        <v>0.0170719089498189</v>
      </c>
      <c r="AB835" s="267">
        <v>0.00979864326477872</v>
      </c>
      <c r="AC835" s="268">
        <v>0.0238796712668631</v>
      </c>
      <c r="AD835" s="269">
        <v>0.00727326568504021</v>
      </c>
      <c r="AE835" s="270">
        <v>58673</v>
      </c>
      <c r="AF835" s="271">
        <v>1058</v>
      </c>
      <c r="AG835" s="271">
        <v>1</v>
      </c>
      <c r="AH835" s="271">
        <v>55802</v>
      </c>
      <c r="AI835" s="271">
        <v>1198</v>
      </c>
      <c r="AJ835" s="271">
        <v>12</v>
      </c>
      <c r="AK835" s="268">
        <v>0.0180151006425443</v>
      </c>
      <c r="AL835" s="268">
        <v>0.0212537185047131</v>
      </c>
      <c r="AM835" s="269">
        <v>-0.00323861786216882</v>
      </c>
    </row>
    <row r="836" spans="1:39">
      <c r="A836" s="279" t="s">
        <v>719</v>
      </c>
      <c r="B836" s="280" t="s">
        <v>3338</v>
      </c>
      <c r="C836" s="262" t="s">
        <v>1133</v>
      </c>
      <c r="D836" s="280" t="s">
        <v>1133</v>
      </c>
      <c r="E836" s="263">
        <v>5818</v>
      </c>
      <c r="F836" s="263">
        <v>64</v>
      </c>
      <c r="G836" s="263">
        <v>47</v>
      </c>
      <c r="H836" s="263">
        <v>0</v>
      </c>
      <c r="I836" s="263">
        <v>0</v>
      </c>
      <c r="J836" s="264">
        <v>2770</v>
      </c>
      <c r="K836" s="264">
        <v>65</v>
      </c>
      <c r="L836" s="264">
        <v>65</v>
      </c>
      <c r="M836" s="264">
        <v>17</v>
      </c>
      <c r="N836" s="264">
        <v>0</v>
      </c>
      <c r="O836" s="264">
        <v>2949</v>
      </c>
      <c r="P836" s="264">
        <v>60</v>
      </c>
      <c r="Q836" s="264">
        <v>60</v>
      </c>
      <c r="R836" s="264">
        <v>47</v>
      </c>
      <c r="S836" s="264">
        <v>0</v>
      </c>
      <c r="T836" s="265">
        <v>0.015</v>
      </c>
      <c r="U836" s="266">
        <v>128072</v>
      </c>
      <c r="V836" s="266">
        <v>1739</v>
      </c>
      <c r="W836" s="266">
        <v>1722</v>
      </c>
      <c r="X836" s="266">
        <v>0</v>
      </c>
      <c r="Y836" s="264">
        <v>1595</v>
      </c>
      <c r="Z836" s="267">
        <v>0.0135782997064151</v>
      </c>
      <c r="AA836" s="267">
        <v>0.0110003437607425</v>
      </c>
      <c r="AB836" s="267">
        <v>0.0234657039711191</v>
      </c>
      <c r="AC836" s="268">
        <v>0.0203458799593082</v>
      </c>
      <c r="AD836" s="269">
        <v>-0.0124653602103766</v>
      </c>
      <c r="AE836" s="270">
        <v>27522</v>
      </c>
      <c r="AF836" s="271">
        <v>447</v>
      </c>
      <c r="AG836" s="271">
        <v>0</v>
      </c>
      <c r="AH836" s="271">
        <v>28842</v>
      </c>
      <c r="AI836" s="271">
        <v>392</v>
      </c>
      <c r="AJ836" s="271">
        <v>0</v>
      </c>
      <c r="AK836" s="268">
        <v>0.0162415522127752</v>
      </c>
      <c r="AL836" s="268">
        <v>0.0135912904791623</v>
      </c>
      <c r="AM836" s="269">
        <v>0.0026502617336129</v>
      </c>
    </row>
    <row r="837" spans="1:39">
      <c r="A837" s="279" t="s">
        <v>719</v>
      </c>
      <c r="B837" s="280" t="s">
        <v>3338</v>
      </c>
      <c r="C837" s="262" t="s">
        <v>1134</v>
      </c>
      <c r="D837" s="280" t="s">
        <v>1134</v>
      </c>
      <c r="E837" s="263">
        <v>10851</v>
      </c>
      <c r="F837" s="263">
        <v>202</v>
      </c>
      <c r="G837" s="263">
        <v>118</v>
      </c>
      <c r="H837" s="263">
        <v>1</v>
      </c>
      <c r="I837" s="263">
        <v>0</v>
      </c>
      <c r="J837" s="264">
        <v>5627</v>
      </c>
      <c r="K837" s="264">
        <v>142</v>
      </c>
      <c r="L837" s="264">
        <v>141</v>
      </c>
      <c r="M837" s="264">
        <v>29</v>
      </c>
      <c r="N837" s="264">
        <v>0</v>
      </c>
      <c r="O837" s="264">
        <v>6022</v>
      </c>
      <c r="P837" s="264">
        <v>178</v>
      </c>
      <c r="Q837" s="264">
        <v>178</v>
      </c>
      <c r="R837" s="264">
        <v>121</v>
      </c>
      <c r="S837" s="264">
        <v>0</v>
      </c>
      <c r="T837" s="265">
        <v>0.015</v>
      </c>
      <c r="U837" s="266">
        <v>254463</v>
      </c>
      <c r="V837" s="266">
        <v>5239</v>
      </c>
      <c r="W837" s="266">
        <v>5154</v>
      </c>
      <c r="X837" s="266">
        <v>2</v>
      </c>
      <c r="Y837" s="264">
        <v>4819</v>
      </c>
      <c r="Z837" s="267">
        <v>0.0205805952142355</v>
      </c>
      <c r="AA837" s="267">
        <v>0.0186157957791909</v>
      </c>
      <c r="AB837" s="267">
        <v>0.0252354718322374</v>
      </c>
      <c r="AC837" s="268">
        <v>0.0295582862836267</v>
      </c>
      <c r="AD837" s="269">
        <v>-0.00661967605304657</v>
      </c>
      <c r="AE837" s="270">
        <v>53055</v>
      </c>
      <c r="AF837" s="271">
        <v>1238</v>
      </c>
      <c r="AG837" s="271">
        <v>0</v>
      </c>
      <c r="AH837" s="271">
        <v>57251</v>
      </c>
      <c r="AI837" s="271">
        <v>1237</v>
      </c>
      <c r="AJ837" s="271">
        <v>2</v>
      </c>
      <c r="AK837" s="268">
        <v>0.0233342757515786</v>
      </c>
      <c r="AL837" s="268">
        <v>0.0215716756039196</v>
      </c>
      <c r="AM837" s="269">
        <v>0.00176260014765897</v>
      </c>
    </row>
    <row r="838" spans="1:39">
      <c r="A838" s="279" t="s">
        <v>719</v>
      </c>
      <c r="B838" s="280" t="s">
        <v>3338</v>
      </c>
      <c r="C838" s="262" t="s">
        <v>1135</v>
      </c>
      <c r="D838" s="280" t="s">
        <v>1135</v>
      </c>
      <c r="E838" s="263">
        <v>11253</v>
      </c>
      <c r="F838" s="263">
        <v>206</v>
      </c>
      <c r="G838" s="263">
        <v>141</v>
      </c>
      <c r="H838" s="263">
        <v>0</v>
      </c>
      <c r="I838" s="263">
        <v>0</v>
      </c>
      <c r="J838" s="264">
        <v>5926</v>
      </c>
      <c r="K838" s="264">
        <v>204</v>
      </c>
      <c r="L838" s="264">
        <v>204</v>
      </c>
      <c r="M838" s="264">
        <v>30</v>
      </c>
      <c r="N838" s="264">
        <v>0</v>
      </c>
      <c r="O838" s="264">
        <v>7259</v>
      </c>
      <c r="P838" s="264">
        <v>209</v>
      </c>
      <c r="Q838" s="264">
        <v>209</v>
      </c>
      <c r="R838" s="264">
        <v>115</v>
      </c>
      <c r="S838" s="264">
        <v>0</v>
      </c>
      <c r="T838" s="265">
        <v>0.015</v>
      </c>
      <c r="U838" s="266">
        <v>249331</v>
      </c>
      <c r="V838" s="266">
        <v>6112</v>
      </c>
      <c r="W838" s="266">
        <v>6047</v>
      </c>
      <c r="X838" s="266">
        <v>5</v>
      </c>
      <c r="Y838" s="264">
        <v>5593</v>
      </c>
      <c r="Z838" s="267">
        <v>0.0244935447256859</v>
      </c>
      <c r="AA838" s="267">
        <v>0.0183062294499245</v>
      </c>
      <c r="AB838" s="267">
        <v>0.0344245696928788</v>
      </c>
      <c r="AC838" s="268">
        <v>0.0287918446066951</v>
      </c>
      <c r="AD838" s="269">
        <v>-0.0161183402429544</v>
      </c>
      <c r="AE838" s="270">
        <v>55421</v>
      </c>
      <c r="AF838" s="271">
        <v>1468</v>
      </c>
      <c r="AG838" s="271">
        <v>0</v>
      </c>
      <c r="AH838" s="271">
        <v>55689</v>
      </c>
      <c r="AI838" s="271">
        <v>1425</v>
      </c>
      <c r="AJ838" s="271">
        <v>0</v>
      </c>
      <c r="AK838" s="268">
        <v>0.0264881543097382</v>
      </c>
      <c r="AL838" s="268">
        <v>0.0255885363357216</v>
      </c>
      <c r="AM838" s="269">
        <v>0.000899617974016588</v>
      </c>
    </row>
    <row r="839" spans="1:39">
      <c r="A839" s="279" t="s">
        <v>719</v>
      </c>
      <c r="B839" s="280" t="s">
        <v>3338</v>
      </c>
      <c r="C839" s="262" t="s">
        <v>1136</v>
      </c>
      <c r="D839" s="280" t="s">
        <v>1136</v>
      </c>
      <c r="E839" s="263">
        <v>8634</v>
      </c>
      <c r="F839" s="263">
        <v>109</v>
      </c>
      <c r="G839" s="263">
        <v>83</v>
      </c>
      <c r="H839" s="263">
        <v>5</v>
      </c>
      <c r="I839" s="263">
        <v>0</v>
      </c>
      <c r="J839" s="264">
        <v>4396</v>
      </c>
      <c r="K839" s="264">
        <v>243</v>
      </c>
      <c r="L839" s="264">
        <v>242</v>
      </c>
      <c r="M839" s="264">
        <v>60</v>
      </c>
      <c r="N839" s="264">
        <v>0</v>
      </c>
      <c r="O839" s="264">
        <v>5268</v>
      </c>
      <c r="P839" s="264">
        <v>172</v>
      </c>
      <c r="Q839" s="264">
        <v>172</v>
      </c>
      <c r="R839" s="264">
        <v>123</v>
      </c>
      <c r="S839" s="264">
        <v>0</v>
      </c>
      <c r="T839" s="265">
        <v>0.015</v>
      </c>
      <c r="U839" s="266">
        <v>192047</v>
      </c>
      <c r="V839" s="266">
        <v>5489</v>
      </c>
      <c r="W839" s="266">
        <v>5461</v>
      </c>
      <c r="X839" s="266">
        <v>2</v>
      </c>
      <c r="Y839" s="264">
        <v>5110</v>
      </c>
      <c r="Z839" s="267">
        <v>0.0285711310252178</v>
      </c>
      <c r="AA839" s="267">
        <v>0.0126245077600185</v>
      </c>
      <c r="AB839" s="267">
        <v>0.055277525022748</v>
      </c>
      <c r="AC839" s="268">
        <v>0.0326499620349279</v>
      </c>
      <c r="AD839" s="269">
        <v>-0.0426530172627294</v>
      </c>
      <c r="AE839" s="270">
        <v>42630</v>
      </c>
      <c r="AF839" s="271">
        <v>1297</v>
      </c>
      <c r="AG839" s="271">
        <v>0</v>
      </c>
      <c r="AH839" s="271">
        <v>42883</v>
      </c>
      <c r="AI839" s="271">
        <v>1245</v>
      </c>
      <c r="AJ839" s="271">
        <v>1</v>
      </c>
      <c r="AK839" s="268">
        <v>0.0304245836265541</v>
      </c>
      <c r="AL839" s="268">
        <v>0.0290091644707693</v>
      </c>
      <c r="AM839" s="269">
        <v>0.00141541915578477</v>
      </c>
    </row>
    <row r="840" spans="1:39">
      <c r="A840" s="279" t="s">
        <v>719</v>
      </c>
      <c r="B840" s="280" t="s">
        <v>3338</v>
      </c>
      <c r="C840" s="262" t="s">
        <v>1137</v>
      </c>
      <c r="D840" s="280" t="s">
        <v>1137</v>
      </c>
      <c r="E840" s="263">
        <v>11462</v>
      </c>
      <c r="F840" s="263">
        <v>121</v>
      </c>
      <c r="G840" s="263">
        <v>79</v>
      </c>
      <c r="H840" s="263">
        <v>0</v>
      </c>
      <c r="I840" s="263">
        <v>0</v>
      </c>
      <c r="J840" s="264">
        <v>5672</v>
      </c>
      <c r="K840" s="264">
        <v>69</v>
      </c>
      <c r="L840" s="264">
        <v>69</v>
      </c>
      <c r="M840" s="264">
        <v>12</v>
      </c>
      <c r="N840" s="264">
        <v>0</v>
      </c>
      <c r="O840" s="264">
        <v>6244</v>
      </c>
      <c r="P840" s="264">
        <v>119</v>
      </c>
      <c r="Q840" s="264">
        <v>119</v>
      </c>
      <c r="R840" s="264">
        <v>87</v>
      </c>
      <c r="S840" s="264">
        <v>0</v>
      </c>
      <c r="T840" s="265">
        <v>0.015</v>
      </c>
      <c r="U840" s="266">
        <v>254058</v>
      </c>
      <c r="V840" s="266">
        <v>3483</v>
      </c>
      <c r="W840" s="266">
        <v>3441</v>
      </c>
      <c r="X840" s="266">
        <v>1</v>
      </c>
      <c r="Y840" s="264">
        <v>3246</v>
      </c>
      <c r="Z840" s="267">
        <v>0.0137055318076975</v>
      </c>
      <c r="AA840" s="267">
        <v>0.0105566218809981</v>
      </c>
      <c r="AB840" s="267">
        <v>0.0121650211565585</v>
      </c>
      <c r="AC840" s="268">
        <v>0.0190582959641256</v>
      </c>
      <c r="AD840" s="269">
        <v>-0.00160839927556045</v>
      </c>
      <c r="AE840" s="270">
        <v>55539</v>
      </c>
      <c r="AF840" s="271">
        <v>775</v>
      </c>
      <c r="AG840" s="271">
        <v>0</v>
      </c>
      <c r="AH840" s="271">
        <v>57818</v>
      </c>
      <c r="AI840" s="271">
        <v>839</v>
      </c>
      <c r="AJ840" s="271">
        <v>1</v>
      </c>
      <c r="AK840" s="268">
        <v>0.0139541583391851</v>
      </c>
      <c r="AL840" s="268">
        <v>0.0144937562696738</v>
      </c>
      <c r="AM840" s="269">
        <v>-0.000539597930488727</v>
      </c>
    </row>
    <row r="841" spans="1:39">
      <c r="A841" s="279" t="s">
        <v>719</v>
      </c>
      <c r="B841" s="280" t="s">
        <v>3338</v>
      </c>
      <c r="C841" s="262" t="s">
        <v>1138</v>
      </c>
      <c r="D841" s="280" t="s">
        <v>1138</v>
      </c>
      <c r="E841" s="263">
        <v>5159</v>
      </c>
      <c r="F841" s="263">
        <v>45</v>
      </c>
      <c r="G841" s="263">
        <v>24</v>
      </c>
      <c r="H841" s="263">
        <v>0</v>
      </c>
      <c r="I841" s="263">
        <v>0</v>
      </c>
      <c r="J841" s="264">
        <v>2299</v>
      </c>
      <c r="K841" s="264">
        <v>27</v>
      </c>
      <c r="L841" s="264">
        <v>27</v>
      </c>
      <c r="M841" s="264">
        <v>4</v>
      </c>
      <c r="N841" s="264">
        <v>0</v>
      </c>
      <c r="O841" s="264">
        <v>2568</v>
      </c>
      <c r="P841" s="264">
        <v>41</v>
      </c>
      <c r="Q841" s="264">
        <v>41</v>
      </c>
      <c r="R841" s="264">
        <v>33</v>
      </c>
      <c r="S841" s="264">
        <v>0</v>
      </c>
      <c r="T841" s="265">
        <v>0.015</v>
      </c>
      <c r="U841" s="266">
        <v>108348</v>
      </c>
      <c r="V841" s="266">
        <v>1254</v>
      </c>
      <c r="W841" s="266">
        <v>1232</v>
      </c>
      <c r="X841" s="266">
        <v>0</v>
      </c>
      <c r="Y841" s="264">
        <v>1160</v>
      </c>
      <c r="Z841" s="267">
        <v>0.011573817698527</v>
      </c>
      <c r="AA841" s="267">
        <v>0.00872262066291917</v>
      </c>
      <c r="AB841" s="267">
        <v>0.0117442366246194</v>
      </c>
      <c r="AC841" s="268">
        <v>0.0159657320872274</v>
      </c>
      <c r="AD841" s="269">
        <v>-0.00302161596170023</v>
      </c>
      <c r="AE841" s="270">
        <v>23837</v>
      </c>
      <c r="AF841" s="271">
        <v>304</v>
      </c>
      <c r="AG841" s="271">
        <v>0</v>
      </c>
      <c r="AH841" s="271">
        <v>24261</v>
      </c>
      <c r="AI841" s="271">
        <v>323</v>
      </c>
      <c r="AJ841" s="271">
        <v>0</v>
      </c>
      <c r="AK841" s="268">
        <v>0.0127532827117506</v>
      </c>
      <c r="AL841" s="268">
        <v>0.0133135484934669</v>
      </c>
      <c r="AM841" s="269">
        <v>-0.000560265781716241</v>
      </c>
    </row>
    <row r="842" spans="1:39">
      <c r="A842" s="279" t="s">
        <v>719</v>
      </c>
      <c r="B842" s="280" t="s">
        <v>3338</v>
      </c>
      <c r="C842" s="262" t="s">
        <v>1139</v>
      </c>
      <c r="D842" s="280" t="s">
        <v>1139</v>
      </c>
      <c r="E842" s="263">
        <v>12843</v>
      </c>
      <c r="F842" s="263">
        <v>240</v>
      </c>
      <c r="G842" s="263">
        <v>167</v>
      </c>
      <c r="H842" s="263">
        <v>0</v>
      </c>
      <c r="I842" s="263">
        <v>0</v>
      </c>
      <c r="J842" s="264">
        <v>6948</v>
      </c>
      <c r="K842" s="264">
        <v>192</v>
      </c>
      <c r="L842" s="264">
        <v>192</v>
      </c>
      <c r="M842" s="264">
        <v>28</v>
      </c>
      <c r="N842" s="264">
        <v>0</v>
      </c>
      <c r="O842" s="264">
        <v>7169</v>
      </c>
      <c r="P842" s="264">
        <v>258</v>
      </c>
      <c r="Q842" s="264">
        <v>258</v>
      </c>
      <c r="R842" s="264">
        <v>142</v>
      </c>
      <c r="S842" s="264">
        <v>1</v>
      </c>
      <c r="T842" s="265">
        <v>0.015</v>
      </c>
      <c r="U842" s="266">
        <v>296058</v>
      </c>
      <c r="V842" s="266">
        <v>7616</v>
      </c>
      <c r="W842" s="266">
        <v>7543</v>
      </c>
      <c r="X842" s="266">
        <v>14</v>
      </c>
      <c r="Y842" s="264">
        <v>7002</v>
      </c>
      <c r="Z842" s="267">
        <v>0.0256774010497943</v>
      </c>
      <c r="AA842" s="267">
        <v>0.0186872226115394</v>
      </c>
      <c r="AB842" s="267">
        <v>0.0276338514680484</v>
      </c>
      <c r="AC842" s="268">
        <v>0.0358487934160971</v>
      </c>
      <c r="AD842" s="269">
        <v>-0.008946628856509</v>
      </c>
      <c r="AE842" s="270">
        <v>64233</v>
      </c>
      <c r="AF842" s="271">
        <v>1690</v>
      </c>
      <c r="AG842" s="271">
        <v>4</v>
      </c>
      <c r="AH842" s="271">
        <v>67712</v>
      </c>
      <c r="AI842" s="271">
        <v>1881</v>
      </c>
      <c r="AJ842" s="271">
        <v>3</v>
      </c>
      <c r="AK842" s="268">
        <v>0.0262481901826164</v>
      </c>
      <c r="AL842" s="268">
        <v>0.0277351134215501</v>
      </c>
      <c r="AM842" s="269">
        <v>-0.00148692323893368</v>
      </c>
    </row>
    <row r="843" spans="1:39">
      <c r="A843" s="279" t="s">
        <v>719</v>
      </c>
      <c r="B843" s="280" t="s">
        <v>3338</v>
      </c>
      <c r="C843" s="262" t="s">
        <v>1140</v>
      </c>
      <c r="D843" s="280" t="s">
        <v>1140</v>
      </c>
      <c r="E843" s="263">
        <v>5812</v>
      </c>
      <c r="F843" s="263">
        <v>173</v>
      </c>
      <c r="G843" s="263">
        <v>105</v>
      </c>
      <c r="H843" s="263">
        <v>1</v>
      </c>
      <c r="I843" s="263">
        <v>0</v>
      </c>
      <c r="J843" s="264">
        <v>2952</v>
      </c>
      <c r="K843" s="264">
        <v>169</v>
      </c>
      <c r="L843" s="264">
        <v>169</v>
      </c>
      <c r="M843" s="264">
        <v>2</v>
      </c>
      <c r="N843" s="264">
        <v>1</v>
      </c>
      <c r="O843" s="264">
        <v>3609</v>
      </c>
      <c r="P843" s="264">
        <v>158</v>
      </c>
      <c r="Q843" s="264">
        <v>158</v>
      </c>
      <c r="R843" s="264">
        <v>70</v>
      </c>
      <c r="S843" s="264">
        <v>0</v>
      </c>
      <c r="T843" s="265">
        <v>0.015</v>
      </c>
      <c r="U843" s="266">
        <v>127503</v>
      </c>
      <c r="V843" s="266">
        <v>5201</v>
      </c>
      <c r="W843" s="266">
        <v>5133</v>
      </c>
      <c r="X843" s="266">
        <v>3</v>
      </c>
      <c r="Y843" s="264">
        <v>4655</v>
      </c>
      <c r="Z843" s="267">
        <v>0.0407676682117284</v>
      </c>
      <c r="AA843" s="267">
        <v>0.0297660013764625</v>
      </c>
      <c r="AB843" s="267">
        <v>0.0569105691056911</v>
      </c>
      <c r="AC843" s="268">
        <v>0.0437794402881685</v>
      </c>
      <c r="AD843" s="269">
        <v>-0.0271445677292286</v>
      </c>
      <c r="AE843" s="270">
        <v>28609</v>
      </c>
      <c r="AF843" s="271">
        <v>1197</v>
      </c>
      <c r="AG843" s="271">
        <v>2</v>
      </c>
      <c r="AH843" s="271">
        <v>28440</v>
      </c>
      <c r="AI843" s="271">
        <v>1316</v>
      </c>
      <c r="AJ843" s="271">
        <v>0</v>
      </c>
      <c r="AK843" s="268">
        <v>0.0417700723548534</v>
      </c>
      <c r="AL843" s="268">
        <v>0.0462728551336146</v>
      </c>
      <c r="AM843" s="269">
        <v>-0.00450278277876126</v>
      </c>
    </row>
    <row r="844" spans="1:39">
      <c r="A844" s="279" t="s">
        <v>719</v>
      </c>
      <c r="B844" s="280" t="s">
        <v>3338</v>
      </c>
      <c r="C844" s="262" t="s">
        <v>1141</v>
      </c>
      <c r="D844" s="280" t="s">
        <v>1141</v>
      </c>
      <c r="E844" s="263">
        <v>13368</v>
      </c>
      <c r="F844" s="263">
        <v>155</v>
      </c>
      <c r="G844" s="263">
        <v>98</v>
      </c>
      <c r="H844" s="263">
        <v>0</v>
      </c>
      <c r="I844" s="263">
        <v>0</v>
      </c>
      <c r="J844" s="264">
        <v>7245</v>
      </c>
      <c r="K844" s="264">
        <v>109</v>
      </c>
      <c r="L844" s="264">
        <v>108</v>
      </c>
      <c r="M844" s="264">
        <v>16</v>
      </c>
      <c r="N844" s="264">
        <v>0</v>
      </c>
      <c r="O844" s="264">
        <v>8541</v>
      </c>
      <c r="P844" s="264">
        <v>188</v>
      </c>
      <c r="Q844" s="264">
        <v>188</v>
      </c>
      <c r="R844" s="264">
        <v>100</v>
      </c>
      <c r="S844" s="264">
        <v>0</v>
      </c>
      <c r="T844" s="265">
        <v>0.015</v>
      </c>
      <c r="U844" s="266">
        <v>311394</v>
      </c>
      <c r="V844" s="266">
        <v>5239</v>
      </c>
      <c r="W844" s="266">
        <v>5179</v>
      </c>
      <c r="X844" s="266">
        <v>2</v>
      </c>
      <c r="Y844" s="264">
        <v>4849</v>
      </c>
      <c r="Z844" s="267">
        <v>0.0168179219895053</v>
      </c>
      <c r="AA844" s="267">
        <v>0.0115948533812089</v>
      </c>
      <c r="AB844" s="267">
        <v>0.0150448585231194</v>
      </c>
      <c r="AC844" s="268">
        <v>0.0220114740662686</v>
      </c>
      <c r="AD844" s="269">
        <v>-0.00345000514191054</v>
      </c>
      <c r="AE844" s="270">
        <v>70437</v>
      </c>
      <c r="AF844" s="271">
        <v>1126</v>
      </c>
      <c r="AG844" s="271">
        <v>0</v>
      </c>
      <c r="AH844" s="271">
        <v>66924</v>
      </c>
      <c r="AI844" s="271">
        <v>1264</v>
      </c>
      <c r="AJ844" s="271">
        <v>0</v>
      </c>
      <c r="AK844" s="268">
        <v>0.0159859164927524</v>
      </c>
      <c r="AL844" s="268">
        <v>0.0188870958101727</v>
      </c>
      <c r="AM844" s="269">
        <v>-0.00290117931742034</v>
      </c>
    </row>
    <row r="845" spans="1:39">
      <c r="A845" s="279" t="s">
        <v>719</v>
      </c>
      <c r="B845" s="280" t="s">
        <v>3338</v>
      </c>
      <c r="C845" s="262" t="s">
        <v>1142</v>
      </c>
      <c r="D845" s="280" t="s">
        <v>1142</v>
      </c>
      <c r="E845" s="263">
        <v>13824</v>
      </c>
      <c r="F845" s="263">
        <v>154</v>
      </c>
      <c r="G845" s="263">
        <v>116</v>
      </c>
      <c r="H845" s="263">
        <v>1</v>
      </c>
      <c r="I845" s="263">
        <v>0</v>
      </c>
      <c r="J845" s="264">
        <v>6966</v>
      </c>
      <c r="K845" s="264">
        <v>221</v>
      </c>
      <c r="L845" s="264">
        <v>220</v>
      </c>
      <c r="M845" s="264">
        <v>66</v>
      </c>
      <c r="N845" s="264">
        <v>0</v>
      </c>
      <c r="O845" s="264">
        <v>8343</v>
      </c>
      <c r="P845" s="264">
        <v>197</v>
      </c>
      <c r="Q845" s="264">
        <v>197</v>
      </c>
      <c r="R845" s="264">
        <v>149</v>
      </c>
      <c r="S845" s="264">
        <v>0</v>
      </c>
      <c r="T845" s="265">
        <v>0.015</v>
      </c>
      <c r="U845" s="266">
        <v>302915</v>
      </c>
      <c r="V845" s="266">
        <v>6124</v>
      </c>
      <c r="W845" s="266">
        <v>6084</v>
      </c>
      <c r="X845" s="266">
        <v>3</v>
      </c>
      <c r="Y845" s="264">
        <v>5717</v>
      </c>
      <c r="Z845" s="267">
        <v>0.0202069887592229</v>
      </c>
      <c r="AA845" s="267">
        <v>0.0111400462962963</v>
      </c>
      <c r="AB845" s="267">
        <v>0.031725523973586</v>
      </c>
      <c r="AC845" s="268">
        <v>0.0236126093731272</v>
      </c>
      <c r="AD845" s="269">
        <v>-0.0205854776772897</v>
      </c>
      <c r="AE845" s="270">
        <v>67716</v>
      </c>
      <c r="AF845" s="271">
        <v>1430</v>
      </c>
      <c r="AG845" s="271">
        <v>1</v>
      </c>
      <c r="AH845" s="271">
        <v>67263</v>
      </c>
      <c r="AI845" s="271">
        <v>1415</v>
      </c>
      <c r="AJ845" s="271">
        <v>0</v>
      </c>
      <c r="AK845" s="268">
        <v>0.0211028412782799</v>
      </c>
      <c r="AL845" s="268">
        <v>0.0210368255950523</v>
      </c>
      <c r="AM845" s="269">
        <v>6.60156832276194e-5</v>
      </c>
    </row>
    <row r="846" spans="1:39">
      <c r="A846" s="279" t="s">
        <v>719</v>
      </c>
      <c r="B846" s="280" t="s">
        <v>3338</v>
      </c>
      <c r="C846" s="262" t="s">
        <v>1143</v>
      </c>
      <c r="D846" s="280" t="s">
        <v>1143</v>
      </c>
      <c r="E846" s="263">
        <v>11869</v>
      </c>
      <c r="F846" s="263">
        <v>207</v>
      </c>
      <c r="G846" s="263">
        <v>105</v>
      </c>
      <c r="H846" s="263">
        <v>6</v>
      </c>
      <c r="I846" s="263">
        <v>0</v>
      </c>
      <c r="J846" s="264">
        <v>6612</v>
      </c>
      <c r="K846" s="264">
        <v>472</v>
      </c>
      <c r="L846" s="264">
        <v>472</v>
      </c>
      <c r="M846" s="264">
        <v>10</v>
      </c>
      <c r="N846" s="264">
        <v>0</v>
      </c>
      <c r="O846" s="264">
        <v>7300</v>
      </c>
      <c r="P846" s="264">
        <v>246</v>
      </c>
      <c r="Q846" s="264">
        <v>246</v>
      </c>
      <c r="R846" s="264">
        <v>138</v>
      </c>
      <c r="S846" s="264">
        <v>1</v>
      </c>
      <c r="T846" s="265">
        <v>0.015</v>
      </c>
      <c r="U846" s="266">
        <v>267586</v>
      </c>
      <c r="V846" s="266">
        <v>10583</v>
      </c>
      <c r="W846" s="266">
        <v>10474</v>
      </c>
      <c r="X846" s="266">
        <v>7</v>
      </c>
      <c r="Y846" s="264">
        <v>9665</v>
      </c>
      <c r="Z846" s="267">
        <v>0.0395237418998004</v>
      </c>
      <c r="AA846" s="267">
        <v>0.0174403909343668</v>
      </c>
      <c r="AB846" s="267">
        <v>0.0713853599516031</v>
      </c>
      <c r="AC846" s="268">
        <v>0.0335616438356164</v>
      </c>
      <c r="AD846" s="269">
        <v>-0.0539449690172363</v>
      </c>
      <c r="AE846" s="270">
        <v>58646</v>
      </c>
      <c r="AF846" s="271">
        <v>2363</v>
      </c>
      <c r="AG846" s="271">
        <v>1</v>
      </c>
      <c r="AH846" s="271">
        <v>58403</v>
      </c>
      <c r="AI846" s="271">
        <v>2288</v>
      </c>
      <c r="AJ846" s="271">
        <v>2</v>
      </c>
      <c r="AK846" s="268">
        <v>0.0402755516147734</v>
      </c>
      <c r="AL846" s="268">
        <v>0.0391418249062548</v>
      </c>
      <c r="AM846" s="269">
        <v>0.00113372670851857</v>
      </c>
    </row>
    <row r="847" spans="1:39">
      <c r="A847" s="279" t="s">
        <v>719</v>
      </c>
      <c r="B847" s="280" t="s">
        <v>3338</v>
      </c>
      <c r="C847" s="262" t="s">
        <v>1144</v>
      </c>
      <c r="D847" s="280" t="s">
        <v>1144</v>
      </c>
      <c r="E847" s="263">
        <v>9736</v>
      </c>
      <c r="F847" s="263">
        <v>243</v>
      </c>
      <c r="G847" s="263">
        <v>124</v>
      </c>
      <c r="H847" s="263">
        <v>0</v>
      </c>
      <c r="I847" s="263">
        <v>0</v>
      </c>
      <c r="J847" s="264">
        <v>4873</v>
      </c>
      <c r="K847" s="264">
        <v>201</v>
      </c>
      <c r="L847" s="264">
        <v>201</v>
      </c>
      <c r="M847" s="264">
        <v>43</v>
      </c>
      <c r="N847" s="264">
        <v>0</v>
      </c>
      <c r="O847" s="264">
        <v>6372</v>
      </c>
      <c r="P847" s="264">
        <v>172</v>
      </c>
      <c r="Q847" s="264">
        <v>172</v>
      </c>
      <c r="R847" s="264">
        <v>113</v>
      </c>
      <c r="S847" s="264">
        <v>0</v>
      </c>
      <c r="T847" s="265">
        <v>0.015</v>
      </c>
      <c r="U847" s="266">
        <v>223836</v>
      </c>
      <c r="V847" s="266">
        <v>7167</v>
      </c>
      <c r="W847" s="266">
        <v>7047</v>
      </c>
      <c r="X847" s="266">
        <v>4</v>
      </c>
      <c r="Y847" s="264">
        <v>6647</v>
      </c>
      <c r="Z847" s="267">
        <v>0.0320011079540378</v>
      </c>
      <c r="AA847" s="267">
        <v>0.0249589153656532</v>
      </c>
      <c r="AB847" s="267">
        <v>0.0412476913605582</v>
      </c>
      <c r="AC847" s="268">
        <v>0.026993094789705</v>
      </c>
      <c r="AD847" s="269">
        <v>-0.0162887759949049</v>
      </c>
      <c r="AE847" s="270">
        <v>49064</v>
      </c>
      <c r="AF847" s="271">
        <v>1655</v>
      </c>
      <c r="AG847" s="271">
        <v>0</v>
      </c>
      <c r="AH847" s="271">
        <v>50200</v>
      </c>
      <c r="AI847" s="271">
        <v>1598</v>
      </c>
      <c r="AJ847" s="271">
        <v>1</v>
      </c>
      <c r="AK847" s="268">
        <v>0.0337314527963476</v>
      </c>
      <c r="AL847" s="268">
        <v>0.0318127490039841</v>
      </c>
      <c r="AM847" s="269">
        <v>0.00191870379236356</v>
      </c>
    </row>
    <row r="848" spans="1:39">
      <c r="A848" s="279" t="s">
        <v>719</v>
      </c>
      <c r="B848" s="280" t="s">
        <v>3338</v>
      </c>
      <c r="C848" s="262" t="s">
        <v>1145</v>
      </c>
      <c r="D848" s="280" t="s">
        <v>1146</v>
      </c>
      <c r="E848" s="263">
        <v>28779</v>
      </c>
      <c r="F848" s="263">
        <v>371</v>
      </c>
      <c r="G848" s="263">
        <v>185</v>
      </c>
      <c r="H848" s="263">
        <v>8</v>
      </c>
      <c r="I848" s="263">
        <v>0</v>
      </c>
      <c r="J848" s="264">
        <v>22184</v>
      </c>
      <c r="K848" s="264">
        <v>361</v>
      </c>
      <c r="L848" s="264">
        <v>360</v>
      </c>
      <c r="M848" s="264">
        <v>86</v>
      </c>
      <c r="N848" s="264">
        <v>0</v>
      </c>
      <c r="O848" s="264">
        <v>21251</v>
      </c>
      <c r="P848" s="264">
        <v>156</v>
      </c>
      <c r="Q848" s="264">
        <v>153</v>
      </c>
      <c r="R848" s="264">
        <v>28</v>
      </c>
      <c r="S848" s="264">
        <v>0</v>
      </c>
      <c r="T848" s="265">
        <v>0.015</v>
      </c>
      <c r="U848" s="266">
        <v>421687</v>
      </c>
      <c r="V848" s="266">
        <v>16503</v>
      </c>
      <c r="W848" s="266">
        <v>16283</v>
      </c>
      <c r="X848" s="266">
        <v>44</v>
      </c>
      <c r="Y848" s="264">
        <v>14615</v>
      </c>
      <c r="Z848" s="267">
        <v>0.0390313194383512</v>
      </c>
      <c r="AA848" s="267">
        <v>0.0128913443830571</v>
      </c>
      <c r="AB848" s="267">
        <v>0.0162729895420123</v>
      </c>
      <c r="AC848" s="268">
        <v>0.00734083101971672</v>
      </c>
      <c r="AD848" s="269">
        <v>-0.00338164515895517</v>
      </c>
      <c r="AE848" s="270">
        <v>121466</v>
      </c>
      <c r="AF848" s="271">
        <v>2872</v>
      </c>
      <c r="AG848" s="271">
        <v>0</v>
      </c>
      <c r="AH848" s="271">
        <v>97371</v>
      </c>
      <c r="AI848" s="271">
        <v>6474</v>
      </c>
      <c r="AJ848" s="271">
        <v>1</v>
      </c>
      <c r="AK848" s="268">
        <v>0.0236444766436698</v>
      </c>
      <c r="AL848" s="268">
        <v>0.0664776986987912</v>
      </c>
      <c r="AM848" s="269">
        <v>-0.0428332220551214</v>
      </c>
    </row>
    <row r="849" spans="1:39">
      <c r="A849" s="279" t="s">
        <v>719</v>
      </c>
      <c r="B849" s="280" t="s">
        <v>3338</v>
      </c>
      <c r="C849" s="262" t="s">
        <v>1147</v>
      </c>
      <c r="D849" s="280" t="s">
        <v>1147</v>
      </c>
      <c r="E849" s="263">
        <v>7388</v>
      </c>
      <c r="F849" s="263">
        <v>86</v>
      </c>
      <c r="G849" s="263">
        <v>62</v>
      </c>
      <c r="H849" s="263">
        <v>8</v>
      </c>
      <c r="I849" s="263">
        <v>0</v>
      </c>
      <c r="J849" s="264">
        <v>3793</v>
      </c>
      <c r="K849" s="264">
        <v>71</v>
      </c>
      <c r="L849" s="264">
        <v>70</v>
      </c>
      <c r="M849" s="264">
        <v>1</v>
      </c>
      <c r="N849" s="264">
        <v>0</v>
      </c>
      <c r="O849" s="264">
        <v>4277</v>
      </c>
      <c r="P849" s="264">
        <v>137</v>
      </c>
      <c r="Q849" s="264">
        <v>137</v>
      </c>
      <c r="R849" s="264">
        <v>57</v>
      </c>
      <c r="S849" s="264">
        <v>0</v>
      </c>
      <c r="T849" s="265">
        <v>0.015</v>
      </c>
      <c r="U849" s="266">
        <v>161101</v>
      </c>
      <c r="V849" s="266">
        <v>3084</v>
      </c>
      <c r="W849" s="266">
        <v>3059</v>
      </c>
      <c r="X849" s="266">
        <v>2</v>
      </c>
      <c r="Y849" s="264">
        <v>2824</v>
      </c>
      <c r="Z849" s="267">
        <v>0.0191308557985363</v>
      </c>
      <c r="AA849" s="267">
        <v>0.0116404981050352</v>
      </c>
      <c r="AB849" s="267">
        <v>0.0187186923279726</v>
      </c>
      <c r="AC849" s="268">
        <v>0.0320317979892448</v>
      </c>
      <c r="AD849" s="269">
        <v>-0.00707819422293739</v>
      </c>
      <c r="AE849" s="270">
        <v>35984</v>
      </c>
      <c r="AF849" s="271">
        <v>721</v>
      </c>
      <c r="AG849" s="271">
        <v>0</v>
      </c>
      <c r="AH849" s="271">
        <v>34694</v>
      </c>
      <c r="AI849" s="271">
        <v>736</v>
      </c>
      <c r="AJ849" s="271">
        <v>0</v>
      </c>
      <c r="AK849" s="268">
        <v>0.020036682970209</v>
      </c>
      <c r="AL849" s="268">
        <v>0.0212140427739667</v>
      </c>
      <c r="AM849" s="269">
        <v>-0.0011773598037577</v>
      </c>
    </row>
    <row r="850" spans="1:39">
      <c r="A850" s="279" t="s">
        <v>719</v>
      </c>
      <c r="B850" s="280" t="s">
        <v>3338</v>
      </c>
      <c r="C850" s="262" t="s">
        <v>1148</v>
      </c>
      <c r="D850" s="280" t="s">
        <v>1148</v>
      </c>
      <c r="E850" s="263">
        <v>7640</v>
      </c>
      <c r="F850" s="263">
        <v>163</v>
      </c>
      <c r="G850" s="263">
        <v>111</v>
      </c>
      <c r="H850" s="263">
        <v>4</v>
      </c>
      <c r="I850" s="263">
        <v>0</v>
      </c>
      <c r="J850" s="264">
        <v>4547</v>
      </c>
      <c r="K850" s="264">
        <v>170</v>
      </c>
      <c r="L850" s="264">
        <v>169</v>
      </c>
      <c r="M850" s="264">
        <v>39</v>
      </c>
      <c r="N850" s="264">
        <v>0</v>
      </c>
      <c r="O850" s="264">
        <v>5165</v>
      </c>
      <c r="P850" s="264">
        <v>24</v>
      </c>
      <c r="Q850" s="264">
        <v>24</v>
      </c>
      <c r="R850" s="264">
        <v>17</v>
      </c>
      <c r="S850" s="264">
        <v>0</v>
      </c>
      <c r="T850" s="265">
        <v>0.015</v>
      </c>
      <c r="U850" s="266">
        <v>183470</v>
      </c>
      <c r="V850" s="266">
        <v>4214</v>
      </c>
      <c r="W850" s="266">
        <v>4161</v>
      </c>
      <c r="X850" s="266">
        <v>1</v>
      </c>
      <c r="Y850" s="264">
        <v>3852</v>
      </c>
      <c r="Z850" s="267">
        <v>0.022962882215076</v>
      </c>
      <c r="AA850" s="267">
        <v>0.0213350785340314</v>
      </c>
      <c r="AB850" s="267">
        <v>0.0373872883219705</v>
      </c>
      <c r="AC850" s="268">
        <v>0.00464666021297193</v>
      </c>
      <c r="AD850" s="269">
        <v>-0.0160522097879391</v>
      </c>
      <c r="AE850" s="270">
        <v>41861</v>
      </c>
      <c r="AF850" s="271">
        <v>991</v>
      </c>
      <c r="AG850" s="271">
        <v>0</v>
      </c>
      <c r="AH850" s="271">
        <v>41988</v>
      </c>
      <c r="AI850" s="271">
        <v>978</v>
      </c>
      <c r="AJ850" s="271">
        <v>0</v>
      </c>
      <c r="AK850" s="268">
        <v>0.0236735863930628</v>
      </c>
      <c r="AL850" s="268">
        <v>0.0232923692483567</v>
      </c>
      <c r="AM850" s="269">
        <v>0.000381217144706084</v>
      </c>
    </row>
    <row r="851" spans="1:39">
      <c r="A851" s="279" t="s">
        <v>719</v>
      </c>
      <c r="B851" s="280" t="s">
        <v>3340</v>
      </c>
      <c r="C851" s="262" t="s">
        <v>1149</v>
      </c>
      <c r="D851" s="282" t="s">
        <v>1150</v>
      </c>
      <c r="E851" s="263">
        <v>4803</v>
      </c>
      <c r="F851" s="263">
        <v>43</v>
      </c>
      <c r="G851" s="263">
        <v>36</v>
      </c>
      <c r="H851" s="263">
        <v>6</v>
      </c>
      <c r="I851" s="263">
        <v>0</v>
      </c>
      <c r="J851" s="264">
        <v>4147</v>
      </c>
      <c r="K851" s="264">
        <v>48</v>
      </c>
      <c r="L851" s="264">
        <v>47</v>
      </c>
      <c r="M851" s="264">
        <v>15</v>
      </c>
      <c r="N851" s="264">
        <v>0</v>
      </c>
      <c r="O851" s="264">
        <v>2789</v>
      </c>
      <c r="P851" s="264">
        <v>30</v>
      </c>
      <c r="Q851" s="264">
        <v>30</v>
      </c>
      <c r="R851" s="264">
        <v>23</v>
      </c>
      <c r="S851" s="264">
        <v>1</v>
      </c>
      <c r="T851" s="265">
        <v>0.015</v>
      </c>
      <c r="U851" s="266">
        <v>132132</v>
      </c>
      <c r="V851" s="266">
        <v>1265</v>
      </c>
      <c r="W851" s="266">
        <v>1256</v>
      </c>
      <c r="X851" s="266">
        <v>1</v>
      </c>
      <c r="Y851" s="264">
        <v>1179</v>
      </c>
      <c r="Z851" s="267">
        <v>0.0095661913843732</v>
      </c>
      <c r="AA851" s="267">
        <v>0.00895273787216323</v>
      </c>
      <c r="AB851" s="267">
        <v>0.0115746322642874</v>
      </c>
      <c r="AC851" s="268">
        <v>0.0103979921118681</v>
      </c>
      <c r="AD851" s="269">
        <v>-0.00262189439212421</v>
      </c>
      <c r="AE851" s="270">
        <v>29040</v>
      </c>
      <c r="AF851" s="271">
        <v>293</v>
      </c>
      <c r="AG851" s="271">
        <v>1</v>
      </c>
      <c r="AH851" s="271">
        <v>30047</v>
      </c>
      <c r="AI851" s="271">
        <v>314</v>
      </c>
      <c r="AJ851" s="271">
        <v>0</v>
      </c>
      <c r="AK851" s="268">
        <v>0.0100550964187328</v>
      </c>
      <c r="AL851" s="268">
        <v>0.0104502945385563</v>
      </c>
      <c r="AM851" s="269">
        <v>-0.00039519811982348</v>
      </c>
    </row>
    <row r="852" spans="1:39">
      <c r="A852" s="279" t="s">
        <v>719</v>
      </c>
      <c r="B852" s="280" t="s">
        <v>3335</v>
      </c>
      <c r="C852" s="262" t="s">
        <v>1151</v>
      </c>
      <c r="D852" s="282" t="s">
        <v>1151</v>
      </c>
      <c r="E852" s="263">
        <v>1731</v>
      </c>
      <c r="F852" s="263">
        <v>17</v>
      </c>
      <c r="G852" s="263">
        <v>10</v>
      </c>
      <c r="H852" s="263">
        <v>2</v>
      </c>
      <c r="I852" s="263">
        <v>0</v>
      </c>
      <c r="J852" s="264">
        <v>1173</v>
      </c>
      <c r="K852" s="264">
        <v>23</v>
      </c>
      <c r="L852" s="264">
        <v>23</v>
      </c>
      <c r="M852" s="264">
        <v>3</v>
      </c>
      <c r="N852" s="264">
        <v>0</v>
      </c>
      <c r="O852" s="264">
        <v>1250</v>
      </c>
      <c r="P852" s="264">
        <v>24</v>
      </c>
      <c r="Q852" s="264">
        <v>24</v>
      </c>
      <c r="R852" s="264">
        <v>11</v>
      </c>
      <c r="S852" s="264">
        <v>0</v>
      </c>
      <c r="T852" s="265">
        <v>0.015</v>
      </c>
      <c r="U852" s="266">
        <v>44401</v>
      </c>
      <c r="V852" s="266">
        <v>656</v>
      </c>
      <c r="W852" s="266">
        <v>648</v>
      </c>
      <c r="X852" s="266">
        <v>1</v>
      </c>
      <c r="Y852" s="264">
        <v>588</v>
      </c>
      <c r="Z852" s="267">
        <v>0.0147519200018018</v>
      </c>
      <c r="AA852" s="267">
        <v>0.0098209127671866</v>
      </c>
      <c r="AB852" s="267">
        <v>0.0196078431372549</v>
      </c>
      <c r="AC852" s="268">
        <v>0.0192</v>
      </c>
      <c r="AD852" s="269">
        <v>-0.00978693037006831</v>
      </c>
      <c r="AE852" s="270">
        <v>10001</v>
      </c>
      <c r="AF852" s="271">
        <v>182</v>
      </c>
      <c r="AG852" s="271">
        <v>0</v>
      </c>
      <c r="AH852" s="271">
        <v>10495</v>
      </c>
      <c r="AI852" s="271">
        <v>123</v>
      </c>
      <c r="AJ852" s="271">
        <v>0</v>
      </c>
      <c r="AK852" s="268">
        <v>0.0181981801819818</v>
      </c>
      <c r="AL852" s="268">
        <v>0.0117198666031444</v>
      </c>
      <c r="AM852" s="269">
        <v>0.00647831357883745</v>
      </c>
    </row>
    <row r="853" spans="1:39">
      <c r="A853" s="279" t="s">
        <v>719</v>
      </c>
      <c r="B853" s="280" t="s">
        <v>3335</v>
      </c>
      <c r="C853" s="262" t="s">
        <v>1152</v>
      </c>
      <c r="D853" s="282" t="s">
        <v>1153</v>
      </c>
      <c r="E853" s="263">
        <v>3113</v>
      </c>
      <c r="F853" s="263">
        <v>27</v>
      </c>
      <c r="G853" s="263">
        <v>21</v>
      </c>
      <c r="H853" s="263">
        <v>0</v>
      </c>
      <c r="I853" s="263">
        <v>0</v>
      </c>
      <c r="J853" s="264">
        <v>1391</v>
      </c>
      <c r="K853" s="264">
        <v>29</v>
      </c>
      <c r="L853" s="264">
        <v>29</v>
      </c>
      <c r="M853" s="264">
        <v>10</v>
      </c>
      <c r="N853" s="264">
        <v>0</v>
      </c>
      <c r="O853" s="264">
        <v>2407</v>
      </c>
      <c r="P853" s="264">
        <v>29</v>
      </c>
      <c r="Q853" s="264">
        <v>29</v>
      </c>
      <c r="R853" s="264">
        <v>20</v>
      </c>
      <c r="S853" s="264">
        <v>0</v>
      </c>
      <c r="T853" s="265">
        <v>0.015</v>
      </c>
      <c r="U853" s="266">
        <v>77199</v>
      </c>
      <c r="V853" s="266">
        <v>848</v>
      </c>
      <c r="W853" s="266">
        <v>841</v>
      </c>
      <c r="X853" s="266">
        <v>0</v>
      </c>
      <c r="Y853" s="264">
        <v>768</v>
      </c>
      <c r="Z853" s="267">
        <v>0.0109845982460913</v>
      </c>
      <c r="AA853" s="267">
        <v>0.00867330549309348</v>
      </c>
      <c r="AB853" s="267">
        <v>0.0208483105679367</v>
      </c>
      <c r="AC853" s="268">
        <v>0.0120481927710843</v>
      </c>
      <c r="AD853" s="269">
        <v>-0.0121750050748433</v>
      </c>
      <c r="AE853" s="270">
        <v>16725</v>
      </c>
      <c r="AF853" s="271">
        <v>212</v>
      </c>
      <c r="AG853" s="271">
        <v>0</v>
      </c>
      <c r="AH853" s="271">
        <v>16980</v>
      </c>
      <c r="AI853" s="271">
        <v>162</v>
      </c>
      <c r="AJ853" s="271">
        <v>0</v>
      </c>
      <c r="AK853" s="268">
        <v>0.0126756352765321</v>
      </c>
      <c r="AL853" s="268">
        <v>0.00954063604240283</v>
      </c>
      <c r="AM853" s="269">
        <v>0.00313499923412931</v>
      </c>
    </row>
    <row r="854" spans="1:39">
      <c r="A854" s="279" t="s">
        <v>719</v>
      </c>
      <c r="B854" s="280" t="s">
        <v>3335</v>
      </c>
      <c r="C854" s="262" t="s">
        <v>1154</v>
      </c>
      <c r="D854" s="282" t="s">
        <v>1155</v>
      </c>
      <c r="E854" s="263">
        <v>2667</v>
      </c>
      <c r="F854" s="263">
        <v>39</v>
      </c>
      <c r="G854" s="263">
        <v>33</v>
      </c>
      <c r="H854" s="263">
        <v>0</v>
      </c>
      <c r="I854" s="263">
        <v>0</v>
      </c>
      <c r="J854" s="264">
        <v>1123</v>
      </c>
      <c r="K854" s="264">
        <v>37</v>
      </c>
      <c r="L854" s="264">
        <v>37</v>
      </c>
      <c r="M854" s="264">
        <v>6</v>
      </c>
      <c r="N854" s="264">
        <v>0</v>
      </c>
      <c r="O854" s="264">
        <v>1944</v>
      </c>
      <c r="P854" s="264">
        <v>27</v>
      </c>
      <c r="Q854" s="264">
        <v>27</v>
      </c>
      <c r="R854" s="264">
        <v>19</v>
      </c>
      <c r="S854" s="264">
        <v>0</v>
      </c>
      <c r="T854" s="265">
        <v>0.015</v>
      </c>
      <c r="U854" s="266">
        <v>65467</v>
      </c>
      <c r="V854" s="266">
        <v>853</v>
      </c>
      <c r="W854" s="266">
        <v>846</v>
      </c>
      <c r="X854" s="266">
        <v>0</v>
      </c>
      <c r="Y854" s="264">
        <v>766</v>
      </c>
      <c r="Z854" s="267">
        <v>0.0130294652267555</v>
      </c>
      <c r="AA854" s="267">
        <v>0.0146231721034871</v>
      </c>
      <c r="AB854" s="267">
        <v>0.0329474621549421</v>
      </c>
      <c r="AC854" s="268">
        <v>0.0138888888888889</v>
      </c>
      <c r="AD854" s="269">
        <v>-0.0183242900514551</v>
      </c>
      <c r="AE854" s="270">
        <v>14092</v>
      </c>
      <c r="AF854" s="271">
        <v>236</v>
      </c>
      <c r="AG854" s="271">
        <v>0</v>
      </c>
      <c r="AH854" s="271">
        <v>14389</v>
      </c>
      <c r="AI854" s="271">
        <v>232</v>
      </c>
      <c r="AJ854" s="271">
        <v>0</v>
      </c>
      <c r="AK854" s="268">
        <v>0.0167470905478286</v>
      </c>
      <c r="AL854" s="268">
        <v>0.0161234276183196</v>
      </c>
      <c r="AM854" s="269">
        <v>0.000623662929509005</v>
      </c>
    </row>
    <row r="855" spans="1:39">
      <c r="A855" s="279" t="s">
        <v>719</v>
      </c>
      <c r="B855" s="280" t="s">
        <v>3337</v>
      </c>
      <c r="C855" s="262" t="s">
        <v>1156</v>
      </c>
      <c r="D855" s="282" t="s">
        <v>1157</v>
      </c>
      <c r="E855" s="263">
        <v>1431</v>
      </c>
      <c r="F855" s="263">
        <v>8</v>
      </c>
      <c r="G855" s="263">
        <v>7</v>
      </c>
      <c r="H855" s="263">
        <v>0</v>
      </c>
      <c r="I855" s="263">
        <v>0</v>
      </c>
      <c r="J855" s="264">
        <v>664</v>
      </c>
      <c r="K855" s="264">
        <v>12</v>
      </c>
      <c r="L855" s="264">
        <v>12</v>
      </c>
      <c r="M855" s="264">
        <v>3</v>
      </c>
      <c r="N855" s="264">
        <v>0</v>
      </c>
      <c r="O855" s="264">
        <v>867</v>
      </c>
      <c r="P855" s="264">
        <v>16</v>
      </c>
      <c r="Q855" s="264">
        <v>16</v>
      </c>
      <c r="R855" s="264">
        <v>11</v>
      </c>
      <c r="S855" s="264">
        <v>0</v>
      </c>
      <c r="T855" s="265">
        <v>0.015</v>
      </c>
      <c r="U855" s="266">
        <v>15435</v>
      </c>
      <c r="V855" s="266">
        <v>346</v>
      </c>
      <c r="W855" s="266">
        <v>345</v>
      </c>
      <c r="X855" s="266">
        <v>0</v>
      </c>
      <c r="Y855" s="264">
        <v>312</v>
      </c>
      <c r="Z855" s="267">
        <v>0.0224165856818918</v>
      </c>
      <c r="AA855" s="267">
        <v>0.00559049615653389</v>
      </c>
      <c r="AB855" s="267">
        <v>0.0180722891566265</v>
      </c>
      <c r="AC855" s="268">
        <v>0.0184544405997693</v>
      </c>
      <c r="AD855" s="269">
        <v>-0.0124817930000926</v>
      </c>
      <c r="AE855" s="270">
        <v>7040</v>
      </c>
      <c r="AF855" s="271">
        <v>158</v>
      </c>
      <c r="AG855" s="271">
        <v>0</v>
      </c>
      <c r="AH855" s="271">
        <v>7156</v>
      </c>
      <c r="AI855" s="271">
        <v>181</v>
      </c>
      <c r="AJ855" s="271">
        <v>0</v>
      </c>
      <c r="AK855" s="268">
        <v>0.0224431818181818</v>
      </c>
      <c r="AL855" s="268">
        <v>0.0252934600335383</v>
      </c>
      <c r="AM855" s="269">
        <v>-0.00285027821535647</v>
      </c>
    </row>
    <row r="856" spans="1:39">
      <c r="A856" s="279" t="s">
        <v>1158</v>
      </c>
      <c r="B856" s="280" t="s">
        <v>3343</v>
      </c>
      <c r="C856" s="262" t="s">
        <v>1160</v>
      </c>
      <c r="D856" s="280" t="s">
        <v>1161</v>
      </c>
      <c r="E856" s="263">
        <v>3750</v>
      </c>
      <c r="F856" s="263">
        <v>43</v>
      </c>
      <c r="G856" s="263">
        <v>34</v>
      </c>
      <c r="H856" s="263">
        <v>2</v>
      </c>
      <c r="I856" s="263">
        <v>0</v>
      </c>
      <c r="J856" s="264">
        <v>1370</v>
      </c>
      <c r="K856" s="264">
        <v>37</v>
      </c>
      <c r="L856" s="264">
        <v>37</v>
      </c>
      <c r="M856" s="264">
        <v>1</v>
      </c>
      <c r="N856" s="264">
        <v>0</v>
      </c>
      <c r="O856" s="264">
        <v>2924</v>
      </c>
      <c r="P856" s="264">
        <v>35</v>
      </c>
      <c r="Q856" s="264">
        <v>35</v>
      </c>
      <c r="R856" s="264">
        <v>4</v>
      </c>
      <c r="S856" s="264">
        <v>0</v>
      </c>
      <c r="T856" s="265">
        <v>0.015</v>
      </c>
      <c r="U856" s="266">
        <v>88151</v>
      </c>
      <c r="V856" s="266">
        <v>1341</v>
      </c>
      <c r="W856" s="266">
        <v>1332</v>
      </c>
      <c r="X856" s="266">
        <v>0</v>
      </c>
      <c r="Y856" s="264">
        <v>1190</v>
      </c>
      <c r="Z856" s="267">
        <v>0.0152125330398974</v>
      </c>
      <c r="AA856" s="267">
        <v>0.0114666666666667</v>
      </c>
      <c r="AB856" s="267">
        <v>0.027007299270073</v>
      </c>
      <c r="AC856" s="268">
        <v>0.0119699042407661</v>
      </c>
      <c r="AD856" s="269">
        <v>-0.0155406326034063</v>
      </c>
      <c r="AE856" s="270">
        <v>19415</v>
      </c>
      <c r="AF856" s="271">
        <v>310</v>
      </c>
      <c r="AG856" s="271">
        <v>0</v>
      </c>
      <c r="AH856" s="271">
        <v>20037</v>
      </c>
      <c r="AI856" s="271">
        <v>327</v>
      </c>
      <c r="AJ856" s="271">
        <v>0</v>
      </c>
      <c r="AK856" s="268">
        <v>0.0159670357970641</v>
      </c>
      <c r="AL856" s="268">
        <v>0.0163198083545441</v>
      </c>
      <c r="AM856" s="269">
        <v>-0.00035277255747997</v>
      </c>
    </row>
    <row r="857" spans="1:39">
      <c r="A857" s="279" t="s">
        <v>1158</v>
      </c>
      <c r="B857" s="280" t="s">
        <v>3343</v>
      </c>
      <c r="C857" s="262" t="s">
        <v>1162</v>
      </c>
      <c r="D857" s="280" t="s">
        <v>1163</v>
      </c>
      <c r="E857" s="263">
        <v>3162</v>
      </c>
      <c r="F857" s="263">
        <v>47</v>
      </c>
      <c r="G857" s="263">
        <v>30</v>
      </c>
      <c r="H857" s="263">
        <v>0</v>
      </c>
      <c r="I857" s="263">
        <v>0</v>
      </c>
      <c r="J857" s="264">
        <v>1220</v>
      </c>
      <c r="K857" s="264">
        <v>24</v>
      </c>
      <c r="L857" s="264">
        <v>24</v>
      </c>
      <c r="M857" s="264">
        <v>3</v>
      </c>
      <c r="N857" s="264">
        <v>0</v>
      </c>
      <c r="O857" s="264">
        <v>2615</v>
      </c>
      <c r="P857" s="264">
        <v>43</v>
      </c>
      <c r="Q857" s="264">
        <v>43</v>
      </c>
      <c r="R857" s="264">
        <v>6</v>
      </c>
      <c r="S857" s="264">
        <v>0</v>
      </c>
      <c r="T857" s="265">
        <v>0.015</v>
      </c>
      <c r="U857" s="266">
        <v>74849</v>
      </c>
      <c r="V857" s="266">
        <v>1136</v>
      </c>
      <c r="W857" s="266">
        <v>1119</v>
      </c>
      <c r="X857" s="266">
        <v>0</v>
      </c>
      <c r="Y857" s="264">
        <v>1007</v>
      </c>
      <c r="Z857" s="267">
        <v>0.0151772234765996</v>
      </c>
      <c r="AA857" s="267">
        <v>0.0148640101201771</v>
      </c>
      <c r="AB857" s="267">
        <v>0.019672131147541</v>
      </c>
      <c r="AC857" s="268">
        <v>0.0164435946462715</v>
      </c>
      <c r="AD857" s="269">
        <v>-0.00480812102736388</v>
      </c>
      <c r="AE857" s="270">
        <v>16731</v>
      </c>
      <c r="AF857" s="271">
        <v>297</v>
      </c>
      <c r="AG857" s="271">
        <v>0</v>
      </c>
      <c r="AH857" s="271">
        <v>16481</v>
      </c>
      <c r="AI857" s="271">
        <v>240</v>
      </c>
      <c r="AJ857" s="271">
        <v>0</v>
      </c>
      <c r="AK857" s="268">
        <v>0.0177514792899408</v>
      </c>
      <c r="AL857" s="268">
        <v>0.01456222316607</v>
      </c>
      <c r="AM857" s="269">
        <v>0.00318925612387081</v>
      </c>
    </row>
    <row r="858" spans="1:39">
      <c r="A858" s="279" t="s">
        <v>1158</v>
      </c>
      <c r="B858" s="280" t="s">
        <v>3343</v>
      </c>
      <c r="C858" s="262" t="s">
        <v>1164</v>
      </c>
      <c r="D858" s="280" t="s">
        <v>1165</v>
      </c>
      <c r="E858" s="263">
        <v>4960</v>
      </c>
      <c r="F858" s="263">
        <v>53</v>
      </c>
      <c r="G858" s="263">
        <v>34</v>
      </c>
      <c r="H858" s="263">
        <v>0</v>
      </c>
      <c r="I858" s="263">
        <v>0</v>
      </c>
      <c r="J858" s="264">
        <v>1669</v>
      </c>
      <c r="K858" s="264">
        <v>52</v>
      </c>
      <c r="L858" s="264">
        <v>52</v>
      </c>
      <c r="M858" s="264">
        <v>0</v>
      </c>
      <c r="N858" s="264">
        <v>0</v>
      </c>
      <c r="O858" s="264">
        <v>3926</v>
      </c>
      <c r="P858" s="264">
        <v>48</v>
      </c>
      <c r="Q858" s="264">
        <v>48</v>
      </c>
      <c r="R858" s="264">
        <v>3</v>
      </c>
      <c r="S858" s="264">
        <v>0</v>
      </c>
      <c r="T858" s="265">
        <v>0.015</v>
      </c>
      <c r="U858" s="266">
        <v>116547</v>
      </c>
      <c r="V858" s="266">
        <v>1684</v>
      </c>
      <c r="W858" s="266">
        <v>1664</v>
      </c>
      <c r="X858" s="266">
        <v>0</v>
      </c>
      <c r="Y858" s="264">
        <v>1501</v>
      </c>
      <c r="Z858" s="267">
        <v>0.0144491063691043</v>
      </c>
      <c r="AA858" s="267">
        <v>0.0106854838709677</v>
      </c>
      <c r="AB858" s="267">
        <v>0.0311563810665069</v>
      </c>
      <c r="AC858" s="268">
        <v>0.0122261844116149</v>
      </c>
      <c r="AD858" s="269">
        <v>-0.0204708971955391</v>
      </c>
      <c r="AE858" s="270">
        <v>25834</v>
      </c>
      <c r="AF858" s="271">
        <v>453</v>
      </c>
      <c r="AG858" s="271">
        <v>0</v>
      </c>
      <c r="AH858" s="271">
        <v>26743</v>
      </c>
      <c r="AI858" s="271">
        <v>386</v>
      </c>
      <c r="AJ858" s="271">
        <v>0</v>
      </c>
      <c r="AK858" s="268">
        <v>0.0175350313540296</v>
      </c>
      <c r="AL858" s="268">
        <v>0.0144336835807501</v>
      </c>
      <c r="AM858" s="269">
        <v>0.00310134777327947</v>
      </c>
    </row>
    <row r="859" spans="1:39">
      <c r="A859" s="279" t="s">
        <v>1158</v>
      </c>
      <c r="B859" s="280" t="s">
        <v>3343</v>
      </c>
      <c r="C859" s="262" t="s">
        <v>1166</v>
      </c>
      <c r="D859" s="280" t="s">
        <v>1167</v>
      </c>
      <c r="E859" s="263">
        <v>5395</v>
      </c>
      <c r="F859" s="263">
        <v>75</v>
      </c>
      <c r="G859" s="263">
        <v>48</v>
      </c>
      <c r="H859" s="263">
        <v>0</v>
      </c>
      <c r="I859" s="263">
        <v>0</v>
      </c>
      <c r="J859" s="264">
        <v>1953</v>
      </c>
      <c r="K859" s="264">
        <v>29</v>
      </c>
      <c r="L859" s="264">
        <v>29</v>
      </c>
      <c r="M859" s="264">
        <v>1</v>
      </c>
      <c r="N859" s="264">
        <v>0</v>
      </c>
      <c r="O859" s="264">
        <v>4294</v>
      </c>
      <c r="P859" s="264">
        <v>55</v>
      </c>
      <c r="Q859" s="264">
        <v>55</v>
      </c>
      <c r="R859" s="264">
        <v>20</v>
      </c>
      <c r="S859" s="264">
        <v>0</v>
      </c>
      <c r="T859" s="265">
        <v>0.015</v>
      </c>
      <c r="U859" s="266">
        <v>126669</v>
      </c>
      <c r="V859" s="266">
        <v>1609</v>
      </c>
      <c r="W859" s="266">
        <v>1582</v>
      </c>
      <c r="X859" s="266">
        <v>0</v>
      </c>
      <c r="Y859" s="264">
        <v>1445</v>
      </c>
      <c r="Z859" s="267">
        <v>0.0127023975874129</v>
      </c>
      <c r="AA859" s="267">
        <v>0.0139017608897127</v>
      </c>
      <c r="AB859" s="267">
        <v>0.0148489503328213</v>
      </c>
      <c r="AC859" s="268">
        <v>0.0128085700978109</v>
      </c>
      <c r="AD859" s="269">
        <v>-0.000947189443108605</v>
      </c>
      <c r="AE859" s="270">
        <v>28375</v>
      </c>
      <c r="AF859" s="271">
        <v>407</v>
      </c>
      <c r="AG859" s="271">
        <v>0</v>
      </c>
      <c r="AH859" s="271">
        <v>27884</v>
      </c>
      <c r="AI859" s="271">
        <v>411</v>
      </c>
      <c r="AJ859" s="271">
        <v>0</v>
      </c>
      <c r="AK859" s="268">
        <v>0.0143436123348018</v>
      </c>
      <c r="AL859" s="268">
        <v>0.0147396356333381</v>
      </c>
      <c r="AM859" s="269">
        <v>-0.000396023298536354</v>
      </c>
    </row>
    <row r="860" spans="1:39">
      <c r="A860" s="279" t="s">
        <v>1158</v>
      </c>
      <c r="B860" s="280" t="s">
        <v>3343</v>
      </c>
      <c r="C860" s="262" t="s">
        <v>1168</v>
      </c>
      <c r="D860" s="280" t="s">
        <v>1169</v>
      </c>
      <c r="E860" s="263">
        <v>2355</v>
      </c>
      <c r="F860" s="263">
        <v>31</v>
      </c>
      <c r="G860" s="263">
        <v>20</v>
      </c>
      <c r="H860" s="263">
        <v>0</v>
      </c>
      <c r="I860" s="263">
        <v>0</v>
      </c>
      <c r="J860" s="264">
        <v>813</v>
      </c>
      <c r="K860" s="264">
        <v>17</v>
      </c>
      <c r="L860" s="264">
        <v>17</v>
      </c>
      <c r="M860" s="264">
        <v>2</v>
      </c>
      <c r="N860" s="264">
        <v>0</v>
      </c>
      <c r="O860" s="264">
        <v>1779</v>
      </c>
      <c r="P860" s="264">
        <v>31</v>
      </c>
      <c r="Q860" s="264">
        <v>31</v>
      </c>
      <c r="R860" s="264">
        <v>10</v>
      </c>
      <c r="S860" s="264">
        <v>0</v>
      </c>
      <c r="T860" s="265">
        <v>0.015</v>
      </c>
      <c r="U860" s="266">
        <v>53798</v>
      </c>
      <c r="V860" s="266">
        <v>734</v>
      </c>
      <c r="W860" s="266">
        <v>723</v>
      </c>
      <c r="X860" s="266">
        <v>0</v>
      </c>
      <c r="Y860" s="264">
        <v>658</v>
      </c>
      <c r="Z860" s="267">
        <v>0.0136436298747165</v>
      </c>
      <c r="AA860" s="267">
        <v>0.0131634819532909</v>
      </c>
      <c r="AB860" s="267">
        <v>0.020910209102091</v>
      </c>
      <c r="AC860" s="268">
        <v>0.0174255199550309</v>
      </c>
      <c r="AD860" s="269">
        <v>-0.00774672714880015</v>
      </c>
      <c r="AE860" s="270">
        <v>11849</v>
      </c>
      <c r="AF860" s="271">
        <v>184</v>
      </c>
      <c r="AG860" s="271">
        <v>0</v>
      </c>
      <c r="AH860" s="271">
        <v>12037</v>
      </c>
      <c r="AI860" s="271">
        <v>153</v>
      </c>
      <c r="AJ860" s="271">
        <v>0</v>
      </c>
      <c r="AK860" s="268">
        <v>0.0155287366022449</v>
      </c>
      <c r="AL860" s="268">
        <v>0.0127108083409487</v>
      </c>
      <c r="AM860" s="269">
        <v>0.00281792826129617</v>
      </c>
    </row>
    <row r="861" spans="1:39">
      <c r="A861" s="279" t="s">
        <v>1158</v>
      </c>
      <c r="B861" s="280" t="s">
        <v>3343</v>
      </c>
      <c r="C861" s="262" t="s">
        <v>1170</v>
      </c>
      <c r="D861" s="280" t="s">
        <v>1171</v>
      </c>
      <c r="E861" s="263">
        <v>3611</v>
      </c>
      <c r="F861" s="263">
        <v>44</v>
      </c>
      <c r="G861" s="263">
        <v>37</v>
      </c>
      <c r="H861" s="263">
        <v>1</v>
      </c>
      <c r="I861" s="263">
        <v>0</v>
      </c>
      <c r="J861" s="264">
        <v>1425</v>
      </c>
      <c r="K861" s="264">
        <v>46</v>
      </c>
      <c r="L861" s="264">
        <v>46</v>
      </c>
      <c r="M861" s="264">
        <v>0</v>
      </c>
      <c r="N861" s="264">
        <v>0</v>
      </c>
      <c r="O861" s="264">
        <v>2970</v>
      </c>
      <c r="P861" s="264">
        <v>22</v>
      </c>
      <c r="Q861" s="264">
        <v>22</v>
      </c>
      <c r="R861" s="264">
        <v>5</v>
      </c>
      <c r="S861" s="264">
        <v>0</v>
      </c>
      <c r="T861" s="265">
        <v>0.015</v>
      </c>
      <c r="U861" s="266">
        <v>86097</v>
      </c>
      <c r="V861" s="266">
        <v>1110</v>
      </c>
      <c r="W861" s="266">
        <v>1103</v>
      </c>
      <c r="X861" s="266">
        <v>0</v>
      </c>
      <c r="Y861" s="264">
        <v>986</v>
      </c>
      <c r="Z861" s="267">
        <v>0.0128924352764905</v>
      </c>
      <c r="AA861" s="267">
        <v>0.0121849903073941</v>
      </c>
      <c r="AB861" s="267">
        <v>0.032280701754386</v>
      </c>
      <c r="AC861" s="268">
        <v>0.00740740740740741</v>
      </c>
      <c r="AD861" s="269">
        <v>-0.0200957114469919</v>
      </c>
      <c r="AE861" s="270">
        <v>19344</v>
      </c>
      <c r="AF861" s="271">
        <v>288</v>
      </c>
      <c r="AG861" s="271">
        <v>0</v>
      </c>
      <c r="AH861" s="271">
        <v>19177</v>
      </c>
      <c r="AI861" s="271">
        <v>228</v>
      </c>
      <c r="AJ861" s="271">
        <v>0</v>
      </c>
      <c r="AK861" s="268">
        <v>0.0148883374689826</v>
      </c>
      <c r="AL861" s="268">
        <v>0.011889242321531</v>
      </c>
      <c r="AM861" s="269">
        <v>0.00299909514745163</v>
      </c>
    </row>
    <row r="862" spans="1:39">
      <c r="A862" s="279" t="s">
        <v>1158</v>
      </c>
      <c r="B862" s="280" t="s">
        <v>3343</v>
      </c>
      <c r="C862" s="262" t="s">
        <v>1172</v>
      </c>
      <c r="D862" s="280" t="s">
        <v>1173</v>
      </c>
      <c r="E862" s="263">
        <v>2617</v>
      </c>
      <c r="F862" s="263">
        <v>29</v>
      </c>
      <c r="G862" s="263">
        <v>21</v>
      </c>
      <c r="H862" s="263">
        <v>0</v>
      </c>
      <c r="I862" s="263">
        <v>0</v>
      </c>
      <c r="J862" s="264">
        <v>972</v>
      </c>
      <c r="K862" s="264">
        <v>13</v>
      </c>
      <c r="L862" s="264">
        <v>13</v>
      </c>
      <c r="M862" s="264">
        <v>1</v>
      </c>
      <c r="N862" s="264">
        <v>0</v>
      </c>
      <c r="O862" s="264">
        <v>2073</v>
      </c>
      <c r="P862" s="264">
        <v>31</v>
      </c>
      <c r="Q862" s="264">
        <v>31</v>
      </c>
      <c r="R862" s="264">
        <v>7</v>
      </c>
      <c r="S862" s="264">
        <v>0</v>
      </c>
      <c r="T862" s="265">
        <v>0.015</v>
      </c>
      <c r="U862" s="266">
        <v>60039</v>
      </c>
      <c r="V862" s="266">
        <v>768</v>
      </c>
      <c r="W862" s="266">
        <v>759</v>
      </c>
      <c r="X862" s="266">
        <v>0</v>
      </c>
      <c r="Y862" s="264">
        <v>687</v>
      </c>
      <c r="Z862" s="267">
        <v>0.0127916854044871</v>
      </c>
      <c r="AA862" s="267">
        <v>0.0110813909056171</v>
      </c>
      <c r="AB862" s="267">
        <v>0.0133744855967078</v>
      </c>
      <c r="AC862" s="268">
        <v>0.014954172696575</v>
      </c>
      <c r="AD862" s="269">
        <v>-0.0022930946910907</v>
      </c>
      <c r="AE862" s="270">
        <v>13636</v>
      </c>
      <c r="AF862" s="271">
        <v>196</v>
      </c>
      <c r="AG862" s="271">
        <v>0</v>
      </c>
      <c r="AH862" s="271">
        <v>13667</v>
      </c>
      <c r="AI862" s="271">
        <v>167</v>
      </c>
      <c r="AJ862" s="271">
        <v>0</v>
      </c>
      <c r="AK862" s="268">
        <v>0.0143737166324435</v>
      </c>
      <c r="AL862" s="268">
        <v>0.0122192141655082</v>
      </c>
      <c r="AM862" s="269">
        <v>0.00215450246693537</v>
      </c>
    </row>
    <row r="863" spans="1:39">
      <c r="A863" s="279" t="s">
        <v>1158</v>
      </c>
      <c r="B863" s="280" t="s">
        <v>3343</v>
      </c>
      <c r="C863" s="262" t="s">
        <v>1174</v>
      </c>
      <c r="D863" s="280" t="s">
        <v>1175</v>
      </c>
      <c r="E863" s="263">
        <v>3537</v>
      </c>
      <c r="F863" s="263">
        <v>33</v>
      </c>
      <c r="G863" s="263">
        <v>26</v>
      </c>
      <c r="H863" s="263">
        <v>0</v>
      </c>
      <c r="I863" s="263">
        <v>0</v>
      </c>
      <c r="J863" s="264">
        <v>1279</v>
      </c>
      <c r="K863" s="264">
        <v>27</v>
      </c>
      <c r="L863" s="264">
        <v>27</v>
      </c>
      <c r="M863" s="264">
        <v>0</v>
      </c>
      <c r="N863" s="264">
        <v>0</v>
      </c>
      <c r="O863" s="264">
        <v>2771</v>
      </c>
      <c r="P863" s="264">
        <v>23</v>
      </c>
      <c r="Q863" s="264">
        <v>23</v>
      </c>
      <c r="R863" s="264">
        <v>3</v>
      </c>
      <c r="S863" s="264">
        <v>0</v>
      </c>
      <c r="T863" s="265">
        <v>0.015</v>
      </c>
      <c r="U863" s="266">
        <v>82494</v>
      </c>
      <c r="V863" s="266">
        <v>999</v>
      </c>
      <c r="W863" s="266">
        <v>992</v>
      </c>
      <c r="X863" s="266">
        <v>0</v>
      </c>
      <c r="Y863" s="264">
        <v>902</v>
      </c>
      <c r="Z863" s="267">
        <v>0.0121099716343007</v>
      </c>
      <c r="AA863" s="267">
        <v>0.00932994062765055</v>
      </c>
      <c r="AB863" s="267">
        <v>0.0211102423768569</v>
      </c>
      <c r="AC863" s="268">
        <v>0.00830025261638398</v>
      </c>
      <c r="AD863" s="269">
        <v>-0.0117803017492064</v>
      </c>
      <c r="AE863" s="270">
        <v>18339</v>
      </c>
      <c r="AF863" s="271">
        <v>226</v>
      </c>
      <c r="AG863" s="271">
        <v>0</v>
      </c>
      <c r="AH863" s="271">
        <v>18034</v>
      </c>
      <c r="AI863" s="271">
        <v>241</v>
      </c>
      <c r="AJ863" s="271">
        <v>0</v>
      </c>
      <c r="AK863" s="268">
        <v>0.0123234636566879</v>
      </c>
      <c r="AL863" s="268">
        <v>0.0133636464456028</v>
      </c>
      <c r="AM863" s="269">
        <v>-0.00104018278891482</v>
      </c>
    </row>
    <row r="864" spans="1:39">
      <c r="A864" s="279" t="s">
        <v>1158</v>
      </c>
      <c r="B864" s="280" t="s">
        <v>3343</v>
      </c>
      <c r="C864" s="262" t="s">
        <v>1176</v>
      </c>
      <c r="D864" s="280" t="s">
        <v>1177</v>
      </c>
      <c r="E864" s="263">
        <v>4336</v>
      </c>
      <c r="F864" s="263">
        <v>40</v>
      </c>
      <c r="G864" s="263">
        <v>30</v>
      </c>
      <c r="H864" s="263">
        <v>0</v>
      </c>
      <c r="I864" s="263">
        <v>0</v>
      </c>
      <c r="J864" s="264">
        <v>1754</v>
      </c>
      <c r="K864" s="264">
        <v>58</v>
      </c>
      <c r="L864" s="264">
        <v>57</v>
      </c>
      <c r="M864" s="264">
        <v>1</v>
      </c>
      <c r="N864" s="264">
        <v>0</v>
      </c>
      <c r="O864" s="264">
        <v>3567</v>
      </c>
      <c r="P864" s="264">
        <v>64</v>
      </c>
      <c r="Q864" s="264">
        <v>64</v>
      </c>
      <c r="R864" s="264">
        <v>10</v>
      </c>
      <c r="S864" s="264">
        <v>0</v>
      </c>
      <c r="T864" s="265">
        <v>0.015</v>
      </c>
      <c r="U864" s="266">
        <v>101824</v>
      </c>
      <c r="V864" s="266">
        <v>1671</v>
      </c>
      <c r="W864" s="266">
        <v>1660</v>
      </c>
      <c r="X864" s="266">
        <v>0</v>
      </c>
      <c r="Y864" s="264">
        <v>1480</v>
      </c>
      <c r="Z864" s="267">
        <v>0.0164106693903206</v>
      </c>
      <c r="AA864" s="267">
        <v>0.00922509225092251</v>
      </c>
      <c r="AB864" s="267">
        <v>0.0330672748004561</v>
      </c>
      <c r="AC864" s="268">
        <v>0.0179422483880011</v>
      </c>
      <c r="AD864" s="269">
        <v>-0.0238421825495336</v>
      </c>
      <c r="AE864" s="270">
        <v>23148</v>
      </c>
      <c r="AF864" s="271">
        <v>415</v>
      </c>
      <c r="AG864" s="271">
        <v>0</v>
      </c>
      <c r="AH864" s="271">
        <v>23054</v>
      </c>
      <c r="AI864" s="271">
        <v>418</v>
      </c>
      <c r="AJ864" s="271">
        <v>0</v>
      </c>
      <c r="AK864" s="268">
        <v>0.0179281147399343</v>
      </c>
      <c r="AL864" s="268">
        <v>0.0181313438015095</v>
      </c>
      <c r="AM864" s="269">
        <v>-0.000203229061575164</v>
      </c>
    </row>
    <row r="865" spans="1:39">
      <c r="A865" s="279" t="s">
        <v>1158</v>
      </c>
      <c r="B865" s="280" t="s">
        <v>3344</v>
      </c>
      <c r="C865" s="262" t="s">
        <v>1178</v>
      </c>
      <c r="D865" s="280" t="s">
        <v>1179</v>
      </c>
      <c r="E865" s="263">
        <v>3709</v>
      </c>
      <c r="F865" s="263">
        <v>47</v>
      </c>
      <c r="G865" s="263">
        <v>34</v>
      </c>
      <c r="H865" s="263">
        <v>0</v>
      </c>
      <c r="I865" s="263">
        <v>0</v>
      </c>
      <c r="J865" s="264">
        <v>1806</v>
      </c>
      <c r="K865" s="264">
        <v>28</v>
      </c>
      <c r="L865" s="264">
        <v>28</v>
      </c>
      <c r="M865" s="264">
        <v>1</v>
      </c>
      <c r="N865" s="264">
        <v>0</v>
      </c>
      <c r="O865" s="264">
        <v>2688</v>
      </c>
      <c r="P865" s="264">
        <v>34</v>
      </c>
      <c r="Q865" s="264">
        <v>34</v>
      </c>
      <c r="R865" s="264">
        <v>11</v>
      </c>
      <c r="S865" s="264">
        <v>0</v>
      </c>
      <c r="T865" s="265">
        <v>0.015</v>
      </c>
      <c r="U865" s="266">
        <v>87485</v>
      </c>
      <c r="V865" s="266">
        <v>1452</v>
      </c>
      <c r="W865" s="266">
        <v>1439</v>
      </c>
      <c r="X865" s="266">
        <v>0</v>
      </c>
      <c r="Y865" s="264">
        <v>1332</v>
      </c>
      <c r="Z865" s="267">
        <v>0.016597130936732</v>
      </c>
      <c r="AA865" s="267">
        <v>0.0126718792127258</v>
      </c>
      <c r="AB865" s="267">
        <v>0.0155038759689922</v>
      </c>
      <c r="AC865" s="268">
        <v>0.0126488095238095</v>
      </c>
      <c r="AD865" s="269">
        <v>-0.00283199675626645</v>
      </c>
      <c r="AE865" s="270">
        <v>19665</v>
      </c>
      <c r="AF865" s="271">
        <v>334</v>
      </c>
      <c r="AG865" s="271">
        <v>0</v>
      </c>
      <c r="AH865" s="271">
        <v>19344</v>
      </c>
      <c r="AI865" s="271">
        <v>316</v>
      </c>
      <c r="AJ865" s="271">
        <v>0</v>
      </c>
      <c r="AK865" s="268">
        <v>0.0169844902110348</v>
      </c>
      <c r="AL865" s="268">
        <v>0.0163358147229115</v>
      </c>
      <c r="AM865" s="269">
        <v>0.000648675488123335</v>
      </c>
    </row>
    <row r="866" spans="1:39">
      <c r="A866" s="279" t="s">
        <v>1158</v>
      </c>
      <c r="B866" s="280" t="s">
        <v>3344</v>
      </c>
      <c r="C866" s="262" t="s">
        <v>1180</v>
      </c>
      <c r="D866" s="280" t="s">
        <v>1181</v>
      </c>
      <c r="E866" s="263">
        <v>7273</v>
      </c>
      <c r="F866" s="263">
        <v>87</v>
      </c>
      <c r="G866" s="263">
        <v>67</v>
      </c>
      <c r="H866" s="263">
        <v>1</v>
      </c>
      <c r="I866" s="263">
        <v>0</v>
      </c>
      <c r="J866" s="264">
        <v>4229</v>
      </c>
      <c r="K866" s="264">
        <v>42</v>
      </c>
      <c r="L866" s="264">
        <v>42</v>
      </c>
      <c r="M866" s="264">
        <v>12</v>
      </c>
      <c r="N866" s="264">
        <v>0</v>
      </c>
      <c r="O866" s="264">
        <v>5205</v>
      </c>
      <c r="P866" s="264">
        <v>68</v>
      </c>
      <c r="Q866" s="264">
        <v>68</v>
      </c>
      <c r="R866" s="264">
        <v>38</v>
      </c>
      <c r="S866" s="264">
        <v>0</v>
      </c>
      <c r="T866" s="265">
        <v>0.015</v>
      </c>
      <c r="U866" s="266">
        <v>184918</v>
      </c>
      <c r="V866" s="266">
        <v>1926</v>
      </c>
      <c r="W866" s="266">
        <v>1906</v>
      </c>
      <c r="X866" s="266">
        <v>3</v>
      </c>
      <c r="Y866" s="264">
        <v>1761</v>
      </c>
      <c r="Z866" s="267">
        <v>0.0103992039714901</v>
      </c>
      <c r="AA866" s="267">
        <v>0.0119620514230716</v>
      </c>
      <c r="AB866" s="267">
        <v>0.00993142586899976</v>
      </c>
      <c r="AC866" s="268">
        <v>0.0130643611911623</v>
      </c>
      <c r="AD866" s="269">
        <v>0.00203062555407187</v>
      </c>
      <c r="AE866" s="270">
        <v>41386</v>
      </c>
      <c r="AF866" s="271">
        <v>455</v>
      </c>
      <c r="AG866" s="271">
        <v>0</v>
      </c>
      <c r="AH866" s="271">
        <v>40932</v>
      </c>
      <c r="AI866" s="271">
        <v>427</v>
      </c>
      <c r="AJ866" s="271">
        <v>0</v>
      </c>
      <c r="AK866" s="268">
        <v>0.010994055960953</v>
      </c>
      <c r="AL866" s="268">
        <v>0.0104319358936773</v>
      </c>
      <c r="AM866" s="269">
        <v>0.000562120067275662</v>
      </c>
    </row>
    <row r="867" spans="1:39">
      <c r="A867" s="279" t="s">
        <v>1158</v>
      </c>
      <c r="B867" s="280" t="s">
        <v>3344</v>
      </c>
      <c r="C867" s="262" t="s">
        <v>1182</v>
      </c>
      <c r="D867" s="280" t="s">
        <v>1183</v>
      </c>
      <c r="E867" s="263">
        <v>2548</v>
      </c>
      <c r="F867" s="263">
        <v>24</v>
      </c>
      <c r="G867" s="263">
        <v>21</v>
      </c>
      <c r="H867" s="263">
        <v>0</v>
      </c>
      <c r="I867" s="263">
        <v>0</v>
      </c>
      <c r="J867" s="264">
        <v>1228</v>
      </c>
      <c r="K867" s="264">
        <v>24</v>
      </c>
      <c r="L867" s="264">
        <v>23</v>
      </c>
      <c r="M867" s="264">
        <v>2</v>
      </c>
      <c r="N867" s="264">
        <v>0</v>
      </c>
      <c r="O867" s="264">
        <v>1839</v>
      </c>
      <c r="P867" s="264">
        <v>37</v>
      </c>
      <c r="Q867" s="264">
        <v>37</v>
      </c>
      <c r="R867" s="264">
        <v>21</v>
      </c>
      <c r="S867" s="264">
        <v>0</v>
      </c>
      <c r="T867" s="265">
        <v>0.015</v>
      </c>
      <c r="U867" s="266">
        <v>61238</v>
      </c>
      <c r="V867" s="266">
        <v>867</v>
      </c>
      <c r="W867" s="266">
        <v>863</v>
      </c>
      <c r="X867" s="266">
        <v>1</v>
      </c>
      <c r="Y867" s="264">
        <v>795</v>
      </c>
      <c r="Z867" s="267">
        <v>0.0141415460988275</v>
      </c>
      <c r="AA867" s="267">
        <v>0.00941915227629513</v>
      </c>
      <c r="AB867" s="267">
        <v>0.0195439739413681</v>
      </c>
      <c r="AC867" s="268">
        <v>0.0201196302338227</v>
      </c>
      <c r="AD867" s="269">
        <v>-0.0101248216650729</v>
      </c>
      <c r="AE867" s="270">
        <v>13721</v>
      </c>
      <c r="AF867" s="271">
        <v>213</v>
      </c>
      <c r="AG867" s="271">
        <v>0</v>
      </c>
      <c r="AH867" s="271">
        <v>13699</v>
      </c>
      <c r="AI867" s="271">
        <v>160</v>
      </c>
      <c r="AJ867" s="271">
        <v>0</v>
      </c>
      <c r="AK867" s="268">
        <v>0.0155236498797464</v>
      </c>
      <c r="AL867" s="268">
        <v>0.0116796846485145</v>
      </c>
      <c r="AM867" s="269">
        <v>0.00384396523123188</v>
      </c>
    </row>
    <row r="868" spans="1:39">
      <c r="A868" s="279" t="s">
        <v>1158</v>
      </c>
      <c r="B868" s="280" t="s">
        <v>3344</v>
      </c>
      <c r="C868" s="262" t="s">
        <v>1184</v>
      </c>
      <c r="D868" s="280" t="s">
        <v>1185</v>
      </c>
      <c r="E868" s="263">
        <v>6703</v>
      </c>
      <c r="F868" s="263">
        <v>110</v>
      </c>
      <c r="G868" s="263">
        <v>77</v>
      </c>
      <c r="H868" s="263">
        <v>7</v>
      </c>
      <c r="I868" s="263">
        <v>0</v>
      </c>
      <c r="J868" s="264">
        <v>4588</v>
      </c>
      <c r="K868" s="264">
        <v>81</v>
      </c>
      <c r="L868" s="264">
        <v>81</v>
      </c>
      <c r="M868" s="264">
        <v>12</v>
      </c>
      <c r="N868" s="264">
        <v>0</v>
      </c>
      <c r="O868" s="264">
        <v>5401</v>
      </c>
      <c r="P868" s="264">
        <v>98</v>
      </c>
      <c r="Q868" s="264">
        <v>98</v>
      </c>
      <c r="R868" s="264">
        <v>36</v>
      </c>
      <c r="S868" s="264">
        <v>0</v>
      </c>
      <c r="T868" s="265">
        <v>0.015</v>
      </c>
      <c r="U868" s="266">
        <v>178072</v>
      </c>
      <c r="V868" s="266">
        <v>2677</v>
      </c>
      <c r="W868" s="266">
        <v>2643</v>
      </c>
      <c r="X868" s="266">
        <v>0</v>
      </c>
      <c r="Y868" s="264">
        <v>2420</v>
      </c>
      <c r="Z868" s="267">
        <v>0.0150332449795588</v>
      </c>
      <c r="AA868" s="267">
        <v>0.0164105624347307</v>
      </c>
      <c r="AB868" s="267">
        <v>0.0176547515257193</v>
      </c>
      <c r="AC868" s="268">
        <v>0.0181447880022218</v>
      </c>
      <c r="AD868" s="269">
        <v>-0.00124418909098855</v>
      </c>
      <c r="AE868" s="270">
        <v>41568</v>
      </c>
      <c r="AF868" s="271">
        <v>607</v>
      </c>
      <c r="AG868" s="271">
        <v>0</v>
      </c>
      <c r="AH868" s="271">
        <v>39398</v>
      </c>
      <c r="AI868" s="271">
        <v>627</v>
      </c>
      <c r="AJ868" s="271">
        <v>0</v>
      </c>
      <c r="AK868" s="268">
        <v>0.0146025789068514</v>
      </c>
      <c r="AL868" s="268">
        <v>0.0159145134270775</v>
      </c>
      <c r="AM868" s="269">
        <v>-0.00131193452022609</v>
      </c>
    </row>
    <row r="869" spans="1:39">
      <c r="A869" s="279" t="s">
        <v>1158</v>
      </c>
      <c r="B869" s="280" t="s">
        <v>3344</v>
      </c>
      <c r="C869" s="262" t="s">
        <v>1186</v>
      </c>
      <c r="D869" s="280" t="s">
        <v>1187</v>
      </c>
      <c r="E869" s="263">
        <v>1608</v>
      </c>
      <c r="F869" s="263">
        <v>18</v>
      </c>
      <c r="G869" s="263">
        <v>15</v>
      </c>
      <c r="H869" s="263">
        <v>0</v>
      </c>
      <c r="I869" s="263">
        <v>0</v>
      </c>
      <c r="J869" s="264">
        <v>663</v>
      </c>
      <c r="K869" s="264">
        <v>14</v>
      </c>
      <c r="L869" s="264">
        <v>14</v>
      </c>
      <c r="M869" s="264">
        <v>0</v>
      </c>
      <c r="N869" s="264">
        <v>0</v>
      </c>
      <c r="O869" s="264">
        <v>995</v>
      </c>
      <c r="P869" s="264">
        <v>11</v>
      </c>
      <c r="Q869" s="264">
        <v>11</v>
      </c>
      <c r="R869" s="264">
        <v>2</v>
      </c>
      <c r="S869" s="264">
        <v>0</v>
      </c>
      <c r="T869" s="265">
        <v>0.015</v>
      </c>
      <c r="U869" s="266">
        <v>36108</v>
      </c>
      <c r="V869" s="266">
        <v>459</v>
      </c>
      <c r="W869" s="266">
        <v>456</v>
      </c>
      <c r="X869" s="266">
        <v>0</v>
      </c>
      <c r="Y869" s="264">
        <v>408</v>
      </c>
      <c r="Z869" s="267">
        <v>0.0127118644067797</v>
      </c>
      <c r="AA869" s="267">
        <v>0.0111940298507463</v>
      </c>
      <c r="AB869" s="267">
        <v>0.0211161387631976</v>
      </c>
      <c r="AC869" s="268">
        <v>0.0110552763819095</v>
      </c>
      <c r="AD869" s="269">
        <v>-0.00992210891245132</v>
      </c>
      <c r="AE869" s="270">
        <v>7846</v>
      </c>
      <c r="AF869" s="271">
        <v>102</v>
      </c>
      <c r="AG869" s="271">
        <v>0</v>
      </c>
      <c r="AH869" s="271">
        <v>8078</v>
      </c>
      <c r="AI869" s="271">
        <v>106</v>
      </c>
      <c r="AJ869" s="271">
        <v>0</v>
      </c>
      <c r="AK869" s="268">
        <v>0.013000254906959</v>
      </c>
      <c r="AL869" s="268">
        <v>0.0131220599158207</v>
      </c>
      <c r="AM869" s="269">
        <v>-0.000121805008861787</v>
      </c>
    </row>
    <row r="870" spans="1:39">
      <c r="A870" s="279" t="s">
        <v>1158</v>
      </c>
      <c r="B870" s="280" t="s">
        <v>3344</v>
      </c>
      <c r="C870" s="262" t="s">
        <v>1188</v>
      </c>
      <c r="D870" s="280" t="s">
        <v>1189</v>
      </c>
      <c r="E870" s="263">
        <v>3784</v>
      </c>
      <c r="F870" s="263">
        <v>33</v>
      </c>
      <c r="G870" s="263">
        <v>22</v>
      </c>
      <c r="H870" s="263">
        <v>0</v>
      </c>
      <c r="I870" s="263">
        <v>0</v>
      </c>
      <c r="J870" s="264">
        <v>2183</v>
      </c>
      <c r="K870" s="264">
        <v>32</v>
      </c>
      <c r="L870" s="264">
        <v>32</v>
      </c>
      <c r="M870" s="264">
        <v>9</v>
      </c>
      <c r="N870" s="264">
        <v>0</v>
      </c>
      <c r="O870" s="264">
        <v>2736</v>
      </c>
      <c r="P870" s="264">
        <v>35</v>
      </c>
      <c r="Q870" s="264">
        <v>35</v>
      </c>
      <c r="R870" s="264">
        <v>18</v>
      </c>
      <c r="S870" s="264">
        <v>0</v>
      </c>
      <c r="T870" s="265">
        <v>0.015</v>
      </c>
      <c r="U870" s="266">
        <v>90014</v>
      </c>
      <c r="V870" s="266">
        <v>1061</v>
      </c>
      <c r="W870" s="266">
        <v>1050</v>
      </c>
      <c r="X870" s="266">
        <v>1</v>
      </c>
      <c r="Y870" s="264">
        <v>981</v>
      </c>
      <c r="Z870" s="267">
        <v>0.0117759459639612</v>
      </c>
      <c r="AA870" s="267">
        <v>0.00872093023255814</v>
      </c>
      <c r="AB870" s="267">
        <v>0.0146587265231333</v>
      </c>
      <c r="AC870" s="268">
        <v>0.0127923976608187</v>
      </c>
      <c r="AD870" s="269">
        <v>-0.00593779629057516</v>
      </c>
      <c r="AE870" s="270">
        <v>21115</v>
      </c>
      <c r="AF870" s="271">
        <v>234</v>
      </c>
      <c r="AG870" s="271">
        <v>0</v>
      </c>
      <c r="AH870" s="271">
        <v>20185</v>
      </c>
      <c r="AI870" s="271">
        <v>245</v>
      </c>
      <c r="AJ870" s="271">
        <v>0</v>
      </c>
      <c r="AK870" s="268">
        <v>0.0110821690741179</v>
      </c>
      <c r="AL870" s="268">
        <v>0.0121377260341838</v>
      </c>
      <c r="AM870" s="269">
        <v>-0.00105555696006587</v>
      </c>
    </row>
    <row r="871" spans="1:39">
      <c r="A871" s="279" t="s">
        <v>1158</v>
      </c>
      <c r="B871" s="280" t="s">
        <v>3344</v>
      </c>
      <c r="C871" s="262" t="s">
        <v>1190</v>
      </c>
      <c r="D871" s="280" t="s">
        <v>1191</v>
      </c>
      <c r="E871" s="263">
        <v>4311</v>
      </c>
      <c r="F871" s="263">
        <v>31</v>
      </c>
      <c r="G871" s="263">
        <v>25</v>
      </c>
      <c r="H871" s="263">
        <v>0</v>
      </c>
      <c r="I871" s="263">
        <v>0</v>
      </c>
      <c r="J871" s="264">
        <v>1756</v>
      </c>
      <c r="K871" s="264">
        <v>40</v>
      </c>
      <c r="L871" s="264">
        <v>38</v>
      </c>
      <c r="M871" s="264">
        <v>0</v>
      </c>
      <c r="N871" s="264">
        <v>0</v>
      </c>
      <c r="O871" s="264">
        <v>3048</v>
      </c>
      <c r="P871" s="264">
        <v>53</v>
      </c>
      <c r="Q871" s="264">
        <v>53</v>
      </c>
      <c r="R871" s="264">
        <v>21</v>
      </c>
      <c r="S871" s="264">
        <v>0</v>
      </c>
      <c r="T871" s="265">
        <v>0.015</v>
      </c>
      <c r="U871" s="266">
        <v>98743</v>
      </c>
      <c r="V871" s="266">
        <v>1520</v>
      </c>
      <c r="W871" s="266">
        <v>1512</v>
      </c>
      <c r="X871" s="266">
        <v>4</v>
      </c>
      <c r="Y871" s="264">
        <v>1398</v>
      </c>
      <c r="Z871" s="267">
        <v>0.0153529870471831</v>
      </c>
      <c r="AA871" s="267">
        <v>0.00719090698213871</v>
      </c>
      <c r="AB871" s="267">
        <v>0.0227790432801822</v>
      </c>
      <c r="AC871" s="268">
        <v>0.0173884514435696</v>
      </c>
      <c r="AD871" s="269">
        <v>-0.0155881362980435</v>
      </c>
      <c r="AE871" s="270">
        <v>21757</v>
      </c>
      <c r="AF871" s="271">
        <v>300</v>
      </c>
      <c r="AG871" s="271">
        <v>0</v>
      </c>
      <c r="AH871" s="271">
        <v>22503</v>
      </c>
      <c r="AI871" s="271">
        <v>359</v>
      </c>
      <c r="AJ871" s="271">
        <v>4</v>
      </c>
      <c r="AK871" s="268">
        <v>0.0137886657167808</v>
      </c>
      <c r="AL871" s="268">
        <v>0.0157756743545305</v>
      </c>
      <c r="AM871" s="269">
        <v>-0.0019870086377497</v>
      </c>
    </row>
    <row r="872" spans="1:39">
      <c r="A872" s="279" t="s">
        <v>1158</v>
      </c>
      <c r="B872" s="280" t="s">
        <v>3344</v>
      </c>
      <c r="C872" s="262" t="s">
        <v>1192</v>
      </c>
      <c r="D872" s="280" t="s">
        <v>1193</v>
      </c>
      <c r="E872" s="263">
        <v>3928</v>
      </c>
      <c r="F872" s="263">
        <v>35</v>
      </c>
      <c r="G872" s="263">
        <v>23</v>
      </c>
      <c r="H872" s="263">
        <v>0</v>
      </c>
      <c r="I872" s="263">
        <v>0</v>
      </c>
      <c r="J872" s="264">
        <v>2952</v>
      </c>
      <c r="K872" s="264">
        <v>16</v>
      </c>
      <c r="L872" s="264">
        <v>16</v>
      </c>
      <c r="M872" s="264">
        <v>4</v>
      </c>
      <c r="N872" s="264">
        <v>0</v>
      </c>
      <c r="O872" s="264">
        <v>3292</v>
      </c>
      <c r="P872" s="264">
        <v>31</v>
      </c>
      <c r="Q872" s="264">
        <v>31</v>
      </c>
      <c r="R872" s="264">
        <v>16</v>
      </c>
      <c r="S872" s="264">
        <v>0</v>
      </c>
      <c r="T872" s="265">
        <v>0.015</v>
      </c>
      <c r="U872" s="266">
        <v>107922</v>
      </c>
      <c r="V872" s="266">
        <v>774</v>
      </c>
      <c r="W872" s="266">
        <v>762</v>
      </c>
      <c r="X872" s="266">
        <v>1</v>
      </c>
      <c r="Y872" s="264">
        <v>708</v>
      </c>
      <c r="Z872" s="267">
        <v>0.00716258038212783</v>
      </c>
      <c r="AA872" s="267">
        <v>0.00891038696537678</v>
      </c>
      <c r="AB872" s="267">
        <v>0.00542005420054201</v>
      </c>
      <c r="AC872" s="268">
        <v>0.00941676792223572</v>
      </c>
      <c r="AD872" s="269">
        <v>0.00349033276483478</v>
      </c>
      <c r="AE872" s="270">
        <v>24650</v>
      </c>
      <c r="AF872" s="271">
        <v>199</v>
      </c>
      <c r="AG872" s="271">
        <v>0</v>
      </c>
      <c r="AH872" s="271">
        <v>24789</v>
      </c>
      <c r="AI872" s="271">
        <v>156</v>
      </c>
      <c r="AJ872" s="271">
        <v>0</v>
      </c>
      <c r="AK872" s="268">
        <v>0.00807302231237323</v>
      </c>
      <c r="AL872" s="268">
        <v>0.00629311388115696</v>
      </c>
      <c r="AM872" s="269">
        <v>0.00177990843121626</v>
      </c>
    </row>
    <row r="873" spans="1:39">
      <c r="A873" s="279" t="s">
        <v>1158</v>
      </c>
      <c r="B873" s="280" t="s">
        <v>3344</v>
      </c>
      <c r="C873" s="262" t="s">
        <v>1194</v>
      </c>
      <c r="D873" s="280" t="s">
        <v>1195</v>
      </c>
      <c r="E873" s="263">
        <v>9320</v>
      </c>
      <c r="F873" s="263">
        <v>120</v>
      </c>
      <c r="G873" s="263">
        <v>91</v>
      </c>
      <c r="H873" s="263">
        <v>22</v>
      </c>
      <c r="I873" s="263">
        <v>0</v>
      </c>
      <c r="J873" s="264">
        <v>6621</v>
      </c>
      <c r="K873" s="264">
        <v>77</v>
      </c>
      <c r="L873" s="264">
        <v>77</v>
      </c>
      <c r="M873" s="264">
        <v>24</v>
      </c>
      <c r="N873" s="264">
        <v>0</v>
      </c>
      <c r="O873" s="264">
        <v>7974</v>
      </c>
      <c r="P873" s="264">
        <v>112</v>
      </c>
      <c r="Q873" s="264">
        <v>112</v>
      </c>
      <c r="R873" s="264">
        <v>80</v>
      </c>
      <c r="S873" s="264">
        <v>0</v>
      </c>
      <c r="T873" s="265">
        <v>0.015</v>
      </c>
      <c r="U873" s="266">
        <v>250545</v>
      </c>
      <c r="V873" s="266">
        <v>3163</v>
      </c>
      <c r="W873" s="266">
        <v>3133</v>
      </c>
      <c r="X873" s="266">
        <v>0</v>
      </c>
      <c r="Y873" s="264">
        <v>2954</v>
      </c>
      <c r="Z873" s="267">
        <v>0.0126244786365723</v>
      </c>
      <c r="AA873" s="267">
        <v>0.0128755364806867</v>
      </c>
      <c r="AB873" s="267">
        <v>0.0116296631928712</v>
      </c>
      <c r="AC873" s="268">
        <v>0.0140456483571608</v>
      </c>
      <c r="AD873" s="269">
        <v>0.00124587328781553</v>
      </c>
      <c r="AE873" s="270">
        <v>58567</v>
      </c>
      <c r="AF873" s="271">
        <v>688</v>
      </c>
      <c r="AG873" s="271">
        <v>0</v>
      </c>
      <c r="AH873" s="271">
        <v>57026</v>
      </c>
      <c r="AI873" s="271">
        <v>751</v>
      </c>
      <c r="AJ873" s="271">
        <v>0</v>
      </c>
      <c r="AK873" s="268">
        <v>0.0117472296685847</v>
      </c>
      <c r="AL873" s="268">
        <v>0.0131694314873917</v>
      </c>
      <c r="AM873" s="269">
        <v>-0.00142220181880702</v>
      </c>
    </row>
    <row r="874" spans="1:39">
      <c r="A874" s="279" t="s">
        <v>1158</v>
      </c>
      <c r="B874" s="280" t="s">
        <v>3344</v>
      </c>
      <c r="C874" s="262" t="s">
        <v>1196</v>
      </c>
      <c r="D874" s="280" t="s">
        <v>1197</v>
      </c>
      <c r="E874" s="263">
        <v>7209</v>
      </c>
      <c r="F874" s="263">
        <v>47</v>
      </c>
      <c r="G874" s="263">
        <v>44</v>
      </c>
      <c r="H874" s="263">
        <v>17</v>
      </c>
      <c r="I874" s="263">
        <v>0</v>
      </c>
      <c r="J874" s="264">
        <v>6878</v>
      </c>
      <c r="K874" s="264">
        <v>60</v>
      </c>
      <c r="L874" s="264">
        <v>60</v>
      </c>
      <c r="M874" s="264">
        <v>34</v>
      </c>
      <c r="N874" s="264">
        <v>0</v>
      </c>
      <c r="O874" s="264">
        <v>6712</v>
      </c>
      <c r="P874" s="264">
        <v>55</v>
      </c>
      <c r="Q874" s="264">
        <v>55</v>
      </c>
      <c r="R874" s="264">
        <v>36</v>
      </c>
      <c r="S874" s="264">
        <v>0</v>
      </c>
      <c r="T874" s="265">
        <v>0.015</v>
      </c>
      <c r="U874" s="266">
        <v>215121</v>
      </c>
      <c r="V874" s="266">
        <v>1618</v>
      </c>
      <c r="W874" s="266">
        <v>1615</v>
      </c>
      <c r="X874" s="266">
        <v>0</v>
      </c>
      <c r="Y874" s="264">
        <v>1532</v>
      </c>
      <c r="Z874" s="267">
        <v>0.00752134845040698</v>
      </c>
      <c r="AA874" s="267">
        <v>0.00651962824247468</v>
      </c>
      <c r="AB874" s="267">
        <v>0.00872346612387322</v>
      </c>
      <c r="AC874" s="268">
        <v>0.0081942789034565</v>
      </c>
      <c r="AD874" s="269">
        <v>-0.00220383788139853</v>
      </c>
      <c r="AE874" s="270">
        <v>52109</v>
      </c>
      <c r="AF874" s="271">
        <v>382</v>
      </c>
      <c r="AG874" s="271">
        <v>0</v>
      </c>
      <c r="AH874" s="271">
        <v>49177</v>
      </c>
      <c r="AI874" s="271">
        <v>390</v>
      </c>
      <c r="AJ874" s="271">
        <v>0</v>
      </c>
      <c r="AK874" s="268">
        <v>0.00733078738797521</v>
      </c>
      <c r="AL874" s="268">
        <v>0.00793053663297883</v>
      </c>
      <c r="AM874" s="269">
        <v>-0.000599749245003625</v>
      </c>
    </row>
    <row r="875" spans="1:39">
      <c r="A875" s="279" t="s">
        <v>1158</v>
      </c>
      <c r="B875" s="280" t="s">
        <v>3343</v>
      </c>
      <c r="C875" s="262" t="s">
        <v>1198</v>
      </c>
      <c r="D875" s="280" t="s">
        <v>1199</v>
      </c>
      <c r="E875" s="263">
        <v>4368</v>
      </c>
      <c r="F875" s="263">
        <v>39</v>
      </c>
      <c r="G875" s="263">
        <v>27</v>
      </c>
      <c r="H875" s="263">
        <v>3</v>
      </c>
      <c r="I875" s="263">
        <v>0</v>
      </c>
      <c r="J875" s="264">
        <v>1854</v>
      </c>
      <c r="K875" s="264">
        <v>32</v>
      </c>
      <c r="L875" s="264">
        <v>31</v>
      </c>
      <c r="M875" s="264">
        <v>6</v>
      </c>
      <c r="N875" s="264">
        <v>0</v>
      </c>
      <c r="O875" s="264">
        <v>2830</v>
      </c>
      <c r="P875" s="264">
        <v>55</v>
      </c>
      <c r="Q875" s="264">
        <v>55</v>
      </c>
      <c r="R875" s="264">
        <v>34</v>
      </c>
      <c r="S875" s="264">
        <v>0</v>
      </c>
      <c r="T875" s="265">
        <v>0.015</v>
      </c>
      <c r="U875" s="266">
        <v>96028</v>
      </c>
      <c r="V875" s="266">
        <v>1588</v>
      </c>
      <c r="W875" s="266">
        <v>1575</v>
      </c>
      <c r="X875" s="266">
        <v>0</v>
      </c>
      <c r="Y875" s="264">
        <v>1491</v>
      </c>
      <c r="Z875" s="267">
        <v>0.016536843420669</v>
      </c>
      <c r="AA875" s="267">
        <v>0.00892857142857143</v>
      </c>
      <c r="AB875" s="267">
        <v>0.017259978425027</v>
      </c>
      <c r="AC875" s="268">
        <v>0.019434628975265</v>
      </c>
      <c r="AD875" s="269">
        <v>-0.00833140699645554</v>
      </c>
      <c r="AE875" s="270">
        <v>21445</v>
      </c>
      <c r="AF875" s="271">
        <v>318</v>
      </c>
      <c r="AG875" s="271">
        <v>0</v>
      </c>
      <c r="AH875" s="271">
        <v>21417</v>
      </c>
      <c r="AI875" s="271">
        <v>394</v>
      </c>
      <c r="AJ875" s="271">
        <v>0</v>
      </c>
      <c r="AK875" s="268">
        <v>0.0148286313826067</v>
      </c>
      <c r="AL875" s="268">
        <v>0.0183966008311155</v>
      </c>
      <c r="AM875" s="269">
        <v>-0.0035679694485088</v>
      </c>
    </row>
    <row r="876" spans="1:39">
      <c r="A876" s="279" t="s">
        <v>1158</v>
      </c>
      <c r="B876" s="280" t="s">
        <v>3343</v>
      </c>
      <c r="C876" s="262" t="s">
        <v>1200</v>
      </c>
      <c r="D876" s="280" t="s">
        <v>1201</v>
      </c>
      <c r="E876" s="263">
        <v>2602</v>
      </c>
      <c r="F876" s="263">
        <v>16</v>
      </c>
      <c r="G876" s="263">
        <v>14</v>
      </c>
      <c r="H876" s="263">
        <v>1</v>
      </c>
      <c r="I876" s="263">
        <v>0</v>
      </c>
      <c r="J876" s="264">
        <v>1215</v>
      </c>
      <c r="K876" s="264">
        <v>28</v>
      </c>
      <c r="L876" s="264">
        <v>28</v>
      </c>
      <c r="M876" s="264">
        <v>4</v>
      </c>
      <c r="N876" s="264">
        <v>0</v>
      </c>
      <c r="O876" s="264">
        <v>1720</v>
      </c>
      <c r="P876" s="264">
        <v>30</v>
      </c>
      <c r="Q876" s="264">
        <v>30</v>
      </c>
      <c r="R876" s="264">
        <v>19</v>
      </c>
      <c r="S876" s="264">
        <v>0</v>
      </c>
      <c r="T876" s="265">
        <v>0.015</v>
      </c>
      <c r="U876" s="266">
        <v>59980</v>
      </c>
      <c r="V876" s="266">
        <v>657</v>
      </c>
      <c r="W876" s="266">
        <v>654</v>
      </c>
      <c r="X876" s="266">
        <v>1</v>
      </c>
      <c r="Y876" s="264">
        <v>602</v>
      </c>
      <c r="Z876" s="267">
        <v>0.0109369789929977</v>
      </c>
      <c r="AA876" s="267">
        <v>0.00614911606456572</v>
      </c>
      <c r="AB876" s="267">
        <v>0.0230452674897119</v>
      </c>
      <c r="AC876" s="268">
        <v>0.0174418604651163</v>
      </c>
      <c r="AD876" s="269">
        <v>-0.0168961514251462</v>
      </c>
      <c r="AE876" s="270">
        <v>13383</v>
      </c>
      <c r="AF876" s="271">
        <v>135</v>
      </c>
      <c r="AG876" s="271">
        <v>1</v>
      </c>
      <c r="AH876" s="271">
        <v>13554</v>
      </c>
      <c r="AI876" s="271">
        <v>147</v>
      </c>
      <c r="AJ876" s="271">
        <v>0</v>
      </c>
      <c r="AK876" s="268">
        <v>0.0100127026825077</v>
      </c>
      <c r="AL876" s="268">
        <v>0.0108455068614431</v>
      </c>
      <c r="AM876" s="269">
        <v>-0.000832804178935456</v>
      </c>
    </row>
    <row r="877" spans="1:39">
      <c r="A877" s="279" t="s">
        <v>1158</v>
      </c>
      <c r="B877" s="280" t="s">
        <v>3343</v>
      </c>
      <c r="C877" s="262" t="s">
        <v>1202</v>
      </c>
      <c r="D877" s="280" t="s">
        <v>1203</v>
      </c>
      <c r="E877" s="263">
        <v>2725</v>
      </c>
      <c r="F877" s="263">
        <v>22</v>
      </c>
      <c r="G877" s="263">
        <v>16</v>
      </c>
      <c r="H877" s="263">
        <v>0</v>
      </c>
      <c r="I877" s="263">
        <v>0</v>
      </c>
      <c r="J877" s="264">
        <v>1229</v>
      </c>
      <c r="K877" s="264">
        <v>26</v>
      </c>
      <c r="L877" s="264">
        <v>26</v>
      </c>
      <c r="M877" s="264">
        <v>1</v>
      </c>
      <c r="N877" s="264">
        <v>0</v>
      </c>
      <c r="O877" s="264">
        <v>1880</v>
      </c>
      <c r="P877" s="264">
        <v>18</v>
      </c>
      <c r="Q877" s="264">
        <v>18</v>
      </c>
      <c r="R877" s="264">
        <v>11</v>
      </c>
      <c r="S877" s="264">
        <v>0</v>
      </c>
      <c r="T877" s="265">
        <v>0.015</v>
      </c>
      <c r="U877" s="266">
        <v>63283</v>
      </c>
      <c r="V877" s="266">
        <v>838</v>
      </c>
      <c r="W877" s="266">
        <v>831</v>
      </c>
      <c r="X877" s="266">
        <v>1</v>
      </c>
      <c r="Y877" s="264">
        <v>775</v>
      </c>
      <c r="Z877" s="267">
        <v>0.013226300902296</v>
      </c>
      <c r="AA877" s="267">
        <v>0.00807339449541284</v>
      </c>
      <c r="AB877" s="267">
        <v>0.0211554109031733</v>
      </c>
      <c r="AC877" s="268">
        <v>0.00957446808510638</v>
      </c>
      <c r="AD877" s="269">
        <v>-0.0130820164077605</v>
      </c>
      <c r="AE877" s="270">
        <v>13839</v>
      </c>
      <c r="AF877" s="271">
        <v>200</v>
      </c>
      <c r="AG877" s="271">
        <v>0</v>
      </c>
      <c r="AH877" s="271">
        <v>14114</v>
      </c>
      <c r="AI877" s="271">
        <v>204</v>
      </c>
      <c r="AJ877" s="271">
        <v>0</v>
      </c>
      <c r="AK877" s="268">
        <v>0.0144519112652648</v>
      </c>
      <c r="AL877" s="268">
        <v>0.0144537338812527</v>
      </c>
      <c r="AM877" s="269">
        <v>-1.822615987827e-6</v>
      </c>
    </row>
    <row r="878" spans="1:39">
      <c r="A878" s="279" t="s">
        <v>1158</v>
      </c>
      <c r="B878" s="280" t="s">
        <v>3343</v>
      </c>
      <c r="C878" s="262" t="s">
        <v>1204</v>
      </c>
      <c r="D878" s="280" t="s">
        <v>1205</v>
      </c>
      <c r="E878" s="263">
        <v>3837</v>
      </c>
      <c r="F878" s="263">
        <v>35</v>
      </c>
      <c r="G878" s="263">
        <v>28</v>
      </c>
      <c r="H878" s="263">
        <v>2</v>
      </c>
      <c r="I878" s="263">
        <v>0</v>
      </c>
      <c r="J878" s="264">
        <v>1722</v>
      </c>
      <c r="K878" s="264">
        <v>41</v>
      </c>
      <c r="L878" s="264">
        <v>40</v>
      </c>
      <c r="M878" s="264">
        <v>4</v>
      </c>
      <c r="N878" s="264">
        <v>0</v>
      </c>
      <c r="O878" s="264">
        <v>2478</v>
      </c>
      <c r="P878" s="264">
        <v>52</v>
      </c>
      <c r="Q878" s="264">
        <v>52</v>
      </c>
      <c r="R878" s="264">
        <v>25</v>
      </c>
      <c r="S878" s="264">
        <v>0</v>
      </c>
      <c r="T878" s="265">
        <v>0.015</v>
      </c>
      <c r="U878" s="266">
        <v>80050</v>
      </c>
      <c r="V878" s="266">
        <v>1166</v>
      </c>
      <c r="W878" s="266">
        <v>1158</v>
      </c>
      <c r="X878" s="266">
        <v>0</v>
      </c>
      <c r="Y878" s="264">
        <v>1058</v>
      </c>
      <c r="Z878" s="267">
        <v>0.0145658963148032</v>
      </c>
      <c r="AA878" s="267">
        <v>0.00912170966901225</v>
      </c>
      <c r="AB878" s="267">
        <v>0.0238095238095238</v>
      </c>
      <c r="AC878" s="268">
        <v>0.0209846650524617</v>
      </c>
      <c r="AD878" s="269">
        <v>-0.0146878141405116</v>
      </c>
      <c r="AE878" s="270">
        <v>18621</v>
      </c>
      <c r="AF878" s="271">
        <v>263</v>
      </c>
      <c r="AG878" s="271">
        <v>0</v>
      </c>
      <c r="AH878" s="271">
        <v>18043</v>
      </c>
      <c r="AI878" s="271">
        <v>258</v>
      </c>
      <c r="AJ878" s="271">
        <v>0</v>
      </c>
      <c r="AK878" s="268">
        <v>0.0141238386767628</v>
      </c>
      <c r="AL878" s="268">
        <v>0.0142991741949787</v>
      </c>
      <c r="AM878" s="269">
        <v>-0.000175335518215866</v>
      </c>
    </row>
    <row r="879" spans="1:39">
      <c r="A879" s="279" t="s">
        <v>1158</v>
      </c>
      <c r="B879" s="280" t="s">
        <v>3343</v>
      </c>
      <c r="C879" s="262" t="s">
        <v>1206</v>
      </c>
      <c r="D879" s="280" t="s">
        <v>1207</v>
      </c>
      <c r="E879" s="263">
        <v>3472</v>
      </c>
      <c r="F879" s="263">
        <v>28</v>
      </c>
      <c r="G879" s="263">
        <v>18</v>
      </c>
      <c r="H879" s="263">
        <v>3</v>
      </c>
      <c r="I879" s="263">
        <v>0</v>
      </c>
      <c r="J879" s="264">
        <v>1500</v>
      </c>
      <c r="K879" s="264">
        <v>51</v>
      </c>
      <c r="L879" s="264">
        <v>51</v>
      </c>
      <c r="M879" s="264">
        <v>6</v>
      </c>
      <c r="N879" s="264">
        <v>0</v>
      </c>
      <c r="O879" s="264">
        <v>2278</v>
      </c>
      <c r="P879" s="264">
        <v>36</v>
      </c>
      <c r="Q879" s="264">
        <v>36</v>
      </c>
      <c r="R879" s="264">
        <v>25</v>
      </c>
      <c r="S879" s="264">
        <v>0</v>
      </c>
      <c r="T879" s="265">
        <v>0.015</v>
      </c>
      <c r="U879" s="266">
        <v>76845</v>
      </c>
      <c r="V879" s="266">
        <v>1042</v>
      </c>
      <c r="W879" s="266">
        <v>1032</v>
      </c>
      <c r="X879" s="266">
        <v>2</v>
      </c>
      <c r="Y879" s="264">
        <v>951</v>
      </c>
      <c r="Z879" s="267">
        <v>0.0135337367427939</v>
      </c>
      <c r="AA879" s="267">
        <v>0.00806451612903226</v>
      </c>
      <c r="AB879" s="267">
        <v>0.034</v>
      </c>
      <c r="AC879" s="268">
        <v>0.0158033362598771</v>
      </c>
      <c r="AD879" s="269">
        <v>-0.0259354838709677</v>
      </c>
      <c r="AE879" s="270">
        <v>17597</v>
      </c>
      <c r="AF879" s="271">
        <v>245</v>
      </c>
      <c r="AG879" s="271">
        <v>0</v>
      </c>
      <c r="AH879" s="271">
        <v>17162</v>
      </c>
      <c r="AI879" s="271">
        <v>211</v>
      </c>
      <c r="AJ879" s="271">
        <v>0</v>
      </c>
      <c r="AK879" s="268">
        <v>0.0139228277547309</v>
      </c>
      <c r="AL879" s="268">
        <v>0.0122946043584664</v>
      </c>
      <c r="AM879" s="269">
        <v>0.00162822339626454</v>
      </c>
    </row>
    <row r="880" spans="1:39">
      <c r="A880" s="279" t="s">
        <v>1158</v>
      </c>
      <c r="B880" s="280" t="s">
        <v>3343</v>
      </c>
      <c r="C880" s="262" t="s">
        <v>1208</v>
      </c>
      <c r="D880" s="280" t="s">
        <v>1209</v>
      </c>
      <c r="E880" s="263">
        <v>4628</v>
      </c>
      <c r="F880" s="263">
        <v>62</v>
      </c>
      <c r="G880" s="263">
        <v>53</v>
      </c>
      <c r="H880" s="263">
        <v>28</v>
      </c>
      <c r="I880" s="263">
        <v>0</v>
      </c>
      <c r="J880" s="264">
        <v>2232</v>
      </c>
      <c r="K880" s="264">
        <v>81</v>
      </c>
      <c r="L880" s="264">
        <v>81</v>
      </c>
      <c r="M880" s="264">
        <v>55</v>
      </c>
      <c r="N880" s="264">
        <v>0</v>
      </c>
      <c r="O880" s="264">
        <v>3029</v>
      </c>
      <c r="P880" s="264">
        <v>107</v>
      </c>
      <c r="Q880" s="264">
        <v>107</v>
      </c>
      <c r="R880" s="264">
        <v>82</v>
      </c>
      <c r="S880" s="264">
        <v>0</v>
      </c>
      <c r="T880" s="265">
        <v>0.015</v>
      </c>
      <c r="U880" s="266">
        <v>103307</v>
      </c>
      <c r="V880" s="266">
        <v>3044</v>
      </c>
      <c r="W880" s="266">
        <v>3035</v>
      </c>
      <c r="X880" s="266">
        <v>0</v>
      </c>
      <c r="Y880" s="264">
        <v>2948</v>
      </c>
      <c r="Z880" s="267">
        <v>0.0294655734848558</v>
      </c>
      <c r="AA880" s="267">
        <v>0.0133967156439067</v>
      </c>
      <c r="AB880" s="267">
        <v>0.0362903225806452</v>
      </c>
      <c r="AC880" s="268">
        <v>0.0353251898316276</v>
      </c>
      <c r="AD880" s="269">
        <v>-0.0228936069367385</v>
      </c>
      <c r="AE880" s="270">
        <v>24212</v>
      </c>
      <c r="AF880" s="271">
        <v>616</v>
      </c>
      <c r="AG880" s="271">
        <v>0</v>
      </c>
      <c r="AH880" s="271">
        <v>23350</v>
      </c>
      <c r="AI880" s="271">
        <v>674</v>
      </c>
      <c r="AJ880" s="271">
        <v>0</v>
      </c>
      <c r="AK880" s="268">
        <v>0.0254419296216752</v>
      </c>
      <c r="AL880" s="268">
        <v>0.028865096359743</v>
      </c>
      <c r="AM880" s="269">
        <v>-0.00342316673806784</v>
      </c>
    </row>
    <row r="881" spans="1:39">
      <c r="A881" s="279" t="s">
        <v>1158</v>
      </c>
      <c r="B881" s="280" t="s">
        <v>3343</v>
      </c>
      <c r="C881" s="262" t="s">
        <v>1210</v>
      </c>
      <c r="D881" s="280" t="s">
        <v>1211</v>
      </c>
      <c r="E881" s="263">
        <v>4462</v>
      </c>
      <c r="F881" s="263">
        <v>45</v>
      </c>
      <c r="G881" s="263">
        <v>35</v>
      </c>
      <c r="H881" s="263">
        <v>6</v>
      </c>
      <c r="I881" s="263">
        <v>0</v>
      </c>
      <c r="J881" s="264">
        <v>2081</v>
      </c>
      <c r="K881" s="264">
        <v>40</v>
      </c>
      <c r="L881" s="264">
        <v>40</v>
      </c>
      <c r="M881" s="264">
        <v>5</v>
      </c>
      <c r="N881" s="264">
        <v>0</v>
      </c>
      <c r="O881" s="264">
        <v>2858</v>
      </c>
      <c r="P881" s="264">
        <v>34</v>
      </c>
      <c r="Q881" s="264">
        <v>34</v>
      </c>
      <c r="R881" s="264">
        <v>19</v>
      </c>
      <c r="S881" s="264">
        <v>0</v>
      </c>
      <c r="T881" s="265">
        <v>0.015</v>
      </c>
      <c r="U881" s="266">
        <v>103837</v>
      </c>
      <c r="V881" s="266">
        <v>1177</v>
      </c>
      <c r="W881" s="266">
        <v>1166</v>
      </c>
      <c r="X881" s="266">
        <v>0</v>
      </c>
      <c r="Y881" s="264">
        <v>1077</v>
      </c>
      <c r="Z881" s="267">
        <v>0.0113350732397893</v>
      </c>
      <c r="AA881" s="267">
        <v>0.0100851636037651</v>
      </c>
      <c r="AB881" s="267">
        <v>0.0192215281114849</v>
      </c>
      <c r="AC881" s="268">
        <v>0.0118964310706788</v>
      </c>
      <c r="AD881" s="269">
        <v>-0.00913636450771974</v>
      </c>
      <c r="AE881" s="270">
        <v>22692</v>
      </c>
      <c r="AF881" s="271">
        <v>275</v>
      </c>
      <c r="AG881" s="271">
        <v>0</v>
      </c>
      <c r="AH881" s="271">
        <v>23139</v>
      </c>
      <c r="AI881" s="271">
        <v>245</v>
      </c>
      <c r="AJ881" s="271">
        <v>0</v>
      </c>
      <c r="AK881" s="268">
        <v>0.0121188083906222</v>
      </c>
      <c r="AL881" s="268">
        <v>0.0105881844504948</v>
      </c>
      <c r="AM881" s="269">
        <v>0.00153062394012741</v>
      </c>
    </row>
    <row r="882" spans="1:39">
      <c r="A882" s="279" t="s">
        <v>1158</v>
      </c>
      <c r="B882" s="280" t="s">
        <v>3343</v>
      </c>
      <c r="C882" s="262" t="s">
        <v>1212</v>
      </c>
      <c r="D882" s="280" t="s">
        <v>1213</v>
      </c>
      <c r="E882" s="263">
        <v>1778</v>
      </c>
      <c r="F882" s="263">
        <v>11</v>
      </c>
      <c r="G882" s="263">
        <v>9</v>
      </c>
      <c r="H882" s="263">
        <v>0</v>
      </c>
      <c r="I882" s="263">
        <v>0</v>
      </c>
      <c r="J882" s="264">
        <v>827</v>
      </c>
      <c r="K882" s="264">
        <v>18</v>
      </c>
      <c r="L882" s="264">
        <v>16</v>
      </c>
      <c r="M882" s="264">
        <v>0</v>
      </c>
      <c r="N882" s="264">
        <v>0</v>
      </c>
      <c r="O882" s="264">
        <v>1174</v>
      </c>
      <c r="P882" s="264">
        <v>11</v>
      </c>
      <c r="Q882" s="264">
        <v>11</v>
      </c>
      <c r="R882" s="264">
        <v>6</v>
      </c>
      <c r="S882" s="264">
        <v>0</v>
      </c>
      <c r="T882" s="265">
        <v>0.015</v>
      </c>
      <c r="U882" s="266">
        <v>44516</v>
      </c>
      <c r="V882" s="266">
        <v>494</v>
      </c>
      <c r="W882" s="266">
        <v>489</v>
      </c>
      <c r="X882" s="266">
        <v>0</v>
      </c>
      <c r="Y882" s="264">
        <v>457</v>
      </c>
      <c r="Z882" s="267">
        <v>0.01109713361488</v>
      </c>
      <c r="AA882" s="267">
        <v>0.0061867266591676</v>
      </c>
      <c r="AB882" s="267">
        <v>0.0217654171704958</v>
      </c>
      <c r="AC882" s="268">
        <v>0.00936967632027257</v>
      </c>
      <c r="AD882" s="269">
        <v>-0.0155786905113282</v>
      </c>
      <c r="AE882" s="270">
        <v>9527</v>
      </c>
      <c r="AF882" s="271">
        <v>108</v>
      </c>
      <c r="AG882" s="271">
        <v>0</v>
      </c>
      <c r="AH882" s="271">
        <v>9876</v>
      </c>
      <c r="AI882" s="271">
        <v>109</v>
      </c>
      <c r="AJ882" s="271">
        <v>0</v>
      </c>
      <c r="AK882" s="268">
        <v>0.0113362023722053</v>
      </c>
      <c r="AL882" s="268">
        <v>0.0110368570271365</v>
      </c>
      <c r="AM882" s="269">
        <v>0.000299345345068818</v>
      </c>
    </row>
    <row r="883" spans="1:39">
      <c r="A883" s="279" t="s">
        <v>1158</v>
      </c>
      <c r="B883" s="280" t="s">
        <v>40</v>
      </c>
      <c r="C883" s="262" t="e">
        <v>#N/A</v>
      </c>
      <c r="D883" s="280" t="s">
        <v>1214</v>
      </c>
      <c r="E883" s="263">
        <v>0</v>
      </c>
      <c r="F883" s="263">
        <v>0</v>
      </c>
      <c r="G883" s="263">
        <v>0</v>
      </c>
      <c r="H883" s="263">
        <v>0</v>
      </c>
      <c r="I883" s="263">
        <v>0</v>
      </c>
      <c r="J883" s="264">
        <v>0</v>
      </c>
      <c r="K883" s="264">
        <v>0</v>
      </c>
      <c r="L883" s="264">
        <v>0</v>
      </c>
      <c r="M883" s="264">
        <v>0</v>
      </c>
      <c r="N883" s="264">
        <v>0</v>
      </c>
      <c r="O883" s="264">
        <v>0</v>
      </c>
      <c r="P883" s="264">
        <v>0</v>
      </c>
      <c r="Q883" s="264">
        <v>0</v>
      </c>
      <c r="R883" s="264">
        <v>0</v>
      </c>
      <c r="S883" s="264">
        <v>0</v>
      </c>
      <c r="T883" s="265">
        <v>0.015</v>
      </c>
      <c r="U883" s="266">
        <v>0</v>
      </c>
      <c r="V883" s="266">
        <v>0</v>
      </c>
      <c r="W883" s="266">
        <v>0</v>
      </c>
      <c r="X883" s="266">
        <v>0</v>
      </c>
      <c r="Y883" s="264">
        <v>0</v>
      </c>
      <c r="Z883" s="267">
        <v>0</v>
      </c>
      <c r="AA883" s="267">
        <v>0</v>
      </c>
      <c r="AB883" s="267">
        <v>0</v>
      </c>
      <c r="AC883" s="268">
        <v>0</v>
      </c>
      <c r="AD883" s="269">
        <v>0</v>
      </c>
      <c r="AE883" s="270">
        <v>0</v>
      </c>
      <c r="AF883" s="271">
        <v>0</v>
      </c>
      <c r="AG883" s="271">
        <v>0</v>
      </c>
      <c r="AH883" s="271">
        <v>0</v>
      </c>
      <c r="AI883" s="271">
        <v>0</v>
      </c>
      <c r="AJ883" s="271">
        <v>0</v>
      </c>
      <c r="AK883" s="268">
        <v>0</v>
      </c>
      <c r="AL883" s="268">
        <v>0</v>
      </c>
      <c r="AM883" s="269">
        <v>0</v>
      </c>
    </row>
    <row r="884" spans="1:39">
      <c r="A884" s="279" t="s">
        <v>1158</v>
      </c>
      <c r="B884" s="280" t="s">
        <v>3345</v>
      </c>
      <c r="C884" s="262" t="s">
        <v>1215</v>
      </c>
      <c r="D884" s="280" t="s">
        <v>1216</v>
      </c>
      <c r="E884" s="263">
        <v>3982</v>
      </c>
      <c r="F884" s="263">
        <v>23</v>
      </c>
      <c r="G884" s="263">
        <v>17</v>
      </c>
      <c r="H884" s="263">
        <v>0</v>
      </c>
      <c r="I884" s="263">
        <v>0</v>
      </c>
      <c r="J884" s="264">
        <v>1689</v>
      </c>
      <c r="K884" s="264">
        <v>15</v>
      </c>
      <c r="L884" s="264">
        <v>15</v>
      </c>
      <c r="M884" s="264">
        <v>1</v>
      </c>
      <c r="N884" s="264">
        <v>0</v>
      </c>
      <c r="O884" s="264">
        <v>2962</v>
      </c>
      <c r="P884" s="264">
        <v>36</v>
      </c>
      <c r="Q884" s="264">
        <v>36</v>
      </c>
      <c r="R884" s="264">
        <v>16</v>
      </c>
      <c r="S884" s="264">
        <v>0</v>
      </c>
      <c r="T884" s="265">
        <v>0.015</v>
      </c>
      <c r="U884" s="266">
        <v>86303</v>
      </c>
      <c r="V884" s="266">
        <v>851</v>
      </c>
      <c r="W884" s="266">
        <v>845</v>
      </c>
      <c r="X884" s="266">
        <v>0</v>
      </c>
      <c r="Y884" s="264">
        <v>778</v>
      </c>
      <c r="Z884" s="267">
        <v>0.00986060739487619</v>
      </c>
      <c r="AA884" s="267">
        <v>0.00577599196383727</v>
      </c>
      <c r="AB884" s="267">
        <v>0.0088809946714032</v>
      </c>
      <c r="AC884" s="268">
        <v>0.012153950033761</v>
      </c>
      <c r="AD884" s="269">
        <v>-0.00310500270756593</v>
      </c>
      <c r="AE884" s="270">
        <v>20074</v>
      </c>
      <c r="AF884" s="271">
        <v>211</v>
      </c>
      <c r="AG884" s="271">
        <v>0</v>
      </c>
      <c r="AH884" s="271">
        <v>19284</v>
      </c>
      <c r="AI884" s="271">
        <v>225</v>
      </c>
      <c r="AJ884" s="271">
        <v>0</v>
      </c>
      <c r="AK884" s="268">
        <v>0.0105111088970808</v>
      </c>
      <c r="AL884" s="268">
        <v>0.011667703795893</v>
      </c>
      <c r="AM884" s="269">
        <v>-0.00115659489881217</v>
      </c>
    </row>
    <row r="885" spans="1:39">
      <c r="A885" s="279" t="s">
        <v>1158</v>
      </c>
      <c r="B885" s="280" t="s">
        <v>3345</v>
      </c>
      <c r="C885" s="262" t="s">
        <v>1217</v>
      </c>
      <c r="D885" s="280" t="s">
        <v>1218</v>
      </c>
      <c r="E885" s="263">
        <v>3787</v>
      </c>
      <c r="F885" s="263">
        <v>62</v>
      </c>
      <c r="G885" s="263">
        <v>43</v>
      </c>
      <c r="H885" s="263">
        <v>0</v>
      </c>
      <c r="I885" s="263">
        <v>0</v>
      </c>
      <c r="J885" s="264">
        <v>1375</v>
      </c>
      <c r="K885" s="264">
        <v>30</v>
      </c>
      <c r="L885" s="264">
        <v>30</v>
      </c>
      <c r="M885" s="264">
        <v>2</v>
      </c>
      <c r="N885" s="264">
        <v>0</v>
      </c>
      <c r="O885" s="264">
        <v>2754</v>
      </c>
      <c r="P885" s="264">
        <v>43</v>
      </c>
      <c r="Q885" s="264">
        <v>43</v>
      </c>
      <c r="R885" s="264">
        <v>17</v>
      </c>
      <c r="S885" s="264">
        <v>0</v>
      </c>
      <c r="T885" s="265">
        <v>0.015</v>
      </c>
      <c r="U885" s="266">
        <v>87323</v>
      </c>
      <c r="V885" s="266">
        <v>1245</v>
      </c>
      <c r="W885" s="266">
        <v>1225</v>
      </c>
      <c r="X885" s="266">
        <v>1</v>
      </c>
      <c r="Y885" s="264">
        <v>1112</v>
      </c>
      <c r="Z885" s="267">
        <v>0.0142459603998946</v>
      </c>
      <c r="AA885" s="267">
        <v>0.0163717982571957</v>
      </c>
      <c r="AB885" s="267">
        <v>0.0218181818181818</v>
      </c>
      <c r="AC885" s="268">
        <v>0.0156136528685548</v>
      </c>
      <c r="AD885" s="269">
        <v>-0.00544638356098615</v>
      </c>
      <c r="AE885" s="270">
        <v>19393</v>
      </c>
      <c r="AF885" s="271">
        <v>308</v>
      </c>
      <c r="AG885" s="271">
        <v>0</v>
      </c>
      <c r="AH885" s="271">
        <v>19070</v>
      </c>
      <c r="AI885" s="271">
        <v>294</v>
      </c>
      <c r="AJ885" s="271">
        <v>0</v>
      </c>
      <c r="AK885" s="268">
        <v>0.0158820192853091</v>
      </c>
      <c r="AL885" s="268">
        <v>0.0154168851599371</v>
      </c>
      <c r="AM885" s="269">
        <v>0.000465134125372057</v>
      </c>
    </row>
    <row r="886" spans="1:39">
      <c r="A886" s="279" t="s">
        <v>1158</v>
      </c>
      <c r="B886" s="280" t="s">
        <v>3345</v>
      </c>
      <c r="C886" s="262" t="s">
        <v>1219</v>
      </c>
      <c r="D886" s="280" t="s">
        <v>1220</v>
      </c>
      <c r="E886" s="263">
        <v>6730</v>
      </c>
      <c r="F886" s="263">
        <v>40</v>
      </c>
      <c r="G886" s="263">
        <v>29</v>
      </c>
      <c r="H886" s="263">
        <v>0</v>
      </c>
      <c r="I886" s="263">
        <v>0</v>
      </c>
      <c r="J886" s="264">
        <v>2713</v>
      </c>
      <c r="K886" s="264">
        <v>51</v>
      </c>
      <c r="L886" s="264">
        <v>51</v>
      </c>
      <c r="M886" s="264">
        <v>1</v>
      </c>
      <c r="N886" s="264">
        <v>0</v>
      </c>
      <c r="O886" s="264">
        <v>4465</v>
      </c>
      <c r="P886" s="264">
        <v>60</v>
      </c>
      <c r="Q886" s="264">
        <v>60</v>
      </c>
      <c r="R886" s="264">
        <v>14</v>
      </c>
      <c r="S886" s="264">
        <v>0</v>
      </c>
      <c r="T886" s="265">
        <v>0.015</v>
      </c>
      <c r="U886" s="266">
        <v>147767</v>
      </c>
      <c r="V886" s="266">
        <v>1431</v>
      </c>
      <c r="W886" s="266">
        <v>1420</v>
      </c>
      <c r="X886" s="266">
        <v>0</v>
      </c>
      <c r="Y886" s="264">
        <v>1256</v>
      </c>
      <c r="Z886" s="267">
        <v>0.00968416493533739</v>
      </c>
      <c r="AA886" s="267">
        <v>0.00594353640416048</v>
      </c>
      <c r="AB886" s="267">
        <v>0.0187983781791375</v>
      </c>
      <c r="AC886" s="268">
        <v>0.013437849944009</v>
      </c>
      <c r="AD886" s="269">
        <v>-0.012854841774977</v>
      </c>
      <c r="AE886" s="270">
        <v>33402</v>
      </c>
      <c r="AF886" s="271">
        <v>329</v>
      </c>
      <c r="AG886" s="271">
        <v>0</v>
      </c>
      <c r="AH886" s="271">
        <v>33143</v>
      </c>
      <c r="AI886" s="271">
        <v>353</v>
      </c>
      <c r="AJ886" s="271">
        <v>0</v>
      </c>
      <c r="AK886" s="268">
        <v>0.00984970959822765</v>
      </c>
      <c r="AL886" s="268">
        <v>0.0106508161602752</v>
      </c>
      <c r="AM886" s="269">
        <v>-0.000801106562047521</v>
      </c>
    </row>
    <row r="887" spans="1:39">
      <c r="A887" s="279" t="s">
        <v>1158</v>
      </c>
      <c r="B887" s="280" t="s">
        <v>3345</v>
      </c>
      <c r="C887" s="262" t="s">
        <v>1221</v>
      </c>
      <c r="D887" s="280" t="s">
        <v>1222</v>
      </c>
      <c r="E887" s="263">
        <v>4357</v>
      </c>
      <c r="F887" s="263">
        <v>50</v>
      </c>
      <c r="G887" s="263">
        <v>42</v>
      </c>
      <c r="H887" s="263">
        <v>2</v>
      </c>
      <c r="I887" s="263">
        <v>0</v>
      </c>
      <c r="J887" s="264">
        <v>1638</v>
      </c>
      <c r="K887" s="264">
        <v>37</v>
      </c>
      <c r="L887" s="264">
        <v>37</v>
      </c>
      <c r="M887" s="264">
        <v>0</v>
      </c>
      <c r="N887" s="264">
        <v>0</v>
      </c>
      <c r="O887" s="264">
        <v>3087</v>
      </c>
      <c r="P887" s="264">
        <v>43</v>
      </c>
      <c r="Q887" s="264">
        <v>43</v>
      </c>
      <c r="R887" s="264">
        <v>8</v>
      </c>
      <c r="S887" s="264">
        <v>0</v>
      </c>
      <c r="T887" s="265">
        <v>0.015</v>
      </c>
      <c r="U887" s="266">
        <v>95610</v>
      </c>
      <c r="V887" s="266">
        <v>1843</v>
      </c>
      <c r="W887" s="266">
        <v>1833</v>
      </c>
      <c r="X887" s="266">
        <v>7</v>
      </c>
      <c r="Y887" s="264">
        <v>1656</v>
      </c>
      <c r="Z887" s="267">
        <v>0.0192030122372137</v>
      </c>
      <c r="AA887" s="267">
        <v>0.0114757860913473</v>
      </c>
      <c r="AB887" s="267">
        <v>0.0225885225885226</v>
      </c>
      <c r="AC887" s="268">
        <v>0.0139293812763201</v>
      </c>
      <c r="AD887" s="269">
        <v>-0.0111127364971753</v>
      </c>
      <c r="AE887" s="270">
        <v>21672</v>
      </c>
      <c r="AF887" s="271">
        <v>421</v>
      </c>
      <c r="AG887" s="271">
        <v>0</v>
      </c>
      <c r="AH887" s="271">
        <v>21265</v>
      </c>
      <c r="AI887" s="271">
        <v>506</v>
      </c>
      <c r="AJ887" s="271">
        <v>7</v>
      </c>
      <c r="AK887" s="268">
        <v>0.0194259874492433</v>
      </c>
      <c r="AL887" s="268">
        <v>0.0234657888549259</v>
      </c>
      <c r="AM887" s="269">
        <v>-0.00403980140568267</v>
      </c>
    </row>
    <row r="888" spans="1:39">
      <c r="A888" s="279" t="s">
        <v>1158</v>
      </c>
      <c r="B888" s="280" t="s">
        <v>3345</v>
      </c>
      <c r="C888" s="262" t="s">
        <v>1223</v>
      </c>
      <c r="D888" s="280" t="s">
        <v>1224</v>
      </c>
      <c r="E888" s="263">
        <v>3304</v>
      </c>
      <c r="F888" s="263">
        <v>33</v>
      </c>
      <c r="G888" s="263">
        <v>19</v>
      </c>
      <c r="H888" s="263">
        <v>0</v>
      </c>
      <c r="I888" s="263">
        <v>0</v>
      </c>
      <c r="J888" s="264">
        <v>1218</v>
      </c>
      <c r="K888" s="264">
        <v>21</v>
      </c>
      <c r="L888" s="264">
        <v>20</v>
      </c>
      <c r="M888" s="264">
        <v>3</v>
      </c>
      <c r="N888" s="264">
        <v>0</v>
      </c>
      <c r="O888" s="264">
        <v>2194</v>
      </c>
      <c r="P888" s="264">
        <v>24</v>
      </c>
      <c r="Q888" s="264">
        <v>24</v>
      </c>
      <c r="R888" s="264">
        <v>17</v>
      </c>
      <c r="S888" s="264">
        <v>0</v>
      </c>
      <c r="T888" s="265">
        <v>0.015</v>
      </c>
      <c r="U888" s="266">
        <v>71601</v>
      </c>
      <c r="V888" s="266">
        <v>816</v>
      </c>
      <c r="W888" s="266">
        <v>799</v>
      </c>
      <c r="X888" s="266">
        <v>0</v>
      </c>
      <c r="Y888" s="264">
        <v>744</v>
      </c>
      <c r="Z888" s="267">
        <v>0.0113964888758537</v>
      </c>
      <c r="AA888" s="267">
        <v>0.00998789346246973</v>
      </c>
      <c r="AB888" s="267">
        <v>0.0172413793103448</v>
      </c>
      <c r="AC888" s="268">
        <v>0.0109389243391067</v>
      </c>
      <c r="AD888" s="269">
        <v>-0.00725348584787509</v>
      </c>
      <c r="AE888" s="270">
        <v>15876</v>
      </c>
      <c r="AF888" s="271">
        <v>201</v>
      </c>
      <c r="AG888" s="271">
        <v>0</v>
      </c>
      <c r="AH888" s="271">
        <v>15833</v>
      </c>
      <c r="AI888" s="271">
        <v>165</v>
      </c>
      <c r="AJ888" s="271">
        <v>0</v>
      </c>
      <c r="AK888" s="268">
        <v>0.0126606198034769</v>
      </c>
      <c r="AL888" s="268">
        <v>0.0104212720267795</v>
      </c>
      <c r="AM888" s="269">
        <v>0.00223934777669743</v>
      </c>
    </row>
    <row r="889" spans="1:39">
      <c r="A889" s="279" t="s">
        <v>1158</v>
      </c>
      <c r="B889" s="280" t="s">
        <v>3345</v>
      </c>
      <c r="C889" s="262" t="s">
        <v>1225</v>
      </c>
      <c r="D889" s="280" t="s">
        <v>1226</v>
      </c>
      <c r="E889" s="263">
        <v>3748</v>
      </c>
      <c r="F889" s="263">
        <v>30</v>
      </c>
      <c r="G889" s="263">
        <v>20</v>
      </c>
      <c r="H889" s="263">
        <v>0</v>
      </c>
      <c r="I889" s="263">
        <v>0</v>
      </c>
      <c r="J889" s="264">
        <v>1320</v>
      </c>
      <c r="K889" s="264">
        <v>10</v>
      </c>
      <c r="L889" s="264">
        <v>10</v>
      </c>
      <c r="M889" s="264">
        <v>1</v>
      </c>
      <c r="N889" s="264">
        <v>0</v>
      </c>
      <c r="O889" s="264">
        <v>2468</v>
      </c>
      <c r="P889" s="264">
        <v>27</v>
      </c>
      <c r="Q889" s="264">
        <v>27</v>
      </c>
      <c r="R889" s="264">
        <v>8</v>
      </c>
      <c r="S889" s="264">
        <v>0</v>
      </c>
      <c r="T889" s="265">
        <v>0.015</v>
      </c>
      <c r="U889" s="266">
        <v>79320</v>
      </c>
      <c r="V889" s="266">
        <v>666</v>
      </c>
      <c r="W889" s="266">
        <v>656</v>
      </c>
      <c r="X889" s="266">
        <v>2</v>
      </c>
      <c r="Y889" s="264">
        <v>597</v>
      </c>
      <c r="Z889" s="267">
        <v>0.00837115481593545</v>
      </c>
      <c r="AA889" s="267">
        <v>0.0080042689434365</v>
      </c>
      <c r="AB889" s="267">
        <v>0.00757575757575758</v>
      </c>
      <c r="AC889" s="268">
        <v>0.0109400324149109</v>
      </c>
      <c r="AD889" s="269">
        <v>0.000428511367678923</v>
      </c>
      <c r="AE889" s="270">
        <v>17833</v>
      </c>
      <c r="AF889" s="271">
        <v>166</v>
      </c>
      <c r="AG889" s="271">
        <v>0</v>
      </c>
      <c r="AH889" s="271">
        <v>17749</v>
      </c>
      <c r="AI889" s="271">
        <v>144</v>
      </c>
      <c r="AJ889" s="271">
        <v>0</v>
      </c>
      <c r="AK889" s="268">
        <v>0.00930858520720013</v>
      </c>
      <c r="AL889" s="268">
        <v>0.00811313313426108</v>
      </c>
      <c r="AM889" s="269">
        <v>0.00119545207293905</v>
      </c>
    </row>
    <row r="890" spans="1:39">
      <c r="A890" s="279" t="s">
        <v>1158</v>
      </c>
      <c r="B890" s="280" t="s">
        <v>3345</v>
      </c>
      <c r="C890" s="262" t="s">
        <v>1227</v>
      </c>
      <c r="D890" s="280" t="s">
        <v>1228</v>
      </c>
      <c r="E890" s="263">
        <v>9809</v>
      </c>
      <c r="F890" s="263">
        <v>151</v>
      </c>
      <c r="G890" s="263">
        <v>105</v>
      </c>
      <c r="H890" s="263">
        <v>0</v>
      </c>
      <c r="I890" s="263">
        <v>0</v>
      </c>
      <c r="J890" s="264">
        <v>3751</v>
      </c>
      <c r="K890" s="264">
        <v>95</v>
      </c>
      <c r="L890" s="264">
        <v>94</v>
      </c>
      <c r="M890" s="264">
        <v>4</v>
      </c>
      <c r="N890" s="264">
        <v>0</v>
      </c>
      <c r="O890" s="264">
        <v>6971</v>
      </c>
      <c r="P890" s="264">
        <v>129</v>
      </c>
      <c r="Q890" s="264">
        <v>129</v>
      </c>
      <c r="R890" s="264">
        <v>40</v>
      </c>
      <c r="S890" s="264">
        <v>0</v>
      </c>
      <c r="T890" s="265">
        <v>0.015</v>
      </c>
      <c r="U890" s="266">
        <v>218718</v>
      </c>
      <c r="V890" s="266">
        <v>3384</v>
      </c>
      <c r="W890" s="266">
        <v>3336</v>
      </c>
      <c r="X890" s="266">
        <v>3</v>
      </c>
      <c r="Y890" s="264">
        <v>2987</v>
      </c>
      <c r="Z890" s="267">
        <v>0.0154582613227992</v>
      </c>
      <c r="AA890" s="267">
        <v>0.0153940258945866</v>
      </c>
      <c r="AB890" s="267">
        <v>0.025326579578779</v>
      </c>
      <c r="AC890" s="268">
        <v>0.0185052359776216</v>
      </c>
      <c r="AD890" s="269">
        <v>-0.00993255368419239</v>
      </c>
      <c r="AE890" s="270">
        <v>49794</v>
      </c>
      <c r="AF890" s="271">
        <v>927</v>
      </c>
      <c r="AG890" s="271">
        <v>1</v>
      </c>
      <c r="AH890" s="271">
        <v>48208</v>
      </c>
      <c r="AI890" s="271">
        <v>775</v>
      </c>
      <c r="AJ890" s="271">
        <v>1</v>
      </c>
      <c r="AK890" s="268">
        <v>0.0185966180664337</v>
      </c>
      <c r="AL890" s="268">
        <v>0.0160554264852307</v>
      </c>
      <c r="AM890" s="269">
        <v>0.00254119158120304</v>
      </c>
    </row>
    <row r="891" spans="1:39">
      <c r="A891" s="279" t="s">
        <v>1158</v>
      </c>
      <c r="B891" s="280" t="s">
        <v>3345</v>
      </c>
      <c r="C891" s="262" t="s">
        <v>1229</v>
      </c>
      <c r="D891" s="280" t="s">
        <v>1230</v>
      </c>
      <c r="E891" s="263">
        <v>2387</v>
      </c>
      <c r="F891" s="263">
        <v>13</v>
      </c>
      <c r="G891" s="263">
        <v>7</v>
      </c>
      <c r="H891" s="263">
        <v>0</v>
      </c>
      <c r="I891" s="263">
        <v>0</v>
      </c>
      <c r="J891" s="264">
        <v>905</v>
      </c>
      <c r="K891" s="264">
        <v>11</v>
      </c>
      <c r="L891" s="264">
        <v>11</v>
      </c>
      <c r="M891" s="264">
        <v>1</v>
      </c>
      <c r="N891" s="264">
        <v>0</v>
      </c>
      <c r="O891" s="264">
        <v>1591</v>
      </c>
      <c r="P891" s="264">
        <v>32</v>
      </c>
      <c r="Q891" s="264">
        <v>32</v>
      </c>
      <c r="R891" s="264">
        <v>9</v>
      </c>
      <c r="S891" s="264">
        <v>0</v>
      </c>
      <c r="T891" s="265">
        <v>0.015</v>
      </c>
      <c r="U891" s="266">
        <v>48030</v>
      </c>
      <c r="V891" s="266">
        <v>442</v>
      </c>
      <c r="W891" s="266">
        <v>436</v>
      </c>
      <c r="X891" s="266">
        <v>2</v>
      </c>
      <c r="Y891" s="264">
        <v>375</v>
      </c>
      <c r="Z891" s="267">
        <v>0.00916094107849261</v>
      </c>
      <c r="AA891" s="267">
        <v>0.00544616673648932</v>
      </c>
      <c r="AB891" s="267">
        <v>0.0121546961325967</v>
      </c>
      <c r="AC891" s="268">
        <v>0.0201131363922062</v>
      </c>
      <c r="AD891" s="269">
        <v>-0.00670852939610737</v>
      </c>
      <c r="AE891" s="270">
        <v>11175</v>
      </c>
      <c r="AF891" s="271">
        <v>142</v>
      </c>
      <c r="AG891" s="271">
        <v>0</v>
      </c>
      <c r="AH891" s="271">
        <v>10816</v>
      </c>
      <c r="AI891" s="271">
        <v>90</v>
      </c>
      <c r="AJ891" s="271">
        <v>0</v>
      </c>
      <c r="AK891" s="268">
        <v>0.0127069351230425</v>
      </c>
      <c r="AL891" s="268">
        <v>0.00832100591715976</v>
      </c>
      <c r="AM891" s="269">
        <v>0.00438592920588274</v>
      </c>
    </row>
    <row r="892" spans="1:39">
      <c r="A892" s="279" t="s">
        <v>1158</v>
      </c>
      <c r="B892" s="280" t="s">
        <v>3345</v>
      </c>
      <c r="C892" s="262" t="s">
        <v>1231</v>
      </c>
      <c r="D892" s="280" t="s">
        <v>1232</v>
      </c>
      <c r="E892" s="263">
        <v>2966</v>
      </c>
      <c r="F892" s="263">
        <v>18</v>
      </c>
      <c r="G892" s="263">
        <v>12</v>
      </c>
      <c r="H892" s="263">
        <v>0</v>
      </c>
      <c r="I892" s="263">
        <v>0</v>
      </c>
      <c r="J892" s="264">
        <v>1133</v>
      </c>
      <c r="K892" s="264">
        <v>22</v>
      </c>
      <c r="L892" s="264">
        <v>22</v>
      </c>
      <c r="M892" s="264">
        <v>0</v>
      </c>
      <c r="N892" s="264">
        <v>0</v>
      </c>
      <c r="O892" s="264">
        <v>2073</v>
      </c>
      <c r="P892" s="264">
        <v>59</v>
      </c>
      <c r="Q892" s="264">
        <v>59</v>
      </c>
      <c r="R892" s="264">
        <v>16</v>
      </c>
      <c r="S892" s="264">
        <v>0</v>
      </c>
      <c r="T892" s="265">
        <v>0.015</v>
      </c>
      <c r="U892" s="266">
        <v>66530</v>
      </c>
      <c r="V892" s="266">
        <v>757</v>
      </c>
      <c r="W892" s="266">
        <v>751</v>
      </c>
      <c r="X892" s="266">
        <v>2</v>
      </c>
      <c r="Y892" s="264">
        <v>659</v>
      </c>
      <c r="Z892" s="267">
        <v>0.0113482639410792</v>
      </c>
      <c r="AA892" s="267">
        <v>0.00606877950101146</v>
      </c>
      <c r="AB892" s="267">
        <v>0.0194174757281553</v>
      </c>
      <c r="AC892" s="268">
        <v>0.0284611673902557</v>
      </c>
      <c r="AD892" s="269">
        <v>-0.0133486962271439</v>
      </c>
      <c r="AE892" s="270">
        <v>14600</v>
      </c>
      <c r="AF892" s="271">
        <v>191</v>
      </c>
      <c r="AG892" s="271">
        <v>0</v>
      </c>
      <c r="AH892" s="271">
        <v>14393</v>
      </c>
      <c r="AI892" s="271">
        <v>197</v>
      </c>
      <c r="AJ892" s="271">
        <v>0</v>
      </c>
      <c r="AK892" s="268">
        <v>0.0130821917808219</v>
      </c>
      <c r="AL892" s="268">
        <v>0.0136872090599597</v>
      </c>
      <c r="AM892" s="269">
        <v>-0.000605017279137785</v>
      </c>
    </row>
    <row r="893" spans="1:39">
      <c r="A893" s="279" t="s">
        <v>1158</v>
      </c>
      <c r="B893" s="280" t="s">
        <v>3346</v>
      </c>
      <c r="C893" s="262" t="s">
        <v>1233</v>
      </c>
      <c r="D893" s="280" t="s">
        <v>1234</v>
      </c>
      <c r="E893" s="263">
        <v>3709</v>
      </c>
      <c r="F893" s="263">
        <v>69</v>
      </c>
      <c r="G893" s="263">
        <v>60</v>
      </c>
      <c r="H893" s="263">
        <v>0</v>
      </c>
      <c r="I893" s="263">
        <v>0</v>
      </c>
      <c r="J893" s="264">
        <v>1808</v>
      </c>
      <c r="K893" s="264">
        <v>48</v>
      </c>
      <c r="L893" s="264">
        <v>46</v>
      </c>
      <c r="M893" s="264">
        <v>6</v>
      </c>
      <c r="N893" s="264">
        <v>0</v>
      </c>
      <c r="O893" s="264">
        <v>2426</v>
      </c>
      <c r="P893" s="264">
        <v>34</v>
      </c>
      <c r="Q893" s="264">
        <v>33</v>
      </c>
      <c r="R893" s="264">
        <v>21</v>
      </c>
      <c r="S893" s="264">
        <v>0</v>
      </c>
      <c r="T893" s="265">
        <v>0.015</v>
      </c>
      <c r="U893" s="266">
        <v>85660</v>
      </c>
      <c r="V893" s="266">
        <v>1412</v>
      </c>
      <c r="W893" s="266">
        <v>1400</v>
      </c>
      <c r="X893" s="266">
        <v>0</v>
      </c>
      <c r="Y893" s="264">
        <v>1274</v>
      </c>
      <c r="Z893" s="267">
        <v>0.016483773056269</v>
      </c>
      <c r="AA893" s="267">
        <v>0.0186033971420868</v>
      </c>
      <c r="AB893" s="267">
        <v>0.0265486725663717</v>
      </c>
      <c r="AC893" s="268">
        <v>0.0140148392415499</v>
      </c>
      <c r="AD893" s="269">
        <v>-0.00794527542428487</v>
      </c>
      <c r="AE893" s="270">
        <v>18935</v>
      </c>
      <c r="AF893" s="271">
        <v>362</v>
      </c>
      <c r="AG893" s="271">
        <v>0</v>
      </c>
      <c r="AH893" s="271">
        <v>19237</v>
      </c>
      <c r="AI893" s="271">
        <v>309</v>
      </c>
      <c r="AJ893" s="271">
        <v>0</v>
      </c>
      <c r="AK893" s="268">
        <v>0.0191180353842091</v>
      </c>
      <c r="AL893" s="268">
        <v>0.016062795654208</v>
      </c>
      <c r="AM893" s="269">
        <v>0.0030552397300011</v>
      </c>
    </row>
    <row r="894" spans="1:39">
      <c r="A894" s="279" t="s">
        <v>1158</v>
      </c>
      <c r="B894" s="280" t="s">
        <v>3346</v>
      </c>
      <c r="C894" s="262" t="s">
        <v>1235</v>
      </c>
      <c r="D894" s="280" t="s">
        <v>1236</v>
      </c>
      <c r="E894" s="263">
        <v>2242</v>
      </c>
      <c r="F894" s="263">
        <v>44</v>
      </c>
      <c r="G894" s="263">
        <v>38</v>
      </c>
      <c r="H894" s="263">
        <v>0</v>
      </c>
      <c r="I894" s="263">
        <v>0</v>
      </c>
      <c r="J894" s="264">
        <v>1286</v>
      </c>
      <c r="K894" s="264">
        <v>31</v>
      </c>
      <c r="L894" s="264">
        <v>31</v>
      </c>
      <c r="M894" s="264">
        <v>5</v>
      </c>
      <c r="N894" s="264">
        <v>0</v>
      </c>
      <c r="O894" s="264">
        <v>1451</v>
      </c>
      <c r="P894" s="264">
        <v>24</v>
      </c>
      <c r="Q894" s="264">
        <v>24</v>
      </c>
      <c r="R894" s="264">
        <v>17</v>
      </c>
      <c r="S894" s="264">
        <v>0</v>
      </c>
      <c r="T894" s="265">
        <v>0.015</v>
      </c>
      <c r="U894" s="266">
        <v>54218</v>
      </c>
      <c r="V894" s="266">
        <v>938</v>
      </c>
      <c r="W894" s="266">
        <v>932</v>
      </c>
      <c r="X894" s="266">
        <v>0</v>
      </c>
      <c r="Y894" s="264">
        <v>854</v>
      </c>
      <c r="Z894" s="267">
        <v>0.0173005275000922</v>
      </c>
      <c r="AA894" s="267">
        <v>0.0196253345227475</v>
      </c>
      <c r="AB894" s="267">
        <v>0.0241057542768274</v>
      </c>
      <c r="AC894" s="268">
        <v>0.0165403170227429</v>
      </c>
      <c r="AD894" s="269">
        <v>-0.00448041975407982</v>
      </c>
      <c r="AE894" s="270">
        <v>11558</v>
      </c>
      <c r="AF894" s="271">
        <v>226</v>
      </c>
      <c r="AG894" s="271">
        <v>0</v>
      </c>
      <c r="AH894" s="271">
        <v>11967</v>
      </c>
      <c r="AI894" s="271">
        <v>231</v>
      </c>
      <c r="AJ894" s="271">
        <v>0</v>
      </c>
      <c r="AK894" s="268">
        <v>0.019553555978543</v>
      </c>
      <c r="AL894" s="268">
        <v>0.0193030834795688</v>
      </c>
      <c r="AM894" s="269">
        <v>0.000250472498974186</v>
      </c>
    </row>
    <row r="895" spans="1:39">
      <c r="A895" s="279" t="s">
        <v>1158</v>
      </c>
      <c r="B895" s="280" t="s">
        <v>3346</v>
      </c>
      <c r="C895" s="262" t="s">
        <v>1237</v>
      </c>
      <c r="D895" s="280" t="s">
        <v>1238</v>
      </c>
      <c r="E895" s="263">
        <v>5115</v>
      </c>
      <c r="F895" s="263">
        <v>102</v>
      </c>
      <c r="G895" s="263">
        <v>67</v>
      </c>
      <c r="H895" s="263">
        <v>0</v>
      </c>
      <c r="I895" s="263">
        <v>0</v>
      </c>
      <c r="J895" s="264">
        <v>2341</v>
      </c>
      <c r="K895" s="264">
        <v>89</v>
      </c>
      <c r="L895" s="264">
        <v>89</v>
      </c>
      <c r="M895" s="264">
        <v>27</v>
      </c>
      <c r="N895" s="264">
        <v>0</v>
      </c>
      <c r="O895" s="264">
        <v>3419</v>
      </c>
      <c r="P895" s="264">
        <v>71</v>
      </c>
      <c r="Q895" s="264">
        <v>71</v>
      </c>
      <c r="R895" s="264">
        <v>49</v>
      </c>
      <c r="S895" s="264">
        <v>0</v>
      </c>
      <c r="T895" s="265">
        <v>0.015</v>
      </c>
      <c r="U895" s="266">
        <v>114711</v>
      </c>
      <c r="V895" s="266">
        <v>2315</v>
      </c>
      <c r="W895" s="266">
        <v>2279</v>
      </c>
      <c r="X895" s="266">
        <v>0</v>
      </c>
      <c r="Y895" s="264">
        <v>2107</v>
      </c>
      <c r="Z895" s="267">
        <v>0.0201811508922422</v>
      </c>
      <c r="AA895" s="267">
        <v>0.019941348973607</v>
      </c>
      <c r="AB895" s="267">
        <v>0.038017941050833</v>
      </c>
      <c r="AC895" s="268">
        <v>0.0207663059374086</v>
      </c>
      <c r="AD895" s="269">
        <v>-0.0180765920772259</v>
      </c>
      <c r="AE895" s="270">
        <v>26147</v>
      </c>
      <c r="AF895" s="271">
        <v>568</v>
      </c>
      <c r="AG895" s="271">
        <v>0</v>
      </c>
      <c r="AH895" s="271">
        <v>25502</v>
      </c>
      <c r="AI895" s="271">
        <v>539</v>
      </c>
      <c r="AJ895" s="271">
        <v>0</v>
      </c>
      <c r="AK895" s="268">
        <v>0.0217233334608177</v>
      </c>
      <c r="AL895" s="268">
        <v>0.0211355972080621</v>
      </c>
      <c r="AM895" s="269">
        <v>0.000587736252755572</v>
      </c>
    </row>
    <row r="896" spans="1:39">
      <c r="A896" s="279" t="s">
        <v>1158</v>
      </c>
      <c r="B896" s="280" t="s">
        <v>3346</v>
      </c>
      <c r="C896" s="262" t="s">
        <v>1239</v>
      </c>
      <c r="D896" s="280" t="s">
        <v>1240</v>
      </c>
      <c r="E896" s="263">
        <v>2786</v>
      </c>
      <c r="F896" s="263">
        <v>48</v>
      </c>
      <c r="G896" s="263">
        <v>42</v>
      </c>
      <c r="H896" s="263">
        <v>0</v>
      </c>
      <c r="I896" s="263">
        <v>0</v>
      </c>
      <c r="J896" s="264">
        <v>1375</v>
      </c>
      <c r="K896" s="264">
        <v>45</v>
      </c>
      <c r="L896" s="264">
        <v>45</v>
      </c>
      <c r="M896" s="264">
        <v>11</v>
      </c>
      <c r="N896" s="264">
        <v>0</v>
      </c>
      <c r="O896" s="264">
        <v>1937</v>
      </c>
      <c r="P896" s="264">
        <v>30</v>
      </c>
      <c r="Q896" s="264">
        <v>30</v>
      </c>
      <c r="R896" s="264">
        <v>19</v>
      </c>
      <c r="S896" s="264">
        <v>0</v>
      </c>
      <c r="T896" s="265">
        <v>0.015</v>
      </c>
      <c r="U896" s="266">
        <v>70941</v>
      </c>
      <c r="V896" s="266">
        <v>1174</v>
      </c>
      <c r="W896" s="266">
        <v>1168</v>
      </c>
      <c r="X896" s="266">
        <v>2</v>
      </c>
      <c r="Y896" s="264">
        <v>1065</v>
      </c>
      <c r="Z896" s="267">
        <v>0.0165207707813535</v>
      </c>
      <c r="AA896" s="267">
        <v>0.0172290021536253</v>
      </c>
      <c r="AB896" s="267">
        <v>0.0327272727272727</v>
      </c>
      <c r="AC896" s="268">
        <v>0.0154878678368611</v>
      </c>
      <c r="AD896" s="269">
        <v>-0.0154982705736475</v>
      </c>
      <c r="AE896" s="270">
        <v>14405</v>
      </c>
      <c r="AF896" s="271">
        <v>283</v>
      </c>
      <c r="AG896" s="271">
        <v>0</v>
      </c>
      <c r="AH896" s="271">
        <v>15195</v>
      </c>
      <c r="AI896" s="271">
        <v>274</v>
      </c>
      <c r="AJ896" s="271">
        <v>0</v>
      </c>
      <c r="AK896" s="268">
        <v>0.0196459562651857</v>
      </c>
      <c r="AL896" s="268">
        <v>0.018032247449819</v>
      </c>
      <c r="AM896" s="269">
        <v>0.00161370881536668</v>
      </c>
    </row>
    <row r="897" spans="1:39">
      <c r="A897" s="279" t="s">
        <v>1158</v>
      </c>
      <c r="B897" s="280" t="s">
        <v>3346</v>
      </c>
      <c r="C897" s="262" t="s">
        <v>1241</v>
      </c>
      <c r="D897" s="280" t="s">
        <v>1242</v>
      </c>
      <c r="E897" s="263">
        <v>3486</v>
      </c>
      <c r="F897" s="263">
        <v>89</v>
      </c>
      <c r="G897" s="263">
        <v>66</v>
      </c>
      <c r="H897" s="263">
        <v>0</v>
      </c>
      <c r="I897" s="263">
        <v>0</v>
      </c>
      <c r="J897" s="264">
        <v>1700</v>
      </c>
      <c r="K897" s="264">
        <v>42</v>
      </c>
      <c r="L897" s="264">
        <v>42</v>
      </c>
      <c r="M897" s="264">
        <v>2</v>
      </c>
      <c r="N897" s="264">
        <v>0</v>
      </c>
      <c r="O897" s="264">
        <v>2241</v>
      </c>
      <c r="P897" s="264">
        <v>69</v>
      </c>
      <c r="Q897" s="264">
        <v>69</v>
      </c>
      <c r="R897" s="264">
        <v>16</v>
      </c>
      <c r="S897" s="264">
        <v>0</v>
      </c>
      <c r="T897" s="265">
        <v>0.015</v>
      </c>
      <c r="U897" s="266">
        <v>87683</v>
      </c>
      <c r="V897" s="266">
        <v>1619</v>
      </c>
      <c r="W897" s="266">
        <v>1595</v>
      </c>
      <c r="X897" s="266">
        <v>0</v>
      </c>
      <c r="Y897" s="264">
        <v>1416</v>
      </c>
      <c r="Z897" s="267">
        <v>0.01846424050272</v>
      </c>
      <c r="AA897" s="267">
        <v>0.025530694205393</v>
      </c>
      <c r="AB897" s="267">
        <v>0.0247058823529412</v>
      </c>
      <c r="AC897" s="268">
        <v>0.0307898259705489</v>
      </c>
      <c r="AD897" s="269">
        <v>0.000824811852451826</v>
      </c>
      <c r="AE897" s="270">
        <v>17597</v>
      </c>
      <c r="AF897" s="271">
        <v>421</v>
      </c>
      <c r="AG897" s="271">
        <v>0</v>
      </c>
      <c r="AH897" s="271">
        <v>18005</v>
      </c>
      <c r="AI897" s="271">
        <v>362</v>
      </c>
      <c r="AJ897" s="271">
        <v>0</v>
      </c>
      <c r="AK897" s="268">
        <v>0.0239245325907825</v>
      </c>
      <c r="AL897" s="268">
        <v>0.0201055262427104</v>
      </c>
      <c r="AM897" s="269">
        <v>0.00381900634807216</v>
      </c>
    </row>
    <row r="898" spans="1:39">
      <c r="A898" s="279" t="s">
        <v>1158</v>
      </c>
      <c r="B898" s="280" t="s">
        <v>3346</v>
      </c>
      <c r="C898" s="262" t="s">
        <v>1243</v>
      </c>
      <c r="D898" s="280" t="s">
        <v>1244</v>
      </c>
      <c r="E898" s="263">
        <v>2352</v>
      </c>
      <c r="F898" s="263">
        <v>30</v>
      </c>
      <c r="G898" s="263">
        <v>30</v>
      </c>
      <c r="H898" s="263">
        <v>0</v>
      </c>
      <c r="I898" s="263">
        <v>0</v>
      </c>
      <c r="J898" s="264">
        <v>1140</v>
      </c>
      <c r="K898" s="264">
        <v>29</v>
      </c>
      <c r="L898" s="264">
        <v>29</v>
      </c>
      <c r="M898" s="264">
        <v>4</v>
      </c>
      <c r="N898" s="264">
        <v>0</v>
      </c>
      <c r="O898" s="264">
        <v>1472</v>
      </c>
      <c r="P898" s="264">
        <v>32</v>
      </c>
      <c r="Q898" s="264">
        <v>32</v>
      </c>
      <c r="R898" s="264">
        <v>23</v>
      </c>
      <c r="S898" s="264">
        <v>0</v>
      </c>
      <c r="T898" s="265">
        <v>0.015</v>
      </c>
      <c r="U898" s="266">
        <v>55584</v>
      </c>
      <c r="V898" s="266">
        <v>932</v>
      </c>
      <c r="W898" s="266">
        <v>932</v>
      </c>
      <c r="X898" s="266">
        <v>0</v>
      </c>
      <c r="Y898" s="264">
        <v>850</v>
      </c>
      <c r="Z898" s="267">
        <v>0.0167674150834773</v>
      </c>
      <c r="AA898" s="267">
        <v>0.0127551020408163</v>
      </c>
      <c r="AB898" s="267">
        <v>0.0254385964912281</v>
      </c>
      <c r="AC898" s="268">
        <v>0.0217391304347826</v>
      </c>
      <c r="AD898" s="269">
        <v>-0.0126834944504117</v>
      </c>
      <c r="AE898" s="270">
        <v>11885</v>
      </c>
      <c r="AF898" s="271">
        <v>243</v>
      </c>
      <c r="AG898" s="271">
        <v>0</v>
      </c>
      <c r="AH898" s="271">
        <v>12024</v>
      </c>
      <c r="AI898" s="271">
        <v>230</v>
      </c>
      <c r="AJ898" s="271">
        <v>0</v>
      </c>
      <c r="AK898" s="268">
        <v>0.020445940260833</v>
      </c>
      <c r="AL898" s="268">
        <v>0.0191284098469727</v>
      </c>
      <c r="AM898" s="269">
        <v>0.00131753041386026</v>
      </c>
    </row>
    <row r="899" spans="1:39">
      <c r="A899" s="279" t="s">
        <v>1158</v>
      </c>
      <c r="B899" s="280" t="s">
        <v>3346</v>
      </c>
      <c r="C899" s="262" t="s">
        <v>1245</v>
      </c>
      <c r="D899" s="280" t="s">
        <v>1246</v>
      </c>
      <c r="E899" s="263">
        <v>5421</v>
      </c>
      <c r="F899" s="263">
        <v>86</v>
      </c>
      <c r="G899" s="263">
        <v>66</v>
      </c>
      <c r="H899" s="263">
        <v>0</v>
      </c>
      <c r="I899" s="263">
        <v>0</v>
      </c>
      <c r="J899" s="264">
        <v>2423</v>
      </c>
      <c r="K899" s="264">
        <v>89</v>
      </c>
      <c r="L899" s="264">
        <v>88</v>
      </c>
      <c r="M899" s="264">
        <v>18</v>
      </c>
      <c r="N899" s="264">
        <v>0</v>
      </c>
      <c r="O899" s="264">
        <v>3522</v>
      </c>
      <c r="P899" s="264">
        <v>93</v>
      </c>
      <c r="Q899" s="264">
        <v>93</v>
      </c>
      <c r="R899" s="264">
        <v>47</v>
      </c>
      <c r="S899" s="264">
        <v>0</v>
      </c>
      <c r="T899" s="265">
        <v>0.015</v>
      </c>
      <c r="U899" s="266">
        <v>121896</v>
      </c>
      <c r="V899" s="266">
        <v>2424</v>
      </c>
      <c r="W899" s="266">
        <v>2403</v>
      </c>
      <c r="X899" s="266">
        <v>0</v>
      </c>
      <c r="Y899" s="264">
        <v>2189</v>
      </c>
      <c r="Z899" s="267">
        <v>0.0198858042921835</v>
      </c>
      <c r="AA899" s="267">
        <v>0.0158642316915698</v>
      </c>
      <c r="AB899" s="267">
        <v>0.036731324803962</v>
      </c>
      <c r="AC899" s="268">
        <v>0.0264054514480409</v>
      </c>
      <c r="AD899" s="269">
        <v>-0.0208670931123922</v>
      </c>
      <c r="AE899" s="270">
        <v>26994</v>
      </c>
      <c r="AF899" s="271">
        <v>609</v>
      </c>
      <c r="AG899" s="271">
        <v>0</v>
      </c>
      <c r="AH899" s="271">
        <v>26712</v>
      </c>
      <c r="AI899" s="271">
        <v>580</v>
      </c>
      <c r="AJ899" s="271">
        <v>0</v>
      </c>
      <c r="AK899" s="268">
        <v>0.0225605690153367</v>
      </c>
      <c r="AL899" s="268">
        <v>0.0217130877508236</v>
      </c>
      <c r="AM899" s="269">
        <v>0.000847481264513141</v>
      </c>
    </row>
    <row r="900" spans="1:39">
      <c r="A900" s="279" t="s">
        <v>1158</v>
      </c>
      <c r="B900" s="280" t="s">
        <v>3346</v>
      </c>
      <c r="C900" s="262" t="s">
        <v>1247</v>
      </c>
      <c r="D900" s="280" t="s">
        <v>1248</v>
      </c>
      <c r="E900" s="263">
        <v>3614</v>
      </c>
      <c r="F900" s="263">
        <v>43</v>
      </c>
      <c r="G900" s="263">
        <v>30</v>
      </c>
      <c r="H900" s="263">
        <v>0</v>
      </c>
      <c r="I900" s="263">
        <v>0</v>
      </c>
      <c r="J900" s="264">
        <v>1629</v>
      </c>
      <c r="K900" s="264">
        <v>39</v>
      </c>
      <c r="L900" s="264">
        <v>39</v>
      </c>
      <c r="M900" s="264">
        <v>9</v>
      </c>
      <c r="N900" s="264">
        <v>0</v>
      </c>
      <c r="O900" s="264">
        <v>2243</v>
      </c>
      <c r="P900" s="264">
        <v>40</v>
      </c>
      <c r="Q900" s="264">
        <v>40</v>
      </c>
      <c r="R900" s="264">
        <v>27</v>
      </c>
      <c r="S900" s="264">
        <v>0</v>
      </c>
      <c r="T900" s="265">
        <v>0.015</v>
      </c>
      <c r="U900" s="266">
        <v>96315</v>
      </c>
      <c r="V900" s="266">
        <v>1088</v>
      </c>
      <c r="W900" s="266">
        <v>1074</v>
      </c>
      <c r="X900" s="266">
        <v>0</v>
      </c>
      <c r="Y900" s="264">
        <v>995</v>
      </c>
      <c r="Z900" s="267">
        <v>0.0112962674557442</v>
      </c>
      <c r="AA900" s="267">
        <v>0.0118981737686774</v>
      </c>
      <c r="AB900" s="267">
        <v>0.0239410681399632</v>
      </c>
      <c r="AC900" s="268">
        <v>0.0178332590280874</v>
      </c>
      <c r="AD900" s="269">
        <v>-0.0120428943712858</v>
      </c>
      <c r="AE900" s="270">
        <v>18224</v>
      </c>
      <c r="AF900" s="271">
        <v>258</v>
      </c>
      <c r="AG900" s="271">
        <v>0</v>
      </c>
      <c r="AH900" s="271">
        <v>19391</v>
      </c>
      <c r="AI900" s="271">
        <v>254</v>
      </c>
      <c r="AJ900" s="271">
        <v>0</v>
      </c>
      <c r="AK900" s="268">
        <v>0.0141571553994732</v>
      </c>
      <c r="AL900" s="268">
        <v>0.0130988602960136</v>
      </c>
      <c r="AM900" s="269">
        <v>0.00105829510345961</v>
      </c>
    </row>
    <row r="901" spans="1:39">
      <c r="A901" s="279" t="s">
        <v>1158</v>
      </c>
      <c r="B901" s="280" t="s">
        <v>3346</v>
      </c>
      <c r="C901" s="262" t="s">
        <v>1249</v>
      </c>
      <c r="D901" s="280" t="s">
        <v>1250</v>
      </c>
      <c r="E901" s="263">
        <v>8091</v>
      </c>
      <c r="F901" s="263">
        <v>124</v>
      </c>
      <c r="G901" s="263">
        <v>108</v>
      </c>
      <c r="H901" s="263">
        <v>28</v>
      </c>
      <c r="I901" s="263">
        <v>0</v>
      </c>
      <c r="J901" s="264">
        <v>3941</v>
      </c>
      <c r="K901" s="264">
        <v>186</v>
      </c>
      <c r="L901" s="264">
        <v>185</v>
      </c>
      <c r="M901" s="264">
        <v>57</v>
      </c>
      <c r="N901" s="264">
        <v>0</v>
      </c>
      <c r="O901" s="264">
        <v>5360</v>
      </c>
      <c r="P901" s="264">
        <v>131</v>
      </c>
      <c r="Q901" s="264">
        <v>131</v>
      </c>
      <c r="R901" s="264">
        <v>78</v>
      </c>
      <c r="S901" s="264">
        <v>0</v>
      </c>
      <c r="T901" s="265">
        <v>0.015</v>
      </c>
      <c r="U901" s="266">
        <v>181454</v>
      </c>
      <c r="V901" s="266">
        <v>4048</v>
      </c>
      <c r="W901" s="266">
        <v>4031</v>
      </c>
      <c r="X901" s="266">
        <v>1</v>
      </c>
      <c r="Y901" s="264">
        <v>3737</v>
      </c>
      <c r="Z901" s="267">
        <v>0.0223031732560318</v>
      </c>
      <c r="AA901" s="267">
        <v>0.0153256704980843</v>
      </c>
      <c r="AB901" s="267">
        <v>0.0471961431108856</v>
      </c>
      <c r="AC901" s="268">
        <v>0.0244402985074627</v>
      </c>
      <c r="AD901" s="269">
        <v>-0.0318704726128013</v>
      </c>
      <c r="AE901" s="270">
        <v>39628</v>
      </c>
      <c r="AF901" s="271">
        <v>964</v>
      </c>
      <c r="AG901" s="271">
        <v>0</v>
      </c>
      <c r="AH901" s="271">
        <v>38716</v>
      </c>
      <c r="AI901" s="271">
        <v>848</v>
      </c>
      <c r="AJ901" s="271">
        <v>0</v>
      </c>
      <c r="AK901" s="268">
        <v>0.0243262339759766</v>
      </c>
      <c r="AL901" s="268">
        <v>0.0219030891621035</v>
      </c>
      <c r="AM901" s="269">
        <v>0.00242314481387306</v>
      </c>
    </row>
    <row r="902" spans="1:39">
      <c r="A902" s="279" t="s">
        <v>1158</v>
      </c>
      <c r="B902" s="280" t="s">
        <v>3346</v>
      </c>
      <c r="C902" s="262" t="s">
        <v>1251</v>
      </c>
      <c r="D902" s="280" t="s">
        <v>1252</v>
      </c>
      <c r="E902" s="263">
        <v>3538</v>
      </c>
      <c r="F902" s="263">
        <v>63</v>
      </c>
      <c r="G902" s="263">
        <v>51</v>
      </c>
      <c r="H902" s="263">
        <v>0</v>
      </c>
      <c r="I902" s="263">
        <v>0</v>
      </c>
      <c r="J902" s="264">
        <v>1715</v>
      </c>
      <c r="K902" s="264">
        <v>30</v>
      </c>
      <c r="L902" s="264">
        <v>30</v>
      </c>
      <c r="M902" s="264">
        <v>0</v>
      </c>
      <c r="N902" s="264">
        <v>0</v>
      </c>
      <c r="O902" s="264">
        <v>2250</v>
      </c>
      <c r="P902" s="264">
        <v>56</v>
      </c>
      <c r="Q902" s="264">
        <v>56</v>
      </c>
      <c r="R902" s="264">
        <v>12</v>
      </c>
      <c r="S902" s="264">
        <v>0</v>
      </c>
      <c r="T902" s="265">
        <v>0.015</v>
      </c>
      <c r="U902" s="266">
        <v>82034</v>
      </c>
      <c r="V902" s="266">
        <v>1167</v>
      </c>
      <c r="W902" s="266">
        <v>1154</v>
      </c>
      <c r="X902" s="266">
        <v>0</v>
      </c>
      <c r="Y902" s="264">
        <v>1023</v>
      </c>
      <c r="Z902" s="267">
        <v>0.0142258088109808</v>
      </c>
      <c r="AA902" s="267">
        <v>0.0178066704352742</v>
      </c>
      <c r="AB902" s="267">
        <v>0.0174927113702624</v>
      </c>
      <c r="AC902" s="268">
        <v>0.0248888888888889</v>
      </c>
      <c r="AD902" s="269">
        <v>0.000313959065011776</v>
      </c>
      <c r="AE902" s="270">
        <v>17530</v>
      </c>
      <c r="AF902" s="271">
        <v>327</v>
      </c>
      <c r="AG902" s="271">
        <v>0</v>
      </c>
      <c r="AH902" s="271">
        <v>17997</v>
      </c>
      <c r="AI902" s="271">
        <v>266</v>
      </c>
      <c r="AJ902" s="271">
        <v>0</v>
      </c>
      <c r="AK902" s="268">
        <v>0.0186537364517969</v>
      </c>
      <c r="AL902" s="268">
        <v>0.014780241151303</v>
      </c>
      <c r="AM902" s="269">
        <v>0.00387349530049392</v>
      </c>
    </row>
    <row r="903" spans="1:39">
      <c r="A903" s="279" t="s">
        <v>1158</v>
      </c>
      <c r="B903" s="280" t="s">
        <v>3346</v>
      </c>
      <c r="C903" s="262" t="s">
        <v>1253</v>
      </c>
      <c r="D903" s="280" t="s">
        <v>1254</v>
      </c>
      <c r="E903" s="263">
        <v>4511</v>
      </c>
      <c r="F903" s="263">
        <v>23</v>
      </c>
      <c r="G903" s="263">
        <v>20</v>
      </c>
      <c r="H903" s="263">
        <v>0</v>
      </c>
      <c r="I903" s="263">
        <v>0</v>
      </c>
      <c r="J903" s="264">
        <v>2129</v>
      </c>
      <c r="K903" s="264">
        <v>53</v>
      </c>
      <c r="L903" s="264">
        <v>53</v>
      </c>
      <c r="M903" s="264">
        <v>8</v>
      </c>
      <c r="N903" s="264">
        <v>0</v>
      </c>
      <c r="O903" s="264">
        <v>3092</v>
      </c>
      <c r="P903" s="264">
        <v>37</v>
      </c>
      <c r="Q903" s="264">
        <v>37</v>
      </c>
      <c r="R903" s="264">
        <v>22</v>
      </c>
      <c r="S903" s="264">
        <v>0</v>
      </c>
      <c r="T903" s="265">
        <v>0.015</v>
      </c>
      <c r="U903" s="266">
        <v>104565</v>
      </c>
      <c r="V903" s="266">
        <v>1481</v>
      </c>
      <c r="W903" s="266">
        <v>1477</v>
      </c>
      <c r="X903" s="266">
        <v>0</v>
      </c>
      <c r="Y903" s="264">
        <v>1384</v>
      </c>
      <c r="Z903" s="267">
        <v>0.0141634390092287</v>
      </c>
      <c r="AA903" s="267">
        <v>0.00509864774994458</v>
      </c>
      <c r="AB903" s="267">
        <v>0.0248943165805543</v>
      </c>
      <c r="AC903" s="268">
        <v>0.0119663648124191</v>
      </c>
      <c r="AD903" s="269">
        <v>-0.0197956688306097</v>
      </c>
      <c r="AE903" s="270">
        <v>22993</v>
      </c>
      <c r="AF903" s="271">
        <v>342</v>
      </c>
      <c r="AG903" s="271">
        <v>0</v>
      </c>
      <c r="AH903" s="271">
        <v>22538</v>
      </c>
      <c r="AI903" s="271">
        <v>409</v>
      </c>
      <c r="AJ903" s="271">
        <v>0</v>
      </c>
      <c r="AK903" s="268">
        <v>0.0148740921149915</v>
      </c>
      <c r="AL903" s="268">
        <v>0.01814712929275</v>
      </c>
      <c r="AM903" s="269">
        <v>-0.0032730371777585</v>
      </c>
    </row>
    <row r="904" spans="1:39">
      <c r="A904" s="279" t="s">
        <v>1158</v>
      </c>
      <c r="B904" s="280" t="s">
        <v>3346</v>
      </c>
      <c r="C904" s="262" t="s">
        <v>1255</v>
      </c>
      <c r="D904" s="280" t="s">
        <v>1256</v>
      </c>
      <c r="E904" s="263">
        <v>3861</v>
      </c>
      <c r="F904" s="263">
        <v>82</v>
      </c>
      <c r="G904" s="263">
        <v>59</v>
      </c>
      <c r="H904" s="263">
        <v>0</v>
      </c>
      <c r="I904" s="263">
        <v>0</v>
      </c>
      <c r="J904" s="264">
        <v>1950</v>
      </c>
      <c r="K904" s="264">
        <v>39</v>
      </c>
      <c r="L904" s="264">
        <v>39</v>
      </c>
      <c r="M904" s="264">
        <v>1</v>
      </c>
      <c r="N904" s="264">
        <v>0</v>
      </c>
      <c r="O904" s="264">
        <v>2721</v>
      </c>
      <c r="P904" s="264">
        <v>51</v>
      </c>
      <c r="Q904" s="264">
        <v>51</v>
      </c>
      <c r="R904" s="264">
        <v>26</v>
      </c>
      <c r="S904" s="264">
        <v>0</v>
      </c>
      <c r="T904" s="265">
        <v>0.015</v>
      </c>
      <c r="U904" s="266">
        <v>96720</v>
      </c>
      <c r="V904" s="266">
        <v>1677</v>
      </c>
      <c r="W904" s="266">
        <v>1651</v>
      </c>
      <c r="X904" s="266">
        <v>1</v>
      </c>
      <c r="Y904" s="264">
        <v>1511</v>
      </c>
      <c r="Z904" s="267">
        <v>0.017328370554177</v>
      </c>
      <c r="AA904" s="267">
        <v>0.0212380212380212</v>
      </c>
      <c r="AB904" s="267">
        <v>0.02</v>
      </c>
      <c r="AC904" s="268">
        <v>0.0187431091510474</v>
      </c>
      <c r="AD904" s="269">
        <v>0.00123802123802124</v>
      </c>
      <c r="AE904" s="270">
        <v>20424</v>
      </c>
      <c r="AF904" s="271">
        <v>429</v>
      </c>
      <c r="AG904" s="271">
        <v>0</v>
      </c>
      <c r="AH904" s="271">
        <v>20207</v>
      </c>
      <c r="AI904" s="271">
        <v>370</v>
      </c>
      <c r="AJ904" s="271">
        <v>0</v>
      </c>
      <c r="AK904" s="268">
        <v>0.0210047003525264</v>
      </c>
      <c r="AL904" s="268">
        <v>0.0183104864650864</v>
      </c>
      <c r="AM904" s="269">
        <v>0.00269421388744008</v>
      </c>
    </row>
    <row r="905" spans="1:39">
      <c r="A905" s="279" t="s">
        <v>1158</v>
      </c>
      <c r="B905" s="280" t="s">
        <v>3346</v>
      </c>
      <c r="C905" s="262" t="s">
        <v>1257</v>
      </c>
      <c r="D905" s="280" t="s">
        <v>1258</v>
      </c>
      <c r="E905" s="263">
        <v>3599</v>
      </c>
      <c r="F905" s="263">
        <v>61</v>
      </c>
      <c r="G905" s="263">
        <v>43</v>
      </c>
      <c r="H905" s="263">
        <v>0</v>
      </c>
      <c r="I905" s="263">
        <v>0</v>
      </c>
      <c r="J905" s="264">
        <v>1699</v>
      </c>
      <c r="K905" s="264">
        <v>45</v>
      </c>
      <c r="L905" s="264">
        <v>45</v>
      </c>
      <c r="M905" s="264">
        <v>10</v>
      </c>
      <c r="N905" s="264">
        <v>0</v>
      </c>
      <c r="O905" s="264">
        <v>2421</v>
      </c>
      <c r="P905" s="264">
        <v>63</v>
      </c>
      <c r="Q905" s="264">
        <v>63</v>
      </c>
      <c r="R905" s="264">
        <v>44</v>
      </c>
      <c r="S905" s="264">
        <v>0</v>
      </c>
      <c r="T905" s="265">
        <v>0.015</v>
      </c>
      <c r="U905" s="266">
        <v>84974</v>
      </c>
      <c r="V905" s="266">
        <v>1538</v>
      </c>
      <c r="W905" s="266">
        <v>1519</v>
      </c>
      <c r="X905" s="266">
        <v>0</v>
      </c>
      <c r="Y905" s="264">
        <v>1413</v>
      </c>
      <c r="Z905" s="267">
        <v>0.0180996540118154</v>
      </c>
      <c r="AA905" s="267">
        <v>0.0169491525423729</v>
      </c>
      <c r="AB905" s="267">
        <v>0.0264861683343143</v>
      </c>
      <c r="AC905" s="268">
        <v>0.0260223048327138</v>
      </c>
      <c r="AD905" s="269">
        <v>-0.00953701579194142</v>
      </c>
      <c r="AE905" s="270">
        <v>18109</v>
      </c>
      <c r="AF905" s="271">
        <v>432</v>
      </c>
      <c r="AG905" s="271">
        <v>0</v>
      </c>
      <c r="AH905" s="271">
        <v>18780</v>
      </c>
      <c r="AI905" s="271">
        <v>349</v>
      </c>
      <c r="AJ905" s="271">
        <v>0</v>
      </c>
      <c r="AK905" s="268">
        <v>0.0238555414434811</v>
      </c>
      <c r="AL905" s="268">
        <v>0.0185835995740149</v>
      </c>
      <c r="AM905" s="269">
        <v>0.00527194186946623</v>
      </c>
    </row>
    <row r="906" spans="1:39">
      <c r="A906" s="279" t="s">
        <v>1158</v>
      </c>
      <c r="B906" s="280" t="s">
        <v>3343</v>
      </c>
      <c r="C906" s="262" t="s">
        <v>1259</v>
      </c>
      <c r="D906" s="280" t="s">
        <v>1260</v>
      </c>
      <c r="E906" s="263">
        <v>3627</v>
      </c>
      <c r="F906" s="263">
        <v>81</v>
      </c>
      <c r="G906" s="263">
        <v>38</v>
      </c>
      <c r="H906" s="263">
        <v>0</v>
      </c>
      <c r="I906" s="263">
        <v>0</v>
      </c>
      <c r="J906" s="264">
        <v>1588</v>
      </c>
      <c r="K906" s="264">
        <v>46</v>
      </c>
      <c r="L906" s="264">
        <v>45</v>
      </c>
      <c r="M906" s="264">
        <v>0</v>
      </c>
      <c r="N906" s="264">
        <v>0</v>
      </c>
      <c r="O906" s="264">
        <v>2702</v>
      </c>
      <c r="P906" s="264">
        <v>58</v>
      </c>
      <c r="Q906" s="264">
        <v>58</v>
      </c>
      <c r="R906" s="264">
        <v>12</v>
      </c>
      <c r="S906" s="264">
        <v>0</v>
      </c>
      <c r="T906" s="265">
        <v>0.015</v>
      </c>
      <c r="U906" s="266">
        <v>84422</v>
      </c>
      <c r="V906" s="266">
        <v>1683</v>
      </c>
      <c r="W906" s="266">
        <v>1639</v>
      </c>
      <c r="X906" s="266">
        <v>0</v>
      </c>
      <c r="Y906" s="264">
        <v>1487</v>
      </c>
      <c r="Z906" s="267">
        <v>0.0199355618203786</v>
      </c>
      <c r="AA906" s="267">
        <v>0.0223325062034739</v>
      </c>
      <c r="AB906" s="267">
        <v>0.0289672544080605</v>
      </c>
      <c r="AC906" s="268">
        <v>0.0214655810510733</v>
      </c>
      <c r="AD906" s="269">
        <v>-0.00663474820458651</v>
      </c>
      <c r="AE906" s="270">
        <v>18765</v>
      </c>
      <c r="AF906" s="271">
        <v>388</v>
      </c>
      <c r="AG906" s="271">
        <v>0</v>
      </c>
      <c r="AH906" s="271">
        <v>18593</v>
      </c>
      <c r="AI906" s="271">
        <v>400</v>
      </c>
      <c r="AJ906" s="271">
        <v>0</v>
      </c>
      <c r="AK906" s="268">
        <v>0.0206767918998135</v>
      </c>
      <c r="AL906" s="268">
        <v>0.0215134728123487</v>
      </c>
      <c r="AM906" s="269">
        <v>-0.000836680912535248</v>
      </c>
    </row>
    <row r="907" spans="1:39">
      <c r="A907" s="279" t="s">
        <v>1158</v>
      </c>
      <c r="B907" s="280" t="s">
        <v>3343</v>
      </c>
      <c r="C907" s="262" t="s">
        <v>1261</v>
      </c>
      <c r="D907" s="280" t="s">
        <v>1262</v>
      </c>
      <c r="E907" s="263">
        <v>5894</v>
      </c>
      <c r="F907" s="263">
        <v>100</v>
      </c>
      <c r="G907" s="263">
        <v>58</v>
      </c>
      <c r="H907" s="263">
        <v>1</v>
      </c>
      <c r="I907" s="263">
        <v>0</v>
      </c>
      <c r="J907" s="264">
        <v>2561</v>
      </c>
      <c r="K907" s="264">
        <v>70</v>
      </c>
      <c r="L907" s="264">
        <v>69</v>
      </c>
      <c r="M907" s="264">
        <v>1</v>
      </c>
      <c r="N907" s="264">
        <v>0</v>
      </c>
      <c r="O907" s="264">
        <v>4391</v>
      </c>
      <c r="P907" s="264">
        <v>93</v>
      </c>
      <c r="Q907" s="264">
        <v>93</v>
      </c>
      <c r="R907" s="264">
        <v>24</v>
      </c>
      <c r="S907" s="264">
        <v>0</v>
      </c>
      <c r="T907" s="265">
        <v>0.015</v>
      </c>
      <c r="U907" s="266">
        <v>136407</v>
      </c>
      <c r="V907" s="266">
        <v>2358</v>
      </c>
      <c r="W907" s="266">
        <v>2314</v>
      </c>
      <c r="X907" s="266">
        <v>1</v>
      </c>
      <c r="Y907" s="264">
        <v>2085</v>
      </c>
      <c r="Z907" s="267">
        <v>0.0172791718900056</v>
      </c>
      <c r="AA907" s="267">
        <v>0.0169664065151001</v>
      </c>
      <c r="AB907" s="267">
        <v>0.0273330730183522</v>
      </c>
      <c r="AC907" s="268">
        <v>0.0211796857207925</v>
      </c>
      <c r="AD907" s="269">
        <v>-0.0103666665032521</v>
      </c>
      <c r="AE907" s="270">
        <v>30138</v>
      </c>
      <c r="AF907" s="271">
        <v>580</v>
      </c>
      <c r="AG907" s="271">
        <v>0</v>
      </c>
      <c r="AH907" s="271">
        <v>29985</v>
      </c>
      <c r="AI907" s="271">
        <v>567</v>
      </c>
      <c r="AJ907" s="271">
        <v>0</v>
      </c>
      <c r="AK907" s="268">
        <v>0.0192448072201208</v>
      </c>
      <c r="AL907" s="268">
        <v>0.0189094547273637</v>
      </c>
      <c r="AM907" s="269">
        <v>0.000335352492757096</v>
      </c>
    </row>
    <row r="908" spans="1:39">
      <c r="A908" s="279" t="s">
        <v>1158</v>
      </c>
      <c r="B908" s="280" t="s">
        <v>3343</v>
      </c>
      <c r="C908" s="262" t="s">
        <v>1263</v>
      </c>
      <c r="D908" s="280" t="s">
        <v>1264</v>
      </c>
      <c r="E908" s="263">
        <v>2152</v>
      </c>
      <c r="F908" s="263">
        <v>54</v>
      </c>
      <c r="G908" s="263">
        <v>29</v>
      </c>
      <c r="H908" s="263">
        <v>9</v>
      </c>
      <c r="I908" s="263">
        <v>0</v>
      </c>
      <c r="J908" s="264">
        <v>976</v>
      </c>
      <c r="K908" s="264">
        <v>13</v>
      </c>
      <c r="L908" s="264">
        <v>13</v>
      </c>
      <c r="M908" s="264">
        <v>1</v>
      </c>
      <c r="N908" s="264">
        <v>0</v>
      </c>
      <c r="O908" s="264">
        <v>1602</v>
      </c>
      <c r="P908" s="264">
        <v>63</v>
      </c>
      <c r="Q908" s="264">
        <v>63</v>
      </c>
      <c r="R908" s="264">
        <v>34</v>
      </c>
      <c r="S908" s="264">
        <v>0</v>
      </c>
      <c r="T908" s="265">
        <v>0.015</v>
      </c>
      <c r="U908" s="266">
        <v>50207</v>
      </c>
      <c r="V908" s="266">
        <v>928</v>
      </c>
      <c r="W908" s="266">
        <v>903</v>
      </c>
      <c r="X908" s="266">
        <v>0</v>
      </c>
      <c r="Y908" s="264">
        <v>833</v>
      </c>
      <c r="Z908" s="267">
        <v>0.0184834783994264</v>
      </c>
      <c r="AA908" s="267">
        <v>0.025092936802974</v>
      </c>
      <c r="AB908" s="267">
        <v>0.0133196721311475</v>
      </c>
      <c r="AC908" s="268">
        <v>0.0393258426966292</v>
      </c>
      <c r="AD908" s="269">
        <v>0.0117732646718264</v>
      </c>
      <c r="AE908" s="270">
        <v>11164</v>
      </c>
      <c r="AF908" s="271">
        <v>254</v>
      </c>
      <c r="AG908" s="271">
        <v>0</v>
      </c>
      <c r="AH908" s="271">
        <v>11155</v>
      </c>
      <c r="AI908" s="271">
        <v>215</v>
      </c>
      <c r="AJ908" s="271">
        <v>0</v>
      </c>
      <c r="AK908" s="268">
        <v>0.0227517018989609</v>
      </c>
      <c r="AL908" s="268">
        <v>0.0192738682205289</v>
      </c>
      <c r="AM908" s="269">
        <v>0.00347783367843204</v>
      </c>
    </row>
    <row r="909" spans="1:39">
      <c r="A909" s="279" t="s">
        <v>1158</v>
      </c>
      <c r="B909" s="280" t="s">
        <v>3343</v>
      </c>
      <c r="C909" s="262" t="s">
        <v>1265</v>
      </c>
      <c r="D909" s="280" t="s">
        <v>1266</v>
      </c>
      <c r="E909" s="263">
        <v>3168</v>
      </c>
      <c r="F909" s="263">
        <v>44</v>
      </c>
      <c r="G909" s="263">
        <v>37</v>
      </c>
      <c r="H909" s="263">
        <v>0</v>
      </c>
      <c r="I909" s="263">
        <v>0</v>
      </c>
      <c r="J909" s="264">
        <v>1343</v>
      </c>
      <c r="K909" s="264">
        <v>17</v>
      </c>
      <c r="L909" s="264">
        <v>17</v>
      </c>
      <c r="M909" s="264">
        <v>4</v>
      </c>
      <c r="N909" s="264">
        <v>0</v>
      </c>
      <c r="O909" s="264">
        <v>2315</v>
      </c>
      <c r="P909" s="264">
        <v>23</v>
      </c>
      <c r="Q909" s="264">
        <v>23</v>
      </c>
      <c r="R909" s="264">
        <v>6</v>
      </c>
      <c r="S909" s="264">
        <v>0</v>
      </c>
      <c r="T909" s="265">
        <v>0.015</v>
      </c>
      <c r="U909" s="266">
        <v>75561</v>
      </c>
      <c r="V909" s="266">
        <v>783</v>
      </c>
      <c r="W909" s="266">
        <v>776</v>
      </c>
      <c r="X909" s="266">
        <v>0</v>
      </c>
      <c r="Y909" s="264">
        <v>695</v>
      </c>
      <c r="Z909" s="267">
        <v>0.0103624885853813</v>
      </c>
      <c r="AA909" s="267">
        <v>0.0138888888888889</v>
      </c>
      <c r="AB909" s="267">
        <v>0.0126582278481013</v>
      </c>
      <c r="AC909" s="268">
        <v>0.00993520518358531</v>
      </c>
      <c r="AD909" s="269">
        <v>0.00123066104078762</v>
      </c>
      <c r="AE909" s="270">
        <v>16673</v>
      </c>
      <c r="AF909" s="271">
        <v>192</v>
      </c>
      <c r="AG909" s="271">
        <v>0</v>
      </c>
      <c r="AH909" s="271">
        <v>17091</v>
      </c>
      <c r="AI909" s="271">
        <v>197</v>
      </c>
      <c r="AJ909" s="271">
        <v>0</v>
      </c>
      <c r="AK909" s="268">
        <v>0.0115156240628561</v>
      </c>
      <c r="AL909" s="268">
        <v>0.0115265344333275</v>
      </c>
      <c r="AM909" s="269">
        <v>-1.09103704713683e-5</v>
      </c>
    </row>
    <row r="910" spans="1:39">
      <c r="A910" s="279" t="s">
        <v>1158</v>
      </c>
      <c r="B910" s="280" t="s">
        <v>3343</v>
      </c>
      <c r="C910" s="262" t="s">
        <v>1267</v>
      </c>
      <c r="D910" s="280" t="s">
        <v>1268</v>
      </c>
      <c r="E910" s="263">
        <v>4630</v>
      </c>
      <c r="F910" s="263">
        <v>34</v>
      </c>
      <c r="G910" s="263">
        <v>26</v>
      </c>
      <c r="H910" s="263">
        <v>0</v>
      </c>
      <c r="I910" s="263">
        <v>0</v>
      </c>
      <c r="J910" s="264">
        <v>1879</v>
      </c>
      <c r="K910" s="264">
        <v>48</v>
      </c>
      <c r="L910" s="264">
        <v>48</v>
      </c>
      <c r="M910" s="264">
        <v>2</v>
      </c>
      <c r="N910" s="264">
        <v>0</v>
      </c>
      <c r="O910" s="264">
        <v>3338</v>
      </c>
      <c r="P910" s="264">
        <v>75</v>
      </c>
      <c r="Q910" s="264">
        <v>75</v>
      </c>
      <c r="R910" s="264">
        <v>15</v>
      </c>
      <c r="S910" s="264">
        <v>0</v>
      </c>
      <c r="T910" s="265">
        <v>0.015</v>
      </c>
      <c r="U910" s="266">
        <v>110745</v>
      </c>
      <c r="V910" s="266">
        <v>1387</v>
      </c>
      <c r="W910" s="266">
        <v>1379</v>
      </c>
      <c r="X910" s="266">
        <v>1</v>
      </c>
      <c r="Y910" s="264">
        <v>1224</v>
      </c>
      <c r="Z910" s="267">
        <v>0.0125152377082487</v>
      </c>
      <c r="AA910" s="267">
        <v>0.00734341252699784</v>
      </c>
      <c r="AB910" s="267">
        <v>0.0255455029270889</v>
      </c>
      <c r="AC910" s="268">
        <v>0.0224685440383463</v>
      </c>
      <c r="AD910" s="269">
        <v>-0.018202090400091</v>
      </c>
      <c r="AE910" s="270">
        <v>24047</v>
      </c>
      <c r="AF910" s="271">
        <v>358</v>
      </c>
      <c r="AG910" s="271">
        <v>0</v>
      </c>
      <c r="AH910" s="271">
        <v>24018</v>
      </c>
      <c r="AI910" s="271">
        <v>326</v>
      </c>
      <c r="AJ910" s="271">
        <v>1</v>
      </c>
      <c r="AK910" s="268">
        <v>0.0148875119557533</v>
      </c>
      <c r="AL910" s="268">
        <v>0.0135315180281456</v>
      </c>
      <c r="AM910" s="269">
        <v>0.00135599392760776</v>
      </c>
    </row>
    <row r="911" spans="1:39">
      <c r="A911" s="279" t="s">
        <v>1158</v>
      </c>
      <c r="B911" s="280" t="s">
        <v>3343</v>
      </c>
      <c r="C911" s="262" t="s">
        <v>1269</v>
      </c>
      <c r="D911" s="280" t="s">
        <v>1270</v>
      </c>
      <c r="E911" s="263">
        <v>11256</v>
      </c>
      <c r="F911" s="263">
        <v>175</v>
      </c>
      <c r="G911" s="263">
        <v>119</v>
      </c>
      <c r="H911" s="263">
        <v>1</v>
      </c>
      <c r="I911" s="263">
        <v>0</v>
      </c>
      <c r="J911" s="264">
        <v>4719</v>
      </c>
      <c r="K911" s="264">
        <v>108</v>
      </c>
      <c r="L911" s="264">
        <v>108</v>
      </c>
      <c r="M911" s="264">
        <v>0</v>
      </c>
      <c r="N911" s="264">
        <v>0</v>
      </c>
      <c r="O911" s="264">
        <v>8290</v>
      </c>
      <c r="P911" s="264">
        <v>204</v>
      </c>
      <c r="Q911" s="264">
        <v>204</v>
      </c>
      <c r="R911" s="264">
        <v>39</v>
      </c>
      <c r="S911" s="264">
        <v>0</v>
      </c>
      <c r="T911" s="265">
        <v>0.015</v>
      </c>
      <c r="U911" s="266">
        <v>257559</v>
      </c>
      <c r="V911" s="266">
        <v>5017</v>
      </c>
      <c r="W911" s="266">
        <v>4961</v>
      </c>
      <c r="X911" s="266">
        <v>0</v>
      </c>
      <c r="Y911" s="264">
        <v>4501</v>
      </c>
      <c r="Z911" s="267">
        <v>0.019479031988787</v>
      </c>
      <c r="AA911" s="267">
        <v>0.015547263681592</v>
      </c>
      <c r="AB911" s="267">
        <v>0.0228862047043865</v>
      </c>
      <c r="AC911" s="268">
        <v>0.0246079613992762</v>
      </c>
      <c r="AD911" s="269">
        <v>-0.00733894102279448</v>
      </c>
      <c r="AE911" s="270">
        <v>56357</v>
      </c>
      <c r="AF911" s="271">
        <v>1187</v>
      </c>
      <c r="AG911" s="271">
        <v>0</v>
      </c>
      <c r="AH911" s="271">
        <v>57263</v>
      </c>
      <c r="AI911" s="271">
        <v>1200</v>
      </c>
      <c r="AJ911" s="271">
        <v>0</v>
      </c>
      <c r="AK911" s="268">
        <v>0.021062157318523</v>
      </c>
      <c r="AL911" s="268">
        <v>0.0209559401358643</v>
      </c>
      <c r="AM911" s="269">
        <v>0.00010621718265864</v>
      </c>
    </row>
    <row r="912" spans="1:39">
      <c r="A912" s="279" t="s">
        <v>1158</v>
      </c>
      <c r="B912" s="280" t="s">
        <v>3343</v>
      </c>
      <c r="C912" s="262" t="s">
        <v>1271</v>
      </c>
      <c r="D912" s="280" t="s">
        <v>1272</v>
      </c>
      <c r="E912" s="263">
        <v>6917</v>
      </c>
      <c r="F912" s="263">
        <v>113</v>
      </c>
      <c r="G912" s="263">
        <v>48</v>
      </c>
      <c r="H912" s="263">
        <v>0</v>
      </c>
      <c r="I912" s="263">
        <v>0</v>
      </c>
      <c r="J912" s="264">
        <v>2847</v>
      </c>
      <c r="K912" s="264">
        <v>63</v>
      </c>
      <c r="L912" s="264">
        <v>63</v>
      </c>
      <c r="M912" s="264">
        <v>0</v>
      </c>
      <c r="N912" s="264">
        <v>0</v>
      </c>
      <c r="O912" s="264">
        <v>4819</v>
      </c>
      <c r="P912" s="264">
        <v>171</v>
      </c>
      <c r="Q912" s="264">
        <v>171</v>
      </c>
      <c r="R912" s="264">
        <v>52</v>
      </c>
      <c r="S912" s="264">
        <v>0</v>
      </c>
      <c r="T912" s="265">
        <v>0.015</v>
      </c>
      <c r="U912" s="266">
        <v>153982</v>
      </c>
      <c r="V912" s="266">
        <v>2538</v>
      </c>
      <c r="W912" s="266">
        <v>2473</v>
      </c>
      <c r="X912" s="266">
        <v>0</v>
      </c>
      <c r="Y912" s="264">
        <v>2226</v>
      </c>
      <c r="Z912" s="267">
        <v>0.0164824460001818</v>
      </c>
      <c r="AA912" s="267">
        <v>0.0163365620933931</v>
      </c>
      <c r="AB912" s="267">
        <v>0.0221285563751317</v>
      </c>
      <c r="AC912" s="268">
        <v>0.0354845403610708</v>
      </c>
      <c r="AD912" s="269">
        <v>-0.00579199428173863</v>
      </c>
      <c r="AE912" s="270">
        <v>34202</v>
      </c>
      <c r="AF912" s="271">
        <v>638</v>
      </c>
      <c r="AG912" s="271">
        <v>0</v>
      </c>
      <c r="AH912" s="271">
        <v>34004</v>
      </c>
      <c r="AI912" s="271">
        <v>573</v>
      </c>
      <c r="AJ912" s="271">
        <v>0</v>
      </c>
      <c r="AK912" s="268">
        <v>0.0186538798900649</v>
      </c>
      <c r="AL912" s="268">
        <v>0.0168509587107399</v>
      </c>
      <c r="AM912" s="269">
        <v>0.00180292117932499</v>
      </c>
    </row>
    <row r="913" spans="1:39">
      <c r="A913" s="279" t="s">
        <v>1158</v>
      </c>
      <c r="B913" s="280" t="s">
        <v>3343</v>
      </c>
      <c r="C913" s="262" t="s">
        <v>1273</v>
      </c>
      <c r="D913" s="280" t="s">
        <v>1274</v>
      </c>
      <c r="E913" s="263">
        <v>5068</v>
      </c>
      <c r="F913" s="263">
        <v>69</v>
      </c>
      <c r="G913" s="263">
        <v>53</v>
      </c>
      <c r="H913" s="263">
        <v>12</v>
      </c>
      <c r="I913" s="263">
        <v>0</v>
      </c>
      <c r="J913" s="264">
        <v>2148</v>
      </c>
      <c r="K913" s="264">
        <v>83</v>
      </c>
      <c r="L913" s="264">
        <v>83</v>
      </c>
      <c r="M913" s="264">
        <v>18</v>
      </c>
      <c r="N913" s="264">
        <v>0</v>
      </c>
      <c r="O913" s="264">
        <v>3658</v>
      </c>
      <c r="P913" s="264">
        <v>47</v>
      </c>
      <c r="Q913" s="264">
        <v>47</v>
      </c>
      <c r="R913" s="264">
        <v>18</v>
      </c>
      <c r="S913" s="264">
        <v>0</v>
      </c>
      <c r="T913" s="265">
        <v>0.015</v>
      </c>
      <c r="U913" s="266">
        <v>112626</v>
      </c>
      <c r="V913" s="266">
        <v>1941</v>
      </c>
      <c r="W913" s="266">
        <v>1925</v>
      </c>
      <c r="X913" s="266">
        <v>0</v>
      </c>
      <c r="Y913" s="264">
        <v>1771</v>
      </c>
      <c r="Z913" s="267">
        <v>0.0172340312183688</v>
      </c>
      <c r="AA913" s="267">
        <v>0.0136148382004736</v>
      </c>
      <c r="AB913" s="267">
        <v>0.0386405959031657</v>
      </c>
      <c r="AC913" s="268">
        <v>0.0128485511208311</v>
      </c>
      <c r="AD913" s="269">
        <v>-0.0250257577026922</v>
      </c>
      <c r="AE913" s="270">
        <v>25406</v>
      </c>
      <c r="AF913" s="271">
        <v>441</v>
      </c>
      <c r="AG913" s="271">
        <v>0</v>
      </c>
      <c r="AH913" s="271">
        <v>25043</v>
      </c>
      <c r="AI913" s="271">
        <v>473</v>
      </c>
      <c r="AJ913" s="271">
        <v>0</v>
      </c>
      <c r="AK913" s="268">
        <v>0.017358104384791</v>
      </c>
      <c r="AL913" s="268">
        <v>0.0188875134768199</v>
      </c>
      <c r="AM913" s="269">
        <v>-0.00152940909202888</v>
      </c>
    </row>
    <row r="914" spans="1:39">
      <c r="A914" s="279" t="s">
        <v>1158</v>
      </c>
      <c r="B914" s="280" t="s">
        <v>3343</v>
      </c>
      <c r="C914" s="262" t="s">
        <v>1275</v>
      </c>
      <c r="D914" s="280" t="s">
        <v>1276</v>
      </c>
      <c r="E914" s="263">
        <v>5937</v>
      </c>
      <c r="F914" s="263">
        <v>50</v>
      </c>
      <c r="G914" s="263">
        <v>35</v>
      </c>
      <c r="H914" s="263">
        <v>0</v>
      </c>
      <c r="I914" s="263">
        <v>0</v>
      </c>
      <c r="J914" s="264">
        <v>2626</v>
      </c>
      <c r="K914" s="264">
        <v>80</v>
      </c>
      <c r="L914" s="264">
        <v>80</v>
      </c>
      <c r="M914" s="264">
        <v>13</v>
      </c>
      <c r="N914" s="264">
        <v>0</v>
      </c>
      <c r="O914" s="264">
        <v>4309</v>
      </c>
      <c r="P914" s="264">
        <v>66</v>
      </c>
      <c r="Q914" s="264">
        <v>66</v>
      </c>
      <c r="R914" s="264">
        <v>22</v>
      </c>
      <c r="S914" s="264">
        <v>0</v>
      </c>
      <c r="T914" s="265">
        <v>0.015</v>
      </c>
      <c r="U914" s="266">
        <v>139808</v>
      </c>
      <c r="V914" s="266">
        <v>1701</v>
      </c>
      <c r="W914" s="266">
        <v>1685</v>
      </c>
      <c r="X914" s="266">
        <v>0</v>
      </c>
      <c r="Y914" s="264">
        <v>1523</v>
      </c>
      <c r="Z914" s="267">
        <v>0.012166685740444</v>
      </c>
      <c r="AA914" s="267">
        <v>0.00842176183257537</v>
      </c>
      <c r="AB914" s="267">
        <v>0.0304645849200305</v>
      </c>
      <c r="AC914" s="268">
        <v>0.0153167788349965</v>
      </c>
      <c r="AD914" s="269">
        <v>-0.0220428230874551</v>
      </c>
      <c r="AE914" s="270">
        <v>30983</v>
      </c>
      <c r="AF914" s="271">
        <v>400</v>
      </c>
      <c r="AG914" s="271">
        <v>0</v>
      </c>
      <c r="AH914" s="271">
        <v>31272</v>
      </c>
      <c r="AI914" s="271">
        <v>382</v>
      </c>
      <c r="AJ914" s="271">
        <v>0</v>
      </c>
      <c r="AK914" s="268">
        <v>0.0129103056514863</v>
      </c>
      <c r="AL914" s="268">
        <v>0.0122154003581479</v>
      </c>
      <c r="AM914" s="269">
        <v>0.000694905293338436</v>
      </c>
    </row>
    <row r="915" spans="1:39">
      <c r="A915" s="279" t="s">
        <v>1158</v>
      </c>
      <c r="B915" s="280" t="s">
        <v>3343</v>
      </c>
      <c r="C915" s="262" t="s">
        <v>1277</v>
      </c>
      <c r="D915" s="280" t="s">
        <v>1278</v>
      </c>
      <c r="E915" s="263">
        <v>2903</v>
      </c>
      <c r="F915" s="263">
        <v>34</v>
      </c>
      <c r="G915" s="263">
        <v>24</v>
      </c>
      <c r="H915" s="263">
        <v>0</v>
      </c>
      <c r="I915" s="263">
        <v>0</v>
      </c>
      <c r="J915" s="264">
        <v>1117</v>
      </c>
      <c r="K915" s="264">
        <v>20</v>
      </c>
      <c r="L915" s="264">
        <v>20</v>
      </c>
      <c r="M915" s="264">
        <v>2</v>
      </c>
      <c r="N915" s="264">
        <v>0</v>
      </c>
      <c r="O915" s="264">
        <v>2011</v>
      </c>
      <c r="P915" s="264">
        <v>20</v>
      </c>
      <c r="Q915" s="264">
        <v>20</v>
      </c>
      <c r="R915" s="264">
        <v>8</v>
      </c>
      <c r="S915" s="264">
        <v>0</v>
      </c>
      <c r="T915" s="265">
        <v>0.015</v>
      </c>
      <c r="U915" s="266">
        <v>64943</v>
      </c>
      <c r="V915" s="266">
        <v>745</v>
      </c>
      <c r="W915" s="266">
        <v>733</v>
      </c>
      <c r="X915" s="266">
        <v>1</v>
      </c>
      <c r="Y915" s="264">
        <v>670</v>
      </c>
      <c r="Z915" s="267">
        <v>0.0114562000523536</v>
      </c>
      <c r="AA915" s="267">
        <v>0.0117120220461591</v>
      </c>
      <c r="AB915" s="267">
        <v>0.017905102954342</v>
      </c>
      <c r="AC915" s="268">
        <v>0.00994530084535057</v>
      </c>
      <c r="AD915" s="269">
        <v>-0.00619308090818284</v>
      </c>
      <c r="AE915" s="270">
        <v>14354</v>
      </c>
      <c r="AF915" s="271">
        <v>171</v>
      </c>
      <c r="AG915" s="271">
        <v>0</v>
      </c>
      <c r="AH915" s="271">
        <v>14504</v>
      </c>
      <c r="AI915" s="271">
        <v>194</v>
      </c>
      <c r="AJ915" s="271">
        <v>0</v>
      </c>
      <c r="AK915" s="268">
        <v>0.0119130555942594</v>
      </c>
      <c r="AL915" s="268">
        <v>0.0133756205184777</v>
      </c>
      <c r="AM915" s="269">
        <v>-0.00146256492421822</v>
      </c>
    </row>
    <row r="916" spans="1:39">
      <c r="A916" s="279" t="s">
        <v>1158</v>
      </c>
      <c r="B916" s="280" t="s">
        <v>3343</v>
      </c>
      <c r="C916" s="262" t="s">
        <v>1279</v>
      </c>
      <c r="D916" s="280" t="s">
        <v>1280</v>
      </c>
      <c r="E916" s="263">
        <v>6273</v>
      </c>
      <c r="F916" s="263">
        <v>130</v>
      </c>
      <c r="G916" s="263">
        <v>91</v>
      </c>
      <c r="H916" s="263">
        <v>4</v>
      </c>
      <c r="I916" s="263">
        <v>0</v>
      </c>
      <c r="J916" s="264">
        <v>2685</v>
      </c>
      <c r="K916" s="264">
        <v>43</v>
      </c>
      <c r="L916" s="264">
        <v>43</v>
      </c>
      <c r="M916" s="264">
        <v>0</v>
      </c>
      <c r="N916" s="264">
        <v>0</v>
      </c>
      <c r="O916" s="264">
        <v>4565</v>
      </c>
      <c r="P916" s="264">
        <v>100</v>
      </c>
      <c r="Q916" s="264">
        <v>100</v>
      </c>
      <c r="R916" s="264">
        <v>0</v>
      </c>
      <c r="S916" s="264">
        <v>0</v>
      </c>
      <c r="T916" s="265">
        <v>0.015</v>
      </c>
      <c r="U916" s="266">
        <v>150506</v>
      </c>
      <c r="V916" s="266">
        <v>3005</v>
      </c>
      <c r="W916" s="266">
        <v>2966</v>
      </c>
      <c r="X916" s="266">
        <v>0</v>
      </c>
      <c r="Y916" s="264">
        <v>2644</v>
      </c>
      <c r="Z916" s="267">
        <v>0.0199659814226675</v>
      </c>
      <c r="AA916" s="267">
        <v>0.0207237366491312</v>
      </c>
      <c r="AB916" s="267">
        <v>0.0160148975791434</v>
      </c>
      <c r="AC916" s="268">
        <v>0.0219058050383352</v>
      </c>
      <c r="AD916" s="269">
        <v>0.00470883906998781</v>
      </c>
      <c r="AE916" s="270">
        <v>31942</v>
      </c>
      <c r="AF916" s="271">
        <v>709</v>
      </c>
      <c r="AG916" s="271">
        <v>0</v>
      </c>
      <c r="AH916" s="271">
        <v>32588</v>
      </c>
      <c r="AI916" s="271">
        <v>728</v>
      </c>
      <c r="AJ916" s="271">
        <v>0</v>
      </c>
      <c r="AK916" s="268">
        <v>0.0221964811220337</v>
      </c>
      <c r="AL916" s="268">
        <v>0.0223395114766172</v>
      </c>
      <c r="AM916" s="269">
        <v>-0.000143030354583473</v>
      </c>
    </row>
    <row r="917" spans="1:39">
      <c r="A917" s="279" t="s">
        <v>1158</v>
      </c>
      <c r="B917" s="280" t="s">
        <v>3343</v>
      </c>
      <c r="C917" s="262" t="s">
        <v>1281</v>
      </c>
      <c r="D917" s="280" t="s">
        <v>1282</v>
      </c>
      <c r="E917" s="263">
        <v>3868</v>
      </c>
      <c r="F917" s="263">
        <v>49</v>
      </c>
      <c r="G917" s="263">
        <v>36</v>
      </c>
      <c r="H917" s="263">
        <v>0</v>
      </c>
      <c r="I917" s="263">
        <v>0</v>
      </c>
      <c r="J917" s="264">
        <v>1658</v>
      </c>
      <c r="K917" s="264">
        <v>50</v>
      </c>
      <c r="L917" s="264">
        <v>50</v>
      </c>
      <c r="M917" s="264">
        <v>8</v>
      </c>
      <c r="N917" s="264">
        <v>0</v>
      </c>
      <c r="O917" s="264">
        <v>2878</v>
      </c>
      <c r="P917" s="264">
        <v>45</v>
      </c>
      <c r="Q917" s="264">
        <v>45</v>
      </c>
      <c r="R917" s="264">
        <v>14</v>
      </c>
      <c r="S917" s="264">
        <v>0</v>
      </c>
      <c r="T917" s="265">
        <v>0.015</v>
      </c>
      <c r="U917" s="266">
        <v>91526</v>
      </c>
      <c r="V917" s="266">
        <v>1415</v>
      </c>
      <c r="W917" s="266">
        <v>1402</v>
      </c>
      <c r="X917" s="266">
        <v>0</v>
      </c>
      <c r="Y917" s="264">
        <v>1279</v>
      </c>
      <c r="Z917" s="267">
        <v>0.0154600878438914</v>
      </c>
      <c r="AA917" s="267">
        <v>0.0126680455015512</v>
      </c>
      <c r="AB917" s="267">
        <v>0.0301568154402895</v>
      </c>
      <c r="AC917" s="268">
        <v>0.0156358582348853</v>
      </c>
      <c r="AD917" s="269">
        <v>-0.0174887699387383</v>
      </c>
      <c r="AE917" s="270">
        <v>20294</v>
      </c>
      <c r="AF917" s="271">
        <v>343</v>
      </c>
      <c r="AG917" s="271">
        <v>0</v>
      </c>
      <c r="AH917" s="271">
        <v>20492</v>
      </c>
      <c r="AI917" s="271">
        <v>322</v>
      </c>
      <c r="AJ917" s="271">
        <v>0</v>
      </c>
      <c r="AK917" s="268">
        <v>0.0169015472553464</v>
      </c>
      <c r="AL917" s="268">
        <v>0.0157134491508882</v>
      </c>
      <c r="AM917" s="269">
        <v>0.00118809810445826</v>
      </c>
    </row>
    <row r="918" spans="1:39">
      <c r="A918" s="279" t="s">
        <v>1158</v>
      </c>
      <c r="B918" s="280" t="s">
        <v>3343</v>
      </c>
      <c r="C918" s="262" t="s">
        <v>1283</v>
      </c>
      <c r="D918" s="280" t="s">
        <v>1284</v>
      </c>
      <c r="E918" s="263">
        <v>3415</v>
      </c>
      <c r="F918" s="263">
        <v>50</v>
      </c>
      <c r="G918" s="263">
        <v>38</v>
      </c>
      <c r="H918" s="263">
        <v>0</v>
      </c>
      <c r="I918" s="263">
        <v>0</v>
      </c>
      <c r="J918" s="264">
        <v>1378</v>
      </c>
      <c r="K918" s="264">
        <v>42</v>
      </c>
      <c r="L918" s="264">
        <v>42</v>
      </c>
      <c r="M918" s="264">
        <v>9</v>
      </c>
      <c r="N918" s="264">
        <v>0</v>
      </c>
      <c r="O918" s="264">
        <v>2466</v>
      </c>
      <c r="P918" s="264">
        <v>51</v>
      </c>
      <c r="Q918" s="264">
        <v>51</v>
      </c>
      <c r="R918" s="264">
        <v>32</v>
      </c>
      <c r="S918" s="264">
        <v>0</v>
      </c>
      <c r="T918" s="265">
        <v>0.015</v>
      </c>
      <c r="U918" s="266">
        <v>78340</v>
      </c>
      <c r="V918" s="266">
        <v>1229</v>
      </c>
      <c r="W918" s="266">
        <v>1217</v>
      </c>
      <c r="X918" s="266">
        <v>0</v>
      </c>
      <c r="Y918" s="264">
        <v>1109</v>
      </c>
      <c r="Z918" s="267">
        <v>0.0156880265509318</v>
      </c>
      <c r="AA918" s="267">
        <v>0.0146412884333821</v>
      </c>
      <c r="AB918" s="267">
        <v>0.0304789550072569</v>
      </c>
      <c r="AC918" s="268">
        <v>0.0206812652068127</v>
      </c>
      <c r="AD918" s="269">
        <v>-0.0158376665738748</v>
      </c>
      <c r="AE918" s="270">
        <v>17513</v>
      </c>
      <c r="AF918" s="271">
        <v>323</v>
      </c>
      <c r="AG918" s="271">
        <v>0</v>
      </c>
      <c r="AH918" s="271">
        <v>17445</v>
      </c>
      <c r="AI918" s="271">
        <v>240</v>
      </c>
      <c r="AJ918" s="271">
        <v>0</v>
      </c>
      <c r="AK918" s="268">
        <v>0.0184434420145035</v>
      </c>
      <c r="AL918" s="268">
        <v>0.0137575236457438</v>
      </c>
      <c r="AM918" s="269">
        <v>0.00468591836875974</v>
      </c>
    </row>
    <row r="919" spans="1:39">
      <c r="A919" s="279" t="s">
        <v>1158</v>
      </c>
      <c r="B919" s="280" t="s">
        <v>3343</v>
      </c>
      <c r="C919" s="262" t="s">
        <v>1285</v>
      </c>
      <c r="D919" s="280" t="s">
        <v>1286</v>
      </c>
      <c r="E919" s="263">
        <v>2264</v>
      </c>
      <c r="F919" s="263">
        <v>19</v>
      </c>
      <c r="G919" s="263">
        <v>13</v>
      </c>
      <c r="H919" s="263">
        <v>0</v>
      </c>
      <c r="I919" s="263">
        <v>0</v>
      </c>
      <c r="J919" s="264">
        <v>936</v>
      </c>
      <c r="K919" s="264">
        <v>16</v>
      </c>
      <c r="L919" s="264">
        <v>16</v>
      </c>
      <c r="M919" s="264">
        <v>0</v>
      </c>
      <c r="N919" s="264">
        <v>0</v>
      </c>
      <c r="O919" s="264">
        <v>1634</v>
      </c>
      <c r="P919" s="264">
        <v>18</v>
      </c>
      <c r="Q919" s="264">
        <v>18</v>
      </c>
      <c r="R919" s="264">
        <v>3</v>
      </c>
      <c r="S919" s="264">
        <v>0</v>
      </c>
      <c r="T919" s="265">
        <v>0.015</v>
      </c>
      <c r="U919" s="266">
        <v>50664</v>
      </c>
      <c r="V919" s="266">
        <v>470</v>
      </c>
      <c r="W919" s="266">
        <v>464</v>
      </c>
      <c r="X919" s="266">
        <v>1</v>
      </c>
      <c r="Y919" s="264">
        <v>416</v>
      </c>
      <c r="Z919" s="267">
        <v>0.00925706616137691</v>
      </c>
      <c r="AA919" s="267">
        <v>0.00839222614840989</v>
      </c>
      <c r="AB919" s="267">
        <v>0.0170940170940171</v>
      </c>
      <c r="AC919" s="268">
        <v>0.011015911872705</v>
      </c>
      <c r="AD919" s="269">
        <v>-0.0087017909456072</v>
      </c>
      <c r="AE919" s="270">
        <v>11492</v>
      </c>
      <c r="AF919" s="271">
        <v>116</v>
      </c>
      <c r="AG919" s="271">
        <v>0</v>
      </c>
      <c r="AH919" s="271">
        <v>11229</v>
      </c>
      <c r="AI919" s="271">
        <v>112</v>
      </c>
      <c r="AJ919" s="271">
        <v>0</v>
      </c>
      <c r="AK919" s="268">
        <v>0.0100939784197703</v>
      </c>
      <c r="AL919" s="268">
        <v>0.00997417401371449</v>
      </c>
      <c r="AM919" s="269">
        <v>0.000119804406055787</v>
      </c>
    </row>
    <row r="920" spans="1:39">
      <c r="A920" s="279" t="s">
        <v>1158</v>
      </c>
      <c r="B920" s="280" t="s">
        <v>3345</v>
      </c>
      <c r="C920" s="262" t="s">
        <v>1287</v>
      </c>
      <c r="D920" s="280" t="s">
        <v>1288</v>
      </c>
      <c r="E920" s="263">
        <v>3973</v>
      </c>
      <c r="F920" s="263">
        <v>53</v>
      </c>
      <c r="G920" s="263">
        <v>41</v>
      </c>
      <c r="H920" s="263">
        <v>0</v>
      </c>
      <c r="I920" s="263">
        <v>0</v>
      </c>
      <c r="J920" s="264">
        <v>1623</v>
      </c>
      <c r="K920" s="264">
        <v>33</v>
      </c>
      <c r="L920" s="264">
        <v>33</v>
      </c>
      <c r="M920" s="264">
        <v>5</v>
      </c>
      <c r="N920" s="264">
        <v>0</v>
      </c>
      <c r="O920" s="264">
        <v>2874</v>
      </c>
      <c r="P920" s="264">
        <v>42</v>
      </c>
      <c r="Q920" s="264">
        <v>42</v>
      </c>
      <c r="R920" s="264">
        <v>16</v>
      </c>
      <c r="S920" s="264">
        <v>0</v>
      </c>
      <c r="T920" s="265">
        <v>0.015</v>
      </c>
      <c r="U920" s="266">
        <v>92791</v>
      </c>
      <c r="V920" s="266">
        <v>1374</v>
      </c>
      <c r="W920" s="266">
        <v>1362</v>
      </c>
      <c r="X920" s="266">
        <v>0</v>
      </c>
      <c r="Y920" s="264">
        <v>1238</v>
      </c>
      <c r="Z920" s="267">
        <v>0.014807470552101</v>
      </c>
      <c r="AA920" s="267">
        <v>0.0133400453058142</v>
      </c>
      <c r="AB920" s="267">
        <v>0.0203327171903882</v>
      </c>
      <c r="AC920" s="268">
        <v>0.0146137787056367</v>
      </c>
      <c r="AD920" s="269">
        <v>-0.00699267188457393</v>
      </c>
      <c r="AE920" s="270">
        <v>20892</v>
      </c>
      <c r="AF920" s="271">
        <v>344</v>
      </c>
      <c r="AG920" s="271">
        <v>0</v>
      </c>
      <c r="AH920" s="271">
        <v>21013</v>
      </c>
      <c r="AI920" s="271">
        <v>300</v>
      </c>
      <c r="AJ920" s="271">
        <v>0</v>
      </c>
      <c r="AK920" s="268">
        <v>0.0164656327780969</v>
      </c>
      <c r="AL920" s="268">
        <v>0.0142768762194832</v>
      </c>
      <c r="AM920" s="269">
        <v>0.0021887565586137</v>
      </c>
    </row>
    <row r="921" spans="1:39">
      <c r="A921" s="279" t="s">
        <v>1158</v>
      </c>
      <c r="B921" s="280" t="s">
        <v>3345</v>
      </c>
      <c r="C921" s="262" t="s">
        <v>1289</v>
      </c>
      <c r="D921" s="280" t="s">
        <v>1290</v>
      </c>
      <c r="E921" s="263">
        <v>8200</v>
      </c>
      <c r="F921" s="263">
        <v>116</v>
      </c>
      <c r="G921" s="263">
        <v>79</v>
      </c>
      <c r="H921" s="263">
        <v>0</v>
      </c>
      <c r="I921" s="263">
        <v>0</v>
      </c>
      <c r="J921" s="264">
        <v>3012</v>
      </c>
      <c r="K921" s="264">
        <v>64</v>
      </c>
      <c r="L921" s="264">
        <v>64</v>
      </c>
      <c r="M921" s="264">
        <v>1</v>
      </c>
      <c r="N921" s="264">
        <v>0</v>
      </c>
      <c r="O921" s="264">
        <v>5519</v>
      </c>
      <c r="P921" s="264">
        <v>106</v>
      </c>
      <c r="Q921" s="264">
        <v>105</v>
      </c>
      <c r="R921" s="264">
        <v>33</v>
      </c>
      <c r="S921" s="264">
        <v>0</v>
      </c>
      <c r="T921" s="265">
        <v>0.015</v>
      </c>
      <c r="U921" s="266">
        <v>178352</v>
      </c>
      <c r="V921" s="266">
        <v>2937</v>
      </c>
      <c r="W921" s="266">
        <v>2899</v>
      </c>
      <c r="X921" s="266">
        <v>2</v>
      </c>
      <c r="Y921" s="264">
        <v>2634</v>
      </c>
      <c r="Z921" s="267">
        <v>0.0164562214048623</v>
      </c>
      <c r="AA921" s="267">
        <v>0.0141463414634146</v>
      </c>
      <c r="AB921" s="267">
        <v>0.0212483399734396</v>
      </c>
      <c r="AC921" s="268">
        <v>0.019206377967023</v>
      </c>
      <c r="AD921" s="269">
        <v>-0.00710199851002494</v>
      </c>
      <c r="AE921" s="270">
        <v>39923</v>
      </c>
      <c r="AF921" s="271">
        <v>710</v>
      </c>
      <c r="AG921" s="271">
        <v>0</v>
      </c>
      <c r="AH921" s="271">
        <v>39745</v>
      </c>
      <c r="AI921" s="271">
        <v>613</v>
      </c>
      <c r="AJ921" s="271">
        <v>0</v>
      </c>
      <c r="AK921" s="268">
        <v>0.0177842346517045</v>
      </c>
      <c r="AL921" s="268">
        <v>0.0154233236885143</v>
      </c>
      <c r="AM921" s="269">
        <v>0.00236091096319025</v>
      </c>
    </row>
    <row r="922" spans="1:39">
      <c r="A922" s="279" t="s">
        <v>1158</v>
      </c>
      <c r="B922" s="280" t="s">
        <v>3345</v>
      </c>
      <c r="C922" s="262" t="s">
        <v>1291</v>
      </c>
      <c r="D922" s="280" t="s">
        <v>1292</v>
      </c>
      <c r="E922" s="263">
        <v>6016</v>
      </c>
      <c r="F922" s="263">
        <v>81</v>
      </c>
      <c r="G922" s="263">
        <v>60</v>
      </c>
      <c r="H922" s="263">
        <v>0</v>
      </c>
      <c r="I922" s="263">
        <v>0</v>
      </c>
      <c r="J922" s="264">
        <v>2312</v>
      </c>
      <c r="K922" s="264">
        <v>74</v>
      </c>
      <c r="L922" s="264">
        <v>72</v>
      </c>
      <c r="M922" s="264">
        <v>5</v>
      </c>
      <c r="N922" s="264">
        <v>0</v>
      </c>
      <c r="O922" s="264">
        <v>4196</v>
      </c>
      <c r="P922" s="264">
        <v>81</v>
      </c>
      <c r="Q922" s="264">
        <v>80</v>
      </c>
      <c r="R922" s="264">
        <v>33</v>
      </c>
      <c r="S922" s="264">
        <v>0</v>
      </c>
      <c r="T922" s="265">
        <v>0.015</v>
      </c>
      <c r="U922" s="266">
        <v>135098</v>
      </c>
      <c r="V922" s="266">
        <v>2151</v>
      </c>
      <c r="W922" s="266">
        <v>2126</v>
      </c>
      <c r="X922" s="266">
        <v>0</v>
      </c>
      <c r="Y922" s="264">
        <v>1912</v>
      </c>
      <c r="Z922" s="267">
        <v>0.0159217753038535</v>
      </c>
      <c r="AA922" s="267">
        <v>0.0134640957446809</v>
      </c>
      <c r="AB922" s="267">
        <v>0.0320069204152249</v>
      </c>
      <c r="AC922" s="268">
        <v>0.01930409914204</v>
      </c>
      <c r="AD922" s="269">
        <v>-0.0185428246705441</v>
      </c>
      <c r="AE922" s="270">
        <v>30117</v>
      </c>
      <c r="AF922" s="271">
        <v>535</v>
      </c>
      <c r="AG922" s="271">
        <v>0</v>
      </c>
      <c r="AH922" s="271">
        <v>30750</v>
      </c>
      <c r="AI922" s="271">
        <v>455</v>
      </c>
      <c r="AJ922" s="271">
        <v>0</v>
      </c>
      <c r="AK922" s="268">
        <v>0.0177640535245874</v>
      </c>
      <c r="AL922" s="268">
        <v>0.0147967479674797</v>
      </c>
      <c r="AM922" s="269">
        <v>0.00296730555710777</v>
      </c>
    </row>
    <row r="923" spans="1:39">
      <c r="A923" s="279" t="s">
        <v>1158</v>
      </c>
      <c r="B923" s="280" t="s">
        <v>3345</v>
      </c>
      <c r="C923" s="262" t="s">
        <v>1293</v>
      </c>
      <c r="D923" s="280" t="s">
        <v>1294</v>
      </c>
      <c r="E923" s="263">
        <v>7404</v>
      </c>
      <c r="F923" s="263">
        <v>74</v>
      </c>
      <c r="G923" s="263">
        <v>49</v>
      </c>
      <c r="H923" s="263">
        <v>1</v>
      </c>
      <c r="I923" s="263">
        <v>0</v>
      </c>
      <c r="J923" s="264">
        <v>2899</v>
      </c>
      <c r="K923" s="264">
        <v>40</v>
      </c>
      <c r="L923" s="264">
        <v>39</v>
      </c>
      <c r="M923" s="264">
        <v>5</v>
      </c>
      <c r="N923" s="264">
        <v>0</v>
      </c>
      <c r="O923" s="264">
        <v>5343</v>
      </c>
      <c r="P923" s="264">
        <v>75</v>
      </c>
      <c r="Q923" s="264">
        <v>75</v>
      </c>
      <c r="R923" s="264">
        <v>44</v>
      </c>
      <c r="S923" s="264">
        <v>0</v>
      </c>
      <c r="T923" s="265">
        <v>0.015</v>
      </c>
      <c r="U923" s="266">
        <v>164144</v>
      </c>
      <c r="V923" s="266">
        <v>1715</v>
      </c>
      <c r="W923" s="266">
        <v>1689</v>
      </c>
      <c r="X923" s="266">
        <v>0</v>
      </c>
      <c r="Y923" s="264">
        <v>1539</v>
      </c>
      <c r="Z923" s="267">
        <v>0.0104481430938688</v>
      </c>
      <c r="AA923" s="267">
        <v>0.00999459751485683</v>
      </c>
      <c r="AB923" s="267">
        <v>0.0137978613314936</v>
      </c>
      <c r="AC923" s="268">
        <v>0.0140370578326783</v>
      </c>
      <c r="AD923" s="269">
        <v>-0.00380326381663679</v>
      </c>
      <c r="AE923" s="270">
        <v>37405</v>
      </c>
      <c r="AF923" s="271">
        <v>477</v>
      </c>
      <c r="AG923" s="271">
        <v>0</v>
      </c>
      <c r="AH923" s="271">
        <v>37159</v>
      </c>
      <c r="AI923" s="271">
        <v>376</v>
      </c>
      <c r="AJ923" s="271">
        <v>0</v>
      </c>
      <c r="AK923" s="268">
        <v>0.012752305841465</v>
      </c>
      <c r="AL923" s="268">
        <v>0.0101186791894292</v>
      </c>
      <c r="AM923" s="269">
        <v>0.00263362665203584</v>
      </c>
    </row>
    <row r="924" spans="1:39">
      <c r="A924" s="279" t="s">
        <v>1158</v>
      </c>
      <c r="B924" s="280" t="s">
        <v>3345</v>
      </c>
      <c r="C924" s="262" t="s">
        <v>1295</v>
      </c>
      <c r="D924" s="280" t="s">
        <v>1296</v>
      </c>
      <c r="E924" s="263">
        <v>4624</v>
      </c>
      <c r="F924" s="263">
        <v>47</v>
      </c>
      <c r="G924" s="263">
        <v>38</v>
      </c>
      <c r="H924" s="263">
        <v>0</v>
      </c>
      <c r="I924" s="263">
        <v>0</v>
      </c>
      <c r="J924" s="264">
        <v>1744</v>
      </c>
      <c r="K924" s="264">
        <v>38</v>
      </c>
      <c r="L924" s="264">
        <v>38</v>
      </c>
      <c r="M924" s="264">
        <v>0</v>
      </c>
      <c r="N924" s="264">
        <v>0</v>
      </c>
      <c r="O924" s="264">
        <v>3062</v>
      </c>
      <c r="P924" s="264">
        <v>47</v>
      </c>
      <c r="Q924" s="264">
        <v>47</v>
      </c>
      <c r="R924" s="264">
        <v>29</v>
      </c>
      <c r="S924" s="264">
        <v>0</v>
      </c>
      <c r="T924" s="265">
        <v>0.015</v>
      </c>
      <c r="U924" s="266">
        <v>98957</v>
      </c>
      <c r="V924" s="266">
        <v>1540</v>
      </c>
      <c r="W924" s="266">
        <v>1528</v>
      </c>
      <c r="X924" s="266">
        <v>2</v>
      </c>
      <c r="Y924" s="264">
        <v>1415</v>
      </c>
      <c r="Z924" s="267">
        <v>0.0155421041462453</v>
      </c>
      <c r="AA924" s="267">
        <v>0.0101643598615917</v>
      </c>
      <c r="AB924" s="267">
        <v>0.0217889908256881</v>
      </c>
      <c r="AC924" s="268">
        <v>0.0153494448073155</v>
      </c>
      <c r="AD924" s="269">
        <v>-0.0116246309640964</v>
      </c>
      <c r="AE924" s="270">
        <v>22376</v>
      </c>
      <c r="AF924" s="271">
        <v>345</v>
      </c>
      <c r="AG924" s="271">
        <v>0</v>
      </c>
      <c r="AH924" s="271">
        <v>21601</v>
      </c>
      <c r="AI924" s="271">
        <v>334</v>
      </c>
      <c r="AJ924" s="271">
        <v>0</v>
      </c>
      <c r="AK924" s="268">
        <v>0.0154183053271362</v>
      </c>
      <c r="AL924" s="268">
        <v>0.015462247118189</v>
      </c>
      <c r="AM924" s="269">
        <v>-4.3941791052755e-5</v>
      </c>
    </row>
    <row r="925" spans="1:39">
      <c r="A925" s="279" t="s">
        <v>1158</v>
      </c>
      <c r="B925" s="280" t="s">
        <v>3345</v>
      </c>
      <c r="C925" s="262" t="s">
        <v>1297</v>
      </c>
      <c r="D925" s="280" t="s">
        <v>1298</v>
      </c>
      <c r="E925" s="263">
        <v>6156</v>
      </c>
      <c r="F925" s="263">
        <v>49</v>
      </c>
      <c r="G925" s="263">
        <v>28</v>
      </c>
      <c r="H925" s="263">
        <v>0</v>
      </c>
      <c r="I925" s="263">
        <v>0</v>
      </c>
      <c r="J925" s="264">
        <v>2418</v>
      </c>
      <c r="K925" s="264">
        <v>32</v>
      </c>
      <c r="L925" s="264">
        <v>30</v>
      </c>
      <c r="M925" s="264">
        <v>0</v>
      </c>
      <c r="N925" s="264">
        <v>0</v>
      </c>
      <c r="O925" s="264">
        <v>4456</v>
      </c>
      <c r="P925" s="264">
        <v>80</v>
      </c>
      <c r="Q925" s="264">
        <v>80</v>
      </c>
      <c r="R925" s="264">
        <v>27</v>
      </c>
      <c r="S925" s="264">
        <v>0</v>
      </c>
      <c r="T925" s="265">
        <v>0.015</v>
      </c>
      <c r="U925" s="266">
        <v>134479</v>
      </c>
      <c r="V925" s="266">
        <v>1425</v>
      </c>
      <c r="W925" s="266">
        <v>1402</v>
      </c>
      <c r="X925" s="266">
        <v>0</v>
      </c>
      <c r="Y925" s="264">
        <v>1254</v>
      </c>
      <c r="Z925" s="267">
        <v>0.0105964500033462</v>
      </c>
      <c r="AA925" s="267">
        <v>0.00795971410006498</v>
      </c>
      <c r="AB925" s="267">
        <v>0.0132340777502068</v>
      </c>
      <c r="AC925" s="268">
        <v>0.0179533213644524</v>
      </c>
      <c r="AD925" s="269">
        <v>-0.00527436365014181</v>
      </c>
      <c r="AE925" s="270">
        <v>30662</v>
      </c>
      <c r="AF925" s="271">
        <v>402</v>
      </c>
      <c r="AG925" s="271">
        <v>0</v>
      </c>
      <c r="AH925" s="271">
        <v>30455</v>
      </c>
      <c r="AI925" s="271">
        <v>284</v>
      </c>
      <c r="AJ925" s="271">
        <v>0</v>
      </c>
      <c r="AK925" s="268">
        <v>0.0131106907572892</v>
      </c>
      <c r="AL925" s="268">
        <v>0.00932523395173206</v>
      </c>
      <c r="AM925" s="269">
        <v>0.00378545680555709</v>
      </c>
    </row>
    <row r="926" spans="1:39">
      <c r="A926" s="279" t="s">
        <v>1158</v>
      </c>
      <c r="B926" s="280" t="s">
        <v>3345</v>
      </c>
      <c r="C926" s="262" t="s">
        <v>1299</v>
      </c>
      <c r="D926" s="280" t="s">
        <v>1300</v>
      </c>
      <c r="E926" s="263">
        <v>5689</v>
      </c>
      <c r="F926" s="263">
        <v>83</v>
      </c>
      <c r="G926" s="263">
        <v>63</v>
      </c>
      <c r="H926" s="263">
        <v>3</v>
      </c>
      <c r="I926" s="263">
        <v>0</v>
      </c>
      <c r="J926" s="264">
        <v>2137</v>
      </c>
      <c r="K926" s="264">
        <v>30</v>
      </c>
      <c r="L926" s="264">
        <v>30</v>
      </c>
      <c r="M926" s="264">
        <v>0</v>
      </c>
      <c r="N926" s="264">
        <v>0</v>
      </c>
      <c r="O926" s="264">
        <v>3827</v>
      </c>
      <c r="P926" s="264">
        <v>71</v>
      </c>
      <c r="Q926" s="264">
        <v>71</v>
      </c>
      <c r="R926" s="264">
        <v>44</v>
      </c>
      <c r="S926" s="264">
        <v>0</v>
      </c>
      <c r="T926" s="265">
        <v>0.015</v>
      </c>
      <c r="U926" s="266">
        <v>122024</v>
      </c>
      <c r="V926" s="266">
        <v>2027</v>
      </c>
      <c r="W926" s="266">
        <v>2006</v>
      </c>
      <c r="X926" s="266">
        <v>0</v>
      </c>
      <c r="Y926" s="264">
        <v>1859</v>
      </c>
      <c r="Z926" s="267">
        <v>0.0166114862649971</v>
      </c>
      <c r="AA926" s="267">
        <v>0.0145895587976797</v>
      </c>
      <c r="AB926" s="267">
        <v>0.0140383715489003</v>
      </c>
      <c r="AC926" s="268">
        <v>0.0185523909067154</v>
      </c>
      <c r="AD926" s="269">
        <v>0.000551187248779405</v>
      </c>
      <c r="AE926" s="270">
        <v>27641</v>
      </c>
      <c r="AF926" s="271">
        <v>503</v>
      </c>
      <c r="AG926" s="271">
        <v>0</v>
      </c>
      <c r="AH926" s="271">
        <v>27428</v>
      </c>
      <c r="AI926" s="271">
        <v>470</v>
      </c>
      <c r="AJ926" s="271">
        <v>0</v>
      </c>
      <c r="AK926" s="268">
        <v>0.0181976050070547</v>
      </c>
      <c r="AL926" s="268">
        <v>0.0171357736619513</v>
      </c>
      <c r="AM926" s="269">
        <v>0.00106183134510345</v>
      </c>
    </row>
    <row r="927" spans="1:39">
      <c r="A927" s="279" t="s">
        <v>1158</v>
      </c>
      <c r="B927" s="280" t="s">
        <v>3345</v>
      </c>
      <c r="C927" s="262" t="s">
        <v>1301</v>
      </c>
      <c r="D927" s="280" t="s">
        <v>1302</v>
      </c>
      <c r="E927" s="263">
        <v>5090</v>
      </c>
      <c r="F927" s="263">
        <v>51</v>
      </c>
      <c r="G927" s="263">
        <v>38</v>
      </c>
      <c r="H927" s="263">
        <v>0</v>
      </c>
      <c r="I927" s="263">
        <v>0</v>
      </c>
      <c r="J927" s="264">
        <v>1874</v>
      </c>
      <c r="K927" s="264">
        <v>59</v>
      </c>
      <c r="L927" s="264">
        <v>59</v>
      </c>
      <c r="M927" s="264">
        <v>1</v>
      </c>
      <c r="N927" s="264">
        <v>0</v>
      </c>
      <c r="O927" s="264">
        <v>3477</v>
      </c>
      <c r="P927" s="264">
        <v>56</v>
      </c>
      <c r="Q927" s="264">
        <v>56</v>
      </c>
      <c r="R927" s="264">
        <v>18</v>
      </c>
      <c r="S927" s="264">
        <v>0</v>
      </c>
      <c r="T927" s="265">
        <v>0.015</v>
      </c>
      <c r="U927" s="266">
        <v>113499</v>
      </c>
      <c r="V927" s="266">
        <v>1560</v>
      </c>
      <c r="W927" s="266">
        <v>1547</v>
      </c>
      <c r="X927" s="266">
        <v>2</v>
      </c>
      <c r="Y927" s="264">
        <v>1385</v>
      </c>
      <c r="Z927" s="267">
        <v>0.0137269931893673</v>
      </c>
      <c r="AA927" s="267">
        <v>0.0100196463654224</v>
      </c>
      <c r="AB927" s="267">
        <v>0.0314834578441836</v>
      </c>
      <c r="AC927" s="268">
        <v>0.0161058383664078</v>
      </c>
      <c r="AD927" s="269">
        <v>-0.0214638114787612</v>
      </c>
      <c r="AE927" s="270">
        <v>24946</v>
      </c>
      <c r="AF927" s="271">
        <v>394</v>
      </c>
      <c r="AG927" s="271">
        <v>1</v>
      </c>
      <c r="AH927" s="271">
        <v>24962</v>
      </c>
      <c r="AI927" s="271">
        <v>350</v>
      </c>
      <c r="AJ927" s="271">
        <v>0</v>
      </c>
      <c r="AK927" s="268">
        <v>0.0157540287019963</v>
      </c>
      <c r="AL927" s="268">
        <v>0.0140213123948402</v>
      </c>
      <c r="AM927" s="269">
        <v>0.00173271630715616</v>
      </c>
    </row>
    <row r="928" spans="1:39">
      <c r="A928" s="279" t="s">
        <v>1158</v>
      </c>
      <c r="B928" s="280" t="s">
        <v>3345</v>
      </c>
      <c r="C928" s="262" t="s">
        <v>1303</v>
      </c>
      <c r="D928" s="280" t="s">
        <v>1304</v>
      </c>
      <c r="E928" s="263">
        <v>6800</v>
      </c>
      <c r="F928" s="263">
        <v>59</v>
      </c>
      <c r="G928" s="263">
        <v>40</v>
      </c>
      <c r="H928" s="263">
        <v>0</v>
      </c>
      <c r="I928" s="263">
        <v>0</v>
      </c>
      <c r="J928" s="264">
        <v>2525</v>
      </c>
      <c r="K928" s="264">
        <v>56</v>
      </c>
      <c r="L928" s="264">
        <v>56</v>
      </c>
      <c r="M928" s="264">
        <v>1</v>
      </c>
      <c r="N928" s="264">
        <v>0</v>
      </c>
      <c r="O928" s="264">
        <v>4657</v>
      </c>
      <c r="P928" s="264">
        <v>54</v>
      </c>
      <c r="Q928" s="264">
        <v>53</v>
      </c>
      <c r="R928" s="264">
        <v>19</v>
      </c>
      <c r="S928" s="264">
        <v>0</v>
      </c>
      <c r="T928" s="265">
        <v>0.015</v>
      </c>
      <c r="U928" s="266">
        <v>147791</v>
      </c>
      <c r="V928" s="266">
        <v>1528</v>
      </c>
      <c r="W928" s="266">
        <v>1507</v>
      </c>
      <c r="X928" s="266">
        <v>0</v>
      </c>
      <c r="Y928" s="264">
        <v>1347</v>
      </c>
      <c r="Z928" s="267">
        <v>0.0103389245623888</v>
      </c>
      <c r="AA928" s="267">
        <v>0.00867647058823529</v>
      </c>
      <c r="AB928" s="267">
        <v>0.0221782178217822</v>
      </c>
      <c r="AC928" s="268">
        <v>0.01159544771312</v>
      </c>
      <c r="AD928" s="269">
        <v>-0.0135017472335469</v>
      </c>
      <c r="AE928" s="270">
        <v>33015</v>
      </c>
      <c r="AF928" s="271">
        <v>409</v>
      </c>
      <c r="AG928" s="271">
        <v>0</v>
      </c>
      <c r="AH928" s="271">
        <v>33059</v>
      </c>
      <c r="AI928" s="271">
        <v>356</v>
      </c>
      <c r="AJ928" s="271">
        <v>0</v>
      </c>
      <c r="AK928" s="268">
        <v>0.0123883083446918</v>
      </c>
      <c r="AL928" s="268">
        <v>0.0107686257902538</v>
      </c>
      <c r="AM928" s="269">
        <v>0.00161968255443802</v>
      </c>
    </row>
    <row r="929" spans="1:39">
      <c r="A929" s="279" t="s">
        <v>1158</v>
      </c>
      <c r="B929" s="280" t="s">
        <v>3345</v>
      </c>
      <c r="C929" s="262" t="s">
        <v>1305</v>
      </c>
      <c r="D929" s="280" t="s">
        <v>1306</v>
      </c>
      <c r="E929" s="263">
        <v>2922</v>
      </c>
      <c r="F929" s="263">
        <v>38</v>
      </c>
      <c r="G929" s="263">
        <v>28</v>
      </c>
      <c r="H929" s="263">
        <v>1</v>
      </c>
      <c r="I929" s="263">
        <v>0</v>
      </c>
      <c r="J929" s="264">
        <v>999</v>
      </c>
      <c r="K929" s="264">
        <v>22</v>
      </c>
      <c r="L929" s="264">
        <v>22</v>
      </c>
      <c r="M929" s="264">
        <v>10</v>
      </c>
      <c r="N929" s="264">
        <v>0</v>
      </c>
      <c r="O929" s="264">
        <v>2019</v>
      </c>
      <c r="P929" s="264">
        <v>41</v>
      </c>
      <c r="Q929" s="264">
        <v>41</v>
      </c>
      <c r="R929" s="264">
        <v>14</v>
      </c>
      <c r="S929" s="264">
        <v>0</v>
      </c>
      <c r="T929" s="265">
        <v>0.015</v>
      </c>
      <c r="U929" s="266">
        <v>65009</v>
      </c>
      <c r="V929" s="266">
        <v>1155</v>
      </c>
      <c r="W929" s="266">
        <v>1145</v>
      </c>
      <c r="X929" s="266">
        <v>0</v>
      </c>
      <c r="Y929" s="264">
        <v>1067</v>
      </c>
      <c r="Z929" s="267">
        <v>0.0177667707548186</v>
      </c>
      <c r="AA929" s="267">
        <v>0.0130047912388775</v>
      </c>
      <c r="AB929" s="267">
        <v>0.022022022022022</v>
      </c>
      <c r="AC929" s="268">
        <v>0.020307082714215</v>
      </c>
      <c r="AD929" s="269">
        <v>-0.00901723078314454</v>
      </c>
      <c r="AE929" s="270">
        <v>14761</v>
      </c>
      <c r="AF929" s="271">
        <v>266</v>
      </c>
      <c r="AG929" s="271">
        <v>0</v>
      </c>
      <c r="AH929" s="271">
        <v>15022</v>
      </c>
      <c r="AI929" s="271">
        <v>281</v>
      </c>
      <c r="AJ929" s="271">
        <v>0</v>
      </c>
      <c r="AK929" s="268">
        <v>0.0180204593184744</v>
      </c>
      <c r="AL929" s="268">
        <v>0.0187058980162428</v>
      </c>
      <c r="AM929" s="269">
        <v>-0.000685438697768485</v>
      </c>
    </row>
    <row r="930" spans="1:39">
      <c r="A930" s="279" t="s">
        <v>1158</v>
      </c>
      <c r="B930" s="280" t="s">
        <v>3345</v>
      </c>
      <c r="C930" s="262" t="s">
        <v>1307</v>
      </c>
      <c r="D930" s="280" t="s">
        <v>1308</v>
      </c>
      <c r="E930" s="263">
        <v>1667</v>
      </c>
      <c r="F930" s="263">
        <v>17</v>
      </c>
      <c r="G930" s="263">
        <v>13</v>
      </c>
      <c r="H930" s="263">
        <v>1</v>
      </c>
      <c r="I930" s="263">
        <v>0</v>
      </c>
      <c r="J930" s="264">
        <v>662</v>
      </c>
      <c r="K930" s="264">
        <v>18</v>
      </c>
      <c r="L930" s="264">
        <v>17</v>
      </c>
      <c r="M930" s="264">
        <v>0</v>
      </c>
      <c r="N930" s="264">
        <v>0</v>
      </c>
      <c r="O930" s="264">
        <v>1195</v>
      </c>
      <c r="P930" s="264">
        <v>21</v>
      </c>
      <c r="Q930" s="264">
        <v>21</v>
      </c>
      <c r="R930" s="264">
        <v>6</v>
      </c>
      <c r="S930" s="264">
        <v>0</v>
      </c>
      <c r="T930" s="265">
        <v>0.015</v>
      </c>
      <c r="U930" s="266">
        <v>39871</v>
      </c>
      <c r="V930" s="266">
        <v>599</v>
      </c>
      <c r="W930" s="266">
        <v>592</v>
      </c>
      <c r="X930" s="266">
        <v>1</v>
      </c>
      <c r="Y930" s="264">
        <v>538</v>
      </c>
      <c r="Z930" s="267">
        <v>0.0149983697424193</v>
      </c>
      <c r="AA930" s="267">
        <v>0.0101979604079184</v>
      </c>
      <c r="AB930" s="267">
        <v>0.027190332326284</v>
      </c>
      <c r="AC930" s="268">
        <v>0.0175732217573222</v>
      </c>
      <c r="AD930" s="269">
        <v>-0.0169923719183656</v>
      </c>
      <c r="AE930" s="270">
        <v>8722</v>
      </c>
      <c r="AF930" s="271">
        <v>130</v>
      </c>
      <c r="AG930" s="271">
        <v>0</v>
      </c>
      <c r="AH930" s="271">
        <v>8504</v>
      </c>
      <c r="AI930" s="271">
        <v>110</v>
      </c>
      <c r="AJ930" s="271">
        <v>0</v>
      </c>
      <c r="AK930" s="268">
        <v>0.0149048383398303</v>
      </c>
      <c r="AL930" s="268">
        <v>0.0129350893697084</v>
      </c>
      <c r="AM930" s="269">
        <v>0.00196974897012194</v>
      </c>
    </row>
    <row r="931" spans="1:39">
      <c r="A931" s="279" t="s">
        <v>1158</v>
      </c>
      <c r="B931" s="280" t="s">
        <v>3345</v>
      </c>
      <c r="C931" s="262" t="s">
        <v>1309</v>
      </c>
      <c r="D931" s="280" t="s">
        <v>1310</v>
      </c>
      <c r="E931" s="263">
        <v>7903</v>
      </c>
      <c r="F931" s="263">
        <v>80</v>
      </c>
      <c r="G931" s="263">
        <v>66</v>
      </c>
      <c r="H931" s="263">
        <v>0</v>
      </c>
      <c r="I931" s="263">
        <v>0</v>
      </c>
      <c r="J931" s="264">
        <v>2868</v>
      </c>
      <c r="K931" s="264">
        <v>40</v>
      </c>
      <c r="L931" s="264">
        <v>40</v>
      </c>
      <c r="M931" s="264">
        <v>0</v>
      </c>
      <c r="N931" s="264">
        <v>0</v>
      </c>
      <c r="O931" s="264">
        <v>5404</v>
      </c>
      <c r="P931" s="264">
        <v>104</v>
      </c>
      <c r="Q931" s="264">
        <v>104</v>
      </c>
      <c r="R931" s="264">
        <v>54</v>
      </c>
      <c r="S931" s="264">
        <v>0</v>
      </c>
      <c r="T931" s="265">
        <v>0.015</v>
      </c>
      <c r="U931" s="266">
        <v>168986</v>
      </c>
      <c r="V931" s="266">
        <v>1722</v>
      </c>
      <c r="W931" s="266">
        <v>1708</v>
      </c>
      <c r="X931" s="266">
        <v>1</v>
      </c>
      <c r="Y931" s="264">
        <v>1529</v>
      </c>
      <c r="Z931" s="267">
        <v>0.0101842756204656</v>
      </c>
      <c r="AA931" s="267">
        <v>0.0101227382006833</v>
      </c>
      <c r="AB931" s="267">
        <v>0.0139470013947001</v>
      </c>
      <c r="AC931" s="268">
        <v>0.0192450037009623</v>
      </c>
      <c r="AD931" s="269">
        <v>-0.00382426319401685</v>
      </c>
      <c r="AE931" s="270">
        <v>38202</v>
      </c>
      <c r="AF931" s="271">
        <v>448</v>
      </c>
      <c r="AG931" s="271">
        <v>0</v>
      </c>
      <c r="AH931" s="271">
        <v>38055</v>
      </c>
      <c r="AI931" s="271">
        <v>383</v>
      </c>
      <c r="AJ931" s="271">
        <v>0</v>
      </c>
      <c r="AK931" s="268">
        <v>0.0117271347049893</v>
      </c>
      <c r="AL931" s="268">
        <v>0.0100643805019051</v>
      </c>
      <c r="AM931" s="269">
        <v>0.00166275420308413</v>
      </c>
    </row>
    <row r="932" spans="1:39">
      <c r="A932" s="279" t="s">
        <v>1158</v>
      </c>
      <c r="B932" s="280" t="s">
        <v>3346</v>
      </c>
      <c r="C932" s="262" t="s">
        <v>1311</v>
      </c>
      <c r="D932" s="280" t="s">
        <v>1312</v>
      </c>
      <c r="E932" s="263">
        <v>5791</v>
      </c>
      <c r="F932" s="263">
        <v>51</v>
      </c>
      <c r="G932" s="263">
        <v>37</v>
      </c>
      <c r="H932" s="263">
        <v>0</v>
      </c>
      <c r="I932" s="263">
        <v>0</v>
      </c>
      <c r="J932" s="264">
        <v>2600</v>
      </c>
      <c r="K932" s="264">
        <v>47</v>
      </c>
      <c r="L932" s="264">
        <v>46</v>
      </c>
      <c r="M932" s="264">
        <v>15</v>
      </c>
      <c r="N932" s="264">
        <v>0</v>
      </c>
      <c r="O932" s="264">
        <v>4084</v>
      </c>
      <c r="P932" s="264">
        <v>64</v>
      </c>
      <c r="Q932" s="264">
        <v>64</v>
      </c>
      <c r="R932" s="264">
        <v>45</v>
      </c>
      <c r="S932" s="264">
        <v>0</v>
      </c>
      <c r="T932" s="265">
        <v>0.015</v>
      </c>
      <c r="U932" s="266">
        <v>133643</v>
      </c>
      <c r="V932" s="266">
        <v>1490</v>
      </c>
      <c r="W932" s="266">
        <v>1473</v>
      </c>
      <c r="X932" s="266">
        <v>0</v>
      </c>
      <c r="Y932" s="264">
        <v>1373</v>
      </c>
      <c r="Z932" s="267">
        <v>0.0111491062008485</v>
      </c>
      <c r="AA932" s="267">
        <v>0.00880676912450354</v>
      </c>
      <c r="AB932" s="267">
        <v>0.0180769230769231</v>
      </c>
      <c r="AC932" s="268">
        <v>0.0156709108716944</v>
      </c>
      <c r="AD932" s="269">
        <v>-0.00927015395241954</v>
      </c>
      <c r="AE932" s="270">
        <v>29783</v>
      </c>
      <c r="AF932" s="271">
        <v>363</v>
      </c>
      <c r="AG932" s="271">
        <v>0</v>
      </c>
      <c r="AH932" s="271">
        <v>30171</v>
      </c>
      <c r="AI932" s="271">
        <v>309</v>
      </c>
      <c r="AJ932" s="271">
        <v>0</v>
      </c>
      <c r="AK932" s="268">
        <v>0.0121881610314609</v>
      </c>
      <c r="AL932" s="268">
        <v>0.0102416227503232</v>
      </c>
      <c r="AM932" s="269">
        <v>0.00194653828113774</v>
      </c>
    </row>
    <row r="933" spans="1:39">
      <c r="A933" s="279" t="s">
        <v>1158</v>
      </c>
      <c r="B933" s="280" t="s">
        <v>3346</v>
      </c>
      <c r="C933" s="262" t="s">
        <v>1313</v>
      </c>
      <c r="D933" s="280" t="s">
        <v>1314</v>
      </c>
      <c r="E933" s="263">
        <v>10400</v>
      </c>
      <c r="F933" s="263">
        <v>116</v>
      </c>
      <c r="G933" s="263">
        <v>84</v>
      </c>
      <c r="H933" s="263">
        <v>0</v>
      </c>
      <c r="I933" s="263">
        <v>0</v>
      </c>
      <c r="J933" s="264">
        <v>4559</v>
      </c>
      <c r="K933" s="264">
        <v>87</v>
      </c>
      <c r="L933" s="264">
        <v>87</v>
      </c>
      <c r="M933" s="264">
        <v>20</v>
      </c>
      <c r="N933" s="264">
        <v>0</v>
      </c>
      <c r="O933" s="264">
        <v>7036</v>
      </c>
      <c r="P933" s="264">
        <v>109</v>
      </c>
      <c r="Q933" s="264">
        <v>109</v>
      </c>
      <c r="R933" s="264">
        <v>73</v>
      </c>
      <c r="S933" s="264">
        <v>0</v>
      </c>
      <c r="T933" s="265">
        <v>0.015</v>
      </c>
      <c r="U933" s="266">
        <v>235935</v>
      </c>
      <c r="V933" s="266">
        <v>2984</v>
      </c>
      <c r="W933" s="266">
        <v>2951</v>
      </c>
      <c r="X933" s="266">
        <v>0</v>
      </c>
      <c r="Y933" s="264">
        <v>2750</v>
      </c>
      <c r="Z933" s="267">
        <v>0.0126475512323309</v>
      </c>
      <c r="AA933" s="267">
        <v>0.0111538461538462</v>
      </c>
      <c r="AB933" s="267">
        <v>0.0190831322658478</v>
      </c>
      <c r="AC933" s="268">
        <v>0.0154917566799318</v>
      </c>
      <c r="AD933" s="269">
        <v>-0.00792928611200162</v>
      </c>
      <c r="AE933" s="270">
        <v>52079</v>
      </c>
      <c r="AF933" s="271">
        <v>734</v>
      </c>
      <c r="AG933" s="271">
        <v>0</v>
      </c>
      <c r="AH933" s="271">
        <v>52806</v>
      </c>
      <c r="AI933" s="271">
        <v>715</v>
      </c>
      <c r="AJ933" s="271">
        <v>0</v>
      </c>
      <c r="AK933" s="268">
        <v>0.0140939726185219</v>
      </c>
      <c r="AL933" s="268">
        <v>0.0135401280157558</v>
      </c>
      <c r="AM933" s="269">
        <v>0.000553844602766074</v>
      </c>
    </row>
    <row r="934" spans="1:39">
      <c r="A934" s="279" t="s">
        <v>1158</v>
      </c>
      <c r="B934" s="280" t="s">
        <v>3346</v>
      </c>
      <c r="C934" s="262" t="s">
        <v>1315</v>
      </c>
      <c r="D934" s="280" t="s">
        <v>1316</v>
      </c>
      <c r="E934" s="263">
        <v>5356</v>
      </c>
      <c r="F934" s="263">
        <v>28</v>
      </c>
      <c r="G934" s="263">
        <v>21</v>
      </c>
      <c r="H934" s="263">
        <v>0</v>
      </c>
      <c r="I934" s="263">
        <v>0</v>
      </c>
      <c r="J934" s="264">
        <v>2463</v>
      </c>
      <c r="K934" s="264">
        <v>39</v>
      </c>
      <c r="L934" s="264">
        <v>39</v>
      </c>
      <c r="M934" s="264">
        <v>0</v>
      </c>
      <c r="N934" s="264">
        <v>0</v>
      </c>
      <c r="O934" s="264">
        <v>3595</v>
      </c>
      <c r="P934" s="264">
        <v>69</v>
      </c>
      <c r="Q934" s="264">
        <v>69</v>
      </c>
      <c r="R934" s="264">
        <v>26</v>
      </c>
      <c r="S934" s="264">
        <v>0</v>
      </c>
      <c r="T934" s="265">
        <v>0.015</v>
      </c>
      <c r="U934" s="266">
        <v>121931</v>
      </c>
      <c r="V934" s="266">
        <v>1932</v>
      </c>
      <c r="W934" s="266">
        <v>1924</v>
      </c>
      <c r="X934" s="266">
        <v>1</v>
      </c>
      <c r="Y934" s="264">
        <v>1790</v>
      </c>
      <c r="Z934" s="267">
        <v>0.0158368257457086</v>
      </c>
      <c r="AA934" s="267">
        <v>0.00522778192681105</v>
      </c>
      <c r="AB934" s="267">
        <v>0.0158343483556638</v>
      </c>
      <c r="AC934" s="268">
        <v>0.0191933240611961</v>
      </c>
      <c r="AD934" s="269">
        <v>-0.0106065664288528</v>
      </c>
      <c r="AE934" s="270">
        <v>27090</v>
      </c>
      <c r="AF934" s="271">
        <v>391</v>
      </c>
      <c r="AG934" s="271">
        <v>0</v>
      </c>
      <c r="AH934" s="271">
        <v>27211</v>
      </c>
      <c r="AI934" s="271">
        <v>436</v>
      </c>
      <c r="AJ934" s="271">
        <v>0</v>
      </c>
      <c r="AK934" s="268">
        <v>0.0144333702473237</v>
      </c>
      <c r="AL934" s="268">
        <v>0.0160229319025394</v>
      </c>
      <c r="AM934" s="269">
        <v>-0.00158956165521568</v>
      </c>
    </row>
    <row r="935" spans="1:39">
      <c r="A935" s="279" t="s">
        <v>1158</v>
      </c>
      <c r="B935" s="280" t="s">
        <v>3346</v>
      </c>
      <c r="C935" s="262" t="s">
        <v>1317</v>
      </c>
      <c r="D935" s="280" t="s">
        <v>1318</v>
      </c>
      <c r="E935" s="263">
        <v>5215</v>
      </c>
      <c r="F935" s="263">
        <v>57</v>
      </c>
      <c r="G935" s="263">
        <v>47</v>
      </c>
      <c r="H935" s="263">
        <v>0</v>
      </c>
      <c r="I935" s="263">
        <v>0</v>
      </c>
      <c r="J935" s="264">
        <v>2239</v>
      </c>
      <c r="K935" s="264">
        <v>52</v>
      </c>
      <c r="L935" s="264">
        <v>52</v>
      </c>
      <c r="M935" s="264">
        <v>1</v>
      </c>
      <c r="N935" s="264">
        <v>0</v>
      </c>
      <c r="O935" s="264">
        <v>3468</v>
      </c>
      <c r="P935" s="264">
        <v>41</v>
      </c>
      <c r="Q935" s="264">
        <v>41</v>
      </c>
      <c r="R935" s="264">
        <v>17</v>
      </c>
      <c r="S935" s="264">
        <v>0</v>
      </c>
      <c r="T935" s="265">
        <v>0.015</v>
      </c>
      <c r="U935" s="266">
        <v>119383</v>
      </c>
      <c r="V935" s="266">
        <v>1593</v>
      </c>
      <c r="W935" s="266">
        <v>1583</v>
      </c>
      <c r="X935" s="266">
        <v>0</v>
      </c>
      <c r="Y935" s="264">
        <v>1443</v>
      </c>
      <c r="Z935" s="267">
        <v>0.0133436083864537</v>
      </c>
      <c r="AA935" s="267">
        <v>0.0109300095877277</v>
      </c>
      <c r="AB935" s="267">
        <v>0.0232246538633318</v>
      </c>
      <c r="AC935" s="268">
        <v>0.0118223760092272</v>
      </c>
      <c r="AD935" s="269">
        <v>-0.0122946442756041</v>
      </c>
      <c r="AE935" s="270">
        <v>26356</v>
      </c>
      <c r="AF935" s="271">
        <v>395</v>
      </c>
      <c r="AG935" s="271">
        <v>0</v>
      </c>
      <c r="AH935" s="271">
        <v>26225</v>
      </c>
      <c r="AI935" s="271">
        <v>372</v>
      </c>
      <c r="AJ935" s="271">
        <v>0</v>
      </c>
      <c r="AK935" s="268">
        <v>0.0149870997116406</v>
      </c>
      <c r="AL935" s="268">
        <v>0.014184938036225</v>
      </c>
      <c r="AM935" s="269">
        <v>0.000802161675415637</v>
      </c>
    </row>
    <row r="936" spans="1:39">
      <c r="A936" s="279" t="s">
        <v>1158</v>
      </c>
      <c r="B936" s="280" t="s">
        <v>3346</v>
      </c>
      <c r="C936" s="262" t="s">
        <v>1319</v>
      </c>
      <c r="D936" s="280" t="s">
        <v>1320</v>
      </c>
      <c r="E936" s="263">
        <v>4599</v>
      </c>
      <c r="F936" s="263">
        <v>61</v>
      </c>
      <c r="G936" s="263">
        <v>40</v>
      </c>
      <c r="H936" s="263">
        <v>5</v>
      </c>
      <c r="I936" s="263">
        <v>0</v>
      </c>
      <c r="J936" s="264">
        <v>2153</v>
      </c>
      <c r="K936" s="264">
        <v>59</v>
      </c>
      <c r="L936" s="264">
        <v>59</v>
      </c>
      <c r="M936" s="264">
        <v>28</v>
      </c>
      <c r="N936" s="264">
        <v>1</v>
      </c>
      <c r="O936" s="264">
        <v>3062</v>
      </c>
      <c r="P936" s="264">
        <v>57</v>
      </c>
      <c r="Q936" s="264">
        <v>57</v>
      </c>
      <c r="R936" s="264">
        <v>32</v>
      </c>
      <c r="S936" s="264">
        <v>0</v>
      </c>
      <c r="T936" s="265">
        <v>0.015</v>
      </c>
      <c r="U936" s="266">
        <v>106005</v>
      </c>
      <c r="V936" s="266">
        <v>1625</v>
      </c>
      <c r="W936" s="266">
        <v>1599</v>
      </c>
      <c r="X936" s="266">
        <v>1</v>
      </c>
      <c r="Y936" s="264">
        <v>1466</v>
      </c>
      <c r="Z936" s="267">
        <v>0.0153200320739588</v>
      </c>
      <c r="AA936" s="267">
        <v>0.0132637529897804</v>
      </c>
      <c r="AB936" s="267">
        <v>0.0269391546679052</v>
      </c>
      <c r="AC936" s="268">
        <v>0.0186152841280209</v>
      </c>
      <c r="AD936" s="269">
        <v>-0.0136754016781249</v>
      </c>
      <c r="AE936" s="270">
        <v>23794</v>
      </c>
      <c r="AF936" s="271">
        <v>390</v>
      </c>
      <c r="AG936" s="271">
        <v>1</v>
      </c>
      <c r="AH936" s="271">
        <v>23174</v>
      </c>
      <c r="AI936" s="271">
        <v>309</v>
      </c>
      <c r="AJ936" s="271">
        <v>0</v>
      </c>
      <c r="AK936" s="268">
        <v>0.0163486593258805</v>
      </c>
      <c r="AL936" s="268">
        <v>0.0133339086907741</v>
      </c>
      <c r="AM936" s="269">
        <v>0.00301475063510633</v>
      </c>
    </row>
    <row r="937" spans="1:39">
      <c r="A937" s="279" t="s">
        <v>1158</v>
      </c>
      <c r="B937" s="280" t="s">
        <v>3346</v>
      </c>
      <c r="C937" s="262" t="s">
        <v>1321</v>
      </c>
      <c r="D937" s="280" t="s">
        <v>1322</v>
      </c>
      <c r="E937" s="263">
        <v>9203</v>
      </c>
      <c r="F937" s="263">
        <v>96</v>
      </c>
      <c r="G937" s="263">
        <v>68</v>
      </c>
      <c r="H937" s="263">
        <v>0</v>
      </c>
      <c r="I937" s="263">
        <v>0</v>
      </c>
      <c r="J937" s="264">
        <v>4398</v>
      </c>
      <c r="K937" s="264">
        <v>43</v>
      </c>
      <c r="L937" s="264">
        <v>43</v>
      </c>
      <c r="M937" s="264">
        <v>8</v>
      </c>
      <c r="N937" s="264">
        <v>0</v>
      </c>
      <c r="O937" s="264">
        <v>5316</v>
      </c>
      <c r="P937" s="264">
        <v>103</v>
      </c>
      <c r="Q937" s="264">
        <v>103</v>
      </c>
      <c r="R937" s="264">
        <v>36</v>
      </c>
      <c r="S937" s="264">
        <v>0</v>
      </c>
      <c r="T937" s="265">
        <v>0.015</v>
      </c>
      <c r="U937" s="266">
        <v>222451</v>
      </c>
      <c r="V937" s="266">
        <v>3287</v>
      </c>
      <c r="W937" s="266">
        <v>3256</v>
      </c>
      <c r="X937" s="266">
        <v>2</v>
      </c>
      <c r="Y937" s="264">
        <v>3028</v>
      </c>
      <c r="Z937" s="267">
        <v>0.0147672970676688</v>
      </c>
      <c r="AA937" s="267">
        <v>0.0104313810713898</v>
      </c>
      <c r="AB937" s="267">
        <v>0.00977717144156435</v>
      </c>
      <c r="AC937" s="268">
        <v>0.0193754702784048</v>
      </c>
      <c r="AD937" s="269">
        <v>0.000654209629825417</v>
      </c>
      <c r="AE937" s="270">
        <v>43895</v>
      </c>
      <c r="AF937" s="271">
        <v>734</v>
      </c>
      <c r="AG937" s="271">
        <v>0</v>
      </c>
      <c r="AH937" s="271">
        <v>48872</v>
      </c>
      <c r="AI937" s="271">
        <v>747</v>
      </c>
      <c r="AJ937" s="271">
        <v>0</v>
      </c>
      <c r="AK937" s="268">
        <v>0.0167217222918328</v>
      </c>
      <c r="AL937" s="268">
        <v>0.0152848256670486</v>
      </c>
      <c r="AM937" s="269">
        <v>0.00143689662478417</v>
      </c>
    </row>
    <row r="938" spans="1:39">
      <c r="A938" s="279" t="s">
        <v>1158</v>
      </c>
      <c r="B938" s="280" t="s">
        <v>3346</v>
      </c>
      <c r="C938" s="262" t="s">
        <v>1323</v>
      </c>
      <c r="D938" s="280" t="s">
        <v>1324</v>
      </c>
      <c r="E938" s="263">
        <v>4407</v>
      </c>
      <c r="F938" s="263">
        <v>11</v>
      </c>
      <c r="G938" s="263">
        <v>8</v>
      </c>
      <c r="H938" s="263">
        <v>0</v>
      </c>
      <c r="I938" s="263">
        <v>0</v>
      </c>
      <c r="J938" s="264">
        <v>1813</v>
      </c>
      <c r="K938" s="264">
        <v>49</v>
      </c>
      <c r="L938" s="264">
        <v>49</v>
      </c>
      <c r="M938" s="264">
        <v>2</v>
      </c>
      <c r="N938" s="264">
        <v>0</v>
      </c>
      <c r="O938" s="264">
        <v>2696</v>
      </c>
      <c r="P938" s="264">
        <v>41</v>
      </c>
      <c r="Q938" s="264">
        <v>41</v>
      </c>
      <c r="R938" s="264">
        <v>23</v>
      </c>
      <c r="S938" s="264">
        <v>0</v>
      </c>
      <c r="T938" s="265">
        <v>0.015</v>
      </c>
      <c r="U938" s="266">
        <v>92888</v>
      </c>
      <c r="V938" s="266">
        <v>1446</v>
      </c>
      <c r="W938" s="266">
        <v>1443</v>
      </c>
      <c r="X938" s="266">
        <v>1</v>
      </c>
      <c r="Y938" s="264">
        <v>1353</v>
      </c>
      <c r="Z938" s="267">
        <v>0.0155563689604685</v>
      </c>
      <c r="AA938" s="267">
        <v>0.00249602904470161</v>
      </c>
      <c r="AB938" s="267">
        <v>0.027027027027027</v>
      </c>
      <c r="AC938" s="268">
        <v>0.0152077151335312</v>
      </c>
      <c r="AD938" s="269">
        <v>-0.0245309979823254</v>
      </c>
      <c r="AE938" s="270">
        <v>20488</v>
      </c>
      <c r="AF938" s="271">
        <v>321</v>
      </c>
      <c r="AG938" s="271">
        <v>0</v>
      </c>
      <c r="AH938" s="271">
        <v>20587</v>
      </c>
      <c r="AI938" s="271">
        <v>245</v>
      </c>
      <c r="AJ938" s="271">
        <v>1</v>
      </c>
      <c r="AK938" s="268">
        <v>0.0156677079265912</v>
      </c>
      <c r="AL938" s="268">
        <v>0.0118521396998106</v>
      </c>
      <c r="AM938" s="269">
        <v>0.00381556822678062</v>
      </c>
    </row>
    <row r="939" spans="1:39">
      <c r="A939" s="279" t="s">
        <v>1158</v>
      </c>
      <c r="B939" s="280" t="s">
        <v>3346</v>
      </c>
      <c r="C939" s="262" t="s">
        <v>1325</v>
      </c>
      <c r="D939" s="280" t="s">
        <v>1326</v>
      </c>
      <c r="E939" s="263">
        <v>5163</v>
      </c>
      <c r="F939" s="263">
        <v>51</v>
      </c>
      <c r="G939" s="263">
        <v>38</v>
      </c>
      <c r="H939" s="263">
        <v>0</v>
      </c>
      <c r="I939" s="263">
        <v>0</v>
      </c>
      <c r="J939" s="264">
        <v>2371</v>
      </c>
      <c r="K939" s="264">
        <v>38</v>
      </c>
      <c r="L939" s="264">
        <v>38</v>
      </c>
      <c r="M939" s="264">
        <v>6</v>
      </c>
      <c r="N939" s="264">
        <v>0</v>
      </c>
      <c r="O939" s="264">
        <v>3574</v>
      </c>
      <c r="P939" s="264">
        <v>55</v>
      </c>
      <c r="Q939" s="264">
        <v>55</v>
      </c>
      <c r="R939" s="264">
        <v>25</v>
      </c>
      <c r="S939" s="264">
        <v>0</v>
      </c>
      <c r="T939" s="265">
        <v>0.015</v>
      </c>
      <c r="U939" s="266">
        <v>115048</v>
      </c>
      <c r="V939" s="266">
        <v>1341</v>
      </c>
      <c r="W939" s="266">
        <v>1327</v>
      </c>
      <c r="X939" s="266">
        <v>0</v>
      </c>
      <c r="Y939" s="264">
        <v>1215</v>
      </c>
      <c r="Z939" s="267">
        <v>0.0116560044503164</v>
      </c>
      <c r="AA939" s="267">
        <v>0.00987797791981406</v>
      </c>
      <c r="AB939" s="267">
        <v>0.0160269928300295</v>
      </c>
      <c r="AC939" s="268">
        <v>0.0153889199776161</v>
      </c>
      <c r="AD939" s="269">
        <v>-0.00614901491021546</v>
      </c>
      <c r="AE939" s="270">
        <v>26059</v>
      </c>
      <c r="AF939" s="271">
        <v>324</v>
      </c>
      <c r="AG939" s="271">
        <v>0</v>
      </c>
      <c r="AH939" s="271">
        <v>25200</v>
      </c>
      <c r="AI939" s="271">
        <v>314</v>
      </c>
      <c r="AJ939" s="271">
        <v>0</v>
      </c>
      <c r="AK939" s="268">
        <v>0.0124333243792931</v>
      </c>
      <c r="AL939" s="268">
        <v>0.0124603174603175</v>
      </c>
      <c r="AM939" s="269">
        <v>-2.69930810243169e-5</v>
      </c>
    </row>
    <row r="940" spans="1:39">
      <c r="A940" s="279" t="s">
        <v>1158</v>
      </c>
      <c r="B940" s="280" t="s">
        <v>3346</v>
      </c>
      <c r="C940" s="262" t="s">
        <v>1327</v>
      </c>
      <c r="D940" s="280" t="s">
        <v>1328</v>
      </c>
      <c r="E940" s="263">
        <v>2425</v>
      </c>
      <c r="F940" s="263">
        <v>16</v>
      </c>
      <c r="G940" s="263">
        <v>13</v>
      </c>
      <c r="H940" s="263">
        <v>0</v>
      </c>
      <c r="I940" s="263">
        <v>0</v>
      </c>
      <c r="J940" s="264">
        <v>1045</v>
      </c>
      <c r="K940" s="264">
        <v>9</v>
      </c>
      <c r="L940" s="264">
        <v>9</v>
      </c>
      <c r="M940" s="264">
        <v>0</v>
      </c>
      <c r="N940" s="264">
        <v>0</v>
      </c>
      <c r="O940" s="264">
        <v>1726</v>
      </c>
      <c r="P940" s="264">
        <v>20</v>
      </c>
      <c r="Q940" s="264">
        <v>20</v>
      </c>
      <c r="R940" s="264">
        <v>7</v>
      </c>
      <c r="S940" s="264">
        <v>0</v>
      </c>
      <c r="T940" s="265">
        <v>0.015</v>
      </c>
      <c r="U940" s="266">
        <v>55719</v>
      </c>
      <c r="V940" s="266">
        <v>488</v>
      </c>
      <c r="W940" s="266">
        <v>484</v>
      </c>
      <c r="X940" s="266">
        <v>1</v>
      </c>
      <c r="Y940" s="264">
        <v>442</v>
      </c>
      <c r="Z940" s="267">
        <v>0.00874028607835747</v>
      </c>
      <c r="AA940" s="267">
        <v>0.0065979381443299</v>
      </c>
      <c r="AB940" s="267">
        <v>0.00861244019138756</v>
      </c>
      <c r="AC940" s="268">
        <v>0.0115874855156431</v>
      </c>
      <c r="AD940" s="269">
        <v>-0.00201450204705766</v>
      </c>
      <c r="AE940" s="270">
        <v>12296</v>
      </c>
      <c r="AF940" s="271">
        <v>107</v>
      </c>
      <c r="AG940" s="271">
        <v>0</v>
      </c>
      <c r="AH940" s="271">
        <v>12119</v>
      </c>
      <c r="AI940" s="271">
        <v>102</v>
      </c>
      <c r="AJ940" s="271">
        <v>0</v>
      </c>
      <c r="AK940" s="268">
        <v>0.00870201691607027</v>
      </c>
      <c r="AL940" s="268">
        <v>0.00841653601782325</v>
      </c>
      <c r="AM940" s="269">
        <v>0.000285480898247014</v>
      </c>
    </row>
    <row r="941" spans="1:39">
      <c r="A941" s="279" t="s">
        <v>1158</v>
      </c>
      <c r="B941" s="280" t="s">
        <v>3347</v>
      </c>
      <c r="C941" s="262" t="s">
        <v>1329</v>
      </c>
      <c r="D941" s="280" t="s">
        <v>1330</v>
      </c>
      <c r="E941" s="263">
        <v>4097</v>
      </c>
      <c r="F941" s="263">
        <v>58</v>
      </c>
      <c r="G941" s="263">
        <v>40</v>
      </c>
      <c r="H941" s="263">
        <v>1</v>
      </c>
      <c r="I941" s="263">
        <v>0</v>
      </c>
      <c r="J941" s="264">
        <v>2215</v>
      </c>
      <c r="K941" s="264">
        <v>47</v>
      </c>
      <c r="L941" s="264">
        <v>47</v>
      </c>
      <c r="M941" s="264">
        <v>10</v>
      </c>
      <c r="N941" s="264">
        <v>0</v>
      </c>
      <c r="O941" s="264">
        <v>2784</v>
      </c>
      <c r="P941" s="264">
        <v>57</v>
      </c>
      <c r="Q941" s="264">
        <v>57</v>
      </c>
      <c r="R941" s="264">
        <v>21</v>
      </c>
      <c r="S941" s="264">
        <v>0</v>
      </c>
      <c r="T941" s="265">
        <v>0.015</v>
      </c>
      <c r="U941" s="266">
        <v>95933</v>
      </c>
      <c r="V941" s="266">
        <v>2005</v>
      </c>
      <c r="W941" s="266">
        <v>1986</v>
      </c>
      <c r="X941" s="266">
        <v>0</v>
      </c>
      <c r="Y941" s="264">
        <v>1838</v>
      </c>
      <c r="Z941" s="267">
        <v>0.0209000031271825</v>
      </c>
      <c r="AA941" s="267">
        <v>0.0141567000244081</v>
      </c>
      <c r="AB941" s="267">
        <v>0.0212189616252822</v>
      </c>
      <c r="AC941" s="268">
        <v>0.0204741379310345</v>
      </c>
      <c r="AD941" s="269">
        <v>-0.00706226160087406</v>
      </c>
      <c r="AE941" s="270">
        <v>21578</v>
      </c>
      <c r="AF941" s="271">
        <v>451</v>
      </c>
      <c r="AG941" s="271">
        <v>0</v>
      </c>
      <c r="AH941" s="271">
        <v>21284</v>
      </c>
      <c r="AI941" s="271">
        <v>492</v>
      </c>
      <c r="AJ941" s="271">
        <v>0</v>
      </c>
      <c r="AK941" s="268">
        <v>0.0209009176012605</v>
      </c>
      <c r="AL941" s="268">
        <v>0.0231159556474347</v>
      </c>
      <c r="AM941" s="269">
        <v>-0.00221503804617415</v>
      </c>
    </row>
    <row r="942" spans="1:39">
      <c r="A942" s="279" t="s">
        <v>1158</v>
      </c>
      <c r="B942" s="280" t="s">
        <v>3347</v>
      </c>
      <c r="C942" s="262" t="s">
        <v>1331</v>
      </c>
      <c r="D942" s="280" t="s">
        <v>1332</v>
      </c>
      <c r="E942" s="263">
        <v>11128</v>
      </c>
      <c r="F942" s="263">
        <v>191</v>
      </c>
      <c r="G942" s="263">
        <v>134</v>
      </c>
      <c r="H942" s="263">
        <v>12</v>
      </c>
      <c r="I942" s="263">
        <v>0</v>
      </c>
      <c r="J942" s="264">
        <v>5520</v>
      </c>
      <c r="K942" s="264">
        <v>127</v>
      </c>
      <c r="L942" s="264">
        <v>125</v>
      </c>
      <c r="M942" s="264">
        <v>14</v>
      </c>
      <c r="N942" s="264">
        <v>0</v>
      </c>
      <c r="O942" s="264">
        <v>7429</v>
      </c>
      <c r="P942" s="264">
        <v>182</v>
      </c>
      <c r="Q942" s="264">
        <v>182</v>
      </c>
      <c r="R942" s="264">
        <v>74</v>
      </c>
      <c r="S942" s="264">
        <v>0</v>
      </c>
      <c r="T942" s="265">
        <v>0.015</v>
      </c>
      <c r="U942" s="266">
        <v>254565</v>
      </c>
      <c r="V942" s="266">
        <v>5420</v>
      </c>
      <c r="W942" s="266">
        <v>5360</v>
      </c>
      <c r="X942" s="266">
        <v>1</v>
      </c>
      <c r="Y942" s="264">
        <v>4937</v>
      </c>
      <c r="Z942" s="267">
        <v>0.0212872940113527</v>
      </c>
      <c r="AA942" s="267">
        <v>0.0171639108554996</v>
      </c>
      <c r="AB942" s="267">
        <v>0.0230072463768116</v>
      </c>
      <c r="AC942" s="268">
        <v>0.0244985866200027</v>
      </c>
      <c r="AD942" s="269">
        <v>-0.00584333552131195</v>
      </c>
      <c r="AE942" s="270">
        <v>57061</v>
      </c>
      <c r="AF942" s="271">
        <v>1282</v>
      </c>
      <c r="AG942" s="271">
        <v>0</v>
      </c>
      <c r="AH942" s="271">
        <v>56935</v>
      </c>
      <c r="AI942" s="271">
        <v>1227</v>
      </c>
      <c r="AJ942" s="271">
        <v>0</v>
      </c>
      <c r="AK942" s="268">
        <v>0.0224671842414258</v>
      </c>
      <c r="AL942" s="268">
        <v>0.0215508913673487</v>
      </c>
      <c r="AM942" s="269">
        <v>0.000916292874077112</v>
      </c>
    </row>
    <row r="943" spans="1:39">
      <c r="A943" s="279" t="s">
        <v>1158</v>
      </c>
      <c r="B943" s="280" t="s">
        <v>3347</v>
      </c>
      <c r="C943" s="262" t="s">
        <v>1333</v>
      </c>
      <c r="D943" s="280" t="s">
        <v>1334</v>
      </c>
      <c r="E943" s="263">
        <v>6287</v>
      </c>
      <c r="F943" s="263">
        <v>80</v>
      </c>
      <c r="G943" s="263">
        <v>61</v>
      </c>
      <c r="H943" s="263">
        <v>1</v>
      </c>
      <c r="I943" s="263">
        <v>0</v>
      </c>
      <c r="J943" s="264">
        <v>3165</v>
      </c>
      <c r="K943" s="264">
        <v>49</v>
      </c>
      <c r="L943" s="264">
        <v>49</v>
      </c>
      <c r="M943" s="264">
        <v>0</v>
      </c>
      <c r="N943" s="264">
        <v>0</v>
      </c>
      <c r="O943" s="264">
        <v>4057</v>
      </c>
      <c r="P943" s="264">
        <v>73</v>
      </c>
      <c r="Q943" s="264">
        <v>73</v>
      </c>
      <c r="R943" s="264">
        <v>52</v>
      </c>
      <c r="S943" s="264">
        <v>0</v>
      </c>
      <c r="T943" s="265">
        <v>0.015</v>
      </c>
      <c r="U943" s="266">
        <v>142816</v>
      </c>
      <c r="V943" s="266">
        <v>2048</v>
      </c>
      <c r="W943" s="266">
        <v>2029</v>
      </c>
      <c r="X943" s="266">
        <v>0</v>
      </c>
      <c r="Y943" s="264">
        <v>1871</v>
      </c>
      <c r="Z943" s="267">
        <v>0.0143401299574277</v>
      </c>
      <c r="AA943" s="267">
        <v>0.0127246699538731</v>
      </c>
      <c r="AB943" s="267">
        <v>0.0154818325434439</v>
      </c>
      <c r="AC943" s="268">
        <v>0.0179935913236382</v>
      </c>
      <c r="AD943" s="269">
        <v>-0.00275716258957085</v>
      </c>
      <c r="AE943" s="270">
        <v>32166</v>
      </c>
      <c r="AF943" s="271">
        <v>559</v>
      </c>
      <c r="AG943" s="271">
        <v>0</v>
      </c>
      <c r="AH943" s="271">
        <v>31859</v>
      </c>
      <c r="AI943" s="271">
        <v>454</v>
      </c>
      <c r="AJ943" s="271">
        <v>0</v>
      </c>
      <c r="AK943" s="268">
        <v>0.0173785985201766</v>
      </c>
      <c r="AL943" s="268">
        <v>0.0142502903418186</v>
      </c>
      <c r="AM943" s="269">
        <v>0.00312830817835795</v>
      </c>
    </row>
    <row r="944" spans="1:39">
      <c r="A944" s="279" t="s">
        <v>1158</v>
      </c>
      <c r="B944" s="280" t="s">
        <v>3347</v>
      </c>
      <c r="C944" s="262" t="s">
        <v>1335</v>
      </c>
      <c r="D944" s="280" t="s">
        <v>1336</v>
      </c>
      <c r="E944" s="263">
        <v>7625</v>
      </c>
      <c r="F944" s="263">
        <v>194</v>
      </c>
      <c r="G944" s="263">
        <v>128</v>
      </c>
      <c r="H944" s="263">
        <v>15</v>
      </c>
      <c r="I944" s="263">
        <v>0</v>
      </c>
      <c r="J944" s="264">
        <v>3899</v>
      </c>
      <c r="K944" s="264">
        <v>52</v>
      </c>
      <c r="L944" s="264">
        <v>52</v>
      </c>
      <c r="M944" s="264">
        <v>0</v>
      </c>
      <c r="N944" s="264">
        <v>0</v>
      </c>
      <c r="O944" s="264">
        <v>5133</v>
      </c>
      <c r="P944" s="264">
        <v>115</v>
      </c>
      <c r="Q944" s="264">
        <v>115</v>
      </c>
      <c r="R944" s="264">
        <v>28</v>
      </c>
      <c r="S944" s="264">
        <v>0</v>
      </c>
      <c r="T944" s="265">
        <v>0.015</v>
      </c>
      <c r="U944" s="266">
        <v>173883</v>
      </c>
      <c r="V944" s="266">
        <v>3538</v>
      </c>
      <c r="W944" s="266">
        <v>3472</v>
      </c>
      <c r="X944" s="266">
        <v>0</v>
      </c>
      <c r="Y944" s="264">
        <v>3167</v>
      </c>
      <c r="Z944" s="267">
        <v>0.0203470149468321</v>
      </c>
      <c r="AA944" s="267">
        <v>0.0254426229508197</v>
      </c>
      <c r="AB944" s="267">
        <v>0.0133367530135932</v>
      </c>
      <c r="AC944" s="268">
        <v>0.0224040522111825</v>
      </c>
      <c r="AD944" s="269">
        <v>0.0121058699372264</v>
      </c>
      <c r="AE944" s="270">
        <v>39361</v>
      </c>
      <c r="AF944" s="271">
        <v>845</v>
      </c>
      <c r="AG944" s="271">
        <v>0</v>
      </c>
      <c r="AH944" s="271">
        <v>38390</v>
      </c>
      <c r="AI944" s="271">
        <v>851</v>
      </c>
      <c r="AJ944" s="271">
        <v>0</v>
      </c>
      <c r="AK944" s="268">
        <v>0.0214679505093875</v>
      </c>
      <c r="AL944" s="268">
        <v>0.0221672310497525</v>
      </c>
      <c r="AM944" s="269">
        <v>-0.000699280540365076</v>
      </c>
    </row>
    <row r="945" spans="1:39">
      <c r="A945" s="279" t="s">
        <v>1158</v>
      </c>
      <c r="B945" s="280" t="s">
        <v>3347</v>
      </c>
      <c r="C945" s="262" t="s">
        <v>1337</v>
      </c>
      <c r="D945" s="280" t="s">
        <v>1338</v>
      </c>
      <c r="E945" s="263">
        <v>3862</v>
      </c>
      <c r="F945" s="263">
        <v>35</v>
      </c>
      <c r="G945" s="263">
        <v>27</v>
      </c>
      <c r="H945" s="263">
        <v>1</v>
      </c>
      <c r="I945" s="263">
        <v>0</v>
      </c>
      <c r="J945" s="264">
        <v>2478</v>
      </c>
      <c r="K945" s="264">
        <v>20</v>
      </c>
      <c r="L945" s="264">
        <v>20</v>
      </c>
      <c r="M945" s="264">
        <v>2</v>
      </c>
      <c r="N945" s="264">
        <v>0</v>
      </c>
      <c r="O945" s="264">
        <v>3034</v>
      </c>
      <c r="P945" s="264">
        <v>23</v>
      </c>
      <c r="Q945" s="264">
        <v>23</v>
      </c>
      <c r="R945" s="264">
        <v>11</v>
      </c>
      <c r="S945" s="264">
        <v>0</v>
      </c>
      <c r="T945" s="265">
        <v>0.015</v>
      </c>
      <c r="U945" s="266">
        <v>99723</v>
      </c>
      <c r="V945" s="266">
        <v>1007</v>
      </c>
      <c r="W945" s="266">
        <v>999</v>
      </c>
      <c r="X945" s="266">
        <v>0</v>
      </c>
      <c r="Y945" s="264">
        <v>931</v>
      </c>
      <c r="Z945" s="267">
        <v>0.0100979713807246</v>
      </c>
      <c r="AA945" s="267">
        <v>0.00906266183324702</v>
      </c>
      <c r="AB945" s="267">
        <v>0.00807102502017756</v>
      </c>
      <c r="AC945" s="268">
        <v>0.00758075148319051</v>
      </c>
      <c r="AD945" s="269">
        <v>0.000991636813069461</v>
      </c>
      <c r="AE945" s="270">
        <v>22789</v>
      </c>
      <c r="AF945" s="271">
        <v>247</v>
      </c>
      <c r="AG945" s="271">
        <v>0</v>
      </c>
      <c r="AH945" s="271">
        <v>22733</v>
      </c>
      <c r="AI945" s="271">
        <v>269</v>
      </c>
      <c r="AJ945" s="271">
        <v>0</v>
      </c>
      <c r="AK945" s="268">
        <v>0.0108385624643468</v>
      </c>
      <c r="AL945" s="268">
        <v>0.011833018079444</v>
      </c>
      <c r="AM945" s="269">
        <v>-0.000994455615097145</v>
      </c>
    </row>
    <row r="946" spans="1:39">
      <c r="A946" s="279" t="s">
        <v>1158</v>
      </c>
      <c r="B946" s="280" t="s">
        <v>3347</v>
      </c>
      <c r="C946" s="262" t="s">
        <v>1339</v>
      </c>
      <c r="D946" s="280" t="s">
        <v>1340</v>
      </c>
      <c r="E946" s="263">
        <v>3981</v>
      </c>
      <c r="F946" s="263">
        <v>50</v>
      </c>
      <c r="G946" s="263">
        <v>37</v>
      </c>
      <c r="H946" s="263">
        <v>0</v>
      </c>
      <c r="I946" s="263">
        <v>0</v>
      </c>
      <c r="J946" s="264">
        <v>2035</v>
      </c>
      <c r="K946" s="264">
        <v>28</v>
      </c>
      <c r="L946" s="264">
        <v>27</v>
      </c>
      <c r="M946" s="264">
        <v>3</v>
      </c>
      <c r="N946" s="264">
        <v>0</v>
      </c>
      <c r="O946" s="264">
        <v>2750</v>
      </c>
      <c r="P946" s="264">
        <v>47</v>
      </c>
      <c r="Q946" s="264">
        <v>47</v>
      </c>
      <c r="R946" s="264">
        <v>19</v>
      </c>
      <c r="S946" s="264">
        <v>0</v>
      </c>
      <c r="T946" s="265">
        <v>0.015</v>
      </c>
      <c r="U946" s="266">
        <v>92815</v>
      </c>
      <c r="V946" s="266">
        <v>1216</v>
      </c>
      <c r="W946" s="266">
        <v>1202</v>
      </c>
      <c r="X946" s="266">
        <v>0</v>
      </c>
      <c r="Y946" s="264">
        <v>1102</v>
      </c>
      <c r="Z946" s="267">
        <v>0.0131013306038895</v>
      </c>
      <c r="AA946" s="267">
        <v>0.0125596583772921</v>
      </c>
      <c r="AB946" s="267">
        <v>0.0137592137592138</v>
      </c>
      <c r="AC946" s="268">
        <v>0.0170909090909091</v>
      </c>
      <c r="AD946" s="269">
        <v>-0.00119955538192162</v>
      </c>
      <c r="AE946" s="270">
        <v>21089</v>
      </c>
      <c r="AF946" s="271">
        <v>326</v>
      </c>
      <c r="AG946" s="271">
        <v>0</v>
      </c>
      <c r="AH946" s="271">
        <v>21141</v>
      </c>
      <c r="AI946" s="271">
        <v>251</v>
      </c>
      <c r="AJ946" s="271">
        <v>0</v>
      </c>
      <c r="AK946" s="268">
        <v>0.0154582957940158</v>
      </c>
      <c r="AL946" s="268">
        <v>0.0118726644907999</v>
      </c>
      <c r="AM946" s="269">
        <v>0.00358563130321597</v>
      </c>
    </row>
    <row r="947" spans="1:39">
      <c r="A947" s="279" t="s">
        <v>1158</v>
      </c>
      <c r="B947" s="280" t="s">
        <v>3347</v>
      </c>
      <c r="C947" s="262" t="s">
        <v>1341</v>
      </c>
      <c r="D947" s="280" t="s">
        <v>1342</v>
      </c>
      <c r="E947" s="263">
        <v>5964</v>
      </c>
      <c r="F947" s="263">
        <v>113</v>
      </c>
      <c r="G947" s="263">
        <v>92</v>
      </c>
      <c r="H947" s="263">
        <v>19</v>
      </c>
      <c r="I947" s="263">
        <v>0</v>
      </c>
      <c r="J947" s="264">
        <v>3106</v>
      </c>
      <c r="K947" s="264">
        <v>57</v>
      </c>
      <c r="L947" s="264">
        <v>57</v>
      </c>
      <c r="M947" s="264">
        <v>11</v>
      </c>
      <c r="N947" s="264">
        <v>0</v>
      </c>
      <c r="O947" s="264">
        <v>3925</v>
      </c>
      <c r="P947" s="264">
        <v>105</v>
      </c>
      <c r="Q947" s="264">
        <v>105</v>
      </c>
      <c r="R947" s="264">
        <v>57</v>
      </c>
      <c r="S947" s="264">
        <v>0</v>
      </c>
      <c r="T947" s="265">
        <v>0.015</v>
      </c>
      <c r="U947" s="266">
        <v>137492</v>
      </c>
      <c r="V947" s="266">
        <v>2589</v>
      </c>
      <c r="W947" s="266">
        <v>2568</v>
      </c>
      <c r="X947" s="266">
        <v>0</v>
      </c>
      <c r="Y947" s="264">
        <v>2383</v>
      </c>
      <c r="Z947" s="267">
        <v>0.0188301864835772</v>
      </c>
      <c r="AA947" s="267">
        <v>0.0189470154258887</v>
      </c>
      <c r="AB947" s="267">
        <v>0.0183515775917579</v>
      </c>
      <c r="AC947" s="268">
        <v>0.0267515923566879</v>
      </c>
      <c r="AD947" s="269">
        <v>0.000595437834130779</v>
      </c>
      <c r="AE947" s="270">
        <v>30481</v>
      </c>
      <c r="AF947" s="271">
        <v>619</v>
      </c>
      <c r="AG947" s="271">
        <v>0</v>
      </c>
      <c r="AH947" s="271">
        <v>30356</v>
      </c>
      <c r="AI947" s="271">
        <v>601</v>
      </c>
      <c r="AJ947" s="271">
        <v>0</v>
      </c>
      <c r="AK947" s="268">
        <v>0.0203077326859355</v>
      </c>
      <c r="AL947" s="268">
        <v>0.0197983924100672</v>
      </c>
      <c r="AM947" s="269">
        <v>0.000509340275868297</v>
      </c>
    </row>
    <row r="948" spans="1:39">
      <c r="A948" s="279" t="s">
        <v>1158</v>
      </c>
      <c r="B948" s="280" t="s">
        <v>3347</v>
      </c>
      <c r="C948" s="262" t="s">
        <v>1343</v>
      </c>
      <c r="D948" s="280" t="s">
        <v>1344</v>
      </c>
      <c r="E948" s="263">
        <v>5040</v>
      </c>
      <c r="F948" s="263">
        <v>58</v>
      </c>
      <c r="G948" s="263">
        <v>42</v>
      </c>
      <c r="H948" s="263">
        <v>3</v>
      </c>
      <c r="I948" s="263">
        <v>0</v>
      </c>
      <c r="J948" s="264">
        <v>2598</v>
      </c>
      <c r="K948" s="264">
        <v>30</v>
      </c>
      <c r="L948" s="264">
        <v>30</v>
      </c>
      <c r="M948" s="264">
        <v>7</v>
      </c>
      <c r="N948" s="264">
        <v>0</v>
      </c>
      <c r="O948" s="264">
        <v>3398</v>
      </c>
      <c r="P948" s="264">
        <v>62</v>
      </c>
      <c r="Q948" s="264">
        <v>62</v>
      </c>
      <c r="R948" s="264">
        <v>42</v>
      </c>
      <c r="S948" s="264">
        <v>0</v>
      </c>
      <c r="T948" s="265">
        <v>0.015</v>
      </c>
      <c r="U948" s="266">
        <v>114885</v>
      </c>
      <c r="V948" s="266">
        <v>1451</v>
      </c>
      <c r="W948" s="266">
        <v>1435</v>
      </c>
      <c r="X948" s="266">
        <v>0</v>
      </c>
      <c r="Y948" s="264">
        <v>1339</v>
      </c>
      <c r="Z948" s="267">
        <v>0.0126300213256735</v>
      </c>
      <c r="AA948" s="267">
        <v>0.0115079365079365</v>
      </c>
      <c r="AB948" s="267">
        <v>0.0115473441108545</v>
      </c>
      <c r="AC948" s="268">
        <v>0.0182460270747499</v>
      </c>
      <c r="AD948" s="269">
        <v>-3.9407602917995e-5</v>
      </c>
      <c r="AE948" s="270">
        <v>26055</v>
      </c>
      <c r="AF948" s="271">
        <v>352</v>
      </c>
      <c r="AG948" s="271">
        <v>0</v>
      </c>
      <c r="AH948" s="271">
        <v>25544</v>
      </c>
      <c r="AI948" s="271">
        <v>301</v>
      </c>
      <c r="AJ948" s="271">
        <v>0</v>
      </c>
      <c r="AK948" s="268">
        <v>0.0135098829399348</v>
      </c>
      <c r="AL948" s="268">
        <v>0.0117835891011588</v>
      </c>
      <c r="AM948" s="269">
        <v>0.00172629383877597</v>
      </c>
    </row>
    <row r="949" spans="1:39">
      <c r="A949" s="279" t="s">
        <v>1158</v>
      </c>
      <c r="B949" s="280" t="s">
        <v>3347</v>
      </c>
      <c r="C949" s="262" t="s">
        <v>1345</v>
      </c>
      <c r="D949" s="280" t="s">
        <v>1346</v>
      </c>
      <c r="E949" s="263">
        <v>2800</v>
      </c>
      <c r="F949" s="263">
        <v>41</v>
      </c>
      <c r="G949" s="263">
        <v>29</v>
      </c>
      <c r="H949" s="263">
        <v>0</v>
      </c>
      <c r="I949" s="263">
        <v>0</v>
      </c>
      <c r="J949" s="264">
        <v>1433</v>
      </c>
      <c r="K949" s="264">
        <v>25</v>
      </c>
      <c r="L949" s="264">
        <v>25</v>
      </c>
      <c r="M949" s="264">
        <v>0</v>
      </c>
      <c r="N949" s="264">
        <v>0</v>
      </c>
      <c r="O949" s="264">
        <v>1852</v>
      </c>
      <c r="P949" s="264">
        <v>41</v>
      </c>
      <c r="Q949" s="264">
        <v>41</v>
      </c>
      <c r="R949" s="264">
        <v>13</v>
      </c>
      <c r="S949" s="264">
        <v>0</v>
      </c>
      <c r="T949" s="265">
        <v>0.015</v>
      </c>
      <c r="U949" s="266">
        <v>64396</v>
      </c>
      <c r="V949" s="266">
        <v>1100</v>
      </c>
      <c r="W949" s="266">
        <v>1088</v>
      </c>
      <c r="X949" s="266">
        <v>0</v>
      </c>
      <c r="Y949" s="264">
        <v>998</v>
      </c>
      <c r="Z949" s="267">
        <v>0.0170818063233741</v>
      </c>
      <c r="AA949" s="267">
        <v>0.0146428571428571</v>
      </c>
      <c r="AB949" s="267">
        <v>0.0174459176552687</v>
      </c>
      <c r="AC949" s="268">
        <v>0.0221382289416847</v>
      </c>
      <c r="AD949" s="269">
        <v>-0.00280306051241152</v>
      </c>
      <c r="AE949" s="270">
        <v>14695</v>
      </c>
      <c r="AF949" s="271">
        <v>234</v>
      </c>
      <c r="AG949" s="271">
        <v>0</v>
      </c>
      <c r="AH949" s="271">
        <v>14259</v>
      </c>
      <c r="AI949" s="271">
        <v>272</v>
      </c>
      <c r="AJ949" s="271">
        <v>0</v>
      </c>
      <c r="AK949" s="268">
        <v>0.0159237835998639</v>
      </c>
      <c r="AL949" s="268">
        <v>0.0190756715057157</v>
      </c>
      <c r="AM949" s="269">
        <v>-0.00315188790585179</v>
      </c>
    </row>
    <row r="950" spans="1:39">
      <c r="A950" s="279" t="s">
        <v>1158</v>
      </c>
      <c r="B950" s="280" t="s">
        <v>3347</v>
      </c>
      <c r="C950" s="262" t="s">
        <v>1347</v>
      </c>
      <c r="D950" s="280" t="s">
        <v>1348</v>
      </c>
      <c r="E950" s="263">
        <v>2712</v>
      </c>
      <c r="F950" s="263">
        <v>78</v>
      </c>
      <c r="G950" s="263">
        <v>65</v>
      </c>
      <c r="H950" s="263">
        <v>1</v>
      </c>
      <c r="I950" s="263">
        <v>0</v>
      </c>
      <c r="J950" s="264">
        <v>1219</v>
      </c>
      <c r="K950" s="264">
        <v>48</v>
      </c>
      <c r="L950" s="264">
        <v>47</v>
      </c>
      <c r="M950" s="264">
        <v>11</v>
      </c>
      <c r="N950" s="264">
        <v>0</v>
      </c>
      <c r="O950" s="264">
        <v>1847</v>
      </c>
      <c r="P950" s="264">
        <v>44</v>
      </c>
      <c r="Q950" s="264">
        <v>44</v>
      </c>
      <c r="R950" s="264">
        <v>27</v>
      </c>
      <c r="S950" s="264">
        <v>0</v>
      </c>
      <c r="T950" s="265">
        <v>0.015</v>
      </c>
      <c r="U950" s="266">
        <v>65330</v>
      </c>
      <c r="V950" s="266">
        <v>1522</v>
      </c>
      <c r="W950" s="266">
        <v>1508</v>
      </c>
      <c r="X950" s="266">
        <v>0</v>
      </c>
      <c r="Y950" s="264">
        <v>1372</v>
      </c>
      <c r="Z950" s="267">
        <v>0.0232971069952549</v>
      </c>
      <c r="AA950" s="267">
        <v>0.0287610619469027</v>
      </c>
      <c r="AB950" s="267">
        <v>0.0393765381460213</v>
      </c>
      <c r="AC950" s="268">
        <v>0.0238224147265836</v>
      </c>
      <c r="AD950" s="269">
        <v>-0.0106154761991187</v>
      </c>
      <c r="AE950" s="270">
        <v>14050</v>
      </c>
      <c r="AF950" s="271">
        <v>358</v>
      </c>
      <c r="AG950" s="271">
        <v>0</v>
      </c>
      <c r="AH950" s="271">
        <v>14230</v>
      </c>
      <c r="AI950" s="271">
        <v>369</v>
      </c>
      <c r="AJ950" s="271">
        <v>0</v>
      </c>
      <c r="AK950" s="268">
        <v>0.0254804270462633</v>
      </c>
      <c r="AL950" s="268">
        <v>0.0259311314125088</v>
      </c>
      <c r="AM950" s="269">
        <v>-0.00045070436624544</v>
      </c>
    </row>
    <row r="951" spans="1:39">
      <c r="A951" s="279" t="s">
        <v>1158</v>
      </c>
      <c r="B951" s="280" t="s">
        <v>3347</v>
      </c>
      <c r="C951" s="262" t="s">
        <v>1349</v>
      </c>
      <c r="D951" s="280" t="s">
        <v>1350</v>
      </c>
      <c r="E951" s="263">
        <v>5304</v>
      </c>
      <c r="F951" s="263">
        <v>195</v>
      </c>
      <c r="G951" s="263">
        <v>120</v>
      </c>
      <c r="H951" s="263">
        <v>0</v>
      </c>
      <c r="I951" s="263">
        <v>0</v>
      </c>
      <c r="J951" s="264">
        <v>2361</v>
      </c>
      <c r="K951" s="264">
        <v>86</v>
      </c>
      <c r="L951" s="264">
        <v>86</v>
      </c>
      <c r="M951" s="264">
        <v>6</v>
      </c>
      <c r="N951" s="264">
        <v>1</v>
      </c>
      <c r="O951" s="264">
        <v>3503</v>
      </c>
      <c r="P951" s="264">
        <v>132</v>
      </c>
      <c r="Q951" s="264">
        <v>132</v>
      </c>
      <c r="R951" s="264">
        <v>22</v>
      </c>
      <c r="S951" s="264">
        <v>0</v>
      </c>
      <c r="T951" s="265">
        <v>0.015</v>
      </c>
      <c r="U951" s="266">
        <v>119228</v>
      </c>
      <c r="V951" s="266">
        <v>3736</v>
      </c>
      <c r="W951" s="266">
        <v>3661</v>
      </c>
      <c r="X951" s="266">
        <v>6</v>
      </c>
      <c r="Y951" s="264">
        <v>3254</v>
      </c>
      <c r="Z951" s="267">
        <v>0.0312845975777502</v>
      </c>
      <c r="AA951" s="267">
        <v>0.0367647058823529</v>
      </c>
      <c r="AB951" s="267">
        <v>0.036001694197374</v>
      </c>
      <c r="AC951" s="268">
        <v>0.0376819868683985</v>
      </c>
      <c r="AD951" s="269">
        <v>0.000763011684978949</v>
      </c>
      <c r="AE951" s="270">
        <v>26808</v>
      </c>
      <c r="AF951" s="271">
        <v>925</v>
      </c>
      <c r="AG951" s="271">
        <v>2</v>
      </c>
      <c r="AH951" s="271">
        <v>27315</v>
      </c>
      <c r="AI951" s="271">
        <v>925</v>
      </c>
      <c r="AJ951" s="271">
        <v>2</v>
      </c>
      <c r="AK951" s="268">
        <v>0.0344300208892868</v>
      </c>
      <c r="AL951" s="268">
        <v>0.0337909573494417</v>
      </c>
      <c r="AM951" s="269">
        <v>0.000639063539845081</v>
      </c>
    </row>
    <row r="952" spans="1:39">
      <c r="A952" s="279" t="s">
        <v>1158</v>
      </c>
      <c r="B952" s="280" t="s">
        <v>3347</v>
      </c>
      <c r="C952" s="262" t="s">
        <v>1351</v>
      </c>
      <c r="D952" s="280" t="s">
        <v>1352</v>
      </c>
      <c r="E952" s="263">
        <v>8826</v>
      </c>
      <c r="F952" s="263">
        <v>145</v>
      </c>
      <c r="G952" s="263">
        <v>92</v>
      </c>
      <c r="H952" s="263">
        <v>0</v>
      </c>
      <c r="I952" s="263">
        <v>0</v>
      </c>
      <c r="J952" s="264">
        <v>3822</v>
      </c>
      <c r="K952" s="264">
        <v>108</v>
      </c>
      <c r="L952" s="264">
        <v>108</v>
      </c>
      <c r="M952" s="264">
        <v>4</v>
      </c>
      <c r="N952" s="264">
        <v>0</v>
      </c>
      <c r="O952" s="264">
        <v>6205</v>
      </c>
      <c r="P952" s="264">
        <v>156</v>
      </c>
      <c r="Q952" s="264">
        <v>156</v>
      </c>
      <c r="R952" s="264">
        <v>40</v>
      </c>
      <c r="S952" s="264">
        <v>0</v>
      </c>
      <c r="T952" s="265">
        <v>0.015</v>
      </c>
      <c r="U952" s="266">
        <v>190622</v>
      </c>
      <c r="V952" s="266">
        <v>3764</v>
      </c>
      <c r="W952" s="266">
        <v>3703</v>
      </c>
      <c r="X952" s="266">
        <v>0</v>
      </c>
      <c r="Y952" s="264">
        <v>3346</v>
      </c>
      <c r="Z952" s="267">
        <v>0.0197458845253958</v>
      </c>
      <c r="AA952" s="267">
        <v>0.0164287332880127</v>
      </c>
      <c r="AB952" s="267">
        <v>0.0282574568288854</v>
      </c>
      <c r="AC952" s="268">
        <v>0.0251410153102337</v>
      </c>
      <c r="AD952" s="269">
        <v>-0.0118287235408727</v>
      </c>
      <c r="AE952" s="270">
        <v>46647</v>
      </c>
      <c r="AF952" s="271">
        <v>964</v>
      </c>
      <c r="AG952" s="271">
        <v>0</v>
      </c>
      <c r="AH952" s="271">
        <v>44415</v>
      </c>
      <c r="AI952" s="271">
        <v>898</v>
      </c>
      <c r="AJ952" s="271">
        <v>0</v>
      </c>
      <c r="AK952" s="268">
        <v>0.0206658520376444</v>
      </c>
      <c r="AL952" s="268">
        <v>0.0202183946864798</v>
      </c>
      <c r="AM952" s="269">
        <v>0.000447457351164641</v>
      </c>
    </row>
    <row r="953" spans="1:39">
      <c r="A953" s="279" t="s">
        <v>1158</v>
      </c>
      <c r="B953" s="280" t="s">
        <v>3347</v>
      </c>
      <c r="C953" s="262" t="s">
        <v>1353</v>
      </c>
      <c r="D953" s="280" t="s">
        <v>1354</v>
      </c>
      <c r="E953" s="263">
        <v>4272</v>
      </c>
      <c r="F953" s="263">
        <v>103</v>
      </c>
      <c r="G953" s="263">
        <v>71</v>
      </c>
      <c r="H953" s="263">
        <v>1</v>
      </c>
      <c r="I953" s="263">
        <v>0</v>
      </c>
      <c r="J953" s="264">
        <v>2142</v>
      </c>
      <c r="K953" s="264">
        <v>45</v>
      </c>
      <c r="L953" s="264">
        <v>45</v>
      </c>
      <c r="M953" s="264">
        <v>1</v>
      </c>
      <c r="N953" s="264">
        <v>0</v>
      </c>
      <c r="O953" s="264">
        <v>2991</v>
      </c>
      <c r="P953" s="264">
        <v>71</v>
      </c>
      <c r="Q953" s="264">
        <v>71</v>
      </c>
      <c r="R953" s="264">
        <v>25</v>
      </c>
      <c r="S953" s="264">
        <v>0</v>
      </c>
      <c r="T953" s="265">
        <v>0.015</v>
      </c>
      <c r="U953" s="266">
        <v>104310</v>
      </c>
      <c r="V953" s="266">
        <v>2206</v>
      </c>
      <c r="W953" s="266">
        <v>2174</v>
      </c>
      <c r="X953" s="266">
        <v>4</v>
      </c>
      <c r="Y953" s="264">
        <v>1973</v>
      </c>
      <c r="Z953" s="267">
        <v>0.021110152430256</v>
      </c>
      <c r="AA953" s="267">
        <v>0.0241104868913858</v>
      </c>
      <c r="AB953" s="267">
        <v>0.0210084033613445</v>
      </c>
      <c r="AC953" s="268">
        <v>0.0237378803075894</v>
      </c>
      <c r="AD953" s="269">
        <v>0.00310208353004123</v>
      </c>
      <c r="AE953" s="270">
        <v>22611</v>
      </c>
      <c r="AF953" s="271">
        <v>510</v>
      </c>
      <c r="AG953" s="271">
        <v>0</v>
      </c>
      <c r="AH953" s="271">
        <v>23156</v>
      </c>
      <c r="AI953" s="271">
        <v>514</v>
      </c>
      <c r="AJ953" s="271">
        <v>2</v>
      </c>
      <c r="AK953" s="268">
        <v>0.0225553933925965</v>
      </c>
      <c r="AL953" s="268">
        <v>0.0221108999827259</v>
      </c>
      <c r="AM953" s="269">
        <v>0.000444493409870666</v>
      </c>
    </row>
    <row r="954" spans="1:39">
      <c r="A954" s="279" t="s">
        <v>1158</v>
      </c>
      <c r="B954" s="280" t="s">
        <v>3347</v>
      </c>
      <c r="C954" s="262" t="s">
        <v>1355</v>
      </c>
      <c r="D954" s="280" t="s">
        <v>1356</v>
      </c>
      <c r="E954" s="263">
        <v>7464</v>
      </c>
      <c r="F954" s="263">
        <v>219</v>
      </c>
      <c r="G954" s="263">
        <v>145</v>
      </c>
      <c r="H954" s="263">
        <v>0</v>
      </c>
      <c r="I954" s="263">
        <v>0</v>
      </c>
      <c r="J954" s="264">
        <v>3335</v>
      </c>
      <c r="K954" s="264">
        <v>109</v>
      </c>
      <c r="L954" s="264">
        <v>109</v>
      </c>
      <c r="M954" s="264">
        <v>22</v>
      </c>
      <c r="N954" s="264">
        <v>0</v>
      </c>
      <c r="O954" s="264">
        <v>4985</v>
      </c>
      <c r="P954" s="264">
        <v>143</v>
      </c>
      <c r="Q954" s="264">
        <v>143</v>
      </c>
      <c r="R954" s="264">
        <v>71</v>
      </c>
      <c r="S954" s="264">
        <v>0</v>
      </c>
      <c r="T954" s="265">
        <v>0.015</v>
      </c>
      <c r="U954" s="266">
        <v>164708</v>
      </c>
      <c r="V954" s="266">
        <v>4616</v>
      </c>
      <c r="W954" s="266">
        <v>4540</v>
      </c>
      <c r="X954" s="266">
        <v>4</v>
      </c>
      <c r="Y954" s="264">
        <v>4162</v>
      </c>
      <c r="Z954" s="267">
        <v>0.02800106855769</v>
      </c>
      <c r="AA954" s="267">
        <v>0.0293408360128617</v>
      </c>
      <c r="AB954" s="267">
        <v>0.0326836581709145</v>
      </c>
      <c r="AC954" s="268">
        <v>0.0286860581745236</v>
      </c>
      <c r="AD954" s="269">
        <v>-0.00334282215805281</v>
      </c>
      <c r="AE954" s="270">
        <v>38320</v>
      </c>
      <c r="AF954" s="271">
        <v>1104</v>
      </c>
      <c r="AG954" s="271">
        <v>0</v>
      </c>
      <c r="AH954" s="271">
        <v>36769</v>
      </c>
      <c r="AI954" s="271">
        <v>1077</v>
      </c>
      <c r="AJ954" s="271">
        <v>1</v>
      </c>
      <c r="AK954" s="268">
        <v>0.0288100208768267</v>
      </c>
      <c r="AL954" s="268">
        <v>0.0292637819902635</v>
      </c>
      <c r="AM954" s="269">
        <v>-0.000453761113436816</v>
      </c>
    </row>
    <row r="955" spans="1:39">
      <c r="A955" s="279" t="s">
        <v>1158</v>
      </c>
      <c r="B955" s="280" t="s">
        <v>3347</v>
      </c>
      <c r="C955" s="262" t="s">
        <v>1357</v>
      </c>
      <c r="D955" s="280" t="s">
        <v>1358</v>
      </c>
      <c r="E955" s="263">
        <v>5525</v>
      </c>
      <c r="F955" s="263">
        <v>148</v>
      </c>
      <c r="G955" s="263">
        <v>111</v>
      </c>
      <c r="H955" s="263">
        <v>2</v>
      </c>
      <c r="I955" s="263">
        <v>0</v>
      </c>
      <c r="J955" s="264">
        <v>2620</v>
      </c>
      <c r="K955" s="264">
        <v>61</v>
      </c>
      <c r="L955" s="264">
        <v>61</v>
      </c>
      <c r="M955" s="264">
        <v>1</v>
      </c>
      <c r="N955" s="264">
        <v>0</v>
      </c>
      <c r="O955" s="264">
        <v>3514</v>
      </c>
      <c r="P955" s="264">
        <v>85</v>
      </c>
      <c r="Q955" s="264">
        <v>85</v>
      </c>
      <c r="R955" s="264">
        <v>30</v>
      </c>
      <c r="S955" s="264">
        <v>0</v>
      </c>
      <c r="T955" s="265">
        <v>0.015</v>
      </c>
      <c r="U955" s="266">
        <v>131770</v>
      </c>
      <c r="V955" s="266">
        <v>2920</v>
      </c>
      <c r="W955" s="266">
        <v>2883</v>
      </c>
      <c r="X955" s="266">
        <v>0</v>
      </c>
      <c r="Y955" s="264">
        <v>2630</v>
      </c>
      <c r="Z955" s="267">
        <v>0.0221598239356454</v>
      </c>
      <c r="AA955" s="267">
        <v>0.0267873303167421</v>
      </c>
      <c r="AB955" s="267">
        <v>0.0232824427480916</v>
      </c>
      <c r="AC955" s="268">
        <v>0.0241889584519067</v>
      </c>
      <c r="AD955" s="269">
        <v>0.00350488756865048</v>
      </c>
      <c r="AE955" s="270">
        <v>27301</v>
      </c>
      <c r="AF955" s="271">
        <v>680</v>
      </c>
      <c r="AG955" s="271">
        <v>0</v>
      </c>
      <c r="AH955" s="271">
        <v>28923</v>
      </c>
      <c r="AI955" s="271">
        <v>649</v>
      </c>
      <c r="AJ955" s="271">
        <v>0</v>
      </c>
      <c r="AK955" s="268">
        <v>0.024907512545328</v>
      </c>
      <c r="AL955" s="268">
        <v>0.0224388894651316</v>
      </c>
      <c r="AM955" s="269">
        <v>0.00246862308019646</v>
      </c>
    </row>
    <row r="956" spans="1:39">
      <c r="A956" s="279" t="s">
        <v>1158</v>
      </c>
      <c r="B956" s="280" t="s">
        <v>3347</v>
      </c>
      <c r="C956" s="262" t="s">
        <v>1359</v>
      </c>
      <c r="D956" s="280" t="s">
        <v>1360</v>
      </c>
      <c r="E956" s="263">
        <v>4839</v>
      </c>
      <c r="F956" s="263">
        <v>80</v>
      </c>
      <c r="G956" s="263">
        <v>59</v>
      </c>
      <c r="H956" s="263">
        <v>3</v>
      </c>
      <c r="I956" s="263">
        <v>0</v>
      </c>
      <c r="J956" s="264">
        <v>2194</v>
      </c>
      <c r="K956" s="264">
        <v>88</v>
      </c>
      <c r="L956" s="264">
        <v>88</v>
      </c>
      <c r="M956" s="264">
        <v>1</v>
      </c>
      <c r="N956" s="264">
        <v>0</v>
      </c>
      <c r="O956" s="264">
        <v>3206</v>
      </c>
      <c r="P956" s="264">
        <v>95</v>
      </c>
      <c r="Q956" s="264">
        <v>95</v>
      </c>
      <c r="R956" s="264">
        <v>29</v>
      </c>
      <c r="S956" s="264">
        <v>0</v>
      </c>
      <c r="T956" s="265">
        <v>0.015</v>
      </c>
      <c r="U956" s="266">
        <v>112778</v>
      </c>
      <c r="V956" s="266">
        <v>2780</v>
      </c>
      <c r="W956" s="266">
        <v>2759</v>
      </c>
      <c r="X956" s="266">
        <v>5</v>
      </c>
      <c r="Y956" s="264">
        <v>2479</v>
      </c>
      <c r="Z956" s="267">
        <v>0.0246058628455905</v>
      </c>
      <c r="AA956" s="267">
        <v>0.0165323413928498</v>
      </c>
      <c r="AB956" s="267">
        <v>0.0401093892433911</v>
      </c>
      <c r="AC956" s="268">
        <v>0.0296319401122895</v>
      </c>
      <c r="AD956" s="269">
        <v>-0.0235770478505413</v>
      </c>
      <c r="AE956" s="270">
        <v>24779</v>
      </c>
      <c r="AF956" s="271">
        <v>649</v>
      </c>
      <c r="AG956" s="271">
        <v>0</v>
      </c>
      <c r="AH956" s="271">
        <v>25020</v>
      </c>
      <c r="AI956" s="271">
        <v>649</v>
      </c>
      <c r="AJ956" s="271">
        <v>2</v>
      </c>
      <c r="AK956" s="268">
        <v>0.0261915331530732</v>
      </c>
      <c r="AL956" s="268">
        <v>0.02585931254996</v>
      </c>
      <c r="AM956" s="269">
        <v>0.000332220603113137</v>
      </c>
    </row>
    <row r="957" spans="1:39">
      <c r="A957" s="279" t="s">
        <v>1158</v>
      </c>
      <c r="B957" s="280" t="s">
        <v>3347</v>
      </c>
      <c r="C957" s="262" t="s">
        <v>1361</v>
      </c>
      <c r="D957" s="280" t="s">
        <v>1362</v>
      </c>
      <c r="E957" s="263">
        <v>5905</v>
      </c>
      <c r="F957" s="263">
        <v>69</v>
      </c>
      <c r="G957" s="263">
        <v>56</v>
      </c>
      <c r="H957" s="263">
        <v>2</v>
      </c>
      <c r="I957" s="263">
        <v>0</v>
      </c>
      <c r="J957" s="264">
        <v>2768</v>
      </c>
      <c r="K957" s="264">
        <v>47</v>
      </c>
      <c r="L957" s="264">
        <v>47</v>
      </c>
      <c r="M957" s="264">
        <v>7</v>
      </c>
      <c r="N957" s="264">
        <v>0</v>
      </c>
      <c r="O957" s="264">
        <v>4234</v>
      </c>
      <c r="P957" s="264">
        <v>85</v>
      </c>
      <c r="Q957" s="264">
        <v>85</v>
      </c>
      <c r="R957" s="264">
        <v>55</v>
      </c>
      <c r="S957" s="264">
        <v>0</v>
      </c>
      <c r="T957" s="265">
        <v>0.015</v>
      </c>
      <c r="U957" s="266">
        <v>135594</v>
      </c>
      <c r="V957" s="266">
        <v>1863</v>
      </c>
      <c r="W957" s="266">
        <v>1848</v>
      </c>
      <c r="X957" s="266">
        <v>2</v>
      </c>
      <c r="Y957" s="264">
        <v>1690</v>
      </c>
      <c r="Z957" s="267">
        <v>0.0137247960824225</v>
      </c>
      <c r="AA957" s="267">
        <v>0.0116850127011008</v>
      </c>
      <c r="AB957" s="267">
        <v>0.0169797687861272</v>
      </c>
      <c r="AC957" s="268">
        <v>0.0200755786490316</v>
      </c>
      <c r="AD957" s="269">
        <v>-0.0052947560850264</v>
      </c>
      <c r="AE957" s="270">
        <v>30784</v>
      </c>
      <c r="AF957" s="271">
        <v>493</v>
      </c>
      <c r="AG957" s="271">
        <v>1</v>
      </c>
      <c r="AH957" s="271">
        <v>30804</v>
      </c>
      <c r="AI957" s="271">
        <v>479</v>
      </c>
      <c r="AJ957" s="271">
        <v>0</v>
      </c>
      <c r="AK957" s="268">
        <v>0.0159823284823285</v>
      </c>
      <c r="AL957" s="268">
        <v>0.0155499285807038</v>
      </c>
      <c r="AM957" s="269">
        <v>0.000432399901624678</v>
      </c>
    </row>
    <row r="958" spans="1:39">
      <c r="A958" s="279" t="s">
        <v>1158</v>
      </c>
      <c r="B958" s="280" t="s">
        <v>3347</v>
      </c>
      <c r="C958" s="262" t="s">
        <v>1363</v>
      </c>
      <c r="D958" s="280" t="s">
        <v>1364</v>
      </c>
      <c r="E958" s="263">
        <v>3958</v>
      </c>
      <c r="F958" s="263">
        <v>72</v>
      </c>
      <c r="G958" s="263">
        <v>52</v>
      </c>
      <c r="H958" s="263">
        <v>7</v>
      </c>
      <c r="I958" s="263">
        <v>0</v>
      </c>
      <c r="J958" s="264">
        <v>2461</v>
      </c>
      <c r="K958" s="264">
        <v>42</v>
      </c>
      <c r="L958" s="264">
        <v>42</v>
      </c>
      <c r="M958" s="264">
        <v>13</v>
      </c>
      <c r="N958" s="264">
        <v>0</v>
      </c>
      <c r="O958" s="264">
        <v>2956</v>
      </c>
      <c r="P958" s="264">
        <v>59</v>
      </c>
      <c r="Q958" s="264">
        <v>59</v>
      </c>
      <c r="R958" s="264">
        <v>36</v>
      </c>
      <c r="S958" s="264">
        <v>0</v>
      </c>
      <c r="T958" s="265">
        <v>0.015</v>
      </c>
      <c r="U958" s="266">
        <v>100680</v>
      </c>
      <c r="V958" s="266">
        <v>1813</v>
      </c>
      <c r="W958" s="266">
        <v>1792</v>
      </c>
      <c r="X958" s="266">
        <v>2</v>
      </c>
      <c r="Y958" s="264">
        <v>1679</v>
      </c>
      <c r="Z958" s="267">
        <v>0.0179876837504966</v>
      </c>
      <c r="AA958" s="267">
        <v>0.0181910055583628</v>
      </c>
      <c r="AB958" s="267">
        <v>0.0170662332385209</v>
      </c>
      <c r="AC958" s="268">
        <v>0.0199594046008119</v>
      </c>
      <c r="AD958" s="269">
        <v>0.00112477231984189</v>
      </c>
      <c r="AE958" s="270">
        <v>22872</v>
      </c>
      <c r="AF958" s="271">
        <v>431</v>
      </c>
      <c r="AG958" s="271">
        <v>0</v>
      </c>
      <c r="AH958" s="271">
        <v>22594</v>
      </c>
      <c r="AI958" s="271">
        <v>437</v>
      </c>
      <c r="AJ958" s="271">
        <v>0</v>
      </c>
      <c r="AK958" s="268">
        <v>0.0188440013990906</v>
      </c>
      <c r="AL958" s="268">
        <v>0.0193414180755953</v>
      </c>
      <c r="AM958" s="269">
        <v>-0.0004974166765047</v>
      </c>
    </row>
    <row r="959" spans="1:39">
      <c r="A959" s="279" t="s">
        <v>1158</v>
      </c>
      <c r="B959" s="280" t="s">
        <v>3347</v>
      </c>
      <c r="C959" s="262" t="s">
        <v>1365</v>
      </c>
      <c r="D959" s="280" t="s">
        <v>1366</v>
      </c>
      <c r="E959" s="263">
        <v>4142</v>
      </c>
      <c r="F959" s="263">
        <v>83</v>
      </c>
      <c r="G959" s="263">
        <v>68</v>
      </c>
      <c r="H959" s="263">
        <v>5</v>
      </c>
      <c r="I959" s="263">
        <v>0</v>
      </c>
      <c r="J959" s="264">
        <v>2278</v>
      </c>
      <c r="K959" s="264">
        <v>51</v>
      </c>
      <c r="L959" s="264">
        <v>51</v>
      </c>
      <c r="M959" s="264">
        <v>4</v>
      </c>
      <c r="N959" s="264">
        <v>0</v>
      </c>
      <c r="O959" s="264">
        <v>3100</v>
      </c>
      <c r="P959" s="264">
        <v>84</v>
      </c>
      <c r="Q959" s="264">
        <v>84</v>
      </c>
      <c r="R959" s="264">
        <v>39</v>
      </c>
      <c r="S959" s="264">
        <v>0</v>
      </c>
      <c r="T959" s="265">
        <v>0.015</v>
      </c>
      <c r="U959" s="266">
        <v>104512</v>
      </c>
      <c r="V959" s="266">
        <v>2405</v>
      </c>
      <c r="W959" s="266">
        <v>2388</v>
      </c>
      <c r="X959" s="266">
        <v>0</v>
      </c>
      <c r="Y959" s="264">
        <v>2197</v>
      </c>
      <c r="Z959" s="267">
        <v>0.0230117115737906</v>
      </c>
      <c r="AA959" s="267">
        <v>0.0200386286817962</v>
      </c>
      <c r="AB959" s="267">
        <v>0.0223880597014925</v>
      </c>
      <c r="AC959" s="268">
        <v>0.0270967741935484</v>
      </c>
      <c r="AD959" s="269">
        <v>-0.0023494310196963</v>
      </c>
      <c r="AE959" s="270">
        <v>22859</v>
      </c>
      <c r="AF959" s="271">
        <v>609</v>
      </c>
      <c r="AG959" s="271">
        <v>0</v>
      </c>
      <c r="AH959" s="271">
        <v>23859</v>
      </c>
      <c r="AI959" s="271">
        <v>507</v>
      </c>
      <c r="AJ959" s="271">
        <v>0</v>
      </c>
      <c r="AK959" s="268">
        <v>0.0266415853711886</v>
      </c>
      <c r="AL959" s="268">
        <v>0.0212498428266063</v>
      </c>
      <c r="AM959" s="269">
        <v>0.00539174254458228</v>
      </c>
    </row>
    <row r="960" spans="1:39">
      <c r="A960" s="279" t="s">
        <v>1158</v>
      </c>
      <c r="B960" s="280" t="s">
        <v>3347</v>
      </c>
      <c r="C960" s="262" t="s">
        <v>1367</v>
      </c>
      <c r="D960" s="280" t="s">
        <v>1368</v>
      </c>
      <c r="E960" s="263">
        <v>4435</v>
      </c>
      <c r="F960" s="263">
        <v>136</v>
      </c>
      <c r="G960" s="263">
        <v>104</v>
      </c>
      <c r="H960" s="263">
        <v>1</v>
      </c>
      <c r="I960" s="263">
        <v>0</v>
      </c>
      <c r="J960" s="264">
        <v>2001</v>
      </c>
      <c r="K960" s="264">
        <v>56</v>
      </c>
      <c r="L960" s="264">
        <v>56</v>
      </c>
      <c r="M960" s="264">
        <v>6</v>
      </c>
      <c r="N960" s="264">
        <v>0</v>
      </c>
      <c r="O960" s="264">
        <v>2988</v>
      </c>
      <c r="P960" s="264">
        <v>80</v>
      </c>
      <c r="Q960" s="264">
        <v>80</v>
      </c>
      <c r="R960" s="264">
        <v>39</v>
      </c>
      <c r="S960" s="264">
        <v>0</v>
      </c>
      <c r="T960" s="265">
        <v>0.015</v>
      </c>
      <c r="U960" s="266">
        <v>100909</v>
      </c>
      <c r="V960" s="266">
        <v>2590</v>
      </c>
      <c r="W960" s="266">
        <v>2558</v>
      </c>
      <c r="X960" s="266">
        <v>0</v>
      </c>
      <c r="Y960" s="264">
        <v>2352</v>
      </c>
      <c r="Z960" s="267">
        <v>0.0256666897898106</v>
      </c>
      <c r="AA960" s="267">
        <v>0.0306651634723788</v>
      </c>
      <c r="AB960" s="267">
        <v>0.0279860069965017</v>
      </c>
      <c r="AC960" s="268">
        <v>0.0267737617135207</v>
      </c>
      <c r="AD960" s="269">
        <v>0.00267915647587706</v>
      </c>
      <c r="AE960" s="270">
        <v>22780</v>
      </c>
      <c r="AF960" s="271">
        <v>628</v>
      </c>
      <c r="AG960" s="271">
        <v>0</v>
      </c>
      <c r="AH960" s="271">
        <v>22376</v>
      </c>
      <c r="AI960" s="271">
        <v>581</v>
      </c>
      <c r="AJ960" s="271">
        <v>0</v>
      </c>
      <c r="AK960" s="268">
        <v>0.02756804214223</v>
      </c>
      <c r="AL960" s="268">
        <v>0.025965319985699</v>
      </c>
      <c r="AM960" s="269">
        <v>0.00160272215653106</v>
      </c>
    </row>
    <row r="961" spans="1:39">
      <c r="A961" s="279" t="s">
        <v>1158</v>
      </c>
      <c r="B961" s="280" t="s">
        <v>3347</v>
      </c>
      <c r="C961" s="262" t="s">
        <v>1369</v>
      </c>
      <c r="D961" s="280" t="s">
        <v>1370</v>
      </c>
      <c r="E961" s="263">
        <v>3149</v>
      </c>
      <c r="F961" s="263">
        <v>68</v>
      </c>
      <c r="G961" s="263">
        <v>53</v>
      </c>
      <c r="H961" s="263">
        <v>0</v>
      </c>
      <c r="I961" s="263">
        <v>0</v>
      </c>
      <c r="J961" s="264">
        <v>1635</v>
      </c>
      <c r="K961" s="264">
        <v>33</v>
      </c>
      <c r="L961" s="264">
        <v>33</v>
      </c>
      <c r="M961" s="264">
        <v>1</v>
      </c>
      <c r="N961" s="264">
        <v>0</v>
      </c>
      <c r="O961" s="264">
        <v>2334</v>
      </c>
      <c r="P961" s="264">
        <v>51</v>
      </c>
      <c r="Q961" s="264">
        <v>51</v>
      </c>
      <c r="R961" s="264">
        <v>17</v>
      </c>
      <c r="S961" s="264">
        <v>0</v>
      </c>
      <c r="T961" s="265">
        <v>0.015</v>
      </c>
      <c r="U961" s="266">
        <v>77615</v>
      </c>
      <c r="V961" s="266">
        <v>1513</v>
      </c>
      <c r="W961" s="266">
        <v>1498</v>
      </c>
      <c r="X961" s="266">
        <v>0</v>
      </c>
      <c r="Y961" s="264">
        <v>1361</v>
      </c>
      <c r="Z961" s="267">
        <v>0.0194936545770792</v>
      </c>
      <c r="AA961" s="267">
        <v>0.0215941568751985</v>
      </c>
      <c r="AB961" s="267">
        <v>0.0201834862385321</v>
      </c>
      <c r="AC961" s="268">
        <v>0.0218508997429306</v>
      </c>
      <c r="AD961" s="269">
        <v>0.00141067063666636</v>
      </c>
      <c r="AE961" s="270">
        <v>17073</v>
      </c>
      <c r="AF961" s="271">
        <v>340</v>
      </c>
      <c r="AG961" s="271">
        <v>0</v>
      </c>
      <c r="AH961" s="271">
        <v>17202</v>
      </c>
      <c r="AI961" s="271">
        <v>377</v>
      </c>
      <c r="AJ961" s="271">
        <v>0</v>
      </c>
      <c r="AK961" s="268">
        <v>0.0199144848591343</v>
      </c>
      <c r="AL961" s="268">
        <v>0.0219160562725264</v>
      </c>
      <c r="AM961" s="269">
        <v>-0.00200157141339214</v>
      </c>
    </row>
    <row r="962" spans="1:39">
      <c r="A962" s="279" t="s">
        <v>1158</v>
      </c>
      <c r="B962" s="280" t="s">
        <v>3344</v>
      </c>
      <c r="C962" s="262" t="s">
        <v>1371</v>
      </c>
      <c r="D962" s="280" t="s">
        <v>1372</v>
      </c>
      <c r="E962" s="263">
        <v>4667</v>
      </c>
      <c r="F962" s="263">
        <v>34</v>
      </c>
      <c r="G962" s="263">
        <v>20</v>
      </c>
      <c r="H962" s="263">
        <v>0</v>
      </c>
      <c r="I962" s="263">
        <v>0</v>
      </c>
      <c r="J962" s="264">
        <v>2038</v>
      </c>
      <c r="K962" s="264">
        <v>44</v>
      </c>
      <c r="L962" s="264">
        <v>44</v>
      </c>
      <c r="M962" s="264">
        <v>4</v>
      </c>
      <c r="N962" s="264">
        <v>0</v>
      </c>
      <c r="O962" s="264">
        <v>3029</v>
      </c>
      <c r="P962" s="264">
        <v>55</v>
      </c>
      <c r="Q962" s="264">
        <v>55</v>
      </c>
      <c r="R962" s="264">
        <v>27</v>
      </c>
      <c r="S962" s="264">
        <v>0</v>
      </c>
      <c r="T962" s="265">
        <v>0.015</v>
      </c>
      <c r="U962" s="266">
        <v>107927</v>
      </c>
      <c r="V962" s="266">
        <v>1764</v>
      </c>
      <c r="W962" s="266">
        <v>1750</v>
      </c>
      <c r="X962" s="266">
        <v>0</v>
      </c>
      <c r="Y962" s="264">
        <v>1625</v>
      </c>
      <c r="Z962" s="267">
        <v>0.0163443809241432</v>
      </c>
      <c r="AA962" s="267">
        <v>0.00728519391472038</v>
      </c>
      <c r="AB962" s="267">
        <v>0.0215897939156035</v>
      </c>
      <c r="AC962" s="268">
        <v>0.0181578078573787</v>
      </c>
      <c r="AD962" s="269">
        <v>-0.0143046000008832</v>
      </c>
      <c r="AE962" s="270">
        <v>23309</v>
      </c>
      <c r="AF962" s="271">
        <v>413</v>
      </c>
      <c r="AG962" s="271">
        <v>0</v>
      </c>
      <c r="AH962" s="271">
        <v>24933</v>
      </c>
      <c r="AI962" s="271">
        <v>356</v>
      </c>
      <c r="AJ962" s="271">
        <v>0</v>
      </c>
      <c r="AK962" s="268">
        <v>0.0177184778411772</v>
      </c>
      <c r="AL962" s="268">
        <v>0.0142782657522159</v>
      </c>
      <c r="AM962" s="269">
        <v>0.00344021208896129</v>
      </c>
    </row>
    <row r="963" spans="1:39">
      <c r="A963" s="279" t="s">
        <v>1158</v>
      </c>
      <c r="B963" s="280" t="s">
        <v>3344</v>
      </c>
      <c r="C963" s="262" t="s">
        <v>1373</v>
      </c>
      <c r="D963" s="280" t="s">
        <v>1374</v>
      </c>
      <c r="E963" s="263">
        <v>4378</v>
      </c>
      <c r="F963" s="263">
        <v>41</v>
      </c>
      <c r="G963" s="263">
        <v>30</v>
      </c>
      <c r="H963" s="263">
        <v>0</v>
      </c>
      <c r="I963" s="263">
        <v>0</v>
      </c>
      <c r="J963" s="264">
        <v>2058</v>
      </c>
      <c r="K963" s="264">
        <v>37</v>
      </c>
      <c r="L963" s="264">
        <v>37</v>
      </c>
      <c r="M963" s="264">
        <v>6</v>
      </c>
      <c r="N963" s="264">
        <v>0</v>
      </c>
      <c r="O963" s="264">
        <v>3007</v>
      </c>
      <c r="P963" s="264">
        <v>54</v>
      </c>
      <c r="Q963" s="264">
        <v>54</v>
      </c>
      <c r="R963" s="264">
        <v>28</v>
      </c>
      <c r="S963" s="264">
        <v>0</v>
      </c>
      <c r="T963" s="265">
        <v>0.015</v>
      </c>
      <c r="U963" s="266">
        <v>100821</v>
      </c>
      <c r="V963" s="266">
        <v>1353</v>
      </c>
      <c r="W963" s="266">
        <v>1342</v>
      </c>
      <c r="X963" s="266">
        <v>0</v>
      </c>
      <c r="Y963" s="264">
        <v>1241</v>
      </c>
      <c r="Z963" s="267">
        <v>0.0134198232511084</v>
      </c>
      <c r="AA963" s="267">
        <v>0.00936500685244404</v>
      </c>
      <c r="AB963" s="267">
        <v>0.0179786200194363</v>
      </c>
      <c r="AC963" s="268">
        <v>0.0179580977718656</v>
      </c>
      <c r="AD963" s="269">
        <v>-0.00861361316699231</v>
      </c>
      <c r="AE963" s="270">
        <v>22745</v>
      </c>
      <c r="AF963" s="271">
        <v>333</v>
      </c>
      <c r="AG963" s="271">
        <v>0</v>
      </c>
      <c r="AH963" s="271">
        <v>22538</v>
      </c>
      <c r="AI963" s="271">
        <v>300</v>
      </c>
      <c r="AJ963" s="271">
        <v>0</v>
      </c>
      <c r="AK963" s="268">
        <v>0.0146405803473291</v>
      </c>
      <c r="AL963" s="268">
        <v>0.0133108527819682</v>
      </c>
      <c r="AM963" s="269">
        <v>0.00132972756536085</v>
      </c>
    </row>
    <row r="964" spans="1:39">
      <c r="A964" s="279" t="s">
        <v>1158</v>
      </c>
      <c r="B964" s="280" t="s">
        <v>3344</v>
      </c>
      <c r="C964" s="262" t="s">
        <v>1375</v>
      </c>
      <c r="D964" s="280" t="s">
        <v>1376</v>
      </c>
      <c r="E964" s="263">
        <v>3874</v>
      </c>
      <c r="F964" s="263">
        <v>58</v>
      </c>
      <c r="G964" s="263">
        <v>33</v>
      </c>
      <c r="H964" s="263">
        <v>0</v>
      </c>
      <c r="I964" s="263">
        <v>0</v>
      </c>
      <c r="J964" s="264">
        <v>1616</v>
      </c>
      <c r="K964" s="264">
        <v>21</v>
      </c>
      <c r="L964" s="264">
        <v>21</v>
      </c>
      <c r="M964" s="264">
        <v>4</v>
      </c>
      <c r="N964" s="264">
        <v>0</v>
      </c>
      <c r="O964" s="264">
        <v>2693</v>
      </c>
      <c r="P964" s="264">
        <v>40</v>
      </c>
      <c r="Q964" s="264">
        <v>40</v>
      </c>
      <c r="R964" s="264">
        <v>29</v>
      </c>
      <c r="S964" s="264">
        <v>0</v>
      </c>
      <c r="T964" s="265">
        <v>0.015</v>
      </c>
      <c r="U964" s="266">
        <v>92881</v>
      </c>
      <c r="V964" s="266">
        <v>1231</v>
      </c>
      <c r="W964" s="266">
        <v>1206</v>
      </c>
      <c r="X964" s="266">
        <v>2</v>
      </c>
      <c r="Y964" s="264">
        <v>1131</v>
      </c>
      <c r="Z964" s="267">
        <v>0.0132319850130813</v>
      </c>
      <c r="AA964" s="267">
        <v>0.0149716055756324</v>
      </c>
      <c r="AB964" s="267">
        <v>0.0129950495049505</v>
      </c>
      <c r="AC964" s="268">
        <v>0.0148533234311177</v>
      </c>
      <c r="AD964" s="269">
        <v>0.00197655607068193</v>
      </c>
      <c r="AE964" s="270">
        <v>19929</v>
      </c>
      <c r="AF964" s="271">
        <v>282</v>
      </c>
      <c r="AG964" s="271">
        <v>0</v>
      </c>
      <c r="AH964" s="271">
        <v>21118</v>
      </c>
      <c r="AI964" s="271">
        <v>308</v>
      </c>
      <c r="AJ964" s="271">
        <v>1</v>
      </c>
      <c r="AK964" s="268">
        <v>0.0141502333283155</v>
      </c>
      <c r="AL964" s="268">
        <v>0.0145373614925656</v>
      </c>
      <c r="AM964" s="269">
        <v>-0.000387128164250064</v>
      </c>
    </row>
    <row r="965" spans="1:39">
      <c r="A965" s="279" t="s">
        <v>1158</v>
      </c>
      <c r="B965" s="280" t="s">
        <v>3344</v>
      </c>
      <c r="C965" s="262" t="s">
        <v>1377</v>
      </c>
      <c r="D965" s="280" t="s">
        <v>1378</v>
      </c>
      <c r="E965" s="263">
        <v>3742</v>
      </c>
      <c r="F965" s="263">
        <v>37</v>
      </c>
      <c r="G965" s="263">
        <v>26</v>
      </c>
      <c r="H965" s="263">
        <v>0</v>
      </c>
      <c r="I965" s="263">
        <v>0</v>
      </c>
      <c r="J965" s="264">
        <v>1667</v>
      </c>
      <c r="K965" s="264">
        <v>42</v>
      </c>
      <c r="L965" s="264">
        <v>42</v>
      </c>
      <c r="M965" s="264">
        <v>12</v>
      </c>
      <c r="N965" s="264">
        <v>0</v>
      </c>
      <c r="O965" s="264">
        <v>2456</v>
      </c>
      <c r="P965" s="264">
        <v>57</v>
      </c>
      <c r="Q965" s="264">
        <v>57</v>
      </c>
      <c r="R965" s="264">
        <v>38</v>
      </c>
      <c r="S965" s="264">
        <v>0</v>
      </c>
      <c r="T965" s="265">
        <v>0.015</v>
      </c>
      <c r="U965" s="266">
        <v>84863</v>
      </c>
      <c r="V965" s="266">
        <v>1090</v>
      </c>
      <c r="W965" s="266">
        <v>1079</v>
      </c>
      <c r="X965" s="266">
        <v>4</v>
      </c>
      <c r="Y965" s="264">
        <v>988</v>
      </c>
      <c r="Z965" s="267">
        <v>0.0127970964967065</v>
      </c>
      <c r="AA965" s="267">
        <v>0.00988776055585248</v>
      </c>
      <c r="AB965" s="267">
        <v>0.0251949610077984</v>
      </c>
      <c r="AC965" s="268">
        <v>0.0232084690553746</v>
      </c>
      <c r="AD965" s="269">
        <v>-0.015307200451946</v>
      </c>
      <c r="AE965" s="270">
        <v>18830</v>
      </c>
      <c r="AF965" s="271">
        <v>281</v>
      </c>
      <c r="AG965" s="271">
        <v>0</v>
      </c>
      <c r="AH965" s="271">
        <v>18849</v>
      </c>
      <c r="AI965" s="271">
        <v>235</v>
      </c>
      <c r="AJ965" s="271">
        <v>2</v>
      </c>
      <c r="AK965" s="268">
        <v>0.014922995220393</v>
      </c>
      <c r="AL965" s="268">
        <v>0.0123613984826781</v>
      </c>
      <c r="AM965" s="269">
        <v>0.00256159673771486</v>
      </c>
    </row>
    <row r="966" spans="1:39">
      <c r="A966" s="279" t="s">
        <v>1158</v>
      </c>
      <c r="B966" s="280" t="s">
        <v>3344</v>
      </c>
      <c r="C966" s="262" t="s">
        <v>1379</v>
      </c>
      <c r="D966" s="280" t="s">
        <v>1380</v>
      </c>
      <c r="E966" s="263">
        <v>3920</v>
      </c>
      <c r="F966" s="263">
        <v>103</v>
      </c>
      <c r="G966" s="263">
        <v>78</v>
      </c>
      <c r="H966" s="263">
        <v>0</v>
      </c>
      <c r="I966" s="263">
        <v>0</v>
      </c>
      <c r="J966" s="264">
        <v>1786</v>
      </c>
      <c r="K966" s="264">
        <v>54</v>
      </c>
      <c r="L966" s="264">
        <v>53</v>
      </c>
      <c r="M966" s="264">
        <v>8</v>
      </c>
      <c r="N966" s="264">
        <v>0</v>
      </c>
      <c r="O966" s="264">
        <v>2716</v>
      </c>
      <c r="P966" s="264">
        <v>75</v>
      </c>
      <c r="Q966" s="264">
        <v>75</v>
      </c>
      <c r="R966" s="264">
        <v>39</v>
      </c>
      <c r="S966" s="264">
        <v>0</v>
      </c>
      <c r="T966" s="265">
        <v>0.015</v>
      </c>
      <c r="U966" s="266">
        <v>90151</v>
      </c>
      <c r="V966" s="266">
        <v>2645</v>
      </c>
      <c r="W966" s="266">
        <v>2618</v>
      </c>
      <c r="X966" s="266">
        <v>0</v>
      </c>
      <c r="Y966" s="264">
        <v>2423</v>
      </c>
      <c r="Z966" s="267">
        <v>0.0293396634535391</v>
      </c>
      <c r="AA966" s="267">
        <v>0.0262755102040816</v>
      </c>
      <c r="AB966" s="267">
        <v>0.0302351623740202</v>
      </c>
      <c r="AC966" s="268">
        <v>0.0276141384388807</v>
      </c>
      <c r="AD966" s="269">
        <v>-0.00395965216993853</v>
      </c>
      <c r="AE966" s="270">
        <v>20334</v>
      </c>
      <c r="AF966" s="271">
        <v>625</v>
      </c>
      <c r="AG966" s="271">
        <v>0</v>
      </c>
      <c r="AH966" s="271">
        <v>20977</v>
      </c>
      <c r="AI966" s="271">
        <v>656</v>
      </c>
      <c r="AJ966" s="271">
        <v>0</v>
      </c>
      <c r="AK966" s="268">
        <v>0.0307366971574702</v>
      </c>
      <c r="AL966" s="268">
        <v>0.0312723459026553</v>
      </c>
      <c r="AM966" s="269">
        <v>-0.000535648745185045</v>
      </c>
    </row>
    <row r="967" spans="1:39">
      <c r="A967" s="279" t="s">
        <v>1158</v>
      </c>
      <c r="B967" s="280" t="s">
        <v>3344</v>
      </c>
      <c r="C967" s="262" t="s">
        <v>1381</v>
      </c>
      <c r="D967" s="280" t="s">
        <v>1382</v>
      </c>
      <c r="E967" s="263">
        <v>4359</v>
      </c>
      <c r="F967" s="263">
        <v>52</v>
      </c>
      <c r="G967" s="263">
        <v>39</v>
      </c>
      <c r="H967" s="263">
        <v>0</v>
      </c>
      <c r="I967" s="263">
        <v>0</v>
      </c>
      <c r="J967" s="264">
        <v>2416</v>
      </c>
      <c r="K967" s="264">
        <v>56</v>
      </c>
      <c r="L967" s="264">
        <v>56</v>
      </c>
      <c r="M967" s="264">
        <v>6</v>
      </c>
      <c r="N967" s="264">
        <v>0</v>
      </c>
      <c r="O967" s="264">
        <v>3259</v>
      </c>
      <c r="P967" s="264">
        <v>82</v>
      </c>
      <c r="Q967" s="264">
        <v>82</v>
      </c>
      <c r="R967" s="264">
        <v>46</v>
      </c>
      <c r="S967" s="264">
        <v>0</v>
      </c>
      <c r="T967" s="265">
        <v>0.015</v>
      </c>
      <c r="U967" s="266">
        <v>105501</v>
      </c>
      <c r="V967" s="266">
        <v>2141</v>
      </c>
      <c r="W967" s="266">
        <v>2128</v>
      </c>
      <c r="X967" s="266">
        <v>0</v>
      </c>
      <c r="Y967" s="264">
        <v>1980</v>
      </c>
      <c r="Z967" s="267">
        <v>0.0202936465057203</v>
      </c>
      <c r="AA967" s="267">
        <v>0.0119293415921083</v>
      </c>
      <c r="AB967" s="267">
        <v>0.0231788079470199</v>
      </c>
      <c r="AC967" s="268">
        <v>0.0251610923596195</v>
      </c>
      <c r="AD967" s="269">
        <v>-0.0112494663549116</v>
      </c>
      <c r="AE967" s="270">
        <v>24306</v>
      </c>
      <c r="AF967" s="271">
        <v>535</v>
      </c>
      <c r="AG967" s="271">
        <v>0</v>
      </c>
      <c r="AH967" s="271">
        <v>23606</v>
      </c>
      <c r="AI967" s="271">
        <v>485</v>
      </c>
      <c r="AJ967" s="271">
        <v>0</v>
      </c>
      <c r="AK967" s="268">
        <v>0.0220110260840945</v>
      </c>
      <c r="AL967" s="268">
        <v>0.0205456239938999</v>
      </c>
      <c r="AM967" s="269">
        <v>0.00146540209019461</v>
      </c>
    </row>
    <row r="968" spans="1:39">
      <c r="A968" s="279" t="s">
        <v>1158</v>
      </c>
      <c r="B968" s="280" t="s">
        <v>3344</v>
      </c>
      <c r="C968" s="262" t="s">
        <v>1383</v>
      </c>
      <c r="D968" s="280" t="s">
        <v>1384</v>
      </c>
      <c r="E968" s="263">
        <v>4850</v>
      </c>
      <c r="F968" s="263">
        <v>56</v>
      </c>
      <c r="G968" s="263">
        <v>44</v>
      </c>
      <c r="H968" s="263">
        <v>2</v>
      </c>
      <c r="I968" s="263">
        <v>0</v>
      </c>
      <c r="J968" s="264">
        <v>2119</v>
      </c>
      <c r="K968" s="264">
        <v>30</v>
      </c>
      <c r="L968" s="264">
        <v>30</v>
      </c>
      <c r="M968" s="264">
        <v>9</v>
      </c>
      <c r="N968" s="264">
        <v>0</v>
      </c>
      <c r="O968" s="264">
        <v>3160</v>
      </c>
      <c r="P968" s="264">
        <v>73</v>
      </c>
      <c r="Q968" s="264">
        <v>73</v>
      </c>
      <c r="R968" s="264">
        <v>26</v>
      </c>
      <c r="S968" s="264">
        <v>0</v>
      </c>
      <c r="T968" s="265">
        <v>0.015</v>
      </c>
      <c r="U968" s="266">
        <v>113073</v>
      </c>
      <c r="V968" s="266">
        <v>1765</v>
      </c>
      <c r="W968" s="266">
        <v>1753</v>
      </c>
      <c r="X968" s="266">
        <v>0</v>
      </c>
      <c r="Y968" s="264">
        <v>1629</v>
      </c>
      <c r="Z968" s="267">
        <v>0.0156093850875098</v>
      </c>
      <c r="AA968" s="267">
        <v>0.0115463917525773</v>
      </c>
      <c r="AB968" s="267">
        <v>0.0141576215195847</v>
      </c>
      <c r="AC968" s="268">
        <v>0.0231012658227848</v>
      </c>
      <c r="AD968" s="269">
        <v>-0.00261122976700739</v>
      </c>
      <c r="AE968" s="270">
        <v>24882</v>
      </c>
      <c r="AF968" s="271">
        <v>380</v>
      </c>
      <c r="AG968" s="271">
        <v>0</v>
      </c>
      <c r="AH968" s="271">
        <v>25415</v>
      </c>
      <c r="AI968" s="271">
        <v>431</v>
      </c>
      <c r="AJ968" s="271">
        <v>0</v>
      </c>
      <c r="AK968" s="268">
        <v>0.0152720842376015</v>
      </c>
      <c r="AL968" s="268">
        <v>0.0169584890812512</v>
      </c>
      <c r="AM968" s="269">
        <v>-0.00168640484364975</v>
      </c>
    </row>
    <row r="969" spans="1:39">
      <c r="A969" s="279" t="s">
        <v>1158</v>
      </c>
      <c r="B969" s="280" t="s">
        <v>3344</v>
      </c>
      <c r="C969" s="262" t="s">
        <v>1385</v>
      </c>
      <c r="D969" s="280" t="s">
        <v>1386</v>
      </c>
      <c r="E969" s="263">
        <v>4594</v>
      </c>
      <c r="F969" s="263">
        <v>66</v>
      </c>
      <c r="G969" s="263">
        <v>53</v>
      </c>
      <c r="H969" s="263">
        <v>0</v>
      </c>
      <c r="I969" s="263">
        <v>0</v>
      </c>
      <c r="J969" s="264">
        <v>2013</v>
      </c>
      <c r="K969" s="264">
        <v>33</v>
      </c>
      <c r="L969" s="264">
        <v>33</v>
      </c>
      <c r="M969" s="264">
        <v>6</v>
      </c>
      <c r="N969" s="264">
        <v>0</v>
      </c>
      <c r="O969" s="264">
        <v>3217</v>
      </c>
      <c r="P969" s="264">
        <v>69</v>
      </c>
      <c r="Q969" s="264">
        <v>69</v>
      </c>
      <c r="R969" s="264">
        <v>42</v>
      </c>
      <c r="S969" s="264">
        <v>0</v>
      </c>
      <c r="T969" s="265">
        <v>0.015</v>
      </c>
      <c r="U969" s="266">
        <v>108331</v>
      </c>
      <c r="V969" s="266">
        <v>1702</v>
      </c>
      <c r="W969" s="266">
        <v>1689</v>
      </c>
      <c r="X969" s="266">
        <v>0</v>
      </c>
      <c r="Y969" s="264">
        <v>1571</v>
      </c>
      <c r="Z969" s="267">
        <v>0.0157111076238565</v>
      </c>
      <c r="AA969" s="267">
        <v>0.0143665650848933</v>
      </c>
      <c r="AB969" s="267">
        <v>0.0163934426229508</v>
      </c>
      <c r="AC969" s="268">
        <v>0.0214485545539322</v>
      </c>
      <c r="AD969" s="269">
        <v>-0.00202687753805748</v>
      </c>
      <c r="AE969" s="270">
        <v>23558</v>
      </c>
      <c r="AF969" s="271">
        <v>406</v>
      </c>
      <c r="AG969" s="271">
        <v>0</v>
      </c>
      <c r="AH969" s="271">
        <v>24122</v>
      </c>
      <c r="AI969" s="271">
        <v>422</v>
      </c>
      <c r="AJ969" s="271">
        <v>0</v>
      </c>
      <c r="AK969" s="268">
        <v>0.0172340606163511</v>
      </c>
      <c r="AL969" s="268">
        <v>0.0174944034491336</v>
      </c>
      <c r="AM969" s="269">
        <v>-0.00026034283278244</v>
      </c>
    </row>
    <row r="970" spans="1:39">
      <c r="A970" s="279" t="s">
        <v>1158</v>
      </c>
      <c r="B970" s="280" t="s">
        <v>3344</v>
      </c>
      <c r="C970" s="262" t="s">
        <v>1387</v>
      </c>
      <c r="D970" s="280" t="s">
        <v>1388</v>
      </c>
      <c r="E970" s="263">
        <v>2814</v>
      </c>
      <c r="F970" s="263">
        <v>23</v>
      </c>
      <c r="G970" s="263">
        <v>18</v>
      </c>
      <c r="H970" s="263">
        <v>0</v>
      </c>
      <c r="I970" s="263">
        <v>0</v>
      </c>
      <c r="J970" s="264">
        <v>1282</v>
      </c>
      <c r="K970" s="264">
        <v>22</v>
      </c>
      <c r="L970" s="264">
        <v>22</v>
      </c>
      <c r="M970" s="264">
        <v>8</v>
      </c>
      <c r="N970" s="264">
        <v>0</v>
      </c>
      <c r="O970" s="264">
        <v>1842</v>
      </c>
      <c r="P970" s="264">
        <v>30</v>
      </c>
      <c r="Q970" s="264">
        <v>30</v>
      </c>
      <c r="R970" s="264">
        <v>17</v>
      </c>
      <c r="S970" s="264">
        <v>0</v>
      </c>
      <c r="T970" s="265">
        <v>0.015</v>
      </c>
      <c r="U970" s="266">
        <v>66165</v>
      </c>
      <c r="V970" s="266">
        <v>834</v>
      </c>
      <c r="W970" s="266">
        <v>829</v>
      </c>
      <c r="X970" s="266">
        <v>0</v>
      </c>
      <c r="Y970" s="264">
        <v>770</v>
      </c>
      <c r="Z970" s="267">
        <v>0.0126048515075947</v>
      </c>
      <c r="AA970" s="267">
        <v>0.00817341862117982</v>
      </c>
      <c r="AB970" s="267">
        <v>0.0171606864274571</v>
      </c>
      <c r="AC970" s="268">
        <v>0.0162866449511401</v>
      </c>
      <c r="AD970" s="269">
        <v>-0.00898726780627728</v>
      </c>
      <c r="AE970" s="270">
        <v>14396</v>
      </c>
      <c r="AF970" s="271">
        <v>195</v>
      </c>
      <c r="AG970" s="271">
        <v>0</v>
      </c>
      <c r="AH970" s="271">
        <v>14922</v>
      </c>
      <c r="AI970" s="271">
        <v>211</v>
      </c>
      <c r="AJ970" s="271">
        <v>0</v>
      </c>
      <c r="AK970" s="268">
        <v>0.0135454292859128</v>
      </c>
      <c r="AL970" s="268">
        <v>0.0141401956842246</v>
      </c>
      <c r="AM970" s="269">
        <v>-0.000594766398311882</v>
      </c>
    </row>
    <row r="971" spans="1:39">
      <c r="A971" s="279" t="s">
        <v>1158</v>
      </c>
      <c r="B971" s="280" t="s">
        <v>3344</v>
      </c>
      <c r="C971" s="262" t="s">
        <v>1389</v>
      </c>
      <c r="D971" s="280" t="s">
        <v>1390</v>
      </c>
      <c r="E971" s="263">
        <v>1522</v>
      </c>
      <c r="F971" s="263">
        <v>20</v>
      </c>
      <c r="G971" s="263">
        <v>19</v>
      </c>
      <c r="H971" s="263">
        <v>0</v>
      </c>
      <c r="I971" s="263">
        <v>0</v>
      </c>
      <c r="J971" s="264">
        <v>658</v>
      </c>
      <c r="K971" s="264">
        <v>13</v>
      </c>
      <c r="L971" s="264">
        <v>13</v>
      </c>
      <c r="M971" s="264">
        <v>2</v>
      </c>
      <c r="N971" s="264">
        <v>0</v>
      </c>
      <c r="O971" s="264">
        <v>1004</v>
      </c>
      <c r="P971" s="264">
        <v>20</v>
      </c>
      <c r="Q971" s="264">
        <v>20</v>
      </c>
      <c r="R971" s="264">
        <v>18</v>
      </c>
      <c r="S971" s="264">
        <v>0</v>
      </c>
      <c r="T971" s="265">
        <v>0.015</v>
      </c>
      <c r="U971" s="266">
        <v>36170</v>
      </c>
      <c r="V971" s="266">
        <v>448</v>
      </c>
      <c r="W971" s="266">
        <v>447</v>
      </c>
      <c r="X971" s="266">
        <v>0</v>
      </c>
      <c r="Y971" s="264">
        <v>412</v>
      </c>
      <c r="Z971" s="267">
        <v>0.0123859552115012</v>
      </c>
      <c r="AA971" s="267">
        <v>0.0131406044678055</v>
      </c>
      <c r="AB971" s="267">
        <v>0.0197568389057751</v>
      </c>
      <c r="AC971" s="268">
        <v>0.0199203187250996</v>
      </c>
      <c r="AD971" s="269">
        <v>-0.00661623443796956</v>
      </c>
      <c r="AE971" s="270">
        <v>7718</v>
      </c>
      <c r="AF971" s="271">
        <v>113</v>
      </c>
      <c r="AG971" s="271">
        <v>0</v>
      </c>
      <c r="AH971" s="271">
        <v>8185</v>
      </c>
      <c r="AI971" s="271">
        <v>107</v>
      </c>
      <c r="AJ971" s="271">
        <v>0</v>
      </c>
      <c r="AK971" s="268">
        <v>0.014641098730241</v>
      </c>
      <c r="AL971" s="268">
        <v>0.0130726939523519</v>
      </c>
      <c r="AM971" s="269">
        <v>0.00156840477788913</v>
      </c>
    </row>
    <row r="972" spans="1:39">
      <c r="A972" s="279" t="s">
        <v>1158</v>
      </c>
      <c r="B972" s="280" t="s">
        <v>3344</v>
      </c>
      <c r="C972" s="262" t="s">
        <v>1391</v>
      </c>
      <c r="D972" s="280" t="s">
        <v>1392</v>
      </c>
      <c r="E972" s="263">
        <v>1894</v>
      </c>
      <c r="F972" s="263">
        <v>12</v>
      </c>
      <c r="G972" s="263">
        <v>10</v>
      </c>
      <c r="H972" s="263">
        <v>0</v>
      </c>
      <c r="I972" s="263">
        <v>0</v>
      </c>
      <c r="J972" s="264">
        <v>928</v>
      </c>
      <c r="K972" s="264">
        <v>15</v>
      </c>
      <c r="L972" s="264">
        <v>15</v>
      </c>
      <c r="M972" s="264">
        <v>1</v>
      </c>
      <c r="N972" s="264">
        <v>0</v>
      </c>
      <c r="O972" s="264">
        <v>1282</v>
      </c>
      <c r="P972" s="264">
        <v>18</v>
      </c>
      <c r="Q972" s="264">
        <v>18</v>
      </c>
      <c r="R972" s="264">
        <v>11</v>
      </c>
      <c r="S972" s="264">
        <v>0</v>
      </c>
      <c r="T972" s="265">
        <v>0.015</v>
      </c>
      <c r="U972" s="266">
        <v>44401</v>
      </c>
      <c r="V972" s="266">
        <v>563</v>
      </c>
      <c r="W972" s="266">
        <v>560</v>
      </c>
      <c r="X972" s="266">
        <v>1</v>
      </c>
      <c r="Y972" s="264">
        <v>523</v>
      </c>
      <c r="Z972" s="267">
        <v>0.0126573725816986</v>
      </c>
      <c r="AA972" s="267">
        <v>0.00633579725448786</v>
      </c>
      <c r="AB972" s="267">
        <v>0.0161637931034483</v>
      </c>
      <c r="AC972" s="268">
        <v>0.0140405616224649</v>
      </c>
      <c r="AD972" s="269">
        <v>-0.00982799584896042</v>
      </c>
      <c r="AE972" s="270">
        <v>9812</v>
      </c>
      <c r="AF972" s="271">
        <v>117</v>
      </c>
      <c r="AG972" s="271">
        <v>0</v>
      </c>
      <c r="AH972" s="271">
        <v>9916</v>
      </c>
      <c r="AI972" s="271">
        <v>127</v>
      </c>
      <c r="AJ972" s="271">
        <v>0</v>
      </c>
      <c r="AK972" s="268">
        <v>0.0119241744802283</v>
      </c>
      <c r="AL972" s="268">
        <v>0.0128075837031061</v>
      </c>
      <c r="AM972" s="269">
        <v>-0.000883409222877799</v>
      </c>
    </row>
    <row r="973" spans="1:39">
      <c r="A973" s="279" t="s">
        <v>1158</v>
      </c>
      <c r="B973" s="280" t="s">
        <v>3344</v>
      </c>
      <c r="C973" s="262" t="s">
        <v>1393</v>
      </c>
      <c r="D973" s="280" t="s">
        <v>1394</v>
      </c>
      <c r="E973" s="263">
        <v>4142</v>
      </c>
      <c r="F973" s="263">
        <v>57</v>
      </c>
      <c r="G973" s="263">
        <v>38</v>
      </c>
      <c r="H973" s="263">
        <v>6</v>
      </c>
      <c r="I973" s="263">
        <v>0</v>
      </c>
      <c r="J973" s="264">
        <v>2491</v>
      </c>
      <c r="K973" s="264">
        <v>44</v>
      </c>
      <c r="L973" s="264">
        <v>44</v>
      </c>
      <c r="M973" s="264">
        <v>2</v>
      </c>
      <c r="N973" s="264">
        <v>0</v>
      </c>
      <c r="O973" s="264">
        <v>3485</v>
      </c>
      <c r="P973" s="264">
        <v>93</v>
      </c>
      <c r="Q973" s="264">
        <v>93</v>
      </c>
      <c r="R973" s="264">
        <v>41</v>
      </c>
      <c r="S973" s="264">
        <v>0</v>
      </c>
      <c r="T973" s="265">
        <v>0.015</v>
      </c>
      <c r="U973" s="266">
        <v>99263</v>
      </c>
      <c r="V973" s="266">
        <v>1957</v>
      </c>
      <c r="W973" s="266">
        <v>1937</v>
      </c>
      <c r="X973" s="266">
        <v>0</v>
      </c>
      <c r="Y973" s="264">
        <v>1785</v>
      </c>
      <c r="Z973" s="267">
        <v>0.0197153017740749</v>
      </c>
      <c r="AA973" s="267">
        <v>0.0137614678899083</v>
      </c>
      <c r="AB973" s="267">
        <v>0.0176635889201124</v>
      </c>
      <c r="AC973" s="268">
        <v>0.0266857962697274</v>
      </c>
      <c r="AD973" s="269">
        <v>-0.00390212103020415</v>
      </c>
      <c r="AE973" s="270">
        <v>23424</v>
      </c>
      <c r="AF973" s="271">
        <v>405</v>
      </c>
      <c r="AG973" s="271">
        <v>0</v>
      </c>
      <c r="AH973" s="271">
        <v>22358</v>
      </c>
      <c r="AI973" s="271">
        <v>444</v>
      </c>
      <c r="AJ973" s="271">
        <v>0</v>
      </c>
      <c r="AK973" s="268">
        <v>0.0172899590163934</v>
      </c>
      <c r="AL973" s="268">
        <v>0.0198586635656141</v>
      </c>
      <c r="AM973" s="269">
        <v>-0.00256870454922066</v>
      </c>
    </row>
    <row r="974" spans="1:39">
      <c r="A974" s="279" t="s">
        <v>1158</v>
      </c>
      <c r="B974" s="280" t="s">
        <v>3344</v>
      </c>
      <c r="C974" s="262" t="s">
        <v>1395</v>
      </c>
      <c r="D974" s="280" t="s">
        <v>1396</v>
      </c>
      <c r="E974" s="263">
        <v>3299</v>
      </c>
      <c r="F974" s="263">
        <v>42</v>
      </c>
      <c r="G974" s="263">
        <v>33</v>
      </c>
      <c r="H974" s="263">
        <v>1</v>
      </c>
      <c r="I974" s="263">
        <v>0</v>
      </c>
      <c r="J974" s="264">
        <v>2101</v>
      </c>
      <c r="K974" s="264">
        <v>30</v>
      </c>
      <c r="L974" s="264">
        <v>30</v>
      </c>
      <c r="M974" s="264">
        <v>6</v>
      </c>
      <c r="N974" s="264">
        <v>0</v>
      </c>
      <c r="O974" s="264">
        <v>2486</v>
      </c>
      <c r="P974" s="264">
        <v>54</v>
      </c>
      <c r="Q974" s="264">
        <v>54</v>
      </c>
      <c r="R974" s="264">
        <v>38</v>
      </c>
      <c r="S974" s="264">
        <v>0</v>
      </c>
      <c r="T974" s="265">
        <v>0.015</v>
      </c>
      <c r="U974" s="266">
        <v>86333</v>
      </c>
      <c r="V974" s="266">
        <v>1206</v>
      </c>
      <c r="W974" s="266">
        <v>1197</v>
      </c>
      <c r="X974" s="266">
        <v>0</v>
      </c>
      <c r="Y974" s="264">
        <v>1115</v>
      </c>
      <c r="Z974" s="267">
        <v>0.0139691659041155</v>
      </c>
      <c r="AA974" s="267">
        <v>0.0127311306456502</v>
      </c>
      <c r="AB974" s="267">
        <v>0.014278914802475</v>
      </c>
      <c r="AC974" s="268">
        <v>0.0217216411906677</v>
      </c>
      <c r="AD974" s="269">
        <v>-0.00154778415682482</v>
      </c>
      <c r="AE974" s="270">
        <v>19533</v>
      </c>
      <c r="AF974" s="271">
        <v>296</v>
      </c>
      <c r="AG974" s="271">
        <v>0</v>
      </c>
      <c r="AH974" s="271">
        <v>19132</v>
      </c>
      <c r="AI974" s="271">
        <v>284</v>
      </c>
      <c r="AJ974" s="271">
        <v>0</v>
      </c>
      <c r="AK974" s="268">
        <v>0.0151538422157375</v>
      </c>
      <c r="AL974" s="268">
        <v>0.0148442400167259</v>
      </c>
      <c r="AM974" s="269">
        <v>0.000309602199011567</v>
      </c>
    </row>
    <row r="975" spans="1:39">
      <c r="A975" s="279" t="s">
        <v>1158</v>
      </c>
      <c r="B975" s="280" t="s">
        <v>3344</v>
      </c>
      <c r="C975" s="262" t="s">
        <v>1397</v>
      </c>
      <c r="D975" s="280" t="s">
        <v>1398</v>
      </c>
      <c r="E975" s="263">
        <v>6950</v>
      </c>
      <c r="F975" s="263">
        <v>58</v>
      </c>
      <c r="G975" s="263">
        <v>46</v>
      </c>
      <c r="H975" s="263">
        <v>12</v>
      </c>
      <c r="I975" s="263">
        <v>0</v>
      </c>
      <c r="J975" s="264">
        <v>5232</v>
      </c>
      <c r="K975" s="264">
        <v>26</v>
      </c>
      <c r="L975" s="264">
        <v>26</v>
      </c>
      <c r="M975" s="264">
        <v>3</v>
      </c>
      <c r="N975" s="264">
        <v>0</v>
      </c>
      <c r="O975" s="264">
        <v>5658</v>
      </c>
      <c r="P975" s="264">
        <v>46</v>
      </c>
      <c r="Q975" s="264">
        <v>46</v>
      </c>
      <c r="R975" s="264">
        <v>28</v>
      </c>
      <c r="S975" s="264">
        <v>0</v>
      </c>
      <c r="T975" s="265">
        <v>0.015</v>
      </c>
      <c r="U975" s="266">
        <v>173085</v>
      </c>
      <c r="V975" s="266">
        <v>2309</v>
      </c>
      <c r="W975" s="266">
        <v>2296</v>
      </c>
      <c r="X975" s="266">
        <v>0</v>
      </c>
      <c r="Y975" s="264">
        <v>2207</v>
      </c>
      <c r="Z975" s="267">
        <v>0.0133402663431262</v>
      </c>
      <c r="AA975" s="267">
        <v>0.00834532374100719</v>
      </c>
      <c r="AB975" s="267">
        <v>0.00496941896024465</v>
      </c>
      <c r="AC975" s="268">
        <v>0.00813008130081301</v>
      </c>
      <c r="AD975" s="269">
        <v>0.00337590478076255</v>
      </c>
      <c r="AE975" s="270">
        <v>44482</v>
      </c>
      <c r="AF975" s="271">
        <v>339</v>
      </c>
      <c r="AG975" s="271">
        <v>0</v>
      </c>
      <c r="AH975" s="271">
        <v>42570</v>
      </c>
      <c r="AI975" s="271">
        <v>494</v>
      </c>
      <c r="AJ975" s="271">
        <v>0</v>
      </c>
      <c r="AK975" s="268">
        <v>0.00762106020412751</v>
      </c>
      <c r="AL975" s="268">
        <v>0.011604416255579</v>
      </c>
      <c r="AM975" s="269">
        <v>-0.00398335605145153</v>
      </c>
    </row>
    <row r="976" spans="1:39">
      <c r="A976" s="279" t="s">
        <v>1158</v>
      </c>
      <c r="B976" s="280" t="s">
        <v>3344</v>
      </c>
      <c r="C976" s="262" t="s">
        <v>1399</v>
      </c>
      <c r="D976" s="280" t="s">
        <v>1400</v>
      </c>
      <c r="E976" s="263">
        <v>2435</v>
      </c>
      <c r="F976" s="263">
        <v>32</v>
      </c>
      <c r="G976" s="263">
        <v>27</v>
      </c>
      <c r="H976" s="263">
        <v>0</v>
      </c>
      <c r="I976" s="263">
        <v>0</v>
      </c>
      <c r="J976" s="264">
        <v>1901</v>
      </c>
      <c r="K976" s="264">
        <v>14</v>
      </c>
      <c r="L976" s="264">
        <v>14</v>
      </c>
      <c r="M976" s="264">
        <v>2</v>
      </c>
      <c r="N976" s="264">
        <v>0</v>
      </c>
      <c r="O976" s="264">
        <v>2065</v>
      </c>
      <c r="P976" s="264">
        <v>21</v>
      </c>
      <c r="Q976" s="264">
        <v>21</v>
      </c>
      <c r="R976" s="264">
        <v>14</v>
      </c>
      <c r="S976" s="264">
        <v>0</v>
      </c>
      <c r="T976" s="265">
        <v>0.015</v>
      </c>
      <c r="U976" s="266">
        <v>68875</v>
      </c>
      <c r="V976" s="266">
        <v>648</v>
      </c>
      <c r="W976" s="266">
        <v>643</v>
      </c>
      <c r="X976" s="266">
        <v>0</v>
      </c>
      <c r="Y976" s="264">
        <v>596</v>
      </c>
      <c r="Z976" s="267">
        <v>0.00940834845735027</v>
      </c>
      <c r="AA976" s="267">
        <v>0.0131416837782341</v>
      </c>
      <c r="AB976" s="267">
        <v>0.00736454497632825</v>
      </c>
      <c r="AC976" s="268">
        <v>0.0101694915254237</v>
      </c>
      <c r="AD976" s="269">
        <v>0.00577713880190584</v>
      </c>
      <c r="AE976" s="270">
        <v>15975</v>
      </c>
      <c r="AF976" s="271">
        <v>145</v>
      </c>
      <c r="AG976" s="271">
        <v>0</v>
      </c>
      <c r="AH976" s="271">
        <v>15734</v>
      </c>
      <c r="AI976" s="271">
        <v>127</v>
      </c>
      <c r="AJ976" s="271">
        <v>0</v>
      </c>
      <c r="AK976" s="268">
        <v>0.00907668231611894</v>
      </c>
      <c r="AL976" s="268">
        <v>0.00807169187746282</v>
      </c>
      <c r="AM976" s="269">
        <v>0.00100499043865612</v>
      </c>
    </row>
    <row r="977" spans="1:39">
      <c r="A977" s="279" t="s">
        <v>1158</v>
      </c>
      <c r="B977" s="280" t="s">
        <v>3344</v>
      </c>
      <c r="C977" s="262" t="s">
        <v>1401</v>
      </c>
      <c r="D977" s="280" t="s">
        <v>1402</v>
      </c>
      <c r="E977" s="263">
        <v>3824</v>
      </c>
      <c r="F977" s="263">
        <v>49</v>
      </c>
      <c r="G977" s="263">
        <v>35</v>
      </c>
      <c r="H977" s="263">
        <v>0</v>
      </c>
      <c r="I977" s="263">
        <v>0</v>
      </c>
      <c r="J977" s="264">
        <v>1864</v>
      </c>
      <c r="K977" s="264">
        <v>30</v>
      </c>
      <c r="L977" s="264">
        <v>30</v>
      </c>
      <c r="M977" s="264">
        <v>6</v>
      </c>
      <c r="N977" s="264">
        <v>0</v>
      </c>
      <c r="O977" s="264">
        <v>2797</v>
      </c>
      <c r="P977" s="264">
        <v>44</v>
      </c>
      <c r="Q977" s="264">
        <v>44</v>
      </c>
      <c r="R977" s="264">
        <v>22</v>
      </c>
      <c r="S977" s="264">
        <v>0</v>
      </c>
      <c r="T977" s="265">
        <v>0.015</v>
      </c>
      <c r="U977" s="266">
        <v>90094</v>
      </c>
      <c r="V977" s="266">
        <v>1433</v>
      </c>
      <c r="W977" s="266">
        <v>1419</v>
      </c>
      <c r="X977" s="266">
        <v>0</v>
      </c>
      <c r="Y977" s="264">
        <v>1324</v>
      </c>
      <c r="Z977" s="267">
        <v>0.0159056096965392</v>
      </c>
      <c r="AA977" s="267">
        <v>0.0128138075313808</v>
      </c>
      <c r="AB977" s="267">
        <v>0.0160944206008584</v>
      </c>
      <c r="AC977" s="268">
        <v>0.0157311405076868</v>
      </c>
      <c r="AD977" s="269">
        <v>-0.00328061306947761</v>
      </c>
      <c r="AE977" s="270">
        <v>20517</v>
      </c>
      <c r="AF977" s="271">
        <v>325</v>
      </c>
      <c r="AG977" s="271">
        <v>0</v>
      </c>
      <c r="AH977" s="271">
        <v>20480</v>
      </c>
      <c r="AI977" s="271">
        <v>373</v>
      </c>
      <c r="AJ977" s="271">
        <v>0</v>
      </c>
      <c r="AK977" s="268">
        <v>0.0158405224935419</v>
      </c>
      <c r="AL977" s="268">
        <v>0.018212890625</v>
      </c>
      <c r="AM977" s="269">
        <v>-0.00237236813145806</v>
      </c>
    </row>
    <row r="978" spans="1:39">
      <c r="A978" s="279" t="s">
        <v>1158</v>
      </c>
      <c r="B978" s="280" t="s">
        <v>3344</v>
      </c>
      <c r="C978" s="262" t="s">
        <v>1403</v>
      </c>
      <c r="D978" s="280" t="s">
        <v>1404</v>
      </c>
      <c r="E978" s="263">
        <v>3002</v>
      </c>
      <c r="F978" s="263">
        <v>57</v>
      </c>
      <c r="G978" s="263">
        <v>43</v>
      </c>
      <c r="H978" s="263">
        <v>0</v>
      </c>
      <c r="I978" s="263">
        <v>0</v>
      </c>
      <c r="J978" s="264">
        <v>1584</v>
      </c>
      <c r="K978" s="264">
        <v>46</v>
      </c>
      <c r="L978" s="264">
        <v>46</v>
      </c>
      <c r="M978" s="264">
        <v>7</v>
      </c>
      <c r="N978" s="264">
        <v>0</v>
      </c>
      <c r="O978" s="264">
        <v>2271</v>
      </c>
      <c r="P978" s="264">
        <v>61</v>
      </c>
      <c r="Q978" s="264">
        <v>61</v>
      </c>
      <c r="R978" s="264">
        <v>29</v>
      </c>
      <c r="S978" s="264">
        <v>0</v>
      </c>
      <c r="T978" s="265">
        <v>0.015</v>
      </c>
      <c r="U978" s="266">
        <v>71743</v>
      </c>
      <c r="V978" s="266">
        <v>1659</v>
      </c>
      <c r="W978" s="266">
        <v>1645</v>
      </c>
      <c r="X978" s="266">
        <v>0</v>
      </c>
      <c r="Y978" s="264">
        <v>1519</v>
      </c>
      <c r="Z978" s="267">
        <v>0.0231242072397307</v>
      </c>
      <c r="AA978" s="267">
        <v>0.0189873417721519</v>
      </c>
      <c r="AB978" s="267">
        <v>0.029040404040404</v>
      </c>
      <c r="AC978" s="268">
        <v>0.0268604139145751</v>
      </c>
      <c r="AD978" s="269">
        <v>-0.0100530622682521</v>
      </c>
      <c r="AE978" s="270">
        <v>16430</v>
      </c>
      <c r="AF978" s="271">
        <v>369</v>
      </c>
      <c r="AG978" s="271">
        <v>0</v>
      </c>
      <c r="AH978" s="271">
        <v>15749</v>
      </c>
      <c r="AI978" s="271">
        <v>395</v>
      </c>
      <c r="AJ978" s="271">
        <v>0</v>
      </c>
      <c r="AK978" s="268">
        <v>0.0224589166159464</v>
      </c>
      <c r="AL978" s="268">
        <v>0.0250809575211125</v>
      </c>
      <c r="AM978" s="269">
        <v>-0.00262204090516601</v>
      </c>
    </row>
    <row r="979" spans="1:39">
      <c r="A979" s="279" t="s">
        <v>1158</v>
      </c>
      <c r="B979" s="280" t="s">
        <v>3344</v>
      </c>
      <c r="C979" s="262" t="s">
        <v>1405</v>
      </c>
      <c r="D979" s="280" t="s">
        <v>1406</v>
      </c>
      <c r="E979" s="263">
        <v>5695</v>
      </c>
      <c r="F979" s="263">
        <v>66</v>
      </c>
      <c r="G979" s="263">
        <v>46</v>
      </c>
      <c r="H979" s="263">
        <v>1</v>
      </c>
      <c r="I979" s="263">
        <v>0</v>
      </c>
      <c r="J979" s="264">
        <v>3901</v>
      </c>
      <c r="K979" s="264">
        <v>32</v>
      </c>
      <c r="L979" s="264">
        <v>32</v>
      </c>
      <c r="M979" s="264">
        <v>8</v>
      </c>
      <c r="N979" s="264">
        <v>0</v>
      </c>
      <c r="O979" s="264">
        <v>4778</v>
      </c>
      <c r="P979" s="264">
        <v>68</v>
      </c>
      <c r="Q979" s="264">
        <v>68</v>
      </c>
      <c r="R979" s="264">
        <v>51</v>
      </c>
      <c r="S979" s="264">
        <v>0</v>
      </c>
      <c r="T979" s="265">
        <v>0.015</v>
      </c>
      <c r="U979" s="266">
        <v>149211</v>
      </c>
      <c r="V979" s="266">
        <v>1921</v>
      </c>
      <c r="W979" s="266">
        <v>1899</v>
      </c>
      <c r="X979" s="266">
        <v>0</v>
      </c>
      <c r="Y979" s="264">
        <v>1797</v>
      </c>
      <c r="Z979" s="267">
        <v>0.0128743859366937</v>
      </c>
      <c r="AA979" s="267">
        <v>0.0115891132572432</v>
      </c>
      <c r="AB979" s="267">
        <v>0.00820302486541912</v>
      </c>
      <c r="AC979" s="268">
        <v>0.0142318961908748</v>
      </c>
      <c r="AD979" s="269">
        <v>0.00338608839182407</v>
      </c>
      <c r="AE979" s="270">
        <v>34855</v>
      </c>
      <c r="AF979" s="271">
        <v>395</v>
      </c>
      <c r="AG979" s="271">
        <v>0</v>
      </c>
      <c r="AH979" s="271">
        <v>33357</v>
      </c>
      <c r="AI979" s="271">
        <v>412</v>
      </c>
      <c r="AJ979" s="271">
        <v>0</v>
      </c>
      <c r="AK979" s="268">
        <v>0.0113326638932721</v>
      </c>
      <c r="AL979" s="268">
        <v>0.0123512306262554</v>
      </c>
      <c r="AM979" s="269">
        <v>-0.00101856673298323</v>
      </c>
    </row>
    <row r="980" spans="1:39">
      <c r="A980" s="279" t="s">
        <v>1158</v>
      </c>
      <c r="B980" s="280" t="s">
        <v>40</v>
      </c>
      <c r="C980" s="262" t="s">
        <v>1407</v>
      </c>
      <c r="D980" s="280" t="s">
        <v>1408</v>
      </c>
      <c r="E980" s="263">
        <v>0</v>
      </c>
      <c r="F980" s="263">
        <v>0</v>
      </c>
      <c r="G980" s="263">
        <v>0</v>
      </c>
      <c r="H980" s="263">
        <v>0</v>
      </c>
      <c r="I980" s="263">
        <v>0</v>
      </c>
      <c r="J980" s="264">
        <v>0</v>
      </c>
      <c r="K980" s="264">
        <v>0</v>
      </c>
      <c r="L980" s="264">
        <v>0</v>
      </c>
      <c r="M980" s="264">
        <v>0</v>
      </c>
      <c r="N980" s="264">
        <v>0</v>
      </c>
      <c r="O980" s="264">
        <v>0</v>
      </c>
      <c r="P980" s="264">
        <v>0</v>
      </c>
      <c r="Q980" s="264">
        <v>0</v>
      </c>
      <c r="R980" s="264">
        <v>0</v>
      </c>
      <c r="S980" s="264">
        <v>0</v>
      </c>
      <c r="T980" s="265">
        <v>0.015</v>
      </c>
      <c r="U980" s="266">
        <v>0</v>
      </c>
      <c r="V980" s="266">
        <v>0</v>
      </c>
      <c r="W980" s="266">
        <v>0</v>
      </c>
      <c r="X980" s="266">
        <v>0</v>
      </c>
      <c r="Y980" s="264">
        <v>0</v>
      </c>
      <c r="Z980" s="267">
        <v>0</v>
      </c>
      <c r="AA980" s="267">
        <v>0</v>
      </c>
      <c r="AB980" s="267">
        <v>0</v>
      </c>
      <c r="AC980" s="268">
        <v>0</v>
      </c>
      <c r="AD980" s="269">
        <v>0</v>
      </c>
      <c r="AE980" s="270">
        <v>0</v>
      </c>
      <c r="AF980" s="271">
        <v>0</v>
      </c>
      <c r="AG980" s="271">
        <v>0</v>
      </c>
      <c r="AH980" s="271">
        <v>0</v>
      </c>
      <c r="AI980" s="271">
        <v>0</v>
      </c>
      <c r="AJ980" s="271">
        <v>0</v>
      </c>
      <c r="AK980" s="268">
        <v>0</v>
      </c>
      <c r="AL980" s="268">
        <v>0</v>
      </c>
      <c r="AM980" s="269">
        <v>0</v>
      </c>
    </row>
    <row r="981" spans="1:39">
      <c r="A981" s="279" t="s">
        <v>1158</v>
      </c>
      <c r="B981" s="280" t="s">
        <v>3344</v>
      </c>
      <c r="C981" s="262" t="s">
        <v>1409</v>
      </c>
      <c r="D981" s="280" t="s">
        <v>1410</v>
      </c>
      <c r="E981" s="263">
        <v>2046</v>
      </c>
      <c r="F981" s="263">
        <v>40</v>
      </c>
      <c r="G981" s="263">
        <v>31</v>
      </c>
      <c r="H981" s="263">
        <v>3</v>
      </c>
      <c r="I981" s="263">
        <v>0</v>
      </c>
      <c r="J981" s="264">
        <v>989</v>
      </c>
      <c r="K981" s="264">
        <v>22</v>
      </c>
      <c r="L981" s="264">
        <v>22</v>
      </c>
      <c r="M981" s="264">
        <v>13</v>
      </c>
      <c r="N981" s="264">
        <v>0</v>
      </c>
      <c r="O981" s="264">
        <v>1491</v>
      </c>
      <c r="P981" s="264">
        <v>29</v>
      </c>
      <c r="Q981" s="264">
        <v>28</v>
      </c>
      <c r="R981" s="264">
        <v>24</v>
      </c>
      <c r="S981" s="264">
        <v>0</v>
      </c>
      <c r="T981" s="265">
        <v>0.015</v>
      </c>
      <c r="U981" s="266">
        <v>48875</v>
      </c>
      <c r="V981" s="266">
        <v>1161</v>
      </c>
      <c r="W981" s="266">
        <v>1151</v>
      </c>
      <c r="X981" s="266">
        <v>0</v>
      </c>
      <c r="Y981" s="264">
        <v>1107</v>
      </c>
      <c r="Z981" s="267">
        <v>0.0237544757033248</v>
      </c>
      <c r="AA981" s="267">
        <v>0.0195503421309873</v>
      </c>
      <c r="AB981" s="267">
        <v>0.0222446916076845</v>
      </c>
      <c r="AC981" s="268">
        <v>0.0194500335345406</v>
      </c>
      <c r="AD981" s="269">
        <v>-0.00269434947669724</v>
      </c>
      <c r="AE981" s="270">
        <v>11069</v>
      </c>
      <c r="AF981" s="271">
        <v>260</v>
      </c>
      <c r="AG981" s="271">
        <v>0</v>
      </c>
      <c r="AH981" s="271">
        <v>10905</v>
      </c>
      <c r="AI981" s="271">
        <v>272</v>
      </c>
      <c r="AJ981" s="271">
        <v>0</v>
      </c>
      <c r="AK981" s="268">
        <v>0.023489023398681</v>
      </c>
      <c r="AL981" s="268">
        <v>0.0249426868408987</v>
      </c>
      <c r="AM981" s="269">
        <v>-0.00145366344221767</v>
      </c>
    </row>
    <row r="982" spans="1:39">
      <c r="A982" s="279" t="s">
        <v>1158</v>
      </c>
      <c r="B982" s="280" t="s">
        <v>3346</v>
      </c>
      <c r="C982" s="262" t="s">
        <v>1411</v>
      </c>
      <c r="D982" s="280" t="s">
        <v>1412</v>
      </c>
      <c r="E982" s="263">
        <v>2812</v>
      </c>
      <c r="F982" s="263">
        <v>36</v>
      </c>
      <c r="G982" s="263">
        <v>26</v>
      </c>
      <c r="H982" s="263">
        <v>0</v>
      </c>
      <c r="I982" s="263">
        <v>0</v>
      </c>
      <c r="J982" s="264">
        <v>1349</v>
      </c>
      <c r="K982" s="264">
        <v>25</v>
      </c>
      <c r="L982" s="264">
        <v>25</v>
      </c>
      <c r="M982" s="264">
        <v>2</v>
      </c>
      <c r="N982" s="264">
        <v>0</v>
      </c>
      <c r="O982" s="264">
        <v>1835</v>
      </c>
      <c r="P982" s="264">
        <v>63</v>
      </c>
      <c r="Q982" s="264">
        <v>62</v>
      </c>
      <c r="R982" s="264">
        <v>18</v>
      </c>
      <c r="S982" s="264">
        <v>0</v>
      </c>
      <c r="T982" s="265">
        <v>0.015</v>
      </c>
      <c r="U982" s="266">
        <v>63131</v>
      </c>
      <c r="V982" s="266">
        <v>1239</v>
      </c>
      <c r="W982" s="266">
        <v>1227</v>
      </c>
      <c r="X982" s="266">
        <v>1</v>
      </c>
      <c r="Y982" s="264">
        <v>1116</v>
      </c>
      <c r="Z982" s="267">
        <v>0.0196100172656856</v>
      </c>
      <c r="AA982" s="267">
        <v>0.0128022759601707</v>
      </c>
      <c r="AB982" s="267">
        <v>0.0185322461082283</v>
      </c>
      <c r="AC982" s="268">
        <v>0.0343324250681199</v>
      </c>
      <c r="AD982" s="269">
        <v>-0.00572997014805762</v>
      </c>
      <c r="AE982" s="270">
        <v>13368</v>
      </c>
      <c r="AF982" s="271">
        <v>333</v>
      </c>
      <c r="AG982" s="271">
        <v>0</v>
      </c>
      <c r="AH982" s="271">
        <v>13326</v>
      </c>
      <c r="AI982" s="271">
        <v>274</v>
      </c>
      <c r="AJ982" s="271">
        <v>0</v>
      </c>
      <c r="AK982" s="268">
        <v>0.0249102333931777</v>
      </c>
      <c r="AL982" s="268">
        <v>0.0205613087197959</v>
      </c>
      <c r="AM982" s="269">
        <v>0.00434892467338185</v>
      </c>
    </row>
    <row r="983" spans="1:39">
      <c r="A983" s="279" t="s">
        <v>1158</v>
      </c>
      <c r="B983" s="280" t="s">
        <v>3346</v>
      </c>
      <c r="C983" s="262" t="s">
        <v>1413</v>
      </c>
      <c r="D983" s="280" t="s">
        <v>1414</v>
      </c>
      <c r="E983" s="263">
        <v>2349</v>
      </c>
      <c r="F983" s="263">
        <v>25</v>
      </c>
      <c r="G983" s="263">
        <v>21</v>
      </c>
      <c r="H983" s="263">
        <v>0</v>
      </c>
      <c r="I983" s="263">
        <v>0</v>
      </c>
      <c r="J983" s="264">
        <v>1144</v>
      </c>
      <c r="K983" s="264">
        <v>40</v>
      </c>
      <c r="L983" s="264">
        <v>40</v>
      </c>
      <c r="M983" s="264">
        <v>0</v>
      </c>
      <c r="N983" s="264">
        <v>0</v>
      </c>
      <c r="O983" s="264">
        <v>1547</v>
      </c>
      <c r="P983" s="264">
        <v>35</v>
      </c>
      <c r="Q983" s="264">
        <v>35</v>
      </c>
      <c r="R983" s="264">
        <v>14</v>
      </c>
      <c r="S983" s="264">
        <v>0</v>
      </c>
      <c r="T983" s="265">
        <v>0.015</v>
      </c>
      <c r="U983" s="266">
        <v>51033</v>
      </c>
      <c r="V983" s="266">
        <v>1061</v>
      </c>
      <c r="W983" s="266">
        <v>1056</v>
      </c>
      <c r="X983" s="266">
        <v>4</v>
      </c>
      <c r="Y983" s="264">
        <v>950</v>
      </c>
      <c r="Z983" s="267">
        <v>0.0207120882566183</v>
      </c>
      <c r="AA983" s="267">
        <v>0.0106428267347808</v>
      </c>
      <c r="AB983" s="267">
        <v>0.034965034965035</v>
      </c>
      <c r="AC983" s="268">
        <v>0.0226244343891403</v>
      </c>
      <c r="AD983" s="269">
        <v>-0.0243222082302542</v>
      </c>
      <c r="AE983" s="270">
        <v>11101</v>
      </c>
      <c r="AF983" s="271">
        <v>272</v>
      </c>
      <c r="AG983" s="271">
        <v>0</v>
      </c>
      <c r="AH983" s="271">
        <v>10566</v>
      </c>
      <c r="AI983" s="271">
        <v>237</v>
      </c>
      <c r="AJ983" s="271">
        <v>3</v>
      </c>
      <c r="AK983" s="268">
        <v>0.0245022970903522</v>
      </c>
      <c r="AL983" s="268">
        <v>0.0221465076660988</v>
      </c>
      <c r="AM983" s="269">
        <v>0.00235578942425341</v>
      </c>
    </row>
    <row r="984" spans="1:39">
      <c r="A984" s="279" t="s">
        <v>1158</v>
      </c>
      <c r="B984" s="280" t="s">
        <v>3346</v>
      </c>
      <c r="C984" s="262" t="s">
        <v>1415</v>
      </c>
      <c r="D984" s="280" t="s">
        <v>1416</v>
      </c>
      <c r="E984" s="263">
        <v>5304</v>
      </c>
      <c r="F984" s="263">
        <v>21</v>
      </c>
      <c r="G984" s="263">
        <v>16</v>
      </c>
      <c r="H984" s="263">
        <v>0</v>
      </c>
      <c r="I984" s="263">
        <v>0</v>
      </c>
      <c r="J984" s="264">
        <v>2566</v>
      </c>
      <c r="K984" s="264">
        <v>109</v>
      </c>
      <c r="L984" s="264">
        <v>109</v>
      </c>
      <c r="M984" s="264">
        <v>1</v>
      </c>
      <c r="N984" s="264">
        <v>0</v>
      </c>
      <c r="O984" s="264">
        <v>3203</v>
      </c>
      <c r="P984" s="264">
        <v>50</v>
      </c>
      <c r="Q984" s="264">
        <v>50</v>
      </c>
      <c r="R984" s="264">
        <v>5</v>
      </c>
      <c r="S984" s="264">
        <v>0</v>
      </c>
      <c r="T984" s="265">
        <v>0.015</v>
      </c>
      <c r="U984" s="266">
        <v>110948</v>
      </c>
      <c r="V984" s="266">
        <v>1810</v>
      </c>
      <c r="W984" s="266">
        <v>1804</v>
      </c>
      <c r="X984" s="266">
        <v>1</v>
      </c>
      <c r="Y984" s="264">
        <v>1553</v>
      </c>
      <c r="Z984" s="267">
        <v>0.0163049356455276</v>
      </c>
      <c r="AA984" s="267">
        <v>0.00395927601809955</v>
      </c>
      <c r="AB984" s="267">
        <v>0.0424785658612627</v>
      </c>
      <c r="AC984" s="268">
        <v>0.0156103652825476</v>
      </c>
      <c r="AD984" s="269">
        <v>-0.0385192898431631</v>
      </c>
      <c r="AE984" s="270">
        <v>25171</v>
      </c>
      <c r="AF984" s="271">
        <v>451</v>
      </c>
      <c r="AG984" s="271">
        <v>0</v>
      </c>
      <c r="AH984" s="271">
        <v>24174</v>
      </c>
      <c r="AI984" s="271">
        <v>439</v>
      </c>
      <c r="AJ984" s="271">
        <v>0</v>
      </c>
      <c r="AK984" s="268">
        <v>0.0179174446783997</v>
      </c>
      <c r="AL984" s="268">
        <v>0.0181600066186812</v>
      </c>
      <c r="AM984" s="269">
        <v>-0.00024256194028148</v>
      </c>
    </row>
    <row r="985" spans="1:39">
      <c r="A985" s="279" t="s">
        <v>1158</v>
      </c>
      <c r="B985" s="280" t="s">
        <v>3346</v>
      </c>
      <c r="C985" s="262" t="s">
        <v>1417</v>
      </c>
      <c r="D985" s="280" t="s">
        <v>1418</v>
      </c>
      <c r="E985" s="263">
        <v>4022</v>
      </c>
      <c r="F985" s="263">
        <v>42</v>
      </c>
      <c r="G985" s="263">
        <v>38</v>
      </c>
      <c r="H985" s="263">
        <v>4</v>
      </c>
      <c r="I985" s="263">
        <v>0</v>
      </c>
      <c r="J985" s="264">
        <v>1908</v>
      </c>
      <c r="K985" s="264">
        <v>46</v>
      </c>
      <c r="L985" s="264">
        <v>46</v>
      </c>
      <c r="M985" s="264">
        <v>4</v>
      </c>
      <c r="N985" s="264">
        <v>0</v>
      </c>
      <c r="O985" s="264">
        <v>2605</v>
      </c>
      <c r="P985" s="264">
        <v>64</v>
      </c>
      <c r="Q985" s="264">
        <v>64</v>
      </c>
      <c r="R985" s="264">
        <v>33</v>
      </c>
      <c r="S985" s="264">
        <v>0</v>
      </c>
      <c r="T985" s="265">
        <v>0.015</v>
      </c>
      <c r="U985" s="266">
        <v>85316</v>
      </c>
      <c r="V985" s="266">
        <v>1422</v>
      </c>
      <c r="W985" s="266">
        <v>1418</v>
      </c>
      <c r="X985" s="266">
        <v>0</v>
      </c>
      <c r="Y985" s="264">
        <v>1294</v>
      </c>
      <c r="Z985" s="267">
        <v>0.0166674480753903</v>
      </c>
      <c r="AA985" s="267">
        <v>0.0104425658876181</v>
      </c>
      <c r="AB985" s="267">
        <v>0.0241090146750524</v>
      </c>
      <c r="AC985" s="268">
        <v>0.0245681381957774</v>
      </c>
      <c r="AD985" s="269">
        <v>-0.0136664487874343</v>
      </c>
      <c r="AE985" s="270">
        <v>18767</v>
      </c>
      <c r="AF985" s="271">
        <v>371</v>
      </c>
      <c r="AG985" s="271">
        <v>0</v>
      </c>
      <c r="AH985" s="271">
        <v>18161</v>
      </c>
      <c r="AI985" s="271">
        <v>363</v>
      </c>
      <c r="AJ985" s="271">
        <v>0</v>
      </c>
      <c r="AK985" s="268">
        <v>0.0197687430063409</v>
      </c>
      <c r="AL985" s="268">
        <v>0.0199878861296184</v>
      </c>
      <c r="AM985" s="269">
        <v>-0.000219143123277494</v>
      </c>
    </row>
    <row r="986" spans="1:39">
      <c r="A986" s="279" t="s">
        <v>1158</v>
      </c>
      <c r="B986" s="280" t="s">
        <v>3346</v>
      </c>
      <c r="C986" s="262" t="s">
        <v>1419</v>
      </c>
      <c r="D986" s="280" t="s">
        <v>1420</v>
      </c>
      <c r="E986" s="263">
        <v>4973</v>
      </c>
      <c r="F986" s="263">
        <v>72</v>
      </c>
      <c r="G986" s="263">
        <v>52</v>
      </c>
      <c r="H986" s="263">
        <v>0</v>
      </c>
      <c r="I986" s="263">
        <v>0</v>
      </c>
      <c r="J986" s="264">
        <v>2897</v>
      </c>
      <c r="K986" s="264">
        <v>107</v>
      </c>
      <c r="L986" s="264">
        <v>107</v>
      </c>
      <c r="M986" s="264">
        <v>0</v>
      </c>
      <c r="N986" s="264">
        <v>0</v>
      </c>
      <c r="O986" s="264">
        <v>3866</v>
      </c>
      <c r="P986" s="264">
        <v>91</v>
      </c>
      <c r="Q986" s="264">
        <v>91</v>
      </c>
      <c r="R986" s="264">
        <v>29</v>
      </c>
      <c r="S986" s="264">
        <v>0</v>
      </c>
      <c r="T986" s="265">
        <v>0.015</v>
      </c>
      <c r="U986" s="266">
        <v>116293</v>
      </c>
      <c r="V986" s="266">
        <v>2401</v>
      </c>
      <c r="W986" s="266">
        <v>2380</v>
      </c>
      <c r="X986" s="266">
        <v>1</v>
      </c>
      <c r="Y986" s="264">
        <v>2103</v>
      </c>
      <c r="Z986" s="267">
        <v>0.0206375276241906</v>
      </c>
      <c r="AA986" s="267">
        <v>0.0144781821837925</v>
      </c>
      <c r="AB986" s="267">
        <v>0.0369347600966517</v>
      </c>
      <c r="AC986" s="268">
        <v>0.0235385411277807</v>
      </c>
      <c r="AD986" s="269">
        <v>-0.0224565779128592</v>
      </c>
      <c r="AE986" s="270">
        <v>25366</v>
      </c>
      <c r="AF986" s="271">
        <v>638</v>
      </c>
      <c r="AG986" s="271">
        <v>0</v>
      </c>
      <c r="AH986" s="271">
        <v>24777</v>
      </c>
      <c r="AI986" s="271">
        <v>487</v>
      </c>
      <c r="AJ986" s="271">
        <v>1</v>
      </c>
      <c r="AK986" s="268">
        <v>0.0251517779705117</v>
      </c>
      <c r="AL986" s="268">
        <v>0.0196149654921903</v>
      </c>
      <c r="AM986" s="269">
        <v>0.00553681247832137</v>
      </c>
    </row>
    <row r="987" spans="1:39">
      <c r="A987" s="279" t="s">
        <v>1158</v>
      </c>
      <c r="B987" s="280" t="s">
        <v>3346</v>
      </c>
      <c r="C987" s="262" t="s">
        <v>1421</v>
      </c>
      <c r="D987" s="280" t="s">
        <v>1422</v>
      </c>
      <c r="E987" s="263">
        <v>4630</v>
      </c>
      <c r="F987" s="263">
        <v>124</v>
      </c>
      <c r="G987" s="263">
        <v>82</v>
      </c>
      <c r="H987" s="263">
        <v>0</v>
      </c>
      <c r="I987" s="263">
        <v>0</v>
      </c>
      <c r="J987" s="264">
        <v>2322</v>
      </c>
      <c r="K987" s="264">
        <v>61</v>
      </c>
      <c r="L987" s="264">
        <v>60</v>
      </c>
      <c r="M987" s="264">
        <v>0</v>
      </c>
      <c r="N987" s="264">
        <v>0</v>
      </c>
      <c r="O987" s="264">
        <v>3005</v>
      </c>
      <c r="P987" s="264">
        <v>67</v>
      </c>
      <c r="Q987" s="264">
        <v>67</v>
      </c>
      <c r="R987" s="264">
        <v>41</v>
      </c>
      <c r="S987" s="264">
        <v>0</v>
      </c>
      <c r="T987" s="265">
        <v>0.015</v>
      </c>
      <c r="U987" s="266">
        <v>101920</v>
      </c>
      <c r="V987" s="266">
        <v>2223</v>
      </c>
      <c r="W987" s="266">
        <v>2179</v>
      </c>
      <c r="X987" s="266">
        <v>9</v>
      </c>
      <c r="Y987" s="264">
        <v>1964</v>
      </c>
      <c r="Z987" s="267">
        <v>0.0217229199372057</v>
      </c>
      <c r="AA987" s="267">
        <v>0.0267818574514039</v>
      </c>
      <c r="AB987" s="267">
        <v>0.0262704565030146</v>
      </c>
      <c r="AC987" s="268">
        <v>0.0222961730449251</v>
      </c>
      <c r="AD987" s="269">
        <v>0.000511400948389248</v>
      </c>
      <c r="AE987" s="270">
        <v>22090</v>
      </c>
      <c r="AF987" s="271">
        <v>609</v>
      </c>
      <c r="AG987" s="271">
        <v>0</v>
      </c>
      <c r="AH987" s="271">
        <v>22058</v>
      </c>
      <c r="AI987" s="271">
        <v>501</v>
      </c>
      <c r="AJ987" s="271">
        <v>5</v>
      </c>
      <c r="AK987" s="268">
        <v>0.0275690357627886</v>
      </c>
      <c r="AL987" s="268">
        <v>0.0224861728171185</v>
      </c>
      <c r="AM987" s="269">
        <v>0.00508286294567008</v>
      </c>
    </row>
    <row r="988" spans="1:39">
      <c r="A988" s="279" t="s">
        <v>1158</v>
      </c>
      <c r="B988" s="280" t="s">
        <v>3346</v>
      </c>
      <c r="C988" s="262" t="s">
        <v>1423</v>
      </c>
      <c r="D988" s="280" t="s">
        <v>1424</v>
      </c>
      <c r="E988" s="263">
        <v>3865</v>
      </c>
      <c r="F988" s="263">
        <v>86</v>
      </c>
      <c r="G988" s="263">
        <v>62</v>
      </c>
      <c r="H988" s="263">
        <v>1</v>
      </c>
      <c r="I988" s="263">
        <v>0</v>
      </c>
      <c r="J988" s="264">
        <v>1734</v>
      </c>
      <c r="K988" s="264">
        <v>75</v>
      </c>
      <c r="L988" s="264">
        <v>74</v>
      </c>
      <c r="M988" s="264">
        <v>14</v>
      </c>
      <c r="N988" s="264">
        <v>0</v>
      </c>
      <c r="O988" s="264">
        <v>2663</v>
      </c>
      <c r="P988" s="264">
        <v>122</v>
      </c>
      <c r="Q988" s="264">
        <v>122</v>
      </c>
      <c r="R988" s="264">
        <v>37</v>
      </c>
      <c r="S988" s="264">
        <v>0</v>
      </c>
      <c r="T988" s="265">
        <v>0.015</v>
      </c>
      <c r="U988" s="266">
        <v>85774</v>
      </c>
      <c r="V988" s="266">
        <v>2567</v>
      </c>
      <c r="W988" s="266">
        <v>2542</v>
      </c>
      <c r="X988" s="266">
        <v>0</v>
      </c>
      <c r="Y988" s="264">
        <v>2297</v>
      </c>
      <c r="Z988" s="267">
        <v>0.0299274838529158</v>
      </c>
      <c r="AA988" s="267">
        <v>0.0222509702457956</v>
      </c>
      <c r="AB988" s="267">
        <v>0.0432525951557093</v>
      </c>
      <c r="AC988" s="268">
        <v>0.0458129928651896</v>
      </c>
      <c r="AD988" s="269">
        <v>-0.0210016249099137</v>
      </c>
      <c r="AE988" s="270">
        <v>18646</v>
      </c>
      <c r="AF988" s="271">
        <v>619</v>
      </c>
      <c r="AG988" s="271">
        <v>0</v>
      </c>
      <c r="AH988" s="271">
        <v>18324</v>
      </c>
      <c r="AI988" s="271">
        <v>609</v>
      </c>
      <c r="AJ988" s="271">
        <v>0</v>
      </c>
      <c r="AK988" s="268">
        <v>0.0331974686259788</v>
      </c>
      <c r="AL988" s="268">
        <v>0.0332351015062213</v>
      </c>
      <c r="AM988" s="269">
        <v>-3.76328802425829e-5</v>
      </c>
    </row>
    <row r="989" spans="1:39">
      <c r="A989" s="279" t="s">
        <v>1158</v>
      </c>
      <c r="B989" s="280" t="s">
        <v>3346</v>
      </c>
      <c r="C989" s="262" t="s">
        <v>1425</v>
      </c>
      <c r="D989" s="280" t="s">
        <v>1426</v>
      </c>
      <c r="E989" s="263">
        <v>4513</v>
      </c>
      <c r="F989" s="263">
        <v>162</v>
      </c>
      <c r="G989" s="263">
        <v>105</v>
      </c>
      <c r="H989" s="263">
        <v>2</v>
      </c>
      <c r="I989" s="263">
        <v>0</v>
      </c>
      <c r="J989" s="264">
        <v>2749</v>
      </c>
      <c r="K989" s="264">
        <v>87</v>
      </c>
      <c r="L989" s="264">
        <v>87</v>
      </c>
      <c r="M989" s="264">
        <v>18</v>
      </c>
      <c r="N989" s="264">
        <v>0</v>
      </c>
      <c r="O989" s="264">
        <v>2938</v>
      </c>
      <c r="P989" s="264">
        <v>147</v>
      </c>
      <c r="Q989" s="264">
        <v>147</v>
      </c>
      <c r="R989" s="264">
        <v>72</v>
      </c>
      <c r="S989" s="264">
        <v>0</v>
      </c>
      <c r="T989" s="265">
        <v>0.015</v>
      </c>
      <c r="U989" s="266">
        <v>103661</v>
      </c>
      <c r="V989" s="266">
        <v>3173</v>
      </c>
      <c r="W989" s="266">
        <v>3115</v>
      </c>
      <c r="X989" s="266">
        <v>0</v>
      </c>
      <c r="Y989" s="264">
        <v>2820</v>
      </c>
      <c r="Z989" s="267">
        <v>0.0306093902239029</v>
      </c>
      <c r="AA989" s="267">
        <v>0.035896299578994</v>
      </c>
      <c r="AB989" s="267">
        <v>0.0316478719534376</v>
      </c>
      <c r="AC989" s="268">
        <v>0.0500340367597005</v>
      </c>
      <c r="AD989" s="269">
        <v>0.0042484276255564</v>
      </c>
      <c r="AE989" s="270">
        <v>23177</v>
      </c>
      <c r="AF989" s="271">
        <v>881</v>
      </c>
      <c r="AG989" s="271">
        <v>0</v>
      </c>
      <c r="AH989" s="271">
        <v>22401</v>
      </c>
      <c r="AI989" s="271">
        <v>731</v>
      </c>
      <c r="AJ989" s="271">
        <v>0</v>
      </c>
      <c r="AK989" s="268">
        <v>0.0380118220649782</v>
      </c>
      <c r="AL989" s="268">
        <v>0.0326324717646534</v>
      </c>
      <c r="AM989" s="269">
        <v>0.00537935030032485</v>
      </c>
    </row>
    <row r="990" spans="1:39">
      <c r="A990" s="279" t="s">
        <v>1158</v>
      </c>
      <c r="B990" s="280" t="s">
        <v>3346</v>
      </c>
      <c r="C990" s="262" t="s">
        <v>1427</v>
      </c>
      <c r="D990" s="280" t="s">
        <v>1428</v>
      </c>
      <c r="E990" s="263">
        <v>7891</v>
      </c>
      <c r="F990" s="263">
        <v>141</v>
      </c>
      <c r="G990" s="263">
        <v>96</v>
      </c>
      <c r="H990" s="263">
        <v>1</v>
      </c>
      <c r="I990" s="263">
        <v>0</v>
      </c>
      <c r="J990" s="264">
        <v>3821</v>
      </c>
      <c r="K990" s="264">
        <v>298</v>
      </c>
      <c r="L990" s="264">
        <v>297</v>
      </c>
      <c r="M990" s="264">
        <v>34</v>
      </c>
      <c r="N990" s="264">
        <v>0</v>
      </c>
      <c r="O990" s="264">
        <v>5194</v>
      </c>
      <c r="P990" s="264">
        <v>106</v>
      </c>
      <c r="Q990" s="264">
        <v>106</v>
      </c>
      <c r="R990" s="264">
        <v>21</v>
      </c>
      <c r="S990" s="264">
        <v>0</v>
      </c>
      <c r="T990" s="265">
        <v>0.015</v>
      </c>
      <c r="U990" s="266">
        <v>169551</v>
      </c>
      <c r="V990" s="266">
        <v>4807</v>
      </c>
      <c r="W990" s="266">
        <v>4758</v>
      </c>
      <c r="X990" s="266">
        <v>17</v>
      </c>
      <c r="Y990" s="264">
        <v>4137</v>
      </c>
      <c r="Z990" s="267">
        <v>0.0282510866936792</v>
      </c>
      <c r="AA990" s="267">
        <v>0.017868457736662</v>
      </c>
      <c r="AB990" s="267">
        <v>0.0779900549594347</v>
      </c>
      <c r="AC990" s="268">
        <v>0.0204081632653061</v>
      </c>
      <c r="AD990" s="269">
        <v>-0.0601215972227727</v>
      </c>
      <c r="AE990" s="270">
        <v>37441</v>
      </c>
      <c r="AF990" s="271">
        <v>1258</v>
      </c>
      <c r="AG990" s="271">
        <v>0</v>
      </c>
      <c r="AH990" s="271">
        <v>36299</v>
      </c>
      <c r="AI990" s="271">
        <v>1131</v>
      </c>
      <c r="AJ990" s="271">
        <v>6</v>
      </c>
      <c r="AK990" s="268">
        <v>0.0335995299270853</v>
      </c>
      <c r="AL990" s="268">
        <v>0.0309925893275297</v>
      </c>
      <c r="AM990" s="269">
        <v>0.00260694059955559</v>
      </c>
    </row>
    <row r="991" spans="1:39">
      <c r="A991" s="279" t="s">
        <v>1158</v>
      </c>
      <c r="B991" s="280" t="s">
        <v>3346</v>
      </c>
      <c r="C991" s="262" t="s">
        <v>1429</v>
      </c>
      <c r="D991" s="280" t="s">
        <v>1430</v>
      </c>
      <c r="E991" s="263">
        <v>3664</v>
      </c>
      <c r="F991" s="263">
        <v>66</v>
      </c>
      <c r="G991" s="263">
        <v>51</v>
      </c>
      <c r="H991" s="263">
        <v>0</v>
      </c>
      <c r="I991" s="263">
        <v>0</v>
      </c>
      <c r="J991" s="264">
        <v>2053</v>
      </c>
      <c r="K991" s="264">
        <v>52</v>
      </c>
      <c r="L991" s="264">
        <v>51</v>
      </c>
      <c r="M991" s="264">
        <v>10</v>
      </c>
      <c r="N991" s="264">
        <v>0</v>
      </c>
      <c r="O991" s="264">
        <v>2347</v>
      </c>
      <c r="P991" s="264">
        <v>56</v>
      </c>
      <c r="Q991" s="264">
        <v>56</v>
      </c>
      <c r="R991" s="264">
        <v>34</v>
      </c>
      <c r="S991" s="264">
        <v>0</v>
      </c>
      <c r="T991" s="265">
        <v>0.015</v>
      </c>
      <c r="U991" s="266">
        <v>83477</v>
      </c>
      <c r="V991" s="266">
        <v>1784</v>
      </c>
      <c r="W991" s="266">
        <v>1767</v>
      </c>
      <c r="X991" s="266">
        <v>0</v>
      </c>
      <c r="Y991" s="264">
        <v>1639</v>
      </c>
      <c r="Z991" s="267">
        <v>0.0213711561268373</v>
      </c>
      <c r="AA991" s="267">
        <v>0.0180131004366812</v>
      </c>
      <c r="AB991" s="267">
        <v>0.0253287871407696</v>
      </c>
      <c r="AC991" s="268">
        <v>0.0238602471239881</v>
      </c>
      <c r="AD991" s="269">
        <v>-0.00731568670408838</v>
      </c>
      <c r="AE991" s="270">
        <v>18635</v>
      </c>
      <c r="AF991" s="271">
        <v>480</v>
      </c>
      <c r="AG991" s="271">
        <v>0</v>
      </c>
      <c r="AH991" s="271">
        <v>17908</v>
      </c>
      <c r="AI991" s="271">
        <v>453</v>
      </c>
      <c r="AJ991" s="271">
        <v>0</v>
      </c>
      <c r="AK991" s="268">
        <v>0.0257579822913872</v>
      </c>
      <c r="AL991" s="268">
        <v>0.0252959571141389</v>
      </c>
      <c r="AM991" s="269">
        <v>0.000462025177248242</v>
      </c>
    </row>
    <row r="992" spans="1:39">
      <c r="A992" s="279" t="s">
        <v>1158</v>
      </c>
      <c r="B992" s="280" t="s">
        <v>3346</v>
      </c>
      <c r="C992" s="262" t="s">
        <v>1431</v>
      </c>
      <c r="D992" s="280" t="s">
        <v>1432</v>
      </c>
      <c r="E992" s="263">
        <v>0</v>
      </c>
      <c r="F992" s="263">
        <v>0</v>
      </c>
      <c r="G992" s="263">
        <v>0</v>
      </c>
      <c r="H992" s="263">
        <v>0</v>
      </c>
      <c r="I992" s="263">
        <v>0</v>
      </c>
      <c r="J992" s="264">
        <v>0</v>
      </c>
      <c r="K992" s="264">
        <v>2</v>
      </c>
      <c r="L992" s="264">
        <v>2</v>
      </c>
      <c r="M992" s="264">
        <v>2</v>
      </c>
      <c r="N992" s="264">
        <v>0</v>
      </c>
      <c r="O992" s="264">
        <v>0</v>
      </c>
      <c r="P992" s="264">
        <v>0</v>
      </c>
      <c r="Q992" s="264">
        <v>0</v>
      </c>
      <c r="R992" s="264">
        <v>0</v>
      </c>
      <c r="S992" s="264">
        <v>0</v>
      </c>
      <c r="T992" s="265">
        <v>0.015</v>
      </c>
      <c r="U992" s="266">
        <v>0</v>
      </c>
      <c r="V992" s="266">
        <v>10</v>
      </c>
      <c r="W992" s="266">
        <v>10</v>
      </c>
      <c r="X992" s="266">
        <v>0</v>
      </c>
      <c r="Y992" s="264">
        <v>10</v>
      </c>
      <c r="Z992" s="267">
        <v>0</v>
      </c>
      <c r="AA992" s="267">
        <v>0</v>
      </c>
      <c r="AB992" s="267">
        <v>0</v>
      </c>
      <c r="AC992" s="268">
        <v>0</v>
      </c>
      <c r="AD992" s="269">
        <v>0</v>
      </c>
      <c r="AE992" s="270">
        <v>0</v>
      </c>
      <c r="AF992" s="271">
        <v>3</v>
      </c>
      <c r="AG992" s="271">
        <v>0</v>
      </c>
      <c r="AH992" s="271">
        <v>0</v>
      </c>
      <c r="AI992" s="271">
        <v>4</v>
      </c>
      <c r="AJ992" s="271">
        <v>0</v>
      </c>
      <c r="AK992" s="268">
        <v>0</v>
      </c>
      <c r="AL992" s="268">
        <v>0</v>
      </c>
      <c r="AM992" s="269">
        <v>0</v>
      </c>
    </row>
    <row r="993" spans="1:39">
      <c r="A993" s="279" t="s">
        <v>1158</v>
      </c>
      <c r="B993" s="280" t="s">
        <v>3346</v>
      </c>
      <c r="C993" s="262" t="s">
        <v>1433</v>
      </c>
      <c r="D993" s="280" t="s">
        <v>1434</v>
      </c>
      <c r="E993" s="263">
        <v>0</v>
      </c>
      <c r="F993" s="263">
        <v>0</v>
      </c>
      <c r="G993" s="263">
        <v>0</v>
      </c>
      <c r="H993" s="263">
        <v>0</v>
      </c>
      <c r="I993" s="263">
        <v>0</v>
      </c>
      <c r="J993" s="264">
        <v>0</v>
      </c>
      <c r="K993" s="264">
        <v>0</v>
      </c>
      <c r="L993" s="264">
        <v>0</v>
      </c>
      <c r="M993" s="264">
        <v>0</v>
      </c>
      <c r="N993" s="264">
        <v>0</v>
      </c>
      <c r="O993" s="264">
        <v>0</v>
      </c>
      <c r="P993" s="264">
        <v>0</v>
      </c>
      <c r="Q993" s="264">
        <v>0</v>
      </c>
      <c r="R993" s="264">
        <v>0</v>
      </c>
      <c r="S993" s="264">
        <v>0</v>
      </c>
      <c r="T993" s="265">
        <v>0.015</v>
      </c>
      <c r="U993" s="266">
        <v>0</v>
      </c>
      <c r="V993" s="266">
        <v>6</v>
      </c>
      <c r="W993" s="266">
        <v>6</v>
      </c>
      <c r="X993" s="266">
        <v>0</v>
      </c>
      <c r="Y993" s="264">
        <v>6</v>
      </c>
      <c r="Z993" s="267">
        <v>0</v>
      </c>
      <c r="AA993" s="267">
        <v>0</v>
      </c>
      <c r="AB993" s="267">
        <v>0</v>
      </c>
      <c r="AC993" s="268">
        <v>0</v>
      </c>
      <c r="AD993" s="269">
        <v>0</v>
      </c>
      <c r="AE993" s="270">
        <v>0</v>
      </c>
      <c r="AF993" s="271">
        <v>0</v>
      </c>
      <c r="AG993" s="271">
        <v>0</v>
      </c>
      <c r="AH993" s="271">
        <v>0</v>
      </c>
      <c r="AI993" s="271">
        <v>0</v>
      </c>
      <c r="AJ993" s="271">
        <v>0</v>
      </c>
      <c r="AK993" s="268">
        <v>0</v>
      </c>
      <c r="AL993" s="268">
        <v>0</v>
      </c>
      <c r="AM993" s="269">
        <v>0</v>
      </c>
    </row>
    <row r="994" spans="1:39">
      <c r="A994" s="279" t="s">
        <v>1158</v>
      </c>
      <c r="B994" s="280" t="s">
        <v>3345</v>
      </c>
      <c r="C994" s="262" t="s">
        <v>1435</v>
      </c>
      <c r="D994" s="280" t="s">
        <v>1436</v>
      </c>
      <c r="E994" s="263">
        <v>9210</v>
      </c>
      <c r="F994" s="263">
        <v>183</v>
      </c>
      <c r="G994" s="263">
        <v>107</v>
      </c>
      <c r="H994" s="263">
        <v>1</v>
      </c>
      <c r="I994" s="263">
        <v>0</v>
      </c>
      <c r="J994" s="264">
        <v>3519</v>
      </c>
      <c r="K994" s="264">
        <v>117</v>
      </c>
      <c r="L994" s="264">
        <v>116</v>
      </c>
      <c r="M994" s="264">
        <v>15</v>
      </c>
      <c r="N994" s="264">
        <v>0</v>
      </c>
      <c r="O994" s="264">
        <v>6740</v>
      </c>
      <c r="P994" s="264">
        <v>165</v>
      </c>
      <c r="Q994" s="264">
        <v>165</v>
      </c>
      <c r="R994" s="264">
        <v>56</v>
      </c>
      <c r="S994" s="264">
        <v>0</v>
      </c>
      <c r="T994" s="265">
        <v>0.015</v>
      </c>
      <c r="U994" s="266">
        <v>206054</v>
      </c>
      <c r="V994" s="266">
        <v>4752</v>
      </c>
      <c r="W994" s="266">
        <v>4675</v>
      </c>
      <c r="X994" s="266">
        <v>1</v>
      </c>
      <c r="Y994" s="264">
        <v>4294</v>
      </c>
      <c r="Z994" s="267">
        <v>0.0230570627117163</v>
      </c>
      <c r="AA994" s="267">
        <v>0.0198697068403909</v>
      </c>
      <c r="AB994" s="267">
        <v>0.0332480818414322</v>
      </c>
      <c r="AC994" s="268">
        <v>0.0244807121661721</v>
      </c>
      <c r="AD994" s="269">
        <v>-0.0133783750010413</v>
      </c>
      <c r="AE994" s="270">
        <v>46198</v>
      </c>
      <c r="AF994" s="271">
        <v>1179</v>
      </c>
      <c r="AG994" s="271">
        <v>0</v>
      </c>
      <c r="AH994" s="271">
        <v>45141</v>
      </c>
      <c r="AI994" s="271">
        <v>1111</v>
      </c>
      <c r="AJ994" s="271">
        <v>1</v>
      </c>
      <c r="AK994" s="268">
        <v>0.0255205853067232</v>
      </c>
      <c r="AL994" s="268">
        <v>0.0245896191931947</v>
      </c>
      <c r="AM994" s="269">
        <v>0.000930966113528577</v>
      </c>
    </row>
    <row r="995" spans="1:39">
      <c r="A995" s="279" t="s">
        <v>1158</v>
      </c>
      <c r="B995" s="280" t="s">
        <v>3345</v>
      </c>
      <c r="C995" s="262" t="s">
        <v>1437</v>
      </c>
      <c r="D995" s="280" t="s">
        <v>1438</v>
      </c>
      <c r="E995" s="263">
        <v>4675</v>
      </c>
      <c r="F995" s="263">
        <v>39</v>
      </c>
      <c r="G995" s="263">
        <v>30</v>
      </c>
      <c r="H995" s="263">
        <v>2</v>
      </c>
      <c r="I995" s="263">
        <v>0</v>
      </c>
      <c r="J995" s="264">
        <v>1941</v>
      </c>
      <c r="K995" s="264">
        <v>80</v>
      </c>
      <c r="L995" s="264">
        <v>80</v>
      </c>
      <c r="M995" s="264">
        <v>4</v>
      </c>
      <c r="N995" s="264">
        <v>0</v>
      </c>
      <c r="O995" s="264">
        <v>3599</v>
      </c>
      <c r="P995" s="264">
        <v>46</v>
      </c>
      <c r="Q995" s="264">
        <v>46</v>
      </c>
      <c r="R995" s="264">
        <v>19</v>
      </c>
      <c r="S995" s="264">
        <v>0</v>
      </c>
      <c r="T995" s="265">
        <v>0.015</v>
      </c>
      <c r="U995" s="266">
        <v>103135</v>
      </c>
      <c r="V995" s="266">
        <v>1835</v>
      </c>
      <c r="W995" s="266">
        <v>1826</v>
      </c>
      <c r="X995" s="266">
        <v>0</v>
      </c>
      <c r="Y995" s="264">
        <v>1667</v>
      </c>
      <c r="Z995" s="267">
        <v>0.0177922140883308</v>
      </c>
      <c r="AA995" s="267">
        <v>0.00834224598930481</v>
      </c>
      <c r="AB995" s="267">
        <v>0.0412158681092221</v>
      </c>
      <c r="AC995" s="268">
        <v>0.0127813281467074</v>
      </c>
      <c r="AD995" s="269">
        <v>-0.0328736221199172</v>
      </c>
      <c r="AE995" s="270">
        <v>23945</v>
      </c>
      <c r="AF995" s="271">
        <v>443</v>
      </c>
      <c r="AG995" s="271">
        <v>0</v>
      </c>
      <c r="AH995" s="271">
        <v>23330</v>
      </c>
      <c r="AI995" s="271">
        <v>439</v>
      </c>
      <c r="AJ995" s="271">
        <v>0</v>
      </c>
      <c r="AK995" s="268">
        <v>0.0185007308415118</v>
      </c>
      <c r="AL995" s="268">
        <v>0.0188169738534076</v>
      </c>
      <c r="AM995" s="269">
        <v>-0.000316243011895832</v>
      </c>
    </row>
    <row r="996" spans="1:39">
      <c r="A996" s="279" t="s">
        <v>1158</v>
      </c>
      <c r="B996" s="280" t="s">
        <v>3345</v>
      </c>
      <c r="C996" s="262" t="s">
        <v>1439</v>
      </c>
      <c r="D996" s="280" t="s">
        <v>1440</v>
      </c>
      <c r="E996" s="263">
        <v>3446</v>
      </c>
      <c r="F996" s="263">
        <v>54</v>
      </c>
      <c r="G996" s="263">
        <v>38</v>
      </c>
      <c r="H996" s="263">
        <v>0</v>
      </c>
      <c r="I996" s="263">
        <v>0</v>
      </c>
      <c r="J996" s="264">
        <v>1477</v>
      </c>
      <c r="K996" s="264">
        <v>22</v>
      </c>
      <c r="L996" s="264">
        <v>22</v>
      </c>
      <c r="M996" s="264">
        <v>2</v>
      </c>
      <c r="N996" s="264">
        <v>0</v>
      </c>
      <c r="O996" s="264">
        <v>2474</v>
      </c>
      <c r="P996" s="264">
        <v>27</v>
      </c>
      <c r="Q996" s="264">
        <v>27</v>
      </c>
      <c r="R996" s="264">
        <v>17</v>
      </c>
      <c r="S996" s="264">
        <v>0</v>
      </c>
      <c r="T996" s="265">
        <v>0.015</v>
      </c>
      <c r="U996" s="266">
        <v>79030</v>
      </c>
      <c r="V996" s="266">
        <v>1141</v>
      </c>
      <c r="W996" s="266">
        <v>1125</v>
      </c>
      <c r="X996" s="266">
        <v>1</v>
      </c>
      <c r="Y996" s="264">
        <v>1040</v>
      </c>
      <c r="Z996" s="267">
        <v>0.0144249019359737</v>
      </c>
      <c r="AA996" s="267">
        <v>0.0156703424260012</v>
      </c>
      <c r="AB996" s="267">
        <v>0.014895057549086</v>
      </c>
      <c r="AC996" s="268">
        <v>0.0109135004042037</v>
      </c>
      <c r="AD996" s="269">
        <v>0.000775284876915177</v>
      </c>
      <c r="AE996" s="270">
        <v>17983</v>
      </c>
      <c r="AF996" s="271">
        <v>264</v>
      </c>
      <c r="AG996" s="271">
        <v>0</v>
      </c>
      <c r="AH996" s="271">
        <v>18037</v>
      </c>
      <c r="AI996" s="271">
        <v>278</v>
      </c>
      <c r="AJ996" s="271">
        <v>0</v>
      </c>
      <c r="AK996" s="268">
        <v>0.0146805316131902</v>
      </c>
      <c r="AL996" s="268">
        <v>0.0154127626545434</v>
      </c>
      <c r="AM996" s="269">
        <v>-0.000732231041353204</v>
      </c>
    </row>
    <row r="997" spans="1:39">
      <c r="A997" s="279" t="s">
        <v>1158</v>
      </c>
      <c r="B997" s="280" t="s">
        <v>3345</v>
      </c>
      <c r="C997" s="262" t="s">
        <v>1441</v>
      </c>
      <c r="D997" s="280" t="s">
        <v>1442</v>
      </c>
      <c r="E997" s="263">
        <v>6660</v>
      </c>
      <c r="F997" s="263">
        <v>50</v>
      </c>
      <c r="G997" s="263">
        <v>38</v>
      </c>
      <c r="H997" s="263">
        <v>0</v>
      </c>
      <c r="I997" s="263">
        <v>0</v>
      </c>
      <c r="J997" s="264">
        <v>2395</v>
      </c>
      <c r="K997" s="264">
        <v>66</v>
      </c>
      <c r="L997" s="264">
        <v>66</v>
      </c>
      <c r="M997" s="264">
        <v>1</v>
      </c>
      <c r="N997" s="264">
        <v>0</v>
      </c>
      <c r="O997" s="264">
        <v>4660</v>
      </c>
      <c r="P997" s="264">
        <v>53</v>
      </c>
      <c r="Q997" s="264">
        <v>53</v>
      </c>
      <c r="R997" s="264">
        <v>11</v>
      </c>
      <c r="S997" s="264">
        <v>0</v>
      </c>
      <c r="T997" s="265">
        <v>0.015</v>
      </c>
      <c r="U997" s="266">
        <v>141133</v>
      </c>
      <c r="V997" s="266">
        <v>2033</v>
      </c>
      <c r="W997" s="266">
        <v>2021</v>
      </c>
      <c r="X997" s="266">
        <v>2</v>
      </c>
      <c r="Y997" s="264">
        <v>1849</v>
      </c>
      <c r="Z997" s="267">
        <v>0.0143906811305648</v>
      </c>
      <c r="AA997" s="267">
        <v>0.00750750750750751</v>
      </c>
      <c r="AB997" s="267">
        <v>0.0275574112734864</v>
      </c>
      <c r="AC997" s="268">
        <v>0.0113733905579399</v>
      </c>
      <c r="AD997" s="269">
        <v>-0.0200499037659789</v>
      </c>
      <c r="AE997" s="270">
        <v>32547</v>
      </c>
      <c r="AF997" s="271">
        <v>492</v>
      </c>
      <c r="AG997" s="271">
        <v>0</v>
      </c>
      <c r="AH997" s="271">
        <v>31998</v>
      </c>
      <c r="AI997" s="271">
        <v>450</v>
      </c>
      <c r="AJ997" s="271">
        <v>1</v>
      </c>
      <c r="AK997" s="268">
        <v>0.015116600608351</v>
      </c>
      <c r="AL997" s="268">
        <v>0.014032127007938</v>
      </c>
      <c r="AM997" s="269">
        <v>0.001084473600413</v>
      </c>
    </row>
    <row r="998" spans="1:39">
      <c r="A998" s="279" t="s">
        <v>1158</v>
      </c>
      <c r="B998" s="280" t="s">
        <v>3345</v>
      </c>
      <c r="C998" s="262" t="s">
        <v>1443</v>
      </c>
      <c r="D998" s="280" t="s">
        <v>1444</v>
      </c>
      <c r="E998" s="263">
        <v>3917</v>
      </c>
      <c r="F998" s="263">
        <v>49</v>
      </c>
      <c r="G998" s="263">
        <v>32</v>
      </c>
      <c r="H998" s="263">
        <v>2</v>
      </c>
      <c r="I998" s="263">
        <v>0</v>
      </c>
      <c r="J998" s="264">
        <v>1662</v>
      </c>
      <c r="K998" s="264">
        <v>40</v>
      </c>
      <c r="L998" s="264">
        <v>40</v>
      </c>
      <c r="M998" s="264">
        <v>0</v>
      </c>
      <c r="N998" s="264">
        <v>0</v>
      </c>
      <c r="O998" s="264">
        <v>2872</v>
      </c>
      <c r="P998" s="264">
        <v>37</v>
      </c>
      <c r="Q998" s="264">
        <v>37</v>
      </c>
      <c r="R998" s="264">
        <v>10</v>
      </c>
      <c r="S998" s="264">
        <v>0</v>
      </c>
      <c r="T998" s="265">
        <v>0.015</v>
      </c>
      <c r="U998" s="266">
        <v>89821</v>
      </c>
      <c r="V998" s="266">
        <v>1199</v>
      </c>
      <c r="W998" s="266">
        <v>1180</v>
      </c>
      <c r="X998" s="266">
        <v>0</v>
      </c>
      <c r="Y998" s="264">
        <v>1059</v>
      </c>
      <c r="Z998" s="267">
        <v>0.0133487714454304</v>
      </c>
      <c r="AA998" s="267">
        <v>0.0125095736533061</v>
      </c>
      <c r="AB998" s="267">
        <v>0.0240673886883273</v>
      </c>
      <c r="AC998" s="268">
        <v>0.012883008356546</v>
      </c>
      <c r="AD998" s="269">
        <v>-0.0115578150350212</v>
      </c>
      <c r="AE998" s="270">
        <v>20495</v>
      </c>
      <c r="AF998" s="271">
        <v>304</v>
      </c>
      <c r="AG998" s="271">
        <v>0</v>
      </c>
      <c r="AH998" s="271">
        <v>20351</v>
      </c>
      <c r="AI998" s="271">
        <v>267</v>
      </c>
      <c r="AJ998" s="271">
        <v>0</v>
      </c>
      <c r="AK998" s="268">
        <v>0.0148328860697731</v>
      </c>
      <c r="AL998" s="268">
        <v>0.0131197484153113</v>
      </c>
      <c r="AM998" s="269">
        <v>0.00171313765446183</v>
      </c>
    </row>
    <row r="999" spans="1:39">
      <c r="A999" s="279" t="s">
        <v>1158</v>
      </c>
      <c r="B999" s="280" t="s">
        <v>3345</v>
      </c>
      <c r="C999" s="262" t="s">
        <v>1445</v>
      </c>
      <c r="D999" s="280" t="s">
        <v>1446</v>
      </c>
      <c r="E999" s="263">
        <v>6434</v>
      </c>
      <c r="F999" s="263">
        <v>38</v>
      </c>
      <c r="G999" s="263">
        <v>26</v>
      </c>
      <c r="H999" s="263">
        <v>0</v>
      </c>
      <c r="I999" s="263">
        <v>0</v>
      </c>
      <c r="J999" s="264">
        <v>3108</v>
      </c>
      <c r="K999" s="264">
        <v>44</v>
      </c>
      <c r="L999" s="264">
        <v>44</v>
      </c>
      <c r="M999" s="264">
        <v>0</v>
      </c>
      <c r="N999" s="264">
        <v>0</v>
      </c>
      <c r="O999" s="264">
        <v>4253</v>
      </c>
      <c r="P999" s="264">
        <v>60</v>
      </c>
      <c r="Q999" s="264">
        <v>60</v>
      </c>
      <c r="R999" s="264">
        <v>3</v>
      </c>
      <c r="S999" s="264">
        <v>0</v>
      </c>
      <c r="T999" s="265">
        <v>0.015</v>
      </c>
      <c r="U999" s="266">
        <v>133018</v>
      </c>
      <c r="V999" s="266">
        <v>1700</v>
      </c>
      <c r="W999" s="266">
        <v>1688</v>
      </c>
      <c r="X999" s="266">
        <v>3</v>
      </c>
      <c r="Y999" s="264">
        <v>1503</v>
      </c>
      <c r="Z999" s="267">
        <v>0.0127576718940294</v>
      </c>
      <c r="AA999" s="267">
        <v>0.00590612371774946</v>
      </c>
      <c r="AB999" s="267">
        <v>0.0141570141570142</v>
      </c>
      <c r="AC999" s="268">
        <v>0.0141076886903362</v>
      </c>
      <c r="AD999" s="269">
        <v>-0.0082508904392647</v>
      </c>
      <c r="AE999" s="270">
        <v>32364</v>
      </c>
      <c r="AF999" s="271">
        <v>401</v>
      </c>
      <c r="AG999" s="271">
        <v>1</v>
      </c>
      <c r="AH999" s="271">
        <v>30965</v>
      </c>
      <c r="AI999" s="271">
        <v>420</v>
      </c>
      <c r="AJ999" s="271">
        <v>1</v>
      </c>
      <c r="AK999" s="268">
        <v>0.0123594116920035</v>
      </c>
      <c r="AL999" s="268">
        <v>0.0135314064266107</v>
      </c>
      <c r="AM999" s="269">
        <v>-0.00117199473460723</v>
      </c>
    </row>
    <row r="1000" spans="1:39">
      <c r="A1000" s="279" t="s">
        <v>1158</v>
      </c>
      <c r="B1000" s="280" t="s">
        <v>3345</v>
      </c>
      <c r="C1000" s="262" t="s">
        <v>1447</v>
      </c>
      <c r="D1000" s="280" t="s">
        <v>1448</v>
      </c>
      <c r="E1000" s="263">
        <v>4656</v>
      </c>
      <c r="F1000" s="263">
        <v>49</v>
      </c>
      <c r="G1000" s="263">
        <v>37</v>
      </c>
      <c r="H1000" s="263">
        <v>1</v>
      </c>
      <c r="I1000" s="263">
        <v>0</v>
      </c>
      <c r="J1000" s="264">
        <v>1838</v>
      </c>
      <c r="K1000" s="264">
        <v>51</v>
      </c>
      <c r="L1000" s="264">
        <v>51</v>
      </c>
      <c r="M1000" s="264">
        <v>2</v>
      </c>
      <c r="N1000" s="264">
        <v>0</v>
      </c>
      <c r="O1000" s="264">
        <v>3400</v>
      </c>
      <c r="P1000" s="264">
        <v>51</v>
      </c>
      <c r="Q1000" s="264">
        <v>51</v>
      </c>
      <c r="R1000" s="264">
        <v>27</v>
      </c>
      <c r="S1000" s="264">
        <v>0</v>
      </c>
      <c r="T1000" s="265">
        <v>0.015</v>
      </c>
      <c r="U1000" s="266">
        <v>105202</v>
      </c>
      <c r="V1000" s="266">
        <v>1634</v>
      </c>
      <c r="W1000" s="266">
        <v>1622</v>
      </c>
      <c r="X1000" s="266">
        <v>0</v>
      </c>
      <c r="Y1000" s="264">
        <v>1501</v>
      </c>
      <c r="Z1000" s="267">
        <v>0.0155320241060056</v>
      </c>
      <c r="AA1000" s="267">
        <v>0.0105240549828179</v>
      </c>
      <c r="AB1000" s="267">
        <v>0.0277475516866159</v>
      </c>
      <c r="AC1000" s="268">
        <v>0.015</v>
      </c>
      <c r="AD1000" s="269">
        <v>-0.017223496703798</v>
      </c>
      <c r="AE1000" s="270">
        <v>23445</v>
      </c>
      <c r="AF1000" s="271">
        <v>346</v>
      </c>
      <c r="AG1000" s="271">
        <v>0</v>
      </c>
      <c r="AH1000" s="271">
        <v>23761</v>
      </c>
      <c r="AI1000" s="271">
        <v>398</v>
      </c>
      <c r="AJ1000" s="271">
        <v>0</v>
      </c>
      <c r="AK1000" s="268">
        <v>0.0147579441245468</v>
      </c>
      <c r="AL1000" s="268">
        <v>0.0167501367787551</v>
      </c>
      <c r="AM1000" s="269">
        <v>-0.00199219265420829</v>
      </c>
    </row>
    <row r="1001" spans="1:39">
      <c r="A1001" s="279" t="s">
        <v>1158</v>
      </c>
      <c r="B1001" s="280" t="s">
        <v>3345</v>
      </c>
      <c r="C1001" s="262" t="s">
        <v>1449</v>
      </c>
      <c r="D1001" s="280" t="s">
        <v>1450</v>
      </c>
      <c r="E1001" s="263">
        <v>3529</v>
      </c>
      <c r="F1001" s="263">
        <v>53</v>
      </c>
      <c r="G1001" s="263">
        <v>37</v>
      </c>
      <c r="H1001" s="263">
        <v>0</v>
      </c>
      <c r="I1001" s="263">
        <v>0</v>
      </c>
      <c r="J1001" s="264">
        <v>1439</v>
      </c>
      <c r="K1001" s="264">
        <v>37</v>
      </c>
      <c r="L1001" s="264">
        <v>37</v>
      </c>
      <c r="M1001" s="264">
        <v>6</v>
      </c>
      <c r="N1001" s="264">
        <v>0</v>
      </c>
      <c r="O1001" s="264">
        <v>2442</v>
      </c>
      <c r="P1001" s="264">
        <v>51</v>
      </c>
      <c r="Q1001" s="264">
        <v>51</v>
      </c>
      <c r="R1001" s="264">
        <v>33</v>
      </c>
      <c r="S1001" s="264">
        <v>0</v>
      </c>
      <c r="T1001" s="265">
        <v>0.015</v>
      </c>
      <c r="U1001" s="266">
        <v>75629</v>
      </c>
      <c r="V1001" s="266">
        <v>1270</v>
      </c>
      <c r="W1001" s="266">
        <v>1254</v>
      </c>
      <c r="X1001" s="266">
        <v>0</v>
      </c>
      <c r="Y1001" s="264">
        <v>1152</v>
      </c>
      <c r="Z1001" s="267">
        <v>0.0167925002313927</v>
      </c>
      <c r="AA1001" s="267">
        <v>0.0150184188155285</v>
      </c>
      <c r="AB1001" s="267">
        <v>0.0257123002084781</v>
      </c>
      <c r="AC1001" s="268">
        <v>0.0208845208845209</v>
      </c>
      <c r="AD1001" s="269">
        <v>-0.0106938813929496</v>
      </c>
      <c r="AE1001" s="270">
        <v>17579</v>
      </c>
      <c r="AF1001" s="271">
        <v>323</v>
      </c>
      <c r="AG1001" s="271">
        <v>0</v>
      </c>
      <c r="AH1001" s="271">
        <v>16848</v>
      </c>
      <c r="AI1001" s="271">
        <v>293</v>
      </c>
      <c r="AJ1001" s="271">
        <v>0</v>
      </c>
      <c r="AK1001" s="268">
        <v>0.0183741964844417</v>
      </c>
      <c r="AL1001" s="268">
        <v>0.0173907882241216</v>
      </c>
      <c r="AM1001" s="269">
        <v>0.000983408260320104</v>
      </c>
    </row>
    <row r="1002" spans="1:39">
      <c r="A1002" s="279" t="s">
        <v>1158</v>
      </c>
      <c r="B1002" s="280" t="s">
        <v>3345</v>
      </c>
      <c r="C1002" s="262" t="s">
        <v>1451</v>
      </c>
      <c r="D1002" s="280" t="s">
        <v>1452</v>
      </c>
      <c r="E1002" s="263">
        <v>5321</v>
      </c>
      <c r="F1002" s="263">
        <v>46</v>
      </c>
      <c r="G1002" s="263">
        <v>40</v>
      </c>
      <c r="H1002" s="263">
        <v>1</v>
      </c>
      <c r="I1002" s="263">
        <v>0</v>
      </c>
      <c r="J1002" s="264">
        <v>2181</v>
      </c>
      <c r="K1002" s="264">
        <v>21</v>
      </c>
      <c r="L1002" s="264">
        <v>21</v>
      </c>
      <c r="M1002" s="264">
        <v>4</v>
      </c>
      <c r="N1002" s="264">
        <v>0</v>
      </c>
      <c r="O1002" s="264">
        <v>3775</v>
      </c>
      <c r="P1002" s="264">
        <v>48</v>
      </c>
      <c r="Q1002" s="264">
        <v>48</v>
      </c>
      <c r="R1002" s="264">
        <v>34</v>
      </c>
      <c r="S1002" s="264">
        <v>0</v>
      </c>
      <c r="T1002" s="265">
        <v>0.015</v>
      </c>
      <c r="U1002" s="266">
        <v>118461</v>
      </c>
      <c r="V1002" s="266">
        <v>1295</v>
      </c>
      <c r="W1002" s="266">
        <v>1289</v>
      </c>
      <c r="X1002" s="266">
        <v>0</v>
      </c>
      <c r="Y1002" s="264">
        <v>1211</v>
      </c>
      <c r="Z1002" s="267">
        <v>0.0109318678721267</v>
      </c>
      <c r="AA1002" s="267">
        <v>0.00864499154294306</v>
      </c>
      <c r="AB1002" s="267">
        <v>0.00962861072902338</v>
      </c>
      <c r="AC1002" s="268">
        <v>0.0127152317880795</v>
      </c>
      <c r="AD1002" s="269">
        <v>-0.000983619186080328</v>
      </c>
      <c r="AE1002" s="270">
        <v>26970</v>
      </c>
      <c r="AF1002" s="271">
        <v>326</v>
      </c>
      <c r="AG1002" s="271">
        <v>0</v>
      </c>
      <c r="AH1002" s="271">
        <v>25585</v>
      </c>
      <c r="AI1002" s="271">
        <v>261</v>
      </c>
      <c r="AJ1002" s="271">
        <v>0</v>
      </c>
      <c r="AK1002" s="268">
        <v>0.0120875046347794</v>
      </c>
      <c r="AL1002" s="268">
        <v>0.0102012898182529</v>
      </c>
      <c r="AM1002" s="269">
        <v>0.0018862148165265</v>
      </c>
    </row>
    <row r="1003" spans="1:39">
      <c r="A1003" s="279" t="s">
        <v>1158</v>
      </c>
      <c r="B1003" s="280" t="s">
        <v>3345</v>
      </c>
      <c r="C1003" s="262" t="s">
        <v>1453</v>
      </c>
      <c r="D1003" s="280" t="s">
        <v>1454</v>
      </c>
      <c r="E1003" s="263">
        <v>6069</v>
      </c>
      <c r="F1003" s="263">
        <v>59</v>
      </c>
      <c r="G1003" s="263">
        <v>45</v>
      </c>
      <c r="H1003" s="263">
        <v>0</v>
      </c>
      <c r="I1003" s="263">
        <v>0</v>
      </c>
      <c r="J1003" s="264">
        <v>2482</v>
      </c>
      <c r="K1003" s="264">
        <v>44</v>
      </c>
      <c r="L1003" s="264">
        <v>44</v>
      </c>
      <c r="M1003" s="264">
        <v>5</v>
      </c>
      <c r="N1003" s="264">
        <v>0</v>
      </c>
      <c r="O1003" s="264">
        <v>4217</v>
      </c>
      <c r="P1003" s="264">
        <v>60</v>
      </c>
      <c r="Q1003" s="264">
        <v>60</v>
      </c>
      <c r="R1003" s="264">
        <v>33</v>
      </c>
      <c r="S1003" s="264">
        <v>0</v>
      </c>
      <c r="T1003" s="265">
        <v>0.015</v>
      </c>
      <c r="U1003" s="266">
        <v>128333</v>
      </c>
      <c r="V1003" s="266">
        <v>1783</v>
      </c>
      <c r="W1003" s="266">
        <v>1769</v>
      </c>
      <c r="X1003" s="266">
        <v>0</v>
      </c>
      <c r="Y1003" s="264">
        <v>1648</v>
      </c>
      <c r="Z1003" s="267">
        <v>0.0138935425806301</v>
      </c>
      <c r="AA1003" s="267">
        <v>0.00972153567309277</v>
      </c>
      <c r="AB1003" s="267">
        <v>0.0177276390008058</v>
      </c>
      <c r="AC1003" s="268">
        <v>0.0142281242589519</v>
      </c>
      <c r="AD1003" s="269">
        <v>-0.00800610332771304</v>
      </c>
      <c r="AE1003" s="270">
        <v>29550</v>
      </c>
      <c r="AF1003" s="271">
        <v>406</v>
      </c>
      <c r="AG1003" s="271">
        <v>0</v>
      </c>
      <c r="AH1003" s="271">
        <v>29162</v>
      </c>
      <c r="AI1003" s="271">
        <v>391</v>
      </c>
      <c r="AJ1003" s="271">
        <v>0</v>
      </c>
      <c r="AK1003" s="268">
        <v>0.0137394247038917</v>
      </c>
      <c r="AL1003" s="268">
        <v>0.0134078595432412</v>
      </c>
      <c r="AM1003" s="269">
        <v>0.000331565160650504</v>
      </c>
    </row>
    <row r="1004" spans="1:39">
      <c r="A1004" s="279" t="s">
        <v>1158</v>
      </c>
      <c r="B1004" s="280" t="s">
        <v>3345</v>
      </c>
      <c r="C1004" s="262" t="s">
        <v>1455</v>
      </c>
      <c r="D1004" s="280" t="s">
        <v>1456</v>
      </c>
      <c r="E1004" s="263">
        <v>3808</v>
      </c>
      <c r="F1004" s="263">
        <v>25</v>
      </c>
      <c r="G1004" s="263">
        <v>18</v>
      </c>
      <c r="H1004" s="263">
        <v>0</v>
      </c>
      <c r="I1004" s="263">
        <v>0</v>
      </c>
      <c r="J1004" s="264">
        <v>1779</v>
      </c>
      <c r="K1004" s="264">
        <v>21</v>
      </c>
      <c r="L1004" s="264">
        <v>21</v>
      </c>
      <c r="M1004" s="264">
        <v>2</v>
      </c>
      <c r="N1004" s="264">
        <v>0</v>
      </c>
      <c r="O1004" s="264">
        <v>2962</v>
      </c>
      <c r="P1004" s="264">
        <v>25</v>
      </c>
      <c r="Q1004" s="264">
        <v>25</v>
      </c>
      <c r="R1004" s="264">
        <v>10</v>
      </c>
      <c r="S1004" s="264">
        <v>0</v>
      </c>
      <c r="T1004" s="265">
        <v>0.015</v>
      </c>
      <c r="U1004" s="266">
        <v>86084</v>
      </c>
      <c r="V1004" s="266">
        <v>860</v>
      </c>
      <c r="W1004" s="266">
        <v>853</v>
      </c>
      <c r="X1004" s="266">
        <v>1</v>
      </c>
      <c r="Y1004" s="264">
        <v>776</v>
      </c>
      <c r="Z1004" s="267">
        <v>0.00997862552855351</v>
      </c>
      <c r="AA1004" s="267">
        <v>0.00656512605042017</v>
      </c>
      <c r="AB1004" s="267">
        <v>0.0118043844856661</v>
      </c>
      <c r="AC1004" s="268">
        <v>0.00844024307900068</v>
      </c>
      <c r="AD1004" s="269">
        <v>-0.00523925843524594</v>
      </c>
      <c r="AE1004" s="270">
        <v>20972</v>
      </c>
      <c r="AF1004" s="271">
        <v>214</v>
      </c>
      <c r="AG1004" s="271">
        <v>0</v>
      </c>
      <c r="AH1004" s="271">
        <v>19811</v>
      </c>
      <c r="AI1004" s="271">
        <v>167</v>
      </c>
      <c r="AJ1004" s="271">
        <v>0</v>
      </c>
      <c r="AK1004" s="268">
        <v>0.0102040816326531</v>
      </c>
      <c r="AL1004" s="268">
        <v>0.00842966028973802</v>
      </c>
      <c r="AM1004" s="269">
        <v>0.00177442134291504</v>
      </c>
    </row>
    <row r="1005" spans="1:39">
      <c r="A1005" s="279" t="s">
        <v>1158</v>
      </c>
      <c r="B1005" s="280" t="s">
        <v>3345</v>
      </c>
      <c r="C1005" s="262" t="s">
        <v>1457</v>
      </c>
      <c r="D1005" s="280" t="s">
        <v>1458</v>
      </c>
      <c r="E1005" s="263">
        <v>3188</v>
      </c>
      <c r="F1005" s="263">
        <v>18</v>
      </c>
      <c r="G1005" s="263">
        <v>17</v>
      </c>
      <c r="H1005" s="263">
        <v>0</v>
      </c>
      <c r="I1005" s="263">
        <v>0</v>
      </c>
      <c r="J1005" s="264">
        <v>1177</v>
      </c>
      <c r="K1005" s="264">
        <v>21</v>
      </c>
      <c r="L1005" s="264">
        <v>21</v>
      </c>
      <c r="M1005" s="264">
        <v>4</v>
      </c>
      <c r="N1005" s="264">
        <v>0</v>
      </c>
      <c r="O1005" s="264">
        <v>2267</v>
      </c>
      <c r="P1005" s="264">
        <v>36</v>
      </c>
      <c r="Q1005" s="264">
        <v>36</v>
      </c>
      <c r="R1005" s="264">
        <v>30</v>
      </c>
      <c r="S1005" s="264">
        <v>0</v>
      </c>
      <c r="T1005" s="265">
        <v>0.015</v>
      </c>
      <c r="U1005" s="266">
        <v>69158</v>
      </c>
      <c r="V1005" s="266">
        <v>842</v>
      </c>
      <c r="W1005" s="266">
        <v>841</v>
      </c>
      <c r="X1005" s="266">
        <v>0</v>
      </c>
      <c r="Y1005" s="264">
        <v>793</v>
      </c>
      <c r="Z1005" s="267">
        <v>0.0121750195205182</v>
      </c>
      <c r="AA1005" s="267">
        <v>0.00564617314930991</v>
      </c>
      <c r="AB1005" s="267">
        <v>0.0178419711129991</v>
      </c>
      <c r="AC1005" s="268">
        <v>0.015880017644464</v>
      </c>
      <c r="AD1005" s="269">
        <v>-0.0121957979636892</v>
      </c>
      <c r="AE1005" s="270">
        <v>15746</v>
      </c>
      <c r="AF1005" s="271">
        <v>189</v>
      </c>
      <c r="AG1005" s="271">
        <v>0</v>
      </c>
      <c r="AH1005" s="271">
        <v>15556</v>
      </c>
      <c r="AI1005" s="271">
        <v>227</v>
      </c>
      <c r="AJ1005" s="271">
        <v>0</v>
      </c>
      <c r="AK1005" s="268">
        <v>0.0120030483932427</v>
      </c>
      <c r="AL1005" s="268">
        <v>0.0145924402159938</v>
      </c>
      <c r="AM1005" s="269">
        <v>-0.0025893918227511</v>
      </c>
    </row>
    <row r="1006" spans="1:39">
      <c r="A1006" s="279" t="s">
        <v>1158</v>
      </c>
      <c r="B1006" s="280" t="s">
        <v>3345</v>
      </c>
      <c r="C1006" s="262" t="s">
        <v>1459</v>
      </c>
      <c r="D1006" s="280" t="s">
        <v>1460</v>
      </c>
      <c r="E1006" s="263">
        <v>3411</v>
      </c>
      <c r="F1006" s="263">
        <v>87</v>
      </c>
      <c r="G1006" s="263">
        <v>58</v>
      </c>
      <c r="H1006" s="263">
        <v>0</v>
      </c>
      <c r="I1006" s="263">
        <v>0</v>
      </c>
      <c r="J1006" s="264">
        <v>1320</v>
      </c>
      <c r="K1006" s="264">
        <v>48</v>
      </c>
      <c r="L1006" s="264">
        <v>48</v>
      </c>
      <c r="M1006" s="264">
        <v>0</v>
      </c>
      <c r="N1006" s="264">
        <v>0</v>
      </c>
      <c r="O1006" s="264">
        <v>2576</v>
      </c>
      <c r="P1006" s="264">
        <v>58</v>
      </c>
      <c r="Q1006" s="264">
        <v>58</v>
      </c>
      <c r="R1006" s="264">
        <v>15</v>
      </c>
      <c r="S1006" s="264">
        <v>0</v>
      </c>
      <c r="T1006" s="265">
        <v>0.015</v>
      </c>
      <c r="U1006" s="266">
        <v>74857</v>
      </c>
      <c r="V1006" s="266">
        <v>2069</v>
      </c>
      <c r="W1006" s="266">
        <v>2038</v>
      </c>
      <c r="X1006" s="266">
        <v>2</v>
      </c>
      <c r="Y1006" s="264">
        <v>1849</v>
      </c>
      <c r="Z1006" s="267">
        <v>0.0276126481157407</v>
      </c>
      <c r="AA1006" s="267">
        <v>0.0255057167985928</v>
      </c>
      <c r="AB1006" s="267">
        <v>0.0363636363636364</v>
      </c>
      <c r="AC1006" s="268">
        <v>0.0225155279503106</v>
      </c>
      <c r="AD1006" s="269">
        <v>-0.0108579195650436</v>
      </c>
      <c r="AE1006" s="270">
        <v>17194</v>
      </c>
      <c r="AF1006" s="271">
        <v>510</v>
      </c>
      <c r="AG1006" s="271">
        <v>0</v>
      </c>
      <c r="AH1006" s="271">
        <v>16858</v>
      </c>
      <c r="AI1006" s="271">
        <v>518</v>
      </c>
      <c r="AJ1006" s="271">
        <v>1</v>
      </c>
      <c r="AK1006" s="268">
        <v>0.0296615098290101</v>
      </c>
      <c r="AL1006" s="268">
        <v>0.0306679321390438</v>
      </c>
      <c r="AM1006" s="269">
        <v>-0.00100642231003366</v>
      </c>
    </row>
    <row r="1007" spans="1:39">
      <c r="A1007" s="279" t="s">
        <v>1158</v>
      </c>
      <c r="B1007" s="280" t="s">
        <v>3345</v>
      </c>
      <c r="C1007" s="262" t="s">
        <v>1461</v>
      </c>
      <c r="D1007" s="280" t="s">
        <v>1462</v>
      </c>
      <c r="E1007" s="263">
        <v>4526</v>
      </c>
      <c r="F1007" s="263">
        <v>42</v>
      </c>
      <c r="G1007" s="263">
        <v>37</v>
      </c>
      <c r="H1007" s="263">
        <v>0</v>
      </c>
      <c r="I1007" s="263">
        <v>0</v>
      </c>
      <c r="J1007" s="264">
        <v>1688</v>
      </c>
      <c r="K1007" s="264">
        <v>40</v>
      </c>
      <c r="L1007" s="264">
        <v>40</v>
      </c>
      <c r="M1007" s="264">
        <v>7</v>
      </c>
      <c r="N1007" s="264">
        <v>0</v>
      </c>
      <c r="O1007" s="264">
        <v>3291</v>
      </c>
      <c r="P1007" s="264">
        <v>52</v>
      </c>
      <c r="Q1007" s="264">
        <v>52</v>
      </c>
      <c r="R1007" s="264">
        <v>32</v>
      </c>
      <c r="S1007" s="264">
        <v>0</v>
      </c>
      <c r="T1007" s="265">
        <v>0.015</v>
      </c>
      <c r="U1007" s="266">
        <v>99149</v>
      </c>
      <c r="V1007" s="266">
        <v>1498</v>
      </c>
      <c r="W1007" s="266">
        <v>1493</v>
      </c>
      <c r="X1007" s="266">
        <v>0</v>
      </c>
      <c r="Y1007" s="264">
        <v>1388</v>
      </c>
      <c r="Z1007" s="267">
        <v>0.0151085739644374</v>
      </c>
      <c r="AA1007" s="267">
        <v>0.00927971718957137</v>
      </c>
      <c r="AB1007" s="267">
        <v>0.023696682464455</v>
      </c>
      <c r="AC1007" s="268">
        <v>0.0158006684898207</v>
      </c>
      <c r="AD1007" s="269">
        <v>-0.0144169652748836</v>
      </c>
      <c r="AE1007" s="270">
        <v>21900</v>
      </c>
      <c r="AF1007" s="271">
        <v>341</v>
      </c>
      <c r="AG1007" s="271">
        <v>0</v>
      </c>
      <c r="AH1007" s="271">
        <v>22145</v>
      </c>
      <c r="AI1007" s="271">
        <v>340</v>
      </c>
      <c r="AJ1007" s="271">
        <v>0</v>
      </c>
      <c r="AK1007" s="268">
        <v>0.0155707762557078</v>
      </c>
      <c r="AL1007" s="268">
        <v>0.0153533529013321</v>
      </c>
      <c r="AM1007" s="269">
        <v>0.000217423354375633</v>
      </c>
    </row>
    <row r="1008" spans="1:39">
      <c r="A1008" s="279" t="s">
        <v>1158</v>
      </c>
      <c r="B1008" s="280" t="s">
        <v>3345</v>
      </c>
      <c r="C1008" s="262" t="s">
        <v>1463</v>
      </c>
      <c r="D1008" s="280" t="s">
        <v>1464</v>
      </c>
      <c r="E1008" s="263">
        <v>3674</v>
      </c>
      <c r="F1008" s="263">
        <v>23</v>
      </c>
      <c r="G1008" s="263">
        <v>16</v>
      </c>
      <c r="H1008" s="263">
        <v>0</v>
      </c>
      <c r="I1008" s="263">
        <v>0</v>
      </c>
      <c r="J1008" s="264">
        <v>1487</v>
      </c>
      <c r="K1008" s="264">
        <v>42</v>
      </c>
      <c r="L1008" s="264">
        <v>42</v>
      </c>
      <c r="M1008" s="264">
        <v>5</v>
      </c>
      <c r="N1008" s="264">
        <v>0</v>
      </c>
      <c r="O1008" s="264">
        <v>2703</v>
      </c>
      <c r="P1008" s="264">
        <v>29</v>
      </c>
      <c r="Q1008" s="264">
        <v>29</v>
      </c>
      <c r="R1008" s="264">
        <v>20</v>
      </c>
      <c r="S1008" s="264">
        <v>0</v>
      </c>
      <c r="T1008" s="265">
        <v>0.015</v>
      </c>
      <c r="U1008" s="266">
        <v>78253</v>
      </c>
      <c r="V1008" s="266">
        <v>1041</v>
      </c>
      <c r="W1008" s="266">
        <v>1034</v>
      </c>
      <c r="X1008" s="266">
        <v>0</v>
      </c>
      <c r="Y1008" s="264">
        <v>965</v>
      </c>
      <c r="Z1008" s="267">
        <v>0.0133030043576604</v>
      </c>
      <c r="AA1008" s="267">
        <v>0.00626020685900925</v>
      </c>
      <c r="AB1008" s="267">
        <v>0.0282447881640888</v>
      </c>
      <c r="AC1008" s="268">
        <v>0.0107288198298187</v>
      </c>
      <c r="AD1008" s="269">
        <v>-0.0219845813050795</v>
      </c>
      <c r="AE1008" s="270">
        <v>18439</v>
      </c>
      <c r="AF1008" s="271">
        <v>224</v>
      </c>
      <c r="AG1008" s="271">
        <v>0</v>
      </c>
      <c r="AH1008" s="271">
        <v>17497</v>
      </c>
      <c r="AI1008" s="271">
        <v>285</v>
      </c>
      <c r="AJ1008" s="271">
        <v>0</v>
      </c>
      <c r="AK1008" s="268">
        <v>0.0121481642171484</v>
      </c>
      <c r="AL1008" s="268">
        <v>0.0162885066011316</v>
      </c>
      <c r="AM1008" s="269">
        <v>-0.00414034238398319</v>
      </c>
    </row>
    <row r="1009" spans="1:39">
      <c r="A1009" s="279" t="s">
        <v>1158</v>
      </c>
      <c r="B1009" s="280" t="s">
        <v>3345</v>
      </c>
      <c r="C1009" s="262" t="s">
        <v>1465</v>
      </c>
      <c r="D1009" s="280" t="s">
        <v>1466</v>
      </c>
      <c r="E1009" s="263">
        <v>3410</v>
      </c>
      <c r="F1009" s="263">
        <v>44</v>
      </c>
      <c r="G1009" s="263">
        <v>33</v>
      </c>
      <c r="H1009" s="263">
        <v>0</v>
      </c>
      <c r="I1009" s="263">
        <v>0</v>
      </c>
      <c r="J1009" s="264">
        <v>1585</v>
      </c>
      <c r="K1009" s="264">
        <v>26</v>
      </c>
      <c r="L1009" s="264">
        <v>26</v>
      </c>
      <c r="M1009" s="264">
        <v>0</v>
      </c>
      <c r="N1009" s="264">
        <v>0</v>
      </c>
      <c r="O1009" s="264">
        <v>2783</v>
      </c>
      <c r="P1009" s="264">
        <v>35</v>
      </c>
      <c r="Q1009" s="264">
        <v>35</v>
      </c>
      <c r="R1009" s="264">
        <v>12</v>
      </c>
      <c r="S1009" s="264">
        <v>0</v>
      </c>
      <c r="T1009" s="265">
        <v>0.015</v>
      </c>
      <c r="U1009" s="266">
        <v>77800</v>
      </c>
      <c r="V1009" s="266">
        <v>1115</v>
      </c>
      <c r="W1009" s="266">
        <v>1103</v>
      </c>
      <c r="X1009" s="266">
        <v>0</v>
      </c>
      <c r="Y1009" s="264">
        <v>1001</v>
      </c>
      <c r="Z1009" s="267">
        <v>0.0143316195372751</v>
      </c>
      <c r="AA1009" s="267">
        <v>0.0129032258064516</v>
      </c>
      <c r="AB1009" s="267">
        <v>0.016403785488959</v>
      </c>
      <c r="AC1009" s="268">
        <v>0.0125763564498742</v>
      </c>
      <c r="AD1009" s="269">
        <v>-0.00350055968250738</v>
      </c>
      <c r="AE1009" s="270">
        <v>18275</v>
      </c>
      <c r="AF1009" s="271">
        <v>274</v>
      </c>
      <c r="AG1009" s="271">
        <v>0</v>
      </c>
      <c r="AH1009" s="271">
        <v>17223</v>
      </c>
      <c r="AI1009" s="271">
        <v>255</v>
      </c>
      <c r="AJ1009" s="271">
        <v>0</v>
      </c>
      <c r="AK1009" s="268">
        <v>0.0149931600547196</v>
      </c>
      <c r="AL1009" s="268">
        <v>0.0148057829646403</v>
      </c>
      <c r="AM1009" s="269">
        <v>0.000187377090079256</v>
      </c>
    </row>
    <row r="1010" spans="1:39">
      <c r="A1010" s="279" t="s">
        <v>1158</v>
      </c>
      <c r="B1010" s="280" t="s">
        <v>3345</v>
      </c>
      <c r="C1010" s="262" t="s">
        <v>1467</v>
      </c>
      <c r="D1010" s="280" t="s">
        <v>1468</v>
      </c>
      <c r="E1010" s="263">
        <v>2334</v>
      </c>
      <c r="F1010" s="263">
        <v>25</v>
      </c>
      <c r="G1010" s="263">
        <v>14</v>
      </c>
      <c r="H1010" s="263">
        <v>4</v>
      </c>
      <c r="I1010" s="263">
        <v>0</v>
      </c>
      <c r="J1010" s="264">
        <v>987</v>
      </c>
      <c r="K1010" s="264">
        <v>10</v>
      </c>
      <c r="L1010" s="264">
        <v>10</v>
      </c>
      <c r="M1010" s="264">
        <v>1</v>
      </c>
      <c r="N1010" s="264">
        <v>0</v>
      </c>
      <c r="O1010" s="264">
        <v>1649</v>
      </c>
      <c r="P1010" s="264">
        <v>18</v>
      </c>
      <c r="Q1010" s="264">
        <v>18</v>
      </c>
      <c r="R1010" s="264">
        <v>8</v>
      </c>
      <c r="S1010" s="264">
        <v>0</v>
      </c>
      <c r="T1010" s="265">
        <v>0.015</v>
      </c>
      <c r="U1010" s="266">
        <v>52652</v>
      </c>
      <c r="V1010" s="266">
        <v>675</v>
      </c>
      <c r="W1010" s="266">
        <v>664</v>
      </c>
      <c r="X1010" s="266">
        <v>1</v>
      </c>
      <c r="Y1010" s="264">
        <v>623</v>
      </c>
      <c r="Z1010" s="267">
        <v>0.0128010331991187</v>
      </c>
      <c r="AA1010" s="267">
        <v>0.0107112253641817</v>
      </c>
      <c r="AB1010" s="267">
        <v>0.0101317122593718</v>
      </c>
      <c r="AC1010" s="268">
        <v>0.0109157064887811</v>
      </c>
      <c r="AD1010" s="269">
        <v>0.000579513104809828</v>
      </c>
      <c r="AE1010" s="270">
        <v>12021</v>
      </c>
      <c r="AF1010" s="271">
        <v>186</v>
      </c>
      <c r="AG1010" s="271">
        <v>0</v>
      </c>
      <c r="AH1010" s="271">
        <v>11678</v>
      </c>
      <c r="AI1010" s="271">
        <v>141</v>
      </c>
      <c r="AJ1010" s="271">
        <v>0</v>
      </c>
      <c r="AK1010" s="268">
        <v>0.0154729223858248</v>
      </c>
      <c r="AL1010" s="268">
        <v>0.0120739852714506</v>
      </c>
      <c r="AM1010" s="269">
        <v>0.00339893711437422</v>
      </c>
    </row>
    <row r="1011" spans="1:39">
      <c r="A1011" s="279" t="s">
        <v>1158</v>
      </c>
      <c r="B1011" s="280" t="s">
        <v>3345</v>
      </c>
      <c r="C1011" s="262" t="s">
        <v>1469</v>
      </c>
      <c r="D1011" s="280" t="s">
        <v>1470</v>
      </c>
      <c r="E1011" s="263">
        <v>2455</v>
      </c>
      <c r="F1011" s="263">
        <v>29</v>
      </c>
      <c r="G1011" s="263">
        <v>12</v>
      </c>
      <c r="H1011" s="263">
        <v>0</v>
      </c>
      <c r="I1011" s="263">
        <v>0</v>
      </c>
      <c r="J1011" s="264">
        <v>1040</v>
      </c>
      <c r="K1011" s="264">
        <v>37</v>
      </c>
      <c r="L1011" s="264">
        <v>37</v>
      </c>
      <c r="M1011" s="264">
        <v>10</v>
      </c>
      <c r="N1011" s="264">
        <v>0</v>
      </c>
      <c r="O1011" s="264">
        <v>1744</v>
      </c>
      <c r="P1011" s="264">
        <v>41</v>
      </c>
      <c r="Q1011" s="264">
        <v>41</v>
      </c>
      <c r="R1011" s="264">
        <v>29</v>
      </c>
      <c r="S1011" s="264">
        <v>0</v>
      </c>
      <c r="T1011" s="265">
        <v>0.015</v>
      </c>
      <c r="U1011" s="266">
        <v>54120</v>
      </c>
      <c r="V1011" s="266">
        <v>976</v>
      </c>
      <c r="W1011" s="266">
        <v>959</v>
      </c>
      <c r="X1011" s="266">
        <v>0</v>
      </c>
      <c r="Y1011" s="264">
        <v>903</v>
      </c>
      <c r="Z1011" s="267">
        <v>0.0180339985218034</v>
      </c>
      <c r="AA1011" s="267">
        <v>0.0118126272912424</v>
      </c>
      <c r="AB1011" s="267">
        <v>0.0355769230769231</v>
      </c>
      <c r="AC1011" s="268">
        <v>0.0235091743119266</v>
      </c>
      <c r="AD1011" s="269">
        <v>-0.0237642957856807</v>
      </c>
      <c r="AE1011" s="270">
        <v>12587</v>
      </c>
      <c r="AF1011" s="271">
        <v>250</v>
      </c>
      <c r="AG1011" s="271">
        <v>0</v>
      </c>
      <c r="AH1011" s="271">
        <v>11750</v>
      </c>
      <c r="AI1011" s="271">
        <v>235</v>
      </c>
      <c r="AJ1011" s="271">
        <v>0</v>
      </c>
      <c r="AK1011" s="268">
        <v>0.0198617621355367</v>
      </c>
      <c r="AL1011" s="268">
        <v>0.02</v>
      </c>
      <c r="AM1011" s="269">
        <v>-0.000138237864463337</v>
      </c>
    </row>
    <row r="1012" spans="1:39">
      <c r="A1012" s="279" t="s">
        <v>1158</v>
      </c>
      <c r="B1012" s="280" t="s">
        <v>3345</v>
      </c>
      <c r="C1012" s="262" t="s">
        <v>1471</v>
      </c>
      <c r="D1012" s="280" t="s">
        <v>1472</v>
      </c>
      <c r="E1012" s="263">
        <v>10660</v>
      </c>
      <c r="F1012" s="263">
        <v>103</v>
      </c>
      <c r="G1012" s="263">
        <v>84</v>
      </c>
      <c r="H1012" s="263">
        <v>0</v>
      </c>
      <c r="I1012" s="263">
        <v>0</v>
      </c>
      <c r="J1012" s="264">
        <v>4168</v>
      </c>
      <c r="K1012" s="264">
        <v>185</v>
      </c>
      <c r="L1012" s="264">
        <v>185</v>
      </c>
      <c r="M1012" s="264">
        <v>4</v>
      </c>
      <c r="N1012" s="264">
        <v>0</v>
      </c>
      <c r="O1012" s="264">
        <v>7768</v>
      </c>
      <c r="P1012" s="264">
        <v>85</v>
      </c>
      <c r="Q1012" s="264">
        <v>85</v>
      </c>
      <c r="R1012" s="264">
        <v>21</v>
      </c>
      <c r="S1012" s="264">
        <v>0</v>
      </c>
      <c r="T1012" s="265">
        <v>0.015</v>
      </c>
      <c r="U1012" s="266">
        <v>236642</v>
      </c>
      <c r="V1012" s="266">
        <v>3792</v>
      </c>
      <c r="W1012" s="266">
        <v>3773</v>
      </c>
      <c r="X1012" s="266">
        <v>1</v>
      </c>
      <c r="Y1012" s="264">
        <v>3398</v>
      </c>
      <c r="Z1012" s="267">
        <v>0.0160199795471641</v>
      </c>
      <c r="AA1012" s="267">
        <v>0.00966228893058161</v>
      </c>
      <c r="AB1012" s="267">
        <v>0.0443857965451056</v>
      </c>
      <c r="AC1012" s="268">
        <v>0.0109423274974253</v>
      </c>
      <c r="AD1012" s="269">
        <v>-0.0347235076145239</v>
      </c>
      <c r="AE1012" s="270">
        <v>53435</v>
      </c>
      <c r="AF1012" s="271">
        <v>960</v>
      </c>
      <c r="AG1012" s="271">
        <v>0</v>
      </c>
      <c r="AH1012" s="271">
        <v>52111</v>
      </c>
      <c r="AI1012" s="271">
        <v>990</v>
      </c>
      <c r="AJ1012" s="271">
        <v>0</v>
      </c>
      <c r="AK1012" s="268">
        <v>0.017965752783756</v>
      </c>
      <c r="AL1012" s="268">
        <v>0.0189979083111051</v>
      </c>
      <c r="AM1012" s="269">
        <v>-0.00103215552734918</v>
      </c>
    </row>
    <row r="1013" spans="1:39">
      <c r="A1013" s="279" t="s">
        <v>1158</v>
      </c>
      <c r="B1013" s="280" t="s">
        <v>3345</v>
      </c>
      <c r="C1013" s="262" t="s">
        <v>1473</v>
      </c>
      <c r="D1013" s="280" t="s">
        <v>1474</v>
      </c>
      <c r="E1013" s="263">
        <v>3190</v>
      </c>
      <c r="F1013" s="263">
        <v>31</v>
      </c>
      <c r="G1013" s="263">
        <v>24</v>
      </c>
      <c r="H1013" s="263">
        <v>0</v>
      </c>
      <c r="I1013" s="263">
        <v>0</v>
      </c>
      <c r="J1013" s="264">
        <v>1258</v>
      </c>
      <c r="K1013" s="264">
        <v>26</v>
      </c>
      <c r="L1013" s="264">
        <v>26</v>
      </c>
      <c r="M1013" s="264">
        <v>5</v>
      </c>
      <c r="N1013" s="264">
        <v>0</v>
      </c>
      <c r="O1013" s="264">
        <v>2140</v>
      </c>
      <c r="P1013" s="264">
        <v>39</v>
      </c>
      <c r="Q1013" s="264">
        <v>39</v>
      </c>
      <c r="R1013" s="264">
        <v>14</v>
      </c>
      <c r="S1013" s="264">
        <v>0</v>
      </c>
      <c r="T1013" s="265">
        <v>0.015</v>
      </c>
      <c r="U1013" s="266">
        <v>70862</v>
      </c>
      <c r="V1013" s="266">
        <v>904</v>
      </c>
      <c r="W1013" s="266">
        <v>897</v>
      </c>
      <c r="X1013" s="266">
        <v>2</v>
      </c>
      <c r="Y1013" s="264">
        <v>813</v>
      </c>
      <c r="Z1013" s="267">
        <v>0.0127289661595778</v>
      </c>
      <c r="AA1013" s="267">
        <v>0.00971786833855799</v>
      </c>
      <c r="AB1013" s="267">
        <v>0.0206677265500795</v>
      </c>
      <c r="AC1013" s="268">
        <v>0.0182242990654206</v>
      </c>
      <c r="AD1013" s="269">
        <v>-0.0109498582115215</v>
      </c>
      <c r="AE1013" s="270">
        <v>15958</v>
      </c>
      <c r="AF1013" s="271">
        <v>230</v>
      </c>
      <c r="AG1013" s="271">
        <v>0</v>
      </c>
      <c r="AH1013" s="271">
        <v>15552</v>
      </c>
      <c r="AI1013" s="271">
        <v>187</v>
      </c>
      <c r="AJ1013" s="271">
        <v>2</v>
      </c>
      <c r="AK1013" s="268">
        <v>0.0144128336884321</v>
      </c>
      <c r="AL1013" s="268">
        <v>0.0118955761316872</v>
      </c>
      <c r="AM1013" s="269">
        <v>0.00251725755674489</v>
      </c>
    </row>
    <row r="1014" spans="1:39">
      <c r="A1014" s="279" t="s">
        <v>1158</v>
      </c>
      <c r="B1014" s="280" t="s">
        <v>3345</v>
      </c>
      <c r="C1014" s="262" t="s">
        <v>1475</v>
      </c>
      <c r="D1014" s="280" t="s">
        <v>1476</v>
      </c>
      <c r="E1014" s="263">
        <v>3723</v>
      </c>
      <c r="F1014" s="263">
        <v>104</v>
      </c>
      <c r="G1014" s="263">
        <v>74</v>
      </c>
      <c r="H1014" s="263">
        <v>0</v>
      </c>
      <c r="I1014" s="263">
        <v>0</v>
      </c>
      <c r="J1014" s="264">
        <v>1411</v>
      </c>
      <c r="K1014" s="264">
        <v>40</v>
      </c>
      <c r="L1014" s="264">
        <v>40</v>
      </c>
      <c r="M1014" s="264">
        <v>0</v>
      </c>
      <c r="N1014" s="264">
        <v>0</v>
      </c>
      <c r="O1014" s="264">
        <v>2627</v>
      </c>
      <c r="P1014" s="264">
        <v>51</v>
      </c>
      <c r="Q1014" s="264">
        <v>51</v>
      </c>
      <c r="R1014" s="264">
        <v>12</v>
      </c>
      <c r="S1014" s="264">
        <v>0</v>
      </c>
      <c r="T1014" s="265">
        <v>0.015</v>
      </c>
      <c r="U1014" s="266">
        <v>83564</v>
      </c>
      <c r="V1014" s="266">
        <v>1955</v>
      </c>
      <c r="W1014" s="266">
        <v>1925</v>
      </c>
      <c r="X1014" s="266">
        <v>0</v>
      </c>
      <c r="Y1014" s="264">
        <v>1738</v>
      </c>
      <c r="Z1014" s="267">
        <v>0.0233952419702264</v>
      </c>
      <c r="AA1014" s="267">
        <v>0.0279344614558152</v>
      </c>
      <c r="AB1014" s="267">
        <v>0.0283486888731396</v>
      </c>
      <c r="AC1014" s="268">
        <v>0.0194137799771603</v>
      </c>
      <c r="AD1014" s="269">
        <v>-0.000414227417324414</v>
      </c>
      <c r="AE1014" s="270">
        <v>19041</v>
      </c>
      <c r="AF1014" s="271">
        <v>498</v>
      </c>
      <c r="AG1014" s="271">
        <v>0</v>
      </c>
      <c r="AH1014" s="271">
        <v>18789</v>
      </c>
      <c r="AI1014" s="271">
        <v>470</v>
      </c>
      <c r="AJ1014" s="271">
        <v>0</v>
      </c>
      <c r="AK1014" s="268">
        <v>0.0261540885457697</v>
      </c>
      <c r="AL1014" s="268">
        <v>0.0250146362233222</v>
      </c>
      <c r="AM1014" s="269">
        <v>0.0011394523224475</v>
      </c>
    </row>
    <row r="1015" spans="1:39">
      <c r="A1015" s="279" t="s">
        <v>1158</v>
      </c>
      <c r="B1015" s="280" t="s">
        <v>3345</v>
      </c>
      <c r="C1015" s="262" t="s">
        <v>1477</v>
      </c>
      <c r="D1015" s="280" t="s">
        <v>1478</v>
      </c>
      <c r="E1015" s="263">
        <v>4228</v>
      </c>
      <c r="F1015" s="263">
        <v>41</v>
      </c>
      <c r="G1015" s="263">
        <v>33</v>
      </c>
      <c r="H1015" s="263">
        <v>0</v>
      </c>
      <c r="I1015" s="263">
        <v>0</v>
      </c>
      <c r="J1015" s="264">
        <v>1740</v>
      </c>
      <c r="K1015" s="264">
        <v>34</v>
      </c>
      <c r="L1015" s="264">
        <v>34</v>
      </c>
      <c r="M1015" s="264">
        <v>0</v>
      </c>
      <c r="N1015" s="264">
        <v>0</v>
      </c>
      <c r="O1015" s="264">
        <v>2971</v>
      </c>
      <c r="P1015" s="264">
        <v>45</v>
      </c>
      <c r="Q1015" s="264">
        <v>45</v>
      </c>
      <c r="R1015" s="264">
        <v>13</v>
      </c>
      <c r="S1015" s="264">
        <v>0</v>
      </c>
      <c r="T1015" s="265">
        <v>0.015</v>
      </c>
      <c r="U1015" s="266">
        <v>91504</v>
      </c>
      <c r="V1015" s="266">
        <v>1098</v>
      </c>
      <c r="W1015" s="266">
        <v>1090</v>
      </c>
      <c r="X1015" s="266">
        <v>0</v>
      </c>
      <c r="Y1015" s="264">
        <v>984</v>
      </c>
      <c r="Z1015" s="267">
        <v>0.011999475432768</v>
      </c>
      <c r="AA1015" s="267">
        <v>0.00969725638599811</v>
      </c>
      <c r="AB1015" s="267">
        <v>0.0195402298850575</v>
      </c>
      <c r="AC1015" s="268">
        <v>0.0151464153483676</v>
      </c>
      <c r="AD1015" s="269">
        <v>-0.00984297349905936</v>
      </c>
      <c r="AE1015" s="270">
        <v>21035</v>
      </c>
      <c r="AF1015" s="271">
        <v>275</v>
      </c>
      <c r="AG1015" s="271">
        <v>0</v>
      </c>
      <c r="AH1015" s="271">
        <v>20376</v>
      </c>
      <c r="AI1015" s="271">
        <v>251</v>
      </c>
      <c r="AJ1015" s="271">
        <v>0</v>
      </c>
      <c r="AK1015" s="268">
        <v>0.0130734490135488</v>
      </c>
      <c r="AL1015" s="268">
        <v>0.0123184138201806</v>
      </c>
      <c r="AM1015" s="269">
        <v>0.000755035193368243</v>
      </c>
    </row>
    <row r="1016" spans="1:39">
      <c r="A1016" s="279" t="s">
        <v>1158</v>
      </c>
      <c r="B1016" s="280" t="s">
        <v>3345</v>
      </c>
      <c r="C1016" s="262" t="s">
        <v>1479</v>
      </c>
      <c r="D1016" s="280" t="s">
        <v>1480</v>
      </c>
      <c r="E1016" s="263">
        <v>4540</v>
      </c>
      <c r="F1016" s="263">
        <v>24</v>
      </c>
      <c r="G1016" s="263">
        <v>17</v>
      </c>
      <c r="H1016" s="263">
        <v>0</v>
      </c>
      <c r="I1016" s="263">
        <v>0</v>
      </c>
      <c r="J1016" s="264">
        <v>1842</v>
      </c>
      <c r="K1016" s="264">
        <v>30</v>
      </c>
      <c r="L1016" s="264">
        <v>30</v>
      </c>
      <c r="M1016" s="264">
        <v>4</v>
      </c>
      <c r="N1016" s="264">
        <v>0</v>
      </c>
      <c r="O1016" s="264">
        <v>3238</v>
      </c>
      <c r="P1016" s="264">
        <v>60</v>
      </c>
      <c r="Q1016" s="264">
        <v>60</v>
      </c>
      <c r="R1016" s="264">
        <v>27</v>
      </c>
      <c r="S1016" s="264">
        <v>0</v>
      </c>
      <c r="T1016" s="265">
        <v>0.015</v>
      </c>
      <c r="U1016" s="266">
        <v>100488</v>
      </c>
      <c r="V1016" s="266">
        <v>1162</v>
      </c>
      <c r="W1016" s="266">
        <v>1155</v>
      </c>
      <c r="X1016" s="266">
        <v>0</v>
      </c>
      <c r="Y1016" s="264">
        <v>1065</v>
      </c>
      <c r="Z1016" s="267">
        <v>0.0115635697794762</v>
      </c>
      <c r="AA1016" s="267">
        <v>0.0052863436123348</v>
      </c>
      <c r="AB1016" s="267">
        <v>0.0162866449511401</v>
      </c>
      <c r="AC1016" s="268">
        <v>0.0185299567634342</v>
      </c>
      <c r="AD1016" s="269">
        <v>-0.0110003013388053</v>
      </c>
      <c r="AE1016" s="270">
        <v>22799</v>
      </c>
      <c r="AF1016" s="271">
        <v>303</v>
      </c>
      <c r="AG1016" s="271">
        <v>0</v>
      </c>
      <c r="AH1016" s="271">
        <v>21938</v>
      </c>
      <c r="AI1016" s="271">
        <v>257</v>
      </c>
      <c r="AJ1016" s="271">
        <v>0</v>
      </c>
      <c r="AK1016" s="268">
        <v>0.013290056581429</v>
      </c>
      <c r="AL1016" s="268">
        <v>0.0117148327103656</v>
      </c>
      <c r="AM1016" s="269">
        <v>0.00157522387106344</v>
      </c>
    </row>
    <row r="1017" spans="1:39">
      <c r="A1017" s="279" t="s">
        <v>1158</v>
      </c>
      <c r="B1017" s="280" t="s">
        <v>3345</v>
      </c>
      <c r="C1017" s="262" t="s">
        <v>1481</v>
      </c>
      <c r="D1017" s="280" t="s">
        <v>1482</v>
      </c>
      <c r="E1017" s="263">
        <v>3679</v>
      </c>
      <c r="F1017" s="263">
        <v>29</v>
      </c>
      <c r="G1017" s="263">
        <v>23</v>
      </c>
      <c r="H1017" s="263">
        <v>0</v>
      </c>
      <c r="I1017" s="263">
        <v>0</v>
      </c>
      <c r="J1017" s="264">
        <v>1450</v>
      </c>
      <c r="K1017" s="264">
        <v>37</v>
      </c>
      <c r="L1017" s="264">
        <v>37</v>
      </c>
      <c r="M1017" s="264">
        <v>0</v>
      </c>
      <c r="N1017" s="264">
        <v>0</v>
      </c>
      <c r="O1017" s="264">
        <v>2457</v>
      </c>
      <c r="P1017" s="264">
        <v>33</v>
      </c>
      <c r="Q1017" s="264">
        <v>33</v>
      </c>
      <c r="R1017" s="264">
        <v>8</v>
      </c>
      <c r="S1017" s="264">
        <v>0</v>
      </c>
      <c r="T1017" s="265">
        <v>0.015</v>
      </c>
      <c r="U1017" s="266">
        <v>75052</v>
      </c>
      <c r="V1017" s="266">
        <v>898</v>
      </c>
      <c r="W1017" s="266">
        <v>891</v>
      </c>
      <c r="X1017" s="266">
        <v>0</v>
      </c>
      <c r="Y1017" s="264">
        <v>785</v>
      </c>
      <c r="Z1017" s="267">
        <v>0.0119650375739487</v>
      </c>
      <c r="AA1017" s="267">
        <v>0.00788257678717043</v>
      </c>
      <c r="AB1017" s="267">
        <v>0.0255172413793103</v>
      </c>
      <c r="AC1017" s="268">
        <v>0.0134310134310134</v>
      </c>
      <c r="AD1017" s="269">
        <v>-0.0176346645921399</v>
      </c>
      <c r="AE1017" s="270">
        <v>17201</v>
      </c>
      <c r="AF1017" s="271">
        <v>201</v>
      </c>
      <c r="AG1017" s="271">
        <v>0</v>
      </c>
      <c r="AH1017" s="271">
        <v>16694</v>
      </c>
      <c r="AI1017" s="271">
        <v>213</v>
      </c>
      <c r="AJ1017" s="271">
        <v>0</v>
      </c>
      <c r="AK1017" s="268">
        <v>0.011685367129818</v>
      </c>
      <c r="AL1017" s="268">
        <v>0.0127590751168084</v>
      </c>
      <c r="AM1017" s="269">
        <v>-0.0010737079869904</v>
      </c>
    </row>
    <row r="1018" spans="1:39">
      <c r="A1018" s="279" t="s">
        <v>1158</v>
      </c>
      <c r="B1018" s="280" t="s">
        <v>3345</v>
      </c>
      <c r="C1018" s="262" t="s">
        <v>1483</v>
      </c>
      <c r="D1018" s="280" t="s">
        <v>1484</v>
      </c>
      <c r="E1018" s="263">
        <v>1499</v>
      </c>
      <c r="F1018" s="263">
        <v>9</v>
      </c>
      <c r="G1018" s="263">
        <v>7</v>
      </c>
      <c r="H1018" s="263">
        <v>0</v>
      </c>
      <c r="I1018" s="263">
        <v>0</v>
      </c>
      <c r="J1018" s="264">
        <v>566</v>
      </c>
      <c r="K1018" s="264">
        <v>10</v>
      </c>
      <c r="L1018" s="264">
        <v>10</v>
      </c>
      <c r="M1018" s="264">
        <v>2</v>
      </c>
      <c r="N1018" s="264">
        <v>0</v>
      </c>
      <c r="O1018" s="264">
        <v>1139</v>
      </c>
      <c r="P1018" s="264">
        <v>29</v>
      </c>
      <c r="Q1018" s="264">
        <v>29</v>
      </c>
      <c r="R1018" s="264">
        <v>13</v>
      </c>
      <c r="S1018" s="264">
        <v>0</v>
      </c>
      <c r="T1018" s="265">
        <v>0.015</v>
      </c>
      <c r="U1018" s="266">
        <v>34548</v>
      </c>
      <c r="V1018" s="266">
        <v>440</v>
      </c>
      <c r="W1018" s="266">
        <v>438</v>
      </c>
      <c r="X1018" s="266">
        <v>0</v>
      </c>
      <c r="Y1018" s="264">
        <v>403</v>
      </c>
      <c r="Z1018" s="267">
        <v>0.0127359036702559</v>
      </c>
      <c r="AA1018" s="267">
        <v>0.00600400266844563</v>
      </c>
      <c r="AB1018" s="267">
        <v>0.0176678445229682</v>
      </c>
      <c r="AC1018" s="268">
        <v>0.0254609306409131</v>
      </c>
      <c r="AD1018" s="269">
        <v>-0.0116638418545226</v>
      </c>
      <c r="AE1018" s="270">
        <v>7771</v>
      </c>
      <c r="AF1018" s="271">
        <v>111</v>
      </c>
      <c r="AG1018" s="271">
        <v>0</v>
      </c>
      <c r="AH1018" s="271">
        <v>7356</v>
      </c>
      <c r="AI1018" s="271">
        <v>99</v>
      </c>
      <c r="AJ1018" s="271">
        <v>0</v>
      </c>
      <c r="AK1018" s="268">
        <v>0.0142838759490413</v>
      </c>
      <c r="AL1018" s="268">
        <v>0.0134584013050571</v>
      </c>
      <c r="AM1018" s="269">
        <v>0.000825474643984211</v>
      </c>
    </row>
    <row r="1019" spans="1:39">
      <c r="A1019" s="279" t="s">
        <v>1158</v>
      </c>
      <c r="B1019" s="280" t="s">
        <v>3345</v>
      </c>
      <c r="C1019" s="262" t="s">
        <v>1485</v>
      </c>
      <c r="D1019" s="280" t="s">
        <v>1486</v>
      </c>
      <c r="E1019" s="263">
        <v>3151</v>
      </c>
      <c r="F1019" s="263">
        <v>57</v>
      </c>
      <c r="G1019" s="263">
        <v>44</v>
      </c>
      <c r="H1019" s="263">
        <v>2</v>
      </c>
      <c r="I1019" s="263">
        <v>0</v>
      </c>
      <c r="J1019" s="264">
        <v>1231</v>
      </c>
      <c r="K1019" s="264">
        <v>16</v>
      </c>
      <c r="L1019" s="264">
        <v>16</v>
      </c>
      <c r="M1019" s="264">
        <v>1</v>
      </c>
      <c r="N1019" s="264">
        <v>0</v>
      </c>
      <c r="O1019" s="264">
        <v>2256</v>
      </c>
      <c r="P1019" s="264">
        <v>72</v>
      </c>
      <c r="Q1019" s="264">
        <v>72</v>
      </c>
      <c r="R1019" s="264">
        <v>41</v>
      </c>
      <c r="S1019" s="264">
        <v>0</v>
      </c>
      <c r="T1019" s="265">
        <v>0.015</v>
      </c>
      <c r="U1019" s="266">
        <v>69208</v>
      </c>
      <c r="V1019" s="266">
        <v>1350</v>
      </c>
      <c r="W1019" s="266">
        <v>1336</v>
      </c>
      <c r="X1019" s="266">
        <v>0</v>
      </c>
      <c r="Y1019" s="264">
        <v>1230</v>
      </c>
      <c r="Z1019" s="267">
        <v>0.0195064154433014</v>
      </c>
      <c r="AA1019" s="267">
        <v>0.0180894953982863</v>
      </c>
      <c r="AB1019" s="267">
        <v>0.0129975629569456</v>
      </c>
      <c r="AC1019" s="268">
        <v>0.0319148936170213</v>
      </c>
      <c r="AD1019" s="269">
        <v>0.00509193244134069</v>
      </c>
      <c r="AE1019" s="270">
        <v>15936</v>
      </c>
      <c r="AF1019" s="271">
        <v>371</v>
      </c>
      <c r="AG1019" s="271">
        <v>0</v>
      </c>
      <c r="AH1019" s="271">
        <v>15243</v>
      </c>
      <c r="AI1019" s="271">
        <v>289</v>
      </c>
      <c r="AJ1019" s="271">
        <v>0</v>
      </c>
      <c r="AK1019" s="268">
        <v>0.0232806224899598</v>
      </c>
      <c r="AL1019" s="268">
        <v>0.0189595224037263</v>
      </c>
      <c r="AM1019" s="269">
        <v>0.00432110008623354</v>
      </c>
    </row>
    <row r="1020" spans="1:39">
      <c r="A1020" s="279" t="s">
        <v>1158</v>
      </c>
      <c r="B1020" s="280" t="s">
        <v>3345</v>
      </c>
      <c r="C1020" s="262" t="s">
        <v>1487</v>
      </c>
      <c r="D1020" s="280" t="s">
        <v>1488</v>
      </c>
      <c r="E1020" s="263">
        <v>1804</v>
      </c>
      <c r="F1020" s="263">
        <v>21</v>
      </c>
      <c r="G1020" s="263">
        <v>14</v>
      </c>
      <c r="H1020" s="263">
        <v>0</v>
      </c>
      <c r="I1020" s="263">
        <v>0</v>
      </c>
      <c r="J1020" s="264">
        <v>661</v>
      </c>
      <c r="K1020" s="264">
        <v>6</v>
      </c>
      <c r="L1020" s="264">
        <v>6</v>
      </c>
      <c r="M1020" s="264">
        <v>1</v>
      </c>
      <c r="N1020" s="264">
        <v>0</v>
      </c>
      <c r="O1020" s="264">
        <v>1205</v>
      </c>
      <c r="P1020" s="264">
        <v>11</v>
      </c>
      <c r="Q1020" s="264">
        <v>11</v>
      </c>
      <c r="R1020" s="264">
        <v>7</v>
      </c>
      <c r="S1020" s="264">
        <v>0</v>
      </c>
      <c r="T1020" s="265">
        <v>0.015</v>
      </c>
      <c r="U1020" s="266">
        <v>39844</v>
      </c>
      <c r="V1020" s="266">
        <v>355</v>
      </c>
      <c r="W1020" s="266">
        <v>348</v>
      </c>
      <c r="X1020" s="266">
        <v>1</v>
      </c>
      <c r="Y1020" s="264">
        <v>319</v>
      </c>
      <c r="Z1020" s="267">
        <v>0.00888465013552856</v>
      </c>
      <c r="AA1020" s="267">
        <v>0.0116407982261641</v>
      </c>
      <c r="AB1020" s="267">
        <v>0.00907715582450832</v>
      </c>
      <c r="AC1020" s="268">
        <v>0.00912863070539419</v>
      </c>
      <c r="AD1020" s="269">
        <v>0.00256364240165576</v>
      </c>
      <c r="AE1020" s="270">
        <v>8806</v>
      </c>
      <c r="AF1020" s="271">
        <v>101</v>
      </c>
      <c r="AG1020" s="271">
        <v>0</v>
      </c>
      <c r="AH1020" s="271">
        <v>8716</v>
      </c>
      <c r="AI1020" s="271">
        <v>69</v>
      </c>
      <c r="AJ1020" s="271">
        <v>0</v>
      </c>
      <c r="AK1020" s="268">
        <v>0.0114694526459232</v>
      </c>
      <c r="AL1020" s="268">
        <v>0.00791647544745296</v>
      </c>
      <c r="AM1020" s="269">
        <v>0.00355297719847028</v>
      </c>
    </row>
    <row r="1021" spans="1:39">
      <c r="A1021" s="279" t="s">
        <v>1158</v>
      </c>
      <c r="B1021" s="280" t="s">
        <v>3346</v>
      </c>
      <c r="C1021" s="262" t="s">
        <v>1489</v>
      </c>
      <c r="D1021" s="280" t="s">
        <v>1490</v>
      </c>
      <c r="E1021" s="263">
        <v>7849</v>
      </c>
      <c r="F1021" s="263">
        <v>150</v>
      </c>
      <c r="G1021" s="263">
        <v>91</v>
      </c>
      <c r="H1021" s="263">
        <v>1</v>
      </c>
      <c r="I1021" s="263">
        <v>0</v>
      </c>
      <c r="J1021" s="264">
        <v>3601</v>
      </c>
      <c r="K1021" s="264">
        <v>148</v>
      </c>
      <c r="L1021" s="264">
        <v>148</v>
      </c>
      <c r="M1021" s="264">
        <v>15</v>
      </c>
      <c r="N1021" s="264">
        <v>0</v>
      </c>
      <c r="O1021" s="264">
        <v>4854</v>
      </c>
      <c r="P1021" s="264">
        <v>61</v>
      </c>
      <c r="Q1021" s="264">
        <v>61</v>
      </c>
      <c r="R1021" s="264">
        <v>25</v>
      </c>
      <c r="S1021" s="264">
        <v>0</v>
      </c>
      <c r="T1021" s="265">
        <v>0.015</v>
      </c>
      <c r="U1021" s="266">
        <v>172238</v>
      </c>
      <c r="V1021" s="266">
        <v>3603</v>
      </c>
      <c r="W1021" s="266">
        <v>3543</v>
      </c>
      <c r="X1021" s="266">
        <v>0</v>
      </c>
      <c r="Y1021" s="264">
        <v>3232</v>
      </c>
      <c r="Z1021" s="267">
        <v>0.020918728735819</v>
      </c>
      <c r="AA1021" s="267">
        <v>0.0191107147407313</v>
      </c>
      <c r="AB1021" s="267">
        <v>0.0410996945292974</v>
      </c>
      <c r="AC1021" s="268">
        <v>0.0125669550885867</v>
      </c>
      <c r="AD1021" s="269">
        <v>-0.0219889797885661</v>
      </c>
      <c r="AE1021" s="270">
        <v>37454</v>
      </c>
      <c r="AF1021" s="271">
        <v>942</v>
      </c>
      <c r="AG1021" s="271">
        <v>0</v>
      </c>
      <c r="AH1021" s="271">
        <v>36513</v>
      </c>
      <c r="AI1021" s="271">
        <v>951</v>
      </c>
      <c r="AJ1021" s="271">
        <v>0</v>
      </c>
      <c r="AK1021" s="268">
        <v>0.0251508517114327</v>
      </c>
      <c r="AL1021" s="268">
        <v>0.0260455180346726</v>
      </c>
      <c r="AM1021" s="269">
        <v>-0.000894666323239889</v>
      </c>
    </row>
    <row r="1022" spans="1:39">
      <c r="A1022" s="279" t="s">
        <v>1158</v>
      </c>
      <c r="B1022" s="280" t="s">
        <v>3346</v>
      </c>
      <c r="C1022" s="262" t="s">
        <v>1491</v>
      </c>
      <c r="D1022" s="280" t="s">
        <v>1492</v>
      </c>
      <c r="E1022" s="263">
        <v>3408</v>
      </c>
      <c r="F1022" s="263">
        <v>69</v>
      </c>
      <c r="G1022" s="263">
        <v>45</v>
      </c>
      <c r="H1022" s="263">
        <v>0</v>
      </c>
      <c r="I1022" s="263">
        <v>0</v>
      </c>
      <c r="J1022" s="264">
        <v>1570</v>
      </c>
      <c r="K1022" s="264">
        <v>65</v>
      </c>
      <c r="L1022" s="264">
        <v>65</v>
      </c>
      <c r="M1022" s="264">
        <v>9</v>
      </c>
      <c r="N1022" s="264">
        <v>0</v>
      </c>
      <c r="O1022" s="264">
        <v>2206</v>
      </c>
      <c r="P1022" s="264">
        <v>71</v>
      </c>
      <c r="Q1022" s="264">
        <v>71</v>
      </c>
      <c r="R1022" s="264">
        <v>28</v>
      </c>
      <c r="S1022" s="264">
        <v>0</v>
      </c>
      <c r="T1022" s="265">
        <v>0.015</v>
      </c>
      <c r="U1022" s="266">
        <v>75173</v>
      </c>
      <c r="V1022" s="266">
        <v>1844</v>
      </c>
      <c r="W1022" s="266">
        <v>1819</v>
      </c>
      <c r="X1022" s="266">
        <v>0</v>
      </c>
      <c r="Y1022" s="264">
        <v>1644</v>
      </c>
      <c r="Z1022" s="267">
        <v>0.0245300839397124</v>
      </c>
      <c r="AA1022" s="267">
        <v>0.0202464788732394</v>
      </c>
      <c r="AB1022" s="267">
        <v>0.0414012738853503</v>
      </c>
      <c r="AC1022" s="268">
        <v>0.0321849501359927</v>
      </c>
      <c r="AD1022" s="269">
        <v>-0.0211547950121109</v>
      </c>
      <c r="AE1022" s="270">
        <v>16791</v>
      </c>
      <c r="AF1022" s="271">
        <v>529</v>
      </c>
      <c r="AG1022" s="271">
        <v>0</v>
      </c>
      <c r="AH1022" s="271">
        <v>15884</v>
      </c>
      <c r="AI1022" s="271">
        <v>396</v>
      </c>
      <c r="AJ1022" s="271">
        <v>0</v>
      </c>
      <c r="AK1022" s="268">
        <v>0.03150497290215</v>
      </c>
      <c r="AL1022" s="268">
        <v>0.0249307479224377</v>
      </c>
      <c r="AM1022" s="269">
        <v>0.00657422497971228</v>
      </c>
    </row>
    <row r="1023" spans="1:39">
      <c r="A1023" s="279" t="s">
        <v>1158</v>
      </c>
      <c r="B1023" s="280" t="s">
        <v>3346</v>
      </c>
      <c r="C1023" s="262" t="s">
        <v>1493</v>
      </c>
      <c r="D1023" s="280" t="s">
        <v>1494</v>
      </c>
      <c r="E1023" s="263">
        <v>3481</v>
      </c>
      <c r="F1023" s="263">
        <v>94</v>
      </c>
      <c r="G1023" s="263">
        <v>67</v>
      </c>
      <c r="H1023" s="263">
        <v>2</v>
      </c>
      <c r="I1023" s="263">
        <v>0</v>
      </c>
      <c r="J1023" s="264">
        <v>1596</v>
      </c>
      <c r="K1023" s="264">
        <v>52</v>
      </c>
      <c r="L1023" s="264">
        <v>52</v>
      </c>
      <c r="M1023" s="264">
        <v>0</v>
      </c>
      <c r="N1023" s="264">
        <v>0</v>
      </c>
      <c r="O1023" s="264">
        <v>2194</v>
      </c>
      <c r="P1023" s="264">
        <v>87</v>
      </c>
      <c r="Q1023" s="264">
        <v>86</v>
      </c>
      <c r="R1023" s="264">
        <v>32</v>
      </c>
      <c r="S1023" s="264">
        <v>0</v>
      </c>
      <c r="T1023" s="265">
        <v>0.015</v>
      </c>
      <c r="U1023" s="266">
        <v>74775</v>
      </c>
      <c r="V1023" s="266">
        <v>1923</v>
      </c>
      <c r="W1023" s="266">
        <v>1895</v>
      </c>
      <c r="X1023" s="266">
        <v>0</v>
      </c>
      <c r="Y1023" s="264">
        <v>1694</v>
      </c>
      <c r="Z1023" s="267">
        <v>0.0257171514543631</v>
      </c>
      <c r="AA1023" s="267">
        <v>0.0270037345590348</v>
      </c>
      <c r="AB1023" s="267">
        <v>0.0325814536340852</v>
      </c>
      <c r="AC1023" s="268">
        <v>0.0396536007292616</v>
      </c>
      <c r="AD1023" s="269">
        <v>-0.00557771907505045</v>
      </c>
      <c r="AE1023" s="270">
        <v>16407</v>
      </c>
      <c r="AF1023" s="271">
        <v>519</v>
      </c>
      <c r="AG1023" s="271">
        <v>0</v>
      </c>
      <c r="AH1023" s="271">
        <v>15861</v>
      </c>
      <c r="AI1023" s="271">
        <v>452</v>
      </c>
      <c r="AJ1023" s="271">
        <v>0</v>
      </c>
      <c r="AK1023" s="268">
        <v>0.0316328396416164</v>
      </c>
      <c r="AL1023" s="268">
        <v>0.0284975726625055</v>
      </c>
      <c r="AM1023" s="269">
        <v>0.00313526697911086</v>
      </c>
    </row>
    <row r="1024" spans="1:39">
      <c r="A1024" s="279" t="s">
        <v>1158</v>
      </c>
      <c r="B1024" s="280" t="s">
        <v>3346</v>
      </c>
      <c r="C1024" s="262" t="s">
        <v>1495</v>
      </c>
      <c r="D1024" s="280" t="s">
        <v>1496</v>
      </c>
      <c r="E1024" s="263">
        <v>7240</v>
      </c>
      <c r="F1024" s="263">
        <v>90</v>
      </c>
      <c r="G1024" s="263">
        <v>64</v>
      </c>
      <c r="H1024" s="263">
        <v>1</v>
      </c>
      <c r="I1024" s="263">
        <v>0</v>
      </c>
      <c r="J1024" s="264">
        <v>3553</v>
      </c>
      <c r="K1024" s="264">
        <v>90</v>
      </c>
      <c r="L1024" s="264">
        <v>89</v>
      </c>
      <c r="M1024" s="264">
        <v>1</v>
      </c>
      <c r="N1024" s="264">
        <v>0</v>
      </c>
      <c r="O1024" s="264">
        <v>4602</v>
      </c>
      <c r="P1024" s="264">
        <v>121</v>
      </c>
      <c r="Q1024" s="264">
        <v>121</v>
      </c>
      <c r="R1024" s="264">
        <v>50</v>
      </c>
      <c r="S1024" s="264">
        <v>0</v>
      </c>
      <c r="T1024" s="265">
        <v>0.015</v>
      </c>
      <c r="U1024" s="266">
        <v>164864</v>
      </c>
      <c r="V1024" s="266">
        <v>2597</v>
      </c>
      <c r="W1024" s="266">
        <v>2569</v>
      </c>
      <c r="X1024" s="266">
        <v>0</v>
      </c>
      <c r="Y1024" s="264">
        <v>2307</v>
      </c>
      <c r="Z1024" s="267">
        <v>0.0157523777173913</v>
      </c>
      <c r="AA1024" s="267">
        <v>0.0124309392265193</v>
      </c>
      <c r="AB1024" s="267">
        <v>0.0253307064452575</v>
      </c>
      <c r="AC1024" s="268">
        <v>0.0262929161234246</v>
      </c>
      <c r="AD1024" s="269">
        <v>-0.0128997672187382</v>
      </c>
      <c r="AE1024" s="270">
        <v>35604</v>
      </c>
      <c r="AF1024" s="271">
        <v>723</v>
      </c>
      <c r="AG1024" s="271">
        <v>0</v>
      </c>
      <c r="AH1024" s="271">
        <v>35369</v>
      </c>
      <c r="AI1024" s="271">
        <v>520</v>
      </c>
      <c r="AJ1024" s="271">
        <v>0</v>
      </c>
      <c r="AK1024" s="268">
        <v>0.0203067071115605</v>
      </c>
      <c r="AL1024" s="268">
        <v>0.0147021402923464</v>
      </c>
      <c r="AM1024" s="269">
        <v>0.00560456681921409</v>
      </c>
    </row>
    <row r="1025" spans="1:39">
      <c r="A1025" s="279" t="s">
        <v>1158</v>
      </c>
      <c r="B1025" s="280" t="s">
        <v>3346</v>
      </c>
      <c r="C1025" s="262" t="s">
        <v>1497</v>
      </c>
      <c r="D1025" s="280" t="s">
        <v>1498</v>
      </c>
      <c r="E1025" s="263">
        <v>5369</v>
      </c>
      <c r="F1025" s="263">
        <v>102</v>
      </c>
      <c r="G1025" s="263">
        <v>70</v>
      </c>
      <c r="H1025" s="263">
        <v>0</v>
      </c>
      <c r="I1025" s="263">
        <v>0</v>
      </c>
      <c r="J1025" s="264">
        <v>2598</v>
      </c>
      <c r="K1025" s="264">
        <v>92</v>
      </c>
      <c r="L1025" s="264">
        <v>92</v>
      </c>
      <c r="M1025" s="264">
        <v>17</v>
      </c>
      <c r="N1025" s="264">
        <v>0</v>
      </c>
      <c r="O1025" s="264">
        <v>3502</v>
      </c>
      <c r="P1025" s="264">
        <v>93</v>
      </c>
      <c r="Q1025" s="264">
        <v>93</v>
      </c>
      <c r="R1025" s="264">
        <v>57</v>
      </c>
      <c r="S1025" s="264">
        <v>0</v>
      </c>
      <c r="T1025" s="265">
        <v>0.015</v>
      </c>
      <c r="U1025" s="266">
        <v>117366</v>
      </c>
      <c r="V1025" s="266">
        <v>2740</v>
      </c>
      <c r="W1025" s="266">
        <v>2708</v>
      </c>
      <c r="X1025" s="266">
        <v>1</v>
      </c>
      <c r="Y1025" s="264">
        <v>2483</v>
      </c>
      <c r="Z1025" s="267">
        <v>0.0233372526966924</v>
      </c>
      <c r="AA1025" s="267">
        <v>0.018997951201341</v>
      </c>
      <c r="AB1025" s="267">
        <v>0.0354118552732871</v>
      </c>
      <c r="AC1025" s="268">
        <v>0.0265562535693889</v>
      </c>
      <c r="AD1025" s="269">
        <v>-0.0164139040719461</v>
      </c>
      <c r="AE1025" s="270">
        <v>26302</v>
      </c>
      <c r="AF1025" s="271">
        <v>670</v>
      </c>
      <c r="AG1025" s="271">
        <v>0</v>
      </c>
      <c r="AH1025" s="271">
        <v>25513</v>
      </c>
      <c r="AI1025" s="271">
        <v>608</v>
      </c>
      <c r="AJ1025" s="271">
        <v>0</v>
      </c>
      <c r="AK1025" s="268">
        <v>0.02547334803437</v>
      </c>
      <c r="AL1025" s="268">
        <v>0.0238309881237016</v>
      </c>
      <c r="AM1025" s="269">
        <v>0.00164235991066837</v>
      </c>
    </row>
    <row r="1026" spans="1:39">
      <c r="A1026" s="279" t="s">
        <v>1158</v>
      </c>
      <c r="B1026" s="280" t="s">
        <v>3346</v>
      </c>
      <c r="C1026" s="262" t="s">
        <v>1499</v>
      </c>
      <c r="D1026" s="280" t="s">
        <v>1500</v>
      </c>
      <c r="E1026" s="263">
        <v>5712</v>
      </c>
      <c r="F1026" s="263">
        <v>151</v>
      </c>
      <c r="G1026" s="263">
        <v>77</v>
      </c>
      <c r="H1026" s="263">
        <v>0</v>
      </c>
      <c r="I1026" s="263">
        <v>0</v>
      </c>
      <c r="J1026" s="264">
        <v>2943</v>
      </c>
      <c r="K1026" s="264">
        <v>134</v>
      </c>
      <c r="L1026" s="264">
        <v>134</v>
      </c>
      <c r="M1026" s="264">
        <v>14</v>
      </c>
      <c r="N1026" s="264">
        <v>0</v>
      </c>
      <c r="O1026" s="264">
        <v>4058</v>
      </c>
      <c r="P1026" s="264">
        <v>166</v>
      </c>
      <c r="Q1026" s="264">
        <v>166</v>
      </c>
      <c r="R1026" s="264">
        <v>49</v>
      </c>
      <c r="S1026" s="264">
        <v>0</v>
      </c>
      <c r="T1026" s="265">
        <v>0.015</v>
      </c>
      <c r="U1026" s="266">
        <v>121954</v>
      </c>
      <c r="V1026" s="266">
        <v>2856</v>
      </c>
      <c r="W1026" s="266">
        <v>2782</v>
      </c>
      <c r="X1026" s="266">
        <v>2</v>
      </c>
      <c r="Y1026" s="264">
        <v>2368</v>
      </c>
      <c r="Z1026" s="267">
        <v>0.0234022664283254</v>
      </c>
      <c r="AA1026" s="267">
        <v>0.0264355742296919</v>
      </c>
      <c r="AB1026" s="267">
        <v>0.0455317703024125</v>
      </c>
      <c r="AC1026" s="268">
        <v>0.0409068506653524</v>
      </c>
      <c r="AD1026" s="269">
        <v>-0.0190961960727206</v>
      </c>
      <c r="AE1026" s="270">
        <v>28264</v>
      </c>
      <c r="AF1026" s="271">
        <v>843</v>
      </c>
      <c r="AG1026" s="271">
        <v>0</v>
      </c>
      <c r="AH1026" s="271">
        <v>26002</v>
      </c>
      <c r="AI1026" s="271">
        <v>583</v>
      </c>
      <c r="AJ1026" s="271">
        <v>1</v>
      </c>
      <c r="AK1026" s="268">
        <v>0.0298259269742429</v>
      </c>
      <c r="AL1026" s="268">
        <v>0.0223828936235674</v>
      </c>
      <c r="AM1026" s="269">
        <v>0.00744303335067543</v>
      </c>
    </row>
    <row r="1027" spans="1:39">
      <c r="A1027" s="279" t="s">
        <v>1158</v>
      </c>
      <c r="B1027" s="280" t="s">
        <v>3346</v>
      </c>
      <c r="C1027" s="262" t="s">
        <v>1501</v>
      </c>
      <c r="D1027" s="280" t="s">
        <v>1502</v>
      </c>
      <c r="E1027" s="263">
        <v>3495</v>
      </c>
      <c r="F1027" s="263">
        <v>85</v>
      </c>
      <c r="G1027" s="263">
        <v>60</v>
      </c>
      <c r="H1027" s="263">
        <v>1</v>
      </c>
      <c r="I1027" s="263">
        <v>0</v>
      </c>
      <c r="J1027" s="264">
        <v>1731</v>
      </c>
      <c r="K1027" s="264">
        <v>76</v>
      </c>
      <c r="L1027" s="264">
        <v>76</v>
      </c>
      <c r="M1027" s="264">
        <v>18</v>
      </c>
      <c r="N1027" s="264">
        <v>0</v>
      </c>
      <c r="O1027" s="264">
        <v>2433</v>
      </c>
      <c r="P1027" s="264">
        <v>84</v>
      </c>
      <c r="Q1027" s="264">
        <v>84</v>
      </c>
      <c r="R1027" s="264">
        <v>42</v>
      </c>
      <c r="S1027" s="264">
        <v>0</v>
      </c>
      <c r="T1027" s="265">
        <v>0.015</v>
      </c>
      <c r="U1027" s="266">
        <v>76326</v>
      </c>
      <c r="V1027" s="266">
        <v>1876</v>
      </c>
      <c r="W1027" s="266">
        <v>1850</v>
      </c>
      <c r="X1027" s="266">
        <v>0</v>
      </c>
      <c r="Y1027" s="264">
        <v>1668</v>
      </c>
      <c r="Z1027" s="267">
        <v>0.0245787804941959</v>
      </c>
      <c r="AA1027" s="267">
        <v>0.0243204577968526</v>
      </c>
      <c r="AB1027" s="267">
        <v>0.0439052570768342</v>
      </c>
      <c r="AC1027" s="268">
        <v>0.0345252774352651</v>
      </c>
      <c r="AD1027" s="269">
        <v>-0.0195847992799816</v>
      </c>
      <c r="AE1027" s="270">
        <v>18122</v>
      </c>
      <c r="AF1027" s="271">
        <v>551</v>
      </c>
      <c r="AG1027" s="271">
        <v>0</v>
      </c>
      <c r="AH1027" s="271">
        <v>17066</v>
      </c>
      <c r="AI1027" s="271">
        <v>403</v>
      </c>
      <c r="AJ1027" s="271">
        <v>0</v>
      </c>
      <c r="AK1027" s="268">
        <v>0.0304050325571129</v>
      </c>
      <c r="AL1027" s="268">
        <v>0.0236142036798312</v>
      </c>
      <c r="AM1027" s="269">
        <v>0.00679082887728166</v>
      </c>
    </row>
    <row r="1028" spans="1:39">
      <c r="A1028" s="279" t="s">
        <v>1158</v>
      </c>
      <c r="B1028" s="280" t="s">
        <v>3346</v>
      </c>
      <c r="C1028" s="262" t="s">
        <v>1503</v>
      </c>
      <c r="D1028" s="280" t="s">
        <v>1504</v>
      </c>
      <c r="E1028" s="263">
        <v>1886</v>
      </c>
      <c r="F1028" s="263">
        <v>38</v>
      </c>
      <c r="G1028" s="263">
        <v>28</v>
      </c>
      <c r="H1028" s="263">
        <v>3</v>
      </c>
      <c r="I1028" s="263">
        <v>0</v>
      </c>
      <c r="J1028" s="264">
        <v>941</v>
      </c>
      <c r="K1028" s="264">
        <v>31</v>
      </c>
      <c r="L1028" s="264">
        <v>31</v>
      </c>
      <c r="M1028" s="264">
        <v>11</v>
      </c>
      <c r="N1028" s="264">
        <v>0</v>
      </c>
      <c r="O1028" s="264">
        <v>1252</v>
      </c>
      <c r="P1028" s="264">
        <v>20</v>
      </c>
      <c r="Q1028" s="264">
        <v>20</v>
      </c>
      <c r="R1028" s="264">
        <v>7</v>
      </c>
      <c r="S1028" s="264">
        <v>0</v>
      </c>
      <c r="T1028" s="265">
        <v>0.015</v>
      </c>
      <c r="U1028" s="266">
        <v>41198</v>
      </c>
      <c r="V1028" s="266">
        <v>906</v>
      </c>
      <c r="W1028" s="266">
        <v>896</v>
      </c>
      <c r="X1028" s="266">
        <v>0</v>
      </c>
      <c r="Y1028" s="264">
        <v>822</v>
      </c>
      <c r="Z1028" s="267">
        <v>0.0219913588038254</v>
      </c>
      <c r="AA1028" s="267">
        <v>0.0201484623541888</v>
      </c>
      <c r="AB1028" s="267">
        <v>0.0329436769394261</v>
      </c>
      <c r="AC1028" s="268">
        <v>0.0159744408945687</v>
      </c>
      <c r="AD1028" s="269">
        <v>-0.0127952145852374</v>
      </c>
      <c r="AE1028" s="270">
        <v>9380</v>
      </c>
      <c r="AF1028" s="271">
        <v>228</v>
      </c>
      <c r="AG1028" s="271">
        <v>0</v>
      </c>
      <c r="AH1028" s="271">
        <v>8991</v>
      </c>
      <c r="AI1028" s="271">
        <v>217</v>
      </c>
      <c r="AJ1028" s="271">
        <v>0</v>
      </c>
      <c r="AK1028" s="268">
        <v>0.0243070362473348</v>
      </c>
      <c r="AL1028" s="268">
        <v>0.0241352463574686</v>
      </c>
      <c r="AM1028" s="269">
        <v>0.000171789889866176</v>
      </c>
    </row>
    <row r="1029" spans="1:39">
      <c r="A1029" s="279" t="s">
        <v>1158</v>
      </c>
      <c r="B1029" s="280" t="s">
        <v>3346</v>
      </c>
      <c r="C1029" s="262" t="s">
        <v>1505</v>
      </c>
      <c r="D1029" s="280" t="s">
        <v>1506</v>
      </c>
      <c r="E1029" s="263">
        <v>6355</v>
      </c>
      <c r="F1029" s="263">
        <v>122</v>
      </c>
      <c r="G1029" s="263">
        <v>93</v>
      </c>
      <c r="H1029" s="263">
        <v>2</v>
      </c>
      <c r="I1029" s="263">
        <v>0</v>
      </c>
      <c r="J1029" s="264">
        <v>2983</v>
      </c>
      <c r="K1029" s="264">
        <v>116</v>
      </c>
      <c r="L1029" s="264">
        <v>116</v>
      </c>
      <c r="M1029" s="264">
        <v>6</v>
      </c>
      <c r="N1029" s="264">
        <v>0</v>
      </c>
      <c r="O1029" s="264">
        <v>4353</v>
      </c>
      <c r="P1029" s="264">
        <v>135</v>
      </c>
      <c r="Q1029" s="264">
        <v>135</v>
      </c>
      <c r="R1029" s="264">
        <v>51</v>
      </c>
      <c r="S1029" s="264">
        <v>0</v>
      </c>
      <c r="T1029" s="265">
        <v>0.015</v>
      </c>
      <c r="U1029" s="266">
        <v>145742</v>
      </c>
      <c r="V1029" s="266">
        <v>3467</v>
      </c>
      <c r="W1029" s="266">
        <v>3436</v>
      </c>
      <c r="X1029" s="266">
        <v>0</v>
      </c>
      <c r="Y1029" s="264">
        <v>3097</v>
      </c>
      <c r="Z1029" s="267">
        <v>0.0237886127540448</v>
      </c>
      <c r="AA1029" s="267">
        <v>0.0191974822974036</v>
      </c>
      <c r="AB1029" s="267">
        <v>0.038887026483406</v>
      </c>
      <c r="AC1029" s="268">
        <v>0.031013094417643</v>
      </c>
      <c r="AD1029" s="269">
        <v>-0.0196895441860023</v>
      </c>
      <c r="AE1029" s="270">
        <v>32429</v>
      </c>
      <c r="AF1029" s="271">
        <v>877</v>
      </c>
      <c r="AG1029" s="271">
        <v>0</v>
      </c>
      <c r="AH1029" s="271">
        <v>31812</v>
      </c>
      <c r="AI1029" s="271">
        <v>858</v>
      </c>
      <c r="AJ1029" s="271">
        <v>0</v>
      </c>
      <c r="AK1029" s="268">
        <v>0.0270436954577693</v>
      </c>
      <c r="AL1029" s="268">
        <v>0.0269709543568465</v>
      </c>
      <c r="AM1029" s="269">
        <v>7.2741100922806e-5</v>
      </c>
    </row>
    <row r="1030" spans="1:39">
      <c r="A1030" s="279" t="s">
        <v>1158</v>
      </c>
      <c r="B1030" s="280" t="s">
        <v>3346</v>
      </c>
      <c r="C1030" s="262" t="s">
        <v>1507</v>
      </c>
      <c r="D1030" s="280" t="s">
        <v>1508</v>
      </c>
      <c r="E1030" s="263">
        <v>7912</v>
      </c>
      <c r="F1030" s="263">
        <v>157</v>
      </c>
      <c r="G1030" s="263">
        <v>100</v>
      </c>
      <c r="H1030" s="263">
        <v>6</v>
      </c>
      <c r="I1030" s="263">
        <v>0</v>
      </c>
      <c r="J1030" s="264">
        <v>3553</v>
      </c>
      <c r="K1030" s="264">
        <v>190</v>
      </c>
      <c r="L1030" s="264">
        <v>189</v>
      </c>
      <c r="M1030" s="264">
        <v>1</v>
      </c>
      <c r="N1030" s="264">
        <v>0</v>
      </c>
      <c r="O1030" s="264">
        <v>5452</v>
      </c>
      <c r="P1030" s="264">
        <v>145</v>
      </c>
      <c r="Q1030" s="264">
        <v>143</v>
      </c>
      <c r="R1030" s="264">
        <v>47</v>
      </c>
      <c r="S1030" s="264">
        <v>0</v>
      </c>
      <c r="T1030" s="265">
        <v>0.015</v>
      </c>
      <c r="U1030" s="266">
        <v>172495</v>
      </c>
      <c r="V1030" s="266">
        <v>4171</v>
      </c>
      <c r="W1030" s="266">
        <v>4109</v>
      </c>
      <c r="X1030" s="266">
        <v>5</v>
      </c>
      <c r="Y1030" s="264">
        <v>3658</v>
      </c>
      <c r="Z1030" s="267">
        <v>0.0241514246789762</v>
      </c>
      <c r="AA1030" s="267">
        <v>0.0198432760364004</v>
      </c>
      <c r="AB1030" s="267">
        <v>0.053475935828877</v>
      </c>
      <c r="AC1030" s="268">
        <v>0.0265957446808511</v>
      </c>
      <c r="AD1030" s="269">
        <v>-0.0336326597924766</v>
      </c>
      <c r="AE1030" s="270">
        <v>38845</v>
      </c>
      <c r="AF1030" s="271">
        <v>1023</v>
      </c>
      <c r="AG1030" s="271">
        <v>0</v>
      </c>
      <c r="AH1030" s="271">
        <v>38004</v>
      </c>
      <c r="AI1030" s="271">
        <v>986</v>
      </c>
      <c r="AJ1030" s="271">
        <v>2</v>
      </c>
      <c r="AK1030" s="268">
        <v>0.0263354357060111</v>
      </c>
      <c r="AL1030" s="268">
        <v>0.0258920113672245</v>
      </c>
      <c r="AM1030" s="269">
        <v>0.000443424338786566</v>
      </c>
    </row>
    <row r="1031" spans="1:39">
      <c r="A1031" s="279" t="s">
        <v>1158</v>
      </c>
      <c r="B1031" s="280" t="s">
        <v>3343</v>
      </c>
      <c r="C1031" s="262" t="s">
        <v>1509</v>
      </c>
      <c r="D1031" s="280" t="s">
        <v>1510</v>
      </c>
      <c r="E1031" s="263">
        <v>4194</v>
      </c>
      <c r="F1031" s="263">
        <v>47</v>
      </c>
      <c r="G1031" s="263">
        <v>36</v>
      </c>
      <c r="H1031" s="263">
        <v>3</v>
      </c>
      <c r="I1031" s="263">
        <v>0</v>
      </c>
      <c r="J1031" s="264">
        <v>1971</v>
      </c>
      <c r="K1031" s="264">
        <v>71</v>
      </c>
      <c r="L1031" s="264">
        <v>71</v>
      </c>
      <c r="M1031" s="264">
        <v>15</v>
      </c>
      <c r="N1031" s="264">
        <v>0</v>
      </c>
      <c r="O1031" s="264">
        <v>3285</v>
      </c>
      <c r="P1031" s="264">
        <v>40</v>
      </c>
      <c r="Q1031" s="264">
        <v>40</v>
      </c>
      <c r="R1031" s="264">
        <v>29</v>
      </c>
      <c r="S1031" s="264">
        <v>0</v>
      </c>
      <c r="T1031" s="265">
        <v>0.015</v>
      </c>
      <c r="U1031" s="266">
        <v>102837</v>
      </c>
      <c r="V1031" s="266">
        <v>1713</v>
      </c>
      <c r="W1031" s="266">
        <v>1702</v>
      </c>
      <c r="X1031" s="266">
        <v>1</v>
      </c>
      <c r="Y1031" s="264">
        <v>1585</v>
      </c>
      <c r="Z1031" s="267">
        <v>0.0166477046199325</v>
      </c>
      <c r="AA1031" s="267">
        <v>0.0112064854554125</v>
      </c>
      <c r="AB1031" s="267">
        <v>0.0360223236935566</v>
      </c>
      <c r="AC1031" s="268">
        <v>0.0121765601217656</v>
      </c>
      <c r="AD1031" s="269">
        <v>-0.0248158382381441</v>
      </c>
      <c r="AE1031" s="270">
        <v>23544</v>
      </c>
      <c r="AF1031" s="271">
        <v>414</v>
      </c>
      <c r="AG1031" s="271">
        <v>0</v>
      </c>
      <c r="AH1031" s="271">
        <v>22647</v>
      </c>
      <c r="AI1031" s="271">
        <v>447</v>
      </c>
      <c r="AJ1031" s="271">
        <v>0</v>
      </c>
      <c r="AK1031" s="268">
        <v>0.0175840978593272</v>
      </c>
      <c r="AL1031" s="268">
        <v>0.0197377136044509</v>
      </c>
      <c r="AM1031" s="269">
        <v>-0.0021536157451237</v>
      </c>
    </row>
    <row r="1032" spans="1:39">
      <c r="A1032" s="279" t="s">
        <v>1158</v>
      </c>
      <c r="B1032" s="280" t="s">
        <v>3343</v>
      </c>
      <c r="C1032" s="262" t="s">
        <v>1511</v>
      </c>
      <c r="D1032" s="280" t="s">
        <v>1512</v>
      </c>
      <c r="E1032" s="263">
        <v>2945</v>
      </c>
      <c r="F1032" s="263">
        <v>38</v>
      </c>
      <c r="G1032" s="263">
        <v>26</v>
      </c>
      <c r="H1032" s="263">
        <v>0</v>
      </c>
      <c r="I1032" s="263">
        <v>0</v>
      </c>
      <c r="J1032" s="264">
        <v>1223</v>
      </c>
      <c r="K1032" s="264">
        <v>47</v>
      </c>
      <c r="L1032" s="264">
        <v>47</v>
      </c>
      <c r="M1032" s="264">
        <v>0</v>
      </c>
      <c r="N1032" s="264">
        <v>0</v>
      </c>
      <c r="O1032" s="264">
        <v>2154</v>
      </c>
      <c r="P1032" s="264">
        <v>50</v>
      </c>
      <c r="Q1032" s="264">
        <v>50</v>
      </c>
      <c r="R1032" s="264">
        <v>11</v>
      </c>
      <c r="S1032" s="264">
        <v>0</v>
      </c>
      <c r="T1032" s="265">
        <v>0.015</v>
      </c>
      <c r="U1032" s="266">
        <v>66577</v>
      </c>
      <c r="V1032" s="266">
        <v>1105</v>
      </c>
      <c r="W1032" s="266">
        <v>1092</v>
      </c>
      <c r="X1032" s="266">
        <v>0</v>
      </c>
      <c r="Y1032" s="264">
        <v>945</v>
      </c>
      <c r="Z1032" s="267">
        <v>0.016597323399973</v>
      </c>
      <c r="AA1032" s="267">
        <v>0.0129032258064516</v>
      </c>
      <c r="AB1032" s="267">
        <v>0.0384300899427637</v>
      </c>
      <c r="AC1032" s="268">
        <v>0.0232126276694522</v>
      </c>
      <c r="AD1032" s="269">
        <v>-0.0255268641363121</v>
      </c>
      <c r="AE1032" s="270">
        <v>14999</v>
      </c>
      <c r="AF1032" s="271">
        <v>318</v>
      </c>
      <c r="AG1032" s="271">
        <v>0</v>
      </c>
      <c r="AH1032" s="271">
        <v>14698</v>
      </c>
      <c r="AI1032" s="271">
        <v>193</v>
      </c>
      <c r="AJ1032" s="271">
        <v>0</v>
      </c>
      <c r="AK1032" s="268">
        <v>0.0212014134275618</v>
      </c>
      <c r="AL1032" s="268">
        <v>0.0131310382364948</v>
      </c>
      <c r="AM1032" s="269">
        <v>0.00807037519106708</v>
      </c>
    </row>
    <row r="1033" spans="1:39">
      <c r="A1033" s="279" t="s">
        <v>1158</v>
      </c>
      <c r="B1033" s="280" t="s">
        <v>3343</v>
      </c>
      <c r="C1033" s="262" t="s">
        <v>1513</v>
      </c>
      <c r="D1033" s="280" t="s">
        <v>1514</v>
      </c>
      <c r="E1033" s="263">
        <v>5087</v>
      </c>
      <c r="F1033" s="263">
        <v>110</v>
      </c>
      <c r="G1033" s="263">
        <v>90</v>
      </c>
      <c r="H1033" s="263">
        <v>1</v>
      </c>
      <c r="I1033" s="263">
        <v>0</v>
      </c>
      <c r="J1033" s="264">
        <v>2234</v>
      </c>
      <c r="K1033" s="264">
        <v>39</v>
      </c>
      <c r="L1033" s="264">
        <v>39</v>
      </c>
      <c r="M1033" s="264">
        <v>3</v>
      </c>
      <c r="N1033" s="264">
        <v>0</v>
      </c>
      <c r="O1033" s="264">
        <v>3815</v>
      </c>
      <c r="P1033" s="264">
        <v>67</v>
      </c>
      <c r="Q1033" s="264">
        <v>67</v>
      </c>
      <c r="R1033" s="264">
        <v>41</v>
      </c>
      <c r="S1033" s="264">
        <v>0</v>
      </c>
      <c r="T1033" s="265">
        <v>0.015</v>
      </c>
      <c r="U1033" s="266">
        <v>119614</v>
      </c>
      <c r="V1033" s="266">
        <v>1404</v>
      </c>
      <c r="W1033" s="266">
        <v>1384</v>
      </c>
      <c r="X1033" s="266">
        <v>1</v>
      </c>
      <c r="Y1033" s="264">
        <v>1217</v>
      </c>
      <c r="Z1033" s="267">
        <v>0.0117293962245222</v>
      </c>
      <c r="AA1033" s="267">
        <v>0.0216237468055829</v>
      </c>
      <c r="AB1033" s="267">
        <v>0.0174574753804834</v>
      </c>
      <c r="AC1033" s="268">
        <v>0.017562254259502</v>
      </c>
      <c r="AD1033" s="269">
        <v>0.00416627142509942</v>
      </c>
      <c r="AE1033" s="270">
        <v>26807</v>
      </c>
      <c r="AF1033" s="271">
        <v>371</v>
      </c>
      <c r="AG1033" s="271">
        <v>0</v>
      </c>
      <c r="AH1033" s="271">
        <v>26494</v>
      </c>
      <c r="AI1033" s="271">
        <v>298</v>
      </c>
      <c r="AJ1033" s="271">
        <v>0</v>
      </c>
      <c r="AK1033" s="268">
        <v>0.0138396687432387</v>
      </c>
      <c r="AL1033" s="268">
        <v>0.01124782969729</v>
      </c>
      <c r="AM1033" s="269">
        <v>0.00259183904594875</v>
      </c>
    </row>
    <row r="1034" spans="1:39">
      <c r="A1034" s="279" t="s">
        <v>1158</v>
      </c>
      <c r="B1034" s="280" t="s">
        <v>3343</v>
      </c>
      <c r="C1034" s="262" t="s">
        <v>1515</v>
      </c>
      <c r="D1034" s="280" t="s">
        <v>1516</v>
      </c>
      <c r="E1034" s="263">
        <v>4824</v>
      </c>
      <c r="F1034" s="263">
        <v>45</v>
      </c>
      <c r="G1034" s="263">
        <v>31</v>
      </c>
      <c r="H1034" s="263">
        <v>1</v>
      </c>
      <c r="I1034" s="263">
        <v>0</v>
      </c>
      <c r="J1034" s="264">
        <v>2159</v>
      </c>
      <c r="K1034" s="264">
        <v>55</v>
      </c>
      <c r="L1034" s="264">
        <v>55</v>
      </c>
      <c r="M1034" s="264">
        <v>2</v>
      </c>
      <c r="N1034" s="264">
        <v>0</v>
      </c>
      <c r="O1034" s="264">
        <v>3551</v>
      </c>
      <c r="P1034" s="264">
        <v>67</v>
      </c>
      <c r="Q1034" s="264">
        <v>67</v>
      </c>
      <c r="R1034" s="264">
        <v>30</v>
      </c>
      <c r="S1034" s="264">
        <v>0</v>
      </c>
      <c r="T1034" s="265">
        <v>0.015</v>
      </c>
      <c r="U1034" s="266">
        <v>112637</v>
      </c>
      <c r="V1034" s="266">
        <v>1379</v>
      </c>
      <c r="W1034" s="266">
        <v>1365</v>
      </c>
      <c r="X1034" s="266">
        <v>6</v>
      </c>
      <c r="Y1034" s="264">
        <v>1222</v>
      </c>
      <c r="Z1034" s="267">
        <v>0.0121896002201763</v>
      </c>
      <c r="AA1034" s="267">
        <v>0.00932835820895522</v>
      </c>
      <c r="AB1034" s="267">
        <v>0.0254747568318666</v>
      </c>
      <c r="AC1034" s="268">
        <v>0.0188679245283019</v>
      </c>
      <c r="AD1034" s="269">
        <v>-0.0161463986229114</v>
      </c>
      <c r="AE1034" s="270">
        <v>25541</v>
      </c>
      <c r="AF1034" s="271">
        <v>385</v>
      </c>
      <c r="AG1034" s="271">
        <v>1</v>
      </c>
      <c r="AH1034" s="271">
        <v>25250</v>
      </c>
      <c r="AI1034" s="271">
        <v>286</v>
      </c>
      <c r="AJ1034" s="271">
        <v>5</v>
      </c>
      <c r="AK1034" s="268">
        <v>0.0150346501703144</v>
      </c>
      <c r="AL1034" s="268">
        <v>0.0111287128712871</v>
      </c>
      <c r="AM1034" s="269">
        <v>0.00390593729902727</v>
      </c>
    </row>
    <row r="1035" spans="1:39">
      <c r="A1035" s="279" t="s">
        <v>1158</v>
      </c>
      <c r="B1035" s="280" t="s">
        <v>3343</v>
      </c>
      <c r="C1035" s="262" t="s">
        <v>1517</v>
      </c>
      <c r="D1035" s="280" t="s">
        <v>1518</v>
      </c>
      <c r="E1035" s="263">
        <v>4694</v>
      </c>
      <c r="F1035" s="263">
        <v>32</v>
      </c>
      <c r="G1035" s="263">
        <v>27</v>
      </c>
      <c r="H1035" s="263">
        <v>0</v>
      </c>
      <c r="I1035" s="263">
        <v>0</v>
      </c>
      <c r="J1035" s="264">
        <v>2004</v>
      </c>
      <c r="K1035" s="264">
        <v>28</v>
      </c>
      <c r="L1035" s="264">
        <v>28</v>
      </c>
      <c r="M1035" s="264">
        <v>7</v>
      </c>
      <c r="N1035" s="264">
        <v>0</v>
      </c>
      <c r="O1035" s="264">
        <v>3576</v>
      </c>
      <c r="P1035" s="264">
        <v>31</v>
      </c>
      <c r="Q1035" s="264">
        <v>31</v>
      </c>
      <c r="R1035" s="264">
        <v>20</v>
      </c>
      <c r="S1035" s="264">
        <v>0</v>
      </c>
      <c r="T1035" s="265">
        <v>0.015</v>
      </c>
      <c r="U1035" s="266">
        <v>108745</v>
      </c>
      <c r="V1035" s="266">
        <v>969</v>
      </c>
      <c r="W1035" s="266">
        <v>964</v>
      </c>
      <c r="X1035" s="266">
        <v>0</v>
      </c>
      <c r="Y1035" s="264">
        <v>891</v>
      </c>
      <c r="Z1035" s="267">
        <v>0.00891075451744908</v>
      </c>
      <c r="AA1035" s="267">
        <v>0.00681721346399659</v>
      </c>
      <c r="AB1035" s="267">
        <v>0.0139720558882236</v>
      </c>
      <c r="AC1035" s="268">
        <v>0.00866890380313199</v>
      </c>
      <c r="AD1035" s="269">
        <v>-0.00715484242422696</v>
      </c>
      <c r="AE1035" s="270">
        <v>24428</v>
      </c>
      <c r="AF1035" s="271">
        <v>255</v>
      </c>
      <c r="AG1035" s="271">
        <v>0</v>
      </c>
      <c r="AH1035" s="271">
        <v>24692</v>
      </c>
      <c r="AI1035" s="271">
        <v>230</v>
      </c>
      <c r="AJ1035" s="271">
        <v>0</v>
      </c>
      <c r="AK1035" s="268">
        <v>0.0104388406746357</v>
      </c>
      <c r="AL1035" s="268">
        <v>0.00931475781629678</v>
      </c>
      <c r="AM1035" s="269">
        <v>0.00112408285833889</v>
      </c>
    </row>
    <row r="1036" spans="1:39">
      <c r="A1036" s="279" t="s">
        <v>1158</v>
      </c>
      <c r="B1036" s="280" t="s">
        <v>3343</v>
      </c>
      <c r="C1036" s="262" t="s">
        <v>1519</v>
      </c>
      <c r="D1036" s="280" t="s">
        <v>1520</v>
      </c>
      <c r="E1036" s="263">
        <v>5576</v>
      </c>
      <c r="F1036" s="263">
        <v>143</v>
      </c>
      <c r="G1036" s="263">
        <v>101</v>
      </c>
      <c r="H1036" s="263">
        <v>0</v>
      </c>
      <c r="I1036" s="263">
        <v>0</v>
      </c>
      <c r="J1036" s="264">
        <v>2456</v>
      </c>
      <c r="K1036" s="264">
        <v>72</v>
      </c>
      <c r="L1036" s="264">
        <v>72</v>
      </c>
      <c r="M1036" s="264">
        <v>4</v>
      </c>
      <c r="N1036" s="264">
        <v>0</v>
      </c>
      <c r="O1036" s="264">
        <v>4293</v>
      </c>
      <c r="P1036" s="264">
        <v>136</v>
      </c>
      <c r="Q1036" s="264">
        <v>136</v>
      </c>
      <c r="R1036" s="264">
        <v>41</v>
      </c>
      <c r="S1036" s="264">
        <v>0</v>
      </c>
      <c r="T1036" s="265">
        <v>0.015</v>
      </c>
      <c r="U1036" s="266">
        <v>131469</v>
      </c>
      <c r="V1036" s="266">
        <v>3112</v>
      </c>
      <c r="W1036" s="266">
        <v>3070</v>
      </c>
      <c r="X1036" s="266">
        <v>1</v>
      </c>
      <c r="Y1036" s="264">
        <v>2761</v>
      </c>
      <c r="Z1036" s="267">
        <v>0.0236633731145745</v>
      </c>
      <c r="AA1036" s="267">
        <v>0.0256456241032999</v>
      </c>
      <c r="AB1036" s="267">
        <v>0.0293159609120521</v>
      </c>
      <c r="AC1036" s="268">
        <v>0.0316794782203587</v>
      </c>
      <c r="AD1036" s="269">
        <v>-0.00367033680875226</v>
      </c>
      <c r="AE1036" s="270">
        <v>29500</v>
      </c>
      <c r="AF1036" s="271">
        <v>835</v>
      </c>
      <c r="AG1036" s="271">
        <v>1</v>
      </c>
      <c r="AH1036" s="271">
        <v>29334</v>
      </c>
      <c r="AI1036" s="271">
        <v>709</v>
      </c>
      <c r="AJ1036" s="271">
        <v>0</v>
      </c>
      <c r="AK1036" s="268">
        <v>0.028271186440678</v>
      </c>
      <c r="AL1036" s="268">
        <v>0.0241699052294266</v>
      </c>
      <c r="AM1036" s="269">
        <v>0.00410128121125136</v>
      </c>
    </row>
    <row r="1037" spans="1:39">
      <c r="A1037" s="279" t="s">
        <v>1158</v>
      </c>
      <c r="B1037" s="280" t="s">
        <v>3343</v>
      </c>
      <c r="C1037" s="262" t="s">
        <v>1521</v>
      </c>
      <c r="D1037" s="280" t="s">
        <v>1522</v>
      </c>
      <c r="E1037" s="263">
        <v>4870</v>
      </c>
      <c r="F1037" s="263">
        <v>30</v>
      </c>
      <c r="G1037" s="263">
        <v>23</v>
      </c>
      <c r="H1037" s="263">
        <v>0</v>
      </c>
      <c r="I1037" s="263">
        <v>0</v>
      </c>
      <c r="J1037" s="264">
        <v>2058</v>
      </c>
      <c r="K1037" s="264">
        <v>48</v>
      </c>
      <c r="L1037" s="264">
        <v>47</v>
      </c>
      <c r="M1037" s="264">
        <v>7</v>
      </c>
      <c r="N1037" s="264">
        <v>0</v>
      </c>
      <c r="O1037" s="264">
        <v>3404</v>
      </c>
      <c r="P1037" s="264">
        <v>49</v>
      </c>
      <c r="Q1037" s="264">
        <v>49</v>
      </c>
      <c r="R1037" s="264">
        <v>30</v>
      </c>
      <c r="S1037" s="264">
        <v>0</v>
      </c>
      <c r="T1037" s="265">
        <v>0.015</v>
      </c>
      <c r="U1037" s="266">
        <v>109246</v>
      </c>
      <c r="V1037" s="266">
        <v>1365</v>
      </c>
      <c r="W1037" s="266">
        <v>1354</v>
      </c>
      <c r="X1037" s="266">
        <v>1</v>
      </c>
      <c r="Y1037" s="264">
        <v>1260</v>
      </c>
      <c r="Z1037" s="267">
        <v>0.0124855829961738</v>
      </c>
      <c r="AA1037" s="267">
        <v>0.00616016427104723</v>
      </c>
      <c r="AB1037" s="267">
        <v>0.0233236151603499</v>
      </c>
      <c r="AC1037" s="268">
        <v>0.0143948296122209</v>
      </c>
      <c r="AD1037" s="269">
        <v>-0.0171634508893026</v>
      </c>
      <c r="AE1037" s="270">
        <v>24404</v>
      </c>
      <c r="AF1037" s="271">
        <v>382</v>
      </c>
      <c r="AG1037" s="271">
        <v>0</v>
      </c>
      <c r="AH1037" s="271">
        <v>24031</v>
      </c>
      <c r="AI1037" s="271">
        <v>305</v>
      </c>
      <c r="AJ1037" s="271">
        <v>0</v>
      </c>
      <c r="AK1037" s="268">
        <v>0.0156531716112113</v>
      </c>
      <c r="AL1037" s="268">
        <v>0.012691939578045</v>
      </c>
      <c r="AM1037" s="269">
        <v>0.00296123203316625</v>
      </c>
    </row>
    <row r="1038" spans="1:39">
      <c r="A1038" s="279" t="s">
        <v>1158</v>
      </c>
      <c r="B1038" s="280" t="s">
        <v>3343</v>
      </c>
      <c r="C1038" s="262" t="s">
        <v>1523</v>
      </c>
      <c r="D1038" s="280" t="s">
        <v>1524</v>
      </c>
      <c r="E1038" s="263">
        <v>2742</v>
      </c>
      <c r="F1038" s="263">
        <v>39</v>
      </c>
      <c r="G1038" s="263">
        <v>33</v>
      </c>
      <c r="H1038" s="263">
        <v>0</v>
      </c>
      <c r="I1038" s="263">
        <v>0</v>
      </c>
      <c r="J1038" s="264">
        <v>1177</v>
      </c>
      <c r="K1038" s="264">
        <v>23</v>
      </c>
      <c r="L1038" s="264">
        <v>23</v>
      </c>
      <c r="M1038" s="264">
        <v>0</v>
      </c>
      <c r="N1038" s="264">
        <v>0</v>
      </c>
      <c r="O1038" s="264">
        <v>2020</v>
      </c>
      <c r="P1038" s="264">
        <v>44</v>
      </c>
      <c r="Q1038" s="264">
        <v>44</v>
      </c>
      <c r="R1038" s="264">
        <v>7</v>
      </c>
      <c r="S1038" s="264">
        <v>0</v>
      </c>
      <c r="T1038" s="265">
        <v>0.015</v>
      </c>
      <c r="U1038" s="266">
        <v>61669</v>
      </c>
      <c r="V1038" s="266">
        <v>868</v>
      </c>
      <c r="W1038" s="266">
        <v>862</v>
      </c>
      <c r="X1038" s="266">
        <v>0</v>
      </c>
      <c r="Y1038" s="264">
        <v>751</v>
      </c>
      <c r="Z1038" s="267">
        <v>0.0140751431026934</v>
      </c>
      <c r="AA1038" s="267">
        <v>0.0142231947483589</v>
      </c>
      <c r="AB1038" s="267">
        <v>0.0195412064570943</v>
      </c>
      <c r="AC1038" s="268">
        <v>0.0217821782178218</v>
      </c>
      <c r="AD1038" s="269">
        <v>-0.00531801170873545</v>
      </c>
      <c r="AE1038" s="270">
        <v>14260</v>
      </c>
      <c r="AF1038" s="271">
        <v>251</v>
      </c>
      <c r="AG1038" s="271">
        <v>0</v>
      </c>
      <c r="AH1038" s="271">
        <v>13515</v>
      </c>
      <c r="AI1038" s="271">
        <v>181</v>
      </c>
      <c r="AJ1038" s="271">
        <v>0</v>
      </c>
      <c r="AK1038" s="268">
        <v>0.017601683029453</v>
      </c>
      <c r="AL1038" s="268">
        <v>0.0133925268220496</v>
      </c>
      <c r="AM1038" s="269">
        <v>0.00420915620740344</v>
      </c>
    </row>
    <row r="1039" spans="1:39">
      <c r="A1039" s="279" t="s">
        <v>1158</v>
      </c>
      <c r="B1039" s="280" t="s">
        <v>3343</v>
      </c>
      <c r="C1039" s="262" t="s">
        <v>1525</v>
      </c>
      <c r="D1039" s="280" t="s">
        <v>1526</v>
      </c>
      <c r="E1039" s="263">
        <v>4049</v>
      </c>
      <c r="F1039" s="263">
        <v>31</v>
      </c>
      <c r="G1039" s="263">
        <v>19</v>
      </c>
      <c r="H1039" s="263">
        <v>2</v>
      </c>
      <c r="I1039" s="263">
        <v>0</v>
      </c>
      <c r="J1039" s="264">
        <v>1718</v>
      </c>
      <c r="K1039" s="264">
        <v>43</v>
      </c>
      <c r="L1039" s="264">
        <v>43</v>
      </c>
      <c r="M1039" s="264">
        <v>2</v>
      </c>
      <c r="N1039" s="264">
        <v>0</v>
      </c>
      <c r="O1039" s="264">
        <v>3233</v>
      </c>
      <c r="P1039" s="264">
        <v>45</v>
      </c>
      <c r="Q1039" s="264">
        <v>45</v>
      </c>
      <c r="R1039" s="264">
        <v>8</v>
      </c>
      <c r="S1039" s="264">
        <v>0</v>
      </c>
      <c r="T1039" s="265">
        <v>0.015</v>
      </c>
      <c r="U1039" s="266">
        <v>100417</v>
      </c>
      <c r="V1039" s="266">
        <v>1284</v>
      </c>
      <c r="W1039" s="266">
        <v>1271</v>
      </c>
      <c r="X1039" s="266">
        <v>0</v>
      </c>
      <c r="Y1039" s="264">
        <v>1154</v>
      </c>
      <c r="Z1039" s="267">
        <v>0.012786679546292</v>
      </c>
      <c r="AA1039" s="267">
        <v>0.00765621141022475</v>
      </c>
      <c r="AB1039" s="267">
        <v>0.0250291036088475</v>
      </c>
      <c r="AC1039" s="268">
        <v>0.0139189607175998</v>
      </c>
      <c r="AD1039" s="269">
        <v>-0.0173728921986228</v>
      </c>
      <c r="AE1039" s="270">
        <v>22028</v>
      </c>
      <c r="AF1039" s="271">
        <v>298</v>
      </c>
      <c r="AG1039" s="271">
        <v>0</v>
      </c>
      <c r="AH1039" s="271">
        <v>22378</v>
      </c>
      <c r="AI1039" s="271">
        <v>297</v>
      </c>
      <c r="AJ1039" s="271">
        <v>0</v>
      </c>
      <c r="AK1039" s="268">
        <v>0.0135282367895406</v>
      </c>
      <c r="AL1039" s="268">
        <v>0.0132719635356153</v>
      </c>
      <c r="AM1039" s="269">
        <v>0.000256273253925248</v>
      </c>
    </row>
    <row r="1040" spans="1:39">
      <c r="A1040" s="279" t="s">
        <v>1158</v>
      </c>
      <c r="B1040" s="280" t="s">
        <v>3343</v>
      </c>
      <c r="C1040" s="262" t="s">
        <v>1527</v>
      </c>
      <c r="D1040" s="280" t="s">
        <v>1528</v>
      </c>
      <c r="E1040" s="263">
        <v>2918</v>
      </c>
      <c r="F1040" s="263">
        <v>51</v>
      </c>
      <c r="G1040" s="263">
        <v>43</v>
      </c>
      <c r="H1040" s="263">
        <v>0</v>
      </c>
      <c r="I1040" s="263">
        <v>0</v>
      </c>
      <c r="J1040" s="264">
        <v>1161</v>
      </c>
      <c r="K1040" s="264">
        <v>50</v>
      </c>
      <c r="L1040" s="264">
        <v>50</v>
      </c>
      <c r="M1040" s="264">
        <v>0</v>
      </c>
      <c r="N1040" s="264">
        <v>0</v>
      </c>
      <c r="O1040" s="264">
        <v>2335</v>
      </c>
      <c r="P1040" s="264">
        <v>59</v>
      </c>
      <c r="Q1040" s="264">
        <v>59</v>
      </c>
      <c r="R1040" s="264">
        <v>6</v>
      </c>
      <c r="S1040" s="264">
        <v>0</v>
      </c>
      <c r="T1040" s="265">
        <v>0.015</v>
      </c>
      <c r="U1040" s="266">
        <v>72158</v>
      </c>
      <c r="V1040" s="266">
        <v>1497</v>
      </c>
      <c r="W1040" s="266">
        <v>1489</v>
      </c>
      <c r="X1040" s="266">
        <v>0</v>
      </c>
      <c r="Y1040" s="264">
        <v>1316</v>
      </c>
      <c r="Z1040" s="267">
        <v>0.0207461404140913</v>
      </c>
      <c r="AA1040" s="267">
        <v>0.0174777244688143</v>
      </c>
      <c r="AB1040" s="267">
        <v>0.0430663221360896</v>
      </c>
      <c r="AC1040" s="268">
        <v>0.0252676659528908</v>
      </c>
      <c r="AD1040" s="269">
        <v>-0.0255885976672753</v>
      </c>
      <c r="AE1040" s="270">
        <v>15930</v>
      </c>
      <c r="AF1040" s="271">
        <v>346</v>
      </c>
      <c r="AG1040" s="271">
        <v>0</v>
      </c>
      <c r="AH1040" s="271">
        <v>16221</v>
      </c>
      <c r="AI1040" s="271">
        <v>362</v>
      </c>
      <c r="AJ1040" s="271">
        <v>0</v>
      </c>
      <c r="AK1040" s="268">
        <v>0.0217200251098556</v>
      </c>
      <c r="AL1040" s="268">
        <v>0.0223167498921152</v>
      </c>
      <c r="AM1040" s="269">
        <v>-0.000596724782259542</v>
      </c>
    </row>
    <row r="1041" spans="1:39">
      <c r="A1041" s="279" t="s">
        <v>1158</v>
      </c>
      <c r="B1041" s="280" t="s">
        <v>3343</v>
      </c>
      <c r="C1041" s="262" t="s">
        <v>1529</v>
      </c>
      <c r="D1041" s="280" t="s">
        <v>1530</v>
      </c>
      <c r="E1041" s="263">
        <v>3071</v>
      </c>
      <c r="F1041" s="263">
        <v>47</v>
      </c>
      <c r="G1041" s="263">
        <v>31</v>
      </c>
      <c r="H1041" s="263">
        <v>0</v>
      </c>
      <c r="I1041" s="263">
        <v>0</v>
      </c>
      <c r="J1041" s="264">
        <v>1310</v>
      </c>
      <c r="K1041" s="264">
        <v>26</v>
      </c>
      <c r="L1041" s="264">
        <v>26</v>
      </c>
      <c r="M1041" s="264">
        <v>0</v>
      </c>
      <c r="N1041" s="264">
        <v>0</v>
      </c>
      <c r="O1041" s="264">
        <v>2449</v>
      </c>
      <c r="P1041" s="264">
        <v>64</v>
      </c>
      <c r="Q1041" s="264">
        <v>64</v>
      </c>
      <c r="R1041" s="264">
        <v>25</v>
      </c>
      <c r="S1041" s="264">
        <v>0</v>
      </c>
      <c r="T1041" s="265">
        <v>0.015</v>
      </c>
      <c r="U1041" s="266">
        <v>75404</v>
      </c>
      <c r="V1041" s="266">
        <v>903</v>
      </c>
      <c r="W1041" s="266">
        <v>887</v>
      </c>
      <c r="X1041" s="266">
        <v>3</v>
      </c>
      <c r="Y1041" s="264">
        <v>774</v>
      </c>
      <c r="Z1041" s="267">
        <v>0.0119357063285767</v>
      </c>
      <c r="AA1041" s="267">
        <v>0.0153044610875936</v>
      </c>
      <c r="AB1041" s="267">
        <v>0.0198473282442748</v>
      </c>
      <c r="AC1041" s="268">
        <v>0.0261331155573704</v>
      </c>
      <c r="AD1041" s="269">
        <v>-0.00454286715668119</v>
      </c>
      <c r="AE1041" s="270">
        <v>16973</v>
      </c>
      <c r="AF1041" s="271">
        <v>221</v>
      </c>
      <c r="AG1041" s="271">
        <v>0</v>
      </c>
      <c r="AH1041" s="271">
        <v>17009</v>
      </c>
      <c r="AI1041" s="271">
        <v>213</v>
      </c>
      <c r="AJ1041" s="271">
        <v>1</v>
      </c>
      <c r="AK1041" s="268">
        <v>0.013020679903376</v>
      </c>
      <c r="AL1041" s="268">
        <v>0.0124639896525369</v>
      </c>
      <c r="AM1041" s="269">
        <v>0.000556690250839058</v>
      </c>
    </row>
    <row r="1042" spans="1:39">
      <c r="A1042" s="279" t="s">
        <v>1158</v>
      </c>
      <c r="B1042" s="280" t="s">
        <v>3343</v>
      </c>
      <c r="C1042" s="262" t="s">
        <v>1531</v>
      </c>
      <c r="D1042" s="280" t="s">
        <v>1532</v>
      </c>
      <c r="E1042" s="263">
        <v>5207</v>
      </c>
      <c r="F1042" s="263">
        <v>60</v>
      </c>
      <c r="G1042" s="263">
        <v>49</v>
      </c>
      <c r="H1042" s="263">
        <v>0</v>
      </c>
      <c r="I1042" s="263">
        <v>0</v>
      </c>
      <c r="J1042" s="264">
        <v>2199</v>
      </c>
      <c r="K1042" s="264">
        <v>80</v>
      </c>
      <c r="L1042" s="264">
        <v>80</v>
      </c>
      <c r="M1042" s="264">
        <v>5</v>
      </c>
      <c r="N1042" s="264">
        <v>0</v>
      </c>
      <c r="O1042" s="264">
        <v>4226</v>
      </c>
      <c r="P1042" s="264">
        <v>89</v>
      </c>
      <c r="Q1042" s="264">
        <v>89</v>
      </c>
      <c r="R1042" s="264">
        <v>20</v>
      </c>
      <c r="S1042" s="264">
        <v>0</v>
      </c>
      <c r="T1042" s="265">
        <v>0.015</v>
      </c>
      <c r="U1042" s="266">
        <v>126101</v>
      </c>
      <c r="V1042" s="266">
        <v>2465</v>
      </c>
      <c r="W1042" s="266">
        <v>2451</v>
      </c>
      <c r="X1042" s="266">
        <v>2</v>
      </c>
      <c r="Y1042" s="264">
        <v>2223</v>
      </c>
      <c r="Z1042" s="267">
        <v>0.0195319624745244</v>
      </c>
      <c r="AA1042" s="267">
        <v>0.011522949875168</v>
      </c>
      <c r="AB1042" s="267">
        <v>0.0363801728058208</v>
      </c>
      <c r="AC1042" s="268">
        <v>0.0210601041173687</v>
      </c>
      <c r="AD1042" s="269">
        <v>-0.0248572229306528</v>
      </c>
      <c r="AE1042" s="270">
        <v>28264</v>
      </c>
      <c r="AF1042" s="271">
        <v>517</v>
      </c>
      <c r="AG1042" s="271">
        <v>0</v>
      </c>
      <c r="AH1042" s="271">
        <v>27580</v>
      </c>
      <c r="AI1042" s="271">
        <v>575</v>
      </c>
      <c r="AJ1042" s="271">
        <v>1</v>
      </c>
      <c r="AK1042" s="268">
        <v>0.0182918199830173</v>
      </c>
      <c r="AL1042" s="268">
        <v>0.0208121827411167</v>
      </c>
      <c r="AM1042" s="269">
        <v>-0.00252036275809948</v>
      </c>
    </row>
    <row r="1043" spans="1:39">
      <c r="A1043" s="279" t="s">
        <v>1158</v>
      </c>
      <c r="B1043" s="280" t="s">
        <v>3343</v>
      </c>
      <c r="C1043" s="262" t="s">
        <v>1533</v>
      </c>
      <c r="D1043" s="280" t="s">
        <v>1534</v>
      </c>
      <c r="E1043" s="263">
        <v>3330</v>
      </c>
      <c r="F1043" s="263">
        <v>50</v>
      </c>
      <c r="G1043" s="263">
        <v>29</v>
      </c>
      <c r="H1043" s="263">
        <v>3</v>
      </c>
      <c r="I1043" s="263">
        <v>0</v>
      </c>
      <c r="J1043" s="264">
        <v>1460</v>
      </c>
      <c r="K1043" s="264">
        <v>41</v>
      </c>
      <c r="L1043" s="264">
        <v>41</v>
      </c>
      <c r="M1043" s="264">
        <v>5</v>
      </c>
      <c r="N1043" s="264">
        <v>0</v>
      </c>
      <c r="O1043" s="264">
        <v>2829</v>
      </c>
      <c r="P1043" s="264">
        <v>44</v>
      </c>
      <c r="Q1043" s="264">
        <v>44</v>
      </c>
      <c r="R1043" s="264">
        <v>26</v>
      </c>
      <c r="S1043" s="264">
        <v>0</v>
      </c>
      <c r="T1043" s="265">
        <v>0.015</v>
      </c>
      <c r="U1043" s="266">
        <v>86126</v>
      </c>
      <c r="V1043" s="266">
        <v>1380</v>
      </c>
      <c r="W1043" s="266">
        <v>1359</v>
      </c>
      <c r="X1043" s="266">
        <v>0</v>
      </c>
      <c r="Y1043" s="264">
        <v>1266</v>
      </c>
      <c r="Z1043" s="267">
        <v>0.0160230360169984</v>
      </c>
      <c r="AA1043" s="267">
        <v>0.015015015015015</v>
      </c>
      <c r="AB1043" s="267">
        <v>0.0280821917808219</v>
      </c>
      <c r="AC1043" s="268">
        <v>0.015553199010251</v>
      </c>
      <c r="AD1043" s="269">
        <v>-0.0130671767658069</v>
      </c>
      <c r="AE1043" s="270">
        <v>18536</v>
      </c>
      <c r="AF1043" s="271">
        <v>318</v>
      </c>
      <c r="AG1043" s="271">
        <v>0</v>
      </c>
      <c r="AH1043" s="271">
        <v>19195</v>
      </c>
      <c r="AI1043" s="271">
        <v>339</v>
      </c>
      <c r="AJ1043" s="271">
        <v>0</v>
      </c>
      <c r="AK1043" s="268">
        <v>0.0171558049201554</v>
      </c>
      <c r="AL1043" s="268">
        <v>0.0176608491794738</v>
      </c>
      <c r="AM1043" s="269">
        <v>-0.000505044259318448</v>
      </c>
    </row>
    <row r="1044" spans="1:39">
      <c r="A1044" s="279" t="s">
        <v>1158</v>
      </c>
      <c r="B1044" s="280" t="s">
        <v>3343</v>
      </c>
      <c r="C1044" s="262" t="s">
        <v>1535</v>
      </c>
      <c r="D1044" s="280" t="s">
        <v>1536</v>
      </c>
      <c r="E1044" s="263">
        <v>3765</v>
      </c>
      <c r="F1044" s="263">
        <v>54</v>
      </c>
      <c r="G1044" s="263">
        <v>35</v>
      </c>
      <c r="H1044" s="263">
        <v>0</v>
      </c>
      <c r="I1044" s="263">
        <v>0</v>
      </c>
      <c r="J1044" s="264">
        <v>1523</v>
      </c>
      <c r="K1044" s="264">
        <v>36</v>
      </c>
      <c r="L1044" s="264">
        <v>36</v>
      </c>
      <c r="M1044" s="264">
        <v>2</v>
      </c>
      <c r="N1044" s="264">
        <v>0</v>
      </c>
      <c r="O1044" s="264">
        <v>3067</v>
      </c>
      <c r="P1044" s="264">
        <v>68</v>
      </c>
      <c r="Q1044" s="264">
        <v>68</v>
      </c>
      <c r="R1044" s="264">
        <v>4</v>
      </c>
      <c r="S1044" s="264">
        <v>0</v>
      </c>
      <c r="T1044" s="265">
        <v>0.015</v>
      </c>
      <c r="U1044" s="266">
        <v>95517</v>
      </c>
      <c r="V1044" s="266">
        <v>1476</v>
      </c>
      <c r="W1044" s="266">
        <v>1457</v>
      </c>
      <c r="X1044" s="266">
        <v>0</v>
      </c>
      <c r="Y1044" s="264">
        <v>1280</v>
      </c>
      <c r="Z1044" s="267">
        <v>0.0154527466314897</v>
      </c>
      <c r="AA1044" s="267">
        <v>0.0143426294820717</v>
      </c>
      <c r="AB1044" s="267">
        <v>0.0236375574523966</v>
      </c>
      <c r="AC1044" s="268">
        <v>0.0221715030974894</v>
      </c>
      <c r="AD1044" s="269">
        <v>-0.00929492797032487</v>
      </c>
      <c r="AE1044" s="270">
        <v>21111</v>
      </c>
      <c r="AF1044" s="271">
        <v>348</v>
      </c>
      <c r="AG1044" s="271">
        <v>0</v>
      </c>
      <c r="AH1044" s="271">
        <v>21486</v>
      </c>
      <c r="AI1044" s="271">
        <v>319</v>
      </c>
      <c r="AJ1044" s="271">
        <v>0</v>
      </c>
      <c r="AK1044" s="268">
        <v>0.0164842972857752</v>
      </c>
      <c r="AL1044" s="268">
        <v>0.0148468770362096</v>
      </c>
      <c r="AM1044" s="269">
        <v>0.00163742024956556</v>
      </c>
    </row>
    <row r="1045" spans="1:39">
      <c r="A1045" s="279" t="s">
        <v>1158</v>
      </c>
      <c r="B1045" s="280" t="s">
        <v>3343</v>
      </c>
      <c r="C1045" s="262" t="s">
        <v>1537</v>
      </c>
      <c r="D1045" s="280" t="s">
        <v>1538</v>
      </c>
      <c r="E1045" s="263">
        <v>4370</v>
      </c>
      <c r="F1045" s="263">
        <v>55</v>
      </c>
      <c r="G1045" s="263">
        <v>46</v>
      </c>
      <c r="H1045" s="263">
        <v>0</v>
      </c>
      <c r="I1045" s="263">
        <v>0</v>
      </c>
      <c r="J1045" s="264">
        <v>1793</v>
      </c>
      <c r="K1045" s="264">
        <v>25</v>
      </c>
      <c r="L1045" s="264">
        <v>25</v>
      </c>
      <c r="M1045" s="264">
        <v>1</v>
      </c>
      <c r="N1045" s="264">
        <v>0</v>
      </c>
      <c r="O1045" s="264">
        <v>3661</v>
      </c>
      <c r="P1045" s="264">
        <v>68</v>
      </c>
      <c r="Q1045" s="264">
        <v>68</v>
      </c>
      <c r="R1045" s="264">
        <v>46</v>
      </c>
      <c r="S1045" s="264">
        <v>0</v>
      </c>
      <c r="T1045" s="265">
        <v>0.015</v>
      </c>
      <c r="U1045" s="266">
        <v>109109</v>
      </c>
      <c r="V1045" s="266">
        <v>1563</v>
      </c>
      <c r="W1045" s="266">
        <v>1554</v>
      </c>
      <c r="X1045" s="266">
        <v>1</v>
      </c>
      <c r="Y1045" s="264">
        <v>1449</v>
      </c>
      <c r="Z1045" s="267">
        <v>0.0143159592700877</v>
      </c>
      <c r="AA1045" s="267">
        <v>0.0125858123569794</v>
      </c>
      <c r="AB1045" s="267">
        <v>0.0139431121026213</v>
      </c>
      <c r="AC1045" s="268">
        <v>0.0185741600655559</v>
      </c>
      <c r="AD1045" s="269">
        <v>-0.0013572997456419</v>
      </c>
      <c r="AE1045" s="270">
        <v>24270</v>
      </c>
      <c r="AF1045" s="271">
        <v>334</v>
      </c>
      <c r="AG1045" s="271">
        <v>0</v>
      </c>
      <c r="AH1045" s="271">
        <v>24961</v>
      </c>
      <c r="AI1045" s="271">
        <v>358</v>
      </c>
      <c r="AJ1045" s="271">
        <v>0</v>
      </c>
      <c r="AK1045" s="268">
        <v>0.0137618459002884</v>
      </c>
      <c r="AL1045" s="268">
        <v>0.0143423741036016</v>
      </c>
      <c r="AM1045" s="269">
        <v>-0.000580528203313196</v>
      </c>
    </row>
    <row r="1046" spans="1:39">
      <c r="A1046" s="279" t="s">
        <v>1158</v>
      </c>
      <c r="B1046" s="280" t="s">
        <v>3348</v>
      </c>
      <c r="C1046" s="262" t="s">
        <v>1539</v>
      </c>
      <c r="D1046" s="280" t="s">
        <v>1540</v>
      </c>
      <c r="E1046" s="263">
        <v>10095</v>
      </c>
      <c r="F1046" s="263">
        <v>124</v>
      </c>
      <c r="G1046" s="263">
        <v>90</v>
      </c>
      <c r="H1046" s="263">
        <v>6</v>
      </c>
      <c r="I1046" s="263">
        <v>0</v>
      </c>
      <c r="J1046" s="264">
        <v>4366</v>
      </c>
      <c r="K1046" s="264">
        <v>128</v>
      </c>
      <c r="L1046" s="264">
        <v>128</v>
      </c>
      <c r="M1046" s="264">
        <v>24</v>
      </c>
      <c r="N1046" s="264">
        <v>0</v>
      </c>
      <c r="O1046" s="264">
        <v>7804</v>
      </c>
      <c r="P1046" s="264">
        <v>230</v>
      </c>
      <c r="Q1046" s="264">
        <v>230</v>
      </c>
      <c r="R1046" s="264">
        <v>139</v>
      </c>
      <c r="S1046" s="264">
        <v>0</v>
      </c>
      <c r="T1046" s="265">
        <v>0.015</v>
      </c>
      <c r="U1046" s="266">
        <v>226847</v>
      </c>
      <c r="V1046" s="266">
        <v>5126</v>
      </c>
      <c r="W1046" s="266">
        <v>5090</v>
      </c>
      <c r="X1046" s="266">
        <v>0</v>
      </c>
      <c r="Y1046" s="264">
        <v>4755</v>
      </c>
      <c r="Z1046" s="267">
        <v>0.0225967281912478</v>
      </c>
      <c r="AA1046" s="267">
        <v>0.0122833085685983</v>
      </c>
      <c r="AB1046" s="267">
        <v>0.0293174530462666</v>
      </c>
      <c r="AC1046" s="268">
        <v>0.0294720656073808</v>
      </c>
      <c r="AD1046" s="269">
        <v>-0.0170341444776683</v>
      </c>
      <c r="AE1046" s="270">
        <v>51769</v>
      </c>
      <c r="AF1046" s="271">
        <v>1169</v>
      </c>
      <c r="AG1046" s="271">
        <v>0</v>
      </c>
      <c r="AH1046" s="271">
        <v>50808</v>
      </c>
      <c r="AI1046" s="271">
        <v>1218</v>
      </c>
      <c r="AJ1046" s="271">
        <v>0</v>
      </c>
      <c r="AK1046" s="268">
        <v>0.0225810813421159</v>
      </c>
      <c r="AL1046" s="268">
        <v>0.023972602739726</v>
      </c>
      <c r="AM1046" s="269">
        <v>-0.00139152139761009</v>
      </c>
    </row>
    <row r="1047" spans="1:39">
      <c r="A1047" s="279" t="s">
        <v>1158</v>
      </c>
      <c r="B1047" s="280" t="s">
        <v>3348</v>
      </c>
      <c r="C1047" s="262" t="s">
        <v>1541</v>
      </c>
      <c r="D1047" s="280" t="s">
        <v>1542</v>
      </c>
      <c r="E1047" s="263">
        <v>6545</v>
      </c>
      <c r="F1047" s="263">
        <v>121</v>
      </c>
      <c r="G1047" s="263">
        <v>83</v>
      </c>
      <c r="H1047" s="263">
        <v>0</v>
      </c>
      <c r="I1047" s="263">
        <v>0</v>
      </c>
      <c r="J1047" s="264">
        <v>2615</v>
      </c>
      <c r="K1047" s="264">
        <v>69</v>
      </c>
      <c r="L1047" s="264">
        <v>67</v>
      </c>
      <c r="M1047" s="264">
        <v>8</v>
      </c>
      <c r="N1047" s="264">
        <v>0</v>
      </c>
      <c r="O1047" s="264">
        <v>4696</v>
      </c>
      <c r="P1047" s="264">
        <v>121</v>
      </c>
      <c r="Q1047" s="264">
        <v>121</v>
      </c>
      <c r="R1047" s="264">
        <v>73</v>
      </c>
      <c r="S1047" s="264">
        <v>0</v>
      </c>
      <c r="T1047" s="265">
        <v>0.015</v>
      </c>
      <c r="U1047" s="266">
        <v>153981</v>
      </c>
      <c r="V1047" s="266">
        <v>2913</v>
      </c>
      <c r="W1047" s="266">
        <v>2873</v>
      </c>
      <c r="X1047" s="266">
        <v>1</v>
      </c>
      <c r="Y1047" s="264">
        <v>2660</v>
      </c>
      <c r="Z1047" s="267">
        <v>0.0189114241367441</v>
      </c>
      <c r="AA1047" s="267">
        <v>0.0184873949579832</v>
      </c>
      <c r="AB1047" s="267">
        <v>0.0263862332695985</v>
      </c>
      <c r="AC1047" s="268">
        <v>0.0257666098807496</v>
      </c>
      <c r="AD1047" s="269">
        <v>-0.00789883831161528</v>
      </c>
      <c r="AE1047" s="270">
        <v>33619</v>
      </c>
      <c r="AF1047" s="271">
        <v>725</v>
      </c>
      <c r="AG1047" s="271">
        <v>0</v>
      </c>
      <c r="AH1047" s="271">
        <v>34480</v>
      </c>
      <c r="AI1047" s="271">
        <v>589</v>
      </c>
      <c r="AJ1047" s="271">
        <v>1</v>
      </c>
      <c r="AK1047" s="268">
        <v>0.0215651863529552</v>
      </c>
      <c r="AL1047" s="268">
        <v>0.0170533642691415</v>
      </c>
      <c r="AM1047" s="269">
        <v>0.00451182208381365</v>
      </c>
    </row>
    <row r="1048" spans="1:39">
      <c r="A1048" s="279" t="s">
        <v>1158</v>
      </c>
      <c r="B1048" s="280" t="s">
        <v>3348</v>
      </c>
      <c r="C1048" s="262" t="s">
        <v>1543</v>
      </c>
      <c r="D1048" s="280" t="s">
        <v>1544</v>
      </c>
      <c r="E1048" s="263">
        <v>3005</v>
      </c>
      <c r="F1048" s="263">
        <v>19</v>
      </c>
      <c r="G1048" s="263">
        <v>16</v>
      </c>
      <c r="H1048" s="263">
        <v>0</v>
      </c>
      <c r="I1048" s="263">
        <v>0</v>
      </c>
      <c r="J1048" s="264">
        <v>1084</v>
      </c>
      <c r="K1048" s="264">
        <v>49</v>
      </c>
      <c r="L1048" s="264">
        <v>49</v>
      </c>
      <c r="M1048" s="264">
        <v>20</v>
      </c>
      <c r="N1048" s="264">
        <v>0</v>
      </c>
      <c r="O1048" s="264">
        <v>2140</v>
      </c>
      <c r="P1048" s="264">
        <v>52</v>
      </c>
      <c r="Q1048" s="264">
        <v>52</v>
      </c>
      <c r="R1048" s="264">
        <v>41</v>
      </c>
      <c r="S1048" s="264">
        <v>0</v>
      </c>
      <c r="T1048" s="265">
        <v>0.015</v>
      </c>
      <c r="U1048" s="266">
        <v>68244</v>
      </c>
      <c r="V1048" s="266">
        <v>1249</v>
      </c>
      <c r="W1048" s="266">
        <v>1246</v>
      </c>
      <c r="X1048" s="266">
        <v>1</v>
      </c>
      <c r="Y1048" s="264">
        <v>1184</v>
      </c>
      <c r="Z1048" s="267">
        <v>0.0182873219623703</v>
      </c>
      <c r="AA1048" s="267">
        <v>0.00632279534109817</v>
      </c>
      <c r="AB1048" s="267">
        <v>0.0452029520295203</v>
      </c>
      <c r="AC1048" s="268">
        <v>0.0242990654205607</v>
      </c>
      <c r="AD1048" s="269">
        <v>-0.0388801566884221</v>
      </c>
      <c r="AE1048" s="270">
        <v>15049</v>
      </c>
      <c r="AF1048" s="271">
        <v>283</v>
      </c>
      <c r="AG1048" s="271">
        <v>0</v>
      </c>
      <c r="AH1048" s="271">
        <v>15741</v>
      </c>
      <c r="AI1048" s="271">
        <v>289</v>
      </c>
      <c r="AJ1048" s="271">
        <v>1</v>
      </c>
      <c r="AK1048" s="268">
        <v>0.0188052362283208</v>
      </c>
      <c r="AL1048" s="268">
        <v>0.0182961692395655</v>
      </c>
      <c r="AM1048" s="269">
        <v>0.000509066988755354</v>
      </c>
    </row>
    <row r="1049" spans="1:39">
      <c r="A1049" s="279" t="s">
        <v>1158</v>
      </c>
      <c r="B1049" s="280" t="s">
        <v>3348</v>
      </c>
      <c r="C1049" s="262" t="s">
        <v>1545</v>
      </c>
      <c r="D1049" s="280" t="s">
        <v>1546</v>
      </c>
      <c r="E1049" s="263">
        <v>5392</v>
      </c>
      <c r="F1049" s="263">
        <v>78</v>
      </c>
      <c r="G1049" s="263">
        <v>61</v>
      </c>
      <c r="H1049" s="263">
        <v>0</v>
      </c>
      <c r="I1049" s="263">
        <v>0</v>
      </c>
      <c r="J1049" s="264">
        <v>1965</v>
      </c>
      <c r="K1049" s="264">
        <v>54</v>
      </c>
      <c r="L1049" s="264">
        <v>54</v>
      </c>
      <c r="M1049" s="264">
        <v>14</v>
      </c>
      <c r="N1049" s="264">
        <v>0</v>
      </c>
      <c r="O1049" s="264">
        <v>3974</v>
      </c>
      <c r="P1049" s="264">
        <v>71</v>
      </c>
      <c r="Q1049" s="264">
        <v>71</v>
      </c>
      <c r="R1049" s="264">
        <v>41</v>
      </c>
      <c r="S1049" s="264">
        <v>0</v>
      </c>
      <c r="T1049" s="265">
        <v>0.015</v>
      </c>
      <c r="U1049" s="266">
        <v>121066</v>
      </c>
      <c r="V1049" s="266">
        <v>2102</v>
      </c>
      <c r="W1049" s="266">
        <v>2085</v>
      </c>
      <c r="X1049" s="266">
        <v>1</v>
      </c>
      <c r="Y1049" s="264">
        <v>1935</v>
      </c>
      <c r="Z1049" s="267">
        <v>0.0173541704524805</v>
      </c>
      <c r="AA1049" s="267">
        <v>0.0144658753709199</v>
      </c>
      <c r="AB1049" s="267">
        <v>0.0274809160305344</v>
      </c>
      <c r="AC1049" s="268">
        <v>0.0178661298439859</v>
      </c>
      <c r="AD1049" s="269">
        <v>-0.0130150406596145</v>
      </c>
      <c r="AE1049" s="270">
        <v>26752</v>
      </c>
      <c r="AF1049" s="271">
        <v>513</v>
      </c>
      <c r="AG1049" s="271">
        <v>0</v>
      </c>
      <c r="AH1049" s="271">
        <v>26946</v>
      </c>
      <c r="AI1049" s="271">
        <v>511</v>
      </c>
      <c r="AJ1049" s="271">
        <v>0</v>
      </c>
      <c r="AK1049" s="268">
        <v>0.0191761363636364</v>
      </c>
      <c r="AL1049" s="268">
        <v>0.0189638536331923</v>
      </c>
      <c r="AM1049" s="269">
        <v>0.000212282730444054</v>
      </c>
    </row>
    <row r="1050" spans="1:39">
      <c r="A1050" s="279" t="s">
        <v>1158</v>
      </c>
      <c r="B1050" s="280" t="s">
        <v>3348</v>
      </c>
      <c r="C1050" s="262" t="s">
        <v>1547</v>
      </c>
      <c r="D1050" s="280" t="s">
        <v>1548</v>
      </c>
      <c r="E1050" s="263">
        <v>6259</v>
      </c>
      <c r="F1050" s="263">
        <v>93</v>
      </c>
      <c r="G1050" s="263">
        <v>70</v>
      </c>
      <c r="H1050" s="263">
        <v>0</v>
      </c>
      <c r="I1050" s="263">
        <v>0</v>
      </c>
      <c r="J1050" s="264">
        <v>2625</v>
      </c>
      <c r="K1050" s="264">
        <v>70</v>
      </c>
      <c r="L1050" s="264">
        <v>70</v>
      </c>
      <c r="M1050" s="264">
        <v>6</v>
      </c>
      <c r="N1050" s="264">
        <v>0</v>
      </c>
      <c r="O1050" s="264">
        <v>4532</v>
      </c>
      <c r="P1050" s="264">
        <v>79</v>
      </c>
      <c r="Q1050" s="264">
        <v>79</v>
      </c>
      <c r="R1050" s="264">
        <v>44</v>
      </c>
      <c r="S1050" s="264">
        <v>0</v>
      </c>
      <c r="T1050" s="265">
        <v>0.015</v>
      </c>
      <c r="U1050" s="266">
        <v>150485</v>
      </c>
      <c r="V1050" s="266">
        <v>2887</v>
      </c>
      <c r="W1050" s="266">
        <v>2862</v>
      </c>
      <c r="X1050" s="266">
        <v>11</v>
      </c>
      <c r="Y1050" s="264">
        <v>2617</v>
      </c>
      <c r="Z1050" s="267">
        <v>0.019111539356082</v>
      </c>
      <c r="AA1050" s="267">
        <v>0.0148586036108004</v>
      </c>
      <c r="AB1050" s="267">
        <v>0.0266666666666667</v>
      </c>
      <c r="AC1050" s="268">
        <v>0.0174315975286849</v>
      </c>
      <c r="AD1050" s="269">
        <v>-0.0118080630558662</v>
      </c>
      <c r="AE1050" s="270">
        <v>31972</v>
      </c>
      <c r="AF1050" s="271">
        <v>672</v>
      </c>
      <c r="AG1050" s="271">
        <v>0</v>
      </c>
      <c r="AH1050" s="271">
        <v>34345</v>
      </c>
      <c r="AI1050" s="271">
        <v>751</v>
      </c>
      <c r="AJ1050" s="271">
        <v>0</v>
      </c>
      <c r="AK1050" s="268">
        <v>0.0210183910922057</v>
      </c>
      <c r="AL1050" s="268">
        <v>0.0218663560925899</v>
      </c>
      <c r="AM1050" s="269">
        <v>-0.000847965000384216</v>
      </c>
    </row>
    <row r="1051" spans="1:39">
      <c r="A1051" s="279" t="s">
        <v>1158</v>
      </c>
      <c r="B1051" s="280" t="s">
        <v>3348</v>
      </c>
      <c r="C1051" s="262" t="s">
        <v>1549</v>
      </c>
      <c r="D1051" s="280" t="s">
        <v>1550</v>
      </c>
      <c r="E1051" s="263">
        <v>5935</v>
      </c>
      <c r="F1051" s="263">
        <v>117</v>
      </c>
      <c r="G1051" s="263">
        <v>69</v>
      </c>
      <c r="H1051" s="263">
        <v>0</v>
      </c>
      <c r="I1051" s="263">
        <v>0</v>
      </c>
      <c r="J1051" s="264">
        <v>2246</v>
      </c>
      <c r="K1051" s="264">
        <v>67</v>
      </c>
      <c r="L1051" s="264">
        <v>65</v>
      </c>
      <c r="M1051" s="264">
        <v>12</v>
      </c>
      <c r="N1051" s="264">
        <v>0</v>
      </c>
      <c r="O1051" s="264">
        <v>4407</v>
      </c>
      <c r="P1051" s="264">
        <v>99</v>
      </c>
      <c r="Q1051" s="264">
        <v>99</v>
      </c>
      <c r="R1051" s="264">
        <v>58</v>
      </c>
      <c r="S1051" s="264">
        <v>0</v>
      </c>
      <c r="T1051" s="265">
        <v>0.015</v>
      </c>
      <c r="U1051" s="266">
        <v>136540</v>
      </c>
      <c r="V1051" s="266">
        <v>3105</v>
      </c>
      <c r="W1051" s="266">
        <v>3054</v>
      </c>
      <c r="X1051" s="266">
        <v>4</v>
      </c>
      <c r="Y1051" s="264">
        <v>2860</v>
      </c>
      <c r="Z1051" s="267">
        <v>0.0227112933938773</v>
      </c>
      <c r="AA1051" s="267">
        <v>0.0197135636057287</v>
      </c>
      <c r="AB1051" s="267">
        <v>0.0298308103294746</v>
      </c>
      <c r="AC1051" s="268">
        <v>0.0224642614023145</v>
      </c>
      <c r="AD1051" s="269">
        <v>-0.0101172467237459</v>
      </c>
      <c r="AE1051" s="270">
        <v>30579</v>
      </c>
      <c r="AF1051" s="271">
        <v>674</v>
      </c>
      <c r="AG1051" s="271">
        <v>1</v>
      </c>
      <c r="AH1051" s="271">
        <v>30861</v>
      </c>
      <c r="AI1051" s="271">
        <v>746</v>
      </c>
      <c r="AJ1051" s="271">
        <v>0</v>
      </c>
      <c r="AK1051" s="268">
        <v>0.0220085679714837</v>
      </c>
      <c r="AL1051" s="268">
        <v>0.0241729043128868</v>
      </c>
      <c r="AM1051" s="269">
        <v>-0.00216433634140312</v>
      </c>
    </row>
    <row r="1052" spans="1:39">
      <c r="A1052" s="279" t="s">
        <v>1158</v>
      </c>
      <c r="B1052" s="280" t="s">
        <v>3348</v>
      </c>
      <c r="C1052" s="262" t="s">
        <v>1551</v>
      </c>
      <c r="D1052" s="280" t="s">
        <v>1552</v>
      </c>
      <c r="E1052" s="263">
        <v>6197</v>
      </c>
      <c r="F1052" s="263">
        <v>71</v>
      </c>
      <c r="G1052" s="263">
        <v>53</v>
      </c>
      <c r="H1052" s="263">
        <v>0</v>
      </c>
      <c r="I1052" s="263">
        <v>0</v>
      </c>
      <c r="J1052" s="264">
        <v>2179</v>
      </c>
      <c r="K1052" s="264">
        <v>35</v>
      </c>
      <c r="L1052" s="264">
        <v>35</v>
      </c>
      <c r="M1052" s="264">
        <v>4</v>
      </c>
      <c r="N1052" s="264">
        <v>0</v>
      </c>
      <c r="O1052" s="264">
        <v>4352</v>
      </c>
      <c r="P1052" s="264">
        <v>96</v>
      </c>
      <c r="Q1052" s="264">
        <v>96</v>
      </c>
      <c r="R1052" s="264">
        <v>68</v>
      </c>
      <c r="S1052" s="264">
        <v>0</v>
      </c>
      <c r="T1052" s="265">
        <v>0.015</v>
      </c>
      <c r="U1052" s="266">
        <v>139611</v>
      </c>
      <c r="V1052" s="266">
        <v>2171</v>
      </c>
      <c r="W1052" s="266">
        <v>2153</v>
      </c>
      <c r="X1052" s="266">
        <v>0</v>
      </c>
      <c r="Y1052" s="264">
        <v>2025</v>
      </c>
      <c r="Z1052" s="267">
        <v>0.0155503506170717</v>
      </c>
      <c r="AA1052" s="267">
        <v>0.0114571566887203</v>
      </c>
      <c r="AB1052" s="267">
        <v>0.0160624139513538</v>
      </c>
      <c r="AC1052" s="268">
        <v>0.0220588235294118</v>
      </c>
      <c r="AD1052" s="269">
        <v>-0.00460525726263349</v>
      </c>
      <c r="AE1052" s="270">
        <v>29697</v>
      </c>
      <c r="AF1052" s="271">
        <v>536</v>
      </c>
      <c r="AG1052" s="271">
        <v>0</v>
      </c>
      <c r="AH1052" s="271">
        <v>31057</v>
      </c>
      <c r="AI1052" s="271">
        <v>532</v>
      </c>
      <c r="AJ1052" s="271">
        <v>0</v>
      </c>
      <c r="AK1052" s="268">
        <v>0.0180489611745294</v>
      </c>
      <c r="AL1052" s="268">
        <v>0.0171297936053064</v>
      </c>
      <c r="AM1052" s="269">
        <v>0.000919167569223042</v>
      </c>
    </row>
    <row r="1053" spans="1:39">
      <c r="A1053" s="279" t="s">
        <v>1158</v>
      </c>
      <c r="B1053" s="280" t="s">
        <v>3348</v>
      </c>
      <c r="C1053" s="262" t="s">
        <v>1553</v>
      </c>
      <c r="D1053" s="280" t="s">
        <v>1554</v>
      </c>
      <c r="E1053" s="263">
        <v>4486</v>
      </c>
      <c r="F1053" s="263">
        <v>60</v>
      </c>
      <c r="G1053" s="263">
        <v>40</v>
      </c>
      <c r="H1053" s="263">
        <v>1</v>
      </c>
      <c r="I1053" s="263">
        <v>0</v>
      </c>
      <c r="J1053" s="264">
        <v>2044</v>
      </c>
      <c r="K1053" s="264">
        <v>72</v>
      </c>
      <c r="L1053" s="264">
        <v>72</v>
      </c>
      <c r="M1053" s="264">
        <v>20</v>
      </c>
      <c r="N1053" s="264">
        <v>0</v>
      </c>
      <c r="O1053" s="264">
        <v>3599</v>
      </c>
      <c r="P1053" s="264">
        <v>71</v>
      </c>
      <c r="Q1053" s="264">
        <v>71</v>
      </c>
      <c r="R1053" s="264">
        <v>33</v>
      </c>
      <c r="S1053" s="264">
        <v>0</v>
      </c>
      <c r="T1053" s="265">
        <v>0.015</v>
      </c>
      <c r="U1053" s="266">
        <v>106848</v>
      </c>
      <c r="V1053" s="266">
        <v>2024</v>
      </c>
      <c r="W1053" s="266">
        <v>2004</v>
      </c>
      <c r="X1053" s="266">
        <v>0</v>
      </c>
      <c r="Y1053" s="264">
        <v>1862</v>
      </c>
      <c r="Z1053" s="267">
        <v>0.018942797244684</v>
      </c>
      <c r="AA1053" s="267">
        <v>0.0133749442710655</v>
      </c>
      <c r="AB1053" s="267">
        <v>0.0352250489236791</v>
      </c>
      <c r="AC1053" s="268">
        <v>0.0197277021394832</v>
      </c>
      <c r="AD1053" s="269">
        <v>-0.0218501046526135</v>
      </c>
      <c r="AE1053" s="270">
        <v>23961</v>
      </c>
      <c r="AF1053" s="271">
        <v>445</v>
      </c>
      <c r="AG1053" s="271">
        <v>0</v>
      </c>
      <c r="AH1053" s="271">
        <v>24176</v>
      </c>
      <c r="AI1053" s="271">
        <v>484</v>
      </c>
      <c r="AJ1053" s="271">
        <v>0</v>
      </c>
      <c r="AK1053" s="268">
        <v>0.0185718459162806</v>
      </c>
      <c r="AL1053" s="268">
        <v>0.0200198544010589</v>
      </c>
      <c r="AM1053" s="269">
        <v>-0.00144800848477828</v>
      </c>
    </row>
    <row r="1054" spans="1:39">
      <c r="A1054" s="279" t="s">
        <v>1158</v>
      </c>
      <c r="B1054" s="280" t="s">
        <v>3348</v>
      </c>
      <c r="C1054" s="262" t="s">
        <v>1555</v>
      </c>
      <c r="D1054" s="280" t="s">
        <v>1556</v>
      </c>
      <c r="E1054" s="263">
        <v>2986</v>
      </c>
      <c r="F1054" s="263">
        <v>56</v>
      </c>
      <c r="G1054" s="263">
        <v>45</v>
      </c>
      <c r="H1054" s="263">
        <v>0</v>
      </c>
      <c r="I1054" s="263">
        <v>0</v>
      </c>
      <c r="J1054" s="264">
        <v>1204</v>
      </c>
      <c r="K1054" s="264">
        <v>34</v>
      </c>
      <c r="L1054" s="264">
        <v>34</v>
      </c>
      <c r="M1054" s="264">
        <v>15</v>
      </c>
      <c r="N1054" s="264">
        <v>0</v>
      </c>
      <c r="O1054" s="264">
        <v>2105</v>
      </c>
      <c r="P1054" s="264">
        <v>32</v>
      </c>
      <c r="Q1054" s="264">
        <v>32</v>
      </c>
      <c r="R1054" s="264">
        <v>16</v>
      </c>
      <c r="S1054" s="264">
        <v>0</v>
      </c>
      <c r="T1054" s="265">
        <v>0.015</v>
      </c>
      <c r="U1054" s="266">
        <v>68513</v>
      </c>
      <c r="V1054" s="266">
        <v>1352</v>
      </c>
      <c r="W1054" s="266">
        <v>1340</v>
      </c>
      <c r="X1054" s="266">
        <v>0</v>
      </c>
      <c r="Y1054" s="264">
        <v>1245</v>
      </c>
      <c r="Z1054" s="267">
        <v>0.0197334812371375</v>
      </c>
      <c r="AA1054" s="267">
        <v>0.0187541862022773</v>
      </c>
      <c r="AB1054" s="267">
        <v>0.0282392026578073</v>
      </c>
      <c r="AC1054" s="268">
        <v>0.0152019002375297</v>
      </c>
      <c r="AD1054" s="269">
        <v>-0.00948501645553002</v>
      </c>
      <c r="AE1054" s="270">
        <v>15035</v>
      </c>
      <c r="AF1054" s="271">
        <v>311</v>
      </c>
      <c r="AG1054" s="271">
        <v>0</v>
      </c>
      <c r="AH1054" s="271">
        <v>15385</v>
      </c>
      <c r="AI1054" s="271">
        <v>320</v>
      </c>
      <c r="AJ1054" s="271">
        <v>0</v>
      </c>
      <c r="AK1054" s="268">
        <v>0.0206850681742601</v>
      </c>
      <c r="AL1054" s="268">
        <v>0.0207994800129997</v>
      </c>
      <c r="AM1054" s="269">
        <v>-0.000114411838739618</v>
      </c>
    </row>
    <row r="1055" spans="1:39">
      <c r="A1055" s="279" t="s">
        <v>1158</v>
      </c>
      <c r="B1055" s="280" t="s">
        <v>3348</v>
      </c>
      <c r="C1055" s="262" t="s">
        <v>1557</v>
      </c>
      <c r="D1055" s="280" t="s">
        <v>1558</v>
      </c>
      <c r="E1055" s="263">
        <v>2511</v>
      </c>
      <c r="F1055" s="263">
        <v>33</v>
      </c>
      <c r="G1055" s="263">
        <v>24</v>
      </c>
      <c r="H1055" s="263">
        <v>0</v>
      </c>
      <c r="I1055" s="263">
        <v>0</v>
      </c>
      <c r="J1055" s="264">
        <v>970</v>
      </c>
      <c r="K1055" s="264">
        <v>24</v>
      </c>
      <c r="L1055" s="264">
        <v>24</v>
      </c>
      <c r="M1055" s="264">
        <v>1</v>
      </c>
      <c r="N1055" s="264">
        <v>0</v>
      </c>
      <c r="O1055" s="264">
        <v>1972</v>
      </c>
      <c r="P1055" s="264">
        <v>30</v>
      </c>
      <c r="Q1055" s="264">
        <v>30</v>
      </c>
      <c r="R1055" s="264">
        <v>18</v>
      </c>
      <c r="S1055" s="264">
        <v>0</v>
      </c>
      <c r="T1055" s="265">
        <v>0.015</v>
      </c>
      <c r="U1055" s="266">
        <v>59697</v>
      </c>
      <c r="V1055" s="266">
        <v>1018</v>
      </c>
      <c r="W1055" s="266">
        <v>1009</v>
      </c>
      <c r="X1055" s="266">
        <v>0</v>
      </c>
      <c r="Y1055" s="264">
        <v>941</v>
      </c>
      <c r="Z1055" s="267">
        <v>0.0170527832219374</v>
      </c>
      <c r="AA1055" s="267">
        <v>0.013142174432497</v>
      </c>
      <c r="AB1055" s="267">
        <v>0.0247422680412371</v>
      </c>
      <c r="AC1055" s="268">
        <v>0.0152129817444219</v>
      </c>
      <c r="AD1055" s="269">
        <v>-0.0116000936087401</v>
      </c>
      <c r="AE1055" s="270">
        <v>13218</v>
      </c>
      <c r="AF1055" s="271">
        <v>211</v>
      </c>
      <c r="AG1055" s="271">
        <v>0</v>
      </c>
      <c r="AH1055" s="271">
        <v>13336</v>
      </c>
      <c r="AI1055" s="271">
        <v>207</v>
      </c>
      <c r="AJ1055" s="271">
        <v>0</v>
      </c>
      <c r="AK1055" s="268">
        <v>0.0159630806476018</v>
      </c>
      <c r="AL1055" s="268">
        <v>0.0155218956208758</v>
      </c>
      <c r="AM1055" s="269">
        <v>0.000441185026725929</v>
      </c>
    </row>
    <row r="1056" spans="1:39">
      <c r="A1056" s="279" t="s">
        <v>1158</v>
      </c>
      <c r="B1056" s="280" t="s">
        <v>3348</v>
      </c>
      <c r="C1056" s="262" t="s">
        <v>1559</v>
      </c>
      <c r="D1056" s="280" t="s">
        <v>1560</v>
      </c>
      <c r="E1056" s="263">
        <v>1802</v>
      </c>
      <c r="F1056" s="263">
        <v>16</v>
      </c>
      <c r="G1056" s="263">
        <v>14</v>
      </c>
      <c r="H1056" s="263">
        <v>0</v>
      </c>
      <c r="I1056" s="263">
        <v>0</v>
      </c>
      <c r="J1056" s="264">
        <v>562</v>
      </c>
      <c r="K1056" s="264">
        <v>14</v>
      </c>
      <c r="L1056" s="264">
        <v>14</v>
      </c>
      <c r="M1056" s="264">
        <v>3</v>
      </c>
      <c r="N1056" s="264">
        <v>0</v>
      </c>
      <c r="O1056" s="264">
        <v>1353</v>
      </c>
      <c r="P1056" s="264">
        <v>53</v>
      </c>
      <c r="Q1056" s="264">
        <v>53</v>
      </c>
      <c r="R1056" s="264">
        <v>31</v>
      </c>
      <c r="S1056" s="264">
        <v>0</v>
      </c>
      <c r="T1056" s="265">
        <v>0.015</v>
      </c>
      <c r="U1056" s="266">
        <v>40732</v>
      </c>
      <c r="V1056" s="266">
        <v>810</v>
      </c>
      <c r="W1056" s="266">
        <v>807</v>
      </c>
      <c r="X1056" s="266">
        <v>0</v>
      </c>
      <c r="Y1056" s="264">
        <v>754</v>
      </c>
      <c r="Z1056" s="267">
        <v>0.0198860846508887</v>
      </c>
      <c r="AA1056" s="267">
        <v>0.00887902330743618</v>
      </c>
      <c r="AB1056" s="267">
        <v>0.0249110320284698</v>
      </c>
      <c r="AC1056" s="268">
        <v>0.0391722099039172</v>
      </c>
      <c r="AD1056" s="269">
        <v>-0.0160320087210336</v>
      </c>
      <c r="AE1056" s="270">
        <v>9130</v>
      </c>
      <c r="AF1056" s="271">
        <v>196</v>
      </c>
      <c r="AG1056" s="271">
        <v>0</v>
      </c>
      <c r="AH1056" s="271">
        <v>9194</v>
      </c>
      <c r="AI1056" s="271">
        <v>170</v>
      </c>
      <c r="AJ1056" s="271">
        <v>0</v>
      </c>
      <c r="AK1056" s="268">
        <v>0.0214676889375685</v>
      </c>
      <c r="AL1056" s="268">
        <v>0.0184903197737655</v>
      </c>
      <c r="AM1056" s="269">
        <v>0.00297736916380296</v>
      </c>
    </row>
    <row r="1057" spans="1:39">
      <c r="A1057" s="279" t="s">
        <v>1158</v>
      </c>
      <c r="B1057" s="280" t="s">
        <v>3348</v>
      </c>
      <c r="C1057" s="262" t="s">
        <v>1561</v>
      </c>
      <c r="D1057" s="280" t="s">
        <v>1562</v>
      </c>
      <c r="E1057" s="263">
        <v>3377</v>
      </c>
      <c r="F1057" s="263">
        <v>49</v>
      </c>
      <c r="G1057" s="263">
        <v>36</v>
      </c>
      <c r="H1057" s="263">
        <v>0</v>
      </c>
      <c r="I1057" s="263">
        <v>0</v>
      </c>
      <c r="J1057" s="264">
        <v>1244</v>
      </c>
      <c r="K1057" s="264">
        <v>34</v>
      </c>
      <c r="L1057" s="264">
        <v>34</v>
      </c>
      <c r="M1057" s="264">
        <v>14</v>
      </c>
      <c r="N1057" s="264">
        <v>0</v>
      </c>
      <c r="O1057" s="264">
        <v>2641</v>
      </c>
      <c r="P1057" s="264">
        <v>47</v>
      </c>
      <c r="Q1057" s="264">
        <v>47</v>
      </c>
      <c r="R1057" s="264">
        <v>32</v>
      </c>
      <c r="S1057" s="264">
        <v>0</v>
      </c>
      <c r="T1057" s="265">
        <v>0.015</v>
      </c>
      <c r="U1057" s="266">
        <v>77202</v>
      </c>
      <c r="V1057" s="266">
        <v>1196</v>
      </c>
      <c r="W1057" s="266">
        <v>1183</v>
      </c>
      <c r="X1057" s="266">
        <v>0</v>
      </c>
      <c r="Y1057" s="264">
        <v>1104</v>
      </c>
      <c r="Z1057" s="267">
        <v>0.0154918266366156</v>
      </c>
      <c r="AA1057" s="267">
        <v>0.0145099200473793</v>
      </c>
      <c r="AB1057" s="267">
        <v>0.0273311897106109</v>
      </c>
      <c r="AC1057" s="268">
        <v>0.017796289284362</v>
      </c>
      <c r="AD1057" s="269">
        <v>-0.0128212696632316</v>
      </c>
      <c r="AE1057" s="270">
        <v>17189</v>
      </c>
      <c r="AF1057" s="271">
        <v>303</v>
      </c>
      <c r="AG1057" s="271">
        <v>0</v>
      </c>
      <c r="AH1057" s="271">
        <v>17435</v>
      </c>
      <c r="AI1057" s="271">
        <v>268</v>
      </c>
      <c r="AJ1057" s="271">
        <v>0</v>
      </c>
      <c r="AK1057" s="268">
        <v>0.0176275525045087</v>
      </c>
      <c r="AL1057" s="268">
        <v>0.0153713794092343</v>
      </c>
      <c r="AM1057" s="269">
        <v>0.0022561730952744</v>
      </c>
    </row>
    <row r="1058" spans="1:39">
      <c r="A1058" s="279" t="s">
        <v>1158</v>
      </c>
      <c r="B1058" s="280" t="s">
        <v>3347</v>
      </c>
      <c r="C1058" s="262" t="s">
        <v>1563</v>
      </c>
      <c r="D1058" s="280" t="s">
        <v>1564</v>
      </c>
      <c r="E1058" s="263">
        <v>5307</v>
      </c>
      <c r="F1058" s="263">
        <v>73</v>
      </c>
      <c r="G1058" s="263">
        <v>54</v>
      </c>
      <c r="H1058" s="263">
        <v>1</v>
      </c>
      <c r="I1058" s="263">
        <v>0</v>
      </c>
      <c r="J1058" s="264">
        <v>2590</v>
      </c>
      <c r="K1058" s="264">
        <v>87</v>
      </c>
      <c r="L1058" s="264">
        <v>85</v>
      </c>
      <c r="M1058" s="264">
        <v>6</v>
      </c>
      <c r="N1058" s="264">
        <v>0</v>
      </c>
      <c r="O1058" s="264">
        <v>3752</v>
      </c>
      <c r="P1058" s="264">
        <v>93</v>
      </c>
      <c r="Q1058" s="264">
        <v>93</v>
      </c>
      <c r="R1058" s="264">
        <v>33</v>
      </c>
      <c r="S1058" s="264">
        <v>0</v>
      </c>
      <c r="T1058" s="265">
        <v>0.015</v>
      </c>
      <c r="U1058" s="266">
        <v>124938</v>
      </c>
      <c r="V1058" s="266">
        <v>2698</v>
      </c>
      <c r="W1058" s="266">
        <v>2676</v>
      </c>
      <c r="X1058" s="266">
        <v>2</v>
      </c>
      <c r="Y1058" s="264">
        <v>2445</v>
      </c>
      <c r="Z1058" s="267">
        <v>0.0215787030367062</v>
      </c>
      <c r="AA1058" s="267">
        <v>0.0137554173732806</v>
      </c>
      <c r="AB1058" s="267">
        <v>0.0335907335907336</v>
      </c>
      <c r="AC1058" s="268">
        <v>0.0247867803837953</v>
      </c>
      <c r="AD1058" s="269">
        <v>-0.019835316217453</v>
      </c>
      <c r="AE1058" s="270">
        <v>27186</v>
      </c>
      <c r="AF1058" s="271">
        <v>615</v>
      </c>
      <c r="AG1058" s="271">
        <v>0</v>
      </c>
      <c r="AH1058" s="271">
        <v>27833</v>
      </c>
      <c r="AI1058" s="271">
        <v>710</v>
      </c>
      <c r="AJ1058" s="271">
        <v>1</v>
      </c>
      <c r="AK1058" s="268">
        <v>0.0226219377620834</v>
      </c>
      <c r="AL1058" s="268">
        <v>0.0254733589623828</v>
      </c>
      <c r="AM1058" s="269">
        <v>-0.00285142120029936</v>
      </c>
    </row>
    <row r="1059" spans="1:39">
      <c r="A1059" s="279" t="s">
        <v>1158</v>
      </c>
      <c r="B1059" s="280" t="s">
        <v>3347</v>
      </c>
      <c r="C1059" s="262" t="s">
        <v>1565</v>
      </c>
      <c r="D1059" s="280" t="s">
        <v>1566</v>
      </c>
      <c r="E1059" s="263">
        <v>4487</v>
      </c>
      <c r="F1059" s="263">
        <v>82</v>
      </c>
      <c r="G1059" s="263">
        <v>72</v>
      </c>
      <c r="H1059" s="263">
        <v>9</v>
      </c>
      <c r="I1059" s="263">
        <v>0</v>
      </c>
      <c r="J1059" s="264">
        <v>2252</v>
      </c>
      <c r="K1059" s="264">
        <v>58</v>
      </c>
      <c r="L1059" s="264">
        <v>58</v>
      </c>
      <c r="M1059" s="264">
        <v>12</v>
      </c>
      <c r="N1059" s="264">
        <v>0</v>
      </c>
      <c r="O1059" s="264">
        <v>3141</v>
      </c>
      <c r="P1059" s="264">
        <v>101</v>
      </c>
      <c r="Q1059" s="264">
        <v>101</v>
      </c>
      <c r="R1059" s="264">
        <v>56</v>
      </c>
      <c r="S1059" s="264">
        <v>0</v>
      </c>
      <c r="T1059" s="265">
        <v>0.015</v>
      </c>
      <c r="U1059" s="266">
        <v>103973</v>
      </c>
      <c r="V1059" s="266">
        <v>2490</v>
      </c>
      <c r="W1059" s="266">
        <v>2479</v>
      </c>
      <c r="X1059" s="266">
        <v>0</v>
      </c>
      <c r="Y1059" s="264">
        <v>2310</v>
      </c>
      <c r="Z1059" s="267">
        <v>0.0239485250978619</v>
      </c>
      <c r="AA1059" s="267">
        <v>0.0182750167149543</v>
      </c>
      <c r="AB1059" s="267">
        <v>0.0257548845470693</v>
      </c>
      <c r="AC1059" s="268">
        <v>0.032155364533588</v>
      </c>
      <c r="AD1059" s="269">
        <v>-0.00747986783211496</v>
      </c>
      <c r="AE1059" s="270">
        <v>22910</v>
      </c>
      <c r="AF1059" s="271">
        <v>556</v>
      </c>
      <c r="AG1059" s="271">
        <v>0</v>
      </c>
      <c r="AH1059" s="271">
        <v>23057</v>
      </c>
      <c r="AI1059" s="271">
        <v>563</v>
      </c>
      <c r="AJ1059" s="271">
        <v>0</v>
      </c>
      <c r="AK1059" s="268">
        <v>0.0242688782191183</v>
      </c>
      <c r="AL1059" s="268">
        <v>0.0244177473218545</v>
      </c>
      <c r="AM1059" s="269">
        <v>-0.000148869102736246</v>
      </c>
    </row>
    <row r="1060" spans="1:39">
      <c r="A1060" s="279" t="s">
        <v>1158</v>
      </c>
      <c r="B1060" s="280" t="s">
        <v>3347</v>
      </c>
      <c r="C1060" s="262" t="s">
        <v>1567</v>
      </c>
      <c r="D1060" s="280" t="s">
        <v>1568</v>
      </c>
      <c r="E1060" s="263">
        <v>6267</v>
      </c>
      <c r="F1060" s="263">
        <v>135</v>
      </c>
      <c r="G1060" s="263">
        <v>95</v>
      </c>
      <c r="H1060" s="263">
        <v>0</v>
      </c>
      <c r="I1060" s="263">
        <v>0</v>
      </c>
      <c r="J1060" s="264">
        <v>3097</v>
      </c>
      <c r="K1060" s="264">
        <v>76</v>
      </c>
      <c r="L1060" s="264">
        <v>76</v>
      </c>
      <c r="M1060" s="264">
        <v>3</v>
      </c>
      <c r="N1060" s="264">
        <v>0</v>
      </c>
      <c r="O1060" s="264">
        <v>4387</v>
      </c>
      <c r="P1060" s="264">
        <v>139</v>
      </c>
      <c r="Q1060" s="264">
        <v>138</v>
      </c>
      <c r="R1060" s="264">
        <v>59</v>
      </c>
      <c r="S1060" s="264">
        <v>1</v>
      </c>
      <c r="T1060" s="265">
        <v>0.015</v>
      </c>
      <c r="U1060" s="266">
        <v>144146</v>
      </c>
      <c r="V1060" s="266">
        <v>3815</v>
      </c>
      <c r="W1060" s="266">
        <v>3774</v>
      </c>
      <c r="X1060" s="266">
        <v>3</v>
      </c>
      <c r="Y1060" s="264">
        <v>3471</v>
      </c>
      <c r="Z1060" s="267">
        <v>0.0264454095153525</v>
      </c>
      <c r="AA1060" s="267">
        <v>0.0215414073719483</v>
      </c>
      <c r="AB1060" s="267">
        <v>0.0245398773006135</v>
      </c>
      <c r="AC1060" s="268">
        <v>0.0314565762480055</v>
      </c>
      <c r="AD1060" s="269">
        <v>-0.0029984699286652</v>
      </c>
      <c r="AE1060" s="270">
        <v>32220</v>
      </c>
      <c r="AF1060" s="271">
        <v>921</v>
      </c>
      <c r="AG1060" s="271">
        <v>1</v>
      </c>
      <c r="AH1060" s="271">
        <v>31934</v>
      </c>
      <c r="AI1060" s="271">
        <v>870</v>
      </c>
      <c r="AJ1060" s="271">
        <v>2</v>
      </c>
      <c r="AK1060" s="268">
        <v>0.0285536933581626</v>
      </c>
      <c r="AL1060" s="268">
        <v>0.027181060938185</v>
      </c>
      <c r="AM1060" s="269">
        <v>0.00137263241997763</v>
      </c>
    </row>
    <row r="1061" spans="1:39">
      <c r="A1061" s="279" t="s">
        <v>1158</v>
      </c>
      <c r="B1061" s="280" t="s">
        <v>3347</v>
      </c>
      <c r="C1061" s="262" t="s">
        <v>1569</v>
      </c>
      <c r="D1061" s="280" t="s">
        <v>1570</v>
      </c>
      <c r="E1061" s="263">
        <v>4614</v>
      </c>
      <c r="F1061" s="263">
        <v>71</v>
      </c>
      <c r="G1061" s="263">
        <v>54</v>
      </c>
      <c r="H1061" s="263">
        <v>0</v>
      </c>
      <c r="I1061" s="263">
        <v>0</v>
      </c>
      <c r="J1061" s="264">
        <v>2109</v>
      </c>
      <c r="K1061" s="264">
        <v>37</v>
      </c>
      <c r="L1061" s="264">
        <v>36</v>
      </c>
      <c r="M1061" s="264">
        <v>3</v>
      </c>
      <c r="N1061" s="264">
        <v>0</v>
      </c>
      <c r="O1061" s="264">
        <v>3059</v>
      </c>
      <c r="P1061" s="264">
        <v>50</v>
      </c>
      <c r="Q1061" s="264">
        <v>50</v>
      </c>
      <c r="R1061" s="264">
        <v>8</v>
      </c>
      <c r="S1061" s="264">
        <v>0</v>
      </c>
      <c r="T1061" s="265">
        <v>0.015</v>
      </c>
      <c r="U1061" s="266">
        <v>104848</v>
      </c>
      <c r="V1061" s="266">
        <v>1618</v>
      </c>
      <c r="W1061" s="266">
        <v>1598</v>
      </c>
      <c r="X1061" s="266">
        <v>0</v>
      </c>
      <c r="Y1061" s="264">
        <v>1438</v>
      </c>
      <c r="Z1061" s="267">
        <v>0.0154318632687319</v>
      </c>
      <c r="AA1061" s="267">
        <v>0.0153879497182488</v>
      </c>
      <c r="AB1061" s="267">
        <v>0.0175438596491228</v>
      </c>
      <c r="AC1061" s="268">
        <v>0.01634521085322</v>
      </c>
      <c r="AD1061" s="269">
        <v>-0.002155909930874</v>
      </c>
      <c r="AE1061" s="270">
        <v>23285</v>
      </c>
      <c r="AF1061" s="271">
        <v>378</v>
      </c>
      <c r="AG1061" s="271">
        <v>0</v>
      </c>
      <c r="AH1061" s="271">
        <v>22912</v>
      </c>
      <c r="AI1061" s="271">
        <v>364</v>
      </c>
      <c r="AJ1061" s="271">
        <v>0</v>
      </c>
      <c r="AK1061" s="268">
        <v>0.016233626798368</v>
      </c>
      <c r="AL1061" s="268">
        <v>0.0158868715083799</v>
      </c>
      <c r="AM1061" s="269">
        <v>0.000346755289988163</v>
      </c>
    </row>
    <row r="1062" spans="1:39">
      <c r="A1062" s="279" t="s">
        <v>1158</v>
      </c>
      <c r="B1062" s="280" t="s">
        <v>3347</v>
      </c>
      <c r="C1062" s="262" t="s">
        <v>1571</v>
      </c>
      <c r="D1062" s="280" t="s">
        <v>1572</v>
      </c>
      <c r="E1062" s="263">
        <v>2708</v>
      </c>
      <c r="F1062" s="263">
        <v>35</v>
      </c>
      <c r="G1062" s="263">
        <v>27</v>
      </c>
      <c r="H1062" s="263">
        <v>0</v>
      </c>
      <c r="I1062" s="263">
        <v>0</v>
      </c>
      <c r="J1062" s="264">
        <v>1229</v>
      </c>
      <c r="K1062" s="264">
        <v>39</v>
      </c>
      <c r="L1062" s="264">
        <v>39</v>
      </c>
      <c r="M1062" s="264">
        <v>15</v>
      </c>
      <c r="N1062" s="264">
        <v>0</v>
      </c>
      <c r="O1062" s="264">
        <v>1776</v>
      </c>
      <c r="P1062" s="264">
        <v>42</v>
      </c>
      <c r="Q1062" s="264">
        <v>42</v>
      </c>
      <c r="R1062" s="264">
        <v>29</v>
      </c>
      <c r="S1062" s="264">
        <v>0</v>
      </c>
      <c r="T1062" s="265">
        <v>0.015</v>
      </c>
      <c r="U1062" s="266">
        <v>64121</v>
      </c>
      <c r="V1062" s="266">
        <v>1235</v>
      </c>
      <c r="W1062" s="266">
        <v>1227</v>
      </c>
      <c r="X1062" s="266">
        <v>0</v>
      </c>
      <c r="Y1062" s="264">
        <v>1155</v>
      </c>
      <c r="Z1062" s="267">
        <v>0.0192604606915051</v>
      </c>
      <c r="AA1062" s="267">
        <v>0.0129246676514032</v>
      </c>
      <c r="AB1062" s="267">
        <v>0.03173311635476</v>
      </c>
      <c r="AC1062" s="268">
        <v>0.0236486486486486</v>
      </c>
      <c r="AD1062" s="269">
        <v>-0.0188084487033567</v>
      </c>
      <c r="AE1062" s="270">
        <v>13811</v>
      </c>
      <c r="AF1062" s="271">
        <v>252</v>
      </c>
      <c r="AG1062" s="271">
        <v>0</v>
      </c>
      <c r="AH1062" s="271">
        <v>14518</v>
      </c>
      <c r="AI1062" s="271">
        <v>273</v>
      </c>
      <c r="AJ1062" s="271">
        <v>0</v>
      </c>
      <c r="AK1062" s="268">
        <v>0.0182463253928028</v>
      </c>
      <c r="AL1062" s="268">
        <v>0.0188042430086789</v>
      </c>
      <c r="AM1062" s="269">
        <v>-0.000557917615876043</v>
      </c>
    </row>
    <row r="1063" spans="1:39">
      <c r="A1063" s="279" t="s">
        <v>1158</v>
      </c>
      <c r="B1063" s="280" t="s">
        <v>3347</v>
      </c>
      <c r="C1063" s="262" t="s">
        <v>1573</v>
      </c>
      <c r="D1063" s="280" t="s">
        <v>1574</v>
      </c>
      <c r="E1063" s="263">
        <v>4662</v>
      </c>
      <c r="F1063" s="263">
        <v>81</v>
      </c>
      <c r="G1063" s="263">
        <v>63</v>
      </c>
      <c r="H1063" s="263">
        <v>5</v>
      </c>
      <c r="I1063" s="263">
        <v>0</v>
      </c>
      <c r="J1063" s="264">
        <v>1963</v>
      </c>
      <c r="K1063" s="264">
        <v>29</v>
      </c>
      <c r="L1063" s="264">
        <v>29</v>
      </c>
      <c r="M1063" s="264">
        <v>3</v>
      </c>
      <c r="N1063" s="264">
        <v>0</v>
      </c>
      <c r="O1063" s="264">
        <v>3023</v>
      </c>
      <c r="P1063" s="264">
        <v>78</v>
      </c>
      <c r="Q1063" s="264">
        <v>78</v>
      </c>
      <c r="R1063" s="264">
        <v>52</v>
      </c>
      <c r="S1063" s="264">
        <v>0</v>
      </c>
      <c r="T1063" s="265">
        <v>0.015</v>
      </c>
      <c r="U1063" s="266">
        <v>101214</v>
      </c>
      <c r="V1063" s="266">
        <v>1798</v>
      </c>
      <c r="W1063" s="266">
        <v>1780</v>
      </c>
      <c r="X1063" s="266">
        <v>0</v>
      </c>
      <c r="Y1063" s="264">
        <v>1655</v>
      </c>
      <c r="Z1063" s="267">
        <v>0.0177643409014563</v>
      </c>
      <c r="AA1063" s="267">
        <v>0.0173745173745174</v>
      </c>
      <c r="AB1063" s="267">
        <v>0.0147733061640346</v>
      </c>
      <c r="AC1063" s="268">
        <v>0.0258021832616606</v>
      </c>
      <c r="AD1063" s="269">
        <v>0.00260121121048273</v>
      </c>
      <c r="AE1063" s="270">
        <v>22875</v>
      </c>
      <c r="AF1063" s="271">
        <v>438</v>
      </c>
      <c r="AG1063" s="271">
        <v>0</v>
      </c>
      <c r="AH1063" s="271">
        <v>22665</v>
      </c>
      <c r="AI1063" s="271">
        <v>420</v>
      </c>
      <c r="AJ1063" s="271">
        <v>0</v>
      </c>
      <c r="AK1063" s="268">
        <v>0.0191475409836066</v>
      </c>
      <c r="AL1063" s="268">
        <v>0.0185307743216413</v>
      </c>
      <c r="AM1063" s="269">
        <v>0.000616766661965262</v>
      </c>
    </row>
    <row r="1064" spans="1:39">
      <c r="A1064" s="279" t="s">
        <v>1158</v>
      </c>
      <c r="B1064" s="280" t="s">
        <v>3347</v>
      </c>
      <c r="C1064" s="262" t="s">
        <v>1575</v>
      </c>
      <c r="D1064" s="280" t="s">
        <v>1576</v>
      </c>
      <c r="E1064" s="263">
        <v>5972</v>
      </c>
      <c r="F1064" s="263">
        <v>121</v>
      </c>
      <c r="G1064" s="263">
        <v>92</v>
      </c>
      <c r="H1064" s="263">
        <v>0</v>
      </c>
      <c r="I1064" s="263">
        <v>0</v>
      </c>
      <c r="J1064" s="264">
        <v>2754</v>
      </c>
      <c r="K1064" s="264">
        <v>101</v>
      </c>
      <c r="L1064" s="264">
        <v>101</v>
      </c>
      <c r="M1064" s="264">
        <v>10</v>
      </c>
      <c r="N1064" s="264">
        <v>0</v>
      </c>
      <c r="O1064" s="264">
        <v>4909</v>
      </c>
      <c r="P1064" s="264">
        <v>96</v>
      </c>
      <c r="Q1064" s="264">
        <v>96</v>
      </c>
      <c r="R1064" s="264">
        <v>53</v>
      </c>
      <c r="S1064" s="264">
        <v>0</v>
      </c>
      <c r="T1064" s="265">
        <v>0.015</v>
      </c>
      <c r="U1064" s="266">
        <v>142104</v>
      </c>
      <c r="V1064" s="266">
        <v>3051</v>
      </c>
      <c r="W1064" s="266">
        <v>3021</v>
      </c>
      <c r="X1064" s="266">
        <v>1</v>
      </c>
      <c r="Y1064" s="264">
        <v>2736</v>
      </c>
      <c r="Z1064" s="267">
        <v>0.0214631537465518</v>
      </c>
      <c r="AA1064" s="267">
        <v>0.0202612190221031</v>
      </c>
      <c r="AB1064" s="267">
        <v>0.0366739288307916</v>
      </c>
      <c r="AC1064" s="268">
        <v>0.0195559177021797</v>
      </c>
      <c r="AD1064" s="269">
        <v>-0.0164127098086884</v>
      </c>
      <c r="AE1064" s="270">
        <v>30552</v>
      </c>
      <c r="AF1064" s="271">
        <v>751</v>
      </c>
      <c r="AG1064" s="271">
        <v>0</v>
      </c>
      <c r="AH1064" s="271">
        <v>31861</v>
      </c>
      <c r="AI1064" s="271">
        <v>678</v>
      </c>
      <c r="AJ1064" s="271">
        <v>0</v>
      </c>
      <c r="AK1064" s="268">
        <v>0.0245810421576329</v>
      </c>
      <c r="AL1064" s="268">
        <v>0.0212799347164245</v>
      </c>
      <c r="AM1064" s="269">
        <v>0.00330110744120842</v>
      </c>
    </row>
    <row r="1065" spans="1:39">
      <c r="A1065" s="279" t="s">
        <v>1158</v>
      </c>
      <c r="B1065" s="280" t="s">
        <v>40</v>
      </c>
      <c r="C1065" s="262" t="s">
        <v>1577</v>
      </c>
      <c r="D1065" s="280" t="s">
        <v>1578</v>
      </c>
      <c r="E1065" s="263">
        <v>0</v>
      </c>
      <c r="F1065" s="263">
        <v>0</v>
      </c>
      <c r="G1065" s="263">
        <v>0</v>
      </c>
      <c r="H1065" s="263">
        <v>0</v>
      </c>
      <c r="I1065" s="263">
        <v>0</v>
      </c>
      <c r="J1065" s="264">
        <v>0</v>
      </c>
      <c r="K1065" s="264">
        <v>0</v>
      </c>
      <c r="L1065" s="264">
        <v>0</v>
      </c>
      <c r="M1065" s="264">
        <v>0</v>
      </c>
      <c r="N1065" s="264">
        <v>0</v>
      </c>
      <c r="O1065" s="264">
        <v>0</v>
      </c>
      <c r="P1065" s="264">
        <v>0</v>
      </c>
      <c r="Q1065" s="264">
        <v>0</v>
      </c>
      <c r="R1065" s="264">
        <v>0</v>
      </c>
      <c r="S1065" s="264">
        <v>0</v>
      </c>
      <c r="T1065" s="265">
        <v>0.015</v>
      </c>
      <c r="U1065" s="266">
        <v>0</v>
      </c>
      <c r="V1065" s="266">
        <v>0</v>
      </c>
      <c r="W1065" s="266">
        <v>0</v>
      </c>
      <c r="X1065" s="266">
        <v>0</v>
      </c>
      <c r="Y1065" s="264">
        <v>0</v>
      </c>
      <c r="Z1065" s="267">
        <v>0</v>
      </c>
      <c r="AA1065" s="267">
        <v>0</v>
      </c>
      <c r="AB1065" s="267">
        <v>0</v>
      </c>
      <c r="AC1065" s="268">
        <v>0</v>
      </c>
      <c r="AD1065" s="269">
        <v>0</v>
      </c>
      <c r="AE1065" s="270">
        <v>0</v>
      </c>
      <c r="AF1065" s="271">
        <v>0</v>
      </c>
      <c r="AG1065" s="271">
        <v>0</v>
      </c>
      <c r="AH1065" s="271">
        <v>0</v>
      </c>
      <c r="AI1065" s="271">
        <v>0</v>
      </c>
      <c r="AJ1065" s="271">
        <v>0</v>
      </c>
      <c r="AK1065" s="268">
        <v>0</v>
      </c>
      <c r="AL1065" s="268">
        <v>0</v>
      </c>
      <c r="AM1065" s="269">
        <v>0</v>
      </c>
    </row>
    <row r="1066" spans="1:39">
      <c r="A1066" s="279" t="s">
        <v>1158</v>
      </c>
      <c r="B1066" s="280" t="s">
        <v>3347</v>
      </c>
      <c r="C1066" s="262" t="s">
        <v>1579</v>
      </c>
      <c r="D1066" s="280" t="s">
        <v>1580</v>
      </c>
      <c r="E1066" s="263">
        <v>6625</v>
      </c>
      <c r="F1066" s="263">
        <v>61</v>
      </c>
      <c r="G1066" s="263">
        <v>52</v>
      </c>
      <c r="H1066" s="263">
        <v>0</v>
      </c>
      <c r="I1066" s="263">
        <v>0</v>
      </c>
      <c r="J1066" s="264">
        <v>3138</v>
      </c>
      <c r="K1066" s="264">
        <v>66</v>
      </c>
      <c r="L1066" s="264">
        <v>66</v>
      </c>
      <c r="M1066" s="264">
        <v>13</v>
      </c>
      <c r="N1066" s="264">
        <v>0</v>
      </c>
      <c r="O1066" s="264">
        <v>4611</v>
      </c>
      <c r="P1066" s="264">
        <v>67</v>
      </c>
      <c r="Q1066" s="264">
        <v>67</v>
      </c>
      <c r="R1066" s="264">
        <v>37</v>
      </c>
      <c r="S1066" s="264">
        <v>0</v>
      </c>
      <c r="T1066" s="265">
        <v>0.015</v>
      </c>
      <c r="U1066" s="266">
        <v>151210</v>
      </c>
      <c r="V1066" s="266">
        <v>2295</v>
      </c>
      <c r="W1066" s="266">
        <v>2285</v>
      </c>
      <c r="X1066" s="266">
        <v>0</v>
      </c>
      <c r="Y1066" s="264">
        <v>2124</v>
      </c>
      <c r="Z1066" s="267">
        <v>0.0151775676211891</v>
      </c>
      <c r="AA1066" s="267">
        <v>0.00920754716981132</v>
      </c>
      <c r="AB1066" s="267">
        <v>0.0210325047801147</v>
      </c>
      <c r="AC1066" s="268">
        <v>0.0145304706137497</v>
      </c>
      <c r="AD1066" s="269">
        <v>-0.0118249576103034</v>
      </c>
      <c r="AE1066" s="270">
        <v>32142</v>
      </c>
      <c r="AF1066" s="271">
        <v>516</v>
      </c>
      <c r="AG1066" s="271">
        <v>0</v>
      </c>
      <c r="AH1066" s="271">
        <v>32414</v>
      </c>
      <c r="AI1066" s="271">
        <v>542</v>
      </c>
      <c r="AJ1066" s="271">
        <v>0</v>
      </c>
      <c r="AK1066" s="268">
        <v>0.0160537614336382</v>
      </c>
      <c r="AL1066" s="268">
        <v>0.0167211698648732</v>
      </c>
      <c r="AM1066" s="269">
        <v>-0.000667408431234973</v>
      </c>
    </row>
    <row r="1067" spans="1:39">
      <c r="A1067" s="279" t="s">
        <v>1158</v>
      </c>
      <c r="B1067" s="280" t="s">
        <v>3347</v>
      </c>
      <c r="C1067" s="262" t="s">
        <v>1581</v>
      </c>
      <c r="D1067" s="280" t="s">
        <v>1582</v>
      </c>
      <c r="E1067" s="263">
        <v>3764</v>
      </c>
      <c r="F1067" s="263">
        <v>99</v>
      </c>
      <c r="G1067" s="263">
        <v>83</v>
      </c>
      <c r="H1067" s="263">
        <v>0</v>
      </c>
      <c r="I1067" s="263">
        <v>0</v>
      </c>
      <c r="J1067" s="264">
        <v>1741</v>
      </c>
      <c r="K1067" s="264">
        <v>64</v>
      </c>
      <c r="L1067" s="264">
        <v>63</v>
      </c>
      <c r="M1067" s="264">
        <v>10</v>
      </c>
      <c r="N1067" s="264">
        <v>0</v>
      </c>
      <c r="O1067" s="264">
        <v>2541</v>
      </c>
      <c r="P1067" s="264">
        <v>108</v>
      </c>
      <c r="Q1067" s="264">
        <v>108</v>
      </c>
      <c r="R1067" s="264">
        <v>62</v>
      </c>
      <c r="S1067" s="264">
        <v>0</v>
      </c>
      <c r="T1067" s="265">
        <v>0.015</v>
      </c>
      <c r="U1067" s="266">
        <v>89717</v>
      </c>
      <c r="V1067" s="266">
        <v>2721</v>
      </c>
      <c r="W1067" s="266">
        <v>2703</v>
      </c>
      <c r="X1067" s="266">
        <v>3</v>
      </c>
      <c r="Y1067" s="264">
        <v>2493</v>
      </c>
      <c r="Z1067" s="267">
        <v>0.030295261767558</v>
      </c>
      <c r="AA1067" s="267">
        <v>0.0263018065887354</v>
      </c>
      <c r="AB1067" s="267">
        <v>0.0367604824813326</v>
      </c>
      <c r="AC1067" s="268">
        <v>0.0425029515938607</v>
      </c>
      <c r="AD1067" s="269">
        <v>-0.0104586758925972</v>
      </c>
      <c r="AE1067" s="270">
        <v>18933</v>
      </c>
      <c r="AF1067" s="271">
        <v>614</v>
      </c>
      <c r="AG1067" s="271">
        <v>1</v>
      </c>
      <c r="AH1067" s="271">
        <v>19938</v>
      </c>
      <c r="AI1067" s="271">
        <v>593</v>
      </c>
      <c r="AJ1067" s="271">
        <v>1</v>
      </c>
      <c r="AK1067" s="268">
        <v>0.0323773305868061</v>
      </c>
      <c r="AL1067" s="268">
        <v>0.0296920453405557</v>
      </c>
      <c r="AM1067" s="269">
        <v>0.00268528524625038</v>
      </c>
    </row>
    <row r="1068" spans="1:39">
      <c r="A1068" s="279" t="s">
        <v>1158</v>
      </c>
      <c r="B1068" s="280" t="s">
        <v>3347</v>
      </c>
      <c r="C1068" s="262" t="s">
        <v>1583</v>
      </c>
      <c r="D1068" s="280" t="s">
        <v>1584</v>
      </c>
      <c r="E1068" s="263">
        <v>3913</v>
      </c>
      <c r="F1068" s="263">
        <v>60</v>
      </c>
      <c r="G1068" s="263">
        <v>43</v>
      </c>
      <c r="H1068" s="263">
        <v>1</v>
      </c>
      <c r="I1068" s="263">
        <v>0</v>
      </c>
      <c r="J1068" s="264">
        <v>1860</v>
      </c>
      <c r="K1068" s="264">
        <v>41</v>
      </c>
      <c r="L1068" s="264">
        <v>41</v>
      </c>
      <c r="M1068" s="264">
        <v>9</v>
      </c>
      <c r="N1068" s="264">
        <v>0</v>
      </c>
      <c r="O1068" s="264">
        <v>2557</v>
      </c>
      <c r="P1068" s="264">
        <v>61</v>
      </c>
      <c r="Q1068" s="264">
        <v>61</v>
      </c>
      <c r="R1068" s="264">
        <v>38</v>
      </c>
      <c r="S1068" s="264">
        <v>0</v>
      </c>
      <c r="T1068" s="265">
        <v>0.015</v>
      </c>
      <c r="U1068" s="266">
        <v>87396</v>
      </c>
      <c r="V1068" s="266">
        <v>1590</v>
      </c>
      <c r="W1068" s="266">
        <v>1573</v>
      </c>
      <c r="X1068" s="266">
        <v>0</v>
      </c>
      <c r="Y1068" s="264">
        <v>1450</v>
      </c>
      <c r="Z1068" s="267">
        <v>0.018193052313607</v>
      </c>
      <c r="AA1068" s="267">
        <v>0.0153335037055967</v>
      </c>
      <c r="AB1068" s="267">
        <v>0.0220430107526882</v>
      </c>
      <c r="AC1068" s="268">
        <v>0.0238560813453266</v>
      </c>
      <c r="AD1068" s="269">
        <v>-0.00670950704709144</v>
      </c>
      <c r="AE1068" s="270">
        <v>19716</v>
      </c>
      <c r="AF1068" s="271">
        <v>392</v>
      </c>
      <c r="AG1068" s="271">
        <v>0</v>
      </c>
      <c r="AH1068" s="271">
        <v>19683</v>
      </c>
      <c r="AI1068" s="271">
        <v>357</v>
      </c>
      <c r="AJ1068" s="271">
        <v>0</v>
      </c>
      <c r="AK1068" s="268">
        <v>0.0198823290728342</v>
      </c>
      <c r="AL1068" s="268">
        <v>0.0181374790428288</v>
      </c>
      <c r="AM1068" s="269">
        <v>0.00174485003000541</v>
      </c>
    </row>
    <row r="1069" spans="1:39">
      <c r="A1069" s="279" t="s">
        <v>1158</v>
      </c>
      <c r="B1069" s="280" t="s">
        <v>3348</v>
      </c>
      <c r="C1069" s="262" t="s">
        <v>1585</v>
      </c>
      <c r="D1069" s="280" t="s">
        <v>1586</v>
      </c>
      <c r="E1069" s="263">
        <v>7593</v>
      </c>
      <c r="F1069" s="263">
        <v>153</v>
      </c>
      <c r="G1069" s="263">
        <v>46</v>
      </c>
      <c r="H1069" s="263">
        <v>0</v>
      </c>
      <c r="I1069" s="263">
        <v>0</v>
      </c>
      <c r="J1069" s="264">
        <v>2892</v>
      </c>
      <c r="K1069" s="264">
        <v>151</v>
      </c>
      <c r="L1069" s="264">
        <v>148</v>
      </c>
      <c r="M1069" s="264">
        <v>1</v>
      </c>
      <c r="N1069" s="264">
        <v>0</v>
      </c>
      <c r="O1069" s="264">
        <v>5662</v>
      </c>
      <c r="P1069" s="264">
        <v>157</v>
      </c>
      <c r="Q1069" s="264">
        <v>157</v>
      </c>
      <c r="R1069" s="264">
        <v>1</v>
      </c>
      <c r="S1069" s="264">
        <v>0</v>
      </c>
      <c r="T1069" s="265">
        <v>0.015</v>
      </c>
      <c r="U1069" s="266">
        <v>170823</v>
      </c>
      <c r="V1069" s="266">
        <v>4632</v>
      </c>
      <c r="W1069" s="266">
        <v>4522</v>
      </c>
      <c r="X1069" s="266">
        <v>5</v>
      </c>
      <c r="Y1069" s="264">
        <v>3870</v>
      </c>
      <c r="Z1069" s="267">
        <v>0.0270865164527025</v>
      </c>
      <c r="AA1069" s="267">
        <v>0.0201501382852627</v>
      </c>
      <c r="AB1069" s="267">
        <v>0.0522130013831259</v>
      </c>
      <c r="AC1069" s="268">
        <v>0.0277287177675733</v>
      </c>
      <c r="AD1069" s="269">
        <v>-0.0320628630978631</v>
      </c>
      <c r="AE1069" s="270">
        <v>38294</v>
      </c>
      <c r="AF1069" s="271">
        <v>1190</v>
      </c>
      <c r="AG1069" s="271">
        <v>1</v>
      </c>
      <c r="AH1069" s="271">
        <v>38685</v>
      </c>
      <c r="AI1069" s="271">
        <v>1074</v>
      </c>
      <c r="AJ1069" s="271">
        <v>2</v>
      </c>
      <c r="AK1069" s="268">
        <v>0.0310492505353319</v>
      </c>
      <c r="AL1069" s="268">
        <v>0.0277109990952566</v>
      </c>
      <c r="AM1069" s="269">
        <v>0.00333825144007534</v>
      </c>
    </row>
    <row r="1070" spans="1:39">
      <c r="A1070" s="279" t="s">
        <v>1158</v>
      </c>
      <c r="B1070" s="280" t="s">
        <v>3348</v>
      </c>
      <c r="C1070" s="262" t="s">
        <v>1587</v>
      </c>
      <c r="D1070" s="280" t="s">
        <v>1588</v>
      </c>
      <c r="E1070" s="263">
        <v>3797</v>
      </c>
      <c r="F1070" s="263">
        <v>75</v>
      </c>
      <c r="G1070" s="263">
        <v>56</v>
      </c>
      <c r="H1070" s="263">
        <v>0</v>
      </c>
      <c r="I1070" s="263">
        <v>0</v>
      </c>
      <c r="J1070" s="264">
        <v>1470</v>
      </c>
      <c r="K1070" s="264">
        <v>41</v>
      </c>
      <c r="L1070" s="264">
        <v>41</v>
      </c>
      <c r="M1070" s="264">
        <v>16</v>
      </c>
      <c r="N1070" s="264">
        <v>0</v>
      </c>
      <c r="O1070" s="264">
        <v>2832</v>
      </c>
      <c r="P1070" s="264">
        <v>43</v>
      </c>
      <c r="Q1070" s="264">
        <v>43</v>
      </c>
      <c r="R1070" s="264">
        <v>29</v>
      </c>
      <c r="S1070" s="264">
        <v>0</v>
      </c>
      <c r="T1070" s="265">
        <v>0.015</v>
      </c>
      <c r="U1070" s="266">
        <v>86535</v>
      </c>
      <c r="V1070" s="266">
        <v>1601</v>
      </c>
      <c r="W1070" s="266">
        <v>1582</v>
      </c>
      <c r="X1070" s="266">
        <v>0</v>
      </c>
      <c r="Y1070" s="264">
        <v>1474</v>
      </c>
      <c r="Z1070" s="267">
        <v>0.0185011844918241</v>
      </c>
      <c r="AA1070" s="267">
        <v>0.0197524361337898</v>
      </c>
      <c r="AB1070" s="267">
        <v>0.027891156462585</v>
      </c>
      <c r="AC1070" s="268">
        <v>0.015183615819209</v>
      </c>
      <c r="AD1070" s="269">
        <v>-0.0081387203287952</v>
      </c>
      <c r="AE1070" s="270">
        <v>19032</v>
      </c>
      <c r="AF1070" s="271">
        <v>340</v>
      </c>
      <c r="AG1070" s="271">
        <v>0</v>
      </c>
      <c r="AH1070" s="271">
        <v>19523</v>
      </c>
      <c r="AI1070" s="271">
        <v>379</v>
      </c>
      <c r="AJ1070" s="271">
        <v>0</v>
      </c>
      <c r="AK1070" s="268">
        <v>0.01786464901219</v>
      </c>
      <c r="AL1070" s="268">
        <v>0.0194130000512216</v>
      </c>
      <c r="AM1070" s="269">
        <v>-0.00154835103903164</v>
      </c>
    </row>
    <row r="1071" spans="1:39">
      <c r="A1071" s="279" t="s">
        <v>1158</v>
      </c>
      <c r="B1071" s="280" t="s">
        <v>3348</v>
      </c>
      <c r="C1071" s="262" t="s">
        <v>1589</v>
      </c>
      <c r="D1071" s="280" t="s">
        <v>1590</v>
      </c>
      <c r="E1071" s="263">
        <v>5233</v>
      </c>
      <c r="F1071" s="263">
        <v>70</v>
      </c>
      <c r="G1071" s="263">
        <v>51</v>
      </c>
      <c r="H1071" s="263">
        <v>0</v>
      </c>
      <c r="I1071" s="263">
        <v>0</v>
      </c>
      <c r="J1071" s="264">
        <v>2704</v>
      </c>
      <c r="K1071" s="264">
        <v>52</v>
      </c>
      <c r="L1071" s="264">
        <v>52</v>
      </c>
      <c r="M1071" s="264">
        <v>0</v>
      </c>
      <c r="N1071" s="264">
        <v>0</v>
      </c>
      <c r="O1071" s="264">
        <v>3874</v>
      </c>
      <c r="P1071" s="264">
        <v>91</v>
      </c>
      <c r="Q1071" s="264">
        <v>91</v>
      </c>
      <c r="R1071" s="264">
        <v>37</v>
      </c>
      <c r="S1071" s="264">
        <v>0</v>
      </c>
      <c r="T1071" s="265">
        <v>0.015</v>
      </c>
      <c r="U1071" s="266">
        <v>122346</v>
      </c>
      <c r="V1071" s="266">
        <v>2121</v>
      </c>
      <c r="W1071" s="266">
        <v>2102</v>
      </c>
      <c r="X1071" s="266">
        <v>2</v>
      </c>
      <c r="Y1071" s="264">
        <v>1922</v>
      </c>
      <c r="Z1071" s="267">
        <v>0.0173197325617511</v>
      </c>
      <c r="AA1071" s="267">
        <v>0.0133766481941525</v>
      </c>
      <c r="AB1071" s="267">
        <v>0.0192307692307692</v>
      </c>
      <c r="AC1071" s="268">
        <v>0.023489932885906</v>
      </c>
      <c r="AD1071" s="269">
        <v>-0.00585412103661674</v>
      </c>
      <c r="AE1071" s="270">
        <v>27458</v>
      </c>
      <c r="AF1071" s="271">
        <v>513</v>
      </c>
      <c r="AG1071" s="271">
        <v>0</v>
      </c>
      <c r="AH1071" s="271">
        <v>26428</v>
      </c>
      <c r="AI1071" s="271">
        <v>455</v>
      </c>
      <c r="AJ1071" s="271">
        <v>1</v>
      </c>
      <c r="AK1071" s="268">
        <v>0.0186830796124991</v>
      </c>
      <c r="AL1071" s="268">
        <v>0.0171787498108067</v>
      </c>
      <c r="AM1071" s="269">
        <v>0.00150432980169237</v>
      </c>
    </row>
    <row r="1072" spans="1:39">
      <c r="A1072" s="279" t="s">
        <v>1158</v>
      </c>
      <c r="B1072" s="280" t="s">
        <v>3348</v>
      </c>
      <c r="C1072" s="262" t="s">
        <v>1591</v>
      </c>
      <c r="D1072" s="280" t="s">
        <v>1592</v>
      </c>
      <c r="E1072" s="263">
        <v>5387</v>
      </c>
      <c r="F1072" s="263">
        <v>63</v>
      </c>
      <c r="G1072" s="263">
        <v>37</v>
      </c>
      <c r="H1072" s="263">
        <v>0</v>
      </c>
      <c r="I1072" s="263">
        <v>0</v>
      </c>
      <c r="J1072" s="264">
        <v>1991</v>
      </c>
      <c r="K1072" s="264">
        <v>35</v>
      </c>
      <c r="L1072" s="264">
        <v>35</v>
      </c>
      <c r="M1072" s="264">
        <v>0</v>
      </c>
      <c r="N1072" s="264">
        <v>0</v>
      </c>
      <c r="O1072" s="264">
        <v>3963</v>
      </c>
      <c r="P1072" s="264">
        <v>101</v>
      </c>
      <c r="Q1072" s="264">
        <v>101</v>
      </c>
      <c r="R1072" s="264">
        <v>34</v>
      </c>
      <c r="S1072" s="264">
        <v>0</v>
      </c>
      <c r="T1072" s="265">
        <v>0.015</v>
      </c>
      <c r="U1072" s="266">
        <v>121705</v>
      </c>
      <c r="V1072" s="266">
        <v>2389</v>
      </c>
      <c r="W1072" s="266">
        <v>2363</v>
      </c>
      <c r="X1072" s="266">
        <v>0</v>
      </c>
      <c r="Y1072" s="264">
        <v>2204</v>
      </c>
      <c r="Z1072" s="267">
        <v>0.0196294318228503</v>
      </c>
      <c r="AA1072" s="267">
        <v>0.0116948208650455</v>
      </c>
      <c r="AB1072" s="267">
        <v>0.017579105976896</v>
      </c>
      <c r="AC1072" s="268">
        <v>0.025485743123896</v>
      </c>
      <c r="AD1072" s="269">
        <v>-0.00588428511185055</v>
      </c>
      <c r="AE1072" s="270">
        <v>26446</v>
      </c>
      <c r="AF1072" s="271">
        <v>535</v>
      </c>
      <c r="AG1072" s="271">
        <v>0</v>
      </c>
      <c r="AH1072" s="271">
        <v>27458</v>
      </c>
      <c r="AI1072" s="271">
        <v>497</v>
      </c>
      <c r="AJ1072" s="271">
        <v>0</v>
      </c>
      <c r="AK1072" s="268">
        <v>0.0202299024427135</v>
      </c>
      <c r="AL1072" s="268">
        <v>0.0181003714764367</v>
      </c>
      <c r="AM1072" s="269">
        <v>0.00212953096627671</v>
      </c>
    </row>
    <row r="1073" spans="1:39">
      <c r="A1073" s="279" t="s">
        <v>1158</v>
      </c>
      <c r="B1073" s="280" t="s">
        <v>3348</v>
      </c>
      <c r="C1073" s="262" t="s">
        <v>1593</v>
      </c>
      <c r="D1073" s="280" t="s">
        <v>1594</v>
      </c>
      <c r="E1073" s="263">
        <v>6118</v>
      </c>
      <c r="F1073" s="263">
        <v>76</v>
      </c>
      <c r="G1073" s="263">
        <v>57</v>
      </c>
      <c r="H1073" s="263">
        <v>0</v>
      </c>
      <c r="I1073" s="263">
        <v>0</v>
      </c>
      <c r="J1073" s="264">
        <v>2338</v>
      </c>
      <c r="K1073" s="264">
        <v>70</v>
      </c>
      <c r="L1073" s="264">
        <v>70</v>
      </c>
      <c r="M1073" s="264">
        <v>1</v>
      </c>
      <c r="N1073" s="264">
        <v>0</v>
      </c>
      <c r="O1073" s="264">
        <v>4537</v>
      </c>
      <c r="P1073" s="264">
        <v>98</v>
      </c>
      <c r="Q1073" s="264">
        <v>97</v>
      </c>
      <c r="R1073" s="264">
        <v>48</v>
      </c>
      <c r="S1073" s="264">
        <v>1</v>
      </c>
      <c r="T1073" s="265">
        <v>0.015</v>
      </c>
      <c r="U1073" s="266">
        <v>138399</v>
      </c>
      <c r="V1073" s="266">
        <v>2502</v>
      </c>
      <c r="W1073" s="266">
        <v>2481</v>
      </c>
      <c r="X1073" s="266">
        <v>3</v>
      </c>
      <c r="Y1073" s="264">
        <v>2264</v>
      </c>
      <c r="Z1073" s="267">
        <v>0.0180564888474628</v>
      </c>
      <c r="AA1073" s="267">
        <v>0.0124223602484472</v>
      </c>
      <c r="AB1073" s="267">
        <v>0.029940119760479</v>
      </c>
      <c r="AC1073" s="268">
        <v>0.0213797663654397</v>
      </c>
      <c r="AD1073" s="269">
        <v>-0.0175177595120318</v>
      </c>
      <c r="AE1073" s="270">
        <v>30952</v>
      </c>
      <c r="AF1073" s="271">
        <v>554</v>
      </c>
      <c r="AG1073" s="271">
        <v>1</v>
      </c>
      <c r="AH1073" s="271">
        <v>31058</v>
      </c>
      <c r="AI1073" s="271">
        <v>577</v>
      </c>
      <c r="AJ1073" s="271">
        <v>2</v>
      </c>
      <c r="AK1073" s="268">
        <v>0.0178663737399845</v>
      </c>
      <c r="AL1073" s="268">
        <v>0.0185137484706034</v>
      </c>
      <c r="AM1073" s="269">
        <v>-0.000647374730618894</v>
      </c>
    </row>
    <row r="1074" spans="1:39">
      <c r="A1074" s="279" t="s">
        <v>1158</v>
      </c>
      <c r="B1074" s="280" t="s">
        <v>3348</v>
      </c>
      <c r="C1074" s="262" t="s">
        <v>1595</v>
      </c>
      <c r="D1074" s="280" t="s">
        <v>1596</v>
      </c>
      <c r="E1074" s="263">
        <v>6919</v>
      </c>
      <c r="F1074" s="263">
        <v>116</v>
      </c>
      <c r="G1074" s="263">
        <v>80</v>
      </c>
      <c r="H1074" s="263">
        <v>0</v>
      </c>
      <c r="I1074" s="263">
        <v>0</v>
      </c>
      <c r="J1074" s="264">
        <v>2710</v>
      </c>
      <c r="K1074" s="264">
        <v>67</v>
      </c>
      <c r="L1074" s="264">
        <v>67</v>
      </c>
      <c r="M1074" s="264">
        <v>18</v>
      </c>
      <c r="N1074" s="264">
        <v>0</v>
      </c>
      <c r="O1074" s="264">
        <v>5236</v>
      </c>
      <c r="P1074" s="264">
        <v>116</v>
      </c>
      <c r="Q1074" s="264">
        <v>116</v>
      </c>
      <c r="R1074" s="264">
        <v>69</v>
      </c>
      <c r="S1074" s="264">
        <v>0</v>
      </c>
      <c r="T1074" s="265">
        <v>0.015</v>
      </c>
      <c r="U1074" s="266">
        <v>164141</v>
      </c>
      <c r="V1074" s="266">
        <v>3262</v>
      </c>
      <c r="W1074" s="266">
        <v>3225</v>
      </c>
      <c r="X1074" s="266">
        <v>1</v>
      </c>
      <c r="Y1074" s="264">
        <v>3024</v>
      </c>
      <c r="Z1074" s="267">
        <v>0.0198670655107499</v>
      </c>
      <c r="AA1074" s="267">
        <v>0.0167654285301344</v>
      </c>
      <c r="AB1074" s="267">
        <v>0.0247232472324723</v>
      </c>
      <c r="AC1074" s="268">
        <v>0.0221543162719633</v>
      </c>
      <c r="AD1074" s="269">
        <v>-0.00795781870233792</v>
      </c>
      <c r="AE1074" s="270">
        <v>35037</v>
      </c>
      <c r="AF1074" s="271">
        <v>729</v>
      </c>
      <c r="AG1074" s="271">
        <v>0</v>
      </c>
      <c r="AH1074" s="271">
        <v>36019</v>
      </c>
      <c r="AI1074" s="271">
        <v>727</v>
      </c>
      <c r="AJ1074" s="271">
        <v>0</v>
      </c>
      <c r="AK1074" s="268">
        <v>0.0208065759054714</v>
      </c>
      <c r="AL1074" s="268">
        <v>0.0201837918876149</v>
      </c>
      <c r="AM1074" s="269">
        <v>0.000622784017856488</v>
      </c>
    </row>
    <row r="1075" spans="1:39">
      <c r="A1075" s="279" t="s">
        <v>1158</v>
      </c>
      <c r="B1075" s="280" t="s">
        <v>3348</v>
      </c>
      <c r="C1075" s="262" t="s">
        <v>1597</v>
      </c>
      <c r="D1075" s="280" t="s">
        <v>1598</v>
      </c>
      <c r="E1075" s="263">
        <v>5485</v>
      </c>
      <c r="F1075" s="263">
        <v>83</v>
      </c>
      <c r="G1075" s="263">
        <v>60</v>
      </c>
      <c r="H1075" s="263">
        <v>0</v>
      </c>
      <c r="I1075" s="263">
        <v>0</v>
      </c>
      <c r="J1075" s="264">
        <v>1988</v>
      </c>
      <c r="K1075" s="264">
        <v>59</v>
      </c>
      <c r="L1075" s="264">
        <v>59</v>
      </c>
      <c r="M1075" s="264">
        <v>0</v>
      </c>
      <c r="N1075" s="264">
        <v>0</v>
      </c>
      <c r="O1075" s="264">
        <v>4026</v>
      </c>
      <c r="P1075" s="264">
        <v>75</v>
      </c>
      <c r="Q1075" s="264">
        <v>75</v>
      </c>
      <c r="R1075" s="264">
        <v>45</v>
      </c>
      <c r="S1075" s="264">
        <v>0</v>
      </c>
      <c r="T1075" s="265">
        <v>0.015</v>
      </c>
      <c r="U1075" s="266">
        <v>122930</v>
      </c>
      <c r="V1075" s="266">
        <v>2231</v>
      </c>
      <c r="W1075" s="266">
        <v>2207</v>
      </c>
      <c r="X1075" s="266">
        <v>8</v>
      </c>
      <c r="Y1075" s="264">
        <v>2026</v>
      </c>
      <c r="Z1075" s="267">
        <v>0.0180834621329212</v>
      </c>
      <c r="AA1075" s="267">
        <v>0.0151321786690975</v>
      </c>
      <c r="AB1075" s="267">
        <v>0.0296780684104628</v>
      </c>
      <c r="AC1075" s="268">
        <v>0.018628912071535</v>
      </c>
      <c r="AD1075" s="269">
        <v>-0.0145458897413652</v>
      </c>
      <c r="AE1075" s="270">
        <v>27094</v>
      </c>
      <c r="AF1075" s="271">
        <v>550</v>
      </c>
      <c r="AG1075" s="271">
        <v>0</v>
      </c>
      <c r="AH1075" s="271">
        <v>27233</v>
      </c>
      <c r="AI1075" s="271">
        <v>466</v>
      </c>
      <c r="AJ1075" s="271">
        <v>5</v>
      </c>
      <c r="AK1075" s="268">
        <v>0.0202996973499668</v>
      </c>
      <c r="AL1075" s="268">
        <v>0.0169279917746851</v>
      </c>
      <c r="AM1075" s="269">
        <v>0.00337170557528166</v>
      </c>
    </row>
    <row r="1076" spans="1:39">
      <c r="A1076" s="279" t="s">
        <v>1158</v>
      </c>
      <c r="B1076" s="280" t="s">
        <v>3348</v>
      </c>
      <c r="C1076" s="262" t="s">
        <v>1599</v>
      </c>
      <c r="D1076" s="280" t="s">
        <v>1600</v>
      </c>
      <c r="E1076" s="263">
        <v>6514</v>
      </c>
      <c r="F1076" s="263">
        <v>68</v>
      </c>
      <c r="G1076" s="263">
        <v>49</v>
      </c>
      <c r="H1076" s="263">
        <v>0</v>
      </c>
      <c r="I1076" s="263">
        <v>0</v>
      </c>
      <c r="J1076" s="264">
        <v>2424</v>
      </c>
      <c r="K1076" s="264">
        <v>106</v>
      </c>
      <c r="L1076" s="264">
        <v>106</v>
      </c>
      <c r="M1076" s="264">
        <v>26</v>
      </c>
      <c r="N1076" s="264">
        <v>0</v>
      </c>
      <c r="O1076" s="264">
        <v>4783</v>
      </c>
      <c r="P1076" s="264">
        <v>96</v>
      </c>
      <c r="Q1076" s="264">
        <v>96</v>
      </c>
      <c r="R1076" s="264">
        <v>76</v>
      </c>
      <c r="S1076" s="264">
        <v>0</v>
      </c>
      <c r="T1076" s="265">
        <v>0.015</v>
      </c>
      <c r="U1076" s="266">
        <v>148642</v>
      </c>
      <c r="V1076" s="266">
        <v>2679</v>
      </c>
      <c r="W1076" s="266">
        <v>2660</v>
      </c>
      <c r="X1076" s="266">
        <v>0</v>
      </c>
      <c r="Y1076" s="264">
        <v>2492</v>
      </c>
      <c r="Z1076" s="267">
        <v>0.0180231697635931</v>
      </c>
      <c r="AA1076" s="267">
        <v>0.0104390543444888</v>
      </c>
      <c r="AB1076" s="267">
        <v>0.0437293729372937</v>
      </c>
      <c r="AC1076" s="268">
        <v>0.0200710850930378</v>
      </c>
      <c r="AD1076" s="269">
        <v>-0.0332903185928049</v>
      </c>
      <c r="AE1076" s="270">
        <v>32723</v>
      </c>
      <c r="AF1076" s="271">
        <v>603</v>
      </c>
      <c r="AG1076" s="271">
        <v>0</v>
      </c>
      <c r="AH1076" s="271">
        <v>33172</v>
      </c>
      <c r="AI1076" s="271">
        <v>671</v>
      </c>
      <c r="AJ1076" s="271">
        <v>0</v>
      </c>
      <c r="AK1076" s="268">
        <v>0.0184274058002017</v>
      </c>
      <c r="AL1076" s="268">
        <v>0.0202279030507657</v>
      </c>
      <c r="AM1076" s="269">
        <v>-0.00180049725056401</v>
      </c>
    </row>
    <row r="1077" spans="1:39">
      <c r="A1077" s="279" t="s">
        <v>1158</v>
      </c>
      <c r="B1077" s="280" t="s">
        <v>3348</v>
      </c>
      <c r="C1077" s="262" t="s">
        <v>1601</v>
      </c>
      <c r="D1077" s="280" t="s">
        <v>1602</v>
      </c>
      <c r="E1077" s="263">
        <v>7638</v>
      </c>
      <c r="F1077" s="263">
        <v>61</v>
      </c>
      <c r="G1077" s="263">
        <v>50</v>
      </c>
      <c r="H1077" s="263">
        <v>0</v>
      </c>
      <c r="I1077" s="263">
        <v>0</v>
      </c>
      <c r="J1077" s="264">
        <v>2723</v>
      </c>
      <c r="K1077" s="264">
        <v>114</v>
      </c>
      <c r="L1077" s="264">
        <v>114</v>
      </c>
      <c r="M1077" s="264">
        <v>23</v>
      </c>
      <c r="N1077" s="264">
        <v>0</v>
      </c>
      <c r="O1077" s="264">
        <v>5601</v>
      </c>
      <c r="P1077" s="264">
        <v>47</v>
      </c>
      <c r="Q1077" s="264">
        <v>47</v>
      </c>
      <c r="R1077" s="264">
        <v>27</v>
      </c>
      <c r="S1077" s="264">
        <v>0</v>
      </c>
      <c r="T1077" s="265">
        <v>0.015</v>
      </c>
      <c r="U1077" s="266">
        <v>171568</v>
      </c>
      <c r="V1077" s="266">
        <v>2538</v>
      </c>
      <c r="W1077" s="266">
        <v>2527</v>
      </c>
      <c r="X1077" s="266">
        <v>1</v>
      </c>
      <c r="Y1077" s="264">
        <v>2341</v>
      </c>
      <c r="Z1077" s="267">
        <v>0.0147871397929684</v>
      </c>
      <c r="AA1077" s="267">
        <v>0.00798638387012307</v>
      </c>
      <c r="AB1077" s="267">
        <v>0.04186558942343</v>
      </c>
      <c r="AC1077" s="268">
        <v>0.00839135868594894</v>
      </c>
      <c r="AD1077" s="269">
        <v>-0.033879205553307</v>
      </c>
      <c r="AE1077" s="270">
        <v>37491</v>
      </c>
      <c r="AF1077" s="271">
        <v>560</v>
      </c>
      <c r="AG1077" s="271">
        <v>0</v>
      </c>
      <c r="AH1077" s="271">
        <v>37805</v>
      </c>
      <c r="AI1077" s="271">
        <v>571</v>
      </c>
      <c r="AJ1077" s="271">
        <v>0</v>
      </c>
      <c r="AK1077" s="268">
        <v>0.0149369181936998</v>
      </c>
      <c r="AL1077" s="268">
        <v>0.0151038222457347</v>
      </c>
      <c r="AM1077" s="269">
        <v>-0.00016690405203487</v>
      </c>
    </row>
    <row r="1078" spans="1:39">
      <c r="A1078" s="279" t="s">
        <v>1158</v>
      </c>
      <c r="B1078" s="280" t="s">
        <v>3348</v>
      </c>
      <c r="C1078" s="262" t="s">
        <v>1603</v>
      </c>
      <c r="D1078" s="280" t="s">
        <v>1604</v>
      </c>
      <c r="E1078" s="263">
        <v>2531</v>
      </c>
      <c r="F1078" s="263">
        <v>34</v>
      </c>
      <c r="G1078" s="263">
        <v>19</v>
      </c>
      <c r="H1078" s="263">
        <v>0</v>
      </c>
      <c r="I1078" s="263">
        <v>0</v>
      </c>
      <c r="J1078" s="264">
        <v>1002</v>
      </c>
      <c r="K1078" s="264">
        <v>16</v>
      </c>
      <c r="L1078" s="264">
        <v>16</v>
      </c>
      <c r="M1078" s="264">
        <v>0</v>
      </c>
      <c r="N1078" s="264">
        <v>0</v>
      </c>
      <c r="O1078" s="264">
        <v>1865</v>
      </c>
      <c r="P1078" s="264">
        <v>43</v>
      </c>
      <c r="Q1078" s="264">
        <v>43</v>
      </c>
      <c r="R1078" s="264">
        <v>12</v>
      </c>
      <c r="S1078" s="264">
        <v>0</v>
      </c>
      <c r="T1078" s="265">
        <v>0.015</v>
      </c>
      <c r="U1078" s="266">
        <v>57408</v>
      </c>
      <c r="V1078" s="266">
        <v>831</v>
      </c>
      <c r="W1078" s="266">
        <v>816</v>
      </c>
      <c r="X1078" s="266">
        <v>0</v>
      </c>
      <c r="Y1078" s="264">
        <v>739</v>
      </c>
      <c r="Z1078" s="267">
        <v>0.0144753344481605</v>
      </c>
      <c r="AA1078" s="267">
        <v>0.0134334255235085</v>
      </c>
      <c r="AB1078" s="267">
        <v>0.0159680638722555</v>
      </c>
      <c r="AC1078" s="268">
        <v>0.0230563002680965</v>
      </c>
      <c r="AD1078" s="269">
        <v>-0.00253463834874699</v>
      </c>
      <c r="AE1078" s="270">
        <v>12823</v>
      </c>
      <c r="AF1078" s="271">
        <v>206</v>
      </c>
      <c r="AG1078" s="271">
        <v>0</v>
      </c>
      <c r="AH1078" s="271">
        <v>12983</v>
      </c>
      <c r="AI1078" s="271">
        <v>190</v>
      </c>
      <c r="AJ1078" s="271">
        <v>0</v>
      </c>
      <c r="AK1078" s="268">
        <v>0.016064883412618</v>
      </c>
      <c r="AL1078" s="268">
        <v>0.0146345220673188</v>
      </c>
      <c r="AM1078" s="269">
        <v>0.00143036134529915</v>
      </c>
    </row>
    <row r="1079" spans="1:39">
      <c r="A1079" s="279" t="s">
        <v>1158</v>
      </c>
      <c r="B1079" s="280" t="s">
        <v>3348</v>
      </c>
      <c r="C1079" s="262" t="s">
        <v>1605</v>
      </c>
      <c r="D1079" s="280" t="s">
        <v>1606</v>
      </c>
      <c r="E1079" s="263">
        <v>2905</v>
      </c>
      <c r="F1079" s="263">
        <v>55</v>
      </c>
      <c r="G1079" s="263">
        <v>39</v>
      </c>
      <c r="H1079" s="263">
        <v>0</v>
      </c>
      <c r="I1079" s="263">
        <v>0</v>
      </c>
      <c r="J1079" s="264">
        <v>1038</v>
      </c>
      <c r="K1079" s="264">
        <v>21</v>
      </c>
      <c r="L1079" s="264">
        <v>21</v>
      </c>
      <c r="M1079" s="264">
        <v>1</v>
      </c>
      <c r="N1079" s="264">
        <v>0</v>
      </c>
      <c r="O1079" s="264">
        <v>2009</v>
      </c>
      <c r="P1079" s="264">
        <v>34</v>
      </c>
      <c r="Q1079" s="264">
        <v>34</v>
      </c>
      <c r="R1079" s="264">
        <v>18</v>
      </c>
      <c r="S1079" s="264">
        <v>0</v>
      </c>
      <c r="T1079" s="265">
        <v>0.015</v>
      </c>
      <c r="U1079" s="266">
        <v>63854</v>
      </c>
      <c r="V1079" s="266">
        <v>970</v>
      </c>
      <c r="W1079" s="266">
        <v>954</v>
      </c>
      <c r="X1079" s="266">
        <v>3</v>
      </c>
      <c r="Y1079" s="264">
        <v>869</v>
      </c>
      <c r="Z1079" s="267">
        <v>0.0151439220722273</v>
      </c>
      <c r="AA1079" s="267">
        <v>0.0189328743545611</v>
      </c>
      <c r="AB1079" s="267">
        <v>0.0202312138728324</v>
      </c>
      <c r="AC1079" s="268">
        <v>0.0169238427078148</v>
      </c>
      <c r="AD1079" s="269">
        <v>-0.00129833951827127</v>
      </c>
      <c r="AE1079" s="270">
        <v>14690</v>
      </c>
      <c r="AF1079" s="271">
        <v>239</v>
      </c>
      <c r="AG1079" s="271">
        <v>0</v>
      </c>
      <c r="AH1079" s="271">
        <v>14469</v>
      </c>
      <c r="AI1079" s="271">
        <v>225</v>
      </c>
      <c r="AJ1079" s="271">
        <v>1</v>
      </c>
      <c r="AK1079" s="268">
        <v>0.0162695711368278</v>
      </c>
      <c r="AL1079" s="268">
        <v>0.01548137397194</v>
      </c>
      <c r="AM1079" s="269">
        <v>0.000788197164887766</v>
      </c>
    </row>
    <row r="1080" spans="1:39">
      <c r="A1080" s="279" t="s">
        <v>1158</v>
      </c>
      <c r="B1080" s="280" t="s">
        <v>3348</v>
      </c>
      <c r="C1080" s="262" t="s">
        <v>1607</v>
      </c>
      <c r="D1080" s="280" t="s">
        <v>1608</v>
      </c>
      <c r="E1080" s="263">
        <v>3416</v>
      </c>
      <c r="F1080" s="263">
        <v>47</v>
      </c>
      <c r="G1080" s="263">
        <v>40</v>
      </c>
      <c r="H1080" s="263">
        <v>0</v>
      </c>
      <c r="I1080" s="263">
        <v>0</v>
      </c>
      <c r="J1080" s="264">
        <v>1304</v>
      </c>
      <c r="K1080" s="264">
        <v>36</v>
      </c>
      <c r="L1080" s="264">
        <v>36</v>
      </c>
      <c r="M1080" s="264">
        <v>8</v>
      </c>
      <c r="N1080" s="264">
        <v>0</v>
      </c>
      <c r="O1080" s="264">
        <v>2395</v>
      </c>
      <c r="P1080" s="264">
        <v>39</v>
      </c>
      <c r="Q1080" s="264">
        <v>39</v>
      </c>
      <c r="R1080" s="264">
        <v>30</v>
      </c>
      <c r="S1080" s="264">
        <v>0</v>
      </c>
      <c r="T1080" s="265">
        <v>0.015</v>
      </c>
      <c r="U1080" s="266">
        <v>74320</v>
      </c>
      <c r="V1080" s="266">
        <v>1136</v>
      </c>
      <c r="W1080" s="266">
        <v>1129</v>
      </c>
      <c r="X1080" s="266">
        <v>0</v>
      </c>
      <c r="Y1080" s="264">
        <v>1036</v>
      </c>
      <c r="Z1080" s="267">
        <v>0.0152852529601722</v>
      </c>
      <c r="AA1080" s="267">
        <v>0.0137587822014052</v>
      </c>
      <c r="AB1080" s="267">
        <v>0.0276073619631902</v>
      </c>
      <c r="AC1080" s="268">
        <v>0.0162839248434238</v>
      </c>
      <c r="AD1080" s="269">
        <v>-0.013848579761785</v>
      </c>
      <c r="AE1080" s="270">
        <v>16963</v>
      </c>
      <c r="AF1080" s="271">
        <v>257</v>
      </c>
      <c r="AG1080" s="271">
        <v>0</v>
      </c>
      <c r="AH1080" s="271">
        <v>16592</v>
      </c>
      <c r="AI1080" s="271">
        <v>264</v>
      </c>
      <c r="AJ1080" s="271">
        <v>0</v>
      </c>
      <c r="AK1080" s="268">
        <v>0.0151506219418735</v>
      </c>
      <c r="AL1080" s="268">
        <v>0.0159112825458052</v>
      </c>
      <c r="AM1080" s="269">
        <v>-0.000760660603931719</v>
      </c>
    </row>
    <row r="1081" spans="1:39">
      <c r="A1081" s="279" t="s">
        <v>1158</v>
      </c>
      <c r="B1081" s="280" t="s">
        <v>3348</v>
      </c>
      <c r="C1081" s="262" t="s">
        <v>1609</v>
      </c>
      <c r="D1081" s="280" t="s">
        <v>1610</v>
      </c>
      <c r="E1081" s="263">
        <v>3693</v>
      </c>
      <c r="F1081" s="263">
        <v>30</v>
      </c>
      <c r="G1081" s="263">
        <v>17</v>
      </c>
      <c r="H1081" s="263">
        <v>0</v>
      </c>
      <c r="I1081" s="263">
        <v>0</v>
      </c>
      <c r="J1081" s="264">
        <v>1368</v>
      </c>
      <c r="K1081" s="264">
        <v>25</v>
      </c>
      <c r="L1081" s="264">
        <v>25</v>
      </c>
      <c r="M1081" s="264">
        <v>0</v>
      </c>
      <c r="N1081" s="264">
        <v>0</v>
      </c>
      <c r="O1081" s="264">
        <v>2670</v>
      </c>
      <c r="P1081" s="264">
        <v>49</v>
      </c>
      <c r="Q1081" s="264">
        <v>49</v>
      </c>
      <c r="R1081" s="264">
        <v>21</v>
      </c>
      <c r="S1081" s="264">
        <v>0</v>
      </c>
      <c r="T1081" s="265">
        <v>0.015</v>
      </c>
      <c r="U1081" s="266">
        <v>82490</v>
      </c>
      <c r="V1081" s="266">
        <v>1106</v>
      </c>
      <c r="W1081" s="266">
        <v>1093</v>
      </c>
      <c r="X1081" s="266">
        <v>0</v>
      </c>
      <c r="Y1081" s="264">
        <v>1004</v>
      </c>
      <c r="Z1081" s="267">
        <v>0.0134076857800946</v>
      </c>
      <c r="AA1081" s="267">
        <v>0.00812347684809098</v>
      </c>
      <c r="AB1081" s="267">
        <v>0.0182748538011696</v>
      </c>
      <c r="AC1081" s="268">
        <v>0.0183520599250936</v>
      </c>
      <c r="AD1081" s="269">
        <v>-0.0101513769530786</v>
      </c>
      <c r="AE1081" s="270">
        <v>18725</v>
      </c>
      <c r="AF1081" s="271">
        <v>274</v>
      </c>
      <c r="AG1081" s="271">
        <v>0</v>
      </c>
      <c r="AH1081" s="271">
        <v>18541</v>
      </c>
      <c r="AI1081" s="271">
        <v>261</v>
      </c>
      <c r="AJ1081" s="271">
        <v>0</v>
      </c>
      <c r="AK1081" s="268">
        <v>0.0146328437917223</v>
      </c>
      <c r="AL1081" s="268">
        <v>0.0140769106304946</v>
      </c>
      <c r="AM1081" s="269">
        <v>0.000555933161227717</v>
      </c>
    </row>
    <row r="1082" spans="1:39">
      <c r="A1082" s="279" t="s">
        <v>1158</v>
      </c>
      <c r="B1082" s="280" t="s">
        <v>3348</v>
      </c>
      <c r="C1082" s="262" t="s">
        <v>1611</v>
      </c>
      <c r="D1082" s="280" t="s">
        <v>1612</v>
      </c>
      <c r="E1082" s="263">
        <v>4802</v>
      </c>
      <c r="F1082" s="263">
        <v>40</v>
      </c>
      <c r="G1082" s="263">
        <v>28</v>
      </c>
      <c r="H1082" s="263">
        <v>0</v>
      </c>
      <c r="I1082" s="263">
        <v>0</v>
      </c>
      <c r="J1082" s="264">
        <v>1817</v>
      </c>
      <c r="K1082" s="264">
        <v>74</v>
      </c>
      <c r="L1082" s="264">
        <v>73</v>
      </c>
      <c r="M1082" s="264">
        <v>0</v>
      </c>
      <c r="N1082" s="264">
        <v>0</v>
      </c>
      <c r="O1082" s="264">
        <v>3482</v>
      </c>
      <c r="P1082" s="264">
        <v>72</v>
      </c>
      <c r="Q1082" s="264">
        <v>72</v>
      </c>
      <c r="R1082" s="264">
        <v>31</v>
      </c>
      <c r="S1082" s="264">
        <v>0</v>
      </c>
      <c r="T1082" s="265">
        <v>0.015</v>
      </c>
      <c r="U1082" s="266">
        <v>112700</v>
      </c>
      <c r="V1082" s="266">
        <v>2351</v>
      </c>
      <c r="W1082" s="266">
        <v>2337</v>
      </c>
      <c r="X1082" s="266">
        <v>0</v>
      </c>
      <c r="Y1082" s="264">
        <v>2170</v>
      </c>
      <c r="Z1082" s="267">
        <v>0.0208606921029281</v>
      </c>
      <c r="AA1082" s="267">
        <v>0.00832986255726781</v>
      </c>
      <c r="AB1082" s="267">
        <v>0.0407264722069345</v>
      </c>
      <c r="AC1082" s="268">
        <v>0.0206777713957496</v>
      </c>
      <c r="AD1082" s="269">
        <v>-0.0323966096496667</v>
      </c>
      <c r="AE1082" s="270">
        <v>23444</v>
      </c>
      <c r="AF1082" s="271">
        <v>493</v>
      </c>
      <c r="AG1082" s="271">
        <v>0</v>
      </c>
      <c r="AH1082" s="271">
        <v>24939</v>
      </c>
      <c r="AI1082" s="271">
        <v>540</v>
      </c>
      <c r="AJ1082" s="271">
        <v>0</v>
      </c>
      <c r="AK1082" s="268">
        <v>0.0210288346698516</v>
      </c>
      <c r="AL1082" s="268">
        <v>0.021652832912306</v>
      </c>
      <c r="AM1082" s="269">
        <v>-0.000623998242454463</v>
      </c>
    </row>
    <row r="1083" spans="1:39">
      <c r="A1083" s="279" t="s">
        <v>1158</v>
      </c>
      <c r="B1083" s="280" t="s">
        <v>3348</v>
      </c>
      <c r="C1083" s="262" t="s">
        <v>1613</v>
      </c>
      <c r="D1083" s="280" t="s">
        <v>1614</v>
      </c>
      <c r="E1083" s="263">
        <v>2623</v>
      </c>
      <c r="F1083" s="263">
        <v>25</v>
      </c>
      <c r="G1083" s="263">
        <v>20</v>
      </c>
      <c r="H1083" s="263">
        <v>0</v>
      </c>
      <c r="I1083" s="263">
        <v>0</v>
      </c>
      <c r="J1083" s="264">
        <v>976</v>
      </c>
      <c r="K1083" s="264">
        <v>29</v>
      </c>
      <c r="L1083" s="264">
        <v>29</v>
      </c>
      <c r="M1083" s="264">
        <v>7</v>
      </c>
      <c r="N1083" s="264">
        <v>0</v>
      </c>
      <c r="O1083" s="264">
        <v>1897</v>
      </c>
      <c r="P1083" s="264">
        <v>52</v>
      </c>
      <c r="Q1083" s="264">
        <v>52</v>
      </c>
      <c r="R1083" s="264">
        <v>30</v>
      </c>
      <c r="S1083" s="264">
        <v>0</v>
      </c>
      <c r="T1083" s="265">
        <v>0.015</v>
      </c>
      <c r="U1083" s="266">
        <v>58973</v>
      </c>
      <c r="V1083" s="266">
        <v>1039</v>
      </c>
      <c r="W1083" s="266">
        <v>1034</v>
      </c>
      <c r="X1083" s="266">
        <v>2</v>
      </c>
      <c r="Y1083" s="264">
        <v>962</v>
      </c>
      <c r="Z1083" s="267">
        <v>0.0175843182473335</v>
      </c>
      <c r="AA1083" s="267">
        <v>0.00953107129241327</v>
      </c>
      <c r="AB1083" s="267">
        <v>0.0297131147540984</v>
      </c>
      <c r="AC1083" s="268">
        <v>0.0274117026884555</v>
      </c>
      <c r="AD1083" s="269">
        <v>-0.0201820434616851</v>
      </c>
      <c r="AE1083" s="270">
        <v>13265</v>
      </c>
      <c r="AF1083" s="271">
        <v>237</v>
      </c>
      <c r="AG1083" s="271">
        <v>0</v>
      </c>
      <c r="AH1083" s="271">
        <v>13597</v>
      </c>
      <c r="AI1083" s="271">
        <v>225</v>
      </c>
      <c r="AJ1083" s="271">
        <v>0</v>
      </c>
      <c r="AK1083" s="268">
        <v>0.0178665661515266</v>
      </c>
      <c r="AL1083" s="268">
        <v>0.0165477678899757</v>
      </c>
      <c r="AM1083" s="269">
        <v>0.00131879826155084</v>
      </c>
    </row>
    <row r="1084" spans="1:39">
      <c r="A1084" s="279" t="s">
        <v>1158</v>
      </c>
      <c r="B1084" s="280" t="s">
        <v>3344</v>
      </c>
      <c r="C1084" s="262" t="s">
        <v>1615</v>
      </c>
      <c r="D1084" s="280" t="s">
        <v>1616</v>
      </c>
      <c r="E1084" s="263">
        <v>5391</v>
      </c>
      <c r="F1084" s="263">
        <v>16</v>
      </c>
      <c r="G1084" s="263">
        <v>3</v>
      </c>
      <c r="H1084" s="263">
        <v>0</v>
      </c>
      <c r="I1084" s="263">
        <v>0</v>
      </c>
      <c r="J1084" s="264">
        <v>2077</v>
      </c>
      <c r="K1084" s="264">
        <v>109</v>
      </c>
      <c r="L1084" s="264">
        <v>109</v>
      </c>
      <c r="M1084" s="264">
        <v>9</v>
      </c>
      <c r="N1084" s="264">
        <v>0</v>
      </c>
      <c r="O1084" s="264">
        <v>3901</v>
      </c>
      <c r="P1084" s="264">
        <v>121</v>
      </c>
      <c r="Q1084" s="264">
        <v>121</v>
      </c>
      <c r="R1084" s="264">
        <v>65</v>
      </c>
      <c r="S1084" s="264">
        <v>0</v>
      </c>
      <c r="T1084" s="265">
        <v>0.015</v>
      </c>
      <c r="U1084" s="266">
        <v>127383</v>
      </c>
      <c r="V1084" s="266">
        <v>2996</v>
      </c>
      <c r="W1084" s="266">
        <v>2982</v>
      </c>
      <c r="X1084" s="266">
        <v>10</v>
      </c>
      <c r="Y1084" s="264">
        <v>2764</v>
      </c>
      <c r="Z1084" s="267">
        <v>0.0234411185165995</v>
      </c>
      <c r="AA1084" s="267">
        <v>0.0029679094787609</v>
      </c>
      <c r="AB1084" s="267">
        <v>0.0524795377948965</v>
      </c>
      <c r="AC1084" s="268">
        <v>0.0310176877723661</v>
      </c>
      <c r="AD1084" s="269">
        <v>-0.0495116283161356</v>
      </c>
      <c r="AE1084" s="270">
        <v>27674</v>
      </c>
      <c r="AF1084" s="271">
        <v>765</v>
      </c>
      <c r="AG1084" s="271">
        <v>0</v>
      </c>
      <c r="AH1084" s="271">
        <v>28812</v>
      </c>
      <c r="AI1084" s="271">
        <v>650</v>
      </c>
      <c r="AJ1084" s="271">
        <v>0</v>
      </c>
      <c r="AK1084" s="268">
        <v>0.0276432752764328</v>
      </c>
      <c r="AL1084" s="268">
        <v>0.0225600444259336</v>
      </c>
      <c r="AM1084" s="269">
        <v>0.00508323085049911</v>
      </c>
    </row>
    <row r="1085" spans="1:39">
      <c r="A1085" s="279" t="s">
        <v>1158</v>
      </c>
      <c r="B1085" s="280" t="s">
        <v>3344</v>
      </c>
      <c r="C1085" s="262" t="s">
        <v>1617</v>
      </c>
      <c r="D1085" s="280" t="s">
        <v>1618</v>
      </c>
      <c r="E1085" s="263">
        <v>5603</v>
      </c>
      <c r="F1085" s="263">
        <v>37</v>
      </c>
      <c r="G1085" s="263">
        <v>24</v>
      </c>
      <c r="H1085" s="263">
        <v>0</v>
      </c>
      <c r="I1085" s="263">
        <v>0</v>
      </c>
      <c r="J1085" s="264">
        <v>2255</v>
      </c>
      <c r="K1085" s="264">
        <v>58</v>
      </c>
      <c r="L1085" s="264">
        <v>58</v>
      </c>
      <c r="M1085" s="264">
        <v>0</v>
      </c>
      <c r="N1085" s="264">
        <v>0</v>
      </c>
      <c r="O1085" s="264">
        <v>4050</v>
      </c>
      <c r="P1085" s="264">
        <v>64</v>
      </c>
      <c r="Q1085" s="264">
        <v>64</v>
      </c>
      <c r="R1085" s="264">
        <v>44</v>
      </c>
      <c r="S1085" s="264">
        <v>0</v>
      </c>
      <c r="T1085" s="265">
        <v>0.015</v>
      </c>
      <c r="U1085" s="266">
        <v>129795</v>
      </c>
      <c r="V1085" s="266">
        <v>2119</v>
      </c>
      <c r="W1085" s="266">
        <v>2106</v>
      </c>
      <c r="X1085" s="266">
        <v>0</v>
      </c>
      <c r="Y1085" s="264">
        <v>1981</v>
      </c>
      <c r="Z1085" s="267">
        <v>0.0163257444431604</v>
      </c>
      <c r="AA1085" s="267">
        <v>0.00660360521149384</v>
      </c>
      <c r="AB1085" s="267">
        <v>0.0257206208425721</v>
      </c>
      <c r="AC1085" s="268">
        <v>0.0158024691358025</v>
      </c>
      <c r="AD1085" s="269">
        <v>-0.0191170156310782</v>
      </c>
      <c r="AE1085" s="270">
        <v>28810</v>
      </c>
      <c r="AF1085" s="271">
        <v>448</v>
      </c>
      <c r="AG1085" s="271">
        <v>0</v>
      </c>
      <c r="AH1085" s="271">
        <v>29159</v>
      </c>
      <c r="AI1085" s="271">
        <v>527</v>
      </c>
      <c r="AJ1085" s="271">
        <v>0</v>
      </c>
      <c r="AK1085" s="268">
        <v>0.0155501561957654</v>
      </c>
      <c r="AL1085" s="268">
        <v>0.0180733221303886</v>
      </c>
      <c r="AM1085" s="269">
        <v>-0.0025231659346232</v>
      </c>
    </row>
    <row r="1086" spans="1:39">
      <c r="A1086" s="279" t="s">
        <v>1158</v>
      </c>
      <c r="B1086" s="280" t="s">
        <v>3344</v>
      </c>
      <c r="C1086" s="262" t="s">
        <v>1619</v>
      </c>
      <c r="D1086" s="280" t="s">
        <v>1620</v>
      </c>
      <c r="E1086" s="263">
        <v>6393</v>
      </c>
      <c r="F1086" s="263">
        <v>79</v>
      </c>
      <c r="G1086" s="263">
        <v>61</v>
      </c>
      <c r="H1086" s="263">
        <v>0</v>
      </c>
      <c r="I1086" s="263">
        <v>0</v>
      </c>
      <c r="J1086" s="264">
        <v>2695</v>
      </c>
      <c r="K1086" s="264">
        <v>44</v>
      </c>
      <c r="L1086" s="264">
        <v>44</v>
      </c>
      <c r="M1086" s="264">
        <v>10</v>
      </c>
      <c r="N1086" s="264">
        <v>0</v>
      </c>
      <c r="O1086" s="264">
        <v>4759</v>
      </c>
      <c r="P1086" s="264">
        <v>91</v>
      </c>
      <c r="Q1086" s="264">
        <v>91</v>
      </c>
      <c r="R1086" s="264">
        <v>58</v>
      </c>
      <c r="S1086" s="264">
        <v>0</v>
      </c>
      <c r="T1086" s="265">
        <v>0.015</v>
      </c>
      <c r="U1086" s="266">
        <v>149289</v>
      </c>
      <c r="V1086" s="266">
        <v>2166</v>
      </c>
      <c r="W1086" s="266">
        <v>2148</v>
      </c>
      <c r="X1086" s="266">
        <v>1</v>
      </c>
      <c r="Y1086" s="264">
        <v>1991</v>
      </c>
      <c r="Z1086" s="267">
        <v>0.0145020731601123</v>
      </c>
      <c r="AA1086" s="267">
        <v>0.0123572657594244</v>
      </c>
      <c r="AB1086" s="267">
        <v>0.0163265306122449</v>
      </c>
      <c r="AC1086" s="268">
        <v>0.0191216642151713</v>
      </c>
      <c r="AD1086" s="269">
        <v>-0.00396926485282053</v>
      </c>
      <c r="AE1086" s="270">
        <v>33627</v>
      </c>
      <c r="AF1086" s="271">
        <v>463</v>
      </c>
      <c r="AG1086" s="271">
        <v>1</v>
      </c>
      <c r="AH1086" s="271">
        <v>33192</v>
      </c>
      <c r="AI1086" s="271">
        <v>490</v>
      </c>
      <c r="AJ1086" s="271">
        <v>0</v>
      </c>
      <c r="AK1086" s="268">
        <v>0.013738959764475</v>
      </c>
      <c r="AL1086" s="268">
        <v>0.014762593395999</v>
      </c>
      <c r="AM1086" s="269">
        <v>-0.00102363363152406</v>
      </c>
    </row>
    <row r="1087" spans="1:39">
      <c r="A1087" s="279" t="s">
        <v>1158</v>
      </c>
      <c r="B1087" s="280" t="s">
        <v>3344</v>
      </c>
      <c r="C1087" s="262" t="s">
        <v>1621</v>
      </c>
      <c r="D1087" s="280" t="s">
        <v>1622</v>
      </c>
      <c r="E1087" s="263">
        <v>5881</v>
      </c>
      <c r="F1087" s="263">
        <v>55</v>
      </c>
      <c r="G1087" s="263">
        <v>43</v>
      </c>
      <c r="H1087" s="263">
        <v>5</v>
      </c>
      <c r="I1087" s="263">
        <v>0</v>
      </c>
      <c r="J1087" s="264">
        <v>3100</v>
      </c>
      <c r="K1087" s="264">
        <v>32</v>
      </c>
      <c r="L1087" s="264">
        <v>32</v>
      </c>
      <c r="M1087" s="264">
        <v>4</v>
      </c>
      <c r="N1087" s="264">
        <v>0</v>
      </c>
      <c r="O1087" s="264">
        <v>4712</v>
      </c>
      <c r="P1087" s="264">
        <v>70</v>
      </c>
      <c r="Q1087" s="264">
        <v>70</v>
      </c>
      <c r="R1087" s="264">
        <v>35</v>
      </c>
      <c r="S1087" s="264">
        <v>0</v>
      </c>
      <c r="T1087" s="265">
        <v>0.015</v>
      </c>
      <c r="U1087" s="266">
        <v>146250</v>
      </c>
      <c r="V1087" s="266">
        <v>1872</v>
      </c>
      <c r="W1087" s="266">
        <v>1860</v>
      </c>
      <c r="X1087" s="266">
        <v>0</v>
      </c>
      <c r="Y1087" s="264">
        <v>1740</v>
      </c>
      <c r="Z1087" s="267">
        <v>0.0128</v>
      </c>
      <c r="AA1087" s="267">
        <v>0.00935215099472879</v>
      </c>
      <c r="AB1087" s="267">
        <v>0.0103225806451613</v>
      </c>
      <c r="AC1087" s="268">
        <v>0.0148556876061121</v>
      </c>
      <c r="AD1087" s="269">
        <v>-0.000970429650432503</v>
      </c>
      <c r="AE1087" s="270">
        <v>33062</v>
      </c>
      <c r="AF1087" s="271">
        <v>457</v>
      </c>
      <c r="AG1087" s="271">
        <v>0</v>
      </c>
      <c r="AH1087" s="271">
        <v>33118</v>
      </c>
      <c r="AI1087" s="271">
        <v>497</v>
      </c>
      <c r="AJ1087" s="271">
        <v>0</v>
      </c>
      <c r="AK1087" s="268">
        <v>0.0138225152743331</v>
      </c>
      <c r="AL1087" s="268">
        <v>0.0150069448638203</v>
      </c>
      <c r="AM1087" s="269">
        <v>-0.00118442958948721</v>
      </c>
    </row>
    <row r="1088" spans="1:39">
      <c r="A1088" s="279" t="s">
        <v>1158</v>
      </c>
      <c r="B1088" s="280" t="s">
        <v>3344</v>
      </c>
      <c r="C1088" s="262" t="s">
        <v>1623</v>
      </c>
      <c r="D1088" s="280" t="s">
        <v>1624</v>
      </c>
      <c r="E1088" s="263">
        <v>4612</v>
      </c>
      <c r="F1088" s="263">
        <v>24</v>
      </c>
      <c r="G1088" s="263">
        <v>22</v>
      </c>
      <c r="H1088" s="263">
        <v>0</v>
      </c>
      <c r="I1088" s="263">
        <v>0</v>
      </c>
      <c r="J1088" s="264">
        <v>1687</v>
      </c>
      <c r="K1088" s="264">
        <v>38</v>
      </c>
      <c r="L1088" s="264">
        <v>38</v>
      </c>
      <c r="M1088" s="264">
        <v>5</v>
      </c>
      <c r="N1088" s="264">
        <v>0</v>
      </c>
      <c r="O1088" s="264">
        <v>3278</v>
      </c>
      <c r="P1088" s="264">
        <v>45</v>
      </c>
      <c r="Q1088" s="264">
        <v>45</v>
      </c>
      <c r="R1088" s="264">
        <v>27</v>
      </c>
      <c r="S1088" s="264">
        <v>0</v>
      </c>
      <c r="T1088" s="265">
        <v>0.015</v>
      </c>
      <c r="U1088" s="266">
        <v>106054</v>
      </c>
      <c r="V1088" s="266">
        <v>1348</v>
      </c>
      <c r="W1088" s="266">
        <v>1345</v>
      </c>
      <c r="X1088" s="266">
        <v>0</v>
      </c>
      <c r="Y1088" s="264">
        <v>1242</v>
      </c>
      <c r="Z1088" s="267">
        <v>0.0127105059686575</v>
      </c>
      <c r="AA1088" s="267">
        <v>0.00520381613183001</v>
      </c>
      <c r="AB1088" s="267">
        <v>0.022525192649674</v>
      </c>
      <c r="AC1088" s="268">
        <v>0.0137278828553996</v>
      </c>
      <c r="AD1088" s="269">
        <v>-0.017321376517844</v>
      </c>
      <c r="AE1088" s="270">
        <v>23047</v>
      </c>
      <c r="AF1088" s="271">
        <v>331</v>
      </c>
      <c r="AG1088" s="271">
        <v>0</v>
      </c>
      <c r="AH1088" s="271">
        <v>23844</v>
      </c>
      <c r="AI1088" s="271">
        <v>330</v>
      </c>
      <c r="AJ1088" s="271">
        <v>0</v>
      </c>
      <c r="AK1088" s="268">
        <v>0.0143619560029505</v>
      </c>
      <c r="AL1088" s="268">
        <v>0.0138399597382989</v>
      </c>
      <c r="AM1088" s="269">
        <v>0.000521996264651549</v>
      </c>
    </row>
    <row r="1089" spans="1:39">
      <c r="A1089" s="279" t="s">
        <v>1158</v>
      </c>
      <c r="B1089" s="280" t="s">
        <v>3344</v>
      </c>
      <c r="C1089" s="262" t="s">
        <v>1625</v>
      </c>
      <c r="D1089" s="280" t="s">
        <v>1626</v>
      </c>
      <c r="E1089" s="263">
        <v>7826</v>
      </c>
      <c r="F1089" s="263">
        <v>120</v>
      </c>
      <c r="G1089" s="263">
        <v>62</v>
      </c>
      <c r="H1089" s="263">
        <v>0</v>
      </c>
      <c r="I1089" s="263">
        <v>0</v>
      </c>
      <c r="J1089" s="264">
        <v>2822</v>
      </c>
      <c r="K1089" s="264">
        <v>48</v>
      </c>
      <c r="L1089" s="264">
        <v>48</v>
      </c>
      <c r="M1089" s="264">
        <v>1</v>
      </c>
      <c r="N1089" s="264">
        <v>0</v>
      </c>
      <c r="O1089" s="264">
        <v>5713</v>
      </c>
      <c r="P1089" s="264">
        <v>133</v>
      </c>
      <c r="Q1089" s="264">
        <v>133</v>
      </c>
      <c r="R1089" s="264">
        <v>38</v>
      </c>
      <c r="S1089" s="264">
        <v>0</v>
      </c>
      <c r="T1089" s="265">
        <v>0.015</v>
      </c>
      <c r="U1089" s="266">
        <v>182939</v>
      </c>
      <c r="V1089" s="266">
        <v>3567</v>
      </c>
      <c r="W1089" s="266">
        <v>3509</v>
      </c>
      <c r="X1089" s="266">
        <v>0</v>
      </c>
      <c r="Y1089" s="264">
        <v>3242</v>
      </c>
      <c r="Z1089" s="267">
        <v>0.0194983027129262</v>
      </c>
      <c r="AA1089" s="267">
        <v>0.0153335037055967</v>
      </c>
      <c r="AB1089" s="267">
        <v>0.0170092133238838</v>
      </c>
      <c r="AC1089" s="268">
        <v>0.0232802380535621</v>
      </c>
      <c r="AD1089" s="269">
        <v>-0.00167570961828704</v>
      </c>
      <c r="AE1089" s="270">
        <v>40030</v>
      </c>
      <c r="AF1089" s="271">
        <v>816</v>
      </c>
      <c r="AG1089" s="271">
        <v>0</v>
      </c>
      <c r="AH1089" s="271">
        <v>40709</v>
      </c>
      <c r="AI1089" s="271">
        <v>855</v>
      </c>
      <c r="AJ1089" s="271">
        <v>0</v>
      </c>
      <c r="AK1089" s="268">
        <v>0.0203847114664002</v>
      </c>
      <c r="AL1089" s="268">
        <v>0.0210027266697782</v>
      </c>
      <c r="AM1089" s="269">
        <v>-0.000618015203377981</v>
      </c>
    </row>
    <row r="1090" spans="1:39">
      <c r="A1090" s="279" t="s">
        <v>1158</v>
      </c>
      <c r="B1090" s="280" t="s">
        <v>3344</v>
      </c>
      <c r="C1090" s="262" t="s">
        <v>1627</v>
      </c>
      <c r="D1090" s="280" t="s">
        <v>1628</v>
      </c>
      <c r="E1090" s="263">
        <v>6532</v>
      </c>
      <c r="F1090" s="263">
        <v>120</v>
      </c>
      <c r="G1090" s="263">
        <v>88</v>
      </c>
      <c r="H1090" s="263">
        <v>0</v>
      </c>
      <c r="I1090" s="263">
        <v>0</v>
      </c>
      <c r="J1090" s="264">
        <v>2445</v>
      </c>
      <c r="K1090" s="264">
        <v>48</v>
      </c>
      <c r="L1090" s="264">
        <v>47</v>
      </c>
      <c r="M1090" s="264">
        <v>6</v>
      </c>
      <c r="N1090" s="264">
        <v>0</v>
      </c>
      <c r="O1090" s="264">
        <v>4413</v>
      </c>
      <c r="P1090" s="264">
        <v>91</v>
      </c>
      <c r="Q1090" s="264">
        <v>91</v>
      </c>
      <c r="R1090" s="264">
        <v>55</v>
      </c>
      <c r="S1090" s="264">
        <v>0</v>
      </c>
      <c r="T1090" s="265">
        <v>0.015</v>
      </c>
      <c r="U1090" s="266">
        <v>148345</v>
      </c>
      <c r="V1090" s="266">
        <v>2575</v>
      </c>
      <c r="W1090" s="266">
        <v>2542</v>
      </c>
      <c r="X1090" s="266">
        <v>0</v>
      </c>
      <c r="Y1090" s="264">
        <v>2354</v>
      </c>
      <c r="Z1090" s="267">
        <v>0.0173581853112677</v>
      </c>
      <c r="AA1090" s="267">
        <v>0.0183710961420698</v>
      </c>
      <c r="AB1090" s="267">
        <v>0.0196319018404908</v>
      </c>
      <c r="AC1090" s="268">
        <v>0.020620892816678</v>
      </c>
      <c r="AD1090" s="269">
        <v>-0.00126080569842099</v>
      </c>
      <c r="AE1090" s="270">
        <v>32485</v>
      </c>
      <c r="AF1090" s="271">
        <v>675</v>
      </c>
      <c r="AG1090" s="271">
        <v>0</v>
      </c>
      <c r="AH1090" s="271">
        <v>32865</v>
      </c>
      <c r="AI1090" s="271">
        <v>596</v>
      </c>
      <c r="AJ1090" s="271">
        <v>0</v>
      </c>
      <c r="AK1090" s="268">
        <v>0.0207788209943051</v>
      </c>
      <c r="AL1090" s="268">
        <v>0.0181347938536437</v>
      </c>
      <c r="AM1090" s="269">
        <v>0.00264402714066137</v>
      </c>
    </row>
    <row r="1091" spans="1:39">
      <c r="A1091" s="279" t="s">
        <v>1158</v>
      </c>
      <c r="B1091" s="280" t="s">
        <v>3344</v>
      </c>
      <c r="C1091" s="262" t="s">
        <v>1629</v>
      </c>
      <c r="D1091" s="280" t="s">
        <v>1630</v>
      </c>
      <c r="E1091" s="263">
        <v>2055</v>
      </c>
      <c r="F1091" s="263">
        <v>29</v>
      </c>
      <c r="G1091" s="263">
        <v>19</v>
      </c>
      <c r="H1091" s="263">
        <v>0</v>
      </c>
      <c r="I1091" s="263">
        <v>0</v>
      </c>
      <c r="J1091" s="264">
        <v>776</v>
      </c>
      <c r="K1091" s="264">
        <v>9</v>
      </c>
      <c r="L1091" s="264">
        <v>9</v>
      </c>
      <c r="M1091" s="264">
        <v>2</v>
      </c>
      <c r="N1091" s="264">
        <v>0</v>
      </c>
      <c r="O1091" s="264">
        <v>1489</v>
      </c>
      <c r="P1091" s="264">
        <v>25</v>
      </c>
      <c r="Q1091" s="264">
        <v>25</v>
      </c>
      <c r="R1091" s="264">
        <v>18</v>
      </c>
      <c r="S1091" s="264">
        <v>0</v>
      </c>
      <c r="T1091" s="265">
        <v>0.015</v>
      </c>
      <c r="U1091" s="266">
        <v>47760</v>
      </c>
      <c r="V1091" s="266">
        <v>679</v>
      </c>
      <c r="W1091" s="266">
        <v>669</v>
      </c>
      <c r="X1091" s="266">
        <v>0</v>
      </c>
      <c r="Y1091" s="264">
        <v>632</v>
      </c>
      <c r="Z1091" s="267">
        <v>0.0142169179229481</v>
      </c>
      <c r="AA1091" s="267">
        <v>0.0141119221411192</v>
      </c>
      <c r="AB1091" s="267">
        <v>0.0115979381443299</v>
      </c>
      <c r="AC1091" s="268">
        <v>0.0167897918065816</v>
      </c>
      <c r="AD1091" s="269">
        <v>0.00251398399678932</v>
      </c>
      <c r="AE1091" s="270">
        <v>10532</v>
      </c>
      <c r="AF1091" s="271">
        <v>161</v>
      </c>
      <c r="AG1091" s="271">
        <v>0</v>
      </c>
      <c r="AH1091" s="271">
        <v>10664</v>
      </c>
      <c r="AI1091" s="271">
        <v>189</v>
      </c>
      <c r="AJ1091" s="271">
        <v>0</v>
      </c>
      <c r="AK1091" s="268">
        <v>0.0152867451576149</v>
      </c>
      <c r="AL1091" s="268">
        <v>0.0177231807951988</v>
      </c>
      <c r="AM1091" s="269">
        <v>-0.00243643563758391</v>
      </c>
    </row>
    <row r="1092" spans="1:39">
      <c r="A1092" s="279" t="s">
        <v>1158</v>
      </c>
      <c r="B1092" s="280" t="s">
        <v>3344</v>
      </c>
      <c r="C1092" s="262" t="s">
        <v>1631</v>
      </c>
      <c r="D1092" s="280" t="s">
        <v>1632</v>
      </c>
      <c r="E1092" s="263">
        <v>4424</v>
      </c>
      <c r="F1092" s="263">
        <v>52</v>
      </c>
      <c r="G1092" s="263">
        <v>37</v>
      </c>
      <c r="H1092" s="263">
        <v>0</v>
      </c>
      <c r="I1092" s="263">
        <v>0</v>
      </c>
      <c r="J1092" s="264">
        <v>1615</v>
      </c>
      <c r="K1092" s="264">
        <v>22</v>
      </c>
      <c r="L1092" s="264">
        <v>22</v>
      </c>
      <c r="M1092" s="264">
        <v>6</v>
      </c>
      <c r="N1092" s="264">
        <v>0</v>
      </c>
      <c r="O1092" s="264">
        <v>3122</v>
      </c>
      <c r="P1092" s="264">
        <v>36</v>
      </c>
      <c r="Q1092" s="264">
        <v>36</v>
      </c>
      <c r="R1092" s="264">
        <v>24</v>
      </c>
      <c r="S1092" s="264">
        <v>0</v>
      </c>
      <c r="T1092" s="265">
        <v>0.015</v>
      </c>
      <c r="U1092" s="266">
        <v>99493</v>
      </c>
      <c r="V1092" s="266">
        <v>1230</v>
      </c>
      <c r="W1092" s="266">
        <v>1214</v>
      </c>
      <c r="X1092" s="266">
        <v>0</v>
      </c>
      <c r="Y1092" s="264">
        <v>1138</v>
      </c>
      <c r="Z1092" s="267">
        <v>0.0123626787814218</v>
      </c>
      <c r="AA1092" s="267">
        <v>0.011754068716094</v>
      </c>
      <c r="AB1092" s="267">
        <v>0.0136222910216718</v>
      </c>
      <c r="AC1092" s="268">
        <v>0.011531069827034</v>
      </c>
      <c r="AD1092" s="269">
        <v>-0.00186822230557779</v>
      </c>
      <c r="AE1092" s="270">
        <v>22069</v>
      </c>
      <c r="AF1092" s="271">
        <v>279</v>
      </c>
      <c r="AG1092" s="271">
        <v>0</v>
      </c>
      <c r="AH1092" s="271">
        <v>22634</v>
      </c>
      <c r="AI1092" s="271">
        <v>269</v>
      </c>
      <c r="AJ1092" s="271">
        <v>0</v>
      </c>
      <c r="AK1092" s="268">
        <v>0.0126421677466129</v>
      </c>
      <c r="AL1092" s="268">
        <v>0.0118847751170805</v>
      </c>
      <c r="AM1092" s="269">
        <v>0.000757392629532398</v>
      </c>
    </row>
    <row r="1093" spans="1:39">
      <c r="A1093" s="279" t="s">
        <v>1158</v>
      </c>
      <c r="B1093" s="280" t="s">
        <v>3344</v>
      </c>
      <c r="C1093" s="262" t="s">
        <v>1633</v>
      </c>
      <c r="D1093" s="280" t="s">
        <v>1634</v>
      </c>
      <c r="E1093" s="263">
        <v>2907</v>
      </c>
      <c r="F1093" s="263">
        <v>15</v>
      </c>
      <c r="G1093" s="263">
        <v>13</v>
      </c>
      <c r="H1093" s="263">
        <v>0</v>
      </c>
      <c r="I1093" s="263">
        <v>0</v>
      </c>
      <c r="J1093" s="264">
        <v>953</v>
      </c>
      <c r="K1093" s="264">
        <v>22</v>
      </c>
      <c r="L1093" s="264">
        <v>22</v>
      </c>
      <c r="M1093" s="264">
        <v>0</v>
      </c>
      <c r="N1093" s="264">
        <v>0</v>
      </c>
      <c r="O1093" s="264">
        <v>1932</v>
      </c>
      <c r="P1093" s="264">
        <v>27</v>
      </c>
      <c r="Q1093" s="264">
        <v>27</v>
      </c>
      <c r="R1093" s="264">
        <v>25</v>
      </c>
      <c r="S1093" s="264">
        <v>0</v>
      </c>
      <c r="T1093" s="265">
        <v>0.015</v>
      </c>
      <c r="U1093" s="266">
        <v>62791</v>
      </c>
      <c r="V1093" s="266">
        <v>885</v>
      </c>
      <c r="W1093" s="266">
        <v>883</v>
      </c>
      <c r="X1093" s="266">
        <v>2</v>
      </c>
      <c r="Y1093" s="264">
        <v>841</v>
      </c>
      <c r="Z1093" s="267">
        <v>0.0140625248841394</v>
      </c>
      <c r="AA1093" s="267">
        <v>0.00515995872033024</v>
      </c>
      <c r="AB1093" s="267">
        <v>0.0230849947534103</v>
      </c>
      <c r="AC1093" s="268">
        <v>0.0139751552795031</v>
      </c>
      <c r="AD1093" s="269">
        <v>-0.01792503603308</v>
      </c>
      <c r="AE1093" s="270">
        <v>14055</v>
      </c>
      <c r="AF1093" s="271">
        <v>217</v>
      </c>
      <c r="AG1093" s="271">
        <v>1</v>
      </c>
      <c r="AH1093" s="271">
        <v>14203</v>
      </c>
      <c r="AI1093" s="271">
        <v>203</v>
      </c>
      <c r="AJ1093" s="271">
        <v>0</v>
      </c>
      <c r="AK1093" s="268">
        <v>0.0153681963713981</v>
      </c>
      <c r="AL1093" s="268">
        <v>0.0142927550517496</v>
      </c>
      <c r="AM1093" s="269">
        <v>0.00107544131964845</v>
      </c>
    </row>
    <row r="1094" spans="1:39">
      <c r="A1094" s="279" t="s">
        <v>1158</v>
      </c>
      <c r="B1094" s="280" t="s">
        <v>3344</v>
      </c>
      <c r="C1094" s="262" t="s">
        <v>1635</v>
      </c>
      <c r="D1094" s="280" t="s">
        <v>1636</v>
      </c>
      <c r="E1094" s="263">
        <v>2842</v>
      </c>
      <c r="F1094" s="263">
        <v>39</v>
      </c>
      <c r="G1094" s="263">
        <v>29</v>
      </c>
      <c r="H1094" s="263">
        <v>0</v>
      </c>
      <c r="I1094" s="263">
        <v>0</v>
      </c>
      <c r="J1094" s="264">
        <v>1090</v>
      </c>
      <c r="K1094" s="264">
        <v>19</v>
      </c>
      <c r="L1094" s="264">
        <v>19</v>
      </c>
      <c r="M1094" s="264">
        <v>6</v>
      </c>
      <c r="N1094" s="264">
        <v>0</v>
      </c>
      <c r="O1094" s="264">
        <v>2023</v>
      </c>
      <c r="P1094" s="264">
        <v>40</v>
      </c>
      <c r="Q1094" s="264">
        <v>40</v>
      </c>
      <c r="R1094" s="264">
        <v>29</v>
      </c>
      <c r="S1094" s="264">
        <v>0</v>
      </c>
      <c r="T1094" s="265">
        <v>0.015</v>
      </c>
      <c r="U1094" s="266">
        <v>66912</v>
      </c>
      <c r="V1094" s="266">
        <v>952</v>
      </c>
      <c r="W1094" s="266">
        <v>942</v>
      </c>
      <c r="X1094" s="266">
        <v>0</v>
      </c>
      <c r="Y1094" s="264">
        <v>884</v>
      </c>
      <c r="Z1094" s="267">
        <v>0.0142276422764228</v>
      </c>
      <c r="AA1094" s="267">
        <v>0.0137227304714989</v>
      </c>
      <c r="AB1094" s="267">
        <v>0.0174311926605505</v>
      </c>
      <c r="AC1094" s="268">
        <v>0.0197726149283243</v>
      </c>
      <c r="AD1094" s="269">
        <v>-0.00370846218905151</v>
      </c>
      <c r="AE1094" s="270">
        <v>14251</v>
      </c>
      <c r="AF1094" s="271">
        <v>227</v>
      </c>
      <c r="AG1094" s="271">
        <v>0</v>
      </c>
      <c r="AH1094" s="271">
        <v>14861</v>
      </c>
      <c r="AI1094" s="271">
        <v>216</v>
      </c>
      <c r="AJ1094" s="271">
        <v>0</v>
      </c>
      <c r="AK1094" s="268">
        <v>0.0159287067574205</v>
      </c>
      <c r="AL1094" s="268">
        <v>0.0145346881098176</v>
      </c>
      <c r="AM1094" s="269">
        <v>0.00139401864760289</v>
      </c>
    </row>
    <row r="1095" spans="1:39">
      <c r="A1095" s="279" t="s">
        <v>1158</v>
      </c>
      <c r="B1095" s="280" t="s">
        <v>3344</v>
      </c>
      <c r="C1095" s="262" t="s">
        <v>1637</v>
      </c>
      <c r="D1095" s="280" t="s">
        <v>1638</v>
      </c>
      <c r="E1095" s="263">
        <v>3948</v>
      </c>
      <c r="F1095" s="263">
        <v>48</v>
      </c>
      <c r="G1095" s="263">
        <v>37</v>
      </c>
      <c r="H1095" s="263">
        <v>0</v>
      </c>
      <c r="I1095" s="263">
        <v>0</v>
      </c>
      <c r="J1095" s="264">
        <v>1445</v>
      </c>
      <c r="K1095" s="264">
        <v>69</v>
      </c>
      <c r="L1095" s="264">
        <v>68</v>
      </c>
      <c r="M1095" s="264">
        <v>23</v>
      </c>
      <c r="N1095" s="264">
        <v>0</v>
      </c>
      <c r="O1095" s="264">
        <v>2765</v>
      </c>
      <c r="P1095" s="264">
        <v>13</v>
      </c>
      <c r="Q1095" s="264">
        <v>13</v>
      </c>
      <c r="R1095" s="264">
        <v>6</v>
      </c>
      <c r="S1095" s="264">
        <v>0</v>
      </c>
      <c r="T1095" s="265">
        <v>0.015</v>
      </c>
      <c r="U1095" s="266">
        <v>90972</v>
      </c>
      <c r="V1095" s="266">
        <v>1625</v>
      </c>
      <c r="W1095" s="266">
        <v>1613</v>
      </c>
      <c r="X1095" s="266">
        <v>0</v>
      </c>
      <c r="Y1095" s="264">
        <v>1489</v>
      </c>
      <c r="Z1095" s="267">
        <v>0.0178626390537748</v>
      </c>
      <c r="AA1095" s="267">
        <v>0.0121580547112462</v>
      </c>
      <c r="AB1095" s="267">
        <v>0.0477508650519031</v>
      </c>
      <c r="AC1095" s="268">
        <v>0.00470162748643761</v>
      </c>
      <c r="AD1095" s="269">
        <v>-0.0355928103406569</v>
      </c>
      <c r="AE1095" s="270">
        <v>19827</v>
      </c>
      <c r="AF1095" s="271">
        <v>383</v>
      </c>
      <c r="AG1095" s="271">
        <v>0</v>
      </c>
      <c r="AH1095" s="271">
        <v>20034</v>
      </c>
      <c r="AI1095" s="271">
        <v>383</v>
      </c>
      <c r="AJ1095" s="271">
        <v>0</v>
      </c>
      <c r="AK1095" s="268">
        <v>0.01931709285318</v>
      </c>
      <c r="AL1095" s="268">
        <v>0.0191175002495757</v>
      </c>
      <c r="AM1095" s="269">
        <v>0.000199592603604287</v>
      </c>
    </row>
    <row r="1096" spans="1:39">
      <c r="A1096" s="279" t="s">
        <v>1158</v>
      </c>
      <c r="B1096" s="280" t="s">
        <v>3348</v>
      </c>
      <c r="C1096" s="262" t="s">
        <v>1639</v>
      </c>
      <c r="D1096" s="280" t="s">
        <v>1640</v>
      </c>
      <c r="E1096" s="263">
        <v>8460</v>
      </c>
      <c r="F1096" s="263">
        <v>248</v>
      </c>
      <c r="G1096" s="263">
        <v>167</v>
      </c>
      <c r="H1096" s="263">
        <v>0</v>
      </c>
      <c r="I1096" s="263">
        <v>0</v>
      </c>
      <c r="J1096" s="264">
        <v>4844</v>
      </c>
      <c r="K1096" s="264">
        <v>132</v>
      </c>
      <c r="L1096" s="264">
        <v>132</v>
      </c>
      <c r="M1096" s="264">
        <v>21</v>
      </c>
      <c r="N1096" s="264">
        <v>0</v>
      </c>
      <c r="O1096" s="264">
        <v>5498</v>
      </c>
      <c r="P1096" s="264">
        <v>140</v>
      </c>
      <c r="Q1096" s="264">
        <v>139</v>
      </c>
      <c r="R1096" s="264">
        <v>95</v>
      </c>
      <c r="S1096" s="264">
        <v>0</v>
      </c>
      <c r="T1096" s="265">
        <v>0.015</v>
      </c>
      <c r="U1096" s="266">
        <v>197521</v>
      </c>
      <c r="V1096" s="266">
        <v>5110</v>
      </c>
      <c r="W1096" s="266">
        <v>5028</v>
      </c>
      <c r="X1096" s="266">
        <v>1</v>
      </c>
      <c r="Y1096" s="264">
        <v>4672</v>
      </c>
      <c r="Z1096" s="267">
        <v>0.0258656041636079</v>
      </c>
      <c r="AA1096" s="267">
        <v>0.0293144208037825</v>
      </c>
      <c r="AB1096" s="267">
        <v>0.0272502064409579</v>
      </c>
      <c r="AC1096" s="268">
        <v>0.0254638050200073</v>
      </c>
      <c r="AD1096" s="269">
        <v>0.00206421436282462</v>
      </c>
      <c r="AE1096" s="270">
        <v>43993</v>
      </c>
      <c r="AF1096" s="271">
        <v>1249</v>
      </c>
      <c r="AG1096" s="271">
        <v>0</v>
      </c>
      <c r="AH1096" s="271">
        <v>44941</v>
      </c>
      <c r="AI1096" s="271">
        <v>1204</v>
      </c>
      <c r="AJ1096" s="271">
        <v>1</v>
      </c>
      <c r="AK1096" s="268">
        <v>0.0283908803673312</v>
      </c>
      <c r="AL1096" s="268">
        <v>0.0267684297189649</v>
      </c>
      <c r="AM1096" s="269">
        <v>0.0016224506483663</v>
      </c>
    </row>
    <row r="1097" spans="1:39">
      <c r="A1097" s="279" t="s">
        <v>1158</v>
      </c>
      <c r="B1097" s="280" t="s">
        <v>40</v>
      </c>
      <c r="C1097" s="262" t="s">
        <v>1641</v>
      </c>
      <c r="D1097" s="280" t="s">
        <v>1642</v>
      </c>
      <c r="E1097" s="263">
        <v>0</v>
      </c>
      <c r="F1097" s="263">
        <v>0</v>
      </c>
      <c r="G1097" s="263">
        <v>0</v>
      </c>
      <c r="H1097" s="263">
        <v>0</v>
      </c>
      <c r="I1097" s="263">
        <v>0</v>
      </c>
      <c r="J1097" s="264">
        <v>0</v>
      </c>
      <c r="K1097" s="264">
        <v>0</v>
      </c>
      <c r="L1097" s="264">
        <v>0</v>
      </c>
      <c r="M1097" s="264">
        <v>0</v>
      </c>
      <c r="N1097" s="264">
        <v>0</v>
      </c>
      <c r="O1097" s="264">
        <v>0</v>
      </c>
      <c r="P1097" s="264">
        <v>0</v>
      </c>
      <c r="Q1097" s="264">
        <v>0</v>
      </c>
      <c r="R1097" s="264">
        <v>0</v>
      </c>
      <c r="S1097" s="264">
        <v>0</v>
      </c>
      <c r="T1097" s="265">
        <v>0.015</v>
      </c>
      <c r="U1097" s="266">
        <v>0</v>
      </c>
      <c r="V1097" s="266">
        <v>0</v>
      </c>
      <c r="W1097" s="266">
        <v>0</v>
      </c>
      <c r="X1097" s="266">
        <v>0</v>
      </c>
      <c r="Y1097" s="264">
        <v>0</v>
      </c>
      <c r="Z1097" s="267">
        <v>0</v>
      </c>
      <c r="AA1097" s="267">
        <v>0</v>
      </c>
      <c r="AB1097" s="267">
        <v>0</v>
      </c>
      <c r="AC1097" s="268">
        <v>0</v>
      </c>
      <c r="AD1097" s="269">
        <v>0</v>
      </c>
      <c r="AE1097" s="270">
        <v>0</v>
      </c>
      <c r="AF1097" s="271">
        <v>0</v>
      </c>
      <c r="AG1097" s="271">
        <v>0</v>
      </c>
      <c r="AH1097" s="271">
        <v>0</v>
      </c>
      <c r="AI1097" s="271">
        <v>0</v>
      </c>
      <c r="AJ1097" s="271">
        <v>0</v>
      </c>
      <c r="AK1097" s="268">
        <v>0</v>
      </c>
      <c r="AL1097" s="268">
        <v>0</v>
      </c>
      <c r="AM1097" s="269">
        <v>0</v>
      </c>
    </row>
    <row r="1098" spans="1:39">
      <c r="A1098" s="279" t="s">
        <v>1158</v>
      </c>
      <c r="B1098" s="280" t="s">
        <v>3348</v>
      </c>
      <c r="C1098" s="262" t="s">
        <v>1643</v>
      </c>
      <c r="D1098" s="280" t="s">
        <v>1644</v>
      </c>
      <c r="E1098" s="263">
        <v>2577</v>
      </c>
      <c r="F1098" s="263">
        <v>59</v>
      </c>
      <c r="G1098" s="263">
        <v>46</v>
      </c>
      <c r="H1098" s="263">
        <v>3</v>
      </c>
      <c r="I1098" s="263">
        <v>0</v>
      </c>
      <c r="J1098" s="264">
        <v>1450</v>
      </c>
      <c r="K1098" s="264">
        <v>32</v>
      </c>
      <c r="L1098" s="264">
        <v>32</v>
      </c>
      <c r="M1098" s="264">
        <v>5</v>
      </c>
      <c r="N1098" s="264">
        <v>0</v>
      </c>
      <c r="O1098" s="264">
        <v>1608</v>
      </c>
      <c r="P1098" s="264">
        <v>56</v>
      </c>
      <c r="Q1098" s="264">
        <v>56</v>
      </c>
      <c r="R1098" s="264">
        <v>41</v>
      </c>
      <c r="S1098" s="264">
        <v>0</v>
      </c>
      <c r="T1098" s="265">
        <v>0.015</v>
      </c>
      <c r="U1098" s="266">
        <v>61212</v>
      </c>
      <c r="V1098" s="266">
        <v>1534</v>
      </c>
      <c r="W1098" s="266">
        <v>1521</v>
      </c>
      <c r="X1098" s="266">
        <v>0</v>
      </c>
      <c r="Y1098" s="264">
        <v>1421</v>
      </c>
      <c r="Z1098" s="267">
        <v>0.0250604456642488</v>
      </c>
      <c r="AA1098" s="267">
        <v>0.022894838960031</v>
      </c>
      <c r="AB1098" s="267">
        <v>0.0220689655172414</v>
      </c>
      <c r="AC1098" s="268">
        <v>0.0348258706467662</v>
      </c>
      <c r="AD1098" s="269">
        <v>0.000825873442789667</v>
      </c>
      <c r="AE1098" s="270">
        <v>13590</v>
      </c>
      <c r="AF1098" s="271">
        <v>370</v>
      </c>
      <c r="AG1098" s="271">
        <v>0</v>
      </c>
      <c r="AH1098" s="271">
        <v>13850</v>
      </c>
      <c r="AI1098" s="271">
        <v>423</v>
      </c>
      <c r="AJ1098" s="271">
        <v>0</v>
      </c>
      <c r="AK1098" s="268">
        <v>0.0272259013980868</v>
      </c>
      <c r="AL1098" s="268">
        <v>0.0305415162454874</v>
      </c>
      <c r="AM1098" s="269">
        <v>-0.00331561484740054</v>
      </c>
    </row>
    <row r="1099" spans="1:39">
      <c r="A1099" s="279" t="s">
        <v>1158</v>
      </c>
      <c r="B1099" s="280" t="s">
        <v>3348</v>
      </c>
      <c r="C1099" s="262" t="s">
        <v>1645</v>
      </c>
      <c r="D1099" s="280" t="s">
        <v>1646</v>
      </c>
      <c r="E1099" s="263">
        <v>6230</v>
      </c>
      <c r="F1099" s="263">
        <v>128</v>
      </c>
      <c r="G1099" s="263">
        <v>89</v>
      </c>
      <c r="H1099" s="263">
        <v>0</v>
      </c>
      <c r="I1099" s="263">
        <v>0</v>
      </c>
      <c r="J1099" s="264">
        <v>3604</v>
      </c>
      <c r="K1099" s="264">
        <v>112</v>
      </c>
      <c r="L1099" s="264">
        <v>109</v>
      </c>
      <c r="M1099" s="264">
        <v>1</v>
      </c>
      <c r="N1099" s="264">
        <v>0</v>
      </c>
      <c r="O1099" s="264">
        <v>4012</v>
      </c>
      <c r="P1099" s="264">
        <v>112</v>
      </c>
      <c r="Q1099" s="264">
        <v>112</v>
      </c>
      <c r="R1099" s="264">
        <v>40</v>
      </c>
      <c r="S1099" s="264">
        <v>0</v>
      </c>
      <c r="T1099" s="265">
        <v>0.015</v>
      </c>
      <c r="U1099" s="266">
        <v>149401</v>
      </c>
      <c r="V1099" s="266">
        <v>3457</v>
      </c>
      <c r="W1099" s="266">
        <v>3409</v>
      </c>
      <c r="X1099" s="266">
        <v>0</v>
      </c>
      <c r="Y1099" s="264">
        <v>3101</v>
      </c>
      <c r="Z1099" s="267">
        <v>0.0231390686809325</v>
      </c>
      <c r="AA1099" s="267">
        <v>0.020545746388443</v>
      </c>
      <c r="AB1099" s="267">
        <v>0.0310765815760266</v>
      </c>
      <c r="AC1099" s="268">
        <v>0.0279162512462612</v>
      </c>
      <c r="AD1099" s="269">
        <v>-0.0105308351875836</v>
      </c>
      <c r="AE1099" s="270">
        <v>32972</v>
      </c>
      <c r="AF1099" s="271">
        <v>849</v>
      </c>
      <c r="AG1099" s="271">
        <v>0</v>
      </c>
      <c r="AH1099" s="271">
        <v>33391</v>
      </c>
      <c r="AI1099" s="271">
        <v>822</v>
      </c>
      <c r="AJ1099" s="271">
        <v>0</v>
      </c>
      <c r="AK1099" s="268">
        <v>0.0257491204658498</v>
      </c>
      <c r="AL1099" s="268">
        <v>0.024617411877452</v>
      </c>
      <c r="AM1099" s="269">
        <v>0.0011317085883978</v>
      </c>
    </row>
    <row r="1100" spans="1:39">
      <c r="A1100" s="279" t="s">
        <v>1158</v>
      </c>
      <c r="B1100" s="280" t="s">
        <v>3343</v>
      </c>
      <c r="C1100" s="262" t="s">
        <v>1647</v>
      </c>
      <c r="D1100" s="280" t="s">
        <v>1648</v>
      </c>
      <c r="E1100" s="263">
        <v>0</v>
      </c>
      <c r="F1100" s="263">
        <v>0</v>
      </c>
      <c r="G1100" s="263">
        <v>0</v>
      </c>
      <c r="H1100" s="263">
        <v>0</v>
      </c>
      <c r="I1100" s="263">
        <v>0</v>
      </c>
      <c r="J1100" s="264">
        <v>0</v>
      </c>
      <c r="K1100" s="264">
        <v>0</v>
      </c>
      <c r="L1100" s="264">
        <v>0</v>
      </c>
      <c r="M1100" s="264">
        <v>0</v>
      </c>
      <c r="N1100" s="264">
        <v>0</v>
      </c>
      <c r="O1100" s="264">
        <v>0</v>
      </c>
      <c r="P1100" s="264">
        <v>0</v>
      </c>
      <c r="Q1100" s="264">
        <v>0</v>
      </c>
      <c r="R1100" s="264">
        <v>0</v>
      </c>
      <c r="S1100" s="264">
        <v>0</v>
      </c>
      <c r="T1100" s="265">
        <v>0.015</v>
      </c>
      <c r="U1100" s="266">
        <v>0</v>
      </c>
      <c r="V1100" s="266">
        <v>7</v>
      </c>
      <c r="W1100" s="266">
        <v>7</v>
      </c>
      <c r="X1100" s="266">
        <v>0</v>
      </c>
      <c r="Y1100" s="264">
        <v>7</v>
      </c>
      <c r="Z1100" s="267">
        <v>0</v>
      </c>
      <c r="AA1100" s="267">
        <v>0</v>
      </c>
      <c r="AB1100" s="267">
        <v>0</v>
      </c>
      <c r="AC1100" s="268">
        <v>0</v>
      </c>
      <c r="AD1100" s="269">
        <v>0</v>
      </c>
      <c r="AE1100" s="270">
        <v>0</v>
      </c>
      <c r="AF1100" s="271">
        <v>0</v>
      </c>
      <c r="AG1100" s="271">
        <v>0</v>
      </c>
      <c r="AH1100" s="271">
        <v>0</v>
      </c>
      <c r="AI1100" s="271">
        <v>3</v>
      </c>
      <c r="AJ1100" s="271">
        <v>0</v>
      </c>
      <c r="AK1100" s="268">
        <v>0</v>
      </c>
      <c r="AL1100" s="268">
        <v>0</v>
      </c>
      <c r="AM1100" s="269">
        <v>0</v>
      </c>
    </row>
    <row r="1101" spans="1:39">
      <c r="A1101" s="279" t="s">
        <v>1158</v>
      </c>
      <c r="B1101" s="280" t="s">
        <v>3343</v>
      </c>
      <c r="C1101" s="262" t="s">
        <v>1649</v>
      </c>
      <c r="D1101" s="280" t="s">
        <v>1650</v>
      </c>
      <c r="E1101" s="263">
        <v>3</v>
      </c>
      <c r="F1101" s="263">
        <v>1</v>
      </c>
      <c r="G1101" s="263">
        <v>1</v>
      </c>
      <c r="H1101" s="263">
        <v>1</v>
      </c>
      <c r="I1101" s="263">
        <v>0</v>
      </c>
      <c r="J1101" s="264">
        <v>3</v>
      </c>
      <c r="K1101" s="264">
        <v>3</v>
      </c>
      <c r="L1101" s="264">
        <v>3</v>
      </c>
      <c r="M1101" s="264">
        <v>3</v>
      </c>
      <c r="N1101" s="264">
        <v>0</v>
      </c>
      <c r="O1101" s="264">
        <v>0</v>
      </c>
      <c r="P1101" s="264">
        <v>0</v>
      </c>
      <c r="Q1101" s="264">
        <v>0</v>
      </c>
      <c r="R1101" s="264">
        <v>0</v>
      </c>
      <c r="S1101" s="264">
        <v>0</v>
      </c>
      <c r="T1101" s="265">
        <v>0.015</v>
      </c>
      <c r="U1101" s="266">
        <v>96</v>
      </c>
      <c r="V1101" s="266">
        <v>11</v>
      </c>
      <c r="W1101" s="266">
        <v>11</v>
      </c>
      <c r="X1101" s="266">
        <v>0</v>
      </c>
      <c r="Y1101" s="264">
        <v>11</v>
      </c>
      <c r="Z1101" s="267">
        <v>0.114583333333333</v>
      </c>
      <c r="AA1101" s="267">
        <v>0.333333333333333</v>
      </c>
      <c r="AB1101" s="267">
        <v>1</v>
      </c>
      <c r="AC1101" s="268">
        <v>0</v>
      </c>
      <c r="AD1101" s="269">
        <v>-0.666666666666667</v>
      </c>
      <c r="AE1101" s="270">
        <v>14</v>
      </c>
      <c r="AF1101" s="271">
        <v>4</v>
      </c>
      <c r="AG1101" s="271">
        <v>0</v>
      </c>
      <c r="AH1101" s="271">
        <v>22</v>
      </c>
      <c r="AI1101" s="271">
        <v>3</v>
      </c>
      <c r="AJ1101" s="271">
        <v>0</v>
      </c>
      <c r="AK1101" s="268">
        <v>0.285714285714286</v>
      </c>
      <c r="AL1101" s="268">
        <v>0.136363636363636</v>
      </c>
      <c r="AM1101" s="269">
        <v>0.149350649350649</v>
      </c>
    </row>
    <row r="1102" spans="1:39">
      <c r="A1102" s="279" t="s">
        <v>1158</v>
      </c>
      <c r="B1102" s="280" t="s">
        <v>3346</v>
      </c>
      <c r="C1102" s="262" t="s">
        <v>1651</v>
      </c>
      <c r="D1102" s="280" t="s">
        <v>1652</v>
      </c>
      <c r="E1102" s="263">
        <v>0</v>
      </c>
      <c r="F1102" s="263">
        <v>29</v>
      </c>
      <c r="G1102" s="263">
        <v>29</v>
      </c>
      <c r="H1102" s="263">
        <v>28</v>
      </c>
      <c r="I1102" s="263">
        <v>0</v>
      </c>
      <c r="J1102" s="264">
        <v>0</v>
      </c>
      <c r="K1102" s="264">
        <v>42</v>
      </c>
      <c r="L1102" s="264">
        <v>42</v>
      </c>
      <c r="M1102" s="264">
        <v>42</v>
      </c>
      <c r="N1102" s="264">
        <v>0</v>
      </c>
      <c r="O1102" s="264">
        <v>0</v>
      </c>
      <c r="P1102" s="264">
        <v>21</v>
      </c>
      <c r="Q1102" s="264">
        <v>21</v>
      </c>
      <c r="R1102" s="264">
        <v>21</v>
      </c>
      <c r="S1102" s="264">
        <v>0</v>
      </c>
      <c r="T1102" s="265">
        <v>0.015</v>
      </c>
      <c r="U1102" s="266">
        <v>0</v>
      </c>
      <c r="V1102" s="266">
        <v>1153</v>
      </c>
      <c r="W1102" s="266">
        <v>1153</v>
      </c>
      <c r="X1102" s="266">
        <v>0</v>
      </c>
      <c r="Y1102" s="264">
        <v>1152</v>
      </c>
      <c r="Z1102" s="267">
        <v>0</v>
      </c>
      <c r="AA1102" s="267">
        <v>0</v>
      </c>
      <c r="AB1102" s="267">
        <v>0</v>
      </c>
      <c r="AC1102" s="268">
        <v>0</v>
      </c>
      <c r="AD1102" s="269">
        <v>0</v>
      </c>
      <c r="AE1102" s="270">
        <v>0</v>
      </c>
      <c r="AF1102" s="271">
        <v>183</v>
      </c>
      <c r="AG1102" s="271">
        <v>0</v>
      </c>
      <c r="AH1102" s="271">
        <v>0</v>
      </c>
      <c r="AI1102" s="271">
        <v>239</v>
      </c>
      <c r="AJ1102" s="271">
        <v>0</v>
      </c>
      <c r="AK1102" s="268">
        <v>0</v>
      </c>
      <c r="AL1102" s="268">
        <v>0</v>
      </c>
      <c r="AM1102" s="269">
        <v>0</v>
      </c>
    </row>
    <row r="1103" spans="1:39">
      <c r="A1103" s="279" t="s">
        <v>1158</v>
      </c>
      <c r="B1103" s="280" t="s">
        <v>40</v>
      </c>
      <c r="C1103" s="262" t="s">
        <v>1653</v>
      </c>
      <c r="D1103" s="280" t="s">
        <v>1654</v>
      </c>
      <c r="E1103" s="263">
        <v>0</v>
      </c>
      <c r="F1103" s="263">
        <v>0</v>
      </c>
      <c r="G1103" s="263">
        <v>0</v>
      </c>
      <c r="H1103" s="263">
        <v>0</v>
      </c>
      <c r="I1103" s="263">
        <v>0</v>
      </c>
      <c r="J1103" s="264">
        <v>0</v>
      </c>
      <c r="K1103" s="264">
        <v>0</v>
      </c>
      <c r="L1103" s="264">
        <v>0</v>
      </c>
      <c r="M1103" s="264">
        <v>0</v>
      </c>
      <c r="N1103" s="264">
        <v>0</v>
      </c>
      <c r="O1103" s="264">
        <v>0</v>
      </c>
      <c r="P1103" s="264">
        <v>0</v>
      </c>
      <c r="Q1103" s="264">
        <v>0</v>
      </c>
      <c r="R1103" s="264">
        <v>0</v>
      </c>
      <c r="S1103" s="264">
        <v>0</v>
      </c>
      <c r="T1103" s="265">
        <v>0.015</v>
      </c>
      <c r="U1103" s="266">
        <v>0</v>
      </c>
      <c r="V1103" s="266">
        <v>0</v>
      </c>
      <c r="W1103" s="266">
        <v>0</v>
      </c>
      <c r="X1103" s="266">
        <v>0</v>
      </c>
      <c r="Y1103" s="264">
        <v>0</v>
      </c>
      <c r="Z1103" s="267">
        <v>0</v>
      </c>
      <c r="AA1103" s="267">
        <v>0</v>
      </c>
      <c r="AB1103" s="267">
        <v>0</v>
      </c>
      <c r="AC1103" s="268">
        <v>0</v>
      </c>
      <c r="AD1103" s="269">
        <v>0</v>
      </c>
      <c r="AE1103" s="270">
        <v>0</v>
      </c>
      <c r="AF1103" s="271">
        <v>0</v>
      </c>
      <c r="AG1103" s="271">
        <v>0</v>
      </c>
      <c r="AH1103" s="271">
        <v>0</v>
      </c>
      <c r="AI1103" s="271">
        <v>0</v>
      </c>
      <c r="AJ1103" s="271">
        <v>0</v>
      </c>
      <c r="AK1103" s="268">
        <v>0</v>
      </c>
      <c r="AL1103" s="268">
        <v>0</v>
      </c>
      <c r="AM1103" s="269">
        <v>0</v>
      </c>
    </row>
    <row r="1104" spans="1:39">
      <c r="A1104" s="279" t="s">
        <v>1158</v>
      </c>
      <c r="B1104" s="280" t="s">
        <v>3346</v>
      </c>
      <c r="C1104" s="262" t="s">
        <v>1655</v>
      </c>
      <c r="D1104" s="280" t="s">
        <v>1656</v>
      </c>
      <c r="E1104" s="263">
        <v>0</v>
      </c>
      <c r="F1104" s="263">
        <v>0</v>
      </c>
      <c r="G1104" s="263">
        <v>0</v>
      </c>
      <c r="H1104" s="263">
        <v>0</v>
      </c>
      <c r="I1104" s="263">
        <v>0</v>
      </c>
      <c r="J1104" s="264">
        <v>0</v>
      </c>
      <c r="K1104" s="264">
        <v>0</v>
      </c>
      <c r="L1104" s="264">
        <v>0</v>
      </c>
      <c r="M1104" s="264">
        <v>0</v>
      </c>
      <c r="N1104" s="264">
        <v>0</v>
      </c>
      <c r="O1104" s="264">
        <v>0</v>
      </c>
      <c r="P1104" s="264">
        <v>0</v>
      </c>
      <c r="Q1104" s="264">
        <v>0</v>
      </c>
      <c r="R1104" s="264">
        <v>0</v>
      </c>
      <c r="S1104" s="264">
        <v>0</v>
      </c>
      <c r="T1104" s="265">
        <v>0.015</v>
      </c>
      <c r="U1104" s="266">
        <v>0</v>
      </c>
      <c r="V1104" s="266">
        <v>1</v>
      </c>
      <c r="W1104" s="266">
        <v>1</v>
      </c>
      <c r="X1104" s="266">
        <v>0</v>
      </c>
      <c r="Y1104" s="264">
        <v>1</v>
      </c>
      <c r="Z1104" s="267">
        <v>0</v>
      </c>
      <c r="AA1104" s="267">
        <v>0</v>
      </c>
      <c r="AB1104" s="267">
        <v>0</v>
      </c>
      <c r="AC1104" s="268">
        <v>0</v>
      </c>
      <c r="AD1104" s="269">
        <v>0</v>
      </c>
      <c r="AE1104" s="270">
        <v>0</v>
      </c>
      <c r="AF1104" s="271">
        <v>0</v>
      </c>
      <c r="AG1104" s="271">
        <v>0</v>
      </c>
      <c r="AH1104" s="271">
        <v>0</v>
      </c>
      <c r="AI1104" s="271">
        <v>0</v>
      </c>
      <c r="AJ1104" s="271">
        <v>0</v>
      </c>
      <c r="AK1104" s="268">
        <v>0</v>
      </c>
      <c r="AL1104" s="268">
        <v>0</v>
      </c>
      <c r="AM1104" s="269">
        <v>0</v>
      </c>
    </row>
    <row r="1105" spans="1:39">
      <c r="A1105" s="279" t="s">
        <v>1158</v>
      </c>
      <c r="B1105" s="280" t="s">
        <v>3346</v>
      </c>
      <c r="C1105" s="262" t="s">
        <v>1657</v>
      </c>
      <c r="D1105" s="280" t="s">
        <v>1658</v>
      </c>
      <c r="E1105" s="263">
        <v>0</v>
      </c>
      <c r="F1105" s="263">
        <v>0</v>
      </c>
      <c r="G1105" s="263">
        <v>0</v>
      </c>
      <c r="H1105" s="263">
        <v>0</v>
      </c>
      <c r="I1105" s="263">
        <v>0</v>
      </c>
      <c r="J1105" s="264">
        <v>0</v>
      </c>
      <c r="K1105" s="264">
        <v>0</v>
      </c>
      <c r="L1105" s="264">
        <v>0</v>
      </c>
      <c r="M1105" s="264">
        <v>0</v>
      </c>
      <c r="N1105" s="264">
        <v>0</v>
      </c>
      <c r="O1105" s="264">
        <v>0</v>
      </c>
      <c r="P1105" s="264">
        <v>0</v>
      </c>
      <c r="Q1105" s="264">
        <v>0</v>
      </c>
      <c r="R1105" s="264">
        <v>0</v>
      </c>
      <c r="S1105" s="264">
        <v>0</v>
      </c>
      <c r="T1105" s="265">
        <v>0.015</v>
      </c>
      <c r="U1105" s="266">
        <v>0</v>
      </c>
      <c r="V1105" s="266">
        <v>3</v>
      </c>
      <c r="W1105" s="266">
        <v>3</v>
      </c>
      <c r="X1105" s="266">
        <v>0</v>
      </c>
      <c r="Y1105" s="264">
        <v>3</v>
      </c>
      <c r="Z1105" s="267">
        <v>0</v>
      </c>
      <c r="AA1105" s="267">
        <v>0</v>
      </c>
      <c r="AB1105" s="267">
        <v>0</v>
      </c>
      <c r="AC1105" s="268">
        <v>0</v>
      </c>
      <c r="AD1105" s="269">
        <v>0</v>
      </c>
      <c r="AE1105" s="270">
        <v>0</v>
      </c>
      <c r="AF1105" s="271">
        <v>0</v>
      </c>
      <c r="AG1105" s="271">
        <v>0</v>
      </c>
      <c r="AH1105" s="271">
        <v>0</v>
      </c>
      <c r="AI1105" s="271">
        <v>0</v>
      </c>
      <c r="AJ1105" s="271">
        <v>0</v>
      </c>
      <c r="AK1105" s="268">
        <v>0</v>
      </c>
      <c r="AL1105" s="268">
        <v>0</v>
      </c>
      <c r="AM1105" s="269">
        <v>0</v>
      </c>
    </row>
    <row r="1106" spans="1:39">
      <c r="A1106" s="279" t="s">
        <v>1158</v>
      </c>
      <c r="B1106" s="280" t="s">
        <v>3346</v>
      </c>
      <c r="C1106" s="262" t="s">
        <v>1659</v>
      </c>
      <c r="D1106" s="280" t="s">
        <v>1660</v>
      </c>
      <c r="E1106" s="263">
        <v>0</v>
      </c>
      <c r="F1106" s="263">
        <v>0</v>
      </c>
      <c r="G1106" s="263">
        <v>0</v>
      </c>
      <c r="H1106" s="263">
        <v>0</v>
      </c>
      <c r="I1106" s="263">
        <v>0</v>
      </c>
      <c r="J1106" s="264">
        <v>0</v>
      </c>
      <c r="K1106" s="264">
        <v>0</v>
      </c>
      <c r="L1106" s="264">
        <v>0</v>
      </c>
      <c r="M1106" s="264">
        <v>0</v>
      </c>
      <c r="N1106" s="264">
        <v>0</v>
      </c>
      <c r="O1106" s="264">
        <v>0</v>
      </c>
      <c r="P1106" s="264">
        <v>0</v>
      </c>
      <c r="Q1106" s="264">
        <v>0</v>
      </c>
      <c r="R1106" s="264">
        <v>0</v>
      </c>
      <c r="S1106" s="264">
        <v>0</v>
      </c>
      <c r="T1106" s="265">
        <v>0.015</v>
      </c>
      <c r="U1106" s="266">
        <v>0</v>
      </c>
      <c r="V1106" s="266">
        <v>5</v>
      </c>
      <c r="W1106" s="266">
        <v>5</v>
      </c>
      <c r="X1106" s="266">
        <v>0</v>
      </c>
      <c r="Y1106" s="264">
        <v>5</v>
      </c>
      <c r="Z1106" s="267">
        <v>0</v>
      </c>
      <c r="AA1106" s="267">
        <v>0</v>
      </c>
      <c r="AB1106" s="267">
        <v>0</v>
      </c>
      <c r="AC1106" s="268">
        <v>0</v>
      </c>
      <c r="AD1106" s="269">
        <v>0</v>
      </c>
      <c r="AE1106" s="270">
        <v>0</v>
      </c>
      <c r="AF1106" s="271">
        <v>0</v>
      </c>
      <c r="AG1106" s="271">
        <v>0</v>
      </c>
      <c r="AH1106" s="271">
        <v>0</v>
      </c>
      <c r="AI1106" s="271">
        <v>0</v>
      </c>
      <c r="AJ1106" s="271">
        <v>0</v>
      </c>
      <c r="AK1106" s="268">
        <v>0</v>
      </c>
      <c r="AL1106" s="268">
        <v>0</v>
      </c>
      <c r="AM1106" s="269">
        <v>0</v>
      </c>
    </row>
    <row r="1107" spans="1:39">
      <c r="A1107" s="279" t="s">
        <v>1158</v>
      </c>
      <c r="B1107" s="280" t="s">
        <v>3346</v>
      </c>
      <c r="C1107" s="262" t="s">
        <v>1661</v>
      </c>
      <c r="D1107" s="280" t="s">
        <v>1662</v>
      </c>
      <c r="E1107" s="263">
        <v>0</v>
      </c>
      <c r="F1107" s="263">
        <v>0</v>
      </c>
      <c r="G1107" s="263">
        <v>0</v>
      </c>
      <c r="H1107" s="263">
        <v>0</v>
      </c>
      <c r="I1107" s="263">
        <v>0</v>
      </c>
      <c r="J1107" s="264">
        <v>0</v>
      </c>
      <c r="K1107" s="264">
        <v>0</v>
      </c>
      <c r="L1107" s="264">
        <v>0</v>
      </c>
      <c r="M1107" s="264">
        <v>0</v>
      </c>
      <c r="N1107" s="264">
        <v>0</v>
      </c>
      <c r="O1107" s="264">
        <v>0</v>
      </c>
      <c r="P1107" s="264">
        <v>0</v>
      </c>
      <c r="Q1107" s="264">
        <v>0</v>
      </c>
      <c r="R1107" s="264">
        <v>0</v>
      </c>
      <c r="S1107" s="264">
        <v>0</v>
      </c>
      <c r="T1107" s="265">
        <v>0.015</v>
      </c>
      <c r="U1107" s="266">
        <v>0</v>
      </c>
      <c r="V1107" s="266">
        <v>2</v>
      </c>
      <c r="W1107" s="266">
        <v>2</v>
      </c>
      <c r="X1107" s="266">
        <v>0</v>
      </c>
      <c r="Y1107" s="264">
        <v>2</v>
      </c>
      <c r="Z1107" s="267">
        <v>0</v>
      </c>
      <c r="AA1107" s="267">
        <v>0</v>
      </c>
      <c r="AB1107" s="267">
        <v>0</v>
      </c>
      <c r="AC1107" s="268">
        <v>0</v>
      </c>
      <c r="AD1107" s="269">
        <v>0</v>
      </c>
      <c r="AE1107" s="270">
        <v>0</v>
      </c>
      <c r="AF1107" s="271">
        <v>0</v>
      </c>
      <c r="AG1107" s="271">
        <v>0</v>
      </c>
      <c r="AH1107" s="271">
        <v>0</v>
      </c>
      <c r="AI1107" s="271">
        <v>1</v>
      </c>
      <c r="AJ1107" s="271">
        <v>0</v>
      </c>
      <c r="AK1107" s="268">
        <v>0</v>
      </c>
      <c r="AL1107" s="268">
        <v>0</v>
      </c>
      <c r="AM1107" s="269">
        <v>0</v>
      </c>
    </row>
    <row r="1108" spans="1:39">
      <c r="A1108" s="279" t="s">
        <v>1158</v>
      </c>
      <c r="B1108" s="280" t="s">
        <v>40</v>
      </c>
      <c r="C1108" s="262" t="e">
        <v>#N/A</v>
      </c>
      <c r="D1108" s="280" t="s">
        <v>1664</v>
      </c>
      <c r="E1108" s="263">
        <v>0</v>
      </c>
      <c r="F1108" s="263">
        <v>0</v>
      </c>
      <c r="G1108" s="263">
        <v>0</v>
      </c>
      <c r="H1108" s="263">
        <v>0</v>
      </c>
      <c r="I1108" s="263">
        <v>0</v>
      </c>
      <c r="J1108" s="264">
        <v>0</v>
      </c>
      <c r="K1108" s="264">
        <v>0</v>
      </c>
      <c r="L1108" s="264">
        <v>0</v>
      </c>
      <c r="M1108" s="264">
        <v>0</v>
      </c>
      <c r="N1108" s="264">
        <v>0</v>
      </c>
      <c r="O1108" s="264">
        <v>0</v>
      </c>
      <c r="P1108" s="264">
        <v>0</v>
      </c>
      <c r="Q1108" s="264">
        <v>0</v>
      </c>
      <c r="R1108" s="264">
        <v>0</v>
      </c>
      <c r="S1108" s="264">
        <v>0</v>
      </c>
      <c r="T1108" s="265">
        <v>0.015</v>
      </c>
      <c r="U1108" s="266">
        <v>0</v>
      </c>
      <c r="V1108" s="266">
        <v>0</v>
      </c>
      <c r="W1108" s="266">
        <v>0</v>
      </c>
      <c r="X1108" s="266">
        <v>0</v>
      </c>
      <c r="Y1108" s="264">
        <v>0</v>
      </c>
      <c r="Z1108" s="267">
        <v>0</v>
      </c>
      <c r="AA1108" s="267">
        <v>0</v>
      </c>
      <c r="AB1108" s="267">
        <v>0</v>
      </c>
      <c r="AC1108" s="268">
        <v>0</v>
      </c>
      <c r="AD1108" s="269">
        <v>0</v>
      </c>
      <c r="AE1108" s="270">
        <v>0</v>
      </c>
      <c r="AF1108" s="271">
        <v>0</v>
      </c>
      <c r="AG1108" s="271">
        <v>0</v>
      </c>
      <c r="AH1108" s="271">
        <v>0</v>
      </c>
      <c r="AI1108" s="271">
        <v>0</v>
      </c>
      <c r="AJ1108" s="271">
        <v>0</v>
      </c>
      <c r="AK1108" s="268">
        <v>0</v>
      </c>
      <c r="AL1108" s="268">
        <v>0</v>
      </c>
      <c r="AM1108" s="269">
        <v>0</v>
      </c>
    </row>
    <row r="1109" spans="1:39">
      <c r="A1109" s="279" t="s">
        <v>1158</v>
      </c>
      <c r="B1109" s="280" t="s">
        <v>40</v>
      </c>
      <c r="C1109" s="262" t="e">
        <v>#N/A</v>
      </c>
      <c r="D1109" s="280" t="s">
        <v>1665</v>
      </c>
      <c r="E1109" s="263">
        <v>0</v>
      </c>
      <c r="F1109" s="263">
        <v>0</v>
      </c>
      <c r="G1109" s="263">
        <v>0</v>
      </c>
      <c r="H1109" s="263">
        <v>0</v>
      </c>
      <c r="I1109" s="263">
        <v>0</v>
      </c>
      <c r="J1109" s="264">
        <v>0</v>
      </c>
      <c r="K1109" s="264">
        <v>0</v>
      </c>
      <c r="L1109" s="264">
        <v>0</v>
      </c>
      <c r="M1109" s="264">
        <v>0</v>
      </c>
      <c r="N1109" s="264">
        <v>0</v>
      </c>
      <c r="O1109" s="264">
        <v>0</v>
      </c>
      <c r="P1109" s="264">
        <v>0</v>
      </c>
      <c r="Q1109" s="264">
        <v>0</v>
      </c>
      <c r="R1109" s="264">
        <v>0</v>
      </c>
      <c r="S1109" s="264">
        <v>0</v>
      </c>
      <c r="T1109" s="265">
        <v>0.015</v>
      </c>
      <c r="U1109" s="266">
        <v>0</v>
      </c>
      <c r="V1109" s="266">
        <v>0</v>
      </c>
      <c r="W1109" s="266">
        <v>0</v>
      </c>
      <c r="X1109" s="266">
        <v>0</v>
      </c>
      <c r="Y1109" s="264">
        <v>0</v>
      </c>
      <c r="Z1109" s="267">
        <v>0</v>
      </c>
      <c r="AA1109" s="267">
        <v>0</v>
      </c>
      <c r="AB1109" s="267">
        <v>0</v>
      </c>
      <c r="AC1109" s="268">
        <v>0</v>
      </c>
      <c r="AD1109" s="269">
        <v>0</v>
      </c>
      <c r="AE1109" s="270">
        <v>0</v>
      </c>
      <c r="AF1109" s="271">
        <v>0</v>
      </c>
      <c r="AG1109" s="271">
        <v>0</v>
      </c>
      <c r="AH1109" s="271">
        <v>0</v>
      </c>
      <c r="AI1109" s="271">
        <v>0</v>
      </c>
      <c r="AJ1109" s="271">
        <v>0</v>
      </c>
      <c r="AK1109" s="268">
        <v>0</v>
      </c>
      <c r="AL1109" s="268">
        <v>0</v>
      </c>
      <c r="AM1109" s="269">
        <v>0</v>
      </c>
    </row>
    <row r="1110" spans="1:39">
      <c r="A1110" s="279" t="s">
        <v>1158</v>
      </c>
      <c r="B1110" s="280" t="s">
        <v>40</v>
      </c>
      <c r="C1110" s="262" t="e">
        <v>#N/A</v>
      </c>
      <c r="D1110" s="280" t="s">
        <v>1666</v>
      </c>
      <c r="E1110" s="263">
        <v>0</v>
      </c>
      <c r="F1110" s="263">
        <v>0</v>
      </c>
      <c r="G1110" s="263">
        <v>0</v>
      </c>
      <c r="H1110" s="263">
        <v>0</v>
      </c>
      <c r="I1110" s="263">
        <v>0</v>
      </c>
      <c r="J1110" s="264">
        <v>0</v>
      </c>
      <c r="K1110" s="264">
        <v>0</v>
      </c>
      <c r="L1110" s="264">
        <v>0</v>
      </c>
      <c r="M1110" s="264">
        <v>0</v>
      </c>
      <c r="N1110" s="264">
        <v>0</v>
      </c>
      <c r="O1110" s="264">
        <v>0</v>
      </c>
      <c r="P1110" s="264">
        <v>0</v>
      </c>
      <c r="Q1110" s="264">
        <v>0</v>
      </c>
      <c r="R1110" s="264">
        <v>0</v>
      </c>
      <c r="S1110" s="264">
        <v>0</v>
      </c>
      <c r="T1110" s="265">
        <v>0.015</v>
      </c>
      <c r="U1110" s="266">
        <v>0</v>
      </c>
      <c r="V1110" s="266">
        <v>0</v>
      </c>
      <c r="W1110" s="266">
        <v>0</v>
      </c>
      <c r="X1110" s="266">
        <v>0</v>
      </c>
      <c r="Y1110" s="264">
        <v>0</v>
      </c>
      <c r="Z1110" s="267">
        <v>0</v>
      </c>
      <c r="AA1110" s="267">
        <v>0</v>
      </c>
      <c r="AB1110" s="267">
        <v>0</v>
      </c>
      <c r="AC1110" s="268">
        <v>0</v>
      </c>
      <c r="AD1110" s="269">
        <v>0</v>
      </c>
      <c r="AE1110" s="270">
        <v>0</v>
      </c>
      <c r="AF1110" s="271">
        <v>0</v>
      </c>
      <c r="AG1110" s="271">
        <v>0</v>
      </c>
      <c r="AH1110" s="271">
        <v>0</v>
      </c>
      <c r="AI1110" s="271">
        <v>0</v>
      </c>
      <c r="AJ1110" s="271">
        <v>0</v>
      </c>
      <c r="AK1110" s="268">
        <v>0</v>
      </c>
      <c r="AL1110" s="268">
        <v>0</v>
      </c>
      <c r="AM1110" s="269">
        <v>0</v>
      </c>
    </row>
    <row r="1111" spans="1:39">
      <c r="A1111" s="279" t="s">
        <v>1158</v>
      </c>
      <c r="B1111" s="280" t="s">
        <v>3348</v>
      </c>
      <c r="C1111" s="262" t="s">
        <v>1667</v>
      </c>
      <c r="D1111" s="280" t="s">
        <v>1668</v>
      </c>
      <c r="E1111" s="263">
        <v>0</v>
      </c>
      <c r="F1111" s="263">
        <v>0</v>
      </c>
      <c r="G1111" s="263">
        <v>0</v>
      </c>
      <c r="H1111" s="263">
        <v>0</v>
      </c>
      <c r="I1111" s="263">
        <v>0</v>
      </c>
      <c r="J1111" s="264">
        <v>0</v>
      </c>
      <c r="K1111" s="264">
        <v>0</v>
      </c>
      <c r="L1111" s="264">
        <v>0</v>
      </c>
      <c r="M1111" s="264">
        <v>0</v>
      </c>
      <c r="N1111" s="264">
        <v>0</v>
      </c>
      <c r="O1111" s="264">
        <v>0</v>
      </c>
      <c r="P1111" s="264">
        <v>0</v>
      </c>
      <c r="Q1111" s="264">
        <v>0</v>
      </c>
      <c r="R1111" s="264">
        <v>0</v>
      </c>
      <c r="S1111" s="264">
        <v>0</v>
      </c>
      <c r="T1111" s="265">
        <v>0.015</v>
      </c>
      <c r="U1111" s="266">
        <v>0</v>
      </c>
      <c r="V1111" s="266">
        <v>0</v>
      </c>
      <c r="W1111" s="266">
        <v>0</v>
      </c>
      <c r="X1111" s="266">
        <v>0</v>
      </c>
      <c r="Y1111" s="264">
        <v>0</v>
      </c>
      <c r="Z1111" s="267">
        <v>0</v>
      </c>
      <c r="AA1111" s="267">
        <v>0</v>
      </c>
      <c r="AB1111" s="267">
        <v>0</v>
      </c>
      <c r="AC1111" s="268">
        <v>0</v>
      </c>
      <c r="AD1111" s="269">
        <v>0</v>
      </c>
      <c r="AE1111" s="270">
        <v>0</v>
      </c>
      <c r="AF1111" s="271">
        <v>0</v>
      </c>
      <c r="AG1111" s="271">
        <v>0</v>
      </c>
      <c r="AH1111" s="271">
        <v>0</v>
      </c>
      <c r="AI1111" s="271">
        <v>0</v>
      </c>
      <c r="AJ1111" s="271">
        <v>0</v>
      </c>
      <c r="AK1111" s="268">
        <v>0</v>
      </c>
      <c r="AL1111" s="268">
        <v>0</v>
      </c>
      <c r="AM1111" s="269">
        <v>0</v>
      </c>
    </row>
    <row r="1112" spans="1:39">
      <c r="A1112" s="279" t="s">
        <v>1669</v>
      </c>
      <c r="B1112" s="280" t="s">
        <v>3349</v>
      </c>
      <c r="C1112" s="262" t="s">
        <v>1671</v>
      </c>
      <c r="D1112" s="280" t="s">
        <v>1672</v>
      </c>
      <c r="E1112" s="263">
        <v>2018</v>
      </c>
      <c r="F1112" s="263">
        <v>43</v>
      </c>
      <c r="G1112" s="263">
        <v>27</v>
      </c>
      <c r="H1112" s="263">
        <v>6</v>
      </c>
      <c r="I1112" s="263">
        <v>0</v>
      </c>
      <c r="J1112" s="264">
        <v>1234</v>
      </c>
      <c r="K1112" s="264">
        <v>34</v>
      </c>
      <c r="L1112" s="264">
        <v>34</v>
      </c>
      <c r="M1112" s="264">
        <v>2</v>
      </c>
      <c r="N1112" s="264">
        <v>0</v>
      </c>
      <c r="O1112" s="264">
        <v>1648</v>
      </c>
      <c r="P1112" s="264">
        <v>46</v>
      </c>
      <c r="Q1112" s="264">
        <v>46</v>
      </c>
      <c r="R1112" s="264">
        <v>5</v>
      </c>
      <c r="S1112" s="264">
        <v>0</v>
      </c>
      <c r="T1112" s="265">
        <v>0.015</v>
      </c>
      <c r="U1112" s="266">
        <v>49672</v>
      </c>
      <c r="V1112" s="266">
        <v>1177</v>
      </c>
      <c r="W1112" s="266">
        <v>1161</v>
      </c>
      <c r="X1112" s="266">
        <v>4</v>
      </c>
      <c r="Y1112" s="264">
        <v>1040</v>
      </c>
      <c r="Z1112" s="267">
        <v>0.023614913834756</v>
      </c>
      <c r="AA1112" s="267">
        <v>0.0213082259663033</v>
      </c>
      <c r="AB1112" s="267">
        <v>0.0275526742301459</v>
      </c>
      <c r="AC1112" s="268">
        <v>0.0279126213592233</v>
      </c>
      <c r="AD1112" s="269">
        <v>-0.0062444482638426</v>
      </c>
      <c r="AE1112" s="270">
        <v>11472</v>
      </c>
      <c r="AF1112" s="271">
        <v>286</v>
      </c>
      <c r="AG1112" s="271">
        <v>0</v>
      </c>
      <c r="AH1112" s="271">
        <v>11117</v>
      </c>
      <c r="AI1112" s="271">
        <v>267</v>
      </c>
      <c r="AJ1112" s="271">
        <v>2</v>
      </c>
      <c r="AK1112" s="268">
        <v>0.0249302649930265</v>
      </c>
      <c r="AL1112" s="268">
        <v>0.0238373661959162</v>
      </c>
      <c r="AM1112" s="269">
        <v>0.00109289879711033</v>
      </c>
    </row>
    <row r="1113" spans="1:39">
      <c r="A1113" s="279" t="s">
        <v>1669</v>
      </c>
      <c r="B1113" s="280" t="s">
        <v>3349</v>
      </c>
      <c r="C1113" s="262" t="s">
        <v>1673</v>
      </c>
      <c r="D1113" s="280" t="s">
        <v>1674</v>
      </c>
      <c r="E1113" s="263">
        <v>6851</v>
      </c>
      <c r="F1113" s="263">
        <v>195</v>
      </c>
      <c r="G1113" s="263">
        <v>103</v>
      </c>
      <c r="H1113" s="263">
        <v>3</v>
      </c>
      <c r="I1113" s="263">
        <v>0</v>
      </c>
      <c r="J1113" s="264">
        <v>4388</v>
      </c>
      <c r="K1113" s="264">
        <v>196</v>
      </c>
      <c r="L1113" s="264">
        <v>194</v>
      </c>
      <c r="M1113" s="264">
        <v>6</v>
      </c>
      <c r="N1113" s="264">
        <v>0</v>
      </c>
      <c r="O1113" s="264">
        <v>6105</v>
      </c>
      <c r="P1113" s="264">
        <v>174</v>
      </c>
      <c r="Q1113" s="264">
        <v>174</v>
      </c>
      <c r="R1113" s="264">
        <v>39</v>
      </c>
      <c r="S1113" s="264">
        <v>0</v>
      </c>
      <c r="T1113" s="265">
        <v>0.015</v>
      </c>
      <c r="U1113" s="266">
        <v>181164</v>
      </c>
      <c r="V1113" s="266">
        <v>4921</v>
      </c>
      <c r="W1113" s="266">
        <v>4823</v>
      </c>
      <c r="X1113" s="266">
        <v>6</v>
      </c>
      <c r="Y1113" s="264">
        <v>4226</v>
      </c>
      <c r="Z1113" s="267">
        <v>0.0271301141507143</v>
      </c>
      <c r="AA1113" s="267">
        <v>0.0284629981024668</v>
      </c>
      <c r="AB1113" s="267">
        <v>0.0446672743846855</v>
      </c>
      <c r="AC1113" s="268">
        <v>0.0285012285012285</v>
      </c>
      <c r="AD1113" s="269">
        <v>-0.0162042762822187</v>
      </c>
      <c r="AE1113" s="270">
        <v>40676</v>
      </c>
      <c r="AF1113" s="271">
        <v>1336</v>
      </c>
      <c r="AG1113" s="271">
        <v>0</v>
      </c>
      <c r="AH1113" s="271">
        <v>41649</v>
      </c>
      <c r="AI1113" s="271">
        <v>1074</v>
      </c>
      <c r="AJ1113" s="271">
        <v>4</v>
      </c>
      <c r="AK1113" s="268">
        <v>0.0328449208378405</v>
      </c>
      <c r="AL1113" s="268">
        <v>0.025690892938606</v>
      </c>
      <c r="AM1113" s="269">
        <v>0.00715402789923453</v>
      </c>
    </row>
    <row r="1114" spans="1:39">
      <c r="A1114" s="279" t="s">
        <v>1669</v>
      </c>
      <c r="B1114" s="280" t="s">
        <v>3349</v>
      </c>
      <c r="C1114" s="262" t="s">
        <v>1675</v>
      </c>
      <c r="D1114" s="280" t="s">
        <v>1676</v>
      </c>
      <c r="E1114" s="263">
        <v>4356</v>
      </c>
      <c r="F1114" s="263">
        <v>69</v>
      </c>
      <c r="G1114" s="263">
        <v>50</v>
      </c>
      <c r="H1114" s="263">
        <v>0</v>
      </c>
      <c r="I1114" s="263">
        <v>0</v>
      </c>
      <c r="J1114" s="264">
        <v>2811</v>
      </c>
      <c r="K1114" s="264">
        <v>63</v>
      </c>
      <c r="L1114" s="264">
        <v>63</v>
      </c>
      <c r="M1114" s="264">
        <v>0</v>
      </c>
      <c r="N1114" s="264">
        <v>0</v>
      </c>
      <c r="O1114" s="264">
        <v>4211</v>
      </c>
      <c r="P1114" s="264">
        <v>71</v>
      </c>
      <c r="Q1114" s="264">
        <v>71</v>
      </c>
      <c r="R1114" s="264">
        <v>8</v>
      </c>
      <c r="S1114" s="264">
        <v>0</v>
      </c>
      <c r="T1114" s="265">
        <v>0.015</v>
      </c>
      <c r="U1114" s="266">
        <v>117988</v>
      </c>
      <c r="V1114" s="266">
        <v>2131</v>
      </c>
      <c r="W1114" s="266">
        <v>2110</v>
      </c>
      <c r="X1114" s="266">
        <v>0</v>
      </c>
      <c r="Y1114" s="264">
        <v>1894</v>
      </c>
      <c r="Z1114" s="267">
        <v>0.018061158761908</v>
      </c>
      <c r="AA1114" s="267">
        <v>0.0158402203856749</v>
      </c>
      <c r="AB1114" s="267">
        <v>0.0224119530416222</v>
      </c>
      <c r="AC1114" s="268">
        <v>0.016860603182142</v>
      </c>
      <c r="AD1114" s="269">
        <v>-0.00657173265594727</v>
      </c>
      <c r="AE1114" s="270">
        <v>26607</v>
      </c>
      <c r="AF1114" s="271">
        <v>491</v>
      </c>
      <c r="AG1114" s="271">
        <v>0</v>
      </c>
      <c r="AH1114" s="271">
        <v>26859</v>
      </c>
      <c r="AI1114" s="271">
        <v>546</v>
      </c>
      <c r="AJ1114" s="271">
        <v>0</v>
      </c>
      <c r="AK1114" s="268">
        <v>0.0184537903559214</v>
      </c>
      <c r="AL1114" s="268">
        <v>0.0203283815480844</v>
      </c>
      <c r="AM1114" s="269">
        <v>-0.00187459119216307</v>
      </c>
    </row>
    <row r="1115" spans="1:39">
      <c r="A1115" s="279" t="s">
        <v>1669</v>
      </c>
      <c r="B1115" s="280" t="s">
        <v>3349</v>
      </c>
      <c r="C1115" s="262" t="s">
        <v>1677</v>
      </c>
      <c r="D1115" s="280" t="s">
        <v>1678</v>
      </c>
      <c r="E1115" s="263">
        <v>4913</v>
      </c>
      <c r="F1115" s="263">
        <v>115</v>
      </c>
      <c r="G1115" s="263">
        <v>83</v>
      </c>
      <c r="H1115" s="263">
        <v>3</v>
      </c>
      <c r="I1115" s="263">
        <v>0</v>
      </c>
      <c r="J1115" s="264">
        <v>3646</v>
      </c>
      <c r="K1115" s="264">
        <v>65</v>
      </c>
      <c r="L1115" s="264">
        <v>63</v>
      </c>
      <c r="M1115" s="264">
        <v>8</v>
      </c>
      <c r="N1115" s="264">
        <v>0</v>
      </c>
      <c r="O1115" s="264">
        <v>4384</v>
      </c>
      <c r="P1115" s="264">
        <v>101</v>
      </c>
      <c r="Q1115" s="264">
        <v>101</v>
      </c>
      <c r="R1115" s="264">
        <v>48</v>
      </c>
      <c r="S1115" s="264">
        <v>0</v>
      </c>
      <c r="T1115" s="265">
        <v>0.015</v>
      </c>
      <c r="U1115" s="266">
        <v>115436</v>
      </c>
      <c r="V1115" s="266">
        <v>2327</v>
      </c>
      <c r="W1115" s="266">
        <v>2283</v>
      </c>
      <c r="X1115" s="266">
        <v>2</v>
      </c>
      <c r="Y1115" s="264">
        <v>2064</v>
      </c>
      <c r="Z1115" s="267">
        <v>0.0201410305277383</v>
      </c>
      <c r="AA1115" s="267">
        <v>0.0234072867901486</v>
      </c>
      <c r="AB1115" s="267">
        <v>0.0178277564454196</v>
      </c>
      <c r="AC1115" s="268">
        <v>0.0230383211678832</v>
      </c>
      <c r="AD1115" s="269">
        <v>0.00557953034472895</v>
      </c>
      <c r="AE1115" s="270">
        <v>31110</v>
      </c>
      <c r="AF1115" s="271">
        <v>597</v>
      </c>
      <c r="AG1115" s="271">
        <v>1</v>
      </c>
      <c r="AH1115" s="271">
        <v>26379</v>
      </c>
      <c r="AI1115" s="271">
        <v>488</v>
      </c>
      <c r="AJ1115" s="271">
        <v>1</v>
      </c>
      <c r="AK1115" s="268">
        <v>0.0191578270652523</v>
      </c>
      <c r="AL1115" s="268">
        <v>0.0184616551044391</v>
      </c>
      <c r="AM1115" s="269">
        <v>0.000696171960813192</v>
      </c>
    </row>
    <row r="1116" spans="1:39">
      <c r="A1116" s="279" t="s">
        <v>1669</v>
      </c>
      <c r="B1116" s="280" t="s">
        <v>3349</v>
      </c>
      <c r="C1116" s="262" t="s">
        <v>1679</v>
      </c>
      <c r="D1116" s="280" t="s">
        <v>1680</v>
      </c>
      <c r="E1116" s="263">
        <v>4212</v>
      </c>
      <c r="F1116" s="263">
        <v>77</v>
      </c>
      <c r="G1116" s="263">
        <v>61</v>
      </c>
      <c r="H1116" s="263">
        <v>0</v>
      </c>
      <c r="I1116" s="263">
        <v>0</v>
      </c>
      <c r="J1116" s="264">
        <v>2539</v>
      </c>
      <c r="K1116" s="264">
        <v>81</v>
      </c>
      <c r="L1116" s="264">
        <v>81</v>
      </c>
      <c r="M1116" s="264">
        <v>5</v>
      </c>
      <c r="N1116" s="264">
        <v>0</v>
      </c>
      <c r="O1116" s="264">
        <v>3217</v>
      </c>
      <c r="P1116" s="264">
        <v>61</v>
      </c>
      <c r="Q1116" s="264">
        <v>58</v>
      </c>
      <c r="R1116" s="264">
        <v>26</v>
      </c>
      <c r="S1116" s="264">
        <v>1</v>
      </c>
      <c r="T1116" s="265">
        <v>0.015</v>
      </c>
      <c r="U1116" s="266">
        <v>108219</v>
      </c>
      <c r="V1116" s="266">
        <v>2108</v>
      </c>
      <c r="W1116" s="266">
        <v>2088</v>
      </c>
      <c r="X1116" s="266">
        <v>6</v>
      </c>
      <c r="Y1116" s="264">
        <v>1874</v>
      </c>
      <c r="Z1116" s="267">
        <v>0.0194235762666445</v>
      </c>
      <c r="AA1116" s="267">
        <v>0.0182811016144349</v>
      </c>
      <c r="AB1116" s="267">
        <v>0.0319023237495077</v>
      </c>
      <c r="AC1116" s="268">
        <v>0.0186509170034193</v>
      </c>
      <c r="AD1116" s="269">
        <v>-0.0136212221350727</v>
      </c>
      <c r="AE1116" s="270">
        <v>24406</v>
      </c>
      <c r="AF1116" s="271">
        <v>494</v>
      </c>
      <c r="AG1116" s="271">
        <v>2</v>
      </c>
      <c r="AH1116" s="271">
        <v>23868</v>
      </c>
      <c r="AI1116" s="271">
        <v>474</v>
      </c>
      <c r="AJ1116" s="271">
        <v>0</v>
      </c>
      <c r="AK1116" s="268">
        <v>0.0201589773006638</v>
      </c>
      <c r="AL1116" s="268">
        <v>0.0198592257415787</v>
      </c>
      <c r="AM1116" s="269">
        <v>0.000299751559085088</v>
      </c>
    </row>
    <row r="1117" spans="1:39">
      <c r="A1117" s="279" t="s">
        <v>1669</v>
      </c>
      <c r="B1117" s="280" t="s">
        <v>3349</v>
      </c>
      <c r="C1117" s="262" t="s">
        <v>1681</v>
      </c>
      <c r="D1117" s="280" t="s">
        <v>1682</v>
      </c>
      <c r="E1117" s="263">
        <v>0</v>
      </c>
      <c r="F1117" s="263">
        <v>0</v>
      </c>
      <c r="G1117" s="263">
        <v>0</v>
      </c>
      <c r="H1117" s="263">
        <v>0</v>
      </c>
      <c r="I1117" s="263">
        <v>0</v>
      </c>
      <c r="J1117" s="264">
        <v>0</v>
      </c>
      <c r="K1117" s="264">
        <v>1</v>
      </c>
      <c r="L1117" s="264">
        <v>1</v>
      </c>
      <c r="M1117" s="264">
        <v>1</v>
      </c>
      <c r="N1117" s="264">
        <v>0</v>
      </c>
      <c r="O1117" s="264">
        <v>0</v>
      </c>
      <c r="P1117" s="264">
        <v>0</v>
      </c>
      <c r="Q1117" s="264">
        <v>0</v>
      </c>
      <c r="R1117" s="264">
        <v>0</v>
      </c>
      <c r="S1117" s="264">
        <v>0</v>
      </c>
      <c r="T1117" s="265">
        <v>0.015</v>
      </c>
      <c r="U1117" s="266">
        <v>0</v>
      </c>
      <c r="V1117" s="266">
        <v>19</v>
      </c>
      <c r="W1117" s="266">
        <v>19</v>
      </c>
      <c r="X1117" s="266">
        <v>0</v>
      </c>
      <c r="Y1117" s="264">
        <v>19</v>
      </c>
      <c r="Z1117" s="267">
        <v>0</v>
      </c>
      <c r="AA1117" s="267">
        <v>0</v>
      </c>
      <c r="AB1117" s="267">
        <v>0</v>
      </c>
      <c r="AC1117" s="268">
        <v>0</v>
      </c>
      <c r="AD1117" s="269">
        <v>0</v>
      </c>
      <c r="AE1117" s="270">
        <v>0</v>
      </c>
      <c r="AF1117" s="271">
        <v>1</v>
      </c>
      <c r="AG1117" s="271">
        <v>0</v>
      </c>
      <c r="AH1117" s="271">
        <v>0</v>
      </c>
      <c r="AI1117" s="271">
        <v>3</v>
      </c>
      <c r="AJ1117" s="271">
        <v>0</v>
      </c>
      <c r="AK1117" s="268">
        <v>0</v>
      </c>
      <c r="AL1117" s="268">
        <v>0</v>
      </c>
      <c r="AM1117" s="269">
        <v>0</v>
      </c>
    </row>
    <row r="1118" spans="1:39">
      <c r="A1118" s="279" t="s">
        <v>1669</v>
      </c>
      <c r="B1118" s="280" t="s">
        <v>3349</v>
      </c>
      <c r="C1118" s="262" t="s">
        <v>1683</v>
      </c>
      <c r="D1118" s="280" t="s">
        <v>1684</v>
      </c>
      <c r="E1118" s="263">
        <v>6349</v>
      </c>
      <c r="F1118" s="263">
        <v>139</v>
      </c>
      <c r="G1118" s="263">
        <v>85</v>
      </c>
      <c r="H1118" s="263">
        <v>0</v>
      </c>
      <c r="I1118" s="263">
        <v>0</v>
      </c>
      <c r="J1118" s="264">
        <v>3755</v>
      </c>
      <c r="K1118" s="264">
        <v>162</v>
      </c>
      <c r="L1118" s="264">
        <v>162</v>
      </c>
      <c r="M1118" s="264">
        <v>13</v>
      </c>
      <c r="N1118" s="264">
        <v>0</v>
      </c>
      <c r="O1118" s="264">
        <v>5857</v>
      </c>
      <c r="P1118" s="264">
        <v>124</v>
      </c>
      <c r="Q1118" s="264">
        <v>124</v>
      </c>
      <c r="R1118" s="264">
        <v>49</v>
      </c>
      <c r="S1118" s="264">
        <v>0</v>
      </c>
      <c r="T1118" s="265">
        <v>0.015</v>
      </c>
      <c r="U1118" s="266">
        <v>166653</v>
      </c>
      <c r="V1118" s="266">
        <v>3957</v>
      </c>
      <c r="W1118" s="266">
        <v>3878</v>
      </c>
      <c r="X1118" s="266">
        <v>0</v>
      </c>
      <c r="Y1118" s="264">
        <v>3483</v>
      </c>
      <c r="Z1118" s="267">
        <v>0.0237439470036543</v>
      </c>
      <c r="AA1118" s="267">
        <v>0.0218932115293747</v>
      </c>
      <c r="AB1118" s="267">
        <v>0.0431424766977364</v>
      </c>
      <c r="AC1118" s="268">
        <v>0.0211712480792214</v>
      </c>
      <c r="AD1118" s="269">
        <v>-0.0212492651683617</v>
      </c>
      <c r="AE1118" s="270">
        <v>37987</v>
      </c>
      <c r="AF1118" s="271">
        <v>918</v>
      </c>
      <c r="AG1118" s="271">
        <v>0</v>
      </c>
      <c r="AH1118" s="271">
        <v>38223</v>
      </c>
      <c r="AI1118" s="271">
        <v>954</v>
      </c>
      <c r="AJ1118" s="271">
        <v>0</v>
      </c>
      <c r="AK1118" s="268">
        <v>0.0241661621080896</v>
      </c>
      <c r="AL1118" s="268">
        <v>0.0249587944431363</v>
      </c>
      <c r="AM1118" s="269">
        <v>-0.000792632335046724</v>
      </c>
    </row>
    <row r="1119" spans="1:39">
      <c r="A1119" s="279" t="s">
        <v>1669</v>
      </c>
      <c r="B1119" s="280" t="s">
        <v>3349</v>
      </c>
      <c r="C1119" s="262" t="s">
        <v>1685</v>
      </c>
      <c r="D1119" s="280" t="s">
        <v>1686</v>
      </c>
      <c r="E1119" s="263">
        <v>0</v>
      </c>
      <c r="F1119" s="263">
        <v>0</v>
      </c>
      <c r="G1119" s="263">
        <v>0</v>
      </c>
      <c r="H1119" s="263">
        <v>0</v>
      </c>
      <c r="I1119" s="263">
        <v>0</v>
      </c>
      <c r="J1119" s="264">
        <v>0</v>
      </c>
      <c r="K1119" s="264">
        <v>0</v>
      </c>
      <c r="L1119" s="264">
        <v>0</v>
      </c>
      <c r="M1119" s="264">
        <v>0</v>
      </c>
      <c r="N1119" s="264">
        <v>0</v>
      </c>
      <c r="O1119" s="264">
        <v>0</v>
      </c>
      <c r="P1119" s="264">
        <v>2</v>
      </c>
      <c r="Q1119" s="264">
        <v>2</v>
      </c>
      <c r="R1119" s="264">
        <v>0</v>
      </c>
      <c r="S1119" s="264">
        <v>0</v>
      </c>
      <c r="T1119" s="265">
        <v>0.015</v>
      </c>
      <c r="U1119" s="266">
        <v>0</v>
      </c>
      <c r="V1119" s="266">
        <v>8</v>
      </c>
      <c r="W1119" s="266">
        <v>8</v>
      </c>
      <c r="X1119" s="266">
        <v>0</v>
      </c>
      <c r="Y1119" s="264">
        <v>6</v>
      </c>
      <c r="Z1119" s="267">
        <v>0</v>
      </c>
      <c r="AA1119" s="267">
        <v>0</v>
      </c>
      <c r="AB1119" s="267">
        <v>0</v>
      </c>
      <c r="AC1119" s="268">
        <v>0</v>
      </c>
      <c r="AD1119" s="269">
        <v>0</v>
      </c>
      <c r="AE1119" s="270">
        <v>0</v>
      </c>
      <c r="AF1119" s="271">
        <v>3</v>
      </c>
      <c r="AG1119" s="271">
        <v>0</v>
      </c>
      <c r="AH1119" s="271">
        <v>0</v>
      </c>
      <c r="AI1119" s="271">
        <v>1</v>
      </c>
      <c r="AJ1119" s="271">
        <v>0</v>
      </c>
      <c r="AK1119" s="268">
        <v>0</v>
      </c>
      <c r="AL1119" s="268">
        <v>0</v>
      </c>
      <c r="AM1119" s="269">
        <v>0</v>
      </c>
    </row>
    <row r="1120" spans="1:39">
      <c r="A1120" s="279" t="s">
        <v>1669</v>
      </c>
      <c r="B1120" s="280" t="s">
        <v>3349</v>
      </c>
      <c r="C1120" s="262" t="s">
        <v>1687</v>
      </c>
      <c r="D1120" s="280" t="s">
        <v>1688</v>
      </c>
      <c r="E1120" s="263">
        <v>2691</v>
      </c>
      <c r="F1120" s="263">
        <v>59</v>
      </c>
      <c r="G1120" s="263">
        <v>38</v>
      </c>
      <c r="H1120" s="263">
        <v>0</v>
      </c>
      <c r="I1120" s="263">
        <v>0</v>
      </c>
      <c r="J1120" s="264">
        <v>1641</v>
      </c>
      <c r="K1120" s="264">
        <v>53</v>
      </c>
      <c r="L1120" s="264">
        <v>53</v>
      </c>
      <c r="M1120" s="264">
        <v>5</v>
      </c>
      <c r="N1120" s="264">
        <v>0</v>
      </c>
      <c r="O1120" s="264">
        <v>2651</v>
      </c>
      <c r="P1120" s="264">
        <v>74</v>
      </c>
      <c r="Q1120" s="264">
        <v>74</v>
      </c>
      <c r="R1120" s="264">
        <v>23</v>
      </c>
      <c r="S1120" s="264">
        <v>0</v>
      </c>
      <c r="T1120" s="265">
        <v>0.015</v>
      </c>
      <c r="U1120" s="266">
        <v>77196</v>
      </c>
      <c r="V1120" s="266">
        <v>1557</v>
      </c>
      <c r="W1120" s="266">
        <v>1535</v>
      </c>
      <c r="X1120" s="266">
        <v>1</v>
      </c>
      <c r="Y1120" s="264">
        <v>1367</v>
      </c>
      <c r="Z1120" s="267">
        <v>0.0201564847919581</v>
      </c>
      <c r="AA1120" s="267">
        <v>0.0219249349684132</v>
      </c>
      <c r="AB1120" s="267">
        <v>0.032297379646557</v>
      </c>
      <c r="AC1120" s="268">
        <v>0.027913994718974</v>
      </c>
      <c r="AD1120" s="269">
        <v>-0.0103724446781437</v>
      </c>
      <c r="AE1120" s="270">
        <v>17476</v>
      </c>
      <c r="AF1120" s="271">
        <v>379</v>
      </c>
      <c r="AG1120" s="271">
        <v>0</v>
      </c>
      <c r="AH1120" s="271">
        <v>18330</v>
      </c>
      <c r="AI1120" s="271">
        <v>333</v>
      </c>
      <c r="AJ1120" s="271">
        <v>0</v>
      </c>
      <c r="AK1120" s="268">
        <v>0.0216868848706798</v>
      </c>
      <c r="AL1120" s="268">
        <v>0.0181669394435352</v>
      </c>
      <c r="AM1120" s="269">
        <v>0.0035199454271446</v>
      </c>
    </row>
    <row r="1121" spans="1:39">
      <c r="A1121" s="279" t="s">
        <v>1669</v>
      </c>
      <c r="B1121" s="280" t="s">
        <v>3350</v>
      </c>
      <c r="C1121" s="262" t="s">
        <v>1689</v>
      </c>
      <c r="D1121" s="280" t="s">
        <v>1690</v>
      </c>
      <c r="E1121" s="263">
        <v>0</v>
      </c>
      <c r="F1121" s="263">
        <v>0</v>
      </c>
      <c r="G1121" s="263">
        <v>0</v>
      </c>
      <c r="H1121" s="263">
        <v>0</v>
      </c>
      <c r="I1121" s="263">
        <v>0</v>
      </c>
      <c r="J1121" s="264">
        <v>0</v>
      </c>
      <c r="K1121" s="264">
        <v>0</v>
      </c>
      <c r="L1121" s="264">
        <v>0</v>
      </c>
      <c r="M1121" s="264">
        <v>0</v>
      </c>
      <c r="N1121" s="264">
        <v>0</v>
      </c>
      <c r="O1121" s="264">
        <v>0</v>
      </c>
      <c r="P1121" s="264">
        <v>0</v>
      </c>
      <c r="Q1121" s="264">
        <v>0</v>
      </c>
      <c r="R1121" s="264">
        <v>0</v>
      </c>
      <c r="S1121" s="264">
        <v>0</v>
      </c>
      <c r="T1121" s="265">
        <v>0.015</v>
      </c>
      <c r="U1121" s="266">
        <v>0</v>
      </c>
      <c r="V1121" s="266">
        <v>1</v>
      </c>
      <c r="W1121" s="266">
        <v>1</v>
      </c>
      <c r="X1121" s="266">
        <v>0</v>
      </c>
      <c r="Y1121" s="264">
        <v>1</v>
      </c>
      <c r="Z1121" s="267">
        <v>0</v>
      </c>
      <c r="AA1121" s="267">
        <v>0</v>
      </c>
      <c r="AB1121" s="267">
        <v>0</v>
      </c>
      <c r="AC1121" s="268">
        <v>0</v>
      </c>
      <c r="AD1121" s="269">
        <v>0</v>
      </c>
      <c r="AE1121" s="270">
        <v>0</v>
      </c>
      <c r="AF1121" s="271">
        <v>1</v>
      </c>
      <c r="AG1121" s="271">
        <v>0</v>
      </c>
      <c r="AH1121" s="271">
        <v>0</v>
      </c>
      <c r="AI1121" s="271">
        <v>0</v>
      </c>
      <c r="AJ1121" s="271">
        <v>0</v>
      </c>
      <c r="AK1121" s="268">
        <v>0</v>
      </c>
      <c r="AL1121" s="268">
        <v>0</v>
      </c>
      <c r="AM1121" s="269">
        <v>0</v>
      </c>
    </row>
    <row r="1122" spans="1:39">
      <c r="A1122" s="279" t="s">
        <v>1669</v>
      </c>
      <c r="B1122" s="280" t="s">
        <v>3350</v>
      </c>
      <c r="C1122" s="262" t="s">
        <v>1691</v>
      </c>
      <c r="D1122" s="280" t="s">
        <v>1692</v>
      </c>
      <c r="E1122" s="263">
        <v>3089</v>
      </c>
      <c r="F1122" s="263">
        <v>50</v>
      </c>
      <c r="G1122" s="263">
        <v>33</v>
      </c>
      <c r="H1122" s="263">
        <v>0</v>
      </c>
      <c r="I1122" s="263">
        <v>0</v>
      </c>
      <c r="J1122" s="264">
        <v>1918</v>
      </c>
      <c r="K1122" s="264">
        <v>47</v>
      </c>
      <c r="L1122" s="264">
        <v>47</v>
      </c>
      <c r="M1122" s="264">
        <v>4</v>
      </c>
      <c r="N1122" s="264">
        <v>0</v>
      </c>
      <c r="O1122" s="264">
        <v>2924</v>
      </c>
      <c r="P1122" s="264">
        <v>71</v>
      </c>
      <c r="Q1122" s="264">
        <v>70</v>
      </c>
      <c r="R1122" s="264">
        <v>41</v>
      </c>
      <c r="S1122" s="264">
        <v>0</v>
      </c>
      <c r="T1122" s="265">
        <v>0.015</v>
      </c>
      <c r="U1122" s="266">
        <v>88543</v>
      </c>
      <c r="V1122" s="266">
        <v>1557</v>
      </c>
      <c r="W1122" s="266">
        <v>1535</v>
      </c>
      <c r="X1122" s="266">
        <v>1</v>
      </c>
      <c r="Y1122" s="264">
        <v>1391</v>
      </c>
      <c r="Z1122" s="267">
        <v>0.0175733824243588</v>
      </c>
      <c r="AA1122" s="267">
        <v>0.0161864681126578</v>
      </c>
      <c r="AB1122" s="267">
        <v>0.0245046923879041</v>
      </c>
      <c r="AC1122" s="268">
        <v>0.024281805745554</v>
      </c>
      <c r="AD1122" s="269">
        <v>-0.00831822427524625</v>
      </c>
      <c r="AE1122" s="270">
        <v>18709</v>
      </c>
      <c r="AF1122" s="271">
        <v>365</v>
      </c>
      <c r="AG1122" s="271">
        <v>1</v>
      </c>
      <c r="AH1122" s="271">
        <v>18275</v>
      </c>
      <c r="AI1122" s="271">
        <v>357</v>
      </c>
      <c r="AJ1122" s="271">
        <v>0</v>
      </c>
      <c r="AK1122" s="268">
        <v>0.0194558768507136</v>
      </c>
      <c r="AL1122" s="268">
        <v>0.0195348837209302</v>
      </c>
      <c r="AM1122" s="269">
        <v>-7.90068702166725e-5</v>
      </c>
    </row>
    <row r="1123" spans="1:39">
      <c r="A1123" s="279" t="s">
        <v>1669</v>
      </c>
      <c r="B1123" s="280" t="s">
        <v>3350</v>
      </c>
      <c r="C1123" s="262" t="s">
        <v>1693</v>
      </c>
      <c r="D1123" s="280" t="s">
        <v>1694</v>
      </c>
      <c r="E1123" s="263">
        <v>3718</v>
      </c>
      <c r="F1123" s="263">
        <v>51</v>
      </c>
      <c r="G1123" s="263">
        <v>41</v>
      </c>
      <c r="H1123" s="263">
        <v>10</v>
      </c>
      <c r="I1123" s="263">
        <v>0</v>
      </c>
      <c r="J1123" s="264">
        <v>1739</v>
      </c>
      <c r="K1123" s="264">
        <v>47</v>
      </c>
      <c r="L1123" s="264">
        <v>47</v>
      </c>
      <c r="M1123" s="264">
        <v>12</v>
      </c>
      <c r="N1123" s="264">
        <v>0</v>
      </c>
      <c r="O1123" s="264">
        <v>2999</v>
      </c>
      <c r="P1123" s="264">
        <v>64</v>
      </c>
      <c r="Q1123" s="264">
        <v>64</v>
      </c>
      <c r="R1123" s="264">
        <v>38</v>
      </c>
      <c r="S1123" s="264">
        <v>0</v>
      </c>
      <c r="T1123" s="265">
        <v>0.015</v>
      </c>
      <c r="U1123" s="266">
        <v>96611</v>
      </c>
      <c r="V1123" s="266">
        <v>1756</v>
      </c>
      <c r="W1123" s="266">
        <v>1745</v>
      </c>
      <c r="X1123" s="266">
        <v>1</v>
      </c>
      <c r="Y1123" s="264">
        <v>1631</v>
      </c>
      <c r="Z1123" s="267">
        <v>0.0181656333129768</v>
      </c>
      <c r="AA1123" s="267">
        <v>0.0137170521785906</v>
      </c>
      <c r="AB1123" s="267">
        <v>0.027027027027027</v>
      </c>
      <c r="AC1123" s="268">
        <v>0.0213404468156052</v>
      </c>
      <c r="AD1123" s="269">
        <v>-0.0133099748484364</v>
      </c>
      <c r="AE1123" s="270">
        <v>20777</v>
      </c>
      <c r="AF1123" s="271">
        <v>382</v>
      </c>
      <c r="AG1123" s="271">
        <v>0</v>
      </c>
      <c r="AH1123" s="271">
        <v>21954</v>
      </c>
      <c r="AI1123" s="271">
        <v>450</v>
      </c>
      <c r="AJ1123" s="271">
        <v>0</v>
      </c>
      <c r="AK1123" s="268">
        <v>0.0183857149732878</v>
      </c>
      <c r="AL1123" s="268">
        <v>0.0204974036622028</v>
      </c>
      <c r="AM1123" s="269">
        <v>-0.00211168868891502</v>
      </c>
    </row>
    <row r="1124" spans="1:39">
      <c r="A1124" s="279" t="s">
        <v>1669</v>
      </c>
      <c r="B1124" s="280" t="s">
        <v>3350</v>
      </c>
      <c r="C1124" s="262" t="s">
        <v>1695</v>
      </c>
      <c r="D1124" s="280" t="s">
        <v>1695</v>
      </c>
      <c r="E1124" s="263">
        <v>2480</v>
      </c>
      <c r="F1124" s="263">
        <v>50</v>
      </c>
      <c r="G1124" s="263">
        <v>36</v>
      </c>
      <c r="H1124" s="263">
        <v>10</v>
      </c>
      <c r="I1124" s="263">
        <v>0</v>
      </c>
      <c r="J1124" s="264">
        <v>1100</v>
      </c>
      <c r="K1124" s="264">
        <v>26</v>
      </c>
      <c r="L1124" s="264">
        <v>26</v>
      </c>
      <c r="M1124" s="264">
        <v>11</v>
      </c>
      <c r="N1124" s="264">
        <v>0</v>
      </c>
      <c r="O1124" s="264">
        <v>1857</v>
      </c>
      <c r="P1124" s="264">
        <v>35</v>
      </c>
      <c r="Q1124" s="264">
        <v>35</v>
      </c>
      <c r="R1124" s="264">
        <v>15</v>
      </c>
      <c r="S1124" s="264">
        <v>0</v>
      </c>
      <c r="T1124" s="265">
        <v>0.015</v>
      </c>
      <c r="U1124" s="266">
        <v>60686</v>
      </c>
      <c r="V1124" s="266">
        <v>1191</v>
      </c>
      <c r="W1124" s="266">
        <v>1176</v>
      </c>
      <c r="X1124" s="266">
        <v>2</v>
      </c>
      <c r="Y1124" s="264">
        <v>1102</v>
      </c>
      <c r="Z1124" s="267">
        <v>0.019592657285041</v>
      </c>
      <c r="AA1124" s="267">
        <v>0.0201612903225806</v>
      </c>
      <c r="AB1124" s="267">
        <v>0.0236363636363636</v>
      </c>
      <c r="AC1124" s="268">
        <v>0.0188476036618201</v>
      </c>
      <c r="AD1124" s="269">
        <v>-0.00347507331378299</v>
      </c>
      <c r="AE1124" s="270">
        <v>13124</v>
      </c>
      <c r="AF1124" s="271">
        <v>283</v>
      </c>
      <c r="AG1124" s="271">
        <v>1</v>
      </c>
      <c r="AH1124" s="271">
        <v>14094</v>
      </c>
      <c r="AI1124" s="271">
        <v>296</v>
      </c>
      <c r="AJ1124" s="271">
        <v>1</v>
      </c>
      <c r="AK1124" s="268">
        <v>0.0214873514172508</v>
      </c>
      <c r="AL1124" s="268">
        <v>0.0209308925784022</v>
      </c>
      <c r="AM1124" s="269">
        <v>0.000556458838848684</v>
      </c>
    </row>
    <row r="1125" spans="1:39">
      <c r="A1125" s="279" t="s">
        <v>1669</v>
      </c>
      <c r="B1125" s="280" t="s">
        <v>3350</v>
      </c>
      <c r="C1125" s="262" t="s">
        <v>1696</v>
      </c>
      <c r="D1125" s="280" t="s">
        <v>1697</v>
      </c>
      <c r="E1125" s="263">
        <v>4278</v>
      </c>
      <c r="F1125" s="263">
        <v>15</v>
      </c>
      <c r="G1125" s="263">
        <v>11</v>
      </c>
      <c r="H1125" s="263">
        <v>0</v>
      </c>
      <c r="I1125" s="263">
        <v>0</v>
      </c>
      <c r="J1125" s="264">
        <v>2162</v>
      </c>
      <c r="K1125" s="264">
        <v>65</v>
      </c>
      <c r="L1125" s="264">
        <v>65</v>
      </c>
      <c r="M1125" s="264">
        <v>2</v>
      </c>
      <c r="N1125" s="264">
        <v>0</v>
      </c>
      <c r="O1125" s="264">
        <v>3082</v>
      </c>
      <c r="P1125" s="264">
        <v>81</v>
      </c>
      <c r="Q1125" s="264">
        <v>81</v>
      </c>
      <c r="R1125" s="264">
        <v>13</v>
      </c>
      <c r="S1125" s="264">
        <v>0</v>
      </c>
      <c r="T1125" s="265">
        <v>0.015</v>
      </c>
      <c r="U1125" s="266">
        <v>110649</v>
      </c>
      <c r="V1125" s="266">
        <v>1479</v>
      </c>
      <c r="W1125" s="266">
        <v>1474</v>
      </c>
      <c r="X1125" s="266">
        <v>8</v>
      </c>
      <c r="Y1125" s="264">
        <v>1283</v>
      </c>
      <c r="Z1125" s="267">
        <v>0.0132942909560864</v>
      </c>
      <c r="AA1125" s="267">
        <v>0.00350631136044881</v>
      </c>
      <c r="AB1125" s="267">
        <v>0.0300647548566142</v>
      </c>
      <c r="AC1125" s="268">
        <v>0.0262816353017521</v>
      </c>
      <c r="AD1125" s="269">
        <v>-0.0265584434961654</v>
      </c>
      <c r="AE1125" s="270">
        <v>23237</v>
      </c>
      <c r="AF1125" s="271">
        <v>299</v>
      </c>
      <c r="AG1125" s="271">
        <v>0</v>
      </c>
      <c r="AH1125" s="271">
        <v>24516</v>
      </c>
      <c r="AI1125" s="271">
        <v>392</v>
      </c>
      <c r="AJ1125" s="271">
        <v>2</v>
      </c>
      <c r="AK1125" s="268">
        <v>0.0128674097344752</v>
      </c>
      <c r="AL1125" s="268">
        <v>0.0159079784630445</v>
      </c>
      <c r="AM1125" s="269">
        <v>-0.00304056872856935</v>
      </c>
    </row>
    <row r="1126" spans="1:39">
      <c r="A1126" s="279" t="s">
        <v>1669</v>
      </c>
      <c r="B1126" s="280" t="s">
        <v>3350</v>
      </c>
      <c r="C1126" s="262" t="s">
        <v>1698</v>
      </c>
      <c r="D1126" s="280" t="s">
        <v>1698</v>
      </c>
      <c r="E1126" s="263">
        <v>1968</v>
      </c>
      <c r="F1126" s="263">
        <v>29</v>
      </c>
      <c r="G1126" s="263">
        <v>14</v>
      </c>
      <c r="H1126" s="263">
        <v>0</v>
      </c>
      <c r="I1126" s="263">
        <v>0</v>
      </c>
      <c r="J1126" s="264">
        <v>1210</v>
      </c>
      <c r="K1126" s="264">
        <v>29</v>
      </c>
      <c r="L1126" s="264">
        <v>29</v>
      </c>
      <c r="M1126" s="264">
        <v>0</v>
      </c>
      <c r="N1126" s="264">
        <v>0</v>
      </c>
      <c r="O1126" s="264">
        <v>1120</v>
      </c>
      <c r="P1126" s="264">
        <v>16</v>
      </c>
      <c r="Q1126" s="264">
        <v>16</v>
      </c>
      <c r="R1126" s="264">
        <v>5</v>
      </c>
      <c r="S1126" s="264">
        <v>0</v>
      </c>
      <c r="T1126" s="265">
        <v>0.015</v>
      </c>
      <c r="U1126" s="266">
        <v>49173</v>
      </c>
      <c r="V1126" s="266">
        <v>729</v>
      </c>
      <c r="W1126" s="266">
        <v>713</v>
      </c>
      <c r="X1126" s="266">
        <v>0</v>
      </c>
      <c r="Y1126" s="264">
        <v>644</v>
      </c>
      <c r="Z1126" s="267">
        <v>0.0148252089561345</v>
      </c>
      <c r="AA1126" s="267">
        <v>0.0147357723577236</v>
      </c>
      <c r="AB1126" s="267">
        <v>0.0239669421487603</v>
      </c>
      <c r="AC1126" s="268">
        <v>0.0142857142857143</v>
      </c>
      <c r="AD1126" s="269">
        <v>-0.00923116979103675</v>
      </c>
      <c r="AE1126" s="270">
        <v>10620</v>
      </c>
      <c r="AF1126" s="271">
        <v>182</v>
      </c>
      <c r="AG1126" s="271">
        <v>0</v>
      </c>
      <c r="AH1126" s="271">
        <v>10815</v>
      </c>
      <c r="AI1126" s="271">
        <v>153</v>
      </c>
      <c r="AJ1126" s="271">
        <v>0</v>
      </c>
      <c r="AK1126" s="268">
        <v>0.0171374764595104</v>
      </c>
      <c r="AL1126" s="268">
        <v>0.0141470180305132</v>
      </c>
      <c r="AM1126" s="269">
        <v>0.00299045842899718</v>
      </c>
    </row>
    <row r="1127" spans="1:39">
      <c r="A1127" s="279" t="s">
        <v>1669</v>
      </c>
      <c r="B1127" s="280" t="s">
        <v>3350</v>
      </c>
      <c r="C1127" s="262" t="s">
        <v>1699</v>
      </c>
      <c r="D1127" s="280" t="s">
        <v>1700</v>
      </c>
      <c r="E1127" s="263">
        <v>3223</v>
      </c>
      <c r="F1127" s="263">
        <v>65</v>
      </c>
      <c r="G1127" s="263">
        <v>43</v>
      </c>
      <c r="H1127" s="263">
        <v>0</v>
      </c>
      <c r="I1127" s="263">
        <v>0</v>
      </c>
      <c r="J1127" s="264">
        <v>2181</v>
      </c>
      <c r="K1127" s="264">
        <v>45</v>
      </c>
      <c r="L1127" s="264">
        <v>45</v>
      </c>
      <c r="M1127" s="264">
        <v>3</v>
      </c>
      <c r="N1127" s="264">
        <v>0</v>
      </c>
      <c r="O1127" s="264">
        <v>2389</v>
      </c>
      <c r="P1127" s="264">
        <v>36</v>
      </c>
      <c r="Q1127" s="264">
        <v>36</v>
      </c>
      <c r="R1127" s="264">
        <v>14</v>
      </c>
      <c r="S1127" s="264">
        <v>0</v>
      </c>
      <c r="T1127" s="265">
        <v>0.015</v>
      </c>
      <c r="U1127" s="266">
        <v>81665</v>
      </c>
      <c r="V1127" s="266">
        <v>1417</v>
      </c>
      <c r="W1127" s="266">
        <v>1395</v>
      </c>
      <c r="X1127" s="266">
        <v>4</v>
      </c>
      <c r="Y1127" s="264">
        <v>1251</v>
      </c>
      <c r="Z1127" s="267">
        <v>0.0173023939264067</v>
      </c>
      <c r="AA1127" s="267">
        <v>0.0201675457648154</v>
      </c>
      <c r="AB1127" s="267">
        <v>0.0206327372764787</v>
      </c>
      <c r="AC1127" s="268">
        <v>0.015069066555044</v>
      </c>
      <c r="AD1127" s="269">
        <v>-0.000465191511663288</v>
      </c>
      <c r="AE1127" s="270">
        <v>17769</v>
      </c>
      <c r="AF1127" s="271">
        <v>350</v>
      </c>
      <c r="AG1127" s="271">
        <v>2</v>
      </c>
      <c r="AH1127" s="271">
        <v>17614</v>
      </c>
      <c r="AI1127" s="271">
        <v>315</v>
      </c>
      <c r="AJ1127" s="271">
        <v>0</v>
      </c>
      <c r="AK1127" s="268">
        <v>0.0195846699307783</v>
      </c>
      <c r="AL1127" s="268">
        <v>0.0178835017599637</v>
      </c>
      <c r="AM1127" s="269">
        <v>0.00170116817081466</v>
      </c>
    </row>
    <row r="1128" spans="1:39">
      <c r="A1128" s="279" t="s">
        <v>1669</v>
      </c>
      <c r="B1128" s="280" t="s">
        <v>3350</v>
      </c>
      <c r="C1128" s="262" t="s">
        <v>1701</v>
      </c>
      <c r="D1128" s="280" t="s">
        <v>1702</v>
      </c>
      <c r="E1128" s="263">
        <v>4704</v>
      </c>
      <c r="F1128" s="263">
        <v>91</v>
      </c>
      <c r="G1128" s="263">
        <v>76</v>
      </c>
      <c r="H1128" s="263">
        <v>4</v>
      </c>
      <c r="I1128" s="263">
        <v>0</v>
      </c>
      <c r="J1128" s="264">
        <v>2715</v>
      </c>
      <c r="K1128" s="264">
        <v>85</v>
      </c>
      <c r="L1128" s="264">
        <v>84</v>
      </c>
      <c r="M1128" s="264">
        <v>1</v>
      </c>
      <c r="N1128" s="264">
        <v>0</v>
      </c>
      <c r="O1128" s="264">
        <v>3731</v>
      </c>
      <c r="P1128" s="264">
        <v>97</v>
      </c>
      <c r="Q1128" s="264">
        <v>97</v>
      </c>
      <c r="R1128" s="264">
        <v>52</v>
      </c>
      <c r="S1128" s="264">
        <v>0</v>
      </c>
      <c r="T1128" s="265">
        <v>0.015</v>
      </c>
      <c r="U1128" s="266">
        <v>124410</v>
      </c>
      <c r="V1128" s="266">
        <v>2509</v>
      </c>
      <c r="W1128" s="266">
        <v>2492</v>
      </c>
      <c r="X1128" s="266">
        <v>3</v>
      </c>
      <c r="Y1128" s="264">
        <v>2255</v>
      </c>
      <c r="Z1128" s="267">
        <v>0.0201430753154891</v>
      </c>
      <c r="AA1128" s="267">
        <v>0.0193452380952381</v>
      </c>
      <c r="AB1128" s="267">
        <v>0.0313075506445672</v>
      </c>
      <c r="AC1128" s="268">
        <v>0.0259983918520504</v>
      </c>
      <c r="AD1128" s="269">
        <v>-0.0119623125493291</v>
      </c>
      <c r="AE1128" s="270">
        <v>25749</v>
      </c>
      <c r="AF1128" s="271">
        <v>578</v>
      </c>
      <c r="AG1128" s="271">
        <v>0</v>
      </c>
      <c r="AH1128" s="271">
        <v>26784</v>
      </c>
      <c r="AI1128" s="271">
        <v>615</v>
      </c>
      <c r="AJ1128" s="271">
        <v>0</v>
      </c>
      <c r="AK1128" s="268">
        <v>0.0224474736882986</v>
      </c>
      <c r="AL1128" s="268">
        <v>0.0229614695340502</v>
      </c>
      <c r="AM1128" s="269">
        <v>-0.000513995845751607</v>
      </c>
    </row>
    <row r="1129" spans="1:39">
      <c r="A1129" s="279" t="s">
        <v>1669</v>
      </c>
      <c r="B1129" s="280" t="s">
        <v>3350</v>
      </c>
      <c r="C1129" s="262" t="s">
        <v>1703</v>
      </c>
      <c r="D1129" s="280" t="s">
        <v>1704</v>
      </c>
      <c r="E1129" s="263">
        <v>4636</v>
      </c>
      <c r="F1129" s="263">
        <v>48</v>
      </c>
      <c r="G1129" s="263">
        <v>39</v>
      </c>
      <c r="H1129" s="263">
        <v>4</v>
      </c>
      <c r="I1129" s="263">
        <v>0</v>
      </c>
      <c r="J1129" s="264">
        <v>2879</v>
      </c>
      <c r="K1129" s="264">
        <v>53</v>
      </c>
      <c r="L1129" s="264">
        <v>53</v>
      </c>
      <c r="M1129" s="264">
        <v>6</v>
      </c>
      <c r="N1129" s="264">
        <v>0</v>
      </c>
      <c r="O1129" s="264">
        <v>3370</v>
      </c>
      <c r="P1129" s="264">
        <v>76</v>
      </c>
      <c r="Q1129" s="264">
        <v>76</v>
      </c>
      <c r="R1129" s="264">
        <v>37</v>
      </c>
      <c r="S1129" s="264">
        <v>0</v>
      </c>
      <c r="T1129" s="265">
        <v>0.015</v>
      </c>
      <c r="U1129" s="266">
        <v>117762</v>
      </c>
      <c r="V1129" s="266">
        <v>1585</v>
      </c>
      <c r="W1129" s="266">
        <v>1576</v>
      </c>
      <c r="X1129" s="266">
        <v>2</v>
      </c>
      <c r="Y1129" s="264">
        <v>1433</v>
      </c>
      <c r="Z1129" s="267">
        <v>0.0134423668076289</v>
      </c>
      <c r="AA1129" s="267">
        <v>0.0103537532355479</v>
      </c>
      <c r="AB1129" s="267">
        <v>0.0184091698506426</v>
      </c>
      <c r="AC1129" s="268">
        <v>0.0225519287833828</v>
      </c>
      <c r="AD1129" s="269">
        <v>-0.0080554166150947</v>
      </c>
      <c r="AE1129" s="270">
        <v>26180</v>
      </c>
      <c r="AF1129" s="271">
        <v>388</v>
      </c>
      <c r="AG1129" s="271">
        <v>0</v>
      </c>
      <c r="AH1129" s="271">
        <v>26941</v>
      </c>
      <c r="AI1129" s="271">
        <v>388</v>
      </c>
      <c r="AJ1129" s="271">
        <v>1</v>
      </c>
      <c r="AK1129" s="268">
        <v>0.0148204736440031</v>
      </c>
      <c r="AL1129" s="268">
        <v>0.0143647229130322</v>
      </c>
      <c r="AM1129" s="269">
        <v>0.000455750730970875</v>
      </c>
    </row>
    <row r="1130" spans="1:39">
      <c r="A1130" s="279" t="s">
        <v>1669</v>
      </c>
      <c r="B1130" s="280" t="s">
        <v>3350</v>
      </c>
      <c r="C1130" s="262" t="s">
        <v>1705</v>
      </c>
      <c r="D1130" s="280" t="s">
        <v>1706</v>
      </c>
      <c r="E1130" s="263">
        <v>789</v>
      </c>
      <c r="F1130" s="263">
        <v>9</v>
      </c>
      <c r="G1130" s="263">
        <v>8</v>
      </c>
      <c r="H1130" s="263">
        <v>2</v>
      </c>
      <c r="I1130" s="263">
        <v>0</v>
      </c>
      <c r="J1130" s="264">
        <v>445</v>
      </c>
      <c r="K1130" s="264">
        <v>9</v>
      </c>
      <c r="L1130" s="264">
        <v>9</v>
      </c>
      <c r="M1130" s="264">
        <v>3</v>
      </c>
      <c r="N1130" s="264">
        <v>0</v>
      </c>
      <c r="O1130" s="264">
        <v>549</v>
      </c>
      <c r="P1130" s="264">
        <v>6</v>
      </c>
      <c r="Q1130" s="264">
        <v>6</v>
      </c>
      <c r="R1130" s="264">
        <v>2</v>
      </c>
      <c r="S1130" s="264">
        <v>0</v>
      </c>
      <c r="T1130" s="265">
        <v>0.015</v>
      </c>
      <c r="U1130" s="266">
        <v>19840</v>
      </c>
      <c r="V1130" s="266">
        <v>270</v>
      </c>
      <c r="W1130" s="266">
        <v>269</v>
      </c>
      <c r="X1130" s="266">
        <v>0</v>
      </c>
      <c r="Y1130" s="264">
        <v>251</v>
      </c>
      <c r="Z1130" s="267">
        <v>0.0136088709677419</v>
      </c>
      <c r="AA1130" s="267">
        <v>0.0114068441064639</v>
      </c>
      <c r="AB1130" s="267">
        <v>0.0202247191011236</v>
      </c>
      <c r="AC1130" s="268">
        <v>0.0109289617486339</v>
      </c>
      <c r="AD1130" s="269">
        <v>-0.00881787499465972</v>
      </c>
      <c r="AE1130" s="270">
        <v>4222</v>
      </c>
      <c r="AF1130" s="271">
        <v>50</v>
      </c>
      <c r="AG1130" s="271">
        <v>0</v>
      </c>
      <c r="AH1130" s="271">
        <v>4215</v>
      </c>
      <c r="AI1130" s="271">
        <v>78</v>
      </c>
      <c r="AJ1130" s="271">
        <v>0</v>
      </c>
      <c r="AK1130" s="268">
        <v>0.0118427285646613</v>
      </c>
      <c r="AL1130" s="268">
        <v>0.0185053380782918</v>
      </c>
      <c r="AM1130" s="269">
        <v>-0.00666260951363052</v>
      </c>
    </row>
    <row r="1131" spans="1:39">
      <c r="A1131" s="279" t="s">
        <v>1669</v>
      </c>
      <c r="B1131" s="280" t="s">
        <v>3350</v>
      </c>
      <c r="C1131" s="262" t="s">
        <v>1707</v>
      </c>
      <c r="D1131" s="280" t="s">
        <v>1708</v>
      </c>
      <c r="E1131" s="263">
        <v>3435</v>
      </c>
      <c r="F1131" s="263">
        <v>44</v>
      </c>
      <c r="G1131" s="263">
        <v>28</v>
      </c>
      <c r="H1131" s="263">
        <v>2</v>
      </c>
      <c r="I1131" s="263">
        <v>0</v>
      </c>
      <c r="J1131" s="264">
        <v>1750</v>
      </c>
      <c r="K1131" s="264">
        <v>33</v>
      </c>
      <c r="L1131" s="264">
        <v>33</v>
      </c>
      <c r="M1131" s="264">
        <v>3</v>
      </c>
      <c r="N1131" s="264">
        <v>0</v>
      </c>
      <c r="O1131" s="264">
        <v>2802</v>
      </c>
      <c r="P1131" s="264">
        <v>43</v>
      </c>
      <c r="Q1131" s="264">
        <v>43</v>
      </c>
      <c r="R1131" s="264">
        <v>14</v>
      </c>
      <c r="S1131" s="264">
        <v>0</v>
      </c>
      <c r="T1131" s="265">
        <v>0.015</v>
      </c>
      <c r="U1131" s="266">
        <v>92956</v>
      </c>
      <c r="V1131" s="266">
        <v>1343</v>
      </c>
      <c r="W1131" s="266">
        <v>1325</v>
      </c>
      <c r="X1131" s="266">
        <v>1</v>
      </c>
      <c r="Y1131" s="264">
        <v>1219</v>
      </c>
      <c r="Z1131" s="267">
        <v>0.0144369379061061</v>
      </c>
      <c r="AA1131" s="267">
        <v>0.0128093158660844</v>
      </c>
      <c r="AB1131" s="267">
        <v>0.0188571428571429</v>
      </c>
      <c r="AC1131" s="268">
        <v>0.0153461812990721</v>
      </c>
      <c r="AD1131" s="269">
        <v>-0.00604782699105843</v>
      </c>
      <c r="AE1131" s="270">
        <v>20138</v>
      </c>
      <c r="AF1131" s="271">
        <v>280</v>
      </c>
      <c r="AG1131" s="271">
        <v>1</v>
      </c>
      <c r="AH1131" s="271">
        <v>20685</v>
      </c>
      <c r="AI1131" s="271">
        <v>296</v>
      </c>
      <c r="AJ1131" s="271">
        <v>0</v>
      </c>
      <c r="AK1131" s="268">
        <v>0.0138544046082034</v>
      </c>
      <c r="AL1131" s="268">
        <v>0.0143098863911047</v>
      </c>
      <c r="AM1131" s="269">
        <v>-0.000455481782901269</v>
      </c>
    </row>
    <row r="1132" spans="1:39">
      <c r="A1132" s="279" t="s">
        <v>1669</v>
      </c>
      <c r="B1132" s="280" t="s">
        <v>3350</v>
      </c>
      <c r="C1132" s="262" t="s">
        <v>1709</v>
      </c>
      <c r="D1132" s="280" t="s">
        <v>1709</v>
      </c>
      <c r="E1132" s="263">
        <v>2716</v>
      </c>
      <c r="F1132" s="263">
        <v>33</v>
      </c>
      <c r="G1132" s="263">
        <v>25</v>
      </c>
      <c r="H1132" s="263">
        <v>0</v>
      </c>
      <c r="I1132" s="263">
        <v>0</v>
      </c>
      <c r="J1132" s="264">
        <v>1668</v>
      </c>
      <c r="K1132" s="264">
        <v>27</v>
      </c>
      <c r="L1132" s="264">
        <v>26</v>
      </c>
      <c r="M1132" s="264">
        <v>6</v>
      </c>
      <c r="N1132" s="264">
        <v>0</v>
      </c>
      <c r="O1132" s="264">
        <v>1867</v>
      </c>
      <c r="P1132" s="264">
        <v>23</v>
      </c>
      <c r="Q1132" s="264">
        <v>23</v>
      </c>
      <c r="R1132" s="264">
        <v>11</v>
      </c>
      <c r="S1132" s="264">
        <v>0</v>
      </c>
      <c r="T1132" s="265">
        <v>0.015</v>
      </c>
      <c r="U1132" s="266">
        <v>66325</v>
      </c>
      <c r="V1132" s="266">
        <v>1019</v>
      </c>
      <c r="W1132" s="266">
        <v>1009</v>
      </c>
      <c r="X1132" s="266">
        <v>9</v>
      </c>
      <c r="Y1132" s="264">
        <v>930</v>
      </c>
      <c r="Z1132" s="267">
        <v>0.0152280437240859</v>
      </c>
      <c r="AA1132" s="267">
        <v>0.0121502209131075</v>
      </c>
      <c r="AB1132" s="267">
        <v>0.0161870503597122</v>
      </c>
      <c r="AC1132" s="268">
        <v>0.0123192287091591</v>
      </c>
      <c r="AD1132" s="269">
        <v>-0.00403682944660472</v>
      </c>
      <c r="AE1132" s="270">
        <v>14576</v>
      </c>
      <c r="AF1132" s="271">
        <v>196</v>
      </c>
      <c r="AG1132" s="271">
        <v>0</v>
      </c>
      <c r="AH1132" s="271">
        <v>14886</v>
      </c>
      <c r="AI1132" s="271">
        <v>229</v>
      </c>
      <c r="AJ1132" s="271">
        <v>1</v>
      </c>
      <c r="AK1132" s="268">
        <v>0.0134467618002195</v>
      </c>
      <c r="AL1132" s="268">
        <v>0.0153164046755341</v>
      </c>
      <c r="AM1132" s="269">
        <v>-0.00186964287531452</v>
      </c>
    </row>
    <row r="1133" spans="1:39">
      <c r="A1133" s="279" t="s">
        <v>1669</v>
      </c>
      <c r="B1133" s="280" t="s">
        <v>3351</v>
      </c>
      <c r="C1133" s="262" t="s">
        <v>1710</v>
      </c>
      <c r="D1133" s="280" t="s">
        <v>1711</v>
      </c>
      <c r="E1133" s="263">
        <v>6084</v>
      </c>
      <c r="F1133" s="263">
        <v>208</v>
      </c>
      <c r="G1133" s="263">
        <v>117</v>
      </c>
      <c r="H1133" s="263">
        <v>0</v>
      </c>
      <c r="I1133" s="263">
        <v>0</v>
      </c>
      <c r="J1133" s="264">
        <v>4388</v>
      </c>
      <c r="K1133" s="264">
        <v>125</v>
      </c>
      <c r="L1133" s="264">
        <v>124</v>
      </c>
      <c r="M1133" s="264">
        <v>2</v>
      </c>
      <c r="N1133" s="264">
        <v>0</v>
      </c>
      <c r="O1133" s="264">
        <v>7315</v>
      </c>
      <c r="P1133" s="264">
        <v>244</v>
      </c>
      <c r="Q1133" s="264">
        <v>244</v>
      </c>
      <c r="R1133" s="264">
        <v>2</v>
      </c>
      <c r="S1133" s="264">
        <v>0</v>
      </c>
      <c r="T1133" s="265">
        <v>0.015</v>
      </c>
      <c r="U1133" s="266">
        <v>196690</v>
      </c>
      <c r="V1133" s="266">
        <v>5502</v>
      </c>
      <c r="W1133" s="266">
        <v>5410</v>
      </c>
      <c r="X1133" s="266">
        <v>0</v>
      </c>
      <c r="Y1133" s="264">
        <v>4810</v>
      </c>
      <c r="Z1133" s="267">
        <v>0.0279729523615842</v>
      </c>
      <c r="AA1133" s="267">
        <v>0.0341880341880342</v>
      </c>
      <c r="AB1133" s="267">
        <v>0.0284867821330902</v>
      </c>
      <c r="AC1133" s="268">
        <v>0.0333561175666439</v>
      </c>
      <c r="AD1133" s="269">
        <v>0.00570125205494395</v>
      </c>
      <c r="AE1133" s="270">
        <v>44158</v>
      </c>
      <c r="AF1133" s="271">
        <v>1340</v>
      </c>
      <c r="AG1133" s="271">
        <v>0</v>
      </c>
      <c r="AH1133" s="271">
        <v>44654</v>
      </c>
      <c r="AI1133" s="271">
        <v>1304</v>
      </c>
      <c r="AJ1133" s="271">
        <v>0</v>
      </c>
      <c r="AK1133" s="268">
        <v>0.0303455772453463</v>
      </c>
      <c r="AL1133" s="268">
        <v>0.0292023111031487</v>
      </c>
      <c r="AM1133" s="269">
        <v>0.0011432661421976</v>
      </c>
    </row>
    <row r="1134" spans="1:39">
      <c r="A1134" s="279" t="s">
        <v>1669</v>
      </c>
      <c r="B1134" s="280" t="s">
        <v>3351</v>
      </c>
      <c r="C1134" s="262" t="s">
        <v>1712</v>
      </c>
      <c r="D1134" s="280" t="s">
        <v>1713</v>
      </c>
      <c r="E1134" s="263">
        <v>4232</v>
      </c>
      <c r="F1134" s="263">
        <v>48</v>
      </c>
      <c r="G1134" s="263">
        <v>31</v>
      </c>
      <c r="H1134" s="263">
        <v>2</v>
      </c>
      <c r="I1134" s="263">
        <v>0</v>
      </c>
      <c r="J1134" s="264">
        <v>2723</v>
      </c>
      <c r="K1134" s="264">
        <v>56</v>
      </c>
      <c r="L1134" s="264">
        <v>55</v>
      </c>
      <c r="M1134" s="264">
        <v>1</v>
      </c>
      <c r="N1134" s="264">
        <v>0</v>
      </c>
      <c r="O1134" s="264">
        <v>4428</v>
      </c>
      <c r="P1134" s="264">
        <v>52</v>
      </c>
      <c r="Q1134" s="264">
        <v>52</v>
      </c>
      <c r="R1134" s="264">
        <v>6</v>
      </c>
      <c r="S1134" s="264">
        <v>0</v>
      </c>
      <c r="T1134" s="265">
        <v>0.015</v>
      </c>
      <c r="U1134" s="266">
        <v>133183</v>
      </c>
      <c r="V1134" s="266">
        <v>1532</v>
      </c>
      <c r="W1134" s="266">
        <v>1513</v>
      </c>
      <c r="X1134" s="266">
        <v>1</v>
      </c>
      <c r="Y1134" s="264">
        <v>1356</v>
      </c>
      <c r="Z1134" s="267">
        <v>0.0114954611324268</v>
      </c>
      <c r="AA1134" s="267">
        <v>0.0113421550094518</v>
      </c>
      <c r="AB1134" s="267">
        <v>0.0205655526992288</v>
      </c>
      <c r="AC1134" s="268">
        <v>0.011743450767841</v>
      </c>
      <c r="AD1134" s="269">
        <v>-0.00922339768977699</v>
      </c>
      <c r="AE1134" s="270">
        <v>30048</v>
      </c>
      <c r="AF1134" s="271">
        <v>395</v>
      </c>
      <c r="AG1134" s="271">
        <v>0</v>
      </c>
      <c r="AH1134" s="271">
        <v>30760</v>
      </c>
      <c r="AI1134" s="271">
        <v>376</v>
      </c>
      <c r="AJ1134" s="271">
        <v>0</v>
      </c>
      <c r="AK1134" s="268">
        <v>0.0131456336528222</v>
      </c>
      <c r="AL1134" s="268">
        <v>0.01222366710013</v>
      </c>
      <c r="AM1134" s="269">
        <v>0.000921966552692112</v>
      </c>
    </row>
    <row r="1135" spans="1:39">
      <c r="A1135" s="279" t="s">
        <v>1669</v>
      </c>
      <c r="B1135" s="280" t="s">
        <v>3351</v>
      </c>
      <c r="C1135" s="262" t="s">
        <v>1714</v>
      </c>
      <c r="D1135" s="280" t="s">
        <v>1715</v>
      </c>
      <c r="E1135" s="263">
        <v>4066</v>
      </c>
      <c r="F1135" s="263">
        <v>49</v>
      </c>
      <c r="G1135" s="263">
        <v>35</v>
      </c>
      <c r="H1135" s="263">
        <v>0</v>
      </c>
      <c r="I1135" s="263">
        <v>0</v>
      </c>
      <c r="J1135" s="264">
        <v>2458</v>
      </c>
      <c r="K1135" s="264">
        <v>51</v>
      </c>
      <c r="L1135" s="264">
        <v>50</v>
      </c>
      <c r="M1135" s="264">
        <v>0</v>
      </c>
      <c r="N1135" s="264">
        <v>0</v>
      </c>
      <c r="O1135" s="264">
        <v>3690</v>
      </c>
      <c r="P1135" s="264">
        <v>66</v>
      </c>
      <c r="Q1135" s="264">
        <v>66</v>
      </c>
      <c r="R1135" s="264">
        <v>6</v>
      </c>
      <c r="S1135" s="264">
        <v>0</v>
      </c>
      <c r="T1135" s="265">
        <v>0.015</v>
      </c>
      <c r="U1135" s="266">
        <v>107209</v>
      </c>
      <c r="V1135" s="266">
        <v>1751</v>
      </c>
      <c r="W1135" s="266">
        <v>1735</v>
      </c>
      <c r="X1135" s="266">
        <v>0</v>
      </c>
      <c r="Y1135" s="264">
        <v>1544</v>
      </c>
      <c r="Z1135" s="267">
        <v>0.0163325840181328</v>
      </c>
      <c r="AA1135" s="267">
        <v>0.0120511559272012</v>
      </c>
      <c r="AB1135" s="267">
        <v>0.0207485760781123</v>
      </c>
      <c r="AC1135" s="268">
        <v>0.0178861788617886</v>
      </c>
      <c r="AD1135" s="269">
        <v>-0.0086974201509111</v>
      </c>
      <c r="AE1135" s="270">
        <v>24904</v>
      </c>
      <c r="AF1135" s="271">
        <v>426</v>
      </c>
      <c r="AG1135" s="271">
        <v>0</v>
      </c>
      <c r="AH1135" s="271">
        <v>24027</v>
      </c>
      <c r="AI1135" s="271">
        <v>381</v>
      </c>
      <c r="AJ1135" s="271">
        <v>0</v>
      </c>
      <c r="AK1135" s="268">
        <v>0.017105685833601</v>
      </c>
      <c r="AL1135" s="268">
        <v>0.015857160694219</v>
      </c>
      <c r="AM1135" s="269">
        <v>0.00124852513938202</v>
      </c>
    </row>
    <row r="1136" spans="1:39">
      <c r="A1136" s="279" t="s">
        <v>1669</v>
      </c>
      <c r="B1136" s="280" t="s">
        <v>3351</v>
      </c>
      <c r="C1136" s="262" t="s">
        <v>1716</v>
      </c>
      <c r="D1136" s="280" t="s">
        <v>1716</v>
      </c>
      <c r="E1136" s="263">
        <v>3763</v>
      </c>
      <c r="F1136" s="263">
        <v>52</v>
      </c>
      <c r="G1136" s="263">
        <v>31</v>
      </c>
      <c r="H1136" s="263">
        <v>1</v>
      </c>
      <c r="I1136" s="263">
        <v>0</v>
      </c>
      <c r="J1136" s="264">
        <v>2290</v>
      </c>
      <c r="K1136" s="264">
        <v>64</v>
      </c>
      <c r="L1136" s="264">
        <v>64</v>
      </c>
      <c r="M1136" s="264">
        <v>0</v>
      </c>
      <c r="N1136" s="264">
        <v>0</v>
      </c>
      <c r="O1136" s="264">
        <v>4140</v>
      </c>
      <c r="P1136" s="264">
        <v>105</v>
      </c>
      <c r="Q1136" s="264">
        <v>103</v>
      </c>
      <c r="R1136" s="264">
        <v>4</v>
      </c>
      <c r="S1136" s="264">
        <v>0</v>
      </c>
      <c r="T1136" s="265">
        <v>0.015</v>
      </c>
      <c r="U1136" s="266">
        <v>116229</v>
      </c>
      <c r="V1136" s="266">
        <v>2355</v>
      </c>
      <c r="W1136" s="266">
        <v>2332</v>
      </c>
      <c r="X1136" s="266">
        <v>1</v>
      </c>
      <c r="Y1136" s="264">
        <v>2075</v>
      </c>
      <c r="Z1136" s="267">
        <v>0.0202531209939</v>
      </c>
      <c r="AA1136" s="267">
        <v>0.0138187616263619</v>
      </c>
      <c r="AB1136" s="267">
        <v>0.0279475982532751</v>
      </c>
      <c r="AC1136" s="268">
        <v>0.0253623188405797</v>
      </c>
      <c r="AD1136" s="269">
        <v>-0.0141288366269132</v>
      </c>
      <c r="AE1136" s="270">
        <v>25829</v>
      </c>
      <c r="AF1136" s="271">
        <v>568</v>
      </c>
      <c r="AG1136" s="271">
        <v>0</v>
      </c>
      <c r="AH1136" s="271">
        <v>25947</v>
      </c>
      <c r="AI1136" s="271">
        <v>605</v>
      </c>
      <c r="AJ1136" s="271">
        <v>0</v>
      </c>
      <c r="AK1136" s="268">
        <v>0.0219907855511247</v>
      </c>
      <c r="AL1136" s="268">
        <v>0.0233167610899141</v>
      </c>
      <c r="AM1136" s="269">
        <v>-0.00132597553878935</v>
      </c>
    </row>
    <row r="1137" spans="1:39">
      <c r="A1137" s="279" t="s">
        <v>1669</v>
      </c>
      <c r="B1137" s="280" t="s">
        <v>3351</v>
      </c>
      <c r="C1137" s="262" t="s">
        <v>1717</v>
      </c>
      <c r="D1137" s="280" t="s">
        <v>1718</v>
      </c>
      <c r="E1137" s="263">
        <v>6450</v>
      </c>
      <c r="F1137" s="263">
        <v>58</v>
      </c>
      <c r="G1137" s="263">
        <v>47</v>
      </c>
      <c r="H1137" s="263">
        <v>9</v>
      </c>
      <c r="I1137" s="263">
        <v>0</v>
      </c>
      <c r="J1137" s="264">
        <v>3963</v>
      </c>
      <c r="K1137" s="264">
        <v>50</v>
      </c>
      <c r="L1137" s="264">
        <v>50</v>
      </c>
      <c r="M1137" s="264">
        <v>1</v>
      </c>
      <c r="N1137" s="264">
        <v>0</v>
      </c>
      <c r="O1137" s="264">
        <v>6539</v>
      </c>
      <c r="P1137" s="264">
        <v>78</v>
      </c>
      <c r="Q1137" s="264">
        <v>78</v>
      </c>
      <c r="R1137" s="264">
        <v>9</v>
      </c>
      <c r="S1137" s="264">
        <v>0</v>
      </c>
      <c r="T1137" s="265">
        <v>0.015</v>
      </c>
      <c r="U1137" s="266">
        <v>202579</v>
      </c>
      <c r="V1137" s="266">
        <v>2228</v>
      </c>
      <c r="W1137" s="266">
        <v>2216</v>
      </c>
      <c r="X1137" s="266">
        <v>1</v>
      </c>
      <c r="Y1137" s="264">
        <v>1996</v>
      </c>
      <c r="Z1137" s="267">
        <v>0.0109932421425715</v>
      </c>
      <c r="AA1137" s="267">
        <v>0.0089922480620155</v>
      </c>
      <c r="AB1137" s="267">
        <v>0.0126167045167802</v>
      </c>
      <c r="AC1137" s="268">
        <v>0.0119284294234592</v>
      </c>
      <c r="AD1137" s="269">
        <v>-0.00362445645476471</v>
      </c>
      <c r="AE1137" s="270">
        <v>44574</v>
      </c>
      <c r="AF1137" s="271">
        <v>519</v>
      </c>
      <c r="AG1137" s="271">
        <v>0</v>
      </c>
      <c r="AH1137" s="271">
        <v>46934</v>
      </c>
      <c r="AI1137" s="271">
        <v>555</v>
      </c>
      <c r="AJ1137" s="271">
        <v>0</v>
      </c>
      <c r="AK1137" s="268">
        <v>0.0116435590254408</v>
      </c>
      <c r="AL1137" s="268">
        <v>0.0118251161205097</v>
      </c>
      <c r="AM1137" s="269">
        <v>-0.000181557095068813</v>
      </c>
    </row>
    <row r="1138" spans="1:39">
      <c r="A1138" s="279" t="s">
        <v>1669</v>
      </c>
      <c r="B1138" s="280" t="s">
        <v>3351</v>
      </c>
      <c r="C1138" s="262" t="s">
        <v>1719</v>
      </c>
      <c r="D1138" s="280" t="s">
        <v>1720</v>
      </c>
      <c r="E1138" s="263">
        <v>5260</v>
      </c>
      <c r="F1138" s="263">
        <v>85</v>
      </c>
      <c r="G1138" s="263">
        <v>69</v>
      </c>
      <c r="H1138" s="263">
        <v>5</v>
      </c>
      <c r="I1138" s="263">
        <v>0</v>
      </c>
      <c r="J1138" s="264">
        <v>3377</v>
      </c>
      <c r="K1138" s="264">
        <v>94</v>
      </c>
      <c r="L1138" s="264">
        <v>93</v>
      </c>
      <c r="M1138" s="264">
        <v>30</v>
      </c>
      <c r="N1138" s="264">
        <v>0</v>
      </c>
      <c r="O1138" s="264">
        <v>5388</v>
      </c>
      <c r="P1138" s="264">
        <v>82</v>
      </c>
      <c r="Q1138" s="264">
        <v>82</v>
      </c>
      <c r="R1138" s="264">
        <v>6</v>
      </c>
      <c r="S1138" s="264">
        <v>0</v>
      </c>
      <c r="T1138" s="265">
        <v>0.015</v>
      </c>
      <c r="U1138" s="266">
        <v>162287</v>
      </c>
      <c r="V1138" s="266">
        <v>3032</v>
      </c>
      <c r="W1138" s="266">
        <v>3015</v>
      </c>
      <c r="X1138" s="266">
        <v>2</v>
      </c>
      <c r="Y1138" s="264">
        <v>2750</v>
      </c>
      <c r="Z1138" s="267">
        <v>0.0186706267291896</v>
      </c>
      <c r="AA1138" s="267">
        <v>0.0161596958174905</v>
      </c>
      <c r="AB1138" s="267">
        <v>0.0278353568255848</v>
      </c>
      <c r="AC1138" s="268">
        <v>0.0152190051967335</v>
      </c>
      <c r="AD1138" s="269">
        <v>-0.0116756610080943</v>
      </c>
      <c r="AE1138" s="270">
        <v>36264</v>
      </c>
      <c r="AF1138" s="271">
        <v>741</v>
      </c>
      <c r="AG1138" s="271">
        <v>2</v>
      </c>
      <c r="AH1138" s="271">
        <v>37264</v>
      </c>
      <c r="AI1138" s="271">
        <v>713</v>
      </c>
      <c r="AJ1138" s="271">
        <v>0</v>
      </c>
      <c r="AK1138" s="268">
        <v>0.0203783366424002</v>
      </c>
      <c r="AL1138" s="268">
        <v>0.0191337483898669</v>
      </c>
      <c r="AM1138" s="269">
        <v>0.00124458825253328</v>
      </c>
    </row>
    <row r="1139" spans="1:39">
      <c r="A1139" s="279" t="s">
        <v>1669</v>
      </c>
      <c r="B1139" s="280" t="s">
        <v>3351</v>
      </c>
      <c r="C1139" s="262" t="s">
        <v>1721</v>
      </c>
      <c r="D1139" s="280" t="s">
        <v>1722</v>
      </c>
      <c r="E1139" s="263">
        <v>4420</v>
      </c>
      <c r="F1139" s="263">
        <v>53</v>
      </c>
      <c r="G1139" s="263">
        <v>41</v>
      </c>
      <c r="H1139" s="263">
        <v>6</v>
      </c>
      <c r="I1139" s="263">
        <v>0</v>
      </c>
      <c r="J1139" s="264">
        <v>2654</v>
      </c>
      <c r="K1139" s="264">
        <v>33</v>
      </c>
      <c r="L1139" s="264">
        <v>33</v>
      </c>
      <c r="M1139" s="264">
        <v>0</v>
      </c>
      <c r="N1139" s="264">
        <v>0</v>
      </c>
      <c r="O1139" s="264">
        <v>4700</v>
      </c>
      <c r="P1139" s="264">
        <v>60</v>
      </c>
      <c r="Q1139" s="264">
        <v>60</v>
      </c>
      <c r="R1139" s="264">
        <v>13</v>
      </c>
      <c r="S1139" s="264">
        <v>0</v>
      </c>
      <c r="T1139" s="265">
        <v>0.015</v>
      </c>
      <c r="U1139" s="266">
        <v>138774</v>
      </c>
      <c r="V1139" s="266">
        <v>1606</v>
      </c>
      <c r="W1139" s="266">
        <v>1594</v>
      </c>
      <c r="X1139" s="266">
        <v>1</v>
      </c>
      <c r="Y1139" s="264">
        <v>1433</v>
      </c>
      <c r="Z1139" s="267">
        <v>0.0115655670370531</v>
      </c>
      <c r="AA1139" s="267">
        <v>0.0119909502262443</v>
      </c>
      <c r="AB1139" s="267">
        <v>0.0124340617935192</v>
      </c>
      <c r="AC1139" s="268">
        <v>0.0127659574468085</v>
      </c>
      <c r="AD1139" s="269">
        <v>-0.000443111567274872</v>
      </c>
      <c r="AE1139" s="270">
        <v>31085</v>
      </c>
      <c r="AF1139" s="271">
        <v>375</v>
      </c>
      <c r="AG1139" s="271">
        <v>0</v>
      </c>
      <c r="AH1139" s="271">
        <v>32481</v>
      </c>
      <c r="AI1139" s="271">
        <v>347</v>
      </c>
      <c r="AJ1139" s="271">
        <v>0</v>
      </c>
      <c r="AK1139" s="268">
        <v>0.0120636963165514</v>
      </c>
      <c r="AL1139" s="268">
        <v>0.0106831686216557</v>
      </c>
      <c r="AM1139" s="269">
        <v>0.00138052769489565</v>
      </c>
    </row>
    <row r="1140" spans="1:39">
      <c r="A1140" s="279" t="s">
        <v>1669</v>
      </c>
      <c r="B1140" s="280" t="s">
        <v>3351</v>
      </c>
      <c r="C1140" s="262" t="s">
        <v>1723</v>
      </c>
      <c r="D1140" s="280" t="s">
        <v>1724</v>
      </c>
      <c r="E1140" s="263">
        <v>3771</v>
      </c>
      <c r="F1140" s="263">
        <v>55</v>
      </c>
      <c r="G1140" s="263">
        <v>34</v>
      </c>
      <c r="H1140" s="263">
        <v>0</v>
      </c>
      <c r="I1140" s="263">
        <v>0</v>
      </c>
      <c r="J1140" s="264">
        <v>2754</v>
      </c>
      <c r="K1140" s="264">
        <v>50</v>
      </c>
      <c r="L1140" s="264">
        <v>50</v>
      </c>
      <c r="M1140" s="264">
        <v>1</v>
      </c>
      <c r="N1140" s="264">
        <v>0</v>
      </c>
      <c r="O1140" s="264">
        <v>3891</v>
      </c>
      <c r="P1140" s="264">
        <v>47</v>
      </c>
      <c r="Q1140" s="264">
        <v>47</v>
      </c>
      <c r="R1140" s="264">
        <v>16</v>
      </c>
      <c r="S1140" s="264">
        <v>0</v>
      </c>
      <c r="T1140" s="265">
        <v>0.015</v>
      </c>
      <c r="U1140" s="266">
        <v>120680</v>
      </c>
      <c r="V1140" s="266">
        <v>1647</v>
      </c>
      <c r="W1140" s="266">
        <v>1626</v>
      </c>
      <c r="X1140" s="266">
        <v>10</v>
      </c>
      <c r="Y1140" s="264">
        <v>1483</v>
      </c>
      <c r="Z1140" s="267">
        <v>0.0135647994696719</v>
      </c>
      <c r="AA1140" s="267">
        <v>0.0145849907186423</v>
      </c>
      <c r="AB1140" s="267">
        <v>0.0181554103122731</v>
      </c>
      <c r="AC1140" s="268">
        <v>0.0120791570290414</v>
      </c>
      <c r="AD1140" s="269">
        <v>-0.00357041959363079</v>
      </c>
      <c r="AE1140" s="270">
        <v>27435</v>
      </c>
      <c r="AF1140" s="271">
        <v>370</v>
      </c>
      <c r="AG1140" s="271">
        <v>0</v>
      </c>
      <c r="AH1140" s="271">
        <v>27410</v>
      </c>
      <c r="AI1140" s="271">
        <v>384</v>
      </c>
      <c r="AJ1140" s="271">
        <v>3</v>
      </c>
      <c r="AK1140" s="268">
        <v>0.0134864224530709</v>
      </c>
      <c r="AL1140" s="268">
        <v>0.0139000364830354</v>
      </c>
      <c r="AM1140" s="269">
        <v>-0.000413614029964494</v>
      </c>
    </row>
    <row r="1141" spans="1:39">
      <c r="A1141" s="279" t="s">
        <v>1669</v>
      </c>
      <c r="B1141" s="280" t="s">
        <v>3351</v>
      </c>
      <c r="C1141" s="262" t="s">
        <v>1725</v>
      </c>
      <c r="D1141" s="280" t="s">
        <v>1726</v>
      </c>
      <c r="E1141" s="263">
        <v>3933</v>
      </c>
      <c r="F1141" s="263">
        <v>23</v>
      </c>
      <c r="G1141" s="263">
        <v>17</v>
      </c>
      <c r="H1141" s="263">
        <v>1</v>
      </c>
      <c r="I1141" s="263">
        <v>0</v>
      </c>
      <c r="J1141" s="264">
        <v>2580</v>
      </c>
      <c r="K1141" s="264">
        <v>50</v>
      </c>
      <c r="L1141" s="264">
        <v>50</v>
      </c>
      <c r="M1141" s="264">
        <v>5</v>
      </c>
      <c r="N1141" s="264">
        <v>0</v>
      </c>
      <c r="O1141" s="264">
        <v>4170</v>
      </c>
      <c r="P1141" s="264">
        <v>56</v>
      </c>
      <c r="Q1141" s="264">
        <v>56</v>
      </c>
      <c r="R1141" s="264">
        <v>13</v>
      </c>
      <c r="S1141" s="264">
        <v>0</v>
      </c>
      <c r="T1141" s="265">
        <v>0.015</v>
      </c>
      <c r="U1141" s="266">
        <v>123680</v>
      </c>
      <c r="V1141" s="266">
        <v>1940</v>
      </c>
      <c r="W1141" s="266">
        <v>1934</v>
      </c>
      <c r="X1141" s="266">
        <v>1</v>
      </c>
      <c r="Y1141" s="264">
        <v>1787</v>
      </c>
      <c r="Z1141" s="267">
        <v>0.0156775549805951</v>
      </c>
      <c r="AA1141" s="267">
        <v>0.00584795321637427</v>
      </c>
      <c r="AB1141" s="267">
        <v>0.0193798449612403</v>
      </c>
      <c r="AC1141" s="268">
        <v>0.0134292565947242</v>
      </c>
      <c r="AD1141" s="269">
        <v>-0.013531891744866</v>
      </c>
      <c r="AE1141" s="270">
        <v>27815</v>
      </c>
      <c r="AF1141" s="271">
        <v>477</v>
      </c>
      <c r="AG1141" s="271">
        <v>0</v>
      </c>
      <c r="AH1141" s="271">
        <v>28253</v>
      </c>
      <c r="AI1141" s="271">
        <v>424</v>
      </c>
      <c r="AJ1141" s="271">
        <v>0</v>
      </c>
      <c r="AK1141" s="268">
        <v>0.0171490203127809</v>
      </c>
      <c r="AL1141" s="268">
        <v>0.0150072558666336</v>
      </c>
      <c r="AM1141" s="269">
        <v>0.00214176444614724</v>
      </c>
    </row>
    <row r="1142" spans="1:39">
      <c r="A1142" s="279" t="s">
        <v>1669</v>
      </c>
      <c r="B1142" s="280" t="s">
        <v>3351</v>
      </c>
      <c r="C1142" s="262" t="s">
        <v>1727</v>
      </c>
      <c r="D1142" s="280" t="s">
        <v>1728</v>
      </c>
      <c r="E1142" s="263">
        <v>2550</v>
      </c>
      <c r="F1142" s="263">
        <v>51</v>
      </c>
      <c r="G1142" s="263">
        <v>34</v>
      </c>
      <c r="H1142" s="263">
        <v>0</v>
      </c>
      <c r="I1142" s="263">
        <v>0</v>
      </c>
      <c r="J1142" s="264">
        <v>1624</v>
      </c>
      <c r="K1142" s="264">
        <v>39</v>
      </c>
      <c r="L1142" s="264">
        <v>39</v>
      </c>
      <c r="M1142" s="264">
        <v>0</v>
      </c>
      <c r="N1142" s="264">
        <v>0</v>
      </c>
      <c r="O1142" s="264">
        <v>2794</v>
      </c>
      <c r="P1142" s="264">
        <v>22</v>
      </c>
      <c r="Q1142" s="264">
        <v>22</v>
      </c>
      <c r="R1142" s="264">
        <v>6</v>
      </c>
      <c r="S1142" s="264">
        <v>0</v>
      </c>
      <c r="T1142" s="265">
        <v>0.015</v>
      </c>
      <c r="U1142" s="266">
        <v>78480</v>
      </c>
      <c r="V1142" s="266">
        <v>1167</v>
      </c>
      <c r="W1142" s="266">
        <v>1150</v>
      </c>
      <c r="X1142" s="266">
        <v>0</v>
      </c>
      <c r="Y1142" s="264">
        <v>1048</v>
      </c>
      <c r="Z1142" s="267">
        <v>0.0148700305810398</v>
      </c>
      <c r="AA1142" s="267">
        <v>0.02</v>
      </c>
      <c r="AB1142" s="267">
        <v>0.0240147783251232</v>
      </c>
      <c r="AC1142" s="268">
        <v>0.0078740157480315</v>
      </c>
      <c r="AD1142" s="269">
        <v>-0.00401477832512315</v>
      </c>
      <c r="AE1142" s="270">
        <v>17693</v>
      </c>
      <c r="AF1142" s="271">
        <v>256</v>
      </c>
      <c r="AG1142" s="271">
        <v>0</v>
      </c>
      <c r="AH1142" s="271">
        <v>17607</v>
      </c>
      <c r="AI1142" s="271">
        <v>295</v>
      </c>
      <c r="AJ1142" s="271">
        <v>0</v>
      </c>
      <c r="AK1142" s="268">
        <v>0.014468999039168</v>
      </c>
      <c r="AL1142" s="268">
        <v>0.0167546998352928</v>
      </c>
      <c r="AM1142" s="269">
        <v>-0.00228570079612475</v>
      </c>
    </row>
    <row r="1143" spans="1:39">
      <c r="A1143" s="279" t="s">
        <v>1669</v>
      </c>
      <c r="B1143" s="280" t="s">
        <v>3351</v>
      </c>
      <c r="C1143" s="262" t="s">
        <v>1729</v>
      </c>
      <c r="D1143" s="280" t="s">
        <v>1730</v>
      </c>
      <c r="E1143" s="263">
        <v>4606</v>
      </c>
      <c r="F1143" s="263">
        <v>42</v>
      </c>
      <c r="G1143" s="263">
        <v>33</v>
      </c>
      <c r="H1143" s="263">
        <v>2</v>
      </c>
      <c r="I1143" s="263">
        <v>0</v>
      </c>
      <c r="J1143" s="264">
        <v>3136</v>
      </c>
      <c r="K1143" s="264">
        <v>47</v>
      </c>
      <c r="L1143" s="264">
        <v>47</v>
      </c>
      <c r="M1143" s="264">
        <v>1</v>
      </c>
      <c r="N1143" s="264">
        <v>0</v>
      </c>
      <c r="O1143" s="264">
        <v>4911</v>
      </c>
      <c r="P1143" s="264">
        <v>44</v>
      </c>
      <c r="Q1143" s="264">
        <v>44</v>
      </c>
      <c r="R1143" s="264">
        <v>3</v>
      </c>
      <c r="S1143" s="264">
        <v>0</v>
      </c>
      <c r="T1143" s="265">
        <v>0.015</v>
      </c>
      <c r="U1143" s="266">
        <v>142668</v>
      </c>
      <c r="V1143" s="266">
        <v>1595</v>
      </c>
      <c r="W1143" s="266">
        <v>1586</v>
      </c>
      <c r="X1143" s="266">
        <v>1</v>
      </c>
      <c r="Y1143" s="264">
        <v>1418</v>
      </c>
      <c r="Z1143" s="267">
        <v>0.0111727927776376</v>
      </c>
      <c r="AA1143" s="267">
        <v>0.00911854103343465</v>
      </c>
      <c r="AB1143" s="267">
        <v>0.0149872448979592</v>
      </c>
      <c r="AC1143" s="268">
        <v>0.00895947872123804</v>
      </c>
      <c r="AD1143" s="269">
        <v>-0.00586870386452453</v>
      </c>
      <c r="AE1143" s="270">
        <v>32136</v>
      </c>
      <c r="AF1143" s="271">
        <v>345</v>
      </c>
      <c r="AG1143" s="271">
        <v>0</v>
      </c>
      <c r="AH1143" s="271">
        <v>32372</v>
      </c>
      <c r="AI1143" s="271">
        <v>436</v>
      </c>
      <c r="AJ1143" s="271">
        <v>1</v>
      </c>
      <c r="AK1143" s="268">
        <v>0.0107356235997013</v>
      </c>
      <c r="AL1143" s="268">
        <v>0.0134375386136167</v>
      </c>
      <c r="AM1143" s="269">
        <v>-0.00270191501391544</v>
      </c>
    </row>
    <row r="1144" spans="1:39">
      <c r="A1144" s="279" t="s">
        <v>1669</v>
      </c>
      <c r="B1144" s="280" t="s">
        <v>3351</v>
      </c>
      <c r="C1144" s="262" t="s">
        <v>1731</v>
      </c>
      <c r="D1144" s="280" t="s">
        <v>1731</v>
      </c>
      <c r="E1144" s="263">
        <v>2542</v>
      </c>
      <c r="F1144" s="263">
        <v>30</v>
      </c>
      <c r="G1144" s="263">
        <v>21</v>
      </c>
      <c r="H1144" s="263">
        <v>5</v>
      </c>
      <c r="I1144" s="263">
        <v>0</v>
      </c>
      <c r="J1144" s="264">
        <v>1634</v>
      </c>
      <c r="K1144" s="264">
        <v>27</v>
      </c>
      <c r="L1144" s="264">
        <v>27</v>
      </c>
      <c r="M1144" s="264">
        <v>0</v>
      </c>
      <c r="N1144" s="264">
        <v>0</v>
      </c>
      <c r="O1144" s="264">
        <v>2692</v>
      </c>
      <c r="P1144" s="264">
        <v>36</v>
      </c>
      <c r="Q1144" s="264">
        <v>36</v>
      </c>
      <c r="R1144" s="264">
        <v>5</v>
      </c>
      <c r="S1144" s="264">
        <v>0</v>
      </c>
      <c r="T1144" s="265">
        <v>0.015</v>
      </c>
      <c r="U1144" s="266">
        <v>80496</v>
      </c>
      <c r="V1144" s="266">
        <v>1034</v>
      </c>
      <c r="W1144" s="266">
        <v>1025</v>
      </c>
      <c r="X1144" s="266">
        <v>0</v>
      </c>
      <c r="Y1144" s="264">
        <v>922</v>
      </c>
      <c r="Z1144" s="267">
        <v>0.0128453587755913</v>
      </c>
      <c r="AA1144" s="267">
        <v>0.011801730920535</v>
      </c>
      <c r="AB1144" s="267">
        <v>0.0165238678090575</v>
      </c>
      <c r="AC1144" s="268">
        <v>0.0133729569093611</v>
      </c>
      <c r="AD1144" s="269">
        <v>-0.00472213688852251</v>
      </c>
      <c r="AE1144" s="270">
        <v>18247</v>
      </c>
      <c r="AF1144" s="271">
        <v>260</v>
      </c>
      <c r="AG1144" s="271">
        <v>0</v>
      </c>
      <c r="AH1144" s="271">
        <v>18625</v>
      </c>
      <c r="AI1144" s="271">
        <v>233</v>
      </c>
      <c r="AJ1144" s="271">
        <v>0</v>
      </c>
      <c r="AK1144" s="268">
        <v>0.0142489176302954</v>
      </c>
      <c r="AL1144" s="268">
        <v>0.012510067114094</v>
      </c>
      <c r="AM1144" s="269">
        <v>0.00173885051620143</v>
      </c>
    </row>
    <row r="1145" spans="1:39">
      <c r="A1145" s="279" t="s">
        <v>1669</v>
      </c>
      <c r="B1145" s="280" t="s">
        <v>3351</v>
      </c>
      <c r="C1145" s="262" t="s">
        <v>1732</v>
      </c>
      <c r="D1145" s="280" t="s">
        <v>1733</v>
      </c>
      <c r="E1145" s="263">
        <v>4023</v>
      </c>
      <c r="F1145" s="263">
        <v>62</v>
      </c>
      <c r="G1145" s="263">
        <v>50</v>
      </c>
      <c r="H1145" s="263">
        <v>0</v>
      </c>
      <c r="I1145" s="263">
        <v>0</v>
      </c>
      <c r="J1145" s="264">
        <v>3391</v>
      </c>
      <c r="K1145" s="264">
        <v>59</v>
      </c>
      <c r="L1145" s="264">
        <v>59</v>
      </c>
      <c r="M1145" s="264">
        <v>1</v>
      </c>
      <c r="N1145" s="264">
        <v>0</v>
      </c>
      <c r="O1145" s="264">
        <v>4473</v>
      </c>
      <c r="P1145" s="264">
        <v>70</v>
      </c>
      <c r="Q1145" s="264">
        <v>70</v>
      </c>
      <c r="R1145" s="264">
        <v>4</v>
      </c>
      <c r="S1145" s="264">
        <v>0</v>
      </c>
      <c r="T1145" s="265">
        <v>0.015</v>
      </c>
      <c r="U1145" s="266">
        <v>138194</v>
      </c>
      <c r="V1145" s="266">
        <v>2109</v>
      </c>
      <c r="W1145" s="266">
        <v>2097</v>
      </c>
      <c r="X1145" s="266">
        <v>0</v>
      </c>
      <c r="Y1145" s="264">
        <v>1882</v>
      </c>
      <c r="Z1145" s="267">
        <v>0.0152611546087384</v>
      </c>
      <c r="AA1145" s="267">
        <v>0.0154113845389013</v>
      </c>
      <c r="AB1145" s="267">
        <v>0.0173989973459157</v>
      </c>
      <c r="AC1145" s="268">
        <v>0.0156494522691706</v>
      </c>
      <c r="AD1145" s="269">
        <v>-0.00198761280701434</v>
      </c>
      <c r="AE1145" s="270">
        <v>31450</v>
      </c>
      <c r="AF1145" s="271">
        <v>440</v>
      </c>
      <c r="AG1145" s="271">
        <v>0</v>
      </c>
      <c r="AH1145" s="271">
        <v>31659</v>
      </c>
      <c r="AI1145" s="271">
        <v>531</v>
      </c>
      <c r="AJ1145" s="271">
        <v>0</v>
      </c>
      <c r="AK1145" s="268">
        <v>0.0139904610492846</v>
      </c>
      <c r="AL1145" s="268">
        <v>0.0167724817587416</v>
      </c>
      <c r="AM1145" s="269">
        <v>-0.00278202070945701</v>
      </c>
    </row>
    <row r="1146" spans="1:39">
      <c r="A1146" s="279" t="s">
        <v>1669</v>
      </c>
      <c r="B1146" s="280" t="s">
        <v>3349</v>
      </c>
      <c r="C1146" s="262" t="s">
        <v>1734</v>
      </c>
      <c r="D1146" s="280" t="s">
        <v>1735</v>
      </c>
      <c r="E1146" s="263">
        <v>4339</v>
      </c>
      <c r="F1146" s="263">
        <v>131</v>
      </c>
      <c r="G1146" s="263">
        <v>94</v>
      </c>
      <c r="H1146" s="263">
        <v>1</v>
      </c>
      <c r="I1146" s="263">
        <v>0</v>
      </c>
      <c r="J1146" s="264">
        <v>2716</v>
      </c>
      <c r="K1146" s="264">
        <v>107</v>
      </c>
      <c r="L1146" s="264">
        <v>107</v>
      </c>
      <c r="M1146" s="264">
        <v>7</v>
      </c>
      <c r="N1146" s="264">
        <v>0</v>
      </c>
      <c r="O1146" s="264">
        <v>3729</v>
      </c>
      <c r="P1146" s="264">
        <v>135</v>
      </c>
      <c r="Q1146" s="264">
        <v>135</v>
      </c>
      <c r="R1146" s="264">
        <v>30</v>
      </c>
      <c r="S1146" s="264">
        <v>0</v>
      </c>
      <c r="T1146" s="265">
        <v>0.015</v>
      </c>
      <c r="U1146" s="266">
        <v>108629</v>
      </c>
      <c r="V1146" s="266">
        <v>3480</v>
      </c>
      <c r="W1146" s="266">
        <v>3441</v>
      </c>
      <c r="X1146" s="266">
        <v>0</v>
      </c>
      <c r="Y1146" s="264">
        <v>3081</v>
      </c>
      <c r="Z1146" s="267">
        <v>0.0320356442570584</v>
      </c>
      <c r="AA1146" s="267">
        <v>0.03019128831528</v>
      </c>
      <c r="AB1146" s="267">
        <v>0.0393961708394698</v>
      </c>
      <c r="AC1146" s="268">
        <v>0.0362027353177796</v>
      </c>
      <c r="AD1146" s="269">
        <v>-0.00920488252418979</v>
      </c>
      <c r="AE1146" s="270">
        <v>24805</v>
      </c>
      <c r="AF1146" s="271">
        <v>888</v>
      </c>
      <c r="AG1146" s="271">
        <v>0</v>
      </c>
      <c r="AH1146" s="271">
        <v>23502</v>
      </c>
      <c r="AI1146" s="271">
        <v>775</v>
      </c>
      <c r="AJ1146" s="271">
        <v>0</v>
      </c>
      <c r="AK1146" s="268">
        <v>0.0357992340253981</v>
      </c>
      <c r="AL1146" s="268">
        <v>0.0329759169432389</v>
      </c>
      <c r="AM1146" s="269">
        <v>0.00282331708215924</v>
      </c>
    </row>
    <row r="1147" spans="1:39">
      <c r="A1147" s="279" t="s">
        <v>1669</v>
      </c>
      <c r="B1147" s="280" t="s">
        <v>3349</v>
      </c>
      <c r="C1147" s="262" t="s">
        <v>1736</v>
      </c>
      <c r="D1147" s="280" t="s">
        <v>1737</v>
      </c>
      <c r="E1147" s="263">
        <v>2471</v>
      </c>
      <c r="F1147" s="263">
        <v>65</v>
      </c>
      <c r="G1147" s="263">
        <v>47</v>
      </c>
      <c r="H1147" s="263">
        <v>1</v>
      </c>
      <c r="I1147" s="263">
        <v>0</v>
      </c>
      <c r="J1147" s="264">
        <v>1411</v>
      </c>
      <c r="K1147" s="264">
        <v>67</v>
      </c>
      <c r="L1147" s="264">
        <v>67</v>
      </c>
      <c r="M1147" s="264">
        <v>7</v>
      </c>
      <c r="N1147" s="264">
        <v>0</v>
      </c>
      <c r="O1147" s="264">
        <v>2155</v>
      </c>
      <c r="P1147" s="264">
        <v>56</v>
      </c>
      <c r="Q1147" s="264">
        <v>56</v>
      </c>
      <c r="R1147" s="264">
        <v>30</v>
      </c>
      <c r="S1147" s="264">
        <v>0</v>
      </c>
      <c r="T1147" s="265">
        <v>0.015</v>
      </c>
      <c r="U1147" s="266">
        <v>65050</v>
      </c>
      <c r="V1147" s="266">
        <v>2122</v>
      </c>
      <c r="W1147" s="266">
        <v>2102</v>
      </c>
      <c r="X1147" s="266">
        <v>0</v>
      </c>
      <c r="Y1147" s="264">
        <v>1955</v>
      </c>
      <c r="Z1147" s="267">
        <v>0.0326210607225211</v>
      </c>
      <c r="AA1147" s="267">
        <v>0.0263051396195872</v>
      </c>
      <c r="AB1147" s="267">
        <v>0.0474840538625089</v>
      </c>
      <c r="AC1147" s="268">
        <v>0.0259860788863109</v>
      </c>
      <c r="AD1147" s="269">
        <v>-0.0211789142429216</v>
      </c>
      <c r="AE1147" s="270">
        <v>14908</v>
      </c>
      <c r="AF1147" s="271">
        <v>457</v>
      </c>
      <c r="AG1147" s="271">
        <v>0</v>
      </c>
      <c r="AH1147" s="271">
        <v>14143</v>
      </c>
      <c r="AI1147" s="271">
        <v>509</v>
      </c>
      <c r="AJ1147" s="271">
        <v>0</v>
      </c>
      <c r="AK1147" s="268">
        <v>0.0306546820499061</v>
      </c>
      <c r="AL1147" s="268">
        <v>0.0359895354592378</v>
      </c>
      <c r="AM1147" s="269">
        <v>-0.00533485340933169</v>
      </c>
    </row>
    <row r="1148" spans="1:39">
      <c r="A1148" s="279" t="s">
        <v>1669</v>
      </c>
      <c r="B1148" s="280" t="s">
        <v>3349</v>
      </c>
      <c r="C1148" s="262" t="s">
        <v>1738</v>
      </c>
      <c r="D1148" s="280" t="s">
        <v>1739</v>
      </c>
      <c r="E1148" s="263">
        <v>0</v>
      </c>
      <c r="F1148" s="263">
        <v>0</v>
      </c>
      <c r="G1148" s="263">
        <v>0</v>
      </c>
      <c r="H1148" s="263">
        <v>0</v>
      </c>
      <c r="I1148" s="263">
        <v>0</v>
      </c>
      <c r="J1148" s="264">
        <v>0</v>
      </c>
      <c r="K1148" s="264">
        <v>0</v>
      </c>
      <c r="L1148" s="264">
        <v>0</v>
      </c>
      <c r="M1148" s="264">
        <v>0</v>
      </c>
      <c r="N1148" s="264">
        <v>0</v>
      </c>
      <c r="O1148" s="264">
        <v>0</v>
      </c>
      <c r="P1148" s="264">
        <v>1</v>
      </c>
      <c r="Q1148" s="264">
        <v>1</v>
      </c>
      <c r="R1148" s="264">
        <v>1</v>
      </c>
      <c r="S1148" s="264">
        <v>0</v>
      </c>
      <c r="T1148" s="265">
        <v>0.015</v>
      </c>
      <c r="U1148" s="266">
        <v>0</v>
      </c>
      <c r="V1148" s="266">
        <v>4</v>
      </c>
      <c r="W1148" s="266">
        <v>4</v>
      </c>
      <c r="X1148" s="266">
        <v>0</v>
      </c>
      <c r="Y1148" s="264">
        <v>4</v>
      </c>
      <c r="Z1148" s="267">
        <v>0</v>
      </c>
      <c r="AA1148" s="267">
        <v>0</v>
      </c>
      <c r="AB1148" s="267">
        <v>0</v>
      </c>
      <c r="AC1148" s="268">
        <v>0</v>
      </c>
      <c r="AD1148" s="269">
        <v>0</v>
      </c>
      <c r="AE1148" s="270">
        <v>0</v>
      </c>
      <c r="AF1148" s="271">
        <v>1</v>
      </c>
      <c r="AG1148" s="271">
        <v>0</v>
      </c>
      <c r="AH1148" s="271">
        <v>0</v>
      </c>
      <c r="AI1148" s="271">
        <v>2</v>
      </c>
      <c r="AJ1148" s="271">
        <v>0</v>
      </c>
      <c r="AK1148" s="268">
        <v>0</v>
      </c>
      <c r="AL1148" s="268">
        <v>0</v>
      </c>
      <c r="AM1148" s="269">
        <v>0</v>
      </c>
    </row>
    <row r="1149" spans="1:39">
      <c r="A1149" s="279" t="s">
        <v>1669</v>
      </c>
      <c r="B1149" s="280" t="s">
        <v>3349</v>
      </c>
      <c r="C1149" s="262" t="s">
        <v>1740</v>
      </c>
      <c r="D1149" s="280" t="s">
        <v>1741</v>
      </c>
      <c r="E1149" s="263">
        <v>5046</v>
      </c>
      <c r="F1149" s="263">
        <v>74</v>
      </c>
      <c r="G1149" s="263">
        <v>59</v>
      </c>
      <c r="H1149" s="263">
        <v>0</v>
      </c>
      <c r="I1149" s="263">
        <v>0</v>
      </c>
      <c r="J1149" s="264">
        <v>3501</v>
      </c>
      <c r="K1149" s="264">
        <v>58</v>
      </c>
      <c r="L1149" s="264">
        <v>58</v>
      </c>
      <c r="M1149" s="264">
        <v>9</v>
      </c>
      <c r="N1149" s="264">
        <v>1</v>
      </c>
      <c r="O1149" s="264">
        <v>4531</v>
      </c>
      <c r="P1149" s="264">
        <v>99</v>
      </c>
      <c r="Q1149" s="264">
        <v>99</v>
      </c>
      <c r="R1149" s="264">
        <v>50</v>
      </c>
      <c r="S1149" s="264">
        <v>0</v>
      </c>
      <c r="T1149" s="265">
        <v>0.015</v>
      </c>
      <c r="U1149" s="266">
        <v>114577</v>
      </c>
      <c r="V1149" s="266">
        <v>2361</v>
      </c>
      <c r="W1149" s="266">
        <v>2346</v>
      </c>
      <c r="X1149" s="266">
        <v>9</v>
      </c>
      <c r="Y1149" s="264">
        <v>2149</v>
      </c>
      <c r="Z1149" s="267">
        <v>0.0205276800754078</v>
      </c>
      <c r="AA1149" s="267">
        <v>0.0146650812524772</v>
      </c>
      <c r="AB1149" s="267">
        <v>0.0162810625535561</v>
      </c>
      <c r="AC1149" s="268">
        <v>0.0218494813506952</v>
      </c>
      <c r="AD1149" s="269">
        <v>-0.00161598130107892</v>
      </c>
      <c r="AE1149" s="270">
        <v>29566</v>
      </c>
      <c r="AF1149" s="271">
        <v>505</v>
      </c>
      <c r="AG1149" s="271">
        <v>2</v>
      </c>
      <c r="AH1149" s="271">
        <v>25718</v>
      </c>
      <c r="AI1149" s="271">
        <v>577</v>
      </c>
      <c r="AJ1149" s="271">
        <v>1</v>
      </c>
      <c r="AK1149" s="268">
        <v>0.0170127849556923</v>
      </c>
      <c r="AL1149" s="268">
        <v>0.022396764911735</v>
      </c>
      <c r="AM1149" s="269">
        <v>-0.00538397995604262</v>
      </c>
    </row>
    <row r="1150" spans="1:39">
      <c r="A1150" s="279" t="s">
        <v>1669</v>
      </c>
      <c r="B1150" s="280" t="s">
        <v>3349</v>
      </c>
      <c r="C1150" s="262" t="s">
        <v>1742</v>
      </c>
      <c r="D1150" s="280" t="s">
        <v>1743</v>
      </c>
      <c r="E1150" s="263">
        <v>3219</v>
      </c>
      <c r="F1150" s="263">
        <v>61</v>
      </c>
      <c r="G1150" s="263">
        <v>52</v>
      </c>
      <c r="H1150" s="263">
        <v>0</v>
      </c>
      <c r="I1150" s="263">
        <v>0</v>
      </c>
      <c r="J1150" s="264">
        <v>2057</v>
      </c>
      <c r="K1150" s="264">
        <v>64</v>
      </c>
      <c r="L1150" s="264">
        <v>64</v>
      </c>
      <c r="M1150" s="264">
        <v>9</v>
      </c>
      <c r="N1150" s="264">
        <v>0</v>
      </c>
      <c r="O1150" s="264">
        <v>2835</v>
      </c>
      <c r="P1150" s="264">
        <v>72</v>
      </c>
      <c r="Q1150" s="264">
        <v>70</v>
      </c>
      <c r="R1150" s="264">
        <v>16</v>
      </c>
      <c r="S1150" s="264">
        <v>0</v>
      </c>
      <c r="T1150" s="265">
        <v>0.015</v>
      </c>
      <c r="U1150" s="266">
        <v>72393</v>
      </c>
      <c r="V1150" s="266">
        <v>1811</v>
      </c>
      <c r="W1150" s="266">
        <v>1799</v>
      </c>
      <c r="X1150" s="266">
        <v>4</v>
      </c>
      <c r="Y1150" s="264">
        <v>1592</v>
      </c>
      <c r="Z1150" s="267">
        <v>0.0249609768900308</v>
      </c>
      <c r="AA1150" s="267">
        <v>0.0189499844672258</v>
      </c>
      <c r="AB1150" s="267">
        <v>0.031113271754983</v>
      </c>
      <c r="AC1150" s="268">
        <v>0.0253968253968254</v>
      </c>
      <c r="AD1150" s="269">
        <v>-0.0121632872877571</v>
      </c>
      <c r="AE1150" s="270">
        <v>18002</v>
      </c>
      <c r="AF1150" s="271">
        <v>470</v>
      </c>
      <c r="AG1150" s="271">
        <v>1</v>
      </c>
      <c r="AH1150" s="271">
        <v>15661</v>
      </c>
      <c r="AI1150" s="271">
        <v>430</v>
      </c>
      <c r="AJ1150" s="271">
        <v>1</v>
      </c>
      <c r="AK1150" s="268">
        <v>0.0260526608154649</v>
      </c>
      <c r="AL1150" s="268">
        <v>0.0273928867888385</v>
      </c>
      <c r="AM1150" s="269">
        <v>-0.00134022597337357</v>
      </c>
    </row>
    <row r="1151" spans="1:39">
      <c r="A1151" s="279" t="s">
        <v>1669</v>
      </c>
      <c r="B1151" s="280" t="s">
        <v>3349</v>
      </c>
      <c r="C1151" s="262" t="s">
        <v>1744</v>
      </c>
      <c r="D1151" s="280" t="s">
        <v>1745</v>
      </c>
      <c r="E1151" s="263">
        <v>0</v>
      </c>
      <c r="F1151" s="263">
        <v>0</v>
      </c>
      <c r="G1151" s="263">
        <v>0</v>
      </c>
      <c r="H1151" s="263">
        <v>0</v>
      </c>
      <c r="I1151" s="263">
        <v>0</v>
      </c>
      <c r="J1151" s="264">
        <v>0</v>
      </c>
      <c r="K1151" s="264">
        <v>0</v>
      </c>
      <c r="L1151" s="264">
        <v>0</v>
      </c>
      <c r="M1151" s="264">
        <v>0</v>
      </c>
      <c r="N1151" s="264">
        <v>0</v>
      </c>
      <c r="O1151" s="264">
        <v>0</v>
      </c>
      <c r="P1151" s="264">
        <v>0</v>
      </c>
      <c r="Q1151" s="264">
        <v>0</v>
      </c>
      <c r="R1151" s="264">
        <v>0</v>
      </c>
      <c r="S1151" s="264">
        <v>0</v>
      </c>
      <c r="T1151" s="265">
        <v>0.015</v>
      </c>
      <c r="U1151" s="266">
        <v>0</v>
      </c>
      <c r="V1151" s="266">
        <v>3</v>
      </c>
      <c r="W1151" s="266">
        <v>3</v>
      </c>
      <c r="X1151" s="266">
        <v>0</v>
      </c>
      <c r="Y1151" s="264">
        <v>3</v>
      </c>
      <c r="Z1151" s="267">
        <v>0</v>
      </c>
      <c r="AA1151" s="267">
        <v>0</v>
      </c>
      <c r="AB1151" s="267">
        <v>0</v>
      </c>
      <c r="AC1151" s="268">
        <v>0</v>
      </c>
      <c r="AD1151" s="269">
        <v>0</v>
      </c>
      <c r="AE1151" s="270">
        <v>0</v>
      </c>
      <c r="AF1151" s="271">
        <v>1</v>
      </c>
      <c r="AG1151" s="271">
        <v>0</v>
      </c>
      <c r="AH1151" s="271">
        <v>0</v>
      </c>
      <c r="AI1151" s="271">
        <v>1</v>
      </c>
      <c r="AJ1151" s="271">
        <v>0</v>
      </c>
      <c r="AK1151" s="268">
        <v>0</v>
      </c>
      <c r="AL1151" s="268">
        <v>0</v>
      </c>
      <c r="AM1151" s="269">
        <v>0</v>
      </c>
    </row>
    <row r="1152" spans="1:39">
      <c r="A1152" s="279" t="s">
        <v>1669</v>
      </c>
      <c r="B1152" s="280" t="s">
        <v>3350</v>
      </c>
      <c r="C1152" s="262" t="s">
        <v>1746</v>
      </c>
      <c r="D1152" s="280" t="s">
        <v>1747</v>
      </c>
      <c r="E1152" s="263">
        <v>0</v>
      </c>
      <c r="F1152" s="263">
        <v>2</v>
      </c>
      <c r="G1152" s="263">
        <v>2</v>
      </c>
      <c r="H1152" s="263">
        <v>2</v>
      </c>
      <c r="I1152" s="263">
        <v>0</v>
      </c>
      <c r="J1152" s="264">
        <v>0</v>
      </c>
      <c r="K1152" s="264">
        <v>0</v>
      </c>
      <c r="L1152" s="264">
        <v>0</v>
      </c>
      <c r="M1152" s="264">
        <v>0</v>
      </c>
      <c r="N1152" s="264">
        <v>0</v>
      </c>
      <c r="O1152" s="264">
        <v>0</v>
      </c>
      <c r="P1152" s="264">
        <v>1</v>
      </c>
      <c r="Q1152" s="264">
        <v>1</v>
      </c>
      <c r="R1152" s="264">
        <v>1</v>
      </c>
      <c r="S1152" s="264">
        <v>0</v>
      </c>
      <c r="T1152" s="265">
        <v>0.015</v>
      </c>
      <c r="U1152" s="266">
        <v>0</v>
      </c>
      <c r="V1152" s="266">
        <v>8</v>
      </c>
      <c r="W1152" s="266">
        <v>8</v>
      </c>
      <c r="X1152" s="266">
        <v>0</v>
      </c>
      <c r="Y1152" s="264">
        <v>8</v>
      </c>
      <c r="Z1152" s="267">
        <v>0</v>
      </c>
      <c r="AA1152" s="267">
        <v>0</v>
      </c>
      <c r="AB1152" s="267">
        <v>0</v>
      </c>
      <c r="AC1152" s="268">
        <v>0</v>
      </c>
      <c r="AD1152" s="269">
        <v>0</v>
      </c>
      <c r="AE1152" s="270">
        <v>0</v>
      </c>
      <c r="AF1152" s="271">
        <v>3</v>
      </c>
      <c r="AG1152" s="271">
        <v>0</v>
      </c>
      <c r="AH1152" s="271">
        <v>0</v>
      </c>
      <c r="AI1152" s="271">
        <v>1</v>
      </c>
      <c r="AJ1152" s="271">
        <v>0</v>
      </c>
      <c r="AK1152" s="268">
        <v>0</v>
      </c>
      <c r="AL1152" s="268">
        <v>0</v>
      </c>
      <c r="AM1152" s="269">
        <v>0</v>
      </c>
    </row>
    <row r="1153" spans="1:39">
      <c r="A1153" s="279" t="s">
        <v>1669</v>
      </c>
      <c r="B1153" s="280" t="s">
        <v>3350</v>
      </c>
      <c r="C1153" s="262" t="s">
        <v>1748</v>
      </c>
      <c r="D1153" s="280" t="s">
        <v>1749</v>
      </c>
      <c r="E1153" s="263">
        <v>2748</v>
      </c>
      <c r="F1153" s="263">
        <v>55</v>
      </c>
      <c r="G1153" s="263">
        <v>34</v>
      </c>
      <c r="H1153" s="263">
        <v>2</v>
      </c>
      <c r="I1153" s="263">
        <v>0</v>
      </c>
      <c r="J1153" s="264">
        <v>1585</v>
      </c>
      <c r="K1153" s="264">
        <v>43</v>
      </c>
      <c r="L1153" s="264">
        <v>43</v>
      </c>
      <c r="M1153" s="264">
        <v>6</v>
      </c>
      <c r="N1153" s="264">
        <v>0</v>
      </c>
      <c r="O1153" s="264">
        <v>1833</v>
      </c>
      <c r="P1153" s="264">
        <v>38</v>
      </c>
      <c r="Q1153" s="264">
        <v>38</v>
      </c>
      <c r="R1153" s="264">
        <v>17</v>
      </c>
      <c r="S1153" s="264">
        <v>0</v>
      </c>
      <c r="T1153" s="265">
        <v>0.015</v>
      </c>
      <c r="U1153" s="266">
        <v>66771</v>
      </c>
      <c r="V1153" s="266">
        <v>1177</v>
      </c>
      <c r="W1153" s="266">
        <v>1156</v>
      </c>
      <c r="X1153" s="266">
        <v>0</v>
      </c>
      <c r="Y1153" s="264">
        <v>1052</v>
      </c>
      <c r="Z1153" s="267">
        <v>0.0176274130985008</v>
      </c>
      <c r="AA1153" s="267">
        <v>0.0200145560407569</v>
      </c>
      <c r="AB1153" s="267">
        <v>0.0271293375394322</v>
      </c>
      <c r="AC1153" s="268">
        <v>0.0207310420076378</v>
      </c>
      <c r="AD1153" s="269">
        <v>-0.00711478149867526</v>
      </c>
      <c r="AE1153" s="270">
        <v>14476</v>
      </c>
      <c r="AF1153" s="271">
        <v>297</v>
      </c>
      <c r="AG1153" s="271">
        <v>0</v>
      </c>
      <c r="AH1153" s="271">
        <v>15020</v>
      </c>
      <c r="AI1153" s="271">
        <v>285</v>
      </c>
      <c r="AJ1153" s="271">
        <v>0</v>
      </c>
      <c r="AK1153" s="268">
        <v>0.020516717325228</v>
      </c>
      <c r="AL1153" s="268">
        <v>0.0189747003994674</v>
      </c>
      <c r="AM1153" s="269">
        <v>0.00154201692576059</v>
      </c>
    </row>
    <row r="1154" spans="1:39">
      <c r="A1154" s="279" t="s">
        <v>1669</v>
      </c>
      <c r="B1154" s="280" t="s">
        <v>3350</v>
      </c>
      <c r="C1154" s="262" t="s">
        <v>1750</v>
      </c>
      <c r="D1154" s="280" t="s">
        <v>1751</v>
      </c>
      <c r="E1154" s="263">
        <v>4534</v>
      </c>
      <c r="F1154" s="263">
        <v>47</v>
      </c>
      <c r="G1154" s="263">
        <v>33</v>
      </c>
      <c r="H1154" s="263">
        <v>0</v>
      </c>
      <c r="I1154" s="263">
        <v>0</v>
      </c>
      <c r="J1154" s="264">
        <v>2620</v>
      </c>
      <c r="K1154" s="264">
        <v>33</v>
      </c>
      <c r="L1154" s="264">
        <v>32</v>
      </c>
      <c r="M1154" s="264">
        <v>3</v>
      </c>
      <c r="N1154" s="264">
        <v>0</v>
      </c>
      <c r="O1154" s="264">
        <v>3142</v>
      </c>
      <c r="P1154" s="264">
        <v>45</v>
      </c>
      <c r="Q1154" s="264">
        <v>45</v>
      </c>
      <c r="R1154" s="264">
        <v>24</v>
      </c>
      <c r="S1154" s="264">
        <v>0</v>
      </c>
      <c r="T1154" s="265">
        <v>0.015</v>
      </c>
      <c r="U1154" s="266">
        <v>110057</v>
      </c>
      <c r="V1154" s="266">
        <v>1284</v>
      </c>
      <c r="W1154" s="266">
        <v>1269</v>
      </c>
      <c r="X1154" s="266">
        <v>1</v>
      </c>
      <c r="Y1154" s="264">
        <v>1166</v>
      </c>
      <c r="Z1154" s="267">
        <v>0.0116575956095478</v>
      </c>
      <c r="AA1154" s="267">
        <v>0.0103661226290251</v>
      </c>
      <c r="AB1154" s="267">
        <v>0.0125954198473282</v>
      </c>
      <c r="AC1154" s="268">
        <v>0.0143220878421388</v>
      </c>
      <c r="AD1154" s="269">
        <v>-0.0022292972183031</v>
      </c>
      <c r="AE1154" s="270">
        <v>24763</v>
      </c>
      <c r="AF1154" s="271">
        <v>310</v>
      </c>
      <c r="AG1154" s="271">
        <v>0</v>
      </c>
      <c r="AH1154" s="271">
        <v>24243</v>
      </c>
      <c r="AI1154" s="271">
        <v>296</v>
      </c>
      <c r="AJ1154" s="271">
        <v>1</v>
      </c>
      <c r="AK1154" s="268">
        <v>0.0125186770585147</v>
      </c>
      <c r="AL1154" s="268">
        <v>0.0121684609990513</v>
      </c>
      <c r="AM1154" s="269">
        <v>0.000350216059463447</v>
      </c>
    </row>
    <row r="1155" spans="1:39">
      <c r="A1155" s="279" t="s">
        <v>1669</v>
      </c>
      <c r="B1155" s="280" t="s">
        <v>3350</v>
      </c>
      <c r="C1155" s="262" t="s">
        <v>1752</v>
      </c>
      <c r="D1155" s="280" t="s">
        <v>1753</v>
      </c>
      <c r="E1155" s="263">
        <v>5468</v>
      </c>
      <c r="F1155" s="263">
        <v>34</v>
      </c>
      <c r="G1155" s="263">
        <v>23</v>
      </c>
      <c r="H1155" s="263">
        <v>3</v>
      </c>
      <c r="I1155" s="263">
        <v>0</v>
      </c>
      <c r="J1155" s="264">
        <v>2922</v>
      </c>
      <c r="K1155" s="264">
        <v>38</v>
      </c>
      <c r="L1155" s="264">
        <v>38</v>
      </c>
      <c r="M1155" s="264">
        <v>5</v>
      </c>
      <c r="N1155" s="264">
        <v>0</v>
      </c>
      <c r="O1155" s="264">
        <v>3914</v>
      </c>
      <c r="P1155" s="264">
        <v>68</v>
      </c>
      <c r="Q1155" s="264">
        <v>68</v>
      </c>
      <c r="R1155" s="264">
        <v>16</v>
      </c>
      <c r="S1155" s="264">
        <v>0</v>
      </c>
      <c r="T1155" s="265">
        <v>0.015</v>
      </c>
      <c r="U1155" s="266">
        <v>136883</v>
      </c>
      <c r="V1155" s="266">
        <v>1326</v>
      </c>
      <c r="W1155" s="266">
        <v>1315</v>
      </c>
      <c r="X1155" s="266">
        <v>1</v>
      </c>
      <c r="Y1155" s="264">
        <v>1184</v>
      </c>
      <c r="Z1155" s="267">
        <v>0.00967979953683072</v>
      </c>
      <c r="AA1155" s="267">
        <v>0.00621799561082663</v>
      </c>
      <c r="AB1155" s="267">
        <v>0.0130047912388775</v>
      </c>
      <c r="AC1155" s="268">
        <v>0.0173735309146653</v>
      </c>
      <c r="AD1155" s="269">
        <v>-0.00678679562805085</v>
      </c>
      <c r="AE1155" s="270">
        <v>30322</v>
      </c>
      <c r="AF1155" s="271">
        <v>325</v>
      </c>
      <c r="AG1155" s="271">
        <v>0</v>
      </c>
      <c r="AH1155" s="271">
        <v>31000</v>
      </c>
      <c r="AI1155" s="271">
        <v>338</v>
      </c>
      <c r="AJ1155" s="271">
        <v>0</v>
      </c>
      <c r="AK1155" s="268">
        <v>0.0107182903502407</v>
      </c>
      <c r="AL1155" s="268">
        <v>0.0109032258064516</v>
      </c>
      <c r="AM1155" s="269">
        <v>-0.000184935456210863</v>
      </c>
    </row>
    <row r="1156" spans="1:39">
      <c r="A1156" s="279" t="s">
        <v>1669</v>
      </c>
      <c r="B1156" s="280" t="s">
        <v>3350</v>
      </c>
      <c r="C1156" s="262" t="s">
        <v>1754</v>
      </c>
      <c r="D1156" s="280" t="s">
        <v>1755</v>
      </c>
      <c r="E1156" s="263">
        <v>2840</v>
      </c>
      <c r="F1156" s="263">
        <v>10</v>
      </c>
      <c r="G1156" s="263">
        <v>8</v>
      </c>
      <c r="H1156" s="263">
        <v>0</v>
      </c>
      <c r="I1156" s="263">
        <v>0</v>
      </c>
      <c r="J1156" s="264">
        <v>1457</v>
      </c>
      <c r="K1156" s="264">
        <v>15</v>
      </c>
      <c r="L1156" s="264">
        <v>15</v>
      </c>
      <c r="M1156" s="264">
        <v>0</v>
      </c>
      <c r="N1156" s="264">
        <v>0</v>
      </c>
      <c r="O1156" s="264">
        <v>2023</v>
      </c>
      <c r="P1156" s="264">
        <v>18</v>
      </c>
      <c r="Q1156" s="264">
        <v>17</v>
      </c>
      <c r="R1156" s="264">
        <v>6</v>
      </c>
      <c r="S1156" s="264">
        <v>0</v>
      </c>
      <c r="T1156" s="265">
        <v>0.015</v>
      </c>
      <c r="U1156" s="266">
        <v>65936</v>
      </c>
      <c r="V1156" s="266">
        <v>534</v>
      </c>
      <c r="W1156" s="266">
        <v>531</v>
      </c>
      <c r="X1156" s="266">
        <v>0</v>
      </c>
      <c r="Y1156" s="264">
        <v>484</v>
      </c>
      <c r="Z1156" s="267">
        <v>0.00809876243630187</v>
      </c>
      <c r="AA1156" s="267">
        <v>0.00352112676056338</v>
      </c>
      <c r="AB1156" s="267">
        <v>0.0102951269732327</v>
      </c>
      <c r="AC1156" s="268">
        <v>0.00889767671774592</v>
      </c>
      <c r="AD1156" s="269">
        <v>-0.00677400021266929</v>
      </c>
      <c r="AE1156" s="270">
        <v>15022</v>
      </c>
      <c r="AF1156" s="271">
        <v>126</v>
      </c>
      <c r="AG1156" s="271">
        <v>0</v>
      </c>
      <c r="AH1156" s="271">
        <v>14830</v>
      </c>
      <c r="AI1156" s="271">
        <v>130</v>
      </c>
      <c r="AJ1156" s="271">
        <v>0</v>
      </c>
      <c r="AK1156" s="268">
        <v>0.00838769804287046</v>
      </c>
      <c r="AL1156" s="268">
        <v>0.00876601483479434</v>
      </c>
      <c r="AM1156" s="269">
        <v>-0.000378316791923879</v>
      </c>
    </row>
    <row r="1157" spans="1:39">
      <c r="A1157" s="279" t="s">
        <v>1669</v>
      </c>
      <c r="B1157" s="280" t="s">
        <v>3350</v>
      </c>
      <c r="C1157" s="262" t="s">
        <v>1756</v>
      </c>
      <c r="D1157" s="280" t="s">
        <v>1757</v>
      </c>
      <c r="E1157" s="263">
        <v>5116</v>
      </c>
      <c r="F1157" s="263">
        <v>58</v>
      </c>
      <c r="G1157" s="263">
        <v>37</v>
      </c>
      <c r="H1157" s="263">
        <v>0</v>
      </c>
      <c r="I1157" s="263">
        <v>0</v>
      </c>
      <c r="J1157" s="264">
        <v>2903</v>
      </c>
      <c r="K1157" s="264">
        <v>48</v>
      </c>
      <c r="L1157" s="264">
        <v>48</v>
      </c>
      <c r="M1157" s="264">
        <v>4</v>
      </c>
      <c r="N1157" s="264">
        <v>0</v>
      </c>
      <c r="O1157" s="264">
        <v>4058</v>
      </c>
      <c r="P1157" s="264">
        <v>37</v>
      </c>
      <c r="Q1157" s="264">
        <v>37</v>
      </c>
      <c r="R1157" s="264">
        <v>14</v>
      </c>
      <c r="S1157" s="264">
        <v>0</v>
      </c>
      <c r="T1157" s="265">
        <v>0.015</v>
      </c>
      <c r="U1157" s="266">
        <v>129334</v>
      </c>
      <c r="V1157" s="266">
        <v>1381</v>
      </c>
      <c r="W1157" s="266">
        <v>1359</v>
      </c>
      <c r="X1157" s="266">
        <v>0</v>
      </c>
      <c r="Y1157" s="264">
        <v>1241</v>
      </c>
      <c r="Z1157" s="267">
        <v>0.0106777800114432</v>
      </c>
      <c r="AA1157" s="267">
        <v>0.0113369820172009</v>
      </c>
      <c r="AB1157" s="267">
        <v>0.0165346193592835</v>
      </c>
      <c r="AC1157" s="268">
        <v>0.00911779201577132</v>
      </c>
      <c r="AD1157" s="269">
        <v>-0.00519763734208256</v>
      </c>
      <c r="AE1157" s="270">
        <v>29296</v>
      </c>
      <c r="AF1157" s="271">
        <v>298</v>
      </c>
      <c r="AG1157" s="271">
        <v>0</v>
      </c>
      <c r="AH1157" s="271">
        <v>28475</v>
      </c>
      <c r="AI1157" s="271">
        <v>345</v>
      </c>
      <c r="AJ1157" s="271">
        <v>0</v>
      </c>
      <c r="AK1157" s="268">
        <v>0.0101720371381759</v>
      </c>
      <c r="AL1157" s="268">
        <v>0.0121158911325724</v>
      </c>
      <c r="AM1157" s="269">
        <v>-0.00194385399439657</v>
      </c>
    </row>
    <row r="1158" spans="1:39">
      <c r="A1158" s="279" t="s">
        <v>1669</v>
      </c>
      <c r="B1158" s="280" t="s">
        <v>3350</v>
      </c>
      <c r="C1158" s="262" t="s">
        <v>1758</v>
      </c>
      <c r="D1158" s="280" t="s">
        <v>1759</v>
      </c>
      <c r="E1158" s="263">
        <v>4434</v>
      </c>
      <c r="F1158" s="263">
        <v>53</v>
      </c>
      <c r="G1158" s="263">
        <v>45</v>
      </c>
      <c r="H1158" s="263">
        <v>6</v>
      </c>
      <c r="I1158" s="263">
        <v>0</v>
      </c>
      <c r="J1158" s="264">
        <v>2182</v>
      </c>
      <c r="K1158" s="264">
        <v>23</v>
      </c>
      <c r="L1158" s="264">
        <v>23</v>
      </c>
      <c r="M1158" s="264">
        <v>4</v>
      </c>
      <c r="N1158" s="264">
        <v>0</v>
      </c>
      <c r="O1158" s="264">
        <v>2724</v>
      </c>
      <c r="P1158" s="264">
        <v>48</v>
      </c>
      <c r="Q1158" s="264">
        <v>48</v>
      </c>
      <c r="R1158" s="264">
        <v>9</v>
      </c>
      <c r="S1158" s="264">
        <v>0</v>
      </c>
      <c r="T1158" s="265">
        <v>0.015</v>
      </c>
      <c r="U1158" s="266">
        <v>98631</v>
      </c>
      <c r="V1158" s="266">
        <v>1414</v>
      </c>
      <c r="W1158" s="266">
        <v>1405</v>
      </c>
      <c r="X1158" s="266">
        <v>1</v>
      </c>
      <c r="Y1158" s="264">
        <v>1287</v>
      </c>
      <c r="Z1158" s="267">
        <v>0.0143261246464093</v>
      </c>
      <c r="AA1158" s="267">
        <v>0.0119530897609382</v>
      </c>
      <c r="AB1158" s="267">
        <v>0.0105407882676444</v>
      </c>
      <c r="AC1158" s="268">
        <v>0.0176211453744493</v>
      </c>
      <c r="AD1158" s="269">
        <v>0.00141230149329384</v>
      </c>
      <c r="AE1158" s="270">
        <v>22135</v>
      </c>
      <c r="AF1158" s="271">
        <v>330</v>
      </c>
      <c r="AG1158" s="271">
        <v>0</v>
      </c>
      <c r="AH1158" s="271">
        <v>21269</v>
      </c>
      <c r="AI1158" s="271">
        <v>332</v>
      </c>
      <c r="AJ1158" s="271">
        <v>1</v>
      </c>
      <c r="AK1158" s="268">
        <v>0.0149085159250056</v>
      </c>
      <c r="AL1158" s="268">
        <v>0.0155625558324322</v>
      </c>
      <c r="AM1158" s="269">
        <v>-0.00065403990742653</v>
      </c>
    </row>
    <row r="1159" spans="1:39">
      <c r="A1159" s="279" t="s">
        <v>1669</v>
      </c>
      <c r="B1159" s="280" t="s">
        <v>3350</v>
      </c>
      <c r="C1159" s="262" t="s">
        <v>1760</v>
      </c>
      <c r="D1159" s="280" t="s">
        <v>1761</v>
      </c>
      <c r="E1159" s="263">
        <v>3564</v>
      </c>
      <c r="F1159" s="263">
        <v>34</v>
      </c>
      <c r="G1159" s="263">
        <v>23</v>
      </c>
      <c r="H1159" s="263">
        <v>0</v>
      </c>
      <c r="I1159" s="263">
        <v>0</v>
      </c>
      <c r="J1159" s="264">
        <v>1924</v>
      </c>
      <c r="K1159" s="264">
        <v>28</v>
      </c>
      <c r="L1159" s="264">
        <v>28</v>
      </c>
      <c r="M1159" s="264">
        <v>0</v>
      </c>
      <c r="N1159" s="264">
        <v>0</v>
      </c>
      <c r="O1159" s="264">
        <v>2442</v>
      </c>
      <c r="P1159" s="264">
        <v>37</v>
      </c>
      <c r="Q1159" s="264">
        <v>37</v>
      </c>
      <c r="R1159" s="264">
        <v>18</v>
      </c>
      <c r="S1159" s="264">
        <v>0</v>
      </c>
      <c r="T1159" s="265">
        <v>0.015</v>
      </c>
      <c r="U1159" s="266">
        <v>89832</v>
      </c>
      <c r="V1159" s="266">
        <v>947</v>
      </c>
      <c r="W1159" s="266">
        <v>936</v>
      </c>
      <c r="X1159" s="266">
        <v>1</v>
      </c>
      <c r="Y1159" s="264">
        <v>852</v>
      </c>
      <c r="Z1159" s="267">
        <v>0.0105307685457298</v>
      </c>
      <c r="AA1159" s="267">
        <v>0.00953984287317621</v>
      </c>
      <c r="AB1159" s="267">
        <v>0.0145530145530146</v>
      </c>
      <c r="AC1159" s="268">
        <v>0.0151515151515152</v>
      </c>
      <c r="AD1159" s="269">
        <v>-0.00501317167983835</v>
      </c>
      <c r="AE1159" s="270">
        <v>19655</v>
      </c>
      <c r="AF1159" s="271">
        <v>196</v>
      </c>
      <c r="AG1159" s="271">
        <v>0</v>
      </c>
      <c r="AH1159" s="271">
        <v>19795</v>
      </c>
      <c r="AI1159" s="271">
        <v>228</v>
      </c>
      <c r="AJ1159" s="271">
        <v>1</v>
      </c>
      <c r="AK1159" s="268">
        <v>0.00997201729839736</v>
      </c>
      <c r="AL1159" s="268">
        <v>0.0114675423086638</v>
      </c>
      <c r="AM1159" s="269">
        <v>-0.00149552501026645</v>
      </c>
    </row>
    <row r="1160" spans="1:39">
      <c r="A1160" s="279" t="s">
        <v>1669</v>
      </c>
      <c r="B1160" s="280" t="s">
        <v>3350</v>
      </c>
      <c r="C1160" s="262" t="s">
        <v>1762</v>
      </c>
      <c r="D1160" s="280" t="s">
        <v>1763</v>
      </c>
      <c r="E1160" s="263">
        <v>5090</v>
      </c>
      <c r="F1160" s="263">
        <v>110</v>
      </c>
      <c r="G1160" s="263">
        <v>74</v>
      </c>
      <c r="H1160" s="263">
        <v>30</v>
      </c>
      <c r="I1160" s="263">
        <v>0</v>
      </c>
      <c r="J1160" s="264">
        <v>3029</v>
      </c>
      <c r="K1160" s="264">
        <v>64</v>
      </c>
      <c r="L1160" s="264">
        <v>64</v>
      </c>
      <c r="M1160" s="264">
        <v>5</v>
      </c>
      <c r="N1160" s="264">
        <v>0</v>
      </c>
      <c r="O1160" s="264">
        <v>3695</v>
      </c>
      <c r="P1160" s="264">
        <v>80</v>
      </c>
      <c r="Q1160" s="264">
        <v>80</v>
      </c>
      <c r="R1160" s="264">
        <v>10</v>
      </c>
      <c r="S1160" s="264">
        <v>0</v>
      </c>
      <c r="T1160" s="265">
        <v>0.015</v>
      </c>
      <c r="U1160" s="266">
        <v>128930</v>
      </c>
      <c r="V1160" s="266">
        <v>2289</v>
      </c>
      <c r="W1160" s="266">
        <v>2253</v>
      </c>
      <c r="X1160" s="266">
        <v>5</v>
      </c>
      <c r="Y1160" s="264">
        <v>1995</v>
      </c>
      <c r="Z1160" s="267">
        <v>0.0177150391685411</v>
      </c>
      <c r="AA1160" s="267">
        <v>0.0216110019646365</v>
      </c>
      <c r="AB1160" s="267">
        <v>0.0211290855067679</v>
      </c>
      <c r="AC1160" s="268">
        <v>0.0216508795669824</v>
      </c>
      <c r="AD1160" s="269">
        <v>0.000481916457868631</v>
      </c>
      <c r="AE1160" s="270">
        <v>28140</v>
      </c>
      <c r="AF1160" s="271">
        <v>555</v>
      </c>
      <c r="AG1160" s="271">
        <v>1</v>
      </c>
      <c r="AH1160" s="271">
        <v>28825</v>
      </c>
      <c r="AI1160" s="271">
        <v>560</v>
      </c>
      <c r="AJ1160" s="271">
        <v>1</v>
      </c>
      <c r="AK1160" s="268">
        <v>0.0196872778962331</v>
      </c>
      <c r="AL1160" s="268">
        <v>0.0193928881179532</v>
      </c>
      <c r="AM1160" s="269">
        <v>0.000294389778279953</v>
      </c>
    </row>
    <row r="1161" spans="1:39">
      <c r="A1161" s="279" t="s">
        <v>1669</v>
      </c>
      <c r="B1161" s="280" t="s">
        <v>3350</v>
      </c>
      <c r="C1161" s="262" t="s">
        <v>1764</v>
      </c>
      <c r="D1161" s="280" t="s">
        <v>1765</v>
      </c>
      <c r="E1161" s="263">
        <v>2251</v>
      </c>
      <c r="F1161" s="263">
        <v>25</v>
      </c>
      <c r="G1161" s="263">
        <v>11</v>
      </c>
      <c r="H1161" s="263">
        <v>0</v>
      </c>
      <c r="I1161" s="263">
        <v>0</v>
      </c>
      <c r="J1161" s="264">
        <v>1171</v>
      </c>
      <c r="K1161" s="264">
        <v>6</v>
      </c>
      <c r="L1161" s="264">
        <v>6</v>
      </c>
      <c r="M1161" s="264">
        <v>0</v>
      </c>
      <c r="N1161" s="264">
        <v>0</v>
      </c>
      <c r="O1161" s="264">
        <v>1487</v>
      </c>
      <c r="P1161" s="264">
        <v>19</v>
      </c>
      <c r="Q1161" s="264">
        <v>19</v>
      </c>
      <c r="R1161" s="264">
        <v>7</v>
      </c>
      <c r="S1161" s="264">
        <v>0</v>
      </c>
      <c r="T1161" s="265">
        <v>0.015</v>
      </c>
      <c r="U1161" s="266">
        <v>54473</v>
      </c>
      <c r="V1161" s="266">
        <v>562</v>
      </c>
      <c r="W1161" s="266">
        <v>548</v>
      </c>
      <c r="X1161" s="266">
        <v>0</v>
      </c>
      <c r="Y1161" s="264">
        <v>513</v>
      </c>
      <c r="Z1161" s="267">
        <v>0.0103170377985424</v>
      </c>
      <c r="AA1161" s="267">
        <v>0.0111061750333185</v>
      </c>
      <c r="AB1161" s="267">
        <v>0.00512382578992314</v>
      </c>
      <c r="AC1161" s="268">
        <v>0.0127774041694687</v>
      </c>
      <c r="AD1161" s="269">
        <v>0.00598234924339538</v>
      </c>
      <c r="AE1161" s="270">
        <v>12014</v>
      </c>
      <c r="AF1161" s="271">
        <v>131</v>
      </c>
      <c r="AG1161" s="271">
        <v>0</v>
      </c>
      <c r="AH1161" s="271">
        <v>12142</v>
      </c>
      <c r="AI1161" s="271">
        <v>114</v>
      </c>
      <c r="AJ1161" s="271">
        <v>0</v>
      </c>
      <c r="AK1161" s="268">
        <v>0.0109039453970368</v>
      </c>
      <c r="AL1161" s="268">
        <v>0.00938889803986164</v>
      </c>
      <c r="AM1161" s="269">
        <v>0.00151504735717515</v>
      </c>
    </row>
    <row r="1162" spans="1:39">
      <c r="A1162" s="279" t="s">
        <v>1669</v>
      </c>
      <c r="B1162" s="280" t="s">
        <v>3350</v>
      </c>
      <c r="C1162" s="262" t="s">
        <v>1766</v>
      </c>
      <c r="D1162" s="280" t="s">
        <v>1767</v>
      </c>
      <c r="E1162" s="263">
        <v>2818</v>
      </c>
      <c r="F1162" s="263">
        <v>23</v>
      </c>
      <c r="G1162" s="263">
        <v>15</v>
      </c>
      <c r="H1162" s="263">
        <v>0</v>
      </c>
      <c r="I1162" s="263">
        <v>0</v>
      </c>
      <c r="J1162" s="264">
        <v>1602</v>
      </c>
      <c r="K1162" s="264">
        <v>18</v>
      </c>
      <c r="L1162" s="264">
        <v>18</v>
      </c>
      <c r="M1162" s="264">
        <v>2</v>
      </c>
      <c r="N1162" s="264">
        <v>0</v>
      </c>
      <c r="O1162" s="264">
        <v>1961</v>
      </c>
      <c r="P1162" s="264">
        <v>17</v>
      </c>
      <c r="Q1162" s="264">
        <v>17</v>
      </c>
      <c r="R1162" s="264">
        <v>9</v>
      </c>
      <c r="S1162" s="264">
        <v>0</v>
      </c>
      <c r="T1162" s="265">
        <v>0.015</v>
      </c>
      <c r="U1162" s="266">
        <v>67542</v>
      </c>
      <c r="V1162" s="266">
        <v>630</v>
      </c>
      <c r="W1162" s="266">
        <v>622</v>
      </c>
      <c r="X1162" s="266">
        <v>1</v>
      </c>
      <c r="Y1162" s="264">
        <v>572</v>
      </c>
      <c r="Z1162" s="267">
        <v>0.0093127239347369</v>
      </c>
      <c r="AA1162" s="267">
        <v>0.00816181689141235</v>
      </c>
      <c r="AB1162" s="267">
        <v>0.0112359550561798</v>
      </c>
      <c r="AC1162" s="268">
        <v>0.00866904640489546</v>
      </c>
      <c r="AD1162" s="269">
        <v>-0.00307413816476743</v>
      </c>
      <c r="AE1162" s="270">
        <v>15211</v>
      </c>
      <c r="AF1162" s="271">
        <v>143</v>
      </c>
      <c r="AG1162" s="271">
        <v>0</v>
      </c>
      <c r="AH1162" s="271">
        <v>15018</v>
      </c>
      <c r="AI1162" s="271">
        <v>166</v>
      </c>
      <c r="AJ1162" s="271">
        <v>1</v>
      </c>
      <c r="AK1162" s="268">
        <v>0.00940109131549536</v>
      </c>
      <c r="AL1162" s="268">
        <v>0.0109868158210148</v>
      </c>
      <c r="AM1162" s="269">
        <v>-0.00158572450551942</v>
      </c>
    </row>
    <row r="1163" spans="1:39">
      <c r="A1163" s="279" t="s">
        <v>1669</v>
      </c>
      <c r="B1163" s="280" t="s">
        <v>3351</v>
      </c>
      <c r="C1163" s="262" t="s">
        <v>1768</v>
      </c>
      <c r="D1163" s="280" t="s">
        <v>1769</v>
      </c>
      <c r="E1163" s="263">
        <v>3096</v>
      </c>
      <c r="F1163" s="263">
        <v>20</v>
      </c>
      <c r="G1163" s="263">
        <v>18</v>
      </c>
      <c r="H1163" s="263">
        <v>0</v>
      </c>
      <c r="I1163" s="263">
        <v>0</v>
      </c>
      <c r="J1163" s="264">
        <v>2200</v>
      </c>
      <c r="K1163" s="264">
        <v>188</v>
      </c>
      <c r="L1163" s="264">
        <v>188</v>
      </c>
      <c r="M1163" s="264">
        <v>2</v>
      </c>
      <c r="N1163" s="264">
        <v>0</v>
      </c>
      <c r="O1163" s="264">
        <v>3220</v>
      </c>
      <c r="P1163" s="264">
        <v>31</v>
      </c>
      <c r="Q1163" s="264">
        <v>31</v>
      </c>
      <c r="R1163" s="264">
        <v>8</v>
      </c>
      <c r="S1163" s="264">
        <v>1</v>
      </c>
      <c r="T1163" s="265">
        <v>0.015</v>
      </c>
      <c r="U1163" s="266">
        <v>92463</v>
      </c>
      <c r="V1163" s="266">
        <v>1799</v>
      </c>
      <c r="W1163" s="266">
        <v>1796</v>
      </c>
      <c r="X1163" s="266">
        <v>3</v>
      </c>
      <c r="Y1163" s="264">
        <v>1530</v>
      </c>
      <c r="Z1163" s="267">
        <v>0.0194239858105404</v>
      </c>
      <c r="AA1163" s="267">
        <v>0.00645994832041344</v>
      </c>
      <c r="AB1163" s="267">
        <v>0.0854545454545454</v>
      </c>
      <c r="AC1163" s="268">
        <v>0.0093167701863354</v>
      </c>
      <c r="AD1163" s="269">
        <v>-0.078994597134132</v>
      </c>
      <c r="AE1163" s="270">
        <v>21007</v>
      </c>
      <c r="AF1163" s="271">
        <v>458</v>
      </c>
      <c r="AG1163" s="271">
        <v>1</v>
      </c>
      <c r="AH1163" s="271">
        <v>21480</v>
      </c>
      <c r="AI1163" s="271">
        <v>382</v>
      </c>
      <c r="AJ1163" s="271">
        <v>1</v>
      </c>
      <c r="AK1163" s="268">
        <v>0.0217546532108345</v>
      </c>
      <c r="AL1163" s="268">
        <v>0.0177374301675978</v>
      </c>
      <c r="AM1163" s="269">
        <v>0.00401722304323672</v>
      </c>
    </row>
    <row r="1164" spans="1:39">
      <c r="A1164" s="279" t="s">
        <v>1669</v>
      </c>
      <c r="B1164" s="280" t="s">
        <v>3351</v>
      </c>
      <c r="C1164" s="262" t="s">
        <v>1770</v>
      </c>
      <c r="D1164" s="280" t="s">
        <v>1770</v>
      </c>
      <c r="E1164" s="263">
        <v>1555</v>
      </c>
      <c r="F1164" s="263">
        <v>23</v>
      </c>
      <c r="G1164" s="263">
        <v>19</v>
      </c>
      <c r="H1164" s="263">
        <v>0</v>
      </c>
      <c r="I1164" s="263">
        <v>0</v>
      </c>
      <c r="J1164" s="264">
        <v>897</v>
      </c>
      <c r="K1164" s="264">
        <v>14</v>
      </c>
      <c r="L1164" s="264">
        <v>13</v>
      </c>
      <c r="M1164" s="264">
        <v>0</v>
      </c>
      <c r="N1164" s="264">
        <v>0</v>
      </c>
      <c r="O1164" s="264">
        <v>1386</v>
      </c>
      <c r="P1164" s="264">
        <v>15</v>
      </c>
      <c r="Q1164" s="264">
        <v>15</v>
      </c>
      <c r="R1164" s="264">
        <v>6</v>
      </c>
      <c r="S1164" s="264">
        <v>0</v>
      </c>
      <c r="T1164" s="265">
        <v>0.015</v>
      </c>
      <c r="U1164" s="266">
        <v>44320</v>
      </c>
      <c r="V1164" s="266">
        <v>564</v>
      </c>
      <c r="W1164" s="266">
        <v>559</v>
      </c>
      <c r="X1164" s="266">
        <v>2</v>
      </c>
      <c r="Y1164" s="264">
        <v>509</v>
      </c>
      <c r="Z1164" s="267">
        <v>0.0126805054151625</v>
      </c>
      <c r="AA1164" s="267">
        <v>0.0147909967845659</v>
      </c>
      <c r="AB1164" s="267">
        <v>0.0156075808249721</v>
      </c>
      <c r="AC1164" s="268">
        <v>0.0108225108225108</v>
      </c>
      <c r="AD1164" s="269">
        <v>-0.000816584040406214</v>
      </c>
      <c r="AE1164" s="270">
        <v>9666</v>
      </c>
      <c r="AF1164" s="271">
        <v>122</v>
      </c>
      <c r="AG1164" s="271">
        <v>0</v>
      </c>
      <c r="AH1164" s="271">
        <v>10362</v>
      </c>
      <c r="AI1164" s="271">
        <v>123</v>
      </c>
      <c r="AJ1164" s="271">
        <v>0</v>
      </c>
      <c r="AK1164" s="268">
        <v>0.0126215601075936</v>
      </c>
      <c r="AL1164" s="268">
        <v>0.0118702953097858</v>
      </c>
      <c r="AM1164" s="269">
        <v>0.000751264797807872</v>
      </c>
    </row>
    <row r="1165" spans="1:39">
      <c r="A1165" s="279" t="s">
        <v>1669</v>
      </c>
      <c r="B1165" s="280" t="s">
        <v>3351</v>
      </c>
      <c r="C1165" s="262" t="s">
        <v>1771</v>
      </c>
      <c r="D1165" s="280" t="s">
        <v>1772</v>
      </c>
      <c r="E1165" s="263">
        <v>2342</v>
      </c>
      <c r="F1165" s="263">
        <v>34</v>
      </c>
      <c r="G1165" s="263">
        <v>20</v>
      </c>
      <c r="H1165" s="263">
        <v>0</v>
      </c>
      <c r="I1165" s="263">
        <v>0</v>
      </c>
      <c r="J1165" s="264">
        <v>1431</v>
      </c>
      <c r="K1165" s="264">
        <v>26</v>
      </c>
      <c r="L1165" s="264">
        <v>26</v>
      </c>
      <c r="M1165" s="264">
        <v>0</v>
      </c>
      <c r="N1165" s="264">
        <v>0</v>
      </c>
      <c r="O1165" s="264">
        <v>2364</v>
      </c>
      <c r="P1165" s="264">
        <v>44</v>
      </c>
      <c r="Q1165" s="264">
        <v>44</v>
      </c>
      <c r="R1165" s="264">
        <v>5</v>
      </c>
      <c r="S1165" s="264">
        <v>0</v>
      </c>
      <c r="T1165" s="265">
        <v>0.015</v>
      </c>
      <c r="U1165" s="266">
        <v>70037</v>
      </c>
      <c r="V1165" s="266">
        <v>1138</v>
      </c>
      <c r="W1165" s="266">
        <v>1124</v>
      </c>
      <c r="X1165" s="266">
        <v>9</v>
      </c>
      <c r="Y1165" s="264">
        <v>999</v>
      </c>
      <c r="Z1165" s="267">
        <v>0.0161200508302754</v>
      </c>
      <c r="AA1165" s="267">
        <v>0.0145175064047822</v>
      </c>
      <c r="AB1165" s="267">
        <v>0.0181691125087351</v>
      </c>
      <c r="AC1165" s="268">
        <v>0.0186125211505922</v>
      </c>
      <c r="AD1165" s="269">
        <v>-0.00365160610395291</v>
      </c>
      <c r="AE1165" s="270">
        <v>16072</v>
      </c>
      <c r="AF1165" s="271">
        <v>253</v>
      </c>
      <c r="AG1165" s="271">
        <v>0</v>
      </c>
      <c r="AH1165" s="271">
        <v>16378</v>
      </c>
      <c r="AI1165" s="271">
        <v>282</v>
      </c>
      <c r="AJ1165" s="271">
        <v>4</v>
      </c>
      <c r="AK1165" s="268">
        <v>0.015741662518666</v>
      </c>
      <c r="AL1165" s="268">
        <v>0.0169739894981072</v>
      </c>
      <c r="AM1165" s="269">
        <v>-0.00123232697944121</v>
      </c>
    </row>
    <row r="1166" spans="1:39">
      <c r="A1166" s="279" t="s">
        <v>1669</v>
      </c>
      <c r="B1166" s="280" t="s">
        <v>3351</v>
      </c>
      <c r="C1166" s="262" t="s">
        <v>1773</v>
      </c>
      <c r="D1166" s="280" t="s">
        <v>1774</v>
      </c>
      <c r="E1166" s="263">
        <v>5833</v>
      </c>
      <c r="F1166" s="263">
        <v>109</v>
      </c>
      <c r="G1166" s="263">
        <v>75</v>
      </c>
      <c r="H1166" s="263">
        <v>0</v>
      </c>
      <c r="I1166" s="263">
        <v>0</v>
      </c>
      <c r="J1166" s="264">
        <v>3113</v>
      </c>
      <c r="K1166" s="264">
        <v>59</v>
      </c>
      <c r="L1166" s="264">
        <v>59</v>
      </c>
      <c r="M1166" s="264">
        <v>1</v>
      </c>
      <c r="N1166" s="264">
        <v>0</v>
      </c>
      <c r="O1166" s="264">
        <v>4887</v>
      </c>
      <c r="P1166" s="264">
        <v>110</v>
      </c>
      <c r="Q1166" s="264">
        <v>109</v>
      </c>
      <c r="R1166" s="264">
        <v>27</v>
      </c>
      <c r="S1166" s="264">
        <v>2</v>
      </c>
      <c r="T1166" s="265">
        <v>0.015</v>
      </c>
      <c r="U1166" s="266">
        <v>157449</v>
      </c>
      <c r="V1166" s="266">
        <v>3053</v>
      </c>
      <c r="W1166" s="266">
        <v>3016</v>
      </c>
      <c r="X1166" s="266">
        <v>30</v>
      </c>
      <c r="Y1166" s="264">
        <v>2724</v>
      </c>
      <c r="Z1166" s="267">
        <v>0.0191998678937307</v>
      </c>
      <c r="AA1166" s="267">
        <v>0.0186867821018344</v>
      </c>
      <c r="AB1166" s="267">
        <v>0.0189527786700932</v>
      </c>
      <c r="AC1166" s="268">
        <v>0.0220994475138122</v>
      </c>
      <c r="AD1166" s="269">
        <v>-0.000265996568258767</v>
      </c>
      <c r="AE1166" s="270">
        <v>35147</v>
      </c>
      <c r="AF1166" s="271">
        <v>679</v>
      </c>
      <c r="AG1166" s="271">
        <v>4</v>
      </c>
      <c r="AH1166" s="271">
        <v>36675</v>
      </c>
      <c r="AI1166" s="271">
        <v>746</v>
      </c>
      <c r="AJ1166" s="271">
        <v>7</v>
      </c>
      <c r="AK1166" s="268">
        <v>0.0192050530628503</v>
      </c>
      <c r="AL1166" s="268">
        <v>0.0201499659168371</v>
      </c>
      <c r="AM1166" s="269">
        <v>-0.000944912853986766</v>
      </c>
    </row>
    <row r="1167" spans="1:39">
      <c r="A1167" s="279" t="s">
        <v>1669</v>
      </c>
      <c r="B1167" s="280" t="s">
        <v>3351</v>
      </c>
      <c r="C1167" s="262" t="s">
        <v>1775</v>
      </c>
      <c r="D1167" s="280" t="s">
        <v>1776</v>
      </c>
      <c r="E1167" s="263">
        <v>2681</v>
      </c>
      <c r="F1167" s="263">
        <v>28</v>
      </c>
      <c r="G1167" s="263">
        <v>23</v>
      </c>
      <c r="H1167" s="263">
        <v>0</v>
      </c>
      <c r="I1167" s="263">
        <v>0</v>
      </c>
      <c r="J1167" s="264">
        <v>1805</v>
      </c>
      <c r="K1167" s="264">
        <v>28</v>
      </c>
      <c r="L1167" s="264">
        <v>28</v>
      </c>
      <c r="M1167" s="264">
        <v>0</v>
      </c>
      <c r="N1167" s="264">
        <v>0</v>
      </c>
      <c r="O1167" s="264">
        <v>2953</v>
      </c>
      <c r="P1167" s="264">
        <v>55</v>
      </c>
      <c r="Q1167" s="264">
        <v>55</v>
      </c>
      <c r="R1167" s="264">
        <v>25</v>
      </c>
      <c r="S1167" s="264">
        <v>0</v>
      </c>
      <c r="T1167" s="265">
        <v>0.015</v>
      </c>
      <c r="U1167" s="266">
        <v>85671</v>
      </c>
      <c r="V1167" s="266">
        <v>1097</v>
      </c>
      <c r="W1167" s="266">
        <v>1092</v>
      </c>
      <c r="X1167" s="266">
        <v>0</v>
      </c>
      <c r="Y1167" s="264">
        <v>996</v>
      </c>
      <c r="Z1167" s="267">
        <v>0.0128047997572107</v>
      </c>
      <c r="AA1167" s="267">
        <v>0.010443864229765</v>
      </c>
      <c r="AB1167" s="267">
        <v>0.0155124653739612</v>
      </c>
      <c r="AC1167" s="268">
        <v>0.0186251269895022</v>
      </c>
      <c r="AD1167" s="269">
        <v>-0.00506860114419621</v>
      </c>
      <c r="AE1167" s="270">
        <v>19581</v>
      </c>
      <c r="AF1167" s="271">
        <v>262</v>
      </c>
      <c r="AG1167" s="271">
        <v>0</v>
      </c>
      <c r="AH1167" s="271">
        <v>20061</v>
      </c>
      <c r="AI1167" s="271">
        <v>240</v>
      </c>
      <c r="AJ1167" s="271">
        <v>0</v>
      </c>
      <c r="AK1167" s="268">
        <v>0.0133803176548695</v>
      </c>
      <c r="AL1167" s="268">
        <v>0.0119635112905638</v>
      </c>
      <c r="AM1167" s="269">
        <v>0.00141680636430574</v>
      </c>
    </row>
    <row r="1168" spans="1:39">
      <c r="A1168" s="279" t="s">
        <v>1669</v>
      </c>
      <c r="B1168" s="280" t="s">
        <v>3351</v>
      </c>
      <c r="C1168" s="262" t="s">
        <v>1777</v>
      </c>
      <c r="D1168" s="280" t="s">
        <v>1778</v>
      </c>
      <c r="E1168" s="263">
        <v>3686</v>
      </c>
      <c r="F1168" s="263">
        <v>30</v>
      </c>
      <c r="G1168" s="263">
        <v>26</v>
      </c>
      <c r="H1168" s="263">
        <v>0</v>
      </c>
      <c r="I1168" s="263">
        <v>0</v>
      </c>
      <c r="J1168" s="264">
        <v>2477</v>
      </c>
      <c r="K1168" s="264">
        <v>54</v>
      </c>
      <c r="L1168" s="264">
        <v>53</v>
      </c>
      <c r="M1168" s="264">
        <v>0</v>
      </c>
      <c r="N1168" s="264">
        <v>0</v>
      </c>
      <c r="O1168" s="264">
        <v>3538</v>
      </c>
      <c r="P1168" s="264">
        <v>61</v>
      </c>
      <c r="Q1168" s="264">
        <v>61</v>
      </c>
      <c r="R1168" s="264">
        <v>2</v>
      </c>
      <c r="S1168" s="264">
        <v>0</v>
      </c>
      <c r="T1168" s="265">
        <v>0.015</v>
      </c>
      <c r="U1168" s="266">
        <v>107355</v>
      </c>
      <c r="V1168" s="266">
        <v>1420</v>
      </c>
      <c r="W1168" s="266">
        <v>1415</v>
      </c>
      <c r="X1168" s="266">
        <v>0</v>
      </c>
      <c r="Y1168" s="264">
        <v>1241</v>
      </c>
      <c r="Z1168" s="267">
        <v>0.0132271435890271</v>
      </c>
      <c r="AA1168" s="267">
        <v>0.00813890396093326</v>
      </c>
      <c r="AB1168" s="267">
        <v>0.0218005651998385</v>
      </c>
      <c r="AC1168" s="268">
        <v>0.0172413793103448</v>
      </c>
      <c r="AD1168" s="269">
        <v>-0.0136616612389053</v>
      </c>
      <c r="AE1168" s="270">
        <v>24930</v>
      </c>
      <c r="AF1168" s="271">
        <v>300</v>
      </c>
      <c r="AG1168" s="271">
        <v>0</v>
      </c>
      <c r="AH1168" s="271">
        <v>24712</v>
      </c>
      <c r="AI1168" s="271">
        <v>369</v>
      </c>
      <c r="AJ1168" s="271">
        <v>0</v>
      </c>
      <c r="AK1168" s="268">
        <v>0.0120336943441637</v>
      </c>
      <c r="AL1168" s="268">
        <v>0.0149320168339268</v>
      </c>
      <c r="AM1168" s="269">
        <v>-0.00289832248976318</v>
      </c>
    </row>
    <row r="1169" spans="1:39">
      <c r="A1169" s="279" t="s">
        <v>1669</v>
      </c>
      <c r="B1169" s="280" t="s">
        <v>3351</v>
      </c>
      <c r="C1169" s="262" t="s">
        <v>1779</v>
      </c>
      <c r="D1169" s="280" t="s">
        <v>1780</v>
      </c>
      <c r="E1169" s="263">
        <v>4472</v>
      </c>
      <c r="F1169" s="263">
        <v>60</v>
      </c>
      <c r="G1169" s="263">
        <v>46</v>
      </c>
      <c r="H1169" s="263">
        <v>0</v>
      </c>
      <c r="I1169" s="263">
        <v>0</v>
      </c>
      <c r="J1169" s="264">
        <v>3433</v>
      </c>
      <c r="K1169" s="264">
        <v>62</v>
      </c>
      <c r="L1169" s="264">
        <v>61</v>
      </c>
      <c r="M1169" s="264">
        <v>2</v>
      </c>
      <c r="N1169" s="264">
        <v>0</v>
      </c>
      <c r="O1169" s="264">
        <v>4363</v>
      </c>
      <c r="P1169" s="264">
        <v>70</v>
      </c>
      <c r="Q1169" s="264">
        <v>70</v>
      </c>
      <c r="R1169" s="264">
        <v>11</v>
      </c>
      <c r="S1169" s="264">
        <v>0</v>
      </c>
      <c r="T1169" s="265">
        <v>0.015</v>
      </c>
      <c r="U1169" s="266">
        <v>134771</v>
      </c>
      <c r="V1169" s="266">
        <v>1840</v>
      </c>
      <c r="W1169" s="266">
        <v>1824</v>
      </c>
      <c r="X1169" s="266">
        <v>3</v>
      </c>
      <c r="Y1169" s="264">
        <v>1605</v>
      </c>
      <c r="Z1169" s="267">
        <v>0.0136305288229664</v>
      </c>
      <c r="AA1169" s="267">
        <v>0.0134168157423971</v>
      </c>
      <c r="AB1169" s="267">
        <v>0.0180600058258083</v>
      </c>
      <c r="AC1169" s="268">
        <v>0.0160440064176026</v>
      </c>
      <c r="AD1169" s="269">
        <v>-0.00464319008341119</v>
      </c>
      <c r="AE1169" s="270">
        <v>31243</v>
      </c>
      <c r="AF1169" s="271">
        <v>487</v>
      </c>
      <c r="AG1169" s="271">
        <v>0</v>
      </c>
      <c r="AH1169" s="271">
        <v>30807</v>
      </c>
      <c r="AI1169" s="271">
        <v>389</v>
      </c>
      <c r="AJ1169" s="271">
        <v>0</v>
      </c>
      <c r="AK1169" s="268">
        <v>0.015587491598118</v>
      </c>
      <c r="AL1169" s="268">
        <v>0.0126270003570617</v>
      </c>
      <c r="AM1169" s="269">
        <v>0.00296049124105627</v>
      </c>
    </row>
    <row r="1170" spans="1:39">
      <c r="A1170" s="279" t="s">
        <v>1669</v>
      </c>
      <c r="B1170" s="280" t="s">
        <v>3351</v>
      </c>
      <c r="C1170" s="262" t="s">
        <v>1781</v>
      </c>
      <c r="D1170" s="280" t="s">
        <v>1782</v>
      </c>
      <c r="E1170" s="263">
        <v>3329</v>
      </c>
      <c r="F1170" s="263">
        <v>47</v>
      </c>
      <c r="G1170" s="263">
        <v>39</v>
      </c>
      <c r="H1170" s="263">
        <v>0</v>
      </c>
      <c r="I1170" s="263">
        <v>0</v>
      </c>
      <c r="J1170" s="264">
        <v>2171</v>
      </c>
      <c r="K1170" s="264">
        <v>41</v>
      </c>
      <c r="L1170" s="264">
        <v>41</v>
      </c>
      <c r="M1170" s="264">
        <v>2</v>
      </c>
      <c r="N1170" s="264">
        <v>0</v>
      </c>
      <c r="O1170" s="264">
        <v>3115</v>
      </c>
      <c r="P1170" s="264">
        <v>51</v>
      </c>
      <c r="Q1170" s="264">
        <v>51</v>
      </c>
      <c r="R1170" s="264">
        <v>4</v>
      </c>
      <c r="S1170" s="264">
        <v>0</v>
      </c>
      <c r="T1170" s="265">
        <v>0.015</v>
      </c>
      <c r="U1170" s="266">
        <v>95775</v>
      </c>
      <c r="V1170" s="266">
        <v>1246</v>
      </c>
      <c r="W1170" s="266">
        <v>1238</v>
      </c>
      <c r="X1170" s="266">
        <v>3</v>
      </c>
      <c r="Y1170" s="264">
        <v>1085</v>
      </c>
      <c r="Z1170" s="267">
        <v>0.0129783346384756</v>
      </c>
      <c r="AA1170" s="267">
        <v>0.014118353860018</v>
      </c>
      <c r="AB1170" s="267">
        <v>0.018885306310456</v>
      </c>
      <c r="AC1170" s="268">
        <v>0.0163723916532905</v>
      </c>
      <c r="AD1170" s="269">
        <v>-0.00476695245043799</v>
      </c>
      <c r="AE1170" s="270">
        <v>21781</v>
      </c>
      <c r="AF1170" s="271">
        <v>278</v>
      </c>
      <c r="AG1170" s="271">
        <v>0</v>
      </c>
      <c r="AH1170" s="271">
        <v>21913</v>
      </c>
      <c r="AI1170" s="271">
        <v>338</v>
      </c>
      <c r="AJ1170" s="271">
        <v>1</v>
      </c>
      <c r="AK1170" s="268">
        <v>0.0127634176575915</v>
      </c>
      <c r="AL1170" s="268">
        <v>0.0153789987678547</v>
      </c>
      <c r="AM1170" s="269">
        <v>-0.00261558111026322</v>
      </c>
    </row>
    <row r="1171" spans="1:39">
      <c r="A1171" s="279" t="s">
        <v>1669</v>
      </c>
      <c r="B1171" s="280" t="s">
        <v>3351</v>
      </c>
      <c r="C1171" s="262" t="s">
        <v>1783</v>
      </c>
      <c r="D1171" s="280" t="s">
        <v>1783</v>
      </c>
      <c r="E1171" s="263">
        <v>3345</v>
      </c>
      <c r="F1171" s="263">
        <v>37</v>
      </c>
      <c r="G1171" s="263">
        <v>20</v>
      </c>
      <c r="H1171" s="263">
        <v>2</v>
      </c>
      <c r="I1171" s="263">
        <v>0</v>
      </c>
      <c r="J1171" s="264">
        <v>2418</v>
      </c>
      <c r="K1171" s="264">
        <v>45</v>
      </c>
      <c r="L1171" s="264">
        <v>45</v>
      </c>
      <c r="M1171" s="264">
        <v>0</v>
      </c>
      <c r="N1171" s="264">
        <v>0</v>
      </c>
      <c r="O1171" s="264">
        <v>3518</v>
      </c>
      <c r="P1171" s="264">
        <v>49</v>
      </c>
      <c r="Q1171" s="264">
        <v>49</v>
      </c>
      <c r="R1171" s="264">
        <v>5</v>
      </c>
      <c r="S1171" s="264">
        <v>0</v>
      </c>
      <c r="T1171" s="265">
        <v>0.015</v>
      </c>
      <c r="U1171" s="266">
        <v>102030</v>
      </c>
      <c r="V1171" s="266">
        <v>1432</v>
      </c>
      <c r="W1171" s="266">
        <v>1415</v>
      </c>
      <c r="X1171" s="266">
        <v>2</v>
      </c>
      <c r="Y1171" s="264">
        <v>1289</v>
      </c>
      <c r="Z1171" s="267">
        <v>0.014015485641478</v>
      </c>
      <c r="AA1171" s="267">
        <v>0.0110612855007474</v>
      </c>
      <c r="AB1171" s="267">
        <v>0.0186104218362283</v>
      </c>
      <c r="AC1171" s="268">
        <v>0.0139283683911313</v>
      </c>
      <c r="AD1171" s="269">
        <v>-0.0075491363354809</v>
      </c>
      <c r="AE1171" s="270">
        <v>23910</v>
      </c>
      <c r="AF1171" s="271">
        <v>287</v>
      </c>
      <c r="AG1171" s="271">
        <v>0</v>
      </c>
      <c r="AH1171" s="271">
        <v>23751</v>
      </c>
      <c r="AI1171" s="271">
        <v>374</v>
      </c>
      <c r="AJ1171" s="271">
        <v>1</v>
      </c>
      <c r="AK1171" s="268">
        <v>0.0120033458803848</v>
      </c>
      <c r="AL1171" s="268">
        <v>0.0157046019114985</v>
      </c>
      <c r="AM1171" s="269">
        <v>-0.00370125603111369</v>
      </c>
    </row>
    <row r="1172" spans="1:39">
      <c r="A1172" s="279" t="s">
        <v>1669</v>
      </c>
      <c r="B1172" s="280" t="s">
        <v>3349</v>
      </c>
      <c r="C1172" s="262" t="s">
        <v>1784</v>
      </c>
      <c r="D1172" s="280" t="s">
        <v>1785</v>
      </c>
      <c r="E1172" s="263">
        <v>2200</v>
      </c>
      <c r="F1172" s="263">
        <v>37</v>
      </c>
      <c r="G1172" s="263">
        <v>26</v>
      </c>
      <c r="H1172" s="263">
        <v>0</v>
      </c>
      <c r="I1172" s="263">
        <v>0</v>
      </c>
      <c r="J1172" s="264">
        <v>1166</v>
      </c>
      <c r="K1172" s="264">
        <v>36</v>
      </c>
      <c r="L1172" s="264">
        <v>36</v>
      </c>
      <c r="M1172" s="264">
        <v>4</v>
      </c>
      <c r="N1172" s="264">
        <v>0</v>
      </c>
      <c r="O1172" s="264">
        <v>2346</v>
      </c>
      <c r="P1172" s="264">
        <v>56</v>
      </c>
      <c r="Q1172" s="264">
        <v>56</v>
      </c>
      <c r="R1172" s="264">
        <v>25</v>
      </c>
      <c r="S1172" s="264">
        <v>0</v>
      </c>
      <c r="T1172" s="265">
        <v>0.015</v>
      </c>
      <c r="U1172" s="266">
        <v>63945</v>
      </c>
      <c r="V1172" s="266">
        <v>1290</v>
      </c>
      <c r="W1172" s="266">
        <v>1279</v>
      </c>
      <c r="X1172" s="266">
        <v>0</v>
      </c>
      <c r="Y1172" s="264">
        <v>1180</v>
      </c>
      <c r="Z1172" s="267">
        <v>0.0201735866760497</v>
      </c>
      <c r="AA1172" s="267">
        <v>0.0168181818181818</v>
      </c>
      <c r="AB1172" s="267">
        <v>0.0308747855917667</v>
      </c>
      <c r="AC1172" s="268">
        <v>0.0238704177323103</v>
      </c>
      <c r="AD1172" s="269">
        <v>-0.0140566037735849</v>
      </c>
      <c r="AE1172" s="270">
        <v>15006</v>
      </c>
      <c r="AF1172" s="271">
        <v>310</v>
      </c>
      <c r="AG1172" s="271">
        <v>0</v>
      </c>
      <c r="AH1172" s="271">
        <v>15650</v>
      </c>
      <c r="AI1172" s="271">
        <v>321</v>
      </c>
      <c r="AJ1172" s="271">
        <v>0</v>
      </c>
      <c r="AK1172" s="268">
        <v>0.0206584033053445</v>
      </c>
      <c r="AL1172" s="268">
        <v>0.0205111821086262</v>
      </c>
      <c r="AM1172" s="269">
        <v>0.000147221196718332</v>
      </c>
    </row>
    <row r="1173" spans="1:39">
      <c r="A1173" s="279" t="s">
        <v>1669</v>
      </c>
      <c r="B1173" s="280" t="s">
        <v>3349</v>
      </c>
      <c r="C1173" s="262" t="s">
        <v>1786</v>
      </c>
      <c r="D1173" s="280" t="s">
        <v>1787</v>
      </c>
      <c r="E1173" s="263">
        <v>2020</v>
      </c>
      <c r="F1173" s="263">
        <v>11</v>
      </c>
      <c r="G1173" s="263">
        <v>10</v>
      </c>
      <c r="H1173" s="263">
        <v>0</v>
      </c>
      <c r="I1173" s="263">
        <v>0</v>
      </c>
      <c r="J1173" s="264">
        <v>1161</v>
      </c>
      <c r="K1173" s="264">
        <v>28</v>
      </c>
      <c r="L1173" s="264">
        <v>28</v>
      </c>
      <c r="M1173" s="264">
        <v>0</v>
      </c>
      <c r="N1173" s="264">
        <v>0</v>
      </c>
      <c r="O1173" s="264">
        <v>1759</v>
      </c>
      <c r="P1173" s="264">
        <v>16</v>
      </c>
      <c r="Q1173" s="264">
        <v>16</v>
      </c>
      <c r="R1173" s="264">
        <v>11</v>
      </c>
      <c r="S1173" s="264">
        <v>0</v>
      </c>
      <c r="T1173" s="265">
        <v>0.015</v>
      </c>
      <c r="U1173" s="266">
        <v>55813</v>
      </c>
      <c r="V1173" s="266">
        <v>689</v>
      </c>
      <c r="W1173" s="266">
        <v>688</v>
      </c>
      <c r="X1173" s="266">
        <v>1</v>
      </c>
      <c r="Y1173" s="264">
        <v>643</v>
      </c>
      <c r="Z1173" s="267">
        <v>0.0123268772508197</v>
      </c>
      <c r="AA1173" s="267">
        <v>0.00544554455445545</v>
      </c>
      <c r="AB1173" s="267">
        <v>0.0241171403962102</v>
      </c>
      <c r="AC1173" s="268">
        <v>0.00909607731665719</v>
      </c>
      <c r="AD1173" s="269">
        <v>-0.0186715958417547</v>
      </c>
      <c r="AE1173" s="270">
        <v>13329</v>
      </c>
      <c r="AF1173" s="271">
        <v>171</v>
      </c>
      <c r="AG1173" s="271">
        <v>1</v>
      </c>
      <c r="AH1173" s="271">
        <v>12309</v>
      </c>
      <c r="AI1173" s="271">
        <v>153</v>
      </c>
      <c r="AJ1173" s="271">
        <v>0</v>
      </c>
      <c r="AK1173" s="268">
        <v>0.0127541450971566</v>
      </c>
      <c r="AL1173" s="268">
        <v>0.0124299293200097</v>
      </c>
      <c r="AM1173" s="269">
        <v>0.000324215777146827</v>
      </c>
    </row>
    <row r="1174" spans="1:39">
      <c r="A1174" s="279" t="s">
        <v>1669</v>
      </c>
      <c r="B1174" s="280" t="s">
        <v>3349</v>
      </c>
      <c r="C1174" s="262" t="s">
        <v>1788</v>
      </c>
      <c r="D1174" s="280" t="s">
        <v>1789</v>
      </c>
      <c r="E1174" s="263">
        <v>5184</v>
      </c>
      <c r="F1174" s="263">
        <v>88</v>
      </c>
      <c r="G1174" s="263">
        <v>64</v>
      </c>
      <c r="H1174" s="263">
        <v>1</v>
      </c>
      <c r="I1174" s="263">
        <v>0</v>
      </c>
      <c r="J1174" s="264">
        <v>3095</v>
      </c>
      <c r="K1174" s="264">
        <v>57</v>
      </c>
      <c r="L1174" s="264">
        <v>57</v>
      </c>
      <c r="M1174" s="264">
        <v>3</v>
      </c>
      <c r="N1174" s="264">
        <v>0</v>
      </c>
      <c r="O1174" s="264">
        <v>4583</v>
      </c>
      <c r="P1174" s="264">
        <v>65</v>
      </c>
      <c r="Q1174" s="264">
        <v>65</v>
      </c>
      <c r="R1174" s="264">
        <v>16</v>
      </c>
      <c r="S1174" s="264">
        <v>0</v>
      </c>
      <c r="T1174" s="265">
        <v>0.015</v>
      </c>
      <c r="U1174" s="266">
        <v>137896</v>
      </c>
      <c r="V1174" s="266">
        <v>2240</v>
      </c>
      <c r="W1174" s="266">
        <v>2215</v>
      </c>
      <c r="X1174" s="266">
        <v>0</v>
      </c>
      <c r="Y1174" s="264">
        <v>2021</v>
      </c>
      <c r="Z1174" s="267">
        <v>0.016244126008006</v>
      </c>
      <c r="AA1174" s="267">
        <v>0.0169753086419753</v>
      </c>
      <c r="AB1174" s="267">
        <v>0.0184168012924071</v>
      </c>
      <c r="AC1174" s="268">
        <v>0.0141828496617936</v>
      </c>
      <c r="AD1174" s="269">
        <v>-0.0014414926504318</v>
      </c>
      <c r="AE1174" s="270">
        <v>33422</v>
      </c>
      <c r="AF1174" s="271">
        <v>510</v>
      </c>
      <c r="AG1174" s="271">
        <v>0</v>
      </c>
      <c r="AH1174" s="271">
        <v>32148</v>
      </c>
      <c r="AI1174" s="271">
        <v>493</v>
      </c>
      <c r="AJ1174" s="271">
        <v>0</v>
      </c>
      <c r="AK1174" s="268">
        <v>0.0152594099694812</v>
      </c>
      <c r="AL1174" s="268">
        <v>0.0153353241259176</v>
      </c>
      <c r="AM1174" s="269">
        <v>-7.59141564364504e-5</v>
      </c>
    </row>
    <row r="1175" spans="1:39">
      <c r="A1175" s="279" t="s">
        <v>1669</v>
      </c>
      <c r="B1175" s="280" t="s">
        <v>3349</v>
      </c>
      <c r="C1175" s="262" t="s">
        <v>1790</v>
      </c>
      <c r="D1175" s="280" t="s">
        <v>1791</v>
      </c>
      <c r="E1175" s="263">
        <v>1412</v>
      </c>
      <c r="F1175" s="263">
        <v>26</v>
      </c>
      <c r="G1175" s="263">
        <v>18</v>
      </c>
      <c r="H1175" s="263">
        <v>0</v>
      </c>
      <c r="I1175" s="263">
        <v>0</v>
      </c>
      <c r="J1175" s="264">
        <v>1001</v>
      </c>
      <c r="K1175" s="264">
        <v>25</v>
      </c>
      <c r="L1175" s="264">
        <v>25</v>
      </c>
      <c r="M1175" s="264">
        <v>4</v>
      </c>
      <c r="N1175" s="264">
        <v>0</v>
      </c>
      <c r="O1175" s="264">
        <v>1569</v>
      </c>
      <c r="P1175" s="264">
        <v>22</v>
      </c>
      <c r="Q1175" s="264">
        <v>22</v>
      </c>
      <c r="R1175" s="264">
        <v>13</v>
      </c>
      <c r="S1175" s="264">
        <v>0</v>
      </c>
      <c r="T1175" s="265">
        <v>0.015</v>
      </c>
      <c r="U1175" s="266">
        <v>41435</v>
      </c>
      <c r="V1175" s="266">
        <v>696</v>
      </c>
      <c r="W1175" s="266">
        <v>687</v>
      </c>
      <c r="X1175" s="266">
        <v>1</v>
      </c>
      <c r="Y1175" s="264">
        <v>630</v>
      </c>
      <c r="Z1175" s="267">
        <v>0.0167732593218294</v>
      </c>
      <c r="AA1175" s="267">
        <v>0.018413597733711</v>
      </c>
      <c r="AB1175" s="267">
        <v>0.024975024975025</v>
      </c>
      <c r="AC1175" s="268">
        <v>0.0140216698534098</v>
      </c>
      <c r="AD1175" s="269">
        <v>-0.00656142724131393</v>
      </c>
      <c r="AE1175" s="270">
        <v>9826</v>
      </c>
      <c r="AF1175" s="271">
        <v>173</v>
      </c>
      <c r="AG1175" s="271">
        <v>0</v>
      </c>
      <c r="AH1175" s="271">
        <v>9464</v>
      </c>
      <c r="AI1175" s="271">
        <v>165</v>
      </c>
      <c r="AJ1175" s="271">
        <v>0</v>
      </c>
      <c r="AK1175" s="268">
        <v>0.017606350498677</v>
      </c>
      <c r="AL1175" s="268">
        <v>0.0174344885883347</v>
      </c>
      <c r="AM1175" s="269">
        <v>0.000171861910342234</v>
      </c>
    </row>
    <row r="1176" spans="1:39">
      <c r="A1176" s="279" t="s">
        <v>1669</v>
      </c>
      <c r="B1176" s="280" t="s">
        <v>3350</v>
      </c>
      <c r="C1176" s="262" t="s">
        <v>1792</v>
      </c>
      <c r="D1176" s="280" t="s">
        <v>1793</v>
      </c>
      <c r="E1176" s="263">
        <v>4311</v>
      </c>
      <c r="F1176" s="263">
        <v>55</v>
      </c>
      <c r="G1176" s="263">
        <v>36</v>
      </c>
      <c r="H1176" s="263">
        <v>1</v>
      </c>
      <c r="I1176" s="263">
        <v>0</v>
      </c>
      <c r="J1176" s="264">
        <v>2637</v>
      </c>
      <c r="K1176" s="264">
        <v>70</v>
      </c>
      <c r="L1176" s="264">
        <v>70</v>
      </c>
      <c r="M1176" s="264">
        <v>4</v>
      </c>
      <c r="N1176" s="264">
        <v>0</v>
      </c>
      <c r="O1176" s="264">
        <v>3117</v>
      </c>
      <c r="P1176" s="264">
        <v>60</v>
      </c>
      <c r="Q1176" s="264">
        <v>60</v>
      </c>
      <c r="R1176" s="264">
        <v>8</v>
      </c>
      <c r="S1176" s="264">
        <v>0</v>
      </c>
      <c r="T1176" s="265">
        <v>0.015</v>
      </c>
      <c r="U1176" s="266">
        <v>109090</v>
      </c>
      <c r="V1176" s="266">
        <v>1713</v>
      </c>
      <c r="W1176" s="266">
        <v>1694</v>
      </c>
      <c r="X1176" s="266">
        <v>3</v>
      </c>
      <c r="Y1176" s="264">
        <v>1500</v>
      </c>
      <c r="Z1176" s="267">
        <v>0.0156751306260886</v>
      </c>
      <c r="AA1176" s="267">
        <v>0.0127580607747622</v>
      </c>
      <c r="AB1176" s="267">
        <v>0.0265453166477057</v>
      </c>
      <c r="AC1176" s="268">
        <v>0.0192492781520693</v>
      </c>
      <c r="AD1176" s="269">
        <v>-0.0137872558729435</v>
      </c>
      <c r="AE1176" s="270">
        <v>24023</v>
      </c>
      <c r="AF1176" s="271">
        <v>382</v>
      </c>
      <c r="AG1176" s="271">
        <v>0</v>
      </c>
      <c r="AH1176" s="271">
        <v>24337</v>
      </c>
      <c r="AI1176" s="271">
        <v>412</v>
      </c>
      <c r="AJ1176" s="271">
        <v>0</v>
      </c>
      <c r="AK1176" s="268">
        <v>0.0159014277983599</v>
      </c>
      <c r="AL1176" s="268">
        <v>0.0169289559107532</v>
      </c>
      <c r="AM1176" s="269">
        <v>-0.00102752811239327</v>
      </c>
    </row>
    <row r="1177" spans="1:39">
      <c r="A1177" s="279" t="s">
        <v>1669</v>
      </c>
      <c r="B1177" s="280" t="s">
        <v>3350</v>
      </c>
      <c r="C1177" s="262" t="s">
        <v>1794</v>
      </c>
      <c r="D1177" s="280" t="s">
        <v>1795</v>
      </c>
      <c r="E1177" s="263">
        <v>5536</v>
      </c>
      <c r="F1177" s="263">
        <v>69</v>
      </c>
      <c r="G1177" s="263">
        <v>52</v>
      </c>
      <c r="H1177" s="263">
        <v>0</v>
      </c>
      <c r="I1177" s="263">
        <v>0</v>
      </c>
      <c r="J1177" s="264">
        <v>3213</v>
      </c>
      <c r="K1177" s="264">
        <v>60</v>
      </c>
      <c r="L1177" s="264">
        <v>58</v>
      </c>
      <c r="M1177" s="264">
        <v>0</v>
      </c>
      <c r="N1177" s="264">
        <v>0</v>
      </c>
      <c r="O1177" s="264">
        <v>3790</v>
      </c>
      <c r="P1177" s="264">
        <v>64</v>
      </c>
      <c r="Q1177" s="264">
        <v>63</v>
      </c>
      <c r="R1177" s="264">
        <v>9</v>
      </c>
      <c r="S1177" s="264">
        <v>0</v>
      </c>
      <c r="T1177" s="265">
        <v>0.015</v>
      </c>
      <c r="U1177" s="266">
        <v>139563</v>
      </c>
      <c r="V1177" s="266">
        <v>1846</v>
      </c>
      <c r="W1177" s="266">
        <v>1826</v>
      </c>
      <c r="X1177" s="266">
        <v>3</v>
      </c>
      <c r="Y1177" s="264">
        <v>1596</v>
      </c>
      <c r="Z1177" s="267">
        <v>0.0132055057572566</v>
      </c>
      <c r="AA1177" s="267">
        <v>0.0124638728323699</v>
      </c>
      <c r="AB1177" s="267">
        <v>0.0186741363211951</v>
      </c>
      <c r="AC1177" s="268">
        <v>0.0168865435356201</v>
      </c>
      <c r="AD1177" s="269">
        <v>-0.0062102634888252</v>
      </c>
      <c r="AE1177" s="270">
        <v>30093</v>
      </c>
      <c r="AF1177" s="271">
        <v>481</v>
      </c>
      <c r="AG1177" s="271">
        <v>0</v>
      </c>
      <c r="AH1177" s="271">
        <v>31519</v>
      </c>
      <c r="AI1177" s="271">
        <v>440</v>
      </c>
      <c r="AJ1177" s="271">
        <v>0</v>
      </c>
      <c r="AK1177" s="268">
        <v>0.0159837836041604</v>
      </c>
      <c r="AL1177" s="268">
        <v>0.0139598337510708</v>
      </c>
      <c r="AM1177" s="269">
        <v>0.00202394985308965</v>
      </c>
    </row>
    <row r="1178" spans="1:39">
      <c r="A1178" s="279" t="s">
        <v>1669</v>
      </c>
      <c r="B1178" s="280" t="s">
        <v>3350</v>
      </c>
      <c r="C1178" s="262" t="s">
        <v>1796</v>
      </c>
      <c r="D1178" s="280" t="s">
        <v>1797</v>
      </c>
      <c r="E1178" s="263">
        <v>2837</v>
      </c>
      <c r="F1178" s="263">
        <v>57</v>
      </c>
      <c r="G1178" s="263">
        <v>48</v>
      </c>
      <c r="H1178" s="263">
        <v>16</v>
      </c>
      <c r="I1178" s="263">
        <v>0</v>
      </c>
      <c r="J1178" s="264">
        <v>1888</v>
      </c>
      <c r="K1178" s="264">
        <v>23</v>
      </c>
      <c r="L1178" s="264">
        <v>23</v>
      </c>
      <c r="M1178" s="264">
        <v>7</v>
      </c>
      <c r="N1178" s="264">
        <v>0</v>
      </c>
      <c r="O1178" s="264">
        <v>2105</v>
      </c>
      <c r="P1178" s="264">
        <v>58</v>
      </c>
      <c r="Q1178" s="264">
        <v>58</v>
      </c>
      <c r="R1178" s="264">
        <v>45</v>
      </c>
      <c r="S1178" s="264">
        <v>0</v>
      </c>
      <c r="T1178" s="265">
        <v>0.015</v>
      </c>
      <c r="U1178" s="266">
        <v>72070</v>
      </c>
      <c r="V1178" s="266">
        <v>1543</v>
      </c>
      <c r="W1178" s="266">
        <v>1534</v>
      </c>
      <c r="X1178" s="266">
        <v>0</v>
      </c>
      <c r="Y1178" s="264">
        <v>1458</v>
      </c>
      <c r="Z1178" s="267">
        <v>0.0214097405300402</v>
      </c>
      <c r="AA1178" s="267">
        <v>0.0200916461050405</v>
      </c>
      <c r="AB1178" s="267">
        <v>0.0121822033898305</v>
      </c>
      <c r="AC1178" s="268">
        <v>0.0275534441805226</v>
      </c>
      <c r="AD1178" s="269">
        <v>0.00790944271521003</v>
      </c>
      <c r="AE1178" s="270">
        <v>15510</v>
      </c>
      <c r="AF1178" s="271">
        <v>267</v>
      </c>
      <c r="AG1178" s="271">
        <v>0</v>
      </c>
      <c r="AH1178" s="271">
        <v>15708</v>
      </c>
      <c r="AI1178" s="271">
        <v>387</v>
      </c>
      <c r="AJ1178" s="271">
        <v>0</v>
      </c>
      <c r="AK1178" s="268">
        <v>0.0172147001934236</v>
      </c>
      <c r="AL1178" s="268">
        <v>0.024637127578304</v>
      </c>
      <c r="AM1178" s="269">
        <v>-0.00742242738488045</v>
      </c>
    </row>
    <row r="1179" spans="1:39">
      <c r="A1179" s="279" t="s">
        <v>1669</v>
      </c>
      <c r="B1179" s="280" t="s">
        <v>3350</v>
      </c>
      <c r="C1179" s="262" t="s">
        <v>1798</v>
      </c>
      <c r="D1179" s="280" t="s">
        <v>1799</v>
      </c>
      <c r="E1179" s="263">
        <v>4219</v>
      </c>
      <c r="F1179" s="263">
        <v>78</v>
      </c>
      <c r="G1179" s="263">
        <v>53</v>
      </c>
      <c r="H1179" s="263">
        <v>1</v>
      </c>
      <c r="I1179" s="263">
        <v>0</v>
      </c>
      <c r="J1179" s="264">
        <v>3175</v>
      </c>
      <c r="K1179" s="264">
        <v>71</v>
      </c>
      <c r="L1179" s="264">
        <v>71</v>
      </c>
      <c r="M1179" s="264">
        <v>22</v>
      </c>
      <c r="N1179" s="264">
        <v>0</v>
      </c>
      <c r="O1179" s="264">
        <v>2660</v>
      </c>
      <c r="P1179" s="264">
        <v>64</v>
      </c>
      <c r="Q1179" s="264">
        <v>64</v>
      </c>
      <c r="R1179" s="264">
        <v>41</v>
      </c>
      <c r="S1179" s="264">
        <v>0</v>
      </c>
      <c r="T1179" s="265">
        <v>0.015</v>
      </c>
      <c r="U1179" s="266">
        <v>110053</v>
      </c>
      <c r="V1179" s="266">
        <v>2177</v>
      </c>
      <c r="W1179" s="266">
        <v>2150</v>
      </c>
      <c r="X1179" s="266">
        <v>2</v>
      </c>
      <c r="Y1179" s="264">
        <v>2008</v>
      </c>
      <c r="Z1179" s="267">
        <v>0.0197632050012267</v>
      </c>
      <c r="AA1179" s="267">
        <v>0.0184877933159516</v>
      </c>
      <c r="AB1179" s="267">
        <v>0.0223622047244094</v>
      </c>
      <c r="AC1179" s="268">
        <v>0.0240601503759399</v>
      </c>
      <c r="AD1179" s="269">
        <v>-0.0038744114084578</v>
      </c>
      <c r="AE1179" s="270">
        <v>24010</v>
      </c>
      <c r="AF1179" s="271">
        <v>503</v>
      </c>
      <c r="AG1179" s="271">
        <v>0</v>
      </c>
      <c r="AH1179" s="271">
        <v>24092</v>
      </c>
      <c r="AI1179" s="271">
        <v>453</v>
      </c>
      <c r="AJ1179" s="271">
        <v>1</v>
      </c>
      <c r="AK1179" s="268">
        <v>0.0209496043315285</v>
      </c>
      <c r="AL1179" s="268">
        <v>0.0187614145774531</v>
      </c>
      <c r="AM1179" s="269">
        <v>0.00218818975407543</v>
      </c>
    </row>
    <row r="1180" spans="1:39">
      <c r="A1180" s="279" t="s">
        <v>1669</v>
      </c>
      <c r="B1180" s="280" t="s">
        <v>3350</v>
      </c>
      <c r="C1180" s="262" t="s">
        <v>1800</v>
      </c>
      <c r="D1180" s="280" t="s">
        <v>1801</v>
      </c>
      <c r="E1180" s="263">
        <v>3232</v>
      </c>
      <c r="F1180" s="263">
        <v>32</v>
      </c>
      <c r="G1180" s="263">
        <v>26</v>
      </c>
      <c r="H1180" s="263">
        <v>0</v>
      </c>
      <c r="I1180" s="263">
        <v>1</v>
      </c>
      <c r="J1180" s="264">
        <v>2343</v>
      </c>
      <c r="K1180" s="264">
        <v>36</v>
      </c>
      <c r="L1180" s="264">
        <v>36</v>
      </c>
      <c r="M1180" s="264">
        <v>1</v>
      </c>
      <c r="N1180" s="264">
        <v>0</v>
      </c>
      <c r="O1180" s="264">
        <v>2322</v>
      </c>
      <c r="P1180" s="264">
        <v>25</v>
      </c>
      <c r="Q1180" s="264">
        <v>25</v>
      </c>
      <c r="R1180" s="264">
        <v>4</v>
      </c>
      <c r="S1180" s="264">
        <v>0</v>
      </c>
      <c r="T1180" s="265">
        <v>0.015</v>
      </c>
      <c r="U1180" s="266">
        <v>86248</v>
      </c>
      <c r="V1180" s="266">
        <v>953</v>
      </c>
      <c r="W1180" s="266">
        <v>947</v>
      </c>
      <c r="X1180" s="266">
        <v>2</v>
      </c>
      <c r="Y1180" s="264">
        <v>839</v>
      </c>
      <c r="Z1180" s="267">
        <v>0.0110263426398293</v>
      </c>
      <c r="AA1180" s="267">
        <v>0.00959158415841584</v>
      </c>
      <c r="AB1180" s="267">
        <v>0.0153649167733675</v>
      </c>
      <c r="AC1180" s="268">
        <v>0.0107665805340224</v>
      </c>
      <c r="AD1180" s="269">
        <v>-0.00577333261495164</v>
      </c>
      <c r="AE1180" s="270">
        <v>19037</v>
      </c>
      <c r="AF1180" s="271">
        <v>224</v>
      </c>
      <c r="AG1180" s="271">
        <v>1</v>
      </c>
      <c r="AH1180" s="271">
        <v>20163</v>
      </c>
      <c r="AI1180" s="271">
        <v>187</v>
      </c>
      <c r="AJ1180" s="271">
        <v>0</v>
      </c>
      <c r="AK1180" s="268">
        <v>0.0117140305720439</v>
      </c>
      <c r="AL1180" s="268">
        <v>0.00927441352973268</v>
      </c>
      <c r="AM1180" s="269">
        <v>0.00243961704231124</v>
      </c>
    </row>
    <row r="1181" spans="1:39">
      <c r="A1181" s="279" t="s">
        <v>1669</v>
      </c>
      <c r="B1181" s="280" t="s">
        <v>3350</v>
      </c>
      <c r="C1181" s="262" t="s">
        <v>1802</v>
      </c>
      <c r="D1181" s="280" t="s">
        <v>1803</v>
      </c>
      <c r="E1181" s="263">
        <v>0</v>
      </c>
      <c r="F1181" s="263">
        <v>0</v>
      </c>
      <c r="G1181" s="263">
        <v>0</v>
      </c>
      <c r="H1181" s="263">
        <v>0</v>
      </c>
      <c r="I1181" s="263">
        <v>0</v>
      </c>
      <c r="J1181" s="264">
        <v>0</v>
      </c>
      <c r="K1181" s="264">
        <v>0</v>
      </c>
      <c r="L1181" s="264">
        <v>0</v>
      </c>
      <c r="M1181" s="264">
        <v>0</v>
      </c>
      <c r="N1181" s="264">
        <v>0</v>
      </c>
      <c r="O1181" s="264">
        <v>0</v>
      </c>
      <c r="P1181" s="264">
        <v>0</v>
      </c>
      <c r="Q1181" s="264">
        <v>0</v>
      </c>
      <c r="R1181" s="264">
        <v>0</v>
      </c>
      <c r="S1181" s="264">
        <v>0</v>
      </c>
      <c r="T1181" s="265">
        <v>0.015</v>
      </c>
      <c r="U1181" s="266">
        <v>0</v>
      </c>
      <c r="V1181" s="266">
        <v>0</v>
      </c>
      <c r="W1181" s="266">
        <v>0</v>
      </c>
      <c r="X1181" s="266">
        <v>0</v>
      </c>
      <c r="Y1181" s="264">
        <v>0</v>
      </c>
      <c r="Z1181" s="267">
        <v>0</v>
      </c>
      <c r="AA1181" s="267">
        <v>0</v>
      </c>
      <c r="AB1181" s="267">
        <v>0</v>
      </c>
      <c r="AC1181" s="268">
        <v>0</v>
      </c>
      <c r="AD1181" s="269">
        <v>0</v>
      </c>
      <c r="AE1181" s="270">
        <v>0</v>
      </c>
      <c r="AF1181" s="271">
        <v>0</v>
      </c>
      <c r="AG1181" s="271">
        <v>0</v>
      </c>
      <c r="AH1181" s="271">
        <v>0</v>
      </c>
      <c r="AI1181" s="271">
        <v>0</v>
      </c>
      <c r="AJ1181" s="271">
        <v>0</v>
      </c>
      <c r="AK1181" s="268">
        <v>0</v>
      </c>
      <c r="AL1181" s="268">
        <v>0</v>
      </c>
      <c r="AM1181" s="269">
        <v>0</v>
      </c>
    </row>
    <row r="1182" spans="1:39">
      <c r="A1182" s="279" t="s">
        <v>1669</v>
      </c>
      <c r="B1182" s="280" t="s">
        <v>3350</v>
      </c>
      <c r="C1182" s="262" t="s">
        <v>1804</v>
      </c>
      <c r="D1182" s="280" t="s">
        <v>1805</v>
      </c>
      <c r="E1182" s="263">
        <v>3470</v>
      </c>
      <c r="F1182" s="263">
        <v>43</v>
      </c>
      <c r="G1182" s="263">
        <v>35</v>
      </c>
      <c r="H1182" s="263">
        <v>1</v>
      </c>
      <c r="I1182" s="263">
        <v>0</v>
      </c>
      <c r="J1182" s="264">
        <v>2592</v>
      </c>
      <c r="K1182" s="264">
        <v>37</v>
      </c>
      <c r="L1182" s="264">
        <v>37</v>
      </c>
      <c r="M1182" s="264">
        <v>9</v>
      </c>
      <c r="N1182" s="264">
        <v>0</v>
      </c>
      <c r="O1182" s="264">
        <v>2346</v>
      </c>
      <c r="P1182" s="264">
        <v>33</v>
      </c>
      <c r="Q1182" s="264">
        <v>33</v>
      </c>
      <c r="R1182" s="264">
        <v>16</v>
      </c>
      <c r="S1182" s="264">
        <v>0</v>
      </c>
      <c r="T1182" s="265">
        <v>0.015</v>
      </c>
      <c r="U1182" s="266">
        <v>97097</v>
      </c>
      <c r="V1182" s="266">
        <v>1016</v>
      </c>
      <c r="W1182" s="266">
        <v>1007</v>
      </c>
      <c r="X1182" s="266">
        <v>0</v>
      </c>
      <c r="Y1182" s="264">
        <v>924</v>
      </c>
      <c r="Z1182" s="267">
        <v>0.0104637630410826</v>
      </c>
      <c r="AA1182" s="267">
        <v>0.0123919308357349</v>
      </c>
      <c r="AB1182" s="267">
        <v>0.0142746913580247</v>
      </c>
      <c r="AC1182" s="268">
        <v>0.0140664961636829</v>
      </c>
      <c r="AD1182" s="269">
        <v>-0.00188276052228982</v>
      </c>
      <c r="AE1182" s="270">
        <v>20773</v>
      </c>
      <c r="AF1182" s="271">
        <v>251</v>
      </c>
      <c r="AG1182" s="271">
        <v>0</v>
      </c>
      <c r="AH1182" s="271">
        <v>21468</v>
      </c>
      <c r="AI1182" s="271">
        <v>237</v>
      </c>
      <c r="AJ1182" s="271">
        <v>0</v>
      </c>
      <c r="AK1182" s="268">
        <v>0.0120829923458335</v>
      </c>
      <c r="AL1182" s="268">
        <v>0.0110396869759642</v>
      </c>
      <c r="AM1182" s="269">
        <v>0.00104330536986931</v>
      </c>
    </row>
    <row r="1183" spans="1:39">
      <c r="A1183" s="279" t="s">
        <v>1669</v>
      </c>
      <c r="B1183" s="280" t="s">
        <v>3350</v>
      </c>
      <c r="C1183" s="262" t="s">
        <v>1806</v>
      </c>
      <c r="D1183" s="280" t="s">
        <v>1807</v>
      </c>
      <c r="E1183" s="263">
        <v>0</v>
      </c>
      <c r="F1183" s="263">
        <v>0</v>
      </c>
      <c r="G1183" s="263">
        <v>0</v>
      </c>
      <c r="H1183" s="263">
        <v>0</v>
      </c>
      <c r="I1183" s="263">
        <v>0</v>
      </c>
      <c r="J1183" s="264">
        <v>0</v>
      </c>
      <c r="K1183" s="264">
        <v>0</v>
      </c>
      <c r="L1183" s="264">
        <v>0</v>
      </c>
      <c r="M1183" s="264">
        <v>0</v>
      </c>
      <c r="N1183" s="264">
        <v>0</v>
      </c>
      <c r="O1183" s="264">
        <v>0</v>
      </c>
      <c r="P1183" s="264">
        <v>0</v>
      </c>
      <c r="Q1183" s="264">
        <v>0</v>
      </c>
      <c r="R1183" s="264">
        <v>0</v>
      </c>
      <c r="S1183" s="264">
        <v>0</v>
      </c>
      <c r="T1183" s="265">
        <v>0.015</v>
      </c>
      <c r="U1183" s="266">
        <v>0</v>
      </c>
      <c r="V1183" s="266">
        <v>0</v>
      </c>
      <c r="W1183" s="266">
        <v>0</v>
      </c>
      <c r="X1183" s="266">
        <v>0</v>
      </c>
      <c r="Y1183" s="264">
        <v>0</v>
      </c>
      <c r="Z1183" s="267">
        <v>0</v>
      </c>
      <c r="AA1183" s="267">
        <v>0</v>
      </c>
      <c r="AB1183" s="267">
        <v>0</v>
      </c>
      <c r="AC1183" s="268">
        <v>0</v>
      </c>
      <c r="AD1183" s="269">
        <v>0</v>
      </c>
      <c r="AE1183" s="270">
        <v>0</v>
      </c>
      <c r="AF1183" s="271">
        <v>0</v>
      </c>
      <c r="AG1183" s="271">
        <v>0</v>
      </c>
      <c r="AH1183" s="271">
        <v>0</v>
      </c>
      <c r="AI1183" s="271">
        <v>0</v>
      </c>
      <c r="AJ1183" s="271">
        <v>0</v>
      </c>
      <c r="AK1183" s="268">
        <v>0</v>
      </c>
      <c r="AL1183" s="268">
        <v>0</v>
      </c>
      <c r="AM1183" s="269">
        <v>0</v>
      </c>
    </row>
    <row r="1184" spans="1:39">
      <c r="A1184" s="279" t="s">
        <v>1669</v>
      </c>
      <c r="B1184" s="280" t="s">
        <v>3350</v>
      </c>
      <c r="C1184" s="262" t="s">
        <v>1808</v>
      </c>
      <c r="D1184" s="280" t="s">
        <v>1809</v>
      </c>
      <c r="E1184" s="263">
        <v>3515</v>
      </c>
      <c r="F1184" s="263">
        <v>27</v>
      </c>
      <c r="G1184" s="263">
        <v>17</v>
      </c>
      <c r="H1184" s="263">
        <v>1</v>
      </c>
      <c r="I1184" s="263">
        <v>0</v>
      </c>
      <c r="J1184" s="264">
        <v>2366</v>
      </c>
      <c r="K1184" s="264">
        <v>50</v>
      </c>
      <c r="L1184" s="264">
        <v>50</v>
      </c>
      <c r="M1184" s="264">
        <v>2</v>
      </c>
      <c r="N1184" s="264">
        <v>0</v>
      </c>
      <c r="O1184" s="264">
        <v>2262</v>
      </c>
      <c r="P1184" s="264">
        <v>36</v>
      </c>
      <c r="Q1184" s="264">
        <v>35</v>
      </c>
      <c r="R1184" s="264">
        <v>7</v>
      </c>
      <c r="S1184" s="264">
        <v>0</v>
      </c>
      <c r="T1184" s="265">
        <v>0.015</v>
      </c>
      <c r="U1184" s="266">
        <v>89573</v>
      </c>
      <c r="V1184" s="266">
        <v>1371</v>
      </c>
      <c r="W1184" s="266">
        <v>1359</v>
      </c>
      <c r="X1184" s="266">
        <v>1</v>
      </c>
      <c r="Y1184" s="264">
        <v>1242</v>
      </c>
      <c r="Z1184" s="267">
        <v>0.0152947874917665</v>
      </c>
      <c r="AA1184" s="267">
        <v>0.00768136557610242</v>
      </c>
      <c r="AB1184" s="267">
        <v>0.0211327134404057</v>
      </c>
      <c r="AC1184" s="268">
        <v>0.0159151193633952</v>
      </c>
      <c r="AD1184" s="269">
        <v>-0.0134513478643033</v>
      </c>
      <c r="AE1184" s="270">
        <v>19858</v>
      </c>
      <c r="AF1184" s="271">
        <v>273</v>
      </c>
      <c r="AG1184" s="271">
        <v>0</v>
      </c>
      <c r="AH1184" s="271">
        <v>19501</v>
      </c>
      <c r="AI1184" s="271">
        <v>276</v>
      </c>
      <c r="AJ1184" s="271">
        <v>0</v>
      </c>
      <c r="AK1184" s="268">
        <v>0.0137476080169201</v>
      </c>
      <c r="AL1184" s="268">
        <v>0.0141531203528024</v>
      </c>
      <c r="AM1184" s="269">
        <v>-0.000405512335882287</v>
      </c>
    </row>
    <row r="1185" spans="1:39">
      <c r="A1185" s="279" t="s">
        <v>1669</v>
      </c>
      <c r="B1185" s="280" t="s">
        <v>3350</v>
      </c>
      <c r="C1185" s="262" t="s">
        <v>1810</v>
      </c>
      <c r="D1185" s="280" t="s">
        <v>1811</v>
      </c>
      <c r="E1185" s="263">
        <v>2428</v>
      </c>
      <c r="F1185" s="263">
        <v>29</v>
      </c>
      <c r="G1185" s="263">
        <v>23</v>
      </c>
      <c r="H1185" s="263">
        <v>3</v>
      </c>
      <c r="I1185" s="263">
        <v>0</v>
      </c>
      <c r="J1185" s="264">
        <v>1481</v>
      </c>
      <c r="K1185" s="264">
        <v>26</v>
      </c>
      <c r="L1185" s="264">
        <v>26</v>
      </c>
      <c r="M1185" s="264">
        <v>6</v>
      </c>
      <c r="N1185" s="264">
        <v>0</v>
      </c>
      <c r="O1185" s="264">
        <v>1641</v>
      </c>
      <c r="P1185" s="264">
        <v>38</v>
      </c>
      <c r="Q1185" s="264">
        <v>38</v>
      </c>
      <c r="R1185" s="264">
        <v>20</v>
      </c>
      <c r="S1185" s="264">
        <v>0</v>
      </c>
      <c r="T1185" s="265">
        <v>0.015</v>
      </c>
      <c r="U1185" s="266">
        <v>61190</v>
      </c>
      <c r="V1185" s="266">
        <v>985</v>
      </c>
      <c r="W1185" s="266">
        <v>979</v>
      </c>
      <c r="X1185" s="266">
        <v>0</v>
      </c>
      <c r="Y1185" s="264">
        <v>915</v>
      </c>
      <c r="Z1185" s="267">
        <v>0.0160974015361987</v>
      </c>
      <c r="AA1185" s="267">
        <v>0.0119439868204283</v>
      </c>
      <c r="AB1185" s="267">
        <v>0.0175557056043214</v>
      </c>
      <c r="AC1185" s="268">
        <v>0.0231566118220597</v>
      </c>
      <c r="AD1185" s="269">
        <v>-0.00561171878389307</v>
      </c>
      <c r="AE1185" s="270">
        <v>13301</v>
      </c>
      <c r="AF1185" s="271">
        <v>227</v>
      </c>
      <c r="AG1185" s="271">
        <v>0</v>
      </c>
      <c r="AH1185" s="271">
        <v>13790</v>
      </c>
      <c r="AI1185" s="271">
        <v>216</v>
      </c>
      <c r="AJ1185" s="271">
        <v>0</v>
      </c>
      <c r="AK1185" s="268">
        <v>0.0170663859860161</v>
      </c>
      <c r="AL1185" s="268">
        <v>0.0156635242929659</v>
      </c>
      <c r="AM1185" s="269">
        <v>0.00140286169305017</v>
      </c>
    </row>
    <row r="1186" spans="1:39">
      <c r="A1186" s="279" t="s">
        <v>1669</v>
      </c>
      <c r="B1186" s="280" t="s">
        <v>3350</v>
      </c>
      <c r="C1186" s="262" t="s">
        <v>1812</v>
      </c>
      <c r="D1186" s="280" t="s">
        <v>1813</v>
      </c>
      <c r="E1186" s="263">
        <v>1951</v>
      </c>
      <c r="F1186" s="263">
        <v>46</v>
      </c>
      <c r="G1186" s="263">
        <v>31</v>
      </c>
      <c r="H1186" s="263">
        <v>0</v>
      </c>
      <c r="I1186" s="263">
        <v>0</v>
      </c>
      <c r="J1186" s="264">
        <v>1328</v>
      </c>
      <c r="K1186" s="264">
        <v>18</v>
      </c>
      <c r="L1186" s="264">
        <v>17</v>
      </c>
      <c r="M1186" s="264">
        <v>1</v>
      </c>
      <c r="N1186" s="264">
        <v>0</v>
      </c>
      <c r="O1186" s="264">
        <v>1231</v>
      </c>
      <c r="P1186" s="264">
        <v>22</v>
      </c>
      <c r="Q1186" s="264">
        <v>22</v>
      </c>
      <c r="R1186" s="264">
        <v>8</v>
      </c>
      <c r="S1186" s="264">
        <v>0</v>
      </c>
      <c r="T1186" s="265">
        <v>0.015</v>
      </c>
      <c r="U1186" s="266">
        <v>50357</v>
      </c>
      <c r="V1186" s="266">
        <v>787</v>
      </c>
      <c r="W1186" s="266">
        <v>771</v>
      </c>
      <c r="X1186" s="266">
        <v>0</v>
      </c>
      <c r="Y1186" s="264">
        <v>701</v>
      </c>
      <c r="Z1186" s="267">
        <v>0.01562841313025</v>
      </c>
      <c r="AA1186" s="267">
        <v>0.0235776524859047</v>
      </c>
      <c r="AB1186" s="267">
        <v>0.0135542168674699</v>
      </c>
      <c r="AC1186" s="268">
        <v>0.0178716490658002</v>
      </c>
      <c r="AD1186" s="269">
        <v>0.0100234356184348</v>
      </c>
      <c r="AE1186" s="270">
        <v>10712</v>
      </c>
      <c r="AF1186" s="271">
        <v>184</v>
      </c>
      <c r="AG1186" s="271">
        <v>0</v>
      </c>
      <c r="AH1186" s="271">
        <v>11095</v>
      </c>
      <c r="AI1186" s="271">
        <v>159</v>
      </c>
      <c r="AJ1186" s="271">
        <v>0</v>
      </c>
      <c r="AK1186" s="268">
        <v>0.017176997759522</v>
      </c>
      <c r="AL1186" s="268">
        <v>0.0143307796304642</v>
      </c>
      <c r="AM1186" s="269">
        <v>0.00284621812905786</v>
      </c>
    </row>
    <row r="1187" spans="1:39">
      <c r="A1187" s="279" t="s">
        <v>1669</v>
      </c>
      <c r="B1187" s="280" t="s">
        <v>3350</v>
      </c>
      <c r="C1187" s="262" t="s">
        <v>1814</v>
      </c>
      <c r="D1187" s="280" t="s">
        <v>1814</v>
      </c>
      <c r="E1187" s="263">
        <v>1858</v>
      </c>
      <c r="F1187" s="263">
        <v>27</v>
      </c>
      <c r="G1187" s="263">
        <v>20</v>
      </c>
      <c r="H1187" s="263">
        <v>0</v>
      </c>
      <c r="I1187" s="263">
        <v>0</v>
      </c>
      <c r="J1187" s="264">
        <v>1096</v>
      </c>
      <c r="K1187" s="264">
        <v>12</v>
      </c>
      <c r="L1187" s="264">
        <v>11</v>
      </c>
      <c r="M1187" s="264">
        <v>3</v>
      </c>
      <c r="N1187" s="264">
        <v>0</v>
      </c>
      <c r="O1187" s="264">
        <v>1145</v>
      </c>
      <c r="P1187" s="264">
        <v>18</v>
      </c>
      <c r="Q1187" s="264">
        <v>18</v>
      </c>
      <c r="R1187" s="264">
        <v>4</v>
      </c>
      <c r="S1187" s="264">
        <v>0</v>
      </c>
      <c r="T1187" s="265">
        <v>0.015</v>
      </c>
      <c r="U1187" s="266">
        <v>48169</v>
      </c>
      <c r="V1187" s="266">
        <v>612</v>
      </c>
      <c r="W1187" s="266">
        <v>604</v>
      </c>
      <c r="X1187" s="266">
        <v>0</v>
      </c>
      <c r="Y1187" s="264">
        <v>550</v>
      </c>
      <c r="Z1187" s="267">
        <v>0.0127052668728851</v>
      </c>
      <c r="AA1187" s="267">
        <v>0.0145317545748116</v>
      </c>
      <c r="AB1187" s="267">
        <v>0.0109489051094891</v>
      </c>
      <c r="AC1187" s="268">
        <v>0.0157205240174672</v>
      </c>
      <c r="AD1187" s="269">
        <v>0.00358284946532257</v>
      </c>
      <c r="AE1187" s="270">
        <v>9901</v>
      </c>
      <c r="AF1187" s="271">
        <v>153</v>
      </c>
      <c r="AG1187" s="271">
        <v>0</v>
      </c>
      <c r="AH1187" s="271">
        <v>11153</v>
      </c>
      <c r="AI1187" s="271">
        <v>138</v>
      </c>
      <c r="AJ1187" s="271">
        <v>0</v>
      </c>
      <c r="AK1187" s="268">
        <v>0.0154529845470155</v>
      </c>
      <c r="AL1187" s="268">
        <v>0.0123733524612212</v>
      </c>
      <c r="AM1187" s="269">
        <v>0.00307963208579426</v>
      </c>
    </row>
    <row r="1188" spans="1:39">
      <c r="A1188" s="279" t="s">
        <v>1669</v>
      </c>
      <c r="B1188" s="280" t="s">
        <v>3349</v>
      </c>
      <c r="C1188" s="262" t="s">
        <v>1815</v>
      </c>
      <c r="D1188" s="280" t="s">
        <v>1816</v>
      </c>
      <c r="E1188" s="263">
        <v>4268</v>
      </c>
      <c r="F1188" s="263">
        <v>99</v>
      </c>
      <c r="G1188" s="263">
        <v>80</v>
      </c>
      <c r="H1188" s="263">
        <v>0</v>
      </c>
      <c r="I1188" s="263">
        <v>0</v>
      </c>
      <c r="J1188" s="264">
        <v>2430</v>
      </c>
      <c r="K1188" s="264">
        <v>65</v>
      </c>
      <c r="L1188" s="264">
        <v>64</v>
      </c>
      <c r="M1188" s="264">
        <v>4</v>
      </c>
      <c r="N1188" s="264">
        <v>0</v>
      </c>
      <c r="O1188" s="264">
        <v>4359</v>
      </c>
      <c r="P1188" s="264">
        <v>102</v>
      </c>
      <c r="Q1188" s="264">
        <v>102</v>
      </c>
      <c r="R1188" s="264">
        <v>30</v>
      </c>
      <c r="S1188" s="264">
        <v>0</v>
      </c>
      <c r="T1188" s="265">
        <v>0.015</v>
      </c>
      <c r="U1188" s="266">
        <v>123710</v>
      </c>
      <c r="V1188" s="266">
        <v>2441</v>
      </c>
      <c r="W1188" s="266">
        <v>2420</v>
      </c>
      <c r="X1188" s="266">
        <v>1</v>
      </c>
      <c r="Y1188" s="264">
        <v>2167</v>
      </c>
      <c r="Z1188" s="267">
        <v>0.0197235470050926</v>
      </c>
      <c r="AA1188" s="267">
        <v>0.0231958762886598</v>
      </c>
      <c r="AB1188" s="267">
        <v>0.0267489711934156</v>
      </c>
      <c r="AC1188" s="268">
        <v>0.0233998623537509</v>
      </c>
      <c r="AD1188" s="269">
        <v>-0.00355309490475584</v>
      </c>
      <c r="AE1188" s="270">
        <v>26931</v>
      </c>
      <c r="AF1188" s="271">
        <v>602</v>
      </c>
      <c r="AG1188" s="271">
        <v>0</v>
      </c>
      <c r="AH1188" s="271">
        <v>28396</v>
      </c>
      <c r="AI1188" s="271">
        <v>591</v>
      </c>
      <c r="AJ1188" s="271">
        <v>0</v>
      </c>
      <c r="AK1188" s="268">
        <v>0.0223534217073261</v>
      </c>
      <c r="AL1188" s="268">
        <v>0.020812790533878</v>
      </c>
      <c r="AM1188" s="269">
        <v>0.00154063117344812</v>
      </c>
    </row>
    <row r="1189" spans="1:39">
      <c r="A1189" s="279" t="s">
        <v>1669</v>
      </c>
      <c r="B1189" s="280" t="s">
        <v>3349</v>
      </c>
      <c r="C1189" s="262" t="s">
        <v>1817</v>
      </c>
      <c r="D1189" s="280" t="s">
        <v>1818</v>
      </c>
      <c r="E1189" s="263">
        <v>4578</v>
      </c>
      <c r="F1189" s="263">
        <v>44</v>
      </c>
      <c r="G1189" s="263">
        <v>37</v>
      </c>
      <c r="H1189" s="263">
        <v>0</v>
      </c>
      <c r="I1189" s="263">
        <v>0</v>
      </c>
      <c r="J1189" s="264">
        <v>2799</v>
      </c>
      <c r="K1189" s="264">
        <v>56</v>
      </c>
      <c r="L1189" s="264">
        <v>56</v>
      </c>
      <c r="M1189" s="264">
        <v>3</v>
      </c>
      <c r="N1189" s="264">
        <v>0</v>
      </c>
      <c r="O1189" s="264">
        <v>4312</v>
      </c>
      <c r="P1189" s="264">
        <v>78</v>
      </c>
      <c r="Q1189" s="264">
        <v>78</v>
      </c>
      <c r="R1189" s="264">
        <v>30</v>
      </c>
      <c r="S1189" s="264">
        <v>0</v>
      </c>
      <c r="T1189" s="265">
        <v>0.015</v>
      </c>
      <c r="U1189" s="266">
        <v>122302</v>
      </c>
      <c r="V1189" s="266">
        <v>1867</v>
      </c>
      <c r="W1189" s="266">
        <v>1860</v>
      </c>
      <c r="X1189" s="266">
        <v>1</v>
      </c>
      <c r="Y1189" s="264">
        <v>1698</v>
      </c>
      <c r="Z1189" s="267">
        <v>0.0152573138624062</v>
      </c>
      <c r="AA1189" s="267">
        <v>0.00961118392311053</v>
      </c>
      <c r="AB1189" s="267">
        <v>0.0200071454090747</v>
      </c>
      <c r="AC1189" s="268">
        <v>0.0180890538033395</v>
      </c>
      <c r="AD1189" s="269">
        <v>-0.0103959614859641</v>
      </c>
      <c r="AE1189" s="270">
        <v>28972</v>
      </c>
      <c r="AF1189" s="271">
        <v>448</v>
      </c>
      <c r="AG1189" s="271">
        <v>1</v>
      </c>
      <c r="AH1189" s="271">
        <v>27482</v>
      </c>
      <c r="AI1189" s="271">
        <v>432</v>
      </c>
      <c r="AJ1189" s="271">
        <v>0</v>
      </c>
      <c r="AK1189" s="268">
        <v>0.0154286897694326</v>
      </c>
      <c r="AL1189" s="268">
        <v>0.0157193799577906</v>
      </c>
      <c r="AM1189" s="269">
        <v>-0.000290690188357999</v>
      </c>
    </row>
    <row r="1190" spans="1:39">
      <c r="A1190" s="279" t="s">
        <v>1669</v>
      </c>
      <c r="B1190" s="280" t="s">
        <v>3349</v>
      </c>
      <c r="C1190" s="262" t="s">
        <v>1819</v>
      </c>
      <c r="D1190" s="280" t="s">
        <v>1820</v>
      </c>
      <c r="E1190" s="263">
        <v>5170</v>
      </c>
      <c r="F1190" s="263">
        <v>30</v>
      </c>
      <c r="G1190" s="263">
        <v>16</v>
      </c>
      <c r="H1190" s="263">
        <v>0</v>
      </c>
      <c r="I1190" s="263">
        <v>0</v>
      </c>
      <c r="J1190" s="264">
        <v>3049</v>
      </c>
      <c r="K1190" s="264">
        <v>47</v>
      </c>
      <c r="L1190" s="264">
        <v>46</v>
      </c>
      <c r="M1190" s="264">
        <v>0</v>
      </c>
      <c r="N1190" s="264">
        <v>0</v>
      </c>
      <c r="O1190" s="264">
        <v>4688</v>
      </c>
      <c r="P1190" s="264">
        <v>104</v>
      </c>
      <c r="Q1190" s="264">
        <v>104</v>
      </c>
      <c r="R1190" s="264">
        <v>22</v>
      </c>
      <c r="S1190" s="264">
        <v>0</v>
      </c>
      <c r="T1190" s="265">
        <v>0.015</v>
      </c>
      <c r="U1190" s="266">
        <v>146035</v>
      </c>
      <c r="V1190" s="266">
        <v>2404</v>
      </c>
      <c r="W1190" s="266">
        <v>2388</v>
      </c>
      <c r="X1190" s="266">
        <v>9</v>
      </c>
      <c r="Y1190" s="264">
        <v>2188</v>
      </c>
      <c r="Z1190" s="267">
        <v>0.0164001780395111</v>
      </c>
      <c r="AA1190" s="267">
        <v>0.00580270793036751</v>
      </c>
      <c r="AB1190" s="267">
        <v>0.0154148901279108</v>
      </c>
      <c r="AC1190" s="268">
        <v>0.0221843003412969</v>
      </c>
      <c r="AD1190" s="269">
        <v>-0.00961218219754328</v>
      </c>
      <c r="AE1190" s="270">
        <v>32696</v>
      </c>
      <c r="AF1190" s="271">
        <v>500</v>
      </c>
      <c r="AG1190" s="271">
        <v>1</v>
      </c>
      <c r="AH1190" s="271">
        <v>32590</v>
      </c>
      <c r="AI1190" s="271">
        <v>641</v>
      </c>
      <c r="AJ1190" s="271">
        <v>1</v>
      </c>
      <c r="AK1190" s="268">
        <v>0.015261805725471</v>
      </c>
      <c r="AL1190" s="268">
        <v>0.0196379257440933</v>
      </c>
      <c r="AM1190" s="269">
        <v>-0.00437612001862227</v>
      </c>
    </row>
    <row r="1191" spans="1:39">
      <c r="A1191" s="279" t="s">
        <v>1669</v>
      </c>
      <c r="B1191" s="280" t="s">
        <v>3349</v>
      </c>
      <c r="C1191" s="262" t="s">
        <v>1821</v>
      </c>
      <c r="D1191" s="280" t="s">
        <v>1822</v>
      </c>
      <c r="E1191" s="263">
        <v>3310</v>
      </c>
      <c r="F1191" s="263">
        <v>16</v>
      </c>
      <c r="G1191" s="263">
        <v>13</v>
      </c>
      <c r="H1191" s="263">
        <v>0</v>
      </c>
      <c r="I1191" s="263">
        <v>0</v>
      </c>
      <c r="J1191" s="264">
        <v>1659</v>
      </c>
      <c r="K1191" s="264">
        <v>32</v>
      </c>
      <c r="L1191" s="264">
        <v>31</v>
      </c>
      <c r="M1191" s="264">
        <v>2</v>
      </c>
      <c r="N1191" s="264">
        <v>0</v>
      </c>
      <c r="O1191" s="264">
        <v>2907</v>
      </c>
      <c r="P1191" s="264">
        <v>54</v>
      </c>
      <c r="Q1191" s="264">
        <v>54</v>
      </c>
      <c r="R1191" s="264">
        <v>24</v>
      </c>
      <c r="S1191" s="264">
        <v>0</v>
      </c>
      <c r="T1191" s="265">
        <v>0.015</v>
      </c>
      <c r="U1191" s="266">
        <v>93945</v>
      </c>
      <c r="V1191" s="266">
        <v>1378</v>
      </c>
      <c r="W1191" s="266">
        <v>1373</v>
      </c>
      <c r="X1191" s="266">
        <v>1</v>
      </c>
      <c r="Y1191" s="264">
        <v>1289</v>
      </c>
      <c r="Z1191" s="267">
        <v>0.0146575123742615</v>
      </c>
      <c r="AA1191" s="267">
        <v>0.00483383685800604</v>
      </c>
      <c r="AB1191" s="267">
        <v>0.0192887281494876</v>
      </c>
      <c r="AC1191" s="268">
        <v>0.0185758513931889</v>
      </c>
      <c r="AD1191" s="269">
        <v>-0.0144548912914816</v>
      </c>
      <c r="AE1191" s="270">
        <v>20374</v>
      </c>
      <c r="AF1191" s="271">
        <v>282</v>
      </c>
      <c r="AG1191" s="271">
        <v>0</v>
      </c>
      <c r="AH1191" s="271">
        <v>21558</v>
      </c>
      <c r="AI1191" s="271">
        <v>370</v>
      </c>
      <c r="AJ1191" s="271">
        <v>1</v>
      </c>
      <c r="AK1191" s="268">
        <v>0.0138411701187788</v>
      </c>
      <c r="AL1191" s="268">
        <v>0.0171166156415252</v>
      </c>
      <c r="AM1191" s="269">
        <v>-0.00327544552274635</v>
      </c>
    </row>
    <row r="1192" spans="1:39">
      <c r="A1192" s="279" t="s">
        <v>1669</v>
      </c>
      <c r="B1192" s="280" t="s">
        <v>3349</v>
      </c>
      <c r="C1192" s="262" t="s">
        <v>1823</v>
      </c>
      <c r="D1192" s="280" t="s">
        <v>1824</v>
      </c>
      <c r="E1192" s="263">
        <v>3561</v>
      </c>
      <c r="F1192" s="263">
        <v>54</v>
      </c>
      <c r="G1192" s="263">
        <v>39</v>
      </c>
      <c r="H1192" s="263">
        <v>1</v>
      </c>
      <c r="I1192" s="263">
        <v>0</v>
      </c>
      <c r="J1192" s="264">
        <v>2053</v>
      </c>
      <c r="K1192" s="264">
        <v>47</v>
      </c>
      <c r="L1192" s="264">
        <v>47</v>
      </c>
      <c r="M1192" s="264">
        <v>2</v>
      </c>
      <c r="N1192" s="264">
        <v>0</v>
      </c>
      <c r="O1192" s="264">
        <v>3132</v>
      </c>
      <c r="P1192" s="264">
        <v>53</v>
      </c>
      <c r="Q1192" s="264">
        <v>53</v>
      </c>
      <c r="R1192" s="264">
        <v>8</v>
      </c>
      <c r="S1192" s="264">
        <v>0</v>
      </c>
      <c r="T1192" s="265">
        <v>0.015</v>
      </c>
      <c r="U1192" s="266">
        <v>99154</v>
      </c>
      <c r="V1192" s="266">
        <v>1639</v>
      </c>
      <c r="W1192" s="266">
        <v>1624</v>
      </c>
      <c r="X1192" s="266">
        <v>0</v>
      </c>
      <c r="Y1192" s="264">
        <v>1472</v>
      </c>
      <c r="Z1192" s="267">
        <v>0.0165298424672731</v>
      </c>
      <c r="AA1192" s="267">
        <v>0.0151642796967144</v>
      </c>
      <c r="AB1192" s="267">
        <v>0.0228933268387725</v>
      </c>
      <c r="AC1192" s="268">
        <v>0.0169220945083014</v>
      </c>
      <c r="AD1192" s="269">
        <v>-0.00772904714205812</v>
      </c>
      <c r="AE1192" s="270">
        <v>22127</v>
      </c>
      <c r="AF1192" s="271">
        <v>428</v>
      </c>
      <c r="AG1192" s="271">
        <v>0</v>
      </c>
      <c r="AH1192" s="271">
        <v>21948</v>
      </c>
      <c r="AI1192" s="271">
        <v>378</v>
      </c>
      <c r="AJ1192" s="271">
        <v>0</v>
      </c>
      <c r="AK1192" s="268">
        <v>0.01934288425905</v>
      </c>
      <c r="AL1192" s="268">
        <v>0.0172225259704757</v>
      </c>
      <c r="AM1192" s="269">
        <v>0.00212035828857436</v>
      </c>
    </row>
    <row r="1193" spans="1:39">
      <c r="A1193" s="279" t="s">
        <v>1669</v>
      </c>
      <c r="B1193" s="280" t="s">
        <v>3349</v>
      </c>
      <c r="C1193" s="262" t="s">
        <v>1825</v>
      </c>
      <c r="D1193" s="280" t="s">
        <v>1826</v>
      </c>
      <c r="E1193" s="263">
        <v>3823</v>
      </c>
      <c r="F1193" s="263">
        <v>62</v>
      </c>
      <c r="G1193" s="263">
        <v>46</v>
      </c>
      <c r="H1193" s="263">
        <v>1</v>
      </c>
      <c r="I1193" s="263">
        <v>0</v>
      </c>
      <c r="J1193" s="264">
        <v>2089</v>
      </c>
      <c r="K1193" s="264">
        <v>41</v>
      </c>
      <c r="L1193" s="264">
        <v>41</v>
      </c>
      <c r="M1193" s="264">
        <v>1</v>
      </c>
      <c r="N1193" s="264">
        <v>0</v>
      </c>
      <c r="O1193" s="264">
        <v>3590</v>
      </c>
      <c r="P1193" s="264">
        <v>59</v>
      </c>
      <c r="Q1193" s="264">
        <v>59</v>
      </c>
      <c r="R1193" s="264">
        <v>3</v>
      </c>
      <c r="S1193" s="264">
        <v>0</v>
      </c>
      <c r="T1193" s="265">
        <v>0.015</v>
      </c>
      <c r="U1193" s="266">
        <v>102840</v>
      </c>
      <c r="V1193" s="266">
        <v>1689</v>
      </c>
      <c r="W1193" s="266">
        <v>1671</v>
      </c>
      <c r="X1193" s="266">
        <v>0</v>
      </c>
      <c r="Y1193" s="264">
        <v>1487</v>
      </c>
      <c r="Z1193" s="267">
        <v>0.0164235705950992</v>
      </c>
      <c r="AA1193" s="267">
        <v>0.0162176301334031</v>
      </c>
      <c r="AB1193" s="267">
        <v>0.0196266156055529</v>
      </c>
      <c r="AC1193" s="268">
        <v>0.0164345403899721</v>
      </c>
      <c r="AD1193" s="269">
        <v>-0.00340898547214981</v>
      </c>
      <c r="AE1193" s="270">
        <v>23560</v>
      </c>
      <c r="AF1193" s="271">
        <v>400</v>
      </c>
      <c r="AG1193" s="271">
        <v>0</v>
      </c>
      <c r="AH1193" s="271">
        <v>23206</v>
      </c>
      <c r="AI1193" s="271">
        <v>418</v>
      </c>
      <c r="AJ1193" s="271">
        <v>0</v>
      </c>
      <c r="AK1193" s="268">
        <v>0.0169779286926995</v>
      </c>
      <c r="AL1193" s="268">
        <v>0.0180125829526846</v>
      </c>
      <c r="AM1193" s="269">
        <v>-0.00103465425998516</v>
      </c>
    </row>
    <row r="1194" spans="1:39">
      <c r="A1194" s="279" t="s">
        <v>1669</v>
      </c>
      <c r="B1194" s="280" t="s">
        <v>3349</v>
      </c>
      <c r="C1194" s="262" t="s">
        <v>1827</v>
      </c>
      <c r="D1194" s="280" t="s">
        <v>1828</v>
      </c>
      <c r="E1194" s="263">
        <v>0</v>
      </c>
      <c r="F1194" s="263">
        <v>1</v>
      </c>
      <c r="G1194" s="263">
        <v>1</v>
      </c>
      <c r="H1194" s="263">
        <v>0</v>
      </c>
      <c r="I1194" s="263">
        <v>0</v>
      </c>
      <c r="J1194" s="264">
        <v>0</v>
      </c>
      <c r="K1194" s="264">
        <v>0</v>
      </c>
      <c r="L1194" s="264">
        <v>0</v>
      </c>
      <c r="M1194" s="264">
        <v>0</v>
      </c>
      <c r="N1194" s="264">
        <v>0</v>
      </c>
      <c r="O1194" s="264">
        <v>0</v>
      </c>
      <c r="P1194" s="264">
        <v>0</v>
      </c>
      <c r="Q1194" s="264">
        <v>0</v>
      </c>
      <c r="R1194" s="264">
        <v>0</v>
      </c>
      <c r="S1194" s="264">
        <v>0</v>
      </c>
      <c r="T1194" s="265">
        <v>0.015</v>
      </c>
      <c r="U1194" s="266">
        <v>0</v>
      </c>
      <c r="V1194" s="266">
        <v>13</v>
      </c>
      <c r="W1194" s="266">
        <v>13</v>
      </c>
      <c r="X1194" s="266">
        <v>0</v>
      </c>
      <c r="Y1194" s="264">
        <v>12</v>
      </c>
      <c r="Z1194" s="267">
        <v>0</v>
      </c>
      <c r="AA1194" s="267">
        <v>0</v>
      </c>
      <c r="AB1194" s="267">
        <v>0</v>
      </c>
      <c r="AC1194" s="268">
        <v>0</v>
      </c>
      <c r="AD1194" s="269">
        <v>0</v>
      </c>
      <c r="AE1194" s="270">
        <v>0</v>
      </c>
      <c r="AF1194" s="271">
        <v>1</v>
      </c>
      <c r="AG1194" s="271">
        <v>0</v>
      </c>
      <c r="AH1194" s="271">
        <v>0</v>
      </c>
      <c r="AI1194" s="271">
        <v>5</v>
      </c>
      <c r="AJ1194" s="271">
        <v>0</v>
      </c>
      <c r="AK1194" s="268">
        <v>0</v>
      </c>
      <c r="AL1194" s="268">
        <v>0</v>
      </c>
      <c r="AM1194" s="269">
        <v>0</v>
      </c>
    </row>
    <row r="1195" spans="1:39">
      <c r="A1195" s="279" t="s">
        <v>1669</v>
      </c>
      <c r="B1195" s="280" t="s">
        <v>3349</v>
      </c>
      <c r="C1195" s="262" t="s">
        <v>1829</v>
      </c>
      <c r="D1195" s="280" t="s">
        <v>1830</v>
      </c>
      <c r="E1195" s="263">
        <v>3737</v>
      </c>
      <c r="F1195" s="263">
        <v>61</v>
      </c>
      <c r="G1195" s="263">
        <v>50</v>
      </c>
      <c r="H1195" s="263">
        <v>0</v>
      </c>
      <c r="I1195" s="263">
        <v>0</v>
      </c>
      <c r="J1195" s="264">
        <v>2534</v>
      </c>
      <c r="K1195" s="264">
        <v>33</v>
      </c>
      <c r="L1195" s="264">
        <v>33</v>
      </c>
      <c r="M1195" s="264">
        <v>1</v>
      </c>
      <c r="N1195" s="264">
        <v>0</v>
      </c>
      <c r="O1195" s="264">
        <v>3596</v>
      </c>
      <c r="P1195" s="264">
        <v>38</v>
      </c>
      <c r="Q1195" s="264">
        <v>38</v>
      </c>
      <c r="R1195" s="264">
        <v>2</v>
      </c>
      <c r="S1195" s="264">
        <v>0</v>
      </c>
      <c r="T1195" s="265">
        <v>0.015</v>
      </c>
      <c r="U1195" s="266">
        <v>105505</v>
      </c>
      <c r="V1195" s="266">
        <v>1476</v>
      </c>
      <c r="W1195" s="266">
        <v>1465</v>
      </c>
      <c r="X1195" s="266">
        <v>1</v>
      </c>
      <c r="Y1195" s="264">
        <v>1313</v>
      </c>
      <c r="Z1195" s="267">
        <v>0.0139803800767736</v>
      </c>
      <c r="AA1195" s="267">
        <v>0.0163232539470163</v>
      </c>
      <c r="AB1195" s="267">
        <v>0.0130228887134964</v>
      </c>
      <c r="AC1195" s="268">
        <v>0.010567296996663</v>
      </c>
      <c r="AD1195" s="269">
        <v>0.00330036523351987</v>
      </c>
      <c r="AE1195" s="270">
        <v>24681</v>
      </c>
      <c r="AF1195" s="271">
        <v>337</v>
      </c>
      <c r="AG1195" s="271">
        <v>0</v>
      </c>
      <c r="AH1195" s="271">
        <v>23390</v>
      </c>
      <c r="AI1195" s="271">
        <v>385</v>
      </c>
      <c r="AJ1195" s="271">
        <v>0</v>
      </c>
      <c r="AK1195" s="268">
        <v>0.0136542279486244</v>
      </c>
      <c r="AL1195" s="268">
        <v>0.016460025651988</v>
      </c>
      <c r="AM1195" s="269">
        <v>-0.00280579770336358</v>
      </c>
    </row>
    <row r="1196" spans="1:39">
      <c r="A1196" s="279" t="s">
        <v>1669</v>
      </c>
      <c r="B1196" s="280" t="s">
        <v>3349</v>
      </c>
      <c r="C1196" s="262" t="s">
        <v>1831</v>
      </c>
      <c r="D1196" s="280" t="s">
        <v>1832</v>
      </c>
      <c r="E1196" s="263">
        <v>5955</v>
      </c>
      <c r="F1196" s="263">
        <v>77</v>
      </c>
      <c r="G1196" s="263">
        <v>51</v>
      </c>
      <c r="H1196" s="263">
        <v>0</v>
      </c>
      <c r="I1196" s="263">
        <v>0</v>
      </c>
      <c r="J1196" s="264">
        <v>3847</v>
      </c>
      <c r="K1196" s="264">
        <v>88</v>
      </c>
      <c r="L1196" s="264">
        <v>88</v>
      </c>
      <c r="M1196" s="264">
        <v>0</v>
      </c>
      <c r="N1196" s="264">
        <v>0</v>
      </c>
      <c r="O1196" s="264">
        <v>5889</v>
      </c>
      <c r="P1196" s="264">
        <v>60</v>
      </c>
      <c r="Q1196" s="264">
        <v>60</v>
      </c>
      <c r="R1196" s="264">
        <v>9</v>
      </c>
      <c r="S1196" s="264">
        <v>0</v>
      </c>
      <c r="T1196" s="265">
        <v>0.015</v>
      </c>
      <c r="U1196" s="266">
        <v>161800</v>
      </c>
      <c r="V1196" s="266">
        <v>2272</v>
      </c>
      <c r="W1196" s="266">
        <v>2246</v>
      </c>
      <c r="X1196" s="266">
        <v>0</v>
      </c>
      <c r="Y1196" s="264">
        <v>2016</v>
      </c>
      <c r="Z1196" s="267">
        <v>0.0140420271940667</v>
      </c>
      <c r="AA1196" s="267">
        <v>0.0129303106633081</v>
      </c>
      <c r="AB1196" s="267">
        <v>0.0228749675071484</v>
      </c>
      <c r="AC1196" s="268">
        <v>0.0101884870096791</v>
      </c>
      <c r="AD1196" s="269">
        <v>-0.00994465684384028</v>
      </c>
      <c r="AE1196" s="270">
        <v>38311</v>
      </c>
      <c r="AF1196" s="271">
        <v>508</v>
      </c>
      <c r="AG1196" s="271">
        <v>0</v>
      </c>
      <c r="AH1196" s="271">
        <v>36084</v>
      </c>
      <c r="AI1196" s="271">
        <v>553</v>
      </c>
      <c r="AJ1196" s="271">
        <v>0</v>
      </c>
      <c r="AK1196" s="268">
        <v>0.0132598992456475</v>
      </c>
      <c r="AL1196" s="268">
        <v>0.0153253519565458</v>
      </c>
      <c r="AM1196" s="269">
        <v>-0.00206545271089837</v>
      </c>
    </row>
    <row r="1197" spans="1:39">
      <c r="A1197" s="279" t="s">
        <v>1669</v>
      </c>
      <c r="B1197" s="280" t="s">
        <v>3349</v>
      </c>
      <c r="C1197" s="262" t="s">
        <v>1833</v>
      </c>
      <c r="D1197" s="280" t="s">
        <v>1834</v>
      </c>
      <c r="E1197" s="263">
        <v>2809</v>
      </c>
      <c r="F1197" s="263">
        <v>49</v>
      </c>
      <c r="G1197" s="263">
        <v>40</v>
      </c>
      <c r="H1197" s="263">
        <v>0</v>
      </c>
      <c r="I1197" s="263">
        <v>0</v>
      </c>
      <c r="J1197" s="264">
        <v>1670</v>
      </c>
      <c r="K1197" s="264">
        <v>29</v>
      </c>
      <c r="L1197" s="264">
        <v>29</v>
      </c>
      <c r="M1197" s="264">
        <v>2</v>
      </c>
      <c r="N1197" s="264">
        <v>0</v>
      </c>
      <c r="O1197" s="264">
        <v>2508</v>
      </c>
      <c r="P1197" s="264">
        <v>40</v>
      </c>
      <c r="Q1197" s="264">
        <v>40</v>
      </c>
      <c r="R1197" s="264">
        <v>22</v>
      </c>
      <c r="S1197" s="264">
        <v>0</v>
      </c>
      <c r="T1197" s="265">
        <v>0.015</v>
      </c>
      <c r="U1197" s="266">
        <v>76258</v>
      </c>
      <c r="V1197" s="266">
        <v>1122</v>
      </c>
      <c r="W1197" s="266">
        <v>1113</v>
      </c>
      <c r="X1197" s="266">
        <v>1</v>
      </c>
      <c r="Y1197" s="264">
        <v>1016</v>
      </c>
      <c r="Z1197" s="267">
        <v>0.0147000970389992</v>
      </c>
      <c r="AA1197" s="267">
        <v>0.0174439302242791</v>
      </c>
      <c r="AB1197" s="267">
        <v>0.0173652694610778</v>
      </c>
      <c r="AC1197" s="268">
        <v>0.0159489633173844</v>
      </c>
      <c r="AD1197" s="269">
        <v>7.86607632012569e-5</v>
      </c>
      <c r="AE1197" s="270">
        <v>17216</v>
      </c>
      <c r="AF1197" s="271">
        <v>253</v>
      </c>
      <c r="AG1197" s="271">
        <v>0</v>
      </c>
      <c r="AH1197" s="271">
        <v>17198</v>
      </c>
      <c r="AI1197" s="271">
        <v>250</v>
      </c>
      <c r="AJ1197" s="271">
        <v>1</v>
      </c>
      <c r="AK1197" s="268">
        <v>0.0146956319702602</v>
      </c>
      <c r="AL1197" s="268">
        <v>0.014478427724154</v>
      </c>
      <c r="AM1197" s="269">
        <v>0.000217204246106252</v>
      </c>
    </row>
    <row r="1198" spans="1:39">
      <c r="A1198" s="279" t="s">
        <v>1669</v>
      </c>
      <c r="B1198" s="280" t="s">
        <v>3349</v>
      </c>
      <c r="C1198" s="262" t="s">
        <v>1835</v>
      </c>
      <c r="D1198" s="280" t="s">
        <v>1836</v>
      </c>
      <c r="E1198" s="263">
        <v>3392</v>
      </c>
      <c r="F1198" s="263">
        <v>39</v>
      </c>
      <c r="G1198" s="263">
        <v>29</v>
      </c>
      <c r="H1198" s="263">
        <v>1</v>
      </c>
      <c r="I1198" s="263">
        <v>0</v>
      </c>
      <c r="J1198" s="264">
        <v>2039</v>
      </c>
      <c r="K1198" s="264">
        <v>27</v>
      </c>
      <c r="L1198" s="264">
        <v>27</v>
      </c>
      <c r="M1198" s="264">
        <v>0</v>
      </c>
      <c r="N1198" s="264">
        <v>0</v>
      </c>
      <c r="O1198" s="264">
        <v>3197</v>
      </c>
      <c r="P1198" s="264">
        <v>49</v>
      </c>
      <c r="Q1198" s="264">
        <v>49</v>
      </c>
      <c r="R1198" s="264">
        <v>15</v>
      </c>
      <c r="S1198" s="264">
        <v>0</v>
      </c>
      <c r="T1198" s="265">
        <v>0.015</v>
      </c>
      <c r="U1198" s="266">
        <v>98976</v>
      </c>
      <c r="V1198" s="266">
        <v>1308</v>
      </c>
      <c r="W1198" s="266">
        <v>1298</v>
      </c>
      <c r="X1198" s="266">
        <v>1</v>
      </c>
      <c r="Y1198" s="264">
        <v>1185</v>
      </c>
      <c r="Z1198" s="267">
        <v>0.0132052214678306</v>
      </c>
      <c r="AA1198" s="267">
        <v>0.011497641509434</v>
      </c>
      <c r="AB1198" s="267">
        <v>0.013241785188818</v>
      </c>
      <c r="AC1198" s="268">
        <v>0.0153268689396309</v>
      </c>
      <c r="AD1198" s="269">
        <v>-0.00174414367938409</v>
      </c>
      <c r="AE1198" s="270">
        <v>21710</v>
      </c>
      <c r="AF1198" s="271">
        <v>288</v>
      </c>
      <c r="AG1198" s="271">
        <v>0</v>
      </c>
      <c r="AH1198" s="271">
        <v>21648</v>
      </c>
      <c r="AI1198" s="271">
        <v>306</v>
      </c>
      <c r="AJ1198" s="271">
        <v>0</v>
      </c>
      <c r="AK1198" s="268">
        <v>0.0132657761400276</v>
      </c>
      <c r="AL1198" s="268">
        <v>0.0141352549889135</v>
      </c>
      <c r="AM1198" s="269">
        <v>-0.000869478848885889</v>
      </c>
    </row>
    <row r="1199" spans="1:39">
      <c r="A1199" s="279" t="s">
        <v>1669</v>
      </c>
      <c r="B1199" s="280" t="s">
        <v>3351</v>
      </c>
      <c r="C1199" s="262" t="s">
        <v>1837</v>
      </c>
      <c r="D1199" s="280" t="s">
        <v>1838</v>
      </c>
      <c r="E1199" s="263">
        <v>3169</v>
      </c>
      <c r="F1199" s="263">
        <v>48</v>
      </c>
      <c r="G1199" s="263">
        <v>42</v>
      </c>
      <c r="H1199" s="263">
        <v>1</v>
      </c>
      <c r="I1199" s="263">
        <v>0</v>
      </c>
      <c r="J1199" s="264">
        <v>1938</v>
      </c>
      <c r="K1199" s="264">
        <v>24</v>
      </c>
      <c r="L1199" s="264">
        <v>24</v>
      </c>
      <c r="M1199" s="264">
        <v>1</v>
      </c>
      <c r="N1199" s="264">
        <v>0</v>
      </c>
      <c r="O1199" s="264">
        <v>2946</v>
      </c>
      <c r="P1199" s="264">
        <v>68</v>
      </c>
      <c r="Q1199" s="264">
        <v>68</v>
      </c>
      <c r="R1199" s="264">
        <v>4</v>
      </c>
      <c r="S1199" s="264">
        <v>0</v>
      </c>
      <c r="T1199" s="265">
        <v>0.015</v>
      </c>
      <c r="U1199" s="266">
        <v>92805</v>
      </c>
      <c r="V1199" s="266">
        <v>1635</v>
      </c>
      <c r="W1199" s="266">
        <v>1627</v>
      </c>
      <c r="X1199" s="266">
        <v>3</v>
      </c>
      <c r="Y1199" s="264">
        <v>1461</v>
      </c>
      <c r="Z1199" s="267">
        <v>0.0175852594149022</v>
      </c>
      <c r="AA1199" s="267">
        <v>0.0151467339854844</v>
      </c>
      <c r="AB1199" s="267">
        <v>0.0123839009287926</v>
      </c>
      <c r="AC1199" s="268">
        <v>0.023082145281738</v>
      </c>
      <c r="AD1199" s="269">
        <v>0.00276283305669181</v>
      </c>
      <c r="AE1199" s="270">
        <v>21019</v>
      </c>
      <c r="AF1199" s="271">
        <v>322</v>
      </c>
      <c r="AG1199" s="271">
        <v>0</v>
      </c>
      <c r="AH1199" s="271">
        <v>21210</v>
      </c>
      <c r="AI1199" s="271">
        <v>420</v>
      </c>
      <c r="AJ1199" s="271">
        <v>0</v>
      </c>
      <c r="AK1199" s="268">
        <v>0.0153194728578905</v>
      </c>
      <c r="AL1199" s="268">
        <v>0.0198019801980198</v>
      </c>
      <c r="AM1199" s="269">
        <v>-0.00448250734012932</v>
      </c>
    </row>
    <row r="1200" spans="1:39">
      <c r="A1200" s="279" t="s">
        <v>1669</v>
      </c>
      <c r="B1200" s="280" t="s">
        <v>3351</v>
      </c>
      <c r="C1200" s="262" t="s">
        <v>1839</v>
      </c>
      <c r="D1200" s="280" t="s">
        <v>1840</v>
      </c>
      <c r="E1200" s="263">
        <v>1938</v>
      </c>
      <c r="F1200" s="263">
        <v>18</v>
      </c>
      <c r="G1200" s="263">
        <v>13</v>
      </c>
      <c r="H1200" s="263">
        <v>0</v>
      </c>
      <c r="I1200" s="263">
        <v>0</v>
      </c>
      <c r="J1200" s="264">
        <v>1403</v>
      </c>
      <c r="K1200" s="264">
        <v>26</v>
      </c>
      <c r="L1200" s="264">
        <v>26</v>
      </c>
      <c r="M1200" s="264">
        <v>1</v>
      </c>
      <c r="N1200" s="264">
        <v>0</v>
      </c>
      <c r="O1200" s="264">
        <v>1904</v>
      </c>
      <c r="P1200" s="264">
        <v>36</v>
      </c>
      <c r="Q1200" s="264">
        <v>36</v>
      </c>
      <c r="R1200" s="264">
        <v>2</v>
      </c>
      <c r="S1200" s="264">
        <v>0</v>
      </c>
      <c r="T1200" s="265">
        <v>0.015</v>
      </c>
      <c r="U1200" s="266">
        <v>60077</v>
      </c>
      <c r="V1200" s="266">
        <v>951</v>
      </c>
      <c r="W1200" s="266">
        <v>945</v>
      </c>
      <c r="X1200" s="266">
        <v>5</v>
      </c>
      <c r="Y1200" s="264">
        <v>845</v>
      </c>
      <c r="Z1200" s="267">
        <v>0.0157464587113205</v>
      </c>
      <c r="AA1200" s="267">
        <v>0.00928792569659443</v>
      </c>
      <c r="AB1200" s="267">
        <v>0.0185317177476835</v>
      </c>
      <c r="AC1200" s="268">
        <v>0.0189075630252101</v>
      </c>
      <c r="AD1200" s="269">
        <v>-0.00924379205108911</v>
      </c>
      <c r="AE1200" s="270">
        <v>13851</v>
      </c>
      <c r="AF1200" s="271">
        <v>198</v>
      </c>
      <c r="AG1200" s="271">
        <v>0</v>
      </c>
      <c r="AH1200" s="271">
        <v>13503</v>
      </c>
      <c r="AI1200" s="271">
        <v>240</v>
      </c>
      <c r="AJ1200" s="271">
        <v>0</v>
      </c>
      <c r="AK1200" s="268">
        <v>0.0142949967511371</v>
      </c>
      <c r="AL1200" s="268">
        <v>0.0177738280382137</v>
      </c>
      <c r="AM1200" s="269">
        <v>-0.00347883128707663</v>
      </c>
    </row>
    <row r="1201" spans="1:39">
      <c r="A1201" s="279" t="s">
        <v>1669</v>
      </c>
      <c r="B1201" s="280" t="s">
        <v>3351</v>
      </c>
      <c r="C1201" s="262" t="s">
        <v>1841</v>
      </c>
      <c r="D1201" s="280" t="s">
        <v>1842</v>
      </c>
      <c r="E1201" s="263">
        <v>2848</v>
      </c>
      <c r="F1201" s="263">
        <v>37</v>
      </c>
      <c r="G1201" s="263">
        <v>26</v>
      </c>
      <c r="H1201" s="263">
        <v>5</v>
      </c>
      <c r="I1201" s="263">
        <v>0</v>
      </c>
      <c r="J1201" s="264">
        <v>1962</v>
      </c>
      <c r="K1201" s="264">
        <v>40</v>
      </c>
      <c r="L1201" s="264">
        <v>40</v>
      </c>
      <c r="M1201" s="264">
        <v>1</v>
      </c>
      <c r="N1201" s="264">
        <v>0</v>
      </c>
      <c r="O1201" s="264">
        <v>2733</v>
      </c>
      <c r="P1201" s="264">
        <v>45</v>
      </c>
      <c r="Q1201" s="264">
        <v>45</v>
      </c>
      <c r="R1201" s="264">
        <v>6</v>
      </c>
      <c r="S1201" s="264">
        <v>0</v>
      </c>
      <c r="T1201" s="265">
        <v>0.015</v>
      </c>
      <c r="U1201" s="266">
        <v>84865</v>
      </c>
      <c r="V1201" s="266">
        <v>1258</v>
      </c>
      <c r="W1201" s="266">
        <v>1247</v>
      </c>
      <c r="X1201" s="266">
        <v>0</v>
      </c>
      <c r="Y1201" s="264">
        <v>1105</v>
      </c>
      <c r="Z1201" s="267">
        <v>0.0148235432746126</v>
      </c>
      <c r="AA1201" s="267">
        <v>0.0129915730337079</v>
      </c>
      <c r="AB1201" s="267">
        <v>0.0203873598369011</v>
      </c>
      <c r="AC1201" s="268">
        <v>0.0164654226125137</v>
      </c>
      <c r="AD1201" s="269">
        <v>-0.00739578680319326</v>
      </c>
      <c r="AE1201" s="270">
        <v>19467</v>
      </c>
      <c r="AF1201" s="271">
        <v>329</v>
      </c>
      <c r="AG1201" s="271">
        <v>0</v>
      </c>
      <c r="AH1201" s="271">
        <v>20067</v>
      </c>
      <c r="AI1201" s="271">
        <v>286</v>
      </c>
      <c r="AJ1201" s="271">
        <v>0</v>
      </c>
      <c r="AK1201" s="268">
        <v>0.0169003955411722</v>
      </c>
      <c r="AL1201" s="268">
        <v>0.0142522549459311</v>
      </c>
      <c r="AM1201" s="269">
        <v>0.00264814059524111</v>
      </c>
    </row>
    <row r="1202" spans="1:39">
      <c r="A1202" s="279" t="s">
        <v>1669</v>
      </c>
      <c r="B1202" s="280" t="s">
        <v>3351</v>
      </c>
      <c r="C1202" s="262" t="s">
        <v>1843</v>
      </c>
      <c r="D1202" s="280" t="s">
        <v>1844</v>
      </c>
      <c r="E1202" s="263">
        <v>2388</v>
      </c>
      <c r="F1202" s="263">
        <v>30</v>
      </c>
      <c r="G1202" s="263">
        <v>21</v>
      </c>
      <c r="H1202" s="263">
        <v>1</v>
      </c>
      <c r="I1202" s="263">
        <v>0</v>
      </c>
      <c r="J1202" s="264">
        <v>1467</v>
      </c>
      <c r="K1202" s="264">
        <v>30</v>
      </c>
      <c r="L1202" s="264">
        <v>30</v>
      </c>
      <c r="M1202" s="264">
        <v>0</v>
      </c>
      <c r="N1202" s="264">
        <v>0</v>
      </c>
      <c r="O1202" s="264">
        <v>2236</v>
      </c>
      <c r="P1202" s="264">
        <v>39</v>
      </c>
      <c r="Q1202" s="264">
        <v>39</v>
      </c>
      <c r="R1202" s="264">
        <v>16</v>
      </c>
      <c r="S1202" s="264">
        <v>0</v>
      </c>
      <c r="T1202" s="265">
        <v>0.015</v>
      </c>
      <c r="U1202" s="266">
        <v>72890</v>
      </c>
      <c r="V1202" s="266">
        <v>1094</v>
      </c>
      <c r="W1202" s="266">
        <v>1085</v>
      </c>
      <c r="X1202" s="266">
        <v>3</v>
      </c>
      <c r="Y1202" s="264">
        <v>987</v>
      </c>
      <c r="Z1202" s="267">
        <v>0.0149677596378104</v>
      </c>
      <c r="AA1202" s="267">
        <v>0.0125628140703518</v>
      </c>
      <c r="AB1202" s="267">
        <v>0.0204498977505112</v>
      </c>
      <c r="AC1202" s="268">
        <v>0.0174418604651163</v>
      </c>
      <c r="AD1202" s="269">
        <v>-0.00788708368015949</v>
      </c>
      <c r="AE1202" s="270">
        <v>16492</v>
      </c>
      <c r="AF1202" s="271">
        <v>248</v>
      </c>
      <c r="AG1202" s="271">
        <v>1</v>
      </c>
      <c r="AH1202" s="271">
        <v>17088</v>
      </c>
      <c r="AI1202" s="271">
        <v>298</v>
      </c>
      <c r="AJ1202" s="271">
        <v>0</v>
      </c>
      <c r="AK1202" s="268">
        <v>0.0149769585253456</v>
      </c>
      <c r="AL1202" s="268">
        <v>0.017439138576779</v>
      </c>
      <c r="AM1202" s="269">
        <v>-0.00246218005143341</v>
      </c>
    </row>
    <row r="1203" spans="1:39">
      <c r="A1203" s="279" t="s">
        <v>1669</v>
      </c>
      <c r="B1203" s="280" t="s">
        <v>3351</v>
      </c>
      <c r="C1203" s="262" t="s">
        <v>1845</v>
      </c>
      <c r="D1203" s="280" t="s">
        <v>1846</v>
      </c>
      <c r="E1203" s="263">
        <v>2752</v>
      </c>
      <c r="F1203" s="263">
        <v>30</v>
      </c>
      <c r="G1203" s="263">
        <v>19</v>
      </c>
      <c r="H1203" s="263">
        <v>1</v>
      </c>
      <c r="I1203" s="263">
        <v>0</v>
      </c>
      <c r="J1203" s="264">
        <v>1753</v>
      </c>
      <c r="K1203" s="264">
        <v>48</v>
      </c>
      <c r="L1203" s="264">
        <v>46</v>
      </c>
      <c r="M1203" s="264">
        <v>0</v>
      </c>
      <c r="N1203" s="264">
        <v>0</v>
      </c>
      <c r="O1203" s="264">
        <v>2664</v>
      </c>
      <c r="P1203" s="264">
        <v>46</v>
      </c>
      <c r="Q1203" s="264">
        <v>46</v>
      </c>
      <c r="R1203" s="264">
        <v>4</v>
      </c>
      <c r="S1203" s="264">
        <v>0</v>
      </c>
      <c r="T1203" s="265">
        <v>0.015</v>
      </c>
      <c r="U1203" s="266">
        <v>79311</v>
      </c>
      <c r="V1203" s="266">
        <v>1459</v>
      </c>
      <c r="W1203" s="266">
        <v>1446</v>
      </c>
      <c r="X1203" s="266">
        <v>4</v>
      </c>
      <c r="Y1203" s="264">
        <v>1296</v>
      </c>
      <c r="Z1203" s="267">
        <v>0.0183455006241253</v>
      </c>
      <c r="AA1203" s="267">
        <v>0.0109011627906977</v>
      </c>
      <c r="AB1203" s="267">
        <v>0.0273816314888762</v>
      </c>
      <c r="AC1203" s="268">
        <v>0.0172672672672673</v>
      </c>
      <c r="AD1203" s="269">
        <v>-0.0164804686981785</v>
      </c>
      <c r="AE1203" s="270">
        <v>18239</v>
      </c>
      <c r="AF1203" s="271">
        <v>307</v>
      </c>
      <c r="AG1203" s="271">
        <v>0</v>
      </c>
      <c r="AH1203" s="271">
        <v>18625</v>
      </c>
      <c r="AI1203" s="271">
        <v>363</v>
      </c>
      <c r="AJ1203" s="271">
        <v>0</v>
      </c>
      <c r="AK1203" s="268">
        <v>0.0168320631613575</v>
      </c>
      <c r="AL1203" s="268">
        <v>0.019489932885906</v>
      </c>
      <c r="AM1203" s="269">
        <v>-0.00265786972454851</v>
      </c>
    </row>
    <row r="1204" spans="1:39">
      <c r="A1204" s="279" t="s">
        <v>1669</v>
      </c>
      <c r="B1204" s="280" t="s">
        <v>3351</v>
      </c>
      <c r="C1204" s="262" t="s">
        <v>1847</v>
      </c>
      <c r="D1204" s="280" t="s">
        <v>1848</v>
      </c>
      <c r="E1204" s="263">
        <v>4673</v>
      </c>
      <c r="F1204" s="263">
        <v>100</v>
      </c>
      <c r="G1204" s="263">
        <v>71</v>
      </c>
      <c r="H1204" s="263">
        <v>0</v>
      </c>
      <c r="I1204" s="263">
        <v>0</v>
      </c>
      <c r="J1204" s="264">
        <v>2905</v>
      </c>
      <c r="K1204" s="264">
        <v>82</v>
      </c>
      <c r="L1204" s="264">
        <v>82</v>
      </c>
      <c r="M1204" s="264">
        <v>0</v>
      </c>
      <c r="N1204" s="264">
        <v>0</v>
      </c>
      <c r="O1204" s="264">
        <v>4130</v>
      </c>
      <c r="P1204" s="264">
        <v>66</v>
      </c>
      <c r="Q1204" s="264">
        <v>66</v>
      </c>
      <c r="R1204" s="264">
        <v>13</v>
      </c>
      <c r="S1204" s="264">
        <v>0</v>
      </c>
      <c r="T1204" s="265">
        <v>0.015</v>
      </c>
      <c r="U1204" s="266">
        <v>136693</v>
      </c>
      <c r="V1204" s="266">
        <v>2632</v>
      </c>
      <c r="W1204" s="266">
        <v>2603</v>
      </c>
      <c r="X1204" s="266">
        <v>2</v>
      </c>
      <c r="Y1204" s="264">
        <v>2339</v>
      </c>
      <c r="Z1204" s="267">
        <v>0.019240195181904</v>
      </c>
      <c r="AA1204" s="267">
        <v>0.0213995292103574</v>
      </c>
      <c r="AB1204" s="267">
        <v>0.0282271944922547</v>
      </c>
      <c r="AC1204" s="268">
        <v>0.0159806295399516</v>
      </c>
      <c r="AD1204" s="269">
        <v>-0.00682766528189736</v>
      </c>
      <c r="AE1204" s="270">
        <v>30957</v>
      </c>
      <c r="AF1204" s="271">
        <v>625</v>
      </c>
      <c r="AG1204" s="271">
        <v>1</v>
      </c>
      <c r="AH1204" s="271">
        <v>31261</v>
      </c>
      <c r="AI1204" s="271">
        <v>595</v>
      </c>
      <c r="AJ1204" s="271">
        <v>0</v>
      </c>
      <c r="AK1204" s="268">
        <v>0.0201569919565849</v>
      </c>
      <c r="AL1204" s="268">
        <v>0.019033300278302</v>
      </c>
      <c r="AM1204" s="269">
        <v>0.0011236916782829</v>
      </c>
    </row>
    <row r="1205" spans="1:39">
      <c r="A1205" s="279" t="s">
        <v>1669</v>
      </c>
      <c r="B1205" s="280" t="s">
        <v>3349</v>
      </c>
      <c r="C1205" s="262" t="s">
        <v>1849</v>
      </c>
      <c r="D1205" s="280" t="s">
        <v>1850</v>
      </c>
      <c r="E1205" s="263">
        <v>5719</v>
      </c>
      <c r="F1205" s="263">
        <v>90</v>
      </c>
      <c r="G1205" s="263">
        <v>64</v>
      </c>
      <c r="H1205" s="263">
        <v>1</v>
      </c>
      <c r="I1205" s="263">
        <v>0</v>
      </c>
      <c r="J1205" s="264">
        <v>2716</v>
      </c>
      <c r="K1205" s="264">
        <v>75</v>
      </c>
      <c r="L1205" s="264">
        <v>75</v>
      </c>
      <c r="M1205" s="264">
        <v>5</v>
      </c>
      <c r="N1205" s="264">
        <v>0</v>
      </c>
      <c r="O1205" s="264">
        <v>4375</v>
      </c>
      <c r="P1205" s="264">
        <v>88</v>
      </c>
      <c r="Q1205" s="264">
        <v>88</v>
      </c>
      <c r="R1205" s="264">
        <v>56</v>
      </c>
      <c r="S1205" s="264">
        <v>0</v>
      </c>
      <c r="T1205" s="265">
        <v>0.015</v>
      </c>
      <c r="U1205" s="266">
        <v>130142</v>
      </c>
      <c r="V1205" s="266">
        <v>2706</v>
      </c>
      <c r="W1205" s="266">
        <v>2680</v>
      </c>
      <c r="X1205" s="266">
        <v>0</v>
      </c>
      <c r="Y1205" s="264">
        <v>2487</v>
      </c>
      <c r="Z1205" s="267">
        <v>0.0207926726191391</v>
      </c>
      <c r="AA1205" s="267">
        <v>0.0157370169610072</v>
      </c>
      <c r="AB1205" s="267">
        <v>0.0276141384388807</v>
      </c>
      <c r="AC1205" s="268">
        <v>0.0201142857142857</v>
      </c>
      <c r="AD1205" s="269">
        <v>-0.0118771214778735</v>
      </c>
      <c r="AE1205" s="270">
        <v>30934</v>
      </c>
      <c r="AF1205" s="271">
        <v>638</v>
      </c>
      <c r="AG1205" s="271">
        <v>0</v>
      </c>
      <c r="AH1205" s="271">
        <v>28591</v>
      </c>
      <c r="AI1205" s="271">
        <v>669</v>
      </c>
      <c r="AJ1205" s="271">
        <v>0</v>
      </c>
      <c r="AK1205" s="268">
        <v>0.0206245555052693</v>
      </c>
      <c r="AL1205" s="268">
        <v>0.0233989717043825</v>
      </c>
      <c r="AM1205" s="269">
        <v>-0.00277441619911321</v>
      </c>
    </row>
    <row r="1206" spans="1:39">
      <c r="A1206" s="279" t="s">
        <v>1669</v>
      </c>
      <c r="B1206" s="280" t="s">
        <v>3349</v>
      </c>
      <c r="C1206" s="262" t="s">
        <v>1851</v>
      </c>
      <c r="D1206" s="280" t="s">
        <v>1852</v>
      </c>
      <c r="E1206" s="263">
        <v>2871</v>
      </c>
      <c r="F1206" s="263">
        <v>37</v>
      </c>
      <c r="G1206" s="263">
        <v>25</v>
      </c>
      <c r="H1206" s="263">
        <v>1</v>
      </c>
      <c r="I1206" s="263">
        <v>0</v>
      </c>
      <c r="J1206" s="264">
        <v>1441</v>
      </c>
      <c r="K1206" s="264">
        <v>36</v>
      </c>
      <c r="L1206" s="264">
        <v>36</v>
      </c>
      <c r="M1206" s="264">
        <v>0</v>
      </c>
      <c r="N1206" s="264">
        <v>0</v>
      </c>
      <c r="O1206" s="264">
        <v>2310</v>
      </c>
      <c r="P1206" s="264">
        <v>42</v>
      </c>
      <c r="Q1206" s="264">
        <v>42</v>
      </c>
      <c r="R1206" s="264">
        <v>7</v>
      </c>
      <c r="S1206" s="264">
        <v>0</v>
      </c>
      <c r="T1206" s="265">
        <v>0.015</v>
      </c>
      <c r="U1206" s="266">
        <v>73345</v>
      </c>
      <c r="V1206" s="266">
        <v>1532</v>
      </c>
      <c r="W1206" s="266">
        <v>1520</v>
      </c>
      <c r="X1206" s="266">
        <v>0</v>
      </c>
      <c r="Y1206" s="264">
        <v>1393</v>
      </c>
      <c r="Z1206" s="267">
        <v>0.0208875860658532</v>
      </c>
      <c r="AA1206" s="267">
        <v>0.0128874956461163</v>
      </c>
      <c r="AB1206" s="267">
        <v>0.0249826509368494</v>
      </c>
      <c r="AC1206" s="268">
        <v>0.0181818181818182</v>
      </c>
      <c r="AD1206" s="269">
        <v>-0.0120951552907331</v>
      </c>
      <c r="AE1206" s="270">
        <v>16653</v>
      </c>
      <c r="AF1206" s="271">
        <v>326</v>
      </c>
      <c r="AG1206" s="271">
        <v>0</v>
      </c>
      <c r="AH1206" s="271">
        <v>16707</v>
      </c>
      <c r="AI1206" s="271">
        <v>381</v>
      </c>
      <c r="AJ1206" s="271">
        <v>0</v>
      </c>
      <c r="AK1206" s="268">
        <v>0.0195760523629376</v>
      </c>
      <c r="AL1206" s="268">
        <v>0.0228048123541031</v>
      </c>
      <c r="AM1206" s="269">
        <v>-0.00322875999116546</v>
      </c>
    </row>
    <row r="1207" spans="1:39">
      <c r="A1207" s="279" t="s">
        <v>1669</v>
      </c>
      <c r="B1207" s="280" t="s">
        <v>3349</v>
      </c>
      <c r="C1207" s="262" t="s">
        <v>1853</v>
      </c>
      <c r="D1207" s="280" t="s">
        <v>1854</v>
      </c>
      <c r="E1207" s="263">
        <v>3102</v>
      </c>
      <c r="F1207" s="263">
        <v>56</v>
      </c>
      <c r="G1207" s="263">
        <v>38</v>
      </c>
      <c r="H1207" s="263">
        <v>0</v>
      </c>
      <c r="I1207" s="263">
        <v>0</v>
      </c>
      <c r="J1207" s="264">
        <v>1703</v>
      </c>
      <c r="K1207" s="264">
        <v>59</v>
      </c>
      <c r="L1207" s="264">
        <v>59</v>
      </c>
      <c r="M1207" s="264">
        <v>3</v>
      </c>
      <c r="N1207" s="264">
        <v>0</v>
      </c>
      <c r="O1207" s="264">
        <v>2383</v>
      </c>
      <c r="P1207" s="264">
        <v>38</v>
      </c>
      <c r="Q1207" s="264">
        <v>38</v>
      </c>
      <c r="R1207" s="264">
        <v>14</v>
      </c>
      <c r="S1207" s="264">
        <v>0</v>
      </c>
      <c r="T1207" s="265">
        <v>0.015</v>
      </c>
      <c r="U1207" s="266">
        <v>77105</v>
      </c>
      <c r="V1207" s="266">
        <v>1312</v>
      </c>
      <c r="W1207" s="266">
        <v>1293</v>
      </c>
      <c r="X1207" s="266">
        <v>0</v>
      </c>
      <c r="Y1207" s="264">
        <v>1146</v>
      </c>
      <c r="Z1207" s="267">
        <v>0.0170157577329615</v>
      </c>
      <c r="AA1207" s="267">
        <v>0.0180528691166989</v>
      </c>
      <c r="AB1207" s="267">
        <v>0.0346447445684087</v>
      </c>
      <c r="AC1207" s="268">
        <v>0.0159462861938733</v>
      </c>
      <c r="AD1207" s="269">
        <v>-0.0165918754517098</v>
      </c>
      <c r="AE1207" s="270">
        <v>18253</v>
      </c>
      <c r="AF1207" s="271">
        <v>318</v>
      </c>
      <c r="AG1207" s="271">
        <v>0</v>
      </c>
      <c r="AH1207" s="271">
        <v>17432</v>
      </c>
      <c r="AI1207" s="271">
        <v>290</v>
      </c>
      <c r="AJ1207" s="271">
        <v>0</v>
      </c>
      <c r="AK1207" s="268">
        <v>0.0174217936777516</v>
      </c>
      <c r="AL1207" s="268">
        <v>0.0166360715924736</v>
      </c>
      <c r="AM1207" s="269">
        <v>0.000785722085277992</v>
      </c>
    </row>
    <row r="1208" spans="1:39">
      <c r="A1208" s="279" t="s">
        <v>1669</v>
      </c>
      <c r="B1208" s="280" t="s">
        <v>3349</v>
      </c>
      <c r="C1208" s="262" t="s">
        <v>1855</v>
      </c>
      <c r="D1208" s="280" t="s">
        <v>1855</v>
      </c>
      <c r="E1208" s="263">
        <v>1681</v>
      </c>
      <c r="F1208" s="263">
        <v>44</v>
      </c>
      <c r="G1208" s="263">
        <v>34</v>
      </c>
      <c r="H1208" s="263">
        <v>0</v>
      </c>
      <c r="I1208" s="263">
        <v>0</v>
      </c>
      <c r="J1208" s="264">
        <v>894</v>
      </c>
      <c r="K1208" s="264">
        <v>27</v>
      </c>
      <c r="L1208" s="264">
        <v>27</v>
      </c>
      <c r="M1208" s="264">
        <v>3</v>
      </c>
      <c r="N1208" s="264">
        <v>0</v>
      </c>
      <c r="O1208" s="264">
        <v>1570</v>
      </c>
      <c r="P1208" s="264">
        <v>49</v>
      </c>
      <c r="Q1208" s="264">
        <v>49</v>
      </c>
      <c r="R1208" s="264">
        <v>24</v>
      </c>
      <c r="S1208" s="264">
        <v>0</v>
      </c>
      <c r="T1208" s="265">
        <v>0.015</v>
      </c>
      <c r="U1208" s="266">
        <v>46105</v>
      </c>
      <c r="V1208" s="266">
        <v>1210</v>
      </c>
      <c r="W1208" s="266">
        <v>1200</v>
      </c>
      <c r="X1208" s="266">
        <v>0</v>
      </c>
      <c r="Y1208" s="264">
        <v>1103</v>
      </c>
      <c r="Z1208" s="267">
        <v>0.0262444420344865</v>
      </c>
      <c r="AA1208" s="267">
        <v>0.0261748958953004</v>
      </c>
      <c r="AB1208" s="267">
        <v>0.0302013422818792</v>
      </c>
      <c r="AC1208" s="268">
        <v>0.0312101910828025</v>
      </c>
      <c r="AD1208" s="269">
        <v>-0.00402644638657878</v>
      </c>
      <c r="AE1208" s="270">
        <v>10322</v>
      </c>
      <c r="AF1208" s="271">
        <v>292</v>
      </c>
      <c r="AG1208" s="271">
        <v>0</v>
      </c>
      <c r="AH1208" s="271">
        <v>10820</v>
      </c>
      <c r="AI1208" s="271">
        <v>307</v>
      </c>
      <c r="AJ1208" s="271">
        <v>0</v>
      </c>
      <c r="AK1208" s="268">
        <v>0.0282890912613835</v>
      </c>
      <c r="AL1208" s="268">
        <v>0.0283733826247689</v>
      </c>
      <c r="AM1208" s="269">
        <v>-8.42913633854955e-5</v>
      </c>
    </row>
    <row r="1209" spans="1:39">
      <c r="A1209" s="279" t="s">
        <v>1669</v>
      </c>
      <c r="B1209" s="280" t="s">
        <v>3349</v>
      </c>
      <c r="C1209" s="262" t="s">
        <v>1856</v>
      </c>
      <c r="D1209" s="280" t="s">
        <v>1857</v>
      </c>
      <c r="E1209" s="263">
        <v>0</v>
      </c>
      <c r="F1209" s="263">
        <v>0</v>
      </c>
      <c r="G1209" s="263">
        <v>0</v>
      </c>
      <c r="H1209" s="263">
        <v>0</v>
      </c>
      <c r="I1209" s="263">
        <v>0</v>
      </c>
      <c r="J1209" s="264">
        <v>0</v>
      </c>
      <c r="K1209" s="264">
        <v>0</v>
      </c>
      <c r="L1209" s="264">
        <v>0</v>
      </c>
      <c r="M1209" s="264">
        <v>0</v>
      </c>
      <c r="N1209" s="264">
        <v>0</v>
      </c>
      <c r="O1209" s="264">
        <v>0</v>
      </c>
      <c r="P1209" s="264">
        <v>0</v>
      </c>
      <c r="Q1209" s="264">
        <v>0</v>
      </c>
      <c r="R1209" s="264">
        <v>0</v>
      </c>
      <c r="S1209" s="264">
        <v>0</v>
      </c>
      <c r="T1209" s="265">
        <v>0.015</v>
      </c>
      <c r="U1209" s="266">
        <v>0</v>
      </c>
      <c r="V1209" s="266">
        <v>9</v>
      </c>
      <c r="W1209" s="266">
        <v>9</v>
      </c>
      <c r="X1209" s="266">
        <v>0</v>
      </c>
      <c r="Y1209" s="264">
        <v>9</v>
      </c>
      <c r="Z1209" s="267">
        <v>0</v>
      </c>
      <c r="AA1209" s="267">
        <v>0</v>
      </c>
      <c r="AB1209" s="267">
        <v>0</v>
      </c>
      <c r="AC1209" s="268">
        <v>0</v>
      </c>
      <c r="AD1209" s="269">
        <v>0</v>
      </c>
      <c r="AE1209" s="270">
        <v>0</v>
      </c>
      <c r="AF1209" s="271">
        <v>1</v>
      </c>
      <c r="AG1209" s="271">
        <v>0</v>
      </c>
      <c r="AH1209" s="271">
        <v>0</v>
      </c>
      <c r="AI1209" s="271">
        <v>0</v>
      </c>
      <c r="AJ1209" s="271">
        <v>0</v>
      </c>
      <c r="AK1209" s="268">
        <v>0</v>
      </c>
      <c r="AL1209" s="268">
        <v>0</v>
      </c>
      <c r="AM1209" s="269">
        <v>0</v>
      </c>
    </row>
    <row r="1210" spans="1:39">
      <c r="A1210" s="279" t="s">
        <v>1669</v>
      </c>
      <c r="B1210" s="280" t="s">
        <v>3349</v>
      </c>
      <c r="C1210" s="262" t="s">
        <v>1858</v>
      </c>
      <c r="D1210" s="280" t="s">
        <v>1859</v>
      </c>
      <c r="E1210" s="263">
        <v>5853</v>
      </c>
      <c r="F1210" s="263">
        <v>115</v>
      </c>
      <c r="G1210" s="263">
        <v>82</v>
      </c>
      <c r="H1210" s="263">
        <v>5</v>
      </c>
      <c r="I1210" s="263">
        <v>0</v>
      </c>
      <c r="J1210" s="264">
        <v>3425</v>
      </c>
      <c r="K1210" s="264">
        <v>283</v>
      </c>
      <c r="L1210" s="264">
        <v>281</v>
      </c>
      <c r="M1210" s="264">
        <v>30</v>
      </c>
      <c r="N1210" s="264">
        <v>0</v>
      </c>
      <c r="O1210" s="264">
        <v>4815</v>
      </c>
      <c r="P1210" s="264">
        <v>132</v>
      </c>
      <c r="Q1210" s="264">
        <v>130</v>
      </c>
      <c r="R1210" s="264">
        <v>31</v>
      </c>
      <c r="S1210" s="264">
        <v>0</v>
      </c>
      <c r="T1210" s="265">
        <v>0.015</v>
      </c>
      <c r="U1210" s="266">
        <v>153706</v>
      </c>
      <c r="V1210" s="266">
        <v>4427</v>
      </c>
      <c r="W1210" s="266">
        <v>4386</v>
      </c>
      <c r="X1210" s="266">
        <v>1</v>
      </c>
      <c r="Y1210" s="264">
        <v>3853</v>
      </c>
      <c r="Z1210" s="267">
        <v>0.0287952324567681</v>
      </c>
      <c r="AA1210" s="267">
        <v>0.0196480437382539</v>
      </c>
      <c r="AB1210" s="267">
        <v>0.0826277372262774</v>
      </c>
      <c r="AC1210" s="268">
        <v>0.0274143302180685</v>
      </c>
      <c r="AD1210" s="269">
        <v>-0.0629796934880235</v>
      </c>
      <c r="AE1210" s="270">
        <v>33791</v>
      </c>
      <c r="AF1210" s="271">
        <v>1043</v>
      </c>
      <c r="AG1210" s="271">
        <v>1</v>
      </c>
      <c r="AH1210" s="271">
        <v>34207</v>
      </c>
      <c r="AI1210" s="271">
        <v>1053</v>
      </c>
      <c r="AJ1210" s="271">
        <v>0</v>
      </c>
      <c r="AK1210" s="268">
        <v>0.0308366132993992</v>
      </c>
      <c r="AL1210" s="268">
        <v>0.030783173034759</v>
      </c>
      <c r="AM1210" s="269">
        <v>5.34402646402803e-5</v>
      </c>
    </row>
    <row r="1211" spans="1:39">
      <c r="A1211" s="279" t="s">
        <v>1669</v>
      </c>
      <c r="B1211" s="280" t="s">
        <v>3349</v>
      </c>
      <c r="C1211" s="262" t="s">
        <v>1860</v>
      </c>
      <c r="D1211" s="280" t="s">
        <v>1861</v>
      </c>
      <c r="E1211" s="263">
        <v>0</v>
      </c>
      <c r="F1211" s="263">
        <v>0</v>
      </c>
      <c r="G1211" s="263">
        <v>0</v>
      </c>
      <c r="H1211" s="263">
        <v>0</v>
      </c>
      <c r="I1211" s="263">
        <v>0</v>
      </c>
      <c r="J1211" s="264">
        <v>0</v>
      </c>
      <c r="K1211" s="264">
        <v>0</v>
      </c>
      <c r="L1211" s="264">
        <v>0</v>
      </c>
      <c r="M1211" s="264">
        <v>0</v>
      </c>
      <c r="N1211" s="264">
        <v>0</v>
      </c>
      <c r="O1211" s="264">
        <v>0</v>
      </c>
      <c r="P1211" s="264">
        <v>0</v>
      </c>
      <c r="Q1211" s="264">
        <v>0</v>
      </c>
      <c r="R1211" s="264">
        <v>0</v>
      </c>
      <c r="S1211" s="264">
        <v>0</v>
      </c>
      <c r="T1211" s="265">
        <v>0.015</v>
      </c>
      <c r="U1211" s="266">
        <v>32</v>
      </c>
      <c r="V1211" s="266">
        <v>2</v>
      </c>
      <c r="W1211" s="266">
        <v>2</v>
      </c>
      <c r="X1211" s="266">
        <v>0</v>
      </c>
      <c r="Y1211" s="264">
        <v>2</v>
      </c>
      <c r="Z1211" s="267">
        <v>0.0625</v>
      </c>
      <c r="AA1211" s="267">
        <v>0</v>
      </c>
      <c r="AB1211" s="267">
        <v>0</v>
      </c>
      <c r="AC1211" s="268">
        <v>0</v>
      </c>
      <c r="AD1211" s="269">
        <v>0</v>
      </c>
      <c r="AE1211" s="270">
        <v>3</v>
      </c>
      <c r="AF1211" s="271">
        <v>1</v>
      </c>
      <c r="AG1211" s="271">
        <v>0</v>
      </c>
      <c r="AH1211" s="271">
        <v>16</v>
      </c>
      <c r="AI1211" s="271">
        <v>1</v>
      </c>
      <c r="AJ1211" s="271">
        <v>0</v>
      </c>
      <c r="AK1211" s="268">
        <v>0.333333333333333</v>
      </c>
      <c r="AL1211" s="268">
        <v>0.0625</v>
      </c>
      <c r="AM1211" s="269">
        <v>0.270833333333333</v>
      </c>
    </row>
    <row r="1212" spans="1:39">
      <c r="A1212" s="279" t="s">
        <v>1669</v>
      </c>
      <c r="B1212" s="280" t="s">
        <v>3349</v>
      </c>
      <c r="C1212" s="262" t="s">
        <v>1862</v>
      </c>
      <c r="D1212" s="280" t="s">
        <v>1863</v>
      </c>
      <c r="E1212" s="263">
        <v>0</v>
      </c>
      <c r="F1212" s="263">
        <v>0</v>
      </c>
      <c r="G1212" s="263">
        <v>0</v>
      </c>
      <c r="H1212" s="263">
        <v>0</v>
      </c>
      <c r="I1212" s="263">
        <v>0</v>
      </c>
      <c r="J1212" s="264">
        <v>0</v>
      </c>
      <c r="K1212" s="264">
        <v>0</v>
      </c>
      <c r="L1212" s="264">
        <v>0</v>
      </c>
      <c r="M1212" s="264">
        <v>0</v>
      </c>
      <c r="N1212" s="264">
        <v>0</v>
      </c>
      <c r="O1212" s="264">
        <v>0</v>
      </c>
      <c r="P1212" s="264">
        <v>1</v>
      </c>
      <c r="Q1212" s="264">
        <v>1</v>
      </c>
      <c r="R1212" s="264">
        <v>1</v>
      </c>
      <c r="S1212" s="264">
        <v>0</v>
      </c>
      <c r="T1212" s="265">
        <v>0.015</v>
      </c>
      <c r="U1212" s="266">
        <v>0</v>
      </c>
      <c r="V1212" s="266">
        <v>2</v>
      </c>
      <c r="W1212" s="266">
        <v>2</v>
      </c>
      <c r="X1212" s="266">
        <v>0</v>
      </c>
      <c r="Y1212" s="264">
        <v>2</v>
      </c>
      <c r="Z1212" s="267">
        <v>0</v>
      </c>
      <c r="AA1212" s="267">
        <v>0</v>
      </c>
      <c r="AB1212" s="267">
        <v>0</v>
      </c>
      <c r="AC1212" s="268">
        <v>0</v>
      </c>
      <c r="AD1212" s="269">
        <v>0</v>
      </c>
      <c r="AE1212" s="270">
        <v>0</v>
      </c>
      <c r="AF1212" s="271">
        <v>1</v>
      </c>
      <c r="AG1212" s="271">
        <v>0</v>
      </c>
      <c r="AH1212" s="271">
        <v>0</v>
      </c>
      <c r="AI1212" s="271">
        <v>0</v>
      </c>
      <c r="AJ1212" s="271">
        <v>0</v>
      </c>
      <c r="AK1212" s="268">
        <v>0</v>
      </c>
      <c r="AL1212" s="268">
        <v>0</v>
      </c>
      <c r="AM1212" s="269">
        <v>0</v>
      </c>
    </row>
    <row r="1213" spans="1:39">
      <c r="A1213" s="279" t="s">
        <v>1669</v>
      </c>
      <c r="B1213" s="280" t="s">
        <v>3349</v>
      </c>
      <c r="C1213" s="262" t="s">
        <v>1864</v>
      </c>
      <c r="D1213" s="280" t="s">
        <v>1865</v>
      </c>
      <c r="E1213" s="263">
        <v>3641</v>
      </c>
      <c r="F1213" s="263">
        <v>50</v>
      </c>
      <c r="G1213" s="263">
        <v>40</v>
      </c>
      <c r="H1213" s="263">
        <v>4</v>
      </c>
      <c r="I1213" s="263">
        <v>0</v>
      </c>
      <c r="J1213" s="264">
        <v>2335</v>
      </c>
      <c r="K1213" s="264">
        <v>42</v>
      </c>
      <c r="L1213" s="264">
        <v>41</v>
      </c>
      <c r="M1213" s="264">
        <v>9</v>
      </c>
      <c r="N1213" s="264">
        <v>0</v>
      </c>
      <c r="O1213" s="264">
        <v>3021</v>
      </c>
      <c r="P1213" s="264">
        <v>62</v>
      </c>
      <c r="Q1213" s="264">
        <v>62</v>
      </c>
      <c r="R1213" s="264">
        <v>30</v>
      </c>
      <c r="S1213" s="264">
        <v>0</v>
      </c>
      <c r="T1213" s="265">
        <v>0.015</v>
      </c>
      <c r="U1213" s="266">
        <v>98327</v>
      </c>
      <c r="V1213" s="266">
        <v>1624</v>
      </c>
      <c r="W1213" s="266">
        <v>1613</v>
      </c>
      <c r="X1213" s="266">
        <v>0</v>
      </c>
      <c r="Y1213" s="264">
        <v>1495</v>
      </c>
      <c r="Z1213" s="267">
        <v>0.0165163180001424</v>
      </c>
      <c r="AA1213" s="267">
        <v>0.0137324910738808</v>
      </c>
      <c r="AB1213" s="267">
        <v>0.0179871520342612</v>
      </c>
      <c r="AC1213" s="268">
        <v>0.0205230056272757</v>
      </c>
      <c r="AD1213" s="269">
        <v>-0.00425466096038044</v>
      </c>
      <c r="AE1213" s="270">
        <v>22179</v>
      </c>
      <c r="AF1213" s="271">
        <v>380</v>
      </c>
      <c r="AG1213" s="271">
        <v>0</v>
      </c>
      <c r="AH1213" s="271">
        <v>21899</v>
      </c>
      <c r="AI1213" s="271">
        <v>387</v>
      </c>
      <c r="AJ1213" s="271">
        <v>0</v>
      </c>
      <c r="AK1213" s="268">
        <v>0.0171333243157942</v>
      </c>
      <c r="AL1213" s="268">
        <v>0.0176720398191698</v>
      </c>
      <c r="AM1213" s="269">
        <v>-0.000538715503375607</v>
      </c>
    </row>
    <row r="1214" spans="1:39">
      <c r="A1214" s="279" t="s">
        <v>1669</v>
      </c>
      <c r="B1214" s="280" t="s">
        <v>3349</v>
      </c>
      <c r="C1214" s="262" t="s">
        <v>1866</v>
      </c>
      <c r="D1214" s="280" t="s">
        <v>1866</v>
      </c>
      <c r="E1214" s="263">
        <v>0</v>
      </c>
      <c r="F1214" s="263">
        <v>0</v>
      </c>
      <c r="G1214" s="263">
        <v>0</v>
      </c>
      <c r="H1214" s="263">
        <v>0</v>
      </c>
      <c r="I1214" s="263">
        <v>0</v>
      </c>
      <c r="J1214" s="264">
        <v>0</v>
      </c>
      <c r="K1214" s="264">
        <v>1</v>
      </c>
      <c r="L1214" s="264">
        <v>1</v>
      </c>
      <c r="M1214" s="264">
        <v>1</v>
      </c>
      <c r="N1214" s="264">
        <v>0</v>
      </c>
      <c r="O1214" s="264">
        <v>0</v>
      </c>
      <c r="P1214" s="264">
        <v>4</v>
      </c>
      <c r="Q1214" s="264">
        <v>4</v>
      </c>
      <c r="R1214" s="264">
        <v>4</v>
      </c>
      <c r="S1214" s="264">
        <v>0</v>
      </c>
      <c r="T1214" s="265">
        <v>0.015</v>
      </c>
      <c r="U1214" s="266">
        <v>0</v>
      </c>
      <c r="V1214" s="266">
        <v>44</v>
      </c>
      <c r="W1214" s="266">
        <v>44</v>
      </c>
      <c r="X1214" s="266">
        <v>0</v>
      </c>
      <c r="Y1214" s="264">
        <v>44</v>
      </c>
      <c r="Z1214" s="267">
        <v>0</v>
      </c>
      <c r="AA1214" s="267">
        <v>0</v>
      </c>
      <c r="AB1214" s="267">
        <v>0</v>
      </c>
      <c r="AC1214" s="268">
        <v>0</v>
      </c>
      <c r="AD1214" s="269">
        <v>0</v>
      </c>
      <c r="AE1214" s="270">
        <v>0</v>
      </c>
      <c r="AF1214" s="271">
        <v>5</v>
      </c>
      <c r="AG1214" s="271">
        <v>0</v>
      </c>
      <c r="AH1214" s="271">
        <v>0</v>
      </c>
      <c r="AI1214" s="271">
        <v>16</v>
      </c>
      <c r="AJ1214" s="271">
        <v>0</v>
      </c>
      <c r="AK1214" s="268">
        <v>0</v>
      </c>
      <c r="AL1214" s="268">
        <v>0</v>
      </c>
      <c r="AM1214" s="269">
        <v>0</v>
      </c>
    </row>
    <row r="1215" spans="1:39">
      <c r="A1215" s="279" t="s">
        <v>1669</v>
      </c>
      <c r="B1215" s="280" t="s">
        <v>3349</v>
      </c>
      <c r="C1215" s="262" t="s">
        <v>1867</v>
      </c>
      <c r="D1215" s="280" t="s">
        <v>1868</v>
      </c>
      <c r="E1215" s="263">
        <v>1705</v>
      </c>
      <c r="F1215" s="263">
        <v>25</v>
      </c>
      <c r="G1215" s="263">
        <v>19</v>
      </c>
      <c r="H1215" s="263">
        <v>0</v>
      </c>
      <c r="I1215" s="263">
        <v>0</v>
      </c>
      <c r="J1215" s="264">
        <v>956</v>
      </c>
      <c r="K1215" s="264">
        <v>10</v>
      </c>
      <c r="L1215" s="264">
        <v>10</v>
      </c>
      <c r="M1215" s="264">
        <v>0</v>
      </c>
      <c r="N1215" s="264">
        <v>0</v>
      </c>
      <c r="O1215" s="264">
        <v>1520</v>
      </c>
      <c r="P1215" s="264">
        <v>25</v>
      </c>
      <c r="Q1215" s="264">
        <v>25</v>
      </c>
      <c r="R1215" s="264">
        <v>3</v>
      </c>
      <c r="S1215" s="264">
        <v>0</v>
      </c>
      <c r="T1215" s="265">
        <v>0.015</v>
      </c>
      <c r="U1215" s="266">
        <v>43343</v>
      </c>
      <c r="V1215" s="266">
        <v>758</v>
      </c>
      <c r="W1215" s="266">
        <v>752</v>
      </c>
      <c r="X1215" s="266">
        <v>0</v>
      </c>
      <c r="Y1215" s="264">
        <v>690</v>
      </c>
      <c r="Z1215" s="267">
        <v>0.0174884064324112</v>
      </c>
      <c r="AA1215" s="267">
        <v>0.0146627565982405</v>
      </c>
      <c r="AB1215" s="267">
        <v>0.0104602510460251</v>
      </c>
      <c r="AC1215" s="268">
        <v>0.0164473684210526</v>
      </c>
      <c r="AD1215" s="269">
        <v>0.00420250555221537</v>
      </c>
      <c r="AE1215" s="270">
        <v>9693</v>
      </c>
      <c r="AF1215" s="271">
        <v>162</v>
      </c>
      <c r="AG1215" s="271">
        <v>0</v>
      </c>
      <c r="AH1215" s="271">
        <v>9734</v>
      </c>
      <c r="AI1215" s="271">
        <v>191</v>
      </c>
      <c r="AJ1215" s="271">
        <v>0</v>
      </c>
      <c r="AK1215" s="268">
        <v>0.0167130919220056</v>
      </c>
      <c r="AL1215" s="268">
        <v>0.0196219437024861</v>
      </c>
      <c r="AM1215" s="269">
        <v>-0.00290885178048056</v>
      </c>
    </row>
    <row r="1216" spans="1:39">
      <c r="A1216" s="279" t="s">
        <v>1669</v>
      </c>
      <c r="B1216" s="280" t="s">
        <v>3349</v>
      </c>
      <c r="C1216" s="262" t="s">
        <v>1869</v>
      </c>
      <c r="D1216" s="280" t="s">
        <v>1870</v>
      </c>
      <c r="E1216" s="263">
        <v>5134</v>
      </c>
      <c r="F1216" s="263">
        <v>81</v>
      </c>
      <c r="G1216" s="263">
        <v>39</v>
      </c>
      <c r="H1216" s="263">
        <v>1</v>
      </c>
      <c r="I1216" s="263">
        <v>0</v>
      </c>
      <c r="J1216" s="264">
        <v>2752</v>
      </c>
      <c r="K1216" s="264">
        <v>83</v>
      </c>
      <c r="L1216" s="264">
        <v>81</v>
      </c>
      <c r="M1216" s="264">
        <v>5</v>
      </c>
      <c r="N1216" s="264">
        <v>0</v>
      </c>
      <c r="O1216" s="264">
        <v>3913</v>
      </c>
      <c r="P1216" s="264">
        <v>112</v>
      </c>
      <c r="Q1216" s="264">
        <v>110</v>
      </c>
      <c r="R1216" s="264">
        <v>57</v>
      </c>
      <c r="S1216" s="264">
        <v>0</v>
      </c>
      <c r="T1216" s="265">
        <v>0.015</v>
      </c>
      <c r="U1216" s="266">
        <v>128272</v>
      </c>
      <c r="V1216" s="266">
        <v>3301</v>
      </c>
      <c r="W1216" s="266">
        <v>3253</v>
      </c>
      <c r="X1216" s="266">
        <v>3</v>
      </c>
      <c r="Y1216" s="264">
        <v>3028</v>
      </c>
      <c r="Z1216" s="267">
        <v>0.0257109891480604</v>
      </c>
      <c r="AA1216" s="267">
        <v>0.0157771717958707</v>
      </c>
      <c r="AB1216" s="267">
        <v>0.0301598837209302</v>
      </c>
      <c r="AC1216" s="268">
        <v>0.0286225402504472</v>
      </c>
      <c r="AD1216" s="269">
        <v>-0.0143827119250596</v>
      </c>
      <c r="AE1216" s="270">
        <v>28836</v>
      </c>
      <c r="AF1216" s="271">
        <v>777</v>
      </c>
      <c r="AG1216" s="271">
        <v>1</v>
      </c>
      <c r="AH1216" s="271">
        <v>28113</v>
      </c>
      <c r="AI1216" s="271">
        <v>765</v>
      </c>
      <c r="AJ1216" s="271">
        <v>1</v>
      </c>
      <c r="AK1216" s="268">
        <v>0.0269108059370232</v>
      </c>
      <c r="AL1216" s="268">
        <v>0.0271760395546544</v>
      </c>
      <c r="AM1216" s="269">
        <v>-0.000265233617631262</v>
      </c>
    </row>
    <row r="1217" spans="1:39">
      <c r="A1217" s="279" t="s">
        <v>1669</v>
      </c>
      <c r="B1217" s="280" t="s">
        <v>3349</v>
      </c>
      <c r="C1217" s="262" t="s">
        <v>1871</v>
      </c>
      <c r="D1217" s="280" t="s">
        <v>1872</v>
      </c>
      <c r="E1217" s="263">
        <v>1929</v>
      </c>
      <c r="F1217" s="263">
        <v>24</v>
      </c>
      <c r="G1217" s="263">
        <v>11</v>
      </c>
      <c r="H1217" s="263">
        <v>0</v>
      </c>
      <c r="I1217" s="263">
        <v>0</v>
      </c>
      <c r="J1217" s="264">
        <v>879</v>
      </c>
      <c r="K1217" s="264">
        <v>16</v>
      </c>
      <c r="L1217" s="264">
        <v>15</v>
      </c>
      <c r="M1217" s="264">
        <v>1</v>
      </c>
      <c r="N1217" s="264">
        <v>0</v>
      </c>
      <c r="O1217" s="264">
        <v>1461</v>
      </c>
      <c r="P1217" s="264">
        <v>38</v>
      </c>
      <c r="Q1217" s="264">
        <v>38</v>
      </c>
      <c r="R1217" s="264">
        <v>2</v>
      </c>
      <c r="S1217" s="264">
        <v>0</v>
      </c>
      <c r="T1217" s="265">
        <v>0.015</v>
      </c>
      <c r="U1217" s="266">
        <v>48356</v>
      </c>
      <c r="V1217" s="266">
        <v>881</v>
      </c>
      <c r="W1217" s="266">
        <v>866</v>
      </c>
      <c r="X1217" s="266">
        <v>0</v>
      </c>
      <c r="Y1217" s="264">
        <v>785</v>
      </c>
      <c r="Z1217" s="267">
        <v>0.0182190421043924</v>
      </c>
      <c r="AA1217" s="267">
        <v>0.0124416796267496</v>
      </c>
      <c r="AB1217" s="267">
        <v>0.0182025028441411</v>
      </c>
      <c r="AC1217" s="268">
        <v>0.026009582477755</v>
      </c>
      <c r="AD1217" s="269">
        <v>-0.00576082321739146</v>
      </c>
      <c r="AE1217" s="270">
        <v>10587</v>
      </c>
      <c r="AF1217" s="271">
        <v>223</v>
      </c>
      <c r="AG1217" s="271">
        <v>0</v>
      </c>
      <c r="AH1217" s="271">
        <v>10592</v>
      </c>
      <c r="AI1217" s="271">
        <v>192</v>
      </c>
      <c r="AJ1217" s="271">
        <v>0</v>
      </c>
      <c r="AK1217" s="268">
        <v>0.0210635685274393</v>
      </c>
      <c r="AL1217" s="268">
        <v>0.0181268882175227</v>
      </c>
      <c r="AM1217" s="269">
        <v>0.00293668030991665</v>
      </c>
    </row>
    <row r="1218" spans="1:39">
      <c r="A1218" s="279" t="s">
        <v>1669</v>
      </c>
      <c r="B1218" s="280" t="s">
        <v>3349</v>
      </c>
      <c r="C1218" s="262" t="s">
        <v>1873</v>
      </c>
      <c r="D1218" s="280" t="s">
        <v>1873</v>
      </c>
      <c r="E1218" s="263">
        <v>4040</v>
      </c>
      <c r="F1218" s="263">
        <v>55</v>
      </c>
      <c r="G1218" s="263">
        <v>35</v>
      </c>
      <c r="H1218" s="263">
        <v>0</v>
      </c>
      <c r="I1218" s="263">
        <v>0</v>
      </c>
      <c r="J1218" s="264">
        <v>2022</v>
      </c>
      <c r="K1218" s="264">
        <v>50</v>
      </c>
      <c r="L1218" s="264">
        <v>47</v>
      </c>
      <c r="M1218" s="264">
        <v>4</v>
      </c>
      <c r="N1218" s="264">
        <v>0</v>
      </c>
      <c r="O1218" s="264">
        <v>2776</v>
      </c>
      <c r="P1218" s="264">
        <v>56</v>
      </c>
      <c r="Q1218" s="264">
        <v>56</v>
      </c>
      <c r="R1218" s="264">
        <v>20</v>
      </c>
      <c r="S1218" s="264">
        <v>0</v>
      </c>
      <c r="T1218" s="265">
        <v>0.015</v>
      </c>
      <c r="U1218" s="266">
        <v>91625</v>
      </c>
      <c r="V1218" s="266">
        <v>1805</v>
      </c>
      <c r="W1218" s="266">
        <v>1782</v>
      </c>
      <c r="X1218" s="266">
        <v>2</v>
      </c>
      <c r="Y1218" s="264">
        <v>1641</v>
      </c>
      <c r="Z1218" s="267">
        <v>0.0196780354706685</v>
      </c>
      <c r="AA1218" s="267">
        <v>0.0136138613861386</v>
      </c>
      <c r="AB1218" s="267">
        <v>0.0247279920870425</v>
      </c>
      <c r="AC1218" s="268">
        <v>0.0201729106628242</v>
      </c>
      <c r="AD1218" s="269">
        <v>-0.0111141307009039</v>
      </c>
      <c r="AE1218" s="270">
        <v>21612</v>
      </c>
      <c r="AF1218" s="271">
        <v>406</v>
      </c>
      <c r="AG1218" s="271">
        <v>0</v>
      </c>
      <c r="AH1218" s="271">
        <v>20819</v>
      </c>
      <c r="AI1218" s="271">
        <v>455</v>
      </c>
      <c r="AJ1218" s="271">
        <v>1</v>
      </c>
      <c r="AK1218" s="268">
        <v>0.0187858597075699</v>
      </c>
      <c r="AL1218" s="268">
        <v>0.0218070032182141</v>
      </c>
      <c r="AM1218" s="269">
        <v>-0.00302114351064426</v>
      </c>
    </row>
    <row r="1219" spans="1:39">
      <c r="A1219" s="279" t="s">
        <v>1669</v>
      </c>
      <c r="B1219" s="280" t="s">
        <v>3349</v>
      </c>
      <c r="C1219" s="262" t="s">
        <v>1874</v>
      </c>
      <c r="D1219" s="280" t="s">
        <v>1875</v>
      </c>
      <c r="E1219" s="263">
        <v>4605</v>
      </c>
      <c r="F1219" s="263">
        <v>72</v>
      </c>
      <c r="G1219" s="263">
        <v>57</v>
      </c>
      <c r="H1219" s="263">
        <v>0</v>
      </c>
      <c r="I1219" s="263">
        <v>0</v>
      </c>
      <c r="J1219" s="264">
        <v>2384</v>
      </c>
      <c r="K1219" s="264">
        <v>55</v>
      </c>
      <c r="L1219" s="264">
        <v>55</v>
      </c>
      <c r="M1219" s="264">
        <v>1</v>
      </c>
      <c r="N1219" s="264">
        <v>0</v>
      </c>
      <c r="O1219" s="264">
        <v>4055</v>
      </c>
      <c r="P1219" s="264">
        <v>92</v>
      </c>
      <c r="Q1219" s="264">
        <v>92</v>
      </c>
      <c r="R1219" s="264">
        <v>45</v>
      </c>
      <c r="S1219" s="264">
        <v>0</v>
      </c>
      <c r="T1219" s="265">
        <v>0.015</v>
      </c>
      <c r="U1219" s="266">
        <v>113704</v>
      </c>
      <c r="V1219" s="266">
        <v>2214</v>
      </c>
      <c r="W1219" s="266">
        <v>2199</v>
      </c>
      <c r="X1219" s="266">
        <v>8</v>
      </c>
      <c r="Y1219" s="264">
        <v>2009</v>
      </c>
      <c r="Z1219" s="267">
        <v>0.0194012523745866</v>
      </c>
      <c r="AA1219" s="267">
        <v>0.0156351791530945</v>
      </c>
      <c r="AB1219" s="267">
        <v>0.0230704697986577</v>
      </c>
      <c r="AC1219" s="268">
        <v>0.0226880394574599</v>
      </c>
      <c r="AD1219" s="269">
        <v>-0.00743529064556326</v>
      </c>
      <c r="AE1219" s="270">
        <v>25924</v>
      </c>
      <c r="AF1219" s="271">
        <v>519</v>
      </c>
      <c r="AG1219" s="271">
        <v>2</v>
      </c>
      <c r="AH1219" s="271">
        <v>25197</v>
      </c>
      <c r="AI1219" s="271">
        <v>535</v>
      </c>
      <c r="AJ1219" s="271">
        <v>2</v>
      </c>
      <c r="AK1219" s="268">
        <v>0.0199429100447462</v>
      </c>
      <c r="AL1219" s="268">
        <v>0.0211533119022106</v>
      </c>
      <c r="AM1219" s="269">
        <v>-0.0012104018574644</v>
      </c>
    </row>
    <row r="1220" spans="1:39">
      <c r="A1220" s="279" t="s">
        <v>1669</v>
      </c>
      <c r="B1220" s="280" t="s">
        <v>3349</v>
      </c>
      <c r="C1220" s="262" t="s">
        <v>1876</v>
      </c>
      <c r="D1220" s="280" t="s">
        <v>1877</v>
      </c>
      <c r="E1220" s="263">
        <v>3352</v>
      </c>
      <c r="F1220" s="263">
        <v>70</v>
      </c>
      <c r="G1220" s="263">
        <v>58</v>
      </c>
      <c r="H1220" s="263">
        <v>0</v>
      </c>
      <c r="I1220" s="263">
        <v>0</v>
      </c>
      <c r="J1220" s="264">
        <v>1916</v>
      </c>
      <c r="K1220" s="264">
        <v>68</v>
      </c>
      <c r="L1220" s="264">
        <v>67</v>
      </c>
      <c r="M1220" s="264">
        <v>7</v>
      </c>
      <c r="N1220" s="264">
        <v>0</v>
      </c>
      <c r="O1220" s="264">
        <v>3361</v>
      </c>
      <c r="P1220" s="264">
        <v>62</v>
      </c>
      <c r="Q1220" s="264">
        <v>62</v>
      </c>
      <c r="R1220" s="264">
        <v>30</v>
      </c>
      <c r="S1220" s="264">
        <v>0</v>
      </c>
      <c r="T1220" s="265">
        <v>0.015</v>
      </c>
      <c r="U1220" s="266">
        <v>91532</v>
      </c>
      <c r="V1220" s="266">
        <v>1998</v>
      </c>
      <c r="W1220" s="266">
        <v>1982</v>
      </c>
      <c r="X1220" s="266">
        <v>10</v>
      </c>
      <c r="Y1220" s="264">
        <v>1795</v>
      </c>
      <c r="Z1220" s="267">
        <v>0.0217191801774243</v>
      </c>
      <c r="AA1220" s="267">
        <v>0.0208830548926014</v>
      </c>
      <c r="AB1220" s="267">
        <v>0.0354906054279749</v>
      </c>
      <c r="AC1220" s="268">
        <v>0.0184468908063076</v>
      </c>
      <c r="AD1220" s="269">
        <v>-0.0146075505353735</v>
      </c>
      <c r="AE1220" s="270">
        <v>20144</v>
      </c>
      <c r="AF1220" s="271">
        <v>445</v>
      </c>
      <c r="AG1220" s="271">
        <v>1</v>
      </c>
      <c r="AH1220" s="271">
        <v>20397</v>
      </c>
      <c r="AI1220" s="271">
        <v>414</v>
      </c>
      <c r="AJ1220" s="271">
        <v>0</v>
      </c>
      <c r="AK1220" s="268">
        <v>0.0220413026211279</v>
      </c>
      <c r="AL1220" s="268">
        <v>0.0202971025150757</v>
      </c>
      <c r="AM1220" s="269">
        <v>0.00174420010605213</v>
      </c>
    </row>
    <row r="1221" spans="1:39">
      <c r="A1221" s="279" t="s">
        <v>1669</v>
      </c>
      <c r="B1221" s="280" t="s">
        <v>3349</v>
      </c>
      <c r="C1221" s="262" t="s">
        <v>1878</v>
      </c>
      <c r="D1221" s="280" t="s">
        <v>1879</v>
      </c>
      <c r="E1221" s="263">
        <v>2614</v>
      </c>
      <c r="F1221" s="263">
        <v>60</v>
      </c>
      <c r="G1221" s="263">
        <v>34</v>
      </c>
      <c r="H1221" s="263">
        <v>1</v>
      </c>
      <c r="I1221" s="263">
        <v>0</v>
      </c>
      <c r="J1221" s="264">
        <v>1449</v>
      </c>
      <c r="K1221" s="264">
        <v>50</v>
      </c>
      <c r="L1221" s="264">
        <v>49</v>
      </c>
      <c r="M1221" s="264">
        <v>2</v>
      </c>
      <c r="N1221" s="264">
        <v>0</v>
      </c>
      <c r="O1221" s="264">
        <v>2650</v>
      </c>
      <c r="P1221" s="264">
        <v>37</v>
      </c>
      <c r="Q1221" s="264">
        <v>37</v>
      </c>
      <c r="R1221" s="264">
        <v>19</v>
      </c>
      <c r="S1221" s="264">
        <v>0</v>
      </c>
      <c r="T1221" s="265">
        <v>0.015</v>
      </c>
      <c r="U1221" s="266">
        <v>67191</v>
      </c>
      <c r="V1221" s="266">
        <v>1461</v>
      </c>
      <c r="W1221" s="266">
        <v>1434</v>
      </c>
      <c r="X1221" s="266">
        <v>0</v>
      </c>
      <c r="Y1221" s="264">
        <v>1312</v>
      </c>
      <c r="Z1221" s="267">
        <v>0.021743983569228</v>
      </c>
      <c r="AA1221" s="267">
        <v>0.0229533282325937</v>
      </c>
      <c r="AB1221" s="267">
        <v>0.0345065562456867</v>
      </c>
      <c r="AC1221" s="268">
        <v>0.0139622641509434</v>
      </c>
      <c r="AD1221" s="269">
        <v>-0.011553228013093</v>
      </c>
      <c r="AE1221" s="270">
        <v>15197</v>
      </c>
      <c r="AF1221" s="271">
        <v>305</v>
      </c>
      <c r="AG1221" s="271">
        <v>0</v>
      </c>
      <c r="AH1221" s="271">
        <v>15273</v>
      </c>
      <c r="AI1221" s="271">
        <v>365</v>
      </c>
      <c r="AJ1221" s="271">
        <v>0</v>
      </c>
      <c r="AK1221" s="268">
        <v>0.0200697506086728</v>
      </c>
      <c r="AL1221" s="268">
        <v>0.0238983827669744</v>
      </c>
      <c r="AM1221" s="269">
        <v>-0.00382863215830163</v>
      </c>
    </row>
    <row r="1222" spans="1:39">
      <c r="A1222" s="279" t="s">
        <v>1669</v>
      </c>
      <c r="B1222" s="280" t="s">
        <v>3349</v>
      </c>
      <c r="C1222" s="262" t="s">
        <v>1880</v>
      </c>
      <c r="D1222" s="280" t="s">
        <v>1881</v>
      </c>
      <c r="E1222" s="263">
        <v>985</v>
      </c>
      <c r="F1222" s="263">
        <v>9</v>
      </c>
      <c r="G1222" s="263">
        <v>7</v>
      </c>
      <c r="H1222" s="263">
        <v>0</v>
      </c>
      <c r="I1222" s="263">
        <v>0</v>
      </c>
      <c r="J1222" s="264">
        <v>524</v>
      </c>
      <c r="K1222" s="264">
        <v>13</v>
      </c>
      <c r="L1222" s="264">
        <v>13</v>
      </c>
      <c r="M1222" s="264">
        <v>0</v>
      </c>
      <c r="N1222" s="264">
        <v>0</v>
      </c>
      <c r="O1222" s="264">
        <v>726</v>
      </c>
      <c r="P1222" s="264">
        <v>10</v>
      </c>
      <c r="Q1222" s="264">
        <v>10</v>
      </c>
      <c r="R1222" s="264">
        <v>1</v>
      </c>
      <c r="S1222" s="264">
        <v>0</v>
      </c>
      <c r="T1222" s="265">
        <v>0.015</v>
      </c>
      <c r="U1222" s="266">
        <v>22324</v>
      </c>
      <c r="V1222" s="266">
        <v>378</v>
      </c>
      <c r="W1222" s="266">
        <v>376</v>
      </c>
      <c r="X1222" s="266">
        <v>1</v>
      </c>
      <c r="Y1222" s="264">
        <v>337</v>
      </c>
      <c r="Z1222" s="267">
        <v>0.0168876545421967</v>
      </c>
      <c r="AA1222" s="267">
        <v>0.00913705583756345</v>
      </c>
      <c r="AB1222" s="267">
        <v>0.0248091603053435</v>
      </c>
      <c r="AC1222" s="268">
        <v>0.0137741046831956</v>
      </c>
      <c r="AD1222" s="269">
        <v>-0.0156721044677801</v>
      </c>
      <c r="AE1222" s="270">
        <v>5106</v>
      </c>
      <c r="AF1222" s="271">
        <v>84</v>
      </c>
      <c r="AG1222" s="271">
        <v>0</v>
      </c>
      <c r="AH1222" s="271">
        <v>5416</v>
      </c>
      <c r="AI1222" s="271">
        <v>105</v>
      </c>
      <c r="AJ1222" s="271">
        <v>0</v>
      </c>
      <c r="AK1222" s="268">
        <v>0.0164512338425382</v>
      </c>
      <c r="AL1222" s="268">
        <v>0.0193870014771049</v>
      </c>
      <c r="AM1222" s="269">
        <v>-0.00293576763456668</v>
      </c>
    </row>
    <row r="1223" spans="1:39">
      <c r="A1223" s="279" t="s">
        <v>1669</v>
      </c>
      <c r="B1223" s="280" t="s">
        <v>3350</v>
      </c>
      <c r="C1223" s="262" t="s">
        <v>1882</v>
      </c>
      <c r="D1223" s="280" t="s">
        <v>1883</v>
      </c>
      <c r="E1223" s="263">
        <v>5406</v>
      </c>
      <c r="F1223" s="263">
        <v>93</v>
      </c>
      <c r="G1223" s="263">
        <v>70</v>
      </c>
      <c r="H1223" s="263">
        <v>23</v>
      </c>
      <c r="I1223" s="263">
        <v>0</v>
      </c>
      <c r="J1223" s="264">
        <v>4506</v>
      </c>
      <c r="K1223" s="264">
        <v>59</v>
      </c>
      <c r="L1223" s="264">
        <v>58</v>
      </c>
      <c r="M1223" s="264">
        <v>15</v>
      </c>
      <c r="N1223" s="264">
        <v>0</v>
      </c>
      <c r="O1223" s="264">
        <v>3890</v>
      </c>
      <c r="P1223" s="264">
        <v>81</v>
      </c>
      <c r="Q1223" s="264">
        <v>81</v>
      </c>
      <c r="R1223" s="264">
        <v>43</v>
      </c>
      <c r="S1223" s="264">
        <v>0</v>
      </c>
      <c r="T1223" s="265">
        <v>0.015</v>
      </c>
      <c r="U1223" s="266">
        <v>132736</v>
      </c>
      <c r="V1223" s="266">
        <v>2254</v>
      </c>
      <c r="W1223" s="266">
        <v>2230</v>
      </c>
      <c r="X1223" s="266">
        <v>2</v>
      </c>
      <c r="Y1223" s="264">
        <v>2077</v>
      </c>
      <c r="Z1223" s="267">
        <v>0.0169660077145612</v>
      </c>
      <c r="AA1223" s="267">
        <v>0.0172031076581576</v>
      </c>
      <c r="AB1223" s="267">
        <v>0.0130936529072348</v>
      </c>
      <c r="AC1223" s="268">
        <v>0.0208226221079691</v>
      </c>
      <c r="AD1223" s="269">
        <v>0.00410945475092281</v>
      </c>
      <c r="AE1223" s="270">
        <v>30878</v>
      </c>
      <c r="AF1223" s="271">
        <v>515</v>
      </c>
      <c r="AG1223" s="271">
        <v>0</v>
      </c>
      <c r="AH1223" s="271">
        <v>29131</v>
      </c>
      <c r="AI1223" s="271">
        <v>560</v>
      </c>
      <c r="AJ1223" s="271">
        <v>0</v>
      </c>
      <c r="AK1223" s="268">
        <v>0.0166785413563055</v>
      </c>
      <c r="AL1223" s="268">
        <v>0.0192235076035838</v>
      </c>
      <c r="AM1223" s="269">
        <v>-0.00254496624727835</v>
      </c>
    </row>
    <row r="1224" spans="1:39">
      <c r="A1224" s="279" t="s">
        <v>1669</v>
      </c>
      <c r="B1224" s="280" t="s">
        <v>3350</v>
      </c>
      <c r="C1224" s="262" t="s">
        <v>1884</v>
      </c>
      <c r="D1224" s="280" t="s">
        <v>1885</v>
      </c>
      <c r="E1224" s="263">
        <v>0</v>
      </c>
      <c r="F1224" s="263">
        <v>0</v>
      </c>
      <c r="G1224" s="263">
        <v>0</v>
      </c>
      <c r="H1224" s="263">
        <v>0</v>
      </c>
      <c r="I1224" s="263">
        <v>0</v>
      </c>
      <c r="J1224" s="264">
        <v>0</v>
      </c>
      <c r="K1224" s="264">
        <v>0</v>
      </c>
      <c r="L1224" s="264">
        <v>0</v>
      </c>
      <c r="M1224" s="264">
        <v>0</v>
      </c>
      <c r="N1224" s="264">
        <v>0</v>
      </c>
      <c r="O1224" s="264">
        <v>0</v>
      </c>
      <c r="P1224" s="264">
        <v>0</v>
      </c>
      <c r="Q1224" s="264">
        <v>0</v>
      </c>
      <c r="R1224" s="264">
        <v>0</v>
      </c>
      <c r="S1224" s="264">
        <v>0</v>
      </c>
      <c r="T1224" s="265">
        <v>0.015</v>
      </c>
      <c r="U1224" s="266">
        <v>0</v>
      </c>
      <c r="V1224" s="266">
        <v>0</v>
      </c>
      <c r="W1224" s="266">
        <v>0</v>
      </c>
      <c r="X1224" s="266">
        <v>0</v>
      </c>
      <c r="Y1224" s="264">
        <v>0</v>
      </c>
      <c r="Z1224" s="267">
        <v>0</v>
      </c>
      <c r="AA1224" s="267">
        <v>0</v>
      </c>
      <c r="AB1224" s="267">
        <v>0</v>
      </c>
      <c r="AC1224" s="268">
        <v>0</v>
      </c>
      <c r="AD1224" s="269">
        <v>0</v>
      </c>
      <c r="AE1224" s="270">
        <v>0</v>
      </c>
      <c r="AF1224" s="271">
        <v>0</v>
      </c>
      <c r="AG1224" s="271">
        <v>0</v>
      </c>
      <c r="AH1224" s="271">
        <v>0</v>
      </c>
      <c r="AI1224" s="271">
        <v>0</v>
      </c>
      <c r="AJ1224" s="271">
        <v>0</v>
      </c>
      <c r="AK1224" s="268">
        <v>0</v>
      </c>
      <c r="AL1224" s="268">
        <v>0</v>
      </c>
      <c r="AM1224" s="269">
        <v>0</v>
      </c>
    </row>
    <row r="1225" spans="1:39">
      <c r="A1225" s="279" t="s">
        <v>1669</v>
      </c>
      <c r="B1225" s="280" t="s">
        <v>3350</v>
      </c>
      <c r="C1225" s="262" t="s">
        <v>1886</v>
      </c>
      <c r="D1225" s="280" t="s">
        <v>1887</v>
      </c>
      <c r="E1225" s="263">
        <v>0</v>
      </c>
      <c r="F1225" s="263">
        <v>0</v>
      </c>
      <c r="G1225" s="263">
        <v>0</v>
      </c>
      <c r="H1225" s="263">
        <v>0</v>
      </c>
      <c r="I1225" s="263">
        <v>0</v>
      </c>
      <c r="J1225" s="264">
        <v>0</v>
      </c>
      <c r="K1225" s="264">
        <v>0</v>
      </c>
      <c r="L1225" s="264">
        <v>0</v>
      </c>
      <c r="M1225" s="264">
        <v>0</v>
      </c>
      <c r="N1225" s="264">
        <v>0</v>
      </c>
      <c r="O1225" s="264">
        <v>0</v>
      </c>
      <c r="P1225" s="264">
        <v>1</v>
      </c>
      <c r="Q1225" s="264">
        <v>1</v>
      </c>
      <c r="R1225" s="264">
        <v>1</v>
      </c>
      <c r="S1225" s="264">
        <v>0</v>
      </c>
      <c r="T1225" s="265">
        <v>0.015</v>
      </c>
      <c r="U1225" s="266">
        <v>0</v>
      </c>
      <c r="V1225" s="266">
        <v>2</v>
      </c>
      <c r="W1225" s="266">
        <v>2</v>
      </c>
      <c r="X1225" s="266">
        <v>0</v>
      </c>
      <c r="Y1225" s="264">
        <v>2</v>
      </c>
      <c r="Z1225" s="267">
        <v>0</v>
      </c>
      <c r="AA1225" s="267">
        <v>0</v>
      </c>
      <c r="AB1225" s="267">
        <v>0</v>
      </c>
      <c r="AC1225" s="268">
        <v>0</v>
      </c>
      <c r="AD1225" s="269">
        <v>0</v>
      </c>
      <c r="AE1225" s="270">
        <v>0</v>
      </c>
      <c r="AF1225" s="271">
        <v>1</v>
      </c>
      <c r="AG1225" s="271">
        <v>0</v>
      </c>
      <c r="AH1225" s="271">
        <v>0</v>
      </c>
      <c r="AI1225" s="271">
        <v>0</v>
      </c>
      <c r="AJ1225" s="271">
        <v>0</v>
      </c>
      <c r="AK1225" s="268">
        <v>0</v>
      </c>
      <c r="AL1225" s="268">
        <v>0</v>
      </c>
      <c r="AM1225" s="269">
        <v>0</v>
      </c>
    </row>
    <row r="1226" spans="1:39">
      <c r="A1226" s="279" t="s">
        <v>1669</v>
      </c>
      <c r="B1226" s="280" t="s">
        <v>3350</v>
      </c>
      <c r="C1226" s="262" t="s">
        <v>1888</v>
      </c>
      <c r="D1226" s="280" t="s">
        <v>1889</v>
      </c>
      <c r="E1226" s="263">
        <v>0</v>
      </c>
      <c r="F1226" s="263">
        <v>0</v>
      </c>
      <c r="G1226" s="263">
        <v>0</v>
      </c>
      <c r="H1226" s="263">
        <v>0</v>
      </c>
      <c r="I1226" s="263">
        <v>0</v>
      </c>
      <c r="J1226" s="264">
        <v>0</v>
      </c>
      <c r="K1226" s="264">
        <v>0</v>
      </c>
      <c r="L1226" s="264">
        <v>0</v>
      </c>
      <c r="M1226" s="264">
        <v>0</v>
      </c>
      <c r="N1226" s="264">
        <v>0</v>
      </c>
      <c r="O1226" s="264">
        <v>0</v>
      </c>
      <c r="P1226" s="264">
        <v>2</v>
      </c>
      <c r="Q1226" s="264">
        <v>2</v>
      </c>
      <c r="R1226" s="264">
        <v>2</v>
      </c>
      <c r="S1226" s="264">
        <v>0</v>
      </c>
      <c r="T1226" s="265">
        <v>0.015</v>
      </c>
      <c r="U1226" s="266">
        <v>0</v>
      </c>
      <c r="V1226" s="266">
        <v>7</v>
      </c>
      <c r="W1226" s="266">
        <v>7</v>
      </c>
      <c r="X1226" s="266">
        <v>0</v>
      </c>
      <c r="Y1226" s="264">
        <v>6</v>
      </c>
      <c r="Z1226" s="267">
        <v>0</v>
      </c>
      <c r="AA1226" s="267">
        <v>0</v>
      </c>
      <c r="AB1226" s="267">
        <v>0</v>
      </c>
      <c r="AC1226" s="268">
        <v>0</v>
      </c>
      <c r="AD1226" s="269">
        <v>0</v>
      </c>
      <c r="AE1226" s="270">
        <v>0</v>
      </c>
      <c r="AF1226" s="271">
        <v>3</v>
      </c>
      <c r="AG1226" s="271">
        <v>0</v>
      </c>
      <c r="AH1226" s="271">
        <v>0</v>
      </c>
      <c r="AI1226" s="271">
        <v>1</v>
      </c>
      <c r="AJ1226" s="271">
        <v>0</v>
      </c>
      <c r="AK1226" s="268">
        <v>0</v>
      </c>
      <c r="AL1226" s="268">
        <v>0</v>
      </c>
      <c r="AM1226" s="269">
        <v>0</v>
      </c>
    </row>
    <row r="1227" spans="1:39">
      <c r="A1227" s="279" t="s">
        <v>1669</v>
      </c>
      <c r="B1227" s="280" t="s">
        <v>3350</v>
      </c>
      <c r="C1227" s="262" t="s">
        <v>1890</v>
      </c>
      <c r="D1227" s="280" t="s">
        <v>1891</v>
      </c>
      <c r="E1227" s="263">
        <v>7872</v>
      </c>
      <c r="F1227" s="263">
        <v>137</v>
      </c>
      <c r="G1227" s="263">
        <v>105</v>
      </c>
      <c r="H1227" s="263">
        <v>23</v>
      </c>
      <c r="I1227" s="263">
        <v>0</v>
      </c>
      <c r="J1227" s="264">
        <v>5146</v>
      </c>
      <c r="K1227" s="264">
        <v>96</v>
      </c>
      <c r="L1227" s="264">
        <v>94</v>
      </c>
      <c r="M1227" s="264">
        <v>9</v>
      </c>
      <c r="N1227" s="264">
        <v>0</v>
      </c>
      <c r="O1227" s="264">
        <v>5846</v>
      </c>
      <c r="P1227" s="264">
        <v>213</v>
      </c>
      <c r="Q1227" s="264">
        <v>210</v>
      </c>
      <c r="R1227" s="264">
        <v>52</v>
      </c>
      <c r="S1227" s="264">
        <v>0</v>
      </c>
      <c r="T1227" s="265">
        <v>0.015</v>
      </c>
      <c r="U1227" s="266">
        <v>188329</v>
      </c>
      <c r="V1227" s="266">
        <v>4545</v>
      </c>
      <c r="W1227" s="266">
        <v>4505</v>
      </c>
      <c r="X1227" s="266">
        <v>2</v>
      </c>
      <c r="Y1227" s="264">
        <v>4101</v>
      </c>
      <c r="Z1227" s="267">
        <v>0.0241226789288957</v>
      </c>
      <c r="AA1227" s="267">
        <v>0.0174034552845528</v>
      </c>
      <c r="AB1227" s="267">
        <v>0.0186552662261951</v>
      </c>
      <c r="AC1227" s="268">
        <v>0.0364351693465618</v>
      </c>
      <c r="AD1227" s="269">
        <v>-0.00125181094164226</v>
      </c>
      <c r="AE1227" s="270">
        <v>42512</v>
      </c>
      <c r="AF1227" s="271">
        <v>956</v>
      </c>
      <c r="AG1227" s="271">
        <v>0</v>
      </c>
      <c r="AH1227" s="271">
        <v>40955</v>
      </c>
      <c r="AI1227" s="271">
        <v>1111</v>
      </c>
      <c r="AJ1227" s="271">
        <v>0</v>
      </c>
      <c r="AK1227" s="268">
        <v>0.0224877681595785</v>
      </c>
      <c r="AL1227" s="268">
        <v>0.0271273348797461</v>
      </c>
      <c r="AM1227" s="269">
        <v>-0.00463956672016759</v>
      </c>
    </row>
    <row r="1228" spans="1:39">
      <c r="A1228" s="279" t="s">
        <v>1669</v>
      </c>
      <c r="B1228" s="280" t="s">
        <v>3350</v>
      </c>
      <c r="C1228" s="262" t="s">
        <v>1892</v>
      </c>
      <c r="D1228" s="280" t="s">
        <v>1893</v>
      </c>
      <c r="E1228" s="263">
        <v>0</v>
      </c>
      <c r="F1228" s="263">
        <v>0</v>
      </c>
      <c r="G1228" s="263">
        <v>0</v>
      </c>
      <c r="H1228" s="263">
        <v>0</v>
      </c>
      <c r="I1228" s="263">
        <v>0</v>
      </c>
      <c r="J1228" s="264">
        <v>0</v>
      </c>
      <c r="K1228" s="264">
        <v>0</v>
      </c>
      <c r="L1228" s="264">
        <v>0</v>
      </c>
      <c r="M1228" s="264">
        <v>0</v>
      </c>
      <c r="N1228" s="264">
        <v>0</v>
      </c>
      <c r="O1228" s="264">
        <v>0</v>
      </c>
      <c r="P1228" s="264">
        <v>0</v>
      </c>
      <c r="Q1228" s="264">
        <v>0</v>
      </c>
      <c r="R1228" s="264">
        <v>0</v>
      </c>
      <c r="S1228" s="264">
        <v>0</v>
      </c>
      <c r="T1228" s="265">
        <v>0.015</v>
      </c>
      <c r="U1228" s="266">
        <v>0</v>
      </c>
      <c r="V1228" s="266">
        <v>3</v>
      </c>
      <c r="W1228" s="266">
        <v>3</v>
      </c>
      <c r="X1228" s="266">
        <v>0</v>
      </c>
      <c r="Y1228" s="264">
        <v>3</v>
      </c>
      <c r="Z1228" s="267">
        <v>0</v>
      </c>
      <c r="AA1228" s="267">
        <v>0</v>
      </c>
      <c r="AB1228" s="267">
        <v>0</v>
      </c>
      <c r="AC1228" s="268">
        <v>0</v>
      </c>
      <c r="AD1228" s="269">
        <v>0</v>
      </c>
      <c r="AE1228" s="270">
        <v>0</v>
      </c>
      <c r="AF1228" s="271">
        <v>0</v>
      </c>
      <c r="AG1228" s="271">
        <v>0</v>
      </c>
      <c r="AH1228" s="271">
        <v>0</v>
      </c>
      <c r="AI1228" s="271">
        <v>1</v>
      </c>
      <c r="AJ1228" s="271">
        <v>0</v>
      </c>
      <c r="AK1228" s="268">
        <v>0</v>
      </c>
      <c r="AL1228" s="268">
        <v>0</v>
      </c>
      <c r="AM1228" s="269">
        <v>0</v>
      </c>
    </row>
    <row r="1229" spans="1:39">
      <c r="A1229" s="279" t="s">
        <v>1669</v>
      </c>
      <c r="B1229" s="280" t="s">
        <v>3350</v>
      </c>
      <c r="C1229" s="262" t="s">
        <v>1894</v>
      </c>
      <c r="D1229" s="280" t="s">
        <v>1895</v>
      </c>
      <c r="E1229" s="263">
        <v>5877</v>
      </c>
      <c r="F1229" s="263">
        <v>77</v>
      </c>
      <c r="G1229" s="263">
        <v>52</v>
      </c>
      <c r="H1229" s="263">
        <v>3</v>
      </c>
      <c r="I1229" s="263">
        <v>0</v>
      </c>
      <c r="J1229" s="264">
        <v>4103</v>
      </c>
      <c r="K1229" s="264">
        <v>83</v>
      </c>
      <c r="L1229" s="264">
        <v>82</v>
      </c>
      <c r="M1229" s="264">
        <v>29</v>
      </c>
      <c r="N1229" s="264">
        <v>0</v>
      </c>
      <c r="O1229" s="264">
        <v>4695</v>
      </c>
      <c r="P1229" s="264">
        <v>126</v>
      </c>
      <c r="Q1229" s="264">
        <v>126</v>
      </c>
      <c r="R1229" s="264">
        <v>75</v>
      </c>
      <c r="S1229" s="264">
        <v>0</v>
      </c>
      <c r="T1229" s="265">
        <v>0.015</v>
      </c>
      <c r="U1229" s="266">
        <v>163206</v>
      </c>
      <c r="V1229" s="266">
        <v>3277</v>
      </c>
      <c r="W1229" s="266">
        <v>3242</v>
      </c>
      <c r="X1229" s="266">
        <v>2</v>
      </c>
      <c r="Y1229" s="264">
        <v>3029</v>
      </c>
      <c r="Z1229" s="267">
        <v>0.0200666642157764</v>
      </c>
      <c r="AA1229" s="267">
        <v>0.0131019227497022</v>
      </c>
      <c r="AB1229" s="267">
        <v>0.0202291006580551</v>
      </c>
      <c r="AC1229" s="268">
        <v>0.0268370607028754</v>
      </c>
      <c r="AD1229" s="269">
        <v>-0.00712717790835285</v>
      </c>
      <c r="AE1229" s="270">
        <v>34429</v>
      </c>
      <c r="AF1229" s="271">
        <v>678</v>
      </c>
      <c r="AG1229" s="271">
        <v>0</v>
      </c>
      <c r="AH1229" s="271">
        <v>35367</v>
      </c>
      <c r="AI1229" s="271">
        <v>673</v>
      </c>
      <c r="AJ1229" s="271">
        <v>0</v>
      </c>
      <c r="AK1229" s="268">
        <v>0.0196927009207354</v>
      </c>
      <c r="AL1229" s="268">
        <v>0.0190290383691011</v>
      </c>
      <c r="AM1229" s="269">
        <v>0.000663662551634286</v>
      </c>
    </row>
    <row r="1230" spans="1:39">
      <c r="A1230" s="279" t="s">
        <v>1669</v>
      </c>
      <c r="B1230" s="280" t="s">
        <v>3350</v>
      </c>
      <c r="C1230" s="262" t="s">
        <v>1896</v>
      </c>
      <c r="D1230" s="280" t="s">
        <v>1897</v>
      </c>
      <c r="E1230" s="263">
        <v>0</v>
      </c>
      <c r="F1230" s="263">
        <v>0</v>
      </c>
      <c r="G1230" s="263">
        <v>0</v>
      </c>
      <c r="H1230" s="263">
        <v>0</v>
      </c>
      <c r="I1230" s="263">
        <v>0</v>
      </c>
      <c r="J1230" s="264">
        <v>0</v>
      </c>
      <c r="K1230" s="264">
        <v>0</v>
      </c>
      <c r="L1230" s="264">
        <v>0</v>
      </c>
      <c r="M1230" s="264">
        <v>0</v>
      </c>
      <c r="N1230" s="264">
        <v>0</v>
      </c>
      <c r="O1230" s="264">
        <v>0</v>
      </c>
      <c r="P1230" s="264">
        <v>0</v>
      </c>
      <c r="Q1230" s="264">
        <v>0</v>
      </c>
      <c r="R1230" s="264">
        <v>0</v>
      </c>
      <c r="S1230" s="264">
        <v>0</v>
      </c>
      <c r="T1230" s="265">
        <v>0.015</v>
      </c>
      <c r="U1230" s="266">
        <v>1</v>
      </c>
      <c r="V1230" s="266">
        <v>2</v>
      </c>
      <c r="W1230" s="266">
        <v>2</v>
      </c>
      <c r="X1230" s="266">
        <v>0</v>
      </c>
      <c r="Y1230" s="264">
        <v>2</v>
      </c>
      <c r="Z1230" s="267">
        <v>2</v>
      </c>
      <c r="AA1230" s="267">
        <v>0</v>
      </c>
      <c r="AB1230" s="267">
        <v>0</v>
      </c>
      <c r="AC1230" s="268">
        <v>0</v>
      </c>
      <c r="AD1230" s="269">
        <v>0</v>
      </c>
      <c r="AE1230" s="270">
        <v>0</v>
      </c>
      <c r="AF1230" s="271">
        <v>0</v>
      </c>
      <c r="AG1230" s="271">
        <v>0</v>
      </c>
      <c r="AH1230" s="271">
        <v>1</v>
      </c>
      <c r="AI1230" s="271">
        <v>1</v>
      </c>
      <c r="AJ1230" s="271">
        <v>0</v>
      </c>
      <c r="AK1230" s="268">
        <v>0</v>
      </c>
      <c r="AL1230" s="268">
        <v>1</v>
      </c>
      <c r="AM1230" s="269">
        <v>-1</v>
      </c>
    </row>
    <row r="1231" spans="1:39">
      <c r="A1231" s="279" t="s">
        <v>1669</v>
      </c>
      <c r="B1231" s="280" t="s">
        <v>3350</v>
      </c>
      <c r="C1231" s="262" t="s">
        <v>1898</v>
      </c>
      <c r="D1231" s="280" t="s">
        <v>1899</v>
      </c>
      <c r="E1231" s="263">
        <v>0</v>
      </c>
      <c r="F1231" s="263">
        <v>1</v>
      </c>
      <c r="G1231" s="263">
        <v>1</v>
      </c>
      <c r="H1231" s="263">
        <v>1</v>
      </c>
      <c r="I1231" s="263">
        <v>0</v>
      </c>
      <c r="J1231" s="264">
        <v>0</v>
      </c>
      <c r="K1231" s="264">
        <v>0</v>
      </c>
      <c r="L1231" s="264">
        <v>0</v>
      </c>
      <c r="M1231" s="264">
        <v>0</v>
      </c>
      <c r="N1231" s="264">
        <v>0</v>
      </c>
      <c r="O1231" s="264">
        <v>0</v>
      </c>
      <c r="P1231" s="264">
        <v>0</v>
      </c>
      <c r="Q1231" s="264">
        <v>0</v>
      </c>
      <c r="R1231" s="264">
        <v>0</v>
      </c>
      <c r="S1231" s="264">
        <v>0</v>
      </c>
      <c r="T1231" s="265">
        <v>0.015</v>
      </c>
      <c r="U1231" s="266">
        <v>0</v>
      </c>
      <c r="V1231" s="266">
        <v>8</v>
      </c>
      <c r="W1231" s="266">
        <v>8</v>
      </c>
      <c r="X1231" s="266">
        <v>0</v>
      </c>
      <c r="Y1231" s="264">
        <v>8</v>
      </c>
      <c r="Z1231" s="267">
        <v>0</v>
      </c>
      <c r="AA1231" s="267">
        <v>0</v>
      </c>
      <c r="AB1231" s="267">
        <v>0</v>
      </c>
      <c r="AC1231" s="268">
        <v>0</v>
      </c>
      <c r="AD1231" s="269">
        <v>0</v>
      </c>
      <c r="AE1231" s="270">
        <v>0</v>
      </c>
      <c r="AF1231" s="271">
        <v>2</v>
      </c>
      <c r="AG1231" s="271">
        <v>0</v>
      </c>
      <c r="AH1231" s="271">
        <v>0</v>
      </c>
      <c r="AI1231" s="271">
        <v>4</v>
      </c>
      <c r="AJ1231" s="271">
        <v>0</v>
      </c>
      <c r="AK1231" s="268">
        <v>0</v>
      </c>
      <c r="AL1231" s="268">
        <v>0</v>
      </c>
      <c r="AM1231" s="269">
        <v>0</v>
      </c>
    </row>
    <row r="1232" spans="1:39">
      <c r="A1232" s="279" t="s">
        <v>1669</v>
      </c>
      <c r="B1232" s="280" t="s">
        <v>3350</v>
      </c>
      <c r="C1232" s="262" t="s">
        <v>1900</v>
      </c>
      <c r="D1232" s="280" t="s">
        <v>1901</v>
      </c>
      <c r="E1232" s="263">
        <v>0</v>
      </c>
      <c r="F1232" s="263">
        <v>0</v>
      </c>
      <c r="G1232" s="263">
        <v>0</v>
      </c>
      <c r="H1232" s="263">
        <v>0</v>
      </c>
      <c r="I1232" s="263">
        <v>0</v>
      </c>
      <c r="J1232" s="264">
        <v>0</v>
      </c>
      <c r="K1232" s="264">
        <v>0</v>
      </c>
      <c r="L1232" s="264">
        <v>0</v>
      </c>
      <c r="M1232" s="264">
        <v>0</v>
      </c>
      <c r="N1232" s="264">
        <v>0</v>
      </c>
      <c r="O1232" s="264">
        <v>0</v>
      </c>
      <c r="P1232" s="264">
        <v>0</v>
      </c>
      <c r="Q1232" s="264">
        <v>0</v>
      </c>
      <c r="R1232" s="264">
        <v>0</v>
      </c>
      <c r="S1232" s="264">
        <v>0</v>
      </c>
      <c r="T1232" s="265">
        <v>0.015</v>
      </c>
      <c r="U1232" s="266">
        <v>0</v>
      </c>
      <c r="V1232" s="266">
        <v>2</v>
      </c>
      <c r="W1232" s="266">
        <v>2</v>
      </c>
      <c r="X1232" s="266">
        <v>0</v>
      </c>
      <c r="Y1232" s="264">
        <v>2</v>
      </c>
      <c r="Z1232" s="267">
        <v>0</v>
      </c>
      <c r="AA1232" s="267">
        <v>0</v>
      </c>
      <c r="AB1232" s="267">
        <v>0</v>
      </c>
      <c r="AC1232" s="268">
        <v>0</v>
      </c>
      <c r="AD1232" s="269">
        <v>0</v>
      </c>
      <c r="AE1232" s="270">
        <v>0</v>
      </c>
      <c r="AF1232" s="271">
        <v>0</v>
      </c>
      <c r="AG1232" s="271">
        <v>0</v>
      </c>
      <c r="AH1232" s="271">
        <v>0</v>
      </c>
      <c r="AI1232" s="271">
        <v>0</v>
      </c>
      <c r="AJ1232" s="271">
        <v>0</v>
      </c>
      <c r="AK1232" s="268">
        <v>0</v>
      </c>
      <c r="AL1232" s="268">
        <v>0</v>
      </c>
      <c r="AM1232" s="269">
        <v>0</v>
      </c>
    </row>
    <row r="1233" spans="1:39">
      <c r="A1233" s="279" t="s">
        <v>1669</v>
      </c>
      <c r="B1233" s="280" t="s">
        <v>3350</v>
      </c>
      <c r="C1233" s="262" t="s">
        <v>1902</v>
      </c>
      <c r="D1233" s="280" t="s">
        <v>1903</v>
      </c>
      <c r="E1233" s="263">
        <v>1804</v>
      </c>
      <c r="F1233" s="263">
        <v>37</v>
      </c>
      <c r="G1233" s="263">
        <v>30</v>
      </c>
      <c r="H1233" s="263">
        <v>16</v>
      </c>
      <c r="I1233" s="263">
        <v>0</v>
      </c>
      <c r="J1233" s="264">
        <v>1337</v>
      </c>
      <c r="K1233" s="264">
        <v>30</v>
      </c>
      <c r="L1233" s="264">
        <v>30</v>
      </c>
      <c r="M1233" s="264">
        <v>3</v>
      </c>
      <c r="N1233" s="264">
        <v>0</v>
      </c>
      <c r="O1233" s="264">
        <v>1852</v>
      </c>
      <c r="P1233" s="264">
        <v>32</v>
      </c>
      <c r="Q1233" s="264">
        <v>32</v>
      </c>
      <c r="R1233" s="264">
        <v>15</v>
      </c>
      <c r="S1233" s="264">
        <v>0</v>
      </c>
      <c r="T1233" s="265">
        <v>0.015</v>
      </c>
      <c r="U1233" s="266">
        <v>56369</v>
      </c>
      <c r="V1233" s="266">
        <v>1047</v>
      </c>
      <c r="W1233" s="266">
        <v>1040</v>
      </c>
      <c r="X1233" s="266">
        <v>1</v>
      </c>
      <c r="Y1233" s="264">
        <v>968</v>
      </c>
      <c r="Z1233" s="267">
        <v>0.0185562986748035</v>
      </c>
      <c r="AA1233" s="267">
        <v>0.020509977827051</v>
      </c>
      <c r="AB1233" s="267">
        <v>0.0224382946896036</v>
      </c>
      <c r="AC1233" s="268">
        <v>0.0172786177105832</v>
      </c>
      <c r="AD1233" s="269">
        <v>-0.00192831686255259</v>
      </c>
      <c r="AE1233" s="270">
        <v>11668</v>
      </c>
      <c r="AF1233" s="271">
        <v>213</v>
      </c>
      <c r="AG1233" s="271">
        <v>0</v>
      </c>
      <c r="AH1233" s="271">
        <v>12193</v>
      </c>
      <c r="AI1233" s="271">
        <v>185</v>
      </c>
      <c r="AJ1233" s="271">
        <v>0</v>
      </c>
      <c r="AK1233" s="268">
        <v>0.018255056564964</v>
      </c>
      <c r="AL1233" s="268">
        <v>0.0151726400393668</v>
      </c>
      <c r="AM1233" s="269">
        <v>0.00308241652559716</v>
      </c>
    </row>
    <row r="1234" spans="1:39">
      <c r="A1234" s="279" t="s">
        <v>1669</v>
      </c>
      <c r="B1234" s="280" t="s">
        <v>3350</v>
      </c>
      <c r="C1234" s="262" t="s">
        <v>1904</v>
      </c>
      <c r="D1234" s="280" t="s">
        <v>1905</v>
      </c>
      <c r="E1234" s="263">
        <v>0</v>
      </c>
      <c r="F1234" s="263">
        <v>0</v>
      </c>
      <c r="G1234" s="263">
        <v>0</v>
      </c>
      <c r="H1234" s="263">
        <v>0</v>
      </c>
      <c r="I1234" s="263">
        <v>0</v>
      </c>
      <c r="J1234" s="264">
        <v>0</v>
      </c>
      <c r="K1234" s="264">
        <v>0</v>
      </c>
      <c r="L1234" s="264">
        <v>0</v>
      </c>
      <c r="M1234" s="264">
        <v>0</v>
      </c>
      <c r="N1234" s="264">
        <v>0</v>
      </c>
      <c r="O1234" s="264">
        <v>24</v>
      </c>
      <c r="P1234" s="264">
        <v>1</v>
      </c>
      <c r="Q1234" s="264">
        <v>1</v>
      </c>
      <c r="R1234" s="264">
        <v>1</v>
      </c>
      <c r="S1234" s="264">
        <v>0</v>
      </c>
      <c r="T1234" s="265">
        <v>0.015</v>
      </c>
      <c r="U1234" s="266">
        <v>387</v>
      </c>
      <c r="V1234" s="266">
        <v>15</v>
      </c>
      <c r="W1234" s="266">
        <v>15</v>
      </c>
      <c r="X1234" s="266">
        <v>0</v>
      </c>
      <c r="Y1234" s="264">
        <v>15</v>
      </c>
      <c r="Z1234" s="267">
        <v>0.0387596899224806</v>
      </c>
      <c r="AA1234" s="267">
        <v>0</v>
      </c>
      <c r="AB1234" s="267">
        <v>0</v>
      </c>
      <c r="AC1234" s="268">
        <v>0.0416666666666667</v>
      </c>
      <c r="AD1234" s="269">
        <v>0</v>
      </c>
      <c r="AE1234" s="270">
        <v>57</v>
      </c>
      <c r="AF1234" s="271">
        <v>1</v>
      </c>
      <c r="AG1234" s="271">
        <v>0</v>
      </c>
      <c r="AH1234" s="271">
        <v>78</v>
      </c>
      <c r="AI1234" s="271">
        <v>7</v>
      </c>
      <c r="AJ1234" s="271">
        <v>0</v>
      </c>
      <c r="AK1234" s="268">
        <v>0.0175438596491228</v>
      </c>
      <c r="AL1234" s="268">
        <v>0.0897435897435897</v>
      </c>
      <c r="AM1234" s="269">
        <v>-0.0721997300944669</v>
      </c>
    </row>
    <row r="1235" spans="1:39">
      <c r="A1235" s="279" t="s">
        <v>1669</v>
      </c>
      <c r="B1235" s="280" t="s">
        <v>3350</v>
      </c>
      <c r="C1235" s="262" t="s">
        <v>1906</v>
      </c>
      <c r="D1235" s="280" t="s">
        <v>1907</v>
      </c>
      <c r="E1235" s="263">
        <v>0</v>
      </c>
      <c r="F1235" s="263">
        <v>0</v>
      </c>
      <c r="G1235" s="263">
        <v>0</v>
      </c>
      <c r="H1235" s="263">
        <v>0</v>
      </c>
      <c r="I1235" s="263">
        <v>0</v>
      </c>
      <c r="J1235" s="264">
        <v>0</v>
      </c>
      <c r="K1235" s="264">
        <v>0</v>
      </c>
      <c r="L1235" s="264">
        <v>0</v>
      </c>
      <c r="M1235" s="264">
        <v>0</v>
      </c>
      <c r="N1235" s="264">
        <v>0</v>
      </c>
      <c r="O1235" s="264">
        <v>0</v>
      </c>
      <c r="P1235" s="264">
        <v>0</v>
      </c>
      <c r="Q1235" s="264">
        <v>0</v>
      </c>
      <c r="R1235" s="264">
        <v>0</v>
      </c>
      <c r="S1235" s="264">
        <v>0</v>
      </c>
      <c r="T1235" s="265">
        <v>0.015</v>
      </c>
      <c r="U1235" s="266">
        <v>1</v>
      </c>
      <c r="V1235" s="266">
        <v>3</v>
      </c>
      <c r="W1235" s="266">
        <v>3</v>
      </c>
      <c r="X1235" s="266">
        <v>0</v>
      </c>
      <c r="Y1235" s="264">
        <v>3</v>
      </c>
      <c r="Z1235" s="267">
        <v>3</v>
      </c>
      <c r="AA1235" s="267">
        <v>0</v>
      </c>
      <c r="AB1235" s="267">
        <v>0</v>
      </c>
      <c r="AC1235" s="268">
        <v>0</v>
      </c>
      <c r="AD1235" s="269">
        <v>0</v>
      </c>
      <c r="AE1235" s="270">
        <v>0</v>
      </c>
      <c r="AF1235" s="271">
        <v>0</v>
      </c>
      <c r="AG1235" s="271">
        <v>0</v>
      </c>
      <c r="AH1235" s="271">
        <v>0</v>
      </c>
      <c r="AI1235" s="271">
        <v>1</v>
      </c>
      <c r="AJ1235" s="271">
        <v>0</v>
      </c>
      <c r="AK1235" s="268">
        <v>0</v>
      </c>
      <c r="AL1235" s="268">
        <v>0</v>
      </c>
      <c r="AM1235" s="269">
        <v>0</v>
      </c>
    </row>
    <row r="1236" spans="1:39">
      <c r="A1236" s="279" t="s">
        <v>1669</v>
      </c>
      <c r="B1236" s="280" t="s">
        <v>3350</v>
      </c>
      <c r="C1236" s="262" t="s">
        <v>1908</v>
      </c>
      <c r="D1236" s="280" t="s">
        <v>1909</v>
      </c>
      <c r="E1236" s="263">
        <v>0</v>
      </c>
      <c r="F1236" s="263">
        <v>1</v>
      </c>
      <c r="G1236" s="263">
        <v>1</v>
      </c>
      <c r="H1236" s="263">
        <v>1</v>
      </c>
      <c r="I1236" s="263">
        <v>0</v>
      </c>
      <c r="J1236" s="264">
        <v>0</v>
      </c>
      <c r="K1236" s="264">
        <v>0</v>
      </c>
      <c r="L1236" s="264">
        <v>0</v>
      </c>
      <c r="M1236" s="264">
        <v>0</v>
      </c>
      <c r="N1236" s="264">
        <v>0</v>
      </c>
      <c r="O1236" s="264">
        <v>0</v>
      </c>
      <c r="P1236" s="264">
        <v>0</v>
      </c>
      <c r="Q1236" s="264">
        <v>0</v>
      </c>
      <c r="R1236" s="264">
        <v>0</v>
      </c>
      <c r="S1236" s="264">
        <v>0</v>
      </c>
      <c r="T1236" s="265">
        <v>0.015</v>
      </c>
      <c r="U1236" s="266">
        <v>0</v>
      </c>
      <c r="V1236" s="266">
        <v>23</v>
      </c>
      <c r="W1236" s="266">
        <v>23</v>
      </c>
      <c r="X1236" s="266">
        <v>0</v>
      </c>
      <c r="Y1236" s="264">
        <v>23</v>
      </c>
      <c r="Z1236" s="267">
        <v>0</v>
      </c>
      <c r="AA1236" s="267">
        <v>0</v>
      </c>
      <c r="AB1236" s="267">
        <v>0</v>
      </c>
      <c r="AC1236" s="268">
        <v>0</v>
      </c>
      <c r="AD1236" s="269">
        <v>0</v>
      </c>
      <c r="AE1236" s="270">
        <v>0</v>
      </c>
      <c r="AF1236" s="271">
        <v>4</v>
      </c>
      <c r="AG1236" s="271">
        <v>0</v>
      </c>
      <c r="AH1236" s="271">
        <v>0</v>
      </c>
      <c r="AI1236" s="271">
        <v>6</v>
      </c>
      <c r="AJ1236" s="271">
        <v>0</v>
      </c>
      <c r="AK1236" s="268">
        <v>0</v>
      </c>
      <c r="AL1236" s="268">
        <v>0</v>
      </c>
      <c r="AM1236" s="269">
        <v>0</v>
      </c>
    </row>
    <row r="1237" spans="1:39">
      <c r="A1237" s="279" t="s">
        <v>1669</v>
      </c>
      <c r="B1237" s="280" t="s">
        <v>3350</v>
      </c>
      <c r="C1237" s="262" t="s">
        <v>1910</v>
      </c>
      <c r="D1237" s="280" t="s">
        <v>1911</v>
      </c>
      <c r="E1237" s="263">
        <v>0</v>
      </c>
      <c r="F1237" s="263">
        <v>0</v>
      </c>
      <c r="G1237" s="263">
        <v>0</v>
      </c>
      <c r="H1237" s="263">
        <v>0</v>
      </c>
      <c r="I1237" s="263">
        <v>0</v>
      </c>
      <c r="J1237" s="264">
        <v>0</v>
      </c>
      <c r="K1237" s="264">
        <v>0</v>
      </c>
      <c r="L1237" s="264">
        <v>0</v>
      </c>
      <c r="M1237" s="264">
        <v>0</v>
      </c>
      <c r="N1237" s="264">
        <v>0</v>
      </c>
      <c r="O1237" s="264">
        <v>0</v>
      </c>
      <c r="P1237" s="264">
        <v>0</v>
      </c>
      <c r="Q1237" s="264">
        <v>0</v>
      </c>
      <c r="R1237" s="264">
        <v>0</v>
      </c>
      <c r="S1237" s="264">
        <v>0</v>
      </c>
      <c r="T1237" s="265">
        <v>0.015</v>
      </c>
      <c r="U1237" s="266">
        <v>0</v>
      </c>
      <c r="V1237" s="266">
        <v>5</v>
      </c>
      <c r="W1237" s="266">
        <v>5</v>
      </c>
      <c r="X1237" s="266">
        <v>0</v>
      </c>
      <c r="Y1237" s="264">
        <v>5</v>
      </c>
      <c r="Z1237" s="267">
        <v>0</v>
      </c>
      <c r="AA1237" s="267">
        <v>0</v>
      </c>
      <c r="AB1237" s="267">
        <v>0</v>
      </c>
      <c r="AC1237" s="268">
        <v>0</v>
      </c>
      <c r="AD1237" s="269">
        <v>0</v>
      </c>
      <c r="AE1237" s="270">
        <v>0</v>
      </c>
      <c r="AF1237" s="271">
        <v>2</v>
      </c>
      <c r="AG1237" s="271">
        <v>0</v>
      </c>
      <c r="AH1237" s="271">
        <v>0</v>
      </c>
      <c r="AI1237" s="271">
        <v>1</v>
      </c>
      <c r="AJ1237" s="271">
        <v>0</v>
      </c>
      <c r="AK1237" s="268">
        <v>0</v>
      </c>
      <c r="AL1237" s="268">
        <v>0</v>
      </c>
      <c r="AM1237" s="269">
        <v>0</v>
      </c>
    </row>
    <row r="1238" spans="1:39">
      <c r="A1238" s="279" t="s">
        <v>1669</v>
      </c>
      <c r="B1238" s="280" t="s">
        <v>3350</v>
      </c>
      <c r="C1238" s="262" t="s">
        <v>1912</v>
      </c>
      <c r="D1238" s="280" t="s">
        <v>1913</v>
      </c>
      <c r="E1238" s="263">
        <v>3138</v>
      </c>
      <c r="F1238" s="263">
        <v>77</v>
      </c>
      <c r="G1238" s="263">
        <v>68</v>
      </c>
      <c r="H1238" s="263">
        <v>40</v>
      </c>
      <c r="I1238" s="263">
        <v>0</v>
      </c>
      <c r="J1238" s="264">
        <v>2173</v>
      </c>
      <c r="K1238" s="264">
        <v>47</v>
      </c>
      <c r="L1238" s="264">
        <v>47</v>
      </c>
      <c r="M1238" s="264">
        <v>4</v>
      </c>
      <c r="N1238" s="264">
        <v>0</v>
      </c>
      <c r="O1238" s="264">
        <v>2795</v>
      </c>
      <c r="P1238" s="264">
        <v>60</v>
      </c>
      <c r="Q1238" s="264">
        <v>60</v>
      </c>
      <c r="R1238" s="264">
        <v>16</v>
      </c>
      <c r="S1238" s="264">
        <v>0</v>
      </c>
      <c r="T1238" s="265">
        <v>0.015</v>
      </c>
      <c r="U1238" s="266">
        <v>87567</v>
      </c>
      <c r="V1238" s="266">
        <v>2004</v>
      </c>
      <c r="W1238" s="266">
        <v>1995</v>
      </c>
      <c r="X1238" s="266">
        <v>0</v>
      </c>
      <c r="Y1238" s="264">
        <v>1860</v>
      </c>
      <c r="Z1238" s="267">
        <v>0.0228853335160506</v>
      </c>
      <c r="AA1238" s="267">
        <v>0.0245379222434672</v>
      </c>
      <c r="AB1238" s="267">
        <v>0.0216290842153705</v>
      </c>
      <c r="AC1238" s="268">
        <v>0.0214669051878354</v>
      </c>
      <c r="AD1238" s="269">
        <v>0.00290883802809672</v>
      </c>
      <c r="AE1238" s="270">
        <v>19067</v>
      </c>
      <c r="AF1238" s="271">
        <v>423</v>
      </c>
      <c r="AG1238" s="271">
        <v>0</v>
      </c>
      <c r="AH1238" s="271">
        <v>19403</v>
      </c>
      <c r="AI1238" s="271">
        <v>448</v>
      </c>
      <c r="AJ1238" s="271">
        <v>0</v>
      </c>
      <c r="AK1238" s="268">
        <v>0.0221849268369434</v>
      </c>
      <c r="AL1238" s="268">
        <v>0.0230892130082977</v>
      </c>
      <c r="AM1238" s="269">
        <v>-0.000904286171354275</v>
      </c>
    </row>
    <row r="1239" spans="1:39">
      <c r="A1239" s="279" t="s">
        <v>1669</v>
      </c>
      <c r="B1239" s="280" t="s">
        <v>3350</v>
      </c>
      <c r="C1239" s="262" t="s">
        <v>1914</v>
      </c>
      <c r="D1239" s="280" t="s">
        <v>1915</v>
      </c>
      <c r="E1239" s="263">
        <v>3966</v>
      </c>
      <c r="F1239" s="263">
        <v>77</v>
      </c>
      <c r="G1239" s="263">
        <v>55</v>
      </c>
      <c r="H1239" s="263">
        <v>3</v>
      </c>
      <c r="I1239" s="263">
        <v>0</v>
      </c>
      <c r="J1239" s="264">
        <v>2501</v>
      </c>
      <c r="K1239" s="264">
        <v>53</v>
      </c>
      <c r="L1239" s="264">
        <v>53</v>
      </c>
      <c r="M1239" s="264">
        <v>6</v>
      </c>
      <c r="N1239" s="264">
        <v>0</v>
      </c>
      <c r="O1239" s="264">
        <v>2840</v>
      </c>
      <c r="P1239" s="264">
        <v>90</v>
      </c>
      <c r="Q1239" s="264">
        <v>90</v>
      </c>
      <c r="R1239" s="264">
        <v>13</v>
      </c>
      <c r="S1239" s="264">
        <v>0</v>
      </c>
      <c r="T1239" s="265">
        <v>0.015</v>
      </c>
      <c r="U1239" s="266">
        <v>101307</v>
      </c>
      <c r="V1239" s="266">
        <v>2019</v>
      </c>
      <c r="W1239" s="266">
        <v>1997</v>
      </c>
      <c r="X1239" s="266">
        <v>0</v>
      </c>
      <c r="Y1239" s="264">
        <v>1790</v>
      </c>
      <c r="Z1239" s="267">
        <v>0.0199295211584589</v>
      </c>
      <c r="AA1239" s="267">
        <v>0.0194150277357539</v>
      </c>
      <c r="AB1239" s="267">
        <v>0.0211915233906437</v>
      </c>
      <c r="AC1239" s="268">
        <v>0.0316901408450704</v>
      </c>
      <c r="AD1239" s="269">
        <v>-0.00177649565488984</v>
      </c>
      <c r="AE1239" s="270">
        <v>22520</v>
      </c>
      <c r="AF1239" s="271">
        <v>520</v>
      </c>
      <c r="AG1239" s="271">
        <v>0</v>
      </c>
      <c r="AH1239" s="271">
        <v>22566</v>
      </c>
      <c r="AI1239" s="271">
        <v>454</v>
      </c>
      <c r="AJ1239" s="271">
        <v>0</v>
      </c>
      <c r="AK1239" s="268">
        <v>0.0230905861456483</v>
      </c>
      <c r="AL1239" s="268">
        <v>0.0201187627404059</v>
      </c>
      <c r="AM1239" s="269">
        <v>0.00297182340524239</v>
      </c>
    </row>
    <row r="1240" spans="1:39">
      <c r="A1240" s="279" t="s">
        <v>1669</v>
      </c>
      <c r="B1240" s="280" t="s">
        <v>3350</v>
      </c>
      <c r="C1240" s="262" t="s">
        <v>1916</v>
      </c>
      <c r="D1240" s="280" t="s">
        <v>1917</v>
      </c>
      <c r="E1240" s="263">
        <v>4716</v>
      </c>
      <c r="F1240" s="263">
        <v>49</v>
      </c>
      <c r="G1240" s="263">
        <v>34</v>
      </c>
      <c r="H1240" s="263">
        <v>2</v>
      </c>
      <c r="I1240" s="263">
        <v>0</v>
      </c>
      <c r="J1240" s="264">
        <v>2978</v>
      </c>
      <c r="K1240" s="264">
        <v>67</v>
      </c>
      <c r="L1240" s="264">
        <v>67</v>
      </c>
      <c r="M1240" s="264">
        <v>24</v>
      </c>
      <c r="N1240" s="264">
        <v>0</v>
      </c>
      <c r="O1240" s="264">
        <v>3672</v>
      </c>
      <c r="P1240" s="264">
        <v>46</v>
      </c>
      <c r="Q1240" s="264">
        <v>46</v>
      </c>
      <c r="R1240" s="264">
        <v>1</v>
      </c>
      <c r="S1240" s="264">
        <v>0</v>
      </c>
      <c r="T1240" s="265">
        <v>0.015</v>
      </c>
      <c r="U1240" s="266">
        <v>124556</v>
      </c>
      <c r="V1240" s="266">
        <v>1748</v>
      </c>
      <c r="W1240" s="266">
        <v>1733</v>
      </c>
      <c r="X1240" s="266">
        <v>0</v>
      </c>
      <c r="Y1240" s="264">
        <v>1529</v>
      </c>
      <c r="Z1240" s="267">
        <v>0.0140338482289091</v>
      </c>
      <c r="AA1240" s="267">
        <v>0.0103901611535199</v>
      </c>
      <c r="AB1240" s="267">
        <v>0.0224983210208193</v>
      </c>
      <c r="AC1240" s="268">
        <v>0.0125272331154684</v>
      </c>
      <c r="AD1240" s="269">
        <v>-0.0121081598672994</v>
      </c>
      <c r="AE1240" s="270">
        <v>26857</v>
      </c>
      <c r="AF1240" s="271">
        <v>388</v>
      </c>
      <c r="AG1240" s="271">
        <v>0</v>
      </c>
      <c r="AH1240" s="271">
        <v>28119</v>
      </c>
      <c r="AI1240" s="271">
        <v>343</v>
      </c>
      <c r="AJ1240" s="271">
        <v>0</v>
      </c>
      <c r="AK1240" s="268">
        <v>0.0144468853557732</v>
      </c>
      <c r="AL1240" s="268">
        <v>0.0121981578292258</v>
      </c>
      <c r="AM1240" s="269">
        <v>0.00224872752654738</v>
      </c>
    </row>
    <row r="1241" spans="1:39">
      <c r="A1241" s="279" t="s">
        <v>1669</v>
      </c>
      <c r="B1241" s="280" t="s">
        <v>3350</v>
      </c>
      <c r="C1241" s="262" t="s">
        <v>1918</v>
      </c>
      <c r="D1241" s="280" t="s">
        <v>1919</v>
      </c>
      <c r="E1241" s="263">
        <v>3953</v>
      </c>
      <c r="F1241" s="263">
        <v>57</v>
      </c>
      <c r="G1241" s="263">
        <v>47</v>
      </c>
      <c r="H1241" s="263">
        <v>2</v>
      </c>
      <c r="I1241" s="263">
        <v>0</v>
      </c>
      <c r="J1241" s="264">
        <v>2421</v>
      </c>
      <c r="K1241" s="264">
        <v>38</v>
      </c>
      <c r="L1241" s="264">
        <v>38</v>
      </c>
      <c r="M1241" s="264">
        <v>2</v>
      </c>
      <c r="N1241" s="264">
        <v>0</v>
      </c>
      <c r="O1241" s="264">
        <v>2738</v>
      </c>
      <c r="P1241" s="264">
        <v>76</v>
      </c>
      <c r="Q1241" s="264">
        <v>76</v>
      </c>
      <c r="R1241" s="264">
        <v>36</v>
      </c>
      <c r="S1241" s="264">
        <v>0</v>
      </c>
      <c r="T1241" s="265">
        <v>0.015</v>
      </c>
      <c r="U1241" s="266">
        <v>99106</v>
      </c>
      <c r="V1241" s="266">
        <v>1680</v>
      </c>
      <c r="W1241" s="266">
        <v>1670</v>
      </c>
      <c r="X1241" s="266">
        <v>2</v>
      </c>
      <c r="Y1241" s="264">
        <v>1524</v>
      </c>
      <c r="Z1241" s="267">
        <v>0.0169313664157569</v>
      </c>
      <c r="AA1241" s="267">
        <v>0.0144194282823172</v>
      </c>
      <c r="AB1241" s="267">
        <v>0.0156959933911607</v>
      </c>
      <c r="AC1241" s="268">
        <v>0.0277574872169467</v>
      </c>
      <c r="AD1241" s="269">
        <v>-0.00127656510884345</v>
      </c>
      <c r="AE1241" s="270">
        <v>21972</v>
      </c>
      <c r="AF1241" s="271">
        <v>345</v>
      </c>
      <c r="AG1241" s="271">
        <v>0</v>
      </c>
      <c r="AH1241" s="271">
        <v>22000</v>
      </c>
      <c r="AI1241" s="271">
        <v>421</v>
      </c>
      <c r="AJ1241" s="271">
        <v>1</v>
      </c>
      <c r="AK1241" s="268">
        <v>0.0157018022938285</v>
      </c>
      <c r="AL1241" s="268">
        <v>0.0190909090909091</v>
      </c>
      <c r="AM1241" s="269">
        <v>-0.00338910679708058</v>
      </c>
    </row>
    <row r="1242" spans="1:39">
      <c r="A1242" s="279" t="s">
        <v>1669</v>
      </c>
      <c r="B1242" s="280" t="s">
        <v>3350</v>
      </c>
      <c r="C1242" s="262" t="s">
        <v>1920</v>
      </c>
      <c r="D1242" s="280" t="s">
        <v>1921</v>
      </c>
      <c r="E1242" s="263">
        <v>4445</v>
      </c>
      <c r="F1242" s="263">
        <v>41</v>
      </c>
      <c r="G1242" s="263">
        <v>31</v>
      </c>
      <c r="H1242" s="263">
        <v>0</v>
      </c>
      <c r="I1242" s="263">
        <v>0</v>
      </c>
      <c r="J1242" s="264">
        <v>3188</v>
      </c>
      <c r="K1242" s="264">
        <v>34</v>
      </c>
      <c r="L1242" s="264">
        <v>34</v>
      </c>
      <c r="M1242" s="264">
        <v>1</v>
      </c>
      <c r="N1242" s="264">
        <v>0</v>
      </c>
      <c r="O1242" s="264">
        <v>3353</v>
      </c>
      <c r="P1242" s="264">
        <v>31</v>
      </c>
      <c r="Q1242" s="264">
        <v>31</v>
      </c>
      <c r="R1242" s="264">
        <v>6</v>
      </c>
      <c r="S1242" s="264">
        <v>0</v>
      </c>
      <c r="T1242" s="265">
        <v>0.015</v>
      </c>
      <c r="U1242" s="266">
        <v>115492</v>
      </c>
      <c r="V1242" s="266">
        <v>1388</v>
      </c>
      <c r="W1242" s="266">
        <v>1378</v>
      </c>
      <c r="X1242" s="266">
        <v>5</v>
      </c>
      <c r="Y1242" s="264">
        <v>1263</v>
      </c>
      <c r="Z1242" s="267">
        <v>0.0119748554012399</v>
      </c>
      <c r="AA1242" s="267">
        <v>0.00922384701912261</v>
      </c>
      <c r="AB1242" s="267">
        <v>0.0106649937264743</v>
      </c>
      <c r="AC1242" s="268">
        <v>0.00924545183417835</v>
      </c>
      <c r="AD1242" s="269">
        <v>-0.00144114670735167</v>
      </c>
      <c r="AE1242" s="270">
        <v>25704</v>
      </c>
      <c r="AF1242" s="271">
        <v>275</v>
      </c>
      <c r="AG1242" s="271">
        <v>1</v>
      </c>
      <c r="AH1242" s="271">
        <v>25548</v>
      </c>
      <c r="AI1242" s="271">
        <v>299</v>
      </c>
      <c r="AJ1242" s="271">
        <v>0</v>
      </c>
      <c r="AK1242" s="268">
        <v>0.0106598194833489</v>
      </c>
      <c r="AL1242" s="268">
        <v>0.0117034601534367</v>
      </c>
      <c r="AM1242" s="269">
        <v>-0.00104364067008777</v>
      </c>
    </row>
    <row r="1243" spans="1:39">
      <c r="A1243" s="279" t="s">
        <v>1669</v>
      </c>
      <c r="B1243" s="280" t="s">
        <v>3350</v>
      </c>
      <c r="C1243" s="262" t="s">
        <v>1922</v>
      </c>
      <c r="D1243" s="280" t="s">
        <v>1923</v>
      </c>
      <c r="E1243" s="263">
        <v>5554</v>
      </c>
      <c r="F1243" s="263">
        <v>47</v>
      </c>
      <c r="G1243" s="263">
        <v>36</v>
      </c>
      <c r="H1243" s="263">
        <v>5</v>
      </c>
      <c r="I1243" s="263">
        <v>0</v>
      </c>
      <c r="J1243" s="264">
        <v>3635</v>
      </c>
      <c r="K1243" s="264">
        <v>23</v>
      </c>
      <c r="L1243" s="264">
        <v>22</v>
      </c>
      <c r="M1243" s="264">
        <v>6</v>
      </c>
      <c r="N1243" s="264">
        <v>0</v>
      </c>
      <c r="O1243" s="264">
        <v>3812</v>
      </c>
      <c r="P1243" s="264">
        <v>31</v>
      </c>
      <c r="Q1243" s="264">
        <v>31</v>
      </c>
      <c r="R1243" s="264">
        <v>14</v>
      </c>
      <c r="S1243" s="264">
        <v>0</v>
      </c>
      <c r="T1243" s="265">
        <v>0.015</v>
      </c>
      <c r="U1243" s="266">
        <v>142505</v>
      </c>
      <c r="V1243" s="266">
        <v>1295</v>
      </c>
      <c r="W1243" s="266">
        <v>1283</v>
      </c>
      <c r="X1243" s="266">
        <v>0</v>
      </c>
      <c r="Y1243" s="264">
        <v>1202</v>
      </c>
      <c r="Z1243" s="267">
        <v>0.00908740044208975</v>
      </c>
      <c r="AA1243" s="267">
        <v>0.00846236946344977</v>
      </c>
      <c r="AB1243" s="267">
        <v>0.0063273727647868</v>
      </c>
      <c r="AC1243" s="268">
        <v>0.00813221406086044</v>
      </c>
      <c r="AD1243" s="269">
        <v>0.00213499669866297</v>
      </c>
      <c r="AE1243" s="270">
        <v>31065</v>
      </c>
      <c r="AF1243" s="271">
        <v>291</v>
      </c>
      <c r="AG1243" s="271">
        <v>0</v>
      </c>
      <c r="AH1243" s="271">
        <v>31710</v>
      </c>
      <c r="AI1243" s="271">
        <v>315</v>
      </c>
      <c r="AJ1243" s="271">
        <v>0</v>
      </c>
      <c r="AK1243" s="268">
        <v>0.00936745533558667</v>
      </c>
      <c r="AL1243" s="268">
        <v>0.00993377483443709</v>
      </c>
      <c r="AM1243" s="269">
        <v>-0.000566319498850413</v>
      </c>
    </row>
    <row r="1244" spans="1:39">
      <c r="A1244" s="279" t="s">
        <v>1669</v>
      </c>
      <c r="B1244" s="280" t="s">
        <v>3350</v>
      </c>
      <c r="C1244" s="262" t="s">
        <v>1924</v>
      </c>
      <c r="D1244" s="280" t="s">
        <v>1925</v>
      </c>
      <c r="E1244" s="263">
        <v>5317</v>
      </c>
      <c r="F1244" s="263">
        <v>61</v>
      </c>
      <c r="G1244" s="263">
        <v>38</v>
      </c>
      <c r="H1244" s="263">
        <v>0</v>
      </c>
      <c r="I1244" s="263">
        <v>0</v>
      </c>
      <c r="J1244" s="264">
        <v>2738</v>
      </c>
      <c r="K1244" s="264">
        <v>62</v>
      </c>
      <c r="L1244" s="264">
        <v>62</v>
      </c>
      <c r="M1244" s="264">
        <v>0</v>
      </c>
      <c r="N1244" s="264">
        <v>0</v>
      </c>
      <c r="O1244" s="264">
        <v>3551</v>
      </c>
      <c r="P1244" s="264">
        <v>76</v>
      </c>
      <c r="Q1244" s="264">
        <v>76</v>
      </c>
      <c r="R1244" s="264">
        <v>14</v>
      </c>
      <c r="S1244" s="264">
        <v>0</v>
      </c>
      <c r="T1244" s="265">
        <v>0.015</v>
      </c>
      <c r="U1244" s="266">
        <v>119641</v>
      </c>
      <c r="V1244" s="266">
        <v>1723</v>
      </c>
      <c r="W1244" s="266">
        <v>1700</v>
      </c>
      <c r="X1244" s="266">
        <v>4</v>
      </c>
      <c r="Y1244" s="264">
        <v>1506</v>
      </c>
      <c r="Z1244" s="267">
        <v>0.0143679842194565</v>
      </c>
      <c r="AA1244" s="267">
        <v>0.0114726349445176</v>
      </c>
      <c r="AB1244" s="267">
        <v>0.0226442658875091</v>
      </c>
      <c r="AC1244" s="268">
        <v>0.0214024218529992</v>
      </c>
      <c r="AD1244" s="269">
        <v>-0.0111716309429915</v>
      </c>
      <c r="AE1244" s="270">
        <v>27344</v>
      </c>
      <c r="AF1244" s="271">
        <v>394</v>
      </c>
      <c r="AG1244" s="271">
        <v>0</v>
      </c>
      <c r="AH1244" s="271">
        <v>26974</v>
      </c>
      <c r="AI1244" s="271">
        <v>398</v>
      </c>
      <c r="AJ1244" s="271">
        <v>2</v>
      </c>
      <c r="AK1244" s="268">
        <v>0.0144090111176126</v>
      </c>
      <c r="AL1244" s="268">
        <v>0.0146808037369319</v>
      </c>
      <c r="AM1244" s="269">
        <v>-0.000271792619319221</v>
      </c>
    </row>
    <row r="1245" spans="1:39">
      <c r="A1245" s="279" t="s">
        <v>1669</v>
      </c>
      <c r="B1245" s="280" t="s">
        <v>3350</v>
      </c>
      <c r="C1245" s="262" t="s">
        <v>1926</v>
      </c>
      <c r="D1245" s="280" t="s">
        <v>1927</v>
      </c>
      <c r="E1245" s="263">
        <v>4032</v>
      </c>
      <c r="F1245" s="263">
        <v>31</v>
      </c>
      <c r="G1245" s="263">
        <v>23</v>
      </c>
      <c r="H1245" s="263">
        <v>3</v>
      </c>
      <c r="I1245" s="263">
        <v>0</v>
      </c>
      <c r="J1245" s="264">
        <v>2491</v>
      </c>
      <c r="K1245" s="264">
        <v>33</v>
      </c>
      <c r="L1245" s="264">
        <v>33</v>
      </c>
      <c r="M1245" s="264">
        <v>5</v>
      </c>
      <c r="N1245" s="264">
        <v>0</v>
      </c>
      <c r="O1245" s="264">
        <v>2624</v>
      </c>
      <c r="P1245" s="264">
        <v>29</v>
      </c>
      <c r="Q1245" s="264">
        <v>29</v>
      </c>
      <c r="R1245" s="264">
        <v>17</v>
      </c>
      <c r="S1245" s="264">
        <v>0</v>
      </c>
      <c r="T1245" s="265">
        <v>0.015</v>
      </c>
      <c r="U1245" s="266">
        <v>97939</v>
      </c>
      <c r="V1245" s="266">
        <v>979</v>
      </c>
      <c r="W1245" s="266">
        <v>971</v>
      </c>
      <c r="X1245" s="266">
        <v>1</v>
      </c>
      <c r="Y1245" s="264">
        <v>899</v>
      </c>
      <c r="Z1245" s="267">
        <v>0.00998580749241875</v>
      </c>
      <c r="AA1245" s="267">
        <v>0.00768849206349206</v>
      </c>
      <c r="AB1245" s="267">
        <v>0.0132476916900843</v>
      </c>
      <c r="AC1245" s="268">
        <v>0.0110518292682927</v>
      </c>
      <c r="AD1245" s="269">
        <v>-0.00555919962659224</v>
      </c>
      <c r="AE1245" s="270">
        <v>21853</v>
      </c>
      <c r="AF1245" s="271">
        <v>225</v>
      </c>
      <c r="AG1245" s="271">
        <v>0</v>
      </c>
      <c r="AH1245" s="271">
        <v>21547</v>
      </c>
      <c r="AI1245" s="271">
        <v>205</v>
      </c>
      <c r="AJ1245" s="271">
        <v>0</v>
      </c>
      <c r="AK1245" s="268">
        <v>0.010296069189585</v>
      </c>
      <c r="AL1245" s="268">
        <v>0.00951408548753887</v>
      </c>
      <c r="AM1245" s="269">
        <v>0.000781983702046084</v>
      </c>
    </row>
    <row r="1246" spans="1:39">
      <c r="A1246" s="279" t="s">
        <v>1669</v>
      </c>
      <c r="B1246" s="280" t="s">
        <v>3350</v>
      </c>
      <c r="C1246" s="262" t="s">
        <v>1928</v>
      </c>
      <c r="D1246" s="280" t="s">
        <v>1929</v>
      </c>
      <c r="E1246" s="263">
        <v>5440</v>
      </c>
      <c r="F1246" s="263">
        <v>71</v>
      </c>
      <c r="G1246" s="263">
        <v>46</v>
      </c>
      <c r="H1246" s="263">
        <v>0</v>
      </c>
      <c r="I1246" s="263">
        <v>0</v>
      </c>
      <c r="J1246" s="264">
        <v>3116</v>
      </c>
      <c r="K1246" s="264">
        <v>32</v>
      </c>
      <c r="L1246" s="264">
        <v>32</v>
      </c>
      <c r="M1246" s="264">
        <v>5</v>
      </c>
      <c r="N1246" s="264">
        <v>0</v>
      </c>
      <c r="O1246" s="264">
        <v>3575</v>
      </c>
      <c r="P1246" s="264">
        <v>53</v>
      </c>
      <c r="Q1246" s="264">
        <v>53</v>
      </c>
      <c r="R1246" s="264">
        <v>24</v>
      </c>
      <c r="S1246" s="264">
        <v>0</v>
      </c>
      <c r="T1246" s="265">
        <v>0.015</v>
      </c>
      <c r="U1246" s="266">
        <v>132263</v>
      </c>
      <c r="V1246" s="266">
        <v>1870</v>
      </c>
      <c r="W1246" s="266">
        <v>1845</v>
      </c>
      <c r="X1246" s="266">
        <v>7</v>
      </c>
      <c r="Y1246" s="264">
        <v>1715</v>
      </c>
      <c r="Z1246" s="267">
        <v>0.0140855719286573</v>
      </c>
      <c r="AA1246" s="267">
        <v>0.0130514705882353</v>
      </c>
      <c r="AB1246" s="267">
        <v>0.0102695763799743</v>
      </c>
      <c r="AC1246" s="268">
        <v>0.0148251748251748</v>
      </c>
      <c r="AD1246" s="269">
        <v>0.00278189420826097</v>
      </c>
      <c r="AE1246" s="270">
        <v>29108</v>
      </c>
      <c r="AF1246" s="271">
        <v>412</v>
      </c>
      <c r="AG1246" s="271">
        <v>0</v>
      </c>
      <c r="AH1246" s="271">
        <v>29667</v>
      </c>
      <c r="AI1246" s="271">
        <v>417</v>
      </c>
      <c r="AJ1246" s="271">
        <v>2</v>
      </c>
      <c r="AK1246" s="268">
        <v>0.0141541844166552</v>
      </c>
      <c r="AL1246" s="268">
        <v>0.0139886068695857</v>
      </c>
      <c r="AM1246" s="269">
        <v>0.00016557754706948</v>
      </c>
    </row>
    <row r="1247" spans="1:39">
      <c r="A1247" s="279" t="s">
        <v>1669</v>
      </c>
      <c r="B1247" s="280" t="s">
        <v>3350</v>
      </c>
      <c r="C1247" s="262" t="s">
        <v>1930</v>
      </c>
      <c r="D1247" s="280" t="s">
        <v>1931</v>
      </c>
      <c r="E1247" s="263">
        <v>0</v>
      </c>
      <c r="F1247" s="263">
        <v>0</v>
      </c>
      <c r="G1247" s="263">
        <v>0</v>
      </c>
      <c r="H1247" s="263">
        <v>0</v>
      </c>
      <c r="I1247" s="263">
        <v>0</v>
      </c>
      <c r="J1247" s="264">
        <v>0</v>
      </c>
      <c r="K1247" s="264">
        <v>0</v>
      </c>
      <c r="L1247" s="264">
        <v>0</v>
      </c>
      <c r="M1247" s="264">
        <v>0</v>
      </c>
      <c r="N1247" s="264">
        <v>0</v>
      </c>
      <c r="O1247" s="264">
        <v>0</v>
      </c>
      <c r="P1247" s="264">
        <v>0</v>
      </c>
      <c r="Q1247" s="264">
        <v>0</v>
      </c>
      <c r="R1247" s="264">
        <v>0</v>
      </c>
      <c r="S1247" s="264">
        <v>0</v>
      </c>
      <c r="T1247" s="265">
        <v>0.015</v>
      </c>
      <c r="U1247" s="266">
        <v>179</v>
      </c>
      <c r="V1247" s="266">
        <v>18</v>
      </c>
      <c r="W1247" s="266">
        <v>18</v>
      </c>
      <c r="X1247" s="266">
        <v>0</v>
      </c>
      <c r="Y1247" s="264">
        <v>18</v>
      </c>
      <c r="Z1247" s="267">
        <v>0.100558659217877</v>
      </c>
      <c r="AA1247" s="267">
        <v>0</v>
      </c>
      <c r="AB1247" s="267">
        <v>0</v>
      </c>
      <c r="AC1247" s="268">
        <v>0</v>
      </c>
      <c r="AD1247" s="269">
        <v>0</v>
      </c>
      <c r="AE1247" s="270">
        <v>59</v>
      </c>
      <c r="AF1247" s="271">
        <v>1</v>
      </c>
      <c r="AG1247" s="271">
        <v>0</v>
      </c>
      <c r="AH1247" s="271">
        <v>15</v>
      </c>
      <c r="AI1247" s="271">
        <v>4</v>
      </c>
      <c r="AJ1247" s="271">
        <v>0</v>
      </c>
      <c r="AK1247" s="268">
        <v>0.0169491525423729</v>
      </c>
      <c r="AL1247" s="268">
        <v>0.266666666666667</v>
      </c>
      <c r="AM1247" s="269">
        <v>-0.249717514124294</v>
      </c>
    </row>
    <row r="1248" spans="1:39">
      <c r="A1248" s="279" t="s">
        <v>1669</v>
      </c>
      <c r="B1248" s="280" t="s">
        <v>3350</v>
      </c>
      <c r="C1248" s="262" t="s">
        <v>1932</v>
      </c>
      <c r="D1248" s="280" t="s">
        <v>1933</v>
      </c>
      <c r="E1248" s="263">
        <v>2310</v>
      </c>
      <c r="F1248" s="263">
        <v>32</v>
      </c>
      <c r="G1248" s="263">
        <v>29</v>
      </c>
      <c r="H1248" s="263">
        <v>4</v>
      </c>
      <c r="I1248" s="263">
        <v>0</v>
      </c>
      <c r="J1248" s="264">
        <v>1595</v>
      </c>
      <c r="K1248" s="264">
        <v>12</v>
      </c>
      <c r="L1248" s="264">
        <v>12</v>
      </c>
      <c r="M1248" s="264">
        <v>4</v>
      </c>
      <c r="N1248" s="264">
        <v>0</v>
      </c>
      <c r="O1248" s="264">
        <v>1678</v>
      </c>
      <c r="P1248" s="264">
        <v>35</v>
      </c>
      <c r="Q1248" s="264">
        <v>35</v>
      </c>
      <c r="R1248" s="264">
        <v>22</v>
      </c>
      <c r="S1248" s="264">
        <v>0</v>
      </c>
      <c r="T1248" s="265">
        <v>0.015</v>
      </c>
      <c r="U1248" s="266">
        <v>62085</v>
      </c>
      <c r="V1248" s="266">
        <v>674</v>
      </c>
      <c r="W1248" s="266">
        <v>671</v>
      </c>
      <c r="X1248" s="266">
        <v>0</v>
      </c>
      <c r="Y1248" s="264">
        <v>623</v>
      </c>
      <c r="Z1248" s="267">
        <v>0.0108560844004188</v>
      </c>
      <c r="AA1248" s="267">
        <v>0.0138528138528139</v>
      </c>
      <c r="AB1248" s="267">
        <v>0.00752351097178683</v>
      </c>
      <c r="AC1248" s="268">
        <v>0.0208581644815256</v>
      </c>
      <c r="AD1248" s="269">
        <v>0.00632930288102702</v>
      </c>
      <c r="AE1248" s="270">
        <v>13857</v>
      </c>
      <c r="AF1248" s="271">
        <v>147</v>
      </c>
      <c r="AG1248" s="271">
        <v>0</v>
      </c>
      <c r="AH1248" s="271">
        <v>13887</v>
      </c>
      <c r="AI1248" s="271">
        <v>142</v>
      </c>
      <c r="AJ1248" s="271">
        <v>0</v>
      </c>
      <c r="AK1248" s="268">
        <v>0.0106083567871834</v>
      </c>
      <c r="AL1248" s="268">
        <v>0.0102253906531288</v>
      </c>
      <c r="AM1248" s="269">
        <v>0.000382966134054547</v>
      </c>
    </row>
    <row r="1249" spans="1:39">
      <c r="A1249" s="279" t="s">
        <v>1669</v>
      </c>
      <c r="B1249" s="280" t="s">
        <v>3350</v>
      </c>
      <c r="C1249" s="262" t="s">
        <v>1934</v>
      </c>
      <c r="D1249" s="280" t="s">
        <v>1935</v>
      </c>
      <c r="E1249" s="263">
        <v>4874</v>
      </c>
      <c r="F1249" s="263">
        <v>98</v>
      </c>
      <c r="G1249" s="263">
        <v>70</v>
      </c>
      <c r="H1249" s="263">
        <v>27</v>
      </c>
      <c r="I1249" s="263">
        <v>0</v>
      </c>
      <c r="J1249" s="264">
        <v>3192</v>
      </c>
      <c r="K1249" s="264">
        <v>104</v>
      </c>
      <c r="L1249" s="264">
        <v>104</v>
      </c>
      <c r="M1249" s="264">
        <v>36</v>
      </c>
      <c r="N1249" s="264">
        <v>0</v>
      </c>
      <c r="O1249" s="264">
        <v>3878</v>
      </c>
      <c r="P1249" s="264">
        <v>206</v>
      </c>
      <c r="Q1249" s="264">
        <v>206</v>
      </c>
      <c r="R1249" s="264">
        <v>174</v>
      </c>
      <c r="S1249" s="264">
        <v>0</v>
      </c>
      <c r="T1249" s="265">
        <v>0.015</v>
      </c>
      <c r="U1249" s="266">
        <v>133221</v>
      </c>
      <c r="V1249" s="266">
        <v>4810</v>
      </c>
      <c r="W1249" s="266">
        <v>4782</v>
      </c>
      <c r="X1249" s="266">
        <v>1</v>
      </c>
      <c r="Y1249" s="264">
        <v>4600</v>
      </c>
      <c r="Z1249" s="267">
        <v>0.0360979124912739</v>
      </c>
      <c r="AA1249" s="267">
        <v>0.0201066885514977</v>
      </c>
      <c r="AB1249" s="267">
        <v>0.0325814536340852</v>
      </c>
      <c r="AC1249" s="268">
        <v>0.0531201650335224</v>
      </c>
      <c r="AD1249" s="269">
        <v>-0.0124747650825875</v>
      </c>
      <c r="AE1249" s="270">
        <v>28164</v>
      </c>
      <c r="AF1249" s="271">
        <v>1044</v>
      </c>
      <c r="AG1249" s="271">
        <v>0</v>
      </c>
      <c r="AH1249" s="271">
        <v>30936</v>
      </c>
      <c r="AI1249" s="271">
        <v>1436</v>
      </c>
      <c r="AJ1249" s="271">
        <v>0</v>
      </c>
      <c r="AK1249" s="268">
        <v>0.0370685982104815</v>
      </c>
      <c r="AL1249" s="268">
        <v>0.0464184122058443</v>
      </c>
      <c r="AM1249" s="269">
        <v>-0.00934981399536286</v>
      </c>
    </row>
    <row r="1250" spans="1:39">
      <c r="A1250" s="279" t="s">
        <v>1669</v>
      </c>
      <c r="B1250" s="280" t="s">
        <v>3350</v>
      </c>
      <c r="C1250" s="262" t="s">
        <v>1936</v>
      </c>
      <c r="D1250" s="280" t="s">
        <v>1937</v>
      </c>
      <c r="E1250" s="263">
        <v>3223</v>
      </c>
      <c r="F1250" s="263">
        <v>41</v>
      </c>
      <c r="G1250" s="263">
        <v>30</v>
      </c>
      <c r="H1250" s="263">
        <v>4</v>
      </c>
      <c r="I1250" s="263">
        <v>0</v>
      </c>
      <c r="J1250" s="264">
        <v>2128</v>
      </c>
      <c r="K1250" s="264">
        <v>27</v>
      </c>
      <c r="L1250" s="264">
        <v>26</v>
      </c>
      <c r="M1250" s="264">
        <v>5</v>
      </c>
      <c r="N1250" s="264">
        <v>0</v>
      </c>
      <c r="O1250" s="264">
        <v>2513</v>
      </c>
      <c r="P1250" s="264">
        <v>29</v>
      </c>
      <c r="Q1250" s="264">
        <v>29</v>
      </c>
      <c r="R1250" s="264">
        <v>8</v>
      </c>
      <c r="S1250" s="264">
        <v>0</v>
      </c>
      <c r="T1250" s="265">
        <v>0.015</v>
      </c>
      <c r="U1250" s="266">
        <v>93054</v>
      </c>
      <c r="V1250" s="266">
        <v>908</v>
      </c>
      <c r="W1250" s="266">
        <v>896</v>
      </c>
      <c r="X1250" s="266">
        <v>0</v>
      </c>
      <c r="Y1250" s="264">
        <v>816</v>
      </c>
      <c r="Z1250" s="267">
        <v>0.00975777505534421</v>
      </c>
      <c r="AA1250" s="267">
        <v>0.0127210673285759</v>
      </c>
      <c r="AB1250" s="267">
        <v>0.012687969924812</v>
      </c>
      <c r="AC1250" s="268">
        <v>0.0115399920413848</v>
      </c>
      <c r="AD1250" s="269">
        <v>3.30974037638324e-5</v>
      </c>
      <c r="AE1250" s="270">
        <v>19542</v>
      </c>
      <c r="AF1250" s="271">
        <v>223</v>
      </c>
      <c r="AG1250" s="271">
        <v>0</v>
      </c>
      <c r="AH1250" s="271">
        <v>19966</v>
      </c>
      <c r="AI1250" s="271">
        <v>178</v>
      </c>
      <c r="AJ1250" s="271">
        <v>0</v>
      </c>
      <c r="AK1250" s="268">
        <v>0.0114113192099069</v>
      </c>
      <c r="AL1250" s="268">
        <v>0.00891515576480016</v>
      </c>
      <c r="AM1250" s="269">
        <v>0.00249616344510671</v>
      </c>
    </row>
    <row r="1251" spans="1:39">
      <c r="A1251" s="279" t="s">
        <v>1669</v>
      </c>
      <c r="B1251" s="280" t="s">
        <v>3350</v>
      </c>
      <c r="C1251" s="262" t="s">
        <v>1938</v>
      </c>
      <c r="D1251" s="280" t="s">
        <v>1939</v>
      </c>
      <c r="E1251" s="263">
        <v>0</v>
      </c>
      <c r="F1251" s="263">
        <v>0</v>
      </c>
      <c r="G1251" s="263">
        <v>0</v>
      </c>
      <c r="H1251" s="263">
        <v>0</v>
      </c>
      <c r="I1251" s="263">
        <v>0</v>
      </c>
      <c r="J1251" s="264">
        <v>0</v>
      </c>
      <c r="K1251" s="264">
        <v>0</v>
      </c>
      <c r="L1251" s="264">
        <v>0</v>
      </c>
      <c r="M1251" s="264">
        <v>0</v>
      </c>
      <c r="N1251" s="264">
        <v>0</v>
      </c>
      <c r="O1251" s="264">
        <v>0</v>
      </c>
      <c r="P1251" s="264">
        <v>0</v>
      </c>
      <c r="Q1251" s="264">
        <v>0</v>
      </c>
      <c r="R1251" s="264">
        <v>0</v>
      </c>
      <c r="S1251" s="264">
        <v>0</v>
      </c>
      <c r="T1251" s="265">
        <v>0.015</v>
      </c>
      <c r="U1251" s="266">
        <v>0</v>
      </c>
      <c r="V1251" s="266">
        <v>0</v>
      </c>
      <c r="W1251" s="266">
        <v>0</v>
      </c>
      <c r="X1251" s="266">
        <v>0</v>
      </c>
      <c r="Y1251" s="264">
        <v>0</v>
      </c>
      <c r="Z1251" s="267">
        <v>0</v>
      </c>
      <c r="AA1251" s="267">
        <v>0</v>
      </c>
      <c r="AB1251" s="267">
        <v>0</v>
      </c>
      <c r="AC1251" s="268">
        <v>0</v>
      </c>
      <c r="AD1251" s="269">
        <v>0</v>
      </c>
      <c r="AE1251" s="270">
        <v>0</v>
      </c>
      <c r="AF1251" s="271">
        <v>0</v>
      </c>
      <c r="AG1251" s="271">
        <v>0</v>
      </c>
      <c r="AH1251" s="271">
        <v>0</v>
      </c>
      <c r="AI1251" s="271">
        <v>0</v>
      </c>
      <c r="AJ1251" s="271">
        <v>0</v>
      </c>
      <c r="AK1251" s="268">
        <v>0</v>
      </c>
      <c r="AL1251" s="268">
        <v>0</v>
      </c>
      <c r="AM1251" s="269">
        <v>0</v>
      </c>
    </row>
    <row r="1252" spans="1:39">
      <c r="A1252" s="279" t="s">
        <v>1669</v>
      </c>
      <c r="B1252" s="280" t="s">
        <v>3350</v>
      </c>
      <c r="C1252" s="262" t="s">
        <v>1940</v>
      </c>
      <c r="D1252" s="280" t="s">
        <v>1941</v>
      </c>
      <c r="E1252" s="263">
        <v>6872</v>
      </c>
      <c r="F1252" s="263">
        <v>137</v>
      </c>
      <c r="G1252" s="263">
        <v>95</v>
      </c>
      <c r="H1252" s="263">
        <v>7</v>
      </c>
      <c r="I1252" s="263">
        <v>0</v>
      </c>
      <c r="J1252" s="264">
        <v>5088</v>
      </c>
      <c r="K1252" s="264">
        <v>124</v>
      </c>
      <c r="L1252" s="264">
        <v>122</v>
      </c>
      <c r="M1252" s="264">
        <v>19</v>
      </c>
      <c r="N1252" s="264">
        <v>2</v>
      </c>
      <c r="O1252" s="264">
        <v>4698</v>
      </c>
      <c r="P1252" s="264">
        <v>149</v>
      </c>
      <c r="Q1252" s="264">
        <v>149</v>
      </c>
      <c r="R1252" s="264">
        <v>68</v>
      </c>
      <c r="S1252" s="264">
        <v>0</v>
      </c>
      <c r="T1252" s="265">
        <v>0.015</v>
      </c>
      <c r="U1252" s="266">
        <v>182695</v>
      </c>
      <c r="V1252" s="266">
        <v>3850</v>
      </c>
      <c r="W1252" s="266">
        <v>3804</v>
      </c>
      <c r="X1252" s="266">
        <v>4</v>
      </c>
      <c r="Y1252" s="264">
        <v>3497</v>
      </c>
      <c r="Z1252" s="267">
        <v>0.0210514792413585</v>
      </c>
      <c r="AA1252" s="267">
        <v>0.0199359720605355</v>
      </c>
      <c r="AB1252" s="267">
        <v>0.0239779874213836</v>
      </c>
      <c r="AC1252" s="268">
        <v>0.0317156236696467</v>
      </c>
      <c r="AD1252" s="269">
        <v>-0.00404201536084814</v>
      </c>
      <c r="AE1252" s="270">
        <v>36444</v>
      </c>
      <c r="AF1252" s="271">
        <v>933</v>
      </c>
      <c r="AG1252" s="271">
        <v>2</v>
      </c>
      <c r="AH1252" s="271">
        <v>40417</v>
      </c>
      <c r="AI1252" s="271">
        <v>872</v>
      </c>
      <c r="AJ1252" s="271">
        <v>1</v>
      </c>
      <c r="AK1252" s="268">
        <v>0.0255460432444298</v>
      </c>
      <c r="AL1252" s="268">
        <v>0.0215503377291734</v>
      </c>
      <c r="AM1252" s="269">
        <v>0.00399570551525644</v>
      </c>
    </row>
    <row r="1253" spans="1:39">
      <c r="A1253" s="279" t="s">
        <v>1669</v>
      </c>
      <c r="B1253" s="280" t="s">
        <v>3350</v>
      </c>
      <c r="C1253" s="262" t="s">
        <v>1942</v>
      </c>
      <c r="D1253" s="280" t="s">
        <v>1943</v>
      </c>
      <c r="E1253" s="263">
        <v>3030</v>
      </c>
      <c r="F1253" s="263">
        <v>59</v>
      </c>
      <c r="G1253" s="263">
        <v>45</v>
      </c>
      <c r="H1253" s="263">
        <v>5</v>
      </c>
      <c r="I1253" s="263">
        <v>0</v>
      </c>
      <c r="J1253" s="264">
        <v>1880</v>
      </c>
      <c r="K1253" s="264">
        <v>32</v>
      </c>
      <c r="L1253" s="264">
        <v>31</v>
      </c>
      <c r="M1253" s="264">
        <v>4</v>
      </c>
      <c r="N1253" s="264">
        <v>0</v>
      </c>
      <c r="O1253" s="264">
        <v>2456</v>
      </c>
      <c r="P1253" s="264">
        <v>59</v>
      </c>
      <c r="Q1253" s="264">
        <v>58</v>
      </c>
      <c r="R1253" s="264">
        <v>24</v>
      </c>
      <c r="S1253" s="264">
        <v>0</v>
      </c>
      <c r="T1253" s="265">
        <v>0.015</v>
      </c>
      <c r="U1253" s="266">
        <v>83198</v>
      </c>
      <c r="V1253" s="266">
        <v>1548</v>
      </c>
      <c r="W1253" s="266">
        <v>1532</v>
      </c>
      <c r="X1253" s="266">
        <v>0</v>
      </c>
      <c r="Y1253" s="264">
        <v>1414</v>
      </c>
      <c r="Z1253" s="267">
        <v>0.0186062164955888</v>
      </c>
      <c r="AA1253" s="267">
        <v>0.0194719471947195</v>
      </c>
      <c r="AB1253" s="267">
        <v>0.0170212765957447</v>
      </c>
      <c r="AC1253" s="268">
        <v>0.0240228013029316</v>
      </c>
      <c r="AD1253" s="269">
        <v>0.00245067059897479</v>
      </c>
      <c r="AE1253" s="270">
        <v>17869</v>
      </c>
      <c r="AF1253" s="271">
        <v>330</v>
      </c>
      <c r="AG1253" s="271">
        <v>0</v>
      </c>
      <c r="AH1253" s="271">
        <v>18255</v>
      </c>
      <c r="AI1253" s="271">
        <v>351</v>
      </c>
      <c r="AJ1253" s="271">
        <v>0</v>
      </c>
      <c r="AK1253" s="268">
        <v>0.0184677374223516</v>
      </c>
      <c r="AL1253" s="268">
        <v>0.019227608874281</v>
      </c>
      <c r="AM1253" s="269">
        <v>-0.000759871451929461</v>
      </c>
    </row>
    <row r="1254" spans="1:39">
      <c r="A1254" s="279" t="s">
        <v>1669</v>
      </c>
      <c r="B1254" s="280" t="s">
        <v>3350</v>
      </c>
      <c r="C1254" s="262" t="s">
        <v>1944</v>
      </c>
      <c r="D1254" s="280" t="s">
        <v>1945</v>
      </c>
      <c r="E1254" s="263">
        <v>5494</v>
      </c>
      <c r="F1254" s="263">
        <v>107</v>
      </c>
      <c r="G1254" s="263">
        <v>67</v>
      </c>
      <c r="H1254" s="263">
        <v>3</v>
      </c>
      <c r="I1254" s="263">
        <v>0</v>
      </c>
      <c r="J1254" s="264">
        <v>3436</v>
      </c>
      <c r="K1254" s="264">
        <v>62</v>
      </c>
      <c r="L1254" s="264">
        <v>61</v>
      </c>
      <c r="M1254" s="264">
        <v>9</v>
      </c>
      <c r="N1254" s="264">
        <v>0</v>
      </c>
      <c r="O1254" s="264">
        <v>4562</v>
      </c>
      <c r="P1254" s="264">
        <v>71</v>
      </c>
      <c r="Q1254" s="264">
        <v>71</v>
      </c>
      <c r="R1254" s="264">
        <v>37</v>
      </c>
      <c r="S1254" s="264">
        <v>0</v>
      </c>
      <c r="T1254" s="265">
        <v>0.015</v>
      </c>
      <c r="U1254" s="266">
        <v>151424</v>
      </c>
      <c r="V1254" s="266">
        <v>2203</v>
      </c>
      <c r="W1254" s="266">
        <v>2162</v>
      </c>
      <c r="X1254" s="266">
        <v>1</v>
      </c>
      <c r="Y1254" s="264">
        <v>1988</v>
      </c>
      <c r="Z1254" s="267">
        <v>0.0145419484361792</v>
      </c>
      <c r="AA1254" s="267">
        <v>0.0194757917728431</v>
      </c>
      <c r="AB1254" s="267">
        <v>0.0180442374854482</v>
      </c>
      <c r="AC1254" s="268">
        <v>0.0155633494081543</v>
      </c>
      <c r="AD1254" s="269">
        <v>0.0014315542873949</v>
      </c>
      <c r="AE1254" s="270">
        <v>32369</v>
      </c>
      <c r="AF1254" s="271">
        <v>571</v>
      </c>
      <c r="AG1254" s="271">
        <v>0</v>
      </c>
      <c r="AH1254" s="271">
        <v>33078</v>
      </c>
      <c r="AI1254" s="271">
        <v>491</v>
      </c>
      <c r="AJ1254" s="271">
        <v>0</v>
      </c>
      <c r="AK1254" s="268">
        <v>0.0176403348883191</v>
      </c>
      <c r="AL1254" s="268">
        <v>0.0148437027631659</v>
      </c>
      <c r="AM1254" s="269">
        <v>0.00279663212515322</v>
      </c>
    </row>
    <row r="1255" spans="1:39">
      <c r="A1255" s="279" t="s">
        <v>1669</v>
      </c>
      <c r="B1255" s="280" t="s">
        <v>3350</v>
      </c>
      <c r="C1255" s="262" t="s">
        <v>1946</v>
      </c>
      <c r="D1255" s="280" t="s">
        <v>1947</v>
      </c>
      <c r="E1255" s="263">
        <v>5885</v>
      </c>
      <c r="F1255" s="263">
        <v>68</v>
      </c>
      <c r="G1255" s="263">
        <v>48</v>
      </c>
      <c r="H1255" s="263">
        <v>8</v>
      </c>
      <c r="I1255" s="263">
        <v>0</v>
      </c>
      <c r="J1255" s="264">
        <v>3794</v>
      </c>
      <c r="K1255" s="264">
        <v>60</v>
      </c>
      <c r="L1255" s="264">
        <v>59</v>
      </c>
      <c r="M1255" s="264">
        <v>11</v>
      </c>
      <c r="N1255" s="264">
        <v>0</v>
      </c>
      <c r="O1255" s="264">
        <v>4229</v>
      </c>
      <c r="P1255" s="264">
        <v>83</v>
      </c>
      <c r="Q1255" s="264">
        <v>82</v>
      </c>
      <c r="R1255" s="264">
        <v>52</v>
      </c>
      <c r="S1255" s="264">
        <v>0</v>
      </c>
      <c r="T1255" s="265">
        <v>0.015</v>
      </c>
      <c r="U1255" s="266">
        <v>157324</v>
      </c>
      <c r="V1255" s="266">
        <v>1926</v>
      </c>
      <c r="W1255" s="266">
        <v>1902</v>
      </c>
      <c r="X1255" s="266">
        <v>0</v>
      </c>
      <c r="Y1255" s="264">
        <v>1755</v>
      </c>
      <c r="Z1255" s="267">
        <v>0.0122422516589967</v>
      </c>
      <c r="AA1255" s="267">
        <v>0.0115548003398471</v>
      </c>
      <c r="AB1255" s="267">
        <v>0.0158144438587243</v>
      </c>
      <c r="AC1255" s="268">
        <v>0.0196263892173091</v>
      </c>
      <c r="AD1255" s="269">
        <v>-0.00425964351887723</v>
      </c>
      <c r="AE1255" s="270">
        <v>33425</v>
      </c>
      <c r="AF1255" s="271">
        <v>476</v>
      </c>
      <c r="AG1255" s="271">
        <v>0</v>
      </c>
      <c r="AH1255" s="271">
        <v>34886</v>
      </c>
      <c r="AI1255" s="271">
        <v>432</v>
      </c>
      <c r="AJ1255" s="271">
        <v>0</v>
      </c>
      <c r="AK1255" s="268">
        <v>0.0142408376963351</v>
      </c>
      <c r="AL1255" s="268">
        <v>0.012383190964857</v>
      </c>
      <c r="AM1255" s="269">
        <v>0.00185764673147812</v>
      </c>
    </row>
    <row r="1256" spans="1:39">
      <c r="A1256" s="279" t="s">
        <v>1669</v>
      </c>
      <c r="B1256" s="280" t="s">
        <v>3350</v>
      </c>
      <c r="C1256" s="262" t="s">
        <v>1948</v>
      </c>
      <c r="D1256" s="280" t="s">
        <v>1949</v>
      </c>
      <c r="E1256" s="263">
        <v>2900</v>
      </c>
      <c r="F1256" s="263">
        <v>21</v>
      </c>
      <c r="G1256" s="263">
        <v>16</v>
      </c>
      <c r="H1256" s="263">
        <v>0</v>
      </c>
      <c r="I1256" s="263">
        <v>0</v>
      </c>
      <c r="J1256" s="264">
        <v>1566</v>
      </c>
      <c r="K1256" s="264">
        <v>23</v>
      </c>
      <c r="L1256" s="264">
        <v>23</v>
      </c>
      <c r="M1256" s="264">
        <v>0</v>
      </c>
      <c r="N1256" s="264">
        <v>0</v>
      </c>
      <c r="O1256" s="264">
        <v>2033</v>
      </c>
      <c r="P1256" s="264">
        <v>36</v>
      </c>
      <c r="Q1256" s="264">
        <v>36</v>
      </c>
      <c r="R1256" s="264">
        <v>7</v>
      </c>
      <c r="S1256" s="264">
        <v>0</v>
      </c>
      <c r="T1256" s="265">
        <v>0.015</v>
      </c>
      <c r="U1256" s="266">
        <v>68343</v>
      </c>
      <c r="V1256" s="266">
        <v>827</v>
      </c>
      <c r="W1256" s="266">
        <v>822</v>
      </c>
      <c r="X1256" s="266">
        <v>0</v>
      </c>
      <c r="Y1256" s="264">
        <v>744</v>
      </c>
      <c r="Z1256" s="267">
        <v>0.012100727214199</v>
      </c>
      <c r="AA1256" s="267">
        <v>0.00724137931034483</v>
      </c>
      <c r="AB1256" s="267">
        <v>0.0146871008939974</v>
      </c>
      <c r="AC1256" s="268">
        <v>0.0177078209542548</v>
      </c>
      <c r="AD1256" s="269">
        <v>-0.00744572158365262</v>
      </c>
      <c r="AE1256" s="270">
        <v>15665</v>
      </c>
      <c r="AF1256" s="271">
        <v>198</v>
      </c>
      <c r="AG1256" s="271">
        <v>0</v>
      </c>
      <c r="AH1256" s="271">
        <v>15202</v>
      </c>
      <c r="AI1256" s="271">
        <v>203</v>
      </c>
      <c r="AJ1256" s="271">
        <v>0</v>
      </c>
      <c r="AK1256" s="268">
        <v>0.0126396425151612</v>
      </c>
      <c r="AL1256" s="268">
        <v>0.0133535061176161</v>
      </c>
      <c r="AM1256" s="269">
        <v>-0.000713863602454916</v>
      </c>
    </row>
    <row r="1257" spans="1:39">
      <c r="A1257" s="279" t="s">
        <v>1669</v>
      </c>
      <c r="B1257" s="280" t="s">
        <v>3350</v>
      </c>
      <c r="C1257" s="262" t="s">
        <v>1950</v>
      </c>
      <c r="D1257" s="280" t="s">
        <v>1951</v>
      </c>
      <c r="E1257" s="263">
        <v>3382</v>
      </c>
      <c r="F1257" s="263">
        <v>46</v>
      </c>
      <c r="G1257" s="263">
        <v>34</v>
      </c>
      <c r="H1257" s="263">
        <v>1</v>
      </c>
      <c r="I1257" s="263">
        <v>0</v>
      </c>
      <c r="J1257" s="264">
        <v>1542</v>
      </c>
      <c r="K1257" s="264">
        <v>26</v>
      </c>
      <c r="L1257" s="264">
        <v>26</v>
      </c>
      <c r="M1257" s="264">
        <v>1</v>
      </c>
      <c r="N1257" s="264">
        <v>0</v>
      </c>
      <c r="O1257" s="264">
        <v>2715</v>
      </c>
      <c r="P1257" s="264">
        <v>33</v>
      </c>
      <c r="Q1257" s="264">
        <v>33</v>
      </c>
      <c r="R1257" s="264">
        <v>15</v>
      </c>
      <c r="S1257" s="264">
        <v>0</v>
      </c>
      <c r="T1257" s="265">
        <v>0.015</v>
      </c>
      <c r="U1257" s="266">
        <v>85575</v>
      </c>
      <c r="V1257" s="266">
        <v>1244</v>
      </c>
      <c r="W1257" s="266">
        <v>1231</v>
      </c>
      <c r="X1257" s="266">
        <v>0</v>
      </c>
      <c r="Y1257" s="264">
        <v>1144</v>
      </c>
      <c r="Z1257" s="267">
        <v>0.0145369558866491</v>
      </c>
      <c r="AA1257" s="267">
        <v>0.0136014192785334</v>
      </c>
      <c r="AB1257" s="267">
        <v>0.0168612191958495</v>
      </c>
      <c r="AC1257" s="268">
        <v>0.0121546961325967</v>
      </c>
      <c r="AD1257" s="269">
        <v>-0.00325979991731613</v>
      </c>
      <c r="AE1257" s="270">
        <v>19315</v>
      </c>
      <c r="AF1257" s="271">
        <v>268</v>
      </c>
      <c r="AG1257" s="271">
        <v>0</v>
      </c>
      <c r="AH1257" s="271">
        <v>19376</v>
      </c>
      <c r="AI1257" s="271">
        <v>305</v>
      </c>
      <c r="AJ1257" s="271">
        <v>0</v>
      </c>
      <c r="AK1257" s="268">
        <v>0.0138752265078954</v>
      </c>
      <c r="AL1257" s="268">
        <v>0.0157411230388109</v>
      </c>
      <c r="AM1257" s="269">
        <v>-0.00186589653091548</v>
      </c>
    </row>
    <row r="1258" spans="1:39">
      <c r="A1258" s="279" t="s">
        <v>1669</v>
      </c>
      <c r="B1258" s="280" t="s">
        <v>3350</v>
      </c>
      <c r="C1258" s="262" t="s">
        <v>1952</v>
      </c>
      <c r="D1258" s="280" t="s">
        <v>1953</v>
      </c>
      <c r="E1258" s="263">
        <v>4497</v>
      </c>
      <c r="F1258" s="263">
        <v>34</v>
      </c>
      <c r="G1258" s="263">
        <v>22</v>
      </c>
      <c r="H1258" s="263">
        <v>0</v>
      </c>
      <c r="I1258" s="263">
        <v>0</v>
      </c>
      <c r="J1258" s="264">
        <v>2377</v>
      </c>
      <c r="K1258" s="264">
        <v>25</v>
      </c>
      <c r="L1258" s="264">
        <v>25</v>
      </c>
      <c r="M1258" s="264">
        <v>2</v>
      </c>
      <c r="N1258" s="264">
        <v>0</v>
      </c>
      <c r="O1258" s="264">
        <v>3400</v>
      </c>
      <c r="P1258" s="264">
        <v>30</v>
      </c>
      <c r="Q1258" s="264">
        <v>30</v>
      </c>
      <c r="R1258" s="264">
        <v>13</v>
      </c>
      <c r="S1258" s="264">
        <v>0</v>
      </c>
      <c r="T1258" s="265">
        <v>0.015</v>
      </c>
      <c r="U1258" s="266">
        <v>112919</v>
      </c>
      <c r="V1258" s="266">
        <v>1225</v>
      </c>
      <c r="W1258" s="266">
        <v>1213</v>
      </c>
      <c r="X1258" s="266">
        <v>1</v>
      </c>
      <c r="Y1258" s="264">
        <v>1132</v>
      </c>
      <c r="Z1258" s="267">
        <v>0.0108396284062027</v>
      </c>
      <c r="AA1258" s="267">
        <v>0.00756059595285746</v>
      </c>
      <c r="AB1258" s="267">
        <v>0.01051745898191</v>
      </c>
      <c r="AC1258" s="268">
        <v>0.00882352941176471</v>
      </c>
      <c r="AD1258" s="269">
        <v>-0.00295686302905251</v>
      </c>
      <c r="AE1258" s="270">
        <v>25010</v>
      </c>
      <c r="AF1258" s="271">
        <v>226</v>
      </c>
      <c r="AG1258" s="271">
        <v>0</v>
      </c>
      <c r="AH1258" s="271">
        <v>25535</v>
      </c>
      <c r="AI1258" s="271">
        <v>315</v>
      </c>
      <c r="AJ1258" s="271">
        <v>0</v>
      </c>
      <c r="AK1258" s="268">
        <v>0.00903638544582167</v>
      </c>
      <c r="AL1258" s="268">
        <v>0.0123360093988643</v>
      </c>
      <c r="AM1258" s="269">
        <v>-0.00329962395304263</v>
      </c>
    </row>
    <row r="1259" spans="1:39">
      <c r="A1259" s="279" t="s">
        <v>1669</v>
      </c>
      <c r="B1259" s="280" t="s">
        <v>3350</v>
      </c>
      <c r="C1259" s="262" t="s">
        <v>1954</v>
      </c>
      <c r="D1259" s="280" t="s">
        <v>1955</v>
      </c>
      <c r="E1259" s="263">
        <v>2627</v>
      </c>
      <c r="F1259" s="263">
        <v>22</v>
      </c>
      <c r="G1259" s="263">
        <v>17</v>
      </c>
      <c r="H1259" s="263">
        <v>0</v>
      </c>
      <c r="I1259" s="263">
        <v>0</v>
      </c>
      <c r="J1259" s="264">
        <v>1198</v>
      </c>
      <c r="K1259" s="264">
        <v>17</v>
      </c>
      <c r="L1259" s="264">
        <v>17</v>
      </c>
      <c r="M1259" s="264">
        <v>0</v>
      </c>
      <c r="N1259" s="264">
        <v>0</v>
      </c>
      <c r="O1259" s="264">
        <v>2166</v>
      </c>
      <c r="P1259" s="264">
        <v>29</v>
      </c>
      <c r="Q1259" s="264">
        <v>29</v>
      </c>
      <c r="R1259" s="264">
        <v>4</v>
      </c>
      <c r="S1259" s="264">
        <v>0</v>
      </c>
      <c r="T1259" s="265">
        <v>0.015</v>
      </c>
      <c r="U1259" s="266">
        <v>65259</v>
      </c>
      <c r="V1259" s="266">
        <v>601</v>
      </c>
      <c r="W1259" s="266">
        <v>594</v>
      </c>
      <c r="X1259" s="266">
        <v>0</v>
      </c>
      <c r="Y1259" s="264">
        <v>520</v>
      </c>
      <c r="Z1259" s="267">
        <v>0.00920945769932117</v>
      </c>
      <c r="AA1259" s="267">
        <v>0.00837457175485344</v>
      </c>
      <c r="AB1259" s="267">
        <v>0.0141903171953255</v>
      </c>
      <c r="AC1259" s="268">
        <v>0.0133887349953832</v>
      </c>
      <c r="AD1259" s="269">
        <v>-0.0058157454404721</v>
      </c>
      <c r="AE1259" s="270">
        <v>14839</v>
      </c>
      <c r="AF1259" s="271">
        <v>150</v>
      </c>
      <c r="AG1259" s="271">
        <v>0</v>
      </c>
      <c r="AH1259" s="271">
        <v>14584</v>
      </c>
      <c r="AI1259" s="271">
        <v>137</v>
      </c>
      <c r="AJ1259" s="271">
        <v>0</v>
      </c>
      <c r="AK1259" s="268">
        <v>0.0101084978772154</v>
      </c>
      <c r="AL1259" s="268">
        <v>0.00939385628085573</v>
      </c>
      <c r="AM1259" s="269">
        <v>0.000714641596359714</v>
      </c>
    </row>
    <row r="1260" spans="1:39">
      <c r="A1260" s="279" t="s">
        <v>1669</v>
      </c>
      <c r="B1260" s="280" t="s">
        <v>3350</v>
      </c>
      <c r="C1260" s="262" t="s">
        <v>1956</v>
      </c>
      <c r="D1260" s="280" t="s">
        <v>1957</v>
      </c>
      <c r="E1260" s="263">
        <v>2734</v>
      </c>
      <c r="F1260" s="263">
        <v>23</v>
      </c>
      <c r="G1260" s="263">
        <v>17</v>
      </c>
      <c r="H1260" s="263">
        <v>10</v>
      </c>
      <c r="I1260" s="263">
        <v>0</v>
      </c>
      <c r="J1260" s="264">
        <v>1190</v>
      </c>
      <c r="K1260" s="264">
        <v>16</v>
      </c>
      <c r="L1260" s="264">
        <v>16</v>
      </c>
      <c r="M1260" s="264">
        <v>2</v>
      </c>
      <c r="N1260" s="264">
        <v>0</v>
      </c>
      <c r="O1260" s="264">
        <v>2041</v>
      </c>
      <c r="P1260" s="264">
        <v>8</v>
      </c>
      <c r="Q1260" s="264">
        <v>8</v>
      </c>
      <c r="R1260" s="264">
        <v>6</v>
      </c>
      <c r="S1260" s="264">
        <v>0</v>
      </c>
      <c r="T1260" s="265">
        <v>0.015</v>
      </c>
      <c r="U1260" s="266">
        <v>65719</v>
      </c>
      <c r="V1260" s="266">
        <v>684</v>
      </c>
      <c r="W1260" s="266">
        <v>678</v>
      </c>
      <c r="X1260" s="266">
        <v>0</v>
      </c>
      <c r="Y1260" s="264">
        <v>650</v>
      </c>
      <c r="Z1260" s="267">
        <v>0.0104079489949634</v>
      </c>
      <c r="AA1260" s="267">
        <v>0.00841258229700073</v>
      </c>
      <c r="AB1260" s="267">
        <v>0.0134453781512605</v>
      </c>
      <c r="AC1260" s="268">
        <v>0.00391964723174914</v>
      </c>
      <c r="AD1260" s="269">
        <v>-0.00503279585425977</v>
      </c>
      <c r="AE1260" s="270">
        <v>15113</v>
      </c>
      <c r="AF1260" s="271">
        <v>157</v>
      </c>
      <c r="AG1260" s="271">
        <v>0</v>
      </c>
      <c r="AH1260" s="271">
        <v>15068</v>
      </c>
      <c r="AI1260" s="271">
        <v>173</v>
      </c>
      <c r="AJ1260" s="271">
        <v>0</v>
      </c>
      <c r="AK1260" s="268">
        <v>0.0103884073314365</v>
      </c>
      <c r="AL1260" s="268">
        <v>0.0114812848420494</v>
      </c>
      <c r="AM1260" s="269">
        <v>-0.00109287751061286</v>
      </c>
    </row>
    <row r="1261" spans="1:39">
      <c r="A1261" s="279" t="s">
        <v>1669</v>
      </c>
      <c r="B1261" s="280" t="s">
        <v>3350</v>
      </c>
      <c r="C1261" s="262" t="s">
        <v>1958</v>
      </c>
      <c r="D1261" s="280" t="s">
        <v>1959</v>
      </c>
      <c r="E1261" s="263">
        <v>5353</v>
      </c>
      <c r="F1261" s="263">
        <v>54</v>
      </c>
      <c r="G1261" s="263">
        <v>42</v>
      </c>
      <c r="H1261" s="263">
        <v>0</v>
      </c>
      <c r="I1261" s="263">
        <v>0</v>
      </c>
      <c r="J1261" s="264">
        <v>2248</v>
      </c>
      <c r="K1261" s="264">
        <v>41</v>
      </c>
      <c r="L1261" s="264">
        <v>41</v>
      </c>
      <c r="M1261" s="264">
        <v>1</v>
      </c>
      <c r="N1261" s="264">
        <v>0</v>
      </c>
      <c r="O1261" s="264">
        <v>3858</v>
      </c>
      <c r="P1261" s="264">
        <v>46</v>
      </c>
      <c r="Q1261" s="264">
        <v>46</v>
      </c>
      <c r="R1261" s="264">
        <v>20</v>
      </c>
      <c r="S1261" s="264">
        <v>0</v>
      </c>
      <c r="T1261" s="265">
        <v>0.015</v>
      </c>
      <c r="U1261" s="266">
        <v>125000</v>
      </c>
      <c r="V1261" s="266">
        <v>1593</v>
      </c>
      <c r="W1261" s="266">
        <v>1580</v>
      </c>
      <c r="X1261" s="266">
        <v>2</v>
      </c>
      <c r="Y1261" s="264">
        <v>1448</v>
      </c>
      <c r="Z1261" s="267">
        <v>0.012728</v>
      </c>
      <c r="AA1261" s="267">
        <v>0.0100878012329535</v>
      </c>
      <c r="AB1261" s="267">
        <v>0.0182384341637011</v>
      </c>
      <c r="AC1261" s="268">
        <v>0.0119232763089684</v>
      </c>
      <c r="AD1261" s="269">
        <v>-0.00815063293074758</v>
      </c>
      <c r="AE1261" s="270">
        <v>27609</v>
      </c>
      <c r="AF1261" s="271">
        <v>310</v>
      </c>
      <c r="AG1261" s="271">
        <v>0</v>
      </c>
      <c r="AH1261" s="271">
        <v>27501</v>
      </c>
      <c r="AI1261" s="271">
        <v>403</v>
      </c>
      <c r="AJ1261" s="271">
        <v>0</v>
      </c>
      <c r="AK1261" s="268">
        <v>0.0112282226810098</v>
      </c>
      <c r="AL1261" s="268">
        <v>0.0146540125813607</v>
      </c>
      <c r="AM1261" s="269">
        <v>-0.00342578990035086</v>
      </c>
    </row>
    <row r="1262" spans="1:39">
      <c r="A1262" s="279" t="s">
        <v>1669</v>
      </c>
      <c r="B1262" s="280" t="s">
        <v>3350</v>
      </c>
      <c r="C1262" s="262" t="s">
        <v>1960</v>
      </c>
      <c r="D1262" s="280" t="s">
        <v>1961</v>
      </c>
      <c r="E1262" s="263">
        <v>3676</v>
      </c>
      <c r="F1262" s="263">
        <v>60</v>
      </c>
      <c r="G1262" s="263">
        <v>38</v>
      </c>
      <c r="H1262" s="263">
        <v>2</v>
      </c>
      <c r="I1262" s="263">
        <v>0</v>
      </c>
      <c r="J1262" s="264">
        <v>1639</v>
      </c>
      <c r="K1262" s="264">
        <v>44</v>
      </c>
      <c r="L1262" s="264">
        <v>44</v>
      </c>
      <c r="M1262" s="264">
        <v>4</v>
      </c>
      <c r="N1262" s="264">
        <v>0</v>
      </c>
      <c r="O1262" s="264">
        <v>2764</v>
      </c>
      <c r="P1262" s="264">
        <v>65</v>
      </c>
      <c r="Q1262" s="264">
        <v>65</v>
      </c>
      <c r="R1262" s="264">
        <v>14</v>
      </c>
      <c r="S1262" s="264">
        <v>0</v>
      </c>
      <c r="T1262" s="265">
        <v>0.015</v>
      </c>
      <c r="U1262" s="266">
        <v>87987</v>
      </c>
      <c r="V1262" s="266">
        <v>1204</v>
      </c>
      <c r="W1262" s="266">
        <v>1182</v>
      </c>
      <c r="X1262" s="266">
        <v>0</v>
      </c>
      <c r="Y1262" s="264">
        <v>1033</v>
      </c>
      <c r="Z1262" s="267">
        <v>0.0136838396581313</v>
      </c>
      <c r="AA1262" s="267">
        <v>0.0163220892274211</v>
      </c>
      <c r="AB1262" s="267">
        <v>0.0268456375838926</v>
      </c>
      <c r="AC1262" s="268">
        <v>0.0235166425470333</v>
      </c>
      <c r="AD1262" s="269">
        <v>-0.0105235483564715</v>
      </c>
      <c r="AE1262" s="270">
        <v>20099</v>
      </c>
      <c r="AF1262" s="271">
        <v>302</v>
      </c>
      <c r="AG1262" s="271">
        <v>0</v>
      </c>
      <c r="AH1262" s="271">
        <v>20320</v>
      </c>
      <c r="AI1262" s="271">
        <v>295</v>
      </c>
      <c r="AJ1262" s="271">
        <v>0</v>
      </c>
      <c r="AK1262" s="268">
        <v>0.0150256231653316</v>
      </c>
      <c r="AL1262" s="268">
        <v>0.0145177165354331</v>
      </c>
      <c r="AM1262" s="269">
        <v>0.000507906629898537</v>
      </c>
    </row>
    <row r="1263" spans="1:39">
      <c r="A1263" s="279" t="s">
        <v>1669</v>
      </c>
      <c r="B1263" s="280" t="s">
        <v>3350</v>
      </c>
      <c r="C1263" s="262" t="s">
        <v>1962</v>
      </c>
      <c r="D1263" s="280" t="s">
        <v>1963</v>
      </c>
      <c r="E1263" s="263">
        <v>2274</v>
      </c>
      <c r="F1263" s="263">
        <v>23</v>
      </c>
      <c r="G1263" s="263">
        <v>15</v>
      </c>
      <c r="H1263" s="263">
        <v>0</v>
      </c>
      <c r="I1263" s="263">
        <v>0</v>
      </c>
      <c r="J1263" s="264">
        <v>1115</v>
      </c>
      <c r="K1263" s="264">
        <v>19</v>
      </c>
      <c r="L1263" s="264">
        <v>19</v>
      </c>
      <c r="M1263" s="264">
        <v>2</v>
      </c>
      <c r="N1263" s="264">
        <v>0</v>
      </c>
      <c r="O1263" s="264">
        <v>1798</v>
      </c>
      <c r="P1263" s="264">
        <v>15</v>
      </c>
      <c r="Q1263" s="264">
        <v>15</v>
      </c>
      <c r="R1263" s="264">
        <v>4</v>
      </c>
      <c r="S1263" s="264">
        <v>0</v>
      </c>
      <c r="T1263" s="265">
        <v>0.015</v>
      </c>
      <c r="U1263" s="266">
        <v>55834</v>
      </c>
      <c r="V1263" s="266">
        <v>656</v>
      </c>
      <c r="W1263" s="266">
        <v>648</v>
      </c>
      <c r="X1263" s="266">
        <v>0</v>
      </c>
      <c r="Y1263" s="264">
        <v>590</v>
      </c>
      <c r="Z1263" s="267">
        <v>0.0117491134434216</v>
      </c>
      <c r="AA1263" s="267">
        <v>0.0101143359718558</v>
      </c>
      <c r="AB1263" s="267">
        <v>0.0170403587443946</v>
      </c>
      <c r="AC1263" s="268">
        <v>0.00834260289210234</v>
      </c>
      <c r="AD1263" s="269">
        <v>-0.00692602277253886</v>
      </c>
      <c r="AE1263" s="270">
        <v>12814</v>
      </c>
      <c r="AF1263" s="271">
        <v>142</v>
      </c>
      <c r="AG1263" s="271">
        <v>0</v>
      </c>
      <c r="AH1263" s="271">
        <v>12623</v>
      </c>
      <c r="AI1263" s="271">
        <v>150</v>
      </c>
      <c r="AJ1263" s="271">
        <v>0</v>
      </c>
      <c r="AK1263" s="268">
        <v>0.0110816294677696</v>
      </c>
      <c r="AL1263" s="268">
        <v>0.0118830705854393</v>
      </c>
      <c r="AM1263" s="269">
        <v>-0.00080144111766965</v>
      </c>
    </row>
    <row r="1264" spans="1:39">
      <c r="A1264" s="279" t="s">
        <v>1669</v>
      </c>
      <c r="B1264" s="280" t="s">
        <v>3350</v>
      </c>
      <c r="C1264" s="262" t="s">
        <v>1964</v>
      </c>
      <c r="D1264" s="280" t="s">
        <v>1965</v>
      </c>
      <c r="E1264" s="263">
        <v>4103</v>
      </c>
      <c r="F1264" s="263">
        <v>27</v>
      </c>
      <c r="G1264" s="263">
        <v>24</v>
      </c>
      <c r="H1264" s="263">
        <v>2</v>
      </c>
      <c r="I1264" s="263">
        <v>0</v>
      </c>
      <c r="J1264" s="264">
        <v>1888</v>
      </c>
      <c r="K1264" s="264">
        <v>30</v>
      </c>
      <c r="L1264" s="264">
        <v>30</v>
      </c>
      <c r="M1264" s="264">
        <v>5</v>
      </c>
      <c r="N1264" s="264">
        <v>0</v>
      </c>
      <c r="O1264" s="264">
        <v>3313</v>
      </c>
      <c r="P1264" s="264">
        <v>26</v>
      </c>
      <c r="Q1264" s="264">
        <v>26</v>
      </c>
      <c r="R1264" s="264">
        <v>15</v>
      </c>
      <c r="S1264" s="264">
        <v>0</v>
      </c>
      <c r="T1264" s="265">
        <v>0.015</v>
      </c>
      <c r="U1264" s="266">
        <v>103718</v>
      </c>
      <c r="V1264" s="266">
        <v>874</v>
      </c>
      <c r="W1264" s="266">
        <v>870</v>
      </c>
      <c r="X1264" s="266">
        <v>1</v>
      </c>
      <c r="Y1264" s="264">
        <v>800</v>
      </c>
      <c r="Z1264" s="267">
        <v>0.00841705393470757</v>
      </c>
      <c r="AA1264" s="267">
        <v>0.00658055081647575</v>
      </c>
      <c r="AB1264" s="267">
        <v>0.0158898305084746</v>
      </c>
      <c r="AC1264" s="268">
        <v>0.00784787201931784</v>
      </c>
      <c r="AD1264" s="269">
        <v>-0.00930927969199883</v>
      </c>
      <c r="AE1264" s="270">
        <v>23668</v>
      </c>
      <c r="AF1264" s="271">
        <v>224</v>
      </c>
      <c r="AG1264" s="271">
        <v>0</v>
      </c>
      <c r="AH1264" s="271">
        <v>24356</v>
      </c>
      <c r="AI1264" s="271">
        <v>220</v>
      </c>
      <c r="AJ1264" s="271">
        <v>0</v>
      </c>
      <c r="AK1264" s="268">
        <v>0.00946425553489944</v>
      </c>
      <c r="AL1264" s="268">
        <v>0.00903268188536705</v>
      </c>
      <c r="AM1264" s="269">
        <v>0.000431573649532387</v>
      </c>
    </row>
    <row r="1265" spans="1:39">
      <c r="A1265" s="279" t="s">
        <v>1669</v>
      </c>
      <c r="B1265" s="280" t="s">
        <v>3349</v>
      </c>
      <c r="C1265" s="262" t="s">
        <v>1966</v>
      </c>
      <c r="D1265" s="280" t="s">
        <v>1967</v>
      </c>
      <c r="E1265" s="263">
        <v>6256</v>
      </c>
      <c r="F1265" s="263">
        <v>124</v>
      </c>
      <c r="G1265" s="263">
        <v>95</v>
      </c>
      <c r="H1265" s="263">
        <v>0</v>
      </c>
      <c r="I1265" s="263">
        <v>0</v>
      </c>
      <c r="J1265" s="264">
        <v>3853</v>
      </c>
      <c r="K1265" s="264">
        <v>162</v>
      </c>
      <c r="L1265" s="264">
        <v>159</v>
      </c>
      <c r="M1265" s="264">
        <v>10</v>
      </c>
      <c r="N1265" s="264">
        <v>0</v>
      </c>
      <c r="O1265" s="264">
        <v>6602</v>
      </c>
      <c r="P1265" s="264">
        <v>141</v>
      </c>
      <c r="Q1265" s="264">
        <v>141</v>
      </c>
      <c r="R1265" s="264">
        <v>57</v>
      </c>
      <c r="S1265" s="264">
        <v>0</v>
      </c>
      <c r="T1265" s="265">
        <v>0.015</v>
      </c>
      <c r="U1265" s="266">
        <v>186556</v>
      </c>
      <c r="V1265" s="266">
        <v>3930</v>
      </c>
      <c r="W1265" s="266">
        <v>3895</v>
      </c>
      <c r="X1265" s="266">
        <v>13</v>
      </c>
      <c r="Y1265" s="264">
        <v>3502</v>
      </c>
      <c r="Z1265" s="267">
        <v>0.0209963764231652</v>
      </c>
      <c r="AA1265" s="267">
        <v>0.0198209718670077</v>
      </c>
      <c r="AB1265" s="267">
        <v>0.0420451596158837</v>
      </c>
      <c r="AC1265" s="268">
        <v>0.0213571644956074</v>
      </c>
      <c r="AD1265" s="269">
        <v>-0.0222241877488761</v>
      </c>
      <c r="AE1265" s="270">
        <v>43057</v>
      </c>
      <c r="AF1265" s="271">
        <v>950</v>
      </c>
      <c r="AG1265" s="271">
        <v>3</v>
      </c>
      <c r="AH1265" s="271">
        <v>43897</v>
      </c>
      <c r="AI1265" s="271">
        <v>912</v>
      </c>
      <c r="AJ1265" s="271">
        <v>4</v>
      </c>
      <c r="AK1265" s="268">
        <v>0.0219941008430685</v>
      </c>
      <c r="AL1265" s="268">
        <v>0.0206847848372326</v>
      </c>
      <c r="AM1265" s="269">
        <v>0.00130931600583587</v>
      </c>
    </row>
    <row r="1266" spans="1:39">
      <c r="A1266" s="279" t="s">
        <v>1669</v>
      </c>
      <c r="B1266" s="280" t="s">
        <v>3349</v>
      </c>
      <c r="C1266" s="262" t="s">
        <v>1968</v>
      </c>
      <c r="D1266" s="280" t="s">
        <v>1969</v>
      </c>
      <c r="E1266" s="263">
        <v>4851</v>
      </c>
      <c r="F1266" s="263">
        <v>74</v>
      </c>
      <c r="G1266" s="263">
        <v>46</v>
      </c>
      <c r="H1266" s="263">
        <v>0</v>
      </c>
      <c r="I1266" s="263">
        <v>0</v>
      </c>
      <c r="J1266" s="264">
        <v>2782</v>
      </c>
      <c r="K1266" s="264">
        <v>97</v>
      </c>
      <c r="L1266" s="264">
        <v>97</v>
      </c>
      <c r="M1266" s="264">
        <v>8</v>
      </c>
      <c r="N1266" s="264">
        <v>0</v>
      </c>
      <c r="O1266" s="264">
        <v>4536</v>
      </c>
      <c r="P1266" s="264">
        <v>117</v>
      </c>
      <c r="Q1266" s="264">
        <v>116</v>
      </c>
      <c r="R1266" s="264">
        <v>20</v>
      </c>
      <c r="S1266" s="264">
        <v>0</v>
      </c>
      <c r="T1266" s="265">
        <v>0.015</v>
      </c>
      <c r="U1266" s="266">
        <v>141833</v>
      </c>
      <c r="V1266" s="266">
        <v>2914</v>
      </c>
      <c r="W1266" s="266">
        <v>2885</v>
      </c>
      <c r="X1266" s="266">
        <v>2</v>
      </c>
      <c r="Y1266" s="264">
        <v>2574</v>
      </c>
      <c r="Z1266" s="267">
        <v>0.0205311880873986</v>
      </c>
      <c r="AA1266" s="267">
        <v>0.0152545866831581</v>
      </c>
      <c r="AB1266" s="267">
        <v>0.0348670021567218</v>
      </c>
      <c r="AC1266" s="268">
        <v>0.0257936507936508</v>
      </c>
      <c r="AD1266" s="269">
        <v>-0.0196124154735637</v>
      </c>
      <c r="AE1266" s="270">
        <v>32378</v>
      </c>
      <c r="AF1266" s="271">
        <v>710</v>
      </c>
      <c r="AG1266" s="271">
        <v>0</v>
      </c>
      <c r="AH1266" s="271">
        <v>32911</v>
      </c>
      <c r="AI1266" s="271">
        <v>602</v>
      </c>
      <c r="AJ1266" s="271">
        <v>0</v>
      </c>
      <c r="AK1266" s="268">
        <v>0.0219284699487306</v>
      </c>
      <c r="AL1266" s="268">
        <v>0.0182917565555589</v>
      </c>
      <c r="AM1266" s="269">
        <v>0.00363671339317169</v>
      </c>
    </row>
    <row r="1267" spans="1:39">
      <c r="A1267" s="279" t="s">
        <v>1669</v>
      </c>
      <c r="B1267" s="280" t="s">
        <v>3349</v>
      </c>
      <c r="C1267" s="262" t="s">
        <v>1970</v>
      </c>
      <c r="D1267" s="280" t="s">
        <v>1971</v>
      </c>
      <c r="E1267" s="263">
        <v>2755</v>
      </c>
      <c r="F1267" s="263">
        <v>37</v>
      </c>
      <c r="G1267" s="263">
        <v>31</v>
      </c>
      <c r="H1267" s="263">
        <v>1</v>
      </c>
      <c r="I1267" s="263">
        <v>0</v>
      </c>
      <c r="J1267" s="264">
        <v>1579</v>
      </c>
      <c r="K1267" s="264">
        <v>43</v>
      </c>
      <c r="L1267" s="264">
        <v>43</v>
      </c>
      <c r="M1267" s="264">
        <v>4</v>
      </c>
      <c r="N1267" s="264">
        <v>0</v>
      </c>
      <c r="O1267" s="264">
        <v>2752</v>
      </c>
      <c r="P1267" s="264">
        <v>37</v>
      </c>
      <c r="Q1267" s="264">
        <v>37</v>
      </c>
      <c r="R1267" s="264">
        <v>2</v>
      </c>
      <c r="S1267" s="264">
        <v>0</v>
      </c>
      <c r="T1267" s="265">
        <v>0.015</v>
      </c>
      <c r="U1267" s="266">
        <v>83247</v>
      </c>
      <c r="V1267" s="266">
        <v>1181</v>
      </c>
      <c r="W1267" s="266">
        <v>1174</v>
      </c>
      <c r="X1267" s="266">
        <v>1</v>
      </c>
      <c r="Y1267" s="264">
        <v>1036</v>
      </c>
      <c r="Z1267" s="267">
        <v>0.0141746849736327</v>
      </c>
      <c r="AA1267" s="267">
        <v>0.0134301270417423</v>
      </c>
      <c r="AB1267" s="267">
        <v>0.0272324255858138</v>
      </c>
      <c r="AC1267" s="268">
        <v>0.0134447674418605</v>
      </c>
      <c r="AD1267" s="269">
        <v>-0.0138022985440715</v>
      </c>
      <c r="AE1267" s="270">
        <v>18787</v>
      </c>
      <c r="AF1267" s="271">
        <v>277</v>
      </c>
      <c r="AG1267" s="271">
        <v>0</v>
      </c>
      <c r="AH1267" s="271">
        <v>19720</v>
      </c>
      <c r="AI1267" s="271">
        <v>287</v>
      </c>
      <c r="AJ1267" s="271">
        <v>0</v>
      </c>
      <c r="AK1267" s="268">
        <v>0.0147442380369404</v>
      </c>
      <c r="AL1267" s="268">
        <v>0.014553752535497</v>
      </c>
      <c r="AM1267" s="269">
        <v>0.000190485501443481</v>
      </c>
    </row>
    <row r="1268" spans="1:39">
      <c r="A1268" s="279" t="s">
        <v>1972</v>
      </c>
      <c r="B1268" s="280" t="s">
        <v>3352</v>
      </c>
      <c r="C1268" s="262" t="s">
        <v>1974</v>
      </c>
      <c r="D1268" s="280" t="s">
        <v>1975</v>
      </c>
      <c r="E1268" s="263">
        <v>3455</v>
      </c>
      <c r="F1268" s="263">
        <v>54</v>
      </c>
      <c r="G1268" s="263">
        <v>39</v>
      </c>
      <c r="H1268" s="263">
        <v>0</v>
      </c>
      <c r="I1268" s="263">
        <v>0</v>
      </c>
      <c r="J1268" s="264">
        <v>1890</v>
      </c>
      <c r="K1268" s="264">
        <v>35</v>
      </c>
      <c r="L1268" s="264">
        <v>35</v>
      </c>
      <c r="M1268" s="264">
        <v>0</v>
      </c>
      <c r="N1268" s="264">
        <v>0</v>
      </c>
      <c r="O1268" s="264">
        <v>2725</v>
      </c>
      <c r="P1268" s="264">
        <v>74</v>
      </c>
      <c r="Q1268" s="264">
        <v>74</v>
      </c>
      <c r="R1268" s="264">
        <v>37</v>
      </c>
      <c r="S1268" s="264">
        <v>0</v>
      </c>
      <c r="T1268" s="265">
        <v>0.015</v>
      </c>
      <c r="U1268" s="266">
        <v>87234</v>
      </c>
      <c r="V1268" s="266">
        <v>1574</v>
      </c>
      <c r="W1268" s="266">
        <v>1559</v>
      </c>
      <c r="X1268" s="266">
        <v>0</v>
      </c>
      <c r="Y1268" s="264">
        <v>1433</v>
      </c>
      <c r="Z1268" s="267">
        <v>0.0180434234358163</v>
      </c>
      <c r="AA1268" s="267">
        <v>0.015629522431259</v>
      </c>
      <c r="AB1268" s="267">
        <v>0.0185185185185185</v>
      </c>
      <c r="AC1268" s="268">
        <v>0.0271559633027523</v>
      </c>
      <c r="AD1268" s="269">
        <v>-0.00288899608725947</v>
      </c>
      <c r="AE1268" s="270">
        <v>19552</v>
      </c>
      <c r="AF1268" s="271">
        <v>365</v>
      </c>
      <c r="AG1268" s="271">
        <v>0</v>
      </c>
      <c r="AH1268" s="271">
        <v>19763</v>
      </c>
      <c r="AI1268" s="271">
        <v>396</v>
      </c>
      <c r="AJ1268" s="271">
        <v>0</v>
      </c>
      <c r="AK1268" s="268">
        <v>0.0186681669394435</v>
      </c>
      <c r="AL1268" s="268">
        <v>0.0200374437079391</v>
      </c>
      <c r="AM1268" s="269">
        <v>-0.00136927676849554</v>
      </c>
    </row>
    <row r="1269" spans="1:39">
      <c r="A1269" s="279" t="s">
        <v>1972</v>
      </c>
      <c r="B1269" s="280" t="s">
        <v>3352</v>
      </c>
      <c r="C1269" s="262" t="s">
        <v>1976</v>
      </c>
      <c r="D1269" s="280" t="s">
        <v>1977</v>
      </c>
      <c r="E1269" s="263">
        <v>4970</v>
      </c>
      <c r="F1269" s="263">
        <v>55</v>
      </c>
      <c r="G1269" s="263">
        <v>38</v>
      </c>
      <c r="H1269" s="263">
        <v>0</v>
      </c>
      <c r="I1269" s="263">
        <v>0</v>
      </c>
      <c r="J1269" s="264">
        <v>2812</v>
      </c>
      <c r="K1269" s="264">
        <v>46</v>
      </c>
      <c r="L1269" s="264">
        <v>46</v>
      </c>
      <c r="M1269" s="264">
        <v>1</v>
      </c>
      <c r="N1269" s="264">
        <v>0</v>
      </c>
      <c r="O1269" s="264">
        <v>4053</v>
      </c>
      <c r="P1269" s="264">
        <v>63</v>
      </c>
      <c r="Q1269" s="264">
        <v>63</v>
      </c>
      <c r="R1269" s="264">
        <v>19</v>
      </c>
      <c r="S1269" s="264">
        <v>0</v>
      </c>
      <c r="T1269" s="265">
        <v>0.015</v>
      </c>
      <c r="U1269" s="266">
        <v>130414</v>
      </c>
      <c r="V1269" s="266">
        <v>1736</v>
      </c>
      <c r="W1269" s="266">
        <v>1719</v>
      </c>
      <c r="X1269" s="266">
        <v>1</v>
      </c>
      <c r="Y1269" s="264">
        <v>1569</v>
      </c>
      <c r="Z1269" s="267">
        <v>0.0133037864033003</v>
      </c>
      <c r="AA1269" s="267">
        <v>0.0110663983903421</v>
      </c>
      <c r="AB1269" s="267">
        <v>0.0163584637268848</v>
      </c>
      <c r="AC1269" s="268">
        <v>0.0155440414507772</v>
      </c>
      <c r="AD1269" s="269">
        <v>-0.00529206533654273</v>
      </c>
      <c r="AE1269" s="270">
        <v>29787</v>
      </c>
      <c r="AF1269" s="271">
        <v>397</v>
      </c>
      <c r="AG1269" s="271">
        <v>0</v>
      </c>
      <c r="AH1269" s="271">
        <v>30416</v>
      </c>
      <c r="AI1269" s="271">
        <v>407</v>
      </c>
      <c r="AJ1269" s="271">
        <v>0</v>
      </c>
      <c r="AK1269" s="268">
        <v>0.0133279618625575</v>
      </c>
      <c r="AL1269" s="268">
        <v>0.013381115202525</v>
      </c>
      <c r="AM1269" s="269">
        <v>-5.31533399674954e-5</v>
      </c>
    </row>
    <row r="1270" spans="1:39">
      <c r="A1270" s="279" t="s">
        <v>1972</v>
      </c>
      <c r="B1270" s="280" t="s">
        <v>3352</v>
      </c>
      <c r="C1270" s="262" t="s">
        <v>1978</v>
      </c>
      <c r="D1270" s="280" t="s">
        <v>1979</v>
      </c>
      <c r="E1270" s="263">
        <v>4900</v>
      </c>
      <c r="F1270" s="263">
        <v>62</v>
      </c>
      <c r="G1270" s="263">
        <v>52</v>
      </c>
      <c r="H1270" s="263">
        <v>0</v>
      </c>
      <c r="I1270" s="263">
        <v>0</v>
      </c>
      <c r="J1270" s="264">
        <v>2918</v>
      </c>
      <c r="K1270" s="264">
        <v>54</v>
      </c>
      <c r="L1270" s="264">
        <v>54</v>
      </c>
      <c r="M1270" s="264">
        <v>5</v>
      </c>
      <c r="N1270" s="264">
        <v>0</v>
      </c>
      <c r="O1270" s="264">
        <v>3958</v>
      </c>
      <c r="P1270" s="264">
        <v>45</v>
      </c>
      <c r="Q1270" s="264">
        <v>45</v>
      </c>
      <c r="R1270" s="264">
        <v>28</v>
      </c>
      <c r="S1270" s="264">
        <v>0</v>
      </c>
      <c r="T1270" s="265">
        <v>0.015</v>
      </c>
      <c r="U1270" s="266">
        <v>121923</v>
      </c>
      <c r="V1270" s="266">
        <v>1466</v>
      </c>
      <c r="W1270" s="266">
        <v>1454</v>
      </c>
      <c r="X1270" s="266">
        <v>4</v>
      </c>
      <c r="Y1270" s="264">
        <v>1312</v>
      </c>
      <c r="Z1270" s="267">
        <v>0.011991174757839</v>
      </c>
      <c r="AA1270" s="267">
        <v>0.0126530612244898</v>
      </c>
      <c r="AB1270" s="267">
        <v>0.0185058259081563</v>
      </c>
      <c r="AC1270" s="268">
        <v>0.0113693784739768</v>
      </c>
      <c r="AD1270" s="269">
        <v>-0.00585276468366648</v>
      </c>
      <c r="AE1270" s="270">
        <v>28466</v>
      </c>
      <c r="AF1270" s="271">
        <v>368</v>
      </c>
      <c r="AG1270" s="271">
        <v>0</v>
      </c>
      <c r="AH1270" s="271">
        <v>27597</v>
      </c>
      <c r="AI1270" s="271">
        <v>343</v>
      </c>
      <c r="AJ1270" s="271">
        <v>2</v>
      </c>
      <c r="AK1270" s="268">
        <v>0.0129277032248999</v>
      </c>
      <c r="AL1270" s="268">
        <v>0.0123564155524151</v>
      </c>
      <c r="AM1270" s="269">
        <v>0.000571287672484763</v>
      </c>
    </row>
    <row r="1271" spans="1:39">
      <c r="A1271" s="279" t="s">
        <v>1972</v>
      </c>
      <c r="B1271" s="280" t="s">
        <v>3352</v>
      </c>
      <c r="C1271" s="262" t="s">
        <v>1980</v>
      </c>
      <c r="D1271" s="280" t="s">
        <v>1981</v>
      </c>
      <c r="E1271" s="263">
        <v>6183</v>
      </c>
      <c r="F1271" s="263">
        <v>67</v>
      </c>
      <c r="G1271" s="263">
        <v>47</v>
      </c>
      <c r="H1271" s="263">
        <v>0</v>
      </c>
      <c r="I1271" s="263">
        <v>0</v>
      </c>
      <c r="J1271" s="264">
        <v>3524</v>
      </c>
      <c r="K1271" s="264">
        <v>83</v>
      </c>
      <c r="L1271" s="264">
        <v>83</v>
      </c>
      <c r="M1271" s="264">
        <v>4</v>
      </c>
      <c r="N1271" s="264">
        <v>0</v>
      </c>
      <c r="O1271" s="264">
        <v>5203</v>
      </c>
      <c r="P1271" s="264">
        <v>71</v>
      </c>
      <c r="Q1271" s="264">
        <v>71</v>
      </c>
      <c r="R1271" s="264">
        <v>27</v>
      </c>
      <c r="S1271" s="264">
        <v>0</v>
      </c>
      <c r="T1271" s="265">
        <v>0.015</v>
      </c>
      <c r="U1271" s="266">
        <v>152696</v>
      </c>
      <c r="V1271" s="266">
        <v>2712</v>
      </c>
      <c r="W1271" s="266">
        <v>2692</v>
      </c>
      <c r="X1271" s="266">
        <v>1</v>
      </c>
      <c r="Y1271" s="264">
        <v>2499</v>
      </c>
      <c r="Z1271" s="267">
        <v>0.0177542306281762</v>
      </c>
      <c r="AA1271" s="267">
        <v>0.0108361636745916</v>
      </c>
      <c r="AB1271" s="267">
        <v>0.0235527809307605</v>
      </c>
      <c r="AC1271" s="268">
        <v>0.0136459734768403</v>
      </c>
      <c r="AD1271" s="269">
        <v>-0.0127166172561689</v>
      </c>
      <c r="AE1271" s="270">
        <v>36209</v>
      </c>
      <c r="AF1271" s="271">
        <v>584</v>
      </c>
      <c r="AG1271" s="271">
        <v>0</v>
      </c>
      <c r="AH1271" s="271">
        <v>35308</v>
      </c>
      <c r="AI1271" s="271">
        <v>667</v>
      </c>
      <c r="AJ1271" s="271">
        <v>0</v>
      </c>
      <c r="AK1271" s="268">
        <v>0.0161285868154326</v>
      </c>
      <c r="AL1271" s="268">
        <v>0.0188909029115215</v>
      </c>
      <c r="AM1271" s="269">
        <v>-0.00276231609608884</v>
      </c>
    </row>
    <row r="1272" spans="1:39">
      <c r="A1272" s="279" t="s">
        <v>1972</v>
      </c>
      <c r="B1272" s="280" t="s">
        <v>3352</v>
      </c>
      <c r="C1272" s="262" t="s">
        <v>1982</v>
      </c>
      <c r="D1272" s="280" t="s">
        <v>1983</v>
      </c>
      <c r="E1272" s="263">
        <v>6973</v>
      </c>
      <c r="F1272" s="263">
        <v>137</v>
      </c>
      <c r="G1272" s="263">
        <v>115</v>
      </c>
      <c r="H1272" s="263">
        <v>0</v>
      </c>
      <c r="I1272" s="263">
        <v>0</v>
      </c>
      <c r="J1272" s="264">
        <v>4035</v>
      </c>
      <c r="K1272" s="264">
        <v>98</v>
      </c>
      <c r="L1272" s="264">
        <v>98</v>
      </c>
      <c r="M1272" s="264">
        <v>0</v>
      </c>
      <c r="N1272" s="264">
        <v>0</v>
      </c>
      <c r="O1272" s="264">
        <v>5768</v>
      </c>
      <c r="P1272" s="264">
        <v>123</v>
      </c>
      <c r="Q1272" s="264">
        <v>123</v>
      </c>
      <c r="R1272" s="264">
        <v>46</v>
      </c>
      <c r="S1272" s="264">
        <v>0</v>
      </c>
      <c r="T1272" s="265">
        <v>0.015</v>
      </c>
      <c r="U1272" s="266">
        <v>176201</v>
      </c>
      <c r="V1272" s="266">
        <v>3714</v>
      </c>
      <c r="W1272" s="266">
        <v>3692</v>
      </c>
      <c r="X1272" s="266">
        <v>0</v>
      </c>
      <c r="Y1272" s="264">
        <v>3353</v>
      </c>
      <c r="Z1272" s="267">
        <v>0.0210782004642425</v>
      </c>
      <c r="AA1272" s="267">
        <v>0.0196472106697261</v>
      </c>
      <c r="AB1272" s="267">
        <v>0.0242874845105328</v>
      </c>
      <c r="AC1272" s="268">
        <v>0.0213245492371706</v>
      </c>
      <c r="AD1272" s="269">
        <v>-0.00464027384080675</v>
      </c>
      <c r="AE1272" s="270">
        <v>40000</v>
      </c>
      <c r="AF1272" s="271">
        <v>898</v>
      </c>
      <c r="AG1272" s="271">
        <v>0</v>
      </c>
      <c r="AH1272" s="271">
        <v>39304</v>
      </c>
      <c r="AI1272" s="271">
        <v>912</v>
      </c>
      <c r="AJ1272" s="271">
        <v>0</v>
      </c>
      <c r="AK1272" s="268">
        <v>0.02245</v>
      </c>
      <c r="AL1272" s="268">
        <v>0.0232037451658864</v>
      </c>
      <c r="AM1272" s="269">
        <v>-0.000753745165886423</v>
      </c>
    </row>
    <row r="1273" spans="1:39">
      <c r="A1273" s="279" t="s">
        <v>1972</v>
      </c>
      <c r="B1273" s="280" t="s">
        <v>3352</v>
      </c>
      <c r="C1273" s="262" t="s">
        <v>1984</v>
      </c>
      <c r="D1273" s="280" t="s">
        <v>1985</v>
      </c>
      <c r="E1273" s="263">
        <v>2561</v>
      </c>
      <c r="F1273" s="263">
        <v>30</v>
      </c>
      <c r="G1273" s="263">
        <v>23</v>
      </c>
      <c r="H1273" s="263">
        <v>0</v>
      </c>
      <c r="I1273" s="263">
        <v>0</v>
      </c>
      <c r="J1273" s="264">
        <v>1477</v>
      </c>
      <c r="K1273" s="264">
        <v>23</v>
      </c>
      <c r="L1273" s="264">
        <v>23</v>
      </c>
      <c r="M1273" s="264">
        <v>1</v>
      </c>
      <c r="N1273" s="264">
        <v>0</v>
      </c>
      <c r="O1273" s="264">
        <v>2059</v>
      </c>
      <c r="P1273" s="264">
        <v>14</v>
      </c>
      <c r="Q1273" s="264">
        <v>14</v>
      </c>
      <c r="R1273" s="264">
        <v>6</v>
      </c>
      <c r="S1273" s="264">
        <v>0</v>
      </c>
      <c r="T1273" s="265">
        <v>0.015</v>
      </c>
      <c r="U1273" s="266">
        <v>67852</v>
      </c>
      <c r="V1273" s="266">
        <v>837</v>
      </c>
      <c r="W1273" s="266">
        <v>830</v>
      </c>
      <c r="X1273" s="266">
        <v>2</v>
      </c>
      <c r="Y1273" s="264">
        <v>761</v>
      </c>
      <c r="Z1273" s="267">
        <v>0.0123061958380004</v>
      </c>
      <c r="AA1273" s="267">
        <v>0.0117141741507224</v>
      </c>
      <c r="AB1273" s="267">
        <v>0.015572105619499</v>
      </c>
      <c r="AC1273" s="268">
        <v>0.00679941719281204</v>
      </c>
      <c r="AD1273" s="269">
        <v>-0.00385793146877661</v>
      </c>
      <c r="AE1273" s="270">
        <v>15348</v>
      </c>
      <c r="AF1273" s="271">
        <v>191</v>
      </c>
      <c r="AG1273" s="271">
        <v>0</v>
      </c>
      <c r="AH1273" s="271">
        <v>15552</v>
      </c>
      <c r="AI1273" s="271">
        <v>167</v>
      </c>
      <c r="AJ1273" s="271">
        <v>0</v>
      </c>
      <c r="AK1273" s="268">
        <v>0.0124446181912953</v>
      </c>
      <c r="AL1273" s="268">
        <v>0.0107381687242798</v>
      </c>
      <c r="AM1273" s="269">
        <v>0.00170644946701545</v>
      </c>
    </row>
    <row r="1274" spans="1:39">
      <c r="A1274" s="279" t="s">
        <v>1972</v>
      </c>
      <c r="B1274" s="280" t="s">
        <v>3352</v>
      </c>
      <c r="C1274" s="262" t="s">
        <v>1986</v>
      </c>
      <c r="D1274" s="280" t="s">
        <v>1987</v>
      </c>
      <c r="E1274" s="263">
        <v>3951</v>
      </c>
      <c r="F1274" s="263">
        <v>42</v>
      </c>
      <c r="G1274" s="263">
        <v>39</v>
      </c>
      <c r="H1274" s="263">
        <v>1</v>
      </c>
      <c r="I1274" s="263">
        <v>0</v>
      </c>
      <c r="J1274" s="264">
        <v>2272</v>
      </c>
      <c r="K1274" s="264">
        <v>45</v>
      </c>
      <c r="L1274" s="264">
        <v>45</v>
      </c>
      <c r="M1274" s="264">
        <v>2</v>
      </c>
      <c r="N1274" s="264">
        <v>0</v>
      </c>
      <c r="O1274" s="264">
        <v>3204</v>
      </c>
      <c r="P1274" s="264">
        <v>24</v>
      </c>
      <c r="Q1274" s="264">
        <v>24</v>
      </c>
      <c r="R1274" s="264">
        <v>8</v>
      </c>
      <c r="S1274" s="264">
        <v>0</v>
      </c>
      <c r="T1274" s="265">
        <v>0.015</v>
      </c>
      <c r="U1274" s="266">
        <v>102305</v>
      </c>
      <c r="V1274" s="266">
        <v>1246</v>
      </c>
      <c r="W1274" s="266">
        <v>1243</v>
      </c>
      <c r="X1274" s="266">
        <v>0</v>
      </c>
      <c r="Y1274" s="264">
        <v>1125</v>
      </c>
      <c r="Z1274" s="267">
        <v>0.0121792678754704</v>
      </c>
      <c r="AA1274" s="267">
        <v>0.0106302201974184</v>
      </c>
      <c r="AB1274" s="267">
        <v>0.019806338028169</v>
      </c>
      <c r="AC1274" s="268">
        <v>0.00749063670411985</v>
      </c>
      <c r="AD1274" s="269">
        <v>-0.00917611783075064</v>
      </c>
      <c r="AE1274" s="270">
        <v>23137</v>
      </c>
      <c r="AF1274" s="271">
        <v>294</v>
      </c>
      <c r="AG1274" s="271">
        <v>0</v>
      </c>
      <c r="AH1274" s="271">
        <v>23398</v>
      </c>
      <c r="AI1274" s="271">
        <v>267</v>
      </c>
      <c r="AJ1274" s="271">
        <v>0</v>
      </c>
      <c r="AK1274" s="268">
        <v>0.0127069196525046</v>
      </c>
      <c r="AL1274" s="268">
        <v>0.0114112317292076</v>
      </c>
      <c r="AM1274" s="269">
        <v>0.00129568792329702</v>
      </c>
    </row>
    <row r="1275" spans="1:39">
      <c r="A1275" s="279" t="s">
        <v>1972</v>
      </c>
      <c r="B1275" s="280" t="s">
        <v>3352</v>
      </c>
      <c r="C1275" s="262" t="s">
        <v>1988</v>
      </c>
      <c r="D1275" s="280" t="s">
        <v>1989</v>
      </c>
      <c r="E1275" s="263">
        <v>8086</v>
      </c>
      <c r="F1275" s="263">
        <v>128</v>
      </c>
      <c r="G1275" s="263">
        <v>104</v>
      </c>
      <c r="H1275" s="263">
        <v>0</v>
      </c>
      <c r="I1275" s="263">
        <v>0</v>
      </c>
      <c r="J1275" s="264">
        <v>5255</v>
      </c>
      <c r="K1275" s="264">
        <v>138</v>
      </c>
      <c r="L1275" s="264">
        <v>138</v>
      </c>
      <c r="M1275" s="264">
        <v>7</v>
      </c>
      <c r="N1275" s="264">
        <v>0</v>
      </c>
      <c r="O1275" s="264">
        <v>7758</v>
      </c>
      <c r="P1275" s="264">
        <v>154</v>
      </c>
      <c r="Q1275" s="264">
        <v>154</v>
      </c>
      <c r="R1275" s="264">
        <v>59</v>
      </c>
      <c r="S1275" s="264">
        <v>0</v>
      </c>
      <c r="T1275" s="265">
        <v>0.015</v>
      </c>
      <c r="U1275" s="266">
        <v>220937</v>
      </c>
      <c r="V1275" s="266">
        <v>4124</v>
      </c>
      <c r="W1275" s="266">
        <v>4100</v>
      </c>
      <c r="X1275" s="266">
        <v>0</v>
      </c>
      <c r="Y1275" s="264">
        <v>3707</v>
      </c>
      <c r="Z1275" s="267">
        <v>0.0186659545481291</v>
      </c>
      <c r="AA1275" s="267">
        <v>0.0158298293346525</v>
      </c>
      <c r="AB1275" s="267">
        <v>0.0262607040913416</v>
      </c>
      <c r="AC1275" s="268">
        <v>0.0198504769270431</v>
      </c>
      <c r="AD1275" s="269">
        <v>-0.0104308747566891</v>
      </c>
      <c r="AE1275" s="270">
        <v>51097</v>
      </c>
      <c r="AF1275" s="271">
        <v>963</v>
      </c>
      <c r="AG1275" s="271">
        <v>0</v>
      </c>
      <c r="AH1275" s="271">
        <v>49672</v>
      </c>
      <c r="AI1275" s="271">
        <v>1032</v>
      </c>
      <c r="AJ1275" s="271">
        <v>0</v>
      </c>
      <c r="AK1275" s="268">
        <v>0.0188465076227567</v>
      </c>
      <c r="AL1275" s="268">
        <v>0.02077629247866</v>
      </c>
      <c r="AM1275" s="269">
        <v>-0.00192978485590329</v>
      </c>
    </row>
    <row r="1276" spans="1:39">
      <c r="A1276" s="279" t="s">
        <v>1972</v>
      </c>
      <c r="B1276" s="280" t="s">
        <v>3352</v>
      </c>
      <c r="C1276" s="262" t="s">
        <v>1990</v>
      </c>
      <c r="D1276" s="280" t="s">
        <v>1991</v>
      </c>
      <c r="E1276" s="263">
        <v>6525</v>
      </c>
      <c r="F1276" s="263">
        <v>96</v>
      </c>
      <c r="G1276" s="263">
        <v>73</v>
      </c>
      <c r="H1276" s="263">
        <v>2</v>
      </c>
      <c r="I1276" s="263">
        <v>0</v>
      </c>
      <c r="J1276" s="264">
        <v>3815</v>
      </c>
      <c r="K1276" s="264">
        <v>76</v>
      </c>
      <c r="L1276" s="264">
        <v>75</v>
      </c>
      <c r="M1276" s="264">
        <v>8</v>
      </c>
      <c r="N1276" s="264">
        <v>0</v>
      </c>
      <c r="O1276" s="264">
        <v>5306</v>
      </c>
      <c r="P1276" s="264">
        <v>93</v>
      </c>
      <c r="Q1276" s="264">
        <v>93</v>
      </c>
      <c r="R1276" s="264">
        <v>52</v>
      </c>
      <c r="S1276" s="264">
        <v>0</v>
      </c>
      <c r="T1276" s="265">
        <v>0.015</v>
      </c>
      <c r="U1276" s="266">
        <v>170102</v>
      </c>
      <c r="V1276" s="266">
        <v>2722</v>
      </c>
      <c r="W1276" s="266">
        <v>2697</v>
      </c>
      <c r="X1276" s="266">
        <v>1</v>
      </c>
      <c r="Y1276" s="264">
        <v>2499</v>
      </c>
      <c r="Z1276" s="267">
        <v>0.0159962845821919</v>
      </c>
      <c r="AA1276" s="267">
        <v>0.0147126436781609</v>
      </c>
      <c r="AB1276" s="267">
        <v>0.0199213630406291</v>
      </c>
      <c r="AC1276" s="268">
        <v>0.0175273275537128</v>
      </c>
      <c r="AD1276" s="269">
        <v>-0.00520871936246818</v>
      </c>
      <c r="AE1276" s="270">
        <v>38336</v>
      </c>
      <c r="AF1276" s="271">
        <v>635</v>
      </c>
      <c r="AG1276" s="271">
        <v>0</v>
      </c>
      <c r="AH1276" s="271">
        <v>38625</v>
      </c>
      <c r="AI1276" s="271">
        <v>674</v>
      </c>
      <c r="AJ1276" s="271">
        <v>0</v>
      </c>
      <c r="AK1276" s="268">
        <v>0.0165640651085142</v>
      </c>
      <c r="AL1276" s="268">
        <v>0.0174498381877023</v>
      </c>
      <c r="AM1276" s="269">
        <v>-0.000885773079188076</v>
      </c>
    </row>
    <row r="1277" spans="1:39">
      <c r="A1277" s="279" t="s">
        <v>1972</v>
      </c>
      <c r="B1277" s="280" t="s">
        <v>3352</v>
      </c>
      <c r="C1277" s="262" t="s">
        <v>1992</v>
      </c>
      <c r="D1277" s="280" t="s">
        <v>1993</v>
      </c>
      <c r="E1277" s="263">
        <v>4881</v>
      </c>
      <c r="F1277" s="263">
        <v>41</v>
      </c>
      <c r="G1277" s="263">
        <v>32</v>
      </c>
      <c r="H1277" s="263">
        <v>0</v>
      </c>
      <c r="I1277" s="263">
        <v>0</v>
      </c>
      <c r="J1277" s="264">
        <v>2787</v>
      </c>
      <c r="K1277" s="264">
        <v>32</v>
      </c>
      <c r="L1277" s="264">
        <v>32</v>
      </c>
      <c r="M1277" s="264">
        <v>2</v>
      </c>
      <c r="N1277" s="264">
        <v>0</v>
      </c>
      <c r="O1277" s="264">
        <v>3946</v>
      </c>
      <c r="P1277" s="264">
        <v>60</v>
      </c>
      <c r="Q1277" s="264">
        <v>60</v>
      </c>
      <c r="R1277" s="264">
        <v>7</v>
      </c>
      <c r="S1277" s="264">
        <v>0</v>
      </c>
      <c r="T1277" s="265">
        <v>0.015</v>
      </c>
      <c r="U1277" s="266">
        <v>124864</v>
      </c>
      <c r="V1277" s="266">
        <v>1434</v>
      </c>
      <c r="W1277" s="266">
        <v>1425</v>
      </c>
      <c r="X1277" s="266">
        <v>3</v>
      </c>
      <c r="Y1277" s="264">
        <v>1274</v>
      </c>
      <c r="Z1277" s="267">
        <v>0.0114604689902614</v>
      </c>
      <c r="AA1277" s="267">
        <v>0.00839991804958</v>
      </c>
      <c r="AB1277" s="267">
        <v>0.0114818801578759</v>
      </c>
      <c r="AC1277" s="268">
        <v>0.015205271160669</v>
      </c>
      <c r="AD1277" s="269">
        <v>-0.00308196210829585</v>
      </c>
      <c r="AE1277" s="270">
        <v>28954</v>
      </c>
      <c r="AF1277" s="271">
        <v>314</v>
      </c>
      <c r="AG1277" s="271">
        <v>0</v>
      </c>
      <c r="AH1277" s="271">
        <v>29082</v>
      </c>
      <c r="AI1277" s="271">
        <v>367</v>
      </c>
      <c r="AJ1277" s="271">
        <v>1</v>
      </c>
      <c r="AK1277" s="268">
        <v>0.0108447882848656</v>
      </c>
      <c r="AL1277" s="268">
        <v>0.0125851041881576</v>
      </c>
      <c r="AM1277" s="269">
        <v>-0.00174031590329197</v>
      </c>
    </row>
    <row r="1278" spans="1:39">
      <c r="A1278" s="279" t="s">
        <v>1972</v>
      </c>
      <c r="B1278" s="280" t="s">
        <v>3352</v>
      </c>
      <c r="C1278" s="262" t="s">
        <v>1994</v>
      </c>
      <c r="D1278" s="280" t="s">
        <v>1995</v>
      </c>
      <c r="E1278" s="263">
        <v>4689</v>
      </c>
      <c r="F1278" s="263">
        <v>61</v>
      </c>
      <c r="G1278" s="263">
        <v>47</v>
      </c>
      <c r="H1278" s="263">
        <v>0</v>
      </c>
      <c r="I1278" s="263">
        <v>0</v>
      </c>
      <c r="J1278" s="264">
        <v>2576</v>
      </c>
      <c r="K1278" s="264">
        <v>49</v>
      </c>
      <c r="L1278" s="264">
        <v>49</v>
      </c>
      <c r="M1278" s="264">
        <v>5</v>
      </c>
      <c r="N1278" s="264">
        <v>0</v>
      </c>
      <c r="O1278" s="264">
        <v>3892</v>
      </c>
      <c r="P1278" s="264">
        <v>78</v>
      </c>
      <c r="Q1278" s="264">
        <v>78</v>
      </c>
      <c r="R1278" s="264">
        <v>26</v>
      </c>
      <c r="S1278" s="264">
        <v>0</v>
      </c>
      <c r="T1278" s="265">
        <v>0.015</v>
      </c>
      <c r="U1278" s="266">
        <v>121889</v>
      </c>
      <c r="V1278" s="266">
        <v>1998</v>
      </c>
      <c r="W1278" s="266">
        <v>1984</v>
      </c>
      <c r="X1278" s="266">
        <v>0</v>
      </c>
      <c r="Y1278" s="264">
        <v>1819</v>
      </c>
      <c r="Z1278" s="267">
        <v>0.0163919631796142</v>
      </c>
      <c r="AA1278" s="267">
        <v>0.0130091703988057</v>
      </c>
      <c r="AB1278" s="267">
        <v>0.0190217391304348</v>
      </c>
      <c r="AC1278" s="268">
        <v>0.0200411099691675</v>
      </c>
      <c r="AD1278" s="269">
        <v>-0.00601256873162907</v>
      </c>
      <c r="AE1278" s="270">
        <v>27334</v>
      </c>
      <c r="AF1278" s="271">
        <v>436</v>
      </c>
      <c r="AG1278" s="271">
        <v>0</v>
      </c>
      <c r="AH1278" s="271">
        <v>27223</v>
      </c>
      <c r="AI1278" s="271">
        <v>471</v>
      </c>
      <c r="AJ1278" s="271">
        <v>0</v>
      </c>
      <c r="AK1278" s="268">
        <v>0.0159508304675496</v>
      </c>
      <c r="AL1278" s="268">
        <v>0.0173015464864269</v>
      </c>
      <c r="AM1278" s="269">
        <v>-0.00135071601887735</v>
      </c>
    </row>
    <row r="1279" spans="1:39">
      <c r="A1279" s="279" t="s">
        <v>1972</v>
      </c>
      <c r="B1279" s="280" t="s">
        <v>3352</v>
      </c>
      <c r="C1279" s="262" t="s">
        <v>1996</v>
      </c>
      <c r="D1279" s="280" t="s">
        <v>1997</v>
      </c>
      <c r="E1279" s="263">
        <v>5510</v>
      </c>
      <c r="F1279" s="263">
        <v>85</v>
      </c>
      <c r="G1279" s="263">
        <v>64</v>
      </c>
      <c r="H1279" s="263">
        <v>0</v>
      </c>
      <c r="I1279" s="263">
        <v>0</v>
      </c>
      <c r="J1279" s="264">
        <v>3308</v>
      </c>
      <c r="K1279" s="264">
        <v>1</v>
      </c>
      <c r="L1279" s="264">
        <v>1</v>
      </c>
      <c r="M1279" s="264">
        <v>0</v>
      </c>
      <c r="N1279" s="264">
        <v>0</v>
      </c>
      <c r="O1279" s="264">
        <v>4529</v>
      </c>
      <c r="P1279" s="264">
        <v>54</v>
      </c>
      <c r="Q1279" s="264">
        <v>54</v>
      </c>
      <c r="R1279" s="264">
        <v>3</v>
      </c>
      <c r="S1279" s="264">
        <v>0</v>
      </c>
      <c r="T1279" s="265">
        <v>0.015</v>
      </c>
      <c r="U1279" s="266">
        <v>144786</v>
      </c>
      <c r="V1279" s="266">
        <v>1790</v>
      </c>
      <c r="W1279" s="266">
        <v>1769</v>
      </c>
      <c r="X1279" s="266">
        <v>0</v>
      </c>
      <c r="Y1279" s="264">
        <v>1633</v>
      </c>
      <c r="Z1279" s="267">
        <v>0.0123630737778515</v>
      </c>
      <c r="AA1279" s="267">
        <v>0.015426497277677</v>
      </c>
      <c r="AB1279" s="267">
        <v>0.00030229746070133</v>
      </c>
      <c r="AC1279" s="268">
        <v>0.0119231618458821</v>
      </c>
      <c r="AD1279" s="269">
        <v>0.0151241998169756</v>
      </c>
      <c r="AE1279" s="270">
        <v>32528</v>
      </c>
      <c r="AF1279" s="271">
        <v>386</v>
      </c>
      <c r="AG1279" s="271">
        <v>0</v>
      </c>
      <c r="AH1279" s="271">
        <v>32790</v>
      </c>
      <c r="AI1279" s="271">
        <v>389</v>
      </c>
      <c r="AJ1279" s="271">
        <v>0</v>
      </c>
      <c r="AK1279" s="268">
        <v>0.0118666994589277</v>
      </c>
      <c r="AL1279" s="268">
        <v>0.0118633729795669</v>
      </c>
      <c r="AM1279" s="269">
        <v>3.32647936075042e-6</v>
      </c>
    </row>
    <row r="1280" spans="1:39">
      <c r="A1280" s="279" t="s">
        <v>1972</v>
      </c>
      <c r="B1280" s="280" t="s">
        <v>3352</v>
      </c>
      <c r="C1280" s="262" t="s">
        <v>1998</v>
      </c>
      <c r="D1280" s="280" t="s">
        <v>1999</v>
      </c>
      <c r="E1280" s="263">
        <v>3373</v>
      </c>
      <c r="F1280" s="263">
        <v>20</v>
      </c>
      <c r="G1280" s="263">
        <v>14</v>
      </c>
      <c r="H1280" s="263">
        <v>1</v>
      </c>
      <c r="I1280" s="263">
        <v>0</v>
      </c>
      <c r="J1280" s="264">
        <v>2064</v>
      </c>
      <c r="K1280" s="264">
        <v>30</v>
      </c>
      <c r="L1280" s="264">
        <v>30</v>
      </c>
      <c r="M1280" s="264">
        <v>1</v>
      </c>
      <c r="N1280" s="264">
        <v>0</v>
      </c>
      <c r="O1280" s="264">
        <v>2817</v>
      </c>
      <c r="P1280" s="264">
        <v>17</v>
      </c>
      <c r="Q1280" s="264">
        <v>17</v>
      </c>
      <c r="R1280" s="264">
        <v>3</v>
      </c>
      <c r="S1280" s="264">
        <v>0</v>
      </c>
      <c r="T1280" s="265">
        <v>0.015</v>
      </c>
      <c r="U1280" s="266">
        <v>88993</v>
      </c>
      <c r="V1280" s="266">
        <v>898</v>
      </c>
      <c r="W1280" s="266">
        <v>892</v>
      </c>
      <c r="X1280" s="266">
        <v>0</v>
      </c>
      <c r="Y1280" s="264">
        <v>823</v>
      </c>
      <c r="Z1280" s="267">
        <v>0.0100906812895396</v>
      </c>
      <c r="AA1280" s="267">
        <v>0.00592943966795138</v>
      </c>
      <c r="AB1280" s="267">
        <v>0.0145348837209302</v>
      </c>
      <c r="AC1280" s="268">
        <v>0.00603478878239262</v>
      </c>
      <c r="AD1280" s="269">
        <v>-0.00860544405297885</v>
      </c>
      <c r="AE1280" s="270">
        <v>20177</v>
      </c>
      <c r="AF1280" s="271">
        <v>199</v>
      </c>
      <c r="AG1280" s="271">
        <v>0</v>
      </c>
      <c r="AH1280" s="271">
        <v>19980</v>
      </c>
      <c r="AI1280" s="271">
        <v>161</v>
      </c>
      <c r="AJ1280" s="271">
        <v>0</v>
      </c>
      <c r="AK1280" s="268">
        <v>0.00986271497249343</v>
      </c>
      <c r="AL1280" s="268">
        <v>0.00805805805805806</v>
      </c>
      <c r="AM1280" s="269">
        <v>0.00180465691443537</v>
      </c>
    </row>
    <row r="1281" spans="1:39">
      <c r="A1281" s="279" t="s">
        <v>1972</v>
      </c>
      <c r="B1281" s="280" t="s">
        <v>3352</v>
      </c>
      <c r="C1281" s="262" t="s">
        <v>2000</v>
      </c>
      <c r="D1281" s="280" t="s">
        <v>2001</v>
      </c>
      <c r="E1281" s="263">
        <v>4930</v>
      </c>
      <c r="F1281" s="263">
        <v>36</v>
      </c>
      <c r="G1281" s="263">
        <v>30</v>
      </c>
      <c r="H1281" s="263">
        <v>0</v>
      </c>
      <c r="I1281" s="263">
        <v>0</v>
      </c>
      <c r="J1281" s="264">
        <v>2919</v>
      </c>
      <c r="K1281" s="264">
        <v>33</v>
      </c>
      <c r="L1281" s="264">
        <v>31</v>
      </c>
      <c r="M1281" s="264">
        <v>1</v>
      </c>
      <c r="N1281" s="264">
        <v>0</v>
      </c>
      <c r="O1281" s="264">
        <v>4005</v>
      </c>
      <c r="P1281" s="264">
        <v>54</v>
      </c>
      <c r="Q1281" s="264">
        <v>54</v>
      </c>
      <c r="R1281" s="264">
        <v>27</v>
      </c>
      <c r="S1281" s="264">
        <v>0</v>
      </c>
      <c r="T1281" s="265">
        <v>0.015</v>
      </c>
      <c r="U1281" s="266">
        <v>124156</v>
      </c>
      <c r="V1281" s="266">
        <v>1332</v>
      </c>
      <c r="W1281" s="266">
        <v>1324</v>
      </c>
      <c r="X1281" s="266">
        <v>0</v>
      </c>
      <c r="Y1281" s="264">
        <v>1226</v>
      </c>
      <c r="Z1281" s="267">
        <v>0.0107284384161861</v>
      </c>
      <c r="AA1281" s="267">
        <v>0.00730223123732252</v>
      </c>
      <c r="AB1281" s="267">
        <v>0.0113052415210689</v>
      </c>
      <c r="AC1281" s="268">
        <v>0.0134831460674157</v>
      </c>
      <c r="AD1281" s="269">
        <v>-0.00400301028374634</v>
      </c>
      <c r="AE1281" s="270">
        <v>29283</v>
      </c>
      <c r="AF1281" s="271">
        <v>304</v>
      </c>
      <c r="AG1281" s="271">
        <v>0</v>
      </c>
      <c r="AH1281" s="271">
        <v>28885</v>
      </c>
      <c r="AI1281" s="271">
        <v>286</v>
      </c>
      <c r="AJ1281" s="271">
        <v>0</v>
      </c>
      <c r="AK1281" s="268">
        <v>0.0103814499880477</v>
      </c>
      <c r="AL1281" s="268">
        <v>0.00990133287173273</v>
      </c>
      <c r="AM1281" s="269">
        <v>0.000480117116314939</v>
      </c>
    </row>
    <row r="1282" spans="1:39">
      <c r="A1282" s="279" t="s">
        <v>1972</v>
      </c>
      <c r="B1282" s="280" t="s">
        <v>3352</v>
      </c>
      <c r="C1282" s="262" t="s">
        <v>2002</v>
      </c>
      <c r="D1282" s="280" t="s">
        <v>2003</v>
      </c>
      <c r="E1282" s="263">
        <v>3217</v>
      </c>
      <c r="F1282" s="263">
        <v>25</v>
      </c>
      <c r="G1282" s="263">
        <v>16</v>
      </c>
      <c r="H1282" s="263">
        <v>1</v>
      </c>
      <c r="I1282" s="263">
        <v>0</v>
      </c>
      <c r="J1282" s="264">
        <v>1760</v>
      </c>
      <c r="K1282" s="264">
        <v>33</v>
      </c>
      <c r="L1282" s="264">
        <v>33</v>
      </c>
      <c r="M1282" s="264">
        <v>0</v>
      </c>
      <c r="N1282" s="264">
        <v>0</v>
      </c>
      <c r="O1282" s="264">
        <v>2490</v>
      </c>
      <c r="P1282" s="264">
        <v>36</v>
      </c>
      <c r="Q1282" s="264">
        <v>36</v>
      </c>
      <c r="R1282" s="264">
        <v>3</v>
      </c>
      <c r="S1282" s="264">
        <v>0</v>
      </c>
      <c r="T1282" s="265">
        <v>0.015</v>
      </c>
      <c r="U1282" s="266">
        <v>82315</v>
      </c>
      <c r="V1282" s="266">
        <v>921</v>
      </c>
      <c r="W1282" s="266">
        <v>912</v>
      </c>
      <c r="X1282" s="266">
        <v>2</v>
      </c>
      <c r="Y1282" s="264">
        <v>801</v>
      </c>
      <c r="Z1282" s="267">
        <v>0.0111644293263682</v>
      </c>
      <c r="AA1282" s="267">
        <v>0.00777121541809139</v>
      </c>
      <c r="AB1282" s="267">
        <v>0.01875</v>
      </c>
      <c r="AC1282" s="268">
        <v>0.0144578313253012</v>
      </c>
      <c r="AD1282" s="269">
        <v>-0.0109787845819086</v>
      </c>
      <c r="AE1282" s="270">
        <v>19179</v>
      </c>
      <c r="AF1282" s="271">
        <v>207</v>
      </c>
      <c r="AG1282" s="271">
        <v>0</v>
      </c>
      <c r="AH1282" s="271">
        <v>18353</v>
      </c>
      <c r="AI1282" s="271">
        <v>180</v>
      </c>
      <c r="AJ1282" s="271">
        <v>0</v>
      </c>
      <c r="AK1282" s="268">
        <v>0.010793054903801</v>
      </c>
      <c r="AL1282" s="268">
        <v>0.00980766087288182</v>
      </c>
      <c r="AM1282" s="269">
        <v>0.000985394030919214</v>
      </c>
    </row>
    <row r="1283" spans="1:39">
      <c r="A1283" s="279" t="s">
        <v>1972</v>
      </c>
      <c r="B1283" s="280" t="s">
        <v>3352</v>
      </c>
      <c r="C1283" s="262" t="s">
        <v>2004</v>
      </c>
      <c r="D1283" s="280" t="s">
        <v>2005</v>
      </c>
      <c r="E1283" s="263">
        <v>3345</v>
      </c>
      <c r="F1283" s="263">
        <v>33</v>
      </c>
      <c r="G1283" s="263">
        <v>26</v>
      </c>
      <c r="H1283" s="263">
        <v>0</v>
      </c>
      <c r="I1283" s="263">
        <v>0</v>
      </c>
      <c r="J1283" s="264">
        <v>2153</v>
      </c>
      <c r="K1283" s="264">
        <v>32</v>
      </c>
      <c r="L1283" s="264">
        <v>32</v>
      </c>
      <c r="M1283" s="264">
        <v>0</v>
      </c>
      <c r="N1283" s="264">
        <v>0</v>
      </c>
      <c r="O1283" s="264">
        <v>2822</v>
      </c>
      <c r="P1283" s="264">
        <v>42</v>
      </c>
      <c r="Q1283" s="264">
        <v>42</v>
      </c>
      <c r="R1283" s="264">
        <v>0</v>
      </c>
      <c r="S1283" s="264">
        <v>0</v>
      </c>
      <c r="T1283" s="265">
        <v>0.015</v>
      </c>
      <c r="U1283" s="266">
        <v>92061</v>
      </c>
      <c r="V1283" s="266">
        <v>1173</v>
      </c>
      <c r="W1283" s="266">
        <v>1166</v>
      </c>
      <c r="X1283" s="266">
        <v>0</v>
      </c>
      <c r="Y1283" s="264">
        <v>1028</v>
      </c>
      <c r="Z1283" s="267">
        <v>0.012741551797178</v>
      </c>
      <c r="AA1283" s="267">
        <v>0.00986547085201794</v>
      </c>
      <c r="AB1283" s="267">
        <v>0.0148629818857408</v>
      </c>
      <c r="AC1283" s="268">
        <v>0.0148830616583983</v>
      </c>
      <c r="AD1283" s="269">
        <v>-0.00499751103372289</v>
      </c>
      <c r="AE1283" s="270">
        <v>20779</v>
      </c>
      <c r="AF1283" s="271">
        <v>277</v>
      </c>
      <c r="AG1283" s="271">
        <v>0</v>
      </c>
      <c r="AH1283" s="271">
        <v>20650</v>
      </c>
      <c r="AI1283" s="271">
        <v>278</v>
      </c>
      <c r="AJ1283" s="271">
        <v>0</v>
      </c>
      <c r="AK1283" s="268">
        <v>0.0133307666393955</v>
      </c>
      <c r="AL1283" s="268">
        <v>0.0134624697336562</v>
      </c>
      <c r="AM1283" s="269">
        <v>-0.000131703094260629</v>
      </c>
    </row>
    <row r="1284" spans="1:39">
      <c r="A1284" s="279" t="s">
        <v>1972</v>
      </c>
      <c r="B1284" s="280" t="s">
        <v>3352</v>
      </c>
      <c r="C1284" s="262" t="s">
        <v>2006</v>
      </c>
      <c r="D1284" s="280" t="s">
        <v>2007</v>
      </c>
      <c r="E1284" s="263">
        <v>5968</v>
      </c>
      <c r="F1284" s="263">
        <v>81</v>
      </c>
      <c r="G1284" s="263">
        <v>60</v>
      </c>
      <c r="H1284" s="263">
        <v>0</v>
      </c>
      <c r="I1284" s="263">
        <v>0</v>
      </c>
      <c r="J1284" s="264">
        <v>3520</v>
      </c>
      <c r="K1284" s="264">
        <v>39</v>
      </c>
      <c r="L1284" s="264">
        <v>39</v>
      </c>
      <c r="M1284" s="264">
        <v>0</v>
      </c>
      <c r="N1284" s="264">
        <v>0</v>
      </c>
      <c r="O1284" s="264">
        <v>4888</v>
      </c>
      <c r="P1284" s="264">
        <v>67</v>
      </c>
      <c r="Q1284" s="264">
        <v>67</v>
      </c>
      <c r="R1284" s="264">
        <v>21</v>
      </c>
      <c r="S1284" s="264">
        <v>0</v>
      </c>
      <c r="T1284" s="265">
        <v>0.015</v>
      </c>
      <c r="U1284" s="266">
        <v>153782</v>
      </c>
      <c r="V1284" s="266">
        <v>2181</v>
      </c>
      <c r="W1284" s="266">
        <v>2160</v>
      </c>
      <c r="X1284" s="266">
        <v>0</v>
      </c>
      <c r="Y1284" s="264">
        <v>1973</v>
      </c>
      <c r="Z1284" s="267">
        <v>0.0141824140666658</v>
      </c>
      <c r="AA1284" s="267">
        <v>0.0135723860589812</v>
      </c>
      <c r="AB1284" s="267">
        <v>0.0110795454545455</v>
      </c>
      <c r="AC1284" s="268">
        <v>0.0137070376432079</v>
      </c>
      <c r="AD1284" s="269">
        <v>0.00249284060443578</v>
      </c>
      <c r="AE1284" s="270">
        <v>35878</v>
      </c>
      <c r="AF1284" s="271">
        <v>464</v>
      </c>
      <c r="AG1284" s="271">
        <v>0</v>
      </c>
      <c r="AH1284" s="271">
        <v>34889</v>
      </c>
      <c r="AI1284" s="271">
        <v>481</v>
      </c>
      <c r="AJ1284" s="271">
        <v>0</v>
      </c>
      <c r="AK1284" s="268">
        <v>0.0129327164278945</v>
      </c>
      <c r="AL1284" s="268">
        <v>0.013786580297515</v>
      </c>
      <c r="AM1284" s="269">
        <v>-0.000853863869620445</v>
      </c>
    </row>
    <row r="1285" spans="1:39">
      <c r="A1285" s="279" t="s">
        <v>1972</v>
      </c>
      <c r="B1285" s="280" t="s">
        <v>3352</v>
      </c>
      <c r="C1285" s="262" t="s">
        <v>2008</v>
      </c>
      <c r="D1285" s="280" t="s">
        <v>2009</v>
      </c>
      <c r="E1285" s="263">
        <v>4487</v>
      </c>
      <c r="F1285" s="263">
        <v>67</v>
      </c>
      <c r="G1285" s="263">
        <v>45</v>
      </c>
      <c r="H1285" s="263">
        <v>0</v>
      </c>
      <c r="I1285" s="263">
        <v>0</v>
      </c>
      <c r="J1285" s="264">
        <v>2666</v>
      </c>
      <c r="K1285" s="264">
        <v>37</v>
      </c>
      <c r="L1285" s="264">
        <v>37</v>
      </c>
      <c r="M1285" s="264">
        <v>3</v>
      </c>
      <c r="N1285" s="264">
        <v>0</v>
      </c>
      <c r="O1285" s="264">
        <v>3656</v>
      </c>
      <c r="P1285" s="264">
        <v>58</v>
      </c>
      <c r="Q1285" s="264">
        <v>58</v>
      </c>
      <c r="R1285" s="264">
        <v>34</v>
      </c>
      <c r="S1285" s="264">
        <v>0</v>
      </c>
      <c r="T1285" s="265">
        <v>0.015</v>
      </c>
      <c r="U1285" s="266">
        <v>116182</v>
      </c>
      <c r="V1285" s="266">
        <v>1381</v>
      </c>
      <c r="W1285" s="266">
        <v>1359</v>
      </c>
      <c r="X1285" s="266">
        <v>0</v>
      </c>
      <c r="Y1285" s="264">
        <v>1239</v>
      </c>
      <c r="Z1285" s="267">
        <v>0.0118865228692913</v>
      </c>
      <c r="AA1285" s="267">
        <v>0.0149320258524627</v>
      </c>
      <c r="AB1285" s="267">
        <v>0.0138784696174044</v>
      </c>
      <c r="AC1285" s="268">
        <v>0.0158643326039387</v>
      </c>
      <c r="AD1285" s="269">
        <v>0.00105355623505832</v>
      </c>
      <c r="AE1285" s="270">
        <v>26375</v>
      </c>
      <c r="AF1285" s="271">
        <v>337</v>
      </c>
      <c r="AG1285" s="271">
        <v>0</v>
      </c>
      <c r="AH1285" s="271">
        <v>26398</v>
      </c>
      <c r="AI1285" s="271">
        <v>324</v>
      </c>
      <c r="AJ1285" s="271">
        <v>0</v>
      </c>
      <c r="AK1285" s="268">
        <v>0.0127772511848341</v>
      </c>
      <c r="AL1285" s="268">
        <v>0.0122736570952345</v>
      </c>
      <c r="AM1285" s="269">
        <v>0.000503594089599636</v>
      </c>
    </row>
    <row r="1286" spans="1:39">
      <c r="A1286" s="279" t="s">
        <v>1972</v>
      </c>
      <c r="B1286" s="280" t="s">
        <v>3352</v>
      </c>
      <c r="C1286" s="262" t="s">
        <v>2010</v>
      </c>
      <c r="D1286" s="280" t="s">
        <v>2011</v>
      </c>
      <c r="E1286" s="263">
        <v>3960</v>
      </c>
      <c r="F1286" s="263">
        <v>52</v>
      </c>
      <c r="G1286" s="263">
        <v>35</v>
      </c>
      <c r="H1286" s="263">
        <v>0</v>
      </c>
      <c r="I1286" s="263">
        <v>0</v>
      </c>
      <c r="J1286" s="264">
        <v>2365</v>
      </c>
      <c r="K1286" s="264">
        <v>37</v>
      </c>
      <c r="L1286" s="264">
        <v>37</v>
      </c>
      <c r="M1286" s="264">
        <v>0</v>
      </c>
      <c r="N1286" s="264">
        <v>0</v>
      </c>
      <c r="O1286" s="264">
        <v>3275</v>
      </c>
      <c r="P1286" s="264">
        <v>69</v>
      </c>
      <c r="Q1286" s="264">
        <v>69</v>
      </c>
      <c r="R1286" s="264">
        <v>32</v>
      </c>
      <c r="S1286" s="264">
        <v>0</v>
      </c>
      <c r="T1286" s="265">
        <v>0.015</v>
      </c>
      <c r="U1286" s="266">
        <v>102487</v>
      </c>
      <c r="V1286" s="266">
        <v>1933</v>
      </c>
      <c r="W1286" s="266">
        <v>1915</v>
      </c>
      <c r="X1286" s="266">
        <v>0</v>
      </c>
      <c r="Y1286" s="264">
        <v>1777</v>
      </c>
      <c r="Z1286" s="267">
        <v>0.0188609287031526</v>
      </c>
      <c r="AA1286" s="267">
        <v>0.0131313131313131</v>
      </c>
      <c r="AB1286" s="267">
        <v>0.0156448202959831</v>
      </c>
      <c r="AC1286" s="268">
        <v>0.0210687022900763</v>
      </c>
      <c r="AD1286" s="269">
        <v>-0.00251350716466995</v>
      </c>
      <c r="AE1286" s="270">
        <v>23229</v>
      </c>
      <c r="AF1286" s="271">
        <v>437</v>
      </c>
      <c r="AG1286" s="271">
        <v>0</v>
      </c>
      <c r="AH1286" s="271">
        <v>23073</v>
      </c>
      <c r="AI1286" s="271">
        <v>436</v>
      </c>
      <c r="AJ1286" s="271">
        <v>0</v>
      </c>
      <c r="AK1286" s="268">
        <v>0.0188126910327608</v>
      </c>
      <c r="AL1286" s="268">
        <v>0.0188965457461102</v>
      </c>
      <c r="AM1286" s="269">
        <v>-8.38547133493982e-5</v>
      </c>
    </row>
    <row r="1287" spans="1:39">
      <c r="A1287" s="279" t="s">
        <v>1972</v>
      </c>
      <c r="B1287" s="280" t="s">
        <v>3352</v>
      </c>
      <c r="C1287" s="262" t="s">
        <v>2012</v>
      </c>
      <c r="D1287" s="280" t="s">
        <v>2013</v>
      </c>
      <c r="E1287" s="263">
        <v>3252</v>
      </c>
      <c r="F1287" s="263">
        <v>78</v>
      </c>
      <c r="G1287" s="263">
        <v>56</v>
      </c>
      <c r="H1287" s="263">
        <v>4</v>
      </c>
      <c r="I1287" s="263">
        <v>0</v>
      </c>
      <c r="J1287" s="264">
        <v>1888</v>
      </c>
      <c r="K1287" s="264">
        <v>33</v>
      </c>
      <c r="L1287" s="264">
        <v>32</v>
      </c>
      <c r="M1287" s="264">
        <v>1</v>
      </c>
      <c r="N1287" s="264">
        <v>0</v>
      </c>
      <c r="O1287" s="264">
        <v>2660</v>
      </c>
      <c r="P1287" s="264">
        <v>48</v>
      </c>
      <c r="Q1287" s="264">
        <v>48</v>
      </c>
      <c r="R1287" s="264">
        <v>19</v>
      </c>
      <c r="S1287" s="264">
        <v>0</v>
      </c>
      <c r="T1287" s="265">
        <v>0.015</v>
      </c>
      <c r="U1287" s="266">
        <v>83321</v>
      </c>
      <c r="V1287" s="266">
        <v>1399</v>
      </c>
      <c r="W1287" s="266">
        <v>1376</v>
      </c>
      <c r="X1287" s="266">
        <v>1</v>
      </c>
      <c r="Y1287" s="264">
        <v>1244</v>
      </c>
      <c r="Z1287" s="267">
        <v>0.0167784832155159</v>
      </c>
      <c r="AA1287" s="267">
        <v>0.0239852398523985</v>
      </c>
      <c r="AB1287" s="267">
        <v>0.017478813559322</v>
      </c>
      <c r="AC1287" s="268">
        <v>0.0180451127819549</v>
      </c>
      <c r="AD1287" s="269">
        <v>0.00650642629307649</v>
      </c>
      <c r="AE1287" s="270">
        <v>19346</v>
      </c>
      <c r="AF1287" s="271">
        <v>349</v>
      </c>
      <c r="AG1287" s="271">
        <v>0</v>
      </c>
      <c r="AH1287" s="271">
        <v>18997</v>
      </c>
      <c r="AI1287" s="271">
        <v>334</v>
      </c>
      <c r="AJ1287" s="271">
        <v>0</v>
      </c>
      <c r="AK1287" s="268">
        <v>0.0180399048898997</v>
      </c>
      <c r="AL1287" s="268">
        <v>0.0175817234300153</v>
      </c>
      <c r="AM1287" s="269">
        <v>0.000458181459884455</v>
      </c>
    </row>
    <row r="1288" spans="1:39">
      <c r="A1288" s="279" t="s">
        <v>1972</v>
      </c>
      <c r="B1288" s="280" t="s">
        <v>3353</v>
      </c>
      <c r="C1288" s="262" t="s">
        <v>2014</v>
      </c>
      <c r="D1288" s="280" t="s">
        <v>2015</v>
      </c>
      <c r="E1288" s="263">
        <v>9809</v>
      </c>
      <c r="F1288" s="263">
        <v>162</v>
      </c>
      <c r="G1288" s="263">
        <v>106</v>
      </c>
      <c r="H1288" s="263">
        <v>10</v>
      </c>
      <c r="I1288" s="263">
        <v>0</v>
      </c>
      <c r="J1288" s="264">
        <v>5851</v>
      </c>
      <c r="K1288" s="264">
        <v>122</v>
      </c>
      <c r="L1288" s="264">
        <v>122</v>
      </c>
      <c r="M1288" s="264">
        <v>0</v>
      </c>
      <c r="N1288" s="264">
        <v>0</v>
      </c>
      <c r="O1288" s="264">
        <v>6280</v>
      </c>
      <c r="P1288" s="264">
        <v>141</v>
      </c>
      <c r="Q1288" s="264">
        <v>141</v>
      </c>
      <c r="R1288" s="264">
        <v>22</v>
      </c>
      <c r="S1288" s="264">
        <v>0</v>
      </c>
      <c r="T1288" s="265">
        <v>0.015</v>
      </c>
      <c r="U1288" s="266">
        <v>231373</v>
      </c>
      <c r="V1288" s="266">
        <v>4048</v>
      </c>
      <c r="W1288" s="266">
        <v>3992</v>
      </c>
      <c r="X1288" s="266">
        <v>5</v>
      </c>
      <c r="Y1288" s="264">
        <v>3534</v>
      </c>
      <c r="Z1288" s="267">
        <v>0.0174739489914554</v>
      </c>
      <c r="AA1288" s="267">
        <v>0.0165154449994903</v>
      </c>
      <c r="AB1288" s="267">
        <v>0.0208511365578534</v>
      </c>
      <c r="AC1288" s="268">
        <v>0.0224522292993631</v>
      </c>
      <c r="AD1288" s="269">
        <v>-0.00433569155836309</v>
      </c>
      <c r="AE1288" s="270">
        <v>50786</v>
      </c>
      <c r="AF1288" s="271">
        <v>953</v>
      </c>
      <c r="AG1288" s="271">
        <v>0</v>
      </c>
      <c r="AH1288" s="271">
        <v>50813</v>
      </c>
      <c r="AI1288" s="271">
        <v>974</v>
      </c>
      <c r="AJ1288" s="271">
        <v>0</v>
      </c>
      <c r="AK1288" s="268">
        <v>0.0187650139802308</v>
      </c>
      <c r="AL1288" s="268">
        <v>0.0191683230669317</v>
      </c>
      <c r="AM1288" s="269">
        <v>-0.000403309086700918</v>
      </c>
    </row>
    <row r="1289" spans="1:39">
      <c r="A1289" s="279" t="s">
        <v>1972</v>
      </c>
      <c r="B1289" s="280" t="s">
        <v>3353</v>
      </c>
      <c r="C1289" s="262" t="s">
        <v>2016</v>
      </c>
      <c r="D1289" s="280" t="s">
        <v>2017</v>
      </c>
      <c r="E1289" s="263">
        <v>4346</v>
      </c>
      <c r="F1289" s="263">
        <v>64</v>
      </c>
      <c r="G1289" s="263">
        <v>51</v>
      </c>
      <c r="H1289" s="263">
        <v>0</v>
      </c>
      <c r="I1289" s="263">
        <v>0</v>
      </c>
      <c r="J1289" s="264">
        <v>2753</v>
      </c>
      <c r="K1289" s="264">
        <v>37</v>
      </c>
      <c r="L1289" s="264">
        <v>37</v>
      </c>
      <c r="M1289" s="264">
        <v>0</v>
      </c>
      <c r="N1289" s="264">
        <v>0</v>
      </c>
      <c r="O1289" s="264">
        <v>2971</v>
      </c>
      <c r="P1289" s="264">
        <v>68</v>
      </c>
      <c r="Q1289" s="264">
        <v>68</v>
      </c>
      <c r="R1289" s="264">
        <v>18</v>
      </c>
      <c r="S1289" s="264">
        <v>0</v>
      </c>
      <c r="T1289" s="265">
        <v>0.015</v>
      </c>
      <c r="U1289" s="266">
        <v>109300</v>
      </c>
      <c r="V1289" s="266">
        <v>1943</v>
      </c>
      <c r="W1289" s="266">
        <v>1929</v>
      </c>
      <c r="X1289" s="266">
        <v>1</v>
      </c>
      <c r="Y1289" s="264">
        <v>1756</v>
      </c>
      <c r="Z1289" s="267">
        <v>0.0177676120768527</v>
      </c>
      <c r="AA1289" s="267">
        <v>0.014726184997699</v>
      </c>
      <c r="AB1289" s="267">
        <v>0.0134398837631675</v>
      </c>
      <c r="AC1289" s="268">
        <v>0.0228879165264221</v>
      </c>
      <c r="AD1289" s="269">
        <v>0.00128630123453158</v>
      </c>
      <c r="AE1289" s="270">
        <v>24648</v>
      </c>
      <c r="AF1289" s="271">
        <v>479</v>
      </c>
      <c r="AG1289" s="271">
        <v>0</v>
      </c>
      <c r="AH1289" s="271">
        <v>24728</v>
      </c>
      <c r="AI1289" s="271">
        <v>472</v>
      </c>
      <c r="AJ1289" s="271">
        <v>0</v>
      </c>
      <c r="AK1289" s="268">
        <v>0.0194336254462837</v>
      </c>
      <c r="AL1289" s="268">
        <v>0.0190876738919444</v>
      </c>
      <c r="AM1289" s="269">
        <v>0.000345951554339318</v>
      </c>
    </row>
    <row r="1290" spans="1:39">
      <c r="A1290" s="279" t="s">
        <v>1972</v>
      </c>
      <c r="B1290" s="280" t="s">
        <v>3353</v>
      </c>
      <c r="C1290" s="262" t="s">
        <v>2018</v>
      </c>
      <c r="D1290" s="280" t="s">
        <v>2019</v>
      </c>
      <c r="E1290" s="263">
        <v>9589</v>
      </c>
      <c r="F1290" s="263">
        <v>162</v>
      </c>
      <c r="G1290" s="263">
        <v>105</v>
      </c>
      <c r="H1290" s="263">
        <v>2</v>
      </c>
      <c r="I1290" s="263">
        <v>0</v>
      </c>
      <c r="J1290" s="264">
        <v>6477</v>
      </c>
      <c r="K1290" s="264">
        <v>153</v>
      </c>
      <c r="L1290" s="264">
        <v>152</v>
      </c>
      <c r="M1290" s="264">
        <v>14</v>
      </c>
      <c r="N1290" s="264">
        <v>0</v>
      </c>
      <c r="O1290" s="264">
        <v>6609</v>
      </c>
      <c r="P1290" s="264">
        <v>203</v>
      </c>
      <c r="Q1290" s="264">
        <v>203</v>
      </c>
      <c r="R1290" s="264">
        <v>69</v>
      </c>
      <c r="S1290" s="264">
        <v>0</v>
      </c>
      <c r="T1290" s="265">
        <v>0.015</v>
      </c>
      <c r="U1290" s="266">
        <v>223048</v>
      </c>
      <c r="V1290" s="266">
        <v>4690</v>
      </c>
      <c r="W1290" s="266">
        <v>4632</v>
      </c>
      <c r="X1290" s="266">
        <v>6</v>
      </c>
      <c r="Y1290" s="264">
        <v>4147</v>
      </c>
      <c r="Z1290" s="267">
        <v>0.0209999641332807</v>
      </c>
      <c r="AA1290" s="267">
        <v>0.0168943581186777</v>
      </c>
      <c r="AB1290" s="267">
        <v>0.0236220472440945</v>
      </c>
      <c r="AC1290" s="268">
        <v>0.0307156907247693</v>
      </c>
      <c r="AD1290" s="269">
        <v>-0.00672768912541684</v>
      </c>
      <c r="AE1290" s="270">
        <v>52242</v>
      </c>
      <c r="AF1290" s="271">
        <v>1172</v>
      </c>
      <c r="AG1290" s="271">
        <v>0</v>
      </c>
      <c r="AH1290" s="271">
        <v>48293</v>
      </c>
      <c r="AI1290" s="271">
        <v>1185</v>
      </c>
      <c r="AJ1290" s="271">
        <v>1</v>
      </c>
      <c r="AK1290" s="268">
        <v>0.0224340568890931</v>
      </c>
      <c r="AL1290" s="268">
        <v>0.0245170107468991</v>
      </c>
      <c r="AM1290" s="269">
        <v>-0.00208295385780607</v>
      </c>
    </row>
    <row r="1291" spans="1:39">
      <c r="A1291" s="279" t="s">
        <v>1972</v>
      </c>
      <c r="B1291" s="280" t="s">
        <v>3353</v>
      </c>
      <c r="C1291" s="262" t="s">
        <v>2020</v>
      </c>
      <c r="D1291" s="280" t="s">
        <v>2021</v>
      </c>
      <c r="E1291" s="263">
        <v>2</v>
      </c>
      <c r="F1291" s="263">
        <v>168</v>
      </c>
      <c r="G1291" s="263">
        <v>121</v>
      </c>
      <c r="H1291" s="263">
        <v>0</v>
      </c>
      <c r="I1291" s="263">
        <v>0</v>
      </c>
      <c r="J1291" s="264">
        <v>0</v>
      </c>
      <c r="K1291" s="264">
        <v>63</v>
      </c>
      <c r="L1291" s="264">
        <v>63</v>
      </c>
      <c r="M1291" s="264">
        <v>0</v>
      </c>
      <c r="N1291" s="264">
        <v>0</v>
      </c>
      <c r="O1291" s="264">
        <v>0</v>
      </c>
      <c r="P1291" s="264">
        <v>175</v>
      </c>
      <c r="Q1291" s="264">
        <v>175</v>
      </c>
      <c r="R1291" s="264">
        <v>4</v>
      </c>
      <c r="S1291" s="264">
        <v>0</v>
      </c>
      <c r="T1291" s="265">
        <v>0.015</v>
      </c>
      <c r="U1291" s="266">
        <v>79687</v>
      </c>
      <c r="V1291" s="266">
        <v>3690</v>
      </c>
      <c r="W1291" s="266">
        <v>3643</v>
      </c>
      <c r="X1291" s="266">
        <v>0</v>
      </c>
      <c r="Y1291" s="264">
        <v>2766</v>
      </c>
      <c r="Z1291" s="267">
        <v>0.046306172901477</v>
      </c>
      <c r="AA1291" s="267">
        <v>84</v>
      </c>
      <c r="AB1291" s="267">
        <v>0</v>
      </c>
      <c r="AC1291" s="268">
        <v>0</v>
      </c>
      <c r="AD1291" s="269">
        <v>84</v>
      </c>
      <c r="AE1291" s="270">
        <v>5755</v>
      </c>
      <c r="AF1291" s="271">
        <v>1302</v>
      </c>
      <c r="AG1291" s="271">
        <v>0</v>
      </c>
      <c r="AH1291" s="271">
        <v>21363</v>
      </c>
      <c r="AI1291" s="271">
        <v>718</v>
      </c>
      <c r="AJ1291" s="271">
        <v>0</v>
      </c>
      <c r="AK1291" s="268">
        <v>0.226238053866203</v>
      </c>
      <c r="AL1291" s="268">
        <v>0.0336095117726911</v>
      </c>
      <c r="AM1291" s="269">
        <v>0.192628542093512</v>
      </c>
    </row>
    <row r="1292" spans="1:39">
      <c r="A1292" s="279" t="s">
        <v>1972</v>
      </c>
      <c r="B1292" s="280" t="s">
        <v>3353</v>
      </c>
      <c r="C1292" s="262" t="s">
        <v>2022</v>
      </c>
      <c r="D1292" s="280" t="s">
        <v>2023</v>
      </c>
      <c r="E1292" s="263">
        <v>4438</v>
      </c>
      <c r="F1292" s="263">
        <v>41</v>
      </c>
      <c r="G1292" s="263">
        <v>28</v>
      </c>
      <c r="H1292" s="263">
        <v>0</v>
      </c>
      <c r="I1292" s="263">
        <v>0</v>
      </c>
      <c r="J1292" s="264">
        <v>2918</v>
      </c>
      <c r="K1292" s="264">
        <v>44</v>
      </c>
      <c r="L1292" s="264">
        <v>42</v>
      </c>
      <c r="M1292" s="264">
        <v>10</v>
      </c>
      <c r="N1292" s="264">
        <v>0</v>
      </c>
      <c r="O1292" s="264">
        <v>2964</v>
      </c>
      <c r="P1292" s="264">
        <v>60</v>
      </c>
      <c r="Q1292" s="264">
        <v>60</v>
      </c>
      <c r="R1292" s="264">
        <v>25</v>
      </c>
      <c r="S1292" s="264">
        <v>0</v>
      </c>
      <c r="T1292" s="265">
        <v>0.015</v>
      </c>
      <c r="U1292" s="266">
        <v>106123</v>
      </c>
      <c r="V1292" s="266">
        <v>1849</v>
      </c>
      <c r="W1292" s="266">
        <v>1834</v>
      </c>
      <c r="X1292" s="266">
        <v>0</v>
      </c>
      <c r="Y1292" s="264">
        <v>1704</v>
      </c>
      <c r="Z1292" s="267">
        <v>0.0174231787642641</v>
      </c>
      <c r="AA1292" s="267">
        <v>0.0092383956737269</v>
      </c>
      <c r="AB1292" s="267">
        <v>0.0150788211103496</v>
      </c>
      <c r="AC1292" s="268">
        <v>0.0202429149797571</v>
      </c>
      <c r="AD1292" s="269">
        <v>-0.00584042543662265</v>
      </c>
      <c r="AE1292" s="270">
        <v>24158</v>
      </c>
      <c r="AF1292" s="271">
        <v>419</v>
      </c>
      <c r="AG1292" s="271">
        <v>0</v>
      </c>
      <c r="AH1292" s="271">
        <v>22847</v>
      </c>
      <c r="AI1292" s="271">
        <v>426</v>
      </c>
      <c r="AJ1292" s="271">
        <v>0</v>
      </c>
      <c r="AK1292" s="268">
        <v>0.017344151005878</v>
      </c>
      <c r="AL1292" s="268">
        <v>0.0186457740622401</v>
      </c>
      <c r="AM1292" s="269">
        <v>-0.00130162305636215</v>
      </c>
    </row>
    <row r="1293" spans="1:39">
      <c r="A1293" s="279" t="s">
        <v>1972</v>
      </c>
      <c r="B1293" s="280" t="s">
        <v>3353</v>
      </c>
      <c r="C1293" s="262" t="s">
        <v>2024</v>
      </c>
      <c r="D1293" s="280" t="s">
        <v>2025</v>
      </c>
      <c r="E1293" s="263">
        <v>4057</v>
      </c>
      <c r="F1293" s="263">
        <v>95</v>
      </c>
      <c r="G1293" s="263">
        <v>59</v>
      </c>
      <c r="H1293" s="263">
        <v>0</v>
      </c>
      <c r="I1293" s="263">
        <v>0</v>
      </c>
      <c r="J1293" s="264">
        <v>2592</v>
      </c>
      <c r="K1293" s="264">
        <v>71</v>
      </c>
      <c r="L1293" s="264">
        <v>70</v>
      </c>
      <c r="M1293" s="264">
        <v>2</v>
      </c>
      <c r="N1293" s="264">
        <v>0</v>
      </c>
      <c r="O1293" s="264">
        <v>2559</v>
      </c>
      <c r="P1293" s="264">
        <v>90</v>
      </c>
      <c r="Q1293" s="264">
        <v>89</v>
      </c>
      <c r="R1293" s="264">
        <v>29</v>
      </c>
      <c r="S1293" s="264">
        <v>0</v>
      </c>
      <c r="T1293" s="265">
        <v>0.015</v>
      </c>
      <c r="U1293" s="266">
        <v>88172</v>
      </c>
      <c r="V1293" s="266">
        <v>2361</v>
      </c>
      <c r="W1293" s="266">
        <v>2323</v>
      </c>
      <c r="X1293" s="266">
        <v>0</v>
      </c>
      <c r="Y1293" s="264">
        <v>2110</v>
      </c>
      <c r="Z1293" s="267">
        <v>0.026777208184004</v>
      </c>
      <c r="AA1293" s="267">
        <v>0.0234163174759675</v>
      </c>
      <c r="AB1293" s="267">
        <v>0.027391975308642</v>
      </c>
      <c r="AC1293" s="268">
        <v>0.0351699882766706</v>
      </c>
      <c r="AD1293" s="269">
        <v>-0.00397565783267451</v>
      </c>
      <c r="AE1293" s="270">
        <v>20816</v>
      </c>
      <c r="AF1293" s="271">
        <v>581</v>
      </c>
      <c r="AG1293" s="271">
        <v>0</v>
      </c>
      <c r="AH1293" s="271">
        <v>18786</v>
      </c>
      <c r="AI1293" s="271">
        <v>543</v>
      </c>
      <c r="AJ1293" s="271">
        <v>0</v>
      </c>
      <c r="AK1293" s="268">
        <v>0.0279112221368178</v>
      </c>
      <c r="AL1293" s="268">
        <v>0.0289045033535612</v>
      </c>
      <c r="AM1293" s="269">
        <v>-0.00099328121674333</v>
      </c>
    </row>
    <row r="1294" spans="1:39">
      <c r="A1294" s="279" t="s">
        <v>1972</v>
      </c>
      <c r="B1294" s="280" t="s">
        <v>3353</v>
      </c>
      <c r="C1294" s="262" t="s">
        <v>2026</v>
      </c>
      <c r="D1294" s="280" t="s">
        <v>2027</v>
      </c>
      <c r="E1294" s="263">
        <v>11720</v>
      </c>
      <c r="F1294" s="263">
        <v>124</v>
      </c>
      <c r="G1294" s="263">
        <v>96</v>
      </c>
      <c r="H1294" s="263">
        <v>0</v>
      </c>
      <c r="I1294" s="263">
        <v>0</v>
      </c>
      <c r="J1294" s="264">
        <v>7162</v>
      </c>
      <c r="K1294" s="264">
        <v>125</v>
      </c>
      <c r="L1294" s="264">
        <v>123</v>
      </c>
      <c r="M1294" s="264">
        <v>10</v>
      </c>
      <c r="N1294" s="264">
        <v>0</v>
      </c>
      <c r="O1294" s="264">
        <v>7990</v>
      </c>
      <c r="P1294" s="264">
        <v>191</v>
      </c>
      <c r="Q1294" s="264">
        <v>191</v>
      </c>
      <c r="R1294" s="264">
        <v>46</v>
      </c>
      <c r="S1294" s="264">
        <v>0</v>
      </c>
      <c r="T1294" s="265">
        <v>0.015</v>
      </c>
      <c r="U1294" s="266">
        <v>281805</v>
      </c>
      <c r="V1294" s="266">
        <v>5463</v>
      </c>
      <c r="W1294" s="266">
        <v>5431</v>
      </c>
      <c r="X1294" s="266">
        <v>2</v>
      </c>
      <c r="Y1294" s="264">
        <v>4972</v>
      </c>
      <c r="Z1294" s="267">
        <v>0.0193786483561328</v>
      </c>
      <c r="AA1294" s="267">
        <v>0.010580204778157</v>
      </c>
      <c r="AB1294" s="267">
        <v>0.0174532253560458</v>
      </c>
      <c r="AC1294" s="268">
        <v>0.0239048811013767</v>
      </c>
      <c r="AD1294" s="269">
        <v>-0.0068730205778888</v>
      </c>
      <c r="AE1294" s="270">
        <v>63109</v>
      </c>
      <c r="AF1294" s="271">
        <v>1218</v>
      </c>
      <c r="AG1294" s="271">
        <v>0</v>
      </c>
      <c r="AH1294" s="271">
        <v>63465</v>
      </c>
      <c r="AI1294" s="271">
        <v>1313</v>
      </c>
      <c r="AJ1294" s="271">
        <v>1</v>
      </c>
      <c r="AK1294" s="268">
        <v>0.0192999413712783</v>
      </c>
      <c r="AL1294" s="268">
        <v>0.0206728117860238</v>
      </c>
      <c r="AM1294" s="269">
        <v>-0.00137287041474553</v>
      </c>
    </row>
    <row r="1295" spans="1:39">
      <c r="A1295" s="279" t="s">
        <v>1972</v>
      </c>
      <c r="B1295" s="280" t="s">
        <v>3353</v>
      </c>
      <c r="C1295" s="262" t="s">
        <v>2028</v>
      </c>
      <c r="D1295" s="280" t="s">
        <v>2029</v>
      </c>
      <c r="E1295" s="263">
        <v>3258</v>
      </c>
      <c r="F1295" s="263">
        <v>26</v>
      </c>
      <c r="G1295" s="263">
        <v>20</v>
      </c>
      <c r="H1295" s="263">
        <v>0</v>
      </c>
      <c r="I1295" s="263">
        <v>0</v>
      </c>
      <c r="J1295" s="264">
        <v>1924</v>
      </c>
      <c r="K1295" s="264">
        <v>26</v>
      </c>
      <c r="L1295" s="264">
        <v>26</v>
      </c>
      <c r="M1295" s="264">
        <v>2</v>
      </c>
      <c r="N1295" s="264">
        <v>0</v>
      </c>
      <c r="O1295" s="264">
        <v>2057</v>
      </c>
      <c r="P1295" s="264">
        <v>33</v>
      </c>
      <c r="Q1295" s="264">
        <v>33</v>
      </c>
      <c r="R1295" s="264">
        <v>11</v>
      </c>
      <c r="S1295" s="264">
        <v>0</v>
      </c>
      <c r="T1295" s="265">
        <v>0.015</v>
      </c>
      <c r="U1295" s="266">
        <v>77508</v>
      </c>
      <c r="V1295" s="266">
        <v>1127</v>
      </c>
      <c r="W1295" s="266">
        <v>1121</v>
      </c>
      <c r="X1295" s="266">
        <v>1</v>
      </c>
      <c r="Y1295" s="264">
        <v>1043</v>
      </c>
      <c r="Z1295" s="267">
        <v>0.0145275326417918</v>
      </c>
      <c r="AA1295" s="267">
        <v>0.00798035604665439</v>
      </c>
      <c r="AB1295" s="267">
        <v>0.0135135135135135</v>
      </c>
      <c r="AC1295" s="268">
        <v>0.0160427807486631</v>
      </c>
      <c r="AD1295" s="269">
        <v>-0.00553315746685912</v>
      </c>
      <c r="AE1295" s="270">
        <v>17518</v>
      </c>
      <c r="AF1295" s="271">
        <v>246</v>
      </c>
      <c r="AG1295" s="271">
        <v>0</v>
      </c>
      <c r="AH1295" s="271">
        <v>17263</v>
      </c>
      <c r="AI1295" s="271">
        <v>229</v>
      </c>
      <c r="AJ1295" s="271">
        <v>0</v>
      </c>
      <c r="AK1295" s="268">
        <v>0.014042698938235</v>
      </c>
      <c r="AL1295" s="268">
        <v>0.0132653652319991</v>
      </c>
      <c r="AM1295" s="269">
        <v>0.000777333706235884</v>
      </c>
    </row>
    <row r="1296" spans="1:39">
      <c r="A1296" s="279" t="s">
        <v>1972</v>
      </c>
      <c r="B1296" s="280" t="s">
        <v>3353</v>
      </c>
      <c r="C1296" s="262" t="s">
        <v>2030</v>
      </c>
      <c r="D1296" s="280" t="s">
        <v>2031</v>
      </c>
      <c r="E1296" s="263">
        <v>0</v>
      </c>
      <c r="F1296" s="263">
        <v>0</v>
      </c>
      <c r="G1296" s="263">
        <v>0</v>
      </c>
      <c r="H1296" s="263">
        <v>0</v>
      </c>
      <c r="I1296" s="263">
        <v>0</v>
      </c>
      <c r="J1296" s="264">
        <v>0</v>
      </c>
      <c r="K1296" s="264">
        <v>0</v>
      </c>
      <c r="L1296" s="264">
        <v>0</v>
      </c>
      <c r="M1296" s="264">
        <v>0</v>
      </c>
      <c r="N1296" s="264">
        <v>0</v>
      </c>
      <c r="O1296" s="264">
        <v>0</v>
      </c>
      <c r="P1296" s="264">
        <v>1</v>
      </c>
      <c r="Q1296" s="264">
        <v>1</v>
      </c>
      <c r="R1296" s="264">
        <v>1</v>
      </c>
      <c r="S1296" s="264">
        <v>0</v>
      </c>
      <c r="T1296" s="265">
        <v>0.015</v>
      </c>
      <c r="U1296" s="266">
        <v>0</v>
      </c>
      <c r="V1296" s="266">
        <v>2</v>
      </c>
      <c r="W1296" s="266">
        <v>2</v>
      </c>
      <c r="X1296" s="266">
        <v>0</v>
      </c>
      <c r="Y1296" s="264">
        <v>2</v>
      </c>
      <c r="Z1296" s="267">
        <v>0</v>
      </c>
      <c r="AA1296" s="267">
        <v>0</v>
      </c>
      <c r="AB1296" s="267">
        <v>0</v>
      </c>
      <c r="AC1296" s="268">
        <v>0</v>
      </c>
      <c r="AD1296" s="269">
        <v>0</v>
      </c>
      <c r="AE1296" s="270">
        <v>0</v>
      </c>
      <c r="AF1296" s="271">
        <v>2</v>
      </c>
      <c r="AG1296" s="271">
        <v>0</v>
      </c>
      <c r="AH1296" s="271">
        <v>0</v>
      </c>
      <c r="AI1296" s="271">
        <v>0</v>
      </c>
      <c r="AJ1296" s="271">
        <v>0</v>
      </c>
      <c r="AK1296" s="268">
        <v>0</v>
      </c>
      <c r="AL1296" s="268">
        <v>0</v>
      </c>
      <c r="AM1296" s="269">
        <v>0</v>
      </c>
    </row>
    <row r="1297" spans="1:39">
      <c r="A1297" s="279" t="s">
        <v>1972</v>
      </c>
      <c r="B1297" s="280" t="s">
        <v>3353</v>
      </c>
      <c r="C1297" s="262" t="s">
        <v>2032</v>
      </c>
      <c r="D1297" s="280" t="s">
        <v>2033</v>
      </c>
      <c r="E1297" s="263">
        <v>4632</v>
      </c>
      <c r="F1297" s="263">
        <v>70</v>
      </c>
      <c r="G1297" s="263">
        <v>59</v>
      </c>
      <c r="H1297" s="263">
        <v>0</v>
      </c>
      <c r="I1297" s="263">
        <v>0</v>
      </c>
      <c r="J1297" s="264">
        <v>2963</v>
      </c>
      <c r="K1297" s="264">
        <v>44</v>
      </c>
      <c r="L1297" s="264">
        <v>44</v>
      </c>
      <c r="M1297" s="264">
        <v>0</v>
      </c>
      <c r="N1297" s="264">
        <v>0</v>
      </c>
      <c r="O1297" s="264">
        <v>3143</v>
      </c>
      <c r="P1297" s="264">
        <v>57</v>
      </c>
      <c r="Q1297" s="264">
        <v>57</v>
      </c>
      <c r="R1297" s="264">
        <v>15</v>
      </c>
      <c r="S1297" s="264">
        <v>0</v>
      </c>
      <c r="T1297" s="265">
        <v>0.015</v>
      </c>
      <c r="U1297" s="266">
        <v>115017</v>
      </c>
      <c r="V1297" s="266">
        <v>1819</v>
      </c>
      <c r="W1297" s="266">
        <v>1806</v>
      </c>
      <c r="X1297" s="266">
        <v>0</v>
      </c>
      <c r="Y1297" s="264">
        <v>1625</v>
      </c>
      <c r="Z1297" s="267">
        <v>0.0158150534268847</v>
      </c>
      <c r="AA1297" s="267">
        <v>0.0151122625215889</v>
      </c>
      <c r="AB1297" s="267">
        <v>0.0148498143773203</v>
      </c>
      <c r="AC1297" s="268">
        <v>0.0181355392936685</v>
      </c>
      <c r="AD1297" s="269">
        <v>0.000262448144268663</v>
      </c>
      <c r="AE1297" s="270">
        <v>26202</v>
      </c>
      <c r="AF1297" s="271">
        <v>404</v>
      </c>
      <c r="AG1297" s="271">
        <v>0</v>
      </c>
      <c r="AH1297" s="271">
        <v>26338</v>
      </c>
      <c r="AI1297" s="271">
        <v>410</v>
      </c>
      <c r="AJ1297" s="271">
        <v>0</v>
      </c>
      <c r="AK1297" s="268">
        <v>0.0154186703305091</v>
      </c>
      <c r="AL1297" s="268">
        <v>0.0155668615688359</v>
      </c>
      <c r="AM1297" s="269">
        <v>-0.000148191238326783</v>
      </c>
    </row>
    <row r="1298" spans="1:39">
      <c r="A1298" s="279" t="s">
        <v>1972</v>
      </c>
      <c r="B1298" s="280" t="s">
        <v>3353</v>
      </c>
      <c r="C1298" s="262" t="s">
        <v>2034</v>
      </c>
      <c r="D1298" s="280" t="s">
        <v>2035</v>
      </c>
      <c r="E1298" s="263">
        <v>4372</v>
      </c>
      <c r="F1298" s="263">
        <v>70</v>
      </c>
      <c r="G1298" s="263">
        <v>39</v>
      </c>
      <c r="H1298" s="263">
        <v>3</v>
      </c>
      <c r="I1298" s="263">
        <v>0</v>
      </c>
      <c r="J1298" s="264">
        <v>2687</v>
      </c>
      <c r="K1298" s="264">
        <v>46</v>
      </c>
      <c r="L1298" s="264">
        <v>46</v>
      </c>
      <c r="M1298" s="264">
        <v>0</v>
      </c>
      <c r="N1298" s="264">
        <v>0</v>
      </c>
      <c r="O1298" s="264">
        <v>3021</v>
      </c>
      <c r="P1298" s="264">
        <v>66</v>
      </c>
      <c r="Q1298" s="264">
        <v>66</v>
      </c>
      <c r="R1298" s="264">
        <v>0</v>
      </c>
      <c r="S1298" s="264">
        <v>0</v>
      </c>
      <c r="T1298" s="265">
        <v>0.015</v>
      </c>
      <c r="U1298" s="266">
        <v>106679</v>
      </c>
      <c r="V1298" s="266">
        <v>1728</v>
      </c>
      <c r="W1298" s="266">
        <v>1697</v>
      </c>
      <c r="X1298" s="266">
        <v>0</v>
      </c>
      <c r="Y1298" s="264">
        <v>1445</v>
      </c>
      <c r="Z1298" s="267">
        <v>0.016198127091555</v>
      </c>
      <c r="AA1298" s="267">
        <v>0.0160109789569991</v>
      </c>
      <c r="AB1298" s="267">
        <v>0.0171194640863416</v>
      </c>
      <c r="AC1298" s="268">
        <v>0.0218470705064548</v>
      </c>
      <c r="AD1298" s="269">
        <v>-0.00110848512934256</v>
      </c>
      <c r="AE1298" s="270">
        <v>23637</v>
      </c>
      <c r="AF1298" s="271">
        <v>449</v>
      </c>
      <c r="AG1298" s="271">
        <v>0</v>
      </c>
      <c r="AH1298" s="271">
        <v>23762</v>
      </c>
      <c r="AI1298" s="271">
        <v>391</v>
      </c>
      <c r="AJ1298" s="271">
        <v>0</v>
      </c>
      <c r="AK1298" s="268">
        <v>0.0189956424250116</v>
      </c>
      <c r="AL1298" s="268">
        <v>0.0164548438683612</v>
      </c>
      <c r="AM1298" s="269">
        <v>0.00254079855665039</v>
      </c>
    </row>
    <row r="1299" spans="1:39">
      <c r="A1299" s="279" t="s">
        <v>1972</v>
      </c>
      <c r="B1299" s="280" t="s">
        <v>3353</v>
      </c>
      <c r="C1299" s="262" t="s">
        <v>2036</v>
      </c>
      <c r="D1299" s="280" t="s">
        <v>2037</v>
      </c>
      <c r="E1299" s="263">
        <v>7971</v>
      </c>
      <c r="F1299" s="263">
        <v>108</v>
      </c>
      <c r="G1299" s="263">
        <v>93</v>
      </c>
      <c r="H1299" s="263">
        <v>7</v>
      </c>
      <c r="I1299" s="263">
        <v>0</v>
      </c>
      <c r="J1299" s="264">
        <v>5134</v>
      </c>
      <c r="K1299" s="264">
        <v>95</v>
      </c>
      <c r="L1299" s="264">
        <v>95</v>
      </c>
      <c r="M1299" s="264">
        <v>10</v>
      </c>
      <c r="N1299" s="264">
        <v>0</v>
      </c>
      <c r="O1299" s="264">
        <v>5223</v>
      </c>
      <c r="P1299" s="264">
        <v>117</v>
      </c>
      <c r="Q1299" s="264">
        <v>117</v>
      </c>
      <c r="R1299" s="264">
        <v>50</v>
      </c>
      <c r="S1299" s="264">
        <v>0</v>
      </c>
      <c r="T1299" s="265">
        <v>0.015</v>
      </c>
      <c r="U1299" s="266">
        <v>174985</v>
      </c>
      <c r="V1299" s="266">
        <v>3403</v>
      </c>
      <c r="W1299" s="266">
        <v>3388</v>
      </c>
      <c r="X1299" s="266">
        <v>2</v>
      </c>
      <c r="Y1299" s="264">
        <v>3109</v>
      </c>
      <c r="Z1299" s="267">
        <v>0.0194359516529988</v>
      </c>
      <c r="AA1299" s="267">
        <v>0.0135491155438464</v>
      </c>
      <c r="AB1299" s="267">
        <v>0.018504090377873</v>
      </c>
      <c r="AC1299" s="268">
        <v>0.022400919012062</v>
      </c>
      <c r="AD1299" s="269">
        <v>-0.00495497483402656</v>
      </c>
      <c r="AE1299" s="270">
        <v>41699</v>
      </c>
      <c r="AF1299" s="271">
        <v>771</v>
      </c>
      <c r="AG1299" s="271">
        <v>0</v>
      </c>
      <c r="AH1299" s="271">
        <v>37223</v>
      </c>
      <c r="AI1299" s="271">
        <v>750</v>
      </c>
      <c r="AJ1299" s="271">
        <v>0</v>
      </c>
      <c r="AK1299" s="268">
        <v>0.0184896520300247</v>
      </c>
      <c r="AL1299" s="268">
        <v>0.0201488327109583</v>
      </c>
      <c r="AM1299" s="269">
        <v>-0.00165918068093358</v>
      </c>
    </row>
    <row r="1300" spans="1:39">
      <c r="A1300" s="279" t="s">
        <v>1972</v>
      </c>
      <c r="B1300" s="280" t="s">
        <v>3353</v>
      </c>
      <c r="C1300" s="262" t="s">
        <v>2038</v>
      </c>
      <c r="D1300" s="280" t="s">
        <v>2039</v>
      </c>
      <c r="E1300" s="263">
        <v>5308</v>
      </c>
      <c r="F1300" s="263">
        <v>58</v>
      </c>
      <c r="G1300" s="263">
        <v>47</v>
      </c>
      <c r="H1300" s="263">
        <v>0</v>
      </c>
      <c r="I1300" s="263">
        <v>0</v>
      </c>
      <c r="J1300" s="264">
        <v>3186</v>
      </c>
      <c r="K1300" s="264">
        <v>55</v>
      </c>
      <c r="L1300" s="264">
        <v>55</v>
      </c>
      <c r="M1300" s="264">
        <v>0</v>
      </c>
      <c r="N1300" s="264">
        <v>0</v>
      </c>
      <c r="O1300" s="264">
        <v>3598</v>
      </c>
      <c r="P1300" s="264">
        <v>88</v>
      </c>
      <c r="Q1300" s="264">
        <v>87</v>
      </c>
      <c r="R1300" s="264">
        <v>18</v>
      </c>
      <c r="S1300" s="264">
        <v>0</v>
      </c>
      <c r="T1300" s="265">
        <v>0.015</v>
      </c>
      <c r="U1300" s="266">
        <v>134995</v>
      </c>
      <c r="V1300" s="266">
        <v>2269</v>
      </c>
      <c r="W1300" s="266">
        <v>2257</v>
      </c>
      <c r="X1300" s="266">
        <v>0</v>
      </c>
      <c r="Y1300" s="264">
        <v>2068</v>
      </c>
      <c r="Z1300" s="267">
        <v>0.0168080299270343</v>
      </c>
      <c r="AA1300" s="267">
        <v>0.0109269027882442</v>
      </c>
      <c r="AB1300" s="267">
        <v>0.017263025737602</v>
      </c>
      <c r="AC1300" s="268">
        <v>0.0244580322401334</v>
      </c>
      <c r="AD1300" s="269">
        <v>-0.00633612294935785</v>
      </c>
      <c r="AE1300" s="270">
        <v>30231</v>
      </c>
      <c r="AF1300" s="271">
        <v>546</v>
      </c>
      <c r="AG1300" s="271">
        <v>0</v>
      </c>
      <c r="AH1300" s="271">
        <v>30206</v>
      </c>
      <c r="AI1300" s="271">
        <v>488</v>
      </c>
      <c r="AJ1300" s="271">
        <v>0</v>
      </c>
      <c r="AK1300" s="268">
        <v>0.0180609308325891</v>
      </c>
      <c r="AL1300" s="268">
        <v>0.0161557306495398</v>
      </c>
      <c r="AM1300" s="269">
        <v>0.00190520018304924</v>
      </c>
    </row>
    <row r="1301" spans="1:39">
      <c r="A1301" s="279" t="s">
        <v>1972</v>
      </c>
      <c r="B1301" s="280" t="s">
        <v>3353</v>
      </c>
      <c r="C1301" s="262" t="s">
        <v>2040</v>
      </c>
      <c r="D1301" s="280" t="s">
        <v>2041</v>
      </c>
      <c r="E1301" s="263">
        <v>2185</v>
      </c>
      <c r="F1301" s="263">
        <v>61</v>
      </c>
      <c r="G1301" s="263">
        <v>54</v>
      </c>
      <c r="H1301" s="263">
        <v>0</v>
      </c>
      <c r="I1301" s="263">
        <v>0</v>
      </c>
      <c r="J1301" s="264">
        <v>1317</v>
      </c>
      <c r="K1301" s="264">
        <v>38</v>
      </c>
      <c r="L1301" s="264">
        <v>38</v>
      </c>
      <c r="M1301" s="264">
        <v>6</v>
      </c>
      <c r="N1301" s="264">
        <v>0</v>
      </c>
      <c r="O1301" s="264">
        <v>1315</v>
      </c>
      <c r="P1301" s="264">
        <v>45</v>
      </c>
      <c r="Q1301" s="264">
        <v>45</v>
      </c>
      <c r="R1301" s="264">
        <v>32</v>
      </c>
      <c r="S1301" s="264">
        <v>0</v>
      </c>
      <c r="T1301" s="265">
        <v>0.015</v>
      </c>
      <c r="U1301" s="266">
        <v>51861</v>
      </c>
      <c r="V1301" s="266">
        <v>1235</v>
      </c>
      <c r="W1301" s="266">
        <v>1228</v>
      </c>
      <c r="X1301" s="266">
        <v>1</v>
      </c>
      <c r="Y1301" s="264">
        <v>1115</v>
      </c>
      <c r="Z1301" s="267">
        <v>0.0237943734212607</v>
      </c>
      <c r="AA1301" s="267">
        <v>0.0279176201372998</v>
      </c>
      <c r="AB1301" s="267">
        <v>0.0288534548215642</v>
      </c>
      <c r="AC1301" s="268">
        <v>0.0342205323193916</v>
      </c>
      <c r="AD1301" s="269">
        <v>-0.000935834684264388</v>
      </c>
      <c r="AE1301" s="270">
        <v>11479</v>
      </c>
      <c r="AF1301" s="271">
        <v>323</v>
      </c>
      <c r="AG1301" s="271">
        <v>0</v>
      </c>
      <c r="AH1301" s="271">
        <v>11537</v>
      </c>
      <c r="AI1301" s="271">
        <v>292</v>
      </c>
      <c r="AJ1301" s="271">
        <v>0</v>
      </c>
      <c r="AK1301" s="268">
        <v>0.0281383395766182</v>
      </c>
      <c r="AL1301" s="268">
        <v>0.0253098725838606</v>
      </c>
      <c r="AM1301" s="269">
        <v>0.00282846699275755</v>
      </c>
    </row>
    <row r="1302" spans="1:39">
      <c r="A1302" s="279" t="s">
        <v>1972</v>
      </c>
      <c r="B1302" s="280" t="s">
        <v>3353</v>
      </c>
      <c r="C1302" s="262" t="s">
        <v>2042</v>
      </c>
      <c r="D1302" s="280" t="s">
        <v>2043</v>
      </c>
      <c r="E1302" s="263">
        <v>3542</v>
      </c>
      <c r="F1302" s="263">
        <v>87</v>
      </c>
      <c r="G1302" s="263">
        <v>73</v>
      </c>
      <c r="H1302" s="263">
        <v>0</v>
      </c>
      <c r="I1302" s="263">
        <v>0</v>
      </c>
      <c r="J1302" s="264">
        <v>1998</v>
      </c>
      <c r="K1302" s="264">
        <v>69</v>
      </c>
      <c r="L1302" s="264">
        <v>67</v>
      </c>
      <c r="M1302" s="264">
        <v>0</v>
      </c>
      <c r="N1302" s="264">
        <v>0</v>
      </c>
      <c r="O1302" s="264">
        <v>2823</v>
      </c>
      <c r="P1302" s="264">
        <v>88</v>
      </c>
      <c r="Q1302" s="264">
        <v>88</v>
      </c>
      <c r="R1302" s="264">
        <v>27</v>
      </c>
      <c r="S1302" s="264">
        <v>0</v>
      </c>
      <c r="T1302" s="265">
        <v>0.015</v>
      </c>
      <c r="U1302" s="266">
        <v>90931</v>
      </c>
      <c r="V1302" s="266">
        <v>2273</v>
      </c>
      <c r="W1302" s="266">
        <v>2256</v>
      </c>
      <c r="X1302" s="266">
        <v>2</v>
      </c>
      <c r="Y1302" s="264">
        <v>2007</v>
      </c>
      <c r="Z1302" s="267">
        <v>0.0249749810295719</v>
      </c>
      <c r="AA1302" s="267">
        <v>0.0245623941276115</v>
      </c>
      <c r="AB1302" s="267">
        <v>0.0345345345345345</v>
      </c>
      <c r="AC1302" s="268">
        <v>0.0311725115125753</v>
      </c>
      <c r="AD1302" s="269">
        <v>-0.00997214040692301</v>
      </c>
      <c r="AE1302" s="270">
        <v>20721</v>
      </c>
      <c r="AF1302" s="271">
        <v>562</v>
      </c>
      <c r="AG1302" s="271">
        <v>0</v>
      </c>
      <c r="AH1302" s="271">
        <v>20821</v>
      </c>
      <c r="AI1302" s="271">
        <v>527</v>
      </c>
      <c r="AJ1302" s="271">
        <v>1</v>
      </c>
      <c r="AK1302" s="268">
        <v>0.0271222431349838</v>
      </c>
      <c r="AL1302" s="268">
        <v>0.0252629556697565</v>
      </c>
      <c r="AM1302" s="269">
        <v>0.00185928746522734</v>
      </c>
    </row>
    <row r="1303" spans="1:39">
      <c r="A1303" s="279" t="s">
        <v>1972</v>
      </c>
      <c r="B1303" s="280" t="s">
        <v>3353</v>
      </c>
      <c r="C1303" s="262" t="s">
        <v>2044</v>
      </c>
      <c r="D1303" s="280" t="s">
        <v>2045</v>
      </c>
      <c r="E1303" s="263">
        <v>3666</v>
      </c>
      <c r="F1303" s="263">
        <v>67</v>
      </c>
      <c r="G1303" s="263">
        <v>60</v>
      </c>
      <c r="H1303" s="263">
        <v>0</v>
      </c>
      <c r="I1303" s="263">
        <v>0</v>
      </c>
      <c r="J1303" s="264">
        <v>2298</v>
      </c>
      <c r="K1303" s="264">
        <v>48</v>
      </c>
      <c r="L1303" s="264">
        <v>48</v>
      </c>
      <c r="M1303" s="264">
        <v>3</v>
      </c>
      <c r="N1303" s="264">
        <v>0</v>
      </c>
      <c r="O1303" s="264">
        <v>3001</v>
      </c>
      <c r="P1303" s="264">
        <v>55</v>
      </c>
      <c r="Q1303" s="264">
        <v>55</v>
      </c>
      <c r="R1303" s="264">
        <v>5</v>
      </c>
      <c r="S1303" s="264">
        <v>0</v>
      </c>
      <c r="T1303" s="265">
        <v>0.015</v>
      </c>
      <c r="U1303" s="266">
        <v>100573</v>
      </c>
      <c r="V1303" s="266">
        <v>1967</v>
      </c>
      <c r="W1303" s="266">
        <v>1960</v>
      </c>
      <c r="X1303" s="266">
        <v>0</v>
      </c>
      <c r="Y1303" s="264">
        <v>1764</v>
      </c>
      <c r="Z1303" s="267">
        <v>0.0195579330436598</v>
      </c>
      <c r="AA1303" s="267">
        <v>0.0182760501909438</v>
      </c>
      <c r="AB1303" s="267">
        <v>0.02088772845953</v>
      </c>
      <c r="AC1303" s="268">
        <v>0.0183272242585805</v>
      </c>
      <c r="AD1303" s="269">
        <v>-0.00261167826858622</v>
      </c>
      <c r="AE1303" s="270">
        <v>22481</v>
      </c>
      <c r="AF1303" s="271">
        <v>450</v>
      </c>
      <c r="AG1303" s="271">
        <v>0</v>
      </c>
      <c r="AH1303" s="271">
        <v>23079</v>
      </c>
      <c r="AI1303" s="271">
        <v>526</v>
      </c>
      <c r="AJ1303" s="271">
        <v>0</v>
      </c>
      <c r="AK1303" s="268">
        <v>0.0200169031626707</v>
      </c>
      <c r="AL1303" s="268">
        <v>0.0227912821179427</v>
      </c>
      <c r="AM1303" s="269">
        <v>-0.00277437895527202</v>
      </c>
    </row>
    <row r="1304" spans="1:39">
      <c r="A1304" s="279" t="s">
        <v>1972</v>
      </c>
      <c r="B1304" s="280" t="s">
        <v>3353</v>
      </c>
      <c r="C1304" s="262" t="s">
        <v>2046</v>
      </c>
      <c r="D1304" s="280" t="s">
        <v>2047</v>
      </c>
      <c r="E1304" s="263">
        <v>3951</v>
      </c>
      <c r="F1304" s="263">
        <v>87</v>
      </c>
      <c r="G1304" s="263">
        <v>61</v>
      </c>
      <c r="H1304" s="263">
        <v>0</v>
      </c>
      <c r="I1304" s="263">
        <v>0</v>
      </c>
      <c r="J1304" s="264">
        <v>2517</v>
      </c>
      <c r="K1304" s="264">
        <v>70</v>
      </c>
      <c r="L1304" s="264">
        <v>70</v>
      </c>
      <c r="M1304" s="264">
        <v>4</v>
      </c>
      <c r="N1304" s="264">
        <v>0</v>
      </c>
      <c r="O1304" s="264">
        <v>3350</v>
      </c>
      <c r="P1304" s="264">
        <v>47</v>
      </c>
      <c r="Q1304" s="264">
        <v>47</v>
      </c>
      <c r="R1304" s="264">
        <v>24</v>
      </c>
      <c r="S1304" s="264">
        <v>0</v>
      </c>
      <c r="T1304" s="265">
        <v>0.015</v>
      </c>
      <c r="U1304" s="266">
        <v>103838</v>
      </c>
      <c r="V1304" s="266">
        <v>2404</v>
      </c>
      <c r="W1304" s="266">
        <v>2378</v>
      </c>
      <c r="X1304" s="266">
        <v>6</v>
      </c>
      <c r="Y1304" s="264">
        <v>2179</v>
      </c>
      <c r="Z1304" s="267">
        <v>0.0230936651322252</v>
      </c>
      <c r="AA1304" s="267">
        <v>0.0220197418375095</v>
      </c>
      <c r="AB1304" s="267">
        <v>0.0278108859753675</v>
      </c>
      <c r="AC1304" s="268">
        <v>0.0140298507462687</v>
      </c>
      <c r="AD1304" s="269">
        <v>-0.00579114413785801</v>
      </c>
      <c r="AE1304" s="270">
        <v>23834</v>
      </c>
      <c r="AF1304" s="271">
        <v>501</v>
      </c>
      <c r="AG1304" s="271">
        <v>0</v>
      </c>
      <c r="AH1304" s="271">
        <v>23595</v>
      </c>
      <c r="AI1304" s="271">
        <v>571</v>
      </c>
      <c r="AJ1304" s="271">
        <v>0</v>
      </c>
      <c r="AK1304" s="268">
        <v>0.0210203910380129</v>
      </c>
      <c r="AL1304" s="268">
        <v>0.0242000423818606</v>
      </c>
      <c r="AM1304" s="269">
        <v>-0.00317965134384764</v>
      </c>
    </row>
    <row r="1305" spans="1:39">
      <c r="A1305" s="279" t="s">
        <v>1972</v>
      </c>
      <c r="B1305" s="280" t="s">
        <v>3353</v>
      </c>
      <c r="C1305" s="262" t="s">
        <v>2048</v>
      </c>
      <c r="D1305" s="280" t="s">
        <v>2049</v>
      </c>
      <c r="E1305" s="263">
        <v>3219</v>
      </c>
      <c r="F1305" s="263">
        <v>87</v>
      </c>
      <c r="G1305" s="263">
        <v>68</v>
      </c>
      <c r="H1305" s="263">
        <v>0</v>
      </c>
      <c r="I1305" s="263">
        <v>0</v>
      </c>
      <c r="J1305" s="264">
        <v>1882</v>
      </c>
      <c r="K1305" s="264">
        <v>43</v>
      </c>
      <c r="L1305" s="264">
        <v>43</v>
      </c>
      <c r="M1305" s="264">
        <v>2</v>
      </c>
      <c r="N1305" s="264">
        <v>0</v>
      </c>
      <c r="O1305" s="264">
        <v>2510</v>
      </c>
      <c r="P1305" s="264">
        <v>65</v>
      </c>
      <c r="Q1305" s="264">
        <v>65</v>
      </c>
      <c r="R1305" s="264">
        <v>26</v>
      </c>
      <c r="S1305" s="264">
        <v>0</v>
      </c>
      <c r="T1305" s="265">
        <v>0.015</v>
      </c>
      <c r="U1305" s="266">
        <v>83012</v>
      </c>
      <c r="V1305" s="266">
        <v>2157</v>
      </c>
      <c r="W1305" s="266">
        <v>2138</v>
      </c>
      <c r="X1305" s="266">
        <v>0</v>
      </c>
      <c r="Y1305" s="264">
        <v>1957</v>
      </c>
      <c r="Z1305" s="267">
        <v>0.0259841950561365</v>
      </c>
      <c r="AA1305" s="267">
        <v>0.027027027027027</v>
      </c>
      <c r="AB1305" s="267">
        <v>0.0228480340063762</v>
      </c>
      <c r="AC1305" s="268">
        <v>0.0258964143426295</v>
      </c>
      <c r="AD1305" s="269">
        <v>0.00417899302065083</v>
      </c>
      <c r="AE1305" s="270">
        <v>18773</v>
      </c>
      <c r="AF1305" s="271">
        <v>505</v>
      </c>
      <c r="AG1305" s="271">
        <v>0</v>
      </c>
      <c r="AH1305" s="271">
        <v>19126</v>
      </c>
      <c r="AI1305" s="271">
        <v>492</v>
      </c>
      <c r="AJ1305" s="271">
        <v>0</v>
      </c>
      <c r="AK1305" s="268">
        <v>0.026900335588345</v>
      </c>
      <c r="AL1305" s="268">
        <v>0.0257241451427376</v>
      </c>
      <c r="AM1305" s="269">
        <v>0.00117619044560733</v>
      </c>
    </row>
    <row r="1306" spans="1:39">
      <c r="A1306" s="279" t="s">
        <v>1972</v>
      </c>
      <c r="B1306" s="280" t="s">
        <v>3353</v>
      </c>
      <c r="C1306" s="262" t="s">
        <v>2050</v>
      </c>
      <c r="D1306" s="280" t="s">
        <v>2051</v>
      </c>
      <c r="E1306" s="263">
        <v>3159</v>
      </c>
      <c r="F1306" s="263">
        <v>53</v>
      </c>
      <c r="G1306" s="263">
        <v>37</v>
      </c>
      <c r="H1306" s="263">
        <v>0</v>
      </c>
      <c r="I1306" s="263">
        <v>0</v>
      </c>
      <c r="J1306" s="264">
        <v>1929</v>
      </c>
      <c r="K1306" s="264">
        <v>50</v>
      </c>
      <c r="L1306" s="264">
        <v>50</v>
      </c>
      <c r="M1306" s="264">
        <v>4</v>
      </c>
      <c r="N1306" s="264">
        <v>0</v>
      </c>
      <c r="O1306" s="264">
        <v>2754</v>
      </c>
      <c r="P1306" s="264">
        <v>53</v>
      </c>
      <c r="Q1306" s="264">
        <v>53</v>
      </c>
      <c r="R1306" s="264">
        <v>6</v>
      </c>
      <c r="S1306" s="264">
        <v>0</v>
      </c>
      <c r="T1306" s="265">
        <v>0.015</v>
      </c>
      <c r="U1306" s="266">
        <v>84815</v>
      </c>
      <c r="V1306" s="266">
        <v>1209</v>
      </c>
      <c r="W1306" s="266">
        <v>1193</v>
      </c>
      <c r="X1306" s="266">
        <v>0</v>
      </c>
      <c r="Y1306" s="264">
        <v>1037</v>
      </c>
      <c r="Z1306" s="267">
        <v>0.014254554029358</v>
      </c>
      <c r="AA1306" s="267">
        <v>0.0167774612219057</v>
      </c>
      <c r="AB1306" s="267">
        <v>0.0259201658890617</v>
      </c>
      <c r="AC1306" s="268">
        <v>0.0192447349310094</v>
      </c>
      <c r="AD1306" s="269">
        <v>-0.00914270466715602</v>
      </c>
      <c r="AE1306" s="270">
        <v>19255</v>
      </c>
      <c r="AF1306" s="271">
        <v>310</v>
      </c>
      <c r="AG1306" s="271">
        <v>0</v>
      </c>
      <c r="AH1306" s="271">
        <v>19243</v>
      </c>
      <c r="AI1306" s="271">
        <v>236</v>
      </c>
      <c r="AJ1306" s="271">
        <v>0</v>
      </c>
      <c r="AK1306" s="268">
        <v>0.0160997143599065</v>
      </c>
      <c r="AL1306" s="268">
        <v>0.0122641999688198</v>
      </c>
      <c r="AM1306" s="269">
        <v>0.00383551439108669</v>
      </c>
    </row>
    <row r="1307" spans="1:39">
      <c r="A1307" s="279" t="s">
        <v>1972</v>
      </c>
      <c r="B1307" s="280" t="s">
        <v>3353</v>
      </c>
      <c r="C1307" s="262" t="s">
        <v>2052</v>
      </c>
      <c r="D1307" s="280" t="s">
        <v>2053</v>
      </c>
      <c r="E1307" s="263">
        <v>5537</v>
      </c>
      <c r="F1307" s="263">
        <v>165</v>
      </c>
      <c r="G1307" s="263">
        <v>124</v>
      </c>
      <c r="H1307" s="263">
        <v>0</v>
      </c>
      <c r="I1307" s="263">
        <v>0</v>
      </c>
      <c r="J1307" s="264">
        <v>3282</v>
      </c>
      <c r="K1307" s="264">
        <v>109</v>
      </c>
      <c r="L1307" s="264">
        <v>109</v>
      </c>
      <c r="M1307" s="264">
        <v>2</v>
      </c>
      <c r="N1307" s="264">
        <v>0</v>
      </c>
      <c r="O1307" s="264">
        <v>5013</v>
      </c>
      <c r="P1307" s="264">
        <v>260</v>
      </c>
      <c r="Q1307" s="264">
        <v>260</v>
      </c>
      <c r="R1307" s="264">
        <v>31</v>
      </c>
      <c r="S1307" s="264">
        <v>0</v>
      </c>
      <c r="T1307" s="265">
        <v>0.015</v>
      </c>
      <c r="U1307" s="266">
        <v>147793</v>
      </c>
      <c r="V1307" s="266">
        <v>4260</v>
      </c>
      <c r="W1307" s="266">
        <v>4219</v>
      </c>
      <c r="X1307" s="266">
        <v>0</v>
      </c>
      <c r="Y1307" s="264">
        <v>3697</v>
      </c>
      <c r="Z1307" s="267">
        <v>0.0288240985702976</v>
      </c>
      <c r="AA1307" s="267">
        <v>0.0297995304316417</v>
      </c>
      <c r="AB1307" s="267">
        <v>0.0332114564290067</v>
      </c>
      <c r="AC1307" s="268">
        <v>0.0518651506084181</v>
      </c>
      <c r="AD1307" s="269">
        <v>-0.00341192599736502</v>
      </c>
      <c r="AE1307" s="270">
        <v>33318</v>
      </c>
      <c r="AF1307" s="271">
        <v>955</v>
      </c>
      <c r="AG1307" s="271">
        <v>0</v>
      </c>
      <c r="AH1307" s="271">
        <v>33559</v>
      </c>
      <c r="AI1307" s="271">
        <v>884</v>
      </c>
      <c r="AJ1307" s="271">
        <v>0</v>
      </c>
      <c r="AK1307" s="268">
        <v>0.02866318506513</v>
      </c>
      <c r="AL1307" s="268">
        <v>0.0263416669149855</v>
      </c>
      <c r="AM1307" s="269">
        <v>0.00232151815014441</v>
      </c>
    </row>
    <row r="1308" spans="1:39">
      <c r="A1308" s="279" t="s">
        <v>1972</v>
      </c>
      <c r="B1308" s="280" t="s">
        <v>3353</v>
      </c>
      <c r="C1308" s="262" t="s">
        <v>2054</v>
      </c>
      <c r="D1308" s="280" t="s">
        <v>2055</v>
      </c>
      <c r="E1308" s="263">
        <v>5070</v>
      </c>
      <c r="F1308" s="263">
        <v>104</v>
      </c>
      <c r="G1308" s="263">
        <v>91</v>
      </c>
      <c r="H1308" s="263">
        <v>0</v>
      </c>
      <c r="I1308" s="263">
        <v>0</v>
      </c>
      <c r="J1308" s="264">
        <v>2959</v>
      </c>
      <c r="K1308" s="264">
        <v>88</v>
      </c>
      <c r="L1308" s="264">
        <v>88</v>
      </c>
      <c r="M1308" s="264">
        <v>6</v>
      </c>
      <c r="N1308" s="264">
        <v>0</v>
      </c>
      <c r="O1308" s="264">
        <v>4343</v>
      </c>
      <c r="P1308" s="264">
        <v>69</v>
      </c>
      <c r="Q1308" s="264">
        <v>69</v>
      </c>
      <c r="R1308" s="264">
        <v>7</v>
      </c>
      <c r="S1308" s="264">
        <v>0</v>
      </c>
      <c r="T1308" s="265">
        <v>0.015</v>
      </c>
      <c r="U1308" s="266">
        <v>132822</v>
      </c>
      <c r="V1308" s="266">
        <v>2607</v>
      </c>
      <c r="W1308" s="266">
        <v>2591</v>
      </c>
      <c r="X1308" s="266">
        <v>1</v>
      </c>
      <c r="Y1308" s="264">
        <v>2298</v>
      </c>
      <c r="Z1308" s="267">
        <v>0.0196202436343377</v>
      </c>
      <c r="AA1308" s="267">
        <v>0.0205128205128205</v>
      </c>
      <c r="AB1308" s="267">
        <v>0.0297397769516729</v>
      </c>
      <c r="AC1308" s="268">
        <v>0.0158876352751554</v>
      </c>
      <c r="AD1308" s="269">
        <v>-0.00922695643885235</v>
      </c>
      <c r="AE1308" s="270">
        <v>30282</v>
      </c>
      <c r="AF1308" s="271">
        <v>663</v>
      </c>
      <c r="AG1308" s="271">
        <v>0</v>
      </c>
      <c r="AH1308" s="271">
        <v>30733</v>
      </c>
      <c r="AI1308" s="271">
        <v>594</v>
      </c>
      <c r="AJ1308" s="271">
        <v>0</v>
      </c>
      <c r="AK1308" s="268">
        <v>0.0218941945710323</v>
      </c>
      <c r="AL1308" s="268">
        <v>0.0193277584355579</v>
      </c>
      <c r="AM1308" s="269">
        <v>0.00256643613547443</v>
      </c>
    </row>
    <row r="1309" spans="1:39">
      <c r="A1309" s="279" t="s">
        <v>1972</v>
      </c>
      <c r="B1309" s="280" t="s">
        <v>3353</v>
      </c>
      <c r="C1309" s="262" t="s">
        <v>2056</v>
      </c>
      <c r="D1309" s="280" t="s">
        <v>2057</v>
      </c>
      <c r="E1309" s="263">
        <v>2596</v>
      </c>
      <c r="F1309" s="263">
        <v>0</v>
      </c>
      <c r="G1309" s="263">
        <v>0</v>
      </c>
      <c r="H1309" s="263">
        <v>0</v>
      </c>
      <c r="I1309" s="263">
        <v>0</v>
      </c>
      <c r="J1309" s="264">
        <v>1626</v>
      </c>
      <c r="K1309" s="264">
        <v>15</v>
      </c>
      <c r="L1309" s="264">
        <v>15</v>
      </c>
      <c r="M1309" s="264">
        <v>1</v>
      </c>
      <c r="N1309" s="264">
        <v>0</v>
      </c>
      <c r="O1309" s="264">
        <v>2065</v>
      </c>
      <c r="P1309" s="264">
        <v>31</v>
      </c>
      <c r="Q1309" s="264">
        <v>31</v>
      </c>
      <c r="R1309" s="264">
        <v>20</v>
      </c>
      <c r="S1309" s="264">
        <v>0</v>
      </c>
      <c r="T1309" s="265">
        <v>0.015</v>
      </c>
      <c r="U1309" s="266">
        <v>67735</v>
      </c>
      <c r="V1309" s="266">
        <v>788</v>
      </c>
      <c r="W1309" s="266">
        <v>788</v>
      </c>
      <c r="X1309" s="266">
        <v>0</v>
      </c>
      <c r="Y1309" s="264">
        <v>745</v>
      </c>
      <c r="Z1309" s="267">
        <v>0.0116335720085628</v>
      </c>
      <c r="AA1309" s="267">
        <v>0</v>
      </c>
      <c r="AB1309" s="267">
        <v>0.00922509225092251</v>
      </c>
      <c r="AC1309" s="268">
        <v>0.0150121065375303</v>
      </c>
      <c r="AD1309" s="269">
        <v>-0.00922509225092251</v>
      </c>
      <c r="AE1309" s="270">
        <v>15461</v>
      </c>
      <c r="AF1309" s="271">
        <v>175</v>
      </c>
      <c r="AG1309" s="271">
        <v>0</v>
      </c>
      <c r="AH1309" s="271">
        <v>15369</v>
      </c>
      <c r="AI1309" s="271">
        <v>207</v>
      </c>
      <c r="AJ1309" s="271">
        <v>0</v>
      </c>
      <c r="AK1309" s="268">
        <v>0.0113188021473385</v>
      </c>
      <c r="AL1309" s="268">
        <v>0.0134686707007613</v>
      </c>
      <c r="AM1309" s="269">
        <v>-0.00214986855342281</v>
      </c>
    </row>
    <row r="1310" spans="1:39">
      <c r="A1310" s="279" t="s">
        <v>1972</v>
      </c>
      <c r="B1310" s="280" t="s">
        <v>3353</v>
      </c>
      <c r="C1310" s="262" t="s">
        <v>2058</v>
      </c>
      <c r="D1310" s="280" t="s">
        <v>2059</v>
      </c>
      <c r="E1310" s="263">
        <v>5303</v>
      </c>
      <c r="F1310" s="263">
        <v>89</v>
      </c>
      <c r="G1310" s="263">
        <v>58</v>
      </c>
      <c r="H1310" s="263">
        <v>1</v>
      </c>
      <c r="I1310" s="263">
        <v>0</v>
      </c>
      <c r="J1310" s="264">
        <v>3179</v>
      </c>
      <c r="K1310" s="264">
        <v>32</v>
      </c>
      <c r="L1310" s="264">
        <v>32</v>
      </c>
      <c r="M1310" s="264">
        <v>1</v>
      </c>
      <c r="N1310" s="264">
        <v>0</v>
      </c>
      <c r="O1310" s="264">
        <v>4314</v>
      </c>
      <c r="P1310" s="264">
        <v>49</v>
      </c>
      <c r="Q1310" s="264">
        <v>49</v>
      </c>
      <c r="R1310" s="264">
        <v>14</v>
      </c>
      <c r="S1310" s="264">
        <v>0</v>
      </c>
      <c r="T1310" s="265">
        <v>0.015</v>
      </c>
      <c r="U1310" s="266">
        <v>133207</v>
      </c>
      <c r="V1310" s="266">
        <v>2133</v>
      </c>
      <c r="W1310" s="266">
        <v>2100</v>
      </c>
      <c r="X1310" s="266">
        <v>1</v>
      </c>
      <c r="Y1310" s="264">
        <v>1945</v>
      </c>
      <c r="Z1310" s="267">
        <v>0.0160051648937368</v>
      </c>
      <c r="AA1310" s="267">
        <v>0.016782953045446</v>
      </c>
      <c r="AB1310" s="267">
        <v>0.0100660585089651</v>
      </c>
      <c r="AC1310" s="268">
        <v>0.0113583681038479</v>
      </c>
      <c r="AD1310" s="269">
        <v>0.00671689453648089</v>
      </c>
      <c r="AE1310" s="270">
        <v>31403</v>
      </c>
      <c r="AF1310" s="271">
        <v>433</v>
      </c>
      <c r="AG1310" s="271">
        <v>0</v>
      </c>
      <c r="AH1310" s="271">
        <v>31138</v>
      </c>
      <c r="AI1310" s="271">
        <v>502</v>
      </c>
      <c r="AJ1310" s="271">
        <v>1</v>
      </c>
      <c r="AK1310" s="268">
        <v>0.0137884915453938</v>
      </c>
      <c r="AL1310" s="268">
        <v>0.0160896653606526</v>
      </c>
      <c r="AM1310" s="269">
        <v>-0.00230117381525883</v>
      </c>
    </row>
    <row r="1311" spans="1:39">
      <c r="A1311" s="279" t="s">
        <v>1972</v>
      </c>
      <c r="B1311" s="280" t="s">
        <v>3353</v>
      </c>
      <c r="C1311" s="262" t="s">
        <v>2060</v>
      </c>
      <c r="D1311" s="280" t="s">
        <v>2061</v>
      </c>
      <c r="E1311" s="263">
        <v>3854</v>
      </c>
      <c r="F1311" s="263">
        <v>89</v>
      </c>
      <c r="G1311" s="263">
        <v>64</v>
      </c>
      <c r="H1311" s="263">
        <v>0</v>
      </c>
      <c r="I1311" s="263">
        <v>0</v>
      </c>
      <c r="J1311" s="264">
        <v>2286</v>
      </c>
      <c r="K1311" s="264">
        <v>51</v>
      </c>
      <c r="L1311" s="264">
        <v>51</v>
      </c>
      <c r="M1311" s="264">
        <v>0</v>
      </c>
      <c r="N1311" s="264">
        <v>0</v>
      </c>
      <c r="O1311" s="264">
        <v>3377</v>
      </c>
      <c r="P1311" s="264">
        <v>94</v>
      </c>
      <c r="Q1311" s="264">
        <v>94</v>
      </c>
      <c r="R1311" s="264">
        <v>22</v>
      </c>
      <c r="S1311" s="264">
        <v>0</v>
      </c>
      <c r="T1311" s="265">
        <v>0.015</v>
      </c>
      <c r="U1311" s="266">
        <v>103349</v>
      </c>
      <c r="V1311" s="266">
        <v>2285</v>
      </c>
      <c r="W1311" s="266">
        <v>2258</v>
      </c>
      <c r="X1311" s="266">
        <v>1</v>
      </c>
      <c r="Y1311" s="264">
        <v>2038</v>
      </c>
      <c r="Z1311" s="267">
        <v>0.0220998751802146</v>
      </c>
      <c r="AA1311" s="267">
        <v>0.0230928905033731</v>
      </c>
      <c r="AB1311" s="267">
        <v>0.0223097112860892</v>
      </c>
      <c r="AC1311" s="268">
        <v>0.0278353568255848</v>
      </c>
      <c r="AD1311" s="269">
        <v>0.00078317921728388</v>
      </c>
      <c r="AE1311" s="270">
        <v>23138</v>
      </c>
      <c r="AF1311" s="271">
        <v>521</v>
      </c>
      <c r="AG1311" s="271">
        <v>0</v>
      </c>
      <c r="AH1311" s="271">
        <v>23051</v>
      </c>
      <c r="AI1311" s="271">
        <v>439</v>
      </c>
      <c r="AJ1311" s="271">
        <v>0</v>
      </c>
      <c r="AK1311" s="268">
        <v>0.0225170714841386</v>
      </c>
      <c r="AL1311" s="268">
        <v>0.0190447269098954</v>
      </c>
      <c r="AM1311" s="269">
        <v>0.0034723445742432</v>
      </c>
    </row>
    <row r="1312" spans="1:39">
      <c r="A1312" s="279" t="s">
        <v>1972</v>
      </c>
      <c r="B1312" s="280" t="s">
        <v>3353</v>
      </c>
      <c r="C1312" s="262" t="s">
        <v>2062</v>
      </c>
      <c r="D1312" s="280" t="s">
        <v>2063</v>
      </c>
      <c r="E1312" s="263">
        <v>3812</v>
      </c>
      <c r="F1312" s="263">
        <v>60</v>
      </c>
      <c r="G1312" s="263">
        <v>47</v>
      </c>
      <c r="H1312" s="263">
        <v>0</v>
      </c>
      <c r="I1312" s="263">
        <v>0</v>
      </c>
      <c r="J1312" s="264">
        <v>2251</v>
      </c>
      <c r="K1312" s="264">
        <v>59</v>
      </c>
      <c r="L1312" s="264">
        <v>59</v>
      </c>
      <c r="M1312" s="264">
        <v>0</v>
      </c>
      <c r="N1312" s="264">
        <v>0</v>
      </c>
      <c r="O1312" s="264">
        <v>3063</v>
      </c>
      <c r="P1312" s="264">
        <v>59</v>
      </c>
      <c r="Q1312" s="264">
        <v>59</v>
      </c>
      <c r="R1312" s="264">
        <v>14</v>
      </c>
      <c r="S1312" s="264">
        <v>0</v>
      </c>
      <c r="T1312" s="265">
        <v>0.015</v>
      </c>
      <c r="U1312" s="266">
        <v>100296</v>
      </c>
      <c r="V1312" s="266">
        <v>1763</v>
      </c>
      <c r="W1312" s="266">
        <v>1749</v>
      </c>
      <c r="X1312" s="266">
        <v>2</v>
      </c>
      <c r="Y1312" s="264">
        <v>1563</v>
      </c>
      <c r="Z1312" s="267">
        <v>0.0175580282364202</v>
      </c>
      <c r="AA1312" s="267">
        <v>0.0157397691500525</v>
      </c>
      <c r="AB1312" s="267">
        <v>0.0262105730786317</v>
      </c>
      <c r="AC1312" s="268">
        <v>0.0192621612797911</v>
      </c>
      <c r="AD1312" s="269">
        <v>-0.0104708039285793</v>
      </c>
      <c r="AE1312" s="270">
        <v>22352</v>
      </c>
      <c r="AF1312" s="271">
        <v>453</v>
      </c>
      <c r="AG1312" s="271">
        <v>0</v>
      </c>
      <c r="AH1312" s="271">
        <v>22635</v>
      </c>
      <c r="AI1312" s="271">
        <v>383</v>
      </c>
      <c r="AJ1312" s="271">
        <v>0</v>
      </c>
      <c r="AK1312" s="268">
        <v>0.0202666428060129</v>
      </c>
      <c r="AL1312" s="268">
        <v>0.0169206980340181</v>
      </c>
      <c r="AM1312" s="269">
        <v>0.00334594477199477</v>
      </c>
    </row>
    <row r="1313" spans="1:39">
      <c r="A1313" s="279" t="s">
        <v>1972</v>
      </c>
      <c r="B1313" s="280" t="s">
        <v>3353</v>
      </c>
      <c r="C1313" s="262" t="s">
        <v>2064</v>
      </c>
      <c r="D1313" s="280" t="s">
        <v>2065</v>
      </c>
      <c r="E1313" s="263">
        <v>2455</v>
      </c>
      <c r="F1313" s="263">
        <v>67</v>
      </c>
      <c r="G1313" s="263">
        <v>52</v>
      </c>
      <c r="H1313" s="263">
        <v>0</v>
      </c>
      <c r="I1313" s="263">
        <v>0</v>
      </c>
      <c r="J1313" s="264">
        <v>1512</v>
      </c>
      <c r="K1313" s="264">
        <v>30</v>
      </c>
      <c r="L1313" s="264">
        <v>30</v>
      </c>
      <c r="M1313" s="264">
        <v>1</v>
      </c>
      <c r="N1313" s="264">
        <v>0</v>
      </c>
      <c r="O1313" s="264">
        <v>2134</v>
      </c>
      <c r="P1313" s="264">
        <v>64</v>
      </c>
      <c r="Q1313" s="264">
        <v>64</v>
      </c>
      <c r="R1313" s="264">
        <v>14</v>
      </c>
      <c r="S1313" s="264">
        <v>0</v>
      </c>
      <c r="T1313" s="265">
        <v>0.015</v>
      </c>
      <c r="U1313" s="266">
        <v>68065</v>
      </c>
      <c r="V1313" s="266">
        <v>1646</v>
      </c>
      <c r="W1313" s="266">
        <v>1631</v>
      </c>
      <c r="X1313" s="266">
        <v>0</v>
      </c>
      <c r="Y1313" s="264">
        <v>1461</v>
      </c>
      <c r="Z1313" s="267">
        <v>0.0241827664732241</v>
      </c>
      <c r="AA1313" s="267">
        <v>0.0272912423625255</v>
      </c>
      <c r="AB1313" s="267">
        <v>0.0198412698412698</v>
      </c>
      <c r="AC1313" s="268">
        <v>0.0299906279287723</v>
      </c>
      <c r="AD1313" s="269">
        <v>0.00744997252125562</v>
      </c>
      <c r="AE1313" s="270">
        <v>15016</v>
      </c>
      <c r="AF1313" s="271">
        <v>398</v>
      </c>
      <c r="AG1313" s="271">
        <v>0</v>
      </c>
      <c r="AH1313" s="271">
        <v>15397</v>
      </c>
      <c r="AI1313" s="271">
        <v>364</v>
      </c>
      <c r="AJ1313" s="271">
        <v>0</v>
      </c>
      <c r="AK1313" s="268">
        <v>0.0265050612679808</v>
      </c>
      <c r="AL1313" s="268">
        <v>0.0236409690199389</v>
      </c>
      <c r="AM1313" s="269">
        <v>0.00286409224804187</v>
      </c>
    </row>
    <row r="1314" spans="1:39">
      <c r="A1314" s="279" t="s">
        <v>1972</v>
      </c>
      <c r="B1314" s="280" t="s">
        <v>3354</v>
      </c>
      <c r="C1314" s="262" t="s">
        <v>2066</v>
      </c>
      <c r="D1314" s="280" t="s">
        <v>2067</v>
      </c>
      <c r="E1314" s="263">
        <v>2435</v>
      </c>
      <c r="F1314" s="263">
        <v>35</v>
      </c>
      <c r="G1314" s="263">
        <v>30</v>
      </c>
      <c r="H1314" s="263">
        <v>0</v>
      </c>
      <c r="I1314" s="263">
        <v>0</v>
      </c>
      <c r="J1314" s="264">
        <v>1261</v>
      </c>
      <c r="K1314" s="264">
        <v>43</v>
      </c>
      <c r="L1314" s="264">
        <v>43</v>
      </c>
      <c r="M1314" s="264">
        <v>0</v>
      </c>
      <c r="N1314" s="264">
        <v>0</v>
      </c>
      <c r="O1314" s="264">
        <v>2382</v>
      </c>
      <c r="P1314" s="264">
        <v>61</v>
      </c>
      <c r="Q1314" s="264">
        <v>61</v>
      </c>
      <c r="R1314" s="264">
        <v>32</v>
      </c>
      <c r="S1314" s="264">
        <v>0</v>
      </c>
      <c r="T1314" s="265">
        <v>0.015</v>
      </c>
      <c r="U1314" s="266">
        <v>72370</v>
      </c>
      <c r="V1314" s="266">
        <v>1877</v>
      </c>
      <c r="W1314" s="266">
        <v>1872</v>
      </c>
      <c r="X1314" s="266">
        <v>0</v>
      </c>
      <c r="Y1314" s="264">
        <v>1742</v>
      </c>
      <c r="Z1314" s="267">
        <v>0.0259361613928423</v>
      </c>
      <c r="AA1314" s="267">
        <v>0.0143737166324435</v>
      </c>
      <c r="AB1314" s="267">
        <v>0.0340999206978588</v>
      </c>
      <c r="AC1314" s="268">
        <v>0.0256087321578505</v>
      </c>
      <c r="AD1314" s="269">
        <v>-0.0197262040654153</v>
      </c>
      <c r="AE1314" s="270">
        <v>15882</v>
      </c>
      <c r="AF1314" s="271">
        <v>424</v>
      </c>
      <c r="AG1314" s="271">
        <v>0</v>
      </c>
      <c r="AH1314" s="271">
        <v>16359</v>
      </c>
      <c r="AI1314" s="271">
        <v>442</v>
      </c>
      <c r="AJ1314" s="271">
        <v>0</v>
      </c>
      <c r="AK1314" s="268">
        <v>0.0266968895605088</v>
      </c>
      <c r="AL1314" s="268">
        <v>0.0270187664282658</v>
      </c>
      <c r="AM1314" s="269">
        <v>-0.000321876867757035</v>
      </c>
    </row>
    <row r="1315" spans="1:39">
      <c r="A1315" s="279" t="s">
        <v>1972</v>
      </c>
      <c r="B1315" s="280" t="s">
        <v>3354</v>
      </c>
      <c r="C1315" s="262" t="s">
        <v>2068</v>
      </c>
      <c r="D1315" s="280" t="s">
        <v>2069</v>
      </c>
      <c r="E1315" s="263">
        <v>4058</v>
      </c>
      <c r="F1315" s="263">
        <v>85</v>
      </c>
      <c r="G1315" s="263">
        <v>67</v>
      </c>
      <c r="H1315" s="263">
        <v>0</v>
      </c>
      <c r="I1315" s="263">
        <v>0</v>
      </c>
      <c r="J1315" s="264">
        <v>2174</v>
      </c>
      <c r="K1315" s="264">
        <v>73</v>
      </c>
      <c r="L1315" s="264">
        <v>73</v>
      </c>
      <c r="M1315" s="264">
        <v>2</v>
      </c>
      <c r="N1315" s="264">
        <v>0</v>
      </c>
      <c r="O1315" s="264">
        <v>4048</v>
      </c>
      <c r="P1315" s="264">
        <v>110</v>
      </c>
      <c r="Q1315" s="264">
        <v>109</v>
      </c>
      <c r="R1315" s="264">
        <v>20</v>
      </c>
      <c r="S1315" s="264">
        <v>0</v>
      </c>
      <c r="T1315" s="265">
        <v>0.015</v>
      </c>
      <c r="U1315" s="266">
        <v>120450</v>
      </c>
      <c r="V1315" s="266">
        <v>2832</v>
      </c>
      <c r="W1315" s="266">
        <v>2813</v>
      </c>
      <c r="X1315" s="266">
        <v>1</v>
      </c>
      <c r="Y1315" s="264">
        <v>2544</v>
      </c>
      <c r="Z1315" s="267">
        <v>0.0235035284350353</v>
      </c>
      <c r="AA1315" s="267">
        <v>0.0209462789551503</v>
      </c>
      <c r="AB1315" s="267">
        <v>0.0335786568537259</v>
      </c>
      <c r="AC1315" s="268">
        <v>0.0271739130434783</v>
      </c>
      <c r="AD1315" s="269">
        <v>-0.0126323778985755</v>
      </c>
      <c r="AE1315" s="270">
        <v>26029</v>
      </c>
      <c r="AF1315" s="271">
        <v>630</v>
      </c>
      <c r="AG1315" s="271">
        <v>0</v>
      </c>
      <c r="AH1315" s="271">
        <v>27245</v>
      </c>
      <c r="AI1315" s="271">
        <v>585</v>
      </c>
      <c r="AJ1315" s="271">
        <v>0</v>
      </c>
      <c r="AK1315" s="268">
        <v>0.0242037727150486</v>
      </c>
      <c r="AL1315" s="268">
        <v>0.0214718296935217</v>
      </c>
      <c r="AM1315" s="269">
        <v>0.00273194302152685</v>
      </c>
    </row>
    <row r="1316" spans="1:39">
      <c r="A1316" s="279" t="s">
        <v>1972</v>
      </c>
      <c r="B1316" s="280" t="s">
        <v>3354</v>
      </c>
      <c r="C1316" s="262" t="s">
        <v>2070</v>
      </c>
      <c r="D1316" s="280" t="s">
        <v>2071</v>
      </c>
      <c r="E1316" s="263">
        <v>6247</v>
      </c>
      <c r="F1316" s="263">
        <v>211</v>
      </c>
      <c r="G1316" s="263">
        <v>144</v>
      </c>
      <c r="H1316" s="263">
        <v>0</v>
      </c>
      <c r="I1316" s="263">
        <v>0</v>
      </c>
      <c r="J1316" s="264">
        <v>3246</v>
      </c>
      <c r="K1316" s="264">
        <v>85</v>
      </c>
      <c r="L1316" s="264">
        <v>85</v>
      </c>
      <c r="M1316" s="264">
        <v>3</v>
      </c>
      <c r="N1316" s="264">
        <v>0</v>
      </c>
      <c r="O1316" s="264">
        <v>6092</v>
      </c>
      <c r="P1316" s="264">
        <v>214</v>
      </c>
      <c r="Q1316" s="264">
        <v>214</v>
      </c>
      <c r="R1316" s="264">
        <v>70</v>
      </c>
      <c r="S1316" s="264">
        <v>0</v>
      </c>
      <c r="T1316" s="265">
        <v>0.015</v>
      </c>
      <c r="U1316" s="266">
        <v>168016</v>
      </c>
      <c r="V1316" s="266">
        <v>5342</v>
      </c>
      <c r="W1316" s="266">
        <v>5275</v>
      </c>
      <c r="X1316" s="266">
        <v>0</v>
      </c>
      <c r="Y1316" s="264">
        <v>4831</v>
      </c>
      <c r="Z1316" s="267">
        <v>0.0317945909913342</v>
      </c>
      <c r="AA1316" s="267">
        <v>0.0337762125820394</v>
      </c>
      <c r="AB1316" s="267">
        <v>0.0261860751694393</v>
      </c>
      <c r="AC1316" s="268">
        <v>0.0351280367695338</v>
      </c>
      <c r="AD1316" s="269">
        <v>0.00759013741260007</v>
      </c>
      <c r="AE1316" s="270">
        <v>38007</v>
      </c>
      <c r="AF1316" s="271">
        <v>1285</v>
      </c>
      <c r="AG1316" s="271">
        <v>0</v>
      </c>
      <c r="AH1316" s="271">
        <v>38624</v>
      </c>
      <c r="AI1316" s="271">
        <v>1246</v>
      </c>
      <c r="AJ1316" s="271">
        <v>0</v>
      </c>
      <c r="AK1316" s="268">
        <v>0.0338095613965848</v>
      </c>
      <c r="AL1316" s="268">
        <v>0.0322597348798674</v>
      </c>
      <c r="AM1316" s="269">
        <v>0.0015498265167174</v>
      </c>
    </row>
    <row r="1317" spans="1:39">
      <c r="A1317" s="279" t="s">
        <v>1972</v>
      </c>
      <c r="B1317" s="280" t="s">
        <v>3354</v>
      </c>
      <c r="C1317" s="262" t="s">
        <v>2072</v>
      </c>
      <c r="D1317" s="280" t="s">
        <v>2073</v>
      </c>
      <c r="E1317" s="263">
        <v>6047</v>
      </c>
      <c r="F1317" s="263">
        <v>212</v>
      </c>
      <c r="G1317" s="263">
        <v>160</v>
      </c>
      <c r="H1317" s="263">
        <v>0</v>
      </c>
      <c r="I1317" s="263">
        <v>0</v>
      </c>
      <c r="J1317" s="264">
        <v>3598</v>
      </c>
      <c r="K1317" s="264">
        <v>253</v>
      </c>
      <c r="L1317" s="264">
        <v>252</v>
      </c>
      <c r="M1317" s="264">
        <v>17</v>
      </c>
      <c r="N1317" s="264">
        <v>1</v>
      </c>
      <c r="O1317" s="264">
        <v>6010</v>
      </c>
      <c r="P1317" s="264">
        <v>343</v>
      </c>
      <c r="Q1317" s="264">
        <v>343</v>
      </c>
      <c r="R1317" s="264">
        <v>60</v>
      </c>
      <c r="S1317" s="264">
        <v>0</v>
      </c>
      <c r="T1317" s="265">
        <v>0.015</v>
      </c>
      <c r="U1317" s="266">
        <v>181133</v>
      </c>
      <c r="V1317" s="266">
        <v>9935</v>
      </c>
      <c r="W1317" s="266">
        <v>9881</v>
      </c>
      <c r="X1317" s="266">
        <v>4</v>
      </c>
      <c r="Y1317" s="264">
        <v>9052</v>
      </c>
      <c r="Z1317" s="267">
        <v>0.0548271159865955</v>
      </c>
      <c r="AA1317" s="267">
        <v>0.0350587067967587</v>
      </c>
      <c r="AB1317" s="267">
        <v>0.0700389105058366</v>
      </c>
      <c r="AC1317" s="268">
        <v>0.0570715474209651</v>
      </c>
      <c r="AD1317" s="269">
        <v>-0.0349802037090779</v>
      </c>
      <c r="AE1317" s="270">
        <v>39961</v>
      </c>
      <c r="AF1317" s="271">
        <v>2128</v>
      </c>
      <c r="AG1317" s="271">
        <v>3</v>
      </c>
      <c r="AH1317" s="271">
        <v>41947</v>
      </c>
      <c r="AI1317" s="271">
        <v>2380</v>
      </c>
      <c r="AJ1317" s="271">
        <v>0</v>
      </c>
      <c r="AK1317" s="268">
        <v>0.0531768474262406</v>
      </c>
      <c r="AL1317" s="268">
        <v>0.0567382649533936</v>
      </c>
      <c r="AM1317" s="269">
        <v>-0.00356141752715299</v>
      </c>
    </row>
    <row r="1318" spans="1:39">
      <c r="A1318" s="279" t="s">
        <v>1972</v>
      </c>
      <c r="B1318" s="280" t="s">
        <v>3354</v>
      </c>
      <c r="C1318" s="262" t="s">
        <v>2074</v>
      </c>
      <c r="D1318" s="280" t="s">
        <v>2075</v>
      </c>
      <c r="E1318" s="263">
        <v>4363</v>
      </c>
      <c r="F1318" s="263">
        <v>114</v>
      </c>
      <c r="G1318" s="263">
        <v>94</v>
      </c>
      <c r="H1318" s="263">
        <v>0</v>
      </c>
      <c r="I1318" s="263">
        <v>0</v>
      </c>
      <c r="J1318" s="264">
        <v>2653</v>
      </c>
      <c r="K1318" s="264">
        <v>103</v>
      </c>
      <c r="L1318" s="264">
        <v>103</v>
      </c>
      <c r="M1318" s="264">
        <v>0</v>
      </c>
      <c r="N1318" s="264">
        <v>0</v>
      </c>
      <c r="O1318" s="264">
        <v>4284</v>
      </c>
      <c r="P1318" s="264">
        <v>131</v>
      </c>
      <c r="Q1318" s="264">
        <v>131</v>
      </c>
      <c r="R1318" s="264">
        <v>0</v>
      </c>
      <c r="S1318" s="264">
        <v>0</v>
      </c>
      <c r="T1318" s="265">
        <v>0.015</v>
      </c>
      <c r="U1318" s="266">
        <v>129069</v>
      </c>
      <c r="V1318" s="266">
        <v>4159</v>
      </c>
      <c r="W1318" s="266">
        <v>4136</v>
      </c>
      <c r="X1318" s="266">
        <v>0</v>
      </c>
      <c r="Y1318" s="264">
        <v>3738</v>
      </c>
      <c r="Z1318" s="267">
        <v>0.032223074479542</v>
      </c>
      <c r="AA1318" s="267">
        <v>0.0261288104515242</v>
      </c>
      <c r="AB1318" s="267">
        <v>0.0388239728609122</v>
      </c>
      <c r="AC1318" s="268">
        <v>0.030578898225957</v>
      </c>
      <c r="AD1318" s="269">
        <v>-0.012695162409388</v>
      </c>
      <c r="AE1318" s="270">
        <v>27745</v>
      </c>
      <c r="AF1318" s="271">
        <v>774</v>
      </c>
      <c r="AG1318" s="271">
        <v>0</v>
      </c>
      <c r="AH1318" s="271">
        <v>28737</v>
      </c>
      <c r="AI1318" s="271">
        <v>960</v>
      </c>
      <c r="AJ1318" s="271">
        <v>0</v>
      </c>
      <c r="AK1318" s="268">
        <v>0.0278969183636691</v>
      </c>
      <c r="AL1318" s="268">
        <v>0.0334064098548909</v>
      </c>
      <c r="AM1318" s="269">
        <v>-0.00550949149122178</v>
      </c>
    </row>
    <row r="1319" spans="1:39">
      <c r="A1319" s="279" t="s">
        <v>1972</v>
      </c>
      <c r="B1319" s="280" t="s">
        <v>3354</v>
      </c>
      <c r="C1319" s="262" t="s">
        <v>2076</v>
      </c>
      <c r="D1319" s="280" t="s">
        <v>2077</v>
      </c>
      <c r="E1319" s="263">
        <v>4206</v>
      </c>
      <c r="F1319" s="263">
        <v>92</v>
      </c>
      <c r="G1319" s="263">
        <v>41</v>
      </c>
      <c r="H1319" s="263">
        <v>0</v>
      </c>
      <c r="I1319" s="263">
        <v>0</v>
      </c>
      <c r="J1319" s="264">
        <v>2664</v>
      </c>
      <c r="K1319" s="264">
        <v>117</v>
      </c>
      <c r="L1319" s="264">
        <v>117</v>
      </c>
      <c r="M1319" s="264">
        <v>0</v>
      </c>
      <c r="N1319" s="264">
        <v>0</v>
      </c>
      <c r="O1319" s="264">
        <v>4316</v>
      </c>
      <c r="P1319" s="264">
        <v>192</v>
      </c>
      <c r="Q1319" s="264">
        <v>192</v>
      </c>
      <c r="R1319" s="264">
        <v>35</v>
      </c>
      <c r="S1319" s="264">
        <v>0</v>
      </c>
      <c r="T1319" s="265">
        <v>0.015</v>
      </c>
      <c r="U1319" s="266">
        <v>130980</v>
      </c>
      <c r="V1319" s="266">
        <v>4426</v>
      </c>
      <c r="W1319" s="266">
        <v>4375</v>
      </c>
      <c r="X1319" s="266">
        <v>1</v>
      </c>
      <c r="Y1319" s="264">
        <v>3955</v>
      </c>
      <c r="Z1319" s="267">
        <v>0.0337837837837838</v>
      </c>
      <c r="AA1319" s="267">
        <v>0.0218735140275796</v>
      </c>
      <c r="AB1319" s="267">
        <v>0.0439189189189189</v>
      </c>
      <c r="AC1319" s="268">
        <v>0.0444856348470806</v>
      </c>
      <c r="AD1319" s="269">
        <v>-0.0220454048913393</v>
      </c>
      <c r="AE1319" s="270">
        <v>28817</v>
      </c>
      <c r="AF1319" s="271">
        <v>997</v>
      </c>
      <c r="AG1319" s="271">
        <v>0</v>
      </c>
      <c r="AH1319" s="271">
        <v>28964</v>
      </c>
      <c r="AI1319" s="271">
        <v>1047</v>
      </c>
      <c r="AJ1319" s="271">
        <v>0</v>
      </c>
      <c r="AK1319" s="268">
        <v>0.0345976333414304</v>
      </c>
      <c r="AL1319" s="268">
        <v>0.0361483220549648</v>
      </c>
      <c r="AM1319" s="269">
        <v>-0.00155068871353438</v>
      </c>
    </row>
    <row r="1320" spans="1:39">
      <c r="A1320" s="279" t="s">
        <v>1972</v>
      </c>
      <c r="B1320" s="280" t="s">
        <v>3354</v>
      </c>
      <c r="C1320" s="262" t="s">
        <v>2078</v>
      </c>
      <c r="D1320" s="280" t="s">
        <v>2079</v>
      </c>
      <c r="E1320" s="263">
        <v>4507</v>
      </c>
      <c r="F1320" s="263">
        <v>129</v>
      </c>
      <c r="G1320" s="263">
        <v>98</v>
      </c>
      <c r="H1320" s="263">
        <v>0</v>
      </c>
      <c r="I1320" s="263">
        <v>0</v>
      </c>
      <c r="J1320" s="264">
        <v>2712</v>
      </c>
      <c r="K1320" s="264">
        <v>294</v>
      </c>
      <c r="L1320" s="264">
        <v>293</v>
      </c>
      <c r="M1320" s="264">
        <v>6</v>
      </c>
      <c r="N1320" s="264">
        <v>0</v>
      </c>
      <c r="O1320" s="264">
        <v>4433</v>
      </c>
      <c r="P1320" s="264">
        <v>359</v>
      </c>
      <c r="Q1320" s="264">
        <v>359</v>
      </c>
      <c r="R1320" s="264">
        <v>68</v>
      </c>
      <c r="S1320" s="264">
        <v>0</v>
      </c>
      <c r="T1320" s="265">
        <v>0.015</v>
      </c>
      <c r="U1320" s="266">
        <v>130193</v>
      </c>
      <c r="V1320" s="266">
        <v>9573</v>
      </c>
      <c r="W1320" s="266">
        <v>9541</v>
      </c>
      <c r="X1320" s="266">
        <v>50</v>
      </c>
      <c r="Y1320" s="264">
        <v>8659</v>
      </c>
      <c r="Z1320" s="267">
        <v>0.0731452535850622</v>
      </c>
      <c r="AA1320" s="267">
        <v>0.0286221433325937</v>
      </c>
      <c r="AB1320" s="267">
        <v>0.108407079646018</v>
      </c>
      <c r="AC1320" s="268">
        <v>0.0809835325964358</v>
      </c>
      <c r="AD1320" s="269">
        <v>-0.079784936313424</v>
      </c>
      <c r="AE1320" s="270">
        <v>29030</v>
      </c>
      <c r="AF1320" s="271">
        <v>1992</v>
      </c>
      <c r="AG1320" s="271">
        <v>1</v>
      </c>
      <c r="AH1320" s="271">
        <v>29328</v>
      </c>
      <c r="AI1320" s="271">
        <v>1956</v>
      </c>
      <c r="AJ1320" s="271">
        <v>9</v>
      </c>
      <c r="AK1320" s="268">
        <v>0.0685842232173614</v>
      </c>
      <c r="AL1320" s="268">
        <v>0.0663870703764321</v>
      </c>
      <c r="AM1320" s="269">
        <v>0.00219715284092928</v>
      </c>
    </row>
    <row r="1321" spans="1:39">
      <c r="A1321" s="279" t="s">
        <v>1972</v>
      </c>
      <c r="B1321" s="280" t="s">
        <v>3354</v>
      </c>
      <c r="C1321" s="262" t="s">
        <v>2080</v>
      </c>
      <c r="D1321" s="280" t="s">
        <v>2081</v>
      </c>
      <c r="E1321" s="263">
        <v>4223</v>
      </c>
      <c r="F1321" s="263">
        <v>211</v>
      </c>
      <c r="G1321" s="263">
        <v>158</v>
      </c>
      <c r="H1321" s="263">
        <v>0</v>
      </c>
      <c r="I1321" s="263">
        <v>0</v>
      </c>
      <c r="J1321" s="264">
        <v>2293</v>
      </c>
      <c r="K1321" s="264">
        <v>128</v>
      </c>
      <c r="L1321" s="264">
        <v>128</v>
      </c>
      <c r="M1321" s="264">
        <v>10</v>
      </c>
      <c r="N1321" s="264">
        <v>0</v>
      </c>
      <c r="O1321" s="264">
        <v>4209</v>
      </c>
      <c r="P1321" s="264">
        <v>207</v>
      </c>
      <c r="Q1321" s="264">
        <v>207</v>
      </c>
      <c r="R1321" s="264">
        <v>76</v>
      </c>
      <c r="S1321" s="264">
        <v>0</v>
      </c>
      <c r="T1321" s="265">
        <v>0.015</v>
      </c>
      <c r="U1321" s="266">
        <v>127139</v>
      </c>
      <c r="V1321" s="266">
        <v>6213</v>
      </c>
      <c r="W1321" s="266">
        <v>6160</v>
      </c>
      <c r="X1321" s="266">
        <v>7</v>
      </c>
      <c r="Y1321" s="264">
        <v>5649</v>
      </c>
      <c r="Z1321" s="267">
        <v>0.0488127167902846</v>
      </c>
      <c r="AA1321" s="267">
        <v>0.0499644802273265</v>
      </c>
      <c r="AB1321" s="267">
        <v>0.0558220671609246</v>
      </c>
      <c r="AC1321" s="268">
        <v>0.0491803278688525</v>
      </c>
      <c r="AD1321" s="269">
        <v>-0.00585758693359801</v>
      </c>
      <c r="AE1321" s="270">
        <v>27519</v>
      </c>
      <c r="AF1321" s="271">
        <v>1537</v>
      </c>
      <c r="AG1321" s="271">
        <v>0</v>
      </c>
      <c r="AH1321" s="271">
        <v>28766</v>
      </c>
      <c r="AI1321" s="271">
        <v>1413</v>
      </c>
      <c r="AJ1321" s="271">
        <v>1</v>
      </c>
      <c r="AK1321" s="268">
        <v>0.0558523202151241</v>
      </c>
      <c r="AL1321" s="268">
        <v>0.049085726204547</v>
      </c>
      <c r="AM1321" s="269">
        <v>0.00676659401057706</v>
      </c>
    </row>
    <row r="1322" spans="1:39">
      <c r="A1322" s="279" t="s">
        <v>1972</v>
      </c>
      <c r="B1322" s="280" t="s">
        <v>3354</v>
      </c>
      <c r="C1322" s="262" t="s">
        <v>2082</v>
      </c>
      <c r="D1322" s="280" t="s">
        <v>2083</v>
      </c>
      <c r="E1322" s="263">
        <v>2274</v>
      </c>
      <c r="F1322" s="263">
        <v>102</v>
      </c>
      <c r="G1322" s="263">
        <v>72</v>
      </c>
      <c r="H1322" s="263">
        <v>0</v>
      </c>
      <c r="I1322" s="263">
        <v>0</v>
      </c>
      <c r="J1322" s="264">
        <v>1277</v>
      </c>
      <c r="K1322" s="264">
        <v>25</v>
      </c>
      <c r="L1322" s="264">
        <v>25</v>
      </c>
      <c r="M1322" s="264">
        <v>0</v>
      </c>
      <c r="N1322" s="264">
        <v>0</v>
      </c>
      <c r="O1322" s="264">
        <v>2136</v>
      </c>
      <c r="P1322" s="264">
        <v>58</v>
      </c>
      <c r="Q1322" s="264">
        <v>58</v>
      </c>
      <c r="R1322" s="264">
        <v>25</v>
      </c>
      <c r="S1322" s="264">
        <v>0</v>
      </c>
      <c r="T1322" s="265">
        <v>0.015</v>
      </c>
      <c r="U1322" s="266">
        <v>64665</v>
      </c>
      <c r="V1322" s="266">
        <v>2204</v>
      </c>
      <c r="W1322" s="266">
        <v>2174</v>
      </c>
      <c r="X1322" s="266">
        <v>5</v>
      </c>
      <c r="Y1322" s="264">
        <v>2015</v>
      </c>
      <c r="Z1322" s="267">
        <v>0.0340060310832753</v>
      </c>
      <c r="AA1322" s="267">
        <v>0.0448548812664908</v>
      </c>
      <c r="AB1322" s="267">
        <v>0.0195771339075959</v>
      </c>
      <c r="AC1322" s="268">
        <v>0.0271535580524345</v>
      </c>
      <c r="AD1322" s="269">
        <v>0.0252777473588948</v>
      </c>
      <c r="AE1322" s="270">
        <v>14288</v>
      </c>
      <c r="AF1322" s="271">
        <v>439</v>
      </c>
      <c r="AG1322" s="271">
        <v>0</v>
      </c>
      <c r="AH1322" s="271">
        <v>14678</v>
      </c>
      <c r="AI1322" s="271">
        <v>482</v>
      </c>
      <c r="AJ1322" s="271">
        <v>1</v>
      </c>
      <c r="AK1322" s="268">
        <v>0.0307250839865622</v>
      </c>
      <c r="AL1322" s="268">
        <v>0.0327701321705954</v>
      </c>
      <c r="AM1322" s="269">
        <v>-0.0020450481840333</v>
      </c>
    </row>
    <row r="1323" spans="1:39">
      <c r="A1323" s="279" t="s">
        <v>1972</v>
      </c>
      <c r="B1323" s="280" t="s">
        <v>3354</v>
      </c>
      <c r="C1323" s="262" t="s">
        <v>2084</v>
      </c>
      <c r="D1323" s="280" t="s">
        <v>2085</v>
      </c>
      <c r="E1323" s="263">
        <v>2531</v>
      </c>
      <c r="F1323" s="263">
        <v>92</v>
      </c>
      <c r="G1323" s="263">
        <v>75</v>
      </c>
      <c r="H1323" s="263">
        <v>0</v>
      </c>
      <c r="I1323" s="263">
        <v>0</v>
      </c>
      <c r="J1323" s="264">
        <v>1455</v>
      </c>
      <c r="K1323" s="264">
        <v>81</v>
      </c>
      <c r="L1323" s="264">
        <v>81</v>
      </c>
      <c r="M1323" s="264">
        <v>0</v>
      </c>
      <c r="N1323" s="264">
        <v>0</v>
      </c>
      <c r="O1323" s="264">
        <v>2524</v>
      </c>
      <c r="P1323" s="264">
        <v>79</v>
      </c>
      <c r="Q1323" s="264">
        <v>79</v>
      </c>
      <c r="R1323" s="264">
        <v>15</v>
      </c>
      <c r="S1323" s="264">
        <v>0</v>
      </c>
      <c r="T1323" s="265">
        <v>0.015</v>
      </c>
      <c r="U1323" s="266">
        <v>75402</v>
      </c>
      <c r="V1323" s="266">
        <v>3103</v>
      </c>
      <c r="W1323" s="266">
        <v>3085</v>
      </c>
      <c r="X1323" s="266">
        <v>0</v>
      </c>
      <c r="Y1323" s="264">
        <v>2790</v>
      </c>
      <c r="Z1323" s="267">
        <v>0.0411527545688443</v>
      </c>
      <c r="AA1323" s="267">
        <v>0.0363492690636112</v>
      </c>
      <c r="AB1323" s="267">
        <v>0.0556701030927835</v>
      </c>
      <c r="AC1323" s="268">
        <v>0.0312995245641838</v>
      </c>
      <c r="AD1323" s="269">
        <v>-0.0193208340291723</v>
      </c>
      <c r="AE1323" s="270">
        <v>16196</v>
      </c>
      <c r="AF1323" s="271">
        <v>654</v>
      </c>
      <c r="AG1323" s="271">
        <v>0</v>
      </c>
      <c r="AH1323" s="271">
        <v>16767</v>
      </c>
      <c r="AI1323" s="271">
        <v>617</v>
      </c>
      <c r="AJ1323" s="271">
        <v>0</v>
      </c>
      <c r="AK1323" s="268">
        <v>0.040380340824895</v>
      </c>
      <c r="AL1323" s="268">
        <v>0.0367984731913878</v>
      </c>
      <c r="AM1323" s="269">
        <v>0.00358186763350719</v>
      </c>
    </row>
    <row r="1324" spans="1:39">
      <c r="A1324" s="279" t="s">
        <v>1972</v>
      </c>
      <c r="B1324" s="280" t="s">
        <v>3355</v>
      </c>
      <c r="C1324" s="262" t="s">
        <v>2086</v>
      </c>
      <c r="D1324" s="280" t="s">
        <v>2087</v>
      </c>
      <c r="E1324" s="263">
        <v>14154</v>
      </c>
      <c r="F1324" s="263">
        <v>509</v>
      </c>
      <c r="G1324" s="263">
        <v>395</v>
      </c>
      <c r="H1324" s="263">
        <v>0</v>
      </c>
      <c r="I1324" s="263">
        <v>0</v>
      </c>
      <c r="J1324" s="264">
        <v>8048</v>
      </c>
      <c r="K1324" s="264">
        <v>719</v>
      </c>
      <c r="L1324" s="264">
        <v>718</v>
      </c>
      <c r="M1324" s="264">
        <v>4</v>
      </c>
      <c r="N1324" s="264">
        <v>0</v>
      </c>
      <c r="O1324" s="264">
        <v>14756</v>
      </c>
      <c r="P1324" s="264">
        <v>519</v>
      </c>
      <c r="Q1324" s="264">
        <v>516</v>
      </c>
      <c r="R1324" s="264">
        <v>173</v>
      </c>
      <c r="S1324" s="264">
        <v>0</v>
      </c>
      <c r="T1324" s="265">
        <v>0.015</v>
      </c>
      <c r="U1324" s="266">
        <v>394472</v>
      </c>
      <c r="V1324" s="266">
        <v>15514</v>
      </c>
      <c r="W1324" s="266">
        <v>15387</v>
      </c>
      <c r="X1324" s="266">
        <v>11</v>
      </c>
      <c r="Y1324" s="264">
        <v>13652</v>
      </c>
      <c r="Z1324" s="267">
        <v>0.0393006347725567</v>
      </c>
      <c r="AA1324" s="267">
        <v>0.0359615656351561</v>
      </c>
      <c r="AB1324" s="267">
        <v>0.0893389662027833</v>
      </c>
      <c r="AC1324" s="268">
        <v>0.0351721333694768</v>
      </c>
      <c r="AD1324" s="269">
        <v>-0.0533774005676272</v>
      </c>
      <c r="AE1324" s="270">
        <v>90642</v>
      </c>
      <c r="AF1324" s="271">
        <v>3747</v>
      </c>
      <c r="AG1324" s="271">
        <v>0</v>
      </c>
      <c r="AH1324" s="271">
        <v>90041</v>
      </c>
      <c r="AI1324" s="271">
        <v>3534</v>
      </c>
      <c r="AJ1324" s="271">
        <v>2</v>
      </c>
      <c r="AK1324" s="268">
        <v>0.0413384523730721</v>
      </c>
      <c r="AL1324" s="268">
        <v>0.039226574560478</v>
      </c>
      <c r="AM1324" s="269">
        <v>0.00211187781259408</v>
      </c>
    </row>
    <row r="1325" spans="1:39">
      <c r="A1325" s="279" t="s">
        <v>1972</v>
      </c>
      <c r="B1325" s="280" t="s">
        <v>3355</v>
      </c>
      <c r="C1325" s="262" t="s">
        <v>2088</v>
      </c>
      <c r="D1325" s="280" t="s">
        <v>2089</v>
      </c>
      <c r="E1325" s="263">
        <v>4276</v>
      </c>
      <c r="F1325" s="263">
        <v>129</v>
      </c>
      <c r="G1325" s="263">
        <v>105</v>
      </c>
      <c r="H1325" s="263">
        <v>0</v>
      </c>
      <c r="I1325" s="263">
        <v>0</v>
      </c>
      <c r="J1325" s="264">
        <v>2397</v>
      </c>
      <c r="K1325" s="264">
        <v>225</v>
      </c>
      <c r="L1325" s="264">
        <v>225</v>
      </c>
      <c r="M1325" s="264">
        <v>3</v>
      </c>
      <c r="N1325" s="264">
        <v>0</v>
      </c>
      <c r="O1325" s="264">
        <v>4584</v>
      </c>
      <c r="P1325" s="264">
        <v>212</v>
      </c>
      <c r="Q1325" s="264">
        <v>212</v>
      </c>
      <c r="R1325" s="264">
        <v>23</v>
      </c>
      <c r="S1325" s="264">
        <v>0</v>
      </c>
      <c r="T1325" s="265">
        <v>0.015</v>
      </c>
      <c r="U1325" s="266">
        <v>122548</v>
      </c>
      <c r="V1325" s="266">
        <v>6033</v>
      </c>
      <c r="W1325" s="266">
        <v>6007</v>
      </c>
      <c r="X1325" s="266">
        <v>9</v>
      </c>
      <c r="Y1325" s="264">
        <v>5363</v>
      </c>
      <c r="Z1325" s="267">
        <v>0.0491562489799915</v>
      </c>
      <c r="AA1325" s="267">
        <v>0.0301683816651076</v>
      </c>
      <c r="AB1325" s="267">
        <v>0.0938673341677096</v>
      </c>
      <c r="AC1325" s="268">
        <v>0.0462478184991274</v>
      </c>
      <c r="AD1325" s="269">
        <v>-0.0636989525026021</v>
      </c>
      <c r="AE1325" s="270">
        <v>27560</v>
      </c>
      <c r="AF1325" s="271">
        <v>1394</v>
      </c>
      <c r="AG1325" s="271">
        <v>0</v>
      </c>
      <c r="AH1325" s="271">
        <v>28320</v>
      </c>
      <c r="AI1325" s="271">
        <v>1407</v>
      </c>
      <c r="AJ1325" s="271">
        <v>1</v>
      </c>
      <c r="AK1325" s="268">
        <v>0.0505805515239477</v>
      </c>
      <c r="AL1325" s="268">
        <v>0.0496468926553672</v>
      </c>
      <c r="AM1325" s="269">
        <v>0.000933658868580517</v>
      </c>
    </row>
    <row r="1326" spans="1:39">
      <c r="A1326" s="279" t="s">
        <v>1972</v>
      </c>
      <c r="B1326" s="280" t="s">
        <v>3355</v>
      </c>
      <c r="C1326" s="262" t="s">
        <v>2090</v>
      </c>
      <c r="D1326" s="280" t="s">
        <v>2091</v>
      </c>
      <c r="E1326" s="263">
        <v>4783</v>
      </c>
      <c r="F1326" s="263">
        <v>235</v>
      </c>
      <c r="G1326" s="263">
        <v>152</v>
      </c>
      <c r="H1326" s="263">
        <v>0</v>
      </c>
      <c r="I1326" s="263">
        <v>0</v>
      </c>
      <c r="J1326" s="264">
        <v>2778</v>
      </c>
      <c r="K1326" s="264">
        <v>68</v>
      </c>
      <c r="L1326" s="264">
        <v>67</v>
      </c>
      <c r="M1326" s="264">
        <v>2</v>
      </c>
      <c r="N1326" s="264">
        <v>0</v>
      </c>
      <c r="O1326" s="264">
        <v>5093</v>
      </c>
      <c r="P1326" s="264">
        <v>163</v>
      </c>
      <c r="Q1326" s="264">
        <v>163</v>
      </c>
      <c r="R1326" s="264">
        <v>27</v>
      </c>
      <c r="S1326" s="264">
        <v>0</v>
      </c>
      <c r="T1326" s="265">
        <v>0.015</v>
      </c>
      <c r="U1326" s="266">
        <v>136254</v>
      </c>
      <c r="V1326" s="266">
        <v>2800</v>
      </c>
      <c r="W1326" s="266">
        <v>2716</v>
      </c>
      <c r="X1326" s="266">
        <v>6</v>
      </c>
      <c r="Y1326" s="264">
        <v>2308</v>
      </c>
      <c r="Z1326" s="267">
        <v>0.0205058200126235</v>
      </c>
      <c r="AA1326" s="267">
        <v>0.0491323437173322</v>
      </c>
      <c r="AB1326" s="267">
        <v>0.0244780417566595</v>
      </c>
      <c r="AC1326" s="268">
        <v>0.0320047123502847</v>
      </c>
      <c r="AD1326" s="269">
        <v>0.0246543019606727</v>
      </c>
      <c r="AE1326" s="270">
        <v>31941</v>
      </c>
      <c r="AF1326" s="271">
        <v>861</v>
      </c>
      <c r="AG1326" s="271">
        <v>0</v>
      </c>
      <c r="AH1326" s="271">
        <v>31699</v>
      </c>
      <c r="AI1326" s="271">
        <v>578</v>
      </c>
      <c r="AJ1326" s="271">
        <v>0</v>
      </c>
      <c r="AK1326" s="268">
        <v>0.0269559500328731</v>
      </c>
      <c r="AL1326" s="268">
        <v>0.0182340136912836</v>
      </c>
      <c r="AM1326" s="269">
        <v>0.00872193634158947</v>
      </c>
    </row>
    <row r="1327" spans="1:39">
      <c r="A1327" s="279" t="s">
        <v>1972</v>
      </c>
      <c r="B1327" s="280" t="s">
        <v>3355</v>
      </c>
      <c r="C1327" s="262" t="s">
        <v>2092</v>
      </c>
      <c r="D1327" s="280" t="s">
        <v>2093</v>
      </c>
      <c r="E1327" s="263">
        <v>6395</v>
      </c>
      <c r="F1327" s="263">
        <v>127</v>
      </c>
      <c r="G1327" s="263">
        <v>98</v>
      </c>
      <c r="H1327" s="263">
        <v>0</v>
      </c>
      <c r="I1327" s="263">
        <v>0</v>
      </c>
      <c r="J1327" s="264">
        <v>3207</v>
      </c>
      <c r="K1327" s="264">
        <v>227</v>
      </c>
      <c r="L1327" s="264">
        <v>226</v>
      </c>
      <c r="M1327" s="264">
        <v>2</v>
      </c>
      <c r="N1327" s="264">
        <v>0</v>
      </c>
      <c r="O1327" s="264">
        <v>7282</v>
      </c>
      <c r="P1327" s="264">
        <v>134</v>
      </c>
      <c r="Q1327" s="264">
        <v>134</v>
      </c>
      <c r="R1327" s="264">
        <v>39</v>
      </c>
      <c r="S1327" s="264">
        <v>0</v>
      </c>
      <c r="T1327" s="265">
        <v>0.015</v>
      </c>
      <c r="U1327" s="266">
        <v>177920</v>
      </c>
      <c r="V1327" s="266">
        <v>4391</v>
      </c>
      <c r="W1327" s="266">
        <v>4360</v>
      </c>
      <c r="X1327" s="266">
        <v>10</v>
      </c>
      <c r="Y1327" s="264">
        <v>3835</v>
      </c>
      <c r="Z1327" s="267">
        <v>0.0246234262589928</v>
      </c>
      <c r="AA1327" s="267">
        <v>0.019859265050821</v>
      </c>
      <c r="AB1327" s="267">
        <v>0.0707826629248519</v>
      </c>
      <c r="AC1327" s="268">
        <v>0.0184015380390003</v>
      </c>
      <c r="AD1327" s="269">
        <v>-0.0509233978740309</v>
      </c>
      <c r="AE1327" s="270">
        <v>40787</v>
      </c>
      <c r="AF1327" s="271">
        <v>1041</v>
      </c>
      <c r="AG1327" s="271">
        <v>3</v>
      </c>
      <c r="AH1327" s="271">
        <v>41722</v>
      </c>
      <c r="AI1327" s="271">
        <v>1077</v>
      </c>
      <c r="AJ1327" s="271">
        <v>0</v>
      </c>
      <c r="AK1327" s="268">
        <v>0.0254492853114963</v>
      </c>
      <c r="AL1327" s="268">
        <v>0.0258137193806625</v>
      </c>
      <c r="AM1327" s="269">
        <v>-0.00036443406916617</v>
      </c>
    </row>
    <row r="1328" spans="1:39">
      <c r="A1328" s="279" t="s">
        <v>1972</v>
      </c>
      <c r="B1328" s="280" t="s">
        <v>3355</v>
      </c>
      <c r="C1328" s="262" t="s">
        <v>2094</v>
      </c>
      <c r="D1328" s="280" t="s">
        <v>2095</v>
      </c>
      <c r="E1328" s="263">
        <v>4926</v>
      </c>
      <c r="F1328" s="263">
        <v>160</v>
      </c>
      <c r="G1328" s="263">
        <v>108</v>
      </c>
      <c r="H1328" s="263">
        <v>0</v>
      </c>
      <c r="I1328" s="263">
        <v>0</v>
      </c>
      <c r="J1328" s="264">
        <v>2889</v>
      </c>
      <c r="K1328" s="264">
        <v>133</v>
      </c>
      <c r="L1328" s="264">
        <v>133</v>
      </c>
      <c r="M1328" s="264">
        <v>0</v>
      </c>
      <c r="N1328" s="264">
        <v>1</v>
      </c>
      <c r="O1328" s="264">
        <v>5330</v>
      </c>
      <c r="P1328" s="264">
        <v>236</v>
      </c>
      <c r="Q1328" s="264">
        <v>236</v>
      </c>
      <c r="R1328" s="264">
        <v>18</v>
      </c>
      <c r="S1328" s="264">
        <v>1</v>
      </c>
      <c r="T1328" s="265">
        <v>0.015</v>
      </c>
      <c r="U1328" s="266">
        <v>140258</v>
      </c>
      <c r="V1328" s="266">
        <v>5459</v>
      </c>
      <c r="W1328" s="266">
        <v>5407</v>
      </c>
      <c r="X1328" s="266">
        <v>21</v>
      </c>
      <c r="Y1328" s="264">
        <v>4813</v>
      </c>
      <c r="Z1328" s="267">
        <v>0.0387714069785681</v>
      </c>
      <c r="AA1328" s="267">
        <v>0.0324807145757207</v>
      </c>
      <c r="AB1328" s="267">
        <v>0.0456905503634476</v>
      </c>
      <c r="AC1328" s="268">
        <v>0.0440900562851782</v>
      </c>
      <c r="AD1328" s="269">
        <v>-0.0132098357877269</v>
      </c>
      <c r="AE1328" s="270">
        <v>32063</v>
      </c>
      <c r="AF1328" s="271">
        <v>1194</v>
      </c>
      <c r="AG1328" s="271">
        <v>3</v>
      </c>
      <c r="AH1328" s="271">
        <v>32916</v>
      </c>
      <c r="AI1328" s="271">
        <v>1349</v>
      </c>
      <c r="AJ1328" s="271">
        <v>4</v>
      </c>
      <c r="AK1328" s="268">
        <v>0.0371456195614883</v>
      </c>
      <c r="AL1328" s="268">
        <v>0.0408615870701179</v>
      </c>
      <c r="AM1328" s="269">
        <v>-0.00371596750862956</v>
      </c>
    </row>
    <row r="1329" spans="1:39">
      <c r="A1329" s="279" t="s">
        <v>1972</v>
      </c>
      <c r="B1329" s="280" t="s">
        <v>3355</v>
      </c>
      <c r="C1329" s="262" t="s">
        <v>2096</v>
      </c>
      <c r="D1329" s="280" t="s">
        <v>2097</v>
      </c>
      <c r="E1329" s="263">
        <v>3846</v>
      </c>
      <c r="F1329" s="263">
        <v>233</v>
      </c>
      <c r="G1329" s="263">
        <v>112</v>
      </c>
      <c r="H1329" s="263">
        <v>0</v>
      </c>
      <c r="I1329" s="263">
        <v>0</v>
      </c>
      <c r="J1329" s="264">
        <v>2467</v>
      </c>
      <c r="K1329" s="264">
        <v>223</v>
      </c>
      <c r="L1329" s="264">
        <v>223</v>
      </c>
      <c r="M1329" s="264">
        <v>1</v>
      </c>
      <c r="N1329" s="264">
        <v>1</v>
      </c>
      <c r="O1329" s="264">
        <v>3502</v>
      </c>
      <c r="P1329" s="264">
        <v>323</v>
      </c>
      <c r="Q1329" s="264">
        <v>322</v>
      </c>
      <c r="R1329" s="264">
        <v>36</v>
      </c>
      <c r="S1329" s="264">
        <v>0</v>
      </c>
      <c r="T1329" s="265">
        <v>0.015</v>
      </c>
      <c r="U1329" s="266">
        <v>112009</v>
      </c>
      <c r="V1329" s="266">
        <v>6680</v>
      </c>
      <c r="W1329" s="266">
        <v>6558</v>
      </c>
      <c r="X1329" s="266">
        <v>76</v>
      </c>
      <c r="Y1329" s="264">
        <v>5622</v>
      </c>
      <c r="Z1329" s="267">
        <v>0.0589595478934728</v>
      </c>
      <c r="AA1329" s="267">
        <v>0.0605824232969319</v>
      </c>
      <c r="AB1329" s="267">
        <v>0.0899878394811512</v>
      </c>
      <c r="AC1329" s="268">
        <v>0.0922330097087379</v>
      </c>
      <c r="AD1329" s="269">
        <v>-0.0294054161842193</v>
      </c>
      <c r="AE1329" s="270">
        <v>25291</v>
      </c>
      <c r="AF1329" s="271">
        <v>1710</v>
      </c>
      <c r="AG1329" s="271">
        <v>4</v>
      </c>
      <c r="AH1329" s="271">
        <v>26205</v>
      </c>
      <c r="AI1329" s="271">
        <v>1773</v>
      </c>
      <c r="AJ1329" s="271">
        <v>21</v>
      </c>
      <c r="AK1329" s="268">
        <v>0.0674548258273694</v>
      </c>
      <c r="AL1329" s="268">
        <v>0.0668574699484831</v>
      </c>
      <c r="AM1329" s="269">
        <v>0.000597355878886305</v>
      </c>
    </row>
    <row r="1330" spans="1:39">
      <c r="A1330" s="279" t="s">
        <v>1972</v>
      </c>
      <c r="B1330" s="280" t="s">
        <v>3355</v>
      </c>
      <c r="C1330" s="262" t="s">
        <v>2098</v>
      </c>
      <c r="D1330" s="280" t="s">
        <v>2099</v>
      </c>
      <c r="E1330" s="263">
        <v>7025</v>
      </c>
      <c r="F1330" s="263">
        <v>286</v>
      </c>
      <c r="G1330" s="263">
        <v>195</v>
      </c>
      <c r="H1330" s="263">
        <v>0</v>
      </c>
      <c r="I1330" s="263">
        <v>0</v>
      </c>
      <c r="J1330" s="264">
        <v>3798</v>
      </c>
      <c r="K1330" s="264">
        <v>130</v>
      </c>
      <c r="L1330" s="264">
        <v>129</v>
      </c>
      <c r="M1330" s="264">
        <v>9</v>
      </c>
      <c r="N1330" s="264">
        <v>0</v>
      </c>
      <c r="O1330" s="264">
        <v>7137</v>
      </c>
      <c r="P1330" s="264">
        <v>218</v>
      </c>
      <c r="Q1330" s="264">
        <v>218</v>
      </c>
      <c r="R1330" s="264">
        <v>47</v>
      </c>
      <c r="S1330" s="264">
        <v>0</v>
      </c>
      <c r="T1330" s="265">
        <v>0.015</v>
      </c>
      <c r="U1330" s="266">
        <v>199744</v>
      </c>
      <c r="V1330" s="266">
        <v>6720</v>
      </c>
      <c r="W1330" s="266">
        <v>6626</v>
      </c>
      <c r="X1330" s="266">
        <v>3</v>
      </c>
      <c r="Y1330" s="264">
        <v>6002</v>
      </c>
      <c r="Z1330" s="267">
        <v>0.0336280438961871</v>
      </c>
      <c r="AA1330" s="267">
        <v>0.040711743772242</v>
      </c>
      <c r="AB1330" s="267">
        <v>0.0342285413375461</v>
      </c>
      <c r="AC1330" s="268">
        <v>0.0305450469384896</v>
      </c>
      <c r="AD1330" s="269">
        <v>0.00648320243469592</v>
      </c>
      <c r="AE1330" s="270">
        <v>46009</v>
      </c>
      <c r="AF1330" s="271">
        <v>1585</v>
      </c>
      <c r="AG1330" s="271">
        <v>0</v>
      </c>
      <c r="AH1330" s="271">
        <v>46175</v>
      </c>
      <c r="AI1330" s="271">
        <v>1581</v>
      </c>
      <c r="AJ1330" s="271">
        <v>0</v>
      </c>
      <c r="AK1330" s="268">
        <v>0.0344497815644765</v>
      </c>
      <c r="AL1330" s="268">
        <v>0.0342393069842989</v>
      </c>
      <c r="AM1330" s="269">
        <v>0.000210474580177651</v>
      </c>
    </row>
    <row r="1331" spans="1:39">
      <c r="A1331" s="279" t="s">
        <v>1972</v>
      </c>
      <c r="B1331" s="280" t="s">
        <v>3355</v>
      </c>
      <c r="C1331" s="262" t="s">
        <v>2100</v>
      </c>
      <c r="D1331" s="280" t="s">
        <v>2101</v>
      </c>
      <c r="E1331" s="263">
        <v>8774</v>
      </c>
      <c r="F1331" s="263">
        <v>464</v>
      </c>
      <c r="G1331" s="263">
        <v>342</v>
      </c>
      <c r="H1331" s="263">
        <v>0</v>
      </c>
      <c r="I1331" s="263">
        <v>0</v>
      </c>
      <c r="J1331" s="264">
        <v>5147</v>
      </c>
      <c r="K1331" s="264">
        <v>428</v>
      </c>
      <c r="L1331" s="264">
        <v>428</v>
      </c>
      <c r="M1331" s="264">
        <v>1</v>
      </c>
      <c r="N1331" s="264">
        <v>0</v>
      </c>
      <c r="O1331" s="264">
        <v>9611</v>
      </c>
      <c r="P1331" s="264">
        <v>461</v>
      </c>
      <c r="Q1331" s="264">
        <v>461</v>
      </c>
      <c r="R1331" s="264">
        <v>45</v>
      </c>
      <c r="S1331" s="264">
        <v>0</v>
      </c>
      <c r="T1331" s="265">
        <v>0.015</v>
      </c>
      <c r="U1331" s="266">
        <v>252969</v>
      </c>
      <c r="V1331" s="266">
        <v>13472</v>
      </c>
      <c r="W1331" s="266">
        <v>13349</v>
      </c>
      <c r="X1331" s="266">
        <v>24</v>
      </c>
      <c r="Y1331" s="264">
        <v>11853</v>
      </c>
      <c r="Z1331" s="267">
        <v>0.0531606639548719</v>
      </c>
      <c r="AA1331" s="267">
        <v>0.0528835194894005</v>
      </c>
      <c r="AB1331" s="267">
        <v>0.0831552360598407</v>
      </c>
      <c r="AC1331" s="268">
        <v>0.0479658724378317</v>
      </c>
      <c r="AD1331" s="269">
        <v>-0.0302717165704402</v>
      </c>
      <c r="AE1331" s="270">
        <v>59272</v>
      </c>
      <c r="AF1331" s="271">
        <v>3300</v>
      </c>
      <c r="AG1331" s="271">
        <v>1</v>
      </c>
      <c r="AH1331" s="271">
        <v>58056</v>
      </c>
      <c r="AI1331" s="271">
        <v>3173</v>
      </c>
      <c r="AJ1331" s="271">
        <v>3</v>
      </c>
      <c r="AK1331" s="268">
        <v>0.0556586583884465</v>
      </c>
      <c r="AL1331" s="268">
        <v>0.0546024528041891</v>
      </c>
      <c r="AM1331" s="269">
        <v>0.00105620558425742</v>
      </c>
    </row>
    <row r="1332" spans="1:39">
      <c r="A1332" s="279" t="s">
        <v>1972</v>
      </c>
      <c r="B1332" s="280" t="s">
        <v>3355</v>
      </c>
      <c r="C1332" s="262" t="s">
        <v>2102</v>
      </c>
      <c r="D1332" s="280" t="s">
        <v>2103</v>
      </c>
      <c r="E1332" s="263">
        <v>3563</v>
      </c>
      <c r="F1332" s="263">
        <v>113</v>
      </c>
      <c r="G1332" s="263">
        <v>86</v>
      </c>
      <c r="H1332" s="263">
        <v>0</v>
      </c>
      <c r="I1332" s="263">
        <v>0</v>
      </c>
      <c r="J1332" s="264">
        <v>4089</v>
      </c>
      <c r="K1332" s="264">
        <v>321</v>
      </c>
      <c r="L1332" s="264">
        <v>320</v>
      </c>
      <c r="M1332" s="264">
        <v>0</v>
      </c>
      <c r="N1332" s="264">
        <v>0</v>
      </c>
      <c r="O1332" s="264">
        <v>3309</v>
      </c>
      <c r="P1332" s="264">
        <v>317</v>
      </c>
      <c r="Q1332" s="264">
        <v>317</v>
      </c>
      <c r="R1332" s="264">
        <v>3</v>
      </c>
      <c r="S1332" s="264">
        <v>0</v>
      </c>
      <c r="T1332" s="265">
        <v>0.015</v>
      </c>
      <c r="U1332" s="266">
        <v>91926</v>
      </c>
      <c r="V1332" s="266">
        <v>6529</v>
      </c>
      <c r="W1332" s="266">
        <v>6500</v>
      </c>
      <c r="X1332" s="266">
        <v>190</v>
      </c>
      <c r="Y1332" s="264">
        <v>5132</v>
      </c>
      <c r="Z1332" s="267">
        <v>0.0689576398407415</v>
      </c>
      <c r="AA1332" s="267">
        <v>0.0317148470390121</v>
      </c>
      <c r="AB1332" s="267">
        <v>0.078503301540719</v>
      </c>
      <c r="AC1332" s="268">
        <v>0.09579933514657</v>
      </c>
      <c r="AD1332" s="269">
        <v>-0.0467884545017069</v>
      </c>
      <c r="AE1332" s="270">
        <v>20931</v>
      </c>
      <c r="AF1332" s="271">
        <v>1180</v>
      </c>
      <c r="AG1332" s="271">
        <v>0</v>
      </c>
      <c r="AH1332" s="271">
        <v>21338</v>
      </c>
      <c r="AI1332" s="271">
        <v>1676</v>
      </c>
      <c r="AJ1332" s="271">
        <v>22</v>
      </c>
      <c r="AK1332" s="268">
        <v>0.0563757106683866</v>
      </c>
      <c r="AL1332" s="268">
        <v>0.0775142937482426</v>
      </c>
      <c r="AM1332" s="269">
        <v>-0.021138583079856</v>
      </c>
    </row>
    <row r="1333" spans="1:39">
      <c r="A1333" s="279" t="s">
        <v>1972</v>
      </c>
      <c r="B1333" s="280" t="s">
        <v>3355</v>
      </c>
      <c r="C1333" s="262" t="s">
        <v>2104</v>
      </c>
      <c r="D1333" s="280" t="s">
        <v>2105</v>
      </c>
      <c r="E1333" s="263">
        <v>6921</v>
      </c>
      <c r="F1333" s="263">
        <v>120</v>
      </c>
      <c r="G1333" s="263">
        <v>100</v>
      </c>
      <c r="H1333" s="263">
        <v>0</v>
      </c>
      <c r="I1333" s="263">
        <v>0</v>
      </c>
      <c r="J1333" s="264">
        <v>4222</v>
      </c>
      <c r="K1333" s="264">
        <v>160</v>
      </c>
      <c r="L1333" s="264">
        <v>159</v>
      </c>
      <c r="M1333" s="264">
        <v>0</v>
      </c>
      <c r="N1333" s="264">
        <v>0</v>
      </c>
      <c r="O1333" s="264">
        <v>7395</v>
      </c>
      <c r="P1333" s="264">
        <v>256</v>
      </c>
      <c r="Q1333" s="264">
        <v>256</v>
      </c>
      <c r="R1333" s="264">
        <v>37</v>
      </c>
      <c r="S1333" s="264">
        <v>0</v>
      </c>
      <c r="T1333" s="265">
        <v>0.015</v>
      </c>
      <c r="U1333" s="266">
        <v>202888</v>
      </c>
      <c r="V1333" s="266">
        <v>5734</v>
      </c>
      <c r="W1333" s="266">
        <v>5713</v>
      </c>
      <c r="X1333" s="266">
        <v>2</v>
      </c>
      <c r="Y1333" s="264">
        <v>5091</v>
      </c>
      <c r="Z1333" s="267">
        <v>0.0282520405346792</v>
      </c>
      <c r="AA1333" s="267">
        <v>0.0173385348938015</v>
      </c>
      <c r="AB1333" s="267">
        <v>0.0378967314069162</v>
      </c>
      <c r="AC1333" s="268">
        <v>0.0346179851250845</v>
      </c>
      <c r="AD1333" s="269">
        <v>-0.0205581965131147</v>
      </c>
      <c r="AE1333" s="270">
        <v>46691</v>
      </c>
      <c r="AF1333" s="271">
        <v>1334</v>
      </c>
      <c r="AG1333" s="271">
        <v>0</v>
      </c>
      <c r="AH1333" s="271">
        <v>48245</v>
      </c>
      <c r="AI1333" s="271">
        <v>1283</v>
      </c>
      <c r="AJ1333" s="271">
        <v>1</v>
      </c>
      <c r="AK1333" s="268">
        <v>0.0285708166456062</v>
      </c>
      <c r="AL1333" s="268">
        <v>0.026572701834387</v>
      </c>
      <c r="AM1333" s="269">
        <v>0.00199811481121924</v>
      </c>
    </row>
    <row r="1334" spans="1:39">
      <c r="A1334" s="279" t="s">
        <v>1972</v>
      </c>
      <c r="B1334" s="280" t="s">
        <v>3355</v>
      </c>
      <c r="C1334" s="262" t="s">
        <v>2106</v>
      </c>
      <c r="D1334" s="280" t="s">
        <v>2107</v>
      </c>
      <c r="E1334" s="263">
        <v>5524</v>
      </c>
      <c r="F1334" s="263">
        <v>155</v>
      </c>
      <c r="G1334" s="263">
        <v>92</v>
      </c>
      <c r="H1334" s="263">
        <v>0</v>
      </c>
      <c r="I1334" s="263">
        <v>0</v>
      </c>
      <c r="J1334" s="264">
        <v>3625</v>
      </c>
      <c r="K1334" s="264">
        <v>162</v>
      </c>
      <c r="L1334" s="264">
        <v>161</v>
      </c>
      <c r="M1334" s="264">
        <v>0</v>
      </c>
      <c r="N1334" s="264">
        <v>0</v>
      </c>
      <c r="O1334" s="264">
        <v>5789</v>
      </c>
      <c r="P1334" s="264">
        <v>201</v>
      </c>
      <c r="Q1334" s="264">
        <v>201</v>
      </c>
      <c r="R1334" s="264">
        <v>9</v>
      </c>
      <c r="S1334" s="264">
        <v>0</v>
      </c>
      <c r="T1334" s="265">
        <v>0.015</v>
      </c>
      <c r="U1334" s="266">
        <v>162236</v>
      </c>
      <c r="V1334" s="266">
        <v>5456</v>
      </c>
      <c r="W1334" s="266">
        <v>5392</v>
      </c>
      <c r="X1334" s="266">
        <v>1</v>
      </c>
      <c r="Y1334" s="264">
        <v>4787</v>
      </c>
      <c r="Z1334" s="267">
        <v>0.0336238566039597</v>
      </c>
      <c r="AA1334" s="267">
        <v>0.028059377262853</v>
      </c>
      <c r="AB1334" s="267">
        <v>0.0446896551724138</v>
      </c>
      <c r="AC1334" s="268">
        <v>0.0347210226291242</v>
      </c>
      <c r="AD1334" s="269">
        <v>-0.0166302779095608</v>
      </c>
      <c r="AE1334" s="270">
        <v>37899</v>
      </c>
      <c r="AF1334" s="271">
        <v>1230</v>
      </c>
      <c r="AG1334" s="271">
        <v>0</v>
      </c>
      <c r="AH1334" s="271">
        <v>37813</v>
      </c>
      <c r="AI1334" s="271">
        <v>1321</v>
      </c>
      <c r="AJ1334" s="271">
        <v>0</v>
      </c>
      <c r="AK1334" s="268">
        <v>0.0324546821815879</v>
      </c>
      <c r="AL1334" s="268">
        <v>0.0349350752386745</v>
      </c>
      <c r="AM1334" s="269">
        <v>-0.00248039305708662</v>
      </c>
    </row>
    <row r="1335" spans="1:39">
      <c r="A1335" s="279" t="s">
        <v>1972</v>
      </c>
      <c r="B1335" s="280" t="s">
        <v>3355</v>
      </c>
      <c r="C1335" s="262" t="s">
        <v>2108</v>
      </c>
      <c r="D1335" s="280" t="s">
        <v>2109</v>
      </c>
      <c r="E1335" s="263">
        <v>4157</v>
      </c>
      <c r="F1335" s="263">
        <v>158</v>
      </c>
      <c r="G1335" s="263">
        <v>110</v>
      </c>
      <c r="H1335" s="263">
        <v>0</v>
      </c>
      <c r="I1335" s="263">
        <v>0</v>
      </c>
      <c r="J1335" s="264">
        <v>2356</v>
      </c>
      <c r="K1335" s="264">
        <v>92</v>
      </c>
      <c r="L1335" s="264">
        <v>92</v>
      </c>
      <c r="M1335" s="264">
        <v>1</v>
      </c>
      <c r="N1335" s="264">
        <v>0</v>
      </c>
      <c r="O1335" s="264">
        <v>4283</v>
      </c>
      <c r="P1335" s="264">
        <v>176</v>
      </c>
      <c r="Q1335" s="264">
        <v>176</v>
      </c>
      <c r="R1335" s="264">
        <v>54</v>
      </c>
      <c r="S1335" s="264">
        <v>0</v>
      </c>
      <c r="T1335" s="265">
        <v>0.015</v>
      </c>
      <c r="U1335" s="266">
        <v>118724</v>
      </c>
      <c r="V1335" s="266">
        <v>4457</v>
      </c>
      <c r="W1335" s="266">
        <v>4409</v>
      </c>
      <c r="X1335" s="266">
        <v>4</v>
      </c>
      <c r="Y1335" s="264">
        <v>4008</v>
      </c>
      <c r="Z1335" s="267">
        <v>0.0375071594622823</v>
      </c>
      <c r="AA1335" s="267">
        <v>0.0380081789752225</v>
      </c>
      <c r="AB1335" s="267">
        <v>0.0390492359932088</v>
      </c>
      <c r="AC1335" s="268">
        <v>0.0410926920382909</v>
      </c>
      <c r="AD1335" s="269">
        <v>-0.00104105701798631</v>
      </c>
      <c r="AE1335" s="270">
        <v>26742</v>
      </c>
      <c r="AF1335" s="271">
        <v>1004</v>
      </c>
      <c r="AG1335" s="271">
        <v>0</v>
      </c>
      <c r="AH1335" s="271">
        <v>27758</v>
      </c>
      <c r="AI1335" s="271">
        <v>1028</v>
      </c>
      <c r="AJ1335" s="271">
        <v>2</v>
      </c>
      <c r="AK1335" s="268">
        <v>0.0375439383740932</v>
      </c>
      <c r="AL1335" s="268">
        <v>0.0369623171698249</v>
      </c>
      <c r="AM1335" s="269">
        <v>0.000581621204268273</v>
      </c>
    </row>
    <row r="1336" spans="1:39">
      <c r="A1336" s="279" t="s">
        <v>1972</v>
      </c>
      <c r="B1336" s="280" t="s">
        <v>3355</v>
      </c>
      <c r="C1336" s="262" t="s">
        <v>2110</v>
      </c>
      <c r="D1336" s="280" t="s">
        <v>2111</v>
      </c>
      <c r="E1336" s="263">
        <v>5007</v>
      </c>
      <c r="F1336" s="263">
        <v>177</v>
      </c>
      <c r="G1336" s="263">
        <v>105</v>
      </c>
      <c r="H1336" s="263">
        <v>0</v>
      </c>
      <c r="I1336" s="263">
        <v>0</v>
      </c>
      <c r="J1336" s="264">
        <v>2938</v>
      </c>
      <c r="K1336" s="264">
        <v>177</v>
      </c>
      <c r="L1336" s="264">
        <v>177</v>
      </c>
      <c r="M1336" s="264">
        <v>0</v>
      </c>
      <c r="N1336" s="264">
        <v>1</v>
      </c>
      <c r="O1336" s="264">
        <v>5432</v>
      </c>
      <c r="P1336" s="264">
        <v>217</v>
      </c>
      <c r="Q1336" s="264">
        <v>216</v>
      </c>
      <c r="R1336" s="264">
        <v>24</v>
      </c>
      <c r="S1336" s="264">
        <v>0</v>
      </c>
      <c r="T1336" s="265">
        <v>0.015</v>
      </c>
      <c r="U1336" s="266">
        <v>146940</v>
      </c>
      <c r="V1336" s="266">
        <v>5978</v>
      </c>
      <c r="W1336" s="266">
        <v>5904</v>
      </c>
      <c r="X1336" s="266">
        <v>11</v>
      </c>
      <c r="Y1336" s="264">
        <v>5320</v>
      </c>
      <c r="Z1336" s="267">
        <v>0.04060841159657</v>
      </c>
      <c r="AA1336" s="267">
        <v>0.0353505092869982</v>
      </c>
      <c r="AB1336" s="267">
        <v>0.0599046970728387</v>
      </c>
      <c r="AC1336" s="268">
        <v>0.0399484536082474</v>
      </c>
      <c r="AD1336" s="269">
        <v>-0.0245541877858405</v>
      </c>
      <c r="AE1336" s="270">
        <v>34263</v>
      </c>
      <c r="AF1336" s="271">
        <v>1392</v>
      </c>
      <c r="AG1336" s="271">
        <v>3</v>
      </c>
      <c r="AH1336" s="271">
        <v>34504</v>
      </c>
      <c r="AI1336" s="271">
        <v>1295</v>
      </c>
      <c r="AJ1336" s="271">
        <v>2</v>
      </c>
      <c r="AK1336" s="268">
        <v>0.0405393573242273</v>
      </c>
      <c r="AL1336" s="268">
        <v>0.0374739160677023</v>
      </c>
      <c r="AM1336" s="269">
        <v>0.003065441256525</v>
      </c>
    </row>
    <row r="1337" spans="1:39">
      <c r="A1337" s="279" t="s">
        <v>1972</v>
      </c>
      <c r="B1337" s="280" t="s">
        <v>3355</v>
      </c>
      <c r="C1337" s="262" t="s">
        <v>2112</v>
      </c>
      <c r="D1337" s="280" t="s">
        <v>2113</v>
      </c>
      <c r="E1337" s="263">
        <v>5406</v>
      </c>
      <c r="F1337" s="263">
        <v>245</v>
      </c>
      <c r="G1337" s="263">
        <v>167</v>
      </c>
      <c r="H1337" s="263">
        <v>0</v>
      </c>
      <c r="I1337" s="263">
        <v>0</v>
      </c>
      <c r="J1337" s="264">
        <v>2767</v>
      </c>
      <c r="K1337" s="264">
        <v>119</v>
      </c>
      <c r="L1337" s="264">
        <v>119</v>
      </c>
      <c r="M1337" s="264">
        <v>2</v>
      </c>
      <c r="N1337" s="264">
        <v>0</v>
      </c>
      <c r="O1337" s="264">
        <v>5337</v>
      </c>
      <c r="P1337" s="264">
        <v>233</v>
      </c>
      <c r="Q1337" s="264">
        <v>233</v>
      </c>
      <c r="R1337" s="264">
        <v>26</v>
      </c>
      <c r="S1337" s="264">
        <v>0</v>
      </c>
      <c r="T1337" s="265">
        <v>0.015</v>
      </c>
      <c r="U1337" s="266">
        <v>142089</v>
      </c>
      <c r="V1337" s="266">
        <v>5924</v>
      </c>
      <c r="W1337" s="266">
        <v>5846</v>
      </c>
      <c r="X1337" s="266">
        <v>2</v>
      </c>
      <c r="Y1337" s="264">
        <v>5153</v>
      </c>
      <c r="Z1337" s="267">
        <v>0.0416781031606951</v>
      </c>
      <c r="AA1337" s="267">
        <v>0.0453200147983722</v>
      </c>
      <c r="AB1337" s="267">
        <v>0.0430068666425732</v>
      </c>
      <c r="AC1337" s="268">
        <v>0.0436574854787334</v>
      </c>
      <c r="AD1337" s="269">
        <v>0.00231314815579899</v>
      </c>
      <c r="AE1337" s="270">
        <v>33432</v>
      </c>
      <c r="AF1337" s="271">
        <v>1433</v>
      </c>
      <c r="AG1337" s="271">
        <v>0</v>
      </c>
      <c r="AH1337" s="271">
        <v>32893</v>
      </c>
      <c r="AI1337" s="271">
        <v>1379</v>
      </c>
      <c r="AJ1337" s="271">
        <v>1</v>
      </c>
      <c r="AK1337" s="268">
        <v>0.0428631251495573</v>
      </c>
      <c r="AL1337" s="268">
        <v>0.0418934119721521</v>
      </c>
      <c r="AM1337" s="269">
        <v>0.000969713177405185</v>
      </c>
    </row>
    <row r="1338" spans="1:39">
      <c r="A1338" s="279" t="s">
        <v>1972</v>
      </c>
      <c r="B1338" s="280" t="s">
        <v>3355</v>
      </c>
      <c r="C1338" s="262" t="s">
        <v>2114</v>
      </c>
      <c r="D1338" s="280" t="s">
        <v>2115</v>
      </c>
      <c r="E1338" s="263">
        <v>4464</v>
      </c>
      <c r="F1338" s="263">
        <v>130</v>
      </c>
      <c r="G1338" s="263">
        <v>77</v>
      </c>
      <c r="H1338" s="263">
        <v>0</v>
      </c>
      <c r="I1338" s="263">
        <v>0</v>
      </c>
      <c r="J1338" s="264">
        <v>2506</v>
      </c>
      <c r="K1338" s="264">
        <v>89</v>
      </c>
      <c r="L1338" s="264">
        <v>89</v>
      </c>
      <c r="M1338" s="264">
        <v>0</v>
      </c>
      <c r="N1338" s="264">
        <v>0</v>
      </c>
      <c r="O1338" s="264">
        <v>4468</v>
      </c>
      <c r="P1338" s="264">
        <v>154</v>
      </c>
      <c r="Q1338" s="264">
        <v>154</v>
      </c>
      <c r="R1338" s="264">
        <v>0</v>
      </c>
      <c r="S1338" s="264">
        <v>0</v>
      </c>
      <c r="T1338" s="265">
        <v>0.015</v>
      </c>
      <c r="U1338" s="266">
        <v>122764</v>
      </c>
      <c r="V1338" s="266">
        <v>3282</v>
      </c>
      <c r="W1338" s="266">
        <v>3229</v>
      </c>
      <c r="X1338" s="266">
        <v>2</v>
      </c>
      <c r="Y1338" s="264">
        <v>2834</v>
      </c>
      <c r="Z1338" s="267">
        <v>0.0267179303378841</v>
      </c>
      <c r="AA1338" s="267">
        <v>0.0291218637992832</v>
      </c>
      <c r="AB1338" s="267">
        <v>0.0355147645650439</v>
      </c>
      <c r="AC1338" s="268">
        <v>0.0344673231871083</v>
      </c>
      <c r="AD1338" s="269">
        <v>-0.00639290076576074</v>
      </c>
      <c r="AE1338" s="270">
        <v>29167</v>
      </c>
      <c r="AF1338" s="271">
        <v>860</v>
      </c>
      <c r="AG1338" s="271">
        <v>0</v>
      </c>
      <c r="AH1338" s="271">
        <v>29065</v>
      </c>
      <c r="AI1338" s="271">
        <v>715</v>
      </c>
      <c r="AJ1338" s="271">
        <v>0</v>
      </c>
      <c r="AK1338" s="268">
        <v>0.0294853773099736</v>
      </c>
      <c r="AL1338" s="268">
        <v>0.0246000344056425</v>
      </c>
      <c r="AM1338" s="269">
        <v>0.00488534290433107</v>
      </c>
    </row>
    <row r="1339" spans="1:39">
      <c r="A1339" s="279" t="s">
        <v>1972</v>
      </c>
      <c r="B1339" s="280" t="s">
        <v>3355</v>
      </c>
      <c r="C1339" s="262" t="s">
        <v>2116</v>
      </c>
      <c r="D1339" s="280" t="s">
        <v>2117</v>
      </c>
      <c r="E1339" s="263">
        <v>3985</v>
      </c>
      <c r="F1339" s="263">
        <v>130</v>
      </c>
      <c r="G1339" s="263">
        <v>98</v>
      </c>
      <c r="H1339" s="263">
        <v>0</v>
      </c>
      <c r="I1339" s="263">
        <v>0</v>
      </c>
      <c r="J1339" s="264">
        <v>2361</v>
      </c>
      <c r="K1339" s="264">
        <v>162</v>
      </c>
      <c r="L1339" s="264">
        <v>161</v>
      </c>
      <c r="M1339" s="264">
        <v>10</v>
      </c>
      <c r="N1339" s="264">
        <v>0</v>
      </c>
      <c r="O1339" s="264">
        <v>3943</v>
      </c>
      <c r="P1339" s="264">
        <v>162</v>
      </c>
      <c r="Q1339" s="264">
        <v>162</v>
      </c>
      <c r="R1339" s="264">
        <v>20</v>
      </c>
      <c r="S1339" s="264">
        <v>0</v>
      </c>
      <c r="T1339" s="265">
        <v>0.015</v>
      </c>
      <c r="U1339" s="266">
        <v>103655</v>
      </c>
      <c r="V1339" s="266">
        <v>4310</v>
      </c>
      <c r="W1339" s="266">
        <v>4274</v>
      </c>
      <c r="X1339" s="266">
        <v>3</v>
      </c>
      <c r="Y1339" s="264">
        <v>3739</v>
      </c>
      <c r="Z1339" s="267">
        <v>0.0415512999855289</v>
      </c>
      <c r="AA1339" s="267">
        <v>0.0326223337515684</v>
      </c>
      <c r="AB1339" s="267">
        <v>0.0686149936467599</v>
      </c>
      <c r="AC1339" s="268">
        <v>0.0410854679178291</v>
      </c>
      <c r="AD1339" s="269">
        <v>-0.0359926598951915</v>
      </c>
      <c r="AE1339" s="270">
        <v>25367</v>
      </c>
      <c r="AF1339" s="271">
        <v>1125</v>
      </c>
      <c r="AG1339" s="271">
        <v>0</v>
      </c>
      <c r="AH1339" s="271">
        <v>24224</v>
      </c>
      <c r="AI1339" s="271">
        <v>937</v>
      </c>
      <c r="AJ1339" s="271">
        <v>1</v>
      </c>
      <c r="AK1339" s="268">
        <v>0.0443489573067371</v>
      </c>
      <c r="AL1339" s="268">
        <v>0.0386393659180978</v>
      </c>
      <c r="AM1339" s="269">
        <v>0.00570959138863935</v>
      </c>
    </row>
    <row r="1340" spans="1:39">
      <c r="A1340" s="279" t="s">
        <v>1972</v>
      </c>
      <c r="B1340" s="280" t="s">
        <v>3354</v>
      </c>
      <c r="C1340" s="262" t="s">
        <v>2118</v>
      </c>
      <c r="D1340" s="280" t="s">
        <v>2119</v>
      </c>
      <c r="E1340" s="263">
        <v>8688</v>
      </c>
      <c r="F1340" s="263">
        <v>402</v>
      </c>
      <c r="G1340" s="263">
        <v>303</v>
      </c>
      <c r="H1340" s="263">
        <v>0</v>
      </c>
      <c r="I1340" s="263">
        <v>0</v>
      </c>
      <c r="J1340" s="264">
        <v>4124</v>
      </c>
      <c r="K1340" s="264">
        <v>312</v>
      </c>
      <c r="L1340" s="264">
        <v>312</v>
      </c>
      <c r="M1340" s="264">
        <v>1</v>
      </c>
      <c r="N1340" s="264">
        <v>0</v>
      </c>
      <c r="O1340" s="264">
        <v>8928</v>
      </c>
      <c r="P1340" s="264">
        <v>386</v>
      </c>
      <c r="Q1340" s="264">
        <v>386</v>
      </c>
      <c r="R1340" s="264">
        <v>22</v>
      </c>
      <c r="S1340" s="264">
        <v>0</v>
      </c>
      <c r="T1340" s="265">
        <v>0.015</v>
      </c>
      <c r="U1340" s="266">
        <v>234585</v>
      </c>
      <c r="V1340" s="266">
        <v>10859</v>
      </c>
      <c r="W1340" s="266">
        <v>10760</v>
      </c>
      <c r="X1340" s="266">
        <v>18</v>
      </c>
      <c r="Y1340" s="264">
        <v>9364</v>
      </c>
      <c r="Z1340" s="267">
        <v>0.0462135260140248</v>
      </c>
      <c r="AA1340" s="267">
        <v>0.0462707182320442</v>
      </c>
      <c r="AB1340" s="267">
        <v>0.075654704170708</v>
      </c>
      <c r="AC1340" s="268">
        <v>0.0432347670250896</v>
      </c>
      <c r="AD1340" s="269">
        <v>-0.0293839859386638</v>
      </c>
      <c r="AE1340" s="270">
        <v>52919</v>
      </c>
      <c r="AF1340" s="271">
        <v>2592</v>
      </c>
      <c r="AG1340" s="271">
        <v>0</v>
      </c>
      <c r="AH1340" s="271">
        <v>54898</v>
      </c>
      <c r="AI1340" s="271">
        <v>2576</v>
      </c>
      <c r="AJ1340" s="271">
        <v>0</v>
      </c>
      <c r="AK1340" s="268">
        <v>0.0489805173945086</v>
      </c>
      <c r="AL1340" s="268">
        <v>0.0469233851870742</v>
      </c>
      <c r="AM1340" s="269">
        <v>0.00205713220743438</v>
      </c>
    </row>
    <row r="1341" spans="1:39">
      <c r="A1341" s="279" t="s">
        <v>1972</v>
      </c>
      <c r="B1341" s="280" t="s">
        <v>3354</v>
      </c>
      <c r="C1341" s="262" t="s">
        <v>2120</v>
      </c>
      <c r="D1341" s="280" t="s">
        <v>2121</v>
      </c>
      <c r="E1341" s="263">
        <v>3872</v>
      </c>
      <c r="F1341" s="263">
        <v>120</v>
      </c>
      <c r="G1341" s="263">
        <v>83</v>
      </c>
      <c r="H1341" s="263">
        <v>0</v>
      </c>
      <c r="I1341" s="263">
        <v>0</v>
      </c>
      <c r="J1341" s="264">
        <v>2373</v>
      </c>
      <c r="K1341" s="264">
        <v>131</v>
      </c>
      <c r="L1341" s="264">
        <v>131</v>
      </c>
      <c r="M1341" s="264">
        <v>0</v>
      </c>
      <c r="N1341" s="264">
        <v>0</v>
      </c>
      <c r="O1341" s="264">
        <v>3790</v>
      </c>
      <c r="P1341" s="264">
        <v>120</v>
      </c>
      <c r="Q1341" s="264">
        <v>120</v>
      </c>
      <c r="R1341" s="264">
        <v>6</v>
      </c>
      <c r="S1341" s="264">
        <v>0</v>
      </c>
      <c r="T1341" s="265">
        <v>0.015</v>
      </c>
      <c r="U1341" s="266">
        <v>117515</v>
      </c>
      <c r="V1341" s="266">
        <v>6779</v>
      </c>
      <c r="W1341" s="266">
        <v>6740</v>
      </c>
      <c r="X1341" s="266">
        <v>7</v>
      </c>
      <c r="Y1341" s="264">
        <v>6126</v>
      </c>
      <c r="Z1341" s="267">
        <v>0.0576266859549845</v>
      </c>
      <c r="AA1341" s="267">
        <v>0.0309917355371901</v>
      </c>
      <c r="AB1341" s="267">
        <v>0.055204382638011</v>
      </c>
      <c r="AC1341" s="268">
        <v>0.0316622691292876</v>
      </c>
      <c r="AD1341" s="269">
        <v>-0.0242126471008209</v>
      </c>
      <c r="AE1341" s="270">
        <v>25601</v>
      </c>
      <c r="AF1341" s="271">
        <v>1155</v>
      </c>
      <c r="AG1341" s="271">
        <v>0</v>
      </c>
      <c r="AH1341" s="271">
        <v>26676</v>
      </c>
      <c r="AI1341" s="271">
        <v>1807</v>
      </c>
      <c r="AJ1341" s="271">
        <v>1</v>
      </c>
      <c r="AK1341" s="268">
        <v>0.045115425178704</v>
      </c>
      <c r="AL1341" s="268">
        <v>0.0677013045434098</v>
      </c>
      <c r="AM1341" s="269">
        <v>-0.0225858793647059</v>
      </c>
    </row>
    <row r="1342" spans="1:39">
      <c r="A1342" s="279" t="s">
        <v>1972</v>
      </c>
      <c r="B1342" s="280" t="s">
        <v>3354</v>
      </c>
      <c r="C1342" s="262" t="s">
        <v>2122</v>
      </c>
      <c r="D1342" s="280" t="s">
        <v>2123</v>
      </c>
      <c r="E1342" s="263">
        <v>2993</v>
      </c>
      <c r="F1342" s="263">
        <v>219</v>
      </c>
      <c r="G1342" s="263">
        <v>167</v>
      </c>
      <c r="H1342" s="263">
        <v>0</v>
      </c>
      <c r="I1342" s="263">
        <v>0</v>
      </c>
      <c r="J1342" s="264">
        <v>1694</v>
      </c>
      <c r="K1342" s="264">
        <v>153</v>
      </c>
      <c r="L1342" s="264">
        <v>152</v>
      </c>
      <c r="M1342" s="264">
        <v>0</v>
      </c>
      <c r="N1342" s="264">
        <v>0</v>
      </c>
      <c r="O1342" s="264">
        <v>3173</v>
      </c>
      <c r="P1342" s="264">
        <v>196</v>
      </c>
      <c r="Q1342" s="264">
        <v>196</v>
      </c>
      <c r="R1342" s="264">
        <v>38</v>
      </c>
      <c r="S1342" s="264">
        <v>0</v>
      </c>
      <c r="T1342" s="265">
        <v>0.015</v>
      </c>
      <c r="U1342" s="266">
        <v>93821</v>
      </c>
      <c r="V1342" s="266">
        <v>6492</v>
      </c>
      <c r="W1342" s="266">
        <v>6438</v>
      </c>
      <c r="X1342" s="266">
        <v>1</v>
      </c>
      <c r="Y1342" s="264">
        <v>5839</v>
      </c>
      <c r="Z1342" s="267">
        <v>0.069184937274171</v>
      </c>
      <c r="AA1342" s="267">
        <v>0.0731707317073171</v>
      </c>
      <c r="AB1342" s="267">
        <v>0.090318772136954</v>
      </c>
      <c r="AC1342" s="268">
        <v>0.0617711944531989</v>
      </c>
      <c r="AD1342" s="269">
        <v>-0.0171480404296369</v>
      </c>
      <c r="AE1342" s="270">
        <v>20079</v>
      </c>
      <c r="AF1342" s="271">
        <v>1465</v>
      </c>
      <c r="AG1342" s="271">
        <v>0</v>
      </c>
      <c r="AH1342" s="271">
        <v>21476</v>
      </c>
      <c r="AI1342" s="271">
        <v>1406</v>
      </c>
      <c r="AJ1342" s="271">
        <v>0</v>
      </c>
      <c r="AK1342" s="268">
        <v>0.0729618008864983</v>
      </c>
      <c r="AL1342" s="268">
        <v>0.0654684298752095</v>
      </c>
      <c r="AM1342" s="269">
        <v>0.00749337101128879</v>
      </c>
    </row>
    <row r="1343" spans="1:39">
      <c r="A1343" s="279" t="s">
        <v>1972</v>
      </c>
      <c r="B1343" s="280" t="s">
        <v>3354</v>
      </c>
      <c r="C1343" s="262" t="s">
        <v>2124</v>
      </c>
      <c r="D1343" s="280" t="s">
        <v>2125</v>
      </c>
      <c r="E1343" s="263">
        <v>5641</v>
      </c>
      <c r="F1343" s="263">
        <v>335</v>
      </c>
      <c r="G1343" s="263">
        <v>251</v>
      </c>
      <c r="H1343" s="263">
        <v>0</v>
      </c>
      <c r="I1343" s="263">
        <v>0</v>
      </c>
      <c r="J1343" s="264">
        <v>2908</v>
      </c>
      <c r="K1343" s="264">
        <v>68</v>
      </c>
      <c r="L1343" s="264">
        <v>68</v>
      </c>
      <c r="M1343" s="264">
        <v>0</v>
      </c>
      <c r="N1343" s="264">
        <v>0</v>
      </c>
      <c r="O1343" s="264">
        <v>5729</v>
      </c>
      <c r="P1343" s="264">
        <v>279</v>
      </c>
      <c r="Q1343" s="264">
        <v>278</v>
      </c>
      <c r="R1343" s="264">
        <v>75</v>
      </c>
      <c r="S1343" s="264">
        <v>0</v>
      </c>
      <c r="T1343" s="265">
        <v>0.015</v>
      </c>
      <c r="U1343" s="266">
        <v>162016</v>
      </c>
      <c r="V1343" s="266">
        <v>7528</v>
      </c>
      <c r="W1343" s="266">
        <v>7443</v>
      </c>
      <c r="X1343" s="266">
        <v>0</v>
      </c>
      <c r="Y1343" s="264">
        <v>6794</v>
      </c>
      <c r="Z1343" s="267">
        <v>0.0464645467114359</v>
      </c>
      <c r="AA1343" s="267">
        <v>0.0593866335756072</v>
      </c>
      <c r="AB1343" s="267">
        <v>0.0233837689133425</v>
      </c>
      <c r="AC1343" s="268">
        <v>0.0486995985337755</v>
      </c>
      <c r="AD1343" s="269">
        <v>0.0360028646622647</v>
      </c>
      <c r="AE1343" s="270">
        <v>36481</v>
      </c>
      <c r="AF1343" s="271">
        <v>1669</v>
      </c>
      <c r="AG1343" s="271">
        <v>0</v>
      </c>
      <c r="AH1343" s="271">
        <v>36549</v>
      </c>
      <c r="AI1343" s="271">
        <v>1690</v>
      </c>
      <c r="AJ1343" s="271">
        <v>0</v>
      </c>
      <c r="AK1343" s="268">
        <v>0.0457498423837066</v>
      </c>
      <c r="AL1343" s="268">
        <v>0.0462392951927549</v>
      </c>
      <c r="AM1343" s="269">
        <v>-0.000489452809048344</v>
      </c>
    </row>
    <row r="1344" spans="1:39">
      <c r="A1344" s="279" t="s">
        <v>1972</v>
      </c>
      <c r="B1344" s="280" t="s">
        <v>3354</v>
      </c>
      <c r="C1344" s="262" t="s">
        <v>2126</v>
      </c>
      <c r="D1344" s="280" t="s">
        <v>2127</v>
      </c>
      <c r="E1344" s="263">
        <v>5177</v>
      </c>
      <c r="F1344" s="263">
        <v>196</v>
      </c>
      <c r="G1344" s="263">
        <v>149</v>
      </c>
      <c r="H1344" s="263">
        <v>0</v>
      </c>
      <c r="I1344" s="263">
        <v>0</v>
      </c>
      <c r="J1344" s="264">
        <v>2878</v>
      </c>
      <c r="K1344" s="264">
        <v>304</v>
      </c>
      <c r="L1344" s="264">
        <v>303</v>
      </c>
      <c r="M1344" s="264">
        <v>2</v>
      </c>
      <c r="N1344" s="264">
        <v>0</v>
      </c>
      <c r="O1344" s="264">
        <v>5126</v>
      </c>
      <c r="P1344" s="264">
        <v>247</v>
      </c>
      <c r="Q1344" s="264">
        <v>246</v>
      </c>
      <c r="R1344" s="264">
        <v>40</v>
      </c>
      <c r="S1344" s="264">
        <v>0</v>
      </c>
      <c r="T1344" s="265">
        <v>0.015</v>
      </c>
      <c r="U1344" s="266">
        <v>145300</v>
      </c>
      <c r="V1344" s="266">
        <v>7418</v>
      </c>
      <c r="W1344" s="266">
        <v>7369</v>
      </c>
      <c r="X1344" s="266">
        <v>10</v>
      </c>
      <c r="Y1344" s="264">
        <v>6557</v>
      </c>
      <c r="Z1344" s="267">
        <v>0.0509841706813489</v>
      </c>
      <c r="AA1344" s="267">
        <v>0.0378597643422832</v>
      </c>
      <c r="AB1344" s="267">
        <v>0.105628908964559</v>
      </c>
      <c r="AC1344" s="268">
        <v>0.0481857198595396</v>
      </c>
      <c r="AD1344" s="269">
        <v>-0.0677691446222755</v>
      </c>
      <c r="AE1344" s="270">
        <v>33181</v>
      </c>
      <c r="AF1344" s="271">
        <v>1590</v>
      </c>
      <c r="AG1344" s="271">
        <v>0</v>
      </c>
      <c r="AH1344" s="271">
        <v>33361</v>
      </c>
      <c r="AI1344" s="271">
        <v>1663</v>
      </c>
      <c r="AJ1344" s="271">
        <v>2</v>
      </c>
      <c r="AK1344" s="268">
        <v>0.0479189897833097</v>
      </c>
      <c r="AL1344" s="268">
        <v>0.0497886753994185</v>
      </c>
      <c r="AM1344" s="269">
        <v>-0.00186968561610876</v>
      </c>
    </row>
    <row r="1345" spans="1:39">
      <c r="A1345" s="279" t="s">
        <v>1972</v>
      </c>
      <c r="B1345" s="280" t="s">
        <v>3354</v>
      </c>
      <c r="C1345" s="262" t="s">
        <v>2128</v>
      </c>
      <c r="D1345" s="280" t="s">
        <v>2129</v>
      </c>
      <c r="E1345" s="263">
        <v>4243</v>
      </c>
      <c r="F1345" s="263">
        <v>127</v>
      </c>
      <c r="G1345" s="263">
        <v>91</v>
      </c>
      <c r="H1345" s="263">
        <v>0</v>
      </c>
      <c r="I1345" s="263">
        <v>0</v>
      </c>
      <c r="J1345" s="264">
        <v>2113</v>
      </c>
      <c r="K1345" s="264">
        <v>139</v>
      </c>
      <c r="L1345" s="264">
        <v>139</v>
      </c>
      <c r="M1345" s="264">
        <v>11</v>
      </c>
      <c r="N1345" s="264">
        <v>0</v>
      </c>
      <c r="O1345" s="264">
        <v>4229</v>
      </c>
      <c r="P1345" s="264">
        <v>142</v>
      </c>
      <c r="Q1345" s="264">
        <v>142</v>
      </c>
      <c r="R1345" s="264">
        <v>63</v>
      </c>
      <c r="S1345" s="264">
        <v>0</v>
      </c>
      <c r="T1345" s="265">
        <v>0.015</v>
      </c>
      <c r="U1345" s="266">
        <v>117046</v>
      </c>
      <c r="V1345" s="266">
        <v>3912</v>
      </c>
      <c r="W1345" s="266">
        <v>3872</v>
      </c>
      <c r="X1345" s="266">
        <v>8</v>
      </c>
      <c r="Y1345" s="264">
        <v>3510</v>
      </c>
      <c r="Z1345" s="267">
        <v>0.0333544076687798</v>
      </c>
      <c r="AA1345" s="267">
        <v>0.0299316521329248</v>
      </c>
      <c r="AB1345" s="267">
        <v>0.0657832465688594</v>
      </c>
      <c r="AC1345" s="268">
        <v>0.0335776779380468</v>
      </c>
      <c r="AD1345" s="269">
        <v>-0.0358515944359346</v>
      </c>
      <c r="AE1345" s="270">
        <v>26219</v>
      </c>
      <c r="AF1345" s="271">
        <v>934</v>
      </c>
      <c r="AG1345" s="271">
        <v>1</v>
      </c>
      <c r="AH1345" s="271">
        <v>27243</v>
      </c>
      <c r="AI1345" s="271">
        <v>849</v>
      </c>
      <c r="AJ1345" s="271">
        <v>1</v>
      </c>
      <c r="AK1345" s="268">
        <v>0.035584881193028</v>
      </c>
      <c r="AL1345" s="268">
        <v>0.0311272620489667</v>
      </c>
      <c r="AM1345" s="269">
        <v>0.00445761914406125</v>
      </c>
    </row>
    <row r="1346" spans="1:39">
      <c r="A1346" s="279" t="s">
        <v>1972</v>
      </c>
      <c r="B1346" s="280" t="s">
        <v>3354</v>
      </c>
      <c r="C1346" s="262" t="s">
        <v>2130</v>
      </c>
      <c r="D1346" s="280" t="s">
        <v>2131</v>
      </c>
      <c r="E1346" s="263">
        <v>3562</v>
      </c>
      <c r="F1346" s="263">
        <v>209</v>
      </c>
      <c r="G1346" s="263">
        <v>157</v>
      </c>
      <c r="H1346" s="263">
        <v>0</v>
      </c>
      <c r="I1346" s="263">
        <v>0</v>
      </c>
      <c r="J1346" s="264">
        <v>1830</v>
      </c>
      <c r="K1346" s="264">
        <v>169</v>
      </c>
      <c r="L1346" s="264">
        <v>169</v>
      </c>
      <c r="M1346" s="264">
        <v>12</v>
      </c>
      <c r="N1346" s="264">
        <v>0</v>
      </c>
      <c r="O1346" s="264">
        <v>3625</v>
      </c>
      <c r="P1346" s="264">
        <v>262</v>
      </c>
      <c r="Q1346" s="264">
        <v>261</v>
      </c>
      <c r="R1346" s="264">
        <v>101</v>
      </c>
      <c r="S1346" s="264">
        <v>0</v>
      </c>
      <c r="T1346" s="265">
        <v>0.015</v>
      </c>
      <c r="U1346" s="266">
        <v>100653</v>
      </c>
      <c r="V1346" s="266">
        <v>6702</v>
      </c>
      <c r="W1346" s="266">
        <v>6648</v>
      </c>
      <c r="X1346" s="266">
        <v>6</v>
      </c>
      <c r="Y1346" s="264">
        <v>6107</v>
      </c>
      <c r="Z1346" s="267">
        <v>0.0665255879109416</v>
      </c>
      <c r="AA1346" s="267">
        <v>0.0586749017405952</v>
      </c>
      <c r="AB1346" s="267">
        <v>0.0923497267759563</v>
      </c>
      <c r="AC1346" s="268">
        <v>0.0722758620689655</v>
      </c>
      <c r="AD1346" s="269">
        <v>-0.0336748250353611</v>
      </c>
      <c r="AE1346" s="270">
        <v>22449</v>
      </c>
      <c r="AF1346" s="271">
        <v>1499</v>
      </c>
      <c r="AG1346" s="271">
        <v>1</v>
      </c>
      <c r="AH1346" s="271">
        <v>23310</v>
      </c>
      <c r="AI1346" s="271">
        <v>1503</v>
      </c>
      <c r="AJ1346" s="271">
        <v>1</v>
      </c>
      <c r="AK1346" s="268">
        <v>0.0667290302463361</v>
      </c>
      <c r="AL1346" s="268">
        <v>0.0644358644358644</v>
      </c>
      <c r="AM1346" s="269">
        <v>0.0022931658104717</v>
      </c>
    </row>
    <row r="1347" spans="1:39">
      <c r="A1347" s="279" t="s">
        <v>1972</v>
      </c>
      <c r="B1347" s="280" t="s">
        <v>3354</v>
      </c>
      <c r="C1347" s="262" t="s">
        <v>2132</v>
      </c>
      <c r="D1347" s="280" t="s">
        <v>2133</v>
      </c>
      <c r="E1347" s="263">
        <v>2247</v>
      </c>
      <c r="F1347" s="263">
        <v>151</v>
      </c>
      <c r="G1347" s="263">
        <v>122</v>
      </c>
      <c r="H1347" s="263">
        <v>0</v>
      </c>
      <c r="I1347" s="263">
        <v>0</v>
      </c>
      <c r="J1347" s="264">
        <v>1111</v>
      </c>
      <c r="K1347" s="264">
        <v>102</v>
      </c>
      <c r="L1347" s="264">
        <v>102</v>
      </c>
      <c r="M1347" s="264">
        <v>8</v>
      </c>
      <c r="N1347" s="264">
        <v>0</v>
      </c>
      <c r="O1347" s="264">
        <v>2384</v>
      </c>
      <c r="P1347" s="264">
        <v>217</v>
      </c>
      <c r="Q1347" s="264">
        <v>217</v>
      </c>
      <c r="R1347" s="264">
        <v>60</v>
      </c>
      <c r="S1347" s="264">
        <v>0</v>
      </c>
      <c r="T1347" s="265">
        <v>0.015</v>
      </c>
      <c r="U1347" s="266">
        <v>63958</v>
      </c>
      <c r="V1347" s="266">
        <v>5487</v>
      </c>
      <c r="W1347" s="266">
        <v>5458</v>
      </c>
      <c r="X1347" s="266">
        <v>4</v>
      </c>
      <c r="Y1347" s="264">
        <v>5000</v>
      </c>
      <c r="Z1347" s="267">
        <v>0.0857281340879952</v>
      </c>
      <c r="AA1347" s="267">
        <v>0.0672007120605251</v>
      </c>
      <c r="AB1347" s="267">
        <v>0.0918091809180918</v>
      </c>
      <c r="AC1347" s="268">
        <v>0.0910234899328859</v>
      </c>
      <c r="AD1347" s="269">
        <v>-0.0246084688575667</v>
      </c>
      <c r="AE1347" s="270">
        <v>14421</v>
      </c>
      <c r="AF1347" s="271">
        <v>1240</v>
      </c>
      <c r="AG1347" s="271">
        <v>0</v>
      </c>
      <c r="AH1347" s="271">
        <v>14747</v>
      </c>
      <c r="AI1347" s="271">
        <v>1275</v>
      </c>
      <c r="AJ1347" s="271">
        <v>0</v>
      </c>
      <c r="AK1347" s="268">
        <v>0.0859857152763331</v>
      </c>
      <c r="AL1347" s="268">
        <v>0.0864582626974978</v>
      </c>
      <c r="AM1347" s="269">
        <v>-0.000472547421164662</v>
      </c>
    </row>
    <row r="1348" spans="1:39">
      <c r="A1348" s="279" t="s">
        <v>1972</v>
      </c>
      <c r="B1348" s="280" t="s">
        <v>3354</v>
      </c>
      <c r="C1348" s="262" t="s">
        <v>2134</v>
      </c>
      <c r="D1348" s="280" t="s">
        <v>2135</v>
      </c>
      <c r="E1348" s="263">
        <v>3375</v>
      </c>
      <c r="F1348" s="263">
        <v>340</v>
      </c>
      <c r="G1348" s="263">
        <v>264</v>
      </c>
      <c r="H1348" s="263">
        <v>0</v>
      </c>
      <c r="I1348" s="263">
        <v>0</v>
      </c>
      <c r="J1348" s="264">
        <v>2045</v>
      </c>
      <c r="K1348" s="264">
        <v>198</v>
      </c>
      <c r="L1348" s="264">
        <v>198</v>
      </c>
      <c r="M1348" s="264">
        <v>1</v>
      </c>
      <c r="N1348" s="264">
        <v>0</v>
      </c>
      <c r="O1348" s="264">
        <v>3593</v>
      </c>
      <c r="P1348" s="264">
        <v>377</v>
      </c>
      <c r="Q1348" s="264">
        <v>377</v>
      </c>
      <c r="R1348" s="264">
        <v>90</v>
      </c>
      <c r="S1348" s="264">
        <v>0</v>
      </c>
      <c r="T1348" s="265">
        <v>0.015</v>
      </c>
      <c r="U1348" s="266">
        <v>103880</v>
      </c>
      <c r="V1348" s="266">
        <v>10900</v>
      </c>
      <c r="W1348" s="266">
        <v>10824</v>
      </c>
      <c r="X1348" s="266">
        <v>4</v>
      </c>
      <c r="Y1348" s="264">
        <v>9707</v>
      </c>
      <c r="Z1348" s="267">
        <v>0.104890257989988</v>
      </c>
      <c r="AA1348" s="267">
        <v>0.100740740740741</v>
      </c>
      <c r="AB1348" s="267">
        <v>0.0968215158924205</v>
      </c>
      <c r="AC1348" s="268">
        <v>0.104926245477317</v>
      </c>
      <c r="AD1348" s="269">
        <v>0.0039192248483202</v>
      </c>
      <c r="AE1348" s="270">
        <v>23077</v>
      </c>
      <c r="AF1348" s="271">
        <v>2392</v>
      </c>
      <c r="AG1348" s="271">
        <v>0</v>
      </c>
      <c r="AH1348" s="271">
        <v>23336</v>
      </c>
      <c r="AI1348" s="271">
        <v>2457</v>
      </c>
      <c r="AJ1348" s="271">
        <v>0</v>
      </c>
      <c r="AK1348" s="268">
        <v>0.103652987823374</v>
      </c>
      <c r="AL1348" s="268">
        <v>0.105287967089475</v>
      </c>
      <c r="AM1348" s="269">
        <v>-0.00163497926610157</v>
      </c>
    </row>
    <row r="1349" spans="1:39">
      <c r="A1349" s="279" t="s">
        <v>1972</v>
      </c>
      <c r="B1349" s="280" t="s">
        <v>3354</v>
      </c>
      <c r="C1349" s="262" t="s">
        <v>2136</v>
      </c>
      <c r="D1349" s="280" t="s">
        <v>2137</v>
      </c>
      <c r="E1349" s="263">
        <v>2957</v>
      </c>
      <c r="F1349" s="263">
        <v>172</v>
      </c>
      <c r="G1349" s="263">
        <v>123</v>
      </c>
      <c r="H1349" s="263">
        <v>0</v>
      </c>
      <c r="I1349" s="263">
        <v>0</v>
      </c>
      <c r="J1349" s="264">
        <v>1647</v>
      </c>
      <c r="K1349" s="264">
        <v>169</v>
      </c>
      <c r="L1349" s="264">
        <v>168</v>
      </c>
      <c r="M1349" s="264">
        <v>0</v>
      </c>
      <c r="N1349" s="264">
        <v>0</v>
      </c>
      <c r="O1349" s="264">
        <v>3152</v>
      </c>
      <c r="P1349" s="264">
        <v>199</v>
      </c>
      <c r="Q1349" s="264">
        <v>199</v>
      </c>
      <c r="R1349" s="264">
        <v>52</v>
      </c>
      <c r="S1349" s="264">
        <v>0</v>
      </c>
      <c r="T1349" s="265">
        <v>0.015</v>
      </c>
      <c r="U1349" s="266">
        <v>89548</v>
      </c>
      <c r="V1349" s="266">
        <v>6323</v>
      </c>
      <c r="W1349" s="266">
        <v>6272</v>
      </c>
      <c r="X1349" s="266">
        <v>3</v>
      </c>
      <c r="Y1349" s="264">
        <v>5739</v>
      </c>
      <c r="Z1349" s="267">
        <v>0.0705766739625676</v>
      </c>
      <c r="AA1349" s="267">
        <v>0.0581670612106865</v>
      </c>
      <c r="AB1349" s="267">
        <v>0.10261080752884</v>
      </c>
      <c r="AC1349" s="268">
        <v>0.0631345177664975</v>
      </c>
      <c r="AD1349" s="269">
        <v>-0.0444437463181538</v>
      </c>
      <c r="AE1349" s="270">
        <v>19960</v>
      </c>
      <c r="AF1349" s="271">
        <v>1291</v>
      </c>
      <c r="AG1349" s="271">
        <v>0</v>
      </c>
      <c r="AH1349" s="271">
        <v>20263</v>
      </c>
      <c r="AI1349" s="271">
        <v>1334</v>
      </c>
      <c r="AJ1349" s="271">
        <v>0</v>
      </c>
      <c r="AK1349" s="268">
        <v>0.0646793587174349</v>
      </c>
      <c r="AL1349" s="268">
        <v>0.0658342792281498</v>
      </c>
      <c r="AM1349" s="269">
        <v>-0.00115492051071496</v>
      </c>
    </row>
    <row r="1350" spans="1:39">
      <c r="A1350" s="279" t="s">
        <v>1972</v>
      </c>
      <c r="B1350" s="280" t="s">
        <v>3354</v>
      </c>
      <c r="C1350" s="262" t="s">
        <v>2138</v>
      </c>
      <c r="D1350" s="280" t="s">
        <v>2139</v>
      </c>
      <c r="E1350" s="263">
        <v>1837</v>
      </c>
      <c r="F1350" s="263">
        <v>130</v>
      </c>
      <c r="G1350" s="263">
        <v>96</v>
      </c>
      <c r="H1350" s="263">
        <v>0</v>
      </c>
      <c r="I1350" s="263">
        <v>0</v>
      </c>
      <c r="J1350" s="264">
        <v>1051</v>
      </c>
      <c r="K1350" s="264">
        <v>97</v>
      </c>
      <c r="L1350" s="264">
        <v>97</v>
      </c>
      <c r="M1350" s="264">
        <v>4</v>
      </c>
      <c r="N1350" s="264">
        <v>0</v>
      </c>
      <c r="O1350" s="264">
        <v>2009</v>
      </c>
      <c r="P1350" s="264">
        <v>151</v>
      </c>
      <c r="Q1350" s="264">
        <v>151</v>
      </c>
      <c r="R1350" s="264">
        <v>26</v>
      </c>
      <c r="S1350" s="264">
        <v>0</v>
      </c>
      <c r="T1350" s="265">
        <v>0.015</v>
      </c>
      <c r="U1350" s="266">
        <v>57112</v>
      </c>
      <c r="V1350" s="266">
        <v>4292</v>
      </c>
      <c r="W1350" s="266">
        <v>4258</v>
      </c>
      <c r="X1350" s="266">
        <v>10</v>
      </c>
      <c r="Y1350" s="264">
        <v>3855</v>
      </c>
      <c r="Z1350" s="267">
        <v>0.0749754867628519</v>
      </c>
      <c r="AA1350" s="267">
        <v>0.0707675557974959</v>
      </c>
      <c r="AB1350" s="267">
        <v>0.0922930542340628</v>
      </c>
      <c r="AC1350" s="268">
        <v>0.0751617720258835</v>
      </c>
      <c r="AD1350" s="269">
        <v>-0.0215254984365669</v>
      </c>
      <c r="AE1350" s="270">
        <v>12355</v>
      </c>
      <c r="AF1350" s="271">
        <v>1005</v>
      </c>
      <c r="AG1350" s="271">
        <v>1</v>
      </c>
      <c r="AH1350" s="271">
        <v>13204</v>
      </c>
      <c r="AI1350" s="271">
        <v>948</v>
      </c>
      <c r="AJ1350" s="271">
        <v>2</v>
      </c>
      <c r="AK1350" s="268">
        <v>0.0812626467017402</v>
      </c>
      <c r="AL1350" s="268">
        <v>0.071644956073917</v>
      </c>
      <c r="AM1350" s="269">
        <v>0.00961769062782319</v>
      </c>
    </row>
    <row r="1351" spans="1:39">
      <c r="A1351" s="279" t="s">
        <v>1972</v>
      </c>
      <c r="B1351" s="280" t="s">
        <v>3356</v>
      </c>
      <c r="C1351" s="262" t="s">
        <v>2140</v>
      </c>
      <c r="D1351" s="280" t="s">
        <v>2141</v>
      </c>
      <c r="E1351" s="263">
        <v>2035</v>
      </c>
      <c r="F1351" s="263">
        <v>15</v>
      </c>
      <c r="G1351" s="263">
        <v>11</v>
      </c>
      <c r="H1351" s="263">
        <v>0</v>
      </c>
      <c r="I1351" s="263">
        <v>0</v>
      </c>
      <c r="J1351" s="264">
        <v>1047</v>
      </c>
      <c r="K1351" s="264">
        <v>6</v>
      </c>
      <c r="L1351" s="264">
        <v>6</v>
      </c>
      <c r="M1351" s="264">
        <v>0</v>
      </c>
      <c r="N1351" s="264">
        <v>0</v>
      </c>
      <c r="O1351" s="264">
        <v>1319</v>
      </c>
      <c r="P1351" s="264">
        <v>9</v>
      </c>
      <c r="Q1351" s="264">
        <v>9</v>
      </c>
      <c r="R1351" s="264">
        <v>4</v>
      </c>
      <c r="S1351" s="264">
        <v>0</v>
      </c>
      <c r="T1351" s="265">
        <v>0.015</v>
      </c>
      <c r="U1351" s="266">
        <v>48448</v>
      </c>
      <c r="V1351" s="266">
        <v>454</v>
      </c>
      <c r="W1351" s="266">
        <v>450</v>
      </c>
      <c r="X1351" s="266">
        <v>0</v>
      </c>
      <c r="Y1351" s="264">
        <v>423</v>
      </c>
      <c r="Z1351" s="267">
        <v>0.00937087186261559</v>
      </c>
      <c r="AA1351" s="267">
        <v>0.00737100737100737</v>
      </c>
      <c r="AB1351" s="267">
        <v>0.00573065902578797</v>
      </c>
      <c r="AC1351" s="268">
        <v>0.00682335102350265</v>
      </c>
      <c r="AD1351" s="269">
        <v>0.00164034834521941</v>
      </c>
      <c r="AE1351" s="270">
        <v>10752</v>
      </c>
      <c r="AF1351" s="271">
        <v>95</v>
      </c>
      <c r="AG1351" s="271">
        <v>0</v>
      </c>
      <c r="AH1351" s="271">
        <v>10830</v>
      </c>
      <c r="AI1351" s="271">
        <v>118</v>
      </c>
      <c r="AJ1351" s="271">
        <v>0</v>
      </c>
      <c r="AK1351" s="268">
        <v>0.00883556547619048</v>
      </c>
      <c r="AL1351" s="268">
        <v>0.0108956602031394</v>
      </c>
      <c r="AM1351" s="269">
        <v>-0.00206009472694895</v>
      </c>
    </row>
    <row r="1352" spans="1:39">
      <c r="A1352" s="279" t="s">
        <v>1972</v>
      </c>
      <c r="B1352" s="280" t="s">
        <v>3356</v>
      </c>
      <c r="C1352" s="262" t="s">
        <v>2142</v>
      </c>
      <c r="D1352" s="280" t="s">
        <v>2143</v>
      </c>
      <c r="E1352" s="263">
        <v>7672</v>
      </c>
      <c r="F1352" s="263">
        <v>38</v>
      </c>
      <c r="G1352" s="263">
        <v>29</v>
      </c>
      <c r="H1352" s="263">
        <v>1</v>
      </c>
      <c r="I1352" s="263">
        <v>0</v>
      </c>
      <c r="J1352" s="264">
        <v>4516</v>
      </c>
      <c r="K1352" s="264">
        <v>36</v>
      </c>
      <c r="L1352" s="264">
        <v>35</v>
      </c>
      <c r="M1352" s="264">
        <v>6</v>
      </c>
      <c r="N1352" s="264">
        <v>0</v>
      </c>
      <c r="O1352" s="264">
        <v>4767</v>
      </c>
      <c r="P1352" s="264">
        <v>47</v>
      </c>
      <c r="Q1352" s="264">
        <v>47</v>
      </c>
      <c r="R1352" s="264">
        <v>28</v>
      </c>
      <c r="S1352" s="264">
        <v>0</v>
      </c>
      <c r="T1352" s="265">
        <v>0.015</v>
      </c>
      <c r="U1352" s="266">
        <v>186457</v>
      </c>
      <c r="V1352" s="266">
        <v>1429</v>
      </c>
      <c r="W1352" s="266">
        <v>1419</v>
      </c>
      <c r="X1352" s="266">
        <v>0</v>
      </c>
      <c r="Y1352" s="264">
        <v>1322</v>
      </c>
      <c r="Z1352" s="267">
        <v>0.0076639654183002</v>
      </c>
      <c r="AA1352" s="267">
        <v>0.00495307612095933</v>
      </c>
      <c r="AB1352" s="267">
        <v>0.00797165633303809</v>
      </c>
      <c r="AC1352" s="268">
        <v>0.00985945038808475</v>
      </c>
      <c r="AD1352" s="269">
        <v>-0.00301858021207875</v>
      </c>
      <c r="AE1352" s="270">
        <v>41352</v>
      </c>
      <c r="AF1352" s="271">
        <v>311</v>
      </c>
      <c r="AG1352" s="271">
        <v>0</v>
      </c>
      <c r="AH1352" s="271">
        <v>42608</v>
      </c>
      <c r="AI1352" s="271">
        <v>309</v>
      </c>
      <c r="AJ1352" s="271">
        <v>0</v>
      </c>
      <c r="AK1352" s="268">
        <v>0.00752079705939253</v>
      </c>
      <c r="AL1352" s="268">
        <v>0.00725215921892602</v>
      </c>
      <c r="AM1352" s="269">
        <v>0.000268637840466509</v>
      </c>
    </row>
    <row r="1353" spans="1:39">
      <c r="A1353" s="279" t="s">
        <v>1972</v>
      </c>
      <c r="B1353" s="280" t="s">
        <v>3356</v>
      </c>
      <c r="C1353" s="262" t="s">
        <v>2144</v>
      </c>
      <c r="D1353" s="280" t="s">
        <v>2145</v>
      </c>
      <c r="E1353" s="263">
        <v>7979</v>
      </c>
      <c r="F1353" s="263">
        <v>107</v>
      </c>
      <c r="G1353" s="263">
        <v>79</v>
      </c>
      <c r="H1353" s="263">
        <v>0</v>
      </c>
      <c r="I1353" s="263">
        <v>0</v>
      </c>
      <c r="J1353" s="264">
        <v>4530</v>
      </c>
      <c r="K1353" s="264">
        <v>62</v>
      </c>
      <c r="L1353" s="264">
        <v>62</v>
      </c>
      <c r="M1353" s="264">
        <v>9</v>
      </c>
      <c r="N1353" s="264">
        <v>0</v>
      </c>
      <c r="O1353" s="264">
        <v>5093</v>
      </c>
      <c r="P1353" s="264">
        <v>70</v>
      </c>
      <c r="Q1353" s="264">
        <v>70</v>
      </c>
      <c r="R1353" s="264">
        <v>32</v>
      </c>
      <c r="S1353" s="264">
        <v>0</v>
      </c>
      <c r="T1353" s="265">
        <v>0.015</v>
      </c>
      <c r="U1353" s="266">
        <v>192533</v>
      </c>
      <c r="V1353" s="266">
        <v>2718</v>
      </c>
      <c r="W1353" s="266">
        <v>2690</v>
      </c>
      <c r="X1353" s="266">
        <v>0</v>
      </c>
      <c r="Y1353" s="264">
        <v>2492</v>
      </c>
      <c r="Z1353" s="267">
        <v>0.0141170604519745</v>
      </c>
      <c r="AA1353" s="267">
        <v>0.0134102017796716</v>
      </c>
      <c r="AB1353" s="267">
        <v>0.0136865342163355</v>
      </c>
      <c r="AC1353" s="268">
        <v>0.0137443549970548</v>
      </c>
      <c r="AD1353" s="269">
        <v>-0.000276332436663904</v>
      </c>
      <c r="AE1353" s="270">
        <v>42632</v>
      </c>
      <c r="AF1353" s="271">
        <v>623</v>
      </c>
      <c r="AG1353" s="271">
        <v>0</v>
      </c>
      <c r="AH1353" s="271">
        <v>43825</v>
      </c>
      <c r="AI1353" s="271">
        <v>604</v>
      </c>
      <c r="AJ1353" s="271">
        <v>0</v>
      </c>
      <c r="AK1353" s="268">
        <v>0.0146134359166823</v>
      </c>
      <c r="AL1353" s="268">
        <v>0.013782087849401</v>
      </c>
      <c r="AM1353" s="269">
        <v>0.000831348067281277</v>
      </c>
    </row>
    <row r="1354" spans="1:39">
      <c r="A1354" s="279" t="s">
        <v>1972</v>
      </c>
      <c r="B1354" s="280" t="s">
        <v>3356</v>
      </c>
      <c r="C1354" s="262" t="s">
        <v>2146</v>
      </c>
      <c r="D1354" s="280" t="s">
        <v>2147</v>
      </c>
      <c r="E1354" s="263">
        <v>5791</v>
      </c>
      <c r="F1354" s="263">
        <v>51</v>
      </c>
      <c r="G1354" s="263">
        <v>40</v>
      </c>
      <c r="H1354" s="263">
        <v>1</v>
      </c>
      <c r="I1354" s="263">
        <v>0</v>
      </c>
      <c r="J1354" s="264">
        <v>3309</v>
      </c>
      <c r="K1354" s="264">
        <v>48</v>
      </c>
      <c r="L1354" s="264">
        <v>48</v>
      </c>
      <c r="M1354" s="264">
        <v>9</v>
      </c>
      <c r="N1354" s="264">
        <v>0</v>
      </c>
      <c r="O1354" s="264">
        <v>3603</v>
      </c>
      <c r="P1354" s="264">
        <v>32</v>
      </c>
      <c r="Q1354" s="264">
        <v>32</v>
      </c>
      <c r="R1354" s="264">
        <v>16</v>
      </c>
      <c r="S1354" s="264">
        <v>0</v>
      </c>
      <c r="T1354" s="265">
        <v>0.015</v>
      </c>
      <c r="U1354" s="266">
        <v>140379</v>
      </c>
      <c r="V1354" s="266">
        <v>1352</v>
      </c>
      <c r="W1354" s="266">
        <v>1341</v>
      </c>
      <c r="X1354" s="266">
        <v>3</v>
      </c>
      <c r="Y1354" s="264">
        <v>1232</v>
      </c>
      <c r="Z1354" s="267">
        <v>0.00960969945647141</v>
      </c>
      <c r="AA1354" s="267">
        <v>0.00880676912450354</v>
      </c>
      <c r="AB1354" s="267">
        <v>0.014505893019039</v>
      </c>
      <c r="AC1354" s="268">
        <v>0.00888148764918124</v>
      </c>
      <c r="AD1354" s="269">
        <v>-0.00569912389453544</v>
      </c>
      <c r="AE1354" s="270">
        <v>30523</v>
      </c>
      <c r="AF1354" s="271">
        <v>332</v>
      </c>
      <c r="AG1354" s="271">
        <v>0</v>
      </c>
      <c r="AH1354" s="271">
        <v>30990</v>
      </c>
      <c r="AI1354" s="271">
        <v>302</v>
      </c>
      <c r="AJ1354" s="271">
        <v>2</v>
      </c>
      <c r="AK1354" s="268">
        <v>0.0108770435409363</v>
      </c>
      <c r="AL1354" s="268">
        <v>0.00968054211035818</v>
      </c>
      <c r="AM1354" s="269">
        <v>0.00119650143057816</v>
      </c>
    </row>
    <row r="1355" spans="1:39">
      <c r="A1355" s="279" t="s">
        <v>1972</v>
      </c>
      <c r="B1355" s="280" t="s">
        <v>3356</v>
      </c>
      <c r="C1355" s="262" t="s">
        <v>2148</v>
      </c>
      <c r="D1355" s="280" t="s">
        <v>2149</v>
      </c>
      <c r="E1355" s="263">
        <v>2513</v>
      </c>
      <c r="F1355" s="263">
        <v>52</v>
      </c>
      <c r="G1355" s="263">
        <v>40</v>
      </c>
      <c r="H1355" s="263">
        <v>0</v>
      </c>
      <c r="I1355" s="263">
        <v>0</v>
      </c>
      <c r="J1355" s="264">
        <v>1454</v>
      </c>
      <c r="K1355" s="264">
        <v>22</v>
      </c>
      <c r="L1355" s="264">
        <v>22</v>
      </c>
      <c r="M1355" s="264">
        <v>3</v>
      </c>
      <c r="N1355" s="264">
        <v>0</v>
      </c>
      <c r="O1355" s="264">
        <v>1722</v>
      </c>
      <c r="P1355" s="264">
        <v>36</v>
      </c>
      <c r="Q1355" s="264">
        <v>36</v>
      </c>
      <c r="R1355" s="264">
        <v>23</v>
      </c>
      <c r="S1355" s="264">
        <v>0</v>
      </c>
      <c r="T1355" s="265">
        <v>0.015</v>
      </c>
      <c r="U1355" s="266">
        <v>63075</v>
      </c>
      <c r="V1355" s="266">
        <v>1067</v>
      </c>
      <c r="W1355" s="266">
        <v>1055</v>
      </c>
      <c r="X1355" s="266">
        <v>0</v>
      </c>
      <c r="Y1355" s="264">
        <v>970</v>
      </c>
      <c r="Z1355" s="267">
        <v>0.0169163694015061</v>
      </c>
      <c r="AA1355" s="267">
        <v>0.0206923995224831</v>
      </c>
      <c r="AB1355" s="267">
        <v>0.015130674002751</v>
      </c>
      <c r="AC1355" s="268">
        <v>0.0209059233449477</v>
      </c>
      <c r="AD1355" s="269">
        <v>0.00556172551973206</v>
      </c>
      <c r="AE1355" s="270">
        <v>13910</v>
      </c>
      <c r="AF1355" s="271">
        <v>282</v>
      </c>
      <c r="AG1355" s="271">
        <v>0</v>
      </c>
      <c r="AH1355" s="271">
        <v>14325</v>
      </c>
      <c r="AI1355" s="271">
        <v>220</v>
      </c>
      <c r="AJ1355" s="271">
        <v>0</v>
      </c>
      <c r="AK1355" s="268">
        <v>0.0202731847591661</v>
      </c>
      <c r="AL1355" s="268">
        <v>0.0153577661431065</v>
      </c>
      <c r="AM1355" s="269">
        <v>0.00491541861605961</v>
      </c>
    </row>
    <row r="1356" spans="1:39">
      <c r="A1356" s="279" t="s">
        <v>1972</v>
      </c>
      <c r="B1356" s="280" t="s">
        <v>3356</v>
      </c>
      <c r="C1356" s="262" t="s">
        <v>2150</v>
      </c>
      <c r="D1356" s="280" t="s">
        <v>2151</v>
      </c>
      <c r="E1356" s="263">
        <v>3393</v>
      </c>
      <c r="F1356" s="263">
        <v>18</v>
      </c>
      <c r="G1356" s="263">
        <v>16</v>
      </c>
      <c r="H1356" s="263">
        <v>0</v>
      </c>
      <c r="I1356" s="263">
        <v>0</v>
      </c>
      <c r="J1356" s="264">
        <v>1957</v>
      </c>
      <c r="K1356" s="264">
        <v>12</v>
      </c>
      <c r="L1356" s="264">
        <v>12</v>
      </c>
      <c r="M1356" s="264">
        <v>4</v>
      </c>
      <c r="N1356" s="264">
        <v>0</v>
      </c>
      <c r="O1356" s="264">
        <v>2186</v>
      </c>
      <c r="P1356" s="264">
        <v>20</v>
      </c>
      <c r="Q1356" s="264">
        <v>20</v>
      </c>
      <c r="R1356" s="264">
        <v>8</v>
      </c>
      <c r="S1356" s="264">
        <v>0</v>
      </c>
      <c r="T1356" s="265">
        <v>0.015</v>
      </c>
      <c r="U1356" s="266">
        <v>82930</v>
      </c>
      <c r="V1356" s="266">
        <v>598</v>
      </c>
      <c r="W1356" s="266">
        <v>595</v>
      </c>
      <c r="X1356" s="266">
        <v>0</v>
      </c>
      <c r="Y1356" s="264">
        <v>549</v>
      </c>
      <c r="Z1356" s="267">
        <v>0.00721090075967684</v>
      </c>
      <c r="AA1356" s="267">
        <v>0.00530503978779841</v>
      </c>
      <c r="AB1356" s="267">
        <v>0.00613183444047011</v>
      </c>
      <c r="AC1356" s="268">
        <v>0.00914913083257091</v>
      </c>
      <c r="AD1356" s="269">
        <v>-0.000826794652671699</v>
      </c>
      <c r="AE1356" s="270">
        <v>18300</v>
      </c>
      <c r="AF1356" s="271">
        <v>131</v>
      </c>
      <c r="AG1356" s="271">
        <v>0</v>
      </c>
      <c r="AH1356" s="271">
        <v>18914</v>
      </c>
      <c r="AI1356" s="271">
        <v>123</v>
      </c>
      <c r="AJ1356" s="271">
        <v>0</v>
      </c>
      <c r="AK1356" s="268">
        <v>0.00715846994535519</v>
      </c>
      <c r="AL1356" s="268">
        <v>0.00650311938246801</v>
      </c>
      <c r="AM1356" s="269">
        <v>0.000655350562887179</v>
      </c>
    </row>
    <row r="1357" spans="1:39">
      <c r="A1357" s="279" t="s">
        <v>1972</v>
      </c>
      <c r="B1357" s="280" t="s">
        <v>3356</v>
      </c>
      <c r="C1357" s="262" t="s">
        <v>2152</v>
      </c>
      <c r="D1357" s="280" t="s">
        <v>2153</v>
      </c>
      <c r="E1357" s="263">
        <v>8326</v>
      </c>
      <c r="F1357" s="263">
        <v>144</v>
      </c>
      <c r="G1357" s="263">
        <v>113</v>
      </c>
      <c r="H1357" s="263">
        <v>1</v>
      </c>
      <c r="I1357" s="263">
        <v>0</v>
      </c>
      <c r="J1357" s="264">
        <v>4665</v>
      </c>
      <c r="K1357" s="264">
        <v>263</v>
      </c>
      <c r="L1357" s="264">
        <v>262</v>
      </c>
      <c r="M1357" s="264">
        <v>39</v>
      </c>
      <c r="N1357" s="264">
        <v>0</v>
      </c>
      <c r="O1357" s="264">
        <v>5465</v>
      </c>
      <c r="P1357" s="264">
        <v>14</v>
      </c>
      <c r="Q1357" s="264">
        <v>14</v>
      </c>
      <c r="R1357" s="264">
        <v>6</v>
      </c>
      <c r="S1357" s="264">
        <v>0</v>
      </c>
      <c r="T1357" s="265">
        <v>0.015</v>
      </c>
      <c r="U1357" s="266">
        <v>201492</v>
      </c>
      <c r="V1357" s="266">
        <v>4266</v>
      </c>
      <c r="W1357" s="266">
        <v>4234</v>
      </c>
      <c r="X1357" s="266">
        <v>5</v>
      </c>
      <c r="Y1357" s="264">
        <v>3814</v>
      </c>
      <c r="Z1357" s="267">
        <v>0.0211472415778294</v>
      </c>
      <c r="AA1357" s="267">
        <v>0.0172952197934182</v>
      </c>
      <c r="AB1357" s="267">
        <v>0.0563772775991426</v>
      </c>
      <c r="AC1357" s="268">
        <v>0.00256175663311985</v>
      </c>
      <c r="AD1357" s="269">
        <v>-0.0390820578057243</v>
      </c>
      <c r="AE1357" s="270">
        <v>44299</v>
      </c>
      <c r="AF1357" s="271">
        <v>1111</v>
      </c>
      <c r="AG1357" s="271">
        <v>0</v>
      </c>
      <c r="AH1357" s="271">
        <v>45290</v>
      </c>
      <c r="AI1357" s="271">
        <v>917</v>
      </c>
      <c r="AJ1357" s="271">
        <v>1</v>
      </c>
      <c r="AK1357" s="268">
        <v>0.0250795729023229</v>
      </c>
      <c r="AL1357" s="268">
        <v>0.0202252152793111</v>
      </c>
      <c r="AM1357" s="269">
        <v>0.00485435762301175</v>
      </c>
    </row>
    <row r="1358" spans="1:39">
      <c r="A1358" s="279" t="s">
        <v>1972</v>
      </c>
      <c r="B1358" s="280" t="s">
        <v>3356</v>
      </c>
      <c r="C1358" s="262" t="s">
        <v>2154</v>
      </c>
      <c r="D1358" s="280" t="s">
        <v>2155</v>
      </c>
      <c r="E1358" s="263">
        <v>6429</v>
      </c>
      <c r="F1358" s="263">
        <v>59</v>
      </c>
      <c r="G1358" s="263">
        <v>47</v>
      </c>
      <c r="H1358" s="263">
        <v>0</v>
      </c>
      <c r="I1358" s="263">
        <v>0</v>
      </c>
      <c r="J1358" s="264">
        <v>3706</v>
      </c>
      <c r="K1358" s="264">
        <v>61</v>
      </c>
      <c r="L1358" s="264">
        <v>60</v>
      </c>
      <c r="M1358" s="264">
        <v>1</v>
      </c>
      <c r="N1358" s="264">
        <v>0</v>
      </c>
      <c r="O1358" s="264">
        <v>4161</v>
      </c>
      <c r="P1358" s="264">
        <v>54</v>
      </c>
      <c r="Q1358" s="264">
        <v>54</v>
      </c>
      <c r="R1358" s="264">
        <v>15</v>
      </c>
      <c r="S1358" s="264">
        <v>0</v>
      </c>
      <c r="T1358" s="265">
        <v>0.015</v>
      </c>
      <c r="U1358" s="266">
        <v>157118</v>
      </c>
      <c r="V1358" s="266">
        <v>1714</v>
      </c>
      <c r="W1358" s="266">
        <v>1700</v>
      </c>
      <c r="X1358" s="266">
        <v>0</v>
      </c>
      <c r="Y1358" s="264">
        <v>1535</v>
      </c>
      <c r="Z1358" s="267">
        <v>0.0109089983324635</v>
      </c>
      <c r="AA1358" s="267">
        <v>0.00917716596671333</v>
      </c>
      <c r="AB1358" s="267">
        <v>0.0164597949271452</v>
      </c>
      <c r="AC1358" s="268">
        <v>0.0129776496034607</v>
      </c>
      <c r="AD1358" s="269">
        <v>-0.00728262896043184</v>
      </c>
      <c r="AE1358" s="270">
        <v>35035</v>
      </c>
      <c r="AF1358" s="271">
        <v>447</v>
      </c>
      <c r="AG1358" s="271">
        <v>0</v>
      </c>
      <c r="AH1358" s="271">
        <v>35437</v>
      </c>
      <c r="AI1358" s="271">
        <v>356</v>
      </c>
      <c r="AJ1358" s="271">
        <v>0</v>
      </c>
      <c r="AK1358" s="268">
        <v>0.012758669901527</v>
      </c>
      <c r="AL1358" s="268">
        <v>0.0100459971216525</v>
      </c>
      <c r="AM1358" s="269">
        <v>0.00271267277987453</v>
      </c>
    </row>
    <row r="1359" spans="1:39">
      <c r="A1359" s="279" t="s">
        <v>1972</v>
      </c>
      <c r="B1359" s="280" t="s">
        <v>3356</v>
      </c>
      <c r="C1359" s="262" t="s">
        <v>2156</v>
      </c>
      <c r="D1359" s="280" t="s">
        <v>2157</v>
      </c>
      <c r="E1359" s="263">
        <v>7453</v>
      </c>
      <c r="F1359" s="263">
        <v>44</v>
      </c>
      <c r="G1359" s="263">
        <v>30</v>
      </c>
      <c r="H1359" s="263">
        <v>0</v>
      </c>
      <c r="I1359" s="263">
        <v>0</v>
      </c>
      <c r="J1359" s="264">
        <v>4132</v>
      </c>
      <c r="K1359" s="264">
        <v>60</v>
      </c>
      <c r="L1359" s="264">
        <v>60</v>
      </c>
      <c r="M1359" s="264">
        <v>0</v>
      </c>
      <c r="N1359" s="264">
        <v>0</v>
      </c>
      <c r="O1359" s="264">
        <v>4614</v>
      </c>
      <c r="P1359" s="264">
        <v>92</v>
      </c>
      <c r="Q1359" s="264">
        <v>92</v>
      </c>
      <c r="R1359" s="264">
        <v>26</v>
      </c>
      <c r="S1359" s="264">
        <v>0</v>
      </c>
      <c r="T1359" s="265">
        <v>0.015</v>
      </c>
      <c r="U1359" s="266">
        <v>173555</v>
      </c>
      <c r="V1359" s="266">
        <v>2169</v>
      </c>
      <c r="W1359" s="266">
        <v>2155</v>
      </c>
      <c r="X1359" s="266">
        <v>0</v>
      </c>
      <c r="Y1359" s="264">
        <v>1978</v>
      </c>
      <c r="Z1359" s="267">
        <v>0.0124974791852727</v>
      </c>
      <c r="AA1359" s="267">
        <v>0.00590366295451496</v>
      </c>
      <c r="AB1359" s="267">
        <v>0.0145208131655373</v>
      </c>
      <c r="AC1359" s="268">
        <v>0.0199393151278717</v>
      </c>
      <c r="AD1359" s="269">
        <v>-0.00861715021102231</v>
      </c>
      <c r="AE1359" s="270">
        <v>38359</v>
      </c>
      <c r="AF1359" s="271">
        <v>493</v>
      </c>
      <c r="AG1359" s="271">
        <v>0</v>
      </c>
      <c r="AH1359" s="271">
        <v>38295</v>
      </c>
      <c r="AI1359" s="271">
        <v>486</v>
      </c>
      <c r="AJ1359" s="271">
        <v>0</v>
      </c>
      <c r="AK1359" s="268">
        <v>0.0128522641361871</v>
      </c>
      <c r="AL1359" s="268">
        <v>0.0126909518213866</v>
      </c>
      <c r="AM1359" s="269">
        <v>0.000161312314800471</v>
      </c>
    </row>
    <row r="1360" spans="1:39">
      <c r="A1360" s="279" t="s">
        <v>1972</v>
      </c>
      <c r="B1360" s="280" t="s">
        <v>3356</v>
      </c>
      <c r="C1360" s="262" t="s">
        <v>2158</v>
      </c>
      <c r="D1360" s="280" t="s">
        <v>2159</v>
      </c>
      <c r="E1360" s="263">
        <v>5907</v>
      </c>
      <c r="F1360" s="263">
        <v>58</v>
      </c>
      <c r="G1360" s="263">
        <v>46</v>
      </c>
      <c r="H1360" s="263">
        <v>0</v>
      </c>
      <c r="I1360" s="263">
        <v>0</v>
      </c>
      <c r="J1360" s="264">
        <v>3355</v>
      </c>
      <c r="K1360" s="264">
        <v>40</v>
      </c>
      <c r="L1360" s="264">
        <v>40</v>
      </c>
      <c r="M1360" s="264">
        <v>5</v>
      </c>
      <c r="N1360" s="264">
        <v>0</v>
      </c>
      <c r="O1360" s="264">
        <v>3707</v>
      </c>
      <c r="P1360" s="264">
        <v>39</v>
      </c>
      <c r="Q1360" s="264">
        <v>39</v>
      </c>
      <c r="R1360" s="264">
        <v>16</v>
      </c>
      <c r="S1360" s="264">
        <v>0</v>
      </c>
      <c r="T1360" s="265">
        <v>0.015</v>
      </c>
      <c r="U1360" s="266">
        <v>140953</v>
      </c>
      <c r="V1360" s="266">
        <v>1653</v>
      </c>
      <c r="W1360" s="266">
        <v>1640</v>
      </c>
      <c r="X1360" s="266">
        <v>0</v>
      </c>
      <c r="Y1360" s="264">
        <v>1516</v>
      </c>
      <c r="Z1360" s="267">
        <v>0.0117273133597724</v>
      </c>
      <c r="AA1360" s="267">
        <v>0.00981885898087015</v>
      </c>
      <c r="AB1360" s="267">
        <v>0.0119225037257824</v>
      </c>
      <c r="AC1360" s="268">
        <v>0.0105206366333963</v>
      </c>
      <c r="AD1360" s="269">
        <v>-0.00210364474491226</v>
      </c>
      <c r="AE1360" s="270">
        <v>31118</v>
      </c>
      <c r="AF1360" s="271">
        <v>381</v>
      </c>
      <c r="AG1360" s="271">
        <v>0</v>
      </c>
      <c r="AH1360" s="271">
        <v>31569</v>
      </c>
      <c r="AI1360" s="271">
        <v>337</v>
      </c>
      <c r="AJ1360" s="271">
        <v>0</v>
      </c>
      <c r="AK1360" s="268">
        <v>0.0122437174625619</v>
      </c>
      <c r="AL1360" s="268">
        <v>0.0106750293008964</v>
      </c>
      <c r="AM1360" s="269">
        <v>0.00156868816166541</v>
      </c>
    </row>
    <row r="1361" spans="1:39">
      <c r="A1361" s="279" t="s">
        <v>1972</v>
      </c>
      <c r="B1361" s="280" t="s">
        <v>3356</v>
      </c>
      <c r="C1361" s="262" t="s">
        <v>2160</v>
      </c>
      <c r="D1361" s="280" t="s">
        <v>2161</v>
      </c>
      <c r="E1361" s="263">
        <v>3590</v>
      </c>
      <c r="F1361" s="263">
        <v>38</v>
      </c>
      <c r="G1361" s="263">
        <v>33</v>
      </c>
      <c r="H1361" s="263">
        <v>1</v>
      </c>
      <c r="I1361" s="263">
        <v>0</v>
      </c>
      <c r="J1361" s="264">
        <v>1937</v>
      </c>
      <c r="K1361" s="264">
        <v>20</v>
      </c>
      <c r="L1361" s="264">
        <v>20</v>
      </c>
      <c r="M1361" s="264">
        <v>5</v>
      </c>
      <c r="N1361" s="264">
        <v>0</v>
      </c>
      <c r="O1361" s="264">
        <v>2218</v>
      </c>
      <c r="P1361" s="264">
        <v>25</v>
      </c>
      <c r="Q1361" s="264">
        <v>25</v>
      </c>
      <c r="R1361" s="264">
        <v>8</v>
      </c>
      <c r="S1361" s="264">
        <v>0</v>
      </c>
      <c r="T1361" s="265">
        <v>0.015</v>
      </c>
      <c r="U1361" s="266">
        <v>83186</v>
      </c>
      <c r="V1361" s="266">
        <v>985</v>
      </c>
      <c r="W1361" s="266">
        <v>980</v>
      </c>
      <c r="X1361" s="266">
        <v>0</v>
      </c>
      <c r="Y1361" s="264">
        <v>907</v>
      </c>
      <c r="Z1361" s="267">
        <v>0.0118409347726781</v>
      </c>
      <c r="AA1361" s="267">
        <v>0.0105849582172702</v>
      </c>
      <c r="AB1361" s="267">
        <v>0.0103252452245741</v>
      </c>
      <c r="AC1361" s="268">
        <v>0.0112714156898106</v>
      </c>
      <c r="AD1361" s="269">
        <v>0.000259712992696112</v>
      </c>
      <c r="AE1361" s="270">
        <v>19073</v>
      </c>
      <c r="AF1361" s="271">
        <v>239</v>
      </c>
      <c r="AG1361" s="271">
        <v>0</v>
      </c>
      <c r="AH1361" s="271">
        <v>18903</v>
      </c>
      <c r="AI1361" s="271">
        <v>193</v>
      </c>
      <c r="AJ1361" s="271">
        <v>0</v>
      </c>
      <c r="AK1361" s="268">
        <v>0.0125308027053951</v>
      </c>
      <c r="AL1361" s="268">
        <v>0.0102100195736127</v>
      </c>
      <c r="AM1361" s="269">
        <v>0.00232078313178241</v>
      </c>
    </row>
    <row r="1362" spans="1:39">
      <c r="A1362" s="279" t="s">
        <v>1972</v>
      </c>
      <c r="B1362" s="280" t="s">
        <v>3356</v>
      </c>
      <c r="C1362" s="262" t="s">
        <v>2162</v>
      </c>
      <c r="D1362" s="280" t="s">
        <v>2163</v>
      </c>
      <c r="E1362" s="263">
        <v>9595</v>
      </c>
      <c r="F1362" s="263">
        <v>202</v>
      </c>
      <c r="G1362" s="263">
        <v>119</v>
      </c>
      <c r="H1362" s="263">
        <v>0</v>
      </c>
      <c r="I1362" s="263">
        <v>0</v>
      </c>
      <c r="J1362" s="264">
        <v>5333</v>
      </c>
      <c r="K1362" s="264">
        <v>133</v>
      </c>
      <c r="L1362" s="264">
        <v>133</v>
      </c>
      <c r="M1362" s="264">
        <v>1</v>
      </c>
      <c r="N1362" s="264">
        <v>0</v>
      </c>
      <c r="O1362" s="264">
        <v>6070</v>
      </c>
      <c r="P1362" s="264">
        <v>208</v>
      </c>
      <c r="Q1362" s="264">
        <v>208</v>
      </c>
      <c r="R1362" s="264">
        <v>60</v>
      </c>
      <c r="S1362" s="264">
        <v>0</v>
      </c>
      <c r="T1362" s="265">
        <v>0.015</v>
      </c>
      <c r="U1362" s="266">
        <v>230865</v>
      </c>
      <c r="V1362" s="266">
        <v>4605</v>
      </c>
      <c r="W1362" s="266">
        <v>4521</v>
      </c>
      <c r="X1362" s="266">
        <v>2</v>
      </c>
      <c r="Y1362" s="264">
        <v>4056</v>
      </c>
      <c r="Z1362" s="267">
        <v>0.0199380590388322</v>
      </c>
      <c r="AA1362" s="267">
        <v>0.0210526315789474</v>
      </c>
      <c r="AB1362" s="267">
        <v>0.0249390586911682</v>
      </c>
      <c r="AC1362" s="268">
        <v>0.0342668863261944</v>
      </c>
      <c r="AD1362" s="269">
        <v>-0.00388642711222083</v>
      </c>
      <c r="AE1362" s="270">
        <v>50786</v>
      </c>
      <c r="AF1362" s="271">
        <v>1104</v>
      </c>
      <c r="AG1362" s="271">
        <v>0</v>
      </c>
      <c r="AH1362" s="271">
        <v>51935</v>
      </c>
      <c r="AI1362" s="271">
        <v>1060</v>
      </c>
      <c r="AJ1362" s="271">
        <v>0</v>
      </c>
      <c r="AK1362" s="268">
        <v>0.0217382743275706</v>
      </c>
      <c r="AL1362" s="268">
        <v>0.0204101280446712</v>
      </c>
      <c r="AM1362" s="269">
        <v>0.00132814628289937</v>
      </c>
    </row>
    <row r="1363" spans="1:39">
      <c r="A1363" s="279" t="s">
        <v>1972</v>
      </c>
      <c r="B1363" s="280" t="s">
        <v>3356</v>
      </c>
      <c r="C1363" s="262" t="s">
        <v>2164</v>
      </c>
      <c r="D1363" s="280" t="s">
        <v>2165</v>
      </c>
      <c r="E1363" s="263">
        <v>7051</v>
      </c>
      <c r="F1363" s="263">
        <v>57</v>
      </c>
      <c r="G1363" s="263">
        <v>39</v>
      </c>
      <c r="H1363" s="263">
        <v>0</v>
      </c>
      <c r="I1363" s="263">
        <v>0</v>
      </c>
      <c r="J1363" s="264">
        <v>4030</v>
      </c>
      <c r="K1363" s="264">
        <v>92</v>
      </c>
      <c r="L1363" s="264">
        <v>92</v>
      </c>
      <c r="M1363" s="264">
        <v>9</v>
      </c>
      <c r="N1363" s="264">
        <v>0</v>
      </c>
      <c r="O1363" s="264">
        <v>4515</v>
      </c>
      <c r="P1363" s="264">
        <v>52</v>
      </c>
      <c r="Q1363" s="264">
        <v>52</v>
      </c>
      <c r="R1363" s="264">
        <v>9</v>
      </c>
      <c r="S1363" s="264">
        <v>0</v>
      </c>
      <c r="T1363" s="265">
        <v>0.015</v>
      </c>
      <c r="U1363" s="266">
        <v>172157</v>
      </c>
      <c r="V1363" s="266">
        <v>2247</v>
      </c>
      <c r="W1363" s="266">
        <v>2229</v>
      </c>
      <c r="X1363" s="266">
        <v>1</v>
      </c>
      <c r="Y1363" s="264">
        <v>2021</v>
      </c>
      <c r="Z1363" s="267">
        <v>0.0130462310565356</v>
      </c>
      <c r="AA1363" s="267">
        <v>0.00808395972202525</v>
      </c>
      <c r="AB1363" s="267">
        <v>0.0228287841191067</v>
      </c>
      <c r="AC1363" s="268">
        <v>0.0115171650055371</v>
      </c>
      <c r="AD1363" s="269">
        <v>-0.0147448243970815</v>
      </c>
      <c r="AE1363" s="270">
        <v>37173</v>
      </c>
      <c r="AF1363" s="271">
        <v>491</v>
      </c>
      <c r="AG1363" s="271">
        <v>0</v>
      </c>
      <c r="AH1363" s="271">
        <v>39096</v>
      </c>
      <c r="AI1363" s="271">
        <v>515</v>
      </c>
      <c r="AJ1363" s="271">
        <v>1</v>
      </c>
      <c r="AK1363" s="268">
        <v>0.013208511554085</v>
      </c>
      <c r="AL1363" s="268">
        <v>0.0131471250255781</v>
      </c>
      <c r="AM1363" s="269">
        <v>6.13865285068894e-5</v>
      </c>
    </row>
    <row r="1364" spans="1:39">
      <c r="A1364" s="279" t="s">
        <v>1972</v>
      </c>
      <c r="B1364" s="280" t="s">
        <v>3356</v>
      </c>
      <c r="C1364" s="262" t="s">
        <v>2166</v>
      </c>
      <c r="D1364" s="280" t="s">
        <v>2167</v>
      </c>
      <c r="E1364" s="263">
        <v>5106</v>
      </c>
      <c r="F1364" s="263">
        <v>71</v>
      </c>
      <c r="G1364" s="263">
        <v>40</v>
      </c>
      <c r="H1364" s="263">
        <v>0</v>
      </c>
      <c r="I1364" s="263">
        <v>0</v>
      </c>
      <c r="J1364" s="264">
        <v>3070</v>
      </c>
      <c r="K1364" s="264">
        <v>35</v>
      </c>
      <c r="L1364" s="264">
        <v>35</v>
      </c>
      <c r="M1364" s="264">
        <v>0</v>
      </c>
      <c r="N1364" s="264">
        <v>0</v>
      </c>
      <c r="O1364" s="264">
        <v>3268</v>
      </c>
      <c r="P1364" s="264">
        <v>63</v>
      </c>
      <c r="Q1364" s="264">
        <v>63</v>
      </c>
      <c r="R1364" s="264">
        <v>21</v>
      </c>
      <c r="S1364" s="264">
        <v>0</v>
      </c>
      <c r="T1364" s="265">
        <v>0.015</v>
      </c>
      <c r="U1364" s="266">
        <v>130469</v>
      </c>
      <c r="V1364" s="266">
        <v>1578</v>
      </c>
      <c r="W1364" s="266">
        <v>1547</v>
      </c>
      <c r="X1364" s="266">
        <v>7</v>
      </c>
      <c r="Y1364" s="264">
        <v>1397</v>
      </c>
      <c r="Z1364" s="267">
        <v>0.0120411745318811</v>
      </c>
      <c r="AA1364" s="267">
        <v>0.0139052095573835</v>
      </c>
      <c r="AB1364" s="267">
        <v>0.011400651465798</v>
      </c>
      <c r="AC1364" s="268">
        <v>0.0192778457772338</v>
      </c>
      <c r="AD1364" s="269">
        <v>0.00250455809158543</v>
      </c>
      <c r="AE1364" s="270">
        <v>28994</v>
      </c>
      <c r="AF1364" s="271">
        <v>415</v>
      </c>
      <c r="AG1364" s="271">
        <v>3</v>
      </c>
      <c r="AH1364" s="271">
        <v>29651</v>
      </c>
      <c r="AI1364" s="271">
        <v>341</v>
      </c>
      <c r="AJ1364" s="271">
        <v>3</v>
      </c>
      <c r="AK1364" s="268">
        <v>0.0142098365179003</v>
      </c>
      <c r="AL1364" s="268">
        <v>0.0113992782705474</v>
      </c>
      <c r="AM1364" s="269">
        <v>0.00281055824735289</v>
      </c>
    </row>
    <row r="1365" spans="1:39">
      <c r="A1365" s="279" t="s">
        <v>1972</v>
      </c>
      <c r="B1365" s="280" t="s">
        <v>3356</v>
      </c>
      <c r="C1365" s="262" t="s">
        <v>2168</v>
      </c>
      <c r="D1365" s="280" t="s">
        <v>2169</v>
      </c>
      <c r="E1365" s="263">
        <v>7751</v>
      </c>
      <c r="F1365" s="263">
        <v>65</v>
      </c>
      <c r="G1365" s="263">
        <v>46</v>
      </c>
      <c r="H1365" s="263">
        <v>0</v>
      </c>
      <c r="I1365" s="263">
        <v>0</v>
      </c>
      <c r="J1365" s="264">
        <v>4677</v>
      </c>
      <c r="K1365" s="264">
        <v>66</v>
      </c>
      <c r="L1365" s="264">
        <v>66</v>
      </c>
      <c r="M1365" s="264">
        <v>6</v>
      </c>
      <c r="N1365" s="264">
        <v>0</v>
      </c>
      <c r="O1365" s="264">
        <v>4907</v>
      </c>
      <c r="P1365" s="264">
        <v>68</v>
      </c>
      <c r="Q1365" s="264">
        <v>68</v>
      </c>
      <c r="R1365" s="264">
        <v>22</v>
      </c>
      <c r="S1365" s="264">
        <v>0</v>
      </c>
      <c r="T1365" s="265">
        <v>0.015</v>
      </c>
      <c r="U1365" s="266">
        <v>192169</v>
      </c>
      <c r="V1365" s="266">
        <v>2227</v>
      </c>
      <c r="W1365" s="266">
        <v>2207</v>
      </c>
      <c r="X1365" s="266">
        <v>4</v>
      </c>
      <c r="Y1365" s="264">
        <v>1991</v>
      </c>
      <c r="Z1365" s="267">
        <v>0.0115679428003476</v>
      </c>
      <c r="AA1365" s="267">
        <v>0.00838601470777964</v>
      </c>
      <c r="AB1365" s="267">
        <v>0.0141116100064144</v>
      </c>
      <c r="AC1365" s="268">
        <v>0.0138577542286529</v>
      </c>
      <c r="AD1365" s="269">
        <v>-0.00572559529863473</v>
      </c>
      <c r="AE1365" s="270">
        <v>42089</v>
      </c>
      <c r="AF1365" s="271">
        <v>529</v>
      </c>
      <c r="AG1365" s="271">
        <v>0</v>
      </c>
      <c r="AH1365" s="271">
        <v>42757</v>
      </c>
      <c r="AI1365" s="271">
        <v>520</v>
      </c>
      <c r="AJ1365" s="271">
        <v>0</v>
      </c>
      <c r="AK1365" s="268">
        <v>0.0125686046235358</v>
      </c>
      <c r="AL1365" s="268">
        <v>0.0121617512921861</v>
      </c>
      <c r="AM1365" s="269">
        <v>0.000406853331349766</v>
      </c>
    </row>
    <row r="1366" spans="1:39">
      <c r="A1366" s="279" t="s">
        <v>1972</v>
      </c>
      <c r="B1366" s="280" t="s">
        <v>3356</v>
      </c>
      <c r="C1366" s="262" t="s">
        <v>2170</v>
      </c>
      <c r="D1366" s="280" t="s">
        <v>2171</v>
      </c>
      <c r="E1366" s="263">
        <v>5247</v>
      </c>
      <c r="F1366" s="263">
        <v>67</v>
      </c>
      <c r="G1366" s="263">
        <v>59</v>
      </c>
      <c r="H1366" s="263">
        <v>0</v>
      </c>
      <c r="I1366" s="263">
        <v>0</v>
      </c>
      <c r="J1366" s="264">
        <v>2459</v>
      </c>
      <c r="K1366" s="264">
        <v>78</v>
      </c>
      <c r="L1366" s="264">
        <v>78</v>
      </c>
      <c r="M1366" s="264">
        <v>10</v>
      </c>
      <c r="N1366" s="264">
        <v>0</v>
      </c>
      <c r="O1366" s="264">
        <v>4441</v>
      </c>
      <c r="P1366" s="264">
        <v>94</v>
      </c>
      <c r="Q1366" s="264">
        <v>94</v>
      </c>
      <c r="R1366" s="264">
        <v>64</v>
      </c>
      <c r="S1366" s="264">
        <v>0</v>
      </c>
      <c r="T1366" s="265">
        <v>0.015</v>
      </c>
      <c r="U1366" s="266">
        <v>132902</v>
      </c>
      <c r="V1366" s="266">
        <v>2366</v>
      </c>
      <c r="W1366" s="266">
        <v>2358</v>
      </c>
      <c r="X1366" s="266">
        <v>1</v>
      </c>
      <c r="Y1366" s="264">
        <v>2179</v>
      </c>
      <c r="Z1366" s="267">
        <v>0.0177950670418805</v>
      </c>
      <c r="AA1366" s="267">
        <v>0.0127692014484467</v>
      </c>
      <c r="AB1366" s="267">
        <v>0.0317202114680765</v>
      </c>
      <c r="AC1366" s="268">
        <v>0.0211664039630714</v>
      </c>
      <c r="AD1366" s="269">
        <v>-0.0189510100196297</v>
      </c>
      <c r="AE1366" s="270">
        <v>30243</v>
      </c>
      <c r="AF1366" s="271">
        <v>500</v>
      </c>
      <c r="AG1366" s="271">
        <v>0</v>
      </c>
      <c r="AH1366" s="271">
        <v>30294</v>
      </c>
      <c r="AI1366" s="271">
        <v>605</v>
      </c>
      <c r="AJ1366" s="271">
        <v>1</v>
      </c>
      <c r="AK1366" s="268">
        <v>0.0165327513804847</v>
      </c>
      <c r="AL1366" s="268">
        <v>0.019937941506569</v>
      </c>
      <c r="AM1366" s="269">
        <v>-0.00340519012608422</v>
      </c>
    </row>
    <row r="1367" spans="1:39">
      <c r="A1367" s="279" t="s">
        <v>1972</v>
      </c>
      <c r="B1367" s="280" t="s">
        <v>3356</v>
      </c>
      <c r="C1367" s="262" t="s">
        <v>2172</v>
      </c>
      <c r="D1367" s="280" t="s">
        <v>2173</v>
      </c>
      <c r="E1367" s="263">
        <v>2504</v>
      </c>
      <c r="F1367" s="263">
        <v>33</v>
      </c>
      <c r="G1367" s="263">
        <v>24</v>
      </c>
      <c r="H1367" s="263">
        <v>0</v>
      </c>
      <c r="I1367" s="263">
        <v>0</v>
      </c>
      <c r="J1367" s="264">
        <v>1270</v>
      </c>
      <c r="K1367" s="264">
        <v>33</v>
      </c>
      <c r="L1367" s="264">
        <v>33</v>
      </c>
      <c r="M1367" s="264">
        <v>3</v>
      </c>
      <c r="N1367" s="264">
        <v>0</v>
      </c>
      <c r="O1367" s="264">
        <v>2111</v>
      </c>
      <c r="P1367" s="264">
        <v>45</v>
      </c>
      <c r="Q1367" s="264">
        <v>45</v>
      </c>
      <c r="R1367" s="264">
        <v>29</v>
      </c>
      <c r="S1367" s="264">
        <v>0</v>
      </c>
      <c r="T1367" s="265">
        <v>0.015</v>
      </c>
      <c r="U1367" s="266">
        <v>67041</v>
      </c>
      <c r="V1367" s="266">
        <v>1100</v>
      </c>
      <c r="W1367" s="266">
        <v>1091</v>
      </c>
      <c r="X1367" s="266">
        <v>3</v>
      </c>
      <c r="Y1367" s="264">
        <v>1005</v>
      </c>
      <c r="Z1367" s="267">
        <v>0.016363121075163</v>
      </c>
      <c r="AA1367" s="267">
        <v>0.0131789137380192</v>
      </c>
      <c r="AB1367" s="267">
        <v>0.0259842519685039</v>
      </c>
      <c r="AC1367" s="268">
        <v>0.0213169114163903</v>
      </c>
      <c r="AD1367" s="269">
        <v>-0.0128053382304848</v>
      </c>
      <c r="AE1367" s="270">
        <v>14854</v>
      </c>
      <c r="AF1367" s="271">
        <v>246</v>
      </c>
      <c r="AG1367" s="271">
        <v>1</v>
      </c>
      <c r="AH1367" s="271">
        <v>15428</v>
      </c>
      <c r="AI1367" s="271">
        <v>242</v>
      </c>
      <c r="AJ1367" s="271">
        <v>1</v>
      </c>
      <c r="AK1367" s="268">
        <v>0.0164938737040528</v>
      </c>
      <c r="AL1367" s="268">
        <v>0.0156209489240342</v>
      </c>
      <c r="AM1367" s="269">
        <v>0.000872924780018557</v>
      </c>
    </row>
    <row r="1368" spans="1:39">
      <c r="A1368" s="279" t="s">
        <v>1972</v>
      </c>
      <c r="B1368" s="280" t="s">
        <v>3356</v>
      </c>
      <c r="C1368" s="262" t="s">
        <v>2174</v>
      </c>
      <c r="D1368" s="280" t="s">
        <v>2175</v>
      </c>
      <c r="E1368" s="263">
        <v>4141</v>
      </c>
      <c r="F1368" s="263">
        <v>92</v>
      </c>
      <c r="G1368" s="263">
        <v>67</v>
      </c>
      <c r="H1368" s="263">
        <v>0</v>
      </c>
      <c r="I1368" s="263">
        <v>0</v>
      </c>
      <c r="J1368" s="264">
        <v>1902</v>
      </c>
      <c r="K1368" s="264">
        <v>30</v>
      </c>
      <c r="L1368" s="264">
        <v>30</v>
      </c>
      <c r="M1368" s="264">
        <v>2</v>
      </c>
      <c r="N1368" s="264">
        <v>0</v>
      </c>
      <c r="O1368" s="264">
        <v>3338</v>
      </c>
      <c r="P1368" s="264">
        <v>76</v>
      </c>
      <c r="Q1368" s="264">
        <v>75</v>
      </c>
      <c r="R1368" s="264">
        <v>41</v>
      </c>
      <c r="S1368" s="264">
        <v>0</v>
      </c>
      <c r="T1368" s="265">
        <v>0.015</v>
      </c>
      <c r="U1368" s="266">
        <v>107894</v>
      </c>
      <c r="V1368" s="266">
        <v>2286</v>
      </c>
      <c r="W1368" s="266">
        <v>2259</v>
      </c>
      <c r="X1368" s="266">
        <v>1</v>
      </c>
      <c r="Y1368" s="264">
        <v>2103</v>
      </c>
      <c r="Z1368" s="267">
        <v>0.0211781934120526</v>
      </c>
      <c r="AA1368" s="267">
        <v>0.0222168558319247</v>
      </c>
      <c r="AB1368" s="267">
        <v>0.0157728706624606</v>
      </c>
      <c r="AC1368" s="268">
        <v>0.0227681246255243</v>
      </c>
      <c r="AD1368" s="269">
        <v>0.00644398516946409</v>
      </c>
      <c r="AE1368" s="270">
        <v>23949</v>
      </c>
      <c r="AF1368" s="271">
        <v>497</v>
      </c>
      <c r="AG1368" s="271">
        <v>0</v>
      </c>
      <c r="AH1368" s="271">
        <v>24648</v>
      </c>
      <c r="AI1368" s="271">
        <v>507</v>
      </c>
      <c r="AJ1368" s="271">
        <v>0</v>
      </c>
      <c r="AK1368" s="268">
        <v>0.0207524322518686</v>
      </c>
      <c r="AL1368" s="268">
        <v>0.0205696202531646</v>
      </c>
      <c r="AM1368" s="269">
        <v>0.000182811998703999</v>
      </c>
    </row>
    <row r="1369" spans="1:39">
      <c r="A1369" s="279" t="s">
        <v>1972</v>
      </c>
      <c r="B1369" s="280" t="s">
        <v>3356</v>
      </c>
      <c r="C1369" s="262" t="s">
        <v>2176</v>
      </c>
      <c r="D1369" s="280" t="s">
        <v>2177</v>
      </c>
      <c r="E1369" s="263">
        <v>4231</v>
      </c>
      <c r="F1369" s="263">
        <v>117</v>
      </c>
      <c r="G1369" s="263">
        <v>91</v>
      </c>
      <c r="H1369" s="263">
        <v>0</v>
      </c>
      <c r="I1369" s="263">
        <v>0</v>
      </c>
      <c r="J1369" s="264">
        <v>2070</v>
      </c>
      <c r="K1369" s="264">
        <v>73</v>
      </c>
      <c r="L1369" s="264">
        <v>73</v>
      </c>
      <c r="M1369" s="264">
        <v>1</v>
      </c>
      <c r="N1369" s="264">
        <v>0</v>
      </c>
      <c r="O1369" s="264">
        <v>3542</v>
      </c>
      <c r="P1369" s="264">
        <v>113</v>
      </c>
      <c r="Q1369" s="264">
        <v>113</v>
      </c>
      <c r="R1369" s="264">
        <v>42</v>
      </c>
      <c r="S1369" s="264">
        <v>0</v>
      </c>
      <c r="T1369" s="265">
        <v>0.015</v>
      </c>
      <c r="U1369" s="266">
        <v>109833</v>
      </c>
      <c r="V1369" s="266">
        <v>3129</v>
      </c>
      <c r="W1369" s="266">
        <v>3103</v>
      </c>
      <c r="X1369" s="266">
        <v>0</v>
      </c>
      <c r="Y1369" s="264">
        <v>2831</v>
      </c>
      <c r="Z1369" s="267">
        <v>0.0284887055802901</v>
      </c>
      <c r="AA1369" s="267">
        <v>0.0276530371070669</v>
      </c>
      <c r="AB1369" s="267">
        <v>0.0352657004830918</v>
      </c>
      <c r="AC1369" s="268">
        <v>0.0319028797289667</v>
      </c>
      <c r="AD1369" s="269">
        <v>-0.0076126633760249</v>
      </c>
      <c r="AE1369" s="270">
        <v>24493</v>
      </c>
      <c r="AF1369" s="271">
        <v>741</v>
      </c>
      <c r="AG1369" s="271">
        <v>0</v>
      </c>
      <c r="AH1369" s="271">
        <v>25604</v>
      </c>
      <c r="AI1369" s="271">
        <v>750</v>
      </c>
      <c r="AJ1369" s="271">
        <v>0</v>
      </c>
      <c r="AK1369" s="268">
        <v>0.0302535418282775</v>
      </c>
      <c r="AL1369" s="268">
        <v>0.0292922980784252</v>
      </c>
      <c r="AM1369" s="269">
        <v>0.000961243749852219</v>
      </c>
    </row>
    <row r="1370" spans="1:39">
      <c r="A1370" s="279" t="s">
        <v>1972</v>
      </c>
      <c r="B1370" s="280" t="s">
        <v>3356</v>
      </c>
      <c r="C1370" s="262" t="s">
        <v>2178</v>
      </c>
      <c r="D1370" s="280" t="s">
        <v>2179</v>
      </c>
      <c r="E1370" s="263">
        <v>8471</v>
      </c>
      <c r="F1370" s="263">
        <v>161</v>
      </c>
      <c r="G1370" s="263">
        <v>119</v>
      </c>
      <c r="H1370" s="263">
        <v>0</v>
      </c>
      <c r="I1370" s="263">
        <v>0</v>
      </c>
      <c r="J1370" s="264">
        <v>5048</v>
      </c>
      <c r="K1370" s="264">
        <v>162</v>
      </c>
      <c r="L1370" s="264">
        <v>162</v>
      </c>
      <c r="M1370" s="264">
        <v>19</v>
      </c>
      <c r="N1370" s="264">
        <v>0</v>
      </c>
      <c r="O1370" s="264">
        <v>5624</v>
      </c>
      <c r="P1370" s="264">
        <v>178</v>
      </c>
      <c r="Q1370" s="264">
        <v>178</v>
      </c>
      <c r="R1370" s="264">
        <v>83</v>
      </c>
      <c r="S1370" s="264">
        <v>0</v>
      </c>
      <c r="T1370" s="265">
        <v>0.015</v>
      </c>
      <c r="U1370" s="266">
        <v>213621</v>
      </c>
      <c r="V1370" s="266">
        <v>4863</v>
      </c>
      <c r="W1370" s="266">
        <v>4821</v>
      </c>
      <c r="X1370" s="266">
        <v>3</v>
      </c>
      <c r="Y1370" s="264">
        <v>4400</v>
      </c>
      <c r="Z1370" s="267">
        <v>0.0227505722751977</v>
      </c>
      <c r="AA1370" s="267">
        <v>0.0190060205406682</v>
      </c>
      <c r="AB1370" s="267">
        <v>0.0320919175911252</v>
      </c>
      <c r="AC1370" s="268">
        <v>0.0316500711237553</v>
      </c>
      <c r="AD1370" s="269">
        <v>-0.013085897050457</v>
      </c>
      <c r="AE1370" s="270">
        <v>47538</v>
      </c>
      <c r="AF1370" s="271">
        <v>1128</v>
      </c>
      <c r="AG1370" s="271">
        <v>0</v>
      </c>
      <c r="AH1370" s="271">
        <v>48380</v>
      </c>
      <c r="AI1370" s="271">
        <v>1142</v>
      </c>
      <c r="AJ1370" s="271">
        <v>0</v>
      </c>
      <c r="AK1370" s="268">
        <v>0.0237283857124826</v>
      </c>
      <c r="AL1370" s="268">
        <v>0.0236047953699876</v>
      </c>
      <c r="AM1370" s="269">
        <v>0.000123590342495049</v>
      </c>
    </row>
    <row r="1371" spans="1:39">
      <c r="A1371" s="279" t="s">
        <v>1972</v>
      </c>
      <c r="B1371" s="280" t="s">
        <v>3356</v>
      </c>
      <c r="C1371" s="262" t="s">
        <v>2180</v>
      </c>
      <c r="D1371" s="280" t="s">
        <v>2181</v>
      </c>
      <c r="E1371" s="263">
        <v>6584</v>
      </c>
      <c r="F1371" s="263">
        <v>79</v>
      </c>
      <c r="G1371" s="263">
        <v>67</v>
      </c>
      <c r="H1371" s="263">
        <v>0</v>
      </c>
      <c r="I1371" s="263">
        <v>0</v>
      </c>
      <c r="J1371" s="264">
        <v>3840</v>
      </c>
      <c r="K1371" s="264">
        <v>60</v>
      </c>
      <c r="L1371" s="264">
        <v>59</v>
      </c>
      <c r="M1371" s="264">
        <v>3</v>
      </c>
      <c r="N1371" s="264">
        <v>0</v>
      </c>
      <c r="O1371" s="264">
        <v>4193</v>
      </c>
      <c r="P1371" s="264">
        <v>68</v>
      </c>
      <c r="Q1371" s="264">
        <v>68</v>
      </c>
      <c r="R1371" s="264">
        <v>19</v>
      </c>
      <c r="S1371" s="264">
        <v>0</v>
      </c>
      <c r="T1371" s="265">
        <v>0.015</v>
      </c>
      <c r="U1371" s="266">
        <v>163678</v>
      </c>
      <c r="V1371" s="266">
        <v>1983</v>
      </c>
      <c r="W1371" s="266">
        <v>1969</v>
      </c>
      <c r="X1371" s="266">
        <v>2</v>
      </c>
      <c r="Y1371" s="264">
        <v>1771</v>
      </c>
      <c r="Z1371" s="267">
        <v>0.0121030315619692</v>
      </c>
      <c r="AA1371" s="267">
        <v>0.0119987849331713</v>
      </c>
      <c r="AB1371" s="267">
        <v>0.015625</v>
      </c>
      <c r="AC1371" s="268">
        <v>0.0162175053660863</v>
      </c>
      <c r="AD1371" s="269">
        <v>-0.00362621506682867</v>
      </c>
      <c r="AE1371" s="270">
        <v>36600</v>
      </c>
      <c r="AF1371" s="271">
        <v>462</v>
      </c>
      <c r="AG1371" s="271">
        <v>0</v>
      </c>
      <c r="AH1371" s="271">
        <v>37680</v>
      </c>
      <c r="AI1371" s="271">
        <v>477</v>
      </c>
      <c r="AJ1371" s="271">
        <v>0</v>
      </c>
      <c r="AK1371" s="268">
        <v>0.0126229508196721</v>
      </c>
      <c r="AL1371" s="268">
        <v>0.0126592356687898</v>
      </c>
      <c r="AM1371" s="269">
        <v>-3.62848491176782e-5</v>
      </c>
    </row>
    <row r="1372" spans="1:39">
      <c r="A1372" s="279" t="s">
        <v>1972</v>
      </c>
      <c r="B1372" s="280" t="s">
        <v>3356</v>
      </c>
      <c r="C1372" s="262" t="s">
        <v>2182</v>
      </c>
      <c r="D1372" s="280" t="s">
        <v>2183</v>
      </c>
      <c r="E1372" s="263">
        <v>6709</v>
      </c>
      <c r="F1372" s="263">
        <v>160</v>
      </c>
      <c r="G1372" s="263">
        <v>123</v>
      </c>
      <c r="H1372" s="263">
        <v>0</v>
      </c>
      <c r="I1372" s="263">
        <v>0</v>
      </c>
      <c r="J1372" s="264">
        <v>4068</v>
      </c>
      <c r="K1372" s="264">
        <v>110</v>
      </c>
      <c r="L1372" s="264">
        <v>110</v>
      </c>
      <c r="M1372" s="264">
        <v>20</v>
      </c>
      <c r="N1372" s="264">
        <v>0</v>
      </c>
      <c r="O1372" s="264">
        <v>4378</v>
      </c>
      <c r="P1372" s="264">
        <v>98</v>
      </c>
      <c r="Q1372" s="264">
        <v>98</v>
      </c>
      <c r="R1372" s="264">
        <v>51</v>
      </c>
      <c r="S1372" s="264">
        <v>0</v>
      </c>
      <c r="T1372" s="265">
        <v>0.015</v>
      </c>
      <c r="U1372" s="266">
        <v>164811</v>
      </c>
      <c r="V1372" s="266">
        <v>3868</v>
      </c>
      <c r="W1372" s="266">
        <v>3831</v>
      </c>
      <c r="X1372" s="266">
        <v>3</v>
      </c>
      <c r="Y1372" s="264">
        <v>3526</v>
      </c>
      <c r="Z1372" s="267">
        <v>0.0234511045986008</v>
      </c>
      <c r="AA1372" s="267">
        <v>0.0238485616336265</v>
      </c>
      <c r="AB1372" s="267">
        <v>0.0270403146509341</v>
      </c>
      <c r="AC1372" s="268">
        <v>0.022384650525354</v>
      </c>
      <c r="AD1372" s="269">
        <v>-0.00319175301730765</v>
      </c>
      <c r="AE1372" s="270">
        <v>36931</v>
      </c>
      <c r="AF1372" s="271">
        <v>897</v>
      </c>
      <c r="AG1372" s="271">
        <v>0</v>
      </c>
      <c r="AH1372" s="271">
        <v>37785</v>
      </c>
      <c r="AI1372" s="271">
        <v>907</v>
      </c>
      <c r="AJ1372" s="271">
        <v>0</v>
      </c>
      <c r="AK1372" s="268">
        <v>0.024288538084536</v>
      </c>
      <c r="AL1372" s="268">
        <v>0.0240042344845838</v>
      </c>
      <c r="AM1372" s="269">
        <v>0.000284303599952195</v>
      </c>
    </row>
    <row r="1373" spans="1:39">
      <c r="A1373" s="279" t="s">
        <v>1972</v>
      </c>
      <c r="B1373" s="280" t="s">
        <v>3356</v>
      </c>
      <c r="C1373" s="262" t="s">
        <v>2184</v>
      </c>
      <c r="D1373" s="280" t="s">
        <v>2185</v>
      </c>
      <c r="E1373" s="263">
        <v>5544</v>
      </c>
      <c r="F1373" s="263">
        <v>81</v>
      </c>
      <c r="G1373" s="263">
        <v>64</v>
      </c>
      <c r="H1373" s="263">
        <v>0</v>
      </c>
      <c r="I1373" s="263">
        <v>0</v>
      </c>
      <c r="J1373" s="264">
        <v>3016</v>
      </c>
      <c r="K1373" s="264">
        <v>69</v>
      </c>
      <c r="L1373" s="264">
        <v>68</v>
      </c>
      <c r="M1373" s="264">
        <v>5</v>
      </c>
      <c r="N1373" s="264">
        <v>0</v>
      </c>
      <c r="O1373" s="264">
        <v>3441</v>
      </c>
      <c r="P1373" s="264">
        <v>83</v>
      </c>
      <c r="Q1373" s="264">
        <v>83</v>
      </c>
      <c r="R1373" s="264">
        <v>35</v>
      </c>
      <c r="S1373" s="264">
        <v>0</v>
      </c>
      <c r="T1373" s="265">
        <v>0.015</v>
      </c>
      <c r="U1373" s="266">
        <v>130181</v>
      </c>
      <c r="V1373" s="266">
        <v>2296</v>
      </c>
      <c r="W1373" s="266">
        <v>2278</v>
      </c>
      <c r="X1373" s="266">
        <v>1</v>
      </c>
      <c r="Y1373" s="264">
        <v>2078</v>
      </c>
      <c r="Z1373" s="267">
        <v>0.0176293007428119</v>
      </c>
      <c r="AA1373" s="267">
        <v>0.0146103896103896</v>
      </c>
      <c r="AB1373" s="267">
        <v>0.0228779840848806</v>
      </c>
      <c r="AC1373" s="268">
        <v>0.024120895088637</v>
      </c>
      <c r="AD1373" s="269">
        <v>-0.00826759447449103</v>
      </c>
      <c r="AE1373" s="270">
        <v>29327</v>
      </c>
      <c r="AF1373" s="271">
        <v>531</v>
      </c>
      <c r="AG1373" s="271">
        <v>0</v>
      </c>
      <c r="AH1373" s="271">
        <v>29646</v>
      </c>
      <c r="AI1373" s="271">
        <v>585</v>
      </c>
      <c r="AJ1373" s="271">
        <v>1</v>
      </c>
      <c r="AK1373" s="268">
        <v>0.0181061820165718</v>
      </c>
      <c r="AL1373" s="268">
        <v>0.0196991162382784</v>
      </c>
      <c r="AM1373" s="269">
        <v>-0.00159293422170659</v>
      </c>
    </row>
    <row r="1374" spans="1:39">
      <c r="A1374" s="279" t="s">
        <v>1972</v>
      </c>
      <c r="B1374" s="280" t="s">
        <v>3356</v>
      </c>
      <c r="C1374" s="262" t="s">
        <v>2186</v>
      </c>
      <c r="D1374" s="280" t="s">
        <v>2187</v>
      </c>
      <c r="E1374" s="263">
        <v>4019</v>
      </c>
      <c r="F1374" s="263">
        <v>71</v>
      </c>
      <c r="G1374" s="263">
        <v>49</v>
      </c>
      <c r="H1374" s="263">
        <v>0</v>
      </c>
      <c r="I1374" s="263">
        <v>0</v>
      </c>
      <c r="J1374" s="264">
        <v>2428</v>
      </c>
      <c r="K1374" s="264">
        <v>67</v>
      </c>
      <c r="L1374" s="264">
        <v>66</v>
      </c>
      <c r="M1374" s="264">
        <v>5</v>
      </c>
      <c r="N1374" s="264">
        <v>0</v>
      </c>
      <c r="O1374" s="264">
        <v>2635</v>
      </c>
      <c r="P1374" s="264">
        <v>52</v>
      </c>
      <c r="Q1374" s="264">
        <v>52</v>
      </c>
      <c r="R1374" s="264">
        <v>27</v>
      </c>
      <c r="S1374" s="264">
        <v>0</v>
      </c>
      <c r="T1374" s="265">
        <v>0.015</v>
      </c>
      <c r="U1374" s="266">
        <v>101079</v>
      </c>
      <c r="V1374" s="266">
        <v>1799</v>
      </c>
      <c r="W1374" s="266">
        <v>1776</v>
      </c>
      <c r="X1374" s="266">
        <v>0</v>
      </c>
      <c r="Y1374" s="264">
        <v>1622</v>
      </c>
      <c r="Z1374" s="267">
        <v>0.0177979600114762</v>
      </c>
      <c r="AA1374" s="267">
        <v>0.0176660860910674</v>
      </c>
      <c r="AB1374" s="267">
        <v>0.0275947281713344</v>
      </c>
      <c r="AC1374" s="268">
        <v>0.0197343453510436</v>
      </c>
      <c r="AD1374" s="269">
        <v>-0.009928642080267</v>
      </c>
      <c r="AE1374" s="270">
        <v>22610</v>
      </c>
      <c r="AF1374" s="271">
        <v>445</v>
      </c>
      <c r="AG1374" s="271">
        <v>0</v>
      </c>
      <c r="AH1374" s="271">
        <v>23031</v>
      </c>
      <c r="AI1374" s="271">
        <v>386</v>
      </c>
      <c r="AJ1374" s="271">
        <v>0</v>
      </c>
      <c r="AK1374" s="268">
        <v>0.0196815568332596</v>
      </c>
      <c r="AL1374" s="268">
        <v>0.016760019104685</v>
      </c>
      <c r="AM1374" s="269">
        <v>0.00292153772857463</v>
      </c>
    </row>
    <row r="1375" spans="1:39">
      <c r="A1375" s="279" t="s">
        <v>1972</v>
      </c>
      <c r="B1375" s="280" t="s">
        <v>3357</v>
      </c>
      <c r="C1375" s="262" t="s">
        <v>2188</v>
      </c>
      <c r="D1375" s="280" t="s">
        <v>2189</v>
      </c>
      <c r="E1375" s="263">
        <v>5098</v>
      </c>
      <c r="F1375" s="263">
        <v>104</v>
      </c>
      <c r="G1375" s="263">
        <v>67</v>
      </c>
      <c r="H1375" s="263">
        <v>0</v>
      </c>
      <c r="I1375" s="263">
        <v>0</v>
      </c>
      <c r="J1375" s="264">
        <v>3181</v>
      </c>
      <c r="K1375" s="264">
        <v>52</v>
      </c>
      <c r="L1375" s="264">
        <v>52</v>
      </c>
      <c r="M1375" s="264">
        <v>4</v>
      </c>
      <c r="N1375" s="264">
        <v>0</v>
      </c>
      <c r="O1375" s="264">
        <v>3431</v>
      </c>
      <c r="P1375" s="264">
        <v>113</v>
      </c>
      <c r="Q1375" s="264">
        <v>113</v>
      </c>
      <c r="R1375" s="264">
        <v>36</v>
      </c>
      <c r="S1375" s="264">
        <v>0</v>
      </c>
      <c r="T1375" s="265">
        <v>0.015</v>
      </c>
      <c r="U1375" s="266">
        <v>125960</v>
      </c>
      <c r="V1375" s="266">
        <v>2522</v>
      </c>
      <c r="W1375" s="266">
        <v>2485</v>
      </c>
      <c r="X1375" s="266">
        <v>1</v>
      </c>
      <c r="Y1375" s="264">
        <v>2247</v>
      </c>
      <c r="Z1375" s="267">
        <v>0.0200142902508733</v>
      </c>
      <c r="AA1375" s="267">
        <v>0.020400156924284</v>
      </c>
      <c r="AB1375" s="267">
        <v>0.0163470606727444</v>
      </c>
      <c r="AC1375" s="268">
        <v>0.0329350043719032</v>
      </c>
      <c r="AD1375" s="269">
        <v>0.00405309625153961</v>
      </c>
      <c r="AE1375" s="270">
        <v>27537</v>
      </c>
      <c r="AF1375" s="271">
        <v>609</v>
      </c>
      <c r="AG1375" s="271">
        <v>1</v>
      </c>
      <c r="AH1375" s="271">
        <v>28209</v>
      </c>
      <c r="AI1375" s="271">
        <v>597</v>
      </c>
      <c r="AJ1375" s="271">
        <v>0</v>
      </c>
      <c r="AK1375" s="268">
        <v>0.0220793841013909</v>
      </c>
      <c r="AL1375" s="268">
        <v>0.0211634584707008</v>
      </c>
      <c r="AM1375" s="269">
        <v>0.000915925630690016</v>
      </c>
    </row>
    <row r="1376" spans="1:39">
      <c r="A1376" s="279" t="s">
        <v>1972</v>
      </c>
      <c r="B1376" s="280" t="s">
        <v>3357</v>
      </c>
      <c r="C1376" s="262" t="s">
        <v>2190</v>
      </c>
      <c r="D1376" s="280" t="s">
        <v>2191</v>
      </c>
      <c r="E1376" s="263">
        <v>6451</v>
      </c>
      <c r="F1376" s="263">
        <v>50</v>
      </c>
      <c r="G1376" s="263">
        <v>11</v>
      </c>
      <c r="H1376" s="263">
        <v>1</v>
      </c>
      <c r="I1376" s="263">
        <v>0</v>
      </c>
      <c r="J1376" s="264">
        <v>3527</v>
      </c>
      <c r="K1376" s="264">
        <v>53</v>
      </c>
      <c r="L1376" s="264">
        <v>53</v>
      </c>
      <c r="M1376" s="264">
        <v>0</v>
      </c>
      <c r="N1376" s="264">
        <v>0</v>
      </c>
      <c r="O1376" s="264">
        <v>3828</v>
      </c>
      <c r="P1376" s="264">
        <v>68</v>
      </c>
      <c r="Q1376" s="264">
        <v>68</v>
      </c>
      <c r="R1376" s="264">
        <v>25</v>
      </c>
      <c r="S1376" s="264">
        <v>0</v>
      </c>
      <c r="T1376" s="265">
        <v>0.015</v>
      </c>
      <c r="U1376" s="266">
        <v>154967</v>
      </c>
      <c r="V1376" s="266">
        <v>2079</v>
      </c>
      <c r="W1376" s="266">
        <v>2040</v>
      </c>
      <c r="X1376" s="266">
        <v>7</v>
      </c>
      <c r="Y1376" s="264">
        <v>1886</v>
      </c>
      <c r="Z1376" s="267">
        <v>0.0133705885769228</v>
      </c>
      <c r="AA1376" s="267">
        <v>0.0077507363199504</v>
      </c>
      <c r="AB1376" s="267">
        <v>0.0150269350722994</v>
      </c>
      <c r="AC1376" s="268">
        <v>0.0177638453500522</v>
      </c>
      <c r="AD1376" s="269">
        <v>-0.00727619875234901</v>
      </c>
      <c r="AE1376" s="270">
        <v>33891</v>
      </c>
      <c r="AF1376" s="271">
        <v>461</v>
      </c>
      <c r="AG1376" s="271">
        <v>1</v>
      </c>
      <c r="AH1376" s="271">
        <v>35062</v>
      </c>
      <c r="AI1376" s="271">
        <v>511</v>
      </c>
      <c r="AJ1376" s="271">
        <v>1</v>
      </c>
      <c r="AK1376" s="268">
        <v>0.01357292496533</v>
      </c>
      <c r="AL1376" s="268">
        <v>0.0145456619702242</v>
      </c>
      <c r="AM1376" s="269">
        <v>-0.000972737004894147</v>
      </c>
    </row>
    <row r="1377" spans="1:39">
      <c r="A1377" s="279" t="s">
        <v>1972</v>
      </c>
      <c r="B1377" s="280" t="s">
        <v>3357</v>
      </c>
      <c r="C1377" s="262" t="s">
        <v>2192</v>
      </c>
      <c r="D1377" s="280" t="s">
        <v>2193</v>
      </c>
      <c r="E1377" s="263">
        <v>3610</v>
      </c>
      <c r="F1377" s="263">
        <v>3</v>
      </c>
      <c r="G1377" s="263">
        <v>3</v>
      </c>
      <c r="H1377" s="263">
        <v>2</v>
      </c>
      <c r="I1377" s="263">
        <v>0</v>
      </c>
      <c r="J1377" s="264">
        <v>2199</v>
      </c>
      <c r="K1377" s="264">
        <v>49</v>
      </c>
      <c r="L1377" s="264">
        <v>49</v>
      </c>
      <c r="M1377" s="264">
        <v>2</v>
      </c>
      <c r="N1377" s="264">
        <v>0</v>
      </c>
      <c r="O1377" s="264">
        <v>2373</v>
      </c>
      <c r="P1377" s="264">
        <v>70</v>
      </c>
      <c r="Q1377" s="264">
        <v>70</v>
      </c>
      <c r="R1377" s="264">
        <v>16</v>
      </c>
      <c r="S1377" s="264">
        <v>0</v>
      </c>
      <c r="T1377" s="265">
        <v>0.015</v>
      </c>
      <c r="U1377" s="266">
        <v>88149</v>
      </c>
      <c r="V1377" s="266">
        <v>1859</v>
      </c>
      <c r="W1377" s="266">
        <v>1857</v>
      </c>
      <c r="X1377" s="266">
        <v>0</v>
      </c>
      <c r="Y1377" s="264">
        <v>1722</v>
      </c>
      <c r="Z1377" s="267">
        <v>0.021089291994237</v>
      </c>
      <c r="AA1377" s="267">
        <v>0.000831024930747922</v>
      </c>
      <c r="AB1377" s="267">
        <v>0.0222828558435653</v>
      </c>
      <c r="AC1377" s="268">
        <v>0.0294985250737463</v>
      </c>
      <c r="AD1377" s="269">
        <v>-0.0214518309128173</v>
      </c>
      <c r="AE1377" s="270">
        <v>19235</v>
      </c>
      <c r="AF1377" s="271">
        <v>367</v>
      </c>
      <c r="AG1377" s="271">
        <v>0</v>
      </c>
      <c r="AH1377" s="271">
        <v>19578</v>
      </c>
      <c r="AI1377" s="271">
        <v>469</v>
      </c>
      <c r="AJ1377" s="271">
        <v>0</v>
      </c>
      <c r="AK1377" s="268">
        <v>0.0190798024434624</v>
      </c>
      <c r="AL1377" s="268">
        <v>0.0239554602104403</v>
      </c>
      <c r="AM1377" s="269">
        <v>-0.00487565776697785</v>
      </c>
    </row>
    <row r="1378" spans="1:39">
      <c r="A1378" s="279" t="s">
        <v>1972</v>
      </c>
      <c r="B1378" s="280" t="s">
        <v>3357</v>
      </c>
      <c r="C1378" s="262" t="s">
        <v>2194</v>
      </c>
      <c r="D1378" s="280" t="s">
        <v>2195</v>
      </c>
      <c r="E1378" s="263">
        <v>5206</v>
      </c>
      <c r="F1378" s="263">
        <v>49</v>
      </c>
      <c r="G1378" s="263">
        <v>41</v>
      </c>
      <c r="H1378" s="263">
        <v>3</v>
      </c>
      <c r="I1378" s="263">
        <v>0</v>
      </c>
      <c r="J1378" s="264">
        <v>3100</v>
      </c>
      <c r="K1378" s="264">
        <v>45</v>
      </c>
      <c r="L1378" s="264">
        <v>45</v>
      </c>
      <c r="M1378" s="264">
        <v>0</v>
      </c>
      <c r="N1378" s="264">
        <v>0</v>
      </c>
      <c r="O1378" s="264">
        <v>2979</v>
      </c>
      <c r="P1378" s="264">
        <v>79</v>
      </c>
      <c r="Q1378" s="264">
        <v>79</v>
      </c>
      <c r="R1378" s="264">
        <v>29</v>
      </c>
      <c r="S1378" s="264">
        <v>0</v>
      </c>
      <c r="T1378" s="265">
        <v>0.015</v>
      </c>
      <c r="U1378" s="266">
        <v>118605</v>
      </c>
      <c r="V1378" s="266">
        <v>2231</v>
      </c>
      <c r="W1378" s="266">
        <v>2223</v>
      </c>
      <c r="X1378" s="266">
        <v>0</v>
      </c>
      <c r="Y1378" s="264">
        <v>2055</v>
      </c>
      <c r="Z1378" s="267">
        <v>0.0188103368323427</v>
      </c>
      <c r="AA1378" s="267">
        <v>0.00941221667306954</v>
      </c>
      <c r="AB1378" s="267">
        <v>0.0145161290322581</v>
      </c>
      <c r="AC1378" s="268">
        <v>0.0265189660960054</v>
      </c>
      <c r="AD1378" s="269">
        <v>-0.00510391235918853</v>
      </c>
      <c r="AE1378" s="270">
        <v>27270</v>
      </c>
      <c r="AF1378" s="271">
        <v>432</v>
      </c>
      <c r="AG1378" s="271">
        <v>0</v>
      </c>
      <c r="AH1378" s="271">
        <v>26696</v>
      </c>
      <c r="AI1378" s="271">
        <v>430</v>
      </c>
      <c r="AJ1378" s="271">
        <v>0</v>
      </c>
      <c r="AK1378" s="268">
        <v>0.0158415841584158</v>
      </c>
      <c r="AL1378" s="268">
        <v>0.0161072819898112</v>
      </c>
      <c r="AM1378" s="269">
        <v>-0.000265697831395365</v>
      </c>
    </row>
    <row r="1379" spans="1:39">
      <c r="A1379" s="279" t="s">
        <v>1972</v>
      </c>
      <c r="B1379" s="280" t="s">
        <v>3357</v>
      </c>
      <c r="C1379" s="262" t="s">
        <v>2196</v>
      </c>
      <c r="D1379" s="280" t="s">
        <v>2197</v>
      </c>
      <c r="E1379" s="263">
        <v>3863</v>
      </c>
      <c r="F1379" s="263">
        <v>72</v>
      </c>
      <c r="G1379" s="263">
        <v>63</v>
      </c>
      <c r="H1379" s="263">
        <v>0</v>
      </c>
      <c r="I1379" s="263">
        <v>0</v>
      </c>
      <c r="J1379" s="264">
        <v>2294</v>
      </c>
      <c r="K1379" s="264">
        <v>72</v>
      </c>
      <c r="L1379" s="264">
        <v>71</v>
      </c>
      <c r="M1379" s="264">
        <v>9</v>
      </c>
      <c r="N1379" s="264">
        <v>0</v>
      </c>
      <c r="O1379" s="264">
        <v>2488</v>
      </c>
      <c r="P1379" s="264">
        <v>62</v>
      </c>
      <c r="Q1379" s="264">
        <v>62</v>
      </c>
      <c r="R1379" s="264">
        <v>37</v>
      </c>
      <c r="S1379" s="264">
        <v>0</v>
      </c>
      <c r="T1379" s="265">
        <v>0.015</v>
      </c>
      <c r="U1379" s="266">
        <v>94147</v>
      </c>
      <c r="V1379" s="266">
        <v>2091</v>
      </c>
      <c r="W1379" s="266">
        <v>2080</v>
      </c>
      <c r="X1379" s="266">
        <v>0</v>
      </c>
      <c r="Y1379" s="264">
        <v>1899</v>
      </c>
      <c r="Z1379" s="267">
        <v>0.0222099482723826</v>
      </c>
      <c r="AA1379" s="267">
        <v>0.0186383639658297</v>
      </c>
      <c r="AB1379" s="267">
        <v>0.031386224934612</v>
      </c>
      <c r="AC1379" s="268">
        <v>0.02491961414791</v>
      </c>
      <c r="AD1379" s="269">
        <v>-0.0127478609687824</v>
      </c>
      <c r="AE1379" s="270">
        <v>20308</v>
      </c>
      <c r="AF1379" s="271">
        <v>511</v>
      </c>
      <c r="AG1379" s="271">
        <v>0</v>
      </c>
      <c r="AH1379" s="271">
        <v>21029</v>
      </c>
      <c r="AI1379" s="271">
        <v>487</v>
      </c>
      <c r="AJ1379" s="271">
        <v>0</v>
      </c>
      <c r="AK1379" s="268">
        <v>0.0251624975379161</v>
      </c>
      <c r="AL1379" s="268">
        <v>0.023158495411099</v>
      </c>
      <c r="AM1379" s="269">
        <v>0.00200400212681713</v>
      </c>
    </row>
    <row r="1380" spans="1:39">
      <c r="A1380" s="279" t="s">
        <v>1972</v>
      </c>
      <c r="B1380" s="280" t="s">
        <v>3357</v>
      </c>
      <c r="C1380" s="262" t="s">
        <v>2198</v>
      </c>
      <c r="D1380" s="280" t="s">
        <v>2199</v>
      </c>
      <c r="E1380" s="263">
        <v>6962</v>
      </c>
      <c r="F1380" s="263">
        <v>57</v>
      </c>
      <c r="G1380" s="263">
        <v>43</v>
      </c>
      <c r="H1380" s="263">
        <v>1</v>
      </c>
      <c r="I1380" s="263">
        <v>0</v>
      </c>
      <c r="J1380" s="264">
        <v>3923</v>
      </c>
      <c r="K1380" s="264">
        <v>73</v>
      </c>
      <c r="L1380" s="264">
        <v>73</v>
      </c>
      <c r="M1380" s="264">
        <v>4</v>
      </c>
      <c r="N1380" s="264">
        <v>0</v>
      </c>
      <c r="O1380" s="264">
        <v>4198</v>
      </c>
      <c r="P1380" s="264">
        <v>93</v>
      </c>
      <c r="Q1380" s="264">
        <v>93</v>
      </c>
      <c r="R1380" s="264">
        <v>30</v>
      </c>
      <c r="S1380" s="264">
        <v>0</v>
      </c>
      <c r="T1380" s="265">
        <v>0.015</v>
      </c>
      <c r="U1380" s="266">
        <v>162863</v>
      </c>
      <c r="V1380" s="266">
        <v>2181</v>
      </c>
      <c r="W1380" s="266">
        <v>2167</v>
      </c>
      <c r="X1380" s="266">
        <v>0</v>
      </c>
      <c r="Y1380" s="264">
        <v>1963</v>
      </c>
      <c r="Z1380" s="267">
        <v>0.0133916236345886</v>
      </c>
      <c r="AA1380" s="267">
        <v>0.00818730249928182</v>
      </c>
      <c r="AB1380" s="267">
        <v>0.0186082080040785</v>
      </c>
      <c r="AC1380" s="268">
        <v>0.0221534063839924</v>
      </c>
      <c r="AD1380" s="269">
        <v>-0.0104209055047967</v>
      </c>
      <c r="AE1380" s="270">
        <v>37180</v>
      </c>
      <c r="AF1380" s="271">
        <v>485</v>
      </c>
      <c r="AG1380" s="271">
        <v>0</v>
      </c>
      <c r="AH1380" s="271">
        <v>36595</v>
      </c>
      <c r="AI1380" s="271">
        <v>526</v>
      </c>
      <c r="AJ1380" s="271">
        <v>0</v>
      </c>
      <c r="AK1380" s="268">
        <v>0.0130446476600323</v>
      </c>
      <c r="AL1380" s="268">
        <v>0.0143735482989479</v>
      </c>
      <c r="AM1380" s="269">
        <v>-0.00132890063891567</v>
      </c>
    </row>
    <row r="1381" spans="1:39">
      <c r="A1381" s="279" t="s">
        <v>1972</v>
      </c>
      <c r="B1381" s="280" t="s">
        <v>3357</v>
      </c>
      <c r="C1381" s="262" t="s">
        <v>2200</v>
      </c>
      <c r="D1381" s="280" t="s">
        <v>2201</v>
      </c>
      <c r="E1381" s="263">
        <v>4342</v>
      </c>
      <c r="F1381" s="263">
        <v>62</v>
      </c>
      <c r="G1381" s="263">
        <v>56</v>
      </c>
      <c r="H1381" s="263">
        <v>0</v>
      </c>
      <c r="I1381" s="263">
        <v>0</v>
      </c>
      <c r="J1381" s="264">
        <v>2697</v>
      </c>
      <c r="K1381" s="264">
        <v>120</v>
      </c>
      <c r="L1381" s="264">
        <v>120</v>
      </c>
      <c r="M1381" s="264">
        <v>27</v>
      </c>
      <c r="N1381" s="264">
        <v>0</v>
      </c>
      <c r="O1381" s="264">
        <v>2836</v>
      </c>
      <c r="P1381" s="264">
        <v>3</v>
      </c>
      <c r="Q1381" s="264">
        <v>3</v>
      </c>
      <c r="R1381" s="264">
        <v>1</v>
      </c>
      <c r="S1381" s="264">
        <v>0</v>
      </c>
      <c r="T1381" s="265">
        <v>0.015</v>
      </c>
      <c r="U1381" s="266">
        <v>105131</v>
      </c>
      <c r="V1381" s="266">
        <v>1811</v>
      </c>
      <c r="W1381" s="266">
        <v>1805</v>
      </c>
      <c r="X1381" s="266">
        <v>4</v>
      </c>
      <c r="Y1381" s="264">
        <v>1627</v>
      </c>
      <c r="Z1381" s="267">
        <v>0.0171880796339805</v>
      </c>
      <c r="AA1381" s="267">
        <v>0.0142791340396131</v>
      </c>
      <c r="AB1381" s="267">
        <v>0.0444938820912125</v>
      </c>
      <c r="AC1381" s="268">
        <v>0.00105782792665726</v>
      </c>
      <c r="AD1381" s="269">
        <v>-0.0302147480515994</v>
      </c>
      <c r="AE1381" s="270">
        <v>23864</v>
      </c>
      <c r="AF1381" s="271">
        <v>429</v>
      </c>
      <c r="AG1381" s="271">
        <v>0</v>
      </c>
      <c r="AH1381" s="271">
        <v>23466</v>
      </c>
      <c r="AI1381" s="271">
        <v>365</v>
      </c>
      <c r="AJ1381" s="271">
        <v>0</v>
      </c>
      <c r="AK1381" s="268">
        <v>0.0179768689239021</v>
      </c>
      <c r="AL1381" s="268">
        <v>0.0155544191596352</v>
      </c>
      <c r="AM1381" s="269">
        <v>0.00242244976426689</v>
      </c>
    </row>
    <row r="1382" spans="1:39">
      <c r="A1382" s="279" t="s">
        <v>1972</v>
      </c>
      <c r="B1382" s="280" t="s">
        <v>3357</v>
      </c>
      <c r="C1382" s="262" t="s">
        <v>2202</v>
      </c>
      <c r="D1382" s="280" t="s">
        <v>2203</v>
      </c>
      <c r="E1382" s="263">
        <v>6192</v>
      </c>
      <c r="F1382" s="263">
        <v>94</v>
      </c>
      <c r="G1382" s="263">
        <v>65</v>
      </c>
      <c r="H1382" s="263">
        <v>9</v>
      </c>
      <c r="I1382" s="263">
        <v>0</v>
      </c>
      <c r="J1382" s="264">
        <v>3819</v>
      </c>
      <c r="K1382" s="264">
        <v>106</v>
      </c>
      <c r="L1382" s="264">
        <v>106</v>
      </c>
      <c r="M1382" s="264">
        <v>17</v>
      </c>
      <c r="N1382" s="264">
        <v>0</v>
      </c>
      <c r="O1382" s="264">
        <v>3788</v>
      </c>
      <c r="P1382" s="264">
        <v>80</v>
      </c>
      <c r="Q1382" s="264">
        <v>80</v>
      </c>
      <c r="R1382" s="264">
        <v>19</v>
      </c>
      <c r="S1382" s="264">
        <v>0</v>
      </c>
      <c r="T1382" s="265">
        <v>0.015</v>
      </c>
      <c r="U1382" s="266">
        <v>144612</v>
      </c>
      <c r="V1382" s="266">
        <v>2255</v>
      </c>
      <c r="W1382" s="266">
        <v>2226</v>
      </c>
      <c r="X1382" s="266">
        <v>1</v>
      </c>
      <c r="Y1382" s="264">
        <v>1946</v>
      </c>
      <c r="Z1382" s="267">
        <v>0.0155865350040107</v>
      </c>
      <c r="AA1382" s="267">
        <v>0.0151808785529716</v>
      </c>
      <c r="AB1382" s="267">
        <v>0.0277559570568212</v>
      </c>
      <c r="AC1382" s="268">
        <v>0.0211193241816262</v>
      </c>
      <c r="AD1382" s="269">
        <v>-0.0125750785038496</v>
      </c>
      <c r="AE1382" s="270">
        <v>33250</v>
      </c>
      <c r="AF1382" s="271">
        <v>564</v>
      </c>
      <c r="AG1382" s="271">
        <v>0</v>
      </c>
      <c r="AH1382" s="271">
        <v>31885</v>
      </c>
      <c r="AI1382" s="271">
        <v>531</v>
      </c>
      <c r="AJ1382" s="271">
        <v>0</v>
      </c>
      <c r="AK1382" s="268">
        <v>0.0169624060150376</v>
      </c>
      <c r="AL1382" s="268">
        <v>0.0166535988709424</v>
      </c>
      <c r="AM1382" s="269">
        <v>0.000308807144095147</v>
      </c>
    </row>
    <row r="1383" spans="1:39">
      <c r="A1383" s="279" t="s">
        <v>1972</v>
      </c>
      <c r="B1383" s="280" t="s">
        <v>3357</v>
      </c>
      <c r="C1383" s="262" t="s">
        <v>2204</v>
      </c>
      <c r="D1383" s="280" t="s">
        <v>2205</v>
      </c>
      <c r="E1383" s="263">
        <v>0</v>
      </c>
      <c r="F1383" s="263">
        <v>3</v>
      </c>
      <c r="G1383" s="263">
        <v>3</v>
      </c>
      <c r="H1383" s="263">
        <v>3</v>
      </c>
      <c r="I1383" s="263">
        <v>0</v>
      </c>
      <c r="J1383" s="264">
        <v>0</v>
      </c>
      <c r="K1383" s="264">
        <v>7</v>
      </c>
      <c r="L1383" s="264">
        <v>7</v>
      </c>
      <c r="M1383" s="264">
        <v>7</v>
      </c>
      <c r="N1383" s="264">
        <v>0</v>
      </c>
      <c r="O1383" s="264">
        <v>0</v>
      </c>
      <c r="P1383" s="264">
        <v>15</v>
      </c>
      <c r="Q1383" s="264">
        <v>15</v>
      </c>
      <c r="R1383" s="264">
        <v>15</v>
      </c>
      <c r="S1383" s="264">
        <v>0</v>
      </c>
      <c r="T1383" s="265">
        <v>0.015</v>
      </c>
      <c r="U1383" s="266">
        <v>2</v>
      </c>
      <c r="V1383" s="266">
        <v>183</v>
      </c>
      <c r="W1383" s="266">
        <v>183</v>
      </c>
      <c r="X1383" s="266">
        <v>0</v>
      </c>
      <c r="Y1383" s="264">
        <v>180</v>
      </c>
      <c r="Z1383" s="267">
        <v>91.5</v>
      </c>
      <c r="AA1383" s="267">
        <v>0</v>
      </c>
      <c r="AB1383" s="267">
        <v>0</v>
      </c>
      <c r="AC1383" s="268">
        <v>0</v>
      </c>
      <c r="AD1383" s="269">
        <v>0</v>
      </c>
      <c r="AE1383" s="270">
        <v>0</v>
      </c>
      <c r="AF1383" s="271">
        <v>53</v>
      </c>
      <c r="AG1383" s="271">
        <v>0</v>
      </c>
      <c r="AH1383" s="271">
        <v>1</v>
      </c>
      <c r="AI1383" s="271">
        <v>26</v>
      </c>
      <c r="AJ1383" s="271">
        <v>0</v>
      </c>
      <c r="AK1383" s="268">
        <v>0</v>
      </c>
      <c r="AL1383" s="268">
        <v>26</v>
      </c>
      <c r="AM1383" s="269">
        <v>-26</v>
      </c>
    </row>
    <row r="1384" spans="1:39">
      <c r="A1384" s="279" t="s">
        <v>1972</v>
      </c>
      <c r="B1384" s="280" t="s">
        <v>3357</v>
      </c>
      <c r="C1384" s="262" t="s">
        <v>2206</v>
      </c>
      <c r="D1384" s="280" t="s">
        <v>2207</v>
      </c>
      <c r="E1384" s="263">
        <v>5387</v>
      </c>
      <c r="F1384" s="263">
        <v>82</v>
      </c>
      <c r="G1384" s="263">
        <v>54</v>
      </c>
      <c r="H1384" s="263">
        <v>1</v>
      </c>
      <c r="I1384" s="263">
        <v>0</v>
      </c>
      <c r="J1384" s="264">
        <v>3192</v>
      </c>
      <c r="K1384" s="264">
        <v>70</v>
      </c>
      <c r="L1384" s="264">
        <v>70</v>
      </c>
      <c r="M1384" s="264">
        <v>0</v>
      </c>
      <c r="N1384" s="264">
        <v>0</v>
      </c>
      <c r="O1384" s="264">
        <v>3784</v>
      </c>
      <c r="P1384" s="264">
        <v>87</v>
      </c>
      <c r="Q1384" s="264">
        <v>87</v>
      </c>
      <c r="R1384" s="264">
        <v>23</v>
      </c>
      <c r="S1384" s="264">
        <v>0</v>
      </c>
      <c r="T1384" s="265">
        <v>0.015</v>
      </c>
      <c r="U1384" s="266">
        <v>134321</v>
      </c>
      <c r="V1384" s="266">
        <v>2155</v>
      </c>
      <c r="W1384" s="266">
        <v>2127</v>
      </c>
      <c r="X1384" s="266">
        <v>0</v>
      </c>
      <c r="Y1384" s="264">
        <v>1905</v>
      </c>
      <c r="Z1384" s="267">
        <v>0.0160436566136345</v>
      </c>
      <c r="AA1384" s="267">
        <v>0.0152218303322814</v>
      </c>
      <c r="AB1384" s="267">
        <v>0.0219298245614035</v>
      </c>
      <c r="AC1384" s="268">
        <v>0.0229915433403805</v>
      </c>
      <c r="AD1384" s="269">
        <v>-0.00670799422912209</v>
      </c>
      <c r="AE1384" s="270">
        <v>30089</v>
      </c>
      <c r="AF1384" s="271">
        <v>550</v>
      </c>
      <c r="AG1384" s="271">
        <v>0</v>
      </c>
      <c r="AH1384" s="271">
        <v>30905</v>
      </c>
      <c r="AI1384" s="271">
        <v>488</v>
      </c>
      <c r="AJ1384" s="271">
        <v>0</v>
      </c>
      <c r="AK1384" s="268">
        <v>0.0182791053208814</v>
      </c>
      <c r="AL1384" s="268">
        <v>0.0157903251900987</v>
      </c>
      <c r="AM1384" s="269">
        <v>0.00248878013078269</v>
      </c>
    </row>
    <row r="1385" spans="1:39">
      <c r="A1385" s="279" t="s">
        <v>1972</v>
      </c>
      <c r="B1385" s="280" t="s">
        <v>3357</v>
      </c>
      <c r="C1385" s="262" t="s">
        <v>2208</v>
      </c>
      <c r="D1385" s="280" t="s">
        <v>2209</v>
      </c>
      <c r="E1385" s="263">
        <v>5997</v>
      </c>
      <c r="F1385" s="263">
        <v>55</v>
      </c>
      <c r="G1385" s="263">
        <v>38</v>
      </c>
      <c r="H1385" s="263">
        <v>0</v>
      </c>
      <c r="I1385" s="263">
        <v>0</v>
      </c>
      <c r="J1385" s="264">
        <v>3932</v>
      </c>
      <c r="K1385" s="264">
        <v>42</v>
      </c>
      <c r="L1385" s="264">
        <v>42</v>
      </c>
      <c r="M1385" s="264">
        <v>3</v>
      </c>
      <c r="N1385" s="264">
        <v>0</v>
      </c>
      <c r="O1385" s="264">
        <v>3722</v>
      </c>
      <c r="P1385" s="264">
        <v>65</v>
      </c>
      <c r="Q1385" s="264">
        <v>64</v>
      </c>
      <c r="R1385" s="264">
        <v>16</v>
      </c>
      <c r="S1385" s="264">
        <v>0</v>
      </c>
      <c r="T1385" s="265">
        <v>0.015</v>
      </c>
      <c r="U1385" s="266">
        <v>146121</v>
      </c>
      <c r="V1385" s="266">
        <v>1684</v>
      </c>
      <c r="W1385" s="266">
        <v>1666</v>
      </c>
      <c r="X1385" s="266">
        <v>1</v>
      </c>
      <c r="Y1385" s="264">
        <v>1491</v>
      </c>
      <c r="Z1385" s="267">
        <v>0.0115178516435009</v>
      </c>
      <c r="AA1385" s="267">
        <v>0.00917125229281307</v>
      </c>
      <c r="AB1385" s="267">
        <v>0.0106815869786368</v>
      </c>
      <c r="AC1385" s="268">
        <v>0.0174637291778614</v>
      </c>
      <c r="AD1385" s="269">
        <v>-0.00151033468582375</v>
      </c>
      <c r="AE1385" s="270">
        <v>33149</v>
      </c>
      <c r="AF1385" s="271">
        <v>412</v>
      </c>
      <c r="AG1385" s="271">
        <v>0</v>
      </c>
      <c r="AH1385" s="271">
        <v>33043</v>
      </c>
      <c r="AI1385" s="271">
        <v>384</v>
      </c>
      <c r="AJ1385" s="271">
        <v>0</v>
      </c>
      <c r="AK1385" s="268">
        <v>0.0124287308817762</v>
      </c>
      <c r="AL1385" s="268">
        <v>0.0116212208334594</v>
      </c>
      <c r="AM1385" s="269">
        <v>0.000807510048316791</v>
      </c>
    </row>
    <row r="1386" spans="1:39">
      <c r="A1386" s="279" t="s">
        <v>1972</v>
      </c>
      <c r="B1386" s="280" t="s">
        <v>3357</v>
      </c>
      <c r="C1386" s="262" t="s">
        <v>2210</v>
      </c>
      <c r="D1386" s="280" t="s">
        <v>2211</v>
      </c>
      <c r="E1386" s="263">
        <v>3975</v>
      </c>
      <c r="F1386" s="263">
        <v>50</v>
      </c>
      <c r="G1386" s="263">
        <v>31</v>
      </c>
      <c r="H1386" s="263">
        <v>0</v>
      </c>
      <c r="I1386" s="263">
        <v>0</v>
      </c>
      <c r="J1386" s="264">
        <v>2569</v>
      </c>
      <c r="K1386" s="264">
        <v>48</v>
      </c>
      <c r="L1386" s="264">
        <v>47</v>
      </c>
      <c r="M1386" s="264">
        <v>1</v>
      </c>
      <c r="N1386" s="264">
        <v>0</v>
      </c>
      <c r="O1386" s="264">
        <v>2648</v>
      </c>
      <c r="P1386" s="264">
        <v>49</v>
      </c>
      <c r="Q1386" s="264">
        <v>49</v>
      </c>
      <c r="R1386" s="264">
        <v>6</v>
      </c>
      <c r="S1386" s="264">
        <v>0</v>
      </c>
      <c r="T1386" s="265">
        <v>0.015</v>
      </c>
      <c r="U1386" s="266">
        <v>99775</v>
      </c>
      <c r="V1386" s="266">
        <v>1447</v>
      </c>
      <c r="W1386" s="266">
        <v>1427</v>
      </c>
      <c r="X1386" s="266">
        <v>0</v>
      </c>
      <c r="Y1386" s="264">
        <v>1285</v>
      </c>
      <c r="Z1386" s="267">
        <v>0.014502630919569</v>
      </c>
      <c r="AA1386" s="267">
        <v>0.0125786163522013</v>
      </c>
      <c r="AB1386" s="267">
        <v>0.0186843129622421</v>
      </c>
      <c r="AC1386" s="268">
        <v>0.0185045317220544</v>
      </c>
      <c r="AD1386" s="269">
        <v>-0.00610569661004086</v>
      </c>
      <c r="AE1386" s="270">
        <v>22670</v>
      </c>
      <c r="AF1386" s="271">
        <v>359</v>
      </c>
      <c r="AG1386" s="271">
        <v>0</v>
      </c>
      <c r="AH1386" s="271">
        <v>22754</v>
      </c>
      <c r="AI1386" s="271">
        <v>322</v>
      </c>
      <c r="AJ1386" s="271">
        <v>0</v>
      </c>
      <c r="AK1386" s="268">
        <v>0.0158359064843405</v>
      </c>
      <c r="AL1386" s="268">
        <v>0.0141513580029885</v>
      </c>
      <c r="AM1386" s="269">
        <v>0.00168454848135205</v>
      </c>
    </row>
    <row r="1387" spans="1:39">
      <c r="A1387" s="279" t="s">
        <v>1972</v>
      </c>
      <c r="B1387" s="280" t="s">
        <v>3357</v>
      </c>
      <c r="C1387" s="262" t="s">
        <v>2212</v>
      </c>
      <c r="D1387" s="280" t="s">
        <v>2213</v>
      </c>
      <c r="E1387" s="263">
        <v>7340</v>
      </c>
      <c r="F1387" s="263">
        <v>51</v>
      </c>
      <c r="G1387" s="263">
        <v>37</v>
      </c>
      <c r="H1387" s="263">
        <v>0</v>
      </c>
      <c r="I1387" s="263">
        <v>0</v>
      </c>
      <c r="J1387" s="264">
        <v>4188</v>
      </c>
      <c r="K1387" s="264">
        <v>54</v>
      </c>
      <c r="L1387" s="264">
        <v>51</v>
      </c>
      <c r="M1387" s="264">
        <v>0</v>
      </c>
      <c r="N1387" s="264">
        <v>0</v>
      </c>
      <c r="O1387" s="264">
        <v>4305</v>
      </c>
      <c r="P1387" s="264">
        <v>110</v>
      </c>
      <c r="Q1387" s="264">
        <v>110</v>
      </c>
      <c r="R1387" s="264">
        <v>40</v>
      </c>
      <c r="S1387" s="264">
        <v>0</v>
      </c>
      <c r="T1387" s="265">
        <v>0.015</v>
      </c>
      <c r="U1387" s="266">
        <v>169317</v>
      </c>
      <c r="V1387" s="266">
        <v>2714</v>
      </c>
      <c r="W1387" s="266">
        <v>2696</v>
      </c>
      <c r="X1387" s="266">
        <v>0</v>
      </c>
      <c r="Y1387" s="264">
        <v>2478</v>
      </c>
      <c r="Z1387" s="267">
        <v>0.0160291051695931</v>
      </c>
      <c r="AA1387" s="267">
        <v>0.00694822888283379</v>
      </c>
      <c r="AB1387" s="267">
        <v>0.0128939828080229</v>
      </c>
      <c r="AC1387" s="268">
        <v>0.0255516840882695</v>
      </c>
      <c r="AD1387" s="269">
        <v>-0.00594575392518914</v>
      </c>
      <c r="AE1387" s="270">
        <v>38665</v>
      </c>
      <c r="AF1387" s="271">
        <v>630</v>
      </c>
      <c r="AG1387" s="271">
        <v>0</v>
      </c>
      <c r="AH1387" s="271">
        <v>37477</v>
      </c>
      <c r="AI1387" s="271">
        <v>658</v>
      </c>
      <c r="AJ1387" s="271">
        <v>0</v>
      </c>
      <c r="AK1387" s="268">
        <v>0.01629380576749</v>
      </c>
      <c r="AL1387" s="268">
        <v>0.0175574352269392</v>
      </c>
      <c r="AM1387" s="269">
        <v>-0.00126362945944921</v>
      </c>
    </row>
    <row r="1388" spans="1:39">
      <c r="A1388" s="279" t="s">
        <v>1972</v>
      </c>
      <c r="B1388" s="280" t="s">
        <v>3357</v>
      </c>
      <c r="C1388" s="262" t="s">
        <v>2214</v>
      </c>
      <c r="D1388" s="280" t="s">
        <v>2215</v>
      </c>
      <c r="E1388" s="263">
        <v>6618</v>
      </c>
      <c r="F1388" s="263">
        <v>95</v>
      </c>
      <c r="G1388" s="263">
        <v>68</v>
      </c>
      <c r="H1388" s="263">
        <v>0</v>
      </c>
      <c r="I1388" s="263">
        <v>0</v>
      </c>
      <c r="J1388" s="264">
        <v>4035</v>
      </c>
      <c r="K1388" s="264">
        <v>62</v>
      </c>
      <c r="L1388" s="264">
        <v>62</v>
      </c>
      <c r="M1388" s="264">
        <v>1</v>
      </c>
      <c r="N1388" s="264">
        <v>0</v>
      </c>
      <c r="O1388" s="264">
        <v>4101</v>
      </c>
      <c r="P1388" s="264">
        <v>112</v>
      </c>
      <c r="Q1388" s="264">
        <v>112</v>
      </c>
      <c r="R1388" s="264">
        <v>39</v>
      </c>
      <c r="S1388" s="264">
        <v>0</v>
      </c>
      <c r="T1388" s="265">
        <v>0.015</v>
      </c>
      <c r="U1388" s="266">
        <v>161894</v>
      </c>
      <c r="V1388" s="266">
        <v>2669</v>
      </c>
      <c r="W1388" s="266">
        <v>2642</v>
      </c>
      <c r="X1388" s="266">
        <v>0</v>
      </c>
      <c r="Y1388" s="264">
        <v>2419</v>
      </c>
      <c r="Z1388" s="267">
        <v>0.0164860958404882</v>
      </c>
      <c r="AA1388" s="267">
        <v>0.0143547899667573</v>
      </c>
      <c r="AB1388" s="267">
        <v>0.015365551425031</v>
      </c>
      <c r="AC1388" s="268">
        <v>0.0273104120946111</v>
      </c>
      <c r="AD1388" s="269">
        <v>-0.00101076145827365</v>
      </c>
      <c r="AE1388" s="270">
        <v>36121</v>
      </c>
      <c r="AF1388" s="271">
        <v>594</v>
      </c>
      <c r="AG1388" s="271">
        <v>0</v>
      </c>
      <c r="AH1388" s="271">
        <v>36230</v>
      </c>
      <c r="AI1388" s="271">
        <v>635</v>
      </c>
      <c r="AJ1388" s="271">
        <v>0</v>
      </c>
      <c r="AK1388" s="268">
        <v>0.0164447274438692</v>
      </c>
      <c r="AL1388" s="268">
        <v>0.0175269113993928</v>
      </c>
      <c r="AM1388" s="269">
        <v>-0.00108218395552355</v>
      </c>
    </row>
    <row r="1389" spans="1:39">
      <c r="A1389" s="279" t="s">
        <v>1972</v>
      </c>
      <c r="B1389" s="280" t="s">
        <v>3358</v>
      </c>
      <c r="C1389" s="262" t="s">
        <v>2216</v>
      </c>
      <c r="D1389" s="280" t="s">
        <v>2217</v>
      </c>
      <c r="E1389" s="263">
        <v>8556</v>
      </c>
      <c r="F1389" s="263">
        <v>156</v>
      </c>
      <c r="G1389" s="263">
        <v>110</v>
      </c>
      <c r="H1389" s="263">
        <v>0</v>
      </c>
      <c r="I1389" s="263">
        <v>0</v>
      </c>
      <c r="J1389" s="264">
        <v>4283</v>
      </c>
      <c r="K1389" s="264">
        <v>142</v>
      </c>
      <c r="L1389" s="264">
        <v>142</v>
      </c>
      <c r="M1389" s="264">
        <v>14</v>
      </c>
      <c r="N1389" s="264">
        <v>0</v>
      </c>
      <c r="O1389" s="264">
        <v>6347</v>
      </c>
      <c r="P1389" s="264">
        <v>134</v>
      </c>
      <c r="Q1389" s="264">
        <v>134</v>
      </c>
      <c r="R1389" s="264">
        <v>46</v>
      </c>
      <c r="S1389" s="264">
        <v>0</v>
      </c>
      <c r="T1389" s="265">
        <v>0.015</v>
      </c>
      <c r="U1389" s="266">
        <v>209787</v>
      </c>
      <c r="V1389" s="266">
        <v>4501</v>
      </c>
      <c r="W1389" s="266">
        <v>4454</v>
      </c>
      <c r="X1389" s="266">
        <v>8</v>
      </c>
      <c r="Y1389" s="264">
        <v>4003</v>
      </c>
      <c r="Z1389" s="267">
        <v>0.0214169610128368</v>
      </c>
      <c r="AA1389" s="267">
        <v>0.0182328190743338</v>
      </c>
      <c r="AB1389" s="267">
        <v>0.0331543310763484</v>
      </c>
      <c r="AC1389" s="268">
        <v>0.0211123365369466</v>
      </c>
      <c r="AD1389" s="269">
        <v>-0.0149215120020146</v>
      </c>
      <c r="AE1389" s="270">
        <v>46677</v>
      </c>
      <c r="AF1389" s="271">
        <v>1096</v>
      </c>
      <c r="AG1389" s="271">
        <v>0</v>
      </c>
      <c r="AH1389" s="271">
        <v>47876</v>
      </c>
      <c r="AI1389" s="271">
        <v>1028</v>
      </c>
      <c r="AJ1389" s="271">
        <v>2</v>
      </c>
      <c r="AK1389" s="268">
        <v>0.023480515028815</v>
      </c>
      <c r="AL1389" s="268">
        <v>0.0214303617679004</v>
      </c>
      <c r="AM1389" s="269">
        <v>0.00205015326091464</v>
      </c>
    </row>
    <row r="1390" spans="1:39">
      <c r="A1390" s="279" t="s">
        <v>1972</v>
      </c>
      <c r="B1390" s="280" t="s">
        <v>3358</v>
      </c>
      <c r="C1390" s="262" t="s">
        <v>2218</v>
      </c>
      <c r="D1390" s="280" t="s">
        <v>2219</v>
      </c>
      <c r="E1390" s="263">
        <v>5417</v>
      </c>
      <c r="F1390" s="263">
        <v>80</v>
      </c>
      <c r="G1390" s="263">
        <v>62</v>
      </c>
      <c r="H1390" s="263">
        <v>0</v>
      </c>
      <c r="I1390" s="263">
        <v>0</v>
      </c>
      <c r="J1390" s="264">
        <v>2734</v>
      </c>
      <c r="K1390" s="264">
        <v>42</v>
      </c>
      <c r="L1390" s="264">
        <v>41</v>
      </c>
      <c r="M1390" s="264">
        <v>3</v>
      </c>
      <c r="N1390" s="264">
        <v>0</v>
      </c>
      <c r="O1390" s="264">
        <v>3796</v>
      </c>
      <c r="P1390" s="264">
        <v>65</v>
      </c>
      <c r="Q1390" s="264">
        <v>65</v>
      </c>
      <c r="R1390" s="264">
        <v>32</v>
      </c>
      <c r="S1390" s="264">
        <v>0</v>
      </c>
      <c r="T1390" s="265">
        <v>0.015</v>
      </c>
      <c r="U1390" s="266">
        <v>134838</v>
      </c>
      <c r="V1390" s="266">
        <v>1989</v>
      </c>
      <c r="W1390" s="266">
        <v>1970</v>
      </c>
      <c r="X1390" s="266">
        <v>2</v>
      </c>
      <c r="Y1390" s="264">
        <v>1804</v>
      </c>
      <c r="Z1390" s="267">
        <v>0.0147362019608716</v>
      </c>
      <c r="AA1390" s="267">
        <v>0.0147683219494185</v>
      </c>
      <c r="AB1390" s="267">
        <v>0.0153621068032187</v>
      </c>
      <c r="AC1390" s="268">
        <v>0.0171232876712329</v>
      </c>
      <c r="AD1390" s="269">
        <v>-0.000593784853800228</v>
      </c>
      <c r="AE1390" s="270">
        <v>30592</v>
      </c>
      <c r="AF1390" s="271">
        <v>462</v>
      </c>
      <c r="AG1390" s="271">
        <v>0</v>
      </c>
      <c r="AH1390" s="271">
        <v>31206</v>
      </c>
      <c r="AI1390" s="271">
        <v>443</v>
      </c>
      <c r="AJ1390" s="271">
        <v>1</v>
      </c>
      <c r="AK1390" s="268">
        <v>0.0151019874476987</v>
      </c>
      <c r="AL1390" s="268">
        <v>0.0141639428315068</v>
      </c>
      <c r="AM1390" s="269">
        <v>0.000938044616191984</v>
      </c>
    </row>
    <row r="1391" spans="1:39">
      <c r="A1391" s="279" t="s">
        <v>1972</v>
      </c>
      <c r="B1391" s="280" t="s">
        <v>3358</v>
      </c>
      <c r="C1391" s="262" t="s">
        <v>2220</v>
      </c>
      <c r="D1391" s="280" t="s">
        <v>2221</v>
      </c>
      <c r="E1391" s="263">
        <v>9876</v>
      </c>
      <c r="F1391" s="263">
        <v>88</v>
      </c>
      <c r="G1391" s="263">
        <v>80</v>
      </c>
      <c r="H1391" s="263">
        <v>0</v>
      </c>
      <c r="I1391" s="263">
        <v>0</v>
      </c>
      <c r="J1391" s="264">
        <v>4955</v>
      </c>
      <c r="K1391" s="264">
        <v>126</v>
      </c>
      <c r="L1391" s="264">
        <v>126</v>
      </c>
      <c r="M1391" s="264">
        <v>19</v>
      </c>
      <c r="N1391" s="264">
        <v>0</v>
      </c>
      <c r="O1391" s="264">
        <v>6977</v>
      </c>
      <c r="P1391" s="264">
        <v>135</v>
      </c>
      <c r="Q1391" s="264">
        <v>135</v>
      </c>
      <c r="R1391" s="264">
        <v>83</v>
      </c>
      <c r="S1391" s="264">
        <v>0</v>
      </c>
      <c r="T1391" s="265">
        <v>0.015</v>
      </c>
      <c r="U1391" s="266">
        <v>242825</v>
      </c>
      <c r="V1391" s="266">
        <v>3929</v>
      </c>
      <c r="W1391" s="266">
        <v>3921</v>
      </c>
      <c r="X1391" s="266">
        <v>1</v>
      </c>
      <c r="Y1391" s="264">
        <v>3642</v>
      </c>
      <c r="Z1391" s="267">
        <v>0.0161762586224647</v>
      </c>
      <c r="AA1391" s="267">
        <v>0.00891049007695423</v>
      </c>
      <c r="AB1391" s="267">
        <v>0.0254288597376388</v>
      </c>
      <c r="AC1391" s="268">
        <v>0.019349290526014</v>
      </c>
      <c r="AD1391" s="269">
        <v>-0.0165183696606845</v>
      </c>
      <c r="AE1391" s="270">
        <v>53896</v>
      </c>
      <c r="AF1391" s="271">
        <v>896</v>
      </c>
      <c r="AG1391" s="271">
        <v>0</v>
      </c>
      <c r="AH1391" s="271">
        <v>56212</v>
      </c>
      <c r="AI1391" s="271">
        <v>904</v>
      </c>
      <c r="AJ1391" s="271">
        <v>1</v>
      </c>
      <c r="AK1391" s="268">
        <v>0.0166246103606947</v>
      </c>
      <c r="AL1391" s="268">
        <v>0.0160641855831495</v>
      </c>
      <c r="AM1391" s="269">
        <v>0.000560424777545164</v>
      </c>
    </row>
    <row r="1392" spans="1:39">
      <c r="A1392" s="279" t="s">
        <v>1972</v>
      </c>
      <c r="B1392" s="280" t="s">
        <v>3358</v>
      </c>
      <c r="C1392" s="262" t="s">
        <v>2222</v>
      </c>
      <c r="D1392" s="280" t="s">
        <v>2223</v>
      </c>
      <c r="E1392" s="263">
        <v>2821</v>
      </c>
      <c r="F1392" s="263">
        <v>3</v>
      </c>
      <c r="G1392" s="263">
        <v>2</v>
      </c>
      <c r="H1392" s="263">
        <v>0</v>
      </c>
      <c r="I1392" s="263">
        <v>0</v>
      </c>
      <c r="J1392" s="264">
        <v>1305</v>
      </c>
      <c r="K1392" s="264">
        <v>51</v>
      </c>
      <c r="L1392" s="264">
        <v>51</v>
      </c>
      <c r="M1392" s="264">
        <v>0</v>
      </c>
      <c r="N1392" s="264">
        <v>0</v>
      </c>
      <c r="O1392" s="264">
        <v>2000</v>
      </c>
      <c r="P1392" s="264">
        <v>32</v>
      </c>
      <c r="Q1392" s="264">
        <v>32</v>
      </c>
      <c r="R1392" s="264">
        <v>14</v>
      </c>
      <c r="S1392" s="264">
        <v>0</v>
      </c>
      <c r="T1392" s="265">
        <v>0.015</v>
      </c>
      <c r="U1392" s="266">
        <v>73330</v>
      </c>
      <c r="V1392" s="266">
        <v>1206</v>
      </c>
      <c r="W1392" s="266">
        <v>1205</v>
      </c>
      <c r="X1392" s="266">
        <v>3</v>
      </c>
      <c r="Y1392" s="264">
        <v>1108</v>
      </c>
      <c r="Z1392" s="267">
        <v>0.0164052911495977</v>
      </c>
      <c r="AA1392" s="267">
        <v>0.0010634526763559</v>
      </c>
      <c r="AB1392" s="267">
        <v>0.0390804597701149</v>
      </c>
      <c r="AC1392" s="268">
        <v>0.016</v>
      </c>
      <c r="AD1392" s="269">
        <v>-0.038017007093759</v>
      </c>
      <c r="AE1392" s="270">
        <v>15721</v>
      </c>
      <c r="AF1392" s="271">
        <v>240</v>
      </c>
      <c r="AG1392" s="271">
        <v>0</v>
      </c>
      <c r="AH1392" s="271">
        <v>16912</v>
      </c>
      <c r="AI1392" s="271">
        <v>331</v>
      </c>
      <c r="AJ1392" s="271">
        <v>2</v>
      </c>
      <c r="AK1392" s="268">
        <v>0.0152662044399211</v>
      </c>
      <c r="AL1392" s="268">
        <v>0.019453642384106</v>
      </c>
      <c r="AM1392" s="269">
        <v>-0.00418743794418483</v>
      </c>
    </row>
    <row r="1393" spans="1:39">
      <c r="A1393" s="279" t="s">
        <v>1972</v>
      </c>
      <c r="B1393" s="280" t="s">
        <v>3358</v>
      </c>
      <c r="C1393" s="262" t="s">
        <v>2224</v>
      </c>
      <c r="D1393" s="280" t="s">
        <v>2225</v>
      </c>
      <c r="E1393" s="263">
        <v>5742</v>
      </c>
      <c r="F1393" s="263">
        <v>92</v>
      </c>
      <c r="G1393" s="263">
        <v>75</v>
      </c>
      <c r="H1393" s="263">
        <v>0</v>
      </c>
      <c r="I1393" s="263">
        <v>0</v>
      </c>
      <c r="J1393" s="264">
        <v>2878</v>
      </c>
      <c r="K1393" s="264">
        <v>22</v>
      </c>
      <c r="L1393" s="264">
        <v>22</v>
      </c>
      <c r="M1393" s="264">
        <v>0</v>
      </c>
      <c r="N1393" s="264">
        <v>0</v>
      </c>
      <c r="O1393" s="264">
        <v>3980</v>
      </c>
      <c r="P1393" s="264">
        <v>71</v>
      </c>
      <c r="Q1393" s="264">
        <v>71</v>
      </c>
      <c r="R1393" s="264">
        <v>40</v>
      </c>
      <c r="S1393" s="264">
        <v>0</v>
      </c>
      <c r="T1393" s="265">
        <v>0.015</v>
      </c>
      <c r="U1393" s="266">
        <v>139837</v>
      </c>
      <c r="V1393" s="266">
        <v>2218</v>
      </c>
      <c r="W1393" s="266">
        <v>2201</v>
      </c>
      <c r="X1393" s="266">
        <v>0</v>
      </c>
      <c r="Y1393" s="264">
        <v>2059</v>
      </c>
      <c r="Z1393" s="267">
        <v>0.0158613242560982</v>
      </c>
      <c r="AA1393" s="267">
        <v>0.0160222918843608</v>
      </c>
      <c r="AB1393" s="267">
        <v>0.00764419735927728</v>
      </c>
      <c r="AC1393" s="268">
        <v>0.0178391959798995</v>
      </c>
      <c r="AD1393" s="269">
        <v>0.00837809452508357</v>
      </c>
      <c r="AE1393" s="270">
        <v>31170</v>
      </c>
      <c r="AF1393" s="271">
        <v>470</v>
      </c>
      <c r="AG1393" s="271">
        <v>0</v>
      </c>
      <c r="AH1393" s="271">
        <v>32387</v>
      </c>
      <c r="AI1393" s="271">
        <v>493</v>
      </c>
      <c r="AJ1393" s="271">
        <v>0</v>
      </c>
      <c r="AK1393" s="268">
        <v>0.0150786012191209</v>
      </c>
      <c r="AL1393" s="268">
        <v>0.0152221570383178</v>
      </c>
      <c r="AM1393" s="269">
        <v>-0.000143555819196894</v>
      </c>
    </row>
    <row r="1394" spans="1:39">
      <c r="A1394" s="279" t="s">
        <v>1972</v>
      </c>
      <c r="B1394" s="280" t="s">
        <v>3358</v>
      </c>
      <c r="C1394" s="262" t="s">
        <v>2226</v>
      </c>
      <c r="D1394" s="280" t="s">
        <v>2227</v>
      </c>
      <c r="E1394" s="263">
        <v>3792</v>
      </c>
      <c r="F1394" s="263">
        <v>60</v>
      </c>
      <c r="G1394" s="263">
        <v>50</v>
      </c>
      <c r="H1394" s="263">
        <v>0</v>
      </c>
      <c r="I1394" s="263">
        <v>0</v>
      </c>
      <c r="J1394" s="264">
        <v>2052</v>
      </c>
      <c r="K1394" s="264">
        <v>86</v>
      </c>
      <c r="L1394" s="264">
        <v>86</v>
      </c>
      <c r="M1394" s="264">
        <v>2</v>
      </c>
      <c r="N1394" s="264">
        <v>0</v>
      </c>
      <c r="O1394" s="264">
        <v>2819</v>
      </c>
      <c r="P1394" s="264">
        <v>32</v>
      </c>
      <c r="Q1394" s="264">
        <v>32</v>
      </c>
      <c r="R1394" s="264">
        <v>2</v>
      </c>
      <c r="S1394" s="264">
        <v>0</v>
      </c>
      <c r="T1394" s="265">
        <v>0.015</v>
      </c>
      <c r="U1394" s="266">
        <v>100294</v>
      </c>
      <c r="V1394" s="266">
        <v>2010</v>
      </c>
      <c r="W1394" s="266">
        <v>1999</v>
      </c>
      <c r="X1394" s="266">
        <v>1</v>
      </c>
      <c r="Y1394" s="264">
        <v>1777</v>
      </c>
      <c r="Z1394" s="267">
        <v>0.0200311085408898</v>
      </c>
      <c r="AA1394" s="267">
        <v>0.0158227848101266</v>
      </c>
      <c r="AB1394" s="267">
        <v>0.0419103313840156</v>
      </c>
      <c r="AC1394" s="268">
        <v>0.0113515431003902</v>
      </c>
      <c r="AD1394" s="269">
        <v>-0.026087546573889</v>
      </c>
      <c r="AE1394" s="270">
        <v>22019</v>
      </c>
      <c r="AF1394" s="271">
        <v>456</v>
      </c>
      <c r="AG1394" s="271">
        <v>0</v>
      </c>
      <c r="AH1394" s="271">
        <v>22832</v>
      </c>
      <c r="AI1394" s="271">
        <v>436</v>
      </c>
      <c r="AJ1394" s="271">
        <v>0</v>
      </c>
      <c r="AK1394" s="268">
        <v>0.020709387347291</v>
      </c>
      <c r="AL1394" s="268">
        <v>0.0190960056061668</v>
      </c>
      <c r="AM1394" s="269">
        <v>0.00161338174112419</v>
      </c>
    </row>
    <row r="1395" spans="1:39">
      <c r="A1395" s="279" t="s">
        <v>1972</v>
      </c>
      <c r="B1395" s="280" t="s">
        <v>3358</v>
      </c>
      <c r="C1395" s="262" t="s">
        <v>2228</v>
      </c>
      <c r="D1395" s="280" t="s">
        <v>2229</v>
      </c>
      <c r="E1395" s="263">
        <v>2139</v>
      </c>
      <c r="F1395" s="263">
        <v>38</v>
      </c>
      <c r="G1395" s="263">
        <v>32</v>
      </c>
      <c r="H1395" s="263">
        <v>2</v>
      </c>
      <c r="I1395" s="263">
        <v>0</v>
      </c>
      <c r="J1395" s="264">
        <v>1092</v>
      </c>
      <c r="K1395" s="264">
        <v>9</v>
      </c>
      <c r="L1395" s="264">
        <v>9</v>
      </c>
      <c r="M1395" s="264">
        <v>2</v>
      </c>
      <c r="N1395" s="264">
        <v>0</v>
      </c>
      <c r="O1395" s="264">
        <v>1557</v>
      </c>
      <c r="P1395" s="264">
        <v>17</v>
      </c>
      <c r="Q1395" s="264">
        <v>17</v>
      </c>
      <c r="R1395" s="264">
        <v>8</v>
      </c>
      <c r="S1395" s="264">
        <v>0</v>
      </c>
      <c r="T1395" s="265">
        <v>0.015</v>
      </c>
      <c r="U1395" s="266">
        <v>53466</v>
      </c>
      <c r="V1395" s="266">
        <v>720</v>
      </c>
      <c r="W1395" s="266">
        <v>714</v>
      </c>
      <c r="X1395" s="266">
        <v>0</v>
      </c>
      <c r="Y1395" s="264">
        <v>658</v>
      </c>
      <c r="Z1395" s="267">
        <v>0.0134665020760857</v>
      </c>
      <c r="AA1395" s="267">
        <v>0.0177653108929406</v>
      </c>
      <c r="AB1395" s="267">
        <v>0.00824175824175824</v>
      </c>
      <c r="AC1395" s="268">
        <v>0.0109184328837508</v>
      </c>
      <c r="AD1395" s="269">
        <v>0.00952355265118239</v>
      </c>
      <c r="AE1395" s="270">
        <v>11869</v>
      </c>
      <c r="AF1395" s="271">
        <v>156</v>
      </c>
      <c r="AG1395" s="271">
        <v>0</v>
      </c>
      <c r="AH1395" s="271">
        <v>12400</v>
      </c>
      <c r="AI1395" s="271">
        <v>166</v>
      </c>
      <c r="AJ1395" s="271">
        <v>0</v>
      </c>
      <c r="AK1395" s="268">
        <v>0.0131434830230011</v>
      </c>
      <c r="AL1395" s="268">
        <v>0.0133870967741935</v>
      </c>
      <c r="AM1395" s="269">
        <v>-0.000243613751192454</v>
      </c>
    </row>
    <row r="1396" spans="1:39">
      <c r="A1396" s="279" t="s">
        <v>1972</v>
      </c>
      <c r="B1396" s="280" t="s">
        <v>3358</v>
      </c>
      <c r="C1396" s="262" t="s">
        <v>2230</v>
      </c>
      <c r="D1396" s="280" t="s">
        <v>2231</v>
      </c>
      <c r="E1396" s="263">
        <v>4789</v>
      </c>
      <c r="F1396" s="263">
        <v>77</v>
      </c>
      <c r="G1396" s="263">
        <v>54</v>
      </c>
      <c r="H1396" s="263">
        <v>0</v>
      </c>
      <c r="I1396" s="263">
        <v>0</v>
      </c>
      <c r="J1396" s="264">
        <v>2373</v>
      </c>
      <c r="K1396" s="264">
        <v>41</v>
      </c>
      <c r="L1396" s="264">
        <v>41</v>
      </c>
      <c r="M1396" s="264">
        <v>0</v>
      </c>
      <c r="N1396" s="264">
        <v>0</v>
      </c>
      <c r="O1396" s="264">
        <v>4112</v>
      </c>
      <c r="P1396" s="264">
        <v>62</v>
      </c>
      <c r="Q1396" s="264">
        <v>62</v>
      </c>
      <c r="R1396" s="264">
        <v>26</v>
      </c>
      <c r="S1396" s="264">
        <v>0</v>
      </c>
      <c r="T1396" s="265">
        <v>0.015</v>
      </c>
      <c r="U1396" s="266">
        <v>129900</v>
      </c>
      <c r="V1396" s="266">
        <v>1819</v>
      </c>
      <c r="W1396" s="266">
        <v>1796</v>
      </c>
      <c r="X1396" s="266">
        <v>0</v>
      </c>
      <c r="Y1396" s="264">
        <v>1656</v>
      </c>
      <c r="Z1396" s="267">
        <v>0.0140030792917629</v>
      </c>
      <c r="AA1396" s="267">
        <v>0.0160785132595531</v>
      </c>
      <c r="AB1396" s="267">
        <v>0.0172777075431943</v>
      </c>
      <c r="AC1396" s="268">
        <v>0.0150778210116732</v>
      </c>
      <c r="AD1396" s="269">
        <v>-0.00119919428364113</v>
      </c>
      <c r="AE1396" s="270">
        <v>28937</v>
      </c>
      <c r="AF1396" s="271">
        <v>420</v>
      </c>
      <c r="AG1396" s="271">
        <v>0</v>
      </c>
      <c r="AH1396" s="271">
        <v>29917</v>
      </c>
      <c r="AI1396" s="271">
        <v>392</v>
      </c>
      <c r="AJ1396" s="271">
        <v>0</v>
      </c>
      <c r="AK1396" s="268">
        <v>0.0145142896637523</v>
      </c>
      <c r="AL1396" s="268">
        <v>0.0131029180733362</v>
      </c>
      <c r="AM1396" s="269">
        <v>0.00141137159041606</v>
      </c>
    </row>
    <row r="1397" spans="1:39">
      <c r="A1397" s="279" t="s">
        <v>1972</v>
      </c>
      <c r="B1397" s="280" t="s">
        <v>3358</v>
      </c>
      <c r="C1397" s="262" t="s">
        <v>2232</v>
      </c>
      <c r="D1397" s="280" t="s">
        <v>2233</v>
      </c>
      <c r="E1397" s="263">
        <v>7221</v>
      </c>
      <c r="F1397" s="263">
        <v>117</v>
      </c>
      <c r="G1397" s="263">
        <v>61</v>
      </c>
      <c r="H1397" s="263">
        <v>0</v>
      </c>
      <c r="I1397" s="263">
        <v>0</v>
      </c>
      <c r="J1397" s="264">
        <v>3514</v>
      </c>
      <c r="K1397" s="264">
        <v>93</v>
      </c>
      <c r="L1397" s="264">
        <v>93</v>
      </c>
      <c r="M1397" s="264">
        <v>2</v>
      </c>
      <c r="N1397" s="264">
        <v>0</v>
      </c>
      <c r="O1397" s="264">
        <v>6477</v>
      </c>
      <c r="P1397" s="264">
        <v>144</v>
      </c>
      <c r="Q1397" s="264">
        <v>144</v>
      </c>
      <c r="R1397" s="264">
        <v>30</v>
      </c>
      <c r="S1397" s="264">
        <v>0</v>
      </c>
      <c r="T1397" s="265">
        <v>0.015</v>
      </c>
      <c r="U1397" s="266">
        <v>205927</v>
      </c>
      <c r="V1397" s="266">
        <v>3498</v>
      </c>
      <c r="W1397" s="266">
        <v>3442</v>
      </c>
      <c r="X1397" s="266">
        <v>1</v>
      </c>
      <c r="Y1397" s="264">
        <v>3127</v>
      </c>
      <c r="Z1397" s="267">
        <v>0.0169817459585193</v>
      </c>
      <c r="AA1397" s="267">
        <v>0.0162027420024927</v>
      </c>
      <c r="AB1397" s="267">
        <v>0.0264655663062038</v>
      </c>
      <c r="AC1397" s="268">
        <v>0.0222325150532654</v>
      </c>
      <c r="AD1397" s="269">
        <v>-0.010262824303711</v>
      </c>
      <c r="AE1397" s="270">
        <v>45857</v>
      </c>
      <c r="AF1397" s="271">
        <v>826</v>
      </c>
      <c r="AG1397" s="271">
        <v>1</v>
      </c>
      <c r="AH1397" s="271">
        <v>48161</v>
      </c>
      <c r="AI1397" s="271">
        <v>825</v>
      </c>
      <c r="AJ1397" s="271">
        <v>0</v>
      </c>
      <c r="AK1397" s="268">
        <v>0.0179907102514338</v>
      </c>
      <c r="AL1397" s="268">
        <v>0.0171300429808351</v>
      </c>
      <c r="AM1397" s="269">
        <v>0.000860667270598688</v>
      </c>
    </row>
    <row r="1398" spans="1:39">
      <c r="A1398" s="279" t="s">
        <v>1972</v>
      </c>
      <c r="B1398" s="280" t="s">
        <v>3358</v>
      </c>
      <c r="C1398" s="262" t="s">
        <v>2234</v>
      </c>
      <c r="D1398" s="280" t="s">
        <v>2235</v>
      </c>
      <c r="E1398" s="263">
        <v>2905</v>
      </c>
      <c r="F1398" s="263">
        <v>17</v>
      </c>
      <c r="G1398" s="263">
        <v>11</v>
      </c>
      <c r="H1398" s="263">
        <v>0</v>
      </c>
      <c r="I1398" s="263">
        <v>0</v>
      </c>
      <c r="J1398" s="264">
        <v>1439</v>
      </c>
      <c r="K1398" s="264">
        <v>23</v>
      </c>
      <c r="L1398" s="264">
        <v>23</v>
      </c>
      <c r="M1398" s="264">
        <v>0</v>
      </c>
      <c r="N1398" s="264">
        <v>0</v>
      </c>
      <c r="O1398" s="264">
        <v>2566</v>
      </c>
      <c r="P1398" s="264">
        <v>28</v>
      </c>
      <c r="Q1398" s="264">
        <v>28</v>
      </c>
      <c r="R1398" s="264">
        <v>3</v>
      </c>
      <c r="S1398" s="264">
        <v>0</v>
      </c>
      <c r="T1398" s="265">
        <v>0.015</v>
      </c>
      <c r="U1398" s="266">
        <v>81386</v>
      </c>
      <c r="V1398" s="266">
        <v>931</v>
      </c>
      <c r="W1398" s="266">
        <v>925</v>
      </c>
      <c r="X1398" s="266">
        <v>0</v>
      </c>
      <c r="Y1398" s="264">
        <v>838</v>
      </c>
      <c r="Z1398" s="267">
        <v>0.0114393138869093</v>
      </c>
      <c r="AA1398" s="267">
        <v>0.00585197934595525</v>
      </c>
      <c r="AB1398" s="267">
        <v>0.0159833217512161</v>
      </c>
      <c r="AC1398" s="268">
        <v>0.0109119251753702</v>
      </c>
      <c r="AD1398" s="269">
        <v>-0.0101313424052609</v>
      </c>
      <c r="AE1398" s="270">
        <v>18341</v>
      </c>
      <c r="AF1398" s="271">
        <v>235</v>
      </c>
      <c r="AG1398" s="271">
        <v>0</v>
      </c>
      <c r="AH1398" s="271">
        <v>18741</v>
      </c>
      <c r="AI1398" s="271">
        <v>199</v>
      </c>
      <c r="AJ1398" s="271">
        <v>0</v>
      </c>
      <c r="AK1398" s="268">
        <v>0.0128128237282591</v>
      </c>
      <c r="AL1398" s="268">
        <v>0.0106184301798196</v>
      </c>
      <c r="AM1398" s="269">
        <v>0.00219439354843944</v>
      </c>
    </row>
    <row r="1399" spans="1:39">
      <c r="A1399" s="279" t="s">
        <v>1972</v>
      </c>
      <c r="B1399" s="280" t="s">
        <v>3358</v>
      </c>
      <c r="C1399" s="262" t="s">
        <v>2236</v>
      </c>
      <c r="D1399" s="280" t="s">
        <v>2237</v>
      </c>
      <c r="E1399" s="263">
        <v>7521</v>
      </c>
      <c r="F1399" s="263">
        <v>116</v>
      </c>
      <c r="G1399" s="263">
        <v>78</v>
      </c>
      <c r="H1399" s="263">
        <v>0</v>
      </c>
      <c r="I1399" s="263">
        <v>0</v>
      </c>
      <c r="J1399" s="264">
        <v>3489</v>
      </c>
      <c r="K1399" s="264">
        <v>147</v>
      </c>
      <c r="L1399" s="264">
        <v>147</v>
      </c>
      <c r="M1399" s="264">
        <v>4</v>
      </c>
      <c r="N1399" s="264">
        <v>0</v>
      </c>
      <c r="O1399" s="264">
        <v>6431</v>
      </c>
      <c r="P1399" s="264">
        <v>133</v>
      </c>
      <c r="Q1399" s="264">
        <v>133</v>
      </c>
      <c r="R1399" s="264">
        <v>72</v>
      </c>
      <c r="S1399" s="264">
        <v>0</v>
      </c>
      <c r="T1399" s="265">
        <v>0.015</v>
      </c>
      <c r="U1399" s="266">
        <v>204158</v>
      </c>
      <c r="V1399" s="266">
        <v>3663</v>
      </c>
      <c r="W1399" s="266">
        <v>3625</v>
      </c>
      <c r="X1399" s="266">
        <v>3</v>
      </c>
      <c r="Y1399" s="264">
        <v>3294</v>
      </c>
      <c r="Z1399" s="267">
        <v>0.0179272916074805</v>
      </c>
      <c r="AA1399" s="267">
        <v>0.0154234809200904</v>
      </c>
      <c r="AB1399" s="267">
        <v>0.0421324161650903</v>
      </c>
      <c r="AC1399" s="268">
        <v>0.0206810760379412</v>
      </c>
      <c r="AD1399" s="269">
        <v>-0.0267089352449999</v>
      </c>
      <c r="AE1399" s="270">
        <v>45658</v>
      </c>
      <c r="AF1399" s="271">
        <v>881</v>
      </c>
      <c r="AG1399" s="271">
        <v>0</v>
      </c>
      <c r="AH1399" s="271">
        <v>47303</v>
      </c>
      <c r="AI1399" s="271">
        <v>858</v>
      </c>
      <c r="AJ1399" s="271">
        <v>0</v>
      </c>
      <c r="AK1399" s="268">
        <v>0.0192956327478208</v>
      </c>
      <c r="AL1399" s="268">
        <v>0.0181383844576454</v>
      </c>
      <c r="AM1399" s="269">
        <v>0.00115724829017536</v>
      </c>
    </row>
    <row r="1400" spans="1:39">
      <c r="A1400" s="279" t="s">
        <v>1972</v>
      </c>
      <c r="B1400" s="280" t="s">
        <v>3359</v>
      </c>
      <c r="C1400" s="262" t="s">
        <v>2238</v>
      </c>
      <c r="D1400" s="280" t="s">
        <v>2239</v>
      </c>
      <c r="E1400" s="263">
        <v>3470</v>
      </c>
      <c r="F1400" s="263">
        <v>47</v>
      </c>
      <c r="G1400" s="263">
        <v>37</v>
      </c>
      <c r="H1400" s="263">
        <v>0</v>
      </c>
      <c r="I1400" s="263">
        <v>0</v>
      </c>
      <c r="J1400" s="264">
        <v>2103</v>
      </c>
      <c r="K1400" s="264">
        <v>32</v>
      </c>
      <c r="L1400" s="264">
        <v>32</v>
      </c>
      <c r="M1400" s="264">
        <v>0</v>
      </c>
      <c r="N1400" s="264">
        <v>0</v>
      </c>
      <c r="O1400" s="264">
        <v>2135</v>
      </c>
      <c r="P1400" s="264">
        <v>54</v>
      </c>
      <c r="Q1400" s="264">
        <v>53</v>
      </c>
      <c r="R1400" s="264">
        <v>19</v>
      </c>
      <c r="S1400" s="264">
        <v>0</v>
      </c>
      <c r="T1400" s="265">
        <v>0.015</v>
      </c>
      <c r="U1400" s="266">
        <v>83580</v>
      </c>
      <c r="V1400" s="266">
        <v>1224</v>
      </c>
      <c r="W1400" s="266">
        <v>1213</v>
      </c>
      <c r="X1400" s="266">
        <v>0</v>
      </c>
      <c r="Y1400" s="264">
        <v>1090</v>
      </c>
      <c r="Z1400" s="267">
        <v>0.0146446518305815</v>
      </c>
      <c r="AA1400" s="267">
        <v>0.0135446685878963</v>
      </c>
      <c r="AB1400" s="267">
        <v>0.0152163575844032</v>
      </c>
      <c r="AC1400" s="268">
        <v>0.0252927400468384</v>
      </c>
      <c r="AD1400" s="269">
        <v>-0.00167168899650698</v>
      </c>
      <c r="AE1400" s="270">
        <v>18879</v>
      </c>
      <c r="AF1400" s="271">
        <v>311</v>
      </c>
      <c r="AG1400" s="271">
        <v>0</v>
      </c>
      <c r="AH1400" s="271">
        <v>18622</v>
      </c>
      <c r="AI1400" s="271">
        <v>277</v>
      </c>
      <c r="AJ1400" s="271">
        <v>0</v>
      </c>
      <c r="AK1400" s="268">
        <v>0.0164733301551989</v>
      </c>
      <c r="AL1400" s="268">
        <v>0.0148748791751692</v>
      </c>
      <c r="AM1400" s="269">
        <v>0.00159845098002974</v>
      </c>
    </row>
    <row r="1401" spans="1:39">
      <c r="A1401" s="279" t="s">
        <v>1972</v>
      </c>
      <c r="B1401" s="280" t="s">
        <v>3359</v>
      </c>
      <c r="C1401" s="262" t="s">
        <v>2240</v>
      </c>
      <c r="D1401" s="280" t="s">
        <v>2241</v>
      </c>
      <c r="E1401" s="263">
        <v>9542</v>
      </c>
      <c r="F1401" s="263">
        <v>128</v>
      </c>
      <c r="G1401" s="263">
        <v>99</v>
      </c>
      <c r="H1401" s="263">
        <v>0</v>
      </c>
      <c r="I1401" s="263">
        <v>0</v>
      </c>
      <c r="J1401" s="264">
        <v>5874</v>
      </c>
      <c r="K1401" s="264">
        <v>115</v>
      </c>
      <c r="L1401" s="264">
        <v>115</v>
      </c>
      <c r="M1401" s="264">
        <v>24</v>
      </c>
      <c r="N1401" s="264">
        <v>0</v>
      </c>
      <c r="O1401" s="264">
        <v>5916</v>
      </c>
      <c r="P1401" s="264">
        <v>127</v>
      </c>
      <c r="Q1401" s="264">
        <v>127</v>
      </c>
      <c r="R1401" s="264">
        <v>80</v>
      </c>
      <c r="S1401" s="264">
        <v>0</v>
      </c>
      <c r="T1401" s="265">
        <v>0.015</v>
      </c>
      <c r="U1401" s="266">
        <v>221890</v>
      </c>
      <c r="V1401" s="266">
        <v>3490</v>
      </c>
      <c r="W1401" s="266">
        <v>3460</v>
      </c>
      <c r="X1401" s="266">
        <v>1</v>
      </c>
      <c r="Y1401" s="264">
        <v>3172</v>
      </c>
      <c r="Z1401" s="267">
        <v>0.0157240073910496</v>
      </c>
      <c r="AA1401" s="267">
        <v>0.0134143785369943</v>
      </c>
      <c r="AB1401" s="267">
        <v>0.0195778004766769</v>
      </c>
      <c r="AC1401" s="268">
        <v>0.0214672075726842</v>
      </c>
      <c r="AD1401" s="269">
        <v>-0.00616342193968254</v>
      </c>
      <c r="AE1401" s="270">
        <v>50388</v>
      </c>
      <c r="AF1401" s="271">
        <v>895</v>
      </c>
      <c r="AG1401" s="271">
        <v>0</v>
      </c>
      <c r="AH1401" s="271">
        <v>49024</v>
      </c>
      <c r="AI1401" s="271">
        <v>811</v>
      </c>
      <c r="AJ1401" s="271">
        <v>0</v>
      </c>
      <c r="AK1401" s="268">
        <v>0.0177621655949829</v>
      </c>
      <c r="AL1401" s="268">
        <v>0.0165429177545692</v>
      </c>
      <c r="AM1401" s="269">
        <v>0.00121924784041374</v>
      </c>
    </row>
    <row r="1402" spans="1:39">
      <c r="A1402" s="279" t="s">
        <v>1972</v>
      </c>
      <c r="B1402" s="280" t="s">
        <v>3359</v>
      </c>
      <c r="C1402" s="262" t="s">
        <v>2242</v>
      </c>
      <c r="D1402" s="280" t="s">
        <v>2243</v>
      </c>
      <c r="E1402" s="263">
        <v>4301</v>
      </c>
      <c r="F1402" s="263">
        <v>59</v>
      </c>
      <c r="G1402" s="263">
        <v>49</v>
      </c>
      <c r="H1402" s="263">
        <v>0</v>
      </c>
      <c r="I1402" s="263">
        <v>0</v>
      </c>
      <c r="J1402" s="264">
        <v>2880</v>
      </c>
      <c r="K1402" s="264">
        <v>87</v>
      </c>
      <c r="L1402" s="264">
        <v>87</v>
      </c>
      <c r="M1402" s="264">
        <v>14</v>
      </c>
      <c r="N1402" s="264">
        <v>0</v>
      </c>
      <c r="O1402" s="264">
        <v>2746</v>
      </c>
      <c r="P1402" s="264">
        <v>85</v>
      </c>
      <c r="Q1402" s="264">
        <v>84</v>
      </c>
      <c r="R1402" s="264">
        <v>40</v>
      </c>
      <c r="S1402" s="264">
        <v>0</v>
      </c>
      <c r="T1402" s="265">
        <v>0.015</v>
      </c>
      <c r="U1402" s="266">
        <v>105945</v>
      </c>
      <c r="V1402" s="266">
        <v>1760</v>
      </c>
      <c r="W1402" s="266">
        <v>1748</v>
      </c>
      <c r="X1402" s="266">
        <v>0</v>
      </c>
      <c r="Y1402" s="264">
        <v>1563</v>
      </c>
      <c r="Z1402" s="267">
        <v>0.0166123932228987</v>
      </c>
      <c r="AA1402" s="267">
        <v>0.0137177400604511</v>
      </c>
      <c r="AB1402" s="267">
        <v>0.0302083333333333</v>
      </c>
      <c r="AC1402" s="268">
        <v>0.0309541150764749</v>
      </c>
      <c r="AD1402" s="269">
        <v>-0.0164905932728823</v>
      </c>
      <c r="AE1402" s="270">
        <v>23788</v>
      </c>
      <c r="AF1402" s="271">
        <v>473</v>
      </c>
      <c r="AG1402" s="271">
        <v>0</v>
      </c>
      <c r="AH1402" s="271">
        <v>23462</v>
      </c>
      <c r="AI1402" s="271">
        <v>406</v>
      </c>
      <c r="AJ1402" s="271">
        <v>0</v>
      </c>
      <c r="AK1402" s="268">
        <v>0.0198839751135026</v>
      </c>
      <c r="AL1402" s="268">
        <v>0.0173045776148666</v>
      </c>
      <c r="AM1402" s="269">
        <v>0.00257939749863601</v>
      </c>
    </row>
    <row r="1403" spans="1:39">
      <c r="A1403" s="279" t="s">
        <v>1972</v>
      </c>
      <c r="B1403" s="280" t="s">
        <v>3359</v>
      </c>
      <c r="C1403" s="262" t="s">
        <v>2244</v>
      </c>
      <c r="D1403" s="280" t="s">
        <v>2245</v>
      </c>
      <c r="E1403" s="263">
        <v>7598</v>
      </c>
      <c r="F1403" s="263">
        <v>143</v>
      </c>
      <c r="G1403" s="263">
        <v>101</v>
      </c>
      <c r="H1403" s="263">
        <v>1</v>
      </c>
      <c r="I1403" s="263">
        <v>0</v>
      </c>
      <c r="J1403" s="264">
        <v>4644</v>
      </c>
      <c r="K1403" s="264">
        <v>114</v>
      </c>
      <c r="L1403" s="264">
        <v>114</v>
      </c>
      <c r="M1403" s="264">
        <v>0</v>
      </c>
      <c r="N1403" s="264">
        <v>0</v>
      </c>
      <c r="O1403" s="264">
        <v>5325</v>
      </c>
      <c r="P1403" s="264">
        <v>128</v>
      </c>
      <c r="Q1403" s="264">
        <v>128</v>
      </c>
      <c r="R1403" s="264">
        <v>39</v>
      </c>
      <c r="S1403" s="264">
        <v>0</v>
      </c>
      <c r="T1403" s="265">
        <v>0.015</v>
      </c>
      <c r="U1403" s="266">
        <v>191994</v>
      </c>
      <c r="V1403" s="266">
        <v>4041</v>
      </c>
      <c r="W1403" s="266">
        <v>3998</v>
      </c>
      <c r="X1403" s="266">
        <v>0</v>
      </c>
      <c r="Y1403" s="264">
        <v>3637</v>
      </c>
      <c r="Z1403" s="267">
        <v>0.021047532735398</v>
      </c>
      <c r="AA1403" s="267">
        <v>0.0188207423006054</v>
      </c>
      <c r="AB1403" s="267">
        <v>0.0245478036175711</v>
      </c>
      <c r="AC1403" s="268">
        <v>0.024037558685446</v>
      </c>
      <c r="AD1403" s="269">
        <v>-0.00572706131696564</v>
      </c>
      <c r="AE1403" s="270">
        <v>42814</v>
      </c>
      <c r="AF1403" s="271">
        <v>965</v>
      </c>
      <c r="AG1403" s="271">
        <v>0</v>
      </c>
      <c r="AH1403" s="271">
        <v>42618</v>
      </c>
      <c r="AI1403" s="271">
        <v>917</v>
      </c>
      <c r="AJ1403" s="271">
        <v>0</v>
      </c>
      <c r="AK1403" s="268">
        <v>0.0225393562853272</v>
      </c>
      <c r="AL1403" s="268">
        <v>0.0215167300201793</v>
      </c>
      <c r="AM1403" s="269">
        <v>0.00102262626514796</v>
      </c>
    </row>
    <row r="1404" spans="1:39">
      <c r="A1404" s="279" t="s">
        <v>1972</v>
      </c>
      <c r="B1404" s="280" t="s">
        <v>3359</v>
      </c>
      <c r="C1404" s="262" t="s">
        <v>2246</v>
      </c>
      <c r="D1404" s="280" t="s">
        <v>2247</v>
      </c>
      <c r="E1404" s="263">
        <v>2773</v>
      </c>
      <c r="F1404" s="263">
        <v>41</v>
      </c>
      <c r="G1404" s="263">
        <v>30</v>
      </c>
      <c r="H1404" s="263">
        <v>0</v>
      </c>
      <c r="I1404" s="263">
        <v>0</v>
      </c>
      <c r="J1404" s="264">
        <v>1615</v>
      </c>
      <c r="K1404" s="264">
        <v>40</v>
      </c>
      <c r="L1404" s="264">
        <v>40</v>
      </c>
      <c r="M1404" s="264">
        <v>0</v>
      </c>
      <c r="N1404" s="264">
        <v>0</v>
      </c>
      <c r="O1404" s="264">
        <v>1698</v>
      </c>
      <c r="P1404" s="264">
        <v>38</v>
      </c>
      <c r="Q1404" s="264">
        <v>38</v>
      </c>
      <c r="R1404" s="264">
        <v>8</v>
      </c>
      <c r="S1404" s="264">
        <v>0</v>
      </c>
      <c r="T1404" s="265">
        <v>0.015</v>
      </c>
      <c r="U1404" s="266">
        <v>65279</v>
      </c>
      <c r="V1404" s="266">
        <v>1186</v>
      </c>
      <c r="W1404" s="266">
        <v>1175</v>
      </c>
      <c r="X1404" s="266">
        <v>0</v>
      </c>
      <c r="Y1404" s="264">
        <v>1046</v>
      </c>
      <c r="Z1404" s="267">
        <v>0.0181681704682976</v>
      </c>
      <c r="AA1404" s="267">
        <v>0.0147854309412189</v>
      </c>
      <c r="AB1404" s="267">
        <v>0.0247678018575851</v>
      </c>
      <c r="AC1404" s="268">
        <v>0.0223792697290931</v>
      </c>
      <c r="AD1404" s="269">
        <v>-0.00998237091636624</v>
      </c>
      <c r="AE1404" s="270">
        <v>14649</v>
      </c>
      <c r="AF1404" s="271">
        <v>279</v>
      </c>
      <c r="AG1404" s="271">
        <v>0</v>
      </c>
      <c r="AH1404" s="271">
        <v>14142</v>
      </c>
      <c r="AI1404" s="271">
        <v>247</v>
      </c>
      <c r="AJ1404" s="271">
        <v>0</v>
      </c>
      <c r="AK1404" s="268">
        <v>0.019045668646324</v>
      </c>
      <c r="AL1404" s="268">
        <v>0.0174657049922218</v>
      </c>
      <c r="AM1404" s="269">
        <v>0.00157996365410223</v>
      </c>
    </row>
    <row r="1405" spans="1:39">
      <c r="A1405" s="279" t="s">
        <v>1972</v>
      </c>
      <c r="B1405" s="280" t="s">
        <v>3359</v>
      </c>
      <c r="C1405" s="262" t="s">
        <v>2248</v>
      </c>
      <c r="D1405" s="280" t="s">
        <v>2249</v>
      </c>
      <c r="E1405" s="263">
        <v>6688</v>
      </c>
      <c r="F1405" s="263">
        <v>133</v>
      </c>
      <c r="G1405" s="263">
        <v>106</v>
      </c>
      <c r="H1405" s="263">
        <v>0</v>
      </c>
      <c r="I1405" s="263">
        <v>0</v>
      </c>
      <c r="J1405" s="264">
        <v>3855</v>
      </c>
      <c r="K1405" s="264">
        <v>26</v>
      </c>
      <c r="L1405" s="264">
        <v>26</v>
      </c>
      <c r="M1405" s="264">
        <v>2</v>
      </c>
      <c r="N1405" s="264">
        <v>0</v>
      </c>
      <c r="O1405" s="264">
        <v>4083</v>
      </c>
      <c r="P1405" s="264">
        <v>122</v>
      </c>
      <c r="Q1405" s="264">
        <v>122</v>
      </c>
      <c r="R1405" s="264">
        <v>41</v>
      </c>
      <c r="S1405" s="264">
        <v>0</v>
      </c>
      <c r="T1405" s="265">
        <v>0.015</v>
      </c>
      <c r="U1405" s="266">
        <v>153716</v>
      </c>
      <c r="V1405" s="266">
        <v>2777</v>
      </c>
      <c r="W1405" s="266">
        <v>2750</v>
      </c>
      <c r="X1405" s="266">
        <v>0</v>
      </c>
      <c r="Y1405" s="264">
        <v>2421</v>
      </c>
      <c r="Z1405" s="267">
        <v>0.0180657836529704</v>
      </c>
      <c r="AA1405" s="267">
        <v>0.0198863636363636</v>
      </c>
      <c r="AB1405" s="267">
        <v>0.00674448767833982</v>
      </c>
      <c r="AC1405" s="268">
        <v>0.0298799902032819</v>
      </c>
      <c r="AD1405" s="269">
        <v>0.0131418759580238</v>
      </c>
      <c r="AE1405" s="270">
        <v>34852</v>
      </c>
      <c r="AF1405" s="271">
        <v>664</v>
      </c>
      <c r="AG1405" s="271">
        <v>0</v>
      </c>
      <c r="AH1405" s="271">
        <v>33626</v>
      </c>
      <c r="AI1405" s="271">
        <v>613</v>
      </c>
      <c r="AJ1405" s="271">
        <v>0</v>
      </c>
      <c r="AK1405" s="268">
        <v>0.0190519912774016</v>
      </c>
      <c r="AL1405" s="268">
        <v>0.0182299411169928</v>
      </c>
      <c r="AM1405" s="269">
        <v>0.000822050160408781</v>
      </c>
    </row>
    <row r="1406" spans="1:39">
      <c r="A1406" s="279" t="s">
        <v>1972</v>
      </c>
      <c r="B1406" s="280" t="s">
        <v>3359</v>
      </c>
      <c r="C1406" s="262" t="s">
        <v>2250</v>
      </c>
      <c r="D1406" s="280" t="s">
        <v>2251</v>
      </c>
      <c r="E1406" s="263">
        <v>7770</v>
      </c>
      <c r="F1406" s="263">
        <v>105</v>
      </c>
      <c r="G1406" s="263">
        <v>68</v>
      </c>
      <c r="H1406" s="263">
        <v>0</v>
      </c>
      <c r="I1406" s="263">
        <v>0</v>
      </c>
      <c r="J1406" s="264">
        <v>4899</v>
      </c>
      <c r="K1406" s="264">
        <v>86</v>
      </c>
      <c r="L1406" s="264">
        <v>85</v>
      </c>
      <c r="M1406" s="264">
        <v>2</v>
      </c>
      <c r="N1406" s="264">
        <v>0</v>
      </c>
      <c r="O1406" s="264">
        <v>4797</v>
      </c>
      <c r="P1406" s="264">
        <v>88</v>
      </c>
      <c r="Q1406" s="264">
        <v>88</v>
      </c>
      <c r="R1406" s="264">
        <v>32</v>
      </c>
      <c r="S1406" s="264">
        <v>0</v>
      </c>
      <c r="T1406" s="265">
        <v>0.015</v>
      </c>
      <c r="U1406" s="266">
        <v>188806</v>
      </c>
      <c r="V1406" s="266">
        <v>3264</v>
      </c>
      <c r="W1406" s="266">
        <v>3226</v>
      </c>
      <c r="X1406" s="266">
        <v>0</v>
      </c>
      <c r="Y1406" s="264">
        <v>2937</v>
      </c>
      <c r="Z1406" s="267">
        <v>0.0172875861995911</v>
      </c>
      <c r="AA1406" s="267">
        <v>0.0135135135135135</v>
      </c>
      <c r="AB1406" s="267">
        <v>0.0175546029802</v>
      </c>
      <c r="AC1406" s="268">
        <v>0.0183447988326037</v>
      </c>
      <c r="AD1406" s="269">
        <v>-0.00404108946668653</v>
      </c>
      <c r="AE1406" s="270">
        <v>42857</v>
      </c>
      <c r="AF1406" s="271">
        <v>743</v>
      </c>
      <c r="AG1406" s="271">
        <v>0</v>
      </c>
      <c r="AH1406" s="271">
        <v>41485</v>
      </c>
      <c r="AI1406" s="271">
        <v>720</v>
      </c>
      <c r="AJ1406" s="271">
        <v>0</v>
      </c>
      <c r="AK1406" s="268">
        <v>0.0173367244557482</v>
      </c>
      <c r="AL1406" s="268">
        <v>0.0173556707243582</v>
      </c>
      <c r="AM1406" s="269">
        <v>-1.8946268610015e-5</v>
      </c>
    </row>
    <row r="1407" spans="1:39">
      <c r="A1407" s="279" t="s">
        <v>1972</v>
      </c>
      <c r="B1407" s="280" t="s">
        <v>3357</v>
      </c>
      <c r="C1407" s="262" t="s">
        <v>2252</v>
      </c>
      <c r="D1407" s="280" t="s">
        <v>2253</v>
      </c>
      <c r="E1407" s="263">
        <v>5439</v>
      </c>
      <c r="F1407" s="263">
        <v>57</v>
      </c>
      <c r="G1407" s="263">
        <v>36</v>
      </c>
      <c r="H1407" s="263">
        <v>0</v>
      </c>
      <c r="I1407" s="263">
        <v>0</v>
      </c>
      <c r="J1407" s="264">
        <v>3114</v>
      </c>
      <c r="K1407" s="264">
        <v>59</v>
      </c>
      <c r="L1407" s="264">
        <v>59</v>
      </c>
      <c r="M1407" s="264">
        <v>0</v>
      </c>
      <c r="N1407" s="264">
        <v>0</v>
      </c>
      <c r="O1407" s="264">
        <v>3502</v>
      </c>
      <c r="P1407" s="264">
        <v>45</v>
      </c>
      <c r="Q1407" s="264">
        <v>45</v>
      </c>
      <c r="R1407" s="264">
        <v>10</v>
      </c>
      <c r="S1407" s="264">
        <v>0</v>
      </c>
      <c r="T1407" s="265">
        <v>0.015</v>
      </c>
      <c r="U1407" s="266">
        <v>132207</v>
      </c>
      <c r="V1407" s="266">
        <v>1929</v>
      </c>
      <c r="W1407" s="266">
        <v>1908</v>
      </c>
      <c r="X1407" s="266">
        <v>1</v>
      </c>
      <c r="Y1407" s="264">
        <v>1755</v>
      </c>
      <c r="Z1407" s="267">
        <v>0.0145831915102831</v>
      </c>
      <c r="AA1407" s="267">
        <v>0.0104798676227248</v>
      </c>
      <c r="AB1407" s="267">
        <v>0.018946692357097</v>
      </c>
      <c r="AC1407" s="268">
        <v>0.0128498001142204</v>
      </c>
      <c r="AD1407" s="269">
        <v>-0.00846682473437222</v>
      </c>
      <c r="AE1407" s="270">
        <v>29344</v>
      </c>
      <c r="AF1407" s="271">
        <v>380</v>
      </c>
      <c r="AG1407" s="271">
        <v>0</v>
      </c>
      <c r="AH1407" s="271">
        <v>30224</v>
      </c>
      <c r="AI1407" s="271">
        <v>449</v>
      </c>
      <c r="AJ1407" s="271">
        <v>1</v>
      </c>
      <c r="AK1407" s="268">
        <v>0.0129498364231189</v>
      </c>
      <c r="AL1407" s="268">
        <v>0.0148226574907358</v>
      </c>
      <c r="AM1407" s="269">
        <v>-0.00187282106761697</v>
      </c>
    </row>
    <row r="1408" spans="1:39">
      <c r="A1408" s="279" t="s">
        <v>1972</v>
      </c>
      <c r="B1408" s="280" t="s">
        <v>3357</v>
      </c>
      <c r="C1408" s="262" t="s">
        <v>2254</v>
      </c>
      <c r="D1408" s="280" t="s">
        <v>2255</v>
      </c>
      <c r="E1408" s="263">
        <v>7457</v>
      </c>
      <c r="F1408" s="263">
        <v>53</v>
      </c>
      <c r="G1408" s="263">
        <v>37</v>
      </c>
      <c r="H1408" s="263">
        <v>1</v>
      </c>
      <c r="I1408" s="263">
        <v>0</v>
      </c>
      <c r="J1408" s="264">
        <v>4365</v>
      </c>
      <c r="K1408" s="264">
        <v>43</v>
      </c>
      <c r="L1408" s="264">
        <v>42</v>
      </c>
      <c r="M1408" s="264">
        <v>0</v>
      </c>
      <c r="N1408" s="264">
        <v>0</v>
      </c>
      <c r="O1408" s="264">
        <v>4746</v>
      </c>
      <c r="P1408" s="264">
        <v>53</v>
      </c>
      <c r="Q1408" s="264">
        <v>53</v>
      </c>
      <c r="R1408" s="264">
        <v>15</v>
      </c>
      <c r="S1408" s="264">
        <v>0</v>
      </c>
      <c r="T1408" s="265">
        <v>0.015</v>
      </c>
      <c r="U1408" s="266">
        <v>182945</v>
      </c>
      <c r="V1408" s="266">
        <v>1805</v>
      </c>
      <c r="W1408" s="266">
        <v>1787</v>
      </c>
      <c r="X1408" s="266">
        <v>0</v>
      </c>
      <c r="Y1408" s="264">
        <v>1634</v>
      </c>
      <c r="Z1408" s="267">
        <v>0.00986635327557463</v>
      </c>
      <c r="AA1408" s="267">
        <v>0.00710741585087837</v>
      </c>
      <c r="AB1408" s="267">
        <v>0.00985108820160367</v>
      </c>
      <c r="AC1408" s="268">
        <v>0.0111672987779182</v>
      </c>
      <c r="AD1408" s="269">
        <v>-0.0027436723507253</v>
      </c>
      <c r="AE1408" s="270">
        <v>40577</v>
      </c>
      <c r="AF1408" s="271">
        <v>358</v>
      </c>
      <c r="AG1408" s="271">
        <v>0</v>
      </c>
      <c r="AH1408" s="271">
        <v>41334</v>
      </c>
      <c r="AI1408" s="271">
        <v>397</v>
      </c>
      <c r="AJ1408" s="271">
        <v>0</v>
      </c>
      <c r="AK1408" s="268">
        <v>0.00882273208960741</v>
      </c>
      <c r="AL1408" s="268">
        <v>0.00960468379542265</v>
      </c>
      <c r="AM1408" s="269">
        <v>-0.000781951705815241</v>
      </c>
    </row>
    <row r="1409" spans="1:39">
      <c r="A1409" s="279" t="s">
        <v>1972</v>
      </c>
      <c r="B1409" s="280" t="s">
        <v>3357</v>
      </c>
      <c r="C1409" s="262" t="s">
        <v>2256</v>
      </c>
      <c r="D1409" s="280" t="s">
        <v>2257</v>
      </c>
      <c r="E1409" s="263">
        <v>8680</v>
      </c>
      <c r="F1409" s="263">
        <v>130</v>
      </c>
      <c r="G1409" s="263">
        <v>97</v>
      </c>
      <c r="H1409" s="263">
        <v>0</v>
      </c>
      <c r="I1409" s="263">
        <v>0</v>
      </c>
      <c r="J1409" s="264">
        <v>5158</v>
      </c>
      <c r="K1409" s="264">
        <v>86</v>
      </c>
      <c r="L1409" s="264">
        <v>86</v>
      </c>
      <c r="M1409" s="264">
        <v>5</v>
      </c>
      <c r="N1409" s="264">
        <v>0</v>
      </c>
      <c r="O1409" s="264">
        <v>5516</v>
      </c>
      <c r="P1409" s="264">
        <v>104</v>
      </c>
      <c r="Q1409" s="264">
        <v>104</v>
      </c>
      <c r="R1409" s="264">
        <v>36</v>
      </c>
      <c r="S1409" s="264">
        <v>0</v>
      </c>
      <c r="T1409" s="265">
        <v>0.015</v>
      </c>
      <c r="U1409" s="266">
        <v>213695</v>
      </c>
      <c r="V1409" s="266">
        <v>3082</v>
      </c>
      <c r="W1409" s="266">
        <v>3047</v>
      </c>
      <c r="X1409" s="266">
        <v>2</v>
      </c>
      <c r="Y1409" s="264">
        <v>2762</v>
      </c>
      <c r="Z1409" s="267">
        <v>0.0144130653501486</v>
      </c>
      <c r="AA1409" s="267">
        <v>0.0149769585253456</v>
      </c>
      <c r="AB1409" s="267">
        <v>0.0166731291198139</v>
      </c>
      <c r="AC1409" s="268">
        <v>0.018854242204496</v>
      </c>
      <c r="AD1409" s="269">
        <v>-0.00169617059446826</v>
      </c>
      <c r="AE1409" s="270">
        <v>47856</v>
      </c>
      <c r="AF1409" s="271">
        <v>714</v>
      </c>
      <c r="AG1409" s="271">
        <v>0</v>
      </c>
      <c r="AH1409" s="271">
        <v>48935</v>
      </c>
      <c r="AI1409" s="271">
        <v>711</v>
      </c>
      <c r="AJ1409" s="271">
        <v>2</v>
      </c>
      <c r="AK1409" s="268">
        <v>0.0149197592778335</v>
      </c>
      <c r="AL1409" s="268">
        <v>0.0144886073362624</v>
      </c>
      <c r="AM1409" s="269">
        <v>0.000431151941571112</v>
      </c>
    </row>
    <row r="1410" spans="1:39">
      <c r="A1410" s="279" t="s">
        <v>1972</v>
      </c>
      <c r="B1410" s="280" t="s">
        <v>3357</v>
      </c>
      <c r="C1410" s="262" t="s">
        <v>2258</v>
      </c>
      <c r="D1410" s="280" t="s">
        <v>2259</v>
      </c>
      <c r="E1410" s="263">
        <v>4297</v>
      </c>
      <c r="F1410" s="263">
        <v>3</v>
      </c>
      <c r="G1410" s="263">
        <v>2</v>
      </c>
      <c r="H1410" s="263">
        <v>0</v>
      </c>
      <c r="I1410" s="263">
        <v>0</v>
      </c>
      <c r="J1410" s="264">
        <v>2552</v>
      </c>
      <c r="K1410" s="264">
        <v>24</v>
      </c>
      <c r="L1410" s="264">
        <v>24</v>
      </c>
      <c r="M1410" s="264">
        <v>0</v>
      </c>
      <c r="N1410" s="264">
        <v>0</v>
      </c>
      <c r="O1410" s="264">
        <v>2680</v>
      </c>
      <c r="P1410" s="264">
        <v>38</v>
      </c>
      <c r="Q1410" s="264">
        <v>38</v>
      </c>
      <c r="R1410" s="264">
        <v>6</v>
      </c>
      <c r="S1410" s="264">
        <v>0</v>
      </c>
      <c r="T1410" s="265">
        <v>0.015</v>
      </c>
      <c r="U1410" s="266">
        <v>104446</v>
      </c>
      <c r="V1410" s="266">
        <v>972</v>
      </c>
      <c r="W1410" s="266">
        <v>971</v>
      </c>
      <c r="X1410" s="266">
        <v>0</v>
      </c>
      <c r="Y1410" s="264">
        <v>900</v>
      </c>
      <c r="Z1410" s="267">
        <v>0.00930624437508377</v>
      </c>
      <c r="AA1410" s="267">
        <v>0.000698161508028857</v>
      </c>
      <c r="AB1410" s="267">
        <v>0.00940438871473354</v>
      </c>
      <c r="AC1410" s="268">
        <v>0.0141791044776119</v>
      </c>
      <c r="AD1410" s="269">
        <v>-0.00870622720670469</v>
      </c>
      <c r="AE1410" s="270">
        <v>23127</v>
      </c>
      <c r="AF1410" s="271">
        <v>181</v>
      </c>
      <c r="AG1410" s="271">
        <v>0</v>
      </c>
      <c r="AH1410" s="271">
        <v>23486</v>
      </c>
      <c r="AI1410" s="271">
        <v>198</v>
      </c>
      <c r="AJ1410" s="271">
        <v>0</v>
      </c>
      <c r="AK1410" s="268">
        <v>0.00782635015350024</v>
      </c>
      <c r="AL1410" s="268">
        <v>0.00843055437281785</v>
      </c>
      <c r="AM1410" s="269">
        <v>-0.000604204219317611</v>
      </c>
    </row>
    <row r="1411" spans="1:39">
      <c r="A1411" s="279" t="s">
        <v>1972</v>
      </c>
      <c r="B1411" s="280" t="s">
        <v>3357</v>
      </c>
      <c r="C1411" s="262" t="s">
        <v>2260</v>
      </c>
      <c r="D1411" s="280" t="s">
        <v>2261</v>
      </c>
      <c r="E1411" s="263">
        <v>5227</v>
      </c>
      <c r="F1411" s="263">
        <v>51</v>
      </c>
      <c r="G1411" s="263">
        <v>28</v>
      </c>
      <c r="H1411" s="263">
        <v>3</v>
      </c>
      <c r="I1411" s="263">
        <v>0</v>
      </c>
      <c r="J1411" s="264">
        <v>3254</v>
      </c>
      <c r="K1411" s="264">
        <v>18</v>
      </c>
      <c r="L1411" s="264">
        <v>18</v>
      </c>
      <c r="M1411" s="264">
        <v>2</v>
      </c>
      <c r="N1411" s="264">
        <v>0</v>
      </c>
      <c r="O1411" s="264">
        <v>3411</v>
      </c>
      <c r="P1411" s="264">
        <v>40</v>
      </c>
      <c r="Q1411" s="264">
        <v>40</v>
      </c>
      <c r="R1411" s="264">
        <v>14</v>
      </c>
      <c r="S1411" s="264">
        <v>0</v>
      </c>
      <c r="T1411" s="265">
        <v>0.015</v>
      </c>
      <c r="U1411" s="266">
        <v>131046</v>
      </c>
      <c r="V1411" s="266">
        <v>1225</v>
      </c>
      <c r="W1411" s="266">
        <v>1202</v>
      </c>
      <c r="X1411" s="266">
        <v>0</v>
      </c>
      <c r="Y1411" s="264">
        <v>1114</v>
      </c>
      <c r="Z1411" s="267">
        <v>0.00934786258260458</v>
      </c>
      <c r="AA1411" s="267">
        <v>0.00975703080160704</v>
      </c>
      <c r="AB1411" s="267">
        <v>0.00553165334972342</v>
      </c>
      <c r="AC1411" s="268">
        <v>0.0117267663441806</v>
      </c>
      <c r="AD1411" s="269">
        <v>0.00422537745188362</v>
      </c>
      <c r="AE1411" s="270">
        <v>29200</v>
      </c>
      <c r="AF1411" s="271">
        <v>266</v>
      </c>
      <c r="AG1411" s="271">
        <v>0</v>
      </c>
      <c r="AH1411" s="271">
        <v>29484</v>
      </c>
      <c r="AI1411" s="271">
        <v>273</v>
      </c>
      <c r="AJ1411" s="271">
        <v>0</v>
      </c>
      <c r="AK1411" s="268">
        <v>0.00910958904109589</v>
      </c>
      <c r="AL1411" s="268">
        <v>0.00925925925925926</v>
      </c>
      <c r="AM1411" s="269">
        <v>-0.000149670218163369</v>
      </c>
    </row>
    <row r="1412" spans="1:39">
      <c r="A1412" s="279" t="s">
        <v>1972</v>
      </c>
      <c r="B1412" s="280" t="s">
        <v>3357</v>
      </c>
      <c r="C1412" s="262" t="s">
        <v>2262</v>
      </c>
      <c r="D1412" s="280" t="s">
        <v>2263</v>
      </c>
      <c r="E1412" s="263">
        <v>9829</v>
      </c>
      <c r="F1412" s="263">
        <v>121</v>
      </c>
      <c r="G1412" s="263">
        <v>100</v>
      </c>
      <c r="H1412" s="263">
        <v>1</v>
      </c>
      <c r="I1412" s="263">
        <v>0</v>
      </c>
      <c r="J1412" s="264">
        <v>5564</v>
      </c>
      <c r="K1412" s="264">
        <v>90</v>
      </c>
      <c r="L1412" s="264">
        <v>90</v>
      </c>
      <c r="M1412" s="264">
        <v>10</v>
      </c>
      <c r="N1412" s="264">
        <v>0</v>
      </c>
      <c r="O1412" s="264">
        <v>6070</v>
      </c>
      <c r="P1412" s="264">
        <v>123</v>
      </c>
      <c r="Q1412" s="264">
        <v>123</v>
      </c>
      <c r="R1412" s="264">
        <v>71</v>
      </c>
      <c r="S1412" s="264">
        <v>0</v>
      </c>
      <c r="T1412" s="265">
        <v>0.015</v>
      </c>
      <c r="U1412" s="266">
        <v>235526</v>
      </c>
      <c r="V1412" s="266">
        <v>3241</v>
      </c>
      <c r="W1412" s="266">
        <v>3217</v>
      </c>
      <c r="X1412" s="266">
        <v>0</v>
      </c>
      <c r="Y1412" s="264">
        <v>2948</v>
      </c>
      <c r="Z1412" s="267">
        <v>0.013760688841147</v>
      </c>
      <c r="AA1412" s="267">
        <v>0.0123105097161461</v>
      </c>
      <c r="AB1412" s="267">
        <v>0.0161754133716751</v>
      </c>
      <c r="AC1412" s="268">
        <v>0.0202635914332784</v>
      </c>
      <c r="AD1412" s="269">
        <v>-0.00386490365552896</v>
      </c>
      <c r="AE1412" s="270">
        <v>52447</v>
      </c>
      <c r="AF1412" s="271">
        <v>748</v>
      </c>
      <c r="AG1412" s="271">
        <v>0</v>
      </c>
      <c r="AH1412" s="271">
        <v>54844</v>
      </c>
      <c r="AI1412" s="271">
        <v>785</v>
      </c>
      <c r="AJ1412" s="271">
        <v>0</v>
      </c>
      <c r="AK1412" s="268">
        <v>0.0142620168932446</v>
      </c>
      <c r="AL1412" s="268">
        <v>0.0143133250674641</v>
      </c>
      <c r="AM1412" s="269">
        <v>-5.13081742194704e-5</v>
      </c>
    </row>
    <row r="1413" spans="1:39">
      <c r="A1413" s="279" t="s">
        <v>1972</v>
      </c>
      <c r="B1413" s="280" t="s">
        <v>3359</v>
      </c>
      <c r="C1413" s="262" t="s">
        <v>2264</v>
      </c>
      <c r="D1413" s="280" t="s">
        <v>2265</v>
      </c>
      <c r="E1413" s="263">
        <v>6953</v>
      </c>
      <c r="F1413" s="263">
        <v>104</v>
      </c>
      <c r="G1413" s="263">
        <v>81</v>
      </c>
      <c r="H1413" s="263">
        <v>0</v>
      </c>
      <c r="I1413" s="263">
        <v>0</v>
      </c>
      <c r="J1413" s="264">
        <v>4218</v>
      </c>
      <c r="K1413" s="264">
        <v>93</v>
      </c>
      <c r="L1413" s="264">
        <v>93</v>
      </c>
      <c r="M1413" s="264">
        <v>9</v>
      </c>
      <c r="N1413" s="264">
        <v>0</v>
      </c>
      <c r="O1413" s="264">
        <v>4343</v>
      </c>
      <c r="P1413" s="264">
        <v>96</v>
      </c>
      <c r="Q1413" s="264">
        <v>96</v>
      </c>
      <c r="R1413" s="264">
        <v>39</v>
      </c>
      <c r="S1413" s="264">
        <v>0</v>
      </c>
      <c r="T1413" s="265">
        <v>0.015</v>
      </c>
      <c r="U1413" s="266">
        <v>169659</v>
      </c>
      <c r="V1413" s="266">
        <v>2555</v>
      </c>
      <c r="W1413" s="266">
        <v>2532</v>
      </c>
      <c r="X1413" s="266">
        <v>0</v>
      </c>
      <c r="Y1413" s="264">
        <v>2265</v>
      </c>
      <c r="Z1413" s="267">
        <v>0.0150596195898832</v>
      </c>
      <c r="AA1413" s="267">
        <v>0.0149575722709622</v>
      </c>
      <c r="AB1413" s="267">
        <v>0.0220483641536273</v>
      </c>
      <c r="AC1413" s="268">
        <v>0.0221045360349988</v>
      </c>
      <c r="AD1413" s="269">
        <v>-0.00709079188266514</v>
      </c>
      <c r="AE1413" s="270">
        <v>37526</v>
      </c>
      <c r="AF1413" s="271">
        <v>696</v>
      </c>
      <c r="AG1413" s="271">
        <v>0</v>
      </c>
      <c r="AH1413" s="271">
        <v>37820</v>
      </c>
      <c r="AI1413" s="271">
        <v>589</v>
      </c>
      <c r="AJ1413" s="271">
        <v>0</v>
      </c>
      <c r="AK1413" s="268">
        <v>0.0185471406491499</v>
      </c>
      <c r="AL1413" s="268">
        <v>0.0155737704918033</v>
      </c>
      <c r="AM1413" s="269">
        <v>0.00297337015734664</v>
      </c>
    </row>
    <row r="1414" spans="1:39">
      <c r="A1414" s="279" t="s">
        <v>1972</v>
      </c>
      <c r="B1414" s="280" t="s">
        <v>3359</v>
      </c>
      <c r="C1414" s="262" t="s">
        <v>2266</v>
      </c>
      <c r="D1414" s="280" t="s">
        <v>2267</v>
      </c>
      <c r="E1414" s="263">
        <v>8678</v>
      </c>
      <c r="F1414" s="263">
        <v>127</v>
      </c>
      <c r="G1414" s="263">
        <v>98</v>
      </c>
      <c r="H1414" s="263">
        <v>2</v>
      </c>
      <c r="I1414" s="263">
        <v>0</v>
      </c>
      <c r="J1414" s="264">
        <v>5847</v>
      </c>
      <c r="K1414" s="264">
        <v>101</v>
      </c>
      <c r="L1414" s="264">
        <v>101</v>
      </c>
      <c r="M1414" s="264">
        <v>0</v>
      </c>
      <c r="N1414" s="264">
        <v>0</v>
      </c>
      <c r="O1414" s="264">
        <v>5752</v>
      </c>
      <c r="P1414" s="264">
        <v>110</v>
      </c>
      <c r="Q1414" s="264">
        <v>110</v>
      </c>
      <c r="R1414" s="264">
        <v>19</v>
      </c>
      <c r="S1414" s="264">
        <v>0</v>
      </c>
      <c r="T1414" s="265">
        <v>0.015</v>
      </c>
      <c r="U1414" s="266">
        <v>219081</v>
      </c>
      <c r="V1414" s="266">
        <v>3597</v>
      </c>
      <c r="W1414" s="266">
        <v>3568</v>
      </c>
      <c r="X1414" s="266">
        <v>1</v>
      </c>
      <c r="Y1414" s="264">
        <v>3176</v>
      </c>
      <c r="Z1414" s="267">
        <v>0.0164140203851544</v>
      </c>
      <c r="AA1414" s="267">
        <v>0.0146347084581701</v>
      </c>
      <c r="AB1414" s="267">
        <v>0.017273815631948</v>
      </c>
      <c r="AC1414" s="268">
        <v>0.0191237830319889</v>
      </c>
      <c r="AD1414" s="269">
        <v>-0.00263910717377792</v>
      </c>
      <c r="AE1414" s="270">
        <v>48241</v>
      </c>
      <c r="AF1414" s="271">
        <v>807</v>
      </c>
      <c r="AG1414" s="271">
        <v>0</v>
      </c>
      <c r="AH1414" s="271">
        <v>48615</v>
      </c>
      <c r="AI1414" s="271">
        <v>801</v>
      </c>
      <c r="AJ1414" s="271">
        <v>0</v>
      </c>
      <c r="AK1414" s="268">
        <v>0.0167285089446736</v>
      </c>
      <c r="AL1414" s="268">
        <v>0.0164763961740204</v>
      </c>
      <c r="AM1414" s="269">
        <v>0.000252112770653252</v>
      </c>
    </row>
    <row r="1415" spans="1:39">
      <c r="A1415" s="279" t="s">
        <v>1972</v>
      </c>
      <c r="B1415" s="280" t="s">
        <v>3359</v>
      </c>
      <c r="C1415" s="262" t="s">
        <v>2268</v>
      </c>
      <c r="D1415" s="280" t="s">
        <v>2269</v>
      </c>
      <c r="E1415" s="263">
        <v>3655</v>
      </c>
      <c r="F1415" s="263">
        <v>40</v>
      </c>
      <c r="G1415" s="263">
        <v>33</v>
      </c>
      <c r="H1415" s="263">
        <v>0</v>
      </c>
      <c r="I1415" s="263">
        <v>0</v>
      </c>
      <c r="J1415" s="264">
        <v>2651</v>
      </c>
      <c r="K1415" s="264">
        <v>30</v>
      </c>
      <c r="L1415" s="264">
        <v>30</v>
      </c>
      <c r="M1415" s="264">
        <v>1</v>
      </c>
      <c r="N1415" s="264">
        <v>0</v>
      </c>
      <c r="O1415" s="264">
        <v>2588</v>
      </c>
      <c r="P1415" s="264">
        <v>43</v>
      </c>
      <c r="Q1415" s="264">
        <v>43</v>
      </c>
      <c r="R1415" s="264">
        <v>22</v>
      </c>
      <c r="S1415" s="264">
        <v>0</v>
      </c>
      <c r="T1415" s="265">
        <v>0.015</v>
      </c>
      <c r="U1415" s="266">
        <v>96678</v>
      </c>
      <c r="V1415" s="266">
        <v>1413</v>
      </c>
      <c r="W1415" s="266">
        <v>1406</v>
      </c>
      <c r="X1415" s="266">
        <v>2</v>
      </c>
      <c r="Y1415" s="264">
        <v>1308</v>
      </c>
      <c r="Z1415" s="267">
        <v>0.0145948406048946</v>
      </c>
      <c r="AA1415" s="267">
        <v>0.0109439124487004</v>
      </c>
      <c r="AB1415" s="267">
        <v>0.01131648434553</v>
      </c>
      <c r="AC1415" s="268">
        <v>0.0166151468315301</v>
      </c>
      <c r="AD1415" s="269">
        <v>-0.000372571896829578</v>
      </c>
      <c r="AE1415" s="270">
        <v>21490</v>
      </c>
      <c r="AF1415" s="271">
        <v>300</v>
      </c>
      <c r="AG1415" s="271">
        <v>0</v>
      </c>
      <c r="AH1415" s="271">
        <v>21745</v>
      </c>
      <c r="AI1415" s="271">
        <v>283</v>
      </c>
      <c r="AJ1415" s="271">
        <v>0</v>
      </c>
      <c r="AK1415" s="268">
        <v>0.0139599813866915</v>
      </c>
      <c r="AL1415" s="268">
        <v>0.013014486088756</v>
      </c>
      <c r="AM1415" s="269">
        <v>0.000945495297935448</v>
      </c>
    </row>
    <row r="1416" spans="1:39">
      <c r="A1416" s="279" t="s">
        <v>1972</v>
      </c>
      <c r="B1416" s="280" t="s">
        <v>3359</v>
      </c>
      <c r="C1416" s="262" t="s">
        <v>2270</v>
      </c>
      <c r="D1416" s="280" t="s">
        <v>2271</v>
      </c>
      <c r="E1416" s="263">
        <v>4018</v>
      </c>
      <c r="F1416" s="263">
        <v>42</v>
      </c>
      <c r="G1416" s="263">
        <v>33</v>
      </c>
      <c r="H1416" s="263">
        <v>0</v>
      </c>
      <c r="I1416" s="263">
        <v>0</v>
      </c>
      <c r="J1416" s="264">
        <v>2659</v>
      </c>
      <c r="K1416" s="264">
        <v>36</v>
      </c>
      <c r="L1416" s="264">
        <v>36</v>
      </c>
      <c r="M1416" s="264">
        <v>11</v>
      </c>
      <c r="N1416" s="264">
        <v>0</v>
      </c>
      <c r="O1416" s="264">
        <v>2710</v>
      </c>
      <c r="P1416" s="264">
        <v>33</v>
      </c>
      <c r="Q1416" s="264">
        <v>33</v>
      </c>
      <c r="R1416" s="264">
        <v>20</v>
      </c>
      <c r="S1416" s="264">
        <v>0</v>
      </c>
      <c r="T1416" s="265">
        <v>0.015</v>
      </c>
      <c r="U1416" s="266">
        <v>101720</v>
      </c>
      <c r="V1416" s="266">
        <v>1285</v>
      </c>
      <c r="W1416" s="266">
        <v>1275</v>
      </c>
      <c r="X1416" s="266">
        <v>0</v>
      </c>
      <c r="Y1416" s="264">
        <v>1197</v>
      </c>
      <c r="Z1416" s="267">
        <v>0.0126327172630751</v>
      </c>
      <c r="AA1416" s="267">
        <v>0.0104529616724739</v>
      </c>
      <c r="AB1416" s="267">
        <v>0.0135389244076721</v>
      </c>
      <c r="AC1416" s="268">
        <v>0.0121771217712177</v>
      </c>
      <c r="AD1416" s="269">
        <v>-0.00308596273519819</v>
      </c>
      <c r="AE1416" s="270">
        <v>22722</v>
      </c>
      <c r="AF1416" s="271">
        <v>263</v>
      </c>
      <c r="AG1416" s="271">
        <v>0</v>
      </c>
      <c r="AH1416" s="271">
        <v>22740</v>
      </c>
      <c r="AI1416" s="271">
        <v>306</v>
      </c>
      <c r="AJ1416" s="271">
        <v>0</v>
      </c>
      <c r="AK1416" s="268">
        <v>0.0115746853269959</v>
      </c>
      <c r="AL1416" s="268">
        <v>0.0134564643799472</v>
      </c>
      <c r="AM1416" s="269">
        <v>-0.00188177905295137</v>
      </c>
    </row>
    <row r="1417" spans="1:39">
      <c r="A1417" s="279" t="s">
        <v>1972</v>
      </c>
      <c r="B1417" s="280" t="s">
        <v>3359</v>
      </c>
      <c r="C1417" s="262" t="s">
        <v>2272</v>
      </c>
      <c r="D1417" s="280" t="s">
        <v>2273</v>
      </c>
      <c r="E1417" s="263">
        <v>4886</v>
      </c>
      <c r="F1417" s="263">
        <v>58</v>
      </c>
      <c r="G1417" s="263">
        <v>44</v>
      </c>
      <c r="H1417" s="263">
        <v>0</v>
      </c>
      <c r="I1417" s="263">
        <v>0</v>
      </c>
      <c r="J1417" s="264">
        <v>3113</v>
      </c>
      <c r="K1417" s="264">
        <v>33</v>
      </c>
      <c r="L1417" s="264">
        <v>33</v>
      </c>
      <c r="M1417" s="264">
        <v>3</v>
      </c>
      <c r="N1417" s="264">
        <v>0</v>
      </c>
      <c r="O1417" s="264">
        <v>3059</v>
      </c>
      <c r="P1417" s="264">
        <v>48</v>
      </c>
      <c r="Q1417" s="264">
        <v>48</v>
      </c>
      <c r="R1417" s="264">
        <v>16</v>
      </c>
      <c r="S1417" s="264">
        <v>0</v>
      </c>
      <c r="T1417" s="265">
        <v>0.015</v>
      </c>
      <c r="U1417" s="266">
        <v>119530</v>
      </c>
      <c r="V1417" s="266">
        <v>1579</v>
      </c>
      <c r="W1417" s="266">
        <v>1565</v>
      </c>
      <c r="X1417" s="266">
        <v>0</v>
      </c>
      <c r="Y1417" s="264">
        <v>1432</v>
      </c>
      <c r="Z1417" s="267">
        <v>0.0132100727850749</v>
      </c>
      <c r="AA1417" s="267">
        <v>0.0118706508391322</v>
      </c>
      <c r="AB1417" s="267">
        <v>0.0106007067137809</v>
      </c>
      <c r="AC1417" s="268">
        <v>0.0156914024190912</v>
      </c>
      <c r="AD1417" s="269">
        <v>0.0012699441253513</v>
      </c>
      <c r="AE1417" s="270">
        <v>26730</v>
      </c>
      <c r="AF1417" s="271">
        <v>355</v>
      </c>
      <c r="AG1417" s="271">
        <v>0</v>
      </c>
      <c r="AH1417" s="271">
        <v>26924</v>
      </c>
      <c r="AI1417" s="271">
        <v>381</v>
      </c>
      <c r="AJ1417" s="271">
        <v>0</v>
      </c>
      <c r="AK1417" s="268">
        <v>0.0132809577254022</v>
      </c>
      <c r="AL1417" s="268">
        <v>0.0141509433962264</v>
      </c>
      <c r="AM1417" s="269">
        <v>-0.000869985670824245</v>
      </c>
    </row>
    <row r="1418" spans="1:39">
      <c r="A1418" s="279" t="s">
        <v>1972</v>
      </c>
      <c r="B1418" s="280" t="s">
        <v>3359</v>
      </c>
      <c r="C1418" s="262" t="s">
        <v>2274</v>
      </c>
      <c r="D1418" s="280" t="s">
        <v>2275</v>
      </c>
      <c r="E1418" s="263">
        <v>3559</v>
      </c>
      <c r="F1418" s="263">
        <v>47</v>
      </c>
      <c r="G1418" s="263">
        <v>38</v>
      </c>
      <c r="H1418" s="263">
        <v>0</v>
      </c>
      <c r="I1418" s="263">
        <v>0</v>
      </c>
      <c r="J1418" s="264">
        <v>2143</v>
      </c>
      <c r="K1418" s="264">
        <v>29</v>
      </c>
      <c r="L1418" s="264">
        <v>29</v>
      </c>
      <c r="M1418" s="264">
        <v>0</v>
      </c>
      <c r="N1418" s="264">
        <v>0</v>
      </c>
      <c r="O1418" s="264">
        <v>2142</v>
      </c>
      <c r="P1418" s="264">
        <v>37</v>
      </c>
      <c r="Q1418" s="264">
        <v>37</v>
      </c>
      <c r="R1418" s="264">
        <v>8</v>
      </c>
      <c r="S1418" s="264">
        <v>0</v>
      </c>
      <c r="T1418" s="265">
        <v>0.015</v>
      </c>
      <c r="U1418" s="266">
        <v>81412</v>
      </c>
      <c r="V1418" s="266">
        <v>1175</v>
      </c>
      <c r="W1418" s="266">
        <v>1166</v>
      </c>
      <c r="X1418" s="266">
        <v>2</v>
      </c>
      <c r="Y1418" s="264">
        <v>1057</v>
      </c>
      <c r="Z1418" s="267">
        <v>0.0144081953520366</v>
      </c>
      <c r="AA1418" s="267">
        <v>0.0132059567294184</v>
      </c>
      <c r="AB1418" s="267">
        <v>0.0135324311712552</v>
      </c>
      <c r="AC1418" s="268">
        <v>0.0172735760971055</v>
      </c>
      <c r="AD1418" s="269">
        <v>-0.000326474441836873</v>
      </c>
      <c r="AE1418" s="270">
        <v>18380</v>
      </c>
      <c r="AF1418" s="271">
        <v>297</v>
      </c>
      <c r="AG1418" s="271">
        <v>0</v>
      </c>
      <c r="AH1418" s="271">
        <v>18003</v>
      </c>
      <c r="AI1418" s="271">
        <v>274</v>
      </c>
      <c r="AJ1418" s="271">
        <v>1</v>
      </c>
      <c r="AK1418" s="268">
        <v>0.0161588683351469</v>
      </c>
      <c r="AL1418" s="268">
        <v>0.015164139310115</v>
      </c>
      <c r="AM1418" s="269">
        <v>0.000994729025031919</v>
      </c>
    </row>
    <row r="1419" spans="1:39">
      <c r="A1419" s="279" t="s">
        <v>1972</v>
      </c>
      <c r="B1419" s="280" t="s">
        <v>3359</v>
      </c>
      <c r="C1419" s="262" t="s">
        <v>2276</v>
      </c>
      <c r="D1419" s="280" t="s">
        <v>2277</v>
      </c>
      <c r="E1419" s="263">
        <v>5906</v>
      </c>
      <c r="F1419" s="263">
        <v>73</v>
      </c>
      <c r="G1419" s="263">
        <v>60</v>
      </c>
      <c r="H1419" s="263">
        <v>2</v>
      </c>
      <c r="I1419" s="263">
        <v>0</v>
      </c>
      <c r="J1419" s="264">
        <v>3654</v>
      </c>
      <c r="K1419" s="264">
        <v>54</v>
      </c>
      <c r="L1419" s="264">
        <v>54</v>
      </c>
      <c r="M1419" s="264">
        <v>2</v>
      </c>
      <c r="N1419" s="264">
        <v>0</v>
      </c>
      <c r="O1419" s="264">
        <v>3648</v>
      </c>
      <c r="P1419" s="264">
        <v>105</v>
      </c>
      <c r="Q1419" s="264">
        <v>105</v>
      </c>
      <c r="R1419" s="264">
        <v>55</v>
      </c>
      <c r="S1419" s="264">
        <v>0</v>
      </c>
      <c r="T1419" s="265">
        <v>0.015</v>
      </c>
      <c r="U1419" s="266">
        <v>145368</v>
      </c>
      <c r="V1419" s="266">
        <v>2412</v>
      </c>
      <c r="W1419" s="266">
        <v>2399</v>
      </c>
      <c r="X1419" s="266">
        <v>0</v>
      </c>
      <c r="Y1419" s="264">
        <v>2223</v>
      </c>
      <c r="Z1419" s="267">
        <v>0.0165923724616147</v>
      </c>
      <c r="AA1419" s="267">
        <v>0.0123603115475787</v>
      </c>
      <c r="AB1419" s="267">
        <v>0.0147783251231527</v>
      </c>
      <c r="AC1419" s="268">
        <v>0.0287828947368421</v>
      </c>
      <c r="AD1419" s="269">
        <v>-0.00241801357557398</v>
      </c>
      <c r="AE1419" s="270">
        <v>31921</v>
      </c>
      <c r="AF1419" s="271">
        <v>544</v>
      </c>
      <c r="AG1419" s="271">
        <v>0</v>
      </c>
      <c r="AH1419" s="271">
        <v>32004</v>
      </c>
      <c r="AI1419" s="271">
        <v>599</v>
      </c>
      <c r="AJ1419" s="271">
        <v>0</v>
      </c>
      <c r="AK1419" s="268">
        <v>0.0170420726167727</v>
      </c>
      <c r="AL1419" s="268">
        <v>0.0187164104486939</v>
      </c>
      <c r="AM1419" s="269">
        <v>-0.00167433783192126</v>
      </c>
    </row>
    <row r="1420" spans="1:39">
      <c r="A1420" s="279" t="s">
        <v>1972</v>
      </c>
      <c r="B1420" s="280" t="s">
        <v>3359</v>
      </c>
      <c r="C1420" s="262" t="s">
        <v>2278</v>
      </c>
      <c r="D1420" s="280" t="s">
        <v>2279</v>
      </c>
      <c r="E1420" s="263">
        <v>4417</v>
      </c>
      <c r="F1420" s="263">
        <v>68</v>
      </c>
      <c r="G1420" s="263">
        <v>52</v>
      </c>
      <c r="H1420" s="263">
        <v>0</v>
      </c>
      <c r="I1420" s="263">
        <v>0</v>
      </c>
      <c r="J1420" s="264">
        <v>2656</v>
      </c>
      <c r="K1420" s="264">
        <v>53</v>
      </c>
      <c r="L1420" s="264">
        <v>53</v>
      </c>
      <c r="M1420" s="264">
        <v>10</v>
      </c>
      <c r="N1420" s="264">
        <v>0</v>
      </c>
      <c r="O1420" s="264">
        <v>2544</v>
      </c>
      <c r="P1420" s="264">
        <v>46</v>
      </c>
      <c r="Q1420" s="264">
        <v>46</v>
      </c>
      <c r="R1420" s="264">
        <v>23</v>
      </c>
      <c r="S1420" s="264">
        <v>0</v>
      </c>
      <c r="T1420" s="265">
        <v>0.015</v>
      </c>
      <c r="U1420" s="266">
        <v>105405</v>
      </c>
      <c r="V1420" s="266">
        <v>1493</v>
      </c>
      <c r="W1420" s="266">
        <v>1477</v>
      </c>
      <c r="X1420" s="266">
        <v>1</v>
      </c>
      <c r="Y1420" s="264">
        <v>1349</v>
      </c>
      <c r="Z1420" s="267">
        <v>0.0141549262368958</v>
      </c>
      <c r="AA1420" s="267">
        <v>0.0153950645234322</v>
      </c>
      <c r="AB1420" s="267">
        <v>0.0199548192771084</v>
      </c>
      <c r="AC1420" s="268">
        <v>0.0180817610062893</v>
      </c>
      <c r="AD1420" s="269">
        <v>-0.00455975475367624</v>
      </c>
      <c r="AE1420" s="270">
        <v>22819</v>
      </c>
      <c r="AF1420" s="271">
        <v>358</v>
      </c>
      <c r="AG1420" s="271">
        <v>0</v>
      </c>
      <c r="AH1420" s="271">
        <v>23607</v>
      </c>
      <c r="AI1420" s="271">
        <v>312</v>
      </c>
      <c r="AJ1420" s="271">
        <v>0</v>
      </c>
      <c r="AK1420" s="268">
        <v>0.0156886804855603</v>
      </c>
      <c r="AL1420" s="268">
        <v>0.0132164188588131</v>
      </c>
      <c r="AM1420" s="269">
        <v>0.00247226162674721</v>
      </c>
    </row>
    <row r="1421" spans="1:39">
      <c r="A1421" s="279" t="s">
        <v>1972</v>
      </c>
      <c r="B1421" s="280" t="s">
        <v>3359</v>
      </c>
      <c r="C1421" s="262" t="s">
        <v>2280</v>
      </c>
      <c r="D1421" s="280" t="s">
        <v>2281</v>
      </c>
      <c r="E1421" s="263">
        <v>3854</v>
      </c>
      <c r="F1421" s="263">
        <v>55</v>
      </c>
      <c r="G1421" s="263">
        <v>47</v>
      </c>
      <c r="H1421" s="263">
        <v>0</v>
      </c>
      <c r="I1421" s="263">
        <v>0</v>
      </c>
      <c r="J1421" s="264">
        <v>2337</v>
      </c>
      <c r="K1421" s="264">
        <v>3</v>
      </c>
      <c r="L1421" s="264">
        <v>3</v>
      </c>
      <c r="M1421" s="264">
        <v>0</v>
      </c>
      <c r="N1421" s="264">
        <v>0</v>
      </c>
      <c r="O1421" s="264">
        <v>2446</v>
      </c>
      <c r="P1421" s="264">
        <v>54</v>
      </c>
      <c r="Q1421" s="264">
        <v>54</v>
      </c>
      <c r="R1421" s="264">
        <v>22</v>
      </c>
      <c r="S1421" s="264">
        <v>0</v>
      </c>
      <c r="T1421" s="265">
        <v>0.015</v>
      </c>
      <c r="U1421" s="266">
        <v>94631</v>
      </c>
      <c r="V1421" s="266">
        <v>1563</v>
      </c>
      <c r="W1421" s="266">
        <v>1553</v>
      </c>
      <c r="X1421" s="266">
        <v>1</v>
      </c>
      <c r="Y1421" s="264">
        <v>1441</v>
      </c>
      <c r="Z1421" s="267">
        <v>0.0165062188923292</v>
      </c>
      <c r="AA1421" s="267">
        <v>0.014270887389725</v>
      </c>
      <c r="AB1421" s="267">
        <v>0.00128369704749679</v>
      </c>
      <c r="AC1421" s="268">
        <v>0.0220768601798855</v>
      </c>
      <c r="AD1421" s="269">
        <v>0.0129871903422282</v>
      </c>
      <c r="AE1421" s="270">
        <v>20851</v>
      </c>
      <c r="AF1421" s="271">
        <v>329</v>
      </c>
      <c r="AG1421" s="271">
        <v>0</v>
      </c>
      <c r="AH1421" s="271">
        <v>20909</v>
      </c>
      <c r="AI1421" s="271">
        <v>355</v>
      </c>
      <c r="AJ1421" s="271">
        <v>1</v>
      </c>
      <c r="AK1421" s="268">
        <v>0.0157786197304686</v>
      </c>
      <c r="AL1421" s="268">
        <v>0.0169305083935148</v>
      </c>
      <c r="AM1421" s="269">
        <v>-0.00115188866304619</v>
      </c>
    </row>
    <row r="1422" spans="1:39">
      <c r="A1422" s="279" t="s">
        <v>1972</v>
      </c>
      <c r="B1422" s="280" t="s">
        <v>3359</v>
      </c>
      <c r="C1422" s="262" t="s">
        <v>2282</v>
      </c>
      <c r="D1422" s="280" t="s">
        <v>2283</v>
      </c>
      <c r="E1422" s="263">
        <v>6648</v>
      </c>
      <c r="F1422" s="263">
        <v>61</v>
      </c>
      <c r="G1422" s="263">
        <v>47</v>
      </c>
      <c r="H1422" s="263">
        <v>0</v>
      </c>
      <c r="I1422" s="263">
        <v>0</v>
      </c>
      <c r="J1422" s="264">
        <v>4090</v>
      </c>
      <c r="K1422" s="264">
        <v>51</v>
      </c>
      <c r="L1422" s="264">
        <v>51</v>
      </c>
      <c r="M1422" s="264">
        <v>3</v>
      </c>
      <c r="N1422" s="264">
        <v>0</v>
      </c>
      <c r="O1422" s="264">
        <v>4039</v>
      </c>
      <c r="P1422" s="264">
        <v>66</v>
      </c>
      <c r="Q1422" s="264">
        <v>66</v>
      </c>
      <c r="R1422" s="264">
        <v>31</v>
      </c>
      <c r="S1422" s="264">
        <v>0</v>
      </c>
      <c r="T1422" s="265">
        <v>0.015</v>
      </c>
      <c r="U1422" s="266">
        <v>164293</v>
      </c>
      <c r="V1422" s="266">
        <v>1994</v>
      </c>
      <c r="W1422" s="266">
        <v>1980</v>
      </c>
      <c r="X1422" s="266">
        <v>1</v>
      </c>
      <c r="Y1422" s="264">
        <v>1823</v>
      </c>
      <c r="Z1422" s="267">
        <v>0.0121307663747086</v>
      </c>
      <c r="AA1422" s="267">
        <v>0.00917569193742479</v>
      </c>
      <c r="AB1422" s="267">
        <v>0.0124694376528117</v>
      </c>
      <c r="AC1422" s="268">
        <v>0.016340678385739</v>
      </c>
      <c r="AD1422" s="269">
        <v>-0.00329374571538695</v>
      </c>
      <c r="AE1422" s="270">
        <v>36313</v>
      </c>
      <c r="AF1422" s="271">
        <v>436</v>
      </c>
      <c r="AG1422" s="271">
        <v>0</v>
      </c>
      <c r="AH1422" s="271">
        <v>37094</v>
      </c>
      <c r="AI1422" s="271">
        <v>503</v>
      </c>
      <c r="AJ1422" s="271">
        <v>0</v>
      </c>
      <c r="AK1422" s="268">
        <v>0.0120067193567042</v>
      </c>
      <c r="AL1422" s="268">
        <v>0.0135601444977624</v>
      </c>
      <c r="AM1422" s="269">
        <v>-0.00155342514105823</v>
      </c>
    </row>
    <row r="1423" spans="1:39">
      <c r="A1423" s="279" t="s">
        <v>1972</v>
      </c>
      <c r="B1423" s="280" t="s">
        <v>3360</v>
      </c>
      <c r="C1423" s="262" t="s">
        <v>2284</v>
      </c>
      <c r="D1423" s="280" t="s">
        <v>2285</v>
      </c>
      <c r="E1423" s="263">
        <v>5202</v>
      </c>
      <c r="F1423" s="263">
        <v>161</v>
      </c>
      <c r="G1423" s="263">
        <v>104</v>
      </c>
      <c r="H1423" s="263">
        <v>0</v>
      </c>
      <c r="I1423" s="263">
        <v>0</v>
      </c>
      <c r="J1423" s="264">
        <v>3274</v>
      </c>
      <c r="K1423" s="264">
        <v>106</v>
      </c>
      <c r="L1423" s="264">
        <v>106</v>
      </c>
      <c r="M1423" s="264">
        <v>5</v>
      </c>
      <c r="N1423" s="264">
        <v>0</v>
      </c>
      <c r="O1423" s="264">
        <v>3462</v>
      </c>
      <c r="P1423" s="264">
        <v>137</v>
      </c>
      <c r="Q1423" s="264">
        <v>137</v>
      </c>
      <c r="R1423" s="264">
        <v>50</v>
      </c>
      <c r="S1423" s="264">
        <v>0</v>
      </c>
      <c r="T1423" s="265">
        <v>0.015</v>
      </c>
      <c r="U1423" s="266">
        <v>119486</v>
      </c>
      <c r="V1423" s="266">
        <v>3970</v>
      </c>
      <c r="W1423" s="266">
        <v>3912</v>
      </c>
      <c r="X1423" s="266">
        <v>11</v>
      </c>
      <c r="Y1423" s="264">
        <v>3547</v>
      </c>
      <c r="Z1423" s="267">
        <v>0.0331335888723365</v>
      </c>
      <c r="AA1423" s="267">
        <v>0.0309496347558631</v>
      </c>
      <c r="AB1423" s="267">
        <v>0.032376298106292</v>
      </c>
      <c r="AC1423" s="268">
        <v>0.0395725014442519</v>
      </c>
      <c r="AD1423" s="269">
        <v>-0.00142666335042887</v>
      </c>
      <c r="AE1423" s="270">
        <v>27141</v>
      </c>
      <c r="AF1423" s="271">
        <v>854</v>
      </c>
      <c r="AG1423" s="271">
        <v>0</v>
      </c>
      <c r="AH1423" s="271">
        <v>25911</v>
      </c>
      <c r="AI1423" s="271">
        <v>848</v>
      </c>
      <c r="AJ1423" s="271">
        <v>1</v>
      </c>
      <c r="AK1423" s="268">
        <v>0.0314653107844221</v>
      </c>
      <c r="AL1423" s="268">
        <v>0.0326888194203234</v>
      </c>
      <c r="AM1423" s="269">
        <v>-0.00122350863590132</v>
      </c>
    </row>
    <row r="1424" spans="1:39">
      <c r="A1424" s="279" t="s">
        <v>1972</v>
      </c>
      <c r="B1424" s="280" t="s">
        <v>3360</v>
      </c>
      <c r="C1424" s="262" t="s">
        <v>2286</v>
      </c>
      <c r="D1424" s="280" t="s">
        <v>2287</v>
      </c>
      <c r="E1424" s="263">
        <v>6833</v>
      </c>
      <c r="F1424" s="263">
        <v>210</v>
      </c>
      <c r="G1424" s="263">
        <v>119</v>
      </c>
      <c r="H1424" s="263">
        <v>0</v>
      </c>
      <c r="I1424" s="263">
        <v>0</v>
      </c>
      <c r="J1424" s="264">
        <v>4625</v>
      </c>
      <c r="K1424" s="264">
        <v>129</v>
      </c>
      <c r="L1424" s="264">
        <v>129</v>
      </c>
      <c r="M1424" s="264">
        <v>0</v>
      </c>
      <c r="N1424" s="264">
        <v>0</v>
      </c>
      <c r="O1424" s="264">
        <v>4537</v>
      </c>
      <c r="P1424" s="264">
        <v>180</v>
      </c>
      <c r="Q1424" s="264">
        <v>180</v>
      </c>
      <c r="R1424" s="264">
        <v>58</v>
      </c>
      <c r="S1424" s="264">
        <v>0</v>
      </c>
      <c r="T1424" s="265">
        <v>0.015</v>
      </c>
      <c r="U1424" s="266">
        <v>155444</v>
      </c>
      <c r="V1424" s="266">
        <v>5221</v>
      </c>
      <c r="W1424" s="266">
        <v>5128</v>
      </c>
      <c r="X1424" s="266">
        <v>2</v>
      </c>
      <c r="Y1424" s="264">
        <v>4686</v>
      </c>
      <c r="Z1424" s="267">
        <v>0.0335747922081264</v>
      </c>
      <c r="AA1424" s="267">
        <v>0.0307332064978779</v>
      </c>
      <c r="AB1424" s="267">
        <v>0.0278918918918919</v>
      </c>
      <c r="AC1424" s="268">
        <v>0.0396737932554551</v>
      </c>
      <c r="AD1424" s="269">
        <v>0.00284131460598605</v>
      </c>
      <c r="AE1424" s="270">
        <v>35915</v>
      </c>
      <c r="AF1424" s="271">
        <v>1185</v>
      </c>
      <c r="AG1424" s="271">
        <v>0</v>
      </c>
      <c r="AH1424" s="271">
        <v>34114</v>
      </c>
      <c r="AI1424" s="271">
        <v>1150</v>
      </c>
      <c r="AJ1424" s="271">
        <v>1</v>
      </c>
      <c r="AK1424" s="268">
        <v>0.0329945705137129</v>
      </c>
      <c r="AL1424" s="268">
        <v>0.0336811866096031</v>
      </c>
      <c r="AM1424" s="269">
        <v>-0.000686616095890158</v>
      </c>
    </row>
    <row r="1425" spans="1:39">
      <c r="A1425" s="279" t="s">
        <v>1972</v>
      </c>
      <c r="B1425" s="280" t="s">
        <v>3360</v>
      </c>
      <c r="C1425" s="262" t="s">
        <v>2288</v>
      </c>
      <c r="D1425" s="280" t="s">
        <v>2289</v>
      </c>
      <c r="E1425" s="263">
        <v>6214</v>
      </c>
      <c r="F1425" s="263">
        <v>243</v>
      </c>
      <c r="G1425" s="263">
        <v>151</v>
      </c>
      <c r="H1425" s="263">
        <v>0</v>
      </c>
      <c r="I1425" s="263">
        <v>0</v>
      </c>
      <c r="J1425" s="264">
        <v>4157</v>
      </c>
      <c r="K1425" s="264">
        <v>164</v>
      </c>
      <c r="L1425" s="264">
        <v>163</v>
      </c>
      <c r="M1425" s="264">
        <v>20</v>
      </c>
      <c r="N1425" s="264">
        <v>0</v>
      </c>
      <c r="O1425" s="264">
        <v>3997</v>
      </c>
      <c r="P1425" s="264">
        <v>156</v>
      </c>
      <c r="Q1425" s="264">
        <v>156</v>
      </c>
      <c r="R1425" s="264">
        <v>75</v>
      </c>
      <c r="S1425" s="264">
        <v>0</v>
      </c>
      <c r="T1425" s="265">
        <v>0.015</v>
      </c>
      <c r="U1425" s="266">
        <v>140498</v>
      </c>
      <c r="V1425" s="266">
        <v>5369</v>
      </c>
      <c r="W1425" s="266">
        <v>5274</v>
      </c>
      <c r="X1425" s="266">
        <v>11</v>
      </c>
      <c r="Y1425" s="264">
        <v>4836</v>
      </c>
      <c r="Z1425" s="267">
        <v>0.0381357741747213</v>
      </c>
      <c r="AA1425" s="267">
        <v>0.0391052462182169</v>
      </c>
      <c r="AB1425" s="267">
        <v>0.0394515275439019</v>
      </c>
      <c r="AC1425" s="268">
        <v>0.0390292719539655</v>
      </c>
      <c r="AD1425" s="269">
        <v>-0.000346281325684927</v>
      </c>
      <c r="AE1425" s="270">
        <v>32549</v>
      </c>
      <c r="AF1425" s="271">
        <v>1338</v>
      </c>
      <c r="AG1425" s="271">
        <v>1</v>
      </c>
      <c r="AH1425" s="271">
        <v>30420</v>
      </c>
      <c r="AI1425" s="271">
        <v>1165</v>
      </c>
      <c r="AJ1425" s="271">
        <v>0</v>
      </c>
      <c r="AK1425" s="268">
        <v>0.0410765307689944</v>
      </c>
      <c r="AL1425" s="268">
        <v>0.0382971729125575</v>
      </c>
      <c r="AM1425" s="269">
        <v>0.00277935785643691</v>
      </c>
    </row>
    <row r="1426" spans="1:39">
      <c r="A1426" s="279" t="s">
        <v>1972</v>
      </c>
      <c r="B1426" s="280" t="s">
        <v>3360</v>
      </c>
      <c r="C1426" s="262" t="s">
        <v>2290</v>
      </c>
      <c r="D1426" s="280" t="s">
        <v>2291</v>
      </c>
      <c r="E1426" s="263">
        <v>111</v>
      </c>
      <c r="F1426" s="263">
        <v>4</v>
      </c>
      <c r="G1426" s="263">
        <v>4</v>
      </c>
      <c r="H1426" s="263">
        <v>3</v>
      </c>
      <c r="I1426" s="263">
        <v>0</v>
      </c>
      <c r="J1426" s="264">
        <v>0</v>
      </c>
      <c r="K1426" s="264">
        <v>1</v>
      </c>
      <c r="L1426" s="264">
        <v>1</v>
      </c>
      <c r="M1426" s="264">
        <v>0</v>
      </c>
      <c r="N1426" s="264">
        <v>0</v>
      </c>
      <c r="O1426" s="264">
        <v>0</v>
      </c>
      <c r="P1426" s="264">
        <v>3</v>
      </c>
      <c r="Q1426" s="264">
        <v>3</v>
      </c>
      <c r="R1426" s="264">
        <v>3</v>
      </c>
      <c r="S1426" s="264">
        <v>0</v>
      </c>
      <c r="T1426" s="265">
        <v>0.015</v>
      </c>
      <c r="U1426" s="266">
        <v>111</v>
      </c>
      <c r="V1426" s="266">
        <v>39</v>
      </c>
      <c r="W1426" s="266">
        <v>39</v>
      </c>
      <c r="X1426" s="266">
        <v>0</v>
      </c>
      <c r="Y1426" s="264">
        <v>37</v>
      </c>
      <c r="Z1426" s="267">
        <v>0.351351351351351</v>
      </c>
      <c r="AA1426" s="267">
        <v>0.036036036036036</v>
      </c>
      <c r="AB1426" s="267">
        <v>0</v>
      </c>
      <c r="AC1426" s="268">
        <v>0</v>
      </c>
      <c r="AD1426" s="269">
        <v>0.036036036036036</v>
      </c>
      <c r="AE1426" s="270">
        <v>111</v>
      </c>
      <c r="AF1426" s="271">
        <v>10</v>
      </c>
      <c r="AG1426" s="271">
        <v>0</v>
      </c>
      <c r="AH1426" s="271">
        <v>0</v>
      </c>
      <c r="AI1426" s="271">
        <v>4</v>
      </c>
      <c r="AJ1426" s="271">
        <v>0</v>
      </c>
      <c r="AK1426" s="268">
        <v>0.0900900900900901</v>
      </c>
      <c r="AL1426" s="268">
        <v>0</v>
      </c>
      <c r="AM1426" s="269">
        <v>0.0900900900900901</v>
      </c>
    </row>
    <row r="1427" spans="1:39">
      <c r="A1427" s="279" t="s">
        <v>1972</v>
      </c>
      <c r="B1427" s="280" t="s">
        <v>3360</v>
      </c>
      <c r="C1427" s="262" t="s">
        <v>2292</v>
      </c>
      <c r="D1427" s="280" t="s">
        <v>2293</v>
      </c>
      <c r="E1427" s="263">
        <v>7684</v>
      </c>
      <c r="F1427" s="263">
        <v>174</v>
      </c>
      <c r="G1427" s="263">
        <v>97</v>
      </c>
      <c r="H1427" s="263">
        <v>1</v>
      </c>
      <c r="I1427" s="263">
        <v>0</v>
      </c>
      <c r="J1427" s="264">
        <v>5074</v>
      </c>
      <c r="K1427" s="264">
        <v>151</v>
      </c>
      <c r="L1427" s="264">
        <v>151</v>
      </c>
      <c r="M1427" s="264">
        <v>1</v>
      </c>
      <c r="N1427" s="264">
        <v>0</v>
      </c>
      <c r="O1427" s="264">
        <v>5561</v>
      </c>
      <c r="P1427" s="264">
        <v>182</v>
      </c>
      <c r="Q1427" s="264">
        <v>182</v>
      </c>
      <c r="R1427" s="264">
        <v>48</v>
      </c>
      <c r="S1427" s="264">
        <v>0</v>
      </c>
      <c r="T1427" s="265">
        <v>0.015</v>
      </c>
      <c r="U1427" s="266">
        <v>182812</v>
      </c>
      <c r="V1427" s="266">
        <v>4722</v>
      </c>
      <c r="W1427" s="266">
        <v>4645</v>
      </c>
      <c r="X1427" s="266">
        <v>0</v>
      </c>
      <c r="Y1427" s="264">
        <v>4193</v>
      </c>
      <c r="Z1427" s="267">
        <v>0.0258298142353894</v>
      </c>
      <c r="AA1427" s="267">
        <v>0.0226444560124935</v>
      </c>
      <c r="AB1427" s="267">
        <v>0.0297595585337012</v>
      </c>
      <c r="AC1427" s="268">
        <v>0.0327279266319007</v>
      </c>
      <c r="AD1427" s="269">
        <v>-0.00711510252120773</v>
      </c>
      <c r="AE1427" s="270">
        <v>41137</v>
      </c>
      <c r="AF1427" s="271">
        <v>1056</v>
      </c>
      <c r="AG1427" s="271">
        <v>0</v>
      </c>
      <c r="AH1427" s="271">
        <v>39001</v>
      </c>
      <c r="AI1427" s="271">
        <v>948</v>
      </c>
      <c r="AJ1427" s="271">
        <v>0</v>
      </c>
      <c r="AK1427" s="268">
        <v>0.0256703211221042</v>
      </c>
      <c r="AL1427" s="268">
        <v>0.0243070690495116</v>
      </c>
      <c r="AM1427" s="269">
        <v>0.00136325207259264</v>
      </c>
    </row>
    <row r="1428" spans="1:39">
      <c r="A1428" s="279" t="s">
        <v>1972</v>
      </c>
      <c r="B1428" s="280" t="s">
        <v>3360</v>
      </c>
      <c r="C1428" s="262" t="s">
        <v>2294</v>
      </c>
      <c r="D1428" s="280" t="s">
        <v>2295</v>
      </c>
      <c r="E1428" s="263">
        <v>4066</v>
      </c>
      <c r="F1428" s="263">
        <v>176</v>
      </c>
      <c r="G1428" s="263">
        <v>71</v>
      </c>
      <c r="H1428" s="263">
        <v>2</v>
      </c>
      <c r="I1428" s="263">
        <v>0</v>
      </c>
      <c r="J1428" s="264">
        <v>2672</v>
      </c>
      <c r="K1428" s="264">
        <v>81</v>
      </c>
      <c r="L1428" s="264">
        <v>81</v>
      </c>
      <c r="M1428" s="264">
        <v>0</v>
      </c>
      <c r="N1428" s="264">
        <v>0</v>
      </c>
      <c r="O1428" s="264">
        <v>2858</v>
      </c>
      <c r="P1428" s="264">
        <v>122</v>
      </c>
      <c r="Q1428" s="264">
        <v>122</v>
      </c>
      <c r="R1428" s="264">
        <v>39</v>
      </c>
      <c r="S1428" s="264">
        <v>0</v>
      </c>
      <c r="T1428" s="265">
        <v>0.015</v>
      </c>
      <c r="U1428" s="266">
        <v>95523</v>
      </c>
      <c r="V1428" s="266">
        <v>3527</v>
      </c>
      <c r="W1428" s="266">
        <v>3421</v>
      </c>
      <c r="X1428" s="266">
        <v>2</v>
      </c>
      <c r="Y1428" s="264">
        <v>3133</v>
      </c>
      <c r="Z1428" s="267">
        <v>0.0369021073458748</v>
      </c>
      <c r="AA1428" s="267">
        <v>0.0432857845548451</v>
      </c>
      <c r="AB1428" s="267">
        <v>0.030314371257485</v>
      </c>
      <c r="AC1428" s="268">
        <v>0.0426871938418474</v>
      </c>
      <c r="AD1428" s="269">
        <v>0.01297141329736</v>
      </c>
      <c r="AE1428" s="270">
        <v>21625</v>
      </c>
      <c r="AF1428" s="271">
        <v>824</v>
      </c>
      <c r="AG1428" s="271">
        <v>1</v>
      </c>
      <c r="AH1428" s="271">
        <v>20350</v>
      </c>
      <c r="AI1428" s="271">
        <v>752</v>
      </c>
      <c r="AJ1428" s="271">
        <v>1</v>
      </c>
      <c r="AK1428" s="268">
        <v>0.0380578034682081</v>
      </c>
      <c r="AL1428" s="268">
        <v>0.0369041769041769</v>
      </c>
      <c r="AM1428" s="269">
        <v>0.00115362656403119</v>
      </c>
    </row>
    <row r="1429" spans="1:39">
      <c r="A1429" s="279" t="s">
        <v>1972</v>
      </c>
      <c r="B1429" s="280" t="s">
        <v>3360</v>
      </c>
      <c r="C1429" s="262" t="s">
        <v>2296</v>
      </c>
      <c r="D1429" s="280" t="s">
        <v>2297</v>
      </c>
      <c r="E1429" s="263">
        <v>169</v>
      </c>
      <c r="F1429" s="263">
        <v>12</v>
      </c>
      <c r="G1429" s="263">
        <v>12</v>
      </c>
      <c r="H1429" s="263">
        <v>12</v>
      </c>
      <c r="I1429" s="263">
        <v>0</v>
      </c>
      <c r="J1429" s="264">
        <v>0</v>
      </c>
      <c r="K1429" s="264">
        <v>2</v>
      </c>
      <c r="L1429" s="264">
        <v>2</v>
      </c>
      <c r="M1429" s="264">
        <v>2</v>
      </c>
      <c r="N1429" s="264">
        <v>0</v>
      </c>
      <c r="O1429" s="264">
        <v>0</v>
      </c>
      <c r="P1429" s="264">
        <v>2</v>
      </c>
      <c r="Q1429" s="264">
        <v>2</v>
      </c>
      <c r="R1429" s="264">
        <v>2</v>
      </c>
      <c r="S1429" s="264">
        <v>0</v>
      </c>
      <c r="T1429" s="265">
        <v>0.015</v>
      </c>
      <c r="U1429" s="266">
        <v>170</v>
      </c>
      <c r="V1429" s="266">
        <v>117</v>
      </c>
      <c r="W1429" s="266">
        <v>117</v>
      </c>
      <c r="X1429" s="266">
        <v>0</v>
      </c>
      <c r="Y1429" s="264">
        <v>114</v>
      </c>
      <c r="Z1429" s="267">
        <v>0.688235294117647</v>
      </c>
      <c r="AA1429" s="267">
        <v>0.0710059171597633</v>
      </c>
      <c r="AB1429" s="267">
        <v>0</v>
      </c>
      <c r="AC1429" s="268">
        <v>0</v>
      </c>
      <c r="AD1429" s="269">
        <v>0.0710059171597633</v>
      </c>
      <c r="AE1429" s="270">
        <v>169</v>
      </c>
      <c r="AF1429" s="271">
        <v>25</v>
      </c>
      <c r="AG1429" s="271">
        <v>0</v>
      </c>
      <c r="AH1429" s="271">
        <v>0</v>
      </c>
      <c r="AI1429" s="271">
        <v>16</v>
      </c>
      <c r="AJ1429" s="271">
        <v>0</v>
      </c>
      <c r="AK1429" s="268">
        <v>0.14792899408284</v>
      </c>
      <c r="AL1429" s="268">
        <v>0</v>
      </c>
      <c r="AM1429" s="269">
        <v>0.14792899408284</v>
      </c>
    </row>
    <row r="1430" spans="1:39">
      <c r="A1430" s="279" t="s">
        <v>1972</v>
      </c>
      <c r="B1430" s="280" t="s">
        <v>3360</v>
      </c>
      <c r="C1430" s="262" t="s">
        <v>2298</v>
      </c>
      <c r="D1430" s="280" t="s">
        <v>2299</v>
      </c>
      <c r="E1430" s="263">
        <v>506</v>
      </c>
      <c r="F1430" s="263">
        <v>2</v>
      </c>
      <c r="G1430" s="263">
        <v>2</v>
      </c>
      <c r="H1430" s="263">
        <v>2</v>
      </c>
      <c r="I1430" s="263">
        <v>0</v>
      </c>
      <c r="J1430" s="264">
        <v>541</v>
      </c>
      <c r="K1430" s="264">
        <v>2</v>
      </c>
      <c r="L1430" s="264">
        <v>2</v>
      </c>
      <c r="M1430" s="264">
        <v>2</v>
      </c>
      <c r="N1430" s="264">
        <v>0</v>
      </c>
      <c r="O1430" s="264">
        <v>1040</v>
      </c>
      <c r="P1430" s="264">
        <v>2</v>
      </c>
      <c r="Q1430" s="264">
        <v>2</v>
      </c>
      <c r="R1430" s="264">
        <v>2</v>
      </c>
      <c r="S1430" s="264">
        <v>0</v>
      </c>
      <c r="T1430" s="265">
        <v>0.015</v>
      </c>
      <c r="U1430" s="266">
        <v>22537</v>
      </c>
      <c r="V1430" s="266">
        <v>72</v>
      </c>
      <c r="W1430" s="266">
        <v>72</v>
      </c>
      <c r="X1430" s="266">
        <v>0</v>
      </c>
      <c r="Y1430" s="264">
        <v>72</v>
      </c>
      <c r="Z1430" s="267">
        <v>0.00319474641700315</v>
      </c>
      <c r="AA1430" s="267">
        <v>0.00395256916996047</v>
      </c>
      <c r="AB1430" s="267">
        <v>0.00369685767097967</v>
      </c>
      <c r="AC1430" s="268">
        <v>0.00192307692307692</v>
      </c>
      <c r="AD1430" s="269">
        <v>0.000255711498980807</v>
      </c>
      <c r="AE1430" s="270">
        <v>4740</v>
      </c>
      <c r="AF1430" s="271">
        <v>12</v>
      </c>
      <c r="AG1430" s="271">
        <v>0</v>
      </c>
      <c r="AH1430" s="271">
        <v>5422</v>
      </c>
      <c r="AI1430" s="271">
        <v>6</v>
      </c>
      <c r="AJ1430" s="271">
        <v>0</v>
      </c>
      <c r="AK1430" s="268">
        <v>0.00253164556962025</v>
      </c>
      <c r="AL1430" s="268">
        <v>0.00110660272962007</v>
      </c>
      <c r="AM1430" s="269">
        <v>0.00142504284000019</v>
      </c>
    </row>
    <row r="1431" spans="1:39">
      <c r="A1431" s="279" t="s">
        <v>1972</v>
      </c>
      <c r="B1431" s="280" t="s">
        <v>3361</v>
      </c>
      <c r="C1431" s="262" t="s">
        <v>2300</v>
      </c>
      <c r="D1431" s="280" t="s">
        <v>2301</v>
      </c>
      <c r="E1431" s="263">
        <v>2470</v>
      </c>
      <c r="F1431" s="263">
        <v>71</v>
      </c>
      <c r="G1431" s="263">
        <v>57</v>
      </c>
      <c r="H1431" s="263">
        <v>8</v>
      </c>
      <c r="I1431" s="263">
        <v>0</v>
      </c>
      <c r="J1431" s="264">
        <v>1747</v>
      </c>
      <c r="K1431" s="264">
        <v>67</v>
      </c>
      <c r="L1431" s="264">
        <v>66</v>
      </c>
      <c r="M1431" s="264">
        <v>5</v>
      </c>
      <c r="N1431" s="264">
        <v>0</v>
      </c>
      <c r="O1431" s="264">
        <v>1857</v>
      </c>
      <c r="P1431" s="264">
        <v>67</v>
      </c>
      <c r="Q1431" s="264">
        <v>67</v>
      </c>
      <c r="R1431" s="264">
        <v>25</v>
      </c>
      <c r="S1431" s="264">
        <v>0</v>
      </c>
      <c r="T1431" s="265">
        <v>0.015</v>
      </c>
      <c r="U1431" s="266">
        <v>64341</v>
      </c>
      <c r="V1431" s="266">
        <v>2024</v>
      </c>
      <c r="W1431" s="266">
        <v>2009</v>
      </c>
      <c r="X1431" s="266">
        <v>3</v>
      </c>
      <c r="Y1431" s="264">
        <v>1822</v>
      </c>
      <c r="Z1431" s="267">
        <v>0.0314107645202903</v>
      </c>
      <c r="AA1431" s="267">
        <v>0.0287449392712551</v>
      </c>
      <c r="AB1431" s="267">
        <v>0.0383514596451059</v>
      </c>
      <c r="AC1431" s="268">
        <v>0.0360796984383414</v>
      </c>
      <c r="AD1431" s="269">
        <v>-0.00960652037385084</v>
      </c>
      <c r="AE1431" s="270">
        <v>14694</v>
      </c>
      <c r="AF1431" s="271">
        <v>481</v>
      </c>
      <c r="AG1431" s="271">
        <v>0</v>
      </c>
      <c r="AH1431" s="271">
        <v>14477</v>
      </c>
      <c r="AI1431" s="271">
        <v>475</v>
      </c>
      <c r="AJ1431" s="271">
        <v>0</v>
      </c>
      <c r="AK1431" s="268">
        <v>0.0327344494351436</v>
      </c>
      <c r="AL1431" s="268">
        <v>0.0328106651930649</v>
      </c>
      <c r="AM1431" s="269">
        <v>-7.62157579212649e-5</v>
      </c>
    </row>
    <row r="1432" spans="1:39">
      <c r="A1432" s="279" t="s">
        <v>1972</v>
      </c>
      <c r="B1432" s="280" t="s">
        <v>3361</v>
      </c>
      <c r="C1432" s="262" t="s">
        <v>2302</v>
      </c>
      <c r="D1432" s="280" t="s">
        <v>2303</v>
      </c>
      <c r="E1432" s="263">
        <v>0</v>
      </c>
      <c r="F1432" s="263">
        <v>0</v>
      </c>
      <c r="G1432" s="263">
        <v>0</v>
      </c>
      <c r="H1432" s="263">
        <v>0</v>
      </c>
      <c r="I1432" s="263">
        <v>0</v>
      </c>
      <c r="J1432" s="264">
        <v>0</v>
      </c>
      <c r="K1432" s="264">
        <v>1</v>
      </c>
      <c r="L1432" s="264">
        <v>1</v>
      </c>
      <c r="M1432" s="264">
        <v>1</v>
      </c>
      <c r="N1432" s="264">
        <v>0</v>
      </c>
      <c r="O1432" s="264">
        <v>0</v>
      </c>
      <c r="P1432" s="264">
        <v>5</v>
      </c>
      <c r="Q1432" s="264">
        <v>5</v>
      </c>
      <c r="R1432" s="264">
        <v>5</v>
      </c>
      <c r="S1432" s="264">
        <v>0</v>
      </c>
      <c r="T1432" s="265">
        <v>0.015</v>
      </c>
      <c r="U1432" s="266">
        <v>51</v>
      </c>
      <c r="V1432" s="266">
        <v>170</v>
      </c>
      <c r="W1432" s="266">
        <v>170</v>
      </c>
      <c r="X1432" s="266">
        <v>0</v>
      </c>
      <c r="Y1432" s="264">
        <v>168</v>
      </c>
      <c r="Z1432" s="267">
        <v>3.33333333333333</v>
      </c>
      <c r="AA1432" s="267">
        <v>0</v>
      </c>
      <c r="AB1432" s="267">
        <v>0</v>
      </c>
      <c r="AC1432" s="268">
        <v>0</v>
      </c>
      <c r="AD1432" s="269">
        <v>0</v>
      </c>
      <c r="AE1432" s="270">
        <v>0</v>
      </c>
      <c r="AF1432" s="271">
        <v>15</v>
      </c>
      <c r="AG1432" s="271">
        <v>0</v>
      </c>
      <c r="AH1432" s="271">
        <v>51</v>
      </c>
      <c r="AI1432" s="271">
        <v>32</v>
      </c>
      <c r="AJ1432" s="271">
        <v>0</v>
      </c>
      <c r="AK1432" s="268">
        <v>0</v>
      </c>
      <c r="AL1432" s="268">
        <v>0.627450980392157</v>
      </c>
      <c r="AM1432" s="269">
        <v>-0.627450980392157</v>
      </c>
    </row>
    <row r="1433" spans="1:39">
      <c r="A1433" s="279" t="s">
        <v>1972</v>
      </c>
      <c r="B1433" s="280" t="s">
        <v>3361</v>
      </c>
      <c r="C1433" s="262" t="s">
        <v>2304</v>
      </c>
      <c r="D1433" s="280" t="s">
        <v>2305</v>
      </c>
      <c r="E1433" s="263">
        <v>11487</v>
      </c>
      <c r="F1433" s="263">
        <v>196</v>
      </c>
      <c r="G1433" s="263">
        <v>114</v>
      </c>
      <c r="H1433" s="263">
        <v>5</v>
      </c>
      <c r="I1433" s="263">
        <v>0</v>
      </c>
      <c r="J1433" s="264">
        <v>8121</v>
      </c>
      <c r="K1433" s="264">
        <v>224</v>
      </c>
      <c r="L1433" s="264">
        <v>223</v>
      </c>
      <c r="M1433" s="264">
        <v>68</v>
      </c>
      <c r="N1433" s="264">
        <v>0</v>
      </c>
      <c r="O1433" s="264">
        <v>8671</v>
      </c>
      <c r="P1433" s="264">
        <v>209</v>
      </c>
      <c r="Q1433" s="264">
        <v>208</v>
      </c>
      <c r="R1433" s="264">
        <v>45</v>
      </c>
      <c r="S1433" s="264">
        <v>0</v>
      </c>
      <c r="T1433" s="265">
        <v>0.015</v>
      </c>
      <c r="U1433" s="266">
        <v>303493</v>
      </c>
      <c r="V1433" s="266">
        <v>6655</v>
      </c>
      <c r="W1433" s="266">
        <v>6568</v>
      </c>
      <c r="X1433" s="266">
        <v>14</v>
      </c>
      <c r="Y1433" s="264">
        <v>6009</v>
      </c>
      <c r="Z1433" s="267">
        <v>0.0218818885443816</v>
      </c>
      <c r="AA1433" s="267">
        <v>0.0170627666057282</v>
      </c>
      <c r="AB1433" s="267">
        <v>0.0275828099987686</v>
      </c>
      <c r="AC1433" s="268">
        <v>0.0241033329489102</v>
      </c>
      <c r="AD1433" s="269">
        <v>-0.0105200433930404</v>
      </c>
      <c r="AE1433" s="270">
        <v>66870</v>
      </c>
      <c r="AF1433" s="271">
        <v>1484</v>
      </c>
      <c r="AG1433" s="271">
        <v>0</v>
      </c>
      <c r="AH1433" s="271">
        <v>68481</v>
      </c>
      <c r="AI1433" s="271">
        <v>1405</v>
      </c>
      <c r="AJ1433" s="271">
        <v>3</v>
      </c>
      <c r="AK1433" s="268">
        <v>0.0221923134439958</v>
      </c>
      <c r="AL1433" s="268">
        <v>0.0204728318803756</v>
      </c>
      <c r="AM1433" s="269">
        <v>0.00171948156362024</v>
      </c>
    </row>
    <row r="1434" spans="1:39">
      <c r="A1434" s="279" t="s">
        <v>1972</v>
      </c>
      <c r="B1434" s="280" t="s">
        <v>3361</v>
      </c>
      <c r="C1434" s="262" t="s">
        <v>2306</v>
      </c>
      <c r="D1434" s="280" t="s">
        <v>2307</v>
      </c>
      <c r="E1434" s="263">
        <v>9985</v>
      </c>
      <c r="F1434" s="263">
        <v>343</v>
      </c>
      <c r="G1434" s="263">
        <v>236</v>
      </c>
      <c r="H1434" s="263">
        <v>0</v>
      </c>
      <c r="I1434" s="263">
        <v>0</v>
      </c>
      <c r="J1434" s="264">
        <v>6426</v>
      </c>
      <c r="K1434" s="264">
        <v>102</v>
      </c>
      <c r="L1434" s="264">
        <v>102</v>
      </c>
      <c r="M1434" s="264">
        <v>6</v>
      </c>
      <c r="N1434" s="264">
        <v>0</v>
      </c>
      <c r="O1434" s="264">
        <v>6556</v>
      </c>
      <c r="P1434" s="264">
        <v>318</v>
      </c>
      <c r="Q1434" s="264">
        <v>317</v>
      </c>
      <c r="R1434" s="264">
        <v>114</v>
      </c>
      <c r="S1434" s="264">
        <v>0</v>
      </c>
      <c r="T1434" s="265">
        <v>0.015</v>
      </c>
      <c r="U1434" s="266">
        <v>227362</v>
      </c>
      <c r="V1434" s="266">
        <v>8172</v>
      </c>
      <c r="W1434" s="266">
        <v>8061</v>
      </c>
      <c r="X1434" s="266">
        <v>1</v>
      </c>
      <c r="Y1434" s="264">
        <v>7402</v>
      </c>
      <c r="Z1434" s="267">
        <v>0.0359382834422639</v>
      </c>
      <c r="AA1434" s="267">
        <v>0.0343515272909364</v>
      </c>
      <c r="AB1434" s="267">
        <v>0.0158730158730159</v>
      </c>
      <c r="AC1434" s="268">
        <v>0.0485051860890787</v>
      </c>
      <c r="AD1434" s="269">
        <v>0.0184785114179205</v>
      </c>
      <c r="AE1434" s="270">
        <v>52919</v>
      </c>
      <c r="AF1434" s="271">
        <v>1817</v>
      </c>
      <c r="AG1434" s="271">
        <v>0</v>
      </c>
      <c r="AH1434" s="271">
        <v>50312</v>
      </c>
      <c r="AI1434" s="271">
        <v>1921</v>
      </c>
      <c r="AJ1434" s="271">
        <v>1</v>
      </c>
      <c r="AK1434" s="268">
        <v>0.0343354938679869</v>
      </c>
      <c r="AL1434" s="268">
        <v>0.0381618699316267</v>
      </c>
      <c r="AM1434" s="269">
        <v>-0.00382637606363973</v>
      </c>
    </row>
    <row r="1435" spans="1:39">
      <c r="A1435" s="279" t="s">
        <v>1972</v>
      </c>
      <c r="B1435" s="280" t="s">
        <v>3361</v>
      </c>
      <c r="C1435" s="262" t="s">
        <v>2308</v>
      </c>
      <c r="D1435" s="280" t="s">
        <v>2309</v>
      </c>
      <c r="E1435" s="263">
        <v>43</v>
      </c>
      <c r="F1435" s="263">
        <v>0</v>
      </c>
      <c r="G1435" s="263">
        <v>0</v>
      </c>
      <c r="H1435" s="263">
        <v>0</v>
      </c>
      <c r="I1435" s="263">
        <v>0</v>
      </c>
      <c r="J1435" s="264">
        <v>41</v>
      </c>
      <c r="K1435" s="264">
        <v>0</v>
      </c>
      <c r="L1435" s="264">
        <v>0</v>
      </c>
      <c r="M1435" s="264">
        <v>0</v>
      </c>
      <c r="N1435" s="264">
        <v>0</v>
      </c>
      <c r="O1435" s="264">
        <v>40</v>
      </c>
      <c r="P1435" s="264">
        <v>2</v>
      </c>
      <c r="Q1435" s="264">
        <v>2</v>
      </c>
      <c r="R1435" s="264">
        <v>2</v>
      </c>
      <c r="S1435" s="264">
        <v>0</v>
      </c>
      <c r="T1435" s="265">
        <v>0.015</v>
      </c>
      <c r="U1435" s="266">
        <v>1711</v>
      </c>
      <c r="V1435" s="266">
        <v>36</v>
      </c>
      <c r="W1435" s="266">
        <v>36</v>
      </c>
      <c r="X1435" s="266">
        <v>0</v>
      </c>
      <c r="Y1435" s="264">
        <v>36</v>
      </c>
      <c r="Z1435" s="267">
        <v>0.0210403272939801</v>
      </c>
      <c r="AA1435" s="267">
        <v>0</v>
      </c>
      <c r="AB1435" s="267">
        <v>0</v>
      </c>
      <c r="AC1435" s="268">
        <v>0.05</v>
      </c>
      <c r="AD1435" s="269">
        <v>0</v>
      </c>
      <c r="AE1435" s="270">
        <v>427</v>
      </c>
      <c r="AF1435" s="271">
        <v>3</v>
      </c>
      <c r="AG1435" s="271">
        <v>0</v>
      </c>
      <c r="AH1435" s="271">
        <v>363</v>
      </c>
      <c r="AI1435" s="271">
        <v>9</v>
      </c>
      <c r="AJ1435" s="271">
        <v>0</v>
      </c>
      <c r="AK1435" s="268">
        <v>0.00702576112412178</v>
      </c>
      <c r="AL1435" s="268">
        <v>0.0247933884297521</v>
      </c>
      <c r="AM1435" s="269">
        <v>-0.0177676273056303</v>
      </c>
    </row>
    <row r="1436" spans="1:39">
      <c r="A1436" s="279" t="s">
        <v>1972</v>
      </c>
      <c r="B1436" s="280" t="s">
        <v>3361</v>
      </c>
      <c r="C1436" s="262" t="s">
        <v>2310</v>
      </c>
      <c r="D1436" s="280" t="s">
        <v>2311</v>
      </c>
      <c r="E1436" s="263">
        <v>7712</v>
      </c>
      <c r="F1436" s="263">
        <v>127</v>
      </c>
      <c r="G1436" s="263">
        <v>65</v>
      </c>
      <c r="H1436" s="263">
        <v>0</v>
      </c>
      <c r="I1436" s="263">
        <v>0</v>
      </c>
      <c r="J1436" s="264">
        <v>4917</v>
      </c>
      <c r="K1436" s="264">
        <v>98</v>
      </c>
      <c r="L1436" s="264">
        <v>98</v>
      </c>
      <c r="M1436" s="264">
        <v>0</v>
      </c>
      <c r="N1436" s="264">
        <v>0</v>
      </c>
      <c r="O1436" s="264">
        <v>5170</v>
      </c>
      <c r="P1436" s="264">
        <v>115</v>
      </c>
      <c r="Q1436" s="264">
        <v>115</v>
      </c>
      <c r="R1436" s="264">
        <v>15</v>
      </c>
      <c r="S1436" s="264">
        <v>0</v>
      </c>
      <c r="T1436" s="265">
        <v>0.015</v>
      </c>
      <c r="U1436" s="266">
        <v>182371</v>
      </c>
      <c r="V1436" s="266">
        <v>3667</v>
      </c>
      <c r="W1436" s="266">
        <v>3605</v>
      </c>
      <c r="X1436" s="266">
        <v>2</v>
      </c>
      <c r="Y1436" s="264">
        <v>3295</v>
      </c>
      <c r="Z1436" s="267">
        <v>0.0200963969052097</v>
      </c>
      <c r="AA1436" s="267">
        <v>0.0164678423236515</v>
      </c>
      <c r="AB1436" s="267">
        <v>0.0199308521456172</v>
      </c>
      <c r="AC1436" s="268">
        <v>0.0222437137330754</v>
      </c>
      <c r="AD1436" s="269">
        <v>-0.00346300982196579</v>
      </c>
      <c r="AE1436" s="270">
        <v>40707</v>
      </c>
      <c r="AF1436" s="271">
        <v>801</v>
      </c>
      <c r="AG1436" s="271">
        <v>0</v>
      </c>
      <c r="AH1436" s="271">
        <v>38513</v>
      </c>
      <c r="AI1436" s="271">
        <v>786</v>
      </c>
      <c r="AJ1436" s="271">
        <v>0</v>
      </c>
      <c r="AK1436" s="268">
        <v>0.0196772053946496</v>
      </c>
      <c r="AL1436" s="268">
        <v>0.0204086931685405</v>
      </c>
      <c r="AM1436" s="269">
        <v>-0.000731487773890923</v>
      </c>
    </row>
    <row r="1437" spans="1:39">
      <c r="A1437" s="279" t="s">
        <v>1972</v>
      </c>
      <c r="B1437" s="280" t="s">
        <v>3361</v>
      </c>
      <c r="C1437" s="262" t="s">
        <v>2312</v>
      </c>
      <c r="D1437" s="280" t="s">
        <v>2313</v>
      </c>
      <c r="E1437" s="263">
        <v>0</v>
      </c>
      <c r="F1437" s="263">
        <v>16</v>
      </c>
      <c r="G1437" s="263">
        <v>16</v>
      </c>
      <c r="H1437" s="263">
        <v>16</v>
      </c>
      <c r="I1437" s="263">
        <v>0</v>
      </c>
      <c r="J1437" s="264">
        <v>0</v>
      </c>
      <c r="K1437" s="264">
        <v>53</v>
      </c>
      <c r="L1437" s="264">
        <v>53</v>
      </c>
      <c r="M1437" s="264">
        <v>53</v>
      </c>
      <c r="N1437" s="264">
        <v>0</v>
      </c>
      <c r="O1437" s="264">
        <v>0</v>
      </c>
      <c r="P1437" s="264">
        <v>4</v>
      </c>
      <c r="Q1437" s="264">
        <v>4</v>
      </c>
      <c r="R1437" s="264">
        <v>4</v>
      </c>
      <c r="S1437" s="264">
        <v>0</v>
      </c>
      <c r="T1437" s="265">
        <v>0.015</v>
      </c>
      <c r="U1437" s="266">
        <v>0</v>
      </c>
      <c r="V1437" s="266">
        <v>600</v>
      </c>
      <c r="W1437" s="266">
        <v>600</v>
      </c>
      <c r="X1437" s="266">
        <v>0</v>
      </c>
      <c r="Y1437" s="264">
        <v>600</v>
      </c>
      <c r="Z1437" s="267">
        <v>0</v>
      </c>
      <c r="AA1437" s="267">
        <v>0</v>
      </c>
      <c r="AB1437" s="267">
        <v>0</v>
      </c>
      <c r="AC1437" s="268">
        <v>0</v>
      </c>
      <c r="AD1437" s="269">
        <v>0</v>
      </c>
      <c r="AE1437" s="270">
        <v>0</v>
      </c>
      <c r="AF1437" s="271">
        <v>154</v>
      </c>
      <c r="AG1437" s="271">
        <v>0</v>
      </c>
      <c r="AH1437" s="271">
        <v>0</v>
      </c>
      <c r="AI1437" s="271">
        <v>58</v>
      </c>
      <c r="AJ1437" s="271">
        <v>0</v>
      </c>
      <c r="AK1437" s="268">
        <v>0</v>
      </c>
      <c r="AL1437" s="268">
        <v>0</v>
      </c>
      <c r="AM1437" s="269">
        <v>0</v>
      </c>
    </row>
    <row r="1438" spans="1:39">
      <c r="A1438" s="279" t="s">
        <v>1972</v>
      </c>
      <c r="B1438" s="280" t="s">
        <v>3360</v>
      </c>
      <c r="C1438" s="262" t="s">
        <v>2314</v>
      </c>
      <c r="D1438" s="280" t="s">
        <v>2315</v>
      </c>
      <c r="E1438" s="263">
        <v>0</v>
      </c>
      <c r="F1438" s="263">
        <v>2</v>
      </c>
      <c r="G1438" s="263">
        <v>1</v>
      </c>
      <c r="H1438" s="263">
        <v>0</v>
      </c>
      <c r="I1438" s="263">
        <v>0</v>
      </c>
      <c r="J1438" s="264">
        <v>0</v>
      </c>
      <c r="K1438" s="264">
        <v>1</v>
      </c>
      <c r="L1438" s="264">
        <v>1</v>
      </c>
      <c r="M1438" s="264">
        <v>1</v>
      </c>
      <c r="N1438" s="264">
        <v>0</v>
      </c>
      <c r="O1438" s="264">
        <v>0</v>
      </c>
      <c r="P1438" s="264">
        <v>2</v>
      </c>
      <c r="Q1438" s="264">
        <v>2</v>
      </c>
      <c r="R1438" s="264">
        <v>2</v>
      </c>
      <c r="S1438" s="264">
        <v>0</v>
      </c>
      <c r="T1438" s="265">
        <v>0.015</v>
      </c>
      <c r="U1438" s="266">
        <v>0</v>
      </c>
      <c r="V1438" s="266">
        <v>44</v>
      </c>
      <c r="W1438" s="266">
        <v>42</v>
      </c>
      <c r="X1438" s="266">
        <v>0</v>
      </c>
      <c r="Y1438" s="264">
        <v>41</v>
      </c>
      <c r="Z1438" s="267">
        <v>0</v>
      </c>
      <c r="AA1438" s="267">
        <v>0</v>
      </c>
      <c r="AB1438" s="267">
        <v>0</v>
      </c>
      <c r="AC1438" s="268">
        <v>0</v>
      </c>
      <c r="AD1438" s="269">
        <v>0</v>
      </c>
      <c r="AE1438" s="270">
        <v>0</v>
      </c>
      <c r="AF1438" s="271">
        <v>13</v>
      </c>
      <c r="AG1438" s="271">
        <v>0</v>
      </c>
      <c r="AH1438" s="271">
        <v>0</v>
      </c>
      <c r="AI1438" s="271">
        <v>12</v>
      </c>
      <c r="AJ1438" s="271">
        <v>0</v>
      </c>
      <c r="AK1438" s="268">
        <v>0</v>
      </c>
      <c r="AL1438" s="268">
        <v>0</v>
      </c>
      <c r="AM1438" s="269">
        <v>0</v>
      </c>
    </row>
    <row r="1439" spans="1:39">
      <c r="A1439" s="279" t="s">
        <v>1972</v>
      </c>
      <c r="B1439" s="280" t="s">
        <v>3360</v>
      </c>
      <c r="C1439" s="262" t="s">
        <v>2316</v>
      </c>
      <c r="D1439" s="280" t="s">
        <v>2317</v>
      </c>
      <c r="E1439" s="263">
        <v>3712</v>
      </c>
      <c r="F1439" s="263">
        <v>123</v>
      </c>
      <c r="G1439" s="263">
        <v>81</v>
      </c>
      <c r="H1439" s="263">
        <v>0</v>
      </c>
      <c r="I1439" s="263">
        <v>0</v>
      </c>
      <c r="J1439" s="264">
        <v>2364</v>
      </c>
      <c r="K1439" s="264">
        <v>45</v>
      </c>
      <c r="L1439" s="264">
        <v>44</v>
      </c>
      <c r="M1439" s="264">
        <v>14</v>
      </c>
      <c r="N1439" s="264">
        <v>0</v>
      </c>
      <c r="O1439" s="264">
        <v>2433</v>
      </c>
      <c r="P1439" s="264">
        <v>72</v>
      </c>
      <c r="Q1439" s="264">
        <v>72</v>
      </c>
      <c r="R1439" s="264">
        <v>38</v>
      </c>
      <c r="S1439" s="264">
        <v>0</v>
      </c>
      <c r="T1439" s="265">
        <v>0.015</v>
      </c>
      <c r="U1439" s="266">
        <v>85437</v>
      </c>
      <c r="V1439" s="266">
        <v>2060</v>
      </c>
      <c r="W1439" s="266">
        <v>2015</v>
      </c>
      <c r="X1439" s="266">
        <v>1</v>
      </c>
      <c r="Y1439" s="264">
        <v>1852</v>
      </c>
      <c r="Z1439" s="267">
        <v>0.0240996289663729</v>
      </c>
      <c r="AA1439" s="267">
        <v>0.033135775862069</v>
      </c>
      <c r="AB1439" s="267">
        <v>0.0190355329949239</v>
      </c>
      <c r="AC1439" s="268">
        <v>0.0295930949445129</v>
      </c>
      <c r="AD1439" s="269">
        <v>0.0141002428671451</v>
      </c>
      <c r="AE1439" s="270">
        <v>19335</v>
      </c>
      <c r="AF1439" s="271">
        <v>507</v>
      </c>
      <c r="AG1439" s="271">
        <v>1</v>
      </c>
      <c r="AH1439" s="271">
        <v>18232</v>
      </c>
      <c r="AI1439" s="271">
        <v>437</v>
      </c>
      <c r="AJ1439" s="271">
        <v>0</v>
      </c>
      <c r="AK1439" s="268">
        <v>0.026170157745022</v>
      </c>
      <c r="AL1439" s="268">
        <v>0.0239688459850812</v>
      </c>
      <c r="AM1439" s="269">
        <v>0.00220131175994081</v>
      </c>
    </row>
    <row r="1440" spans="1:39">
      <c r="A1440" s="279" t="s">
        <v>1972</v>
      </c>
      <c r="B1440" s="280" t="s">
        <v>3360</v>
      </c>
      <c r="C1440" s="262" t="s">
        <v>2318</v>
      </c>
      <c r="D1440" s="280" t="s">
        <v>2319</v>
      </c>
      <c r="E1440" s="263">
        <v>4195</v>
      </c>
      <c r="F1440" s="263">
        <v>76</v>
      </c>
      <c r="G1440" s="263">
        <v>59</v>
      </c>
      <c r="H1440" s="263">
        <v>10</v>
      </c>
      <c r="I1440" s="263">
        <v>0</v>
      </c>
      <c r="J1440" s="264">
        <v>3165</v>
      </c>
      <c r="K1440" s="264">
        <v>86</v>
      </c>
      <c r="L1440" s="264">
        <v>86</v>
      </c>
      <c r="M1440" s="264">
        <v>27</v>
      </c>
      <c r="N1440" s="264">
        <v>0</v>
      </c>
      <c r="O1440" s="264">
        <v>2725</v>
      </c>
      <c r="P1440" s="264">
        <v>51</v>
      </c>
      <c r="Q1440" s="264">
        <v>51</v>
      </c>
      <c r="R1440" s="264">
        <v>26</v>
      </c>
      <c r="S1440" s="264">
        <v>0</v>
      </c>
      <c r="T1440" s="265">
        <v>0.015</v>
      </c>
      <c r="U1440" s="266">
        <v>108533</v>
      </c>
      <c r="V1440" s="266">
        <v>2138</v>
      </c>
      <c r="W1440" s="266">
        <v>2120</v>
      </c>
      <c r="X1440" s="266">
        <v>0</v>
      </c>
      <c r="Y1440" s="264">
        <v>1959</v>
      </c>
      <c r="Z1440" s="267">
        <v>0.0196990776998701</v>
      </c>
      <c r="AA1440" s="267">
        <v>0.0181168057210965</v>
      </c>
      <c r="AB1440" s="267">
        <v>0.027172195892575</v>
      </c>
      <c r="AC1440" s="268">
        <v>0.0187155963302752</v>
      </c>
      <c r="AD1440" s="269">
        <v>-0.00905539017147849</v>
      </c>
      <c r="AE1440" s="270">
        <v>24252</v>
      </c>
      <c r="AF1440" s="271">
        <v>513</v>
      </c>
      <c r="AG1440" s="271">
        <v>0</v>
      </c>
      <c r="AH1440" s="271">
        <v>23326</v>
      </c>
      <c r="AI1440" s="271">
        <v>458</v>
      </c>
      <c r="AJ1440" s="271">
        <v>0</v>
      </c>
      <c r="AK1440" s="268">
        <v>0.0211528946066304</v>
      </c>
      <c r="AL1440" s="268">
        <v>0.019634742347595</v>
      </c>
      <c r="AM1440" s="269">
        <v>0.00151815225903542</v>
      </c>
    </row>
    <row r="1441" spans="1:39">
      <c r="A1441" s="279" t="s">
        <v>1972</v>
      </c>
      <c r="B1441" s="280" t="s">
        <v>3360</v>
      </c>
      <c r="C1441" s="262" t="s">
        <v>2320</v>
      </c>
      <c r="D1441" s="280" t="s">
        <v>2321</v>
      </c>
      <c r="E1441" s="263">
        <v>11674</v>
      </c>
      <c r="F1441" s="263">
        <v>333</v>
      </c>
      <c r="G1441" s="263">
        <v>128</v>
      </c>
      <c r="H1441" s="263">
        <v>0</v>
      </c>
      <c r="I1441" s="263">
        <v>0</v>
      </c>
      <c r="J1441" s="264">
        <v>7907</v>
      </c>
      <c r="K1441" s="264">
        <v>163</v>
      </c>
      <c r="L1441" s="264">
        <v>162</v>
      </c>
      <c r="M1441" s="264">
        <v>2</v>
      </c>
      <c r="N1441" s="264">
        <v>0</v>
      </c>
      <c r="O1441" s="264">
        <v>7736</v>
      </c>
      <c r="P1441" s="264">
        <v>275</v>
      </c>
      <c r="Q1441" s="264">
        <v>275</v>
      </c>
      <c r="R1441" s="264">
        <v>12</v>
      </c>
      <c r="S1441" s="264">
        <v>0</v>
      </c>
      <c r="T1441" s="265">
        <v>0.015</v>
      </c>
      <c r="U1441" s="266">
        <v>268140</v>
      </c>
      <c r="V1441" s="266">
        <v>7414</v>
      </c>
      <c r="W1441" s="266">
        <v>7208</v>
      </c>
      <c r="X1441" s="266">
        <v>1</v>
      </c>
      <c r="Y1441" s="264">
        <v>6380</v>
      </c>
      <c r="Z1441" s="267">
        <v>0.0276460058178563</v>
      </c>
      <c r="AA1441" s="267">
        <v>0.0285249271886243</v>
      </c>
      <c r="AB1441" s="267">
        <v>0.0206146452510434</v>
      </c>
      <c r="AC1441" s="268">
        <v>0.0355480868665977</v>
      </c>
      <c r="AD1441" s="269">
        <v>0.00791028193758091</v>
      </c>
      <c r="AE1441" s="270">
        <v>60912</v>
      </c>
      <c r="AF1441" s="271">
        <v>1770</v>
      </c>
      <c r="AG1441" s="271">
        <v>0</v>
      </c>
      <c r="AH1441" s="271">
        <v>57104</v>
      </c>
      <c r="AI1441" s="271">
        <v>1699</v>
      </c>
      <c r="AJ1441" s="271">
        <v>0</v>
      </c>
      <c r="AK1441" s="268">
        <v>0.0290583136327817</v>
      </c>
      <c r="AL1441" s="268">
        <v>0.0297527318576632</v>
      </c>
      <c r="AM1441" s="269">
        <v>-0.000694418224881494</v>
      </c>
    </row>
    <row r="1442" spans="1:39">
      <c r="A1442" s="279" t="s">
        <v>1972</v>
      </c>
      <c r="B1442" s="280" t="s">
        <v>3360</v>
      </c>
      <c r="C1442" s="262" t="s">
        <v>2322</v>
      </c>
      <c r="D1442" s="280" t="s">
        <v>2323</v>
      </c>
      <c r="E1442" s="263">
        <v>0</v>
      </c>
      <c r="F1442" s="263">
        <v>0</v>
      </c>
      <c r="G1442" s="263">
        <v>0</v>
      </c>
      <c r="H1442" s="263">
        <v>0</v>
      </c>
      <c r="I1442" s="263">
        <v>0</v>
      </c>
      <c r="J1442" s="264">
        <v>0</v>
      </c>
      <c r="K1442" s="264">
        <v>0</v>
      </c>
      <c r="L1442" s="264">
        <v>0</v>
      </c>
      <c r="M1442" s="264">
        <v>0</v>
      </c>
      <c r="N1442" s="264">
        <v>0</v>
      </c>
      <c r="O1442" s="264">
        <v>0</v>
      </c>
      <c r="P1442" s="264">
        <v>0</v>
      </c>
      <c r="Q1442" s="264">
        <v>0</v>
      </c>
      <c r="R1442" s="264">
        <v>0</v>
      </c>
      <c r="S1442" s="264">
        <v>0</v>
      </c>
      <c r="T1442" s="265">
        <v>0.015</v>
      </c>
      <c r="U1442" s="266">
        <v>0</v>
      </c>
      <c r="V1442" s="266">
        <v>0</v>
      </c>
      <c r="W1442" s="266">
        <v>0</v>
      </c>
      <c r="X1442" s="266">
        <v>0</v>
      </c>
      <c r="Y1442" s="264">
        <v>0</v>
      </c>
      <c r="Z1442" s="267">
        <v>0</v>
      </c>
      <c r="AA1442" s="267">
        <v>0</v>
      </c>
      <c r="AB1442" s="267">
        <v>0</v>
      </c>
      <c r="AC1442" s="268">
        <v>0</v>
      </c>
      <c r="AD1442" s="269">
        <v>0</v>
      </c>
      <c r="AE1442" s="270">
        <v>0</v>
      </c>
      <c r="AF1442" s="271">
        <v>0</v>
      </c>
      <c r="AG1442" s="271">
        <v>0</v>
      </c>
      <c r="AH1442" s="271">
        <v>0</v>
      </c>
      <c r="AI1442" s="271">
        <v>0</v>
      </c>
      <c r="AJ1442" s="271">
        <v>0</v>
      </c>
      <c r="AK1442" s="268">
        <v>0</v>
      </c>
      <c r="AL1442" s="268">
        <v>0</v>
      </c>
      <c r="AM1442" s="269">
        <v>0</v>
      </c>
    </row>
    <row r="1443" spans="1:39">
      <c r="A1443" s="279" t="s">
        <v>1972</v>
      </c>
      <c r="B1443" s="280" t="s">
        <v>3360</v>
      </c>
      <c r="C1443" s="262" t="s">
        <v>2324</v>
      </c>
      <c r="D1443" s="280" t="s">
        <v>2325</v>
      </c>
      <c r="E1443" s="263">
        <v>5430</v>
      </c>
      <c r="F1443" s="263">
        <v>146</v>
      </c>
      <c r="G1443" s="263">
        <v>84</v>
      </c>
      <c r="H1443" s="263">
        <v>1</v>
      </c>
      <c r="I1443" s="263">
        <v>0</v>
      </c>
      <c r="J1443" s="264">
        <v>3424</v>
      </c>
      <c r="K1443" s="264">
        <v>97</v>
      </c>
      <c r="L1443" s="264">
        <v>97</v>
      </c>
      <c r="M1443" s="264">
        <v>0</v>
      </c>
      <c r="N1443" s="264">
        <v>0</v>
      </c>
      <c r="O1443" s="264">
        <v>3767</v>
      </c>
      <c r="P1443" s="264">
        <v>113</v>
      </c>
      <c r="Q1443" s="264">
        <v>113</v>
      </c>
      <c r="R1443" s="264">
        <v>34</v>
      </c>
      <c r="S1443" s="264">
        <v>0</v>
      </c>
      <c r="T1443" s="265">
        <v>0.015</v>
      </c>
      <c r="U1443" s="266">
        <v>131564</v>
      </c>
      <c r="V1443" s="266">
        <v>3368</v>
      </c>
      <c r="W1443" s="266">
        <v>3306</v>
      </c>
      <c r="X1443" s="266">
        <v>0</v>
      </c>
      <c r="Y1443" s="264">
        <v>3012</v>
      </c>
      <c r="Z1443" s="267">
        <v>0.0255997081268432</v>
      </c>
      <c r="AA1443" s="267">
        <v>0.0268876611418048</v>
      </c>
      <c r="AB1443" s="267">
        <v>0.0283294392523364</v>
      </c>
      <c r="AC1443" s="268">
        <v>0.0299973453676666</v>
      </c>
      <c r="AD1443" s="269">
        <v>-0.00144177811053166</v>
      </c>
      <c r="AE1443" s="270">
        <v>29063</v>
      </c>
      <c r="AF1443" s="271">
        <v>744</v>
      </c>
      <c r="AG1443" s="271">
        <v>0</v>
      </c>
      <c r="AH1443" s="271">
        <v>28603</v>
      </c>
      <c r="AI1443" s="271">
        <v>734</v>
      </c>
      <c r="AJ1443" s="271">
        <v>0</v>
      </c>
      <c r="AK1443" s="268">
        <v>0.0255995595774696</v>
      </c>
      <c r="AL1443" s="268">
        <v>0.0256616438835087</v>
      </c>
      <c r="AM1443" s="269">
        <v>-6.20843060390869e-5</v>
      </c>
    </row>
    <row r="1444" spans="1:39">
      <c r="A1444" s="279" t="s">
        <v>1972</v>
      </c>
      <c r="B1444" s="280" t="s">
        <v>3360</v>
      </c>
      <c r="C1444" s="262" t="s">
        <v>2326</v>
      </c>
      <c r="D1444" s="280" t="s">
        <v>2327</v>
      </c>
      <c r="E1444" s="263">
        <v>0</v>
      </c>
      <c r="F1444" s="263">
        <v>0</v>
      </c>
      <c r="G1444" s="263">
        <v>0</v>
      </c>
      <c r="H1444" s="263">
        <v>0</v>
      </c>
      <c r="I1444" s="263">
        <v>0</v>
      </c>
      <c r="J1444" s="264">
        <v>0</v>
      </c>
      <c r="K1444" s="264">
        <v>0</v>
      </c>
      <c r="L1444" s="264">
        <v>0</v>
      </c>
      <c r="M1444" s="264">
        <v>0</v>
      </c>
      <c r="N1444" s="264">
        <v>0</v>
      </c>
      <c r="O1444" s="264">
        <v>0</v>
      </c>
      <c r="P1444" s="264">
        <v>0</v>
      </c>
      <c r="Q1444" s="264">
        <v>0</v>
      </c>
      <c r="R1444" s="264">
        <v>0</v>
      </c>
      <c r="S1444" s="264">
        <v>0</v>
      </c>
      <c r="T1444" s="265">
        <v>0.015</v>
      </c>
      <c r="U1444" s="266">
        <v>0</v>
      </c>
      <c r="V1444" s="266">
        <v>19</v>
      </c>
      <c r="W1444" s="266">
        <v>19</v>
      </c>
      <c r="X1444" s="266">
        <v>0</v>
      </c>
      <c r="Y1444" s="264">
        <v>19</v>
      </c>
      <c r="Z1444" s="267">
        <v>0</v>
      </c>
      <c r="AA1444" s="267">
        <v>0</v>
      </c>
      <c r="AB1444" s="267">
        <v>0</v>
      </c>
      <c r="AC1444" s="268">
        <v>0</v>
      </c>
      <c r="AD1444" s="269">
        <v>0</v>
      </c>
      <c r="AE1444" s="270">
        <v>0</v>
      </c>
      <c r="AF1444" s="271">
        <v>0</v>
      </c>
      <c r="AG1444" s="271">
        <v>0</v>
      </c>
      <c r="AH1444" s="271">
        <v>0</v>
      </c>
      <c r="AI1444" s="271">
        <v>2</v>
      </c>
      <c r="AJ1444" s="271">
        <v>0</v>
      </c>
      <c r="AK1444" s="268">
        <v>0</v>
      </c>
      <c r="AL1444" s="268">
        <v>0</v>
      </c>
      <c r="AM1444" s="269">
        <v>0</v>
      </c>
    </row>
    <row r="1445" spans="1:39">
      <c r="A1445" s="279" t="s">
        <v>1972</v>
      </c>
      <c r="B1445" s="280" t="s">
        <v>3360</v>
      </c>
      <c r="C1445" s="262" t="s">
        <v>2328</v>
      </c>
      <c r="D1445" s="280" t="s">
        <v>2329</v>
      </c>
      <c r="E1445" s="263">
        <v>10451</v>
      </c>
      <c r="F1445" s="263">
        <v>519</v>
      </c>
      <c r="G1445" s="263">
        <v>247</v>
      </c>
      <c r="H1445" s="263">
        <v>2</v>
      </c>
      <c r="I1445" s="263">
        <v>0</v>
      </c>
      <c r="J1445" s="264">
        <v>6727</v>
      </c>
      <c r="K1445" s="264">
        <v>282</v>
      </c>
      <c r="L1445" s="264">
        <v>282</v>
      </c>
      <c r="M1445" s="264">
        <v>1</v>
      </c>
      <c r="N1445" s="264">
        <v>1</v>
      </c>
      <c r="O1445" s="264">
        <v>6941</v>
      </c>
      <c r="P1445" s="264">
        <v>395</v>
      </c>
      <c r="Q1445" s="264">
        <v>394</v>
      </c>
      <c r="R1445" s="264">
        <v>24</v>
      </c>
      <c r="S1445" s="264">
        <v>0</v>
      </c>
      <c r="T1445" s="265">
        <v>0.015</v>
      </c>
      <c r="U1445" s="266">
        <v>235517</v>
      </c>
      <c r="V1445" s="266">
        <v>10440</v>
      </c>
      <c r="W1445" s="266">
        <v>10167</v>
      </c>
      <c r="X1445" s="266">
        <v>5</v>
      </c>
      <c r="Y1445" s="264">
        <v>9016</v>
      </c>
      <c r="Z1445" s="267">
        <v>0.044306780402264</v>
      </c>
      <c r="AA1445" s="267">
        <v>0.0496603195866424</v>
      </c>
      <c r="AB1445" s="267">
        <v>0.0417719637282593</v>
      </c>
      <c r="AC1445" s="268">
        <v>0.0569082264803342</v>
      </c>
      <c r="AD1445" s="269">
        <v>0.00788835585838317</v>
      </c>
      <c r="AE1445" s="270">
        <v>54274</v>
      </c>
      <c r="AF1445" s="271">
        <v>2590</v>
      </c>
      <c r="AG1445" s="271">
        <v>1</v>
      </c>
      <c r="AH1445" s="271">
        <v>50643</v>
      </c>
      <c r="AI1445" s="271">
        <v>2305</v>
      </c>
      <c r="AJ1445" s="271">
        <v>1</v>
      </c>
      <c r="AK1445" s="268">
        <v>0.0477023989387184</v>
      </c>
      <c r="AL1445" s="268">
        <v>0.0454949351341745</v>
      </c>
      <c r="AM1445" s="269">
        <v>0.00220746380454383</v>
      </c>
    </row>
    <row r="1446" spans="1:39">
      <c r="A1446" s="279" t="s">
        <v>1972</v>
      </c>
      <c r="B1446" s="280" t="s">
        <v>3360</v>
      </c>
      <c r="C1446" s="262" t="s">
        <v>2330</v>
      </c>
      <c r="D1446" s="280" t="s">
        <v>2331</v>
      </c>
      <c r="E1446" s="263">
        <v>6024</v>
      </c>
      <c r="F1446" s="263">
        <v>84</v>
      </c>
      <c r="G1446" s="263">
        <v>55</v>
      </c>
      <c r="H1446" s="263">
        <v>4</v>
      </c>
      <c r="I1446" s="263">
        <v>0</v>
      </c>
      <c r="J1446" s="264">
        <v>3908</v>
      </c>
      <c r="K1446" s="264">
        <v>79</v>
      </c>
      <c r="L1446" s="264">
        <v>79</v>
      </c>
      <c r="M1446" s="264">
        <v>7</v>
      </c>
      <c r="N1446" s="264">
        <v>0</v>
      </c>
      <c r="O1446" s="264">
        <v>4176</v>
      </c>
      <c r="P1446" s="264">
        <v>101</v>
      </c>
      <c r="Q1446" s="264">
        <v>101</v>
      </c>
      <c r="R1446" s="264">
        <v>56</v>
      </c>
      <c r="S1446" s="264">
        <v>0</v>
      </c>
      <c r="T1446" s="265">
        <v>0.015</v>
      </c>
      <c r="U1446" s="266">
        <v>145386</v>
      </c>
      <c r="V1446" s="266">
        <v>2704</v>
      </c>
      <c r="W1446" s="266">
        <v>2674</v>
      </c>
      <c r="X1446" s="266">
        <v>3</v>
      </c>
      <c r="Y1446" s="264">
        <v>2473</v>
      </c>
      <c r="Z1446" s="267">
        <v>0.018578129943736</v>
      </c>
      <c r="AA1446" s="267">
        <v>0.0139442231075697</v>
      </c>
      <c r="AB1446" s="267">
        <v>0.0202149437052201</v>
      </c>
      <c r="AC1446" s="268">
        <v>0.0241858237547893</v>
      </c>
      <c r="AD1446" s="269">
        <v>-0.00627072059765034</v>
      </c>
      <c r="AE1446" s="270">
        <v>32765</v>
      </c>
      <c r="AF1446" s="271">
        <v>588</v>
      </c>
      <c r="AG1446" s="271">
        <v>0</v>
      </c>
      <c r="AH1446" s="271">
        <v>31370</v>
      </c>
      <c r="AI1446" s="271">
        <v>565</v>
      </c>
      <c r="AJ1446" s="271">
        <v>0</v>
      </c>
      <c r="AK1446" s="268">
        <v>0.0179459789409431</v>
      </c>
      <c r="AL1446" s="268">
        <v>0.0180108383806184</v>
      </c>
      <c r="AM1446" s="269">
        <v>-6.48594396753487e-5</v>
      </c>
    </row>
    <row r="1447" spans="1:39">
      <c r="A1447" s="279" t="s">
        <v>1972</v>
      </c>
      <c r="B1447" s="280" t="s">
        <v>3360</v>
      </c>
      <c r="C1447" s="262" t="s">
        <v>2332</v>
      </c>
      <c r="D1447" s="280" t="s">
        <v>2333</v>
      </c>
      <c r="E1447" s="263">
        <v>743</v>
      </c>
      <c r="F1447" s="263">
        <v>12</v>
      </c>
      <c r="G1447" s="263">
        <v>12</v>
      </c>
      <c r="H1447" s="263">
        <v>7</v>
      </c>
      <c r="I1447" s="263">
        <v>0</v>
      </c>
      <c r="J1447" s="264">
        <v>453</v>
      </c>
      <c r="K1447" s="264">
        <v>1</v>
      </c>
      <c r="L1447" s="264">
        <v>1</v>
      </c>
      <c r="M1447" s="264">
        <v>0</v>
      </c>
      <c r="N1447" s="264">
        <v>0</v>
      </c>
      <c r="O1447" s="264">
        <v>795</v>
      </c>
      <c r="P1447" s="264">
        <v>6</v>
      </c>
      <c r="Q1447" s="264">
        <v>6</v>
      </c>
      <c r="R1447" s="264">
        <v>6</v>
      </c>
      <c r="S1447" s="264">
        <v>0</v>
      </c>
      <c r="T1447" s="265">
        <v>0.015</v>
      </c>
      <c r="U1447" s="266">
        <v>15189</v>
      </c>
      <c r="V1447" s="266">
        <v>287</v>
      </c>
      <c r="W1447" s="266">
        <v>287</v>
      </c>
      <c r="X1447" s="266">
        <v>0</v>
      </c>
      <c r="Y1447" s="264">
        <v>281</v>
      </c>
      <c r="Z1447" s="267">
        <v>0.0188952531437224</v>
      </c>
      <c r="AA1447" s="267">
        <v>0.0161507402422611</v>
      </c>
      <c r="AB1447" s="267">
        <v>0.0022075055187638</v>
      </c>
      <c r="AC1447" s="268">
        <v>0.00754716981132075</v>
      </c>
      <c r="AD1447" s="269">
        <v>0.0139432347234973</v>
      </c>
      <c r="AE1447" s="270">
        <v>3651</v>
      </c>
      <c r="AF1447" s="271">
        <v>45</v>
      </c>
      <c r="AG1447" s="271">
        <v>0</v>
      </c>
      <c r="AH1447" s="271">
        <v>3346</v>
      </c>
      <c r="AI1447" s="271">
        <v>62</v>
      </c>
      <c r="AJ1447" s="271">
        <v>0</v>
      </c>
      <c r="AK1447" s="268">
        <v>0.0123253903040263</v>
      </c>
      <c r="AL1447" s="268">
        <v>0.0185295875672445</v>
      </c>
      <c r="AM1447" s="269">
        <v>-0.00620419726321818</v>
      </c>
    </row>
    <row r="1448" spans="1:39">
      <c r="A1448" s="279" t="s">
        <v>1972</v>
      </c>
      <c r="B1448" s="280" t="s">
        <v>3362</v>
      </c>
      <c r="C1448" s="262" t="s">
        <v>2334</v>
      </c>
      <c r="D1448" s="280" t="s">
        <v>2335</v>
      </c>
      <c r="E1448" s="263">
        <v>9299</v>
      </c>
      <c r="F1448" s="263">
        <v>156</v>
      </c>
      <c r="G1448" s="263">
        <v>112</v>
      </c>
      <c r="H1448" s="263">
        <v>0</v>
      </c>
      <c r="I1448" s="263">
        <v>0</v>
      </c>
      <c r="J1448" s="264">
        <v>6877</v>
      </c>
      <c r="K1448" s="264">
        <v>160</v>
      </c>
      <c r="L1448" s="264">
        <v>159</v>
      </c>
      <c r="M1448" s="264">
        <v>1</v>
      </c>
      <c r="N1448" s="264">
        <v>0</v>
      </c>
      <c r="O1448" s="264">
        <v>7039</v>
      </c>
      <c r="P1448" s="264">
        <v>153</v>
      </c>
      <c r="Q1448" s="264">
        <v>153</v>
      </c>
      <c r="R1448" s="264">
        <v>63</v>
      </c>
      <c r="S1448" s="264">
        <v>1</v>
      </c>
      <c r="T1448" s="265">
        <v>0.015</v>
      </c>
      <c r="U1448" s="266">
        <v>229432</v>
      </c>
      <c r="V1448" s="266">
        <v>4863</v>
      </c>
      <c r="W1448" s="266">
        <v>4818</v>
      </c>
      <c r="X1448" s="266">
        <v>4</v>
      </c>
      <c r="Y1448" s="264">
        <v>4416</v>
      </c>
      <c r="Z1448" s="267">
        <v>0.0211783883677953</v>
      </c>
      <c r="AA1448" s="267">
        <v>0.0167759974190773</v>
      </c>
      <c r="AB1448" s="267">
        <v>0.0232659589937473</v>
      </c>
      <c r="AC1448" s="268">
        <v>0.0215939764171047</v>
      </c>
      <c r="AD1448" s="269">
        <v>-0.00648996157466996</v>
      </c>
      <c r="AE1448" s="270">
        <v>53053</v>
      </c>
      <c r="AF1448" s="271">
        <v>1120</v>
      </c>
      <c r="AG1448" s="271">
        <v>1</v>
      </c>
      <c r="AH1448" s="271">
        <v>50586</v>
      </c>
      <c r="AI1448" s="271">
        <v>1105</v>
      </c>
      <c r="AJ1448" s="271">
        <v>2</v>
      </c>
      <c r="AK1448" s="268">
        <v>0.0210921154317381</v>
      </c>
      <c r="AL1448" s="268">
        <v>0.0218044518246155</v>
      </c>
      <c r="AM1448" s="269">
        <v>-0.000712336392877433</v>
      </c>
    </row>
    <row r="1449" spans="1:39">
      <c r="A1449" s="279" t="s">
        <v>1972</v>
      </c>
      <c r="B1449" s="280" t="s">
        <v>3361</v>
      </c>
      <c r="C1449" s="262" t="s">
        <v>2336</v>
      </c>
      <c r="D1449" s="280" t="s">
        <v>2337</v>
      </c>
      <c r="E1449" s="263">
        <v>0</v>
      </c>
      <c r="F1449" s="263">
        <v>0</v>
      </c>
      <c r="G1449" s="263">
        <v>0</v>
      </c>
      <c r="H1449" s="263">
        <v>0</v>
      </c>
      <c r="I1449" s="263">
        <v>0</v>
      </c>
      <c r="J1449" s="264">
        <v>0</v>
      </c>
      <c r="K1449" s="264">
        <v>0</v>
      </c>
      <c r="L1449" s="264">
        <v>0</v>
      </c>
      <c r="M1449" s="264">
        <v>0</v>
      </c>
      <c r="N1449" s="264">
        <v>0</v>
      </c>
      <c r="O1449" s="264">
        <v>0</v>
      </c>
      <c r="P1449" s="264">
        <v>0</v>
      </c>
      <c r="Q1449" s="264">
        <v>0</v>
      </c>
      <c r="R1449" s="264">
        <v>0</v>
      </c>
      <c r="S1449" s="264">
        <v>0</v>
      </c>
      <c r="T1449" s="265">
        <v>0.015</v>
      </c>
      <c r="U1449" s="266">
        <v>0</v>
      </c>
      <c r="V1449" s="266">
        <v>0</v>
      </c>
      <c r="W1449" s="266">
        <v>0</v>
      </c>
      <c r="X1449" s="266">
        <v>0</v>
      </c>
      <c r="Y1449" s="264">
        <v>0</v>
      </c>
      <c r="Z1449" s="267">
        <v>0</v>
      </c>
      <c r="AA1449" s="267">
        <v>0</v>
      </c>
      <c r="AB1449" s="267">
        <v>0</v>
      </c>
      <c r="AC1449" s="268">
        <v>0</v>
      </c>
      <c r="AD1449" s="269">
        <v>0</v>
      </c>
      <c r="AE1449" s="270">
        <v>0</v>
      </c>
      <c r="AF1449" s="271">
        <v>0</v>
      </c>
      <c r="AG1449" s="271">
        <v>0</v>
      </c>
      <c r="AH1449" s="271">
        <v>0</v>
      </c>
      <c r="AI1449" s="271">
        <v>0</v>
      </c>
      <c r="AJ1449" s="271">
        <v>0</v>
      </c>
      <c r="AK1449" s="268">
        <v>0</v>
      </c>
      <c r="AL1449" s="268">
        <v>0</v>
      </c>
      <c r="AM1449" s="269">
        <v>0</v>
      </c>
    </row>
    <row r="1450" spans="1:39">
      <c r="A1450" s="279" t="s">
        <v>1972</v>
      </c>
      <c r="B1450" s="280" t="s">
        <v>3361</v>
      </c>
      <c r="C1450" s="262" t="s">
        <v>2338</v>
      </c>
      <c r="D1450" s="280" t="s">
        <v>2339</v>
      </c>
      <c r="E1450" s="263">
        <v>6</v>
      </c>
      <c r="F1450" s="263">
        <v>5</v>
      </c>
      <c r="G1450" s="263">
        <v>5</v>
      </c>
      <c r="H1450" s="263">
        <v>4</v>
      </c>
      <c r="I1450" s="263">
        <v>0</v>
      </c>
      <c r="J1450" s="264">
        <v>0</v>
      </c>
      <c r="K1450" s="264">
        <v>7</v>
      </c>
      <c r="L1450" s="264">
        <v>7</v>
      </c>
      <c r="M1450" s="264">
        <v>7</v>
      </c>
      <c r="N1450" s="264">
        <v>0</v>
      </c>
      <c r="O1450" s="264">
        <v>0</v>
      </c>
      <c r="P1450" s="264">
        <v>11</v>
      </c>
      <c r="Q1450" s="264">
        <v>11</v>
      </c>
      <c r="R1450" s="264">
        <v>11</v>
      </c>
      <c r="S1450" s="264">
        <v>0</v>
      </c>
      <c r="T1450" s="265">
        <v>0.015</v>
      </c>
      <c r="U1450" s="266">
        <v>25</v>
      </c>
      <c r="V1450" s="266">
        <v>214</v>
      </c>
      <c r="W1450" s="266">
        <v>213</v>
      </c>
      <c r="X1450" s="266">
        <v>0</v>
      </c>
      <c r="Y1450" s="264">
        <v>212</v>
      </c>
      <c r="Z1450" s="267">
        <v>8.56</v>
      </c>
      <c r="AA1450" s="267">
        <v>0.833333333333333</v>
      </c>
      <c r="AB1450" s="267">
        <v>0</v>
      </c>
      <c r="AC1450" s="268">
        <v>0</v>
      </c>
      <c r="AD1450" s="269">
        <v>0.833333333333333</v>
      </c>
      <c r="AE1450" s="270">
        <v>24</v>
      </c>
      <c r="AF1450" s="271">
        <v>35</v>
      </c>
      <c r="AG1450" s="271">
        <v>0</v>
      </c>
      <c r="AH1450" s="271">
        <v>1</v>
      </c>
      <c r="AI1450" s="271">
        <v>36</v>
      </c>
      <c r="AJ1450" s="271">
        <v>0</v>
      </c>
      <c r="AK1450" s="268">
        <v>1.45833333333333</v>
      </c>
      <c r="AL1450" s="268">
        <v>36</v>
      </c>
      <c r="AM1450" s="269">
        <v>-34.5416666666667</v>
      </c>
    </row>
    <row r="1451" spans="1:39">
      <c r="A1451" s="279" t="s">
        <v>1972</v>
      </c>
      <c r="B1451" s="280" t="s">
        <v>3361</v>
      </c>
      <c r="C1451" s="262" t="s">
        <v>2340</v>
      </c>
      <c r="D1451" s="280" t="s">
        <v>2341</v>
      </c>
      <c r="E1451" s="263">
        <v>0</v>
      </c>
      <c r="F1451" s="263">
        <v>0</v>
      </c>
      <c r="G1451" s="263">
        <v>0</v>
      </c>
      <c r="H1451" s="263">
        <v>0</v>
      </c>
      <c r="I1451" s="263">
        <v>0</v>
      </c>
      <c r="J1451" s="264">
        <v>0</v>
      </c>
      <c r="K1451" s="264">
        <v>3</v>
      </c>
      <c r="L1451" s="264">
        <v>3</v>
      </c>
      <c r="M1451" s="264">
        <v>2</v>
      </c>
      <c r="N1451" s="264">
        <v>0</v>
      </c>
      <c r="O1451" s="264">
        <v>0</v>
      </c>
      <c r="P1451" s="264">
        <v>7</v>
      </c>
      <c r="Q1451" s="264">
        <v>7</v>
      </c>
      <c r="R1451" s="264">
        <v>7</v>
      </c>
      <c r="S1451" s="264">
        <v>0</v>
      </c>
      <c r="T1451" s="265">
        <v>0.015</v>
      </c>
      <c r="U1451" s="266">
        <v>0</v>
      </c>
      <c r="V1451" s="266">
        <v>92</v>
      </c>
      <c r="W1451" s="266">
        <v>92</v>
      </c>
      <c r="X1451" s="266">
        <v>0</v>
      </c>
      <c r="Y1451" s="264">
        <v>91</v>
      </c>
      <c r="Z1451" s="267">
        <v>0</v>
      </c>
      <c r="AA1451" s="267">
        <v>0</v>
      </c>
      <c r="AB1451" s="267">
        <v>0</v>
      </c>
      <c r="AC1451" s="268">
        <v>0</v>
      </c>
      <c r="AD1451" s="269">
        <v>0</v>
      </c>
      <c r="AE1451" s="270">
        <v>0</v>
      </c>
      <c r="AF1451" s="271">
        <v>11</v>
      </c>
      <c r="AG1451" s="271">
        <v>0</v>
      </c>
      <c r="AH1451" s="271">
        <v>0</v>
      </c>
      <c r="AI1451" s="271">
        <v>12</v>
      </c>
      <c r="AJ1451" s="271">
        <v>0</v>
      </c>
      <c r="AK1451" s="268">
        <v>0</v>
      </c>
      <c r="AL1451" s="268">
        <v>0</v>
      </c>
      <c r="AM1451" s="269">
        <v>0</v>
      </c>
    </row>
    <row r="1452" spans="1:39">
      <c r="A1452" s="279" t="s">
        <v>1972</v>
      </c>
      <c r="B1452" s="280" t="s">
        <v>3361</v>
      </c>
      <c r="C1452" s="262" t="s">
        <v>2342</v>
      </c>
      <c r="D1452" s="280" t="s">
        <v>2343</v>
      </c>
      <c r="E1452" s="263">
        <v>12367</v>
      </c>
      <c r="F1452" s="263">
        <v>163</v>
      </c>
      <c r="G1452" s="263">
        <v>109</v>
      </c>
      <c r="H1452" s="263">
        <v>0</v>
      </c>
      <c r="I1452" s="263">
        <v>0</v>
      </c>
      <c r="J1452" s="264">
        <v>8144</v>
      </c>
      <c r="K1452" s="264">
        <v>197</v>
      </c>
      <c r="L1452" s="264">
        <v>196</v>
      </c>
      <c r="M1452" s="264">
        <v>3</v>
      </c>
      <c r="N1452" s="264">
        <v>0</v>
      </c>
      <c r="O1452" s="264">
        <v>8771</v>
      </c>
      <c r="P1452" s="264">
        <v>144</v>
      </c>
      <c r="Q1452" s="264">
        <v>143</v>
      </c>
      <c r="R1452" s="264">
        <v>15</v>
      </c>
      <c r="S1452" s="264">
        <v>0</v>
      </c>
      <c r="T1452" s="265">
        <v>0.015</v>
      </c>
      <c r="U1452" s="266">
        <v>289591</v>
      </c>
      <c r="V1452" s="266">
        <v>6275</v>
      </c>
      <c r="W1452" s="266">
        <v>6217</v>
      </c>
      <c r="X1452" s="266">
        <v>2</v>
      </c>
      <c r="Y1452" s="264">
        <v>5676</v>
      </c>
      <c r="Z1452" s="267">
        <v>0.02166158478682</v>
      </c>
      <c r="AA1452" s="267">
        <v>0.0131802377294413</v>
      </c>
      <c r="AB1452" s="267">
        <v>0.0241895874263261</v>
      </c>
      <c r="AC1452" s="268">
        <v>0.0164177402804697</v>
      </c>
      <c r="AD1452" s="269">
        <v>-0.0110093496968849</v>
      </c>
      <c r="AE1452" s="270">
        <v>65608</v>
      </c>
      <c r="AF1452" s="271">
        <v>1335</v>
      </c>
      <c r="AG1452" s="271">
        <v>0</v>
      </c>
      <c r="AH1452" s="271">
        <v>61849</v>
      </c>
      <c r="AI1452" s="271">
        <v>1532</v>
      </c>
      <c r="AJ1452" s="271">
        <v>0</v>
      </c>
      <c r="AK1452" s="268">
        <v>0.0203481282770394</v>
      </c>
      <c r="AL1452" s="268">
        <v>0.0247700043654707</v>
      </c>
      <c r="AM1452" s="269">
        <v>-0.00442187608843136</v>
      </c>
    </row>
    <row r="1453" spans="1:39">
      <c r="A1453" s="279" t="s">
        <v>1972</v>
      </c>
      <c r="B1453" s="280" t="s">
        <v>3361</v>
      </c>
      <c r="C1453" s="262" t="s">
        <v>2344</v>
      </c>
      <c r="D1453" s="280" t="s">
        <v>2345</v>
      </c>
      <c r="E1453" s="263">
        <v>0</v>
      </c>
      <c r="F1453" s="263">
        <v>3</v>
      </c>
      <c r="G1453" s="263">
        <v>3</v>
      </c>
      <c r="H1453" s="263">
        <v>2</v>
      </c>
      <c r="I1453" s="263">
        <v>0</v>
      </c>
      <c r="J1453" s="264">
        <v>0</v>
      </c>
      <c r="K1453" s="264">
        <v>4</v>
      </c>
      <c r="L1453" s="264">
        <v>4</v>
      </c>
      <c r="M1453" s="264">
        <v>4</v>
      </c>
      <c r="N1453" s="264">
        <v>0</v>
      </c>
      <c r="O1453" s="264">
        <v>0</v>
      </c>
      <c r="P1453" s="264">
        <v>0</v>
      </c>
      <c r="Q1453" s="264">
        <v>0</v>
      </c>
      <c r="R1453" s="264">
        <v>0</v>
      </c>
      <c r="S1453" s="264">
        <v>0</v>
      </c>
      <c r="T1453" s="265">
        <v>0.015</v>
      </c>
      <c r="U1453" s="266">
        <v>0</v>
      </c>
      <c r="V1453" s="266">
        <v>66</v>
      </c>
      <c r="W1453" s="266">
        <v>66</v>
      </c>
      <c r="X1453" s="266">
        <v>0</v>
      </c>
      <c r="Y1453" s="264">
        <v>65</v>
      </c>
      <c r="Z1453" s="267">
        <v>0</v>
      </c>
      <c r="AA1453" s="267">
        <v>0</v>
      </c>
      <c r="AB1453" s="267">
        <v>0</v>
      </c>
      <c r="AC1453" s="268">
        <v>0</v>
      </c>
      <c r="AD1453" s="269">
        <v>0</v>
      </c>
      <c r="AE1453" s="270">
        <v>0</v>
      </c>
      <c r="AF1453" s="271">
        <v>13</v>
      </c>
      <c r="AG1453" s="271">
        <v>0</v>
      </c>
      <c r="AH1453" s="271">
        <v>0</v>
      </c>
      <c r="AI1453" s="271">
        <v>18</v>
      </c>
      <c r="AJ1453" s="271">
        <v>0</v>
      </c>
      <c r="AK1453" s="268">
        <v>0</v>
      </c>
      <c r="AL1453" s="268">
        <v>0</v>
      </c>
      <c r="AM1453" s="269">
        <v>0</v>
      </c>
    </row>
    <row r="1454" spans="1:39">
      <c r="A1454" s="279" t="s">
        <v>1972</v>
      </c>
      <c r="B1454" s="280" t="s">
        <v>3362</v>
      </c>
      <c r="C1454" s="262" t="s">
        <v>2346</v>
      </c>
      <c r="D1454" s="280" t="s">
        <v>2347</v>
      </c>
      <c r="E1454" s="263">
        <v>6258</v>
      </c>
      <c r="F1454" s="263">
        <v>198</v>
      </c>
      <c r="G1454" s="263">
        <v>148</v>
      </c>
      <c r="H1454" s="263">
        <v>10</v>
      </c>
      <c r="I1454" s="263">
        <v>0</v>
      </c>
      <c r="J1454" s="264">
        <v>4498</v>
      </c>
      <c r="K1454" s="264">
        <v>160</v>
      </c>
      <c r="L1454" s="264">
        <v>160</v>
      </c>
      <c r="M1454" s="264">
        <v>6</v>
      </c>
      <c r="N1454" s="264">
        <v>0</v>
      </c>
      <c r="O1454" s="264">
        <v>5045</v>
      </c>
      <c r="P1454" s="264">
        <v>206</v>
      </c>
      <c r="Q1454" s="264">
        <v>206</v>
      </c>
      <c r="R1454" s="264">
        <v>69</v>
      </c>
      <c r="S1454" s="264">
        <v>0</v>
      </c>
      <c r="T1454" s="265">
        <v>0.015</v>
      </c>
      <c r="U1454" s="266">
        <v>153931</v>
      </c>
      <c r="V1454" s="266">
        <v>6106</v>
      </c>
      <c r="W1454" s="266">
        <v>6053</v>
      </c>
      <c r="X1454" s="266">
        <v>2</v>
      </c>
      <c r="Y1454" s="264">
        <v>5558</v>
      </c>
      <c r="Z1454" s="267">
        <v>0.0396541307468931</v>
      </c>
      <c r="AA1454" s="267">
        <v>0.0316395014381592</v>
      </c>
      <c r="AB1454" s="267">
        <v>0.0355713650511338</v>
      </c>
      <c r="AC1454" s="268">
        <v>0.0408325074331021</v>
      </c>
      <c r="AD1454" s="269">
        <v>-0.00393186361297468</v>
      </c>
      <c r="AE1454" s="270">
        <v>35975</v>
      </c>
      <c r="AF1454" s="271">
        <v>1336</v>
      </c>
      <c r="AG1454" s="271">
        <v>0</v>
      </c>
      <c r="AH1454" s="271">
        <v>34043</v>
      </c>
      <c r="AI1454" s="271">
        <v>1355</v>
      </c>
      <c r="AJ1454" s="271">
        <v>0</v>
      </c>
      <c r="AK1454" s="268">
        <v>0.0371369006254343</v>
      </c>
      <c r="AL1454" s="268">
        <v>0.039802602590841</v>
      </c>
      <c r="AM1454" s="269">
        <v>-0.00266570196540666</v>
      </c>
    </row>
    <row r="1455" spans="1:39">
      <c r="A1455" s="279" t="s">
        <v>1972</v>
      </c>
      <c r="B1455" s="280" t="s">
        <v>3362</v>
      </c>
      <c r="C1455" s="262" t="s">
        <v>2348</v>
      </c>
      <c r="D1455" s="280" t="s">
        <v>2349</v>
      </c>
      <c r="E1455" s="263">
        <v>7522</v>
      </c>
      <c r="F1455" s="263">
        <v>189</v>
      </c>
      <c r="G1455" s="263">
        <v>131</v>
      </c>
      <c r="H1455" s="263">
        <v>7</v>
      </c>
      <c r="I1455" s="263">
        <v>0</v>
      </c>
      <c r="J1455" s="264">
        <v>4875</v>
      </c>
      <c r="K1455" s="264">
        <v>125</v>
      </c>
      <c r="L1455" s="264">
        <v>125</v>
      </c>
      <c r="M1455" s="264">
        <v>26</v>
      </c>
      <c r="N1455" s="264">
        <v>0</v>
      </c>
      <c r="O1455" s="264">
        <v>5125</v>
      </c>
      <c r="P1455" s="264">
        <v>174</v>
      </c>
      <c r="Q1455" s="264">
        <v>174</v>
      </c>
      <c r="R1455" s="264">
        <v>71</v>
      </c>
      <c r="S1455" s="264">
        <v>0</v>
      </c>
      <c r="T1455" s="265">
        <v>0.015</v>
      </c>
      <c r="U1455" s="266">
        <v>182911</v>
      </c>
      <c r="V1455" s="266">
        <v>4772</v>
      </c>
      <c r="W1455" s="266">
        <v>4713</v>
      </c>
      <c r="X1455" s="266">
        <v>0</v>
      </c>
      <c r="Y1455" s="264">
        <v>4328</v>
      </c>
      <c r="Z1455" s="267">
        <v>0.0260891909179874</v>
      </c>
      <c r="AA1455" s="267">
        <v>0.0251262961978197</v>
      </c>
      <c r="AB1455" s="267">
        <v>0.0256410256410256</v>
      </c>
      <c r="AC1455" s="268">
        <v>0.0339512195121951</v>
      </c>
      <c r="AD1455" s="269">
        <v>-0.000514729443205911</v>
      </c>
      <c r="AE1455" s="270">
        <v>40742</v>
      </c>
      <c r="AF1455" s="271">
        <v>1087</v>
      </c>
      <c r="AG1455" s="271">
        <v>0</v>
      </c>
      <c r="AH1455" s="271">
        <v>39772</v>
      </c>
      <c r="AI1455" s="271">
        <v>1020</v>
      </c>
      <c r="AJ1455" s="271">
        <v>0</v>
      </c>
      <c r="AK1455" s="268">
        <v>0.0266800844337539</v>
      </c>
      <c r="AL1455" s="268">
        <v>0.0256461832444936</v>
      </c>
      <c r="AM1455" s="269">
        <v>0.00103390118926025</v>
      </c>
    </row>
    <row r="1456" spans="1:39">
      <c r="A1456" s="279" t="s">
        <v>1972</v>
      </c>
      <c r="B1456" s="280" t="s">
        <v>3362</v>
      </c>
      <c r="C1456" s="262" t="s">
        <v>2350</v>
      </c>
      <c r="D1456" s="280" t="s">
        <v>2351</v>
      </c>
      <c r="E1456" s="263">
        <v>4368</v>
      </c>
      <c r="F1456" s="263">
        <v>68</v>
      </c>
      <c r="G1456" s="263">
        <v>44</v>
      </c>
      <c r="H1456" s="263">
        <v>1</v>
      </c>
      <c r="I1456" s="263">
        <v>0</v>
      </c>
      <c r="J1456" s="264">
        <v>2711</v>
      </c>
      <c r="K1456" s="264">
        <v>36</v>
      </c>
      <c r="L1456" s="264">
        <v>35</v>
      </c>
      <c r="M1456" s="264">
        <v>6</v>
      </c>
      <c r="N1456" s="264">
        <v>0</v>
      </c>
      <c r="O1456" s="264">
        <v>2779</v>
      </c>
      <c r="P1456" s="264">
        <v>62</v>
      </c>
      <c r="Q1456" s="264">
        <v>61</v>
      </c>
      <c r="R1456" s="264">
        <v>33</v>
      </c>
      <c r="S1456" s="264">
        <v>0</v>
      </c>
      <c r="T1456" s="265">
        <v>0.015</v>
      </c>
      <c r="U1456" s="266">
        <v>101459</v>
      </c>
      <c r="V1456" s="266">
        <v>1853</v>
      </c>
      <c r="W1456" s="266">
        <v>1823</v>
      </c>
      <c r="X1456" s="266">
        <v>2</v>
      </c>
      <c r="Y1456" s="264">
        <v>1706</v>
      </c>
      <c r="Z1456" s="267">
        <v>0.0182438226278595</v>
      </c>
      <c r="AA1456" s="267">
        <v>0.0155677655677656</v>
      </c>
      <c r="AB1456" s="267">
        <v>0.0132792327554408</v>
      </c>
      <c r="AC1456" s="268">
        <v>0.0223101835192515</v>
      </c>
      <c r="AD1456" s="269">
        <v>0.00228853281232477</v>
      </c>
      <c r="AE1456" s="270">
        <v>22719</v>
      </c>
      <c r="AF1456" s="271">
        <v>389</v>
      </c>
      <c r="AG1456" s="271">
        <v>0</v>
      </c>
      <c r="AH1456" s="271">
        <v>21849</v>
      </c>
      <c r="AI1456" s="271">
        <v>400</v>
      </c>
      <c r="AJ1456" s="271">
        <v>0</v>
      </c>
      <c r="AK1456" s="268">
        <v>0.0171222324926273</v>
      </c>
      <c r="AL1456" s="268">
        <v>0.0183074740262712</v>
      </c>
      <c r="AM1456" s="269">
        <v>-0.00118524153364391</v>
      </c>
    </row>
    <row r="1457" spans="1:39">
      <c r="A1457" s="279" t="s">
        <v>1972</v>
      </c>
      <c r="B1457" s="280" t="s">
        <v>3362</v>
      </c>
      <c r="C1457" s="262" t="s">
        <v>2352</v>
      </c>
      <c r="D1457" s="280" t="s">
        <v>2353</v>
      </c>
      <c r="E1457" s="263">
        <v>160</v>
      </c>
      <c r="F1457" s="263">
        <v>2</v>
      </c>
      <c r="G1457" s="263">
        <v>2</v>
      </c>
      <c r="H1457" s="263">
        <v>0</v>
      </c>
      <c r="I1457" s="263">
        <v>0</v>
      </c>
      <c r="J1457" s="264">
        <v>112</v>
      </c>
      <c r="K1457" s="264">
        <v>14</v>
      </c>
      <c r="L1457" s="264">
        <v>14</v>
      </c>
      <c r="M1457" s="264">
        <v>13</v>
      </c>
      <c r="N1457" s="264">
        <v>0</v>
      </c>
      <c r="O1457" s="264">
        <v>309</v>
      </c>
      <c r="P1457" s="264">
        <v>6</v>
      </c>
      <c r="Q1457" s="264">
        <v>6</v>
      </c>
      <c r="R1457" s="264">
        <v>6</v>
      </c>
      <c r="S1457" s="264">
        <v>0</v>
      </c>
      <c r="T1457" s="265">
        <v>0.015</v>
      </c>
      <c r="U1457" s="266">
        <v>4768</v>
      </c>
      <c r="V1457" s="266">
        <v>215</v>
      </c>
      <c r="W1457" s="266">
        <v>215</v>
      </c>
      <c r="X1457" s="266">
        <v>0</v>
      </c>
      <c r="Y1457" s="264">
        <v>210</v>
      </c>
      <c r="Z1457" s="267">
        <v>0.0450922818791946</v>
      </c>
      <c r="AA1457" s="267">
        <v>0.0125</v>
      </c>
      <c r="AB1457" s="267">
        <v>0.125</v>
      </c>
      <c r="AC1457" s="268">
        <v>0.0194174757281553</v>
      </c>
      <c r="AD1457" s="269">
        <v>-0.1125</v>
      </c>
      <c r="AE1457" s="270">
        <v>1063</v>
      </c>
      <c r="AF1457" s="271">
        <v>34</v>
      </c>
      <c r="AG1457" s="271">
        <v>0</v>
      </c>
      <c r="AH1457" s="271">
        <v>1148</v>
      </c>
      <c r="AI1457" s="271">
        <v>42</v>
      </c>
      <c r="AJ1457" s="271">
        <v>0</v>
      </c>
      <c r="AK1457" s="268">
        <v>0.0319849482596425</v>
      </c>
      <c r="AL1457" s="268">
        <v>0.0365853658536585</v>
      </c>
      <c r="AM1457" s="269">
        <v>-0.00460041759401601</v>
      </c>
    </row>
    <row r="1458" spans="1:39">
      <c r="A1458" s="279" t="s">
        <v>1972</v>
      </c>
      <c r="B1458" s="280" t="s">
        <v>3362</v>
      </c>
      <c r="C1458" s="262" t="s">
        <v>2354</v>
      </c>
      <c r="D1458" s="280" t="s">
        <v>2355</v>
      </c>
      <c r="E1458" s="263">
        <v>0</v>
      </c>
      <c r="F1458" s="263">
        <v>0</v>
      </c>
      <c r="G1458" s="263">
        <v>0</v>
      </c>
      <c r="H1458" s="263">
        <v>0</v>
      </c>
      <c r="I1458" s="263">
        <v>0</v>
      </c>
      <c r="J1458" s="264">
        <v>0</v>
      </c>
      <c r="K1458" s="264">
        <v>0</v>
      </c>
      <c r="L1458" s="264">
        <v>0</v>
      </c>
      <c r="M1458" s="264">
        <v>0</v>
      </c>
      <c r="N1458" s="264">
        <v>0</v>
      </c>
      <c r="O1458" s="264">
        <v>0</v>
      </c>
      <c r="P1458" s="264">
        <v>4</v>
      </c>
      <c r="Q1458" s="264">
        <v>4</v>
      </c>
      <c r="R1458" s="264">
        <v>4</v>
      </c>
      <c r="S1458" s="264">
        <v>0</v>
      </c>
      <c r="T1458" s="265">
        <v>0.015</v>
      </c>
      <c r="U1458" s="266">
        <v>0</v>
      </c>
      <c r="V1458" s="266">
        <v>70</v>
      </c>
      <c r="W1458" s="266">
        <v>70</v>
      </c>
      <c r="X1458" s="266">
        <v>0</v>
      </c>
      <c r="Y1458" s="264">
        <v>70</v>
      </c>
      <c r="Z1458" s="267">
        <v>0</v>
      </c>
      <c r="AA1458" s="267">
        <v>0</v>
      </c>
      <c r="AB1458" s="267">
        <v>0</v>
      </c>
      <c r="AC1458" s="268">
        <v>0</v>
      </c>
      <c r="AD1458" s="269">
        <v>0</v>
      </c>
      <c r="AE1458" s="270">
        <v>0</v>
      </c>
      <c r="AF1458" s="271">
        <v>11</v>
      </c>
      <c r="AG1458" s="271">
        <v>0</v>
      </c>
      <c r="AH1458" s="271">
        <v>0</v>
      </c>
      <c r="AI1458" s="271">
        <v>13</v>
      </c>
      <c r="AJ1458" s="271">
        <v>0</v>
      </c>
      <c r="AK1458" s="268">
        <v>0</v>
      </c>
      <c r="AL1458" s="268">
        <v>0</v>
      </c>
      <c r="AM1458" s="269">
        <v>0</v>
      </c>
    </row>
    <row r="1459" spans="1:39">
      <c r="A1459" s="279" t="s">
        <v>1972</v>
      </c>
      <c r="B1459" s="280" t="s">
        <v>3362</v>
      </c>
      <c r="C1459" s="262" t="s">
        <v>2356</v>
      </c>
      <c r="D1459" s="280" t="s">
        <v>2357</v>
      </c>
      <c r="E1459" s="263">
        <v>7828</v>
      </c>
      <c r="F1459" s="263">
        <v>146</v>
      </c>
      <c r="G1459" s="263">
        <v>83</v>
      </c>
      <c r="H1459" s="263">
        <v>10</v>
      </c>
      <c r="I1459" s="263">
        <v>0</v>
      </c>
      <c r="J1459" s="264">
        <v>5644</v>
      </c>
      <c r="K1459" s="264">
        <v>118</v>
      </c>
      <c r="L1459" s="264">
        <v>118</v>
      </c>
      <c r="M1459" s="264">
        <v>22</v>
      </c>
      <c r="N1459" s="264">
        <v>0</v>
      </c>
      <c r="O1459" s="264">
        <v>7141</v>
      </c>
      <c r="P1459" s="264">
        <v>146</v>
      </c>
      <c r="Q1459" s="264">
        <v>146</v>
      </c>
      <c r="R1459" s="264">
        <v>76</v>
      </c>
      <c r="S1459" s="264">
        <v>0</v>
      </c>
      <c r="T1459" s="265">
        <v>0.015</v>
      </c>
      <c r="U1459" s="266">
        <v>202415</v>
      </c>
      <c r="V1459" s="266">
        <v>4510</v>
      </c>
      <c r="W1459" s="266">
        <v>4446</v>
      </c>
      <c r="X1459" s="266">
        <v>6</v>
      </c>
      <c r="Y1459" s="264">
        <v>4139</v>
      </c>
      <c r="Z1459" s="267">
        <v>0.0222513153669441</v>
      </c>
      <c r="AA1459" s="267">
        <v>0.0186509964230966</v>
      </c>
      <c r="AB1459" s="267">
        <v>0.0209071580439405</v>
      </c>
      <c r="AC1459" s="268">
        <v>0.0204453157821033</v>
      </c>
      <c r="AD1459" s="269">
        <v>-0.00225616162084389</v>
      </c>
      <c r="AE1459" s="270">
        <v>47355</v>
      </c>
      <c r="AF1459" s="271">
        <v>876</v>
      </c>
      <c r="AG1459" s="271">
        <v>0</v>
      </c>
      <c r="AH1459" s="271">
        <v>44782</v>
      </c>
      <c r="AI1459" s="271">
        <v>1121</v>
      </c>
      <c r="AJ1459" s="271">
        <v>1</v>
      </c>
      <c r="AK1459" s="268">
        <v>0.0184985745961356</v>
      </c>
      <c r="AL1459" s="268">
        <v>0.0250100486802733</v>
      </c>
      <c r="AM1459" s="269">
        <v>-0.00651147408413775</v>
      </c>
    </row>
    <row r="1460" spans="1:39">
      <c r="A1460" s="279" t="s">
        <v>1972</v>
      </c>
      <c r="B1460" s="280" t="s">
        <v>3362</v>
      </c>
      <c r="C1460" s="262" t="s">
        <v>2358</v>
      </c>
      <c r="D1460" s="280" t="s">
        <v>2359</v>
      </c>
      <c r="E1460" s="263">
        <v>45</v>
      </c>
      <c r="F1460" s="263">
        <v>19</v>
      </c>
      <c r="G1460" s="263">
        <v>19</v>
      </c>
      <c r="H1460" s="263">
        <v>19</v>
      </c>
      <c r="I1460" s="263">
        <v>0</v>
      </c>
      <c r="J1460" s="264">
        <v>0</v>
      </c>
      <c r="K1460" s="264">
        <v>5</v>
      </c>
      <c r="L1460" s="264">
        <v>5</v>
      </c>
      <c r="M1460" s="264">
        <v>5</v>
      </c>
      <c r="N1460" s="264">
        <v>0</v>
      </c>
      <c r="O1460" s="264">
        <v>0</v>
      </c>
      <c r="P1460" s="264">
        <v>18</v>
      </c>
      <c r="Q1460" s="264">
        <v>18</v>
      </c>
      <c r="R1460" s="264">
        <v>18</v>
      </c>
      <c r="S1460" s="264">
        <v>0</v>
      </c>
      <c r="T1460" s="265">
        <v>0.015</v>
      </c>
      <c r="U1460" s="266">
        <v>45</v>
      </c>
      <c r="V1460" s="266">
        <v>369</v>
      </c>
      <c r="W1460" s="266">
        <v>369</v>
      </c>
      <c r="X1460" s="266">
        <v>1</v>
      </c>
      <c r="Y1460" s="264">
        <v>368</v>
      </c>
      <c r="Z1460" s="267">
        <v>8.17777777777778</v>
      </c>
      <c r="AA1460" s="267">
        <v>0.422222222222222</v>
      </c>
      <c r="AB1460" s="267">
        <v>0</v>
      </c>
      <c r="AC1460" s="268">
        <v>0</v>
      </c>
      <c r="AD1460" s="269">
        <v>0.422222222222222</v>
      </c>
      <c r="AE1460" s="270">
        <v>45</v>
      </c>
      <c r="AF1460" s="271">
        <v>75</v>
      </c>
      <c r="AG1460" s="271">
        <v>0</v>
      </c>
      <c r="AH1460" s="271">
        <v>0</v>
      </c>
      <c r="AI1460" s="271">
        <v>52</v>
      </c>
      <c r="AJ1460" s="271">
        <v>0</v>
      </c>
      <c r="AK1460" s="268">
        <v>1.66666666666667</v>
      </c>
      <c r="AL1460" s="268">
        <v>0</v>
      </c>
      <c r="AM1460" s="269">
        <v>1.66666666666667</v>
      </c>
    </row>
    <row r="1461" spans="1:39">
      <c r="A1461" s="279" t="s">
        <v>1972</v>
      </c>
      <c r="B1461" s="280" t="s">
        <v>3362</v>
      </c>
      <c r="C1461" s="262" t="s">
        <v>2360</v>
      </c>
      <c r="D1461" s="280" t="s">
        <v>2361</v>
      </c>
      <c r="E1461" s="263">
        <v>10901</v>
      </c>
      <c r="F1461" s="263">
        <v>287</v>
      </c>
      <c r="G1461" s="263">
        <v>184</v>
      </c>
      <c r="H1461" s="263">
        <v>4</v>
      </c>
      <c r="I1461" s="263">
        <v>0</v>
      </c>
      <c r="J1461" s="264">
        <v>7625</v>
      </c>
      <c r="K1461" s="264">
        <v>227</v>
      </c>
      <c r="L1461" s="264">
        <v>227</v>
      </c>
      <c r="M1461" s="264">
        <v>4</v>
      </c>
      <c r="N1461" s="264">
        <v>0</v>
      </c>
      <c r="O1461" s="264">
        <v>8503</v>
      </c>
      <c r="P1461" s="264">
        <v>255</v>
      </c>
      <c r="Q1461" s="264">
        <v>255</v>
      </c>
      <c r="R1461" s="264">
        <v>70</v>
      </c>
      <c r="S1461" s="264">
        <v>0</v>
      </c>
      <c r="T1461" s="265">
        <v>0.015</v>
      </c>
      <c r="U1461" s="266">
        <v>276226</v>
      </c>
      <c r="V1461" s="266">
        <v>8052</v>
      </c>
      <c r="W1461" s="266">
        <v>7948</v>
      </c>
      <c r="X1461" s="266">
        <v>4</v>
      </c>
      <c r="Y1461" s="264">
        <v>7258</v>
      </c>
      <c r="Z1461" s="267">
        <v>0.0291355629086328</v>
      </c>
      <c r="AA1461" s="267">
        <v>0.0263278598293735</v>
      </c>
      <c r="AB1461" s="267">
        <v>0.0297704918032787</v>
      </c>
      <c r="AC1461" s="268">
        <v>0.0299894155004116</v>
      </c>
      <c r="AD1461" s="269">
        <v>-0.00344263197390524</v>
      </c>
      <c r="AE1461" s="270">
        <v>62603</v>
      </c>
      <c r="AF1461" s="271">
        <v>1878</v>
      </c>
      <c r="AG1461" s="271">
        <v>0</v>
      </c>
      <c r="AH1461" s="271">
        <v>60202</v>
      </c>
      <c r="AI1461" s="271">
        <v>1737</v>
      </c>
      <c r="AJ1461" s="271">
        <v>0</v>
      </c>
      <c r="AK1461" s="268">
        <v>0.0299985623692155</v>
      </c>
      <c r="AL1461" s="268">
        <v>0.0288528620311618</v>
      </c>
      <c r="AM1461" s="269">
        <v>0.00114570033805378</v>
      </c>
    </row>
    <row r="1462" spans="1:39">
      <c r="A1462" s="279" t="s">
        <v>1972</v>
      </c>
      <c r="B1462" s="280" t="s">
        <v>3362</v>
      </c>
      <c r="C1462" s="262" t="s">
        <v>2362</v>
      </c>
      <c r="D1462" s="280" t="s">
        <v>2363</v>
      </c>
      <c r="E1462" s="263">
        <v>8673</v>
      </c>
      <c r="F1462" s="263">
        <v>365</v>
      </c>
      <c r="G1462" s="263">
        <v>189</v>
      </c>
      <c r="H1462" s="263">
        <v>14</v>
      </c>
      <c r="I1462" s="263">
        <v>0</v>
      </c>
      <c r="J1462" s="264">
        <v>6054</v>
      </c>
      <c r="K1462" s="264">
        <v>241</v>
      </c>
      <c r="L1462" s="264">
        <v>237</v>
      </c>
      <c r="M1462" s="264">
        <v>1</v>
      </c>
      <c r="N1462" s="264">
        <v>0</v>
      </c>
      <c r="O1462" s="264">
        <v>6563</v>
      </c>
      <c r="P1462" s="264">
        <v>94</v>
      </c>
      <c r="Q1462" s="264">
        <v>94</v>
      </c>
      <c r="R1462" s="264">
        <v>52</v>
      </c>
      <c r="S1462" s="264">
        <v>0</v>
      </c>
      <c r="T1462" s="265">
        <v>0.015</v>
      </c>
      <c r="U1462" s="266">
        <v>213962</v>
      </c>
      <c r="V1462" s="266">
        <v>6986</v>
      </c>
      <c r="W1462" s="266">
        <v>6805</v>
      </c>
      <c r="X1462" s="266">
        <v>8</v>
      </c>
      <c r="Y1462" s="264">
        <v>6257</v>
      </c>
      <c r="Z1462" s="267">
        <v>0.0326132677765211</v>
      </c>
      <c r="AA1462" s="267">
        <v>0.0420846304623544</v>
      </c>
      <c r="AB1462" s="267">
        <v>0.0398083911463495</v>
      </c>
      <c r="AC1462" s="268">
        <v>0.0143227182690843</v>
      </c>
      <c r="AD1462" s="269">
        <v>0.00227623931600491</v>
      </c>
      <c r="AE1462" s="270">
        <v>48003</v>
      </c>
      <c r="AF1462" s="271">
        <v>1628</v>
      </c>
      <c r="AG1462" s="271">
        <v>0</v>
      </c>
      <c r="AH1462" s="271">
        <v>45952</v>
      </c>
      <c r="AI1462" s="271">
        <v>1328</v>
      </c>
      <c r="AJ1462" s="271">
        <v>0</v>
      </c>
      <c r="AK1462" s="268">
        <v>0.0339145470074787</v>
      </c>
      <c r="AL1462" s="268">
        <v>0.028899721448468</v>
      </c>
      <c r="AM1462" s="269">
        <v>0.00501482555901073</v>
      </c>
    </row>
    <row r="1463" spans="1:39">
      <c r="A1463" s="279" t="s">
        <v>1972</v>
      </c>
      <c r="B1463" s="280" t="s">
        <v>3361</v>
      </c>
      <c r="C1463" s="262" t="s">
        <v>2364</v>
      </c>
      <c r="D1463" s="280" t="s">
        <v>2365</v>
      </c>
      <c r="E1463" s="263">
        <v>3947</v>
      </c>
      <c r="F1463" s="263">
        <v>149</v>
      </c>
      <c r="G1463" s="263">
        <v>109</v>
      </c>
      <c r="H1463" s="263">
        <v>24</v>
      </c>
      <c r="I1463" s="263">
        <v>0</v>
      </c>
      <c r="J1463" s="264">
        <v>2663</v>
      </c>
      <c r="K1463" s="264">
        <v>95</v>
      </c>
      <c r="L1463" s="264">
        <v>95</v>
      </c>
      <c r="M1463" s="264">
        <v>4</v>
      </c>
      <c r="N1463" s="264">
        <v>0</v>
      </c>
      <c r="O1463" s="264">
        <v>3112</v>
      </c>
      <c r="P1463" s="264">
        <v>140</v>
      </c>
      <c r="Q1463" s="264">
        <v>140</v>
      </c>
      <c r="R1463" s="264">
        <v>50</v>
      </c>
      <c r="S1463" s="264">
        <v>0</v>
      </c>
      <c r="T1463" s="265">
        <v>0.015</v>
      </c>
      <c r="U1463" s="266">
        <v>98734</v>
      </c>
      <c r="V1463" s="266">
        <v>3530</v>
      </c>
      <c r="W1463" s="266">
        <v>3490</v>
      </c>
      <c r="X1463" s="266">
        <v>4</v>
      </c>
      <c r="Y1463" s="264">
        <v>3179</v>
      </c>
      <c r="Z1463" s="267">
        <v>0.0357121153807199</v>
      </c>
      <c r="AA1463" s="267">
        <v>0.037750190017735</v>
      </c>
      <c r="AB1463" s="267">
        <v>0.0356740518212542</v>
      </c>
      <c r="AC1463" s="268">
        <v>0.044987146529563</v>
      </c>
      <c r="AD1463" s="269">
        <v>0.00207613819648077</v>
      </c>
      <c r="AE1463" s="270">
        <v>22473</v>
      </c>
      <c r="AF1463" s="271">
        <v>860</v>
      </c>
      <c r="AG1463" s="271">
        <v>2</v>
      </c>
      <c r="AH1463" s="271">
        <v>21486</v>
      </c>
      <c r="AI1463" s="271">
        <v>742</v>
      </c>
      <c r="AJ1463" s="271">
        <v>1</v>
      </c>
      <c r="AK1463" s="268">
        <v>0.0381791483113069</v>
      </c>
      <c r="AL1463" s="268">
        <v>0.0344875733035465</v>
      </c>
      <c r="AM1463" s="269">
        <v>0.00369157500776041</v>
      </c>
    </row>
    <row r="1464" spans="1:39">
      <c r="A1464" s="279" t="s">
        <v>1972</v>
      </c>
      <c r="B1464" s="280" t="s">
        <v>3361</v>
      </c>
      <c r="C1464" s="262" t="s">
        <v>2366</v>
      </c>
      <c r="D1464" s="280" t="s">
        <v>2367</v>
      </c>
      <c r="E1464" s="263">
        <v>8626</v>
      </c>
      <c r="F1464" s="263">
        <v>339</v>
      </c>
      <c r="G1464" s="263">
        <v>185</v>
      </c>
      <c r="H1464" s="263">
        <v>1</v>
      </c>
      <c r="I1464" s="263">
        <v>0</v>
      </c>
      <c r="J1464" s="264">
        <v>5774</v>
      </c>
      <c r="K1464" s="264">
        <v>246</v>
      </c>
      <c r="L1464" s="264">
        <v>246</v>
      </c>
      <c r="M1464" s="264">
        <v>10</v>
      </c>
      <c r="N1464" s="264">
        <v>0</v>
      </c>
      <c r="O1464" s="264">
        <v>6703</v>
      </c>
      <c r="P1464" s="264">
        <v>365</v>
      </c>
      <c r="Q1464" s="264">
        <v>365</v>
      </c>
      <c r="R1464" s="264">
        <v>132</v>
      </c>
      <c r="S1464" s="264">
        <v>0</v>
      </c>
      <c r="T1464" s="265">
        <v>0.015</v>
      </c>
      <c r="U1464" s="266">
        <v>203274</v>
      </c>
      <c r="V1464" s="266">
        <v>8701</v>
      </c>
      <c r="W1464" s="266">
        <v>8546</v>
      </c>
      <c r="X1464" s="266">
        <v>2</v>
      </c>
      <c r="Y1464" s="264">
        <v>7767</v>
      </c>
      <c r="Z1464" s="267">
        <v>0.0427944547753279</v>
      </c>
      <c r="AA1464" s="267">
        <v>0.0392997913285416</v>
      </c>
      <c r="AB1464" s="267">
        <v>0.0426047800484932</v>
      </c>
      <c r="AC1464" s="268">
        <v>0.054453229897061</v>
      </c>
      <c r="AD1464" s="269">
        <v>-0.00330498871995163</v>
      </c>
      <c r="AE1464" s="270">
        <v>48394</v>
      </c>
      <c r="AF1464" s="271">
        <v>2201</v>
      </c>
      <c r="AG1464" s="271">
        <v>1</v>
      </c>
      <c r="AH1464" s="271">
        <v>44436</v>
      </c>
      <c r="AI1464" s="271">
        <v>1956</v>
      </c>
      <c r="AJ1464" s="271">
        <v>0</v>
      </c>
      <c r="AK1464" s="268">
        <v>0.0454601810141753</v>
      </c>
      <c r="AL1464" s="268">
        <v>0.0440183634890629</v>
      </c>
      <c r="AM1464" s="269">
        <v>0.00144181752511239</v>
      </c>
    </row>
    <row r="1465" spans="1:39">
      <c r="A1465" s="279" t="s">
        <v>1972</v>
      </c>
      <c r="B1465" s="280" t="s">
        <v>3361</v>
      </c>
      <c r="C1465" s="262" t="s">
        <v>2368</v>
      </c>
      <c r="D1465" s="280" t="s">
        <v>2369</v>
      </c>
      <c r="E1465" s="263">
        <v>4031</v>
      </c>
      <c r="F1465" s="263">
        <v>222</v>
      </c>
      <c r="G1465" s="263">
        <v>145</v>
      </c>
      <c r="H1465" s="263">
        <v>1</v>
      </c>
      <c r="I1465" s="263">
        <v>0</v>
      </c>
      <c r="J1465" s="264">
        <v>2685</v>
      </c>
      <c r="K1465" s="264">
        <v>137</v>
      </c>
      <c r="L1465" s="264">
        <v>137</v>
      </c>
      <c r="M1465" s="264">
        <v>29</v>
      </c>
      <c r="N1465" s="264">
        <v>0</v>
      </c>
      <c r="O1465" s="264">
        <v>3064</v>
      </c>
      <c r="P1465" s="264">
        <v>193</v>
      </c>
      <c r="Q1465" s="264">
        <v>193</v>
      </c>
      <c r="R1465" s="264">
        <v>113</v>
      </c>
      <c r="S1465" s="264">
        <v>0</v>
      </c>
      <c r="T1465" s="265">
        <v>0.015</v>
      </c>
      <c r="U1465" s="266">
        <v>99559</v>
      </c>
      <c r="V1465" s="266">
        <v>5027</v>
      </c>
      <c r="W1465" s="266">
        <v>4950</v>
      </c>
      <c r="X1465" s="266">
        <v>2</v>
      </c>
      <c r="Y1465" s="264">
        <v>4578</v>
      </c>
      <c r="Z1465" s="267">
        <v>0.0504725840958628</v>
      </c>
      <c r="AA1465" s="267">
        <v>0.0550731828330439</v>
      </c>
      <c r="AB1465" s="267">
        <v>0.051024208566108</v>
      </c>
      <c r="AC1465" s="268">
        <v>0.0629895561357702</v>
      </c>
      <c r="AD1465" s="269">
        <v>0.0040489742669359</v>
      </c>
      <c r="AE1465" s="270">
        <v>22775</v>
      </c>
      <c r="AF1465" s="271">
        <v>1226</v>
      </c>
      <c r="AG1465" s="271">
        <v>0</v>
      </c>
      <c r="AH1465" s="271">
        <v>21437</v>
      </c>
      <c r="AI1465" s="271">
        <v>1077</v>
      </c>
      <c r="AJ1465" s="271">
        <v>0</v>
      </c>
      <c r="AK1465" s="268">
        <v>0.0538309549945115</v>
      </c>
      <c r="AL1465" s="268">
        <v>0.0502402388393898</v>
      </c>
      <c r="AM1465" s="269">
        <v>0.00359071615512169</v>
      </c>
    </row>
    <row r="1466" spans="1:39">
      <c r="A1466" s="279" t="s">
        <v>1972</v>
      </c>
      <c r="B1466" s="280" t="s">
        <v>3361</v>
      </c>
      <c r="C1466" s="262" t="s">
        <v>2370</v>
      </c>
      <c r="D1466" s="280" t="s">
        <v>2371</v>
      </c>
      <c r="E1466" s="263">
        <v>8318</v>
      </c>
      <c r="F1466" s="263">
        <v>386</v>
      </c>
      <c r="G1466" s="263">
        <v>252</v>
      </c>
      <c r="H1466" s="263">
        <v>1</v>
      </c>
      <c r="I1466" s="263">
        <v>0</v>
      </c>
      <c r="J1466" s="264">
        <v>5613</v>
      </c>
      <c r="K1466" s="264">
        <v>283</v>
      </c>
      <c r="L1466" s="264">
        <v>282</v>
      </c>
      <c r="M1466" s="264">
        <v>24</v>
      </c>
      <c r="N1466" s="264">
        <v>0</v>
      </c>
      <c r="O1466" s="264">
        <v>5462</v>
      </c>
      <c r="P1466" s="264">
        <v>251</v>
      </c>
      <c r="Q1466" s="264">
        <v>251</v>
      </c>
      <c r="R1466" s="264">
        <v>91</v>
      </c>
      <c r="S1466" s="264">
        <v>1</v>
      </c>
      <c r="T1466" s="265">
        <v>0.015</v>
      </c>
      <c r="U1466" s="266">
        <v>189319</v>
      </c>
      <c r="V1466" s="266">
        <v>8887</v>
      </c>
      <c r="W1466" s="266">
        <v>8752</v>
      </c>
      <c r="X1466" s="266">
        <v>3</v>
      </c>
      <c r="Y1466" s="264">
        <v>7840</v>
      </c>
      <c r="Z1466" s="267">
        <v>0.0469260877143868</v>
      </c>
      <c r="AA1466" s="267">
        <v>0.0464053859100745</v>
      </c>
      <c r="AB1466" s="267">
        <v>0.050418670942455</v>
      </c>
      <c r="AC1466" s="268">
        <v>0.0457707799340901</v>
      </c>
      <c r="AD1466" s="269">
        <v>-0.00401328503238048</v>
      </c>
      <c r="AE1466" s="270">
        <v>44613</v>
      </c>
      <c r="AF1466" s="271">
        <v>2036</v>
      </c>
      <c r="AG1466" s="271">
        <v>1</v>
      </c>
      <c r="AH1466" s="271">
        <v>40984</v>
      </c>
      <c r="AI1466" s="271">
        <v>1964</v>
      </c>
      <c r="AJ1466" s="271">
        <v>1</v>
      </c>
      <c r="AK1466" s="268">
        <v>0.0456145069822697</v>
      </c>
      <c r="AL1466" s="268">
        <v>0.0478967401912942</v>
      </c>
      <c r="AM1466" s="269">
        <v>-0.00228223320902442</v>
      </c>
    </row>
    <row r="1467" spans="1:39">
      <c r="A1467" s="279" t="s">
        <v>1972</v>
      </c>
      <c r="B1467" s="280" t="s">
        <v>3361</v>
      </c>
      <c r="C1467" s="262" t="s">
        <v>2372</v>
      </c>
      <c r="D1467" s="280" t="s">
        <v>2373</v>
      </c>
      <c r="E1467" s="263">
        <v>316</v>
      </c>
      <c r="F1467" s="263">
        <v>6</v>
      </c>
      <c r="G1467" s="263">
        <v>6</v>
      </c>
      <c r="H1467" s="263">
        <v>2</v>
      </c>
      <c r="I1467" s="263">
        <v>0</v>
      </c>
      <c r="J1467" s="264">
        <v>332</v>
      </c>
      <c r="K1467" s="264">
        <v>4</v>
      </c>
      <c r="L1467" s="264">
        <v>4</v>
      </c>
      <c r="M1467" s="264">
        <v>3</v>
      </c>
      <c r="N1467" s="264">
        <v>0</v>
      </c>
      <c r="O1467" s="264">
        <v>488</v>
      </c>
      <c r="P1467" s="264">
        <v>1</v>
      </c>
      <c r="Q1467" s="264">
        <v>1</v>
      </c>
      <c r="R1467" s="264">
        <v>1</v>
      </c>
      <c r="S1467" s="264">
        <v>0</v>
      </c>
      <c r="T1467" s="265">
        <v>0.015</v>
      </c>
      <c r="U1467" s="266">
        <v>10369</v>
      </c>
      <c r="V1467" s="266">
        <v>91</v>
      </c>
      <c r="W1467" s="266">
        <v>91</v>
      </c>
      <c r="X1467" s="266">
        <v>0</v>
      </c>
      <c r="Y1467" s="264">
        <v>86</v>
      </c>
      <c r="Z1467" s="267">
        <v>0.0087761597068184</v>
      </c>
      <c r="AA1467" s="267">
        <v>0.0189873417721519</v>
      </c>
      <c r="AB1467" s="267">
        <v>0.0120481927710843</v>
      </c>
      <c r="AC1467" s="268">
        <v>0.00204918032786885</v>
      </c>
      <c r="AD1467" s="269">
        <v>0.00693914900106756</v>
      </c>
      <c r="AE1467" s="270">
        <v>2171</v>
      </c>
      <c r="AF1467" s="271">
        <v>18</v>
      </c>
      <c r="AG1467" s="271">
        <v>0</v>
      </c>
      <c r="AH1467" s="271">
        <v>2454</v>
      </c>
      <c r="AI1467" s="271">
        <v>17</v>
      </c>
      <c r="AJ1467" s="271">
        <v>0</v>
      </c>
      <c r="AK1467" s="268">
        <v>0.00829111008751727</v>
      </c>
      <c r="AL1467" s="268">
        <v>0.00692746536267319</v>
      </c>
      <c r="AM1467" s="269">
        <v>0.00136364472484409</v>
      </c>
    </row>
    <row r="1468" spans="1:39">
      <c r="A1468" s="279" t="s">
        <v>1972</v>
      </c>
      <c r="B1468" s="280" t="s">
        <v>3363</v>
      </c>
      <c r="C1468" s="262" t="s">
        <v>2374</v>
      </c>
      <c r="D1468" s="280" t="s">
        <v>2375</v>
      </c>
      <c r="E1468" s="263">
        <v>4339</v>
      </c>
      <c r="F1468" s="263">
        <v>45</v>
      </c>
      <c r="G1468" s="263">
        <v>36</v>
      </c>
      <c r="H1468" s="263">
        <v>0</v>
      </c>
      <c r="I1468" s="263">
        <v>0</v>
      </c>
      <c r="J1468" s="264">
        <v>2482</v>
      </c>
      <c r="K1468" s="264">
        <v>60</v>
      </c>
      <c r="L1468" s="264">
        <v>59</v>
      </c>
      <c r="M1468" s="264">
        <v>2</v>
      </c>
      <c r="N1468" s="264">
        <v>0</v>
      </c>
      <c r="O1468" s="264">
        <v>3626</v>
      </c>
      <c r="P1468" s="264">
        <v>50</v>
      </c>
      <c r="Q1468" s="264">
        <v>50</v>
      </c>
      <c r="R1468" s="264">
        <v>21</v>
      </c>
      <c r="S1468" s="264">
        <v>0</v>
      </c>
      <c r="T1468" s="265">
        <v>0.015</v>
      </c>
      <c r="U1468" s="266">
        <v>118925</v>
      </c>
      <c r="V1468" s="266">
        <v>1635</v>
      </c>
      <c r="W1468" s="266">
        <v>1625</v>
      </c>
      <c r="X1468" s="266">
        <v>0</v>
      </c>
      <c r="Y1468" s="264">
        <v>1490</v>
      </c>
      <c r="Z1468" s="267">
        <v>0.0137481606054236</v>
      </c>
      <c r="AA1468" s="267">
        <v>0.0103710532380733</v>
      </c>
      <c r="AB1468" s="267">
        <v>0.024174053182917</v>
      </c>
      <c r="AC1468" s="268">
        <v>0.0137892995035852</v>
      </c>
      <c r="AD1468" s="269">
        <v>-0.0138029999448437</v>
      </c>
      <c r="AE1468" s="270">
        <v>27044</v>
      </c>
      <c r="AF1468" s="271">
        <v>390</v>
      </c>
      <c r="AG1468" s="271">
        <v>0</v>
      </c>
      <c r="AH1468" s="271">
        <v>27456</v>
      </c>
      <c r="AI1468" s="271">
        <v>359</v>
      </c>
      <c r="AJ1468" s="271">
        <v>0</v>
      </c>
      <c r="AK1468" s="268">
        <v>0.0144209436473894</v>
      </c>
      <c r="AL1468" s="268">
        <v>0.0130754662004662</v>
      </c>
      <c r="AM1468" s="269">
        <v>0.00134547744692324</v>
      </c>
    </row>
    <row r="1469" spans="1:39">
      <c r="A1469" s="279" t="s">
        <v>1972</v>
      </c>
      <c r="B1469" s="280" t="s">
        <v>3363</v>
      </c>
      <c r="C1469" s="262" t="s">
        <v>2376</v>
      </c>
      <c r="D1469" s="280" t="s">
        <v>2377</v>
      </c>
      <c r="E1469" s="263">
        <v>4694</v>
      </c>
      <c r="F1469" s="263">
        <v>137</v>
      </c>
      <c r="G1469" s="263">
        <v>102</v>
      </c>
      <c r="H1469" s="263">
        <v>0</v>
      </c>
      <c r="I1469" s="263">
        <v>0</v>
      </c>
      <c r="J1469" s="264">
        <v>2696</v>
      </c>
      <c r="K1469" s="264">
        <v>82</v>
      </c>
      <c r="L1469" s="264">
        <v>82</v>
      </c>
      <c r="M1469" s="264">
        <v>6</v>
      </c>
      <c r="N1469" s="264">
        <v>0</v>
      </c>
      <c r="O1469" s="264">
        <v>4079</v>
      </c>
      <c r="P1469" s="264">
        <v>150</v>
      </c>
      <c r="Q1469" s="264">
        <v>150</v>
      </c>
      <c r="R1469" s="264">
        <v>61</v>
      </c>
      <c r="S1469" s="264">
        <v>0</v>
      </c>
      <c r="T1469" s="265">
        <v>0.015</v>
      </c>
      <c r="U1469" s="266">
        <v>129837</v>
      </c>
      <c r="V1469" s="266">
        <v>3633</v>
      </c>
      <c r="W1469" s="266">
        <v>3598</v>
      </c>
      <c r="X1469" s="266">
        <v>0</v>
      </c>
      <c r="Y1469" s="264">
        <v>3247</v>
      </c>
      <c r="Z1469" s="267">
        <v>0.0279812380138173</v>
      </c>
      <c r="AA1469" s="267">
        <v>0.0291861951427354</v>
      </c>
      <c r="AB1469" s="267">
        <v>0.0304154302670623</v>
      </c>
      <c r="AC1469" s="268">
        <v>0.0367737190487865</v>
      </c>
      <c r="AD1469" s="269">
        <v>-0.00122923512432691</v>
      </c>
      <c r="AE1469" s="270">
        <v>29319</v>
      </c>
      <c r="AF1469" s="271">
        <v>919</v>
      </c>
      <c r="AG1469" s="271">
        <v>0</v>
      </c>
      <c r="AH1469" s="271">
        <v>29680</v>
      </c>
      <c r="AI1469" s="271">
        <v>839</v>
      </c>
      <c r="AJ1469" s="271">
        <v>0</v>
      </c>
      <c r="AK1469" s="268">
        <v>0.0313448616937822</v>
      </c>
      <c r="AL1469" s="268">
        <v>0.0282681940700809</v>
      </c>
      <c r="AM1469" s="269">
        <v>0.00307666762370132</v>
      </c>
    </row>
    <row r="1470" spans="1:39">
      <c r="A1470" s="279" t="s">
        <v>1972</v>
      </c>
      <c r="B1470" s="280" t="s">
        <v>3363</v>
      </c>
      <c r="C1470" s="262" t="s">
        <v>2378</v>
      </c>
      <c r="D1470" s="280" t="s">
        <v>2379</v>
      </c>
      <c r="E1470" s="263">
        <v>4917</v>
      </c>
      <c r="F1470" s="263">
        <v>69</v>
      </c>
      <c r="G1470" s="263">
        <v>49</v>
      </c>
      <c r="H1470" s="263">
        <v>1</v>
      </c>
      <c r="I1470" s="263">
        <v>0</v>
      </c>
      <c r="J1470" s="264">
        <v>2726</v>
      </c>
      <c r="K1470" s="264">
        <v>90</v>
      </c>
      <c r="L1470" s="264">
        <v>90</v>
      </c>
      <c r="M1470" s="264">
        <v>0</v>
      </c>
      <c r="N1470" s="264">
        <v>0</v>
      </c>
      <c r="O1470" s="264">
        <v>4267</v>
      </c>
      <c r="P1470" s="264">
        <v>128</v>
      </c>
      <c r="Q1470" s="264">
        <v>128</v>
      </c>
      <c r="R1470" s="264">
        <v>23</v>
      </c>
      <c r="S1470" s="264">
        <v>0</v>
      </c>
      <c r="T1470" s="265">
        <v>0.015</v>
      </c>
      <c r="U1470" s="266">
        <v>137311</v>
      </c>
      <c r="V1470" s="266">
        <v>2872</v>
      </c>
      <c r="W1470" s="266">
        <v>2851</v>
      </c>
      <c r="X1470" s="266">
        <v>5</v>
      </c>
      <c r="Y1470" s="264">
        <v>2546</v>
      </c>
      <c r="Z1470" s="267">
        <v>0.0208796090626388</v>
      </c>
      <c r="AA1470" s="267">
        <v>0.014032946918853</v>
      </c>
      <c r="AB1470" s="267">
        <v>0.033015407190022</v>
      </c>
      <c r="AC1470" s="268">
        <v>0.0299976564330912</v>
      </c>
      <c r="AD1470" s="269">
        <v>-0.0189824602711691</v>
      </c>
      <c r="AE1470" s="270">
        <v>30829</v>
      </c>
      <c r="AF1470" s="271">
        <v>663</v>
      </c>
      <c r="AG1470" s="271">
        <v>0</v>
      </c>
      <c r="AH1470" s="271">
        <v>30858</v>
      </c>
      <c r="AI1470" s="271">
        <v>623</v>
      </c>
      <c r="AJ1470" s="271">
        <v>0</v>
      </c>
      <c r="AK1470" s="268">
        <v>0.021505725128937</v>
      </c>
      <c r="AL1470" s="268">
        <v>0.0201892540022036</v>
      </c>
      <c r="AM1470" s="269">
        <v>0.0013164711267334</v>
      </c>
    </row>
    <row r="1471" spans="1:39">
      <c r="A1471" s="279" t="s">
        <v>1972</v>
      </c>
      <c r="B1471" s="280" t="s">
        <v>3363</v>
      </c>
      <c r="C1471" s="262" t="s">
        <v>2380</v>
      </c>
      <c r="D1471" s="280" t="s">
        <v>2381</v>
      </c>
      <c r="E1471" s="263">
        <v>4795</v>
      </c>
      <c r="F1471" s="263">
        <v>45</v>
      </c>
      <c r="G1471" s="263">
        <v>36</v>
      </c>
      <c r="H1471" s="263">
        <v>0</v>
      </c>
      <c r="I1471" s="263">
        <v>0</v>
      </c>
      <c r="J1471" s="264">
        <v>2765</v>
      </c>
      <c r="K1471" s="264">
        <v>54</v>
      </c>
      <c r="L1471" s="264">
        <v>54</v>
      </c>
      <c r="M1471" s="264">
        <v>4</v>
      </c>
      <c r="N1471" s="264">
        <v>0</v>
      </c>
      <c r="O1471" s="264">
        <v>4122</v>
      </c>
      <c r="P1471" s="264">
        <v>82</v>
      </c>
      <c r="Q1471" s="264">
        <v>82</v>
      </c>
      <c r="R1471" s="264">
        <v>33</v>
      </c>
      <c r="S1471" s="264">
        <v>0</v>
      </c>
      <c r="T1471" s="265">
        <v>0.015</v>
      </c>
      <c r="U1471" s="266">
        <v>130725</v>
      </c>
      <c r="V1471" s="266">
        <v>2103</v>
      </c>
      <c r="W1471" s="266">
        <v>2094</v>
      </c>
      <c r="X1471" s="266">
        <v>0</v>
      </c>
      <c r="Y1471" s="264">
        <v>1928</v>
      </c>
      <c r="Z1471" s="267">
        <v>0.016087205966724</v>
      </c>
      <c r="AA1471" s="267">
        <v>0.00938477580813347</v>
      </c>
      <c r="AB1471" s="267">
        <v>0.0195298372513562</v>
      </c>
      <c r="AC1471" s="268">
        <v>0.019893255701116</v>
      </c>
      <c r="AD1471" s="269">
        <v>-0.0101450614432228</v>
      </c>
      <c r="AE1471" s="270">
        <v>30337</v>
      </c>
      <c r="AF1471" s="271">
        <v>451</v>
      </c>
      <c r="AG1471" s="271">
        <v>0</v>
      </c>
      <c r="AH1471" s="271">
        <v>29873</v>
      </c>
      <c r="AI1471" s="271">
        <v>462</v>
      </c>
      <c r="AJ1471" s="271">
        <v>0</v>
      </c>
      <c r="AK1471" s="268">
        <v>0.0148663348386459</v>
      </c>
      <c r="AL1471" s="268">
        <v>0.0154654704917484</v>
      </c>
      <c r="AM1471" s="269">
        <v>-0.000599135653102522</v>
      </c>
    </row>
    <row r="1472" spans="1:39">
      <c r="A1472" s="279" t="s">
        <v>1972</v>
      </c>
      <c r="B1472" s="280" t="s">
        <v>3363</v>
      </c>
      <c r="C1472" s="262" t="s">
        <v>2382</v>
      </c>
      <c r="D1472" s="280" t="s">
        <v>2383</v>
      </c>
      <c r="E1472" s="263">
        <v>2832</v>
      </c>
      <c r="F1472" s="263">
        <v>64</v>
      </c>
      <c r="G1472" s="263">
        <v>51</v>
      </c>
      <c r="H1472" s="263">
        <v>0</v>
      </c>
      <c r="I1472" s="263">
        <v>0</v>
      </c>
      <c r="J1472" s="264">
        <v>1842</v>
      </c>
      <c r="K1472" s="264">
        <v>32</v>
      </c>
      <c r="L1472" s="264">
        <v>32</v>
      </c>
      <c r="M1472" s="264">
        <v>2</v>
      </c>
      <c r="N1472" s="264">
        <v>0</v>
      </c>
      <c r="O1472" s="264">
        <v>2562</v>
      </c>
      <c r="P1472" s="264">
        <v>55</v>
      </c>
      <c r="Q1472" s="264">
        <v>55</v>
      </c>
      <c r="R1472" s="264">
        <v>29</v>
      </c>
      <c r="S1472" s="264">
        <v>0</v>
      </c>
      <c r="T1472" s="265">
        <v>0.015</v>
      </c>
      <c r="U1472" s="266">
        <v>85118</v>
      </c>
      <c r="V1472" s="266">
        <v>1520</v>
      </c>
      <c r="W1472" s="266">
        <v>1505</v>
      </c>
      <c r="X1472" s="266">
        <v>0</v>
      </c>
      <c r="Y1472" s="264">
        <v>1377</v>
      </c>
      <c r="Z1472" s="267">
        <v>0.0178575624427266</v>
      </c>
      <c r="AA1472" s="267">
        <v>0.0225988700564972</v>
      </c>
      <c r="AB1472" s="267">
        <v>0.0173724212812161</v>
      </c>
      <c r="AC1472" s="268">
        <v>0.0214676034348165</v>
      </c>
      <c r="AD1472" s="269">
        <v>0.0052264487752811</v>
      </c>
      <c r="AE1472" s="270">
        <v>18640</v>
      </c>
      <c r="AF1472" s="271">
        <v>350</v>
      </c>
      <c r="AG1472" s="271">
        <v>0</v>
      </c>
      <c r="AH1472" s="271">
        <v>19363</v>
      </c>
      <c r="AI1472" s="271">
        <v>321</v>
      </c>
      <c r="AJ1472" s="271">
        <v>0</v>
      </c>
      <c r="AK1472" s="268">
        <v>0.0187768240343348</v>
      </c>
      <c r="AL1472" s="268">
        <v>0.0165780096059495</v>
      </c>
      <c r="AM1472" s="269">
        <v>0.00219881442838528</v>
      </c>
    </row>
    <row r="1473" spans="1:39">
      <c r="A1473" s="279" t="s">
        <v>1972</v>
      </c>
      <c r="B1473" s="280" t="s">
        <v>3363</v>
      </c>
      <c r="C1473" s="262" t="s">
        <v>2384</v>
      </c>
      <c r="D1473" s="280" t="s">
        <v>2385</v>
      </c>
      <c r="E1473" s="263">
        <v>3795</v>
      </c>
      <c r="F1473" s="263">
        <v>26</v>
      </c>
      <c r="G1473" s="263">
        <v>15</v>
      </c>
      <c r="H1473" s="263">
        <v>0</v>
      </c>
      <c r="I1473" s="263">
        <v>0</v>
      </c>
      <c r="J1473" s="264">
        <v>2180</v>
      </c>
      <c r="K1473" s="264">
        <v>56</v>
      </c>
      <c r="L1473" s="264">
        <v>56</v>
      </c>
      <c r="M1473" s="264">
        <v>5</v>
      </c>
      <c r="N1473" s="264">
        <v>0</v>
      </c>
      <c r="O1473" s="264">
        <v>3038</v>
      </c>
      <c r="P1473" s="264">
        <v>46</v>
      </c>
      <c r="Q1473" s="264">
        <v>46</v>
      </c>
      <c r="R1473" s="264">
        <v>9</v>
      </c>
      <c r="S1473" s="264">
        <v>0</v>
      </c>
      <c r="T1473" s="265">
        <v>0.015</v>
      </c>
      <c r="U1473" s="266">
        <v>108146</v>
      </c>
      <c r="V1473" s="266">
        <v>1481</v>
      </c>
      <c r="W1473" s="266">
        <v>1470</v>
      </c>
      <c r="X1473" s="266">
        <v>0</v>
      </c>
      <c r="Y1473" s="264">
        <v>1348</v>
      </c>
      <c r="Z1473" s="267">
        <v>0.0136944500952416</v>
      </c>
      <c r="AA1473" s="267">
        <v>0.00685111989459816</v>
      </c>
      <c r="AB1473" s="267">
        <v>0.0256880733944954</v>
      </c>
      <c r="AC1473" s="268">
        <v>0.0151415404871626</v>
      </c>
      <c r="AD1473" s="269">
        <v>-0.0188369534998973</v>
      </c>
      <c r="AE1473" s="270">
        <v>23783</v>
      </c>
      <c r="AF1473" s="271">
        <v>304</v>
      </c>
      <c r="AG1473" s="271">
        <v>0</v>
      </c>
      <c r="AH1473" s="271">
        <v>24940</v>
      </c>
      <c r="AI1473" s="271">
        <v>313</v>
      </c>
      <c r="AJ1473" s="271">
        <v>0</v>
      </c>
      <c r="AK1473" s="268">
        <v>0.012782239414708</v>
      </c>
      <c r="AL1473" s="268">
        <v>0.0125501202886929</v>
      </c>
      <c r="AM1473" s="269">
        <v>0.000232119126015121</v>
      </c>
    </row>
    <row r="1474" spans="1:39">
      <c r="A1474" s="279" t="s">
        <v>1972</v>
      </c>
      <c r="B1474" s="280" t="s">
        <v>3363</v>
      </c>
      <c r="C1474" s="262" t="s">
        <v>2386</v>
      </c>
      <c r="D1474" s="280" t="s">
        <v>2387</v>
      </c>
      <c r="E1474" s="263">
        <v>4096</v>
      </c>
      <c r="F1474" s="263">
        <v>59</v>
      </c>
      <c r="G1474" s="263">
        <v>43</v>
      </c>
      <c r="H1474" s="263">
        <v>1</v>
      </c>
      <c r="I1474" s="263">
        <v>0</v>
      </c>
      <c r="J1474" s="264">
        <v>2426</v>
      </c>
      <c r="K1474" s="264">
        <v>49</v>
      </c>
      <c r="L1474" s="264">
        <v>49</v>
      </c>
      <c r="M1474" s="264">
        <v>0</v>
      </c>
      <c r="N1474" s="264">
        <v>0</v>
      </c>
      <c r="O1474" s="264">
        <v>3688</v>
      </c>
      <c r="P1474" s="264">
        <v>52</v>
      </c>
      <c r="Q1474" s="264">
        <v>52</v>
      </c>
      <c r="R1474" s="264">
        <v>7</v>
      </c>
      <c r="S1474" s="264">
        <v>0</v>
      </c>
      <c r="T1474" s="265">
        <v>0.015</v>
      </c>
      <c r="U1474" s="266">
        <v>115354</v>
      </c>
      <c r="V1474" s="266">
        <v>1469</v>
      </c>
      <c r="W1474" s="266">
        <v>1452</v>
      </c>
      <c r="X1474" s="266">
        <v>0</v>
      </c>
      <c r="Y1474" s="264">
        <v>1289</v>
      </c>
      <c r="Z1474" s="267">
        <v>0.0127347122769908</v>
      </c>
      <c r="AA1474" s="267">
        <v>0.014404296875</v>
      </c>
      <c r="AB1474" s="267">
        <v>0.0201978565539984</v>
      </c>
      <c r="AC1474" s="268">
        <v>0.0140997830802603</v>
      </c>
      <c r="AD1474" s="269">
        <v>-0.00579355967899835</v>
      </c>
      <c r="AE1474" s="270">
        <v>25983</v>
      </c>
      <c r="AF1474" s="271">
        <v>372</v>
      </c>
      <c r="AG1474" s="271">
        <v>0</v>
      </c>
      <c r="AH1474" s="271">
        <v>26611</v>
      </c>
      <c r="AI1474" s="271">
        <v>317</v>
      </c>
      <c r="AJ1474" s="271">
        <v>0</v>
      </c>
      <c r="AK1474" s="268">
        <v>0.0143170534580303</v>
      </c>
      <c r="AL1474" s="268">
        <v>0.0119123670662508</v>
      </c>
      <c r="AM1474" s="269">
        <v>0.00240468639177945</v>
      </c>
    </row>
    <row r="1475" spans="1:39">
      <c r="A1475" s="279" t="s">
        <v>1972</v>
      </c>
      <c r="B1475" s="280" t="s">
        <v>3363</v>
      </c>
      <c r="C1475" s="262" t="s">
        <v>2388</v>
      </c>
      <c r="D1475" s="280" t="s">
        <v>2389</v>
      </c>
      <c r="E1475" s="263">
        <v>2217</v>
      </c>
      <c r="F1475" s="263">
        <v>22</v>
      </c>
      <c r="G1475" s="263">
        <v>13</v>
      </c>
      <c r="H1475" s="263">
        <v>0</v>
      </c>
      <c r="I1475" s="263">
        <v>0</v>
      </c>
      <c r="J1475" s="264">
        <v>1303</v>
      </c>
      <c r="K1475" s="264">
        <v>12</v>
      </c>
      <c r="L1475" s="264">
        <v>12</v>
      </c>
      <c r="M1475" s="264">
        <v>0</v>
      </c>
      <c r="N1475" s="264">
        <v>0</v>
      </c>
      <c r="O1475" s="264">
        <v>2036</v>
      </c>
      <c r="P1475" s="264">
        <v>21</v>
      </c>
      <c r="Q1475" s="264">
        <v>21</v>
      </c>
      <c r="R1475" s="264">
        <v>7</v>
      </c>
      <c r="S1475" s="264">
        <v>0</v>
      </c>
      <c r="T1475" s="265">
        <v>0.015</v>
      </c>
      <c r="U1475" s="266">
        <v>64560</v>
      </c>
      <c r="V1475" s="266">
        <v>817</v>
      </c>
      <c r="W1475" s="266">
        <v>808</v>
      </c>
      <c r="X1475" s="266">
        <v>0</v>
      </c>
      <c r="Y1475" s="264">
        <v>754</v>
      </c>
      <c r="Z1475" s="267">
        <v>0.0126548946716233</v>
      </c>
      <c r="AA1475" s="267">
        <v>0.0099233198015336</v>
      </c>
      <c r="AB1475" s="267">
        <v>0.00920951650038373</v>
      </c>
      <c r="AC1475" s="268">
        <v>0.0103143418467584</v>
      </c>
      <c r="AD1475" s="269">
        <v>0.000713803301149873</v>
      </c>
      <c r="AE1475" s="270">
        <v>14109</v>
      </c>
      <c r="AF1475" s="271">
        <v>193</v>
      </c>
      <c r="AG1475" s="271">
        <v>0</v>
      </c>
      <c r="AH1475" s="271">
        <v>14474</v>
      </c>
      <c r="AI1475" s="271">
        <v>161</v>
      </c>
      <c r="AJ1475" s="271">
        <v>0</v>
      </c>
      <c r="AK1475" s="268">
        <v>0.0136792118505918</v>
      </c>
      <c r="AL1475" s="268">
        <v>0.0111233936714108</v>
      </c>
      <c r="AM1475" s="269">
        <v>0.00255581817918102</v>
      </c>
    </row>
    <row r="1476" spans="1:39">
      <c r="A1476" s="279" t="s">
        <v>1972</v>
      </c>
      <c r="B1476" s="280" t="s">
        <v>3363</v>
      </c>
      <c r="C1476" s="262" t="s">
        <v>2390</v>
      </c>
      <c r="D1476" s="280" t="s">
        <v>2391</v>
      </c>
      <c r="E1476" s="263">
        <v>3737</v>
      </c>
      <c r="F1476" s="263">
        <v>39</v>
      </c>
      <c r="G1476" s="263">
        <v>25</v>
      </c>
      <c r="H1476" s="263">
        <v>0</v>
      </c>
      <c r="I1476" s="263">
        <v>0</v>
      </c>
      <c r="J1476" s="264">
        <v>2210</v>
      </c>
      <c r="K1476" s="264">
        <v>61</v>
      </c>
      <c r="L1476" s="264">
        <v>61</v>
      </c>
      <c r="M1476" s="264">
        <v>0</v>
      </c>
      <c r="N1476" s="264">
        <v>0</v>
      </c>
      <c r="O1476" s="264">
        <v>3308</v>
      </c>
      <c r="P1476" s="264">
        <v>70</v>
      </c>
      <c r="Q1476" s="264">
        <v>70</v>
      </c>
      <c r="R1476" s="264">
        <v>11</v>
      </c>
      <c r="S1476" s="264">
        <v>0</v>
      </c>
      <c r="T1476" s="265">
        <v>0.015</v>
      </c>
      <c r="U1476" s="266">
        <v>107903</v>
      </c>
      <c r="V1476" s="266">
        <v>1893</v>
      </c>
      <c r="W1476" s="266">
        <v>1879</v>
      </c>
      <c r="X1476" s="266">
        <v>0</v>
      </c>
      <c r="Y1476" s="264">
        <v>1700</v>
      </c>
      <c r="Z1476" s="267">
        <v>0.0175435344707747</v>
      </c>
      <c r="AA1476" s="267">
        <v>0.0104361787530104</v>
      </c>
      <c r="AB1476" s="267">
        <v>0.0276018099547511</v>
      </c>
      <c r="AC1476" s="268">
        <v>0.0211608222490931</v>
      </c>
      <c r="AD1476" s="269">
        <v>-0.0171656312017407</v>
      </c>
      <c r="AE1476" s="270">
        <v>24080</v>
      </c>
      <c r="AF1476" s="271">
        <v>415</v>
      </c>
      <c r="AG1476" s="271">
        <v>0</v>
      </c>
      <c r="AH1476" s="271">
        <v>24180</v>
      </c>
      <c r="AI1476" s="271">
        <v>391</v>
      </c>
      <c r="AJ1476" s="271">
        <v>0</v>
      </c>
      <c r="AK1476" s="268">
        <v>0.017234219269103</v>
      </c>
      <c r="AL1476" s="268">
        <v>0.0161703887510339</v>
      </c>
      <c r="AM1476" s="269">
        <v>0.00106383051806908</v>
      </c>
    </row>
    <row r="1477" spans="1:39">
      <c r="A1477" s="279" t="s">
        <v>1972</v>
      </c>
      <c r="B1477" s="280" t="s">
        <v>3363</v>
      </c>
      <c r="C1477" s="262" t="s">
        <v>2392</v>
      </c>
      <c r="D1477" s="280" t="s">
        <v>2393</v>
      </c>
      <c r="E1477" s="263">
        <v>2896</v>
      </c>
      <c r="F1477" s="263">
        <v>22</v>
      </c>
      <c r="G1477" s="263">
        <v>16</v>
      </c>
      <c r="H1477" s="263">
        <v>0</v>
      </c>
      <c r="I1477" s="263">
        <v>0</v>
      </c>
      <c r="J1477" s="264">
        <v>1675</v>
      </c>
      <c r="K1477" s="264">
        <v>19</v>
      </c>
      <c r="L1477" s="264">
        <v>19</v>
      </c>
      <c r="M1477" s="264">
        <v>1</v>
      </c>
      <c r="N1477" s="264">
        <v>0</v>
      </c>
      <c r="O1477" s="264">
        <v>2401</v>
      </c>
      <c r="P1477" s="264">
        <v>20</v>
      </c>
      <c r="Q1477" s="264">
        <v>20</v>
      </c>
      <c r="R1477" s="264">
        <v>10</v>
      </c>
      <c r="S1477" s="264">
        <v>0</v>
      </c>
      <c r="T1477" s="265">
        <v>0.015</v>
      </c>
      <c r="U1477" s="266">
        <v>79510</v>
      </c>
      <c r="V1477" s="266">
        <v>587</v>
      </c>
      <c r="W1477" s="266">
        <v>581</v>
      </c>
      <c r="X1477" s="266">
        <v>0</v>
      </c>
      <c r="Y1477" s="264">
        <v>529</v>
      </c>
      <c r="Z1477" s="267">
        <v>0.00738271915482329</v>
      </c>
      <c r="AA1477" s="267">
        <v>0.00759668508287293</v>
      </c>
      <c r="AB1477" s="267">
        <v>0.0113432835820896</v>
      </c>
      <c r="AC1477" s="268">
        <v>0.00832986255726781</v>
      </c>
      <c r="AD1477" s="269">
        <v>-0.00374659849921662</v>
      </c>
      <c r="AE1477" s="270">
        <v>17953</v>
      </c>
      <c r="AF1477" s="271">
        <v>163</v>
      </c>
      <c r="AG1477" s="271">
        <v>0</v>
      </c>
      <c r="AH1477" s="271">
        <v>18562</v>
      </c>
      <c r="AI1477" s="271">
        <v>100</v>
      </c>
      <c r="AJ1477" s="271">
        <v>0</v>
      </c>
      <c r="AK1477" s="268">
        <v>0.00907926251879909</v>
      </c>
      <c r="AL1477" s="268">
        <v>0.0053873505010236</v>
      </c>
      <c r="AM1477" s="269">
        <v>0.00369191201777549</v>
      </c>
    </row>
    <row r="1478" spans="1:39">
      <c r="A1478" s="279" t="s">
        <v>1972</v>
      </c>
      <c r="B1478" s="280" t="s">
        <v>3363</v>
      </c>
      <c r="C1478" s="262" t="s">
        <v>2394</v>
      </c>
      <c r="D1478" s="280" t="s">
        <v>2395</v>
      </c>
      <c r="E1478" s="263">
        <v>3757</v>
      </c>
      <c r="F1478" s="263">
        <v>120</v>
      </c>
      <c r="G1478" s="263">
        <v>86</v>
      </c>
      <c r="H1478" s="263">
        <v>0</v>
      </c>
      <c r="I1478" s="263">
        <v>0</v>
      </c>
      <c r="J1478" s="264">
        <v>2221</v>
      </c>
      <c r="K1478" s="264">
        <v>73</v>
      </c>
      <c r="L1478" s="264">
        <v>73</v>
      </c>
      <c r="M1478" s="264">
        <v>0</v>
      </c>
      <c r="N1478" s="264">
        <v>0</v>
      </c>
      <c r="O1478" s="264">
        <v>3454</v>
      </c>
      <c r="P1478" s="264">
        <v>128</v>
      </c>
      <c r="Q1478" s="264">
        <v>128</v>
      </c>
      <c r="R1478" s="264">
        <v>16</v>
      </c>
      <c r="S1478" s="264">
        <v>0</v>
      </c>
      <c r="T1478" s="265">
        <v>0.015</v>
      </c>
      <c r="U1478" s="266">
        <v>114421</v>
      </c>
      <c r="V1478" s="266">
        <v>3306</v>
      </c>
      <c r="W1478" s="266">
        <v>3272</v>
      </c>
      <c r="X1478" s="266">
        <v>12</v>
      </c>
      <c r="Y1478" s="264">
        <v>2868</v>
      </c>
      <c r="Z1478" s="267">
        <v>0.0287884217058058</v>
      </c>
      <c r="AA1478" s="267">
        <v>0.0319403779611392</v>
      </c>
      <c r="AB1478" s="267">
        <v>0.0328680774425934</v>
      </c>
      <c r="AC1478" s="268">
        <v>0.0370584829183555</v>
      </c>
      <c r="AD1478" s="269">
        <v>-0.000927699481454221</v>
      </c>
      <c r="AE1478" s="270">
        <v>25077</v>
      </c>
      <c r="AF1478" s="271">
        <v>778</v>
      </c>
      <c r="AG1478" s="271">
        <v>0</v>
      </c>
      <c r="AH1478" s="271">
        <v>26055</v>
      </c>
      <c r="AI1478" s="271">
        <v>732</v>
      </c>
      <c r="AJ1478" s="271">
        <v>1</v>
      </c>
      <c r="AK1478" s="268">
        <v>0.0310244447102923</v>
      </c>
      <c r="AL1478" s="268">
        <v>0.0280560353099213</v>
      </c>
      <c r="AM1478" s="269">
        <v>0.00296840940037098</v>
      </c>
    </row>
    <row r="1479" spans="1:39">
      <c r="A1479" s="279" t="s">
        <v>1972</v>
      </c>
      <c r="B1479" s="280" t="s">
        <v>3364</v>
      </c>
      <c r="C1479" s="262" t="s">
        <v>2396</v>
      </c>
      <c r="D1479" s="280" t="s">
        <v>2397</v>
      </c>
      <c r="E1479" s="263">
        <v>2282</v>
      </c>
      <c r="F1479" s="263">
        <v>59</v>
      </c>
      <c r="G1479" s="263">
        <v>44</v>
      </c>
      <c r="H1479" s="263">
        <v>0</v>
      </c>
      <c r="I1479" s="263">
        <v>0</v>
      </c>
      <c r="J1479" s="264">
        <v>1237</v>
      </c>
      <c r="K1479" s="264">
        <v>13</v>
      </c>
      <c r="L1479" s="264">
        <v>13</v>
      </c>
      <c r="M1479" s="264">
        <v>0</v>
      </c>
      <c r="N1479" s="264">
        <v>0</v>
      </c>
      <c r="O1479" s="264">
        <v>2085</v>
      </c>
      <c r="P1479" s="264">
        <v>60</v>
      </c>
      <c r="Q1479" s="264">
        <v>60</v>
      </c>
      <c r="R1479" s="264">
        <v>6</v>
      </c>
      <c r="S1479" s="264">
        <v>0</v>
      </c>
      <c r="T1479" s="265">
        <v>0.015</v>
      </c>
      <c r="U1479" s="266">
        <v>66416</v>
      </c>
      <c r="V1479" s="266">
        <v>1213</v>
      </c>
      <c r="W1479" s="266">
        <v>1198</v>
      </c>
      <c r="X1479" s="266">
        <v>0</v>
      </c>
      <c r="Y1479" s="264">
        <v>1068</v>
      </c>
      <c r="Z1479" s="267">
        <v>0.0182636714044808</v>
      </c>
      <c r="AA1479" s="267">
        <v>0.0258545135845749</v>
      </c>
      <c r="AB1479" s="267">
        <v>0.0105092966855295</v>
      </c>
      <c r="AC1479" s="268">
        <v>0.0287769784172662</v>
      </c>
      <c r="AD1479" s="269">
        <v>0.0153452168990454</v>
      </c>
      <c r="AE1479" s="270">
        <v>14622</v>
      </c>
      <c r="AF1479" s="271">
        <v>238</v>
      </c>
      <c r="AG1479" s="271">
        <v>0</v>
      </c>
      <c r="AH1479" s="271">
        <v>15292</v>
      </c>
      <c r="AI1479" s="271">
        <v>304</v>
      </c>
      <c r="AJ1479" s="271">
        <v>0</v>
      </c>
      <c r="AK1479" s="268">
        <v>0.0162768431131172</v>
      </c>
      <c r="AL1479" s="268">
        <v>0.0198796756473973</v>
      </c>
      <c r="AM1479" s="269">
        <v>-0.00360283253428011</v>
      </c>
    </row>
    <row r="1480" spans="1:39">
      <c r="A1480" s="279" t="s">
        <v>1972</v>
      </c>
      <c r="B1480" s="280" t="s">
        <v>3364</v>
      </c>
      <c r="C1480" s="262" t="s">
        <v>2398</v>
      </c>
      <c r="D1480" s="280" t="s">
        <v>2399</v>
      </c>
      <c r="E1480" s="263">
        <v>1634</v>
      </c>
      <c r="F1480" s="263">
        <v>10</v>
      </c>
      <c r="G1480" s="263">
        <v>8</v>
      </c>
      <c r="H1480" s="263">
        <v>0</v>
      </c>
      <c r="I1480" s="263">
        <v>0</v>
      </c>
      <c r="J1480" s="264">
        <v>926</v>
      </c>
      <c r="K1480" s="264">
        <v>21</v>
      </c>
      <c r="L1480" s="264">
        <v>21</v>
      </c>
      <c r="M1480" s="264">
        <v>2</v>
      </c>
      <c r="N1480" s="264">
        <v>0</v>
      </c>
      <c r="O1480" s="264">
        <v>1633</v>
      </c>
      <c r="P1480" s="264">
        <v>30</v>
      </c>
      <c r="Q1480" s="264">
        <v>30</v>
      </c>
      <c r="R1480" s="264">
        <v>15</v>
      </c>
      <c r="S1480" s="264">
        <v>0</v>
      </c>
      <c r="T1480" s="265">
        <v>0.015</v>
      </c>
      <c r="U1480" s="266">
        <v>47805</v>
      </c>
      <c r="V1480" s="266">
        <v>667</v>
      </c>
      <c r="W1480" s="266">
        <v>665</v>
      </c>
      <c r="X1480" s="266">
        <v>1</v>
      </c>
      <c r="Y1480" s="264">
        <v>607</v>
      </c>
      <c r="Z1480" s="267">
        <v>0.0139315971132727</v>
      </c>
      <c r="AA1480" s="267">
        <v>0.00611995104039168</v>
      </c>
      <c r="AB1480" s="267">
        <v>0.0226781857451404</v>
      </c>
      <c r="AC1480" s="268">
        <v>0.0183710961420698</v>
      </c>
      <c r="AD1480" s="269">
        <v>-0.0165582347047487</v>
      </c>
      <c r="AE1480" s="270">
        <v>10646</v>
      </c>
      <c r="AF1480" s="271">
        <v>148</v>
      </c>
      <c r="AG1480" s="271">
        <v>0</v>
      </c>
      <c r="AH1480" s="271">
        <v>11142</v>
      </c>
      <c r="AI1480" s="271">
        <v>159</v>
      </c>
      <c r="AJ1480" s="271">
        <v>1</v>
      </c>
      <c r="AK1480" s="268">
        <v>0.0139019349990607</v>
      </c>
      <c r="AL1480" s="268">
        <v>0.014180577993179</v>
      </c>
      <c r="AM1480" s="269">
        <v>-0.000278642994118282</v>
      </c>
    </row>
    <row r="1481" spans="1:39">
      <c r="A1481" s="279" t="s">
        <v>1972</v>
      </c>
      <c r="B1481" s="280" t="s">
        <v>3364</v>
      </c>
      <c r="C1481" s="262" t="s">
        <v>2400</v>
      </c>
      <c r="D1481" s="280" t="s">
        <v>2401</v>
      </c>
      <c r="E1481" s="263">
        <v>979</v>
      </c>
      <c r="F1481" s="263">
        <v>24</v>
      </c>
      <c r="G1481" s="263">
        <v>19</v>
      </c>
      <c r="H1481" s="263">
        <v>0</v>
      </c>
      <c r="I1481" s="263">
        <v>0</v>
      </c>
      <c r="J1481" s="264">
        <v>598</v>
      </c>
      <c r="K1481" s="264">
        <v>6</v>
      </c>
      <c r="L1481" s="264">
        <v>6</v>
      </c>
      <c r="M1481" s="264">
        <v>1</v>
      </c>
      <c r="N1481" s="264">
        <v>0</v>
      </c>
      <c r="O1481" s="264">
        <v>989</v>
      </c>
      <c r="P1481" s="264">
        <v>48</v>
      </c>
      <c r="Q1481" s="264">
        <v>48</v>
      </c>
      <c r="R1481" s="264">
        <v>27</v>
      </c>
      <c r="S1481" s="264">
        <v>0</v>
      </c>
      <c r="T1481" s="265">
        <v>0.015</v>
      </c>
      <c r="U1481" s="266">
        <v>27627</v>
      </c>
      <c r="V1481" s="266">
        <v>577</v>
      </c>
      <c r="W1481" s="266">
        <v>572</v>
      </c>
      <c r="X1481" s="266">
        <v>0</v>
      </c>
      <c r="Y1481" s="264">
        <v>521</v>
      </c>
      <c r="Z1481" s="267">
        <v>0.0208853657653745</v>
      </c>
      <c r="AA1481" s="267">
        <v>0.024514811031665</v>
      </c>
      <c r="AB1481" s="267">
        <v>0.0100334448160535</v>
      </c>
      <c r="AC1481" s="268">
        <v>0.0485338725985844</v>
      </c>
      <c r="AD1481" s="269">
        <v>0.0144813662156115</v>
      </c>
      <c r="AE1481" s="270">
        <v>6305</v>
      </c>
      <c r="AF1481" s="271">
        <v>139</v>
      </c>
      <c r="AG1481" s="271">
        <v>0</v>
      </c>
      <c r="AH1481" s="271">
        <v>6454</v>
      </c>
      <c r="AI1481" s="271">
        <v>143</v>
      </c>
      <c r="AJ1481" s="271">
        <v>0</v>
      </c>
      <c r="AK1481" s="268">
        <v>0.0220459952418715</v>
      </c>
      <c r="AL1481" s="268">
        <v>0.0221568019832662</v>
      </c>
      <c r="AM1481" s="269">
        <v>-0.000110806741394659</v>
      </c>
    </row>
    <row r="1482" spans="1:39">
      <c r="A1482" s="279" t="s">
        <v>1972</v>
      </c>
      <c r="B1482" s="280" t="s">
        <v>3364</v>
      </c>
      <c r="C1482" s="262" t="s">
        <v>2402</v>
      </c>
      <c r="D1482" s="280" t="s">
        <v>2403</v>
      </c>
      <c r="E1482" s="263">
        <v>6001</v>
      </c>
      <c r="F1482" s="263">
        <v>100</v>
      </c>
      <c r="G1482" s="263">
        <v>67</v>
      </c>
      <c r="H1482" s="263">
        <v>0</v>
      </c>
      <c r="I1482" s="263">
        <v>0</v>
      </c>
      <c r="J1482" s="264">
        <v>3434</v>
      </c>
      <c r="K1482" s="264">
        <v>111</v>
      </c>
      <c r="L1482" s="264">
        <v>110</v>
      </c>
      <c r="M1482" s="264">
        <v>0</v>
      </c>
      <c r="N1482" s="264">
        <v>0</v>
      </c>
      <c r="O1482" s="264">
        <v>4412</v>
      </c>
      <c r="P1482" s="264">
        <v>103</v>
      </c>
      <c r="Q1482" s="264">
        <v>102</v>
      </c>
      <c r="R1482" s="264">
        <v>22</v>
      </c>
      <c r="S1482" s="264">
        <v>0</v>
      </c>
      <c r="T1482" s="265">
        <v>0.015</v>
      </c>
      <c r="U1482" s="266">
        <v>153495</v>
      </c>
      <c r="V1482" s="266">
        <v>2699</v>
      </c>
      <c r="W1482" s="266">
        <v>2663</v>
      </c>
      <c r="X1482" s="266">
        <v>0</v>
      </c>
      <c r="Y1482" s="264">
        <v>2365</v>
      </c>
      <c r="Z1482" s="267">
        <v>0.0175836346460797</v>
      </c>
      <c r="AA1482" s="267">
        <v>0.0166638893517747</v>
      </c>
      <c r="AB1482" s="267">
        <v>0.0323238206173559</v>
      </c>
      <c r="AC1482" s="268">
        <v>0.0233454215775159</v>
      </c>
      <c r="AD1482" s="269">
        <v>-0.0156599312655811</v>
      </c>
      <c r="AE1482" s="270">
        <v>34479</v>
      </c>
      <c r="AF1482" s="271">
        <v>684</v>
      </c>
      <c r="AG1482" s="271">
        <v>0</v>
      </c>
      <c r="AH1482" s="271">
        <v>35639</v>
      </c>
      <c r="AI1482" s="271">
        <v>661</v>
      </c>
      <c r="AJ1482" s="271">
        <v>0</v>
      </c>
      <c r="AK1482" s="268">
        <v>0.0198381623596972</v>
      </c>
      <c r="AL1482" s="268">
        <v>0.0185470972810685</v>
      </c>
      <c r="AM1482" s="269">
        <v>0.00129106507862871</v>
      </c>
    </row>
    <row r="1483" spans="1:39">
      <c r="A1483" s="279" t="s">
        <v>1972</v>
      </c>
      <c r="B1483" s="280" t="s">
        <v>3364</v>
      </c>
      <c r="C1483" s="262" t="s">
        <v>2404</v>
      </c>
      <c r="D1483" s="280" t="s">
        <v>2405</v>
      </c>
      <c r="E1483" s="263">
        <v>5642</v>
      </c>
      <c r="F1483" s="263">
        <v>54</v>
      </c>
      <c r="G1483" s="263">
        <v>39</v>
      </c>
      <c r="H1483" s="263">
        <v>1</v>
      </c>
      <c r="I1483" s="263">
        <v>0</v>
      </c>
      <c r="J1483" s="264">
        <v>3055</v>
      </c>
      <c r="K1483" s="264">
        <v>92</v>
      </c>
      <c r="L1483" s="264">
        <v>91</v>
      </c>
      <c r="M1483" s="264">
        <v>1</v>
      </c>
      <c r="N1483" s="264">
        <v>0</v>
      </c>
      <c r="O1483" s="264">
        <v>4114</v>
      </c>
      <c r="P1483" s="264">
        <v>101</v>
      </c>
      <c r="Q1483" s="264">
        <v>101</v>
      </c>
      <c r="R1483" s="264">
        <v>4</v>
      </c>
      <c r="S1483" s="264">
        <v>0</v>
      </c>
      <c r="T1483" s="265">
        <v>0.015</v>
      </c>
      <c r="U1483" s="266">
        <v>144140</v>
      </c>
      <c r="V1483" s="266">
        <v>2333</v>
      </c>
      <c r="W1483" s="266">
        <v>2317</v>
      </c>
      <c r="X1483" s="266">
        <v>0</v>
      </c>
      <c r="Y1483" s="264">
        <v>2024</v>
      </c>
      <c r="Z1483" s="267">
        <v>0.0161856528375191</v>
      </c>
      <c r="AA1483" s="267">
        <v>0.00957107408720312</v>
      </c>
      <c r="AB1483" s="267">
        <v>0.030114566284779</v>
      </c>
      <c r="AC1483" s="268">
        <v>0.0245503159941663</v>
      </c>
      <c r="AD1483" s="269">
        <v>-0.0205434921975759</v>
      </c>
      <c r="AE1483" s="270">
        <v>32328</v>
      </c>
      <c r="AF1483" s="271">
        <v>544</v>
      </c>
      <c r="AG1483" s="271">
        <v>0</v>
      </c>
      <c r="AH1483" s="271">
        <v>33159</v>
      </c>
      <c r="AI1483" s="271">
        <v>533</v>
      </c>
      <c r="AJ1483" s="271">
        <v>0</v>
      </c>
      <c r="AK1483" s="268">
        <v>0.0168275179411037</v>
      </c>
      <c r="AL1483" s="268">
        <v>0.0160740673723574</v>
      </c>
      <c r="AM1483" s="269">
        <v>0.000753450568746258</v>
      </c>
    </row>
    <row r="1484" spans="1:39">
      <c r="A1484" s="279" t="s">
        <v>1972</v>
      </c>
      <c r="B1484" s="280" t="s">
        <v>3364</v>
      </c>
      <c r="C1484" s="262" t="s">
        <v>2406</v>
      </c>
      <c r="D1484" s="280" t="s">
        <v>2407</v>
      </c>
      <c r="E1484" s="263">
        <v>2931</v>
      </c>
      <c r="F1484" s="263">
        <v>67</v>
      </c>
      <c r="G1484" s="263">
        <v>49</v>
      </c>
      <c r="H1484" s="263">
        <v>0</v>
      </c>
      <c r="I1484" s="263">
        <v>0</v>
      </c>
      <c r="J1484" s="264">
        <v>1745</v>
      </c>
      <c r="K1484" s="264">
        <v>13</v>
      </c>
      <c r="L1484" s="264">
        <v>13</v>
      </c>
      <c r="M1484" s="264">
        <v>0</v>
      </c>
      <c r="N1484" s="264">
        <v>0</v>
      </c>
      <c r="O1484" s="264">
        <v>2007</v>
      </c>
      <c r="P1484" s="264">
        <v>14</v>
      </c>
      <c r="Q1484" s="264">
        <v>14</v>
      </c>
      <c r="R1484" s="264">
        <v>1</v>
      </c>
      <c r="S1484" s="264">
        <v>0</v>
      </c>
      <c r="T1484" s="265">
        <v>0.015</v>
      </c>
      <c r="U1484" s="266">
        <v>76850</v>
      </c>
      <c r="V1484" s="266">
        <v>1277</v>
      </c>
      <c r="W1484" s="266">
        <v>1258</v>
      </c>
      <c r="X1484" s="266">
        <v>1</v>
      </c>
      <c r="Y1484" s="264">
        <v>1154</v>
      </c>
      <c r="Z1484" s="267">
        <v>0.0166037735849057</v>
      </c>
      <c r="AA1484" s="267">
        <v>0.0228590924599113</v>
      </c>
      <c r="AB1484" s="267">
        <v>0.00744985673352436</v>
      </c>
      <c r="AC1484" s="268">
        <v>0.00697558545092177</v>
      </c>
      <c r="AD1484" s="269">
        <v>0.0154092357263869</v>
      </c>
      <c r="AE1484" s="270">
        <v>16580</v>
      </c>
      <c r="AF1484" s="271">
        <v>260</v>
      </c>
      <c r="AG1484" s="271">
        <v>1</v>
      </c>
      <c r="AH1484" s="271">
        <v>17856</v>
      </c>
      <c r="AI1484" s="271">
        <v>300</v>
      </c>
      <c r="AJ1484" s="271">
        <v>0</v>
      </c>
      <c r="AK1484" s="268">
        <v>0.01562123039807</v>
      </c>
      <c r="AL1484" s="268">
        <v>0.0168010752688172</v>
      </c>
      <c r="AM1484" s="269">
        <v>-0.00117984487074724</v>
      </c>
    </row>
    <row r="1485" spans="1:39">
      <c r="A1485" s="279" t="s">
        <v>1972</v>
      </c>
      <c r="B1485" s="280" t="s">
        <v>3364</v>
      </c>
      <c r="C1485" s="262" t="s">
        <v>2408</v>
      </c>
      <c r="D1485" s="280" t="s">
        <v>2409</v>
      </c>
      <c r="E1485" s="263">
        <v>3742</v>
      </c>
      <c r="F1485" s="263">
        <v>38</v>
      </c>
      <c r="G1485" s="263">
        <v>32</v>
      </c>
      <c r="H1485" s="263">
        <v>0</v>
      </c>
      <c r="I1485" s="263">
        <v>0</v>
      </c>
      <c r="J1485" s="264">
        <v>2119</v>
      </c>
      <c r="K1485" s="264">
        <v>34</v>
      </c>
      <c r="L1485" s="264">
        <v>34</v>
      </c>
      <c r="M1485" s="264">
        <v>0</v>
      </c>
      <c r="N1485" s="264">
        <v>0</v>
      </c>
      <c r="O1485" s="264">
        <v>3456</v>
      </c>
      <c r="P1485" s="264">
        <v>44</v>
      </c>
      <c r="Q1485" s="264">
        <v>44</v>
      </c>
      <c r="R1485" s="264">
        <v>9</v>
      </c>
      <c r="S1485" s="264">
        <v>0</v>
      </c>
      <c r="T1485" s="265">
        <v>0.015</v>
      </c>
      <c r="U1485" s="266">
        <v>107779</v>
      </c>
      <c r="V1485" s="266">
        <v>1312</v>
      </c>
      <c r="W1485" s="266">
        <v>1306</v>
      </c>
      <c r="X1485" s="266">
        <v>0</v>
      </c>
      <c r="Y1485" s="264">
        <v>1188</v>
      </c>
      <c r="Z1485" s="267">
        <v>0.0121730578313029</v>
      </c>
      <c r="AA1485" s="267">
        <v>0.0101549973276323</v>
      </c>
      <c r="AB1485" s="267">
        <v>0.0160453043888627</v>
      </c>
      <c r="AC1485" s="268">
        <v>0.0127314814814815</v>
      </c>
      <c r="AD1485" s="269">
        <v>-0.00589030706123039</v>
      </c>
      <c r="AE1485" s="270">
        <v>24165</v>
      </c>
      <c r="AF1485" s="271">
        <v>280</v>
      </c>
      <c r="AG1485" s="271">
        <v>0</v>
      </c>
      <c r="AH1485" s="271">
        <v>24669</v>
      </c>
      <c r="AI1485" s="271">
        <v>281</v>
      </c>
      <c r="AJ1485" s="271">
        <v>0</v>
      </c>
      <c r="AK1485" s="268">
        <v>0.0115870060004138</v>
      </c>
      <c r="AL1485" s="268">
        <v>0.0113908143824233</v>
      </c>
      <c r="AM1485" s="269">
        <v>0.000196191617990537</v>
      </c>
    </row>
    <row r="1486" spans="1:39">
      <c r="A1486" s="279" t="s">
        <v>1972</v>
      </c>
      <c r="B1486" s="280" t="s">
        <v>3364</v>
      </c>
      <c r="C1486" s="262" t="s">
        <v>2410</v>
      </c>
      <c r="D1486" s="280" t="s">
        <v>2411</v>
      </c>
      <c r="E1486" s="263">
        <v>2522</v>
      </c>
      <c r="F1486" s="263">
        <v>94</v>
      </c>
      <c r="G1486" s="263">
        <v>73</v>
      </c>
      <c r="H1486" s="263">
        <v>0</v>
      </c>
      <c r="I1486" s="263">
        <v>0</v>
      </c>
      <c r="J1486" s="264">
        <v>1465</v>
      </c>
      <c r="K1486" s="264">
        <v>0</v>
      </c>
      <c r="L1486" s="264">
        <v>0</v>
      </c>
      <c r="M1486" s="264">
        <v>0</v>
      </c>
      <c r="N1486" s="264">
        <v>0</v>
      </c>
      <c r="O1486" s="264">
        <v>2287</v>
      </c>
      <c r="P1486" s="264">
        <v>70</v>
      </c>
      <c r="Q1486" s="264">
        <v>70</v>
      </c>
      <c r="R1486" s="264">
        <v>26</v>
      </c>
      <c r="S1486" s="264">
        <v>0</v>
      </c>
      <c r="T1486" s="265">
        <v>0.015</v>
      </c>
      <c r="U1486" s="266">
        <v>72862</v>
      </c>
      <c r="V1486" s="266">
        <v>1706</v>
      </c>
      <c r="W1486" s="266">
        <v>1685</v>
      </c>
      <c r="X1486" s="266">
        <v>1</v>
      </c>
      <c r="Y1486" s="264">
        <v>1547</v>
      </c>
      <c r="Z1486" s="267">
        <v>0.0234004007575966</v>
      </c>
      <c r="AA1486" s="267">
        <v>0.0372720063441713</v>
      </c>
      <c r="AB1486" s="267">
        <v>0</v>
      </c>
      <c r="AC1486" s="268">
        <v>0.0306077831219939</v>
      </c>
      <c r="AD1486" s="269">
        <v>0.0372720063441713</v>
      </c>
      <c r="AE1486" s="270">
        <v>16349</v>
      </c>
      <c r="AF1486" s="271">
        <v>404</v>
      </c>
      <c r="AG1486" s="271">
        <v>0</v>
      </c>
      <c r="AH1486" s="271">
        <v>16939</v>
      </c>
      <c r="AI1486" s="271">
        <v>386</v>
      </c>
      <c r="AJ1486" s="271">
        <v>0</v>
      </c>
      <c r="AK1486" s="268">
        <v>0.0247109914979509</v>
      </c>
      <c r="AL1486" s="268">
        <v>0.0227876498022315</v>
      </c>
      <c r="AM1486" s="269">
        <v>0.00192334169571941</v>
      </c>
    </row>
    <row r="1487" spans="1:39">
      <c r="A1487" s="279" t="s">
        <v>1972</v>
      </c>
      <c r="B1487" s="280" t="s">
        <v>3364</v>
      </c>
      <c r="C1487" s="262" t="s">
        <v>2412</v>
      </c>
      <c r="D1487" s="280" t="s">
        <v>2413</v>
      </c>
      <c r="E1487" s="263">
        <v>2881</v>
      </c>
      <c r="F1487" s="263">
        <v>65</v>
      </c>
      <c r="G1487" s="263">
        <v>49</v>
      </c>
      <c r="H1487" s="263">
        <v>0</v>
      </c>
      <c r="I1487" s="263">
        <v>0</v>
      </c>
      <c r="J1487" s="264">
        <v>1924</v>
      </c>
      <c r="K1487" s="264">
        <v>68</v>
      </c>
      <c r="L1487" s="264">
        <v>68</v>
      </c>
      <c r="M1487" s="264">
        <v>8</v>
      </c>
      <c r="N1487" s="264">
        <v>0</v>
      </c>
      <c r="O1487" s="264">
        <v>2738</v>
      </c>
      <c r="P1487" s="264">
        <v>85</v>
      </c>
      <c r="Q1487" s="264">
        <v>85</v>
      </c>
      <c r="R1487" s="264">
        <v>43</v>
      </c>
      <c r="S1487" s="264">
        <v>0</v>
      </c>
      <c r="T1487" s="265">
        <v>0.015</v>
      </c>
      <c r="U1487" s="266">
        <v>85342</v>
      </c>
      <c r="V1487" s="266">
        <v>2220</v>
      </c>
      <c r="W1487" s="266">
        <v>2204</v>
      </c>
      <c r="X1487" s="266">
        <v>4</v>
      </c>
      <c r="Y1487" s="264">
        <v>2022</v>
      </c>
      <c r="Z1487" s="267">
        <v>0.0259661128166671</v>
      </c>
      <c r="AA1487" s="267">
        <v>0.0225616105518917</v>
      </c>
      <c r="AB1487" s="267">
        <v>0.0353430353430353</v>
      </c>
      <c r="AC1487" s="268">
        <v>0.0310445580715851</v>
      </c>
      <c r="AD1487" s="269">
        <v>-0.0127814247911436</v>
      </c>
      <c r="AE1487" s="270">
        <v>18895</v>
      </c>
      <c r="AF1487" s="271">
        <v>502</v>
      </c>
      <c r="AG1487" s="271">
        <v>0</v>
      </c>
      <c r="AH1487" s="271">
        <v>19339</v>
      </c>
      <c r="AI1487" s="271">
        <v>508</v>
      </c>
      <c r="AJ1487" s="271">
        <v>1</v>
      </c>
      <c r="AK1487" s="268">
        <v>0.0265678750992326</v>
      </c>
      <c r="AL1487" s="268">
        <v>0.0262164537980247</v>
      </c>
      <c r="AM1487" s="269">
        <v>0.000351421301207886</v>
      </c>
    </row>
    <row r="1488" spans="1:39">
      <c r="A1488" s="279" t="s">
        <v>1972</v>
      </c>
      <c r="B1488" s="280" t="s">
        <v>3364</v>
      </c>
      <c r="C1488" s="262" t="s">
        <v>2414</v>
      </c>
      <c r="D1488" s="280" t="s">
        <v>2415</v>
      </c>
      <c r="E1488" s="263">
        <v>1874</v>
      </c>
      <c r="F1488" s="263">
        <v>34</v>
      </c>
      <c r="G1488" s="263">
        <v>27</v>
      </c>
      <c r="H1488" s="263">
        <v>0</v>
      </c>
      <c r="I1488" s="263">
        <v>0</v>
      </c>
      <c r="J1488" s="264">
        <v>1066</v>
      </c>
      <c r="K1488" s="264">
        <v>30</v>
      </c>
      <c r="L1488" s="264">
        <v>30</v>
      </c>
      <c r="M1488" s="264">
        <v>1</v>
      </c>
      <c r="N1488" s="264">
        <v>0</v>
      </c>
      <c r="O1488" s="264">
        <v>1753</v>
      </c>
      <c r="P1488" s="264">
        <v>45</v>
      </c>
      <c r="Q1488" s="264">
        <v>45</v>
      </c>
      <c r="R1488" s="264">
        <v>18</v>
      </c>
      <c r="S1488" s="264">
        <v>3</v>
      </c>
      <c r="T1488" s="265">
        <v>0.015</v>
      </c>
      <c r="U1488" s="266">
        <v>53709</v>
      </c>
      <c r="V1488" s="266">
        <v>1127</v>
      </c>
      <c r="W1488" s="266">
        <v>1120</v>
      </c>
      <c r="X1488" s="266">
        <v>9</v>
      </c>
      <c r="Y1488" s="264">
        <v>1011</v>
      </c>
      <c r="Z1488" s="267">
        <v>0.020815878158223</v>
      </c>
      <c r="AA1488" s="267">
        <v>0.0181430096051227</v>
      </c>
      <c r="AB1488" s="267">
        <v>0.0281425891181989</v>
      </c>
      <c r="AC1488" s="268">
        <v>0.0239589275527667</v>
      </c>
      <c r="AD1488" s="269">
        <v>-0.00999957951307614</v>
      </c>
      <c r="AE1488" s="270">
        <v>11987</v>
      </c>
      <c r="AF1488" s="271">
        <v>255</v>
      </c>
      <c r="AG1488" s="271">
        <v>4</v>
      </c>
      <c r="AH1488" s="271">
        <v>12435</v>
      </c>
      <c r="AI1488" s="271">
        <v>273</v>
      </c>
      <c r="AJ1488" s="271">
        <v>2</v>
      </c>
      <c r="AK1488" s="268">
        <v>0.0209393509635438</v>
      </c>
      <c r="AL1488" s="268">
        <v>0.0217933252915159</v>
      </c>
      <c r="AM1488" s="269">
        <v>-0.000853974327972042</v>
      </c>
    </row>
    <row r="1489" spans="1:39">
      <c r="A1489" s="279" t="s">
        <v>1972</v>
      </c>
      <c r="B1489" s="280" t="s">
        <v>3364</v>
      </c>
      <c r="C1489" s="262" t="s">
        <v>2416</v>
      </c>
      <c r="D1489" s="280" t="s">
        <v>2417</v>
      </c>
      <c r="E1489" s="263">
        <v>1847</v>
      </c>
      <c r="F1489" s="263">
        <v>20</v>
      </c>
      <c r="G1489" s="263">
        <v>14</v>
      </c>
      <c r="H1489" s="263">
        <v>0</v>
      </c>
      <c r="I1489" s="263">
        <v>0</v>
      </c>
      <c r="J1489" s="264">
        <v>1063</v>
      </c>
      <c r="K1489" s="264">
        <v>28</v>
      </c>
      <c r="L1489" s="264">
        <v>28</v>
      </c>
      <c r="M1489" s="264">
        <v>0</v>
      </c>
      <c r="N1489" s="264">
        <v>0</v>
      </c>
      <c r="O1489" s="264">
        <v>1776</v>
      </c>
      <c r="P1489" s="264">
        <v>21</v>
      </c>
      <c r="Q1489" s="264">
        <v>21</v>
      </c>
      <c r="R1489" s="264">
        <v>4</v>
      </c>
      <c r="S1489" s="264">
        <v>0</v>
      </c>
      <c r="T1489" s="265">
        <v>0.015</v>
      </c>
      <c r="U1489" s="266">
        <v>54091</v>
      </c>
      <c r="V1489" s="266">
        <v>884</v>
      </c>
      <c r="W1489" s="266">
        <v>878</v>
      </c>
      <c r="X1489" s="266">
        <v>0</v>
      </c>
      <c r="Y1489" s="264">
        <v>787</v>
      </c>
      <c r="Z1489" s="267">
        <v>0.0163428296759165</v>
      </c>
      <c r="AA1489" s="267">
        <v>0.0108283703302653</v>
      </c>
      <c r="AB1489" s="267">
        <v>0.026340545625588</v>
      </c>
      <c r="AC1489" s="268">
        <v>0.0118243243243243</v>
      </c>
      <c r="AD1489" s="269">
        <v>-0.0155121752953227</v>
      </c>
      <c r="AE1489" s="270">
        <v>12092</v>
      </c>
      <c r="AF1489" s="271">
        <v>189</v>
      </c>
      <c r="AG1489" s="271">
        <v>0</v>
      </c>
      <c r="AH1489" s="271">
        <v>12164</v>
      </c>
      <c r="AI1489" s="271">
        <v>205</v>
      </c>
      <c r="AJ1489" s="271">
        <v>0</v>
      </c>
      <c r="AK1489" s="268">
        <v>0.0156301687065829</v>
      </c>
      <c r="AL1489" s="268">
        <v>0.0168530088786583</v>
      </c>
      <c r="AM1489" s="269">
        <v>-0.00122284017207547</v>
      </c>
    </row>
    <row r="1490" spans="1:39">
      <c r="A1490" s="279" t="s">
        <v>1972</v>
      </c>
      <c r="B1490" s="280" t="s">
        <v>3364</v>
      </c>
      <c r="C1490" s="262" t="s">
        <v>2418</v>
      </c>
      <c r="D1490" s="280" t="s">
        <v>2419</v>
      </c>
      <c r="E1490" s="263">
        <v>1965</v>
      </c>
      <c r="F1490" s="263">
        <v>22</v>
      </c>
      <c r="G1490" s="263">
        <v>15</v>
      </c>
      <c r="H1490" s="263">
        <v>0</v>
      </c>
      <c r="I1490" s="263">
        <v>0</v>
      </c>
      <c r="J1490" s="264">
        <v>1137</v>
      </c>
      <c r="K1490" s="264">
        <v>26</v>
      </c>
      <c r="L1490" s="264">
        <v>26</v>
      </c>
      <c r="M1490" s="264">
        <v>0</v>
      </c>
      <c r="N1490" s="264">
        <v>0</v>
      </c>
      <c r="O1490" s="264">
        <v>1876</v>
      </c>
      <c r="P1490" s="264">
        <v>27</v>
      </c>
      <c r="Q1490" s="264">
        <v>27</v>
      </c>
      <c r="R1490" s="264">
        <v>12</v>
      </c>
      <c r="S1490" s="264">
        <v>0</v>
      </c>
      <c r="T1490" s="265">
        <v>0.015</v>
      </c>
      <c r="U1490" s="266">
        <v>57317</v>
      </c>
      <c r="V1490" s="266">
        <v>744</v>
      </c>
      <c r="W1490" s="266">
        <v>737</v>
      </c>
      <c r="X1490" s="266">
        <v>0</v>
      </c>
      <c r="Y1490" s="264">
        <v>675</v>
      </c>
      <c r="Z1490" s="267">
        <v>0.012980442102692</v>
      </c>
      <c r="AA1490" s="267">
        <v>0.0111959287531807</v>
      </c>
      <c r="AB1490" s="267">
        <v>0.0228671943711522</v>
      </c>
      <c r="AC1490" s="268">
        <v>0.0143923240938166</v>
      </c>
      <c r="AD1490" s="269">
        <v>-0.0116712656179715</v>
      </c>
      <c r="AE1490" s="270">
        <v>12788</v>
      </c>
      <c r="AF1490" s="271">
        <v>167</v>
      </c>
      <c r="AG1490" s="271">
        <v>0</v>
      </c>
      <c r="AH1490" s="271">
        <v>13146</v>
      </c>
      <c r="AI1490" s="271">
        <v>156</v>
      </c>
      <c r="AJ1490" s="271">
        <v>0</v>
      </c>
      <c r="AK1490" s="268">
        <v>0.0130591179230529</v>
      </c>
      <c r="AL1490" s="268">
        <v>0.0118667275216796</v>
      </c>
      <c r="AM1490" s="269">
        <v>0.00119239040137326</v>
      </c>
    </row>
    <row r="1491" spans="1:39">
      <c r="A1491" s="279" t="s">
        <v>1972</v>
      </c>
      <c r="B1491" s="280" t="s">
        <v>3364</v>
      </c>
      <c r="C1491" s="262" t="s">
        <v>2420</v>
      </c>
      <c r="D1491" s="280" t="s">
        <v>2421</v>
      </c>
      <c r="E1491" s="263">
        <v>5678</v>
      </c>
      <c r="F1491" s="263">
        <v>202</v>
      </c>
      <c r="G1491" s="263">
        <v>148</v>
      </c>
      <c r="H1491" s="263">
        <v>0</v>
      </c>
      <c r="I1491" s="263">
        <v>0</v>
      </c>
      <c r="J1491" s="264">
        <v>3120</v>
      </c>
      <c r="K1491" s="264">
        <v>79</v>
      </c>
      <c r="L1491" s="264">
        <v>78</v>
      </c>
      <c r="M1491" s="264">
        <v>0</v>
      </c>
      <c r="N1491" s="264">
        <v>0</v>
      </c>
      <c r="O1491" s="264">
        <v>4261</v>
      </c>
      <c r="P1491" s="264">
        <v>185</v>
      </c>
      <c r="Q1491" s="264">
        <v>185</v>
      </c>
      <c r="R1491" s="264">
        <v>20</v>
      </c>
      <c r="S1491" s="264">
        <v>0</v>
      </c>
      <c r="T1491" s="265">
        <v>0.015</v>
      </c>
      <c r="U1491" s="266">
        <v>147975</v>
      </c>
      <c r="V1491" s="266">
        <v>4976</v>
      </c>
      <c r="W1491" s="266">
        <v>4920</v>
      </c>
      <c r="X1491" s="266">
        <v>0</v>
      </c>
      <c r="Y1491" s="264">
        <v>4464</v>
      </c>
      <c r="Z1491" s="267">
        <v>0.0336273019091063</v>
      </c>
      <c r="AA1491" s="267">
        <v>0.0355759070095104</v>
      </c>
      <c r="AB1491" s="267">
        <v>0.0253205128205128</v>
      </c>
      <c r="AC1491" s="268">
        <v>0.043417038253931</v>
      </c>
      <c r="AD1491" s="269">
        <v>0.0102553941889976</v>
      </c>
      <c r="AE1491" s="270">
        <v>32952</v>
      </c>
      <c r="AF1491" s="271">
        <v>1133</v>
      </c>
      <c r="AG1491" s="271">
        <v>0</v>
      </c>
      <c r="AH1491" s="271">
        <v>33525</v>
      </c>
      <c r="AI1491" s="271">
        <v>1117</v>
      </c>
      <c r="AJ1491" s="271">
        <v>0</v>
      </c>
      <c r="AK1491" s="268">
        <v>0.034383345472202</v>
      </c>
      <c r="AL1491" s="268">
        <v>0.0333184190902312</v>
      </c>
      <c r="AM1491" s="269">
        <v>0.00106492638197082</v>
      </c>
    </row>
    <row r="1492" spans="1:39">
      <c r="A1492" s="279" t="s">
        <v>1972</v>
      </c>
      <c r="B1492" s="280" t="s">
        <v>3364</v>
      </c>
      <c r="C1492" s="262" t="s">
        <v>2422</v>
      </c>
      <c r="D1492" s="280" t="s">
        <v>2423</v>
      </c>
      <c r="E1492" s="263">
        <v>8977</v>
      </c>
      <c r="F1492" s="263">
        <v>131</v>
      </c>
      <c r="G1492" s="263">
        <v>102</v>
      </c>
      <c r="H1492" s="263">
        <v>0</v>
      </c>
      <c r="I1492" s="263">
        <v>0</v>
      </c>
      <c r="J1492" s="264">
        <v>5006</v>
      </c>
      <c r="K1492" s="264">
        <v>163</v>
      </c>
      <c r="L1492" s="264">
        <v>163</v>
      </c>
      <c r="M1492" s="264">
        <v>0</v>
      </c>
      <c r="N1492" s="264">
        <v>0</v>
      </c>
      <c r="O1492" s="264">
        <v>6464</v>
      </c>
      <c r="P1492" s="264">
        <v>265</v>
      </c>
      <c r="Q1492" s="264">
        <v>265</v>
      </c>
      <c r="R1492" s="264">
        <v>40</v>
      </c>
      <c r="S1492" s="264">
        <v>0</v>
      </c>
      <c r="T1492" s="265">
        <v>0.015</v>
      </c>
      <c r="U1492" s="266">
        <v>228103</v>
      </c>
      <c r="V1492" s="266">
        <v>4774</v>
      </c>
      <c r="W1492" s="266">
        <v>4745</v>
      </c>
      <c r="X1492" s="266">
        <v>0</v>
      </c>
      <c r="Y1492" s="264">
        <v>4190</v>
      </c>
      <c r="Z1492" s="267">
        <v>0.0209291416596888</v>
      </c>
      <c r="AA1492" s="267">
        <v>0.0145928483903308</v>
      </c>
      <c r="AB1492" s="267">
        <v>0.0325609268877347</v>
      </c>
      <c r="AC1492" s="268">
        <v>0.0409962871287129</v>
      </c>
      <c r="AD1492" s="269">
        <v>-0.0179680784974039</v>
      </c>
      <c r="AE1492" s="270">
        <v>50696</v>
      </c>
      <c r="AF1492" s="271">
        <v>1110</v>
      </c>
      <c r="AG1492" s="271">
        <v>0</v>
      </c>
      <c r="AH1492" s="271">
        <v>51194</v>
      </c>
      <c r="AI1492" s="271">
        <v>1169</v>
      </c>
      <c r="AJ1492" s="271">
        <v>0</v>
      </c>
      <c r="AK1492" s="268">
        <v>0.0218952185576771</v>
      </c>
      <c r="AL1492" s="268">
        <v>0.0228347071922491</v>
      </c>
      <c r="AM1492" s="269">
        <v>-0.000939488634571956</v>
      </c>
    </row>
    <row r="1493" spans="1:39">
      <c r="A1493" s="279" t="s">
        <v>1972</v>
      </c>
      <c r="B1493" s="280" t="s">
        <v>3364</v>
      </c>
      <c r="C1493" s="262" t="s">
        <v>2424</v>
      </c>
      <c r="D1493" s="280" t="s">
        <v>2425</v>
      </c>
      <c r="E1493" s="263">
        <v>2848</v>
      </c>
      <c r="F1493" s="263">
        <v>51</v>
      </c>
      <c r="G1493" s="263">
        <v>41</v>
      </c>
      <c r="H1493" s="263">
        <v>0</v>
      </c>
      <c r="I1493" s="263">
        <v>0</v>
      </c>
      <c r="J1493" s="264">
        <v>1793</v>
      </c>
      <c r="K1493" s="264">
        <v>64</v>
      </c>
      <c r="L1493" s="264">
        <v>64</v>
      </c>
      <c r="M1493" s="264">
        <v>5</v>
      </c>
      <c r="N1493" s="264">
        <v>0</v>
      </c>
      <c r="O1493" s="264">
        <v>2548</v>
      </c>
      <c r="P1493" s="264">
        <v>96</v>
      </c>
      <c r="Q1493" s="264">
        <v>96</v>
      </c>
      <c r="R1493" s="264">
        <v>42</v>
      </c>
      <c r="S1493" s="264">
        <v>0</v>
      </c>
      <c r="T1493" s="265">
        <v>0.015</v>
      </c>
      <c r="U1493" s="266">
        <v>81569</v>
      </c>
      <c r="V1493" s="266">
        <v>2069</v>
      </c>
      <c r="W1493" s="266">
        <v>2058</v>
      </c>
      <c r="X1493" s="266">
        <v>0</v>
      </c>
      <c r="Y1493" s="264">
        <v>1858</v>
      </c>
      <c r="Z1493" s="267">
        <v>0.02536502838088</v>
      </c>
      <c r="AA1493" s="267">
        <v>0.0179073033707865</v>
      </c>
      <c r="AB1493" s="267">
        <v>0.0356943669827105</v>
      </c>
      <c r="AC1493" s="268">
        <v>0.0376766091051805</v>
      </c>
      <c r="AD1493" s="269">
        <v>-0.017787063611924</v>
      </c>
      <c r="AE1493" s="270">
        <v>18467</v>
      </c>
      <c r="AF1493" s="271">
        <v>506</v>
      </c>
      <c r="AG1493" s="271">
        <v>0</v>
      </c>
      <c r="AH1493" s="271">
        <v>19046</v>
      </c>
      <c r="AI1493" s="271">
        <v>506</v>
      </c>
      <c r="AJ1493" s="271">
        <v>0</v>
      </c>
      <c r="AK1493" s="268">
        <v>0.0274002274327178</v>
      </c>
      <c r="AL1493" s="268">
        <v>0.0265672582169484</v>
      </c>
      <c r="AM1493" s="269">
        <v>0.000832969215769381</v>
      </c>
    </row>
    <row r="1494" spans="1:39">
      <c r="A1494" s="279" t="s">
        <v>1972</v>
      </c>
      <c r="B1494" s="280" t="s">
        <v>3364</v>
      </c>
      <c r="C1494" s="262" t="s">
        <v>2426</v>
      </c>
      <c r="D1494" s="280" t="s">
        <v>2427</v>
      </c>
      <c r="E1494" s="263">
        <v>6202</v>
      </c>
      <c r="F1494" s="263">
        <v>161</v>
      </c>
      <c r="G1494" s="263">
        <v>122</v>
      </c>
      <c r="H1494" s="263">
        <v>0</v>
      </c>
      <c r="I1494" s="263">
        <v>0</v>
      </c>
      <c r="J1494" s="264">
        <v>3807</v>
      </c>
      <c r="K1494" s="264">
        <v>137</v>
      </c>
      <c r="L1494" s="264">
        <v>137</v>
      </c>
      <c r="M1494" s="264">
        <v>8</v>
      </c>
      <c r="N1494" s="264">
        <v>0</v>
      </c>
      <c r="O1494" s="264">
        <v>4516</v>
      </c>
      <c r="P1494" s="264">
        <v>190</v>
      </c>
      <c r="Q1494" s="264">
        <v>190</v>
      </c>
      <c r="R1494" s="264">
        <v>99</v>
      </c>
      <c r="S1494" s="264">
        <v>0</v>
      </c>
      <c r="T1494" s="265">
        <v>0.015</v>
      </c>
      <c r="U1494" s="266">
        <v>167767</v>
      </c>
      <c r="V1494" s="266">
        <v>5412</v>
      </c>
      <c r="W1494" s="266">
        <v>5373</v>
      </c>
      <c r="X1494" s="266">
        <v>0</v>
      </c>
      <c r="Y1494" s="264">
        <v>4963</v>
      </c>
      <c r="Z1494" s="267">
        <v>0.032259025910936</v>
      </c>
      <c r="AA1494" s="267">
        <v>0.0259593679458239</v>
      </c>
      <c r="AB1494" s="267">
        <v>0.03598634095088</v>
      </c>
      <c r="AC1494" s="268">
        <v>0.0420726306465899</v>
      </c>
      <c r="AD1494" s="269">
        <v>-0.010026973005056</v>
      </c>
      <c r="AE1494" s="270">
        <v>36958</v>
      </c>
      <c r="AF1494" s="271">
        <v>1235</v>
      </c>
      <c r="AG1494" s="271">
        <v>0</v>
      </c>
      <c r="AH1494" s="271">
        <v>38906</v>
      </c>
      <c r="AI1494" s="271">
        <v>1254</v>
      </c>
      <c r="AJ1494" s="271">
        <v>0</v>
      </c>
      <c r="AK1494" s="268">
        <v>0.0334163104064073</v>
      </c>
      <c r="AL1494" s="268">
        <v>0.0322315324114532</v>
      </c>
      <c r="AM1494" s="269">
        <v>0.00118477799495403</v>
      </c>
    </row>
    <row r="1495" spans="1:39">
      <c r="A1495" s="279" t="s">
        <v>1972</v>
      </c>
      <c r="B1495" s="280" t="s">
        <v>3364</v>
      </c>
      <c r="C1495" s="262" t="s">
        <v>2428</v>
      </c>
      <c r="D1495" s="280" t="s">
        <v>2429</v>
      </c>
      <c r="E1495" s="263">
        <v>3414</v>
      </c>
      <c r="F1495" s="263">
        <v>87</v>
      </c>
      <c r="G1495" s="263">
        <v>74</v>
      </c>
      <c r="H1495" s="263">
        <v>0</v>
      </c>
      <c r="I1495" s="263">
        <v>0</v>
      </c>
      <c r="J1495" s="264">
        <v>2041</v>
      </c>
      <c r="K1495" s="264">
        <v>19</v>
      </c>
      <c r="L1495" s="264">
        <v>19</v>
      </c>
      <c r="M1495" s="264">
        <v>0</v>
      </c>
      <c r="N1495" s="264">
        <v>0</v>
      </c>
      <c r="O1495" s="264">
        <v>2397</v>
      </c>
      <c r="P1495" s="264">
        <v>46</v>
      </c>
      <c r="Q1495" s="264">
        <v>46</v>
      </c>
      <c r="R1495" s="264">
        <v>0</v>
      </c>
      <c r="S1495" s="264">
        <v>0</v>
      </c>
      <c r="T1495" s="265">
        <v>0.015</v>
      </c>
      <c r="U1495" s="266">
        <v>85544</v>
      </c>
      <c r="V1495" s="266">
        <v>1680</v>
      </c>
      <c r="W1495" s="266">
        <v>1667</v>
      </c>
      <c r="X1495" s="266">
        <v>0</v>
      </c>
      <c r="Y1495" s="264">
        <v>1491</v>
      </c>
      <c r="Z1495" s="267">
        <v>0.0196390161788086</v>
      </c>
      <c r="AA1495" s="267">
        <v>0.0254833040421793</v>
      </c>
      <c r="AB1495" s="267">
        <v>0.00930916217540421</v>
      </c>
      <c r="AC1495" s="268">
        <v>0.0191906549853984</v>
      </c>
      <c r="AD1495" s="269">
        <v>0.0161741418667751</v>
      </c>
      <c r="AE1495" s="270">
        <v>19543</v>
      </c>
      <c r="AF1495" s="271">
        <v>377</v>
      </c>
      <c r="AG1495" s="271">
        <v>0</v>
      </c>
      <c r="AH1495" s="271">
        <v>19750</v>
      </c>
      <c r="AI1495" s="271">
        <v>409</v>
      </c>
      <c r="AJ1495" s="271">
        <v>0</v>
      </c>
      <c r="AK1495" s="268">
        <v>0.0192907946579338</v>
      </c>
      <c r="AL1495" s="268">
        <v>0.0207088607594937</v>
      </c>
      <c r="AM1495" s="269">
        <v>-0.00141806610155988</v>
      </c>
    </row>
    <row r="1496" spans="1:39">
      <c r="A1496" s="279" t="s">
        <v>1972</v>
      </c>
      <c r="B1496" s="280" t="s">
        <v>3364</v>
      </c>
      <c r="C1496" s="262" t="s">
        <v>2430</v>
      </c>
      <c r="D1496" s="280" t="s">
        <v>2431</v>
      </c>
      <c r="E1496" s="263">
        <v>7032</v>
      </c>
      <c r="F1496" s="263">
        <v>85</v>
      </c>
      <c r="G1496" s="263">
        <v>66</v>
      </c>
      <c r="H1496" s="263">
        <v>0</v>
      </c>
      <c r="I1496" s="263">
        <v>0</v>
      </c>
      <c r="J1496" s="264">
        <v>4118</v>
      </c>
      <c r="K1496" s="264">
        <v>78</v>
      </c>
      <c r="L1496" s="264">
        <v>78</v>
      </c>
      <c r="M1496" s="264">
        <v>3</v>
      </c>
      <c r="N1496" s="264">
        <v>0</v>
      </c>
      <c r="O1496" s="264">
        <v>5068</v>
      </c>
      <c r="P1496" s="264">
        <v>96</v>
      </c>
      <c r="Q1496" s="264">
        <v>96</v>
      </c>
      <c r="R1496" s="264">
        <v>51</v>
      </c>
      <c r="S1496" s="264">
        <v>0</v>
      </c>
      <c r="T1496" s="265">
        <v>0.015</v>
      </c>
      <c r="U1496" s="266">
        <v>178138</v>
      </c>
      <c r="V1496" s="266">
        <v>2999</v>
      </c>
      <c r="W1496" s="266">
        <v>2980</v>
      </c>
      <c r="X1496" s="266">
        <v>1</v>
      </c>
      <c r="Y1496" s="264">
        <v>2765</v>
      </c>
      <c r="Z1496" s="267">
        <v>0.016829648923868</v>
      </c>
      <c r="AA1496" s="267">
        <v>0.0120875995449374</v>
      </c>
      <c r="AB1496" s="267">
        <v>0.0189412336085478</v>
      </c>
      <c r="AC1496" s="268">
        <v>0.0189423835832676</v>
      </c>
      <c r="AD1496" s="269">
        <v>-0.00685363406361041</v>
      </c>
      <c r="AE1496" s="270">
        <v>40800</v>
      </c>
      <c r="AF1496" s="271">
        <v>675</v>
      </c>
      <c r="AG1496" s="271">
        <v>0</v>
      </c>
      <c r="AH1496" s="271">
        <v>41558</v>
      </c>
      <c r="AI1496" s="271">
        <v>676</v>
      </c>
      <c r="AJ1496" s="271">
        <v>1</v>
      </c>
      <c r="AK1496" s="268">
        <v>0.0165441176470588</v>
      </c>
      <c r="AL1496" s="268">
        <v>0.0162423600750758</v>
      </c>
      <c r="AM1496" s="269">
        <v>0.000301757571983027</v>
      </c>
    </row>
    <row r="1497" spans="1:39">
      <c r="A1497" s="279" t="s">
        <v>1972</v>
      </c>
      <c r="B1497" s="280" t="s">
        <v>3364</v>
      </c>
      <c r="C1497" s="262" t="s">
        <v>2432</v>
      </c>
      <c r="D1497" s="280" t="s">
        <v>2433</v>
      </c>
      <c r="E1497" s="263">
        <v>3808</v>
      </c>
      <c r="F1497" s="263">
        <v>38</v>
      </c>
      <c r="G1497" s="263">
        <v>31</v>
      </c>
      <c r="H1497" s="263">
        <v>0</v>
      </c>
      <c r="I1497" s="263">
        <v>0</v>
      </c>
      <c r="J1497" s="264">
        <v>2101</v>
      </c>
      <c r="K1497" s="264">
        <v>46</v>
      </c>
      <c r="L1497" s="264">
        <v>46</v>
      </c>
      <c r="M1497" s="264">
        <v>0</v>
      </c>
      <c r="N1497" s="264">
        <v>0</v>
      </c>
      <c r="O1497" s="264">
        <v>2749</v>
      </c>
      <c r="P1497" s="264">
        <v>60</v>
      </c>
      <c r="Q1497" s="264">
        <v>60</v>
      </c>
      <c r="R1497" s="264">
        <v>11</v>
      </c>
      <c r="S1497" s="264">
        <v>0</v>
      </c>
      <c r="T1497" s="265">
        <v>0.015</v>
      </c>
      <c r="U1497" s="266">
        <v>94889</v>
      </c>
      <c r="V1497" s="266">
        <v>1720</v>
      </c>
      <c r="W1497" s="266">
        <v>1713</v>
      </c>
      <c r="X1497" s="266">
        <v>0</v>
      </c>
      <c r="Y1497" s="264">
        <v>1555</v>
      </c>
      <c r="Z1497" s="267">
        <v>0.0181264424748917</v>
      </c>
      <c r="AA1497" s="267">
        <v>0.00997899159663865</v>
      </c>
      <c r="AB1497" s="267">
        <v>0.0218943360304617</v>
      </c>
      <c r="AC1497" s="268">
        <v>0.0218261185885777</v>
      </c>
      <c r="AD1497" s="269">
        <v>-0.011915344433823</v>
      </c>
      <c r="AE1497" s="270">
        <v>21553</v>
      </c>
      <c r="AF1497" s="271">
        <v>378</v>
      </c>
      <c r="AG1497" s="271">
        <v>0</v>
      </c>
      <c r="AH1497" s="271">
        <v>22516</v>
      </c>
      <c r="AI1497" s="271">
        <v>397</v>
      </c>
      <c r="AJ1497" s="271">
        <v>0</v>
      </c>
      <c r="AK1497" s="268">
        <v>0.0175381617408249</v>
      </c>
      <c r="AL1497" s="268">
        <v>0.0176319062000355</v>
      </c>
      <c r="AM1497" s="269">
        <v>-9.3744459210586e-5</v>
      </c>
    </row>
    <row r="1498" spans="1:39">
      <c r="A1498" s="279" t="s">
        <v>1972</v>
      </c>
      <c r="B1498" s="280" t="s">
        <v>3364</v>
      </c>
      <c r="C1498" s="262" t="s">
        <v>2434</v>
      </c>
      <c r="D1498" s="280" t="s">
        <v>2435</v>
      </c>
      <c r="E1498" s="263">
        <v>2734</v>
      </c>
      <c r="F1498" s="263">
        <v>34</v>
      </c>
      <c r="G1498" s="263">
        <v>32</v>
      </c>
      <c r="H1498" s="263">
        <v>3</v>
      </c>
      <c r="I1498" s="263">
        <v>0</v>
      </c>
      <c r="J1498" s="264">
        <v>1595</v>
      </c>
      <c r="K1498" s="264">
        <v>43</v>
      </c>
      <c r="L1498" s="264">
        <v>43</v>
      </c>
      <c r="M1498" s="264">
        <v>0</v>
      </c>
      <c r="N1498" s="264">
        <v>0</v>
      </c>
      <c r="O1498" s="264">
        <v>2580</v>
      </c>
      <c r="P1498" s="264">
        <v>55</v>
      </c>
      <c r="Q1498" s="264">
        <v>55</v>
      </c>
      <c r="R1498" s="264">
        <v>3</v>
      </c>
      <c r="S1498" s="264">
        <v>0</v>
      </c>
      <c r="T1498" s="265">
        <v>0.015</v>
      </c>
      <c r="U1498" s="266">
        <v>83059</v>
      </c>
      <c r="V1498" s="266">
        <v>1709</v>
      </c>
      <c r="W1498" s="266">
        <v>1707</v>
      </c>
      <c r="X1498" s="266">
        <v>0</v>
      </c>
      <c r="Y1498" s="264">
        <v>1563</v>
      </c>
      <c r="Z1498" s="267">
        <v>0.0205757353206757</v>
      </c>
      <c r="AA1498" s="267">
        <v>0.0124359912216533</v>
      </c>
      <c r="AB1498" s="267">
        <v>0.0269592476489028</v>
      </c>
      <c r="AC1498" s="268">
        <v>0.0213178294573643</v>
      </c>
      <c r="AD1498" s="269">
        <v>-0.0145232564272496</v>
      </c>
      <c r="AE1498" s="270">
        <v>18073</v>
      </c>
      <c r="AF1498" s="271">
        <v>357</v>
      </c>
      <c r="AG1498" s="271">
        <v>0</v>
      </c>
      <c r="AH1498" s="271">
        <v>18451</v>
      </c>
      <c r="AI1498" s="271">
        <v>391</v>
      </c>
      <c r="AJ1498" s="271">
        <v>0</v>
      </c>
      <c r="AK1498" s="268">
        <v>0.0197532230398938</v>
      </c>
      <c r="AL1498" s="268">
        <v>0.0211912633461601</v>
      </c>
      <c r="AM1498" s="269">
        <v>-0.00143804030626633</v>
      </c>
    </row>
    <row r="1499" spans="1:39">
      <c r="A1499" s="279" t="s">
        <v>1972</v>
      </c>
      <c r="B1499" s="280" t="s">
        <v>3364</v>
      </c>
      <c r="C1499" s="262" t="s">
        <v>2436</v>
      </c>
      <c r="D1499" s="280" t="s">
        <v>2437</v>
      </c>
      <c r="E1499" s="263">
        <v>5351</v>
      </c>
      <c r="F1499" s="263">
        <v>57</v>
      </c>
      <c r="G1499" s="263">
        <v>39</v>
      </c>
      <c r="H1499" s="263">
        <v>0</v>
      </c>
      <c r="I1499" s="263">
        <v>0</v>
      </c>
      <c r="J1499" s="264">
        <v>3149</v>
      </c>
      <c r="K1499" s="264">
        <v>70</v>
      </c>
      <c r="L1499" s="264">
        <v>70</v>
      </c>
      <c r="M1499" s="264">
        <v>10</v>
      </c>
      <c r="N1499" s="264">
        <v>0</v>
      </c>
      <c r="O1499" s="264">
        <v>3717</v>
      </c>
      <c r="P1499" s="264">
        <v>82</v>
      </c>
      <c r="Q1499" s="264">
        <v>82</v>
      </c>
      <c r="R1499" s="264">
        <v>38</v>
      </c>
      <c r="S1499" s="264">
        <v>0</v>
      </c>
      <c r="T1499" s="265">
        <v>0.015</v>
      </c>
      <c r="U1499" s="266">
        <v>133773</v>
      </c>
      <c r="V1499" s="266">
        <v>2414</v>
      </c>
      <c r="W1499" s="266">
        <v>2395</v>
      </c>
      <c r="X1499" s="266">
        <v>0</v>
      </c>
      <c r="Y1499" s="264">
        <v>2234</v>
      </c>
      <c r="Z1499" s="267">
        <v>0.0180454949803025</v>
      </c>
      <c r="AA1499" s="267">
        <v>0.0106522145393384</v>
      </c>
      <c r="AB1499" s="267">
        <v>0.0222292791362337</v>
      </c>
      <c r="AC1499" s="268">
        <v>0.0220608017218187</v>
      </c>
      <c r="AD1499" s="269">
        <v>-0.0115770645968953</v>
      </c>
      <c r="AE1499" s="270">
        <v>30420</v>
      </c>
      <c r="AF1499" s="271">
        <v>533</v>
      </c>
      <c r="AG1499" s="271">
        <v>0</v>
      </c>
      <c r="AH1499" s="271">
        <v>30975</v>
      </c>
      <c r="AI1499" s="271">
        <v>561</v>
      </c>
      <c r="AJ1499" s="271">
        <v>0</v>
      </c>
      <c r="AK1499" s="268">
        <v>0.0175213675213675</v>
      </c>
      <c r="AL1499" s="268">
        <v>0.0181113801452784</v>
      </c>
      <c r="AM1499" s="269">
        <v>-0.000590012623910927</v>
      </c>
    </row>
    <row r="1500" spans="1:39">
      <c r="A1500" s="279" t="s">
        <v>1972</v>
      </c>
      <c r="B1500" s="280" t="s">
        <v>3364</v>
      </c>
      <c r="C1500" s="262" t="s">
        <v>2438</v>
      </c>
      <c r="D1500" s="280" t="s">
        <v>2439</v>
      </c>
      <c r="E1500" s="263">
        <v>3016</v>
      </c>
      <c r="F1500" s="263">
        <v>60</v>
      </c>
      <c r="G1500" s="263">
        <v>40</v>
      </c>
      <c r="H1500" s="263">
        <v>0</v>
      </c>
      <c r="I1500" s="263">
        <v>0</v>
      </c>
      <c r="J1500" s="264">
        <v>1756</v>
      </c>
      <c r="K1500" s="264">
        <v>48</v>
      </c>
      <c r="L1500" s="264">
        <v>48</v>
      </c>
      <c r="M1500" s="264">
        <v>0</v>
      </c>
      <c r="N1500" s="264">
        <v>0</v>
      </c>
      <c r="O1500" s="264">
        <v>2058</v>
      </c>
      <c r="P1500" s="264">
        <v>58</v>
      </c>
      <c r="Q1500" s="264">
        <v>58</v>
      </c>
      <c r="R1500" s="264">
        <v>14</v>
      </c>
      <c r="S1500" s="264">
        <v>0</v>
      </c>
      <c r="T1500" s="265">
        <v>0.015</v>
      </c>
      <c r="U1500" s="266">
        <v>76569</v>
      </c>
      <c r="V1500" s="266">
        <v>1819</v>
      </c>
      <c r="W1500" s="266">
        <v>1799</v>
      </c>
      <c r="X1500" s="266">
        <v>0</v>
      </c>
      <c r="Y1500" s="264">
        <v>1627</v>
      </c>
      <c r="Z1500" s="267">
        <v>0.0237563504812653</v>
      </c>
      <c r="AA1500" s="267">
        <v>0.019893899204244</v>
      </c>
      <c r="AB1500" s="267">
        <v>0.0273348519362187</v>
      </c>
      <c r="AC1500" s="268">
        <v>0.0281827016520894</v>
      </c>
      <c r="AD1500" s="269">
        <v>-0.00744095273197465</v>
      </c>
      <c r="AE1500" s="270">
        <v>17178</v>
      </c>
      <c r="AF1500" s="271">
        <v>422</v>
      </c>
      <c r="AG1500" s="271">
        <v>0</v>
      </c>
      <c r="AH1500" s="271">
        <v>17610</v>
      </c>
      <c r="AI1500" s="271">
        <v>439</v>
      </c>
      <c r="AJ1500" s="271">
        <v>0</v>
      </c>
      <c r="AK1500" s="268">
        <v>0.0245663057398999</v>
      </c>
      <c r="AL1500" s="268">
        <v>0.0249290176036343</v>
      </c>
      <c r="AM1500" s="269">
        <v>-0.000362711863734429</v>
      </c>
    </row>
    <row r="1501" spans="1:39">
      <c r="A1501" s="279" t="s">
        <v>1972</v>
      </c>
      <c r="B1501" s="280" t="s">
        <v>3364</v>
      </c>
      <c r="C1501" s="262" t="s">
        <v>2440</v>
      </c>
      <c r="D1501" s="280" t="s">
        <v>2441</v>
      </c>
      <c r="E1501" s="263">
        <v>3820</v>
      </c>
      <c r="F1501" s="263">
        <v>71</v>
      </c>
      <c r="G1501" s="263">
        <v>51</v>
      </c>
      <c r="H1501" s="263">
        <v>0</v>
      </c>
      <c r="I1501" s="263">
        <v>0</v>
      </c>
      <c r="J1501" s="264">
        <v>2227</v>
      </c>
      <c r="K1501" s="264">
        <v>87</v>
      </c>
      <c r="L1501" s="264">
        <v>87</v>
      </c>
      <c r="M1501" s="264">
        <v>0</v>
      </c>
      <c r="N1501" s="264">
        <v>0</v>
      </c>
      <c r="O1501" s="264">
        <v>3573</v>
      </c>
      <c r="P1501" s="264">
        <v>78</v>
      </c>
      <c r="Q1501" s="264">
        <v>78</v>
      </c>
      <c r="R1501" s="264">
        <v>11</v>
      </c>
      <c r="S1501" s="264">
        <v>0</v>
      </c>
      <c r="T1501" s="265">
        <v>0.015</v>
      </c>
      <c r="U1501" s="266">
        <v>112577</v>
      </c>
      <c r="V1501" s="266">
        <v>2564</v>
      </c>
      <c r="W1501" s="266">
        <v>2544</v>
      </c>
      <c r="X1501" s="266">
        <v>0</v>
      </c>
      <c r="Y1501" s="264">
        <v>2298</v>
      </c>
      <c r="Z1501" s="267">
        <v>0.0227755225312453</v>
      </c>
      <c r="AA1501" s="267">
        <v>0.018586387434555</v>
      </c>
      <c r="AB1501" s="267">
        <v>0.0390660080826224</v>
      </c>
      <c r="AC1501" s="268">
        <v>0.0218303946263644</v>
      </c>
      <c r="AD1501" s="269">
        <v>-0.0204796206480674</v>
      </c>
      <c r="AE1501" s="270">
        <v>24623</v>
      </c>
      <c r="AF1501" s="271">
        <v>600</v>
      </c>
      <c r="AG1501" s="271">
        <v>0</v>
      </c>
      <c r="AH1501" s="271">
        <v>25730</v>
      </c>
      <c r="AI1501" s="271">
        <v>590</v>
      </c>
      <c r="AJ1501" s="271">
        <v>0</v>
      </c>
      <c r="AK1501" s="268">
        <v>0.0243674613166552</v>
      </c>
      <c r="AL1501" s="268">
        <v>0.0229304314030315</v>
      </c>
      <c r="AM1501" s="269">
        <v>0.00143702991362368</v>
      </c>
    </row>
    <row r="1502" spans="1:39">
      <c r="A1502" s="279" t="s">
        <v>1972</v>
      </c>
      <c r="B1502" s="280" t="s">
        <v>3364</v>
      </c>
      <c r="C1502" s="262" t="s">
        <v>2442</v>
      </c>
      <c r="D1502" s="280" t="s">
        <v>2443</v>
      </c>
      <c r="E1502" s="263">
        <v>2221</v>
      </c>
      <c r="F1502" s="263">
        <v>45</v>
      </c>
      <c r="G1502" s="263">
        <v>38</v>
      </c>
      <c r="H1502" s="263">
        <v>0</v>
      </c>
      <c r="I1502" s="263">
        <v>0</v>
      </c>
      <c r="J1502" s="264">
        <v>1192</v>
      </c>
      <c r="K1502" s="264">
        <v>31</v>
      </c>
      <c r="L1502" s="264">
        <v>31</v>
      </c>
      <c r="M1502" s="264">
        <v>1</v>
      </c>
      <c r="N1502" s="264">
        <v>0</v>
      </c>
      <c r="O1502" s="264">
        <v>1596</v>
      </c>
      <c r="P1502" s="264">
        <v>45</v>
      </c>
      <c r="Q1502" s="264">
        <v>45</v>
      </c>
      <c r="R1502" s="264">
        <v>13</v>
      </c>
      <c r="S1502" s="264">
        <v>0</v>
      </c>
      <c r="T1502" s="265">
        <v>0.015</v>
      </c>
      <c r="U1502" s="266">
        <v>55280</v>
      </c>
      <c r="V1502" s="266">
        <v>1162</v>
      </c>
      <c r="W1502" s="266">
        <v>1155</v>
      </c>
      <c r="X1502" s="266">
        <v>0</v>
      </c>
      <c r="Y1502" s="264">
        <v>1039</v>
      </c>
      <c r="Z1502" s="267">
        <v>0.0210202604920405</v>
      </c>
      <c r="AA1502" s="267">
        <v>0.0202611436289959</v>
      </c>
      <c r="AB1502" s="267">
        <v>0.026006711409396</v>
      </c>
      <c r="AC1502" s="268">
        <v>0.0281954887218045</v>
      </c>
      <c r="AD1502" s="269">
        <v>-0.00574556778040003</v>
      </c>
      <c r="AE1502" s="270">
        <v>12427</v>
      </c>
      <c r="AF1502" s="271">
        <v>263</v>
      </c>
      <c r="AG1502" s="271">
        <v>0</v>
      </c>
      <c r="AH1502" s="271">
        <v>13133</v>
      </c>
      <c r="AI1502" s="271">
        <v>289</v>
      </c>
      <c r="AJ1502" s="271">
        <v>0</v>
      </c>
      <c r="AK1502" s="268">
        <v>0.0211635953971192</v>
      </c>
      <c r="AL1502" s="268">
        <v>0.0220056346607782</v>
      </c>
      <c r="AM1502" s="269">
        <v>-0.000842039263659018</v>
      </c>
    </row>
    <row r="1503" spans="1:39">
      <c r="A1503" s="279" t="s">
        <v>1972</v>
      </c>
      <c r="B1503" s="280" t="s">
        <v>3363</v>
      </c>
      <c r="C1503" s="262" t="s">
        <v>2444</v>
      </c>
      <c r="D1503" s="280" t="s">
        <v>2445</v>
      </c>
      <c r="E1503" s="263">
        <v>0</v>
      </c>
      <c r="F1503" s="263">
        <v>0</v>
      </c>
      <c r="G1503" s="263">
        <v>0</v>
      </c>
      <c r="H1503" s="263">
        <v>0</v>
      </c>
      <c r="I1503" s="263">
        <v>0</v>
      </c>
      <c r="J1503" s="264">
        <v>0</v>
      </c>
      <c r="K1503" s="264">
        <v>0</v>
      </c>
      <c r="L1503" s="264">
        <v>0</v>
      </c>
      <c r="M1503" s="264">
        <v>0</v>
      </c>
      <c r="N1503" s="264">
        <v>0</v>
      </c>
      <c r="O1503" s="264">
        <v>48</v>
      </c>
      <c r="P1503" s="264">
        <v>0</v>
      </c>
      <c r="Q1503" s="264">
        <v>0</v>
      </c>
      <c r="R1503" s="264">
        <v>0</v>
      </c>
      <c r="S1503" s="264">
        <v>0</v>
      </c>
      <c r="T1503" s="265">
        <v>0.015</v>
      </c>
      <c r="U1503" s="266">
        <v>210</v>
      </c>
      <c r="V1503" s="266">
        <v>4</v>
      </c>
      <c r="W1503" s="266">
        <v>4</v>
      </c>
      <c r="X1503" s="266">
        <v>0</v>
      </c>
      <c r="Y1503" s="264">
        <v>4</v>
      </c>
      <c r="Z1503" s="267">
        <v>0.019047619047619</v>
      </c>
      <c r="AA1503" s="267">
        <v>0</v>
      </c>
      <c r="AB1503" s="267">
        <v>0</v>
      </c>
      <c r="AC1503" s="268">
        <v>0</v>
      </c>
      <c r="AD1503" s="269">
        <v>0</v>
      </c>
      <c r="AE1503" s="270">
        <v>77</v>
      </c>
      <c r="AF1503" s="271">
        <v>0</v>
      </c>
      <c r="AG1503" s="271">
        <v>0</v>
      </c>
      <c r="AH1503" s="271">
        <v>29</v>
      </c>
      <c r="AI1503" s="271">
        <v>0</v>
      </c>
      <c r="AJ1503" s="271">
        <v>0</v>
      </c>
      <c r="AK1503" s="268">
        <v>0</v>
      </c>
      <c r="AL1503" s="268">
        <v>0</v>
      </c>
      <c r="AM1503" s="269">
        <v>0</v>
      </c>
    </row>
    <row r="1504" spans="1:39">
      <c r="A1504" s="279" t="s">
        <v>1972</v>
      </c>
      <c r="B1504" s="280" t="s">
        <v>3363</v>
      </c>
      <c r="C1504" s="262" t="s">
        <v>2446</v>
      </c>
      <c r="D1504" s="280" t="s">
        <v>2447</v>
      </c>
      <c r="E1504" s="263">
        <v>5039</v>
      </c>
      <c r="F1504" s="263">
        <v>63</v>
      </c>
      <c r="G1504" s="263">
        <v>47</v>
      </c>
      <c r="H1504" s="263">
        <v>0</v>
      </c>
      <c r="I1504" s="263">
        <v>0</v>
      </c>
      <c r="J1504" s="264">
        <v>2974</v>
      </c>
      <c r="K1504" s="264">
        <v>39</v>
      </c>
      <c r="L1504" s="264">
        <v>39</v>
      </c>
      <c r="M1504" s="264">
        <v>0</v>
      </c>
      <c r="N1504" s="264">
        <v>0</v>
      </c>
      <c r="O1504" s="264">
        <v>4213</v>
      </c>
      <c r="P1504" s="264">
        <v>102</v>
      </c>
      <c r="Q1504" s="264">
        <v>102</v>
      </c>
      <c r="R1504" s="264">
        <v>14</v>
      </c>
      <c r="S1504" s="264">
        <v>0</v>
      </c>
      <c r="T1504" s="265">
        <v>0.015</v>
      </c>
      <c r="U1504" s="266">
        <v>136245</v>
      </c>
      <c r="V1504" s="266">
        <v>2029</v>
      </c>
      <c r="W1504" s="266">
        <v>2012</v>
      </c>
      <c r="X1504" s="266">
        <v>6</v>
      </c>
      <c r="Y1504" s="264">
        <v>1801</v>
      </c>
      <c r="Z1504" s="267">
        <v>0.0148482513119748</v>
      </c>
      <c r="AA1504" s="267">
        <v>0.0125024806509228</v>
      </c>
      <c r="AB1504" s="267">
        <v>0.0131136516476126</v>
      </c>
      <c r="AC1504" s="268">
        <v>0.0242107761690007</v>
      </c>
      <c r="AD1504" s="269">
        <v>-0.000611170996689841</v>
      </c>
      <c r="AE1504" s="270">
        <v>30720</v>
      </c>
      <c r="AF1504" s="271">
        <v>452</v>
      </c>
      <c r="AG1504" s="271">
        <v>1</v>
      </c>
      <c r="AH1504" s="271">
        <v>31222</v>
      </c>
      <c r="AI1504" s="271">
        <v>478</v>
      </c>
      <c r="AJ1504" s="271">
        <v>3</v>
      </c>
      <c r="AK1504" s="268">
        <v>0.0146809895833333</v>
      </c>
      <c r="AL1504" s="268">
        <v>0.0152136314137467</v>
      </c>
      <c r="AM1504" s="269">
        <v>-0.000532641830413384</v>
      </c>
    </row>
    <row r="1505" spans="1:39">
      <c r="A1505" s="279" t="s">
        <v>1972</v>
      </c>
      <c r="B1505" s="280" t="s">
        <v>3363</v>
      </c>
      <c r="C1505" s="262" t="s">
        <v>2448</v>
      </c>
      <c r="D1505" s="280" t="s">
        <v>2449</v>
      </c>
      <c r="E1505" s="263">
        <v>5613</v>
      </c>
      <c r="F1505" s="263">
        <v>111</v>
      </c>
      <c r="G1505" s="263">
        <v>82</v>
      </c>
      <c r="H1505" s="263">
        <v>0</v>
      </c>
      <c r="I1505" s="263">
        <v>0</v>
      </c>
      <c r="J1505" s="264">
        <v>3459</v>
      </c>
      <c r="K1505" s="264">
        <v>94</v>
      </c>
      <c r="L1505" s="264">
        <v>94</v>
      </c>
      <c r="M1505" s="264">
        <v>0</v>
      </c>
      <c r="N1505" s="264">
        <v>0</v>
      </c>
      <c r="O1505" s="264">
        <v>4914</v>
      </c>
      <c r="P1505" s="264">
        <v>92</v>
      </c>
      <c r="Q1505" s="264">
        <v>92</v>
      </c>
      <c r="R1505" s="264">
        <v>18</v>
      </c>
      <c r="S1505" s="264">
        <v>0</v>
      </c>
      <c r="T1505" s="265">
        <v>0.015</v>
      </c>
      <c r="U1505" s="266">
        <v>159842</v>
      </c>
      <c r="V1505" s="266">
        <v>3204</v>
      </c>
      <c r="W1505" s="266">
        <v>3174</v>
      </c>
      <c r="X1505" s="266">
        <v>5</v>
      </c>
      <c r="Y1505" s="264">
        <v>2841</v>
      </c>
      <c r="Z1505" s="267">
        <v>0.0200135133444276</v>
      </c>
      <c r="AA1505" s="267">
        <v>0.019775521111705</v>
      </c>
      <c r="AB1505" s="267">
        <v>0.0271754842440012</v>
      </c>
      <c r="AC1505" s="268">
        <v>0.0187220187220187</v>
      </c>
      <c r="AD1505" s="269">
        <v>-0.00739996313229619</v>
      </c>
      <c r="AE1505" s="270">
        <v>35444</v>
      </c>
      <c r="AF1505" s="271">
        <v>735</v>
      </c>
      <c r="AG1505" s="271">
        <v>0</v>
      </c>
      <c r="AH1505" s="271">
        <v>35781</v>
      </c>
      <c r="AI1505" s="271">
        <v>730</v>
      </c>
      <c r="AJ1505" s="271">
        <v>0</v>
      </c>
      <c r="AK1505" s="268">
        <v>0.0207369371402776</v>
      </c>
      <c r="AL1505" s="268">
        <v>0.0204018892708421</v>
      </c>
      <c r="AM1505" s="269">
        <v>0.000335047869435553</v>
      </c>
    </row>
    <row r="1506" spans="1:39">
      <c r="A1506" s="279" t="s">
        <v>1972</v>
      </c>
      <c r="B1506" s="280" t="s">
        <v>3363</v>
      </c>
      <c r="C1506" s="262" t="s">
        <v>2450</v>
      </c>
      <c r="D1506" s="280" t="s">
        <v>2451</v>
      </c>
      <c r="E1506" s="263">
        <v>9702</v>
      </c>
      <c r="F1506" s="263">
        <v>176</v>
      </c>
      <c r="G1506" s="263">
        <v>106</v>
      </c>
      <c r="H1506" s="263">
        <v>1</v>
      </c>
      <c r="I1506" s="263">
        <v>0</v>
      </c>
      <c r="J1506" s="264">
        <v>6179</v>
      </c>
      <c r="K1506" s="264">
        <v>136</v>
      </c>
      <c r="L1506" s="264">
        <v>135</v>
      </c>
      <c r="M1506" s="264">
        <v>7</v>
      </c>
      <c r="N1506" s="264">
        <v>0</v>
      </c>
      <c r="O1506" s="264">
        <v>8216</v>
      </c>
      <c r="P1506" s="264">
        <v>151</v>
      </c>
      <c r="Q1506" s="264">
        <v>151</v>
      </c>
      <c r="R1506" s="264">
        <v>22</v>
      </c>
      <c r="S1506" s="264">
        <v>0</v>
      </c>
      <c r="T1506" s="265">
        <v>0.015</v>
      </c>
      <c r="U1506" s="266">
        <v>270624</v>
      </c>
      <c r="V1506" s="266">
        <v>4992</v>
      </c>
      <c r="W1506" s="266">
        <v>4920</v>
      </c>
      <c r="X1506" s="266">
        <v>0</v>
      </c>
      <c r="Y1506" s="264">
        <v>4451</v>
      </c>
      <c r="Z1506" s="267">
        <v>0.0184462575381341</v>
      </c>
      <c r="AA1506" s="267">
        <v>0.018140589569161</v>
      </c>
      <c r="AB1506" s="267">
        <v>0.0220100339860819</v>
      </c>
      <c r="AC1506" s="268">
        <v>0.0183787731256086</v>
      </c>
      <c r="AD1506" s="269">
        <v>-0.00386944441692089</v>
      </c>
      <c r="AE1506" s="270">
        <v>59966</v>
      </c>
      <c r="AF1506" s="271">
        <v>1153</v>
      </c>
      <c r="AG1506" s="271">
        <v>0</v>
      </c>
      <c r="AH1506" s="271">
        <v>61368</v>
      </c>
      <c r="AI1506" s="271">
        <v>1191</v>
      </c>
      <c r="AJ1506" s="271">
        <v>0</v>
      </c>
      <c r="AK1506" s="268">
        <v>0.019227562285295</v>
      </c>
      <c r="AL1506" s="268">
        <v>0.0194075087993743</v>
      </c>
      <c r="AM1506" s="269">
        <v>-0.000179946514079266</v>
      </c>
    </row>
    <row r="1507" spans="1:39">
      <c r="A1507" s="279" t="s">
        <v>1972</v>
      </c>
      <c r="B1507" s="280" t="s">
        <v>3363</v>
      </c>
      <c r="C1507" s="262" t="s">
        <v>2452</v>
      </c>
      <c r="D1507" s="280" t="s">
        <v>2453</v>
      </c>
      <c r="E1507" s="263">
        <v>8018</v>
      </c>
      <c r="F1507" s="263">
        <v>166</v>
      </c>
      <c r="G1507" s="263">
        <v>123</v>
      </c>
      <c r="H1507" s="263">
        <v>0</v>
      </c>
      <c r="I1507" s="263">
        <v>0</v>
      </c>
      <c r="J1507" s="264">
        <v>4683</v>
      </c>
      <c r="K1507" s="264">
        <v>173</v>
      </c>
      <c r="L1507" s="264">
        <v>173</v>
      </c>
      <c r="M1507" s="264">
        <v>3</v>
      </c>
      <c r="N1507" s="264">
        <v>0</v>
      </c>
      <c r="O1507" s="264">
        <v>6725</v>
      </c>
      <c r="P1507" s="264">
        <v>143</v>
      </c>
      <c r="Q1507" s="264">
        <v>143</v>
      </c>
      <c r="R1507" s="264">
        <v>12</v>
      </c>
      <c r="S1507" s="264">
        <v>0</v>
      </c>
      <c r="T1507" s="265">
        <v>0.015</v>
      </c>
      <c r="U1507" s="266">
        <v>212019</v>
      </c>
      <c r="V1507" s="266">
        <v>4578</v>
      </c>
      <c r="W1507" s="266">
        <v>4535</v>
      </c>
      <c r="X1507" s="266">
        <v>0</v>
      </c>
      <c r="Y1507" s="264">
        <v>4025</v>
      </c>
      <c r="Z1507" s="267">
        <v>0.0215924044543178</v>
      </c>
      <c r="AA1507" s="267">
        <v>0.0207034173110501</v>
      </c>
      <c r="AB1507" s="267">
        <v>0.0369421311125347</v>
      </c>
      <c r="AC1507" s="268">
        <v>0.0212639405204461</v>
      </c>
      <c r="AD1507" s="269">
        <v>-0.0162387138014846</v>
      </c>
      <c r="AE1507" s="270">
        <v>46559</v>
      </c>
      <c r="AF1507" s="271">
        <v>1135</v>
      </c>
      <c r="AG1507" s="271">
        <v>0</v>
      </c>
      <c r="AH1507" s="271">
        <v>47002</v>
      </c>
      <c r="AI1507" s="271">
        <v>1045</v>
      </c>
      <c r="AJ1507" s="271">
        <v>0</v>
      </c>
      <c r="AK1507" s="268">
        <v>0.0243776713417384</v>
      </c>
      <c r="AL1507" s="268">
        <v>0.0222330964639803</v>
      </c>
      <c r="AM1507" s="269">
        <v>0.00214457487775818</v>
      </c>
    </row>
    <row r="1508" spans="1:39">
      <c r="A1508" s="279" t="s">
        <v>1972</v>
      </c>
      <c r="B1508" s="280" t="s">
        <v>3363</v>
      </c>
      <c r="C1508" s="262" t="s">
        <v>2454</v>
      </c>
      <c r="D1508" s="280" t="s">
        <v>2455</v>
      </c>
      <c r="E1508" s="263">
        <v>2032</v>
      </c>
      <c r="F1508" s="263">
        <v>57</v>
      </c>
      <c r="G1508" s="263">
        <v>48</v>
      </c>
      <c r="H1508" s="263">
        <v>0</v>
      </c>
      <c r="I1508" s="263">
        <v>0</v>
      </c>
      <c r="J1508" s="264">
        <v>1131</v>
      </c>
      <c r="K1508" s="264">
        <v>52</v>
      </c>
      <c r="L1508" s="264">
        <v>52</v>
      </c>
      <c r="M1508" s="264">
        <v>0</v>
      </c>
      <c r="N1508" s="264">
        <v>0</v>
      </c>
      <c r="O1508" s="264">
        <v>1861</v>
      </c>
      <c r="P1508" s="264">
        <v>14</v>
      </c>
      <c r="Q1508" s="264">
        <v>14</v>
      </c>
      <c r="R1508" s="264">
        <v>1</v>
      </c>
      <c r="S1508" s="264">
        <v>0</v>
      </c>
      <c r="T1508" s="265">
        <v>0.015</v>
      </c>
      <c r="U1508" s="266">
        <v>61940</v>
      </c>
      <c r="V1508" s="266">
        <v>1375</v>
      </c>
      <c r="W1508" s="266">
        <v>1366</v>
      </c>
      <c r="X1508" s="266">
        <v>3</v>
      </c>
      <c r="Y1508" s="264">
        <v>1228</v>
      </c>
      <c r="Z1508" s="267">
        <v>0.0221504681950274</v>
      </c>
      <c r="AA1508" s="267">
        <v>0.0280511811023622</v>
      </c>
      <c r="AB1508" s="267">
        <v>0.0459770114942529</v>
      </c>
      <c r="AC1508" s="268">
        <v>0.00752283718430951</v>
      </c>
      <c r="AD1508" s="269">
        <v>-0.0179258303918907</v>
      </c>
      <c r="AE1508" s="270">
        <v>13111</v>
      </c>
      <c r="AF1508" s="271">
        <v>287</v>
      </c>
      <c r="AG1508" s="271">
        <v>0</v>
      </c>
      <c r="AH1508" s="271">
        <v>14318</v>
      </c>
      <c r="AI1508" s="271">
        <v>330</v>
      </c>
      <c r="AJ1508" s="271">
        <v>1</v>
      </c>
      <c r="AK1508" s="268">
        <v>0.0218900160170849</v>
      </c>
      <c r="AL1508" s="268">
        <v>0.0229780695627881</v>
      </c>
      <c r="AM1508" s="269">
        <v>-0.00108805354570321</v>
      </c>
    </row>
    <row r="1509" spans="1:39">
      <c r="A1509" s="279" t="s">
        <v>1972</v>
      </c>
      <c r="B1509" s="280" t="s">
        <v>3363</v>
      </c>
      <c r="C1509" s="262" t="s">
        <v>2456</v>
      </c>
      <c r="D1509" s="280" t="s">
        <v>2457</v>
      </c>
      <c r="E1509" s="263">
        <v>1803</v>
      </c>
      <c r="F1509" s="263">
        <v>30</v>
      </c>
      <c r="G1509" s="263">
        <v>19</v>
      </c>
      <c r="H1509" s="263">
        <v>0</v>
      </c>
      <c r="I1509" s="263">
        <v>0</v>
      </c>
      <c r="J1509" s="264">
        <v>968</v>
      </c>
      <c r="K1509" s="264">
        <v>34</v>
      </c>
      <c r="L1509" s="264">
        <v>34</v>
      </c>
      <c r="M1509" s="264">
        <v>0</v>
      </c>
      <c r="N1509" s="264">
        <v>0</v>
      </c>
      <c r="O1509" s="264">
        <v>1458</v>
      </c>
      <c r="P1509" s="264">
        <v>26</v>
      </c>
      <c r="Q1509" s="264">
        <v>26</v>
      </c>
      <c r="R1509" s="264">
        <v>6</v>
      </c>
      <c r="S1509" s="264">
        <v>0</v>
      </c>
      <c r="T1509" s="265">
        <v>0.015</v>
      </c>
      <c r="U1509" s="266">
        <v>47690</v>
      </c>
      <c r="V1509" s="266">
        <v>1160</v>
      </c>
      <c r="W1509" s="266">
        <v>1149</v>
      </c>
      <c r="X1509" s="266">
        <v>0</v>
      </c>
      <c r="Y1509" s="264">
        <v>1057</v>
      </c>
      <c r="Z1509" s="267">
        <v>0.0243237576011743</v>
      </c>
      <c r="AA1509" s="267">
        <v>0.0166389351081531</v>
      </c>
      <c r="AB1509" s="267">
        <v>0.0351239669421488</v>
      </c>
      <c r="AC1509" s="268">
        <v>0.0178326474622771</v>
      </c>
      <c r="AD1509" s="269">
        <v>-0.0184850318339957</v>
      </c>
      <c r="AE1509" s="270">
        <v>10539</v>
      </c>
      <c r="AF1509" s="271">
        <v>221</v>
      </c>
      <c r="AG1509" s="271">
        <v>0</v>
      </c>
      <c r="AH1509" s="271">
        <v>10957</v>
      </c>
      <c r="AI1509" s="271">
        <v>274</v>
      </c>
      <c r="AJ1509" s="271">
        <v>0</v>
      </c>
      <c r="AK1509" s="268">
        <v>0.0209697314735743</v>
      </c>
      <c r="AL1509" s="268">
        <v>0.0250068449393082</v>
      </c>
      <c r="AM1509" s="269">
        <v>-0.00403711346573386</v>
      </c>
    </row>
    <row r="1510" spans="1:39">
      <c r="A1510" s="279" t="s">
        <v>1972</v>
      </c>
      <c r="B1510" s="280" t="s">
        <v>3363</v>
      </c>
      <c r="C1510" s="262" t="s">
        <v>2458</v>
      </c>
      <c r="D1510" s="280" t="s">
        <v>2459</v>
      </c>
      <c r="E1510" s="263">
        <v>1367</v>
      </c>
      <c r="F1510" s="263">
        <v>35</v>
      </c>
      <c r="G1510" s="263">
        <v>29</v>
      </c>
      <c r="H1510" s="263">
        <v>0</v>
      </c>
      <c r="I1510" s="263">
        <v>0</v>
      </c>
      <c r="J1510" s="264">
        <v>854</v>
      </c>
      <c r="K1510" s="264">
        <v>17</v>
      </c>
      <c r="L1510" s="264">
        <v>17</v>
      </c>
      <c r="M1510" s="264">
        <v>0</v>
      </c>
      <c r="N1510" s="264">
        <v>0</v>
      </c>
      <c r="O1510" s="264">
        <v>1415</v>
      </c>
      <c r="P1510" s="264">
        <v>35</v>
      </c>
      <c r="Q1510" s="264">
        <v>35</v>
      </c>
      <c r="R1510" s="264">
        <v>13</v>
      </c>
      <c r="S1510" s="264">
        <v>0</v>
      </c>
      <c r="T1510" s="265">
        <v>0.015</v>
      </c>
      <c r="U1510" s="266">
        <v>39477</v>
      </c>
      <c r="V1510" s="266">
        <v>941</v>
      </c>
      <c r="W1510" s="266">
        <v>935</v>
      </c>
      <c r="X1510" s="266">
        <v>0</v>
      </c>
      <c r="Y1510" s="264">
        <v>846</v>
      </c>
      <c r="Z1510" s="267">
        <v>0.0238366643868582</v>
      </c>
      <c r="AA1510" s="267">
        <v>0.0256035113386979</v>
      </c>
      <c r="AB1510" s="267">
        <v>0.0199063231850117</v>
      </c>
      <c r="AC1510" s="268">
        <v>0.0247349823321555</v>
      </c>
      <c r="AD1510" s="269">
        <v>0.00569718815368617</v>
      </c>
      <c r="AE1510" s="270">
        <v>8738</v>
      </c>
      <c r="AF1510" s="271">
        <v>212</v>
      </c>
      <c r="AG1510" s="271">
        <v>0</v>
      </c>
      <c r="AH1510" s="271">
        <v>9329</v>
      </c>
      <c r="AI1510" s="271">
        <v>216</v>
      </c>
      <c r="AJ1510" s="271">
        <v>0</v>
      </c>
      <c r="AK1510" s="268">
        <v>0.0242618448157473</v>
      </c>
      <c r="AL1510" s="268">
        <v>0.0231536070318362</v>
      </c>
      <c r="AM1510" s="269">
        <v>0.0011082377839111</v>
      </c>
    </row>
    <row r="1511" spans="1:39">
      <c r="A1511" s="279" t="s">
        <v>1972</v>
      </c>
      <c r="B1511" s="280" t="s">
        <v>3363</v>
      </c>
      <c r="C1511" s="262" t="s">
        <v>2460</v>
      </c>
      <c r="D1511" s="280" t="s">
        <v>2461</v>
      </c>
      <c r="E1511" s="263">
        <v>5347</v>
      </c>
      <c r="F1511" s="263">
        <v>41</v>
      </c>
      <c r="G1511" s="263">
        <v>34</v>
      </c>
      <c r="H1511" s="263">
        <v>0</v>
      </c>
      <c r="I1511" s="263">
        <v>0</v>
      </c>
      <c r="J1511" s="264">
        <v>3011</v>
      </c>
      <c r="K1511" s="264">
        <v>51</v>
      </c>
      <c r="L1511" s="264">
        <v>51</v>
      </c>
      <c r="M1511" s="264">
        <v>0</v>
      </c>
      <c r="N1511" s="264">
        <v>0</v>
      </c>
      <c r="O1511" s="264">
        <v>4493</v>
      </c>
      <c r="P1511" s="264">
        <v>90</v>
      </c>
      <c r="Q1511" s="264">
        <v>90</v>
      </c>
      <c r="R1511" s="264">
        <v>18</v>
      </c>
      <c r="S1511" s="264">
        <v>0</v>
      </c>
      <c r="T1511" s="265">
        <v>0.015</v>
      </c>
      <c r="U1511" s="266">
        <v>149271</v>
      </c>
      <c r="V1511" s="266">
        <v>2067</v>
      </c>
      <c r="W1511" s="266">
        <v>2060</v>
      </c>
      <c r="X1511" s="266">
        <v>1</v>
      </c>
      <c r="Y1511" s="264">
        <v>1879</v>
      </c>
      <c r="Z1511" s="267">
        <v>0.013840598642737</v>
      </c>
      <c r="AA1511" s="267">
        <v>0.00766785113147559</v>
      </c>
      <c r="AB1511" s="267">
        <v>0.0169378943872468</v>
      </c>
      <c r="AC1511" s="268">
        <v>0.0200311595815713</v>
      </c>
      <c r="AD1511" s="269">
        <v>-0.00927004325577117</v>
      </c>
      <c r="AE1511" s="270">
        <v>33555</v>
      </c>
      <c r="AF1511" s="271">
        <v>478</v>
      </c>
      <c r="AG1511" s="271">
        <v>0</v>
      </c>
      <c r="AH1511" s="271">
        <v>33775</v>
      </c>
      <c r="AI1511" s="271">
        <v>438</v>
      </c>
      <c r="AJ1511" s="271">
        <v>1</v>
      </c>
      <c r="AK1511" s="268">
        <v>0.0142452689614066</v>
      </c>
      <c r="AL1511" s="268">
        <v>0.0129385640266469</v>
      </c>
      <c r="AM1511" s="269">
        <v>0.00130670493475972</v>
      </c>
    </row>
    <row r="1512" spans="1:39">
      <c r="A1512" s="279" t="s">
        <v>1972</v>
      </c>
      <c r="B1512" s="280" t="s">
        <v>3363</v>
      </c>
      <c r="C1512" s="262" t="s">
        <v>2462</v>
      </c>
      <c r="D1512" s="280" t="s">
        <v>2463</v>
      </c>
      <c r="E1512" s="263">
        <v>3647</v>
      </c>
      <c r="F1512" s="263">
        <v>42</v>
      </c>
      <c r="G1512" s="263">
        <v>35</v>
      </c>
      <c r="H1512" s="263">
        <v>0</v>
      </c>
      <c r="I1512" s="263">
        <v>0</v>
      </c>
      <c r="J1512" s="264">
        <v>1947</v>
      </c>
      <c r="K1512" s="264">
        <v>46</v>
      </c>
      <c r="L1512" s="264">
        <v>46</v>
      </c>
      <c r="M1512" s="264">
        <v>0</v>
      </c>
      <c r="N1512" s="264">
        <v>0</v>
      </c>
      <c r="O1512" s="264">
        <v>2959</v>
      </c>
      <c r="P1512" s="264">
        <v>44</v>
      </c>
      <c r="Q1512" s="264">
        <v>44</v>
      </c>
      <c r="R1512" s="264">
        <v>9</v>
      </c>
      <c r="S1512" s="264">
        <v>0</v>
      </c>
      <c r="T1512" s="265">
        <v>0.015</v>
      </c>
      <c r="U1512" s="266">
        <v>97456</v>
      </c>
      <c r="V1512" s="266">
        <v>1601</v>
      </c>
      <c r="W1512" s="266">
        <v>1593</v>
      </c>
      <c r="X1512" s="266">
        <v>1</v>
      </c>
      <c r="Y1512" s="264">
        <v>1456</v>
      </c>
      <c r="Z1512" s="267">
        <v>0.016417665407979</v>
      </c>
      <c r="AA1512" s="267">
        <v>0.0115163147792706</v>
      </c>
      <c r="AB1512" s="267">
        <v>0.0236260914227016</v>
      </c>
      <c r="AC1512" s="268">
        <v>0.0148698884758364</v>
      </c>
      <c r="AD1512" s="269">
        <v>-0.012109776643431</v>
      </c>
      <c r="AE1512" s="270">
        <v>22251</v>
      </c>
      <c r="AF1512" s="271">
        <v>352</v>
      </c>
      <c r="AG1512" s="271">
        <v>0</v>
      </c>
      <c r="AH1512" s="271">
        <v>22460</v>
      </c>
      <c r="AI1512" s="271">
        <v>395</v>
      </c>
      <c r="AJ1512" s="271">
        <v>1</v>
      </c>
      <c r="AK1512" s="268">
        <v>0.01581951372972</v>
      </c>
      <c r="AL1512" s="268">
        <v>0.0175422974176313</v>
      </c>
      <c r="AM1512" s="269">
        <v>-0.00172278368791133</v>
      </c>
    </row>
    <row r="1513" spans="1:39">
      <c r="A1513" s="279" t="s">
        <v>1972</v>
      </c>
      <c r="B1513" s="280" t="s">
        <v>3363</v>
      </c>
      <c r="C1513" s="262" t="s">
        <v>2464</v>
      </c>
      <c r="D1513" s="280" t="s">
        <v>2465</v>
      </c>
      <c r="E1513" s="263">
        <v>4002</v>
      </c>
      <c r="F1513" s="263">
        <v>95</v>
      </c>
      <c r="G1513" s="263">
        <v>79</v>
      </c>
      <c r="H1513" s="263">
        <v>0</v>
      </c>
      <c r="I1513" s="263">
        <v>0</v>
      </c>
      <c r="J1513" s="264">
        <v>2293</v>
      </c>
      <c r="K1513" s="264">
        <v>62</v>
      </c>
      <c r="L1513" s="264">
        <v>62</v>
      </c>
      <c r="M1513" s="264">
        <v>11</v>
      </c>
      <c r="N1513" s="264">
        <v>0</v>
      </c>
      <c r="O1513" s="264">
        <v>3589</v>
      </c>
      <c r="P1513" s="264">
        <v>106</v>
      </c>
      <c r="Q1513" s="264">
        <v>106</v>
      </c>
      <c r="R1513" s="264">
        <v>51</v>
      </c>
      <c r="S1513" s="264">
        <v>0</v>
      </c>
      <c r="T1513" s="265">
        <v>0.015</v>
      </c>
      <c r="U1513" s="266">
        <v>120940</v>
      </c>
      <c r="V1513" s="266">
        <v>3287</v>
      </c>
      <c r="W1513" s="266">
        <v>3271</v>
      </c>
      <c r="X1513" s="266">
        <v>0</v>
      </c>
      <c r="Y1513" s="264">
        <v>3046</v>
      </c>
      <c r="Z1513" s="267">
        <v>0.0271787663304118</v>
      </c>
      <c r="AA1513" s="267">
        <v>0.0237381309345327</v>
      </c>
      <c r="AB1513" s="267">
        <v>0.0270388137810728</v>
      </c>
      <c r="AC1513" s="268">
        <v>0.0295346893285038</v>
      </c>
      <c r="AD1513" s="269">
        <v>-0.0033006828465401</v>
      </c>
      <c r="AE1513" s="270">
        <v>25491</v>
      </c>
      <c r="AF1513" s="271">
        <v>677</v>
      </c>
      <c r="AG1513" s="271">
        <v>0</v>
      </c>
      <c r="AH1513" s="271">
        <v>27980</v>
      </c>
      <c r="AI1513" s="271">
        <v>818</v>
      </c>
      <c r="AJ1513" s="271">
        <v>0</v>
      </c>
      <c r="AK1513" s="268">
        <v>0.0265583931583696</v>
      </c>
      <c r="AL1513" s="268">
        <v>0.0292351679771265</v>
      </c>
      <c r="AM1513" s="269">
        <v>-0.0026767748187569</v>
      </c>
    </row>
    <row r="1514" spans="1:39">
      <c r="A1514" s="279" t="s">
        <v>1972</v>
      </c>
      <c r="B1514" s="280" t="s">
        <v>3363</v>
      </c>
      <c r="C1514" s="262" t="s">
        <v>2466</v>
      </c>
      <c r="D1514" s="280" t="s">
        <v>2467</v>
      </c>
      <c r="E1514" s="263">
        <v>0</v>
      </c>
      <c r="F1514" s="263">
        <v>0</v>
      </c>
      <c r="G1514" s="263">
        <v>0</v>
      </c>
      <c r="H1514" s="263">
        <v>0</v>
      </c>
      <c r="I1514" s="263">
        <v>0</v>
      </c>
      <c r="J1514" s="264">
        <v>9</v>
      </c>
      <c r="K1514" s="264">
        <v>0</v>
      </c>
      <c r="L1514" s="264">
        <v>0</v>
      </c>
      <c r="M1514" s="264">
        <v>0</v>
      </c>
      <c r="N1514" s="264">
        <v>0</v>
      </c>
      <c r="O1514" s="264">
        <v>83</v>
      </c>
      <c r="P1514" s="264">
        <v>0</v>
      </c>
      <c r="Q1514" s="264">
        <v>0</v>
      </c>
      <c r="R1514" s="264">
        <v>0</v>
      </c>
      <c r="S1514" s="264">
        <v>0</v>
      </c>
      <c r="T1514" s="265">
        <v>0.015</v>
      </c>
      <c r="U1514" s="266">
        <v>467</v>
      </c>
      <c r="V1514" s="266">
        <v>0</v>
      </c>
      <c r="W1514" s="266">
        <v>0</v>
      </c>
      <c r="X1514" s="266">
        <v>0</v>
      </c>
      <c r="Y1514" s="264">
        <v>0</v>
      </c>
      <c r="Z1514" s="267">
        <v>0</v>
      </c>
      <c r="AA1514" s="267">
        <v>0</v>
      </c>
      <c r="AB1514" s="267">
        <v>0</v>
      </c>
      <c r="AC1514" s="268">
        <v>0</v>
      </c>
      <c r="AD1514" s="269">
        <v>0</v>
      </c>
      <c r="AE1514" s="270">
        <v>122</v>
      </c>
      <c r="AF1514" s="271">
        <v>0</v>
      </c>
      <c r="AG1514" s="271">
        <v>0</v>
      </c>
      <c r="AH1514" s="271">
        <v>109</v>
      </c>
      <c r="AI1514" s="271">
        <v>0</v>
      </c>
      <c r="AJ1514" s="271">
        <v>0</v>
      </c>
      <c r="AK1514" s="268">
        <v>0</v>
      </c>
      <c r="AL1514" s="268">
        <v>0</v>
      </c>
      <c r="AM1514" s="269">
        <v>0</v>
      </c>
    </row>
    <row r="1515" spans="1:39">
      <c r="A1515" s="279" t="s">
        <v>1972</v>
      </c>
      <c r="B1515" s="280" t="s">
        <v>3363</v>
      </c>
      <c r="C1515" s="262" t="s">
        <v>2468</v>
      </c>
      <c r="D1515" s="280" t="s">
        <v>2469</v>
      </c>
      <c r="E1515" s="263">
        <v>2373</v>
      </c>
      <c r="F1515" s="263">
        <v>21</v>
      </c>
      <c r="G1515" s="263">
        <v>9</v>
      </c>
      <c r="H1515" s="263">
        <v>0</v>
      </c>
      <c r="I1515" s="263">
        <v>0</v>
      </c>
      <c r="J1515" s="264">
        <v>1305</v>
      </c>
      <c r="K1515" s="264">
        <v>19</v>
      </c>
      <c r="L1515" s="264">
        <v>19</v>
      </c>
      <c r="M1515" s="264">
        <v>1</v>
      </c>
      <c r="N1515" s="264">
        <v>0</v>
      </c>
      <c r="O1515" s="264">
        <v>1840</v>
      </c>
      <c r="P1515" s="264">
        <v>31</v>
      </c>
      <c r="Q1515" s="264">
        <v>31</v>
      </c>
      <c r="R1515" s="264">
        <v>5</v>
      </c>
      <c r="S1515" s="264">
        <v>0</v>
      </c>
      <c r="T1515" s="265">
        <v>0.015</v>
      </c>
      <c r="U1515" s="266">
        <v>61775</v>
      </c>
      <c r="V1515" s="266">
        <v>994</v>
      </c>
      <c r="W1515" s="266">
        <v>982</v>
      </c>
      <c r="X1515" s="266">
        <v>0</v>
      </c>
      <c r="Y1515" s="264">
        <v>910</v>
      </c>
      <c r="Z1515" s="267">
        <v>0.0160906515580737</v>
      </c>
      <c r="AA1515" s="267">
        <v>0.00884955752212389</v>
      </c>
      <c r="AB1515" s="267">
        <v>0.0145593869731801</v>
      </c>
      <c r="AC1515" s="268">
        <v>0.0168478260869565</v>
      </c>
      <c r="AD1515" s="269">
        <v>-0.00570982945105618</v>
      </c>
      <c r="AE1515" s="270">
        <v>14024</v>
      </c>
      <c r="AF1515" s="271">
        <v>190</v>
      </c>
      <c r="AG1515" s="271">
        <v>0</v>
      </c>
      <c r="AH1515" s="271">
        <v>14051</v>
      </c>
      <c r="AI1515" s="271">
        <v>258</v>
      </c>
      <c r="AJ1515" s="271">
        <v>0</v>
      </c>
      <c r="AK1515" s="268">
        <v>0.0135482030804335</v>
      </c>
      <c r="AL1515" s="268">
        <v>0.0183616824425308</v>
      </c>
      <c r="AM1515" s="269">
        <v>-0.00481347936209724</v>
      </c>
    </row>
    <row r="1516" spans="1:39">
      <c r="A1516" s="279" t="s">
        <v>1972</v>
      </c>
      <c r="B1516" s="280" t="s">
        <v>3364</v>
      </c>
      <c r="C1516" s="262" t="s">
        <v>2470</v>
      </c>
      <c r="D1516" s="280" t="s">
        <v>2471</v>
      </c>
      <c r="E1516" s="263">
        <v>5211</v>
      </c>
      <c r="F1516" s="263">
        <v>100</v>
      </c>
      <c r="G1516" s="263">
        <v>82</v>
      </c>
      <c r="H1516" s="263">
        <v>0</v>
      </c>
      <c r="I1516" s="263">
        <v>0</v>
      </c>
      <c r="J1516" s="264">
        <v>3744</v>
      </c>
      <c r="K1516" s="264">
        <v>84</v>
      </c>
      <c r="L1516" s="264">
        <v>83</v>
      </c>
      <c r="M1516" s="264">
        <v>0</v>
      </c>
      <c r="N1516" s="264">
        <v>0</v>
      </c>
      <c r="O1516" s="264">
        <v>4972</v>
      </c>
      <c r="P1516" s="264">
        <v>87</v>
      </c>
      <c r="Q1516" s="264">
        <v>87</v>
      </c>
      <c r="R1516" s="264">
        <v>11</v>
      </c>
      <c r="S1516" s="264">
        <v>0</v>
      </c>
      <c r="T1516" s="265">
        <v>0.015</v>
      </c>
      <c r="U1516" s="266">
        <v>157328</v>
      </c>
      <c r="V1516" s="266">
        <v>3071</v>
      </c>
      <c r="W1516" s="266">
        <v>3052</v>
      </c>
      <c r="X1516" s="266">
        <v>4</v>
      </c>
      <c r="Y1516" s="264">
        <v>2721</v>
      </c>
      <c r="Z1516" s="267">
        <v>0.0194943048916912</v>
      </c>
      <c r="AA1516" s="267">
        <v>0.0191901746305891</v>
      </c>
      <c r="AB1516" s="267">
        <v>0.0224358974358974</v>
      </c>
      <c r="AC1516" s="268">
        <v>0.0174979887369268</v>
      </c>
      <c r="AD1516" s="269">
        <v>-0.0032457228053083</v>
      </c>
      <c r="AE1516" s="270">
        <v>35401</v>
      </c>
      <c r="AF1516" s="271">
        <v>712</v>
      </c>
      <c r="AG1516" s="271">
        <v>0</v>
      </c>
      <c r="AH1516" s="271">
        <v>36146</v>
      </c>
      <c r="AI1516" s="271">
        <v>700</v>
      </c>
      <c r="AJ1516" s="271">
        <v>1</v>
      </c>
      <c r="AK1516" s="268">
        <v>0.0201124262026496</v>
      </c>
      <c r="AL1516" s="268">
        <v>0.0193382393625851</v>
      </c>
      <c r="AM1516" s="269">
        <v>0.00077418684006457</v>
      </c>
    </row>
    <row r="1517" spans="1:39">
      <c r="A1517" s="279" t="s">
        <v>1972</v>
      </c>
      <c r="B1517" s="280" t="s">
        <v>3364</v>
      </c>
      <c r="C1517" s="262" t="s">
        <v>2472</v>
      </c>
      <c r="D1517" s="280" t="s">
        <v>2473</v>
      </c>
      <c r="E1517" s="263">
        <v>3591</v>
      </c>
      <c r="F1517" s="263">
        <v>78</v>
      </c>
      <c r="G1517" s="263">
        <v>62</v>
      </c>
      <c r="H1517" s="263">
        <v>0</v>
      </c>
      <c r="I1517" s="263">
        <v>0</v>
      </c>
      <c r="J1517" s="264">
        <v>2593</v>
      </c>
      <c r="K1517" s="264">
        <v>86</v>
      </c>
      <c r="L1517" s="264">
        <v>86</v>
      </c>
      <c r="M1517" s="264">
        <v>0</v>
      </c>
      <c r="N1517" s="264">
        <v>0</v>
      </c>
      <c r="O1517" s="264">
        <v>3592</v>
      </c>
      <c r="P1517" s="264">
        <v>85</v>
      </c>
      <c r="Q1517" s="264">
        <v>85</v>
      </c>
      <c r="R1517" s="264">
        <v>14</v>
      </c>
      <c r="S1517" s="264">
        <v>0</v>
      </c>
      <c r="T1517" s="265">
        <v>0.015</v>
      </c>
      <c r="U1517" s="266">
        <v>111199</v>
      </c>
      <c r="V1517" s="266">
        <v>2404</v>
      </c>
      <c r="W1517" s="266">
        <v>2388</v>
      </c>
      <c r="X1517" s="266">
        <v>74</v>
      </c>
      <c r="Y1517" s="264">
        <v>2032</v>
      </c>
      <c r="Z1517" s="267">
        <v>0.0209534258401604</v>
      </c>
      <c r="AA1517" s="267">
        <v>0.0217209690893901</v>
      </c>
      <c r="AB1517" s="267">
        <v>0.0331662167373698</v>
      </c>
      <c r="AC1517" s="268">
        <v>0.0236636971046771</v>
      </c>
      <c r="AD1517" s="269">
        <v>-0.0114452476479797</v>
      </c>
      <c r="AE1517" s="270">
        <v>25581</v>
      </c>
      <c r="AF1517" s="271">
        <v>576</v>
      </c>
      <c r="AG1517" s="271">
        <v>7</v>
      </c>
      <c r="AH1517" s="271">
        <v>25920</v>
      </c>
      <c r="AI1517" s="271">
        <v>494</v>
      </c>
      <c r="AJ1517" s="271">
        <v>10</v>
      </c>
      <c r="AK1517" s="268">
        <v>0.0222430710292795</v>
      </c>
      <c r="AL1517" s="268">
        <v>0.0186728395061728</v>
      </c>
      <c r="AM1517" s="269">
        <v>0.0035702315231067</v>
      </c>
    </row>
    <row r="1518" spans="1:39">
      <c r="A1518" s="279" t="s">
        <v>1972</v>
      </c>
      <c r="B1518" s="280" t="s">
        <v>3364</v>
      </c>
      <c r="C1518" s="262" t="s">
        <v>2474</v>
      </c>
      <c r="D1518" s="280" t="s">
        <v>2475</v>
      </c>
      <c r="E1518" s="263">
        <v>3578</v>
      </c>
      <c r="F1518" s="263">
        <v>64</v>
      </c>
      <c r="G1518" s="263">
        <v>49</v>
      </c>
      <c r="H1518" s="263">
        <v>0</v>
      </c>
      <c r="I1518" s="263">
        <v>0</v>
      </c>
      <c r="J1518" s="264">
        <v>2553</v>
      </c>
      <c r="K1518" s="264">
        <v>96</v>
      </c>
      <c r="L1518" s="264">
        <v>96</v>
      </c>
      <c r="M1518" s="264">
        <v>0</v>
      </c>
      <c r="N1518" s="264">
        <v>0</v>
      </c>
      <c r="O1518" s="264">
        <v>3606</v>
      </c>
      <c r="P1518" s="264">
        <v>69</v>
      </c>
      <c r="Q1518" s="264">
        <v>69</v>
      </c>
      <c r="R1518" s="264">
        <v>7</v>
      </c>
      <c r="S1518" s="264">
        <v>0</v>
      </c>
      <c r="T1518" s="265">
        <v>0.015</v>
      </c>
      <c r="U1518" s="266">
        <v>108128</v>
      </c>
      <c r="V1518" s="266">
        <v>2260</v>
      </c>
      <c r="W1518" s="266">
        <v>2245</v>
      </c>
      <c r="X1518" s="266">
        <v>0</v>
      </c>
      <c r="Y1518" s="264">
        <v>1978</v>
      </c>
      <c r="Z1518" s="267">
        <v>0.0209011541876295</v>
      </c>
      <c r="AA1518" s="267">
        <v>0.0178870877585243</v>
      </c>
      <c r="AB1518" s="267">
        <v>0.0376028202115159</v>
      </c>
      <c r="AC1518" s="268">
        <v>0.019134775374376</v>
      </c>
      <c r="AD1518" s="269">
        <v>-0.0197157324529915</v>
      </c>
      <c r="AE1518" s="270">
        <v>25191</v>
      </c>
      <c r="AF1518" s="271">
        <v>544</v>
      </c>
      <c r="AG1518" s="271">
        <v>0</v>
      </c>
      <c r="AH1518" s="271">
        <v>25516</v>
      </c>
      <c r="AI1518" s="271">
        <v>491</v>
      </c>
      <c r="AJ1518" s="271">
        <v>0</v>
      </c>
      <c r="AK1518" s="268">
        <v>0.0215950140923346</v>
      </c>
      <c r="AL1518" s="268">
        <v>0.0192428280294717</v>
      </c>
      <c r="AM1518" s="269">
        <v>0.00235218606286286</v>
      </c>
    </row>
    <row r="1519" spans="1:39">
      <c r="A1519" s="279" t="s">
        <v>1972</v>
      </c>
      <c r="B1519" s="280" t="s">
        <v>3364</v>
      </c>
      <c r="C1519" s="262" t="s">
        <v>2476</v>
      </c>
      <c r="D1519" s="280" t="s">
        <v>2477</v>
      </c>
      <c r="E1519" s="263">
        <v>2486</v>
      </c>
      <c r="F1519" s="263">
        <v>68</v>
      </c>
      <c r="G1519" s="263">
        <v>36</v>
      </c>
      <c r="H1519" s="263">
        <v>0</v>
      </c>
      <c r="I1519" s="263">
        <v>0</v>
      </c>
      <c r="J1519" s="264">
        <v>1739</v>
      </c>
      <c r="K1519" s="264">
        <v>54</v>
      </c>
      <c r="L1519" s="264">
        <v>54</v>
      </c>
      <c r="M1519" s="264">
        <v>0</v>
      </c>
      <c r="N1519" s="264">
        <v>0</v>
      </c>
      <c r="O1519" s="264">
        <v>2422</v>
      </c>
      <c r="P1519" s="264">
        <v>59</v>
      </c>
      <c r="Q1519" s="264">
        <v>59</v>
      </c>
      <c r="R1519" s="264">
        <v>8</v>
      </c>
      <c r="S1519" s="264">
        <v>0</v>
      </c>
      <c r="T1519" s="265">
        <v>0.015</v>
      </c>
      <c r="U1519" s="266">
        <v>74766</v>
      </c>
      <c r="V1519" s="266">
        <v>1786</v>
      </c>
      <c r="W1519" s="266">
        <v>1754</v>
      </c>
      <c r="X1519" s="266">
        <v>2</v>
      </c>
      <c r="Y1519" s="264">
        <v>1574</v>
      </c>
      <c r="Z1519" s="267">
        <v>0.0238611133402884</v>
      </c>
      <c r="AA1519" s="267">
        <v>0.0273531777956557</v>
      </c>
      <c r="AB1519" s="267">
        <v>0.0310523289246693</v>
      </c>
      <c r="AC1519" s="268">
        <v>0.0243600330305533</v>
      </c>
      <c r="AD1519" s="269">
        <v>-0.00369915112901368</v>
      </c>
      <c r="AE1519" s="270">
        <v>17192</v>
      </c>
      <c r="AF1519" s="271">
        <v>448</v>
      </c>
      <c r="AG1519" s="271">
        <v>1</v>
      </c>
      <c r="AH1519" s="271">
        <v>17633</v>
      </c>
      <c r="AI1519" s="271">
        <v>363</v>
      </c>
      <c r="AJ1519" s="271">
        <v>0</v>
      </c>
      <c r="AK1519" s="268">
        <v>0.0260004653327129</v>
      </c>
      <c r="AL1519" s="268">
        <v>0.0205864004990643</v>
      </c>
      <c r="AM1519" s="269">
        <v>0.00541406483364864</v>
      </c>
    </row>
    <row r="1520" spans="1:39">
      <c r="A1520" s="279" t="s">
        <v>1972</v>
      </c>
      <c r="B1520" s="280" t="s">
        <v>3364</v>
      </c>
      <c r="C1520" s="262" t="s">
        <v>2478</v>
      </c>
      <c r="D1520" s="280" t="s">
        <v>2479</v>
      </c>
      <c r="E1520" s="263">
        <v>3441</v>
      </c>
      <c r="F1520" s="263">
        <v>74</v>
      </c>
      <c r="G1520" s="263">
        <v>58</v>
      </c>
      <c r="H1520" s="263">
        <v>0</v>
      </c>
      <c r="I1520" s="263">
        <v>0</v>
      </c>
      <c r="J1520" s="264">
        <v>2417</v>
      </c>
      <c r="K1520" s="264">
        <v>79</v>
      </c>
      <c r="L1520" s="264">
        <v>78</v>
      </c>
      <c r="M1520" s="264">
        <v>0</v>
      </c>
      <c r="N1520" s="264">
        <v>0</v>
      </c>
      <c r="O1520" s="264">
        <v>3346</v>
      </c>
      <c r="P1520" s="264">
        <v>67</v>
      </c>
      <c r="Q1520" s="264">
        <v>67</v>
      </c>
      <c r="R1520" s="264">
        <v>13</v>
      </c>
      <c r="S1520" s="264">
        <v>0</v>
      </c>
      <c r="T1520" s="265">
        <v>0.015</v>
      </c>
      <c r="U1520" s="266">
        <v>102874</v>
      </c>
      <c r="V1520" s="266">
        <v>2219</v>
      </c>
      <c r="W1520" s="266">
        <v>2202</v>
      </c>
      <c r="X1520" s="266">
        <v>8</v>
      </c>
      <c r="Y1520" s="264">
        <v>1953</v>
      </c>
      <c r="Z1520" s="267">
        <v>0.0214923109823668</v>
      </c>
      <c r="AA1520" s="267">
        <v>0.021505376344086</v>
      </c>
      <c r="AB1520" s="267">
        <v>0.0326851468762929</v>
      </c>
      <c r="AC1520" s="268">
        <v>0.0200239091452481</v>
      </c>
      <c r="AD1520" s="269">
        <v>-0.0111797705322069</v>
      </c>
      <c r="AE1520" s="270">
        <v>23278</v>
      </c>
      <c r="AF1520" s="271">
        <v>503</v>
      </c>
      <c r="AG1520" s="271">
        <v>0</v>
      </c>
      <c r="AH1520" s="271">
        <v>24248</v>
      </c>
      <c r="AI1520" s="271">
        <v>505</v>
      </c>
      <c r="AJ1520" s="271">
        <v>2</v>
      </c>
      <c r="AK1520" s="268">
        <v>0.0216083856001375</v>
      </c>
      <c r="AL1520" s="268">
        <v>0.0207439788848565</v>
      </c>
      <c r="AM1520" s="269">
        <v>0.000864406715280985</v>
      </c>
    </row>
    <row r="1521" spans="1:39">
      <c r="A1521" s="279" t="s">
        <v>1972</v>
      </c>
      <c r="B1521" s="280" t="s">
        <v>3364</v>
      </c>
      <c r="C1521" s="262" t="s">
        <v>2480</v>
      </c>
      <c r="D1521" s="280" t="s">
        <v>2481</v>
      </c>
      <c r="E1521" s="263">
        <v>1809</v>
      </c>
      <c r="F1521" s="263">
        <v>32</v>
      </c>
      <c r="G1521" s="263">
        <v>11</v>
      </c>
      <c r="H1521" s="263">
        <v>0</v>
      </c>
      <c r="I1521" s="263">
        <v>0</v>
      </c>
      <c r="J1521" s="264">
        <v>1325</v>
      </c>
      <c r="K1521" s="264">
        <v>59</v>
      </c>
      <c r="L1521" s="264">
        <v>59</v>
      </c>
      <c r="M1521" s="264">
        <v>2</v>
      </c>
      <c r="N1521" s="264">
        <v>0</v>
      </c>
      <c r="O1521" s="264">
        <v>1779</v>
      </c>
      <c r="P1521" s="264">
        <v>32</v>
      </c>
      <c r="Q1521" s="264">
        <v>32</v>
      </c>
      <c r="R1521" s="264">
        <v>3</v>
      </c>
      <c r="S1521" s="264">
        <v>0</v>
      </c>
      <c r="T1521" s="265">
        <v>0.015</v>
      </c>
      <c r="U1521" s="266">
        <v>55025</v>
      </c>
      <c r="V1521" s="266">
        <v>1068</v>
      </c>
      <c r="W1521" s="266">
        <v>1047</v>
      </c>
      <c r="X1521" s="266">
        <v>0</v>
      </c>
      <c r="Y1521" s="264">
        <v>923</v>
      </c>
      <c r="Z1521" s="267">
        <v>0.019409359382099</v>
      </c>
      <c r="AA1521" s="267">
        <v>0.0176893311221669</v>
      </c>
      <c r="AB1521" s="267">
        <v>0.0445283018867925</v>
      </c>
      <c r="AC1521" s="268">
        <v>0.0179876335019674</v>
      </c>
      <c r="AD1521" s="269">
        <v>-0.0268389707646255</v>
      </c>
      <c r="AE1521" s="270">
        <v>12540</v>
      </c>
      <c r="AF1521" s="271">
        <v>295</v>
      </c>
      <c r="AG1521" s="271">
        <v>0</v>
      </c>
      <c r="AH1521" s="271">
        <v>12897</v>
      </c>
      <c r="AI1521" s="271">
        <v>234</v>
      </c>
      <c r="AJ1521" s="271">
        <v>0</v>
      </c>
      <c r="AK1521" s="268">
        <v>0.0235247208931419</v>
      </c>
      <c r="AL1521" s="268">
        <v>0.0181437543614794</v>
      </c>
      <c r="AM1521" s="269">
        <v>0.00538096653166253</v>
      </c>
    </row>
    <row r="1522" spans="1:39">
      <c r="A1522" s="279" t="s">
        <v>1972</v>
      </c>
      <c r="B1522" s="280" t="s">
        <v>3364</v>
      </c>
      <c r="C1522" s="262" t="s">
        <v>2482</v>
      </c>
      <c r="D1522" s="280" t="s">
        <v>2483</v>
      </c>
      <c r="E1522" s="263">
        <v>1624</v>
      </c>
      <c r="F1522" s="263">
        <v>26</v>
      </c>
      <c r="G1522" s="263">
        <v>20</v>
      </c>
      <c r="H1522" s="263">
        <v>0</v>
      </c>
      <c r="I1522" s="263">
        <v>0</v>
      </c>
      <c r="J1522" s="264">
        <v>1006</v>
      </c>
      <c r="K1522" s="264">
        <v>20</v>
      </c>
      <c r="L1522" s="264">
        <v>20</v>
      </c>
      <c r="M1522" s="264">
        <v>0</v>
      </c>
      <c r="N1522" s="264">
        <v>0</v>
      </c>
      <c r="O1522" s="264">
        <v>1518</v>
      </c>
      <c r="P1522" s="264">
        <v>45</v>
      </c>
      <c r="Q1522" s="264">
        <v>45</v>
      </c>
      <c r="R1522" s="264">
        <v>6</v>
      </c>
      <c r="S1522" s="264">
        <v>0</v>
      </c>
      <c r="T1522" s="265">
        <v>0.015</v>
      </c>
      <c r="U1522" s="266">
        <v>48554</v>
      </c>
      <c r="V1522" s="266">
        <v>1044</v>
      </c>
      <c r="W1522" s="266">
        <v>1038</v>
      </c>
      <c r="X1522" s="266">
        <v>0</v>
      </c>
      <c r="Y1522" s="264">
        <v>940</v>
      </c>
      <c r="Z1522" s="267">
        <v>0.0215018330106685</v>
      </c>
      <c r="AA1522" s="267">
        <v>0.0160098522167488</v>
      </c>
      <c r="AB1522" s="267">
        <v>0.0198807157057654</v>
      </c>
      <c r="AC1522" s="268">
        <v>0.0296442687747036</v>
      </c>
      <c r="AD1522" s="269">
        <v>-0.00387086348901664</v>
      </c>
      <c r="AE1522" s="270">
        <v>11444</v>
      </c>
      <c r="AF1522" s="271">
        <v>236</v>
      </c>
      <c r="AG1522" s="271">
        <v>0</v>
      </c>
      <c r="AH1522" s="271">
        <v>11469</v>
      </c>
      <c r="AI1522" s="271">
        <v>249</v>
      </c>
      <c r="AJ1522" s="271">
        <v>0</v>
      </c>
      <c r="AK1522" s="268">
        <v>0.0206221600838868</v>
      </c>
      <c r="AL1522" s="268">
        <v>0.0217106984043945</v>
      </c>
      <c r="AM1522" s="269">
        <v>-0.0010885383205077</v>
      </c>
    </row>
    <row r="1523" spans="1:39">
      <c r="A1523" s="279" t="s">
        <v>1972</v>
      </c>
      <c r="B1523" s="280" t="s">
        <v>3364</v>
      </c>
      <c r="C1523" s="262" t="s">
        <v>2484</v>
      </c>
      <c r="D1523" s="280" t="s">
        <v>2485</v>
      </c>
      <c r="E1523" s="263">
        <v>2212</v>
      </c>
      <c r="F1523" s="263">
        <v>35</v>
      </c>
      <c r="G1523" s="263">
        <v>29</v>
      </c>
      <c r="H1523" s="263">
        <v>0</v>
      </c>
      <c r="I1523" s="263">
        <v>0</v>
      </c>
      <c r="J1523" s="264">
        <v>1635</v>
      </c>
      <c r="K1523" s="264">
        <v>34</v>
      </c>
      <c r="L1523" s="264">
        <v>34</v>
      </c>
      <c r="M1523" s="264">
        <v>0</v>
      </c>
      <c r="N1523" s="264">
        <v>0</v>
      </c>
      <c r="O1523" s="264">
        <v>2233</v>
      </c>
      <c r="P1523" s="264">
        <v>54</v>
      </c>
      <c r="Q1523" s="264">
        <v>54</v>
      </c>
      <c r="R1523" s="264">
        <v>16</v>
      </c>
      <c r="S1523" s="264">
        <v>0</v>
      </c>
      <c r="T1523" s="265">
        <v>0.015</v>
      </c>
      <c r="U1523" s="266">
        <v>70326</v>
      </c>
      <c r="V1523" s="266">
        <v>1361</v>
      </c>
      <c r="W1523" s="266">
        <v>1354</v>
      </c>
      <c r="X1523" s="266">
        <v>9</v>
      </c>
      <c r="Y1523" s="264">
        <v>1212</v>
      </c>
      <c r="Z1523" s="267">
        <v>0.0192247532918124</v>
      </c>
      <c r="AA1523" s="267">
        <v>0.0158227848101266</v>
      </c>
      <c r="AB1523" s="267">
        <v>0.0207951070336391</v>
      </c>
      <c r="AC1523" s="268">
        <v>0.0241827138378863</v>
      </c>
      <c r="AD1523" s="269">
        <v>-0.00497232222351256</v>
      </c>
      <c r="AE1523" s="270">
        <v>15738</v>
      </c>
      <c r="AF1523" s="271">
        <v>291</v>
      </c>
      <c r="AG1523" s="271">
        <v>0</v>
      </c>
      <c r="AH1523" s="271">
        <v>16576</v>
      </c>
      <c r="AI1523" s="271">
        <v>294</v>
      </c>
      <c r="AJ1523" s="271">
        <v>0</v>
      </c>
      <c r="AK1523" s="268">
        <v>0.0184902783072817</v>
      </c>
      <c r="AL1523" s="268">
        <v>0.0177364864864865</v>
      </c>
      <c r="AM1523" s="269">
        <v>0.000753791820795251</v>
      </c>
    </row>
    <row r="1524" spans="1:39">
      <c r="A1524" s="279" t="s">
        <v>1972</v>
      </c>
      <c r="B1524" s="280" t="s">
        <v>3365</v>
      </c>
      <c r="C1524" s="262" t="s">
        <v>2486</v>
      </c>
      <c r="D1524" s="280" t="s">
        <v>2487</v>
      </c>
      <c r="E1524" s="263">
        <v>2828</v>
      </c>
      <c r="F1524" s="263">
        <v>84</v>
      </c>
      <c r="G1524" s="263">
        <v>67</v>
      </c>
      <c r="H1524" s="263">
        <v>0</v>
      </c>
      <c r="I1524" s="263">
        <v>0</v>
      </c>
      <c r="J1524" s="264">
        <v>1708</v>
      </c>
      <c r="K1524" s="264">
        <v>39</v>
      </c>
      <c r="L1524" s="264">
        <v>39</v>
      </c>
      <c r="M1524" s="264">
        <v>1</v>
      </c>
      <c r="N1524" s="264">
        <v>0</v>
      </c>
      <c r="O1524" s="264">
        <v>2028</v>
      </c>
      <c r="P1524" s="264">
        <v>78</v>
      </c>
      <c r="Q1524" s="264">
        <v>78</v>
      </c>
      <c r="R1524" s="264">
        <v>14</v>
      </c>
      <c r="S1524" s="264">
        <v>0</v>
      </c>
      <c r="T1524" s="265">
        <v>0.015</v>
      </c>
      <c r="U1524" s="266">
        <v>73752</v>
      </c>
      <c r="V1524" s="266">
        <v>2042</v>
      </c>
      <c r="W1524" s="266">
        <v>2025</v>
      </c>
      <c r="X1524" s="266">
        <v>1</v>
      </c>
      <c r="Y1524" s="264">
        <v>1828</v>
      </c>
      <c r="Z1524" s="267">
        <v>0.0276738257945547</v>
      </c>
      <c r="AA1524" s="267">
        <v>0.0297029702970297</v>
      </c>
      <c r="AB1524" s="267">
        <v>0.0228337236533958</v>
      </c>
      <c r="AC1524" s="268">
        <v>0.0384615384615385</v>
      </c>
      <c r="AD1524" s="269">
        <v>0.00686924664363392</v>
      </c>
      <c r="AE1524" s="270">
        <v>16114</v>
      </c>
      <c r="AF1524" s="271">
        <v>458</v>
      </c>
      <c r="AG1524" s="271">
        <v>0</v>
      </c>
      <c r="AH1524" s="271">
        <v>16633</v>
      </c>
      <c r="AI1524" s="271">
        <v>481</v>
      </c>
      <c r="AJ1524" s="271">
        <v>0</v>
      </c>
      <c r="AK1524" s="268">
        <v>0.0284224897604567</v>
      </c>
      <c r="AL1524" s="268">
        <v>0.0289184151987014</v>
      </c>
      <c r="AM1524" s="269">
        <v>-0.000495925438244633</v>
      </c>
    </row>
    <row r="1525" spans="1:39">
      <c r="A1525" s="279" t="s">
        <v>1972</v>
      </c>
      <c r="B1525" s="280" t="s">
        <v>3365</v>
      </c>
      <c r="C1525" s="262" t="s">
        <v>2488</v>
      </c>
      <c r="D1525" s="280" t="s">
        <v>2489</v>
      </c>
      <c r="E1525" s="263">
        <v>3595</v>
      </c>
      <c r="F1525" s="263">
        <v>49</v>
      </c>
      <c r="G1525" s="263">
        <v>33</v>
      </c>
      <c r="H1525" s="263">
        <v>0</v>
      </c>
      <c r="I1525" s="263">
        <v>0</v>
      </c>
      <c r="J1525" s="264">
        <v>2307</v>
      </c>
      <c r="K1525" s="264">
        <v>34</v>
      </c>
      <c r="L1525" s="264">
        <v>34</v>
      </c>
      <c r="M1525" s="264">
        <v>0</v>
      </c>
      <c r="N1525" s="264">
        <v>0</v>
      </c>
      <c r="O1525" s="264">
        <v>2605</v>
      </c>
      <c r="P1525" s="264">
        <v>47</v>
      </c>
      <c r="Q1525" s="264">
        <v>47</v>
      </c>
      <c r="R1525" s="264">
        <v>13</v>
      </c>
      <c r="S1525" s="264">
        <v>0</v>
      </c>
      <c r="T1525" s="265">
        <v>0.015</v>
      </c>
      <c r="U1525" s="266">
        <v>97429</v>
      </c>
      <c r="V1525" s="266">
        <v>1525</v>
      </c>
      <c r="W1525" s="266">
        <v>1509</v>
      </c>
      <c r="X1525" s="266">
        <v>0</v>
      </c>
      <c r="Y1525" s="264">
        <v>1387</v>
      </c>
      <c r="Z1525" s="267">
        <v>0.0156524238163175</v>
      </c>
      <c r="AA1525" s="267">
        <v>0.0136300417246175</v>
      </c>
      <c r="AB1525" s="267">
        <v>0.0147377546597313</v>
      </c>
      <c r="AC1525" s="268">
        <v>0.018042226487524</v>
      </c>
      <c r="AD1525" s="269">
        <v>-0.00110771293511373</v>
      </c>
      <c r="AE1525" s="270">
        <v>21735</v>
      </c>
      <c r="AF1525" s="271">
        <v>311</v>
      </c>
      <c r="AG1525" s="271">
        <v>0</v>
      </c>
      <c r="AH1525" s="271">
        <v>22165</v>
      </c>
      <c r="AI1525" s="271">
        <v>321</v>
      </c>
      <c r="AJ1525" s="271">
        <v>0</v>
      </c>
      <c r="AK1525" s="268">
        <v>0.0143087186565447</v>
      </c>
      <c r="AL1525" s="268">
        <v>0.0144822919016467</v>
      </c>
      <c r="AM1525" s="269">
        <v>-0.000173573245101998</v>
      </c>
    </row>
    <row r="1526" spans="1:39">
      <c r="A1526" s="279" t="s">
        <v>1972</v>
      </c>
      <c r="B1526" s="280" t="s">
        <v>3365</v>
      </c>
      <c r="C1526" s="262" t="s">
        <v>2490</v>
      </c>
      <c r="D1526" s="280" t="s">
        <v>2491</v>
      </c>
      <c r="E1526" s="263">
        <v>5241</v>
      </c>
      <c r="F1526" s="263">
        <v>178</v>
      </c>
      <c r="G1526" s="263">
        <v>119</v>
      </c>
      <c r="H1526" s="263">
        <v>0</v>
      </c>
      <c r="I1526" s="263">
        <v>0</v>
      </c>
      <c r="J1526" s="264">
        <v>3107</v>
      </c>
      <c r="K1526" s="264">
        <v>81</v>
      </c>
      <c r="L1526" s="264">
        <v>81</v>
      </c>
      <c r="M1526" s="264">
        <v>1</v>
      </c>
      <c r="N1526" s="264">
        <v>0</v>
      </c>
      <c r="O1526" s="264">
        <v>3533</v>
      </c>
      <c r="P1526" s="264">
        <v>122</v>
      </c>
      <c r="Q1526" s="264">
        <v>121</v>
      </c>
      <c r="R1526" s="264">
        <v>5</v>
      </c>
      <c r="S1526" s="264">
        <v>0</v>
      </c>
      <c r="T1526" s="265">
        <v>0.015</v>
      </c>
      <c r="U1526" s="266">
        <v>141148</v>
      </c>
      <c r="V1526" s="266">
        <v>3969</v>
      </c>
      <c r="W1526" s="266">
        <v>3908</v>
      </c>
      <c r="X1526" s="266">
        <v>5</v>
      </c>
      <c r="Y1526" s="264">
        <v>3337</v>
      </c>
      <c r="Z1526" s="267">
        <v>0.0280839969393828</v>
      </c>
      <c r="AA1526" s="267">
        <v>0.0339629841633276</v>
      </c>
      <c r="AB1526" s="267">
        <v>0.026070164145478</v>
      </c>
      <c r="AC1526" s="268">
        <v>0.0345315595810926</v>
      </c>
      <c r="AD1526" s="269">
        <v>0.00789282001784966</v>
      </c>
      <c r="AE1526" s="270">
        <v>30379</v>
      </c>
      <c r="AF1526" s="271">
        <v>1036</v>
      </c>
      <c r="AG1526" s="271">
        <v>0</v>
      </c>
      <c r="AH1526" s="271">
        <v>32247</v>
      </c>
      <c r="AI1526" s="271">
        <v>911</v>
      </c>
      <c r="AJ1526" s="271">
        <v>2</v>
      </c>
      <c r="AK1526" s="268">
        <v>0.0341025050199151</v>
      </c>
      <c r="AL1526" s="268">
        <v>0.0281886687133687</v>
      </c>
      <c r="AM1526" s="269">
        <v>0.00591383630654639</v>
      </c>
    </row>
    <row r="1527" spans="1:39">
      <c r="A1527" s="279" t="s">
        <v>1972</v>
      </c>
      <c r="B1527" s="280" t="s">
        <v>3365</v>
      </c>
      <c r="C1527" s="262" t="s">
        <v>2492</v>
      </c>
      <c r="D1527" s="280" t="s">
        <v>2493</v>
      </c>
      <c r="E1527" s="263">
        <v>3951</v>
      </c>
      <c r="F1527" s="263">
        <v>104</v>
      </c>
      <c r="G1527" s="263">
        <v>74</v>
      </c>
      <c r="H1527" s="263">
        <v>0</v>
      </c>
      <c r="I1527" s="263">
        <v>0</v>
      </c>
      <c r="J1527" s="264">
        <v>2386</v>
      </c>
      <c r="K1527" s="264">
        <v>67</v>
      </c>
      <c r="L1527" s="264">
        <v>67</v>
      </c>
      <c r="M1527" s="264">
        <v>0</v>
      </c>
      <c r="N1527" s="264">
        <v>0</v>
      </c>
      <c r="O1527" s="264">
        <v>3043</v>
      </c>
      <c r="P1527" s="264">
        <v>142</v>
      </c>
      <c r="Q1527" s="264">
        <v>142</v>
      </c>
      <c r="R1527" s="264">
        <v>25</v>
      </c>
      <c r="S1527" s="264">
        <v>0</v>
      </c>
      <c r="T1527" s="265">
        <v>0.015</v>
      </c>
      <c r="U1527" s="266">
        <v>107761</v>
      </c>
      <c r="V1527" s="266">
        <v>3762</v>
      </c>
      <c r="W1527" s="266">
        <v>3732</v>
      </c>
      <c r="X1527" s="266">
        <v>4</v>
      </c>
      <c r="Y1527" s="264">
        <v>3388</v>
      </c>
      <c r="Z1527" s="267">
        <v>0.0348734699937825</v>
      </c>
      <c r="AA1527" s="267">
        <v>0.026322450012655</v>
      </c>
      <c r="AB1527" s="267">
        <v>0.0280804694048617</v>
      </c>
      <c r="AC1527" s="268">
        <v>0.0466644758462044</v>
      </c>
      <c r="AD1527" s="269">
        <v>-0.00175801939220667</v>
      </c>
      <c r="AE1527" s="270">
        <v>23666</v>
      </c>
      <c r="AF1527" s="271">
        <v>851</v>
      </c>
      <c r="AG1527" s="271">
        <v>0</v>
      </c>
      <c r="AH1527" s="271">
        <v>24702</v>
      </c>
      <c r="AI1527" s="271">
        <v>876</v>
      </c>
      <c r="AJ1527" s="271">
        <v>1</v>
      </c>
      <c r="AK1527" s="268">
        <v>0.0359587594016733</v>
      </c>
      <c r="AL1527" s="268">
        <v>0.0354222330175694</v>
      </c>
      <c r="AM1527" s="269">
        <v>0.000536526384103855</v>
      </c>
    </row>
    <row r="1528" spans="1:39">
      <c r="A1528" s="279" t="s">
        <v>1972</v>
      </c>
      <c r="B1528" s="280" t="s">
        <v>3365</v>
      </c>
      <c r="C1528" s="262" t="s">
        <v>2494</v>
      </c>
      <c r="D1528" s="280" t="s">
        <v>2495</v>
      </c>
      <c r="E1528" s="263">
        <v>1462</v>
      </c>
      <c r="F1528" s="263">
        <v>37</v>
      </c>
      <c r="G1528" s="263">
        <v>28</v>
      </c>
      <c r="H1528" s="263">
        <v>0</v>
      </c>
      <c r="I1528" s="263">
        <v>0</v>
      </c>
      <c r="J1528" s="264">
        <v>1017</v>
      </c>
      <c r="K1528" s="264">
        <v>38</v>
      </c>
      <c r="L1528" s="264">
        <v>38</v>
      </c>
      <c r="M1528" s="264">
        <v>0</v>
      </c>
      <c r="N1528" s="264">
        <v>0</v>
      </c>
      <c r="O1528" s="264">
        <v>1298</v>
      </c>
      <c r="P1528" s="264">
        <v>31</v>
      </c>
      <c r="Q1528" s="264">
        <v>31</v>
      </c>
      <c r="R1528" s="264">
        <v>6</v>
      </c>
      <c r="S1528" s="264">
        <v>0</v>
      </c>
      <c r="T1528" s="265">
        <v>0.015</v>
      </c>
      <c r="U1528" s="266">
        <v>42490</v>
      </c>
      <c r="V1528" s="266">
        <v>1060</v>
      </c>
      <c r="W1528" s="266">
        <v>1051</v>
      </c>
      <c r="X1528" s="266">
        <v>1</v>
      </c>
      <c r="Y1528" s="264">
        <v>941</v>
      </c>
      <c r="Z1528" s="267">
        <v>0.0249235114144505</v>
      </c>
      <c r="AA1528" s="267">
        <v>0.0253077975376197</v>
      </c>
      <c r="AB1528" s="267">
        <v>0.0373647984267453</v>
      </c>
      <c r="AC1528" s="268">
        <v>0.0238828967642527</v>
      </c>
      <c r="AD1528" s="269">
        <v>-0.0120570008891256</v>
      </c>
      <c r="AE1528" s="270">
        <v>9954</v>
      </c>
      <c r="AF1528" s="271">
        <v>190</v>
      </c>
      <c r="AG1528" s="271">
        <v>0</v>
      </c>
      <c r="AH1528" s="271">
        <v>10043</v>
      </c>
      <c r="AI1528" s="271">
        <v>302</v>
      </c>
      <c r="AJ1528" s="271">
        <v>0</v>
      </c>
      <c r="AK1528" s="268">
        <v>0.0190878038979305</v>
      </c>
      <c r="AL1528" s="268">
        <v>0.0300706960071692</v>
      </c>
      <c r="AM1528" s="269">
        <v>-0.0109828921092387</v>
      </c>
    </row>
    <row r="1529" spans="1:39">
      <c r="A1529" s="279" t="s">
        <v>1972</v>
      </c>
      <c r="B1529" s="280" t="s">
        <v>3365</v>
      </c>
      <c r="C1529" s="262" t="s">
        <v>2496</v>
      </c>
      <c r="D1529" s="280" t="s">
        <v>2497</v>
      </c>
      <c r="E1529" s="263">
        <v>5924</v>
      </c>
      <c r="F1529" s="263">
        <v>135</v>
      </c>
      <c r="G1529" s="263">
        <v>100</v>
      </c>
      <c r="H1529" s="263">
        <v>1</v>
      </c>
      <c r="I1529" s="263">
        <v>0</v>
      </c>
      <c r="J1529" s="264">
        <v>3574</v>
      </c>
      <c r="K1529" s="264">
        <v>59</v>
      </c>
      <c r="L1529" s="264">
        <v>59</v>
      </c>
      <c r="M1529" s="264">
        <v>1</v>
      </c>
      <c r="N1529" s="264">
        <v>0</v>
      </c>
      <c r="O1529" s="264">
        <v>4284</v>
      </c>
      <c r="P1529" s="264">
        <v>158</v>
      </c>
      <c r="Q1529" s="264">
        <v>158</v>
      </c>
      <c r="R1529" s="264">
        <v>65</v>
      </c>
      <c r="S1529" s="264">
        <v>0</v>
      </c>
      <c r="T1529" s="265">
        <v>0.015</v>
      </c>
      <c r="U1529" s="266">
        <v>161016</v>
      </c>
      <c r="V1529" s="266">
        <v>3698</v>
      </c>
      <c r="W1529" s="266">
        <v>3662</v>
      </c>
      <c r="X1529" s="266">
        <v>0</v>
      </c>
      <c r="Y1529" s="264">
        <v>3352</v>
      </c>
      <c r="Z1529" s="267">
        <v>0.0229666616982163</v>
      </c>
      <c r="AA1529" s="267">
        <v>0.0227886563133018</v>
      </c>
      <c r="AB1529" s="267">
        <v>0.0165081141578064</v>
      </c>
      <c r="AC1529" s="268">
        <v>0.0368814192343604</v>
      </c>
      <c r="AD1529" s="269">
        <v>0.00628054215549544</v>
      </c>
      <c r="AE1529" s="270">
        <v>35100</v>
      </c>
      <c r="AF1529" s="271">
        <v>824</v>
      </c>
      <c r="AG1529" s="271">
        <v>0</v>
      </c>
      <c r="AH1529" s="271">
        <v>36451</v>
      </c>
      <c r="AI1529" s="271">
        <v>807</v>
      </c>
      <c r="AJ1529" s="271">
        <v>0</v>
      </c>
      <c r="AK1529" s="268">
        <v>0.0234757834757835</v>
      </c>
      <c r="AL1529" s="268">
        <v>0.0221393103069875</v>
      </c>
      <c r="AM1529" s="269">
        <v>0.00133647316879601</v>
      </c>
    </row>
    <row r="1530" spans="1:39">
      <c r="A1530" s="279" t="s">
        <v>1972</v>
      </c>
      <c r="B1530" s="280" t="s">
        <v>3365</v>
      </c>
      <c r="C1530" s="262" t="s">
        <v>2498</v>
      </c>
      <c r="D1530" s="280" t="s">
        <v>2499</v>
      </c>
      <c r="E1530" s="263">
        <v>2299</v>
      </c>
      <c r="F1530" s="263">
        <v>89</v>
      </c>
      <c r="G1530" s="263">
        <v>69</v>
      </c>
      <c r="H1530" s="263">
        <v>0</v>
      </c>
      <c r="I1530" s="263">
        <v>0</v>
      </c>
      <c r="J1530" s="264">
        <v>1380</v>
      </c>
      <c r="K1530" s="264">
        <v>2</v>
      </c>
      <c r="L1530" s="264">
        <v>2</v>
      </c>
      <c r="M1530" s="264">
        <v>0</v>
      </c>
      <c r="N1530" s="264">
        <v>0</v>
      </c>
      <c r="O1530" s="264">
        <v>2364</v>
      </c>
      <c r="P1530" s="264">
        <v>65</v>
      </c>
      <c r="Q1530" s="264">
        <v>65</v>
      </c>
      <c r="R1530" s="264">
        <v>0</v>
      </c>
      <c r="S1530" s="264">
        <v>0</v>
      </c>
      <c r="T1530" s="265">
        <v>0.015</v>
      </c>
      <c r="U1530" s="266">
        <v>68174</v>
      </c>
      <c r="V1530" s="266">
        <v>1748</v>
      </c>
      <c r="W1530" s="266">
        <v>1728</v>
      </c>
      <c r="X1530" s="266">
        <v>12</v>
      </c>
      <c r="Y1530" s="264">
        <v>1544</v>
      </c>
      <c r="Z1530" s="267">
        <v>0.0254642532343709</v>
      </c>
      <c r="AA1530" s="267">
        <v>0.0387124836885602</v>
      </c>
      <c r="AB1530" s="267">
        <v>0.00144927536231884</v>
      </c>
      <c r="AC1530" s="268">
        <v>0.0274957698815567</v>
      </c>
      <c r="AD1530" s="269">
        <v>0.0372632083262414</v>
      </c>
      <c r="AE1530" s="270">
        <v>15493</v>
      </c>
      <c r="AF1530" s="271">
        <v>427</v>
      </c>
      <c r="AG1530" s="271">
        <v>1</v>
      </c>
      <c r="AH1530" s="271">
        <v>15963</v>
      </c>
      <c r="AI1530" s="271">
        <v>426</v>
      </c>
      <c r="AJ1530" s="271">
        <v>2</v>
      </c>
      <c r="AK1530" s="268">
        <v>0.0274962886464855</v>
      </c>
      <c r="AL1530" s="268">
        <v>0.0265614232913613</v>
      </c>
      <c r="AM1530" s="269">
        <v>0.000934865355124236</v>
      </c>
    </row>
    <row r="1531" spans="1:39">
      <c r="A1531" s="279" t="s">
        <v>1972</v>
      </c>
      <c r="B1531" s="280" t="s">
        <v>3365</v>
      </c>
      <c r="C1531" s="262" t="s">
        <v>2500</v>
      </c>
      <c r="D1531" s="280" t="s">
        <v>2501</v>
      </c>
      <c r="E1531" s="263">
        <v>2075</v>
      </c>
      <c r="F1531" s="263">
        <v>37</v>
      </c>
      <c r="G1531" s="263">
        <v>25</v>
      </c>
      <c r="H1531" s="263">
        <v>0</v>
      </c>
      <c r="I1531" s="263">
        <v>0</v>
      </c>
      <c r="J1531" s="264">
        <v>1187</v>
      </c>
      <c r="K1531" s="264">
        <v>27</v>
      </c>
      <c r="L1531" s="264">
        <v>27</v>
      </c>
      <c r="M1531" s="264">
        <v>0</v>
      </c>
      <c r="N1531" s="264">
        <v>0</v>
      </c>
      <c r="O1531" s="264">
        <v>2053</v>
      </c>
      <c r="P1531" s="264">
        <v>46</v>
      </c>
      <c r="Q1531" s="264">
        <v>46</v>
      </c>
      <c r="R1531" s="264">
        <v>6</v>
      </c>
      <c r="S1531" s="264">
        <v>0</v>
      </c>
      <c r="T1531" s="265">
        <v>0.015</v>
      </c>
      <c r="U1531" s="266">
        <v>61474</v>
      </c>
      <c r="V1531" s="266">
        <v>1198</v>
      </c>
      <c r="W1531" s="266">
        <v>1186</v>
      </c>
      <c r="X1531" s="266">
        <v>2</v>
      </c>
      <c r="Y1531" s="264">
        <v>1070</v>
      </c>
      <c r="Z1531" s="267">
        <v>0.0194553795100368</v>
      </c>
      <c r="AA1531" s="267">
        <v>0.0178313253012048</v>
      </c>
      <c r="AB1531" s="267">
        <v>0.0227464195450716</v>
      </c>
      <c r="AC1531" s="268">
        <v>0.0224062347783731</v>
      </c>
      <c r="AD1531" s="269">
        <v>-0.00491509424386679</v>
      </c>
      <c r="AE1531" s="270">
        <v>13600</v>
      </c>
      <c r="AF1531" s="271">
        <v>284</v>
      </c>
      <c r="AG1531" s="271">
        <v>0</v>
      </c>
      <c r="AH1531" s="271">
        <v>14251</v>
      </c>
      <c r="AI1531" s="271">
        <v>285</v>
      </c>
      <c r="AJ1531" s="271">
        <v>1</v>
      </c>
      <c r="AK1531" s="268">
        <v>0.0208823529411765</v>
      </c>
      <c r="AL1531" s="268">
        <v>0.0199284260753631</v>
      </c>
      <c r="AM1531" s="269">
        <v>0.000953926865813338</v>
      </c>
    </row>
    <row r="1532" spans="1:39">
      <c r="A1532" s="279" t="s">
        <v>1972</v>
      </c>
      <c r="B1532" s="280" t="s">
        <v>3365</v>
      </c>
      <c r="C1532" s="262" t="s">
        <v>2502</v>
      </c>
      <c r="D1532" s="280" t="s">
        <v>2503</v>
      </c>
      <c r="E1532" s="263">
        <v>2212</v>
      </c>
      <c r="F1532" s="263">
        <v>29</v>
      </c>
      <c r="G1532" s="263">
        <v>22</v>
      </c>
      <c r="H1532" s="263">
        <v>0</v>
      </c>
      <c r="I1532" s="263">
        <v>0</v>
      </c>
      <c r="J1532" s="264">
        <v>1740</v>
      </c>
      <c r="K1532" s="264">
        <v>16</v>
      </c>
      <c r="L1532" s="264">
        <v>16</v>
      </c>
      <c r="M1532" s="264">
        <v>2</v>
      </c>
      <c r="N1532" s="264">
        <v>0</v>
      </c>
      <c r="O1532" s="264">
        <v>2362</v>
      </c>
      <c r="P1532" s="264">
        <v>26</v>
      </c>
      <c r="Q1532" s="264">
        <v>26</v>
      </c>
      <c r="R1532" s="264">
        <v>2</v>
      </c>
      <c r="S1532" s="264">
        <v>0</v>
      </c>
      <c r="T1532" s="265">
        <v>0.015</v>
      </c>
      <c r="U1532" s="266">
        <v>68966</v>
      </c>
      <c r="V1532" s="266">
        <v>695</v>
      </c>
      <c r="W1532" s="266">
        <v>687</v>
      </c>
      <c r="X1532" s="266">
        <v>4</v>
      </c>
      <c r="Y1532" s="264">
        <v>582</v>
      </c>
      <c r="Z1532" s="267">
        <v>0.010019429863991</v>
      </c>
      <c r="AA1532" s="267">
        <v>0.0131103074141049</v>
      </c>
      <c r="AB1532" s="267">
        <v>0.00919540229885057</v>
      </c>
      <c r="AC1532" s="268">
        <v>0.0110076206604572</v>
      </c>
      <c r="AD1532" s="269">
        <v>0.00391490511525431</v>
      </c>
      <c r="AE1532" s="270">
        <v>16301</v>
      </c>
      <c r="AF1532" s="271">
        <v>177</v>
      </c>
      <c r="AG1532" s="271">
        <v>1</v>
      </c>
      <c r="AH1532" s="271">
        <v>16035</v>
      </c>
      <c r="AI1532" s="271">
        <v>159</v>
      </c>
      <c r="AJ1532" s="271">
        <v>0</v>
      </c>
      <c r="AK1532" s="268">
        <v>0.0107968836267714</v>
      </c>
      <c r="AL1532" s="268">
        <v>0.00991580916744621</v>
      </c>
      <c r="AM1532" s="269">
        <v>0.000881074459325153</v>
      </c>
    </row>
    <row r="1533" spans="1:39">
      <c r="A1533" s="279" t="s">
        <v>1972</v>
      </c>
      <c r="B1533" s="280" t="s">
        <v>3365</v>
      </c>
      <c r="C1533" s="262" t="s">
        <v>2504</v>
      </c>
      <c r="D1533" s="280" t="s">
        <v>2505</v>
      </c>
      <c r="E1533" s="263">
        <v>2216</v>
      </c>
      <c r="F1533" s="263">
        <v>55</v>
      </c>
      <c r="G1533" s="263">
        <v>41</v>
      </c>
      <c r="H1533" s="263">
        <v>1</v>
      </c>
      <c r="I1533" s="263">
        <v>0</v>
      </c>
      <c r="J1533" s="264">
        <v>1852</v>
      </c>
      <c r="K1533" s="264">
        <v>83</v>
      </c>
      <c r="L1533" s="264">
        <v>82</v>
      </c>
      <c r="M1533" s="264">
        <v>24</v>
      </c>
      <c r="N1533" s="264">
        <v>0</v>
      </c>
      <c r="O1533" s="264">
        <v>2760</v>
      </c>
      <c r="P1533" s="264">
        <v>72</v>
      </c>
      <c r="Q1533" s="264">
        <v>72</v>
      </c>
      <c r="R1533" s="264">
        <v>1</v>
      </c>
      <c r="S1533" s="264">
        <v>0</v>
      </c>
      <c r="T1533" s="265">
        <v>0.015</v>
      </c>
      <c r="U1533" s="266">
        <v>75741</v>
      </c>
      <c r="V1533" s="266">
        <v>2362</v>
      </c>
      <c r="W1533" s="266">
        <v>2345</v>
      </c>
      <c r="X1533" s="266">
        <v>6</v>
      </c>
      <c r="Y1533" s="264">
        <v>2084</v>
      </c>
      <c r="Z1533" s="267">
        <v>0.0311060059941115</v>
      </c>
      <c r="AA1533" s="267">
        <v>0.0248194945848375</v>
      </c>
      <c r="AB1533" s="267">
        <v>0.0448164146868251</v>
      </c>
      <c r="AC1533" s="268">
        <v>0.0260869565217391</v>
      </c>
      <c r="AD1533" s="269">
        <v>-0.0199969201019875</v>
      </c>
      <c r="AE1533" s="270">
        <v>17496</v>
      </c>
      <c r="AF1533" s="271">
        <v>560</v>
      </c>
      <c r="AG1533" s="271">
        <v>0</v>
      </c>
      <c r="AH1533" s="271">
        <v>16894</v>
      </c>
      <c r="AI1533" s="271">
        <v>532</v>
      </c>
      <c r="AJ1533" s="271">
        <v>3</v>
      </c>
      <c r="AK1533" s="268">
        <v>0.0320073159579332</v>
      </c>
      <c r="AL1533" s="268">
        <v>0.0313128921510595</v>
      </c>
      <c r="AM1533" s="269">
        <v>0.000694423806873692</v>
      </c>
    </row>
    <row r="1534" spans="1:39">
      <c r="A1534" s="279" t="s">
        <v>1972</v>
      </c>
      <c r="B1534" s="280" t="s">
        <v>3365</v>
      </c>
      <c r="C1534" s="262" t="s">
        <v>2506</v>
      </c>
      <c r="D1534" s="280" t="s">
        <v>2507</v>
      </c>
      <c r="E1534" s="263">
        <v>6407</v>
      </c>
      <c r="F1534" s="263">
        <v>217</v>
      </c>
      <c r="G1534" s="263">
        <v>160</v>
      </c>
      <c r="H1534" s="263">
        <v>2</v>
      </c>
      <c r="I1534" s="263">
        <v>0</v>
      </c>
      <c r="J1534" s="264">
        <v>3909</v>
      </c>
      <c r="K1534" s="264">
        <v>79</v>
      </c>
      <c r="L1534" s="264">
        <v>79</v>
      </c>
      <c r="M1534" s="264">
        <v>2</v>
      </c>
      <c r="N1534" s="264">
        <v>0</v>
      </c>
      <c r="O1534" s="264">
        <v>5654</v>
      </c>
      <c r="P1534" s="264">
        <v>188</v>
      </c>
      <c r="Q1534" s="264">
        <v>188</v>
      </c>
      <c r="R1534" s="264">
        <v>27</v>
      </c>
      <c r="S1534" s="264">
        <v>0</v>
      </c>
      <c r="T1534" s="265">
        <v>0.015</v>
      </c>
      <c r="U1534" s="266">
        <v>182815</v>
      </c>
      <c r="V1534" s="266">
        <v>4923</v>
      </c>
      <c r="W1534" s="266">
        <v>4866</v>
      </c>
      <c r="X1534" s="266">
        <v>1</v>
      </c>
      <c r="Y1534" s="264">
        <v>4367</v>
      </c>
      <c r="Z1534" s="267">
        <v>0.0269233925006154</v>
      </c>
      <c r="AA1534" s="267">
        <v>0.0338692055564227</v>
      </c>
      <c r="AB1534" s="267">
        <v>0.0202097723202865</v>
      </c>
      <c r="AC1534" s="268">
        <v>0.0332507958967103</v>
      </c>
      <c r="AD1534" s="269">
        <v>0.0136594332361361</v>
      </c>
      <c r="AE1534" s="270">
        <v>40663</v>
      </c>
      <c r="AF1534" s="271">
        <v>1164</v>
      </c>
      <c r="AG1534" s="271">
        <v>0</v>
      </c>
      <c r="AH1534" s="271">
        <v>41726</v>
      </c>
      <c r="AI1534" s="271">
        <v>1120</v>
      </c>
      <c r="AJ1534" s="271">
        <v>1</v>
      </c>
      <c r="AK1534" s="268">
        <v>0.0286255318102452</v>
      </c>
      <c r="AL1534" s="268">
        <v>0.0268178114365144</v>
      </c>
      <c r="AM1534" s="269">
        <v>0.00180772037373078</v>
      </c>
    </row>
    <row r="1535" spans="1:39">
      <c r="A1535" s="279" t="s">
        <v>1972</v>
      </c>
      <c r="B1535" s="280" t="s">
        <v>3365</v>
      </c>
      <c r="C1535" s="262" t="s">
        <v>2508</v>
      </c>
      <c r="D1535" s="280" t="s">
        <v>2509</v>
      </c>
      <c r="E1535" s="263">
        <v>2867</v>
      </c>
      <c r="F1535" s="263">
        <v>71</v>
      </c>
      <c r="G1535" s="263">
        <v>54</v>
      </c>
      <c r="H1535" s="263">
        <v>0</v>
      </c>
      <c r="I1535" s="263">
        <v>0</v>
      </c>
      <c r="J1535" s="264">
        <v>2377</v>
      </c>
      <c r="K1535" s="264">
        <v>61</v>
      </c>
      <c r="L1535" s="264">
        <v>61</v>
      </c>
      <c r="M1535" s="264">
        <v>2</v>
      </c>
      <c r="N1535" s="264">
        <v>0</v>
      </c>
      <c r="O1535" s="264">
        <v>3225</v>
      </c>
      <c r="P1535" s="264">
        <v>82</v>
      </c>
      <c r="Q1535" s="264">
        <v>82</v>
      </c>
      <c r="R1535" s="264">
        <v>29</v>
      </c>
      <c r="S1535" s="264">
        <v>0</v>
      </c>
      <c r="T1535" s="265">
        <v>0.015</v>
      </c>
      <c r="U1535" s="266">
        <v>95830</v>
      </c>
      <c r="V1535" s="266">
        <v>2289</v>
      </c>
      <c r="W1535" s="266">
        <v>2270</v>
      </c>
      <c r="X1535" s="266">
        <v>4</v>
      </c>
      <c r="Y1535" s="264">
        <v>2081</v>
      </c>
      <c r="Z1535" s="267">
        <v>0.0238443076280914</v>
      </c>
      <c r="AA1535" s="267">
        <v>0.0247645622602023</v>
      </c>
      <c r="AB1535" s="267">
        <v>0.0256625999158603</v>
      </c>
      <c r="AC1535" s="268">
        <v>0.0254263565891473</v>
      </c>
      <c r="AD1535" s="269">
        <v>-0.000898037655658029</v>
      </c>
      <c r="AE1535" s="270">
        <v>21903</v>
      </c>
      <c r="AF1535" s="271">
        <v>547</v>
      </c>
      <c r="AG1535" s="271">
        <v>3</v>
      </c>
      <c r="AH1535" s="271">
        <v>21851</v>
      </c>
      <c r="AI1535" s="271">
        <v>520</v>
      </c>
      <c r="AJ1535" s="271">
        <v>0</v>
      </c>
      <c r="AK1535" s="268">
        <v>0.0248367803497238</v>
      </c>
      <c r="AL1535" s="268">
        <v>0.0237975378701204</v>
      </c>
      <c r="AM1535" s="269">
        <v>0.00103924247960342</v>
      </c>
    </row>
    <row r="1536" spans="1:39">
      <c r="A1536" s="279" t="s">
        <v>1972</v>
      </c>
      <c r="B1536" s="280" t="s">
        <v>3365</v>
      </c>
      <c r="C1536" s="262" t="s">
        <v>2510</v>
      </c>
      <c r="D1536" s="280" t="s">
        <v>2511</v>
      </c>
      <c r="E1536" s="263">
        <v>2226</v>
      </c>
      <c r="F1536" s="263">
        <v>38</v>
      </c>
      <c r="G1536" s="263">
        <v>29</v>
      </c>
      <c r="H1536" s="263">
        <v>0</v>
      </c>
      <c r="I1536" s="263">
        <v>0</v>
      </c>
      <c r="J1536" s="264">
        <v>1713</v>
      </c>
      <c r="K1536" s="264">
        <v>37</v>
      </c>
      <c r="L1536" s="264">
        <v>37</v>
      </c>
      <c r="M1536" s="264">
        <v>0</v>
      </c>
      <c r="N1536" s="264">
        <v>0</v>
      </c>
      <c r="O1536" s="264">
        <v>2382</v>
      </c>
      <c r="P1536" s="264">
        <v>35</v>
      </c>
      <c r="Q1536" s="264">
        <v>35</v>
      </c>
      <c r="R1536" s="264">
        <v>4</v>
      </c>
      <c r="S1536" s="264">
        <v>0</v>
      </c>
      <c r="T1536" s="265">
        <v>0.015</v>
      </c>
      <c r="U1536" s="266">
        <v>68959</v>
      </c>
      <c r="V1536" s="266">
        <v>1041</v>
      </c>
      <c r="W1536" s="266">
        <v>1032</v>
      </c>
      <c r="X1536" s="266">
        <v>0</v>
      </c>
      <c r="Y1536" s="264">
        <v>913</v>
      </c>
      <c r="Z1536" s="267">
        <v>0.0150959265650604</v>
      </c>
      <c r="AA1536" s="267">
        <v>0.0170709793351303</v>
      </c>
      <c r="AB1536" s="267">
        <v>0.0215995329830706</v>
      </c>
      <c r="AC1536" s="268">
        <v>0.0146935348446683</v>
      </c>
      <c r="AD1536" s="269">
        <v>-0.00452855364794036</v>
      </c>
      <c r="AE1536" s="270">
        <v>15863</v>
      </c>
      <c r="AF1536" s="271">
        <v>247</v>
      </c>
      <c r="AG1536" s="271">
        <v>0</v>
      </c>
      <c r="AH1536" s="271">
        <v>15734</v>
      </c>
      <c r="AI1536" s="271">
        <v>246</v>
      </c>
      <c r="AJ1536" s="271">
        <v>0</v>
      </c>
      <c r="AK1536" s="268">
        <v>0.0155708251906953</v>
      </c>
      <c r="AL1536" s="268">
        <v>0.0156349307232744</v>
      </c>
      <c r="AM1536" s="269">
        <v>-6.41055325791094e-5</v>
      </c>
    </row>
    <row r="1537" spans="1:39">
      <c r="A1537" s="279" t="s">
        <v>1972</v>
      </c>
      <c r="B1537" s="280" t="s">
        <v>3365</v>
      </c>
      <c r="C1537" s="262" t="s">
        <v>2512</v>
      </c>
      <c r="D1537" s="280" t="s">
        <v>2513</v>
      </c>
      <c r="E1537" s="263">
        <v>2019</v>
      </c>
      <c r="F1537" s="263">
        <v>29</v>
      </c>
      <c r="G1537" s="263">
        <v>25</v>
      </c>
      <c r="H1537" s="263">
        <v>0</v>
      </c>
      <c r="I1537" s="263">
        <v>0</v>
      </c>
      <c r="J1537" s="264">
        <v>1598</v>
      </c>
      <c r="K1537" s="264">
        <v>21</v>
      </c>
      <c r="L1537" s="264">
        <v>21</v>
      </c>
      <c r="M1537" s="264">
        <v>0</v>
      </c>
      <c r="N1537" s="264">
        <v>0</v>
      </c>
      <c r="O1537" s="264">
        <v>2262</v>
      </c>
      <c r="P1537" s="264">
        <v>24</v>
      </c>
      <c r="Q1537" s="264">
        <v>24</v>
      </c>
      <c r="R1537" s="264">
        <v>7</v>
      </c>
      <c r="S1537" s="264">
        <v>0</v>
      </c>
      <c r="T1537" s="265">
        <v>0.015</v>
      </c>
      <c r="U1537" s="266">
        <v>66452</v>
      </c>
      <c r="V1537" s="266">
        <v>994</v>
      </c>
      <c r="W1537" s="266">
        <v>990</v>
      </c>
      <c r="X1537" s="266">
        <v>0</v>
      </c>
      <c r="Y1537" s="264">
        <v>917</v>
      </c>
      <c r="Z1537" s="267">
        <v>0.014958165292241</v>
      </c>
      <c r="AA1537" s="267">
        <v>0.0143635463100545</v>
      </c>
      <c r="AB1537" s="267">
        <v>0.0131414267834793</v>
      </c>
      <c r="AC1537" s="268">
        <v>0.0106100795755968</v>
      </c>
      <c r="AD1537" s="269">
        <v>0.00122211952657513</v>
      </c>
      <c r="AE1537" s="270">
        <v>14629</v>
      </c>
      <c r="AF1537" s="271">
        <v>193</v>
      </c>
      <c r="AG1537" s="271">
        <v>0</v>
      </c>
      <c r="AH1537" s="271">
        <v>15345</v>
      </c>
      <c r="AI1537" s="271">
        <v>240</v>
      </c>
      <c r="AJ1537" s="271">
        <v>0</v>
      </c>
      <c r="AK1537" s="268">
        <v>0.0131929728621232</v>
      </c>
      <c r="AL1537" s="268">
        <v>0.0156402737047898</v>
      </c>
      <c r="AM1537" s="269">
        <v>-0.00244730084266665</v>
      </c>
    </row>
    <row r="1538" spans="1:39">
      <c r="A1538" s="279" t="s">
        <v>1972</v>
      </c>
      <c r="B1538" s="280" t="s">
        <v>3365</v>
      </c>
      <c r="C1538" s="262" t="s">
        <v>2514</v>
      </c>
      <c r="D1538" s="280" t="s">
        <v>2515</v>
      </c>
      <c r="E1538" s="263">
        <v>4635</v>
      </c>
      <c r="F1538" s="263">
        <v>99</v>
      </c>
      <c r="G1538" s="263">
        <v>66</v>
      </c>
      <c r="H1538" s="263">
        <v>0</v>
      </c>
      <c r="I1538" s="263">
        <v>0</v>
      </c>
      <c r="J1538" s="264">
        <v>3197</v>
      </c>
      <c r="K1538" s="264">
        <v>124</v>
      </c>
      <c r="L1538" s="264">
        <v>123</v>
      </c>
      <c r="M1538" s="264">
        <v>4</v>
      </c>
      <c r="N1538" s="264">
        <v>0</v>
      </c>
      <c r="O1538" s="264">
        <v>4620</v>
      </c>
      <c r="P1538" s="264">
        <v>100</v>
      </c>
      <c r="Q1538" s="264">
        <v>100</v>
      </c>
      <c r="R1538" s="264">
        <v>15</v>
      </c>
      <c r="S1538" s="264">
        <v>0</v>
      </c>
      <c r="T1538" s="265">
        <v>0.015</v>
      </c>
      <c r="U1538" s="266">
        <v>141696</v>
      </c>
      <c r="V1538" s="266">
        <v>3146</v>
      </c>
      <c r="W1538" s="266">
        <v>3112</v>
      </c>
      <c r="X1538" s="266">
        <v>8</v>
      </c>
      <c r="Y1538" s="264">
        <v>2717</v>
      </c>
      <c r="Z1538" s="267">
        <v>0.0221460027100271</v>
      </c>
      <c r="AA1538" s="267">
        <v>0.0213592233009709</v>
      </c>
      <c r="AB1538" s="267">
        <v>0.0387863622145762</v>
      </c>
      <c r="AC1538" s="268">
        <v>0.0216450216450216</v>
      </c>
      <c r="AD1538" s="269">
        <v>-0.0174271389136053</v>
      </c>
      <c r="AE1538" s="270">
        <v>31964</v>
      </c>
      <c r="AF1538" s="271">
        <v>756</v>
      </c>
      <c r="AG1538" s="271">
        <v>0</v>
      </c>
      <c r="AH1538" s="271">
        <v>32109</v>
      </c>
      <c r="AI1538" s="271">
        <v>628</v>
      </c>
      <c r="AJ1538" s="271">
        <v>2</v>
      </c>
      <c r="AK1538" s="268">
        <v>0.0236516080590665</v>
      </c>
      <c r="AL1538" s="268">
        <v>0.0194960914385375</v>
      </c>
      <c r="AM1538" s="269">
        <v>0.00415551662052897</v>
      </c>
    </row>
    <row r="1539" spans="1:39">
      <c r="A1539" s="279" t="s">
        <v>1972</v>
      </c>
      <c r="B1539" s="280" t="s">
        <v>3365</v>
      </c>
      <c r="C1539" s="262" t="s">
        <v>2516</v>
      </c>
      <c r="D1539" s="280" t="s">
        <v>2517</v>
      </c>
      <c r="E1539" s="263">
        <v>7450</v>
      </c>
      <c r="F1539" s="263">
        <v>118</v>
      </c>
      <c r="G1539" s="263">
        <v>82</v>
      </c>
      <c r="H1539" s="263">
        <v>0</v>
      </c>
      <c r="I1539" s="263">
        <v>0</v>
      </c>
      <c r="J1539" s="264">
        <v>4738</v>
      </c>
      <c r="K1539" s="264">
        <v>96</v>
      </c>
      <c r="L1539" s="264">
        <v>96</v>
      </c>
      <c r="M1539" s="264">
        <v>3</v>
      </c>
      <c r="N1539" s="264">
        <v>0</v>
      </c>
      <c r="O1539" s="264">
        <v>6843</v>
      </c>
      <c r="P1539" s="264">
        <v>136</v>
      </c>
      <c r="Q1539" s="264">
        <v>136</v>
      </c>
      <c r="R1539" s="264">
        <v>34</v>
      </c>
      <c r="S1539" s="264">
        <v>0</v>
      </c>
      <c r="T1539" s="265">
        <v>0.015</v>
      </c>
      <c r="U1539" s="266">
        <v>218652</v>
      </c>
      <c r="V1539" s="266">
        <v>3757</v>
      </c>
      <c r="W1539" s="266">
        <v>3721</v>
      </c>
      <c r="X1539" s="266">
        <v>1</v>
      </c>
      <c r="Y1539" s="264">
        <v>3361</v>
      </c>
      <c r="Z1539" s="267">
        <v>0.0171779814499753</v>
      </c>
      <c r="AA1539" s="267">
        <v>0.0158389261744966</v>
      </c>
      <c r="AB1539" s="267">
        <v>0.0202617138032925</v>
      </c>
      <c r="AC1539" s="268">
        <v>0.0198743241268449</v>
      </c>
      <c r="AD1539" s="269">
        <v>-0.00442278762879588</v>
      </c>
      <c r="AE1539" s="270">
        <v>49040</v>
      </c>
      <c r="AF1539" s="271">
        <v>891</v>
      </c>
      <c r="AG1539" s="271">
        <v>0</v>
      </c>
      <c r="AH1539" s="271">
        <v>50066</v>
      </c>
      <c r="AI1539" s="271">
        <v>862</v>
      </c>
      <c r="AJ1539" s="271">
        <v>0</v>
      </c>
      <c r="AK1539" s="268">
        <v>0.0181688417618271</v>
      </c>
      <c r="AL1539" s="268">
        <v>0.0172172731993768</v>
      </c>
      <c r="AM1539" s="269">
        <v>0.000951568562450256</v>
      </c>
    </row>
    <row r="1540" spans="1:39">
      <c r="A1540" s="279" t="s">
        <v>1972</v>
      </c>
      <c r="B1540" s="280" t="s">
        <v>3365</v>
      </c>
      <c r="C1540" s="262" t="s">
        <v>2518</v>
      </c>
      <c r="D1540" s="280" t="s">
        <v>2519</v>
      </c>
      <c r="E1540" s="263">
        <v>1526</v>
      </c>
      <c r="F1540" s="263">
        <v>15</v>
      </c>
      <c r="G1540" s="263">
        <v>12</v>
      </c>
      <c r="H1540" s="263">
        <v>0</v>
      </c>
      <c r="I1540" s="263">
        <v>0</v>
      </c>
      <c r="J1540" s="264">
        <v>1133</v>
      </c>
      <c r="K1540" s="264">
        <v>11</v>
      </c>
      <c r="L1540" s="264">
        <v>11</v>
      </c>
      <c r="M1540" s="264">
        <v>3</v>
      </c>
      <c r="N1540" s="264">
        <v>0</v>
      </c>
      <c r="O1540" s="264">
        <v>1623</v>
      </c>
      <c r="P1540" s="264">
        <v>17</v>
      </c>
      <c r="Q1540" s="264">
        <v>17</v>
      </c>
      <c r="R1540" s="264">
        <v>8</v>
      </c>
      <c r="S1540" s="264">
        <v>0</v>
      </c>
      <c r="T1540" s="265">
        <v>0.015</v>
      </c>
      <c r="U1540" s="266">
        <v>48524</v>
      </c>
      <c r="V1540" s="266">
        <v>500</v>
      </c>
      <c r="W1540" s="266">
        <v>497</v>
      </c>
      <c r="X1540" s="266">
        <v>0</v>
      </c>
      <c r="Y1540" s="264">
        <v>458</v>
      </c>
      <c r="Z1540" s="267">
        <v>0.0103041793751546</v>
      </c>
      <c r="AA1540" s="267">
        <v>0.00982961992136304</v>
      </c>
      <c r="AB1540" s="267">
        <v>0.00970873786407767</v>
      </c>
      <c r="AC1540" s="268">
        <v>0.0104744300677757</v>
      </c>
      <c r="AD1540" s="269">
        <v>0.000120882057285372</v>
      </c>
      <c r="AE1540" s="270">
        <v>11044</v>
      </c>
      <c r="AF1540" s="271">
        <v>103</v>
      </c>
      <c r="AG1540" s="271">
        <v>0</v>
      </c>
      <c r="AH1540" s="271">
        <v>10664</v>
      </c>
      <c r="AI1540" s="271">
        <v>112</v>
      </c>
      <c r="AJ1540" s="271">
        <v>0</v>
      </c>
      <c r="AK1540" s="268">
        <v>0.00932633103947845</v>
      </c>
      <c r="AL1540" s="268">
        <v>0.0105026256564141</v>
      </c>
      <c r="AM1540" s="269">
        <v>-0.00117629461693565</v>
      </c>
    </row>
    <row r="1541" spans="1:39">
      <c r="A1541" s="279" t="s">
        <v>1972</v>
      </c>
      <c r="B1541" s="280" t="s">
        <v>3365</v>
      </c>
      <c r="C1541" s="262" t="s">
        <v>2520</v>
      </c>
      <c r="D1541" s="280" t="s">
        <v>2521</v>
      </c>
      <c r="E1541" s="263">
        <v>2232</v>
      </c>
      <c r="F1541" s="263">
        <v>33</v>
      </c>
      <c r="G1541" s="263">
        <v>17</v>
      </c>
      <c r="H1541" s="263">
        <v>0</v>
      </c>
      <c r="I1541" s="263">
        <v>0</v>
      </c>
      <c r="J1541" s="264">
        <v>1779</v>
      </c>
      <c r="K1541" s="264">
        <v>25</v>
      </c>
      <c r="L1541" s="264">
        <v>25</v>
      </c>
      <c r="M1541" s="264">
        <v>1</v>
      </c>
      <c r="N1541" s="264">
        <v>0</v>
      </c>
      <c r="O1541" s="264">
        <v>2403</v>
      </c>
      <c r="P1541" s="264">
        <v>22</v>
      </c>
      <c r="Q1541" s="264">
        <v>22</v>
      </c>
      <c r="R1541" s="264">
        <v>1</v>
      </c>
      <c r="S1541" s="264">
        <v>0</v>
      </c>
      <c r="T1541" s="265">
        <v>0.015</v>
      </c>
      <c r="U1541" s="266">
        <v>72856</v>
      </c>
      <c r="V1541" s="266">
        <v>706</v>
      </c>
      <c r="W1541" s="266">
        <v>690</v>
      </c>
      <c r="X1541" s="266">
        <v>0</v>
      </c>
      <c r="Y1541" s="264">
        <v>612</v>
      </c>
      <c r="Z1541" s="267">
        <v>0.00969034808389151</v>
      </c>
      <c r="AA1541" s="267">
        <v>0.0147849462365591</v>
      </c>
      <c r="AB1541" s="267">
        <v>0.014052838673412</v>
      </c>
      <c r="AC1541" s="268">
        <v>0.00915522263836871</v>
      </c>
      <c r="AD1541" s="269">
        <v>0.000732107563147111</v>
      </c>
      <c r="AE1541" s="270">
        <v>16560</v>
      </c>
      <c r="AF1541" s="271">
        <v>177</v>
      </c>
      <c r="AG1541" s="271">
        <v>0</v>
      </c>
      <c r="AH1541" s="271">
        <v>16426</v>
      </c>
      <c r="AI1541" s="271">
        <v>147</v>
      </c>
      <c r="AJ1541" s="271">
        <v>0</v>
      </c>
      <c r="AK1541" s="268">
        <v>0.0106884057971014</v>
      </c>
      <c r="AL1541" s="268">
        <v>0.00894922683550469</v>
      </c>
      <c r="AM1541" s="269">
        <v>0.00173917896159676</v>
      </c>
    </row>
    <row r="1542" spans="1:39">
      <c r="A1542" s="279" t="s">
        <v>1972</v>
      </c>
      <c r="B1542" s="280" t="s">
        <v>3365</v>
      </c>
      <c r="C1542" s="262" t="s">
        <v>2522</v>
      </c>
      <c r="D1542" s="280" t="s">
        <v>2523</v>
      </c>
      <c r="E1542" s="263">
        <v>2854</v>
      </c>
      <c r="F1542" s="263">
        <v>36</v>
      </c>
      <c r="G1542" s="263">
        <v>31</v>
      </c>
      <c r="H1542" s="263">
        <v>0</v>
      </c>
      <c r="I1542" s="263">
        <v>0</v>
      </c>
      <c r="J1542" s="264">
        <v>2248</v>
      </c>
      <c r="K1542" s="264">
        <v>68</v>
      </c>
      <c r="L1542" s="264">
        <v>68</v>
      </c>
      <c r="M1542" s="264">
        <v>3</v>
      </c>
      <c r="N1542" s="264">
        <v>0</v>
      </c>
      <c r="O1542" s="264">
        <v>3175</v>
      </c>
      <c r="P1542" s="264">
        <v>58</v>
      </c>
      <c r="Q1542" s="264">
        <v>58</v>
      </c>
      <c r="R1542" s="264">
        <v>17</v>
      </c>
      <c r="S1542" s="264">
        <v>0</v>
      </c>
      <c r="T1542" s="265">
        <v>0.015</v>
      </c>
      <c r="U1542" s="266">
        <v>96608</v>
      </c>
      <c r="V1542" s="266">
        <v>1707</v>
      </c>
      <c r="W1542" s="266">
        <v>1702</v>
      </c>
      <c r="X1542" s="266">
        <v>2</v>
      </c>
      <c r="Y1542" s="264">
        <v>1540</v>
      </c>
      <c r="Z1542" s="267">
        <v>0.0176486419344154</v>
      </c>
      <c r="AA1542" s="267">
        <v>0.0126138752627891</v>
      </c>
      <c r="AB1542" s="267">
        <v>0.0302491103202847</v>
      </c>
      <c r="AC1542" s="268">
        <v>0.0182677165354331</v>
      </c>
      <c r="AD1542" s="269">
        <v>-0.0176352350574956</v>
      </c>
      <c r="AE1542" s="270">
        <v>21265</v>
      </c>
      <c r="AF1542" s="271">
        <v>358</v>
      </c>
      <c r="AG1542" s="271">
        <v>0</v>
      </c>
      <c r="AH1542" s="271">
        <v>22874</v>
      </c>
      <c r="AI1542" s="271">
        <v>420</v>
      </c>
      <c r="AJ1542" s="271">
        <v>0</v>
      </c>
      <c r="AK1542" s="268">
        <v>0.0168351751704679</v>
      </c>
      <c r="AL1542" s="268">
        <v>0.018361458424412</v>
      </c>
      <c r="AM1542" s="269">
        <v>-0.00152628325394409</v>
      </c>
    </row>
    <row r="1543" spans="1:39">
      <c r="A1543" s="279" t="s">
        <v>1972</v>
      </c>
      <c r="B1543" s="280" t="s">
        <v>3365</v>
      </c>
      <c r="C1543" s="262" t="s">
        <v>2524</v>
      </c>
      <c r="D1543" s="280" t="s">
        <v>2525</v>
      </c>
      <c r="E1543" s="263">
        <v>3920</v>
      </c>
      <c r="F1543" s="263">
        <v>62</v>
      </c>
      <c r="G1543" s="263">
        <v>51</v>
      </c>
      <c r="H1543" s="263">
        <v>0</v>
      </c>
      <c r="I1543" s="263">
        <v>0</v>
      </c>
      <c r="J1543" s="264">
        <v>2493</v>
      </c>
      <c r="K1543" s="264">
        <v>56</v>
      </c>
      <c r="L1543" s="264">
        <v>56</v>
      </c>
      <c r="M1543" s="264">
        <v>5</v>
      </c>
      <c r="N1543" s="264">
        <v>0</v>
      </c>
      <c r="O1543" s="264">
        <v>3350</v>
      </c>
      <c r="P1543" s="264">
        <v>77</v>
      </c>
      <c r="Q1543" s="264">
        <v>77</v>
      </c>
      <c r="R1543" s="264">
        <v>37</v>
      </c>
      <c r="S1543" s="264">
        <v>0</v>
      </c>
      <c r="T1543" s="265">
        <v>0.015</v>
      </c>
      <c r="U1543" s="266">
        <v>111034</v>
      </c>
      <c r="V1543" s="266">
        <v>1967</v>
      </c>
      <c r="W1543" s="266">
        <v>1956</v>
      </c>
      <c r="X1543" s="266">
        <v>0</v>
      </c>
      <c r="Y1543" s="264">
        <v>1782</v>
      </c>
      <c r="Z1543" s="267">
        <v>0.0177152944143235</v>
      </c>
      <c r="AA1543" s="267">
        <v>0.0158163265306122</v>
      </c>
      <c r="AB1543" s="267">
        <v>0.0224628961091055</v>
      </c>
      <c r="AC1543" s="268">
        <v>0.0229850746268657</v>
      </c>
      <c r="AD1543" s="269">
        <v>-0.00664656957849325</v>
      </c>
      <c r="AE1543" s="270">
        <v>24694</v>
      </c>
      <c r="AF1543" s="271">
        <v>433</v>
      </c>
      <c r="AG1543" s="271">
        <v>0</v>
      </c>
      <c r="AH1543" s="271">
        <v>24930</v>
      </c>
      <c r="AI1543" s="271">
        <v>437</v>
      </c>
      <c r="AJ1543" s="271">
        <v>0</v>
      </c>
      <c r="AK1543" s="268">
        <v>0.0175346237952539</v>
      </c>
      <c r="AL1543" s="268">
        <v>0.0175290814279984</v>
      </c>
      <c r="AM1543" s="269">
        <v>5.54236725551147e-6</v>
      </c>
    </row>
    <row r="1544" spans="1:39">
      <c r="A1544" s="279" t="s">
        <v>1972</v>
      </c>
      <c r="B1544" s="280" t="s">
        <v>3365</v>
      </c>
      <c r="C1544" s="262" t="s">
        <v>2526</v>
      </c>
      <c r="D1544" s="280" t="s">
        <v>2527</v>
      </c>
      <c r="E1544" s="263">
        <v>6687</v>
      </c>
      <c r="F1544" s="263">
        <v>171</v>
      </c>
      <c r="G1544" s="263">
        <v>137</v>
      </c>
      <c r="H1544" s="263">
        <v>0</v>
      </c>
      <c r="I1544" s="263">
        <v>0</v>
      </c>
      <c r="J1544" s="264">
        <v>4386</v>
      </c>
      <c r="K1544" s="264">
        <v>147</v>
      </c>
      <c r="L1544" s="264">
        <v>147</v>
      </c>
      <c r="M1544" s="264">
        <v>5</v>
      </c>
      <c r="N1544" s="264">
        <v>0</v>
      </c>
      <c r="O1544" s="264">
        <v>5992</v>
      </c>
      <c r="P1544" s="264">
        <v>180</v>
      </c>
      <c r="Q1544" s="264">
        <v>180</v>
      </c>
      <c r="R1544" s="264">
        <v>72</v>
      </c>
      <c r="S1544" s="264">
        <v>0</v>
      </c>
      <c r="T1544" s="265">
        <v>0.015</v>
      </c>
      <c r="U1544" s="266">
        <v>195229</v>
      </c>
      <c r="V1544" s="266">
        <v>4737</v>
      </c>
      <c r="W1544" s="266">
        <v>4701</v>
      </c>
      <c r="X1544" s="266">
        <v>7</v>
      </c>
      <c r="Y1544" s="264">
        <v>4231</v>
      </c>
      <c r="Z1544" s="267">
        <v>0.024227957936577</v>
      </c>
      <c r="AA1544" s="267">
        <v>0.0255720053835801</v>
      </c>
      <c r="AB1544" s="267">
        <v>0.033515731874145</v>
      </c>
      <c r="AC1544" s="268">
        <v>0.0300400534045394</v>
      </c>
      <c r="AD1544" s="269">
        <v>-0.00794372649056493</v>
      </c>
      <c r="AE1544" s="270">
        <v>43611</v>
      </c>
      <c r="AF1544" s="271">
        <v>1165</v>
      </c>
      <c r="AG1544" s="271">
        <v>0</v>
      </c>
      <c r="AH1544" s="271">
        <v>44205</v>
      </c>
      <c r="AI1544" s="271">
        <v>1084</v>
      </c>
      <c r="AJ1544" s="271">
        <v>1</v>
      </c>
      <c r="AK1544" s="268">
        <v>0.0267134438559079</v>
      </c>
      <c r="AL1544" s="268">
        <v>0.0244994910078045</v>
      </c>
      <c r="AM1544" s="269">
        <v>0.00221395284810337</v>
      </c>
    </row>
    <row r="1545" spans="1:39">
      <c r="A1545" s="279" t="s">
        <v>1972</v>
      </c>
      <c r="B1545" s="280" t="s">
        <v>3365</v>
      </c>
      <c r="C1545" s="262" t="s">
        <v>2528</v>
      </c>
      <c r="D1545" s="280" t="s">
        <v>2529</v>
      </c>
      <c r="E1545" s="263">
        <v>3003</v>
      </c>
      <c r="F1545" s="263">
        <v>68</v>
      </c>
      <c r="G1545" s="263">
        <v>52</v>
      </c>
      <c r="H1545" s="263">
        <v>0</v>
      </c>
      <c r="I1545" s="263">
        <v>0</v>
      </c>
      <c r="J1545" s="264">
        <v>2303</v>
      </c>
      <c r="K1545" s="264">
        <v>41</v>
      </c>
      <c r="L1545" s="264">
        <v>41</v>
      </c>
      <c r="M1545" s="264">
        <v>0</v>
      </c>
      <c r="N1545" s="264">
        <v>0</v>
      </c>
      <c r="O1545" s="264">
        <v>3125</v>
      </c>
      <c r="P1545" s="264">
        <v>96</v>
      </c>
      <c r="Q1545" s="264">
        <v>96</v>
      </c>
      <c r="R1545" s="264">
        <v>37</v>
      </c>
      <c r="S1545" s="264">
        <v>0</v>
      </c>
      <c r="T1545" s="265">
        <v>0.015</v>
      </c>
      <c r="U1545" s="266">
        <v>96186</v>
      </c>
      <c r="V1545" s="266">
        <v>2160</v>
      </c>
      <c r="W1545" s="266">
        <v>2144</v>
      </c>
      <c r="X1545" s="266">
        <v>6</v>
      </c>
      <c r="Y1545" s="264">
        <v>1952</v>
      </c>
      <c r="Z1545" s="267">
        <v>0.0223941114091448</v>
      </c>
      <c r="AA1545" s="267">
        <v>0.0226440226440226</v>
      </c>
      <c r="AB1545" s="267">
        <v>0.0178028658271819</v>
      </c>
      <c r="AC1545" s="268">
        <v>0.03072</v>
      </c>
      <c r="AD1545" s="269">
        <v>0.00484115681684071</v>
      </c>
      <c r="AE1545" s="270">
        <v>21785</v>
      </c>
      <c r="AF1545" s="271">
        <v>509</v>
      </c>
      <c r="AG1545" s="271">
        <v>0</v>
      </c>
      <c r="AH1545" s="271">
        <v>22206</v>
      </c>
      <c r="AI1545" s="271">
        <v>556</v>
      </c>
      <c r="AJ1545" s="271">
        <v>3</v>
      </c>
      <c r="AK1545" s="268">
        <v>0.023364700481983</v>
      </c>
      <c r="AL1545" s="268">
        <v>0.0249031793209043</v>
      </c>
      <c r="AM1545" s="269">
        <v>-0.00153847883892124</v>
      </c>
    </row>
    <row r="1546" spans="1:39">
      <c r="A1546" s="279" t="s">
        <v>1972</v>
      </c>
      <c r="B1546" s="280" t="s">
        <v>3365</v>
      </c>
      <c r="C1546" s="262" t="s">
        <v>2530</v>
      </c>
      <c r="D1546" s="280" t="s">
        <v>2531</v>
      </c>
      <c r="E1546" s="263">
        <v>2409</v>
      </c>
      <c r="F1546" s="263">
        <v>32</v>
      </c>
      <c r="G1546" s="263">
        <v>26</v>
      </c>
      <c r="H1546" s="263">
        <v>1</v>
      </c>
      <c r="I1546" s="263">
        <v>0</v>
      </c>
      <c r="J1546" s="264">
        <v>1885</v>
      </c>
      <c r="K1546" s="264">
        <v>39</v>
      </c>
      <c r="L1546" s="264">
        <v>39</v>
      </c>
      <c r="M1546" s="264">
        <v>1</v>
      </c>
      <c r="N1546" s="264">
        <v>0</v>
      </c>
      <c r="O1546" s="264">
        <v>2490</v>
      </c>
      <c r="P1546" s="264">
        <v>31</v>
      </c>
      <c r="Q1546" s="264">
        <v>31</v>
      </c>
      <c r="R1546" s="264">
        <v>9</v>
      </c>
      <c r="S1546" s="264">
        <v>0</v>
      </c>
      <c r="T1546" s="265">
        <v>0.015</v>
      </c>
      <c r="U1546" s="266">
        <v>74775</v>
      </c>
      <c r="V1546" s="266">
        <v>1101</v>
      </c>
      <c r="W1546" s="266">
        <v>1095</v>
      </c>
      <c r="X1546" s="266">
        <v>1</v>
      </c>
      <c r="Y1546" s="264">
        <v>986</v>
      </c>
      <c r="Z1546" s="267">
        <v>0.0147107990638582</v>
      </c>
      <c r="AA1546" s="267">
        <v>0.0132835201328352</v>
      </c>
      <c r="AB1546" s="267">
        <v>0.0206896551724138</v>
      </c>
      <c r="AC1546" s="268">
        <v>0.0124497991967871</v>
      </c>
      <c r="AD1546" s="269">
        <v>-0.00740613503957859</v>
      </c>
      <c r="AE1546" s="270">
        <v>17198</v>
      </c>
      <c r="AF1546" s="271">
        <v>254</v>
      </c>
      <c r="AG1546" s="271">
        <v>0</v>
      </c>
      <c r="AH1546" s="271">
        <v>17295</v>
      </c>
      <c r="AI1546" s="271">
        <v>272</v>
      </c>
      <c r="AJ1546" s="271">
        <v>0</v>
      </c>
      <c r="AK1546" s="268">
        <v>0.0147691592045587</v>
      </c>
      <c r="AL1546" s="268">
        <v>0.0157270887539751</v>
      </c>
      <c r="AM1546" s="269">
        <v>-0.000957929549416467</v>
      </c>
    </row>
    <row r="1547" spans="1:39">
      <c r="A1547" s="279" t="s">
        <v>1972</v>
      </c>
      <c r="B1547" s="280" t="s">
        <v>3365</v>
      </c>
      <c r="C1547" s="262" t="s">
        <v>2532</v>
      </c>
      <c r="D1547" s="280" t="s">
        <v>2533</v>
      </c>
      <c r="E1547" s="263">
        <v>2001</v>
      </c>
      <c r="F1547" s="263">
        <v>50</v>
      </c>
      <c r="G1547" s="263">
        <v>29</v>
      </c>
      <c r="H1547" s="263">
        <v>0</v>
      </c>
      <c r="I1547" s="263">
        <v>0</v>
      </c>
      <c r="J1547" s="264">
        <v>1576</v>
      </c>
      <c r="K1547" s="264">
        <v>47</v>
      </c>
      <c r="L1547" s="264">
        <v>47</v>
      </c>
      <c r="M1547" s="264">
        <v>0</v>
      </c>
      <c r="N1547" s="264">
        <v>0</v>
      </c>
      <c r="O1547" s="264">
        <v>2110</v>
      </c>
      <c r="P1547" s="264">
        <v>72</v>
      </c>
      <c r="Q1547" s="264">
        <v>72</v>
      </c>
      <c r="R1547" s="264">
        <v>6</v>
      </c>
      <c r="S1547" s="264">
        <v>1</v>
      </c>
      <c r="T1547" s="265">
        <v>0.015</v>
      </c>
      <c r="U1547" s="266">
        <v>62999</v>
      </c>
      <c r="V1547" s="266">
        <v>1573</v>
      </c>
      <c r="W1547" s="266">
        <v>1552</v>
      </c>
      <c r="X1547" s="266">
        <v>4</v>
      </c>
      <c r="Y1547" s="264">
        <v>1368</v>
      </c>
      <c r="Z1547" s="267">
        <v>0.0249051572247179</v>
      </c>
      <c r="AA1547" s="267">
        <v>0.0249875062468766</v>
      </c>
      <c r="AB1547" s="267">
        <v>0.0298223350253807</v>
      </c>
      <c r="AC1547" s="268">
        <v>0.0336492890995261</v>
      </c>
      <c r="AD1547" s="269">
        <v>-0.00483482877850415</v>
      </c>
      <c r="AE1547" s="270">
        <v>14303</v>
      </c>
      <c r="AF1547" s="271">
        <v>374</v>
      </c>
      <c r="AG1547" s="271">
        <v>2</v>
      </c>
      <c r="AH1547" s="271">
        <v>14807</v>
      </c>
      <c r="AI1547" s="271">
        <v>396</v>
      </c>
      <c r="AJ1547" s="271">
        <v>1</v>
      </c>
      <c r="AK1547" s="268">
        <v>0.0260085296790883</v>
      </c>
      <c r="AL1547" s="268">
        <v>0.0266765718916729</v>
      </c>
      <c r="AM1547" s="269">
        <v>-0.000668042212584555</v>
      </c>
    </row>
    <row r="1548" spans="1:39">
      <c r="A1548" s="279" t="s">
        <v>1972</v>
      </c>
      <c r="B1548" s="280" t="s">
        <v>3365</v>
      </c>
      <c r="C1548" s="262" t="s">
        <v>2534</v>
      </c>
      <c r="D1548" s="280" t="s">
        <v>2535</v>
      </c>
      <c r="E1548" s="263">
        <v>3397</v>
      </c>
      <c r="F1548" s="263">
        <v>83</v>
      </c>
      <c r="G1548" s="263">
        <v>69</v>
      </c>
      <c r="H1548" s="263">
        <v>0</v>
      </c>
      <c r="I1548" s="263">
        <v>0</v>
      </c>
      <c r="J1548" s="264">
        <v>2524</v>
      </c>
      <c r="K1548" s="264">
        <v>53</v>
      </c>
      <c r="L1548" s="264">
        <v>52</v>
      </c>
      <c r="M1548" s="264">
        <v>0</v>
      </c>
      <c r="N1548" s="264">
        <v>0</v>
      </c>
      <c r="O1548" s="264">
        <v>3481</v>
      </c>
      <c r="P1548" s="264">
        <v>71</v>
      </c>
      <c r="Q1548" s="264">
        <v>71</v>
      </c>
      <c r="R1548" s="264">
        <v>10</v>
      </c>
      <c r="S1548" s="264">
        <v>0</v>
      </c>
      <c r="T1548" s="265">
        <v>0.015</v>
      </c>
      <c r="U1548" s="266">
        <v>106224</v>
      </c>
      <c r="V1548" s="266">
        <v>2087</v>
      </c>
      <c r="W1548" s="266">
        <v>2072</v>
      </c>
      <c r="X1548" s="266">
        <v>1</v>
      </c>
      <c r="Y1548" s="264">
        <v>1841</v>
      </c>
      <c r="Z1548" s="267">
        <v>0.0196377466485917</v>
      </c>
      <c r="AA1548" s="267">
        <v>0.0244333235207536</v>
      </c>
      <c r="AB1548" s="267">
        <v>0.0209984152139461</v>
      </c>
      <c r="AC1548" s="268">
        <v>0.0203964378052284</v>
      </c>
      <c r="AD1548" s="269">
        <v>0.00343490830680749</v>
      </c>
      <c r="AE1548" s="270">
        <v>24069</v>
      </c>
      <c r="AF1548" s="271">
        <v>491</v>
      </c>
      <c r="AG1548" s="271">
        <v>0</v>
      </c>
      <c r="AH1548" s="271">
        <v>24164</v>
      </c>
      <c r="AI1548" s="271">
        <v>464</v>
      </c>
      <c r="AJ1548" s="271">
        <v>0</v>
      </c>
      <c r="AK1548" s="268">
        <v>0.0203996842411401</v>
      </c>
      <c r="AL1548" s="268">
        <v>0.0192021188544943</v>
      </c>
      <c r="AM1548" s="269">
        <v>0.00119756538664577</v>
      </c>
    </row>
    <row r="1549" spans="1:39">
      <c r="A1549" s="279" t="s">
        <v>1972</v>
      </c>
      <c r="B1549" s="280" t="s">
        <v>3365</v>
      </c>
      <c r="C1549" s="262" t="s">
        <v>2536</v>
      </c>
      <c r="D1549" s="280" t="s">
        <v>2537</v>
      </c>
      <c r="E1549" s="263">
        <v>0</v>
      </c>
      <c r="F1549" s="263">
        <v>0</v>
      </c>
      <c r="G1549" s="263">
        <v>0</v>
      </c>
      <c r="H1549" s="263">
        <v>0</v>
      </c>
      <c r="I1549" s="263">
        <v>0</v>
      </c>
      <c r="J1549" s="264">
        <v>0</v>
      </c>
      <c r="K1549" s="264">
        <v>0</v>
      </c>
      <c r="L1549" s="264">
        <v>0</v>
      </c>
      <c r="M1549" s="264">
        <v>0</v>
      </c>
      <c r="N1549" s="264">
        <v>0</v>
      </c>
      <c r="O1549" s="264">
        <v>0</v>
      </c>
      <c r="P1549" s="264">
        <v>0</v>
      </c>
      <c r="Q1549" s="264">
        <v>0</v>
      </c>
      <c r="R1549" s="264">
        <v>0</v>
      </c>
      <c r="S1549" s="264">
        <v>0</v>
      </c>
      <c r="T1549" s="265">
        <v>0.015</v>
      </c>
      <c r="U1549" s="266">
        <v>0</v>
      </c>
      <c r="V1549" s="266">
        <v>0</v>
      </c>
      <c r="W1549" s="266">
        <v>0</v>
      </c>
      <c r="X1549" s="266">
        <v>0</v>
      </c>
      <c r="Y1549" s="264">
        <v>0</v>
      </c>
      <c r="Z1549" s="267">
        <v>0</v>
      </c>
      <c r="AA1549" s="267">
        <v>0</v>
      </c>
      <c r="AB1549" s="267">
        <v>0</v>
      </c>
      <c r="AC1549" s="268">
        <v>0</v>
      </c>
      <c r="AD1549" s="269">
        <v>0</v>
      </c>
      <c r="AE1549" s="270">
        <v>0</v>
      </c>
      <c r="AF1549" s="271">
        <v>0</v>
      </c>
      <c r="AG1549" s="271">
        <v>0</v>
      </c>
      <c r="AH1549" s="271">
        <v>0</v>
      </c>
      <c r="AI1549" s="271">
        <v>0</v>
      </c>
      <c r="AJ1549" s="271">
        <v>0</v>
      </c>
      <c r="AK1549" s="268">
        <v>0</v>
      </c>
      <c r="AL1549" s="268">
        <v>0</v>
      </c>
      <c r="AM1549" s="269">
        <v>0</v>
      </c>
    </row>
    <row r="1550" spans="1:39">
      <c r="A1550" s="279" t="s">
        <v>1972</v>
      </c>
      <c r="B1550" s="280" t="s">
        <v>3365</v>
      </c>
      <c r="C1550" s="262" t="s">
        <v>2538</v>
      </c>
      <c r="D1550" s="280" t="s">
        <v>2539</v>
      </c>
      <c r="E1550" s="263">
        <v>3726</v>
      </c>
      <c r="F1550" s="263">
        <v>60</v>
      </c>
      <c r="G1550" s="263">
        <v>47</v>
      </c>
      <c r="H1550" s="263">
        <v>1</v>
      </c>
      <c r="I1550" s="263">
        <v>0</v>
      </c>
      <c r="J1550" s="264">
        <v>2203</v>
      </c>
      <c r="K1550" s="264">
        <v>39</v>
      </c>
      <c r="L1550" s="264">
        <v>39</v>
      </c>
      <c r="M1550" s="264">
        <v>3</v>
      </c>
      <c r="N1550" s="264">
        <v>0</v>
      </c>
      <c r="O1550" s="264">
        <v>3127</v>
      </c>
      <c r="P1550" s="264">
        <v>50</v>
      </c>
      <c r="Q1550" s="264">
        <v>50</v>
      </c>
      <c r="R1550" s="264">
        <v>14</v>
      </c>
      <c r="S1550" s="264">
        <v>0</v>
      </c>
      <c r="T1550" s="265">
        <v>0.015</v>
      </c>
      <c r="U1550" s="266">
        <v>103689</v>
      </c>
      <c r="V1550" s="266">
        <v>1512</v>
      </c>
      <c r="W1550" s="266">
        <v>1499</v>
      </c>
      <c r="X1550" s="266">
        <v>4</v>
      </c>
      <c r="Y1550" s="264">
        <v>1343</v>
      </c>
      <c r="Z1550" s="267">
        <v>0.0145434906306358</v>
      </c>
      <c r="AA1550" s="267">
        <v>0.0161030595813204</v>
      </c>
      <c r="AB1550" s="267">
        <v>0.017703132092601</v>
      </c>
      <c r="AC1550" s="268">
        <v>0.0159897665494084</v>
      </c>
      <c r="AD1550" s="269">
        <v>-0.00160007251128055</v>
      </c>
      <c r="AE1550" s="270">
        <v>23177</v>
      </c>
      <c r="AF1550" s="271">
        <v>366</v>
      </c>
      <c r="AG1550" s="271">
        <v>0</v>
      </c>
      <c r="AH1550" s="271">
        <v>23696</v>
      </c>
      <c r="AI1550" s="271">
        <v>352</v>
      </c>
      <c r="AJ1550" s="271">
        <v>2</v>
      </c>
      <c r="AK1550" s="268">
        <v>0.015791517452647</v>
      </c>
      <c r="AL1550" s="268">
        <v>0.0147704253882512</v>
      </c>
      <c r="AM1550" s="269">
        <v>0.00102109206439584</v>
      </c>
    </row>
    <row r="1551" spans="1:39">
      <c r="A1551" s="279" t="s">
        <v>1972</v>
      </c>
      <c r="B1551" s="280" t="s">
        <v>3366</v>
      </c>
      <c r="C1551" s="262" t="s">
        <v>2540</v>
      </c>
      <c r="D1551" s="280" t="s">
        <v>2541</v>
      </c>
      <c r="E1551" s="263">
        <v>5443</v>
      </c>
      <c r="F1551" s="263">
        <v>96</v>
      </c>
      <c r="G1551" s="263">
        <v>67</v>
      </c>
      <c r="H1551" s="263">
        <v>1</v>
      </c>
      <c r="I1551" s="263">
        <v>0</v>
      </c>
      <c r="J1551" s="264">
        <v>3338</v>
      </c>
      <c r="K1551" s="264">
        <v>83</v>
      </c>
      <c r="L1551" s="264">
        <v>83</v>
      </c>
      <c r="M1551" s="264">
        <v>0</v>
      </c>
      <c r="N1551" s="264">
        <v>0</v>
      </c>
      <c r="O1551" s="264">
        <v>3589</v>
      </c>
      <c r="P1551" s="264">
        <v>68</v>
      </c>
      <c r="Q1551" s="264">
        <v>68</v>
      </c>
      <c r="R1551" s="264">
        <v>16</v>
      </c>
      <c r="S1551" s="264">
        <v>0</v>
      </c>
      <c r="T1551" s="265">
        <v>0.015</v>
      </c>
      <c r="U1551" s="266">
        <v>133471</v>
      </c>
      <c r="V1551" s="266">
        <v>2698</v>
      </c>
      <c r="W1551" s="266">
        <v>2665</v>
      </c>
      <c r="X1551" s="266">
        <v>0</v>
      </c>
      <c r="Y1551" s="264">
        <v>2379</v>
      </c>
      <c r="Z1551" s="267">
        <v>0.0202141289118985</v>
      </c>
      <c r="AA1551" s="267">
        <v>0.0176373323534815</v>
      </c>
      <c r="AB1551" s="267">
        <v>0.0248651887357699</v>
      </c>
      <c r="AC1551" s="268">
        <v>0.0189467818333798</v>
      </c>
      <c r="AD1551" s="269">
        <v>-0.00722785638228839</v>
      </c>
      <c r="AE1551" s="270">
        <v>29416</v>
      </c>
      <c r="AF1551" s="271">
        <v>633</v>
      </c>
      <c r="AG1551" s="271">
        <v>0</v>
      </c>
      <c r="AH1551" s="271">
        <v>29785</v>
      </c>
      <c r="AI1551" s="271">
        <v>665</v>
      </c>
      <c r="AJ1551" s="271">
        <v>0</v>
      </c>
      <c r="AK1551" s="268">
        <v>0.0215189012782159</v>
      </c>
      <c r="AL1551" s="268">
        <v>0.0223266745005875</v>
      </c>
      <c r="AM1551" s="269">
        <v>-0.000807773222371608</v>
      </c>
    </row>
    <row r="1552" spans="1:39">
      <c r="A1552" s="279" t="s">
        <v>1972</v>
      </c>
      <c r="B1552" s="280" t="s">
        <v>3366</v>
      </c>
      <c r="C1552" s="262" t="s">
        <v>2542</v>
      </c>
      <c r="D1552" s="280" t="s">
        <v>2543</v>
      </c>
      <c r="E1552" s="263">
        <v>4844</v>
      </c>
      <c r="F1552" s="263">
        <v>85</v>
      </c>
      <c r="G1552" s="263">
        <v>60</v>
      </c>
      <c r="H1552" s="263">
        <v>1</v>
      </c>
      <c r="I1552" s="263">
        <v>0</v>
      </c>
      <c r="J1552" s="264">
        <v>2981</v>
      </c>
      <c r="K1552" s="264">
        <v>66</v>
      </c>
      <c r="L1552" s="264">
        <v>66</v>
      </c>
      <c r="M1552" s="264">
        <v>6</v>
      </c>
      <c r="N1552" s="264">
        <v>0</v>
      </c>
      <c r="O1552" s="264">
        <v>3110</v>
      </c>
      <c r="P1552" s="264">
        <v>84</v>
      </c>
      <c r="Q1552" s="264">
        <v>84</v>
      </c>
      <c r="R1552" s="264">
        <v>44</v>
      </c>
      <c r="S1552" s="264">
        <v>0</v>
      </c>
      <c r="T1552" s="265">
        <v>0.015</v>
      </c>
      <c r="U1552" s="266">
        <v>114310</v>
      </c>
      <c r="V1552" s="266">
        <v>2318</v>
      </c>
      <c r="W1552" s="266">
        <v>2293</v>
      </c>
      <c r="X1552" s="266">
        <v>0</v>
      </c>
      <c r="Y1552" s="264">
        <v>2106</v>
      </c>
      <c r="Z1552" s="267">
        <v>0.0202781908844371</v>
      </c>
      <c r="AA1552" s="267">
        <v>0.0175474814203138</v>
      </c>
      <c r="AB1552" s="267">
        <v>0.022140221402214</v>
      </c>
      <c r="AC1552" s="268">
        <v>0.0270096463022508</v>
      </c>
      <c r="AD1552" s="269">
        <v>-0.00459273998190023</v>
      </c>
      <c r="AE1552" s="270">
        <v>25458</v>
      </c>
      <c r="AF1552" s="271">
        <v>562</v>
      </c>
      <c r="AG1552" s="271">
        <v>0</v>
      </c>
      <c r="AH1552" s="271">
        <v>24780</v>
      </c>
      <c r="AI1552" s="271">
        <v>451</v>
      </c>
      <c r="AJ1552" s="271">
        <v>0</v>
      </c>
      <c r="AK1552" s="268">
        <v>0.0220755754576165</v>
      </c>
      <c r="AL1552" s="268">
        <v>0.0182001614205004</v>
      </c>
      <c r="AM1552" s="269">
        <v>0.00387541403711606</v>
      </c>
    </row>
    <row r="1553" spans="1:39">
      <c r="A1553" s="279" t="s">
        <v>1972</v>
      </c>
      <c r="B1553" s="280" t="s">
        <v>3366</v>
      </c>
      <c r="C1553" s="262" t="s">
        <v>2544</v>
      </c>
      <c r="D1553" s="280" t="s">
        <v>2545</v>
      </c>
      <c r="E1553" s="263">
        <v>59</v>
      </c>
      <c r="F1553" s="263">
        <v>26</v>
      </c>
      <c r="G1553" s="263">
        <v>26</v>
      </c>
      <c r="H1553" s="263">
        <v>4</v>
      </c>
      <c r="I1553" s="263">
        <v>0</v>
      </c>
      <c r="J1553" s="264">
        <v>49</v>
      </c>
      <c r="K1553" s="264">
        <v>6</v>
      </c>
      <c r="L1553" s="264">
        <v>6</v>
      </c>
      <c r="M1553" s="264">
        <v>4</v>
      </c>
      <c r="N1553" s="264">
        <v>0</v>
      </c>
      <c r="O1553" s="264">
        <v>53</v>
      </c>
      <c r="P1553" s="264">
        <v>8</v>
      </c>
      <c r="Q1553" s="264">
        <v>8</v>
      </c>
      <c r="R1553" s="264">
        <v>8</v>
      </c>
      <c r="S1553" s="264">
        <v>0</v>
      </c>
      <c r="T1553" s="265">
        <v>0.015</v>
      </c>
      <c r="U1553" s="266">
        <v>1295</v>
      </c>
      <c r="V1553" s="266">
        <v>177</v>
      </c>
      <c r="W1553" s="266">
        <v>177</v>
      </c>
      <c r="X1553" s="266">
        <v>0</v>
      </c>
      <c r="Y1553" s="264">
        <v>153</v>
      </c>
      <c r="Z1553" s="267">
        <v>0.136679536679537</v>
      </c>
      <c r="AA1553" s="267">
        <v>0.440677966101695</v>
      </c>
      <c r="AB1553" s="267">
        <v>0.122448979591837</v>
      </c>
      <c r="AC1553" s="268">
        <v>0.150943396226415</v>
      </c>
      <c r="AD1553" s="269">
        <v>0.318228986509858</v>
      </c>
      <c r="AE1553" s="270">
        <v>275</v>
      </c>
      <c r="AF1553" s="271">
        <v>50</v>
      </c>
      <c r="AG1553" s="271">
        <v>0</v>
      </c>
      <c r="AH1553" s="271">
        <v>398</v>
      </c>
      <c r="AI1553" s="271">
        <v>33</v>
      </c>
      <c r="AJ1553" s="271">
        <v>0</v>
      </c>
      <c r="AK1553" s="268">
        <v>0.181818181818182</v>
      </c>
      <c r="AL1553" s="268">
        <v>0.0829145728643216</v>
      </c>
      <c r="AM1553" s="269">
        <v>0.0989036089538602</v>
      </c>
    </row>
    <row r="1554" spans="1:39">
      <c r="A1554" s="279" t="s">
        <v>1972</v>
      </c>
      <c r="B1554" s="280" t="s">
        <v>3366</v>
      </c>
      <c r="C1554" s="262" t="s">
        <v>2546</v>
      </c>
      <c r="D1554" s="280" t="s">
        <v>2547</v>
      </c>
      <c r="E1554" s="263">
        <v>2434</v>
      </c>
      <c r="F1554" s="263">
        <v>39</v>
      </c>
      <c r="G1554" s="263">
        <v>24</v>
      </c>
      <c r="H1554" s="263">
        <v>1</v>
      </c>
      <c r="I1554" s="263">
        <v>0</v>
      </c>
      <c r="J1554" s="264">
        <v>1435</v>
      </c>
      <c r="K1554" s="264">
        <v>33</v>
      </c>
      <c r="L1554" s="264">
        <v>32</v>
      </c>
      <c r="M1554" s="264">
        <v>5</v>
      </c>
      <c r="N1554" s="264">
        <v>0</v>
      </c>
      <c r="O1554" s="264">
        <v>1734</v>
      </c>
      <c r="P1554" s="264">
        <v>39</v>
      </c>
      <c r="Q1554" s="264">
        <v>39</v>
      </c>
      <c r="R1554" s="264">
        <v>19</v>
      </c>
      <c r="S1554" s="264">
        <v>0</v>
      </c>
      <c r="T1554" s="265">
        <v>0.015</v>
      </c>
      <c r="U1554" s="266">
        <v>61151</v>
      </c>
      <c r="V1554" s="266">
        <v>1187</v>
      </c>
      <c r="W1554" s="266">
        <v>1171</v>
      </c>
      <c r="X1554" s="266">
        <v>2</v>
      </c>
      <c r="Y1554" s="264">
        <v>1081</v>
      </c>
      <c r="Z1554" s="267">
        <v>0.0193782603718664</v>
      </c>
      <c r="AA1554" s="267">
        <v>0.0160230073952342</v>
      </c>
      <c r="AB1554" s="267">
        <v>0.0229965156794425</v>
      </c>
      <c r="AC1554" s="268">
        <v>0.0224913494809689</v>
      </c>
      <c r="AD1554" s="269">
        <v>-0.00697350828420833</v>
      </c>
      <c r="AE1554" s="270">
        <v>13089</v>
      </c>
      <c r="AF1554" s="271">
        <v>284</v>
      </c>
      <c r="AG1554" s="271">
        <v>0</v>
      </c>
      <c r="AH1554" s="271">
        <v>13709</v>
      </c>
      <c r="AI1554" s="271">
        <v>252</v>
      </c>
      <c r="AJ1554" s="271">
        <v>0</v>
      </c>
      <c r="AK1554" s="268">
        <v>0.0216976086790435</v>
      </c>
      <c r="AL1554" s="268">
        <v>0.0183820847618353</v>
      </c>
      <c r="AM1554" s="269">
        <v>0.00331552391720818</v>
      </c>
    </row>
    <row r="1555" spans="1:39">
      <c r="A1555" s="279" t="s">
        <v>1972</v>
      </c>
      <c r="B1555" s="280" t="s">
        <v>3366</v>
      </c>
      <c r="C1555" s="262" t="s">
        <v>2548</v>
      </c>
      <c r="D1555" s="280" t="s">
        <v>2549</v>
      </c>
      <c r="E1555" s="263">
        <v>4214</v>
      </c>
      <c r="F1555" s="263">
        <v>4</v>
      </c>
      <c r="G1555" s="263">
        <v>3</v>
      </c>
      <c r="H1555" s="263">
        <v>1</v>
      </c>
      <c r="I1555" s="263">
        <v>0</v>
      </c>
      <c r="J1555" s="264">
        <v>2548</v>
      </c>
      <c r="K1555" s="264">
        <v>54</v>
      </c>
      <c r="L1555" s="264">
        <v>54</v>
      </c>
      <c r="M1555" s="264">
        <v>5</v>
      </c>
      <c r="N1555" s="264">
        <v>0</v>
      </c>
      <c r="O1555" s="264">
        <v>3016</v>
      </c>
      <c r="P1555" s="264">
        <v>63</v>
      </c>
      <c r="Q1555" s="264">
        <v>63</v>
      </c>
      <c r="R1555" s="264">
        <v>17</v>
      </c>
      <c r="S1555" s="264">
        <v>0</v>
      </c>
      <c r="T1555" s="265">
        <v>0.015</v>
      </c>
      <c r="U1555" s="266">
        <v>106421</v>
      </c>
      <c r="V1555" s="266">
        <v>1717</v>
      </c>
      <c r="W1555" s="266">
        <v>1716</v>
      </c>
      <c r="X1555" s="266">
        <v>0</v>
      </c>
      <c r="Y1555" s="264">
        <v>1607</v>
      </c>
      <c r="Z1555" s="267">
        <v>0.0161340336963569</v>
      </c>
      <c r="AA1555" s="267">
        <v>0.00094921689606075</v>
      </c>
      <c r="AB1555" s="267">
        <v>0.0211930926216641</v>
      </c>
      <c r="AC1555" s="268">
        <v>0.0208885941644562</v>
      </c>
      <c r="AD1555" s="269">
        <v>-0.0202438757256033</v>
      </c>
      <c r="AE1555" s="270">
        <v>22747</v>
      </c>
      <c r="AF1555" s="271">
        <v>371</v>
      </c>
      <c r="AG1555" s="271">
        <v>0</v>
      </c>
      <c r="AH1555" s="271">
        <v>23027</v>
      </c>
      <c r="AI1555" s="271">
        <v>338</v>
      </c>
      <c r="AJ1555" s="271">
        <v>0</v>
      </c>
      <c r="AK1555" s="268">
        <v>0.0163098430562272</v>
      </c>
      <c r="AL1555" s="268">
        <v>0.0146784209840622</v>
      </c>
      <c r="AM1555" s="269">
        <v>0.00163142207216501</v>
      </c>
    </row>
    <row r="1556" spans="1:39">
      <c r="A1556" s="279" t="s">
        <v>1972</v>
      </c>
      <c r="B1556" s="280" t="s">
        <v>3366</v>
      </c>
      <c r="C1556" s="262" t="s">
        <v>2550</v>
      </c>
      <c r="D1556" s="280" t="s">
        <v>2551</v>
      </c>
      <c r="E1556" s="263">
        <v>372</v>
      </c>
      <c r="F1556" s="263">
        <v>0</v>
      </c>
      <c r="G1556" s="263">
        <v>0</v>
      </c>
      <c r="H1556" s="263">
        <v>0</v>
      </c>
      <c r="I1556" s="263">
        <v>0</v>
      </c>
      <c r="J1556" s="264">
        <v>454</v>
      </c>
      <c r="K1556" s="264">
        <v>0</v>
      </c>
      <c r="L1556" s="264">
        <v>0</v>
      </c>
      <c r="M1556" s="264">
        <v>0</v>
      </c>
      <c r="N1556" s="264">
        <v>0</v>
      </c>
      <c r="O1556" s="264">
        <v>393</v>
      </c>
      <c r="P1556" s="264">
        <v>0</v>
      </c>
      <c r="Q1556" s="264">
        <v>0</v>
      </c>
      <c r="R1556" s="264">
        <v>0</v>
      </c>
      <c r="S1556" s="264">
        <v>0</v>
      </c>
      <c r="T1556" s="265">
        <v>0.015</v>
      </c>
      <c r="U1556" s="266">
        <v>14670</v>
      </c>
      <c r="V1556" s="266">
        <v>18</v>
      </c>
      <c r="W1556" s="266">
        <v>18</v>
      </c>
      <c r="X1556" s="266">
        <v>0</v>
      </c>
      <c r="Y1556" s="264">
        <v>18</v>
      </c>
      <c r="Z1556" s="267">
        <v>0.00122699386503067</v>
      </c>
      <c r="AA1556" s="267">
        <v>0</v>
      </c>
      <c r="AB1556" s="267">
        <v>0</v>
      </c>
      <c r="AC1556" s="268">
        <v>0</v>
      </c>
      <c r="AD1556" s="269">
        <v>0</v>
      </c>
      <c r="AE1556" s="270">
        <v>3254</v>
      </c>
      <c r="AF1556" s="271">
        <v>0</v>
      </c>
      <c r="AG1556" s="271">
        <v>0</v>
      </c>
      <c r="AH1556" s="271">
        <v>3468</v>
      </c>
      <c r="AI1556" s="271">
        <v>4</v>
      </c>
      <c r="AJ1556" s="271">
        <v>0</v>
      </c>
      <c r="AK1556" s="268">
        <v>0</v>
      </c>
      <c r="AL1556" s="268">
        <v>0.00115340253748558</v>
      </c>
      <c r="AM1556" s="269">
        <v>-0.00115340253748558</v>
      </c>
    </row>
    <row r="1557" spans="1:39">
      <c r="A1557" s="279" t="s">
        <v>1972</v>
      </c>
      <c r="B1557" s="280" t="s">
        <v>3366</v>
      </c>
      <c r="C1557" s="262" t="s">
        <v>2552</v>
      </c>
      <c r="D1557" s="280" t="s">
        <v>2553</v>
      </c>
      <c r="E1557" s="263">
        <v>3653</v>
      </c>
      <c r="F1557" s="263">
        <v>72</v>
      </c>
      <c r="G1557" s="263">
        <v>42</v>
      </c>
      <c r="H1557" s="263">
        <v>0</v>
      </c>
      <c r="I1557" s="263">
        <v>0</v>
      </c>
      <c r="J1557" s="264">
        <v>2121</v>
      </c>
      <c r="K1557" s="264">
        <v>49</v>
      </c>
      <c r="L1557" s="264">
        <v>49</v>
      </c>
      <c r="M1557" s="264">
        <v>0</v>
      </c>
      <c r="N1557" s="264">
        <v>0</v>
      </c>
      <c r="O1557" s="264">
        <v>2466</v>
      </c>
      <c r="P1557" s="264">
        <v>49</v>
      </c>
      <c r="Q1557" s="264">
        <v>49</v>
      </c>
      <c r="R1557" s="264">
        <v>19</v>
      </c>
      <c r="S1557" s="264">
        <v>1</v>
      </c>
      <c r="T1557" s="265">
        <v>0.015</v>
      </c>
      <c r="U1557" s="266">
        <v>86610</v>
      </c>
      <c r="V1557" s="266">
        <v>1718</v>
      </c>
      <c r="W1557" s="266">
        <v>1688</v>
      </c>
      <c r="X1557" s="266">
        <v>1</v>
      </c>
      <c r="Y1557" s="264">
        <v>1537</v>
      </c>
      <c r="Z1557" s="267">
        <v>0.0198245006350306</v>
      </c>
      <c r="AA1557" s="267">
        <v>0.019709827539009</v>
      </c>
      <c r="AB1557" s="267">
        <v>0.0231023102310231</v>
      </c>
      <c r="AC1557" s="268">
        <v>0.0194647201946472</v>
      </c>
      <c r="AD1557" s="269">
        <v>-0.00339248269201407</v>
      </c>
      <c r="AE1557" s="270">
        <v>19086</v>
      </c>
      <c r="AF1557" s="271">
        <v>395</v>
      </c>
      <c r="AG1557" s="271">
        <v>1</v>
      </c>
      <c r="AH1557" s="271">
        <v>19017</v>
      </c>
      <c r="AI1557" s="271">
        <v>405</v>
      </c>
      <c r="AJ1557" s="271">
        <v>0</v>
      </c>
      <c r="AK1557" s="268">
        <v>0.0206434035418631</v>
      </c>
      <c r="AL1557" s="268">
        <v>0.0212967345007099</v>
      </c>
      <c r="AM1557" s="269">
        <v>-0.000653330958846746</v>
      </c>
    </row>
    <row r="1558" spans="1:39">
      <c r="A1558" s="279" t="s">
        <v>1972</v>
      </c>
      <c r="B1558" s="280" t="s">
        <v>3366</v>
      </c>
      <c r="C1558" s="262" t="s">
        <v>2554</v>
      </c>
      <c r="D1558" s="280" t="s">
        <v>2555</v>
      </c>
      <c r="E1558" s="263">
        <v>7504</v>
      </c>
      <c r="F1558" s="263">
        <v>137</v>
      </c>
      <c r="G1558" s="263">
        <v>90</v>
      </c>
      <c r="H1558" s="263">
        <v>1</v>
      </c>
      <c r="I1558" s="263">
        <v>0</v>
      </c>
      <c r="J1558" s="264">
        <v>4524</v>
      </c>
      <c r="K1558" s="264">
        <v>118</v>
      </c>
      <c r="L1558" s="264">
        <v>117</v>
      </c>
      <c r="M1558" s="264">
        <v>5</v>
      </c>
      <c r="N1558" s="264">
        <v>0</v>
      </c>
      <c r="O1558" s="264">
        <v>5175</v>
      </c>
      <c r="P1558" s="264">
        <v>92</v>
      </c>
      <c r="Q1558" s="264">
        <v>91</v>
      </c>
      <c r="R1558" s="264">
        <v>13</v>
      </c>
      <c r="S1558" s="264">
        <v>0</v>
      </c>
      <c r="T1558" s="265">
        <v>0.015</v>
      </c>
      <c r="U1558" s="266">
        <v>187862</v>
      </c>
      <c r="V1558" s="266">
        <v>3393</v>
      </c>
      <c r="W1558" s="266">
        <v>3343</v>
      </c>
      <c r="X1558" s="266">
        <v>0</v>
      </c>
      <c r="Y1558" s="264">
        <v>3000</v>
      </c>
      <c r="Z1558" s="267">
        <v>0.0180611299783884</v>
      </c>
      <c r="AA1558" s="267">
        <v>0.0182569296375267</v>
      </c>
      <c r="AB1558" s="267">
        <v>0.0260831122900088</v>
      </c>
      <c r="AC1558" s="268">
        <v>0.0177777777777778</v>
      </c>
      <c r="AD1558" s="269">
        <v>-0.00782618265248219</v>
      </c>
      <c r="AE1558" s="270">
        <v>40413</v>
      </c>
      <c r="AF1558" s="271">
        <v>804</v>
      </c>
      <c r="AG1558" s="271">
        <v>0</v>
      </c>
      <c r="AH1558" s="271">
        <v>40107</v>
      </c>
      <c r="AI1558" s="271">
        <v>725</v>
      </c>
      <c r="AJ1558" s="271">
        <v>0</v>
      </c>
      <c r="AK1558" s="268">
        <v>0.0198945883750278</v>
      </c>
      <c r="AL1558" s="268">
        <v>0.0180766449746927</v>
      </c>
      <c r="AM1558" s="269">
        <v>0.00181794340033514</v>
      </c>
    </row>
    <row r="1559" spans="1:39">
      <c r="A1559" s="279" t="s">
        <v>1972</v>
      </c>
      <c r="B1559" s="280" t="s">
        <v>3366</v>
      </c>
      <c r="C1559" s="262" t="s">
        <v>2556</v>
      </c>
      <c r="D1559" s="280" t="s">
        <v>2557</v>
      </c>
      <c r="E1559" s="263">
        <v>3236</v>
      </c>
      <c r="F1559" s="263">
        <v>65</v>
      </c>
      <c r="G1559" s="263">
        <v>47</v>
      </c>
      <c r="H1559" s="263">
        <v>0</v>
      </c>
      <c r="I1559" s="263">
        <v>0</v>
      </c>
      <c r="J1559" s="264">
        <v>1849</v>
      </c>
      <c r="K1559" s="264">
        <v>26</v>
      </c>
      <c r="L1559" s="264">
        <v>26</v>
      </c>
      <c r="M1559" s="264">
        <v>1</v>
      </c>
      <c r="N1559" s="264">
        <v>0</v>
      </c>
      <c r="O1559" s="264">
        <v>2227</v>
      </c>
      <c r="P1559" s="264">
        <v>38</v>
      </c>
      <c r="Q1559" s="264">
        <v>38</v>
      </c>
      <c r="R1559" s="264">
        <v>12</v>
      </c>
      <c r="S1559" s="264">
        <v>0</v>
      </c>
      <c r="T1559" s="265">
        <v>0.015</v>
      </c>
      <c r="U1559" s="266">
        <v>80356</v>
      </c>
      <c r="V1559" s="266">
        <v>1508</v>
      </c>
      <c r="W1559" s="266">
        <v>1488</v>
      </c>
      <c r="X1559" s="266">
        <v>0</v>
      </c>
      <c r="Y1559" s="264">
        <v>1366</v>
      </c>
      <c r="Z1559" s="267">
        <v>0.0187664891234009</v>
      </c>
      <c r="AA1559" s="267">
        <v>0.0200865265760198</v>
      </c>
      <c r="AB1559" s="267">
        <v>0.0140616549486209</v>
      </c>
      <c r="AC1559" s="268">
        <v>0.0170633138751684</v>
      </c>
      <c r="AD1559" s="269">
        <v>0.0060248716273989</v>
      </c>
      <c r="AE1559" s="270">
        <v>17448</v>
      </c>
      <c r="AF1559" s="271">
        <v>380</v>
      </c>
      <c r="AG1559" s="271">
        <v>0</v>
      </c>
      <c r="AH1559" s="271">
        <v>17331</v>
      </c>
      <c r="AI1559" s="271">
        <v>307</v>
      </c>
      <c r="AJ1559" s="271">
        <v>0</v>
      </c>
      <c r="AK1559" s="268">
        <v>0.0217790004585053</v>
      </c>
      <c r="AL1559" s="268">
        <v>0.0177139230280999</v>
      </c>
      <c r="AM1559" s="269">
        <v>0.00406507743040534</v>
      </c>
    </row>
    <row r="1560" spans="1:39">
      <c r="A1560" s="279" t="s">
        <v>1972</v>
      </c>
      <c r="B1560" s="280" t="s">
        <v>3366</v>
      </c>
      <c r="C1560" s="262" t="s">
        <v>2558</v>
      </c>
      <c r="D1560" s="280" t="s">
        <v>2559</v>
      </c>
      <c r="E1560" s="263">
        <v>3093</v>
      </c>
      <c r="F1560" s="263">
        <v>36</v>
      </c>
      <c r="G1560" s="263">
        <v>25</v>
      </c>
      <c r="H1560" s="263">
        <v>0</v>
      </c>
      <c r="I1560" s="263">
        <v>0</v>
      </c>
      <c r="J1560" s="264">
        <v>2059</v>
      </c>
      <c r="K1560" s="264">
        <v>47</v>
      </c>
      <c r="L1560" s="264">
        <v>47</v>
      </c>
      <c r="M1560" s="264">
        <v>0</v>
      </c>
      <c r="N1560" s="264">
        <v>0</v>
      </c>
      <c r="O1560" s="264">
        <v>2031</v>
      </c>
      <c r="P1560" s="264">
        <v>33</v>
      </c>
      <c r="Q1560" s="264">
        <v>33</v>
      </c>
      <c r="R1560" s="264">
        <v>6</v>
      </c>
      <c r="S1560" s="264">
        <v>0</v>
      </c>
      <c r="T1560" s="265">
        <v>0.015</v>
      </c>
      <c r="U1560" s="266">
        <v>79175</v>
      </c>
      <c r="V1560" s="266">
        <v>1196</v>
      </c>
      <c r="W1560" s="266">
        <v>1183</v>
      </c>
      <c r="X1560" s="266">
        <v>1</v>
      </c>
      <c r="Y1560" s="264">
        <v>1059</v>
      </c>
      <c r="Z1560" s="267">
        <v>0.0150931480896748</v>
      </c>
      <c r="AA1560" s="267">
        <v>0.011639185257032</v>
      </c>
      <c r="AB1560" s="267">
        <v>0.0228266148615833</v>
      </c>
      <c r="AC1560" s="268">
        <v>0.0162481536189069</v>
      </c>
      <c r="AD1560" s="269">
        <v>-0.0111874296045513</v>
      </c>
      <c r="AE1560" s="270">
        <v>17273</v>
      </c>
      <c r="AF1560" s="271">
        <v>264</v>
      </c>
      <c r="AG1560" s="271">
        <v>0</v>
      </c>
      <c r="AH1560" s="271">
        <v>17992</v>
      </c>
      <c r="AI1560" s="271">
        <v>307</v>
      </c>
      <c r="AJ1560" s="271">
        <v>0</v>
      </c>
      <c r="AK1560" s="268">
        <v>0.0152839692004863</v>
      </c>
      <c r="AL1560" s="268">
        <v>0.0170631391729658</v>
      </c>
      <c r="AM1560" s="269">
        <v>-0.00177916997247945</v>
      </c>
    </row>
    <row r="1561" spans="1:39">
      <c r="A1561" s="279" t="s">
        <v>1972</v>
      </c>
      <c r="B1561" s="280" t="s">
        <v>3366</v>
      </c>
      <c r="C1561" s="262" t="s">
        <v>2560</v>
      </c>
      <c r="D1561" s="280" t="s">
        <v>2561</v>
      </c>
      <c r="E1561" s="263">
        <v>1913</v>
      </c>
      <c r="F1561" s="263">
        <v>24</v>
      </c>
      <c r="G1561" s="263">
        <v>17</v>
      </c>
      <c r="H1561" s="263">
        <v>0</v>
      </c>
      <c r="I1561" s="263">
        <v>0</v>
      </c>
      <c r="J1561" s="264">
        <v>1301</v>
      </c>
      <c r="K1561" s="264">
        <v>29</v>
      </c>
      <c r="L1561" s="264">
        <v>29</v>
      </c>
      <c r="M1561" s="264">
        <v>2</v>
      </c>
      <c r="N1561" s="264">
        <v>0</v>
      </c>
      <c r="O1561" s="264">
        <v>1294</v>
      </c>
      <c r="P1561" s="264">
        <v>19</v>
      </c>
      <c r="Q1561" s="264">
        <v>19</v>
      </c>
      <c r="R1561" s="264">
        <v>9</v>
      </c>
      <c r="S1561" s="264">
        <v>0</v>
      </c>
      <c r="T1561" s="265">
        <v>0.015</v>
      </c>
      <c r="U1561" s="266">
        <v>49048</v>
      </c>
      <c r="V1561" s="266">
        <v>844</v>
      </c>
      <c r="W1561" s="266">
        <v>837</v>
      </c>
      <c r="X1561" s="266">
        <v>0</v>
      </c>
      <c r="Y1561" s="264">
        <v>773</v>
      </c>
      <c r="Z1561" s="267">
        <v>0.0172076333387702</v>
      </c>
      <c r="AA1561" s="267">
        <v>0.0125457396759017</v>
      </c>
      <c r="AB1561" s="267">
        <v>0.0222905457340507</v>
      </c>
      <c r="AC1561" s="268">
        <v>0.0146831530139104</v>
      </c>
      <c r="AD1561" s="269">
        <v>-0.00974480605814901</v>
      </c>
      <c r="AE1561" s="270">
        <v>10364</v>
      </c>
      <c r="AF1561" s="271">
        <v>177</v>
      </c>
      <c r="AG1561" s="271">
        <v>0</v>
      </c>
      <c r="AH1561" s="271">
        <v>10301</v>
      </c>
      <c r="AI1561" s="271">
        <v>207</v>
      </c>
      <c r="AJ1561" s="271">
        <v>0</v>
      </c>
      <c r="AK1561" s="268">
        <v>0.0170783481281359</v>
      </c>
      <c r="AL1561" s="268">
        <v>0.0200951363945248</v>
      </c>
      <c r="AM1561" s="269">
        <v>-0.00301678826638895</v>
      </c>
    </row>
    <row r="1562" spans="1:39">
      <c r="A1562" s="279" t="s">
        <v>1972</v>
      </c>
      <c r="B1562" s="280" t="s">
        <v>3366</v>
      </c>
      <c r="C1562" s="262" t="s">
        <v>2562</v>
      </c>
      <c r="D1562" s="280" t="s">
        <v>2563</v>
      </c>
      <c r="E1562" s="263">
        <v>4440</v>
      </c>
      <c r="F1562" s="263">
        <v>74</v>
      </c>
      <c r="G1562" s="263">
        <v>55</v>
      </c>
      <c r="H1562" s="263">
        <v>0</v>
      </c>
      <c r="I1562" s="263">
        <v>0</v>
      </c>
      <c r="J1562" s="264">
        <v>2802</v>
      </c>
      <c r="K1562" s="264">
        <v>57</v>
      </c>
      <c r="L1562" s="264">
        <v>57</v>
      </c>
      <c r="M1562" s="264">
        <v>0</v>
      </c>
      <c r="N1562" s="264">
        <v>0</v>
      </c>
      <c r="O1562" s="264">
        <v>2977</v>
      </c>
      <c r="P1562" s="264">
        <v>58</v>
      </c>
      <c r="Q1562" s="264">
        <v>58</v>
      </c>
      <c r="R1562" s="264">
        <v>22</v>
      </c>
      <c r="S1562" s="264">
        <v>0</v>
      </c>
      <c r="T1562" s="265">
        <v>0.015</v>
      </c>
      <c r="U1562" s="266">
        <v>112913</v>
      </c>
      <c r="V1562" s="266">
        <v>1939</v>
      </c>
      <c r="W1562" s="266">
        <v>1920</v>
      </c>
      <c r="X1562" s="266">
        <v>0</v>
      </c>
      <c r="Y1562" s="264">
        <v>1733</v>
      </c>
      <c r="Z1562" s="267">
        <v>0.017172513350987</v>
      </c>
      <c r="AA1562" s="267">
        <v>0.0166666666666667</v>
      </c>
      <c r="AB1562" s="267">
        <v>0.0203426124197002</v>
      </c>
      <c r="AC1562" s="268">
        <v>0.0194827007054081</v>
      </c>
      <c r="AD1562" s="269">
        <v>-0.00367594575303355</v>
      </c>
      <c r="AE1562" s="270">
        <v>25046</v>
      </c>
      <c r="AF1562" s="271">
        <v>459</v>
      </c>
      <c r="AG1562" s="271">
        <v>0</v>
      </c>
      <c r="AH1562" s="271">
        <v>25168</v>
      </c>
      <c r="AI1562" s="271">
        <v>482</v>
      </c>
      <c r="AJ1562" s="271">
        <v>0</v>
      </c>
      <c r="AK1562" s="268">
        <v>0.0183262796454524</v>
      </c>
      <c r="AL1562" s="268">
        <v>0.0191513032422123</v>
      </c>
      <c r="AM1562" s="269">
        <v>-0.000825023596759965</v>
      </c>
    </row>
    <row r="1563" spans="1:39">
      <c r="A1563" s="279" t="s">
        <v>1972</v>
      </c>
      <c r="B1563" s="280" t="s">
        <v>3366</v>
      </c>
      <c r="C1563" s="262" t="s">
        <v>2564</v>
      </c>
      <c r="D1563" s="280" t="s">
        <v>2565</v>
      </c>
      <c r="E1563" s="263">
        <v>6389</v>
      </c>
      <c r="F1563" s="263">
        <v>122</v>
      </c>
      <c r="G1563" s="263">
        <v>82</v>
      </c>
      <c r="H1563" s="263">
        <v>0</v>
      </c>
      <c r="I1563" s="263">
        <v>1</v>
      </c>
      <c r="J1563" s="264">
        <v>4177</v>
      </c>
      <c r="K1563" s="264">
        <v>92</v>
      </c>
      <c r="L1563" s="264">
        <v>92</v>
      </c>
      <c r="M1563" s="264">
        <v>6</v>
      </c>
      <c r="N1563" s="264">
        <v>0</v>
      </c>
      <c r="O1563" s="264">
        <v>4276</v>
      </c>
      <c r="P1563" s="264">
        <v>78</v>
      </c>
      <c r="Q1563" s="264">
        <v>78</v>
      </c>
      <c r="R1563" s="264">
        <v>36</v>
      </c>
      <c r="S1563" s="264">
        <v>0</v>
      </c>
      <c r="T1563" s="265">
        <v>0.015</v>
      </c>
      <c r="U1563" s="266">
        <v>160951</v>
      </c>
      <c r="V1563" s="266">
        <v>2949</v>
      </c>
      <c r="W1563" s="266">
        <v>2909</v>
      </c>
      <c r="X1563" s="266">
        <v>1</v>
      </c>
      <c r="Y1563" s="264">
        <v>2661</v>
      </c>
      <c r="Z1563" s="267">
        <v>0.0183161334816186</v>
      </c>
      <c r="AA1563" s="267">
        <v>0.0189388010643293</v>
      </c>
      <c r="AB1563" s="267">
        <v>0.0220253770648791</v>
      </c>
      <c r="AC1563" s="268">
        <v>0.0182413470533209</v>
      </c>
      <c r="AD1563" s="269">
        <v>-0.00308657600054979</v>
      </c>
      <c r="AE1563" s="270">
        <v>35309</v>
      </c>
      <c r="AF1563" s="271">
        <v>721</v>
      </c>
      <c r="AG1563" s="271">
        <v>1</v>
      </c>
      <c r="AH1563" s="271">
        <v>35860</v>
      </c>
      <c r="AI1563" s="271">
        <v>626</v>
      </c>
      <c r="AJ1563" s="271">
        <v>0</v>
      </c>
      <c r="AK1563" s="268">
        <v>0.0203914016256479</v>
      </c>
      <c r="AL1563" s="268">
        <v>0.0174567763524819</v>
      </c>
      <c r="AM1563" s="269">
        <v>0.00293462527316598</v>
      </c>
    </row>
    <row r="1564" spans="1:39">
      <c r="A1564" s="279" t="s">
        <v>1972</v>
      </c>
      <c r="B1564" s="280" t="s">
        <v>3366</v>
      </c>
      <c r="C1564" s="262" t="s">
        <v>2566</v>
      </c>
      <c r="D1564" s="280" t="s">
        <v>2567</v>
      </c>
      <c r="E1564" s="263">
        <v>3017</v>
      </c>
      <c r="F1564" s="263">
        <v>42</v>
      </c>
      <c r="G1564" s="263">
        <v>26</v>
      </c>
      <c r="H1564" s="263">
        <v>0</v>
      </c>
      <c r="I1564" s="263">
        <v>0</v>
      </c>
      <c r="J1564" s="264">
        <v>1856</v>
      </c>
      <c r="K1564" s="264">
        <v>45</v>
      </c>
      <c r="L1564" s="264">
        <v>45</v>
      </c>
      <c r="M1564" s="264">
        <v>4</v>
      </c>
      <c r="N1564" s="264">
        <v>0</v>
      </c>
      <c r="O1564" s="264">
        <v>2141</v>
      </c>
      <c r="P1564" s="264">
        <v>69</v>
      </c>
      <c r="Q1564" s="264">
        <v>69</v>
      </c>
      <c r="R1564" s="264">
        <v>35</v>
      </c>
      <c r="S1564" s="264">
        <v>0</v>
      </c>
      <c r="T1564" s="265">
        <v>0.015</v>
      </c>
      <c r="U1564" s="266">
        <v>74384</v>
      </c>
      <c r="V1564" s="266">
        <v>1310</v>
      </c>
      <c r="W1564" s="266">
        <v>1294</v>
      </c>
      <c r="X1564" s="266">
        <v>0</v>
      </c>
      <c r="Y1564" s="264">
        <v>1174</v>
      </c>
      <c r="Z1564" s="267">
        <v>0.0176113142611314</v>
      </c>
      <c r="AA1564" s="267">
        <v>0.0139211136890951</v>
      </c>
      <c r="AB1564" s="267">
        <v>0.0242456896551724</v>
      </c>
      <c r="AC1564" s="268">
        <v>0.0322279308734236</v>
      </c>
      <c r="AD1564" s="269">
        <v>-0.0103245759660773</v>
      </c>
      <c r="AE1564" s="270">
        <v>16559</v>
      </c>
      <c r="AF1564" s="271">
        <v>332</v>
      </c>
      <c r="AG1564" s="271">
        <v>0</v>
      </c>
      <c r="AH1564" s="271">
        <v>16285</v>
      </c>
      <c r="AI1564" s="271">
        <v>271</v>
      </c>
      <c r="AJ1564" s="271">
        <v>0</v>
      </c>
      <c r="AK1564" s="268">
        <v>0.0200495198985446</v>
      </c>
      <c r="AL1564" s="268">
        <v>0.0166410807491557</v>
      </c>
      <c r="AM1564" s="269">
        <v>0.00340843914938893</v>
      </c>
    </row>
    <row r="1565" spans="1:39">
      <c r="A1565" s="279" t="s">
        <v>1972</v>
      </c>
      <c r="B1565" s="280" t="s">
        <v>3366</v>
      </c>
      <c r="C1565" s="262" t="s">
        <v>2568</v>
      </c>
      <c r="D1565" s="280" t="s">
        <v>2569</v>
      </c>
      <c r="E1565" s="263">
        <v>4236</v>
      </c>
      <c r="F1565" s="263">
        <v>79</v>
      </c>
      <c r="G1565" s="263">
        <v>57</v>
      </c>
      <c r="H1565" s="263">
        <v>0</v>
      </c>
      <c r="I1565" s="263">
        <v>0</v>
      </c>
      <c r="J1565" s="264">
        <v>2768</v>
      </c>
      <c r="K1565" s="264">
        <v>68</v>
      </c>
      <c r="L1565" s="264">
        <v>68</v>
      </c>
      <c r="M1565" s="264">
        <v>7</v>
      </c>
      <c r="N1565" s="264">
        <v>0</v>
      </c>
      <c r="O1565" s="264">
        <v>2852</v>
      </c>
      <c r="P1565" s="264">
        <v>86</v>
      </c>
      <c r="Q1565" s="264">
        <v>86</v>
      </c>
      <c r="R1565" s="264">
        <v>38</v>
      </c>
      <c r="S1565" s="264">
        <v>0</v>
      </c>
      <c r="T1565" s="265">
        <v>0.015</v>
      </c>
      <c r="U1565" s="266">
        <v>104987</v>
      </c>
      <c r="V1565" s="266">
        <v>2364</v>
      </c>
      <c r="W1565" s="266">
        <v>2342</v>
      </c>
      <c r="X1565" s="266">
        <v>1</v>
      </c>
      <c r="Y1565" s="264">
        <v>2140</v>
      </c>
      <c r="Z1565" s="267">
        <v>0.0225075485536304</v>
      </c>
      <c r="AA1565" s="267">
        <v>0.0186496694995279</v>
      </c>
      <c r="AB1565" s="267">
        <v>0.0245664739884393</v>
      </c>
      <c r="AC1565" s="268">
        <v>0.0301542776998597</v>
      </c>
      <c r="AD1565" s="269">
        <v>-0.00591680448891145</v>
      </c>
      <c r="AE1565" s="270">
        <v>23592</v>
      </c>
      <c r="AF1565" s="271">
        <v>559</v>
      </c>
      <c r="AG1565" s="271">
        <v>0</v>
      </c>
      <c r="AH1565" s="271">
        <v>24067</v>
      </c>
      <c r="AI1565" s="271">
        <v>577</v>
      </c>
      <c r="AJ1565" s="271">
        <v>0</v>
      </c>
      <c r="AK1565" s="268">
        <v>0.0236944727026111</v>
      </c>
      <c r="AL1565" s="268">
        <v>0.0239747371920057</v>
      </c>
      <c r="AM1565" s="269">
        <v>-0.000280264489394597</v>
      </c>
    </row>
    <row r="1566" spans="1:39">
      <c r="A1566" s="279" t="s">
        <v>1972</v>
      </c>
      <c r="B1566" s="280" t="s">
        <v>3366</v>
      </c>
      <c r="C1566" s="262" t="s">
        <v>2570</v>
      </c>
      <c r="D1566" s="280" t="s">
        <v>2571</v>
      </c>
      <c r="E1566" s="263">
        <v>3304</v>
      </c>
      <c r="F1566" s="263">
        <v>86</v>
      </c>
      <c r="G1566" s="263">
        <v>72</v>
      </c>
      <c r="H1566" s="263">
        <v>0</v>
      </c>
      <c r="I1566" s="263">
        <v>0</v>
      </c>
      <c r="J1566" s="264">
        <v>2192</v>
      </c>
      <c r="K1566" s="264">
        <v>43</v>
      </c>
      <c r="L1566" s="264">
        <v>43</v>
      </c>
      <c r="M1566" s="264">
        <v>0</v>
      </c>
      <c r="N1566" s="264">
        <v>0</v>
      </c>
      <c r="O1566" s="264">
        <v>2240</v>
      </c>
      <c r="P1566" s="264">
        <v>69</v>
      </c>
      <c r="Q1566" s="264">
        <v>69</v>
      </c>
      <c r="R1566" s="264">
        <v>23</v>
      </c>
      <c r="S1566" s="264">
        <v>0</v>
      </c>
      <c r="T1566" s="265">
        <v>0.015</v>
      </c>
      <c r="U1566" s="266">
        <v>85782</v>
      </c>
      <c r="V1566" s="266">
        <v>1787</v>
      </c>
      <c r="W1566" s="266">
        <v>1773</v>
      </c>
      <c r="X1566" s="266">
        <v>0</v>
      </c>
      <c r="Y1566" s="264">
        <v>1589</v>
      </c>
      <c r="Z1566" s="267">
        <v>0.0208318761511739</v>
      </c>
      <c r="AA1566" s="267">
        <v>0.0260290556900726</v>
      </c>
      <c r="AB1566" s="267">
        <v>0.0196167883211679</v>
      </c>
      <c r="AC1566" s="268">
        <v>0.0308035714285714</v>
      </c>
      <c r="AD1566" s="269">
        <v>0.00641226736890476</v>
      </c>
      <c r="AE1566" s="270">
        <v>18952</v>
      </c>
      <c r="AF1566" s="271">
        <v>456</v>
      </c>
      <c r="AG1566" s="271">
        <v>0</v>
      </c>
      <c r="AH1566" s="271">
        <v>18782</v>
      </c>
      <c r="AI1566" s="271">
        <v>347</v>
      </c>
      <c r="AJ1566" s="271">
        <v>0</v>
      </c>
      <c r="AK1566" s="268">
        <v>0.0240607851414099</v>
      </c>
      <c r="AL1566" s="268">
        <v>0.0184751357682888</v>
      </c>
      <c r="AM1566" s="269">
        <v>0.00558564937312109</v>
      </c>
    </row>
    <row r="1567" spans="1:39">
      <c r="A1567" s="279" t="s">
        <v>1972</v>
      </c>
      <c r="B1567" s="280" t="s">
        <v>3366</v>
      </c>
      <c r="C1567" s="262" t="s">
        <v>2572</v>
      </c>
      <c r="D1567" s="280" t="s">
        <v>2573</v>
      </c>
      <c r="E1567" s="263">
        <v>2552</v>
      </c>
      <c r="F1567" s="263">
        <v>67</v>
      </c>
      <c r="G1567" s="263">
        <v>53</v>
      </c>
      <c r="H1567" s="263">
        <v>1</v>
      </c>
      <c r="I1567" s="263">
        <v>0</v>
      </c>
      <c r="J1567" s="264">
        <v>1691</v>
      </c>
      <c r="K1567" s="264">
        <v>44</v>
      </c>
      <c r="L1567" s="264">
        <v>43</v>
      </c>
      <c r="M1567" s="264">
        <v>2</v>
      </c>
      <c r="N1567" s="264">
        <v>0</v>
      </c>
      <c r="O1567" s="264">
        <v>1892</v>
      </c>
      <c r="P1567" s="264">
        <v>55</v>
      </c>
      <c r="Q1567" s="264">
        <v>55</v>
      </c>
      <c r="R1567" s="264">
        <v>33</v>
      </c>
      <c r="S1567" s="264">
        <v>0</v>
      </c>
      <c r="T1567" s="265">
        <v>0.015</v>
      </c>
      <c r="U1567" s="266">
        <v>60615</v>
      </c>
      <c r="V1567" s="266">
        <v>1249</v>
      </c>
      <c r="W1567" s="266">
        <v>1234</v>
      </c>
      <c r="X1567" s="266">
        <v>0</v>
      </c>
      <c r="Y1567" s="264">
        <v>1108</v>
      </c>
      <c r="Z1567" s="267">
        <v>0.0206054606945476</v>
      </c>
      <c r="AA1567" s="267">
        <v>0.0262539184952978</v>
      </c>
      <c r="AB1567" s="267">
        <v>0.02602010644589</v>
      </c>
      <c r="AC1567" s="268">
        <v>0.0290697674418605</v>
      </c>
      <c r="AD1567" s="269">
        <v>0.000233812049407801</v>
      </c>
      <c r="AE1567" s="270">
        <v>14972</v>
      </c>
      <c r="AF1567" s="271">
        <v>314</v>
      </c>
      <c r="AG1567" s="271">
        <v>0</v>
      </c>
      <c r="AH1567" s="271">
        <v>13534</v>
      </c>
      <c r="AI1567" s="271">
        <v>263</v>
      </c>
      <c r="AJ1567" s="271">
        <v>0</v>
      </c>
      <c r="AK1567" s="268">
        <v>0.0209724819663372</v>
      </c>
      <c r="AL1567" s="268">
        <v>0.0194325402689523</v>
      </c>
      <c r="AM1567" s="269">
        <v>0.0015399416973849</v>
      </c>
    </row>
    <row r="1568" spans="1:39">
      <c r="A1568" s="279" t="s">
        <v>1972</v>
      </c>
      <c r="B1568" s="280" t="s">
        <v>3366</v>
      </c>
      <c r="C1568" s="262" t="s">
        <v>2574</v>
      </c>
      <c r="D1568" s="280" t="s">
        <v>2575</v>
      </c>
      <c r="E1568" s="263">
        <v>2093</v>
      </c>
      <c r="F1568" s="263">
        <v>36</v>
      </c>
      <c r="G1568" s="263">
        <v>32</v>
      </c>
      <c r="H1568" s="263">
        <v>0</v>
      </c>
      <c r="I1568" s="263">
        <v>0</v>
      </c>
      <c r="J1568" s="264">
        <v>1287</v>
      </c>
      <c r="K1568" s="264">
        <v>15</v>
      </c>
      <c r="L1568" s="264">
        <v>15</v>
      </c>
      <c r="M1568" s="264">
        <v>4</v>
      </c>
      <c r="N1568" s="264">
        <v>0</v>
      </c>
      <c r="O1568" s="264">
        <v>1378</v>
      </c>
      <c r="P1568" s="264">
        <v>22</v>
      </c>
      <c r="Q1568" s="264">
        <v>22</v>
      </c>
      <c r="R1568" s="264">
        <v>13</v>
      </c>
      <c r="S1568" s="264">
        <v>0</v>
      </c>
      <c r="T1568" s="265">
        <v>0.015</v>
      </c>
      <c r="U1568" s="266">
        <v>54474</v>
      </c>
      <c r="V1568" s="266">
        <v>592</v>
      </c>
      <c r="W1568" s="266">
        <v>587</v>
      </c>
      <c r="X1568" s="266">
        <v>0</v>
      </c>
      <c r="Y1568" s="264">
        <v>530</v>
      </c>
      <c r="Z1568" s="267">
        <v>0.0108675698498366</v>
      </c>
      <c r="AA1568" s="267">
        <v>0.0172001911132346</v>
      </c>
      <c r="AB1568" s="267">
        <v>0.0116550116550117</v>
      </c>
      <c r="AC1568" s="268">
        <v>0.0159651669085631</v>
      </c>
      <c r="AD1568" s="269">
        <v>0.00554517945822294</v>
      </c>
      <c r="AE1568" s="270">
        <v>11891</v>
      </c>
      <c r="AF1568" s="271">
        <v>153</v>
      </c>
      <c r="AG1568" s="271">
        <v>0</v>
      </c>
      <c r="AH1568" s="271">
        <v>12388</v>
      </c>
      <c r="AI1568" s="271">
        <v>133</v>
      </c>
      <c r="AJ1568" s="271">
        <v>0</v>
      </c>
      <c r="AK1568" s="268">
        <v>0.0128668741064671</v>
      </c>
      <c r="AL1568" s="268">
        <v>0.0107361963190184</v>
      </c>
      <c r="AM1568" s="269">
        <v>0.00213067778744867</v>
      </c>
    </row>
    <row r="1569" spans="1:39">
      <c r="A1569" s="279" t="s">
        <v>1972</v>
      </c>
      <c r="B1569" s="280" t="s">
        <v>3366</v>
      </c>
      <c r="C1569" s="262" t="s">
        <v>2576</v>
      </c>
      <c r="D1569" s="280" t="s">
        <v>2577</v>
      </c>
      <c r="E1569" s="263">
        <v>3147</v>
      </c>
      <c r="F1569" s="263">
        <v>43</v>
      </c>
      <c r="G1569" s="263">
        <v>29</v>
      </c>
      <c r="H1569" s="263">
        <v>0</v>
      </c>
      <c r="I1569" s="263">
        <v>0</v>
      </c>
      <c r="J1569" s="264">
        <v>2062</v>
      </c>
      <c r="K1569" s="264">
        <v>31</v>
      </c>
      <c r="L1569" s="264">
        <v>31</v>
      </c>
      <c r="M1569" s="264">
        <v>1</v>
      </c>
      <c r="N1569" s="264">
        <v>0</v>
      </c>
      <c r="O1569" s="264">
        <v>1994</v>
      </c>
      <c r="P1569" s="264">
        <v>50</v>
      </c>
      <c r="Q1569" s="264">
        <v>50</v>
      </c>
      <c r="R1569" s="264">
        <v>11</v>
      </c>
      <c r="S1569" s="264">
        <v>0</v>
      </c>
      <c r="T1569" s="265">
        <v>0.015</v>
      </c>
      <c r="U1569" s="266">
        <v>77701</v>
      </c>
      <c r="V1569" s="266">
        <v>1293</v>
      </c>
      <c r="W1569" s="266">
        <v>1279</v>
      </c>
      <c r="X1569" s="266">
        <v>0</v>
      </c>
      <c r="Y1569" s="264">
        <v>1158</v>
      </c>
      <c r="Z1569" s="267">
        <v>0.0166407124747429</v>
      </c>
      <c r="AA1569" s="267">
        <v>0.0136638068001271</v>
      </c>
      <c r="AB1569" s="267">
        <v>0.0150339476236663</v>
      </c>
      <c r="AC1569" s="268">
        <v>0.0250752256770311</v>
      </c>
      <c r="AD1569" s="269">
        <v>-0.00137014082353924</v>
      </c>
      <c r="AE1569" s="270">
        <v>17307</v>
      </c>
      <c r="AF1569" s="271">
        <v>279</v>
      </c>
      <c r="AG1569" s="271">
        <v>0</v>
      </c>
      <c r="AH1569" s="271">
        <v>17618</v>
      </c>
      <c r="AI1569" s="271">
        <v>292</v>
      </c>
      <c r="AJ1569" s="271">
        <v>0</v>
      </c>
      <c r="AK1569" s="268">
        <v>0.016120644825793</v>
      </c>
      <c r="AL1569" s="268">
        <v>0.0165739584515836</v>
      </c>
      <c r="AM1569" s="269">
        <v>-0.000453313625790576</v>
      </c>
    </row>
    <row r="1570" spans="1:39">
      <c r="A1570" s="279" t="s">
        <v>1972</v>
      </c>
      <c r="B1570" s="280" t="s">
        <v>3366</v>
      </c>
      <c r="C1570" s="262" t="s">
        <v>2578</v>
      </c>
      <c r="D1570" s="280" t="s">
        <v>2579</v>
      </c>
      <c r="E1570" s="263">
        <v>2530</v>
      </c>
      <c r="F1570" s="263">
        <v>51</v>
      </c>
      <c r="G1570" s="263">
        <v>41</v>
      </c>
      <c r="H1570" s="263">
        <v>0</v>
      </c>
      <c r="I1570" s="263">
        <v>0</v>
      </c>
      <c r="J1570" s="264">
        <v>1659</v>
      </c>
      <c r="K1570" s="264">
        <v>3</v>
      </c>
      <c r="L1570" s="264">
        <v>3</v>
      </c>
      <c r="M1570" s="264">
        <v>0</v>
      </c>
      <c r="N1570" s="264">
        <v>0</v>
      </c>
      <c r="O1570" s="264">
        <v>1854</v>
      </c>
      <c r="P1570" s="264">
        <v>32</v>
      </c>
      <c r="Q1570" s="264">
        <v>32</v>
      </c>
      <c r="R1570" s="264">
        <v>4</v>
      </c>
      <c r="S1570" s="264">
        <v>0</v>
      </c>
      <c r="T1570" s="265">
        <v>0.015</v>
      </c>
      <c r="U1570" s="266">
        <v>62118</v>
      </c>
      <c r="V1570" s="266">
        <v>942</v>
      </c>
      <c r="W1570" s="266">
        <v>932</v>
      </c>
      <c r="X1570" s="266">
        <v>0</v>
      </c>
      <c r="Y1570" s="264">
        <v>842</v>
      </c>
      <c r="Z1570" s="267">
        <v>0.0151646865642809</v>
      </c>
      <c r="AA1570" s="267">
        <v>0.0201581027667984</v>
      </c>
      <c r="AB1570" s="267">
        <v>0.00180831826401447</v>
      </c>
      <c r="AC1570" s="268">
        <v>0.017259978425027</v>
      </c>
      <c r="AD1570" s="269">
        <v>0.018349784502784</v>
      </c>
      <c r="AE1570" s="270">
        <v>13941</v>
      </c>
      <c r="AF1570" s="271">
        <v>192</v>
      </c>
      <c r="AG1570" s="271">
        <v>0</v>
      </c>
      <c r="AH1570" s="271">
        <v>13730</v>
      </c>
      <c r="AI1570" s="271">
        <v>219</v>
      </c>
      <c r="AJ1570" s="271">
        <v>0</v>
      </c>
      <c r="AK1570" s="268">
        <v>0.0137723262319776</v>
      </c>
      <c r="AL1570" s="268">
        <v>0.0159504734158776</v>
      </c>
      <c r="AM1570" s="269">
        <v>-0.00217814718390002</v>
      </c>
    </row>
    <row r="1571" spans="1:39">
      <c r="A1571" s="279" t="s">
        <v>1972</v>
      </c>
      <c r="B1571" s="280" t="s">
        <v>3366</v>
      </c>
      <c r="C1571" s="262" t="s">
        <v>2580</v>
      </c>
      <c r="D1571" s="280" t="s">
        <v>2581</v>
      </c>
      <c r="E1571" s="263">
        <v>926</v>
      </c>
      <c r="F1571" s="263">
        <v>13</v>
      </c>
      <c r="G1571" s="263">
        <v>11</v>
      </c>
      <c r="H1571" s="263">
        <v>0</v>
      </c>
      <c r="I1571" s="263">
        <v>0</v>
      </c>
      <c r="J1571" s="264">
        <v>568</v>
      </c>
      <c r="K1571" s="264">
        <v>13</v>
      </c>
      <c r="L1571" s="264">
        <v>13</v>
      </c>
      <c r="M1571" s="264">
        <v>1</v>
      </c>
      <c r="N1571" s="264">
        <v>0</v>
      </c>
      <c r="O1571" s="264">
        <v>649</v>
      </c>
      <c r="P1571" s="264">
        <v>21</v>
      </c>
      <c r="Q1571" s="264">
        <v>21</v>
      </c>
      <c r="R1571" s="264">
        <v>11</v>
      </c>
      <c r="S1571" s="264">
        <v>0</v>
      </c>
      <c r="T1571" s="265">
        <v>0.015</v>
      </c>
      <c r="U1571" s="266">
        <v>25310</v>
      </c>
      <c r="V1571" s="266">
        <v>389</v>
      </c>
      <c r="W1571" s="266">
        <v>386</v>
      </c>
      <c r="X1571" s="266">
        <v>0</v>
      </c>
      <c r="Y1571" s="264">
        <v>351</v>
      </c>
      <c r="Z1571" s="267">
        <v>0.0153694192018965</v>
      </c>
      <c r="AA1571" s="267">
        <v>0.0140388768898488</v>
      </c>
      <c r="AB1571" s="267">
        <v>0.022887323943662</v>
      </c>
      <c r="AC1571" s="268">
        <v>0.0323574730354391</v>
      </c>
      <c r="AD1571" s="269">
        <v>-0.00884844705381316</v>
      </c>
      <c r="AE1571" s="270">
        <v>5420</v>
      </c>
      <c r="AF1571" s="271">
        <v>79</v>
      </c>
      <c r="AG1571" s="271">
        <v>0</v>
      </c>
      <c r="AH1571" s="271">
        <v>5759</v>
      </c>
      <c r="AI1571" s="271">
        <v>79</v>
      </c>
      <c r="AJ1571" s="271">
        <v>0</v>
      </c>
      <c r="AK1571" s="268">
        <v>0.0145756457564576</v>
      </c>
      <c r="AL1571" s="268">
        <v>0.0137176593158534</v>
      </c>
      <c r="AM1571" s="269">
        <v>0.000857986440604119</v>
      </c>
    </row>
    <row r="1572" spans="1:39">
      <c r="A1572" s="279" t="s">
        <v>1972</v>
      </c>
      <c r="B1572" s="280" t="s">
        <v>3366</v>
      </c>
      <c r="C1572" s="262" t="s">
        <v>2582</v>
      </c>
      <c r="D1572" s="280" t="s">
        <v>2583</v>
      </c>
      <c r="E1572" s="263">
        <v>4212</v>
      </c>
      <c r="F1572" s="263">
        <v>32</v>
      </c>
      <c r="G1572" s="263">
        <v>27</v>
      </c>
      <c r="H1572" s="263">
        <v>0</v>
      </c>
      <c r="I1572" s="263">
        <v>0</v>
      </c>
      <c r="J1572" s="264">
        <v>2758</v>
      </c>
      <c r="K1572" s="264">
        <v>47</v>
      </c>
      <c r="L1572" s="264">
        <v>47</v>
      </c>
      <c r="M1572" s="264">
        <v>0</v>
      </c>
      <c r="N1572" s="264">
        <v>0</v>
      </c>
      <c r="O1572" s="264">
        <v>2874</v>
      </c>
      <c r="P1572" s="264">
        <v>55</v>
      </c>
      <c r="Q1572" s="264">
        <v>55</v>
      </c>
      <c r="R1572" s="264">
        <v>13</v>
      </c>
      <c r="S1572" s="264">
        <v>0</v>
      </c>
      <c r="T1572" s="265">
        <v>0.015</v>
      </c>
      <c r="U1572" s="266">
        <v>106430</v>
      </c>
      <c r="V1572" s="266">
        <v>1645</v>
      </c>
      <c r="W1572" s="266">
        <v>1640</v>
      </c>
      <c r="X1572" s="266">
        <v>0</v>
      </c>
      <c r="Y1572" s="264">
        <v>1502</v>
      </c>
      <c r="Z1572" s="267">
        <v>0.0154561683735789</v>
      </c>
      <c r="AA1572" s="267">
        <v>0.00759734093067426</v>
      </c>
      <c r="AB1572" s="267">
        <v>0.0170413343002176</v>
      </c>
      <c r="AC1572" s="268">
        <v>0.0191370911621434</v>
      </c>
      <c r="AD1572" s="269">
        <v>-0.00944399336954329</v>
      </c>
      <c r="AE1572" s="270">
        <v>23488</v>
      </c>
      <c r="AF1572" s="271">
        <v>357</v>
      </c>
      <c r="AG1572" s="271">
        <v>0</v>
      </c>
      <c r="AH1572" s="271">
        <v>23375</v>
      </c>
      <c r="AI1572" s="271">
        <v>373</v>
      </c>
      <c r="AJ1572" s="271">
        <v>0</v>
      </c>
      <c r="AK1572" s="268">
        <v>0.0151992506811989</v>
      </c>
      <c r="AL1572" s="268">
        <v>0.0159572192513369</v>
      </c>
      <c r="AM1572" s="269">
        <v>-0.000757968570137987</v>
      </c>
    </row>
    <row r="1573" spans="1:39">
      <c r="A1573" s="279" t="s">
        <v>1972</v>
      </c>
      <c r="B1573" s="280" t="s">
        <v>3367</v>
      </c>
      <c r="C1573" s="262" t="s">
        <v>2584</v>
      </c>
      <c r="D1573" s="280" t="s">
        <v>2585</v>
      </c>
      <c r="E1573" s="263">
        <v>6426</v>
      </c>
      <c r="F1573" s="263">
        <v>76</v>
      </c>
      <c r="G1573" s="263">
        <v>57</v>
      </c>
      <c r="H1573" s="263">
        <v>0</v>
      </c>
      <c r="I1573" s="263">
        <v>0</v>
      </c>
      <c r="J1573" s="264">
        <v>4062</v>
      </c>
      <c r="K1573" s="264">
        <v>94</v>
      </c>
      <c r="L1573" s="264">
        <v>93</v>
      </c>
      <c r="M1573" s="264">
        <v>10</v>
      </c>
      <c r="N1573" s="264">
        <v>0</v>
      </c>
      <c r="O1573" s="264">
        <v>4436</v>
      </c>
      <c r="P1573" s="264">
        <v>79</v>
      </c>
      <c r="Q1573" s="264">
        <v>79</v>
      </c>
      <c r="R1573" s="264">
        <v>26</v>
      </c>
      <c r="S1573" s="264">
        <v>0</v>
      </c>
      <c r="T1573" s="265">
        <v>0.015</v>
      </c>
      <c r="U1573" s="266">
        <v>161081</v>
      </c>
      <c r="V1573" s="266">
        <v>2504</v>
      </c>
      <c r="W1573" s="266">
        <v>2481</v>
      </c>
      <c r="X1573" s="266">
        <v>1</v>
      </c>
      <c r="Y1573" s="264">
        <v>2243</v>
      </c>
      <c r="Z1573" s="267">
        <v>0.0155387662107884</v>
      </c>
      <c r="AA1573" s="267">
        <v>0.0118269530034236</v>
      </c>
      <c r="AB1573" s="267">
        <v>0.0231413096996553</v>
      </c>
      <c r="AC1573" s="268">
        <v>0.0178088367899008</v>
      </c>
      <c r="AD1573" s="269">
        <v>-0.0113143566962318</v>
      </c>
      <c r="AE1573" s="270">
        <v>36646</v>
      </c>
      <c r="AF1573" s="271">
        <v>594</v>
      </c>
      <c r="AG1573" s="271">
        <v>0</v>
      </c>
      <c r="AH1573" s="271">
        <v>35523</v>
      </c>
      <c r="AI1573" s="271">
        <v>469</v>
      </c>
      <c r="AJ1573" s="271">
        <v>0</v>
      </c>
      <c r="AK1573" s="268">
        <v>0.0162091360585057</v>
      </c>
      <c r="AL1573" s="268">
        <v>0.0132027137347634</v>
      </c>
      <c r="AM1573" s="269">
        <v>0.00300642232374231</v>
      </c>
    </row>
    <row r="1574" spans="1:39">
      <c r="A1574" s="279" t="s">
        <v>1972</v>
      </c>
      <c r="B1574" s="280" t="s">
        <v>3367</v>
      </c>
      <c r="C1574" s="262" t="s">
        <v>2586</v>
      </c>
      <c r="D1574" s="280" t="s">
        <v>2587</v>
      </c>
      <c r="E1574" s="263">
        <v>8863</v>
      </c>
      <c r="F1574" s="263">
        <v>60</v>
      </c>
      <c r="G1574" s="263">
        <v>45</v>
      </c>
      <c r="H1574" s="263">
        <v>3</v>
      </c>
      <c r="I1574" s="263">
        <v>0</v>
      </c>
      <c r="J1574" s="264">
        <v>5501</v>
      </c>
      <c r="K1574" s="264">
        <v>88</v>
      </c>
      <c r="L1574" s="264">
        <v>87</v>
      </c>
      <c r="M1574" s="264">
        <v>0</v>
      </c>
      <c r="N1574" s="264">
        <v>0</v>
      </c>
      <c r="O1574" s="264">
        <v>6543</v>
      </c>
      <c r="P1574" s="264">
        <v>122</v>
      </c>
      <c r="Q1574" s="264">
        <v>122</v>
      </c>
      <c r="R1574" s="264">
        <v>50</v>
      </c>
      <c r="S1574" s="264">
        <v>0</v>
      </c>
      <c r="T1574" s="265">
        <v>0.015</v>
      </c>
      <c r="U1574" s="266">
        <v>231033</v>
      </c>
      <c r="V1574" s="266">
        <v>3098</v>
      </c>
      <c r="W1574" s="266">
        <v>3080</v>
      </c>
      <c r="X1574" s="266">
        <v>0</v>
      </c>
      <c r="Y1574" s="264">
        <v>2836</v>
      </c>
      <c r="Z1574" s="267">
        <v>0.0134093397912852</v>
      </c>
      <c r="AA1574" s="267">
        <v>0.00676971680018053</v>
      </c>
      <c r="AB1574" s="267">
        <v>0.0159970914379204</v>
      </c>
      <c r="AC1574" s="268">
        <v>0.0186458810942993</v>
      </c>
      <c r="AD1574" s="269">
        <v>-0.00922737463773985</v>
      </c>
      <c r="AE1574" s="270">
        <v>51718</v>
      </c>
      <c r="AF1574" s="271">
        <v>678</v>
      </c>
      <c r="AG1574" s="271">
        <v>0</v>
      </c>
      <c r="AH1574" s="271">
        <v>52214</v>
      </c>
      <c r="AI1574" s="271">
        <v>743</v>
      </c>
      <c r="AJ1574" s="271">
        <v>0</v>
      </c>
      <c r="AK1574" s="268">
        <v>0.0131095556672725</v>
      </c>
      <c r="AL1574" s="268">
        <v>0.0142299000268127</v>
      </c>
      <c r="AM1574" s="269">
        <v>-0.00112034435954022</v>
      </c>
    </row>
    <row r="1575" spans="1:39">
      <c r="A1575" s="279" t="s">
        <v>1972</v>
      </c>
      <c r="B1575" s="280" t="s">
        <v>3367</v>
      </c>
      <c r="C1575" s="262" t="s">
        <v>2588</v>
      </c>
      <c r="D1575" s="280" t="s">
        <v>2589</v>
      </c>
      <c r="E1575" s="263">
        <v>2679</v>
      </c>
      <c r="F1575" s="263">
        <v>26</v>
      </c>
      <c r="G1575" s="263">
        <v>15</v>
      </c>
      <c r="H1575" s="263">
        <v>0</v>
      </c>
      <c r="I1575" s="263">
        <v>0</v>
      </c>
      <c r="J1575" s="264">
        <v>1702</v>
      </c>
      <c r="K1575" s="264">
        <v>28</v>
      </c>
      <c r="L1575" s="264">
        <v>28</v>
      </c>
      <c r="M1575" s="264">
        <v>3</v>
      </c>
      <c r="N1575" s="264">
        <v>0</v>
      </c>
      <c r="O1575" s="264">
        <v>2062</v>
      </c>
      <c r="P1575" s="264">
        <v>41</v>
      </c>
      <c r="Q1575" s="264">
        <v>41</v>
      </c>
      <c r="R1575" s="264">
        <v>21</v>
      </c>
      <c r="S1575" s="264">
        <v>0</v>
      </c>
      <c r="T1575" s="265">
        <v>0.015</v>
      </c>
      <c r="U1575" s="266">
        <v>71089</v>
      </c>
      <c r="V1575" s="266">
        <v>931</v>
      </c>
      <c r="W1575" s="266">
        <v>920</v>
      </c>
      <c r="X1575" s="266">
        <v>0</v>
      </c>
      <c r="Y1575" s="264">
        <v>847</v>
      </c>
      <c r="Z1575" s="267">
        <v>0.013096259618225</v>
      </c>
      <c r="AA1575" s="267">
        <v>0.00970511384845091</v>
      </c>
      <c r="AB1575" s="267">
        <v>0.0164512338425382</v>
      </c>
      <c r="AC1575" s="268">
        <v>0.0198836081474297</v>
      </c>
      <c r="AD1575" s="269">
        <v>-0.00674611999408728</v>
      </c>
      <c r="AE1575" s="270">
        <v>16086</v>
      </c>
      <c r="AF1575" s="271">
        <v>217</v>
      </c>
      <c r="AG1575" s="271">
        <v>0</v>
      </c>
      <c r="AH1575" s="271">
        <v>16291</v>
      </c>
      <c r="AI1575" s="271">
        <v>202</v>
      </c>
      <c r="AJ1575" s="271">
        <v>0</v>
      </c>
      <c r="AK1575" s="268">
        <v>0.0134899912967798</v>
      </c>
      <c r="AL1575" s="268">
        <v>0.0123994843778774</v>
      </c>
      <c r="AM1575" s="269">
        <v>0.00109050691890245</v>
      </c>
    </row>
    <row r="1576" spans="1:39">
      <c r="A1576" s="279" t="s">
        <v>1972</v>
      </c>
      <c r="B1576" s="280" t="s">
        <v>3367</v>
      </c>
      <c r="C1576" s="262" t="s">
        <v>2590</v>
      </c>
      <c r="D1576" s="280" t="s">
        <v>2591</v>
      </c>
      <c r="E1576" s="263">
        <v>7509</v>
      </c>
      <c r="F1576" s="263">
        <v>118</v>
      </c>
      <c r="G1576" s="263">
        <v>80</v>
      </c>
      <c r="H1576" s="263">
        <v>0</v>
      </c>
      <c r="I1576" s="263">
        <v>0</v>
      </c>
      <c r="J1576" s="264">
        <v>4714</v>
      </c>
      <c r="K1576" s="264">
        <v>81</v>
      </c>
      <c r="L1576" s="264">
        <v>81</v>
      </c>
      <c r="M1576" s="264">
        <v>1</v>
      </c>
      <c r="N1576" s="264">
        <v>0</v>
      </c>
      <c r="O1576" s="264">
        <v>5302</v>
      </c>
      <c r="P1576" s="264">
        <v>142</v>
      </c>
      <c r="Q1576" s="264">
        <v>142</v>
      </c>
      <c r="R1576" s="264">
        <v>29</v>
      </c>
      <c r="S1576" s="264">
        <v>0</v>
      </c>
      <c r="T1576" s="265">
        <v>0.015</v>
      </c>
      <c r="U1576" s="266">
        <v>187877</v>
      </c>
      <c r="V1576" s="266">
        <v>3327</v>
      </c>
      <c r="W1576" s="266">
        <v>3289</v>
      </c>
      <c r="X1576" s="266">
        <v>1</v>
      </c>
      <c r="Y1576" s="264">
        <v>2925</v>
      </c>
      <c r="Z1576" s="267">
        <v>0.0177030716905209</v>
      </c>
      <c r="AA1576" s="267">
        <v>0.0157144759621787</v>
      </c>
      <c r="AB1576" s="267">
        <v>0.0171828595672465</v>
      </c>
      <c r="AC1576" s="268">
        <v>0.026782346284421</v>
      </c>
      <c r="AD1576" s="269">
        <v>-0.00146838360506778</v>
      </c>
      <c r="AE1576" s="270">
        <v>42228</v>
      </c>
      <c r="AF1576" s="271">
        <v>831</v>
      </c>
      <c r="AG1576" s="271">
        <v>1</v>
      </c>
      <c r="AH1576" s="271">
        <v>42057</v>
      </c>
      <c r="AI1576" s="271">
        <v>645</v>
      </c>
      <c r="AJ1576" s="271">
        <v>0</v>
      </c>
      <c r="AK1576" s="268">
        <v>0.0196552050772</v>
      </c>
      <c r="AL1576" s="268">
        <v>0.0153363292674228</v>
      </c>
      <c r="AM1576" s="269">
        <v>0.00431887580977718</v>
      </c>
    </row>
    <row r="1577" spans="1:39">
      <c r="A1577" s="279" t="s">
        <v>1972</v>
      </c>
      <c r="B1577" s="280" t="s">
        <v>3367</v>
      </c>
      <c r="C1577" s="262" t="s">
        <v>2592</v>
      </c>
      <c r="D1577" s="280" t="s">
        <v>2593</v>
      </c>
      <c r="E1577" s="263">
        <v>8179</v>
      </c>
      <c r="F1577" s="263">
        <v>103</v>
      </c>
      <c r="G1577" s="263">
        <v>77</v>
      </c>
      <c r="H1577" s="263">
        <v>0</v>
      </c>
      <c r="I1577" s="263">
        <v>0</v>
      </c>
      <c r="J1577" s="264">
        <v>5230</v>
      </c>
      <c r="K1577" s="264">
        <v>113</v>
      </c>
      <c r="L1577" s="264">
        <v>113</v>
      </c>
      <c r="M1577" s="264">
        <v>9</v>
      </c>
      <c r="N1577" s="264">
        <v>0</v>
      </c>
      <c r="O1577" s="264">
        <v>6551</v>
      </c>
      <c r="P1577" s="264">
        <v>117</v>
      </c>
      <c r="Q1577" s="264">
        <v>117</v>
      </c>
      <c r="R1577" s="264">
        <v>41</v>
      </c>
      <c r="S1577" s="264">
        <v>0</v>
      </c>
      <c r="T1577" s="265">
        <v>0.015</v>
      </c>
      <c r="U1577" s="266">
        <v>217791</v>
      </c>
      <c r="V1577" s="266">
        <v>3602</v>
      </c>
      <c r="W1577" s="266">
        <v>3575</v>
      </c>
      <c r="X1577" s="266">
        <v>3</v>
      </c>
      <c r="Y1577" s="264">
        <v>3280</v>
      </c>
      <c r="Z1577" s="267">
        <v>0.0165250171035534</v>
      </c>
      <c r="AA1577" s="267">
        <v>0.0125932265558137</v>
      </c>
      <c r="AB1577" s="267">
        <v>0.0216061185468451</v>
      </c>
      <c r="AC1577" s="268">
        <v>0.0178598687223325</v>
      </c>
      <c r="AD1577" s="269">
        <v>-0.00901289199103146</v>
      </c>
      <c r="AE1577" s="270">
        <v>49192</v>
      </c>
      <c r="AF1577" s="271">
        <v>828</v>
      </c>
      <c r="AG1577" s="271">
        <v>0</v>
      </c>
      <c r="AH1577" s="271">
        <v>49627</v>
      </c>
      <c r="AI1577" s="271">
        <v>742</v>
      </c>
      <c r="AJ1577" s="271">
        <v>1</v>
      </c>
      <c r="AK1577" s="268">
        <v>0.0168320052040982</v>
      </c>
      <c r="AL1577" s="268">
        <v>0.0149313881556411</v>
      </c>
      <c r="AM1577" s="269">
        <v>0.00190061704845715</v>
      </c>
    </row>
    <row r="1578" spans="1:39">
      <c r="A1578" s="279" t="s">
        <v>1972</v>
      </c>
      <c r="B1578" s="280" t="s">
        <v>3367</v>
      </c>
      <c r="C1578" s="262" t="s">
        <v>2594</v>
      </c>
      <c r="D1578" s="280" t="s">
        <v>2595</v>
      </c>
      <c r="E1578" s="263">
        <v>5306</v>
      </c>
      <c r="F1578" s="263">
        <v>61</v>
      </c>
      <c r="G1578" s="263">
        <v>51</v>
      </c>
      <c r="H1578" s="263">
        <v>0</v>
      </c>
      <c r="I1578" s="263">
        <v>0</v>
      </c>
      <c r="J1578" s="264">
        <v>3266</v>
      </c>
      <c r="K1578" s="264">
        <v>51</v>
      </c>
      <c r="L1578" s="264">
        <v>51</v>
      </c>
      <c r="M1578" s="264">
        <v>2</v>
      </c>
      <c r="N1578" s="264">
        <v>0</v>
      </c>
      <c r="O1578" s="264">
        <v>3536</v>
      </c>
      <c r="P1578" s="264">
        <v>66</v>
      </c>
      <c r="Q1578" s="264">
        <v>66</v>
      </c>
      <c r="R1578" s="264">
        <v>36</v>
      </c>
      <c r="S1578" s="264">
        <v>0</v>
      </c>
      <c r="T1578" s="265">
        <v>0.015</v>
      </c>
      <c r="U1578" s="266">
        <v>127503</v>
      </c>
      <c r="V1578" s="266">
        <v>1752</v>
      </c>
      <c r="W1578" s="266">
        <v>1742</v>
      </c>
      <c r="X1578" s="266">
        <v>0</v>
      </c>
      <c r="Y1578" s="264">
        <v>1595</v>
      </c>
      <c r="Z1578" s="267">
        <v>0.0137408531563963</v>
      </c>
      <c r="AA1578" s="267">
        <v>0.0114964191481342</v>
      </c>
      <c r="AB1578" s="267">
        <v>0.0156154317207593</v>
      </c>
      <c r="AC1578" s="268">
        <v>0.0186651583710407</v>
      </c>
      <c r="AD1578" s="269">
        <v>-0.00411901257262515</v>
      </c>
      <c r="AE1578" s="270">
        <v>29789</v>
      </c>
      <c r="AF1578" s="271">
        <v>419</v>
      </c>
      <c r="AG1578" s="271">
        <v>0</v>
      </c>
      <c r="AH1578" s="271">
        <v>28446</v>
      </c>
      <c r="AI1578" s="271">
        <v>363</v>
      </c>
      <c r="AJ1578" s="271">
        <v>0</v>
      </c>
      <c r="AK1578" s="268">
        <v>0.014065594682601</v>
      </c>
      <c r="AL1578" s="268">
        <v>0.0127610208816705</v>
      </c>
      <c r="AM1578" s="269">
        <v>0.00130457380093043</v>
      </c>
    </row>
    <row r="1579" spans="1:39">
      <c r="A1579" s="279" t="s">
        <v>1972</v>
      </c>
      <c r="B1579" s="280" t="s">
        <v>3367</v>
      </c>
      <c r="C1579" s="262" t="s">
        <v>2596</v>
      </c>
      <c r="D1579" s="280" t="s">
        <v>2597</v>
      </c>
      <c r="E1579" s="263">
        <v>5101</v>
      </c>
      <c r="F1579" s="263">
        <v>44</v>
      </c>
      <c r="G1579" s="263">
        <v>27</v>
      </c>
      <c r="H1579" s="263">
        <v>0</v>
      </c>
      <c r="I1579" s="263">
        <v>0</v>
      </c>
      <c r="J1579" s="264">
        <v>3282</v>
      </c>
      <c r="K1579" s="264">
        <v>48</v>
      </c>
      <c r="L1579" s="264">
        <v>48</v>
      </c>
      <c r="M1579" s="264">
        <v>3</v>
      </c>
      <c r="N1579" s="264">
        <v>0</v>
      </c>
      <c r="O1579" s="264">
        <v>3507</v>
      </c>
      <c r="P1579" s="264">
        <v>39</v>
      </c>
      <c r="Q1579" s="264">
        <v>39</v>
      </c>
      <c r="R1579" s="264">
        <v>16</v>
      </c>
      <c r="S1579" s="264">
        <v>0</v>
      </c>
      <c r="T1579" s="265">
        <v>0.015</v>
      </c>
      <c r="U1579" s="266">
        <v>133610</v>
      </c>
      <c r="V1579" s="266">
        <v>1441</v>
      </c>
      <c r="W1579" s="266">
        <v>1424</v>
      </c>
      <c r="X1579" s="266">
        <v>0</v>
      </c>
      <c r="Y1579" s="264">
        <v>1309</v>
      </c>
      <c r="Z1579" s="267">
        <v>0.0107851208741861</v>
      </c>
      <c r="AA1579" s="267">
        <v>0.00862575965496961</v>
      </c>
      <c r="AB1579" s="267">
        <v>0.0146252285191956</v>
      </c>
      <c r="AC1579" s="268">
        <v>0.0111206159110351</v>
      </c>
      <c r="AD1579" s="269">
        <v>-0.005999468864226</v>
      </c>
      <c r="AE1579" s="270">
        <v>29873</v>
      </c>
      <c r="AF1579" s="271">
        <v>354</v>
      </c>
      <c r="AG1579" s="271">
        <v>0</v>
      </c>
      <c r="AH1579" s="271">
        <v>30653</v>
      </c>
      <c r="AI1579" s="271">
        <v>309</v>
      </c>
      <c r="AJ1579" s="271">
        <v>0</v>
      </c>
      <c r="AK1579" s="268">
        <v>0.0118501657014696</v>
      </c>
      <c r="AL1579" s="268">
        <v>0.0100805793886406</v>
      </c>
      <c r="AM1579" s="269">
        <v>0.00176958631282896</v>
      </c>
    </row>
    <row r="1580" spans="1:39">
      <c r="A1580" s="279" t="s">
        <v>1972</v>
      </c>
      <c r="B1580" s="280" t="s">
        <v>3367</v>
      </c>
      <c r="C1580" s="262" t="s">
        <v>2598</v>
      </c>
      <c r="D1580" s="280" t="s">
        <v>2599</v>
      </c>
      <c r="E1580" s="263">
        <v>4610</v>
      </c>
      <c r="F1580" s="263">
        <v>93</v>
      </c>
      <c r="G1580" s="263">
        <v>44</v>
      </c>
      <c r="H1580" s="263">
        <v>0</v>
      </c>
      <c r="I1580" s="263">
        <v>0</v>
      </c>
      <c r="J1580" s="264">
        <v>2949</v>
      </c>
      <c r="K1580" s="264">
        <v>59</v>
      </c>
      <c r="L1580" s="264">
        <v>59</v>
      </c>
      <c r="M1580" s="264">
        <v>1</v>
      </c>
      <c r="N1580" s="264">
        <v>0</v>
      </c>
      <c r="O1580" s="264">
        <v>3232</v>
      </c>
      <c r="P1580" s="264">
        <v>74</v>
      </c>
      <c r="Q1580" s="264">
        <v>74</v>
      </c>
      <c r="R1580" s="264">
        <v>7</v>
      </c>
      <c r="S1580" s="264">
        <v>0</v>
      </c>
      <c r="T1580" s="265">
        <v>0.015</v>
      </c>
      <c r="U1580" s="266">
        <v>121167</v>
      </c>
      <c r="V1580" s="266">
        <v>2639</v>
      </c>
      <c r="W1580" s="266">
        <v>2589</v>
      </c>
      <c r="X1580" s="266">
        <v>1</v>
      </c>
      <c r="Y1580" s="264">
        <v>2343</v>
      </c>
      <c r="Z1580" s="267">
        <v>0.0217716044797676</v>
      </c>
      <c r="AA1580" s="267">
        <v>0.020173535791757</v>
      </c>
      <c r="AB1580" s="267">
        <v>0.0200067819599864</v>
      </c>
      <c r="AC1580" s="268">
        <v>0.0228960396039604</v>
      </c>
      <c r="AD1580" s="269">
        <v>0.000166753831770613</v>
      </c>
      <c r="AE1580" s="270">
        <v>26679</v>
      </c>
      <c r="AF1580" s="271">
        <v>644</v>
      </c>
      <c r="AG1580" s="271">
        <v>0</v>
      </c>
      <c r="AH1580" s="271">
        <v>27835</v>
      </c>
      <c r="AI1580" s="271">
        <v>621</v>
      </c>
      <c r="AJ1580" s="271">
        <v>0</v>
      </c>
      <c r="AK1580" s="268">
        <v>0.0241388357884478</v>
      </c>
      <c r="AL1580" s="268">
        <v>0.0223100413148913</v>
      </c>
      <c r="AM1580" s="269">
        <v>0.00182879447355652</v>
      </c>
    </row>
    <row r="1581" spans="1:39">
      <c r="A1581" s="279" t="s">
        <v>1972</v>
      </c>
      <c r="B1581" s="280" t="s">
        <v>3367</v>
      </c>
      <c r="C1581" s="262" t="s">
        <v>2600</v>
      </c>
      <c r="D1581" s="280" t="s">
        <v>2601</v>
      </c>
      <c r="E1581" s="263">
        <v>4213</v>
      </c>
      <c r="F1581" s="263">
        <v>53</v>
      </c>
      <c r="G1581" s="263">
        <v>36</v>
      </c>
      <c r="H1581" s="263">
        <v>0</v>
      </c>
      <c r="I1581" s="263">
        <v>0</v>
      </c>
      <c r="J1581" s="264">
        <v>2738</v>
      </c>
      <c r="K1581" s="264">
        <v>41</v>
      </c>
      <c r="L1581" s="264">
        <v>41</v>
      </c>
      <c r="M1581" s="264">
        <v>4</v>
      </c>
      <c r="N1581" s="264">
        <v>0</v>
      </c>
      <c r="O1581" s="264">
        <v>2996</v>
      </c>
      <c r="P1581" s="264">
        <v>55</v>
      </c>
      <c r="Q1581" s="264">
        <v>55</v>
      </c>
      <c r="R1581" s="264">
        <v>18</v>
      </c>
      <c r="S1581" s="264">
        <v>0</v>
      </c>
      <c r="T1581" s="265">
        <v>0.015</v>
      </c>
      <c r="U1581" s="266">
        <v>108958</v>
      </c>
      <c r="V1581" s="266">
        <v>1531</v>
      </c>
      <c r="W1581" s="266">
        <v>1513</v>
      </c>
      <c r="X1581" s="266">
        <v>1</v>
      </c>
      <c r="Y1581" s="264">
        <v>1380</v>
      </c>
      <c r="Z1581" s="267">
        <v>0.0140421079682079</v>
      </c>
      <c r="AA1581" s="267">
        <v>0.0125801091858533</v>
      </c>
      <c r="AB1581" s="267">
        <v>0.0149744338933528</v>
      </c>
      <c r="AC1581" s="268">
        <v>0.0183578104138852</v>
      </c>
      <c r="AD1581" s="269">
        <v>-0.0023943247074995</v>
      </c>
      <c r="AE1581" s="270">
        <v>24165</v>
      </c>
      <c r="AF1581" s="271">
        <v>353</v>
      </c>
      <c r="AG1581" s="271">
        <v>0</v>
      </c>
      <c r="AH1581" s="271">
        <v>24847</v>
      </c>
      <c r="AI1581" s="271">
        <v>329</v>
      </c>
      <c r="AJ1581" s="271">
        <v>0</v>
      </c>
      <c r="AK1581" s="268">
        <v>0.0146079039933789</v>
      </c>
      <c r="AL1581" s="268">
        <v>0.0132410351350264</v>
      </c>
      <c r="AM1581" s="269">
        <v>0.00136686885835249</v>
      </c>
    </row>
    <row r="1582" spans="1:39">
      <c r="A1582" s="279" t="s">
        <v>1972</v>
      </c>
      <c r="B1582" s="280" t="s">
        <v>3367</v>
      </c>
      <c r="C1582" s="262" t="s">
        <v>2602</v>
      </c>
      <c r="D1582" s="280" t="s">
        <v>2603</v>
      </c>
      <c r="E1582" s="263">
        <v>3910</v>
      </c>
      <c r="F1582" s="263">
        <v>97</v>
      </c>
      <c r="G1582" s="263">
        <v>74</v>
      </c>
      <c r="H1582" s="263">
        <v>0</v>
      </c>
      <c r="I1582" s="263">
        <v>0</v>
      </c>
      <c r="J1582" s="264">
        <v>2345</v>
      </c>
      <c r="K1582" s="264">
        <v>29</v>
      </c>
      <c r="L1582" s="264">
        <v>29</v>
      </c>
      <c r="M1582" s="264">
        <v>1</v>
      </c>
      <c r="N1582" s="264">
        <v>0</v>
      </c>
      <c r="O1582" s="264">
        <v>2530</v>
      </c>
      <c r="P1582" s="264">
        <v>57</v>
      </c>
      <c r="Q1582" s="264">
        <v>57</v>
      </c>
      <c r="R1582" s="264">
        <v>14</v>
      </c>
      <c r="S1582" s="264">
        <v>0</v>
      </c>
      <c r="T1582" s="265">
        <v>0.015</v>
      </c>
      <c r="U1582" s="266">
        <v>99545</v>
      </c>
      <c r="V1582" s="266">
        <v>1915</v>
      </c>
      <c r="W1582" s="266">
        <v>1891</v>
      </c>
      <c r="X1582" s="266">
        <v>0</v>
      </c>
      <c r="Y1582" s="264">
        <v>1716</v>
      </c>
      <c r="Z1582" s="267">
        <v>0.0192375307649807</v>
      </c>
      <c r="AA1582" s="267">
        <v>0.0248081841432225</v>
      </c>
      <c r="AB1582" s="267">
        <v>0.0123667377398721</v>
      </c>
      <c r="AC1582" s="268">
        <v>0.0225296442687747</v>
      </c>
      <c r="AD1582" s="269">
        <v>0.0124414464033504</v>
      </c>
      <c r="AE1582" s="270">
        <v>21927</v>
      </c>
      <c r="AF1582" s="271">
        <v>435</v>
      </c>
      <c r="AG1582" s="271">
        <v>0</v>
      </c>
      <c r="AH1582" s="271">
        <v>22683</v>
      </c>
      <c r="AI1582" s="271">
        <v>441</v>
      </c>
      <c r="AJ1582" s="271">
        <v>0</v>
      </c>
      <c r="AK1582" s="268">
        <v>0.0198385552059105</v>
      </c>
      <c r="AL1582" s="268">
        <v>0.0194418727681524</v>
      </c>
      <c r="AM1582" s="269">
        <v>0.000396682437758162</v>
      </c>
    </row>
    <row r="1583" spans="1:39">
      <c r="A1583" s="279" t="s">
        <v>1972</v>
      </c>
      <c r="B1583" s="280" t="s">
        <v>3367</v>
      </c>
      <c r="C1583" s="262" t="s">
        <v>2604</v>
      </c>
      <c r="D1583" s="280" t="s">
        <v>2605</v>
      </c>
      <c r="E1583" s="263">
        <v>3516</v>
      </c>
      <c r="F1583" s="263">
        <v>51</v>
      </c>
      <c r="G1583" s="263">
        <v>37</v>
      </c>
      <c r="H1583" s="263">
        <v>0</v>
      </c>
      <c r="I1583" s="263">
        <v>0</v>
      </c>
      <c r="J1583" s="264">
        <v>2346</v>
      </c>
      <c r="K1583" s="264">
        <v>41</v>
      </c>
      <c r="L1583" s="264">
        <v>40</v>
      </c>
      <c r="M1583" s="264">
        <v>6</v>
      </c>
      <c r="N1583" s="264">
        <v>0</v>
      </c>
      <c r="O1583" s="264">
        <v>2572</v>
      </c>
      <c r="P1583" s="264">
        <v>68</v>
      </c>
      <c r="Q1583" s="264">
        <v>68</v>
      </c>
      <c r="R1583" s="264">
        <v>37</v>
      </c>
      <c r="S1583" s="264">
        <v>0</v>
      </c>
      <c r="T1583" s="265">
        <v>0.015</v>
      </c>
      <c r="U1583" s="266">
        <v>96842</v>
      </c>
      <c r="V1583" s="266">
        <v>1596</v>
      </c>
      <c r="W1583" s="266">
        <v>1579</v>
      </c>
      <c r="X1583" s="266">
        <v>0</v>
      </c>
      <c r="Y1583" s="264">
        <v>1455</v>
      </c>
      <c r="Z1583" s="267">
        <v>0.0164804526961442</v>
      </c>
      <c r="AA1583" s="267">
        <v>0.0145051194539249</v>
      </c>
      <c r="AB1583" s="267">
        <v>0.0174765558397272</v>
      </c>
      <c r="AC1583" s="268">
        <v>0.0264385692068429</v>
      </c>
      <c r="AD1583" s="269">
        <v>-0.00297143638580228</v>
      </c>
      <c r="AE1583" s="270">
        <v>20486</v>
      </c>
      <c r="AF1583" s="271">
        <v>386</v>
      </c>
      <c r="AG1583" s="271">
        <v>0</v>
      </c>
      <c r="AH1583" s="271">
        <v>22543</v>
      </c>
      <c r="AI1583" s="271">
        <v>332</v>
      </c>
      <c r="AJ1583" s="271">
        <v>0</v>
      </c>
      <c r="AK1583" s="268">
        <v>0.0188421360929415</v>
      </c>
      <c r="AL1583" s="268">
        <v>0.0147274098389744</v>
      </c>
      <c r="AM1583" s="269">
        <v>0.00411472625396712</v>
      </c>
    </row>
    <row r="1584" spans="1:39">
      <c r="A1584" s="279" t="s">
        <v>1972</v>
      </c>
      <c r="B1584" s="280" t="s">
        <v>3367</v>
      </c>
      <c r="C1584" s="262" t="s">
        <v>2606</v>
      </c>
      <c r="D1584" s="280" t="s">
        <v>2607</v>
      </c>
      <c r="E1584" s="263">
        <v>2960</v>
      </c>
      <c r="F1584" s="263">
        <v>47</v>
      </c>
      <c r="G1584" s="263">
        <v>34</v>
      </c>
      <c r="H1584" s="263">
        <v>0</v>
      </c>
      <c r="I1584" s="263">
        <v>0</v>
      </c>
      <c r="J1584" s="264">
        <v>2033</v>
      </c>
      <c r="K1584" s="264">
        <v>37</v>
      </c>
      <c r="L1584" s="264">
        <v>37</v>
      </c>
      <c r="M1584" s="264">
        <v>3</v>
      </c>
      <c r="N1584" s="264">
        <v>0</v>
      </c>
      <c r="O1584" s="264">
        <v>1974</v>
      </c>
      <c r="P1584" s="264">
        <v>34</v>
      </c>
      <c r="Q1584" s="264">
        <v>34</v>
      </c>
      <c r="R1584" s="264">
        <v>17</v>
      </c>
      <c r="S1584" s="264">
        <v>0</v>
      </c>
      <c r="T1584" s="265">
        <v>0.015</v>
      </c>
      <c r="U1584" s="266">
        <v>75069</v>
      </c>
      <c r="V1584" s="266">
        <v>1287</v>
      </c>
      <c r="W1584" s="266">
        <v>1274</v>
      </c>
      <c r="X1584" s="266">
        <v>1</v>
      </c>
      <c r="Y1584" s="264">
        <v>1174</v>
      </c>
      <c r="Z1584" s="267">
        <v>0.0171309062329324</v>
      </c>
      <c r="AA1584" s="267">
        <v>0.0158783783783784</v>
      </c>
      <c r="AB1584" s="267">
        <v>0.0181997048696508</v>
      </c>
      <c r="AC1584" s="268">
        <v>0.0172239108409321</v>
      </c>
      <c r="AD1584" s="269">
        <v>-0.00232132649127238</v>
      </c>
      <c r="AE1584" s="270">
        <v>16688</v>
      </c>
      <c r="AF1584" s="271">
        <v>302</v>
      </c>
      <c r="AG1584" s="271">
        <v>0</v>
      </c>
      <c r="AH1584" s="271">
        <v>16519</v>
      </c>
      <c r="AI1584" s="271">
        <v>331</v>
      </c>
      <c r="AJ1584" s="271">
        <v>0</v>
      </c>
      <c r="AK1584" s="268">
        <v>0.0180968360498562</v>
      </c>
      <c r="AL1584" s="268">
        <v>0.0200375325382892</v>
      </c>
      <c r="AM1584" s="269">
        <v>-0.00194069648843306</v>
      </c>
    </row>
    <row r="1585" spans="1:39">
      <c r="A1585" s="279" t="s">
        <v>1972</v>
      </c>
      <c r="B1585" s="280" t="s">
        <v>3367</v>
      </c>
      <c r="C1585" s="262" t="s">
        <v>2608</v>
      </c>
      <c r="D1585" s="280" t="s">
        <v>2609</v>
      </c>
      <c r="E1585" s="263">
        <v>5114</v>
      </c>
      <c r="F1585" s="263">
        <v>112</v>
      </c>
      <c r="G1585" s="263">
        <v>81</v>
      </c>
      <c r="H1585" s="263">
        <v>0</v>
      </c>
      <c r="I1585" s="263">
        <v>0</v>
      </c>
      <c r="J1585" s="264">
        <v>3294</v>
      </c>
      <c r="K1585" s="264">
        <v>70</v>
      </c>
      <c r="L1585" s="264">
        <v>70</v>
      </c>
      <c r="M1585" s="264">
        <v>0</v>
      </c>
      <c r="N1585" s="264">
        <v>0</v>
      </c>
      <c r="O1585" s="264">
        <v>3422</v>
      </c>
      <c r="P1585" s="264">
        <v>112</v>
      </c>
      <c r="Q1585" s="264">
        <v>112</v>
      </c>
      <c r="R1585" s="264">
        <v>48</v>
      </c>
      <c r="S1585" s="264">
        <v>0</v>
      </c>
      <c r="T1585" s="265">
        <v>0.015</v>
      </c>
      <c r="U1585" s="266">
        <v>134422</v>
      </c>
      <c r="V1585" s="266">
        <v>3143</v>
      </c>
      <c r="W1585" s="266">
        <v>3112</v>
      </c>
      <c r="X1585" s="266">
        <v>0</v>
      </c>
      <c r="Y1585" s="264">
        <v>2859</v>
      </c>
      <c r="Z1585" s="267">
        <v>0.0233815893231763</v>
      </c>
      <c r="AA1585" s="267">
        <v>0.0219006648416113</v>
      </c>
      <c r="AB1585" s="267">
        <v>0.021250758955677</v>
      </c>
      <c r="AC1585" s="268">
        <v>0.032729398012858</v>
      </c>
      <c r="AD1585" s="269">
        <v>0.000649905885934277</v>
      </c>
      <c r="AE1585" s="270">
        <v>29280</v>
      </c>
      <c r="AF1585" s="271">
        <v>693</v>
      </c>
      <c r="AG1585" s="271">
        <v>0</v>
      </c>
      <c r="AH1585" s="271">
        <v>30981</v>
      </c>
      <c r="AI1585" s="271">
        <v>754</v>
      </c>
      <c r="AJ1585" s="271">
        <v>0</v>
      </c>
      <c r="AK1585" s="268">
        <v>0.0236680327868852</v>
      </c>
      <c r="AL1585" s="268">
        <v>0.0243374971756883</v>
      </c>
      <c r="AM1585" s="269">
        <v>-0.000669464388803078</v>
      </c>
    </row>
    <row r="1586" spans="1:39">
      <c r="A1586" s="279" t="s">
        <v>1972</v>
      </c>
      <c r="B1586" s="280" t="s">
        <v>3367</v>
      </c>
      <c r="C1586" s="262" t="s">
        <v>2610</v>
      </c>
      <c r="D1586" s="280" t="s">
        <v>2611</v>
      </c>
      <c r="E1586" s="263">
        <v>2262</v>
      </c>
      <c r="F1586" s="263">
        <v>62</v>
      </c>
      <c r="G1586" s="263">
        <v>48</v>
      </c>
      <c r="H1586" s="263">
        <v>0</v>
      </c>
      <c r="I1586" s="263">
        <v>0</v>
      </c>
      <c r="J1586" s="264">
        <v>1558</v>
      </c>
      <c r="K1586" s="264">
        <v>17</v>
      </c>
      <c r="L1586" s="264">
        <v>17</v>
      </c>
      <c r="M1586" s="264">
        <v>0</v>
      </c>
      <c r="N1586" s="264">
        <v>0</v>
      </c>
      <c r="O1586" s="264">
        <v>1694</v>
      </c>
      <c r="P1586" s="264">
        <v>26</v>
      </c>
      <c r="Q1586" s="264">
        <v>26</v>
      </c>
      <c r="R1586" s="264">
        <v>12</v>
      </c>
      <c r="S1586" s="264">
        <v>0</v>
      </c>
      <c r="T1586" s="265">
        <v>0.015</v>
      </c>
      <c r="U1586" s="266">
        <v>55550</v>
      </c>
      <c r="V1586" s="266">
        <v>1165</v>
      </c>
      <c r="W1586" s="266">
        <v>1151</v>
      </c>
      <c r="X1586" s="266">
        <v>5</v>
      </c>
      <c r="Y1586" s="264">
        <v>1047</v>
      </c>
      <c r="Z1586" s="267">
        <v>0.0208820882088209</v>
      </c>
      <c r="AA1586" s="267">
        <v>0.0274093722369584</v>
      </c>
      <c r="AB1586" s="267">
        <v>0.0109114249037227</v>
      </c>
      <c r="AC1586" s="268">
        <v>0.0153482880755608</v>
      </c>
      <c r="AD1586" s="269">
        <v>0.0164979473332357</v>
      </c>
      <c r="AE1586" s="270">
        <v>12955</v>
      </c>
      <c r="AF1586" s="271">
        <v>298</v>
      </c>
      <c r="AG1586" s="271">
        <v>1</v>
      </c>
      <c r="AH1586" s="271">
        <v>12333</v>
      </c>
      <c r="AI1586" s="271">
        <v>266</v>
      </c>
      <c r="AJ1586" s="271">
        <v>1</v>
      </c>
      <c r="AK1586" s="268">
        <v>0.0229255113855654</v>
      </c>
      <c r="AL1586" s="268">
        <v>0.0214870672180329</v>
      </c>
      <c r="AM1586" s="269">
        <v>0.0014384441675325</v>
      </c>
    </row>
    <row r="1587" spans="1:39">
      <c r="A1587" s="279" t="s">
        <v>1972</v>
      </c>
      <c r="B1587" s="280" t="s">
        <v>3367</v>
      </c>
      <c r="C1587" s="262" t="s">
        <v>2612</v>
      </c>
      <c r="D1587" s="280" t="s">
        <v>2613</v>
      </c>
      <c r="E1587" s="263">
        <v>3702</v>
      </c>
      <c r="F1587" s="263">
        <v>74</v>
      </c>
      <c r="G1587" s="263">
        <v>52</v>
      </c>
      <c r="H1587" s="263">
        <v>0</v>
      </c>
      <c r="I1587" s="263">
        <v>0</v>
      </c>
      <c r="J1587" s="264">
        <v>3356</v>
      </c>
      <c r="K1587" s="264">
        <v>65</v>
      </c>
      <c r="L1587" s="264">
        <v>64</v>
      </c>
      <c r="M1587" s="264">
        <v>2</v>
      </c>
      <c r="N1587" s="264">
        <v>0</v>
      </c>
      <c r="O1587" s="264">
        <v>2468</v>
      </c>
      <c r="P1587" s="264">
        <v>71</v>
      </c>
      <c r="Q1587" s="264">
        <v>71</v>
      </c>
      <c r="R1587" s="264">
        <v>16</v>
      </c>
      <c r="S1587" s="264">
        <v>0</v>
      </c>
      <c r="T1587" s="265">
        <v>0.015</v>
      </c>
      <c r="U1587" s="266">
        <v>108331</v>
      </c>
      <c r="V1587" s="266">
        <v>2219</v>
      </c>
      <c r="W1587" s="266">
        <v>2196</v>
      </c>
      <c r="X1587" s="266">
        <v>1</v>
      </c>
      <c r="Y1587" s="264">
        <v>1981</v>
      </c>
      <c r="Z1587" s="267">
        <v>0.0204742871384922</v>
      </c>
      <c r="AA1587" s="267">
        <v>0.0199891950297137</v>
      </c>
      <c r="AB1587" s="267">
        <v>0.0193682955899881</v>
      </c>
      <c r="AC1587" s="268">
        <v>0.0287682333873582</v>
      </c>
      <c r="AD1587" s="269">
        <v>0.000620899439725587</v>
      </c>
      <c r="AE1587" s="270">
        <v>23579</v>
      </c>
      <c r="AF1587" s="271">
        <v>490</v>
      </c>
      <c r="AG1587" s="271">
        <v>0</v>
      </c>
      <c r="AH1587" s="271">
        <v>24666</v>
      </c>
      <c r="AI1587" s="271">
        <v>532</v>
      </c>
      <c r="AJ1587" s="271">
        <v>0</v>
      </c>
      <c r="AK1587" s="268">
        <v>0.0207812036133848</v>
      </c>
      <c r="AL1587" s="268">
        <v>0.0215681504905538</v>
      </c>
      <c r="AM1587" s="269">
        <v>-0.000786946877169008</v>
      </c>
    </row>
    <row r="1588" spans="1:39">
      <c r="A1588" s="279" t="s">
        <v>1972</v>
      </c>
      <c r="B1588" s="280" t="s">
        <v>3367</v>
      </c>
      <c r="C1588" s="262" t="s">
        <v>2614</v>
      </c>
      <c r="D1588" s="280" t="s">
        <v>2615</v>
      </c>
      <c r="E1588" s="263">
        <v>3720</v>
      </c>
      <c r="F1588" s="263">
        <v>71</v>
      </c>
      <c r="G1588" s="263">
        <v>44</v>
      </c>
      <c r="H1588" s="263">
        <v>0</v>
      </c>
      <c r="I1588" s="263">
        <v>0</v>
      </c>
      <c r="J1588" s="264">
        <v>2353</v>
      </c>
      <c r="K1588" s="264">
        <v>30</v>
      </c>
      <c r="L1588" s="264">
        <v>30</v>
      </c>
      <c r="M1588" s="264">
        <v>0</v>
      </c>
      <c r="N1588" s="264">
        <v>0</v>
      </c>
      <c r="O1588" s="264">
        <v>2485</v>
      </c>
      <c r="P1588" s="264">
        <v>62</v>
      </c>
      <c r="Q1588" s="264">
        <v>62</v>
      </c>
      <c r="R1588" s="264">
        <v>9</v>
      </c>
      <c r="S1588" s="264">
        <v>0</v>
      </c>
      <c r="T1588" s="265">
        <v>0.015</v>
      </c>
      <c r="U1588" s="266">
        <v>95105</v>
      </c>
      <c r="V1588" s="266">
        <v>1758</v>
      </c>
      <c r="W1588" s="266">
        <v>1731</v>
      </c>
      <c r="X1588" s="266">
        <v>1</v>
      </c>
      <c r="Y1588" s="264">
        <v>1548</v>
      </c>
      <c r="Z1588" s="267">
        <v>0.0184743178592082</v>
      </c>
      <c r="AA1588" s="267">
        <v>0.0190860215053763</v>
      </c>
      <c r="AB1588" s="267">
        <v>0.0127496812579686</v>
      </c>
      <c r="AC1588" s="268">
        <v>0.0249496981891348</v>
      </c>
      <c r="AD1588" s="269">
        <v>0.00633634024740779</v>
      </c>
      <c r="AE1588" s="270">
        <v>21076</v>
      </c>
      <c r="AF1588" s="271">
        <v>456</v>
      </c>
      <c r="AG1588" s="271">
        <v>0</v>
      </c>
      <c r="AH1588" s="271">
        <v>21999</v>
      </c>
      <c r="AI1588" s="271">
        <v>378</v>
      </c>
      <c r="AJ1588" s="271">
        <v>0</v>
      </c>
      <c r="AK1588" s="268">
        <v>0.021635984057696</v>
      </c>
      <c r="AL1588" s="268">
        <v>0.017182599209055</v>
      </c>
      <c r="AM1588" s="269">
        <v>0.004453384848641</v>
      </c>
    </row>
    <row r="1589" spans="1:39">
      <c r="A1589" s="279" t="s">
        <v>1972</v>
      </c>
      <c r="B1589" s="280" t="s">
        <v>3367</v>
      </c>
      <c r="C1589" s="262" t="s">
        <v>2616</v>
      </c>
      <c r="D1589" s="280" t="s">
        <v>2617</v>
      </c>
      <c r="E1589" s="263">
        <v>3752</v>
      </c>
      <c r="F1589" s="263">
        <v>56</v>
      </c>
      <c r="G1589" s="263">
        <v>46</v>
      </c>
      <c r="H1589" s="263">
        <v>0</v>
      </c>
      <c r="I1589" s="263">
        <v>0</v>
      </c>
      <c r="J1589" s="264">
        <v>2241</v>
      </c>
      <c r="K1589" s="264">
        <v>51</v>
      </c>
      <c r="L1589" s="264">
        <v>51</v>
      </c>
      <c r="M1589" s="264">
        <v>5</v>
      </c>
      <c r="N1589" s="264">
        <v>0</v>
      </c>
      <c r="O1589" s="264">
        <v>2660</v>
      </c>
      <c r="P1589" s="264">
        <v>41</v>
      </c>
      <c r="Q1589" s="264">
        <v>41</v>
      </c>
      <c r="R1589" s="264">
        <v>10</v>
      </c>
      <c r="S1589" s="264">
        <v>0</v>
      </c>
      <c r="T1589" s="265">
        <v>0.015</v>
      </c>
      <c r="U1589" s="266">
        <v>95046</v>
      </c>
      <c r="V1589" s="266">
        <v>1449</v>
      </c>
      <c r="W1589" s="266">
        <v>1438</v>
      </c>
      <c r="X1589" s="266">
        <v>2</v>
      </c>
      <c r="Y1589" s="264">
        <v>1288</v>
      </c>
      <c r="Z1589" s="267">
        <v>0.0152242072259748</v>
      </c>
      <c r="AA1589" s="267">
        <v>0.0149253731343284</v>
      </c>
      <c r="AB1589" s="267">
        <v>0.0227576974564926</v>
      </c>
      <c r="AC1589" s="268">
        <v>0.0154135338345865</v>
      </c>
      <c r="AD1589" s="269">
        <v>-0.00783232432216428</v>
      </c>
      <c r="AE1589" s="270">
        <v>21336</v>
      </c>
      <c r="AF1589" s="271">
        <v>341</v>
      </c>
      <c r="AG1589" s="271">
        <v>2</v>
      </c>
      <c r="AH1589" s="271">
        <v>21439</v>
      </c>
      <c r="AI1589" s="271">
        <v>317</v>
      </c>
      <c r="AJ1589" s="271">
        <v>0</v>
      </c>
      <c r="AK1589" s="268">
        <v>0.015888638920135</v>
      </c>
      <c r="AL1589" s="268">
        <v>0.0147861374131256</v>
      </c>
      <c r="AM1589" s="269">
        <v>0.00110250150700937</v>
      </c>
    </row>
    <row r="1590" spans="1:39">
      <c r="A1590" s="279" t="s">
        <v>1972</v>
      </c>
      <c r="B1590" s="280" t="s">
        <v>3367</v>
      </c>
      <c r="C1590" s="262" t="s">
        <v>2618</v>
      </c>
      <c r="D1590" s="280" t="s">
        <v>2619</v>
      </c>
      <c r="E1590" s="263">
        <v>3459</v>
      </c>
      <c r="F1590" s="263">
        <v>46</v>
      </c>
      <c r="G1590" s="263">
        <v>36</v>
      </c>
      <c r="H1590" s="263">
        <v>0</v>
      </c>
      <c r="I1590" s="263">
        <v>0</v>
      </c>
      <c r="J1590" s="264">
        <v>2265</v>
      </c>
      <c r="K1590" s="264">
        <v>58</v>
      </c>
      <c r="L1590" s="264">
        <v>58</v>
      </c>
      <c r="M1590" s="264">
        <v>5</v>
      </c>
      <c r="N1590" s="264">
        <v>0</v>
      </c>
      <c r="O1590" s="264">
        <v>2673</v>
      </c>
      <c r="P1590" s="264">
        <v>47</v>
      </c>
      <c r="Q1590" s="264">
        <v>47</v>
      </c>
      <c r="R1590" s="264">
        <v>8</v>
      </c>
      <c r="S1590" s="264">
        <v>0</v>
      </c>
      <c r="T1590" s="265">
        <v>0.015</v>
      </c>
      <c r="U1590" s="266">
        <v>92265</v>
      </c>
      <c r="V1590" s="266">
        <v>1690</v>
      </c>
      <c r="W1590" s="266">
        <v>1680</v>
      </c>
      <c r="X1590" s="266">
        <v>1</v>
      </c>
      <c r="Y1590" s="264">
        <v>1526</v>
      </c>
      <c r="Z1590" s="267">
        <v>0.0183059665095106</v>
      </c>
      <c r="AA1590" s="267">
        <v>0.0132986412257878</v>
      </c>
      <c r="AB1590" s="267">
        <v>0.02560706401766</v>
      </c>
      <c r="AC1590" s="268">
        <v>0.017583239805462</v>
      </c>
      <c r="AD1590" s="269">
        <v>-0.0123084227918722</v>
      </c>
      <c r="AE1590" s="270">
        <v>20668</v>
      </c>
      <c r="AF1590" s="271">
        <v>363</v>
      </c>
      <c r="AG1590" s="271">
        <v>0</v>
      </c>
      <c r="AH1590" s="271">
        <v>21398</v>
      </c>
      <c r="AI1590" s="271">
        <v>376</v>
      </c>
      <c r="AJ1590" s="271">
        <v>0</v>
      </c>
      <c r="AK1590" s="268">
        <v>0.0175633830075479</v>
      </c>
      <c r="AL1590" s="268">
        <v>0.0175717356762314</v>
      </c>
      <c r="AM1590" s="269">
        <v>-8.35266868352141e-6</v>
      </c>
    </row>
    <row r="1591" spans="1:39">
      <c r="A1591" s="279" t="s">
        <v>1972</v>
      </c>
      <c r="B1591" s="280" t="s">
        <v>3367</v>
      </c>
      <c r="C1591" s="262" t="s">
        <v>2620</v>
      </c>
      <c r="D1591" s="280" t="s">
        <v>2621</v>
      </c>
      <c r="E1591" s="263">
        <v>3090</v>
      </c>
      <c r="F1591" s="263">
        <v>47</v>
      </c>
      <c r="G1591" s="263">
        <v>34</v>
      </c>
      <c r="H1591" s="263">
        <v>0</v>
      </c>
      <c r="I1591" s="263">
        <v>0</v>
      </c>
      <c r="J1591" s="264">
        <v>1936</v>
      </c>
      <c r="K1591" s="264">
        <v>35</v>
      </c>
      <c r="L1591" s="264">
        <v>35</v>
      </c>
      <c r="M1591" s="264">
        <v>3</v>
      </c>
      <c r="N1591" s="264">
        <v>0</v>
      </c>
      <c r="O1591" s="264">
        <v>2436</v>
      </c>
      <c r="P1591" s="264">
        <v>50</v>
      </c>
      <c r="Q1591" s="264">
        <v>50</v>
      </c>
      <c r="R1591" s="264">
        <v>24</v>
      </c>
      <c r="S1591" s="264">
        <v>0</v>
      </c>
      <c r="T1591" s="265">
        <v>0.015</v>
      </c>
      <c r="U1591" s="266">
        <v>81271</v>
      </c>
      <c r="V1591" s="266">
        <v>1552</v>
      </c>
      <c r="W1591" s="266">
        <v>1539</v>
      </c>
      <c r="X1591" s="266">
        <v>1</v>
      </c>
      <c r="Y1591" s="264">
        <v>1432</v>
      </c>
      <c r="Z1591" s="267">
        <v>0.0190842982121544</v>
      </c>
      <c r="AA1591" s="267">
        <v>0.015210355987055</v>
      </c>
      <c r="AB1591" s="267">
        <v>0.0180785123966942</v>
      </c>
      <c r="AC1591" s="268">
        <v>0.0205254515599343</v>
      </c>
      <c r="AD1591" s="269">
        <v>-0.0028681564096392</v>
      </c>
      <c r="AE1591" s="270">
        <v>18255</v>
      </c>
      <c r="AF1591" s="271">
        <v>357</v>
      </c>
      <c r="AG1591" s="271">
        <v>0</v>
      </c>
      <c r="AH1591" s="271">
        <v>18487</v>
      </c>
      <c r="AI1591" s="271">
        <v>348</v>
      </c>
      <c r="AJ1591" s="271">
        <v>1</v>
      </c>
      <c r="AK1591" s="268">
        <v>0.0195562859490551</v>
      </c>
      <c r="AL1591" s="268">
        <v>0.018769946448856</v>
      </c>
      <c r="AM1591" s="269">
        <v>0.000786339500199101</v>
      </c>
    </row>
    <row r="1592" spans="1:39">
      <c r="A1592" s="279" t="s">
        <v>1972</v>
      </c>
      <c r="B1592" s="280" t="s">
        <v>3367</v>
      </c>
      <c r="C1592" s="262" t="s">
        <v>2622</v>
      </c>
      <c r="D1592" s="280" t="s">
        <v>2623</v>
      </c>
      <c r="E1592" s="263">
        <v>2452</v>
      </c>
      <c r="F1592" s="263">
        <v>27</v>
      </c>
      <c r="G1592" s="263">
        <v>19</v>
      </c>
      <c r="H1592" s="263">
        <v>0</v>
      </c>
      <c r="I1592" s="263">
        <v>0</v>
      </c>
      <c r="J1592" s="264">
        <v>1387</v>
      </c>
      <c r="K1592" s="264">
        <v>28</v>
      </c>
      <c r="L1592" s="264">
        <v>28</v>
      </c>
      <c r="M1592" s="264">
        <v>2</v>
      </c>
      <c r="N1592" s="264">
        <v>0</v>
      </c>
      <c r="O1592" s="264">
        <v>1598</v>
      </c>
      <c r="P1592" s="264">
        <v>41</v>
      </c>
      <c r="Q1592" s="264">
        <v>41</v>
      </c>
      <c r="R1592" s="264">
        <v>23</v>
      </c>
      <c r="S1592" s="264">
        <v>0</v>
      </c>
      <c r="T1592" s="265">
        <v>0.015</v>
      </c>
      <c r="U1592" s="266">
        <v>63103</v>
      </c>
      <c r="V1592" s="266">
        <v>1100</v>
      </c>
      <c r="W1592" s="266">
        <v>1092</v>
      </c>
      <c r="X1592" s="266">
        <v>3</v>
      </c>
      <c r="Y1592" s="264">
        <v>1007</v>
      </c>
      <c r="Z1592" s="267">
        <v>0.0173842765003249</v>
      </c>
      <c r="AA1592" s="267">
        <v>0.0110114192495922</v>
      </c>
      <c r="AB1592" s="267">
        <v>0.0201874549387167</v>
      </c>
      <c r="AC1592" s="268">
        <v>0.025657071339174</v>
      </c>
      <c r="AD1592" s="269">
        <v>-0.00917603568912448</v>
      </c>
      <c r="AE1592" s="270">
        <v>13775</v>
      </c>
      <c r="AF1592" s="271">
        <v>276</v>
      </c>
      <c r="AG1592" s="271">
        <v>0</v>
      </c>
      <c r="AH1592" s="271">
        <v>14660</v>
      </c>
      <c r="AI1592" s="271">
        <v>276</v>
      </c>
      <c r="AJ1592" s="271">
        <v>1</v>
      </c>
      <c r="AK1592" s="268">
        <v>0.0200362976406534</v>
      </c>
      <c r="AL1592" s="268">
        <v>0.0187585266030014</v>
      </c>
      <c r="AM1592" s="269">
        <v>0.00127777103765199</v>
      </c>
    </row>
    <row r="1593" spans="1:39">
      <c r="A1593" s="279" t="s">
        <v>1972</v>
      </c>
      <c r="B1593" s="280" t="s">
        <v>3367</v>
      </c>
      <c r="C1593" s="262" t="s">
        <v>2624</v>
      </c>
      <c r="D1593" s="280" t="s">
        <v>2625</v>
      </c>
      <c r="E1593" s="263">
        <v>1838</v>
      </c>
      <c r="F1593" s="263">
        <v>24</v>
      </c>
      <c r="G1593" s="263">
        <v>11</v>
      </c>
      <c r="H1593" s="263">
        <v>0</v>
      </c>
      <c r="I1593" s="263">
        <v>0</v>
      </c>
      <c r="J1593" s="264">
        <v>1212</v>
      </c>
      <c r="K1593" s="264">
        <v>26</v>
      </c>
      <c r="L1593" s="264">
        <v>26</v>
      </c>
      <c r="M1593" s="264">
        <v>0</v>
      </c>
      <c r="N1593" s="264">
        <v>0</v>
      </c>
      <c r="O1593" s="264">
        <v>1142</v>
      </c>
      <c r="P1593" s="264">
        <v>20</v>
      </c>
      <c r="Q1593" s="264">
        <v>20</v>
      </c>
      <c r="R1593" s="264">
        <v>14</v>
      </c>
      <c r="S1593" s="264">
        <v>0</v>
      </c>
      <c r="T1593" s="265">
        <v>0.015</v>
      </c>
      <c r="U1593" s="266">
        <v>42421</v>
      </c>
      <c r="V1593" s="266">
        <v>723</v>
      </c>
      <c r="W1593" s="266">
        <v>710</v>
      </c>
      <c r="X1593" s="266">
        <v>0</v>
      </c>
      <c r="Y1593" s="264">
        <v>659</v>
      </c>
      <c r="Z1593" s="267">
        <v>0.0170434454633318</v>
      </c>
      <c r="AA1593" s="267">
        <v>0.0130576713819369</v>
      </c>
      <c r="AB1593" s="267">
        <v>0.0214521452145215</v>
      </c>
      <c r="AC1593" s="268">
        <v>0.0175131348511384</v>
      </c>
      <c r="AD1593" s="269">
        <v>-0.00839447383258456</v>
      </c>
      <c r="AE1593" s="270">
        <v>9846</v>
      </c>
      <c r="AF1593" s="271">
        <v>173</v>
      </c>
      <c r="AG1593" s="271">
        <v>0</v>
      </c>
      <c r="AH1593" s="271">
        <v>9444</v>
      </c>
      <c r="AI1593" s="271">
        <v>165</v>
      </c>
      <c r="AJ1593" s="271">
        <v>0</v>
      </c>
      <c r="AK1593" s="268">
        <v>0.0175705870404225</v>
      </c>
      <c r="AL1593" s="268">
        <v>0.0174714104193139</v>
      </c>
      <c r="AM1593" s="269">
        <v>9.9176621108657e-5</v>
      </c>
    </row>
    <row r="1594" spans="1:39">
      <c r="A1594" s="279" t="s">
        <v>1972</v>
      </c>
      <c r="B1594" s="280" t="s">
        <v>3367</v>
      </c>
      <c r="C1594" s="262" t="s">
        <v>2626</v>
      </c>
      <c r="D1594" s="280" t="s">
        <v>2627</v>
      </c>
      <c r="E1594" s="263">
        <v>5871</v>
      </c>
      <c r="F1594" s="263">
        <v>90</v>
      </c>
      <c r="G1594" s="263">
        <v>71</v>
      </c>
      <c r="H1594" s="263">
        <v>0</v>
      </c>
      <c r="I1594" s="263">
        <v>0</v>
      </c>
      <c r="J1594" s="264">
        <v>3539</v>
      </c>
      <c r="K1594" s="264">
        <v>47</v>
      </c>
      <c r="L1594" s="264">
        <v>47</v>
      </c>
      <c r="M1594" s="264">
        <v>0</v>
      </c>
      <c r="N1594" s="264">
        <v>0</v>
      </c>
      <c r="O1594" s="264">
        <v>4090</v>
      </c>
      <c r="P1594" s="264">
        <v>91</v>
      </c>
      <c r="Q1594" s="264">
        <v>91</v>
      </c>
      <c r="R1594" s="264">
        <v>20</v>
      </c>
      <c r="S1594" s="264">
        <v>0</v>
      </c>
      <c r="T1594" s="265">
        <v>0.015</v>
      </c>
      <c r="U1594" s="266">
        <v>149610</v>
      </c>
      <c r="V1594" s="266">
        <v>2599</v>
      </c>
      <c r="W1594" s="266">
        <v>2580</v>
      </c>
      <c r="X1594" s="266">
        <v>3</v>
      </c>
      <c r="Y1594" s="264">
        <v>2342</v>
      </c>
      <c r="Z1594" s="267">
        <v>0.0173517812980416</v>
      </c>
      <c r="AA1594" s="267">
        <v>0.0153295861011753</v>
      </c>
      <c r="AB1594" s="267">
        <v>0.0132805877366488</v>
      </c>
      <c r="AC1594" s="268">
        <v>0.0222493887530562</v>
      </c>
      <c r="AD1594" s="269">
        <v>0.0020489983645265</v>
      </c>
      <c r="AE1594" s="270">
        <v>33749</v>
      </c>
      <c r="AF1594" s="271">
        <v>629</v>
      </c>
      <c r="AG1594" s="271">
        <v>0</v>
      </c>
      <c r="AH1594" s="271">
        <v>34517</v>
      </c>
      <c r="AI1594" s="271">
        <v>669</v>
      </c>
      <c r="AJ1594" s="271">
        <v>3</v>
      </c>
      <c r="AK1594" s="268">
        <v>0.0186375892619041</v>
      </c>
      <c r="AL1594" s="268">
        <v>0.0192948402236579</v>
      </c>
      <c r="AM1594" s="269">
        <v>-0.000657250961753852</v>
      </c>
    </row>
    <row r="1595" spans="1:39">
      <c r="A1595" s="279" t="s">
        <v>1972</v>
      </c>
      <c r="B1595" s="280" t="s">
        <v>3367</v>
      </c>
      <c r="C1595" s="262" t="s">
        <v>2628</v>
      </c>
      <c r="D1595" s="280" t="s">
        <v>2629</v>
      </c>
      <c r="E1595" s="263">
        <v>9403</v>
      </c>
      <c r="F1595" s="263">
        <v>158</v>
      </c>
      <c r="G1595" s="263">
        <v>120</v>
      </c>
      <c r="H1595" s="263">
        <v>0</v>
      </c>
      <c r="I1595" s="263">
        <v>0</v>
      </c>
      <c r="J1595" s="264">
        <v>5702</v>
      </c>
      <c r="K1595" s="264">
        <v>134</v>
      </c>
      <c r="L1595" s="264">
        <v>134</v>
      </c>
      <c r="M1595" s="264">
        <v>8</v>
      </c>
      <c r="N1595" s="264">
        <v>0</v>
      </c>
      <c r="O1595" s="264">
        <v>6071</v>
      </c>
      <c r="P1595" s="264">
        <v>164</v>
      </c>
      <c r="Q1595" s="264">
        <v>164</v>
      </c>
      <c r="R1595" s="264">
        <v>66</v>
      </c>
      <c r="S1595" s="264">
        <v>0</v>
      </c>
      <c r="T1595" s="265">
        <v>0.015</v>
      </c>
      <c r="U1595" s="266">
        <v>219549</v>
      </c>
      <c r="V1595" s="266">
        <v>4590</v>
      </c>
      <c r="W1595" s="266">
        <v>4552</v>
      </c>
      <c r="X1595" s="266">
        <v>2</v>
      </c>
      <c r="Y1595" s="264">
        <v>4158</v>
      </c>
      <c r="Z1595" s="267">
        <v>0.0208973850939881</v>
      </c>
      <c r="AA1595" s="267">
        <v>0.0168031479315112</v>
      </c>
      <c r="AB1595" s="267">
        <v>0.023500526131182</v>
      </c>
      <c r="AC1595" s="268">
        <v>0.0270136715532861</v>
      </c>
      <c r="AD1595" s="269">
        <v>-0.00669737819967082</v>
      </c>
      <c r="AE1595" s="270">
        <v>49481</v>
      </c>
      <c r="AF1595" s="271">
        <v>1090</v>
      </c>
      <c r="AG1595" s="271">
        <v>0</v>
      </c>
      <c r="AH1595" s="271">
        <v>48298</v>
      </c>
      <c r="AI1595" s="271">
        <v>1043</v>
      </c>
      <c r="AJ1595" s="271">
        <v>0</v>
      </c>
      <c r="AK1595" s="268">
        <v>0.0220286574644813</v>
      </c>
      <c r="AL1595" s="268">
        <v>0.0215950971054702</v>
      </c>
      <c r="AM1595" s="269">
        <v>0.000433560359011109</v>
      </c>
    </row>
    <row r="1596" spans="1:39">
      <c r="A1596" s="279" t="s">
        <v>1972</v>
      </c>
      <c r="B1596" s="280" t="s">
        <v>3367</v>
      </c>
      <c r="C1596" s="262" t="s">
        <v>2630</v>
      </c>
      <c r="D1596" s="280" t="s">
        <v>2631</v>
      </c>
      <c r="E1596" s="263">
        <v>8435</v>
      </c>
      <c r="F1596" s="263">
        <v>143</v>
      </c>
      <c r="G1596" s="263">
        <v>102</v>
      </c>
      <c r="H1596" s="263">
        <v>1</v>
      </c>
      <c r="I1596" s="263">
        <v>0</v>
      </c>
      <c r="J1596" s="264">
        <v>5236</v>
      </c>
      <c r="K1596" s="264">
        <v>133</v>
      </c>
      <c r="L1596" s="264">
        <v>132</v>
      </c>
      <c r="M1596" s="264">
        <v>0</v>
      </c>
      <c r="N1596" s="264">
        <v>0</v>
      </c>
      <c r="O1596" s="264">
        <v>5292</v>
      </c>
      <c r="P1596" s="264">
        <v>165</v>
      </c>
      <c r="Q1596" s="264">
        <v>165</v>
      </c>
      <c r="R1596" s="264">
        <v>44</v>
      </c>
      <c r="S1596" s="264">
        <v>0</v>
      </c>
      <c r="T1596" s="265">
        <v>0.015</v>
      </c>
      <c r="U1596" s="266">
        <v>205693</v>
      </c>
      <c r="V1596" s="266">
        <v>4467</v>
      </c>
      <c r="W1596" s="266">
        <v>4424</v>
      </c>
      <c r="X1596" s="266">
        <v>2</v>
      </c>
      <c r="Y1596" s="264">
        <v>4019</v>
      </c>
      <c r="Z1596" s="267">
        <v>0.0217071071937305</v>
      </c>
      <c r="AA1596" s="267">
        <v>0.0169531713100178</v>
      </c>
      <c r="AB1596" s="267">
        <v>0.0254010695187166</v>
      </c>
      <c r="AC1596" s="268">
        <v>0.0311791383219955</v>
      </c>
      <c r="AD1596" s="269">
        <v>-0.0084478982086988</v>
      </c>
      <c r="AE1596" s="270">
        <v>45628</v>
      </c>
      <c r="AF1596" s="271">
        <v>995</v>
      </c>
      <c r="AG1596" s="271">
        <v>0</v>
      </c>
      <c r="AH1596" s="271">
        <v>45113</v>
      </c>
      <c r="AI1596" s="271">
        <v>913</v>
      </c>
      <c r="AJ1596" s="271">
        <v>0</v>
      </c>
      <c r="AK1596" s="268">
        <v>0.0218067853072675</v>
      </c>
      <c r="AL1596" s="268">
        <v>0.0202380688493339</v>
      </c>
      <c r="AM1596" s="269">
        <v>0.00156871645793357</v>
      </c>
    </row>
    <row r="1597" spans="1:39">
      <c r="A1597" s="279" t="s">
        <v>1972</v>
      </c>
      <c r="B1597" s="280" t="s">
        <v>3368</v>
      </c>
      <c r="C1597" s="262" t="s">
        <v>2632</v>
      </c>
      <c r="D1597" s="280" t="s">
        <v>2633</v>
      </c>
      <c r="E1597" s="263">
        <v>6358</v>
      </c>
      <c r="F1597" s="263">
        <v>49</v>
      </c>
      <c r="G1597" s="263">
        <v>43</v>
      </c>
      <c r="H1597" s="263">
        <v>7</v>
      </c>
      <c r="I1597" s="263">
        <v>0</v>
      </c>
      <c r="J1597" s="264">
        <v>3241</v>
      </c>
      <c r="K1597" s="264">
        <v>45</v>
      </c>
      <c r="L1597" s="264">
        <v>45</v>
      </c>
      <c r="M1597" s="264">
        <v>1</v>
      </c>
      <c r="N1597" s="264">
        <v>0</v>
      </c>
      <c r="O1597" s="264">
        <v>4310</v>
      </c>
      <c r="P1597" s="264">
        <v>56</v>
      </c>
      <c r="Q1597" s="264">
        <v>56</v>
      </c>
      <c r="R1597" s="264">
        <v>11</v>
      </c>
      <c r="S1597" s="264">
        <v>0</v>
      </c>
      <c r="T1597" s="265">
        <v>0.015</v>
      </c>
      <c r="U1597" s="266">
        <v>159629</v>
      </c>
      <c r="V1597" s="266">
        <v>1666</v>
      </c>
      <c r="W1597" s="266">
        <v>1660</v>
      </c>
      <c r="X1597" s="266">
        <v>0</v>
      </c>
      <c r="Y1597" s="264">
        <v>1502</v>
      </c>
      <c r="Z1597" s="267">
        <v>0.0104367000983531</v>
      </c>
      <c r="AA1597" s="267">
        <v>0.00770682604592639</v>
      </c>
      <c r="AB1597" s="267">
        <v>0.0138846035174329</v>
      </c>
      <c r="AC1597" s="268">
        <v>0.0129930394431555</v>
      </c>
      <c r="AD1597" s="269">
        <v>-0.0061777774715065</v>
      </c>
      <c r="AE1597" s="270">
        <v>34616</v>
      </c>
      <c r="AF1597" s="271">
        <v>378</v>
      </c>
      <c r="AG1597" s="271">
        <v>0</v>
      </c>
      <c r="AH1597" s="271">
        <v>35634</v>
      </c>
      <c r="AI1597" s="271">
        <v>403</v>
      </c>
      <c r="AJ1597" s="271">
        <v>0</v>
      </c>
      <c r="AK1597" s="268">
        <v>0.0109198058701179</v>
      </c>
      <c r="AL1597" s="268">
        <v>0.0113094235842173</v>
      </c>
      <c r="AM1597" s="269">
        <v>-0.000389617714099457</v>
      </c>
    </row>
    <row r="1598" spans="1:39">
      <c r="A1598" s="279" t="s">
        <v>1972</v>
      </c>
      <c r="B1598" s="280" t="s">
        <v>3368</v>
      </c>
      <c r="C1598" s="262" t="s">
        <v>2634</v>
      </c>
      <c r="D1598" s="280" t="s">
        <v>2635</v>
      </c>
      <c r="E1598" s="263">
        <v>4185</v>
      </c>
      <c r="F1598" s="263">
        <v>23</v>
      </c>
      <c r="G1598" s="263">
        <v>16</v>
      </c>
      <c r="H1598" s="263">
        <v>1</v>
      </c>
      <c r="I1598" s="263">
        <v>0</v>
      </c>
      <c r="J1598" s="264">
        <v>2244</v>
      </c>
      <c r="K1598" s="264">
        <v>30</v>
      </c>
      <c r="L1598" s="264">
        <v>30</v>
      </c>
      <c r="M1598" s="264">
        <v>5</v>
      </c>
      <c r="N1598" s="264">
        <v>0</v>
      </c>
      <c r="O1598" s="264">
        <v>2812</v>
      </c>
      <c r="P1598" s="264">
        <v>14</v>
      </c>
      <c r="Q1598" s="264">
        <v>14</v>
      </c>
      <c r="R1598" s="264">
        <v>3</v>
      </c>
      <c r="S1598" s="264">
        <v>0</v>
      </c>
      <c r="T1598" s="265">
        <v>0.015</v>
      </c>
      <c r="U1598" s="266">
        <v>102490</v>
      </c>
      <c r="V1598" s="266">
        <v>871</v>
      </c>
      <c r="W1598" s="266">
        <v>864</v>
      </c>
      <c r="X1598" s="266">
        <v>0</v>
      </c>
      <c r="Y1598" s="264">
        <v>792</v>
      </c>
      <c r="Z1598" s="267">
        <v>0.00849839008683774</v>
      </c>
      <c r="AA1598" s="267">
        <v>0.00549581839904421</v>
      </c>
      <c r="AB1598" s="267">
        <v>0.0133689839572193</v>
      </c>
      <c r="AC1598" s="268">
        <v>0.00497866287339972</v>
      </c>
      <c r="AD1598" s="269">
        <v>-0.00787316555817505</v>
      </c>
      <c r="AE1598" s="270">
        <v>22884</v>
      </c>
      <c r="AF1598" s="271">
        <v>186</v>
      </c>
      <c r="AG1598" s="271">
        <v>0</v>
      </c>
      <c r="AH1598" s="271">
        <v>22051</v>
      </c>
      <c r="AI1598" s="271">
        <v>166</v>
      </c>
      <c r="AJ1598" s="271">
        <v>0</v>
      </c>
      <c r="AK1598" s="268">
        <v>0.0081279496591505</v>
      </c>
      <c r="AL1598" s="268">
        <v>0.00752800326515804</v>
      </c>
      <c r="AM1598" s="269">
        <v>0.000599946393992456</v>
      </c>
    </row>
    <row r="1599" spans="1:39">
      <c r="A1599" s="279" t="s">
        <v>1972</v>
      </c>
      <c r="B1599" s="280" t="s">
        <v>3368</v>
      </c>
      <c r="C1599" s="262" t="s">
        <v>2636</v>
      </c>
      <c r="D1599" s="280" t="s">
        <v>2637</v>
      </c>
      <c r="E1599" s="263">
        <v>4119</v>
      </c>
      <c r="F1599" s="263">
        <v>26</v>
      </c>
      <c r="G1599" s="263">
        <v>21</v>
      </c>
      <c r="H1599" s="263">
        <v>0</v>
      </c>
      <c r="I1599" s="263">
        <v>0</v>
      </c>
      <c r="J1599" s="264">
        <v>2241</v>
      </c>
      <c r="K1599" s="264">
        <v>19</v>
      </c>
      <c r="L1599" s="264">
        <v>18</v>
      </c>
      <c r="M1599" s="264">
        <v>0</v>
      </c>
      <c r="N1599" s="264">
        <v>0</v>
      </c>
      <c r="O1599" s="264">
        <v>3000</v>
      </c>
      <c r="P1599" s="264">
        <v>29</v>
      </c>
      <c r="Q1599" s="264">
        <v>29</v>
      </c>
      <c r="R1599" s="264">
        <v>9</v>
      </c>
      <c r="S1599" s="264">
        <v>0</v>
      </c>
      <c r="T1599" s="265">
        <v>0.015</v>
      </c>
      <c r="U1599" s="266">
        <v>103316</v>
      </c>
      <c r="V1599" s="266">
        <v>837</v>
      </c>
      <c r="W1599" s="266">
        <v>830</v>
      </c>
      <c r="X1599" s="266">
        <v>2</v>
      </c>
      <c r="Y1599" s="264">
        <v>754</v>
      </c>
      <c r="Z1599" s="267">
        <v>0.00808200085175578</v>
      </c>
      <c r="AA1599" s="267">
        <v>0.00631221170186939</v>
      </c>
      <c r="AB1599" s="267">
        <v>0.00847835787594824</v>
      </c>
      <c r="AC1599" s="268">
        <v>0.00966666666666667</v>
      </c>
      <c r="AD1599" s="269">
        <v>-0.00216614617407885</v>
      </c>
      <c r="AE1599" s="270">
        <v>23143</v>
      </c>
      <c r="AF1599" s="271">
        <v>191</v>
      </c>
      <c r="AG1599" s="271">
        <v>0</v>
      </c>
      <c r="AH1599" s="271">
        <v>22640</v>
      </c>
      <c r="AI1599" s="271">
        <v>224</v>
      </c>
      <c r="AJ1599" s="271">
        <v>1</v>
      </c>
      <c r="AK1599" s="268">
        <v>0.00825303547508966</v>
      </c>
      <c r="AL1599" s="268">
        <v>0.00984982332155477</v>
      </c>
      <c r="AM1599" s="269">
        <v>-0.00159678784646511</v>
      </c>
    </row>
    <row r="1600" spans="1:39">
      <c r="A1600" s="279" t="s">
        <v>1972</v>
      </c>
      <c r="B1600" s="280" t="s">
        <v>3368</v>
      </c>
      <c r="C1600" s="262" t="s">
        <v>2638</v>
      </c>
      <c r="D1600" s="280" t="s">
        <v>2639</v>
      </c>
      <c r="E1600" s="263">
        <v>3133</v>
      </c>
      <c r="F1600" s="263">
        <v>35</v>
      </c>
      <c r="G1600" s="263">
        <v>26</v>
      </c>
      <c r="H1600" s="263">
        <v>0</v>
      </c>
      <c r="I1600" s="263">
        <v>0</v>
      </c>
      <c r="J1600" s="264">
        <v>1708</v>
      </c>
      <c r="K1600" s="264">
        <v>37</v>
      </c>
      <c r="L1600" s="264">
        <v>37</v>
      </c>
      <c r="M1600" s="264">
        <v>0</v>
      </c>
      <c r="N1600" s="264">
        <v>0</v>
      </c>
      <c r="O1600" s="264">
        <v>2421</v>
      </c>
      <c r="P1600" s="264">
        <v>32</v>
      </c>
      <c r="Q1600" s="264">
        <v>32</v>
      </c>
      <c r="R1600" s="264">
        <v>11</v>
      </c>
      <c r="S1600" s="264">
        <v>0</v>
      </c>
      <c r="T1600" s="265">
        <v>0.015</v>
      </c>
      <c r="U1600" s="266">
        <v>80158</v>
      </c>
      <c r="V1600" s="266">
        <v>843</v>
      </c>
      <c r="W1600" s="266">
        <v>834</v>
      </c>
      <c r="X1600" s="266">
        <v>0</v>
      </c>
      <c r="Y1600" s="264">
        <v>739</v>
      </c>
      <c r="Z1600" s="267">
        <v>0.0105167294593178</v>
      </c>
      <c r="AA1600" s="267">
        <v>0.011171401212895</v>
      </c>
      <c r="AB1600" s="267">
        <v>0.0216627634660422</v>
      </c>
      <c r="AC1600" s="268">
        <v>0.0132176786451879</v>
      </c>
      <c r="AD1600" s="269">
        <v>-0.0104913622531472</v>
      </c>
      <c r="AE1600" s="270">
        <v>17807</v>
      </c>
      <c r="AF1600" s="271">
        <v>210</v>
      </c>
      <c r="AG1600" s="271">
        <v>0</v>
      </c>
      <c r="AH1600" s="271">
        <v>17666</v>
      </c>
      <c r="AI1600" s="271">
        <v>196</v>
      </c>
      <c r="AJ1600" s="271">
        <v>0</v>
      </c>
      <c r="AK1600" s="268">
        <v>0.0117931150671084</v>
      </c>
      <c r="AL1600" s="268">
        <v>0.0110947582927658</v>
      </c>
      <c r="AM1600" s="269">
        <v>0.000698356774342676</v>
      </c>
    </row>
    <row r="1601" spans="1:39">
      <c r="A1601" s="279" t="s">
        <v>1972</v>
      </c>
      <c r="B1601" s="280" t="s">
        <v>3368</v>
      </c>
      <c r="C1601" s="262" t="s">
        <v>2640</v>
      </c>
      <c r="D1601" s="280" t="s">
        <v>2641</v>
      </c>
      <c r="E1601" s="263">
        <v>1743</v>
      </c>
      <c r="F1601" s="263">
        <v>34</v>
      </c>
      <c r="G1601" s="263">
        <v>29</v>
      </c>
      <c r="H1601" s="263">
        <v>0</v>
      </c>
      <c r="I1601" s="263">
        <v>0</v>
      </c>
      <c r="J1601" s="264">
        <v>1097</v>
      </c>
      <c r="K1601" s="264">
        <v>40</v>
      </c>
      <c r="L1601" s="264">
        <v>40</v>
      </c>
      <c r="M1601" s="264">
        <v>0</v>
      </c>
      <c r="N1601" s="264">
        <v>0</v>
      </c>
      <c r="O1601" s="264">
        <v>1842</v>
      </c>
      <c r="P1601" s="264">
        <v>18</v>
      </c>
      <c r="Q1601" s="264">
        <v>18</v>
      </c>
      <c r="R1601" s="264">
        <v>3</v>
      </c>
      <c r="S1601" s="264">
        <v>0</v>
      </c>
      <c r="T1601" s="265">
        <v>0.015</v>
      </c>
      <c r="U1601" s="266">
        <v>52492</v>
      </c>
      <c r="V1601" s="266">
        <v>748</v>
      </c>
      <c r="W1601" s="266">
        <v>743</v>
      </c>
      <c r="X1601" s="266">
        <v>0</v>
      </c>
      <c r="Y1601" s="264">
        <v>650</v>
      </c>
      <c r="Z1601" s="267">
        <v>0.0142497904442582</v>
      </c>
      <c r="AA1601" s="267">
        <v>0.0195065978198508</v>
      </c>
      <c r="AB1601" s="267">
        <v>0.0364630811303555</v>
      </c>
      <c r="AC1601" s="268">
        <v>0.00977198697068404</v>
      </c>
      <c r="AD1601" s="269">
        <v>-0.0169564833105047</v>
      </c>
      <c r="AE1601" s="270">
        <v>11775</v>
      </c>
      <c r="AF1601" s="271">
        <v>183</v>
      </c>
      <c r="AG1601" s="271">
        <v>0</v>
      </c>
      <c r="AH1601" s="271">
        <v>12007</v>
      </c>
      <c r="AI1601" s="271">
        <v>170</v>
      </c>
      <c r="AJ1601" s="271">
        <v>0</v>
      </c>
      <c r="AK1601" s="268">
        <v>0.0155414012738853</v>
      </c>
      <c r="AL1601" s="268">
        <v>0.0141584075955693</v>
      </c>
      <c r="AM1601" s="269">
        <v>0.0013829936783161</v>
      </c>
    </row>
    <row r="1602" spans="1:39">
      <c r="A1602" s="279" t="s">
        <v>1972</v>
      </c>
      <c r="B1602" s="280" t="s">
        <v>3368</v>
      </c>
      <c r="C1602" s="262" t="s">
        <v>2642</v>
      </c>
      <c r="D1602" s="280" t="s">
        <v>2643</v>
      </c>
      <c r="E1602" s="263">
        <v>4567</v>
      </c>
      <c r="F1602" s="263">
        <v>50</v>
      </c>
      <c r="G1602" s="263">
        <v>33</v>
      </c>
      <c r="H1602" s="263">
        <v>0</v>
      </c>
      <c r="I1602" s="263">
        <v>0</v>
      </c>
      <c r="J1602" s="264">
        <v>2492</v>
      </c>
      <c r="K1602" s="264">
        <v>50</v>
      </c>
      <c r="L1602" s="264">
        <v>50</v>
      </c>
      <c r="M1602" s="264">
        <v>0</v>
      </c>
      <c r="N1602" s="264">
        <v>0</v>
      </c>
      <c r="O1602" s="264">
        <v>3249</v>
      </c>
      <c r="P1602" s="264">
        <v>44</v>
      </c>
      <c r="Q1602" s="264">
        <v>44</v>
      </c>
      <c r="R1602" s="264">
        <v>11</v>
      </c>
      <c r="S1602" s="264">
        <v>0</v>
      </c>
      <c r="T1602" s="265">
        <v>0.015</v>
      </c>
      <c r="U1602" s="266">
        <v>115767</v>
      </c>
      <c r="V1602" s="266">
        <v>1506</v>
      </c>
      <c r="W1602" s="266">
        <v>1489</v>
      </c>
      <c r="X1602" s="266">
        <v>0</v>
      </c>
      <c r="Y1602" s="264">
        <v>1357</v>
      </c>
      <c r="Z1602" s="267">
        <v>0.0130088885433673</v>
      </c>
      <c r="AA1602" s="267">
        <v>0.0109481059776659</v>
      </c>
      <c r="AB1602" s="267">
        <v>0.0200642054574639</v>
      </c>
      <c r="AC1602" s="268">
        <v>0.0135426285010773</v>
      </c>
      <c r="AD1602" s="269">
        <v>-0.00911609947979802</v>
      </c>
      <c r="AE1602" s="270">
        <v>25401</v>
      </c>
      <c r="AF1602" s="271">
        <v>315</v>
      </c>
      <c r="AG1602" s="271">
        <v>0</v>
      </c>
      <c r="AH1602" s="271">
        <v>26232</v>
      </c>
      <c r="AI1602" s="271">
        <v>339</v>
      </c>
      <c r="AJ1602" s="271">
        <v>0</v>
      </c>
      <c r="AK1602" s="268">
        <v>0.0124010865713948</v>
      </c>
      <c r="AL1602" s="268">
        <v>0.0129231473010064</v>
      </c>
      <c r="AM1602" s="269">
        <v>-0.000522060729611577</v>
      </c>
    </row>
    <row r="1603" spans="1:39">
      <c r="A1603" s="279" t="s">
        <v>1972</v>
      </c>
      <c r="B1603" s="280" t="s">
        <v>3368</v>
      </c>
      <c r="C1603" s="262" t="s">
        <v>2644</v>
      </c>
      <c r="D1603" s="280" t="s">
        <v>2645</v>
      </c>
      <c r="E1603" s="263">
        <v>5285</v>
      </c>
      <c r="F1603" s="263">
        <v>85</v>
      </c>
      <c r="G1603" s="263">
        <v>66</v>
      </c>
      <c r="H1603" s="263">
        <v>0</v>
      </c>
      <c r="I1603" s="263">
        <v>0</v>
      </c>
      <c r="J1603" s="264">
        <v>3169</v>
      </c>
      <c r="K1603" s="264">
        <v>98</v>
      </c>
      <c r="L1603" s="264">
        <v>98</v>
      </c>
      <c r="M1603" s="264">
        <v>10</v>
      </c>
      <c r="N1603" s="264">
        <v>0</v>
      </c>
      <c r="O1603" s="264">
        <v>3903</v>
      </c>
      <c r="P1603" s="264">
        <v>70</v>
      </c>
      <c r="Q1603" s="264">
        <v>70</v>
      </c>
      <c r="R1603" s="264">
        <v>12</v>
      </c>
      <c r="S1603" s="264">
        <v>0</v>
      </c>
      <c r="T1603" s="265">
        <v>0.015</v>
      </c>
      <c r="U1603" s="266">
        <v>136966</v>
      </c>
      <c r="V1603" s="266">
        <v>2587</v>
      </c>
      <c r="W1603" s="266">
        <v>2568</v>
      </c>
      <c r="X1603" s="266">
        <v>1</v>
      </c>
      <c r="Y1603" s="264">
        <v>2320</v>
      </c>
      <c r="Z1603" s="267">
        <v>0.0188805981046391</v>
      </c>
      <c r="AA1603" s="267">
        <v>0.0160832544938505</v>
      </c>
      <c r="AB1603" s="267">
        <v>0.0309245818870306</v>
      </c>
      <c r="AC1603" s="268">
        <v>0.0179349218549833</v>
      </c>
      <c r="AD1603" s="269">
        <v>-0.0148413273931801</v>
      </c>
      <c r="AE1603" s="270">
        <v>30317</v>
      </c>
      <c r="AF1603" s="271">
        <v>594</v>
      </c>
      <c r="AG1603" s="271">
        <v>1</v>
      </c>
      <c r="AH1603" s="271">
        <v>30826</v>
      </c>
      <c r="AI1603" s="271">
        <v>655</v>
      </c>
      <c r="AJ1603" s="271">
        <v>0</v>
      </c>
      <c r="AK1603" s="268">
        <v>0.0195599828479071</v>
      </c>
      <c r="AL1603" s="268">
        <v>0.0212482968922338</v>
      </c>
      <c r="AM1603" s="269">
        <v>-0.00168831404432671</v>
      </c>
    </row>
    <row r="1604" spans="1:39">
      <c r="A1604" s="279" t="s">
        <v>1972</v>
      </c>
      <c r="B1604" s="280" t="s">
        <v>3368</v>
      </c>
      <c r="C1604" s="262" t="s">
        <v>2646</v>
      </c>
      <c r="D1604" s="280" t="s">
        <v>2647</v>
      </c>
      <c r="E1604" s="263">
        <v>3223</v>
      </c>
      <c r="F1604" s="263">
        <v>61</v>
      </c>
      <c r="G1604" s="263">
        <v>45</v>
      </c>
      <c r="H1604" s="263">
        <v>0</v>
      </c>
      <c r="I1604" s="263">
        <v>0</v>
      </c>
      <c r="J1604" s="264">
        <v>1718</v>
      </c>
      <c r="K1604" s="264">
        <v>44</v>
      </c>
      <c r="L1604" s="264">
        <v>44</v>
      </c>
      <c r="M1604" s="264">
        <v>5</v>
      </c>
      <c r="N1604" s="264">
        <v>0</v>
      </c>
      <c r="O1604" s="264">
        <v>2162</v>
      </c>
      <c r="P1604" s="264">
        <v>60</v>
      </c>
      <c r="Q1604" s="264">
        <v>60</v>
      </c>
      <c r="R1604" s="264">
        <v>27</v>
      </c>
      <c r="S1604" s="264">
        <v>0</v>
      </c>
      <c r="T1604" s="265">
        <v>0.015</v>
      </c>
      <c r="U1604" s="266">
        <v>78005</v>
      </c>
      <c r="V1604" s="266">
        <v>1731</v>
      </c>
      <c r="W1604" s="266">
        <v>1714</v>
      </c>
      <c r="X1604" s="266">
        <v>0</v>
      </c>
      <c r="Y1604" s="264">
        <v>1568</v>
      </c>
      <c r="Z1604" s="267">
        <v>0.0221908851996667</v>
      </c>
      <c r="AA1604" s="267">
        <v>0.0189264660254421</v>
      </c>
      <c r="AB1604" s="267">
        <v>0.0256111757857974</v>
      </c>
      <c r="AC1604" s="268">
        <v>0.0277520814061055</v>
      </c>
      <c r="AD1604" s="269">
        <v>-0.0066847097603553</v>
      </c>
      <c r="AE1604" s="270">
        <v>17534</v>
      </c>
      <c r="AF1604" s="271">
        <v>404</v>
      </c>
      <c r="AG1604" s="271">
        <v>0</v>
      </c>
      <c r="AH1604" s="271">
        <v>17479</v>
      </c>
      <c r="AI1604" s="271">
        <v>409</v>
      </c>
      <c r="AJ1604" s="271">
        <v>0</v>
      </c>
      <c r="AK1604" s="268">
        <v>0.0230409490133455</v>
      </c>
      <c r="AL1604" s="268">
        <v>0.0233995079810058</v>
      </c>
      <c r="AM1604" s="269">
        <v>-0.00035855896766028</v>
      </c>
    </row>
    <row r="1605" spans="1:39">
      <c r="A1605" s="279" t="s">
        <v>1972</v>
      </c>
      <c r="B1605" s="280" t="s">
        <v>3368</v>
      </c>
      <c r="C1605" s="262" t="s">
        <v>2648</v>
      </c>
      <c r="D1605" s="280" t="s">
        <v>2649</v>
      </c>
      <c r="E1605" s="263">
        <v>7274</v>
      </c>
      <c r="F1605" s="263">
        <v>83</v>
      </c>
      <c r="G1605" s="263">
        <v>61</v>
      </c>
      <c r="H1605" s="263">
        <v>0</v>
      </c>
      <c r="I1605" s="263">
        <v>0</v>
      </c>
      <c r="J1605" s="264">
        <v>4147</v>
      </c>
      <c r="K1605" s="264">
        <v>81</v>
      </c>
      <c r="L1605" s="264">
        <v>81</v>
      </c>
      <c r="M1605" s="264">
        <v>0</v>
      </c>
      <c r="N1605" s="264">
        <v>0</v>
      </c>
      <c r="O1605" s="264">
        <v>5215</v>
      </c>
      <c r="P1605" s="264">
        <v>80</v>
      </c>
      <c r="Q1605" s="264">
        <v>80</v>
      </c>
      <c r="R1605" s="264">
        <v>10</v>
      </c>
      <c r="S1605" s="264">
        <v>0</v>
      </c>
      <c r="T1605" s="265">
        <v>0.015</v>
      </c>
      <c r="U1605" s="266">
        <v>186629</v>
      </c>
      <c r="V1605" s="266">
        <v>2527</v>
      </c>
      <c r="W1605" s="266">
        <v>2503</v>
      </c>
      <c r="X1605" s="266">
        <v>0</v>
      </c>
      <c r="Y1605" s="264">
        <v>2232</v>
      </c>
      <c r="Z1605" s="267">
        <v>0.0135402322254312</v>
      </c>
      <c r="AA1605" s="267">
        <v>0.0114105031619467</v>
      </c>
      <c r="AB1605" s="267">
        <v>0.019532191945985</v>
      </c>
      <c r="AC1605" s="268">
        <v>0.0153403643336529</v>
      </c>
      <c r="AD1605" s="269">
        <v>-0.00812168878403839</v>
      </c>
      <c r="AE1605" s="270">
        <v>40917</v>
      </c>
      <c r="AF1605" s="271">
        <v>582</v>
      </c>
      <c r="AG1605" s="271">
        <v>0</v>
      </c>
      <c r="AH1605" s="271">
        <v>40692</v>
      </c>
      <c r="AI1605" s="271">
        <v>572</v>
      </c>
      <c r="AJ1605" s="271">
        <v>0</v>
      </c>
      <c r="AK1605" s="268">
        <v>0.0142239167094362</v>
      </c>
      <c r="AL1605" s="268">
        <v>0.0140568170647793</v>
      </c>
      <c r="AM1605" s="269">
        <v>0.000167099644656858</v>
      </c>
    </row>
    <row r="1606" spans="1:39">
      <c r="A1606" s="279" t="s">
        <v>1972</v>
      </c>
      <c r="B1606" s="280" t="s">
        <v>3368</v>
      </c>
      <c r="C1606" s="262" t="s">
        <v>2650</v>
      </c>
      <c r="D1606" s="280" t="s">
        <v>2651</v>
      </c>
      <c r="E1606" s="263">
        <v>4552</v>
      </c>
      <c r="F1606" s="263">
        <v>50</v>
      </c>
      <c r="G1606" s="263">
        <v>43</v>
      </c>
      <c r="H1606" s="263">
        <v>1</v>
      </c>
      <c r="I1606" s="263">
        <v>0</v>
      </c>
      <c r="J1606" s="264">
        <v>2615</v>
      </c>
      <c r="K1606" s="264">
        <v>48</v>
      </c>
      <c r="L1606" s="264">
        <v>47</v>
      </c>
      <c r="M1606" s="264">
        <v>0</v>
      </c>
      <c r="N1606" s="264">
        <v>0</v>
      </c>
      <c r="O1606" s="264">
        <v>3261</v>
      </c>
      <c r="P1606" s="264">
        <v>73</v>
      </c>
      <c r="Q1606" s="264">
        <v>73</v>
      </c>
      <c r="R1606" s="264">
        <v>29</v>
      </c>
      <c r="S1606" s="264">
        <v>0</v>
      </c>
      <c r="T1606" s="265">
        <v>0.015</v>
      </c>
      <c r="U1606" s="266">
        <v>114691</v>
      </c>
      <c r="V1606" s="266">
        <v>1552</v>
      </c>
      <c r="W1606" s="266">
        <v>1544</v>
      </c>
      <c r="X1606" s="266">
        <v>0</v>
      </c>
      <c r="Y1606" s="264">
        <v>1393</v>
      </c>
      <c r="Z1606" s="267">
        <v>0.013532012102083</v>
      </c>
      <c r="AA1606" s="267">
        <v>0.0109841827768014</v>
      </c>
      <c r="AB1606" s="267">
        <v>0.0183556405353728</v>
      </c>
      <c r="AC1606" s="268">
        <v>0.0223857712358172</v>
      </c>
      <c r="AD1606" s="269">
        <v>-0.00737145775857144</v>
      </c>
      <c r="AE1606" s="270">
        <v>25460</v>
      </c>
      <c r="AF1606" s="271">
        <v>368</v>
      </c>
      <c r="AG1606" s="271">
        <v>0</v>
      </c>
      <c r="AH1606" s="271">
        <v>25002</v>
      </c>
      <c r="AI1606" s="271">
        <v>352</v>
      </c>
      <c r="AJ1606" s="271">
        <v>0</v>
      </c>
      <c r="AK1606" s="268">
        <v>0.0144540455616654</v>
      </c>
      <c r="AL1606" s="268">
        <v>0.0140788736901048</v>
      </c>
      <c r="AM1606" s="269">
        <v>0.000375171871560566</v>
      </c>
    </row>
    <row r="1607" spans="1:39">
      <c r="A1607" s="279" t="s">
        <v>1972</v>
      </c>
      <c r="B1607" s="280" t="s">
        <v>3368</v>
      </c>
      <c r="C1607" s="262" t="s">
        <v>2652</v>
      </c>
      <c r="D1607" s="280" t="s">
        <v>2653</v>
      </c>
      <c r="E1607" s="263">
        <v>4315</v>
      </c>
      <c r="F1607" s="263">
        <v>65</v>
      </c>
      <c r="G1607" s="263">
        <v>51</v>
      </c>
      <c r="H1607" s="263">
        <v>0</v>
      </c>
      <c r="I1607" s="263">
        <v>0</v>
      </c>
      <c r="J1607" s="264">
        <v>2580</v>
      </c>
      <c r="K1607" s="264">
        <v>84</v>
      </c>
      <c r="L1607" s="264">
        <v>84</v>
      </c>
      <c r="M1607" s="264">
        <v>0</v>
      </c>
      <c r="N1607" s="264">
        <v>0</v>
      </c>
      <c r="O1607" s="264">
        <v>3159</v>
      </c>
      <c r="P1607" s="264">
        <v>51</v>
      </c>
      <c r="Q1607" s="264">
        <v>51</v>
      </c>
      <c r="R1607" s="264">
        <v>9</v>
      </c>
      <c r="S1607" s="264">
        <v>0</v>
      </c>
      <c r="T1607" s="265">
        <v>0.015</v>
      </c>
      <c r="U1607" s="266">
        <v>116161</v>
      </c>
      <c r="V1607" s="266">
        <v>1991</v>
      </c>
      <c r="W1607" s="266">
        <v>1977</v>
      </c>
      <c r="X1607" s="266">
        <v>1</v>
      </c>
      <c r="Y1607" s="264">
        <v>1757</v>
      </c>
      <c r="Z1607" s="267">
        <v>0.0171313952187051</v>
      </c>
      <c r="AA1607" s="267">
        <v>0.015063731170336</v>
      </c>
      <c r="AB1607" s="267">
        <v>0.0325581395348837</v>
      </c>
      <c r="AC1607" s="268">
        <v>0.0161443494776828</v>
      </c>
      <c r="AD1607" s="269">
        <v>-0.0174944083645477</v>
      </c>
      <c r="AE1607" s="270">
        <v>25544</v>
      </c>
      <c r="AF1607" s="271">
        <v>489</v>
      </c>
      <c r="AG1607" s="271">
        <v>0</v>
      </c>
      <c r="AH1607" s="271">
        <v>26093</v>
      </c>
      <c r="AI1607" s="271">
        <v>494</v>
      </c>
      <c r="AJ1607" s="271">
        <v>1</v>
      </c>
      <c r="AK1607" s="268">
        <v>0.0191434387723144</v>
      </c>
      <c r="AL1607" s="268">
        <v>0.0188939562334726</v>
      </c>
      <c r="AM1607" s="269">
        <v>0.000249482538841859</v>
      </c>
    </row>
    <row r="1608" spans="1:39">
      <c r="A1608" s="279" t="s">
        <v>1972</v>
      </c>
      <c r="B1608" s="280" t="s">
        <v>3368</v>
      </c>
      <c r="C1608" s="262" t="s">
        <v>2654</v>
      </c>
      <c r="D1608" s="280" t="s">
        <v>2655</v>
      </c>
      <c r="E1608" s="263">
        <v>5186</v>
      </c>
      <c r="F1608" s="263">
        <v>162</v>
      </c>
      <c r="G1608" s="263">
        <v>135</v>
      </c>
      <c r="H1608" s="263">
        <v>0</v>
      </c>
      <c r="I1608" s="263">
        <v>0</v>
      </c>
      <c r="J1608" s="264">
        <v>3147</v>
      </c>
      <c r="K1608" s="264">
        <v>102</v>
      </c>
      <c r="L1608" s="264">
        <v>101</v>
      </c>
      <c r="M1608" s="264">
        <v>9</v>
      </c>
      <c r="N1608" s="264">
        <v>0</v>
      </c>
      <c r="O1608" s="264">
        <v>5366</v>
      </c>
      <c r="P1608" s="264">
        <v>147</v>
      </c>
      <c r="Q1608" s="264">
        <v>147</v>
      </c>
      <c r="R1608" s="264">
        <v>39</v>
      </c>
      <c r="S1608" s="264">
        <v>0</v>
      </c>
      <c r="T1608" s="265">
        <v>0.015</v>
      </c>
      <c r="U1608" s="266">
        <v>154842</v>
      </c>
      <c r="V1608" s="266">
        <v>3916</v>
      </c>
      <c r="W1608" s="266">
        <v>3888</v>
      </c>
      <c r="X1608" s="266">
        <v>1</v>
      </c>
      <c r="Y1608" s="264">
        <v>3512</v>
      </c>
      <c r="Z1608" s="267">
        <v>0.0252838377184485</v>
      </c>
      <c r="AA1608" s="267">
        <v>0.0312379483224065</v>
      </c>
      <c r="AB1608" s="267">
        <v>0.0324118207816969</v>
      </c>
      <c r="AC1608" s="268">
        <v>0.0273947074170704</v>
      </c>
      <c r="AD1608" s="269">
        <v>-0.00117387245929038</v>
      </c>
      <c r="AE1608" s="270">
        <v>34681</v>
      </c>
      <c r="AF1608" s="271">
        <v>936</v>
      </c>
      <c r="AG1608" s="271">
        <v>0</v>
      </c>
      <c r="AH1608" s="271">
        <v>34855</v>
      </c>
      <c r="AI1608" s="271">
        <v>932</v>
      </c>
      <c r="AJ1608" s="271">
        <v>0</v>
      </c>
      <c r="AK1608" s="268">
        <v>0.0269888411522159</v>
      </c>
      <c r="AL1608" s="268">
        <v>0.0267393487304547</v>
      </c>
      <c r="AM1608" s="269">
        <v>0.000249492421761168</v>
      </c>
    </row>
    <row r="1609" spans="1:39">
      <c r="A1609" s="279" t="s">
        <v>1972</v>
      </c>
      <c r="B1609" s="280" t="s">
        <v>3368</v>
      </c>
      <c r="C1609" s="262" t="s">
        <v>2656</v>
      </c>
      <c r="D1609" s="280" t="s">
        <v>2657</v>
      </c>
      <c r="E1609" s="263">
        <v>4738</v>
      </c>
      <c r="F1609" s="263">
        <v>42</v>
      </c>
      <c r="G1609" s="263">
        <v>30</v>
      </c>
      <c r="H1609" s="263">
        <v>0</v>
      </c>
      <c r="I1609" s="263">
        <v>0</v>
      </c>
      <c r="J1609" s="264">
        <v>2756</v>
      </c>
      <c r="K1609" s="264">
        <v>40</v>
      </c>
      <c r="L1609" s="264">
        <v>40</v>
      </c>
      <c r="M1609" s="264">
        <v>1</v>
      </c>
      <c r="N1609" s="264">
        <v>0</v>
      </c>
      <c r="O1609" s="264">
        <v>3383</v>
      </c>
      <c r="P1609" s="264">
        <v>49</v>
      </c>
      <c r="Q1609" s="264">
        <v>49</v>
      </c>
      <c r="R1609" s="264">
        <v>26</v>
      </c>
      <c r="S1609" s="264">
        <v>0</v>
      </c>
      <c r="T1609" s="265">
        <v>0.015</v>
      </c>
      <c r="U1609" s="266">
        <v>128119</v>
      </c>
      <c r="V1609" s="266">
        <v>2996</v>
      </c>
      <c r="W1609" s="266">
        <v>2984</v>
      </c>
      <c r="X1609" s="266">
        <v>0</v>
      </c>
      <c r="Y1609" s="264">
        <v>2872</v>
      </c>
      <c r="Z1609" s="267">
        <v>0.0233845097136256</v>
      </c>
      <c r="AA1609" s="267">
        <v>0.00886449978894048</v>
      </c>
      <c r="AB1609" s="267">
        <v>0.0145137880986938</v>
      </c>
      <c r="AC1609" s="268">
        <v>0.0144841856340526</v>
      </c>
      <c r="AD1609" s="269">
        <v>-0.00564928830975328</v>
      </c>
      <c r="AE1609" s="270">
        <v>26816</v>
      </c>
      <c r="AF1609" s="271">
        <v>292</v>
      </c>
      <c r="AG1609" s="271">
        <v>0</v>
      </c>
      <c r="AH1609" s="271">
        <v>26685</v>
      </c>
      <c r="AI1609" s="271">
        <v>241</v>
      </c>
      <c r="AJ1609" s="271">
        <v>0</v>
      </c>
      <c r="AK1609" s="268">
        <v>0.0108890214797136</v>
      </c>
      <c r="AL1609" s="268">
        <v>0.00903129098744613</v>
      </c>
      <c r="AM1609" s="269">
        <v>0.00185773049226747</v>
      </c>
    </row>
    <row r="1610" spans="1:39">
      <c r="A1610" s="279" t="s">
        <v>1972</v>
      </c>
      <c r="B1610" s="280" t="s">
        <v>3368</v>
      </c>
      <c r="C1610" s="262" t="s">
        <v>2658</v>
      </c>
      <c r="D1610" s="280" t="s">
        <v>2659</v>
      </c>
      <c r="E1610" s="263">
        <v>9001</v>
      </c>
      <c r="F1610" s="263">
        <v>150</v>
      </c>
      <c r="G1610" s="263">
        <v>131</v>
      </c>
      <c r="H1610" s="263">
        <v>0</v>
      </c>
      <c r="I1610" s="263">
        <v>0</v>
      </c>
      <c r="J1610" s="264">
        <v>4961</v>
      </c>
      <c r="K1610" s="264">
        <v>124</v>
      </c>
      <c r="L1610" s="264">
        <v>124</v>
      </c>
      <c r="M1610" s="264">
        <v>10</v>
      </c>
      <c r="N1610" s="264">
        <v>0</v>
      </c>
      <c r="O1610" s="264">
        <v>6245</v>
      </c>
      <c r="P1610" s="264">
        <v>195</v>
      </c>
      <c r="Q1610" s="264">
        <v>195</v>
      </c>
      <c r="R1610" s="264">
        <v>67</v>
      </c>
      <c r="S1610" s="264">
        <v>0</v>
      </c>
      <c r="T1610" s="265">
        <v>0.015</v>
      </c>
      <c r="U1610" s="266">
        <v>225459</v>
      </c>
      <c r="V1610" s="266">
        <v>4975</v>
      </c>
      <c r="W1610" s="266">
        <v>4956</v>
      </c>
      <c r="X1610" s="266">
        <v>2</v>
      </c>
      <c r="Y1610" s="264">
        <v>4515</v>
      </c>
      <c r="Z1610" s="267">
        <v>0.0220572254822385</v>
      </c>
      <c r="AA1610" s="267">
        <v>0.0166648150205533</v>
      </c>
      <c r="AB1610" s="267">
        <v>0.0249949606934086</v>
      </c>
      <c r="AC1610" s="268">
        <v>0.0312249799839872</v>
      </c>
      <c r="AD1610" s="269">
        <v>-0.00833014567285532</v>
      </c>
      <c r="AE1610" s="270">
        <v>50418</v>
      </c>
      <c r="AF1610" s="271">
        <v>1160</v>
      </c>
      <c r="AG1610" s="271">
        <v>0</v>
      </c>
      <c r="AH1610" s="271">
        <v>49781</v>
      </c>
      <c r="AI1610" s="271">
        <v>1113</v>
      </c>
      <c r="AJ1610" s="271">
        <v>0</v>
      </c>
      <c r="AK1610" s="268">
        <v>0.0230076559958745</v>
      </c>
      <c r="AL1610" s="268">
        <v>0.0223579277234286</v>
      </c>
      <c r="AM1610" s="269">
        <v>0.00064972827244587</v>
      </c>
    </row>
    <row r="1611" spans="1:39">
      <c r="A1611" s="279" t="s">
        <v>1972</v>
      </c>
      <c r="B1611" s="280" t="s">
        <v>3368</v>
      </c>
      <c r="C1611" s="262" t="s">
        <v>2660</v>
      </c>
      <c r="D1611" s="280" t="s">
        <v>2661</v>
      </c>
      <c r="E1611" s="263">
        <v>1445</v>
      </c>
      <c r="F1611" s="263">
        <v>38</v>
      </c>
      <c r="G1611" s="263">
        <v>27</v>
      </c>
      <c r="H1611" s="263">
        <v>0</v>
      </c>
      <c r="I1611" s="263">
        <v>0</v>
      </c>
      <c r="J1611" s="264">
        <v>979</v>
      </c>
      <c r="K1611" s="264">
        <v>34</v>
      </c>
      <c r="L1611" s="264">
        <v>34</v>
      </c>
      <c r="M1611" s="264">
        <v>0</v>
      </c>
      <c r="N1611" s="264">
        <v>0</v>
      </c>
      <c r="O1611" s="264">
        <v>1326</v>
      </c>
      <c r="P1611" s="264">
        <v>33</v>
      </c>
      <c r="Q1611" s="264">
        <v>33</v>
      </c>
      <c r="R1611" s="264">
        <v>4</v>
      </c>
      <c r="S1611" s="264">
        <v>0</v>
      </c>
      <c r="T1611" s="265">
        <v>0.015</v>
      </c>
      <c r="U1611" s="266">
        <v>42513</v>
      </c>
      <c r="V1611" s="266">
        <v>1121</v>
      </c>
      <c r="W1611" s="266">
        <v>1110</v>
      </c>
      <c r="X1611" s="266">
        <v>2</v>
      </c>
      <c r="Y1611" s="264">
        <v>995</v>
      </c>
      <c r="Z1611" s="267">
        <v>0.0263213605250159</v>
      </c>
      <c r="AA1611" s="267">
        <v>0.0262975778546713</v>
      </c>
      <c r="AB1611" s="267">
        <v>0.034729315628192</v>
      </c>
      <c r="AC1611" s="268">
        <v>0.0248868778280543</v>
      </c>
      <c r="AD1611" s="269">
        <v>-0.00843173777352075</v>
      </c>
      <c r="AE1611" s="270">
        <v>9716</v>
      </c>
      <c r="AF1611" s="271">
        <v>269</v>
      </c>
      <c r="AG1611" s="271">
        <v>1</v>
      </c>
      <c r="AH1611" s="271">
        <v>9506</v>
      </c>
      <c r="AI1611" s="271">
        <v>243</v>
      </c>
      <c r="AJ1611" s="271">
        <v>0</v>
      </c>
      <c r="AK1611" s="268">
        <v>0.0275833676410045</v>
      </c>
      <c r="AL1611" s="268">
        <v>0.0255628024405639</v>
      </c>
      <c r="AM1611" s="269">
        <v>0.00202056520044067</v>
      </c>
    </row>
    <row r="1612" spans="1:39">
      <c r="A1612" s="279" t="s">
        <v>1972</v>
      </c>
      <c r="B1612" s="280" t="s">
        <v>3368</v>
      </c>
      <c r="C1612" s="262" t="s">
        <v>2662</v>
      </c>
      <c r="D1612" s="280" t="s">
        <v>2663</v>
      </c>
      <c r="E1612" s="263">
        <v>4652</v>
      </c>
      <c r="F1612" s="263">
        <v>79</v>
      </c>
      <c r="G1612" s="263">
        <v>56</v>
      </c>
      <c r="H1612" s="263">
        <v>0</v>
      </c>
      <c r="I1612" s="263">
        <v>0</v>
      </c>
      <c r="J1612" s="264">
        <v>2611</v>
      </c>
      <c r="K1612" s="264">
        <v>44</v>
      </c>
      <c r="L1612" s="264">
        <v>44</v>
      </c>
      <c r="M1612" s="264">
        <v>3</v>
      </c>
      <c r="N1612" s="264">
        <v>0</v>
      </c>
      <c r="O1612" s="264">
        <v>3393</v>
      </c>
      <c r="P1612" s="264">
        <v>67</v>
      </c>
      <c r="Q1612" s="264">
        <v>67</v>
      </c>
      <c r="R1612" s="264">
        <v>33</v>
      </c>
      <c r="S1612" s="264">
        <v>0</v>
      </c>
      <c r="T1612" s="265">
        <v>0.015</v>
      </c>
      <c r="U1612" s="266">
        <v>116369</v>
      </c>
      <c r="V1612" s="266">
        <v>2018</v>
      </c>
      <c r="W1612" s="266">
        <v>1995</v>
      </c>
      <c r="X1612" s="266">
        <v>0</v>
      </c>
      <c r="Y1612" s="264">
        <v>1841</v>
      </c>
      <c r="Z1612" s="267">
        <v>0.017341388170389</v>
      </c>
      <c r="AA1612" s="267">
        <v>0.016981943250215</v>
      </c>
      <c r="AB1612" s="267">
        <v>0.0168517809268479</v>
      </c>
      <c r="AC1612" s="268">
        <v>0.0197465369879163</v>
      </c>
      <c r="AD1612" s="269">
        <v>0.000130162323367013</v>
      </c>
      <c r="AE1612" s="270">
        <v>26204</v>
      </c>
      <c r="AF1612" s="271">
        <v>437</v>
      </c>
      <c r="AG1612" s="271">
        <v>0</v>
      </c>
      <c r="AH1612" s="271">
        <v>25924</v>
      </c>
      <c r="AI1612" s="271">
        <v>497</v>
      </c>
      <c r="AJ1612" s="271">
        <v>0</v>
      </c>
      <c r="AK1612" s="268">
        <v>0.0166768432300412</v>
      </c>
      <c r="AL1612" s="268">
        <v>0.0191714241629378</v>
      </c>
      <c r="AM1612" s="269">
        <v>-0.0024945809328966</v>
      </c>
    </row>
    <row r="1613" spans="1:39">
      <c r="A1613" s="279" t="s">
        <v>1972</v>
      </c>
      <c r="B1613" s="280" t="s">
        <v>3368</v>
      </c>
      <c r="C1613" s="262" t="s">
        <v>2664</v>
      </c>
      <c r="D1613" s="280" t="s">
        <v>2665</v>
      </c>
      <c r="E1613" s="263">
        <v>4846</v>
      </c>
      <c r="F1613" s="263">
        <v>99</v>
      </c>
      <c r="G1613" s="263">
        <v>69</v>
      </c>
      <c r="H1613" s="263">
        <v>1</v>
      </c>
      <c r="I1613" s="263">
        <v>0</v>
      </c>
      <c r="J1613" s="264">
        <v>2916</v>
      </c>
      <c r="K1613" s="264">
        <v>110</v>
      </c>
      <c r="L1613" s="264">
        <v>110</v>
      </c>
      <c r="M1613" s="264">
        <v>12</v>
      </c>
      <c r="N1613" s="264">
        <v>0</v>
      </c>
      <c r="O1613" s="264">
        <v>3539</v>
      </c>
      <c r="P1613" s="264">
        <v>103</v>
      </c>
      <c r="Q1613" s="264">
        <v>103</v>
      </c>
      <c r="R1613" s="264">
        <v>59</v>
      </c>
      <c r="S1613" s="264">
        <v>0</v>
      </c>
      <c r="T1613" s="265">
        <v>0.015</v>
      </c>
      <c r="U1613" s="266">
        <v>125169</v>
      </c>
      <c r="V1613" s="266">
        <v>3138</v>
      </c>
      <c r="W1613" s="266">
        <v>3108</v>
      </c>
      <c r="X1613" s="266">
        <v>0</v>
      </c>
      <c r="Y1613" s="264">
        <v>2869</v>
      </c>
      <c r="Z1613" s="267">
        <v>0.0250701052177456</v>
      </c>
      <c r="AA1613" s="267">
        <v>0.0204292199752373</v>
      </c>
      <c r="AB1613" s="267">
        <v>0.0377229080932785</v>
      </c>
      <c r="AC1613" s="268">
        <v>0.0291042667420175</v>
      </c>
      <c r="AD1613" s="269">
        <v>-0.0172936881180412</v>
      </c>
      <c r="AE1613" s="270">
        <v>27974</v>
      </c>
      <c r="AF1613" s="271">
        <v>705</v>
      </c>
      <c r="AG1613" s="271">
        <v>0</v>
      </c>
      <c r="AH1613" s="271">
        <v>28157</v>
      </c>
      <c r="AI1613" s="271">
        <v>794</v>
      </c>
      <c r="AJ1613" s="271">
        <v>0</v>
      </c>
      <c r="AK1613" s="268">
        <v>0.0252019732608851</v>
      </c>
      <c r="AL1613" s="268">
        <v>0.0281990268849664</v>
      </c>
      <c r="AM1613" s="269">
        <v>-0.00299705362408133</v>
      </c>
    </row>
    <row r="1614" spans="1:39">
      <c r="A1614" s="279" t="s">
        <v>1972</v>
      </c>
      <c r="B1614" s="280" t="s">
        <v>3369</v>
      </c>
      <c r="C1614" s="262" t="s">
        <v>2666</v>
      </c>
      <c r="D1614" s="280" t="s">
        <v>2667</v>
      </c>
      <c r="E1614" s="263">
        <v>5581</v>
      </c>
      <c r="F1614" s="263">
        <v>92</v>
      </c>
      <c r="G1614" s="263">
        <v>55</v>
      </c>
      <c r="H1614" s="263">
        <v>0</v>
      </c>
      <c r="I1614" s="263">
        <v>0</v>
      </c>
      <c r="J1614" s="264">
        <v>3872</v>
      </c>
      <c r="K1614" s="264">
        <v>80</v>
      </c>
      <c r="L1614" s="264">
        <v>79</v>
      </c>
      <c r="M1614" s="264">
        <v>14</v>
      </c>
      <c r="N1614" s="264">
        <v>0</v>
      </c>
      <c r="O1614" s="264">
        <v>3797</v>
      </c>
      <c r="P1614" s="264">
        <v>64</v>
      </c>
      <c r="Q1614" s="264">
        <v>64</v>
      </c>
      <c r="R1614" s="264">
        <v>43</v>
      </c>
      <c r="S1614" s="264">
        <v>0</v>
      </c>
      <c r="T1614" s="265">
        <v>0.015</v>
      </c>
      <c r="U1614" s="266">
        <v>141423</v>
      </c>
      <c r="V1614" s="266">
        <v>1998</v>
      </c>
      <c r="W1614" s="266">
        <v>1960</v>
      </c>
      <c r="X1614" s="266">
        <v>0</v>
      </c>
      <c r="Y1614" s="264">
        <v>1784</v>
      </c>
      <c r="Z1614" s="267">
        <v>0.0141278292781231</v>
      </c>
      <c r="AA1614" s="267">
        <v>0.0164845009854865</v>
      </c>
      <c r="AB1614" s="267">
        <v>0.0206611570247934</v>
      </c>
      <c r="AC1614" s="268">
        <v>0.0168554121675007</v>
      </c>
      <c r="AD1614" s="269">
        <v>-0.00417665603930692</v>
      </c>
      <c r="AE1614" s="270">
        <v>32169</v>
      </c>
      <c r="AF1614" s="271">
        <v>470</v>
      </c>
      <c r="AG1614" s="271">
        <v>0</v>
      </c>
      <c r="AH1614" s="271">
        <v>31061</v>
      </c>
      <c r="AI1614" s="271">
        <v>408</v>
      </c>
      <c r="AJ1614" s="271">
        <v>0</v>
      </c>
      <c r="AK1614" s="268">
        <v>0.0146103391463832</v>
      </c>
      <c r="AL1614" s="268">
        <v>0.0131354431602331</v>
      </c>
      <c r="AM1614" s="269">
        <v>0.00147489598615008</v>
      </c>
    </row>
    <row r="1615" spans="1:39">
      <c r="A1615" s="279" t="s">
        <v>1972</v>
      </c>
      <c r="B1615" s="280" t="s">
        <v>3369</v>
      </c>
      <c r="C1615" s="262" t="s">
        <v>2668</v>
      </c>
      <c r="D1615" s="280" t="s">
        <v>2669</v>
      </c>
      <c r="E1615" s="263">
        <v>4397</v>
      </c>
      <c r="F1615" s="263">
        <v>60</v>
      </c>
      <c r="G1615" s="263">
        <v>39</v>
      </c>
      <c r="H1615" s="263">
        <v>1</v>
      </c>
      <c r="I1615" s="263">
        <v>0</v>
      </c>
      <c r="J1615" s="264">
        <v>2925</v>
      </c>
      <c r="K1615" s="264">
        <v>40</v>
      </c>
      <c r="L1615" s="264">
        <v>39</v>
      </c>
      <c r="M1615" s="264">
        <v>11</v>
      </c>
      <c r="N1615" s="264">
        <v>0</v>
      </c>
      <c r="O1615" s="264">
        <v>2823</v>
      </c>
      <c r="P1615" s="264">
        <v>22</v>
      </c>
      <c r="Q1615" s="264">
        <v>22</v>
      </c>
      <c r="R1615" s="264">
        <v>14</v>
      </c>
      <c r="S1615" s="264">
        <v>0</v>
      </c>
      <c r="T1615" s="265">
        <v>0.015</v>
      </c>
      <c r="U1615" s="266">
        <v>99437</v>
      </c>
      <c r="V1615" s="266">
        <v>1406</v>
      </c>
      <c r="W1615" s="266">
        <v>1384</v>
      </c>
      <c r="X1615" s="266">
        <v>0</v>
      </c>
      <c r="Y1615" s="264">
        <v>1297</v>
      </c>
      <c r="Z1615" s="267">
        <v>0.0141396059816768</v>
      </c>
      <c r="AA1615" s="267">
        <v>0.0136456675005686</v>
      </c>
      <c r="AB1615" s="267">
        <v>0.0136752136752137</v>
      </c>
      <c r="AC1615" s="268">
        <v>0.00779312787814382</v>
      </c>
      <c r="AD1615" s="269">
        <v>-2.95461746451058e-5</v>
      </c>
      <c r="AE1615" s="270">
        <v>23508</v>
      </c>
      <c r="AF1615" s="271">
        <v>305</v>
      </c>
      <c r="AG1615" s="271">
        <v>0</v>
      </c>
      <c r="AH1615" s="271">
        <v>21658</v>
      </c>
      <c r="AI1615" s="271">
        <v>287</v>
      </c>
      <c r="AJ1615" s="271">
        <v>0</v>
      </c>
      <c r="AK1615" s="268">
        <v>0.0129743066190233</v>
      </c>
      <c r="AL1615" s="268">
        <v>0.013251454427925</v>
      </c>
      <c r="AM1615" s="269">
        <v>-0.000277147808901704</v>
      </c>
    </row>
    <row r="1616" spans="1:39">
      <c r="A1616" s="279" t="s">
        <v>1972</v>
      </c>
      <c r="B1616" s="280" t="s">
        <v>3369</v>
      </c>
      <c r="C1616" s="262" t="s">
        <v>2670</v>
      </c>
      <c r="D1616" s="280" t="s">
        <v>2671</v>
      </c>
      <c r="E1616" s="263">
        <v>0</v>
      </c>
      <c r="F1616" s="263">
        <v>0</v>
      </c>
      <c r="G1616" s="263">
        <v>0</v>
      </c>
      <c r="H1616" s="263">
        <v>0</v>
      </c>
      <c r="I1616" s="263">
        <v>0</v>
      </c>
      <c r="J1616" s="264">
        <v>0</v>
      </c>
      <c r="K1616" s="264">
        <v>0</v>
      </c>
      <c r="L1616" s="264">
        <v>0</v>
      </c>
      <c r="M1616" s="264">
        <v>0</v>
      </c>
      <c r="N1616" s="264">
        <v>0</v>
      </c>
      <c r="O1616" s="264">
        <v>0</v>
      </c>
      <c r="P1616" s="264">
        <v>0</v>
      </c>
      <c r="Q1616" s="264">
        <v>0</v>
      </c>
      <c r="R1616" s="264">
        <v>0</v>
      </c>
      <c r="S1616" s="264">
        <v>0</v>
      </c>
      <c r="T1616" s="265">
        <v>0.015</v>
      </c>
      <c r="U1616" s="266">
        <v>2446</v>
      </c>
      <c r="V1616" s="266">
        <v>65</v>
      </c>
      <c r="W1616" s="266">
        <v>65</v>
      </c>
      <c r="X1616" s="266">
        <v>0</v>
      </c>
      <c r="Y1616" s="264">
        <v>65</v>
      </c>
      <c r="Z1616" s="267">
        <v>0.026573998364677</v>
      </c>
      <c r="AA1616" s="267">
        <v>0</v>
      </c>
      <c r="AB1616" s="267">
        <v>0</v>
      </c>
      <c r="AC1616" s="268">
        <v>0</v>
      </c>
      <c r="AD1616" s="269">
        <v>0</v>
      </c>
      <c r="AE1616" s="270">
        <v>0</v>
      </c>
      <c r="AF1616" s="271">
        <v>0</v>
      </c>
      <c r="AG1616" s="271">
        <v>0</v>
      </c>
      <c r="AH1616" s="271">
        <v>0</v>
      </c>
      <c r="AI1616" s="271">
        <v>0</v>
      </c>
      <c r="AJ1616" s="271">
        <v>0</v>
      </c>
      <c r="AK1616" s="268">
        <v>0</v>
      </c>
      <c r="AL1616" s="268">
        <v>0</v>
      </c>
      <c r="AM1616" s="269">
        <v>0</v>
      </c>
    </row>
    <row r="1617" spans="1:39">
      <c r="A1617" s="279" t="s">
        <v>1972</v>
      </c>
      <c r="B1617" s="280" t="s">
        <v>3369</v>
      </c>
      <c r="C1617" s="262" t="s">
        <v>2672</v>
      </c>
      <c r="D1617" s="280" t="s">
        <v>2673</v>
      </c>
      <c r="E1617" s="263">
        <v>3561</v>
      </c>
      <c r="F1617" s="263">
        <v>61</v>
      </c>
      <c r="G1617" s="263">
        <v>47</v>
      </c>
      <c r="H1617" s="263">
        <v>0</v>
      </c>
      <c r="I1617" s="263">
        <v>0</v>
      </c>
      <c r="J1617" s="264">
        <v>2369</v>
      </c>
      <c r="K1617" s="264">
        <v>37</v>
      </c>
      <c r="L1617" s="264">
        <v>37</v>
      </c>
      <c r="M1617" s="264">
        <v>7</v>
      </c>
      <c r="N1617" s="264">
        <v>0</v>
      </c>
      <c r="O1617" s="264">
        <v>2324</v>
      </c>
      <c r="P1617" s="264">
        <v>53</v>
      </c>
      <c r="Q1617" s="264">
        <v>53</v>
      </c>
      <c r="R1617" s="264">
        <v>29</v>
      </c>
      <c r="S1617" s="264">
        <v>0</v>
      </c>
      <c r="T1617" s="265">
        <v>0.015</v>
      </c>
      <c r="U1617" s="266">
        <v>85670</v>
      </c>
      <c r="V1617" s="266">
        <v>1631</v>
      </c>
      <c r="W1617" s="266">
        <v>1617</v>
      </c>
      <c r="X1617" s="266">
        <v>1</v>
      </c>
      <c r="Y1617" s="264">
        <v>1500</v>
      </c>
      <c r="Z1617" s="267">
        <v>0.0190264970234621</v>
      </c>
      <c r="AA1617" s="267">
        <v>0.0171300196573996</v>
      </c>
      <c r="AB1617" s="267">
        <v>0.015618404390038</v>
      </c>
      <c r="AC1617" s="268">
        <v>0.0228055077452668</v>
      </c>
      <c r="AD1617" s="269">
        <v>0.00151161526736162</v>
      </c>
      <c r="AE1617" s="270">
        <v>19651</v>
      </c>
      <c r="AF1617" s="271">
        <v>417</v>
      </c>
      <c r="AG1617" s="271">
        <v>0</v>
      </c>
      <c r="AH1617" s="271">
        <v>18504</v>
      </c>
      <c r="AI1617" s="271">
        <v>364</v>
      </c>
      <c r="AJ1617" s="271">
        <v>1</v>
      </c>
      <c r="AK1617" s="268">
        <v>0.0212202941326141</v>
      </c>
      <c r="AL1617" s="268">
        <v>0.0196173800259403</v>
      </c>
      <c r="AM1617" s="269">
        <v>0.00160291410667378</v>
      </c>
    </row>
    <row r="1618" spans="1:39">
      <c r="A1618" s="279" t="s">
        <v>1972</v>
      </c>
      <c r="B1618" s="280" t="s">
        <v>3369</v>
      </c>
      <c r="C1618" s="262" t="s">
        <v>2674</v>
      </c>
      <c r="D1618" s="280" t="s">
        <v>2675</v>
      </c>
      <c r="E1618" s="263">
        <v>11089</v>
      </c>
      <c r="F1618" s="263">
        <v>218</v>
      </c>
      <c r="G1618" s="263">
        <v>142</v>
      </c>
      <c r="H1618" s="263">
        <v>3</v>
      </c>
      <c r="I1618" s="263">
        <v>0</v>
      </c>
      <c r="J1618" s="264">
        <v>7699</v>
      </c>
      <c r="K1618" s="264">
        <v>169</v>
      </c>
      <c r="L1618" s="264">
        <v>168</v>
      </c>
      <c r="M1618" s="264">
        <v>0</v>
      </c>
      <c r="N1618" s="264">
        <v>0</v>
      </c>
      <c r="O1618" s="264">
        <v>7041</v>
      </c>
      <c r="P1618" s="264">
        <v>165</v>
      </c>
      <c r="Q1618" s="264">
        <v>165</v>
      </c>
      <c r="R1618" s="264">
        <v>60</v>
      </c>
      <c r="S1618" s="264">
        <v>0</v>
      </c>
      <c r="T1618" s="265">
        <v>0.015</v>
      </c>
      <c r="U1618" s="266">
        <v>257308</v>
      </c>
      <c r="V1618" s="266">
        <v>5671</v>
      </c>
      <c r="W1618" s="266">
        <v>5593</v>
      </c>
      <c r="X1618" s="266">
        <v>1</v>
      </c>
      <c r="Y1618" s="264">
        <v>5098</v>
      </c>
      <c r="Z1618" s="267">
        <v>0.0220358480886719</v>
      </c>
      <c r="AA1618" s="267">
        <v>0.0196591216520877</v>
      </c>
      <c r="AB1618" s="267">
        <v>0.0219509027146383</v>
      </c>
      <c r="AC1618" s="268">
        <v>0.0234341712824883</v>
      </c>
      <c r="AD1618" s="269">
        <v>-0.00229178106255061</v>
      </c>
      <c r="AE1618" s="270">
        <v>59468</v>
      </c>
      <c r="AF1618" s="271">
        <v>1358</v>
      </c>
      <c r="AG1618" s="271">
        <v>0</v>
      </c>
      <c r="AH1618" s="271">
        <v>55441</v>
      </c>
      <c r="AI1618" s="271">
        <v>1203</v>
      </c>
      <c r="AJ1618" s="271">
        <v>0</v>
      </c>
      <c r="AK1618" s="268">
        <v>0.0228358108562588</v>
      </c>
      <c r="AL1618" s="268">
        <v>0.0216987428076694</v>
      </c>
      <c r="AM1618" s="269">
        <v>0.00113706804858942</v>
      </c>
    </row>
    <row r="1619" spans="1:39">
      <c r="A1619" s="279" t="s">
        <v>1972</v>
      </c>
      <c r="B1619" s="280" t="s">
        <v>3369</v>
      </c>
      <c r="C1619" s="262" t="s">
        <v>2676</v>
      </c>
      <c r="D1619" s="280" t="s">
        <v>2677</v>
      </c>
      <c r="E1619" s="263">
        <v>2766</v>
      </c>
      <c r="F1619" s="263">
        <v>25</v>
      </c>
      <c r="G1619" s="263">
        <v>21</v>
      </c>
      <c r="H1619" s="263">
        <v>0</v>
      </c>
      <c r="I1619" s="263">
        <v>0</v>
      </c>
      <c r="J1619" s="264">
        <v>1867</v>
      </c>
      <c r="K1619" s="264">
        <v>29</v>
      </c>
      <c r="L1619" s="264">
        <v>29</v>
      </c>
      <c r="M1619" s="264">
        <v>3</v>
      </c>
      <c r="N1619" s="264">
        <v>0</v>
      </c>
      <c r="O1619" s="264">
        <v>1749</v>
      </c>
      <c r="P1619" s="264">
        <v>29</v>
      </c>
      <c r="Q1619" s="264">
        <v>29</v>
      </c>
      <c r="R1619" s="264">
        <v>7</v>
      </c>
      <c r="S1619" s="264">
        <v>0</v>
      </c>
      <c r="T1619" s="265">
        <v>0.015</v>
      </c>
      <c r="U1619" s="266">
        <v>65780</v>
      </c>
      <c r="V1619" s="266">
        <v>1169</v>
      </c>
      <c r="W1619" s="266">
        <v>1165</v>
      </c>
      <c r="X1619" s="266">
        <v>0</v>
      </c>
      <c r="Y1619" s="264">
        <v>1085</v>
      </c>
      <c r="Z1619" s="267">
        <v>0.0177713590757069</v>
      </c>
      <c r="AA1619" s="267">
        <v>0.00903832248734635</v>
      </c>
      <c r="AB1619" s="267">
        <v>0.015532940546331</v>
      </c>
      <c r="AC1619" s="268">
        <v>0.0165809033733562</v>
      </c>
      <c r="AD1619" s="269">
        <v>-0.00649461805898466</v>
      </c>
      <c r="AE1619" s="270">
        <v>15283</v>
      </c>
      <c r="AF1619" s="271">
        <v>249</v>
      </c>
      <c r="AG1619" s="271">
        <v>0</v>
      </c>
      <c r="AH1619" s="271">
        <v>14324</v>
      </c>
      <c r="AI1619" s="271">
        <v>262</v>
      </c>
      <c r="AJ1619" s="271">
        <v>0</v>
      </c>
      <c r="AK1619" s="268">
        <v>0.0162926127069293</v>
      </c>
      <c r="AL1619" s="268">
        <v>0.018290980173136</v>
      </c>
      <c r="AM1619" s="269">
        <v>-0.00199836746620673</v>
      </c>
    </row>
    <row r="1620" spans="1:39">
      <c r="A1620" s="279" t="s">
        <v>1972</v>
      </c>
      <c r="B1620" s="280" t="s">
        <v>3369</v>
      </c>
      <c r="C1620" s="262" t="s">
        <v>2678</v>
      </c>
      <c r="D1620" s="280" t="s">
        <v>2679</v>
      </c>
      <c r="E1620" s="263">
        <v>7880</v>
      </c>
      <c r="F1620" s="263">
        <v>84</v>
      </c>
      <c r="G1620" s="263">
        <v>64</v>
      </c>
      <c r="H1620" s="263">
        <v>0</v>
      </c>
      <c r="I1620" s="263">
        <v>0</v>
      </c>
      <c r="J1620" s="264">
        <v>5097</v>
      </c>
      <c r="K1620" s="264">
        <v>66</v>
      </c>
      <c r="L1620" s="264">
        <v>66</v>
      </c>
      <c r="M1620" s="264">
        <v>11</v>
      </c>
      <c r="N1620" s="264">
        <v>0</v>
      </c>
      <c r="O1620" s="264">
        <v>5076</v>
      </c>
      <c r="P1620" s="264">
        <v>116</v>
      </c>
      <c r="Q1620" s="264">
        <v>116</v>
      </c>
      <c r="R1620" s="264">
        <v>73</v>
      </c>
      <c r="S1620" s="264">
        <v>0</v>
      </c>
      <c r="T1620" s="265">
        <v>0.015</v>
      </c>
      <c r="U1620" s="266">
        <v>185108</v>
      </c>
      <c r="V1620" s="266">
        <v>2841</v>
      </c>
      <c r="W1620" s="266">
        <v>2821</v>
      </c>
      <c r="X1620" s="266">
        <v>1</v>
      </c>
      <c r="Y1620" s="264">
        <v>2636</v>
      </c>
      <c r="Z1620" s="267">
        <v>0.0153423947101152</v>
      </c>
      <c r="AA1620" s="267">
        <v>0.0106598984771574</v>
      </c>
      <c r="AB1620" s="267">
        <v>0.012948793407887</v>
      </c>
      <c r="AC1620" s="268">
        <v>0.0228526398739165</v>
      </c>
      <c r="AD1620" s="269">
        <v>-0.00228889493072963</v>
      </c>
      <c r="AE1620" s="270">
        <v>42444</v>
      </c>
      <c r="AF1620" s="271">
        <v>635</v>
      </c>
      <c r="AG1620" s="271">
        <v>0</v>
      </c>
      <c r="AH1620" s="271">
        <v>39955</v>
      </c>
      <c r="AI1620" s="271">
        <v>560</v>
      </c>
      <c r="AJ1620" s="271">
        <v>0</v>
      </c>
      <c r="AK1620" s="268">
        <v>0.0149608896428235</v>
      </c>
      <c r="AL1620" s="268">
        <v>0.014015767738706</v>
      </c>
      <c r="AM1620" s="269">
        <v>0.000945121904117441</v>
      </c>
    </row>
    <row r="1621" spans="1:39">
      <c r="A1621" s="279" t="s">
        <v>1972</v>
      </c>
      <c r="B1621" s="280" t="s">
        <v>3369</v>
      </c>
      <c r="C1621" s="262" t="s">
        <v>2680</v>
      </c>
      <c r="D1621" s="280" t="s">
        <v>2681</v>
      </c>
      <c r="E1621" s="263">
        <v>15504</v>
      </c>
      <c r="F1621" s="263">
        <v>268</v>
      </c>
      <c r="G1621" s="263">
        <v>173</v>
      </c>
      <c r="H1621" s="263">
        <v>0</v>
      </c>
      <c r="I1621" s="263">
        <v>0</v>
      </c>
      <c r="J1621" s="264">
        <v>10319</v>
      </c>
      <c r="K1621" s="264">
        <v>279</v>
      </c>
      <c r="L1621" s="264">
        <v>278</v>
      </c>
      <c r="M1621" s="264">
        <v>13</v>
      </c>
      <c r="N1621" s="264">
        <v>0</v>
      </c>
      <c r="O1621" s="264">
        <v>9419</v>
      </c>
      <c r="P1621" s="264">
        <v>168</v>
      </c>
      <c r="Q1621" s="264">
        <v>168</v>
      </c>
      <c r="R1621" s="264">
        <v>49</v>
      </c>
      <c r="S1621" s="264">
        <v>0</v>
      </c>
      <c r="T1621" s="265">
        <v>0.015</v>
      </c>
      <c r="U1621" s="266">
        <v>346832</v>
      </c>
      <c r="V1621" s="266">
        <v>7196</v>
      </c>
      <c r="W1621" s="266">
        <v>7099</v>
      </c>
      <c r="X1621" s="266">
        <v>2</v>
      </c>
      <c r="Y1621" s="264">
        <v>6384</v>
      </c>
      <c r="Z1621" s="267">
        <v>0.0207420307238086</v>
      </c>
      <c r="AA1621" s="267">
        <v>0.0172858617131063</v>
      </c>
      <c r="AB1621" s="267">
        <v>0.0270375036340731</v>
      </c>
      <c r="AC1621" s="268">
        <v>0.0178362883533284</v>
      </c>
      <c r="AD1621" s="269">
        <v>-0.00975164192096677</v>
      </c>
      <c r="AE1621" s="270">
        <v>80649</v>
      </c>
      <c r="AF1621" s="271">
        <v>1720</v>
      </c>
      <c r="AG1621" s="271">
        <v>0</v>
      </c>
      <c r="AH1621" s="271">
        <v>76060</v>
      </c>
      <c r="AI1621" s="271">
        <v>1575</v>
      </c>
      <c r="AJ1621" s="271">
        <v>0</v>
      </c>
      <c r="AK1621" s="268">
        <v>0.0213269848355218</v>
      </c>
      <c r="AL1621" s="268">
        <v>0.0207073363134368</v>
      </c>
      <c r="AM1621" s="269">
        <v>0.00061964852208507</v>
      </c>
    </row>
    <row r="1622" spans="1:39">
      <c r="A1622" s="279" t="s">
        <v>1972</v>
      </c>
      <c r="B1622" s="280" t="s">
        <v>3370</v>
      </c>
      <c r="C1622" s="262" t="s">
        <v>2682</v>
      </c>
      <c r="D1622" s="280" t="s">
        <v>2683</v>
      </c>
      <c r="E1622" s="263">
        <v>9885</v>
      </c>
      <c r="F1622" s="263">
        <v>199</v>
      </c>
      <c r="G1622" s="263">
        <v>114</v>
      </c>
      <c r="H1622" s="263">
        <v>6</v>
      </c>
      <c r="I1622" s="263">
        <v>0</v>
      </c>
      <c r="J1622" s="264">
        <v>6989</v>
      </c>
      <c r="K1622" s="264">
        <v>184</v>
      </c>
      <c r="L1622" s="264">
        <v>182</v>
      </c>
      <c r="M1622" s="264">
        <v>25</v>
      </c>
      <c r="N1622" s="264">
        <v>0</v>
      </c>
      <c r="O1622" s="264">
        <v>6831</v>
      </c>
      <c r="P1622" s="264">
        <v>165</v>
      </c>
      <c r="Q1622" s="264">
        <v>165</v>
      </c>
      <c r="R1622" s="264">
        <v>74</v>
      </c>
      <c r="S1622" s="264">
        <v>0</v>
      </c>
      <c r="T1622" s="265">
        <v>0.015</v>
      </c>
      <c r="U1622" s="266">
        <v>231703</v>
      </c>
      <c r="V1622" s="266">
        <v>5368</v>
      </c>
      <c r="W1622" s="266">
        <v>5277</v>
      </c>
      <c r="X1622" s="266">
        <v>8</v>
      </c>
      <c r="Y1622" s="264">
        <v>4858</v>
      </c>
      <c r="Z1622" s="267">
        <v>0.0231330625844292</v>
      </c>
      <c r="AA1622" s="267">
        <v>0.0201315123925139</v>
      </c>
      <c r="AB1622" s="267">
        <v>0.0263270854199456</v>
      </c>
      <c r="AC1622" s="268">
        <v>0.0241545893719807</v>
      </c>
      <c r="AD1622" s="269">
        <v>-0.00619557302743172</v>
      </c>
      <c r="AE1622" s="270">
        <v>53970</v>
      </c>
      <c r="AF1622" s="271">
        <v>1194</v>
      </c>
      <c r="AG1622" s="271">
        <v>0</v>
      </c>
      <c r="AH1622" s="271">
        <v>49430</v>
      </c>
      <c r="AI1622" s="271">
        <v>1086</v>
      </c>
      <c r="AJ1622" s="271">
        <v>1</v>
      </c>
      <c r="AK1622" s="268">
        <v>0.0221234018899389</v>
      </c>
      <c r="AL1622" s="268">
        <v>0.0219502326522355</v>
      </c>
      <c r="AM1622" s="269">
        <v>0.000173169237703372</v>
      </c>
    </row>
    <row r="1623" spans="1:39">
      <c r="A1623" s="279" t="s">
        <v>1972</v>
      </c>
      <c r="B1623" s="280" t="s">
        <v>3370</v>
      </c>
      <c r="C1623" s="262" t="s">
        <v>2684</v>
      </c>
      <c r="D1623" s="280" t="s">
        <v>2685</v>
      </c>
      <c r="E1623" s="263">
        <v>9341</v>
      </c>
      <c r="F1623" s="263">
        <v>155</v>
      </c>
      <c r="G1623" s="263">
        <v>112</v>
      </c>
      <c r="H1623" s="263">
        <v>0</v>
      </c>
      <c r="I1623" s="263">
        <v>0</v>
      </c>
      <c r="J1623" s="264">
        <v>6128</v>
      </c>
      <c r="K1623" s="264">
        <v>103</v>
      </c>
      <c r="L1623" s="264">
        <v>103</v>
      </c>
      <c r="M1623" s="264">
        <v>19</v>
      </c>
      <c r="N1623" s="264">
        <v>0</v>
      </c>
      <c r="O1623" s="264">
        <v>5736</v>
      </c>
      <c r="P1623" s="264">
        <v>144</v>
      </c>
      <c r="Q1623" s="264">
        <v>144</v>
      </c>
      <c r="R1623" s="264">
        <v>63</v>
      </c>
      <c r="S1623" s="264">
        <v>0</v>
      </c>
      <c r="T1623" s="265">
        <v>0.015</v>
      </c>
      <c r="U1623" s="266">
        <v>210785</v>
      </c>
      <c r="V1623" s="266">
        <v>4384</v>
      </c>
      <c r="W1623" s="266">
        <v>4341</v>
      </c>
      <c r="X1623" s="266">
        <v>0</v>
      </c>
      <c r="Y1623" s="264">
        <v>4022</v>
      </c>
      <c r="Z1623" s="267">
        <v>0.0207984439120431</v>
      </c>
      <c r="AA1623" s="267">
        <v>0.0165935124718981</v>
      </c>
      <c r="AB1623" s="267">
        <v>0.0168080939947781</v>
      </c>
      <c r="AC1623" s="268">
        <v>0.0251046025104603</v>
      </c>
      <c r="AD1623" s="269">
        <v>-0.000214581522879984</v>
      </c>
      <c r="AE1623" s="270">
        <v>49063</v>
      </c>
      <c r="AF1623" s="271">
        <v>962</v>
      </c>
      <c r="AG1623" s="271">
        <v>0</v>
      </c>
      <c r="AH1623" s="271">
        <v>45465</v>
      </c>
      <c r="AI1623" s="271">
        <v>994</v>
      </c>
      <c r="AJ1623" s="271">
        <v>0</v>
      </c>
      <c r="AK1623" s="268">
        <v>0.0196074434910217</v>
      </c>
      <c r="AL1623" s="268">
        <v>0.0218629715165512</v>
      </c>
      <c r="AM1623" s="269">
        <v>-0.00225552802552945</v>
      </c>
    </row>
    <row r="1624" spans="1:39">
      <c r="A1624" s="279" t="s">
        <v>1972</v>
      </c>
      <c r="B1624" s="280" t="s">
        <v>3370</v>
      </c>
      <c r="C1624" s="262" t="s">
        <v>2686</v>
      </c>
      <c r="D1624" s="280" t="s">
        <v>2687</v>
      </c>
      <c r="E1624" s="263">
        <v>2812</v>
      </c>
      <c r="F1624" s="263">
        <v>56</v>
      </c>
      <c r="G1624" s="263">
        <v>41</v>
      </c>
      <c r="H1624" s="263">
        <v>0</v>
      </c>
      <c r="I1624" s="263">
        <v>0</v>
      </c>
      <c r="J1624" s="264">
        <v>1850</v>
      </c>
      <c r="K1624" s="264">
        <v>34</v>
      </c>
      <c r="L1624" s="264">
        <v>34</v>
      </c>
      <c r="M1624" s="264">
        <v>5</v>
      </c>
      <c r="N1624" s="264">
        <v>0</v>
      </c>
      <c r="O1624" s="264">
        <v>1951</v>
      </c>
      <c r="P1624" s="264">
        <v>50</v>
      </c>
      <c r="Q1624" s="264">
        <v>50</v>
      </c>
      <c r="R1624" s="264">
        <v>28</v>
      </c>
      <c r="S1624" s="264">
        <v>0</v>
      </c>
      <c r="T1624" s="265">
        <v>0.015</v>
      </c>
      <c r="U1624" s="266">
        <v>65966</v>
      </c>
      <c r="V1624" s="266">
        <v>1504</v>
      </c>
      <c r="W1624" s="266">
        <v>1488</v>
      </c>
      <c r="X1624" s="266">
        <v>0</v>
      </c>
      <c r="Y1624" s="264">
        <v>1378</v>
      </c>
      <c r="Z1624" s="267">
        <v>0.0227996240487524</v>
      </c>
      <c r="AA1624" s="267">
        <v>0.0199146514935989</v>
      </c>
      <c r="AB1624" s="267">
        <v>0.0183783783783784</v>
      </c>
      <c r="AC1624" s="268">
        <v>0.0256278831368529</v>
      </c>
      <c r="AD1624" s="269">
        <v>0.00153627311522048</v>
      </c>
      <c r="AE1624" s="270">
        <v>15395</v>
      </c>
      <c r="AF1624" s="271">
        <v>341</v>
      </c>
      <c r="AG1624" s="271">
        <v>0</v>
      </c>
      <c r="AH1624" s="271">
        <v>14402</v>
      </c>
      <c r="AI1624" s="271">
        <v>356</v>
      </c>
      <c r="AJ1624" s="271">
        <v>0</v>
      </c>
      <c r="AK1624" s="268">
        <v>0.0221500487171159</v>
      </c>
      <c r="AL1624" s="268">
        <v>0.0247187890570754</v>
      </c>
      <c r="AM1624" s="269">
        <v>-0.00256874033995946</v>
      </c>
    </row>
    <row r="1625" spans="1:39">
      <c r="A1625" s="279" t="s">
        <v>1972</v>
      </c>
      <c r="B1625" s="280" t="s">
        <v>3370</v>
      </c>
      <c r="C1625" s="262" t="s">
        <v>2688</v>
      </c>
      <c r="D1625" s="280" t="s">
        <v>2689</v>
      </c>
      <c r="E1625" s="263">
        <v>3331</v>
      </c>
      <c r="F1625" s="263">
        <v>38</v>
      </c>
      <c r="G1625" s="263">
        <v>29</v>
      </c>
      <c r="H1625" s="263">
        <v>0</v>
      </c>
      <c r="I1625" s="263">
        <v>0</v>
      </c>
      <c r="J1625" s="264">
        <v>2170</v>
      </c>
      <c r="K1625" s="264">
        <v>32</v>
      </c>
      <c r="L1625" s="264">
        <v>32</v>
      </c>
      <c r="M1625" s="264">
        <v>10</v>
      </c>
      <c r="N1625" s="264">
        <v>0</v>
      </c>
      <c r="O1625" s="264">
        <v>2101</v>
      </c>
      <c r="P1625" s="264">
        <v>29</v>
      </c>
      <c r="Q1625" s="264">
        <v>29</v>
      </c>
      <c r="R1625" s="264">
        <v>15</v>
      </c>
      <c r="S1625" s="264">
        <v>0</v>
      </c>
      <c r="T1625" s="265">
        <v>0.015</v>
      </c>
      <c r="U1625" s="266">
        <v>75658</v>
      </c>
      <c r="V1625" s="266">
        <v>1132</v>
      </c>
      <c r="W1625" s="266">
        <v>1123</v>
      </c>
      <c r="X1625" s="266">
        <v>0</v>
      </c>
      <c r="Y1625" s="264">
        <v>1040</v>
      </c>
      <c r="Z1625" s="267">
        <v>0.0149620661397341</v>
      </c>
      <c r="AA1625" s="267">
        <v>0.0114079855899129</v>
      </c>
      <c r="AB1625" s="267">
        <v>0.0147465437788018</v>
      </c>
      <c r="AC1625" s="268">
        <v>0.0138029509757258</v>
      </c>
      <c r="AD1625" s="269">
        <v>-0.0033385581888889</v>
      </c>
      <c r="AE1625" s="270">
        <v>17300</v>
      </c>
      <c r="AF1625" s="271">
        <v>259</v>
      </c>
      <c r="AG1625" s="271">
        <v>0</v>
      </c>
      <c r="AH1625" s="271">
        <v>16192</v>
      </c>
      <c r="AI1625" s="271">
        <v>250</v>
      </c>
      <c r="AJ1625" s="271">
        <v>0</v>
      </c>
      <c r="AK1625" s="268">
        <v>0.014971098265896</v>
      </c>
      <c r="AL1625" s="268">
        <v>0.0154397233201581</v>
      </c>
      <c r="AM1625" s="269">
        <v>-0.000468625054262149</v>
      </c>
    </row>
    <row r="1626" spans="1:39">
      <c r="A1626" s="279" t="s">
        <v>1972</v>
      </c>
      <c r="B1626" s="280" t="s">
        <v>3370</v>
      </c>
      <c r="C1626" s="262" t="s">
        <v>2690</v>
      </c>
      <c r="D1626" s="280" t="s">
        <v>2691</v>
      </c>
      <c r="E1626" s="263">
        <v>5853</v>
      </c>
      <c r="F1626" s="263">
        <v>100</v>
      </c>
      <c r="G1626" s="263">
        <v>49</v>
      </c>
      <c r="H1626" s="263">
        <v>11</v>
      </c>
      <c r="I1626" s="263">
        <v>0</v>
      </c>
      <c r="J1626" s="264">
        <v>3852</v>
      </c>
      <c r="K1626" s="264">
        <v>89</v>
      </c>
      <c r="L1626" s="264">
        <v>89</v>
      </c>
      <c r="M1626" s="264">
        <v>19</v>
      </c>
      <c r="N1626" s="264">
        <v>0</v>
      </c>
      <c r="O1626" s="264">
        <v>3982</v>
      </c>
      <c r="P1626" s="264">
        <v>85</v>
      </c>
      <c r="Q1626" s="264">
        <v>85</v>
      </c>
      <c r="R1626" s="264">
        <v>36</v>
      </c>
      <c r="S1626" s="264">
        <v>0</v>
      </c>
      <c r="T1626" s="265">
        <v>0.015</v>
      </c>
      <c r="U1626" s="266">
        <v>140176</v>
      </c>
      <c r="V1626" s="266">
        <v>2848</v>
      </c>
      <c r="W1626" s="266">
        <v>2797</v>
      </c>
      <c r="X1626" s="266">
        <v>0</v>
      </c>
      <c r="Y1626" s="264">
        <v>2611</v>
      </c>
      <c r="Z1626" s="267">
        <v>0.0203173153749572</v>
      </c>
      <c r="AA1626" s="267">
        <v>0.0170852554245686</v>
      </c>
      <c r="AB1626" s="267">
        <v>0.0231048805815161</v>
      </c>
      <c r="AC1626" s="268">
        <v>0.0213460572576595</v>
      </c>
      <c r="AD1626" s="269">
        <v>-0.0060196251569475</v>
      </c>
      <c r="AE1626" s="270">
        <v>31505</v>
      </c>
      <c r="AF1626" s="271">
        <v>578</v>
      </c>
      <c r="AG1626" s="271">
        <v>0</v>
      </c>
      <c r="AH1626" s="271">
        <v>30398</v>
      </c>
      <c r="AI1626" s="271">
        <v>673</v>
      </c>
      <c r="AJ1626" s="271">
        <v>0</v>
      </c>
      <c r="AK1626" s="268">
        <v>0.0183462942390097</v>
      </c>
      <c r="AL1626" s="268">
        <v>0.022139614448319</v>
      </c>
      <c r="AM1626" s="269">
        <v>-0.00379332020930928</v>
      </c>
    </row>
    <row r="1627" spans="1:39">
      <c r="A1627" s="279" t="s">
        <v>1972</v>
      </c>
      <c r="B1627" s="280" t="s">
        <v>3370</v>
      </c>
      <c r="C1627" s="262" t="s">
        <v>2692</v>
      </c>
      <c r="D1627" s="280" t="s">
        <v>2693</v>
      </c>
      <c r="E1627" s="263">
        <v>17</v>
      </c>
      <c r="F1627" s="263">
        <v>1</v>
      </c>
      <c r="G1627" s="263">
        <v>1</v>
      </c>
      <c r="H1627" s="263">
        <v>1</v>
      </c>
      <c r="I1627" s="263">
        <v>0</v>
      </c>
      <c r="J1627" s="264">
        <v>0</v>
      </c>
      <c r="K1627" s="264">
        <v>0</v>
      </c>
      <c r="L1627" s="264">
        <v>0</v>
      </c>
      <c r="M1627" s="264">
        <v>0</v>
      </c>
      <c r="N1627" s="264">
        <v>0</v>
      </c>
      <c r="O1627" s="264">
        <v>0</v>
      </c>
      <c r="P1627" s="264">
        <v>2</v>
      </c>
      <c r="Q1627" s="264">
        <v>2</v>
      </c>
      <c r="R1627" s="264">
        <v>2</v>
      </c>
      <c r="S1627" s="264">
        <v>0</v>
      </c>
      <c r="T1627" s="265">
        <v>0.015</v>
      </c>
      <c r="U1627" s="266">
        <v>17</v>
      </c>
      <c r="V1627" s="266">
        <v>26</v>
      </c>
      <c r="W1627" s="266">
        <v>26</v>
      </c>
      <c r="X1627" s="266">
        <v>0</v>
      </c>
      <c r="Y1627" s="264">
        <v>26</v>
      </c>
      <c r="Z1627" s="267">
        <v>1.52941176470588</v>
      </c>
      <c r="AA1627" s="267">
        <v>0.0588235294117647</v>
      </c>
      <c r="AB1627" s="267">
        <v>0</v>
      </c>
      <c r="AC1627" s="268">
        <v>0</v>
      </c>
      <c r="AD1627" s="269">
        <v>0.0588235294117647</v>
      </c>
      <c r="AE1627" s="270">
        <v>17</v>
      </c>
      <c r="AF1627" s="271">
        <v>9</v>
      </c>
      <c r="AG1627" s="271">
        <v>0</v>
      </c>
      <c r="AH1627" s="271">
        <v>0</v>
      </c>
      <c r="AI1627" s="271">
        <v>3</v>
      </c>
      <c r="AJ1627" s="271">
        <v>0</v>
      </c>
      <c r="AK1627" s="268">
        <v>0.529411764705882</v>
      </c>
      <c r="AL1627" s="268">
        <v>0</v>
      </c>
      <c r="AM1627" s="269">
        <v>0.529411764705882</v>
      </c>
    </row>
    <row r="1628" spans="1:39">
      <c r="A1628" s="279" t="s">
        <v>1972</v>
      </c>
      <c r="B1628" s="280" t="s">
        <v>3370</v>
      </c>
      <c r="C1628" s="262" t="s">
        <v>2694</v>
      </c>
      <c r="D1628" s="280" t="s">
        <v>2695</v>
      </c>
      <c r="E1628" s="263">
        <v>10214</v>
      </c>
      <c r="F1628" s="263">
        <v>187</v>
      </c>
      <c r="G1628" s="263">
        <v>118</v>
      </c>
      <c r="H1628" s="263">
        <v>6</v>
      </c>
      <c r="I1628" s="263">
        <v>0</v>
      </c>
      <c r="J1628" s="264">
        <v>7664</v>
      </c>
      <c r="K1628" s="264">
        <v>168</v>
      </c>
      <c r="L1628" s="264">
        <v>168</v>
      </c>
      <c r="M1628" s="264">
        <v>44</v>
      </c>
      <c r="N1628" s="264">
        <v>0</v>
      </c>
      <c r="O1628" s="264">
        <v>9768</v>
      </c>
      <c r="P1628" s="264">
        <v>183</v>
      </c>
      <c r="Q1628" s="264">
        <v>182</v>
      </c>
      <c r="R1628" s="264">
        <v>94</v>
      </c>
      <c r="S1628" s="264">
        <v>0</v>
      </c>
      <c r="T1628" s="265">
        <v>0.015</v>
      </c>
      <c r="U1628" s="266">
        <v>239593</v>
      </c>
      <c r="V1628" s="266">
        <v>4209</v>
      </c>
      <c r="W1628" s="266">
        <v>4139</v>
      </c>
      <c r="X1628" s="266">
        <v>3</v>
      </c>
      <c r="Y1628" s="264">
        <v>3735</v>
      </c>
      <c r="Z1628" s="267">
        <v>0.0175547699640641</v>
      </c>
      <c r="AA1628" s="267">
        <v>0.0183082044252986</v>
      </c>
      <c r="AB1628" s="267">
        <v>0.0219206680584551</v>
      </c>
      <c r="AC1628" s="268">
        <v>0.0187346437346437</v>
      </c>
      <c r="AD1628" s="269">
        <v>-0.00361246363315651</v>
      </c>
      <c r="AE1628" s="270">
        <v>58696</v>
      </c>
      <c r="AF1628" s="271">
        <v>1081</v>
      </c>
      <c r="AG1628" s="271">
        <v>0</v>
      </c>
      <c r="AH1628" s="271">
        <v>51790</v>
      </c>
      <c r="AI1628" s="271">
        <v>761</v>
      </c>
      <c r="AJ1628" s="271">
        <v>1</v>
      </c>
      <c r="AK1628" s="268">
        <v>0.0184169278996865</v>
      </c>
      <c r="AL1628" s="268">
        <v>0.0146746476153698</v>
      </c>
      <c r="AM1628" s="269">
        <v>0.00374228028431676</v>
      </c>
    </row>
    <row r="1629" spans="1:39">
      <c r="A1629" s="279" t="s">
        <v>1972</v>
      </c>
      <c r="B1629" s="280" t="s">
        <v>3370</v>
      </c>
      <c r="C1629" s="262" t="s">
        <v>2696</v>
      </c>
      <c r="D1629" s="280" t="s">
        <v>2697</v>
      </c>
      <c r="E1629" s="263">
        <v>7508</v>
      </c>
      <c r="F1629" s="263">
        <v>167</v>
      </c>
      <c r="G1629" s="263">
        <v>85</v>
      </c>
      <c r="H1629" s="263">
        <v>5</v>
      </c>
      <c r="I1629" s="263">
        <v>0</v>
      </c>
      <c r="J1629" s="264">
        <v>5396</v>
      </c>
      <c r="K1629" s="264">
        <v>128</v>
      </c>
      <c r="L1629" s="264">
        <v>127</v>
      </c>
      <c r="M1629" s="264">
        <v>22</v>
      </c>
      <c r="N1629" s="264">
        <v>0</v>
      </c>
      <c r="O1629" s="264">
        <v>5301</v>
      </c>
      <c r="P1629" s="264">
        <v>154</v>
      </c>
      <c r="Q1629" s="264">
        <v>154</v>
      </c>
      <c r="R1629" s="264">
        <v>77</v>
      </c>
      <c r="S1629" s="264">
        <v>0</v>
      </c>
      <c r="T1629" s="265">
        <v>0.015</v>
      </c>
      <c r="U1629" s="266">
        <v>182646</v>
      </c>
      <c r="V1629" s="266">
        <v>4297</v>
      </c>
      <c r="W1629" s="266">
        <v>4213</v>
      </c>
      <c r="X1629" s="266">
        <v>11</v>
      </c>
      <c r="Y1629" s="264">
        <v>3882</v>
      </c>
      <c r="Z1629" s="267">
        <v>0.0234661585799853</v>
      </c>
      <c r="AA1629" s="267">
        <v>0.0222429408630794</v>
      </c>
      <c r="AB1629" s="267">
        <v>0.0237212750185322</v>
      </c>
      <c r="AC1629" s="268">
        <v>0.0290511224297302</v>
      </c>
      <c r="AD1629" s="269">
        <v>-0.00147833415545286</v>
      </c>
      <c r="AE1629" s="270">
        <v>41876</v>
      </c>
      <c r="AF1629" s="271">
        <v>1010</v>
      </c>
      <c r="AG1629" s="271">
        <v>0</v>
      </c>
      <c r="AH1629" s="271">
        <v>40270</v>
      </c>
      <c r="AI1629" s="271">
        <v>921</v>
      </c>
      <c r="AJ1629" s="271">
        <v>5</v>
      </c>
      <c r="AK1629" s="268">
        <v>0.0241188270130863</v>
      </c>
      <c r="AL1629" s="268">
        <v>0.0227464613856469</v>
      </c>
      <c r="AM1629" s="269">
        <v>0.00137236562743937</v>
      </c>
    </row>
    <row r="1630" spans="1:39">
      <c r="A1630" s="279" t="s">
        <v>1972</v>
      </c>
      <c r="B1630" s="280" t="s">
        <v>3370</v>
      </c>
      <c r="C1630" s="262" t="s">
        <v>2698</v>
      </c>
      <c r="D1630" s="280" t="s">
        <v>2699</v>
      </c>
      <c r="E1630" s="263">
        <v>7493</v>
      </c>
      <c r="F1630" s="263">
        <v>152</v>
      </c>
      <c r="G1630" s="263">
        <v>108</v>
      </c>
      <c r="H1630" s="263">
        <v>1</v>
      </c>
      <c r="I1630" s="263">
        <v>0</v>
      </c>
      <c r="J1630" s="264">
        <v>5455</v>
      </c>
      <c r="K1630" s="264">
        <v>139</v>
      </c>
      <c r="L1630" s="264">
        <v>137</v>
      </c>
      <c r="M1630" s="264">
        <v>9</v>
      </c>
      <c r="N1630" s="264">
        <v>0</v>
      </c>
      <c r="O1630" s="264">
        <v>4968</v>
      </c>
      <c r="P1630" s="264">
        <v>112</v>
      </c>
      <c r="Q1630" s="264">
        <v>112</v>
      </c>
      <c r="R1630" s="264">
        <v>47</v>
      </c>
      <c r="S1630" s="264">
        <v>0</v>
      </c>
      <c r="T1630" s="265">
        <v>0.015</v>
      </c>
      <c r="U1630" s="266">
        <v>184985</v>
      </c>
      <c r="V1630" s="266">
        <v>4263</v>
      </c>
      <c r="W1630" s="266">
        <v>4217</v>
      </c>
      <c r="X1630" s="266">
        <v>1</v>
      </c>
      <c r="Y1630" s="264">
        <v>3866</v>
      </c>
      <c r="Z1630" s="267">
        <v>0.0230397059221018</v>
      </c>
      <c r="AA1630" s="267">
        <v>0.0202855998932337</v>
      </c>
      <c r="AB1630" s="267">
        <v>0.0254812098991751</v>
      </c>
      <c r="AC1630" s="268">
        <v>0.0225442834138486</v>
      </c>
      <c r="AD1630" s="269">
        <v>-0.00519561000594138</v>
      </c>
      <c r="AE1630" s="270">
        <v>42059</v>
      </c>
      <c r="AF1630" s="271">
        <v>981</v>
      </c>
      <c r="AG1630" s="271">
        <v>0</v>
      </c>
      <c r="AH1630" s="271">
        <v>39667</v>
      </c>
      <c r="AI1630" s="271">
        <v>905</v>
      </c>
      <c r="AJ1630" s="271">
        <v>0</v>
      </c>
      <c r="AK1630" s="268">
        <v>0.0233243776599539</v>
      </c>
      <c r="AL1630" s="268">
        <v>0.022814934328283</v>
      </c>
      <c r="AM1630" s="269">
        <v>0.000509443331670918</v>
      </c>
    </row>
    <row r="1631" spans="1:39">
      <c r="A1631" s="279" t="s">
        <v>1972</v>
      </c>
      <c r="B1631" s="280" t="s">
        <v>3370</v>
      </c>
      <c r="C1631" s="262" t="s">
        <v>2700</v>
      </c>
      <c r="D1631" s="280" t="s">
        <v>2701</v>
      </c>
      <c r="E1631" s="263">
        <v>7254</v>
      </c>
      <c r="F1631" s="263">
        <v>157</v>
      </c>
      <c r="G1631" s="263">
        <v>91</v>
      </c>
      <c r="H1631" s="263">
        <v>0</v>
      </c>
      <c r="I1631" s="263">
        <v>0</v>
      </c>
      <c r="J1631" s="264">
        <v>4864</v>
      </c>
      <c r="K1631" s="264">
        <v>110</v>
      </c>
      <c r="L1631" s="264">
        <v>110</v>
      </c>
      <c r="M1631" s="264">
        <v>4</v>
      </c>
      <c r="N1631" s="264">
        <v>0</v>
      </c>
      <c r="O1631" s="264">
        <v>4914</v>
      </c>
      <c r="P1631" s="264">
        <v>147</v>
      </c>
      <c r="Q1631" s="264">
        <v>147</v>
      </c>
      <c r="R1631" s="264">
        <v>43</v>
      </c>
      <c r="S1631" s="264">
        <v>2</v>
      </c>
      <c r="T1631" s="265">
        <v>0.015</v>
      </c>
      <c r="U1631" s="266">
        <v>174525</v>
      </c>
      <c r="V1631" s="266">
        <v>3583</v>
      </c>
      <c r="W1631" s="266">
        <v>3517</v>
      </c>
      <c r="X1631" s="266">
        <v>3</v>
      </c>
      <c r="Y1631" s="264">
        <v>3154</v>
      </c>
      <c r="Z1631" s="267">
        <v>0.0205128205128205</v>
      </c>
      <c r="AA1631" s="267">
        <v>0.0216432313206507</v>
      </c>
      <c r="AB1631" s="267">
        <v>0.0226151315789474</v>
      </c>
      <c r="AC1631" s="268">
        <v>0.0295075295075295</v>
      </c>
      <c r="AD1631" s="269">
        <v>-0.000971900258296694</v>
      </c>
      <c r="AE1631" s="270">
        <v>39647</v>
      </c>
      <c r="AF1631" s="271">
        <v>869</v>
      </c>
      <c r="AG1631" s="271">
        <v>3</v>
      </c>
      <c r="AH1631" s="271">
        <v>37856</v>
      </c>
      <c r="AI1631" s="271">
        <v>718</v>
      </c>
      <c r="AJ1631" s="271">
        <v>0</v>
      </c>
      <c r="AK1631" s="268">
        <v>0.0218427623779857</v>
      </c>
      <c r="AL1631" s="268">
        <v>0.0189666103127642</v>
      </c>
      <c r="AM1631" s="269">
        <v>0.00287615206522156</v>
      </c>
    </row>
    <row r="1632" spans="1:39">
      <c r="A1632" s="279" t="s">
        <v>1972</v>
      </c>
      <c r="B1632" s="280" t="s">
        <v>3370</v>
      </c>
      <c r="C1632" s="262" t="s">
        <v>2702</v>
      </c>
      <c r="D1632" s="280" t="s">
        <v>2703</v>
      </c>
      <c r="E1632" s="263">
        <v>6512</v>
      </c>
      <c r="F1632" s="263">
        <v>86</v>
      </c>
      <c r="G1632" s="263">
        <v>53</v>
      </c>
      <c r="H1632" s="263">
        <v>2</v>
      </c>
      <c r="I1632" s="263">
        <v>0</v>
      </c>
      <c r="J1632" s="264">
        <v>4500</v>
      </c>
      <c r="K1632" s="264">
        <v>114</v>
      </c>
      <c r="L1632" s="264">
        <v>114</v>
      </c>
      <c r="M1632" s="264">
        <v>18</v>
      </c>
      <c r="N1632" s="264">
        <v>0</v>
      </c>
      <c r="O1632" s="264">
        <v>4153</v>
      </c>
      <c r="P1632" s="264">
        <v>104</v>
      </c>
      <c r="Q1632" s="264">
        <v>104</v>
      </c>
      <c r="R1632" s="264">
        <v>51</v>
      </c>
      <c r="S1632" s="264">
        <v>0</v>
      </c>
      <c r="T1632" s="265">
        <v>0.015</v>
      </c>
      <c r="U1632" s="266">
        <v>157596</v>
      </c>
      <c r="V1632" s="266">
        <v>3312</v>
      </c>
      <c r="W1632" s="266">
        <v>3274</v>
      </c>
      <c r="X1632" s="266">
        <v>0</v>
      </c>
      <c r="Y1632" s="264">
        <v>3039</v>
      </c>
      <c r="Z1632" s="267">
        <v>0.021015761821366</v>
      </c>
      <c r="AA1632" s="267">
        <v>0.0132063882063882</v>
      </c>
      <c r="AB1632" s="267">
        <v>0.0253333333333333</v>
      </c>
      <c r="AC1632" s="268">
        <v>0.0250421382133398</v>
      </c>
      <c r="AD1632" s="269">
        <v>-0.0121269451269451</v>
      </c>
      <c r="AE1632" s="270">
        <v>35044</v>
      </c>
      <c r="AF1632" s="271">
        <v>680</v>
      </c>
      <c r="AG1632" s="271">
        <v>0</v>
      </c>
      <c r="AH1632" s="271">
        <v>34446</v>
      </c>
      <c r="AI1632" s="271">
        <v>797</v>
      </c>
      <c r="AJ1632" s="271">
        <v>0</v>
      </c>
      <c r="AK1632" s="268">
        <v>0.0194041776052962</v>
      </c>
      <c r="AL1632" s="268">
        <v>0.0231376647506242</v>
      </c>
      <c r="AM1632" s="269">
        <v>-0.00373348714532797</v>
      </c>
    </row>
    <row r="1633" spans="1:39">
      <c r="A1633" s="279" t="s">
        <v>1972</v>
      </c>
      <c r="B1633" s="280" t="s">
        <v>40</v>
      </c>
      <c r="C1633" s="262" t="s">
        <v>2704</v>
      </c>
      <c r="D1633" s="280" t="s">
        <v>2704</v>
      </c>
      <c r="E1633" s="263">
        <v>0</v>
      </c>
      <c r="F1633" s="263">
        <v>0</v>
      </c>
      <c r="G1633" s="263">
        <v>0</v>
      </c>
      <c r="H1633" s="263">
        <v>0</v>
      </c>
      <c r="I1633" s="263">
        <v>0</v>
      </c>
      <c r="J1633" s="264">
        <v>0</v>
      </c>
      <c r="K1633" s="264">
        <v>0</v>
      </c>
      <c r="L1633" s="264">
        <v>0</v>
      </c>
      <c r="M1633" s="264">
        <v>0</v>
      </c>
      <c r="N1633" s="264">
        <v>0</v>
      </c>
      <c r="O1633" s="264">
        <v>0</v>
      </c>
      <c r="P1633" s="264">
        <v>0</v>
      </c>
      <c r="Q1633" s="264">
        <v>0</v>
      </c>
      <c r="R1633" s="264">
        <v>0</v>
      </c>
      <c r="S1633" s="264">
        <v>0</v>
      </c>
      <c r="T1633" s="265">
        <v>0.015</v>
      </c>
      <c r="U1633" s="266">
        <v>0</v>
      </c>
      <c r="V1633" s="266">
        <v>0</v>
      </c>
      <c r="W1633" s="266">
        <v>0</v>
      </c>
      <c r="X1633" s="266">
        <v>0</v>
      </c>
      <c r="Y1633" s="264">
        <v>0</v>
      </c>
      <c r="Z1633" s="267">
        <v>0</v>
      </c>
      <c r="AA1633" s="267">
        <v>0</v>
      </c>
      <c r="AB1633" s="267">
        <v>0</v>
      </c>
      <c r="AC1633" s="268">
        <v>0</v>
      </c>
      <c r="AD1633" s="269">
        <v>0</v>
      </c>
      <c r="AE1633" s="270">
        <v>0</v>
      </c>
      <c r="AF1633" s="271">
        <v>0</v>
      </c>
      <c r="AG1633" s="271">
        <v>0</v>
      </c>
      <c r="AH1633" s="271">
        <v>0</v>
      </c>
      <c r="AI1633" s="271">
        <v>0</v>
      </c>
      <c r="AJ1633" s="271">
        <v>0</v>
      </c>
      <c r="AK1633" s="268">
        <v>0</v>
      </c>
      <c r="AL1633" s="268">
        <v>0</v>
      </c>
      <c r="AM1633" s="269">
        <v>0</v>
      </c>
    </row>
    <row r="1634" spans="1:39">
      <c r="A1634" s="279" t="s">
        <v>1972</v>
      </c>
      <c r="B1634" s="280" t="s">
        <v>40</v>
      </c>
      <c r="C1634" s="262" t="s">
        <v>2705</v>
      </c>
      <c r="D1634" s="280" t="s">
        <v>2705</v>
      </c>
      <c r="E1634" s="263">
        <v>0</v>
      </c>
      <c r="F1634" s="263">
        <v>0</v>
      </c>
      <c r="G1634" s="263">
        <v>0</v>
      </c>
      <c r="H1634" s="263">
        <v>0</v>
      </c>
      <c r="I1634" s="263">
        <v>0</v>
      </c>
      <c r="J1634" s="264">
        <v>0</v>
      </c>
      <c r="K1634" s="264">
        <v>0</v>
      </c>
      <c r="L1634" s="264">
        <v>0</v>
      </c>
      <c r="M1634" s="264">
        <v>0</v>
      </c>
      <c r="N1634" s="264">
        <v>0</v>
      </c>
      <c r="O1634" s="264">
        <v>0</v>
      </c>
      <c r="P1634" s="264">
        <v>0</v>
      </c>
      <c r="Q1634" s="264">
        <v>0</v>
      </c>
      <c r="R1634" s="264">
        <v>0</v>
      </c>
      <c r="S1634" s="264">
        <v>0</v>
      </c>
      <c r="T1634" s="265">
        <v>0.015</v>
      </c>
      <c r="U1634" s="266">
        <v>0</v>
      </c>
      <c r="V1634" s="266">
        <v>0</v>
      </c>
      <c r="W1634" s="266">
        <v>0</v>
      </c>
      <c r="X1634" s="266">
        <v>0</v>
      </c>
      <c r="Y1634" s="264">
        <v>0</v>
      </c>
      <c r="Z1634" s="267">
        <v>0</v>
      </c>
      <c r="AA1634" s="267">
        <v>0</v>
      </c>
      <c r="AB1634" s="267">
        <v>0</v>
      </c>
      <c r="AC1634" s="268">
        <v>0</v>
      </c>
      <c r="AD1634" s="269">
        <v>0</v>
      </c>
      <c r="AE1634" s="270">
        <v>0</v>
      </c>
      <c r="AF1634" s="271">
        <v>0</v>
      </c>
      <c r="AG1634" s="271">
        <v>0</v>
      </c>
      <c r="AH1634" s="271">
        <v>0</v>
      </c>
      <c r="AI1634" s="271">
        <v>0</v>
      </c>
      <c r="AJ1634" s="271">
        <v>0</v>
      </c>
      <c r="AK1634" s="268">
        <v>0</v>
      </c>
      <c r="AL1634" s="268">
        <v>0</v>
      </c>
      <c r="AM1634" s="269">
        <v>0</v>
      </c>
    </row>
  </sheetData>
  <mergeCells count="39">
    <mergeCell ref="A1:AM1"/>
    <mergeCell ref="A2:G2"/>
    <mergeCell ref="H2:AM2"/>
    <mergeCell ref="AA3:AC3"/>
    <mergeCell ref="AK3:AL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D3:AD4"/>
    <mergeCell ref="AE3:AE4"/>
    <mergeCell ref="AF3:AF4"/>
    <mergeCell ref="AG3:AG4"/>
    <mergeCell ref="AH3:AH4"/>
    <mergeCell ref="AI3:AI4"/>
    <mergeCell ref="AJ3:AJ4"/>
    <mergeCell ref="AM3:AM4"/>
  </mergeCells>
  <conditionalFormatting sqref="D34">
    <cfRule type="duplicateValues" dxfId="3" priority="8"/>
  </conditionalFormatting>
  <conditionalFormatting sqref="D35">
    <cfRule type="duplicateValues" dxfId="3" priority="7"/>
  </conditionalFormatting>
  <conditionalFormatting sqref="D38">
    <cfRule type="duplicateValues" dxfId="3" priority="11"/>
  </conditionalFormatting>
  <conditionalFormatting sqref="D39">
    <cfRule type="duplicateValues" dxfId="3" priority="10"/>
  </conditionalFormatting>
  <conditionalFormatting sqref="D261">
    <cfRule type="expression" dxfId="4" priority="2">
      <formula>#REF!="TIDAK TERCAPAI"</formula>
    </cfRule>
    <cfRule type="duplicateValues" dxfId="3" priority="3"/>
  </conditionalFormatting>
  <conditionalFormatting sqref="D7:D39">
    <cfRule type="duplicateValues" dxfId="0" priority="5"/>
    <cfRule type="expression" dxfId="4" priority="6">
      <formula>#REF!="TIDAK TERCAPAI"</formula>
    </cfRule>
  </conditionalFormatting>
  <conditionalFormatting sqref="D22:D33">
    <cfRule type="duplicateValues" dxfId="3" priority="9"/>
  </conditionalFormatting>
  <conditionalFormatting sqref="D851:D855">
    <cfRule type="duplicateValues" dxfId="0" priority="1"/>
  </conditionalFormatting>
  <conditionalFormatting sqref="E7:E1634">
    <cfRule type="cellIs" dxfId="5" priority="21" operator="lessThan">
      <formula>100</formula>
    </cfRule>
  </conditionalFormatting>
  <conditionalFormatting sqref="F7:F1634">
    <cfRule type="cellIs" dxfId="5" priority="20" operator="lessThan">
      <formula>100</formula>
    </cfRule>
  </conditionalFormatting>
  <conditionalFormatting sqref="G7:G1634">
    <cfRule type="cellIs" dxfId="5" priority="19" operator="lessThan">
      <formula>100</formula>
    </cfRule>
  </conditionalFormatting>
  <conditionalFormatting sqref="H7:H1634">
    <cfRule type="cellIs" dxfId="5" priority="18" operator="lessThan">
      <formula>100</formula>
    </cfRule>
  </conditionalFormatting>
  <conditionalFormatting sqref="D1:D6;D40:D260;D262:D850;D856:D1048576">
    <cfRule type="duplicateValues" dxfId="0" priority="12"/>
  </conditionalFormatting>
  <conditionalFormatting sqref="I7:S1634">
    <cfRule type="cellIs" dxfId="5" priority="17" operator="lessThan">
      <formula>100</formula>
    </cfRule>
  </conditionalFormatting>
  <conditionalFormatting sqref="Z7:AC1634">
    <cfRule type="cellIs" dxfId="1" priority="15" operator="lessThan">
      <formula>0.015</formula>
    </cfRule>
    <cfRule type="cellIs" dxfId="2" priority="16" operator="greaterThan">
      <formula>0.015</formula>
    </cfRule>
  </conditionalFormatting>
  <conditionalFormatting sqref="AK7:AL1634">
    <cfRule type="cellIs" dxfId="1" priority="13" operator="lessThan">
      <formula>0.015</formula>
    </cfRule>
    <cfRule type="cellIs" dxfId="2" priority="14" operator="greaterThan">
      <formula>0.015</formula>
    </cfRule>
  </conditionalFormatting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679"/>
  <sheetViews>
    <sheetView topLeftCell="A2" workbookViewId="0">
      <selection activeCell="A2" sqref="A2:A3"/>
    </sheetView>
  </sheetViews>
  <sheetFormatPr defaultColWidth="9" defaultRowHeight="14"/>
  <cols>
    <col min="1" max="2" width="1.775" style="135" customWidth="1"/>
    <col min="3" max="3" width="21.6666666666667" style="136" customWidth="1"/>
    <col min="4" max="5" width="27.3333333333333" style="136" customWidth="1"/>
    <col min="6" max="6" width="27.3333333333333" style="136" hidden="1" customWidth="1"/>
    <col min="7" max="7" width="27.775" style="136" hidden="1" customWidth="1"/>
    <col min="8" max="8" width="29.2166666666667" style="136" hidden="1" customWidth="1"/>
    <col min="9" max="9" width="28.2166666666667" style="135" customWidth="1"/>
    <col min="10" max="10" width="12.1083333333333" style="135" customWidth="1"/>
    <col min="11" max="11" width="14.8833333333333" style="135" customWidth="1"/>
    <col min="12" max="14" width="14.1083333333333" style="135" customWidth="1"/>
    <col min="15" max="15" width="9.10833333333333" style="135" customWidth="1"/>
    <col min="16" max="16" width="2.10833333333333" style="137" customWidth="1"/>
    <col min="17" max="18" width="12.6666666666667" style="135" customWidth="1"/>
    <col min="19" max="19" width="13.775" style="135" customWidth="1"/>
    <col min="20" max="16384" width="9" style="135"/>
  </cols>
  <sheetData>
    <row r="1" ht="12" customHeight="1" spans="1:25">
      <c r="A1" s="138"/>
      <c r="B1" s="139" t="str">
        <f>"网管-雅加达网点质量达成 "&amp;TEXT(R2,"YYYY-MM-DD")&amp;"
"&amp;"NM - Pencapaian Ketepatan Waktu Kehadiran Sprinter "&amp;TEXT(R2,"YYYY-MM-DD")</f>
        <v>网管-雅加达网点质量达成 2026-09-30
NM - Pencapaian Ketepatan Waktu Kehadiran Sprinter 2026-09-30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40"/>
      <c r="R1" s="135" t="s">
        <v>0</v>
      </c>
    </row>
    <row r="2" ht="61.5" customHeight="1" spans="1:25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40"/>
      <c r="R2" s="141">
        <f>'06.30, 07.30, &amp; 12.00'!F4</f>
        <v>46295</v>
      </c>
      <c r="S2" s="141">
        <f>EOMONTH(R2,-1)+1</f>
        <v>46266</v>
      </c>
      <c r="T2" s="135" t="s">
        <v>1</v>
      </c>
      <c r="W2" s="135" t="e">
        <f>COUNTIFS(#REF!,I:I,#REF!,1,#REF!,"&lt;="&amp;#REF!)</f>
        <v>#REF!</v>
      </c>
      <c r="X2" s="135" t="e">
        <f>COUNTIFS(#REF!,I:I,#REF!,1)</f>
        <v>#REF!</v>
      </c>
      <c r="Y2" s="135" t="e">
        <f>W2/X2</f>
        <v>#REF!</v>
      </c>
    </row>
    <row r="3" ht="36" customHeight="1" spans="1:25">
      <c r="A3" s="138"/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2"/>
      <c r="P3" s="140"/>
      <c r="R3" s="141">
        <f>R2-2</f>
        <v>46293</v>
      </c>
      <c r="S3" s="141">
        <f>EOMONTH(R3,-1)+1</f>
        <v>46266</v>
      </c>
      <c r="T3" s="135" t="s">
        <v>2</v>
      </c>
    </row>
    <row r="4" ht="249" hidden="1" customHeight="1" spans="1:25">
      <c r="A4" s="138"/>
      <c r="B4" s="142"/>
      <c r="C4" s="144" t="s">
        <v>3</v>
      </c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2"/>
      <c r="P4" s="140"/>
    </row>
    <row r="5" ht="9" customHeight="1" spans="1:25">
      <c r="A5" s="138"/>
      <c r="B5" s="142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2"/>
      <c r="P5" s="140"/>
    </row>
    <row r="6" ht="57" customHeight="1" spans="1:25">
      <c r="A6" s="138"/>
      <c r="B6" s="142"/>
      <c r="C6" s="146" t="s">
        <v>5</v>
      </c>
      <c r="D6" s="12" t="s">
        <v>6</v>
      </c>
      <c r="E6" s="12" t="s">
        <v>7</v>
      </c>
      <c r="F6" s="146" t="s">
        <v>9</v>
      </c>
      <c r="G6" s="147" t="s">
        <v>10</v>
      </c>
      <c r="H6" s="148"/>
      <c r="I6" s="149" t="s">
        <v>7</v>
      </c>
      <c r="J6" s="150" t="s">
        <v>14</v>
      </c>
      <c r="K6" s="148"/>
      <c r="L6" s="148"/>
      <c r="M6" s="148"/>
      <c r="N6" s="151"/>
      <c r="O6" s="142"/>
      <c r="P6" s="140"/>
    </row>
    <row r="7" ht="54.45" customHeight="1" spans="1:25">
      <c r="A7" s="138"/>
      <c r="B7" s="142"/>
      <c r="C7" s="11"/>
      <c r="D7" s="152"/>
      <c r="E7" s="152"/>
      <c r="F7" s="11"/>
      <c r="G7" s="9"/>
      <c r="H7" s="153"/>
      <c r="I7" s="154"/>
      <c r="J7" s="155"/>
      <c r="K7" s="156"/>
      <c r="L7" s="156"/>
      <c r="M7" s="156"/>
      <c r="N7" s="157"/>
      <c r="O7" s="142"/>
      <c r="P7" s="140"/>
      <c r="R7" s="158">
        <f>R2-1</f>
        <v>46294</v>
      </c>
    </row>
    <row r="8" ht="56.25" customHeight="1" spans="1:25">
      <c r="A8" s="138"/>
      <c r="B8" s="142"/>
      <c r="C8" s="159"/>
      <c r="D8" s="152"/>
      <c r="E8" s="152"/>
      <c r="F8" s="159"/>
      <c r="G8" s="160"/>
      <c r="H8" s="161"/>
      <c r="I8" s="162"/>
      <c r="J8" s="146" t="s">
        <v>22</v>
      </c>
      <c r="K8" s="163">
        <f>$R$2</f>
        <v>46295</v>
      </c>
      <c r="L8" s="164">
        <f>R7</f>
        <v>46294</v>
      </c>
      <c r="M8" s="164">
        <f>R3</f>
        <v>46293</v>
      </c>
      <c r="N8" s="146" t="s">
        <v>23</v>
      </c>
      <c r="O8" s="142"/>
      <c r="P8" s="140"/>
    </row>
    <row r="9" spans="1:25">
      <c r="A9" s="138"/>
      <c r="B9" s="142"/>
      <c r="C9" s="165" t="s">
        <v>25</v>
      </c>
      <c r="D9" s="166" t="s">
        <v>26</v>
      </c>
      <c r="E9" s="166" t="s">
        <v>27</v>
      </c>
      <c r="F9" s="167" t="s">
        <v>29</v>
      </c>
      <c r="G9" s="167" t="s">
        <v>29</v>
      </c>
      <c r="H9" s="167" t="s">
        <v>29</v>
      </c>
      <c r="I9" s="167" t="s">
        <v>29</v>
      </c>
      <c r="J9" s="168">
        <v>0.9</v>
      </c>
      <c r="K9" s="169" t="str">
        <f>IFERROR(SUMIFS(#REF!,#REF!,$I9,#REF!,$R$2)/SUMIFS(#REF!,#REF!,$I9,#REF!,$R$2),"-")</f>
        <v>-</v>
      </c>
      <c r="L9" s="169" t="str">
        <f>IFERROR(SUMIFS(#REF!,#REF!,$I9,#REF!,$R$7)/SUMIFS(#REF!,#REF!,$I9,#REF!,$R$7),"-")</f>
        <v>-</v>
      </c>
      <c r="M9" s="170" t="str">
        <f>IFERROR(SUMIFS(#REF!,#REF!,$I9,#REF!,$R$3)/SUMIFS(#REF!,#REF!,$I9,#REF!,$R$3),"-")</f>
        <v>-</v>
      </c>
      <c r="N9" s="170" t="str">
        <f>IFERROR(SUMIFS(#REF!,#REF!,$I9,#REF!,"&lt;="&amp;$R$2,#REF!,"&gt;="&amp;$S$2)/SUMIFS(#REF!,#REF!,$I9,#REF!,"&lt;="&amp;$R$2,#REF!,"&gt;="&amp;$S$2),"-")</f>
        <v>-</v>
      </c>
      <c r="O9" s="142"/>
      <c r="P9" s="140"/>
    </row>
    <row r="10" spans="1:25">
      <c r="A10" s="138"/>
      <c r="B10" s="142"/>
      <c r="C10" s="165" t="s">
        <v>25</v>
      </c>
      <c r="D10" s="166" t="s">
        <v>26</v>
      </c>
      <c r="E10" s="166" t="s">
        <v>27</v>
      </c>
      <c r="F10" s="167" t="s">
        <v>31</v>
      </c>
      <c r="G10" s="167" t="s">
        <v>31</v>
      </c>
      <c r="H10" s="167" t="s">
        <v>31</v>
      </c>
      <c r="I10" s="167" t="s">
        <v>31</v>
      </c>
      <c r="J10" s="168">
        <v>0.9</v>
      </c>
      <c r="K10" s="169" t="str">
        <f>IFERROR(SUMIFS(#REF!,#REF!,$I10,#REF!,$R$2)/SUMIFS(#REF!,#REF!,$I10,#REF!,$R$2),"-")</f>
        <v>-</v>
      </c>
      <c r="L10" s="169" t="str">
        <f>IFERROR(SUMIFS(#REF!,#REF!,$I10,#REF!,$R$7)/SUMIFS(#REF!,#REF!,$I10,#REF!,$R$7),"-")</f>
        <v>-</v>
      </c>
      <c r="M10" s="170" t="str">
        <f>IFERROR(SUMIFS(#REF!,#REF!,$I10,#REF!,$R$3)/SUMIFS(#REF!,#REF!,$I10,#REF!,$R$3),"-")</f>
        <v>-</v>
      </c>
      <c r="N10" s="170" t="str">
        <f>IFERROR(SUMIFS(#REF!,#REF!,$I10,#REF!,"&lt;="&amp;$R$2,#REF!,"&gt;="&amp;$S$2)/SUMIFS(#REF!,#REF!,$I10,#REF!,"&lt;="&amp;$R$2,#REF!,"&gt;="&amp;$S$2),"-")</f>
        <v>-</v>
      </c>
      <c r="O10" s="142"/>
      <c r="P10" s="140"/>
    </row>
    <row r="11" spans="1:25">
      <c r="A11" s="138"/>
      <c r="B11" s="142"/>
      <c r="C11" s="165" t="s">
        <v>25</v>
      </c>
      <c r="D11" s="166" t="s">
        <v>26</v>
      </c>
      <c r="E11" s="166" t="s">
        <v>27</v>
      </c>
      <c r="F11" s="167" t="s">
        <v>33</v>
      </c>
      <c r="G11" s="167" t="s">
        <v>33</v>
      </c>
      <c r="H11" s="167" t="s">
        <v>33</v>
      </c>
      <c r="I11" s="167" t="s">
        <v>33</v>
      </c>
      <c r="J11" s="168">
        <v>0.9</v>
      </c>
      <c r="K11" s="169" t="str">
        <f>IFERROR(SUMIFS(#REF!,#REF!,$I11,#REF!,$R$2)/SUMIFS(#REF!,#REF!,$I11,#REF!,$R$2),"-")</f>
        <v>-</v>
      </c>
      <c r="L11" s="169" t="str">
        <f>IFERROR(SUMIFS(#REF!,#REF!,$I11,#REF!,$R$7)/SUMIFS(#REF!,#REF!,$I11,#REF!,$R$7),"-")</f>
        <v>-</v>
      </c>
      <c r="M11" s="170" t="str">
        <f>IFERROR(SUMIFS(#REF!,#REF!,$I11,#REF!,$R$3)/SUMIFS(#REF!,#REF!,$I11,#REF!,$R$3),"-")</f>
        <v>-</v>
      </c>
      <c r="N11" s="170" t="str">
        <f>IFERROR(SUMIFS(#REF!,#REF!,$I11,#REF!,"&lt;="&amp;$R$2,#REF!,"&gt;="&amp;$S$2)/SUMIFS(#REF!,#REF!,$I11,#REF!,"&lt;="&amp;$R$2,#REF!,"&gt;="&amp;$S$2),"-")</f>
        <v>-</v>
      </c>
      <c r="O11" s="142"/>
      <c r="P11" s="140"/>
    </row>
    <row r="12" spans="1:25">
      <c r="A12" s="138"/>
      <c r="B12" s="142"/>
      <c r="C12" s="165" t="s">
        <v>25</v>
      </c>
      <c r="D12" s="166" t="s">
        <v>26</v>
      </c>
      <c r="E12" s="166" t="s">
        <v>27</v>
      </c>
      <c r="F12" s="167" t="s">
        <v>35</v>
      </c>
      <c r="G12" s="167" t="s">
        <v>35</v>
      </c>
      <c r="H12" s="167" t="s">
        <v>35</v>
      </c>
      <c r="I12" s="167" t="s">
        <v>35</v>
      </c>
      <c r="J12" s="168">
        <v>0.9</v>
      </c>
      <c r="K12" s="169" t="str">
        <f>IFERROR(SUMIFS(#REF!,#REF!,$I12,#REF!,$R$2)/SUMIFS(#REF!,#REF!,$I12,#REF!,$R$2),"-")</f>
        <v>-</v>
      </c>
      <c r="L12" s="169" t="str">
        <f>IFERROR(SUMIFS(#REF!,#REF!,$I12,#REF!,$R$7)/SUMIFS(#REF!,#REF!,$I12,#REF!,$R$7),"-")</f>
        <v>-</v>
      </c>
      <c r="M12" s="170" t="str">
        <f>IFERROR(SUMIFS(#REF!,#REF!,$I12,#REF!,$R$3)/SUMIFS(#REF!,#REF!,$I12,#REF!,$R$3),"-")</f>
        <v>-</v>
      </c>
      <c r="N12" s="170" t="str">
        <f>IFERROR(SUMIFS(#REF!,#REF!,$I12,#REF!,"&lt;="&amp;$R$2,#REF!,"&gt;="&amp;$S$2)/SUMIFS(#REF!,#REF!,$I12,#REF!,"&lt;="&amp;$R$2,#REF!,"&gt;="&amp;$S$2),"-")</f>
        <v>-</v>
      </c>
      <c r="O12" s="142"/>
      <c r="P12" s="140"/>
    </row>
    <row r="13" spans="1:25">
      <c r="A13" s="138"/>
      <c r="B13" s="142"/>
      <c r="C13" s="165" t="s">
        <v>25</v>
      </c>
      <c r="D13" s="166" t="s">
        <v>26</v>
      </c>
      <c r="E13" s="166" t="s">
        <v>27</v>
      </c>
      <c r="F13" s="167" t="s">
        <v>37</v>
      </c>
      <c r="G13" s="167" t="s">
        <v>37</v>
      </c>
      <c r="H13" s="167" t="s">
        <v>37</v>
      </c>
      <c r="I13" s="167" t="s">
        <v>37</v>
      </c>
      <c r="J13" s="168">
        <v>0.9</v>
      </c>
      <c r="K13" s="169" t="str">
        <f>IFERROR(SUMIFS(#REF!,#REF!,$I13,#REF!,$R$2)/SUMIFS(#REF!,#REF!,$I13,#REF!,$R$2),"-")</f>
        <v>-</v>
      </c>
      <c r="L13" s="169" t="str">
        <f>IFERROR(SUMIFS(#REF!,#REF!,$I13,#REF!,$R$7)/SUMIFS(#REF!,#REF!,$I13,#REF!,$R$7),"-")</f>
        <v>-</v>
      </c>
      <c r="M13" s="170" t="str">
        <f>IFERROR(SUMIFS(#REF!,#REF!,$I13,#REF!,$R$3)/SUMIFS(#REF!,#REF!,$I13,#REF!,$R$3),"-")</f>
        <v>-</v>
      </c>
      <c r="N13" s="170" t="str">
        <f>IFERROR(SUMIFS(#REF!,#REF!,$I13,#REF!,"&lt;="&amp;$R$2,#REF!,"&gt;="&amp;$S$2)/SUMIFS(#REF!,#REF!,$I13,#REF!,"&lt;="&amp;$R$2,#REF!,"&gt;="&amp;$S$2),"-")</f>
        <v>-</v>
      </c>
      <c r="O13" s="142"/>
      <c r="P13" s="140"/>
    </row>
    <row r="14" spans="1:25">
      <c r="A14" s="138"/>
      <c r="B14" s="142"/>
      <c r="C14" s="165" t="s">
        <v>25</v>
      </c>
      <c r="D14" s="166" t="s">
        <v>26</v>
      </c>
      <c r="E14" s="166" t="s">
        <v>27</v>
      </c>
      <c r="F14" s="167" t="s">
        <v>39</v>
      </c>
      <c r="G14" s="167" t="s">
        <v>39</v>
      </c>
      <c r="H14" s="167" t="s">
        <v>39</v>
      </c>
      <c r="I14" s="167" t="s">
        <v>39</v>
      </c>
      <c r="J14" s="168">
        <v>0.9</v>
      </c>
      <c r="K14" s="169" t="str">
        <f>IFERROR(SUMIFS(#REF!,#REF!,$I14,#REF!,$R$2)/SUMIFS(#REF!,#REF!,$I14,#REF!,$R$2),"-")</f>
        <v>-</v>
      </c>
      <c r="L14" s="169" t="str">
        <f>IFERROR(SUMIFS(#REF!,#REF!,$I14,#REF!,$R$7)/SUMIFS(#REF!,#REF!,$I14,#REF!,$R$7),"-")</f>
        <v>-</v>
      </c>
      <c r="M14" s="170" t="str">
        <f>IFERROR(SUMIFS(#REF!,#REF!,$I14,#REF!,$R$3)/SUMIFS(#REF!,#REF!,$I14,#REF!,$R$3),"-")</f>
        <v>-</v>
      </c>
      <c r="N14" s="170" t="str">
        <f>IFERROR(SUMIFS(#REF!,#REF!,$I14,#REF!,"&lt;="&amp;$R$2,#REF!,"&gt;="&amp;$S$2)/SUMIFS(#REF!,#REF!,$I14,#REF!,"&lt;="&amp;$R$2,#REF!,"&gt;="&amp;$S$2),"-")</f>
        <v>-</v>
      </c>
      <c r="O14" s="142"/>
      <c r="P14" s="140"/>
    </row>
    <row r="15" spans="1:25">
      <c r="A15" s="138"/>
      <c r="B15" s="142"/>
      <c r="C15" s="165" t="s">
        <v>25</v>
      </c>
      <c r="D15" s="166" t="s">
        <v>26</v>
      </c>
      <c r="E15" s="166" t="s">
        <v>27</v>
      </c>
      <c r="F15" s="171" t="s">
        <v>42</v>
      </c>
      <c r="G15" s="171" t="s">
        <v>42</v>
      </c>
      <c r="H15" s="171" t="s">
        <v>42</v>
      </c>
      <c r="I15" s="171" t="s">
        <v>42</v>
      </c>
      <c r="J15" s="168">
        <v>0.9</v>
      </c>
      <c r="K15" s="169" t="str">
        <f>IFERROR(SUMIFS(#REF!,#REF!,$I15,#REF!,$R$2)/SUMIFS(#REF!,#REF!,$I15,#REF!,$R$2),"-")</f>
        <v>-</v>
      </c>
      <c r="L15" s="169" t="str">
        <f>IFERROR(SUMIFS(#REF!,#REF!,$I15,#REF!,$R$7)/SUMIFS(#REF!,#REF!,$I15,#REF!,$R$7),"-")</f>
        <v>-</v>
      </c>
      <c r="M15" s="170" t="str">
        <f>IFERROR(SUMIFS(#REF!,#REF!,$I15,#REF!,$R$3)/SUMIFS(#REF!,#REF!,$I15,#REF!,$R$3),"-")</f>
        <v>-</v>
      </c>
      <c r="N15" s="170" t="str">
        <f>IFERROR(SUMIFS(#REF!,#REF!,$I15,#REF!,"&lt;="&amp;$R$2,#REF!,"&gt;="&amp;$S$2)/SUMIFS(#REF!,#REF!,$I15,#REF!,"&lt;="&amp;$R$2,#REF!,"&gt;="&amp;$S$2),"-")</f>
        <v>-</v>
      </c>
      <c r="O15" s="142"/>
      <c r="P15" s="140"/>
    </row>
    <row r="16" spans="1:25">
      <c r="A16" s="138"/>
      <c r="B16" s="142"/>
      <c r="C16" s="165" t="s">
        <v>25</v>
      </c>
      <c r="D16" s="166" t="s">
        <v>26</v>
      </c>
      <c r="E16" s="166" t="s">
        <v>27</v>
      </c>
      <c r="F16" s="171" t="s">
        <v>44</v>
      </c>
      <c r="G16" s="171" t="s">
        <v>44</v>
      </c>
      <c r="H16" s="171" t="s">
        <v>44</v>
      </c>
      <c r="I16" s="171" t="s">
        <v>44</v>
      </c>
      <c r="J16" s="168">
        <v>0.9</v>
      </c>
      <c r="K16" s="169" t="str">
        <f>IFERROR(SUMIFS(#REF!,#REF!,$I16,#REF!,$R$2)/SUMIFS(#REF!,#REF!,$I16,#REF!,$R$2),"-")</f>
        <v>-</v>
      </c>
      <c r="L16" s="169" t="str">
        <f>IFERROR(SUMIFS(#REF!,#REF!,$I16,#REF!,$R$7)/SUMIFS(#REF!,#REF!,$I16,#REF!,$R$7),"-")</f>
        <v>-</v>
      </c>
      <c r="M16" s="170" t="str">
        <f>IFERROR(SUMIFS(#REF!,#REF!,$I16,#REF!,$R$3)/SUMIFS(#REF!,#REF!,$I16,#REF!,$R$3),"-")</f>
        <v>-</v>
      </c>
      <c r="N16" s="170" t="str">
        <f>IFERROR(SUMIFS(#REF!,#REF!,$I16,#REF!,"&lt;="&amp;$R$2,#REF!,"&gt;="&amp;$S$2)/SUMIFS(#REF!,#REF!,$I16,#REF!,"&lt;="&amp;$R$2,#REF!,"&gt;="&amp;$S$2),"-")</f>
        <v>-</v>
      </c>
      <c r="O16" s="142"/>
      <c r="P16" s="140"/>
    </row>
    <row r="17" spans="1:16">
      <c r="A17" s="138"/>
      <c r="B17" s="142"/>
      <c r="C17" s="165" t="s">
        <v>25</v>
      </c>
      <c r="D17" s="166" t="s">
        <v>26</v>
      </c>
      <c r="E17" s="166" t="s">
        <v>27</v>
      </c>
      <c r="F17" s="171" t="s">
        <v>46</v>
      </c>
      <c r="G17" s="171" t="s">
        <v>46</v>
      </c>
      <c r="H17" s="171" t="s">
        <v>46</v>
      </c>
      <c r="I17" s="171" t="s">
        <v>46</v>
      </c>
      <c r="J17" s="168">
        <v>0.9</v>
      </c>
      <c r="K17" s="169" t="str">
        <f>IFERROR(SUMIFS(#REF!,#REF!,$I17,#REF!,$R$2)/SUMIFS(#REF!,#REF!,$I17,#REF!,$R$2),"-")</f>
        <v>-</v>
      </c>
      <c r="L17" s="169" t="str">
        <f>IFERROR(SUMIFS(#REF!,#REF!,$I17,#REF!,$R$7)/SUMIFS(#REF!,#REF!,$I17,#REF!,$R$7),"-")</f>
        <v>-</v>
      </c>
      <c r="M17" s="170" t="str">
        <f>IFERROR(SUMIFS(#REF!,#REF!,$I17,#REF!,$R$3)/SUMIFS(#REF!,#REF!,$I17,#REF!,$R$3),"-")</f>
        <v>-</v>
      </c>
      <c r="N17" s="170" t="str">
        <f>IFERROR(SUMIFS(#REF!,#REF!,$I17,#REF!,"&lt;="&amp;$R$2,#REF!,"&gt;="&amp;$S$2)/SUMIFS(#REF!,#REF!,$I17,#REF!,"&lt;="&amp;$R$2,#REF!,"&gt;="&amp;$S$2),"-")</f>
        <v>-</v>
      </c>
      <c r="O17" s="142"/>
      <c r="P17" s="140"/>
    </row>
    <row r="18" spans="1:16">
      <c r="A18" s="138"/>
      <c r="B18" s="142"/>
      <c r="C18" s="165" t="s">
        <v>25</v>
      </c>
      <c r="D18" s="166" t="s">
        <v>26</v>
      </c>
      <c r="E18" s="166" t="s">
        <v>27</v>
      </c>
      <c r="F18" s="171" t="s">
        <v>48</v>
      </c>
      <c r="G18" s="171" t="s">
        <v>48</v>
      </c>
      <c r="H18" s="171" t="s">
        <v>48</v>
      </c>
      <c r="I18" s="171" t="s">
        <v>48</v>
      </c>
      <c r="J18" s="168">
        <v>0.9</v>
      </c>
      <c r="K18" s="169" t="str">
        <f>IFERROR(SUMIFS(#REF!,#REF!,$I18,#REF!,$R$2)/SUMIFS(#REF!,#REF!,$I18,#REF!,$R$2),"-")</f>
        <v>-</v>
      </c>
      <c r="L18" s="169" t="str">
        <f>IFERROR(SUMIFS(#REF!,#REF!,$I18,#REF!,$R$7)/SUMIFS(#REF!,#REF!,$I18,#REF!,$R$7),"-")</f>
        <v>-</v>
      </c>
      <c r="M18" s="170" t="str">
        <f>IFERROR(SUMIFS(#REF!,#REF!,$I18,#REF!,$R$3)/SUMIFS(#REF!,#REF!,$I18,#REF!,$R$3),"-")</f>
        <v>-</v>
      </c>
      <c r="N18" s="170" t="str">
        <f>IFERROR(SUMIFS(#REF!,#REF!,$I18,#REF!,"&lt;="&amp;$R$2,#REF!,"&gt;="&amp;$S$2)/SUMIFS(#REF!,#REF!,$I18,#REF!,"&lt;="&amp;$R$2,#REF!,"&gt;="&amp;$S$2),"-")</f>
        <v>-</v>
      </c>
      <c r="O18" s="142"/>
      <c r="P18" s="140"/>
    </row>
    <row r="19" spans="1:16">
      <c r="A19" s="138"/>
      <c r="B19" s="142"/>
      <c r="C19" s="165" t="s">
        <v>25</v>
      </c>
      <c r="D19" s="166" t="s">
        <v>26</v>
      </c>
      <c r="E19" s="166" t="s">
        <v>27</v>
      </c>
      <c r="F19" s="171" t="s">
        <v>50</v>
      </c>
      <c r="G19" s="171" t="s">
        <v>50</v>
      </c>
      <c r="H19" s="171" t="s">
        <v>50</v>
      </c>
      <c r="I19" s="171" t="s">
        <v>50</v>
      </c>
      <c r="J19" s="168">
        <v>0.9</v>
      </c>
      <c r="K19" s="169" t="str">
        <f>IFERROR(SUMIFS(#REF!,#REF!,$I19,#REF!,$R$2)/SUMIFS(#REF!,#REF!,$I19,#REF!,$R$2),"-")</f>
        <v>-</v>
      </c>
      <c r="L19" s="169" t="str">
        <f>IFERROR(SUMIFS(#REF!,#REF!,$I19,#REF!,$R$7)/SUMIFS(#REF!,#REF!,$I19,#REF!,$R$7),"-")</f>
        <v>-</v>
      </c>
      <c r="M19" s="170" t="str">
        <f>IFERROR(SUMIFS(#REF!,#REF!,$I19,#REF!,$R$3)/SUMIFS(#REF!,#REF!,$I19,#REF!,$R$3),"-")</f>
        <v>-</v>
      </c>
      <c r="N19" s="170" t="str">
        <f>IFERROR(SUMIFS(#REF!,#REF!,$I19,#REF!,"&lt;="&amp;$R$2,#REF!,"&gt;="&amp;$S$2)/SUMIFS(#REF!,#REF!,$I19,#REF!,"&lt;="&amp;$R$2,#REF!,"&gt;="&amp;$S$2),"-")</f>
        <v>-</v>
      </c>
      <c r="O19" s="142"/>
      <c r="P19" s="140"/>
    </row>
    <row r="20" spans="1:16">
      <c r="A20" s="138"/>
      <c r="B20" s="142"/>
      <c r="C20" s="165" t="s">
        <v>25</v>
      </c>
      <c r="D20" s="166" t="s">
        <v>26</v>
      </c>
      <c r="E20" s="166" t="s">
        <v>27</v>
      </c>
      <c r="F20" s="171" t="s">
        <v>52</v>
      </c>
      <c r="G20" s="171" t="s">
        <v>52</v>
      </c>
      <c r="H20" s="171" t="s">
        <v>52</v>
      </c>
      <c r="I20" s="171" t="s">
        <v>52</v>
      </c>
      <c r="J20" s="168">
        <v>0.9</v>
      </c>
      <c r="K20" s="169" t="str">
        <f>IFERROR(SUMIFS(#REF!,#REF!,$I20,#REF!,$R$2)/SUMIFS(#REF!,#REF!,$I20,#REF!,$R$2),"-")</f>
        <v>-</v>
      </c>
      <c r="L20" s="169" t="str">
        <f>IFERROR(SUMIFS(#REF!,#REF!,$I20,#REF!,$R$7)/SUMIFS(#REF!,#REF!,$I20,#REF!,$R$7),"-")</f>
        <v>-</v>
      </c>
      <c r="M20" s="170" t="str">
        <f>IFERROR(SUMIFS(#REF!,#REF!,$I20,#REF!,$R$3)/SUMIFS(#REF!,#REF!,$I20,#REF!,$R$3),"-")</f>
        <v>-</v>
      </c>
      <c r="N20" s="170" t="str">
        <f>IFERROR(SUMIFS(#REF!,#REF!,$I20,#REF!,"&lt;="&amp;$R$2,#REF!,"&gt;="&amp;$S$2)/SUMIFS(#REF!,#REF!,$I20,#REF!,"&lt;="&amp;$R$2,#REF!,"&gt;="&amp;$S$2),"-")</f>
        <v>-</v>
      </c>
      <c r="O20" s="142"/>
      <c r="P20" s="140"/>
    </row>
    <row r="21" spans="1:16">
      <c r="A21" s="138"/>
      <c r="B21" s="142"/>
      <c r="C21" s="165" t="s">
        <v>25</v>
      </c>
      <c r="D21" s="166" t="s">
        <v>26</v>
      </c>
      <c r="E21" s="166" t="s">
        <v>27</v>
      </c>
      <c r="F21" s="171" t="s">
        <v>54</v>
      </c>
      <c r="G21" s="171" t="s">
        <v>54</v>
      </c>
      <c r="H21" s="171" t="s">
        <v>54</v>
      </c>
      <c r="I21" s="171" t="s">
        <v>54</v>
      </c>
      <c r="J21" s="168">
        <v>0.9</v>
      </c>
      <c r="K21" s="169" t="str">
        <f>IFERROR(SUMIFS(#REF!,#REF!,$I21,#REF!,$R$2)/SUMIFS(#REF!,#REF!,$I21,#REF!,$R$2),"-")</f>
        <v>-</v>
      </c>
      <c r="L21" s="169" t="str">
        <f>IFERROR(SUMIFS(#REF!,#REF!,$I21,#REF!,$R$7)/SUMIFS(#REF!,#REF!,$I21,#REF!,$R$7),"-")</f>
        <v>-</v>
      </c>
      <c r="M21" s="170" t="str">
        <f>IFERROR(SUMIFS(#REF!,#REF!,$I21,#REF!,$R$3)/SUMIFS(#REF!,#REF!,$I21,#REF!,$R$3),"-")</f>
        <v>-</v>
      </c>
      <c r="N21" s="170" t="str">
        <f>IFERROR(SUMIFS(#REF!,#REF!,$I21,#REF!,"&lt;="&amp;$R$2,#REF!,"&gt;="&amp;$S$2)/SUMIFS(#REF!,#REF!,$I21,#REF!,"&lt;="&amp;$R$2,#REF!,"&gt;="&amp;$S$2),"-")</f>
        <v>-</v>
      </c>
      <c r="O21" s="142"/>
      <c r="P21" s="140"/>
    </row>
    <row r="22" spans="1:16">
      <c r="A22" s="138"/>
      <c r="B22" s="142"/>
      <c r="C22" s="165" t="s">
        <v>25</v>
      </c>
      <c r="D22" s="166" t="s">
        <v>26</v>
      </c>
      <c r="E22" s="166" t="s">
        <v>27</v>
      </c>
      <c r="F22" s="171" t="s">
        <v>56</v>
      </c>
      <c r="G22" s="171" t="s">
        <v>56</v>
      </c>
      <c r="H22" s="171" t="s">
        <v>56</v>
      </c>
      <c r="I22" s="171" t="s">
        <v>56</v>
      </c>
      <c r="J22" s="168">
        <v>0.9</v>
      </c>
      <c r="K22" s="169" t="str">
        <f>IFERROR(SUMIFS(#REF!,#REF!,$I22,#REF!,$R$2)/SUMIFS(#REF!,#REF!,$I22,#REF!,$R$2),"-")</f>
        <v>-</v>
      </c>
      <c r="L22" s="169" t="str">
        <f>IFERROR(SUMIFS(#REF!,#REF!,$I22,#REF!,$R$7)/SUMIFS(#REF!,#REF!,$I22,#REF!,$R$7),"-")</f>
        <v>-</v>
      </c>
      <c r="M22" s="170" t="str">
        <f>IFERROR(SUMIFS(#REF!,#REF!,$I22,#REF!,$R$3)/SUMIFS(#REF!,#REF!,$I22,#REF!,$R$3),"-")</f>
        <v>-</v>
      </c>
      <c r="N22" s="170" t="str">
        <f>IFERROR(SUMIFS(#REF!,#REF!,$I22,#REF!,"&lt;="&amp;$R$2,#REF!,"&gt;="&amp;$S$2)/SUMIFS(#REF!,#REF!,$I22,#REF!,"&lt;="&amp;$R$2,#REF!,"&gt;="&amp;$S$2),"-")</f>
        <v>-</v>
      </c>
      <c r="O22" s="142"/>
      <c r="P22" s="140"/>
    </row>
    <row r="23" spans="1:16">
      <c r="A23" s="138"/>
      <c r="B23" s="142"/>
      <c r="C23" s="165" t="s">
        <v>25</v>
      </c>
      <c r="D23" s="166" t="s">
        <v>26</v>
      </c>
      <c r="E23" s="166" t="s">
        <v>27</v>
      </c>
      <c r="F23" s="171" t="s">
        <v>58</v>
      </c>
      <c r="G23" s="171" t="s">
        <v>58</v>
      </c>
      <c r="H23" s="171" t="s">
        <v>58</v>
      </c>
      <c r="I23" s="171" t="s">
        <v>58</v>
      </c>
      <c r="J23" s="168">
        <v>0.9</v>
      </c>
      <c r="K23" s="169" t="str">
        <f>IFERROR(SUMIFS(#REF!,#REF!,$I23,#REF!,$R$2)/SUMIFS(#REF!,#REF!,$I23,#REF!,$R$2),"-")</f>
        <v>-</v>
      </c>
      <c r="L23" s="169" t="str">
        <f>IFERROR(SUMIFS(#REF!,#REF!,$I23,#REF!,$R$7)/SUMIFS(#REF!,#REF!,$I23,#REF!,$R$7),"-")</f>
        <v>-</v>
      </c>
      <c r="M23" s="170" t="str">
        <f>IFERROR(SUMIFS(#REF!,#REF!,$I23,#REF!,$R$3)/SUMIFS(#REF!,#REF!,$I23,#REF!,$R$3),"-")</f>
        <v>-</v>
      </c>
      <c r="N23" s="170" t="str">
        <f>IFERROR(SUMIFS(#REF!,#REF!,$I23,#REF!,"&lt;="&amp;$R$2,#REF!,"&gt;="&amp;$S$2)/SUMIFS(#REF!,#REF!,$I23,#REF!,"&lt;="&amp;$R$2,#REF!,"&gt;="&amp;$S$2),"-")</f>
        <v>-</v>
      </c>
      <c r="O23" s="142"/>
      <c r="P23" s="140"/>
    </row>
    <row r="24" spans="1:16">
      <c r="A24" s="138"/>
      <c r="B24" s="142"/>
      <c r="C24" s="165" t="s">
        <v>25</v>
      </c>
      <c r="D24" s="166" t="s">
        <v>26</v>
      </c>
      <c r="E24" s="166" t="s">
        <v>27</v>
      </c>
      <c r="F24" s="171" t="s">
        <v>60</v>
      </c>
      <c r="G24" s="171" t="s">
        <v>60</v>
      </c>
      <c r="H24" s="171" t="s">
        <v>60</v>
      </c>
      <c r="I24" s="171" t="s">
        <v>60</v>
      </c>
      <c r="J24" s="168">
        <v>0.9</v>
      </c>
      <c r="K24" s="169" t="str">
        <f>IFERROR(SUMIFS(#REF!,#REF!,$I24,#REF!,$R$2)/SUMIFS(#REF!,#REF!,$I24,#REF!,$R$2),"-")</f>
        <v>-</v>
      </c>
      <c r="L24" s="169" t="str">
        <f>IFERROR(SUMIFS(#REF!,#REF!,$I24,#REF!,$R$7)/SUMIFS(#REF!,#REF!,$I24,#REF!,$R$7),"-")</f>
        <v>-</v>
      </c>
      <c r="M24" s="170" t="str">
        <f>IFERROR(SUMIFS(#REF!,#REF!,$I24,#REF!,$R$3)/SUMIFS(#REF!,#REF!,$I24,#REF!,$R$3),"-")</f>
        <v>-</v>
      </c>
      <c r="N24" s="170" t="str">
        <f>IFERROR(SUMIFS(#REF!,#REF!,$I24,#REF!,"&lt;="&amp;$R$2,#REF!,"&gt;="&amp;$S$2)/SUMIFS(#REF!,#REF!,$I24,#REF!,"&lt;="&amp;$R$2,#REF!,"&gt;="&amp;$S$2),"-")</f>
        <v>-</v>
      </c>
      <c r="O24" s="142"/>
      <c r="P24" s="140"/>
    </row>
    <row r="25" spans="1:16">
      <c r="A25" s="138"/>
      <c r="B25" s="142"/>
      <c r="C25" s="165" t="s">
        <v>25</v>
      </c>
      <c r="D25" s="166" t="s">
        <v>26</v>
      </c>
      <c r="E25" s="166" t="s">
        <v>27</v>
      </c>
      <c r="F25" s="171" t="s">
        <v>62</v>
      </c>
      <c r="G25" s="171" t="s">
        <v>62</v>
      </c>
      <c r="H25" s="171" t="s">
        <v>62</v>
      </c>
      <c r="I25" s="171" t="s">
        <v>62</v>
      </c>
      <c r="J25" s="168">
        <v>0.9</v>
      </c>
      <c r="K25" s="169" t="str">
        <f>IFERROR(SUMIFS(#REF!,#REF!,$I25,#REF!,$R$2)/SUMIFS(#REF!,#REF!,$I25,#REF!,$R$2),"-")</f>
        <v>-</v>
      </c>
      <c r="L25" s="169" t="str">
        <f>IFERROR(SUMIFS(#REF!,#REF!,$I25,#REF!,$R$7)/SUMIFS(#REF!,#REF!,$I25,#REF!,$R$7),"-")</f>
        <v>-</v>
      </c>
      <c r="M25" s="170" t="str">
        <f>IFERROR(SUMIFS(#REF!,#REF!,$I25,#REF!,$R$3)/SUMIFS(#REF!,#REF!,$I25,#REF!,$R$3),"-")</f>
        <v>-</v>
      </c>
      <c r="N25" s="170" t="str">
        <f>IFERROR(SUMIFS(#REF!,#REF!,$I25,#REF!,"&lt;="&amp;$R$2,#REF!,"&gt;="&amp;$S$2)/SUMIFS(#REF!,#REF!,$I25,#REF!,"&lt;="&amp;$R$2,#REF!,"&gt;="&amp;$S$2),"-")</f>
        <v>-</v>
      </c>
      <c r="O25" s="142"/>
      <c r="P25" s="140"/>
    </row>
    <row r="26" spans="1:16">
      <c r="A26" s="138"/>
      <c r="B26" s="142"/>
      <c r="C26" s="165" t="s">
        <v>25</v>
      </c>
      <c r="D26" s="166" t="s">
        <v>26</v>
      </c>
      <c r="E26" s="166" t="s">
        <v>27</v>
      </c>
      <c r="F26" s="171" t="s">
        <v>64</v>
      </c>
      <c r="G26" s="171" t="s">
        <v>64</v>
      </c>
      <c r="H26" s="171" t="s">
        <v>64</v>
      </c>
      <c r="I26" s="171" t="s">
        <v>64</v>
      </c>
      <c r="J26" s="168">
        <v>0.9</v>
      </c>
      <c r="K26" s="169" t="str">
        <f>IFERROR(SUMIFS(#REF!,#REF!,$I26,#REF!,$R$2)/SUMIFS(#REF!,#REF!,$I26,#REF!,$R$2),"-")</f>
        <v>-</v>
      </c>
      <c r="L26" s="169" t="str">
        <f>IFERROR(SUMIFS(#REF!,#REF!,$I26,#REF!,$R$7)/SUMIFS(#REF!,#REF!,$I26,#REF!,$R$7),"-")</f>
        <v>-</v>
      </c>
      <c r="M26" s="170" t="str">
        <f>IFERROR(SUMIFS(#REF!,#REF!,$I26,#REF!,$R$3)/SUMIFS(#REF!,#REF!,$I26,#REF!,$R$3),"-")</f>
        <v>-</v>
      </c>
      <c r="N26" s="170" t="str">
        <f>IFERROR(SUMIFS(#REF!,#REF!,$I26,#REF!,"&lt;="&amp;$R$2,#REF!,"&gt;="&amp;$S$2)/SUMIFS(#REF!,#REF!,$I26,#REF!,"&lt;="&amp;$R$2,#REF!,"&gt;="&amp;$S$2),"-")</f>
        <v>-</v>
      </c>
      <c r="O26" s="142"/>
      <c r="P26" s="140"/>
    </row>
    <row r="27" spans="1:16">
      <c r="A27" s="138"/>
      <c r="B27" s="142"/>
      <c r="C27" s="165" t="s">
        <v>25</v>
      </c>
      <c r="D27" s="166" t="s">
        <v>26</v>
      </c>
      <c r="E27" s="166" t="s">
        <v>27</v>
      </c>
      <c r="F27" s="171" t="s">
        <v>66</v>
      </c>
      <c r="G27" s="171" t="s">
        <v>66</v>
      </c>
      <c r="H27" s="171" t="s">
        <v>66</v>
      </c>
      <c r="I27" s="171" t="s">
        <v>66</v>
      </c>
      <c r="J27" s="168">
        <v>0.9</v>
      </c>
      <c r="K27" s="169" t="str">
        <f>IFERROR(SUMIFS(#REF!,#REF!,$I27,#REF!,$R$2)/SUMIFS(#REF!,#REF!,$I27,#REF!,$R$2),"-")</f>
        <v>-</v>
      </c>
      <c r="L27" s="169" t="str">
        <f>IFERROR(SUMIFS(#REF!,#REF!,$I27,#REF!,$R$7)/SUMIFS(#REF!,#REF!,$I27,#REF!,$R$7),"-")</f>
        <v>-</v>
      </c>
      <c r="M27" s="170" t="str">
        <f>IFERROR(SUMIFS(#REF!,#REF!,$I27,#REF!,$R$3)/SUMIFS(#REF!,#REF!,$I27,#REF!,$R$3),"-")</f>
        <v>-</v>
      </c>
      <c r="N27" s="170" t="str">
        <f>IFERROR(SUMIFS(#REF!,#REF!,$I27,#REF!,"&lt;="&amp;$R$2,#REF!,"&gt;="&amp;$S$2)/SUMIFS(#REF!,#REF!,$I27,#REF!,"&lt;="&amp;$R$2,#REF!,"&gt;="&amp;$S$2),"-")</f>
        <v>-</v>
      </c>
      <c r="O27" s="142"/>
      <c r="P27" s="140"/>
    </row>
    <row r="28" spans="1:16">
      <c r="A28" s="138"/>
      <c r="B28" s="142"/>
      <c r="C28" s="165" t="s">
        <v>25</v>
      </c>
      <c r="D28" s="166" t="s">
        <v>26</v>
      </c>
      <c r="E28" s="166" t="s">
        <v>27</v>
      </c>
      <c r="F28" s="171" t="s">
        <v>68</v>
      </c>
      <c r="G28" s="171" t="s">
        <v>68</v>
      </c>
      <c r="H28" s="171" t="s">
        <v>68</v>
      </c>
      <c r="I28" s="171" t="s">
        <v>68</v>
      </c>
      <c r="J28" s="168">
        <v>0.9</v>
      </c>
      <c r="K28" s="169" t="str">
        <f>IFERROR(SUMIFS(#REF!,#REF!,$I28,#REF!,$R$2)/SUMIFS(#REF!,#REF!,$I28,#REF!,$R$2),"-")</f>
        <v>-</v>
      </c>
      <c r="L28" s="169" t="str">
        <f>IFERROR(SUMIFS(#REF!,#REF!,$I28,#REF!,$R$7)/SUMIFS(#REF!,#REF!,$I28,#REF!,$R$7),"-")</f>
        <v>-</v>
      </c>
      <c r="M28" s="170" t="str">
        <f>IFERROR(SUMIFS(#REF!,#REF!,$I28,#REF!,$R$3)/SUMIFS(#REF!,#REF!,$I28,#REF!,$R$3),"-")</f>
        <v>-</v>
      </c>
      <c r="N28" s="170" t="str">
        <f>IFERROR(SUMIFS(#REF!,#REF!,$I28,#REF!,"&lt;="&amp;$R$2,#REF!,"&gt;="&amp;$S$2)/SUMIFS(#REF!,#REF!,$I28,#REF!,"&lt;="&amp;$R$2,#REF!,"&gt;="&amp;$S$2),"-")</f>
        <v>-</v>
      </c>
      <c r="O28" s="142"/>
      <c r="P28" s="140"/>
    </row>
    <row r="29" spans="1:16">
      <c r="A29" s="138"/>
      <c r="B29" s="142"/>
      <c r="C29" s="165" t="s">
        <v>25</v>
      </c>
      <c r="D29" s="166" t="s">
        <v>26</v>
      </c>
      <c r="E29" s="166" t="s">
        <v>27</v>
      </c>
      <c r="F29" s="171" t="s">
        <v>70</v>
      </c>
      <c r="G29" s="171" t="s">
        <v>70</v>
      </c>
      <c r="H29" s="171" t="s">
        <v>70</v>
      </c>
      <c r="I29" s="171" t="s">
        <v>70</v>
      </c>
      <c r="J29" s="168">
        <v>0.9</v>
      </c>
      <c r="K29" s="169" t="str">
        <f>IFERROR(SUMIFS(#REF!,#REF!,$I29,#REF!,$R$2)/SUMIFS(#REF!,#REF!,$I29,#REF!,$R$2),"-")</f>
        <v>-</v>
      </c>
      <c r="L29" s="169" t="str">
        <f>IFERROR(SUMIFS(#REF!,#REF!,$I29,#REF!,$R$7)/SUMIFS(#REF!,#REF!,$I29,#REF!,$R$7),"-")</f>
        <v>-</v>
      </c>
      <c r="M29" s="170" t="str">
        <f>IFERROR(SUMIFS(#REF!,#REF!,$I29,#REF!,$R$3)/SUMIFS(#REF!,#REF!,$I29,#REF!,$R$3),"-")</f>
        <v>-</v>
      </c>
      <c r="N29" s="170" t="str">
        <f>IFERROR(SUMIFS(#REF!,#REF!,$I29,#REF!,"&lt;="&amp;$R$2,#REF!,"&gt;="&amp;$S$2)/SUMIFS(#REF!,#REF!,$I29,#REF!,"&lt;="&amp;$R$2,#REF!,"&gt;="&amp;$S$2),"-")</f>
        <v>-</v>
      </c>
      <c r="O29" s="142"/>
      <c r="P29" s="140"/>
    </row>
    <row r="30" spans="1:16">
      <c r="A30" s="138"/>
      <c r="B30" s="142"/>
      <c r="C30" s="165" t="s">
        <v>25</v>
      </c>
      <c r="D30" s="166" t="s">
        <v>26</v>
      </c>
      <c r="E30" s="166" t="s">
        <v>27</v>
      </c>
      <c r="F30" s="171" t="s">
        <v>72</v>
      </c>
      <c r="G30" s="171" t="s">
        <v>72</v>
      </c>
      <c r="H30" s="171" t="s">
        <v>72</v>
      </c>
      <c r="I30" s="171" t="s">
        <v>72</v>
      </c>
      <c r="J30" s="168">
        <v>0.9</v>
      </c>
      <c r="K30" s="169" t="str">
        <f>IFERROR(SUMIFS(#REF!,#REF!,$I30,#REF!,$R$2)/SUMIFS(#REF!,#REF!,$I30,#REF!,$R$2),"-")</f>
        <v>-</v>
      </c>
      <c r="L30" s="169" t="str">
        <f>IFERROR(SUMIFS(#REF!,#REF!,$I30,#REF!,$R$7)/SUMIFS(#REF!,#REF!,$I30,#REF!,$R$7),"-")</f>
        <v>-</v>
      </c>
      <c r="M30" s="170" t="str">
        <f>IFERROR(SUMIFS(#REF!,#REF!,$I30,#REF!,$R$3)/SUMIFS(#REF!,#REF!,$I30,#REF!,$R$3),"-")</f>
        <v>-</v>
      </c>
      <c r="N30" s="170" t="str">
        <f>IFERROR(SUMIFS(#REF!,#REF!,$I30,#REF!,"&lt;="&amp;$R$2,#REF!,"&gt;="&amp;$S$2)/SUMIFS(#REF!,#REF!,$I30,#REF!,"&lt;="&amp;$R$2,#REF!,"&gt;="&amp;$S$2),"-")</f>
        <v>-</v>
      </c>
      <c r="O30" s="142"/>
      <c r="P30" s="140"/>
    </row>
    <row r="31" spans="1:16">
      <c r="A31" s="138"/>
      <c r="B31" s="142"/>
      <c r="C31" s="165" t="s">
        <v>25</v>
      </c>
      <c r="D31" s="166" t="s">
        <v>26</v>
      </c>
      <c r="E31" s="166" t="s">
        <v>27</v>
      </c>
      <c r="F31" s="171" t="s">
        <v>74</v>
      </c>
      <c r="G31" s="171" t="s">
        <v>74</v>
      </c>
      <c r="H31" s="171" t="s">
        <v>74</v>
      </c>
      <c r="I31" s="171" t="s">
        <v>74</v>
      </c>
      <c r="J31" s="168">
        <v>0.9</v>
      </c>
      <c r="K31" s="169" t="str">
        <f>IFERROR(SUMIFS(#REF!,#REF!,$I31,#REF!,$R$2)/SUMIFS(#REF!,#REF!,$I31,#REF!,$R$2),"-")</f>
        <v>-</v>
      </c>
      <c r="L31" s="169" t="str">
        <f>IFERROR(SUMIFS(#REF!,#REF!,$I31,#REF!,$R$7)/SUMIFS(#REF!,#REF!,$I31,#REF!,$R$7),"-")</f>
        <v>-</v>
      </c>
      <c r="M31" s="170" t="str">
        <f>IFERROR(SUMIFS(#REF!,#REF!,$I31,#REF!,$R$3)/SUMIFS(#REF!,#REF!,$I31,#REF!,$R$3),"-")</f>
        <v>-</v>
      </c>
      <c r="N31" s="170" t="str">
        <f>IFERROR(SUMIFS(#REF!,#REF!,$I31,#REF!,"&lt;="&amp;$R$2,#REF!,"&gt;="&amp;$S$2)/SUMIFS(#REF!,#REF!,$I31,#REF!,"&lt;="&amp;$R$2,#REF!,"&gt;="&amp;$S$2),"-")</f>
        <v>-</v>
      </c>
      <c r="O31" s="142"/>
      <c r="P31" s="140"/>
    </row>
    <row r="32" spans="1:16">
      <c r="A32" s="138"/>
      <c r="B32" s="142"/>
      <c r="C32" s="165" t="s">
        <v>25</v>
      </c>
      <c r="D32" s="166" t="s">
        <v>26</v>
      </c>
      <c r="E32" s="166" t="s">
        <v>27</v>
      </c>
      <c r="F32" s="171" t="s">
        <v>76</v>
      </c>
      <c r="G32" s="171" t="s">
        <v>76</v>
      </c>
      <c r="H32" s="171" t="s">
        <v>76</v>
      </c>
      <c r="I32" s="171" t="s">
        <v>76</v>
      </c>
      <c r="J32" s="168">
        <v>0.9</v>
      </c>
      <c r="K32" s="169" t="str">
        <f>IFERROR(SUMIFS(#REF!,#REF!,$I32,#REF!,$R$2)/SUMIFS(#REF!,#REF!,$I32,#REF!,$R$2),"-")</f>
        <v>-</v>
      </c>
      <c r="L32" s="169" t="str">
        <f>IFERROR(SUMIFS(#REF!,#REF!,$I32,#REF!,$R$7)/SUMIFS(#REF!,#REF!,$I32,#REF!,$R$7),"-")</f>
        <v>-</v>
      </c>
      <c r="M32" s="170" t="str">
        <f>IFERROR(SUMIFS(#REF!,#REF!,$I32,#REF!,$R$3)/SUMIFS(#REF!,#REF!,$I32,#REF!,$R$3),"-")</f>
        <v>-</v>
      </c>
      <c r="N32" s="170" t="str">
        <f>IFERROR(SUMIFS(#REF!,#REF!,$I32,#REF!,"&lt;="&amp;$R$2,#REF!,"&gt;="&amp;$S$2)/SUMIFS(#REF!,#REF!,$I32,#REF!,"&lt;="&amp;$R$2,#REF!,"&gt;="&amp;$S$2),"-")</f>
        <v>-</v>
      </c>
      <c r="O32" s="142"/>
      <c r="P32" s="140"/>
    </row>
    <row r="33" spans="1:16">
      <c r="A33" s="138"/>
      <c r="B33" s="142"/>
      <c r="C33" s="165" t="s">
        <v>25</v>
      </c>
      <c r="D33" s="166" t="s">
        <v>26</v>
      </c>
      <c r="E33" s="166" t="s">
        <v>27</v>
      </c>
      <c r="F33" s="171" t="s">
        <v>78</v>
      </c>
      <c r="G33" s="171" t="s">
        <v>78</v>
      </c>
      <c r="H33" s="171" t="s">
        <v>78</v>
      </c>
      <c r="I33" s="171" t="s">
        <v>78</v>
      </c>
      <c r="J33" s="168">
        <v>0.9</v>
      </c>
      <c r="K33" s="169" t="str">
        <f>IFERROR(SUMIFS(#REF!,#REF!,$I33,#REF!,$R$2)/SUMIFS(#REF!,#REF!,$I33,#REF!,$R$2),"-")</f>
        <v>-</v>
      </c>
      <c r="L33" s="169" t="str">
        <f>IFERROR(SUMIFS(#REF!,#REF!,$I33,#REF!,$R$7)/SUMIFS(#REF!,#REF!,$I33,#REF!,$R$7),"-")</f>
        <v>-</v>
      </c>
      <c r="M33" s="170" t="str">
        <f>IFERROR(SUMIFS(#REF!,#REF!,$I33,#REF!,$R$3)/SUMIFS(#REF!,#REF!,$I33,#REF!,$R$3),"-")</f>
        <v>-</v>
      </c>
      <c r="N33" s="170" t="str">
        <f>IFERROR(SUMIFS(#REF!,#REF!,$I33,#REF!,"&lt;="&amp;$R$2,#REF!,"&gt;="&amp;$S$2)/SUMIFS(#REF!,#REF!,$I33,#REF!,"&lt;="&amp;$R$2,#REF!,"&gt;="&amp;$S$2),"-")</f>
        <v>-</v>
      </c>
      <c r="O33" s="142"/>
      <c r="P33" s="140"/>
    </row>
    <row r="34" spans="1:16">
      <c r="A34" s="138"/>
      <c r="B34" s="142"/>
      <c r="C34" s="165" t="s">
        <v>25</v>
      </c>
      <c r="D34" s="166" t="s">
        <v>26</v>
      </c>
      <c r="E34" s="166" t="s">
        <v>27</v>
      </c>
      <c r="F34" s="171" t="s">
        <v>80</v>
      </c>
      <c r="G34" s="171" t="s">
        <v>80</v>
      </c>
      <c r="H34" s="171" t="s">
        <v>80</v>
      </c>
      <c r="I34" s="171" t="s">
        <v>80</v>
      </c>
      <c r="J34" s="168">
        <v>0.9</v>
      </c>
      <c r="K34" s="169" t="str">
        <f>IFERROR(SUMIFS(#REF!,#REF!,$I34,#REF!,$R$2)/SUMIFS(#REF!,#REF!,$I34,#REF!,$R$2),"-")</f>
        <v>-</v>
      </c>
      <c r="L34" s="169" t="str">
        <f>IFERROR(SUMIFS(#REF!,#REF!,$I34,#REF!,$R$7)/SUMIFS(#REF!,#REF!,$I34,#REF!,$R$7),"-")</f>
        <v>-</v>
      </c>
      <c r="M34" s="170" t="str">
        <f>IFERROR(SUMIFS(#REF!,#REF!,$I34,#REF!,$R$3)/SUMIFS(#REF!,#REF!,$I34,#REF!,$R$3),"-")</f>
        <v>-</v>
      </c>
      <c r="N34" s="170" t="str">
        <f>IFERROR(SUMIFS(#REF!,#REF!,$I34,#REF!,"&lt;="&amp;$R$2,#REF!,"&gt;="&amp;$S$2)/SUMIFS(#REF!,#REF!,$I34,#REF!,"&lt;="&amp;$R$2,#REF!,"&gt;="&amp;$S$2),"-")</f>
        <v>-</v>
      </c>
      <c r="O34" s="142"/>
      <c r="P34" s="140"/>
    </row>
    <row r="35" spans="1:16">
      <c r="A35" s="138"/>
      <c r="B35" s="142"/>
      <c r="C35" s="165" t="s">
        <v>25</v>
      </c>
      <c r="D35" s="166" t="s">
        <v>26</v>
      </c>
      <c r="E35" s="166" t="s">
        <v>27</v>
      </c>
      <c r="F35" s="171" t="s">
        <v>82</v>
      </c>
      <c r="G35" s="171" t="s">
        <v>82</v>
      </c>
      <c r="H35" s="171" t="s">
        <v>82</v>
      </c>
      <c r="I35" s="171" t="s">
        <v>82</v>
      </c>
      <c r="J35" s="168">
        <v>0.9</v>
      </c>
      <c r="K35" s="169" t="str">
        <f>IFERROR(SUMIFS(#REF!,#REF!,$I35,#REF!,$R$2)/SUMIFS(#REF!,#REF!,$I35,#REF!,$R$2),"-")</f>
        <v>-</v>
      </c>
      <c r="L35" s="169" t="str">
        <f>IFERROR(SUMIFS(#REF!,#REF!,$I35,#REF!,$R$7)/SUMIFS(#REF!,#REF!,$I35,#REF!,$R$7),"-")</f>
        <v>-</v>
      </c>
      <c r="M35" s="170" t="str">
        <f>IFERROR(SUMIFS(#REF!,#REF!,$I35,#REF!,$R$3)/SUMIFS(#REF!,#REF!,$I35,#REF!,$R$3),"-")</f>
        <v>-</v>
      </c>
      <c r="N35" s="170" t="str">
        <f>IFERROR(SUMIFS(#REF!,#REF!,$I35,#REF!,"&lt;="&amp;$R$2,#REF!,"&gt;="&amp;$S$2)/SUMIFS(#REF!,#REF!,$I35,#REF!,"&lt;="&amp;$R$2,#REF!,"&gt;="&amp;$S$2),"-")</f>
        <v>-</v>
      </c>
      <c r="O35" s="142"/>
      <c r="P35" s="140"/>
    </row>
    <row r="36" spans="1:16">
      <c r="A36" s="138"/>
      <c r="B36" s="142"/>
      <c r="C36" s="165" t="s">
        <v>25</v>
      </c>
      <c r="D36" s="166" t="s">
        <v>26</v>
      </c>
      <c r="E36" s="166" t="s">
        <v>27</v>
      </c>
      <c r="F36" s="171" t="s">
        <v>84</v>
      </c>
      <c r="G36" s="171" t="s">
        <v>84</v>
      </c>
      <c r="H36" s="171" t="s">
        <v>84</v>
      </c>
      <c r="I36" s="171" t="s">
        <v>84</v>
      </c>
      <c r="J36" s="168">
        <v>0.9</v>
      </c>
      <c r="K36" s="169" t="str">
        <f>IFERROR(SUMIFS(#REF!,#REF!,$I36,#REF!,$R$2)/SUMIFS(#REF!,#REF!,$I36,#REF!,$R$2),"-")</f>
        <v>-</v>
      </c>
      <c r="L36" s="169" t="str">
        <f>IFERROR(SUMIFS(#REF!,#REF!,$I36,#REF!,$R$7)/SUMIFS(#REF!,#REF!,$I36,#REF!,$R$7),"-")</f>
        <v>-</v>
      </c>
      <c r="M36" s="170" t="str">
        <f>IFERROR(SUMIFS(#REF!,#REF!,$I36,#REF!,$R$3)/SUMIFS(#REF!,#REF!,$I36,#REF!,$R$3),"-")</f>
        <v>-</v>
      </c>
      <c r="N36" s="170" t="str">
        <f>IFERROR(SUMIFS(#REF!,#REF!,$I36,#REF!,"&lt;="&amp;$R$2,#REF!,"&gt;="&amp;$S$2)/SUMIFS(#REF!,#REF!,$I36,#REF!,"&lt;="&amp;$R$2,#REF!,"&gt;="&amp;$S$2),"-")</f>
        <v>-</v>
      </c>
      <c r="O36" s="142"/>
      <c r="P36" s="140"/>
    </row>
    <row r="37" spans="1:16">
      <c r="A37" s="138"/>
      <c r="B37" s="142"/>
      <c r="C37" s="165" t="s">
        <v>25</v>
      </c>
      <c r="D37" s="166" t="s">
        <v>26</v>
      </c>
      <c r="E37" s="166" t="s">
        <v>27</v>
      </c>
      <c r="F37" s="171" t="s">
        <v>86</v>
      </c>
      <c r="G37" s="171" t="s">
        <v>86</v>
      </c>
      <c r="H37" s="171" t="s">
        <v>86</v>
      </c>
      <c r="I37" s="171" t="s">
        <v>86</v>
      </c>
      <c r="J37" s="168">
        <v>0.9</v>
      </c>
      <c r="K37" s="169" t="str">
        <f>IFERROR(SUMIFS(#REF!,#REF!,$I37,#REF!,$R$2)/SUMIFS(#REF!,#REF!,$I37,#REF!,$R$2),"-")</f>
        <v>-</v>
      </c>
      <c r="L37" s="169" t="str">
        <f>IFERROR(SUMIFS(#REF!,#REF!,$I37,#REF!,$R$7)/SUMIFS(#REF!,#REF!,$I37,#REF!,$R$7),"-")</f>
        <v>-</v>
      </c>
      <c r="M37" s="170" t="str">
        <f>IFERROR(SUMIFS(#REF!,#REF!,$I37,#REF!,$R$3)/SUMIFS(#REF!,#REF!,$I37,#REF!,$R$3),"-")</f>
        <v>-</v>
      </c>
      <c r="N37" s="170" t="str">
        <f>IFERROR(SUMIFS(#REF!,#REF!,$I37,#REF!,"&lt;="&amp;$R$2,#REF!,"&gt;="&amp;$S$2)/SUMIFS(#REF!,#REF!,$I37,#REF!,"&lt;="&amp;$R$2,#REF!,"&gt;="&amp;$S$2),"-")</f>
        <v>-</v>
      </c>
      <c r="O37" s="142"/>
      <c r="P37" s="140"/>
    </row>
    <row r="38" spans="1:16">
      <c r="A38" s="138"/>
      <c r="B38" s="142"/>
      <c r="C38" s="165" t="s">
        <v>25</v>
      </c>
      <c r="D38" s="166" t="s">
        <v>26</v>
      </c>
      <c r="E38" s="166" t="s">
        <v>27</v>
      </c>
      <c r="F38" s="171" t="s">
        <v>88</v>
      </c>
      <c r="G38" s="171" t="s">
        <v>88</v>
      </c>
      <c r="H38" s="171" t="s">
        <v>88</v>
      </c>
      <c r="I38" s="171" t="s">
        <v>88</v>
      </c>
      <c r="J38" s="168">
        <v>0.9</v>
      </c>
      <c r="K38" s="169" t="str">
        <f>IFERROR(SUMIFS(#REF!,#REF!,$I38,#REF!,$R$2)/SUMIFS(#REF!,#REF!,$I38,#REF!,$R$2),"-")</f>
        <v>-</v>
      </c>
      <c r="L38" s="169" t="str">
        <f>IFERROR(SUMIFS(#REF!,#REF!,$I38,#REF!,$R$7)/SUMIFS(#REF!,#REF!,$I38,#REF!,$R$7),"-")</f>
        <v>-</v>
      </c>
      <c r="M38" s="170" t="str">
        <f>IFERROR(SUMIFS(#REF!,#REF!,$I38,#REF!,$R$3)/SUMIFS(#REF!,#REF!,$I38,#REF!,$R$3),"-")</f>
        <v>-</v>
      </c>
      <c r="N38" s="170" t="str">
        <f>IFERROR(SUMIFS(#REF!,#REF!,$I38,#REF!,"&lt;="&amp;$R$2,#REF!,"&gt;="&amp;$S$2)/SUMIFS(#REF!,#REF!,$I38,#REF!,"&lt;="&amp;$R$2,#REF!,"&gt;="&amp;$S$2),"-")</f>
        <v>-</v>
      </c>
      <c r="O38" s="142"/>
      <c r="P38" s="140"/>
    </row>
    <row r="39" spans="1:16">
      <c r="A39" s="138"/>
      <c r="B39" s="142"/>
      <c r="C39" s="165" t="s">
        <v>25</v>
      </c>
      <c r="D39" s="166" t="s">
        <v>26</v>
      </c>
      <c r="E39" s="166" t="s">
        <v>27</v>
      </c>
      <c r="F39" s="171" t="s">
        <v>90</v>
      </c>
      <c r="G39" s="171" t="s">
        <v>90</v>
      </c>
      <c r="H39" s="171" t="s">
        <v>90</v>
      </c>
      <c r="I39" s="171" t="s">
        <v>90</v>
      </c>
      <c r="J39" s="168">
        <v>0.9</v>
      </c>
      <c r="K39" s="169" t="str">
        <f>IFERROR(SUMIFS(#REF!,#REF!,$I39,#REF!,$R$2)/SUMIFS(#REF!,#REF!,$I39,#REF!,$R$2),"-")</f>
        <v>-</v>
      </c>
      <c r="L39" s="169" t="str">
        <f>IFERROR(SUMIFS(#REF!,#REF!,$I39,#REF!,$R$7)/SUMIFS(#REF!,#REF!,$I39,#REF!,$R$7),"-")</f>
        <v>-</v>
      </c>
      <c r="M39" s="170" t="str">
        <f>IFERROR(SUMIFS(#REF!,#REF!,$I39,#REF!,$R$3)/SUMIFS(#REF!,#REF!,$I39,#REF!,$R$3),"-")</f>
        <v>-</v>
      </c>
      <c r="N39" s="170" t="str">
        <f>IFERROR(SUMIFS(#REF!,#REF!,$I39,#REF!,"&lt;="&amp;$R$2,#REF!,"&gt;="&amp;$S$2)/SUMIFS(#REF!,#REF!,$I39,#REF!,"&lt;="&amp;$R$2,#REF!,"&gt;="&amp;$S$2),"-")</f>
        <v>-</v>
      </c>
      <c r="O39" s="142"/>
      <c r="P39" s="140"/>
    </row>
    <row r="40" spans="1:16">
      <c r="A40" s="138"/>
      <c r="B40" s="142"/>
      <c r="C40" s="165" t="s">
        <v>25</v>
      </c>
      <c r="D40" s="166" t="s">
        <v>26</v>
      </c>
      <c r="E40" s="166" t="s">
        <v>27</v>
      </c>
      <c r="F40" s="171" t="s">
        <v>92</v>
      </c>
      <c r="G40" s="171" t="s">
        <v>92</v>
      </c>
      <c r="H40" s="171" t="s">
        <v>92</v>
      </c>
      <c r="I40" s="171" t="s">
        <v>92</v>
      </c>
      <c r="J40" s="168">
        <v>0.9</v>
      </c>
      <c r="K40" s="169" t="str">
        <f>IFERROR(SUMIFS(#REF!,#REF!,$I40,#REF!,$R$2)/SUMIFS(#REF!,#REF!,$I40,#REF!,$R$2),"-")</f>
        <v>-</v>
      </c>
      <c r="L40" s="169" t="str">
        <f>IFERROR(SUMIFS(#REF!,#REF!,$I40,#REF!,$R$7)/SUMIFS(#REF!,#REF!,$I40,#REF!,$R$7),"-")</f>
        <v>-</v>
      </c>
      <c r="M40" s="170" t="str">
        <f>IFERROR(SUMIFS(#REF!,#REF!,$I40,#REF!,$R$3)/SUMIFS(#REF!,#REF!,$I40,#REF!,$R$3),"-")</f>
        <v>-</v>
      </c>
      <c r="N40" s="170" t="str">
        <f>IFERROR(SUMIFS(#REF!,#REF!,$I40,#REF!,"&lt;="&amp;$R$2,#REF!,"&gt;="&amp;$S$2)/SUMIFS(#REF!,#REF!,$I40,#REF!,"&lt;="&amp;$R$2,#REF!,"&gt;="&amp;$S$2),"-")</f>
        <v>-</v>
      </c>
      <c r="O40" s="142"/>
      <c r="P40" s="140"/>
    </row>
    <row r="41" spans="1:16">
      <c r="A41" s="138"/>
      <c r="B41" s="142"/>
      <c r="C41" s="165" t="s">
        <v>25</v>
      </c>
      <c r="D41" s="166" t="s">
        <v>26</v>
      </c>
      <c r="E41" s="166" t="s">
        <v>27</v>
      </c>
      <c r="F41" s="171" t="s">
        <v>94</v>
      </c>
      <c r="G41" s="171" t="s">
        <v>94</v>
      </c>
      <c r="H41" s="171" t="s">
        <v>94</v>
      </c>
      <c r="I41" s="171" t="s">
        <v>94</v>
      </c>
      <c r="J41" s="168">
        <v>0.9</v>
      </c>
      <c r="K41" s="169" t="str">
        <f>IFERROR(SUMIFS(#REF!,#REF!,$I41,#REF!,$R$2)/SUMIFS(#REF!,#REF!,$I41,#REF!,$R$2),"-")</f>
        <v>-</v>
      </c>
      <c r="L41" s="169" t="str">
        <f>IFERROR(SUMIFS(#REF!,#REF!,$I41,#REF!,$R$7)/SUMIFS(#REF!,#REF!,$I41,#REF!,$R$7),"-")</f>
        <v>-</v>
      </c>
      <c r="M41" s="170" t="str">
        <f>IFERROR(SUMIFS(#REF!,#REF!,$I41,#REF!,$R$3)/SUMIFS(#REF!,#REF!,$I41,#REF!,$R$3),"-")</f>
        <v>-</v>
      </c>
      <c r="N41" s="170" t="str">
        <f>IFERROR(SUMIFS(#REF!,#REF!,$I41,#REF!,"&lt;="&amp;$R$2,#REF!,"&gt;="&amp;$S$2)/SUMIFS(#REF!,#REF!,$I41,#REF!,"&lt;="&amp;$R$2,#REF!,"&gt;="&amp;$S$2),"-")</f>
        <v>-</v>
      </c>
      <c r="O41" s="142"/>
      <c r="P41" s="140"/>
    </row>
    <row r="42" spans="1:16">
      <c r="A42" s="138"/>
      <c r="B42" s="142"/>
      <c r="C42" s="165" t="s">
        <v>25</v>
      </c>
      <c r="D42" s="166" t="s">
        <v>26</v>
      </c>
      <c r="E42" s="166" t="s">
        <v>27</v>
      </c>
      <c r="F42" s="171" t="s">
        <v>96</v>
      </c>
      <c r="G42" s="171" t="s">
        <v>96</v>
      </c>
      <c r="H42" s="171" t="s">
        <v>96</v>
      </c>
      <c r="I42" s="171" t="s">
        <v>96</v>
      </c>
      <c r="J42" s="168">
        <v>0.9</v>
      </c>
      <c r="K42" s="169" t="str">
        <f>IFERROR(SUMIFS(#REF!,#REF!,$I42,#REF!,$R$2)/SUMIFS(#REF!,#REF!,$I42,#REF!,$R$2),"-")</f>
        <v>-</v>
      </c>
      <c r="L42" s="169" t="str">
        <f>IFERROR(SUMIFS(#REF!,#REF!,$I42,#REF!,$R$7)/SUMIFS(#REF!,#REF!,$I42,#REF!,$R$7),"-")</f>
        <v>-</v>
      </c>
      <c r="M42" s="170" t="str">
        <f>IFERROR(SUMIFS(#REF!,#REF!,$I42,#REF!,$R$3)/SUMIFS(#REF!,#REF!,$I42,#REF!,$R$3),"-")</f>
        <v>-</v>
      </c>
      <c r="N42" s="170" t="str">
        <f>IFERROR(SUMIFS(#REF!,#REF!,$I42,#REF!,"&lt;="&amp;$R$2,#REF!,"&gt;="&amp;$S$2)/SUMIFS(#REF!,#REF!,$I42,#REF!,"&lt;="&amp;$R$2,#REF!,"&gt;="&amp;$S$2),"-")</f>
        <v>-</v>
      </c>
      <c r="O42" s="142"/>
      <c r="P42" s="140"/>
    </row>
    <row r="43" spans="1:16">
      <c r="A43" s="138"/>
      <c r="B43" s="142"/>
      <c r="C43" s="165" t="s">
        <v>25</v>
      </c>
      <c r="D43" s="166" t="s">
        <v>26</v>
      </c>
      <c r="E43" s="166" t="s">
        <v>27</v>
      </c>
      <c r="F43" s="171" t="s">
        <v>98</v>
      </c>
      <c r="G43" s="171" t="s">
        <v>98</v>
      </c>
      <c r="H43" s="171" t="s">
        <v>98</v>
      </c>
      <c r="I43" s="171" t="s">
        <v>98</v>
      </c>
      <c r="J43" s="168">
        <v>0.9</v>
      </c>
      <c r="K43" s="169" t="str">
        <f>IFERROR(SUMIFS(#REF!,#REF!,$I43,#REF!,$R$2)/SUMIFS(#REF!,#REF!,$I43,#REF!,$R$2),"-")</f>
        <v>-</v>
      </c>
      <c r="L43" s="169" t="str">
        <f>IFERROR(SUMIFS(#REF!,#REF!,$I43,#REF!,$R$7)/SUMIFS(#REF!,#REF!,$I43,#REF!,$R$7),"-")</f>
        <v>-</v>
      </c>
      <c r="M43" s="170" t="str">
        <f>IFERROR(SUMIFS(#REF!,#REF!,$I43,#REF!,$R$3)/SUMIFS(#REF!,#REF!,$I43,#REF!,$R$3),"-")</f>
        <v>-</v>
      </c>
      <c r="N43" s="170" t="str">
        <f>IFERROR(SUMIFS(#REF!,#REF!,$I43,#REF!,"&lt;="&amp;$R$2,#REF!,"&gt;="&amp;$S$2)/SUMIFS(#REF!,#REF!,$I43,#REF!,"&lt;="&amp;$R$2,#REF!,"&gt;="&amp;$S$2),"-")</f>
        <v>-</v>
      </c>
      <c r="O43" s="142"/>
      <c r="P43" s="140"/>
    </row>
    <row r="44" spans="1:16">
      <c r="A44" s="138"/>
      <c r="B44" s="142"/>
      <c r="C44" s="165" t="s">
        <v>25</v>
      </c>
      <c r="D44" s="166" t="s">
        <v>26</v>
      </c>
      <c r="E44" s="166" t="s">
        <v>27</v>
      </c>
      <c r="F44" s="171" t="s">
        <v>100</v>
      </c>
      <c r="G44" s="171" t="s">
        <v>100</v>
      </c>
      <c r="H44" s="171" t="s">
        <v>100</v>
      </c>
      <c r="I44" s="171" t="s">
        <v>100</v>
      </c>
      <c r="J44" s="168">
        <v>0.9</v>
      </c>
      <c r="K44" s="169" t="str">
        <f>IFERROR(SUMIFS(#REF!,#REF!,$I44,#REF!,$R$2)/SUMIFS(#REF!,#REF!,$I44,#REF!,$R$2),"-")</f>
        <v>-</v>
      </c>
      <c r="L44" s="169" t="str">
        <f>IFERROR(SUMIFS(#REF!,#REF!,$I44,#REF!,$R$7)/SUMIFS(#REF!,#REF!,$I44,#REF!,$R$7),"-")</f>
        <v>-</v>
      </c>
      <c r="M44" s="170" t="str">
        <f>IFERROR(SUMIFS(#REF!,#REF!,$I44,#REF!,$R$3)/SUMIFS(#REF!,#REF!,$I44,#REF!,$R$3),"-")</f>
        <v>-</v>
      </c>
      <c r="N44" s="170" t="str">
        <f>IFERROR(SUMIFS(#REF!,#REF!,$I44,#REF!,"&lt;="&amp;$R$2,#REF!,"&gt;="&amp;$S$2)/SUMIFS(#REF!,#REF!,$I44,#REF!,"&lt;="&amp;$R$2,#REF!,"&gt;="&amp;$S$2),"-")</f>
        <v>-</v>
      </c>
      <c r="O44" s="142"/>
      <c r="P44" s="140"/>
    </row>
    <row r="45" spans="1:16">
      <c r="A45" s="138"/>
      <c r="B45" s="142"/>
      <c r="C45" s="165" t="s">
        <v>25</v>
      </c>
      <c r="D45" s="166" t="s">
        <v>26</v>
      </c>
      <c r="E45" s="166" t="s">
        <v>27</v>
      </c>
      <c r="F45" s="171" t="s">
        <v>102</v>
      </c>
      <c r="G45" s="171" t="s">
        <v>102</v>
      </c>
      <c r="H45" s="171" t="s">
        <v>102</v>
      </c>
      <c r="I45" s="171" t="s">
        <v>102</v>
      </c>
      <c r="J45" s="168">
        <v>0.9</v>
      </c>
      <c r="K45" s="169" t="str">
        <f>IFERROR(SUMIFS(#REF!,#REF!,$I45,#REF!,$R$2)/SUMIFS(#REF!,#REF!,$I45,#REF!,$R$2),"-")</f>
        <v>-</v>
      </c>
      <c r="L45" s="169" t="str">
        <f>IFERROR(SUMIFS(#REF!,#REF!,$I45,#REF!,$R$7)/SUMIFS(#REF!,#REF!,$I45,#REF!,$R$7),"-")</f>
        <v>-</v>
      </c>
      <c r="M45" s="170" t="str">
        <f>IFERROR(SUMIFS(#REF!,#REF!,$I45,#REF!,$R$3)/SUMIFS(#REF!,#REF!,$I45,#REF!,$R$3),"-")</f>
        <v>-</v>
      </c>
      <c r="N45" s="170" t="str">
        <f>IFERROR(SUMIFS(#REF!,#REF!,$I45,#REF!,"&lt;="&amp;$R$2,#REF!,"&gt;="&amp;$S$2)/SUMIFS(#REF!,#REF!,$I45,#REF!,"&lt;="&amp;$R$2,#REF!,"&gt;="&amp;$S$2),"-")</f>
        <v>-</v>
      </c>
      <c r="O45" s="142"/>
      <c r="P45" s="140"/>
    </row>
    <row r="46" spans="1:16">
      <c r="A46" s="138"/>
      <c r="B46" s="142"/>
      <c r="C46" s="165" t="s">
        <v>25</v>
      </c>
      <c r="D46" s="166" t="s">
        <v>26</v>
      </c>
      <c r="E46" s="166" t="s">
        <v>27</v>
      </c>
      <c r="F46" s="171" t="s">
        <v>104</v>
      </c>
      <c r="G46" s="171" t="s">
        <v>104</v>
      </c>
      <c r="H46" s="171" t="s">
        <v>104</v>
      </c>
      <c r="I46" s="171" t="s">
        <v>104</v>
      </c>
      <c r="J46" s="168">
        <v>0.9</v>
      </c>
      <c r="K46" s="169" t="str">
        <f>IFERROR(SUMIFS(#REF!,#REF!,$I46,#REF!,$R$2)/SUMIFS(#REF!,#REF!,$I46,#REF!,$R$2),"-")</f>
        <v>-</v>
      </c>
      <c r="L46" s="169" t="str">
        <f>IFERROR(SUMIFS(#REF!,#REF!,$I46,#REF!,$R$7)/SUMIFS(#REF!,#REF!,$I46,#REF!,$R$7),"-")</f>
        <v>-</v>
      </c>
      <c r="M46" s="170" t="str">
        <f>IFERROR(SUMIFS(#REF!,#REF!,$I46,#REF!,$R$3)/SUMIFS(#REF!,#REF!,$I46,#REF!,$R$3),"-")</f>
        <v>-</v>
      </c>
      <c r="N46" s="170" t="str">
        <f>IFERROR(SUMIFS(#REF!,#REF!,$I46,#REF!,"&lt;="&amp;$R$2,#REF!,"&gt;="&amp;$S$2)/SUMIFS(#REF!,#REF!,$I46,#REF!,"&lt;="&amp;$R$2,#REF!,"&gt;="&amp;$S$2),"-")</f>
        <v>-</v>
      </c>
      <c r="O46" s="142"/>
      <c r="P46" s="140"/>
    </row>
    <row r="47" spans="1:16">
      <c r="A47" s="138"/>
      <c r="B47" s="142"/>
      <c r="C47" s="165" t="s">
        <v>25</v>
      </c>
      <c r="D47" s="166" t="s">
        <v>26</v>
      </c>
      <c r="E47" s="166" t="s">
        <v>27</v>
      </c>
      <c r="F47" s="171" t="s">
        <v>106</v>
      </c>
      <c r="G47" s="171" t="s">
        <v>106</v>
      </c>
      <c r="H47" s="171" t="s">
        <v>106</v>
      </c>
      <c r="I47" s="171" t="s">
        <v>106</v>
      </c>
      <c r="J47" s="168">
        <v>0.9</v>
      </c>
      <c r="K47" s="169" t="str">
        <f>IFERROR(SUMIFS(#REF!,#REF!,$I47,#REF!,$R$2)/SUMIFS(#REF!,#REF!,$I47,#REF!,$R$2),"-")</f>
        <v>-</v>
      </c>
      <c r="L47" s="169" t="str">
        <f>IFERROR(SUMIFS(#REF!,#REF!,$I47,#REF!,$R$7)/SUMIFS(#REF!,#REF!,$I47,#REF!,$R$7),"-")</f>
        <v>-</v>
      </c>
      <c r="M47" s="170" t="str">
        <f>IFERROR(SUMIFS(#REF!,#REF!,$I47,#REF!,$R$3)/SUMIFS(#REF!,#REF!,$I47,#REF!,$R$3),"-")</f>
        <v>-</v>
      </c>
      <c r="N47" s="170" t="str">
        <f>IFERROR(SUMIFS(#REF!,#REF!,$I47,#REF!,"&lt;="&amp;$R$2,#REF!,"&gt;="&amp;$S$2)/SUMIFS(#REF!,#REF!,$I47,#REF!,"&lt;="&amp;$R$2,#REF!,"&gt;="&amp;$S$2),"-")</f>
        <v>-</v>
      </c>
      <c r="O47" s="142"/>
      <c r="P47" s="140"/>
    </row>
    <row r="48" spans="1:16">
      <c r="A48" s="138"/>
      <c r="B48" s="142"/>
      <c r="C48" s="165" t="s">
        <v>25</v>
      </c>
      <c r="D48" s="166" t="s">
        <v>26</v>
      </c>
      <c r="E48" s="166" t="s">
        <v>27</v>
      </c>
      <c r="F48" s="171" t="s">
        <v>108</v>
      </c>
      <c r="G48" s="171" t="s">
        <v>108</v>
      </c>
      <c r="H48" s="171" t="s">
        <v>108</v>
      </c>
      <c r="I48" s="171" t="s">
        <v>108</v>
      </c>
      <c r="J48" s="168">
        <v>0.9</v>
      </c>
      <c r="K48" s="169" t="str">
        <f>IFERROR(SUMIFS(#REF!,#REF!,$I48,#REF!,$R$2)/SUMIFS(#REF!,#REF!,$I48,#REF!,$R$2),"-")</f>
        <v>-</v>
      </c>
      <c r="L48" s="169" t="str">
        <f>IFERROR(SUMIFS(#REF!,#REF!,$I48,#REF!,$R$7)/SUMIFS(#REF!,#REF!,$I48,#REF!,$R$7),"-")</f>
        <v>-</v>
      </c>
      <c r="M48" s="170" t="str">
        <f>IFERROR(SUMIFS(#REF!,#REF!,$I48,#REF!,$R$3)/SUMIFS(#REF!,#REF!,$I48,#REF!,$R$3),"-")</f>
        <v>-</v>
      </c>
      <c r="N48" s="170" t="str">
        <f>IFERROR(SUMIFS(#REF!,#REF!,$I48,#REF!,"&lt;="&amp;$R$2,#REF!,"&gt;="&amp;$S$2)/SUMIFS(#REF!,#REF!,$I48,#REF!,"&lt;="&amp;$R$2,#REF!,"&gt;="&amp;$S$2),"-")</f>
        <v>-</v>
      </c>
      <c r="O48" s="142"/>
      <c r="P48" s="140"/>
    </row>
    <row r="49" spans="1:16">
      <c r="A49" s="138"/>
      <c r="B49" s="142"/>
      <c r="C49" s="165" t="s">
        <v>25</v>
      </c>
      <c r="D49" s="166" t="s">
        <v>26</v>
      </c>
      <c r="E49" s="166" t="s">
        <v>27</v>
      </c>
      <c r="F49" s="171" t="s">
        <v>110</v>
      </c>
      <c r="G49" s="171" t="s">
        <v>110</v>
      </c>
      <c r="H49" s="171" t="s">
        <v>110</v>
      </c>
      <c r="I49" s="171" t="s">
        <v>110</v>
      </c>
      <c r="J49" s="168">
        <v>0.9</v>
      </c>
      <c r="K49" s="169" t="str">
        <f>IFERROR(SUMIFS(#REF!,#REF!,$I49,#REF!,$R$2)/SUMIFS(#REF!,#REF!,$I49,#REF!,$R$2),"-")</f>
        <v>-</v>
      </c>
      <c r="L49" s="169" t="str">
        <f>IFERROR(SUMIFS(#REF!,#REF!,$I49,#REF!,$R$7)/SUMIFS(#REF!,#REF!,$I49,#REF!,$R$7),"-")</f>
        <v>-</v>
      </c>
      <c r="M49" s="170" t="str">
        <f>IFERROR(SUMIFS(#REF!,#REF!,$I49,#REF!,$R$3)/SUMIFS(#REF!,#REF!,$I49,#REF!,$R$3),"-")</f>
        <v>-</v>
      </c>
      <c r="N49" s="170" t="str">
        <f>IFERROR(SUMIFS(#REF!,#REF!,$I49,#REF!,"&lt;="&amp;$R$2,#REF!,"&gt;="&amp;$S$2)/SUMIFS(#REF!,#REF!,$I49,#REF!,"&lt;="&amp;$R$2,#REF!,"&gt;="&amp;$S$2),"-")</f>
        <v>-</v>
      </c>
      <c r="O49" s="142"/>
      <c r="P49" s="140"/>
    </row>
    <row r="50" spans="1:16">
      <c r="A50" s="138"/>
      <c r="B50" s="142"/>
      <c r="C50" s="165" t="s">
        <v>25</v>
      </c>
      <c r="D50" s="166" t="s">
        <v>26</v>
      </c>
      <c r="E50" s="166" t="s">
        <v>27</v>
      </c>
      <c r="F50" s="171" t="s">
        <v>112</v>
      </c>
      <c r="G50" s="171" t="s">
        <v>112</v>
      </c>
      <c r="H50" s="171" t="s">
        <v>112</v>
      </c>
      <c r="I50" s="171" t="s">
        <v>112</v>
      </c>
      <c r="J50" s="168">
        <v>0.9</v>
      </c>
      <c r="K50" s="169" t="str">
        <f>IFERROR(SUMIFS(#REF!,#REF!,$I50,#REF!,$R$2)/SUMIFS(#REF!,#REF!,$I50,#REF!,$R$2),"-")</f>
        <v>-</v>
      </c>
      <c r="L50" s="169" t="str">
        <f>IFERROR(SUMIFS(#REF!,#REF!,$I50,#REF!,$R$7)/SUMIFS(#REF!,#REF!,$I50,#REF!,$R$7),"-")</f>
        <v>-</v>
      </c>
      <c r="M50" s="170" t="str">
        <f>IFERROR(SUMIFS(#REF!,#REF!,$I50,#REF!,$R$3)/SUMIFS(#REF!,#REF!,$I50,#REF!,$R$3),"-")</f>
        <v>-</v>
      </c>
      <c r="N50" s="170" t="str">
        <f>IFERROR(SUMIFS(#REF!,#REF!,$I50,#REF!,"&lt;="&amp;$R$2,#REF!,"&gt;="&amp;$S$2)/SUMIFS(#REF!,#REF!,$I50,#REF!,"&lt;="&amp;$R$2,#REF!,"&gt;="&amp;$S$2),"-")</f>
        <v>-</v>
      </c>
      <c r="O50" s="142"/>
      <c r="P50" s="140"/>
    </row>
    <row r="51" spans="1:16">
      <c r="A51" s="138"/>
      <c r="B51" s="142"/>
      <c r="C51" s="165" t="s">
        <v>25</v>
      </c>
      <c r="D51" s="166" t="s">
        <v>26</v>
      </c>
      <c r="E51" s="166" t="s">
        <v>27</v>
      </c>
      <c r="F51" s="171" t="s">
        <v>114</v>
      </c>
      <c r="G51" s="171" t="s">
        <v>114</v>
      </c>
      <c r="H51" s="171" t="s">
        <v>114</v>
      </c>
      <c r="I51" s="171" t="s">
        <v>114</v>
      </c>
      <c r="J51" s="168">
        <v>0.9</v>
      </c>
      <c r="K51" s="169" t="str">
        <f>IFERROR(SUMIFS(#REF!,#REF!,$I51,#REF!,$R$2)/SUMIFS(#REF!,#REF!,$I51,#REF!,$R$2),"-")</f>
        <v>-</v>
      </c>
      <c r="L51" s="169" t="str">
        <f>IFERROR(SUMIFS(#REF!,#REF!,$I51,#REF!,$R$7)/SUMIFS(#REF!,#REF!,$I51,#REF!,$R$7),"-")</f>
        <v>-</v>
      </c>
      <c r="M51" s="170" t="str">
        <f>IFERROR(SUMIFS(#REF!,#REF!,$I51,#REF!,$R$3)/SUMIFS(#REF!,#REF!,$I51,#REF!,$R$3),"-")</f>
        <v>-</v>
      </c>
      <c r="N51" s="170" t="str">
        <f>IFERROR(SUMIFS(#REF!,#REF!,$I51,#REF!,"&lt;="&amp;$R$2,#REF!,"&gt;="&amp;$S$2)/SUMIFS(#REF!,#REF!,$I51,#REF!,"&lt;="&amp;$R$2,#REF!,"&gt;="&amp;$S$2),"-")</f>
        <v>-</v>
      </c>
      <c r="O51" s="142"/>
      <c r="P51" s="140"/>
    </row>
    <row r="52" spans="1:16">
      <c r="A52" s="138"/>
      <c r="B52" s="142"/>
      <c r="C52" s="165" t="s">
        <v>25</v>
      </c>
      <c r="D52" s="166" t="s">
        <v>26</v>
      </c>
      <c r="E52" s="166" t="s">
        <v>27</v>
      </c>
      <c r="F52" s="171" t="s">
        <v>116</v>
      </c>
      <c r="G52" s="171" t="s">
        <v>116</v>
      </c>
      <c r="H52" s="171" t="s">
        <v>116</v>
      </c>
      <c r="I52" s="171" t="s">
        <v>116</v>
      </c>
      <c r="J52" s="168">
        <v>0.9</v>
      </c>
      <c r="K52" s="169" t="str">
        <f>IFERROR(SUMIFS(#REF!,#REF!,$I52,#REF!,$R$2)/SUMIFS(#REF!,#REF!,$I52,#REF!,$R$2),"-")</f>
        <v>-</v>
      </c>
      <c r="L52" s="169" t="str">
        <f>IFERROR(SUMIFS(#REF!,#REF!,$I52,#REF!,$R$7)/SUMIFS(#REF!,#REF!,$I52,#REF!,$R$7),"-")</f>
        <v>-</v>
      </c>
      <c r="M52" s="170" t="str">
        <f>IFERROR(SUMIFS(#REF!,#REF!,$I52,#REF!,$R$3)/SUMIFS(#REF!,#REF!,$I52,#REF!,$R$3),"-")</f>
        <v>-</v>
      </c>
      <c r="N52" s="170" t="str">
        <f>IFERROR(SUMIFS(#REF!,#REF!,$I52,#REF!,"&lt;="&amp;$R$2,#REF!,"&gt;="&amp;$S$2)/SUMIFS(#REF!,#REF!,$I52,#REF!,"&lt;="&amp;$R$2,#REF!,"&gt;="&amp;$S$2),"-")</f>
        <v>-</v>
      </c>
      <c r="O52" s="142"/>
      <c r="P52" s="140"/>
    </row>
    <row r="53" spans="1:16">
      <c r="A53" s="138"/>
      <c r="B53" s="142"/>
      <c r="C53" s="165" t="s">
        <v>25</v>
      </c>
      <c r="D53" s="166" t="s">
        <v>26</v>
      </c>
      <c r="E53" s="166" t="s">
        <v>27</v>
      </c>
      <c r="F53" s="171" t="s">
        <v>118</v>
      </c>
      <c r="G53" s="171" t="s">
        <v>118</v>
      </c>
      <c r="H53" s="171" t="s">
        <v>118</v>
      </c>
      <c r="I53" s="171" t="s">
        <v>118</v>
      </c>
      <c r="J53" s="168">
        <v>0.9</v>
      </c>
      <c r="K53" s="169" t="str">
        <f>IFERROR(SUMIFS(#REF!,#REF!,$I53,#REF!,$R$2)/SUMIFS(#REF!,#REF!,$I53,#REF!,$R$2),"-")</f>
        <v>-</v>
      </c>
      <c r="L53" s="169" t="str">
        <f>IFERROR(SUMIFS(#REF!,#REF!,$I53,#REF!,$R$7)/SUMIFS(#REF!,#REF!,$I53,#REF!,$R$7),"-")</f>
        <v>-</v>
      </c>
      <c r="M53" s="170" t="str">
        <f>IFERROR(SUMIFS(#REF!,#REF!,$I53,#REF!,$R$3)/SUMIFS(#REF!,#REF!,$I53,#REF!,$R$3),"-")</f>
        <v>-</v>
      </c>
      <c r="N53" s="170" t="str">
        <f>IFERROR(SUMIFS(#REF!,#REF!,$I53,#REF!,"&lt;="&amp;$R$2,#REF!,"&gt;="&amp;$S$2)/SUMIFS(#REF!,#REF!,$I53,#REF!,"&lt;="&amp;$R$2,#REF!,"&gt;="&amp;$S$2),"-")</f>
        <v>-</v>
      </c>
      <c r="O53" s="142"/>
      <c r="P53" s="140"/>
    </row>
    <row r="54" spans="1:16">
      <c r="A54" s="138"/>
      <c r="B54" s="142"/>
      <c r="C54" s="165" t="s">
        <v>25</v>
      </c>
      <c r="D54" s="166" t="s">
        <v>26</v>
      </c>
      <c r="E54" s="166" t="s">
        <v>27</v>
      </c>
      <c r="F54" s="171" t="s">
        <v>120</v>
      </c>
      <c r="G54" s="171" t="s">
        <v>120</v>
      </c>
      <c r="H54" s="171" t="s">
        <v>120</v>
      </c>
      <c r="I54" s="171" t="s">
        <v>120</v>
      </c>
      <c r="J54" s="168">
        <v>0.9</v>
      </c>
      <c r="K54" s="169" t="str">
        <f>IFERROR(SUMIFS(#REF!,#REF!,$I54,#REF!,$R$2)/SUMIFS(#REF!,#REF!,$I54,#REF!,$R$2),"-")</f>
        <v>-</v>
      </c>
      <c r="L54" s="169" t="str">
        <f>IFERROR(SUMIFS(#REF!,#REF!,$I54,#REF!,$R$7)/SUMIFS(#REF!,#REF!,$I54,#REF!,$R$7),"-")</f>
        <v>-</v>
      </c>
      <c r="M54" s="170" t="str">
        <f>IFERROR(SUMIFS(#REF!,#REF!,$I54,#REF!,$R$3)/SUMIFS(#REF!,#REF!,$I54,#REF!,$R$3),"-")</f>
        <v>-</v>
      </c>
      <c r="N54" s="170" t="str">
        <f>IFERROR(SUMIFS(#REF!,#REF!,$I54,#REF!,"&lt;="&amp;$R$2,#REF!,"&gt;="&amp;$S$2)/SUMIFS(#REF!,#REF!,$I54,#REF!,"&lt;="&amp;$R$2,#REF!,"&gt;="&amp;$S$2),"-")</f>
        <v>-</v>
      </c>
      <c r="O54" s="142"/>
      <c r="P54" s="140"/>
    </row>
    <row r="55" spans="1:16">
      <c r="A55" s="138"/>
      <c r="B55" s="142"/>
      <c r="C55" s="165" t="s">
        <v>25</v>
      </c>
      <c r="D55" s="166" t="s">
        <v>26</v>
      </c>
      <c r="E55" s="166" t="s">
        <v>27</v>
      </c>
      <c r="F55" s="171" t="s">
        <v>122</v>
      </c>
      <c r="G55" s="171" t="s">
        <v>122</v>
      </c>
      <c r="H55" s="171" t="s">
        <v>122</v>
      </c>
      <c r="I55" s="171" t="s">
        <v>122</v>
      </c>
      <c r="J55" s="168">
        <v>0.9</v>
      </c>
      <c r="K55" s="169" t="str">
        <f>IFERROR(SUMIFS(#REF!,#REF!,$I55,#REF!,$R$2)/SUMIFS(#REF!,#REF!,$I55,#REF!,$R$2),"-")</f>
        <v>-</v>
      </c>
      <c r="L55" s="169" t="str">
        <f>IFERROR(SUMIFS(#REF!,#REF!,$I55,#REF!,$R$7)/SUMIFS(#REF!,#REF!,$I55,#REF!,$R$7),"-")</f>
        <v>-</v>
      </c>
      <c r="M55" s="170" t="str">
        <f>IFERROR(SUMIFS(#REF!,#REF!,$I55,#REF!,$R$3)/SUMIFS(#REF!,#REF!,$I55,#REF!,$R$3),"-")</f>
        <v>-</v>
      </c>
      <c r="N55" s="170" t="str">
        <f>IFERROR(SUMIFS(#REF!,#REF!,$I55,#REF!,"&lt;="&amp;$R$2,#REF!,"&gt;="&amp;$S$2)/SUMIFS(#REF!,#REF!,$I55,#REF!,"&lt;="&amp;$R$2,#REF!,"&gt;="&amp;$S$2),"-")</f>
        <v>-</v>
      </c>
      <c r="O55" s="142"/>
      <c r="P55" s="140"/>
    </row>
    <row r="56" spans="1:16">
      <c r="A56" s="138"/>
      <c r="B56" s="142"/>
      <c r="C56" s="165" t="s">
        <v>25</v>
      </c>
      <c r="D56" s="166" t="s">
        <v>26</v>
      </c>
      <c r="E56" s="166" t="s">
        <v>27</v>
      </c>
      <c r="F56" s="171" t="s">
        <v>124</v>
      </c>
      <c r="G56" s="171" t="s">
        <v>124</v>
      </c>
      <c r="H56" s="171" t="s">
        <v>124</v>
      </c>
      <c r="I56" s="171" t="s">
        <v>124</v>
      </c>
      <c r="J56" s="168">
        <v>0.9</v>
      </c>
      <c r="K56" s="169" t="str">
        <f>IFERROR(SUMIFS(#REF!,#REF!,$I56,#REF!,$R$2)/SUMIFS(#REF!,#REF!,$I56,#REF!,$R$2),"-")</f>
        <v>-</v>
      </c>
      <c r="L56" s="169" t="str">
        <f>IFERROR(SUMIFS(#REF!,#REF!,$I56,#REF!,$R$7)/SUMIFS(#REF!,#REF!,$I56,#REF!,$R$7),"-")</f>
        <v>-</v>
      </c>
      <c r="M56" s="170" t="str">
        <f>IFERROR(SUMIFS(#REF!,#REF!,$I56,#REF!,$R$3)/SUMIFS(#REF!,#REF!,$I56,#REF!,$R$3),"-")</f>
        <v>-</v>
      </c>
      <c r="N56" s="170" t="str">
        <f>IFERROR(SUMIFS(#REF!,#REF!,$I56,#REF!,"&lt;="&amp;$R$2,#REF!,"&gt;="&amp;$S$2)/SUMIFS(#REF!,#REF!,$I56,#REF!,"&lt;="&amp;$R$2,#REF!,"&gt;="&amp;$S$2),"-")</f>
        <v>-</v>
      </c>
      <c r="O56" s="142"/>
      <c r="P56" s="140"/>
    </row>
    <row r="57" spans="1:16">
      <c r="A57" s="138"/>
      <c r="B57" s="142"/>
      <c r="C57" s="165" t="s">
        <v>25</v>
      </c>
      <c r="D57" s="166" t="s">
        <v>26</v>
      </c>
      <c r="E57" s="166" t="s">
        <v>27</v>
      </c>
      <c r="F57" s="171" t="s">
        <v>126</v>
      </c>
      <c r="G57" s="171" t="s">
        <v>126</v>
      </c>
      <c r="H57" s="171" t="s">
        <v>126</v>
      </c>
      <c r="I57" s="171" t="s">
        <v>126</v>
      </c>
      <c r="J57" s="168">
        <v>0.9</v>
      </c>
      <c r="K57" s="169" t="str">
        <f>IFERROR(SUMIFS(#REF!,#REF!,$I57,#REF!,$R$2)/SUMIFS(#REF!,#REF!,$I57,#REF!,$R$2),"-")</f>
        <v>-</v>
      </c>
      <c r="L57" s="169" t="str">
        <f>IFERROR(SUMIFS(#REF!,#REF!,$I57,#REF!,$R$7)/SUMIFS(#REF!,#REF!,$I57,#REF!,$R$7),"-")</f>
        <v>-</v>
      </c>
      <c r="M57" s="170" t="str">
        <f>IFERROR(SUMIFS(#REF!,#REF!,$I57,#REF!,$R$3)/SUMIFS(#REF!,#REF!,$I57,#REF!,$R$3),"-")</f>
        <v>-</v>
      </c>
      <c r="N57" s="170" t="str">
        <f>IFERROR(SUMIFS(#REF!,#REF!,$I57,#REF!,"&lt;="&amp;$R$2,#REF!,"&gt;="&amp;$S$2)/SUMIFS(#REF!,#REF!,$I57,#REF!,"&lt;="&amp;$R$2,#REF!,"&gt;="&amp;$S$2),"-")</f>
        <v>-</v>
      </c>
      <c r="O57" s="142"/>
      <c r="P57" s="140"/>
    </row>
    <row r="58" spans="1:16">
      <c r="A58" s="138"/>
      <c r="B58" s="142"/>
      <c r="C58" s="165" t="s">
        <v>25</v>
      </c>
      <c r="D58" s="166" t="s">
        <v>26</v>
      </c>
      <c r="E58" s="166" t="s">
        <v>27</v>
      </c>
      <c r="F58" s="171" t="s">
        <v>128</v>
      </c>
      <c r="G58" s="171" t="s">
        <v>128</v>
      </c>
      <c r="H58" s="171" t="s">
        <v>128</v>
      </c>
      <c r="I58" s="171" t="s">
        <v>128</v>
      </c>
      <c r="J58" s="168">
        <v>0.9</v>
      </c>
      <c r="K58" s="169" t="str">
        <f>IFERROR(SUMIFS(#REF!,#REF!,$I58,#REF!,$R$2)/SUMIFS(#REF!,#REF!,$I58,#REF!,$R$2),"-")</f>
        <v>-</v>
      </c>
      <c r="L58" s="169" t="str">
        <f>IFERROR(SUMIFS(#REF!,#REF!,$I58,#REF!,$R$7)/SUMIFS(#REF!,#REF!,$I58,#REF!,$R$7),"-")</f>
        <v>-</v>
      </c>
      <c r="M58" s="170" t="str">
        <f>IFERROR(SUMIFS(#REF!,#REF!,$I58,#REF!,$R$3)/SUMIFS(#REF!,#REF!,$I58,#REF!,$R$3),"-")</f>
        <v>-</v>
      </c>
      <c r="N58" s="170" t="str">
        <f>IFERROR(SUMIFS(#REF!,#REF!,$I58,#REF!,"&lt;="&amp;$R$2,#REF!,"&gt;="&amp;$S$2)/SUMIFS(#REF!,#REF!,$I58,#REF!,"&lt;="&amp;$R$2,#REF!,"&gt;="&amp;$S$2),"-")</f>
        <v>-</v>
      </c>
      <c r="O58" s="142"/>
      <c r="P58" s="140"/>
    </row>
    <row r="59" spans="1:16">
      <c r="A59" s="138"/>
      <c r="B59" s="142"/>
      <c r="C59" s="165" t="s">
        <v>25</v>
      </c>
      <c r="D59" s="166" t="s">
        <v>26</v>
      </c>
      <c r="E59" s="166" t="s">
        <v>27</v>
      </c>
      <c r="F59" s="171" t="s">
        <v>130</v>
      </c>
      <c r="G59" s="171" t="s">
        <v>130</v>
      </c>
      <c r="H59" s="171" t="s">
        <v>130</v>
      </c>
      <c r="I59" s="171" t="s">
        <v>130</v>
      </c>
      <c r="J59" s="168">
        <v>0.9</v>
      </c>
      <c r="K59" s="169" t="str">
        <f>IFERROR(SUMIFS(#REF!,#REF!,$I59,#REF!,$R$2)/SUMIFS(#REF!,#REF!,$I59,#REF!,$R$2),"-")</f>
        <v>-</v>
      </c>
      <c r="L59" s="169" t="str">
        <f>IFERROR(SUMIFS(#REF!,#REF!,$I59,#REF!,$R$7)/SUMIFS(#REF!,#REF!,$I59,#REF!,$R$7),"-")</f>
        <v>-</v>
      </c>
      <c r="M59" s="170" t="str">
        <f>IFERROR(SUMIFS(#REF!,#REF!,$I59,#REF!,$R$3)/SUMIFS(#REF!,#REF!,$I59,#REF!,$R$3),"-")</f>
        <v>-</v>
      </c>
      <c r="N59" s="170" t="str">
        <f>IFERROR(SUMIFS(#REF!,#REF!,$I59,#REF!,"&lt;="&amp;$R$2,#REF!,"&gt;="&amp;$S$2)/SUMIFS(#REF!,#REF!,$I59,#REF!,"&lt;="&amp;$R$2,#REF!,"&gt;="&amp;$S$2),"-")</f>
        <v>-</v>
      </c>
      <c r="O59" s="142"/>
      <c r="P59" s="140"/>
    </row>
    <row r="60" spans="1:16">
      <c r="A60" s="138"/>
      <c r="B60" s="142"/>
      <c r="C60" s="165" t="s">
        <v>25</v>
      </c>
      <c r="D60" s="166" t="s">
        <v>26</v>
      </c>
      <c r="E60" s="166" t="s">
        <v>27</v>
      </c>
      <c r="F60" s="171" t="s">
        <v>132</v>
      </c>
      <c r="G60" s="171" t="s">
        <v>132</v>
      </c>
      <c r="H60" s="171" t="s">
        <v>132</v>
      </c>
      <c r="I60" s="171" t="s">
        <v>132</v>
      </c>
      <c r="J60" s="168">
        <v>0.9</v>
      </c>
      <c r="K60" s="169" t="str">
        <f>IFERROR(SUMIFS(#REF!,#REF!,$I60,#REF!,$R$2)/SUMIFS(#REF!,#REF!,$I60,#REF!,$R$2),"-")</f>
        <v>-</v>
      </c>
      <c r="L60" s="169" t="str">
        <f>IFERROR(SUMIFS(#REF!,#REF!,$I60,#REF!,$R$7)/SUMIFS(#REF!,#REF!,$I60,#REF!,$R$7),"-")</f>
        <v>-</v>
      </c>
      <c r="M60" s="170" t="str">
        <f>IFERROR(SUMIFS(#REF!,#REF!,$I60,#REF!,$R$3)/SUMIFS(#REF!,#REF!,$I60,#REF!,$R$3),"-")</f>
        <v>-</v>
      </c>
      <c r="N60" s="170" t="str">
        <f>IFERROR(SUMIFS(#REF!,#REF!,$I60,#REF!,"&lt;="&amp;$R$2,#REF!,"&gt;="&amp;$S$2)/SUMIFS(#REF!,#REF!,$I60,#REF!,"&lt;="&amp;$R$2,#REF!,"&gt;="&amp;$S$2),"-")</f>
        <v>-</v>
      </c>
      <c r="O60" s="142"/>
      <c r="P60" s="140"/>
    </row>
    <row r="61" spans="1:16">
      <c r="A61" s="138"/>
      <c r="B61" s="142"/>
      <c r="C61" s="165" t="s">
        <v>25</v>
      </c>
      <c r="D61" s="166" t="s">
        <v>26</v>
      </c>
      <c r="E61" s="166" t="s">
        <v>27</v>
      </c>
      <c r="F61" s="171" t="s">
        <v>134</v>
      </c>
      <c r="G61" s="171" t="s">
        <v>134</v>
      </c>
      <c r="H61" s="171" t="s">
        <v>134</v>
      </c>
      <c r="I61" s="171" t="s">
        <v>134</v>
      </c>
      <c r="J61" s="168">
        <v>0.9</v>
      </c>
      <c r="K61" s="169" t="str">
        <f>IFERROR(SUMIFS(#REF!,#REF!,$I61,#REF!,$R$2)/SUMIFS(#REF!,#REF!,$I61,#REF!,$R$2),"-")</f>
        <v>-</v>
      </c>
      <c r="L61" s="169" t="str">
        <f>IFERROR(SUMIFS(#REF!,#REF!,$I61,#REF!,$R$7)/SUMIFS(#REF!,#REF!,$I61,#REF!,$R$7),"-")</f>
        <v>-</v>
      </c>
      <c r="M61" s="170" t="str">
        <f>IFERROR(SUMIFS(#REF!,#REF!,$I61,#REF!,$R$3)/SUMIFS(#REF!,#REF!,$I61,#REF!,$R$3),"-")</f>
        <v>-</v>
      </c>
      <c r="N61" s="170" t="str">
        <f>IFERROR(SUMIFS(#REF!,#REF!,$I61,#REF!,"&lt;="&amp;$R$2,#REF!,"&gt;="&amp;$S$2)/SUMIFS(#REF!,#REF!,$I61,#REF!,"&lt;="&amp;$R$2,#REF!,"&gt;="&amp;$S$2),"-")</f>
        <v>-</v>
      </c>
      <c r="O61" s="142"/>
      <c r="P61" s="140"/>
    </row>
    <row r="62" spans="1:16">
      <c r="A62" s="138"/>
      <c r="B62" s="142"/>
      <c r="C62" s="165" t="s">
        <v>25</v>
      </c>
      <c r="D62" s="166" t="s">
        <v>135</v>
      </c>
      <c r="E62" s="166" t="s">
        <v>27</v>
      </c>
      <c r="F62" s="171" t="s">
        <v>137</v>
      </c>
      <c r="G62" s="171" t="s">
        <v>137</v>
      </c>
      <c r="H62" s="171" t="s">
        <v>137</v>
      </c>
      <c r="I62" s="171" t="s">
        <v>137</v>
      </c>
      <c r="J62" s="168">
        <v>0.9</v>
      </c>
      <c r="K62" s="169" t="str">
        <f>IFERROR(SUMIFS(#REF!,#REF!,$I62,#REF!,$R$2)/SUMIFS(#REF!,#REF!,$I62,#REF!,$R$2),"-")</f>
        <v>-</v>
      </c>
      <c r="L62" s="169" t="str">
        <f>IFERROR(SUMIFS(#REF!,#REF!,$I62,#REF!,$R$7)/SUMIFS(#REF!,#REF!,$I62,#REF!,$R$7),"-")</f>
        <v>-</v>
      </c>
      <c r="M62" s="170" t="str">
        <f>IFERROR(SUMIFS(#REF!,#REF!,$I62,#REF!,$R$3)/SUMIFS(#REF!,#REF!,$I62,#REF!,$R$3),"-")</f>
        <v>-</v>
      </c>
      <c r="N62" s="170" t="str">
        <f>IFERROR(SUMIFS(#REF!,#REF!,$I62,#REF!,"&lt;="&amp;$R$2,#REF!,"&gt;="&amp;$S$2)/SUMIFS(#REF!,#REF!,$I62,#REF!,"&lt;="&amp;$R$2,#REF!,"&gt;="&amp;$S$2),"-")</f>
        <v>-</v>
      </c>
      <c r="O62" s="142"/>
      <c r="P62" s="140"/>
    </row>
    <row r="63" spans="1:16">
      <c r="A63" s="138"/>
      <c r="B63" s="142"/>
      <c r="C63" s="165" t="s">
        <v>25</v>
      </c>
      <c r="D63" s="166" t="s">
        <v>26</v>
      </c>
      <c r="E63" s="166" t="s">
        <v>27</v>
      </c>
      <c r="F63" s="171" t="s">
        <v>139</v>
      </c>
      <c r="G63" s="171" t="s">
        <v>139</v>
      </c>
      <c r="H63" s="171" t="s">
        <v>139</v>
      </c>
      <c r="I63" s="171" t="s">
        <v>139</v>
      </c>
      <c r="J63" s="168">
        <v>0.9</v>
      </c>
      <c r="K63" s="169" t="str">
        <f>IFERROR(SUMIFS(#REF!,#REF!,$I63,#REF!,$R$2)/SUMIFS(#REF!,#REF!,$I63,#REF!,$R$2),"-")</f>
        <v>-</v>
      </c>
      <c r="L63" s="169" t="str">
        <f>IFERROR(SUMIFS(#REF!,#REF!,$I63,#REF!,$R$7)/SUMIFS(#REF!,#REF!,$I63,#REF!,$R$7),"-")</f>
        <v>-</v>
      </c>
      <c r="M63" s="170" t="str">
        <f>IFERROR(SUMIFS(#REF!,#REF!,$I63,#REF!,$R$3)/SUMIFS(#REF!,#REF!,$I63,#REF!,$R$3),"-")</f>
        <v>-</v>
      </c>
      <c r="N63" s="170" t="str">
        <f>IFERROR(SUMIFS(#REF!,#REF!,$I63,#REF!,"&lt;="&amp;$R$2,#REF!,"&gt;="&amp;$S$2)/SUMIFS(#REF!,#REF!,$I63,#REF!,"&lt;="&amp;$R$2,#REF!,"&gt;="&amp;$S$2),"-")</f>
        <v>-</v>
      </c>
      <c r="O63" s="142"/>
      <c r="P63" s="140"/>
    </row>
    <row r="64" spans="1:16">
      <c r="A64" s="138"/>
      <c r="B64" s="142"/>
      <c r="C64" s="165" t="s">
        <v>25</v>
      </c>
      <c r="D64" s="166" t="s">
        <v>26</v>
      </c>
      <c r="E64" s="166" t="s">
        <v>27</v>
      </c>
      <c r="F64" s="171" t="s">
        <v>141</v>
      </c>
      <c r="G64" s="171" t="s">
        <v>141</v>
      </c>
      <c r="H64" s="171" t="s">
        <v>141</v>
      </c>
      <c r="I64" s="171" t="s">
        <v>141</v>
      </c>
      <c r="J64" s="168">
        <v>0.9</v>
      </c>
      <c r="K64" s="169" t="str">
        <f>IFERROR(SUMIFS(#REF!,#REF!,$I64,#REF!,$R$2)/SUMIFS(#REF!,#REF!,$I64,#REF!,$R$2),"-")</f>
        <v>-</v>
      </c>
      <c r="L64" s="169" t="str">
        <f>IFERROR(SUMIFS(#REF!,#REF!,$I64,#REF!,$R$7)/SUMIFS(#REF!,#REF!,$I64,#REF!,$R$7),"-")</f>
        <v>-</v>
      </c>
      <c r="M64" s="170" t="str">
        <f>IFERROR(SUMIFS(#REF!,#REF!,$I64,#REF!,$R$3)/SUMIFS(#REF!,#REF!,$I64,#REF!,$R$3),"-")</f>
        <v>-</v>
      </c>
      <c r="N64" s="170" t="str">
        <f>IFERROR(SUMIFS(#REF!,#REF!,$I64,#REF!,"&lt;="&amp;$R$2,#REF!,"&gt;="&amp;$S$2)/SUMIFS(#REF!,#REF!,$I64,#REF!,"&lt;="&amp;$R$2,#REF!,"&gt;="&amp;$S$2),"-")</f>
        <v>-</v>
      </c>
      <c r="O64" s="142"/>
      <c r="P64" s="140"/>
    </row>
    <row r="65" spans="1:16">
      <c r="A65" s="138"/>
      <c r="B65" s="142"/>
      <c r="C65" s="165" t="s">
        <v>25</v>
      </c>
      <c r="D65" s="166" t="s">
        <v>26</v>
      </c>
      <c r="E65" s="166" t="s">
        <v>27</v>
      </c>
      <c r="F65" s="171" t="s">
        <v>143</v>
      </c>
      <c r="G65" s="171" t="s">
        <v>143</v>
      </c>
      <c r="H65" s="171" t="s">
        <v>143</v>
      </c>
      <c r="I65" s="171" t="s">
        <v>143</v>
      </c>
      <c r="J65" s="168">
        <v>0.9</v>
      </c>
      <c r="K65" s="169" t="str">
        <f>IFERROR(SUMIFS(#REF!,#REF!,$I65,#REF!,$R$2)/SUMIFS(#REF!,#REF!,$I65,#REF!,$R$2),"-")</f>
        <v>-</v>
      </c>
      <c r="L65" s="169" t="str">
        <f>IFERROR(SUMIFS(#REF!,#REF!,$I65,#REF!,$R$7)/SUMIFS(#REF!,#REF!,$I65,#REF!,$R$7),"-")</f>
        <v>-</v>
      </c>
      <c r="M65" s="170" t="str">
        <f>IFERROR(SUMIFS(#REF!,#REF!,$I65,#REF!,$R$3)/SUMIFS(#REF!,#REF!,$I65,#REF!,$R$3),"-")</f>
        <v>-</v>
      </c>
      <c r="N65" s="170" t="str">
        <f>IFERROR(SUMIFS(#REF!,#REF!,$I65,#REF!,"&lt;="&amp;$R$2,#REF!,"&gt;="&amp;$S$2)/SUMIFS(#REF!,#REF!,$I65,#REF!,"&lt;="&amp;$R$2,#REF!,"&gt;="&amp;$S$2),"-")</f>
        <v>-</v>
      </c>
      <c r="O65" s="142"/>
      <c r="P65" s="140"/>
    </row>
    <row r="66" spans="1:16">
      <c r="A66" s="138"/>
      <c r="B66" s="142"/>
      <c r="C66" s="165" t="s">
        <v>25</v>
      </c>
      <c r="D66" s="166" t="s">
        <v>26</v>
      </c>
      <c r="E66" s="166" t="s">
        <v>27</v>
      </c>
      <c r="F66" s="171" t="s">
        <v>145</v>
      </c>
      <c r="G66" s="171" t="s">
        <v>145</v>
      </c>
      <c r="H66" s="171" t="s">
        <v>145</v>
      </c>
      <c r="I66" s="171" t="s">
        <v>145</v>
      </c>
      <c r="J66" s="168">
        <v>0.9</v>
      </c>
      <c r="K66" s="169" t="str">
        <f>IFERROR(SUMIFS(#REF!,#REF!,$I66,#REF!,$R$2)/SUMIFS(#REF!,#REF!,$I66,#REF!,$R$2),"-")</f>
        <v>-</v>
      </c>
      <c r="L66" s="169" t="str">
        <f>IFERROR(SUMIFS(#REF!,#REF!,$I66,#REF!,$R$7)/SUMIFS(#REF!,#REF!,$I66,#REF!,$R$7),"-")</f>
        <v>-</v>
      </c>
      <c r="M66" s="170" t="str">
        <f>IFERROR(SUMIFS(#REF!,#REF!,$I66,#REF!,$R$3)/SUMIFS(#REF!,#REF!,$I66,#REF!,$R$3),"-")</f>
        <v>-</v>
      </c>
      <c r="N66" s="170" t="str">
        <f>IFERROR(SUMIFS(#REF!,#REF!,$I66,#REF!,"&lt;="&amp;$R$2,#REF!,"&gt;="&amp;$S$2)/SUMIFS(#REF!,#REF!,$I66,#REF!,"&lt;="&amp;$R$2,#REF!,"&gt;="&amp;$S$2),"-")</f>
        <v>-</v>
      </c>
      <c r="O66" s="142"/>
      <c r="P66" s="140"/>
    </row>
    <row r="67" spans="1:16">
      <c r="A67" s="138"/>
      <c r="B67" s="142"/>
      <c r="C67" s="165" t="s">
        <v>25</v>
      </c>
      <c r="D67" s="166" t="s">
        <v>26</v>
      </c>
      <c r="E67" s="166" t="s">
        <v>27</v>
      </c>
      <c r="F67" s="171" t="s">
        <v>147</v>
      </c>
      <c r="G67" s="171" t="s">
        <v>147</v>
      </c>
      <c r="H67" s="171" t="s">
        <v>147</v>
      </c>
      <c r="I67" s="171" t="s">
        <v>147</v>
      </c>
      <c r="J67" s="168">
        <v>0.9</v>
      </c>
      <c r="K67" s="169" t="str">
        <f>IFERROR(SUMIFS(#REF!,#REF!,$I67,#REF!,$R$2)/SUMIFS(#REF!,#REF!,$I67,#REF!,$R$2),"-")</f>
        <v>-</v>
      </c>
      <c r="L67" s="169" t="str">
        <f>IFERROR(SUMIFS(#REF!,#REF!,$I67,#REF!,$R$7)/SUMIFS(#REF!,#REF!,$I67,#REF!,$R$7),"-")</f>
        <v>-</v>
      </c>
      <c r="M67" s="170" t="str">
        <f>IFERROR(SUMIFS(#REF!,#REF!,$I67,#REF!,$R$3)/SUMIFS(#REF!,#REF!,$I67,#REF!,$R$3),"-")</f>
        <v>-</v>
      </c>
      <c r="N67" s="170" t="str">
        <f>IFERROR(SUMIFS(#REF!,#REF!,$I67,#REF!,"&lt;="&amp;$R$2,#REF!,"&gt;="&amp;$S$2)/SUMIFS(#REF!,#REF!,$I67,#REF!,"&lt;="&amp;$R$2,#REF!,"&gt;="&amp;$S$2),"-")</f>
        <v>-</v>
      </c>
      <c r="O67" s="142"/>
      <c r="P67" s="140"/>
    </row>
    <row r="68" spans="1:16">
      <c r="A68" s="138"/>
      <c r="B68" s="142"/>
      <c r="C68" s="165" t="s">
        <v>25</v>
      </c>
      <c r="D68" s="166" t="s">
        <v>26</v>
      </c>
      <c r="E68" s="166" t="s">
        <v>27</v>
      </c>
      <c r="F68" s="171" t="s">
        <v>149</v>
      </c>
      <c r="G68" s="171" t="s">
        <v>149</v>
      </c>
      <c r="H68" s="171" t="s">
        <v>149</v>
      </c>
      <c r="I68" s="171" t="s">
        <v>149</v>
      </c>
      <c r="J68" s="168">
        <v>0.9</v>
      </c>
      <c r="K68" s="169" t="str">
        <f>IFERROR(SUMIFS(#REF!,#REF!,$I68,#REF!,$R$2)/SUMIFS(#REF!,#REF!,$I68,#REF!,$R$2),"-")</f>
        <v>-</v>
      </c>
      <c r="L68" s="169" t="str">
        <f>IFERROR(SUMIFS(#REF!,#REF!,$I68,#REF!,$R$7)/SUMIFS(#REF!,#REF!,$I68,#REF!,$R$7),"-")</f>
        <v>-</v>
      </c>
      <c r="M68" s="170" t="str">
        <f>IFERROR(SUMIFS(#REF!,#REF!,$I68,#REF!,$R$3)/SUMIFS(#REF!,#REF!,$I68,#REF!,$R$3),"-")</f>
        <v>-</v>
      </c>
      <c r="N68" s="170" t="str">
        <f>IFERROR(SUMIFS(#REF!,#REF!,$I68,#REF!,"&lt;="&amp;$R$2,#REF!,"&gt;="&amp;$S$2)/SUMIFS(#REF!,#REF!,$I68,#REF!,"&lt;="&amp;$R$2,#REF!,"&gt;="&amp;$S$2),"-")</f>
        <v>-</v>
      </c>
      <c r="O68" s="142"/>
      <c r="P68" s="140"/>
    </row>
    <row r="69" spans="1:16">
      <c r="A69" s="138"/>
      <c r="B69" s="142"/>
      <c r="C69" s="165" t="s">
        <v>25</v>
      </c>
      <c r="D69" s="166" t="s">
        <v>26</v>
      </c>
      <c r="E69" s="166" t="s">
        <v>27</v>
      </c>
      <c r="F69" s="171" t="s">
        <v>151</v>
      </c>
      <c r="G69" s="171" t="s">
        <v>151</v>
      </c>
      <c r="H69" s="171" t="s">
        <v>151</v>
      </c>
      <c r="I69" s="171" t="s">
        <v>151</v>
      </c>
      <c r="J69" s="168">
        <v>0.9</v>
      </c>
      <c r="K69" s="169" t="str">
        <f>IFERROR(SUMIFS(#REF!,#REF!,$I69,#REF!,$R$2)/SUMIFS(#REF!,#REF!,$I69,#REF!,$R$2),"-")</f>
        <v>-</v>
      </c>
      <c r="L69" s="169" t="str">
        <f>IFERROR(SUMIFS(#REF!,#REF!,$I69,#REF!,$R$7)/SUMIFS(#REF!,#REF!,$I69,#REF!,$R$7),"-")</f>
        <v>-</v>
      </c>
      <c r="M69" s="170" t="str">
        <f>IFERROR(SUMIFS(#REF!,#REF!,$I69,#REF!,$R$3)/SUMIFS(#REF!,#REF!,$I69,#REF!,$R$3),"-")</f>
        <v>-</v>
      </c>
      <c r="N69" s="170" t="str">
        <f>IFERROR(SUMIFS(#REF!,#REF!,$I69,#REF!,"&lt;="&amp;$R$2,#REF!,"&gt;="&amp;$S$2)/SUMIFS(#REF!,#REF!,$I69,#REF!,"&lt;="&amp;$R$2,#REF!,"&gt;="&amp;$S$2),"-")</f>
        <v>-</v>
      </c>
      <c r="O69" s="142"/>
      <c r="P69" s="140"/>
    </row>
    <row r="70" spans="1:16">
      <c r="A70" s="138"/>
      <c r="B70" s="142"/>
      <c r="C70" s="165" t="s">
        <v>25</v>
      </c>
      <c r="D70" s="166" t="s">
        <v>26</v>
      </c>
      <c r="E70" s="166" t="s">
        <v>27</v>
      </c>
      <c r="F70" s="171" t="s">
        <v>153</v>
      </c>
      <c r="G70" s="171" t="s">
        <v>153</v>
      </c>
      <c r="H70" s="171" t="s">
        <v>153</v>
      </c>
      <c r="I70" s="171" t="s">
        <v>153</v>
      </c>
      <c r="J70" s="168">
        <v>0.9</v>
      </c>
      <c r="K70" s="169" t="str">
        <f>IFERROR(SUMIFS(#REF!,#REF!,$I70,#REF!,$R$2)/SUMIFS(#REF!,#REF!,$I70,#REF!,$R$2),"-")</f>
        <v>-</v>
      </c>
      <c r="L70" s="169" t="str">
        <f>IFERROR(SUMIFS(#REF!,#REF!,$I70,#REF!,$R$7)/SUMIFS(#REF!,#REF!,$I70,#REF!,$R$7),"-")</f>
        <v>-</v>
      </c>
      <c r="M70" s="170" t="str">
        <f>IFERROR(SUMIFS(#REF!,#REF!,$I70,#REF!,$R$3)/SUMIFS(#REF!,#REF!,$I70,#REF!,$R$3),"-")</f>
        <v>-</v>
      </c>
      <c r="N70" s="170" t="str">
        <f>IFERROR(SUMIFS(#REF!,#REF!,$I70,#REF!,"&lt;="&amp;$R$2,#REF!,"&gt;="&amp;$S$2)/SUMIFS(#REF!,#REF!,$I70,#REF!,"&lt;="&amp;$R$2,#REF!,"&gt;="&amp;$S$2),"-")</f>
        <v>-</v>
      </c>
      <c r="O70" s="142"/>
      <c r="P70" s="140"/>
    </row>
    <row r="71" spans="1:16">
      <c r="A71" s="138"/>
      <c r="B71" s="142"/>
      <c r="C71" s="165" t="s">
        <v>25</v>
      </c>
      <c r="D71" s="166" t="s">
        <v>26</v>
      </c>
      <c r="E71" s="166" t="s">
        <v>27</v>
      </c>
      <c r="F71" s="171" t="s">
        <v>155</v>
      </c>
      <c r="G71" s="171" t="s">
        <v>155</v>
      </c>
      <c r="H71" s="171" t="s">
        <v>155</v>
      </c>
      <c r="I71" s="171" t="s">
        <v>155</v>
      </c>
      <c r="J71" s="168">
        <v>0.9</v>
      </c>
      <c r="K71" s="169" t="str">
        <f>IFERROR(SUMIFS(#REF!,#REF!,$I71,#REF!,$R$2)/SUMIFS(#REF!,#REF!,$I71,#REF!,$R$2),"-")</f>
        <v>-</v>
      </c>
      <c r="L71" s="169" t="str">
        <f>IFERROR(SUMIFS(#REF!,#REF!,$I71,#REF!,$R$7)/SUMIFS(#REF!,#REF!,$I71,#REF!,$R$7),"-")</f>
        <v>-</v>
      </c>
      <c r="M71" s="170" t="str">
        <f>IFERROR(SUMIFS(#REF!,#REF!,$I71,#REF!,$R$3)/SUMIFS(#REF!,#REF!,$I71,#REF!,$R$3),"-")</f>
        <v>-</v>
      </c>
      <c r="N71" s="170" t="str">
        <f>IFERROR(SUMIFS(#REF!,#REF!,$I71,#REF!,"&lt;="&amp;$R$2,#REF!,"&gt;="&amp;$S$2)/SUMIFS(#REF!,#REF!,$I71,#REF!,"&lt;="&amp;$R$2,#REF!,"&gt;="&amp;$S$2),"-")</f>
        <v>-</v>
      </c>
      <c r="O71" s="142"/>
      <c r="P71" s="140"/>
    </row>
    <row r="72" spans="1:16">
      <c r="A72" s="138"/>
      <c r="B72" s="142"/>
      <c r="C72" s="165" t="s">
        <v>25</v>
      </c>
      <c r="D72" s="166" t="s">
        <v>26</v>
      </c>
      <c r="E72" s="166" t="s">
        <v>27</v>
      </c>
      <c r="F72" s="171" t="s">
        <v>157</v>
      </c>
      <c r="G72" s="171" t="s">
        <v>157</v>
      </c>
      <c r="H72" s="171" t="s">
        <v>157</v>
      </c>
      <c r="I72" s="171" t="s">
        <v>157</v>
      </c>
      <c r="J72" s="168">
        <v>0.9</v>
      </c>
      <c r="K72" s="169" t="str">
        <f>IFERROR(SUMIFS(#REF!,#REF!,$I72,#REF!,$R$2)/SUMIFS(#REF!,#REF!,$I72,#REF!,$R$2),"-")</f>
        <v>-</v>
      </c>
      <c r="L72" s="169" t="str">
        <f>IFERROR(SUMIFS(#REF!,#REF!,$I72,#REF!,$R$7)/SUMIFS(#REF!,#REF!,$I72,#REF!,$R$7),"-")</f>
        <v>-</v>
      </c>
      <c r="M72" s="170" t="str">
        <f>IFERROR(SUMIFS(#REF!,#REF!,$I72,#REF!,$R$3)/SUMIFS(#REF!,#REF!,$I72,#REF!,$R$3),"-")</f>
        <v>-</v>
      </c>
      <c r="N72" s="170" t="str">
        <f>IFERROR(SUMIFS(#REF!,#REF!,$I72,#REF!,"&lt;="&amp;$R$2,#REF!,"&gt;="&amp;$S$2)/SUMIFS(#REF!,#REF!,$I72,#REF!,"&lt;="&amp;$R$2,#REF!,"&gt;="&amp;$S$2),"-")</f>
        <v>-</v>
      </c>
      <c r="O72" s="142"/>
      <c r="P72" s="140"/>
    </row>
    <row r="73" spans="1:16">
      <c r="A73" s="138"/>
      <c r="B73" s="142"/>
      <c r="C73" s="165" t="s">
        <v>25</v>
      </c>
      <c r="D73" s="166" t="s">
        <v>26</v>
      </c>
      <c r="E73" s="166" t="s">
        <v>27</v>
      </c>
      <c r="F73" s="171" t="s">
        <v>159</v>
      </c>
      <c r="G73" s="171" t="s">
        <v>159</v>
      </c>
      <c r="H73" s="171" t="s">
        <v>159</v>
      </c>
      <c r="I73" s="171" t="s">
        <v>159</v>
      </c>
      <c r="J73" s="168">
        <v>0.9</v>
      </c>
      <c r="K73" s="169" t="str">
        <f>IFERROR(SUMIFS(#REF!,#REF!,$I73,#REF!,$R$2)/SUMIFS(#REF!,#REF!,$I73,#REF!,$R$2),"-")</f>
        <v>-</v>
      </c>
      <c r="L73" s="169" t="str">
        <f>IFERROR(SUMIFS(#REF!,#REF!,$I73,#REF!,$R$7)/SUMIFS(#REF!,#REF!,$I73,#REF!,$R$7),"-")</f>
        <v>-</v>
      </c>
      <c r="M73" s="170" t="str">
        <f>IFERROR(SUMIFS(#REF!,#REF!,$I73,#REF!,$R$3)/SUMIFS(#REF!,#REF!,$I73,#REF!,$R$3),"-")</f>
        <v>-</v>
      </c>
      <c r="N73" s="170" t="str">
        <f>IFERROR(SUMIFS(#REF!,#REF!,$I73,#REF!,"&lt;="&amp;$R$2,#REF!,"&gt;="&amp;$S$2)/SUMIFS(#REF!,#REF!,$I73,#REF!,"&lt;="&amp;$R$2,#REF!,"&gt;="&amp;$S$2),"-")</f>
        <v>-</v>
      </c>
      <c r="O73" s="142"/>
      <c r="P73" s="140"/>
    </row>
    <row r="74" spans="1:16">
      <c r="A74" s="138"/>
      <c r="B74" s="142"/>
      <c r="C74" s="165" t="s">
        <v>25</v>
      </c>
      <c r="D74" s="166" t="s">
        <v>26</v>
      </c>
      <c r="E74" s="166" t="s">
        <v>27</v>
      </c>
      <c r="F74" s="171" t="s">
        <v>161</v>
      </c>
      <c r="G74" s="171" t="s">
        <v>161</v>
      </c>
      <c r="H74" s="171" t="s">
        <v>161</v>
      </c>
      <c r="I74" s="171" t="s">
        <v>161</v>
      </c>
      <c r="J74" s="168">
        <v>0.9</v>
      </c>
      <c r="K74" s="169" t="str">
        <f>IFERROR(SUMIFS(#REF!,#REF!,$I74,#REF!,$R$2)/SUMIFS(#REF!,#REF!,$I74,#REF!,$R$2),"-")</f>
        <v>-</v>
      </c>
      <c r="L74" s="169" t="str">
        <f>IFERROR(SUMIFS(#REF!,#REF!,$I74,#REF!,$R$7)/SUMIFS(#REF!,#REF!,$I74,#REF!,$R$7),"-")</f>
        <v>-</v>
      </c>
      <c r="M74" s="170" t="str">
        <f>IFERROR(SUMIFS(#REF!,#REF!,$I74,#REF!,$R$3)/SUMIFS(#REF!,#REF!,$I74,#REF!,$R$3),"-")</f>
        <v>-</v>
      </c>
      <c r="N74" s="170" t="str">
        <f>IFERROR(SUMIFS(#REF!,#REF!,$I74,#REF!,"&lt;="&amp;$R$2,#REF!,"&gt;="&amp;$S$2)/SUMIFS(#REF!,#REF!,$I74,#REF!,"&lt;="&amp;$R$2,#REF!,"&gt;="&amp;$S$2),"-")</f>
        <v>-</v>
      </c>
      <c r="O74" s="142"/>
      <c r="P74" s="140"/>
    </row>
    <row r="75" spans="1:16">
      <c r="A75" s="138"/>
      <c r="B75" s="142"/>
      <c r="C75" s="165" t="s">
        <v>25</v>
      </c>
      <c r="D75" s="166" t="s">
        <v>26</v>
      </c>
      <c r="E75" s="166" t="s">
        <v>27</v>
      </c>
      <c r="F75" s="171" t="s">
        <v>163</v>
      </c>
      <c r="G75" s="171" t="s">
        <v>163</v>
      </c>
      <c r="H75" s="171" t="s">
        <v>163</v>
      </c>
      <c r="I75" s="171" t="s">
        <v>163</v>
      </c>
      <c r="J75" s="168">
        <v>0.9</v>
      </c>
      <c r="K75" s="169" t="str">
        <f>IFERROR(SUMIFS(#REF!,#REF!,$I75,#REF!,$R$2)/SUMIFS(#REF!,#REF!,$I75,#REF!,$R$2),"-")</f>
        <v>-</v>
      </c>
      <c r="L75" s="169" t="str">
        <f>IFERROR(SUMIFS(#REF!,#REF!,$I75,#REF!,$R$7)/SUMIFS(#REF!,#REF!,$I75,#REF!,$R$7),"-")</f>
        <v>-</v>
      </c>
      <c r="M75" s="170" t="str">
        <f>IFERROR(SUMIFS(#REF!,#REF!,$I75,#REF!,$R$3)/SUMIFS(#REF!,#REF!,$I75,#REF!,$R$3),"-")</f>
        <v>-</v>
      </c>
      <c r="N75" s="170" t="str">
        <f>IFERROR(SUMIFS(#REF!,#REF!,$I75,#REF!,"&lt;="&amp;$R$2,#REF!,"&gt;="&amp;$S$2)/SUMIFS(#REF!,#REF!,$I75,#REF!,"&lt;="&amp;$R$2,#REF!,"&gt;="&amp;$S$2),"-")</f>
        <v>-</v>
      </c>
      <c r="O75" s="142"/>
      <c r="P75" s="140"/>
    </row>
    <row r="76" spans="1:16">
      <c r="A76" s="138"/>
      <c r="B76" s="142"/>
      <c r="C76" s="165" t="s">
        <v>25</v>
      </c>
      <c r="D76" s="166" t="s">
        <v>26</v>
      </c>
      <c r="E76" s="166" t="s">
        <v>27</v>
      </c>
      <c r="F76" s="171" t="s">
        <v>165</v>
      </c>
      <c r="G76" s="171" t="s">
        <v>165</v>
      </c>
      <c r="H76" s="171" t="s">
        <v>165</v>
      </c>
      <c r="I76" s="171" t="s">
        <v>165</v>
      </c>
      <c r="J76" s="168">
        <v>0.9</v>
      </c>
      <c r="K76" s="169" t="str">
        <f>IFERROR(SUMIFS(#REF!,#REF!,$I76,#REF!,$R$2)/SUMIFS(#REF!,#REF!,$I76,#REF!,$R$2),"-")</f>
        <v>-</v>
      </c>
      <c r="L76" s="169" t="str">
        <f>IFERROR(SUMIFS(#REF!,#REF!,$I76,#REF!,$R$7)/SUMIFS(#REF!,#REF!,$I76,#REF!,$R$7),"-")</f>
        <v>-</v>
      </c>
      <c r="M76" s="170" t="str">
        <f>IFERROR(SUMIFS(#REF!,#REF!,$I76,#REF!,$R$3)/SUMIFS(#REF!,#REF!,$I76,#REF!,$R$3),"-")</f>
        <v>-</v>
      </c>
      <c r="N76" s="170" t="str">
        <f>IFERROR(SUMIFS(#REF!,#REF!,$I76,#REF!,"&lt;="&amp;$R$2,#REF!,"&gt;="&amp;$S$2)/SUMIFS(#REF!,#REF!,$I76,#REF!,"&lt;="&amp;$R$2,#REF!,"&gt;="&amp;$S$2),"-")</f>
        <v>-</v>
      </c>
      <c r="O76" s="142"/>
      <c r="P76" s="140"/>
    </row>
    <row r="77" spans="1:16">
      <c r="A77" s="138"/>
      <c r="B77" s="142"/>
      <c r="C77" s="165" t="s">
        <v>25</v>
      </c>
      <c r="D77" s="166" t="s">
        <v>26</v>
      </c>
      <c r="E77" s="166" t="s">
        <v>27</v>
      </c>
      <c r="F77" s="171" t="s">
        <v>167</v>
      </c>
      <c r="G77" s="171" t="s">
        <v>167</v>
      </c>
      <c r="H77" s="171" t="s">
        <v>167</v>
      </c>
      <c r="I77" s="171" t="s">
        <v>167</v>
      </c>
      <c r="J77" s="168">
        <v>0.9</v>
      </c>
      <c r="K77" s="169" t="str">
        <f>IFERROR(SUMIFS(#REF!,#REF!,$I77,#REF!,$R$2)/SUMIFS(#REF!,#REF!,$I77,#REF!,$R$2),"-")</f>
        <v>-</v>
      </c>
      <c r="L77" s="169" t="str">
        <f>IFERROR(SUMIFS(#REF!,#REF!,$I77,#REF!,$R$7)/SUMIFS(#REF!,#REF!,$I77,#REF!,$R$7),"-")</f>
        <v>-</v>
      </c>
      <c r="M77" s="170" t="str">
        <f>IFERROR(SUMIFS(#REF!,#REF!,$I77,#REF!,$R$3)/SUMIFS(#REF!,#REF!,$I77,#REF!,$R$3),"-")</f>
        <v>-</v>
      </c>
      <c r="N77" s="170" t="str">
        <f>IFERROR(SUMIFS(#REF!,#REF!,$I77,#REF!,"&lt;="&amp;$R$2,#REF!,"&gt;="&amp;$S$2)/SUMIFS(#REF!,#REF!,$I77,#REF!,"&lt;="&amp;$R$2,#REF!,"&gt;="&amp;$S$2),"-")</f>
        <v>-</v>
      </c>
      <c r="O77" s="142"/>
      <c r="P77" s="140"/>
    </row>
    <row r="78" spans="1:16">
      <c r="A78" s="138"/>
      <c r="B78" s="142"/>
      <c r="C78" s="165" t="s">
        <v>25</v>
      </c>
      <c r="D78" s="166" t="s">
        <v>26</v>
      </c>
      <c r="E78" s="166" t="s">
        <v>27</v>
      </c>
      <c r="F78" s="171" t="s">
        <v>169</v>
      </c>
      <c r="G78" s="171" t="s">
        <v>169</v>
      </c>
      <c r="H78" s="171" t="s">
        <v>169</v>
      </c>
      <c r="I78" s="171" t="s">
        <v>169</v>
      </c>
      <c r="J78" s="168">
        <v>0.9</v>
      </c>
      <c r="K78" s="169" t="str">
        <f>IFERROR(SUMIFS(#REF!,#REF!,$I78,#REF!,$R$2)/SUMIFS(#REF!,#REF!,$I78,#REF!,$R$2),"-")</f>
        <v>-</v>
      </c>
      <c r="L78" s="169" t="str">
        <f>IFERROR(SUMIFS(#REF!,#REF!,$I78,#REF!,$R$7)/SUMIFS(#REF!,#REF!,$I78,#REF!,$R$7),"-")</f>
        <v>-</v>
      </c>
      <c r="M78" s="170" t="str">
        <f>IFERROR(SUMIFS(#REF!,#REF!,$I78,#REF!,$R$3)/SUMIFS(#REF!,#REF!,$I78,#REF!,$R$3),"-")</f>
        <v>-</v>
      </c>
      <c r="N78" s="170" t="str">
        <f>IFERROR(SUMIFS(#REF!,#REF!,$I78,#REF!,"&lt;="&amp;$R$2,#REF!,"&gt;="&amp;$S$2)/SUMIFS(#REF!,#REF!,$I78,#REF!,"&lt;="&amp;$R$2,#REF!,"&gt;="&amp;$S$2),"-")</f>
        <v>-</v>
      </c>
      <c r="O78" s="142"/>
      <c r="P78" s="140"/>
    </row>
    <row r="79" spans="1:16">
      <c r="A79" s="138"/>
      <c r="B79" s="142"/>
      <c r="C79" s="172" t="s">
        <v>186</v>
      </c>
      <c r="D79" s="166" t="s">
        <v>26</v>
      </c>
      <c r="E79" s="166" t="s">
        <v>187</v>
      </c>
      <c r="F79" s="173" t="s">
        <v>189</v>
      </c>
      <c r="G79" s="173" t="s">
        <v>189</v>
      </c>
      <c r="H79" s="173" t="s">
        <v>189</v>
      </c>
      <c r="I79" s="173" t="s">
        <v>189</v>
      </c>
      <c r="J79" s="168">
        <v>0.9</v>
      </c>
      <c r="K79" s="169" t="str">
        <f>IFERROR(SUMIFS(#REF!,#REF!,$I79,#REF!,$R$2)/SUMIFS(#REF!,#REF!,$I79,#REF!,$R$2),"-")</f>
        <v>-</v>
      </c>
      <c r="L79" s="169" t="str">
        <f>IFERROR(SUMIFS(#REF!,#REF!,$I79,#REF!,$R$7)/SUMIFS(#REF!,#REF!,$I79,#REF!,$R$7),"-")</f>
        <v>-</v>
      </c>
      <c r="M79" s="170" t="str">
        <f>IFERROR(SUMIFS(#REF!,#REF!,$I79,#REF!,$R$3)/SUMIFS(#REF!,#REF!,$I79,#REF!,$R$3),"-")</f>
        <v>-</v>
      </c>
      <c r="N79" s="170" t="str">
        <f>IFERROR(SUMIFS(#REF!,#REF!,$I79,#REF!,"&lt;="&amp;$R$2,#REF!,"&gt;="&amp;$S$2)/SUMIFS(#REF!,#REF!,$I79,#REF!,"&lt;="&amp;$R$2,#REF!,"&gt;="&amp;$S$2),"-")</f>
        <v>-</v>
      </c>
      <c r="O79" s="142"/>
      <c r="P79" s="140"/>
    </row>
    <row r="80" spans="1:16">
      <c r="A80" s="138"/>
      <c r="B80" s="142"/>
      <c r="C80" s="172" t="s">
        <v>186</v>
      </c>
      <c r="D80" s="166" t="s">
        <v>26</v>
      </c>
      <c r="E80" s="166" t="s">
        <v>187</v>
      </c>
      <c r="F80" s="173" t="s">
        <v>191</v>
      </c>
      <c r="G80" s="173" t="s">
        <v>191</v>
      </c>
      <c r="H80" s="173" t="s">
        <v>191</v>
      </c>
      <c r="I80" s="173" t="s">
        <v>191</v>
      </c>
      <c r="J80" s="168">
        <v>0.9</v>
      </c>
      <c r="K80" s="169" t="str">
        <f>IFERROR(SUMIFS(#REF!,#REF!,$I80,#REF!,$R$2)/SUMIFS(#REF!,#REF!,$I80,#REF!,$R$2),"-")</f>
        <v>-</v>
      </c>
      <c r="L80" s="169" t="str">
        <f>IFERROR(SUMIFS(#REF!,#REF!,$I80,#REF!,$R$7)/SUMIFS(#REF!,#REF!,$I80,#REF!,$R$7),"-")</f>
        <v>-</v>
      </c>
      <c r="M80" s="170" t="str">
        <f>IFERROR(SUMIFS(#REF!,#REF!,$I80,#REF!,$R$3)/SUMIFS(#REF!,#REF!,$I80,#REF!,$R$3),"-")</f>
        <v>-</v>
      </c>
      <c r="N80" s="170" t="str">
        <f>IFERROR(SUMIFS(#REF!,#REF!,$I80,#REF!,"&lt;="&amp;$R$2,#REF!,"&gt;="&amp;$S$2)/SUMIFS(#REF!,#REF!,$I80,#REF!,"&lt;="&amp;$R$2,#REF!,"&gt;="&amp;$S$2),"-")</f>
        <v>-</v>
      </c>
      <c r="O80" s="142"/>
      <c r="P80" s="140"/>
    </row>
    <row r="81" spans="1:16">
      <c r="A81" s="138"/>
      <c r="B81" s="142"/>
      <c r="C81" s="172" t="s">
        <v>186</v>
      </c>
      <c r="D81" s="166" t="s">
        <v>26</v>
      </c>
      <c r="E81" s="166" t="s">
        <v>187</v>
      </c>
      <c r="F81" s="173" t="s">
        <v>193</v>
      </c>
      <c r="G81" s="173" t="s">
        <v>193</v>
      </c>
      <c r="H81" s="173" t="s">
        <v>193</v>
      </c>
      <c r="I81" s="173" t="s">
        <v>193</v>
      </c>
      <c r="J81" s="168">
        <v>0.9</v>
      </c>
      <c r="K81" s="169" t="str">
        <f>IFERROR(SUMIFS(#REF!,#REF!,$I81,#REF!,$R$2)/SUMIFS(#REF!,#REF!,$I81,#REF!,$R$2),"-")</f>
        <v>-</v>
      </c>
      <c r="L81" s="169" t="str">
        <f>IFERROR(SUMIFS(#REF!,#REF!,$I81,#REF!,$R$7)/SUMIFS(#REF!,#REF!,$I81,#REF!,$R$7),"-")</f>
        <v>-</v>
      </c>
      <c r="M81" s="170" t="str">
        <f>IFERROR(SUMIFS(#REF!,#REF!,$I81,#REF!,$R$3)/SUMIFS(#REF!,#REF!,$I81,#REF!,$R$3),"-")</f>
        <v>-</v>
      </c>
      <c r="N81" s="170" t="str">
        <f>IFERROR(SUMIFS(#REF!,#REF!,$I81,#REF!,"&lt;="&amp;$R$2,#REF!,"&gt;="&amp;$S$2)/SUMIFS(#REF!,#REF!,$I81,#REF!,"&lt;="&amp;$R$2,#REF!,"&gt;="&amp;$S$2),"-")</f>
        <v>-</v>
      </c>
      <c r="O81" s="142"/>
      <c r="P81" s="140"/>
    </row>
    <row r="82" spans="1:16">
      <c r="A82" s="138"/>
      <c r="B82" s="142"/>
      <c r="C82" s="172" t="s">
        <v>186</v>
      </c>
      <c r="D82" s="166" t="s">
        <v>26</v>
      </c>
      <c r="E82" s="166" t="s">
        <v>187</v>
      </c>
      <c r="F82" s="173" t="s">
        <v>195</v>
      </c>
      <c r="G82" s="173" t="s">
        <v>195</v>
      </c>
      <c r="H82" s="173" t="s">
        <v>195</v>
      </c>
      <c r="I82" s="173" t="s">
        <v>195</v>
      </c>
      <c r="J82" s="168">
        <v>0.9</v>
      </c>
      <c r="K82" s="169" t="str">
        <f>IFERROR(SUMIFS(#REF!,#REF!,$I82,#REF!,$R$2)/SUMIFS(#REF!,#REF!,$I82,#REF!,$R$2),"-")</f>
        <v>-</v>
      </c>
      <c r="L82" s="169" t="str">
        <f>IFERROR(SUMIFS(#REF!,#REF!,$I82,#REF!,$R$7)/SUMIFS(#REF!,#REF!,$I82,#REF!,$R$7),"-")</f>
        <v>-</v>
      </c>
      <c r="M82" s="170" t="str">
        <f>IFERROR(SUMIFS(#REF!,#REF!,$I82,#REF!,$R$3)/SUMIFS(#REF!,#REF!,$I82,#REF!,$R$3),"-")</f>
        <v>-</v>
      </c>
      <c r="N82" s="170" t="str">
        <f>IFERROR(SUMIFS(#REF!,#REF!,$I82,#REF!,"&lt;="&amp;$R$2,#REF!,"&gt;="&amp;$S$2)/SUMIFS(#REF!,#REF!,$I82,#REF!,"&lt;="&amp;$R$2,#REF!,"&gt;="&amp;$S$2),"-")</f>
        <v>-</v>
      </c>
      <c r="O82" s="142"/>
      <c r="P82" s="140"/>
    </row>
    <row r="83" spans="1:16">
      <c r="A83" s="138"/>
      <c r="B83" s="142"/>
      <c r="C83" s="172" t="s">
        <v>186</v>
      </c>
      <c r="D83" s="166" t="s">
        <v>26</v>
      </c>
      <c r="E83" s="166" t="s">
        <v>187</v>
      </c>
      <c r="F83" s="173" t="s">
        <v>197</v>
      </c>
      <c r="G83" s="173" t="s">
        <v>197</v>
      </c>
      <c r="H83" s="173" t="s">
        <v>197</v>
      </c>
      <c r="I83" s="173" t="s">
        <v>197</v>
      </c>
      <c r="J83" s="168">
        <v>0.9</v>
      </c>
      <c r="K83" s="169" t="str">
        <f>IFERROR(SUMIFS(#REF!,#REF!,$I83,#REF!,$R$2)/SUMIFS(#REF!,#REF!,$I83,#REF!,$R$2),"-")</f>
        <v>-</v>
      </c>
      <c r="L83" s="169" t="str">
        <f>IFERROR(SUMIFS(#REF!,#REF!,$I83,#REF!,$R$7)/SUMIFS(#REF!,#REF!,$I83,#REF!,$R$7),"-")</f>
        <v>-</v>
      </c>
      <c r="M83" s="170" t="str">
        <f>IFERROR(SUMIFS(#REF!,#REF!,$I83,#REF!,$R$3)/SUMIFS(#REF!,#REF!,$I83,#REF!,$R$3),"-")</f>
        <v>-</v>
      </c>
      <c r="N83" s="170" t="str">
        <f>IFERROR(SUMIFS(#REF!,#REF!,$I83,#REF!,"&lt;="&amp;$R$2,#REF!,"&gt;="&amp;$S$2)/SUMIFS(#REF!,#REF!,$I83,#REF!,"&lt;="&amp;$R$2,#REF!,"&gt;="&amp;$S$2),"-")</f>
        <v>-</v>
      </c>
      <c r="O83" s="142"/>
      <c r="P83" s="140"/>
    </row>
    <row r="84" spans="1:16">
      <c r="A84" s="138"/>
      <c r="B84" s="142"/>
      <c r="C84" s="172" t="s">
        <v>186</v>
      </c>
      <c r="D84" s="166" t="s">
        <v>26</v>
      </c>
      <c r="E84" s="166" t="s">
        <v>187</v>
      </c>
      <c r="F84" s="173" t="s">
        <v>199</v>
      </c>
      <c r="G84" s="173" t="s">
        <v>199</v>
      </c>
      <c r="H84" s="173" t="s">
        <v>199</v>
      </c>
      <c r="I84" s="173" t="s">
        <v>199</v>
      </c>
      <c r="J84" s="168">
        <v>0.9</v>
      </c>
      <c r="K84" s="169" t="str">
        <f>IFERROR(SUMIFS(#REF!,#REF!,$I84,#REF!,$R$2)/SUMIFS(#REF!,#REF!,$I84,#REF!,$R$2),"-")</f>
        <v>-</v>
      </c>
      <c r="L84" s="169" t="str">
        <f>IFERROR(SUMIFS(#REF!,#REF!,$I84,#REF!,$R$7)/SUMIFS(#REF!,#REF!,$I84,#REF!,$R$7),"-")</f>
        <v>-</v>
      </c>
      <c r="M84" s="170" t="str">
        <f>IFERROR(SUMIFS(#REF!,#REF!,$I84,#REF!,$R$3)/SUMIFS(#REF!,#REF!,$I84,#REF!,$R$3),"-")</f>
        <v>-</v>
      </c>
      <c r="N84" s="170" t="str">
        <f>IFERROR(SUMIFS(#REF!,#REF!,$I84,#REF!,"&lt;="&amp;$R$2,#REF!,"&gt;="&amp;$S$2)/SUMIFS(#REF!,#REF!,$I84,#REF!,"&lt;="&amp;$R$2,#REF!,"&gt;="&amp;$S$2),"-")</f>
        <v>-</v>
      </c>
      <c r="O84" s="142"/>
      <c r="P84" s="140"/>
    </row>
    <row r="85" spans="1:16">
      <c r="A85" s="138"/>
      <c r="B85" s="142"/>
      <c r="C85" s="172" t="s">
        <v>186</v>
      </c>
      <c r="D85" s="166" t="s">
        <v>26</v>
      </c>
      <c r="E85" s="166" t="s">
        <v>187</v>
      </c>
      <c r="F85" s="173" t="s">
        <v>201</v>
      </c>
      <c r="G85" s="173" t="s">
        <v>201</v>
      </c>
      <c r="H85" s="173" t="s">
        <v>201</v>
      </c>
      <c r="I85" s="173" t="s">
        <v>201</v>
      </c>
      <c r="J85" s="168">
        <v>0.9</v>
      </c>
      <c r="K85" s="169" t="str">
        <f>IFERROR(SUMIFS(#REF!,#REF!,$I85,#REF!,$R$2)/SUMIFS(#REF!,#REF!,$I85,#REF!,$R$2),"-")</f>
        <v>-</v>
      </c>
      <c r="L85" s="169" t="str">
        <f>IFERROR(SUMIFS(#REF!,#REF!,$I85,#REF!,$R$7)/SUMIFS(#REF!,#REF!,$I85,#REF!,$R$7),"-")</f>
        <v>-</v>
      </c>
      <c r="M85" s="170" t="str">
        <f>IFERROR(SUMIFS(#REF!,#REF!,$I85,#REF!,$R$3)/SUMIFS(#REF!,#REF!,$I85,#REF!,$R$3),"-")</f>
        <v>-</v>
      </c>
      <c r="N85" s="170" t="str">
        <f>IFERROR(SUMIFS(#REF!,#REF!,$I85,#REF!,"&lt;="&amp;$R$2,#REF!,"&gt;="&amp;$S$2)/SUMIFS(#REF!,#REF!,$I85,#REF!,"&lt;="&amp;$R$2,#REF!,"&gt;="&amp;$S$2),"-")</f>
        <v>-</v>
      </c>
      <c r="O85" s="142"/>
      <c r="P85" s="140"/>
    </row>
    <row r="86" spans="1:16">
      <c r="A86" s="138"/>
      <c r="B86" s="142"/>
      <c r="C86" s="172" t="s">
        <v>186</v>
      </c>
      <c r="D86" s="166" t="s">
        <v>26</v>
      </c>
      <c r="E86" s="166" t="s">
        <v>187</v>
      </c>
      <c r="F86" s="173" t="s">
        <v>203</v>
      </c>
      <c r="G86" s="173" t="s">
        <v>203</v>
      </c>
      <c r="H86" s="173" t="s">
        <v>203</v>
      </c>
      <c r="I86" s="173" t="s">
        <v>203</v>
      </c>
      <c r="J86" s="168">
        <v>0.9</v>
      </c>
      <c r="K86" s="169" t="str">
        <f>IFERROR(SUMIFS(#REF!,#REF!,$I86,#REF!,$R$2)/SUMIFS(#REF!,#REF!,$I86,#REF!,$R$2),"-")</f>
        <v>-</v>
      </c>
      <c r="L86" s="169" t="str">
        <f>IFERROR(SUMIFS(#REF!,#REF!,$I86,#REF!,$R$7)/SUMIFS(#REF!,#REF!,$I86,#REF!,$R$7),"-")</f>
        <v>-</v>
      </c>
      <c r="M86" s="170" t="str">
        <f>IFERROR(SUMIFS(#REF!,#REF!,$I86,#REF!,$R$3)/SUMIFS(#REF!,#REF!,$I86,#REF!,$R$3),"-")</f>
        <v>-</v>
      </c>
      <c r="N86" s="170" t="str">
        <f>IFERROR(SUMIFS(#REF!,#REF!,$I86,#REF!,"&lt;="&amp;$R$2,#REF!,"&gt;="&amp;$S$2)/SUMIFS(#REF!,#REF!,$I86,#REF!,"&lt;="&amp;$R$2,#REF!,"&gt;="&amp;$S$2),"-")</f>
        <v>-</v>
      </c>
      <c r="O86" s="142"/>
      <c r="P86" s="140"/>
    </row>
    <row r="87" spans="1:16">
      <c r="A87" s="138"/>
      <c r="B87" s="142"/>
      <c r="C87" s="172" t="s">
        <v>186</v>
      </c>
      <c r="D87" s="166" t="s">
        <v>26</v>
      </c>
      <c r="E87" s="166" t="s">
        <v>187</v>
      </c>
      <c r="F87" s="173" t="s">
        <v>205</v>
      </c>
      <c r="G87" s="173" t="s">
        <v>205</v>
      </c>
      <c r="H87" s="173" t="s">
        <v>205</v>
      </c>
      <c r="I87" s="173" t="s">
        <v>205</v>
      </c>
      <c r="J87" s="168">
        <v>0.9</v>
      </c>
      <c r="K87" s="169" t="str">
        <f>IFERROR(SUMIFS(#REF!,#REF!,$I87,#REF!,$R$2)/SUMIFS(#REF!,#REF!,$I87,#REF!,$R$2),"-")</f>
        <v>-</v>
      </c>
      <c r="L87" s="169" t="str">
        <f>IFERROR(SUMIFS(#REF!,#REF!,$I87,#REF!,$R$7)/SUMIFS(#REF!,#REF!,$I87,#REF!,$R$7),"-")</f>
        <v>-</v>
      </c>
      <c r="M87" s="170" t="str">
        <f>IFERROR(SUMIFS(#REF!,#REF!,$I87,#REF!,$R$3)/SUMIFS(#REF!,#REF!,$I87,#REF!,$R$3),"-")</f>
        <v>-</v>
      </c>
      <c r="N87" s="170" t="str">
        <f>IFERROR(SUMIFS(#REF!,#REF!,$I87,#REF!,"&lt;="&amp;$R$2,#REF!,"&gt;="&amp;$S$2)/SUMIFS(#REF!,#REF!,$I87,#REF!,"&lt;="&amp;$R$2,#REF!,"&gt;="&amp;$S$2),"-")</f>
        <v>-</v>
      </c>
      <c r="O87" s="142"/>
      <c r="P87" s="140"/>
    </row>
    <row r="88" spans="1:16">
      <c r="A88" s="138"/>
      <c r="B88" s="142"/>
      <c r="C88" s="172" t="s">
        <v>186</v>
      </c>
      <c r="D88" s="166" t="s">
        <v>26</v>
      </c>
      <c r="E88" s="166" t="s">
        <v>187</v>
      </c>
      <c r="F88" s="173" t="s">
        <v>207</v>
      </c>
      <c r="G88" s="173" t="s">
        <v>207</v>
      </c>
      <c r="H88" s="173" t="s">
        <v>207</v>
      </c>
      <c r="I88" s="173" t="s">
        <v>207</v>
      </c>
      <c r="J88" s="168">
        <v>0.9</v>
      </c>
      <c r="K88" s="169" t="str">
        <f>IFERROR(SUMIFS(#REF!,#REF!,$I88,#REF!,$R$2)/SUMIFS(#REF!,#REF!,$I88,#REF!,$R$2),"-")</f>
        <v>-</v>
      </c>
      <c r="L88" s="169" t="str">
        <f>IFERROR(SUMIFS(#REF!,#REF!,$I88,#REF!,$R$7)/SUMIFS(#REF!,#REF!,$I88,#REF!,$R$7),"-")</f>
        <v>-</v>
      </c>
      <c r="M88" s="170" t="str">
        <f>IFERROR(SUMIFS(#REF!,#REF!,$I88,#REF!,$R$3)/SUMIFS(#REF!,#REF!,$I88,#REF!,$R$3),"-")</f>
        <v>-</v>
      </c>
      <c r="N88" s="170" t="str">
        <f>IFERROR(SUMIFS(#REF!,#REF!,$I88,#REF!,"&lt;="&amp;$R$2,#REF!,"&gt;="&amp;$S$2)/SUMIFS(#REF!,#REF!,$I88,#REF!,"&lt;="&amp;$R$2,#REF!,"&gt;="&amp;$S$2),"-")</f>
        <v>-</v>
      </c>
      <c r="O88" s="142"/>
      <c r="P88" s="140"/>
    </row>
    <row r="89" spans="1:16">
      <c r="A89" s="138"/>
      <c r="B89" s="142"/>
      <c r="C89" s="172" t="s">
        <v>186</v>
      </c>
      <c r="D89" s="166" t="s">
        <v>26</v>
      </c>
      <c r="E89" s="166" t="s">
        <v>187</v>
      </c>
      <c r="F89" s="173" t="s">
        <v>209</v>
      </c>
      <c r="G89" s="173" t="s">
        <v>209</v>
      </c>
      <c r="H89" s="173" t="s">
        <v>209</v>
      </c>
      <c r="I89" s="173" t="s">
        <v>209</v>
      </c>
      <c r="J89" s="168">
        <v>0.9</v>
      </c>
      <c r="K89" s="169" t="str">
        <f>IFERROR(SUMIFS(#REF!,#REF!,$I89,#REF!,$R$2)/SUMIFS(#REF!,#REF!,$I89,#REF!,$R$2),"-")</f>
        <v>-</v>
      </c>
      <c r="L89" s="169" t="str">
        <f>IFERROR(SUMIFS(#REF!,#REF!,$I89,#REF!,$R$7)/SUMIFS(#REF!,#REF!,$I89,#REF!,$R$7),"-")</f>
        <v>-</v>
      </c>
      <c r="M89" s="170" t="str">
        <f>IFERROR(SUMIFS(#REF!,#REF!,$I89,#REF!,$R$3)/SUMIFS(#REF!,#REF!,$I89,#REF!,$R$3),"-")</f>
        <v>-</v>
      </c>
      <c r="N89" s="170" t="str">
        <f>IFERROR(SUMIFS(#REF!,#REF!,$I89,#REF!,"&lt;="&amp;$R$2,#REF!,"&gt;="&amp;$S$2)/SUMIFS(#REF!,#REF!,$I89,#REF!,"&lt;="&amp;$R$2,#REF!,"&gt;="&amp;$S$2),"-")</f>
        <v>-</v>
      </c>
      <c r="O89" s="142"/>
      <c r="P89" s="140"/>
    </row>
    <row r="90" spans="1:16">
      <c r="A90" s="138"/>
      <c r="B90" s="142"/>
      <c r="C90" s="172" t="s">
        <v>186</v>
      </c>
      <c r="D90" s="166" t="s">
        <v>26</v>
      </c>
      <c r="E90" s="166" t="s">
        <v>187</v>
      </c>
      <c r="F90" s="173" t="s">
        <v>210</v>
      </c>
      <c r="G90" s="173" t="s">
        <v>210</v>
      </c>
      <c r="H90" s="173" t="s">
        <v>210</v>
      </c>
      <c r="I90" s="173" t="s">
        <v>210</v>
      </c>
      <c r="J90" s="168">
        <v>0.9</v>
      </c>
      <c r="K90" s="169" t="str">
        <f>IFERROR(SUMIFS(#REF!,#REF!,$I90,#REF!,$R$2)/SUMIFS(#REF!,#REF!,$I90,#REF!,$R$2),"-")</f>
        <v>-</v>
      </c>
      <c r="L90" s="169" t="str">
        <f>IFERROR(SUMIFS(#REF!,#REF!,$I90,#REF!,$R$7)/SUMIFS(#REF!,#REF!,$I90,#REF!,$R$7),"-")</f>
        <v>-</v>
      </c>
      <c r="M90" s="170" t="str">
        <f>IFERROR(SUMIFS(#REF!,#REF!,$I90,#REF!,$R$3)/SUMIFS(#REF!,#REF!,$I90,#REF!,$R$3),"-")</f>
        <v>-</v>
      </c>
      <c r="N90" s="170" t="str">
        <f>IFERROR(SUMIFS(#REF!,#REF!,$I90,#REF!,"&lt;="&amp;$R$2,#REF!,"&gt;="&amp;$S$2)/SUMIFS(#REF!,#REF!,$I90,#REF!,"&lt;="&amp;$R$2,#REF!,"&gt;="&amp;$S$2),"-")</f>
        <v>-</v>
      </c>
      <c r="O90" s="142"/>
      <c r="P90" s="140"/>
    </row>
    <row r="91" spans="1:16">
      <c r="A91" s="138"/>
      <c r="B91" s="142"/>
      <c r="C91" s="172" t="s">
        <v>186</v>
      </c>
      <c r="D91" s="166" t="s">
        <v>26</v>
      </c>
      <c r="E91" s="166" t="s">
        <v>187</v>
      </c>
      <c r="F91" s="173" t="s">
        <v>212</v>
      </c>
      <c r="G91" s="173" t="s">
        <v>212</v>
      </c>
      <c r="H91" s="173" t="s">
        <v>212</v>
      </c>
      <c r="I91" s="173" t="s">
        <v>212</v>
      </c>
      <c r="J91" s="168">
        <v>0.9</v>
      </c>
      <c r="K91" s="169" t="str">
        <f>IFERROR(SUMIFS(#REF!,#REF!,$I91,#REF!,$R$2)/SUMIFS(#REF!,#REF!,$I91,#REF!,$R$2),"-")</f>
        <v>-</v>
      </c>
      <c r="L91" s="169" t="str">
        <f>IFERROR(SUMIFS(#REF!,#REF!,$I91,#REF!,$R$7)/SUMIFS(#REF!,#REF!,$I91,#REF!,$R$7),"-")</f>
        <v>-</v>
      </c>
      <c r="M91" s="170" t="str">
        <f>IFERROR(SUMIFS(#REF!,#REF!,$I91,#REF!,$R$3)/SUMIFS(#REF!,#REF!,$I91,#REF!,$R$3),"-")</f>
        <v>-</v>
      </c>
      <c r="N91" s="170" t="str">
        <f>IFERROR(SUMIFS(#REF!,#REF!,$I91,#REF!,"&lt;="&amp;$R$2,#REF!,"&gt;="&amp;$S$2)/SUMIFS(#REF!,#REF!,$I91,#REF!,"&lt;="&amp;$R$2,#REF!,"&gt;="&amp;$S$2),"-")</f>
        <v>-</v>
      </c>
      <c r="O91" s="142"/>
      <c r="P91" s="140"/>
    </row>
    <row r="92" spans="1:16">
      <c r="A92" s="138"/>
      <c r="B92" s="142"/>
      <c r="C92" s="172" t="s">
        <v>186</v>
      </c>
      <c r="D92" s="166" t="s">
        <v>26</v>
      </c>
      <c r="E92" s="166" t="s">
        <v>187</v>
      </c>
      <c r="F92" s="173" t="s">
        <v>214</v>
      </c>
      <c r="G92" s="173" t="s">
        <v>214</v>
      </c>
      <c r="H92" s="173" t="s">
        <v>214</v>
      </c>
      <c r="I92" s="173" t="s">
        <v>214</v>
      </c>
      <c r="J92" s="168">
        <v>0.9</v>
      </c>
      <c r="K92" s="169" t="str">
        <f>IFERROR(SUMIFS(#REF!,#REF!,$I92,#REF!,$R$2)/SUMIFS(#REF!,#REF!,$I92,#REF!,$R$2),"-")</f>
        <v>-</v>
      </c>
      <c r="L92" s="169" t="str">
        <f>IFERROR(SUMIFS(#REF!,#REF!,$I92,#REF!,$R$7)/SUMIFS(#REF!,#REF!,$I92,#REF!,$R$7),"-")</f>
        <v>-</v>
      </c>
      <c r="M92" s="170" t="str">
        <f>IFERROR(SUMIFS(#REF!,#REF!,$I92,#REF!,$R$3)/SUMIFS(#REF!,#REF!,$I92,#REF!,$R$3),"-")</f>
        <v>-</v>
      </c>
      <c r="N92" s="170" t="str">
        <f>IFERROR(SUMIFS(#REF!,#REF!,$I92,#REF!,"&lt;="&amp;$R$2,#REF!,"&gt;="&amp;$S$2)/SUMIFS(#REF!,#REF!,$I92,#REF!,"&lt;="&amp;$R$2,#REF!,"&gt;="&amp;$S$2),"-")</f>
        <v>-</v>
      </c>
      <c r="O92" s="142"/>
      <c r="P92" s="140"/>
    </row>
    <row r="93" spans="1:16">
      <c r="A93" s="138"/>
      <c r="B93" s="142"/>
      <c r="C93" s="172" t="s">
        <v>186</v>
      </c>
      <c r="D93" s="166" t="s">
        <v>26</v>
      </c>
      <c r="E93" s="166" t="s">
        <v>187</v>
      </c>
      <c r="F93" s="173" t="s">
        <v>216</v>
      </c>
      <c r="G93" s="173" t="s">
        <v>216</v>
      </c>
      <c r="H93" s="173" t="s">
        <v>216</v>
      </c>
      <c r="I93" s="173" t="s">
        <v>216</v>
      </c>
      <c r="J93" s="168">
        <v>0.9</v>
      </c>
      <c r="K93" s="169" t="str">
        <f>IFERROR(SUMIFS(#REF!,#REF!,$I93,#REF!,$R$2)/SUMIFS(#REF!,#REF!,$I93,#REF!,$R$2),"-")</f>
        <v>-</v>
      </c>
      <c r="L93" s="169" t="str">
        <f>IFERROR(SUMIFS(#REF!,#REF!,$I93,#REF!,$R$7)/SUMIFS(#REF!,#REF!,$I93,#REF!,$R$7),"-")</f>
        <v>-</v>
      </c>
      <c r="M93" s="170" t="str">
        <f>IFERROR(SUMIFS(#REF!,#REF!,$I93,#REF!,$R$3)/SUMIFS(#REF!,#REF!,$I93,#REF!,$R$3),"-")</f>
        <v>-</v>
      </c>
      <c r="N93" s="170" t="str">
        <f>IFERROR(SUMIFS(#REF!,#REF!,$I93,#REF!,"&lt;="&amp;$R$2,#REF!,"&gt;="&amp;$S$2)/SUMIFS(#REF!,#REF!,$I93,#REF!,"&lt;="&amp;$R$2,#REF!,"&gt;="&amp;$S$2),"-")</f>
        <v>-</v>
      </c>
      <c r="O93" s="142"/>
      <c r="P93" s="140"/>
    </row>
    <row r="94" spans="1:16">
      <c r="A94" s="138"/>
      <c r="B94" s="142"/>
      <c r="C94" s="172" t="s">
        <v>186</v>
      </c>
      <c r="D94" s="166" t="s">
        <v>26</v>
      </c>
      <c r="E94" s="166" t="s">
        <v>187</v>
      </c>
      <c r="F94" s="173" t="s">
        <v>218</v>
      </c>
      <c r="G94" s="173" t="s">
        <v>218</v>
      </c>
      <c r="H94" s="173" t="s">
        <v>218</v>
      </c>
      <c r="I94" s="173" t="s">
        <v>218</v>
      </c>
      <c r="J94" s="168">
        <v>0.9</v>
      </c>
      <c r="K94" s="169" t="str">
        <f>IFERROR(SUMIFS(#REF!,#REF!,$I94,#REF!,$R$2)/SUMIFS(#REF!,#REF!,$I94,#REF!,$R$2),"-")</f>
        <v>-</v>
      </c>
      <c r="L94" s="169" t="str">
        <f>IFERROR(SUMIFS(#REF!,#REF!,$I94,#REF!,$R$7)/SUMIFS(#REF!,#REF!,$I94,#REF!,$R$7),"-")</f>
        <v>-</v>
      </c>
      <c r="M94" s="170" t="str">
        <f>IFERROR(SUMIFS(#REF!,#REF!,$I94,#REF!,$R$3)/SUMIFS(#REF!,#REF!,$I94,#REF!,$R$3),"-")</f>
        <v>-</v>
      </c>
      <c r="N94" s="170" t="str">
        <f>IFERROR(SUMIFS(#REF!,#REF!,$I94,#REF!,"&lt;="&amp;$R$2,#REF!,"&gt;="&amp;$S$2)/SUMIFS(#REF!,#REF!,$I94,#REF!,"&lt;="&amp;$R$2,#REF!,"&gt;="&amp;$S$2),"-")</f>
        <v>-</v>
      </c>
      <c r="O94" s="142"/>
      <c r="P94" s="140"/>
    </row>
    <row r="95" spans="1:16">
      <c r="A95" s="138"/>
      <c r="B95" s="142"/>
      <c r="C95" s="172" t="s">
        <v>186</v>
      </c>
      <c r="D95" s="166" t="s">
        <v>26</v>
      </c>
      <c r="E95" s="166" t="s">
        <v>187</v>
      </c>
      <c r="F95" s="173" t="s">
        <v>220</v>
      </c>
      <c r="G95" s="173" t="s">
        <v>220</v>
      </c>
      <c r="H95" s="173" t="s">
        <v>220</v>
      </c>
      <c r="I95" s="173" t="s">
        <v>220</v>
      </c>
      <c r="J95" s="168">
        <v>0.9</v>
      </c>
      <c r="K95" s="169" t="str">
        <f>IFERROR(SUMIFS(#REF!,#REF!,$I95,#REF!,$R$2)/SUMIFS(#REF!,#REF!,$I95,#REF!,$R$2),"-")</f>
        <v>-</v>
      </c>
      <c r="L95" s="169" t="str">
        <f>IFERROR(SUMIFS(#REF!,#REF!,$I95,#REF!,$R$7)/SUMIFS(#REF!,#REF!,$I95,#REF!,$R$7),"-")</f>
        <v>-</v>
      </c>
      <c r="M95" s="170" t="str">
        <f>IFERROR(SUMIFS(#REF!,#REF!,$I95,#REF!,$R$3)/SUMIFS(#REF!,#REF!,$I95,#REF!,$R$3),"-")</f>
        <v>-</v>
      </c>
      <c r="N95" s="170" t="str">
        <f>IFERROR(SUMIFS(#REF!,#REF!,$I95,#REF!,"&lt;="&amp;$R$2,#REF!,"&gt;="&amp;$S$2)/SUMIFS(#REF!,#REF!,$I95,#REF!,"&lt;="&amp;$R$2,#REF!,"&gt;="&amp;$S$2),"-")</f>
        <v>-</v>
      </c>
      <c r="O95" s="142"/>
      <c r="P95" s="140"/>
    </row>
    <row r="96" spans="1:16">
      <c r="A96" s="138"/>
      <c r="B96" s="142"/>
      <c r="C96" s="172" t="s">
        <v>186</v>
      </c>
      <c r="D96" s="166" t="s">
        <v>26</v>
      </c>
      <c r="E96" s="166" t="s">
        <v>187</v>
      </c>
      <c r="F96" s="173" t="s">
        <v>222</v>
      </c>
      <c r="G96" s="173" t="s">
        <v>222</v>
      </c>
      <c r="H96" s="173" t="s">
        <v>222</v>
      </c>
      <c r="I96" s="173" t="s">
        <v>222</v>
      </c>
      <c r="J96" s="168">
        <v>0.9</v>
      </c>
      <c r="K96" s="169" t="str">
        <f>IFERROR(SUMIFS(#REF!,#REF!,$I96,#REF!,$R$2)/SUMIFS(#REF!,#REF!,$I96,#REF!,$R$2),"-")</f>
        <v>-</v>
      </c>
      <c r="L96" s="169" t="str">
        <f>IFERROR(SUMIFS(#REF!,#REF!,$I96,#REF!,$R$7)/SUMIFS(#REF!,#REF!,$I96,#REF!,$R$7),"-")</f>
        <v>-</v>
      </c>
      <c r="M96" s="170" t="str">
        <f>IFERROR(SUMIFS(#REF!,#REF!,$I96,#REF!,$R$3)/SUMIFS(#REF!,#REF!,$I96,#REF!,$R$3),"-")</f>
        <v>-</v>
      </c>
      <c r="N96" s="170" t="str">
        <f>IFERROR(SUMIFS(#REF!,#REF!,$I96,#REF!,"&lt;="&amp;$R$2,#REF!,"&gt;="&amp;$S$2)/SUMIFS(#REF!,#REF!,$I96,#REF!,"&lt;="&amp;$R$2,#REF!,"&gt;="&amp;$S$2),"-")</f>
        <v>-</v>
      </c>
      <c r="O96" s="142"/>
      <c r="P96" s="140"/>
    </row>
    <row r="97" spans="1:16">
      <c r="A97" s="138"/>
      <c r="B97" s="142"/>
      <c r="C97" s="172" t="s">
        <v>186</v>
      </c>
      <c r="D97" s="166" t="s">
        <v>26</v>
      </c>
      <c r="E97" s="166" t="s">
        <v>187</v>
      </c>
      <c r="F97" s="173" t="s">
        <v>224</v>
      </c>
      <c r="G97" s="173" t="s">
        <v>224</v>
      </c>
      <c r="H97" s="173" t="s">
        <v>224</v>
      </c>
      <c r="I97" s="173" t="s">
        <v>224</v>
      </c>
      <c r="J97" s="168">
        <v>0.9</v>
      </c>
      <c r="K97" s="169" t="str">
        <f>IFERROR(SUMIFS(#REF!,#REF!,$I97,#REF!,$R$2)/SUMIFS(#REF!,#REF!,$I97,#REF!,$R$2),"-")</f>
        <v>-</v>
      </c>
      <c r="L97" s="169" t="str">
        <f>IFERROR(SUMIFS(#REF!,#REF!,$I97,#REF!,$R$7)/SUMIFS(#REF!,#REF!,$I97,#REF!,$R$7),"-")</f>
        <v>-</v>
      </c>
      <c r="M97" s="170" t="str">
        <f>IFERROR(SUMIFS(#REF!,#REF!,$I97,#REF!,$R$3)/SUMIFS(#REF!,#REF!,$I97,#REF!,$R$3),"-")</f>
        <v>-</v>
      </c>
      <c r="N97" s="170" t="str">
        <f>IFERROR(SUMIFS(#REF!,#REF!,$I97,#REF!,"&lt;="&amp;$R$2,#REF!,"&gt;="&amp;$S$2)/SUMIFS(#REF!,#REF!,$I97,#REF!,"&lt;="&amp;$R$2,#REF!,"&gt;="&amp;$S$2),"-")</f>
        <v>-</v>
      </c>
      <c r="O97" s="142"/>
      <c r="P97" s="140"/>
    </row>
    <row r="98" spans="1:16">
      <c r="A98" s="138"/>
      <c r="B98" s="142"/>
      <c r="C98" s="172" t="s">
        <v>186</v>
      </c>
      <c r="D98" s="166" t="s">
        <v>26</v>
      </c>
      <c r="E98" s="166" t="s">
        <v>187</v>
      </c>
      <c r="F98" s="173" t="s">
        <v>226</v>
      </c>
      <c r="G98" s="173" t="s">
        <v>226</v>
      </c>
      <c r="H98" s="173" t="s">
        <v>226</v>
      </c>
      <c r="I98" s="173" t="s">
        <v>226</v>
      </c>
      <c r="J98" s="168">
        <v>0.9</v>
      </c>
      <c r="K98" s="169" t="str">
        <f>IFERROR(SUMIFS(#REF!,#REF!,$I98,#REF!,$R$2)/SUMIFS(#REF!,#REF!,$I98,#REF!,$R$2),"-")</f>
        <v>-</v>
      </c>
      <c r="L98" s="169" t="str">
        <f>IFERROR(SUMIFS(#REF!,#REF!,$I98,#REF!,$R$7)/SUMIFS(#REF!,#REF!,$I98,#REF!,$R$7),"-")</f>
        <v>-</v>
      </c>
      <c r="M98" s="170" t="str">
        <f>IFERROR(SUMIFS(#REF!,#REF!,$I98,#REF!,$R$3)/SUMIFS(#REF!,#REF!,$I98,#REF!,$R$3),"-")</f>
        <v>-</v>
      </c>
      <c r="N98" s="170" t="str">
        <f>IFERROR(SUMIFS(#REF!,#REF!,$I98,#REF!,"&lt;="&amp;$R$2,#REF!,"&gt;="&amp;$S$2)/SUMIFS(#REF!,#REF!,$I98,#REF!,"&lt;="&amp;$R$2,#REF!,"&gt;="&amp;$S$2),"-")</f>
        <v>-</v>
      </c>
      <c r="O98" s="142"/>
      <c r="P98" s="140"/>
    </row>
    <row r="99" spans="1:16">
      <c r="A99" s="138"/>
      <c r="B99" s="142"/>
      <c r="C99" s="172" t="s">
        <v>186</v>
      </c>
      <c r="D99" s="166" t="s">
        <v>26</v>
      </c>
      <c r="E99" s="166" t="s">
        <v>187</v>
      </c>
      <c r="F99" s="173" t="s">
        <v>228</v>
      </c>
      <c r="G99" s="173" t="s">
        <v>228</v>
      </c>
      <c r="H99" s="173" t="s">
        <v>228</v>
      </c>
      <c r="I99" s="173" t="s">
        <v>228</v>
      </c>
      <c r="J99" s="168">
        <v>0.9</v>
      </c>
      <c r="K99" s="169" t="str">
        <f>IFERROR(SUMIFS(#REF!,#REF!,$I99,#REF!,$R$2)/SUMIFS(#REF!,#REF!,$I99,#REF!,$R$2),"-")</f>
        <v>-</v>
      </c>
      <c r="L99" s="169" t="str">
        <f>IFERROR(SUMIFS(#REF!,#REF!,$I99,#REF!,$R$7)/SUMIFS(#REF!,#REF!,$I99,#REF!,$R$7),"-")</f>
        <v>-</v>
      </c>
      <c r="M99" s="170" t="str">
        <f>IFERROR(SUMIFS(#REF!,#REF!,$I99,#REF!,$R$3)/SUMIFS(#REF!,#REF!,$I99,#REF!,$R$3),"-")</f>
        <v>-</v>
      </c>
      <c r="N99" s="170" t="str">
        <f>IFERROR(SUMIFS(#REF!,#REF!,$I99,#REF!,"&lt;="&amp;$R$2,#REF!,"&gt;="&amp;$S$2)/SUMIFS(#REF!,#REF!,$I99,#REF!,"&lt;="&amp;$R$2,#REF!,"&gt;="&amp;$S$2),"-")</f>
        <v>-</v>
      </c>
      <c r="O99" s="142"/>
      <c r="P99" s="140"/>
    </row>
    <row r="100" spans="1:16">
      <c r="A100" s="138"/>
      <c r="B100" s="142"/>
      <c r="C100" s="172" t="s">
        <v>186</v>
      </c>
      <c r="D100" s="166" t="s">
        <v>26</v>
      </c>
      <c r="E100" s="166" t="s">
        <v>187</v>
      </c>
      <c r="F100" s="173" t="s">
        <v>230</v>
      </c>
      <c r="G100" s="173" t="s">
        <v>230</v>
      </c>
      <c r="H100" s="173" t="s">
        <v>230</v>
      </c>
      <c r="I100" s="173" t="s">
        <v>230</v>
      </c>
      <c r="J100" s="168">
        <v>0.9</v>
      </c>
      <c r="K100" s="169" t="str">
        <f>IFERROR(SUMIFS(#REF!,#REF!,$I100,#REF!,$R$2)/SUMIFS(#REF!,#REF!,$I100,#REF!,$R$2),"-")</f>
        <v>-</v>
      </c>
      <c r="L100" s="169" t="str">
        <f>IFERROR(SUMIFS(#REF!,#REF!,$I100,#REF!,$R$7)/SUMIFS(#REF!,#REF!,$I100,#REF!,$R$7),"-")</f>
        <v>-</v>
      </c>
      <c r="M100" s="170" t="str">
        <f>IFERROR(SUMIFS(#REF!,#REF!,$I100,#REF!,$R$3)/SUMIFS(#REF!,#REF!,$I100,#REF!,$R$3),"-")</f>
        <v>-</v>
      </c>
      <c r="N100" s="170" t="str">
        <f>IFERROR(SUMIFS(#REF!,#REF!,$I100,#REF!,"&lt;="&amp;$R$2,#REF!,"&gt;="&amp;$S$2)/SUMIFS(#REF!,#REF!,$I100,#REF!,"&lt;="&amp;$R$2,#REF!,"&gt;="&amp;$S$2),"-")</f>
        <v>-</v>
      </c>
      <c r="O100" s="142"/>
      <c r="P100" s="140"/>
    </row>
    <row r="101" spans="1:16">
      <c r="A101" s="138"/>
      <c r="B101" s="142"/>
      <c r="C101" s="172" t="s">
        <v>186</v>
      </c>
      <c r="D101" s="166" t="s">
        <v>26</v>
      </c>
      <c r="E101" s="166" t="s">
        <v>187</v>
      </c>
      <c r="F101" s="173" t="s">
        <v>232</v>
      </c>
      <c r="G101" s="173" t="s">
        <v>232</v>
      </c>
      <c r="H101" s="173" t="s">
        <v>232</v>
      </c>
      <c r="I101" s="173" t="s">
        <v>232</v>
      </c>
      <c r="J101" s="168">
        <v>0.9</v>
      </c>
      <c r="K101" s="169" t="str">
        <f>IFERROR(SUMIFS(#REF!,#REF!,$I101,#REF!,$R$2)/SUMIFS(#REF!,#REF!,$I101,#REF!,$R$2),"-")</f>
        <v>-</v>
      </c>
      <c r="L101" s="169" t="str">
        <f>IFERROR(SUMIFS(#REF!,#REF!,$I101,#REF!,$R$7)/SUMIFS(#REF!,#REF!,$I101,#REF!,$R$7),"-")</f>
        <v>-</v>
      </c>
      <c r="M101" s="170" t="str">
        <f>IFERROR(SUMIFS(#REF!,#REF!,$I101,#REF!,$R$3)/SUMIFS(#REF!,#REF!,$I101,#REF!,$R$3),"-")</f>
        <v>-</v>
      </c>
      <c r="N101" s="170" t="str">
        <f>IFERROR(SUMIFS(#REF!,#REF!,$I101,#REF!,"&lt;="&amp;$R$2,#REF!,"&gt;="&amp;$S$2)/SUMIFS(#REF!,#REF!,$I101,#REF!,"&lt;="&amp;$R$2,#REF!,"&gt;="&amp;$S$2),"-")</f>
        <v>-</v>
      </c>
      <c r="O101" s="142"/>
      <c r="P101" s="140"/>
    </row>
    <row r="102" spans="1:16">
      <c r="A102" s="138"/>
      <c r="B102" s="142"/>
      <c r="C102" s="172" t="s">
        <v>186</v>
      </c>
      <c r="D102" s="166" t="s">
        <v>26</v>
      </c>
      <c r="E102" s="166" t="s">
        <v>187</v>
      </c>
      <c r="F102" s="173" t="s">
        <v>234</v>
      </c>
      <c r="G102" s="173" t="s">
        <v>234</v>
      </c>
      <c r="H102" s="173" t="s">
        <v>234</v>
      </c>
      <c r="I102" s="173" t="s">
        <v>234</v>
      </c>
      <c r="J102" s="168">
        <v>0.9</v>
      </c>
      <c r="K102" s="169" t="str">
        <f>IFERROR(SUMIFS(#REF!,#REF!,$I102,#REF!,$R$2)/SUMIFS(#REF!,#REF!,$I102,#REF!,$R$2),"-")</f>
        <v>-</v>
      </c>
      <c r="L102" s="169" t="str">
        <f>IFERROR(SUMIFS(#REF!,#REF!,$I102,#REF!,$R$7)/SUMIFS(#REF!,#REF!,$I102,#REF!,$R$7),"-")</f>
        <v>-</v>
      </c>
      <c r="M102" s="170" t="str">
        <f>IFERROR(SUMIFS(#REF!,#REF!,$I102,#REF!,$R$3)/SUMIFS(#REF!,#REF!,$I102,#REF!,$R$3),"-")</f>
        <v>-</v>
      </c>
      <c r="N102" s="170" t="str">
        <f>IFERROR(SUMIFS(#REF!,#REF!,$I102,#REF!,"&lt;="&amp;$R$2,#REF!,"&gt;="&amp;$S$2)/SUMIFS(#REF!,#REF!,$I102,#REF!,"&lt;="&amp;$R$2,#REF!,"&gt;="&amp;$S$2),"-")</f>
        <v>-</v>
      </c>
      <c r="O102" s="142"/>
      <c r="P102" s="140"/>
    </row>
    <row r="103" spans="1:16">
      <c r="A103" s="138"/>
      <c r="B103" s="142"/>
      <c r="C103" s="172" t="s">
        <v>186</v>
      </c>
      <c r="D103" s="166" t="s">
        <v>235</v>
      </c>
      <c r="E103" s="166" t="s">
        <v>187</v>
      </c>
      <c r="F103" s="173" t="s">
        <v>236</v>
      </c>
      <c r="G103" s="173" t="s">
        <v>236</v>
      </c>
      <c r="H103" s="173" t="s">
        <v>236</v>
      </c>
      <c r="I103" s="173" t="s">
        <v>236</v>
      </c>
      <c r="J103" s="168">
        <v>0.9</v>
      </c>
      <c r="K103" s="169" t="str">
        <f>IFERROR(SUMIFS(#REF!,#REF!,$I103,#REF!,$R$2)/SUMIFS(#REF!,#REF!,$I103,#REF!,$R$2),"-")</f>
        <v>-</v>
      </c>
      <c r="L103" s="169" t="str">
        <f>IFERROR(SUMIFS(#REF!,#REF!,$I103,#REF!,$R$7)/SUMIFS(#REF!,#REF!,$I103,#REF!,$R$7),"-")</f>
        <v>-</v>
      </c>
      <c r="M103" s="170" t="str">
        <f>IFERROR(SUMIFS(#REF!,#REF!,$I103,#REF!,$R$3)/SUMIFS(#REF!,#REF!,$I103,#REF!,$R$3),"-")</f>
        <v>-</v>
      </c>
      <c r="N103" s="170" t="str">
        <f>IFERROR(SUMIFS(#REF!,#REF!,$I103,#REF!,"&lt;="&amp;$R$2,#REF!,"&gt;="&amp;$S$2)/SUMIFS(#REF!,#REF!,$I103,#REF!,"&lt;="&amp;$R$2,#REF!,"&gt;="&amp;$S$2),"-")</f>
        <v>-</v>
      </c>
      <c r="O103" s="142"/>
      <c r="P103" s="140"/>
    </row>
    <row r="104" spans="1:16">
      <c r="A104" s="138"/>
      <c r="B104" s="142"/>
      <c r="C104" s="172" t="s">
        <v>186</v>
      </c>
      <c r="D104" s="166" t="s">
        <v>26</v>
      </c>
      <c r="E104" s="166" t="s">
        <v>187</v>
      </c>
      <c r="F104" s="173" t="s">
        <v>238</v>
      </c>
      <c r="G104" s="173" t="s">
        <v>238</v>
      </c>
      <c r="H104" s="173" t="s">
        <v>238</v>
      </c>
      <c r="I104" s="173" t="s">
        <v>238</v>
      </c>
      <c r="J104" s="168">
        <v>0.9</v>
      </c>
      <c r="K104" s="169" t="str">
        <f>IFERROR(SUMIFS(#REF!,#REF!,$I104,#REF!,$R$2)/SUMIFS(#REF!,#REF!,$I104,#REF!,$R$2),"-")</f>
        <v>-</v>
      </c>
      <c r="L104" s="169" t="str">
        <f>IFERROR(SUMIFS(#REF!,#REF!,$I104,#REF!,$R$7)/SUMIFS(#REF!,#REF!,$I104,#REF!,$R$7),"-")</f>
        <v>-</v>
      </c>
      <c r="M104" s="170" t="str">
        <f>IFERROR(SUMIFS(#REF!,#REF!,$I104,#REF!,$R$3)/SUMIFS(#REF!,#REF!,$I104,#REF!,$R$3),"-")</f>
        <v>-</v>
      </c>
      <c r="N104" s="170" t="str">
        <f>IFERROR(SUMIFS(#REF!,#REF!,$I104,#REF!,"&lt;="&amp;$R$2,#REF!,"&gt;="&amp;$S$2)/SUMIFS(#REF!,#REF!,$I104,#REF!,"&lt;="&amp;$R$2,#REF!,"&gt;="&amp;$S$2),"-")</f>
        <v>-</v>
      </c>
      <c r="O104" s="142"/>
      <c r="P104" s="140"/>
    </row>
    <row r="105" spans="1:16">
      <c r="A105" s="138"/>
      <c r="B105" s="142"/>
      <c r="C105" s="172" t="s">
        <v>186</v>
      </c>
      <c r="D105" s="166" t="s">
        <v>26</v>
      </c>
      <c r="E105" s="166" t="s">
        <v>187</v>
      </c>
      <c r="F105" s="173" t="s">
        <v>240</v>
      </c>
      <c r="G105" s="173" t="s">
        <v>240</v>
      </c>
      <c r="H105" s="173" t="s">
        <v>240</v>
      </c>
      <c r="I105" s="173" t="s">
        <v>240</v>
      </c>
      <c r="J105" s="168">
        <v>0.9</v>
      </c>
      <c r="K105" s="169" t="str">
        <f>IFERROR(SUMIFS(#REF!,#REF!,$I105,#REF!,$R$2)/SUMIFS(#REF!,#REF!,$I105,#REF!,$R$2),"-")</f>
        <v>-</v>
      </c>
      <c r="L105" s="169" t="str">
        <f>IFERROR(SUMIFS(#REF!,#REF!,$I105,#REF!,$R$7)/SUMIFS(#REF!,#REF!,$I105,#REF!,$R$7),"-")</f>
        <v>-</v>
      </c>
      <c r="M105" s="170" t="str">
        <f>IFERROR(SUMIFS(#REF!,#REF!,$I105,#REF!,$R$3)/SUMIFS(#REF!,#REF!,$I105,#REF!,$R$3),"-")</f>
        <v>-</v>
      </c>
      <c r="N105" s="170" t="str">
        <f>IFERROR(SUMIFS(#REF!,#REF!,$I105,#REF!,"&lt;="&amp;$R$2,#REF!,"&gt;="&amp;$S$2)/SUMIFS(#REF!,#REF!,$I105,#REF!,"&lt;="&amp;$R$2,#REF!,"&gt;="&amp;$S$2),"-")</f>
        <v>-</v>
      </c>
      <c r="O105" s="142"/>
      <c r="P105" s="140"/>
    </row>
    <row r="106" spans="1:16">
      <c r="A106" s="138"/>
      <c r="B106" s="142"/>
      <c r="C106" s="172" t="s">
        <v>186</v>
      </c>
      <c r="D106" s="166" t="s">
        <v>26</v>
      </c>
      <c r="E106" s="166" t="s">
        <v>187</v>
      </c>
      <c r="F106" s="173" t="s">
        <v>242</v>
      </c>
      <c r="G106" s="173" t="s">
        <v>242</v>
      </c>
      <c r="H106" s="173" t="s">
        <v>242</v>
      </c>
      <c r="I106" s="173" t="s">
        <v>242</v>
      </c>
      <c r="J106" s="168">
        <v>0.9</v>
      </c>
      <c r="K106" s="169" t="str">
        <f>IFERROR(SUMIFS(#REF!,#REF!,$I106,#REF!,$R$2)/SUMIFS(#REF!,#REF!,$I106,#REF!,$R$2),"-")</f>
        <v>-</v>
      </c>
      <c r="L106" s="169" t="str">
        <f>IFERROR(SUMIFS(#REF!,#REF!,$I106,#REF!,$R$7)/SUMIFS(#REF!,#REF!,$I106,#REF!,$R$7),"-")</f>
        <v>-</v>
      </c>
      <c r="M106" s="170" t="str">
        <f>IFERROR(SUMIFS(#REF!,#REF!,$I106,#REF!,$R$3)/SUMIFS(#REF!,#REF!,$I106,#REF!,$R$3),"-")</f>
        <v>-</v>
      </c>
      <c r="N106" s="170" t="str">
        <f>IFERROR(SUMIFS(#REF!,#REF!,$I106,#REF!,"&lt;="&amp;$R$2,#REF!,"&gt;="&amp;$S$2)/SUMIFS(#REF!,#REF!,$I106,#REF!,"&lt;="&amp;$R$2,#REF!,"&gt;="&amp;$S$2),"-")</f>
        <v>-</v>
      </c>
      <c r="O106" s="142"/>
      <c r="P106" s="140"/>
    </row>
    <row r="107" spans="1:16">
      <c r="A107" s="138"/>
      <c r="B107" s="142"/>
      <c r="C107" s="172" t="s">
        <v>186</v>
      </c>
      <c r="D107" s="166" t="s">
        <v>26</v>
      </c>
      <c r="E107" s="166" t="s">
        <v>187</v>
      </c>
      <c r="F107" s="173" t="s">
        <v>244</v>
      </c>
      <c r="G107" s="173" t="s">
        <v>244</v>
      </c>
      <c r="H107" s="173" t="s">
        <v>244</v>
      </c>
      <c r="I107" s="173" t="s">
        <v>244</v>
      </c>
      <c r="J107" s="168">
        <v>0.9</v>
      </c>
      <c r="K107" s="169" t="str">
        <f>IFERROR(SUMIFS(#REF!,#REF!,$I107,#REF!,$R$2)/SUMIFS(#REF!,#REF!,$I107,#REF!,$R$2),"-")</f>
        <v>-</v>
      </c>
      <c r="L107" s="169" t="str">
        <f>IFERROR(SUMIFS(#REF!,#REF!,$I107,#REF!,$R$7)/SUMIFS(#REF!,#REF!,$I107,#REF!,$R$7),"-")</f>
        <v>-</v>
      </c>
      <c r="M107" s="170" t="str">
        <f>IFERROR(SUMIFS(#REF!,#REF!,$I107,#REF!,$R$3)/SUMIFS(#REF!,#REF!,$I107,#REF!,$R$3),"-")</f>
        <v>-</v>
      </c>
      <c r="N107" s="170" t="str">
        <f>IFERROR(SUMIFS(#REF!,#REF!,$I107,#REF!,"&lt;="&amp;$R$2,#REF!,"&gt;="&amp;$S$2)/SUMIFS(#REF!,#REF!,$I107,#REF!,"&lt;="&amp;$R$2,#REF!,"&gt;="&amp;$S$2),"-")</f>
        <v>-</v>
      </c>
      <c r="O107" s="142"/>
      <c r="P107" s="140"/>
    </row>
    <row r="108" spans="1:16">
      <c r="A108" s="138"/>
      <c r="B108" s="142"/>
      <c r="C108" s="172" t="s">
        <v>186</v>
      </c>
      <c r="D108" s="166" t="s">
        <v>26</v>
      </c>
      <c r="E108" s="166" t="s">
        <v>187</v>
      </c>
      <c r="F108" s="173" t="s">
        <v>246</v>
      </c>
      <c r="G108" s="173" t="s">
        <v>246</v>
      </c>
      <c r="H108" s="173" t="s">
        <v>246</v>
      </c>
      <c r="I108" s="173" t="s">
        <v>246</v>
      </c>
      <c r="J108" s="168">
        <v>0.9</v>
      </c>
      <c r="K108" s="169" t="str">
        <f>IFERROR(SUMIFS(#REF!,#REF!,$I108,#REF!,$R$2)/SUMIFS(#REF!,#REF!,$I108,#REF!,$R$2),"-")</f>
        <v>-</v>
      </c>
      <c r="L108" s="169" t="str">
        <f>IFERROR(SUMIFS(#REF!,#REF!,$I108,#REF!,$R$7)/SUMIFS(#REF!,#REF!,$I108,#REF!,$R$7),"-")</f>
        <v>-</v>
      </c>
      <c r="M108" s="170" t="str">
        <f>IFERROR(SUMIFS(#REF!,#REF!,$I108,#REF!,$R$3)/SUMIFS(#REF!,#REF!,$I108,#REF!,$R$3),"-")</f>
        <v>-</v>
      </c>
      <c r="N108" s="170" t="str">
        <f>IFERROR(SUMIFS(#REF!,#REF!,$I108,#REF!,"&lt;="&amp;$R$2,#REF!,"&gt;="&amp;$S$2)/SUMIFS(#REF!,#REF!,$I108,#REF!,"&lt;="&amp;$R$2,#REF!,"&gt;="&amp;$S$2),"-")</f>
        <v>-</v>
      </c>
      <c r="O108" s="142"/>
      <c r="P108" s="140"/>
    </row>
    <row r="109" spans="1:16">
      <c r="A109" s="138"/>
      <c r="B109" s="142"/>
      <c r="C109" s="172" t="s">
        <v>186</v>
      </c>
      <c r="D109" s="166" t="s">
        <v>26</v>
      </c>
      <c r="E109" s="166" t="s">
        <v>187</v>
      </c>
      <c r="F109" s="173" t="s">
        <v>248</v>
      </c>
      <c r="G109" s="173" t="s">
        <v>248</v>
      </c>
      <c r="H109" s="173" t="s">
        <v>248</v>
      </c>
      <c r="I109" s="173" t="s">
        <v>248</v>
      </c>
      <c r="J109" s="168">
        <v>0.9</v>
      </c>
      <c r="K109" s="169" t="str">
        <f>IFERROR(SUMIFS(#REF!,#REF!,$I109,#REF!,$R$2)/SUMIFS(#REF!,#REF!,$I109,#REF!,$R$2),"-")</f>
        <v>-</v>
      </c>
      <c r="L109" s="169" t="str">
        <f>IFERROR(SUMIFS(#REF!,#REF!,$I109,#REF!,$R$7)/SUMIFS(#REF!,#REF!,$I109,#REF!,$R$7),"-")</f>
        <v>-</v>
      </c>
      <c r="M109" s="170" t="str">
        <f>IFERROR(SUMIFS(#REF!,#REF!,$I109,#REF!,$R$3)/SUMIFS(#REF!,#REF!,$I109,#REF!,$R$3),"-")</f>
        <v>-</v>
      </c>
      <c r="N109" s="170" t="str">
        <f>IFERROR(SUMIFS(#REF!,#REF!,$I109,#REF!,"&lt;="&amp;$R$2,#REF!,"&gt;="&amp;$S$2)/SUMIFS(#REF!,#REF!,$I109,#REF!,"&lt;="&amp;$R$2,#REF!,"&gt;="&amp;$S$2),"-")</f>
        <v>-</v>
      </c>
      <c r="O109" s="142"/>
      <c r="P109" s="140"/>
    </row>
    <row r="110" spans="1:16">
      <c r="A110" s="138"/>
      <c r="B110" s="142"/>
      <c r="C110" s="172" t="s">
        <v>186</v>
      </c>
      <c r="D110" s="166" t="s">
        <v>26</v>
      </c>
      <c r="E110" s="166" t="s">
        <v>187</v>
      </c>
      <c r="F110" s="173" t="s">
        <v>250</v>
      </c>
      <c r="G110" s="173" t="s">
        <v>250</v>
      </c>
      <c r="H110" s="173" t="s">
        <v>250</v>
      </c>
      <c r="I110" s="173" t="s">
        <v>250</v>
      </c>
      <c r="J110" s="168">
        <v>0.9</v>
      </c>
      <c r="K110" s="169" t="str">
        <f>IFERROR(SUMIFS(#REF!,#REF!,$I110,#REF!,$R$2)/SUMIFS(#REF!,#REF!,$I110,#REF!,$R$2),"-")</f>
        <v>-</v>
      </c>
      <c r="L110" s="169" t="str">
        <f>IFERROR(SUMIFS(#REF!,#REF!,$I110,#REF!,$R$7)/SUMIFS(#REF!,#REF!,$I110,#REF!,$R$7),"-")</f>
        <v>-</v>
      </c>
      <c r="M110" s="170" t="str">
        <f>IFERROR(SUMIFS(#REF!,#REF!,$I110,#REF!,$R$3)/SUMIFS(#REF!,#REF!,$I110,#REF!,$R$3),"-")</f>
        <v>-</v>
      </c>
      <c r="N110" s="170" t="str">
        <f>IFERROR(SUMIFS(#REF!,#REF!,$I110,#REF!,"&lt;="&amp;$R$2,#REF!,"&gt;="&amp;$S$2)/SUMIFS(#REF!,#REF!,$I110,#REF!,"&lt;="&amp;$R$2,#REF!,"&gt;="&amp;$S$2),"-")</f>
        <v>-</v>
      </c>
      <c r="O110" s="142"/>
      <c r="P110" s="140"/>
    </row>
    <row r="111" spans="1:16">
      <c r="A111" s="138"/>
      <c r="B111" s="142"/>
      <c r="C111" s="172" t="s">
        <v>186</v>
      </c>
      <c r="D111" s="166" t="s">
        <v>235</v>
      </c>
      <c r="E111" s="166" t="s">
        <v>187</v>
      </c>
      <c r="F111" s="173" t="s">
        <v>251</v>
      </c>
      <c r="G111" s="173" t="s">
        <v>251</v>
      </c>
      <c r="H111" s="173" t="s">
        <v>251</v>
      </c>
      <c r="I111" s="173" t="s">
        <v>251</v>
      </c>
      <c r="J111" s="168">
        <v>0.9</v>
      </c>
      <c r="K111" s="169" t="str">
        <f>IFERROR(SUMIFS(#REF!,#REF!,$I111,#REF!,$R$2)/SUMIFS(#REF!,#REF!,$I111,#REF!,$R$2),"-")</f>
        <v>-</v>
      </c>
      <c r="L111" s="169" t="str">
        <f>IFERROR(SUMIFS(#REF!,#REF!,$I111,#REF!,$R$7)/SUMIFS(#REF!,#REF!,$I111,#REF!,$R$7),"-")</f>
        <v>-</v>
      </c>
      <c r="M111" s="170" t="str">
        <f>IFERROR(SUMIFS(#REF!,#REF!,$I111,#REF!,$R$3)/SUMIFS(#REF!,#REF!,$I111,#REF!,$R$3),"-")</f>
        <v>-</v>
      </c>
      <c r="N111" s="170" t="str">
        <f>IFERROR(SUMIFS(#REF!,#REF!,$I111,#REF!,"&lt;="&amp;$R$2,#REF!,"&gt;="&amp;$S$2)/SUMIFS(#REF!,#REF!,$I111,#REF!,"&lt;="&amp;$R$2,#REF!,"&gt;="&amp;$S$2),"-")</f>
        <v>-</v>
      </c>
      <c r="O111" s="142"/>
      <c r="P111" s="140"/>
    </row>
    <row r="112" spans="1:16">
      <c r="A112" s="138"/>
      <c r="B112" s="142"/>
      <c r="C112" s="172" t="s">
        <v>186</v>
      </c>
      <c r="D112" s="166" t="s">
        <v>26</v>
      </c>
      <c r="E112" s="166" t="s">
        <v>187</v>
      </c>
      <c r="F112" s="173" t="s">
        <v>253</v>
      </c>
      <c r="G112" s="173" t="s">
        <v>253</v>
      </c>
      <c r="H112" s="173" t="s">
        <v>253</v>
      </c>
      <c r="I112" s="173" t="s">
        <v>253</v>
      </c>
      <c r="J112" s="168">
        <v>0.9</v>
      </c>
      <c r="K112" s="169" t="str">
        <f>IFERROR(SUMIFS(#REF!,#REF!,$I112,#REF!,$R$2)/SUMIFS(#REF!,#REF!,$I112,#REF!,$R$2),"-")</f>
        <v>-</v>
      </c>
      <c r="L112" s="169" t="str">
        <f>IFERROR(SUMIFS(#REF!,#REF!,$I112,#REF!,$R$7)/SUMIFS(#REF!,#REF!,$I112,#REF!,$R$7),"-")</f>
        <v>-</v>
      </c>
      <c r="M112" s="170" t="str">
        <f>IFERROR(SUMIFS(#REF!,#REF!,$I112,#REF!,$R$3)/SUMIFS(#REF!,#REF!,$I112,#REF!,$R$3),"-")</f>
        <v>-</v>
      </c>
      <c r="N112" s="170" t="str">
        <f>IFERROR(SUMIFS(#REF!,#REF!,$I112,#REF!,"&lt;="&amp;$R$2,#REF!,"&gt;="&amp;$S$2)/SUMIFS(#REF!,#REF!,$I112,#REF!,"&lt;="&amp;$R$2,#REF!,"&gt;="&amp;$S$2),"-")</f>
        <v>-</v>
      </c>
      <c r="O112" s="142"/>
      <c r="P112" s="140"/>
    </row>
    <row r="113" spans="1:16">
      <c r="A113" s="138"/>
      <c r="B113" s="142"/>
      <c r="C113" s="172" t="s">
        <v>186</v>
      </c>
      <c r="D113" s="166" t="s">
        <v>26</v>
      </c>
      <c r="E113" s="166" t="s">
        <v>187</v>
      </c>
      <c r="F113" s="173" t="s">
        <v>255</v>
      </c>
      <c r="G113" s="173" t="s">
        <v>255</v>
      </c>
      <c r="H113" s="173" t="s">
        <v>255</v>
      </c>
      <c r="I113" s="173" t="s">
        <v>255</v>
      </c>
      <c r="J113" s="168">
        <v>0.9</v>
      </c>
      <c r="K113" s="169" t="str">
        <f>IFERROR(SUMIFS(#REF!,#REF!,$I113,#REF!,$R$2)/SUMIFS(#REF!,#REF!,$I113,#REF!,$R$2),"-")</f>
        <v>-</v>
      </c>
      <c r="L113" s="169" t="str">
        <f>IFERROR(SUMIFS(#REF!,#REF!,$I113,#REF!,$R$7)/SUMIFS(#REF!,#REF!,$I113,#REF!,$R$7),"-")</f>
        <v>-</v>
      </c>
      <c r="M113" s="170" t="str">
        <f>IFERROR(SUMIFS(#REF!,#REF!,$I113,#REF!,$R$3)/SUMIFS(#REF!,#REF!,$I113,#REF!,$R$3),"-")</f>
        <v>-</v>
      </c>
      <c r="N113" s="170" t="str">
        <f>IFERROR(SUMIFS(#REF!,#REF!,$I113,#REF!,"&lt;="&amp;$R$2,#REF!,"&gt;="&amp;$S$2)/SUMIFS(#REF!,#REF!,$I113,#REF!,"&lt;="&amp;$R$2,#REF!,"&gt;="&amp;$S$2),"-")</f>
        <v>-</v>
      </c>
      <c r="O113" s="142"/>
      <c r="P113" s="140"/>
    </row>
    <row r="114" spans="1:16">
      <c r="A114" s="138"/>
      <c r="B114" s="142"/>
      <c r="C114" s="172" t="s">
        <v>186</v>
      </c>
      <c r="D114" s="166" t="s">
        <v>26</v>
      </c>
      <c r="E114" s="166" t="s">
        <v>187</v>
      </c>
      <c r="F114" s="173" t="s">
        <v>257</v>
      </c>
      <c r="G114" s="173" t="s">
        <v>257</v>
      </c>
      <c r="H114" s="173" t="s">
        <v>257</v>
      </c>
      <c r="I114" s="173" t="s">
        <v>257</v>
      </c>
      <c r="J114" s="168">
        <v>0.9</v>
      </c>
      <c r="K114" s="169" t="str">
        <f>IFERROR(SUMIFS(#REF!,#REF!,$I114,#REF!,$R$2)/SUMIFS(#REF!,#REF!,$I114,#REF!,$R$2),"-")</f>
        <v>-</v>
      </c>
      <c r="L114" s="169" t="str">
        <f>IFERROR(SUMIFS(#REF!,#REF!,$I114,#REF!,$R$7)/SUMIFS(#REF!,#REF!,$I114,#REF!,$R$7),"-")</f>
        <v>-</v>
      </c>
      <c r="M114" s="170" t="str">
        <f>IFERROR(SUMIFS(#REF!,#REF!,$I114,#REF!,$R$3)/SUMIFS(#REF!,#REF!,$I114,#REF!,$R$3),"-")</f>
        <v>-</v>
      </c>
      <c r="N114" s="170" t="str">
        <f>IFERROR(SUMIFS(#REF!,#REF!,$I114,#REF!,"&lt;="&amp;$R$2,#REF!,"&gt;="&amp;$S$2)/SUMIFS(#REF!,#REF!,$I114,#REF!,"&lt;="&amp;$R$2,#REF!,"&gt;="&amp;$S$2),"-")</f>
        <v>-</v>
      </c>
      <c r="O114" s="142"/>
      <c r="P114" s="140"/>
    </row>
    <row r="115" spans="1:16">
      <c r="A115" s="138"/>
      <c r="B115" s="142"/>
      <c r="C115" s="172" t="s">
        <v>186</v>
      </c>
      <c r="D115" s="166" t="s">
        <v>26</v>
      </c>
      <c r="E115" s="166" t="s">
        <v>187</v>
      </c>
      <c r="F115" s="173" t="s">
        <v>258</v>
      </c>
      <c r="G115" s="173" t="s">
        <v>258</v>
      </c>
      <c r="H115" s="173" t="s">
        <v>258</v>
      </c>
      <c r="I115" s="173" t="s">
        <v>258</v>
      </c>
      <c r="J115" s="168">
        <v>0.9</v>
      </c>
      <c r="K115" s="169" t="str">
        <f>IFERROR(SUMIFS(#REF!,#REF!,$I115,#REF!,$R$2)/SUMIFS(#REF!,#REF!,$I115,#REF!,$R$2),"-")</f>
        <v>-</v>
      </c>
      <c r="L115" s="169" t="str">
        <f>IFERROR(SUMIFS(#REF!,#REF!,$I115,#REF!,$R$7)/SUMIFS(#REF!,#REF!,$I115,#REF!,$R$7),"-")</f>
        <v>-</v>
      </c>
      <c r="M115" s="170" t="str">
        <f>IFERROR(SUMIFS(#REF!,#REF!,$I115,#REF!,$R$3)/SUMIFS(#REF!,#REF!,$I115,#REF!,$R$3),"-")</f>
        <v>-</v>
      </c>
      <c r="N115" s="170" t="str">
        <f>IFERROR(SUMIFS(#REF!,#REF!,$I115,#REF!,"&lt;="&amp;$R$2,#REF!,"&gt;="&amp;$S$2)/SUMIFS(#REF!,#REF!,$I115,#REF!,"&lt;="&amp;$R$2,#REF!,"&gt;="&amp;$S$2),"-")</f>
        <v>-</v>
      </c>
      <c r="O115" s="142"/>
      <c r="P115" s="140"/>
    </row>
    <row r="116" spans="1:16">
      <c r="A116" s="138"/>
      <c r="B116" s="142"/>
      <c r="C116" s="172" t="s">
        <v>186</v>
      </c>
      <c r="D116" s="166" t="s">
        <v>26</v>
      </c>
      <c r="E116" s="166" t="s">
        <v>187</v>
      </c>
      <c r="F116" s="173" t="s">
        <v>260</v>
      </c>
      <c r="G116" s="173" t="s">
        <v>260</v>
      </c>
      <c r="H116" s="173" t="s">
        <v>260</v>
      </c>
      <c r="I116" s="173" t="s">
        <v>260</v>
      </c>
      <c r="J116" s="168">
        <v>0.9</v>
      </c>
      <c r="K116" s="169" t="str">
        <f>IFERROR(SUMIFS(#REF!,#REF!,$I116,#REF!,$R$2)/SUMIFS(#REF!,#REF!,$I116,#REF!,$R$2),"-")</f>
        <v>-</v>
      </c>
      <c r="L116" s="169" t="str">
        <f>IFERROR(SUMIFS(#REF!,#REF!,$I116,#REF!,$R$7)/SUMIFS(#REF!,#REF!,$I116,#REF!,$R$7),"-")</f>
        <v>-</v>
      </c>
      <c r="M116" s="170" t="str">
        <f>IFERROR(SUMIFS(#REF!,#REF!,$I116,#REF!,$R$3)/SUMIFS(#REF!,#REF!,$I116,#REF!,$R$3),"-")</f>
        <v>-</v>
      </c>
      <c r="N116" s="170" t="str">
        <f>IFERROR(SUMIFS(#REF!,#REF!,$I116,#REF!,"&lt;="&amp;$R$2,#REF!,"&gt;="&amp;$S$2)/SUMIFS(#REF!,#REF!,$I116,#REF!,"&lt;="&amp;$R$2,#REF!,"&gt;="&amp;$S$2),"-")</f>
        <v>-</v>
      </c>
      <c r="O116" s="142"/>
      <c r="P116" s="140"/>
    </row>
    <row r="117" spans="1:16">
      <c r="A117" s="138"/>
      <c r="B117" s="142"/>
      <c r="C117" s="172" t="s">
        <v>186</v>
      </c>
      <c r="D117" s="166" t="s">
        <v>26</v>
      </c>
      <c r="E117" s="166" t="s">
        <v>187</v>
      </c>
      <c r="F117" s="173" t="s">
        <v>262</v>
      </c>
      <c r="G117" s="173" t="s">
        <v>262</v>
      </c>
      <c r="H117" s="173" t="s">
        <v>262</v>
      </c>
      <c r="I117" s="173" t="s">
        <v>262</v>
      </c>
      <c r="J117" s="168">
        <v>0.9</v>
      </c>
      <c r="K117" s="169" t="str">
        <f>IFERROR(SUMIFS(#REF!,#REF!,$I117,#REF!,$R$2)/SUMIFS(#REF!,#REF!,$I117,#REF!,$R$2),"-")</f>
        <v>-</v>
      </c>
      <c r="L117" s="169" t="str">
        <f>IFERROR(SUMIFS(#REF!,#REF!,$I117,#REF!,$R$7)/SUMIFS(#REF!,#REF!,$I117,#REF!,$R$7),"-")</f>
        <v>-</v>
      </c>
      <c r="M117" s="170" t="str">
        <f>IFERROR(SUMIFS(#REF!,#REF!,$I117,#REF!,$R$3)/SUMIFS(#REF!,#REF!,$I117,#REF!,$R$3),"-")</f>
        <v>-</v>
      </c>
      <c r="N117" s="170" t="str">
        <f>IFERROR(SUMIFS(#REF!,#REF!,$I117,#REF!,"&lt;="&amp;$R$2,#REF!,"&gt;="&amp;$S$2)/SUMIFS(#REF!,#REF!,$I117,#REF!,"&lt;="&amp;$R$2,#REF!,"&gt;="&amp;$S$2),"-")</f>
        <v>-</v>
      </c>
      <c r="O117" s="142"/>
      <c r="P117" s="140"/>
    </row>
    <row r="118" spans="1:16">
      <c r="A118" s="138"/>
      <c r="B118" s="142"/>
      <c r="C118" s="172" t="s">
        <v>186</v>
      </c>
      <c r="D118" s="166" t="s">
        <v>26</v>
      </c>
      <c r="E118" s="166" t="s">
        <v>187</v>
      </c>
      <c r="F118" s="173" t="s">
        <v>264</v>
      </c>
      <c r="G118" s="173" t="s">
        <v>264</v>
      </c>
      <c r="H118" s="173" t="s">
        <v>264</v>
      </c>
      <c r="I118" s="173" t="s">
        <v>264</v>
      </c>
      <c r="J118" s="168">
        <v>0.9</v>
      </c>
      <c r="K118" s="169" t="str">
        <f>IFERROR(SUMIFS(#REF!,#REF!,$I118,#REF!,$R$2)/SUMIFS(#REF!,#REF!,$I118,#REF!,$R$2),"-")</f>
        <v>-</v>
      </c>
      <c r="L118" s="169" t="str">
        <f>IFERROR(SUMIFS(#REF!,#REF!,$I118,#REF!,$R$7)/SUMIFS(#REF!,#REF!,$I118,#REF!,$R$7),"-")</f>
        <v>-</v>
      </c>
      <c r="M118" s="170" t="str">
        <f>IFERROR(SUMIFS(#REF!,#REF!,$I118,#REF!,$R$3)/SUMIFS(#REF!,#REF!,$I118,#REF!,$R$3),"-")</f>
        <v>-</v>
      </c>
      <c r="N118" s="170" t="str">
        <f>IFERROR(SUMIFS(#REF!,#REF!,$I118,#REF!,"&lt;="&amp;$R$2,#REF!,"&gt;="&amp;$S$2)/SUMIFS(#REF!,#REF!,$I118,#REF!,"&lt;="&amp;$R$2,#REF!,"&gt;="&amp;$S$2),"-")</f>
        <v>-</v>
      </c>
      <c r="O118" s="142"/>
      <c r="P118" s="140"/>
    </row>
    <row r="119" spans="1:16">
      <c r="A119" s="138"/>
      <c r="B119" s="142"/>
      <c r="C119" s="172" t="s">
        <v>186</v>
      </c>
      <c r="D119" s="166" t="s">
        <v>26</v>
      </c>
      <c r="E119" s="166" t="s">
        <v>187</v>
      </c>
      <c r="F119" s="173" t="s">
        <v>266</v>
      </c>
      <c r="G119" s="173" t="s">
        <v>266</v>
      </c>
      <c r="H119" s="173" t="s">
        <v>266</v>
      </c>
      <c r="I119" s="173" t="s">
        <v>266</v>
      </c>
      <c r="J119" s="168">
        <v>0.9</v>
      </c>
      <c r="K119" s="169" t="str">
        <f>IFERROR(SUMIFS(#REF!,#REF!,$I119,#REF!,$R$2)/SUMIFS(#REF!,#REF!,$I119,#REF!,$R$2),"-")</f>
        <v>-</v>
      </c>
      <c r="L119" s="169" t="str">
        <f>IFERROR(SUMIFS(#REF!,#REF!,$I119,#REF!,$R$7)/SUMIFS(#REF!,#REF!,$I119,#REF!,$R$7),"-")</f>
        <v>-</v>
      </c>
      <c r="M119" s="170" t="str">
        <f>IFERROR(SUMIFS(#REF!,#REF!,$I119,#REF!,$R$3)/SUMIFS(#REF!,#REF!,$I119,#REF!,$R$3),"-")</f>
        <v>-</v>
      </c>
      <c r="N119" s="170" t="str">
        <f>IFERROR(SUMIFS(#REF!,#REF!,$I119,#REF!,"&lt;="&amp;$R$2,#REF!,"&gt;="&amp;$S$2)/SUMIFS(#REF!,#REF!,$I119,#REF!,"&lt;="&amp;$R$2,#REF!,"&gt;="&amp;$S$2),"-")</f>
        <v>-</v>
      </c>
      <c r="O119" s="142"/>
      <c r="P119" s="140"/>
    </row>
    <row r="120" spans="1:16">
      <c r="A120" s="138"/>
      <c r="B120" s="142"/>
      <c r="C120" s="172" t="s">
        <v>186</v>
      </c>
      <c r="D120" s="166" t="s">
        <v>26</v>
      </c>
      <c r="E120" s="166" t="s">
        <v>187</v>
      </c>
      <c r="F120" s="173" t="s">
        <v>268</v>
      </c>
      <c r="G120" s="173" t="s">
        <v>268</v>
      </c>
      <c r="H120" s="173" t="s">
        <v>268</v>
      </c>
      <c r="I120" s="173" t="s">
        <v>268</v>
      </c>
      <c r="J120" s="168">
        <v>0.9</v>
      </c>
      <c r="K120" s="169" t="str">
        <f>IFERROR(SUMIFS(#REF!,#REF!,$I120,#REF!,$R$2)/SUMIFS(#REF!,#REF!,$I120,#REF!,$R$2),"-")</f>
        <v>-</v>
      </c>
      <c r="L120" s="169" t="str">
        <f>IFERROR(SUMIFS(#REF!,#REF!,$I120,#REF!,$R$7)/SUMIFS(#REF!,#REF!,$I120,#REF!,$R$7),"-")</f>
        <v>-</v>
      </c>
      <c r="M120" s="170" t="str">
        <f>IFERROR(SUMIFS(#REF!,#REF!,$I120,#REF!,$R$3)/SUMIFS(#REF!,#REF!,$I120,#REF!,$R$3),"-")</f>
        <v>-</v>
      </c>
      <c r="N120" s="170" t="str">
        <f>IFERROR(SUMIFS(#REF!,#REF!,$I120,#REF!,"&lt;="&amp;$R$2,#REF!,"&gt;="&amp;$S$2)/SUMIFS(#REF!,#REF!,$I120,#REF!,"&lt;="&amp;$R$2,#REF!,"&gt;="&amp;$S$2),"-")</f>
        <v>-</v>
      </c>
      <c r="O120" s="142"/>
      <c r="P120" s="140"/>
    </row>
    <row r="121" spans="1:16">
      <c r="A121" s="138"/>
      <c r="B121" s="142"/>
      <c r="C121" s="172" t="s">
        <v>186</v>
      </c>
      <c r="D121" s="166" t="s">
        <v>26</v>
      </c>
      <c r="E121" s="166" t="s">
        <v>187</v>
      </c>
      <c r="F121" s="173" t="s">
        <v>270</v>
      </c>
      <c r="G121" s="173" t="s">
        <v>270</v>
      </c>
      <c r="H121" s="173" t="s">
        <v>270</v>
      </c>
      <c r="I121" s="173" t="s">
        <v>270</v>
      </c>
      <c r="J121" s="168">
        <v>0.9</v>
      </c>
      <c r="K121" s="169" t="str">
        <f>IFERROR(SUMIFS(#REF!,#REF!,$I121,#REF!,$R$2)/SUMIFS(#REF!,#REF!,$I121,#REF!,$R$2),"-")</f>
        <v>-</v>
      </c>
      <c r="L121" s="169" t="str">
        <f>IFERROR(SUMIFS(#REF!,#REF!,$I121,#REF!,$R$7)/SUMIFS(#REF!,#REF!,$I121,#REF!,$R$7),"-")</f>
        <v>-</v>
      </c>
      <c r="M121" s="170" t="str">
        <f>IFERROR(SUMIFS(#REF!,#REF!,$I121,#REF!,$R$3)/SUMIFS(#REF!,#REF!,$I121,#REF!,$R$3),"-")</f>
        <v>-</v>
      </c>
      <c r="N121" s="170" t="str">
        <f>IFERROR(SUMIFS(#REF!,#REF!,$I121,#REF!,"&lt;="&amp;$R$2,#REF!,"&gt;="&amp;$S$2)/SUMIFS(#REF!,#REF!,$I121,#REF!,"&lt;="&amp;$R$2,#REF!,"&gt;="&amp;$S$2),"-")</f>
        <v>-</v>
      </c>
      <c r="O121" s="142"/>
      <c r="P121" s="140"/>
    </row>
    <row r="122" spans="1:16">
      <c r="A122" s="138"/>
      <c r="B122" s="142"/>
      <c r="C122" s="172" t="s">
        <v>186</v>
      </c>
      <c r="D122" s="166" t="s">
        <v>26</v>
      </c>
      <c r="E122" s="166" t="s">
        <v>187</v>
      </c>
      <c r="F122" s="173" t="s">
        <v>272</v>
      </c>
      <c r="G122" s="173" t="s">
        <v>272</v>
      </c>
      <c r="H122" s="173" t="s">
        <v>272</v>
      </c>
      <c r="I122" s="173" t="s">
        <v>272</v>
      </c>
      <c r="J122" s="168">
        <v>0.9</v>
      </c>
      <c r="K122" s="169" t="str">
        <f>IFERROR(SUMIFS(#REF!,#REF!,$I122,#REF!,$R$2)/SUMIFS(#REF!,#REF!,$I122,#REF!,$R$2),"-")</f>
        <v>-</v>
      </c>
      <c r="L122" s="169" t="str">
        <f>IFERROR(SUMIFS(#REF!,#REF!,$I122,#REF!,$R$7)/SUMIFS(#REF!,#REF!,$I122,#REF!,$R$7),"-")</f>
        <v>-</v>
      </c>
      <c r="M122" s="170" t="str">
        <f>IFERROR(SUMIFS(#REF!,#REF!,$I122,#REF!,$R$3)/SUMIFS(#REF!,#REF!,$I122,#REF!,$R$3),"-")</f>
        <v>-</v>
      </c>
      <c r="N122" s="170" t="str">
        <f>IFERROR(SUMIFS(#REF!,#REF!,$I122,#REF!,"&lt;="&amp;$R$2,#REF!,"&gt;="&amp;$S$2)/SUMIFS(#REF!,#REF!,$I122,#REF!,"&lt;="&amp;$R$2,#REF!,"&gt;="&amp;$S$2),"-")</f>
        <v>-</v>
      </c>
      <c r="O122" s="142"/>
      <c r="P122" s="140"/>
    </row>
    <row r="123" spans="1:16">
      <c r="A123" s="138"/>
      <c r="B123" s="142"/>
      <c r="C123" s="172" t="s">
        <v>186</v>
      </c>
      <c r="D123" s="166" t="s">
        <v>26</v>
      </c>
      <c r="E123" s="166" t="s">
        <v>187</v>
      </c>
      <c r="F123" s="173" t="s">
        <v>274</v>
      </c>
      <c r="G123" s="173" t="s">
        <v>274</v>
      </c>
      <c r="H123" s="173" t="s">
        <v>274</v>
      </c>
      <c r="I123" s="173" t="s">
        <v>274</v>
      </c>
      <c r="J123" s="168">
        <v>0.9</v>
      </c>
      <c r="K123" s="169" t="str">
        <f>IFERROR(SUMIFS(#REF!,#REF!,$I123,#REF!,$R$2)/SUMIFS(#REF!,#REF!,$I123,#REF!,$R$2),"-")</f>
        <v>-</v>
      </c>
      <c r="L123" s="169" t="str">
        <f>IFERROR(SUMIFS(#REF!,#REF!,$I123,#REF!,$R$7)/SUMIFS(#REF!,#REF!,$I123,#REF!,$R$7),"-")</f>
        <v>-</v>
      </c>
      <c r="M123" s="170" t="str">
        <f>IFERROR(SUMIFS(#REF!,#REF!,$I123,#REF!,$R$3)/SUMIFS(#REF!,#REF!,$I123,#REF!,$R$3),"-")</f>
        <v>-</v>
      </c>
      <c r="N123" s="170" t="str">
        <f>IFERROR(SUMIFS(#REF!,#REF!,$I123,#REF!,"&lt;="&amp;$R$2,#REF!,"&gt;="&amp;$S$2)/SUMIFS(#REF!,#REF!,$I123,#REF!,"&lt;="&amp;$R$2,#REF!,"&gt;="&amp;$S$2),"-")</f>
        <v>-</v>
      </c>
      <c r="O123" s="142"/>
      <c r="P123" s="140"/>
    </row>
    <row r="124" spans="1:16">
      <c r="A124" s="138"/>
      <c r="B124" s="142"/>
      <c r="C124" s="172" t="s">
        <v>186</v>
      </c>
      <c r="D124" s="166" t="s">
        <v>26</v>
      </c>
      <c r="E124" s="166" t="s">
        <v>187</v>
      </c>
      <c r="F124" s="173" t="s">
        <v>276</v>
      </c>
      <c r="G124" s="173" t="s">
        <v>276</v>
      </c>
      <c r="H124" s="173" t="s">
        <v>276</v>
      </c>
      <c r="I124" s="173" t="s">
        <v>276</v>
      </c>
      <c r="J124" s="168">
        <v>0.9</v>
      </c>
      <c r="K124" s="169" t="str">
        <f>IFERROR(SUMIFS(#REF!,#REF!,$I124,#REF!,$R$2)/SUMIFS(#REF!,#REF!,$I124,#REF!,$R$2),"-")</f>
        <v>-</v>
      </c>
      <c r="L124" s="169" t="str">
        <f>IFERROR(SUMIFS(#REF!,#REF!,$I124,#REF!,$R$7)/SUMIFS(#REF!,#REF!,$I124,#REF!,$R$7),"-")</f>
        <v>-</v>
      </c>
      <c r="M124" s="170" t="str">
        <f>IFERROR(SUMIFS(#REF!,#REF!,$I124,#REF!,$R$3)/SUMIFS(#REF!,#REF!,$I124,#REF!,$R$3),"-")</f>
        <v>-</v>
      </c>
      <c r="N124" s="170" t="str">
        <f>IFERROR(SUMIFS(#REF!,#REF!,$I124,#REF!,"&lt;="&amp;$R$2,#REF!,"&gt;="&amp;$S$2)/SUMIFS(#REF!,#REF!,$I124,#REF!,"&lt;="&amp;$R$2,#REF!,"&gt;="&amp;$S$2),"-")</f>
        <v>-</v>
      </c>
      <c r="O124" s="142"/>
      <c r="P124" s="140"/>
    </row>
    <row r="125" spans="1:16">
      <c r="A125" s="138"/>
      <c r="B125" s="142"/>
      <c r="C125" s="172" t="s">
        <v>186</v>
      </c>
      <c r="D125" s="166" t="s">
        <v>26</v>
      </c>
      <c r="E125" s="166" t="s">
        <v>187</v>
      </c>
      <c r="F125" s="173" t="s">
        <v>278</v>
      </c>
      <c r="G125" s="173" t="s">
        <v>278</v>
      </c>
      <c r="H125" s="173" t="s">
        <v>278</v>
      </c>
      <c r="I125" s="173" t="s">
        <v>278</v>
      </c>
      <c r="J125" s="168">
        <v>0.9</v>
      </c>
      <c r="K125" s="169" t="str">
        <f>IFERROR(SUMIFS(#REF!,#REF!,$I125,#REF!,$R$2)/SUMIFS(#REF!,#REF!,$I125,#REF!,$R$2),"-")</f>
        <v>-</v>
      </c>
      <c r="L125" s="169" t="str">
        <f>IFERROR(SUMIFS(#REF!,#REF!,$I125,#REF!,$R$7)/SUMIFS(#REF!,#REF!,$I125,#REF!,$R$7),"-")</f>
        <v>-</v>
      </c>
      <c r="M125" s="170" t="str">
        <f>IFERROR(SUMIFS(#REF!,#REF!,$I125,#REF!,$R$3)/SUMIFS(#REF!,#REF!,$I125,#REF!,$R$3),"-")</f>
        <v>-</v>
      </c>
      <c r="N125" s="170" t="str">
        <f>IFERROR(SUMIFS(#REF!,#REF!,$I125,#REF!,"&lt;="&amp;$R$2,#REF!,"&gt;="&amp;$S$2)/SUMIFS(#REF!,#REF!,$I125,#REF!,"&lt;="&amp;$R$2,#REF!,"&gt;="&amp;$S$2),"-")</f>
        <v>-</v>
      </c>
      <c r="O125" s="142"/>
      <c r="P125" s="140"/>
    </row>
    <row r="126" spans="1:16">
      <c r="A126" s="138"/>
      <c r="B126" s="142"/>
      <c r="C126" s="172" t="s">
        <v>186</v>
      </c>
      <c r="D126" s="166" t="s">
        <v>26</v>
      </c>
      <c r="E126" s="166" t="s">
        <v>187</v>
      </c>
      <c r="F126" s="173" t="s">
        <v>280</v>
      </c>
      <c r="G126" s="173" t="s">
        <v>280</v>
      </c>
      <c r="H126" s="173" t="s">
        <v>280</v>
      </c>
      <c r="I126" s="173" t="s">
        <v>280</v>
      </c>
      <c r="J126" s="168">
        <v>0.9</v>
      </c>
      <c r="K126" s="169" t="str">
        <f>IFERROR(SUMIFS(#REF!,#REF!,$I126,#REF!,$R$2)/SUMIFS(#REF!,#REF!,$I126,#REF!,$R$2),"-")</f>
        <v>-</v>
      </c>
      <c r="L126" s="169" t="str">
        <f>IFERROR(SUMIFS(#REF!,#REF!,$I126,#REF!,$R$7)/SUMIFS(#REF!,#REF!,$I126,#REF!,$R$7),"-")</f>
        <v>-</v>
      </c>
      <c r="M126" s="170" t="str">
        <f>IFERROR(SUMIFS(#REF!,#REF!,$I126,#REF!,$R$3)/SUMIFS(#REF!,#REF!,$I126,#REF!,$R$3),"-")</f>
        <v>-</v>
      </c>
      <c r="N126" s="170" t="str">
        <f>IFERROR(SUMIFS(#REF!,#REF!,$I126,#REF!,"&lt;="&amp;$R$2,#REF!,"&gt;="&amp;$S$2)/SUMIFS(#REF!,#REF!,$I126,#REF!,"&lt;="&amp;$R$2,#REF!,"&gt;="&amp;$S$2),"-")</f>
        <v>-</v>
      </c>
      <c r="O126" s="142"/>
      <c r="P126" s="140"/>
    </row>
    <row r="127" spans="1:16">
      <c r="A127" s="138"/>
      <c r="B127" s="142"/>
      <c r="C127" s="172" t="s">
        <v>186</v>
      </c>
      <c r="D127" s="166" t="s">
        <v>26</v>
      </c>
      <c r="E127" s="166" t="s">
        <v>187</v>
      </c>
      <c r="F127" s="173" t="s">
        <v>282</v>
      </c>
      <c r="G127" s="173" t="s">
        <v>282</v>
      </c>
      <c r="H127" s="173" t="s">
        <v>282</v>
      </c>
      <c r="I127" s="173" t="s">
        <v>282</v>
      </c>
      <c r="J127" s="168">
        <v>0.9</v>
      </c>
      <c r="K127" s="169" t="str">
        <f>IFERROR(SUMIFS(#REF!,#REF!,$I127,#REF!,$R$2)/SUMIFS(#REF!,#REF!,$I127,#REF!,$R$2),"-")</f>
        <v>-</v>
      </c>
      <c r="L127" s="169" t="str">
        <f>IFERROR(SUMIFS(#REF!,#REF!,$I127,#REF!,$R$7)/SUMIFS(#REF!,#REF!,$I127,#REF!,$R$7),"-")</f>
        <v>-</v>
      </c>
      <c r="M127" s="170" t="str">
        <f>IFERROR(SUMIFS(#REF!,#REF!,$I127,#REF!,$R$3)/SUMIFS(#REF!,#REF!,$I127,#REF!,$R$3),"-")</f>
        <v>-</v>
      </c>
      <c r="N127" s="170" t="str">
        <f>IFERROR(SUMIFS(#REF!,#REF!,$I127,#REF!,"&lt;="&amp;$R$2,#REF!,"&gt;="&amp;$S$2)/SUMIFS(#REF!,#REF!,$I127,#REF!,"&lt;="&amp;$R$2,#REF!,"&gt;="&amp;$S$2),"-")</f>
        <v>-</v>
      </c>
      <c r="O127" s="142"/>
      <c r="P127" s="140"/>
    </row>
    <row r="128" spans="1:16">
      <c r="A128" s="138"/>
      <c r="B128" s="142"/>
      <c r="C128" s="172" t="s">
        <v>186</v>
      </c>
      <c r="D128" s="166" t="s">
        <v>26</v>
      </c>
      <c r="E128" s="166" t="s">
        <v>187</v>
      </c>
      <c r="F128" s="173" t="s">
        <v>284</v>
      </c>
      <c r="G128" s="173" t="s">
        <v>284</v>
      </c>
      <c r="H128" s="173" t="s">
        <v>284</v>
      </c>
      <c r="I128" s="173" t="s">
        <v>284</v>
      </c>
      <c r="J128" s="168">
        <v>0.9</v>
      </c>
      <c r="K128" s="169" t="str">
        <f>IFERROR(SUMIFS(#REF!,#REF!,$I128,#REF!,$R$2)/SUMIFS(#REF!,#REF!,$I128,#REF!,$R$2),"-")</f>
        <v>-</v>
      </c>
      <c r="L128" s="169" t="str">
        <f>IFERROR(SUMIFS(#REF!,#REF!,$I128,#REF!,$R$7)/SUMIFS(#REF!,#REF!,$I128,#REF!,$R$7),"-")</f>
        <v>-</v>
      </c>
      <c r="M128" s="170" t="str">
        <f>IFERROR(SUMIFS(#REF!,#REF!,$I128,#REF!,$R$3)/SUMIFS(#REF!,#REF!,$I128,#REF!,$R$3),"-")</f>
        <v>-</v>
      </c>
      <c r="N128" s="170" t="str">
        <f>IFERROR(SUMIFS(#REF!,#REF!,$I128,#REF!,"&lt;="&amp;$R$2,#REF!,"&gt;="&amp;$S$2)/SUMIFS(#REF!,#REF!,$I128,#REF!,"&lt;="&amp;$R$2,#REF!,"&gt;="&amp;$S$2),"-")</f>
        <v>-</v>
      </c>
      <c r="O128" s="142"/>
      <c r="P128" s="140"/>
    </row>
    <row r="129" spans="1:16">
      <c r="A129" s="138"/>
      <c r="B129" s="142"/>
      <c r="C129" s="172" t="s">
        <v>186</v>
      </c>
      <c r="D129" s="166" t="s">
        <v>26</v>
      </c>
      <c r="E129" s="166" t="s">
        <v>187</v>
      </c>
      <c r="F129" s="173" t="s">
        <v>286</v>
      </c>
      <c r="G129" s="173" t="s">
        <v>286</v>
      </c>
      <c r="H129" s="173" t="s">
        <v>286</v>
      </c>
      <c r="I129" s="173" t="s">
        <v>286</v>
      </c>
      <c r="J129" s="168">
        <v>0.9</v>
      </c>
      <c r="K129" s="169" t="str">
        <f>IFERROR(SUMIFS(#REF!,#REF!,$I129,#REF!,$R$2)/SUMIFS(#REF!,#REF!,$I129,#REF!,$R$2),"-")</f>
        <v>-</v>
      </c>
      <c r="L129" s="169" t="str">
        <f>IFERROR(SUMIFS(#REF!,#REF!,$I129,#REF!,$R$7)/SUMIFS(#REF!,#REF!,$I129,#REF!,$R$7),"-")</f>
        <v>-</v>
      </c>
      <c r="M129" s="170" t="str">
        <f>IFERROR(SUMIFS(#REF!,#REF!,$I129,#REF!,$R$3)/SUMIFS(#REF!,#REF!,$I129,#REF!,$R$3),"-")</f>
        <v>-</v>
      </c>
      <c r="N129" s="170" t="str">
        <f>IFERROR(SUMIFS(#REF!,#REF!,$I129,#REF!,"&lt;="&amp;$R$2,#REF!,"&gt;="&amp;$S$2)/SUMIFS(#REF!,#REF!,$I129,#REF!,"&lt;="&amp;$R$2,#REF!,"&gt;="&amp;$S$2),"-")</f>
        <v>-</v>
      </c>
      <c r="O129" s="142"/>
      <c r="P129" s="140"/>
    </row>
    <row r="130" spans="1:16">
      <c r="A130" s="138"/>
      <c r="B130" s="142"/>
      <c r="C130" s="172" t="s">
        <v>186</v>
      </c>
      <c r="D130" s="166" t="s">
        <v>26</v>
      </c>
      <c r="E130" s="166" t="s">
        <v>187</v>
      </c>
      <c r="F130" s="173" t="s">
        <v>288</v>
      </c>
      <c r="G130" s="173" t="s">
        <v>288</v>
      </c>
      <c r="H130" s="173" t="s">
        <v>288</v>
      </c>
      <c r="I130" s="173" t="s">
        <v>288</v>
      </c>
      <c r="J130" s="168">
        <v>0.9</v>
      </c>
      <c r="K130" s="169" t="str">
        <f>IFERROR(SUMIFS(#REF!,#REF!,$I130,#REF!,$R$2)/SUMIFS(#REF!,#REF!,$I130,#REF!,$R$2),"-")</f>
        <v>-</v>
      </c>
      <c r="L130" s="169" t="str">
        <f>IFERROR(SUMIFS(#REF!,#REF!,$I130,#REF!,$R$7)/SUMIFS(#REF!,#REF!,$I130,#REF!,$R$7),"-")</f>
        <v>-</v>
      </c>
      <c r="M130" s="170" t="str">
        <f>IFERROR(SUMIFS(#REF!,#REF!,$I130,#REF!,$R$3)/SUMIFS(#REF!,#REF!,$I130,#REF!,$R$3),"-")</f>
        <v>-</v>
      </c>
      <c r="N130" s="170" t="str">
        <f>IFERROR(SUMIFS(#REF!,#REF!,$I130,#REF!,"&lt;="&amp;$R$2,#REF!,"&gt;="&amp;$S$2)/SUMIFS(#REF!,#REF!,$I130,#REF!,"&lt;="&amp;$R$2,#REF!,"&gt;="&amp;$S$2),"-")</f>
        <v>-</v>
      </c>
      <c r="O130" s="142"/>
      <c r="P130" s="140"/>
    </row>
    <row r="131" spans="1:16">
      <c r="A131" s="138"/>
      <c r="B131" s="142"/>
      <c r="C131" s="172" t="s">
        <v>186</v>
      </c>
      <c r="D131" s="166" t="s">
        <v>26</v>
      </c>
      <c r="E131" s="166" t="s">
        <v>187</v>
      </c>
      <c r="F131" s="173" t="s">
        <v>290</v>
      </c>
      <c r="G131" s="173" t="s">
        <v>290</v>
      </c>
      <c r="H131" s="173" t="s">
        <v>290</v>
      </c>
      <c r="I131" s="173" t="s">
        <v>290</v>
      </c>
      <c r="J131" s="168">
        <v>0.9</v>
      </c>
      <c r="K131" s="169" t="str">
        <f>IFERROR(SUMIFS(#REF!,#REF!,$I131,#REF!,$R$2)/SUMIFS(#REF!,#REF!,$I131,#REF!,$R$2),"-")</f>
        <v>-</v>
      </c>
      <c r="L131" s="169" t="str">
        <f>IFERROR(SUMIFS(#REF!,#REF!,$I131,#REF!,$R$7)/SUMIFS(#REF!,#REF!,$I131,#REF!,$R$7),"-")</f>
        <v>-</v>
      </c>
      <c r="M131" s="170" t="str">
        <f>IFERROR(SUMIFS(#REF!,#REF!,$I131,#REF!,$R$3)/SUMIFS(#REF!,#REF!,$I131,#REF!,$R$3),"-")</f>
        <v>-</v>
      </c>
      <c r="N131" s="170" t="str">
        <f>IFERROR(SUMIFS(#REF!,#REF!,$I131,#REF!,"&lt;="&amp;$R$2,#REF!,"&gt;="&amp;$S$2)/SUMIFS(#REF!,#REF!,$I131,#REF!,"&lt;="&amp;$R$2,#REF!,"&gt;="&amp;$S$2),"-")</f>
        <v>-</v>
      </c>
      <c r="O131" s="142"/>
      <c r="P131" s="140"/>
    </row>
    <row r="132" spans="1:16">
      <c r="A132" s="138"/>
      <c r="B132" s="142"/>
      <c r="C132" s="172" t="s">
        <v>186</v>
      </c>
      <c r="D132" s="166" t="s">
        <v>26</v>
      </c>
      <c r="E132" s="166" t="s">
        <v>187</v>
      </c>
      <c r="F132" s="173" t="s">
        <v>292</v>
      </c>
      <c r="G132" s="173" t="s">
        <v>292</v>
      </c>
      <c r="H132" s="173" t="s">
        <v>292</v>
      </c>
      <c r="I132" s="173" t="s">
        <v>292</v>
      </c>
      <c r="J132" s="168">
        <v>0.9</v>
      </c>
      <c r="K132" s="169" t="str">
        <f>IFERROR(SUMIFS(#REF!,#REF!,$I132,#REF!,$R$2)/SUMIFS(#REF!,#REF!,$I132,#REF!,$R$2),"-")</f>
        <v>-</v>
      </c>
      <c r="L132" s="169" t="str">
        <f>IFERROR(SUMIFS(#REF!,#REF!,$I132,#REF!,$R$7)/SUMIFS(#REF!,#REF!,$I132,#REF!,$R$7),"-")</f>
        <v>-</v>
      </c>
      <c r="M132" s="170" t="str">
        <f>IFERROR(SUMIFS(#REF!,#REF!,$I132,#REF!,$R$3)/SUMIFS(#REF!,#REF!,$I132,#REF!,$R$3),"-")</f>
        <v>-</v>
      </c>
      <c r="N132" s="170" t="str">
        <f>IFERROR(SUMIFS(#REF!,#REF!,$I132,#REF!,"&lt;="&amp;$R$2,#REF!,"&gt;="&amp;$S$2)/SUMIFS(#REF!,#REF!,$I132,#REF!,"&lt;="&amp;$R$2,#REF!,"&gt;="&amp;$S$2),"-")</f>
        <v>-</v>
      </c>
      <c r="O132" s="142"/>
      <c r="P132" s="140"/>
    </row>
    <row r="133" spans="1:16">
      <c r="A133" s="138"/>
      <c r="B133" s="142"/>
      <c r="C133" s="172" t="s">
        <v>186</v>
      </c>
      <c r="D133" s="166" t="s">
        <v>26</v>
      </c>
      <c r="E133" s="166" t="s">
        <v>187</v>
      </c>
      <c r="F133" s="173" t="s">
        <v>294</v>
      </c>
      <c r="G133" s="173" t="s">
        <v>294</v>
      </c>
      <c r="H133" s="173" t="s">
        <v>294</v>
      </c>
      <c r="I133" s="173" t="s">
        <v>294</v>
      </c>
      <c r="J133" s="168">
        <v>0.9</v>
      </c>
      <c r="K133" s="169" t="str">
        <f>IFERROR(SUMIFS(#REF!,#REF!,$I133,#REF!,$R$2)/SUMIFS(#REF!,#REF!,$I133,#REF!,$R$2),"-")</f>
        <v>-</v>
      </c>
      <c r="L133" s="169" t="str">
        <f>IFERROR(SUMIFS(#REF!,#REF!,$I133,#REF!,$R$7)/SUMIFS(#REF!,#REF!,$I133,#REF!,$R$7),"-")</f>
        <v>-</v>
      </c>
      <c r="M133" s="170" t="str">
        <f>IFERROR(SUMIFS(#REF!,#REF!,$I133,#REF!,$R$3)/SUMIFS(#REF!,#REF!,$I133,#REF!,$R$3),"-")</f>
        <v>-</v>
      </c>
      <c r="N133" s="170" t="str">
        <f>IFERROR(SUMIFS(#REF!,#REF!,$I133,#REF!,"&lt;="&amp;$R$2,#REF!,"&gt;="&amp;$S$2)/SUMIFS(#REF!,#REF!,$I133,#REF!,"&lt;="&amp;$R$2,#REF!,"&gt;="&amp;$S$2),"-")</f>
        <v>-</v>
      </c>
      <c r="O133" s="142"/>
      <c r="P133" s="140"/>
    </row>
    <row r="134" spans="1:16">
      <c r="A134" s="138"/>
      <c r="B134" s="142"/>
      <c r="C134" s="172" t="s">
        <v>186</v>
      </c>
      <c r="D134" s="166" t="s">
        <v>26</v>
      </c>
      <c r="E134" s="166" t="s">
        <v>187</v>
      </c>
      <c r="F134" s="173" t="s">
        <v>296</v>
      </c>
      <c r="G134" s="173" t="s">
        <v>296</v>
      </c>
      <c r="H134" s="173" t="s">
        <v>296</v>
      </c>
      <c r="I134" s="173" t="s">
        <v>296</v>
      </c>
      <c r="J134" s="168">
        <v>0.9</v>
      </c>
      <c r="K134" s="169" t="str">
        <f>IFERROR(SUMIFS(#REF!,#REF!,$I134,#REF!,$R$2)/SUMIFS(#REF!,#REF!,$I134,#REF!,$R$2),"-")</f>
        <v>-</v>
      </c>
      <c r="L134" s="169" t="str">
        <f>IFERROR(SUMIFS(#REF!,#REF!,$I134,#REF!,$R$7)/SUMIFS(#REF!,#REF!,$I134,#REF!,$R$7),"-")</f>
        <v>-</v>
      </c>
      <c r="M134" s="170" t="str">
        <f>IFERROR(SUMIFS(#REF!,#REF!,$I134,#REF!,$R$3)/SUMIFS(#REF!,#REF!,$I134,#REF!,$R$3),"-")</f>
        <v>-</v>
      </c>
      <c r="N134" s="170" t="str">
        <f>IFERROR(SUMIFS(#REF!,#REF!,$I134,#REF!,"&lt;="&amp;$R$2,#REF!,"&gt;="&amp;$S$2)/SUMIFS(#REF!,#REF!,$I134,#REF!,"&lt;="&amp;$R$2,#REF!,"&gt;="&amp;$S$2),"-")</f>
        <v>-</v>
      </c>
      <c r="O134" s="142"/>
      <c r="P134" s="140"/>
    </row>
    <row r="135" spans="1:16">
      <c r="A135" s="138"/>
      <c r="B135" s="142"/>
      <c r="C135" s="172" t="s">
        <v>186</v>
      </c>
      <c r="D135" s="166" t="s">
        <v>26</v>
      </c>
      <c r="E135" s="166" t="s">
        <v>187</v>
      </c>
      <c r="F135" s="173" t="s">
        <v>298</v>
      </c>
      <c r="G135" s="173" t="s">
        <v>298</v>
      </c>
      <c r="H135" s="173" t="s">
        <v>298</v>
      </c>
      <c r="I135" s="173" t="s">
        <v>298</v>
      </c>
      <c r="J135" s="168">
        <v>0.9</v>
      </c>
      <c r="K135" s="169" t="str">
        <f>IFERROR(SUMIFS(#REF!,#REF!,$I135,#REF!,$R$2)/SUMIFS(#REF!,#REF!,$I135,#REF!,$R$2),"-")</f>
        <v>-</v>
      </c>
      <c r="L135" s="169" t="str">
        <f>IFERROR(SUMIFS(#REF!,#REF!,$I135,#REF!,$R$7)/SUMIFS(#REF!,#REF!,$I135,#REF!,$R$7),"-")</f>
        <v>-</v>
      </c>
      <c r="M135" s="170" t="str">
        <f>IFERROR(SUMIFS(#REF!,#REF!,$I135,#REF!,$R$3)/SUMIFS(#REF!,#REF!,$I135,#REF!,$R$3),"-")</f>
        <v>-</v>
      </c>
      <c r="N135" s="170" t="str">
        <f>IFERROR(SUMIFS(#REF!,#REF!,$I135,#REF!,"&lt;="&amp;$R$2,#REF!,"&gt;="&amp;$S$2)/SUMIFS(#REF!,#REF!,$I135,#REF!,"&lt;="&amp;$R$2,#REF!,"&gt;="&amp;$S$2),"-")</f>
        <v>-</v>
      </c>
      <c r="O135" s="142"/>
      <c r="P135" s="140"/>
    </row>
    <row r="136" spans="1:16">
      <c r="A136" s="138"/>
      <c r="B136" s="142"/>
      <c r="C136" s="172" t="s">
        <v>186</v>
      </c>
      <c r="D136" s="166" t="s">
        <v>26</v>
      </c>
      <c r="E136" s="166" t="s">
        <v>187</v>
      </c>
      <c r="F136" s="173" t="s">
        <v>300</v>
      </c>
      <c r="G136" s="173" t="s">
        <v>300</v>
      </c>
      <c r="H136" s="173" t="s">
        <v>300</v>
      </c>
      <c r="I136" s="173" t="s">
        <v>300</v>
      </c>
      <c r="J136" s="168">
        <v>0.9</v>
      </c>
      <c r="K136" s="169" t="str">
        <f>IFERROR(SUMIFS(#REF!,#REF!,$I136,#REF!,$R$2)/SUMIFS(#REF!,#REF!,$I136,#REF!,$R$2),"-")</f>
        <v>-</v>
      </c>
      <c r="L136" s="169" t="str">
        <f>IFERROR(SUMIFS(#REF!,#REF!,$I136,#REF!,$R$7)/SUMIFS(#REF!,#REF!,$I136,#REF!,$R$7),"-")</f>
        <v>-</v>
      </c>
      <c r="M136" s="170" t="str">
        <f>IFERROR(SUMIFS(#REF!,#REF!,$I136,#REF!,$R$3)/SUMIFS(#REF!,#REF!,$I136,#REF!,$R$3),"-")</f>
        <v>-</v>
      </c>
      <c r="N136" s="170" t="str">
        <f>IFERROR(SUMIFS(#REF!,#REF!,$I136,#REF!,"&lt;="&amp;$R$2,#REF!,"&gt;="&amp;$S$2)/SUMIFS(#REF!,#REF!,$I136,#REF!,"&lt;="&amp;$R$2,#REF!,"&gt;="&amp;$S$2),"-")</f>
        <v>-</v>
      </c>
      <c r="O136" s="142"/>
      <c r="P136" s="140"/>
    </row>
    <row r="137" spans="1:16">
      <c r="A137" s="138"/>
      <c r="B137" s="142"/>
      <c r="C137" s="172" t="s">
        <v>186</v>
      </c>
      <c r="D137" s="166" t="s">
        <v>26</v>
      </c>
      <c r="E137" s="166" t="s">
        <v>187</v>
      </c>
      <c r="F137" s="173" t="s">
        <v>302</v>
      </c>
      <c r="G137" s="173" t="s">
        <v>302</v>
      </c>
      <c r="H137" s="173" t="s">
        <v>302</v>
      </c>
      <c r="I137" s="173" t="s">
        <v>302</v>
      </c>
      <c r="J137" s="168">
        <v>0.9</v>
      </c>
      <c r="K137" s="169" t="str">
        <f>IFERROR(SUMIFS(#REF!,#REF!,$I137,#REF!,$R$2)/SUMIFS(#REF!,#REF!,$I137,#REF!,$R$2),"-")</f>
        <v>-</v>
      </c>
      <c r="L137" s="169" t="str">
        <f>IFERROR(SUMIFS(#REF!,#REF!,$I137,#REF!,$R$7)/SUMIFS(#REF!,#REF!,$I137,#REF!,$R$7),"-")</f>
        <v>-</v>
      </c>
      <c r="M137" s="170" t="str">
        <f>IFERROR(SUMIFS(#REF!,#REF!,$I137,#REF!,$R$3)/SUMIFS(#REF!,#REF!,$I137,#REF!,$R$3),"-")</f>
        <v>-</v>
      </c>
      <c r="N137" s="170" t="str">
        <f>IFERROR(SUMIFS(#REF!,#REF!,$I137,#REF!,"&lt;="&amp;$R$2,#REF!,"&gt;="&amp;$S$2)/SUMIFS(#REF!,#REF!,$I137,#REF!,"&lt;="&amp;$R$2,#REF!,"&gt;="&amp;$S$2),"-")</f>
        <v>-</v>
      </c>
      <c r="O137" s="142"/>
      <c r="P137" s="140"/>
    </row>
    <row r="138" spans="1:16">
      <c r="A138" s="138"/>
      <c r="B138" s="142"/>
      <c r="C138" s="172" t="s">
        <v>186</v>
      </c>
      <c r="D138" s="166" t="s">
        <v>26</v>
      </c>
      <c r="E138" s="166" t="s">
        <v>187</v>
      </c>
      <c r="F138" s="173" t="s">
        <v>304</v>
      </c>
      <c r="G138" s="173" t="s">
        <v>304</v>
      </c>
      <c r="H138" s="173" t="s">
        <v>304</v>
      </c>
      <c r="I138" s="173" t="s">
        <v>304</v>
      </c>
      <c r="J138" s="168">
        <v>0.9</v>
      </c>
      <c r="K138" s="169" t="str">
        <f>IFERROR(SUMIFS(#REF!,#REF!,$I138,#REF!,$R$2)/SUMIFS(#REF!,#REF!,$I138,#REF!,$R$2),"-")</f>
        <v>-</v>
      </c>
      <c r="L138" s="169" t="str">
        <f>IFERROR(SUMIFS(#REF!,#REF!,$I138,#REF!,$R$7)/SUMIFS(#REF!,#REF!,$I138,#REF!,$R$7),"-")</f>
        <v>-</v>
      </c>
      <c r="M138" s="170" t="str">
        <f>IFERROR(SUMIFS(#REF!,#REF!,$I138,#REF!,$R$3)/SUMIFS(#REF!,#REF!,$I138,#REF!,$R$3),"-")</f>
        <v>-</v>
      </c>
      <c r="N138" s="170" t="str">
        <f>IFERROR(SUMIFS(#REF!,#REF!,$I138,#REF!,"&lt;="&amp;$R$2,#REF!,"&gt;="&amp;$S$2)/SUMIFS(#REF!,#REF!,$I138,#REF!,"&lt;="&amp;$R$2,#REF!,"&gt;="&amp;$S$2),"-")</f>
        <v>-</v>
      </c>
      <c r="O138" s="142"/>
      <c r="P138" s="140"/>
    </row>
    <row r="139" spans="1:16">
      <c r="A139" s="138"/>
      <c r="B139" s="142"/>
      <c r="C139" s="172" t="s">
        <v>186</v>
      </c>
      <c r="D139" s="166" t="s">
        <v>26</v>
      </c>
      <c r="E139" s="166" t="s">
        <v>187</v>
      </c>
      <c r="F139" s="173" t="s">
        <v>306</v>
      </c>
      <c r="G139" s="173" t="s">
        <v>306</v>
      </c>
      <c r="H139" s="173" t="s">
        <v>306</v>
      </c>
      <c r="I139" s="173" t="s">
        <v>306</v>
      </c>
      <c r="J139" s="168">
        <v>0.9</v>
      </c>
      <c r="K139" s="169" t="str">
        <f>IFERROR(SUMIFS(#REF!,#REF!,$I139,#REF!,$R$2)/SUMIFS(#REF!,#REF!,$I139,#REF!,$R$2),"-")</f>
        <v>-</v>
      </c>
      <c r="L139" s="169" t="str">
        <f>IFERROR(SUMIFS(#REF!,#REF!,$I139,#REF!,$R$7)/SUMIFS(#REF!,#REF!,$I139,#REF!,$R$7),"-")</f>
        <v>-</v>
      </c>
      <c r="M139" s="170" t="str">
        <f>IFERROR(SUMIFS(#REF!,#REF!,$I139,#REF!,$R$3)/SUMIFS(#REF!,#REF!,$I139,#REF!,$R$3),"-")</f>
        <v>-</v>
      </c>
      <c r="N139" s="170" t="str">
        <f>IFERROR(SUMIFS(#REF!,#REF!,$I139,#REF!,"&lt;="&amp;$R$2,#REF!,"&gt;="&amp;$S$2)/SUMIFS(#REF!,#REF!,$I139,#REF!,"&lt;="&amp;$R$2,#REF!,"&gt;="&amp;$S$2),"-")</f>
        <v>-</v>
      </c>
      <c r="O139" s="142"/>
      <c r="P139" s="140"/>
    </row>
    <row r="140" spans="1:16">
      <c r="A140" s="138"/>
      <c r="B140" s="142"/>
      <c r="C140" s="172" t="s">
        <v>186</v>
      </c>
      <c r="D140" s="166" t="s">
        <v>26</v>
      </c>
      <c r="E140" s="166" t="s">
        <v>187</v>
      </c>
      <c r="F140" s="173" t="s">
        <v>308</v>
      </c>
      <c r="G140" s="173" t="s">
        <v>308</v>
      </c>
      <c r="H140" s="173" t="s">
        <v>308</v>
      </c>
      <c r="I140" s="173" t="s">
        <v>308</v>
      </c>
      <c r="J140" s="168">
        <v>0.9</v>
      </c>
      <c r="K140" s="169" t="str">
        <f>IFERROR(SUMIFS(#REF!,#REF!,$I140,#REF!,$R$2)/SUMIFS(#REF!,#REF!,$I140,#REF!,$R$2),"-")</f>
        <v>-</v>
      </c>
      <c r="L140" s="169" t="str">
        <f>IFERROR(SUMIFS(#REF!,#REF!,$I140,#REF!,$R$7)/SUMIFS(#REF!,#REF!,$I140,#REF!,$R$7),"-")</f>
        <v>-</v>
      </c>
      <c r="M140" s="170" t="str">
        <f>IFERROR(SUMIFS(#REF!,#REF!,$I140,#REF!,$R$3)/SUMIFS(#REF!,#REF!,$I140,#REF!,$R$3),"-")</f>
        <v>-</v>
      </c>
      <c r="N140" s="170" t="str">
        <f>IFERROR(SUMIFS(#REF!,#REF!,$I140,#REF!,"&lt;="&amp;$R$2,#REF!,"&gt;="&amp;$S$2)/SUMIFS(#REF!,#REF!,$I140,#REF!,"&lt;="&amp;$R$2,#REF!,"&gt;="&amp;$S$2),"-")</f>
        <v>-</v>
      </c>
      <c r="O140" s="142"/>
      <c r="P140" s="140"/>
    </row>
    <row r="141" spans="1:16">
      <c r="A141" s="138"/>
      <c r="B141" s="142"/>
      <c r="C141" s="172" t="s">
        <v>186</v>
      </c>
      <c r="D141" s="166" t="s">
        <v>135</v>
      </c>
      <c r="E141" s="166" t="s">
        <v>187</v>
      </c>
      <c r="F141" s="173" t="s">
        <v>310</v>
      </c>
      <c r="G141" s="173" t="s">
        <v>310</v>
      </c>
      <c r="H141" s="173" t="s">
        <v>310</v>
      </c>
      <c r="I141" s="173" t="s">
        <v>310</v>
      </c>
      <c r="J141" s="168">
        <v>0.9</v>
      </c>
      <c r="K141" s="169" t="str">
        <f>IFERROR(SUMIFS(#REF!,#REF!,$I141,#REF!,$R$2)/SUMIFS(#REF!,#REF!,$I141,#REF!,$R$2),"-")</f>
        <v>-</v>
      </c>
      <c r="L141" s="169" t="str">
        <f>IFERROR(SUMIFS(#REF!,#REF!,$I141,#REF!,$R$7)/SUMIFS(#REF!,#REF!,$I141,#REF!,$R$7),"-")</f>
        <v>-</v>
      </c>
      <c r="M141" s="170" t="str">
        <f>IFERROR(SUMIFS(#REF!,#REF!,$I141,#REF!,$R$3)/SUMIFS(#REF!,#REF!,$I141,#REF!,$R$3),"-")</f>
        <v>-</v>
      </c>
      <c r="N141" s="170" t="str">
        <f>IFERROR(SUMIFS(#REF!,#REF!,$I141,#REF!,"&lt;="&amp;$R$2,#REF!,"&gt;="&amp;$S$2)/SUMIFS(#REF!,#REF!,$I141,#REF!,"&lt;="&amp;$R$2,#REF!,"&gt;="&amp;$S$2),"-")</f>
        <v>-</v>
      </c>
      <c r="O141" s="142"/>
      <c r="P141" s="140"/>
    </row>
    <row r="142" spans="1:16">
      <c r="A142" s="138"/>
      <c r="B142" s="142"/>
      <c r="C142" s="172" t="s">
        <v>186</v>
      </c>
      <c r="D142" s="166" t="s">
        <v>26</v>
      </c>
      <c r="E142" s="166" t="s">
        <v>187</v>
      </c>
      <c r="F142" s="173" t="s">
        <v>312</v>
      </c>
      <c r="G142" s="173" t="s">
        <v>312</v>
      </c>
      <c r="H142" s="173" t="s">
        <v>312</v>
      </c>
      <c r="I142" s="173" t="s">
        <v>312</v>
      </c>
      <c r="J142" s="168">
        <v>0.9</v>
      </c>
      <c r="K142" s="169" t="str">
        <f>IFERROR(SUMIFS(#REF!,#REF!,$I142,#REF!,$R$2)/SUMIFS(#REF!,#REF!,$I142,#REF!,$R$2),"-")</f>
        <v>-</v>
      </c>
      <c r="L142" s="169" t="str">
        <f>IFERROR(SUMIFS(#REF!,#REF!,$I142,#REF!,$R$7)/SUMIFS(#REF!,#REF!,$I142,#REF!,$R$7),"-")</f>
        <v>-</v>
      </c>
      <c r="M142" s="170" t="str">
        <f>IFERROR(SUMIFS(#REF!,#REF!,$I142,#REF!,$R$3)/SUMIFS(#REF!,#REF!,$I142,#REF!,$R$3),"-")</f>
        <v>-</v>
      </c>
      <c r="N142" s="170" t="str">
        <f>IFERROR(SUMIFS(#REF!,#REF!,$I142,#REF!,"&lt;="&amp;$R$2,#REF!,"&gt;="&amp;$S$2)/SUMIFS(#REF!,#REF!,$I142,#REF!,"&lt;="&amp;$R$2,#REF!,"&gt;="&amp;$S$2),"-")</f>
        <v>-</v>
      </c>
      <c r="O142" s="142"/>
      <c r="P142" s="140"/>
    </row>
    <row r="143" spans="1:16">
      <c r="A143" s="138"/>
      <c r="B143" s="142"/>
      <c r="C143" s="172" t="s">
        <v>186</v>
      </c>
      <c r="D143" s="166" t="s">
        <v>26</v>
      </c>
      <c r="E143" s="166" t="s">
        <v>187</v>
      </c>
      <c r="F143" s="173" t="s">
        <v>314</v>
      </c>
      <c r="G143" s="173" t="s">
        <v>314</v>
      </c>
      <c r="H143" s="173" t="s">
        <v>314</v>
      </c>
      <c r="I143" s="173" t="s">
        <v>314</v>
      </c>
      <c r="J143" s="168">
        <v>0.9</v>
      </c>
      <c r="K143" s="169" t="str">
        <f>IFERROR(SUMIFS(#REF!,#REF!,$I143,#REF!,$R$2)/SUMIFS(#REF!,#REF!,$I143,#REF!,$R$2),"-")</f>
        <v>-</v>
      </c>
      <c r="L143" s="169" t="str">
        <f>IFERROR(SUMIFS(#REF!,#REF!,$I143,#REF!,$R$7)/SUMIFS(#REF!,#REF!,$I143,#REF!,$R$7),"-")</f>
        <v>-</v>
      </c>
      <c r="M143" s="170" t="str">
        <f>IFERROR(SUMIFS(#REF!,#REF!,$I143,#REF!,$R$3)/SUMIFS(#REF!,#REF!,$I143,#REF!,$R$3),"-")</f>
        <v>-</v>
      </c>
      <c r="N143" s="170" t="str">
        <f>IFERROR(SUMIFS(#REF!,#REF!,$I143,#REF!,"&lt;="&amp;$R$2,#REF!,"&gt;="&amp;$S$2)/SUMIFS(#REF!,#REF!,$I143,#REF!,"&lt;="&amp;$R$2,#REF!,"&gt;="&amp;$S$2),"-")</f>
        <v>-</v>
      </c>
      <c r="O143" s="142"/>
      <c r="P143" s="140"/>
    </row>
    <row r="144" spans="1:16">
      <c r="A144" s="138"/>
      <c r="B144" s="142"/>
      <c r="C144" s="172" t="s">
        <v>186</v>
      </c>
      <c r="D144" s="166" t="s">
        <v>26</v>
      </c>
      <c r="E144" s="166" t="s">
        <v>187</v>
      </c>
      <c r="F144" s="173" t="s">
        <v>316</v>
      </c>
      <c r="G144" s="173" t="s">
        <v>316</v>
      </c>
      <c r="H144" s="173" t="s">
        <v>316</v>
      </c>
      <c r="I144" s="173" t="s">
        <v>316</v>
      </c>
      <c r="J144" s="168">
        <v>0.9</v>
      </c>
      <c r="K144" s="169" t="str">
        <f>IFERROR(SUMIFS(#REF!,#REF!,$I144,#REF!,$R$2)/SUMIFS(#REF!,#REF!,$I144,#REF!,$R$2),"-")</f>
        <v>-</v>
      </c>
      <c r="L144" s="169" t="str">
        <f>IFERROR(SUMIFS(#REF!,#REF!,$I144,#REF!,$R$7)/SUMIFS(#REF!,#REF!,$I144,#REF!,$R$7),"-")</f>
        <v>-</v>
      </c>
      <c r="M144" s="170" t="str">
        <f>IFERROR(SUMIFS(#REF!,#REF!,$I144,#REF!,$R$3)/SUMIFS(#REF!,#REF!,$I144,#REF!,$R$3),"-")</f>
        <v>-</v>
      </c>
      <c r="N144" s="170" t="str">
        <f>IFERROR(SUMIFS(#REF!,#REF!,$I144,#REF!,"&lt;="&amp;$R$2,#REF!,"&gt;="&amp;$S$2)/SUMIFS(#REF!,#REF!,$I144,#REF!,"&lt;="&amp;$R$2,#REF!,"&gt;="&amp;$S$2),"-")</f>
        <v>-</v>
      </c>
      <c r="O144" s="142"/>
      <c r="P144" s="140"/>
    </row>
    <row r="145" spans="1:16">
      <c r="A145" s="138"/>
      <c r="B145" s="142"/>
      <c r="C145" s="172" t="s">
        <v>186</v>
      </c>
      <c r="D145" s="166" t="s">
        <v>26</v>
      </c>
      <c r="E145" s="166" t="s">
        <v>187</v>
      </c>
      <c r="F145" s="173" t="s">
        <v>317</v>
      </c>
      <c r="G145" s="173" t="s">
        <v>317</v>
      </c>
      <c r="H145" s="173" t="s">
        <v>317</v>
      </c>
      <c r="I145" s="173" t="s">
        <v>317</v>
      </c>
      <c r="J145" s="168">
        <v>0.9</v>
      </c>
      <c r="K145" s="169" t="str">
        <f>IFERROR(SUMIFS(#REF!,#REF!,$I145,#REF!,$R$2)/SUMIFS(#REF!,#REF!,$I145,#REF!,$R$2),"-")</f>
        <v>-</v>
      </c>
      <c r="L145" s="169" t="str">
        <f>IFERROR(SUMIFS(#REF!,#REF!,$I145,#REF!,$R$7)/SUMIFS(#REF!,#REF!,$I145,#REF!,$R$7),"-")</f>
        <v>-</v>
      </c>
      <c r="M145" s="170" t="str">
        <f>IFERROR(SUMIFS(#REF!,#REF!,$I145,#REF!,$R$3)/SUMIFS(#REF!,#REF!,$I145,#REF!,$R$3),"-")</f>
        <v>-</v>
      </c>
      <c r="N145" s="170" t="str">
        <f>IFERROR(SUMIFS(#REF!,#REF!,$I145,#REF!,"&lt;="&amp;$R$2,#REF!,"&gt;="&amp;$S$2)/SUMIFS(#REF!,#REF!,$I145,#REF!,"&lt;="&amp;$R$2,#REF!,"&gt;="&amp;$S$2),"-")</f>
        <v>-</v>
      </c>
      <c r="O145" s="142"/>
      <c r="P145" s="140"/>
    </row>
    <row r="146" spans="1:16">
      <c r="A146" s="138"/>
      <c r="B146" s="142"/>
      <c r="C146" s="172" t="s">
        <v>186</v>
      </c>
      <c r="D146" s="166" t="s">
        <v>26</v>
      </c>
      <c r="E146" s="166" t="s">
        <v>187</v>
      </c>
      <c r="F146" s="173" t="s">
        <v>318</v>
      </c>
      <c r="G146" s="173" t="s">
        <v>318</v>
      </c>
      <c r="H146" s="173" t="s">
        <v>318</v>
      </c>
      <c r="I146" s="173" t="s">
        <v>318</v>
      </c>
      <c r="J146" s="168">
        <v>0.9</v>
      </c>
      <c r="K146" s="169" t="str">
        <f>IFERROR(SUMIFS(#REF!,#REF!,$I146,#REF!,$R$2)/SUMIFS(#REF!,#REF!,$I146,#REF!,$R$2),"-")</f>
        <v>-</v>
      </c>
      <c r="L146" s="169" t="str">
        <f>IFERROR(SUMIFS(#REF!,#REF!,$I146,#REF!,$R$7)/SUMIFS(#REF!,#REF!,$I146,#REF!,$R$7),"-")</f>
        <v>-</v>
      </c>
      <c r="M146" s="170" t="str">
        <f>IFERROR(SUMIFS(#REF!,#REF!,$I146,#REF!,$R$3)/SUMIFS(#REF!,#REF!,$I146,#REF!,$R$3),"-")</f>
        <v>-</v>
      </c>
      <c r="N146" s="170" t="str">
        <f>IFERROR(SUMIFS(#REF!,#REF!,$I146,#REF!,"&lt;="&amp;$R$2,#REF!,"&gt;="&amp;$S$2)/SUMIFS(#REF!,#REF!,$I146,#REF!,"&lt;="&amp;$R$2,#REF!,"&gt;="&amp;$S$2),"-")</f>
        <v>-</v>
      </c>
      <c r="O146" s="142"/>
      <c r="P146" s="140"/>
    </row>
    <row r="147" spans="1:16">
      <c r="A147" s="138"/>
      <c r="B147" s="142"/>
      <c r="C147" s="172" t="s">
        <v>186</v>
      </c>
      <c r="D147" s="166" t="s">
        <v>26</v>
      </c>
      <c r="E147" s="166" t="s">
        <v>187</v>
      </c>
      <c r="F147" s="173" t="s">
        <v>320</v>
      </c>
      <c r="G147" s="173" t="s">
        <v>320</v>
      </c>
      <c r="H147" s="173" t="s">
        <v>320</v>
      </c>
      <c r="I147" s="173" t="s">
        <v>320</v>
      </c>
      <c r="J147" s="168">
        <v>0.9</v>
      </c>
      <c r="K147" s="169" t="str">
        <f>IFERROR(SUMIFS(#REF!,#REF!,$I147,#REF!,$R$2)/SUMIFS(#REF!,#REF!,$I147,#REF!,$R$2),"-")</f>
        <v>-</v>
      </c>
      <c r="L147" s="169" t="str">
        <f>IFERROR(SUMIFS(#REF!,#REF!,$I147,#REF!,$R$7)/SUMIFS(#REF!,#REF!,$I147,#REF!,$R$7),"-")</f>
        <v>-</v>
      </c>
      <c r="M147" s="170" t="str">
        <f>IFERROR(SUMIFS(#REF!,#REF!,$I147,#REF!,$R$3)/SUMIFS(#REF!,#REF!,$I147,#REF!,$R$3),"-")</f>
        <v>-</v>
      </c>
      <c r="N147" s="170" t="str">
        <f>IFERROR(SUMIFS(#REF!,#REF!,$I147,#REF!,"&lt;="&amp;$R$2,#REF!,"&gt;="&amp;$S$2)/SUMIFS(#REF!,#REF!,$I147,#REF!,"&lt;="&amp;$R$2,#REF!,"&gt;="&amp;$S$2),"-")</f>
        <v>-</v>
      </c>
      <c r="O147" s="142"/>
      <c r="P147" s="140"/>
    </row>
    <row r="148" spans="1:16">
      <c r="A148" s="138"/>
      <c r="B148" s="142"/>
      <c r="C148" s="172" t="s">
        <v>186</v>
      </c>
      <c r="D148" s="166" t="s">
        <v>26</v>
      </c>
      <c r="E148" s="166" t="s">
        <v>187</v>
      </c>
      <c r="F148" s="173" t="s">
        <v>321</v>
      </c>
      <c r="G148" s="173" t="s">
        <v>321</v>
      </c>
      <c r="H148" s="173" t="s">
        <v>321</v>
      </c>
      <c r="I148" s="173" t="s">
        <v>321</v>
      </c>
      <c r="J148" s="168">
        <v>0.9</v>
      </c>
      <c r="K148" s="169" t="str">
        <f>IFERROR(SUMIFS(#REF!,#REF!,$I148,#REF!,$R$2)/SUMIFS(#REF!,#REF!,$I148,#REF!,$R$2),"-")</f>
        <v>-</v>
      </c>
      <c r="L148" s="169" t="str">
        <f>IFERROR(SUMIFS(#REF!,#REF!,$I148,#REF!,$R$7)/SUMIFS(#REF!,#REF!,$I148,#REF!,$R$7),"-")</f>
        <v>-</v>
      </c>
      <c r="M148" s="170" t="str">
        <f>IFERROR(SUMIFS(#REF!,#REF!,$I148,#REF!,$R$3)/SUMIFS(#REF!,#REF!,$I148,#REF!,$R$3),"-")</f>
        <v>-</v>
      </c>
      <c r="N148" s="170" t="str">
        <f>IFERROR(SUMIFS(#REF!,#REF!,$I148,#REF!,"&lt;="&amp;$R$2,#REF!,"&gt;="&amp;$S$2)/SUMIFS(#REF!,#REF!,$I148,#REF!,"&lt;="&amp;$R$2,#REF!,"&gt;="&amp;$S$2),"-")</f>
        <v>-</v>
      </c>
      <c r="O148" s="142"/>
      <c r="P148" s="140"/>
    </row>
    <row r="149" spans="1:16">
      <c r="A149" s="138"/>
      <c r="B149" s="142"/>
      <c r="C149" s="172" t="s">
        <v>186</v>
      </c>
      <c r="D149" s="166" t="s">
        <v>26</v>
      </c>
      <c r="E149" s="166" t="s">
        <v>187</v>
      </c>
      <c r="F149" s="173" t="s">
        <v>323</v>
      </c>
      <c r="G149" s="173" t="s">
        <v>323</v>
      </c>
      <c r="H149" s="173" t="s">
        <v>323</v>
      </c>
      <c r="I149" s="173" t="s">
        <v>323</v>
      </c>
      <c r="J149" s="168">
        <v>0.9</v>
      </c>
      <c r="K149" s="169" t="str">
        <f>IFERROR(SUMIFS(#REF!,#REF!,$I149,#REF!,$R$2)/SUMIFS(#REF!,#REF!,$I149,#REF!,$R$2),"-")</f>
        <v>-</v>
      </c>
      <c r="L149" s="169" t="str">
        <f>IFERROR(SUMIFS(#REF!,#REF!,$I149,#REF!,$R$7)/SUMIFS(#REF!,#REF!,$I149,#REF!,$R$7),"-")</f>
        <v>-</v>
      </c>
      <c r="M149" s="170" t="str">
        <f>IFERROR(SUMIFS(#REF!,#REF!,$I149,#REF!,$R$3)/SUMIFS(#REF!,#REF!,$I149,#REF!,$R$3),"-")</f>
        <v>-</v>
      </c>
      <c r="N149" s="170" t="str">
        <f>IFERROR(SUMIFS(#REF!,#REF!,$I149,#REF!,"&lt;="&amp;$R$2,#REF!,"&gt;="&amp;$S$2)/SUMIFS(#REF!,#REF!,$I149,#REF!,"&lt;="&amp;$R$2,#REF!,"&gt;="&amp;$S$2),"-")</f>
        <v>-</v>
      </c>
      <c r="O149" s="142"/>
      <c r="P149" s="140"/>
    </row>
    <row r="150" spans="1:16">
      <c r="A150" s="138"/>
      <c r="B150" s="142"/>
      <c r="C150" s="172" t="s">
        <v>186</v>
      </c>
      <c r="D150" s="166" t="s">
        <v>26</v>
      </c>
      <c r="E150" s="166" t="s">
        <v>187</v>
      </c>
      <c r="F150" s="173" t="s">
        <v>325</v>
      </c>
      <c r="G150" s="173" t="s">
        <v>325</v>
      </c>
      <c r="H150" s="173" t="s">
        <v>325</v>
      </c>
      <c r="I150" s="173" t="s">
        <v>325</v>
      </c>
      <c r="J150" s="168">
        <v>0.9</v>
      </c>
      <c r="K150" s="169" t="str">
        <f>IFERROR(SUMIFS(#REF!,#REF!,$I150,#REF!,$R$2)/SUMIFS(#REF!,#REF!,$I150,#REF!,$R$2),"-")</f>
        <v>-</v>
      </c>
      <c r="L150" s="169" t="str">
        <f>IFERROR(SUMIFS(#REF!,#REF!,$I150,#REF!,$R$7)/SUMIFS(#REF!,#REF!,$I150,#REF!,$R$7),"-")</f>
        <v>-</v>
      </c>
      <c r="M150" s="170" t="str">
        <f>IFERROR(SUMIFS(#REF!,#REF!,$I150,#REF!,$R$3)/SUMIFS(#REF!,#REF!,$I150,#REF!,$R$3),"-")</f>
        <v>-</v>
      </c>
      <c r="N150" s="170" t="str">
        <f>IFERROR(SUMIFS(#REF!,#REF!,$I150,#REF!,"&lt;="&amp;$R$2,#REF!,"&gt;="&amp;$S$2)/SUMIFS(#REF!,#REF!,$I150,#REF!,"&lt;="&amp;$R$2,#REF!,"&gt;="&amp;$S$2),"-")</f>
        <v>-</v>
      </c>
      <c r="O150" s="142"/>
      <c r="P150" s="140"/>
    </row>
    <row r="151" spans="1:16">
      <c r="A151" s="138"/>
      <c r="B151" s="142"/>
      <c r="C151" s="172" t="s">
        <v>186</v>
      </c>
      <c r="D151" s="166" t="s">
        <v>26</v>
      </c>
      <c r="E151" s="166" t="s">
        <v>187</v>
      </c>
      <c r="F151" s="173" t="s">
        <v>327</v>
      </c>
      <c r="G151" s="173" t="s">
        <v>327</v>
      </c>
      <c r="H151" s="173" t="s">
        <v>327</v>
      </c>
      <c r="I151" s="173" t="s">
        <v>327</v>
      </c>
      <c r="J151" s="168">
        <v>0.9</v>
      </c>
      <c r="K151" s="169" t="str">
        <f>IFERROR(SUMIFS(#REF!,#REF!,$I151,#REF!,$R$2)/SUMIFS(#REF!,#REF!,$I151,#REF!,$R$2),"-")</f>
        <v>-</v>
      </c>
      <c r="L151" s="169" t="str">
        <f>IFERROR(SUMIFS(#REF!,#REF!,$I151,#REF!,$R$7)/SUMIFS(#REF!,#REF!,$I151,#REF!,$R$7),"-")</f>
        <v>-</v>
      </c>
      <c r="M151" s="170" t="str">
        <f>IFERROR(SUMIFS(#REF!,#REF!,$I151,#REF!,$R$3)/SUMIFS(#REF!,#REF!,$I151,#REF!,$R$3),"-")</f>
        <v>-</v>
      </c>
      <c r="N151" s="170" t="str">
        <f>IFERROR(SUMIFS(#REF!,#REF!,$I151,#REF!,"&lt;="&amp;$R$2,#REF!,"&gt;="&amp;$S$2)/SUMIFS(#REF!,#REF!,$I151,#REF!,"&lt;="&amp;$R$2,#REF!,"&gt;="&amp;$S$2),"-")</f>
        <v>-</v>
      </c>
      <c r="O151" s="142"/>
      <c r="P151" s="140"/>
    </row>
    <row r="152" spans="1:16">
      <c r="A152" s="138"/>
      <c r="B152" s="142"/>
      <c r="C152" s="172" t="s">
        <v>186</v>
      </c>
      <c r="D152" s="166" t="s">
        <v>26</v>
      </c>
      <c r="E152" s="166" t="s">
        <v>187</v>
      </c>
      <c r="F152" s="173" t="s">
        <v>329</v>
      </c>
      <c r="G152" s="173" t="s">
        <v>329</v>
      </c>
      <c r="H152" s="173" t="s">
        <v>329</v>
      </c>
      <c r="I152" s="173" t="s">
        <v>329</v>
      </c>
      <c r="J152" s="168">
        <v>0.9</v>
      </c>
      <c r="K152" s="169" t="str">
        <f>IFERROR(SUMIFS(#REF!,#REF!,$I152,#REF!,$R$2)/SUMIFS(#REF!,#REF!,$I152,#REF!,$R$2),"-")</f>
        <v>-</v>
      </c>
      <c r="L152" s="169" t="str">
        <f>IFERROR(SUMIFS(#REF!,#REF!,$I152,#REF!,$R$7)/SUMIFS(#REF!,#REF!,$I152,#REF!,$R$7),"-")</f>
        <v>-</v>
      </c>
      <c r="M152" s="170" t="str">
        <f>IFERROR(SUMIFS(#REF!,#REF!,$I152,#REF!,$R$3)/SUMIFS(#REF!,#REF!,$I152,#REF!,$R$3),"-")</f>
        <v>-</v>
      </c>
      <c r="N152" s="170" t="str">
        <f>IFERROR(SUMIFS(#REF!,#REF!,$I152,#REF!,"&lt;="&amp;$R$2,#REF!,"&gt;="&amp;$S$2)/SUMIFS(#REF!,#REF!,$I152,#REF!,"&lt;="&amp;$R$2,#REF!,"&gt;="&amp;$S$2),"-")</f>
        <v>-</v>
      </c>
      <c r="O152" s="142"/>
      <c r="P152" s="140"/>
    </row>
    <row r="153" spans="1:16">
      <c r="A153" s="138"/>
      <c r="B153" s="142"/>
      <c r="C153" s="172" t="s">
        <v>186</v>
      </c>
      <c r="D153" s="166" t="s">
        <v>26</v>
      </c>
      <c r="E153" s="166" t="s">
        <v>187</v>
      </c>
      <c r="F153" s="173" t="s">
        <v>331</v>
      </c>
      <c r="G153" s="173" t="s">
        <v>331</v>
      </c>
      <c r="H153" s="173" t="s">
        <v>331</v>
      </c>
      <c r="I153" s="173" t="s">
        <v>331</v>
      </c>
      <c r="J153" s="168">
        <v>0.9</v>
      </c>
      <c r="K153" s="169" t="str">
        <f>IFERROR(SUMIFS(#REF!,#REF!,$I153,#REF!,$R$2)/SUMIFS(#REF!,#REF!,$I153,#REF!,$R$2),"-")</f>
        <v>-</v>
      </c>
      <c r="L153" s="169" t="str">
        <f>IFERROR(SUMIFS(#REF!,#REF!,$I153,#REF!,$R$7)/SUMIFS(#REF!,#REF!,$I153,#REF!,$R$7),"-")</f>
        <v>-</v>
      </c>
      <c r="M153" s="170" t="str">
        <f>IFERROR(SUMIFS(#REF!,#REF!,$I153,#REF!,$R$3)/SUMIFS(#REF!,#REF!,$I153,#REF!,$R$3),"-")</f>
        <v>-</v>
      </c>
      <c r="N153" s="170" t="str">
        <f>IFERROR(SUMIFS(#REF!,#REF!,$I153,#REF!,"&lt;="&amp;$R$2,#REF!,"&gt;="&amp;$S$2)/SUMIFS(#REF!,#REF!,$I153,#REF!,"&lt;="&amp;$R$2,#REF!,"&gt;="&amp;$S$2),"-")</f>
        <v>-</v>
      </c>
      <c r="O153" s="142"/>
      <c r="P153" s="140"/>
    </row>
    <row r="154" spans="1:16">
      <c r="A154" s="138"/>
      <c r="B154" s="142"/>
      <c r="C154" s="172" t="s">
        <v>186</v>
      </c>
      <c r="D154" s="166" t="s">
        <v>26</v>
      </c>
      <c r="E154" s="166" t="s">
        <v>187</v>
      </c>
      <c r="F154" s="173" t="s">
        <v>333</v>
      </c>
      <c r="G154" s="173" t="s">
        <v>333</v>
      </c>
      <c r="H154" s="173" t="s">
        <v>333</v>
      </c>
      <c r="I154" s="173" t="s">
        <v>333</v>
      </c>
      <c r="J154" s="168">
        <v>0.9</v>
      </c>
      <c r="K154" s="169" t="str">
        <f>IFERROR(SUMIFS(#REF!,#REF!,$I154,#REF!,$R$2)/SUMIFS(#REF!,#REF!,$I154,#REF!,$R$2),"-")</f>
        <v>-</v>
      </c>
      <c r="L154" s="169" t="str">
        <f>IFERROR(SUMIFS(#REF!,#REF!,$I154,#REF!,$R$7)/SUMIFS(#REF!,#REF!,$I154,#REF!,$R$7),"-")</f>
        <v>-</v>
      </c>
      <c r="M154" s="170" t="str">
        <f>IFERROR(SUMIFS(#REF!,#REF!,$I154,#REF!,$R$3)/SUMIFS(#REF!,#REF!,$I154,#REF!,$R$3),"-")</f>
        <v>-</v>
      </c>
      <c r="N154" s="170" t="str">
        <f>IFERROR(SUMIFS(#REF!,#REF!,$I154,#REF!,"&lt;="&amp;$R$2,#REF!,"&gt;="&amp;$S$2)/SUMIFS(#REF!,#REF!,$I154,#REF!,"&lt;="&amp;$R$2,#REF!,"&gt;="&amp;$S$2),"-")</f>
        <v>-</v>
      </c>
      <c r="O154" s="142"/>
      <c r="P154" s="140"/>
    </row>
    <row r="155" spans="1:16">
      <c r="A155" s="138"/>
      <c r="B155" s="142"/>
      <c r="C155" s="172" t="s">
        <v>186</v>
      </c>
      <c r="D155" s="166" t="s">
        <v>26</v>
      </c>
      <c r="E155" s="166" t="s">
        <v>187</v>
      </c>
      <c r="F155" s="173" t="s">
        <v>335</v>
      </c>
      <c r="G155" s="173" t="s">
        <v>335</v>
      </c>
      <c r="H155" s="173" t="s">
        <v>335</v>
      </c>
      <c r="I155" s="173" t="s">
        <v>335</v>
      </c>
      <c r="J155" s="168">
        <v>0.9</v>
      </c>
      <c r="K155" s="169" t="str">
        <f>IFERROR(SUMIFS(#REF!,#REF!,$I155,#REF!,$R$2)/SUMIFS(#REF!,#REF!,$I155,#REF!,$R$2),"-")</f>
        <v>-</v>
      </c>
      <c r="L155" s="169" t="str">
        <f>IFERROR(SUMIFS(#REF!,#REF!,$I155,#REF!,$R$7)/SUMIFS(#REF!,#REF!,$I155,#REF!,$R$7),"-")</f>
        <v>-</v>
      </c>
      <c r="M155" s="170" t="str">
        <f>IFERROR(SUMIFS(#REF!,#REF!,$I155,#REF!,$R$3)/SUMIFS(#REF!,#REF!,$I155,#REF!,$R$3),"-")</f>
        <v>-</v>
      </c>
      <c r="N155" s="170" t="str">
        <f>IFERROR(SUMIFS(#REF!,#REF!,$I155,#REF!,"&lt;="&amp;$R$2,#REF!,"&gt;="&amp;$S$2)/SUMIFS(#REF!,#REF!,$I155,#REF!,"&lt;="&amp;$R$2,#REF!,"&gt;="&amp;$S$2),"-")</f>
        <v>-</v>
      </c>
      <c r="O155" s="142"/>
      <c r="P155" s="140"/>
    </row>
    <row r="156" spans="1:16">
      <c r="A156" s="138"/>
      <c r="B156" s="142"/>
      <c r="C156" s="172" t="s">
        <v>186</v>
      </c>
      <c r="D156" s="166" t="s">
        <v>26</v>
      </c>
      <c r="E156" s="166" t="s">
        <v>187</v>
      </c>
      <c r="F156" s="173" t="s">
        <v>337</v>
      </c>
      <c r="G156" s="173" t="s">
        <v>337</v>
      </c>
      <c r="H156" s="173" t="s">
        <v>337</v>
      </c>
      <c r="I156" s="173" t="s">
        <v>337</v>
      </c>
      <c r="J156" s="168">
        <v>0.9</v>
      </c>
      <c r="K156" s="169" t="str">
        <f>IFERROR(SUMIFS(#REF!,#REF!,$I156,#REF!,$R$2)/SUMIFS(#REF!,#REF!,$I156,#REF!,$R$2),"-")</f>
        <v>-</v>
      </c>
      <c r="L156" s="169" t="str">
        <f>IFERROR(SUMIFS(#REF!,#REF!,$I156,#REF!,$R$7)/SUMIFS(#REF!,#REF!,$I156,#REF!,$R$7),"-")</f>
        <v>-</v>
      </c>
      <c r="M156" s="170" t="str">
        <f>IFERROR(SUMIFS(#REF!,#REF!,$I156,#REF!,$R$3)/SUMIFS(#REF!,#REF!,$I156,#REF!,$R$3),"-")</f>
        <v>-</v>
      </c>
      <c r="N156" s="170" t="str">
        <f>IFERROR(SUMIFS(#REF!,#REF!,$I156,#REF!,"&lt;="&amp;$R$2,#REF!,"&gt;="&amp;$S$2)/SUMIFS(#REF!,#REF!,$I156,#REF!,"&lt;="&amp;$R$2,#REF!,"&gt;="&amp;$S$2),"-")</f>
        <v>-</v>
      </c>
      <c r="O156" s="142"/>
      <c r="P156" s="140"/>
    </row>
    <row r="157" spans="1:16">
      <c r="A157" s="138"/>
      <c r="B157" s="142"/>
      <c r="C157" s="172" t="s">
        <v>186</v>
      </c>
      <c r="D157" s="166" t="s">
        <v>26</v>
      </c>
      <c r="E157" s="166" t="s">
        <v>187</v>
      </c>
      <c r="F157" s="173" t="s">
        <v>339</v>
      </c>
      <c r="G157" s="173" t="s">
        <v>339</v>
      </c>
      <c r="H157" s="173" t="s">
        <v>339</v>
      </c>
      <c r="I157" s="173" t="s">
        <v>339</v>
      </c>
      <c r="J157" s="168">
        <v>0.9</v>
      </c>
      <c r="K157" s="169" t="str">
        <f>IFERROR(SUMIFS(#REF!,#REF!,$I157,#REF!,$R$2)/SUMIFS(#REF!,#REF!,$I157,#REF!,$R$2),"-")</f>
        <v>-</v>
      </c>
      <c r="L157" s="169" t="str">
        <f>IFERROR(SUMIFS(#REF!,#REF!,$I157,#REF!,$R$7)/SUMIFS(#REF!,#REF!,$I157,#REF!,$R$7),"-")</f>
        <v>-</v>
      </c>
      <c r="M157" s="170" t="str">
        <f>IFERROR(SUMIFS(#REF!,#REF!,$I157,#REF!,$R$3)/SUMIFS(#REF!,#REF!,$I157,#REF!,$R$3),"-")</f>
        <v>-</v>
      </c>
      <c r="N157" s="170" t="str">
        <f>IFERROR(SUMIFS(#REF!,#REF!,$I157,#REF!,"&lt;="&amp;$R$2,#REF!,"&gt;="&amp;$S$2)/SUMIFS(#REF!,#REF!,$I157,#REF!,"&lt;="&amp;$R$2,#REF!,"&gt;="&amp;$S$2),"-")</f>
        <v>-</v>
      </c>
      <c r="O157" s="142"/>
      <c r="P157" s="140"/>
    </row>
    <row r="158" spans="1:16">
      <c r="A158" s="138"/>
      <c r="B158" s="142"/>
      <c r="C158" s="172" t="s">
        <v>186</v>
      </c>
      <c r="D158" s="166" t="s">
        <v>26</v>
      </c>
      <c r="E158" s="166" t="s">
        <v>187</v>
      </c>
      <c r="F158" s="173" t="s">
        <v>341</v>
      </c>
      <c r="G158" s="173" t="s">
        <v>341</v>
      </c>
      <c r="H158" s="173" t="s">
        <v>341</v>
      </c>
      <c r="I158" s="173" t="s">
        <v>341</v>
      </c>
      <c r="J158" s="168">
        <v>0.9</v>
      </c>
      <c r="K158" s="169" t="str">
        <f>IFERROR(SUMIFS(#REF!,#REF!,$I158,#REF!,$R$2)/SUMIFS(#REF!,#REF!,$I158,#REF!,$R$2),"-")</f>
        <v>-</v>
      </c>
      <c r="L158" s="169" t="str">
        <f>IFERROR(SUMIFS(#REF!,#REF!,$I158,#REF!,$R$7)/SUMIFS(#REF!,#REF!,$I158,#REF!,$R$7),"-")</f>
        <v>-</v>
      </c>
      <c r="M158" s="170" t="str">
        <f>IFERROR(SUMIFS(#REF!,#REF!,$I158,#REF!,$R$3)/SUMIFS(#REF!,#REF!,$I158,#REF!,$R$3),"-")</f>
        <v>-</v>
      </c>
      <c r="N158" s="170" t="str">
        <f>IFERROR(SUMIFS(#REF!,#REF!,$I158,#REF!,"&lt;="&amp;$R$2,#REF!,"&gt;="&amp;$S$2)/SUMIFS(#REF!,#REF!,$I158,#REF!,"&lt;="&amp;$R$2,#REF!,"&gt;="&amp;$S$2),"-")</f>
        <v>-</v>
      </c>
      <c r="O158" s="142"/>
      <c r="P158" s="140"/>
    </row>
    <row r="159" spans="1:16">
      <c r="A159" s="138"/>
      <c r="B159" s="142"/>
      <c r="C159" s="172" t="s">
        <v>186</v>
      </c>
      <c r="D159" s="166" t="s">
        <v>26</v>
      </c>
      <c r="E159" s="166" t="s">
        <v>187</v>
      </c>
      <c r="F159" s="173" t="s">
        <v>343</v>
      </c>
      <c r="G159" s="173" t="s">
        <v>343</v>
      </c>
      <c r="H159" s="173" t="s">
        <v>343</v>
      </c>
      <c r="I159" s="173" t="s">
        <v>343</v>
      </c>
      <c r="J159" s="168">
        <v>0.9</v>
      </c>
      <c r="K159" s="169" t="str">
        <f>IFERROR(SUMIFS(#REF!,#REF!,$I159,#REF!,$R$2)/SUMIFS(#REF!,#REF!,$I159,#REF!,$R$2),"-")</f>
        <v>-</v>
      </c>
      <c r="L159" s="169" t="str">
        <f>IFERROR(SUMIFS(#REF!,#REF!,$I159,#REF!,$R$7)/SUMIFS(#REF!,#REF!,$I159,#REF!,$R$7),"-")</f>
        <v>-</v>
      </c>
      <c r="M159" s="170" t="str">
        <f>IFERROR(SUMIFS(#REF!,#REF!,$I159,#REF!,$R$3)/SUMIFS(#REF!,#REF!,$I159,#REF!,$R$3),"-")</f>
        <v>-</v>
      </c>
      <c r="N159" s="170" t="str">
        <f>IFERROR(SUMIFS(#REF!,#REF!,$I159,#REF!,"&lt;="&amp;$R$2,#REF!,"&gt;="&amp;$S$2)/SUMIFS(#REF!,#REF!,$I159,#REF!,"&lt;="&amp;$R$2,#REF!,"&gt;="&amp;$S$2),"-")</f>
        <v>-</v>
      </c>
      <c r="O159" s="142"/>
      <c r="P159" s="140"/>
    </row>
    <row r="160" spans="1:16">
      <c r="A160" s="138"/>
      <c r="B160" s="142"/>
      <c r="C160" s="172" t="s">
        <v>186</v>
      </c>
      <c r="D160" s="166" t="s">
        <v>26</v>
      </c>
      <c r="E160" s="166" t="s">
        <v>187</v>
      </c>
      <c r="F160" s="173" t="s">
        <v>345</v>
      </c>
      <c r="G160" s="173" t="s">
        <v>345</v>
      </c>
      <c r="H160" s="173" t="s">
        <v>345</v>
      </c>
      <c r="I160" s="173" t="s">
        <v>345</v>
      </c>
      <c r="J160" s="168">
        <v>0.9</v>
      </c>
      <c r="K160" s="169" t="str">
        <f>IFERROR(SUMIFS(#REF!,#REF!,$I160,#REF!,$R$2)/SUMIFS(#REF!,#REF!,$I160,#REF!,$R$2),"-")</f>
        <v>-</v>
      </c>
      <c r="L160" s="169" t="str">
        <f>IFERROR(SUMIFS(#REF!,#REF!,$I160,#REF!,$R$7)/SUMIFS(#REF!,#REF!,$I160,#REF!,$R$7),"-")</f>
        <v>-</v>
      </c>
      <c r="M160" s="170" t="str">
        <f>IFERROR(SUMIFS(#REF!,#REF!,$I160,#REF!,$R$3)/SUMIFS(#REF!,#REF!,$I160,#REF!,$R$3),"-")</f>
        <v>-</v>
      </c>
      <c r="N160" s="170" t="str">
        <f>IFERROR(SUMIFS(#REF!,#REF!,$I160,#REF!,"&lt;="&amp;$R$2,#REF!,"&gt;="&amp;$S$2)/SUMIFS(#REF!,#REF!,$I160,#REF!,"&lt;="&amp;$R$2,#REF!,"&gt;="&amp;$S$2),"-")</f>
        <v>-</v>
      </c>
      <c r="O160" s="142"/>
      <c r="P160" s="140"/>
    </row>
    <row r="161" spans="1:16">
      <c r="A161" s="138"/>
      <c r="B161" s="142"/>
      <c r="C161" s="172" t="s">
        <v>186</v>
      </c>
      <c r="D161" s="166" t="s">
        <v>26</v>
      </c>
      <c r="E161" s="166" t="s">
        <v>187</v>
      </c>
      <c r="F161" s="173" t="s">
        <v>347</v>
      </c>
      <c r="G161" s="173" t="s">
        <v>347</v>
      </c>
      <c r="H161" s="173" t="s">
        <v>347</v>
      </c>
      <c r="I161" s="173" t="s">
        <v>347</v>
      </c>
      <c r="J161" s="168">
        <v>0.9</v>
      </c>
      <c r="K161" s="169" t="str">
        <f>IFERROR(SUMIFS(#REF!,#REF!,$I161,#REF!,$R$2)/SUMIFS(#REF!,#REF!,$I161,#REF!,$R$2),"-")</f>
        <v>-</v>
      </c>
      <c r="L161" s="169" t="str">
        <f>IFERROR(SUMIFS(#REF!,#REF!,$I161,#REF!,$R$7)/SUMIFS(#REF!,#REF!,$I161,#REF!,$R$7),"-")</f>
        <v>-</v>
      </c>
      <c r="M161" s="170" t="str">
        <f>IFERROR(SUMIFS(#REF!,#REF!,$I161,#REF!,$R$3)/SUMIFS(#REF!,#REF!,$I161,#REF!,$R$3),"-")</f>
        <v>-</v>
      </c>
      <c r="N161" s="170" t="str">
        <f>IFERROR(SUMIFS(#REF!,#REF!,$I161,#REF!,"&lt;="&amp;$R$2,#REF!,"&gt;="&amp;$S$2)/SUMIFS(#REF!,#REF!,$I161,#REF!,"&lt;="&amp;$R$2,#REF!,"&gt;="&amp;$S$2),"-")</f>
        <v>-</v>
      </c>
      <c r="O161" s="142"/>
      <c r="P161" s="140"/>
    </row>
    <row r="162" spans="1:16">
      <c r="A162" s="138"/>
      <c r="B162" s="142"/>
      <c r="C162" s="172" t="s">
        <v>186</v>
      </c>
      <c r="D162" s="166" t="s">
        <v>26</v>
      </c>
      <c r="E162" s="166" t="s">
        <v>187</v>
      </c>
      <c r="F162" s="173" t="s">
        <v>349</v>
      </c>
      <c r="G162" s="173" t="s">
        <v>349</v>
      </c>
      <c r="H162" s="173" t="s">
        <v>349</v>
      </c>
      <c r="I162" s="173" t="s">
        <v>349</v>
      </c>
      <c r="J162" s="168">
        <v>0.9</v>
      </c>
      <c r="K162" s="169" t="str">
        <f>IFERROR(SUMIFS(#REF!,#REF!,$I162,#REF!,$R$2)/SUMIFS(#REF!,#REF!,$I162,#REF!,$R$2),"-")</f>
        <v>-</v>
      </c>
      <c r="L162" s="169" t="str">
        <f>IFERROR(SUMIFS(#REF!,#REF!,$I162,#REF!,$R$7)/SUMIFS(#REF!,#REF!,$I162,#REF!,$R$7),"-")</f>
        <v>-</v>
      </c>
      <c r="M162" s="170" t="str">
        <f>IFERROR(SUMIFS(#REF!,#REF!,$I162,#REF!,$R$3)/SUMIFS(#REF!,#REF!,$I162,#REF!,$R$3),"-")</f>
        <v>-</v>
      </c>
      <c r="N162" s="170" t="str">
        <f>IFERROR(SUMIFS(#REF!,#REF!,$I162,#REF!,"&lt;="&amp;$R$2,#REF!,"&gt;="&amp;$S$2)/SUMIFS(#REF!,#REF!,$I162,#REF!,"&lt;="&amp;$R$2,#REF!,"&gt;="&amp;$S$2),"-")</f>
        <v>-</v>
      </c>
      <c r="O162" s="142"/>
      <c r="P162" s="140"/>
    </row>
    <row r="163" spans="1:16">
      <c r="A163" s="138"/>
      <c r="B163" s="142"/>
      <c r="C163" s="172" t="s">
        <v>186</v>
      </c>
      <c r="D163" s="166" t="s">
        <v>26</v>
      </c>
      <c r="E163" s="166" t="s">
        <v>187</v>
      </c>
      <c r="F163" s="173" t="s">
        <v>351</v>
      </c>
      <c r="G163" s="173" t="s">
        <v>351</v>
      </c>
      <c r="H163" s="173" t="s">
        <v>351</v>
      </c>
      <c r="I163" s="173" t="s">
        <v>351</v>
      </c>
      <c r="J163" s="168">
        <v>0.9</v>
      </c>
      <c r="K163" s="169" t="str">
        <f>IFERROR(SUMIFS(#REF!,#REF!,$I163,#REF!,$R$2)/SUMIFS(#REF!,#REF!,$I163,#REF!,$R$2),"-")</f>
        <v>-</v>
      </c>
      <c r="L163" s="169" t="str">
        <f>IFERROR(SUMIFS(#REF!,#REF!,$I163,#REF!,$R$7)/SUMIFS(#REF!,#REF!,$I163,#REF!,$R$7),"-")</f>
        <v>-</v>
      </c>
      <c r="M163" s="170" t="str">
        <f>IFERROR(SUMIFS(#REF!,#REF!,$I163,#REF!,$R$3)/SUMIFS(#REF!,#REF!,$I163,#REF!,$R$3),"-")</f>
        <v>-</v>
      </c>
      <c r="N163" s="170" t="str">
        <f>IFERROR(SUMIFS(#REF!,#REF!,$I163,#REF!,"&lt;="&amp;$R$2,#REF!,"&gt;="&amp;$S$2)/SUMIFS(#REF!,#REF!,$I163,#REF!,"&lt;="&amp;$R$2,#REF!,"&gt;="&amp;$S$2),"-")</f>
        <v>-</v>
      </c>
      <c r="O163" s="142"/>
      <c r="P163" s="140"/>
    </row>
    <row r="164" spans="1:16">
      <c r="A164" s="138"/>
      <c r="B164" s="142"/>
      <c r="C164" s="172" t="s">
        <v>186</v>
      </c>
      <c r="D164" s="166" t="s">
        <v>26</v>
      </c>
      <c r="E164" s="166" t="s">
        <v>187</v>
      </c>
      <c r="F164" s="173" t="s">
        <v>353</v>
      </c>
      <c r="G164" s="173" t="s">
        <v>353</v>
      </c>
      <c r="H164" s="173" t="s">
        <v>353</v>
      </c>
      <c r="I164" s="173" t="s">
        <v>353</v>
      </c>
      <c r="J164" s="168">
        <v>0.9</v>
      </c>
      <c r="K164" s="169" t="str">
        <f>IFERROR(SUMIFS(#REF!,#REF!,$I164,#REF!,$R$2)/SUMIFS(#REF!,#REF!,$I164,#REF!,$R$2),"-")</f>
        <v>-</v>
      </c>
      <c r="L164" s="169" t="str">
        <f>IFERROR(SUMIFS(#REF!,#REF!,$I164,#REF!,$R$7)/SUMIFS(#REF!,#REF!,$I164,#REF!,$R$7),"-")</f>
        <v>-</v>
      </c>
      <c r="M164" s="170" t="str">
        <f>IFERROR(SUMIFS(#REF!,#REF!,$I164,#REF!,$R$3)/SUMIFS(#REF!,#REF!,$I164,#REF!,$R$3),"-")</f>
        <v>-</v>
      </c>
      <c r="N164" s="170" t="str">
        <f>IFERROR(SUMIFS(#REF!,#REF!,$I164,#REF!,"&lt;="&amp;$R$2,#REF!,"&gt;="&amp;$S$2)/SUMIFS(#REF!,#REF!,$I164,#REF!,"&lt;="&amp;$R$2,#REF!,"&gt;="&amp;$S$2),"-")</f>
        <v>-</v>
      </c>
      <c r="O164" s="142"/>
      <c r="P164" s="140"/>
    </row>
    <row r="165" spans="1:16">
      <c r="A165" s="138"/>
      <c r="B165" s="142"/>
      <c r="C165" s="172" t="s">
        <v>186</v>
      </c>
      <c r="D165" s="166" t="s">
        <v>26</v>
      </c>
      <c r="E165" s="166" t="s">
        <v>187</v>
      </c>
      <c r="F165" s="173" t="s">
        <v>355</v>
      </c>
      <c r="G165" s="173" t="s">
        <v>355</v>
      </c>
      <c r="H165" s="173" t="s">
        <v>355</v>
      </c>
      <c r="I165" s="173" t="s">
        <v>355</v>
      </c>
      <c r="J165" s="168">
        <v>0.9</v>
      </c>
      <c r="K165" s="169" t="str">
        <f>IFERROR(SUMIFS(#REF!,#REF!,$I165,#REF!,$R$2)/SUMIFS(#REF!,#REF!,$I165,#REF!,$R$2),"-")</f>
        <v>-</v>
      </c>
      <c r="L165" s="169" t="str">
        <f>IFERROR(SUMIFS(#REF!,#REF!,$I165,#REF!,$R$7)/SUMIFS(#REF!,#REF!,$I165,#REF!,$R$7),"-")</f>
        <v>-</v>
      </c>
      <c r="M165" s="170" t="str">
        <f>IFERROR(SUMIFS(#REF!,#REF!,$I165,#REF!,$R$3)/SUMIFS(#REF!,#REF!,$I165,#REF!,$R$3),"-")</f>
        <v>-</v>
      </c>
      <c r="N165" s="170" t="str">
        <f>IFERROR(SUMIFS(#REF!,#REF!,$I165,#REF!,"&lt;="&amp;$R$2,#REF!,"&gt;="&amp;$S$2)/SUMIFS(#REF!,#REF!,$I165,#REF!,"&lt;="&amp;$R$2,#REF!,"&gt;="&amp;$S$2),"-")</f>
        <v>-</v>
      </c>
      <c r="O165" s="142"/>
      <c r="P165" s="140"/>
    </row>
    <row r="166" spans="1:16">
      <c r="A166" s="138"/>
      <c r="B166" s="142"/>
      <c r="C166" s="172" t="s">
        <v>186</v>
      </c>
      <c r="D166" s="166" t="s">
        <v>26</v>
      </c>
      <c r="E166" s="166" t="s">
        <v>187</v>
      </c>
      <c r="F166" s="173" t="s">
        <v>357</v>
      </c>
      <c r="G166" s="173" t="s">
        <v>357</v>
      </c>
      <c r="H166" s="173" t="s">
        <v>357</v>
      </c>
      <c r="I166" s="173" t="s">
        <v>357</v>
      </c>
      <c r="J166" s="168">
        <v>0.9</v>
      </c>
      <c r="K166" s="169" t="str">
        <f>IFERROR(SUMIFS(#REF!,#REF!,$I166,#REF!,$R$2)/SUMIFS(#REF!,#REF!,$I166,#REF!,$R$2),"-")</f>
        <v>-</v>
      </c>
      <c r="L166" s="169" t="str">
        <f>IFERROR(SUMIFS(#REF!,#REF!,$I166,#REF!,$R$7)/SUMIFS(#REF!,#REF!,$I166,#REF!,$R$7),"-")</f>
        <v>-</v>
      </c>
      <c r="M166" s="170" t="str">
        <f>IFERROR(SUMIFS(#REF!,#REF!,$I166,#REF!,$R$3)/SUMIFS(#REF!,#REF!,$I166,#REF!,$R$3),"-")</f>
        <v>-</v>
      </c>
      <c r="N166" s="170" t="str">
        <f>IFERROR(SUMIFS(#REF!,#REF!,$I166,#REF!,"&lt;="&amp;$R$2,#REF!,"&gt;="&amp;$S$2)/SUMIFS(#REF!,#REF!,$I166,#REF!,"&lt;="&amp;$R$2,#REF!,"&gt;="&amp;$S$2),"-")</f>
        <v>-</v>
      </c>
      <c r="O166" s="142"/>
      <c r="P166" s="140"/>
    </row>
    <row r="167" spans="1:16">
      <c r="A167" s="138"/>
      <c r="B167" s="142"/>
      <c r="C167" s="172" t="s">
        <v>186</v>
      </c>
      <c r="D167" s="166" t="s">
        <v>26</v>
      </c>
      <c r="E167" s="166" t="s">
        <v>187</v>
      </c>
      <c r="F167" s="173" t="s">
        <v>359</v>
      </c>
      <c r="G167" s="173" t="s">
        <v>359</v>
      </c>
      <c r="H167" s="173" t="s">
        <v>359</v>
      </c>
      <c r="I167" s="173" t="s">
        <v>359</v>
      </c>
      <c r="J167" s="168">
        <v>0.9</v>
      </c>
      <c r="K167" s="169" t="str">
        <f>IFERROR(SUMIFS(#REF!,#REF!,$I167,#REF!,$R$2)/SUMIFS(#REF!,#REF!,$I167,#REF!,$R$2),"-")</f>
        <v>-</v>
      </c>
      <c r="L167" s="169" t="str">
        <f>IFERROR(SUMIFS(#REF!,#REF!,$I167,#REF!,$R$7)/SUMIFS(#REF!,#REF!,$I167,#REF!,$R$7),"-")</f>
        <v>-</v>
      </c>
      <c r="M167" s="170" t="str">
        <f>IFERROR(SUMIFS(#REF!,#REF!,$I167,#REF!,$R$3)/SUMIFS(#REF!,#REF!,$I167,#REF!,$R$3),"-")</f>
        <v>-</v>
      </c>
      <c r="N167" s="170" t="str">
        <f>IFERROR(SUMIFS(#REF!,#REF!,$I167,#REF!,"&lt;="&amp;$R$2,#REF!,"&gt;="&amp;$S$2)/SUMIFS(#REF!,#REF!,$I167,#REF!,"&lt;="&amp;$R$2,#REF!,"&gt;="&amp;$S$2),"-")</f>
        <v>-</v>
      </c>
      <c r="O167" s="142"/>
      <c r="P167" s="140"/>
    </row>
    <row r="168" spans="1:16">
      <c r="A168" s="138"/>
      <c r="B168" s="142"/>
      <c r="C168" s="172" t="s">
        <v>186</v>
      </c>
      <c r="D168" s="166" t="s">
        <v>26</v>
      </c>
      <c r="E168" s="166" t="s">
        <v>187</v>
      </c>
      <c r="F168" s="173" t="s">
        <v>361</v>
      </c>
      <c r="G168" s="173" t="s">
        <v>361</v>
      </c>
      <c r="H168" s="173" t="s">
        <v>361</v>
      </c>
      <c r="I168" s="173" t="s">
        <v>361</v>
      </c>
      <c r="J168" s="168">
        <v>0.9</v>
      </c>
      <c r="K168" s="169" t="str">
        <f>IFERROR(SUMIFS(#REF!,#REF!,$I168,#REF!,$R$2)/SUMIFS(#REF!,#REF!,$I168,#REF!,$R$2),"-")</f>
        <v>-</v>
      </c>
      <c r="L168" s="169" t="str">
        <f>IFERROR(SUMIFS(#REF!,#REF!,$I168,#REF!,$R$7)/SUMIFS(#REF!,#REF!,$I168,#REF!,$R$7),"-")</f>
        <v>-</v>
      </c>
      <c r="M168" s="170" t="str">
        <f>IFERROR(SUMIFS(#REF!,#REF!,$I168,#REF!,$R$3)/SUMIFS(#REF!,#REF!,$I168,#REF!,$R$3),"-")</f>
        <v>-</v>
      </c>
      <c r="N168" s="170" t="str">
        <f>IFERROR(SUMIFS(#REF!,#REF!,$I168,#REF!,"&lt;="&amp;$R$2,#REF!,"&gt;="&amp;$S$2)/SUMIFS(#REF!,#REF!,$I168,#REF!,"&lt;="&amp;$R$2,#REF!,"&gt;="&amp;$S$2),"-")</f>
        <v>-</v>
      </c>
      <c r="O168" s="142"/>
      <c r="P168" s="140"/>
    </row>
    <row r="169" spans="1:16">
      <c r="A169" s="138"/>
      <c r="B169" s="142"/>
      <c r="C169" s="172" t="s">
        <v>186</v>
      </c>
      <c r="D169" s="166" t="s">
        <v>26</v>
      </c>
      <c r="E169" s="166" t="s">
        <v>187</v>
      </c>
      <c r="F169" s="173" t="s">
        <v>363</v>
      </c>
      <c r="G169" s="173" t="s">
        <v>363</v>
      </c>
      <c r="H169" s="173" t="s">
        <v>363</v>
      </c>
      <c r="I169" s="173" t="s">
        <v>363</v>
      </c>
      <c r="J169" s="168">
        <v>0.9</v>
      </c>
      <c r="K169" s="169" t="str">
        <f>IFERROR(SUMIFS(#REF!,#REF!,$I169,#REF!,$R$2)/SUMIFS(#REF!,#REF!,$I169,#REF!,$R$2),"-")</f>
        <v>-</v>
      </c>
      <c r="L169" s="169" t="str">
        <f>IFERROR(SUMIFS(#REF!,#REF!,$I169,#REF!,$R$7)/SUMIFS(#REF!,#REF!,$I169,#REF!,$R$7),"-")</f>
        <v>-</v>
      </c>
      <c r="M169" s="170" t="str">
        <f>IFERROR(SUMIFS(#REF!,#REF!,$I169,#REF!,$R$3)/SUMIFS(#REF!,#REF!,$I169,#REF!,$R$3),"-")</f>
        <v>-</v>
      </c>
      <c r="N169" s="170" t="str">
        <f>IFERROR(SUMIFS(#REF!,#REF!,$I169,#REF!,"&lt;="&amp;$R$2,#REF!,"&gt;="&amp;$S$2)/SUMIFS(#REF!,#REF!,$I169,#REF!,"&lt;="&amp;$R$2,#REF!,"&gt;="&amp;$S$2),"-")</f>
        <v>-</v>
      </c>
      <c r="O169" s="142"/>
      <c r="P169" s="140"/>
    </row>
    <row r="170" spans="1:16">
      <c r="A170" s="138"/>
      <c r="B170" s="142"/>
      <c r="C170" s="172" t="s">
        <v>186</v>
      </c>
      <c r="D170" s="166" t="s">
        <v>26</v>
      </c>
      <c r="E170" s="166" t="s">
        <v>187</v>
      </c>
      <c r="F170" s="173" t="s">
        <v>365</v>
      </c>
      <c r="G170" s="173" t="s">
        <v>365</v>
      </c>
      <c r="H170" s="173" t="s">
        <v>365</v>
      </c>
      <c r="I170" s="173" t="s">
        <v>365</v>
      </c>
      <c r="J170" s="168">
        <v>0.9</v>
      </c>
      <c r="K170" s="169" t="str">
        <f>IFERROR(SUMIFS(#REF!,#REF!,$I170,#REF!,$R$2)/SUMIFS(#REF!,#REF!,$I170,#REF!,$R$2),"-")</f>
        <v>-</v>
      </c>
      <c r="L170" s="169" t="str">
        <f>IFERROR(SUMIFS(#REF!,#REF!,$I170,#REF!,$R$7)/SUMIFS(#REF!,#REF!,$I170,#REF!,$R$7),"-")</f>
        <v>-</v>
      </c>
      <c r="M170" s="170" t="str">
        <f>IFERROR(SUMIFS(#REF!,#REF!,$I170,#REF!,$R$3)/SUMIFS(#REF!,#REF!,$I170,#REF!,$R$3),"-")</f>
        <v>-</v>
      </c>
      <c r="N170" s="170" t="str">
        <f>IFERROR(SUMIFS(#REF!,#REF!,$I170,#REF!,"&lt;="&amp;$R$2,#REF!,"&gt;="&amp;$S$2)/SUMIFS(#REF!,#REF!,$I170,#REF!,"&lt;="&amp;$R$2,#REF!,"&gt;="&amp;$S$2),"-")</f>
        <v>-</v>
      </c>
      <c r="O170" s="142"/>
      <c r="P170" s="140"/>
    </row>
    <row r="171" spans="1:16">
      <c r="A171" s="138"/>
      <c r="B171" s="142"/>
      <c r="C171" s="172" t="s">
        <v>186</v>
      </c>
      <c r="D171" s="166" t="s">
        <v>26</v>
      </c>
      <c r="E171" s="166" t="s">
        <v>187</v>
      </c>
      <c r="F171" s="173" t="s">
        <v>367</v>
      </c>
      <c r="G171" s="173" t="s">
        <v>367</v>
      </c>
      <c r="H171" s="173" t="s">
        <v>367</v>
      </c>
      <c r="I171" s="173" t="s">
        <v>367</v>
      </c>
      <c r="J171" s="168">
        <v>0.9</v>
      </c>
      <c r="K171" s="169" t="str">
        <f>IFERROR(SUMIFS(#REF!,#REF!,$I171,#REF!,$R$2)/SUMIFS(#REF!,#REF!,$I171,#REF!,$R$2),"-")</f>
        <v>-</v>
      </c>
      <c r="L171" s="169" t="str">
        <f>IFERROR(SUMIFS(#REF!,#REF!,$I171,#REF!,$R$7)/SUMIFS(#REF!,#REF!,$I171,#REF!,$R$7),"-")</f>
        <v>-</v>
      </c>
      <c r="M171" s="170" t="str">
        <f>IFERROR(SUMIFS(#REF!,#REF!,$I171,#REF!,$R$3)/SUMIFS(#REF!,#REF!,$I171,#REF!,$R$3),"-")</f>
        <v>-</v>
      </c>
      <c r="N171" s="170" t="str">
        <f>IFERROR(SUMIFS(#REF!,#REF!,$I171,#REF!,"&lt;="&amp;$R$2,#REF!,"&gt;="&amp;$S$2)/SUMIFS(#REF!,#REF!,$I171,#REF!,"&lt;="&amp;$R$2,#REF!,"&gt;="&amp;$S$2),"-")</f>
        <v>-</v>
      </c>
      <c r="O171" s="142"/>
      <c r="P171" s="140"/>
    </row>
    <row r="172" spans="1:16">
      <c r="A172" s="138"/>
      <c r="B172" s="142"/>
      <c r="C172" s="172" t="s">
        <v>186</v>
      </c>
      <c r="D172" s="166" t="s">
        <v>26</v>
      </c>
      <c r="E172" s="166" t="s">
        <v>187</v>
      </c>
      <c r="F172" s="173" t="s">
        <v>369</v>
      </c>
      <c r="G172" s="173" t="s">
        <v>369</v>
      </c>
      <c r="H172" s="173" t="s">
        <v>369</v>
      </c>
      <c r="I172" s="173" t="s">
        <v>369</v>
      </c>
      <c r="J172" s="168">
        <v>0.9</v>
      </c>
      <c r="K172" s="169" t="str">
        <f>IFERROR(SUMIFS(#REF!,#REF!,$I172,#REF!,$R$2)/SUMIFS(#REF!,#REF!,$I172,#REF!,$R$2),"-")</f>
        <v>-</v>
      </c>
      <c r="L172" s="169" t="str">
        <f>IFERROR(SUMIFS(#REF!,#REF!,$I172,#REF!,$R$7)/SUMIFS(#REF!,#REF!,$I172,#REF!,$R$7),"-")</f>
        <v>-</v>
      </c>
      <c r="M172" s="170" t="str">
        <f>IFERROR(SUMIFS(#REF!,#REF!,$I172,#REF!,$R$3)/SUMIFS(#REF!,#REF!,$I172,#REF!,$R$3),"-")</f>
        <v>-</v>
      </c>
      <c r="N172" s="170" t="str">
        <f>IFERROR(SUMIFS(#REF!,#REF!,$I172,#REF!,"&lt;="&amp;$R$2,#REF!,"&gt;="&amp;$S$2)/SUMIFS(#REF!,#REF!,$I172,#REF!,"&lt;="&amp;$R$2,#REF!,"&gt;="&amp;$S$2),"-")</f>
        <v>-</v>
      </c>
      <c r="O172" s="142"/>
      <c r="P172" s="140"/>
    </row>
    <row r="173" spans="1:16">
      <c r="A173" s="138"/>
      <c r="B173" s="142"/>
      <c r="C173" s="172" t="s">
        <v>186</v>
      </c>
      <c r="D173" s="166" t="s">
        <v>26</v>
      </c>
      <c r="E173" s="166" t="s">
        <v>187</v>
      </c>
      <c r="F173" s="173" t="s">
        <v>371</v>
      </c>
      <c r="G173" s="173" t="s">
        <v>371</v>
      </c>
      <c r="H173" s="173" t="s">
        <v>371</v>
      </c>
      <c r="I173" s="173" t="s">
        <v>371</v>
      </c>
      <c r="J173" s="168">
        <v>0.9</v>
      </c>
      <c r="K173" s="169" t="str">
        <f>IFERROR(SUMIFS(#REF!,#REF!,$I173,#REF!,$R$2)/SUMIFS(#REF!,#REF!,$I173,#REF!,$R$2),"-")</f>
        <v>-</v>
      </c>
      <c r="L173" s="169" t="str">
        <f>IFERROR(SUMIFS(#REF!,#REF!,$I173,#REF!,$R$7)/SUMIFS(#REF!,#REF!,$I173,#REF!,$R$7),"-")</f>
        <v>-</v>
      </c>
      <c r="M173" s="170" t="str">
        <f>IFERROR(SUMIFS(#REF!,#REF!,$I173,#REF!,$R$3)/SUMIFS(#REF!,#REF!,$I173,#REF!,$R$3),"-")</f>
        <v>-</v>
      </c>
      <c r="N173" s="170" t="str">
        <f>IFERROR(SUMIFS(#REF!,#REF!,$I173,#REF!,"&lt;="&amp;$R$2,#REF!,"&gt;="&amp;$S$2)/SUMIFS(#REF!,#REF!,$I173,#REF!,"&lt;="&amp;$R$2,#REF!,"&gt;="&amp;$S$2),"-")</f>
        <v>-</v>
      </c>
      <c r="O173" s="142"/>
      <c r="P173" s="140"/>
    </row>
    <row r="174" spans="1:16">
      <c r="A174" s="138"/>
      <c r="B174" s="142"/>
      <c r="C174" s="172" t="s">
        <v>186</v>
      </c>
      <c r="D174" s="166" t="s">
        <v>26</v>
      </c>
      <c r="E174" s="166" t="s">
        <v>187</v>
      </c>
      <c r="F174" s="173" t="s">
        <v>373</v>
      </c>
      <c r="G174" s="173" t="s">
        <v>373</v>
      </c>
      <c r="H174" s="173" t="s">
        <v>373</v>
      </c>
      <c r="I174" s="173" t="s">
        <v>373</v>
      </c>
      <c r="J174" s="168">
        <v>0.9</v>
      </c>
      <c r="K174" s="169" t="str">
        <f>IFERROR(SUMIFS(#REF!,#REF!,$I174,#REF!,$R$2)/SUMIFS(#REF!,#REF!,$I174,#REF!,$R$2),"-")</f>
        <v>-</v>
      </c>
      <c r="L174" s="169" t="str">
        <f>IFERROR(SUMIFS(#REF!,#REF!,$I174,#REF!,$R$7)/SUMIFS(#REF!,#REF!,$I174,#REF!,$R$7),"-")</f>
        <v>-</v>
      </c>
      <c r="M174" s="170" t="str">
        <f>IFERROR(SUMIFS(#REF!,#REF!,$I174,#REF!,$R$3)/SUMIFS(#REF!,#REF!,$I174,#REF!,$R$3),"-")</f>
        <v>-</v>
      </c>
      <c r="N174" s="170" t="str">
        <f>IFERROR(SUMIFS(#REF!,#REF!,$I174,#REF!,"&lt;="&amp;$R$2,#REF!,"&gt;="&amp;$S$2)/SUMIFS(#REF!,#REF!,$I174,#REF!,"&lt;="&amp;$R$2,#REF!,"&gt;="&amp;$S$2),"-")</f>
        <v>-</v>
      </c>
      <c r="O174" s="142"/>
      <c r="P174" s="140"/>
    </row>
    <row r="175" spans="1:16">
      <c r="A175" s="138"/>
      <c r="B175" s="142"/>
      <c r="C175" s="172" t="s">
        <v>186</v>
      </c>
      <c r="D175" s="166" t="s">
        <v>26</v>
      </c>
      <c r="E175" s="166" t="s">
        <v>187</v>
      </c>
      <c r="F175" s="173" t="s">
        <v>375</v>
      </c>
      <c r="G175" s="173" t="s">
        <v>375</v>
      </c>
      <c r="H175" s="173" t="s">
        <v>375</v>
      </c>
      <c r="I175" s="173" t="s">
        <v>375</v>
      </c>
      <c r="J175" s="168">
        <v>0.9</v>
      </c>
      <c r="K175" s="169" t="str">
        <f>IFERROR(SUMIFS(#REF!,#REF!,$I175,#REF!,$R$2)/SUMIFS(#REF!,#REF!,$I175,#REF!,$R$2),"-")</f>
        <v>-</v>
      </c>
      <c r="L175" s="169" t="str">
        <f>IFERROR(SUMIFS(#REF!,#REF!,$I175,#REF!,$R$7)/SUMIFS(#REF!,#REF!,$I175,#REF!,$R$7),"-")</f>
        <v>-</v>
      </c>
      <c r="M175" s="170" t="str">
        <f>IFERROR(SUMIFS(#REF!,#REF!,$I175,#REF!,$R$3)/SUMIFS(#REF!,#REF!,$I175,#REF!,$R$3),"-")</f>
        <v>-</v>
      </c>
      <c r="N175" s="170" t="str">
        <f>IFERROR(SUMIFS(#REF!,#REF!,$I175,#REF!,"&lt;="&amp;$R$2,#REF!,"&gt;="&amp;$S$2)/SUMIFS(#REF!,#REF!,$I175,#REF!,"&lt;="&amp;$R$2,#REF!,"&gt;="&amp;$S$2),"-")</f>
        <v>-</v>
      </c>
      <c r="O175" s="142"/>
      <c r="P175" s="140"/>
    </row>
    <row r="176" spans="1:16">
      <c r="A176" s="138"/>
      <c r="B176" s="142"/>
      <c r="C176" s="172" t="s">
        <v>186</v>
      </c>
      <c r="D176" s="166" t="s">
        <v>26</v>
      </c>
      <c r="E176" s="166" t="s">
        <v>187</v>
      </c>
      <c r="F176" s="173" t="s">
        <v>377</v>
      </c>
      <c r="G176" s="173" t="s">
        <v>377</v>
      </c>
      <c r="H176" s="173" t="s">
        <v>377</v>
      </c>
      <c r="I176" s="173" t="s">
        <v>377</v>
      </c>
      <c r="J176" s="168">
        <v>0.9</v>
      </c>
      <c r="K176" s="169" t="str">
        <f>IFERROR(SUMIFS(#REF!,#REF!,$I176,#REF!,$R$2)/SUMIFS(#REF!,#REF!,$I176,#REF!,$R$2),"-")</f>
        <v>-</v>
      </c>
      <c r="L176" s="169" t="str">
        <f>IFERROR(SUMIFS(#REF!,#REF!,$I176,#REF!,$R$7)/SUMIFS(#REF!,#REF!,$I176,#REF!,$R$7),"-")</f>
        <v>-</v>
      </c>
      <c r="M176" s="170" t="str">
        <f>IFERROR(SUMIFS(#REF!,#REF!,$I176,#REF!,$R$3)/SUMIFS(#REF!,#REF!,$I176,#REF!,$R$3),"-")</f>
        <v>-</v>
      </c>
      <c r="N176" s="170" t="str">
        <f>IFERROR(SUMIFS(#REF!,#REF!,$I176,#REF!,"&lt;="&amp;$R$2,#REF!,"&gt;="&amp;$S$2)/SUMIFS(#REF!,#REF!,$I176,#REF!,"&lt;="&amp;$R$2,#REF!,"&gt;="&amp;$S$2),"-")</f>
        <v>-</v>
      </c>
      <c r="O176" s="142"/>
      <c r="P176" s="140"/>
    </row>
    <row r="177" spans="1:16">
      <c r="A177" s="138"/>
      <c r="B177" s="142"/>
      <c r="C177" s="172" t="s">
        <v>186</v>
      </c>
      <c r="D177" s="166" t="s">
        <v>26</v>
      </c>
      <c r="E177" s="166" t="s">
        <v>187</v>
      </c>
      <c r="F177" s="173" t="s">
        <v>379</v>
      </c>
      <c r="G177" s="173" t="s">
        <v>379</v>
      </c>
      <c r="H177" s="173" t="s">
        <v>379</v>
      </c>
      <c r="I177" s="173" t="s">
        <v>379</v>
      </c>
      <c r="J177" s="168">
        <v>0.9</v>
      </c>
      <c r="K177" s="169" t="str">
        <f>IFERROR(SUMIFS(#REF!,#REF!,$I177,#REF!,$R$2)/SUMIFS(#REF!,#REF!,$I177,#REF!,$R$2),"-")</f>
        <v>-</v>
      </c>
      <c r="L177" s="169" t="str">
        <f>IFERROR(SUMIFS(#REF!,#REF!,$I177,#REF!,$R$7)/SUMIFS(#REF!,#REF!,$I177,#REF!,$R$7),"-")</f>
        <v>-</v>
      </c>
      <c r="M177" s="170" t="str">
        <f>IFERROR(SUMIFS(#REF!,#REF!,$I177,#REF!,$R$3)/SUMIFS(#REF!,#REF!,$I177,#REF!,$R$3),"-")</f>
        <v>-</v>
      </c>
      <c r="N177" s="170" t="str">
        <f>IFERROR(SUMIFS(#REF!,#REF!,$I177,#REF!,"&lt;="&amp;$R$2,#REF!,"&gt;="&amp;$S$2)/SUMIFS(#REF!,#REF!,$I177,#REF!,"&lt;="&amp;$R$2,#REF!,"&gt;="&amp;$S$2),"-")</f>
        <v>-</v>
      </c>
      <c r="O177" s="142"/>
      <c r="P177" s="140"/>
    </row>
    <row r="178" spans="1:16">
      <c r="A178" s="138"/>
      <c r="B178" s="142"/>
      <c r="C178" s="172" t="s">
        <v>186</v>
      </c>
      <c r="D178" s="166" t="s">
        <v>26</v>
      </c>
      <c r="E178" s="166" t="s">
        <v>187</v>
      </c>
      <c r="F178" s="173" t="s">
        <v>381</v>
      </c>
      <c r="G178" s="173" t="s">
        <v>381</v>
      </c>
      <c r="H178" s="173" t="s">
        <v>381</v>
      </c>
      <c r="I178" s="173" t="s">
        <v>381</v>
      </c>
      <c r="J178" s="168">
        <v>0.9</v>
      </c>
      <c r="K178" s="169" t="str">
        <f>IFERROR(SUMIFS(#REF!,#REF!,$I178,#REF!,$R$2)/SUMIFS(#REF!,#REF!,$I178,#REF!,$R$2),"-")</f>
        <v>-</v>
      </c>
      <c r="L178" s="169" t="str">
        <f>IFERROR(SUMIFS(#REF!,#REF!,$I178,#REF!,$R$7)/SUMIFS(#REF!,#REF!,$I178,#REF!,$R$7),"-")</f>
        <v>-</v>
      </c>
      <c r="M178" s="170" t="str">
        <f>IFERROR(SUMIFS(#REF!,#REF!,$I178,#REF!,$R$3)/SUMIFS(#REF!,#REF!,$I178,#REF!,$R$3),"-")</f>
        <v>-</v>
      </c>
      <c r="N178" s="170" t="str">
        <f>IFERROR(SUMIFS(#REF!,#REF!,$I178,#REF!,"&lt;="&amp;$R$2,#REF!,"&gt;="&amp;$S$2)/SUMIFS(#REF!,#REF!,$I178,#REF!,"&lt;="&amp;$R$2,#REF!,"&gt;="&amp;$S$2),"-")</f>
        <v>-</v>
      </c>
      <c r="O178" s="142"/>
      <c r="P178" s="140"/>
    </row>
    <row r="179" spans="1:16">
      <c r="A179" s="138"/>
      <c r="B179" s="142"/>
      <c r="C179" s="172" t="s">
        <v>186</v>
      </c>
      <c r="D179" s="166" t="s">
        <v>26</v>
      </c>
      <c r="E179" s="166" t="s">
        <v>187</v>
      </c>
      <c r="F179" s="173" t="s">
        <v>383</v>
      </c>
      <c r="G179" s="173" t="s">
        <v>383</v>
      </c>
      <c r="H179" s="173" t="s">
        <v>383</v>
      </c>
      <c r="I179" s="173" t="s">
        <v>383</v>
      </c>
      <c r="J179" s="168">
        <v>0.9</v>
      </c>
      <c r="K179" s="169" t="str">
        <f>IFERROR(SUMIFS(#REF!,#REF!,$I179,#REF!,$R$2)/SUMIFS(#REF!,#REF!,$I179,#REF!,$R$2),"-")</f>
        <v>-</v>
      </c>
      <c r="L179" s="169" t="str">
        <f>IFERROR(SUMIFS(#REF!,#REF!,$I179,#REF!,$R$7)/SUMIFS(#REF!,#REF!,$I179,#REF!,$R$7),"-")</f>
        <v>-</v>
      </c>
      <c r="M179" s="170" t="str">
        <f>IFERROR(SUMIFS(#REF!,#REF!,$I179,#REF!,$R$3)/SUMIFS(#REF!,#REF!,$I179,#REF!,$R$3),"-")</f>
        <v>-</v>
      </c>
      <c r="N179" s="170" t="str">
        <f>IFERROR(SUMIFS(#REF!,#REF!,$I179,#REF!,"&lt;="&amp;$R$2,#REF!,"&gt;="&amp;$S$2)/SUMIFS(#REF!,#REF!,$I179,#REF!,"&lt;="&amp;$R$2,#REF!,"&gt;="&amp;$S$2),"-")</f>
        <v>-</v>
      </c>
      <c r="O179" s="142"/>
      <c r="P179" s="140"/>
    </row>
    <row r="180" spans="1:16">
      <c r="A180" s="138"/>
      <c r="B180" s="142"/>
      <c r="C180" s="172" t="s">
        <v>186</v>
      </c>
      <c r="D180" s="166" t="s">
        <v>26</v>
      </c>
      <c r="E180" s="166" t="s">
        <v>187</v>
      </c>
      <c r="F180" s="173" t="s">
        <v>385</v>
      </c>
      <c r="G180" s="173" t="s">
        <v>385</v>
      </c>
      <c r="H180" s="173" t="s">
        <v>385</v>
      </c>
      <c r="I180" s="173" t="s">
        <v>385</v>
      </c>
      <c r="J180" s="168">
        <v>0.9</v>
      </c>
      <c r="K180" s="169" t="str">
        <f>IFERROR(SUMIFS(#REF!,#REF!,$I180,#REF!,$R$2)/SUMIFS(#REF!,#REF!,$I180,#REF!,$R$2),"-")</f>
        <v>-</v>
      </c>
      <c r="L180" s="169" t="str">
        <f>IFERROR(SUMIFS(#REF!,#REF!,$I180,#REF!,$R$7)/SUMIFS(#REF!,#REF!,$I180,#REF!,$R$7),"-")</f>
        <v>-</v>
      </c>
      <c r="M180" s="170" t="str">
        <f>IFERROR(SUMIFS(#REF!,#REF!,$I180,#REF!,$R$3)/SUMIFS(#REF!,#REF!,$I180,#REF!,$R$3),"-")</f>
        <v>-</v>
      </c>
      <c r="N180" s="170" t="str">
        <f>IFERROR(SUMIFS(#REF!,#REF!,$I180,#REF!,"&lt;="&amp;$R$2,#REF!,"&gt;="&amp;$S$2)/SUMIFS(#REF!,#REF!,$I180,#REF!,"&lt;="&amp;$R$2,#REF!,"&gt;="&amp;$S$2),"-")</f>
        <v>-</v>
      </c>
      <c r="O180" s="142"/>
      <c r="P180" s="140"/>
    </row>
    <row r="181" spans="1:16">
      <c r="A181" s="138"/>
      <c r="B181" s="142"/>
      <c r="C181" s="172" t="s">
        <v>186</v>
      </c>
      <c r="D181" s="166" t="s">
        <v>26</v>
      </c>
      <c r="E181" s="166" t="s">
        <v>187</v>
      </c>
      <c r="F181" s="173" t="s">
        <v>387</v>
      </c>
      <c r="G181" s="173" t="s">
        <v>387</v>
      </c>
      <c r="H181" s="173" t="s">
        <v>387</v>
      </c>
      <c r="I181" s="173" t="s">
        <v>387</v>
      </c>
      <c r="J181" s="168">
        <v>0.9</v>
      </c>
      <c r="K181" s="169" t="str">
        <f>IFERROR(SUMIFS(#REF!,#REF!,$I181,#REF!,$R$2)/SUMIFS(#REF!,#REF!,$I181,#REF!,$R$2),"-")</f>
        <v>-</v>
      </c>
      <c r="L181" s="169" t="str">
        <f>IFERROR(SUMIFS(#REF!,#REF!,$I181,#REF!,$R$7)/SUMIFS(#REF!,#REF!,$I181,#REF!,$R$7),"-")</f>
        <v>-</v>
      </c>
      <c r="M181" s="170" t="str">
        <f>IFERROR(SUMIFS(#REF!,#REF!,$I181,#REF!,$R$3)/SUMIFS(#REF!,#REF!,$I181,#REF!,$R$3),"-")</f>
        <v>-</v>
      </c>
      <c r="N181" s="170" t="str">
        <f>IFERROR(SUMIFS(#REF!,#REF!,$I181,#REF!,"&lt;="&amp;$R$2,#REF!,"&gt;="&amp;$S$2)/SUMIFS(#REF!,#REF!,$I181,#REF!,"&lt;="&amp;$R$2,#REF!,"&gt;="&amp;$S$2),"-")</f>
        <v>-</v>
      </c>
      <c r="O181" s="142"/>
      <c r="P181" s="140"/>
    </row>
    <row r="182" spans="1:16">
      <c r="A182" s="138"/>
      <c r="B182" s="142"/>
      <c r="C182" s="172" t="s">
        <v>186</v>
      </c>
      <c r="D182" s="166" t="s">
        <v>26</v>
      </c>
      <c r="E182" s="166" t="s">
        <v>187</v>
      </c>
      <c r="F182" s="173" t="s">
        <v>389</v>
      </c>
      <c r="G182" s="173" t="s">
        <v>389</v>
      </c>
      <c r="H182" s="173" t="s">
        <v>389</v>
      </c>
      <c r="I182" s="173" t="s">
        <v>389</v>
      </c>
      <c r="J182" s="168">
        <v>0.9</v>
      </c>
      <c r="K182" s="169" t="str">
        <f>IFERROR(SUMIFS(#REF!,#REF!,$I182,#REF!,$R$2)/SUMIFS(#REF!,#REF!,$I182,#REF!,$R$2),"-")</f>
        <v>-</v>
      </c>
      <c r="L182" s="169" t="str">
        <f>IFERROR(SUMIFS(#REF!,#REF!,$I182,#REF!,$R$7)/SUMIFS(#REF!,#REF!,$I182,#REF!,$R$7),"-")</f>
        <v>-</v>
      </c>
      <c r="M182" s="170" t="str">
        <f>IFERROR(SUMIFS(#REF!,#REF!,$I182,#REF!,$R$3)/SUMIFS(#REF!,#REF!,$I182,#REF!,$R$3),"-")</f>
        <v>-</v>
      </c>
      <c r="N182" s="170" t="str">
        <f>IFERROR(SUMIFS(#REF!,#REF!,$I182,#REF!,"&lt;="&amp;$R$2,#REF!,"&gt;="&amp;$S$2)/SUMIFS(#REF!,#REF!,$I182,#REF!,"&lt;="&amp;$R$2,#REF!,"&gt;="&amp;$S$2),"-")</f>
        <v>-</v>
      </c>
      <c r="O182" s="142"/>
      <c r="P182" s="140"/>
    </row>
    <row r="183" spans="1:16">
      <c r="A183" s="138"/>
      <c r="B183" s="142"/>
      <c r="C183" s="172" t="s">
        <v>186</v>
      </c>
      <c r="D183" s="166" t="s">
        <v>26</v>
      </c>
      <c r="E183" s="166" t="s">
        <v>187</v>
      </c>
      <c r="F183" s="173" t="s">
        <v>391</v>
      </c>
      <c r="G183" s="173" t="s">
        <v>391</v>
      </c>
      <c r="H183" s="173" t="s">
        <v>391</v>
      </c>
      <c r="I183" s="173" t="s">
        <v>391</v>
      </c>
      <c r="J183" s="168">
        <v>0.9</v>
      </c>
      <c r="K183" s="169" t="str">
        <f>IFERROR(SUMIFS(#REF!,#REF!,$I183,#REF!,$R$2)/SUMIFS(#REF!,#REF!,$I183,#REF!,$R$2),"-")</f>
        <v>-</v>
      </c>
      <c r="L183" s="169" t="str">
        <f>IFERROR(SUMIFS(#REF!,#REF!,$I183,#REF!,$R$7)/SUMIFS(#REF!,#REF!,$I183,#REF!,$R$7),"-")</f>
        <v>-</v>
      </c>
      <c r="M183" s="170" t="str">
        <f>IFERROR(SUMIFS(#REF!,#REF!,$I183,#REF!,$R$3)/SUMIFS(#REF!,#REF!,$I183,#REF!,$R$3),"-")</f>
        <v>-</v>
      </c>
      <c r="N183" s="170" t="str">
        <f>IFERROR(SUMIFS(#REF!,#REF!,$I183,#REF!,"&lt;="&amp;$R$2,#REF!,"&gt;="&amp;$S$2)/SUMIFS(#REF!,#REF!,$I183,#REF!,"&lt;="&amp;$R$2,#REF!,"&gt;="&amp;$S$2),"-")</f>
        <v>-</v>
      </c>
      <c r="O183" s="142"/>
      <c r="P183" s="140"/>
    </row>
    <row r="184" spans="1:16">
      <c r="A184" s="138"/>
      <c r="B184" s="142"/>
      <c r="C184" s="172" t="s">
        <v>186</v>
      </c>
      <c r="D184" s="166" t="s">
        <v>26</v>
      </c>
      <c r="E184" s="166" t="s">
        <v>187</v>
      </c>
      <c r="F184" s="173" t="s">
        <v>393</v>
      </c>
      <c r="G184" s="173" t="s">
        <v>393</v>
      </c>
      <c r="H184" s="173" t="s">
        <v>393</v>
      </c>
      <c r="I184" s="173" t="s">
        <v>393</v>
      </c>
      <c r="J184" s="168">
        <v>0.9</v>
      </c>
      <c r="K184" s="169" t="str">
        <f>IFERROR(SUMIFS(#REF!,#REF!,$I184,#REF!,$R$2)/SUMIFS(#REF!,#REF!,$I184,#REF!,$R$2),"-")</f>
        <v>-</v>
      </c>
      <c r="L184" s="169" t="str">
        <f>IFERROR(SUMIFS(#REF!,#REF!,$I184,#REF!,$R$7)/SUMIFS(#REF!,#REF!,$I184,#REF!,$R$7),"-")</f>
        <v>-</v>
      </c>
      <c r="M184" s="170" t="str">
        <f>IFERROR(SUMIFS(#REF!,#REF!,$I184,#REF!,$R$3)/SUMIFS(#REF!,#REF!,$I184,#REF!,$R$3),"-")</f>
        <v>-</v>
      </c>
      <c r="N184" s="170" t="str">
        <f>IFERROR(SUMIFS(#REF!,#REF!,$I184,#REF!,"&lt;="&amp;$R$2,#REF!,"&gt;="&amp;$S$2)/SUMIFS(#REF!,#REF!,$I184,#REF!,"&lt;="&amp;$R$2,#REF!,"&gt;="&amp;$S$2),"-")</f>
        <v>-</v>
      </c>
      <c r="O184" s="142"/>
      <c r="P184" s="140"/>
    </row>
    <row r="185" spans="1:16">
      <c r="A185" s="138"/>
      <c r="B185" s="142"/>
      <c r="C185" s="172" t="s">
        <v>186</v>
      </c>
      <c r="D185" s="166" t="s">
        <v>26</v>
      </c>
      <c r="E185" s="166" t="s">
        <v>187</v>
      </c>
      <c r="F185" s="173" t="s">
        <v>395</v>
      </c>
      <c r="G185" s="173" t="s">
        <v>395</v>
      </c>
      <c r="H185" s="173" t="s">
        <v>395</v>
      </c>
      <c r="I185" s="173" t="s">
        <v>395</v>
      </c>
      <c r="J185" s="168">
        <v>0.9</v>
      </c>
      <c r="K185" s="169" t="str">
        <f>IFERROR(SUMIFS(#REF!,#REF!,$I185,#REF!,$R$2)/SUMIFS(#REF!,#REF!,$I185,#REF!,$R$2),"-")</f>
        <v>-</v>
      </c>
      <c r="L185" s="169" t="str">
        <f>IFERROR(SUMIFS(#REF!,#REF!,$I185,#REF!,$R$7)/SUMIFS(#REF!,#REF!,$I185,#REF!,$R$7),"-")</f>
        <v>-</v>
      </c>
      <c r="M185" s="170" t="str">
        <f>IFERROR(SUMIFS(#REF!,#REF!,$I185,#REF!,$R$3)/SUMIFS(#REF!,#REF!,$I185,#REF!,$R$3),"-")</f>
        <v>-</v>
      </c>
      <c r="N185" s="170" t="str">
        <f>IFERROR(SUMIFS(#REF!,#REF!,$I185,#REF!,"&lt;="&amp;$R$2,#REF!,"&gt;="&amp;$S$2)/SUMIFS(#REF!,#REF!,$I185,#REF!,"&lt;="&amp;$R$2,#REF!,"&gt;="&amp;$S$2),"-")</f>
        <v>-</v>
      </c>
      <c r="O185" s="142"/>
      <c r="P185" s="140"/>
    </row>
    <row r="186" spans="1:16">
      <c r="A186" s="138"/>
      <c r="B186" s="142"/>
      <c r="C186" s="172" t="s">
        <v>186</v>
      </c>
      <c r="D186" s="166" t="s">
        <v>26</v>
      </c>
      <c r="E186" s="166" t="s">
        <v>187</v>
      </c>
      <c r="F186" s="173" t="s">
        <v>397</v>
      </c>
      <c r="G186" s="173" t="s">
        <v>397</v>
      </c>
      <c r="H186" s="173" t="s">
        <v>397</v>
      </c>
      <c r="I186" s="173" t="s">
        <v>397</v>
      </c>
      <c r="J186" s="168">
        <v>0.9</v>
      </c>
      <c r="K186" s="169" t="str">
        <f>IFERROR(SUMIFS(#REF!,#REF!,$I186,#REF!,$R$2)/SUMIFS(#REF!,#REF!,$I186,#REF!,$R$2),"-")</f>
        <v>-</v>
      </c>
      <c r="L186" s="169" t="str">
        <f>IFERROR(SUMIFS(#REF!,#REF!,$I186,#REF!,$R$7)/SUMIFS(#REF!,#REF!,$I186,#REF!,$R$7),"-")</f>
        <v>-</v>
      </c>
      <c r="M186" s="170" t="str">
        <f>IFERROR(SUMIFS(#REF!,#REF!,$I186,#REF!,$R$3)/SUMIFS(#REF!,#REF!,$I186,#REF!,$R$3),"-")</f>
        <v>-</v>
      </c>
      <c r="N186" s="170" t="str">
        <f>IFERROR(SUMIFS(#REF!,#REF!,$I186,#REF!,"&lt;="&amp;$R$2,#REF!,"&gt;="&amp;$S$2)/SUMIFS(#REF!,#REF!,$I186,#REF!,"&lt;="&amp;$R$2,#REF!,"&gt;="&amp;$S$2),"-")</f>
        <v>-</v>
      </c>
      <c r="O186" s="142"/>
      <c r="P186" s="140"/>
    </row>
    <row r="187" spans="1:16">
      <c r="A187" s="138"/>
      <c r="B187" s="142"/>
      <c r="C187" s="172" t="s">
        <v>398</v>
      </c>
      <c r="D187" s="166" t="s">
        <v>235</v>
      </c>
      <c r="E187" s="166" t="s">
        <v>399</v>
      </c>
      <c r="F187" s="174" t="s">
        <v>401</v>
      </c>
      <c r="G187" s="174" t="s">
        <v>401</v>
      </c>
      <c r="H187" s="174" t="s">
        <v>401</v>
      </c>
      <c r="I187" s="174" t="s">
        <v>401</v>
      </c>
      <c r="J187" s="168">
        <v>0.9</v>
      </c>
      <c r="K187" s="169" t="str">
        <f>IFERROR(SUMIFS(#REF!,#REF!,$I187,#REF!,$R$2)/SUMIFS(#REF!,#REF!,$I187,#REF!,$R$2),"-")</f>
        <v>-</v>
      </c>
      <c r="L187" s="169" t="str">
        <f>IFERROR(SUMIFS(#REF!,#REF!,$I187,#REF!,$R$7)/SUMIFS(#REF!,#REF!,$I187,#REF!,$R$7),"-")</f>
        <v>-</v>
      </c>
      <c r="M187" s="170" t="str">
        <f>IFERROR(SUMIFS(#REF!,#REF!,$I187,#REF!,$R$3)/SUMIFS(#REF!,#REF!,$I187,#REF!,$R$3),"-")</f>
        <v>-</v>
      </c>
      <c r="N187" s="170" t="str">
        <f>IFERROR(SUMIFS(#REF!,#REF!,$I187,#REF!,"&lt;="&amp;$R$2,#REF!,"&gt;="&amp;$S$2)/SUMIFS(#REF!,#REF!,$I187,#REF!,"&lt;="&amp;$R$2,#REF!,"&gt;="&amp;$S$2),"-")</f>
        <v>-</v>
      </c>
      <c r="O187" s="142"/>
      <c r="P187" s="140"/>
    </row>
    <row r="188" spans="1:16">
      <c r="A188" s="138"/>
      <c r="B188" s="142"/>
      <c r="C188" s="172" t="s">
        <v>398</v>
      </c>
      <c r="D188" s="166" t="s">
        <v>26</v>
      </c>
      <c r="E188" s="166" t="s">
        <v>399</v>
      </c>
      <c r="F188" s="174" t="s">
        <v>403</v>
      </c>
      <c r="G188" s="174" t="s">
        <v>403</v>
      </c>
      <c r="H188" s="174" t="s">
        <v>403</v>
      </c>
      <c r="I188" s="174" t="s">
        <v>403</v>
      </c>
      <c r="J188" s="168">
        <v>0.9</v>
      </c>
      <c r="K188" s="169" t="str">
        <f>IFERROR(SUMIFS(#REF!,#REF!,$I188,#REF!,$R$2)/SUMIFS(#REF!,#REF!,$I188,#REF!,$R$2),"-")</f>
        <v>-</v>
      </c>
      <c r="L188" s="169" t="str">
        <f>IFERROR(SUMIFS(#REF!,#REF!,$I188,#REF!,$R$7)/SUMIFS(#REF!,#REF!,$I188,#REF!,$R$7),"-")</f>
        <v>-</v>
      </c>
      <c r="M188" s="170" t="str">
        <f>IFERROR(SUMIFS(#REF!,#REF!,$I188,#REF!,$R$3)/SUMIFS(#REF!,#REF!,$I188,#REF!,$R$3),"-")</f>
        <v>-</v>
      </c>
      <c r="N188" s="170" t="str">
        <f>IFERROR(SUMIFS(#REF!,#REF!,$I188,#REF!,"&lt;="&amp;$R$2,#REF!,"&gt;="&amp;$S$2)/SUMIFS(#REF!,#REF!,$I188,#REF!,"&lt;="&amp;$R$2,#REF!,"&gt;="&amp;$S$2),"-")</f>
        <v>-</v>
      </c>
      <c r="O188" s="142"/>
      <c r="P188" s="140"/>
    </row>
    <row r="189" spans="1:16">
      <c r="A189" s="138"/>
      <c r="B189" s="142"/>
      <c r="C189" s="172" t="s">
        <v>398</v>
      </c>
      <c r="D189" s="166" t="s">
        <v>26</v>
      </c>
      <c r="E189" s="166" t="s">
        <v>399</v>
      </c>
      <c r="F189" s="174" t="s">
        <v>405</v>
      </c>
      <c r="G189" s="174" t="s">
        <v>405</v>
      </c>
      <c r="H189" s="174" t="s">
        <v>405</v>
      </c>
      <c r="I189" s="174" t="s">
        <v>405</v>
      </c>
      <c r="J189" s="168">
        <v>0.9</v>
      </c>
      <c r="K189" s="169" t="str">
        <f>IFERROR(SUMIFS(#REF!,#REF!,$I189,#REF!,$R$2)/SUMIFS(#REF!,#REF!,$I189,#REF!,$R$2),"-")</f>
        <v>-</v>
      </c>
      <c r="L189" s="169" t="str">
        <f>IFERROR(SUMIFS(#REF!,#REF!,$I189,#REF!,$R$7)/SUMIFS(#REF!,#REF!,$I189,#REF!,$R$7),"-")</f>
        <v>-</v>
      </c>
      <c r="M189" s="170" t="str">
        <f>IFERROR(SUMIFS(#REF!,#REF!,$I189,#REF!,$R$3)/SUMIFS(#REF!,#REF!,$I189,#REF!,$R$3),"-")</f>
        <v>-</v>
      </c>
      <c r="N189" s="170" t="str">
        <f>IFERROR(SUMIFS(#REF!,#REF!,$I189,#REF!,"&lt;="&amp;$R$2,#REF!,"&gt;="&amp;$S$2)/SUMIFS(#REF!,#REF!,$I189,#REF!,"&lt;="&amp;$R$2,#REF!,"&gt;="&amp;$S$2),"-")</f>
        <v>-</v>
      </c>
      <c r="O189" s="142"/>
      <c r="P189" s="140"/>
    </row>
    <row r="190" spans="1:16">
      <c r="A190" s="138"/>
      <c r="B190" s="142"/>
      <c r="C190" s="172" t="s">
        <v>398</v>
      </c>
      <c r="D190" s="166" t="s">
        <v>235</v>
      </c>
      <c r="E190" s="166" t="s">
        <v>399</v>
      </c>
      <c r="F190" s="174" t="s">
        <v>407</v>
      </c>
      <c r="G190" s="174" t="s">
        <v>407</v>
      </c>
      <c r="H190" s="174" t="s">
        <v>407</v>
      </c>
      <c r="I190" s="174" t="s">
        <v>407</v>
      </c>
      <c r="J190" s="168">
        <v>0.9</v>
      </c>
      <c r="K190" s="169" t="str">
        <f>IFERROR(SUMIFS(#REF!,#REF!,$I190,#REF!,$R$2)/SUMIFS(#REF!,#REF!,$I190,#REF!,$R$2),"-")</f>
        <v>-</v>
      </c>
      <c r="L190" s="169" t="str">
        <f>IFERROR(SUMIFS(#REF!,#REF!,$I190,#REF!,$R$7)/SUMIFS(#REF!,#REF!,$I190,#REF!,$R$7),"-")</f>
        <v>-</v>
      </c>
      <c r="M190" s="170" t="str">
        <f>IFERROR(SUMIFS(#REF!,#REF!,$I190,#REF!,$R$3)/SUMIFS(#REF!,#REF!,$I190,#REF!,$R$3),"-")</f>
        <v>-</v>
      </c>
      <c r="N190" s="170" t="str">
        <f>IFERROR(SUMIFS(#REF!,#REF!,$I190,#REF!,"&lt;="&amp;$R$2,#REF!,"&gt;="&amp;$S$2)/SUMIFS(#REF!,#REF!,$I190,#REF!,"&lt;="&amp;$R$2,#REF!,"&gt;="&amp;$S$2),"-")</f>
        <v>-</v>
      </c>
      <c r="O190" s="142"/>
      <c r="P190" s="140"/>
    </row>
    <row r="191" s="133" customFormat="1" spans="1:16">
      <c r="A191" s="138"/>
      <c r="C191" s="172" t="s">
        <v>398</v>
      </c>
      <c r="D191" s="166" t="s">
        <v>26</v>
      </c>
      <c r="E191" s="166" t="s">
        <v>399</v>
      </c>
      <c r="F191" s="174" t="s">
        <v>409</v>
      </c>
      <c r="G191" s="174" t="s">
        <v>409</v>
      </c>
      <c r="H191" s="174" t="s">
        <v>409</v>
      </c>
      <c r="I191" s="174" t="s">
        <v>409</v>
      </c>
      <c r="J191" s="168">
        <v>0.9</v>
      </c>
      <c r="K191" s="169" t="str">
        <f>IFERROR(SUMIFS(#REF!,#REF!,$I191,#REF!,$R$2)/SUMIFS(#REF!,#REF!,$I191,#REF!,$R$2),"-")</f>
        <v>-</v>
      </c>
      <c r="L191" s="169" t="str">
        <f>IFERROR(SUMIFS(#REF!,#REF!,$I191,#REF!,$R$7)/SUMIFS(#REF!,#REF!,$I191,#REF!,$R$7),"-")</f>
        <v>-</v>
      </c>
      <c r="M191" s="170" t="str">
        <f>IFERROR(SUMIFS(#REF!,#REF!,$I191,#REF!,$R$3)/SUMIFS(#REF!,#REF!,$I191,#REF!,$R$3),"-")</f>
        <v>-</v>
      </c>
      <c r="N191" s="170" t="str">
        <f>IFERROR(SUMIFS(#REF!,#REF!,$I191,#REF!,"&lt;="&amp;$R$2,#REF!,"&gt;="&amp;$S$2)/SUMIFS(#REF!,#REF!,$I191,#REF!,"&lt;="&amp;$R$2,#REF!,"&gt;="&amp;$S$2),"-")</f>
        <v>-</v>
      </c>
      <c r="O191" s="135"/>
      <c r="P191" s="140"/>
    </row>
    <row r="192" spans="1:16">
      <c r="A192" s="138"/>
      <c r="B192" s="142"/>
      <c r="C192" s="172" t="s">
        <v>398</v>
      </c>
      <c r="D192" s="166" t="s">
        <v>26</v>
      </c>
      <c r="E192" s="166" t="s">
        <v>399</v>
      </c>
      <c r="F192" s="174" t="s">
        <v>411</v>
      </c>
      <c r="G192" s="174" t="s">
        <v>411</v>
      </c>
      <c r="H192" s="174" t="s">
        <v>411</v>
      </c>
      <c r="I192" s="174" t="s">
        <v>411</v>
      </c>
      <c r="J192" s="168">
        <v>0.9</v>
      </c>
      <c r="K192" s="169" t="str">
        <f>IFERROR(SUMIFS(#REF!,#REF!,$I192,#REF!,$R$2)/SUMIFS(#REF!,#REF!,$I192,#REF!,$R$2),"-")</f>
        <v>-</v>
      </c>
      <c r="L192" s="169" t="str">
        <f>IFERROR(SUMIFS(#REF!,#REF!,$I192,#REF!,$R$7)/SUMIFS(#REF!,#REF!,$I192,#REF!,$R$7),"-")</f>
        <v>-</v>
      </c>
      <c r="M192" s="170" t="str">
        <f>IFERROR(SUMIFS(#REF!,#REF!,$I192,#REF!,$R$3)/SUMIFS(#REF!,#REF!,$I192,#REF!,$R$3),"-")</f>
        <v>-</v>
      </c>
      <c r="N192" s="170" t="str">
        <f>IFERROR(SUMIFS(#REF!,#REF!,$I192,#REF!,"&lt;="&amp;$R$2,#REF!,"&gt;="&amp;$S$2)/SUMIFS(#REF!,#REF!,$I192,#REF!,"&lt;="&amp;$R$2,#REF!,"&gt;="&amp;$S$2),"-")</f>
        <v>-</v>
      </c>
      <c r="O192" s="142"/>
      <c r="P192" s="140"/>
    </row>
    <row r="193" spans="1:16">
      <c r="A193" s="138"/>
      <c r="B193" s="142"/>
      <c r="C193" s="172" t="s">
        <v>398</v>
      </c>
      <c r="D193" s="166" t="s">
        <v>26</v>
      </c>
      <c r="E193" s="166" t="s">
        <v>399</v>
      </c>
      <c r="F193" s="174" t="s">
        <v>413</v>
      </c>
      <c r="G193" s="174" t="s">
        <v>413</v>
      </c>
      <c r="H193" s="174" t="s">
        <v>413</v>
      </c>
      <c r="I193" s="174" t="s">
        <v>413</v>
      </c>
      <c r="J193" s="168">
        <v>0.9</v>
      </c>
      <c r="K193" s="169" t="str">
        <f>IFERROR(SUMIFS(#REF!,#REF!,$I193,#REF!,$R$2)/SUMIFS(#REF!,#REF!,$I193,#REF!,$R$2),"-")</f>
        <v>-</v>
      </c>
      <c r="L193" s="169" t="str">
        <f>IFERROR(SUMIFS(#REF!,#REF!,$I193,#REF!,$R$7)/SUMIFS(#REF!,#REF!,$I193,#REF!,$R$7),"-")</f>
        <v>-</v>
      </c>
      <c r="M193" s="170" t="str">
        <f>IFERROR(SUMIFS(#REF!,#REF!,$I193,#REF!,$R$3)/SUMIFS(#REF!,#REF!,$I193,#REF!,$R$3),"-")</f>
        <v>-</v>
      </c>
      <c r="N193" s="170" t="str">
        <f>IFERROR(SUMIFS(#REF!,#REF!,$I193,#REF!,"&lt;="&amp;$R$2,#REF!,"&gt;="&amp;$S$2)/SUMIFS(#REF!,#REF!,$I193,#REF!,"&lt;="&amp;$R$2,#REF!,"&gt;="&amp;$S$2),"-")</f>
        <v>-</v>
      </c>
      <c r="O193" s="142"/>
      <c r="P193" s="140"/>
    </row>
    <row r="194" spans="1:16">
      <c r="A194" s="138"/>
      <c r="B194" s="142"/>
      <c r="C194" s="172" t="s">
        <v>398</v>
      </c>
      <c r="D194" s="166" t="s">
        <v>235</v>
      </c>
      <c r="E194" s="166" t="s">
        <v>399</v>
      </c>
      <c r="F194" s="174" t="s">
        <v>415</v>
      </c>
      <c r="G194" s="174" t="s">
        <v>415</v>
      </c>
      <c r="H194" s="174" t="s">
        <v>415</v>
      </c>
      <c r="I194" s="174" t="s">
        <v>415</v>
      </c>
      <c r="J194" s="168">
        <v>0.9</v>
      </c>
      <c r="K194" s="169" t="str">
        <f>IFERROR(SUMIFS(#REF!,#REF!,$I194,#REF!,$R$2)/SUMIFS(#REF!,#REF!,$I194,#REF!,$R$2),"-")</f>
        <v>-</v>
      </c>
      <c r="L194" s="169" t="str">
        <f>IFERROR(SUMIFS(#REF!,#REF!,$I194,#REF!,$R$7)/SUMIFS(#REF!,#REF!,$I194,#REF!,$R$7),"-")</f>
        <v>-</v>
      </c>
      <c r="M194" s="170" t="str">
        <f>IFERROR(SUMIFS(#REF!,#REF!,$I194,#REF!,$R$3)/SUMIFS(#REF!,#REF!,$I194,#REF!,$R$3),"-")</f>
        <v>-</v>
      </c>
      <c r="N194" s="170" t="str">
        <f>IFERROR(SUMIFS(#REF!,#REF!,$I194,#REF!,"&lt;="&amp;$R$2,#REF!,"&gt;="&amp;$S$2)/SUMIFS(#REF!,#REF!,$I194,#REF!,"&lt;="&amp;$R$2,#REF!,"&gt;="&amp;$S$2),"-")</f>
        <v>-</v>
      </c>
      <c r="O194" s="142"/>
      <c r="P194" s="140"/>
    </row>
    <row r="195" spans="1:16">
      <c r="A195" s="138"/>
      <c r="B195" s="142"/>
      <c r="C195" s="172" t="s">
        <v>398</v>
      </c>
      <c r="D195" s="166" t="s">
        <v>26</v>
      </c>
      <c r="E195" s="166" t="s">
        <v>399</v>
      </c>
      <c r="F195" s="174" t="s">
        <v>417</v>
      </c>
      <c r="G195" s="174" t="s">
        <v>417</v>
      </c>
      <c r="H195" s="174" t="s">
        <v>417</v>
      </c>
      <c r="I195" s="174" t="s">
        <v>417</v>
      </c>
      <c r="J195" s="168">
        <v>0.9</v>
      </c>
      <c r="K195" s="169" t="str">
        <f>IFERROR(SUMIFS(#REF!,#REF!,$I195,#REF!,$R$2)/SUMIFS(#REF!,#REF!,$I195,#REF!,$R$2),"-")</f>
        <v>-</v>
      </c>
      <c r="L195" s="169" t="str">
        <f>IFERROR(SUMIFS(#REF!,#REF!,$I195,#REF!,$R$7)/SUMIFS(#REF!,#REF!,$I195,#REF!,$R$7),"-")</f>
        <v>-</v>
      </c>
      <c r="M195" s="170" t="str">
        <f>IFERROR(SUMIFS(#REF!,#REF!,$I195,#REF!,$R$3)/SUMIFS(#REF!,#REF!,$I195,#REF!,$R$3),"-")</f>
        <v>-</v>
      </c>
      <c r="N195" s="170" t="str">
        <f>IFERROR(SUMIFS(#REF!,#REF!,$I195,#REF!,"&lt;="&amp;$R$2,#REF!,"&gt;="&amp;$S$2)/SUMIFS(#REF!,#REF!,$I195,#REF!,"&lt;="&amp;$R$2,#REF!,"&gt;="&amp;$S$2),"-")</f>
        <v>-</v>
      </c>
      <c r="O195" s="142"/>
      <c r="P195" s="140"/>
    </row>
    <row r="196" s="134" customFormat="1" spans="1:16">
      <c r="A196" s="138"/>
      <c r="C196" s="172" t="s">
        <v>398</v>
      </c>
      <c r="D196" s="166" t="s">
        <v>26</v>
      </c>
      <c r="E196" s="166" t="s">
        <v>399</v>
      </c>
      <c r="F196" s="174" t="s">
        <v>419</v>
      </c>
      <c r="G196" s="174" t="s">
        <v>419</v>
      </c>
      <c r="H196" s="174" t="s">
        <v>419</v>
      </c>
      <c r="I196" s="174" t="s">
        <v>419</v>
      </c>
      <c r="J196" s="168">
        <v>0.9</v>
      </c>
      <c r="K196" s="169" t="str">
        <f>IFERROR(SUMIFS(#REF!,#REF!,$I196,#REF!,$R$2)/SUMIFS(#REF!,#REF!,$I196,#REF!,$R$2),"-")</f>
        <v>-</v>
      </c>
      <c r="L196" s="169" t="str">
        <f>IFERROR(SUMIFS(#REF!,#REF!,$I196,#REF!,$R$7)/SUMIFS(#REF!,#REF!,$I196,#REF!,$R$7),"-")</f>
        <v>-</v>
      </c>
      <c r="M196" s="170" t="str">
        <f>IFERROR(SUMIFS(#REF!,#REF!,$I196,#REF!,$R$3)/SUMIFS(#REF!,#REF!,$I196,#REF!,$R$3),"-")</f>
        <v>-</v>
      </c>
      <c r="N196" s="170" t="str">
        <f>IFERROR(SUMIFS(#REF!,#REF!,$I196,#REF!,"&lt;="&amp;$R$2,#REF!,"&gt;="&amp;$S$2)/SUMIFS(#REF!,#REF!,$I196,#REF!,"&lt;="&amp;$R$2,#REF!,"&gt;="&amp;$S$2),"-")</f>
        <v>-</v>
      </c>
      <c r="O196" s="135"/>
      <c r="P196" s="140"/>
    </row>
    <row r="197" spans="1:16">
      <c r="A197" s="138"/>
      <c r="B197" s="142"/>
      <c r="C197" s="172" t="s">
        <v>398</v>
      </c>
      <c r="D197" s="166" t="s">
        <v>26</v>
      </c>
      <c r="E197" s="166" t="s">
        <v>399</v>
      </c>
      <c r="F197" s="174" t="s">
        <v>421</v>
      </c>
      <c r="G197" s="174" t="s">
        <v>421</v>
      </c>
      <c r="H197" s="174" t="s">
        <v>421</v>
      </c>
      <c r="I197" s="174" t="s">
        <v>421</v>
      </c>
      <c r="J197" s="168">
        <v>0.9</v>
      </c>
      <c r="K197" s="169" t="str">
        <f>IFERROR(SUMIFS(#REF!,#REF!,$I197,#REF!,$R$2)/SUMIFS(#REF!,#REF!,$I197,#REF!,$R$2),"-")</f>
        <v>-</v>
      </c>
      <c r="L197" s="169" t="str">
        <f>IFERROR(SUMIFS(#REF!,#REF!,$I197,#REF!,$R$7)/SUMIFS(#REF!,#REF!,$I197,#REF!,$R$7),"-")</f>
        <v>-</v>
      </c>
      <c r="M197" s="170" t="str">
        <f>IFERROR(SUMIFS(#REF!,#REF!,$I197,#REF!,$R$3)/SUMIFS(#REF!,#REF!,$I197,#REF!,$R$3),"-")</f>
        <v>-</v>
      </c>
      <c r="N197" s="170" t="str">
        <f>IFERROR(SUMIFS(#REF!,#REF!,$I197,#REF!,"&lt;="&amp;$R$2,#REF!,"&gt;="&amp;$S$2)/SUMIFS(#REF!,#REF!,$I197,#REF!,"&lt;="&amp;$R$2,#REF!,"&gt;="&amp;$S$2),"-")</f>
        <v>-</v>
      </c>
      <c r="O197" s="142"/>
      <c r="P197" s="140"/>
    </row>
    <row r="198" spans="1:16">
      <c r="A198" s="138"/>
      <c r="B198" s="142"/>
      <c r="C198" s="172" t="s">
        <v>398</v>
      </c>
      <c r="D198" s="166" t="s">
        <v>26</v>
      </c>
      <c r="E198" s="166" t="s">
        <v>399</v>
      </c>
      <c r="F198" s="174" t="s">
        <v>423</v>
      </c>
      <c r="G198" s="174" t="s">
        <v>423</v>
      </c>
      <c r="H198" s="174" t="s">
        <v>423</v>
      </c>
      <c r="I198" s="174" t="s">
        <v>423</v>
      </c>
      <c r="J198" s="168">
        <v>0.9</v>
      </c>
      <c r="K198" s="169" t="str">
        <f>IFERROR(SUMIFS(#REF!,#REF!,$I198,#REF!,$R$2)/SUMIFS(#REF!,#REF!,$I198,#REF!,$R$2),"-")</f>
        <v>-</v>
      </c>
      <c r="L198" s="169" t="str">
        <f>IFERROR(SUMIFS(#REF!,#REF!,$I198,#REF!,$R$7)/SUMIFS(#REF!,#REF!,$I198,#REF!,$R$7),"-")</f>
        <v>-</v>
      </c>
      <c r="M198" s="170" t="str">
        <f>IFERROR(SUMIFS(#REF!,#REF!,$I198,#REF!,$R$3)/SUMIFS(#REF!,#REF!,$I198,#REF!,$R$3),"-")</f>
        <v>-</v>
      </c>
      <c r="N198" s="170" t="str">
        <f>IFERROR(SUMIFS(#REF!,#REF!,$I198,#REF!,"&lt;="&amp;$R$2,#REF!,"&gt;="&amp;$S$2)/SUMIFS(#REF!,#REF!,$I198,#REF!,"&lt;="&amp;$R$2,#REF!,"&gt;="&amp;$S$2),"-")</f>
        <v>-</v>
      </c>
      <c r="O198" s="142"/>
      <c r="P198" s="140"/>
    </row>
    <row r="199" spans="1:16">
      <c r="A199" s="138"/>
      <c r="B199" s="142"/>
      <c r="C199" s="172" t="s">
        <v>398</v>
      </c>
      <c r="D199" s="166" t="s">
        <v>235</v>
      </c>
      <c r="E199" s="166" t="s">
        <v>399</v>
      </c>
      <c r="F199" s="174" t="s">
        <v>425</v>
      </c>
      <c r="G199" s="174" t="s">
        <v>425</v>
      </c>
      <c r="H199" s="174" t="s">
        <v>425</v>
      </c>
      <c r="I199" s="174" t="s">
        <v>425</v>
      </c>
      <c r="J199" s="168">
        <v>0.9</v>
      </c>
      <c r="K199" s="169" t="str">
        <f>IFERROR(SUMIFS(#REF!,#REF!,$I199,#REF!,$R$2)/SUMIFS(#REF!,#REF!,$I199,#REF!,$R$2),"-")</f>
        <v>-</v>
      </c>
      <c r="L199" s="169" t="str">
        <f>IFERROR(SUMIFS(#REF!,#REF!,$I199,#REF!,$R$7)/SUMIFS(#REF!,#REF!,$I199,#REF!,$R$7),"-")</f>
        <v>-</v>
      </c>
      <c r="M199" s="170" t="str">
        <f>IFERROR(SUMIFS(#REF!,#REF!,$I199,#REF!,$R$3)/SUMIFS(#REF!,#REF!,$I199,#REF!,$R$3),"-")</f>
        <v>-</v>
      </c>
      <c r="N199" s="170" t="str">
        <f>IFERROR(SUMIFS(#REF!,#REF!,$I199,#REF!,"&lt;="&amp;$R$2,#REF!,"&gt;="&amp;$S$2)/SUMIFS(#REF!,#REF!,$I199,#REF!,"&lt;="&amp;$R$2,#REF!,"&gt;="&amp;$S$2),"-")</f>
        <v>-</v>
      </c>
      <c r="O199" s="142"/>
      <c r="P199" s="140"/>
    </row>
    <row r="200" spans="1:16">
      <c r="A200" s="138"/>
      <c r="B200" s="142"/>
      <c r="C200" s="172" t="s">
        <v>398</v>
      </c>
      <c r="D200" s="166" t="s">
        <v>26</v>
      </c>
      <c r="E200" s="166" t="s">
        <v>399</v>
      </c>
      <c r="F200" s="174" t="s">
        <v>427</v>
      </c>
      <c r="G200" s="174" t="s">
        <v>427</v>
      </c>
      <c r="H200" s="174" t="s">
        <v>427</v>
      </c>
      <c r="I200" s="174" t="s">
        <v>427</v>
      </c>
      <c r="J200" s="168">
        <v>0.9</v>
      </c>
      <c r="K200" s="169" t="str">
        <f>IFERROR(SUMIFS(#REF!,#REF!,$I200,#REF!,$R$2)/SUMIFS(#REF!,#REF!,$I200,#REF!,$R$2),"-")</f>
        <v>-</v>
      </c>
      <c r="L200" s="169" t="str">
        <f>IFERROR(SUMIFS(#REF!,#REF!,$I200,#REF!,$R$7)/SUMIFS(#REF!,#REF!,$I200,#REF!,$R$7),"-")</f>
        <v>-</v>
      </c>
      <c r="M200" s="170" t="str">
        <f>IFERROR(SUMIFS(#REF!,#REF!,$I200,#REF!,$R$3)/SUMIFS(#REF!,#REF!,$I200,#REF!,$R$3),"-")</f>
        <v>-</v>
      </c>
      <c r="N200" s="170" t="str">
        <f>IFERROR(SUMIFS(#REF!,#REF!,$I200,#REF!,"&lt;="&amp;$R$2,#REF!,"&gt;="&amp;$S$2)/SUMIFS(#REF!,#REF!,$I200,#REF!,"&lt;="&amp;$R$2,#REF!,"&gt;="&amp;$S$2),"-")</f>
        <v>-</v>
      </c>
      <c r="O200" s="142"/>
      <c r="P200" s="140"/>
    </row>
    <row r="201" spans="1:16">
      <c r="A201" s="138"/>
      <c r="B201" s="142"/>
      <c r="C201" s="172" t="s">
        <v>398</v>
      </c>
      <c r="D201" s="166" t="s">
        <v>235</v>
      </c>
      <c r="E201" s="166" t="s">
        <v>399</v>
      </c>
      <c r="F201" s="174" t="s">
        <v>429</v>
      </c>
      <c r="G201" s="174" t="s">
        <v>429</v>
      </c>
      <c r="H201" s="174" t="s">
        <v>429</v>
      </c>
      <c r="I201" s="174" t="s">
        <v>429</v>
      </c>
      <c r="J201" s="168">
        <v>0.9</v>
      </c>
      <c r="K201" s="169" t="str">
        <f>IFERROR(SUMIFS(#REF!,#REF!,$I201,#REF!,$R$2)/SUMIFS(#REF!,#REF!,$I201,#REF!,$R$2),"-")</f>
        <v>-</v>
      </c>
      <c r="L201" s="169" t="str">
        <f>IFERROR(SUMIFS(#REF!,#REF!,$I201,#REF!,$R$7)/SUMIFS(#REF!,#REF!,$I201,#REF!,$R$7),"-")</f>
        <v>-</v>
      </c>
      <c r="M201" s="170" t="str">
        <f>IFERROR(SUMIFS(#REF!,#REF!,$I201,#REF!,$R$3)/SUMIFS(#REF!,#REF!,$I201,#REF!,$R$3),"-")</f>
        <v>-</v>
      </c>
      <c r="N201" s="170" t="str">
        <f>IFERROR(SUMIFS(#REF!,#REF!,$I201,#REF!,"&lt;="&amp;$R$2,#REF!,"&gt;="&amp;$S$2)/SUMIFS(#REF!,#REF!,$I201,#REF!,"&lt;="&amp;$R$2,#REF!,"&gt;="&amp;$S$2),"-")</f>
        <v>-</v>
      </c>
      <c r="O201" s="142"/>
      <c r="P201" s="140"/>
    </row>
    <row r="202" spans="1:16">
      <c r="A202" s="138"/>
      <c r="B202" s="142"/>
      <c r="C202" s="172" t="s">
        <v>398</v>
      </c>
      <c r="D202" s="166" t="s">
        <v>26</v>
      </c>
      <c r="E202" s="166" t="s">
        <v>399</v>
      </c>
      <c r="F202" s="174" t="s">
        <v>431</v>
      </c>
      <c r="G202" s="174" t="s">
        <v>431</v>
      </c>
      <c r="H202" s="174" t="s">
        <v>431</v>
      </c>
      <c r="I202" s="174" t="s">
        <v>431</v>
      </c>
      <c r="J202" s="168">
        <v>0.9</v>
      </c>
      <c r="K202" s="169" t="str">
        <f>IFERROR(SUMIFS(#REF!,#REF!,$I202,#REF!,$R$2)/SUMIFS(#REF!,#REF!,$I202,#REF!,$R$2),"-")</f>
        <v>-</v>
      </c>
      <c r="L202" s="169" t="str">
        <f>IFERROR(SUMIFS(#REF!,#REF!,$I202,#REF!,$R$7)/SUMIFS(#REF!,#REF!,$I202,#REF!,$R$7),"-")</f>
        <v>-</v>
      </c>
      <c r="M202" s="170" t="str">
        <f>IFERROR(SUMIFS(#REF!,#REF!,$I202,#REF!,$R$3)/SUMIFS(#REF!,#REF!,$I202,#REF!,$R$3),"-")</f>
        <v>-</v>
      </c>
      <c r="N202" s="170" t="str">
        <f>IFERROR(SUMIFS(#REF!,#REF!,$I202,#REF!,"&lt;="&amp;$R$2,#REF!,"&gt;="&amp;$S$2)/SUMIFS(#REF!,#REF!,$I202,#REF!,"&lt;="&amp;$R$2,#REF!,"&gt;="&amp;$S$2),"-")</f>
        <v>-</v>
      </c>
      <c r="O202" s="142"/>
      <c r="P202" s="140"/>
    </row>
    <row r="203" spans="1:16">
      <c r="A203" s="138"/>
      <c r="B203" s="142"/>
      <c r="C203" s="172" t="s">
        <v>398</v>
      </c>
      <c r="D203" s="166" t="s">
        <v>235</v>
      </c>
      <c r="E203" s="166" t="s">
        <v>399</v>
      </c>
      <c r="F203" s="174" t="s">
        <v>433</v>
      </c>
      <c r="G203" s="174" t="s">
        <v>433</v>
      </c>
      <c r="H203" s="174" t="s">
        <v>433</v>
      </c>
      <c r="I203" s="174" t="s">
        <v>433</v>
      </c>
      <c r="J203" s="168">
        <v>0.9</v>
      </c>
      <c r="K203" s="169" t="str">
        <f>IFERROR(SUMIFS(#REF!,#REF!,$I203,#REF!,$R$2)/SUMIFS(#REF!,#REF!,$I203,#REF!,$R$2),"-")</f>
        <v>-</v>
      </c>
      <c r="L203" s="169" t="str">
        <f>IFERROR(SUMIFS(#REF!,#REF!,$I203,#REF!,$R$7)/SUMIFS(#REF!,#REF!,$I203,#REF!,$R$7),"-")</f>
        <v>-</v>
      </c>
      <c r="M203" s="170" t="str">
        <f>IFERROR(SUMIFS(#REF!,#REF!,$I203,#REF!,$R$3)/SUMIFS(#REF!,#REF!,$I203,#REF!,$R$3),"-")</f>
        <v>-</v>
      </c>
      <c r="N203" s="170" t="str">
        <f>IFERROR(SUMIFS(#REF!,#REF!,$I203,#REF!,"&lt;="&amp;$R$2,#REF!,"&gt;="&amp;$S$2)/SUMIFS(#REF!,#REF!,$I203,#REF!,"&lt;="&amp;$R$2,#REF!,"&gt;="&amp;$S$2),"-")</f>
        <v>-</v>
      </c>
      <c r="O203" s="142"/>
      <c r="P203" s="140"/>
    </row>
    <row r="204" spans="1:16">
      <c r="A204" s="138"/>
      <c r="B204" s="142"/>
      <c r="C204" s="172" t="s">
        <v>398</v>
      </c>
      <c r="D204" s="166" t="s">
        <v>26</v>
      </c>
      <c r="E204" s="166" t="s">
        <v>399</v>
      </c>
      <c r="F204" s="174" t="s">
        <v>435</v>
      </c>
      <c r="G204" s="174" t="s">
        <v>435</v>
      </c>
      <c r="H204" s="174" t="s">
        <v>435</v>
      </c>
      <c r="I204" s="174" t="s">
        <v>435</v>
      </c>
      <c r="J204" s="168">
        <v>0.9</v>
      </c>
      <c r="K204" s="169" t="str">
        <f>IFERROR(SUMIFS(#REF!,#REF!,$I204,#REF!,$R$2)/SUMIFS(#REF!,#REF!,$I204,#REF!,$R$2),"-")</f>
        <v>-</v>
      </c>
      <c r="L204" s="169" t="str">
        <f>IFERROR(SUMIFS(#REF!,#REF!,$I204,#REF!,$R$7)/SUMIFS(#REF!,#REF!,$I204,#REF!,$R$7),"-")</f>
        <v>-</v>
      </c>
      <c r="M204" s="170" t="str">
        <f>IFERROR(SUMIFS(#REF!,#REF!,$I204,#REF!,$R$3)/SUMIFS(#REF!,#REF!,$I204,#REF!,$R$3),"-")</f>
        <v>-</v>
      </c>
      <c r="N204" s="170" t="str">
        <f>IFERROR(SUMIFS(#REF!,#REF!,$I204,#REF!,"&lt;="&amp;$R$2,#REF!,"&gt;="&amp;$S$2)/SUMIFS(#REF!,#REF!,$I204,#REF!,"&lt;="&amp;$R$2,#REF!,"&gt;="&amp;$S$2),"-")</f>
        <v>-</v>
      </c>
      <c r="O204" s="142"/>
      <c r="P204" s="140"/>
    </row>
    <row r="205" spans="1:16">
      <c r="A205" s="138"/>
      <c r="B205" s="142"/>
      <c r="C205" s="172" t="s">
        <v>398</v>
      </c>
      <c r="D205" s="166" t="s">
        <v>26</v>
      </c>
      <c r="E205" s="166" t="s">
        <v>399</v>
      </c>
      <c r="F205" s="174" t="s">
        <v>437</v>
      </c>
      <c r="G205" s="174" t="s">
        <v>437</v>
      </c>
      <c r="H205" s="174" t="s">
        <v>437</v>
      </c>
      <c r="I205" s="174" t="s">
        <v>437</v>
      </c>
      <c r="J205" s="168">
        <v>0.9</v>
      </c>
      <c r="K205" s="169" t="str">
        <f>IFERROR(SUMIFS(#REF!,#REF!,$I205,#REF!,$R$2)/SUMIFS(#REF!,#REF!,$I205,#REF!,$R$2),"-")</f>
        <v>-</v>
      </c>
      <c r="L205" s="169" t="str">
        <f>IFERROR(SUMIFS(#REF!,#REF!,$I205,#REF!,$R$7)/SUMIFS(#REF!,#REF!,$I205,#REF!,$R$7),"-")</f>
        <v>-</v>
      </c>
      <c r="M205" s="170" t="str">
        <f>IFERROR(SUMIFS(#REF!,#REF!,$I205,#REF!,$R$3)/SUMIFS(#REF!,#REF!,$I205,#REF!,$R$3),"-")</f>
        <v>-</v>
      </c>
      <c r="N205" s="170" t="str">
        <f>IFERROR(SUMIFS(#REF!,#REF!,$I205,#REF!,"&lt;="&amp;$R$2,#REF!,"&gt;="&amp;$S$2)/SUMIFS(#REF!,#REF!,$I205,#REF!,"&lt;="&amp;$R$2,#REF!,"&gt;="&amp;$S$2),"-")</f>
        <v>-</v>
      </c>
      <c r="O205" s="142"/>
      <c r="P205" s="140"/>
    </row>
    <row r="206" spans="1:16">
      <c r="A206" s="138"/>
      <c r="B206" s="142"/>
      <c r="C206" s="172" t="s">
        <v>398</v>
      </c>
      <c r="D206" s="166" t="s">
        <v>235</v>
      </c>
      <c r="E206" s="166" t="s">
        <v>399</v>
      </c>
      <c r="F206" s="174" t="s">
        <v>439</v>
      </c>
      <c r="G206" s="174" t="s">
        <v>439</v>
      </c>
      <c r="H206" s="174" t="s">
        <v>439</v>
      </c>
      <c r="I206" s="174" t="s">
        <v>439</v>
      </c>
      <c r="J206" s="168">
        <v>0.9</v>
      </c>
      <c r="K206" s="169" t="str">
        <f>IFERROR(SUMIFS(#REF!,#REF!,$I206,#REF!,$R$2)/SUMIFS(#REF!,#REF!,$I206,#REF!,$R$2),"-")</f>
        <v>-</v>
      </c>
      <c r="L206" s="169" t="str">
        <f>IFERROR(SUMIFS(#REF!,#REF!,$I206,#REF!,$R$7)/SUMIFS(#REF!,#REF!,$I206,#REF!,$R$7),"-")</f>
        <v>-</v>
      </c>
      <c r="M206" s="170" t="str">
        <f>IFERROR(SUMIFS(#REF!,#REF!,$I206,#REF!,$R$3)/SUMIFS(#REF!,#REF!,$I206,#REF!,$R$3),"-")</f>
        <v>-</v>
      </c>
      <c r="N206" s="170" t="str">
        <f>IFERROR(SUMIFS(#REF!,#REF!,$I206,#REF!,"&lt;="&amp;$R$2,#REF!,"&gt;="&amp;$S$2)/SUMIFS(#REF!,#REF!,$I206,#REF!,"&lt;="&amp;$R$2,#REF!,"&gt;="&amp;$S$2),"-")</f>
        <v>-</v>
      </c>
      <c r="O206" s="142"/>
      <c r="P206" s="140"/>
    </row>
    <row r="207" spans="1:16">
      <c r="A207" s="138"/>
      <c r="C207" s="172" t="s">
        <v>398</v>
      </c>
      <c r="D207" s="166" t="s">
        <v>26</v>
      </c>
      <c r="E207" s="166" t="s">
        <v>399</v>
      </c>
      <c r="F207" s="174" t="s">
        <v>441</v>
      </c>
      <c r="G207" s="174" t="s">
        <v>441</v>
      </c>
      <c r="H207" s="174" t="s">
        <v>441</v>
      </c>
      <c r="I207" s="174" t="s">
        <v>441</v>
      </c>
      <c r="J207" s="168">
        <v>0.9</v>
      </c>
      <c r="K207" s="169" t="str">
        <f>IFERROR(SUMIFS(#REF!,#REF!,$I207,#REF!,$R$2)/SUMIFS(#REF!,#REF!,$I207,#REF!,$R$2),"-")</f>
        <v>-</v>
      </c>
      <c r="L207" s="169" t="str">
        <f>IFERROR(SUMIFS(#REF!,#REF!,$I207,#REF!,$R$7)/SUMIFS(#REF!,#REF!,$I207,#REF!,$R$7),"-")</f>
        <v>-</v>
      </c>
      <c r="M207" s="170" t="str">
        <f>IFERROR(SUMIFS(#REF!,#REF!,$I207,#REF!,$R$3)/SUMIFS(#REF!,#REF!,$I207,#REF!,$R$3),"-")</f>
        <v>-</v>
      </c>
      <c r="N207" s="170" t="str">
        <f>IFERROR(SUMIFS(#REF!,#REF!,$I207,#REF!,"&lt;="&amp;$R$2,#REF!,"&gt;="&amp;$S$2)/SUMIFS(#REF!,#REF!,$I207,#REF!,"&lt;="&amp;$R$2,#REF!,"&gt;="&amp;$S$2),"-")</f>
        <v>-</v>
      </c>
      <c r="O207" s="142"/>
      <c r="P207" s="140"/>
    </row>
    <row r="208" spans="1:16">
      <c r="A208" s="138"/>
      <c r="C208" s="172" t="s">
        <v>398</v>
      </c>
      <c r="D208" s="166" t="s">
        <v>26</v>
      </c>
      <c r="E208" s="166" t="s">
        <v>399</v>
      </c>
      <c r="F208" s="174" t="s">
        <v>443</v>
      </c>
      <c r="G208" s="174" t="s">
        <v>443</v>
      </c>
      <c r="H208" s="174" t="s">
        <v>443</v>
      </c>
      <c r="I208" s="174" t="s">
        <v>443</v>
      </c>
      <c r="J208" s="168">
        <v>0.9</v>
      </c>
      <c r="K208" s="169" t="str">
        <f>IFERROR(SUMIFS(#REF!,#REF!,$I208,#REF!,$R$2)/SUMIFS(#REF!,#REF!,$I208,#REF!,$R$2),"-")</f>
        <v>-</v>
      </c>
      <c r="L208" s="169" t="str">
        <f>IFERROR(SUMIFS(#REF!,#REF!,$I208,#REF!,$R$7)/SUMIFS(#REF!,#REF!,$I208,#REF!,$R$7),"-")</f>
        <v>-</v>
      </c>
      <c r="M208" s="170" t="str">
        <f>IFERROR(SUMIFS(#REF!,#REF!,$I208,#REF!,$R$3)/SUMIFS(#REF!,#REF!,$I208,#REF!,$R$3),"-")</f>
        <v>-</v>
      </c>
      <c r="N208" s="170" t="str">
        <f>IFERROR(SUMIFS(#REF!,#REF!,$I208,#REF!,"&lt;="&amp;$R$2,#REF!,"&gt;="&amp;$S$2)/SUMIFS(#REF!,#REF!,$I208,#REF!,"&lt;="&amp;$R$2,#REF!,"&gt;="&amp;$S$2),"-")</f>
        <v>-</v>
      </c>
      <c r="O208" s="142"/>
      <c r="P208" s="140"/>
    </row>
    <row r="209" spans="1:16">
      <c r="A209" s="138"/>
      <c r="C209" s="172" t="s">
        <v>398</v>
      </c>
      <c r="D209" s="166" t="s">
        <v>26</v>
      </c>
      <c r="E209" s="166" t="s">
        <v>399</v>
      </c>
      <c r="F209" s="174" t="s">
        <v>445</v>
      </c>
      <c r="G209" s="174" t="s">
        <v>445</v>
      </c>
      <c r="H209" s="174" t="s">
        <v>445</v>
      </c>
      <c r="I209" s="174" t="s">
        <v>445</v>
      </c>
      <c r="J209" s="168">
        <v>0.9</v>
      </c>
      <c r="K209" s="169" t="str">
        <f>IFERROR(SUMIFS(#REF!,#REF!,$I209,#REF!,$R$2)/SUMIFS(#REF!,#REF!,$I209,#REF!,$R$2),"-")</f>
        <v>-</v>
      </c>
      <c r="L209" s="169" t="str">
        <f>IFERROR(SUMIFS(#REF!,#REF!,$I209,#REF!,$R$7)/SUMIFS(#REF!,#REF!,$I209,#REF!,$R$7),"-")</f>
        <v>-</v>
      </c>
      <c r="M209" s="170" t="str">
        <f>IFERROR(SUMIFS(#REF!,#REF!,$I209,#REF!,$R$3)/SUMIFS(#REF!,#REF!,$I209,#REF!,$R$3),"-")</f>
        <v>-</v>
      </c>
      <c r="N209" s="170" t="str">
        <f>IFERROR(SUMIFS(#REF!,#REF!,$I209,#REF!,"&lt;="&amp;$R$2,#REF!,"&gt;="&amp;$S$2)/SUMIFS(#REF!,#REF!,$I209,#REF!,"&lt;="&amp;$R$2,#REF!,"&gt;="&amp;$S$2),"-")</f>
        <v>-</v>
      </c>
      <c r="O209" s="142"/>
      <c r="P209" s="140"/>
    </row>
    <row r="210" spans="1:16">
      <c r="A210" s="138"/>
      <c r="C210" s="172" t="s">
        <v>398</v>
      </c>
      <c r="D210" s="166" t="s">
        <v>26</v>
      </c>
      <c r="E210" s="166" t="s">
        <v>399</v>
      </c>
      <c r="F210" s="174" t="s">
        <v>447</v>
      </c>
      <c r="G210" s="174" t="s">
        <v>447</v>
      </c>
      <c r="H210" s="174" t="s">
        <v>447</v>
      </c>
      <c r="I210" s="174" t="s">
        <v>447</v>
      </c>
      <c r="J210" s="168">
        <v>0.9</v>
      </c>
      <c r="K210" s="169" t="str">
        <f>IFERROR(SUMIFS(#REF!,#REF!,$I210,#REF!,$R$2)/SUMIFS(#REF!,#REF!,$I210,#REF!,$R$2),"-")</f>
        <v>-</v>
      </c>
      <c r="L210" s="169" t="str">
        <f>IFERROR(SUMIFS(#REF!,#REF!,$I210,#REF!,$R$7)/SUMIFS(#REF!,#REF!,$I210,#REF!,$R$7),"-")</f>
        <v>-</v>
      </c>
      <c r="M210" s="170" t="str">
        <f>IFERROR(SUMIFS(#REF!,#REF!,$I210,#REF!,$R$3)/SUMIFS(#REF!,#REF!,$I210,#REF!,$R$3),"-")</f>
        <v>-</v>
      </c>
      <c r="N210" s="170" t="str">
        <f>IFERROR(SUMIFS(#REF!,#REF!,$I210,#REF!,"&lt;="&amp;$R$2,#REF!,"&gt;="&amp;$S$2)/SUMIFS(#REF!,#REF!,$I210,#REF!,"&lt;="&amp;$R$2,#REF!,"&gt;="&amp;$S$2),"-")</f>
        <v>-</v>
      </c>
      <c r="O210" s="142"/>
      <c r="P210" s="140"/>
    </row>
    <row r="211" spans="1:16">
      <c r="A211" s="138"/>
      <c r="C211" s="172" t="s">
        <v>398</v>
      </c>
      <c r="D211" s="166" t="s">
        <v>26</v>
      </c>
      <c r="E211" s="166" t="s">
        <v>399</v>
      </c>
      <c r="F211" s="174" t="s">
        <v>449</v>
      </c>
      <c r="G211" s="174" t="s">
        <v>449</v>
      </c>
      <c r="H211" s="174" t="s">
        <v>449</v>
      </c>
      <c r="I211" s="174" t="s">
        <v>449</v>
      </c>
      <c r="J211" s="168">
        <v>0.9</v>
      </c>
      <c r="K211" s="169" t="str">
        <f>IFERROR(SUMIFS(#REF!,#REF!,$I211,#REF!,$R$2)/SUMIFS(#REF!,#REF!,$I211,#REF!,$R$2),"-")</f>
        <v>-</v>
      </c>
      <c r="L211" s="169" t="str">
        <f>IFERROR(SUMIFS(#REF!,#REF!,$I211,#REF!,$R$7)/SUMIFS(#REF!,#REF!,$I211,#REF!,$R$7),"-")</f>
        <v>-</v>
      </c>
      <c r="M211" s="170" t="str">
        <f>IFERROR(SUMIFS(#REF!,#REF!,$I211,#REF!,$R$3)/SUMIFS(#REF!,#REF!,$I211,#REF!,$R$3),"-")</f>
        <v>-</v>
      </c>
      <c r="N211" s="170" t="str">
        <f>IFERROR(SUMIFS(#REF!,#REF!,$I211,#REF!,"&lt;="&amp;$R$2,#REF!,"&gt;="&amp;$S$2)/SUMIFS(#REF!,#REF!,$I211,#REF!,"&lt;="&amp;$R$2,#REF!,"&gt;="&amp;$S$2),"-")</f>
        <v>-</v>
      </c>
      <c r="O211" s="142"/>
      <c r="P211" s="140"/>
    </row>
    <row r="212" spans="1:16">
      <c r="A212" s="138"/>
      <c r="C212" s="172" t="s">
        <v>398</v>
      </c>
      <c r="D212" s="166" t="s">
        <v>26</v>
      </c>
      <c r="E212" s="166" t="s">
        <v>399</v>
      </c>
      <c r="F212" s="174" t="s">
        <v>451</v>
      </c>
      <c r="G212" s="174" t="s">
        <v>451</v>
      </c>
      <c r="H212" s="174" t="s">
        <v>451</v>
      </c>
      <c r="I212" s="174" t="s">
        <v>451</v>
      </c>
      <c r="J212" s="168">
        <v>0.9</v>
      </c>
      <c r="K212" s="169" t="str">
        <f>IFERROR(SUMIFS(#REF!,#REF!,$I212,#REF!,$R$2)/SUMIFS(#REF!,#REF!,$I212,#REF!,$R$2),"-")</f>
        <v>-</v>
      </c>
      <c r="L212" s="169" t="str">
        <f>IFERROR(SUMIFS(#REF!,#REF!,$I212,#REF!,$R$7)/SUMIFS(#REF!,#REF!,$I212,#REF!,$R$7),"-")</f>
        <v>-</v>
      </c>
      <c r="M212" s="170" t="str">
        <f>IFERROR(SUMIFS(#REF!,#REF!,$I212,#REF!,$R$3)/SUMIFS(#REF!,#REF!,$I212,#REF!,$R$3),"-")</f>
        <v>-</v>
      </c>
      <c r="N212" s="170" t="str">
        <f>IFERROR(SUMIFS(#REF!,#REF!,$I212,#REF!,"&lt;="&amp;$R$2,#REF!,"&gt;="&amp;$S$2)/SUMIFS(#REF!,#REF!,$I212,#REF!,"&lt;="&amp;$R$2,#REF!,"&gt;="&amp;$S$2),"-")</f>
        <v>-</v>
      </c>
      <c r="O212" s="142"/>
      <c r="P212" s="140"/>
    </row>
    <row r="213" s="134" customFormat="1" spans="1:16">
      <c r="A213" s="138"/>
      <c r="B213" s="135"/>
      <c r="C213" s="172" t="s">
        <v>398</v>
      </c>
      <c r="D213" s="166" t="s">
        <v>26</v>
      </c>
      <c r="E213" s="166" t="s">
        <v>399</v>
      </c>
      <c r="F213" s="174" t="s">
        <v>453</v>
      </c>
      <c r="G213" s="174" t="s">
        <v>453</v>
      </c>
      <c r="H213" s="174" t="s">
        <v>453</v>
      </c>
      <c r="I213" s="174" t="s">
        <v>453</v>
      </c>
      <c r="J213" s="168">
        <v>0.9</v>
      </c>
      <c r="K213" s="169" t="str">
        <f>IFERROR(SUMIFS(#REF!,#REF!,$I213,#REF!,$R$2)/SUMIFS(#REF!,#REF!,$I213,#REF!,$R$2),"-")</f>
        <v>-</v>
      </c>
      <c r="L213" s="169" t="str">
        <f>IFERROR(SUMIFS(#REF!,#REF!,$I213,#REF!,$R$7)/SUMIFS(#REF!,#REF!,$I213,#REF!,$R$7),"-")</f>
        <v>-</v>
      </c>
      <c r="M213" s="170" t="str">
        <f>IFERROR(SUMIFS(#REF!,#REF!,$I213,#REF!,$R$3)/SUMIFS(#REF!,#REF!,$I213,#REF!,$R$3),"-")</f>
        <v>-</v>
      </c>
      <c r="N213" s="170" t="str">
        <f>IFERROR(SUMIFS(#REF!,#REF!,$I213,#REF!,"&lt;="&amp;$R$2,#REF!,"&gt;="&amp;$S$2)/SUMIFS(#REF!,#REF!,$I213,#REF!,"&lt;="&amp;$R$2,#REF!,"&gt;="&amp;$S$2),"-")</f>
        <v>-</v>
      </c>
      <c r="O213" s="135"/>
      <c r="P213" s="140"/>
    </row>
    <row r="214" s="134" customFormat="1" spans="1:16">
      <c r="A214" s="138"/>
      <c r="B214" s="135"/>
      <c r="C214" s="172" t="s">
        <v>398</v>
      </c>
      <c r="D214" s="166" t="s">
        <v>26</v>
      </c>
      <c r="E214" s="166" t="s">
        <v>399</v>
      </c>
      <c r="F214" s="174" t="s">
        <v>455</v>
      </c>
      <c r="G214" s="174" t="s">
        <v>455</v>
      </c>
      <c r="H214" s="174" t="s">
        <v>455</v>
      </c>
      <c r="I214" s="174" t="s">
        <v>455</v>
      </c>
      <c r="J214" s="168">
        <v>0.9</v>
      </c>
      <c r="K214" s="169" t="str">
        <f>IFERROR(SUMIFS(#REF!,#REF!,$I214,#REF!,$R$2)/SUMIFS(#REF!,#REF!,$I214,#REF!,$R$2),"-")</f>
        <v>-</v>
      </c>
      <c r="L214" s="169" t="str">
        <f>IFERROR(SUMIFS(#REF!,#REF!,$I214,#REF!,$R$7)/SUMIFS(#REF!,#REF!,$I214,#REF!,$R$7),"-")</f>
        <v>-</v>
      </c>
      <c r="M214" s="170" t="str">
        <f>IFERROR(SUMIFS(#REF!,#REF!,$I214,#REF!,$R$3)/SUMIFS(#REF!,#REF!,$I214,#REF!,$R$3),"-")</f>
        <v>-</v>
      </c>
      <c r="N214" s="170" t="str">
        <f>IFERROR(SUMIFS(#REF!,#REF!,$I214,#REF!,"&lt;="&amp;$R$2,#REF!,"&gt;="&amp;$S$2)/SUMIFS(#REF!,#REF!,$I214,#REF!,"&lt;="&amp;$R$2,#REF!,"&gt;="&amp;$S$2),"-")</f>
        <v>-</v>
      </c>
      <c r="O214" s="135"/>
      <c r="P214" s="140"/>
    </row>
    <row r="215" s="134" customFormat="1" spans="1:16">
      <c r="A215" s="138"/>
      <c r="B215" s="135"/>
      <c r="C215" s="172" t="s">
        <v>398</v>
      </c>
      <c r="D215" s="166" t="s">
        <v>26</v>
      </c>
      <c r="E215" s="166" t="s">
        <v>399</v>
      </c>
      <c r="F215" s="174" t="s">
        <v>457</v>
      </c>
      <c r="G215" s="174" t="s">
        <v>457</v>
      </c>
      <c r="H215" s="174" t="s">
        <v>457</v>
      </c>
      <c r="I215" s="174" t="s">
        <v>457</v>
      </c>
      <c r="J215" s="168">
        <v>0.9</v>
      </c>
      <c r="K215" s="169" t="str">
        <f>IFERROR(SUMIFS(#REF!,#REF!,$I215,#REF!,$R$2)/SUMIFS(#REF!,#REF!,$I215,#REF!,$R$2),"-")</f>
        <v>-</v>
      </c>
      <c r="L215" s="169" t="str">
        <f>IFERROR(SUMIFS(#REF!,#REF!,$I215,#REF!,$R$7)/SUMIFS(#REF!,#REF!,$I215,#REF!,$R$7),"-")</f>
        <v>-</v>
      </c>
      <c r="M215" s="170" t="str">
        <f>IFERROR(SUMIFS(#REF!,#REF!,$I215,#REF!,$R$3)/SUMIFS(#REF!,#REF!,$I215,#REF!,$R$3),"-")</f>
        <v>-</v>
      </c>
      <c r="N215" s="170" t="str">
        <f>IFERROR(SUMIFS(#REF!,#REF!,$I215,#REF!,"&lt;="&amp;$R$2,#REF!,"&gt;="&amp;$S$2)/SUMIFS(#REF!,#REF!,$I215,#REF!,"&lt;="&amp;$R$2,#REF!,"&gt;="&amp;$S$2),"-")</f>
        <v>-</v>
      </c>
      <c r="O215" s="135"/>
      <c r="P215" s="140"/>
    </row>
    <row r="216" s="134" customFormat="1" spans="1:16">
      <c r="A216" s="138"/>
      <c r="B216" s="135"/>
      <c r="C216" s="172" t="s">
        <v>398</v>
      </c>
      <c r="D216" s="166" t="s">
        <v>26</v>
      </c>
      <c r="E216" s="166" t="s">
        <v>399</v>
      </c>
      <c r="F216" s="174" t="s">
        <v>459</v>
      </c>
      <c r="G216" s="174" t="s">
        <v>459</v>
      </c>
      <c r="H216" s="174" t="s">
        <v>459</v>
      </c>
      <c r="I216" s="174" t="s">
        <v>459</v>
      </c>
      <c r="J216" s="168">
        <v>0.9</v>
      </c>
      <c r="K216" s="169" t="str">
        <f>IFERROR(SUMIFS(#REF!,#REF!,$I216,#REF!,$R$2)/SUMIFS(#REF!,#REF!,$I216,#REF!,$R$2),"-")</f>
        <v>-</v>
      </c>
      <c r="L216" s="169" t="str">
        <f>IFERROR(SUMIFS(#REF!,#REF!,$I216,#REF!,$R$7)/SUMIFS(#REF!,#REF!,$I216,#REF!,$R$7),"-")</f>
        <v>-</v>
      </c>
      <c r="M216" s="170" t="str">
        <f>IFERROR(SUMIFS(#REF!,#REF!,$I216,#REF!,$R$3)/SUMIFS(#REF!,#REF!,$I216,#REF!,$R$3),"-")</f>
        <v>-</v>
      </c>
      <c r="N216" s="170" t="str">
        <f>IFERROR(SUMIFS(#REF!,#REF!,$I216,#REF!,"&lt;="&amp;$R$2,#REF!,"&gt;="&amp;$S$2)/SUMIFS(#REF!,#REF!,$I216,#REF!,"&lt;="&amp;$R$2,#REF!,"&gt;="&amp;$S$2),"-")</f>
        <v>-</v>
      </c>
      <c r="O216" s="135"/>
      <c r="P216" s="140"/>
    </row>
    <row r="217" s="134" customFormat="1" spans="1:16">
      <c r="A217" s="138"/>
      <c r="B217" s="135"/>
      <c r="C217" s="172" t="s">
        <v>398</v>
      </c>
      <c r="D217" s="166" t="s">
        <v>26</v>
      </c>
      <c r="E217" s="166" t="s">
        <v>399</v>
      </c>
      <c r="F217" s="174" t="s">
        <v>461</v>
      </c>
      <c r="G217" s="174" t="s">
        <v>461</v>
      </c>
      <c r="H217" s="174" t="s">
        <v>461</v>
      </c>
      <c r="I217" s="174" t="s">
        <v>461</v>
      </c>
      <c r="J217" s="168">
        <v>0.9</v>
      </c>
      <c r="K217" s="169" t="str">
        <f>IFERROR(SUMIFS(#REF!,#REF!,$I217,#REF!,$R$2)/SUMIFS(#REF!,#REF!,$I217,#REF!,$R$2),"-")</f>
        <v>-</v>
      </c>
      <c r="L217" s="169" t="str">
        <f>IFERROR(SUMIFS(#REF!,#REF!,$I217,#REF!,$R$7)/SUMIFS(#REF!,#REF!,$I217,#REF!,$R$7),"-")</f>
        <v>-</v>
      </c>
      <c r="M217" s="170" t="str">
        <f>IFERROR(SUMIFS(#REF!,#REF!,$I217,#REF!,$R$3)/SUMIFS(#REF!,#REF!,$I217,#REF!,$R$3),"-")</f>
        <v>-</v>
      </c>
      <c r="N217" s="170" t="str">
        <f>IFERROR(SUMIFS(#REF!,#REF!,$I217,#REF!,"&lt;="&amp;$R$2,#REF!,"&gt;="&amp;$S$2)/SUMIFS(#REF!,#REF!,$I217,#REF!,"&lt;="&amp;$R$2,#REF!,"&gt;="&amp;$S$2),"-")</f>
        <v>-</v>
      </c>
      <c r="O217" s="135"/>
      <c r="P217" s="140"/>
    </row>
    <row r="218" s="134" customFormat="1" spans="1:16">
      <c r="A218" s="138"/>
      <c r="B218" s="135"/>
      <c r="C218" s="172" t="s">
        <v>398</v>
      </c>
      <c r="D218" s="166" t="s">
        <v>26</v>
      </c>
      <c r="E218" s="166" t="s">
        <v>399</v>
      </c>
      <c r="F218" s="174" t="s">
        <v>463</v>
      </c>
      <c r="G218" s="174" t="s">
        <v>463</v>
      </c>
      <c r="H218" s="174" t="s">
        <v>463</v>
      </c>
      <c r="I218" s="174" t="s">
        <v>463</v>
      </c>
      <c r="J218" s="168">
        <v>0.9</v>
      </c>
      <c r="K218" s="169" t="str">
        <f>IFERROR(SUMIFS(#REF!,#REF!,$I218,#REF!,$R$2)/SUMIFS(#REF!,#REF!,$I218,#REF!,$R$2),"-")</f>
        <v>-</v>
      </c>
      <c r="L218" s="169" t="str">
        <f>IFERROR(SUMIFS(#REF!,#REF!,$I218,#REF!,$R$7)/SUMIFS(#REF!,#REF!,$I218,#REF!,$R$7),"-")</f>
        <v>-</v>
      </c>
      <c r="M218" s="170" t="str">
        <f>IFERROR(SUMIFS(#REF!,#REF!,$I218,#REF!,$R$3)/SUMIFS(#REF!,#REF!,$I218,#REF!,$R$3),"-")</f>
        <v>-</v>
      </c>
      <c r="N218" s="170" t="str">
        <f>IFERROR(SUMIFS(#REF!,#REF!,$I218,#REF!,"&lt;="&amp;$R$2,#REF!,"&gt;="&amp;$S$2)/SUMIFS(#REF!,#REF!,$I218,#REF!,"&lt;="&amp;$R$2,#REF!,"&gt;="&amp;$S$2),"-")</f>
        <v>-</v>
      </c>
      <c r="O218" s="135"/>
      <c r="P218" s="140"/>
    </row>
    <row r="219" s="134" customFormat="1" spans="1:16">
      <c r="A219" s="138"/>
      <c r="B219" s="135"/>
      <c r="C219" s="172" t="s">
        <v>398</v>
      </c>
      <c r="D219" s="166" t="s">
        <v>26</v>
      </c>
      <c r="E219" s="166" t="s">
        <v>399</v>
      </c>
      <c r="F219" s="174" t="s">
        <v>465</v>
      </c>
      <c r="G219" s="174" t="s">
        <v>465</v>
      </c>
      <c r="H219" s="174" t="s">
        <v>465</v>
      </c>
      <c r="I219" s="174" t="s">
        <v>465</v>
      </c>
      <c r="J219" s="168">
        <v>0.9</v>
      </c>
      <c r="K219" s="169" t="str">
        <f>IFERROR(SUMIFS(#REF!,#REF!,$I219,#REF!,$R$2)/SUMIFS(#REF!,#REF!,$I219,#REF!,$R$2),"-")</f>
        <v>-</v>
      </c>
      <c r="L219" s="169" t="str">
        <f>IFERROR(SUMIFS(#REF!,#REF!,$I219,#REF!,$R$7)/SUMIFS(#REF!,#REF!,$I219,#REF!,$R$7),"-")</f>
        <v>-</v>
      </c>
      <c r="M219" s="170" t="str">
        <f>IFERROR(SUMIFS(#REF!,#REF!,$I219,#REF!,$R$3)/SUMIFS(#REF!,#REF!,$I219,#REF!,$R$3),"-")</f>
        <v>-</v>
      </c>
      <c r="N219" s="170" t="str">
        <f>IFERROR(SUMIFS(#REF!,#REF!,$I219,#REF!,"&lt;="&amp;$R$2,#REF!,"&gt;="&amp;$S$2)/SUMIFS(#REF!,#REF!,$I219,#REF!,"&lt;="&amp;$R$2,#REF!,"&gt;="&amp;$S$2),"-")</f>
        <v>-</v>
      </c>
      <c r="O219" s="135"/>
      <c r="P219" s="140"/>
    </row>
    <row r="220" s="134" customFormat="1" spans="1:16">
      <c r="A220" s="138"/>
      <c r="B220" s="135"/>
      <c r="C220" s="172" t="s">
        <v>398</v>
      </c>
      <c r="D220" s="166" t="s">
        <v>26</v>
      </c>
      <c r="E220" s="166" t="s">
        <v>399</v>
      </c>
      <c r="F220" s="174" t="s">
        <v>467</v>
      </c>
      <c r="G220" s="174" t="s">
        <v>467</v>
      </c>
      <c r="H220" s="174" t="s">
        <v>467</v>
      </c>
      <c r="I220" s="174" t="s">
        <v>467</v>
      </c>
      <c r="J220" s="168">
        <v>0.9</v>
      </c>
      <c r="K220" s="169" t="str">
        <f>IFERROR(SUMIFS(#REF!,#REF!,$I220,#REF!,$R$2)/SUMIFS(#REF!,#REF!,$I220,#REF!,$R$2),"-")</f>
        <v>-</v>
      </c>
      <c r="L220" s="169" t="str">
        <f>IFERROR(SUMIFS(#REF!,#REF!,$I220,#REF!,$R$7)/SUMIFS(#REF!,#REF!,$I220,#REF!,$R$7),"-")</f>
        <v>-</v>
      </c>
      <c r="M220" s="170" t="str">
        <f>IFERROR(SUMIFS(#REF!,#REF!,$I220,#REF!,$R$3)/SUMIFS(#REF!,#REF!,$I220,#REF!,$R$3),"-")</f>
        <v>-</v>
      </c>
      <c r="N220" s="170" t="str">
        <f>IFERROR(SUMIFS(#REF!,#REF!,$I220,#REF!,"&lt;="&amp;$R$2,#REF!,"&gt;="&amp;$S$2)/SUMIFS(#REF!,#REF!,$I220,#REF!,"&lt;="&amp;$R$2,#REF!,"&gt;="&amp;$S$2),"-")</f>
        <v>-</v>
      </c>
      <c r="O220" s="135"/>
      <c r="P220" s="140"/>
    </row>
    <row r="221" spans="1:16">
      <c r="A221" s="138"/>
      <c r="C221" s="172" t="s">
        <v>398</v>
      </c>
      <c r="D221" s="166" t="s">
        <v>26</v>
      </c>
      <c r="E221" s="166" t="s">
        <v>399</v>
      </c>
      <c r="F221" s="174" t="s">
        <v>469</v>
      </c>
      <c r="G221" s="174" t="s">
        <v>469</v>
      </c>
      <c r="H221" s="174" t="s">
        <v>469</v>
      </c>
      <c r="I221" s="174" t="s">
        <v>469</v>
      </c>
      <c r="J221" s="168">
        <v>0.9</v>
      </c>
      <c r="K221" s="169" t="str">
        <f>IFERROR(SUMIFS(#REF!,#REF!,$I221,#REF!,$R$2)/SUMIFS(#REF!,#REF!,$I221,#REF!,$R$2),"-")</f>
        <v>-</v>
      </c>
      <c r="L221" s="169" t="str">
        <f>IFERROR(SUMIFS(#REF!,#REF!,$I221,#REF!,$R$7)/SUMIFS(#REF!,#REF!,$I221,#REF!,$R$7),"-")</f>
        <v>-</v>
      </c>
      <c r="M221" s="170" t="str">
        <f>IFERROR(SUMIFS(#REF!,#REF!,$I221,#REF!,$R$3)/SUMIFS(#REF!,#REF!,$I221,#REF!,$R$3),"-")</f>
        <v>-</v>
      </c>
      <c r="N221" s="170" t="str">
        <f>IFERROR(SUMIFS(#REF!,#REF!,$I221,#REF!,"&lt;="&amp;$R$2,#REF!,"&gt;="&amp;$S$2)/SUMIFS(#REF!,#REF!,$I221,#REF!,"&lt;="&amp;$R$2,#REF!,"&gt;="&amp;$S$2),"-")</f>
        <v>-</v>
      </c>
      <c r="O221" s="142"/>
      <c r="P221" s="140"/>
    </row>
    <row r="222" spans="1:16">
      <c r="A222" s="138"/>
      <c r="C222" s="172" t="s">
        <v>398</v>
      </c>
      <c r="D222" s="166" t="s">
        <v>26</v>
      </c>
      <c r="E222" s="166" t="s">
        <v>399</v>
      </c>
      <c r="F222" s="174" t="s">
        <v>471</v>
      </c>
      <c r="G222" s="174" t="s">
        <v>471</v>
      </c>
      <c r="H222" s="174" t="s">
        <v>471</v>
      </c>
      <c r="I222" s="174" t="s">
        <v>471</v>
      </c>
      <c r="J222" s="168">
        <v>0.9</v>
      </c>
      <c r="K222" s="169" t="str">
        <f>IFERROR(SUMIFS(#REF!,#REF!,$I222,#REF!,$R$2)/SUMIFS(#REF!,#REF!,$I222,#REF!,$R$2),"-")</f>
        <v>-</v>
      </c>
      <c r="L222" s="169" t="str">
        <f>IFERROR(SUMIFS(#REF!,#REF!,$I222,#REF!,$R$7)/SUMIFS(#REF!,#REF!,$I222,#REF!,$R$7),"-")</f>
        <v>-</v>
      </c>
      <c r="M222" s="170" t="str">
        <f>IFERROR(SUMIFS(#REF!,#REF!,$I222,#REF!,$R$3)/SUMIFS(#REF!,#REF!,$I222,#REF!,$R$3),"-")</f>
        <v>-</v>
      </c>
      <c r="N222" s="170" t="str">
        <f>IFERROR(SUMIFS(#REF!,#REF!,$I222,#REF!,"&lt;="&amp;$R$2,#REF!,"&gt;="&amp;$S$2)/SUMIFS(#REF!,#REF!,$I222,#REF!,"&lt;="&amp;$R$2,#REF!,"&gt;="&amp;$S$2),"-")</f>
        <v>-</v>
      </c>
      <c r="O222" s="142"/>
      <c r="P222" s="140"/>
    </row>
    <row r="223" spans="1:16">
      <c r="A223" s="138"/>
      <c r="C223" s="172" t="s">
        <v>398</v>
      </c>
      <c r="D223" s="166" t="s">
        <v>26</v>
      </c>
      <c r="E223" s="166" t="s">
        <v>399</v>
      </c>
      <c r="F223" s="174" t="s">
        <v>473</v>
      </c>
      <c r="G223" s="174" t="s">
        <v>473</v>
      </c>
      <c r="H223" s="174" t="s">
        <v>473</v>
      </c>
      <c r="I223" s="174" t="s">
        <v>473</v>
      </c>
      <c r="J223" s="168">
        <v>0.9</v>
      </c>
      <c r="K223" s="169" t="str">
        <f>IFERROR(SUMIFS(#REF!,#REF!,$I223,#REF!,$R$2)/SUMIFS(#REF!,#REF!,$I223,#REF!,$R$2),"-")</f>
        <v>-</v>
      </c>
      <c r="L223" s="169" t="str">
        <f>IFERROR(SUMIFS(#REF!,#REF!,$I223,#REF!,$R$7)/SUMIFS(#REF!,#REF!,$I223,#REF!,$R$7),"-")</f>
        <v>-</v>
      </c>
      <c r="M223" s="170" t="str">
        <f>IFERROR(SUMIFS(#REF!,#REF!,$I223,#REF!,$R$3)/SUMIFS(#REF!,#REF!,$I223,#REF!,$R$3),"-")</f>
        <v>-</v>
      </c>
      <c r="N223" s="170" t="str">
        <f>IFERROR(SUMIFS(#REF!,#REF!,$I223,#REF!,"&lt;="&amp;$R$2,#REF!,"&gt;="&amp;$S$2)/SUMIFS(#REF!,#REF!,$I223,#REF!,"&lt;="&amp;$R$2,#REF!,"&gt;="&amp;$S$2),"-")</f>
        <v>-</v>
      </c>
      <c r="O223" s="142"/>
      <c r="P223" s="140"/>
    </row>
    <row r="224" spans="1:16">
      <c r="A224" s="138"/>
      <c r="C224" s="172" t="s">
        <v>398</v>
      </c>
      <c r="D224" s="166" t="s">
        <v>26</v>
      </c>
      <c r="E224" s="166" t="s">
        <v>399</v>
      </c>
      <c r="F224" s="174" t="s">
        <v>475</v>
      </c>
      <c r="G224" s="174" t="s">
        <v>475</v>
      </c>
      <c r="H224" s="174" t="s">
        <v>475</v>
      </c>
      <c r="I224" s="174" t="s">
        <v>475</v>
      </c>
      <c r="J224" s="168">
        <v>0.9</v>
      </c>
      <c r="K224" s="169" t="str">
        <f>IFERROR(SUMIFS(#REF!,#REF!,$I224,#REF!,$R$2)/SUMIFS(#REF!,#REF!,$I224,#REF!,$R$2),"-")</f>
        <v>-</v>
      </c>
      <c r="L224" s="169" t="str">
        <f>IFERROR(SUMIFS(#REF!,#REF!,$I224,#REF!,$R$7)/SUMIFS(#REF!,#REF!,$I224,#REF!,$R$7),"-")</f>
        <v>-</v>
      </c>
      <c r="M224" s="170" t="str">
        <f>IFERROR(SUMIFS(#REF!,#REF!,$I224,#REF!,$R$3)/SUMIFS(#REF!,#REF!,$I224,#REF!,$R$3),"-")</f>
        <v>-</v>
      </c>
      <c r="N224" s="170" t="str">
        <f>IFERROR(SUMIFS(#REF!,#REF!,$I224,#REF!,"&lt;="&amp;$R$2,#REF!,"&gt;="&amp;$S$2)/SUMIFS(#REF!,#REF!,$I224,#REF!,"&lt;="&amp;$R$2,#REF!,"&gt;="&amp;$S$2),"-")</f>
        <v>-</v>
      </c>
      <c r="O224" s="142"/>
      <c r="P224" s="140"/>
    </row>
    <row r="225" spans="1:16">
      <c r="A225" s="138"/>
      <c r="C225" s="172" t="s">
        <v>398</v>
      </c>
      <c r="D225" s="166" t="s">
        <v>26</v>
      </c>
      <c r="E225" s="166" t="s">
        <v>399</v>
      </c>
      <c r="F225" s="174" t="s">
        <v>477</v>
      </c>
      <c r="G225" s="174" t="s">
        <v>477</v>
      </c>
      <c r="H225" s="174" t="s">
        <v>477</v>
      </c>
      <c r="I225" s="174" t="s">
        <v>477</v>
      </c>
      <c r="J225" s="168">
        <v>0.9</v>
      </c>
      <c r="K225" s="169" t="str">
        <f>IFERROR(SUMIFS(#REF!,#REF!,$I225,#REF!,$R$2)/SUMIFS(#REF!,#REF!,$I225,#REF!,$R$2),"-")</f>
        <v>-</v>
      </c>
      <c r="L225" s="169" t="str">
        <f>IFERROR(SUMIFS(#REF!,#REF!,$I225,#REF!,$R$7)/SUMIFS(#REF!,#REF!,$I225,#REF!,$R$7),"-")</f>
        <v>-</v>
      </c>
      <c r="M225" s="170" t="str">
        <f>IFERROR(SUMIFS(#REF!,#REF!,$I225,#REF!,$R$3)/SUMIFS(#REF!,#REF!,$I225,#REF!,$R$3),"-")</f>
        <v>-</v>
      </c>
      <c r="N225" s="170" t="str">
        <f>IFERROR(SUMIFS(#REF!,#REF!,$I225,#REF!,"&lt;="&amp;$R$2,#REF!,"&gt;="&amp;$S$2)/SUMIFS(#REF!,#REF!,$I225,#REF!,"&lt;="&amp;$R$2,#REF!,"&gt;="&amp;$S$2),"-")</f>
        <v>-</v>
      </c>
      <c r="O225" s="142"/>
      <c r="P225" s="140"/>
    </row>
    <row r="226" spans="1:16">
      <c r="A226" s="138"/>
      <c r="C226" s="172" t="s">
        <v>398</v>
      </c>
      <c r="D226" s="166" t="s">
        <v>235</v>
      </c>
      <c r="E226" s="166" t="s">
        <v>399</v>
      </c>
      <c r="F226" s="174" t="s">
        <v>479</v>
      </c>
      <c r="G226" s="174" t="s">
        <v>479</v>
      </c>
      <c r="H226" s="174" t="s">
        <v>479</v>
      </c>
      <c r="I226" s="174" t="s">
        <v>479</v>
      </c>
      <c r="J226" s="168">
        <v>0.9</v>
      </c>
      <c r="K226" s="169" t="str">
        <f>IFERROR(SUMIFS(#REF!,#REF!,$I226,#REF!,$R$2)/SUMIFS(#REF!,#REF!,$I226,#REF!,$R$2),"-")</f>
        <v>-</v>
      </c>
      <c r="L226" s="169" t="str">
        <f>IFERROR(SUMIFS(#REF!,#REF!,$I226,#REF!,$R$7)/SUMIFS(#REF!,#REF!,$I226,#REF!,$R$7),"-")</f>
        <v>-</v>
      </c>
      <c r="M226" s="170" t="str">
        <f>IFERROR(SUMIFS(#REF!,#REF!,$I226,#REF!,$R$3)/SUMIFS(#REF!,#REF!,$I226,#REF!,$R$3),"-")</f>
        <v>-</v>
      </c>
      <c r="N226" s="170" t="str">
        <f>IFERROR(SUMIFS(#REF!,#REF!,$I226,#REF!,"&lt;="&amp;$R$2,#REF!,"&gt;="&amp;$S$2)/SUMIFS(#REF!,#REF!,$I226,#REF!,"&lt;="&amp;$R$2,#REF!,"&gt;="&amp;$S$2),"-")</f>
        <v>-</v>
      </c>
      <c r="O226" s="142"/>
      <c r="P226" s="140"/>
    </row>
    <row r="227" spans="1:16">
      <c r="A227" s="138"/>
      <c r="C227" s="172" t="s">
        <v>398</v>
      </c>
      <c r="D227" s="166" t="s">
        <v>26</v>
      </c>
      <c r="E227" s="166" t="s">
        <v>399</v>
      </c>
      <c r="F227" s="174" t="s">
        <v>481</v>
      </c>
      <c r="G227" s="174" t="s">
        <v>481</v>
      </c>
      <c r="H227" s="174" t="s">
        <v>481</v>
      </c>
      <c r="I227" s="174" t="s">
        <v>481</v>
      </c>
      <c r="J227" s="168">
        <v>0.9</v>
      </c>
      <c r="K227" s="169" t="str">
        <f>IFERROR(SUMIFS(#REF!,#REF!,$I227,#REF!,$R$2)/SUMIFS(#REF!,#REF!,$I227,#REF!,$R$2),"-")</f>
        <v>-</v>
      </c>
      <c r="L227" s="169" t="str">
        <f>IFERROR(SUMIFS(#REF!,#REF!,$I227,#REF!,$R$7)/SUMIFS(#REF!,#REF!,$I227,#REF!,$R$7),"-")</f>
        <v>-</v>
      </c>
      <c r="M227" s="170" t="str">
        <f>IFERROR(SUMIFS(#REF!,#REF!,$I227,#REF!,$R$3)/SUMIFS(#REF!,#REF!,$I227,#REF!,$R$3),"-")</f>
        <v>-</v>
      </c>
      <c r="N227" s="170" t="str">
        <f>IFERROR(SUMIFS(#REF!,#REF!,$I227,#REF!,"&lt;="&amp;$R$2,#REF!,"&gt;="&amp;$S$2)/SUMIFS(#REF!,#REF!,$I227,#REF!,"&lt;="&amp;$R$2,#REF!,"&gt;="&amp;$S$2),"-")</f>
        <v>-</v>
      </c>
      <c r="O227" s="142"/>
      <c r="P227" s="140"/>
    </row>
    <row r="228" spans="1:16">
      <c r="A228" s="138"/>
      <c r="C228" s="172" t="s">
        <v>398</v>
      </c>
      <c r="D228" s="166" t="s">
        <v>26</v>
      </c>
      <c r="E228" s="166" t="s">
        <v>399</v>
      </c>
      <c r="F228" s="174" t="s">
        <v>483</v>
      </c>
      <c r="G228" s="174" t="s">
        <v>483</v>
      </c>
      <c r="H228" s="174" t="s">
        <v>483</v>
      </c>
      <c r="I228" s="174" t="s">
        <v>483</v>
      </c>
      <c r="J228" s="168">
        <v>0.9</v>
      </c>
      <c r="K228" s="169" t="str">
        <f>IFERROR(SUMIFS(#REF!,#REF!,$I228,#REF!,$R$2)/SUMIFS(#REF!,#REF!,$I228,#REF!,$R$2),"-")</f>
        <v>-</v>
      </c>
      <c r="L228" s="169" t="str">
        <f>IFERROR(SUMIFS(#REF!,#REF!,$I228,#REF!,$R$7)/SUMIFS(#REF!,#REF!,$I228,#REF!,$R$7),"-")</f>
        <v>-</v>
      </c>
      <c r="M228" s="170" t="str">
        <f>IFERROR(SUMIFS(#REF!,#REF!,$I228,#REF!,$R$3)/SUMIFS(#REF!,#REF!,$I228,#REF!,$R$3),"-")</f>
        <v>-</v>
      </c>
      <c r="N228" s="170" t="str">
        <f>IFERROR(SUMIFS(#REF!,#REF!,$I228,#REF!,"&lt;="&amp;$R$2,#REF!,"&gt;="&amp;$S$2)/SUMIFS(#REF!,#REF!,$I228,#REF!,"&lt;="&amp;$R$2,#REF!,"&gt;="&amp;$S$2),"-")</f>
        <v>-</v>
      </c>
      <c r="O228" s="142"/>
      <c r="P228" s="140"/>
    </row>
    <row r="229" s="134" customFormat="1" spans="1:16">
      <c r="A229" s="138"/>
      <c r="B229" s="135"/>
      <c r="C229" s="172" t="s">
        <v>398</v>
      </c>
      <c r="D229" s="166" t="s">
        <v>26</v>
      </c>
      <c r="E229" s="166" t="s">
        <v>399</v>
      </c>
      <c r="F229" s="174" t="s">
        <v>485</v>
      </c>
      <c r="G229" s="174" t="s">
        <v>485</v>
      </c>
      <c r="H229" s="174" t="s">
        <v>485</v>
      </c>
      <c r="I229" s="174" t="s">
        <v>485</v>
      </c>
      <c r="J229" s="168">
        <v>0.9</v>
      </c>
      <c r="K229" s="169" t="str">
        <f>IFERROR(SUMIFS(#REF!,#REF!,$I229,#REF!,$R$2)/SUMIFS(#REF!,#REF!,$I229,#REF!,$R$2),"-")</f>
        <v>-</v>
      </c>
      <c r="L229" s="169" t="str">
        <f>IFERROR(SUMIFS(#REF!,#REF!,$I229,#REF!,$R$7)/SUMIFS(#REF!,#REF!,$I229,#REF!,$R$7),"-")</f>
        <v>-</v>
      </c>
      <c r="M229" s="170" t="str">
        <f>IFERROR(SUMIFS(#REF!,#REF!,$I229,#REF!,$R$3)/SUMIFS(#REF!,#REF!,$I229,#REF!,$R$3),"-")</f>
        <v>-</v>
      </c>
      <c r="N229" s="170" t="str">
        <f>IFERROR(SUMIFS(#REF!,#REF!,$I229,#REF!,"&lt;="&amp;$R$2,#REF!,"&gt;="&amp;$S$2)/SUMIFS(#REF!,#REF!,$I229,#REF!,"&lt;="&amp;$R$2,#REF!,"&gt;="&amp;$S$2),"-")</f>
        <v>-</v>
      </c>
      <c r="O229" s="135"/>
      <c r="P229" s="140"/>
    </row>
    <row r="230" spans="1:16">
      <c r="A230" s="138"/>
      <c r="C230" s="172" t="s">
        <v>398</v>
      </c>
      <c r="D230" s="166" t="s">
        <v>26</v>
      </c>
      <c r="E230" s="166" t="s">
        <v>399</v>
      </c>
      <c r="F230" s="174" t="s">
        <v>487</v>
      </c>
      <c r="G230" s="174" t="s">
        <v>487</v>
      </c>
      <c r="H230" s="174" t="s">
        <v>487</v>
      </c>
      <c r="I230" s="174" t="s">
        <v>487</v>
      </c>
      <c r="J230" s="168">
        <v>0.9</v>
      </c>
      <c r="K230" s="169" t="str">
        <f>IFERROR(SUMIFS(#REF!,#REF!,$I230,#REF!,$R$2)/SUMIFS(#REF!,#REF!,$I230,#REF!,$R$2),"-")</f>
        <v>-</v>
      </c>
      <c r="L230" s="169" t="str">
        <f>IFERROR(SUMIFS(#REF!,#REF!,$I230,#REF!,$R$7)/SUMIFS(#REF!,#REF!,$I230,#REF!,$R$7),"-")</f>
        <v>-</v>
      </c>
      <c r="M230" s="170" t="str">
        <f>IFERROR(SUMIFS(#REF!,#REF!,$I230,#REF!,$R$3)/SUMIFS(#REF!,#REF!,$I230,#REF!,$R$3),"-")</f>
        <v>-</v>
      </c>
      <c r="N230" s="170" t="str">
        <f>IFERROR(SUMIFS(#REF!,#REF!,$I230,#REF!,"&lt;="&amp;$R$2,#REF!,"&gt;="&amp;$S$2)/SUMIFS(#REF!,#REF!,$I230,#REF!,"&lt;="&amp;$R$2,#REF!,"&gt;="&amp;$S$2),"-")</f>
        <v>-</v>
      </c>
      <c r="O230" s="142"/>
      <c r="P230" s="140"/>
    </row>
    <row r="231" spans="1:16">
      <c r="A231" s="138"/>
      <c r="C231" s="172" t="s">
        <v>398</v>
      </c>
      <c r="D231" s="166" t="s">
        <v>26</v>
      </c>
      <c r="E231" s="166" t="s">
        <v>399</v>
      </c>
      <c r="F231" s="174" t="s">
        <v>489</v>
      </c>
      <c r="G231" s="174" t="s">
        <v>489</v>
      </c>
      <c r="H231" s="174" t="s">
        <v>489</v>
      </c>
      <c r="I231" s="174" t="s">
        <v>489</v>
      </c>
      <c r="J231" s="168">
        <v>0.9</v>
      </c>
      <c r="K231" s="169" t="str">
        <f>IFERROR(SUMIFS(#REF!,#REF!,$I231,#REF!,$R$2)/SUMIFS(#REF!,#REF!,$I231,#REF!,$R$2),"-")</f>
        <v>-</v>
      </c>
      <c r="L231" s="169" t="str">
        <f>IFERROR(SUMIFS(#REF!,#REF!,$I231,#REF!,$R$7)/SUMIFS(#REF!,#REF!,$I231,#REF!,$R$7),"-")</f>
        <v>-</v>
      </c>
      <c r="M231" s="170" t="str">
        <f>IFERROR(SUMIFS(#REF!,#REF!,$I231,#REF!,$R$3)/SUMIFS(#REF!,#REF!,$I231,#REF!,$R$3),"-")</f>
        <v>-</v>
      </c>
      <c r="N231" s="170" t="str">
        <f>IFERROR(SUMIFS(#REF!,#REF!,$I231,#REF!,"&lt;="&amp;$R$2,#REF!,"&gt;="&amp;$S$2)/SUMIFS(#REF!,#REF!,$I231,#REF!,"&lt;="&amp;$R$2,#REF!,"&gt;="&amp;$S$2),"-")</f>
        <v>-</v>
      </c>
      <c r="O231" s="142"/>
      <c r="P231" s="140"/>
    </row>
    <row r="232" s="134" customFormat="1" spans="1:16">
      <c r="A232" s="138"/>
      <c r="B232" s="135"/>
      <c r="C232" s="172" t="s">
        <v>398</v>
      </c>
      <c r="D232" s="166" t="s">
        <v>26</v>
      </c>
      <c r="E232" s="166" t="s">
        <v>399</v>
      </c>
      <c r="F232" s="174" t="s">
        <v>491</v>
      </c>
      <c r="G232" s="174" t="s">
        <v>491</v>
      </c>
      <c r="H232" s="174" t="s">
        <v>491</v>
      </c>
      <c r="I232" s="174" t="s">
        <v>491</v>
      </c>
      <c r="J232" s="168">
        <v>0.9</v>
      </c>
      <c r="K232" s="169" t="str">
        <f>IFERROR(SUMIFS(#REF!,#REF!,$I232,#REF!,$R$2)/SUMIFS(#REF!,#REF!,$I232,#REF!,$R$2),"-")</f>
        <v>-</v>
      </c>
      <c r="L232" s="169" t="str">
        <f>IFERROR(SUMIFS(#REF!,#REF!,$I232,#REF!,$R$7)/SUMIFS(#REF!,#REF!,$I232,#REF!,$R$7),"-")</f>
        <v>-</v>
      </c>
      <c r="M232" s="170" t="str">
        <f>IFERROR(SUMIFS(#REF!,#REF!,$I232,#REF!,$R$3)/SUMIFS(#REF!,#REF!,$I232,#REF!,$R$3),"-")</f>
        <v>-</v>
      </c>
      <c r="N232" s="170" t="str">
        <f>IFERROR(SUMIFS(#REF!,#REF!,$I232,#REF!,"&lt;="&amp;$R$2,#REF!,"&gt;="&amp;$S$2)/SUMIFS(#REF!,#REF!,$I232,#REF!,"&lt;="&amp;$R$2,#REF!,"&gt;="&amp;$S$2),"-")</f>
        <v>-</v>
      </c>
      <c r="O232" s="135"/>
      <c r="P232" s="140"/>
    </row>
    <row r="233" s="134" customFormat="1" spans="1:16">
      <c r="A233" s="138"/>
      <c r="B233" s="135"/>
      <c r="C233" s="172" t="s">
        <v>398</v>
      </c>
      <c r="D233" s="166" t="s">
        <v>26</v>
      </c>
      <c r="E233" s="166" t="s">
        <v>399</v>
      </c>
      <c r="F233" s="174" t="s">
        <v>493</v>
      </c>
      <c r="G233" s="174" t="s">
        <v>493</v>
      </c>
      <c r="H233" s="174" t="s">
        <v>493</v>
      </c>
      <c r="I233" s="174" t="s">
        <v>493</v>
      </c>
      <c r="J233" s="168">
        <v>0.9</v>
      </c>
      <c r="K233" s="169" t="str">
        <f>IFERROR(SUMIFS(#REF!,#REF!,$I233,#REF!,$R$2)/SUMIFS(#REF!,#REF!,$I233,#REF!,$R$2),"-")</f>
        <v>-</v>
      </c>
      <c r="L233" s="169" t="str">
        <f>IFERROR(SUMIFS(#REF!,#REF!,$I233,#REF!,$R$7)/SUMIFS(#REF!,#REF!,$I233,#REF!,$R$7),"-")</f>
        <v>-</v>
      </c>
      <c r="M233" s="170" t="str">
        <f>IFERROR(SUMIFS(#REF!,#REF!,$I233,#REF!,$R$3)/SUMIFS(#REF!,#REF!,$I233,#REF!,$R$3),"-")</f>
        <v>-</v>
      </c>
      <c r="N233" s="170" t="str">
        <f>IFERROR(SUMIFS(#REF!,#REF!,$I233,#REF!,"&lt;="&amp;$R$2,#REF!,"&gt;="&amp;$S$2)/SUMIFS(#REF!,#REF!,$I233,#REF!,"&lt;="&amp;$R$2,#REF!,"&gt;="&amp;$S$2),"-")</f>
        <v>-</v>
      </c>
      <c r="O233" s="135"/>
      <c r="P233" s="140"/>
    </row>
    <row r="234" s="134" customFormat="1" spans="1:16">
      <c r="A234" s="138"/>
      <c r="B234" s="135"/>
      <c r="C234" s="172" t="s">
        <v>398</v>
      </c>
      <c r="D234" s="166" t="s">
        <v>26</v>
      </c>
      <c r="E234" s="166" t="s">
        <v>399</v>
      </c>
      <c r="F234" s="174" t="s">
        <v>495</v>
      </c>
      <c r="G234" s="174" t="s">
        <v>495</v>
      </c>
      <c r="H234" s="174" t="s">
        <v>495</v>
      </c>
      <c r="I234" s="174" t="s">
        <v>495</v>
      </c>
      <c r="J234" s="168">
        <v>0.9</v>
      </c>
      <c r="K234" s="169" t="str">
        <f>IFERROR(SUMIFS(#REF!,#REF!,$I234,#REF!,$R$2)/SUMIFS(#REF!,#REF!,$I234,#REF!,$R$2),"-")</f>
        <v>-</v>
      </c>
      <c r="L234" s="169" t="str">
        <f>IFERROR(SUMIFS(#REF!,#REF!,$I234,#REF!,$R$7)/SUMIFS(#REF!,#REF!,$I234,#REF!,$R$7),"-")</f>
        <v>-</v>
      </c>
      <c r="M234" s="170" t="str">
        <f>IFERROR(SUMIFS(#REF!,#REF!,$I234,#REF!,$R$3)/SUMIFS(#REF!,#REF!,$I234,#REF!,$R$3),"-")</f>
        <v>-</v>
      </c>
      <c r="N234" s="170" t="str">
        <f>IFERROR(SUMIFS(#REF!,#REF!,$I234,#REF!,"&lt;="&amp;$R$2,#REF!,"&gt;="&amp;$S$2)/SUMIFS(#REF!,#REF!,$I234,#REF!,"&lt;="&amp;$R$2,#REF!,"&gt;="&amp;$S$2),"-")</f>
        <v>-</v>
      </c>
      <c r="O234" s="135"/>
      <c r="P234" s="140"/>
    </row>
    <row r="235" spans="1:16">
      <c r="A235" s="138"/>
      <c r="B235" s="142"/>
      <c r="C235" s="175" t="s">
        <v>496</v>
      </c>
      <c r="D235" s="166" t="s">
        <v>26</v>
      </c>
      <c r="E235" s="166" t="s">
        <v>497</v>
      </c>
      <c r="F235" s="176" t="s">
        <v>498</v>
      </c>
      <c r="G235" s="176" t="s">
        <v>498</v>
      </c>
      <c r="H235" s="176" t="s">
        <v>498</v>
      </c>
      <c r="I235" s="176" t="s">
        <v>498</v>
      </c>
      <c r="J235" s="168">
        <v>0.9</v>
      </c>
      <c r="K235" s="169" t="str">
        <f>IFERROR(SUMIFS(#REF!,#REF!,$I235,#REF!,$R$2)/SUMIFS(#REF!,#REF!,$I235,#REF!,$R$2),"-")</f>
        <v>-</v>
      </c>
      <c r="L235" s="169" t="str">
        <f>IFERROR(SUMIFS(#REF!,#REF!,$I235,#REF!,$R$7)/SUMIFS(#REF!,#REF!,$I235,#REF!,$R$7),"-")</f>
        <v>-</v>
      </c>
      <c r="M235" s="170" t="str">
        <f>IFERROR(SUMIFS(#REF!,#REF!,$I235,#REF!,$R$3)/SUMIFS(#REF!,#REF!,$I235,#REF!,$R$3),"-")</f>
        <v>-</v>
      </c>
      <c r="N235" s="170" t="str">
        <f>IFERROR(SUMIFS(#REF!,#REF!,$I235,#REF!,"&lt;="&amp;$R$2,#REF!,"&gt;="&amp;$S$2)/SUMIFS(#REF!,#REF!,$I235,#REF!,"&lt;="&amp;$R$2,#REF!,"&gt;="&amp;$S$2),"-")</f>
        <v>-</v>
      </c>
      <c r="O235" s="142"/>
      <c r="P235" s="140"/>
    </row>
    <row r="236" spans="1:16">
      <c r="A236" s="138"/>
      <c r="B236" s="142"/>
      <c r="C236" s="175" t="s">
        <v>496</v>
      </c>
      <c r="D236" s="166" t="s">
        <v>26</v>
      </c>
      <c r="E236" s="166" t="s">
        <v>497</v>
      </c>
      <c r="F236" s="176" t="s">
        <v>500</v>
      </c>
      <c r="G236" s="176" t="s">
        <v>500</v>
      </c>
      <c r="H236" s="176" t="s">
        <v>500</v>
      </c>
      <c r="I236" s="176" t="s">
        <v>500</v>
      </c>
      <c r="J236" s="168">
        <v>0.9</v>
      </c>
      <c r="K236" s="169" t="str">
        <f>IFERROR(SUMIFS(#REF!,#REF!,$I236,#REF!,$R$2)/SUMIFS(#REF!,#REF!,$I236,#REF!,$R$2),"-")</f>
        <v>-</v>
      </c>
      <c r="L236" s="169" t="str">
        <f>IFERROR(SUMIFS(#REF!,#REF!,$I236,#REF!,$R$7)/SUMIFS(#REF!,#REF!,$I236,#REF!,$R$7),"-")</f>
        <v>-</v>
      </c>
      <c r="M236" s="170" t="str">
        <f>IFERROR(SUMIFS(#REF!,#REF!,$I236,#REF!,$R$3)/SUMIFS(#REF!,#REF!,$I236,#REF!,$R$3),"-")</f>
        <v>-</v>
      </c>
      <c r="N236" s="170" t="str">
        <f>IFERROR(SUMIFS(#REF!,#REF!,$I236,#REF!,"&lt;="&amp;$R$2,#REF!,"&gt;="&amp;$S$2)/SUMIFS(#REF!,#REF!,$I236,#REF!,"&lt;="&amp;$R$2,#REF!,"&gt;="&amp;$S$2),"-")</f>
        <v>-</v>
      </c>
      <c r="O236" s="142"/>
      <c r="P236" s="140"/>
    </row>
    <row r="237" spans="1:16">
      <c r="A237" s="138"/>
      <c r="B237" s="142"/>
      <c r="C237" s="175" t="s">
        <v>496</v>
      </c>
      <c r="D237" s="166" t="s">
        <v>26</v>
      </c>
      <c r="E237" s="166" t="s">
        <v>497</v>
      </c>
      <c r="F237" s="176" t="s">
        <v>502</v>
      </c>
      <c r="G237" s="176" t="s">
        <v>502</v>
      </c>
      <c r="H237" s="176" t="s">
        <v>502</v>
      </c>
      <c r="I237" s="176" t="s">
        <v>502</v>
      </c>
      <c r="J237" s="168">
        <v>0.9</v>
      </c>
      <c r="K237" s="169" t="str">
        <f>IFERROR(SUMIFS(#REF!,#REF!,$I237,#REF!,$R$2)/SUMIFS(#REF!,#REF!,$I237,#REF!,$R$2),"-")</f>
        <v>-</v>
      </c>
      <c r="L237" s="169" t="str">
        <f>IFERROR(SUMIFS(#REF!,#REF!,$I237,#REF!,$R$7)/SUMIFS(#REF!,#REF!,$I237,#REF!,$R$7),"-")</f>
        <v>-</v>
      </c>
      <c r="M237" s="170" t="str">
        <f>IFERROR(SUMIFS(#REF!,#REF!,$I237,#REF!,$R$3)/SUMIFS(#REF!,#REF!,$I237,#REF!,$R$3),"-")</f>
        <v>-</v>
      </c>
      <c r="N237" s="170" t="str">
        <f>IFERROR(SUMIFS(#REF!,#REF!,$I237,#REF!,"&lt;="&amp;$R$2,#REF!,"&gt;="&amp;$S$2)/SUMIFS(#REF!,#REF!,$I237,#REF!,"&lt;="&amp;$R$2,#REF!,"&gt;="&amp;$S$2),"-")</f>
        <v>-</v>
      </c>
      <c r="O237" s="142"/>
      <c r="P237" s="140"/>
    </row>
    <row r="238" spans="1:16">
      <c r="A238" s="138"/>
      <c r="B238" s="142"/>
      <c r="C238" s="175" t="s">
        <v>496</v>
      </c>
      <c r="D238" s="166" t="s">
        <v>26</v>
      </c>
      <c r="E238" s="166" t="s">
        <v>497</v>
      </c>
      <c r="F238" s="176" t="s">
        <v>504</v>
      </c>
      <c r="G238" s="176" t="s">
        <v>504</v>
      </c>
      <c r="H238" s="176" t="s">
        <v>504</v>
      </c>
      <c r="I238" s="176" t="s">
        <v>504</v>
      </c>
      <c r="J238" s="168">
        <v>0.9</v>
      </c>
      <c r="K238" s="169" t="str">
        <f>IFERROR(SUMIFS(#REF!,#REF!,$I238,#REF!,$R$2)/SUMIFS(#REF!,#REF!,$I238,#REF!,$R$2),"-")</f>
        <v>-</v>
      </c>
      <c r="L238" s="169" t="str">
        <f>IFERROR(SUMIFS(#REF!,#REF!,$I238,#REF!,$R$7)/SUMIFS(#REF!,#REF!,$I238,#REF!,$R$7),"-")</f>
        <v>-</v>
      </c>
      <c r="M238" s="170" t="str">
        <f>IFERROR(SUMIFS(#REF!,#REF!,$I238,#REF!,$R$3)/SUMIFS(#REF!,#REF!,$I238,#REF!,$R$3),"-")</f>
        <v>-</v>
      </c>
      <c r="N238" s="170" t="str">
        <f>IFERROR(SUMIFS(#REF!,#REF!,$I238,#REF!,"&lt;="&amp;$R$2,#REF!,"&gt;="&amp;$S$2)/SUMIFS(#REF!,#REF!,$I238,#REF!,"&lt;="&amp;$R$2,#REF!,"&gt;="&amp;$S$2),"-")</f>
        <v>-</v>
      </c>
      <c r="O238" s="142"/>
      <c r="P238" s="140"/>
    </row>
    <row r="239" spans="1:16">
      <c r="A239" s="138"/>
      <c r="B239" s="142"/>
      <c r="C239" s="175" t="s">
        <v>496</v>
      </c>
      <c r="D239" s="166" t="s">
        <v>26</v>
      </c>
      <c r="E239" s="166" t="s">
        <v>497</v>
      </c>
      <c r="F239" s="176" t="s">
        <v>506</v>
      </c>
      <c r="G239" s="176" t="s">
        <v>506</v>
      </c>
      <c r="H239" s="176" t="s">
        <v>506</v>
      </c>
      <c r="I239" s="176" t="s">
        <v>506</v>
      </c>
      <c r="J239" s="168">
        <v>0.9</v>
      </c>
      <c r="K239" s="169" t="str">
        <f>IFERROR(SUMIFS(#REF!,#REF!,$I239,#REF!,$R$2)/SUMIFS(#REF!,#REF!,$I239,#REF!,$R$2),"-")</f>
        <v>-</v>
      </c>
      <c r="L239" s="169" t="str">
        <f>IFERROR(SUMIFS(#REF!,#REF!,$I239,#REF!,$R$7)/SUMIFS(#REF!,#REF!,$I239,#REF!,$R$7),"-")</f>
        <v>-</v>
      </c>
      <c r="M239" s="170" t="str">
        <f>IFERROR(SUMIFS(#REF!,#REF!,$I239,#REF!,$R$3)/SUMIFS(#REF!,#REF!,$I239,#REF!,$R$3),"-")</f>
        <v>-</v>
      </c>
      <c r="N239" s="170" t="str">
        <f>IFERROR(SUMIFS(#REF!,#REF!,$I239,#REF!,"&lt;="&amp;$R$2,#REF!,"&gt;="&amp;$S$2)/SUMIFS(#REF!,#REF!,$I239,#REF!,"&lt;="&amp;$R$2,#REF!,"&gt;="&amp;$S$2),"-")</f>
        <v>-</v>
      </c>
      <c r="O239" s="142"/>
      <c r="P239" s="140"/>
    </row>
    <row r="240" spans="1:16">
      <c r="A240" s="138"/>
      <c r="B240" s="142"/>
      <c r="C240" s="175" t="s">
        <v>496</v>
      </c>
      <c r="D240" s="166" t="s">
        <v>26</v>
      </c>
      <c r="E240" s="166" t="s">
        <v>497</v>
      </c>
      <c r="F240" s="176" t="s">
        <v>508</v>
      </c>
      <c r="G240" s="176" t="s">
        <v>508</v>
      </c>
      <c r="H240" s="176" t="s">
        <v>508</v>
      </c>
      <c r="I240" s="176" t="s">
        <v>508</v>
      </c>
      <c r="J240" s="168">
        <v>0.9</v>
      </c>
      <c r="K240" s="169" t="str">
        <f>IFERROR(SUMIFS(#REF!,#REF!,$I240,#REF!,$R$2)/SUMIFS(#REF!,#REF!,$I240,#REF!,$R$2),"-")</f>
        <v>-</v>
      </c>
      <c r="L240" s="169" t="str">
        <f>IFERROR(SUMIFS(#REF!,#REF!,$I240,#REF!,$R$7)/SUMIFS(#REF!,#REF!,$I240,#REF!,$R$7),"-")</f>
        <v>-</v>
      </c>
      <c r="M240" s="170" t="str">
        <f>IFERROR(SUMIFS(#REF!,#REF!,$I240,#REF!,$R$3)/SUMIFS(#REF!,#REF!,$I240,#REF!,$R$3),"-")</f>
        <v>-</v>
      </c>
      <c r="N240" s="170" t="str">
        <f>IFERROR(SUMIFS(#REF!,#REF!,$I240,#REF!,"&lt;="&amp;$R$2,#REF!,"&gt;="&amp;$S$2)/SUMIFS(#REF!,#REF!,$I240,#REF!,"&lt;="&amp;$R$2,#REF!,"&gt;="&amp;$S$2),"-")</f>
        <v>-</v>
      </c>
      <c r="O240" s="142"/>
      <c r="P240" s="140"/>
    </row>
    <row r="241" spans="1:16">
      <c r="A241" s="138"/>
      <c r="B241" s="142"/>
      <c r="C241" s="175" t="s">
        <v>496</v>
      </c>
      <c r="D241" s="166" t="s">
        <v>26</v>
      </c>
      <c r="E241" s="166" t="s">
        <v>497</v>
      </c>
      <c r="F241" s="176" t="s">
        <v>510</v>
      </c>
      <c r="G241" s="176" t="s">
        <v>510</v>
      </c>
      <c r="H241" s="176" t="s">
        <v>510</v>
      </c>
      <c r="I241" s="176" t="s">
        <v>510</v>
      </c>
      <c r="J241" s="168">
        <v>0.9</v>
      </c>
      <c r="K241" s="169" t="str">
        <f>IFERROR(SUMIFS(#REF!,#REF!,$I241,#REF!,$R$2)/SUMIFS(#REF!,#REF!,$I241,#REF!,$R$2),"-")</f>
        <v>-</v>
      </c>
      <c r="L241" s="169" t="str">
        <f>IFERROR(SUMIFS(#REF!,#REF!,$I241,#REF!,$R$7)/SUMIFS(#REF!,#REF!,$I241,#REF!,$R$7),"-")</f>
        <v>-</v>
      </c>
      <c r="M241" s="170" t="str">
        <f>IFERROR(SUMIFS(#REF!,#REF!,$I241,#REF!,$R$3)/SUMIFS(#REF!,#REF!,$I241,#REF!,$R$3),"-")</f>
        <v>-</v>
      </c>
      <c r="N241" s="170" t="str">
        <f>IFERROR(SUMIFS(#REF!,#REF!,$I241,#REF!,"&lt;="&amp;$R$2,#REF!,"&gt;="&amp;$S$2)/SUMIFS(#REF!,#REF!,$I241,#REF!,"&lt;="&amp;$R$2,#REF!,"&gt;="&amp;$S$2),"-")</f>
        <v>-</v>
      </c>
      <c r="O241" s="142"/>
      <c r="P241" s="140"/>
    </row>
    <row r="242" spans="1:16">
      <c r="A242" s="138"/>
      <c r="B242" s="142"/>
      <c r="C242" s="175" t="s">
        <v>496</v>
      </c>
      <c r="D242" s="166" t="s">
        <v>26</v>
      </c>
      <c r="E242" s="166" t="s">
        <v>497</v>
      </c>
      <c r="F242" s="176" t="s">
        <v>512</v>
      </c>
      <c r="G242" s="176" t="s">
        <v>512</v>
      </c>
      <c r="H242" s="176" t="s">
        <v>512</v>
      </c>
      <c r="I242" s="176" t="s">
        <v>512</v>
      </c>
      <c r="J242" s="168">
        <v>0.9</v>
      </c>
      <c r="K242" s="169" t="str">
        <f>IFERROR(SUMIFS(#REF!,#REF!,$I242,#REF!,$R$2)/SUMIFS(#REF!,#REF!,$I242,#REF!,$R$2),"-")</f>
        <v>-</v>
      </c>
      <c r="L242" s="169" t="str">
        <f>IFERROR(SUMIFS(#REF!,#REF!,$I242,#REF!,$R$7)/SUMIFS(#REF!,#REF!,$I242,#REF!,$R$7),"-")</f>
        <v>-</v>
      </c>
      <c r="M242" s="170" t="str">
        <f>IFERROR(SUMIFS(#REF!,#REF!,$I242,#REF!,$R$3)/SUMIFS(#REF!,#REF!,$I242,#REF!,$R$3),"-")</f>
        <v>-</v>
      </c>
      <c r="N242" s="170" t="str">
        <f>IFERROR(SUMIFS(#REF!,#REF!,$I242,#REF!,"&lt;="&amp;$R$2,#REF!,"&gt;="&amp;$S$2)/SUMIFS(#REF!,#REF!,$I242,#REF!,"&lt;="&amp;$R$2,#REF!,"&gt;="&amp;$S$2),"-")</f>
        <v>-</v>
      </c>
      <c r="O242" s="142"/>
      <c r="P242" s="140"/>
    </row>
    <row r="243" spans="1:16">
      <c r="A243" s="138"/>
      <c r="B243" s="142"/>
      <c r="C243" s="175" t="s">
        <v>496</v>
      </c>
      <c r="D243" s="166" t="s">
        <v>235</v>
      </c>
      <c r="E243" s="166" t="s">
        <v>497</v>
      </c>
      <c r="F243" s="176" t="s">
        <v>514</v>
      </c>
      <c r="G243" s="176" t="s">
        <v>514</v>
      </c>
      <c r="H243" s="176" t="s">
        <v>514</v>
      </c>
      <c r="I243" s="176" t="s">
        <v>514</v>
      </c>
      <c r="J243" s="168">
        <v>0.9</v>
      </c>
      <c r="K243" s="169" t="str">
        <f>IFERROR(SUMIFS(#REF!,#REF!,$I243,#REF!,$R$2)/SUMIFS(#REF!,#REF!,$I243,#REF!,$R$2),"-")</f>
        <v>-</v>
      </c>
      <c r="L243" s="169" t="str">
        <f>IFERROR(SUMIFS(#REF!,#REF!,$I243,#REF!,$R$7)/SUMIFS(#REF!,#REF!,$I243,#REF!,$R$7),"-")</f>
        <v>-</v>
      </c>
      <c r="M243" s="170" t="str">
        <f>IFERROR(SUMIFS(#REF!,#REF!,$I243,#REF!,$R$3)/SUMIFS(#REF!,#REF!,$I243,#REF!,$R$3),"-")</f>
        <v>-</v>
      </c>
      <c r="N243" s="170" t="str">
        <f>IFERROR(SUMIFS(#REF!,#REF!,$I243,#REF!,"&lt;="&amp;$R$2,#REF!,"&gt;="&amp;$S$2)/SUMIFS(#REF!,#REF!,$I243,#REF!,"&lt;="&amp;$R$2,#REF!,"&gt;="&amp;$S$2),"-")</f>
        <v>-</v>
      </c>
      <c r="O243" s="142"/>
      <c r="P243" s="140"/>
    </row>
    <row r="244" spans="1:16">
      <c r="A244" s="138"/>
      <c r="B244" s="142"/>
      <c r="C244" s="175" t="s">
        <v>496</v>
      </c>
      <c r="D244" s="166" t="s">
        <v>26</v>
      </c>
      <c r="E244" s="166" t="s">
        <v>497</v>
      </c>
      <c r="F244" s="176" t="s">
        <v>516</v>
      </c>
      <c r="G244" s="176" t="s">
        <v>516</v>
      </c>
      <c r="H244" s="176" t="s">
        <v>516</v>
      </c>
      <c r="I244" s="176" t="s">
        <v>516</v>
      </c>
      <c r="J244" s="168">
        <v>0.9</v>
      </c>
      <c r="K244" s="169" t="str">
        <f>IFERROR(SUMIFS(#REF!,#REF!,$I244,#REF!,$R$2)/SUMIFS(#REF!,#REF!,$I244,#REF!,$R$2),"-")</f>
        <v>-</v>
      </c>
      <c r="L244" s="169" t="str">
        <f>IFERROR(SUMIFS(#REF!,#REF!,$I244,#REF!,$R$7)/SUMIFS(#REF!,#REF!,$I244,#REF!,$R$7),"-")</f>
        <v>-</v>
      </c>
      <c r="M244" s="170" t="str">
        <f>IFERROR(SUMIFS(#REF!,#REF!,$I244,#REF!,$R$3)/SUMIFS(#REF!,#REF!,$I244,#REF!,$R$3),"-")</f>
        <v>-</v>
      </c>
      <c r="N244" s="170" t="str">
        <f>IFERROR(SUMIFS(#REF!,#REF!,$I244,#REF!,"&lt;="&amp;$R$2,#REF!,"&gt;="&amp;$S$2)/SUMIFS(#REF!,#REF!,$I244,#REF!,"&lt;="&amp;$R$2,#REF!,"&gt;="&amp;$S$2),"-")</f>
        <v>-</v>
      </c>
      <c r="O244" s="142"/>
      <c r="P244" s="140"/>
    </row>
    <row r="245" spans="1:16">
      <c r="A245" s="138"/>
      <c r="B245" s="142"/>
      <c r="C245" s="175" t="s">
        <v>496</v>
      </c>
      <c r="D245" s="166" t="s">
        <v>235</v>
      </c>
      <c r="E245" s="166" t="s">
        <v>497</v>
      </c>
      <c r="F245" s="176" t="s">
        <v>518</v>
      </c>
      <c r="G245" s="176" t="s">
        <v>518</v>
      </c>
      <c r="H245" s="176" t="s">
        <v>518</v>
      </c>
      <c r="I245" s="176" t="s">
        <v>518</v>
      </c>
      <c r="J245" s="168">
        <v>0.9</v>
      </c>
      <c r="K245" s="169" t="str">
        <f>IFERROR(SUMIFS(#REF!,#REF!,$I245,#REF!,$R$2)/SUMIFS(#REF!,#REF!,$I245,#REF!,$R$2),"-")</f>
        <v>-</v>
      </c>
      <c r="L245" s="169" t="str">
        <f>IFERROR(SUMIFS(#REF!,#REF!,$I245,#REF!,$R$7)/SUMIFS(#REF!,#REF!,$I245,#REF!,$R$7),"-")</f>
        <v>-</v>
      </c>
      <c r="M245" s="170" t="str">
        <f>IFERROR(SUMIFS(#REF!,#REF!,$I245,#REF!,$R$3)/SUMIFS(#REF!,#REF!,$I245,#REF!,$R$3),"-")</f>
        <v>-</v>
      </c>
      <c r="N245" s="170" t="str">
        <f>IFERROR(SUMIFS(#REF!,#REF!,$I245,#REF!,"&lt;="&amp;$R$2,#REF!,"&gt;="&amp;$S$2)/SUMIFS(#REF!,#REF!,$I245,#REF!,"&lt;="&amp;$R$2,#REF!,"&gt;="&amp;$S$2),"-")</f>
        <v>-</v>
      </c>
      <c r="O245" s="142"/>
      <c r="P245" s="140"/>
    </row>
    <row r="246" spans="1:16">
      <c r="A246" s="138"/>
      <c r="B246" s="142"/>
      <c r="C246" s="175" t="s">
        <v>496</v>
      </c>
      <c r="D246" s="166" t="s">
        <v>235</v>
      </c>
      <c r="E246" s="166" t="s">
        <v>497</v>
      </c>
      <c r="F246" s="176" t="s">
        <v>520</v>
      </c>
      <c r="G246" s="176" t="s">
        <v>520</v>
      </c>
      <c r="H246" s="176" t="s">
        <v>520</v>
      </c>
      <c r="I246" s="176" t="s">
        <v>520</v>
      </c>
      <c r="J246" s="168">
        <v>0.9</v>
      </c>
      <c r="K246" s="169" t="str">
        <f>IFERROR(SUMIFS(#REF!,#REF!,$I246,#REF!,$R$2)/SUMIFS(#REF!,#REF!,$I246,#REF!,$R$2),"-")</f>
        <v>-</v>
      </c>
      <c r="L246" s="169" t="str">
        <f>IFERROR(SUMIFS(#REF!,#REF!,$I246,#REF!,$R$7)/SUMIFS(#REF!,#REF!,$I246,#REF!,$R$7),"-")</f>
        <v>-</v>
      </c>
      <c r="M246" s="170" t="str">
        <f>IFERROR(SUMIFS(#REF!,#REF!,$I246,#REF!,$R$3)/SUMIFS(#REF!,#REF!,$I246,#REF!,$R$3),"-")</f>
        <v>-</v>
      </c>
      <c r="N246" s="170" t="str">
        <f>IFERROR(SUMIFS(#REF!,#REF!,$I246,#REF!,"&lt;="&amp;$R$2,#REF!,"&gt;="&amp;$S$2)/SUMIFS(#REF!,#REF!,$I246,#REF!,"&lt;="&amp;$R$2,#REF!,"&gt;="&amp;$S$2),"-")</f>
        <v>-</v>
      </c>
      <c r="O246" s="142"/>
      <c r="P246" s="140"/>
    </row>
    <row r="247" spans="1:16">
      <c r="A247" s="138"/>
      <c r="B247" s="142"/>
      <c r="C247" s="175" t="s">
        <v>496</v>
      </c>
      <c r="D247" s="166" t="s">
        <v>235</v>
      </c>
      <c r="E247" s="166" t="s">
        <v>497</v>
      </c>
      <c r="F247" s="176" t="s">
        <v>522</v>
      </c>
      <c r="G247" s="176" t="s">
        <v>522</v>
      </c>
      <c r="H247" s="176" t="s">
        <v>522</v>
      </c>
      <c r="I247" s="176" t="s">
        <v>522</v>
      </c>
      <c r="J247" s="168">
        <v>0.9</v>
      </c>
      <c r="K247" s="169" t="str">
        <f>IFERROR(SUMIFS(#REF!,#REF!,$I247,#REF!,$R$2)/SUMIFS(#REF!,#REF!,$I247,#REF!,$R$2),"-")</f>
        <v>-</v>
      </c>
      <c r="L247" s="169" t="str">
        <f>IFERROR(SUMIFS(#REF!,#REF!,$I247,#REF!,$R$7)/SUMIFS(#REF!,#REF!,$I247,#REF!,$R$7),"-")</f>
        <v>-</v>
      </c>
      <c r="M247" s="170" t="str">
        <f>IFERROR(SUMIFS(#REF!,#REF!,$I247,#REF!,$R$3)/SUMIFS(#REF!,#REF!,$I247,#REF!,$R$3),"-")</f>
        <v>-</v>
      </c>
      <c r="N247" s="170" t="str">
        <f>IFERROR(SUMIFS(#REF!,#REF!,$I247,#REF!,"&lt;="&amp;$R$2,#REF!,"&gt;="&amp;$S$2)/SUMIFS(#REF!,#REF!,$I247,#REF!,"&lt;="&amp;$R$2,#REF!,"&gt;="&amp;$S$2),"-")</f>
        <v>-</v>
      </c>
      <c r="O247" s="142"/>
      <c r="P247" s="140"/>
    </row>
    <row r="248" spans="1:16">
      <c r="A248" s="138"/>
      <c r="B248" s="142"/>
      <c r="C248" s="175" t="s">
        <v>496</v>
      </c>
      <c r="D248" s="166" t="s">
        <v>235</v>
      </c>
      <c r="E248" s="166" t="s">
        <v>497</v>
      </c>
      <c r="F248" s="176" t="s">
        <v>524</v>
      </c>
      <c r="G248" s="176" t="s">
        <v>524</v>
      </c>
      <c r="H248" s="176" t="s">
        <v>524</v>
      </c>
      <c r="I248" s="176" t="s">
        <v>524</v>
      </c>
      <c r="J248" s="168">
        <v>0.9</v>
      </c>
      <c r="K248" s="169" t="str">
        <f>IFERROR(SUMIFS(#REF!,#REF!,$I248,#REF!,$R$2)/SUMIFS(#REF!,#REF!,$I248,#REF!,$R$2),"-")</f>
        <v>-</v>
      </c>
      <c r="L248" s="169" t="str">
        <f>IFERROR(SUMIFS(#REF!,#REF!,$I248,#REF!,$R$7)/SUMIFS(#REF!,#REF!,$I248,#REF!,$R$7),"-")</f>
        <v>-</v>
      </c>
      <c r="M248" s="170" t="str">
        <f>IFERROR(SUMIFS(#REF!,#REF!,$I248,#REF!,$R$3)/SUMIFS(#REF!,#REF!,$I248,#REF!,$R$3),"-")</f>
        <v>-</v>
      </c>
      <c r="N248" s="170" t="str">
        <f>IFERROR(SUMIFS(#REF!,#REF!,$I248,#REF!,"&lt;="&amp;$R$2,#REF!,"&gt;="&amp;$S$2)/SUMIFS(#REF!,#REF!,$I248,#REF!,"&lt;="&amp;$R$2,#REF!,"&gt;="&amp;$S$2),"-")</f>
        <v>-</v>
      </c>
      <c r="O248" s="142"/>
      <c r="P248" s="140"/>
    </row>
    <row r="249" spans="1:16">
      <c r="A249" s="138"/>
      <c r="B249" s="142"/>
      <c r="C249" s="175" t="s">
        <v>496</v>
      </c>
      <c r="D249" s="166" t="s">
        <v>26</v>
      </c>
      <c r="E249" s="166" t="s">
        <v>497</v>
      </c>
      <c r="F249" s="176" t="s">
        <v>525</v>
      </c>
      <c r="G249" s="176" t="s">
        <v>525</v>
      </c>
      <c r="H249" s="176" t="s">
        <v>525</v>
      </c>
      <c r="I249" s="176" t="s">
        <v>525</v>
      </c>
      <c r="J249" s="168">
        <v>0.9</v>
      </c>
      <c r="K249" s="169" t="str">
        <f>IFERROR(SUMIFS(#REF!,#REF!,$I249,#REF!,$R$2)/SUMIFS(#REF!,#REF!,$I249,#REF!,$R$2),"-")</f>
        <v>-</v>
      </c>
      <c r="L249" s="169" t="str">
        <f>IFERROR(SUMIFS(#REF!,#REF!,$I249,#REF!,$R$7)/SUMIFS(#REF!,#REF!,$I249,#REF!,$R$7),"-")</f>
        <v>-</v>
      </c>
      <c r="M249" s="170" t="str">
        <f>IFERROR(SUMIFS(#REF!,#REF!,$I249,#REF!,$R$3)/SUMIFS(#REF!,#REF!,$I249,#REF!,$R$3),"-")</f>
        <v>-</v>
      </c>
      <c r="N249" s="170" t="str">
        <f>IFERROR(SUMIFS(#REF!,#REF!,$I249,#REF!,"&lt;="&amp;$R$2,#REF!,"&gt;="&amp;$S$2)/SUMIFS(#REF!,#REF!,$I249,#REF!,"&lt;="&amp;$R$2,#REF!,"&gt;="&amp;$S$2),"-")</f>
        <v>-</v>
      </c>
      <c r="O249" s="142"/>
      <c r="P249" s="140"/>
    </row>
    <row r="250" spans="1:16">
      <c r="A250" s="138"/>
      <c r="B250" s="142"/>
      <c r="C250" s="175" t="s">
        <v>496</v>
      </c>
      <c r="D250" s="166" t="s">
        <v>26</v>
      </c>
      <c r="E250" s="166" t="s">
        <v>497</v>
      </c>
      <c r="F250" s="176" t="s">
        <v>527</v>
      </c>
      <c r="G250" s="176" t="s">
        <v>527</v>
      </c>
      <c r="H250" s="176" t="s">
        <v>527</v>
      </c>
      <c r="I250" s="176" t="s">
        <v>527</v>
      </c>
      <c r="J250" s="168">
        <v>0.9</v>
      </c>
      <c r="K250" s="169" t="str">
        <f>IFERROR(SUMIFS(#REF!,#REF!,$I250,#REF!,$R$2)/SUMIFS(#REF!,#REF!,$I250,#REF!,$R$2),"-")</f>
        <v>-</v>
      </c>
      <c r="L250" s="169" t="str">
        <f>IFERROR(SUMIFS(#REF!,#REF!,$I250,#REF!,$R$7)/SUMIFS(#REF!,#REF!,$I250,#REF!,$R$7),"-")</f>
        <v>-</v>
      </c>
      <c r="M250" s="170" t="str">
        <f>IFERROR(SUMIFS(#REF!,#REF!,$I250,#REF!,$R$3)/SUMIFS(#REF!,#REF!,$I250,#REF!,$R$3),"-")</f>
        <v>-</v>
      </c>
      <c r="N250" s="170" t="str">
        <f>IFERROR(SUMIFS(#REF!,#REF!,$I250,#REF!,"&lt;="&amp;$R$2,#REF!,"&gt;="&amp;$S$2)/SUMIFS(#REF!,#REF!,$I250,#REF!,"&lt;="&amp;$R$2,#REF!,"&gt;="&amp;$S$2),"-")</f>
        <v>-</v>
      </c>
      <c r="O250" s="142"/>
      <c r="P250" s="140"/>
    </row>
    <row r="251" spans="1:16">
      <c r="A251" s="138"/>
      <c r="B251" s="142"/>
      <c r="C251" s="175" t="s">
        <v>496</v>
      </c>
      <c r="D251" s="166" t="s">
        <v>26</v>
      </c>
      <c r="E251" s="166" t="s">
        <v>497</v>
      </c>
      <c r="F251" s="176" t="s">
        <v>529</v>
      </c>
      <c r="G251" s="176" t="s">
        <v>529</v>
      </c>
      <c r="H251" s="176" t="s">
        <v>529</v>
      </c>
      <c r="I251" s="176" t="s">
        <v>529</v>
      </c>
      <c r="J251" s="168">
        <v>0.9</v>
      </c>
      <c r="K251" s="169" t="str">
        <f>IFERROR(SUMIFS(#REF!,#REF!,$I251,#REF!,$R$2)/SUMIFS(#REF!,#REF!,$I251,#REF!,$R$2),"-")</f>
        <v>-</v>
      </c>
      <c r="L251" s="169" t="str">
        <f>IFERROR(SUMIFS(#REF!,#REF!,$I251,#REF!,$R$7)/SUMIFS(#REF!,#REF!,$I251,#REF!,$R$7),"-")</f>
        <v>-</v>
      </c>
      <c r="M251" s="170" t="str">
        <f>IFERROR(SUMIFS(#REF!,#REF!,$I251,#REF!,$R$3)/SUMIFS(#REF!,#REF!,$I251,#REF!,$R$3),"-")</f>
        <v>-</v>
      </c>
      <c r="N251" s="170" t="str">
        <f>IFERROR(SUMIFS(#REF!,#REF!,$I251,#REF!,"&lt;="&amp;$R$2,#REF!,"&gt;="&amp;$S$2)/SUMIFS(#REF!,#REF!,$I251,#REF!,"&lt;="&amp;$R$2,#REF!,"&gt;="&amp;$S$2),"-")</f>
        <v>-</v>
      </c>
      <c r="O251" s="142"/>
      <c r="P251" s="140"/>
    </row>
    <row r="252" spans="1:16">
      <c r="A252" s="138"/>
      <c r="B252" s="142"/>
      <c r="C252" s="175" t="s">
        <v>496</v>
      </c>
      <c r="D252" s="166" t="s">
        <v>235</v>
      </c>
      <c r="E252" s="166" t="s">
        <v>497</v>
      </c>
      <c r="F252" s="176" t="s">
        <v>531</v>
      </c>
      <c r="G252" s="176" t="s">
        <v>531</v>
      </c>
      <c r="H252" s="176" t="s">
        <v>531</v>
      </c>
      <c r="I252" s="176" t="s">
        <v>531</v>
      </c>
      <c r="J252" s="168">
        <v>0.9</v>
      </c>
      <c r="K252" s="169" t="str">
        <f>IFERROR(SUMIFS(#REF!,#REF!,$I252,#REF!,$R$2)/SUMIFS(#REF!,#REF!,$I252,#REF!,$R$2),"-")</f>
        <v>-</v>
      </c>
      <c r="L252" s="169" t="str">
        <f>IFERROR(SUMIFS(#REF!,#REF!,$I252,#REF!,$R$7)/SUMIFS(#REF!,#REF!,$I252,#REF!,$R$7),"-")</f>
        <v>-</v>
      </c>
      <c r="M252" s="170" t="str">
        <f>IFERROR(SUMIFS(#REF!,#REF!,$I252,#REF!,$R$3)/SUMIFS(#REF!,#REF!,$I252,#REF!,$R$3),"-")</f>
        <v>-</v>
      </c>
      <c r="N252" s="170" t="str">
        <f>IFERROR(SUMIFS(#REF!,#REF!,$I252,#REF!,"&lt;="&amp;$R$2,#REF!,"&gt;="&amp;$S$2)/SUMIFS(#REF!,#REF!,$I252,#REF!,"&lt;="&amp;$R$2,#REF!,"&gt;="&amp;$S$2),"-")</f>
        <v>-</v>
      </c>
      <c r="O252" s="142"/>
      <c r="P252" s="140"/>
    </row>
    <row r="253" spans="1:16">
      <c r="A253" s="138"/>
      <c r="B253" s="142"/>
      <c r="C253" s="175" t="s">
        <v>496</v>
      </c>
      <c r="D253" s="166" t="s">
        <v>235</v>
      </c>
      <c r="E253" s="166" t="s">
        <v>497</v>
      </c>
      <c r="F253" s="176" t="s">
        <v>533</v>
      </c>
      <c r="G253" s="176" t="s">
        <v>533</v>
      </c>
      <c r="H253" s="176" t="s">
        <v>533</v>
      </c>
      <c r="I253" s="176" t="s">
        <v>533</v>
      </c>
      <c r="J253" s="168">
        <v>0.9</v>
      </c>
      <c r="K253" s="169" t="str">
        <f>IFERROR(SUMIFS(#REF!,#REF!,$I253,#REF!,$R$2)/SUMIFS(#REF!,#REF!,$I253,#REF!,$R$2),"-")</f>
        <v>-</v>
      </c>
      <c r="L253" s="169" t="str">
        <f>IFERROR(SUMIFS(#REF!,#REF!,$I253,#REF!,$R$7)/SUMIFS(#REF!,#REF!,$I253,#REF!,$R$7),"-")</f>
        <v>-</v>
      </c>
      <c r="M253" s="170" t="str">
        <f>IFERROR(SUMIFS(#REF!,#REF!,$I253,#REF!,$R$3)/SUMIFS(#REF!,#REF!,$I253,#REF!,$R$3),"-")</f>
        <v>-</v>
      </c>
      <c r="N253" s="170" t="str">
        <f>IFERROR(SUMIFS(#REF!,#REF!,$I253,#REF!,"&lt;="&amp;$R$2,#REF!,"&gt;="&amp;$S$2)/SUMIFS(#REF!,#REF!,$I253,#REF!,"&lt;="&amp;$R$2,#REF!,"&gt;="&amp;$S$2),"-")</f>
        <v>-</v>
      </c>
      <c r="O253" s="142"/>
      <c r="P253" s="140"/>
    </row>
    <row r="254" spans="1:16">
      <c r="A254" s="138"/>
      <c r="B254" s="142"/>
      <c r="C254" s="175" t="s">
        <v>496</v>
      </c>
      <c r="D254" s="166" t="s">
        <v>26</v>
      </c>
      <c r="E254" s="166" t="s">
        <v>497</v>
      </c>
      <c r="F254" s="176" t="s">
        <v>535</v>
      </c>
      <c r="G254" s="176" t="s">
        <v>535</v>
      </c>
      <c r="H254" s="176" t="s">
        <v>535</v>
      </c>
      <c r="I254" s="176" t="s">
        <v>535</v>
      </c>
      <c r="J254" s="168">
        <v>0.9</v>
      </c>
      <c r="K254" s="169" t="str">
        <f>IFERROR(SUMIFS(#REF!,#REF!,$I254,#REF!,$R$2)/SUMIFS(#REF!,#REF!,$I254,#REF!,$R$2),"-")</f>
        <v>-</v>
      </c>
      <c r="L254" s="169" t="str">
        <f>IFERROR(SUMIFS(#REF!,#REF!,$I254,#REF!,$R$7)/SUMIFS(#REF!,#REF!,$I254,#REF!,$R$7),"-")</f>
        <v>-</v>
      </c>
      <c r="M254" s="170" t="str">
        <f>IFERROR(SUMIFS(#REF!,#REF!,$I254,#REF!,$R$3)/SUMIFS(#REF!,#REF!,$I254,#REF!,$R$3),"-")</f>
        <v>-</v>
      </c>
      <c r="N254" s="170" t="str">
        <f>IFERROR(SUMIFS(#REF!,#REF!,$I254,#REF!,"&lt;="&amp;$R$2,#REF!,"&gt;="&amp;$S$2)/SUMIFS(#REF!,#REF!,$I254,#REF!,"&lt;="&amp;$R$2,#REF!,"&gt;="&amp;$S$2),"-")</f>
        <v>-</v>
      </c>
      <c r="O254" s="142"/>
      <c r="P254" s="140"/>
    </row>
    <row r="255" spans="1:16">
      <c r="A255" s="138"/>
      <c r="B255" s="142"/>
      <c r="C255" s="175" t="s">
        <v>496</v>
      </c>
      <c r="D255" s="166" t="s">
        <v>26</v>
      </c>
      <c r="E255" s="166" t="s">
        <v>497</v>
      </c>
      <c r="F255" s="176" t="s">
        <v>537</v>
      </c>
      <c r="G255" s="176" t="s">
        <v>537</v>
      </c>
      <c r="H255" s="176" t="s">
        <v>537</v>
      </c>
      <c r="I255" s="176" t="s">
        <v>537</v>
      </c>
      <c r="J255" s="168">
        <v>0.9</v>
      </c>
      <c r="K255" s="169" t="str">
        <f>IFERROR(SUMIFS(#REF!,#REF!,$I255,#REF!,$R$2)/SUMIFS(#REF!,#REF!,$I255,#REF!,$R$2),"-")</f>
        <v>-</v>
      </c>
      <c r="L255" s="169" t="str">
        <f>IFERROR(SUMIFS(#REF!,#REF!,$I255,#REF!,$R$7)/SUMIFS(#REF!,#REF!,$I255,#REF!,$R$7),"-")</f>
        <v>-</v>
      </c>
      <c r="M255" s="170" t="str">
        <f>IFERROR(SUMIFS(#REF!,#REF!,$I255,#REF!,$R$3)/SUMIFS(#REF!,#REF!,$I255,#REF!,$R$3),"-")</f>
        <v>-</v>
      </c>
      <c r="N255" s="170" t="str">
        <f>IFERROR(SUMIFS(#REF!,#REF!,$I255,#REF!,"&lt;="&amp;$R$2,#REF!,"&gt;="&amp;$S$2)/SUMIFS(#REF!,#REF!,$I255,#REF!,"&lt;="&amp;$R$2,#REF!,"&gt;="&amp;$S$2),"-")</f>
        <v>-</v>
      </c>
      <c r="O255" s="142"/>
      <c r="P255" s="140"/>
    </row>
    <row r="256" spans="1:16">
      <c r="A256" s="138"/>
      <c r="B256" s="142"/>
      <c r="C256" s="175" t="s">
        <v>496</v>
      </c>
      <c r="D256" s="166" t="s">
        <v>235</v>
      </c>
      <c r="E256" s="166" t="s">
        <v>497</v>
      </c>
      <c r="F256" s="176" t="s">
        <v>539</v>
      </c>
      <c r="G256" s="176" t="s">
        <v>539</v>
      </c>
      <c r="H256" s="176" t="s">
        <v>539</v>
      </c>
      <c r="I256" s="176" t="s">
        <v>539</v>
      </c>
      <c r="J256" s="168">
        <v>0.9</v>
      </c>
      <c r="K256" s="169" t="str">
        <f>IFERROR(SUMIFS(#REF!,#REF!,$I256,#REF!,$R$2)/SUMIFS(#REF!,#REF!,$I256,#REF!,$R$2),"-")</f>
        <v>-</v>
      </c>
      <c r="L256" s="169" t="str">
        <f>IFERROR(SUMIFS(#REF!,#REF!,$I256,#REF!,$R$7)/SUMIFS(#REF!,#REF!,$I256,#REF!,$R$7),"-")</f>
        <v>-</v>
      </c>
      <c r="M256" s="170" t="str">
        <f>IFERROR(SUMIFS(#REF!,#REF!,$I256,#REF!,$R$3)/SUMIFS(#REF!,#REF!,$I256,#REF!,$R$3),"-")</f>
        <v>-</v>
      </c>
      <c r="N256" s="170" t="str">
        <f>IFERROR(SUMIFS(#REF!,#REF!,$I256,#REF!,"&lt;="&amp;$R$2,#REF!,"&gt;="&amp;$S$2)/SUMIFS(#REF!,#REF!,$I256,#REF!,"&lt;="&amp;$R$2,#REF!,"&gt;="&amp;$S$2),"-")</f>
        <v>-</v>
      </c>
      <c r="O256" s="142"/>
      <c r="P256" s="140"/>
    </row>
    <row r="257" spans="1:16">
      <c r="A257" s="138"/>
      <c r="B257" s="142"/>
      <c r="C257" s="175" t="s">
        <v>496</v>
      </c>
      <c r="D257" s="166" t="s">
        <v>235</v>
      </c>
      <c r="E257" s="166" t="s">
        <v>497</v>
      </c>
      <c r="F257" s="176" t="s">
        <v>541</v>
      </c>
      <c r="G257" s="176" t="s">
        <v>541</v>
      </c>
      <c r="H257" s="176" t="s">
        <v>541</v>
      </c>
      <c r="I257" s="176" t="s">
        <v>541</v>
      </c>
      <c r="J257" s="168">
        <v>0.9</v>
      </c>
      <c r="K257" s="169" t="str">
        <f>IFERROR(SUMIFS(#REF!,#REF!,$I257,#REF!,$R$2)/SUMIFS(#REF!,#REF!,$I257,#REF!,$R$2),"-")</f>
        <v>-</v>
      </c>
      <c r="L257" s="169" t="str">
        <f>IFERROR(SUMIFS(#REF!,#REF!,$I257,#REF!,$R$7)/SUMIFS(#REF!,#REF!,$I257,#REF!,$R$7),"-")</f>
        <v>-</v>
      </c>
      <c r="M257" s="170" t="str">
        <f>IFERROR(SUMIFS(#REF!,#REF!,$I257,#REF!,$R$3)/SUMIFS(#REF!,#REF!,$I257,#REF!,$R$3),"-")</f>
        <v>-</v>
      </c>
      <c r="N257" s="170" t="str">
        <f>IFERROR(SUMIFS(#REF!,#REF!,$I257,#REF!,"&lt;="&amp;$R$2,#REF!,"&gt;="&amp;$S$2)/SUMIFS(#REF!,#REF!,$I257,#REF!,"&lt;="&amp;$R$2,#REF!,"&gt;="&amp;$S$2),"-")</f>
        <v>-</v>
      </c>
      <c r="O257" s="142"/>
      <c r="P257" s="140"/>
    </row>
    <row r="258" spans="1:16">
      <c r="A258" s="138"/>
      <c r="B258" s="142"/>
      <c r="C258" s="175" t="s">
        <v>496</v>
      </c>
      <c r="D258" s="166" t="s">
        <v>235</v>
      </c>
      <c r="E258" s="166" t="s">
        <v>497</v>
      </c>
      <c r="F258" s="176" t="s">
        <v>543</v>
      </c>
      <c r="G258" s="176" t="s">
        <v>543</v>
      </c>
      <c r="H258" s="176" t="s">
        <v>543</v>
      </c>
      <c r="I258" s="176" t="s">
        <v>543</v>
      </c>
      <c r="J258" s="168">
        <v>0.9</v>
      </c>
      <c r="K258" s="169" t="str">
        <f>IFERROR(SUMIFS(#REF!,#REF!,$I258,#REF!,$R$2)/SUMIFS(#REF!,#REF!,$I258,#REF!,$R$2),"-")</f>
        <v>-</v>
      </c>
      <c r="L258" s="169" t="str">
        <f>IFERROR(SUMIFS(#REF!,#REF!,$I258,#REF!,$R$7)/SUMIFS(#REF!,#REF!,$I258,#REF!,$R$7),"-")</f>
        <v>-</v>
      </c>
      <c r="M258" s="170" t="str">
        <f>IFERROR(SUMIFS(#REF!,#REF!,$I258,#REF!,$R$3)/SUMIFS(#REF!,#REF!,$I258,#REF!,$R$3),"-")</f>
        <v>-</v>
      </c>
      <c r="N258" s="170" t="str">
        <f>IFERROR(SUMIFS(#REF!,#REF!,$I258,#REF!,"&lt;="&amp;$R$2,#REF!,"&gt;="&amp;$S$2)/SUMIFS(#REF!,#REF!,$I258,#REF!,"&lt;="&amp;$R$2,#REF!,"&gt;="&amp;$S$2),"-")</f>
        <v>-</v>
      </c>
      <c r="O258" s="142"/>
      <c r="P258" s="140"/>
    </row>
    <row r="259" spans="1:16">
      <c r="A259" s="138"/>
      <c r="B259" s="142"/>
      <c r="C259" s="175" t="s">
        <v>496</v>
      </c>
      <c r="D259" s="166" t="s">
        <v>235</v>
      </c>
      <c r="E259" s="166" t="s">
        <v>497</v>
      </c>
      <c r="F259" s="176" t="s">
        <v>545</v>
      </c>
      <c r="G259" s="176" t="s">
        <v>545</v>
      </c>
      <c r="H259" s="176" t="s">
        <v>545</v>
      </c>
      <c r="I259" s="176" t="s">
        <v>545</v>
      </c>
      <c r="J259" s="168">
        <v>0.9</v>
      </c>
      <c r="K259" s="169" t="str">
        <f>IFERROR(SUMIFS(#REF!,#REF!,$I259,#REF!,$R$2)/SUMIFS(#REF!,#REF!,$I259,#REF!,$R$2),"-")</f>
        <v>-</v>
      </c>
      <c r="L259" s="169" t="str">
        <f>IFERROR(SUMIFS(#REF!,#REF!,$I259,#REF!,$R$7)/SUMIFS(#REF!,#REF!,$I259,#REF!,$R$7),"-")</f>
        <v>-</v>
      </c>
      <c r="M259" s="170" t="str">
        <f>IFERROR(SUMIFS(#REF!,#REF!,$I259,#REF!,$R$3)/SUMIFS(#REF!,#REF!,$I259,#REF!,$R$3),"-")</f>
        <v>-</v>
      </c>
      <c r="N259" s="170" t="str">
        <f>IFERROR(SUMIFS(#REF!,#REF!,$I259,#REF!,"&lt;="&amp;$R$2,#REF!,"&gt;="&amp;$S$2)/SUMIFS(#REF!,#REF!,$I259,#REF!,"&lt;="&amp;$R$2,#REF!,"&gt;="&amp;$S$2),"-")</f>
        <v>-</v>
      </c>
      <c r="O259" s="142"/>
      <c r="P259" s="140"/>
    </row>
    <row r="260" spans="1:16">
      <c r="A260" s="138"/>
      <c r="B260" s="142"/>
      <c r="C260" s="175" t="s">
        <v>496</v>
      </c>
      <c r="D260" s="166" t="s">
        <v>235</v>
      </c>
      <c r="E260" s="166" t="s">
        <v>497</v>
      </c>
      <c r="F260" s="176" t="s">
        <v>547</v>
      </c>
      <c r="G260" s="176" t="s">
        <v>547</v>
      </c>
      <c r="H260" s="176" t="s">
        <v>547</v>
      </c>
      <c r="I260" s="176" t="s">
        <v>547</v>
      </c>
      <c r="J260" s="168">
        <v>0.9</v>
      </c>
      <c r="K260" s="169" t="str">
        <f>IFERROR(SUMIFS(#REF!,#REF!,$I260,#REF!,$R$2)/SUMIFS(#REF!,#REF!,$I260,#REF!,$R$2),"-")</f>
        <v>-</v>
      </c>
      <c r="L260" s="169" t="str">
        <f>IFERROR(SUMIFS(#REF!,#REF!,$I260,#REF!,$R$7)/SUMIFS(#REF!,#REF!,$I260,#REF!,$R$7),"-")</f>
        <v>-</v>
      </c>
      <c r="M260" s="170" t="str">
        <f>IFERROR(SUMIFS(#REF!,#REF!,$I260,#REF!,$R$3)/SUMIFS(#REF!,#REF!,$I260,#REF!,$R$3),"-")</f>
        <v>-</v>
      </c>
      <c r="N260" s="170" t="str">
        <f>IFERROR(SUMIFS(#REF!,#REF!,$I260,#REF!,"&lt;="&amp;$R$2,#REF!,"&gt;="&amp;$S$2)/SUMIFS(#REF!,#REF!,$I260,#REF!,"&lt;="&amp;$R$2,#REF!,"&gt;="&amp;$S$2),"-")</f>
        <v>-</v>
      </c>
      <c r="O260" s="142"/>
      <c r="P260" s="140"/>
    </row>
    <row r="261" spans="1:16">
      <c r="A261" s="138"/>
      <c r="B261" s="142"/>
      <c r="C261" s="175" t="s">
        <v>496</v>
      </c>
      <c r="D261" s="166" t="s">
        <v>235</v>
      </c>
      <c r="E261" s="166" t="s">
        <v>497</v>
      </c>
      <c r="F261" s="176" t="s">
        <v>549</v>
      </c>
      <c r="G261" s="176" t="s">
        <v>549</v>
      </c>
      <c r="H261" s="176" t="s">
        <v>549</v>
      </c>
      <c r="I261" s="176" t="s">
        <v>549</v>
      </c>
      <c r="J261" s="168">
        <v>0.9</v>
      </c>
      <c r="K261" s="169" t="str">
        <f>IFERROR(SUMIFS(#REF!,#REF!,$I261,#REF!,$R$2)/SUMIFS(#REF!,#REF!,$I261,#REF!,$R$2),"-")</f>
        <v>-</v>
      </c>
      <c r="L261" s="169" t="str">
        <f>IFERROR(SUMIFS(#REF!,#REF!,$I261,#REF!,$R$7)/SUMIFS(#REF!,#REF!,$I261,#REF!,$R$7),"-")</f>
        <v>-</v>
      </c>
      <c r="M261" s="170" t="str">
        <f>IFERROR(SUMIFS(#REF!,#REF!,$I261,#REF!,$R$3)/SUMIFS(#REF!,#REF!,$I261,#REF!,$R$3),"-")</f>
        <v>-</v>
      </c>
      <c r="N261" s="170" t="str">
        <f>IFERROR(SUMIFS(#REF!,#REF!,$I261,#REF!,"&lt;="&amp;$R$2,#REF!,"&gt;="&amp;$S$2)/SUMIFS(#REF!,#REF!,$I261,#REF!,"&lt;="&amp;$R$2,#REF!,"&gt;="&amp;$S$2),"-")</f>
        <v>-</v>
      </c>
      <c r="O261" s="142"/>
      <c r="P261" s="140"/>
    </row>
    <row r="262" spans="1:16">
      <c r="A262" s="138"/>
      <c r="B262" s="142"/>
      <c r="C262" s="175" t="s">
        <v>496</v>
      </c>
      <c r="D262" s="166" t="s">
        <v>235</v>
      </c>
      <c r="E262" s="166" t="s">
        <v>497</v>
      </c>
      <c r="F262" s="176" t="s">
        <v>551</v>
      </c>
      <c r="G262" s="176" t="s">
        <v>551</v>
      </c>
      <c r="H262" s="176" t="s">
        <v>551</v>
      </c>
      <c r="I262" s="176" t="s">
        <v>551</v>
      </c>
      <c r="J262" s="168">
        <v>0.9</v>
      </c>
      <c r="K262" s="169" t="str">
        <f>IFERROR(SUMIFS(#REF!,#REF!,$I262,#REF!,$R$2)/SUMIFS(#REF!,#REF!,$I262,#REF!,$R$2),"-")</f>
        <v>-</v>
      </c>
      <c r="L262" s="169" t="str">
        <f>IFERROR(SUMIFS(#REF!,#REF!,$I262,#REF!,$R$7)/SUMIFS(#REF!,#REF!,$I262,#REF!,$R$7),"-")</f>
        <v>-</v>
      </c>
      <c r="M262" s="170" t="str">
        <f>IFERROR(SUMIFS(#REF!,#REF!,$I262,#REF!,$R$3)/SUMIFS(#REF!,#REF!,$I262,#REF!,$R$3),"-")</f>
        <v>-</v>
      </c>
      <c r="N262" s="170" t="str">
        <f>IFERROR(SUMIFS(#REF!,#REF!,$I262,#REF!,"&lt;="&amp;$R$2,#REF!,"&gt;="&amp;$S$2)/SUMIFS(#REF!,#REF!,$I262,#REF!,"&lt;="&amp;$R$2,#REF!,"&gt;="&amp;$S$2),"-")</f>
        <v>-</v>
      </c>
      <c r="O262" s="142"/>
      <c r="P262" s="140"/>
    </row>
    <row r="263" spans="1:16">
      <c r="A263" s="138"/>
      <c r="B263" s="142"/>
      <c r="C263" s="175" t="s">
        <v>496</v>
      </c>
      <c r="D263" s="166" t="s">
        <v>235</v>
      </c>
      <c r="E263" s="166" t="s">
        <v>497</v>
      </c>
      <c r="F263" s="176" t="s">
        <v>553</v>
      </c>
      <c r="G263" s="176" t="s">
        <v>553</v>
      </c>
      <c r="H263" s="176" t="s">
        <v>553</v>
      </c>
      <c r="I263" s="176" t="s">
        <v>553</v>
      </c>
      <c r="J263" s="168">
        <v>0.9</v>
      </c>
      <c r="K263" s="169" t="str">
        <f>IFERROR(SUMIFS(#REF!,#REF!,$I263,#REF!,$R$2)/SUMIFS(#REF!,#REF!,$I263,#REF!,$R$2),"-")</f>
        <v>-</v>
      </c>
      <c r="L263" s="169" t="str">
        <f>IFERROR(SUMIFS(#REF!,#REF!,$I263,#REF!,$R$7)/SUMIFS(#REF!,#REF!,$I263,#REF!,$R$7),"-")</f>
        <v>-</v>
      </c>
      <c r="M263" s="170" t="str">
        <f>IFERROR(SUMIFS(#REF!,#REF!,$I263,#REF!,$R$3)/SUMIFS(#REF!,#REF!,$I263,#REF!,$R$3),"-")</f>
        <v>-</v>
      </c>
      <c r="N263" s="170" t="str">
        <f>IFERROR(SUMIFS(#REF!,#REF!,$I263,#REF!,"&lt;="&amp;$R$2,#REF!,"&gt;="&amp;$S$2)/SUMIFS(#REF!,#REF!,$I263,#REF!,"&lt;="&amp;$R$2,#REF!,"&gt;="&amp;$S$2),"-")</f>
        <v>-</v>
      </c>
      <c r="O263" s="142"/>
      <c r="P263" s="140"/>
    </row>
    <row r="264" spans="1:16">
      <c r="A264" s="138"/>
      <c r="B264" s="142"/>
      <c r="C264" s="175" t="s">
        <v>496</v>
      </c>
      <c r="D264" s="166" t="s">
        <v>26</v>
      </c>
      <c r="E264" s="166" t="s">
        <v>497</v>
      </c>
      <c r="F264" s="176" t="s">
        <v>555</v>
      </c>
      <c r="G264" s="176" t="s">
        <v>555</v>
      </c>
      <c r="H264" s="176" t="s">
        <v>555</v>
      </c>
      <c r="I264" s="176" t="s">
        <v>555</v>
      </c>
      <c r="J264" s="168">
        <v>0.9</v>
      </c>
      <c r="K264" s="169" t="str">
        <f>IFERROR(SUMIFS(#REF!,#REF!,$I264,#REF!,$R$2)/SUMIFS(#REF!,#REF!,$I264,#REF!,$R$2),"-")</f>
        <v>-</v>
      </c>
      <c r="L264" s="169" t="str">
        <f>IFERROR(SUMIFS(#REF!,#REF!,$I264,#REF!,$R$7)/SUMIFS(#REF!,#REF!,$I264,#REF!,$R$7),"-")</f>
        <v>-</v>
      </c>
      <c r="M264" s="170" t="str">
        <f>IFERROR(SUMIFS(#REF!,#REF!,$I264,#REF!,$R$3)/SUMIFS(#REF!,#REF!,$I264,#REF!,$R$3),"-")</f>
        <v>-</v>
      </c>
      <c r="N264" s="170" t="str">
        <f>IFERROR(SUMIFS(#REF!,#REF!,$I264,#REF!,"&lt;="&amp;$R$2,#REF!,"&gt;="&amp;$S$2)/SUMIFS(#REF!,#REF!,$I264,#REF!,"&lt;="&amp;$R$2,#REF!,"&gt;="&amp;$S$2),"-")</f>
        <v>-</v>
      </c>
      <c r="O264" s="142"/>
      <c r="P264" s="140"/>
    </row>
    <row r="265" spans="1:16">
      <c r="A265" s="138"/>
      <c r="B265" s="142"/>
      <c r="C265" s="175" t="s">
        <v>496</v>
      </c>
      <c r="D265" s="166" t="s">
        <v>26</v>
      </c>
      <c r="E265" s="166" t="s">
        <v>497</v>
      </c>
      <c r="F265" s="176" t="s">
        <v>557</v>
      </c>
      <c r="G265" s="176" t="s">
        <v>557</v>
      </c>
      <c r="H265" s="176" t="s">
        <v>557</v>
      </c>
      <c r="I265" s="176" t="s">
        <v>557</v>
      </c>
      <c r="J265" s="168">
        <v>0.9</v>
      </c>
      <c r="K265" s="169" t="str">
        <f>IFERROR(SUMIFS(#REF!,#REF!,$I265,#REF!,$R$2)/SUMIFS(#REF!,#REF!,$I265,#REF!,$R$2),"-")</f>
        <v>-</v>
      </c>
      <c r="L265" s="169" t="str">
        <f>IFERROR(SUMIFS(#REF!,#REF!,$I265,#REF!,$R$7)/SUMIFS(#REF!,#REF!,$I265,#REF!,$R$7),"-")</f>
        <v>-</v>
      </c>
      <c r="M265" s="170" t="str">
        <f>IFERROR(SUMIFS(#REF!,#REF!,$I265,#REF!,$R$3)/SUMIFS(#REF!,#REF!,$I265,#REF!,$R$3),"-")</f>
        <v>-</v>
      </c>
      <c r="N265" s="170" t="str">
        <f>IFERROR(SUMIFS(#REF!,#REF!,$I265,#REF!,"&lt;="&amp;$R$2,#REF!,"&gt;="&amp;$S$2)/SUMIFS(#REF!,#REF!,$I265,#REF!,"&lt;="&amp;$R$2,#REF!,"&gt;="&amp;$S$2),"-")</f>
        <v>-</v>
      </c>
      <c r="O265" s="142"/>
      <c r="P265" s="140"/>
    </row>
    <row r="266" spans="1:16">
      <c r="A266" s="138"/>
      <c r="B266" s="142"/>
      <c r="C266" s="175" t="s">
        <v>496</v>
      </c>
      <c r="D266" s="166" t="s">
        <v>235</v>
      </c>
      <c r="E266" s="166" t="s">
        <v>497</v>
      </c>
      <c r="F266" s="176" t="s">
        <v>559</v>
      </c>
      <c r="G266" s="176" t="s">
        <v>559</v>
      </c>
      <c r="H266" s="176" t="s">
        <v>559</v>
      </c>
      <c r="I266" s="176" t="s">
        <v>559</v>
      </c>
      <c r="J266" s="168">
        <v>0.9</v>
      </c>
      <c r="K266" s="169" t="str">
        <f>IFERROR(SUMIFS(#REF!,#REF!,$I266,#REF!,$R$2)/SUMIFS(#REF!,#REF!,$I266,#REF!,$R$2),"-")</f>
        <v>-</v>
      </c>
      <c r="L266" s="169" t="str">
        <f>IFERROR(SUMIFS(#REF!,#REF!,$I266,#REF!,$R$7)/SUMIFS(#REF!,#REF!,$I266,#REF!,$R$7),"-")</f>
        <v>-</v>
      </c>
      <c r="M266" s="170" t="str">
        <f>IFERROR(SUMIFS(#REF!,#REF!,$I266,#REF!,$R$3)/SUMIFS(#REF!,#REF!,$I266,#REF!,$R$3),"-")</f>
        <v>-</v>
      </c>
      <c r="N266" s="170" t="str">
        <f>IFERROR(SUMIFS(#REF!,#REF!,$I266,#REF!,"&lt;="&amp;$R$2,#REF!,"&gt;="&amp;$S$2)/SUMIFS(#REF!,#REF!,$I266,#REF!,"&lt;="&amp;$R$2,#REF!,"&gt;="&amp;$S$2),"-")</f>
        <v>-</v>
      </c>
      <c r="O266" s="142"/>
      <c r="P266" s="140"/>
    </row>
    <row r="267" spans="1:16">
      <c r="A267" s="138"/>
      <c r="B267" s="142"/>
      <c r="C267" s="175" t="s">
        <v>496</v>
      </c>
      <c r="D267" s="166" t="s">
        <v>26</v>
      </c>
      <c r="E267" s="166" t="s">
        <v>497</v>
      </c>
      <c r="F267" s="176" t="s">
        <v>561</v>
      </c>
      <c r="G267" s="176" t="s">
        <v>561</v>
      </c>
      <c r="H267" s="176" t="s">
        <v>561</v>
      </c>
      <c r="I267" s="176" t="s">
        <v>561</v>
      </c>
      <c r="J267" s="168">
        <v>0.9</v>
      </c>
      <c r="K267" s="169" t="str">
        <f>IFERROR(SUMIFS(#REF!,#REF!,$I267,#REF!,$R$2)/SUMIFS(#REF!,#REF!,$I267,#REF!,$R$2),"-")</f>
        <v>-</v>
      </c>
      <c r="L267" s="169" t="str">
        <f>IFERROR(SUMIFS(#REF!,#REF!,$I267,#REF!,$R$7)/SUMIFS(#REF!,#REF!,$I267,#REF!,$R$7),"-")</f>
        <v>-</v>
      </c>
      <c r="M267" s="170" t="str">
        <f>IFERROR(SUMIFS(#REF!,#REF!,$I267,#REF!,$R$3)/SUMIFS(#REF!,#REF!,$I267,#REF!,$R$3),"-")</f>
        <v>-</v>
      </c>
      <c r="N267" s="170" t="str">
        <f>IFERROR(SUMIFS(#REF!,#REF!,$I267,#REF!,"&lt;="&amp;$R$2,#REF!,"&gt;="&amp;$S$2)/SUMIFS(#REF!,#REF!,$I267,#REF!,"&lt;="&amp;$R$2,#REF!,"&gt;="&amp;$S$2),"-")</f>
        <v>-</v>
      </c>
      <c r="O267" s="142"/>
      <c r="P267" s="140"/>
    </row>
    <row r="268" spans="1:16">
      <c r="A268" s="138"/>
      <c r="B268" s="142"/>
      <c r="C268" s="175" t="s">
        <v>496</v>
      </c>
      <c r="D268" s="166" t="s">
        <v>26</v>
      </c>
      <c r="E268" s="166" t="s">
        <v>497</v>
      </c>
      <c r="F268" s="176" t="s">
        <v>563</v>
      </c>
      <c r="G268" s="176" t="s">
        <v>563</v>
      </c>
      <c r="H268" s="176" t="s">
        <v>563</v>
      </c>
      <c r="I268" s="176" t="s">
        <v>563</v>
      </c>
      <c r="J268" s="168">
        <v>0.9</v>
      </c>
      <c r="K268" s="169" t="str">
        <f>IFERROR(SUMIFS(#REF!,#REF!,$I268,#REF!,$R$2)/SUMIFS(#REF!,#REF!,$I268,#REF!,$R$2),"-")</f>
        <v>-</v>
      </c>
      <c r="L268" s="169" t="str">
        <f>IFERROR(SUMIFS(#REF!,#REF!,$I268,#REF!,$R$7)/SUMIFS(#REF!,#REF!,$I268,#REF!,$R$7),"-")</f>
        <v>-</v>
      </c>
      <c r="M268" s="170" t="str">
        <f>IFERROR(SUMIFS(#REF!,#REF!,$I268,#REF!,$R$3)/SUMIFS(#REF!,#REF!,$I268,#REF!,$R$3),"-")</f>
        <v>-</v>
      </c>
      <c r="N268" s="170" t="str">
        <f>IFERROR(SUMIFS(#REF!,#REF!,$I268,#REF!,"&lt;="&amp;$R$2,#REF!,"&gt;="&amp;$S$2)/SUMIFS(#REF!,#REF!,$I268,#REF!,"&lt;="&amp;$R$2,#REF!,"&gt;="&amp;$S$2),"-")</f>
        <v>-</v>
      </c>
      <c r="O268" s="142"/>
      <c r="P268" s="140"/>
    </row>
    <row r="269" spans="1:16">
      <c r="A269" s="138"/>
      <c r="B269" s="142"/>
      <c r="C269" s="175" t="s">
        <v>496</v>
      </c>
      <c r="D269" s="166" t="s">
        <v>26</v>
      </c>
      <c r="E269" s="166" t="s">
        <v>497</v>
      </c>
      <c r="F269" s="176" t="s">
        <v>565</v>
      </c>
      <c r="G269" s="176" t="s">
        <v>565</v>
      </c>
      <c r="H269" s="176" t="s">
        <v>565</v>
      </c>
      <c r="I269" s="176" t="s">
        <v>565</v>
      </c>
      <c r="J269" s="168">
        <v>0.9</v>
      </c>
      <c r="K269" s="169" t="str">
        <f>IFERROR(SUMIFS(#REF!,#REF!,$I269,#REF!,$R$2)/SUMIFS(#REF!,#REF!,$I269,#REF!,$R$2),"-")</f>
        <v>-</v>
      </c>
      <c r="L269" s="169" t="str">
        <f>IFERROR(SUMIFS(#REF!,#REF!,$I269,#REF!,$R$7)/SUMIFS(#REF!,#REF!,$I269,#REF!,$R$7),"-")</f>
        <v>-</v>
      </c>
      <c r="M269" s="170" t="str">
        <f>IFERROR(SUMIFS(#REF!,#REF!,$I269,#REF!,$R$3)/SUMIFS(#REF!,#REF!,$I269,#REF!,$R$3),"-")</f>
        <v>-</v>
      </c>
      <c r="N269" s="170" t="str">
        <f>IFERROR(SUMIFS(#REF!,#REF!,$I269,#REF!,"&lt;="&amp;$R$2,#REF!,"&gt;="&amp;$S$2)/SUMIFS(#REF!,#REF!,$I269,#REF!,"&lt;="&amp;$R$2,#REF!,"&gt;="&amp;$S$2),"-")</f>
        <v>-</v>
      </c>
      <c r="O269" s="142"/>
      <c r="P269" s="140"/>
    </row>
    <row r="270" spans="1:16">
      <c r="A270" s="138"/>
      <c r="B270" s="142"/>
      <c r="C270" s="175" t="s">
        <v>496</v>
      </c>
      <c r="D270" s="166" t="s">
        <v>26</v>
      </c>
      <c r="E270" s="166" t="s">
        <v>497</v>
      </c>
      <c r="F270" s="176" t="s">
        <v>567</v>
      </c>
      <c r="G270" s="176" t="s">
        <v>567</v>
      </c>
      <c r="H270" s="176" t="s">
        <v>567</v>
      </c>
      <c r="I270" s="176" t="s">
        <v>567</v>
      </c>
      <c r="J270" s="168">
        <v>0.9</v>
      </c>
      <c r="K270" s="169" t="str">
        <f>IFERROR(SUMIFS(#REF!,#REF!,$I270,#REF!,$R$2)/SUMIFS(#REF!,#REF!,$I270,#REF!,$R$2),"-")</f>
        <v>-</v>
      </c>
      <c r="L270" s="169" t="str">
        <f>IFERROR(SUMIFS(#REF!,#REF!,$I270,#REF!,$R$7)/SUMIFS(#REF!,#REF!,$I270,#REF!,$R$7),"-")</f>
        <v>-</v>
      </c>
      <c r="M270" s="170" t="str">
        <f>IFERROR(SUMIFS(#REF!,#REF!,$I270,#REF!,$R$3)/SUMIFS(#REF!,#REF!,$I270,#REF!,$R$3),"-")</f>
        <v>-</v>
      </c>
      <c r="N270" s="170" t="str">
        <f>IFERROR(SUMIFS(#REF!,#REF!,$I270,#REF!,"&lt;="&amp;$R$2,#REF!,"&gt;="&amp;$S$2)/SUMIFS(#REF!,#REF!,$I270,#REF!,"&lt;="&amp;$R$2,#REF!,"&gt;="&amp;$S$2),"-")</f>
        <v>-</v>
      </c>
      <c r="O270" s="142"/>
      <c r="P270" s="140"/>
    </row>
    <row r="271" spans="1:16">
      <c r="A271" s="138"/>
      <c r="B271" s="142"/>
      <c r="C271" s="175" t="s">
        <v>496</v>
      </c>
      <c r="D271" s="166" t="s">
        <v>26</v>
      </c>
      <c r="E271" s="166" t="s">
        <v>497</v>
      </c>
      <c r="F271" s="176" t="s">
        <v>569</v>
      </c>
      <c r="G271" s="176" t="s">
        <v>569</v>
      </c>
      <c r="H271" s="176" t="s">
        <v>569</v>
      </c>
      <c r="I271" s="176" t="s">
        <v>569</v>
      </c>
      <c r="J271" s="168">
        <v>0.9</v>
      </c>
      <c r="K271" s="169" t="str">
        <f>IFERROR(SUMIFS(#REF!,#REF!,$I271,#REF!,$R$2)/SUMIFS(#REF!,#REF!,$I271,#REF!,$R$2),"-")</f>
        <v>-</v>
      </c>
      <c r="L271" s="169" t="str">
        <f>IFERROR(SUMIFS(#REF!,#REF!,$I271,#REF!,$R$7)/SUMIFS(#REF!,#REF!,$I271,#REF!,$R$7),"-")</f>
        <v>-</v>
      </c>
      <c r="M271" s="170" t="str">
        <f>IFERROR(SUMIFS(#REF!,#REF!,$I271,#REF!,$R$3)/SUMIFS(#REF!,#REF!,$I271,#REF!,$R$3),"-")</f>
        <v>-</v>
      </c>
      <c r="N271" s="170" t="str">
        <f>IFERROR(SUMIFS(#REF!,#REF!,$I271,#REF!,"&lt;="&amp;$R$2,#REF!,"&gt;="&amp;$S$2)/SUMIFS(#REF!,#REF!,$I271,#REF!,"&lt;="&amp;$R$2,#REF!,"&gt;="&amp;$S$2),"-")</f>
        <v>-</v>
      </c>
      <c r="O271" s="142"/>
      <c r="P271" s="140"/>
    </row>
    <row r="272" spans="1:16">
      <c r="A272" s="138"/>
      <c r="B272" s="142"/>
      <c r="C272" s="175" t="s">
        <v>496</v>
      </c>
      <c r="D272" s="166" t="s">
        <v>26</v>
      </c>
      <c r="E272" s="166" t="s">
        <v>497</v>
      </c>
      <c r="F272" s="176" t="s">
        <v>571</v>
      </c>
      <c r="G272" s="176" t="s">
        <v>571</v>
      </c>
      <c r="H272" s="176" t="s">
        <v>571</v>
      </c>
      <c r="I272" s="176" t="s">
        <v>571</v>
      </c>
      <c r="J272" s="168">
        <v>0.9</v>
      </c>
      <c r="K272" s="169" t="str">
        <f>IFERROR(SUMIFS(#REF!,#REF!,$I272,#REF!,$R$2)/SUMIFS(#REF!,#REF!,$I272,#REF!,$R$2),"-")</f>
        <v>-</v>
      </c>
      <c r="L272" s="169" t="str">
        <f>IFERROR(SUMIFS(#REF!,#REF!,$I272,#REF!,$R$7)/SUMIFS(#REF!,#REF!,$I272,#REF!,$R$7),"-")</f>
        <v>-</v>
      </c>
      <c r="M272" s="170" t="str">
        <f>IFERROR(SUMIFS(#REF!,#REF!,$I272,#REF!,$R$3)/SUMIFS(#REF!,#REF!,$I272,#REF!,$R$3),"-")</f>
        <v>-</v>
      </c>
      <c r="N272" s="170" t="str">
        <f>IFERROR(SUMIFS(#REF!,#REF!,$I272,#REF!,"&lt;="&amp;$R$2,#REF!,"&gt;="&amp;$S$2)/SUMIFS(#REF!,#REF!,$I272,#REF!,"&lt;="&amp;$R$2,#REF!,"&gt;="&amp;$S$2),"-")</f>
        <v>-</v>
      </c>
      <c r="O272" s="142"/>
      <c r="P272" s="140"/>
    </row>
    <row r="273" spans="1:16">
      <c r="A273" s="138"/>
      <c r="B273" s="142"/>
      <c r="C273" s="175" t="s">
        <v>496</v>
      </c>
      <c r="D273" s="166" t="s">
        <v>26</v>
      </c>
      <c r="E273" s="166" t="s">
        <v>497</v>
      </c>
      <c r="F273" s="176" t="s">
        <v>573</v>
      </c>
      <c r="G273" s="176" t="s">
        <v>573</v>
      </c>
      <c r="H273" s="176" t="s">
        <v>573</v>
      </c>
      <c r="I273" s="176" t="s">
        <v>573</v>
      </c>
      <c r="J273" s="168">
        <v>0.9</v>
      </c>
      <c r="K273" s="169" t="str">
        <f>IFERROR(SUMIFS(#REF!,#REF!,$I273,#REF!,$R$2)/SUMIFS(#REF!,#REF!,$I273,#REF!,$R$2),"-")</f>
        <v>-</v>
      </c>
      <c r="L273" s="169" t="str">
        <f>IFERROR(SUMIFS(#REF!,#REF!,$I273,#REF!,$R$7)/SUMIFS(#REF!,#REF!,$I273,#REF!,$R$7),"-")</f>
        <v>-</v>
      </c>
      <c r="M273" s="170" t="str">
        <f>IFERROR(SUMIFS(#REF!,#REF!,$I273,#REF!,$R$3)/SUMIFS(#REF!,#REF!,$I273,#REF!,$R$3),"-")</f>
        <v>-</v>
      </c>
      <c r="N273" s="170" t="str">
        <f>IFERROR(SUMIFS(#REF!,#REF!,$I273,#REF!,"&lt;="&amp;$R$2,#REF!,"&gt;="&amp;$S$2)/SUMIFS(#REF!,#REF!,$I273,#REF!,"&lt;="&amp;$R$2,#REF!,"&gt;="&amp;$S$2),"-")</f>
        <v>-</v>
      </c>
      <c r="O273" s="142"/>
      <c r="P273" s="140"/>
    </row>
    <row r="274" spans="1:16">
      <c r="A274" s="138"/>
      <c r="B274" s="142"/>
      <c r="C274" s="175" t="s">
        <v>496</v>
      </c>
      <c r="D274" s="166" t="s">
        <v>235</v>
      </c>
      <c r="E274" s="166" t="s">
        <v>497</v>
      </c>
      <c r="F274" s="176" t="s">
        <v>575</v>
      </c>
      <c r="G274" s="176" t="s">
        <v>575</v>
      </c>
      <c r="H274" s="176" t="s">
        <v>575</v>
      </c>
      <c r="I274" s="176" t="s">
        <v>575</v>
      </c>
      <c r="J274" s="168">
        <v>0.9</v>
      </c>
      <c r="K274" s="169" t="str">
        <f>IFERROR(SUMIFS(#REF!,#REF!,$I274,#REF!,$R$2)/SUMIFS(#REF!,#REF!,$I274,#REF!,$R$2),"-")</f>
        <v>-</v>
      </c>
      <c r="L274" s="169" t="str">
        <f>IFERROR(SUMIFS(#REF!,#REF!,$I274,#REF!,$R$7)/SUMIFS(#REF!,#REF!,$I274,#REF!,$R$7),"-")</f>
        <v>-</v>
      </c>
      <c r="M274" s="170" t="str">
        <f>IFERROR(SUMIFS(#REF!,#REF!,$I274,#REF!,$R$3)/SUMIFS(#REF!,#REF!,$I274,#REF!,$R$3),"-")</f>
        <v>-</v>
      </c>
      <c r="N274" s="170" t="str">
        <f>IFERROR(SUMIFS(#REF!,#REF!,$I274,#REF!,"&lt;="&amp;$R$2,#REF!,"&gt;="&amp;$S$2)/SUMIFS(#REF!,#REF!,$I274,#REF!,"&lt;="&amp;$R$2,#REF!,"&gt;="&amp;$S$2),"-")</f>
        <v>-</v>
      </c>
      <c r="O274" s="142"/>
      <c r="P274" s="140"/>
    </row>
    <row r="275" spans="1:16">
      <c r="A275" s="138"/>
      <c r="B275" s="142"/>
      <c r="C275" s="175" t="s">
        <v>496</v>
      </c>
      <c r="D275" s="166" t="s">
        <v>235</v>
      </c>
      <c r="E275" s="166" t="s">
        <v>497</v>
      </c>
      <c r="F275" s="176" t="s">
        <v>577</v>
      </c>
      <c r="G275" s="176" t="s">
        <v>577</v>
      </c>
      <c r="H275" s="176" t="s">
        <v>577</v>
      </c>
      <c r="I275" s="176" t="s">
        <v>577</v>
      </c>
      <c r="J275" s="168">
        <v>0.9</v>
      </c>
      <c r="K275" s="169" t="str">
        <f>IFERROR(SUMIFS(#REF!,#REF!,$I275,#REF!,$R$2)/SUMIFS(#REF!,#REF!,$I275,#REF!,$R$2),"-")</f>
        <v>-</v>
      </c>
      <c r="L275" s="169" t="str">
        <f>IFERROR(SUMIFS(#REF!,#REF!,$I275,#REF!,$R$7)/SUMIFS(#REF!,#REF!,$I275,#REF!,$R$7),"-")</f>
        <v>-</v>
      </c>
      <c r="M275" s="170" t="str">
        <f>IFERROR(SUMIFS(#REF!,#REF!,$I275,#REF!,$R$3)/SUMIFS(#REF!,#REF!,$I275,#REF!,$R$3),"-")</f>
        <v>-</v>
      </c>
      <c r="N275" s="170" t="str">
        <f>IFERROR(SUMIFS(#REF!,#REF!,$I275,#REF!,"&lt;="&amp;$R$2,#REF!,"&gt;="&amp;$S$2)/SUMIFS(#REF!,#REF!,$I275,#REF!,"&lt;="&amp;$R$2,#REF!,"&gt;="&amp;$S$2),"-")</f>
        <v>-</v>
      </c>
      <c r="O275" s="142"/>
      <c r="P275" s="140"/>
    </row>
    <row r="276" spans="1:16">
      <c r="A276" s="138"/>
      <c r="B276" s="142"/>
      <c r="C276" s="175" t="s">
        <v>496</v>
      </c>
      <c r="D276" s="166" t="s">
        <v>235</v>
      </c>
      <c r="E276" s="166" t="s">
        <v>497</v>
      </c>
      <c r="F276" s="176" t="s">
        <v>579</v>
      </c>
      <c r="G276" s="176" t="s">
        <v>579</v>
      </c>
      <c r="H276" s="176" t="s">
        <v>579</v>
      </c>
      <c r="I276" s="176" t="s">
        <v>579</v>
      </c>
      <c r="J276" s="168">
        <v>0.9</v>
      </c>
      <c r="K276" s="169" t="str">
        <f>IFERROR(SUMIFS(#REF!,#REF!,$I276,#REF!,$R$2)/SUMIFS(#REF!,#REF!,$I276,#REF!,$R$2),"-")</f>
        <v>-</v>
      </c>
      <c r="L276" s="169" t="str">
        <f>IFERROR(SUMIFS(#REF!,#REF!,$I276,#REF!,$R$7)/SUMIFS(#REF!,#REF!,$I276,#REF!,$R$7),"-")</f>
        <v>-</v>
      </c>
      <c r="M276" s="170" t="str">
        <f>IFERROR(SUMIFS(#REF!,#REF!,$I276,#REF!,$R$3)/SUMIFS(#REF!,#REF!,$I276,#REF!,$R$3),"-")</f>
        <v>-</v>
      </c>
      <c r="N276" s="170" t="str">
        <f>IFERROR(SUMIFS(#REF!,#REF!,$I276,#REF!,"&lt;="&amp;$R$2,#REF!,"&gt;="&amp;$S$2)/SUMIFS(#REF!,#REF!,$I276,#REF!,"&lt;="&amp;$R$2,#REF!,"&gt;="&amp;$S$2),"-")</f>
        <v>-</v>
      </c>
      <c r="O276" s="142"/>
      <c r="P276" s="140"/>
    </row>
    <row r="277" spans="1:16">
      <c r="A277" s="138"/>
      <c r="B277" s="142"/>
      <c r="C277" s="175" t="s">
        <v>496</v>
      </c>
      <c r="D277" s="166" t="s">
        <v>235</v>
      </c>
      <c r="E277" s="166" t="s">
        <v>497</v>
      </c>
      <c r="F277" s="176" t="s">
        <v>581</v>
      </c>
      <c r="G277" s="176" t="s">
        <v>581</v>
      </c>
      <c r="H277" s="176" t="s">
        <v>581</v>
      </c>
      <c r="I277" s="176" t="s">
        <v>581</v>
      </c>
      <c r="J277" s="168">
        <v>0.9</v>
      </c>
      <c r="K277" s="169" t="str">
        <f>IFERROR(SUMIFS(#REF!,#REF!,$I277,#REF!,$R$2)/SUMIFS(#REF!,#REF!,$I277,#REF!,$R$2),"-")</f>
        <v>-</v>
      </c>
      <c r="L277" s="169" t="str">
        <f>IFERROR(SUMIFS(#REF!,#REF!,$I277,#REF!,$R$7)/SUMIFS(#REF!,#REF!,$I277,#REF!,$R$7),"-")</f>
        <v>-</v>
      </c>
      <c r="M277" s="170" t="str">
        <f>IFERROR(SUMIFS(#REF!,#REF!,$I277,#REF!,$R$3)/SUMIFS(#REF!,#REF!,$I277,#REF!,$R$3),"-")</f>
        <v>-</v>
      </c>
      <c r="N277" s="170" t="str">
        <f>IFERROR(SUMIFS(#REF!,#REF!,$I277,#REF!,"&lt;="&amp;$R$2,#REF!,"&gt;="&amp;$S$2)/SUMIFS(#REF!,#REF!,$I277,#REF!,"&lt;="&amp;$R$2,#REF!,"&gt;="&amp;$S$2),"-")</f>
        <v>-</v>
      </c>
      <c r="O277" s="142"/>
      <c r="P277" s="140"/>
    </row>
    <row r="278" spans="1:16">
      <c r="A278" s="138"/>
      <c r="B278" s="142"/>
      <c r="C278" s="175" t="s">
        <v>496</v>
      </c>
      <c r="D278" s="166" t="s">
        <v>26</v>
      </c>
      <c r="E278" s="166" t="s">
        <v>497</v>
      </c>
      <c r="F278" s="176" t="s">
        <v>583</v>
      </c>
      <c r="G278" s="176" t="s">
        <v>583</v>
      </c>
      <c r="H278" s="176" t="s">
        <v>583</v>
      </c>
      <c r="I278" s="176" t="s">
        <v>583</v>
      </c>
      <c r="J278" s="168">
        <v>0.9</v>
      </c>
      <c r="K278" s="169" t="str">
        <f>IFERROR(SUMIFS(#REF!,#REF!,$I278,#REF!,$R$2)/SUMIFS(#REF!,#REF!,$I278,#REF!,$R$2),"-")</f>
        <v>-</v>
      </c>
      <c r="L278" s="169" t="str">
        <f>IFERROR(SUMIFS(#REF!,#REF!,$I278,#REF!,$R$7)/SUMIFS(#REF!,#REF!,$I278,#REF!,$R$7),"-")</f>
        <v>-</v>
      </c>
      <c r="M278" s="170" t="str">
        <f>IFERROR(SUMIFS(#REF!,#REF!,$I278,#REF!,$R$3)/SUMIFS(#REF!,#REF!,$I278,#REF!,$R$3),"-")</f>
        <v>-</v>
      </c>
      <c r="N278" s="170" t="str">
        <f>IFERROR(SUMIFS(#REF!,#REF!,$I278,#REF!,"&lt;="&amp;$R$2,#REF!,"&gt;="&amp;$S$2)/SUMIFS(#REF!,#REF!,$I278,#REF!,"&lt;="&amp;$R$2,#REF!,"&gt;="&amp;$S$2),"-")</f>
        <v>-</v>
      </c>
      <c r="O278" s="142"/>
      <c r="P278" s="140"/>
    </row>
    <row r="279" spans="1:16">
      <c r="A279" s="138"/>
      <c r="B279" s="142"/>
      <c r="C279" s="175" t="s">
        <v>496</v>
      </c>
      <c r="D279" s="166" t="s">
        <v>235</v>
      </c>
      <c r="E279" s="166" t="s">
        <v>497</v>
      </c>
      <c r="F279" s="176" t="s">
        <v>585</v>
      </c>
      <c r="G279" s="176" t="s">
        <v>585</v>
      </c>
      <c r="H279" s="176" t="s">
        <v>585</v>
      </c>
      <c r="I279" s="176" t="s">
        <v>585</v>
      </c>
      <c r="J279" s="168">
        <v>0.9</v>
      </c>
      <c r="K279" s="169" t="str">
        <f>IFERROR(SUMIFS(#REF!,#REF!,$I279,#REF!,$R$2)/SUMIFS(#REF!,#REF!,$I279,#REF!,$R$2),"-")</f>
        <v>-</v>
      </c>
      <c r="L279" s="169" t="str">
        <f>IFERROR(SUMIFS(#REF!,#REF!,$I279,#REF!,$R$7)/SUMIFS(#REF!,#REF!,$I279,#REF!,$R$7),"-")</f>
        <v>-</v>
      </c>
      <c r="M279" s="170" t="str">
        <f>IFERROR(SUMIFS(#REF!,#REF!,$I279,#REF!,$R$3)/SUMIFS(#REF!,#REF!,$I279,#REF!,$R$3),"-")</f>
        <v>-</v>
      </c>
      <c r="N279" s="170" t="str">
        <f>IFERROR(SUMIFS(#REF!,#REF!,$I279,#REF!,"&lt;="&amp;$R$2,#REF!,"&gt;="&amp;$S$2)/SUMIFS(#REF!,#REF!,$I279,#REF!,"&lt;="&amp;$R$2,#REF!,"&gt;="&amp;$S$2),"-")</f>
        <v>-</v>
      </c>
      <c r="O279" s="142"/>
      <c r="P279" s="140"/>
    </row>
    <row r="280" s="134" customFormat="1" spans="1:16">
      <c r="A280" s="138"/>
      <c r="B280" s="135"/>
      <c r="C280" s="175" t="s">
        <v>496</v>
      </c>
      <c r="D280" s="166" t="s">
        <v>26</v>
      </c>
      <c r="E280" s="166" t="s">
        <v>497</v>
      </c>
      <c r="F280" s="176" t="s">
        <v>587</v>
      </c>
      <c r="G280" s="176" t="s">
        <v>587</v>
      </c>
      <c r="H280" s="176" t="s">
        <v>587</v>
      </c>
      <c r="I280" s="176" t="s">
        <v>587</v>
      </c>
      <c r="J280" s="168">
        <v>0.9</v>
      </c>
      <c r="K280" s="169" t="str">
        <f>IFERROR(SUMIFS(#REF!,#REF!,$I280,#REF!,$R$2)/SUMIFS(#REF!,#REF!,$I280,#REF!,$R$2),"-")</f>
        <v>-</v>
      </c>
      <c r="L280" s="169" t="str">
        <f>IFERROR(SUMIFS(#REF!,#REF!,$I280,#REF!,$R$7)/SUMIFS(#REF!,#REF!,$I280,#REF!,$R$7),"-")</f>
        <v>-</v>
      </c>
      <c r="M280" s="170" t="str">
        <f>IFERROR(SUMIFS(#REF!,#REF!,$I280,#REF!,$R$3)/SUMIFS(#REF!,#REF!,$I280,#REF!,$R$3),"-")</f>
        <v>-</v>
      </c>
      <c r="N280" s="170" t="str">
        <f>IFERROR(SUMIFS(#REF!,#REF!,$I280,#REF!,"&lt;="&amp;$R$2,#REF!,"&gt;="&amp;$S$2)/SUMIFS(#REF!,#REF!,$I280,#REF!,"&lt;="&amp;$R$2,#REF!,"&gt;="&amp;$S$2),"-")</f>
        <v>-</v>
      </c>
      <c r="O280" s="135"/>
      <c r="P280" s="140"/>
    </row>
    <row r="281" s="134" customFormat="1" spans="1:16">
      <c r="A281" s="138"/>
      <c r="B281" s="135"/>
      <c r="C281" s="175" t="s">
        <v>496</v>
      </c>
      <c r="D281" s="166" t="s">
        <v>26</v>
      </c>
      <c r="E281" s="166" t="s">
        <v>497</v>
      </c>
      <c r="F281" s="176" t="s">
        <v>589</v>
      </c>
      <c r="G281" s="176" t="s">
        <v>589</v>
      </c>
      <c r="H281" s="176" t="s">
        <v>589</v>
      </c>
      <c r="I281" s="176" t="s">
        <v>589</v>
      </c>
      <c r="J281" s="168">
        <v>0.9</v>
      </c>
      <c r="K281" s="169" t="str">
        <f>IFERROR(SUMIFS(#REF!,#REF!,$I281,#REF!,$R$2)/SUMIFS(#REF!,#REF!,$I281,#REF!,$R$2),"-")</f>
        <v>-</v>
      </c>
      <c r="L281" s="169" t="str">
        <f>IFERROR(SUMIFS(#REF!,#REF!,$I281,#REF!,$R$7)/SUMIFS(#REF!,#REF!,$I281,#REF!,$R$7),"-")</f>
        <v>-</v>
      </c>
      <c r="M281" s="170" t="str">
        <f>IFERROR(SUMIFS(#REF!,#REF!,$I281,#REF!,$R$3)/SUMIFS(#REF!,#REF!,$I281,#REF!,$R$3),"-")</f>
        <v>-</v>
      </c>
      <c r="N281" s="170" t="str">
        <f>IFERROR(SUMIFS(#REF!,#REF!,$I281,#REF!,"&lt;="&amp;$R$2,#REF!,"&gt;="&amp;$S$2)/SUMIFS(#REF!,#REF!,$I281,#REF!,"&lt;="&amp;$R$2,#REF!,"&gt;="&amp;$S$2),"-")</f>
        <v>-</v>
      </c>
      <c r="O281" s="135"/>
      <c r="P281" s="140"/>
    </row>
    <row r="282" s="134" customFormat="1" spans="1:16">
      <c r="A282" s="138"/>
      <c r="B282" s="135"/>
      <c r="C282" s="175" t="s">
        <v>496</v>
      </c>
      <c r="D282" s="166" t="s">
        <v>26</v>
      </c>
      <c r="E282" s="166" t="s">
        <v>497</v>
      </c>
      <c r="F282" s="176" t="s">
        <v>591</v>
      </c>
      <c r="G282" s="176" t="s">
        <v>591</v>
      </c>
      <c r="H282" s="176" t="s">
        <v>591</v>
      </c>
      <c r="I282" s="176" t="s">
        <v>591</v>
      </c>
      <c r="J282" s="168">
        <v>0.9</v>
      </c>
      <c r="K282" s="169" t="str">
        <f>IFERROR(SUMIFS(#REF!,#REF!,$I282,#REF!,$R$2)/SUMIFS(#REF!,#REF!,$I282,#REF!,$R$2),"-")</f>
        <v>-</v>
      </c>
      <c r="L282" s="169" t="str">
        <f>IFERROR(SUMIFS(#REF!,#REF!,$I282,#REF!,$R$7)/SUMIFS(#REF!,#REF!,$I282,#REF!,$R$7),"-")</f>
        <v>-</v>
      </c>
      <c r="M282" s="170" t="str">
        <f>IFERROR(SUMIFS(#REF!,#REF!,$I282,#REF!,$R$3)/SUMIFS(#REF!,#REF!,$I282,#REF!,$R$3),"-")</f>
        <v>-</v>
      </c>
      <c r="N282" s="170" t="str">
        <f>IFERROR(SUMIFS(#REF!,#REF!,$I282,#REF!,"&lt;="&amp;$R$2,#REF!,"&gt;="&amp;$S$2)/SUMIFS(#REF!,#REF!,$I282,#REF!,"&lt;="&amp;$R$2,#REF!,"&gt;="&amp;$S$2),"-")</f>
        <v>-</v>
      </c>
      <c r="O282" s="135"/>
      <c r="P282" s="140"/>
    </row>
    <row r="283" s="134" customFormat="1" spans="1:16">
      <c r="A283" s="138"/>
      <c r="B283" s="135"/>
      <c r="C283" s="175" t="s">
        <v>496</v>
      </c>
      <c r="D283" s="166" t="s">
        <v>26</v>
      </c>
      <c r="E283" s="166" t="s">
        <v>497</v>
      </c>
      <c r="F283" s="176" t="s">
        <v>593</v>
      </c>
      <c r="G283" s="176" t="s">
        <v>593</v>
      </c>
      <c r="H283" s="176" t="s">
        <v>593</v>
      </c>
      <c r="I283" s="176" t="s">
        <v>593</v>
      </c>
      <c r="J283" s="168">
        <v>0.9</v>
      </c>
      <c r="K283" s="169" t="str">
        <f>IFERROR(SUMIFS(#REF!,#REF!,$I283,#REF!,$R$2)/SUMIFS(#REF!,#REF!,$I283,#REF!,$R$2),"-")</f>
        <v>-</v>
      </c>
      <c r="L283" s="169" t="str">
        <f>IFERROR(SUMIFS(#REF!,#REF!,$I283,#REF!,$R$7)/SUMIFS(#REF!,#REF!,$I283,#REF!,$R$7),"-")</f>
        <v>-</v>
      </c>
      <c r="M283" s="170" t="str">
        <f>IFERROR(SUMIFS(#REF!,#REF!,$I283,#REF!,$R$3)/SUMIFS(#REF!,#REF!,$I283,#REF!,$R$3),"-")</f>
        <v>-</v>
      </c>
      <c r="N283" s="170" t="str">
        <f>IFERROR(SUMIFS(#REF!,#REF!,$I283,#REF!,"&lt;="&amp;$R$2,#REF!,"&gt;="&amp;$S$2)/SUMIFS(#REF!,#REF!,$I283,#REF!,"&lt;="&amp;$R$2,#REF!,"&gt;="&amp;$S$2),"-")</f>
        <v>-</v>
      </c>
      <c r="O283" s="135"/>
      <c r="P283" s="140"/>
    </row>
    <row r="284" s="134" customFormat="1" spans="1:16">
      <c r="A284" s="138"/>
      <c r="B284" s="135"/>
      <c r="C284" s="175" t="s">
        <v>496</v>
      </c>
      <c r="D284" s="166" t="s">
        <v>26</v>
      </c>
      <c r="E284" s="166" t="s">
        <v>497</v>
      </c>
      <c r="F284" s="176" t="s">
        <v>595</v>
      </c>
      <c r="G284" s="176" t="s">
        <v>595</v>
      </c>
      <c r="H284" s="176" t="s">
        <v>595</v>
      </c>
      <c r="I284" s="176" t="s">
        <v>595</v>
      </c>
      <c r="J284" s="168">
        <v>0.9</v>
      </c>
      <c r="K284" s="169" t="str">
        <f>IFERROR(SUMIFS(#REF!,#REF!,$I284,#REF!,$R$2)/SUMIFS(#REF!,#REF!,$I284,#REF!,$R$2),"-")</f>
        <v>-</v>
      </c>
      <c r="L284" s="169" t="str">
        <f>IFERROR(SUMIFS(#REF!,#REF!,$I284,#REF!,$R$7)/SUMIFS(#REF!,#REF!,$I284,#REF!,$R$7),"-")</f>
        <v>-</v>
      </c>
      <c r="M284" s="170" t="str">
        <f>IFERROR(SUMIFS(#REF!,#REF!,$I284,#REF!,$R$3)/SUMIFS(#REF!,#REF!,$I284,#REF!,$R$3),"-")</f>
        <v>-</v>
      </c>
      <c r="N284" s="170" t="str">
        <f>IFERROR(SUMIFS(#REF!,#REF!,$I284,#REF!,"&lt;="&amp;$R$2,#REF!,"&gt;="&amp;$S$2)/SUMIFS(#REF!,#REF!,$I284,#REF!,"&lt;="&amp;$R$2,#REF!,"&gt;="&amp;$S$2),"-")</f>
        <v>-</v>
      </c>
      <c r="O284" s="135"/>
      <c r="P284" s="140"/>
    </row>
    <row r="285" s="134" customFormat="1" spans="1:16">
      <c r="A285" s="138"/>
      <c r="B285" s="135"/>
      <c r="C285" s="175" t="s">
        <v>496</v>
      </c>
      <c r="D285" s="166" t="s">
        <v>26</v>
      </c>
      <c r="E285" s="166" t="s">
        <v>497</v>
      </c>
      <c r="F285" s="176" t="s">
        <v>597</v>
      </c>
      <c r="G285" s="176" t="s">
        <v>597</v>
      </c>
      <c r="H285" s="176" t="s">
        <v>597</v>
      </c>
      <c r="I285" s="176" t="s">
        <v>597</v>
      </c>
      <c r="J285" s="168">
        <v>0.9</v>
      </c>
      <c r="K285" s="169" t="str">
        <f>IFERROR(SUMIFS(#REF!,#REF!,$I285,#REF!,$R$2)/SUMIFS(#REF!,#REF!,$I285,#REF!,$R$2),"-")</f>
        <v>-</v>
      </c>
      <c r="L285" s="169" t="str">
        <f>IFERROR(SUMIFS(#REF!,#REF!,$I285,#REF!,$R$7)/SUMIFS(#REF!,#REF!,$I285,#REF!,$R$7),"-")</f>
        <v>-</v>
      </c>
      <c r="M285" s="170" t="str">
        <f>IFERROR(SUMIFS(#REF!,#REF!,$I285,#REF!,$R$3)/SUMIFS(#REF!,#REF!,$I285,#REF!,$R$3),"-")</f>
        <v>-</v>
      </c>
      <c r="N285" s="170" t="str">
        <f>IFERROR(SUMIFS(#REF!,#REF!,$I285,#REF!,"&lt;="&amp;$R$2,#REF!,"&gt;="&amp;$S$2)/SUMIFS(#REF!,#REF!,$I285,#REF!,"&lt;="&amp;$R$2,#REF!,"&gt;="&amp;$S$2),"-")</f>
        <v>-</v>
      </c>
      <c r="O285" s="135"/>
      <c r="P285" s="140"/>
    </row>
    <row r="286" s="134" customFormat="1" spans="1:16">
      <c r="A286" s="138"/>
      <c r="B286" s="135"/>
      <c r="C286" s="175" t="s">
        <v>496</v>
      </c>
      <c r="D286" s="166" t="s">
        <v>26</v>
      </c>
      <c r="E286" s="166" t="s">
        <v>497</v>
      </c>
      <c r="F286" s="176" t="s">
        <v>599</v>
      </c>
      <c r="G286" s="176" t="s">
        <v>599</v>
      </c>
      <c r="H286" s="176" t="s">
        <v>599</v>
      </c>
      <c r="I286" s="176" t="s">
        <v>599</v>
      </c>
      <c r="J286" s="168">
        <v>0.9</v>
      </c>
      <c r="K286" s="169" t="str">
        <f>IFERROR(SUMIFS(#REF!,#REF!,$I286,#REF!,$R$2)/SUMIFS(#REF!,#REF!,$I286,#REF!,$R$2),"-")</f>
        <v>-</v>
      </c>
      <c r="L286" s="169" t="str">
        <f>IFERROR(SUMIFS(#REF!,#REF!,$I286,#REF!,$R$7)/SUMIFS(#REF!,#REF!,$I286,#REF!,$R$7),"-")</f>
        <v>-</v>
      </c>
      <c r="M286" s="170" t="str">
        <f>IFERROR(SUMIFS(#REF!,#REF!,$I286,#REF!,$R$3)/SUMIFS(#REF!,#REF!,$I286,#REF!,$R$3),"-")</f>
        <v>-</v>
      </c>
      <c r="N286" s="170" t="str">
        <f>IFERROR(SUMIFS(#REF!,#REF!,$I286,#REF!,"&lt;="&amp;$R$2,#REF!,"&gt;="&amp;$S$2)/SUMIFS(#REF!,#REF!,$I286,#REF!,"&lt;="&amp;$R$2,#REF!,"&gt;="&amp;$S$2),"-")</f>
        <v>-</v>
      </c>
      <c r="O286" s="135"/>
      <c r="P286" s="140"/>
    </row>
    <row r="287" s="134" customFormat="1" spans="1:16">
      <c r="A287" s="138"/>
      <c r="B287" s="135"/>
      <c r="C287" s="175" t="s">
        <v>496</v>
      </c>
      <c r="D287" s="166" t="s">
        <v>235</v>
      </c>
      <c r="E287" s="166" t="s">
        <v>497</v>
      </c>
      <c r="F287" s="176" t="s">
        <v>601</v>
      </c>
      <c r="G287" s="176" t="s">
        <v>601</v>
      </c>
      <c r="H287" s="176" t="s">
        <v>601</v>
      </c>
      <c r="I287" s="176" t="s">
        <v>601</v>
      </c>
      <c r="J287" s="168">
        <v>0.9</v>
      </c>
      <c r="K287" s="169" t="str">
        <f>IFERROR(SUMIFS(#REF!,#REF!,$I287,#REF!,$R$2)/SUMIFS(#REF!,#REF!,$I287,#REF!,$R$2),"-")</f>
        <v>-</v>
      </c>
      <c r="L287" s="169" t="str">
        <f>IFERROR(SUMIFS(#REF!,#REF!,$I287,#REF!,$R$7)/SUMIFS(#REF!,#REF!,$I287,#REF!,$R$7),"-")</f>
        <v>-</v>
      </c>
      <c r="M287" s="170" t="str">
        <f>IFERROR(SUMIFS(#REF!,#REF!,$I287,#REF!,$R$3)/SUMIFS(#REF!,#REF!,$I287,#REF!,$R$3),"-")</f>
        <v>-</v>
      </c>
      <c r="N287" s="170" t="str">
        <f>IFERROR(SUMIFS(#REF!,#REF!,$I287,#REF!,"&lt;="&amp;$R$2,#REF!,"&gt;="&amp;$S$2)/SUMIFS(#REF!,#REF!,$I287,#REF!,"&lt;="&amp;$R$2,#REF!,"&gt;="&amp;$S$2),"-")</f>
        <v>-</v>
      </c>
      <c r="O287" s="135"/>
      <c r="P287" s="140"/>
    </row>
    <row r="288" s="134" customFormat="1" spans="1:16">
      <c r="A288" s="138"/>
      <c r="B288" s="135"/>
      <c r="C288" s="175" t="s">
        <v>496</v>
      </c>
      <c r="D288" s="166" t="s">
        <v>235</v>
      </c>
      <c r="E288" s="166" t="s">
        <v>497</v>
      </c>
      <c r="F288" s="176" t="s">
        <v>603</v>
      </c>
      <c r="G288" s="176" t="s">
        <v>603</v>
      </c>
      <c r="H288" s="176" t="s">
        <v>603</v>
      </c>
      <c r="I288" s="176" t="s">
        <v>603</v>
      </c>
      <c r="J288" s="168">
        <v>0.9</v>
      </c>
      <c r="K288" s="169" t="str">
        <f>IFERROR(SUMIFS(#REF!,#REF!,$I288,#REF!,$R$2)/SUMIFS(#REF!,#REF!,$I288,#REF!,$R$2),"-")</f>
        <v>-</v>
      </c>
      <c r="L288" s="169" t="str">
        <f>IFERROR(SUMIFS(#REF!,#REF!,$I288,#REF!,$R$7)/SUMIFS(#REF!,#REF!,$I288,#REF!,$R$7),"-")</f>
        <v>-</v>
      </c>
      <c r="M288" s="170" t="str">
        <f>IFERROR(SUMIFS(#REF!,#REF!,$I288,#REF!,$R$3)/SUMIFS(#REF!,#REF!,$I288,#REF!,$R$3),"-")</f>
        <v>-</v>
      </c>
      <c r="N288" s="170" t="str">
        <f>IFERROR(SUMIFS(#REF!,#REF!,$I288,#REF!,"&lt;="&amp;$R$2,#REF!,"&gt;="&amp;$S$2)/SUMIFS(#REF!,#REF!,$I288,#REF!,"&lt;="&amp;$R$2,#REF!,"&gt;="&amp;$S$2),"-")</f>
        <v>-</v>
      </c>
      <c r="O288" s="135"/>
      <c r="P288" s="140"/>
    </row>
    <row r="289" s="134" customFormat="1" spans="1:16">
      <c r="A289" s="138"/>
      <c r="B289" s="135"/>
      <c r="C289" s="175" t="s">
        <v>496</v>
      </c>
      <c r="D289" s="166" t="s">
        <v>235</v>
      </c>
      <c r="E289" s="166" t="s">
        <v>497</v>
      </c>
      <c r="F289" s="176" t="s">
        <v>605</v>
      </c>
      <c r="G289" s="176" t="s">
        <v>605</v>
      </c>
      <c r="H289" s="176" t="s">
        <v>605</v>
      </c>
      <c r="I289" s="176" t="s">
        <v>605</v>
      </c>
      <c r="J289" s="168">
        <v>0.9</v>
      </c>
      <c r="K289" s="169" t="str">
        <f>IFERROR(SUMIFS(#REF!,#REF!,$I289,#REF!,$R$2)/SUMIFS(#REF!,#REF!,$I289,#REF!,$R$2),"-")</f>
        <v>-</v>
      </c>
      <c r="L289" s="169" t="str">
        <f>IFERROR(SUMIFS(#REF!,#REF!,$I289,#REF!,$R$7)/SUMIFS(#REF!,#REF!,$I289,#REF!,$R$7),"-")</f>
        <v>-</v>
      </c>
      <c r="M289" s="170" t="str">
        <f>IFERROR(SUMIFS(#REF!,#REF!,$I289,#REF!,$R$3)/SUMIFS(#REF!,#REF!,$I289,#REF!,$R$3),"-")</f>
        <v>-</v>
      </c>
      <c r="N289" s="170" t="str">
        <f>IFERROR(SUMIFS(#REF!,#REF!,$I289,#REF!,"&lt;="&amp;$R$2,#REF!,"&gt;="&amp;$S$2)/SUMIFS(#REF!,#REF!,$I289,#REF!,"&lt;="&amp;$R$2,#REF!,"&gt;="&amp;$S$2),"-")</f>
        <v>-</v>
      </c>
      <c r="O289" s="135"/>
      <c r="P289" s="140"/>
    </row>
    <row r="290" s="134" customFormat="1" spans="1:16">
      <c r="A290" s="138"/>
      <c r="B290" s="135"/>
      <c r="C290" s="175" t="s">
        <v>496</v>
      </c>
      <c r="D290" s="166" t="s">
        <v>235</v>
      </c>
      <c r="E290" s="166" t="s">
        <v>497</v>
      </c>
      <c r="F290" s="176" t="s">
        <v>607</v>
      </c>
      <c r="G290" s="176" t="s">
        <v>607</v>
      </c>
      <c r="H290" s="176" t="s">
        <v>607</v>
      </c>
      <c r="I290" s="176" t="s">
        <v>607</v>
      </c>
      <c r="J290" s="168">
        <v>0.9</v>
      </c>
      <c r="K290" s="169" t="str">
        <f>IFERROR(SUMIFS(#REF!,#REF!,$I290,#REF!,$R$2)/SUMIFS(#REF!,#REF!,$I290,#REF!,$R$2),"-")</f>
        <v>-</v>
      </c>
      <c r="L290" s="169" t="str">
        <f>IFERROR(SUMIFS(#REF!,#REF!,$I290,#REF!,$R$7)/SUMIFS(#REF!,#REF!,$I290,#REF!,$R$7),"-")</f>
        <v>-</v>
      </c>
      <c r="M290" s="170" t="str">
        <f>IFERROR(SUMIFS(#REF!,#REF!,$I290,#REF!,$R$3)/SUMIFS(#REF!,#REF!,$I290,#REF!,$R$3),"-")</f>
        <v>-</v>
      </c>
      <c r="N290" s="170" t="str">
        <f>IFERROR(SUMIFS(#REF!,#REF!,$I290,#REF!,"&lt;="&amp;$R$2,#REF!,"&gt;="&amp;$S$2)/SUMIFS(#REF!,#REF!,$I290,#REF!,"&lt;="&amp;$R$2,#REF!,"&gt;="&amp;$S$2),"-")</f>
        <v>-</v>
      </c>
      <c r="O290" s="135"/>
      <c r="P290" s="140"/>
    </row>
    <row r="291" s="134" customFormat="1" spans="1:16">
      <c r="A291" s="138"/>
      <c r="B291" s="135"/>
      <c r="C291" s="175" t="s">
        <v>496</v>
      </c>
      <c r="D291" s="166" t="s">
        <v>235</v>
      </c>
      <c r="E291" s="166" t="s">
        <v>497</v>
      </c>
      <c r="F291" s="176" t="s">
        <v>609</v>
      </c>
      <c r="G291" s="176" t="s">
        <v>609</v>
      </c>
      <c r="H291" s="176" t="s">
        <v>609</v>
      </c>
      <c r="I291" s="176" t="s">
        <v>609</v>
      </c>
      <c r="J291" s="168">
        <v>0.9</v>
      </c>
      <c r="K291" s="169" t="str">
        <f>IFERROR(SUMIFS(#REF!,#REF!,$I291,#REF!,$R$2)/SUMIFS(#REF!,#REF!,$I291,#REF!,$R$2),"-")</f>
        <v>-</v>
      </c>
      <c r="L291" s="169" t="str">
        <f>IFERROR(SUMIFS(#REF!,#REF!,$I291,#REF!,$R$7)/SUMIFS(#REF!,#REF!,$I291,#REF!,$R$7),"-")</f>
        <v>-</v>
      </c>
      <c r="M291" s="170" t="str">
        <f>IFERROR(SUMIFS(#REF!,#REF!,$I291,#REF!,$R$3)/SUMIFS(#REF!,#REF!,$I291,#REF!,$R$3),"-")</f>
        <v>-</v>
      </c>
      <c r="N291" s="170" t="str">
        <f>IFERROR(SUMIFS(#REF!,#REF!,$I291,#REF!,"&lt;="&amp;$R$2,#REF!,"&gt;="&amp;$S$2)/SUMIFS(#REF!,#REF!,$I291,#REF!,"&lt;="&amp;$R$2,#REF!,"&gt;="&amp;$S$2),"-")</f>
        <v>-</v>
      </c>
      <c r="O291" s="135"/>
      <c r="P291" s="140"/>
    </row>
    <row r="292" s="134" customFormat="1" spans="1:16">
      <c r="A292" s="138"/>
      <c r="B292" s="135"/>
      <c r="C292" s="175" t="s">
        <v>496</v>
      </c>
      <c r="D292" s="166" t="s">
        <v>235</v>
      </c>
      <c r="E292" s="166" t="s">
        <v>497</v>
      </c>
      <c r="F292" s="176" t="s">
        <v>611</v>
      </c>
      <c r="G292" s="176" t="s">
        <v>611</v>
      </c>
      <c r="H292" s="176" t="s">
        <v>611</v>
      </c>
      <c r="I292" s="176" t="s">
        <v>611</v>
      </c>
      <c r="J292" s="168">
        <v>0.9</v>
      </c>
      <c r="K292" s="169" t="str">
        <f>IFERROR(SUMIFS(#REF!,#REF!,$I292,#REF!,$R$2)/SUMIFS(#REF!,#REF!,$I292,#REF!,$R$2),"-")</f>
        <v>-</v>
      </c>
      <c r="L292" s="169" t="str">
        <f>IFERROR(SUMIFS(#REF!,#REF!,$I292,#REF!,$R$7)/SUMIFS(#REF!,#REF!,$I292,#REF!,$R$7),"-")</f>
        <v>-</v>
      </c>
      <c r="M292" s="170" t="str">
        <f>IFERROR(SUMIFS(#REF!,#REF!,$I292,#REF!,$R$3)/SUMIFS(#REF!,#REF!,$I292,#REF!,$R$3),"-")</f>
        <v>-</v>
      </c>
      <c r="N292" s="170" t="str">
        <f>IFERROR(SUMIFS(#REF!,#REF!,$I292,#REF!,"&lt;="&amp;$R$2,#REF!,"&gt;="&amp;$S$2)/SUMIFS(#REF!,#REF!,$I292,#REF!,"&lt;="&amp;$R$2,#REF!,"&gt;="&amp;$S$2),"-")</f>
        <v>-</v>
      </c>
      <c r="O292" s="135"/>
      <c r="P292" s="140"/>
    </row>
    <row r="293" s="134" customFormat="1" spans="1:16">
      <c r="A293" s="138"/>
      <c r="B293" s="135"/>
      <c r="C293" s="175" t="s">
        <v>496</v>
      </c>
      <c r="D293" s="166" t="s">
        <v>26</v>
      </c>
      <c r="E293" s="166" t="s">
        <v>497</v>
      </c>
      <c r="F293" s="176" t="s">
        <v>613</v>
      </c>
      <c r="G293" s="176" t="s">
        <v>613</v>
      </c>
      <c r="H293" s="176" t="s">
        <v>613</v>
      </c>
      <c r="I293" s="176" t="s">
        <v>613</v>
      </c>
      <c r="J293" s="168">
        <v>0.9</v>
      </c>
      <c r="K293" s="169" t="str">
        <f>IFERROR(SUMIFS(#REF!,#REF!,$I293,#REF!,$R$2)/SUMIFS(#REF!,#REF!,$I293,#REF!,$R$2),"-")</f>
        <v>-</v>
      </c>
      <c r="L293" s="169" t="str">
        <f>IFERROR(SUMIFS(#REF!,#REF!,$I293,#REF!,$R$7)/SUMIFS(#REF!,#REF!,$I293,#REF!,$R$7),"-")</f>
        <v>-</v>
      </c>
      <c r="M293" s="170" t="str">
        <f>IFERROR(SUMIFS(#REF!,#REF!,$I293,#REF!,$R$3)/SUMIFS(#REF!,#REF!,$I293,#REF!,$R$3),"-")</f>
        <v>-</v>
      </c>
      <c r="N293" s="170" t="str">
        <f>IFERROR(SUMIFS(#REF!,#REF!,$I293,#REF!,"&lt;="&amp;$R$2,#REF!,"&gt;="&amp;$S$2)/SUMIFS(#REF!,#REF!,$I293,#REF!,"&lt;="&amp;$R$2,#REF!,"&gt;="&amp;$S$2),"-")</f>
        <v>-</v>
      </c>
      <c r="O293" s="135"/>
      <c r="P293" s="140"/>
    </row>
    <row r="294" s="134" customFormat="1" spans="1:16">
      <c r="A294" s="138"/>
      <c r="B294" s="135"/>
      <c r="C294" s="175" t="s">
        <v>496</v>
      </c>
      <c r="D294" s="166" t="s">
        <v>26</v>
      </c>
      <c r="E294" s="166" t="s">
        <v>497</v>
      </c>
      <c r="F294" s="177" t="s">
        <v>615</v>
      </c>
      <c r="G294" s="177" t="s">
        <v>615</v>
      </c>
      <c r="H294" s="177" t="s">
        <v>615</v>
      </c>
      <c r="I294" s="177" t="s">
        <v>615</v>
      </c>
      <c r="J294" s="168">
        <v>0.9</v>
      </c>
      <c r="K294" s="169" t="str">
        <f>IFERROR(SUMIFS(#REF!,#REF!,$I294,#REF!,$R$2)/SUMIFS(#REF!,#REF!,$I294,#REF!,$R$2),"-")</f>
        <v>-</v>
      </c>
      <c r="L294" s="169" t="str">
        <f>IFERROR(SUMIFS(#REF!,#REF!,$I294,#REF!,$R$7)/SUMIFS(#REF!,#REF!,$I294,#REF!,$R$7),"-")</f>
        <v>-</v>
      </c>
      <c r="M294" s="170" t="str">
        <f>IFERROR(SUMIFS(#REF!,#REF!,$I294,#REF!,$R$3)/SUMIFS(#REF!,#REF!,$I294,#REF!,$R$3),"-")</f>
        <v>-</v>
      </c>
      <c r="N294" s="170" t="str">
        <f>IFERROR(SUMIFS(#REF!,#REF!,$I294,#REF!,"&lt;="&amp;$R$2,#REF!,"&gt;="&amp;$S$2)/SUMIFS(#REF!,#REF!,$I294,#REF!,"&lt;="&amp;$R$2,#REF!,"&gt;="&amp;$S$2),"-")</f>
        <v>-</v>
      </c>
      <c r="O294" s="135"/>
      <c r="P294" s="140"/>
    </row>
    <row r="295" s="134" customFormat="1" spans="1:16">
      <c r="A295" s="138"/>
      <c r="B295" s="135"/>
      <c r="C295" s="175" t="s">
        <v>496</v>
      </c>
      <c r="D295" s="166" t="s">
        <v>26</v>
      </c>
      <c r="E295" s="166" t="s">
        <v>497</v>
      </c>
      <c r="F295" s="176" t="s">
        <v>617</v>
      </c>
      <c r="G295" s="176" t="s">
        <v>617</v>
      </c>
      <c r="H295" s="176" t="s">
        <v>617</v>
      </c>
      <c r="I295" s="176" t="s">
        <v>617</v>
      </c>
      <c r="J295" s="168">
        <v>0.9</v>
      </c>
      <c r="K295" s="169" t="str">
        <f>IFERROR(SUMIFS(#REF!,#REF!,$I295,#REF!,$R$2)/SUMIFS(#REF!,#REF!,$I295,#REF!,$R$2),"-")</f>
        <v>-</v>
      </c>
      <c r="L295" s="169" t="str">
        <f>IFERROR(SUMIFS(#REF!,#REF!,$I295,#REF!,$R$7)/SUMIFS(#REF!,#REF!,$I295,#REF!,$R$7),"-")</f>
        <v>-</v>
      </c>
      <c r="M295" s="170" t="str">
        <f>IFERROR(SUMIFS(#REF!,#REF!,$I295,#REF!,$R$3)/SUMIFS(#REF!,#REF!,$I295,#REF!,$R$3),"-")</f>
        <v>-</v>
      </c>
      <c r="N295" s="170" t="str">
        <f>IFERROR(SUMIFS(#REF!,#REF!,$I295,#REF!,"&lt;="&amp;$R$2,#REF!,"&gt;="&amp;$S$2)/SUMIFS(#REF!,#REF!,$I295,#REF!,"&lt;="&amp;$R$2,#REF!,"&gt;="&amp;$S$2),"-")</f>
        <v>-</v>
      </c>
      <c r="O295" s="135"/>
      <c r="P295" s="140"/>
    </row>
    <row r="296" s="134" customFormat="1" spans="1:16">
      <c r="A296" s="138"/>
      <c r="B296" s="135"/>
      <c r="C296" s="175" t="s">
        <v>496</v>
      </c>
      <c r="D296" s="166" t="s">
        <v>26</v>
      </c>
      <c r="E296" s="166" t="s">
        <v>497</v>
      </c>
      <c r="F296" s="176" t="s">
        <v>619</v>
      </c>
      <c r="G296" s="176" t="s">
        <v>619</v>
      </c>
      <c r="H296" s="176" t="s">
        <v>619</v>
      </c>
      <c r="I296" s="176" t="s">
        <v>619</v>
      </c>
      <c r="J296" s="168">
        <v>0.9</v>
      </c>
      <c r="K296" s="169" t="str">
        <f>IFERROR(SUMIFS(#REF!,#REF!,$I296,#REF!,$R$2)/SUMIFS(#REF!,#REF!,$I296,#REF!,$R$2),"-")</f>
        <v>-</v>
      </c>
      <c r="L296" s="169" t="str">
        <f>IFERROR(SUMIFS(#REF!,#REF!,$I296,#REF!,$R$7)/SUMIFS(#REF!,#REF!,$I296,#REF!,$R$7),"-")</f>
        <v>-</v>
      </c>
      <c r="M296" s="170" t="str">
        <f>IFERROR(SUMIFS(#REF!,#REF!,$I296,#REF!,$R$3)/SUMIFS(#REF!,#REF!,$I296,#REF!,$R$3),"-")</f>
        <v>-</v>
      </c>
      <c r="N296" s="170" t="str">
        <f>IFERROR(SUMIFS(#REF!,#REF!,$I296,#REF!,"&lt;="&amp;$R$2,#REF!,"&gt;="&amp;$S$2)/SUMIFS(#REF!,#REF!,$I296,#REF!,"&lt;="&amp;$R$2,#REF!,"&gt;="&amp;$S$2),"-")</f>
        <v>-</v>
      </c>
      <c r="O296" s="135"/>
      <c r="P296" s="140"/>
    </row>
    <row r="297" s="134" customFormat="1" spans="1:16">
      <c r="A297" s="138"/>
      <c r="B297" s="135"/>
      <c r="C297" s="175" t="s">
        <v>496</v>
      </c>
      <c r="D297" s="166" t="s">
        <v>235</v>
      </c>
      <c r="E297" s="166" t="s">
        <v>497</v>
      </c>
      <c r="F297" s="176" t="s">
        <v>621</v>
      </c>
      <c r="G297" s="176" t="s">
        <v>621</v>
      </c>
      <c r="H297" s="176" t="s">
        <v>621</v>
      </c>
      <c r="I297" s="176" t="s">
        <v>621</v>
      </c>
      <c r="J297" s="168">
        <v>0.9</v>
      </c>
      <c r="K297" s="169" t="str">
        <f>IFERROR(SUMIFS(#REF!,#REF!,$I297,#REF!,$R$2)/SUMIFS(#REF!,#REF!,$I297,#REF!,$R$2),"-")</f>
        <v>-</v>
      </c>
      <c r="L297" s="169" t="str">
        <f>IFERROR(SUMIFS(#REF!,#REF!,$I297,#REF!,$R$7)/SUMIFS(#REF!,#REF!,$I297,#REF!,$R$7),"-")</f>
        <v>-</v>
      </c>
      <c r="M297" s="170" t="str">
        <f>IFERROR(SUMIFS(#REF!,#REF!,$I297,#REF!,$R$3)/SUMIFS(#REF!,#REF!,$I297,#REF!,$R$3),"-")</f>
        <v>-</v>
      </c>
      <c r="N297" s="170" t="str">
        <f>IFERROR(SUMIFS(#REF!,#REF!,$I297,#REF!,"&lt;="&amp;$R$2,#REF!,"&gt;="&amp;$S$2)/SUMIFS(#REF!,#REF!,$I297,#REF!,"&lt;="&amp;$R$2,#REF!,"&gt;="&amp;$S$2),"-")</f>
        <v>-</v>
      </c>
      <c r="O297" s="135"/>
      <c r="P297" s="140"/>
    </row>
    <row r="298" s="134" customFormat="1" spans="1:16">
      <c r="A298" s="138"/>
      <c r="B298" s="135"/>
      <c r="C298" s="175" t="s">
        <v>496</v>
      </c>
      <c r="D298" s="166" t="s">
        <v>235</v>
      </c>
      <c r="E298" s="166" t="s">
        <v>497</v>
      </c>
      <c r="F298" s="176" t="s">
        <v>623</v>
      </c>
      <c r="G298" s="176" t="s">
        <v>623</v>
      </c>
      <c r="H298" s="176" t="s">
        <v>623</v>
      </c>
      <c r="I298" s="176" t="s">
        <v>623</v>
      </c>
      <c r="J298" s="168">
        <v>0.9</v>
      </c>
      <c r="K298" s="169" t="str">
        <f>IFERROR(SUMIFS(#REF!,#REF!,$I298,#REF!,$R$2)/SUMIFS(#REF!,#REF!,$I298,#REF!,$R$2),"-")</f>
        <v>-</v>
      </c>
      <c r="L298" s="169" t="str">
        <f>IFERROR(SUMIFS(#REF!,#REF!,$I298,#REF!,$R$7)/SUMIFS(#REF!,#REF!,$I298,#REF!,$R$7),"-")</f>
        <v>-</v>
      </c>
      <c r="M298" s="170" t="str">
        <f>IFERROR(SUMIFS(#REF!,#REF!,$I298,#REF!,$R$3)/SUMIFS(#REF!,#REF!,$I298,#REF!,$R$3),"-")</f>
        <v>-</v>
      </c>
      <c r="N298" s="170" t="str">
        <f>IFERROR(SUMIFS(#REF!,#REF!,$I298,#REF!,"&lt;="&amp;$R$2,#REF!,"&gt;="&amp;$S$2)/SUMIFS(#REF!,#REF!,$I298,#REF!,"&lt;="&amp;$R$2,#REF!,"&gt;="&amp;$S$2),"-")</f>
        <v>-</v>
      </c>
      <c r="O298" s="135"/>
      <c r="P298" s="140"/>
    </row>
    <row r="299" s="134" customFormat="1" spans="1:16">
      <c r="A299" s="138"/>
      <c r="B299" s="135"/>
      <c r="C299" s="175" t="s">
        <v>496</v>
      </c>
      <c r="D299" s="166" t="s">
        <v>235</v>
      </c>
      <c r="E299" s="166" t="s">
        <v>497</v>
      </c>
      <c r="F299" s="176" t="s">
        <v>625</v>
      </c>
      <c r="G299" s="176" t="s">
        <v>625</v>
      </c>
      <c r="H299" s="176" t="s">
        <v>625</v>
      </c>
      <c r="I299" s="176" t="s">
        <v>625</v>
      </c>
      <c r="J299" s="168">
        <v>0.9</v>
      </c>
      <c r="K299" s="169" t="str">
        <f>IFERROR(SUMIFS(#REF!,#REF!,$I299,#REF!,$R$2)/SUMIFS(#REF!,#REF!,$I299,#REF!,$R$2),"-")</f>
        <v>-</v>
      </c>
      <c r="L299" s="169" t="str">
        <f>IFERROR(SUMIFS(#REF!,#REF!,$I299,#REF!,$R$7)/SUMIFS(#REF!,#REF!,$I299,#REF!,$R$7),"-")</f>
        <v>-</v>
      </c>
      <c r="M299" s="170" t="str">
        <f>IFERROR(SUMIFS(#REF!,#REF!,$I299,#REF!,$R$3)/SUMIFS(#REF!,#REF!,$I299,#REF!,$R$3),"-")</f>
        <v>-</v>
      </c>
      <c r="N299" s="170" t="str">
        <f>IFERROR(SUMIFS(#REF!,#REF!,$I299,#REF!,"&lt;="&amp;$R$2,#REF!,"&gt;="&amp;$S$2)/SUMIFS(#REF!,#REF!,$I299,#REF!,"&lt;="&amp;$R$2,#REF!,"&gt;="&amp;$S$2),"-")</f>
        <v>-</v>
      </c>
      <c r="O299" s="135"/>
      <c r="P299" s="140"/>
    </row>
    <row r="300" s="134" customFormat="1" spans="1:16">
      <c r="A300" s="138"/>
      <c r="B300" s="135"/>
      <c r="C300" s="175" t="s">
        <v>496</v>
      </c>
      <c r="D300" s="166" t="s">
        <v>235</v>
      </c>
      <c r="E300" s="166" t="s">
        <v>497</v>
      </c>
      <c r="F300" s="176" t="s">
        <v>626</v>
      </c>
      <c r="G300" s="176" t="s">
        <v>626</v>
      </c>
      <c r="H300" s="176" t="s">
        <v>626</v>
      </c>
      <c r="I300" s="176" t="s">
        <v>626</v>
      </c>
      <c r="J300" s="168">
        <v>0.9</v>
      </c>
      <c r="K300" s="169" t="str">
        <f>IFERROR(SUMIFS(#REF!,#REF!,$I300,#REF!,$R$2)/SUMIFS(#REF!,#REF!,$I300,#REF!,$R$2),"-")</f>
        <v>-</v>
      </c>
      <c r="L300" s="169" t="str">
        <f>IFERROR(SUMIFS(#REF!,#REF!,$I300,#REF!,$R$7)/SUMIFS(#REF!,#REF!,$I300,#REF!,$R$7),"-")</f>
        <v>-</v>
      </c>
      <c r="M300" s="170" t="str">
        <f>IFERROR(SUMIFS(#REF!,#REF!,$I300,#REF!,$R$3)/SUMIFS(#REF!,#REF!,$I300,#REF!,$R$3),"-")</f>
        <v>-</v>
      </c>
      <c r="N300" s="170" t="str">
        <f>IFERROR(SUMIFS(#REF!,#REF!,$I300,#REF!,"&lt;="&amp;$R$2,#REF!,"&gt;="&amp;$S$2)/SUMIFS(#REF!,#REF!,$I300,#REF!,"&lt;="&amp;$R$2,#REF!,"&gt;="&amp;$S$2),"-")</f>
        <v>-</v>
      </c>
      <c r="O300" s="135"/>
      <c r="P300" s="140"/>
    </row>
    <row r="301" s="134" customFormat="1" spans="1:16">
      <c r="A301" s="138"/>
      <c r="B301" s="135"/>
      <c r="C301" s="175" t="s">
        <v>496</v>
      </c>
      <c r="D301" s="166" t="s">
        <v>235</v>
      </c>
      <c r="E301" s="166" t="s">
        <v>497</v>
      </c>
      <c r="F301" s="176" t="s">
        <v>628</v>
      </c>
      <c r="G301" s="176" t="s">
        <v>628</v>
      </c>
      <c r="H301" s="176" t="s">
        <v>628</v>
      </c>
      <c r="I301" s="176" t="s">
        <v>628</v>
      </c>
      <c r="J301" s="168">
        <v>0.9</v>
      </c>
      <c r="K301" s="169" t="str">
        <f>IFERROR(SUMIFS(#REF!,#REF!,$I301,#REF!,$R$2)/SUMIFS(#REF!,#REF!,$I301,#REF!,$R$2),"-")</f>
        <v>-</v>
      </c>
      <c r="L301" s="169" t="str">
        <f>IFERROR(SUMIFS(#REF!,#REF!,$I301,#REF!,$R$7)/SUMIFS(#REF!,#REF!,$I301,#REF!,$R$7),"-")</f>
        <v>-</v>
      </c>
      <c r="M301" s="170" t="str">
        <f>IFERROR(SUMIFS(#REF!,#REF!,$I301,#REF!,$R$3)/SUMIFS(#REF!,#REF!,$I301,#REF!,$R$3),"-")</f>
        <v>-</v>
      </c>
      <c r="N301" s="170" t="str">
        <f>IFERROR(SUMIFS(#REF!,#REF!,$I301,#REF!,"&lt;="&amp;$R$2,#REF!,"&gt;="&amp;$S$2)/SUMIFS(#REF!,#REF!,$I301,#REF!,"&lt;="&amp;$R$2,#REF!,"&gt;="&amp;$S$2),"-")</f>
        <v>-</v>
      </c>
      <c r="O301" s="135"/>
      <c r="P301" s="140"/>
    </row>
    <row r="302" s="134" customFormat="1" spans="1:16">
      <c r="A302" s="138"/>
      <c r="B302" s="135"/>
      <c r="C302" s="175" t="s">
        <v>496</v>
      </c>
      <c r="D302" s="166" t="s">
        <v>235</v>
      </c>
      <c r="E302" s="166" t="s">
        <v>497</v>
      </c>
      <c r="F302" s="176" t="s">
        <v>630</v>
      </c>
      <c r="G302" s="176" t="s">
        <v>630</v>
      </c>
      <c r="H302" s="176" t="s">
        <v>630</v>
      </c>
      <c r="I302" s="176" t="s">
        <v>630</v>
      </c>
      <c r="J302" s="168">
        <v>0.9</v>
      </c>
      <c r="K302" s="169" t="str">
        <f>IFERROR(SUMIFS(#REF!,#REF!,$I302,#REF!,$R$2)/SUMIFS(#REF!,#REF!,$I302,#REF!,$R$2),"-")</f>
        <v>-</v>
      </c>
      <c r="L302" s="169" t="str">
        <f>IFERROR(SUMIFS(#REF!,#REF!,$I302,#REF!,$R$7)/SUMIFS(#REF!,#REF!,$I302,#REF!,$R$7),"-")</f>
        <v>-</v>
      </c>
      <c r="M302" s="170" t="str">
        <f>IFERROR(SUMIFS(#REF!,#REF!,$I302,#REF!,$R$3)/SUMIFS(#REF!,#REF!,$I302,#REF!,$R$3),"-")</f>
        <v>-</v>
      </c>
      <c r="N302" s="170" t="str">
        <f>IFERROR(SUMIFS(#REF!,#REF!,$I302,#REF!,"&lt;="&amp;$R$2,#REF!,"&gt;="&amp;$S$2)/SUMIFS(#REF!,#REF!,$I302,#REF!,"&lt;="&amp;$R$2,#REF!,"&gt;="&amp;$S$2),"-")</f>
        <v>-</v>
      </c>
      <c r="O302" s="135"/>
      <c r="P302" s="140"/>
    </row>
    <row r="303" s="134" customFormat="1" spans="1:16">
      <c r="A303" s="138"/>
      <c r="B303" s="135"/>
      <c r="C303" s="175" t="s">
        <v>496</v>
      </c>
      <c r="D303" s="166" t="s">
        <v>235</v>
      </c>
      <c r="E303" s="166" t="s">
        <v>497</v>
      </c>
      <c r="F303" s="176" t="s">
        <v>632</v>
      </c>
      <c r="G303" s="176" t="s">
        <v>632</v>
      </c>
      <c r="H303" s="176" t="s">
        <v>632</v>
      </c>
      <c r="I303" s="176" t="s">
        <v>632</v>
      </c>
      <c r="J303" s="168">
        <v>0.9</v>
      </c>
      <c r="K303" s="169" t="str">
        <f>IFERROR(SUMIFS(#REF!,#REF!,$I303,#REF!,$R$2)/SUMIFS(#REF!,#REF!,$I303,#REF!,$R$2),"-")</f>
        <v>-</v>
      </c>
      <c r="L303" s="169" t="str">
        <f>IFERROR(SUMIFS(#REF!,#REF!,$I303,#REF!,$R$7)/SUMIFS(#REF!,#REF!,$I303,#REF!,$R$7),"-")</f>
        <v>-</v>
      </c>
      <c r="M303" s="170" t="str">
        <f>IFERROR(SUMIFS(#REF!,#REF!,$I303,#REF!,$R$3)/SUMIFS(#REF!,#REF!,$I303,#REF!,$R$3),"-")</f>
        <v>-</v>
      </c>
      <c r="N303" s="170" t="str">
        <f>IFERROR(SUMIFS(#REF!,#REF!,$I303,#REF!,"&lt;="&amp;$R$2,#REF!,"&gt;="&amp;$S$2)/SUMIFS(#REF!,#REF!,$I303,#REF!,"&lt;="&amp;$R$2,#REF!,"&gt;="&amp;$S$2),"-")</f>
        <v>-</v>
      </c>
      <c r="O303" s="135"/>
      <c r="P303" s="140"/>
    </row>
    <row r="304" s="134" customFormat="1" spans="1:16">
      <c r="A304" s="138"/>
      <c r="B304" s="135"/>
      <c r="C304" s="175" t="s">
        <v>496</v>
      </c>
      <c r="D304" s="166" t="s">
        <v>26</v>
      </c>
      <c r="E304" s="166" t="s">
        <v>497</v>
      </c>
      <c r="F304" s="176" t="s">
        <v>634</v>
      </c>
      <c r="G304" s="176" t="s">
        <v>634</v>
      </c>
      <c r="H304" s="176" t="s">
        <v>634</v>
      </c>
      <c r="I304" s="176" t="s">
        <v>634</v>
      </c>
      <c r="J304" s="168">
        <v>0.9</v>
      </c>
      <c r="K304" s="169" t="str">
        <f>IFERROR(SUMIFS(#REF!,#REF!,$I304,#REF!,$R$2)/SUMIFS(#REF!,#REF!,$I304,#REF!,$R$2),"-")</f>
        <v>-</v>
      </c>
      <c r="L304" s="169" t="str">
        <f>IFERROR(SUMIFS(#REF!,#REF!,$I304,#REF!,$R$7)/SUMIFS(#REF!,#REF!,$I304,#REF!,$R$7),"-")</f>
        <v>-</v>
      </c>
      <c r="M304" s="170" t="str">
        <f>IFERROR(SUMIFS(#REF!,#REF!,$I304,#REF!,$R$3)/SUMIFS(#REF!,#REF!,$I304,#REF!,$R$3),"-")</f>
        <v>-</v>
      </c>
      <c r="N304" s="170" t="str">
        <f>IFERROR(SUMIFS(#REF!,#REF!,$I304,#REF!,"&lt;="&amp;$R$2,#REF!,"&gt;="&amp;$S$2)/SUMIFS(#REF!,#REF!,$I304,#REF!,"&lt;="&amp;$R$2,#REF!,"&gt;="&amp;$S$2),"-")</f>
        <v>-</v>
      </c>
      <c r="O304" s="135"/>
      <c r="P304" s="140"/>
    </row>
    <row r="305" s="134" customFormat="1" spans="1:16">
      <c r="A305" s="138"/>
      <c r="B305" s="135"/>
      <c r="C305" s="175" t="s">
        <v>496</v>
      </c>
      <c r="D305" s="166" t="s">
        <v>235</v>
      </c>
      <c r="E305" s="166" t="s">
        <v>497</v>
      </c>
      <c r="F305" s="176" t="s">
        <v>636</v>
      </c>
      <c r="G305" s="176" t="s">
        <v>636</v>
      </c>
      <c r="H305" s="176" t="s">
        <v>636</v>
      </c>
      <c r="I305" s="176" t="s">
        <v>636</v>
      </c>
      <c r="J305" s="168">
        <v>0.9</v>
      </c>
      <c r="K305" s="169" t="str">
        <f>IFERROR(SUMIFS(#REF!,#REF!,$I305,#REF!,$R$2)/SUMIFS(#REF!,#REF!,$I305,#REF!,$R$2),"-")</f>
        <v>-</v>
      </c>
      <c r="L305" s="169" t="str">
        <f>IFERROR(SUMIFS(#REF!,#REF!,$I305,#REF!,$R$7)/SUMIFS(#REF!,#REF!,$I305,#REF!,$R$7),"-")</f>
        <v>-</v>
      </c>
      <c r="M305" s="170" t="str">
        <f>IFERROR(SUMIFS(#REF!,#REF!,$I305,#REF!,$R$3)/SUMIFS(#REF!,#REF!,$I305,#REF!,$R$3),"-")</f>
        <v>-</v>
      </c>
      <c r="N305" s="170" t="str">
        <f>IFERROR(SUMIFS(#REF!,#REF!,$I305,#REF!,"&lt;="&amp;$R$2,#REF!,"&gt;="&amp;$S$2)/SUMIFS(#REF!,#REF!,$I305,#REF!,"&lt;="&amp;$R$2,#REF!,"&gt;="&amp;$S$2),"-")</f>
        <v>-</v>
      </c>
      <c r="O305" s="135"/>
      <c r="P305" s="140"/>
    </row>
    <row r="306" s="134" customFormat="1" spans="1:16">
      <c r="A306" s="138"/>
      <c r="B306" s="135"/>
      <c r="C306" s="175" t="s">
        <v>496</v>
      </c>
      <c r="D306" s="166" t="s">
        <v>235</v>
      </c>
      <c r="E306" s="166" t="s">
        <v>497</v>
      </c>
      <c r="F306" s="176" t="s">
        <v>638</v>
      </c>
      <c r="G306" s="176" t="s">
        <v>638</v>
      </c>
      <c r="H306" s="176" t="s">
        <v>638</v>
      </c>
      <c r="I306" s="176" t="s">
        <v>638</v>
      </c>
      <c r="J306" s="168">
        <v>0.9</v>
      </c>
      <c r="K306" s="169" t="str">
        <f>IFERROR(SUMIFS(#REF!,#REF!,$I306,#REF!,$R$2)/SUMIFS(#REF!,#REF!,$I306,#REF!,$R$2),"-")</f>
        <v>-</v>
      </c>
      <c r="L306" s="169" t="str">
        <f>IFERROR(SUMIFS(#REF!,#REF!,$I306,#REF!,$R$7)/SUMIFS(#REF!,#REF!,$I306,#REF!,$R$7),"-")</f>
        <v>-</v>
      </c>
      <c r="M306" s="170" t="str">
        <f>IFERROR(SUMIFS(#REF!,#REF!,$I306,#REF!,$R$3)/SUMIFS(#REF!,#REF!,$I306,#REF!,$R$3),"-")</f>
        <v>-</v>
      </c>
      <c r="N306" s="170" t="str">
        <f>IFERROR(SUMIFS(#REF!,#REF!,$I306,#REF!,"&lt;="&amp;$R$2,#REF!,"&gt;="&amp;$S$2)/SUMIFS(#REF!,#REF!,$I306,#REF!,"&lt;="&amp;$R$2,#REF!,"&gt;="&amp;$S$2),"-")</f>
        <v>-</v>
      </c>
      <c r="O306" s="135"/>
      <c r="P306" s="140"/>
    </row>
    <row r="307" s="134" customFormat="1" spans="1:16">
      <c r="A307" s="138"/>
      <c r="B307" s="135"/>
      <c r="C307" s="175" t="s">
        <v>496</v>
      </c>
      <c r="D307" s="166" t="s">
        <v>26</v>
      </c>
      <c r="E307" s="166" t="s">
        <v>497</v>
      </c>
      <c r="F307" s="176" t="s">
        <v>640</v>
      </c>
      <c r="G307" s="176" t="s">
        <v>640</v>
      </c>
      <c r="H307" s="176" t="s">
        <v>640</v>
      </c>
      <c r="I307" s="176" t="s">
        <v>640</v>
      </c>
      <c r="J307" s="168">
        <v>0.9</v>
      </c>
      <c r="K307" s="169" t="str">
        <f>IFERROR(SUMIFS(#REF!,#REF!,$I307,#REF!,$R$2)/SUMIFS(#REF!,#REF!,$I307,#REF!,$R$2),"-")</f>
        <v>-</v>
      </c>
      <c r="L307" s="169" t="str">
        <f>IFERROR(SUMIFS(#REF!,#REF!,$I307,#REF!,$R$7)/SUMIFS(#REF!,#REF!,$I307,#REF!,$R$7),"-")</f>
        <v>-</v>
      </c>
      <c r="M307" s="170" t="str">
        <f>IFERROR(SUMIFS(#REF!,#REF!,$I307,#REF!,$R$3)/SUMIFS(#REF!,#REF!,$I307,#REF!,$R$3),"-")</f>
        <v>-</v>
      </c>
      <c r="N307" s="170" t="str">
        <f>IFERROR(SUMIFS(#REF!,#REF!,$I307,#REF!,"&lt;="&amp;$R$2,#REF!,"&gt;="&amp;$S$2)/SUMIFS(#REF!,#REF!,$I307,#REF!,"&lt;="&amp;$R$2,#REF!,"&gt;="&amp;$S$2),"-")</f>
        <v>-</v>
      </c>
      <c r="O307" s="135"/>
      <c r="P307" s="140"/>
    </row>
    <row r="308" s="134" customFormat="1" spans="1:16">
      <c r="A308" s="138"/>
      <c r="B308" s="135"/>
      <c r="C308" s="175" t="s">
        <v>496</v>
      </c>
      <c r="D308" s="166" t="s">
        <v>26</v>
      </c>
      <c r="E308" s="166" t="s">
        <v>497</v>
      </c>
      <c r="F308" s="176" t="s">
        <v>642</v>
      </c>
      <c r="G308" s="176" t="s">
        <v>642</v>
      </c>
      <c r="H308" s="176" t="s">
        <v>642</v>
      </c>
      <c r="I308" s="176" t="s">
        <v>642</v>
      </c>
      <c r="J308" s="168">
        <v>0.9</v>
      </c>
      <c r="K308" s="169" t="str">
        <f>IFERROR(SUMIFS(#REF!,#REF!,$I308,#REF!,$R$2)/SUMIFS(#REF!,#REF!,$I308,#REF!,$R$2),"-")</f>
        <v>-</v>
      </c>
      <c r="L308" s="169" t="str">
        <f>IFERROR(SUMIFS(#REF!,#REF!,$I308,#REF!,$R$7)/SUMIFS(#REF!,#REF!,$I308,#REF!,$R$7),"-")</f>
        <v>-</v>
      </c>
      <c r="M308" s="170" t="str">
        <f>IFERROR(SUMIFS(#REF!,#REF!,$I308,#REF!,$R$3)/SUMIFS(#REF!,#REF!,$I308,#REF!,$R$3),"-")</f>
        <v>-</v>
      </c>
      <c r="N308" s="170" t="str">
        <f>IFERROR(SUMIFS(#REF!,#REF!,$I308,#REF!,"&lt;="&amp;$R$2,#REF!,"&gt;="&amp;$S$2)/SUMIFS(#REF!,#REF!,$I308,#REF!,"&lt;="&amp;$R$2,#REF!,"&gt;="&amp;$S$2),"-")</f>
        <v>-</v>
      </c>
      <c r="O308" s="135"/>
      <c r="P308" s="140"/>
    </row>
    <row r="309" s="134" customFormat="1" spans="1:16">
      <c r="A309" s="138"/>
      <c r="B309" s="135"/>
      <c r="C309" s="175" t="s">
        <v>496</v>
      </c>
      <c r="D309" s="166" t="s">
        <v>26</v>
      </c>
      <c r="E309" s="166" t="s">
        <v>497</v>
      </c>
      <c r="F309" s="176" t="s">
        <v>644</v>
      </c>
      <c r="G309" s="176" t="s">
        <v>644</v>
      </c>
      <c r="H309" s="176" t="s">
        <v>644</v>
      </c>
      <c r="I309" s="176" t="s">
        <v>644</v>
      </c>
      <c r="J309" s="168">
        <v>0.9</v>
      </c>
      <c r="K309" s="169" t="str">
        <f>IFERROR(SUMIFS(#REF!,#REF!,$I309,#REF!,$R$2)/SUMIFS(#REF!,#REF!,$I309,#REF!,$R$2),"-")</f>
        <v>-</v>
      </c>
      <c r="L309" s="169" t="str">
        <f>IFERROR(SUMIFS(#REF!,#REF!,$I309,#REF!,$R$7)/SUMIFS(#REF!,#REF!,$I309,#REF!,$R$7),"-")</f>
        <v>-</v>
      </c>
      <c r="M309" s="170" t="str">
        <f>IFERROR(SUMIFS(#REF!,#REF!,$I309,#REF!,$R$3)/SUMIFS(#REF!,#REF!,$I309,#REF!,$R$3),"-")</f>
        <v>-</v>
      </c>
      <c r="N309" s="170" t="str">
        <f>IFERROR(SUMIFS(#REF!,#REF!,$I309,#REF!,"&lt;="&amp;$R$2,#REF!,"&gt;="&amp;$S$2)/SUMIFS(#REF!,#REF!,$I309,#REF!,"&lt;="&amp;$R$2,#REF!,"&gt;="&amp;$S$2),"-")</f>
        <v>-</v>
      </c>
      <c r="O309" s="135"/>
      <c r="P309" s="140"/>
    </row>
    <row r="310" s="134" customFormat="1" spans="1:16">
      <c r="A310" s="138"/>
      <c r="B310" s="135"/>
      <c r="C310" s="175" t="s">
        <v>496</v>
      </c>
      <c r="D310" s="166" t="s">
        <v>26</v>
      </c>
      <c r="E310" s="166" t="s">
        <v>497</v>
      </c>
      <c r="F310" s="176" t="s">
        <v>646</v>
      </c>
      <c r="G310" s="176" t="s">
        <v>646</v>
      </c>
      <c r="H310" s="176" t="s">
        <v>646</v>
      </c>
      <c r="I310" s="176" t="s">
        <v>646</v>
      </c>
      <c r="J310" s="168">
        <v>0.9</v>
      </c>
      <c r="K310" s="169" t="str">
        <f>IFERROR(SUMIFS(#REF!,#REF!,$I310,#REF!,$R$2)/SUMIFS(#REF!,#REF!,$I310,#REF!,$R$2),"-")</f>
        <v>-</v>
      </c>
      <c r="L310" s="169" t="str">
        <f>IFERROR(SUMIFS(#REF!,#REF!,$I310,#REF!,$R$7)/SUMIFS(#REF!,#REF!,$I310,#REF!,$R$7),"-")</f>
        <v>-</v>
      </c>
      <c r="M310" s="170" t="str">
        <f>IFERROR(SUMIFS(#REF!,#REF!,$I310,#REF!,$R$3)/SUMIFS(#REF!,#REF!,$I310,#REF!,$R$3),"-")</f>
        <v>-</v>
      </c>
      <c r="N310" s="170" t="str">
        <f>IFERROR(SUMIFS(#REF!,#REF!,$I310,#REF!,"&lt;="&amp;$R$2,#REF!,"&gt;="&amp;$S$2)/SUMIFS(#REF!,#REF!,$I310,#REF!,"&lt;="&amp;$R$2,#REF!,"&gt;="&amp;$S$2),"-")</f>
        <v>-</v>
      </c>
      <c r="O310" s="135"/>
      <c r="P310" s="140"/>
    </row>
    <row r="311" s="134" customFormat="1" spans="1:16">
      <c r="A311" s="138"/>
      <c r="B311" s="135"/>
      <c r="C311" s="175" t="s">
        <v>496</v>
      </c>
      <c r="D311" s="166" t="s">
        <v>26</v>
      </c>
      <c r="E311" s="166" t="s">
        <v>497</v>
      </c>
      <c r="F311" s="176" t="s">
        <v>648</v>
      </c>
      <c r="G311" s="176" t="s">
        <v>648</v>
      </c>
      <c r="H311" s="176" t="s">
        <v>648</v>
      </c>
      <c r="I311" s="176" t="s">
        <v>648</v>
      </c>
      <c r="J311" s="168">
        <v>0.9</v>
      </c>
      <c r="K311" s="169" t="str">
        <f>IFERROR(SUMIFS(#REF!,#REF!,$I311,#REF!,$R$2)/SUMIFS(#REF!,#REF!,$I311,#REF!,$R$2),"-")</f>
        <v>-</v>
      </c>
      <c r="L311" s="169" t="str">
        <f>IFERROR(SUMIFS(#REF!,#REF!,$I311,#REF!,$R$7)/SUMIFS(#REF!,#REF!,$I311,#REF!,$R$7),"-")</f>
        <v>-</v>
      </c>
      <c r="M311" s="170" t="str">
        <f>IFERROR(SUMIFS(#REF!,#REF!,$I311,#REF!,$R$3)/SUMIFS(#REF!,#REF!,$I311,#REF!,$R$3),"-")</f>
        <v>-</v>
      </c>
      <c r="N311" s="170" t="str">
        <f>IFERROR(SUMIFS(#REF!,#REF!,$I311,#REF!,"&lt;="&amp;$R$2,#REF!,"&gt;="&amp;$S$2)/SUMIFS(#REF!,#REF!,$I311,#REF!,"&lt;="&amp;$R$2,#REF!,"&gt;="&amp;$S$2),"-")</f>
        <v>-</v>
      </c>
      <c r="O311" s="135"/>
      <c r="P311" s="140"/>
    </row>
    <row r="312" s="134" customFormat="1" spans="1:16">
      <c r="A312" s="138"/>
      <c r="B312" s="135"/>
      <c r="C312" s="175" t="s">
        <v>496</v>
      </c>
      <c r="D312" s="166" t="s">
        <v>235</v>
      </c>
      <c r="E312" s="166" t="s">
        <v>497</v>
      </c>
      <c r="F312" s="176" t="s">
        <v>650</v>
      </c>
      <c r="G312" s="176" t="s">
        <v>650</v>
      </c>
      <c r="H312" s="176" t="s">
        <v>650</v>
      </c>
      <c r="I312" s="176" t="s">
        <v>650</v>
      </c>
      <c r="J312" s="168">
        <v>0.9</v>
      </c>
      <c r="K312" s="169" t="str">
        <f>IFERROR(SUMIFS(#REF!,#REF!,$I312,#REF!,$R$2)/SUMIFS(#REF!,#REF!,$I312,#REF!,$R$2),"-")</f>
        <v>-</v>
      </c>
      <c r="L312" s="169" t="str">
        <f>IFERROR(SUMIFS(#REF!,#REF!,$I312,#REF!,$R$7)/SUMIFS(#REF!,#REF!,$I312,#REF!,$R$7),"-")</f>
        <v>-</v>
      </c>
      <c r="M312" s="170" t="str">
        <f>IFERROR(SUMIFS(#REF!,#REF!,$I312,#REF!,$R$3)/SUMIFS(#REF!,#REF!,$I312,#REF!,$R$3),"-")</f>
        <v>-</v>
      </c>
      <c r="N312" s="170" t="str">
        <f>IFERROR(SUMIFS(#REF!,#REF!,$I312,#REF!,"&lt;="&amp;$R$2,#REF!,"&gt;="&amp;$S$2)/SUMIFS(#REF!,#REF!,$I312,#REF!,"&lt;="&amp;$R$2,#REF!,"&gt;="&amp;$S$2),"-")</f>
        <v>-</v>
      </c>
      <c r="O312" s="135"/>
      <c r="P312" s="140"/>
    </row>
    <row r="313" s="134" customFormat="1" spans="1:16">
      <c r="A313" s="138"/>
      <c r="B313" s="135"/>
      <c r="C313" s="175" t="s">
        <v>496</v>
      </c>
      <c r="D313" s="166" t="s">
        <v>235</v>
      </c>
      <c r="E313" s="166" t="s">
        <v>497</v>
      </c>
      <c r="F313" s="176" t="s">
        <v>652</v>
      </c>
      <c r="G313" s="176" t="s">
        <v>652</v>
      </c>
      <c r="H313" s="176" t="s">
        <v>652</v>
      </c>
      <c r="I313" s="176" t="s">
        <v>652</v>
      </c>
      <c r="J313" s="168">
        <v>0.9</v>
      </c>
      <c r="K313" s="169" t="str">
        <f>IFERROR(SUMIFS(#REF!,#REF!,$I313,#REF!,$R$2)/SUMIFS(#REF!,#REF!,$I313,#REF!,$R$2),"-")</f>
        <v>-</v>
      </c>
      <c r="L313" s="169" t="str">
        <f>IFERROR(SUMIFS(#REF!,#REF!,$I313,#REF!,$R$7)/SUMIFS(#REF!,#REF!,$I313,#REF!,$R$7),"-")</f>
        <v>-</v>
      </c>
      <c r="M313" s="170" t="str">
        <f>IFERROR(SUMIFS(#REF!,#REF!,$I313,#REF!,$R$3)/SUMIFS(#REF!,#REF!,$I313,#REF!,$R$3),"-")</f>
        <v>-</v>
      </c>
      <c r="N313" s="170" t="str">
        <f>IFERROR(SUMIFS(#REF!,#REF!,$I313,#REF!,"&lt;="&amp;$R$2,#REF!,"&gt;="&amp;$S$2)/SUMIFS(#REF!,#REF!,$I313,#REF!,"&lt;="&amp;$R$2,#REF!,"&gt;="&amp;$S$2),"-")</f>
        <v>-</v>
      </c>
      <c r="O313" s="135"/>
      <c r="P313" s="140"/>
    </row>
    <row r="314" s="134" customFormat="1" spans="1:16">
      <c r="A314" s="138"/>
      <c r="B314" s="135"/>
      <c r="C314" s="175" t="s">
        <v>496</v>
      </c>
      <c r="D314" s="166" t="s">
        <v>235</v>
      </c>
      <c r="E314" s="166" t="s">
        <v>497</v>
      </c>
      <c r="F314" s="176" t="s">
        <v>654</v>
      </c>
      <c r="G314" s="176" t="s">
        <v>654</v>
      </c>
      <c r="H314" s="176" t="s">
        <v>654</v>
      </c>
      <c r="I314" s="176" t="s">
        <v>654</v>
      </c>
      <c r="J314" s="168">
        <v>0.9</v>
      </c>
      <c r="K314" s="169" t="str">
        <f>IFERROR(SUMIFS(#REF!,#REF!,$I314,#REF!,$R$2)/SUMIFS(#REF!,#REF!,$I314,#REF!,$R$2),"-")</f>
        <v>-</v>
      </c>
      <c r="L314" s="169" t="str">
        <f>IFERROR(SUMIFS(#REF!,#REF!,$I314,#REF!,$R$7)/SUMIFS(#REF!,#REF!,$I314,#REF!,$R$7),"-")</f>
        <v>-</v>
      </c>
      <c r="M314" s="170" t="str">
        <f>IFERROR(SUMIFS(#REF!,#REF!,$I314,#REF!,$R$3)/SUMIFS(#REF!,#REF!,$I314,#REF!,$R$3),"-")</f>
        <v>-</v>
      </c>
      <c r="N314" s="170" t="str">
        <f>IFERROR(SUMIFS(#REF!,#REF!,$I314,#REF!,"&lt;="&amp;$R$2,#REF!,"&gt;="&amp;$S$2)/SUMIFS(#REF!,#REF!,$I314,#REF!,"&lt;="&amp;$R$2,#REF!,"&gt;="&amp;$S$2),"-")</f>
        <v>-</v>
      </c>
      <c r="O314" s="135"/>
      <c r="P314" s="140"/>
    </row>
    <row r="315" s="134" customFormat="1" spans="1:16">
      <c r="A315" s="138"/>
      <c r="B315" s="135"/>
      <c r="C315" s="175" t="s">
        <v>496</v>
      </c>
      <c r="D315" s="166" t="s">
        <v>235</v>
      </c>
      <c r="E315" s="166" t="s">
        <v>497</v>
      </c>
      <c r="F315" s="176" t="s">
        <v>656</v>
      </c>
      <c r="G315" s="176" t="s">
        <v>656</v>
      </c>
      <c r="H315" s="176" t="s">
        <v>656</v>
      </c>
      <c r="I315" s="176" t="s">
        <v>656</v>
      </c>
      <c r="J315" s="168">
        <v>0.9</v>
      </c>
      <c r="K315" s="169" t="str">
        <f>IFERROR(SUMIFS(#REF!,#REF!,$I315,#REF!,$R$2)/SUMIFS(#REF!,#REF!,$I315,#REF!,$R$2),"-")</f>
        <v>-</v>
      </c>
      <c r="L315" s="169" t="str">
        <f>IFERROR(SUMIFS(#REF!,#REF!,$I315,#REF!,$R$7)/SUMIFS(#REF!,#REF!,$I315,#REF!,$R$7),"-")</f>
        <v>-</v>
      </c>
      <c r="M315" s="170" t="str">
        <f>IFERROR(SUMIFS(#REF!,#REF!,$I315,#REF!,$R$3)/SUMIFS(#REF!,#REF!,$I315,#REF!,$R$3),"-")</f>
        <v>-</v>
      </c>
      <c r="N315" s="170" t="str">
        <f>IFERROR(SUMIFS(#REF!,#REF!,$I315,#REF!,"&lt;="&amp;$R$2,#REF!,"&gt;="&amp;$S$2)/SUMIFS(#REF!,#REF!,$I315,#REF!,"&lt;="&amp;$R$2,#REF!,"&gt;="&amp;$S$2),"-")</f>
        <v>-</v>
      </c>
      <c r="O315" s="135"/>
      <c r="P315" s="140"/>
    </row>
    <row r="316" s="134" customFormat="1" spans="1:16">
      <c r="A316" s="138"/>
      <c r="B316" s="135"/>
      <c r="C316" s="175" t="s">
        <v>496</v>
      </c>
      <c r="D316" s="166" t="s">
        <v>235</v>
      </c>
      <c r="E316" s="166" t="s">
        <v>497</v>
      </c>
      <c r="F316" s="176" t="s">
        <v>658</v>
      </c>
      <c r="G316" s="176" t="s">
        <v>658</v>
      </c>
      <c r="H316" s="176" t="s">
        <v>658</v>
      </c>
      <c r="I316" s="176" t="s">
        <v>658</v>
      </c>
      <c r="J316" s="168">
        <v>0.9</v>
      </c>
      <c r="K316" s="169" t="str">
        <f>IFERROR(SUMIFS(#REF!,#REF!,$I316,#REF!,$R$2)/SUMIFS(#REF!,#REF!,$I316,#REF!,$R$2),"-")</f>
        <v>-</v>
      </c>
      <c r="L316" s="169" t="str">
        <f>IFERROR(SUMIFS(#REF!,#REF!,$I316,#REF!,$R$7)/SUMIFS(#REF!,#REF!,$I316,#REF!,$R$7),"-")</f>
        <v>-</v>
      </c>
      <c r="M316" s="170" t="str">
        <f>IFERROR(SUMIFS(#REF!,#REF!,$I316,#REF!,$R$3)/SUMIFS(#REF!,#REF!,$I316,#REF!,$R$3),"-")</f>
        <v>-</v>
      </c>
      <c r="N316" s="170" t="str">
        <f>IFERROR(SUMIFS(#REF!,#REF!,$I316,#REF!,"&lt;="&amp;$R$2,#REF!,"&gt;="&amp;$S$2)/SUMIFS(#REF!,#REF!,$I316,#REF!,"&lt;="&amp;$R$2,#REF!,"&gt;="&amp;$S$2),"-")</f>
        <v>-</v>
      </c>
      <c r="O316" s="135"/>
      <c r="P316" s="140"/>
    </row>
    <row r="317" s="134" customFormat="1" spans="1:16">
      <c r="A317" s="138"/>
      <c r="B317" s="135"/>
      <c r="C317" s="175" t="s">
        <v>496</v>
      </c>
      <c r="D317" s="166" t="s">
        <v>235</v>
      </c>
      <c r="E317" s="166" t="s">
        <v>497</v>
      </c>
      <c r="F317" s="176" t="s">
        <v>660</v>
      </c>
      <c r="G317" s="176" t="s">
        <v>660</v>
      </c>
      <c r="H317" s="176" t="s">
        <v>660</v>
      </c>
      <c r="I317" s="176" t="s">
        <v>660</v>
      </c>
      <c r="J317" s="168">
        <v>0.9</v>
      </c>
      <c r="K317" s="169" t="str">
        <f>IFERROR(SUMIFS(#REF!,#REF!,$I317,#REF!,$R$2)/SUMIFS(#REF!,#REF!,$I317,#REF!,$R$2),"-")</f>
        <v>-</v>
      </c>
      <c r="L317" s="169" t="str">
        <f>IFERROR(SUMIFS(#REF!,#REF!,$I317,#REF!,$R$7)/SUMIFS(#REF!,#REF!,$I317,#REF!,$R$7),"-")</f>
        <v>-</v>
      </c>
      <c r="M317" s="170" t="str">
        <f>IFERROR(SUMIFS(#REF!,#REF!,$I317,#REF!,$R$3)/SUMIFS(#REF!,#REF!,$I317,#REF!,$R$3),"-")</f>
        <v>-</v>
      </c>
      <c r="N317" s="170" t="str">
        <f>IFERROR(SUMIFS(#REF!,#REF!,$I317,#REF!,"&lt;="&amp;$R$2,#REF!,"&gt;="&amp;$S$2)/SUMIFS(#REF!,#REF!,$I317,#REF!,"&lt;="&amp;$R$2,#REF!,"&gt;="&amp;$S$2),"-")</f>
        <v>-</v>
      </c>
      <c r="O317" s="135"/>
      <c r="P317" s="140"/>
    </row>
    <row r="318" s="134" customFormat="1" spans="1:16">
      <c r="A318" s="138"/>
      <c r="B318" s="135"/>
      <c r="C318" s="175" t="s">
        <v>496</v>
      </c>
      <c r="D318" s="166" t="s">
        <v>26</v>
      </c>
      <c r="E318" s="166" t="s">
        <v>497</v>
      </c>
      <c r="F318" s="176" t="s">
        <v>662</v>
      </c>
      <c r="G318" s="176" t="s">
        <v>662</v>
      </c>
      <c r="H318" s="176" t="s">
        <v>662</v>
      </c>
      <c r="I318" s="176" t="s">
        <v>662</v>
      </c>
      <c r="J318" s="168">
        <v>0.9</v>
      </c>
      <c r="K318" s="169" t="str">
        <f>IFERROR(SUMIFS(#REF!,#REF!,$I318,#REF!,$R$2)/SUMIFS(#REF!,#REF!,$I318,#REF!,$R$2),"-")</f>
        <v>-</v>
      </c>
      <c r="L318" s="169" t="str">
        <f>IFERROR(SUMIFS(#REF!,#REF!,$I318,#REF!,$R$7)/SUMIFS(#REF!,#REF!,$I318,#REF!,$R$7),"-")</f>
        <v>-</v>
      </c>
      <c r="M318" s="170" t="str">
        <f>IFERROR(SUMIFS(#REF!,#REF!,$I318,#REF!,$R$3)/SUMIFS(#REF!,#REF!,$I318,#REF!,$R$3),"-")</f>
        <v>-</v>
      </c>
      <c r="N318" s="170" t="str">
        <f>IFERROR(SUMIFS(#REF!,#REF!,$I318,#REF!,"&lt;="&amp;$R$2,#REF!,"&gt;="&amp;$S$2)/SUMIFS(#REF!,#REF!,$I318,#REF!,"&lt;="&amp;$R$2,#REF!,"&gt;="&amp;$S$2),"-")</f>
        <v>-</v>
      </c>
      <c r="O318" s="135"/>
      <c r="P318" s="140"/>
    </row>
    <row r="319" s="134" customFormat="1" spans="1:16">
      <c r="A319" s="138"/>
      <c r="B319" s="135"/>
      <c r="C319" s="175" t="s">
        <v>496</v>
      </c>
      <c r="D319" s="166" t="s">
        <v>235</v>
      </c>
      <c r="E319" s="166" t="s">
        <v>497</v>
      </c>
      <c r="F319" s="176" t="s">
        <v>664</v>
      </c>
      <c r="G319" s="176" t="s">
        <v>664</v>
      </c>
      <c r="H319" s="176" t="s">
        <v>664</v>
      </c>
      <c r="I319" s="176" t="s">
        <v>664</v>
      </c>
      <c r="J319" s="168">
        <v>0.9</v>
      </c>
      <c r="K319" s="169" t="str">
        <f>IFERROR(SUMIFS(#REF!,#REF!,$I319,#REF!,$R$2)/SUMIFS(#REF!,#REF!,$I319,#REF!,$R$2),"-")</f>
        <v>-</v>
      </c>
      <c r="L319" s="169" t="str">
        <f>IFERROR(SUMIFS(#REF!,#REF!,$I319,#REF!,$R$7)/SUMIFS(#REF!,#REF!,$I319,#REF!,$R$7),"-")</f>
        <v>-</v>
      </c>
      <c r="M319" s="170" t="str">
        <f>IFERROR(SUMIFS(#REF!,#REF!,$I319,#REF!,$R$3)/SUMIFS(#REF!,#REF!,$I319,#REF!,$R$3),"-")</f>
        <v>-</v>
      </c>
      <c r="N319" s="170" t="str">
        <f>IFERROR(SUMIFS(#REF!,#REF!,$I319,#REF!,"&lt;="&amp;$R$2,#REF!,"&gt;="&amp;$S$2)/SUMIFS(#REF!,#REF!,$I319,#REF!,"&lt;="&amp;$R$2,#REF!,"&gt;="&amp;$S$2),"-")</f>
        <v>-</v>
      </c>
      <c r="O319" s="135"/>
      <c r="P319" s="140"/>
    </row>
    <row r="320" s="134" customFormat="1" spans="1:16">
      <c r="A320" s="138"/>
      <c r="B320" s="135"/>
      <c r="C320" s="175" t="s">
        <v>496</v>
      </c>
      <c r="D320" s="166" t="s">
        <v>26</v>
      </c>
      <c r="E320" s="166" t="s">
        <v>497</v>
      </c>
      <c r="F320" s="176" t="s">
        <v>666</v>
      </c>
      <c r="G320" s="176" t="s">
        <v>666</v>
      </c>
      <c r="H320" s="176" t="s">
        <v>666</v>
      </c>
      <c r="I320" s="176" t="s">
        <v>666</v>
      </c>
      <c r="J320" s="168">
        <v>0.9</v>
      </c>
      <c r="K320" s="169" t="str">
        <f>IFERROR(SUMIFS(#REF!,#REF!,$I320,#REF!,$R$2)/SUMIFS(#REF!,#REF!,$I320,#REF!,$R$2),"-")</f>
        <v>-</v>
      </c>
      <c r="L320" s="169" t="str">
        <f>IFERROR(SUMIFS(#REF!,#REF!,$I320,#REF!,$R$7)/SUMIFS(#REF!,#REF!,$I320,#REF!,$R$7),"-")</f>
        <v>-</v>
      </c>
      <c r="M320" s="170" t="str">
        <f>IFERROR(SUMIFS(#REF!,#REF!,$I320,#REF!,$R$3)/SUMIFS(#REF!,#REF!,$I320,#REF!,$R$3),"-")</f>
        <v>-</v>
      </c>
      <c r="N320" s="170" t="str">
        <f>IFERROR(SUMIFS(#REF!,#REF!,$I320,#REF!,"&lt;="&amp;$R$2,#REF!,"&gt;="&amp;$S$2)/SUMIFS(#REF!,#REF!,$I320,#REF!,"&lt;="&amp;$R$2,#REF!,"&gt;="&amp;$S$2),"-")</f>
        <v>-</v>
      </c>
      <c r="O320" s="135"/>
      <c r="P320" s="140"/>
    </row>
    <row r="321" s="134" customFormat="1" spans="1:16">
      <c r="A321" s="138"/>
      <c r="B321" s="135"/>
      <c r="C321" s="175" t="s">
        <v>496</v>
      </c>
      <c r="D321" s="166" t="s">
        <v>26</v>
      </c>
      <c r="E321" s="166" t="s">
        <v>497</v>
      </c>
      <c r="F321" s="176" t="s">
        <v>668</v>
      </c>
      <c r="G321" s="176" t="s">
        <v>668</v>
      </c>
      <c r="H321" s="176" t="s">
        <v>668</v>
      </c>
      <c r="I321" s="176" t="s">
        <v>668</v>
      </c>
      <c r="J321" s="168">
        <v>0.9</v>
      </c>
      <c r="K321" s="169" t="str">
        <f>IFERROR(SUMIFS(#REF!,#REF!,$I321,#REF!,$R$2)/SUMIFS(#REF!,#REF!,$I321,#REF!,$R$2),"-")</f>
        <v>-</v>
      </c>
      <c r="L321" s="169" t="str">
        <f>IFERROR(SUMIFS(#REF!,#REF!,$I321,#REF!,$R$7)/SUMIFS(#REF!,#REF!,$I321,#REF!,$R$7),"-")</f>
        <v>-</v>
      </c>
      <c r="M321" s="170" t="str">
        <f>IFERROR(SUMIFS(#REF!,#REF!,$I321,#REF!,$R$3)/SUMIFS(#REF!,#REF!,$I321,#REF!,$R$3),"-")</f>
        <v>-</v>
      </c>
      <c r="N321" s="170" t="str">
        <f>IFERROR(SUMIFS(#REF!,#REF!,$I321,#REF!,"&lt;="&amp;$R$2,#REF!,"&gt;="&amp;$S$2)/SUMIFS(#REF!,#REF!,$I321,#REF!,"&lt;="&amp;$R$2,#REF!,"&gt;="&amp;$S$2),"-")</f>
        <v>-</v>
      </c>
      <c r="O321" s="135"/>
      <c r="P321" s="140"/>
    </row>
    <row r="322" s="134" customFormat="1" spans="1:16">
      <c r="A322" s="138"/>
      <c r="B322" s="135"/>
      <c r="C322" s="175" t="s">
        <v>496</v>
      </c>
      <c r="D322" s="166" t="s">
        <v>235</v>
      </c>
      <c r="E322" s="166" t="s">
        <v>497</v>
      </c>
      <c r="F322" s="176" t="s">
        <v>670</v>
      </c>
      <c r="G322" s="176" t="s">
        <v>670</v>
      </c>
      <c r="H322" s="176" t="s">
        <v>670</v>
      </c>
      <c r="I322" s="176" t="s">
        <v>670</v>
      </c>
      <c r="J322" s="168">
        <v>0.9</v>
      </c>
      <c r="K322" s="169" t="str">
        <f>IFERROR(SUMIFS(#REF!,#REF!,$I322,#REF!,$R$2)/SUMIFS(#REF!,#REF!,$I322,#REF!,$R$2),"-")</f>
        <v>-</v>
      </c>
      <c r="L322" s="169" t="str">
        <f>IFERROR(SUMIFS(#REF!,#REF!,$I322,#REF!,$R$7)/SUMIFS(#REF!,#REF!,$I322,#REF!,$R$7),"-")</f>
        <v>-</v>
      </c>
      <c r="M322" s="170" t="str">
        <f>IFERROR(SUMIFS(#REF!,#REF!,$I322,#REF!,$R$3)/SUMIFS(#REF!,#REF!,$I322,#REF!,$R$3),"-")</f>
        <v>-</v>
      </c>
      <c r="N322" s="170" t="str">
        <f>IFERROR(SUMIFS(#REF!,#REF!,$I322,#REF!,"&lt;="&amp;$R$2,#REF!,"&gt;="&amp;$S$2)/SUMIFS(#REF!,#REF!,$I322,#REF!,"&lt;="&amp;$R$2,#REF!,"&gt;="&amp;$S$2),"-")</f>
        <v>-</v>
      </c>
      <c r="O322" s="135"/>
      <c r="P322" s="140"/>
    </row>
    <row r="323" spans="1:16">
      <c r="A323" s="138"/>
      <c r="B323" s="142"/>
      <c r="C323" s="175" t="s">
        <v>671</v>
      </c>
      <c r="D323" s="166" t="s">
        <v>26</v>
      </c>
      <c r="E323" s="166" t="s">
        <v>672</v>
      </c>
      <c r="F323" s="178" t="s">
        <v>674</v>
      </c>
      <c r="G323" s="178" t="s">
        <v>674</v>
      </c>
      <c r="H323" s="178" t="s">
        <v>674</v>
      </c>
      <c r="I323" s="178" t="s">
        <v>674</v>
      </c>
      <c r="J323" s="168">
        <v>0.9</v>
      </c>
      <c r="K323" s="169" t="str">
        <f>IFERROR(SUMIFS(#REF!,#REF!,$I323,#REF!,$R$2)/SUMIFS(#REF!,#REF!,$I323,#REF!,$R$2),"-")</f>
        <v>-</v>
      </c>
      <c r="L323" s="169" t="str">
        <f>IFERROR(SUMIFS(#REF!,#REF!,$I323,#REF!,$R$7)/SUMIFS(#REF!,#REF!,$I323,#REF!,$R$7),"-")</f>
        <v>-</v>
      </c>
      <c r="M323" s="170" t="str">
        <f>IFERROR(SUMIFS(#REF!,#REF!,$I323,#REF!,$R$3)/SUMIFS(#REF!,#REF!,$I323,#REF!,$R$3),"-")</f>
        <v>-</v>
      </c>
      <c r="N323" s="170" t="str">
        <f>IFERROR(SUMIFS(#REF!,#REF!,$I323,#REF!,"&lt;="&amp;$R$2,#REF!,"&gt;="&amp;$S$2)/SUMIFS(#REF!,#REF!,$I323,#REF!,"&lt;="&amp;$R$2,#REF!,"&gt;="&amp;$S$2),"-")</f>
        <v>-</v>
      </c>
      <c r="O323" s="142"/>
      <c r="P323" s="140"/>
    </row>
    <row r="324" spans="1:16">
      <c r="A324" s="138"/>
      <c r="B324" s="142"/>
      <c r="C324" s="175" t="s">
        <v>671</v>
      </c>
      <c r="D324" s="166" t="s">
        <v>235</v>
      </c>
      <c r="E324" s="166" t="s">
        <v>672</v>
      </c>
      <c r="F324" s="178" t="s">
        <v>676</v>
      </c>
      <c r="G324" s="178" t="s">
        <v>676</v>
      </c>
      <c r="H324" s="178" t="s">
        <v>676</v>
      </c>
      <c r="I324" s="178" t="s">
        <v>676</v>
      </c>
      <c r="J324" s="168">
        <v>0.9</v>
      </c>
      <c r="K324" s="169" t="str">
        <f>IFERROR(SUMIFS(#REF!,#REF!,$I324,#REF!,$R$2)/SUMIFS(#REF!,#REF!,$I324,#REF!,$R$2),"-")</f>
        <v>-</v>
      </c>
      <c r="L324" s="169" t="str">
        <f>IFERROR(SUMIFS(#REF!,#REF!,$I324,#REF!,$R$7)/SUMIFS(#REF!,#REF!,$I324,#REF!,$R$7),"-")</f>
        <v>-</v>
      </c>
      <c r="M324" s="170" t="str">
        <f>IFERROR(SUMIFS(#REF!,#REF!,$I324,#REF!,$R$3)/SUMIFS(#REF!,#REF!,$I324,#REF!,$R$3),"-")</f>
        <v>-</v>
      </c>
      <c r="N324" s="170" t="str">
        <f>IFERROR(SUMIFS(#REF!,#REF!,$I324,#REF!,"&lt;="&amp;$R$2,#REF!,"&gt;="&amp;$S$2)/SUMIFS(#REF!,#REF!,$I324,#REF!,"&lt;="&amp;$R$2,#REF!,"&gt;="&amp;$S$2),"-")</f>
        <v>-</v>
      </c>
      <c r="O324" s="142"/>
      <c r="P324" s="140"/>
    </row>
    <row r="325" spans="1:16">
      <c r="A325" s="138"/>
      <c r="B325" s="142"/>
      <c r="C325" s="175" t="s">
        <v>671</v>
      </c>
      <c r="D325" s="166" t="s">
        <v>26</v>
      </c>
      <c r="E325" s="166" t="s">
        <v>672</v>
      </c>
      <c r="F325" s="178" t="s">
        <v>678</v>
      </c>
      <c r="G325" s="178" t="s">
        <v>678</v>
      </c>
      <c r="H325" s="178" t="s">
        <v>678</v>
      </c>
      <c r="I325" s="178" t="s">
        <v>678</v>
      </c>
      <c r="J325" s="168">
        <v>0.9</v>
      </c>
      <c r="K325" s="169" t="str">
        <f>IFERROR(SUMIFS(#REF!,#REF!,$I325,#REF!,$R$2)/SUMIFS(#REF!,#REF!,$I325,#REF!,$R$2),"-")</f>
        <v>-</v>
      </c>
      <c r="L325" s="169" t="str">
        <f>IFERROR(SUMIFS(#REF!,#REF!,$I325,#REF!,$R$7)/SUMIFS(#REF!,#REF!,$I325,#REF!,$R$7),"-")</f>
        <v>-</v>
      </c>
      <c r="M325" s="170" t="str">
        <f>IFERROR(SUMIFS(#REF!,#REF!,$I325,#REF!,$R$3)/SUMIFS(#REF!,#REF!,$I325,#REF!,$R$3),"-")</f>
        <v>-</v>
      </c>
      <c r="N325" s="170" t="str">
        <f>IFERROR(SUMIFS(#REF!,#REF!,$I325,#REF!,"&lt;="&amp;$R$2,#REF!,"&gt;="&amp;$S$2)/SUMIFS(#REF!,#REF!,$I325,#REF!,"&lt;="&amp;$R$2,#REF!,"&gt;="&amp;$S$2),"-")</f>
        <v>-</v>
      </c>
      <c r="O325" s="142"/>
      <c r="P325" s="140"/>
    </row>
    <row r="326" spans="1:16">
      <c r="A326" s="138"/>
      <c r="B326" s="142"/>
      <c r="C326" s="175" t="s">
        <v>671</v>
      </c>
      <c r="D326" s="166" t="s">
        <v>235</v>
      </c>
      <c r="E326" s="166" t="s">
        <v>672</v>
      </c>
      <c r="F326" s="178" t="s">
        <v>680</v>
      </c>
      <c r="G326" s="178" t="s">
        <v>680</v>
      </c>
      <c r="H326" s="178" t="s">
        <v>680</v>
      </c>
      <c r="I326" s="178" t="s">
        <v>680</v>
      </c>
      <c r="J326" s="168">
        <v>0.9</v>
      </c>
      <c r="K326" s="169" t="str">
        <f>IFERROR(SUMIFS(#REF!,#REF!,$I326,#REF!,$R$2)/SUMIFS(#REF!,#REF!,$I326,#REF!,$R$2),"-")</f>
        <v>-</v>
      </c>
      <c r="L326" s="169" t="str">
        <f>IFERROR(SUMIFS(#REF!,#REF!,$I326,#REF!,$R$7)/SUMIFS(#REF!,#REF!,$I326,#REF!,$R$7),"-")</f>
        <v>-</v>
      </c>
      <c r="M326" s="170" t="str">
        <f>IFERROR(SUMIFS(#REF!,#REF!,$I326,#REF!,$R$3)/SUMIFS(#REF!,#REF!,$I326,#REF!,$R$3),"-")</f>
        <v>-</v>
      </c>
      <c r="N326" s="170" t="str">
        <f>IFERROR(SUMIFS(#REF!,#REF!,$I326,#REF!,"&lt;="&amp;$R$2,#REF!,"&gt;="&amp;$S$2)/SUMIFS(#REF!,#REF!,$I326,#REF!,"&lt;="&amp;$R$2,#REF!,"&gt;="&amp;$S$2),"-")</f>
        <v>-</v>
      </c>
      <c r="O326" s="142"/>
      <c r="P326" s="140"/>
    </row>
    <row r="327" spans="1:16">
      <c r="A327" s="138"/>
      <c r="B327" s="142"/>
      <c r="C327" s="175" t="s">
        <v>671</v>
      </c>
      <c r="D327" s="166" t="s">
        <v>26</v>
      </c>
      <c r="E327" s="166" t="s">
        <v>672</v>
      </c>
      <c r="F327" s="178" t="s">
        <v>682</v>
      </c>
      <c r="G327" s="178" t="s">
        <v>682</v>
      </c>
      <c r="H327" s="178" t="s">
        <v>682</v>
      </c>
      <c r="I327" s="178" t="s">
        <v>682</v>
      </c>
      <c r="J327" s="168">
        <v>0.9</v>
      </c>
      <c r="K327" s="169" t="str">
        <f>IFERROR(SUMIFS(#REF!,#REF!,$I327,#REF!,$R$2)/SUMIFS(#REF!,#REF!,$I327,#REF!,$R$2),"-")</f>
        <v>-</v>
      </c>
      <c r="L327" s="169" t="str">
        <f>IFERROR(SUMIFS(#REF!,#REF!,$I327,#REF!,$R$7)/SUMIFS(#REF!,#REF!,$I327,#REF!,$R$7),"-")</f>
        <v>-</v>
      </c>
      <c r="M327" s="170" t="str">
        <f>IFERROR(SUMIFS(#REF!,#REF!,$I327,#REF!,$R$3)/SUMIFS(#REF!,#REF!,$I327,#REF!,$R$3),"-")</f>
        <v>-</v>
      </c>
      <c r="N327" s="170" t="str">
        <f>IFERROR(SUMIFS(#REF!,#REF!,$I327,#REF!,"&lt;="&amp;$R$2,#REF!,"&gt;="&amp;$S$2)/SUMIFS(#REF!,#REF!,$I327,#REF!,"&lt;="&amp;$R$2,#REF!,"&gt;="&amp;$S$2),"-")</f>
        <v>-</v>
      </c>
      <c r="O327" s="142"/>
      <c r="P327" s="140"/>
    </row>
    <row r="328" spans="1:16">
      <c r="A328" s="138"/>
      <c r="B328" s="142"/>
      <c r="C328" s="175" t="s">
        <v>671</v>
      </c>
      <c r="D328" s="166" t="s">
        <v>26</v>
      </c>
      <c r="E328" s="166" t="s">
        <v>672</v>
      </c>
      <c r="F328" s="178" t="s">
        <v>684</v>
      </c>
      <c r="G328" s="178" t="s">
        <v>684</v>
      </c>
      <c r="H328" s="178" t="s">
        <v>684</v>
      </c>
      <c r="I328" s="178" t="s">
        <v>684</v>
      </c>
      <c r="J328" s="168">
        <v>0.9</v>
      </c>
      <c r="K328" s="169" t="str">
        <f>IFERROR(SUMIFS(#REF!,#REF!,$I328,#REF!,$R$2)/SUMIFS(#REF!,#REF!,$I328,#REF!,$R$2),"-")</f>
        <v>-</v>
      </c>
      <c r="L328" s="169" t="str">
        <f>IFERROR(SUMIFS(#REF!,#REF!,$I328,#REF!,$R$7)/SUMIFS(#REF!,#REF!,$I328,#REF!,$R$7),"-")</f>
        <v>-</v>
      </c>
      <c r="M328" s="170" t="str">
        <f>IFERROR(SUMIFS(#REF!,#REF!,$I328,#REF!,$R$3)/SUMIFS(#REF!,#REF!,$I328,#REF!,$R$3),"-")</f>
        <v>-</v>
      </c>
      <c r="N328" s="170" t="str">
        <f>IFERROR(SUMIFS(#REF!,#REF!,$I328,#REF!,"&lt;="&amp;$R$2,#REF!,"&gt;="&amp;$S$2)/SUMIFS(#REF!,#REF!,$I328,#REF!,"&lt;="&amp;$R$2,#REF!,"&gt;="&amp;$S$2),"-")</f>
        <v>-</v>
      </c>
      <c r="O328" s="142"/>
      <c r="P328" s="140"/>
    </row>
    <row r="329" spans="1:16">
      <c r="A329" s="138"/>
      <c r="B329" s="142"/>
      <c r="C329" s="175" t="s">
        <v>671</v>
      </c>
      <c r="D329" s="166" t="s">
        <v>26</v>
      </c>
      <c r="E329" s="166" t="s">
        <v>672</v>
      </c>
      <c r="F329" s="178" t="s">
        <v>686</v>
      </c>
      <c r="G329" s="178" t="s">
        <v>686</v>
      </c>
      <c r="H329" s="178" t="s">
        <v>686</v>
      </c>
      <c r="I329" s="178" t="s">
        <v>686</v>
      </c>
      <c r="J329" s="168">
        <v>0.9</v>
      </c>
      <c r="K329" s="169" t="str">
        <f>IFERROR(SUMIFS(#REF!,#REF!,$I329,#REF!,$R$2)/SUMIFS(#REF!,#REF!,$I329,#REF!,$R$2),"-")</f>
        <v>-</v>
      </c>
      <c r="L329" s="169" t="str">
        <f>IFERROR(SUMIFS(#REF!,#REF!,$I329,#REF!,$R$7)/SUMIFS(#REF!,#REF!,$I329,#REF!,$R$7),"-")</f>
        <v>-</v>
      </c>
      <c r="M329" s="170" t="str">
        <f>IFERROR(SUMIFS(#REF!,#REF!,$I329,#REF!,$R$3)/SUMIFS(#REF!,#REF!,$I329,#REF!,$R$3),"-")</f>
        <v>-</v>
      </c>
      <c r="N329" s="170" t="str">
        <f>IFERROR(SUMIFS(#REF!,#REF!,$I329,#REF!,"&lt;="&amp;$R$2,#REF!,"&gt;="&amp;$S$2)/SUMIFS(#REF!,#REF!,$I329,#REF!,"&lt;="&amp;$R$2,#REF!,"&gt;="&amp;$S$2),"-")</f>
        <v>-</v>
      </c>
      <c r="O329" s="142"/>
      <c r="P329" s="140"/>
    </row>
    <row r="330" spans="1:16">
      <c r="A330" s="138"/>
      <c r="B330" s="142"/>
      <c r="C330" s="175" t="s">
        <v>671</v>
      </c>
      <c r="D330" s="166" t="s">
        <v>26</v>
      </c>
      <c r="E330" s="166" t="s">
        <v>672</v>
      </c>
      <c r="F330" s="178" t="s">
        <v>688</v>
      </c>
      <c r="G330" s="178" t="s">
        <v>688</v>
      </c>
      <c r="H330" s="178" t="s">
        <v>688</v>
      </c>
      <c r="I330" s="178" t="s">
        <v>688</v>
      </c>
      <c r="J330" s="168">
        <v>0.9</v>
      </c>
      <c r="K330" s="169" t="str">
        <f>IFERROR(SUMIFS(#REF!,#REF!,$I330,#REF!,$R$2)/SUMIFS(#REF!,#REF!,$I330,#REF!,$R$2),"-")</f>
        <v>-</v>
      </c>
      <c r="L330" s="169" t="str">
        <f>IFERROR(SUMIFS(#REF!,#REF!,$I330,#REF!,$R$7)/SUMIFS(#REF!,#REF!,$I330,#REF!,$R$7),"-")</f>
        <v>-</v>
      </c>
      <c r="M330" s="170" t="str">
        <f>IFERROR(SUMIFS(#REF!,#REF!,$I330,#REF!,$R$3)/SUMIFS(#REF!,#REF!,$I330,#REF!,$R$3),"-")</f>
        <v>-</v>
      </c>
      <c r="N330" s="170" t="str">
        <f>IFERROR(SUMIFS(#REF!,#REF!,$I330,#REF!,"&lt;="&amp;$R$2,#REF!,"&gt;="&amp;$S$2)/SUMIFS(#REF!,#REF!,$I330,#REF!,"&lt;="&amp;$R$2,#REF!,"&gt;="&amp;$S$2),"-")</f>
        <v>-</v>
      </c>
      <c r="O330" s="142"/>
      <c r="P330" s="140"/>
    </row>
    <row r="331" spans="1:16">
      <c r="A331" s="138"/>
      <c r="B331" s="142"/>
      <c r="C331" s="175" t="s">
        <v>671</v>
      </c>
      <c r="D331" s="166" t="s">
        <v>26</v>
      </c>
      <c r="E331" s="166" t="s">
        <v>672</v>
      </c>
      <c r="F331" s="178" t="s">
        <v>690</v>
      </c>
      <c r="G331" s="178" t="s">
        <v>690</v>
      </c>
      <c r="H331" s="178" t="s">
        <v>690</v>
      </c>
      <c r="I331" s="178" t="s">
        <v>690</v>
      </c>
      <c r="J331" s="168">
        <v>0.9</v>
      </c>
      <c r="K331" s="169" t="str">
        <f>IFERROR(SUMIFS(#REF!,#REF!,$I331,#REF!,$R$2)/SUMIFS(#REF!,#REF!,$I331,#REF!,$R$2),"-")</f>
        <v>-</v>
      </c>
      <c r="L331" s="169" t="str">
        <f>IFERROR(SUMIFS(#REF!,#REF!,$I331,#REF!,$R$7)/SUMIFS(#REF!,#REF!,$I331,#REF!,$R$7),"-")</f>
        <v>-</v>
      </c>
      <c r="M331" s="170" t="str">
        <f>IFERROR(SUMIFS(#REF!,#REF!,$I331,#REF!,$R$3)/SUMIFS(#REF!,#REF!,$I331,#REF!,$R$3),"-")</f>
        <v>-</v>
      </c>
      <c r="N331" s="170" t="str">
        <f>IFERROR(SUMIFS(#REF!,#REF!,$I331,#REF!,"&lt;="&amp;$R$2,#REF!,"&gt;="&amp;$S$2)/SUMIFS(#REF!,#REF!,$I331,#REF!,"&lt;="&amp;$R$2,#REF!,"&gt;="&amp;$S$2),"-")</f>
        <v>-</v>
      </c>
      <c r="O331" s="142"/>
      <c r="P331" s="140"/>
    </row>
    <row r="332" spans="1:16">
      <c r="A332" s="138"/>
      <c r="B332" s="142"/>
      <c r="C332" s="175" t="s">
        <v>671</v>
      </c>
      <c r="D332" s="166" t="s">
        <v>235</v>
      </c>
      <c r="E332" s="166" t="s">
        <v>672</v>
      </c>
      <c r="F332" s="178" t="s">
        <v>692</v>
      </c>
      <c r="G332" s="178" t="s">
        <v>692</v>
      </c>
      <c r="H332" s="178" t="s">
        <v>692</v>
      </c>
      <c r="I332" s="178" t="s">
        <v>692</v>
      </c>
      <c r="J332" s="168">
        <v>0.9</v>
      </c>
      <c r="K332" s="169" t="str">
        <f>IFERROR(SUMIFS(#REF!,#REF!,$I332,#REF!,$R$2)/SUMIFS(#REF!,#REF!,$I332,#REF!,$R$2),"-")</f>
        <v>-</v>
      </c>
      <c r="L332" s="169" t="str">
        <f>IFERROR(SUMIFS(#REF!,#REF!,$I332,#REF!,$R$7)/SUMIFS(#REF!,#REF!,$I332,#REF!,$R$7),"-")</f>
        <v>-</v>
      </c>
      <c r="M332" s="170" t="str">
        <f>IFERROR(SUMIFS(#REF!,#REF!,$I332,#REF!,$R$3)/SUMIFS(#REF!,#REF!,$I332,#REF!,$R$3),"-")</f>
        <v>-</v>
      </c>
      <c r="N332" s="170" t="str">
        <f>IFERROR(SUMIFS(#REF!,#REF!,$I332,#REF!,"&lt;="&amp;$R$2,#REF!,"&gt;="&amp;$S$2)/SUMIFS(#REF!,#REF!,$I332,#REF!,"&lt;="&amp;$R$2,#REF!,"&gt;="&amp;$S$2),"-")</f>
        <v>-</v>
      </c>
      <c r="O332" s="142"/>
      <c r="P332" s="140"/>
    </row>
    <row r="333" spans="1:16">
      <c r="A333" s="138"/>
      <c r="B333" s="142"/>
      <c r="C333" s="175" t="s">
        <v>671</v>
      </c>
      <c r="D333" s="166" t="s">
        <v>26</v>
      </c>
      <c r="E333" s="166" t="s">
        <v>672</v>
      </c>
      <c r="F333" s="178" t="s">
        <v>694</v>
      </c>
      <c r="G333" s="178" t="s">
        <v>694</v>
      </c>
      <c r="H333" s="178" t="s">
        <v>694</v>
      </c>
      <c r="I333" s="178" t="s">
        <v>694</v>
      </c>
      <c r="J333" s="168">
        <v>0.9</v>
      </c>
      <c r="K333" s="169" t="str">
        <f>IFERROR(SUMIFS(#REF!,#REF!,$I333,#REF!,$R$2)/SUMIFS(#REF!,#REF!,$I333,#REF!,$R$2),"-")</f>
        <v>-</v>
      </c>
      <c r="L333" s="169" t="str">
        <f>IFERROR(SUMIFS(#REF!,#REF!,$I333,#REF!,$R$7)/SUMIFS(#REF!,#REF!,$I333,#REF!,$R$7),"-")</f>
        <v>-</v>
      </c>
      <c r="M333" s="170" t="str">
        <f>IFERROR(SUMIFS(#REF!,#REF!,$I333,#REF!,$R$3)/SUMIFS(#REF!,#REF!,$I333,#REF!,$R$3),"-")</f>
        <v>-</v>
      </c>
      <c r="N333" s="170" t="str">
        <f>IFERROR(SUMIFS(#REF!,#REF!,$I333,#REF!,"&lt;="&amp;$R$2,#REF!,"&gt;="&amp;$S$2)/SUMIFS(#REF!,#REF!,$I333,#REF!,"&lt;="&amp;$R$2,#REF!,"&gt;="&amp;$S$2),"-")</f>
        <v>-</v>
      </c>
      <c r="O333" s="142"/>
      <c r="P333" s="140"/>
    </row>
    <row r="334" spans="1:16">
      <c r="A334" s="138"/>
      <c r="B334" s="142"/>
      <c r="C334" s="175" t="s">
        <v>671</v>
      </c>
      <c r="D334" s="166" t="s">
        <v>26</v>
      </c>
      <c r="E334" s="166" t="s">
        <v>672</v>
      </c>
      <c r="F334" s="178" t="s">
        <v>696</v>
      </c>
      <c r="G334" s="178" t="s">
        <v>696</v>
      </c>
      <c r="H334" s="178" t="s">
        <v>696</v>
      </c>
      <c r="I334" s="178" t="s">
        <v>696</v>
      </c>
      <c r="J334" s="168">
        <v>0.9</v>
      </c>
      <c r="K334" s="169" t="str">
        <f>IFERROR(SUMIFS(#REF!,#REF!,$I334,#REF!,$R$2)/SUMIFS(#REF!,#REF!,$I334,#REF!,$R$2),"-")</f>
        <v>-</v>
      </c>
      <c r="L334" s="169" t="str">
        <f>IFERROR(SUMIFS(#REF!,#REF!,$I334,#REF!,$R$7)/SUMIFS(#REF!,#REF!,$I334,#REF!,$R$7),"-")</f>
        <v>-</v>
      </c>
      <c r="M334" s="170" t="str">
        <f>IFERROR(SUMIFS(#REF!,#REF!,$I334,#REF!,$R$3)/SUMIFS(#REF!,#REF!,$I334,#REF!,$R$3),"-")</f>
        <v>-</v>
      </c>
      <c r="N334" s="170" t="str">
        <f>IFERROR(SUMIFS(#REF!,#REF!,$I334,#REF!,"&lt;="&amp;$R$2,#REF!,"&gt;="&amp;$S$2)/SUMIFS(#REF!,#REF!,$I334,#REF!,"&lt;="&amp;$R$2,#REF!,"&gt;="&amp;$S$2),"-")</f>
        <v>-</v>
      </c>
      <c r="O334" s="142"/>
      <c r="P334" s="140"/>
    </row>
    <row r="335" spans="1:16">
      <c r="A335" s="138"/>
      <c r="B335" s="142"/>
      <c r="C335" s="175" t="s">
        <v>671</v>
      </c>
      <c r="D335" s="166" t="s">
        <v>235</v>
      </c>
      <c r="E335" s="166" t="s">
        <v>672</v>
      </c>
      <c r="F335" s="178" t="s">
        <v>698</v>
      </c>
      <c r="G335" s="178" t="s">
        <v>698</v>
      </c>
      <c r="H335" s="178" t="s">
        <v>698</v>
      </c>
      <c r="I335" s="178" t="s">
        <v>698</v>
      </c>
      <c r="J335" s="168">
        <v>0.9</v>
      </c>
      <c r="K335" s="169" t="str">
        <f>IFERROR(SUMIFS(#REF!,#REF!,$I335,#REF!,$R$2)/SUMIFS(#REF!,#REF!,$I335,#REF!,$R$2),"-")</f>
        <v>-</v>
      </c>
      <c r="L335" s="169" t="str">
        <f>IFERROR(SUMIFS(#REF!,#REF!,$I335,#REF!,$R$7)/SUMIFS(#REF!,#REF!,$I335,#REF!,$R$7),"-")</f>
        <v>-</v>
      </c>
      <c r="M335" s="170" t="str">
        <f>IFERROR(SUMIFS(#REF!,#REF!,$I335,#REF!,$R$3)/SUMIFS(#REF!,#REF!,$I335,#REF!,$R$3),"-")</f>
        <v>-</v>
      </c>
      <c r="N335" s="170" t="str">
        <f>IFERROR(SUMIFS(#REF!,#REF!,$I335,#REF!,"&lt;="&amp;$R$2,#REF!,"&gt;="&amp;$S$2)/SUMIFS(#REF!,#REF!,$I335,#REF!,"&lt;="&amp;$R$2,#REF!,"&gt;="&amp;$S$2),"-")</f>
        <v>-</v>
      </c>
      <c r="O335" s="142"/>
      <c r="P335" s="140"/>
    </row>
    <row r="336" spans="1:16">
      <c r="A336" s="138"/>
      <c r="B336" s="142"/>
      <c r="C336" s="175" t="s">
        <v>671</v>
      </c>
      <c r="D336" s="166" t="s">
        <v>26</v>
      </c>
      <c r="E336" s="166" t="s">
        <v>672</v>
      </c>
      <c r="F336" s="178" t="s">
        <v>700</v>
      </c>
      <c r="G336" s="178" t="s">
        <v>700</v>
      </c>
      <c r="H336" s="178" t="s">
        <v>700</v>
      </c>
      <c r="I336" s="178" t="s">
        <v>700</v>
      </c>
      <c r="J336" s="168">
        <v>0.9</v>
      </c>
      <c r="K336" s="169" t="str">
        <f>IFERROR(SUMIFS(#REF!,#REF!,$I336,#REF!,$R$2)/SUMIFS(#REF!,#REF!,$I336,#REF!,$R$2),"-")</f>
        <v>-</v>
      </c>
      <c r="L336" s="169" t="str">
        <f>IFERROR(SUMIFS(#REF!,#REF!,$I336,#REF!,$R$7)/SUMIFS(#REF!,#REF!,$I336,#REF!,$R$7),"-")</f>
        <v>-</v>
      </c>
      <c r="M336" s="170" t="str">
        <f>IFERROR(SUMIFS(#REF!,#REF!,$I336,#REF!,$R$3)/SUMIFS(#REF!,#REF!,$I336,#REF!,$R$3),"-")</f>
        <v>-</v>
      </c>
      <c r="N336" s="170" t="str">
        <f>IFERROR(SUMIFS(#REF!,#REF!,$I336,#REF!,"&lt;="&amp;$R$2,#REF!,"&gt;="&amp;$S$2)/SUMIFS(#REF!,#REF!,$I336,#REF!,"&lt;="&amp;$R$2,#REF!,"&gt;="&amp;$S$2),"-")</f>
        <v>-</v>
      </c>
      <c r="O336" s="142"/>
      <c r="P336" s="140"/>
    </row>
    <row r="337" spans="1:16">
      <c r="A337" s="138"/>
      <c r="B337" s="142"/>
      <c r="C337" s="175" t="s">
        <v>671</v>
      </c>
      <c r="D337" s="166" t="s">
        <v>235</v>
      </c>
      <c r="E337" s="166" t="s">
        <v>672</v>
      </c>
      <c r="F337" s="178" t="s">
        <v>702</v>
      </c>
      <c r="G337" s="178" t="s">
        <v>702</v>
      </c>
      <c r="H337" s="178" t="s">
        <v>702</v>
      </c>
      <c r="I337" s="178" t="s">
        <v>702</v>
      </c>
      <c r="J337" s="168">
        <v>0.9</v>
      </c>
      <c r="K337" s="169" t="str">
        <f>IFERROR(SUMIFS(#REF!,#REF!,$I337,#REF!,$R$2)/SUMIFS(#REF!,#REF!,$I337,#REF!,$R$2),"-")</f>
        <v>-</v>
      </c>
      <c r="L337" s="169" t="str">
        <f>IFERROR(SUMIFS(#REF!,#REF!,$I337,#REF!,$R$7)/SUMIFS(#REF!,#REF!,$I337,#REF!,$R$7),"-")</f>
        <v>-</v>
      </c>
      <c r="M337" s="170" t="str">
        <f>IFERROR(SUMIFS(#REF!,#REF!,$I337,#REF!,$R$3)/SUMIFS(#REF!,#REF!,$I337,#REF!,$R$3),"-")</f>
        <v>-</v>
      </c>
      <c r="N337" s="170" t="str">
        <f>IFERROR(SUMIFS(#REF!,#REF!,$I337,#REF!,"&lt;="&amp;$R$2,#REF!,"&gt;="&amp;$S$2)/SUMIFS(#REF!,#REF!,$I337,#REF!,"&lt;="&amp;$R$2,#REF!,"&gt;="&amp;$S$2),"-")</f>
        <v>-</v>
      </c>
      <c r="O337" s="142"/>
      <c r="P337" s="140"/>
    </row>
    <row r="338" spans="1:16">
      <c r="A338" s="138"/>
      <c r="B338" s="142"/>
      <c r="C338" s="175" t="s">
        <v>671</v>
      </c>
      <c r="D338" s="166" t="s">
        <v>26</v>
      </c>
      <c r="E338" s="166" t="s">
        <v>672</v>
      </c>
      <c r="F338" s="178" t="s">
        <v>704</v>
      </c>
      <c r="G338" s="178" t="s">
        <v>704</v>
      </c>
      <c r="H338" s="178" t="s">
        <v>704</v>
      </c>
      <c r="I338" s="178" t="s">
        <v>704</v>
      </c>
      <c r="J338" s="168">
        <v>0.9</v>
      </c>
      <c r="K338" s="169" t="str">
        <f>IFERROR(SUMIFS(#REF!,#REF!,$I338,#REF!,$R$2)/SUMIFS(#REF!,#REF!,$I338,#REF!,$R$2),"-")</f>
        <v>-</v>
      </c>
      <c r="L338" s="169" t="str">
        <f>IFERROR(SUMIFS(#REF!,#REF!,$I338,#REF!,$R$7)/SUMIFS(#REF!,#REF!,$I338,#REF!,$R$7),"-")</f>
        <v>-</v>
      </c>
      <c r="M338" s="170" t="str">
        <f>IFERROR(SUMIFS(#REF!,#REF!,$I338,#REF!,$R$3)/SUMIFS(#REF!,#REF!,$I338,#REF!,$R$3),"-")</f>
        <v>-</v>
      </c>
      <c r="N338" s="170" t="str">
        <f>IFERROR(SUMIFS(#REF!,#REF!,$I338,#REF!,"&lt;="&amp;$R$2,#REF!,"&gt;="&amp;$S$2)/SUMIFS(#REF!,#REF!,$I338,#REF!,"&lt;="&amp;$R$2,#REF!,"&gt;="&amp;$S$2),"-")</f>
        <v>-</v>
      </c>
      <c r="O338" s="142"/>
      <c r="P338" s="140"/>
    </row>
    <row r="339" spans="1:16">
      <c r="A339" s="138"/>
      <c r="B339" s="142"/>
      <c r="C339" s="175" t="s">
        <v>671</v>
      </c>
      <c r="D339" s="166" t="s">
        <v>235</v>
      </c>
      <c r="E339" s="166" t="s">
        <v>672</v>
      </c>
      <c r="F339" s="178" t="s">
        <v>706</v>
      </c>
      <c r="G339" s="178" t="s">
        <v>706</v>
      </c>
      <c r="H339" s="178" t="s">
        <v>706</v>
      </c>
      <c r="I339" s="178" t="s">
        <v>706</v>
      </c>
      <c r="J339" s="168">
        <v>0.9</v>
      </c>
      <c r="K339" s="169" t="str">
        <f>IFERROR(SUMIFS(#REF!,#REF!,$I339,#REF!,$R$2)/SUMIFS(#REF!,#REF!,$I339,#REF!,$R$2),"-")</f>
        <v>-</v>
      </c>
      <c r="L339" s="169" t="str">
        <f>IFERROR(SUMIFS(#REF!,#REF!,$I339,#REF!,$R$7)/SUMIFS(#REF!,#REF!,$I339,#REF!,$R$7),"-")</f>
        <v>-</v>
      </c>
      <c r="M339" s="170" t="str">
        <f>IFERROR(SUMIFS(#REF!,#REF!,$I339,#REF!,$R$3)/SUMIFS(#REF!,#REF!,$I339,#REF!,$R$3),"-")</f>
        <v>-</v>
      </c>
      <c r="N339" s="170" t="str">
        <f>IFERROR(SUMIFS(#REF!,#REF!,$I339,#REF!,"&lt;="&amp;$R$2,#REF!,"&gt;="&amp;$S$2)/SUMIFS(#REF!,#REF!,$I339,#REF!,"&lt;="&amp;$R$2,#REF!,"&gt;="&amp;$S$2),"-")</f>
        <v>-</v>
      </c>
      <c r="O339" s="142"/>
      <c r="P339" s="140"/>
    </row>
    <row r="340" spans="1:16">
      <c r="A340" s="138"/>
      <c r="B340" s="142"/>
      <c r="C340" s="175" t="s">
        <v>671</v>
      </c>
      <c r="D340" s="166" t="s">
        <v>26</v>
      </c>
      <c r="E340" s="166" t="s">
        <v>672</v>
      </c>
      <c r="F340" s="178" t="s">
        <v>708</v>
      </c>
      <c r="G340" s="178" t="s">
        <v>708</v>
      </c>
      <c r="H340" s="178" t="s">
        <v>708</v>
      </c>
      <c r="I340" s="178" t="s">
        <v>708</v>
      </c>
      <c r="J340" s="168">
        <v>0.9</v>
      </c>
      <c r="K340" s="169" t="str">
        <f>IFERROR(SUMIFS(#REF!,#REF!,$I340,#REF!,$R$2)/SUMIFS(#REF!,#REF!,$I340,#REF!,$R$2),"-")</f>
        <v>-</v>
      </c>
      <c r="L340" s="169" t="str">
        <f>IFERROR(SUMIFS(#REF!,#REF!,$I340,#REF!,$R$7)/SUMIFS(#REF!,#REF!,$I340,#REF!,$R$7),"-")</f>
        <v>-</v>
      </c>
      <c r="M340" s="170" t="str">
        <f>IFERROR(SUMIFS(#REF!,#REF!,$I340,#REF!,$R$3)/SUMIFS(#REF!,#REF!,$I340,#REF!,$R$3),"-")</f>
        <v>-</v>
      </c>
      <c r="N340" s="170" t="str">
        <f>IFERROR(SUMIFS(#REF!,#REF!,$I340,#REF!,"&lt;="&amp;$R$2,#REF!,"&gt;="&amp;$S$2)/SUMIFS(#REF!,#REF!,$I340,#REF!,"&lt;="&amp;$R$2,#REF!,"&gt;="&amp;$S$2),"-")</f>
        <v>-</v>
      </c>
      <c r="O340" s="142"/>
      <c r="P340" s="140"/>
    </row>
    <row r="341" spans="1:16">
      <c r="A341" s="138"/>
      <c r="B341" s="142"/>
      <c r="C341" s="175" t="s">
        <v>671</v>
      </c>
      <c r="D341" s="166" t="s">
        <v>235</v>
      </c>
      <c r="E341" s="166" t="s">
        <v>672</v>
      </c>
      <c r="F341" s="178" t="s">
        <v>710</v>
      </c>
      <c r="G341" s="178" t="s">
        <v>710</v>
      </c>
      <c r="H341" s="178" t="s">
        <v>710</v>
      </c>
      <c r="I341" s="178" t="s">
        <v>710</v>
      </c>
      <c r="J341" s="168">
        <v>0.9</v>
      </c>
      <c r="K341" s="169" t="str">
        <f>IFERROR(SUMIFS(#REF!,#REF!,$I341,#REF!,$R$2)/SUMIFS(#REF!,#REF!,$I341,#REF!,$R$2),"-")</f>
        <v>-</v>
      </c>
      <c r="L341" s="169" t="str">
        <f>IFERROR(SUMIFS(#REF!,#REF!,$I341,#REF!,$R$7)/SUMIFS(#REF!,#REF!,$I341,#REF!,$R$7),"-")</f>
        <v>-</v>
      </c>
      <c r="M341" s="170" t="str">
        <f>IFERROR(SUMIFS(#REF!,#REF!,$I341,#REF!,$R$3)/SUMIFS(#REF!,#REF!,$I341,#REF!,$R$3),"-")</f>
        <v>-</v>
      </c>
      <c r="N341" s="170" t="str">
        <f>IFERROR(SUMIFS(#REF!,#REF!,$I341,#REF!,"&lt;="&amp;$R$2,#REF!,"&gt;="&amp;$S$2)/SUMIFS(#REF!,#REF!,$I341,#REF!,"&lt;="&amp;$R$2,#REF!,"&gt;="&amp;$S$2),"-")</f>
        <v>-</v>
      </c>
      <c r="O341" s="142"/>
      <c r="P341" s="140"/>
    </row>
    <row r="342" spans="1:16">
      <c r="A342" s="138"/>
      <c r="B342" s="142"/>
      <c r="C342" s="175" t="s">
        <v>671</v>
      </c>
      <c r="D342" s="166" t="s">
        <v>235</v>
      </c>
      <c r="E342" s="166" t="s">
        <v>672</v>
      </c>
      <c r="F342" s="178" t="s">
        <v>712</v>
      </c>
      <c r="G342" s="178" t="s">
        <v>712</v>
      </c>
      <c r="H342" s="178" t="s">
        <v>712</v>
      </c>
      <c r="I342" s="178" t="s">
        <v>712</v>
      </c>
      <c r="J342" s="168">
        <v>0.9</v>
      </c>
      <c r="K342" s="169" t="str">
        <f>IFERROR(SUMIFS(#REF!,#REF!,$I342,#REF!,$R$2)/SUMIFS(#REF!,#REF!,$I342,#REF!,$R$2),"-")</f>
        <v>-</v>
      </c>
      <c r="L342" s="169" t="str">
        <f>IFERROR(SUMIFS(#REF!,#REF!,$I342,#REF!,$R$7)/SUMIFS(#REF!,#REF!,$I342,#REF!,$R$7),"-")</f>
        <v>-</v>
      </c>
      <c r="M342" s="170" t="str">
        <f>IFERROR(SUMIFS(#REF!,#REF!,$I342,#REF!,$R$3)/SUMIFS(#REF!,#REF!,$I342,#REF!,$R$3),"-")</f>
        <v>-</v>
      </c>
      <c r="N342" s="170" t="str">
        <f>IFERROR(SUMIFS(#REF!,#REF!,$I342,#REF!,"&lt;="&amp;$R$2,#REF!,"&gt;="&amp;$S$2)/SUMIFS(#REF!,#REF!,$I342,#REF!,"&lt;="&amp;$R$2,#REF!,"&gt;="&amp;$S$2),"-")</f>
        <v>-</v>
      </c>
      <c r="O342" s="142"/>
      <c r="P342" s="140"/>
    </row>
    <row r="343" spans="1:16">
      <c r="A343" s="138"/>
      <c r="B343" s="142"/>
      <c r="C343" s="175" t="s">
        <v>671</v>
      </c>
      <c r="D343" s="166" t="s">
        <v>235</v>
      </c>
      <c r="E343" s="166" t="s">
        <v>672</v>
      </c>
      <c r="F343" s="178" t="s">
        <v>714</v>
      </c>
      <c r="G343" s="178" t="s">
        <v>714</v>
      </c>
      <c r="H343" s="178" t="s">
        <v>714</v>
      </c>
      <c r="I343" s="178" t="s">
        <v>714</v>
      </c>
      <c r="J343" s="168">
        <v>0.9</v>
      </c>
      <c r="K343" s="169" t="str">
        <f>IFERROR(SUMIFS(#REF!,#REF!,$I343,#REF!,$R$2)/SUMIFS(#REF!,#REF!,$I343,#REF!,$R$2),"-")</f>
        <v>-</v>
      </c>
      <c r="L343" s="169" t="str">
        <f>IFERROR(SUMIFS(#REF!,#REF!,$I343,#REF!,$R$7)/SUMIFS(#REF!,#REF!,$I343,#REF!,$R$7),"-")</f>
        <v>-</v>
      </c>
      <c r="M343" s="170" t="str">
        <f>IFERROR(SUMIFS(#REF!,#REF!,$I343,#REF!,$R$3)/SUMIFS(#REF!,#REF!,$I343,#REF!,$R$3),"-")</f>
        <v>-</v>
      </c>
      <c r="N343" s="170" t="str">
        <f>IFERROR(SUMIFS(#REF!,#REF!,$I343,#REF!,"&lt;="&amp;$R$2,#REF!,"&gt;="&amp;$S$2)/SUMIFS(#REF!,#REF!,$I343,#REF!,"&lt;="&amp;$R$2,#REF!,"&gt;="&amp;$S$2),"-")</f>
        <v>-</v>
      </c>
      <c r="O343" s="142"/>
      <c r="P343" s="140"/>
    </row>
    <row r="344" spans="1:16">
      <c r="A344" s="138"/>
      <c r="B344" s="142"/>
      <c r="C344" s="175" t="s">
        <v>671</v>
      </c>
      <c r="D344" s="166" t="s">
        <v>235</v>
      </c>
      <c r="E344" s="166" t="s">
        <v>672</v>
      </c>
      <c r="F344" s="178" t="s">
        <v>716</v>
      </c>
      <c r="G344" s="178" t="s">
        <v>716</v>
      </c>
      <c r="H344" s="178" t="s">
        <v>716</v>
      </c>
      <c r="I344" s="178" t="s">
        <v>716</v>
      </c>
      <c r="J344" s="168">
        <v>0.9</v>
      </c>
      <c r="K344" s="169" t="str">
        <f>IFERROR(SUMIFS(#REF!,#REF!,$I344,#REF!,$R$2)/SUMIFS(#REF!,#REF!,$I344,#REF!,$R$2),"-")</f>
        <v>-</v>
      </c>
      <c r="L344" s="169" t="str">
        <f>IFERROR(SUMIFS(#REF!,#REF!,$I344,#REF!,$R$7)/SUMIFS(#REF!,#REF!,$I344,#REF!,$R$7),"-")</f>
        <v>-</v>
      </c>
      <c r="M344" s="170" t="str">
        <f>IFERROR(SUMIFS(#REF!,#REF!,$I344,#REF!,$R$3)/SUMIFS(#REF!,#REF!,$I344,#REF!,$R$3),"-")</f>
        <v>-</v>
      </c>
      <c r="N344" s="170" t="str">
        <f>IFERROR(SUMIFS(#REF!,#REF!,$I344,#REF!,"&lt;="&amp;$R$2,#REF!,"&gt;="&amp;$S$2)/SUMIFS(#REF!,#REF!,$I344,#REF!,"&lt;="&amp;$R$2,#REF!,"&gt;="&amp;$S$2),"-")</f>
        <v>-</v>
      </c>
      <c r="O344" s="142"/>
      <c r="P344" s="140"/>
    </row>
    <row r="345" spans="1:16">
      <c r="A345" s="138"/>
      <c r="B345" s="142"/>
      <c r="C345" s="175" t="s">
        <v>671</v>
      </c>
      <c r="D345" s="166" t="s">
        <v>235</v>
      </c>
      <c r="E345" s="166" t="s">
        <v>672</v>
      </c>
      <c r="F345" s="178" t="s">
        <v>718</v>
      </c>
      <c r="G345" s="178" t="s">
        <v>718</v>
      </c>
      <c r="H345" s="178" t="s">
        <v>718</v>
      </c>
      <c r="I345" s="178" t="s">
        <v>718</v>
      </c>
      <c r="J345" s="168">
        <v>0.9</v>
      </c>
      <c r="K345" s="169" t="str">
        <f>IFERROR(SUMIFS(#REF!,#REF!,$I345,#REF!,$R$2)/SUMIFS(#REF!,#REF!,$I345,#REF!,$R$2),"-")</f>
        <v>-</v>
      </c>
      <c r="L345" s="169" t="str">
        <f>IFERROR(SUMIFS(#REF!,#REF!,$I345,#REF!,$R$7)/SUMIFS(#REF!,#REF!,$I345,#REF!,$R$7),"-")</f>
        <v>-</v>
      </c>
      <c r="M345" s="170" t="str">
        <f>IFERROR(SUMIFS(#REF!,#REF!,$I345,#REF!,$R$3)/SUMIFS(#REF!,#REF!,$I345,#REF!,$R$3),"-")</f>
        <v>-</v>
      </c>
      <c r="N345" s="170" t="str">
        <f>IFERROR(SUMIFS(#REF!,#REF!,$I345,#REF!,"&lt;="&amp;$R$2,#REF!,"&gt;="&amp;$S$2)/SUMIFS(#REF!,#REF!,$I345,#REF!,"&lt;="&amp;$R$2,#REF!,"&gt;="&amp;$S$2),"-")</f>
        <v>-</v>
      </c>
      <c r="O345" s="142"/>
      <c r="P345" s="140"/>
    </row>
    <row r="346" spans="1:16">
      <c r="A346" s="138"/>
      <c r="B346" s="142"/>
      <c r="C346" s="172" t="s">
        <v>719</v>
      </c>
      <c r="D346" s="166" t="s">
        <v>26</v>
      </c>
      <c r="E346" s="166" t="s">
        <v>720</v>
      </c>
      <c r="F346" s="173" t="s">
        <v>722</v>
      </c>
      <c r="G346" s="173" t="s">
        <v>722</v>
      </c>
      <c r="H346" s="173" t="s">
        <v>722</v>
      </c>
      <c r="I346" s="173" t="s">
        <v>722</v>
      </c>
      <c r="J346" s="168">
        <v>0.9</v>
      </c>
      <c r="K346" s="169" t="str">
        <f>IFERROR(SUMIFS(#REF!,#REF!,$I346,#REF!,$R$2)/SUMIFS(#REF!,#REF!,$I346,#REF!,$R$2),"-")</f>
        <v>-</v>
      </c>
      <c r="L346" s="169" t="str">
        <f>IFERROR(SUMIFS(#REF!,#REF!,$I346,#REF!,$R$7)/SUMIFS(#REF!,#REF!,$I346,#REF!,$R$7),"-")</f>
        <v>-</v>
      </c>
      <c r="M346" s="170" t="str">
        <f>IFERROR(SUMIFS(#REF!,#REF!,$I346,#REF!,$R$3)/SUMIFS(#REF!,#REF!,$I346,#REF!,$R$3),"-")</f>
        <v>-</v>
      </c>
      <c r="N346" s="170" t="str">
        <f>IFERROR(SUMIFS(#REF!,#REF!,$I346,#REF!,"&lt;="&amp;$R$2,#REF!,"&gt;="&amp;$S$2)/SUMIFS(#REF!,#REF!,$I346,#REF!,"&lt;="&amp;$R$2,#REF!,"&gt;="&amp;$S$2),"-")</f>
        <v>-</v>
      </c>
      <c r="O346" s="142"/>
      <c r="P346" s="140"/>
    </row>
    <row r="347" spans="1:16">
      <c r="A347" s="138"/>
      <c r="B347" s="142"/>
      <c r="C347" s="172" t="s">
        <v>719</v>
      </c>
      <c r="D347" s="166" t="s">
        <v>26</v>
      </c>
      <c r="E347" s="166" t="s">
        <v>720</v>
      </c>
      <c r="F347" s="173" t="s">
        <v>723</v>
      </c>
      <c r="G347" s="173" t="s">
        <v>723</v>
      </c>
      <c r="H347" s="173" t="s">
        <v>723</v>
      </c>
      <c r="I347" s="173" t="s">
        <v>723</v>
      </c>
      <c r="J347" s="168">
        <v>0.9</v>
      </c>
      <c r="K347" s="169" t="str">
        <f>IFERROR(SUMIFS(#REF!,#REF!,$I347,#REF!,$R$2)/SUMIFS(#REF!,#REF!,$I347,#REF!,$R$2),"-")</f>
        <v>-</v>
      </c>
      <c r="L347" s="169" t="str">
        <f>IFERROR(SUMIFS(#REF!,#REF!,$I347,#REF!,$R$7)/SUMIFS(#REF!,#REF!,$I347,#REF!,$R$7),"-")</f>
        <v>-</v>
      </c>
      <c r="M347" s="170" t="str">
        <f>IFERROR(SUMIFS(#REF!,#REF!,$I347,#REF!,$R$3)/SUMIFS(#REF!,#REF!,$I347,#REF!,$R$3),"-")</f>
        <v>-</v>
      </c>
      <c r="N347" s="170" t="str">
        <f>IFERROR(SUMIFS(#REF!,#REF!,$I347,#REF!,"&lt;="&amp;$R$2,#REF!,"&gt;="&amp;$S$2)/SUMIFS(#REF!,#REF!,$I347,#REF!,"&lt;="&amp;$R$2,#REF!,"&gt;="&amp;$S$2),"-")</f>
        <v>-</v>
      </c>
      <c r="O347" s="142"/>
      <c r="P347" s="140"/>
    </row>
    <row r="348" spans="1:16">
      <c r="A348" s="138"/>
      <c r="B348" s="142"/>
      <c r="C348" s="172" t="s">
        <v>719</v>
      </c>
      <c r="D348" s="166" t="s">
        <v>26</v>
      </c>
      <c r="E348" s="166" t="s">
        <v>720</v>
      </c>
      <c r="F348" s="173" t="s">
        <v>724</v>
      </c>
      <c r="G348" s="173" t="s">
        <v>724</v>
      </c>
      <c r="H348" s="173" t="s">
        <v>724</v>
      </c>
      <c r="I348" s="173" t="s">
        <v>724</v>
      </c>
      <c r="J348" s="168">
        <v>0.9</v>
      </c>
      <c r="K348" s="169" t="str">
        <f>IFERROR(SUMIFS(#REF!,#REF!,$I348,#REF!,$R$2)/SUMIFS(#REF!,#REF!,$I348,#REF!,$R$2),"-")</f>
        <v>-</v>
      </c>
      <c r="L348" s="169" t="str">
        <f>IFERROR(SUMIFS(#REF!,#REF!,$I348,#REF!,$R$7)/SUMIFS(#REF!,#REF!,$I348,#REF!,$R$7),"-")</f>
        <v>-</v>
      </c>
      <c r="M348" s="170" t="str">
        <f>IFERROR(SUMIFS(#REF!,#REF!,$I348,#REF!,$R$3)/SUMIFS(#REF!,#REF!,$I348,#REF!,$R$3),"-")</f>
        <v>-</v>
      </c>
      <c r="N348" s="170" t="str">
        <f>IFERROR(SUMIFS(#REF!,#REF!,$I348,#REF!,"&lt;="&amp;$R$2,#REF!,"&gt;="&amp;$S$2)/SUMIFS(#REF!,#REF!,$I348,#REF!,"&lt;="&amp;$R$2,#REF!,"&gt;="&amp;$S$2),"-")</f>
        <v>-</v>
      </c>
      <c r="O348" s="142"/>
      <c r="P348" s="140"/>
    </row>
    <row r="349" spans="1:16">
      <c r="A349" s="138"/>
      <c r="B349" s="142"/>
      <c r="C349" s="172" t="s">
        <v>719</v>
      </c>
      <c r="D349" s="166" t="s">
        <v>26</v>
      </c>
      <c r="E349" s="166" t="s">
        <v>720</v>
      </c>
      <c r="F349" s="173" t="s">
        <v>726</v>
      </c>
      <c r="G349" s="173" t="s">
        <v>726</v>
      </c>
      <c r="H349" s="173" t="s">
        <v>726</v>
      </c>
      <c r="I349" s="173" t="s">
        <v>726</v>
      </c>
      <c r="J349" s="168">
        <v>0.9</v>
      </c>
      <c r="K349" s="169" t="str">
        <f>IFERROR(SUMIFS(#REF!,#REF!,$I349,#REF!,$R$2)/SUMIFS(#REF!,#REF!,$I349,#REF!,$R$2),"-")</f>
        <v>-</v>
      </c>
      <c r="L349" s="169" t="str">
        <f>IFERROR(SUMIFS(#REF!,#REF!,$I349,#REF!,$R$7)/SUMIFS(#REF!,#REF!,$I349,#REF!,$R$7),"-")</f>
        <v>-</v>
      </c>
      <c r="M349" s="170" t="str">
        <f>IFERROR(SUMIFS(#REF!,#REF!,$I349,#REF!,$R$3)/SUMIFS(#REF!,#REF!,$I349,#REF!,$R$3),"-")</f>
        <v>-</v>
      </c>
      <c r="N349" s="170" t="str">
        <f>IFERROR(SUMIFS(#REF!,#REF!,$I349,#REF!,"&lt;="&amp;$R$2,#REF!,"&gt;="&amp;$S$2)/SUMIFS(#REF!,#REF!,$I349,#REF!,"&lt;="&amp;$R$2,#REF!,"&gt;="&amp;$S$2),"-")</f>
        <v>-</v>
      </c>
      <c r="O349" s="142"/>
      <c r="P349" s="140"/>
    </row>
    <row r="350" spans="1:16">
      <c r="A350" s="138"/>
      <c r="B350" s="142"/>
      <c r="C350" s="172" t="s">
        <v>719</v>
      </c>
      <c r="D350" s="166" t="s">
        <v>26</v>
      </c>
      <c r="E350" s="166" t="s">
        <v>720</v>
      </c>
      <c r="F350" s="173" t="s">
        <v>728</v>
      </c>
      <c r="G350" s="173" t="s">
        <v>728</v>
      </c>
      <c r="H350" s="173" t="s">
        <v>728</v>
      </c>
      <c r="I350" s="173" t="s">
        <v>728</v>
      </c>
      <c r="J350" s="168">
        <v>0.9</v>
      </c>
      <c r="K350" s="169" t="str">
        <f>IFERROR(SUMIFS(#REF!,#REF!,$I350,#REF!,$R$2)/SUMIFS(#REF!,#REF!,$I350,#REF!,$R$2),"-")</f>
        <v>-</v>
      </c>
      <c r="L350" s="169" t="str">
        <f>IFERROR(SUMIFS(#REF!,#REF!,$I350,#REF!,$R$7)/SUMIFS(#REF!,#REF!,$I350,#REF!,$R$7),"-")</f>
        <v>-</v>
      </c>
      <c r="M350" s="170" t="str">
        <f>IFERROR(SUMIFS(#REF!,#REF!,$I350,#REF!,$R$3)/SUMIFS(#REF!,#REF!,$I350,#REF!,$R$3),"-")</f>
        <v>-</v>
      </c>
      <c r="N350" s="170" t="str">
        <f>IFERROR(SUMIFS(#REF!,#REF!,$I350,#REF!,"&lt;="&amp;$R$2,#REF!,"&gt;="&amp;$S$2)/SUMIFS(#REF!,#REF!,$I350,#REF!,"&lt;="&amp;$R$2,#REF!,"&gt;="&amp;$S$2),"-")</f>
        <v>-</v>
      </c>
      <c r="O350" s="142"/>
      <c r="P350" s="140"/>
    </row>
    <row r="351" spans="1:16">
      <c r="A351" s="138"/>
      <c r="B351" s="142"/>
      <c r="C351" s="172" t="s">
        <v>719</v>
      </c>
      <c r="D351" s="166" t="s">
        <v>26</v>
      </c>
      <c r="E351" s="166" t="s">
        <v>720</v>
      </c>
      <c r="F351" s="173" t="s">
        <v>729</v>
      </c>
      <c r="G351" s="173" t="s">
        <v>729</v>
      </c>
      <c r="H351" s="173" t="s">
        <v>729</v>
      </c>
      <c r="I351" s="173" t="s">
        <v>729</v>
      </c>
      <c r="J351" s="168">
        <v>0.9</v>
      </c>
      <c r="K351" s="169" t="str">
        <f>IFERROR(SUMIFS(#REF!,#REF!,$I351,#REF!,$R$2)/SUMIFS(#REF!,#REF!,$I351,#REF!,$R$2),"-")</f>
        <v>-</v>
      </c>
      <c r="L351" s="169" t="str">
        <f>IFERROR(SUMIFS(#REF!,#REF!,$I351,#REF!,$R$7)/SUMIFS(#REF!,#REF!,$I351,#REF!,$R$7),"-")</f>
        <v>-</v>
      </c>
      <c r="M351" s="170" t="str">
        <f>IFERROR(SUMIFS(#REF!,#REF!,$I351,#REF!,$R$3)/SUMIFS(#REF!,#REF!,$I351,#REF!,$R$3),"-")</f>
        <v>-</v>
      </c>
      <c r="N351" s="170" t="str">
        <f>IFERROR(SUMIFS(#REF!,#REF!,$I351,#REF!,"&lt;="&amp;$R$2,#REF!,"&gt;="&amp;$S$2)/SUMIFS(#REF!,#REF!,$I351,#REF!,"&lt;="&amp;$R$2,#REF!,"&gt;="&amp;$S$2),"-")</f>
        <v>-</v>
      </c>
      <c r="O351" s="142"/>
      <c r="P351" s="140"/>
    </row>
    <row r="352" spans="1:16">
      <c r="A352" s="138"/>
      <c r="B352" s="142"/>
      <c r="C352" s="172" t="s">
        <v>719</v>
      </c>
      <c r="D352" s="166" t="s">
        <v>26</v>
      </c>
      <c r="E352" s="166" t="s">
        <v>720</v>
      </c>
      <c r="F352" s="173" t="s">
        <v>730</v>
      </c>
      <c r="G352" s="173" t="s">
        <v>730</v>
      </c>
      <c r="H352" s="173" t="s">
        <v>730</v>
      </c>
      <c r="I352" s="173" t="s">
        <v>730</v>
      </c>
      <c r="J352" s="168">
        <v>0.9</v>
      </c>
      <c r="K352" s="169" t="str">
        <f>IFERROR(SUMIFS(#REF!,#REF!,$I352,#REF!,$R$2)/SUMIFS(#REF!,#REF!,$I352,#REF!,$R$2),"-")</f>
        <v>-</v>
      </c>
      <c r="L352" s="169" t="str">
        <f>IFERROR(SUMIFS(#REF!,#REF!,$I352,#REF!,$R$7)/SUMIFS(#REF!,#REF!,$I352,#REF!,$R$7),"-")</f>
        <v>-</v>
      </c>
      <c r="M352" s="170" t="str">
        <f>IFERROR(SUMIFS(#REF!,#REF!,$I352,#REF!,$R$3)/SUMIFS(#REF!,#REF!,$I352,#REF!,$R$3),"-")</f>
        <v>-</v>
      </c>
      <c r="N352" s="170" t="str">
        <f>IFERROR(SUMIFS(#REF!,#REF!,$I352,#REF!,"&lt;="&amp;$R$2,#REF!,"&gt;="&amp;$S$2)/SUMIFS(#REF!,#REF!,$I352,#REF!,"&lt;="&amp;$R$2,#REF!,"&gt;="&amp;$S$2),"-")</f>
        <v>-</v>
      </c>
      <c r="O352" s="142"/>
      <c r="P352" s="140"/>
    </row>
    <row r="353" spans="1:16">
      <c r="A353" s="138"/>
      <c r="B353" s="142"/>
      <c r="C353" s="172" t="s">
        <v>719</v>
      </c>
      <c r="D353" s="166" t="s">
        <v>26</v>
      </c>
      <c r="E353" s="166" t="s">
        <v>720</v>
      </c>
      <c r="F353" s="179" t="s">
        <v>731</v>
      </c>
      <c r="G353" s="179" t="s">
        <v>731</v>
      </c>
      <c r="H353" s="179" t="s">
        <v>731</v>
      </c>
      <c r="I353" s="179" t="s">
        <v>731</v>
      </c>
      <c r="J353" s="168">
        <v>0.9</v>
      </c>
      <c r="K353" s="169" t="str">
        <f>IFERROR(SUMIFS(#REF!,#REF!,$I353,#REF!,$R$2)/SUMIFS(#REF!,#REF!,$I353,#REF!,$R$2),"-")</f>
        <v>-</v>
      </c>
      <c r="L353" s="169" t="str">
        <f>IFERROR(SUMIFS(#REF!,#REF!,$I353,#REF!,$R$7)/SUMIFS(#REF!,#REF!,$I353,#REF!,$R$7),"-")</f>
        <v>-</v>
      </c>
      <c r="M353" s="170" t="str">
        <f>IFERROR(SUMIFS(#REF!,#REF!,$I353,#REF!,$R$3)/SUMIFS(#REF!,#REF!,$I353,#REF!,$R$3),"-")</f>
        <v>-</v>
      </c>
      <c r="N353" s="170" t="str">
        <f>IFERROR(SUMIFS(#REF!,#REF!,$I353,#REF!,"&lt;="&amp;$R$2,#REF!,"&gt;="&amp;$S$2)/SUMIFS(#REF!,#REF!,$I353,#REF!,"&lt;="&amp;$R$2,#REF!,"&gt;="&amp;$S$2),"-")</f>
        <v>-</v>
      </c>
      <c r="O353" s="142"/>
      <c r="P353" s="140"/>
    </row>
    <row r="354" spans="1:16">
      <c r="A354" s="138"/>
      <c r="B354" s="142"/>
      <c r="C354" s="172" t="s">
        <v>719</v>
      </c>
      <c r="D354" s="166" t="s">
        <v>26</v>
      </c>
      <c r="E354" s="166" t="s">
        <v>720</v>
      </c>
      <c r="F354" s="173" t="s">
        <v>733</v>
      </c>
      <c r="G354" s="173" t="s">
        <v>733</v>
      </c>
      <c r="H354" s="173" t="s">
        <v>733</v>
      </c>
      <c r="I354" s="173" t="s">
        <v>733</v>
      </c>
      <c r="J354" s="168">
        <v>0.9</v>
      </c>
      <c r="K354" s="169" t="str">
        <f>IFERROR(SUMIFS(#REF!,#REF!,$I354,#REF!,$R$2)/SUMIFS(#REF!,#REF!,$I354,#REF!,$R$2),"-")</f>
        <v>-</v>
      </c>
      <c r="L354" s="169" t="str">
        <f>IFERROR(SUMIFS(#REF!,#REF!,$I354,#REF!,$R$7)/SUMIFS(#REF!,#REF!,$I354,#REF!,$R$7),"-")</f>
        <v>-</v>
      </c>
      <c r="M354" s="170" t="str">
        <f>IFERROR(SUMIFS(#REF!,#REF!,$I354,#REF!,$R$3)/SUMIFS(#REF!,#REF!,$I354,#REF!,$R$3),"-")</f>
        <v>-</v>
      </c>
      <c r="N354" s="170" t="str">
        <f>IFERROR(SUMIFS(#REF!,#REF!,$I354,#REF!,"&lt;="&amp;$R$2,#REF!,"&gt;="&amp;$S$2)/SUMIFS(#REF!,#REF!,$I354,#REF!,"&lt;="&amp;$R$2,#REF!,"&gt;="&amp;$S$2),"-")</f>
        <v>-</v>
      </c>
      <c r="O354" s="142"/>
      <c r="P354" s="140"/>
    </row>
    <row r="355" spans="1:16">
      <c r="A355" s="138"/>
      <c r="B355" s="142"/>
      <c r="C355" s="172" t="s">
        <v>719</v>
      </c>
      <c r="D355" s="166" t="s">
        <v>26</v>
      </c>
      <c r="E355" s="166" t="s">
        <v>720</v>
      </c>
      <c r="F355" s="173" t="s">
        <v>735</v>
      </c>
      <c r="G355" s="173" t="s">
        <v>735</v>
      </c>
      <c r="H355" s="173" t="s">
        <v>735</v>
      </c>
      <c r="I355" s="173" t="s">
        <v>735</v>
      </c>
      <c r="J355" s="168">
        <v>0.9</v>
      </c>
      <c r="K355" s="169" t="str">
        <f>IFERROR(SUMIFS(#REF!,#REF!,$I355,#REF!,$R$2)/SUMIFS(#REF!,#REF!,$I355,#REF!,$R$2),"-")</f>
        <v>-</v>
      </c>
      <c r="L355" s="169" t="str">
        <f>IFERROR(SUMIFS(#REF!,#REF!,$I355,#REF!,$R$7)/SUMIFS(#REF!,#REF!,$I355,#REF!,$R$7),"-")</f>
        <v>-</v>
      </c>
      <c r="M355" s="170" t="str">
        <f>IFERROR(SUMIFS(#REF!,#REF!,$I355,#REF!,$R$3)/SUMIFS(#REF!,#REF!,$I355,#REF!,$R$3),"-")</f>
        <v>-</v>
      </c>
      <c r="N355" s="170" t="str">
        <f>IFERROR(SUMIFS(#REF!,#REF!,$I355,#REF!,"&lt;="&amp;$R$2,#REF!,"&gt;="&amp;$S$2)/SUMIFS(#REF!,#REF!,$I355,#REF!,"&lt;="&amp;$R$2,#REF!,"&gt;="&amp;$S$2),"-")</f>
        <v>-</v>
      </c>
      <c r="O355" s="142"/>
      <c r="P355" s="140"/>
    </row>
    <row r="356" spans="1:16">
      <c r="A356" s="138"/>
      <c r="B356" s="142"/>
      <c r="C356" s="172" t="s">
        <v>719</v>
      </c>
      <c r="D356" s="166" t="s">
        <v>26</v>
      </c>
      <c r="E356" s="166" t="s">
        <v>720</v>
      </c>
      <c r="F356" s="173" t="s">
        <v>736</v>
      </c>
      <c r="G356" s="173" t="s">
        <v>736</v>
      </c>
      <c r="H356" s="173" t="s">
        <v>736</v>
      </c>
      <c r="I356" s="173" t="s">
        <v>736</v>
      </c>
      <c r="J356" s="168">
        <v>0.9</v>
      </c>
      <c r="K356" s="169" t="str">
        <f>IFERROR(SUMIFS(#REF!,#REF!,$I356,#REF!,$R$2)/SUMIFS(#REF!,#REF!,$I356,#REF!,$R$2),"-")</f>
        <v>-</v>
      </c>
      <c r="L356" s="169" t="str">
        <f>IFERROR(SUMIFS(#REF!,#REF!,$I356,#REF!,$R$7)/SUMIFS(#REF!,#REF!,$I356,#REF!,$R$7),"-")</f>
        <v>-</v>
      </c>
      <c r="M356" s="170" t="str">
        <f>IFERROR(SUMIFS(#REF!,#REF!,$I356,#REF!,$R$3)/SUMIFS(#REF!,#REF!,$I356,#REF!,$R$3),"-")</f>
        <v>-</v>
      </c>
      <c r="N356" s="170" t="str">
        <f>IFERROR(SUMIFS(#REF!,#REF!,$I356,#REF!,"&lt;="&amp;$R$2,#REF!,"&gt;="&amp;$S$2)/SUMIFS(#REF!,#REF!,$I356,#REF!,"&lt;="&amp;$R$2,#REF!,"&gt;="&amp;$S$2),"-")</f>
        <v>-</v>
      </c>
      <c r="O356" s="142"/>
      <c r="P356" s="140"/>
    </row>
    <row r="357" spans="1:16">
      <c r="A357" s="138"/>
      <c r="B357" s="142"/>
      <c r="C357" s="172" t="s">
        <v>719</v>
      </c>
      <c r="D357" s="166" t="s">
        <v>26</v>
      </c>
      <c r="E357" s="166" t="s">
        <v>720</v>
      </c>
      <c r="F357" s="173" t="s">
        <v>738</v>
      </c>
      <c r="G357" s="173" t="s">
        <v>738</v>
      </c>
      <c r="H357" s="173" t="s">
        <v>738</v>
      </c>
      <c r="I357" s="173" t="s">
        <v>738</v>
      </c>
      <c r="J357" s="168">
        <v>0.9</v>
      </c>
      <c r="K357" s="169" t="str">
        <f>IFERROR(SUMIFS(#REF!,#REF!,$I357,#REF!,$R$2)/SUMIFS(#REF!,#REF!,$I357,#REF!,$R$2),"-")</f>
        <v>-</v>
      </c>
      <c r="L357" s="169" t="str">
        <f>IFERROR(SUMIFS(#REF!,#REF!,$I357,#REF!,$R$7)/SUMIFS(#REF!,#REF!,$I357,#REF!,$R$7),"-")</f>
        <v>-</v>
      </c>
      <c r="M357" s="170" t="str">
        <f>IFERROR(SUMIFS(#REF!,#REF!,$I357,#REF!,$R$3)/SUMIFS(#REF!,#REF!,$I357,#REF!,$R$3),"-")</f>
        <v>-</v>
      </c>
      <c r="N357" s="170" t="str">
        <f>IFERROR(SUMIFS(#REF!,#REF!,$I357,#REF!,"&lt;="&amp;$R$2,#REF!,"&gt;="&amp;$S$2)/SUMIFS(#REF!,#REF!,$I357,#REF!,"&lt;="&amp;$R$2,#REF!,"&gt;="&amp;$S$2),"-")</f>
        <v>-</v>
      </c>
      <c r="O357" s="142"/>
      <c r="P357" s="140"/>
    </row>
    <row r="358" spans="1:16">
      <c r="A358" s="138"/>
      <c r="B358" s="142"/>
      <c r="C358" s="172" t="s">
        <v>719</v>
      </c>
      <c r="D358" s="166" t="s">
        <v>26</v>
      </c>
      <c r="E358" s="166" t="s">
        <v>720</v>
      </c>
      <c r="F358" s="173" t="s">
        <v>739</v>
      </c>
      <c r="G358" s="173" t="s">
        <v>739</v>
      </c>
      <c r="H358" s="173" t="s">
        <v>739</v>
      </c>
      <c r="I358" s="173" t="s">
        <v>739</v>
      </c>
      <c r="J358" s="168">
        <v>0.9</v>
      </c>
      <c r="K358" s="169" t="str">
        <f>IFERROR(SUMIFS(#REF!,#REF!,$I358,#REF!,$R$2)/SUMIFS(#REF!,#REF!,$I358,#REF!,$R$2),"-")</f>
        <v>-</v>
      </c>
      <c r="L358" s="169" t="str">
        <f>IFERROR(SUMIFS(#REF!,#REF!,$I358,#REF!,$R$7)/SUMIFS(#REF!,#REF!,$I358,#REF!,$R$7),"-")</f>
        <v>-</v>
      </c>
      <c r="M358" s="170" t="str">
        <f>IFERROR(SUMIFS(#REF!,#REF!,$I358,#REF!,$R$3)/SUMIFS(#REF!,#REF!,$I358,#REF!,$R$3),"-")</f>
        <v>-</v>
      </c>
      <c r="N358" s="170" t="str">
        <f>IFERROR(SUMIFS(#REF!,#REF!,$I358,#REF!,"&lt;="&amp;$R$2,#REF!,"&gt;="&amp;$S$2)/SUMIFS(#REF!,#REF!,$I358,#REF!,"&lt;="&amp;$R$2,#REF!,"&gt;="&amp;$S$2),"-")</f>
        <v>-</v>
      </c>
      <c r="O358" s="142"/>
      <c r="P358" s="140"/>
    </row>
    <row r="359" spans="1:16">
      <c r="A359" s="138"/>
      <c r="B359" s="142"/>
      <c r="C359" s="172" t="s">
        <v>719</v>
      </c>
      <c r="D359" s="166" t="s">
        <v>26</v>
      </c>
      <c r="E359" s="166" t="s">
        <v>720</v>
      </c>
      <c r="F359" s="173" t="s">
        <v>741</v>
      </c>
      <c r="G359" s="173" t="s">
        <v>741</v>
      </c>
      <c r="H359" s="173" t="s">
        <v>741</v>
      </c>
      <c r="I359" s="173" t="s">
        <v>741</v>
      </c>
      <c r="J359" s="168">
        <v>0.9</v>
      </c>
      <c r="K359" s="169" t="str">
        <f>IFERROR(SUMIFS(#REF!,#REF!,$I359,#REF!,$R$2)/SUMIFS(#REF!,#REF!,$I359,#REF!,$R$2),"-")</f>
        <v>-</v>
      </c>
      <c r="L359" s="169" t="str">
        <f>IFERROR(SUMIFS(#REF!,#REF!,$I359,#REF!,$R$7)/SUMIFS(#REF!,#REF!,$I359,#REF!,$R$7),"-")</f>
        <v>-</v>
      </c>
      <c r="M359" s="170" t="str">
        <f>IFERROR(SUMIFS(#REF!,#REF!,$I359,#REF!,$R$3)/SUMIFS(#REF!,#REF!,$I359,#REF!,$R$3),"-")</f>
        <v>-</v>
      </c>
      <c r="N359" s="170" t="str">
        <f>IFERROR(SUMIFS(#REF!,#REF!,$I359,#REF!,"&lt;="&amp;$R$2,#REF!,"&gt;="&amp;$S$2)/SUMIFS(#REF!,#REF!,$I359,#REF!,"&lt;="&amp;$R$2,#REF!,"&gt;="&amp;$S$2),"-")</f>
        <v>-</v>
      </c>
      <c r="O359" s="142"/>
      <c r="P359" s="140"/>
    </row>
    <row r="360" spans="1:16">
      <c r="A360" s="138"/>
      <c r="B360" s="142"/>
      <c r="C360" s="172" t="s">
        <v>719</v>
      </c>
      <c r="D360" s="166" t="s">
        <v>26</v>
      </c>
      <c r="E360" s="166" t="s">
        <v>720</v>
      </c>
      <c r="F360" s="173" t="s">
        <v>743</v>
      </c>
      <c r="G360" s="173" t="s">
        <v>743</v>
      </c>
      <c r="H360" s="173" t="s">
        <v>743</v>
      </c>
      <c r="I360" s="173" t="s">
        <v>743</v>
      </c>
      <c r="J360" s="168">
        <v>0.9</v>
      </c>
      <c r="K360" s="169" t="str">
        <f>IFERROR(SUMIFS(#REF!,#REF!,$I360,#REF!,$R$2)/SUMIFS(#REF!,#REF!,$I360,#REF!,$R$2),"-")</f>
        <v>-</v>
      </c>
      <c r="L360" s="169" t="str">
        <f>IFERROR(SUMIFS(#REF!,#REF!,$I360,#REF!,$R$7)/SUMIFS(#REF!,#REF!,$I360,#REF!,$R$7),"-")</f>
        <v>-</v>
      </c>
      <c r="M360" s="170" t="str">
        <f>IFERROR(SUMIFS(#REF!,#REF!,$I360,#REF!,$R$3)/SUMIFS(#REF!,#REF!,$I360,#REF!,$R$3),"-")</f>
        <v>-</v>
      </c>
      <c r="N360" s="170" t="str">
        <f>IFERROR(SUMIFS(#REF!,#REF!,$I360,#REF!,"&lt;="&amp;$R$2,#REF!,"&gt;="&amp;$S$2)/SUMIFS(#REF!,#REF!,$I360,#REF!,"&lt;="&amp;$R$2,#REF!,"&gt;="&amp;$S$2),"-")</f>
        <v>-</v>
      </c>
      <c r="O360" s="142"/>
      <c r="P360" s="140"/>
    </row>
    <row r="361" spans="1:16">
      <c r="A361" s="138"/>
      <c r="B361" s="142"/>
      <c r="C361" s="172" t="s">
        <v>719</v>
      </c>
      <c r="D361" s="166" t="s">
        <v>26</v>
      </c>
      <c r="E361" s="166" t="s">
        <v>720</v>
      </c>
      <c r="F361" s="173" t="s">
        <v>745</v>
      </c>
      <c r="G361" s="173" t="s">
        <v>745</v>
      </c>
      <c r="H361" s="173" t="s">
        <v>745</v>
      </c>
      <c r="I361" s="173" t="s">
        <v>745</v>
      </c>
      <c r="J361" s="168">
        <v>0.9</v>
      </c>
      <c r="K361" s="169" t="str">
        <f>IFERROR(SUMIFS(#REF!,#REF!,$I361,#REF!,$R$2)/SUMIFS(#REF!,#REF!,$I361,#REF!,$R$2),"-")</f>
        <v>-</v>
      </c>
      <c r="L361" s="169" t="str">
        <f>IFERROR(SUMIFS(#REF!,#REF!,$I361,#REF!,$R$7)/SUMIFS(#REF!,#REF!,$I361,#REF!,$R$7),"-")</f>
        <v>-</v>
      </c>
      <c r="M361" s="170" t="str">
        <f>IFERROR(SUMIFS(#REF!,#REF!,$I361,#REF!,$R$3)/SUMIFS(#REF!,#REF!,$I361,#REF!,$R$3),"-")</f>
        <v>-</v>
      </c>
      <c r="N361" s="170" t="str">
        <f>IFERROR(SUMIFS(#REF!,#REF!,$I361,#REF!,"&lt;="&amp;$R$2,#REF!,"&gt;="&amp;$S$2)/SUMIFS(#REF!,#REF!,$I361,#REF!,"&lt;="&amp;$R$2,#REF!,"&gt;="&amp;$S$2),"-")</f>
        <v>-</v>
      </c>
      <c r="O361" s="142"/>
      <c r="P361" s="140"/>
    </row>
    <row r="362" spans="1:16">
      <c r="A362" s="138"/>
      <c r="B362" s="142"/>
      <c r="C362" s="172" t="s">
        <v>719</v>
      </c>
      <c r="D362" s="166" t="s">
        <v>26</v>
      </c>
      <c r="E362" s="166" t="s">
        <v>720</v>
      </c>
      <c r="F362" s="173" t="s">
        <v>747</v>
      </c>
      <c r="G362" s="173" t="s">
        <v>747</v>
      </c>
      <c r="H362" s="173" t="s">
        <v>747</v>
      </c>
      <c r="I362" s="173" t="s">
        <v>747</v>
      </c>
      <c r="J362" s="168">
        <v>0.9</v>
      </c>
      <c r="K362" s="169" t="str">
        <f>IFERROR(SUMIFS(#REF!,#REF!,$I362,#REF!,$R$2)/SUMIFS(#REF!,#REF!,$I362,#REF!,$R$2),"-")</f>
        <v>-</v>
      </c>
      <c r="L362" s="169" t="str">
        <f>IFERROR(SUMIFS(#REF!,#REF!,$I362,#REF!,$R$7)/SUMIFS(#REF!,#REF!,$I362,#REF!,$R$7),"-")</f>
        <v>-</v>
      </c>
      <c r="M362" s="170" t="str">
        <f>IFERROR(SUMIFS(#REF!,#REF!,$I362,#REF!,$R$3)/SUMIFS(#REF!,#REF!,$I362,#REF!,$R$3),"-")</f>
        <v>-</v>
      </c>
      <c r="N362" s="170" t="str">
        <f>IFERROR(SUMIFS(#REF!,#REF!,$I362,#REF!,"&lt;="&amp;$R$2,#REF!,"&gt;="&amp;$S$2)/SUMIFS(#REF!,#REF!,$I362,#REF!,"&lt;="&amp;$R$2,#REF!,"&gt;="&amp;$S$2),"-")</f>
        <v>-</v>
      </c>
      <c r="O362" s="142"/>
      <c r="P362" s="140"/>
    </row>
    <row r="363" spans="1:16">
      <c r="A363" s="138"/>
      <c r="B363" s="142"/>
      <c r="C363" s="172" t="s">
        <v>719</v>
      </c>
      <c r="D363" s="166" t="s">
        <v>26</v>
      </c>
      <c r="E363" s="166" t="s">
        <v>720</v>
      </c>
      <c r="F363" s="173" t="s">
        <v>749</v>
      </c>
      <c r="G363" s="173" t="s">
        <v>749</v>
      </c>
      <c r="H363" s="173" t="s">
        <v>749</v>
      </c>
      <c r="I363" s="173" t="s">
        <v>749</v>
      </c>
      <c r="J363" s="168">
        <v>0.9</v>
      </c>
      <c r="K363" s="169" t="str">
        <f>IFERROR(SUMIFS(#REF!,#REF!,$I363,#REF!,$R$2)/SUMIFS(#REF!,#REF!,$I363,#REF!,$R$2),"-")</f>
        <v>-</v>
      </c>
      <c r="L363" s="169" t="str">
        <f>IFERROR(SUMIFS(#REF!,#REF!,$I363,#REF!,$R$7)/SUMIFS(#REF!,#REF!,$I363,#REF!,$R$7),"-")</f>
        <v>-</v>
      </c>
      <c r="M363" s="170" t="str">
        <f>IFERROR(SUMIFS(#REF!,#REF!,$I363,#REF!,$R$3)/SUMIFS(#REF!,#REF!,$I363,#REF!,$R$3),"-")</f>
        <v>-</v>
      </c>
      <c r="N363" s="170" t="str">
        <f>IFERROR(SUMIFS(#REF!,#REF!,$I363,#REF!,"&lt;="&amp;$R$2,#REF!,"&gt;="&amp;$S$2)/SUMIFS(#REF!,#REF!,$I363,#REF!,"&lt;="&amp;$R$2,#REF!,"&gt;="&amp;$S$2),"-")</f>
        <v>-</v>
      </c>
      <c r="O363" s="142"/>
      <c r="P363" s="140"/>
    </row>
    <row r="364" spans="1:16">
      <c r="A364" s="138"/>
      <c r="B364" s="142"/>
      <c r="C364" s="172" t="s">
        <v>719</v>
      </c>
      <c r="D364" s="166" t="s">
        <v>26</v>
      </c>
      <c r="E364" s="166" t="s">
        <v>720</v>
      </c>
      <c r="F364" s="173" t="s">
        <v>751</v>
      </c>
      <c r="G364" s="173" t="s">
        <v>751</v>
      </c>
      <c r="H364" s="173" t="s">
        <v>751</v>
      </c>
      <c r="I364" s="173" t="s">
        <v>751</v>
      </c>
      <c r="J364" s="168">
        <v>0.9</v>
      </c>
      <c r="K364" s="169" t="str">
        <f>IFERROR(SUMIFS(#REF!,#REF!,$I364,#REF!,$R$2)/SUMIFS(#REF!,#REF!,$I364,#REF!,$R$2),"-")</f>
        <v>-</v>
      </c>
      <c r="L364" s="169" t="str">
        <f>IFERROR(SUMIFS(#REF!,#REF!,$I364,#REF!,$R$7)/SUMIFS(#REF!,#REF!,$I364,#REF!,$R$7),"-")</f>
        <v>-</v>
      </c>
      <c r="M364" s="170" t="str">
        <f>IFERROR(SUMIFS(#REF!,#REF!,$I364,#REF!,$R$3)/SUMIFS(#REF!,#REF!,$I364,#REF!,$R$3),"-")</f>
        <v>-</v>
      </c>
      <c r="N364" s="170" t="str">
        <f>IFERROR(SUMIFS(#REF!,#REF!,$I364,#REF!,"&lt;="&amp;$R$2,#REF!,"&gt;="&amp;$S$2)/SUMIFS(#REF!,#REF!,$I364,#REF!,"&lt;="&amp;$R$2,#REF!,"&gt;="&amp;$S$2),"-")</f>
        <v>-</v>
      </c>
      <c r="O364" s="142"/>
      <c r="P364" s="140"/>
    </row>
    <row r="365" spans="1:16">
      <c r="A365" s="138"/>
      <c r="B365" s="142"/>
      <c r="C365" s="172" t="s">
        <v>719</v>
      </c>
      <c r="D365" s="166" t="s">
        <v>26</v>
      </c>
      <c r="E365" s="166" t="s">
        <v>720</v>
      </c>
      <c r="F365" s="173" t="s">
        <v>753</v>
      </c>
      <c r="G365" s="173" t="s">
        <v>753</v>
      </c>
      <c r="H365" s="173" t="s">
        <v>753</v>
      </c>
      <c r="I365" s="173" t="s">
        <v>753</v>
      </c>
      <c r="J365" s="168">
        <v>0.9</v>
      </c>
      <c r="K365" s="169" t="str">
        <f>IFERROR(SUMIFS(#REF!,#REF!,$I365,#REF!,$R$2)/SUMIFS(#REF!,#REF!,$I365,#REF!,$R$2),"-")</f>
        <v>-</v>
      </c>
      <c r="L365" s="169" t="str">
        <f>IFERROR(SUMIFS(#REF!,#REF!,$I365,#REF!,$R$7)/SUMIFS(#REF!,#REF!,$I365,#REF!,$R$7),"-")</f>
        <v>-</v>
      </c>
      <c r="M365" s="170" t="str">
        <f>IFERROR(SUMIFS(#REF!,#REF!,$I365,#REF!,$R$3)/SUMIFS(#REF!,#REF!,$I365,#REF!,$R$3),"-")</f>
        <v>-</v>
      </c>
      <c r="N365" s="170" t="str">
        <f>IFERROR(SUMIFS(#REF!,#REF!,$I365,#REF!,"&lt;="&amp;$R$2,#REF!,"&gt;="&amp;$S$2)/SUMIFS(#REF!,#REF!,$I365,#REF!,"&lt;="&amp;$R$2,#REF!,"&gt;="&amp;$S$2),"-")</f>
        <v>-</v>
      </c>
      <c r="O365" s="142"/>
      <c r="P365" s="140"/>
    </row>
    <row r="366" spans="1:16">
      <c r="A366" s="138"/>
      <c r="B366" s="142"/>
      <c r="C366" s="172" t="s">
        <v>719</v>
      </c>
      <c r="D366" s="166" t="s">
        <v>26</v>
      </c>
      <c r="E366" s="166" t="s">
        <v>720</v>
      </c>
      <c r="F366" s="173" t="s">
        <v>754</v>
      </c>
      <c r="G366" s="173" t="s">
        <v>754</v>
      </c>
      <c r="H366" s="173" t="s">
        <v>754</v>
      </c>
      <c r="I366" s="173" t="s">
        <v>754</v>
      </c>
      <c r="J366" s="168">
        <v>0.9</v>
      </c>
      <c r="K366" s="169" t="str">
        <f>IFERROR(SUMIFS(#REF!,#REF!,$I366,#REF!,$R$2)/SUMIFS(#REF!,#REF!,$I366,#REF!,$R$2),"-")</f>
        <v>-</v>
      </c>
      <c r="L366" s="169" t="str">
        <f>IFERROR(SUMIFS(#REF!,#REF!,$I366,#REF!,$R$7)/SUMIFS(#REF!,#REF!,$I366,#REF!,$R$7),"-")</f>
        <v>-</v>
      </c>
      <c r="M366" s="170" t="str">
        <f>IFERROR(SUMIFS(#REF!,#REF!,$I366,#REF!,$R$3)/SUMIFS(#REF!,#REF!,$I366,#REF!,$R$3),"-")</f>
        <v>-</v>
      </c>
      <c r="N366" s="170" t="str">
        <f>IFERROR(SUMIFS(#REF!,#REF!,$I366,#REF!,"&lt;="&amp;$R$2,#REF!,"&gt;="&amp;$S$2)/SUMIFS(#REF!,#REF!,$I366,#REF!,"&lt;="&amp;$R$2,#REF!,"&gt;="&amp;$S$2),"-")</f>
        <v>-</v>
      </c>
      <c r="O366" s="142"/>
      <c r="P366" s="140"/>
    </row>
    <row r="367" spans="1:16">
      <c r="A367" s="138"/>
      <c r="B367" s="142"/>
      <c r="C367" s="172" t="s">
        <v>719</v>
      </c>
      <c r="D367" s="166" t="s">
        <v>26</v>
      </c>
      <c r="E367" s="166" t="s">
        <v>720</v>
      </c>
      <c r="F367" s="173" t="s">
        <v>755</v>
      </c>
      <c r="G367" s="173" t="s">
        <v>755</v>
      </c>
      <c r="H367" s="173" t="s">
        <v>755</v>
      </c>
      <c r="I367" s="173" t="s">
        <v>755</v>
      </c>
      <c r="J367" s="168">
        <v>0.9</v>
      </c>
      <c r="K367" s="169" t="str">
        <f>IFERROR(SUMIFS(#REF!,#REF!,$I367,#REF!,$R$2)/SUMIFS(#REF!,#REF!,$I367,#REF!,$R$2),"-")</f>
        <v>-</v>
      </c>
      <c r="L367" s="169" t="str">
        <f>IFERROR(SUMIFS(#REF!,#REF!,$I367,#REF!,$R$7)/SUMIFS(#REF!,#REF!,$I367,#REF!,$R$7),"-")</f>
        <v>-</v>
      </c>
      <c r="M367" s="170" t="str">
        <f>IFERROR(SUMIFS(#REF!,#REF!,$I367,#REF!,$R$3)/SUMIFS(#REF!,#REF!,$I367,#REF!,$R$3),"-")</f>
        <v>-</v>
      </c>
      <c r="N367" s="170" t="str">
        <f>IFERROR(SUMIFS(#REF!,#REF!,$I367,#REF!,"&lt;="&amp;$R$2,#REF!,"&gt;="&amp;$S$2)/SUMIFS(#REF!,#REF!,$I367,#REF!,"&lt;="&amp;$R$2,#REF!,"&gt;="&amp;$S$2),"-")</f>
        <v>-</v>
      </c>
      <c r="O367" s="142"/>
      <c r="P367" s="140"/>
    </row>
    <row r="368" spans="1:16">
      <c r="A368" s="138"/>
      <c r="B368" s="142"/>
      <c r="C368" s="172" t="s">
        <v>719</v>
      </c>
      <c r="D368" s="166" t="s">
        <v>26</v>
      </c>
      <c r="E368" s="166" t="s">
        <v>720</v>
      </c>
      <c r="F368" s="173" t="s">
        <v>756</v>
      </c>
      <c r="G368" s="173" t="s">
        <v>756</v>
      </c>
      <c r="H368" s="173" t="s">
        <v>756</v>
      </c>
      <c r="I368" s="173" t="s">
        <v>756</v>
      </c>
      <c r="J368" s="168">
        <v>0.9</v>
      </c>
      <c r="K368" s="169" t="str">
        <f>IFERROR(SUMIFS(#REF!,#REF!,$I368,#REF!,$R$2)/SUMIFS(#REF!,#REF!,$I368,#REF!,$R$2),"-")</f>
        <v>-</v>
      </c>
      <c r="L368" s="169" t="str">
        <f>IFERROR(SUMIFS(#REF!,#REF!,$I368,#REF!,$R$7)/SUMIFS(#REF!,#REF!,$I368,#REF!,$R$7),"-")</f>
        <v>-</v>
      </c>
      <c r="M368" s="170" t="str">
        <f>IFERROR(SUMIFS(#REF!,#REF!,$I368,#REF!,$R$3)/SUMIFS(#REF!,#REF!,$I368,#REF!,$R$3),"-")</f>
        <v>-</v>
      </c>
      <c r="N368" s="170" t="str">
        <f>IFERROR(SUMIFS(#REF!,#REF!,$I368,#REF!,"&lt;="&amp;$R$2,#REF!,"&gt;="&amp;$S$2)/SUMIFS(#REF!,#REF!,$I368,#REF!,"&lt;="&amp;$R$2,#REF!,"&gt;="&amp;$S$2),"-")</f>
        <v>-</v>
      </c>
      <c r="O368" s="142"/>
      <c r="P368" s="140"/>
    </row>
    <row r="369" spans="1:16">
      <c r="A369" s="138"/>
      <c r="B369" s="142"/>
      <c r="C369" s="172" t="s">
        <v>719</v>
      </c>
      <c r="D369" s="166" t="s">
        <v>26</v>
      </c>
      <c r="E369" s="166" t="s">
        <v>720</v>
      </c>
      <c r="F369" s="173" t="s">
        <v>757</v>
      </c>
      <c r="G369" s="173" t="s">
        <v>757</v>
      </c>
      <c r="H369" s="173" t="s">
        <v>757</v>
      </c>
      <c r="I369" s="173" t="s">
        <v>757</v>
      </c>
      <c r="J369" s="168">
        <v>0.9</v>
      </c>
      <c r="K369" s="169" t="str">
        <f>IFERROR(SUMIFS(#REF!,#REF!,$I369,#REF!,$R$2)/SUMIFS(#REF!,#REF!,$I369,#REF!,$R$2),"-")</f>
        <v>-</v>
      </c>
      <c r="L369" s="169" t="str">
        <f>IFERROR(SUMIFS(#REF!,#REF!,$I369,#REF!,$R$7)/SUMIFS(#REF!,#REF!,$I369,#REF!,$R$7),"-")</f>
        <v>-</v>
      </c>
      <c r="M369" s="170" t="str">
        <f>IFERROR(SUMIFS(#REF!,#REF!,$I369,#REF!,$R$3)/SUMIFS(#REF!,#REF!,$I369,#REF!,$R$3),"-")</f>
        <v>-</v>
      </c>
      <c r="N369" s="170" t="str">
        <f>IFERROR(SUMIFS(#REF!,#REF!,$I369,#REF!,"&lt;="&amp;$R$2,#REF!,"&gt;="&amp;$S$2)/SUMIFS(#REF!,#REF!,$I369,#REF!,"&lt;="&amp;$R$2,#REF!,"&gt;="&amp;$S$2),"-")</f>
        <v>-</v>
      </c>
      <c r="O369" s="142"/>
      <c r="P369" s="140"/>
    </row>
    <row r="370" spans="1:16">
      <c r="A370" s="138"/>
      <c r="B370" s="142"/>
      <c r="C370" s="172" t="s">
        <v>719</v>
      </c>
      <c r="D370" s="166" t="s">
        <v>26</v>
      </c>
      <c r="E370" s="166" t="s">
        <v>720</v>
      </c>
      <c r="F370" s="173" t="s">
        <v>758</v>
      </c>
      <c r="G370" s="173" t="s">
        <v>758</v>
      </c>
      <c r="H370" s="173" t="s">
        <v>758</v>
      </c>
      <c r="I370" s="173" t="s">
        <v>758</v>
      </c>
      <c r="J370" s="168">
        <v>0.9</v>
      </c>
      <c r="K370" s="169" t="str">
        <f>IFERROR(SUMIFS(#REF!,#REF!,$I370,#REF!,$R$2)/SUMIFS(#REF!,#REF!,$I370,#REF!,$R$2),"-")</f>
        <v>-</v>
      </c>
      <c r="L370" s="169" t="str">
        <f>IFERROR(SUMIFS(#REF!,#REF!,$I370,#REF!,$R$7)/SUMIFS(#REF!,#REF!,$I370,#REF!,$R$7),"-")</f>
        <v>-</v>
      </c>
      <c r="M370" s="170" t="str">
        <f>IFERROR(SUMIFS(#REF!,#REF!,$I370,#REF!,$R$3)/SUMIFS(#REF!,#REF!,$I370,#REF!,$R$3),"-")</f>
        <v>-</v>
      </c>
      <c r="N370" s="170" t="str">
        <f>IFERROR(SUMIFS(#REF!,#REF!,$I370,#REF!,"&lt;="&amp;$R$2,#REF!,"&gt;="&amp;$S$2)/SUMIFS(#REF!,#REF!,$I370,#REF!,"&lt;="&amp;$R$2,#REF!,"&gt;="&amp;$S$2),"-")</f>
        <v>-</v>
      </c>
      <c r="O370" s="142"/>
      <c r="P370" s="140"/>
    </row>
    <row r="371" spans="1:16">
      <c r="A371" s="138"/>
      <c r="B371" s="142"/>
      <c r="C371" s="172" t="s">
        <v>719</v>
      </c>
      <c r="D371" s="166" t="s">
        <v>26</v>
      </c>
      <c r="E371" s="166" t="s">
        <v>720</v>
      </c>
      <c r="F371" s="173" t="s">
        <v>759</v>
      </c>
      <c r="G371" s="173" t="s">
        <v>759</v>
      </c>
      <c r="H371" s="173" t="s">
        <v>759</v>
      </c>
      <c r="I371" s="173" t="s">
        <v>759</v>
      </c>
      <c r="J371" s="168">
        <v>0.9</v>
      </c>
      <c r="K371" s="169" t="str">
        <f>IFERROR(SUMIFS(#REF!,#REF!,$I371,#REF!,$R$2)/SUMIFS(#REF!,#REF!,$I371,#REF!,$R$2),"-")</f>
        <v>-</v>
      </c>
      <c r="L371" s="169" t="str">
        <f>IFERROR(SUMIFS(#REF!,#REF!,$I371,#REF!,$R$7)/SUMIFS(#REF!,#REF!,$I371,#REF!,$R$7),"-")</f>
        <v>-</v>
      </c>
      <c r="M371" s="170" t="str">
        <f>IFERROR(SUMIFS(#REF!,#REF!,$I371,#REF!,$R$3)/SUMIFS(#REF!,#REF!,$I371,#REF!,$R$3),"-")</f>
        <v>-</v>
      </c>
      <c r="N371" s="170" t="str">
        <f>IFERROR(SUMIFS(#REF!,#REF!,$I371,#REF!,"&lt;="&amp;$R$2,#REF!,"&gt;="&amp;$S$2)/SUMIFS(#REF!,#REF!,$I371,#REF!,"&lt;="&amp;$R$2,#REF!,"&gt;="&amp;$S$2),"-")</f>
        <v>-</v>
      </c>
      <c r="O371" s="142"/>
      <c r="P371" s="140"/>
    </row>
    <row r="372" spans="1:16">
      <c r="A372" s="138"/>
      <c r="B372" s="142"/>
      <c r="C372" s="172" t="s">
        <v>719</v>
      </c>
      <c r="D372" s="166" t="s">
        <v>26</v>
      </c>
      <c r="E372" s="166" t="s">
        <v>720</v>
      </c>
      <c r="F372" s="173" t="s">
        <v>760</v>
      </c>
      <c r="G372" s="173" t="s">
        <v>760</v>
      </c>
      <c r="H372" s="173" t="s">
        <v>760</v>
      </c>
      <c r="I372" s="173" t="s">
        <v>760</v>
      </c>
      <c r="J372" s="168">
        <v>0.9</v>
      </c>
      <c r="K372" s="169" t="str">
        <f>IFERROR(SUMIFS(#REF!,#REF!,$I372,#REF!,$R$2)/SUMIFS(#REF!,#REF!,$I372,#REF!,$R$2),"-")</f>
        <v>-</v>
      </c>
      <c r="L372" s="169" t="str">
        <f>IFERROR(SUMIFS(#REF!,#REF!,$I372,#REF!,$R$7)/SUMIFS(#REF!,#REF!,$I372,#REF!,$R$7),"-")</f>
        <v>-</v>
      </c>
      <c r="M372" s="170" t="str">
        <f>IFERROR(SUMIFS(#REF!,#REF!,$I372,#REF!,$R$3)/SUMIFS(#REF!,#REF!,$I372,#REF!,$R$3),"-")</f>
        <v>-</v>
      </c>
      <c r="N372" s="170" t="str">
        <f>IFERROR(SUMIFS(#REF!,#REF!,$I372,#REF!,"&lt;="&amp;$R$2,#REF!,"&gt;="&amp;$S$2)/SUMIFS(#REF!,#REF!,$I372,#REF!,"&lt;="&amp;$R$2,#REF!,"&gt;="&amp;$S$2),"-")</f>
        <v>-</v>
      </c>
      <c r="O372" s="142"/>
      <c r="P372" s="140"/>
    </row>
    <row r="373" spans="1:16">
      <c r="A373" s="138"/>
      <c r="B373" s="142"/>
      <c r="C373" s="172" t="s">
        <v>719</v>
      </c>
      <c r="D373" s="166" t="s">
        <v>26</v>
      </c>
      <c r="E373" s="166" t="s">
        <v>720</v>
      </c>
      <c r="F373" s="173" t="s">
        <v>761</v>
      </c>
      <c r="G373" s="173" t="s">
        <v>761</v>
      </c>
      <c r="H373" s="173" t="s">
        <v>761</v>
      </c>
      <c r="I373" s="173" t="s">
        <v>761</v>
      </c>
      <c r="J373" s="168">
        <v>0.9</v>
      </c>
      <c r="K373" s="169" t="str">
        <f>IFERROR(SUMIFS(#REF!,#REF!,$I373,#REF!,$R$2)/SUMIFS(#REF!,#REF!,$I373,#REF!,$R$2),"-")</f>
        <v>-</v>
      </c>
      <c r="L373" s="169" t="str">
        <f>IFERROR(SUMIFS(#REF!,#REF!,$I373,#REF!,$R$7)/SUMIFS(#REF!,#REF!,$I373,#REF!,$R$7),"-")</f>
        <v>-</v>
      </c>
      <c r="M373" s="170" t="str">
        <f>IFERROR(SUMIFS(#REF!,#REF!,$I373,#REF!,$R$3)/SUMIFS(#REF!,#REF!,$I373,#REF!,$R$3),"-")</f>
        <v>-</v>
      </c>
      <c r="N373" s="170" t="str">
        <f>IFERROR(SUMIFS(#REF!,#REF!,$I373,#REF!,"&lt;="&amp;$R$2,#REF!,"&gt;="&amp;$S$2)/SUMIFS(#REF!,#REF!,$I373,#REF!,"&lt;="&amp;$R$2,#REF!,"&gt;="&amp;$S$2),"-")</f>
        <v>-</v>
      </c>
      <c r="O373" s="142"/>
      <c r="P373" s="140"/>
    </row>
    <row r="374" spans="1:16">
      <c r="A374" s="138"/>
      <c r="B374" s="142"/>
      <c r="C374" s="172" t="s">
        <v>719</v>
      </c>
      <c r="D374" s="166" t="s">
        <v>26</v>
      </c>
      <c r="E374" s="166" t="s">
        <v>720</v>
      </c>
      <c r="F374" s="173" t="s">
        <v>762</v>
      </c>
      <c r="G374" s="173" t="s">
        <v>762</v>
      </c>
      <c r="H374" s="173" t="s">
        <v>762</v>
      </c>
      <c r="I374" s="173" t="s">
        <v>762</v>
      </c>
      <c r="J374" s="168">
        <v>0.9</v>
      </c>
      <c r="K374" s="169" t="str">
        <f>IFERROR(SUMIFS(#REF!,#REF!,$I374,#REF!,$R$2)/SUMIFS(#REF!,#REF!,$I374,#REF!,$R$2),"-")</f>
        <v>-</v>
      </c>
      <c r="L374" s="169" t="str">
        <f>IFERROR(SUMIFS(#REF!,#REF!,$I374,#REF!,$R$7)/SUMIFS(#REF!,#REF!,$I374,#REF!,$R$7),"-")</f>
        <v>-</v>
      </c>
      <c r="M374" s="170" t="str">
        <f>IFERROR(SUMIFS(#REF!,#REF!,$I374,#REF!,$R$3)/SUMIFS(#REF!,#REF!,$I374,#REF!,$R$3),"-")</f>
        <v>-</v>
      </c>
      <c r="N374" s="170" t="str">
        <f>IFERROR(SUMIFS(#REF!,#REF!,$I374,#REF!,"&lt;="&amp;$R$2,#REF!,"&gt;="&amp;$S$2)/SUMIFS(#REF!,#REF!,$I374,#REF!,"&lt;="&amp;$R$2,#REF!,"&gt;="&amp;$S$2),"-")</f>
        <v>-</v>
      </c>
      <c r="O374" s="142"/>
      <c r="P374" s="140"/>
    </row>
    <row r="375" spans="1:16">
      <c r="A375" s="138"/>
      <c r="B375" s="142"/>
      <c r="C375" s="172" t="s">
        <v>719</v>
      </c>
      <c r="D375" s="166" t="s">
        <v>26</v>
      </c>
      <c r="E375" s="166" t="s">
        <v>720</v>
      </c>
      <c r="F375" s="173" t="s">
        <v>763</v>
      </c>
      <c r="G375" s="173" t="s">
        <v>763</v>
      </c>
      <c r="H375" s="173" t="s">
        <v>763</v>
      </c>
      <c r="I375" s="173" t="s">
        <v>763</v>
      </c>
      <c r="J375" s="168">
        <v>0.9</v>
      </c>
      <c r="K375" s="169" t="str">
        <f>IFERROR(SUMIFS(#REF!,#REF!,$I375,#REF!,$R$2)/SUMIFS(#REF!,#REF!,$I375,#REF!,$R$2),"-")</f>
        <v>-</v>
      </c>
      <c r="L375" s="169" t="str">
        <f>IFERROR(SUMIFS(#REF!,#REF!,$I375,#REF!,$R$7)/SUMIFS(#REF!,#REF!,$I375,#REF!,$R$7),"-")</f>
        <v>-</v>
      </c>
      <c r="M375" s="170" t="str">
        <f>IFERROR(SUMIFS(#REF!,#REF!,$I375,#REF!,$R$3)/SUMIFS(#REF!,#REF!,$I375,#REF!,$R$3),"-")</f>
        <v>-</v>
      </c>
      <c r="N375" s="170" t="str">
        <f>IFERROR(SUMIFS(#REF!,#REF!,$I375,#REF!,"&lt;="&amp;$R$2,#REF!,"&gt;="&amp;$S$2)/SUMIFS(#REF!,#REF!,$I375,#REF!,"&lt;="&amp;$R$2,#REF!,"&gt;="&amp;$S$2),"-")</f>
        <v>-</v>
      </c>
      <c r="O375" s="142"/>
      <c r="P375" s="140"/>
    </row>
    <row r="376" spans="1:16">
      <c r="A376" s="138"/>
      <c r="B376" s="142"/>
      <c r="C376" s="172" t="s">
        <v>719</v>
      </c>
      <c r="D376" s="166" t="s">
        <v>26</v>
      </c>
      <c r="E376" s="166" t="s">
        <v>720</v>
      </c>
      <c r="F376" s="173" t="s">
        <v>764</v>
      </c>
      <c r="G376" s="173" t="s">
        <v>764</v>
      </c>
      <c r="H376" s="173" t="s">
        <v>764</v>
      </c>
      <c r="I376" s="173" t="s">
        <v>764</v>
      </c>
      <c r="J376" s="168">
        <v>0.9</v>
      </c>
      <c r="K376" s="169" t="str">
        <f>IFERROR(SUMIFS(#REF!,#REF!,$I376,#REF!,$R$2)/SUMIFS(#REF!,#REF!,$I376,#REF!,$R$2),"-")</f>
        <v>-</v>
      </c>
      <c r="L376" s="169" t="str">
        <f>IFERROR(SUMIFS(#REF!,#REF!,$I376,#REF!,$R$7)/SUMIFS(#REF!,#REF!,$I376,#REF!,$R$7),"-")</f>
        <v>-</v>
      </c>
      <c r="M376" s="170" t="str">
        <f>IFERROR(SUMIFS(#REF!,#REF!,$I376,#REF!,$R$3)/SUMIFS(#REF!,#REF!,$I376,#REF!,$R$3),"-")</f>
        <v>-</v>
      </c>
      <c r="N376" s="170" t="str">
        <f>IFERROR(SUMIFS(#REF!,#REF!,$I376,#REF!,"&lt;="&amp;$R$2,#REF!,"&gt;="&amp;$S$2)/SUMIFS(#REF!,#REF!,$I376,#REF!,"&lt;="&amp;$R$2,#REF!,"&gt;="&amp;$S$2),"-")</f>
        <v>-</v>
      </c>
      <c r="O376" s="142"/>
      <c r="P376" s="140"/>
    </row>
    <row r="377" spans="1:16">
      <c r="A377" s="138"/>
      <c r="B377" s="142"/>
      <c r="C377" s="172" t="s">
        <v>719</v>
      </c>
      <c r="D377" s="166" t="s">
        <v>26</v>
      </c>
      <c r="E377" s="166" t="s">
        <v>720</v>
      </c>
      <c r="F377" s="173" t="s">
        <v>765</v>
      </c>
      <c r="G377" s="173" t="s">
        <v>765</v>
      </c>
      <c r="H377" s="173" t="s">
        <v>765</v>
      </c>
      <c r="I377" s="173" t="s">
        <v>765</v>
      </c>
      <c r="J377" s="168">
        <v>0.9</v>
      </c>
      <c r="K377" s="169" t="str">
        <f>IFERROR(SUMIFS(#REF!,#REF!,$I377,#REF!,$R$2)/SUMIFS(#REF!,#REF!,$I377,#REF!,$R$2),"-")</f>
        <v>-</v>
      </c>
      <c r="L377" s="169" t="str">
        <f>IFERROR(SUMIFS(#REF!,#REF!,$I377,#REF!,$R$7)/SUMIFS(#REF!,#REF!,$I377,#REF!,$R$7),"-")</f>
        <v>-</v>
      </c>
      <c r="M377" s="170" t="str">
        <f>IFERROR(SUMIFS(#REF!,#REF!,$I377,#REF!,$R$3)/SUMIFS(#REF!,#REF!,$I377,#REF!,$R$3),"-")</f>
        <v>-</v>
      </c>
      <c r="N377" s="170" t="str">
        <f>IFERROR(SUMIFS(#REF!,#REF!,$I377,#REF!,"&lt;="&amp;$R$2,#REF!,"&gt;="&amp;$S$2)/SUMIFS(#REF!,#REF!,$I377,#REF!,"&lt;="&amp;$R$2,#REF!,"&gt;="&amp;$S$2),"-")</f>
        <v>-</v>
      </c>
      <c r="O377" s="142"/>
      <c r="P377" s="140"/>
    </row>
    <row r="378" spans="1:16">
      <c r="A378" s="138"/>
      <c r="B378" s="142"/>
      <c r="C378" s="172" t="s">
        <v>719</v>
      </c>
      <c r="D378" s="166" t="s">
        <v>235</v>
      </c>
      <c r="E378" s="166" t="s">
        <v>720</v>
      </c>
      <c r="F378" s="173" t="s">
        <v>767</v>
      </c>
      <c r="G378" s="173" t="s">
        <v>767</v>
      </c>
      <c r="H378" s="173" t="s">
        <v>767</v>
      </c>
      <c r="I378" s="173" t="s">
        <v>767</v>
      </c>
      <c r="J378" s="168">
        <v>0.9</v>
      </c>
      <c r="K378" s="169" t="str">
        <f>IFERROR(SUMIFS(#REF!,#REF!,$I378,#REF!,$R$2)/SUMIFS(#REF!,#REF!,$I378,#REF!,$R$2),"-")</f>
        <v>-</v>
      </c>
      <c r="L378" s="169" t="str">
        <f>IFERROR(SUMIFS(#REF!,#REF!,$I378,#REF!,$R$7)/SUMIFS(#REF!,#REF!,$I378,#REF!,$R$7),"-")</f>
        <v>-</v>
      </c>
      <c r="M378" s="170" t="str">
        <f>IFERROR(SUMIFS(#REF!,#REF!,$I378,#REF!,$R$3)/SUMIFS(#REF!,#REF!,$I378,#REF!,$R$3),"-")</f>
        <v>-</v>
      </c>
      <c r="N378" s="170" t="str">
        <f>IFERROR(SUMIFS(#REF!,#REF!,$I378,#REF!,"&lt;="&amp;$R$2,#REF!,"&gt;="&amp;$S$2)/SUMIFS(#REF!,#REF!,$I378,#REF!,"&lt;="&amp;$R$2,#REF!,"&gt;="&amp;$S$2),"-")</f>
        <v>-</v>
      </c>
      <c r="O378" s="142"/>
      <c r="P378" s="140"/>
    </row>
    <row r="379" spans="1:16">
      <c r="A379" s="138"/>
      <c r="B379" s="142"/>
      <c r="C379" s="172" t="s">
        <v>719</v>
      </c>
      <c r="D379" s="166" t="s">
        <v>26</v>
      </c>
      <c r="E379" s="166" t="s">
        <v>720</v>
      </c>
      <c r="F379" s="173" t="s">
        <v>768</v>
      </c>
      <c r="G379" s="173" t="s">
        <v>768</v>
      </c>
      <c r="H379" s="173" t="s">
        <v>768</v>
      </c>
      <c r="I379" s="173" t="s">
        <v>768</v>
      </c>
      <c r="J379" s="168">
        <v>0.9</v>
      </c>
      <c r="K379" s="169" t="str">
        <f>IFERROR(SUMIFS(#REF!,#REF!,$I379,#REF!,$R$2)/SUMIFS(#REF!,#REF!,$I379,#REF!,$R$2),"-")</f>
        <v>-</v>
      </c>
      <c r="L379" s="169" t="str">
        <f>IFERROR(SUMIFS(#REF!,#REF!,$I379,#REF!,$R$7)/SUMIFS(#REF!,#REF!,$I379,#REF!,$R$7),"-")</f>
        <v>-</v>
      </c>
      <c r="M379" s="170" t="str">
        <f>IFERROR(SUMIFS(#REF!,#REF!,$I379,#REF!,$R$3)/SUMIFS(#REF!,#REF!,$I379,#REF!,$R$3),"-")</f>
        <v>-</v>
      </c>
      <c r="N379" s="170" t="str">
        <f>IFERROR(SUMIFS(#REF!,#REF!,$I379,#REF!,"&lt;="&amp;$R$2,#REF!,"&gt;="&amp;$S$2)/SUMIFS(#REF!,#REF!,$I379,#REF!,"&lt;="&amp;$R$2,#REF!,"&gt;="&amp;$S$2),"-")</f>
        <v>-</v>
      </c>
      <c r="O379" s="142"/>
      <c r="P379" s="140"/>
    </row>
    <row r="380" spans="1:16">
      <c r="A380" s="138"/>
      <c r="B380" s="142"/>
      <c r="C380" s="172" t="s">
        <v>719</v>
      </c>
      <c r="D380" s="166" t="s">
        <v>26</v>
      </c>
      <c r="E380" s="166" t="s">
        <v>720</v>
      </c>
      <c r="F380" s="173" t="s">
        <v>769</v>
      </c>
      <c r="G380" s="173" t="s">
        <v>769</v>
      </c>
      <c r="H380" s="173" t="s">
        <v>769</v>
      </c>
      <c r="I380" s="173" t="s">
        <v>769</v>
      </c>
      <c r="J380" s="168">
        <v>0.9</v>
      </c>
      <c r="K380" s="169" t="str">
        <f>IFERROR(SUMIFS(#REF!,#REF!,$I380,#REF!,$R$2)/SUMIFS(#REF!,#REF!,$I380,#REF!,$R$2),"-")</f>
        <v>-</v>
      </c>
      <c r="L380" s="169" t="str">
        <f>IFERROR(SUMIFS(#REF!,#REF!,$I380,#REF!,$R$7)/SUMIFS(#REF!,#REF!,$I380,#REF!,$R$7),"-")</f>
        <v>-</v>
      </c>
      <c r="M380" s="170" t="str">
        <f>IFERROR(SUMIFS(#REF!,#REF!,$I380,#REF!,$R$3)/SUMIFS(#REF!,#REF!,$I380,#REF!,$R$3),"-")</f>
        <v>-</v>
      </c>
      <c r="N380" s="170" t="str">
        <f>IFERROR(SUMIFS(#REF!,#REF!,$I380,#REF!,"&lt;="&amp;$R$2,#REF!,"&gt;="&amp;$S$2)/SUMIFS(#REF!,#REF!,$I380,#REF!,"&lt;="&amp;$R$2,#REF!,"&gt;="&amp;$S$2),"-")</f>
        <v>-</v>
      </c>
      <c r="O380" s="142"/>
      <c r="P380" s="140"/>
    </row>
    <row r="381" spans="1:16">
      <c r="A381" s="138"/>
      <c r="B381" s="142"/>
      <c r="C381" s="172" t="s">
        <v>719</v>
      </c>
      <c r="D381" s="166" t="s">
        <v>26</v>
      </c>
      <c r="E381" s="166" t="s">
        <v>720</v>
      </c>
      <c r="F381" s="173" t="s">
        <v>770</v>
      </c>
      <c r="G381" s="173" t="s">
        <v>770</v>
      </c>
      <c r="H381" s="173" t="s">
        <v>770</v>
      </c>
      <c r="I381" s="173" t="s">
        <v>770</v>
      </c>
      <c r="J381" s="168">
        <v>0.9</v>
      </c>
      <c r="K381" s="169" t="str">
        <f>IFERROR(SUMIFS(#REF!,#REF!,$I381,#REF!,$R$2)/SUMIFS(#REF!,#REF!,$I381,#REF!,$R$2),"-")</f>
        <v>-</v>
      </c>
      <c r="L381" s="169" t="str">
        <f>IFERROR(SUMIFS(#REF!,#REF!,$I381,#REF!,$R$7)/SUMIFS(#REF!,#REF!,$I381,#REF!,$R$7),"-")</f>
        <v>-</v>
      </c>
      <c r="M381" s="170" t="str">
        <f>IFERROR(SUMIFS(#REF!,#REF!,$I381,#REF!,$R$3)/SUMIFS(#REF!,#REF!,$I381,#REF!,$R$3),"-")</f>
        <v>-</v>
      </c>
      <c r="N381" s="170" t="str">
        <f>IFERROR(SUMIFS(#REF!,#REF!,$I381,#REF!,"&lt;="&amp;$R$2,#REF!,"&gt;="&amp;$S$2)/SUMIFS(#REF!,#REF!,$I381,#REF!,"&lt;="&amp;$R$2,#REF!,"&gt;="&amp;$S$2),"-")</f>
        <v>-</v>
      </c>
      <c r="O381" s="142"/>
      <c r="P381" s="140"/>
    </row>
    <row r="382" spans="1:16">
      <c r="A382" s="138"/>
      <c r="B382" s="142"/>
      <c r="C382" s="172" t="s">
        <v>719</v>
      </c>
      <c r="D382" s="166" t="s">
        <v>26</v>
      </c>
      <c r="E382" s="166" t="s">
        <v>720</v>
      </c>
      <c r="F382" s="173" t="s">
        <v>771</v>
      </c>
      <c r="G382" s="173" t="s">
        <v>771</v>
      </c>
      <c r="H382" s="173" t="s">
        <v>771</v>
      </c>
      <c r="I382" s="173" t="s">
        <v>771</v>
      </c>
      <c r="J382" s="168">
        <v>0.9</v>
      </c>
      <c r="K382" s="169" t="str">
        <f>IFERROR(SUMIFS(#REF!,#REF!,$I382,#REF!,$R$2)/SUMIFS(#REF!,#REF!,$I382,#REF!,$R$2),"-")</f>
        <v>-</v>
      </c>
      <c r="L382" s="169" t="str">
        <f>IFERROR(SUMIFS(#REF!,#REF!,$I382,#REF!,$R$7)/SUMIFS(#REF!,#REF!,$I382,#REF!,$R$7),"-")</f>
        <v>-</v>
      </c>
      <c r="M382" s="170" t="str">
        <f>IFERROR(SUMIFS(#REF!,#REF!,$I382,#REF!,$R$3)/SUMIFS(#REF!,#REF!,$I382,#REF!,$R$3),"-")</f>
        <v>-</v>
      </c>
      <c r="N382" s="170" t="str">
        <f>IFERROR(SUMIFS(#REF!,#REF!,$I382,#REF!,"&lt;="&amp;$R$2,#REF!,"&gt;="&amp;$S$2)/SUMIFS(#REF!,#REF!,$I382,#REF!,"&lt;="&amp;$R$2,#REF!,"&gt;="&amp;$S$2),"-")</f>
        <v>-</v>
      </c>
      <c r="O382" s="142"/>
      <c r="P382" s="140"/>
    </row>
    <row r="383" spans="1:16">
      <c r="A383" s="138"/>
      <c r="B383" s="142"/>
      <c r="C383" s="172" t="s">
        <v>719</v>
      </c>
      <c r="D383" s="166" t="s">
        <v>26</v>
      </c>
      <c r="E383" s="166" t="s">
        <v>720</v>
      </c>
      <c r="F383" s="173" t="s">
        <v>772</v>
      </c>
      <c r="G383" s="173" t="s">
        <v>772</v>
      </c>
      <c r="H383" s="173" t="s">
        <v>772</v>
      </c>
      <c r="I383" s="173" t="s">
        <v>772</v>
      </c>
      <c r="J383" s="168">
        <v>0.9</v>
      </c>
      <c r="K383" s="169" t="str">
        <f>IFERROR(SUMIFS(#REF!,#REF!,$I383,#REF!,$R$2)/SUMIFS(#REF!,#REF!,$I383,#REF!,$R$2),"-")</f>
        <v>-</v>
      </c>
      <c r="L383" s="169" t="str">
        <f>IFERROR(SUMIFS(#REF!,#REF!,$I383,#REF!,$R$7)/SUMIFS(#REF!,#REF!,$I383,#REF!,$R$7),"-")</f>
        <v>-</v>
      </c>
      <c r="M383" s="170" t="str">
        <f>IFERROR(SUMIFS(#REF!,#REF!,$I383,#REF!,$R$3)/SUMIFS(#REF!,#REF!,$I383,#REF!,$R$3),"-")</f>
        <v>-</v>
      </c>
      <c r="N383" s="170" t="str">
        <f>IFERROR(SUMIFS(#REF!,#REF!,$I383,#REF!,"&lt;="&amp;$R$2,#REF!,"&gt;="&amp;$S$2)/SUMIFS(#REF!,#REF!,$I383,#REF!,"&lt;="&amp;$R$2,#REF!,"&gt;="&amp;$S$2),"-")</f>
        <v>-</v>
      </c>
      <c r="O383" s="142"/>
      <c r="P383" s="140"/>
    </row>
    <row r="384" spans="1:16">
      <c r="A384" s="138"/>
      <c r="B384" s="142"/>
      <c r="C384" s="172" t="s">
        <v>719</v>
      </c>
      <c r="D384" s="166" t="s">
        <v>26</v>
      </c>
      <c r="E384" s="166" t="s">
        <v>720</v>
      </c>
      <c r="F384" s="173" t="s">
        <v>773</v>
      </c>
      <c r="G384" s="173" t="s">
        <v>773</v>
      </c>
      <c r="H384" s="173" t="s">
        <v>773</v>
      </c>
      <c r="I384" s="173" t="s">
        <v>773</v>
      </c>
      <c r="J384" s="168">
        <v>0.9</v>
      </c>
      <c r="K384" s="169" t="str">
        <f>IFERROR(SUMIFS(#REF!,#REF!,$I384,#REF!,$R$2)/SUMIFS(#REF!,#REF!,$I384,#REF!,$R$2),"-")</f>
        <v>-</v>
      </c>
      <c r="L384" s="169" t="str">
        <f>IFERROR(SUMIFS(#REF!,#REF!,$I384,#REF!,$R$7)/SUMIFS(#REF!,#REF!,$I384,#REF!,$R$7),"-")</f>
        <v>-</v>
      </c>
      <c r="M384" s="170" t="str">
        <f>IFERROR(SUMIFS(#REF!,#REF!,$I384,#REF!,$R$3)/SUMIFS(#REF!,#REF!,$I384,#REF!,$R$3),"-")</f>
        <v>-</v>
      </c>
      <c r="N384" s="170" t="str">
        <f>IFERROR(SUMIFS(#REF!,#REF!,$I384,#REF!,"&lt;="&amp;$R$2,#REF!,"&gt;="&amp;$S$2)/SUMIFS(#REF!,#REF!,$I384,#REF!,"&lt;="&amp;$R$2,#REF!,"&gt;="&amp;$S$2),"-")</f>
        <v>-</v>
      </c>
      <c r="O384" s="142"/>
      <c r="P384" s="140"/>
    </row>
    <row r="385" spans="1:16">
      <c r="A385" s="138"/>
      <c r="B385" s="142"/>
      <c r="C385" s="172" t="s">
        <v>719</v>
      </c>
      <c r="D385" s="166" t="s">
        <v>26</v>
      </c>
      <c r="E385" s="166" t="s">
        <v>720</v>
      </c>
      <c r="F385" s="173" t="s">
        <v>774</v>
      </c>
      <c r="G385" s="173" t="s">
        <v>774</v>
      </c>
      <c r="H385" s="173" t="s">
        <v>774</v>
      </c>
      <c r="I385" s="173" t="s">
        <v>774</v>
      </c>
      <c r="J385" s="168">
        <v>0.9</v>
      </c>
      <c r="K385" s="169" t="str">
        <f>IFERROR(SUMIFS(#REF!,#REF!,$I385,#REF!,$R$2)/SUMIFS(#REF!,#REF!,$I385,#REF!,$R$2),"-")</f>
        <v>-</v>
      </c>
      <c r="L385" s="169" t="str">
        <f>IFERROR(SUMIFS(#REF!,#REF!,$I385,#REF!,$R$7)/SUMIFS(#REF!,#REF!,$I385,#REF!,$R$7),"-")</f>
        <v>-</v>
      </c>
      <c r="M385" s="170" t="str">
        <f>IFERROR(SUMIFS(#REF!,#REF!,$I385,#REF!,$R$3)/SUMIFS(#REF!,#REF!,$I385,#REF!,$R$3),"-")</f>
        <v>-</v>
      </c>
      <c r="N385" s="170" t="str">
        <f>IFERROR(SUMIFS(#REF!,#REF!,$I385,#REF!,"&lt;="&amp;$R$2,#REF!,"&gt;="&amp;$S$2)/SUMIFS(#REF!,#REF!,$I385,#REF!,"&lt;="&amp;$R$2,#REF!,"&gt;="&amp;$S$2),"-")</f>
        <v>-</v>
      </c>
      <c r="O385" s="142"/>
      <c r="P385" s="140"/>
    </row>
    <row r="386" spans="1:16">
      <c r="A386" s="138"/>
      <c r="B386" s="142"/>
      <c r="C386" s="172" t="s">
        <v>719</v>
      </c>
      <c r="D386" s="166" t="s">
        <v>26</v>
      </c>
      <c r="E386" s="166" t="s">
        <v>720</v>
      </c>
      <c r="F386" s="173" t="s">
        <v>775</v>
      </c>
      <c r="G386" s="173" t="s">
        <v>775</v>
      </c>
      <c r="H386" s="173" t="s">
        <v>775</v>
      </c>
      <c r="I386" s="173" t="s">
        <v>775</v>
      </c>
      <c r="J386" s="168">
        <v>0.9</v>
      </c>
      <c r="K386" s="169" t="str">
        <f>IFERROR(SUMIFS(#REF!,#REF!,$I386,#REF!,$R$2)/SUMIFS(#REF!,#REF!,$I386,#REF!,$R$2),"-")</f>
        <v>-</v>
      </c>
      <c r="L386" s="169" t="str">
        <f>IFERROR(SUMIFS(#REF!,#REF!,$I386,#REF!,$R$7)/SUMIFS(#REF!,#REF!,$I386,#REF!,$R$7),"-")</f>
        <v>-</v>
      </c>
      <c r="M386" s="170" t="str">
        <f>IFERROR(SUMIFS(#REF!,#REF!,$I386,#REF!,$R$3)/SUMIFS(#REF!,#REF!,$I386,#REF!,$R$3),"-")</f>
        <v>-</v>
      </c>
      <c r="N386" s="170" t="str">
        <f>IFERROR(SUMIFS(#REF!,#REF!,$I386,#REF!,"&lt;="&amp;$R$2,#REF!,"&gt;="&amp;$S$2)/SUMIFS(#REF!,#REF!,$I386,#REF!,"&lt;="&amp;$R$2,#REF!,"&gt;="&amp;$S$2),"-")</f>
        <v>-</v>
      </c>
      <c r="O386" s="142"/>
      <c r="P386" s="140"/>
    </row>
    <row r="387" spans="1:16">
      <c r="A387" s="138"/>
      <c r="B387" s="142"/>
      <c r="C387" s="172" t="s">
        <v>719</v>
      </c>
      <c r="D387" s="166" t="s">
        <v>26</v>
      </c>
      <c r="E387" s="166" t="s">
        <v>720</v>
      </c>
      <c r="F387" s="173" t="s">
        <v>776</v>
      </c>
      <c r="G387" s="173" t="s">
        <v>776</v>
      </c>
      <c r="H387" s="173" t="s">
        <v>776</v>
      </c>
      <c r="I387" s="173" t="s">
        <v>776</v>
      </c>
      <c r="J387" s="168">
        <v>0.9</v>
      </c>
      <c r="K387" s="169" t="str">
        <f>IFERROR(SUMIFS(#REF!,#REF!,$I387,#REF!,$R$2)/SUMIFS(#REF!,#REF!,$I387,#REF!,$R$2),"-")</f>
        <v>-</v>
      </c>
      <c r="L387" s="169" t="str">
        <f>IFERROR(SUMIFS(#REF!,#REF!,$I387,#REF!,$R$7)/SUMIFS(#REF!,#REF!,$I387,#REF!,$R$7),"-")</f>
        <v>-</v>
      </c>
      <c r="M387" s="170" t="str">
        <f>IFERROR(SUMIFS(#REF!,#REF!,$I387,#REF!,$R$3)/SUMIFS(#REF!,#REF!,$I387,#REF!,$R$3),"-")</f>
        <v>-</v>
      </c>
      <c r="N387" s="170" t="str">
        <f>IFERROR(SUMIFS(#REF!,#REF!,$I387,#REF!,"&lt;="&amp;$R$2,#REF!,"&gt;="&amp;$S$2)/SUMIFS(#REF!,#REF!,$I387,#REF!,"&lt;="&amp;$R$2,#REF!,"&gt;="&amp;$S$2),"-")</f>
        <v>-</v>
      </c>
      <c r="O387" s="142"/>
      <c r="P387" s="140"/>
    </row>
    <row r="388" spans="1:16">
      <c r="A388" s="138"/>
      <c r="B388" s="142"/>
      <c r="C388" s="172" t="s">
        <v>719</v>
      </c>
      <c r="D388" s="166" t="s">
        <v>26</v>
      </c>
      <c r="E388" s="166" t="s">
        <v>720</v>
      </c>
      <c r="F388" s="173" t="s">
        <v>777</v>
      </c>
      <c r="G388" s="173" t="s">
        <v>777</v>
      </c>
      <c r="H388" s="173" t="s">
        <v>777</v>
      </c>
      <c r="I388" s="173" t="s">
        <v>777</v>
      </c>
      <c r="J388" s="168">
        <v>0.9</v>
      </c>
      <c r="K388" s="169" t="str">
        <f>IFERROR(SUMIFS(#REF!,#REF!,$I388,#REF!,$R$2)/SUMIFS(#REF!,#REF!,$I388,#REF!,$R$2),"-")</f>
        <v>-</v>
      </c>
      <c r="L388" s="169" t="str">
        <f>IFERROR(SUMIFS(#REF!,#REF!,$I388,#REF!,$R$7)/SUMIFS(#REF!,#REF!,$I388,#REF!,$R$7),"-")</f>
        <v>-</v>
      </c>
      <c r="M388" s="170" t="str">
        <f>IFERROR(SUMIFS(#REF!,#REF!,$I388,#REF!,$R$3)/SUMIFS(#REF!,#REF!,$I388,#REF!,$R$3),"-")</f>
        <v>-</v>
      </c>
      <c r="N388" s="170" t="str">
        <f>IFERROR(SUMIFS(#REF!,#REF!,$I388,#REF!,"&lt;="&amp;$R$2,#REF!,"&gt;="&amp;$S$2)/SUMIFS(#REF!,#REF!,$I388,#REF!,"&lt;="&amp;$R$2,#REF!,"&gt;="&amp;$S$2),"-")</f>
        <v>-</v>
      </c>
      <c r="O388" s="142"/>
      <c r="P388" s="140"/>
    </row>
    <row r="389" spans="1:16">
      <c r="A389" s="138"/>
      <c r="B389" s="142"/>
      <c r="C389" s="172" t="s">
        <v>719</v>
      </c>
      <c r="D389" s="166" t="s">
        <v>26</v>
      </c>
      <c r="E389" s="166" t="s">
        <v>720</v>
      </c>
      <c r="F389" s="173" t="s">
        <v>778</v>
      </c>
      <c r="G389" s="173" t="s">
        <v>778</v>
      </c>
      <c r="H389" s="173" t="s">
        <v>778</v>
      </c>
      <c r="I389" s="173" t="s">
        <v>778</v>
      </c>
      <c r="J389" s="168">
        <v>0.9</v>
      </c>
      <c r="K389" s="169" t="str">
        <f>IFERROR(SUMIFS(#REF!,#REF!,$I389,#REF!,$R$2)/SUMIFS(#REF!,#REF!,$I389,#REF!,$R$2),"-")</f>
        <v>-</v>
      </c>
      <c r="L389" s="169" t="str">
        <f>IFERROR(SUMIFS(#REF!,#REF!,$I389,#REF!,$R$7)/SUMIFS(#REF!,#REF!,$I389,#REF!,$R$7),"-")</f>
        <v>-</v>
      </c>
      <c r="M389" s="170" t="str">
        <f>IFERROR(SUMIFS(#REF!,#REF!,$I389,#REF!,$R$3)/SUMIFS(#REF!,#REF!,$I389,#REF!,$R$3),"-")</f>
        <v>-</v>
      </c>
      <c r="N389" s="170" t="str">
        <f>IFERROR(SUMIFS(#REF!,#REF!,$I389,#REF!,"&lt;="&amp;$R$2,#REF!,"&gt;="&amp;$S$2)/SUMIFS(#REF!,#REF!,$I389,#REF!,"&lt;="&amp;$R$2,#REF!,"&gt;="&amp;$S$2),"-")</f>
        <v>-</v>
      </c>
      <c r="O389" s="142"/>
      <c r="P389" s="140"/>
    </row>
    <row r="390" spans="1:16">
      <c r="A390" s="138"/>
      <c r="B390" s="142"/>
      <c r="C390" s="172" t="s">
        <v>719</v>
      </c>
      <c r="D390" s="166" t="s">
        <v>26</v>
      </c>
      <c r="E390" s="166" t="s">
        <v>720</v>
      </c>
      <c r="F390" s="173" t="s">
        <v>779</v>
      </c>
      <c r="G390" s="173" t="s">
        <v>779</v>
      </c>
      <c r="H390" s="173" t="s">
        <v>779</v>
      </c>
      <c r="I390" s="173" t="s">
        <v>779</v>
      </c>
      <c r="J390" s="168">
        <v>0.9</v>
      </c>
      <c r="K390" s="169" t="str">
        <f>IFERROR(SUMIFS(#REF!,#REF!,$I390,#REF!,$R$2)/SUMIFS(#REF!,#REF!,$I390,#REF!,$R$2),"-")</f>
        <v>-</v>
      </c>
      <c r="L390" s="169" t="str">
        <f>IFERROR(SUMIFS(#REF!,#REF!,$I390,#REF!,$R$7)/SUMIFS(#REF!,#REF!,$I390,#REF!,$R$7),"-")</f>
        <v>-</v>
      </c>
      <c r="M390" s="170" t="str">
        <f>IFERROR(SUMIFS(#REF!,#REF!,$I390,#REF!,$R$3)/SUMIFS(#REF!,#REF!,$I390,#REF!,$R$3),"-")</f>
        <v>-</v>
      </c>
      <c r="N390" s="170" t="str">
        <f>IFERROR(SUMIFS(#REF!,#REF!,$I390,#REF!,"&lt;="&amp;$R$2,#REF!,"&gt;="&amp;$S$2)/SUMIFS(#REF!,#REF!,$I390,#REF!,"&lt;="&amp;$R$2,#REF!,"&gt;="&amp;$S$2),"-")</f>
        <v>-</v>
      </c>
      <c r="O390" s="142"/>
      <c r="P390" s="140"/>
    </row>
    <row r="391" spans="1:16">
      <c r="A391" s="138"/>
      <c r="B391" s="142"/>
      <c r="C391" s="172" t="s">
        <v>719</v>
      </c>
      <c r="D391" s="166" t="s">
        <v>26</v>
      </c>
      <c r="E391" s="166" t="s">
        <v>720</v>
      </c>
      <c r="F391" s="173" t="s">
        <v>780</v>
      </c>
      <c r="G391" s="173" t="s">
        <v>780</v>
      </c>
      <c r="H391" s="173" t="s">
        <v>780</v>
      </c>
      <c r="I391" s="173" t="s">
        <v>780</v>
      </c>
      <c r="J391" s="168">
        <v>0.9</v>
      </c>
      <c r="K391" s="169" t="str">
        <f>IFERROR(SUMIFS(#REF!,#REF!,$I391,#REF!,$R$2)/SUMIFS(#REF!,#REF!,$I391,#REF!,$R$2),"-")</f>
        <v>-</v>
      </c>
      <c r="L391" s="169" t="str">
        <f>IFERROR(SUMIFS(#REF!,#REF!,$I391,#REF!,$R$7)/SUMIFS(#REF!,#REF!,$I391,#REF!,$R$7),"-")</f>
        <v>-</v>
      </c>
      <c r="M391" s="170" t="str">
        <f>IFERROR(SUMIFS(#REF!,#REF!,$I391,#REF!,$R$3)/SUMIFS(#REF!,#REF!,$I391,#REF!,$R$3),"-")</f>
        <v>-</v>
      </c>
      <c r="N391" s="170" t="str">
        <f>IFERROR(SUMIFS(#REF!,#REF!,$I391,#REF!,"&lt;="&amp;$R$2,#REF!,"&gt;="&amp;$S$2)/SUMIFS(#REF!,#REF!,$I391,#REF!,"&lt;="&amp;$R$2,#REF!,"&gt;="&amp;$S$2),"-")</f>
        <v>-</v>
      </c>
      <c r="O391" s="142"/>
      <c r="P391" s="140"/>
    </row>
    <row r="392" spans="1:16">
      <c r="A392" s="138"/>
      <c r="B392" s="142"/>
      <c r="C392" s="172" t="s">
        <v>719</v>
      </c>
      <c r="D392" s="166" t="s">
        <v>26</v>
      </c>
      <c r="E392" s="166" t="s">
        <v>720</v>
      </c>
      <c r="F392" s="173" t="s">
        <v>781</v>
      </c>
      <c r="G392" s="173" t="s">
        <v>781</v>
      </c>
      <c r="H392" s="173" t="s">
        <v>781</v>
      </c>
      <c r="I392" s="173" t="s">
        <v>781</v>
      </c>
      <c r="J392" s="168">
        <v>0.9</v>
      </c>
      <c r="K392" s="169" t="str">
        <f>IFERROR(SUMIFS(#REF!,#REF!,$I392,#REF!,$R$2)/SUMIFS(#REF!,#REF!,$I392,#REF!,$R$2),"-")</f>
        <v>-</v>
      </c>
      <c r="L392" s="169" t="str">
        <f>IFERROR(SUMIFS(#REF!,#REF!,$I392,#REF!,$R$7)/SUMIFS(#REF!,#REF!,$I392,#REF!,$R$7),"-")</f>
        <v>-</v>
      </c>
      <c r="M392" s="170" t="str">
        <f>IFERROR(SUMIFS(#REF!,#REF!,$I392,#REF!,$R$3)/SUMIFS(#REF!,#REF!,$I392,#REF!,$R$3),"-")</f>
        <v>-</v>
      </c>
      <c r="N392" s="170" t="str">
        <f>IFERROR(SUMIFS(#REF!,#REF!,$I392,#REF!,"&lt;="&amp;$R$2,#REF!,"&gt;="&amp;$S$2)/SUMIFS(#REF!,#REF!,$I392,#REF!,"&lt;="&amp;$R$2,#REF!,"&gt;="&amp;$S$2),"-")</f>
        <v>-</v>
      </c>
      <c r="O392" s="142"/>
      <c r="P392" s="140"/>
    </row>
    <row r="393" spans="1:16">
      <c r="A393" s="138"/>
      <c r="B393" s="142"/>
      <c r="C393" s="172" t="s">
        <v>719</v>
      </c>
      <c r="D393" s="166" t="s">
        <v>26</v>
      </c>
      <c r="E393" s="166" t="s">
        <v>720</v>
      </c>
      <c r="F393" s="173" t="s">
        <v>782</v>
      </c>
      <c r="G393" s="173" t="s">
        <v>782</v>
      </c>
      <c r="H393" s="173" t="s">
        <v>782</v>
      </c>
      <c r="I393" s="173" t="s">
        <v>782</v>
      </c>
      <c r="J393" s="168">
        <v>0.9</v>
      </c>
      <c r="K393" s="169" t="str">
        <f>IFERROR(SUMIFS(#REF!,#REF!,$I393,#REF!,$R$2)/SUMIFS(#REF!,#REF!,$I393,#REF!,$R$2),"-")</f>
        <v>-</v>
      </c>
      <c r="L393" s="169" t="str">
        <f>IFERROR(SUMIFS(#REF!,#REF!,$I393,#REF!,$R$7)/SUMIFS(#REF!,#REF!,$I393,#REF!,$R$7),"-")</f>
        <v>-</v>
      </c>
      <c r="M393" s="170" t="str">
        <f>IFERROR(SUMIFS(#REF!,#REF!,$I393,#REF!,$R$3)/SUMIFS(#REF!,#REF!,$I393,#REF!,$R$3),"-")</f>
        <v>-</v>
      </c>
      <c r="N393" s="170" t="str">
        <f>IFERROR(SUMIFS(#REF!,#REF!,$I393,#REF!,"&lt;="&amp;$R$2,#REF!,"&gt;="&amp;$S$2)/SUMIFS(#REF!,#REF!,$I393,#REF!,"&lt;="&amp;$R$2,#REF!,"&gt;="&amp;$S$2),"-")</f>
        <v>-</v>
      </c>
      <c r="O393" s="142"/>
      <c r="P393" s="140"/>
    </row>
    <row r="394" spans="1:16">
      <c r="A394" s="138"/>
      <c r="B394" s="142"/>
      <c r="C394" s="172" t="s">
        <v>719</v>
      </c>
      <c r="D394" s="166" t="s">
        <v>26</v>
      </c>
      <c r="E394" s="166" t="s">
        <v>720</v>
      </c>
      <c r="F394" s="173" t="s">
        <v>783</v>
      </c>
      <c r="G394" s="173" t="s">
        <v>783</v>
      </c>
      <c r="H394" s="173" t="s">
        <v>783</v>
      </c>
      <c r="I394" s="173" t="s">
        <v>783</v>
      </c>
      <c r="J394" s="168">
        <v>0.9</v>
      </c>
      <c r="K394" s="169" t="str">
        <f>IFERROR(SUMIFS(#REF!,#REF!,$I394,#REF!,$R$2)/SUMIFS(#REF!,#REF!,$I394,#REF!,$R$2),"-")</f>
        <v>-</v>
      </c>
      <c r="L394" s="169" t="str">
        <f>IFERROR(SUMIFS(#REF!,#REF!,$I394,#REF!,$R$7)/SUMIFS(#REF!,#REF!,$I394,#REF!,$R$7),"-")</f>
        <v>-</v>
      </c>
      <c r="M394" s="170" t="str">
        <f>IFERROR(SUMIFS(#REF!,#REF!,$I394,#REF!,$R$3)/SUMIFS(#REF!,#REF!,$I394,#REF!,$R$3),"-")</f>
        <v>-</v>
      </c>
      <c r="N394" s="170" t="str">
        <f>IFERROR(SUMIFS(#REF!,#REF!,$I394,#REF!,"&lt;="&amp;$R$2,#REF!,"&gt;="&amp;$S$2)/SUMIFS(#REF!,#REF!,$I394,#REF!,"&lt;="&amp;$R$2,#REF!,"&gt;="&amp;$S$2),"-")</f>
        <v>-</v>
      </c>
      <c r="O394" s="142"/>
      <c r="P394" s="140"/>
    </row>
    <row r="395" spans="1:16">
      <c r="A395" s="138"/>
      <c r="B395" s="142"/>
      <c r="C395" s="172" t="s">
        <v>719</v>
      </c>
      <c r="D395" s="166" t="s">
        <v>26</v>
      </c>
      <c r="E395" s="166" t="s">
        <v>720</v>
      </c>
      <c r="F395" s="173" t="s">
        <v>784</v>
      </c>
      <c r="G395" s="173" t="s">
        <v>784</v>
      </c>
      <c r="H395" s="173" t="s">
        <v>784</v>
      </c>
      <c r="I395" s="173" t="s">
        <v>784</v>
      </c>
      <c r="J395" s="168">
        <v>0.9</v>
      </c>
      <c r="K395" s="169" t="str">
        <f>IFERROR(SUMIFS(#REF!,#REF!,$I395,#REF!,$R$2)/SUMIFS(#REF!,#REF!,$I395,#REF!,$R$2),"-")</f>
        <v>-</v>
      </c>
      <c r="L395" s="169" t="str">
        <f>IFERROR(SUMIFS(#REF!,#REF!,$I395,#REF!,$R$7)/SUMIFS(#REF!,#REF!,$I395,#REF!,$R$7),"-")</f>
        <v>-</v>
      </c>
      <c r="M395" s="170" t="str">
        <f>IFERROR(SUMIFS(#REF!,#REF!,$I395,#REF!,$R$3)/SUMIFS(#REF!,#REF!,$I395,#REF!,$R$3),"-")</f>
        <v>-</v>
      </c>
      <c r="N395" s="170" t="str">
        <f>IFERROR(SUMIFS(#REF!,#REF!,$I395,#REF!,"&lt;="&amp;$R$2,#REF!,"&gt;="&amp;$S$2)/SUMIFS(#REF!,#REF!,$I395,#REF!,"&lt;="&amp;$R$2,#REF!,"&gt;="&amp;$S$2),"-")</f>
        <v>-</v>
      </c>
      <c r="O395" s="142"/>
      <c r="P395" s="140"/>
    </row>
    <row r="396" spans="1:16">
      <c r="A396" s="138"/>
      <c r="B396" s="142"/>
      <c r="C396" s="172" t="s">
        <v>719</v>
      </c>
      <c r="D396" s="166" t="s">
        <v>26</v>
      </c>
      <c r="E396" s="166" t="s">
        <v>720</v>
      </c>
      <c r="F396" s="173" t="s">
        <v>785</v>
      </c>
      <c r="G396" s="173" t="s">
        <v>785</v>
      </c>
      <c r="H396" s="173" t="s">
        <v>785</v>
      </c>
      <c r="I396" s="173" t="s">
        <v>785</v>
      </c>
      <c r="J396" s="168">
        <v>0.9</v>
      </c>
      <c r="K396" s="169" t="str">
        <f>IFERROR(SUMIFS(#REF!,#REF!,$I396,#REF!,$R$2)/SUMIFS(#REF!,#REF!,$I396,#REF!,$R$2),"-")</f>
        <v>-</v>
      </c>
      <c r="L396" s="169" t="str">
        <f>IFERROR(SUMIFS(#REF!,#REF!,$I396,#REF!,$R$7)/SUMIFS(#REF!,#REF!,$I396,#REF!,$R$7),"-")</f>
        <v>-</v>
      </c>
      <c r="M396" s="170" t="str">
        <f>IFERROR(SUMIFS(#REF!,#REF!,$I396,#REF!,$R$3)/SUMIFS(#REF!,#REF!,$I396,#REF!,$R$3),"-")</f>
        <v>-</v>
      </c>
      <c r="N396" s="170" t="str">
        <f>IFERROR(SUMIFS(#REF!,#REF!,$I396,#REF!,"&lt;="&amp;$R$2,#REF!,"&gt;="&amp;$S$2)/SUMIFS(#REF!,#REF!,$I396,#REF!,"&lt;="&amp;$R$2,#REF!,"&gt;="&amp;$S$2),"-")</f>
        <v>-</v>
      </c>
      <c r="O396" s="142"/>
      <c r="P396" s="140"/>
    </row>
    <row r="397" spans="1:16">
      <c r="A397" s="138"/>
      <c r="B397" s="142"/>
      <c r="C397" s="172" t="s">
        <v>719</v>
      </c>
      <c r="D397" s="166" t="s">
        <v>26</v>
      </c>
      <c r="E397" s="166" t="s">
        <v>720</v>
      </c>
      <c r="F397" s="173" t="s">
        <v>786</v>
      </c>
      <c r="G397" s="173" t="s">
        <v>786</v>
      </c>
      <c r="H397" s="173" t="s">
        <v>786</v>
      </c>
      <c r="I397" s="173" t="s">
        <v>786</v>
      </c>
      <c r="J397" s="168">
        <v>0.9</v>
      </c>
      <c r="K397" s="169" t="str">
        <f>IFERROR(SUMIFS(#REF!,#REF!,$I397,#REF!,$R$2)/SUMIFS(#REF!,#REF!,$I397,#REF!,$R$2),"-")</f>
        <v>-</v>
      </c>
      <c r="L397" s="169" t="str">
        <f>IFERROR(SUMIFS(#REF!,#REF!,$I397,#REF!,$R$7)/SUMIFS(#REF!,#REF!,$I397,#REF!,$R$7),"-")</f>
        <v>-</v>
      </c>
      <c r="M397" s="170" t="str">
        <f>IFERROR(SUMIFS(#REF!,#REF!,$I397,#REF!,$R$3)/SUMIFS(#REF!,#REF!,$I397,#REF!,$R$3),"-")</f>
        <v>-</v>
      </c>
      <c r="N397" s="170" t="str">
        <f>IFERROR(SUMIFS(#REF!,#REF!,$I397,#REF!,"&lt;="&amp;$R$2,#REF!,"&gt;="&amp;$S$2)/SUMIFS(#REF!,#REF!,$I397,#REF!,"&lt;="&amp;$R$2,#REF!,"&gt;="&amp;$S$2),"-")</f>
        <v>-</v>
      </c>
      <c r="O397" s="142"/>
      <c r="P397" s="140"/>
    </row>
    <row r="398" spans="1:16">
      <c r="A398" s="138"/>
      <c r="B398" s="142"/>
      <c r="C398" s="172" t="s">
        <v>719</v>
      </c>
      <c r="D398" s="166" t="s">
        <v>26</v>
      </c>
      <c r="E398" s="166" t="s">
        <v>720</v>
      </c>
      <c r="F398" s="173" t="s">
        <v>787</v>
      </c>
      <c r="G398" s="173" t="s">
        <v>787</v>
      </c>
      <c r="H398" s="173" t="s">
        <v>787</v>
      </c>
      <c r="I398" s="173" t="s">
        <v>787</v>
      </c>
      <c r="J398" s="168">
        <v>0.9</v>
      </c>
      <c r="K398" s="169" t="str">
        <f>IFERROR(SUMIFS(#REF!,#REF!,$I398,#REF!,$R$2)/SUMIFS(#REF!,#REF!,$I398,#REF!,$R$2),"-")</f>
        <v>-</v>
      </c>
      <c r="L398" s="169" t="str">
        <f>IFERROR(SUMIFS(#REF!,#REF!,$I398,#REF!,$R$7)/SUMIFS(#REF!,#REF!,$I398,#REF!,$R$7),"-")</f>
        <v>-</v>
      </c>
      <c r="M398" s="170" t="str">
        <f>IFERROR(SUMIFS(#REF!,#REF!,$I398,#REF!,$R$3)/SUMIFS(#REF!,#REF!,$I398,#REF!,$R$3),"-")</f>
        <v>-</v>
      </c>
      <c r="N398" s="170" t="str">
        <f>IFERROR(SUMIFS(#REF!,#REF!,$I398,#REF!,"&lt;="&amp;$R$2,#REF!,"&gt;="&amp;$S$2)/SUMIFS(#REF!,#REF!,$I398,#REF!,"&lt;="&amp;$R$2,#REF!,"&gt;="&amp;$S$2),"-")</f>
        <v>-</v>
      </c>
      <c r="O398" s="142"/>
      <c r="P398" s="140"/>
    </row>
    <row r="399" spans="1:16">
      <c r="A399" s="138"/>
      <c r="B399" s="142"/>
      <c r="C399" s="172" t="s">
        <v>719</v>
      </c>
      <c r="D399" s="166" t="s">
        <v>26</v>
      </c>
      <c r="E399" s="166" t="s">
        <v>720</v>
      </c>
      <c r="F399" s="173" t="s">
        <v>788</v>
      </c>
      <c r="G399" s="173" t="s">
        <v>788</v>
      </c>
      <c r="H399" s="173" t="s">
        <v>788</v>
      </c>
      <c r="I399" s="173" t="s">
        <v>788</v>
      </c>
      <c r="J399" s="168">
        <v>0.9</v>
      </c>
      <c r="K399" s="169" t="str">
        <f>IFERROR(SUMIFS(#REF!,#REF!,$I399,#REF!,$R$2)/SUMIFS(#REF!,#REF!,$I399,#REF!,$R$2),"-")</f>
        <v>-</v>
      </c>
      <c r="L399" s="169" t="str">
        <f>IFERROR(SUMIFS(#REF!,#REF!,$I399,#REF!,$R$7)/SUMIFS(#REF!,#REF!,$I399,#REF!,$R$7),"-")</f>
        <v>-</v>
      </c>
      <c r="M399" s="170" t="str">
        <f>IFERROR(SUMIFS(#REF!,#REF!,$I399,#REF!,$R$3)/SUMIFS(#REF!,#REF!,$I399,#REF!,$R$3),"-")</f>
        <v>-</v>
      </c>
      <c r="N399" s="170" t="str">
        <f>IFERROR(SUMIFS(#REF!,#REF!,$I399,#REF!,"&lt;="&amp;$R$2,#REF!,"&gt;="&amp;$S$2)/SUMIFS(#REF!,#REF!,$I399,#REF!,"&lt;="&amp;$R$2,#REF!,"&gt;="&amp;$S$2),"-")</f>
        <v>-</v>
      </c>
      <c r="O399" s="142"/>
      <c r="P399" s="140"/>
    </row>
    <row r="400" spans="1:16">
      <c r="A400" s="138"/>
      <c r="B400" s="142"/>
      <c r="C400" s="172" t="s">
        <v>719</v>
      </c>
      <c r="D400" s="166" t="s">
        <v>26</v>
      </c>
      <c r="E400" s="166" t="s">
        <v>720</v>
      </c>
      <c r="F400" s="173" t="s">
        <v>789</v>
      </c>
      <c r="G400" s="173" t="s">
        <v>789</v>
      </c>
      <c r="H400" s="173" t="s">
        <v>789</v>
      </c>
      <c r="I400" s="173" t="s">
        <v>789</v>
      </c>
      <c r="J400" s="168">
        <v>0.9</v>
      </c>
      <c r="K400" s="169" t="str">
        <f>IFERROR(SUMIFS(#REF!,#REF!,$I400,#REF!,$R$2)/SUMIFS(#REF!,#REF!,$I400,#REF!,$R$2),"-")</f>
        <v>-</v>
      </c>
      <c r="L400" s="169" t="str">
        <f>IFERROR(SUMIFS(#REF!,#REF!,$I400,#REF!,$R$7)/SUMIFS(#REF!,#REF!,$I400,#REF!,$R$7),"-")</f>
        <v>-</v>
      </c>
      <c r="M400" s="170" t="str">
        <f>IFERROR(SUMIFS(#REF!,#REF!,$I400,#REF!,$R$3)/SUMIFS(#REF!,#REF!,$I400,#REF!,$R$3),"-")</f>
        <v>-</v>
      </c>
      <c r="N400" s="170" t="str">
        <f>IFERROR(SUMIFS(#REF!,#REF!,$I400,#REF!,"&lt;="&amp;$R$2,#REF!,"&gt;="&amp;$S$2)/SUMIFS(#REF!,#REF!,$I400,#REF!,"&lt;="&amp;$R$2,#REF!,"&gt;="&amp;$S$2),"-")</f>
        <v>-</v>
      </c>
      <c r="O400" s="142"/>
      <c r="P400" s="140"/>
    </row>
    <row r="401" spans="1:16">
      <c r="A401" s="138"/>
      <c r="B401" s="142"/>
      <c r="C401" s="172" t="s">
        <v>719</v>
      </c>
      <c r="D401" s="166" t="s">
        <v>26</v>
      </c>
      <c r="E401" s="166" t="s">
        <v>720</v>
      </c>
      <c r="F401" s="173" t="s">
        <v>790</v>
      </c>
      <c r="G401" s="173" t="s">
        <v>790</v>
      </c>
      <c r="H401" s="173" t="s">
        <v>790</v>
      </c>
      <c r="I401" s="173" t="s">
        <v>790</v>
      </c>
      <c r="J401" s="168">
        <v>0.9</v>
      </c>
      <c r="K401" s="169" t="str">
        <f>IFERROR(SUMIFS(#REF!,#REF!,$I401,#REF!,$R$2)/SUMIFS(#REF!,#REF!,$I401,#REF!,$R$2),"-")</f>
        <v>-</v>
      </c>
      <c r="L401" s="169" t="str">
        <f>IFERROR(SUMIFS(#REF!,#REF!,$I401,#REF!,$R$7)/SUMIFS(#REF!,#REF!,$I401,#REF!,$R$7),"-")</f>
        <v>-</v>
      </c>
      <c r="M401" s="170" t="str">
        <f>IFERROR(SUMIFS(#REF!,#REF!,$I401,#REF!,$R$3)/SUMIFS(#REF!,#REF!,$I401,#REF!,$R$3),"-")</f>
        <v>-</v>
      </c>
      <c r="N401" s="170" t="str">
        <f>IFERROR(SUMIFS(#REF!,#REF!,$I401,#REF!,"&lt;="&amp;$R$2,#REF!,"&gt;="&amp;$S$2)/SUMIFS(#REF!,#REF!,$I401,#REF!,"&lt;="&amp;$R$2,#REF!,"&gt;="&amp;$S$2),"-")</f>
        <v>-</v>
      </c>
      <c r="O401" s="142"/>
      <c r="P401" s="140"/>
    </row>
    <row r="402" spans="1:16">
      <c r="A402" s="138"/>
      <c r="B402" s="142"/>
      <c r="C402" s="172" t="s">
        <v>719</v>
      </c>
      <c r="D402" s="166" t="s">
        <v>26</v>
      </c>
      <c r="E402" s="166" t="s">
        <v>720</v>
      </c>
      <c r="F402" s="173" t="s">
        <v>791</v>
      </c>
      <c r="G402" s="173" t="s">
        <v>791</v>
      </c>
      <c r="H402" s="173" t="s">
        <v>791</v>
      </c>
      <c r="I402" s="173" t="s">
        <v>791</v>
      </c>
      <c r="J402" s="168">
        <v>0.9</v>
      </c>
      <c r="K402" s="169" t="str">
        <f>IFERROR(SUMIFS(#REF!,#REF!,$I402,#REF!,$R$2)/SUMIFS(#REF!,#REF!,$I402,#REF!,$R$2),"-")</f>
        <v>-</v>
      </c>
      <c r="L402" s="169" t="str">
        <f>IFERROR(SUMIFS(#REF!,#REF!,$I402,#REF!,$R$7)/SUMIFS(#REF!,#REF!,$I402,#REF!,$R$7),"-")</f>
        <v>-</v>
      </c>
      <c r="M402" s="170" t="str">
        <f>IFERROR(SUMIFS(#REF!,#REF!,$I402,#REF!,$R$3)/SUMIFS(#REF!,#REF!,$I402,#REF!,$R$3),"-")</f>
        <v>-</v>
      </c>
      <c r="N402" s="170" t="str">
        <f>IFERROR(SUMIFS(#REF!,#REF!,$I402,#REF!,"&lt;="&amp;$R$2,#REF!,"&gt;="&amp;$S$2)/SUMIFS(#REF!,#REF!,$I402,#REF!,"&lt;="&amp;$R$2,#REF!,"&gt;="&amp;$S$2),"-")</f>
        <v>-</v>
      </c>
      <c r="O402" s="142"/>
      <c r="P402" s="140"/>
    </row>
    <row r="403" spans="1:16">
      <c r="A403" s="138"/>
      <c r="B403" s="142"/>
      <c r="C403" s="172" t="s">
        <v>719</v>
      </c>
      <c r="D403" s="166" t="s">
        <v>26</v>
      </c>
      <c r="E403" s="166" t="s">
        <v>720</v>
      </c>
      <c r="F403" s="173" t="s">
        <v>792</v>
      </c>
      <c r="G403" s="173" t="s">
        <v>792</v>
      </c>
      <c r="H403" s="173" t="s">
        <v>792</v>
      </c>
      <c r="I403" s="173" t="s">
        <v>792</v>
      </c>
      <c r="J403" s="168">
        <v>0.9</v>
      </c>
      <c r="K403" s="169" t="str">
        <f>IFERROR(SUMIFS(#REF!,#REF!,$I403,#REF!,$R$2)/SUMIFS(#REF!,#REF!,$I403,#REF!,$R$2),"-")</f>
        <v>-</v>
      </c>
      <c r="L403" s="169" t="str">
        <f>IFERROR(SUMIFS(#REF!,#REF!,$I403,#REF!,$R$7)/SUMIFS(#REF!,#REF!,$I403,#REF!,$R$7),"-")</f>
        <v>-</v>
      </c>
      <c r="M403" s="170" t="str">
        <f>IFERROR(SUMIFS(#REF!,#REF!,$I403,#REF!,$R$3)/SUMIFS(#REF!,#REF!,$I403,#REF!,$R$3),"-")</f>
        <v>-</v>
      </c>
      <c r="N403" s="170" t="str">
        <f>IFERROR(SUMIFS(#REF!,#REF!,$I403,#REF!,"&lt;="&amp;$R$2,#REF!,"&gt;="&amp;$S$2)/SUMIFS(#REF!,#REF!,$I403,#REF!,"&lt;="&amp;$R$2,#REF!,"&gt;="&amp;$S$2),"-")</f>
        <v>-</v>
      </c>
      <c r="O403" s="142"/>
      <c r="P403" s="140"/>
    </row>
    <row r="404" spans="1:16">
      <c r="A404" s="138"/>
      <c r="B404" s="142"/>
      <c r="C404" s="172" t="s">
        <v>719</v>
      </c>
      <c r="D404" s="166" t="s">
        <v>26</v>
      </c>
      <c r="E404" s="166" t="s">
        <v>720</v>
      </c>
      <c r="F404" s="173" t="s">
        <v>794</v>
      </c>
      <c r="G404" s="173" t="s">
        <v>794</v>
      </c>
      <c r="H404" s="173" t="s">
        <v>794</v>
      </c>
      <c r="I404" s="173" t="s">
        <v>794</v>
      </c>
      <c r="J404" s="168">
        <v>0.9</v>
      </c>
      <c r="K404" s="169" t="str">
        <f>IFERROR(SUMIFS(#REF!,#REF!,$I404,#REF!,$R$2)/SUMIFS(#REF!,#REF!,$I404,#REF!,$R$2),"-")</f>
        <v>-</v>
      </c>
      <c r="L404" s="169" t="str">
        <f>IFERROR(SUMIFS(#REF!,#REF!,$I404,#REF!,$R$7)/SUMIFS(#REF!,#REF!,$I404,#REF!,$R$7),"-")</f>
        <v>-</v>
      </c>
      <c r="M404" s="170" t="str">
        <f>IFERROR(SUMIFS(#REF!,#REF!,$I404,#REF!,$R$3)/SUMIFS(#REF!,#REF!,$I404,#REF!,$R$3),"-")</f>
        <v>-</v>
      </c>
      <c r="N404" s="170" t="str">
        <f>IFERROR(SUMIFS(#REF!,#REF!,$I404,#REF!,"&lt;="&amp;$R$2,#REF!,"&gt;="&amp;$S$2)/SUMIFS(#REF!,#REF!,$I404,#REF!,"&lt;="&amp;$R$2,#REF!,"&gt;="&amp;$S$2),"-")</f>
        <v>-</v>
      </c>
      <c r="O404" s="142"/>
      <c r="P404" s="140"/>
    </row>
    <row r="405" spans="1:16">
      <c r="A405" s="138"/>
      <c r="B405" s="142"/>
      <c r="C405" s="172" t="s">
        <v>719</v>
      </c>
      <c r="D405" s="166" t="s">
        <v>26</v>
      </c>
      <c r="E405" s="166" t="s">
        <v>720</v>
      </c>
      <c r="F405" s="173" t="s">
        <v>796</v>
      </c>
      <c r="G405" s="173" t="s">
        <v>796</v>
      </c>
      <c r="H405" s="173" t="s">
        <v>796</v>
      </c>
      <c r="I405" s="173" t="s">
        <v>796</v>
      </c>
      <c r="J405" s="168">
        <v>0.9</v>
      </c>
      <c r="K405" s="169" t="str">
        <f>IFERROR(SUMIFS(#REF!,#REF!,$I405,#REF!,$R$2)/SUMIFS(#REF!,#REF!,$I405,#REF!,$R$2),"-")</f>
        <v>-</v>
      </c>
      <c r="L405" s="169" t="str">
        <f>IFERROR(SUMIFS(#REF!,#REF!,$I405,#REF!,$R$7)/SUMIFS(#REF!,#REF!,$I405,#REF!,$R$7),"-")</f>
        <v>-</v>
      </c>
      <c r="M405" s="170" t="str">
        <f>IFERROR(SUMIFS(#REF!,#REF!,$I405,#REF!,$R$3)/SUMIFS(#REF!,#REF!,$I405,#REF!,$R$3),"-")</f>
        <v>-</v>
      </c>
      <c r="N405" s="170" t="str">
        <f>IFERROR(SUMIFS(#REF!,#REF!,$I405,#REF!,"&lt;="&amp;$R$2,#REF!,"&gt;="&amp;$S$2)/SUMIFS(#REF!,#REF!,$I405,#REF!,"&lt;="&amp;$R$2,#REF!,"&gt;="&amp;$S$2),"-")</f>
        <v>-</v>
      </c>
      <c r="O405" s="142"/>
      <c r="P405" s="140"/>
    </row>
    <row r="406" spans="1:16">
      <c r="A406" s="138"/>
      <c r="B406" s="142"/>
      <c r="C406" s="172" t="s">
        <v>719</v>
      </c>
      <c r="D406" s="166" t="s">
        <v>26</v>
      </c>
      <c r="E406" s="166" t="s">
        <v>720</v>
      </c>
      <c r="F406" s="173" t="s">
        <v>798</v>
      </c>
      <c r="G406" s="173" t="s">
        <v>798</v>
      </c>
      <c r="H406" s="173" t="s">
        <v>798</v>
      </c>
      <c r="I406" s="173" t="s">
        <v>798</v>
      </c>
      <c r="J406" s="168">
        <v>0.9</v>
      </c>
      <c r="K406" s="169" t="str">
        <f>IFERROR(SUMIFS(#REF!,#REF!,$I406,#REF!,$R$2)/SUMIFS(#REF!,#REF!,$I406,#REF!,$R$2),"-")</f>
        <v>-</v>
      </c>
      <c r="L406" s="169" t="str">
        <f>IFERROR(SUMIFS(#REF!,#REF!,$I406,#REF!,$R$7)/SUMIFS(#REF!,#REF!,$I406,#REF!,$R$7),"-")</f>
        <v>-</v>
      </c>
      <c r="M406" s="170" t="str">
        <f>IFERROR(SUMIFS(#REF!,#REF!,$I406,#REF!,$R$3)/SUMIFS(#REF!,#REF!,$I406,#REF!,$R$3),"-")</f>
        <v>-</v>
      </c>
      <c r="N406" s="170" t="str">
        <f>IFERROR(SUMIFS(#REF!,#REF!,$I406,#REF!,"&lt;="&amp;$R$2,#REF!,"&gt;="&amp;$S$2)/SUMIFS(#REF!,#REF!,$I406,#REF!,"&lt;="&amp;$R$2,#REF!,"&gt;="&amp;$S$2),"-")</f>
        <v>-</v>
      </c>
      <c r="O406" s="142"/>
      <c r="P406" s="140"/>
    </row>
    <row r="407" spans="1:16">
      <c r="A407" s="138"/>
      <c r="B407" s="142"/>
      <c r="C407" s="172" t="s">
        <v>719</v>
      </c>
      <c r="D407" s="166" t="s">
        <v>26</v>
      </c>
      <c r="E407" s="166" t="s">
        <v>720</v>
      </c>
      <c r="F407" s="173" t="s">
        <v>800</v>
      </c>
      <c r="G407" s="173" t="s">
        <v>800</v>
      </c>
      <c r="H407" s="173" t="s">
        <v>800</v>
      </c>
      <c r="I407" s="173" t="s">
        <v>800</v>
      </c>
      <c r="J407" s="168">
        <v>0.9</v>
      </c>
      <c r="K407" s="169" t="str">
        <f>IFERROR(SUMIFS(#REF!,#REF!,$I407,#REF!,$R$2)/SUMIFS(#REF!,#REF!,$I407,#REF!,$R$2),"-")</f>
        <v>-</v>
      </c>
      <c r="L407" s="169" t="str">
        <f>IFERROR(SUMIFS(#REF!,#REF!,$I407,#REF!,$R$7)/SUMIFS(#REF!,#REF!,$I407,#REF!,$R$7),"-")</f>
        <v>-</v>
      </c>
      <c r="M407" s="170" t="str">
        <f>IFERROR(SUMIFS(#REF!,#REF!,$I407,#REF!,$R$3)/SUMIFS(#REF!,#REF!,$I407,#REF!,$R$3),"-")</f>
        <v>-</v>
      </c>
      <c r="N407" s="170" t="str">
        <f>IFERROR(SUMIFS(#REF!,#REF!,$I407,#REF!,"&lt;="&amp;$R$2,#REF!,"&gt;="&amp;$S$2)/SUMIFS(#REF!,#REF!,$I407,#REF!,"&lt;="&amp;$R$2,#REF!,"&gt;="&amp;$S$2),"-")</f>
        <v>-</v>
      </c>
      <c r="O407" s="142"/>
      <c r="P407" s="140"/>
    </row>
    <row r="408" spans="1:16">
      <c r="A408" s="138"/>
      <c r="B408" s="142"/>
      <c r="C408" s="172" t="s">
        <v>719</v>
      </c>
      <c r="D408" s="166" t="s">
        <v>26</v>
      </c>
      <c r="E408" s="166" t="s">
        <v>720</v>
      </c>
      <c r="F408" s="173" t="s">
        <v>802</v>
      </c>
      <c r="G408" s="173" t="s">
        <v>802</v>
      </c>
      <c r="H408" s="173" t="s">
        <v>802</v>
      </c>
      <c r="I408" s="173" t="s">
        <v>802</v>
      </c>
      <c r="J408" s="168">
        <v>0.9</v>
      </c>
      <c r="K408" s="169" t="str">
        <f>IFERROR(SUMIFS(#REF!,#REF!,$I408,#REF!,$R$2)/SUMIFS(#REF!,#REF!,$I408,#REF!,$R$2),"-")</f>
        <v>-</v>
      </c>
      <c r="L408" s="169" t="str">
        <f>IFERROR(SUMIFS(#REF!,#REF!,$I408,#REF!,$R$7)/SUMIFS(#REF!,#REF!,$I408,#REF!,$R$7),"-")</f>
        <v>-</v>
      </c>
      <c r="M408" s="170" t="str">
        <f>IFERROR(SUMIFS(#REF!,#REF!,$I408,#REF!,$R$3)/SUMIFS(#REF!,#REF!,$I408,#REF!,$R$3),"-")</f>
        <v>-</v>
      </c>
      <c r="N408" s="170" t="str">
        <f>IFERROR(SUMIFS(#REF!,#REF!,$I408,#REF!,"&lt;="&amp;$R$2,#REF!,"&gt;="&amp;$S$2)/SUMIFS(#REF!,#REF!,$I408,#REF!,"&lt;="&amp;$R$2,#REF!,"&gt;="&amp;$S$2),"-")</f>
        <v>-</v>
      </c>
      <c r="O408" s="142"/>
      <c r="P408" s="140"/>
    </row>
    <row r="409" spans="1:16">
      <c r="A409" s="138"/>
      <c r="B409" s="142"/>
      <c r="C409" s="172" t="s">
        <v>719</v>
      </c>
      <c r="D409" s="166" t="s">
        <v>26</v>
      </c>
      <c r="E409" s="166" t="s">
        <v>720</v>
      </c>
      <c r="F409" s="173" t="s">
        <v>804</v>
      </c>
      <c r="G409" s="173" t="s">
        <v>804</v>
      </c>
      <c r="H409" s="173" t="s">
        <v>804</v>
      </c>
      <c r="I409" s="173" t="s">
        <v>804</v>
      </c>
      <c r="J409" s="168">
        <v>0.9</v>
      </c>
      <c r="K409" s="169" t="str">
        <f>IFERROR(SUMIFS(#REF!,#REF!,$I409,#REF!,$R$2)/SUMIFS(#REF!,#REF!,$I409,#REF!,$R$2),"-")</f>
        <v>-</v>
      </c>
      <c r="L409" s="169" t="str">
        <f>IFERROR(SUMIFS(#REF!,#REF!,$I409,#REF!,$R$7)/SUMIFS(#REF!,#REF!,$I409,#REF!,$R$7),"-")</f>
        <v>-</v>
      </c>
      <c r="M409" s="170" t="str">
        <f>IFERROR(SUMIFS(#REF!,#REF!,$I409,#REF!,$R$3)/SUMIFS(#REF!,#REF!,$I409,#REF!,$R$3),"-")</f>
        <v>-</v>
      </c>
      <c r="N409" s="170" t="str">
        <f>IFERROR(SUMIFS(#REF!,#REF!,$I409,#REF!,"&lt;="&amp;$R$2,#REF!,"&gt;="&amp;$S$2)/SUMIFS(#REF!,#REF!,$I409,#REF!,"&lt;="&amp;$R$2,#REF!,"&gt;="&amp;$S$2),"-")</f>
        <v>-</v>
      </c>
      <c r="O409" s="142"/>
      <c r="P409" s="140"/>
    </row>
    <row r="410" spans="1:16">
      <c r="A410" s="138"/>
      <c r="B410" s="142"/>
      <c r="C410" s="172" t="s">
        <v>719</v>
      </c>
      <c r="D410" s="166" t="s">
        <v>26</v>
      </c>
      <c r="E410" s="166" t="s">
        <v>720</v>
      </c>
      <c r="F410" s="173" t="s">
        <v>806</v>
      </c>
      <c r="G410" s="173" t="s">
        <v>806</v>
      </c>
      <c r="H410" s="173" t="s">
        <v>806</v>
      </c>
      <c r="I410" s="173" t="s">
        <v>806</v>
      </c>
      <c r="J410" s="168">
        <v>0.9</v>
      </c>
      <c r="K410" s="169" t="str">
        <f>IFERROR(SUMIFS(#REF!,#REF!,$I410,#REF!,$R$2)/SUMIFS(#REF!,#REF!,$I410,#REF!,$R$2),"-")</f>
        <v>-</v>
      </c>
      <c r="L410" s="169" t="str">
        <f>IFERROR(SUMIFS(#REF!,#REF!,$I410,#REF!,$R$7)/SUMIFS(#REF!,#REF!,$I410,#REF!,$R$7),"-")</f>
        <v>-</v>
      </c>
      <c r="M410" s="170" t="str">
        <f>IFERROR(SUMIFS(#REF!,#REF!,$I410,#REF!,$R$3)/SUMIFS(#REF!,#REF!,$I410,#REF!,$R$3),"-")</f>
        <v>-</v>
      </c>
      <c r="N410" s="170" t="str">
        <f>IFERROR(SUMIFS(#REF!,#REF!,$I410,#REF!,"&lt;="&amp;$R$2,#REF!,"&gt;="&amp;$S$2)/SUMIFS(#REF!,#REF!,$I410,#REF!,"&lt;="&amp;$R$2,#REF!,"&gt;="&amp;$S$2),"-")</f>
        <v>-</v>
      </c>
      <c r="O410" s="142"/>
      <c r="P410" s="140"/>
    </row>
    <row r="411" spans="1:16">
      <c r="A411" s="138"/>
      <c r="B411" s="142"/>
      <c r="C411" s="172" t="s">
        <v>719</v>
      </c>
      <c r="D411" s="166" t="s">
        <v>26</v>
      </c>
      <c r="E411" s="166" t="s">
        <v>720</v>
      </c>
      <c r="F411" s="173" t="s">
        <v>808</v>
      </c>
      <c r="G411" s="173" t="s">
        <v>808</v>
      </c>
      <c r="H411" s="173" t="s">
        <v>808</v>
      </c>
      <c r="I411" s="173" t="s">
        <v>808</v>
      </c>
      <c r="J411" s="168">
        <v>0.9</v>
      </c>
      <c r="K411" s="169" t="str">
        <f>IFERROR(SUMIFS(#REF!,#REF!,$I411,#REF!,$R$2)/SUMIFS(#REF!,#REF!,$I411,#REF!,$R$2),"-")</f>
        <v>-</v>
      </c>
      <c r="L411" s="169" t="str">
        <f>IFERROR(SUMIFS(#REF!,#REF!,$I411,#REF!,$R$7)/SUMIFS(#REF!,#REF!,$I411,#REF!,$R$7),"-")</f>
        <v>-</v>
      </c>
      <c r="M411" s="170" t="str">
        <f>IFERROR(SUMIFS(#REF!,#REF!,$I411,#REF!,$R$3)/SUMIFS(#REF!,#REF!,$I411,#REF!,$R$3),"-")</f>
        <v>-</v>
      </c>
      <c r="N411" s="170" t="str">
        <f>IFERROR(SUMIFS(#REF!,#REF!,$I411,#REF!,"&lt;="&amp;$R$2,#REF!,"&gt;="&amp;$S$2)/SUMIFS(#REF!,#REF!,$I411,#REF!,"&lt;="&amp;$R$2,#REF!,"&gt;="&amp;$S$2),"-")</f>
        <v>-</v>
      </c>
      <c r="O411" s="142"/>
      <c r="P411" s="140"/>
    </row>
    <row r="412" spans="1:16">
      <c r="A412" s="138"/>
      <c r="B412" s="142"/>
      <c r="C412" s="172" t="s">
        <v>719</v>
      </c>
      <c r="D412" s="166" t="s">
        <v>26</v>
      </c>
      <c r="E412" s="166" t="s">
        <v>720</v>
      </c>
      <c r="F412" s="173" t="s">
        <v>810</v>
      </c>
      <c r="G412" s="173" t="s">
        <v>810</v>
      </c>
      <c r="H412" s="173" t="s">
        <v>810</v>
      </c>
      <c r="I412" s="173" t="s">
        <v>810</v>
      </c>
      <c r="J412" s="168">
        <v>0.9</v>
      </c>
      <c r="K412" s="169" t="str">
        <f>IFERROR(SUMIFS(#REF!,#REF!,$I412,#REF!,$R$2)/SUMIFS(#REF!,#REF!,$I412,#REF!,$R$2),"-")</f>
        <v>-</v>
      </c>
      <c r="L412" s="169" t="str">
        <f>IFERROR(SUMIFS(#REF!,#REF!,$I412,#REF!,$R$7)/SUMIFS(#REF!,#REF!,$I412,#REF!,$R$7),"-")</f>
        <v>-</v>
      </c>
      <c r="M412" s="170" t="str">
        <f>IFERROR(SUMIFS(#REF!,#REF!,$I412,#REF!,$R$3)/SUMIFS(#REF!,#REF!,$I412,#REF!,$R$3),"-")</f>
        <v>-</v>
      </c>
      <c r="N412" s="170" t="str">
        <f>IFERROR(SUMIFS(#REF!,#REF!,$I412,#REF!,"&lt;="&amp;$R$2,#REF!,"&gt;="&amp;$S$2)/SUMIFS(#REF!,#REF!,$I412,#REF!,"&lt;="&amp;$R$2,#REF!,"&gt;="&amp;$S$2),"-")</f>
        <v>-</v>
      </c>
      <c r="O412" s="142"/>
      <c r="P412" s="140"/>
    </row>
    <row r="413" spans="1:16">
      <c r="A413" s="138"/>
      <c r="B413" s="142"/>
      <c r="C413" s="172" t="s">
        <v>719</v>
      </c>
      <c r="D413" s="166" t="s">
        <v>26</v>
      </c>
      <c r="E413" s="166" t="s">
        <v>720</v>
      </c>
      <c r="F413" s="173" t="s">
        <v>812</v>
      </c>
      <c r="G413" s="173" t="s">
        <v>812</v>
      </c>
      <c r="H413" s="173" t="s">
        <v>812</v>
      </c>
      <c r="I413" s="173" t="s">
        <v>812</v>
      </c>
      <c r="J413" s="168">
        <v>0.9</v>
      </c>
      <c r="K413" s="169" t="str">
        <f>IFERROR(SUMIFS(#REF!,#REF!,$I413,#REF!,$R$2)/SUMIFS(#REF!,#REF!,$I413,#REF!,$R$2),"-")</f>
        <v>-</v>
      </c>
      <c r="L413" s="169" t="str">
        <f>IFERROR(SUMIFS(#REF!,#REF!,$I413,#REF!,$R$7)/SUMIFS(#REF!,#REF!,$I413,#REF!,$R$7),"-")</f>
        <v>-</v>
      </c>
      <c r="M413" s="170" t="str">
        <f>IFERROR(SUMIFS(#REF!,#REF!,$I413,#REF!,$R$3)/SUMIFS(#REF!,#REF!,$I413,#REF!,$R$3),"-")</f>
        <v>-</v>
      </c>
      <c r="N413" s="170" t="str">
        <f>IFERROR(SUMIFS(#REF!,#REF!,$I413,#REF!,"&lt;="&amp;$R$2,#REF!,"&gt;="&amp;$S$2)/SUMIFS(#REF!,#REF!,$I413,#REF!,"&lt;="&amp;$R$2,#REF!,"&gt;="&amp;$S$2),"-")</f>
        <v>-</v>
      </c>
      <c r="O413" s="142"/>
      <c r="P413" s="140"/>
    </row>
    <row r="414" spans="1:16">
      <c r="A414" s="138"/>
      <c r="B414" s="142"/>
      <c r="C414" s="172" t="s">
        <v>719</v>
      </c>
      <c r="D414" s="166" t="s">
        <v>26</v>
      </c>
      <c r="E414" s="166" t="s">
        <v>720</v>
      </c>
      <c r="F414" s="173" t="s">
        <v>814</v>
      </c>
      <c r="G414" s="173" t="s">
        <v>814</v>
      </c>
      <c r="H414" s="173" t="s">
        <v>814</v>
      </c>
      <c r="I414" s="173" t="s">
        <v>814</v>
      </c>
      <c r="J414" s="168">
        <v>0.9</v>
      </c>
      <c r="K414" s="169" t="str">
        <f>IFERROR(SUMIFS(#REF!,#REF!,$I414,#REF!,$R$2)/SUMIFS(#REF!,#REF!,$I414,#REF!,$R$2),"-")</f>
        <v>-</v>
      </c>
      <c r="L414" s="169" t="str">
        <f>IFERROR(SUMIFS(#REF!,#REF!,$I414,#REF!,$R$7)/SUMIFS(#REF!,#REF!,$I414,#REF!,$R$7),"-")</f>
        <v>-</v>
      </c>
      <c r="M414" s="170" t="str">
        <f>IFERROR(SUMIFS(#REF!,#REF!,$I414,#REF!,$R$3)/SUMIFS(#REF!,#REF!,$I414,#REF!,$R$3),"-")</f>
        <v>-</v>
      </c>
      <c r="N414" s="170" t="str">
        <f>IFERROR(SUMIFS(#REF!,#REF!,$I414,#REF!,"&lt;="&amp;$R$2,#REF!,"&gt;="&amp;$S$2)/SUMIFS(#REF!,#REF!,$I414,#REF!,"&lt;="&amp;$R$2,#REF!,"&gt;="&amp;$S$2),"-")</f>
        <v>-</v>
      </c>
      <c r="O414" s="142"/>
      <c r="P414" s="140"/>
    </row>
    <row r="415" spans="1:16">
      <c r="A415" s="138"/>
      <c r="B415" s="142"/>
      <c r="C415" s="172" t="s">
        <v>719</v>
      </c>
      <c r="D415" s="166" t="s">
        <v>26</v>
      </c>
      <c r="E415" s="166" t="s">
        <v>720</v>
      </c>
      <c r="F415" s="173" t="s">
        <v>816</v>
      </c>
      <c r="G415" s="173" t="s">
        <v>816</v>
      </c>
      <c r="H415" s="173" t="s">
        <v>816</v>
      </c>
      <c r="I415" s="173" t="s">
        <v>816</v>
      </c>
      <c r="J415" s="168">
        <v>0.9</v>
      </c>
      <c r="K415" s="169" t="str">
        <f>IFERROR(SUMIFS(#REF!,#REF!,$I415,#REF!,$R$2)/SUMIFS(#REF!,#REF!,$I415,#REF!,$R$2),"-")</f>
        <v>-</v>
      </c>
      <c r="L415" s="169" t="str">
        <f>IFERROR(SUMIFS(#REF!,#REF!,$I415,#REF!,$R$7)/SUMIFS(#REF!,#REF!,$I415,#REF!,$R$7),"-")</f>
        <v>-</v>
      </c>
      <c r="M415" s="170" t="str">
        <f>IFERROR(SUMIFS(#REF!,#REF!,$I415,#REF!,$R$3)/SUMIFS(#REF!,#REF!,$I415,#REF!,$R$3),"-")</f>
        <v>-</v>
      </c>
      <c r="N415" s="170" t="str">
        <f>IFERROR(SUMIFS(#REF!,#REF!,$I415,#REF!,"&lt;="&amp;$R$2,#REF!,"&gt;="&amp;$S$2)/SUMIFS(#REF!,#REF!,$I415,#REF!,"&lt;="&amp;$R$2,#REF!,"&gt;="&amp;$S$2),"-")</f>
        <v>-</v>
      </c>
      <c r="O415" s="142"/>
      <c r="P415" s="140"/>
    </row>
    <row r="416" spans="1:16">
      <c r="A416" s="138"/>
      <c r="B416" s="142"/>
      <c r="C416" s="172" t="s">
        <v>719</v>
      </c>
      <c r="D416" s="166" t="s">
        <v>26</v>
      </c>
      <c r="E416" s="166" t="s">
        <v>720</v>
      </c>
      <c r="F416" s="173" t="s">
        <v>817</v>
      </c>
      <c r="G416" s="173" t="s">
        <v>817</v>
      </c>
      <c r="H416" s="173" t="s">
        <v>817</v>
      </c>
      <c r="I416" s="173" t="s">
        <v>817</v>
      </c>
      <c r="J416" s="168">
        <v>0.9</v>
      </c>
      <c r="K416" s="169" t="str">
        <f>IFERROR(SUMIFS(#REF!,#REF!,$I416,#REF!,$R$2)/SUMIFS(#REF!,#REF!,$I416,#REF!,$R$2),"-")</f>
        <v>-</v>
      </c>
      <c r="L416" s="169" t="str">
        <f>IFERROR(SUMIFS(#REF!,#REF!,$I416,#REF!,$R$7)/SUMIFS(#REF!,#REF!,$I416,#REF!,$R$7),"-")</f>
        <v>-</v>
      </c>
      <c r="M416" s="170" t="str">
        <f>IFERROR(SUMIFS(#REF!,#REF!,$I416,#REF!,$R$3)/SUMIFS(#REF!,#REF!,$I416,#REF!,$R$3),"-")</f>
        <v>-</v>
      </c>
      <c r="N416" s="170" t="str">
        <f>IFERROR(SUMIFS(#REF!,#REF!,$I416,#REF!,"&lt;="&amp;$R$2,#REF!,"&gt;="&amp;$S$2)/SUMIFS(#REF!,#REF!,$I416,#REF!,"&lt;="&amp;$R$2,#REF!,"&gt;="&amp;$S$2),"-")</f>
        <v>-</v>
      </c>
      <c r="O416" s="142"/>
      <c r="P416" s="140"/>
    </row>
    <row r="417" spans="1:16">
      <c r="A417" s="138"/>
      <c r="B417" s="142"/>
      <c r="C417" s="172" t="s">
        <v>719</v>
      </c>
      <c r="D417" s="166" t="s">
        <v>26</v>
      </c>
      <c r="E417" s="166" t="s">
        <v>720</v>
      </c>
      <c r="F417" s="173" t="s">
        <v>819</v>
      </c>
      <c r="G417" s="173" t="s">
        <v>819</v>
      </c>
      <c r="H417" s="173" t="s">
        <v>819</v>
      </c>
      <c r="I417" s="173" t="s">
        <v>819</v>
      </c>
      <c r="J417" s="168">
        <v>0.9</v>
      </c>
      <c r="K417" s="169" t="str">
        <f>IFERROR(SUMIFS(#REF!,#REF!,$I417,#REF!,$R$2)/SUMIFS(#REF!,#REF!,$I417,#REF!,$R$2),"-")</f>
        <v>-</v>
      </c>
      <c r="L417" s="169" t="str">
        <f>IFERROR(SUMIFS(#REF!,#REF!,$I417,#REF!,$R$7)/SUMIFS(#REF!,#REF!,$I417,#REF!,$R$7),"-")</f>
        <v>-</v>
      </c>
      <c r="M417" s="170" t="str">
        <f>IFERROR(SUMIFS(#REF!,#REF!,$I417,#REF!,$R$3)/SUMIFS(#REF!,#REF!,$I417,#REF!,$R$3),"-")</f>
        <v>-</v>
      </c>
      <c r="N417" s="170" t="str">
        <f>IFERROR(SUMIFS(#REF!,#REF!,$I417,#REF!,"&lt;="&amp;$R$2,#REF!,"&gt;="&amp;$S$2)/SUMIFS(#REF!,#REF!,$I417,#REF!,"&lt;="&amp;$R$2,#REF!,"&gt;="&amp;$S$2),"-")</f>
        <v>-</v>
      </c>
      <c r="O417" s="142"/>
      <c r="P417" s="140"/>
    </row>
    <row r="418" spans="1:16">
      <c r="A418" s="138"/>
      <c r="B418" s="142"/>
      <c r="C418" s="172" t="s">
        <v>719</v>
      </c>
      <c r="D418" s="166" t="s">
        <v>26</v>
      </c>
      <c r="E418" s="166" t="s">
        <v>720</v>
      </c>
      <c r="F418" s="173" t="s">
        <v>821</v>
      </c>
      <c r="G418" s="173" t="s">
        <v>821</v>
      </c>
      <c r="H418" s="173" t="s">
        <v>821</v>
      </c>
      <c r="I418" s="173" t="s">
        <v>821</v>
      </c>
      <c r="J418" s="168">
        <v>0.9</v>
      </c>
      <c r="K418" s="169" t="str">
        <f>IFERROR(SUMIFS(#REF!,#REF!,$I418,#REF!,$R$2)/SUMIFS(#REF!,#REF!,$I418,#REF!,$R$2),"-")</f>
        <v>-</v>
      </c>
      <c r="L418" s="169" t="str">
        <f>IFERROR(SUMIFS(#REF!,#REF!,$I418,#REF!,$R$7)/SUMIFS(#REF!,#REF!,$I418,#REF!,$R$7),"-")</f>
        <v>-</v>
      </c>
      <c r="M418" s="170" t="str">
        <f>IFERROR(SUMIFS(#REF!,#REF!,$I418,#REF!,$R$3)/SUMIFS(#REF!,#REF!,$I418,#REF!,$R$3),"-")</f>
        <v>-</v>
      </c>
      <c r="N418" s="170" t="str">
        <f>IFERROR(SUMIFS(#REF!,#REF!,$I418,#REF!,"&lt;="&amp;$R$2,#REF!,"&gt;="&amp;$S$2)/SUMIFS(#REF!,#REF!,$I418,#REF!,"&lt;="&amp;$R$2,#REF!,"&gt;="&amp;$S$2),"-")</f>
        <v>-</v>
      </c>
      <c r="O418" s="142"/>
      <c r="P418" s="140"/>
    </row>
    <row r="419" spans="1:16">
      <c r="A419" s="138"/>
      <c r="B419" s="142"/>
      <c r="C419" s="172" t="s">
        <v>719</v>
      </c>
      <c r="D419" s="166" t="s">
        <v>26</v>
      </c>
      <c r="E419" s="166" t="s">
        <v>720</v>
      </c>
      <c r="F419" s="173" t="s">
        <v>822</v>
      </c>
      <c r="G419" s="173" t="s">
        <v>822</v>
      </c>
      <c r="H419" s="173" t="s">
        <v>822</v>
      </c>
      <c r="I419" s="173" t="s">
        <v>822</v>
      </c>
      <c r="J419" s="168">
        <v>0.9</v>
      </c>
      <c r="K419" s="169" t="str">
        <f>IFERROR(SUMIFS(#REF!,#REF!,$I419,#REF!,$R$2)/SUMIFS(#REF!,#REF!,$I419,#REF!,$R$2),"-")</f>
        <v>-</v>
      </c>
      <c r="L419" s="169" t="str">
        <f>IFERROR(SUMIFS(#REF!,#REF!,$I419,#REF!,$R$7)/SUMIFS(#REF!,#REF!,$I419,#REF!,$R$7),"-")</f>
        <v>-</v>
      </c>
      <c r="M419" s="170" t="str">
        <f>IFERROR(SUMIFS(#REF!,#REF!,$I419,#REF!,$R$3)/SUMIFS(#REF!,#REF!,$I419,#REF!,$R$3),"-")</f>
        <v>-</v>
      </c>
      <c r="N419" s="170" t="str">
        <f>IFERROR(SUMIFS(#REF!,#REF!,$I419,#REF!,"&lt;="&amp;$R$2,#REF!,"&gt;="&amp;$S$2)/SUMIFS(#REF!,#REF!,$I419,#REF!,"&lt;="&amp;$R$2,#REF!,"&gt;="&amp;$S$2),"-")</f>
        <v>-</v>
      </c>
      <c r="O419" s="142"/>
      <c r="P419" s="140"/>
    </row>
    <row r="420" spans="1:16">
      <c r="A420" s="138"/>
      <c r="B420" s="142"/>
      <c r="C420" s="172" t="s">
        <v>719</v>
      </c>
      <c r="D420" s="166" t="s">
        <v>26</v>
      </c>
      <c r="E420" s="166" t="s">
        <v>720</v>
      </c>
      <c r="F420" s="173" t="s">
        <v>824</v>
      </c>
      <c r="G420" s="173" t="s">
        <v>824</v>
      </c>
      <c r="H420" s="173" t="s">
        <v>824</v>
      </c>
      <c r="I420" s="173" t="s">
        <v>824</v>
      </c>
      <c r="J420" s="168">
        <v>0.9</v>
      </c>
      <c r="K420" s="169" t="str">
        <f>IFERROR(SUMIFS(#REF!,#REF!,$I420,#REF!,$R$2)/SUMIFS(#REF!,#REF!,$I420,#REF!,$R$2),"-")</f>
        <v>-</v>
      </c>
      <c r="L420" s="169" t="str">
        <f>IFERROR(SUMIFS(#REF!,#REF!,$I420,#REF!,$R$7)/SUMIFS(#REF!,#REF!,$I420,#REF!,$R$7),"-")</f>
        <v>-</v>
      </c>
      <c r="M420" s="170" t="str">
        <f>IFERROR(SUMIFS(#REF!,#REF!,$I420,#REF!,$R$3)/SUMIFS(#REF!,#REF!,$I420,#REF!,$R$3),"-")</f>
        <v>-</v>
      </c>
      <c r="N420" s="170" t="str">
        <f>IFERROR(SUMIFS(#REF!,#REF!,$I420,#REF!,"&lt;="&amp;$R$2,#REF!,"&gt;="&amp;$S$2)/SUMIFS(#REF!,#REF!,$I420,#REF!,"&lt;="&amp;$R$2,#REF!,"&gt;="&amp;$S$2),"-")</f>
        <v>-</v>
      </c>
      <c r="O420" s="142"/>
      <c r="P420" s="140"/>
    </row>
    <row r="421" spans="1:16">
      <c r="A421" s="138"/>
      <c r="B421" s="142"/>
      <c r="C421" s="172" t="s">
        <v>719</v>
      </c>
      <c r="D421" s="166" t="s">
        <v>26</v>
      </c>
      <c r="E421" s="166" t="s">
        <v>720</v>
      </c>
      <c r="F421" s="173" t="s">
        <v>826</v>
      </c>
      <c r="G421" s="173" t="s">
        <v>826</v>
      </c>
      <c r="H421" s="173" t="s">
        <v>826</v>
      </c>
      <c r="I421" s="173" t="s">
        <v>826</v>
      </c>
      <c r="J421" s="168">
        <v>0.9</v>
      </c>
      <c r="K421" s="169" t="str">
        <f>IFERROR(SUMIFS(#REF!,#REF!,$I421,#REF!,$R$2)/SUMIFS(#REF!,#REF!,$I421,#REF!,$R$2),"-")</f>
        <v>-</v>
      </c>
      <c r="L421" s="169" t="str">
        <f>IFERROR(SUMIFS(#REF!,#REF!,$I421,#REF!,$R$7)/SUMIFS(#REF!,#REF!,$I421,#REF!,$R$7),"-")</f>
        <v>-</v>
      </c>
      <c r="M421" s="170" t="str">
        <f>IFERROR(SUMIFS(#REF!,#REF!,$I421,#REF!,$R$3)/SUMIFS(#REF!,#REF!,$I421,#REF!,$R$3),"-")</f>
        <v>-</v>
      </c>
      <c r="N421" s="170" t="str">
        <f>IFERROR(SUMIFS(#REF!,#REF!,$I421,#REF!,"&lt;="&amp;$R$2,#REF!,"&gt;="&amp;$S$2)/SUMIFS(#REF!,#REF!,$I421,#REF!,"&lt;="&amp;$R$2,#REF!,"&gt;="&amp;$S$2),"-")</f>
        <v>-</v>
      </c>
      <c r="O421" s="142"/>
      <c r="P421" s="140"/>
    </row>
    <row r="422" spans="1:16">
      <c r="A422" s="138"/>
      <c r="B422" s="142"/>
      <c r="C422" s="172" t="s">
        <v>719</v>
      </c>
      <c r="D422" s="166" t="s">
        <v>26</v>
      </c>
      <c r="E422" s="166" t="s">
        <v>720</v>
      </c>
      <c r="F422" s="173" t="s">
        <v>828</v>
      </c>
      <c r="G422" s="173" t="s">
        <v>828</v>
      </c>
      <c r="H422" s="173" t="s">
        <v>828</v>
      </c>
      <c r="I422" s="173" t="s">
        <v>828</v>
      </c>
      <c r="J422" s="168">
        <v>0.9</v>
      </c>
      <c r="K422" s="169" t="str">
        <f>IFERROR(SUMIFS(#REF!,#REF!,$I422,#REF!,$R$2)/SUMIFS(#REF!,#REF!,$I422,#REF!,$R$2),"-")</f>
        <v>-</v>
      </c>
      <c r="L422" s="169" t="str">
        <f>IFERROR(SUMIFS(#REF!,#REF!,$I422,#REF!,$R$7)/SUMIFS(#REF!,#REF!,$I422,#REF!,$R$7),"-")</f>
        <v>-</v>
      </c>
      <c r="M422" s="170" t="str">
        <f>IFERROR(SUMIFS(#REF!,#REF!,$I422,#REF!,$R$3)/SUMIFS(#REF!,#REF!,$I422,#REF!,$R$3),"-")</f>
        <v>-</v>
      </c>
      <c r="N422" s="170" t="str">
        <f>IFERROR(SUMIFS(#REF!,#REF!,$I422,#REF!,"&lt;="&amp;$R$2,#REF!,"&gt;="&amp;$S$2)/SUMIFS(#REF!,#REF!,$I422,#REF!,"&lt;="&amp;$R$2,#REF!,"&gt;="&amp;$S$2),"-")</f>
        <v>-</v>
      </c>
      <c r="O422" s="142"/>
      <c r="P422" s="140"/>
    </row>
    <row r="423" spans="1:16">
      <c r="A423" s="138"/>
      <c r="B423" s="142"/>
      <c r="C423" s="172" t="s">
        <v>719</v>
      </c>
      <c r="D423" s="166" t="s">
        <v>26</v>
      </c>
      <c r="E423" s="166" t="s">
        <v>720</v>
      </c>
      <c r="F423" s="173" t="s">
        <v>830</v>
      </c>
      <c r="G423" s="173" t="s">
        <v>830</v>
      </c>
      <c r="H423" s="173" t="s">
        <v>830</v>
      </c>
      <c r="I423" s="173" t="s">
        <v>830</v>
      </c>
      <c r="J423" s="168">
        <v>0.9</v>
      </c>
      <c r="K423" s="169" t="str">
        <f>IFERROR(SUMIFS(#REF!,#REF!,$I423,#REF!,$R$2)/SUMIFS(#REF!,#REF!,$I423,#REF!,$R$2),"-")</f>
        <v>-</v>
      </c>
      <c r="L423" s="169" t="str">
        <f>IFERROR(SUMIFS(#REF!,#REF!,$I423,#REF!,$R$7)/SUMIFS(#REF!,#REF!,$I423,#REF!,$R$7),"-")</f>
        <v>-</v>
      </c>
      <c r="M423" s="170" t="str">
        <f>IFERROR(SUMIFS(#REF!,#REF!,$I423,#REF!,$R$3)/SUMIFS(#REF!,#REF!,$I423,#REF!,$R$3),"-")</f>
        <v>-</v>
      </c>
      <c r="N423" s="170" t="str">
        <f>IFERROR(SUMIFS(#REF!,#REF!,$I423,#REF!,"&lt;="&amp;$R$2,#REF!,"&gt;="&amp;$S$2)/SUMIFS(#REF!,#REF!,$I423,#REF!,"&lt;="&amp;$R$2,#REF!,"&gt;="&amp;$S$2),"-")</f>
        <v>-</v>
      </c>
      <c r="O423" s="142"/>
      <c r="P423" s="140"/>
    </row>
    <row r="424" spans="1:16">
      <c r="A424" s="138"/>
      <c r="B424" s="142"/>
      <c r="C424" s="172" t="s">
        <v>719</v>
      </c>
      <c r="D424" s="166" t="s">
        <v>26</v>
      </c>
      <c r="E424" s="166" t="s">
        <v>720</v>
      </c>
      <c r="F424" s="173" t="s">
        <v>832</v>
      </c>
      <c r="G424" s="173" t="s">
        <v>832</v>
      </c>
      <c r="H424" s="173" t="s">
        <v>832</v>
      </c>
      <c r="I424" s="173" t="s">
        <v>832</v>
      </c>
      <c r="J424" s="168">
        <v>0.9</v>
      </c>
      <c r="K424" s="169" t="str">
        <f>IFERROR(SUMIFS(#REF!,#REF!,$I424,#REF!,$R$2)/SUMIFS(#REF!,#REF!,$I424,#REF!,$R$2),"-")</f>
        <v>-</v>
      </c>
      <c r="L424" s="169" t="str">
        <f>IFERROR(SUMIFS(#REF!,#REF!,$I424,#REF!,$R$7)/SUMIFS(#REF!,#REF!,$I424,#REF!,$R$7),"-")</f>
        <v>-</v>
      </c>
      <c r="M424" s="170" t="str">
        <f>IFERROR(SUMIFS(#REF!,#REF!,$I424,#REF!,$R$3)/SUMIFS(#REF!,#REF!,$I424,#REF!,$R$3),"-")</f>
        <v>-</v>
      </c>
      <c r="N424" s="170" t="str">
        <f>IFERROR(SUMIFS(#REF!,#REF!,$I424,#REF!,"&lt;="&amp;$R$2,#REF!,"&gt;="&amp;$S$2)/SUMIFS(#REF!,#REF!,$I424,#REF!,"&lt;="&amp;$R$2,#REF!,"&gt;="&amp;$S$2),"-")</f>
        <v>-</v>
      </c>
      <c r="O424" s="142"/>
      <c r="P424" s="140"/>
    </row>
    <row r="425" spans="1:16">
      <c r="A425" s="138"/>
      <c r="B425" s="142"/>
      <c r="C425" s="172" t="s">
        <v>719</v>
      </c>
      <c r="D425" s="166" t="s">
        <v>26</v>
      </c>
      <c r="E425" s="166" t="s">
        <v>720</v>
      </c>
      <c r="F425" s="173" t="s">
        <v>834</v>
      </c>
      <c r="G425" s="173" t="s">
        <v>834</v>
      </c>
      <c r="H425" s="173" t="s">
        <v>834</v>
      </c>
      <c r="I425" s="173" t="s">
        <v>834</v>
      </c>
      <c r="J425" s="168">
        <v>0.9</v>
      </c>
      <c r="K425" s="169" t="str">
        <f>IFERROR(SUMIFS(#REF!,#REF!,$I425,#REF!,$R$2)/SUMIFS(#REF!,#REF!,$I425,#REF!,$R$2),"-")</f>
        <v>-</v>
      </c>
      <c r="L425" s="169" t="str">
        <f>IFERROR(SUMIFS(#REF!,#REF!,$I425,#REF!,$R$7)/SUMIFS(#REF!,#REF!,$I425,#REF!,$R$7),"-")</f>
        <v>-</v>
      </c>
      <c r="M425" s="170" t="str">
        <f>IFERROR(SUMIFS(#REF!,#REF!,$I425,#REF!,$R$3)/SUMIFS(#REF!,#REF!,$I425,#REF!,$R$3),"-")</f>
        <v>-</v>
      </c>
      <c r="N425" s="170" t="str">
        <f>IFERROR(SUMIFS(#REF!,#REF!,$I425,#REF!,"&lt;="&amp;$R$2,#REF!,"&gt;="&amp;$S$2)/SUMIFS(#REF!,#REF!,$I425,#REF!,"&lt;="&amp;$R$2,#REF!,"&gt;="&amp;$S$2),"-")</f>
        <v>-</v>
      </c>
      <c r="O425" s="142"/>
      <c r="P425" s="140"/>
    </row>
    <row r="426" spans="1:16">
      <c r="A426" s="138"/>
      <c r="B426" s="142"/>
      <c r="C426" s="172" t="s">
        <v>719</v>
      </c>
      <c r="D426" s="166" t="s">
        <v>26</v>
      </c>
      <c r="E426" s="166" t="s">
        <v>720</v>
      </c>
      <c r="F426" s="173" t="s">
        <v>836</v>
      </c>
      <c r="G426" s="173" t="s">
        <v>836</v>
      </c>
      <c r="H426" s="173" t="s">
        <v>836</v>
      </c>
      <c r="I426" s="173" t="s">
        <v>836</v>
      </c>
      <c r="J426" s="168">
        <v>0.9</v>
      </c>
      <c r="K426" s="169" t="str">
        <f>IFERROR(SUMIFS(#REF!,#REF!,$I426,#REF!,$R$2)/SUMIFS(#REF!,#REF!,$I426,#REF!,$R$2),"-")</f>
        <v>-</v>
      </c>
      <c r="L426" s="169" t="str">
        <f>IFERROR(SUMIFS(#REF!,#REF!,$I426,#REF!,$R$7)/SUMIFS(#REF!,#REF!,$I426,#REF!,$R$7),"-")</f>
        <v>-</v>
      </c>
      <c r="M426" s="170" t="str">
        <f>IFERROR(SUMIFS(#REF!,#REF!,$I426,#REF!,$R$3)/SUMIFS(#REF!,#REF!,$I426,#REF!,$R$3),"-")</f>
        <v>-</v>
      </c>
      <c r="N426" s="170" t="str">
        <f>IFERROR(SUMIFS(#REF!,#REF!,$I426,#REF!,"&lt;="&amp;$R$2,#REF!,"&gt;="&amp;$S$2)/SUMIFS(#REF!,#REF!,$I426,#REF!,"&lt;="&amp;$R$2,#REF!,"&gt;="&amp;$S$2),"-")</f>
        <v>-</v>
      </c>
      <c r="O426" s="142"/>
      <c r="P426" s="140"/>
    </row>
    <row r="427" spans="1:16">
      <c r="A427" s="138"/>
      <c r="B427" s="142"/>
      <c r="C427" s="172" t="s">
        <v>719</v>
      </c>
      <c r="D427" s="166" t="s">
        <v>26</v>
      </c>
      <c r="E427" s="166" t="s">
        <v>720</v>
      </c>
      <c r="F427" s="173" t="s">
        <v>838</v>
      </c>
      <c r="G427" s="173" t="s">
        <v>838</v>
      </c>
      <c r="H427" s="173" t="s">
        <v>838</v>
      </c>
      <c r="I427" s="173" t="s">
        <v>838</v>
      </c>
      <c r="J427" s="168">
        <v>0.9</v>
      </c>
      <c r="K427" s="169" t="str">
        <f>IFERROR(SUMIFS(#REF!,#REF!,$I427,#REF!,$R$2)/SUMIFS(#REF!,#REF!,$I427,#REF!,$R$2),"-")</f>
        <v>-</v>
      </c>
      <c r="L427" s="169" t="str">
        <f>IFERROR(SUMIFS(#REF!,#REF!,$I427,#REF!,$R$7)/SUMIFS(#REF!,#REF!,$I427,#REF!,$R$7),"-")</f>
        <v>-</v>
      </c>
      <c r="M427" s="170" t="str">
        <f>IFERROR(SUMIFS(#REF!,#REF!,$I427,#REF!,$R$3)/SUMIFS(#REF!,#REF!,$I427,#REF!,$R$3),"-")</f>
        <v>-</v>
      </c>
      <c r="N427" s="170" t="str">
        <f>IFERROR(SUMIFS(#REF!,#REF!,$I427,#REF!,"&lt;="&amp;$R$2,#REF!,"&gt;="&amp;$S$2)/SUMIFS(#REF!,#REF!,$I427,#REF!,"&lt;="&amp;$R$2,#REF!,"&gt;="&amp;$S$2),"-")</f>
        <v>-</v>
      </c>
      <c r="O427" s="142"/>
      <c r="P427" s="140"/>
    </row>
    <row r="428" spans="1:16">
      <c r="A428" s="138"/>
      <c r="B428" s="142"/>
      <c r="C428" s="172" t="s">
        <v>719</v>
      </c>
      <c r="D428" s="166" t="s">
        <v>26</v>
      </c>
      <c r="E428" s="166" t="s">
        <v>720</v>
      </c>
      <c r="F428" s="173" t="s">
        <v>840</v>
      </c>
      <c r="G428" s="173" t="s">
        <v>840</v>
      </c>
      <c r="H428" s="173" t="s">
        <v>840</v>
      </c>
      <c r="I428" s="173" t="s">
        <v>840</v>
      </c>
      <c r="J428" s="168">
        <v>0.9</v>
      </c>
      <c r="K428" s="169" t="str">
        <f>IFERROR(SUMIFS(#REF!,#REF!,$I428,#REF!,$R$2)/SUMIFS(#REF!,#REF!,$I428,#REF!,$R$2),"-")</f>
        <v>-</v>
      </c>
      <c r="L428" s="169" t="str">
        <f>IFERROR(SUMIFS(#REF!,#REF!,$I428,#REF!,$R$7)/SUMIFS(#REF!,#REF!,$I428,#REF!,$R$7),"-")</f>
        <v>-</v>
      </c>
      <c r="M428" s="170" t="str">
        <f>IFERROR(SUMIFS(#REF!,#REF!,$I428,#REF!,$R$3)/SUMIFS(#REF!,#REF!,$I428,#REF!,$R$3),"-")</f>
        <v>-</v>
      </c>
      <c r="N428" s="170" t="str">
        <f>IFERROR(SUMIFS(#REF!,#REF!,$I428,#REF!,"&lt;="&amp;$R$2,#REF!,"&gt;="&amp;$S$2)/SUMIFS(#REF!,#REF!,$I428,#REF!,"&lt;="&amp;$R$2,#REF!,"&gt;="&amp;$S$2),"-")</f>
        <v>-</v>
      </c>
      <c r="O428" s="142"/>
      <c r="P428" s="140"/>
    </row>
    <row r="429" spans="1:16">
      <c r="A429" s="138"/>
      <c r="B429" s="142"/>
      <c r="C429" s="172" t="s">
        <v>719</v>
      </c>
      <c r="D429" s="166" t="s">
        <v>26</v>
      </c>
      <c r="E429" s="166" t="s">
        <v>720</v>
      </c>
      <c r="F429" s="173" t="s">
        <v>842</v>
      </c>
      <c r="G429" s="173" t="s">
        <v>842</v>
      </c>
      <c r="H429" s="173" t="s">
        <v>842</v>
      </c>
      <c r="I429" s="173" t="s">
        <v>842</v>
      </c>
      <c r="J429" s="168">
        <v>0.9</v>
      </c>
      <c r="K429" s="169" t="str">
        <f>IFERROR(SUMIFS(#REF!,#REF!,$I429,#REF!,$R$2)/SUMIFS(#REF!,#REF!,$I429,#REF!,$R$2),"-")</f>
        <v>-</v>
      </c>
      <c r="L429" s="169" t="str">
        <f>IFERROR(SUMIFS(#REF!,#REF!,$I429,#REF!,$R$7)/SUMIFS(#REF!,#REF!,$I429,#REF!,$R$7),"-")</f>
        <v>-</v>
      </c>
      <c r="M429" s="170" t="str">
        <f>IFERROR(SUMIFS(#REF!,#REF!,$I429,#REF!,$R$3)/SUMIFS(#REF!,#REF!,$I429,#REF!,$R$3),"-")</f>
        <v>-</v>
      </c>
      <c r="N429" s="170" t="str">
        <f>IFERROR(SUMIFS(#REF!,#REF!,$I429,#REF!,"&lt;="&amp;$R$2,#REF!,"&gt;="&amp;$S$2)/SUMIFS(#REF!,#REF!,$I429,#REF!,"&lt;="&amp;$R$2,#REF!,"&gt;="&amp;$S$2),"-")</f>
        <v>-</v>
      </c>
      <c r="O429" s="142"/>
      <c r="P429" s="140"/>
    </row>
    <row r="430" spans="1:16">
      <c r="A430" s="138"/>
      <c r="B430" s="142"/>
      <c r="C430" s="172" t="s">
        <v>719</v>
      </c>
      <c r="D430" s="166" t="s">
        <v>26</v>
      </c>
      <c r="E430" s="166" t="s">
        <v>720</v>
      </c>
      <c r="F430" s="173" t="s">
        <v>844</v>
      </c>
      <c r="G430" s="173" t="s">
        <v>844</v>
      </c>
      <c r="H430" s="173" t="s">
        <v>844</v>
      </c>
      <c r="I430" s="173" t="s">
        <v>844</v>
      </c>
      <c r="J430" s="168">
        <v>0.9</v>
      </c>
      <c r="K430" s="169" t="str">
        <f>IFERROR(SUMIFS(#REF!,#REF!,$I430,#REF!,$R$2)/SUMIFS(#REF!,#REF!,$I430,#REF!,$R$2),"-")</f>
        <v>-</v>
      </c>
      <c r="L430" s="169" t="str">
        <f>IFERROR(SUMIFS(#REF!,#REF!,$I430,#REF!,$R$7)/SUMIFS(#REF!,#REF!,$I430,#REF!,$R$7),"-")</f>
        <v>-</v>
      </c>
      <c r="M430" s="170" t="str">
        <f>IFERROR(SUMIFS(#REF!,#REF!,$I430,#REF!,$R$3)/SUMIFS(#REF!,#REF!,$I430,#REF!,$R$3),"-")</f>
        <v>-</v>
      </c>
      <c r="N430" s="170" t="str">
        <f>IFERROR(SUMIFS(#REF!,#REF!,$I430,#REF!,"&lt;="&amp;$R$2,#REF!,"&gt;="&amp;$S$2)/SUMIFS(#REF!,#REF!,$I430,#REF!,"&lt;="&amp;$R$2,#REF!,"&gt;="&amp;$S$2),"-")</f>
        <v>-</v>
      </c>
      <c r="O430" s="142"/>
      <c r="P430" s="140"/>
    </row>
    <row r="431" spans="1:16">
      <c r="A431" s="138"/>
      <c r="B431" s="142"/>
      <c r="C431" s="172" t="s">
        <v>719</v>
      </c>
      <c r="D431" s="166" t="s">
        <v>26</v>
      </c>
      <c r="E431" s="166" t="s">
        <v>720</v>
      </c>
      <c r="F431" s="173" t="s">
        <v>846</v>
      </c>
      <c r="G431" s="173" t="s">
        <v>846</v>
      </c>
      <c r="H431" s="173" t="s">
        <v>846</v>
      </c>
      <c r="I431" s="173" t="s">
        <v>846</v>
      </c>
      <c r="J431" s="168">
        <v>0.9</v>
      </c>
      <c r="K431" s="169" t="str">
        <f>IFERROR(SUMIFS(#REF!,#REF!,$I431,#REF!,$R$2)/SUMIFS(#REF!,#REF!,$I431,#REF!,$R$2),"-")</f>
        <v>-</v>
      </c>
      <c r="L431" s="169" t="str">
        <f>IFERROR(SUMIFS(#REF!,#REF!,$I431,#REF!,$R$7)/SUMIFS(#REF!,#REF!,$I431,#REF!,$R$7),"-")</f>
        <v>-</v>
      </c>
      <c r="M431" s="170" t="str">
        <f>IFERROR(SUMIFS(#REF!,#REF!,$I431,#REF!,$R$3)/SUMIFS(#REF!,#REF!,$I431,#REF!,$R$3),"-")</f>
        <v>-</v>
      </c>
      <c r="N431" s="170" t="str">
        <f>IFERROR(SUMIFS(#REF!,#REF!,$I431,#REF!,"&lt;="&amp;$R$2,#REF!,"&gt;="&amp;$S$2)/SUMIFS(#REF!,#REF!,$I431,#REF!,"&lt;="&amp;$R$2,#REF!,"&gt;="&amp;$S$2),"-")</f>
        <v>-</v>
      </c>
      <c r="O431" s="142"/>
      <c r="P431" s="140"/>
    </row>
    <row r="432" spans="1:16">
      <c r="A432" s="138"/>
      <c r="B432" s="142"/>
      <c r="C432" s="172" t="s">
        <v>719</v>
      </c>
      <c r="D432" s="166" t="s">
        <v>26</v>
      </c>
      <c r="E432" s="166" t="s">
        <v>720</v>
      </c>
      <c r="F432" s="173" t="s">
        <v>848</v>
      </c>
      <c r="G432" s="173" t="s">
        <v>848</v>
      </c>
      <c r="H432" s="173" t="s">
        <v>848</v>
      </c>
      <c r="I432" s="173" t="s">
        <v>848</v>
      </c>
      <c r="J432" s="168">
        <v>0.9</v>
      </c>
      <c r="K432" s="169" t="str">
        <f>IFERROR(SUMIFS(#REF!,#REF!,$I432,#REF!,$R$2)/SUMIFS(#REF!,#REF!,$I432,#REF!,$R$2),"-")</f>
        <v>-</v>
      </c>
      <c r="L432" s="169" t="str">
        <f>IFERROR(SUMIFS(#REF!,#REF!,$I432,#REF!,$R$7)/SUMIFS(#REF!,#REF!,$I432,#REF!,$R$7),"-")</f>
        <v>-</v>
      </c>
      <c r="M432" s="170" t="str">
        <f>IFERROR(SUMIFS(#REF!,#REF!,$I432,#REF!,$R$3)/SUMIFS(#REF!,#REF!,$I432,#REF!,$R$3),"-")</f>
        <v>-</v>
      </c>
      <c r="N432" s="170" t="str">
        <f>IFERROR(SUMIFS(#REF!,#REF!,$I432,#REF!,"&lt;="&amp;$R$2,#REF!,"&gt;="&amp;$S$2)/SUMIFS(#REF!,#REF!,$I432,#REF!,"&lt;="&amp;$R$2,#REF!,"&gt;="&amp;$S$2),"-")</f>
        <v>-</v>
      </c>
      <c r="O432" s="142"/>
      <c r="P432" s="140"/>
    </row>
    <row r="433" spans="1:16">
      <c r="A433" s="138"/>
      <c r="B433" s="142"/>
      <c r="C433" s="172" t="s">
        <v>719</v>
      </c>
      <c r="D433" s="166" t="s">
        <v>26</v>
      </c>
      <c r="E433" s="166" t="s">
        <v>720</v>
      </c>
      <c r="F433" s="173" t="s">
        <v>849</v>
      </c>
      <c r="G433" s="173" t="s">
        <v>849</v>
      </c>
      <c r="H433" s="173" t="s">
        <v>849</v>
      </c>
      <c r="I433" s="173" t="s">
        <v>849</v>
      </c>
      <c r="J433" s="168">
        <v>0.9</v>
      </c>
      <c r="K433" s="169" t="str">
        <f>IFERROR(SUMIFS(#REF!,#REF!,$I433,#REF!,$R$2)/SUMIFS(#REF!,#REF!,$I433,#REF!,$R$2),"-")</f>
        <v>-</v>
      </c>
      <c r="L433" s="169" t="str">
        <f>IFERROR(SUMIFS(#REF!,#REF!,$I433,#REF!,$R$7)/SUMIFS(#REF!,#REF!,$I433,#REF!,$R$7),"-")</f>
        <v>-</v>
      </c>
      <c r="M433" s="170" t="str">
        <f>IFERROR(SUMIFS(#REF!,#REF!,$I433,#REF!,$R$3)/SUMIFS(#REF!,#REF!,$I433,#REF!,$R$3),"-")</f>
        <v>-</v>
      </c>
      <c r="N433" s="170" t="str">
        <f>IFERROR(SUMIFS(#REF!,#REF!,$I433,#REF!,"&lt;="&amp;$R$2,#REF!,"&gt;="&amp;$S$2)/SUMIFS(#REF!,#REF!,$I433,#REF!,"&lt;="&amp;$R$2,#REF!,"&gt;="&amp;$S$2),"-")</f>
        <v>-</v>
      </c>
      <c r="O433" s="142"/>
      <c r="P433" s="140"/>
    </row>
    <row r="434" spans="1:16">
      <c r="A434" s="138"/>
      <c r="B434" s="142"/>
      <c r="C434" s="172" t="s">
        <v>719</v>
      </c>
      <c r="D434" s="166" t="s">
        <v>26</v>
      </c>
      <c r="E434" s="166" t="s">
        <v>720</v>
      </c>
      <c r="F434" s="173" t="s">
        <v>851</v>
      </c>
      <c r="G434" s="173" t="s">
        <v>851</v>
      </c>
      <c r="H434" s="173" t="s">
        <v>851</v>
      </c>
      <c r="I434" s="173" t="s">
        <v>851</v>
      </c>
      <c r="J434" s="168">
        <v>0.9</v>
      </c>
      <c r="K434" s="169" t="str">
        <f>IFERROR(SUMIFS(#REF!,#REF!,$I434,#REF!,$R$2)/SUMIFS(#REF!,#REF!,$I434,#REF!,$R$2),"-")</f>
        <v>-</v>
      </c>
      <c r="L434" s="169" t="str">
        <f>IFERROR(SUMIFS(#REF!,#REF!,$I434,#REF!,$R$7)/SUMIFS(#REF!,#REF!,$I434,#REF!,$R$7),"-")</f>
        <v>-</v>
      </c>
      <c r="M434" s="170" t="str">
        <f>IFERROR(SUMIFS(#REF!,#REF!,$I434,#REF!,$R$3)/SUMIFS(#REF!,#REF!,$I434,#REF!,$R$3),"-")</f>
        <v>-</v>
      </c>
      <c r="N434" s="170" t="str">
        <f>IFERROR(SUMIFS(#REF!,#REF!,$I434,#REF!,"&lt;="&amp;$R$2,#REF!,"&gt;="&amp;$S$2)/SUMIFS(#REF!,#REF!,$I434,#REF!,"&lt;="&amp;$R$2,#REF!,"&gt;="&amp;$S$2),"-")</f>
        <v>-</v>
      </c>
      <c r="O434" s="142"/>
      <c r="P434" s="140"/>
    </row>
    <row r="435" spans="1:16">
      <c r="A435" s="138"/>
      <c r="B435" s="142"/>
      <c r="C435" s="172" t="s">
        <v>719</v>
      </c>
      <c r="D435" s="166" t="s">
        <v>26</v>
      </c>
      <c r="E435" s="166" t="s">
        <v>720</v>
      </c>
      <c r="F435" s="173" t="s">
        <v>853</v>
      </c>
      <c r="G435" s="173" t="s">
        <v>853</v>
      </c>
      <c r="H435" s="173" t="s">
        <v>853</v>
      </c>
      <c r="I435" s="173" t="s">
        <v>853</v>
      </c>
      <c r="J435" s="168">
        <v>0.9</v>
      </c>
      <c r="K435" s="169" t="str">
        <f>IFERROR(SUMIFS(#REF!,#REF!,$I435,#REF!,$R$2)/SUMIFS(#REF!,#REF!,$I435,#REF!,$R$2),"-")</f>
        <v>-</v>
      </c>
      <c r="L435" s="169" t="str">
        <f>IFERROR(SUMIFS(#REF!,#REF!,$I435,#REF!,$R$7)/SUMIFS(#REF!,#REF!,$I435,#REF!,$R$7),"-")</f>
        <v>-</v>
      </c>
      <c r="M435" s="170" t="str">
        <f>IFERROR(SUMIFS(#REF!,#REF!,$I435,#REF!,$R$3)/SUMIFS(#REF!,#REF!,$I435,#REF!,$R$3),"-")</f>
        <v>-</v>
      </c>
      <c r="N435" s="170" t="str">
        <f>IFERROR(SUMIFS(#REF!,#REF!,$I435,#REF!,"&lt;="&amp;$R$2,#REF!,"&gt;="&amp;$S$2)/SUMIFS(#REF!,#REF!,$I435,#REF!,"&lt;="&amp;$R$2,#REF!,"&gt;="&amp;$S$2),"-")</f>
        <v>-</v>
      </c>
      <c r="O435" s="142"/>
      <c r="P435" s="140"/>
    </row>
    <row r="436" spans="1:16">
      <c r="A436" s="138"/>
      <c r="B436" s="142"/>
      <c r="C436" s="172" t="s">
        <v>719</v>
      </c>
      <c r="D436" s="166" t="s">
        <v>26</v>
      </c>
      <c r="E436" s="166" t="s">
        <v>720</v>
      </c>
      <c r="F436" s="173" t="s">
        <v>855</v>
      </c>
      <c r="G436" s="173" t="s">
        <v>855</v>
      </c>
      <c r="H436" s="173" t="s">
        <v>855</v>
      </c>
      <c r="I436" s="173" t="s">
        <v>855</v>
      </c>
      <c r="J436" s="168">
        <v>0.9</v>
      </c>
      <c r="K436" s="169" t="str">
        <f>IFERROR(SUMIFS(#REF!,#REF!,$I436,#REF!,$R$2)/SUMIFS(#REF!,#REF!,$I436,#REF!,$R$2),"-")</f>
        <v>-</v>
      </c>
      <c r="L436" s="169" t="str">
        <f>IFERROR(SUMIFS(#REF!,#REF!,$I436,#REF!,$R$7)/SUMIFS(#REF!,#REF!,$I436,#REF!,$R$7),"-")</f>
        <v>-</v>
      </c>
      <c r="M436" s="170" t="str">
        <f>IFERROR(SUMIFS(#REF!,#REF!,$I436,#REF!,$R$3)/SUMIFS(#REF!,#REF!,$I436,#REF!,$R$3),"-")</f>
        <v>-</v>
      </c>
      <c r="N436" s="170" t="str">
        <f>IFERROR(SUMIFS(#REF!,#REF!,$I436,#REF!,"&lt;="&amp;$R$2,#REF!,"&gt;="&amp;$S$2)/SUMIFS(#REF!,#REF!,$I436,#REF!,"&lt;="&amp;$R$2,#REF!,"&gt;="&amp;$S$2),"-")</f>
        <v>-</v>
      </c>
      <c r="O436" s="142"/>
      <c r="P436" s="140"/>
    </row>
    <row r="437" spans="1:16">
      <c r="A437" s="138"/>
      <c r="B437" s="142"/>
      <c r="C437" s="172" t="s">
        <v>719</v>
      </c>
      <c r="D437" s="166" t="s">
        <v>26</v>
      </c>
      <c r="E437" s="166" t="s">
        <v>720</v>
      </c>
      <c r="F437" s="180" t="s">
        <v>856</v>
      </c>
      <c r="G437" s="180" t="s">
        <v>856</v>
      </c>
      <c r="H437" s="180" t="s">
        <v>856</v>
      </c>
      <c r="I437" s="180" t="s">
        <v>856</v>
      </c>
      <c r="J437" s="168">
        <v>0.9</v>
      </c>
      <c r="K437" s="169" t="str">
        <f>IFERROR(SUMIFS(#REF!,#REF!,$I437,#REF!,$R$2)/SUMIFS(#REF!,#REF!,$I437,#REF!,$R$2),"-")</f>
        <v>-</v>
      </c>
      <c r="L437" s="169" t="str">
        <f>IFERROR(SUMIFS(#REF!,#REF!,$I437,#REF!,$R$7)/SUMIFS(#REF!,#REF!,$I437,#REF!,$R$7),"-")</f>
        <v>-</v>
      </c>
      <c r="M437" s="170" t="str">
        <f>IFERROR(SUMIFS(#REF!,#REF!,$I437,#REF!,$R$3)/SUMIFS(#REF!,#REF!,$I437,#REF!,$R$3),"-")</f>
        <v>-</v>
      </c>
      <c r="N437" s="170" t="str">
        <f>IFERROR(SUMIFS(#REF!,#REF!,$I437,#REF!,"&lt;="&amp;$R$2,#REF!,"&gt;="&amp;$S$2)/SUMIFS(#REF!,#REF!,$I437,#REF!,"&lt;="&amp;$R$2,#REF!,"&gt;="&amp;$S$2),"-")</f>
        <v>-</v>
      </c>
      <c r="O437" s="142"/>
      <c r="P437" s="140"/>
    </row>
    <row r="438" spans="1:16">
      <c r="A438" s="138"/>
      <c r="B438" s="142"/>
      <c r="C438" s="172" t="s">
        <v>719</v>
      </c>
      <c r="D438" s="166" t="s">
        <v>26</v>
      </c>
      <c r="E438" s="166" t="s">
        <v>720</v>
      </c>
      <c r="F438" s="173" t="s">
        <v>858</v>
      </c>
      <c r="G438" s="173" t="s">
        <v>858</v>
      </c>
      <c r="H438" s="173" t="s">
        <v>858</v>
      </c>
      <c r="I438" s="173" t="s">
        <v>858</v>
      </c>
      <c r="J438" s="168">
        <v>0.9</v>
      </c>
      <c r="K438" s="169" t="str">
        <f>IFERROR(SUMIFS(#REF!,#REF!,$I438,#REF!,$R$2)/SUMIFS(#REF!,#REF!,$I438,#REF!,$R$2),"-")</f>
        <v>-</v>
      </c>
      <c r="L438" s="169" t="str">
        <f>IFERROR(SUMIFS(#REF!,#REF!,$I438,#REF!,$R$7)/SUMIFS(#REF!,#REF!,$I438,#REF!,$R$7),"-")</f>
        <v>-</v>
      </c>
      <c r="M438" s="170" t="str">
        <f>IFERROR(SUMIFS(#REF!,#REF!,$I438,#REF!,$R$3)/SUMIFS(#REF!,#REF!,$I438,#REF!,$R$3),"-")</f>
        <v>-</v>
      </c>
      <c r="N438" s="170" t="str">
        <f>IFERROR(SUMIFS(#REF!,#REF!,$I438,#REF!,"&lt;="&amp;$R$2,#REF!,"&gt;="&amp;$S$2)/SUMIFS(#REF!,#REF!,$I438,#REF!,"&lt;="&amp;$R$2,#REF!,"&gt;="&amp;$S$2),"-")</f>
        <v>-</v>
      </c>
      <c r="O438" s="142"/>
      <c r="P438" s="140"/>
    </row>
    <row r="439" spans="1:16">
      <c r="A439" s="138"/>
      <c r="B439" s="142"/>
      <c r="C439" s="172" t="s">
        <v>719</v>
      </c>
      <c r="D439" s="166" t="s">
        <v>26</v>
      </c>
      <c r="E439" s="166" t="s">
        <v>720</v>
      </c>
      <c r="F439" s="173" t="s">
        <v>860</v>
      </c>
      <c r="G439" s="173" t="s">
        <v>860</v>
      </c>
      <c r="H439" s="173" t="s">
        <v>860</v>
      </c>
      <c r="I439" s="173" t="s">
        <v>860</v>
      </c>
      <c r="J439" s="168">
        <v>0.9</v>
      </c>
      <c r="K439" s="169" t="str">
        <f>IFERROR(SUMIFS(#REF!,#REF!,$I439,#REF!,$R$2)/SUMIFS(#REF!,#REF!,$I439,#REF!,$R$2),"-")</f>
        <v>-</v>
      </c>
      <c r="L439" s="169" t="str">
        <f>IFERROR(SUMIFS(#REF!,#REF!,$I439,#REF!,$R$7)/SUMIFS(#REF!,#REF!,$I439,#REF!,$R$7),"-")</f>
        <v>-</v>
      </c>
      <c r="M439" s="170" t="str">
        <f>IFERROR(SUMIFS(#REF!,#REF!,$I439,#REF!,$R$3)/SUMIFS(#REF!,#REF!,$I439,#REF!,$R$3),"-")</f>
        <v>-</v>
      </c>
      <c r="N439" s="170" t="str">
        <f>IFERROR(SUMIFS(#REF!,#REF!,$I439,#REF!,"&lt;="&amp;$R$2,#REF!,"&gt;="&amp;$S$2)/SUMIFS(#REF!,#REF!,$I439,#REF!,"&lt;="&amp;$R$2,#REF!,"&gt;="&amp;$S$2),"-")</f>
        <v>-</v>
      </c>
      <c r="O439" s="142"/>
      <c r="P439" s="140"/>
    </row>
    <row r="440" spans="1:16">
      <c r="A440" s="138"/>
      <c r="B440" s="142"/>
      <c r="C440" s="172" t="s">
        <v>719</v>
      </c>
      <c r="D440" s="166" t="s">
        <v>26</v>
      </c>
      <c r="E440" s="166" t="s">
        <v>720</v>
      </c>
      <c r="F440" s="173" t="s">
        <v>862</v>
      </c>
      <c r="G440" s="173" t="s">
        <v>862</v>
      </c>
      <c r="H440" s="173" t="s">
        <v>862</v>
      </c>
      <c r="I440" s="173" t="s">
        <v>862</v>
      </c>
      <c r="J440" s="168">
        <v>0.9</v>
      </c>
      <c r="K440" s="169" t="str">
        <f>IFERROR(SUMIFS(#REF!,#REF!,$I440,#REF!,$R$2)/SUMIFS(#REF!,#REF!,$I440,#REF!,$R$2),"-")</f>
        <v>-</v>
      </c>
      <c r="L440" s="169" t="str">
        <f>IFERROR(SUMIFS(#REF!,#REF!,$I440,#REF!,$R$7)/SUMIFS(#REF!,#REF!,$I440,#REF!,$R$7),"-")</f>
        <v>-</v>
      </c>
      <c r="M440" s="170" t="str">
        <f>IFERROR(SUMIFS(#REF!,#REF!,$I440,#REF!,$R$3)/SUMIFS(#REF!,#REF!,$I440,#REF!,$R$3),"-")</f>
        <v>-</v>
      </c>
      <c r="N440" s="170" t="str">
        <f>IFERROR(SUMIFS(#REF!,#REF!,$I440,#REF!,"&lt;="&amp;$R$2,#REF!,"&gt;="&amp;$S$2)/SUMIFS(#REF!,#REF!,$I440,#REF!,"&lt;="&amp;$R$2,#REF!,"&gt;="&amp;$S$2),"-")</f>
        <v>-</v>
      </c>
      <c r="O440" s="142"/>
      <c r="P440" s="140"/>
    </row>
    <row r="441" spans="1:16">
      <c r="A441" s="138"/>
      <c r="B441" s="142"/>
      <c r="C441" s="172" t="s">
        <v>719</v>
      </c>
      <c r="D441" s="166" t="s">
        <v>26</v>
      </c>
      <c r="E441" s="166" t="s">
        <v>720</v>
      </c>
      <c r="F441" s="173" t="s">
        <v>864</v>
      </c>
      <c r="G441" s="173" t="s">
        <v>864</v>
      </c>
      <c r="H441" s="173" t="s">
        <v>864</v>
      </c>
      <c r="I441" s="173" t="s">
        <v>864</v>
      </c>
      <c r="J441" s="168">
        <v>0.9</v>
      </c>
      <c r="K441" s="169" t="str">
        <f>IFERROR(SUMIFS(#REF!,#REF!,$I441,#REF!,$R$2)/SUMIFS(#REF!,#REF!,$I441,#REF!,$R$2),"-")</f>
        <v>-</v>
      </c>
      <c r="L441" s="169" t="str">
        <f>IFERROR(SUMIFS(#REF!,#REF!,$I441,#REF!,$R$7)/SUMIFS(#REF!,#REF!,$I441,#REF!,$R$7),"-")</f>
        <v>-</v>
      </c>
      <c r="M441" s="170" t="str">
        <f>IFERROR(SUMIFS(#REF!,#REF!,$I441,#REF!,$R$3)/SUMIFS(#REF!,#REF!,$I441,#REF!,$R$3),"-")</f>
        <v>-</v>
      </c>
      <c r="N441" s="170" t="str">
        <f>IFERROR(SUMIFS(#REF!,#REF!,$I441,#REF!,"&lt;="&amp;$R$2,#REF!,"&gt;="&amp;$S$2)/SUMIFS(#REF!,#REF!,$I441,#REF!,"&lt;="&amp;$R$2,#REF!,"&gt;="&amp;$S$2),"-")</f>
        <v>-</v>
      </c>
      <c r="O441" s="142"/>
      <c r="P441" s="140"/>
    </row>
    <row r="442" spans="1:16">
      <c r="A442" s="138"/>
      <c r="B442" s="142"/>
      <c r="C442" s="172" t="s">
        <v>719</v>
      </c>
      <c r="D442" s="166" t="s">
        <v>26</v>
      </c>
      <c r="E442" s="166" t="s">
        <v>720</v>
      </c>
      <c r="F442" s="173" t="s">
        <v>866</v>
      </c>
      <c r="G442" s="173" t="s">
        <v>866</v>
      </c>
      <c r="H442" s="173" t="s">
        <v>866</v>
      </c>
      <c r="I442" s="173" t="s">
        <v>866</v>
      </c>
      <c r="J442" s="168">
        <v>0.9</v>
      </c>
      <c r="K442" s="169" t="str">
        <f>IFERROR(SUMIFS(#REF!,#REF!,$I442,#REF!,$R$2)/SUMIFS(#REF!,#REF!,$I442,#REF!,$R$2),"-")</f>
        <v>-</v>
      </c>
      <c r="L442" s="169" t="str">
        <f>IFERROR(SUMIFS(#REF!,#REF!,$I442,#REF!,$R$7)/SUMIFS(#REF!,#REF!,$I442,#REF!,$R$7),"-")</f>
        <v>-</v>
      </c>
      <c r="M442" s="170" t="str">
        <f>IFERROR(SUMIFS(#REF!,#REF!,$I442,#REF!,$R$3)/SUMIFS(#REF!,#REF!,$I442,#REF!,$R$3),"-")</f>
        <v>-</v>
      </c>
      <c r="N442" s="170" t="str">
        <f>IFERROR(SUMIFS(#REF!,#REF!,$I442,#REF!,"&lt;="&amp;$R$2,#REF!,"&gt;="&amp;$S$2)/SUMIFS(#REF!,#REF!,$I442,#REF!,"&lt;="&amp;$R$2,#REF!,"&gt;="&amp;$S$2),"-")</f>
        <v>-</v>
      </c>
      <c r="O442" s="142"/>
      <c r="P442" s="140"/>
    </row>
    <row r="443" spans="1:16">
      <c r="A443" s="138"/>
      <c r="B443" s="142"/>
      <c r="C443" s="172" t="s">
        <v>719</v>
      </c>
      <c r="D443" s="166" t="s">
        <v>26</v>
      </c>
      <c r="E443" s="166" t="s">
        <v>720</v>
      </c>
      <c r="F443" s="173" t="s">
        <v>867</v>
      </c>
      <c r="G443" s="173" t="s">
        <v>867</v>
      </c>
      <c r="H443" s="173" t="s">
        <v>867</v>
      </c>
      <c r="I443" s="173" t="s">
        <v>867</v>
      </c>
      <c r="J443" s="168">
        <v>0.9</v>
      </c>
      <c r="K443" s="169" t="str">
        <f>IFERROR(SUMIFS(#REF!,#REF!,$I443,#REF!,$R$2)/SUMIFS(#REF!,#REF!,$I443,#REF!,$R$2),"-")</f>
        <v>-</v>
      </c>
      <c r="L443" s="169" t="str">
        <f>IFERROR(SUMIFS(#REF!,#REF!,$I443,#REF!,$R$7)/SUMIFS(#REF!,#REF!,$I443,#REF!,$R$7),"-")</f>
        <v>-</v>
      </c>
      <c r="M443" s="170" t="str">
        <f>IFERROR(SUMIFS(#REF!,#REF!,$I443,#REF!,$R$3)/SUMIFS(#REF!,#REF!,$I443,#REF!,$R$3),"-")</f>
        <v>-</v>
      </c>
      <c r="N443" s="170" t="str">
        <f>IFERROR(SUMIFS(#REF!,#REF!,$I443,#REF!,"&lt;="&amp;$R$2,#REF!,"&gt;="&amp;$S$2)/SUMIFS(#REF!,#REF!,$I443,#REF!,"&lt;="&amp;$R$2,#REF!,"&gt;="&amp;$S$2),"-")</f>
        <v>-</v>
      </c>
      <c r="O443" s="142"/>
      <c r="P443" s="140"/>
    </row>
    <row r="444" spans="1:16">
      <c r="A444" s="138"/>
      <c r="B444" s="142"/>
      <c r="C444" s="172" t="s">
        <v>719</v>
      </c>
      <c r="D444" s="166" t="s">
        <v>26</v>
      </c>
      <c r="E444" s="166" t="s">
        <v>720</v>
      </c>
      <c r="F444" s="173" t="s">
        <v>868</v>
      </c>
      <c r="G444" s="173" t="s">
        <v>868</v>
      </c>
      <c r="H444" s="173" t="s">
        <v>868</v>
      </c>
      <c r="I444" s="173" t="s">
        <v>868</v>
      </c>
      <c r="J444" s="168">
        <v>0.9</v>
      </c>
      <c r="K444" s="169" t="str">
        <f>IFERROR(SUMIFS(#REF!,#REF!,$I444,#REF!,$R$2)/SUMIFS(#REF!,#REF!,$I444,#REF!,$R$2),"-")</f>
        <v>-</v>
      </c>
      <c r="L444" s="169" t="str">
        <f>IFERROR(SUMIFS(#REF!,#REF!,$I444,#REF!,$R$7)/SUMIFS(#REF!,#REF!,$I444,#REF!,$R$7),"-")</f>
        <v>-</v>
      </c>
      <c r="M444" s="170" t="str">
        <f>IFERROR(SUMIFS(#REF!,#REF!,$I444,#REF!,$R$3)/SUMIFS(#REF!,#REF!,$I444,#REF!,$R$3),"-")</f>
        <v>-</v>
      </c>
      <c r="N444" s="170" t="str">
        <f>IFERROR(SUMIFS(#REF!,#REF!,$I444,#REF!,"&lt;="&amp;$R$2,#REF!,"&gt;="&amp;$S$2)/SUMIFS(#REF!,#REF!,$I444,#REF!,"&lt;="&amp;$R$2,#REF!,"&gt;="&amp;$S$2),"-")</f>
        <v>-</v>
      </c>
      <c r="O444" s="142"/>
      <c r="P444" s="140"/>
    </row>
    <row r="445" spans="1:16">
      <c r="A445" s="138"/>
      <c r="B445" s="142"/>
      <c r="C445" s="172" t="s">
        <v>719</v>
      </c>
      <c r="D445" s="166" t="s">
        <v>26</v>
      </c>
      <c r="E445" s="166" t="s">
        <v>720</v>
      </c>
      <c r="F445" s="173" t="s">
        <v>870</v>
      </c>
      <c r="G445" s="173" t="s">
        <v>870</v>
      </c>
      <c r="H445" s="173" t="s">
        <v>870</v>
      </c>
      <c r="I445" s="173" t="s">
        <v>870</v>
      </c>
      <c r="J445" s="168">
        <v>0.9</v>
      </c>
      <c r="K445" s="169" t="str">
        <f>IFERROR(SUMIFS(#REF!,#REF!,$I445,#REF!,$R$2)/SUMIFS(#REF!,#REF!,$I445,#REF!,$R$2),"-")</f>
        <v>-</v>
      </c>
      <c r="L445" s="169" t="str">
        <f>IFERROR(SUMIFS(#REF!,#REF!,$I445,#REF!,$R$7)/SUMIFS(#REF!,#REF!,$I445,#REF!,$R$7),"-")</f>
        <v>-</v>
      </c>
      <c r="M445" s="170" t="str">
        <f>IFERROR(SUMIFS(#REF!,#REF!,$I445,#REF!,$R$3)/SUMIFS(#REF!,#REF!,$I445,#REF!,$R$3),"-")</f>
        <v>-</v>
      </c>
      <c r="N445" s="170" t="str">
        <f>IFERROR(SUMIFS(#REF!,#REF!,$I445,#REF!,"&lt;="&amp;$R$2,#REF!,"&gt;="&amp;$S$2)/SUMIFS(#REF!,#REF!,$I445,#REF!,"&lt;="&amp;$R$2,#REF!,"&gt;="&amp;$S$2),"-")</f>
        <v>-</v>
      </c>
      <c r="O445" s="142"/>
      <c r="P445" s="140"/>
    </row>
    <row r="446" spans="1:16">
      <c r="A446" s="138"/>
      <c r="B446" s="142"/>
      <c r="C446" s="172" t="s">
        <v>719</v>
      </c>
      <c r="D446" s="166" t="s">
        <v>26</v>
      </c>
      <c r="E446" s="166" t="s">
        <v>720</v>
      </c>
      <c r="F446" s="173" t="s">
        <v>872</v>
      </c>
      <c r="G446" s="173" t="s">
        <v>872</v>
      </c>
      <c r="H446" s="173" t="s">
        <v>872</v>
      </c>
      <c r="I446" s="173" t="s">
        <v>872</v>
      </c>
      <c r="J446" s="168">
        <v>0.9</v>
      </c>
      <c r="K446" s="169" t="str">
        <f>IFERROR(SUMIFS(#REF!,#REF!,$I446,#REF!,$R$2)/SUMIFS(#REF!,#REF!,$I446,#REF!,$R$2),"-")</f>
        <v>-</v>
      </c>
      <c r="L446" s="169" t="str">
        <f>IFERROR(SUMIFS(#REF!,#REF!,$I446,#REF!,$R$7)/SUMIFS(#REF!,#REF!,$I446,#REF!,$R$7),"-")</f>
        <v>-</v>
      </c>
      <c r="M446" s="170" t="str">
        <f>IFERROR(SUMIFS(#REF!,#REF!,$I446,#REF!,$R$3)/SUMIFS(#REF!,#REF!,$I446,#REF!,$R$3),"-")</f>
        <v>-</v>
      </c>
      <c r="N446" s="170" t="str">
        <f>IFERROR(SUMIFS(#REF!,#REF!,$I446,#REF!,"&lt;="&amp;$R$2,#REF!,"&gt;="&amp;$S$2)/SUMIFS(#REF!,#REF!,$I446,#REF!,"&lt;="&amp;$R$2,#REF!,"&gt;="&amp;$S$2),"-")</f>
        <v>-</v>
      </c>
      <c r="O446" s="142"/>
      <c r="P446" s="140"/>
    </row>
    <row r="447" spans="1:16">
      <c r="A447" s="138"/>
      <c r="B447" s="142"/>
      <c r="C447" s="172" t="s">
        <v>719</v>
      </c>
      <c r="D447" s="166" t="s">
        <v>26</v>
      </c>
      <c r="E447" s="166" t="s">
        <v>720</v>
      </c>
      <c r="F447" s="173" t="s">
        <v>874</v>
      </c>
      <c r="G447" s="173" t="s">
        <v>874</v>
      </c>
      <c r="H447" s="173" t="s">
        <v>874</v>
      </c>
      <c r="I447" s="173" t="s">
        <v>874</v>
      </c>
      <c r="J447" s="168">
        <v>0.9</v>
      </c>
      <c r="K447" s="169" t="str">
        <f>IFERROR(SUMIFS(#REF!,#REF!,$I447,#REF!,$R$2)/SUMIFS(#REF!,#REF!,$I447,#REF!,$R$2),"-")</f>
        <v>-</v>
      </c>
      <c r="L447" s="169" t="str">
        <f>IFERROR(SUMIFS(#REF!,#REF!,$I447,#REF!,$R$7)/SUMIFS(#REF!,#REF!,$I447,#REF!,$R$7),"-")</f>
        <v>-</v>
      </c>
      <c r="M447" s="170" t="str">
        <f>IFERROR(SUMIFS(#REF!,#REF!,$I447,#REF!,$R$3)/SUMIFS(#REF!,#REF!,$I447,#REF!,$R$3),"-")</f>
        <v>-</v>
      </c>
      <c r="N447" s="170" t="str">
        <f>IFERROR(SUMIFS(#REF!,#REF!,$I447,#REF!,"&lt;="&amp;$R$2,#REF!,"&gt;="&amp;$S$2)/SUMIFS(#REF!,#REF!,$I447,#REF!,"&lt;="&amp;$R$2,#REF!,"&gt;="&amp;$S$2),"-")</f>
        <v>-</v>
      </c>
      <c r="O447" s="142"/>
      <c r="P447" s="140"/>
    </row>
    <row r="448" spans="1:16">
      <c r="A448" s="138"/>
      <c r="B448" s="142"/>
      <c r="C448" s="172" t="s">
        <v>719</v>
      </c>
      <c r="D448" s="166" t="s">
        <v>26</v>
      </c>
      <c r="E448" s="166" t="s">
        <v>720</v>
      </c>
      <c r="F448" s="173" t="s">
        <v>876</v>
      </c>
      <c r="G448" s="173" t="s">
        <v>876</v>
      </c>
      <c r="H448" s="173" t="s">
        <v>876</v>
      </c>
      <c r="I448" s="173" t="s">
        <v>876</v>
      </c>
      <c r="J448" s="168">
        <v>0.9</v>
      </c>
      <c r="K448" s="169" t="str">
        <f>IFERROR(SUMIFS(#REF!,#REF!,$I448,#REF!,$R$2)/SUMIFS(#REF!,#REF!,$I448,#REF!,$R$2),"-")</f>
        <v>-</v>
      </c>
      <c r="L448" s="169" t="str">
        <f>IFERROR(SUMIFS(#REF!,#REF!,$I448,#REF!,$R$7)/SUMIFS(#REF!,#REF!,$I448,#REF!,$R$7),"-")</f>
        <v>-</v>
      </c>
      <c r="M448" s="170" t="str">
        <f>IFERROR(SUMIFS(#REF!,#REF!,$I448,#REF!,$R$3)/SUMIFS(#REF!,#REF!,$I448,#REF!,$R$3),"-")</f>
        <v>-</v>
      </c>
      <c r="N448" s="170" t="str">
        <f>IFERROR(SUMIFS(#REF!,#REF!,$I448,#REF!,"&lt;="&amp;$R$2,#REF!,"&gt;="&amp;$S$2)/SUMIFS(#REF!,#REF!,$I448,#REF!,"&lt;="&amp;$R$2,#REF!,"&gt;="&amp;$S$2),"-")</f>
        <v>-</v>
      </c>
      <c r="O448" s="142"/>
      <c r="P448" s="140"/>
    </row>
    <row r="449" spans="1:16">
      <c r="A449" s="138"/>
      <c r="B449" s="142"/>
      <c r="C449" s="172" t="s">
        <v>719</v>
      </c>
      <c r="D449" s="166" t="s">
        <v>26</v>
      </c>
      <c r="E449" s="166" t="s">
        <v>720</v>
      </c>
      <c r="F449" s="173" t="s">
        <v>878</v>
      </c>
      <c r="G449" s="173" t="s">
        <v>878</v>
      </c>
      <c r="H449" s="173" t="s">
        <v>878</v>
      </c>
      <c r="I449" s="173" t="s">
        <v>878</v>
      </c>
      <c r="J449" s="168">
        <v>0.9</v>
      </c>
      <c r="K449" s="169" t="str">
        <f>IFERROR(SUMIFS(#REF!,#REF!,$I449,#REF!,$R$2)/SUMIFS(#REF!,#REF!,$I449,#REF!,$R$2),"-")</f>
        <v>-</v>
      </c>
      <c r="L449" s="169" t="str">
        <f>IFERROR(SUMIFS(#REF!,#REF!,$I449,#REF!,$R$7)/SUMIFS(#REF!,#REF!,$I449,#REF!,$R$7),"-")</f>
        <v>-</v>
      </c>
      <c r="M449" s="170" t="str">
        <f>IFERROR(SUMIFS(#REF!,#REF!,$I449,#REF!,$R$3)/SUMIFS(#REF!,#REF!,$I449,#REF!,$R$3),"-")</f>
        <v>-</v>
      </c>
      <c r="N449" s="170" t="str">
        <f>IFERROR(SUMIFS(#REF!,#REF!,$I449,#REF!,"&lt;="&amp;$R$2,#REF!,"&gt;="&amp;$S$2)/SUMIFS(#REF!,#REF!,$I449,#REF!,"&lt;="&amp;$R$2,#REF!,"&gt;="&amp;$S$2),"-")</f>
        <v>-</v>
      </c>
      <c r="O449" s="142"/>
      <c r="P449" s="140"/>
    </row>
    <row r="450" spans="1:16">
      <c r="A450" s="138"/>
      <c r="B450" s="142"/>
      <c r="C450" s="172" t="s">
        <v>719</v>
      </c>
      <c r="D450" s="166" t="s">
        <v>26</v>
      </c>
      <c r="E450" s="166" t="s">
        <v>720</v>
      </c>
      <c r="F450" s="173" t="s">
        <v>879</v>
      </c>
      <c r="G450" s="173" t="s">
        <v>879</v>
      </c>
      <c r="H450" s="173" t="s">
        <v>879</v>
      </c>
      <c r="I450" s="173" t="s">
        <v>879</v>
      </c>
      <c r="J450" s="168">
        <v>0.9</v>
      </c>
      <c r="K450" s="169" t="str">
        <f>IFERROR(SUMIFS(#REF!,#REF!,$I450,#REF!,$R$2)/SUMIFS(#REF!,#REF!,$I450,#REF!,$R$2),"-")</f>
        <v>-</v>
      </c>
      <c r="L450" s="169" t="str">
        <f>IFERROR(SUMIFS(#REF!,#REF!,$I450,#REF!,$R$7)/SUMIFS(#REF!,#REF!,$I450,#REF!,$R$7),"-")</f>
        <v>-</v>
      </c>
      <c r="M450" s="170" t="str">
        <f>IFERROR(SUMIFS(#REF!,#REF!,$I450,#REF!,$R$3)/SUMIFS(#REF!,#REF!,$I450,#REF!,$R$3),"-")</f>
        <v>-</v>
      </c>
      <c r="N450" s="170" t="str">
        <f>IFERROR(SUMIFS(#REF!,#REF!,$I450,#REF!,"&lt;="&amp;$R$2,#REF!,"&gt;="&amp;$S$2)/SUMIFS(#REF!,#REF!,$I450,#REF!,"&lt;="&amp;$R$2,#REF!,"&gt;="&amp;$S$2),"-")</f>
        <v>-</v>
      </c>
      <c r="O450" s="142"/>
      <c r="P450" s="140"/>
    </row>
    <row r="451" spans="1:16">
      <c r="A451" s="138"/>
      <c r="B451" s="142"/>
      <c r="C451" s="172" t="s">
        <v>719</v>
      </c>
      <c r="D451" s="166" t="s">
        <v>26</v>
      </c>
      <c r="E451" s="166" t="s">
        <v>720</v>
      </c>
      <c r="F451" s="173" t="s">
        <v>880</v>
      </c>
      <c r="G451" s="173" t="s">
        <v>880</v>
      </c>
      <c r="H451" s="173" t="s">
        <v>880</v>
      </c>
      <c r="I451" s="173" t="s">
        <v>880</v>
      </c>
      <c r="J451" s="168">
        <v>0.9</v>
      </c>
      <c r="K451" s="169" t="str">
        <f>IFERROR(SUMIFS(#REF!,#REF!,$I451,#REF!,$R$2)/SUMIFS(#REF!,#REF!,$I451,#REF!,$R$2),"-")</f>
        <v>-</v>
      </c>
      <c r="L451" s="169" t="str">
        <f>IFERROR(SUMIFS(#REF!,#REF!,$I451,#REF!,$R$7)/SUMIFS(#REF!,#REF!,$I451,#REF!,$R$7),"-")</f>
        <v>-</v>
      </c>
      <c r="M451" s="170" t="str">
        <f>IFERROR(SUMIFS(#REF!,#REF!,$I451,#REF!,$R$3)/SUMIFS(#REF!,#REF!,$I451,#REF!,$R$3),"-")</f>
        <v>-</v>
      </c>
      <c r="N451" s="170" t="str">
        <f>IFERROR(SUMIFS(#REF!,#REF!,$I451,#REF!,"&lt;="&amp;$R$2,#REF!,"&gt;="&amp;$S$2)/SUMIFS(#REF!,#REF!,$I451,#REF!,"&lt;="&amp;$R$2,#REF!,"&gt;="&amp;$S$2),"-")</f>
        <v>-</v>
      </c>
      <c r="O451" s="142"/>
      <c r="P451" s="140"/>
    </row>
    <row r="452" spans="1:16">
      <c r="A452" s="138"/>
      <c r="B452" s="142"/>
      <c r="C452" s="172" t="s">
        <v>719</v>
      </c>
      <c r="D452" s="166" t="s">
        <v>26</v>
      </c>
      <c r="E452" s="166" t="s">
        <v>720</v>
      </c>
      <c r="F452" s="173" t="s">
        <v>882</v>
      </c>
      <c r="G452" s="173" t="s">
        <v>882</v>
      </c>
      <c r="H452" s="173" t="s">
        <v>882</v>
      </c>
      <c r="I452" s="173" t="s">
        <v>882</v>
      </c>
      <c r="J452" s="168">
        <v>0.9</v>
      </c>
      <c r="K452" s="169" t="str">
        <f>IFERROR(SUMIFS(#REF!,#REF!,$I452,#REF!,$R$2)/SUMIFS(#REF!,#REF!,$I452,#REF!,$R$2),"-")</f>
        <v>-</v>
      </c>
      <c r="L452" s="169" t="str">
        <f>IFERROR(SUMIFS(#REF!,#REF!,$I452,#REF!,$R$7)/SUMIFS(#REF!,#REF!,$I452,#REF!,$R$7),"-")</f>
        <v>-</v>
      </c>
      <c r="M452" s="170" t="str">
        <f>IFERROR(SUMIFS(#REF!,#REF!,$I452,#REF!,$R$3)/SUMIFS(#REF!,#REF!,$I452,#REF!,$R$3),"-")</f>
        <v>-</v>
      </c>
      <c r="N452" s="170" t="str">
        <f>IFERROR(SUMIFS(#REF!,#REF!,$I452,#REF!,"&lt;="&amp;$R$2,#REF!,"&gt;="&amp;$S$2)/SUMIFS(#REF!,#REF!,$I452,#REF!,"&lt;="&amp;$R$2,#REF!,"&gt;="&amp;$S$2),"-")</f>
        <v>-</v>
      </c>
      <c r="O452" s="142"/>
      <c r="P452" s="140"/>
    </row>
    <row r="453" spans="1:16">
      <c r="A453" s="138"/>
      <c r="B453" s="142"/>
      <c r="C453" s="172" t="s">
        <v>719</v>
      </c>
      <c r="D453" s="166" t="s">
        <v>26</v>
      </c>
      <c r="E453" s="166" t="s">
        <v>720</v>
      </c>
      <c r="F453" s="173" t="s">
        <v>884</v>
      </c>
      <c r="G453" s="173" t="s">
        <v>884</v>
      </c>
      <c r="H453" s="173" t="s">
        <v>884</v>
      </c>
      <c r="I453" s="173" t="s">
        <v>884</v>
      </c>
      <c r="J453" s="168">
        <v>0.9</v>
      </c>
      <c r="K453" s="169" t="str">
        <f>IFERROR(SUMIFS(#REF!,#REF!,$I453,#REF!,$R$2)/SUMIFS(#REF!,#REF!,$I453,#REF!,$R$2),"-")</f>
        <v>-</v>
      </c>
      <c r="L453" s="169" t="str">
        <f>IFERROR(SUMIFS(#REF!,#REF!,$I453,#REF!,$R$7)/SUMIFS(#REF!,#REF!,$I453,#REF!,$R$7),"-")</f>
        <v>-</v>
      </c>
      <c r="M453" s="170" t="str">
        <f>IFERROR(SUMIFS(#REF!,#REF!,$I453,#REF!,$R$3)/SUMIFS(#REF!,#REF!,$I453,#REF!,$R$3),"-")</f>
        <v>-</v>
      </c>
      <c r="N453" s="170" t="str">
        <f>IFERROR(SUMIFS(#REF!,#REF!,$I453,#REF!,"&lt;="&amp;$R$2,#REF!,"&gt;="&amp;$S$2)/SUMIFS(#REF!,#REF!,$I453,#REF!,"&lt;="&amp;$R$2,#REF!,"&gt;="&amp;$S$2),"-")</f>
        <v>-</v>
      </c>
      <c r="O453" s="142"/>
      <c r="P453" s="140"/>
    </row>
    <row r="454" spans="1:16">
      <c r="A454" s="138"/>
      <c r="B454" s="142"/>
      <c r="C454" s="172" t="s">
        <v>719</v>
      </c>
      <c r="D454" s="166" t="s">
        <v>26</v>
      </c>
      <c r="E454" s="166" t="s">
        <v>720</v>
      </c>
      <c r="F454" s="173" t="s">
        <v>885</v>
      </c>
      <c r="G454" s="173" t="s">
        <v>885</v>
      </c>
      <c r="H454" s="173" t="s">
        <v>885</v>
      </c>
      <c r="I454" s="173" t="s">
        <v>885</v>
      </c>
      <c r="J454" s="168">
        <v>0.9</v>
      </c>
      <c r="K454" s="169" t="str">
        <f>IFERROR(SUMIFS(#REF!,#REF!,$I454,#REF!,$R$2)/SUMIFS(#REF!,#REF!,$I454,#REF!,$R$2),"-")</f>
        <v>-</v>
      </c>
      <c r="L454" s="169" t="str">
        <f>IFERROR(SUMIFS(#REF!,#REF!,$I454,#REF!,$R$7)/SUMIFS(#REF!,#REF!,$I454,#REF!,$R$7),"-")</f>
        <v>-</v>
      </c>
      <c r="M454" s="170" t="str">
        <f>IFERROR(SUMIFS(#REF!,#REF!,$I454,#REF!,$R$3)/SUMIFS(#REF!,#REF!,$I454,#REF!,$R$3),"-")</f>
        <v>-</v>
      </c>
      <c r="N454" s="170" t="str">
        <f>IFERROR(SUMIFS(#REF!,#REF!,$I454,#REF!,"&lt;="&amp;$R$2,#REF!,"&gt;="&amp;$S$2)/SUMIFS(#REF!,#REF!,$I454,#REF!,"&lt;="&amp;$R$2,#REF!,"&gt;="&amp;$S$2),"-")</f>
        <v>-</v>
      </c>
      <c r="O454" s="142"/>
      <c r="P454" s="140"/>
    </row>
    <row r="455" spans="1:16">
      <c r="A455" s="138"/>
      <c r="B455" s="142"/>
      <c r="C455" s="172" t="s">
        <v>719</v>
      </c>
      <c r="D455" s="166" t="s">
        <v>26</v>
      </c>
      <c r="E455" s="166" t="s">
        <v>720</v>
      </c>
      <c r="F455" s="173" t="s">
        <v>887</v>
      </c>
      <c r="G455" s="173" t="s">
        <v>887</v>
      </c>
      <c r="H455" s="173" t="s">
        <v>887</v>
      </c>
      <c r="I455" s="173" t="s">
        <v>887</v>
      </c>
      <c r="J455" s="168">
        <v>0.9</v>
      </c>
      <c r="K455" s="169" t="str">
        <f>IFERROR(SUMIFS(#REF!,#REF!,$I455,#REF!,$R$2)/SUMIFS(#REF!,#REF!,$I455,#REF!,$R$2),"-")</f>
        <v>-</v>
      </c>
      <c r="L455" s="169" t="str">
        <f>IFERROR(SUMIFS(#REF!,#REF!,$I455,#REF!,$R$7)/SUMIFS(#REF!,#REF!,$I455,#REF!,$R$7),"-")</f>
        <v>-</v>
      </c>
      <c r="M455" s="170" t="str">
        <f>IFERROR(SUMIFS(#REF!,#REF!,$I455,#REF!,$R$3)/SUMIFS(#REF!,#REF!,$I455,#REF!,$R$3),"-")</f>
        <v>-</v>
      </c>
      <c r="N455" s="170" t="str">
        <f>IFERROR(SUMIFS(#REF!,#REF!,$I455,#REF!,"&lt;="&amp;$R$2,#REF!,"&gt;="&amp;$S$2)/SUMIFS(#REF!,#REF!,$I455,#REF!,"&lt;="&amp;$R$2,#REF!,"&gt;="&amp;$S$2),"-")</f>
        <v>-</v>
      </c>
      <c r="O455" s="142"/>
      <c r="P455" s="140"/>
    </row>
    <row r="456" spans="1:16">
      <c r="A456" s="138"/>
      <c r="B456" s="142"/>
      <c r="C456" s="172" t="s">
        <v>719</v>
      </c>
      <c r="D456" s="166" t="s">
        <v>26</v>
      </c>
      <c r="E456" s="166" t="s">
        <v>720</v>
      </c>
      <c r="F456" s="173" t="s">
        <v>889</v>
      </c>
      <c r="G456" s="173" t="s">
        <v>889</v>
      </c>
      <c r="H456" s="173" t="s">
        <v>889</v>
      </c>
      <c r="I456" s="173" t="s">
        <v>889</v>
      </c>
      <c r="J456" s="168">
        <v>0.9</v>
      </c>
      <c r="K456" s="169" t="str">
        <f>IFERROR(SUMIFS(#REF!,#REF!,$I456,#REF!,$R$2)/SUMIFS(#REF!,#REF!,$I456,#REF!,$R$2),"-")</f>
        <v>-</v>
      </c>
      <c r="L456" s="169" t="str">
        <f>IFERROR(SUMIFS(#REF!,#REF!,$I456,#REF!,$R$7)/SUMIFS(#REF!,#REF!,$I456,#REF!,$R$7),"-")</f>
        <v>-</v>
      </c>
      <c r="M456" s="170" t="str">
        <f>IFERROR(SUMIFS(#REF!,#REF!,$I456,#REF!,$R$3)/SUMIFS(#REF!,#REF!,$I456,#REF!,$R$3),"-")</f>
        <v>-</v>
      </c>
      <c r="N456" s="170" t="str">
        <f>IFERROR(SUMIFS(#REF!,#REF!,$I456,#REF!,"&lt;="&amp;$R$2,#REF!,"&gt;="&amp;$S$2)/SUMIFS(#REF!,#REF!,$I456,#REF!,"&lt;="&amp;$R$2,#REF!,"&gt;="&amp;$S$2),"-")</f>
        <v>-</v>
      </c>
      <c r="O456" s="142"/>
      <c r="P456" s="140"/>
    </row>
    <row r="457" spans="1:16">
      <c r="A457" s="138"/>
      <c r="B457" s="142"/>
      <c r="C457" s="172" t="s">
        <v>719</v>
      </c>
      <c r="D457" s="166" t="s">
        <v>26</v>
      </c>
      <c r="E457" s="166" t="s">
        <v>720</v>
      </c>
      <c r="F457" s="173" t="s">
        <v>890</v>
      </c>
      <c r="G457" s="173" t="s">
        <v>890</v>
      </c>
      <c r="H457" s="173" t="s">
        <v>890</v>
      </c>
      <c r="I457" s="173" t="s">
        <v>890</v>
      </c>
      <c r="J457" s="168">
        <v>0.9</v>
      </c>
      <c r="K457" s="169" t="str">
        <f>IFERROR(SUMIFS(#REF!,#REF!,$I457,#REF!,$R$2)/SUMIFS(#REF!,#REF!,$I457,#REF!,$R$2),"-")</f>
        <v>-</v>
      </c>
      <c r="L457" s="169" t="str">
        <f>IFERROR(SUMIFS(#REF!,#REF!,$I457,#REF!,$R$7)/SUMIFS(#REF!,#REF!,$I457,#REF!,$R$7),"-")</f>
        <v>-</v>
      </c>
      <c r="M457" s="170" t="str">
        <f>IFERROR(SUMIFS(#REF!,#REF!,$I457,#REF!,$R$3)/SUMIFS(#REF!,#REF!,$I457,#REF!,$R$3),"-")</f>
        <v>-</v>
      </c>
      <c r="N457" s="170" t="str">
        <f>IFERROR(SUMIFS(#REF!,#REF!,$I457,#REF!,"&lt;="&amp;$R$2,#REF!,"&gt;="&amp;$S$2)/SUMIFS(#REF!,#REF!,$I457,#REF!,"&lt;="&amp;$R$2,#REF!,"&gt;="&amp;$S$2),"-")</f>
        <v>-</v>
      </c>
      <c r="O457" s="142"/>
      <c r="P457" s="140"/>
    </row>
    <row r="458" spans="1:16">
      <c r="A458" s="138"/>
      <c r="B458" s="142"/>
      <c r="C458" s="172" t="s">
        <v>719</v>
      </c>
      <c r="D458" s="166" t="s">
        <v>26</v>
      </c>
      <c r="E458" s="166" t="s">
        <v>720</v>
      </c>
      <c r="F458" s="173" t="s">
        <v>892</v>
      </c>
      <c r="G458" s="173" t="s">
        <v>892</v>
      </c>
      <c r="H458" s="173" t="s">
        <v>892</v>
      </c>
      <c r="I458" s="173" t="s">
        <v>892</v>
      </c>
      <c r="J458" s="168">
        <v>0.9</v>
      </c>
      <c r="K458" s="169" t="str">
        <f>IFERROR(SUMIFS(#REF!,#REF!,$I458,#REF!,$R$2)/SUMIFS(#REF!,#REF!,$I458,#REF!,$R$2),"-")</f>
        <v>-</v>
      </c>
      <c r="L458" s="169" t="str">
        <f>IFERROR(SUMIFS(#REF!,#REF!,$I458,#REF!,$R$7)/SUMIFS(#REF!,#REF!,$I458,#REF!,$R$7),"-")</f>
        <v>-</v>
      </c>
      <c r="M458" s="170" t="str">
        <f>IFERROR(SUMIFS(#REF!,#REF!,$I458,#REF!,$R$3)/SUMIFS(#REF!,#REF!,$I458,#REF!,$R$3),"-")</f>
        <v>-</v>
      </c>
      <c r="N458" s="170" t="str">
        <f>IFERROR(SUMIFS(#REF!,#REF!,$I458,#REF!,"&lt;="&amp;$R$2,#REF!,"&gt;="&amp;$S$2)/SUMIFS(#REF!,#REF!,$I458,#REF!,"&lt;="&amp;$R$2,#REF!,"&gt;="&amp;$S$2),"-")</f>
        <v>-</v>
      </c>
      <c r="O458" s="142"/>
      <c r="P458" s="140"/>
    </row>
    <row r="459" spans="1:16">
      <c r="A459" s="138"/>
      <c r="B459" s="142"/>
      <c r="C459" s="172" t="s">
        <v>719</v>
      </c>
      <c r="D459" s="166" t="s">
        <v>26</v>
      </c>
      <c r="E459" s="166" t="s">
        <v>720</v>
      </c>
      <c r="F459" s="173" t="s">
        <v>893</v>
      </c>
      <c r="G459" s="173" t="s">
        <v>893</v>
      </c>
      <c r="H459" s="173" t="s">
        <v>893</v>
      </c>
      <c r="I459" s="173" t="s">
        <v>893</v>
      </c>
      <c r="J459" s="168">
        <v>0.9</v>
      </c>
      <c r="K459" s="169" t="str">
        <f>IFERROR(SUMIFS(#REF!,#REF!,$I459,#REF!,$R$2)/SUMIFS(#REF!,#REF!,$I459,#REF!,$R$2),"-")</f>
        <v>-</v>
      </c>
      <c r="L459" s="169" t="str">
        <f>IFERROR(SUMIFS(#REF!,#REF!,$I459,#REF!,$R$7)/SUMIFS(#REF!,#REF!,$I459,#REF!,$R$7),"-")</f>
        <v>-</v>
      </c>
      <c r="M459" s="170" t="str">
        <f>IFERROR(SUMIFS(#REF!,#REF!,$I459,#REF!,$R$3)/SUMIFS(#REF!,#REF!,$I459,#REF!,$R$3),"-")</f>
        <v>-</v>
      </c>
      <c r="N459" s="170" t="str">
        <f>IFERROR(SUMIFS(#REF!,#REF!,$I459,#REF!,"&lt;="&amp;$R$2,#REF!,"&gt;="&amp;$S$2)/SUMIFS(#REF!,#REF!,$I459,#REF!,"&lt;="&amp;$R$2,#REF!,"&gt;="&amp;$S$2),"-")</f>
        <v>-</v>
      </c>
      <c r="O459" s="142"/>
      <c r="P459" s="140"/>
    </row>
    <row r="460" spans="1:16">
      <c r="A460" s="138"/>
      <c r="B460" s="142"/>
      <c r="C460" s="172" t="s">
        <v>719</v>
      </c>
      <c r="D460" s="166" t="s">
        <v>26</v>
      </c>
      <c r="E460" s="166" t="s">
        <v>720</v>
      </c>
      <c r="F460" s="173" t="s">
        <v>895</v>
      </c>
      <c r="G460" s="173" t="s">
        <v>895</v>
      </c>
      <c r="H460" s="173" t="s">
        <v>895</v>
      </c>
      <c r="I460" s="173" t="s">
        <v>895</v>
      </c>
      <c r="J460" s="168">
        <v>0.9</v>
      </c>
      <c r="K460" s="169" t="str">
        <f>IFERROR(SUMIFS(#REF!,#REF!,$I460,#REF!,$R$2)/SUMIFS(#REF!,#REF!,$I460,#REF!,$R$2),"-")</f>
        <v>-</v>
      </c>
      <c r="L460" s="169" t="str">
        <f>IFERROR(SUMIFS(#REF!,#REF!,$I460,#REF!,$R$7)/SUMIFS(#REF!,#REF!,$I460,#REF!,$R$7),"-")</f>
        <v>-</v>
      </c>
      <c r="M460" s="170" t="str">
        <f>IFERROR(SUMIFS(#REF!,#REF!,$I460,#REF!,$R$3)/SUMIFS(#REF!,#REF!,$I460,#REF!,$R$3),"-")</f>
        <v>-</v>
      </c>
      <c r="N460" s="170" t="str">
        <f>IFERROR(SUMIFS(#REF!,#REF!,$I460,#REF!,"&lt;="&amp;$R$2,#REF!,"&gt;="&amp;$S$2)/SUMIFS(#REF!,#REF!,$I460,#REF!,"&lt;="&amp;$R$2,#REF!,"&gt;="&amp;$S$2),"-")</f>
        <v>-</v>
      </c>
      <c r="O460" s="142"/>
      <c r="P460" s="140"/>
    </row>
    <row r="461" spans="1:16">
      <c r="A461" s="138"/>
      <c r="B461" s="142"/>
      <c r="C461" s="172" t="s">
        <v>719</v>
      </c>
      <c r="D461" s="166" t="s">
        <v>26</v>
      </c>
      <c r="E461" s="166" t="s">
        <v>720</v>
      </c>
      <c r="F461" s="173" t="s">
        <v>896</v>
      </c>
      <c r="G461" s="173" t="s">
        <v>896</v>
      </c>
      <c r="H461" s="173" t="s">
        <v>896</v>
      </c>
      <c r="I461" s="173" t="s">
        <v>896</v>
      </c>
      <c r="J461" s="168">
        <v>0.9</v>
      </c>
      <c r="K461" s="169" t="str">
        <f>IFERROR(SUMIFS(#REF!,#REF!,$I461,#REF!,$R$2)/SUMIFS(#REF!,#REF!,$I461,#REF!,$R$2),"-")</f>
        <v>-</v>
      </c>
      <c r="L461" s="169" t="str">
        <f>IFERROR(SUMIFS(#REF!,#REF!,$I461,#REF!,$R$7)/SUMIFS(#REF!,#REF!,$I461,#REF!,$R$7),"-")</f>
        <v>-</v>
      </c>
      <c r="M461" s="170" t="str">
        <f>IFERROR(SUMIFS(#REF!,#REF!,$I461,#REF!,$R$3)/SUMIFS(#REF!,#REF!,$I461,#REF!,$R$3),"-")</f>
        <v>-</v>
      </c>
      <c r="N461" s="170" t="str">
        <f>IFERROR(SUMIFS(#REF!,#REF!,$I461,#REF!,"&lt;="&amp;$R$2,#REF!,"&gt;="&amp;$S$2)/SUMIFS(#REF!,#REF!,$I461,#REF!,"&lt;="&amp;$R$2,#REF!,"&gt;="&amp;$S$2),"-")</f>
        <v>-</v>
      </c>
      <c r="O461" s="142"/>
      <c r="P461" s="140"/>
    </row>
    <row r="462" spans="1:16">
      <c r="A462" s="138"/>
      <c r="B462" s="142"/>
      <c r="C462" s="172" t="s">
        <v>719</v>
      </c>
      <c r="D462" s="166" t="s">
        <v>26</v>
      </c>
      <c r="E462" s="166" t="s">
        <v>720</v>
      </c>
      <c r="F462" s="173" t="s">
        <v>898</v>
      </c>
      <c r="G462" s="173" t="s">
        <v>898</v>
      </c>
      <c r="H462" s="173" t="s">
        <v>898</v>
      </c>
      <c r="I462" s="173" t="s">
        <v>898</v>
      </c>
      <c r="J462" s="168">
        <v>0.9</v>
      </c>
      <c r="K462" s="169" t="str">
        <f>IFERROR(SUMIFS(#REF!,#REF!,$I462,#REF!,$R$2)/SUMIFS(#REF!,#REF!,$I462,#REF!,$R$2),"-")</f>
        <v>-</v>
      </c>
      <c r="L462" s="169" t="str">
        <f>IFERROR(SUMIFS(#REF!,#REF!,$I462,#REF!,$R$7)/SUMIFS(#REF!,#REF!,$I462,#REF!,$R$7),"-")</f>
        <v>-</v>
      </c>
      <c r="M462" s="170" t="str">
        <f>IFERROR(SUMIFS(#REF!,#REF!,$I462,#REF!,$R$3)/SUMIFS(#REF!,#REF!,$I462,#REF!,$R$3),"-")</f>
        <v>-</v>
      </c>
      <c r="N462" s="170" t="str">
        <f>IFERROR(SUMIFS(#REF!,#REF!,$I462,#REF!,"&lt;="&amp;$R$2,#REF!,"&gt;="&amp;$S$2)/SUMIFS(#REF!,#REF!,$I462,#REF!,"&lt;="&amp;$R$2,#REF!,"&gt;="&amp;$S$2),"-")</f>
        <v>-</v>
      </c>
      <c r="O462" s="142"/>
      <c r="P462" s="140"/>
    </row>
    <row r="463" spans="1:16">
      <c r="A463" s="138"/>
      <c r="B463" s="142"/>
      <c r="C463" s="172" t="s">
        <v>719</v>
      </c>
      <c r="D463" s="166" t="s">
        <v>26</v>
      </c>
      <c r="E463" s="166" t="s">
        <v>720</v>
      </c>
      <c r="F463" s="173" t="s">
        <v>900</v>
      </c>
      <c r="G463" s="173" t="s">
        <v>900</v>
      </c>
      <c r="H463" s="173" t="s">
        <v>900</v>
      </c>
      <c r="I463" s="173" t="s">
        <v>900</v>
      </c>
      <c r="J463" s="168">
        <v>0.9</v>
      </c>
      <c r="K463" s="169" t="str">
        <f>IFERROR(SUMIFS(#REF!,#REF!,$I463,#REF!,$R$2)/SUMIFS(#REF!,#REF!,$I463,#REF!,$R$2),"-")</f>
        <v>-</v>
      </c>
      <c r="L463" s="169" t="str">
        <f>IFERROR(SUMIFS(#REF!,#REF!,$I463,#REF!,$R$7)/SUMIFS(#REF!,#REF!,$I463,#REF!,$R$7),"-")</f>
        <v>-</v>
      </c>
      <c r="M463" s="170" t="str">
        <f>IFERROR(SUMIFS(#REF!,#REF!,$I463,#REF!,$R$3)/SUMIFS(#REF!,#REF!,$I463,#REF!,$R$3),"-")</f>
        <v>-</v>
      </c>
      <c r="N463" s="170" t="str">
        <f>IFERROR(SUMIFS(#REF!,#REF!,$I463,#REF!,"&lt;="&amp;$R$2,#REF!,"&gt;="&amp;$S$2)/SUMIFS(#REF!,#REF!,$I463,#REF!,"&lt;="&amp;$R$2,#REF!,"&gt;="&amp;$S$2),"-")</f>
        <v>-</v>
      </c>
      <c r="O463" s="142"/>
      <c r="P463" s="140"/>
    </row>
    <row r="464" spans="1:16">
      <c r="A464" s="138"/>
      <c r="B464" s="142"/>
      <c r="C464" s="172" t="s">
        <v>719</v>
      </c>
      <c r="D464" s="166" t="s">
        <v>26</v>
      </c>
      <c r="E464" s="166" t="s">
        <v>720</v>
      </c>
      <c r="F464" s="173" t="s">
        <v>902</v>
      </c>
      <c r="G464" s="173" t="s">
        <v>902</v>
      </c>
      <c r="H464" s="173" t="s">
        <v>902</v>
      </c>
      <c r="I464" s="173" t="s">
        <v>902</v>
      </c>
      <c r="J464" s="168">
        <v>0.9</v>
      </c>
      <c r="K464" s="169" t="str">
        <f>IFERROR(SUMIFS(#REF!,#REF!,$I464,#REF!,$R$2)/SUMIFS(#REF!,#REF!,$I464,#REF!,$R$2),"-")</f>
        <v>-</v>
      </c>
      <c r="L464" s="169" t="str">
        <f>IFERROR(SUMIFS(#REF!,#REF!,$I464,#REF!,$R$7)/SUMIFS(#REF!,#REF!,$I464,#REF!,$R$7),"-")</f>
        <v>-</v>
      </c>
      <c r="M464" s="170" t="str">
        <f>IFERROR(SUMIFS(#REF!,#REF!,$I464,#REF!,$R$3)/SUMIFS(#REF!,#REF!,$I464,#REF!,$R$3),"-")</f>
        <v>-</v>
      </c>
      <c r="N464" s="170" t="str">
        <f>IFERROR(SUMIFS(#REF!,#REF!,$I464,#REF!,"&lt;="&amp;$R$2,#REF!,"&gt;="&amp;$S$2)/SUMIFS(#REF!,#REF!,$I464,#REF!,"&lt;="&amp;$R$2,#REF!,"&gt;="&amp;$S$2),"-")</f>
        <v>-</v>
      </c>
      <c r="O464" s="142"/>
      <c r="P464" s="140"/>
    </row>
    <row r="465" spans="1:16">
      <c r="A465" s="138"/>
      <c r="B465" s="142"/>
      <c r="C465" s="172" t="s">
        <v>719</v>
      </c>
      <c r="D465" s="166" t="s">
        <v>26</v>
      </c>
      <c r="E465" s="166" t="s">
        <v>720</v>
      </c>
      <c r="F465" s="173" t="s">
        <v>904</v>
      </c>
      <c r="G465" s="173" t="s">
        <v>904</v>
      </c>
      <c r="H465" s="173" t="s">
        <v>904</v>
      </c>
      <c r="I465" s="173" t="s">
        <v>904</v>
      </c>
      <c r="J465" s="168">
        <v>0.9</v>
      </c>
      <c r="K465" s="169" t="str">
        <f>IFERROR(SUMIFS(#REF!,#REF!,$I465,#REF!,$R$2)/SUMIFS(#REF!,#REF!,$I465,#REF!,$R$2),"-")</f>
        <v>-</v>
      </c>
      <c r="L465" s="169" t="str">
        <f>IFERROR(SUMIFS(#REF!,#REF!,$I465,#REF!,$R$7)/SUMIFS(#REF!,#REF!,$I465,#REF!,$R$7),"-")</f>
        <v>-</v>
      </c>
      <c r="M465" s="170" t="str">
        <f>IFERROR(SUMIFS(#REF!,#REF!,$I465,#REF!,$R$3)/SUMIFS(#REF!,#REF!,$I465,#REF!,$R$3),"-")</f>
        <v>-</v>
      </c>
      <c r="N465" s="170" t="str">
        <f>IFERROR(SUMIFS(#REF!,#REF!,$I465,#REF!,"&lt;="&amp;$R$2,#REF!,"&gt;="&amp;$S$2)/SUMIFS(#REF!,#REF!,$I465,#REF!,"&lt;="&amp;$R$2,#REF!,"&gt;="&amp;$S$2),"-")</f>
        <v>-</v>
      </c>
      <c r="O465" s="142"/>
      <c r="P465" s="140"/>
    </row>
    <row r="466" spans="1:16">
      <c r="A466" s="138"/>
      <c r="B466" s="142"/>
      <c r="C466" s="172" t="s">
        <v>719</v>
      </c>
      <c r="D466" s="166" t="s">
        <v>26</v>
      </c>
      <c r="E466" s="166" t="s">
        <v>720</v>
      </c>
      <c r="F466" s="173" t="s">
        <v>905</v>
      </c>
      <c r="G466" s="173" t="s">
        <v>905</v>
      </c>
      <c r="H466" s="173" t="s">
        <v>905</v>
      </c>
      <c r="I466" s="173" t="s">
        <v>905</v>
      </c>
      <c r="J466" s="168">
        <v>0.9</v>
      </c>
      <c r="K466" s="169" t="str">
        <f>IFERROR(SUMIFS(#REF!,#REF!,$I466,#REF!,$R$2)/SUMIFS(#REF!,#REF!,$I466,#REF!,$R$2),"-")</f>
        <v>-</v>
      </c>
      <c r="L466" s="169" t="str">
        <f>IFERROR(SUMIFS(#REF!,#REF!,$I466,#REF!,$R$7)/SUMIFS(#REF!,#REF!,$I466,#REF!,$R$7),"-")</f>
        <v>-</v>
      </c>
      <c r="M466" s="170" t="str">
        <f>IFERROR(SUMIFS(#REF!,#REF!,$I466,#REF!,$R$3)/SUMIFS(#REF!,#REF!,$I466,#REF!,$R$3),"-")</f>
        <v>-</v>
      </c>
      <c r="N466" s="170" t="str">
        <f>IFERROR(SUMIFS(#REF!,#REF!,$I466,#REF!,"&lt;="&amp;$R$2,#REF!,"&gt;="&amp;$S$2)/SUMIFS(#REF!,#REF!,$I466,#REF!,"&lt;="&amp;$R$2,#REF!,"&gt;="&amp;$S$2),"-")</f>
        <v>-</v>
      </c>
      <c r="O466" s="142"/>
      <c r="P466" s="140"/>
    </row>
    <row r="467" spans="1:16">
      <c r="A467" s="138"/>
      <c r="B467" s="142"/>
      <c r="C467" s="172" t="s">
        <v>719</v>
      </c>
      <c r="D467" s="166" t="s">
        <v>26</v>
      </c>
      <c r="E467" s="166" t="s">
        <v>720</v>
      </c>
      <c r="F467" s="173" t="s">
        <v>906</v>
      </c>
      <c r="G467" s="173" t="s">
        <v>906</v>
      </c>
      <c r="H467" s="173" t="s">
        <v>906</v>
      </c>
      <c r="I467" s="173" t="s">
        <v>906</v>
      </c>
      <c r="J467" s="168">
        <v>0.9</v>
      </c>
      <c r="K467" s="169" t="str">
        <f>IFERROR(SUMIFS(#REF!,#REF!,$I467,#REF!,$R$2)/SUMIFS(#REF!,#REF!,$I467,#REF!,$R$2),"-")</f>
        <v>-</v>
      </c>
      <c r="L467" s="169" t="str">
        <f>IFERROR(SUMIFS(#REF!,#REF!,$I467,#REF!,$R$7)/SUMIFS(#REF!,#REF!,$I467,#REF!,$R$7),"-")</f>
        <v>-</v>
      </c>
      <c r="M467" s="170" t="str">
        <f>IFERROR(SUMIFS(#REF!,#REF!,$I467,#REF!,$R$3)/SUMIFS(#REF!,#REF!,$I467,#REF!,$R$3),"-")</f>
        <v>-</v>
      </c>
      <c r="N467" s="170" t="str">
        <f>IFERROR(SUMIFS(#REF!,#REF!,$I467,#REF!,"&lt;="&amp;$R$2,#REF!,"&gt;="&amp;$S$2)/SUMIFS(#REF!,#REF!,$I467,#REF!,"&lt;="&amp;$R$2,#REF!,"&gt;="&amp;$S$2),"-")</f>
        <v>-</v>
      </c>
      <c r="O467" s="142"/>
      <c r="P467" s="140"/>
    </row>
    <row r="468" spans="1:16">
      <c r="A468" s="138"/>
      <c r="B468" s="142"/>
      <c r="C468" s="172" t="s">
        <v>719</v>
      </c>
      <c r="D468" s="166" t="s">
        <v>26</v>
      </c>
      <c r="E468" s="166" t="s">
        <v>720</v>
      </c>
      <c r="F468" s="173" t="s">
        <v>908</v>
      </c>
      <c r="G468" s="173" t="s">
        <v>908</v>
      </c>
      <c r="H468" s="173" t="s">
        <v>908</v>
      </c>
      <c r="I468" s="173" t="s">
        <v>908</v>
      </c>
      <c r="J468" s="168">
        <v>0.9</v>
      </c>
      <c r="K468" s="169" t="str">
        <f>IFERROR(SUMIFS(#REF!,#REF!,$I468,#REF!,$R$2)/SUMIFS(#REF!,#REF!,$I468,#REF!,$R$2),"-")</f>
        <v>-</v>
      </c>
      <c r="L468" s="169" t="str">
        <f>IFERROR(SUMIFS(#REF!,#REF!,$I468,#REF!,$R$7)/SUMIFS(#REF!,#REF!,$I468,#REF!,$R$7),"-")</f>
        <v>-</v>
      </c>
      <c r="M468" s="170" t="str">
        <f>IFERROR(SUMIFS(#REF!,#REF!,$I468,#REF!,$R$3)/SUMIFS(#REF!,#REF!,$I468,#REF!,$R$3),"-")</f>
        <v>-</v>
      </c>
      <c r="N468" s="170" t="str">
        <f>IFERROR(SUMIFS(#REF!,#REF!,$I468,#REF!,"&lt;="&amp;$R$2,#REF!,"&gt;="&amp;$S$2)/SUMIFS(#REF!,#REF!,$I468,#REF!,"&lt;="&amp;$R$2,#REF!,"&gt;="&amp;$S$2),"-")</f>
        <v>-</v>
      </c>
      <c r="O468" s="142"/>
      <c r="P468" s="140"/>
    </row>
    <row r="469" spans="1:16">
      <c r="A469" s="138"/>
      <c r="B469" s="142"/>
      <c r="C469" s="172" t="s">
        <v>719</v>
      </c>
      <c r="D469" s="166" t="s">
        <v>26</v>
      </c>
      <c r="E469" s="166" t="s">
        <v>720</v>
      </c>
      <c r="F469" s="173" t="s">
        <v>909</v>
      </c>
      <c r="G469" s="173" t="s">
        <v>909</v>
      </c>
      <c r="H469" s="173" t="s">
        <v>909</v>
      </c>
      <c r="I469" s="173" t="s">
        <v>909</v>
      </c>
      <c r="J469" s="168">
        <v>0.9</v>
      </c>
      <c r="K469" s="169" t="str">
        <f>IFERROR(SUMIFS(#REF!,#REF!,$I469,#REF!,$R$2)/SUMIFS(#REF!,#REF!,$I469,#REF!,$R$2),"-")</f>
        <v>-</v>
      </c>
      <c r="L469" s="169" t="str">
        <f>IFERROR(SUMIFS(#REF!,#REF!,$I469,#REF!,$R$7)/SUMIFS(#REF!,#REF!,$I469,#REF!,$R$7),"-")</f>
        <v>-</v>
      </c>
      <c r="M469" s="170" t="str">
        <f>IFERROR(SUMIFS(#REF!,#REF!,$I469,#REF!,$R$3)/SUMIFS(#REF!,#REF!,$I469,#REF!,$R$3),"-")</f>
        <v>-</v>
      </c>
      <c r="N469" s="170" t="str">
        <f>IFERROR(SUMIFS(#REF!,#REF!,$I469,#REF!,"&lt;="&amp;$R$2,#REF!,"&gt;="&amp;$S$2)/SUMIFS(#REF!,#REF!,$I469,#REF!,"&lt;="&amp;$R$2,#REF!,"&gt;="&amp;$S$2),"-")</f>
        <v>-</v>
      </c>
      <c r="O469" s="142"/>
      <c r="P469" s="140"/>
    </row>
    <row r="470" spans="1:16">
      <c r="A470" s="138"/>
      <c r="B470" s="142"/>
      <c r="C470" s="172" t="s">
        <v>719</v>
      </c>
      <c r="D470" s="166" t="s">
        <v>26</v>
      </c>
      <c r="E470" s="166" t="s">
        <v>720</v>
      </c>
      <c r="F470" s="173" t="s">
        <v>910</v>
      </c>
      <c r="G470" s="173" t="s">
        <v>910</v>
      </c>
      <c r="H470" s="173" t="s">
        <v>910</v>
      </c>
      <c r="I470" s="173" t="s">
        <v>910</v>
      </c>
      <c r="J470" s="168">
        <v>0.9</v>
      </c>
      <c r="K470" s="169" t="str">
        <f>IFERROR(SUMIFS(#REF!,#REF!,$I470,#REF!,$R$2)/SUMIFS(#REF!,#REF!,$I470,#REF!,$R$2),"-")</f>
        <v>-</v>
      </c>
      <c r="L470" s="169" t="str">
        <f>IFERROR(SUMIFS(#REF!,#REF!,$I470,#REF!,$R$7)/SUMIFS(#REF!,#REF!,$I470,#REF!,$R$7),"-")</f>
        <v>-</v>
      </c>
      <c r="M470" s="170" t="str">
        <f>IFERROR(SUMIFS(#REF!,#REF!,$I470,#REF!,$R$3)/SUMIFS(#REF!,#REF!,$I470,#REF!,$R$3),"-")</f>
        <v>-</v>
      </c>
      <c r="N470" s="170" t="str">
        <f>IFERROR(SUMIFS(#REF!,#REF!,$I470,#REF!,"&lt;="&amp;$R$2,#REF!,"&gt;="&amp;$S$2)/SUMIFS(#REF!,#REF!,$I470,#REF!,"&lt;="&amp;$R$2,#REF!,"&gt;="&amp;$S$2),"-")</f>
        <v>-</v>
      </c>
      <c r="O470" s="142"/>
      <c r="P470" s="140"/>
    </row>
    <row r="471" spans="1:16">
      <c r="A471" s="138"/>
      <c r="B471" s="142"/>
      <c r="C471" s="172" t="s">
        <v>719</v>
      </c>
      <c r="D471" s="166" t="s">
        <v>26</v>
      </c>
      <c r="E471" s="166" t="s">
        <v>720</v>
      </c>
      <c r="F471" s="173" t="s">
        <v>911</v>
      </c>
      <c r="G471" s="173" t="s">
        <v>911</v>
      </c>
      <c r="H471" s="173" t="s">
        <v>911</v>
      </c>
      <c r="I471" s="173" t="s">
        <v>911</v>
      </c>
      <c r="J471" s="168">
        <v>0.9</v>
      </c>
      <c r="K471" s="169" t="str">
        <f>IFERROR(SUMIFS(#REF!,#REF!,$I471,#REF!,$R$2)/SUMIFS(#REF!,#REF!,$I471,#REF!,$R$2),"-")</f>
        <v>-</v>
      </c>
      <c r="L471" s="169" t="str">
        <f>IFERROR(SUMIFS(#REF!,#REF!,$I471,#REF!,$R$7)/SUMIFS(#REF!,#REF!,$I471,#REF!,$R$7),"-")</f>
        <v>-</v>
      </c>
      <c r="M471" s="170" t="str">
        <f>IFERROR(SUMIFS(#REF!,#REF!,$I471,#REF!,$R$3)/SUMIFS(#REF!,#REF!,$I471,#REF!,$R$3),"-")</f>
        <v>-</v>
      </c>
      <c r="N471" s="170" t="str">
        <f>IFERROR(SUMIFS(#REF!,#REF!,$I471,#REF!,"&lt;="&amp;$R$2,#REF!,"&gt;="&amp;$S$2)/SUMIFS(#REF!,#REF!,$I471,#REF!,"&lt;="&amp;$R$2,#REF!,"&gt;="&amp;$S$2),"-")</f>
        <v>-</v>
      </c>
      <c r="O471" s="142"/>
      <c r="P471" s="140"/>
    </row>
    <row r="472" spans="1:16">
      <c r="A472" s="138"/>
      <c r="B472" s="142"/>
      <c r="C472" s="172" t="s">
        <v>719</v>
      </c>
      <c r="D472" s="166" t="s">
        <v>26</v>
      </c>
      <c r="E472" s="166" t="s">
        <v>720</v>
      </c>
      <c r="F472" s="173" t="s">
        <v>912</v>
      </c>
      <c r="G472" s="173" t="s">
        <v>912</v>
      </c>
      <c r="H472" s="173" t="s">
        <v>912</v>
      </c>
      <c r="I472" s="173" t="s">
        <v>912</v>
      </c>
      <c r="J472" s="168">
        <v>0.9</v>
      </c>
      <c r="K472" s="169" t="str">
        <f>IFERROR(SUMIFS(#REF!,#REF!,$I472,#REF!,$R$2)/SUMIFS(#REF!,#REF!,$I472,#REF!,$R$2),"-")</f>
        <v>-</v>
      </c>
      <c r="L472" s="169" t="str">
        <f>IFERROR(SUMIFS(#REF!,#REF!,$I472,#REF!,$R$7)/SUMIFS(#REF!,#REF!,$I472,#REF!,$R$7),"-")</f>
        <v>-</v>
      </c>
      <c r="M472" s="170" t="str">
        <f>IFERROR(SUMIFS(#REF!,#REF!,$I472,#REF!,$R$3)/SUMIFS(#REF!,#REF!,$I472,#REF!,$R$3),"-")</f>
        <v>-</v>
      </c>
      <c r="N472" s="170" t="str">
        <f>IFERROR(SUMIFS(#REF!,#REF!,$I472,#REF!,"&lt;="&amp;$R$2,#REF!,"&gt;="&amp;$S$2)/SUMIFS(#REF!,#REF!,$I472,#REF!,"&lt;="&amp;$R$2,#REF!,"&gt;="&amp;$S$2),"-")</f>
        <v>-</v>
      </c>
      <c r="O472" s="142"/>
      <c r="P472" s="140"/>
    </row>
    <row r="473" spans="1:16">
      <c r="A473" s="138"/>
      <c r="B473" s="142"/>
      <c r="C473" s="172" t="s">
        <v>719</v>
      </c>
      <c r="D473" s="166" t="s">
        <v>26</v>
      </c>
      <c r="E473" s="166" t="s">
        <v>720</v>
      </c>
      <c r="F473" s="173" t="s">
        <v>913</v>
      </c>
      <c r="G473" s="173" t="s">
        <v>913</v>
      </c>
      <c r="H473" s="173" t="s">
        <v>913</v>
      </c>
      <c r="I473" s="173" t="s">
        <v>913</v>
      </c>
      <c r="J473" s="168">
        <v>0.9</v>
      </c>
      <c r="K473" s="169" t="str">
        <f>IFERROR(SUMIFS(#REF!,#REF!,$I473,#REF!,$R$2)/SUMIFS(#REF!,#REF!,$I473,#REF!,$R$2),"-")</f>
        <v>-</v>
      </c>
      <c r="L473" s="169" t="str">
        <f>IFERROR(SUMIFS(#REF!,#REF!,$I473,#REF!,$R$7)/SUMIFS(#REF!,#REF!,$I473,#REF!,$R$7),"-")</f>
        <v>-</v>
      </c>
      <c r="M473" s="170" t="str">
        <f>IFERROR(SUMIFS(#REF!,#REF!,$I473,#REF!,$R$3)/SUMIFS(#REF!,#REF!,$I473,#REF!,$R$3),"-")</f>
        <v>-</v>
      </c>
      <c r="N473" s="170" t="str">
        <f>IFERROR(SUMIFS(#REF!,#REF!,$I473,#REF!,"&lt;="&amp;$R$2,#REF!,"&gt;="&amp;$S$2)/SUMIFS(#REF!,#REF!,$I473,#REF!,"&lt;="&amp;$R$2,#REF!,"&gt;="&amp;$S$2),"-")</f>
        <v>-</v>
      </c>
      <c r="O473" s="142"/>
      <c r="P473" s="140"/>
    </row>
    <row r="474" spans="1:16">
      <c r="A474" s="138"/>
      <c r="B474" s="142"/>
      <c r="C474" s="172" t="s">
        <v>719</v>
      </c>
      <c r="D474" s="166" t="s">
        <v>26</v>
      </c>
      <c r="E474" s="166" t="s">
        <v>720</v>
      </c>
      <c r="F474" s="173" t="s">
        <v>914</v>
      </c>
      <c r="G474" s="173" t="s">
        <v>914</v>
      </c>
      <c r="H474" s="173" t="s">
        <v>914</v>
      </c>
      <c r="I474" s="173" t="s">
        <v>914</v>
      </c>
      <c r="J474" s="168">
        <v>0.9</v>
      </c>
      <c r="K474" s="169" t="str">
        <f>IFERROR(SUMIFS(#REF!,#REF!,$I474,#REF!,$R$2)/SUMIFS(#REF!,#REF!,$I474,#REF!,$R$2),"-")</f>
        <v>-</v>
      </c>
      <c r="L474" s="169" t="str">
        <f>IFERROR(SUMIFS(#REF!,#REF!,$I474,#REF!,$R$7)/SUMIFS(#REF!,#REF!,$I474,#REF!,$R$7),"-")</f>
        <v>-</v>
      </c>
      <c r="M474" s="170" t="str">
        <f>IFERROR(SUMIFS(#REF!,#REF!,$I474,#REF!,$R$3)/SUMIFS(#REF!,#REF!,$I474,#REF!,$R$3),"-")</f>
        <v>-</v>
      </c>
      <c r="N474" s="170" t="str">
        <f>IFERROR(SUMIFS(#REF!,#REF!,$I474,#REF!,"&lt;="&amp;$R$2,#REF!,"&gt;="&amp;$S$2)/SUMIFS(#REF!,#REF!,$I474,#REF!,"&lt;="&amp;$R$2,#REF!,"&gt;="&amp;$S$2),"-")</f>
        <v>-</v>
      </c>
      <c r="O474" s="142"/>
      <c r="P474" s="140"/>
    </row>
    <row r="475" spans="1:16">
      <c r="A475" s="138"/>
      <c r="B475" s="142"/>
      <c r="C475" s="172" t="s">
        <v>719</v>
      </c>
      <c r="D475" s="166" t="s">
        <v>26</v>
      </c>
      <c r="E475" s="166" t="s">
        <v>720</v>
      </c>
      <c r="F475" s="173" t="s">
        <v>915</v>
      </c>
      <c r="G475" s="173" t="s">
        <v>915</v>
      </c>
      <c r="H475" s="173" t="s">
        <v>915</v>
      </c>
      <c r="I475" s="173" t="s">
        <v>915</v>
      </c>
      <c r="J475" s="168">
        <v>0.9</v>
      </c>
      <c r="K475" s="169" t="str">
        <f>IFERROR(SUMIFS(#REF!,#REF!,$I475,#REF!,$R$2)/SUMIFS(#REF!,#REF!,$I475,#REF!,$R$2),"-")</f>
        <v>-</v>
      </c>
      <c r="L475" s="169" t="str">
        <f>IFERROR(SUMIFS(#REF!,#REF!,$I475,#REF!,$R$7)/SUMIFS(#REF!,#REF!,$I475,#REF!,$R$7),"-")</f>
        <v>-</v>
      </c>
      <c r="M475" s="170" t="str">
        <f>IFERROR(SUMIFS(#REF!,#REF!,$I475,#REF!,$R$3)/SUMIFS(#REF!,#REF!,$I475,#REF!,$R$3),"-")</f>
        <v>-</v>
      </c>
      <c r="N475" s="170" t="str">
        <f>IFERROR(SUMIFS(#REF!,#REF!,$I475,#REF!,"&lt;="&amp;$R$2,#REF!,"&gt;="&amp;$S$2)/SUMIFS(#REF!,#REF!,$I475,#REF!,"&lt;="&amp;$R$2,#REF!,"&gt;="&amp;$S$2),"-")</f>
        <v>-</v>
      </c>
      <c r="O475" s="142"/>
      <c r="P475" s="140"/>
    </row>
    <row r="476" spans="1:16">
      <c r="A476" s="138"/>
      <c r="B476" s="142"/>
      <c r="C476" s="172" t="s">
        <v>719</v>
      </c>
      <c r="D476" s="166" t="s">
        <v>26</v>
      </c>
      <c r="E476" s="166" t="s">
        <v>720</v>
      </c>
      <c r="F476" s="173" t="s">
        <v>916</v>
      </c>
      <c r="G476" s="173" t="s">
        <v>916</v>
      </c>
      <c r="H476" s="173" t="s">
        <v>916</v>
      </c>
      <c r="I476" s="173" t="s">
        <v>916</v>
      </c>
      <c r="J476" s="168">
        <v>0.9</v>
      </c>
      <c r="K476" s="169" t="str">
        <f>IFERROR(SUMIFS(#REF!,#REF!,$I476,#REF!,$R$2)/SUMIFS(#REF!,#REF!,$I476,#REF!,$R$2),"-")</f>
        <v>-</v>
      </c>
      <c r="L476" s="169" t="str">
        <f>IFERROR(SUMIFS(#REF!,#REF!,$I476,#REF!,$R$7)/SUMIFS(#REF!,#REF!,$I476,#REF!,$R$7),"-")</f>
        <v>-</v>
      </c>
      <c r="M476" s="170" t="str">
        <f>IFERROR(SUMIFS(#REF!,#REF!,$I476,#REF!,$R$3)/SUMIFS(#REF!,#REF!,$I476,#REF!,$R$3),"-")</f>
        <v>-</v>
      </c>
      <c r="N476" s="170" t="str">
        <f>IFERROR(SUMIFS(#REF!,#REF!,$I476,#REF!,"&lt;="&amp;$R$2,#REF!,"&gt;="&amp;$S$2)/SUMIFS(#REF!,#REF!,$I476,#REF!,"&lt;="&amp;$R$2,#REF!,"&gt;="&amp;$S$2),"-")</f>
        <v>-</v>
      </c>
      <c r="O476" s="142"/>
      <c r="P476" s="140"/>
    </row>
    <row r="477" spans="1:16">
      <c r="A477" s="138"/>
      <c r="B477" s="142"/>
      <c r="C477" s="172" t="s">
        <v>719</v>
      </c>
      <c r="D477" s="166" t="s">
        <v>26</v>
      </c>
      <c r="E477" s="166" t="s">
        <v>720</v>
      </c>
      <c r="F477" s="173" t="s">
        <v>917</v>
      </c>
      <c r="G477" s="173" t="s">
        <v>917</v>
      </c>
      <c r="H477" s="173" t="s">
        <v>917</v>
      </c>
      <c r="I477" s="173" t="s">
        <v>917</v>
      </c>
      <c r="J477" s="168">
        <v>0.9</v>
      </c>
      <c r="K477" s="169" t="str">
        <f>IFERROR(SUMIFS(#REF!,#REF!,$I477,#REF!,$R$2)/SUMIFS(#REF!,#REF!,$I477,#REF!,$R$2),"-")</f>
        <v>-</v>
      </c>
      <c r="L477" s="169" t="str">
        <f>IFERROR(SUMIFS(#REF!,#REF!,$I477,#REF!,$R$7)/SUMIFS(#REF!,#REF!,$I477,#REF!,$R$7),"-")</f>
        <v>-</v>
      </c>
      <c r="M477" s="170" t="str">
        <f>IFERROR(SUMIFS(#REF!,#REF!,$I477,#REF!,$R$3)/SUMIFS(#REF!,#REF!,$I477,#REF!,$R$3),"-")</f>
        <v>-</v>
      </c>
      <c r="N477" s="170" t="str">
        <f>IFERROR(SUMIFS(#REF!,#REF!,$I477,#REF!,"&lt;="&amp;$R$2,#REF!,"&gt;="&amp;$S$2)/SUMIFS(#REF!,#REF!,$I477,#REF!,"&lt;="&amp;$R$2,#REF!,"&gt;="&amp;$S$2),"-")</f>
        <v>-</v>
      </c>
      <c r="O477" s="142"/>
      <c r="P477" s="140"/>
    </row>
    <row r="478" spans="1:16">
      <c r="A478" s="138"/>
      <c r="B478" s="142"/>
      <c r="C478" s="172" t="s">
        <v>719</v>
      </c>
      <c r="D478" s="166" t="s">
        <v>26</v>
      </c>
      <c r="E478" s="166" t="s">
        <v>720</v>
      </c>
      <c r="F478" s="173" t="s">
        <v>918</v>
      </c>
      <c r="G478" s="173" t="s">
        <v>918</v>
      </c>
      <c r="H478" s="173" t="s">
        <v>918</v>
      </c>
      <c r="I478" s="173" t="s">
        <v>918</v>
      </c>
      <c r="J478" s="168">
        <v>0.9</v>
      </c>
      <c r="K478" s="169" t="str">
        <f>IFERROR(SUMIFS(#REF!,#REF!,$I478,#REF!,$R$2)/SUMIFS(#REF!,#REF!,$I478,#REF!,$R$2),"-")</f>
        <v>-</v>
      </c>
      <c r="L478" s="169" t="str">
        <f>IFERROR(SUMIFS(#REF!,#REF!,$I478,#REF!,$R$7)/SUMIFS(#REF!,#REF!,$I478,#REF!,$R$7),"-")</f>
        <v>-</v>
      </c>
      <c r="M478" s="170" t="str">
        <f>IFERROR(SUMIFS(#REF!,#REF!,$I478,#REF!,$R$3)/SUMIFS(#REF!,#REF!,$I478,#REF!,$R$3),"-")</f>
        <v>-</v>
      </c>
      <c r="N478" s="170" t="str">
        <f>IFERROR(SUMIFS(#REF!,#REF!,$I478,#REF!,"&lt;="&amp;$R$2,#REF!,"&gt;="&amp;$S$2)/SUMIFS(#REF!,#REF!,$I478,#REF!,"&lt;="&amp;$R$2,#REF!,"&gt;="&amp;$S$2),"-")</f>
        <v>-</v>
      </c>
      <c r="O478" s="142"/>
      <c r="P478" s="140"/>
    </row>
    <row r="479" spans="1:16">
      <c r="A479" s="138"/>
      <c r="B479" s="142"/>
      <c r="C479" s="172" t="s">
        <v>719</v>
      </c>
      <c r="D479" s="166" t="s">
        <v>26</v>
      </c>
      <c r="E479" s="166" t="s">
        <v>720</v>
      </c>
      <c r="F479" s="173" t="s">
        <v>919</v>
      </c>
      <c r="G479" s="173" t="s">
        <v>919</v>
      </c>
      <c r="H479" s="173" t="s">
        <v>919</v>
      </c>
      <c r="I479" s="173" t="s">
        <v>919</v>
      </c>
      <c r="J479" s="168">
        <v>0.9</v>
      </c>
      <c r="K479" s="169" t="str">
        <f>IFERROR(SUMIFS(#REF!,#REF!,$I479,#REF!,$R$2)/SUMIFS(#REF!,#REF!,$I479,#REF!,$R$2),"-")</f>
        <v>-</v>
      </c>
      <c r="L479" s="169" t="str">
        <f>IFERROR(SUMIFS(#REF!,#REF!,$I479,#REF!,$R$7)/SUMIFS(#REF!,#REF!,$I479,#REF!,$R$7),"-")</f>
        <v>-</v>
      </c>
      <c r="M479" s="170" t="str">
        <f>IFERROR(SUMIFS(#REF!,#REF!,$I479,#REF!,$R$3)/SUMIFS(#REF!,#REF!,$I479,#REF!,$R$3),"-")</f>
        <v>-</v>
      </c>
      <c r="N479" s="170" t="str">
        <f>IFERROR(SUMIFS(#REF!,#REF!,$I479,#REF!,"&lt;="&amp;$R$2,#REF!,"&gt;="&amp;$S$2)/SUMIFS(#REF!,#REF!,$I479,#REF!,"&lt;="&amp;$R$2,#REF!,"&gt;="&amp;$S$2),"-")</f>
        <v>-</v>
      </c>
      <c r="O479" s="142"/>
      <c r="P479" s="140"/>
    </row>
    <row r="480" spans="1:16">
      <c r="A480" s="138"/>
      <c r="B480" s="142"/>
      <c r="C480" s="172" t="s">
        <v>719</v>
      </c>
      <c r="D480" s="166" t="s">
        <v>26</v>
      </c>
      <c r="E480" s="166" t="s">
        <v>720</v>
      </c>
      <c r="F480" s="173" t="s">
        <v>920</v>
      </c>
      <c r="G480" s="173" t="s">
        <v>920</v>
      </c>
      <c r="H480" s="173" t="s">
        <v>920</v>
      </c>
      <c r="I480" s="173" t="s">
        <v>920</v>
      </c>
      <c r="J480" s="168">
        <v>0.9</v>
      </c>
      <c r="K480" s="169" t="str">
        <f>IFERROR(SUMIFS(#REF!,#REF!,$I480,#REF!,$R$2)/SUMIFS(#REF!,#REF!,$I480,#REF!,$R$2),"-")</f>
        <v>-</v>
      </c>
      <c r="L480" s="169" t="str">
        <f>IFERROR(SUMIFS(#REF!,#REF!,$I480,#REF!,$R$7)/SUMIFS(#REF!,#REF!,$I480,#REF!,$R$7),"-")</f>
        <v>-</v>
      </c>
      <c r="M480" s="170" t="str">
        <f>IFERROR(SUMIFS(#REF!,#REF!,$I480,#REF!,$R$3)/SUMIFS(#REF!,#REF!,$I480,#REF!,$R$3),"-")</f>
        <v>-</v>
      </c>
      <c r="N480" s="170" t="str">
        <f>IFERROR(SUMIFS(#REF!,#REF!,$I480,#REF!,"&lt;="&amp;$R$2,#REF!,"&gt;="&amp;$S$2)/SUMIFS(#REF!,#REF!,$I480,#REF!,"&lt;="&amp;$R$2,#REF!,"&gt;="&amp;$S$2),"-")</f>
        <v>-</v>
      </c>
      <c r="O480" s="142"/>
      <c r="P480" s="140"/>
    </row>
    <row r="481" spans="1:16">
      <c r="A481" s="138"/>
      <c r="B481" s="142"/>
      <c r="C481" s="172" t="s">
        <v>719</v>
      </c>
      <c r="D481" s="166" t="s">
        <v>26</v>
      </c>
      <c r="E481" s="166" t="s">
        <v>720</v>
      </c>
      <c r="F481" s="173" t="s">
        <v>921</v>
      </c>
      <c r="G481" s="173" t="s">
        <v>921</v>
      </c>
      <c r="H481" s="173" t="s">
        <v>921</v>
      </c>
      <c r="I481" s="173" t="s">
        <v>921</v>
      </c>
      <c r="J481" s="168">
        <v>0.9</v>
      </c>
      <c r="K481" s="169" t="str">
        <f>IFERROR(SUMIFS(#REF!,#REF!,$I481,#REF!,$R$2)/SUMIFS(#REF!,#REF!,$I481,#REF!,$R$2),"-")</f>
        <v>-</v>
      </c>
      <c r="L481" s="169" t="str">
        <f>IFERROR(SUMIFS(#REF!,#REF!,$I481,#REF!,$R$7)/SUMIFS(#REF!,#REF!,$I481,#REF!,$R$7),"-")</f>
        <v>-</v>
      </c>
      <c r="M481" s="170" t="str">
        <f>IFERROR(SUMIFS(#REF!,#REF!,$I481,#REF!,$R$3)/SUMIFS(#REF!,#REF!,$I481,#REF!,$R$3),"-")</f>
        <v>-</v>
      </c>
      <c r="N481" s="170" t="str">
        <f>IFERROR(SUMIFS(#REF!,#REF!,$I481,#REF!,"&lt;="&amp;$R$2,#REF!,"&gt;="&amp;$S$2)/SUMIFS(#REF!,#REF!,$I481,#REF!,"&lt;="&amp;$R$2,#REF!,"&gt;="&amp;$S$2),"-")</f>
        <v>-</v>
      </c>
      <c r="O481" s="142"/>
      <c r="P481" s="140"/>
    </row>
    <row r="482" spans="1:16">
      <c r="A482" s="138"/>
      <c r="B482" s="142"/>
      <c r="C482" s="172" t="s">
        <v>719</v>
      </c>
      <c r="D482" s="166" t="s">
        <v>26</v>
      </c>
      <c r="E482" s="166" t="s">
        <v>720</v>
      </c>
      <c r="F482" s="173" t="s">
        <v>922</v>
      </c>
      <c r="G482" s="173" t="s">
        <v>922</v>
      </c>
      <c r="H482" s="173" t="s">
        <v>922</v>
      </c>
      <c r="I482" s="173" t="s">
        <v>922</v>
      </c>
      <c r="J482" s="168">
        <v>0.9</v>
      </c>
      <c r="K482" s="169" t="str">
        <f>IFERROR(SUMIFS(#REF!,#REF!,$I482,#REF!,$R$2)/SUMIFS(#REF!,#REF!,$I482,#REF!,$R$2),"-")</f>
        <v>-</v>
      </c>
      <c r="L482" s="169" t="str">
        <f>IFERROR(SUMIFS(#REF!,#REF!,$I482,#REF!,$R$7)/SUMIFS(#REF!,#REF!,$I482,#REF!,$R$7),"-")</f>
        <v>-</v>
      </c>
      <c r="M482" s="170" t="str">
        <f>IFERROR(SUMIFS(#REF!,#REF!,$I482,#REF!,$R$3)/SUMIFS(#REF!,#REF!,$I482,#REF!,$R$3),"-")</f>
        <v>-</v>
      </c>
      <c r="N482" s="170" t="str">
        <f>IFERROR(SUMIFS(#REF!,#REF!,$I482,#REF!,"&lt;="&amp;$R$2,#REF!,"&gt;="&amp;$S$2)/SUMIFS(#REF!,#REF!,$I482,#REF!,"&lt;="&amp;$R$2,#REF!,"&gt;="&amp;$S$2),"-")</f>
        <v>-</v>
      </c>
      <c r="O482" s="142"/>
      <c r="P482" s="140"/>
    </row>
    <row r="483" spans="1:16">
      <c r="A483" s="138"/>
      <c r="B483" s="142"/>
      <c r="C483" s="172" t="s">
        <v>719</v>
      </c>
      <c r="D483" s="166" t="s">
        <v>26</v>
      </c>
      <c r="E483" s="166" t="s">
        <v>720</v>
      </c>
      <c r="F483" s="173" t="s">
        <v>923</v>
      </c>
      <c r="G483" s="173" t="s">
        <v>923</v>
      </c>
      <c r="H483" s="173" t="s">
        <v>923</v>
      </c>
      <c r="I483" s="173" t="s">
        <v>923</v>
      </c>
      <c r="J483" s="168">
        <v>0.9</v>
      </c>
      <c r="K483" s="169" t="str">
        <f>IFERROR(SUMIFS(#REF!,#REF!,$I483,#REF!,$R$2)/SUMIFS(#REF!,#REF!,$I483,#REF!,$R$2),"-")</f>
        <v>-</v>
      </c>
      <c r="L483" s="169" t="str">
        <f>IFERROR(SUMIFS(#REF!,#REF!,$I483,#REF!,$R$7)/SUMIFS(#REF!,#REF!,$I483,#REF!,$R$7),"-")</f>
        <v>-</v>
      </c>
      <c r="M483" s="170" t="str">
        <f>IFERROR(SUMIFS(#REF!,#REF!,$I483,#REF!,$R$3)/SUMIFS(#REF!,#REF!,$I483,#REF!,$R$3),"-")</f>
        <v>-</v>
      </c>
      <c r="N483" s="170" t="str">
        <f>IFERROR(SUMIFS(#REF!,#REF!,$I483,#REF!,"&lt;="&amp;$R$2,#REF!,"&gt;="&amp;$S$2)/SUMIFS(#REF!,#REF!,$I483,#REF!,"&lt;="&amp;$R$2,#REF!,"&gt;="&amp;$S$2),"-")</f>
        <v>-</v>
      </c>
      <c r="O483" s="142"/>
      <c r="P483" s="140"/>
    </row>
    <row r="484" spans="1:16">
      <c r="A484" s="138"/>
      <c r="B484" s="142"/>
      <c r="C484" s="172" t="s">
        <v>719</v>
      </c>
      <c r="D484" s="166" t="s">
        <v>26</v>
      </c>
      <c r="E484" s="166" t="s">
        <v>720</v>
      </c>
      <c r="F484" s="173" t="s">
        <v>924</v>
      </c>
      <c r="G484" s="173" t="s">
        <v>924</v>
      </c>
      <c r="H484" s="173" t="s">
        <v>924</v>
      </c>
      <c r="I484" s="173" t="s">
        <v>924</v>
      </c>
      <c r="J484" s="168">
        <v>0.9</v>
      </c>
      <c r="K484" s="169" t="str">
        <f>IFERROR(SUMIFS(#REF!,#REF!,$I484,#REF!,$R$2)/SUMIFS(#REF!,#REF!,$I484,#REF!,$R$2),"-")</f>
        <v>-</v>
      </c>
      <c r="L484" s="169" t="str">
        <f>IFERROR(SUMIFS(#REF!,#REF!,$I484,#REF!,$R$7)/SUMIFS(#REF!,#REF!,$I484,#REF!,$R$7),"-")</f>
        <v>-</v>
      </c>
      <c r="M484" s="170" t="str">
        <f>IFERROR(SUMIFS(#REF!,#REF!,$I484,#REF!,$R$3)/SUMIFS(#REF!,#REF!,$I484,#REF!,$R$3),"-")</f>
        <v>-</v>
      </c>
      <c r="N484" s="170" t="str">
        <f>IFERROR(SUMIFS(#REF!,#REF!,$I484,#REF!,"&lt;="&amp;$R$2,#REF!,"&gt;="&amp;$S$2)/SUMIFS(#REF!,#REF!,$I484,#REF!,"&lt;="&amp;$R$2,#REF!,"&gt;="&amp;$S$2),"-")</f>
        <v>-</v>
      </c>
      <c r="O484" s="142"/>
      <c r="P484" s="140"/>
    </row>
    <row r="485" spans="1:16">
      <c r="A485" s="138"/>
      <c r="B485" s="142"/>
      <c r="C485" s="172" t="s">
        <v>719</v>
      </c>
      <c r="D485" s="166" t="s">
        <v>26</v>
      </c>
      <c r="E485" s="166" t="s">
        <v>720</v>
      </c>
      <c r="F485" s="173" t="s">
        <v>926</v>
      </c>
      <c r="G485" s="173" t="s">
        <v>926</v>
      </c>
      <c r="H485" s="173" t="s">
        <v>926</v>
      </c>
      <c r="I485" s="173" t="s">
        <v>926</v>
      </c>
      <c r="J485" s="168">
        <v>0.9</v>
      </c>
      <c r="K485" s="169" t="str">
        <f>IFERROR(SUMIFS(#REF!,#REF!,$I485,#REF!,$R$2)/SUMIFS(#REF!,#REF!,$I485,#REF!,$R$2),"-")</f>
        <v>-</v>
      </c>
      <c r="L485" s="169" t="str">
        <f>IFERROR(SUMIFS(#REF!,#REF!,$I485,#REF!,$R$7)/SUMIFS(#REF!,#REF!,$I485,#REF!,$R$7),"-")</f>
        <v>-</v>
      </c>
      <c r="M485" s="170" t="str">
        <f>IFERROR(SUMIFS(#REF!,#REF!,$I485,#REF!,$R$3)/SUMIFS(#REF!,#REF!,$I485,#REF!,$R$3),"-")</f>
        <v>-</v>
      </c>
      <c r="N485" s="170" t="str">
        <f>IFERROR(SUMIFS(#REF!,#REF!,$I485,#REF!,"&lt;="&amp;$R$2,#REF!,"&gt;="&amp;$S$2)/SUMIFS(#REF!,#REF!,$I485,#REF!,"&lt;="&amp;$R$2,#REF!,"&gt;="&amp;$S$2),"-")</f>
        <v>-</v>
      </c>
      <c r="O485" s="142"/>
      <c r="P485" s="140"/>
    </row>
    <row r="486" spans="1:16">
      <c r="A486" s="138"/>
      <c r="B486" s="142"/>
      <c r="C486" s="172" t="s">
        <v>719</v>
      </c>
      <c r="D486" s="166" t="s">
        <v>26</v>
      </c>
      <c r="E486" s="166" t="s">
        <v>720</v>
      </c>
      <c r="F486" s="173" t="s">
        <v>928</v>
      </c>
      <c r="G486" s="173" t="s">
        <v>928</v>
      </c>
      <c r="H486" s="173" t="s">
        <v>928</v>
      </c>
      <c r="I486" s="173" t="s">
        <v>928</v>
      </c>
      <c r="J486" s="168">
        <v>0.9</v>
      </c>
      <c r="K486" s="169" t="str">
        <f>IFERROR(SUMIFS(#REF!,#REF!,$I486,#REF!,$R$2)/SUMIFS(#REF!,#REF!,$I486,#REF!,$R$2),"-")</f>
        <v>-</v>
      </c>
      <c r="L486" s="169" t="str">
        <f>IFERROR(SUMIFS(#REF!,#REF!,$I486,#REF!,$R$7)/SUMIFS(#REF!,#REF!,$I486,#REF!,$R$7),"-")</f>
        <v>-</v>
      </c>
      <c r="M486" s="170" t="str">
        <f>IFERROR(SUMIFS(#REF!,#REF!,$I486,#REF!,$R$3)/SUMIFS(#REF!,#REF!,$I486,#REF!,$R$3),"-")</f>
        <v>-</v>
      </c>
      <c r="N486" s="170" t="str">
        <f>IFERROR(SUMIFS(#REF!,#REF!,$I486,#REF!,"&lt;="&amp;$R$2,#REF!,"&gt;="&amp;$S$2)/SUMIFS(#REF!,#REF!,$I486,#REF!,"&lt;="&amp;$R$2,#REF!,"&gt;="&amp;$S$2),"-")</f>
        <v>-</v>
      </c>
      <c r="O486" s="142"/>
      <c r="P486" s="140"/>
    </row>
    <row r="487" spans="1:16">
      <c r="A487" s="138"/>
      <c r="B487" s="142"/>
      <c r="C487" s="172" t="s">
        <v>719</v>
      </c>
      <c r="D487" s="166" t="s">
        <v>26</v>
      </c>
      <c r="E487" s="166" t="s">
        <v>720</v>
      </c>
      <c r="F487" s="173" t="s">
        <v>930</v>
      </c>
      <c r="G487" s="173" t="s">
        <v>930</v>
      </c>
      <c r="H487" s="173" t="s">
        <v>930</v>
      </c>
      <c r="I487" s="173" t="s">
        <v>930</v>
      </c>
      <c r="J487" s="168">
        <v>0.9</v>
      </c>
      <c r="K487" s="169" t="str">
        <f>IFERROR(SUMIFS(#REF!,#REF!,$I487,#REF!,$R$2)/SUMIFS(#REF!,#REF!,$I487,#REF!,$R$2),"-")</f>
        <v>-</v>
      </c>
      <c r="L487" s="169" t="str">
        <f>IFERROR(SUMIFS(#REF!,#REF!,$I487,#REF!,$R$7)/SUMIFS(#REF!,#REF!,$I487,#REF!,$R$7),"-")</f>
        <v>-</v>
      </c>
      <c r="M487" s="170" t="str">
        <f>IFERROR(SUMIFS(#REF!,#REF!,$I487,#REF!,$R$3)/SUMIFS(#REF!,#REF!,$I487,#REF!,$R$3),"-")</f>
        <v>-</v>
      </c>
      <c r="N487" s="170" t="str">
        <f>IFERROR(SUMIFS(#REF!,#REF!,$I487,#REF!,"&lt;="&amp;$R$2,#REF!,"&gt;="&amp;$S$2)/SUMIFS(#REF!,#REF!,$I487,#REF!,"&lt;="&amp;$R$2,#REF!,"&gt;="&amp;$S$2),"-")</f>
        <v>-</v>
      </c>
      <c r="O487" s="142"/>
      <c r="P487" s="140"/>
    </row>
    <row r="488" spans="1:16">
      <c r="A488" s="138"/>
      <c r="B488" s="142"/>
      <c r="C488" s="172" t="s">
        <v>719</v>
      </c>
      <c r="D488" s="166" t="s">
        <v>26</v>
      </c>
      <c r="E488" s="166" t="s">
        <v>720</v>
      </c>
      <c r="F488" s="173" t="s">
        <v>931</v>
      </c>
      <c r="G488" s="173" t="s">
        <v>931</v>
      </c>
      <c r="H488" s="173" t="s">
        <v>931</v>
      </c>
      <c r="I488" s="173" t="s">
        <v>931</v>
      </c>
      <c r="J488" s="168">
        <v>0.9</v>
      </c>
      <c r="K488" s="169" t="str">
        <f>IFERROR(SUMIFS(#REF!,#REF!,$I488,#REF!,$R$2)/SUMIFS(#REF!,#REF!,$I488,#REF!,$R$2),"-")</f>
        <v>-</v>
      </c>
      <c r="L488" s="169" t="str">
        <f>IFERROR(SUMIFS(#REF!,#REF!,$I488,#REF!,$R$7)/SUMIFS(#REF!,#REF!,$I488,#REF!,$R$7),"-")</f>
        <v>-</v>
      </c>
      <c r="M488" s="170" t="str">
        <f>IFERROR(SUMIFS(#REF!,#REF!,$I488,#REF!,$R$3)/SUMIFS(#REF!,#REF!,$I488,#REF!,$R$3),"-")</f>
        <v>-</v>
      </c>
      <c r="N488" s="170" t="str">
        <f>IFERROR(SUMIFS(#REF!,#REF!,$I488,#REF!,"&lt;="&amp;$R$2,#REF!,"&gt;="&amp;$S$2)/SUMIFS(#REF!,#REF!,$I488,#REF!,"&lt;="&amp;$R$2,#REF!,"&gt;="&amp;$S$2),"-")</f>
        <v>-</v>
      </c>
      <c r="O488" s="142"/>
      <c r="P488" s="140"/>
    </row>
    <row r="489" spans="1:16">
      <c r="A489" s="138"/>
      <c r="B489" s="142"/>
      <c r="C489" s="172" t="s">
        <v>719</v>
      </c>
      <c r="D489" s="166" t="s">
        <v>26</v>
      </c>
      <c r="E489" s="166" t="s">
        <v>720</v>
      </c>
      <c r="F489" s="173" t="s">
        <v>933</v>
      </c>
      <c r="G489" s="173" t="s">
        <v>933</v>
      </c>
      <c r="H489" s="173" t="s">
        <v>933</v>
      </c>
      <c r="I489" s="173" t="s">
        <v>933</v>
      </c>
      <c r="J489" s="168">
        <v>0.9</v>
      </c>
      <c r="K489" s="169" t="str">
        <f>IFERROR(SUMIFS(#REF!,#REF!,$I489,#REF!,$R$2)/SUMIFS(#REF!,#REF!,$I489,#REF!,$R$2),"-")</f>
        <v>-</v>
      </c>
      <c r="L489" s="169" t="str">
        <f>IFERROR(SUMIFS(#REF!,#REF!,$I489,#REF!,$R$7)/SUMIFS(#REF!,#REF!,$I489,#REF!,$R$7),"-")</f>
        <v>-</v>
      </c>
      <c r="M489" s="170" t="str">
        <f>IFERROR(SUMIFS(#REF!,#REF!,$I489,#REF!,$R$3)/SUMIFS(#REF!,#REF!,$I489,#REF!,$R$3),"-")</f>
        <v>-</v>
      </c>
      <c r="N489" s="170" t="str">
        <f>IFERROR(SUMIFS(#REF!,#REF!,$I489,#REF!,"&lt;="&amp;$R$2,#REF!,"&gt;="&amp;$S$2)/SUMIFS(#REF!,#REF!,$I489,#REF!,"&lt;="&amp;$R$2,#REF!,"&gt;="&amp;$S$2),"-")</f>
        <v>-</v>
      </c>
      <c r="O489" s="142"/>
      <c r="P489" s="140"/>
    </row>
    <row r="490" spans="1:16">
      <c r="A490" s="138"/>
      <c r="B490" s="142"/>
      <c r="C490" s="172" t="s">
        <v>719</v>
      </c>
      <c r="D490" s="166" t="s">
        <v>26</v>
      </c>
      <c r="E490" s="166" t="s">
        <v>720</v>
      </c>
      <c r="F490" s="173" t="s">
        <v>934</v>
      </c>
      <c r="G490" s="173" t="s">
        <v>934</v>
      </c>
      <c r="H490" s="173" t="s">
        <v>934</v>
      </c>
      <c r="I490" s="173" t="s">
        <v>934</v>
      </c>
      <c r="J490" s="168">
        <v>0.9</v>
      </c>
      <c r="K490" s="169" t="str">
        <f>IFERROR(SUMIFS(#REF!,#REF!,$I490,#REF!,$R$2)/SUMIFS(#REF!,#REF!,$I490,#REF!,$R$2),"-")</f>
        <v>-</v>
      </c>
      <c r="L490" s="169" t="str">
        <f>IFERROR(SUMIFS(#REF!,#REF!,$I490,#REF!,$R$7)/SUMIFS(#REF!,#REF!,$I490,#REF!,$R$7),"-")</f>
        <v>-</v>
      </c>
      <c r="M490" s="170" t="str">
        <f>IFERROR(SUMIFS(#REF!,#REF!,$I490,#REF!,$R$3)/SUMIFS(#REF!,#REF!,$I490,#REF!,$R$3),"-")</f>
        <v>-</v>
      </c>
      <c r="N490" s="170" t="str">
        <f>IFERROR(SUMIFS(#REF!,#REF!,$I490,#REF!,"&lt;="&amp;$R$2,#REF!,"&gt;="&amp;$S$2)/SUMIFS(#REF!,#REF!,$I490,#REF!,"&lt;="&amp;$R$2,#REF!,"&gt;="&amp;$S$2),"-")</f>
        <v>-</v>
      </c>
      <c r="O490" s="142"/>
      <c r="P490" s="140"/>
    </row>
    <row r="491" spans="1:16">
      <c r="A491" s="138"/>
      <c r="B491" s="142"/>
      <c r="C491" s="172" t="s">
        <v>719</v>
      </c>
      <c r="D491" s="166" t="s">
        <v>26</v>
      </c>
      <c r="E491" s="166" t="s">
        <v>720</v>
      </c>
      <c r="F491" s="173" t="s">
        <v>936</v>
      </c>
      <c r="G491" s="173" t="s">
        <v>936</v>
      </c>
      <c r="H491" s="173" t="s">
        <v>936</v>
      </c>
      <c r="I491" s="173" t="s">
        <v>936</v>
      </c>
      <c r="J491" s="168">
        <v>0.9</v>
      </c>
      <c r="K491" s="169" t="str">
        <f>IFERROR(SUMIFS(#REF!,#REF!,$I491,#REF!,$R$2)/SUMIFS(#REF!,#REF!,$I491,#REF!,$R$2),"-")</f>
        <v>-</v>
      </c>
      <c r="L491" s="169" t="str">
        <f>IFERROR(SUMIFS(#REF!,#REF!,$I491,#REF!,$R$7)/SUMIFS(#REF!,#REF!,$I491,#REF!,$R$7),"-")</f>
        <v>-</v>
      </c>
      <c r="M491" s="170" t="str">
        <f>IFERROR(SUMIFS(#REF!,#REF!,$I491,#REF!,$R$3)/SUMIFS(#REF!,#REF!,$I491,#REF!,$R$3),"-")</f>
        <v>-</v>
      </c>
      <c r="N491" s="170" t="str">
        <f>IFERROR(SUMIFS(#REF!,#REF!,$I491,#REF!,"&lt;="&amp;$R$2,#REF!,"&gt;="&amp;$S$2)/SUMIFS(#REF!,#REF!,$I491,#REF!,"&lt;="&amp;$R$2,#REF!,"&gt;="&amp;$S$2),"-")</f>
        <v>-</v>
      </c>
      <c r="O491" s="142"/>
      <c r="P491" s="140"/>
    </row>
    <row r="492" spans="1:16">
      <c r="A492" s="138"/>
      <c r="B492" s="142"/>
      <c r="C492" s="172" t="s">
        <v>719</v>
      </c>
      <c r="D492" s="166" t="s">
        <v>26</v>
      </c>
      <c r="E492" s="166" t="s">
        <v>720</v>
      </c>
      <c r="F492" s="173" t="s">
        <v>937</v>
      </c>
      <c r="G492" s="173" t="s">
        <v>937</v>
      </c>
      <c r="H492" s="173" t="s">
        <v>937</v>
      </c>
      <c r="I492" s="173" t="s">
        <v>937</v>
      </c>
      <c r="J492" s="168">
        <v>0.9</v>
      </c>
      <c r="K492" s="169" t="str">
        <f>IFERROR(SUMIFS(#REF!,#REF!,$I492,#REF!,$R$2)/SUMIFS(#REF!,#REF!,$I492,#REF!,$R$2),"-")</f>
        <v>-</v>
      </c>
      <c r="L492" s="169" t="str">
        <f>IFERROR(SUMIFS(#REF!,#REF!,$I492,#REF!,$R$7)/SUMIFS(#REF!,#REF!,$I492,#REF!,$R$7),"-")</f>
        <v>-</v>
      </c>
      <c r="M492" s="170" t="str">
        <f>IFERROR(SUMIFS(#REF!,#REF!,$I492,#REF!,$R$3)/SUMIFS(#REF!,#REF!,$I492,#REF!,$R$3),"-")</f>
        <v>-</v>
      </c>
      <c r="N492" s="170" t="str">
        <f>IFERROR(SUMIFS(#REF!,#REF!,$I492,#REF!,"&lt;="&amp;$R$2,#REF!,"&gt;="&amp;$S$2)/SUMIFS(#REF!,#REF!,$I492,#REF!,"&lt;="&amp;$R$2,#REF!,"&gt;="&amp;$S$2),"-")</f>
        <v>-</v>
      </c>
      <c r="O492" s="142"/>
      <c r="P492" s="140"/>
    </row>
    <row r="493" spans="1:16">
      <c r="A493" s="138"/>
      <c r="B493" s="142"/>
      <c r="C493" s="172" t="s">
        <v>719</v>
      </c>
      <c r="D493" s="166" t="s">
        <v>26</v>
      </c>
      <c r="E493" s="166" t="s">
        <v>720</v>
      </c>
      <c r="F493" s="173" t="s">
        <v>938</v>
      </c>
      <c r="G493" s="173" t="s">
        <v>938</v>
      </c>
      <c r="H493" s="173" t="s">
        <v>938</v>
      </c>
      <c r="I493" s="173" t="s">
        <v>938</v>
      </c>
      <c r="J493" s="168">
        <v>0.9</v>
      </c>
      <c r="K493" s="169" t="str">
        <f>IFERROR(SUMIFS(#REF!,#REF!,$I493,#REF!,$R$2)/SUMIFS(#REF!,#REF!,$I493,#REF!,$R$2),"-")</f>
        <v>-</v>
      </c>
      <c r="L493" s="169" t="str">
        <f>IFERROR(SUMIFS(#REF!,#REF!,$I493,#REF!,$R$7)/SUMIFS(#REF!,#REF!,$I493,#REF!,$R$7),"-")</f>
        <v>-</v>
      </c>
      <c r="M493" s="170" t="str">
        <f>IFERROR(SUMIFS(#REF!,#REF!,$I493,#REF!,$R$3)/SUMIFS(#REF!,#REF!,$I493,#REF!,$R$3),"-")</f>
        <v>-</v>
      </c>
      <c r="N493" s="170" t="str">
        <f>IFERROR(SUMIFS(#REF!,#REF!,$I493,#REF!,"&lt;="&amp;$R$2,#REF!,"&gt;="&amp;$S$2)/SUMIFS(#REF!,#REF!,$I493,#REF!,"&lt;="&amp;$R$2,#REF!,"&gt;="&amp;$S$2),"-")</f>
        <v>-</v>
      </c>
      <c r="O493" s="142"/>
      <c r="P493" s="140"/>
    </row>
    <row r="494" spans="1:16">
      <c r="A494" s="138"/>
      <c r="B494" s="142"/>
      <c r="C494" s="172" t="s">
        <v>719</v>
      </c>
      <c r="D494" s="166" t="s">
        <v>26</v>
      </c>
      <c r="E494" s="166" t="s">
        <v>720</v>
      </c>
      <c r="F494" s="173" t="s">
        <v>940</v>
      </c>
      <c r="G494" s="173" t="s">
        <v>940</v>
      </c>
      <c r="H494" s="173" t="s">
        <v>940</v>
      </c>
      <c r="I494" s="173" t="s">
        <v>940</v>
      </c>
      <c r="J494" s="168">
        <v>0.9</v>
      </c>
      <c r="K494" s="169" t="str">
        <f>IFERROR(SUMIFS(#REF!,#REF!,$I494,#REF!,$R$2)/SUMIFS(#REF!,#REF!,$I494,#REF!,$R$2),"-")</f>
        <v>-</v>
      </c>
      <c r="L494" s="169" t="str">
        <f>IFERROR(SUMIFS(#REF!,#REF!,$I494,#REF!,$R$7)/SUMIFS(#REF!,#REF!,$I494,#REF!,$R$7),"-")</f>
        <v>-</v>
      </c>
      <c r="M494" s="170" t="str">
        <f>IFERROR(SUMIFS(#REF!,#REF!,$I494,#REF!,$R$3)/SUMIFS(#REF!,#REF!,$I494,#REF!,$R$3),"-")</f>
        <v>-</v>
      </c>
      <c r="N494" s="170" t="str">
        <f>IFERROR(SUMIFS(#REF!,#REF!,$I494,#REF!,"&lt;="&amp;$R$2,#REF!,"&gt;="&amp;$S$2)/SUMIFS(#REF!,#REF!,$I494,#REF!,"&lt;="&amp;$R$2,#REF!,"&gt;="&amp;$S$2),"-")</f>
        <v>-</v>
      </c>
      <c r="O494" s="142"/>
      <c r="P494" s="140"/>
    </row>
    <row r="495" spans="1:16">
      <c r="A495" s="138"/>
      <c r="B495" s="142"/>
      <c r="C495" s="172" t="s">
        <v>719</v>
      </c>
      <c r="D495" s="166" t="s">
        <v>26</v>
      </c>
      <c r="E495" s="166" t="s">
        <v>720</v>
      </c>
      <c r="F495" s="173" t="s">
        <v>941</v>
      </c>
      <c r="G495" s="173" t="s">
        <v>941</v>
      </c>
      <c r="H495" s="173" t="s">
        <v>941</v>
      </c>
      <c r="I495" s="173" t="s">
        <v>941</v>
      </c>
      <c r="J495" s="168">
        <v>0.9</v>
      </c>
      <c r="K495" s="169" t="str">
        <f>IFERROR(SUMIFS(#REF!,#REF!,$I495,#REF!,$R$2)/SUMIFS(#REF!,#REF!,$I495,#REF!,$R$2),"-")</f>
        <v>-</v>
      </c>
      <c r="L495" s="169" t="str">
        <f>IFERROR(SUMIFS(#REF!,#REF!,$I495,#REF!,$R$7)/SUMIFS(#REF!,#REF!,$I495,#REF!,$R$7),"-")</f>
        <v>-</v>
      </c>
      <c r="M495" s="170" t="str">
        <f>IFERROR(SUMIFS(#REF!,#REF!,$I495,#REF!,$R$3)/SUMIFS(#REF!,#REF!,$I495,#REF!,$R$3),"-")</f>
        <v>-</v>
      </c>
      <c r="N495" s="170" t="str">
        <f>IFERROR(SUMIFS(#REF!,#REF!,$I495,#REF!,"&lt;="&amp;$R$2,#REF!,"&gt;="&amp;$S$2)/SUMIFS(#REF!,#REF!,$I495,#REF!,"&lt;="&amp;$R$2,#REF!,"&gt;="&amp;$S$2),"-")</f>
        <v>-</v>
      </c>
      <c r="O495" s="142"/>
      <c r="P495" s="140"/>
    </row>
    <row r="496" spans="1:16">
      <c r="A496" s="138"/>
      <c r="B496" s="142"/>
      <c r="C496" s="172" t="s">
        <v>719</v>
      </c>
      <c r="D496" s="166" t="s">
        <v>26</v>
      </c>
      <c r="E496" s="166" t="s">
        <v>720</v>
      </c>
      <c r="F496" s="173" t="s">
        <v>943</v>
      </c>
      <c r="G496" s="173" t="s">
        <v>943</v>
      </c>
      <c r="H496" s="173" t="s">
        <v>943</v>
      </c>
      <c r="I496" s="173" t="s">
        <v>943</v>
      </c>
      <c r="J496" s="168">
        <v>0.9</v>
      </c>
      <c r="K496" s="169" t="str">
        <f>IFERROR(SUMIFS(#REF!,#REF!,$I496,#REF!,$R$2)/SUMIFS(#REF!,#REF!,$I496,#REF!,$R$2),"-")</f>
        <v>-</v>
      </c>
      <c r="L496" s="169" t="str">
        <f>IFERROR(SUMIFS(#REF!,#REF!,$I496,#REF!,$R$7)/SUMIFS(#REF!,#REF!,$I496,#REF!,$R$7),"-")</f>
        <v>-</v>
      </c>
      <c r="M496" s="170" t="str">
        <f>IFERROR(SUMIFS(#REF!,#REF!,$I496,#REF!,$R$3)/SUMIFS(#REF!,#REF!,$I496,#REF!,$R$3),"-")</f>
        <v>-</v>
      </c>
      <c r="N496" s="170" t="str">
        <f>IFERROR(SUMIFS(#REF!,#REF!,$I496,#REF!,"&lt;="&amp;$R$2,#REF!,"&gt;="&amp;$S$2)/SUMIFS(#REF!,#REF!,$I496,#REF!,"&lt;="&amp;$R$2,#REF!,"&gt;="&amp;$S$2),"-")</f>
        <v>-</v>
      </c>
      <c r="O496" s="142"/>
      <c r="P496" s="140"/>
    </row>
    <row r="497" spans="1:16">
      <c r="A497" s="138"/>
      <c r="B497" s="142"/>
      <c r="C497" s="172" t="s">
        <v>719</v>
      </c>
      <c r="D497" s="166" t="s">
        <v>26</v>
      </c>
      <c r="E497" s="166" t="s">
        <v>720</v>
      </c>
      <c r="F497" s="173" t="s">
        <v>945</v>
      </c>
      <c r="G497" s="173" t="s">
        <v>945</v>
      </c>
      <c r="H497" s="173" t="s">
        <v>945</v>
      </c>
      <c r="I497" s="173" t="s">
        <v>945</v>
      </c>
      <c r="J497" s="168">
        <v>0.9</v>
      </c>
      <c r="K497" s="169" t="str">
        <f>IFERROR(SUMIFS(#REF!,#REF!,$I497,#REF!,$R$2)/SUMIFS(#REF!,#REF!,$I497,#REF!,$R$2),"-")</f>
        <v>-</v>
      </c>
      <c r="L497" s="169" t="str">
        <f>IFERROR(SUMIFS(#REF!,#REF!,$I497,#REF!,$R$7)/SUMIFS(#REF!,#REF!,$I497,#REF!,$R$7),"-")</f>
        <v>-</v>
      </c>
      <c r="M497" s="170" t="str">
        <f>IFERROR(SUMIFS(#REF!,#REF!,$I497,#REF!,$R$3)/SUMIFS(#REF!,#REF!,$I497,#REF!,$R$3),"-")</f>
        <v>-</v>
      </c>
      <c r="N497" s="170" t="str">
        <f>IFERROR(SUMIFS(#REF!,#REF!,$I497,#REF!,"&lt;="&amp;$R$2,#REF!,"&gt;="&amp;$S$2)/SUMIFS(#REF!,#REF!,$I497,#REF!,"&lt;="&amp;$R$2,#REF!,"&gt;="&amp;$S$2),"-")</f>
        <v>-</v>
      </c>
      <c r="O497" s="142"/>
      <c r="P497" s="140"/>
    </row>
    <row r="498" spans="1:16">
      <c r="A498" s="138"/>
      <c r="B498" s="142"/>
      <c r="C498" s="172" t="s">
        <v>719</v>
      </c>
      <c r="D498" s="166" t="s">
        <v>26</v>
      </c>
      <c r="E498" s="166" t="s">
        <v>720</v>
      </c>
      <c r="F498" s="173" t="s">
        <v>946</v>
      </c>
      <c r="G498" s="173" t="s">
        <v>946</v>
      </c>
      <c r="H498" s="173" t="s">
        <v>946</v>
      </c>
      <c r="I498" s="173" t="s">
        <v>946</v>
      </c>
      <c r="J498" s="168">
        <v>0.9</v>
      </c>
      <c r="K498" s="169" t="str">
        <f>IFERROR(SUMIFS(#REF!,#REF!,$I498,#REF!,$R$2)/SUMIFS(#REF!,#REF!,$I498,#REF!,$R$2),"-")</f>
        <v>-</v>
      </c>
      <c r="L498" s="169" t="str">
        <f>IFERROR(SUMIFS(#REF!,#REF!,$I498,#REF!,$R$7)/SUMIFS(#REF!,#REF!,$I498,#REF!,$R$7),"-")</f>
        <v>-</v>
      </c>
      <c r="M498" s="170" t="str">
        <f>IFERROR(SUMIFS(#REF!,#REF!,$I498,#REF!,$R$3)/SUMIFS(#REF!,#REF!,$I498,#REF!,$R$3),"-")</f>
        <v>-</v>
      </c>
      <c r="N498" s="170" t="str">
        <f>IFERROR(SUMIFS(#REF!,#REF!,$I498,#REF!,"&lt;="&amp;$R$2,#REF!,"&gt;="&amp;$S$2)/SUMIFS(#REF!,#REF!,$I498,#REF!,"&lt;="&amp;$R$2,#REF!,"&gt;="&amp;$S$2),"-")</f>
        <v>-</v>
      </c>
      <c r="O498" s="142"/>
      <c r="P498" s="140"/>
    </row>
    <row r="499" spans="1:16">
      <c r="A499" s="138"/>
      <c r="B499" s="142"/>
      <c r="C499" s="172" t="s">
        <v>719</v>
      </c>
      <c r="D499" s="166" t="s">
        <v>26</v>
      </c>
      <c r="E499" s="166" t="s">
        <v>720</v>
      </c>
      <c r="F499" s="173" t="s">
        <v>947</v>
      </c>
      <c r="G499" s="173" t="s">
        <v>947</v>
      </c>
      <c r="H499" s="173" t="s">
        <v>947</v>
      </c>
      <c r="I499" s="173" t="s">
        <v>947</v>
      </c>
      <c r="J499" s="168">
        <v>0.9</v>
      </c>
      <c r="K499" s="169" t="str">
        <f>IFERROR(SUMIFS(#REF!,#REF!,$I499,#REF!,$R$2)/SUMIFS(#REF!,#REF!,$I499,#REF!,$R$2),"-")</f>
        <v>-</v>
      </c>
      <c r="L499" s="169" t="str">
        <f>IFERROR(SUMIFS(#REF!,#REF!,$I499,#REF!,$R$7)/SUMIFS(#REF!,#REF!,$I499,#REF!,$R$7),"-")</f>
        <v>-</v>
      </c>
      <c r="M499" s="170" t="str">
        <f>IFERROR(SUMIFS(#REF!,#REF!,$I499,#REF!,$R$3)/SUMIFS(#REF!,#REF!,$I499,#REF!,$R$3),"-")</f>
        <v>-</v>
      </c>
      <c r="N499" s="170" t="str">
        <f>IFERROR(SUMIFS(#REF!,#REF!,$I499,#REF!,"&lt;="&amp;$R$2,#REF!,"&gt;="&amp;$S$2)/SUMIFS(#REF!,#REF!,$I499,#REF!,"&lt;="&amp;$R$2,#REF!,"&gt;="&amp;$S$2),"-")</f>
        <v>-</v>
      </c>
      <c r="O499" s="142"/>
      <c r="P499" s="140"/>
    </row>
    <row r="500" spans="1:16">
      <c r="A500" s="138"/>
      <c r="B500" s="142"/>
      <c r="C500" s="172" t="s">
        <v>719</v>
      </c>
      <c r="D500" s="166" t="s">
        <v>26</v>
      </c>
      <c r="E500" s="166" t="s">
        <v>720</v>
      </c>
      <c r="F500" s="173" t="s">
        <v>948</v>
      </c>
      <c r="G500" s="173" t="s">
        <v>948</v>
      </c>
      <c r="H500" s="173" t="s">
        <v>948</v>
      </c>
      <c r="I500" s="173" t="s">
        <v>948</v>
      </c>
      <c r="J500" s="168">
        <v>0.9</v>
      </c>
      <c r="K500" s="169" t="str">
        <f>IFERROR(SUMIFS(#REF!,#REF!,$I500,#REF!,$R$2)/SUMIFS(#REF!,#REF!,$I500,#REF!,$R$2),"-")</f>
        <v>-</v>
      </c>
      <c r="L500" s="169" t="str">
        <f>IFERROR(SUMIFS(#REF!,#REF!,$I500,#REF!,$R$7)/SUMIFS(#REF!,#REF!,$I500,#REF!,$R$7),"-")</f>
        <v>-</v>
      </c>
      <c r="M500" s="170" t="str">
        <f>IFERROR(SUMIFS(#REF!,#REF!,$I500,#REF!,$R$3)/SUMIFS(#REF!,#REF!,$I500,#REF!,$R$3),"-")</f>
        <v>-</v>
      </c>
      <c r="N500" s="170" t="str">
        <f>IFERROR(SUMIFS(#REF!,#REF!,$I500,#REF!,"&lt;="&amp;$R$2,#REF!,"&gt;="&amp;$S$2)/SUMIFS(#REF!,#REF!,$I500,#REF!,"&lt;="&amp;$R$2,#REF!,"&gt;="&amp;$S$2),"-")</f>
        <v>-</v>
      </c>
      <c r="O500" s="142"/>
      <c r="P500" s="140"/>
    </row>
    <row r="501" spans="1:16">
      <c r="A501" s="138"/>
      <c r="B501" s="142"/>
      <c r="C501" s="172" t="s">
        <v>719</v>
      </c>
      <c r="D501" s="166" t="s">
        <v>26</v>
      </c>
      <c r="E501" s="166" t="s">
        <v>720</v>
      </c>
      <c r="F501" s="173" t="s">
        <v>949</v>
      </c>
      <c r="G501" s="173" t="s">
        <v>949</v>
      </c>
      <c r="H501" s="173" t="s">
        <v>949</v>
      </c>
      <c r="I501" s="173" t="s">
        <v>949</v>
      </c>
      <c r="J501" s="168">
        <v>0.9</v>
      </c>
      <c r="K501" s="169" t="str">
        <f>IFERROR(SUMIFS(#REF!,#REF!,$I501,#REF!,$R$2)/SUMIFS(#REF!,#REF!,$I501,#REF!,$R$2),"-")</f>
        <v>-</v>
      </c>
      <c r="L501" s="169" t="str">
        <f>IFERROR(SUMIFS(#REF!,#REF!,$I501,#REF!,$R$7)/SUMIFS(#REF!,#REF!,$I501,#REF!,$R$7),"-")</f>
        <v>-</v>
      </c>
      <c r="M501" s="170" t="str">
        <f>IFERROR(SUMIFS(#REF!,#REF!,$I501,#REF!,$R$3)/SUMIFS(#REF!,#REF!,$I501,#REF!,$R$3),"-")</f>
        <v>-</v>
      </c>
      <c r="N501" s="170" t="str">
        <f>IFERROR(SUMIFS(#REF!,#REF!,$I501,#REF!,"&lt;="&amp;$R$2,#REF!,"&gt;="&amp;$S$2)/SUMIFS(#REF!,#REF!,$I501,#REF!,"&lt;="&amp;$R$2,#REF!,"&gt;="&amp;$S$2),"-")</f>
        <v>-</v>
      </c>
      <c r="O501" s="142"/>
      <c r="P501" s="140"/>
    </row>
    <row r="502" spans="1:16">
      <c r="A502" s="138"/>
      <c r="B502" s="142"/>
      <c r="C502" s="172" t="s">
        <v>719</v>
      </c>
      <c r="D502" s="166" t="s">
        <v>26</v>
      </c>
      <c r="E502" s="166" t="s">
        <v>720</v>
      </c>
      <c r="F502" s="173" t="s">
        <v>950</v>
      </c>
      <c r="G502" s="173" t="s">
        <v>950</v>
      </c>
      <c r="H502" s="173" t="s">
        <v>950</v>
      </c>
      <c r="I502" s="173" t="s">
        <v>950</v>
      </c>
      <c r="J502" s="168">
        <v>0.9</v>
      </c>
      <c r="K502" s="169" t="str">
        <f>IFERROR(SUMIFS(#REF!,#REF!,$I502,#REF!,$R$2)/SUMIFS(#REF!,#REF!,$I502,#REF!,$R$2),"-")</f>
        <v>-</v>
      </c>
      <c r="L502" s="169" t="str">
        <f>IFERROR(SUMIFS(#REF!,#REF!,$I502,#REF!,$R$7)/SUMIFS(#REF!,#REF!,$I502,#REF!,$R$7),"-")</f>
        <v>-</v>
      </c>
      <c r="M502" s="170" t="str">
        <f>IFERROR(SUMIFS(#REF!,#REF!,$I502,#REF!,$R$3)/SUMIFS(#REF!,#REF!,$I502,#REF!,$R$3),"-")</f>
        <v>-</v>
      </c>
      <c r="N502" s="170" t="str">
        <f>IFERROR(SUMIFS(#REF!,#REF!,$I502,#REF!,"&lt;="&amp;$R$2,#REF!,"&gt;="&amp;$S$2)/SUMIFS(#REF!,#REF!,$I502,#REF!,"&lt;="&amp;$R$2,#REF!,"&gt;="&amp;$S$2),"-")</f>
        <v>-</v>
      </c>
      <c r="O502" s="142"/>
      <c r="P502" s="140"/>
    </row>
    <row r="503" spans="1:16">
      <c r="A503" s="138"/>
      <c r="B503" s="142"/>
      <c r="C503" s="172" t="s">
        <v>719</v>
      </c>
      <c r="D503" s="166" t="s">
        <v>26</v>
      </c>
      <c r="E503" s="166" t="s">
        <v>720</v>
      </c>
      <c r="F503" s="173" t="s">
        <v>951</v>
      </c>
      <c r="G503" s="173" t="s">
        <v>951</v>
      </c>
      <c r="H503" s="173" t="s">
        <v>951</v>
      </c>
      <c r="I503" s="173" t="s">
        <v>951</v>
      </c>
      <c r="J503" s="168">
        <v>0.9</v>
      </c>
      <c r="K503" s="169" t="str">
        <f>IFERROR(SUMIFS(#REF!,#REF!,$I503,#REF!,$R$2)/SUMIFS(#REF!,#REF!,$I503,#REF!,$R$2),"-")</f>
        <v>-</v>
      </c>
      <c r="L503" s="169" t="str">
        <f>IFERROR(SUMIFS(#REF!,#REF!,$I503,#REF!,$R$7)/SUMIFS(#REF!,#REF!,$I503,#REF!,$R$7),"-")</f>
        <v>-</v>
      </c>
      <c r="M503" s="170" t="str">
        <f>IFERROR(SUMIFS(#REF!,#REF!,$I503,#REF!,$R$3)/SUMIFS(#REF!,#REF!,$I503,#REF!,$R$3),"-")</f>
        <v>-</v>
      </c>
      <c r="N503" s="170" t="str">
        <f>IFERROR(SUMIFS(#REF!,#REF!,$I503,#REF!,"&lt;="&amp;$R$2,#REF!,"&gt;="&amp;$S$2)/SUMIFS(#REF!,#REF!,$I503,#REF!,"&lt;="&amp;$R$2,#REF!,"&gt;="&amp;$S$2),"-")</f>
        <v>-</v>
      </c>
      <c r="O503" s="142"/>
      <c r="P503" s="140"/>
    </row>
    <row r="504" spans="1:16">
      <c r="A504" s="138"/>
      <c r="B504" s="142"/>
      <c r="C504" s="172" t="s">
        <v>719</v>
      </c>
      <c r="D504" s="166" t="s">
        <v>26</v>
      </c>
      <c r="E504" s="166" t="s">
        <v>720</v>
      </c>
      <c r="F504" s="173" t="s">
        <v>952</v>
      </c>
      <c r="G504" s="173" t="s">
        <v>952</v>
      </c>
      <c r="H504" s="173" t="s">
        <v>952</v>
      </c>
      <c r="I504" s="173" t="s">
        <v>952</v>
      </c>
      <c r="J504" s="168">
        <v>0.9</v>
      </c>
      <c r="K504" s="169" t="str">
        <f>IFERROR(SUMIFS(#REF!,#REF!,$I504,#REF!,$R$2)/SUMIFS(#REF!,#REF!,$I504,#REF!,$R$2),"-")</f>
        <v>-</v>
      </c>
      <c r="L504" s="169" t="str">
        <f>IFERROR(SUMIFS(#REF!,#REF!,$I504,#REF!,$R$7)/SUMIFS(#REF!,#REF!,$I504,#REF!,$R$7),"-")</f>
        <v>-</v>
      </c>
      <c r="M504" s="170" t="str">
        <f>IFERROR(SUMIFS(#REF!,#REF!,$I504,#REF!,$R$3)/SUMIFS(#REF!,#REF!,$I504,#REF!,$R$3),"-")</f>
        <v>-</v>
      </c>
      <c r="N504" s="170" t="str">
        <f>IFERROR(SUMIFS(#REF!,#REF!,$I504,#REF!,"&lt;="&amp;$R$2,#REF!,"&gt;="&amp;$S$2)/SUMIFS(#REF!,#REF!,$I504,#REF!,"&lt;="&amp;$R$2,#REF!,"&gt;="&amp;$S$2),"-")</f>
        <v>-</v>
      </c>
      <c r="O504" s="142"/>
      <c r="P504" s="140"/>
    </row>
    <row r="505" spans="1:16">
      <c r="A505" s="138"/>
      <c r="B505" s="142"/>
      <c r="C505" s="172" t="s">
        <v>719</v>
      </c>
      <c r="D505" s="166" t="s">
        <v>26</v>
      </c>
      <c r="E505" s="166" t="s">
        <v>720</v>
      </c>
      <c r="F505" s="173" t="s">
        <v>953</v>
      </c>
      <c r="G505" s="173" t="s">
        <v>953</v>
      </c>
      <c r="H505" s="173" t="s">
        <v>953</v>
      </c>
      <c r="I505" s="173" t="s">
        <v>953</v>
      </c>
      <c r="J505" s="168">
        <v>0.9</v>
      </c>
      <c r="K505" s="169" t="str">
        <f>IFERROR(SUMIFS(#REF!,#REF!,$I505,#REF!,$R$2)/SUMIFS(#REF!,#REF!,$I505,#REF!,$R$2),"-")</f>
        <v>-</v>
      </c>
      <c r="L505" s="169" t="str">
        <f>IFERROR(SUMIFS(#REF!,#REF!,$I505,#REF!,$R$7)/SUMIFS(#REF!,#REF!,$I505,#REF!,$R$7),"-")</f>
        <v>-</v>
      </c>
      <c r="M505" s="170" t="str">
        <f>IFERROR(SUMIFS(#REF!,#REF!,$I505,#REF!,$R$3)/SUMIFS(#REF!,#REF!,$I505,#REF!,$R$3),"-")</f>
        <v>-</v>
      </c>
      <c r="N505" s="170" t="str">
        <f>IFERROR(SUMIFS(#REF!,#REF!,$I505,#REF!,"&lt;="&amp;$R$2,#REF!,"&gt;="&amp;$S$2)/SUMIFS(#REF!,#REF!,$I505,#REF!,"&lt;="&amp;$R$2,#REF!,"&gt;="&amp;$S$2),"-")</f>
        <v>-</v>
      </c>
      <c r="O505" s="142"/>
      <c r="P505" s="140"/>
    </row>
    <row r="506" spans="1:16">
      <c r="A506" s="138"/>
      <c r="B506" s="142"/>
      <c r="C506" s="172" t="s">
        <v>719</v>
      </c>
      <c r="D506" s="166" t="s">
        <v>26</v>
      </c>
      <c r="E506" s="166" t="s">
        <v>720</v>
      </c>
      <c r="F506" s="173" t="s">
        <v>954</v>
      </c>
      <c r="G506" s="173" t="s">
        <v>954</v>
      </c>
      <c r="H506" s="173" t="s">
        <v>954</v>
      </c>
      <c r="I506" s="173" t="s">
        <v>954</v>
      </c>
      <c r="J506" s="168">
        <v>0.9</v>
      </c>
      <c r="K506" s="169" t="str">
        <f>IFERROR(SUMIFS(#REF!,#REF!,$I506,#REF!,$R$2)/SUMIFS(#REF!,#REF!,$I506,#REF!,$R$2),"-")</f>
        <v>-</v>
      </c>
      <c r="L506" s="169" t="str">
        <f>IFERROR(SUMIFS(#REF!,#REF!,$I506,#REF!,$R$7)/SUMIFS(#REF!,#REF!,$I506,#REF!,$R$7),"-")</f>
        <v>-</v>
      </c>
      <c r="M506" s="170" t="str">
        <f>IFERROR(SUMIFS(#REF!,#REF!,$I506,#REF!,$R$3)/SUMIFS(#REF!,#REF!,$I506,#REF!,$R$3),"-")</f>
        <v>-</v>
      </c>
      <c r="N506" s="170" t="str">
        <f>IFERROR(SUMIFS(#REF!,#REF!,$I506,#REF!,"&lt;="&amp;$R$2,#REF!,"&gt;="&amp;$S$2)/SUMIFS(#REF!,#REF!,$I506,#REF!,"&lt;="&amp;$R$2,#REF!,"&gt;="&amp;$S$2),"-")</f>
        <v>-</v>
      </c>
      <c r="O506" s="142"/>
      <c r="P506" s="140"/>
    </row>
    <row r="507" spans="1:16">
      <c r="A507" s="138"/>
      <c r="B507" s="142"/>
      <c r="C507" s="172" t="s">
        <v>719</v>
      </c>
      <c r="D507" s="166" t="s">
        <v>26</v>
      </c>
      <c r="E507" s="166" t="s">
        <v>720</v>
      </c>
      <c r="F507" s="173" t="s">
        <v>955</v>
      </c>
      <c r="G507" s="173" t="s">
        <v>955</v>
      </c>
      <c r="H507" s="173" t="s">
        <v>955</v>
      </c>
      <c r="I507" s="173" t="s">
        <v>955</v>
      </c>
      <c r="J507" s="168">
        <v>0.9</v>
      </c>
      <c r="K507" s="169" t="str">
        <f>IFERROR(SUMIFS(#REF!,#REF!,$I507,#REF!,$R$2)/SUMIFS(#REF!,#REF!,$I507,#REF!,$R$2),"-")</f>
        <v>-</v>
      </c>
      <c r="L507" s="169" t="str">
        <f>IFERROR(SUMIFS(#REF!,#REF!,$I507,#REF!,$R$7)/SUMIFS(#REF!,#REF!,$I507,#REF!,$R$7),"-")</f>
        <v>-</v>
      </c>
      <c r="M507" s="170" t="str">
        <f>IFERROR(SUMIFS(#REF!,#REF!,$I507,#REF!,$R$3)/SUMIFS(#REF!,#REF!,$I507,#REF!,$R$3),"-")</f>
        <v>-</v>
      </c>
      <c r="N507" s="170" t="str">
        <f>IFERROR(SUMIFS(#REF!,#REF!,$I507,#REF!,"&lt;="&amp;$R$2,#REF!,"&gt;="&amp;$S$2)/SUMIFS(#REF!,#REF!,$I507,#REF!,"&lt;="&amp;$R$2,#REF!,"&gt;="&amp;$S$2),"-")</f>
        <v>-</v>
      </c>
      <c r="O507" s="142"/>
      <c r="P507" s="140"/>
    </row>
    <row r="508" spans="1:16">
      <c r="A508" s="138"/>
      <c r="B508" s="142"/>
      <c r="C508" s="172" t="s">
        <v>719</v>
      </c>
      <c r="D508" s="166" t="s">
        <v>26</v>
      </c>
      <c r="E508" s="166" t="s">
        <v>720</v>
      </c>
      <c r="F508" s="173" t="s">
        <v>956</v>
      </c>
      <c r="G508" s="173" t="s">
        <v>956</v>
      </c>
      <c r="H508" s="173" t="s">
        <v>956</v>
      </c>
      <c r="I508" s="173" t="s">
        <v>956</v>
      </c>
      <c r="J508" s="168">
        <v>0.9</v>
      </c>
      <c r="K508" s="169" t="str">
        <f>IFERROR(SUMIFS(#REF!,#REF!,$I508,#REF!,$R$2)/SUMIFS(#REF!,#REF!,$I508,#REF!,$R$2),"-")</f>
        <v>-</v>
      </c>
      <c r="L508" s="169" t="str">
        <f>IFERROR(SUMIFS(#REF!,#REF!,$I508,#REF!,$R$7)/SUMIFS(#REF!,#REF!,$I508,#REF!,$R$7),"-")</f>
        <v>-</v>
      </c>
      <c r="M508" s="170" t="str">
        <f>IFERROR(SUMIFS(#REF!,#REF!,$I508,#REF!,$R$3)/SUMIFS(#REF!,#REF!,$I508,#REF!,$R$3),"-")</f>
        <v>-</v>
      </c>
      <c r="N508" s="170" t="str">
        <f>IFERROR(SUMIFS(#REF!,#REF!,$I508,#REF!,"&lt;="&amp;$R$2,#REF!,"&gt;="&amp;$S$2)/SUMIFS(#REF!,#REF!,$I508,#REF!,"&lt;="&amp;$R$2,#REF!,"&gt;="&amp;$S$2),"-")</f>
        <v>-</v>
      </c>
      <c r="O508" s="142"/>
      <c r="P508" s="140"/>
    </row>
    <row r="509" spans="1:16">
      <c r="A509" s="138"/>
      <c r="B509" s="142"/>
      <c r="C509" s="172" t="s">
        <v>719</v>
      </c>
      <c r="D509" s="166" t="s">
        <v>26</v>
      </c>
      <c r="E509" s="166" t="s">
        <v>720</v>
      </c>
      <c r="F509" s="173" t="s">
        <v>957</v>
      </c>
      <c r="G509" s="173" t="s">
        <v>957</v>
      </c>
      <c r="H509" s="173" t="s">
        <v>957</v>
      </c>
      <c r="I509" s="173" t="s">
        <v>957</v>
      </c>
      <c r="J509" s="168">
        <v>0.9</v>
      </c>
      <c r="K509" s="169" t="str">
        <f>IFERROR(SUMIFS(#REF!,#REF!,$I509,#REF!,$R$2)/SUMIFS(#REF!,#REF!,$I509,#REF!,$R$2),"-")</f>
        <v>-</v>
      </c>
      <c r="L509" s="169" t="str">
        <f>IFERROR(SUMIFS(#REF!,#REF!,$I509,#REF!,$R$7)/SUMIFS(#REF!,#REF!,$I509,#REF!,$R$7),"-")</f>
        <v>-</v>
      </c>
      <c r="M509" s="170" t="str">
        <f>IFERROR(SUMIFS(#REF!,#REF!,$I509,#REF!,$R$3)/SUMIFS(#REF!,#REF!,$I509,#REF!,$R$3),"-")</f>
        <v>-</v>
      </c>
      <c r="N509" s="170" t="str">
        <f>IFERROR(SUMIFS(#REF!,#REF!,$I509,#REF!,"&lt;="&amp;$R$2,#REF!,"&gt;="&amp;$S$2)/SUMIFS(#REF!,#REF!,$I509,#REF!,"&lt;="&amp;$R$2,#REF!,"&gt;="&amp;$S$2),"-")</f>
        <v>-</v>
      </c>
      <c r="O509" s="142"/>
      <c r="P509" s="140"/>
    </row>
    <row r="510" spans="1:16">
      <c r="A510" s="138"/>
      <c r="B510" s="142"/>
      <c r="C510" s="172" t="s">
        <v>719</v>
      </c>
      <c r="D510" s="166" t="s">
        <v>26</v>
      </c>
      <c r="E510" s="166" t="s">
        <v>720</v>
      </c>
      <c r="F510" s="173" t="s">
        <v>959</v>
      </c>
      <c r="G510" s="173" t="s">
        <v>959</v>
      </c>
      <c r="H510" s="173" t="s">
        <v>959</v>
      </c>
      <c r="I510" s="173" t="s">
        <v>959</v>
      </c>
      <c r="J510" s="168">
        <v>0.9</v>
      </c>
      <c r="K510" s="169" t="str">
        <f>IFERROR(SUMIFS(#REF!,#REF!,$I510,#REF!,$R$2)/SUMIFS(#REF!,#REF!,$I510,#REF!,$R$2),"-")</f>
        <v>-</v>
      </c>
      <c r="L510" s="169" t="str">
        <f>IFERROR(SUMIFS(#REF!,#REF!,$I510,#REF!,$R$7)/SUMIFS(#REF!,#REF!,$I510,#REF!,$R$7),"-")</f>
        <v>-</v>
      </c>
      <c r="M510" s="170" t="str">
        <f>IFERROR(SUMIFS(#REF!,#REF!,$I510,#REF!,$R$3)/SUMIFS(#REF!,#REF!,$I510,#REF!,$R$3),"-")</f>
        <v>-</v>
      </c>
      <c r="N510" s="170" t="str">
        <f>IFERROR(SUMIFS(#REF!,#REF!,$I510,#REF!,"&lt;="&amp;$R$2,#REF!,"&gt;="&amp;$S$2)/SUMIFS(#REF!,#REF!,$I510,#REF!,"&lt;="&amp;$R$2,#REF!,"&gt;="&amp;$S$2),"-")</f>
        <v>-</v>
      </c>
      <c r="O510" s="142"/>
      <c r="P510" s="140"/>
    </row>
    <row r="511" spans="1:16">
      <c r="A511" s="138"/>
      <c r="B511" s="142"/>
      <c r="C511" s="172" t="s">
        <v>719</v>
      </c>
      <c r="D511" s="166" t="s">
        <v>26</v>
      </c>
      <c r="E511" s="166" t="s">
        <v>720</v>
      </c>
      <c r="F511" s="173" t="s">
        <v>960</v>
      </c>
      <c r="G511" s="173" t="s">
        <v>960</v>
      </c>
      <c r="H511" s="173" t="s">
        <v>960</v>
      </c>
      <c r="I511" s="173" t="s">
        <v>960</v>
      </c>
      <c r="J511" s="168">
        <v>0.9</v>
      </c>
      <c r="K511" s="169" t="str">
        <f>IFERROR(SUMIFS(#REF!,#REF!,$I511,#REF!,$R$2)/SUMIFS(#REF!,#REF!,$I511,#REF!,$R$2),"-")</f>
        <v>-</v>
      </c>
      <c r="L511" s="169" t="str">
        <f>IFERROR(SUMIFS(#REF!,#REF!,$I511,#REF!,$R$7)/SUMIFS(#REF!,#REF!,$I511,#REF!,$R$7),"-")</f>
        <v>-</v>
      </c>
      <c r="M511" s="170" t="str">
        <f>IFERROR(SUMIFS(#REF!,#REF!,$I511,#REF!,$R$3)/SUMIFS(#REF!,#REF!,$I511,#REF!,$R$3),"-")</f>
        <v>-</v>
      </c>
      <c r="N511" s="170" t="str">
        <f>IFERROR(SUMIFS(#REF!,#REF!,$I511,#REF!,"&lt;="&amp;$R$2,#REF!,"&gt;="&amp;$S$2)/SUMIFS(#REF!,#REF!,$I511,#REF!,"&lt;="&amp;$R$2,#REF!,"&gt;="&amp;$S$2),"-")</f>
        <v>-</v>
      </c>
      <c r="O511" s="142"/>
      <c r="P511" s="140"/>
    </row>
    <row r="512" spans="1:16">
      <c r="A512" s="138"/>
      <c r="B512" s="142"/>
      <c r="C512" s="172" t="s">
        <v>719</v>
      </c>
      <c r="D512" s="166" t="s">
        <v>26</v>
      </c>
      <c r="E512" s="166" t="s">
        <v>720</v>
      </c>
      <c r="F512" s="173" t="s">
        <v>961</v>
      </c>
      <c r="G512" s="173" t="s">
        <v>961</v>
      </c>
      <c r="H512" s="173" t="s">
        <v>961</v>
      </c>
      <c r="I512" s="173" t="s">
        <v>961</v>
      </c>
      <c r="J512" s="168">
        <v>0.9</v>
      </c>
      <c r="K512" s="169" t="str">
        <f>IFERROR(SUMIFS(#REF!,#REF!,$I512,#REF!,$R$2)/SUMIFS(#REF!,#REF!,$I512,#REF!,$R$2),"-")</f>
        <v>-</v>
      </c>
      <c r="L512" s="169" t="str">
        <f>IFERROR(SUMIFS(#REF!,#REF!,$I512,#REF!,$R$7)/SUMIFS(#REF!,#REF!,$I512,#REF!,$R$7),"-")</f>
        <v>-</v>
      </c>
      <c r="M512" s="170" t="str">
        <f>IFERROR(SUMIFS(#REF!,#REF!,$I512,#REF!,$R$3)/SUMIFS(#REF!,#REF!,$I512,#REF!,$R$3),"-")</f>
        <v>-</v>
      </c>
      <c r="N512" s="170" t="str">
        <f>IFERROR(SUMIFS(#REF!,#REF!,$I512,#REF!,"&lt;="&amp;$R$2,#REF!,"&gt;="&amp;$S$2)/SUMIFS(#REF!,#REF!,$I512,#REF!,"&lt;="&amp;$R$2,#REF!,"&gt;="&amp;$S$2),"-")</f>
        <v>-</v>
      </c>
      <c r="O512" s="142"/>
      <c r="P512" s="140"/>
    </row>
    <row r="513" spans="1:16">
      <c r="A513" s="138"/>
      <c r="B513" s="142"/>
      <c r="C513" s="172" t="s">
        <v>719</v>
      </c>
      <c r="D513" s="166" t="s">
        <v>26</v>
      </c>
      <c r="E513" s="166" t="s">
        <v>720</v>
      </c>
      <c r="F513" s="173" t="s">
        <v>963</v>
      </c>
      <c r="G513" s="173" t="s">
        <v>963</v>
      </c>
      <c r="H513" s="173" t="s">
        <v>963</v>
      </c>
      <c r="I513" s="173" t="s">
        <v>963</v>
      </c>
      <c r="J513" s="168">
        <v>0.9</v>
      </c>
      <c r="K513" s="169" t="str">
        <f>IFERROR(SUMIFS(#REF!,#REF!,$I513,#REF!,$R$2)/SUMIFS(#REF!,#REF!,$I513,#REF!,$R$2),"-")</f>
        <v>-</v>
      </c>
      <c r="L513" s="169" t="str">
        <f>IFERROR(SUMIFS(#REF!,#REF!,$I513,#REF!,$R$7)/SUMIFS(#REF!,#REF!,$I513,#REF!,$R$7),"-")</f>
        <v>-</v>
      </c>
      <c r="M513" s="170" t="str">
        <f>IFERROR(SUMIFS(#REF!,#REF!,$I513,#REF!,$R$3)/SUMIFS(#REF!,#REF!,$I513,#REF!,$R$3),"-")</f>
        <v>-</v>
      </c>
      <c r="N513" s="170" t="str">
        <f>IFERROR(SUMIFS(#REF!,#REF!,$I513,#REF!,"&lt;="&amp;$R$2,#REF!,"&gt;="&amp;$S$2)/SUMIFS(#REF!,#REF!,$I513,#REF!,"&lt;="&amp;$R$2,#REF!,"&gt;="&amp;$S$2),"-")</f>
        <v>-</v>
      </c>
      <c r="O513" s="142"/>
      <c r="P513" s="140"/>
    </row>
    <row r="514" spans="1:16">
      <c r="A514" s="138"/>
      <c r="B514" s="142"/>
      <c r="C514" s="172" t="s">
        <v>719</v>
      </c>
      <c r="D514" s="166" t="s">
        <v>26</v>
      </c>
      <c r="E514" s="166" t="s">
        <v>720</v>
      </c>
      <c r="F514" s="173" t="s">
        <v>964</v>
      </c>
      <c r="G514" s="173" t="s">
        <v>964</v>
      </c>
      <c r="H514" s="173" t="s">
        <v>964</v>
      </c>
      <c r="I514" s="173" t="s">
        <v>964</v>
      </c>
      <c r="J514" s="168">
        <v>0.9</v>
      </c>
      <c r="K514" s="169" t="str">
        <f>IFERROR(SUMIFS(#REF!,#REF!,$I514,#REF!,$R$2)/SUMIFS(#REF!,#REF!,$I514,#REF!,$R$2),"-")</f>
        <v>-</v>
      </c>
      <c r="L514" s="169" t="str">
        <f>IFERROR(SUMIFS(#REF!,#REF!,$I514,#REF!,$R$7)/SUMIFS(#REF!,#REF!,$I514,#REF!,$R$7),"-")</f>
        <v>-</v>
      </c>
      <c r="M514" s="170" t="str">
        <f>IFERROR(SUMIFS(#REF!,#REF!,$I514,#REF!,$R$3)/SUMIFS(#REF!,#REF!,$I514,#REF!,$R$3),"-")</f>
        <v>-</v>
      </c>
      <c r="N514" s="170" t="str">
        <f>IFERROR(SUMIFS(#REF!,#REF!,$I514,#REF!,"&lt;="&amp;$R$2,#REF!,"&gt;="&amp;$S$2)/SUMIFS(#REF!,#REF!,$I514,#REF!,"&lt;="&amp;$R$2,#REF!,"&gt;="&amp;$S$2),"-")</f>
        <v>-</v>
      </c>
      <c r="O514" s="142"/>
      <c r="P514" s="140"/>
    </row>
    <row r="515" spans="1:16">
      <c r="A515" s="138"/>
      <c r="B515" s="142"/>
      <c r="C515" s="172" t="s">
        <v>719</v>
      </c>
      <c r="D515" s="166" t="s">
        <v>26</v>
      </c>
      <c r="E515" s="166" t="s">
        <v>720</v>
      </c>
      <c r="F515" s="173" t="s">
        <v>966</v>
      </c>
      <c r="G515" s="173" t="s">
        <v>966</v>
      </c>
      <c r="H515" s="173" t="s">
        <v>966</v>
      </c>
      <c r="I515" s="173" t="s">
        <v>966</v>
      </c>
      <c r="J515" s="168">
        <v>0.9</v>
      </c>
      <c r="K515" s="169" t="str">
        <f>IFERROR(SUMIFS(#REF!,#REF!,$I515,#REF!,$R$2)/SUMIFS(#REF!,#REF!,$I515,#REF!,$R$2),"-")</f>
        <v>-</v>
      </c>
      <c r="L515" s="169" t="str">
        <f>IFERROR(SUMIFS(#REF!,#REF!,$I515,#REF!,$R$7)/SUMIFS(#REF!,#REF!,$I515,#REF!,$R$7),"-")</f>
        <v>-</v>
      </c>
      <c r="M515" s="170" t="str">
        <f>IFERROR(SUMIFS(#REF!,#REF!,$I515,#REF!,$R$3)/SUMIFS(#REF!,#REF!,$I515,#REF!,$R$3),"-")</f>
        <v>-</v>
      </c>
      <c r="N515" s="170" t="str">
        <f>IFERROR(SUMIFS(#REF!,#REF!,$I515,#REF!,"&lt;="&amp;$R$2,#REF!,"&gt;="&amp;$S$2)/SUMIFS(#REF!,#REF!,$I515,#REF!,"&lt;="&amp;$R$2,#REF!,"&gt;="&amp;$S$2),"-")</f>
        <v>-</v>
      </c>
      <c r="O515" s="142"/>
      <c r="P515" s="140"/>
    </row>
    <row r="516" spans="1:16">
      <c r="A516" s="138"/>
      <c r="B516" s="142"/>
      <c r="C516" s="172" t="s">
        <v>719</v>
      </c>
      <c r="D516" s="166" t="s">
        <v>26</v>
      </c>
      <c r="E516" s="166" t="s">
        <v>720</v>
      </c>
      <c r="F516" s="173" t="s">
        <v>968</v>
      </c>
      <c r="G516" s="173" t="s">
        <v>968</v>
      </c>
      <c r="H516" s="173" t="s">
        <v>968</v>
      </c>
      <c r="I516" s="173" t="s">
        <v>968</v>
      </c>
      <c r="J516" s="168">
        <v>0.9</v>
      </c>
      <c r="K516" s="169" t="str">
        <f>IFERROR(SUMIFS(#REF!,#REF!,$I516,#REF!,$R$2)/SUMIFS(#REF!,#REF!,$I516,#REF!,$R$2),"-")</f>
        <v>-</v>
      </c>
      <c r="L516" s="169" t="str">
        <f>IFERROR(SUMIFS(#REF!,#REF!,$I516,#REF!,$R$7)/SUMIFS(#REF!,#REF!,$I516,#REF!,$R$7),"-")</f>
        <v>-</v>
      </c>
      <c r="M516" s="170" t="str">
        <f>IFERROR(SUMIFS(#REF!,#REF!,$I516,#REF!,$R$3)/SUMIFS(#REF!,#REF!,$I516,#REF!,$R$3),"-")</f>
        <v>-</v>
      </c>
      <c r="N516" s="170" t="str">
        <f>IFERROR(SUMIFS(#REF!,#REF!,$I516,#REF!,"&lt;="&amp;$R$2,#REF!,"&gt;="&amp;$S$2)/SUMIFS(#REF!,#REF!,$I516,#REF!,"&lt;="&amp;$R$2,#REF!,"&gt;="&amp;$S$2),"-")</f>
        <v>-</v>
      </c>
      <c r="O516" s="142"/>
      <c r="P516" s="140"/>
    </row>
    <row r="517" spans="1:16">
      <c r="A517" s="138"/>
      <c r="B517" s="142"/>
      <c r="C517" s="172" t="s">
        <v>719</v>
      </c>
      <c r="D517" s="166" t="s">
        <v>26</v>
      </c>
      <c r="E517" s="166" t="s">
        <v>720</v>
      </c>
      <c r="F517" s="173" t="s">
        <v>970</v>
      </c>
      <c r="G517" s="173" t="s">
        <v>970</v>
      </c>
      <c r="H517" s="173" t="s">
        <v>970</v>
      </c>
      <c r="I517" s="173" t="s">
        <v>970</v>
      </c>
      <c r="J517" s="168">
        <v>0.9</v>
      </c>
      <c r="K517" s="169" t="str">
        <f>IFERROR(SUMIFS(#REF!,#REF!,$I517,#REF!,$R$2)/SUMIFS(#REF!,#REF!,$I517,#REF!,$R$2),"-")</f>
        <v>-</v>
      </c>
      <c r="L517" s="169" t="str">
        <f>IFERROR(SUMIFS(#REF!,#REF!,$I517,#REF!,$R$7)/SUMIFS(#REF!,#REF!,$I517,#REF!,$R$7),"-")</f>
        <v>-</v>
      </c>
      <c r="M517" s="170" t="str">
        <f>IFERROR(SUMIFS(#REF!,#REF!,$I517,#REF!,$R$3)/SUMIFS(#REF!,#REF!,$I517,#REF!,$R$3),"-")</f>
        <v>-</v>
      </c>
      <c r="N517" s="170" t="str">
        <f>IFERROR(SUMIFS(#REF!,#REF!,$I517,#REF!,"&lt;="&amp;$R$2,#REF!,"&gt;="&amp;$S$2)/SUMIFS(#REF!,#REF!,$I517,#REF!,"&lt;="&amp;$R$2,#REF!,"&gt;="&amp;$S$2),"-")</f>
        <v>-</v>
      </c>
      <c r="O517" s="142"/>
      <c r="P517" s="140"/>
    </row>
    <row r="518" spans="1:16">
      <c r="A518" s="138"/>
      <c r="B518" s="142"/>
      <c r="C518" s="172" t="s">
        <v>719</v>
      </c>
      <c r="D518" s="166" t="s">
        <v>26</v>
      </c>
      <c r="E518" s="166" t="s">
        <v>720</v>
      </c>
      <c r="F518" s="173" t="s">
        <v>972</v>
      </c>
      <c r="G518" s="173" t="s">
        <v>972</v>
      </c>
      <c r="H518" s="173" t="s">
        <v>972</v>
      </c>
      <c r="I518" s="173" t="s">
        <v>972</v>
      </c>
      <c r="J518" s="168">
        <v>0.9</v>
      </c>
      <c r="K518" s="169" t="str">
        <f>IFERROR(SUMIFS(#REF!,#REF!,$I518,#REF!,$R$2)/SUMIFS(#REF!,#REF!,$I518,#REF!,$R$2),"-")</f>
        <v>-</v>
      </c>
      <c r="L518" s="169" t="str">
        <f>IFERROR(SUMIFS(#REF!,#REF!,$I518,#REF!,$R$7)/SUMIFS(#REF!,#REF!,$I518,#REF!,$R$7),"-")</f>
        <v>-</v>
      </c>
      <c r="M518" s="170" t="str">
        <f>IFERROR(SUMIFS(#REF!,#REF!,$I518,#REF!,$R$3)/SUMIFS(#REF!,#REF!,$I518,#REF!,$R$3),"-")</f>
        <v>-</v>
      </c>
      <c r="N518" s="170" t="str">
        <f>IFERROR(SUMIFS(#REF!,#REF!,$I518,#REF!,"&lt;="&amp;$R$2,#REF!,"&gt;="&amp;$S$2)/SUMIFS(#REF!,#REF!,$I518,#REF!,"&lt;="&amp;$R$2,#REF!,"&gt;="&amp;$S$2),"-")</f>
        <v>-</v>
      </c>
      <c r="O518" s="142"/>
      <c r="P518" s="140"/>
    </row>
    <row r="519" spans="1:16">
      <c r="A519" s="138"/>
      <c r="B519" s="142"/>
      <c r="C519" s="172" t="s">
        <v>719</v>
      </c>
      <c r="D519" s="166" t="s">
        <v>26</v>
      </c>
      <c r="E519" s="166" t="s">
        <v>720</v>
      </c>
      <c r="F519" s="173" t="s">
        <v>973</v>
      </c>
      <c r="G519" s="173" t="s">
        <v>973</v>
      </c>
      <c r="H519" s="173" t="s">
        <v>973</v>
      </c>
      <c r="I519" s="173" t="s">
        <v>973</v>
      </c>
      <c r="J519" s="168">
        <v>0.9</v>
      </c>
      <c r="K519" s="169" t="str">
        <f>IFERROR(SUMIFS(#REF!,#REF!,$I519,#REF!,$R$2)/SUMIFS(#REF!,#REF!,$I519,#REF!,$R$2),"-")</f>
        <v>-</v>
      </c>
      <c r="L519" s="169" t="str">
        <f>IFERROR(SUMIFS(#REF!,#REF!,$I519,#REF!,$R$7)/SUMIFS(#REF!,#REF!,$I519,#REF!,$R$7),"-")</f>
        <v>-</v>
      </c>
      <c r="M519" s="170" t="str">
        <f>IFERROR(SUMIFS(#REF!,#REF!,$I519,#REF!,$R$3)/SUMIFS(#REF!,#REF!,$I519,#REF!,$R$3),"-")</f>
        <v>-</v>
      </c>
      <c r="N519" s="170" t="str">
        <f>IFERROR(SUMIFS(#REF!,#REF!,$I519,#REF!,"&lt;="&amp;$R$2,#REF!,"&gt;="&amp;$S$2)/SUMIFS(#REF!,#REF!,$I519,#REF!,"&lt;="&amp;$R$2,#REF!,"&gt;="&amp;$S$2),"-")</f>
        <v>-</v>
      </c>
      <c r="O519" s="142"/>
      <c r="P519" s="140"/>
    </row>
    <row r="520" spans="1:16">
      <c r="A520" s="138"/>
      <c r="B520" s="142"/>
      <c r="C520" s="172" t="s">
        <v>719</v>
      </c>
      <c r="D520" s="166" t="s">
        <v>26</v>
      </c>
      <c r="E520" s="166" t="s">
        <v>720</v>
      </c>
      <c r="F520" s="173" t="s">
        <v>975</v>
      </c>
      <c r="G520" s="173" t="s">
        <v>975</v>
      </c>
      <c r="H520" s="173" t="s">
        <v>975</v>
      </c>
      <c r="I520" s="173" t="s">
        <v>975</v>
      </c>
      <c r="J520" s="168">
        <v>0.9</v>
      </c>
      <c r="K520" s="169" t="str">
        <f>IFERROR(SUMIFS(#REF!,#REF!,$I520,#REF!,$R$2)/SUMIFS(#REF!,#REF!,$I520,#REF!,$R$2),"-")</f>
        <v>-</v>
      </c>
      <c r="L520" s="169" t="str">
        <f>IFERROR(SUMIFS(#REF!,#REF!,$I520,#REF!,$R$7)/SUMIFS(#REF!,#REF!,$I520,#REF!,$R$7),"-")</f>
        <v>-</v>
      </c>
      <c r="M520" s="170" t="str">
        <f>IFERROR(SUMIFS(#REF!,#REF!,$I520,#REF!,$R$3)/SUMIFS(#REF!,#REF!,$I520,#REF!,$R$3),"-")</f>
        <v>-</v>
      </c>
      <c r="N520" s="170" t="str">
        <f>IFERROR(SUMIFS(#REF!,#REF!,$I520,#REF!,"&lt;="&amp;$R$2,#REF!,"&gt;="&amp;$S$2)/SUMIFS(#REF!,#REF!,$I520,#REF!,"&lt;="&amp;$R$2,#REF!,"&gt;="&amp;$S$2),"-")</f>
        <v>-</v>
      </c>
      <c r="O520" s="142"/>
      <c r="P520" s="140"/>
    </row>
    <row r="521" spans="1:16">
      <c r="A521" s="138"/>
      <c r="B521" s="142"/>
      <c r="C521" s="172" t="s">
        <v>719</v>
      </c>
      <c r="D521" s="166" t="s">
        <v>26</v>
      </c>
      <c r="E521" s="166" t="s">
        <v>720</v>
      </c>
      <c r="F521" s="173" t="s">
        <v>976</v>
      </c>
      <c r="G521" s="173" t="s">
        <v>976</v>
      </c>
      <c r="H521" s="173" t="s">
        <v>976</v>
      </c>
      <c r="I521" s="173" t="s">
        <v>976</v>
      </c>
      <c r="J521" s="168">
        <v>0.9</v>
      </c>
      <c r="K521" s="169" t="str">
        <f>IFERROR(SUMIFS(#REF!,#REF!,$I521,#REF!,$R$2)/SUMIFS(#REF!,#REF!,$I521,#REF!,$R$2),"-")</f>
        <v>-</v>
      </c>
      <c r="L521" s="169" t="str">
        <f>IFERROR(SUMIFS(#REF!,#REF!,$I521,#REF!,$R$7)/SUMIFS(#REF!,#REF!,$I521,#REF!,$R$7),"-")</f>
        <v>-</v>
      </c>
      <c r="M521" s="170" t="str">
        <f>IFERROR(SUMIFS(#REF!,#REF!,$I521,#REF!,$R$3)/SUMIFS(#REF!,#REF!,$I521,#REF!,$R$3),"-")</f>
        <v>-</v>
      </c>
      <c r="N521" s="170" t="str">
        <f>IFERROR(SUMIFS(#REF!,#REF!,$I521,#REF!,"&lt;="&amp;$R$2,#REF!,"&gt;="&amp;$S$2)/SUMIFS(#REF!,#REF!,$I521,#REF!,"&lt;="&amp;$R$2,#REF!,"&gt;="&amp;$S$2),"-")</f>
        <v>-</v>
      </c>
      <c r="O521" s="142"/>
      <c r="P521" s="140"/>
    </row>
    <row r="522" spans="1:16">
      <c r="A522" s="138"/>
      <c r="B522" s="142"/>
      <c r="C522" s="172" t="s">
        <v>719</v>
      </c>
      <c r="D522" s="166" t="s">
        <v>26</v>
      </c>
      <c r="E522" s="166" t="s">
        <v>720</v>
      </c>
      <c r="F522" s="173" t="s">
        <v>977</v>
      </c>
      <c r="G522" s="173" t="s">
        <v>977</v>
      </c>
      <c r="H522" s="173" t="s">
        <v>977</v>
      </c>
      <c r="I522" s="173" t="s">
        <v>977</v>
      </c>
      <c r="J522" s="168">
        <v>0.9</v>
      </c>
      <c r="K522" s="169" t="str">
        <f>IFERROR(SUMIFS(#REF!,#REF!,$I522,#REF!,$R$2)/SUMIFS(#REF!,#REF!,$I522,#REF!,$R$2),"-")</f>
        <v>-</v>
      </c>
      <c r="L522" s="169" t="str">
        <f>IFERROR(SUMIFS(#REF!,#REF!,$I522,#REF!,$R$7)/SUMIFS(#REF!,#REF!,$I522,#REF!,$R$7),"-")</f>
        <v>-</v>
      </c>
      <c r="M522" s="170" t="str">
        <f>IFERROR(SUMIFS(#REF!,#REF!,$I522,#REF!,$R$3)/SUMIFS(#REF!,#REF!,$I522,#REF!,$R$3),"-")</f>
        <v>-</v>
      </c>
      <c r="N522" s="170" t="str">
        <f>IFERROR(SUMIFS(#REF!,#REF!,$I522,#REF!,"&lt;="&amp;$R$2,#REF!,"&gt;="&amp;$S$2)/SUMIFS(#REF!,#REF!,$I522,#REF!,"&lt;="&amp;$R$2,#REF!,"&gt;="&amp;$S$2),"-")</f>
        <v>-</v>
      </c>
      <c r="O522" s="142"/>
      <c r="P522" s="140"/>
    </row>
    <row r="523" spans="1:16">
      <c r="A523" s="138"/>
      <c r="B523" s="142"/>
      <c r="C523" s="172" t="s">
        <v>719</v>
      </c>
      <c r="D523" s="166" t="s">
        <v>26</v>
      </c>
      <c r="E523" s="166" t="s">
        <v>720</v>
      </c>
      <c r="F523" s="173" t="s">
        <v>978</v>
      </c>
      <c r="G523" s="173" t="s">
        <v>978</v>
      </c>
      <c r="H523" s="173" t="s">
        <v>978</v>
      </c>
      <c r="I523" s="173" t="s">
        <v>978</v>
      </c>
      <c r="J523" s="168">
        <v>0.9</v>
      </c>
      <c r="K523" s="169" t="str">
        <f>IFERROR(SUMIFS(#REF!,#REF!,$I523,#REF!,$R$2)/SUMIFS(#REF!,#REF!,$I523,#REF!,$R$2),"-")</f>
        <v>-</v>
      </c>
      <c r="L523" s="169" t="str">
        <f>IFERROR(SUMIFS(#REF!,#REF!,$I523,#REF!,$R$7)/SUMIFS(#REF!,#REF!,$I523,#REF!,$R$7),"-")</f>
        <v>-</v>
      </c>
      <c r="M523" s="170" t="str">
        <f>IFERROR(SUMIFS(#REF!,#REF!,$I523,#REF!,$R$3)/SUMIFS(#REF!,#REF!,$I523,#REF!,$R$3),"-")</f>
        <v>-</v>
      </c>
      <c r="N523" s="170" t="str">
        <f>IFERROR(SUMIFS(#REF!,#REF!,$I523,#REF!,"&lt;="&amp;$R$2,#REF!,"&gt;="&amp;$S$2)/SUMIFS(#REF!,#REF!,$I523,#REF!,"&lt;="&amp;$R$2,#REF!,"&gt;="&amp;$S$2),"-")</f>
        <v>-</v>
      </c>
      <c r="O523" s="142"/>
      <c r="P523" s="140"/>
    </row>
    <row r="524" spans="1:16">
      <c r="A524" s="138"/>
      <c r="B524" s="142"/>
      <c r="C524" s="172" t="s">
        <v>719</v>
      </c>
      <c r="D524" s="166" t="s">
        <v>26</v>
      </c>
      <c r="E524" s="166" t="s">
        <v>720</v>
      </c>
      <c r="F524" s="173" t="s">
        <v>980</v>
      </c>
      <c r="G524" s="173" t="s">
        <v>980</v>
      </c>
      <c r="H524" s="173" t="s">
        <v>980</v>
      </c>
      <c r="I524" s="173" t="s">
        <v>980</v>
      </c>
      <c r="J524" s="168">
        <v>0.9</v>
      </c>
      <c r="K524" s="169" t="str">
        <f>IFERROR(SUMIFS(#REF!,#REF!,$I524,#REF!,$R$2)/SUMIFS(#REF!,#REF!,$I524,#REF!,$R$2),"-")</f>
        <v>-</v>
      </c>
      <c r="L524" s="169" t="str">
        <f>IFERROR(SUMIFS(#REF!,#REF!,$I524,#REF!,$R$7)/SUMIFS(#REF!,#REF!,$I524,#REF!,$R$7),"-")</f>
        <v>-</v>
      </c>
      <c r="M524" s="170" t="str">
        <f>IFERROR(SUMIFS(#REF!,#REF!,$I524,#REF!,$R$3)/SUMIFS(#REF!,#REF!,$I524,#REF!,$R$3),"-")</f>
        <v>-</v>
      </c>
      <c r="N524" s="170" t="str">
        <f>IFERROR(SUMIFS(#REF!,#REF!,$I524,#REF!,"&lt;="&amp;$R$2,#REF!,"&gt;="&amp;$S$2)/SUMIFS(#REF!,#REF!,$I524,#REF!,"&lt;="&amp;$R$2,#REF!,"&gt;="&amp;$S$2),"-")</f>
        <v>-</v>
      </c>
      <c r="O524" s="142"/>
      <c r="P524" s="140"/>
    </row>
    <row r="525" spans="1:16">
      <c r="A525" s="138"/>
      <c r="B525" s="142"/>
      <c r="C525" s="172" t="s">
        <v>719</v>
      </c>
      <c r="D525" s="166" t="s">
        <v>26</v>
      </c>
      <c r="E525" s="166" t="s">
        <v>720</v>
      </c>
      <c r="F525" s="173" t="s">
        <v>982</v>
      </c>
      <c r="G525" s="173" t="s">
        <v>982</v>
      </c>
      <c r="H525" s="173" t="s">
        <v>982</v>
      </c>
      <c r="I525" s="173" t="s">
        <v>982</v>
      </c>
      <c r="J525" s="168">
        <v>0.9</v>
      </c>
      <c r="K525" s="169" t="str">
        <f>IFERROR(SUMIFS(#REF!,#REF!,$I525,#REF!,$R$2)/SUMIFS(#REF!,#REF!,$I525,#REF!,$R$2),"-")</f>
        <v>-</v>
      </c>
      <c r="L525" s="169" t="str">
        <f>IFERROR(SUMIFS(#REF!,#REF!,$I525,#REF!,$R$7)/SUMIFS(#REF!,#REF!,$I525,#REF!,$R$7),"-")</f>
        <v>-</v>
      </c>
      <c r="M525" s="170" t="str">
        <f>IFERROR(SUMIFS(#REF!,#REF!,$I525,#REF!,$R$3)/SUMIFS(#REF!,#REF!,$I525,#REF!,$R$3),"-")</f>
        <v>-</v>
      </c>
      <c r="N525" s="170" t="str">
        <f>IFERROR(SUMIFS(#REF!,#REF!,$I525,#REF!,"&lt;="&amp;$R$2,#REF!,"&gt;="&amp;$S$2)/SUMIFS(#REF!,#REF!,$I525,#REF!,"&lt;="&amp;$R$2,#REF!,"&gt;="&amp;$S$2),"-")</f>
        <v>-</v>
      </c>
      <c r="O525" s="142"/>
      <c r="P525" s="140"/>
    </row>
    <row r="526" spans="1:16">
      <c r="A526" s="138"/>
      <c r="B526" s="142"/>
      <c r="C526" s="172" t="s">
        <v>719</v>
      </c>
      <c r="D526" s="166" t="s">
        <v>26</v>
      </c>
      <c r="E526" s="166" t="s">
        <v>720</v>
      </c>
      <c r="F526" s="173" t="s">
        <v>984</v>
      </c>
      <c r="G526" s="173" t="s">
        <v>984</v>
      </c>
      <c r="H526" s="173" t="s">
        <v>984</v>
      </c>
      <c r="I526" s="173" t="s">
        <v>984</v>
      </c>
      <c r="J526" s="168">
        <v>0.9</v>
      </c>
      <c r="K526" s="169" t="str">
        <f>IFERROR(SUMIFS(#REF!,#REF!,$I526,#REF!,$R$2)/SUMIFS(#REF!,#REF!,$I526,#REF!,$R$2),"-")</f>
        <v>-</v>
      </c>
      <c r="L526" s="169" t="str">
        <f>IFERROR(SUMIFS(#REF!,#REF!,$I526,#REF!,$R$7)/SUMIFS(#REF!,#REF!,$I526,#REF!,$R$7),"-")</f>
        <v>-</v>
      </c>
      <c r="M526" s="170" t="str">
        <f>IFERROR(SUMIFS(#REF!,#REF!,$I526,#REF!,$R$3)/SUMIFS(#REF!,#REF!,$I526,#REF!,$R$3),"-")</f>
        <v>-</v>
      </c>
      <c r="N526" s="170" t="str">
        <f>IFERROR(SUMIFS(#REF!,#REF!,$I526,#REF!,"&lt;="&amp;$R$2,#REF!,"&gt;="&amp;$S$2)/SUMIFS(#REF!,#REF!,$I526,#REF!,"&lt;="&amp;$R$2,#REF!,"&gt;="&amp;$S$2),"-")</f>
        <v>-</v>
      </c>
      <c r="O526" s="142"/>
      <c r="P526" s="140"/>
    </row>
    <row r="527" spans="1:16">
      <c r="A527" s="138"/>
      <c r="B527" s="142"/>
      <c r="C527" s="172" t="s">
        <v>719</v>
      </c>
      <c r="D527" s="166" t="s">
        <v>26</v>
      </c>
      <c r="E527" s="166" t="s">
        <v>720</v>
      </c>
      <c r="F527" s="173" t="s">
        <v>986</v>
      </c>
      <c r="G527" s="173" t="s">
        <v>986</v>
      </c>
      <c r="H527" s="173" t="s">
        <v>986</v>
      </c>
      <c r="I527" s="173" t="s">
        <v>986</v>
      </c>
      <c r="J527" s="168">
        <v>0.9</v>
      </c>
      <c r="K527" s="169" t="str">
        <f>IFERROR(SUMIFS(#REF!,#REF!,$I527,#REF!,$R$2)/SUMIFS(#REF!,#REF!,$I527,#REF!,$R$2),"-")</f>
        <v>-</v>
      </c>
      <c r="L527" s="169" t="str">
        <f>IFERROR(SUMIFS(#REF!,#REF!,$I527,#REF!,$R$7)/SUMIFS(#REF!,#REF!,$I527,#REF!,$R$7),"-")</f>
        <v>-</v>
      </c>
      <c r="M527" s="170" t="str">
        <f>IFERROR(SUMIFS(#REF!,#REF!,$I527,#REF!,$R$3)/SUMIFS(#REF!,#REF!,$I527,#REF!,$R$3),"-")</f>
        <v>-</v>
      </c>
      <c r="N527" s="170" t="str">
        <f>IFERROR(SUMIFS(#REF!,#REF!,$I527,#REF!,"&lt;="&amp;$R$2,#REF!,"&gt;="&amp;$S$2)/SUMIFS(#REF!,#REF!,$I527,#REF!,"&lt;="&amp;$R$2,#REF!,"&gt;="&amp;$S$2),"-")</f>
        <v>-</v>
      </c>
      <c r="O527" s="142"/>
      <c r="P527" s="140"/>
    </row>
    <row r="528" spans="1:16">
      <c r="A528" s="138"/>
      <c r="B528" s="142"/>
      <c r="C528" s="172" t="s">
        <v>719</v>
      </c>
      <c r="D528" s="166" t="s">
        <v>26</v>
      </c>
      <c r="E528" s="166" t="s">
        <v>720</v>
      </c>
      <c r="F528" s="173" t="s">
        <v>988</v>
      </c>
      <c r="G528" s="173" t="s">
        <v>988</v>
      </c>
      <c r="H528" s="173" t="s">
        <v>988</v>
      </c>
      <c r="I528" s="173" t="s">
        <v>988</v>
      </c>
      <c r="J528" s="168">
        <v>0.9</v>
      </c>
      <c r="K528" s="169" t="str">
        <f>IFERROR(SUMIFS(#REF!,#REF!,$I528,#REF!,$R$2)/SUMIFS(#REF!,#REF!,$I528,#REF!,$R$2),"-")</f>
        <v>-</v>
      </c>
      <c r="L528" s="169" t="str">
        <f>IFERROR(SUMIFS(#REF!,#REF!,$I528,#REF!,$R$7)/SUMIFS(#REF!,#REF!,$I528,#REF!,$R$7),"-")</f>
        <v>-</v>
      </c>
      <c r="M528" s="170" t="str">
        <f>IFERROR(SUMIFS(#REF!,#REF!,$I528,#REF!,$R$3)/SUMIFS(#REF!,#REF!,$I528,#REF!,$R$3),"-")</f>
        <v>-</v>
      </c>
      <c r="N528" s="170" t="str">
        <f>IFERROR(SUMIFS(#REF!,#REF!,$I528,#REF!,"&lt;="&amp;$R$2,#REF!,"&gt;="&amp;$S$2)/SUMIFS(#REF!,#REF!,$I528,#REF!,"&lt;="&amp;$R$2,#REF!,"&gt;="&amp;$S$2),"-")</f>
        <v>-</v>
      </c>
      <c r="O528" s="142"/>
      <c r="P528" s="140"/>
    </row>
    <row r="529" spans="1:16">
      <c r="A529" s="138"/>
      <c r="B529" s="142"/>
      <c r="C529" s="172" t="s">
        <v>719</v>
      </c>
      <c r="D529" s="166" t="s">
        <v>26</v>
      </c>
      <c r="E529" s="166" t="s">
        <v>720</v>
      </c>
      <c r="F529" s="173" t="s">
        <v>989</v>
      </c>
      <c r="G529" s="173" t="s">
        <v>989</v>
      </c>
      <c r="H529" s="173" t="s">
        <v>989</v>
      </c>
      <c r="I529" s="173" t="s">
        <v>989</v>
      </c>
      <c r="J529" s="168">
        <v>0.9</v>
      </c>
      <c r="K529" s="169" t="str">
        <f>IFERROR(SUMIFS(#REF!,#REF!,$I529,#REF!,$R$2)/SUMIFS(#REF!,#REF!,$I529,#REF!,$R$2),"-")</f>
        <v>-</v>
      </c>
      <c r="L529" s="169" t="str">
        <f>IFERROR(SUMIFS(#REF!,#REF!,$I529,#REF!,$R$7)/SUMIFS(#REF!,#REF!,$I529,#REF!,$R$7),"-")</f>
        <v>-</v>
      </c>
      <c r="M529" s="170" t="str">
        <f>IFERROR(SUMIFS(#REF!,#REF!,$I529,#REF!,$R$3)/SUMIFS(#REF!,#REF!,$I529,#REF!,$R$3),"-")</f>
        <v>-</v>
      </c>
      <c r="N529" s="170" t="str">
        <f>IFERROR(SUMIFS(#REF!,#REF!,$I529,#REF!,"&lt;="&amp;$R$2,#REF!,"&gt;="&amp;$S$2)/SUMIFS(#REF!,#REF!,$I529,#REF!,"&lt;="&amp;$R$2,#REF!,"&gt;="&amp;$S$2),"-")</f>
        <v>-</v>
      </c>
      <c r="O529" s="142"/>
      <c r="P529" s="140"/>
    </row>
    <row r="530" spans="1:16">
      <c r="A530" s="138"/>
      <c r="B530" s="142"/>
      <c r="C530" s="172" t="s">
        <v>719</v>
      </c>
      <c r="D530" s="166" t="s">
        <v>26</v>
      </c>
      <c r="E530" s="166" t="s">
        <v>720</v>
      </c>
      <c r="F530" s="173" t="s">
        <v>991</v>
      </c>
      <c r="G530" s="173" t="s">
        <v>991</v>
      </c>
      <c r="H530" s="173" t="s">
        <v>991</v>
      </c>
      <c r="I530" s="173" t="s">
        <v>991</v>
      </c>
      <c r="J530" s="168">
        <v>0.9</v>
      </c>
      <c r="K530" s="169" t="str">
        <f>IFERROR(SUMIFS(#REF!,#REF!,$I530,#REF!,$R$2)/SUMIFS(#REF!,#REF!,$I530,#REF!,$R$2),"-")</f>
        <v>-</v>
      </c>
      <c r="L530" s="169" t="str">
        <f>IFERROR(SUMIFS(#REF!,#REF!,$I530,#REF!,$R$7)/SUMIFS(#REF!,#REF!,$I530,#REF!,$R$7),"-")</f>
        <v>-</v>
      </c>
      <c r="M530" s="170" t="str">
        <f>IFERROR(SUMIFS(#REF!,#REF!,$I530,#REF!,$R$3)/SUMIFS(#REF!,#REF!,$I530,#REF!,$R$3),"-")</f>
        <v>-</v>
      </c>
      <c r="N530" s="170" t="str">
        <f>IFERROR(SUMIFS(#REF!,#REF!,$I530,#REF!,"&lt;="&amp;$R$2,#REF!,"&gt;="&amp;$S$2)/SUMIFS(#REF!,#REF!,$I530,#REF!,"&lt;="&amp;$R$2,#REF!,"&gt;="&amp;$S$2),"-")</f>
        <v>-</v>
      </c>
      <c r="O530" s="142"/>
      <c r="P530" s="140"/>
    </row>
    <row r="531" spans="1:16">
      <c r="A531" s="138"/>
      <c r="B531" s="142"/>
      <c r="C531" s="172" t="s">
        <v>719</v>
      </c>
      <c r="D531" s="166" t="s">
        <v>26</v>
      </c>
      <c r="E531" s="166" t="s">
        <v>720</v>
      </c>
      <c r="F531" s="173" t="s">
        <v>992</v>
      </c>
      <c r="G531" s="173" t="s">
        <v>992</v>
      </c>
      <c r="H531" s="173" t="s">
        <v>992</v>
      </c>
      <c r="I531" s="173" t="s">
        <v>992</v>
      </c>
      <c r="J531" s="168">
        <v>0.9</v>
      </c>
      <c r="K531" s="169" t="str">
        <f>IFERROR(SUMIFS(#REF!,#REF!,$I531,#REF!,$R$2)/SUMIFS(#REF!,#REF!,$I531,#REF!,$R$2),"-")</f>
        <v>-</v>
      </c>
      <c r="L531" s="169" t="str">
        <f>IFERROR(SUMIFS(#REF!,#REF!,$I531,#REF!,$R$7)/SUMIFS(#REF!,#REF!,$I531,#REF!,$R$7),"-")</f>
        <v>-</v>
      </c>
      <c r="M531" s="170" t="str">
        <f>IFERROR(SUMIFS(#REF!,#REF!,$I531,#REF!,$R$3)/SUMIFS(#REF!,#REF!,$I531,#REF!,$R$3),"-")</f>
        <v>-</v>
      </c>
      <c r="N531" s="170" t="str">
        <f>IFERROR(SUMIFS(#REF!,#REF!,$I531,#REF!,"&lt;="&amp;$R$2,#REF!,"&gt;="&amp;$S$2)/SUMIFS(#REF!,#REF!,$I531,#REF!,"&lt;="&amp;$R$2,#REF!,"&gt;="&amp;$S$2),"-")</f>
        <v>-</v>
      </c>
      <c r="O531" s="142"/>
      <c r="P531" s="140"/>
    </row>
    <row r="532" spans="1:16">
      <c r="A532" s="138"/>
      <c r="B532" s="142"/>
      <c r="C532" s="172" t="s">
        <v>719</v>
      </c>
      <c r="D532" s="166" t="s">
        <v>26</v>
      </c>
      <c r="E532" s="166" t="s">
        <v>720</v>
      </c>
      <c r="F532" s="173" t="s">
        <v>993</v>
      </c>
      <c r="G532" s="173" t="s">
        <v>993</v>
      </c>
      <c r="H532" s="173" t="s">
        <v>993</v>
      </c>
      <c r="I532" s="173" t="s">
        <v>993</v>
      </c>
      <c r="J532" s="168">
        <v>0.9</v>
      </c>
      <c r="K532" s="169" t="str">
        <f>IFERROR(SUMIFS(#REF!,#REF!,$I532,#REF!,$R$2)/SUMIFS(#REF!,#REF!,$I532,#REF!,$R$2),"-")</f>
        <v>-</v>
      </c>
      <c r="L532" s="169" t="str">
        <f>IFERROR(SUMIFS(#REF!,#REF!,$I532,#REF!,$R$7)/SUMIFS(#REF!,#REF!,$I532,#REF!,$R$7),"-")</f>
        <v>-</v>
      </c>
      <c r="M532" s="170" t="str">
        <f>IFERROR(SUMIFS(#REF!,#REF!,$I532,#REF!,$R$3)/SUMIFS(#REF!,#REF!,$I532,#REF!,$R$3),"-")</f>
        <v>-</v>
      </c>
      <c r="N532" s="170" t="str">
        <f>IFERROR(SUMIFS(#REF!,#REF!,$I532,#REF!,"&lt;="&amp;$R$2,#REF!,"&gt;="&amp;$S$2)/SUMIFS(#REF!,#REF!,$I532,#REF!,"&lt;="&amp;$R$2,#REF!,"&gt;="&amp;$S$2),"-")</f>
        <v>-</v>
      </c>
      <c r="O532" s="142"/>
      <c r="P532" s="140"/>
    </row>
    <row r="533" spans="1:16">
      <c r="A533" s="138"/>
      <c r="B533" s="142"/>
      <c r="C533" s="172" t="s">
        <v>719</v>
      </c>
      <c r="D533" s="166" t="s">
        <v>26</v>
      </c>
      <c r="E533" s="166" t="s">
        <v>720</v>
      </c>
      <c r="F533" s="173" t="s">
        <v>995</v>
      </c>
      <c r="G533" s="173" t="s">
        <v>995</v>
      </c>
      <c r="H533" s="173" t="s">
        <v>995</v>
      </c>
      <c r="I533" s="173" t="s">
        <v>995</v>
      </c>
      <c r="J533" s="168">
        <v>0.9</v>
      </c>
      <c r="K533" s="169" t="str">
        <f>IFERROR(SUMIFS(#REF!,#REF!,$I533,#REF!,$R$2)/SUMIFS(#REF!,#REF!,$I533,#REF!,$R$2),"-")</f>
        <v>-</v>
      </c>
      <c r="L533" s="169" t="str">
        <f>IFERROR(SUMIFS(#REF!,#REF!,$I533,#REF!,$R$7)/SUMIFS(#REF!,#REF!,$I533,#REF!,$R$7),"-")</f>
        <v>-</v>
      </c>
      <c r="M533" s="170" t="str">
        <f>IFERROR(SUMIFS(#REF!,#REF!,$I533,#REF!,$R$3)/SUMIFS(#REF!,#REF!,$I533,#REF!,$R$3),"-")</f>
        <v>-</v>
      </c>
      <c r="N533" s="170" t="str">
        <f>IFERROR(SUMIFS(#REF!,#REF!,$I533,#REF!,"&lt;="&amp;$R$2,#REF!,"&gt;="&amp;$S$2)/SUMIFS(#REF!,#REF!,$I533,#REF!,"&lt;="&amp;$R$2,#REF!,"&gt;="&amp;$S$2),"-")</f>
        <v>-</v>
      </c>
      <c r="O533" s="142"/>
      <c r="P533" s="140"/>
    </row>
    <row r="534" spans="1:16">
      <c r="A534" s="138"/>
      <c r="B534" s="142"/>
      <c r="C534" s="172" t="s">
        <v>719</v>
      </c>
      <c r="D534" s="166" t="s">
        <v>26</v>
      </c>
      <c r="E534" s="166" t="s">
        <v>720</v>
      </c>
      <c r="F534" s="173" t="s">
        <v>996</v>
      </c>
      <c r="G534" s="173" t="s">
        <v>996</v>
      </c>
      <c r="H534" s="173" t="s">
        <v>996</v>
      </c>
      <c r="I534" s="173" t="s">
        <v>996</v>
      </c>
      <c r="J534" s="168">
        <v>0.9</v>
      </c>
      <c r="K534" s="169" t="str">
        <f>IFERROR(SUMIFS(#REF!,#REF!,$I534,#REF!,$R$2)/SUMIFS(#REF!,#REF!,$I534,#REF!,$R$2),"-")</f>
        <v>-</v>
      </c>
      <c r="L534" s="169" t="str">
        <f>IFERROR(SUMIFS(#REF!,#REF!,$I534,#REF!,$R$7)/SUMIFS(#REF!,#REF!,$I534,#REF!,$R$7),"-")</f>
        <v>-</v>
      </c>
      <c r="M534" s="170" t="str">
        <f>IFERROR(SUMIFS(#REF!,#REF!,$I534,#REF!,$R$3)/SUMIFS(#REF!,#REF!,$I534,#REF!,$R$3),"-")</f>
        <v>-</v>
      </c>
      <c r="N534" s="170" t="str">
        <f>IFERROR(SUMIFS(#REF!,#REF!,$I534,#REF!,"&lt;="&amp;$R$2,#REF!,"&gt;="&amp;$S$2)/SUMIFS(#REF!,#REF!,$I534,#REF!,"&lt;="&amp;$R$2,#REF!,"&gt;="&amp;$S$2),"-")</f>
        <v>-</v>
      </c>
      <c r="O534" s="142"/>
      <c r="P534" s="140"/>
    </row>
    <row r="535" spans="1:16">
      <c r="A535" s="138"/>
      <c r="B535" s="142"/>
      <c r="C535" s="172" t="s">
        <v>719</v>
      </c>
      <c r="D535" s="166" t="s">
        <v>26</v>
      </c>
      <c r="E535" s="166" t="s">
        <v>720</v>
      </c>
      <c r="F535" s="173" t="s">
        <v>997</v>
      </c>
      <c r="G535" s="173" t="s">
        <v>997</v>
      </c>
      <c r="H535" s="173" t="s">
        <v>997</v>
      </c>
      <c r="I535" s="173" t="s">
        <v>997</v>
      </c>
      <c r="J535" s="168">
        <v>0.9</v>
      </c>
      <c r="K535" s="169" t="str">
        <f>IFERROR(SUMIFS(#REF!,#REF!,$I535,#REF!,$R$2)/SUMIFS(#REF!,#REF!,$I535,#REF!,$R$2),"-")</f>
        <v>-</v>
      </c>
      <c r="L535" s="169" t="str">
        <f>IFERROR(SUMIFS(#REF!,#REF!,$I535,#REF!,$R$7)/SUMIFS(#REF!,#REF!,$I535,#REF!,$R$7),"-")</f>
        <v>-</v>
      </c>
      <c r="M535" s="170" t="str">
        <f>IFERROR(SUMIFS(#REF!,#REF!,$I535,#REF!,$R$3)/SUMIFS(#REF!,#REF!,$I535,#REF!,$R$3),"-")</f>
        <v>-</v>
      </c>
      <c r="N535" s="170" t="str">
        <f>IFERROR(SUMIFS(#REF!,#REF!,$I535,#REF!,"&lt;="&amp;$R$2,#REF!,"&gt;="&amp;$S$2)/SUMIFS(#REF!,#REF!,$I535,#REF!,"&lt;="&amp;$R$2,#REF!,"&gt;="&amp;$S$2),"-")</f>
        <v>-</v>
      </c>
      <c r="O535" s="142"/>
      <c r="P535" s="140"/>
    </row>
    <row r="536" spans="1:16">
      <c r="A536" s="138"/>
      <c r="B536" s="142"/>
      <c r="C536" s="172" t="s">
        <v>719</v>
      </c>
      <c r="D536" s="166" t="s">
        <v>26</v>
      </c>
      <c r="E536" s="166" t="s">
        <v>720</v>
      </c>
      <c r="F536" s="173" t="s">
        <v>998</v>
      </c>
      <c r="G536" s="173" t="s">
        <v>998</v>
      </c>
      <c r="H536" s="173" t="s">
        <v>998</v>
      </c>
      <c r="I536" s="173" t="s">
        <v>998</v>
      </c>
      <c r="J536" s="168">
        <v>0.9</v>
      </c>
      <c r="K536" s="169" t="str">
        <f>IFERROR(SUMIFS(#REF!,#REF!,$I536,#REF!,$R$2)/SUMIFS(#REF!,#REF!,$I536,#REF!,$R$2),"-")</f>
        <v>-</v>
      </c>
      <c r="L536" s="169" t="str">
        <f>IFERROR(SUMIFS(#REF!,#REF!,$I536,#REF!,$R$7)/SUMIFS(#REF!,#REF!,$I536,#REF!,$R$7),"-")</f>
        <v>-</v>
      </c>
      <c r="M536" s="170" t="str">
        <f>IFERROR(SUMIFS(#REF!,#REF!,$I536,#REF!,$R$3)/SUMIFS(#REF!,#REF!,$I536,#REF!,$R$3),"-")</f>
        <v>-</v>
      </c>
      <c r="N536" s="170" t="str">
        <f>IFERROR(SUMIFS(#REF!,#REF!,$I536,#REF!,"&lt;="&amp;$R$2,#REF!,"&gt;="&amp;$S$2)/SUMIFS(#REF!,#REF!,$I536,#REF!,"&lt;="&amp;$R$2,#REF!,"&gt;="&amp;$S$2),"-")</f>
        <v>-</v>
      </c>
      <c r="O536" s="142"/>
      <c r="P536" s="140"/>
    </row>
    <row r="537" spans="1:16">
      <c r="A537" s="138"/>
      <c r="B537" s="142"/>
      <c r="C537" s="172" t="s">
        <v>719</v>
      </c>
      <c r="D537" s="166" t="s">
        <v>26</v>
      </c>
      <c r="E537" s="166" t="s">
        <v>720</v>
      </c>
      <c r="F537" s="173" t="s">
        <v>1000</v>
      </c>
      <c r="G537" s="173" t="s">
        <v>1000</v>
      </c>
      <c r="H537" s="173" t="s">
        <v>1000</v>
      </c>
      <c r="I537" s="173" t="s">
        <v>1000</v>
      </c>
      <c r="J537" s="168">
        <v>0.9</v>
      </c>
      <c r="K537" s="169" t="str">
        <f>IFERROR(SUMIFS(#REF!,#REF!,$I537,#REF!,$R$2)/SUMIFS(#REF!,#REF!,$I537,#REF!,$R$2),"-")</f>
        <v>-</v>
      </c>
      <c r="L537" s="169" t="str">
        <f>IFERROR(SUMIFS(#REF!,#REF!,$I537,#REF!,$R$7)/SUMIFS(#REF!,#REF!,$I537,#REF!,$R$7),"-")</f>
        <v>-</v>
      </c>
      <c r="M537" s="170" t="str">
        <f>IFERROR(SUMIFS(#REF!,#REF!,$I537,#REF!,$R$3)/SUMIFS(#REF!,#REF!,$I537,#REF!,$R$3),"-")</f>
        <v>-</v>
      </c>
      <c r="N537" s="170" t="str">
        <f>IFERROR(SUMIFS(#REF!,#REF!,$I537,#REF!,"&lt;="&amp;$R$2,#REF!,"&gt;="&amp;$S$2)/SUMIFS(#REF!,#REF!,$I537,#REF!,"&lt;="&amp;$R$2,#REF!,"&gt;="&amp;$S$2),"-")</f>
        <v>-</v>
      </c>
      <c r="O537" s="142"/>
      <c r="P537" s="140"/>
    </row>
    <row r="538" spans="1:16">
      <c r="A538" s="138"/>
      <c r="B538" s="142"/>
      <c r="C538" s="172" t="s">
        <v>719</v>
      </c>
      <c r="D538" s="166" t="s">
        <v>26</v>
      </c>
      <c r="E538" s="166" t="s">
        <v>720</v>
      </c>
      <c r="F538" s="173" t="s">
        <v>1001</v>
      </c>
      <c r="G538" s="173" t="s">
        <v>1001</v>
      </c>
      <c r="H538" s="173" t="s">
        <v>1001</v>
      </c>
      <c r="I538" s="173" t="s">
        <v>1001</v>
      </c>
      <c r="J538" s="168">
        <v>0.9</v>
      </c>
      <c r="K538" s="169" t="str">
        <f>IFERROR(SUMIFS(#REF!,#REF!,$I538,#REF!,$R$2)/SUMIFS(#REF!,#REF!,$I538,#REF!,$R$2),"-")</f>
        <v>-</v>
      </c>
      <c r="L538" s="169" t="str">
        <f>IFERROR(SUMIFS(#REF!,#REF!,$I538,#REF!,$R$7)/SUMIFS(#REF!,#REF!,$I538,#REF!,$R$7),"-")</f>
        <v>-</v>
      </c>
      <c r="M538" s="170" t="str">
        <f>IFERROR(SUMIFS(#REF!,#REF!,$I538,#REF!,$R$3)/SUMIFS(#REF!,#REF!,$I538,#REF!,$R$3),"-")</f>
        <v>-</v>
      </c>
      <c r="N538" s="170" t="str">
        <f>IFERROR(SUMIFS(#REF!,#REF!,$I538,#REF!,"&lt;="&amp;$R$2,#REF!,"&gt;="&amp;$S$2)/SUMIFS(#REF!,#REF!,$I538,#REF!,"&lt;="&amp;$R$2,#REF!,"&gt;="&amp;$S$2),"-")</f>
        <v>-</v>
      </c>
      <c r="O538" s="142"/>
      <c r="P538" s="140"/>
    </row>
    <row r="539" spans="1:16">
      <c r="A539" s="138"/>
      <c r="B539" s="142"/>
      <c r="C539" s="172" t="s">
        <v>719</v>
      </c>
      <c r="D539" s="166" t="s">
        <v>26</v>
      </c>
      <c r="E539" s="166" t="s">
        <v>720</v>
      </c>
      <c r="F539" s="173" t="s">
        <v>1002</v>
      </c>
      <c r="G539" s="173" t="s">
        <v>1002</v>
      </c>
      <c r="H539" s="173" t="s">
        <v>1002</v>
      </c>
      <c r="I539" s="173" t="s">
        <v>1002</v>
      </c>
      <c r="J539" s="168">
        <v>0.9</v>
      </c>
      <c r="K539" s="169" t="str">
        <f>IFERROR(SUMIFS(#REF!,#REF!,$I539,#REF!,$R$2)/SUMIFS(#REF!,#REF!,$I539,#REF!,$R$2),"-")</f>
        <v>-</v>
      </c>
      <c r="L539" s="169" t="str">
        <f>IFERROR(SUMIFS(#REF!,#REF!,$I539,#REF!,$R$7)/SUMIFS(#REF!,#REF!,$I539,#REF!,$R$7),"-")</f>
        <v>-</v>
      </c>
      <c r="M539" s="170" t="str">
        <f>IFERROR(SUMIFS(#REF!,#REF!,$I539,#REF!,$R$3)/SUMIFS(#REF!,#REF!,$I539,#REF!,$R$3),"-")</f>
        <v>-</v>
      </c>
      <c r="N539" s="170" t="str">
        <f>IFERROR(SUMIFS(#REF!,#REF!,$I539,#REF!,"&lt;="&amp;$R$2,#REF!,"&gt;="&amp;$S$2)/SUMIFS(#REF!,#REF!,$I539,#REF!,"&lt;="&amp;$R$2,#REF!,"&gt;="&amp;$S$2),"-")</f>
        <v>-</v>
      </c>
      <c r="O539" s="142"/>
      <c r="P539" s="140"/>
    </row>
    <row r="540" spans="1:16">
      <c r="A540" s="138"/>
      <c r="B540" s="142"/>
      <c r="C540" s="172" t="s">
        <v>719</v>
      </c>
      <c r="D540" s="166" t="s">
        <v>26</v>
      </c>
      <c r="E540" s="166" t="s">
        <v>720</v>
      </c>
      <c r="F540" s="173" t="s">
        <v>1004</v>
      </c>
      <c r="G540" s="173" t="s">
        <v>1004</v>
      </c>
      <c r="H540" s="173" t="s">
        <v>1004</v>
      </c>
      <c r="I540" s="173" t="s">
        <v>1004</v>
      </c>
      <c r="J540" s="168">
        <v>0.9</v>
      </c>
      <c r="K540" s="169" t="str">
        <f>IFERROR(SUMIFS(#REF!,#REF!,$I540,#REF!,$R$2)/SUMIFS(#REF!,#REF!,$I540,#REF!,$R$2),"-")</f>
        <v>-</v>
      </c>
      <c r="L540" s="169" t="str">
        <f>IFERROR(SUMIFS(#REF!,#REF!,$I540,#REF!,$R$7)/SUMIFS(#REF!,#REF!,$I540,#REF!,$R$7),"-")</f>
        <v>-</v>
      </c>
      <c r="M540" s="170" t="str">
        <f>IFERROR(SUMIFS(#REF!,#REF!,$I540,#REF!,$R$3)/SUMIFS(#REF!,#REF!,$I540,#REF!,$R$3),"-")</f>
        <v>-</v>
      </c>
      <c r="N540" s="170" t="str">
        <f>IFERROR(SUMIFS(#REF!,#REF!,$I540,#REF!,"&lt;="&amp;$R$2,#REF!,"&gt;="&amp;$S$2)/SUMIFS(#REF!,#REF!,$I540,#REF!,"&lt;="&amp;$R$2,#REF!,"&gt;="&amp;$S$2),"-")</f>
        <v>-</v>
      </c>
      <c r="O540" s="142"/>
      <c r="P540" s="140"/>
    </row>
    <row r="541" spans="1:16">
      <c r="A541" s="138"/>
      <c r="B541" s="142"/>
      <c r="C541" s="172" t="s">
        <v>719</v>
      </c>
      <c r="D541" s="166" t="s">
        <v>26</v>
      </c>
      <c r="E541" s="166" t="s">
        <v>720</v>
      </c>
      <c r="F541" s="173" t="s">
        <v>1005</v>
      </c>
      <c r="G541" s="173" t="s">
        <v>1005</v>
      </c>
      <c r="H541" s="173" t="s">
        <v>1005</v>
      </c>
      <c r="I541" s="173" t="s">
        <v>1005</v>
      </c>
      <c r="J541" s="168">
        <v>0.9</v>
      </c>
      <c r="K541" s="169" t="str">
        <f>IFERROR(SUMIFS(#REF!,#REF!,$I541,#REF!,$R$2)/SUMIFS(#REF!,#REF!,$I541,#REF!,$R$2),"-")</f>
        <v>-</v>
      </c>
      <c r="L541" s="169" t="str">
        <f>IFERROR(SUMIFS(#REF!,#REF!,$I541,#REF!,$R$7)/SUMIFS(#REF!,#REF!,$I541,#REF!,$R$7),"-")</f>
        <v>-</v>
      </c>
      <c r="M541" s="170" t="str">
        <f>IFERROR(SUMIFS(#REF!,#REF!,$I541,#REF!,$R$3)/SUMIFS(#REF!,#REF!,$I541,#REF!,$R$3),"-")</f>
        <v>-</v>
      </c>
      <c r="N541" s="170" t="str">
        <f>IFERROR(SUMIFS(#REF!,#REF!,$I541,#REF!,"&lt;="&amp;$R$2,#REF!,"&gt;="&amp;$S$2)/SUMIFS(#REF!,#REF!,$I541,#REF!,"&lt;="&amp;$R$2,#REF!,"&gt;="&amp;$S$2),"-")</f>
        <v>-</v>
      </c>
      <c r="O541" s="142"/>
      <c r="P541" s="140"/>
    </row>
    <row r="542" spans="1:16">
      <c r="A542" s="138"/>
      <c r="B542" s="142"/>
      <c r="C542" s="172" t="s">
        <v>719</v>
      </c>
      <c r="D542" s="166" t="s">
        <v>26</v>
      </c>
      <c r="E542" s="166" t="s">
        <v>720</v>
      </c>
      <c r="F542" s="173" t="s">
        <v>1006</v>
      </c>
      <c r="G542" s="173" t="s">
        <v>1006</v>
      </c>
      <c r="H542" s="173" t="s">
        <v>1006</v>
      </c>
      <c r="I542" s="173" t="s">
        <v>1006</v>
      </c>
      <c r="J542" s="168">
        <v>0.9</v>
      </c>
      <c r="K542" s="169" t="str">
        <f>IFERROR(SUMIFS(#REF!,#REF!,$I542,#REF!,$R$2)/SUMIFS(#REF!,#REF!,$I542,#REF!,$R$2),"-")</f>
        <v>-</v>
      </c>
      <c r="L542" s="169" t="str">
        <f>IFERROR(SUMIFS(#REF!,#REF!,$I542,#REF!,$R$7)/SUMIFS(#REF!,#REF!,$I542,#REF!,$R$7),"-")</f>
        <v>-</v>
      </c>
      <c r="M542" s="170" t="str">
        <f>IFERROR(SUMIFS(#REF!,#REF!,$I542,#REF!,$R$3)/SUMIFS(#REF!,#REF!,$I542,#REF!,$R$3),"-")</f>
        <v>-</v>
      </c>
      <c r="N542" s="170" t="str">
        <f>IFERROR(SUMIFS(#REF!,#REF!,$I542,#REF!,"&lt;="&amp;$R$2,#REF!,"&gt;="&amp;$S$2)/SUMIFS(#REF!,#REF!,$I542,#REF!,"&lt;="&amp;$R$2,#REF!,"&gt;="&amp;$S$2),"-")</f>
        <v>-</v>
      </c>
      <c r="O542" s="142"/>
      <c r="P542" s="140"/>
    </row>
    <row r="543" spans="1:16">
      <c r="A543" s="138"/>
      <c r="B543" s="142"/>
      <c r="C543" s="172" t="s">
        <v>719</v>
      </c>
      <c r="D543" s="166" t="s">
        <v>26</v>
      </c>
      <c r="E543" s="166" t="s">
        <v>720</v>
      </c>
      <c r="F543" s="173" t="s">
        <v>1008</v>
      </c>
      <c r="G543" s="173" t="s">
        <v>1008</v>
      </c>
      <c r="H543" s="173" t="s">
        <v>1008</v>
      </c>
      <c r="I543" s="173" t="s">
        <v>1008</v>
      </c>
      <c r="J543" s="168">
        <v>0.9</v>
      </c>
      <c r="K543" s="169" t="str">
        <f>IFERROR(SUMIFS(#REF!,#REF!,$I543,#REF!,$R$2)/SUMIFS(#REF!,#REF!,$I543,#REF!,$R$2),"-")</f>
        <v>-</v>
      </c>
      <c r="L543" s="169" t="str">
        <f>IFERROR(SUMIFS(#REF!,#REF!,$I543,#REF!,$R$7)/SUMIFS(#REF!,#REF!,$I543,#REF!,$R$7),"-")</f>
        <v>-</v>
      </c>
      <c r="M543" s="170" t="str">
        <f>IFERROR(SUMIFS(#REF!,#REF!,$I543,#REF!,$R$3)/SUMIFS(#REF!,#REF!,$I543,#REF!,$R$3),"-")</f>
        <v>-</v>
      </c>
      <c r="N543" s="170" t="str">
        <f>IFERROR(SUMIFS(#REF!,#REF!,$I543,#REF!,"&lt;="&amp;$R$2,#REF!,"&gt;="&amp;$S$2)/SUMIFS(#REF!,#REF!,$I543,#REF!,"&lt;="&amp;$R$2,#REF!,"&gt;="&amp;$S$2),"-")</f>
        <v>-</v>
      </c>
      <c r="O543" s="142"/>
      <c r="P543" s="140"/>
    </row>
    <row r="544" spans="1:16">
      <c r="A544" s="138"/>
      <c r="B544" s="142"/>
      <c r="C544" s="172" t="s">
        <v>719</v>
      </c>
      <c r="D544" s="166" t="s">
        <v>26</v>
      </c>
      <c r="E544" s="166" t="s">
        <v>720</v>
      </c>
      <c r="F544" s="173" t="s">
        <v>1010</v>
      </c>
      <c r="G544" s="173" t="s">
        <v>1010</v>
      </c>
      <c r="H544" s="173" t="s">
        <v>1010</v>
      </c>
      <c r="I544" s="173" t="s">
        <v>1010</v>
      </c>
      <c r="J544" s="168">
        <v>0.9</v>
      </c>
      <c r="K544" s="169" t="str">
        <f>IFERROR(SUMIFS(#REF!,#REF!,$I544,#REF!,$R$2)/SUMIFS(#REF!,#REF!,$I544,#REF!,$R$2),"-")</f>
        <v>-</v>
      </c>
      <c r="L544" s="169" t="str">
        <f>IFERROR(SUMIFS(#REF!,#REF!,$I544,#REF!,$R$7)/SUMIFS(#REF!,#REF!,$I544,#REF!,$R$7),"-")</f>
        <v>-</v>
      </c>
      <c r="M544" s="170" t="str">
        <f>IFERROR(SUMIFS(#REF!,#REF!,$I544,#REF!,$R$3)/SUMIFS(#REF!,#REF!,$I544,#REF!,$R$3),"-")</f>
        <v>-</v>
      </c>
      <c r="N544" s="170" t="str">
        <f>IFERROR(SUMIFS(#REF!,#REF!,$I544,#REF!,"&lt;="&amp;$R$2,#REF!,"&gt;="&amp;$S$2)/SUMIFS(#REF!,#REF!,$I544,#REF!,"&lt;="&amp;$R$2,#REF!,"&gt;="&amp;$S$2),"-")</f>
        <v>-</v>
      </c>
      <c r="O544" s="142"/>
      <c r="P544" s="140"/>
    </row>
    <row r="545" spans="1:16">
      <c r="A545" s="138"/>
      <c r="B545" s="142"/>
      <c r="C545" s="172" t="s">
        <v>719</v>
      </c>
      <c r="D545" s="166" t="s">
        <v>26</v>
      </c>
      <c r="E545" s="166" t="s">
        <v>720</v>
      </c>
      <c r="F545" s="173" t="s">
        <v>1012</v>
      </c>
      <c r="G545" s="173" t="s">
        <v>1012</v>
      </c>
      <c r="H545" s="173" t="s">
        <v>1012</v>
      </c>
      <c r="I545" s="173" t="s">
        <v>1012</v>
      </c>
      <c r="J545" s="168">
        <v>0.9</v>
      </c>
      <c r="K545" s="169" t="str">
        <f>IFERROR(SUMIFS(#REF!,#REF!,$I545,#REF!,$R$2)/SUMIFS(#REF!,#REF!,$I545,#REF!,$R$2),"-")</f>
        <v>-</v>
      </c>
      <c r="L545" s="169" t="str">
        <f>IFERROR(SUMIFS(#REF!,#REF!,$I545,#REF!,$R$7)/SUMIFS(#REF!,#REF!,$I545,#REF!,$R$7),"-")</f>
        <v>-</v>
      </c>
      <c r="M545" s="170" t="str">
        <f>IFERROR(SUMIFS(#REF!,#REF!,$I545,#REF!,$R$3)/SUMIFS(#REF!,#REF!,$I545,#REF!,$R$3),"-")</f>
        <v>-</v>
      </c>
      <c r="N545" s="170" t="str">
        <f>IFERROR(SUMIFS(#REF!,#REF!,$I545,#REF!,"&lt;="&amp;$R$2,#REF!,"&gt;="&amp;$S$2)/SUMIFS(#REF!,#REF!,$I545,#REF!,"&lt;="&amp;$R$2,#REF!,"&gt;="&amp;$S$2),"-")</f>
        <v>-</v>
      </c>
      <c r="O545" s="142"/>
      <c r="P545" s="140"/>
    </row>
    <row r="546" spans="1:16">
      <c r="A546" s="138"/>
      <c r="B546" s="142"/>
      <c r="C546" s="172" t="s">
        <v>719</v>
      </c>
      <c r="D546" s="166" t="s">
        <v>26</v>
      </c>
      <c r="E546" s="166" t="s">
        <v>720</v>
      </c>
      <c r="F546" s="173" t="s">
        <v>1014</v>
      </c>
      <c r="G546" s="173" t="s">
        <v>1014</v>
      </c>
      <c r="H546" s="173" t="s">
        <v>1014</v>
      </c>
      <c r="I546" s="173" t="s">
        <v>1014</v>
      </c>
      <c r="J546" s="168">
        <v>0.9</v>
      </c>
      <c r="K546" s="169" t="str">
        <f>IFERROR(SUMIFS(#REF!,#REF!,$I546,#REF!,$R$2)/SUMIFS(#REF!,#REF!,$I546,#REF!,$R$2),"-")</f>
        <v>-</v>
      </c>
      <c r="L546" s="169" t="str">
        <f>IFERROR(SUMIFS(#REF!,#REF!,$I546,#REF!,$R$7)/SUMIFS(#REF!,#REF!,$I546,#REF!,$R$7),"-")</f>
        <v>-</v>
      </c>
      <c r="M546" s="170" t="str">
        <f>IFERROR(SUMIFS(#REF!,#REF!,$I546,#REF!,$R$3)/SUMIFS(#REF!,#REF!,$I546,#REF!,$R$3),"-")</f>
        <v>-</v>
      </c>
      <c r="N546" s="170" t="str">
        <f>IFERROR(SUMIFS(#REF!,#REF!,$I546,#REF!,"&lt;="&amp;$R$2,#REF!,"&gt;="&amp;$S$2)/SUMIFS(#REF!,#REF!,$I546,#REF!,"&lt;="&amp;$R$2,#REF!,"&gt;="&amp;$S$2),"-")</f>
        <v>-</v>
      </c>
      <c r="O546" s="142"/>
      <c r="P546" s="140"/>
    </row>
    <row r="547" spans="1:16">
      <c r="A547" s="138"/>
      <c r="B547" s="142"/>
      <c r="C547" s="172" t="s">
        <v>719</v>
      </c>
      <c r="D547" s="166" t="s">
        <v>26</v>
      </c>
      <c r="E547" s="166" t="s">
        <v>720</v>
      </c>
      <c r="F547" s="173" t="s">
        <v>1015</v>
      </c>
      <c r="G547" s="173" t="s">
        <v>1015</v>
      </c>
      <c r="H547" s="173" t="s">
        <v>1015</v>
      </c>
      <c r="I547" s="173" t="s">
        <v>1015</v>
      </c>
      <c r="J547" s="168">
        <v>0.9</v>
      </c>
      <c r="K547" s="169" t="str">
        <f>IFERROR(SUMIFS(#REF!,#REF!,$I547,#REF!,$R$2)/SUMIFS(#REF!,#REF!,$I547,#REF!,$R$2),"-")</f>
        <v>-</v>
      </c>
      <c r="L547" s="169" t="str">
        <f>IFERROR(SUMIFS(#REF!,#REF!,$I547,#REF!,$R$7)/SUMIFS(#REF!,#REF!,$I547,#REF!,$R$7),"-")</f>
        <v>-</v>
      </c>
      <c r="M547" s="170" t="str">
        <f>IFERROR(SUMIFS(#REF!,#REF!,$I547,#REF!,$R$3)/SUMIFS(#REF!,#REF!,$I547,#REF!,$R$3),"-")</f>
        <v>-</v>
      </c>
      <c r="N547" s="170" t="str">
        <f>IFERROR(SUMIFS(#REF!,#REF!,$I547,#REF!,"&lt;="&amp;$R$2,#REF!,"&gt;="&amp;$S$2)/SUMIFS(#REF!,#REF!,$I547,#REF!,"&lt;="&amp;$R$2,#REF!,"&gt;="&amp;$S$2),"-")</f>
        <v>-</v>
      </c>
      <c r="O547" s="142"/>
      <c r="P547" s="140"/>
    </row>
    <row r="548" spans="1:16">
      <c r="A548" s="138"/>
      <c r="B548" s="142"/>
      <c r="C548" s="172" t="s">
        <v>719</v>
      </c>
      <c r="D548" s="166" t="s">
        <v>26</v>
      </c>
      <c r="E548" s="166" t="s">
        <v>720</v>
      </c>
      <c r="F548" s="173" t="s">
        <v>1016</v>
      </c>
      <c r="G548" s="173" t="s">
        <v>1016</v>
      </c>
      <c r="H548" s="173" t="s">
        <v>1016</v>
      </c>
      <c r="I548" s="173" t="s">
        <v>1016</v>
      </c>
      <c r="J548" s="168">
        <v>0.9</v>
      </c>
      <c r="K548" s="169" t="str">
        <f>IFERROR(SUMIFS(#REF!,#REF!,$I548,#REF!,$R$2)/SUMIFS(#REF!,#REF!,$I548,#REF!,$R$2),"-")</f>
        <v>-</v>
      </c>
      <c r="L548" s="169" t="str">
        <f>IFERROR(SUMIFS(#REF!,#REF!,$I548,#REF!,$R$7)/SUMIFS(#REF!,#REF!,$I548,#REF!,$R$7),"-")</f>
        <v>-</v>
      </c>
      <c r="M548" s="170" t="str">
        <f>IFERROR(SUMIFS(#REF!,#REF!,$I548,#REF!,$R$3)/SUMIFS(#REF!,#REF!,$I548,#REF!,$R$3),"-")</f>
        <v>-</v>
      </c>
      <c r="N548" s="170" t="str">
        <f>IFERROR(SUMIFS(#REF!,#REF!,$I548,#REF!,"&lt;="&amp;$R$2,#REF!,"&gt;="&amp;$S$2)/SUMIFS(#REF!,#REF!,$I548,#REF!,"&lt;="&amp;$R$2,#REF!,"&gt;="&amp;$S$2),"-")</f>
        <v>-</v>
      </c>
      <c r="O548" s="142"/>
      <c r="P548" s="140"/>
    </row>
    <row r="549" spans="1:16">
      <c r="A549" s="138"/>
      <c r="B549" s="142"/>
      <c r="C549" s="172" t="s">
        <v>719</v>
      </c>
      <c r="D549" s="166" t="s">
        <v>26</v>
      </c>
      <c r="E549" s="166" t="s">
        <v>720</v>
      </c>
      <c r="F549" s="173" t="s">
        <v>1017</v>
      </c>
      <c r="G549" s="173" t="s">
        <v>1017</v>
      </c>
      <c r="H549" s="173" t="s">
        <v>1017</v>
      </c>
      <c r="I549" s="173" t="s">
        <v>1017</v>
      </c>
      <c r="J549" s="168">
        <v>0.9</v>
      </c>
      <c r="K549" s="169" t="str">
        <f>IFERROR(SUMIFS(#REF!,#REF!,$I549,#REF!,$R$2)/SUMIFS(#REF!,#REF!,$I549,#REF!,$R$2),"-")</f>
        <v>-</v>
      </c>
      <c r="L549" s="169" t="str">
        <f>IFERROR(SUMIFS(#REF!,#REF!,$I549,#REF!,$R$7)/SUMIFS(#REF!,#REF!,$I549,#REF!,$R$7),"-")</f>
        <v>-</v>
      </c>
      <c r="M549" s="170" t="str">
        <f>IFERROR(SUMIFS(#REF!,#REF!,$I549,#REF!,$R$3)/SUMIFS(#REF!,#REF!,$I549,#REF!,$R$3),"-")</f>
        <v>-</v>
      </c>
      <c r="N549" s="170" t="str">
        <f>IFERROR(SUMIFS(#REF!,#REF!,$I549,#REF!,"&lt;="&amp;$R$2,#REF!,"&gt;="&amp;$S$2)/SUMIFS(#REF!,#REF!,$I549,#REF!,"&lt;="&amp;$R$2,#REF!,"&gt;="&amp;$S$2),"-")</f>
        <v>-</v>
      </c>
      <c r="O549" s="142"/>
      <c r="P549" s="140"/>
    </row>
    <row r="550" spans="1:16">
      <c r="A550" s="138"/>
      <c r="B550" s="142"/>
      <c r="C550" s="172" t="s">
        <v>719</v>
      </c>
      <c r="D550" s="166" t="s">
        <v>26</v>
      </c>
      <c r="E550" s="166" t="s">
        <v>720</v>
      </c>
      <c r="F550" s="173" t="s">
        <v>1019</v>
      </c>
      <c r="G550" s="173" t="s">
        <v>1019</v>
      </c>
      <c r="H550" s="173" t="s">
        <v>1019</v>
      </c>
      <c r="I550" s="173" t="s">
        <v>1019</v>
      </c>
      <c r="J550" s="168">
        <v>0.9</v>
      </c>
      <c r="K550" s="169" t="str">
        <f>IFERROR(SUMIFS(#REF!,#REF!,$I550,#REF!,$R$2)/SUMIFS(#REF!,#REF!,$I550,#REF!,$R$2),"-")</f>
        <v>-</v>
      </c>
      <c r="L550" s="169" t="str">
        <f>IFERROR(SUMIFS(#REF!,#REF!,$I550,#REF!,$R$7)/SUMIFS(#REF!,#REF!,$I550,#REF!,$R$7),"-")</f>
        <v>-</v>
      </c>
      <c r="M550" s="170" t="str">
        <f>IFERROR(SUMIFS(#REF!,#REF!,$I550,#REF!,$R$3)/SUMIFS(#REF!,#REF!,$I550,#REF!,$R$3),"-")</f>
        <v>-</v>
      </c>
      <c r="N550" s="170" t="str">
        <f>IFERROR(SUMIFS(#REF!,#REF!,$I550,#REF!,"&lt;="&amp;$R$2,#REF!,"&gt;="&amp;$S$2)/SUMIFS(#REF!,#REF!,$I550,#REF!,"&lt;="&amp;$R$2,#REF!,"&gt;="&amp;$S$2),"-")</f>
        <v>-</v>
      </c>
      <c r="O550" s="142"/>
      <c r="P550" s="140"/>
    </row>
    <row r="551" spans="1:16">
      <c r="A551" s="138"/>
      <c r="B551" s="142"/>
      <c r="C551" s="172" t="s">
        <v>719</v>
      </c>
      <c r="D551" s="166" t="s">
        <v>26</v>
      </c>
      <c r="E551" s="166" t="s">
        <v>720</v>
      </c>
      <c r="F551" s="173" t="s">
        <v>1020</v>
      </c>
      <c r="G551" s="173" t="s">
        <v>1020</v>
      </c>
      <c r="H551" s="173" t="s">
        <v>1020</v>
      </c>
      <c r="I551" s="173" t="s">
        <v>1020</v>
      </c>
      <c r="J551" s="168">
        <v>0.9</v>
      </c>
      <c r="K551" s="169" t="str">
        <f>IFERROR(SUMIFS(#REF!,#REF!,$I551,#REF!,$R$2)/SUMIFS(#REF!,#REF!,$I551,#REF!,$R$2),"-")</f>
        <v>-</v>
      </c>
      <c r="L551" s="169" t="str">
        <f>IFERROR(SUMIFS(#REF!,#REF!,$I551,#REF!,$R$7)/SUMIFS(#REF!,#REF!,$I551,#REF!,$R$7),"-")</f>
        <v>-</v>
      </c>
      <c r="M551" s="170" t="str">
        <f>IFERROR(SUMIFS(#REF!,#REF!,$I551,#REF!,$R$3)/SUMIFS(#REF!,#REF!,$I551,#REF!,$R$3),"-")</f>
        <v>-</v>
      </c>
      <c r="N551" s="170" t="str">
        <f>IFERROR(SUMIFS(#REF!,#REF!,$I551,#REF!,"&lt;="&amp;$R$2,#REF!,"&gt;="&amp;$S$2)/SUMIFS(#REF!,#REF!,$I551,#REF!,"&lt;="&amp;$R$2,#REF!,"&gt;="&amp;$S$2),"-")</f>
        <v>-</v>
      </c>
      <c r="O551" s="142"/>
      <c r="P551" s="140"/>
    </row>
    <row r="552" spans="1:16">
      <c r="A552" s="138"/>
      <c r="B552" s="142"/>
      <c r="C552" s="172" t="s">
        <v>719</v>
      </c>
      <c r="D552" s="166" t="s">
        <v>26</v>
      </c>
      <c r="E552" s="166" t="s">
        <v>720</v>
      </c>
      <c r="F552" s="173" t="s">
        <v>1022</v>
      </c>
      <c r="G552" s="173" t="s">
        <v>1022</v>
      </c>
      <c r="H552" s="173" t="s">
        <v>1022</v>
      </c>
      <c r="I552" s="173" t="s">
        <v>1022</v>
      </c>
      <c r="J552" s="168">
        <v>0.9</v>
      </c>
      <c r="K552" s="169" t="str">
        <f>IFERROR(SUMIFS(#REF!,#REF!,$I552,#REF!,$R$2)/SUMIFS(#REF!,#REF!,$I552,#REF!,$R$2),"-")</f>
        <v>-</v>
      </c>
      <c r="L552" s="169" t="str">
        <f>IFERROR(SUMIFS(#REF!,#REF!,$I552,#REF!,$R$7)/SUMIFS(#REF!,#REF!,$I552,#REF!,$R$7),"-")</f>
        <v>-</v>
      </c>
      <c r="M552" s="170" t="str">
        <f>IFERROR(SUMIFS(#REF!,#REF!,$I552,#REF!,$R$3)/SUMIFS(#REF!,#REF!,$I552,#REF!,$R$3),"-")</f>
        <v>-</v>
      </c>
      <c r="N552" s="170" t="str">
        <f>IFERROR(SUMIFS(#REF!,#REF!,$I552,#REF!,"&lt;="&amp;$R$2,#REF!,"&gt;="&amp;$S$2)/SUMIFS(#REF!,#REF!,$I552,#REF!,"&lt;="&amp;$R$2,#REF!,"&gt;="&amp;$S$2),"-")</f>
        <v>-</v>
      </c>
      <c r="O552" s="142"/>
      <c r="P552" s="140"/>
    </row>
    <row r="553" spans="1:16">
      <c r="A553" s="138"/>
      <c r="B553" s="142"/>
      <c r="C553" s="172" t="s">
        <v>719</v>
      </c>
      <c r="D553" s="166" t="s">
        <v>26</v>
      </c>
      <c r="E553" s="166" t="s">
        <v>720</v>
      </c>
      <c r="F553" s="173" t="s">
        <v>1024</v>
      </c>
      <c r="G553" s="173" t="s">
        <v>1024</v>
      </c>
      <c r="H553" s="173" t="s">
        <v>1024</v>
      </c>
      <c r="I553" s="173" t="s">
        <v>1024</v>
      </c>
      <c r="J553" s="168">
        <v>0.9</v>
      </c>
      <c r="K553" s="169" t="str">
        <f>IFERROR(SUMIFS(#REF!,#REF!,$I553,#REF!,$R$2)/SUMIFS(#REF!,#REF!,$I553,#REF!,$R$2),"-")</f>
        <v>-</v>
      </c>
      <c r="L553" s="169" t="str">
        <f>IFERROR(SUMIFS(#REF!,#REF!,$I553,#REF!,$R$7)/SUMIFS(#REF!,#REF!,$I553,#REF!,$R$7),"-")</f>
        <v>-</v>
      </c>
      <c r="M553" s="170" t="str">
        <f>IFERROR(SUMIFS(#REF!,#REF!,$I553,#REF!,$R$3)/SUMIFS(#REF!,#REF!,$I553,#REF!,$R$3),"-")</f>
        <v>-</v>
      </c>
      <c r="N553" s="170" t="str">
        <f>IFERROR(SUMIFS(#REF!,#REF!,$I553,#REF!,"&lt;="&amp;$R$2,#REF!,"&gt;="&amp;$S$2)/SUMIFS(#REF!,#REF!,$I553,#REF!,"&lt;="&amp;$R$2,#REF!,"&gt;="&amp;$S$2),"-")</f>
        <v>-</v>
      </c>
      <c r="O553" s="142"/>
      <c r="P553" s="140"/>
    </row>
    <row r="554" spans="1:16">
      <c r="A554" s="138"/>
      <c r="B554" s="142"/>
      <c r="C554" s="172" t="s">
        <v>719</v>
      </c>
      <c r="D554" s="166" t="s">
        <v>26</v>
      </c>
      <c r="E554" s="166" t="s">
        <v>720</v>
      </c>
      <c r="F554" s="173" t="s">
        <v>1025</v>
      </c>
      <c r="G554" s="173" t="s">
        <v>1025</v>
      </c>
      <c r="H554" s="173" t="s">
        <v>1025</v>
      </c>
      <c r="I554" s="173" t="s">
        <v>1025</v>
      </c>
      <c r="J554" s="168">
        <v>0.9</v>
      </c>
      <c r="K554" s="169" t="str">
        <f>IFERROR(SUMIFS(#REF!,#REF!,$I554,#REF!,$R$2)/SUMIFS(#REF!,#REF!,$I554,#REF!,$R$2),"-")</f>
        <v>-</v>
      </c>
      <c r="L554" s="169" t="str">
        <f>IFERROR(SUMIFS(#REF!,#REF!,$I554,#REF!,$R$7)/SUMIFS(#REF!,#REF!,$I554,#REF!,$R$7),"-")</f>
        <v>-</v>
      </c>
      <c r="M554" s="170" t="str">
        <f>IFERROR(SUMIFS(#REF!,#REF!,$I554,#REF!,$R$3)/SUMIFS(#REF!,#REF!,$I554,#REF!,$R$3),"-")</f>
        <v>-</v>
      </c>
      <c r="N554" s="170" t="str">
        <f>IFERROR(SUMIFS(#REF!,#REF!,$I554,#REF!,"&lt;="&amp;$R$2,#REF!,"&gt;="&amp;$S$2)/SUMIFS(#REF!,#REF!,$I554,#REF!,"&lt;="&amp;$R$2,#REF!,"&gt;="&amp;$S$2),"-")</f>
        <v>-</v>
      </c>
      <c r="O554" s="142"/>
      <c r="P554" s="140"/>
    </row>
    <row r="555" spans="1:16">
      <c r="A555" s="138"/>
      <c r="B555" s="142"/>
      <c r="C555" s="172" t="s">
        <v>719</v>
      </c>
      <c r="D555" s="166" t="s">
        <v>26</v>
      </c>
      <c r="E555" s="166" t="s">
        <v>720</v>
      </c>
      <c r="F555" s="173" t="s">
        <v>1026</v>
      </c>
      <c r="G555" s="173" t="s">
        <v>1026</v>
      </c>
      <c r="H555" s="173" t="s">
        <v>1026</v>
      </c>
      <c r="I555" s="173" t="s">
        <v>1026</v>
      </c>
      <c r="J555" s="168">
        <v>0.9</v>
      </c>
      <c r="K555" s="169" t="str">
        <f>IFERROR(SUMIFS(#REF!,#REF!,$I555,#REF!,$R$2)/SUMIFS(#REF!,#REF!,$I555,#REF!,$R$2),"-")</f>
        <v>-</v>
      </c>
      <c r="L555" s="169" t="str">
        <f>IFERROR(SUMIFS(#REF!,#REF!,$I555,#REF!,$R$7)/SUMIFS(#REF!,#REF!,$I555,#REF!,$R$7),"-")</f>
        <v>-</v>
      </c>
      <c r="M555" s="170" t="str">
        <f>IFERROR(SUMIFS(#REF!,#REF!,$I555,#REF!,$R$3)/SUMIFS(#REF!,#REF!,$I555,#REF!,$R$3),"-")</f>
        <v>-</v>
      </c>
      <c r="N555" s="170" t="str">
        <f>IFERROR(SUMIFS(#REF!,#REF!,$I555,#REF!,"&lt;="&amp;$R$2,#REF!,"&gt;="&amp;$S$2)/SUMIFS(#REF!,#REF!,$I555,#REF!,"&lt;="&amp;$R$2,#REF!,"&gt;="&amp;$S$2),"-")</f>
        <v>-</v>
      </c>
      <c r="O555" s="142"/>
      <c r="P555" s="140"/>
    </row>
    <row r="556" spans="1:16">
      <c r="A556" s="138"/>
      <c r="B556" s="142"/>
      <c r="C556" s="172" t="s">
        <v>719</v>
      </c>
      <c r="D556" s="166" t="s">
        <v>26</v>
      </c>
      <c r="E556" s="166" t="s">
        <v>720</v>
      </c>
      <c r="F556" s="173" t="s">
        <v>1027</v>
      </c>
      <c r="G556" s="173" t="s">
        <v>1027</v>
      </c>
      <c r="H556" s="173" t="s">
        <v>1027</v>
      </c>
      <c r="I556" s="173" t="s">
        <v>1027</v>
      </c>
      <c r="J556" s="168">
        <v>0.9</v>
      </c>
      <c r="K556" s="169" t="str">
        <f>IFERROR(SUMIFS(#REF!,#REF!,$I556,#REF!,$R$2)/SUMIFS(#REF!,#REF!,$I556,#REF!,$R$2),"-")</f>
        <v>-</v>
      </c>
      <c r="L556" s="169" t="str">
        <f>IFERROR(SUMIFS(#REF!,#REF!,$I556,#REF!,$R$7)/SUMIFS(#REF!,#REF!,$I556,#REF!,$R$7),"-")</f>
        <v>-</v>
      </c>
      <c r="M556" s="170" t="str">
        <f>IFERROR(SUMIFS(#REF!,#REF!,$I556,#REF!,$R$3)/SUMIFS(#REF!,#REF!,$I556,#REF!,$R$3),"-")</f>
        <v>-</v>
      </c>
      <c r="N556" s="170" t="str">
        <f>IFERROR(SUMIFS(#REF!,#REF!,$I556,#REF!,"&lt;="&amp;$R$2,#REF!,"&gt;="&amp;$S$2)/SUMIFS(#REF!,#REF!,$I556,#REF!,"&lt;="&amp;$R$2,#REF!,"&gt;="&amp;$S$2),"-")</f>
        <v>-</v>
      </c>
      <c r="O556" s="142"/>
      <c r="P556" s="140"/>
    </row>
    <row r="557" spans="1:16">
      <c r="A557" s="138"/>
      <c r="B557" s="142"/>
      <c r="C557" s="172" t="s">
        <v>719</v>
      </c>
      <c r="D557" s="166" t="s">
        <v>26</v>
      </c>
      <c r="E557" s="166" t="s">
        <v>720</v>
      </c>
      <c r="F557" s="173" t="s">
        <v>1028</v>
      </c>
      <c r="G557" s="173" t="s">
        <v>1028</v>
      </c>
      <c r="H557" s="173" t="s">
        <v>1028</v>
      </c>
      <c r="I557" s="173" t="s">
        <v>1028</v>
      </c>
      <c r="J557" s="168">
        <v>0.9</v>
      </c>
      <c r="K557" s="169" t="str">
        <f>IFERROR(SUMIFS(#REF!,#REF!,$I557,#REF!,$R$2)/SUMIFS(#REF!,#REF!,$I557,#REF!,$R$2),"-")</f>
        <v>-</v>
      </c>
      <c r="L557" s="169" t="str">
        <f>IFERROR(SUMIFS(#REF!,#REF!,$I557,#REF!,$R$7)/SUMIFS(#REF!,#REF!,$I557,#REF!,$R$7),"-")</f>
        <v>-</v>
      </c>
      <c r="M557" s="170" t="str">
        <f>IFERROR(SUMIFS(#REF!,#REF!,$I557,#REF!,$R$3)/SUMIFS(#REF!,#REF!,$I557,#REF!,$R$3),"-")</f>
        <v>-</v>
      </c>
      <c r="N557" s="170" t="str">
        <f>IFERROR(SUMIFS(#REF!,#REF!,$I557,#REF!,"&lt;="&amp;$R$2,#REF!,"&gt;="&amp;$S$2)/SUMIFS(#REF!,#REF!,$I557,#REF!,"&lt;="&amp;$R$2,#REF!,"&gt;="&amp;$S$2),"-")</f>
        <v>-</v>
      </c>
      <c r="O557" s="142"/>
      <c r="P557" s="140"/>
    </row>
    <row r="558" spans="1:16">
      <c r="A558" s="138"/>
      <c r="B558" s="142"/>
      <c r="C558" s="172" t="s">
        <v>719</v>
      </c>
      <c r="D558" s="166" t="s">
        <v>26</v>
      </c>
      <c r="E558" s="166" t="s">
        <v>720</v>
      </c>
      <c r="F558" s="173" t="s">
        <v>1029</v>
      </c>
      <c r="G558" s="173" t="s">
        <v>1029</v>
      </c>
      <c r="H558" s="173" t="s">
        <v>1029</v>
      </c>
      <c r="I558" s="173" t="s">
        <v>1029</v>
      </c>
      <c r="J558" s="168">
        <v>0.9</v>
      </c>
      <c r="K558" s="169" t="str">
        <f>IFERROR(SUMIFS(#REF!,#REF!,$I558,#REF!,$R$2)/SUMIFS(#REF!,#REF!,$I558,#REF!,$R$2),"-")</f>
        <v>-</v>
      </c>
      <c r="L558" s="169" t="str">
        <f>IFERROR(SUMIFS(#REF!,#REF!,$I558,#REF!,$R$7)/SUMIFS(#REF!,#REF!,$I558,#REF!,$R$7),"-")</f>
        <v>-</v>
      </c>
      <c r="M558" s="170" t="str">
        <f>IFERROR(SUMIFS(#REF!,#REF!,$I558,#REF!,$R$3)/SUMIFS(#REF!,#REF!,$I558,#REF!,$R$3),"-")</f>
        <v>-</v>
      </c>
      <c r="N558" s="170" t="str">
        <f>IFERROR(SUMIFS(#REF!,#REF!,$I558,#REF!,"&lt;="&amp;$R$2,#REF!,"&gt;="&amp;$S$2)/SUMIFS(#REF!,#REF!,$I558,#REF!,"&lt;="&amp;$R$2,#REF!,"&gt;="&amp;$S$2),"-")</f>
        <v>-</v>
      </c>
      <c r="O558" s="142"/>
      <c r="P558" s="140"/>
    </row>
    <row r="559" spans="1:16">
      <c r="A559" s="138"/>
      <c r="B559" s="142"/>
      <c r="C559" s="172" t="s">
        <v>719</v>
      </c>
      <c r="D559" s="166" t="s">
        <v>26</v>
      </c>
      <c r="E559" s="166" t="s">
        <v>720</v>
      </c>
      <c r="F559" s="173" t="s">
        <v>1030</v>
      </c>
      <c r="G559" s="173" t="s">
        <v>1030</v>
      </c>
      <c r="H559" s="173" t="s">
        <v>1030</v>
      </c>
      <c r="I559" s="173" t="s">
        <v>1030</v>
      </c>
      <c r="J559" s="168">
        <v>0.9</v>
      </c>
      <c r="K559" s="169" t="str">
        <f>IFERROR(SUMIFS(#REF!,#REF!,$I559,#REF!,$R$2)/SUMIFS(#REF!,#REF!,$I559,#REF!,$R$2),"-")</f>
        <v>-</v>
      </c>
      <c r="L559" s="169" t="str">
        <f>IFERROR(SUMIFS(#REF!,#REF!,$I559,#REF!,$R$7)/SUMIFS(#REF!,#REF!,$I559,#REF!,$R$7),"-")</f>
        <v>-</v>
      </c>
      <c r="M559" s="170" t="str">
        <f>IFERROR(SUMIFS(#REF!,#REF!,$I559,#REF!,$R$3)/SUMIFS(#REF!,#REF!,$I559,#REF!,$R$3),"-")</f>
        <v>-</v>
      </c>
      <c r="N559" s="170" t="str">
        <f>IFERROR(SUMIFS(#REF!,#REF!,$I559,#REF!,"&lt;="&amp;$R$2,#REF!,"&gt;="&amp;$S$2)/SUMIFS(#REF!,#REF!,$I559,#REF!,"&lt;="&amp;$R$2,#REF!,"&gt;="&amp;$S$2),"-")</f>
        <v>-</v>
      </c>
      <c r="O559" s="142"/>
      <c r="P559" s="140"/>
    </row>
    <row r="560" spans="1:16">
      <c r="A560" s="138"/>
      <c r="B560" s="142"/>
      <c r="C560" s="172" t="s">
        <v>719</v>
      </c>
      <c r="D560" s="166" t="s">
        <v>26</v>
      </c>
      <c r="E560" s="166" t="s">
        <v>720</v>
      </c>
      <c r="F560" s="173" t="s">
        <v>1031</v>
      </c>
      <c r="G560" s="173" t="s">
        <v>1031</v>
      </c>
      <c r="H560" s="173" t="s">
        <v>1031</v>
      </c>
      <c r="I560" s="173" t="s">
        <v>1031</v>
      </c>
      <c r="J560" s="168">
        <v>0.9</v>
      </c>
      <c r="K560" s="169" t="str">
        <f>IFERROR(SUMIFS(#REF!,#REF!,$I560,#REF!,$R$2)/SUMIFS(#REF!,#REF!,$I560,#REF!,$R$2),"-")</f>
        <v>-</v>
      </c>
      <c r="L560" s="169" t="str">
        <f>IFERROR(SUMIFS(#REF!,#REF!,$I560,#REF!,$R$7)/SUMIFS(#REF!,#REF!,$I560,#REF!,$R$7),"-")</f>
        <v>-</v>
      </c>
      <c r="M560" s="170" t="str">
        <f>IFERROR(SUMIFS(#REF!,#REF!,$I560,#REF!,$R$3)/SUMIFS(#REF!,#REF!,$I560,#REF!,$R$3),"-")</f>
        <v>-</v>
      </c>
      <c r="N560" s="170" t="str">
        <f>IFERROR(SUMIFS(#REF!,#REF!,$I560,#REF!,"&lt;="&amp;$R$2,#REF!,"&gt;="&amp;$S$2)/SUMIFS(#REF!,#REF!,$I560,#REF!,"&lt;="&amp;$R$2,#REF!,"&gt;="&amp;$S$2),"-")</f>
        <v>-</v>
      </c>
      <c r="O560" s="142"/>
      <c r="P560" s="140"/>
    </row>
    <row r="561" spans="1:16">
      <c r="A561" s="138"/>
      <c r="B561" s="142"/>
      <c r="C561" s="172" t="s">
        <v>719</v>
      </c>
      <c r="D561" s="166" t="s">
        <v>26</v>
      </c>
      <c r="E561" s="166" t="s">
        <v>720</v>
      </c>
      <c r="F561" s="173" t="s">
        <v>1032</v>
      </c>
      <c r="G561" s="173" t="s">
        <v>1032</v>
      </c>
      <c r="H561" s="173" t="s">
        <v>1032</v>
      </c>
      <c r="I561" s="173" t="s">
        <v>1032</v>
      </c>
      <c r="J561" s="168">
        <v>0.9</v>
      </c>
      <c r="K561" s="169" t="str">
        <f>IFERROR(SUMIFS(#REF!,#REF!,$I561,#REF!,$R$2)/SUMIFS(#REF!,#REF!,$I561,#REF!,$R$2),"-")</f>
        <v>-</v>
      </c>
      <c r="L561" s="169" t="str">
        <f>IFERROR(SUMIFS(#REF!,#REF!,$I561,#REF!,$R$7)/SUMIFS(#REF!,#REF!,$I561,#REF!,$R$7),"-")</f>
        <v>-</v>
      </c>
      <c r="M561" s="170" t="str">
        <f>IFERROR(SUMIFS(#REF!,#REF!,$I561,#REF!,$R$3)/SUMIFS(#REF!,#REF!,$I561,#REF!,$R$3),"-")</f>
        <v>-</v>
      </c>
      <c r="N561" s="170" t="str">
        <f>IFERROR(SUMIFS(#REF!,#REF!,$I561,#REF!,"&lt;="&amp;$R$2,#REF!,"&gt;="&amp;$S$2)/SUMIFS(#REF!,#REF!,$I561,#REF!,"&lt;="&amp;$R$2,#REF!,"&gt;="&amp;$S$2),"-")</f>
        <v>-</v>
      </c>
      <c r="O561" s="142"/>
      <c r="P561" s="140"/>
    </row>
    <row r="562" spans="1:16">
      <c r="A562" s="138"/>
      <c r="B562" s="142"/>
      <c r="C562" s="172" t="s">
        <v>719</v>
      </c>
      <c r="D562" s="166" t="s">
        <v>26</v>
      </c>
      <c r="E562" s="166" t="s">
        <v>720</v>
      </c>
      <c r="F562" s="173" t="s">
        <v>1033</v>
      </c>
      <c r="G562" s="173" t="s">
        <v>1033</v>
      </c>
      <c r="H562" s="173" t="s">
        <v>1033</v>
      </c>
      <c r="I562" s="173" t="s">
        <v>1033</v>
      </c>
      <c r="J562" s="168">
        <v>0.9</v>
      </c>
      <c r="K562" s="169" t="str">
        <f>IFERROR(SUMIFS(#REF!,#REF!,$I562,#REF!,$R$2)/SUMIFS(#REF!,#REF!,$I562,#REF!,$R$2),"-")</f>
        <v>-</v>
      </c>
      <c r="L562" s="169" t="str">
        <f>IFERROR(SUMIFS(#REF!,#REF!,$I562,#REF!,$R$7)/SUMIFS(#REF!,#REF!,$I562,#REF!,$R$7),"-")</f>
        <v>-</v>
      </c>
      <c r="M562" s="170" t="str">
        <f>IFERROR(SUMIFS(#REF!,#REF!,$I562,#REF!,$R$3)/SUMIFS(#REF!,#REF!,$I562,#REF!,$R$3),"-")</f>
        <v>-</v>
      </c>
      <c r="N562" s="170" t="str">
        <f>IFERROR(SUMIFS(#REF!,#REF!,$I562,#REF!,"&lt;="&amp;$R$2,#REF!,"&gt;="&amp;$S$2)/SUMIFS(#REF!,#REF!,$I562,#REF!,"&lt;="&amp;$R$2,#REF!,"&gt;="&amp;$S$2),"-")</f>
        <v>-</v>
      </c>
      <c r="O562" s="142"/>
      <c r="P562" s="140"/>
    </row>
    <row r="563" spans="1:16">
      <c r="A563" s="138"/>
      <c r="B563" s="142"/>
      <c r="C563" s="172" t="s">
        <v>719</v>
      </c>
      <c r="D563" s="166" t="s">
        <v>26</v>
      </c>
      <c r="E563" s="166" t="s">
        <v>720</v>
      </c>
      <c r="F563" s="173" t="s">
        <v>1035</v>
      </c>
      <c r="G563" s="173" t="s">
        <v>1035</v>
      </c>
      <c r="H563" s="173" t="s">
        <v>1035</v>
      </c>
      <c r="I563" s="173" t="s">
        <v>1035</v>
      </c>
      <c r="J563" s="168">
        <v>0.9</v>
      </c>
      <c r="K563" s="169" t="str">
        <f>IFERROR(SUMIFS(#REF!,#REF!,$I563,#REF!,$R$2)/SUMIFS(#REF!,#REF!,$I563,#REF!,$R$2),"-")</f>
        <v>-</v>
      </c>
      <c r="L563" s="169" t="str">
        <f>IFERROR(SUMIFS(#REF!,#REF!,$I563,#REF!,$R$7)/SUMIFS(#REF!,#REF!,$I563,#REF!,$R$7),"-")</f>
        <v>-</v>
      </c>
      <c r="M563" s="170" t="str">
        <f>IFERROR(SUMIFS(#REF!,#REF!,$I563,#REF!,$R$3)/SUMIFS(#REF!,#REF!,$I563,#REF!,$R$3),"-")</f>
        <v>-</v>
      </c>
      <c r="N563" s="170" t="str">
        <f>IFERROR(SUMIFS(#REF!,#REF!,$I563,#REF!,"&lt;="&amp;$R$2,#REF!,"&gt;="&amp;$S$2)/SUMIFS(#REF!,#REF!,$I563,#REF!,"&lt;="&amp;$R$2,#REF!,"&gt;="&amp;$S$2),"-")</f>
        <v>-</v>
      </c>
      <c r="O563" s="142"/>
      <c r="P563" s="140"/>
    </row>
    <row r="564" spans="1:16">
      <c r="A564" s="138"/>
      <c r="B564" s="142"/>
      <c r="C564" s="172" t="s">
        <v>719</v>
      </c>
      <c r="D564" s="166" t="s">
        <v>26</v>
      </c>
      <c r="E564" s="166" t="s">
        <v>720</v>
      </c>
      <c r="F564" s="173" t="s">
        <v>1036</v>
      </c>
      <c r="G564" s="173" t="s">
        <v>1036</v>
      </c>
      <c r="H564" s="173" t="s">
        <v>1036</v>
      </c>
      <c r="I564" s="173" t="s">
        <v>1036</v>
      </c>
      <c r="J564" s="168">
        <v>0.9</v>
      </c>
      <c r="K564" s="169" t="str">
        <f>IFERROR(SUMIFS(#REF!,#REF!,$I564,#REF!,$R$2)/SUMIFS(#REF!,#REF!,$I564,#REF!,$R$2),"-")</f>
        <v>-</v>
      </c>
      <c r="L564" s="169" t="str">
        <f>IFERROR(SUMIFS(#REF!,#REF!,$I564,#REF!,$R$7)/SUMIFS(#REF!,#REF!,$I564,#REF!,$R$7),"-")</f>
        <v>-</v>
      </c>
      <c r="M564" s="170" t="str">
        <f>IFERROR(SUMIFS(#REF!,#REF!,$I564,#REF!,$R$3)/SUMIFS(#REF!,#REF!,$I564,#REF!,$R$3),"-")</f>
        <v>-</v>
      </c>
      <c r="N564" s="170" t="str">
        <f>IFERROR(SUMIFS(#REF!,#REF!,$I564,#REF!,"&lt;="&amp;$R$2,#REF!,"&gt;="&amp;$S$2)/SUMIFS(#REF!,#REF!,$I564,#REF!,"&lt;="&amp;$R$2,#REF!,"&gt;="&amp;$S$2),"-")</f>
        <v>-</v>
      </c>
      <c r="O564" s="142"/>
      <c r="P564" s="140"/>
    </row>
    <row r="565" spans="1:16">
      <c r="A565" s="138"/>
      <c r="B565" s="142"/>
      <c r="C565" s="172" t="s">
        <v>719</v>
      </c>
      <c r="D565" s="166" t="s">
        <v>26</v>
      </c>
      <c r="E565" s="166" t="s">
        <v>720</v>
      </c>
      <c r="F565" s="173" t="s">
        <v>1037</v>
      </c>
      <c r="G565" s="173" t="s">
        <v>1037</v>
      </c>
      <c r="H565" s="173" t="s">
        <v>1037</v>
      </c>
      <c r="I565" s="173" t="s">
        <v>1037</v>
      </c>
      <c r="J565" s="168">
        <v>0.9</v>
      </c>
      <c r="K565" s="169" t="str">
        <f>IFERROR(SUMIFS(#REF!,#REF!,$I565,#REF!,$R$2)/SUMIFS(#REF!,#REF!,$I565,#REF!,$R$2),"-")</f>
        <v>-</v>
      </c>
      <c r="L565" s="169" t="str">
        <f>IFERROR(SUMIFS(#REF!,#REF!,$I565,#REF!,$R$7)/SUMIFS(#REF!,#REF!,$I565,#REF!,$R$7),"-")</f>
        <v>-</v>
      </c>
      <c r="M565" s="170" t="str">
        <f>IFERROR(SUMIFS(#REF!,#REF!,$I565,#REF!,$R$3)/SUMIFS(#REF!,#REF!,$I565,#REF!,$R$3),"-")</f>
        <v>-</v>
      </c>
      <c r="N565" s="170" t="str">
        <f>IFERROR(SUMIFS(#REF!,#REF!,$I565,#REF!,"&lt;="&amp;$R$2,#REF!,"&gt;="&amp;$S$2)/SUMIFS(#REF!,#REF!,$I565,#REF!,"&lt;="&amp;$R$2,#REF!,"&gt;="&amp;$S$2),"-")</f>
        <v>-</v>
      </c>
      <c r="O565" s="142"/>
      <c r="P565" s="140"/>
    </row>
    <row r="566" spans="1:16">
      <c r="A566" s="138"/>
      <c r="B566" s="142"/>
      <c r="C566" s="172" t="s">
        <v>719</v>
      </c>
      <c r="D566" s="166" t="s">
        <v>26</v>
      </c>
      <c r="E566" s="166" t="s">
        <v>720</v>
      </c>
      <c r="F566" s="173" t="s">
        <v>1038</v>
      </c>
      <c r="G566" s="173" t="s">
        <v>1038</v>
      </c>
      <c r="H566" s="173" t="s">
        <v>1038</v>
      </c>
      <c r="I566" s="173" t="s">
        <v>1038</v>
      </c>
      <c r="J566" s="168">
        <v>0.9</v>
      </c>
      <c r="K566" s="169" t="str">
        <f>IFERROR(SUMIFS(#REF!,#REF!,$I566,#REF!,$R$2)/SUMIFS(#REF!,#REF!,$I566,#REF!,$R$2),"-")</f>
        <v>-</v>
      </c>
      <c r="L566" s="169" t="str">
        <f>IFERROR(SUMIFS(#REF!,#REF!,$I566,#REF!,$R$7)/SUMIFS(#REF!,#REF!,$I566,#REF!,$R$7),"-")</f>
        <v>-</v>
      </c>
      <c r="M566" s="170" t="str">
        <f>IFERROR(SUMIFS(#REF!,#REF!,$I566,#REF!,$R$3)/SUMIFS(#REF!,#REF!,$I566,#REF!,$R$3),"-")</f>
        <v>-</v>
      </c>
      <c r="N566" s="170" t="str">
        <f>IFERROR(SUMIFS(#REF!,#REF!,$I566,#REF!,"&lt;="&amp;$R$2,#REF!,"&gt;="&amp;$S$2)/SUMIFS(#REF!,#REF!,$I566,#REF!,"&lt;="&amp;$R$2,#REF!,"&gt;="&amp;$S$2),"-")</f>
        <v>-</v>
      </c>
      <c r="O566" s="142"/>
      <c r="P566" s="140"/>
    </row>
    <row r="567" spans="1:16">
      <c r="A567" s="138"/>
      <c r="B567" s="142"/>
      <c r="C567" s="172" t="s">
        <v>719</v>
      </c>
      <c r="D567" s="166" t="s">
        <v>26</v>
      </c>
      <c r="E567" s="166" t="s">
        <v>720</v>
      </c>
      <c r="F567" s="173" t="s">
        <v>1040</v>
      </c>
      <c r="G567" s="173" t="s">
        <v>1040</v>
      </c>
      <c r="H567" s="173" t="s">
        <v>1040</v>
      </c>
      <c r="I567" s="173" t="s">
        <v>1040</v>
      </c>
      <c r="J567" s="168">
        <v>0.9</v>
      </c>
      <c r="K567" s="169" t="str">
        <f>IFERROR(SUMIFS(#REF!,#REF!,$I567,#REF!,$R$2)/SUMIFS(#REF!,#REF!,$I567,#REF!,$R$2),"-")</f>
        <v>-</v>
      </c>
      <c r="L567" s="169" t="str">
        <f>IFERROR(SUMIFS(#REF!,#REF!,$I567,#REF!,$R$7)/SUMIFS(#REF!,#REF!,$I567,#REF!,$R$7),"-")</f>
        <v>-</v>
      </c>
      <c r="M567" s="170" t="str">
        <f>IFERROR(SUMIFS(#REF!,#REF!,$I567,#REF!,$R$3)/SUMIFS(#REF!,#REF!,$I567,#REF!,$R$3),"-")</f>
        <v>-</v>
      </c>
      <c r="N567" s="170" t="str">
        <f>IFERROR(SUMIFS(#REF!,#REF!,$I567,#REF!,"&lt;="&amp;$R$2,#REF!,"&gt;="&amp;$S$2)/SUMIFS(#REF!,#REF!,$I567,#REF!,"&lt;="&amp;$R$2,#REF!,"&gt;="&amp;$S$2),"-")</f>
        <v>-</v>
      </c>
      <c r="O567" s="142"/>
      <c r="P567" s="140"/>
    </row>
    <row r="568" spans="1:16">
      <c r="A568" s="138"/>
      <c r="B568" s="142"/>
      <c r="C568" s="172" t="s">
        <v>719</v>
      </c>
      <c r="D568" s="166" t="s">
        <v>26</v>
      </c>
      <c r="E568" s="166" t="s">
        <v>720</v>
      </c>
      <c r="F568" s="173" t="s">
        <v>1041</v>
      </c>
      <c r="G568" s="173" t="s">
        <v>1041</v>
      </c>
      <c r="H568" s="173" t="s">
        <v>1041</v>
      </c>
      <c r="I568" s="173" t="s">
        <v>1041</v>
      </c>
      <c r="J568" s="168">
        <v>0.9</v>
      </c>
      <c r="K568" s="169" t="str">
        <f>IFERROR(SUMIFS(#REF!,#REF!,$I568,#REF!,$R$2)/SUMIFS(#REF!,#REF!,$I568,#REF!,$R$2),"-")</f>
        <v>-</v>
      </c>
      <c r="L568" s="169" t="str">
        <f>IFERROR(SUMIFS(#REF!,#REF!,$I568,#REF!,$R$7)/SUMIFS(#REF!,#REF!,$I568,#REF!,$R$7),"-")</f>
        <v>-</v>
      </c>
      <c r="M568" s="170" t="str">
        <f>IFERROR(SUMIFS(#REF!,#REF!,$I568,#REF!,$R$3)/SUMIFS(#REF!,#REF!,$I568,#REF!,$R$3),"-")</f>
        <v>-</v>
      </c>
      <c r="N568" s="170" t="str">
        <f>IFERROR(SUMIFS(#REF!,#REF!,$I568,#REF!,"&lt;="&amp;$R$2,#REF!,"&gt;="&amp;$S$2)/SUMIFS(#REF!,#REF!,$I568,#REF!,"&lt;="&amp;$R$2,#REF!,"&gt;="&amp;$S$2),"-")</f>
        <v>-</v>
      </c>
      <c r="O568" s="142"/>
      <c r="P568" s="140"/>
    </row>
    <row r="569" spans="1:16">
      <c r="A569" s="138"/>
      <c r="B569" s="142"/>
      <c r="C569" s="172" t="s">
        <v>719</v>
      </c>
      <c r="D569" s="166" t="s">
        <v>26</v>
      </c>
      <c r="E569" s="166" t="s">
        <v>720</v>
      </c>
      <c r="F569" s="173" t="s">
        <v>1042</v>
      </c>
      <c r="G569" s="173" t="s">
        <v>1042</v>
      </c>
      <c r="H569" s="173" t="s">
        <v>1042</v>
      </c>
      <c r="I569" s="173" t="s">
        <v>1042</v>
      </c>
      <c r="J569" s="168">
        <v>0.9</v>
      </c>
      <c r="K569" s="169" t="str">
        <f>IFERROR(SUMIFS(#REF!,#REF!,$I569,#REF!,$R$2)/SUMIFS(#REF!,#REF!,$I569,#REF!,$R$2),"-")</f>
        <v>-</v>
      </c>
      <c r="L569" s="169" t="str">
        <f>IFERROR(SUMIFS(#REF!,#REF!,$I569,#REF!,$R$7)/SUMIFS(#REF!,#REF!,$I569,#REF!,$R$7),"-")</f>
        <v>-</v>
      </c>
      <c r="M569" s="170" t="str">
        <f>IFERROR(SUMIFS(#REF!,#REF!,$I569,#REF!,$R$3)/SUMIFS(#REF!,#REF!,$I569,#REF!,$R$3),"-")</f>
        <v>-</v>
      </c>
      <c r="N569" s="170" t="str">
        <f>IFERROR(SUMIFS(#REF!,#REF!,$I569,#REF!,"&lt;="&amp;$R$2,#REF!,"&gt;="&amp;$S$2)/SUMIFS(#REF!,#REF!,$I569,#REF!,"&lt;="&amp;$R$2,#REF!,"&gt;="&amp;$S$2),"-")</f>
        <v>-</v>
      </c>
      <c r="O569" s="142"/>
      <c r="P569" s="140"/>
    </row>
    <row r="570" spans="1:16">
      <c r="A570" s="138"/>
      <c r="B570" s="142"/>
      <c r="C570" s="172" t="s">
        <v>719</v>
      </c>
      <c r="D570" s="166" t="s">
        <v>26</v>
      </c>
      <c r="E570" s="166" t="s">
        <v>720</v>
      </c>
      <c r="F570" s="173" t="s">
        <v>1044</v>
      </c>
      <c r="G570" s="173" t="s">
        <v>1044</v>
      </c>
      <c r="H570" s="173" t="s">
        <v>1044</v>
      </c>
      <c r="I570" s="173" t="s">
        <v>1044</v>
      </c>
      <c r="J570" s="168">
        <v>0.9</v>
      </c>
      <c r="K570" s="169" t="str">
        <f>IFERROR(SUMIFS(#REF!,#REF!,$I570,#REF!,$R$2)/SUMIFS(#REF!,#REF!,$I570,#REF!,$R$2),"-")</f>
        <v>-</v>
      </c>
      <c r="L570" s="169" t="str">
        <f>IFERROR(SUMIFS(#REF!,#REF!,$I570,#REF!,$R$7)/SUMIFS(#REF!,#REF!,$I570,#REF!,$R$7),"-")</f>
        <v>-</v>
      </c>
      <c r="M570" s="170" t="str">
        <f>IFERROR(SUMIFS(#REF!,#REF!,$I570,#REF!,$R$3)/SUMIFS(#REF!,#REF!,$I570,#REF!,$R$3),"-")</f>
        <v>-</v>
      </c>
      <c r="N570" s="170" t="str">
        <f>IFERROR(SUMIFS(#REF!,#REF!,$I570,#REF!,"&lt;="&amp;$R$2,#REF!,"&gt;="&amp;$S$2)/SUMIFS(#REF!,#REF!,$I570,#REF!,"&lt;="&amp;$R$2,#REF!,"&gt;="&amp;$S$2),"-")</f>
        <v>-</v>
      </c>
      <c r="O570" s="142"/>
      <c r="P570" s="140"/>
    </row>
    <row r="571" spans="1:16">
      <c r="A571" s="138"/>
      <c r="B571" s="142"/>
      <c r="C571" s="172" t="s">
        <v>719</v>
      </c>
      <c r="D571" s="166" t="s">
        <v>26</v>
      </c>
      <c r="E571" s="166" t="s">
        <v>720</v>
      </c>
      <c r="F571" s="173" t="s">
        <v>1045</v>
      </c>
      <c r="G571" s="173" t="s">
        <v>1045</v>
      </c>
      <c r="H571" s="173" t="s">
        <v>1045</v>
      </c>
      <c r="I571" s="173" t="s">
        <v>1045</v>
      </c>
      <c r="J571" s="168">
        <v>0.9</v>
      </c>
      <c r="K571" s="169" t="str">
        <f>IFERROR(SUMIFS(#REF!,#REF!,$I571,#REF!,$R$2)/SUMIFS(#REF!,#REF!,$I571,#REF!,$R$2),"-")</f>
        <v>-</v>
      </c>
      <c r="L571" s="169" t="str">
        <f>IFERROR(SUMIFS(#REF!,#REF!,$I571,#REF!,$R$7)/SUMIFS(#REF!,#REF!,$I571,#REF!,$R$7),"-")</f>
        <v>-</v>
      </c>
      <c r="M571" s="170" t="str">
        <f>IFERROR(SUMIFS(#REF!,#REF!,$I571,#REF!,$R$3)/SUMIFS(#REF!,#REF!,$I571,#REF!,$R$3),"-")</f>
        <v>-</v>
      </c>
      <c r="N571" s="170" t="str">
        <f>IFERROR(SUMIFS(#REF!,#REF!,$I571,#REF!,"&lt;="&amp;$R$2,#REF!,"&gt;="&amp;$S$2)/SUMIFS(#REF!,#REF!,$I571,#REF!,"&lt;="&amp;$R$2,#REF!,"&gt;="&amp;$S$2),"-")</f>
        <v>-</v>
      </c>
      <c r="O571" s="142"/>
      <c r="P571" s="140"/>
    </row>
    <row r="572" spans="1:16">
      <c r="A572" s="138"/>
      <c r="B572" s="142"/>
      <c r="C572" s="172" t="s">
        <v>719</v>
      </c>
      <c r="D572" s="166" t="s">
        <v>26</v>
      </c>
      <c r="E572" s="166" t="s">
        <v>720</v>
      </c>
      <c r="F572" s="173" t="s">
        <v>1047</v>
      </c>
      <c r="G572" s="173" t="s">
        <v>1047</v>
      </c>
      <c r="H572" s="173" t="s">
        <v>1047</v>
      </c>
      <c r="I572" s="173" t="s">
        <v>1047</v>
      </c>
      <c r="J572" s="168">
        <v>0.9</v>
      </c>
      <c r="K572" s="169" t="str">
        <f>IFERROR(SUMIFS(#REF!,#REF!,$I572,#REF!,$R$2)/SUMIFS(#REF!,#REF!,$I572,#REF!,$R$2),"-")</f>
        <v>-</v>
      </c>
      <c r="L572" s="169" t="str">
        <f>IFERROR(SUMIFS(#REF!,#REF!,$I572,#REF!,$R$7)/SUMIFS(#REF!,#REF!,$I572,#REF!,$R$7),"-")</f>
        <v>-</v>
      </c>
      <c r="M572" s="170" t="str">
        <f>IFERROR(SUMIFS(#REF!,#REF!,$I572,#REF!,$R$3)/SUMIFS(#REF!,#REF!,$I572,#REF!,$R$3),"-")</f>
        <v>-</v>
      </c>
      <c r="N572" s="170" t="str">
        <f>IFERROR(SUMIFS(#REF!,#REF!,$I572,#REF!,"&lt;="&amp;$R$2,#REF!,"&gt;="&amp;$S$2)/SUMIFS(#REF!,#REF!,$I572,#REF!,"&lt;="&amp;$R$2,#REF!,"&gt;="&amp;$S$2),"-")</f>
        <v>-</v>
      </c>
      <c r="O572" s="142"/>
      <c r="P572" s="140"/>
    </row>
    <row r="573" spans="1:16">
      <c r="A573" s="138"/>
      <c r="B573" s="142"/>
      <c r="C573" s="172" t="s">
        <v>719</v>
      </c>
      <c r="D573" s="166" t="s">
        <v>26</v>
      </c>
      <c r="E573" s="166" t="s">
        <v>720</v>
      </c>
      <c r="F573" s="173" t="s">
        <v>1049</v>
      </c>
      <c r="G573" s="173" t="s">
        <v>1049</v>
      </c>
      <c r="H573" s="173" t="s">
        <v>1049</v>
      </c>
      <c r="I573" s="173" t="s">
        <v>1049</v>
      </c>
      <c r="J573" s="168">
        <v>0.9</v>
      </c>
      <c r="K573" s="169" t="str">
        <f>IFERROR(SUMIFS(#REF!,#REF!,$I573,#REF!,$R$2)/SUMIFS(#REF!,#REF!,$I573,#REF!,$R$2),"-")</f>
        <v>-</v>
      </c>
      <c r="L573" s="169" t="str">
        <f>IFERROR(SUMIFS(#REF!,#REF!,$I573,#REF!,$R$7)/SUMIFS(#REF!,#REF!,$I573,#REF!,$R$7),"-")</f>
        <v>-</v>
      </c>
      <c r="M573" s="170" t="str">
        <f>IFERROR(SUMIFS(#REF!,#REF!,$I573,#REF!,$R$3)/SUMIFS(#REF!,#REF!,$I573,#REF!,$R$3),"-")</f>
        <v>-</v>
      </c>
      <c r="N573" s="170" t="str">
        <f>IFERROR(SUMIFS(#REF!,#REF!,$I573,#REF!,"&lt;="&amp;$R$2,#REF!,"&gt;="&amp;$S$2)/SUMIFS(#REF!,#REF!,$I573,#REF!,"&lt;="&amp;$R$2,#REF!,"&gt;="&amp;$S$2),"-")</f>
        <v>-</v>
      </c>
      <c r="O573" s="142"/>
      <c r="P573" s="140"/>
    </row>
    <row r="574" spans="1:16">
      <c r="A574" s="138"/>
      <c r="B574" s="142"/>
      <c r="C574" s="172" t="s">
        <v>719</v>
      </c>
      <c r="D574" s="166" t="s">
        <v>26</v>
      </c>
      <c r="E574" s="166" t="s">
        <v>720</v>
      </c>
      <c r="F574" s="173" t="s">
        <v>1051</v>
      </c>
      <c r="G574" s="173" t="s">
        <v>1051</v>
      </c>
      <c r="H574" s="173" t="s">
        <v>1051</v>
      </c>
      <c r="I574" s="173" t="s">
        <v>1051</v>
      </c>
      <c r="J574" s="168">
        <v>0.9</v>
      </c>
      <c r="K574" s="169" t="str">
        <f>IFERROR(SUMIFS(#REF!,#REF!,$I574,#REF!,$R$2)/SUMIFS(#REF!,#REF!,$I574,#REF!,$R$2),"-")</f>
        <v>-</v>
      </c>
      <c r="L574" s="169" t="str">
        <f>IFERROR(SUMIFS(#REF!,#REF!,$I574,#REF!,$R$7)/SUMIFS(#REF!,#REF!,$I574,#REF!,$R$7),"-")</f>
        <v>-</v>
      </c>
      <c r="M574" s="170" t="str">
        <f>IFERROR(SUMIFS(#REF!,#REF!,$I574,#REF!,$R$3)/SUMIFS(#REF!,#REF!,$I574,#REF!,$R$3),"-")</f>
        <v>-</v>
      </c>
      <c r="N574" s="170" t="str">
        <f>IFERROR(SUMIFS(#REF!,#REF!,$I574,#REF!,"&lt;="&amp;$R$2,#REF!,"&gt;="&amp;$S$2)/SUMIFS(#REF!,#REF!,$I574,#REF!,"&lt;="&amp;$R$2,#REF!,"&gt;="&amp;$S$2),"-")</f>
        <v>-</v>
      </c>
      <c r="O574" s="142"/>
      <c r="P574" s="140"/>
    </row>
    <row r="575" spans="1:16">
      <c r="A575" s="138"/>
      <c r="B575" s="142"/>
      <c r="C575" s="172" t="s">
        <v>719</v>
      </c>
      <c r="D575" s="166" t="s">
        <v>26</v>
      </c>
      <c r="E575" s="166" t="s">
        <v>720</v>
      </c>
      <c r="F575" s="173" t="s">
        <v>1053</v>
      </c>
      <c r="G575" s="173" t="s">
        <v>1053</v>
      </c>
      <c r="H575" s="173" t="s">
        <v>1053</v>
      </c>
      <c r="I575" s="173" t="s">
        <v>1053</v>
      </c>
      <c r="J575" s="168">
        <v>0.9</v>
      </c>
      <c r="K575" s="169" t="str">
        <f>IFERROR(SUMIFS(#REF!,#REF!,$I575,#REF!,$R$2)/SUMIFS(#REF!,#REF!,$I575,#REF!,$R$2),"-")</f>
        <v>-</v>
      </c>
      <c r="L575" s="169" t="str">
        <f>IFERROR(SUMIFS(#REF!,#REF!,$I575,#REF!,$R$7)/SUMIFS(#REF!,#REF!,$I575,#REF!,$R$7),"-")</f>
        <v>-</v>
      </c>
      <c r="M575" s="170" t="str">
        <f>IFERROR(SUMIFS(#REF!,#REF!,$I575,#REF!,$R$3)/SUMIFS(#REF!,#REF!,$I575,#REF!,$R$3),"-")</f>
        <v>-</v>
      </c>
      <c r="N575" s="170" t="str">
        <f>IFERROR(SUMIFS(#REF!,#REF!,$I575,#REF!,"&lt;="&amp;$R$2,#REF!,"&gt;="&amp;$S$2)/SUMIFS(#REF!,#REF!,$I575,#REF!,"&lt;="&amp;$R$2,#REF!,"&gt;="&amp;$S$2),"-")</f>
        <v>-</v>
      </c>
      <c r="O575" s="142"/>
      <c r="P575" s="140"/>
    </row>
    <row r="576" spans="1:16">
      <c r="A576" s="138"/>
      <c r="B576" s="142"/>
      <c r="C576" s="172" t="s">
        <v>719</v>
      </c>
      <c r="D576" s="166" t="s">
        <v>26</v>
      </c>
      <c r="E576" s="166" t="s">
        <v>720</v>
      </c>
      <c r="F576" s="173" t="s">
        <v>1055</v>
      </c>
      <c r="G576" s="173" t="s">
        <v>1055</v>
      </c>
      <c r="H576" s="173" t="s">
        <v>1055</v>
      </c>
      <c r="I576" s="173" t="s">
        <v>1055</v>
      </c>
      <c r="J576" s="168">
        <v>0.9</v>
      </c>
      <c r="K576" s="169" t="str">
        <f>IFERROR(SUMIFS(#REF!,#REF!,$I576,#REF!,$R$2)/SUMIFS(#REF!,#REF!,$I576,#REF!,$R$2),"-")</f>
        <v>-</v>
      </c>
      <c r="L576" s="169" t="str">
        <f>IFERROR(SUMIFS(#REF!,#REF!,$I576,#REF!,$R$7)/SUMIFS(#REF!,#REF!,$I576,#REF!,$R$7),"-")</f>
        <v>-</v>
      </c>
      <c r="M576" s="170" t="str">
        <f>IFERROR(SUMIFS(#REF!,#REF!,$I576,#REF!,$R$3)/SUMIFS(#REF!,#REF!,$I576,#REF!,$R$3),"-")</f>
        <v>-</v>
      </c>
      <c r="N576" s="170" t="str">
        <f>IFERROR(SUMIFS(#REF!,#REF!,$I576,#REF!,"&lt;="&amp;$R$2,#REF!,"&gt;="&amp;$S$2)/SUMIFS(#REF!,#REF!,$I576,#REF!,"&lt;="&amp;$R$2,#REF!,"&gt;="&amp;$S$2),"-")</f>
        <v>-</v>
      </c>
      <c r="O576" s="142"/>
      <c r="P576" s="140"/>
    </row>
    <row r="577" spans="1:16">
      <c r="A577" s="138"/>
      <c r="B577" s="142"/>
      <c r="C577" s="172" t="s">
        <v>719</v>
      </c>
      <c r="D577" s="166" t="s">
        <v>26</v>
      </c>
      <c r="E577" s="166" t="s">
        <v>720</v>
      </c>
      <c r="F577" s="173" t="s">
        <v>1057</v>
      </c>
      <c r="G577" s="173" t="s">
        <v>1057</v>
      </c>
      <c r="H577" s="173" t="s">
        <v>1057</v>
      </c>
      <c r="I577" s="173" t="s">
        <v>1057</v>
      </c>
      <c r="J577" s="168">
        <v>0.9</v>
      </c>
      <c r="K577" s="169" t="str">
        <f>IFERROR(SUMIFS(#REF!,#REF!,$I577,#REF!,$R$2)/SUMIFS(#REF!,#REF!,$I577,#REF!,$R$2),"-")</f>
        <v>-</v>
      </c>
      <c r="L577" s="169" t="str">
        <f>IFERROR(SUMIFS(#REF!,#REF!,$I577,#REF!,$R$7)/SUMIFS(#REF!,#REF!,$I577,#REF!,$R$7),"-")</f>
        <v>-</v>
      </c>
      <c r="M577" s="170" t="str">
        <f>IFERROR(SUMIFS(#REF!,#REF!,$I577,#REF!,$R$3)/SUMIFS(#REF!,#REF!,$I577,#REF!,$R$3),"-")</f>
        <v>-</v>
      </c>
      <c r="N577" s="170" t="str">
        <f>IFERROR(SUMIFS(#REF!,#REF!,$I577,#REF!,"&lt;="&amp;$R$2,#REF!,"&gt;="&amp;$S$2)/SUMIFS(#REF!,#REF!,$I577,#REF!,"&lt;="&amp;$R$2,#REF!,"&gt;="&amp;$S$2),"-")</f>
        <v>-</v>
      </c>
      <c r="O577" s="142"/>
      <c r="P577" s="140"/>
    </row>
    <row r="578" spans="1:16">
      <c r="A578" s="138"/>
      <c r="B578" s="142"/>
      <c r="C578" s="172" t="s">
        <v>719</v>
      </c>
      <c r="D578" s="166" t="s">
        <v>26</v>
      </c>
      <c r="E578" s="166" t="s">
        <v>720</v>
      </c>
      <c r="F578" s="173" t="s">
        <v>1059</v>
      </c>
      <c r="G578" s="173" t="s">
        <v>1059</v>
      </c>
      <c r="H578" s="173" t="s">
        <v>1059</v>
      </c>
      <c r="I578" s="173" t="s">
        <v>1059</v>
      </c>
      <c r="J578" s="168">
        <v>0.9</v>
      </c>
      <c r="K578" s="169" t="str">
        <f>IFERROR(SUMIFS(#REF!,#REF!,$I578,#REF!,$R$2)/SUMIFS(#REF!,#REF!,$I578,#REF!,$R$2),"-")</f>
        <v>-</v>
      </c>
      <c r="L578" s="169" t="str">
        <f>IFERROR(SUMIFS(#REF!,#REF!,$I578,#REF!,$R$7)/SUMIFS(#REF!,#REF!,$I578,#REF!,$R$7),"-")</f>
        <v>-</v>
      </c>
      <c r="M578" s="170" t="str">
        <f>IFERROR(SUMIFS(#REF!,#REF!,$I578,#REF!,$R$3)/SUMIFS(#REF!,#REF!,$I578,#REF!,$R$3),"-")</f>
        <v>-</v>
      </c>
      <c r="N578" s="170" t="str">
        <f>IFERROR(SUMIFS(#REF!,#REF!,$I578,#REF!,"&lt;="&amp;$R$2,#REF!,"&gt;="&amp;$S$2)/SUMIFS(#REF!,#REF!,$I578,#REF!,"&lt;="&amp;$R$2,#REF!,"&gt;="&amp;$S$2),"-")</f>
        <v>-</v>
      </c>
      <c r="O578" s="142"/>
      <c r="P578" s="140"/>
    </row>
    <row r="579" spans="1:16">
      <c r="A579" s="138"/>
      <c r="B579" s="142"/>
      <c r="C579" s="172" t="s">
        <v>719</v>
      </c>
      <c r="D579" s="166" t="s">
        <v>26</v>
      </c>
      <c r="E579" s="166" t="s">
        <v>720</v>
      </c>
      <c r="F579" s="173" t="s">
        <v>1061</v>
      </c>
      <c r="G579" s="173" t="s">
        <v>1061</v>
      </c>
      <c r="H579" s="173" t="s">
        <v>1061</v>
      </c>
      <c r="I579" s="173" t="s">
        <v>1061</v>
      </c>
      <c r="J579" s="168">
        <v>0.9</v>
      </c>
      <c r="K579" s="169" t="str">
        <f>IFERROR(SUMIFS(#REF!,#REF!,$I579,#REF!,$R$2)/SUMIFS(#REF!,#REF!,$I579,#REF!,$R$2),"-")</f>
        <v>-</v>
      </c>
      <c r="L579" s="169" t="str">
        <f>IFERROR(SUMIFS(#REF!,#REF!,$I579,#REF!,$R$7)/SUMIFS(#REF!,#REF!,$I579,#REF!,$R$7),"-")</f>
        <v>-</v>
      </c>
      <c r="M579" s="170" t="str">
        <f>IFERROR(SUMIFS(#REF!,#REF!,$I579,#REF!,$R$3)/SUMIFS(#REF!,#REF!,$I579,#REF!,$R$3),"-")</f>
        <v>-</v>
      </c>
      <c r="N579" s="170" t="str">
        <f>IFERROR(SUMIFS(#REF!,#REF!,$I579,#REF!,"&lt;="&amp;$R$2,#REF!,"&gt;="&amp;$S$2)/SUMIFS(#REF!,#REF!,$I579,#REF!,"&lt;="&amp;$R$2,#REF!,"&gt;="&amp;$S$2),"-")</f>
        <v>-</v>
      </c>
      <c r="O579" s="142"/>
      <c r="P579" s="140"/>
    </row>
    <row r="580" spans="1:16">
      <c r="A580" s="138"/>
      <c r="B580" s="142"/>
      <c r="C580" s="172" t="s">
        <v>719</v>
      </c>
      <c r="D580" s="166" t="s">
        <v>26</v>
      </c>
      <c r="E580" s="166" t="s">
        <v>720</v>
      </c>
      <c r="F580" s="173" t="s">
        <v>1063</v>
      </c>
      <c r="G580" s="173" t="s">
        <v>1063</v>
      </c>
      <c r="H580" s="173" t="s">
        <v>1063</v>
      </c>
      <c r="I580" s="173" t="s">
        <v>1063</v>
      </c>
      <c r="J580" s="168">
        <v>0.9</v>
      </c>
      <c r="K580" s="169" t="str">
        <f>IFERROR(SUMIFS(#REF!,#REF!,$I580,#REF!,$R$2)/SUMIFS(#REF!,#REF!,$I580,#REF!,$R$2),"-")</f>
        <v>-</v>
      </c>
      <c r="L580" s="169" t="str">
        <f>IFERROR(SUMIFS(#REF!,#REF!,$I580,#REF!,$R$7)/SUMIFS(#REF!,#REF!,$I580,#REF!,$R$7),"-")</f>
        <v>-</v>
      </c>
      <c r="M580" s="170" t="str">
        <f>IFERROR(SUMIFS(#REF!,#REF!,$I580,#REF!,$R$3)/SUMIFS(#REF!,#REF!,$I580,#REF!,$R$3),"-")</f>
        <v>-</v>
      </c>
      <c r="N580" s="170" t="str">
        <f>IFERROR(SUMIFS(#REF!,#REF!,$I580,#REF!,"&lt;="&amp;$R$2,#REF!,"&gt;="&amp;$S$2)/SUMIFS(#REF!,#REF!,$I580,#REF!,"&lt;="&amp;$R$2,#REF!,"&gt;="&amp;$S$2),"-")</f>
        <v>-</v>
      </c>
      <c r="O580" s="142"/>
      <c r="P580" s="140"/>
    </row>
    <row r="581" spans="1:16">
      <c r="A581" s="138"/>
      <c r="B581" s="142"/>
      <c r="C581" s="172" t="s">
        <v>719</v>
      </c>
      <c r="D581" s="166" t="s">
        <v>26</v>
      </c>
      <c r="E581" s="166" t="s">
        <v>720</v>
      </c>
      <c r="F581" s="173" t="s">
        <v>1065</v>
      </c>
      <c r="G581" s="173" t="s">
        <v>1065</v>
      </c>
      <c r="H581" s="173" t="s">
        <v>1065</v>
      </c>
      <c r="I581" s="173" t="s">
        <v>1065</v>
      </c>
      <c r="J581" s="168">
        <v>0.9</v>
      </c>
      <c r="K581" s="169" t="str">
        <f>IFERROR(SUMIFS(#REF!,#REF!,$I581,#REF!,$R$2)/SUMIFS(#REF!,#REF!,$I581,#REF!,$R$2),"-")</f>
        <v>-</v>
      </c>
      <c r="L581" s="169" t="str">
        <f>IFERROR(SUMIFS(#REF!,#REF!,$I581,#REF!,$R$7)/SUMIFS(#REF!,#REF!,$I581,#REF!,$R$7),"-")</f>
        <v>-</v>
      </c>
      <c r="M581" s="170" t="str">
        <f>IFERROR(SUMIFS(#REF!,#REF!,$I581,#REF!,$R$3)/SUMIFS(#REF!,#REF!,$I581,#REF!,$R$3),"-")</f>
        <v>-</v>
      </c>
      <c r="N581" s="170" t="str">
        <f>IFERROR(SUMIFS(#REF!,#REF!,$I581,#REF!,"&lt;="&amp;$R$2,#REF!,"&gt;="&amp;$S$2)/SUMIFS(#REF!,#REF!,$I581,#REF!,"&lt;="&amp;$R$2,#REF!,"&gt;="&amp;$S$2),"-")</f>
        <v>-</v>
      </c>
      <c r="O581" s="142"/>
      <c r="P581" s="140"/>
    </row>
    <row r="582" spans="1:16">
      <c r="A582" s="138"/>
      <c r="B582" s="142"/>
      <c r="C582" s="172" t="s">
        <v>719</v>
      </c>
      <c r="D582" s="166" t="s">
        <v>26</v>
      </c>
      <c r="E582" s="166" t="s">
        <v>720</v>
      </c>
      <c r="F582" s="173" t="s">
        <v>1066</v>
      </c>
      <c r="G582" s="173" t="s">
        <v>1066</v>
      </c>
      <c r="H582" s="173" t="s">
        <v>1066</v>
      </c>
      <c r="I582" s="173" t="s">
        <v>1066</v>
      </c>
      <c r="J582" s="168">
        <v>0.9</v>
      </c>
      <c r="K582" s="169" t="str">
        <f>IFERROR(SUMIFS(#REF!,#REF!,$I582,#REF!,$R$2)/SUMIFS(#REF!,#REF!,$I582,#REF!,$R$2),"-")</f>
        <v>-</v>
      </c>
      <c r="L582" s="169" t="str">
        <f>IFERROR(SUMIFS(#REF!,#REF!,$I582,#REF!,$R$7)/SUMIFS(#REF!,#REF!,$I582,#REF!,$R$7),"-")</f>
        <v>-</v>
      </c>
      <c r="M582" s="170" t="str">
        <f>IFERROR(SUMIFS(#REF!,#REF!,$I582,#REF!,$R$3)/SUMIFS(#REF!,#REF!,$I582,#REF!,$R$3),"-")</f>
        <v>-</v>
      </c>
      <c r="N582" s="170" t="str">
        <f>IFERROR(SUMIFS(#REF!,#REF!,$I582,#REF!,"&lt;="&amp;$R$2,#REF!,"&gt;="&amp;$S$2)/SUMIFS(#REF!,#REF!,$I582,#REF!,"&lt;="&amp;$R$2,#REF!,"&gt;="&amp;$S$2),"-")</f>
        <v>-</v>
      </c>
      <c r="O582" s="142"/>
      <c r="P582" s="140"/>
    </row>
    <row r="583" spans="1:16">
      <c r="A583" s="138"/>
      <c r="B583" s="142"/>
      <c r="C583" s="172" t="s">
        <v>719</v>
      </c>
      <c r="D583" s="166" t="s">
        <v>26</v>
      </c>
      <c r="E583" s="166" t="s">
        <v>720</v>
      </c>
      <c r="F583" s="173" t="s">
        <v>1067</v>
      </c>
      <c r="G583" s="173" t="s">
        <v>1067</v>
      </c>
      <c r="H583" s="173" t="s">
        <v>1067</v>
      </c>
      <c r="I583" s="173" t="s">
        <v>1067</v>
      </c>
      <c r="J583" s="168">
        <v>0.9</v>
      </c>
      <c r="K583" s="169" t="str">
        <f>IFERROR(SUMIFS(#REF!,#REF!,$I583,#REF!,$R$2)/SUMIFS(#REF!,#REF!,$I583,#REF!,$R$2),"-")</f>
        <v>-</v>
      </c>
      <c r="L583" s="169" t="str">
        <f>IFERROR(SUMIFS(#REF!,#REF!,$I583,#REF!,$R$7)/SUMIFS(#REF!,#REF!,$I583,#REF!,$R$7),"-")</f>
        <v>-</v>
      </c>
      <c r="M583" s="170" t="str">
        <f>IFERROR(SUMIFS(#REF!,#REF!,$I583,#REF!,$R$3)/SUMIFS(#REF!,#REF!,$I583,#REF!,$R$3),"-")</f>
        <v>-</v>
      </c>
      <c r="N583" s="170" t="str">
        <f>IFERROR(SUMIFS(#REF!,#REF!,$I583,#REF!,"&lt;="&amp;$R$2,#REF!,"&gt;="&amp;$S$2)/SUMIFS(#REF!,#REF!,$I583,#REF!,"&lt;="&amp;$R$2,#REF!,"&gt;="&amp;$S$2),"-")</f>
        <v>-</v>
      </c>
      <c r="O583" s="142"/>
      <c r="P583" s="140"/>
    </row>
    <row r="584" spans="1:16">
      <c r="A584" s="138"/>
      <c r="B584" s="142"/>
      <c r="C584" s="172" t="s">
        <v>719</v>
      </c>
      <c r="D584" s="166" t="s">
        <v>26</v>
      </c>
      <c r="E584" s="166" t="s">
        <v>720</v>
      </c>
      <c r="F584" s="173" t="s">
        <v>1068</v>
      </c>
      <c r="G584" s="173" t="s">
        <v>1068</v>
      </c>
      <c r="H584" s="173" t="s">
        <v>1068</v>
      </c>
      <c r="I584" s="173" t="s">
        <v>1068</v>
      </c>
      <c r="J584" s="168">
        <v>0.9</v>
      </c>
      <c r="K584" s="169" t="str">
        <f>IFERROR(SUMIFS(#REF!,#REF!,$I584,#REF!,$R$2)/SUMIFS(#REF!,#REF!,$I584,#REF!,$R$2),"-")</f>
        <v>-</v>
      </c>
      <c r="L584" s="169" t="str">
        <f>IFERROR(SUMIFS(#REF!,#REF!,$I584,#REF!,$R$7)/SUMIFS(#REF!,#REF!,$I584,#REF!,$R$7),"-")</f>
        <v>-</v>
      </c>
      <c r="M584" s="170" t="str">
        <f>IFERROR(SUMIFS(#REF!,#REF!,$I584,#REF!,$R$3)/SUMIFS(#REF!,#REF!,$I584,#REF!,$R$3),"-")</f>
        <v>-</v>
      </c>
      <c r="N584" s="170" t="str">
        <f>IFERROR(SUMIFS(#REF!,#REF!,$I584,#REF!,"&lt;="&amp;$R$2,#REF!,"&gt;="&amp;$S$2)/SUMIFS(#REF!,#REF!,$I584,#REF!,"&lt;="&amp;$R$2,#REF!,"&gt;="&amp;$S$2),"-")</f>
        <v>-</v>
      </c>
      <c r="O584" s="142"/>
      <c r="P584" s="140"/>
    </row>
    <row r="585" spans="1:16">
      <c r="A585" s="138"/>
      <c r="B585" s="142"/>
      <c r="C585" s="172" t="s">
        <v>719</v>
      </c>
      <c r="D585" s="166" t="s">
        <v>26</v>
      </c>
      <c r="E585" s="166" t="s">
        <v>720</v>
      </c>
      <c r="F585" s="173" t="s">
        <v>1070</v>
      </c>
      <c r="G585" s="173" t="s">
        <v>1070</v>
      </c>
      <c r="H585" s="173" t="s">
        <v>1070</v>
      </c>
      <c r="I585" s="173" t="s">
        <v>1070</v>
      </c>
      <c r="J585" s="168">
        <v>0.9</v>
      </c>
      <c r="K585" s="169" t="str">
        <f>IFERROR(SUMIFS(#REF!,#REF!,$I585,#REF!,$R$2)/SUMIFS(#REF!,#REF!,$I585,#REF!,$R$2),"-")</f>
        <v>-</v>
      </c>
      <c r="L585" s="169" t="str">
        <f>IFERROR(SUMIFS(#REF!,#REF!,$I585,#REF!,$R$7)/SUMIFS(#REF!,#REF!,$I585,#REF!,$R$7),"-")</f>
        <v>-</v>
      </c>
      <c r="M585" s="170" t="str">
        <f>IFERROR(SUMIFS(#REF!,#REF!,$I585,#REF!,$R$3)/SUMIFS(#REF!,#REF!,$I585,#REF!,$R$3),"-")</f>
        <v>-</v>
      </c>
      <c r="N585" s="170" t="str">
        <f>IFERROR(SUMIFS(#REF!,#REF!,$I585,#REF!,"&lt;="&amp;$R$2,#REF!,"&gt;="&amp;$S$2)/SUMIFS(#REF!,#REF!,$I585,#REF!,"&lt;="&amp;$R$2,#REF!,"&gt;="&amp;$S$2),"-")</f>
        <v>-</v>
      </c>
      <c r="O585" s="142"/>
      <c r="P585" s="140"/>
    </row>
    <row r="586" spans="1:16">
      <c r="A586" s="138"/>
      <c r="B586" s="142"/>
      <c r="C586" s="172" t="s">
        <v>719</v>
      </c>
      <c r="D586" s="166" t="s">
        <v>26</v>
      </c>
      <c r="E586" s="166" t="s">
        <v>720</v>
      </c>
      <c r="F586" s="173" t="s">
        <v>1072</v>
      </c>
      <c r="G586" s="173" t="s">
        <v>1072</v>
      </c>
      <c r="H586" s="173" t="s">
        <v>1072</v>
      </c>
      <c r="I586" s="173" t="s">
        <v>1072</v>
      </c>
      <c r="J586" s="168">
        <v>0.9</v>
      </c>
      <c r="K586" s="169" t="str">
        <f>IFERROR(SUMIFS(#REF!,#REF!,$I586,#REF!,$R$2)/SUMIFS(#REF!,#REF!,$I586,#REF!,$R$2),"-")</f>
        <v>-</v>
      </c>
      <c r="L586" s="169" t="str">
        <f>IFERROR(SUMIFS(#REF!,#REF!,$I586,#REF!,$R$7)/SUMIFS(#REF!,#REF!,$I586,#REF!,$R$7),"-")</f>
        <v>-</v>
      </c>
      <c r="M586" s="170" t="str">
        <f>IFERROR(SUMIFS(#REF!,#REF!,$I586,#REF!,$R$3)/SUMIFS(#REF!,#REF!,$I586,#REF!,$R$3),"-")</f>
        <v>-</v>
      </c>
      <c r="N586" s="170" t="str">
        <f>IFERROR(SUMIFS(#REF!,#REF!,$I586,#REF!,"&lt;="&amp;$R$2,#REF!,"&gt;="&amp;$S$2)/SUMIFS(#REF!,#REF!,$I586,#REF!,"&lt;="&amp;$R$2,#REF!,"&gt;="&amp;$S$2),"-")</f>
        <v>-</v>
      </c>
      <c r="O586" s="142"/>
      <c r="P586" s="140"/>
    </row>
    <row r="587" spans="1:16">
      <c r="A587" s="138"/>
      <c r="B587" s="142"/>
      <c r="C587" s="172" t="s">
        <v>719</v>
      </c>
      <c r="D587" s="166" t="s">
        <v>26</v>
      </c>
      <c r="E587" s="166" t="s">
        <v>720</v>
      </c>
      <c r="F587" s="173" t="s">
        <v>1074</v>
      </c>
      <c r="G587" s="173" t="s">
        <v>1074</v>
      </c>
      <c r="H587" s="173" t="s">
        <v>1074</v>
      </c>
      <c r="I587" s="173" t="s">
        <v>1074</v>
      </c>
      <c r="J587" s="168">
        <v>0.9</v>
      </c>
      <c r="K587" s="169" t="str">
        <f>IFERROR(SUMIFS(#REF!,#REF!,$I587,#REF!,$R$2)/SUMIFS(#REF!,#REF!,$I587,#REF!,$R$2),"-")</f>
        <v>-</v>
      </c>
      <c r="L587" s="169" t="str">
        <f>IFERROR(SUMIFS(#REF!,#REF!,$I587,#REF!,$R$7)/SUMIFS(#REF!,#REF!,$I587,#REF!,$R$7),"-")</f>
        <v>-</v>
      </c>
      <c r="M587" s="170" t="str">
        <f>IFERROR(SUMIFS(#REF!,#REF!,$I587,#REF!,$R$3)/SUMIFS(#REF!,#REF!,$I587,#REF!,$R$3),"-")</f>
        <v>-</v>
      </c>
      <c r="N587" s="170" t="str">
        <f>IFERROR(SUMIFS(#REF!,#REF!,$I587,#REF!,"&lt;="&amp;$R$2,#REF!,"&gt;="&amp;$S$2)/SUMIFS(#REF!,#REF!,$I587,#REF!,"&lt;="&amp;$R$2,#REF!,"&gt;="&amp;$S$2),"-")</f>
        <v>-</v>
      </c>
      <c r="O587" s="142"/>
      <c r="P587" s="140"/>
    </row>
    <row r="588" spans="1:16">
      <c r="A588" s="138"/>
      <c r="B588" s="142"/>
      <c r="C588" s="172" t="s">
        <v>719</v>
      </c>
      <c r="D588" s="166" t="s">
        <v>26</v>
      </c>
      <c r="E588" s="166" t="s">
        <v>720</v>
      </c>
      <c r="F588" s="173" t="s">
        <v>1075</v>
      </c>
      <c r="G588" s="173" t="s">
        <v>1075</v>
      </c>
      <c r="H588" s="173" t="s">
        <v>1075</v>
      </c>
      <c r="I588" s="173" t="s">
        <v>1075</v>
      </c>
      <c r="J588" s="168">
        <v>0.9</v>
      </c>
      <c r="K588" s="169" t="str">
        <f>IFERROR(SUMIFS(#REF!,#REF!,$I588,#REF!,$R$2)/SUMIFS(#REF!,#REF!,$I588,#REF!,$R$2),"-")</f>
        <v>-</v>
      </c>
      <c r="L588" s="169" t="str">
        <f>IFERROR(SUMIFS(#REF!,#REF!,$I588,#REF!,$R$7)/SUMIFS(#REF!,#REF!,$I588,#REF!,$R$7),"-")</f>
        <v>-</v>
      </c>
      <c r="M588" s="170" t="str">
        <f>IFERROR(SUMIFS(#REF!,#REF!,$I588,#REF!,$R$3)/SUMIFS(#REF!,#REF!,$I588,#REF!,$R$3),"-")</f>
        <v>-</v>
      </c>
      <c r="N588" s="170" t="str">
        <f>IFERROR(SUMIFS(#REF!,#REF!,$I588,#REF!,"&lt;="&amp;$R$2,#REF!,"&gt;="&amp;$S$2)/SUMIFS(#REF!,#REF!,$I588,#REF!,"&lt;="&amp;$R$2,#REF!,"&gt;="&amp;$S$2),"-")</f>
        <v>-</v>
      </c>
      <c r="O588" s="142"/>
      <c r="P588" s="140"/>
    </row>
    <row r="589" spans="1:16">
      <c r="A589" s="138"/>
      <c r="B589" s="142"/>
      <c r="C589" s="172" t="s">
        <v>719</v>
      </c>
      <c r="D589" s="166" t="s">
        <v>26</v>
      </c>
      <c r="E589" s="166" t="s">
        <v>720</v>
      </c>
      <c r="F589" s="173" t="s">
        <v>1077</v>
      </c>
      <c r="G589" s="173" t="s">
        <v>1077</v>
      </c>
      <c r="H589" s="173" t="s">
        <v>1077</v>
      </c>
      <c r="I589" s="173" t="s">
        <v>1077</v>
      </c>
      <c r="J589" s="168">
        <v>0.9</v>
      </c>
      <c r="K589" s="169" t="str">
        <f>IFERROR(SUMIFS(#REF!,#REF!,$I589,#REF!,$R$2)/SUMIFS(#REF!,#REF!,$I589,#REF!,$R$2),"-")</f>
        <v>-</v>
      </c>
      <c r="L589" s="169" t="str">
        <f>IFERROR(SUMIFS(#REF!,#REF!,$I589,#REF!,$R$7)/SUMIFS(#REF!,#REF!,$I589,#REF!,$R$7),"-")</f>
        <v>-</v>
      </c>
      <c r="M589" s="170" t="str">
        <f>IFERROR(SUMIFS(#REF!,#REF!,$I589,#REF!,$R$3)/SUMIFS(#REF!,#REF!,$I589,#REF!,$R$3),"-")</f>
        <v>-</v>
      </c>
      <c r="N589" s="170" t="str">
        <f>IFERROR(SUMIFS(#REF!,#REF!,$I589,#REF!,"&lt;="&amp;$R$2,#REF!,"&gt;="&amp;$S$2)/SUMIFS(#REF!,#REF!,$I589,#REF!,"&lt;="&amp;$R$2,#REF!,"&gt;="&amp;$S$2),"-")</f>
        <v>-</v>
      </c>
      <c r="O589" s="142"/>
      <c r="P589" s="140"/>
    </row>
    <row r="590" spans="1:16">
      <c r="A590" s="138"/>
      <c r="B590" s="142"/>
      <c r="C590" s="172" t="s">
        <v>719</v>
      </c>
      <c r="D590" s="166" t="s">
        <v>26</v>
      </c>
      <c r="E590" s="166" t="s">
        <v>720</v>
      </c>
      <c r="F590" s="173" t="s">
        <v>1079</v>
      </c>
      <c r="G590" s="173" t="s">
        <v>1079</v>
      </c>
      <c r="H590" s="173" t="s">
        <v>1079</v>
      </c>
      <c r="I590" s="173" t="s">
        <v>1079</v>
      </c>
      <c r="J590" s="168">
        <v>0.9</v>
      </c>
      <c r="K590" s="169" t="str">
        <f>IFERROR(SUMIFS(#REF!,#REF!,$I590,#REF!,$R$2)/SUMIFS(#REF!,#REF!,$I590,#REF!,$R$2),"-")</f>
        <v>-</v>
      </c>
      <c r="L590" s="169" t="str">
        <f>IFERROR(SUMIFS(#REF!,#REF!,$I590,#REF!,$R$7)/SUMIFS(#REF!,#REF!,$I590,#REF!,$R$7),"-")</f>
        <v>-</v>
      </c>
      <c r="M590" s="170" t="str">
        <f>IFERROR(SUMIFS(#REF!,#REF!,$I590,#REF!,$R$3)/SUMIFS(#REF!,#REF!,$I590,#REF!,$R$3),"-")</f>
        <v>-</v>
      </c>
      <c r="N590" s="170" t="str">
        <f>IFERROR(SUMIFS(#REF!,#REF!,$I590,#REF!,"&lt;="&amp;$R$2,#REF!,"&gt;="&amp;$S$2)/SUMIFS(#REF!,#REF!,$I590,#REF!,"&lt;="&amp;$R$2,#REF!,"&gt;="&amp;$S$2),"-")</f>
        <v>-</v>
      </c>
      <c r="O590" s="142"/>
      <c r="P590" s="140"/>
    </row>
    <row r="591" spans="1:16">
      <c r="A591" s="138"/>
      <c r="B591" s="142"/>
      <c r="C591" s="172" t="s">
        <v>719</v>
      </c>
      <c r="D591" s="166" t="s">
        <v>26</v>
      </c>
      <c r="E591" s="166" t="s">
        <v>720</v>
      </c>
      <c r="F591" s="173" t="s">
        <v>1081</v>
      </c>
      <c r="G591" s="173" t="s">
        <v>1081</v>
      </c>
      <c r="H591" s="173" t="s">
        <v>1081</v>
      </c>
      <c r="I591" s="173" t="s">
        <v>1081</v>
      </c>
      <c r="J591" s="168">
        <v>0.9</v>
      </c>
      <c r="K591" s="169" t="str">
        <f>IFERROR(SUMIFS(#REF!,#REF!,$I591,#REF!,$R$2)/SUMIFS(#REF!,#REF!,$I591,#REF!,$R$2),"-")</f>
        <v>-</v>
      </c>
      <c r="L591" s="169" t="str">
        <f>IFERROR(SUMIFS(#REF!,#REF!,$I591,#REF!,$R$7)/SUMIFS(#REF!,#REF!,$I591,#REF!,$R$7),"-")</f>
        <v>-</v>
      </c>
      <c r="M591" s="170" t="str">
        <f>IFERROR(SUMIFS(#REF!,#REF!,$I591,#REF!,$R$3)/SUMIFS(#REF!,#REF!,$I591,#REF!,$R$3),"-")</f>
        <v>-</v>
      </c>
      <c r="N591" s="170" t="str">
        <f>IFERROR(SUMIFS(#REF!,#REF!,$I591,#REF!,"&lt;="&amp;$R$2,#REF!,"&gt;="&amp;$S$2)/SUMIFS(#REF!,#REF!,$I591,#REF!,"&lt;="&amp;$R$2,#REF!,"&gt;="&amp;$S$2),"-")</f>
        <v>-</v>
      </c>
      <c r="O591" s="142"/>
      <c r="P591" s="140"/>
    </row>
    <row r="592" spans="1:16">
      <c r="A592" s="138"/>
      <c r="B592" s="142"/>
      <c r="C592" s="172" t="s">
        <v>719</v>
      </c>
      <c r="D592" s="166" t="s">
        <v>235</v>
      </c>
      <c r="E592" s="166" t="s">
        <v>720</v>
      </c>
      <c r="F592" s="173" t="s">
        <v>1083</v>
      </c>
      <c r="G592" s="173" t="s">
        <v>1083</v>
      </c>
      <c r="H592" s="173" t="s">
        <v>1083</v>
      </c>
      <c r="I592" s="173" t="s">
        <v>1083</v>
      </c>
      <c r="J592" s="168">
        <v>0.9</v>
      </c>
      <c r="K592" s="169" t="str">
        <f>IFERROR(SUMIFS(#REF!,#REF!,$I592,#REF!,$R$2)/SUMIFS(#REF!,#REF!,$I592,#REF!,$R$2),"-")</f>
        <v>-</v>
      </c>
      <c r="L592" s="169" t="str">
        <f>IFERROR(SUMIFS(#REF!,#REF!,$I592,#REF!,$R$7)/SUMIFS(#REF!,#REF!,$I592,#REF!,$R$7),"-")</f>
        <v>-</v>
      </c>
      <c r="M592" s="170" t="str">
        <f>IFERROR(SUMIFS(#REF!,#REF!,$I592,#REF!,$R$3)/SUMIFS(#REF!,#REF!,$I592,#REF!,$R$3),"-")</f>
        <v>-</v>
      </c>
      <c r="N592" s="170" t="str">
        <f>IFERROR(SUMIFS(#REF!,#REF!,$I592,#REF!,"&lt;="&amp;$R$2,#REF!,"&gt;="&amp;$S$2)/SUMIFS(#REF!,#REF!,$I592,#REF!,"&lt;="&amp;$R$2,#REF!,"&gt;="&amp;$S$2),"-")</f>
        <v>-</v>
      </c>
      <c r="O592" s="142"/>
      <c r="P592" s="140"/>
    </row>
    <row r="593" spans="1:16">
      <c r="A593" s="138"/>
      <c r="B593" s="142"/>
      <c r="C593" s="172" t="s">
        <v>719</v>
      </c>
      <c r="D593" s="166" t="s">
        <v>26</v>
      </c>
      <c r="E593" s="166" t="s">
        <v>720</v>
      </c>
      <c r="F593" s="173" t="s">
        <v>1085</v>
      </c>
      <c r="G593" s="173" t="s">
        <v>1085</v>
      </c>
      <c r="H593" s="173" t="s">
        <v>1085</v>
      </c>
      <c r="I593" s="173" t="s">
        <v>1085</v>
      </c>
      <c r="J593" s="168">
        <v>0.9</v>
      </c>
      <c r="K593" s="169" t="str">
        <f>IFERROR(SUMIFS(#REF!,#REF!,$I593,#REF!,$R$2)/SUMIFS(#REF!,#REF!,$I593,#REF!,$R$2),"-")</f>
        <v>-</v>
      </c>
      <c r="L593" s="169" t="str">
        <f>IFERROR(SUMIFS(#REF!,#REF!,$I593,#REF!,$R$7)/SUMIFS(#REF!,#REF!,$I593,#REF!,$R$7),"-")</f>
        <v>-</v>
      </c>
      <c r="M593" s="170" t="str">
        <f>IFERROR(SUMIFS(#REF!,#REF!,$I593,#REF!,$R$3)/SUMIFS(#REF!,#REF!,$I593,#REF!,$R$3),"-")</f>
        <v>-</v>
      </c>
      <c r="N593" s="170" t="str">
        <f>IFERROR(SUMIFS(#REF!,#REF!,$I593,#REF!,"&lt;="&amp;$R$2,#REF!,"&gt;="&amp;$S$2)/SUMIFS(#REF!,#REF!,$I593,#REF!,"&lt;="&amp;$R$2,#REF!,"&gt;="&amp;$S$2),"-")</f>
        <v>-</v>
      </c>
      <c r="O593" s="142"/>
      <c r="P593" s="140"/>
    </row>
    <row r="594" spans="1:16">
      <c r="A594" s="138"/>
      <c r="B594" s="142"/>
      <c r="C594" s="172" t="s">
        <v>719</v>
      </c>
      <c r="D594" s="166" t="s">
        <v>26</v>
      </c>
      <c r="E594" s="166" t="s">
        <v>720</v>
      </c>
      <c r="F594" s="173" t="s">
        <v>1086</v>
      </c>
      <c r="G594" s="173" t="s">
        <v>1086</v>
      </c>
      <c r="H594" s="173" t="s">
        <v>1086</v>
      </c>
      <c r="I594" s="173" t="s">
        <v>1086</v>
      </c>
      <c r="J594" s="168">
        <v>0.9</v>
      </c>
      <c r="K594" s="169" t="str">
        <f>IFERROR(SUMIFS(#REF!,#REF!,$I594,#REF!,$R$2)/SUMIFS(#REF!,#REF!,$I594,#REF!,$R$2),"-")</f>
        <v>-</v>
      </c>
      <c r="L594" s="169" t="str">
        <f>IFERROR(SUMIFS(#REF!,#REF!,$I594,#REF!,$R$7)/SUMIFS(#REF!,#REF!,$I594,#REF!,$R$7),"-")</f>
        <v>-</v>
      </c>
      <c r="M594" s="170" t="str">
        <f>IFERROR(SUMIFS(#REF!,#REF!,$I594,#REF!,$R$3)/SUMIFS(#REF!,#REF!,$I594,#REF!,$R$3),"-")</f>
        <v>-</v>
      </c>
      <c r="N594" s="170" t="str">
        <f>IFERROR(SUMIFS(#REF!,#REF!,$I594,#REF!,"&lt;="&amp;$R$2,#REF!,"&gt;="&amp;$S$2)/SUMIFS(#REF!,#REF!,$I594,#REF!,"&lt;="&amp;$R$2,#REF!,"&gt;="&amp;$S$2),"-")</f>
        <v>-</v>
      </c>
      <c r="O594" s="142"/>
      <c r="P594" s="140"/>
    </row>
    <row r="595" spans="1:16">
      <c r="A595" s="138"/>
      <c r="B595" s="142"/>
      <c r="C595" s="172" t="s">
        <v>719</v>
      </c>
      <c r="D595" s="166" t="s">
        <v>26</v>
      </c>
      <c r="E595" s="166" t="s">
        <v>720</v>
      </c>
      <c r="F595" s="173" t="s">
        <v>1088</v>
      </c>
      <c r="G595" s="173" t="s">
        <v>1088</v>
      </c>
      <c r="H595" s="173" t="s">
        <v>1088</v>
      </c>
      <c r="I595" s="173" t="s">
        <v>1088</v>
      </c>
      <c r="J595" s="168">
        <v>0.9</v>
      </c>
      <c r="K595" s="169" t="str">
        <f>IFERROR(SUMIFS(#REF!,#REF!,$I595,#REF!,$R$2)/SUMIFS(#REF!,#REF!,$I595,#REF!,$R$2),"-")</f>
        <v>-</v>
      </c>
      <c r="L595" s="169" t="str">
        <f>IFERROR(SUMIFS(#REF!,#REF!,$I595,#REF!,$R$7)/SUMIFS(#REF!,#REF!,$I595,#REF!,$R$7),"-")</f>
        <v>-</v>
      </c>
      <c r="M595" s="170" t="str">
        <f>IFERROR(SUMIFS(#REF!,#REF!,$I595,#REF!,$R$3)/SUMIFS(#REF!,#REF!,$I595,#REF!,$R$3),"-")</f>
        <v>-</v>
      </c>
      <c r="N595" s="170" t="str">
        <f>IFERROR(SUMIFS(#REF!,#REF!,$I595,#REF!,"&lt;="&amp;$R$2,#REF!,"&gt;="&amp;$S$2)/SUMIFS(#REF!,#REF!,$I595,#REF!,"&lt;="&amp;$R$2,#REF!,"&gt;="&amp;$S$2),"-")</f>
        <v>-</v>
      </c>
      <c r="O595" s="142"/>
      <c r="P595" s="140"/>
    </row>
    <row r="596" spans="1:16">
      <c r="A596" s="138"/>
      <c r="B596" s="142"/>
      <c r="C596" s="172" t="s">
        <v>719</v>
      </c>
      <c r="D596" s="166" t="s">
        <v>26</v>
      </c>
      <c r="E596" s="166" t="s">
        <v>720</v>
      </c>
      <c r="F596" s="173" t="s">
        <v>1090</v>
      </c>
      <c r="G596" s="173" t="s">
        <v>1090</v>
      </c>
      <c r="H596" s="173" t="s">
        <v>1090</v>
      </c>
      <c r="I596" s="173" t="s">
        <v>1090</v>
      </c>
      <c r="J596" s="168">
        <v>0.9</v>
      </c>
      <c r="K596" s="169" t="str">
        <f>IFERROR(SUMIFS(#REF!,#REF!,$I596,#REF!,$R$2)/SUMIFS(#REF!,#REF!,$I596,#REF!,$R$2),"-")</f>
        <v>-</v>
      </c>
      <c r="L596" s="169" t="str">
        <f>IFERROR(SUMIFS(#REF!,#REF!,$I596,#REF!,$R$7)/SUMIFS(#REF!,#REF!,$I596,#REF!,$R$7),"-")</f>
        <v>-</v>
      </c>
      <c r="M596" s="170" t="str">
        <f>IFERROR(SUMIFS(#REF!,#REF!,$I596,#REF!,$R$3)/SUMIFS(#REF!,#REF!,$I596,#REF!,$R$3),"-")</f>
        <v>-</v>
      </c>
      <c r="N596" s="170" t="str">
        <f>IFERROR(SUMIFS(#REF!,#REF!,$I596,#REF!,"&lt;="&amp;$R$2,#REF!,"&gt;="&amp;$S$2)/SUMIFS(#REF!,#REF!,$I596,#REF!,"&lt;="&amp;$R$2,#REF!,"&gt;="&amp;$S$2),"-")</f>
        <v>-</v>
      </c>
      <c r="O596" s="142"/>
      <c r="P596" s="140"/>
    </row>
    <row r="597" spans="1:16">
      <c r="A597" s="138"/>
      <c r="B597" s="142"/>
      <c r="C597" s="172" t="s">
        <v>719</v>
      </c>
      <c r="D597" s="166" t="s">
        <v>26</v>
      </c>
      <c r="E597" s="166" t="s">
        <v>720</v>
      </c>
      <c r="F597" s="173" t="s">
        <v>1091</v>
      </c>
      <c r="G597" s="173" t="s">
        <v>1091</v>
      </c>
      <c r="H597" s="173" t="s">
        <v>1091</v>
      </c>
      <c r="I597" s="173" t="s">
        <v>1091</v>
      </c>
      <c r="J597" s="168">
        <v>0.9</v>
      </c>
      <c r="K597" s="169" t="str">
        <f>IFERROR(SUMIFS(#REF!,#REF!,$I597,#REF!,$R$2)/SUMIFS(#REF!,#REF!,$I597,#REF!,$R$2),"-")</f>
        <v>-</v>
      </c>
      <c r="L597" s="169" t="str">
        <f>IFERROR(SUMIFS(#REF!,#REF!,$I597,#REF!,$R$7)/SUMIFS(#REF!,#REF!,$I597,#REF!,$R$7),"-")</f>
        <v>-</v>
      </c>
      <c r="M597" s="170" t="str">
        <f>IFERROR(SUMIFS(#REF!,#REF!,$I597,#REF!,$R$3)/SUMIFS(#REF!,#REF!,$I597,#REF!,$R$3),"-")</f>
        <v>-</v>
      </c>
      <c r="N597" s="170" t="str">
        <f>IFERROR(SUMIFS(#REF!,#REF!,$I597,#REF!,"&lt;="&amp;$R$2,#REF!,"&gt;="&amp;$S$2)/SUMIFS(#REF!,#REF!,$I597,#REF!,"&lt;="&amp;$R$2,#REF!,"&gt;="&amp;$S$2),"-")</f>
        <v>-</v>
      </c>
      <c r="O597" s="142"/>
      <c r="P597" s="140"/>
    </row>
    <row r="598" spans="1:16">
      <c r="A598" s="138"/>
      <c r="B598" s="142"/>
      <c r="C598" s="172" t="s">
        <v>719</v>
      </c>
      <c r="D598" s="166" t="s">
        <v>26</v>
      </c>
      <c r="E598" s="166" t="s">
        <v>720</v>
      </c>
      <c r="F598" s="173" t="s">
        <v>1093</v>
      </c>
      <c r="G598" s="173" t="s">
        <v>1093</v>
      </c>
      <c r="H598" s="173" t="s">
        <v>1093</v>
      </c>
      <c r="I598" s="173" t="s">
        <v>1093</v>
      </c>
      <c r="J598" s="168">
        <v>0.9</v>
      </c>
      <c r="K598" s="169" t="str">
        <f>IFERROR(SUMIFS(#REF!,#REF!,$I598,#REF!,$R$2)/SUMIFS(#REF!,#REF!,$I598,#REF!,$R$2),"-")</f>
        <v>-</v>
      </c>
      <c r="L598" s="169" t="str">
        <f>IFERROR(SUMIFS(#REF!,#REF!,$I598,#REF!,$R$7)/SUMIFS(#REF!,#REF!,$I598,#REF!,$R$7),"-")</f>
        <v>-</v>
      </c>
      <c r="M598" s="170" t="str">
        <f>IFERROR(SUMIFS(#REF!,#REF!,$I598,#REF!,$R$3)/SUMIFS(#REF!,#REF!,$I598,#REF!,$R$3),"-")</f>
        <v>-</v>
      </c>
      <c r="N598" s="170" t="str">
        <f>IFERROR(SUMIFS(#REF!,#REF!,$I598,#REF!,"&lt;="&amp;$R$2,#REF!,"&gt;="&amp;$S$2)/SUMIFS(#REF!,#REF!,$I598,#REF!,"&lt;="&amp;$R$2,#REF!,"&gt;="&amp;$S$2),"-")</f>
        <v>-</v>
      </c>
      <c r="O598" s="142"/>
      <c r="P598" s="140"/>
    </row>
    <row r="599" spans="1:16">
      <c r="A599" s="138"/>
      <c r="B599" s="142"/>
      <c r="C599" s="172" t="s">
        <v>719</v>
      </c>
      <c r="D599" s="166" t="s">
        <v>26</v>
      </c>
      <c r="E599" s="166" t="s">
        <v>720</v>
      </c>
      <c r="F599" s="173" t="s">
        <v>1095</v>
      </c>
      <c r="G599" s="173" t="s">
        <v>1095</v>
      </c>
      <c r="H599" s="173" t="s">
        <v>1095</v>
      </c>
      <c r="I599" s="173" t="s">
        <v>1095</v>
      </c>
      <c r="J599" s="168">
        <v>0.9</v>
      </c>
      <c r="K599" s="169" t="str">
        <f>IFERROR(SUMIFS(#REF!,#REF!,$I599,#REF!,$R$2)/SUMIFS(#REF!,#REF!,$I599,#REF!,$R$2),"-")</f>
        <v>-</v>
      </c>
      <c r="L599" s="169" t="str">
        <f>IFERROR(SUMIFS(#REF!,#REF!,$I599,#REF!,$R$7)/SUMIFS(#REF!,#REF!,$I599,#REF!,$R$7),"-")</f>
        <v>-</v>
      </c>
      <c r="M599" s="170" t="str">
        <f>IFERROR(SUMIFS(#REF!,#REF!,$I599,#REF!,$R$3)/SUMIFS(#REF!,#REF!,$I599,#REF!,$R$3),"-")</f>
        <v>-</v>
      </c>
      <c r="N599" s="170" t="str">
        <f>IFERROR(SUMIFS(#REF!,#REF!,$I599,#REF!,"&lt;="&amp;$R$2,#REF!,"&gt;="&amp;$S$2)/SUMIFS(#REF!,#REF!,$I599,#REF!,"&lt;="&amp;$R$2,#REF!,"&gt;="&amp;$S$2),"-")</f>
        <v>-</v>
      </c>
      <c r="O599" s="142"/>
      <c r="P599" s="140"/>
    </row>
    <row r="600" spans="1:16">
      <c r="A600" s="138"/>
      <c r="B600" s="142"/>
      <c r="C600" s="172" t="s">
        <v>719</v>
      </c>
      <c r="D600" s="166" t="s">
        <v>26</v>
      </c>
      <c r="E600" s="166" t="s">
        <v>720</v>
      </c>
      <c r="F600" s="173" t="s">
        <v>1097</v>
      </c>
      <c r="G600" s="173" t="s">
        <v>1097</v>
      </c>
      <c r="H600" s="173" t="s">
        <v>1097</v>
      </c>
      <c r="I600" s="173" t="s">
        <v>1097</v>
      </c>
      <c r="J600" s="168">
        <v>0.9</v>
      </c>
      <c r="K600" s="169" t="str">
        <f>IFERROR(SUMIFS(#REF!,#REF!,$I600,#REF!,$R$2)/SUMIFS(#REF!,#REF!,$I600,#REF!,$R$2),"-")</f>
        <v>-</v>
      </c>
      <c r="L600" s="169" t="str">
        <f>IFERROR(SUMIFS(#REF!,#REF!,$I600,#REF!,$R$7)/SUMIFS(#REF!,#REF!,$I600,#REF!,$R$7),"-")</f>
        <v>-</v>
      </c>
      <c r="M600" s="170" t="str">
        <f>IFERROR(SUMIFS(#REF!,#REF!,$I600,#REF!,$R$3)/SUMIFS(#REF!,#REF!,$I600,#REF!,$R$3),"-")</f>
        <v>-</v>
      </c>
      <c r="N600" s="170" t="str">
        <f>IFERROR(SUMIFS(#REF!,#REF!,$I600,#REF!,"&lt;="&amp;$R$2,#REF!,"&gt;="&amp;$S$2)/SUMIFS(#REF!,#REF!,$I600,#REF!,"&lt;="&amp;$R$2,#REF!,"&gt;="&amp;$S$2),"-")</f>
        <v>-</v>
      </c>
      <c r="O600" s="142"/>
      <c r="P600" s="140"/>
    </row>
    <row r="601" spans="1:16">
      <c r="A601" s="138"/>
      <c r="B601" s="142"/>
      <c r="C601" s="172" t="s">
        <v>719</v>
      </c>
      <c r="D601" s="166" t="s">
        <v>26</v>
      </c>
      <c r="E601" s="166" t="s">
        <v>720</v>
      </c>
      <c r="F601" s="173" t="s">
        <v>1099</v>
      </c>
      <c r="G601" s="173" t="s">
        <v>1099</v>
      </c>
      <c r="H601" s="173" t="s">
        <v>1099</v>
      </c>
      <c r="I601" s="173" t="s">
        <v>1099</v>
      </c>
      <c r="J601" s="168">
        <v>0.9</v>
      </c>
      <c r="K601" s="169" t="str">
        <f>IFERROR(SUMIFS(#REF!,#REF!,$I601,#REF!,$R$2)/SUMIFS(#REF!,#REF!,$I601,#REF!,$R$2),"-")</f>
        <v>-</v>
      </c>
      <c r="L601" s="169" t="str">
        <f>IFERROR(SUMIFS(#REF!,#REF!,$I601,#REF!,$R$7)/SUMIFS(#REF!,#REF!,$I601,#REF!,$R$7),"-")</f>
        <v>-</v>
      </c>
      <c r="M601" s="170" t="str">
        <f>IFERROR(SUMIFS(#REF!,#REF!,$I601,#REF!,$R$3)/SUMIFS(#REF!,#REF!,$I601,#REF!,$R$3),"-")</f>
        <v>-</v>
      </c>
      <c r="N601" s="170" t="str">
        <f>IFERROR(SUMIFS(#REF!,#REF!,$I601,#REF!,"&lt;="&amp;$R$2,#REF!,"&gt;="&amp;$S$2)/SUMIFS(#REF!,#REF!,$I601,#REF!,"&lt;="&amp;$R$2,#REF!,"&gt;="&amp;$S$2),"-")</f>
        <v>-</v>
      </c>
      <c r="O601" s="142"/>
      <c r="P601" s="140"/>
    </row>
    <row r="602" spans="1:16">
      <c r="A602" s="138"/>
      <c r="B602" s="142"/>
      <c r="C602" s="172" t="s">
        <v>719</v>
      </c>
      <c r="D602" s="166" t="s">
        <v>26</v>
      </c>
      <c r="E602" s="166" t="s">
        <v>720</v>
      </c>
      <c r="F602" s="173" t="s">
        <v>1101</v>
      </c>
      <c r="G602" s="173" t="s">
        <v>1101</v>
      </c>
      <c r="H602" s="173" t="s">
        <v>1101</v>
      </c>
      <c r="I602" s="173" t="s">
        <v>1101</v>
      </c>
      <c r="J602" s="168">
        <v>0.9</v>
      </c>
      <c r="K602" s="169" t="str">
        <f>IFERROR(SUMIFS(#REF!,#REF!,$I602,#REF!,$R$2)/SUMIFS(#REF!,#REF!,$I602,#REF!,$R$2),"-")</f>
        <v>-</v>
      </c>
      <c r="L602" s="169" t="str">
        <f>IFERROR(SUMIFS(#REF!,#REF!,$I602,#REF!,$R$7)/SUMIFS(#REF!,#REF!,$I602,#REF!,$R$7),"-")</f>
        <v>-</v>
      </c>
      <c r="M602" s="170" t="str">
        <f>IFERROR(SUMIFS(#REF!,#REF!,$I602,#REF!,$R$3)/SUMIFS(#REF!,#REF!,$I602,#REF!,$R$3),"-")</f>
        <v>-</v>
      </c>
      <c r="N602" s="170" t="str">
        <f>IFERROR(SUMIFS(#REF!,#REF!,$I602,#REF!,"&lt;="&amp;$R$2,#REF!,"&gt;="&amp;$S$2)/SUMIFS(#REF!,#REF!,$I602,#REF!,"&lt;="&amp;$R$2,#REF!,"&gt;="&amp;$S$2),"-")</f>
        <v>-</v>
      </c>
      <c r="O602" s="142"/>
      <c r="P602" s="140"/>
    </row>
    <row r="603" spans="1:16">
      <c r="A603" s="138"/>
      <c r="B603" s="142"/>
      <c r="C603" s="172" t="s">
        <v>719</v>
      </c>
      <c r="D603" s="166" t="s">
        <v>26</v>
      </c>
      <c r="E603" s="166" t="s">
        <v>720</v>
      </c>
      <c r="F603" s="173" t="s">
        <v>1103</v>
      </c>
      <c r="G603" s="173" t="s">
        <v>1103</v>
      </c>
      <c r="H603" s="173" t="s">
        <v>1103</v>
      </c>
      <c r="I603" s="173" t="s">
        <v>1103</v>
      </c>
      <c r="J603" s="168">
        <v>0.9</v>
      </c>
      <c r="K603" s="169" t="str">
        <f>IFERROR(SUMIFS(#REF!,#REF!,$I603,#REF!,$R$2)/SUMIFS(#REF!,#REF!,$I603,#REF!,$R$2),"-")</f>
        <v>-</v>
      </c>
      <c r="L603" s="169" t="str">
        <f>IFERROR(SUMIFS(#REF!,#REF!,$I603,#REF!,$R$7)/SUMIFS(#REF!,#REF!,$I603,#REF!,$R$7),"-")</f>
        <v>-</v>
      </c>
      <c r="M603" s="170" t="str">
        <f>IFERROR(SUMIFS(#REF!,#REF!,$I603,#REF!,$R$3)/SUMIFS(#REF!,#REF!,$I603,#REF!,$R$3),"-")</f>
        <v>-</v>
      </c>
      <c r="N603" s="170" t="str">
        <f>IFERROR(SUMIFS(#REF!,#REF!,$I603,#REF!,"&lt;="&amp;$R$2,#REF!,"&gt;="&amp;$S$2)/SUMIFS(#REF!,#REF!,$I603,#REF!,"&lt;="&amp;$R$2,#REF!,"&gt;="&amp;$S$2),"-")</f>
        <v>-</v>
      </c>
      <c r="O603" s="142"/>
      <c r="P603" s="140"/>
    </row>
    <row r="604" spans="1:16">
      <c r="A604" s="138"/>
      <c r="B604" s="142"/>
      <c r="C604" s="172" t="s">
        <v>719</v>
      </c>
      <c r="D604" s="166" t="s">
        <v>26</v>
      </c>
      <c r="E604" s="166" t="s">
        <v>720</v>
      </c>
      <c r="F604" s="173" t="s">
        <v>1105</v>
      </c>
      <c r="G604" s="173" t="s">
        <v>1105</v>
      </c>
      <c r="H604" s="173" t="s">
        <v>1105</v>
      </c>
      <c r="I604" s="173" t="s">
        <v>1105</v>
      </c>
      <c r="J604" s="168">
        <v>0.9</v>
      </c>
      <c r="K604" s="169" t="str">
        <f>IFERROR(SUMIFS(#REF!,#REF!,$I604,#REF!,$R$2)/SUMIFS(#REF!,#REF!,$I604,#REF!,$R$2),"-")</f>
        <v>-</v>
      </c>
      <c r="L604" s="169" t="str">
        <f>IFERROR(SUMIFS(#REF!,#REF!,$I604,#REF!,$R$7)/SUMIFS(#REF!,#REF!,$I604,#REF!,$R$7),"-")</f>
        <v>-</v>
      </c>
      <c r="M604" s="170" t="str">
        <f>IFERROR(SUMIFS(#REF!,#REF!,$I604,#REF!,$R$3)/SUMIFS(#REF!,#REF!,$I604,#REF!,$R$3),"-")</f>
        <v>-</v>
      </c>
      <c r="N604" s="170" t="str">
        <f>IFERROR(SUMIFS(#REF!,#REF!,$I604,#REF!,"&lt;="&amp;$R$2,#REF!,"&gt;="&amp;$S$2)/SUMIFS(#REF!,#REF!,$I604,#REF!,"&lt;="&amp;$R$2,#REF!,"&gt;="&amp;$S$2),"-")</f>
        <v>-</v>
      </c>
      <c r="O604" s="142"/>
      <c r="P604" s="140"/>
    </row>
    <row r="605" spans="1:16">
      <c r="A605" s="138"/>
      <c r="B605" s="142"/>
      <c r="C605" s="172" t="s">
        <v>719</v>
      </c>
      <c r="D605" s="166" t="s">
        <v>26</v>
      </c>
      <c r="E605" s="166" t="s">
        <v>720</v>
      </c>
      <c r="F605" s="173" t="s">
        <v>1107</v>
      </c>
      <c r="G605" s="173" t="s">
        <v>1107</v>
      </c>
      <c r="H605" s="173" t="s">
        <v>1107</v>
      </c>
      <c r="I605" s="173" t="s">
        <v>1107</v>
      </c>
      <c r="J605" s="168">
        <v>0.9</v>
      </c>
      <c r="K605" s="169" t="str">
        <f>IFERROR(SUMIFS(#REF!,#REF!,$I605,#REF!,$R$2)/SUMIFS(#REF!,#REF!,$I605,#REF!,$R$2),"-")</f>
        <v>-</v>
      </c>
      <c r="L605" s="169" t="str">
        <f>IFERROR(SUMIFS(#REF!,#REF!,$I605,#REF!,$R$7)/SUMIFS(#REF!,#REF!,$I605,#REF!,$R$7),"-")</f>
        <v>-</v>
      </c>
      <c r="M605" s="170" t="str">
        <f>IFERROR(SUMIFS(#REF!,#REF!,$I605,#REF!,$R$3)/SUMIFS(#REF!,#REF!,$I605,#REF!,$R$3),"-")</f>
        <v>-</v>
      </c>
      <c r="N605" s="170" t="str">
        <f>IFERROR(SUMIFS(#REF!,#REF!,$I605,#REF!,"&lt;="&amp;$R$2,#REF!,"&gt;="&amp;$S$2)/SUMIFS(#REF!,#REF!,$I605,#REF!,"&lt;="&amp;$R$2,#REF!,"&gt;="&amp;$S$2),"-")</f>
        <v>-</v>
      </c>
      <c r="O605" s="142"/>
      <c r="P605" s="140"/>
    </row>
    <row r="606" spans="1:16">
      <c r="A606" s="138"/>
      <c r="B606" s="142"/>
      <c r="C606" s="172" t="s">
        <v>719</v>
      </c>
      <c r="D606" s="166" t="s">
        <v>26</v>
      </c>
      <c r="E606" s="166" t="s">
        <v>720</v>
      </c>
      <c r="F606" s="173" t="s">
        <v>1109</v>
      </c>
      <c r="G606" s="173" t="s">
        <v>1109</v>
      </c>
      <c r="H606" s="173" t="s">
        <v>1109</v>
      </c>
      <c r="I606" s="173" t="s">
        <v>1109</v>
      </c>
      <c r="J606" s="168">
        <v>0.9</v>
      </c>
      <c r="K606" s="169" t="str">
        <f>IFERROR(SUMIFS(#REF!,#REF!,$I606,#REF!,$R$2)/SUMIFS(#REF!,#REF!,$I606,#REF!,$R$2),"-")</f>
        <v>-</v>
      </c>
      <c r="L606" s="169" t="str">
        <f>IFERROR(SUMIFS(#REF!,#REF!,$I606,#REF!,$R$7)/SUMIFS(#REF!,#REF!,$I606,#REF!,$R$7),"-")</f>
        <v>-</v>
      </c>
      <c r="M606" s="170" t="str">
        <f>IFERROR(SUMIFS(#REF!,#REF!,$I606,#REF!,$R$3)/SUMIFS(#REF!,#REF!,$I606,#REF!,$R$3),"-")</f>
        <v>-</v>
      </c>
      <c r="N606" s="170" t="str">
        <f>IFERROR(SUMIFS(#REF!,#REF!,$I606,#REF!,"&lt;="&amp;$R$2,#REF!,"&gt;="&amp;$S$2)/SUMIFS(#REF!,#REF!,$I606,#REF!,"&lt;="&amp;$R$2,#REF!,"&gt;="&amp;$S$2),"-")</f>
        <v>-</v>
      </c>
      <c r="O606" s="142"/>
      <c r="P606" s="140"/>
    </row>
    <row r="607" spans="1:16">
      <c r="A607" s="138"/>
      <c r="B607" s="142"/>
      <c r="C607" s="172" t="s">
        <v>719</v>
      </c>
      <c r="D607" s="166" t="s">
        <v>26</v>
      </c>
      <c r="E607" s="166" t="s">
        <v>720</v>
      </c>
      <c r="F607" s="173" t="s">
        <v>1110</v>
      </c>
      <c r="G607" s="173" t="s">
        <v>1110</v>
      </c>
      <c r="H607" s="173" t="s">
        <v>1110</v>
      </c>
      <c r="I607" s="173" t="s">
        <v>1110</v>
      </c>
      <c r="J607" s="168">
        <v>0.9</v>
      </c>
      <c r="K607" s="169" t="str">
        <f>IFERROR(SUMIFS(#REF!,#REF!,$I607,#REF!,$R$2)/SUMIFS(#REF!,#REF!,$I607,#REF!,$R$2),"-")</f>
        <v>-</v>
      </c>
      <c r="L607" s="169" t="str">
        <f>IFERROR(SUMIFS(#REF!,#REF!,$I607,#REF!,$R$7)/SUMIFS(#REF!,#REF!,$I607,#REF!,$R$7),"-")</f>
        <v>-</v>
      </c>
      <c r="M607" s="170" t="str">
        <f>IFERROR(SUMIFS(#REF!,#REF!,$I607,#REF!,$R$3)/SUMIFS(#REF!,#REF!,$I607,#REF!,$R$3),"-")</f>
        <v>-</v>
      </c>
      <c r="N607" s="170" t="str">
        <f>IFERROR(SUMIFS(#REF!,#REF!,$I607,#REF!,"&lt;="&amp;$R$2,#REF!,"&gt;="&amp;$S$2)/SUMIFS(#REF!,#REF!,$I607,#REF!,"&lt;="&amp;$R$2,#REF!,"&gt;="&amp;$S$2),"-")</f>
        <v>-</v>
      </c>
      <c r="O607" s="142"/>
      <c r="P607" s="140"/>
    </row>
    <row r="608" spans="1:16">
      <c r="A608" s="138"/>
      <c r="B608" s="142"/>
      <c r="C608" s="172" t="s">
        <v>719</v>
      </c>
      <c r="D608" s="166" t="s">
        <v>26</v>
      </c>
      <c r="E608" s="166" t="s">
        <v>720</v>
      </c>
      <c r="F608" s="173" t="s">
        <v>1111</v>
      </c>
      <c r="G608" s="173" t="s">
        <v>1111</v>
      </c>
      <c r="H608" s="173" t="s">
        <v>1111</v>
      </c>
      <c r="I608" s="173" t="s">
        <v>1111</v>
      </c>
      <c r="J608" s="168">
        <v>0.9</v>
      </c>
      <c r="K608" s="169" t="str">
        <f>IFERROR(SUMIFS(#REF!,#REF!,$I608,#REF!,$R$2)/SUMIFS(#REF!,#REF!,$I608,#REF!,$R$2),"-")</f>
        <v>-</v>
      </c>
      <c r="L608" s="169" t="str">
        <f>IFERROR(SUMIFS(#REF!,#REF!,$I608,#REF!,$R$7)/SUMIFS(#REF!,#REF!,$I608,#REF!,$R$7),"-")</f>
        <v>-</v>
      </c>
      <c r="M608" s="170" t="str">
        <f>IFERROR(SUMIFS(#REF!,#REF!,$I608,#REF!,$R$3)/SUMIFS(#REF!,#REF!,$I608,#REF!,$R$3),"-")</f>
        <v>-</v>
      </c>
      <c r="N608" s="170" t="str">
        <f>IFERROR(SUMIFS(#REF!,#REF!,$I608,#REF!,"&lt;="&amp;$R$2,#REF!,"&gt;="&amp;$S$2)/SUMIFS(#REF!,#REF!,$I608,#REF!,"&lt;="&amp;$R$2,#REF!,"&gt;="&amp;$S$2),"-")</f>
        <v>-</v>
      </c>
      <c r="O608" s="142"/>
      <c r="P608" s="140"/>
    </row>
    <row r="609" spans="1:16">
      <c r="A609" s="138"/>
      <c r="B609" s="142"/>
      <c r="C609" s="172" t="s">
        <v>719</v>
      </c>
      <c r="D609" s="166" t="s">
        <v>26</v>
      </c>
      <c r="E609" s="166" t="s">
        <v>720</v>
      </c>
      <c r="F609" s="173" t="s">
        <v>1113</v>
      </c>
      <c r="G609" s="173" t="s">
        <v>1113</v>
      </c>
      <c r="H609" s="173" t="s">
        <v>1113</v>
      </c>
      <c r="I609" s="173" t="s">
        <v>1113</v>
      </c>
      <c r="J609" s="168">
        <v>0.9</v>
      </c>
      <c r="K609" s="169" t="str">
        <f>IFERROR(SUMIFS(#REF!,#REF!,$I609,#REF!,$R$2)/SUMIFS(#REF!,#REF!,$I609,#REF!,$R$2),"-")</f>
        <v>-</v>
      </c>
      <c r="L609" s="169" t="str">
        <f>IFERROR(SUMIFS(#REF!,#REF!,$I609,#REF!,$R$7)/SUMIFS(#REF!,#REF!,$I609,#REF!,$R$7),"-")</f>
        <v>-</v>
      </c>
      <c r="M609" s="170" t="str">
        <f>IFERROR(SUMIFS(#REF!,#REF!,$I609,#REF!,$R$3)/SUMIFS(#REF!,#REF!,$I609,#REF!,$R$3),"-")</f>
        <v>-</v>
      </c>
      <c r="N609" s="170" t="str">
        <f>IFERROR(SUMIFS(#REF!,#REF!,$I609,#REF!,"&lt;="&amp;$R$2,#REF!,"&gt;="&amp;$S$2)/SUMIFS(#REF!,#REF!,$I609,#REF!,"&lt;="&amp;$R$2,#REF!,"&gt;="&amp;$S$2),"-")</f>
        <v>-</v>
      </c>
      <c r="O609" s="142"/>
      <c r="P609" s="140"/>
    </row>
    <row r="610" spans="1:16">
      <c r="A610" s="138"/>
      <c r="B610" s="142"/>
      <c r="C610" s="172" t="s">
        <v>719</v>
      </c>
      <c r="D610" s="166" t="s">
        <v>26</v>
      </c>
      <c r="E610" s="166" t="s">
        <v>720</v>
      </c>
      <c r="F610" s="173" t="s">
        <v>1114</v>
      </c>
      <c r="G610" s="173" t="s">
        <v>1114</v>
      </c>
      <c r="H610" s="173" t="s">
        <v>1114</v>
      </c>
      <c r="I610" s="173" t="s">
        <v>1114</v>
      </c>
      <c r="J610" s="168">
        <v>0.9</v>
      </c>
      <c r="K610" s="169" t="str">
        <f>IFERROR(SUMIFS(#REF!,#REF!,$I610,#REF!,$R$2)/SUMIFS(#REF!,#REF!,$I610,#REF!,$R$2),"-")</f>
        <v>-</v>
      </c>
      <c r="L610" s="169" t="str">
        <f>IFERROR(SUMIFS(#REF!,#REF!,$I610,#REF!,$R$7)/SUMIFS(#REF!,#REF!,$I610,#REF!,$R$7),"-")</f>
        <v>-</v>
      </c>
      <c r="M610" s="170" t="str">
        <f>IFERROR(SUMIFS(#REF!,#REF!,$I610,#REF!,$R$3)/SUMIFS(#REF!,#REF!,$I610,#REF!,$R$3),"-")</f>
        <v>-</v>
      </c>
      <c r="N610" s="170" t="str">
        <f>IFERROR(SUMIFS(#REF!,#REF!,$I610,#REF!,"&lt;="&amp;$R$2,#REF!,"&gt;="&amp;$S$2)/SUMIFS(#REF!,#REF!,$I610,#REF!,"&lt;="&amp;$R$2,#REF!,"&gt;="&amp;$S$2),"-")</f>
        <v>-</v>
      </c>
      <c r="O610" s="142"/>
      <c r="P610" s="140"/>
    </row>
    <row r="611" spans="1:16">
      <c r="A611" s="138"/>
      <c r="B611" s="142"/>
      <c r="C611" s="172" t="s">
        <v>719</v>
      </c>
      <c r="D611" s="166" t="s">
        <v>26</v>
      </c>
      <c r="E611" s="166" t="s">
        <v>720</v>
      </c>
      <c r="F611" s="173" t="s">
        <v>1116</v>
      </c>
      <c r="G611" s="173" t="s">
        <v>1116</v>
      </c>
      <c r="H611" s="173" t="s">
        <v>1116</v>
      </c>
      <c r="I611" s="173" t="s">
        <v>1116</v>
      </c>
      <c r="J611" s="168">
        <v>0.9</v>
      </c>
      <c r="K611" s="169" t="str">
        <f>IFERROR(SUMIFS(#REF!,#REF!,$I611,#REF!,$R$2)/SUMIFS(#REF!,#REF!,$I611,#REF!,$R$2),"-")</f>
        <v>-</v>
      </c>
      <c r="L611" s="169" t="str">
        <f>IFERROR(SUMIFS(#REF!,#REF!,$I611,#REF!,$R$7)/SUMIFS(#REF!,#REF!,$I611,#REF!,$R$7),"-")</f>
        <v>-</v>
      </c>
      <c r="M611" s="170" t="str">
        <f>IFERROR(SUMIFS(#REF!,#REF!,$I611,#REF!,$R$3)/SUMIFS(#REF!,#REF!,$I611,#REF!,$R$3),"-")</f>
        <v>-</v>
      </c>
      <c r="N611" s="170" t="str">
        <f>IFERROR(SUMIFS(#REF!,#REF!,$I611,#REF!,"&lt;="&amp;$R$2,#REF!,"&gt;="&amp;$S$2)/SUMIFS(#REF!,#REF!,$I611,#REF!,"&lt;="&amp;$R$2,#REF!,"&gt;="&amp;$S$2),"-")</f>
        <v>-</v>
      </c>
      <c r="O611" s="142"/>
      <c r="P611" s="140"/>
    </row>
    <row r="612" spans="1:16">
      <c r="A612" s="138"/>
      <c r="B612" s="142"/>
      <c r="C612" s="172" t="s">
        <v>719</v>
      </c>
      <c r="D612" s="166" t="s">
        <v>26</v>
      </c>
      <c r="E612" s="166" t="s">
        <v>720</v>
      </c>
      <c r="F612" s="173" t="s">
        <v>1117</v>
      </c>
      <c r="G612" s="173" t="s">
        <v>1117</v>
      </c>
      <c r="H612" s="173" t="s">
        <v>1117</v>
      </c>
      <c r="I612" s="173" t="s">
        <v>1117</v>
      </c>
      <c r="J612" s="168">
        <v>0.9</v>
      </c>
      <c r="K612" s="169" t="str">
        <f>IFERROR(SUMIFS(#REF!,#REF!,$I612,#REF!,$R$2)/SUMIFS(#REF!,#REF!,$I612,#REF!,$R$2),"-")</f>
        <v>-</v>
      </c>
      <c r="L612" s="169" t="str">
        <f>IFERROR(SUMIFS(#REF!,#REF!,$I612,#REF!,$R$7)/SUMIFS(#REF!,#REF!,$I612,#REF!,$R$7),"-")</f>
        <v>-</v>
      </c>
      <c r="M612" s="170" t="str">
        <f>IFERROR(SUMIFS(#REF!,#REF!,$I612,#REF!,$R$3)/SUMIFS(#REF!,#REF!,$I612,#REF!,$R$3),"-")</f>
        <v>-</v>
      </c>
      <c r="N612" s="170" t="str">
        <f>IFERROR(SUMIFS(#REF!,#REF!,$I612,#REF!,"&lt;="&amp;$R$2,#REF!,"&gt;="&amp;$S$2)/SUMIFS(#REF!,#REF!,$I612,#REF!,"&lt;="&amp;$R$2,#REF!,"&gt;="&amp;$S$2),"-")</f>
        <v>-</v>
      </c>
      <c r="O612" s="142"/>
      <c r="P612" s="140"/>
    </row>
    <row r="613" spans="1:16">
      <c r="A613" s="138"/>
      <c r="B613" s="142"/>
      <c r="C613" s="172" t="s">
        <v>719</v>
      </c>
      <c r="D613" s="166" t="s">
        <v>26</v>
      </c>
      <c r="E613" s="166" t="s">
        <v>720</v>
      </c>
      <c r="F613" s="173" t="s">
        <v>1119</v>
      </c>
      <c r="G613" s="173" t="s">
        <v>1119</v>
      </c>
      <c r="H613" s="173" t="s">
        <v>1119</v>
      </c>
      <c r="I613" s="173" t="s">
        <v>1119</v>
      </c>
      <c r="J613" s="168">
        <v>0.9</v>
      </c>
      <c r="K613" s="169" t="str">
        <f>IFERROR(SUMIFS(#REF!,#REF!,$I613,#REF!,$R$2)/SUMIFS(#REF!,#REF!,$I613,#REF!,$R$2),"-")</f>
        <v>-</v>
      </c>
      <c r="L613" s="169" t="str">
        <f>IFERROR(SUMIFS(#REF!,#REF!,$I613,#REF!,$R$7)/SUMIFS(#REF!,#REF!,$I613,#REF!,$R$7),"-")</f>
        <v>-</v>
      </c>
      <c r="M613" s="170" t="str">
        <f>IFERROR(SUMIFS(#REF!,#REF!,$I613,#REF!,$R$3)/SUMIFS(#REF!,#REF!,$I613,#REF!,$R$3),"-")</f>
        <v>-</v>
      </c>
      <c r="N613" s="170" t="str">
        <f>IFERROR(SUMIFS(#REF!,#REF!,$I613,#REF!,"&lt;="&amp;$R$2,#REF!,"&gt;="&amp;$S$2)/SUMIFS(#REF!,#REF!,$I613,#REF!,"&lt;="&amp;$R$2,#REF!,"&gt;="&amp;$S$2),"-")</f>
        <v>-</v>
      </c>
      <c r="O613" s="142"/>
      <c r="P613" s="140"/>
    </row>
    <row r="614" spans="1:16">
      <c r="A614" s="138"/>
      <c r="B614" s="142"/>
      <c r="C614" s="172" t="s">
        <v>719</v>
      </c>
      <c r="D614" s="166" t="s">
        <v>26</v>
      </c>
      <c r="E614" s="166" t="s">
        <v>720</v>
      </c>
      <c r="F614" s="173" t="s">
        <v>1121</v>
      </c>
      <c r="G614" s="173" t="s">
        <v>1121</v>
      </c>
      <c r="H614" s="173" t="s">
        <v>1121</v>
      </c>
      <c r="I614" s="173" t="s">
        <v>1121</v>
      </c>
      <c r="J614" s="168">
        <v>0.9</v>
      </c>
      <c r="K614" s="169" t="str">
        <f>IFERROR(SUMIFS(#REF!,#REF!,$I614,#REF!,$R$2)/SUMIFS(#REF!,#REF!,$I614,#REF!,$R$2),"-")</f>
        <v>-</v>
      </c>
      <c r="L614" s="169" t="str">
        <f>IFERROR(SUMIFS(#REF!,#REF!,$I614,#REF!,$R$7)/SUMIFS(#REF!,#REF!,$I614,#REF!,$R$7),"-")</f>
        <v>-</v>
      </c>
      <c r="M614" s="170" t="str">
        <f>IFERROR(SUMIFS(#REF!,#REF!,$I614,#REF!,$R$3)/SUMIFS(#REF!,#REF!,$I614,#REF!,$R$3),"-")</f>
        <v>-</v>
      </c>
      <c r="N614" s="170" t="str">
        <f>IFERROR(SUMIFS(#REF!,#REF!,$I614,#REF!,"&lt;="&amp;$R$2,#REF!,"&gt;="&amp;$S$2)/SUMIFS(#REF!,#REF!,$I614,#REF!,"&lt;="&amp;$R$2,#REF!,"&gt;="&amp;$S$2),"-")</f>
        <v>-</v>
      </c>
      <c r="O614" s="142"/>
      <c r="P614" s="140"/>
    </row>
    <row r="615" spans="1:16">
      <c r="A615" s="138"/>
      <c r="B615" s="142"/>
      <c r="C615" s="172" t="s">
        <v>719</v>
      </c>
      <c r="D615" s="166" t="s">
        <v>26</v>
      </c>
      <c r="E615" s="166" t="s">
        <v>720</v>
      </c>
      <c r="F615" s="173" t="s">
        <v>1122</v>
      </c>
      <c r="G615" s="173" t="s">
        <v>1122</v>
      </c>
      <c r="H615" s="173" t="s">
        <v>1122</v>
      </c>
      <c r="I615" s="173" t="s">
        <v>1122</v>
      </c>
      <c r="J615" s="168">
        <v>0.9</v>
      </c>
      <c r="K615" s="169" t="str">
        <f>IFERROR(SUMIFS(#REF!,#REF!,$I615,#REF!,$R$2)/SUMIFS(#REF!,#REF!,$I615,#REF!,$R$2),"-")</f>
        <v>-</v>
      </c>
      <c r="L615" s="169" t="str">
        <f>IFERROR(SUMIFS(#REF!,#REF!,$I615,#REF!,$R$7)/SUMIFS(#REF!,#REF!,$I615,#REF!,$R$7),"-")</f>
        <v>-</v>
      </c>
      <c r="M615" s="170" t="str">
        <f>IFERROR(SUMIFS(#REF!,#REF!,$I615,#REF!,$R$3)/SUMIFS(#REF!,#REF!,$I615,#REF!,$R$3),"-")</f>
        <v>-</v>
      </c>
      <c r="N615" s="170" t="str">
        <f>IFERROR(SUMIFS(#REF!,#REF!,$I615,#REF!,"&lt;="&amp;$R$2,#REF!,"&gt;="&amp;$S$2)/SUMIFS(#REF!,#REF!,$I615,#REF!,"&lt;="&amp;$R$2,#REF!,"&gt;="&amp;$S$2),"-")</f>
        <v>-</v>
      </c>
      <c r="O615" s="142"/>
      <c r="P615" s="140"/>
    </row>
    <row r="616" spans="1:16">
      <c r="A616" s="138"/>
      <c r="B616" s="142"/>
      <c r="C616" s="172" t="s">
        <v>719</v>
      </c>
      <c r="D616" s="166" t="s">
        <v>26</v>
      </c>
      <c r="E616" s="166" t="s">
        <v>720</v>
      </c>
      <c r="F616" s="173" t="s">
        <v>1123</v>
      </c>
      <c r="G616" s="173" t="s">
        <v>1123</v>
      </c>
      <c r="H616" s="173" t="s">
        <v>1123</v>
      </c>
      <c r="I616" s="173" t="s">
        <v>1123</v>
      </c>
      <c r="J616" s="168">
        <v>0.9</v>
      </c>
      <c r="K616" s="169" t="str">
        <f>IFERROR(SUMIFS(#REF!,#REF!,$I616,#REF!,$R$2)/SUMIFS(#REF!,#REF!,$I616,#REF!,$R$2),"-")</f>
        <v>-</v>
      </c>
      <c r="L616" s="169" t="str">
        <f>IFERROR(SUMIFS(#REF!,#REF!,$I616,#REF!,$R$7)/SUMIFS(#REF!,#REF!,$I616,#REF!,$R$7),"-")</f>
        <v>-</v>
      </c>
      <c r="M616" s="170" t="str">
        <f>IFERROR(SUMIFS(#REF!,#REF!,$I616,#REF!,$R$3)/SUMIFS(#REF!,#REF!,$I616,#REF!,$R$3),"-")</f>
        <v>-</v>
      </c>
      <c r="N616" s="170" t="str">
        <f>IFERROR(SUMIFS(#REF!,#REF!,$I616,#REF!,"&lt;="&amp;$R$2,#REF!,"&gt;="&amp;$S$2)/SUMIFS(#REF!,#REF!,$I616,#REF!,"&lt;="&amp;$R$2,#REF!,"&gt;="&amp;$S$2),"-")</f>
        <v>-</v>
      </c>
      <c r="O616" s="142"/>
      <c r="P616" s="140"/>
    </row>
    <row r="617" spans="1:16">
      <c r="A617" s="138"/>
      <c r="B617" s="142"/>
      <c r="C617" s="172" t="s">
        <v>719</v>
      </c>
      <c r="D617" s="166" t="s">
        <v>26</v>
      </c>
      <c r="E617" s="166" t="s">
        <v>720</v>
      </c>
      <c r="F617" s="173" t="s">
        <v>1125</v>
      </c>
      <c r="G617" s="173" t="s">
        <v>1125</v>
      </c>
      <c r="H617" s="173" t="s">
        <v>1125</v>
      </c>
      <c r="I617" s="173" t="s">
        <v>1125</v>
      </c>
      <c r="J617" s="168">
        <v>0.9</v>
      </c>
      <c r="K617" s="169" t="str">
        <f>IFERROR(SUMIFS(#REF!,#REF!,$I617,#REF!,$R$2)/SUMIFS(#REF!,#REF!,$I617,#REF!,$R$2),"-")</f>
        <v>-</v>
      </c>
      <c r="L617" s="169" t="str">
        <f>IFERROR(SUMIFS(#REF!,#REF!,$I617,#REF!,$R$7)/SUMIFS(#REF!,#REF!,$I617,#REF!,$R$7),"-")</f>
        <v>-</v>
      </c>
      <c r="M617" s="170" t="str">
        <f>IFERROR(SUMIFS(#REF!,#REF!,$I617,#REF!,$R$3)/SUMIFS(#REF!,#REF!,$I617,#REF!,$R$3),"-")</f>
        <v>-</v>
      </c>
      <c r="N617" s="170" t="str">
        <f>IFERROR(SUMIFS(#REF!,#REF!,$I617,#REF!,"&lt;="&amp;$R$2,#REF!,"&gt;="&amp;$S$2)/SUMIFS(#REF!,#REF!,$I617,#REF!,"&lt;="&amp;$R$2,#REF!,"&gt;="&amp;$S$2),"-")</f>
        <v>-</v>
      </c>
      <c r="O617" s="142"/>
      <c r="P617" s="140"/>
    </row>
    <row r="618" spans="1:16">
      <c r="A618" s="138"/>
      <c r="B618" s="142"/>
      <c r="C618" s="172" t="s">
        <v>719</v>
      </c>
      <c r="D618" s="166" t="s">
        <v>26</v>
      </c>
      <c r="E618" s="166" t="s">
        <v>720</v>
      </c>
      <c r="F618" s="173" t="s">
        <v>1127</v>
      </c>
      <c r="G618" s="173" t="s">
        <v>1127</v>
      </c>
      <c r="H618" s="173" t="s">
        <v>1127</v>
      </c>
      <c r="I618" s="173" t="s">
        <v>1127</v>
      </c>
      <c r="J618" s="168">
        <v>0.9</v>
      </c>
      <c r="K618" s="169" t="str">
        <f>IFERROR(SUMIFS(#REF!,#REF!,$I618,#REF!,$R$2)/SUMIFS(#REF!,#REF!,$I618,#REF!,$R$2),"-")</f>
        <v>-</v>
      </c>
      <c r="L618" s="169" t="str">
        <f>IFERROR(SUMIFS(#REF!,#REF!,$I618,#REF!,$R$7)/SUMIFS(#REF!,#REF!,$I618,#REF!,$R$7),"-")</f>
        <v>-</v>
      </c>
      <c r="M618" s="170" t="str">
        <f>IFERROR(SUMIFS(#REF!,#REF!,$I618,#REF!,$R$3)/SUMIFS(#REF!,#REF!,$I618,#REF!,$R$3),"-")</f>
        <v>-</v>
      </c>
      <c r="N618" s="170" t="str">
        <f>IFERROR(SUMIFS(#REF!,#REF!,$I618,#REF!,"&lt;="&amp;$R$2,#REF!,"&gt;="&amp;$S$2)/SUMIFS(#REF!,#REF!,$I618,#REF!,"&lt;="&amp;$R$2,#REF!,"&gt;="&amp;$S$2),"-")</f>
        <v>-</v>
      </c>
      <c r="O618" s="142"/>
      <c r="P618" s="140"/>
    </row>
    <row r="619" spans="1:16">
      <c r="A619" s="138"/>
      <c r="B619" s="142"/>
      <c r="C619" s="172" t="s">
        <v>719</v>
      </c>
      <c r="D619" s="166" t="s">
        <v>26</v>
      </c>
      <c r="E619" s="166" t="s">
        <v>720</v>
      </c>
      <c r="F619" s="173" t="s">
        <v>1128</v>
      </c>
      <c r="G619" s="173" t="s">
        <v>1128</v>
      </c>
      <c r="H619" s="173" t="s">
        <v>1128</v>
      </c>
      <c r="I619" s="173" t="s">
        <v>1128</v>
      </c>
      <c r="J619" s="168">
        <v>0.9</v>
      </c>
      <c r="K619" s="169" t="str">
        <f>IFERROR(SUMIFS(#REF!,#REF!,$I619,#REF!,$R$2)/SUMIFS(#REF!,#REF!,$I619,#REF!,$R$2),"-")</f>
        <v>-</v>
      </c>
      <c r="L619" s="169" t="str">
        <f>IFERROR(SUMIFS(#REF!,#REF!,$I619,#REF!,$R$7)/SUMIFS(#REF!,#REF!,$I619,#REF!,$R$7),"-")</f>
        <v>-</v>
      </c>
      <c r="M619" s="170" t="str">
        <f>IFERROR(SUMIFS(#REF!,#REF!,$I619,#REF!,$R$3)/SUMIFS(#REF!,#REF!,$I619,#REF!,$R$3),"-")</f>
        <v>-</v>
      </c>
      <c r="N619" s="170" t="str">
        <f>IFERROR(SUMIFS(#REF!,#REF!,$I619,#REF!,"&lt;="&amp;$R$2,#REF!,"&gt;="&amp;$S$2)/SUMIFS(#REF!,#REF!,$I619,#REF!,"&lt;="&amp;$R$2,#REF!,"&gt;="&amp;$S$2),"-")</f>
        <v>-</v>
      </c>
      <c r="O619" s="142"/>
      <c r="P619" s="140"/>
    </row>
    <row r="620" spans="1:16">
      <c r="A620" s="138"/>
      <c r="B620" s="142"/>
      <c r="C620" s="172" t="s">
        <v>719</v>
      </c>
      <c r="D620" s="166" t="s">
        <v>26</v>
      </c>
      <c r="E620" s="166" t="s">
        <v>720</v>
      </c>
      <c r="F620" s="173" t="s">
        <v>1130</v>
      </c>
      <c r="G620" s="173" t="s">
        <v>1130</v>
      </c>
      <c r="H620" s="173" t="s">
        <v>1130</v>
      </c>
      <c r="I620" s="173" t="s">
        <v>1130</v>
      </c>
      <c r="J620" s="168">
        <v>0.9</v>
      </c>
      <c r="K620" s="169" t="str">
        <f>IFERROR(SUMIFS(#REF!,#REF!,$I620,#REF!,$R$2)/SUMIFS(#REF!,#REF!,$I620,#REF!,$R$2),"-")</f>
        <v>-</v>
      </c>
      <c r="L620" s="169" t="str">
        <f>IFERROR(SUMIFS(#REF!,#REF!,$I620,#REF!,$R$7)/SUMIFS(#REF!,#REF!,$I620,#REF!,$R$7),"-")</f>
        <v>-</v>
      </c>
      <c r="M620" s="170" t="str">
        <f>IFERROR(SUMIFS(#REF!,#REF!,$I620,#REF!,$R$3)/SUMIFS(#REF!,#REF!,$I620,#REF!,$R$3),"-")</f>
        <v>-</v>
      </c>
      <c r="N620" s="170" t="str">
        <f>IFERROR(SUMIFS(#REF!,#REF!,$I620,#REF!,"&lt;="&amp;$R$2,#REF!,"&gt;="&amp;$S$2)/SUMIFS(#REF!,#REF!,$I620,#REF!,"&lt;="&amp;$R$2,#REF!,"&gt;="&amp;$S$2),"-")</f>
        <v>-</v>
      </c>
      <c r="O620" s="142"/>
      <c r="P620" s="140"/>
    </row>
    <row r="621" spans="1:16">
      <c r="A621" s="138"/>
      <c r="B621" s="142"/>
      <c r="C621" s="172" t="s">
        <v>719</v>
      </c>
      <c r="D621" s="166" t="s">
        <v>26</v>
      </c>
      <c r="E621" s="166" t="s">
        <v>720</v>
      </c>
      <c r="F621" s="173" t="s">
        <v>1132</v>
      </c>
      <c r="G621" s="173" t="s">
        <v>1132</v>
      </c>
      <c r="H621" s="173" t="s">
        <v>1132</v>
      </c>
      <c r="I621" s="173" t="s">
        <v>1132</v>
      </c>
      <c r="J621" s="168">
        <v>0.9</v>
      </c>
      <c r="K621" s="169" t="str">
        <f>IFERROR(SUMIFS(#REF!,#REF!,$I621,#REF!,$R$2)/SUMIFS(#REF!,#REF!,$I621,#REF!,$R$2),"-")</f>
        <v>-</v>
      </c>
      <c r="L621" s="169" t="str">
        <f>IFERROR(SUMIFS(#REF!,#REF!,$I621,#REF!,$R$7)/SUMIFS(#REF!,#REF!,$I621,#REF!,$R$7),"-")</f>
        <v>-</v>
      </c>
      <c r="M621" s="170" t="str">
        <f>IFERROR(SUMIFS(#REF!,#REF!,$I621,#REF!,$R$3)/SUMIFS(#REF!,#REF!,$I621,#REF!,$R$3),"-")</f>
        <v>-</v>
      </c>
      <c r="N621" s="170" t="str">
        <f>IFERROR(SUMIFS(#REF!,#REF!,$I621,#REF!,"&lt;="&amp;$R$2,#REF!,"&gt;="&amp;$S$2)/SUMIFS(#REF!,#REF!,$I621,#REF!,"&lt;="&amp;$R$2,#REF!,"&gt;="&amp;$S$2),"-")</f>
        <v>-</v>
      </c>
      <c r="O621" s="142"/>
      <c r="P621" s="140"/>
    </row>
    <row r="622" spans="1:16">
      <c r="A622" s="138"/>
      <c r="B622" s="142"/>
      <c r="C622" s="172" t="s">
        <v>719</v>
      </c>
      <c r="D622" s="166" t="s">
        <v>26</v>
      </c>
      <c r="E622" s="166" t="s">
        <v>720</v>
      </c>
      <c r="F622" s="173" t="s">
        <v>1133</v>
      </c>
      <c r="G622" s="173" t="s">
        <v>1133</v>
      </c>
      <c r="H622" s="173" t="s">
        <v>1133</v>
      </c>
      <c r="I622" s="173" t="s">
        <v>1133</v>
      </c>
      <c r="J622" s="168">
        <v>0.9</v>
      </c>
      <c r="K622" s="169" t="str">
        <f>IFERROR(SUMIFS(#REF!,#REF!,$I622,#REF!,$R$2)/SUMIFS(#REF!,#REF!,$I622,#REF!,$R$2),"-")</f>
        <v>-</v>
      </c>
      <c r="L622" s="169" t="str">
        <f>IFERROR(SUMIFS(#REF!,#REF!,$I622,#REF!,$R$7)/SUMIFS(#REF!,#REF!,$I622,#REF!,$R$7),"-")</f>
        <v>-</v>
      </c>
      <c r="M622" s="170" t="str">
        <f>IFERROR(SUMIFS(#REF!,#REF!,$I622,#REF!,$R$3)/SUMIFS(#REF!,#REF!,$I622,#REF!,$R$3),"-")</f>
        <v>-</v>
      </c>
      <c r="N622" s="170" t="str">
        <f>IFERROR(SUMIFS(#REF!,#REF!,$I622,#REF!,"&lt;="&amp;$R$2,#REF!,"&gt;="&amp;$S$2)/SUMIFS(#REF!,#REF!,$I622,#REF!,"&lt;="&amp;$R$2,#REF!,"&gt;="&amp;$S$2),"-")</f>
        <v>-</v>
      </c>
      <c r="O622" s="142"/>
      <c r="P622" s="140"/>
    </row>
    <row r="623" spans="1:16">
      <c r="A623" s="138"/>
      <c r="B623" s="142"/>
      <c r="C623" s="172" t="s">
        <v>719</v>
      </c>
      <c r="D623" s="166" t="s">
        <v>26</v>
      </c>
      <c r="E623" s="166" t="s">
        <v>720</v>
      </c>
      <c r="F623" s="173" t="s">
        <v>1134</v>
      </c>
      <c r="G623" s="173" t="s">
        <v>1134</v>
      </c>
      <c r="H623" s="173" t="s">
        <v>1134</v>
      </c>
      <c r="I623" s="173" t="s">
        <v>1134</v>
      </c>
      <c r="J623" s="168">
        <v>0.9</v>
      </c>
      <c r="K623" s="169" t="str">
        <f>IFERROR(SUMIFS(#REF!,#REF!,$I623,#REF!,$R$2)/SUMIFS(#REF!,#REF!,$I623,#REF!,$R$2),"-")</f>
        <v>-</v>
      </c>
      <c r="L623" s="169" t="str">
        <f>IFERROR(SUMIFS(#REF!,#REF!,$I623,#REF!,$R$7)/SUMIFS(#REF!,#REF!,$I623,#REF!,$R$7),"-")</f>
        <v>-</v>
      </c>
      <c r="M623" s="170" t="str">
        <f>IFERROR(SUMIFS(#REF!,#REF!,$I623,#REF!,$R$3)/SUMIFS(#REF!,#REF!,$I623,#REF!,$R$3),"-")</f>
        <v>-</v>
      </c>
      <c r="N623" s="170" t="str">
        <f>IFERROR(SUMIFS(#REF!,#REF!,$I623,#REF!,"&lt;="&amp;$R$2,#REF!,"&gt;="&amp;$S$2)/SUMIFS(#REF!,#REF!,$I623,#REF!,"&lt;="&amp;$R$2,#REF!,"&gt;="&amp;$S$2),"-")</f>
        <v>-</v>
      </c>
      <c r="O623" s="142"/>
      <c r="P623" s="140"/>
    </row>
    <row r="624" spans="1:16">
      <c r="A624" s="138"/>
      <c r="B624" s="142"/>
      <c r="C624" s="172" t="s">
        <v>719</v>
      </c>
      <c r="D624" s="166" t="s">
        <v>26</v>
      </c>
      <c r="E624" s="166" t="s">
        <v>720</v>
      </c>
      <c r="F624" s="173" t="s">
        <v>1135</v>
      </c>
      <c r="G624" s="173" t="s">
        <v>1135</v>
      </c>
      <c r="H624" s="173" t="s">
        <v>1135</v>
      </c>
      <c r="I624" s="173" t="s">
        <v>1135</v>
      </c>
      <c r="J624" s="168">
        <v>0.9</v>
      </c>
      <c r="K624" s="169" t="str">
        <f>IFERROR(SUMIFS(#REF!,#REF!,$I624,#REF!,$R$2)/SUMIFS(#REF!,#REF!,$I624,#REF!,$R$2),"-")</f>
        <v>-</v>
      </c>
      <c r="L624" s="169" t="str">
        <f>IFERROR(SUMIFS(#REF!,#REF!,$I624,#REF!,$R$7)/SUMIFS(#REF!,#REF!,$I624,#REF!,$R$7),"-")</f>
        <v>-</v>
      </c>
      <c r="M624" s="170" t="str">
        <f>IFERROR(SUMIFS(#REF!,#REF!,$I624,#REF!,$R$3)/SUMIFS(#REF!,#REF!,$I624,#REF!,$R$3),"-")</f>
        <v>-</v>
      </c>
      <c r="N624" s="170" t="str">
        <f>IFERROR(SUMIFS(#REF!,#REF!,$I624,#REF!,"&lt;="&amp;$R$2,#REF!,"&gt;="&amp;$S$2)/SUMIFS(#REF!,#REF!,$I624,#REF!,"&lt;="&amp;$R$2,#REF!,"&gt;="&amp;$S$2),"-")</f>
        <v>-</v>
      </c>
      <c r="O624" s="142"/>
      <c r="P624" s="140"/>
    </row>
    <row r="625" spans="1:16">
      <c r="A625" s="138"/>
      <c r="B625" s="142"/>
      <c r="C625" s="172" t="s">
        <v>719</v>
      </c>
      <c r="D625" s="166" t="s">
        <v>26</v>
      </c>
      <c r="E625" s="166" t="s">
        <v>720</v>
      </c>
      <c r="F625" s="173" t="s">
        <v>1136</v>
      </c>
      <c r="G625" s="173" t="s">
        <v>1136</v>
      </c>
      <c r="H625" s="173" t="s">
        <v>1136</v>
      </c>
      <c r="I625" s="173" t="s">
        <v>1136</v>
      </c>
      <c r="J625" s="168">
        <v>0.9</v>
      </c>
      <c r="K625" s="169" t="str">
        <f>IFERROR(SUMIFS(#REF!,#REF!,$I625,#REF!,$R$2)/SUMIFS(#REF!,#REF!,$I625,#REF!,$R$2),"-")</f>
        <v>-</v>
      </c>
      <c r="L625" s="169" t="str">
        <f>IFERROR(SUMIFS(#REF!,#REF!,$I625,#REF!,$R$7)/SUMIFS(#REF!,#REF!,$I625,#REF!,$R$7),"-")</f>
        <v>-</v>
      </c>
      <c r="M625" s="170" t="str">
        <f>IFERROR(SUMIFS(#REF!,#REF!,$I625,#REF!,$R$3)/SUMIFS(#REF!,#REF!,$I625,#REF!,$R$3),"-")</f>
        <v>-</v>
      </c>
      <c r="N625" s="170" t="str">
        <f>IFERROR(SUMIFS(#REF!,#REF!,$I625,#REF!,"&lt;="&amp;$R$2,#REF!,"&gt;="&amp;$S$2)/SUMIFS(#REF!,#REF!,$I625,#REF!,"&lt;="&amp;$R$2,#REF!,"&gt;="&amp;$S$2),"-")</f>
        <v>-</v>
      </c>
      <c r="O625" s="142"/>
      <c r="P625" s="140"/>
    </row>
    <row r="626" spans="1:16">
      <c r="A626" s="138"/>
      <c r="B626" s="142"/>
      <c r="C626" s="172" t="s">
        <v>719</v>
      </c>
      <c r="D626" s="166" t="s">
        <v>26</v>
      </c>
      <c r="E626" s="166" t="s">
        <v>720</v>
      </c>
      <c r="F626" s="173" t="s">
        <v>1137</v>
      </c>
      <c r="G626" s="173" t="s">
        <v>1137</v>
      </c>
      <c r="H626" s="173" t="s">
        <v>1137</v>
      </c>
      <c r="I626" s="173" t="s">
        <v>1137</v>
      </c>
      <c r="J626" s="168">
        <v>0.9</v>
      </c>
      <c r="K626" s="169" t="str">
        <f>IFERROR(SUMIFS(#REF!,#REF!,$I626,#REF!,$R$2)/SUMIFS(#REF!,#REF!,$I626,#REF!,$R$2),"-")</f>
        <v>-</v>
      </c>
      <c r="L626" s="169" t="str">
        <f>IFERROR(SUMIFS(#REF!,#REF!,$I626,#REF!,$R$7)/SUMIFS(#REF!,#REF!,$I626,#REF!,$R$7),"-")</f>
        <v>-</v>
      </c>
      <c r="M626" s="170" t="str">
        <f>IFERROR(SUMIFS(#REF!,#REF!,$I626,#REF!,$R$3)/SUMIFS(#REF!,#REF!,$I626,#REF!,$R$3),"-")</f>
        <v>-</v>
      </c>
      <c r="N626" s="170" t="str">
        <f>IFERROR(SUMIFS(#REF!,#REF!,$I626,#REF!,"&lt;="&amp;$R$2,#REF!,"&gt;="&amp;$S$2)/SUMIFS(#REF!,#REF!,$I626,#REF!,"&lt;="&amp;$R$2,#REF!,"&gt;="&amp;$S$2),"-")</f>
        <v>-</v>
      </c>
      <c r="O626" s="142"/>
      <c r="P626" s="140"/>
    </row>
    <row r="627" spans="1:16">
      <c r="A627" s="138"/>
      <c r="B627" s="142"/>
      <c r="C627" s="172" t="s">
        <v>719</v>
      </c>
      <c r="D627" s="166" t="s">
        <v>26</v>
      </c>
      <c r="E627" s="166" t="s">
        <v>720</v>
      </c>
      <c r="F627" s="173" t="s">
        <v>1138</v>
      </c>
      <c r="G627" s="173" t="s">
        <v>1138</v>
      </c>
      <c r="H627" s="173" t="s">
        <v>1138</v>
      </c>
      <c r="I627" s="173" t="s">
        <v>1138</v>
      </c>
      <c r="J627" s="168">
        <v>0.9</v>
      </c>
      <c r="K627" s="169" t="str">
        <f>IFERROR(SUMIFS(#REF!,#REF!,$I627,#REF!,$R$2)/SUMIFS(#REF!,#REF!,$I627,#REF!,$R$2),"-")</f>
        <v>-</v>
      </c>
      <c r="L627" s="169" t="str">
        <f>IFERROR(SUMIFS(#REF!,#REF!,$I627,#REF!,$R$7)/SUMIFS(#REF!,#REF!,$I627,#REF!,$R$7),"-")</f>
        <v>-</v>
      </c>
      <c r="M627" s="170" t="str">
        <f>IFERROR(SUMIFS(#REF!,#REF!,$I627,#REF!,$R$3)/SUMIFS(#REF!,#REF!,$I627,#REF!,$R$3),"-")</f>
        <v>-</v>
      </c>
      <c r="N627" s="170" t="str">
        <f>IFERROR(SUMIFS(#REF!,#REF!,$I627,#REF!,"&lt;="&amp;$R$2,#REF!,"&gt;="&amp;$S$2)/SUMIFS(#REF!,#REF!,$I627,#REF!,"&lt;="&amp;$R$2,#REF!,"&gt;="&amp;$S$2),"-")</f>
        <v>-</v>
      </c>
      <c r="O627" s="142"/>
      <c r="P627" s="140"/>
    </row>
    <row r="628" spans="1:16">
      <c r="A628" s="138"/>
      <c r="B628" s="142"/>
      <c r="C628" s="172" t="s">
        <v>719</v>
      </c>
      <c r="D628" s="166" t="s">
        <v>26</v>
      </c>
      <c r="E628" s="166" t="s">
        <v>720</v>
      </c>
      <c r="F628" s="173" t="s">
        <v>1139</v>
      </c>
      <c r="G628" s="173" t="s">
        <v>1139</v>
      </c>
      <c r="H628" s="173" t="s">
        <v>1139</v>
      </c>
      <c r="I628" s="173" t="s">
        <v>1139</v>
      </c>
      <c r="J628" s="168">
        <v>0.9</v>
      </c>
      <c r="K628" s="169" t="str">
        <f>IFERROR(SUMIFS(#REF!,#REF!,$I628,#REF!,$R$2)/SUMIFS(#REF!,#REF!,$I628,#REF!,$R$2),"-")</f>
        <v>-</v>
      </c>
      <c r="L628" s="169" t="str">
        <f>IFERROR(SUMIFS(#REF!,#REF!,$I628,#REF!,$R$7)/SUMIFS(#REF!,#REF!,$I628,#REF!,$R$7),"-")</f>
        <v>-</v>
      </c>
      <c r="M628" s="170" t="str">
        <f>IFERROR(SUMIFS(#REF!,#REF!,$I628,#REF!,$R$3)/SUMIFS(#REF!,#REF!,$I628,#REF!,$R$3),"-")</f>
        <v>-</v>
      </c>
      <c r="N628" s="170" t="str">
        <f>IFERROR(SUMIFS(#REF!,#REF!,$I628,#REF!,"&lt;="&amp;$R$2,#REF!,"&gt;="&amp;$S$2)/SUMIFS(#REF!,#REF!,$I628,#REF!,"&lt;="&amp;$R$2,#REF!,"&gt;="&amp;$S$2),"-")</f>
        <v>-</v>
      </c>
      <c r="O628" s="142"/>
      <c r="P628" s="140"/>
    </row>
    <row r="629" spans="1:16">
      <c r="A629" s="138"/>
      <c r="B629" s="142"/>
      <c r="C629" s="172" t="s">
        <v>719</v>
      </c>
      <c r="D629" s="166" t="s">
        <v>26</v>
      </c>
      <c r="E629" s="166" t="s">
        <v>720</v>
      </c>
      <c r="F629" s="173" t="s">
        <v>1140</v>
      </c>
      <c r="G629" s="173" t="s">
        <v>1140</v>
      </c>
      <c r="H629" s="173" t="s">
        <v>1140</v>
      </c>
      <c r="I629" s="173" t="s">
        <v>1140</v>
      </c>
      <c r="J629" s="168">
        <v>0.9</v>
      </c>
      <c r="K629" s="169" t="str">
        <f>IFERROR(SUMIFS(#REF!,#REF!,$I629,#REF!,$R$2)/SUMIFS(#REF!,#REF!,$I629,#REF!,$R$2),"-")</f>
        <v>-</v>
      </c>
      <c r="L629" s="169" t="str">
        <f>IFERROR(SUMIFS(#REF!,#REF!,$I629,#REF!,$R$7)/SUMIFS(#REF!,#REF!,$I629,#REF!,$R$7),"-")</f>
        <v>-</v>
      </c>
      <c r="M629" s="170" t="str">
        <f>IFERROR(SUMIFS(#REF!,#REF!,$I629,#REF!,$R$3)/SUMIFS(#REF!,#REF!,$I629,#REF!,$R$3),"-")</f>
        <v>-</v>
      </c>
      <c r="N629" s="170" t="str">
        <f>IFERROR(SUMIFS(#REF!,#REF!,$I629,#REF!,"&lt;="&amp;$R$2,#REF!,"&gt;="&amp;$S$2)/SUMIFS(#REF!,#REF!,$I629,#REF!,"&lt;="&amp;$R$2,#REF!,"&gt;="&amp;$S$2),"-")</f>
        <v>-</v>
      </c>
      <c r="O629" s="142"/>
      <c r="P629" s="140"/>
    </row>
    <row r="630" spans="1:16">
      <c r="A630" s="138"/>
      <c r="B630" s="142"/>
      <c r="C630" s="172" t="s">
        <v>719</v>
      </c>
      <c r="D630" s="166" t="s">
        <v>26</v>
      </c>
      <c r="E630" s="166" t="s">
        <v>720</v>
      </c>
      <c r="F630" s="173" t="s">
        <v>1141</v>
      </c>
      <c r="G630" s="173" t="s">
        <v>1141</v>
      </c>
      <c r="H630" s="173" t="s">
        <v>1141</v>
      </c>
      <c r="I630" s="173" t="s">
        <v>1141</v>
      </c>
      <c r="J630" s="168">
        <v>0.9</v>
      </c>
      <c r="K630" s="169" t="str">
        <f>IFERROR(SUMIFS(#REF!,#REF!,$I630,#REF!,$R$2)/SUMIFS(#REF!,#REF!,$I630,#REF!,$R$2),"-")</f>
        <v>-</v>
      </c>
      <c r="L630" s="169" t="str">
        <f>IFERROR(SUMIFS(#REF!,#REF!,$I630,#REF!,$R$7)/SUMIFS(#REF!,#REF!,$I630,#REF!,$R$7),"-")</f>
        <v>-</v>
      </c>
      <c r="M630" s="170" t="str">
        <f>IFERROR(SUMIFS(#REF!,#REF!,$I630,#REF!,$R$3)/SUMIFS(#REF!,#REF!,$I630,#REF!,$R$3),"-")</f>
        <v>-</v>
      </c>
      <c r="N630" s="170" t="str">
        <f>IFERROR(SUMIFS(#REF!,#REF!,$I630,#REF!,"&lt;="&amp;$R$2,#REF!,"&gt;="&amp;$S$2)/SUMIFS(#REF!,#REF!,$I630,#REF!,"&lt;="&amp;$R$2,#REF!,"&gt;="&amp;$S$2),"-")</f>
        <v>-</v>
      </c>
      <c r="O630" s="142"/>
      <c r="P630" s="140"/>
    </row>
    <row r="631" spans="1:16">
      <c r="A631" s="138"/>
      <c r="B631" s="142"/>
      <c r="C631" s="172" t="s">
        <v>719</v>
      </c>
      <c r="D631" s="166" t="s">
        <v>26</v>
      </c>
      <c r="E631" s="166" t="s">
        <v>720</v>
      </c>
      <c r="F631" s="173" t="s">
        <v>1142</v>
      </c>
      <c r="G631" s="173" t="s">
        <v>1142</v>
      </c>
      <c r="H631" s="173" t="s">
        <v>1142</v>
      </c>
      <c r="I631" s="173" t="s">
        <v>1142</v>
      </c>
      <c r="J631" s="168">
        <v>0.9</v>
      </c>
      <c r="K631" s="169" t="str">
        <f>IFERROR(SUMIFS(#REF!,#REF!,$I631,#REF!,$R$2)/SUMIFS(#REF!,#REF!,$I631,#REF!,$R$2),"-")</f>
        <v>-</v>
      </c>
      <c r="L631" s="169" t="str">
        <f>IFERROR(SUMIFS(#REF!,#REF!,$I631,#REF!,$R$7)/SUMIFS(#REF!,#REF!,$I631,#REF!,$R$7),"-")</f>
        <v>-</v>
      </c>
      <c r="M631" s="170" t="str">
        <f>IFERROR(SUMIFS(#REF!,#REF!,$I631,#REF!,$R$3)/SUMIFS(#REF!,#REF!,$I631,#REF!,$R$3),"-")</f>
        <v>-</v>
      </c>
      <c r="N631" s="170" t="str">
        <f>IFERROR(SUMIFS(#REF!,#REF!,$I631,#REF!,"&lt;="&amp;$R$2,#REF!,"&gt;="&amp;$S$2)/SUMIFS(#REF!,#REF!,$I631,#REF!,"&lt;="&amp;$R$2,#REF!,"&gt;="&amp;$S$2),"-")</f>
        <v>-</v>
      </c>
      <c r="O631" s="142"/>
      <c r="P631" s="140"/>
    </row>
    <row r="632" spans="1:16">
      <c r="A632" s="138"/>
      <c r="B632" s="142"/>
      <c r="C632" s="172" t="s">
        <v>719</v>
      </c>
      <c r="D632" s="166" t="s">
        <v>26</v>
      </c>
      <c r="E632" s="166" t="s">
        <v>720</v>
      </c>
      <c r="F632" s="173" t="s">
        <v>1143</v>
      </c>
      <c r="G632" s="173" t="s">
        <v>1143</v>
      </c>
      <c r="H632" s="173" t="s">
        <v>1143</v>
      </c>
      <c r="I632" s="173" t="s">
        <v>1143</v>
      </c>
      <c r="J632" s="168">
        <v>0.9</v>
      </c>
      <c r="K632" s="169" t="str">
        <f>IFERROR(SUMIFS(#REF!,#REF!,$I632,#REF!,$R$2)/SUMIFS(#REF!,#REF!,$I632,#REF!,$R$2),"-")</f>
        <v>-</v>
      </c>
      <c r="L632" s="169" t="str">
        <f>IFERROR(SUMIFS(#REF!,#REF!,$I632,#REF!,$R$7)/SUMIFS(#REF!,#REF!,$I632,#REF!,$R$7),"-")</f>
        <v>-</v>
      </c>
      <c r="M632" s="170" t="str">
        <f>IFERROR(SUMIFS(#REF!,#REF!,$I632,#REF!,$R$3)/SUMIFS(#REF!,#REF!,$I632,#REF!,$R$3),"-")</f>
        <v>-</v>
      </c>
      <c r="N632" s="170" t="str">
        <f>IFERROR(SUMIFS(#REF!,#REF!,$I632,#REF!,"&lt;="&amp;$R$2,#REF!,"&gt;="&amp;$S$2)/SUMIFS(#REF!,#REF!,$I632,#REF!,"&lt;="&amp;$R$2,#REF!,"&gt;="&amp;$S$2),"-")</f>
        <v>-</v>
      </c>
      <c r="O632" s="142"/>
      <c r="P632" s="140"/>
    </row>
    <row r="633" spans="1:16">
      <c r="A633" s="138"/>
      <c r="B633" s="142"/>
      <c r="C633" s="172" t="s">
        <v>719</v>
      </c>
      <c r="D633" s="166" t="s">
        <v>26</v>
      </c>
      <c r="E633" s="166" t="s">
        <v>720</v>
      </c>
      <c r="F633" s="173" t="s">
        <v>1144</v>
      </c>
      <c r="G633" s="173" t="s">
        <v>1144</v>
      </c>
      <c r="H633" s="173" t="s">
        <v>1144</v>
      </c>
      <c r="I633" s="173" t="s">
        <v>1144</v>
      </c>
      <c r="J633" s="168">
        <v>0.9</v>
      </c>
      <c r="K633" s="169" t="str">
        <f>IFERROR(SUMIFS(#REF!,#REF!,$I633,#REF!,$R$2)/SUMIFS(#REF!,#REF!,$I633,#REF!,$R$2),"-")</f>
        <v>-</v>
      </c>
      <c r="L633" s="169" t="str">
        <f>IFERROR(SUMIFS(#REF!,#REF!,$I633,#REF!,$R$7)/SUMIFS(#REF!,#REF!,$I633,#REF!,$R$7),"-")</f>
        <v>-</v>
      </c>
      <c r="M633" s="170" t="str">
        <f>IFERROR(SUMIFS(#REF!,#REF!,$I633,#REF!,$R$3)/SUMIFS(#REF!,#REF!,$I633,#REF!,$R$3),"-")</f>
        <v>-</v>
      </c>
      <c r="N633" s="170" t="str">
        <f>IFERROR(SUMIFS(#REF!,#REF!,$I633,#REF!,"&lt;="&amp;$R$2,#REF!,"&gt;="&amp;$S$2)/SUMIFS(#REF!,#REF!,$I633,#REF!,"&lt;="&amp;$R$2,#REF!,"&gt;="&amp;$S$2),"-")</f>
        <v>-</v>
      </c>
      <c r="O633" s="142"/>
      <c r="P633" s="140"/>
    </row>
    <row r="634" spans="1:16">
      <c r="A634" s="138"/>
      <c r="B634" s="142"/>
      <c r="C634" s="172" t="s">
        <v>719</v>
      </c>
      <c r="D634" s="166" t="s">
        <v>26</v>
      </c>
      <c r="E634" s="166" t="s">
        <v>720</v>
      </c>
      <c r="F634" s="173" t="s">
        <v>1146</v>
      </c>
      <c r="G634" s="173" t="s">
        <v>1146</v>
      </c>
      <c r="H634" s="173" t="s">
        <v>1146</v>
      </c>
      <c r="I634" s="173" t="s">
        <v>1146</v>
      </c>
      <c r="J634" s="168">
        <v>0.9</v>
      </c>
      <c r="K634" s="169" t="str">
        <f>IFERROR(SUMIFS(#REF!,#REF!,$I634,#REF!,$R$2)/SUMIFS(#REF!,#REF!,$I634,#REF!,$R$2),"-")</f>
        <v>-</v>
      </c>
      <c r="L634" s="169" t="str">
        <f>IFERROR(SUMIFS(#REF!,#REF!,$I634,#REF!,$R$7)/SUMIFS(#REF!,#REF!,$I634,#REF!,$R$7),"-")</f>
        <v>-</v>
      </c>
      <c r="M634" s="170" t="str">
        <f>IFERROR(SUMIFS(#REF!,#REF!,$I634,#REF!,$R$3)/SUMIFS(#REF!,#REF!,$I634,#REF!,$R$3),"-")</f>
        <v>-</v>
      </c>
      <c r="N634" s="170" t="str">
        <f>IFERROR(SUMIFS(#REF!,#REF!,$I634,#REF!,"&lt;="&amp;$R$2,#REF!,"&gt;="&amp;$S$2)/SUMIFS(#REF!,#REF!,$I634,#REF!,"&lt;="&amp;$R$2,#REF!,"&gt;="&amp;$S$2),"-")</f>
        <v>-</v>
      </c>
      <c r="O634" s="142"/>
      <c r="P634" s="140"/>
    </row>
    <row r="635" spans="1:16">
      <c r="A635" s="138"/>
      <c r="B635" s="142"/>
      <c r="C635" s="172" t="s">
        <v>719</v>
      </c>
      <c r="D635" s="166" t="s">
        <v>26</v>
      </c>
      <c r="E635" s="166" t="s">
        <v>720</v>
      </c>
      <c r="F635" s="173" t="s">
        <v>1147</v>
      </c>
      <c r="G635" s="173" t="s">
        <v>1147</v>
      </c>
      <c r="H635" s="173" t="s">
        <v>1147</v>
      </c>
      <c r="I635" s="173" t="s">
        <v>1147</v>
      </c>
      <c r="J635" s="168">
        <v>0.9</v>
      </c>
      <c r="K635" s="169" t="str">
        <f>IFERROR(SUMIFS(#REF!,#REF!,$I635,#REF!,$R$2)/SUMIFS(#REF!,#REF!,$I635,#REF!,$R$2),"-")</f>
        <v>-</v>
      </c>
      <c r="L635" s="169" t="str">
        <f>IFERROR(SUMIFS(#REF!,#REF!,$I635,#REF!,$R$7)/SUMIFS(#REF!,#REF!,$I635,#REF!,$R$7),"-")</f>
        <v>-</v>
      </c>
      <c r="M635" s="170" t="str">
        <f>IFERROR(SUMIFS(#REF!,#REF!,$I635,#REF!,$R$3)/SUMIFS(#REF!,#REF!,$I635,#REF!,$R$3),"-")</f>
        <v>-</v>
      </c>
      <c r="N635" s="170" t="str">
        <f>IFERROR(SUMIFS(#REF!,#REF!,$I635,#REF!,"&lt;="&amp;$R$2,#REF!,"&gt;="&amp;$S$2)/SUMIFS(#REF!,#REF!,$I635,#REF!,"&lt;="&amp;$R$2,#REF!,"&gt;="&amp;$S$2),"-")</f>
        <v>-</v>
      </c>
      <c r="O635" s="142"/>
      <c r="P635" s="140"/>
    </row>
    <row r="636" spans="1:16">
      <c r="A636" s="138"/>
      <c r="B636" s="142"/>
      <c r="C636" s="172" t="s">
        <v>719</v>
      </c>
      <c r="D636" s="166" t="s">
        <v>26</v>
      </c>
      <c r="E636" s="166" t="s">
        <v>720</v>
      </c>
      <c r="F636" s="173" t="s">
        <v>1148</v>
      </c>
      <c r="G636" s="173" t="s">
        <v>1148</v>
      </c>
      <c r="H636" s="173" t="s">
        <v>1148</v>
      </c>
      <c r="I636" s="173" t="s">
        <v>1148</v>
      </c>
      <c r="J636" s="168">
        <v>0.9</v>
      </c>
      <c r="K636" s="169" t="str">
        <f>IFERROR(SUMIFS(#REF!,#REF!,$I636,#REF!,$R$2)/SUMIFS(#REF!,#REF!,$I636,#REF!,$R$2),"-")</f>
        <v>-</v>
      </c>
      <c r="L636" s="169" t="str">
        <f>IFERROR(SUMIFS(#REF!,#REF!,$I636,#REF!,$R$7)/SUMIFS(#REF!,#REF!,$I636,#REF!,$R$7),"-")</f>
        <v>-</v>
      </c>
      <c r="M636" s="170" t="str">
        <f>IFERROR(SUMIFS(#REF!,#REF!,$I636,#REF!,$R$3)/SUMIFS(#REF!,#REF!,$I636,#REF!,$R$3),"-")</f>
        <v>-</v>
      </c>
      <c r="N636" s="170" t="str">
        <f>IFERROR(SUMIFS(#REF!,#REF!,$I636,#REF!,"&lt;="&amp;$R$2,#REF!,"&gt;="&amp;$S$2)/SUMIFS(#REF!,#REF!,$I636,#REF!,"&lt;="&amp;$R$2,#REF!,"&gt;="&amp;$S$2),"-")</f>
        <v>-</v>
      </c>
      <c r="O636" s="142"/>
      <c r="P636" s="140"/>
    </row>
    <row r="637" spans="1:16">
      <c r="A637" s="138"/>
      <c r="B637" s="142"/>
      <c r="C637" s="172" t="s">
        <v>1158</v>
      </c>
      <c r="D637" s="166" t="s">
        <v>26</v>
      </c>
      <c r="E637" s="166" t="s">
        <v>1159</v>
      </c>
      <c r="F637" s="181" t="s">
        <v>1161</v>
      </c>
      <c r="G637" s="181" t="s">
        <v>1161</v>
      </c>
      <c r="H637" s="181" t="s">
        <v>1161</v>
      </c>
      <c r="I637" s="181" t="s">
        <v>1161</v>
      </c>
      <c r="J637" s="168">
        <v>0.9</v>
      </c>
      <c r="K637" s="169" t="str">
        <f>IFERROR(SUMIFS(#REF!,#REF!,$I637,#REF!,$R$2)/SUMIFS(#REF!,#REF!,$I637,#REF!,$R$2),"-")</f>
        <v>-</v>
      </c>
      <c r="L637" s="169" t="str">
        <f>IFERROR(SUMIFS(#REF!,#REF!,$I637,#REF!,$R$7)/SUMIFS(#REF!,#REF!,$I637,#REF!,$R$7),"-")</f>
        <v>-</v>
      </c>
      <c r="M637" s="170" t="str">
        <f>IFERROR(SUMIFS(#REF!,#REF!,$I637,#REF!,$R$3)/SUMIFS(#REF!,#REF!,$I637,#REF!,$R$3),"-")</f>
        <v>-</v>
      </c>
      <c r="N637" s="170" t="str">
        <f>IFERROR(SUMIFS(#REF!,#REF!,$I637,#REF!,"&lt;="&amp;$R$2,#REF!,"&gt;="&amp;$S$2)/SUMIFS(#REF!,#REF!,$I637,#REF!,"&lt;="&amp;$R$2,#REF!,"&gt;="&amp;$S$2),"-")</f>
        <v>-</v>
      </c>
      <c r="O637" s="142"/>
      <c r="P637" s="140"/>
    </row>
    <row r="638" spans="1:16">
      <c r="A638" s="138"/>
      <c r="B638" s="142"/>
      <c r="C638" s="172" t="s">
        <v>1158</v>
      </c>
      <c r="D638" s="166" t="s">
        <v>26</v>
      </c>
      <c r="E638" s="166" t="s">
        <v>1159</v>
      </c>
      <c r="F638" s="181" t="s">
        <v>1163</v>
      </c>
      <c r="G638" s="181" t="s">
        <v>1163</v>
      </c>
      <c r="H638" s="181" t="s">
        <v>1163</v>
      </c>
      <c r="I638" s="181" t="s">
        <v>1163</v>
      </c>
      <c r="J638" s="168">
        <v>0.9</v>
      </c>
      <c r="K638" s="169" t="str">
        <f>IFERROR(SUMIFS(#REF!,#REF!,$I638,#REF!,$R$2)/SUMIFS(#REF!,#REF!,$I638,#REF!,$R$2),"-")</f>
        <v>-</v>
      </c>
      <c r="L638" s="169" t="str">
        <f>IFERROR(SUMIFS(#REF!,#REF!,$I638,#REF!,$R$7)/SUMIFS(#REF!,#REF!,$I638,#REF!,$R$7),"-")</f>
        <v>-</v>
      </c>
      <c r="M638" s="170" t="str">
        <f>IFERROR(SUMIFS(#REF!,#REF!,$I638,#REF!,$R$3)/SUMIFS(#REF!,#REF!,$I638,#REF!,$R$3),"-")</f>
        <v>-</v>
      </c>
      <c r="N638" s="170" t="str">
        <f>IFERROR(SUMIFS(#REF!,#REF!,$I638,#REF!,"&lt;="&amp;$R$2,#REF!,"&gt;="&amp;$S$2)/SUMIFS(#REF!,#REF!,$I638,#REF!,"&lt;="&amp;$R$2,#REF!,"&gt;="&amp;$S$2),"-")</f>
        <v>-</v>
      </c>
      <c r="O638" s="142"/>
      <c r="P638" s="140"/>
    </row>
    <row r="639" spans="1:16">
      <c r="A639" s="138"/>
      <c r="B639" s="142"/>
      <c r="C639" s="172" t="s">
        <v>1158</v>
      </c>
      <c r="D639" s="166" t="s">
        <v>26</v>
      </c>
      <c r="E639" s="166" t="s">
        <v>1159</v>
      </c>
      <c r="F639" s="181" t="s">
        <v>1165</v>
      </c>
      <c r="G639" s="181" t="s">
        <v>1165</v>
      </c>
      <c r="H639" s="181" t="s">
        <v>1165</v>
      </c>
      <c r="I639" s="181" t="s">
        <v>1165</v>
      </c>
      <c r="J639" s="168">
        <v>0.9</v>
      </c>
      <c r="K639" s="169" t="str">
        <f>IFERROR(SUMIFS(#REF!,#REF!,$I639,#REF!,$R$2)/SUMIFS(#REF!,#REF!,$I639,#REF!,$R$2),"-")</f>
        <v>-</v>
      </c>
      <c r="L639" s="169" t="str">
        <f>IFERROR(SUMIFS(#REF!,#REF!,$I639,#REF!,$R$7)/SUMIFS(#REF!,#REF!,$I639,#REF!,$R$7),"-")</f>
        <v>-</v>
      </c>
      <c r="M639" s="170" t="str">
        <f>IFERROR(SUMIFS(#REF!,#REF!,$I639,#REF!,$R$3)/SUMIFS(#REF!,#REF!,$I639,#REF!,$R$3),"-")</f>
        <v>-</v>
      </c>
      <c r="N639" s="170" t="str">
        <f>IFERROR(SUMIFS(#REF!,#REF!,$I639,#REF!,"&lt;="&amp;$R$2,#REF!,"&gt;="&amp;$S$2)/SUMIFS(#REF!,#REF!,$I639,#REF!,"&lt;="&amp;$R$2,#REF!,"&gt;="&amp;$S$2),"-")</f>
        <v>-</v>
      </c>
      <c r="O639" s="142"/>
      <c r="P639" s="140"/>
    </row>
    <row r="640" spans="1:16">
      <c r="A640" s="138"/>
      <c r="B640" s="142"/>
      <c r="C640" s="172" t="s">
        <v>1158</v>
      </c>
      <c r="D640" s="166" t="s">
        <v>26</v>
      </c>
      <c r="E640" s="166" t="s">
        <v>1159</v>
      </c>
      <c r="F640" s="181" t="s">
        <v>1167</v>
      </c>
      <c r="G640" s="181" t="s">
        <v>1167</v>
      </c>
      <c r="H640" s="181" t="s">
        <v>1167</v>
      </c>
      <c r="I640" s="181" t="s">
        <v>1167</v>
      </c>
      <c r="J640" s="168">
        <v>0.9</v>
      </c>
      <c r="K640" s="169" t="str">
        <f>IFERROR(SUMIFS(#REF!,#REF!,$I640,#REF!,$R$2)/SUMIFS(#REF!,#REF!,$I640,#REF!,$R$2),"-")</f>
        <v>-</v>
      </c>
      <c r="L640" s="169" t="str">
        <f>IFERROR(SUMIFS(#REF!,#REF!,$I640,#REF!,$R$7)/SUMIFS(#REF!,#REF!,$I640,#REF!,$R$7),"-")</f>
        <v>-</v>
      </c>
      <c r="M640" s="170" t="str">
        <f>IFERROR(SUMIFS(#REF!,#REF!,$I640,#REF!,$R$3)/SUMIFS(#REF!,#REF!,$I640,#REF!,$R$3),"-")</f>
        <v>-</v>
      </c>
      <c r="N640" s="170" t="str">
        <f>IFERROR(SUMIFS(#REF!,#REF!,$I640,#REF!,"&lt;="&amp;$R$2,#REF!,"&gt;="&amp;$S$2)/SUMIFS(#REF!,#REF!,$I640,#REF!,"&lt;="&amp;$R$2,#REF!,"&gt;="&amp;$S$2),"-")</f>
        <v>-</v>
      </c>
      <c r="O640" s="142"/>
      <c r="P640" s="140"/>
    </row>
    <row r="641" spans="1:16">
      <c r="A641" s="138"/>
      <c r="B641" s="142"/>
      <c r="C641" s="172" t="s">
        <v>1158</v>
      </c>
      <c r="D641" s="166" t="s">
        <v>26</v>
      </c>
      <c r="E641" s="166" t="s">
        <v>1159</v>
      </c>
      <c r="F641" s="181" t="s">
        <v>1169</v>
      </c>
      <c r="G641" s="181" t="s">
        <v>1169</v>
      </c>
      <c r="H641" s="181" t="s">
        <v>1169</v>
      </c>
      <c r="I641" s="181" t="s">
        <v>1169</v>
      </c>
      <c r="J641" s="168">
        <v>0.9</v>
      </c>
      <c r="K641" s="169" t="str">
        <f>IFERROR(SUMIFS(#REF!,#REF!,$I641,#REF!,$R$2)/SUMIFS(#REF!,#REF!,$I641,#REF!,$R$2),"-")</f>
        <v>-</v>
      </c>
      <c r="L641" s="169" t="str">
        <f>IFERROR(SUMIFS(#REF!,#REF!,$I641,#REF!,$R$7)/SUMIFS(#REF!,#REF!,$I641,#REF!,$R$7),"-")</f>
        <v>-</v>
      </c>
      <c r="M641" s="170" t="str">
        <f>IFERROR(SUMIFS(#REF!,#REF!,$I641,#REF!,$R$3)/SUMIFS(#REF!,#REF!,$I641,#REF!,$R$3),"-")</f>
        <v>-</v>
      </c>
      <c r="N641" s="170" t="str">
        <f>IFERROR(SUMIFS(#REF!,#REF!,$I641,#REF!,"&lt;="&amp;$R$2,#REF!,"&gt;="&amp;$S$2)/SUMIFS(#REF!,#REF!,$I641,#REF!,"&lt;="&amp;$R$2,#REF!,"&gt;="&amp;$S$2),"-")</f>
        <v>-</v>
      </c>
      <c r="O641" s="142"/>
      <c r="P641" s="140"/>
    </row>
    <row r="642" spans="1:16">
      <c r="A642" s="138"/>
      <c r="B642" s="142"/>
      <c r="C642" s="172" t="s">
        <v>1158</v>
      </c>
      <c r="D642" s="166" t="s">
        <v>26</v>
      </c>
      <c r="E642" s="166" t="s">
        <v>1159</v>
      </c>
      <c r="F642" s="181" t="s">
        <v>1171</v>
      </c>
      <c r="G642" s="181" t="s">
        <v>1171</v>
      </c>
      <c r="H642" s="181" t="s">
        <v>1171</v>
      </c>
      <c r="I642" s="181" t="s">
        <v>1171</v>
      </c>
      <c r="J642" s="168">
        <v>0.9</v>
      </c>
      <c r="K642" s="169" t="str">
        <f>IFERROR(SUMIFS(#REF!,#REF!,$I642,#REF!,$R$2)/SUMIFS(#REF!,#REF!,$I642,#REF!,$R$2),"-")</f>
        <v>-</v>
      </c>
      <c r="L642" s="169" t="str">
        <f>IFERROR(SUMIFS(#REF!,#REF!,$I642,#REF!,$R$7)/SUMIFS(#REF!,#REF!,$I642,#REF!,$R$7),"-")</f>
        <v>-</v>
      </c>
      <c r="M642" s="170" t="str">
        <f>IFERROR(SUMIFS(#REF!,#REF!,$I642,#REF!,$R$3)/SUMIFS(#REF!,#REF!,$I642,#REF!,$R$3),"-")</f>
        <v>-</v>
      </c>
      <c r="N642" s="170" t="str">
        <f>IFERROR(SUMIFS(#REF!,#REF!,$I642,#REF!,"&lt;="&amp;$R$2,#REF!,"&gt;="&amp;$S$2)/SUMIFS(#REF!,#REF!,$I642,#REF!,"&lt;="&amp;$R$2,#REF!,"&gt;="&amp;$S$2),"-")</f>
        <v>-</v>
      </c>
      <c r="O642" s="142"/>
      <c r="P642" s="140"/>
    </row>
    <row r="643" spans="1:16">
      <c r="A643" s="138"/>
      <c r="B643" s="142"/>
      <c r="C643" s="172" t="s">
        <v>1158</v>
      </c>
      <c r="D643" s="166" t="s">
        <v>26</v>
      </c>
      <c r="E643" s="166" t="s">
        <v>1159</v>
      </c>
      <c r="F643" s="181" t="s">
        <v>1173</v>
      </c>
      <c r="G643" s="181" t="s">
        <v>1173</v>
      </c>
      <c r="H643" s="181" t="s">
        <v>1173</v>
      </c>
      <c r="I643" s="181" t="s">
        <v>1173</v>
      </c>
      <c r="J643" s="168">
        <v>0.9</v>
      </c>
      <c r="K643" s="169" t="str">
        <f>IFERROR(SUMIFS(#REF!,#REF!,$I643,#REF!,$R$2)/SUMIFS(#REF!,#REF!,$I643,#REF!,$R$2),"-")</f>
        <v>-</v>
      </c>
      <c r="L643" s="169" t="str">
        <f>IFERROR(SUMIFS(#REF!,#REF!,$I643,#REF!,$R$7)/SUMIFS(#REF!,#REF!,$I643,#REF!,$R$7),"-")</f>
        <v>-</v>
      </c>
      <c r="M643" s="170" t="str">
        <f>IFERROR(SUMIFS(#REF!,#REF!,$I643,#REF!,$R$3)/SUMIFS(#REF!,#REF!,$I643,#REF!,$R$3),"-")</f>
        <v>-</v>
      </c>
      <c r="N643" s="170" t="str">
        <f>IFERROR(SUMIFS(#REF!,#REF!,$I643,#REF!,"&lt;="&amp;$R$2,#REF!,"&gt;="&amp;$S$2)/SUMIFS(#REF!,#REF!,$I643,#REF!,"&lt;="&amp;$R$2,#REF!,"&gt;="&amp;$S$2),"-")</f>
        <v>-</v>
      </c>
      <c r="O643" s="142"/>
      <c r="P643" s="140"/>
    </row>
    <row r="644" spans="1:16">
      <c r="A644" s="138"/>
      <c r="B644" s="142"/>
      <c r="C644" s="172" t="s">
        <v>1158</v>
      </c>
      <c r="D644" s="166" t="s">
        <v>26</v>
      </c>
      <c r="E644" s="166" t="s">
        <v>1159</v>
      </c>
      <c r="F644" s="181" t="s">
        <v>1175</v>
      </c>
      <c r="G644" s="181" t="s">
        <v>1175</v>
      </c>
      <c r="H644" s="181" t="s">
        <v>1175</v>
      </c>
      <c r="I644" s="181" t="s">
        <v>1175</v>
      </c>
      <c r="J644" s="168">
        <v>0.9</v>
      </c>
      <c r="K644" s="169" t="str">
        <f>IFERROR(SUMIFS(#REF!,#REF!,$I644,#REF!,$R$2)/SUMIFS(#REF!,#REF!,$I644,#REF!,$R$2),"-")</f>
        <v>-</v>
      </c>
      <c r="L644" s="169" t="str">
        <f>IFERROR(SUMIFS(#REF!,#REF!,$I644,#REF!,$R$7)/SUMIFS(#REF!,#REF!,$I644,#REF!,$R$7),"-")</f>
        <v>-</v>
      </c>
      <c r="M644" s="170" t="str">
        <f>IFERROR(SUMIFS(#REF!,#REF!,$I644,#REF!,$R$3)/SUMIFS(#REF!,#REF!,$I644,#REF!,$R$3),"-")</f>
        <v>-</v>
      </c>
      <c r="N644" s="170" t="str">
        <f>IFERROR(SUMIFS(#REF!,#REF!,$I644,#REF!,"&lt;="&amp;$R$2,#REF!,"&gt;="&amp;$S$2)/SUMIFS(#REF!,#REF!,$I644,#REF!,"&lt;="&amp;$R$2,#REF!,"&gt;="&amp;$S$2),"-")</f>
        <v>-</v>
      </c>
      <c r="O644" s="142"/>
      <c r="P644" s="140"/>
    </row>
    <row r="645" spans="1:16">
      <c r="A645" s="138"/>
      <c r="B645" s="142"/>
      <c r="C645" s="172" t="s">
        <v>1158</v>
      </c>
      <c r="D645" s="166" t="s">
        <v>26</v>
      </c>
      <c r="E645" s="166" t="s">
        <v>1159</v>
      </c>
      <c r="F645" s="181" t="s">
        <v>1177</v>
      </c>
      <c r="G645" s="181" t="s">
        <v>1177</v>
      </c>
      <c r="H645" s="181" t="s">
        <v>1177</v>
      </c>
      <c r="I645" s="181" t="s">
        <v>1177</v>
      </c>
      <c r="J645" s="168">
        <v>0.9</v>
      </c>
      <c r="K645" s="169" t="str">
        <f>IFERROR(SUMIFS(#REF!,#REF!,$I645,#REF!,$R$2)/SUMIFS(#REF!,#REF!,$I645,#REF!,$R$2),"-")</f>
        <v>-</v>
      </c>
      <c r="L645" s="169" t="str">
        <f>IFERROR(SUMIFS(#REF!,#REF!,$I645,#REF!,$R$7)/SUMIFS(#REF!,#REF!,$I645,#REF!,$R$7),"-")</f>
        <v>-</v>
      </c>
      <c r="M645" s="170" t="str">
        <f>IFERROR(SUMIFS(#REF!,#REF!,$I645,#REF!,$R$3)/SUMIFS(#REF!,#REF!,$I645,#REF!,$R$3),"-")</f>
        <v>-</v>
      </c>
      <c r="N645" s="170" t="str">
        <f>IFERROR(SUMIFS(#REF!,#REF!,$I645,#REF!,"&lt;="&amp;$R$2,#REF!,"&gt;="&amp;$S$2)/SUMIFS(#REF!,#REF!,$I645,#REF!,"&lt;="&amp;$R$2,#REF!,"&gt;="&amp;$S$2),"-")</f>
        <v>-</v>
      </c>
      <c r="O645" s="142"/>
      <c r="P645" s="140"/>
    </row>
    <row r="646" spans="1:16">
      <c r="A646" s="138"/>
      <c r="B646" s="142"/>
      <c r="C646" s="172" t="s">
        <v>1158</v>
      </c>
      <c r="D646" s="166" t="s">
        <v>26</v>
      </c>
      <c r="E646" s="166" t="s">
        <v>1159</v>
      </c>
      <c r="F646" s="181" t="s">
        <v>1179</v>
      </c>
      <c r="G646" s="181" t="s">
        <v>1179</v>
      </c>
      <c r="H646" s="181" t="s">
        <v>1179</v>
      </c>
      <c r="I646" s="181" t="s">
        <v>1179</v>
      </c>
      <c r="J646" s="168">
        <v>0.9</v>
      </c>
      <c r="K646" s="169" t="str">
        <f>IFERROR(SUMIFS(#REF!,#REF!,$I646,#REF!,$R$2)/SUMIFS(#REF!,#REF!,$I646,#REF!,$R$2),"-")</f>
        <v>-</v>
      </c>
      <c r="L646" s="169" t="str">
        <f>IFERROR(SUMIFS(#REF!,#REF!,$I646,#REF!,$R$7)/SUMIFS(#REF!,#REF!,$I646,#REF!,$R$7),"-")</f>
        <v>-</v>
      </c>
      <c r="M646" s="170" t="str">
        <f>IFERROR(SUMIFS(#REF!,#REF!,$I646,#REF!,$R$3)/SUMIFS(#REF!,#REF!,$I646,#REF!,$R$3),"-")</f>
        <v>-</v>
      </c>
      <c r="N646" s="170" t="str">
        <f>IFERROR(SUMIFS(#REF!,#REF!,$I646,#REF!,"&lt;="&amp;$R$2,#REF!,"&gt;="&amp;$S$2)/SUMIFS(#REF!,#REF!,$I646,#REF!,"&lt;="&amp;$R$2,#REF!,"&gt;="&amp;$S$2),"-")</f>
        <v>-</v>
      </c>
      <c r="O646" s="142"/>
      <c r="P646" s="140"/>
    </row>
    <row r="647" spans="1:16">
      <c r="A647" s="138"/>
      <c r="B647" s="142"/>
      <c r="C647" s="172" t="s">
        <v>1158</v>
      </c>
      <c r="D647" s="166" t="s">
        <v>26</v>
      </c>
      <c r="E647" s="166" t="s">
        <v>1159</v>
      </c>
      <c r="F647" s="181" t="s">
        <v>1181</v>
      </c>
      <c r="G647" s="181" t="s">
        <v>1181</v>
      </c>
      <c r="H647" s="181" t="s">
        <v>1181</v>
      </c>
      <c r="I647" s="181" t="s">
        <v>1181</v>
      </c>
      <c r="J647" s="168">
        <v>0.9</v>
      </c>
      <c r="K647" s="169" t="str">
        <f>IFERROR(SUMIFS(#REF!,#REF!,$I647,#REF!,$R$2)/SUMIFS(#REF!,#REF!,$I647,#REF!,$R$2),"-")</f>
        <v>-</v>
      </c>
      <c r="L647" s="169" t="str">
        <f>IFERROR(SUMIFS(#REF!,#REF!,$I647,#REF!,$R$7)/SUMIFS(#REF!,#REF!,$I647,#REF!,$R$7),"-")</f>
        <v>-</v>
      </c>
      <c r="M647" s="170" t="str">
        <f>IFERROR(SUMIFS(#REF!,#REF!,$I647,#REF!,$R$3)/SUMIFS(#REF!,#REF!,$I647,#REF!,$R$3),"-")</f>
        <v>-</v>
      </c>
      <c r="N647" s="170" t="str">
        <f>IFERROR(SUMIFS(#REF!,#REF!,$I647,#REF!,"&lt;="&amp;$R$2,#REF!,"&gt;="&amp;$S$2)/SUMIFS(#REF!,#REF!,$I647,#REF!,"&lt;="&amp;$R$2,#REF!,"&gt;="&amp;$S$2),"-")</f>
        <v>-</v>
      </c>
      <c r="O647" s="142"/>
      <c r="P647" s="140"/>
    </row>
    <row r="648" spans="1:16">
      <c r="A648" s="138"/>
      <c r="B648" s="142"/>
      <c r="C648" s="172" t="s">
        <v>1158</v>
      </c>
      <c r="D648" s="166" t="s">
        <v>26</v>
      </c>
      <c r="E648" s="166" t="s">
        <v>1159</v>
      </c>
      <c r="F648" s="181" t="s">
        <v>1183</v>
      </c>
      <c r="G648" s="181" t="s">
        <v>1183</v>
      </c>
      <c r="H648" s="181" t="s">
        <v>1183</v>
      </c>
      <c r="I648" s="181" t="s">
        <v>1183</v>
      </c>
      <c r="J648" s="168">
        <v>0.9</v>
      </c>
      <c r="K648" s="169" t="str">
        <f>IFERROR(SUMIFS(#REF!,#REF!,$I648,#REF!,$R$2)/SUMIFS(#REF!,#REF!,$I648,#REF!,$R$2),"-")</f>
        <v>-</v>
      </c>
      <c r="L648" s="169" t="str">
        <f>IFERROR(SUMIFS(#REF!,#REF!,$I648,#REF!,$R$7)/SUMIFS(#REF!,#REF!,$I648,#REF!,$R$7),"-")</f>
        <v>-</v>
      </c>
      <c r="M648" s="170" t="str">
        <f>IFERROR(SUMIFS(#REF!,#REF!,$I648,#REF!,$R$3)/SUMIFS(#REF!,#REF!,$I648,#REF!,$R$3),"-")</f>
        <v>-</v>
      </c>
      <c r="N648" s="170" t="str">
        <f>IFERROR(SUMIFS(#REF!,#REF!,$I648,#REF!,"&lt;="&amp;$R$2,#REF!,"&gt;="&amp;$S$2)/SUMIFS(#REF!,#REF!,$I648,#REF!,"&lt;="&amp;$R$2,#REF!,"&gt;="&amp;$S$2),"-")</f>
        <v>-</v>
      </c>
      <c r="O648" s="142"/>
      <c r="P648" s="140"/>
    </row>
    <row r="649" spans="1:16">
      <c r="A649" s="138"/>
      <c r="B649" s="142"/>
      <c r="C649" s="172" t="s">
        <v>1158</v>
      </c>
      <c r="D649" s="166" t="s">
        <v>26</v>
      </c>
      <c r="E649" s="166" t="s">
        <v>1159</v>
      </c>
      <c r="F649" s="181" t="s">
        <v>1185</v>
      </c>
      <c r="G649" s="181" t="s">
        <v>1185</v>
      </c>
      <c r="H649" s="181" t="s">
        <v>1185</v>
      </c>
      <c r="I649" s="181" t="s">
        <v>1185</v>
      </c>
      <c r="J649" s="168">
        <v>0.9</v>
      </c>
      <c r="K649" s="169" t="str">
        <f>IFERROR(SUMIFS(#REF!,#REF!,$I649,#REF!,$R$2)/SUMIFS(#REF!,#REF!,$I649,#REF!,$R$2),"-")</f>
        <v>-</v>
      </c>
      <c r="L649" s="169" t="str">
        <f>IFERROR(SUMIFS(#REF!,#REF!,$I649,#REF!,$R$7)/SUMIFS(#REF!,#REF!,$I649,#REF!,$R$7),"-")</f>
        <v>-</v>
      </c>
      <c r="M649" s="170" t="str">
        <f>IFERROR(SUMIFS(#REF!,#REF!,$I649,#REF!,$R$3)/SUMIFS(#REF!,#REF!,$I649,#REF!,$R$3),"-")</f>
        <v>-</v>
      </c>
      <c r="N649" s="170" t="str">
        <f>IFERROR(SUMIFS(#REF!,#REF!,$I649,#REF!,"&lt;="&amp;$R$2,#REF!,"&gt;="&amp;$S$2)/SUMIFS(#REF!,#REF!,$I649,#REF!,"&lt;="&amp;$R$2,#REF!,"&gt;="&amp;$S$2),"-")</f>
        <v>-</v>
      </c>
      <c r="O649" s="142"/>
      <c r="P649" s="140"/>
    </row>
    <row r="650" spans="1:16">
      <c r="A650" s="138"/>
      <c r="B650" s="142"/>
      <c r="C650" s="172" t="s">
        <v>1158</v>
      </c>
      <c r="D650" s="166" t="s">
        <v>26</v>
      </c>
      <c r="E650" s="166" t="s">
        <v>1159</v>
      </c>
      <c r="F650" s="181" t="s">
        <v>1187</v>
      </c>
      <c r="G650" s="181" t="s">
        <v>1187</v>
      </c>
      <c r="H650" s="181" t="s">
        <v>1187</v>
      </c>
      <c r="I650" s="181" t="s">
        <v>1187</v>
      </c>
      <c r="J650" s="168">
        <v>0.9</v>
      </c>
      <c r="K650" s="169" t="str">
        <f>IFERROR(SUMIFS(#REF!,#REF!,$I650,#REF!,$R$2)/SUMIFS(#REF!,#REF!,$I650,#REF!,$R$2),"-")</f>
        <v>-</v>
      </c>
      <c r="L650" s="169" t="str">
        <f>IFERROR(SUMIFS(#REF!,#REF!,$I650,#REF!,$R$7)/SUMIFS(#REF!,#REF!,$I650,#REF!,$R$7),"-")</f>
        <v>-</v>
      </c>
      <c r="M650" s="170" t="str">
        <f>IFERROR(SUMIFS(#REF!,#REF!,$I650,#REF!,$R$3)/SUMIFS(#REF!,#REF!,$I650,#REF!,$R$3),"-")</f>
        <v>-</v>
      </c>
      <c r="N650" s="170" t="str">
        <f>IFERROR(SUMIFS(#REF!,#REF!,$I650,#REF!,"&lt;="&amp;$R$2,#REF!,"&gt;="&amp;$S$2)/SUMIFS(#REF!,#REF!,$I650,#REF!,"&lt;="&amp;$R$2,#REF!,"&gt;="&amp;$S$2),"-")</f>
        <v>-</v>
      </c>
      <c r="O650" s="142"/>
      <c r="P650" s="140"/>
    </row>
    <row r="651" spans="1:16">
      <c r="A651" s="138"/>
      <c r="B651" s="142"/>
      <c r="C651" s="172" t="s">
        <v>1158</v>
      </c>
      <c r="D651" s="166" t="s">
        <v>26</v>
      </c>
      <c r="E651" s="166" t="s">
        <v>1159</v>
      </c>
      <c r="F651" s="181" t="s">
        <v>1189</v>
      </c>
      <c r="G651" s="181" t="s">
        <v>1189</v>
      </c>
      <c r="H651" s="181" t="s">
        <v>1189</v>
      </c>
      <c r="I651" s="181" t="s">
        <v>1189</v>
      </c>
      <c r="J651" s="168">
        <v>0.9</v>
      </c>
      <c r="K651" s="169" t="str">
        <f>IFERROR(SUMIFS(#REF!,#REF!,$I651,#REF!,$R$2)/SUMIFS(#REF!,#REF!,$I651,#REF!,$R$2),"-")</f>
        <v>-</v>
      </c>
      <c r="L651" s="169" t="str">
        <f>IFERROR(SUMIFS(#REF!,#REF!,$I651,#REF!,$R$7)/SUMIFS(#REF!,#REF!,$I651,#REF!,$R$7),"-")</f>
        <v>-</v>
      </c>
      <c r="M651" s="170" t="str">
        <f>IFERROR(SUMIFS(#REF!,#REF!,$I651,#REF!,$R$3)/SUMIFS(#REF!,#REF!,$I651,#REF!,$R$3),"-")</f>
        <v>-</v>
      </c>
      <c r="N651" s="170" t="str">
        <f>IFERROR(SUMIFS(#REF!,#REF!,$I651,#REF!,"&lt;="&amp;$R$2,#REF!,"&gt;="&amp;$S$2)/SUMIFS(#REF!,#REF!,$I651,#REF!,"&lt;="&amp;$R$2,#REF!,"&gt;="&amp;$S$2),"-")</f>
        <v>-</v>
      </c>
      <c r="O651" s="142"/>
      <c r="P651" s="140"/>
    </row>
    <row r="652" spans="1:16">
      <c r="A652" s="138"/>
      <c r="B652" s="142"/>
      <c r="C652" s="172" t="s">
        <v>1158</v>
      </c>
      <c r="D652" s="166" t="s">
        <v>26</v>
      </c>
      <c r="E652" s="166" t="s">
        <v>1159</v>
      </c>
      <c r="F652" s="181" t="s">
        <v>1191</v>
      </c>
      <c r="G652" s="181" t="s">
        <v>1191</v>
      </c>
      <c r="H652" s="181" t="s">
        <v>1191</v>
      </c>
      <c r="I652" s="181" t="s">
        <v>1191</v>
      </c>
      <c r="J652" s="168">
        <v>0.9</v>
      </c>
      <c r="K652" s="169" t="str">
        <f>IFERROR(SUMIFS(#REF!,#REF!,$I652,#REF!,$R$2)/SUMIFS(#REF!,#REF!,$I652,#REF!,$R$2),"-")</f>
        <v>-</v>
      </c>
      <c r="L652" s="169" t="str">
        <f>IFERROR(SUMIFS(#REF!,#REF!,$I652,#REF!,$R$7)/SUMIFS(#REF!,#REF!,$I652,#REF!,$R$7),"-")</f>
        <v>-</v>
      </c>
      <c r="M652" s="170" t="str">
        <f>IFERROR(SUMIFS(#REF!,#REF!,$I652,#REF!,$R$3)/SUMIFS(#REF!,#REF!,$I652,#REF!,$R$3),"-")</f>
        <v>-</v>
      </c>
      <c r="N652" s="170" t="str">
        <f>IFERROR(SUMIFS(#REF!,#REF!,$I652,#REF!,"&lt;="&amp;$R$2,#REF!,"&gt;="&amp;$S$2)/SUMIFS(#REF!,#REF!,$I652,#REF!,"&lt;="&amp;$R$2,#REF!,"&gt;="&amp;$S$2),"-")</f>
        <v>-</v>
      </c>
      <c r="O652" s="142"/>
      <c r="P652" s="140"/>
    </row>
    <row r="653" spans="1:16">
      <c r="A653" s="138"/>
      <c r="B653" s="142"/>
      <c r="C653" s="172" t="s">
        <v>1158</v>
      </c>
      <c r="D653" s="166" t="s">
        <v>26</v>
      </c>
      <c r="E653" s="166" t="s">
        <v>1159</v>
      </c>
      <c r="F653" s="181" t="s">
        <v>1193</v>
      </c>
      <c r="G653" s="181" t="s">
        <v>1193</v>
      </c>
      <c r="H653" s="181" t="s">
        <v>1193</v>
      </c>
      <c r="I653" s="181" t="s">
        <v>1193</v>
      </c>
      <c r="J653" s="168">
        <v>0.9</v>
      </c>
      <c r="K653" s="169" t="str">
        <f>IFERROR(SUMIFS(#REF!,#REF!,$I653,#REF!,$R$2)/SUMIFS(#REF!,#REF!,$I653,#REF!,$R$2),"-")</f>
        <v>-</v>
      </c>
      <c r="L653" s="169" t="str">
        <f>IFERROR(SUMIFS(#REF!,#REF!,$I653,#REF!,$R$7)/SUMIFS(#REF!,#REF!,$I653,#REF!,$R$7),"-")</f>
        <v>-</v>
      </c>
      <c r="M653" s="170" t="str">
        <f>IFERROR(SUMIFS(#REF!,#REF!,$I653,#REF!,$R$3)/SUMIFS(#REF!,#REF!,$I653,#REF!,$R$3),"-")</f>
        <v>-</v>
      </c>
      <c r="N653" s="170" t="str">
        <f>IFERROR(SUMIFS(#REF!,#REF!,$I653,#REF!,"&lt;="&amp;$R$2,#REF!,"&gt;="&amp;$S$2)/SUMIFS(#REF!,#REF!,$I653,#REF!,"&lt;="&amp;$R$2,#REF!,"&gt;="&amp;$S$2),"-")</f>
        <v>-</v>
      </c>
      <c r="O653" s="142"/>
      <c r="P653" s="140"/>
    </row>
    <row r="654" spans="1:16">
      <c r="A654" s="138"/>
      <c r="B654" s="142"/>
      <c r="C654" s="172" t="s">
        <v>1158</v>
      </c>
      <c r="D654" s="166" t="s">
        <v>26</v>
      </c>
      <c r="E654" s="166" t="s">
        <v>1159</v>
      </c>
      <c r="F654" s="181" t="s">
        <v>1195</v>
      </c>
      <c r="G654" s="181" t="s">
        <v>1195</v>
      </c>
      <c r="H654" s="181" t="s">
        <v>1195</v>
      </c>
      <c r="I654" s="181" t="s">
        <v>1195</v>
      </c>
      <c r="J654" s="168">
        <v>0.9</v>
      </c>
      <c r="K654" s="169" t="str">
        <f>IFERROR(SUMIFS(#REF!,#REF!,$I654,#REF!,$R$2)/SUMIFS(#REF!,#REF!,$I654,#REF!,$R$2),"-")</f>
        <v>-</v>
      </c>
      <c r="L654" s="169" t="str">
        <f>IFERROR(SUMIFS(#REF!,#REF!,$I654,#REF!,$R$7)/SUMIFS(#REF!,#REF!,$I654,#REF!,$R$7),"-")</f>
        <v>-</v>
      </c>
      <c r="M654" s="170" t="str">
        <f>IFERROR(SUMIFS(#REF!,#REF!,$I654,#REF!,$R$3)/SUMIFS(#REF!,#REF!,$I654,#REF!,$R$3),"-")</f>
        <v>-</v>
      </c>
      <c r="N654" s="170" t="str">
        <f>IFERROR(SUMIFS(#REF!,#REF!,$I654,#REF!,"&lt;="&amp;$R$2,#REF!,"&gt;="&amp;$S$2)/SUMIFS(#REF!,#REF!,$I654,#REF!,"&lt;="&amp;$R$2,#REF!,"&gt;="&amp;$S$2),"-")</f>
        <v>-</v>
      </c>
      <c r="O654" s="142"/>
      <c r="P654" s="140"/>
    </row>
    <row r="655" spans="1:16">
      <c r="A655" s="138"/>
      <c r="B655" s="142"/>
      <c r="C655" s="172" t="s">
        <v>1158</v>
      </c>
      <c r="D655" s="166" t="s">
        <v>26</v>
      </c>
      <c r="E655" s="166" t="s">
        <v>1159</v>
      </c>
      <c r="F655" s="181" t="s">
        <v>1197</v>
      </c>
      <c r="G655" s="181" t="s">
        <v>1197</v>
      </c>
      <c r="H655" s="181" t="s">
        <v>1197</v>
      </c>
      <c r="I655" s="181" t="s">
        <v>1197</v>
      </c>
      <c r="J655" s="168">
        <v>0.9</v>
      </c>
      <c r="K655" s="169" t="str">
        <f>IFERROR(SUMIFS(#REF!,#REF!,$I655,#REF!,$R$2)/SUMIFS(#REF!,#REF!,$I655,#REF!,$R$2),"-")</f>
        <v>-</v>
      </c>
      <c r="L655" s="169" t="str">
        <f>IFERROR(SUMIFS(#REF!,#REF!,$I655,#REF!,$R$7)/SUMIFS(#REF!,#REF!,$I655,#REF!,$R$7),"-")</f>
        <v>-</v>
      </c>
      <c r="M655" s="170" t="str">
        <f>IFERROR(SUMIFS(#REF!,#REF!,$I655,#REF!,$R$3)/SUMIFS(#REF!,#REF!,$I655,#REF!,$R$3),"-")</f>
        <v>-</v>
      </c>
      <c r="N655" s="170" t="str">
        <f>IFERROR(SUMIFS(#REF!,#REF!,$I655,#REF!,"&lt;="&amp;$R$2,#REF!,"&gt;="&amp;$S$2)/SUMIFS(#REF!,#REF!,$I655,#REF!,"&lt;="&amp;$R$2,#REF!,"&gt;="&amp;$S$2),"-")</f>
        <v>-</v>
      </c>
      <c r="O655" s="142"/>
      <c r="P655" s="140"/>
    </row>
    <row r="656" spans="1:16">
      <c r="A656" s="138"/>
      <c r="B656" s="142"/>
      <c r="C656" s="172" t="s">
        <v>1158</v>
      </c>
      <c r="D656" s="166" t="s">
        <v>26</v>
      </c>
      <c r="E656" s="166" t="s">
        <v>1159</v>
      </c>
      <c r="F656" s="181" t="s">
        <v>1199</v>
      </c>
      <c r="G656" s="181" t="s">
        <v>1199</v>
      </c>
      <c r="H656" s="181" t="s">
        <v>1199</v>
      </c>
      <c r="I656" s="181" t="s">
        <v>1199</v>
      </c>
      <c r="J656" s="168">
        <v>0.9</v>
      </c>
      <c r="K656" s="169" t="str">
        <f>IFERROR(SUMIFS(#REF!,#REF!,$I656,#REF!,$R$2)/SUMIFS(#REF!,#REF!,$I656,#REF!,$R$2),"-")</f>
        <v>-</v>
      </c>
      <c r="L656" s="169" t="str">
        <f>IFERROR(SUMIFS(#REF!,#REF!,$I656,#REF!,$R$7)/SUMIFS(#REF!,#REF!,$I656,#REF!,$R$7),"-")</f>
        <v>-</v>
      </c>
      <c r="M656" s="170" t="str">
        <f>IFERROR(SUMIFS(#REF!,#REF!,$I656,#REF!,$R$3)/SUMIFS(#REF!,#REF!,$I656,#REF!,$R$3),"-")</f>
        <v>-</v>
      </c>
      <c r="N656" s="170" t="str">
        <f>IFERROR(SUMIFS(#REF!,#REF!,$I656,#REF!,"&lt;="&amp;$R$2,#REF!,"&gt;="&amp;$S$2)/SUMIFS(#REF!,#REF!,$I656,#REF!,"&lt;="&amp;$R$2,#REF!,"&gt;="&amp;$S$2),"-")</f>
        <v>-</v>
      </c>
      <c r="O656" s="142"/>
      <c r="P656" s="140"/>
    </row>
    <row r="657" spans="1:16">
      <c r="A657" s="138"/>
      <c r="B657" s="142"/>
      <c r="C657" s="172" t="s">
        <v>1158</v>
      </c>
      <c r="D657" s="166" t="s">
        <v>26</v>
      </c>
      <c r="E657" s="166" t="s">
        <v>1159</v>
      </c>
      <c r="F657" s="181" t="s">
        <v>1201</v>
      </c>
      <c r="G657" s="181" t="s">
        <v>1201</v>
      </c>
      <c r="H657" s="181" t="s">
        <v>1201</v>
      </c>
      <c r="I657" s="181" t="s">
        <v>1201</v>
      </c>
      <c r="J657" s="168">
        <v>0.9</v>
      </c>
      <c r="K657" s="169" t="str">
        <f>IFERROR(SUMIFS(#REF!,#REF!,$I657,#REF!,$R$2)/SUMIFS(#REF!,#REF!,$I657,#REF!,$R$2),"-")</f>
        <v>-</v>
      </c>
      <c r="L657" s="169" t="str">
        <f>IFERROR(SUMIFS(#REF!,#REF!,$I657,#REF!,$R$7)/SUMIFS(#REF!,#REF!,$I657,#REF!,$R$7),"-")</f>
        <v>-</v>
      </c>
      <c r="M657" s="170" t="str">
        <f>IFERROR(SUMIFS(#REF!,#REF!,$I657,#REF!,$R$3)/SUMIFS(#REF!,#REF!,$I657,#REF!,$R$3),"-")</f>
        <v>-</v>
      </c>
      <c r="N657" s="170" t="str">
        <f>IFERROR(SUMIFS(#REF!,#REF!,$I657,#REF!,"&lt;="&amp;$R$2,#REF!,"&gt;="&amp;$S$2)/SUMIFS(#REF!,#REF!,$I657,#REF!,"&lt;="&amp;$R$2,#REF!,"&gt;="&amp;$S$2),"-")</f>
        <v>-</v>
      </c>
      <c r="O657" s="142"/>
      <c r="P657" s="140"/>
    </row>
    <row r="658" spans="1:16">
      <c r="A658" s="138"/>
      <c r="B658" s="142"/>
      <c r="C658" s="172" t="s">
        <v>1158</v>
      </c>
      <c r="D658" s="166" t="s">
        <v>26</v>
      </c>
      <c r="E658" s="166" t="s">
        <v>1159</v>
      </c>
      <c r="F658" s="181" t="s">
        <v>1203</v>
      </c>
      <c r="G658" s="181" t="s">
        <v>1203</v>
      </c>
      <c r="H658" s="181" t="s">
        <v>1203</v>
      </c>
      <c r="I658" s="181" t="s">
        <v>1203</v>
      </c>
      <c r="J658" s="168">
        <v>0.9</v>
      </c>
      <c r="K658" s="169" t="str">
        <f>IFERROR(SUMIFS(#REF!,#REF!,$I658,#REF!,$R$2)/SUMIFS(#REF!,#REF!,$I658,#REF!,$R$2),"-")</f>
        <v>-</v>
      </c>
      <c r="L658" s="169" t="str">
        <f>IFERROR(SUMIFS(#REF!,#REF!,$I658,#REF!,$R$7)/SUMIFS(#REF!,#REF!,$I658,#REF!,$R$7),"-")</f>
        <v>-</v>
      </c>
      <c r="M658" s="170" t="str">
        <f>IFERROR(SUMIFS(#REF!,#REF!,$I658,#REF!,$R$3)/SUMIFS(#REF!,#REF!,$I658,#REF!,$R$3),"-")</f>
        <v>-</v>
      </c>
      <c r="N658" s="170" t="str">
        <f>IFERROR(SUMIFS(#REF!,#REF!,$I658,#REF!,"&lt;="&amp;$R$2,#REF!,"&gt;="&amp;$S$2)/SUMIFS(#REF!,#REF!,$I658,#REF!,"&lt;="&amp;$R$2,#REF!,"&gt;="&amp;$S$2),"-")</f>
        <v>-</v>
      </c>
      <c r="O658" s="142"/>
      <c r="P658" s="140"/>
    </row>
    <row r="659" spans="1:16">
      <c r="A659" s="138"/>
      <c r="B659" s="142"/>
      <c r="C659" s="172" t="s">
        <v>1158</v>
      </c>
      <c r="D659" s="166" t="s">
        <v>26</v>
      </c>
      <c r="E659" s="166" t="s">
        <v>1159</v>
      </c>
      <c r="F659" s="181" t="s">
        <v>1205</v>
      </c>
      <c r="G659" s="181" t="s">
        <v>1205</v>
      </c>
      <c r="H659" s="181" t="s">
        <v>1205</v>
      </c>
      <c r="I659" s="181" t="s">
        <v>1205</v>
      </c>
      <c r="J659" s="168">
        <v>0.9</v>
      </c>
      <c r="K659" s="169" t="str">
        <f>IFERROR(SUMIFS(#REF!,#REF!,$I659,#REF!,$R$2)/SUMIFS(#REF!,#REF!,$I659,#REF!,$R$2),"-")</f>
        <v>-</v>
      </c>
      <c r="L659" s="169" t="str">
        <f>IFERROR(SUMIFS(#REF!,#REF!,$I659,#REF!,$R$7)/SUMIFS(#REF!,#REF!,$I659,#REF!,$R$7),"-")</f>
        <v>-</v>
      </c>
      <c r="M659" s="170" t="str">
        <f>IFERROR(SUMIFS(#REF!,#REF!,$I659,#REF!,$R$3)/SUMIFS(#REF!,#REF!,$I659,#REF!,$R$3),"-")</f>
        <v>-</v>
      </c>
      <c r="N659" s="170" t="str">
        <f>IFERROR(SUMIFS(#REF!,#REF!,$I659,#REF!,"&lt;="&amp;$R$2,#REF!,"&gt;="&amp;$S$2)/SUMIFS(#REF!,#REF!,$I659,#REF!,"&lt;="&amp;$R$2,#REF!,"&gt;="&amp;$S$2),"-")</f>
        <v>-</v>
      </c>
      <c r="O659" s="142"/>
      <c r="P659" s="140"/>
    </row>
    <row r="660" spans="1:16">
      <c r="A660" s="138"/>
      <c r="B660" s="142"/>
      <c r="C660" s="172" t="s">
        <v>1158</v>
      </c>
      <c r="D660" s="166" t="s">
        <v>26</v>
      </c>
      <c r="E660" s="166" t="s">
        <v>1159</v>
      </c>
      <c r="F660" s="181" t="s">
        <v>1207</v>
      </c>
      <c r="G660" s="181" t="s">
        <v>1207</v>
      </c>
      <c r="H660" s="181" t="s">
        <v>1207</v>
      </c>
      <c r="I660" s="181" t="s">
        <v>1207</v>
      </c>
      <c r="J660" s="168">
        <v>0.9</v>
      </c>
      <c r="K660" s="169" t="str">
        <f>IFERROR(SUMIFS(#REF!,#REF!,$I660,#REF!,$R$2)/SUMIFS(#REF!,#REF!,$I660,#REF!,$R$2),"-")</f>
        <v>-</v>
      </c>
      <c r="L660" s="169" t="str">
        <f>IFERROR(SUMIFS(#REF!,#REF!,$I660,#REF!,$R$7)/SUMIFS(#REF!,#REF!,$I660,#REF!,$R$7),"-")</f>
        <v>-</v>
      </c>
      <c r="M660" s="170" t="str">
        <f>IFERROR(SUMIFS(#REF!,#REF!,$I660,#REF!,$R$3)/SUMIFS(#REF!,#REF!,$I660,#REF!,$R$3),"-")</f>
        <v>-</v>
      </c>
      <c r="N660" s="170" t="str">
        <f>IFERROR(SUMIFS(#REF!,#REF!,$I660,#REF!,"&lt;="&amp;$R$2,#REF!,"&gt;="&amp;$S$2)/SUMIFS(#REF!,#REF!,$I660,#REF!,"&lt;="&amp;$R$2,#REF!,"&gt;="&amp;$S$2),"-")</f>
        <v>-</v>
      </c>
      <c r="O660" s="142"/>
      <c r="P660" s="140"/>
    </row>
    <row r="661" spans="1:16">
      <c r="A661" s="138"/>
      <c r="B661" s="142"/>
      <c r="C661" s="172" t="s">
        <v>1158</v>
      </c>
      <c r="D661" s="166" t="s">
        <v>26</v>
      </c>
      <c r="E661" s="166" t="s">
        <v>1159</v>
      </c>
      <c r="F661" s="181" t="s">
        <v>1209</v>
      </c>
      <c r="G661" s="181" t="s">
        <v>1209</v>
      </c>
      <c r="H661" s="181" t="s">
        <v>1209</v>
      </c>
      <c r="I661" s="181" t="s">
        <v>1209</v>
      </c>
      <c r="J661" s="168">
        <v>0.9</v>
      </c>
      <c r="K661" s="169" t="str">
        <f>IFERROR(SUMIFS(#REF!,#REF!,$I661,#REF!,$R$2)/SUMIFS(#REF!,#REF!,$I661,#REF!,$R$2),"-")</f>
        <v>-</v>
      </c>
      <c r="L661" s="169" t="str">
        <f>IFERROR(SUMIFS(#REF!,#REF!,$I661,#REF!,$R$7)/SUMIFS(#REF!,#REF!,$I661,#REF!,$R$7),"-")</f>
        <v>-</v>
      </c>
      <c r="M661" s="170" t="str">
        <f>IFERROR(SUMIFS(#REF!,#REF!,$I661,#REF!,$R$3)/SUMIFS(#REF!,#REF!,$I661,#REF!,$R$3),"-")</f>
        <v>-</v>
      </c>
      <c r="N661" s="170" t="str">
        <f>IFERROR(SUMIFS(#REF!,#REF!,$I661,#REF!,"&lt;="&amp;$R$2,#REF!,"&gt;="&amp;$S$2)/SUMIFS(#REF!,#REF!,$I661,#REF!,"&lt;="&amp;$R$2,#REF!,"&gt;="&amp;$S$2),"-")</f>
        <v>-</v>
      </c>
      <c r="O661" s="142"/>
      <c r="P661" s="140"/>
    </row>
    <row r="662" spans="1:16">
      <c r="A662" s="138"/>
      <c r="B662" s="142"/>
      <c r="C662" s="172" t="s">
        <v>1158</v>
      </c>
      <c r="D662" s="166" t="s">
        <v>26</v>
      </c>
      <c r="E662" s="166" t="s">
        <v>1159</v>
      </c>
      <c r="F662" s="181" t="s">
        <v>1211</v>
      </c>
      <c r="G662" s="181" t="s">
        <v>1211</v>
      </c>
      <c r="H662" s="181" t="s">
        <v>1211</v>
      </c>
      <c r="I662" s="181" t="s">
        <v>1211</v>
      </c>
      <c r="J662" s="168">
        <v>0.9</v>
      </c>
      <c r="K662" s="169" t="str">
        <f>IFERROR(SUMIFS(#REF!,#REF!,$I662,#REF!,$R$2)/SUMIFS(#REF!,#REF!,$I662,#REF!,$R$2),"-")</f>
        <v>-</v>
      </c>
      <c r="L662" s="169" t="str">
        <f>IFERROR(SUMIFS(#REF!,#REF!,$I662,#REF!,$R$7)/SUMIFS(#REF!,#REF!,$I662,#REF!,$R$7),"-")</f>
        <v>-</v>
      </c>
      <c r="M662" s="170" t="str">
        <f>IFERROR(SUMIFS(#REF!,#REF!,$I662,#REF!,$R$3)/SUMIFS(#REF!,#REF!,$I662,#REF!,$R$3),"-")</f>
        <v>-</v>
      </c>
      <c r="N662" s="170" t="str">
        <f>IFERROR(SUMIFS(#REF!,#REF!,$I662,#REF!,"&lt;="&amp;$R$2,#REF!,"&gt;="&amp;$S$2)/SUMIFS(#REF!,#REF!,$I662,#REF!,"&lt;="&amp;$R$2,#REF!,"&gt;="&amp;$S$2),"-")</f>
        <v>-</v>
      </c>
      <c r="O662" s="142"/>
      <c r="P662" s="140"/>
    </row>
    <row r="663" spans="1:16">
      <c r="A663" s="138"/>
      <c r="B663" s="142"/>
      <c r="C663" s="172" t="s">
        <v>1158</v>
      </c>
      <c r="D663" s="166" t="s">
        <v>26</v>
      </c>
      <c r="E663" s="166" t="s">
        <v>1159</v>
      </c>
      <c r="F663" s="181" t="s">
        <v>1213</v>
      </c>
      <c r="G663" s="181" t="s">
        <v>1213</v>
      </c>
      <c r="H663" s="181" t="s">
        <v>1213</v>
      </c>
      <c r="I663" s="181" t="s">
        <v>1213</v>
      </c>
      <c r="J663" s="168">
        <v>0.9</v>
      </c>
      <c r="K663" s="169" t="str">
        <f>IFERROR(SUMIFS(#REF!,#REF!,$I663,#REF!,$R$2)/SUMIFS(#REF!,#REF!,$I663,#REF!,$R$2),"-")</f>
        <v>-</v>
      </c>
      <c r="L663" s="169" t="str">
        <f>IFERROR(SUMIFS(#REF!,#REF!,$I663,#REF!,$R$7)/SUMIFS(#REF!,#REF!,$I663,#REF!,$R$7),"-")</f>
        <v>-</v>
      </c>
      <c r="M663" s="170" t="str">
        <f>IFERROR(SUMIFS(#REF!,#REF!,$I663,#REF!,$R$3)/SUMIFS(#REF!,#REF!,$I663,#REF!,$R$3),"-")</f>
        <v>-</v>
      </c>
      <c r="N663" s="170" t="str">
        <f>IFERROR(SUMIFS(#REF!,#REF!,$I663,#REF!,"&lt;="&amp;$R$2,#REF!,"&gt;="&amp;$S$2)/SUMIFS(#REF!,#REF!,$I663,#REF!,"&lt;="&amp;$R$2,#REF!,"&gt;="&amp;$S$2),"-")</f>
        <v>-</v>
      </c>
      <c r="O663" s="142"/>
      <c r="P663" s="140"/>
    </row>
    <row r="664" spans="1:16">
      <c r="A664" s="138"/>
      <c r="B664" s="142"/>
      <c r="C664" s="172" t="s">
        <v>1158</v>
      </c>
      <c r="D664" s="166" t="s">
        <v>26</v>
      </c>
      <c r="E664" s="166" t="s">
        <v>1159</v>
      </c>
      <c r="F664" s="181" t="s">
        <v>1214</v>
      </c>
      <c r="G664" s="181" t="s">
        <v>1214</v>
      </c>
      <c r="H664" s="181" t="s">
        <v>1214</v>
      </c>
      <c r="I664" s="181" t="s">
        <v>1214</v>
      </c>
      <c r="J664" s="168">
        <v>0.9</v>
      </c>
      <c r="K664" s="169" t="str">
        <f>IFERROR(SUMIFS(#REF!,#REF!,$I664,#REF!,$R$2)/SUMIFS(#REF!,#REF!,$I664,#REF!,$R$2),"-")</f>
        <v>-</v>
      </c>
      <c r="L664" s="169" t="str">
        <f>IFERROR(SUMIFS(#REF!,#REF!,$I664,#REF!,$R$7)/SUMIFS(#REF!,#REF!,$I664,#REF!,$R$7),"-")</f>
        <v>-</v>
      </c>
      <c r="M664" s="170" t="str">
        <f>IFERROR(SUMIFS(#REF!,#REF!,$I664,#REF!,$R$3)/SUMIFS(#REF!,#REF!,$I664,#REF!,$R$3),"-")</f>
        <v>-</v>
      </c>
      <c r="N664" s="170" t="str">
        <f>IFERROR(SUMIFS(#REF!,#REF!,$I664,#REF!,"&lt;="&amp;$R$2,#REF!,"&gt;="&amp;$S$2)/SUMIFS(#REF!,#REF!,$I664,#REF!,"&lt;="&amp;$R$2,#REF!,"&gt;="&amp;$S$2),"-")</f>
        <v>-</v>
      </c>
      <c r="O664" s="142"/>
      <c r="P664" s="140"/>
    </row>
    <row r="665" spans="1:16">
      <c r="A665" s="138"/>
      <c r="B665" s="142"/>
      <c r="C665" s="172" t="s">
        <v>1158</v>
      </c>
      <c r="D665" s="166" t="s">
        <v>26</v>
      </c>
      <c r="E665" s="166" t="s">
        <v>1159</v>
      </c>
      <c r="F665" s="181" t="s">
        <v>1216</v>
      </c>
      <c r="G665" s="181" t="s">
        <v>1216</v>
      </c>
      <c r="H665" s="181" t="s">
        <v>1216</v>
      </c>
      <c r="I665" s="181" t="s">
        <v>1216</v>
      </c>
      <c r="J665" s="168">
        <v>0.9</v>
      </c>
      <c r="K665" s="169" t="str">
        <f>IFERROR(SUMIFS(#REF!,#REF!,$I665,#REF!,$R$2)/SUMIFS(#REF!,#REF!,$I665,#REF!,$R$2),"-")</f>
        <v>-</v>
      </c>
      <c r="L665" s="169" t="str">
        <f>IFERROR(SUMIFS(#REF!,#REF!,$I665,#REF!,$R$7)/SUMIFS(#REF!,#REF!,$I665,#REF!,$R$7),"-")</f>
        <v>-</v>
      </c>
      <c r="M665" s="170" t="str">
        <f>IFERROR(SUMIFS(#REF!,#REF!,$I665,#REF!,$R$3)/SUMIFS(#REF!,#REF!,$I665,#REF!,$R$3),"-")</f>
        <v>-</v>
      </c>
      <c r="N665" s="170" t="str">
        <f>IFERROR(SUMIFS(#REF!,#REF!,$I665,#REF!,"&lt;="&amp;$R$2,#REF!,"&gt;="&amp;$S$2)/SUMIFS(#REF!,#REF!,$I665,#REF!,"&lt;="&amp;$R$2,#REF!,"&gt;="&amp;$S$2),"-")</f>
        <v>-</v>
      </c>
      <c r="O665" s="142"/>
      <c r="P665" s="140"/>
    </row>
    <row r="666" spans="1:16">
      <c r="A666" s="138"/>
      <c r="B666" s="142"/>
      <c r="C666" s="172" t="s">
        <v>1158</v>
      </c>
      <c r="D666" s="166" t="s">
        <v>26</v>
      </c>
      <c r="E666" s="166" t="s">
        <v>1159</v>
      </c>
      <c r="F666" s="181" t="s">
        <v>1218</v>
      </c>
      <c r="G666" s="181" t="s">
        <v>1218</v>
      </c>
      <c r="H666" s="181" t="s">
        <v>1218</v>
      </c>
      <c r="I666" s="181" t="s">
        <v>1218</v>
      </c>
      <c r="J666" s="168">
        <v>0.9</v>
      </c>
      <c r="K666" s="169" t="str">
        <f>IFERROR(SUMIFS(#REF!,#REF!,$I666,#REF!,$R$2)/SUMIFS(#REF!,#REF!,$I666,#REF!,$R$2),"-")</f>
        <v>-</v>
      </c>
      <c r="L666" s="169" t="str">
        <f>IFERROR(SUMIFS(#REF!,#REF!,$I666,#REF!,$R$7)/SUMIFS(#REF!,#REF!,$I666,#REF!,$R$7),"-")</f>
        <v>-</v>
      </c>
      <c r="M666" s="170" t="str">
        <f>IFERROR(SUMIFS(#REF!,#REF!,$I666,#REF!,$R$3)/SUMIFS(#REF!,#REF!,$I666,#REF!,$R$3),"-")</f>
        <v>-</v>
      </c>
      <c r="N666" s="170" t="str">
        <f>IFERROR(SUMIFS(#REF!,#REF!,$I666,#REF!,"&lt;="&amp;$R$2,#REF!,"&gt;="&amp;$S$2)/SUMIFS(#REF!,#REF!,$I666,#REF!,"&lt;="&amp;$R$2,#REF!,"&gt;="&amp;$S$2),"-")</f>
        <v>-</v>
      </c>
      <c r="O666" s="142"/>
      <c r="P666" s="140"/>
    </row>
    <row r="667" spans="1:16">
      <c r="A667" s="138"/>
      <c r="B667" s="142"/>
      <c r="C667" s="172" t="s">
        <v>1158</v>
      </c>
      <c r="D667" s="166" t="s">
        <v>26</v>
      </c>
      <c r="E667" s="166" t="s">
        <v>1159</v>
      </c>
      <c r="F667" s="181" t="s">
        <v>1220</v>
      </c>
      <c r="G667" s="181" t="s">
        <v>1220</v>
      </c>
      <c r="H667" s="181" t="s">
        <v>1220</v>
      </c>
      <c r="I667" s="181" t="s">
        <v>1220</v>
      </c>
      <c r="J667" s="168">
        <v>0.9</v>
      </c>
      <c r="K667" s="169" t="str">
        <f>IFERROR(SUMIFS(#REF!,#REF!,$I667,#REF!,$R$2)/SUMIFS(#REF!,#REF!,$I667,#REF!,$R$2),"-")</f>
        <v>-</v>
      </c>
      <c r="L667" s="169" t="str">
        <f>IFERROR(SUMIFS(#REF!,#REF!,$I667,#REF!,$R$7)/SUMIFS(#REF!,#REF!,$I667,#REF!,$R$7),"-")</f>
        <v>-</v>
      </c>
      <c r="M667" s="170" t="str">
        <f>IFERROR(SUMIFS(#REF!,#REF!,$I667,#REF!,$R$3)/SUMIFS(#REF!,#REF!,$I667,#REF!,$R$3),"-")</f>
        <v>-</v>
      </c>
      <c r="N667" s="170" t="str">
        <f>IFERROR(SUMIFS(#REF!,#REF!,$I667,#REF!,"&lt;="&amp;$R$2,#REF!,"&gt;="&amp;$S$2)/SUMIFS(#REF!,#REF!,$I667,#REF!,"&lt;="&amp;$R$2,#REF!,"&gt;="&amp;$S$2),"-")</f>
        <v>-</v>
      </c>
      <c r="O667" s="142"/>
      <c r="P667" s="140"/>
    </row>
    <row r="668" spans="1:16">
      <c r="A668" s="138"/>
      <c r="B668" s="142"/>
      <c r="C668" s="172" t="s">
        <v>1158</v>
      </c>
      <c r="D668" s="166" t="s">
        <v>26</v>
      </c>
      <c r="E668" s="166" t="s">
        <v>1159</v>
      </c>
      <c r="F668" s="181" t="s">
        <v>1222</v>
      </c>
      <c r="G668" s="181" t="s">
        <v>1222</v>
      </c>
      <c r="H668" s="181" t="s">
        <v>1222</v>
      </c>
      <c r="I668" s="181" t="s">
        <v>1222</v>
      </c>
      <c r="J668" s="168">
        <v>0.9</v>
      </c>
      <c r="K668" s="169" t="str">
        <f>IFERROR(SUMIFS(#REF!,#REF!,$I668,#REF!,$R$2)/SUMIFS(#REF!,#REF!,$I668,#REF!,$R$2),"-")</f>
        <v>-</v>
      </c>
      <c r="L668" s="169" t="str">
        <f>IFERROR(SUMIFS(#REF!,#REF!,$I668,#REF!,$R$7)/SUMIFS(#REF!,#REF!,$I668,#REF!,$R$7),"-")</f>
        <v>-</v>
      </c>
      <c r="M668" s="170" t="str">
        <f>IFERROR(SUMIFS(#REF!,#REF!,$I668,#REF!,$R$3)/SUMIFS(#REF!,#REF!,$I668,#REF!,$R$3),"-")</f>
        <v>-</v>
      </c>
      <c r="N668" s="170" t="str">
        <f>IFERROR(SUMIFS(#REF!,#REF!,$I668,#REF!,"&lt;="&amp;$R$2,#REF!,"&gt;="&amp;$S$2)/SUMIFS(#REF!,#REF!,$I668,#REF!,"&lt;="&amp;$R$2,#REF!,"&gt;="&amp;$S$2),"-")</f>
        <v>-</v>
      </c>
      <c r="O668" s="142"/>
      <c r="P668" s="140"/>
    </row>
    <row r="669" spans="1:16">
      <c r="A669" s="138"/>
      <c r="B669" s="142"/>
      <c r="C669" s="172" t="s">
        <v>1158</v>
      </c>
      <c r="D669" s="166" t="s">
        <v>26</v>
      </c>
      <c r="E669" s="166" t="s">
        <v>1159</v>
      </c>
      <c r="F669" s="181" t="s">
        <v>1224</v>
      </c>
      <c r="G669" s="181" t="s">
        <v>1224</v>
      </c>
      <c r="H669" s="181" t="s">
        <v>1224</v>
      </c>
      <c r="I669" s="181" t="s">
        <v>1224</v>
      </c>
      <c r="J669" s="168">
        <v>0.9</v>
      </c>
      <c r="K669" s="169" t="str">
        <f>IFERROR(SUMIFS(#REF!,#REF!,$I669,#REF!,$R$2)/SUMIFS(#REF!,#REF!,$I669,#REF!,$R$2),"-")</f>
        <v>-</v>
      </c>
      <c r="L669" s="169" t="str">
        <f>IFERROR(SUMIFS(#REF!,#REF!,$I669,#REF!,$R$7)/SUMIFS(#REF!,#REF!,$I669,#REF!,$R$7),"-")</f>
        <v>-</v>
      </c>
      <c r="M669" s="170" t="str">
        <f>IFERROR(SUMIFS(#REF!,#REF!,$I669,#REF!,$R$3)/SUMIFS(#REF!,#REF!,$I669,#REF!,$R$3),"-")</f>
        <v>-</v>
      </c>
      <c r="N669" s="170" t="str">
        <f>IFERROR(SUMIFS(#REF!,#REF!,$I669,#REF!,"&lt;="&amp;$R$2,#REF!,"&gt;="&amp;$S$2)/SUMIFS(#REF!,#REF!,$I669,#REF!,"&lt;="&amp;$R$2,#REF!,"&gt;="&amp;$S$2),"-")</f>
        <v>-</v>
      </c>
      <c r="O669" s="142"/>
      <c r="P669" s="140"/>
    </row>
    <row r="670" spans="1:16">
      <c r="A670" s="138"/>
      <c r="B670" s="142"/>
      <c r="C670" s="172" t="s">
        <v>1158</v>
      </c>
      <c r="D670" s="166" t="s">
        <v>26</v>
      </c>
      <c r="E670" s="166" t="s">
        <v>1159</v>
      </c>
      <c r="F670" s="181" t="s">
        <v>1226</v>
      </c>
      <c r="G670" s="181" t="s">
        <v>1226</v>
      </c>
      <c r="H670" s="181" t="s">
        <v>1226</v>
      </c>
      <c r="I670" s="181" t="s">
        <v>1226</v>
      </c>
      <c r="J670" s="168">
        <v>0.9</v>
      </c>
      <c r="K670" s="169" t="str">
        <f>IFERROR(SUMIFS(#REF!,#REF!,$I670,#REF!,$R$2)/SUMIFS(#REF!,#REF!,$I670,#REF!,$R$2),"-")</f>
        <v>-</v>
      </c>
      <c r="L670" s="169" t="str">
        <f>IFERROR(SUMIFS(#REF!,#REF!,$I670,#REF!,$R$7)/SUMIFS(#REF!,#REF!,$I670,#REF!,$R$7),"-")</f>
        <v>-</v>
      </c>
      <c r="M670" s="170" t="str">
        <f>IFERROR(SUMIFS(#REF!,#REF!,$I670,#REF!,$R$3)/SUMIFS(#REF!,#REF!,$I670,#REF!,$R$3),"-")</f>
        <v>-</v>
      </c>
      <c r="N670" s="170" t="str">
        <f>IFERROR(SUMIFS(#REF!,#REF!,$I670,#REF!,"&lt;="&amp;$R$2,#REF!,"&gt;="&amp;$S$2)/SUMIFS(#REF!,#REF!,$I670,#REF!,"&lt;="&amp;$R$2,#REF!,"&gt;="&amp;$S$2),"-")</f>
        <v>-</v>
      </c>
      <c r="O670" s="142"/>
      <c r="P670" s="140"/>
    </row>
    <row r="671" spans="1:16">
      <c r="A671" s="138"/>
      <c r="B671" s="142"/>
      <c r="C671" s="172" t="s">
        <v>1158</v>
      </c>
      <c r="D671" s="166" t="s">
        <v>26</v>
      </c>
      <c r="E671" s="166" t="s">
        <v>1159</v>
      </c>
      <c r="F671" s="181" t="s">
        <v>1228</v>
      </c>
      <c r="G671" s="181" t="s">
        <v>1228</v>
      </c>
      <c r="H671" s="181" t="s">
        <v>1228</v>
      </c>
      <c r="I671" s="181" t="s">
        <v>1228</v>
      </c>
      <c r="J671" s="168">
        <v>0.9</v>
      </c>
      <c r="K671" s="169" t="str">
        <f>IFERROR(SUMIFS(#REF!,#REF!,$I671,#REF!,$R$2)/SUMIFS(#REF!,#REF!,$I671,#REF!,$R$2),"-")</f>
        <v>-</v>
      </c>
      <c r="L671" s="169" t="str">
        <f>IFERROR(SUMIFS(#REF!,#REF!,$I671,#REF!,$R$7)/SUMIFS(#REF!,#REF!,$I671,#REF!,$R$7),"-")</f>
        <v>-</v>
      </c>
      <c r="M671" s="170" t="str">
        <f>IFERROR(SUMIFS(#REF!,#REF!,$I671,#REF!,$R$3)/SUMIFS(#REF!,#REF!,$I671,#REF!,$R$3),"-")</f>
        <v>-</v>
      </c>
      <c r="N671" s="170" t="str">
        <f>IFERROR(SUMIFS(#REF!,#REF!,$I671,#REF!,"&lt;="&amp;$R$2,#REF!,"&gt;="&amp;$S$2)/SUMIFS(#REF!,#REF!,$I671,#REF!,"&lt;="&amp;$R$2,#REF!,"&gt;="&amp;$S$2),"-")</f>
        <v>-</v>
      </c>
      <c r="O671" s="142"/>
      <c r="P671" s="140"/>
    </row>
    <row r="672" spans="1:16">
      <c r="A672" s="138"/>
      <c r="B672" s="142"/>
      <c r="C672" s="172" t="s">
        <v>1158</v>
      </c>
      <c r="D672" s="166" t="s">
        <v>26</v>
      </c>
      <c r="E672" s="166" t="s">
        <v>1159</v>
      </c>
      <c r="F672" s="181" t="s">
        <v>1230</v>
      </c>
      <c r="G672" s="181" t="s">
        <v>1230</v>
      </c>
      <c r="H672" s="181" t="s">
        <v>1230</v>
      </c>
      <c r="I672" s="181" t="s">
        <v>1230</v>
      </c>
      <c r="J672" s="168">
        <v>0.9</v>
      </c>
      <c r="K672" s="169" t="str">
        <f>IFERROR(SUMIFS(#REF!,#REF!,$I672,#REF!,$R$2)/SUMIFS(#REF!,#REF!,$I672,#REF!,$R$2),"-")</f>
        <v>-</v>
      </c>
      <c r="L672" s="169" t="str">
        <f>IFERROR(SUMIFS(#REF!,#REF!,$I672,#REF!,$R$7)/SUMIFS(#REF!,#REF!,$I672,#REF!,$R$7),"-")</f>
        <v>-</v>
      </c>
      <c r="M672" s="170" t="str">
        <f>IFERROR(SUMIFS(#REF!,#REF!,$I672,#REF!,$R$3)/SUMIFS(#REF!,#REF!,$I672,#REF!,$R$3),"-")</f>
        <v>-</v>
      </c>
      <c r="N672" s="170" t="str">
        <f>IFERROR(SUMIFS(#REF!,#REF!,$I672,#REF!,"&lt;="&amp;$R$2,#REF!,"&gt;="&amp;$S$2)/SUMIFS(#REF!,#REF!,$I672,#REF!,"&lt;="&amp;$R$2,#REF!,"&gt;="&amp;$S$2),"-")</f>
        <v>-</v>
      </c>
      <c r="O672" s="142"/>
      <c r="P672" s="140"/>
    </row>
    <row r="673" spans="1:16">
      <c r="A673" s="138"/>
      <c r="B673" s="142"/>
      <c r="C673" s="172" t="s">
        <v>1158</v>
      </c>
      <c r="D673" s="166" t="s">
        <v>26</v>
      </c>
      <c r="E673" s="166" t="s">
        <v>1159</v>
      </c>
      <c r="F673" s="181" t="s">
        <v>1232</v>
      </c>
      <c r="G673" s="181" t="s">
        <v>1232</v>
      </c>
      <c r="H673" s="181" t="s">
        <v>1232</v>
      </c>
      <c r="I673" s="181" t="s">
        <v>1232</v>
      </c>
      <c r="J673" s="168">
        <v>0.9</v>
      </c>
      <c r="K673" s="169" t="str">
        <f>IFERROR(SUMIFS(#REF!,#REF!,$I673,#REF!,$R$2)/SUMIFS(#REF!,#REF!,$I673,#REF!,$R$2),"-")</f>
        <v>-</v>
      </c>
      <c r="L673" s="169" t="str">
        <f>IFERROR(SUMIFS(#REF!,#REF!,$I673,#REF!,$R$7)/SUMIFS(#REF!,#REF!,$I673,#REF!,$R$7),"-")</f>
        <v>-</v>
      </c>
      <c r="M673" s="170" t="str">
        <f>IFERROR(SUMIFS(#REF!,#REF!,$I673,#REF!,$R$3)/SUMIFS(#REF!,#REF!,$I673,#REF!,$R$3),"-")</f>
        <v>-</v>
      </c>
      <c r="N673" s="170" t="str">
        <f>IFERROR(SUMIFS(#REF!,#REF!,$I673,#REF!,"&lt;="&amp;$R$2,#REF!,"&gt;="&amp;$S$2)/SUMIFS(#REF!,#REF!,$I673,#REF!,"&lt;="&amp;$R$2,#REF!,"&gt;="&amp;$S$2),"-")</f>
        <v>-</v>
      </c>
      <c r="O673" s="142"/>
      <c r="P673" s="140"/>
    </row>
    <row r="674" spans="1:16">
      <c r="A674" s="138"/>
      <c r="B674" s="142"/>
      <c r="C674" s="172" t="s">
        <v>1158</v>
      </c>
      <c r="D674" s="166" t="s">
        <v>26</v>
      </c>
      <c r="E674" s="166" t="s">
        <v>1159</v>
      </c>
      <c r="F674" s="181" t="s">
        <v>1234</v>
      </c>
      <c r="G674" s="181" t="s">
        <v>1234</v>
      </c>
      <c r="H674" s="181" t="s">
        <v>1234</v>
      </c>
      <c r="I674" s="181" t="s">
        <v>1234</v>
      </c>
      <c r="J674" s="168">
        <v>0.9</v>
      </c>
      <c r="K674" s="169" t="str">
        <f>IFERROR(SUMIFS(#REF!,#REF!,$I674,#REF!,$R$2)/SUMIFS(#REF!,#REF!,$I674,#REF!,$R$2),"-")</f>
        <v>-</v>
      </c>
      <c r="L674" s="169" t="str">
        <f>IFERROR(SUMIFS(#REF!,#REF!,$I674,#REF!,$R$7)/SUMIFS(#REF!,#REF!,$I674,#REF!,$R$7),"-")</f>
        <v>-</v>
      </c>
      <c r="M674" s="170" t="str">
        <f>IFERROR(SUMIFS(#REF!,#REF!,$I674,#REF!,$R$3)/SUMIFS(#REF!,#REF!,$I674,#REF!,$R$3),"-")</f>
        <v>-</v>
      </c>
      <c r="N674" s="170" t="str">
        <f>IFERROR(SUMIFS(#REF!,#REF!,$I674,#REF!,"&lt;="&amp;$R$2,#REF!,"&gt;="&amp;$S$2)/SUMIFS(#REF!,#REF!,$I674,#REF!,"&lt;="&amp;$R$2,#REF!,"&gt;="&amp;$S$2),"-")</f>
        <v>-</v>
      </c>
      <c r="O674" s="142"/>
      <c r="P674" s="140"/>
    </row>
    <row r="675" spans="1:16">
      <c r="A675" s="138"/>
      <c r="B675" s="142"/>
      <c r="C675" s="172" t="s">
        <v>1158</v>
      </c>
      <c r="D675" s="166" t="s">
        <v>26</v>
      </c>
      <c r="E675" s="166" t="s">
        <v>1159</v>
      </c>
      <c r="F675" s="181" t="s">
        <v>1236</v>
      </c>
      <c r="G675" s="181" t="s">
        <v>1236</v>
      </c>
      <c r="H675" s="181" t="s">
        <v>1236</v>
      </c>
      <c r="I675" s="181" t="s">
        <v>1236</v>
      </c>
      <c r="J675" s="168">
        <v>0.9</v>
      </c>
      <c r="K675" s="169" t="str">
        <f>IFERROR(SUMIFS(#REF!,#REF!,$I675,#REF!,$R$2)/SUMIFS(#REF!,#REF!,$I675,#REF!,$R$2),"-")</f>
        <v>-</v>
      </c>
      <c r="L675" s="169" t="str">
        <f>IFERROR(SUMIFS(#REF!,#REF!,$I675,#REF!,$R$7)/SUMIFS(#REF!,#REF!,$I675,#REF!,$R$7),"-")</f>
        <v>-</v>
      </c>
      <c r="M675" s="170" t="str">
        <f>IFERROR(SUMIFS(#REF!,#REF!,$I675,#REF!,$R$3)/SUMIFS(#REF!,#REF!,$I675,#REF!,$R$3),"-")</f>
        <v>-</v>
      </c>
      <c r="N675" s="170" t="str">
        <f>IFERROR(SUMIFS(#REF!,#REF!,$I675,#REF!,"&lt;="&amp;$R$2,#REF!,"&gt;="&amp;$S$2)/SUMIFS(#REF!,#REF!,$I675,#REF!,"&lt;="&amp;$R$2,#REF!,"&gt;="&amp;$S$2),"-")</f>
        <v>-</v>
      </c>
      <c r="O675" s="142"/>
      <c r="P675" s="140"/>
    </row>
    <row r="676" spans="1:16">
      <c r="A676" s="138"/>
      <c r="B676" s="142"/>
      <c r="C676" s="172" t="s">
        <v>1158</v>
      </c>
      <c r="D676" s="166" t="s">
        <v>26</v>
      </c>
      <c r="E676" s="166" t="s">
        <v>1159</v>
      </c>
      <c r="F676" s="181" t="s">
        <v>1238</v>
      </c>
      <c r="G676" s="181" t="s">
        <v>1238</v>
      </c>
      <c r="H676" s="181" t="s">
        <v>1238</v>
      </c>
      <c r="I676" s="181" t="s">
        <v>1238</v>
      </c>
      <c r="J676" s="168">
        <v>0.9</v>
      </c>
      <c r="K676" s="169" t="str">
        <f>IFERROR(SUMIFS(#REF!,#REF!,$I676,#REF!,$R$2)/SUMIFS(#REF!,#REF!,$I676,#REF!,$R$2),"-")</f>
        <v>-</v>
      </c>
      <c r="L676" s="169" t="str">
        <f>IFERROR(SUMIFS(#REF!,#REF!,$I676,#REF!,$R$7)/SUMIFS(#REF!,#REF!,$I676,#REF!,$R$7),"-")</f>
        <v>-</v>
      </c>
      <c r="M676" s="170" t="str">
        <f>IFERROR(SUMIFS(#REF!,#REF!,$I676,#REF!,$R$3)/SUMIFS(#REF!,#REF!,$I676,#REF!,$R$3),"-")</f>
        <v>-</v>
      </c>
      <c r="N676" s="170" t="str">
        <f>IFERROR(SUMIFS(#REF!,#REF!,$I676,#REF!,"&lt;="&amp;$R$2,#REF!,"&gt;="&amp;$S$2)/SUMIFS(#REF!,#REF!,$I676,#REF!,"&lt;="&amp;$R$2,#REF!,"&gt;="&amp;$S$2),"-")</f>
        <v>-</v>
      </c>
      <c r="O676" s="142"/>
      <c r="P676" s="140"/>
    </row>
    <row r="677" spans="1:16">
      <c r="A677" s="138"/>
      <c r="B677" s="142"/>
      <c r="C677" s="172" t="s">
        <v>1158</v>
      </c>
      <c r="D677" s="166" t="s">
        <v>26</v>
      </c>
      <c r="E677" s="166" t="s">
        <v>1159</v>
      </c>
      <c r="F677" s="181" t="s">
        <v>1240</v>
      </c>
      <c r="G677" s="181" t="s">
        <v>1240</v>
      </c>
      <c r="H677" s="181" t="s">
        <v>1240</v>
      </c>
      <c r="I677" s="181" t="s">
        <v>1240</v>
      </c>
      <c r="J677" s="168">
        <v>0.9</v>
      </c>
      <c r="K677" s="169" t="str">
        <f>IFERROR(SUMIFS(#REF!,#REF!,$I677,#REF!,$R$2)/SUMIFS(#REF!,#REF!,$I677,#REF!,$R$2),"-")</f>
        <v>-</v>
      </c>
      <c r="L677" s="169" t="str">
        <f>IFERROR(SUMIFS(#REF!,#REF!,$I677,#REF!,$R$7)/SUMIFS(#REF!,#REF!,$I677,#REF!,$R$7),"-")</f>
        <v>-</v>
      </c>
      <c r="M677" s="170" t="str">
        <f>IFERROR(SUMIFS(#REF!,#REF!,$I677,#REF!,$R$3)/SUMIFS(#REF!,#REF!,$I677,#REF!,$R$3),"-")</f>
        <v>-</v>
      </c>
      <c r="N677" s="170" t="str">
        <f>IFERROR(SUMIFS(#REF!,#REF!,$I677,#REF!,"&lt;="&amp;$R$2,#REF!,"&gt;="&amp;$S$2)/SUMIFS(#REF!,#REF!,$I677,#REF!,"&lt;="&amp;$R$2,#REF!,"&gt;="&amp;$S$2),"-")</f>
        <v>-</v>
      </c>
      <c r="O677" s="142"/>
      <c r="P677" s="140"/>
    </row>
    <row r="678" spans="1:16">
      <c r="A678" s="138"/>
      <c r="B678" s="142"/>
      <c r="C678" s="172" t="s">
        <v>1158</v>
      </c>
      <c r="D678" s="166" t="s">
        <v>26</v>
      </c>
      <c r="E678" s="166" t="s">
        <v>1159</v>
      </c>
      <c r="F678" s="181" t="s">
        <v>1242</v>
      </c>
      <c r="G678" s="181" t="s">
        <v>1242</v>
      </c>
      <c r="H678" s="181" t="s">
        <v>1242</v>
      </c>
      <c r="I678" s="181" t="s">
        <v>1242</v>
      </c>
      <c r="J678" s="168">
        <v>0.9</v>
      </c>
      <c r="K678" s="169" t="str">
        <f>IFERROR(SUMIFS(#REF!,#REF!,$I678,#REF!,$R$2)/SUMIFS(#REF!,#REF!,$I678,#REF!,$R$2),"-")</f>
        <v>-</v>
      </c>
      <c r="L678" s="169" t="str">
        <f>IFERROR(SUMIFS(#REF!,#REF!,$I678,#REF!,$R$7)/SUMIFS(#REF!,#REF!,$I678,#REF!,$R$7),"-")</f>
        <v>-</v>
      </c>
      <c r="M678" s="170" t="str">
        <f>IFERROR(SUMIFS(#REF!,#REF!,$I678,#REF!,$R$3)/SUMIFS(#REF!,#REF!,$I678,#REF!,$R$3),"-")</f>
        <v>-</v>
      </c>
      <c r="N678" s="170" t="str">
        <f>IFERROR(SUMIFS(#REF!,#REF!,$I678,#REF!,"&lt;="&amp;$R$2,#REF!,"&gt;="&amp;$S$2)/SUMIFS(#REF!,#REF!,$I678,#REF!,"&lt;="&amp;$R$2,#REF!,"&gt;="&amp;$S$2),"-")</f>
        <v>-</v>
      </c>
      <c r="O678" s="142"/>
      <c r="P678" s="140"/>
    </row>
    <row r="679" spans="1:16">
      <c r="A679" s="138"/>
      <c r="B679" s="142"/>
      <c r="C679" s="172" t="s">
        <v>1158</v>
      </c>
      <c r="D679" s="166" t="s">
        <v>26</v>
      </c>
      <c r="E679" s="166" t="s">
        <v>1159</v>
      </c>
      <c r="F679" s="181" t="s">
        <v>1244</v>
      </c>
      <c r="G679" s="181" t="s">
        <v>1244</v>
      </c>
      <c r="H679" s="181" t="s">
        <v>1244</v>
      </c>
      <c r="I679" s="181" t="s">
        <v>1244</v>
      </c>
      <c r="J679" s="168">
        <v>0.9</v>
      </c>
      <c r="K679" s="169" t="str">
        <f>IFERROR(SUMIFS(#REF!,#REF!,$I679,#REF!,$R$2)/SUMIFS(#REF!,#REF!,$I679,#REF!,$R$2),"-")</f>
        <v>-</v>
      </c>
      <c r="L679" s="169" t="str">
        <f>IFERROR(SUMIFS(#REF!,#REF!,$I679,#REF!,$R$7)/SUMIFS(#REF!,#REF!,$I679,#REF!,$R$7),"-")</f>
        <v>-</v>
      </c>
      <c r="M679" s="170" t="str">
        <f>IFERROR(SUMIFS(#REF!,#REF!,$I679,#REF!,$R$3)/SUMIFS(#REF!,#REF!,$I679,#REF!,$R$3),"-")</f>
        <v>-</v>
      </c>
      <c r="N679" s="170" t="str">
        <f>IFERROR(SUMIFS(#REF!,#REF!,$I679,#REF!,"&lt;="&amp;$R$2,#REF!,"&gt;="&amp;$S$2)/SUMIFS(#REF!,#REF!,$I679,#REF!,"&lt;="&amp;$R$2,#REF!,"&gt;="&amp;$S$2),"-")</f>
        <v>-</v>
      </c>
      <c r="O679" s="142"/>
      <c r="P679" s="140"/>
    </row>
    <row r="680" spans="1:16">
      <c r="A680" s="138"/>
      <c r="B680" s="142"/>
      <c r="C680" s="172" t="s">
        <v>1158</v>
      </c>
      <c r="D680" s="166" t="s">
        <v>26</v>
      </c>
      <c r="E680" s="166" t="s">
        <v>1159</v>
      </c>
      <c r="F680" s="181" t="s">
        <v>1246</v>
      </c>
      <c r="G680" s="181" t="s">
        <v>1246</v>
      </c>
      <c r="H680" s="181" t="s">
        <v>1246</v>
      </c>
      <c r="I680" s="181" t="s">
        <v>1246</v>
      </c>
      <c r="J680" s="168">
        <v>0.9</v>
      </c>
      <c r="K680" s="169" t="str">
        <f>IFERROR(SUMIFS(#REF!,#REF!,$I680,#REF!,$R$2)/SUMIFS(#REF!,#REF!,$I680,#REF!,$R$2),"-")</f>
        <v>-</v>
      </c>
      <c r="L680" s="169" t="str">
        <f>IFERROR(SUMIFS(#REF!,#REF!,$I680,#REF!,$R$7)/SUMIFS(#REF!,#REF!,$I680,#REF!,$R$7),"-")</f>
        <v>-</v>
      </c>
      <c r="M680" s="170" t="str">
        <f>IFERROR(SUMIFS(#REF!,#REF!,$I680,#REF!,$R$3)/SUMIFS(#REF!,#REF!,$I680,#REF!,$R$3),"-")</f>
        <v>-</v>
      </c>
      <c r="N680" s="170" t="str">
        <f>IFERROR(SUMIFS(#REF!,#REF!,$I680,#REF!,"&lt;="&amp;$R$2,#REF!,"&gt;="&amp;$S$2)/SUMIFS(#REF!,#REF!,$I680,#REF!,"&lt;="&amp;$R$2,#REF!,"&gt;="&amp;$S$2),"-")</f>
        <v>-</v>
      </c>
      <c r="O680" s="142"/>
      <c r="P680" s="140"/>
    </row>
    <row r="681" spans="1:16">
      <c r="A681" s="138"/>
      <c r="B681" s="142"/>
      <c r="C681" s="172" t="s">
        <v>1158</v>
      </c>
      <c r="D681" s="166" t="s">
        <v>26</v>
      </c>
      <c r="E681" s="166" t="s">
        <v>1159</v>
      </c>
      <c r="F681" s="181" t="s">
        <v>1248</v>
      </c>
      <c r="G681" s="181" t="s">
        <v>1248</v>
      </c>
      <c r="H681" s="181" t="s">
        <v>1248</v>
      </c>
      <c r="I681" s="181" t="s">
        <v>1248</v>
      </c>
      <c r="J681" s="168">
        <v>0.9</v>
      </c>
      <c r="K681" s="169" t="str">
        <f>IFERROR(SUMIFS(#REF!,#REF!,$I681,#REF!,$R$2)/SUMIFS(#REF!,#REF!,$I681,#REF!,$R$2),"-")</f>
        <v>-</v>
      </c>
      <c r="L681" s="169" t="str">
        <f>IFERROR(SUMIFS(#REF!,#REF!,$I681,#REF!,$R$7)/SUMIFS(#REF!,#REF!,$I681,#REF!,$R$7),"-")</f>
        <v>-</v>
      </c>
      <c r="M681" s="170" t="str">
        <f>IFERROR(SUMIFS(#REF!,#REF!,$I681,#REF!,$R$3)/SUMIFS(#REF!,#REF!,$I681,#REF!,$R$3),"-")</f>
        <v>-</v>
      </c>
      <c r="N681" s="170" t="str">
        <f>IFERROR(SUMIFS(#REF!,#REF!,$I681,#REF!,"&lt;="&amp;$R$2,#REF!,"&gt;="&amp;$S$2)/SUMIFS(#REF!,#REF!,$I681,#REF!,"&lt;="&amp;$R$2,#REF!,"&gt;="&amp;$S$2),"-")</f>
        <v>-</v>
      </c>
      <c r="O681" s="142"/>
      <c r="P681" s="140"/>
    </row>
    <row r="682" spans="1:16">
      <c r="A682" s="138"/>
      <c r="B682" s="142"/>
      <c r="C682" s="172" t="s">
        <v>1158</v>
      </c>
      <c r="D682" s="166" t="s">
        <v>26</v>
      </c>
      <c r="E682" s="166" t="s">
        <v>1159</v>
      </c>
      <c r="F682" s="181" t="s">
        <v>1250</v>
      </c>
      <c r="G682" s="181" t="s">
        <v>1250</v>
      </c>
      <c r="H682" s="181" t="s">
        <v>1250</v>
      </c>
      <c r="I682" s="181" t="s">
        <v>1250</v>
      </c>
      <c r="J682" s="168">
        <v>0.9</v>
      </c>
      <c r="K682" s="169" t="str">
        <f>IFERROR(SUMIFS(#REF!,#REF!,$I682,#REF!,$R$2)/SUMIFS(#REF!,#REF!,$I682,#REF!,$R$2),"-")</f>
        <v>-</v>
      </c>
      <c r="L682" s="169" t="str">
        <f>IFERROR(SUMIFS(#REF!,#REF!,$I682,#REF!,$R$7)/SUMIFS(#REF!,#REF!,$I682,#REF!,$R$7),"-")</f>
        <v>-</v>
      </c>
      <c r="M682" s="170" t="str">
        <f>IFERROR(SUMIFS(#REF!,#REF!,$I682,#REF!,$R$3)/SUMIFS(#REF!,#REF!,$I682,#REF!,$R$3),"-")</f>
        <v>-</v>
      </c>
      <c r="N682" s="170" t="str">
        <f>IFERROR(SUMIFS(#REF!,#REF!,$I682,#REF!,"&lt;="&amp;$R$2,#REF!,"&gt;="&amp;$S$2)/SUMIFS(#REF!,#REF!,$I682,#REF!,"&lt;="&amp;$R$2,#REF!,"&gt;="&amp;$S$2),"-")</f>
        <v>-</v>
      </c>
      <c r="O682" s="142"/>
      <c r="P682" s="140"/>
    </row>
    <row r="683" spans="1:16">
      <c r="A683" s="138"/>
      <c r="B683" s="142"/>
      <c r="C683" s="172" t="s">
        <v>1158</v>
      </c>
      <c r="D683" s="166" t="s">
        <v>26</v>
      </c>
      <c r="E683" s="166" t="s">
        <v>1159</v>
      </c>
      <c r="F683" s="181" t="s">
        <v>1252</v>
      </c>
      <c r="G683" s="181" t="s">
        <v>1252</v>
      </c>
      <c r="H683" s="181" t="s">
        <v>1252</v>
      </c>
      <c r="I683" s="181" t="s">
        <v>1252</v>
      </c>
      <c r="J683" s="168">
        <v>0.9</v>
      </c>
      <c r="K683" s="169" t="str">
        <f>IFERROR(SUMIFS(#REF!,#REF!,$I683,#REF!,$R$2)/SUMIFS(#REF!,#REF!,$I683,#REF!,$R$2),"-")</f>
        <v>-</v>
      </c>
      <c r="L683" s="169" t="str">
        <f>IFERROR(SUMIFS(#REF!,#REF!,$I683,#REF!,$R$7)/SUMIFS(#REF!,#REF!,$I683,#REF!,$R$7),"-")</f>
        <v>-</v>
      </c>
      <c r="M683" s="170" t="str">
        <f>IFERROR(SUMIFS(#REF!,#REF!,$I683,#REF!,$R$3)/SUMIFS(#REF!,#REF!,$I683,#REF!,$R$3),"-")</f>
        <v>-</v>
      </c>
      <c r="N683" s="170" t="str">
        <f>IFERROR(SUMIFS(#REF!,#REF!,$I683,#REF!,"&lt;="&amp;$R$2,#REF!,"&gt;="&amp;$S$2)/SUMIFS(#REF!,#REF!,$I683,#REF!,"&lt;="&amp;$R$2,#REF!,"&gt;="&amp;$S$2),"-")</f>
        <v>-</v>
      </c>
      <c r="O683" s="142"/>
      <c r="P683" s="140"/>
    </row>
    <row r="684" spans="1:16">
      <c r="A684" s="138"/>
      <c r="B684" s="142"/>
      <c r="C684" s="172" t="s">
        <v>1158</v>
      </c>
      <c r="D684" s="166" t="s">
        <v>26</v>
      </c>
      <c r="E684" s="166" t="s">
        <v>1159</v>
      </c>
      <c r="F684" s="181" t="s">
        <v>1254</v>
      </c>
      <c r="G684" s="181" t="s">
        <v>1254</v>
      </c>
      <c r="H684" s="181" t="s">
        <v>1254</v>
      </c>
      <c r="I684" s="181" t="s">
        <v>1254</v>
      </c>
      <c r="J684" s="168">
        <v>0.9</v>
      </c>
      <c r="K684" s="169" t="str">
        <f>IFERROR(SUMIFS(#REF!,#REF!,$I684,#REF!,$R$2)/SUMIFS(#REF!,#REF!,$I684,#REF!,$R$2),"-")</f>
        <v>-</v>
      </c>
      <c r="L684" s="169" t="str">
        <f>IFERROR(SUMIFS(#REF!,#REF!,$I684,#REF!,$R$7)/SUMIFS(#REF!,#REF!,$I684,#REF!,$R$7),"-")</f>
        <v>-</v>
      </c>
      <c r="M684" s="170" t="str">
        <f>IFERROR(SUMIFS(#REF!,#REF!,$I684,#REF!,$R$3)/SUMIFS(#REF!,#REF!,$I684,#REF!,$R$3),"-")</f>
        <v>-</v>
      </c>
      <c r="N684" s="170" t="str">
        <f>IFERROR(SUMIFS(#REF!,#REF!,$I684,#REF!,"&lt;="&amp;$R$2,#REF!,"&gt;="&amp;$S$2)/SUMIFS(#REF!,#REF!,$I684,#REF!,"&lt;="&amp;$R$2,#REF!,"&gt;="&amp;$S$2),"-")</f>
        <v>-</v>
      </c>
      <c r="O684" s="142"/>
      <c r="P684" s="140"/>
    </row>
    <row r="685" spans="1:16">
      <c r="A685" s="138"/>
      <c r="B685" s="142"/>
      <c r="C685" s="172" t="s">
        <v>1158</v>
      </c>
      <c r="D685" s="166" t="s">
        <v>26</v>
      </c>
      <c r="E685" s="166" t="s">
        <v>1159</v>
      </c>
      <c r="F685" s="181" t="s">
        <v>1256</v>
      </c>
      <c r="G685" s="181" t="s">
        <v>1256</v>
      </c>
      <c r="H685" s="181" t="s">
        <v>1256</v>
      </c>
      <c r="I685" s="181" t="s">
        <v>1256</v>
      </c>
      <c r="J685" s="168">
        <v>0.9</v>
      </c>
      <c r="K685" s="169" t="str">
        <f>IFERROR(SUMIFS(#REF!,#REF!,$I685,#REF!,$R$2)/SUMIFS(#REF!,#REF!,$I685,#REF!,$R$2),"-")</f>
        <v>-</v>
      </c>
      <c r="L685" s="169" t="str">
        <f>IFERROR(SUMIFS(#REF!,#REF!,$I685,#REF!,$R$7)/SUMIFS(#REF!,#REF!,$I685,#REF!,$R$7),"-")</f>
        <v>-</v>
      </c>
      <c r="M685" s="170" t="str">
        <f>IFERROR(SUMIFS(#REF!,#REF!,$I685,#REF!,$R$3)/SUMIFS(#REF!,#REF!,$I685,#REF!,$R$3),"-")</f>
        <v>-</v>
      </c>
      <c r="N685" s="170" t="str">
        <f>IFERROR(SUMIFS(#REF!,#REF!,$I685,#REF!,"&lt;="&amp;$R$2,#REF!,"&gt;="&amp;$S$2)/SUMIFS(#REF!,#REF!,$I685,#REF!,"&lt;="&amp;$R$2,#REF!,"&gt;="&amp;$S$2),"-")</f>
        <v>-</v>
      </c>
      <c r="O685" s="142"/>
      <c r="P685" s="140"/>
    </row>
    <row r="686" spans="1:16">
      <c r="A686" s="138"/>
      <c r="B686" s="142"/>
      <c r="C686" s="172" t="s">
        <v>1158</v>
      </c>
      <c r="D686" s="166" t="s">
        <v>26</v>
      </c>
      <c r="E686" s="166" t="s">
        <v>1159</v>
      </c>
      <c r="F686" s="181" t="s">
        <v>1258</v>
      </c>
      <c r="G686" s="181" t="s">
        <v>1258</v>
      </c>
      <c r="H686" s="181" t="s">
        <v>1258</v>
      </c>
      <c r="I686" s="181" t="s">
        <v>1258</v>
      </c>
      <c r="J686" s="168">
        <v>0.9</v>
      </c>
      <c r="K686" s="169" t="str">
        <f>IFERROR(SUMIFS(#REF!,#REF!,$I686,#REF!,$R$2)/SUMIFS(#REF!,#REF!,$I686,#REF!,$R$2),"-")</f>
        <v>-</v>
      </c>
      <c r="L686" s="169" t="str">
        <f>IFERROR(SUMIFS(#REF!,#REF!,$I686,#REF!,$R$7)/SUMIFS(#REF!,#REF!,$I686,#REF!,$R$7),"-")</f>
        <v>-</v>
      </c>
      <c r="M686" s="170" t="str">
        <f>IFERROR(SUMIFS(#REF!,#REF!,$I686,#REF!,$R$3)/SUMIFS(#REF!,#REF!,$I686,#REF!,$R$3),"-")</f>
        <v>-</v>
      </c>
      <c r="N686" s="170" t="str">
        <f>IFERROR(SUMIFS(#REF!,#REF!,$I686,#REF!,"&lt;="&amp;$R$2,#REF!,"&gt;="&amp;$S$2)/SUMIFS(#REF!,#REF!,$I686,#REF!,"&lt;="&amp;$R$2,#REF!,"&gt;="&amp;$S$2),"-")</f>
        <v>-</v>
      </c>
      <c r="O686" s="142"/>
      <c r="P686" s="140"/>
    </row>
    <row r="687" spans="1:16">
      <c r="A687" s="138"/>
      <c r="B687" s="142"/>
      <c r="C687" s="172" t="s">
        <v>1158</v>
      </c>
      <c r="D687" s="166" t="s">
        <v>26</v>
      </c>
      <c r="E687" s="166" t="s">
        <v>1159</v>
      </c>
      <c r="F687" s="181" t="s">
        <v>1260</v>
      </c>
      <c r="G687" s="181" t="s">
        <v>1260</v>
      </c>
      <c r="H687" s="181" t="s">
        <v>1260</v>
      </c>
      <c r="I687" s="181" t="s">
        <v>1260</v>
      </c>
      <c r="J687" s="168">
        <v>0.9</v>
      </c>
      <c r="K687" s="169" t="str">
        <f>IFERROR(SUMIFS(#REF!,#REF!,$I687,#REF!,$R$2)/SUMIFS(#REF!,#REF!,$I687,#REF!,$R$2),"-")</f>
        <v>-</v>
      </c>
      <c r="L687" s="169" t="str">
        <f>IFERROR(SUMIFS(#REF!,#REF!,$I687,#REF!,$R$7)/SUMIFS(#REF!,#REF!,$I687,#REF!,$R$7),"-")</f>
        <v>-</v>
      </c>
      <c r="M687" s="170" t="str">
        <f>IFERROR(SUMIFS(#REF!,#REF!,$I687,#REF!,$R$3)/SUMIFS(#REF!,#REF!,$I687,#REF!,$R$3),"-")</f>
        <v>-</v>
      </c>
      <c r="N687" s="170" t="str">
        <f>IFERROR(SUMIFS(#REF!,#REF!,$I687,#REF!,"&lt;="&amp;$R$2,#REF!,"&gt;="&amp;$S$2)/SUMIFS(#REF!,#REF!,$I687,#REF!,"&lt;="&amp;$R$2,#REF!,"&gt;="&amp;$S$2),"-")</f>
        <v>-</v>
      </c>
      <c r="O687" s="142"/>
      <c r="P687" s="140"/>
    </row>
    <row r="688" spans="1:16">
      <c r="A688" s="138"/>
      <c r="B688" s="142"/>
      <c r="C688" s="172" t="s">
        <v>1158</v>
      </c>
      <c r="D688" s="166" t="s">
        <v>26</v>
      </c>
      <c r="E688" s="166" t="s">
        <v>1159</v>
      </c>
      <c r="F688" s="181" t="s">
        <v>1262</v>
      </c>
      <c r="G688" s="181" t="s">
        <v>1262</v>
      </c>
      <c r="H688" s="181" t="s">
        <v>1262</v>
      </c>
      <c r="I688" s="181" t="s">
        <v>1262</v>
      </c>
      <c r="J688" s="168">
        <v>0.9</v>
      </c>
      <c r="K688" s="169" t="str">
        <f>IFERROR(SUMIFS(#REF!,#REF!,$I688,#REF!,$R$2)/SUMIFS(#REF!,#REF!,$I688,#REF!,$R$2),"-")</f>
        <v>-</v>
      </c>
      <c r="L688" s="169" t="str">
        <f>IFERROR(SUMIFS(#REF!,#REF!,$I688,#REF!,$R$7)/SUMIFS(#REF!,#REF!,$I688,#REF!,$R$7),"-")</f>
        <v>-</v>
      </c>
      <c r="M688" s="170" t="str">
        <f>IFERROR(SUMIFS(#REF!,#REF!,$I688,#REF!,$R$3)/SUMIFS(#REF!,#REF!,$I688,#REF!,$R$3),"-")</f>
        <v>-</v>
      </c>
      <c r="N688" s="170" t="str">
        <f>IFERROR(SUMIFS(#REF!,#REF!,$I688,#REF!,"&lt;="&amp;$R$2,#REF!,"&gt;="&amp;$S$2)/SUMIFS(#REF!,#REF!,$I688,#REF!,"&lt;="&amp;$R$2,#REF!,"&gt;="&amp;$S$2),"-")</f>
        <v>-</v>
      </c>
      <c r="O688" s="142"/>
      <c r="P688" s="140"/>
    </row>
    <row r="689" spans="1:16">
      <c r="A689" s="138"/>
      <c r="B689" s="142"/>
      <c r="C689" s="172" t="s">
        <v>1158</v>
      </c>
      <c r="D689" s="166" t="s">
        <v>26</v>
      </c>
      <c r="E689" s="166" t="s">
        <v>1159</v>
      </c>
      <c r="F689" s="181" t="s">
        <v>1264</v>
      </c>
      <c r="G689" s="181" t="s">
        <v>1264</v>
      </c>
      <c r="H689" s="181" t="s">
        <v>1264</v>
      </c>
      <c r="I689" s="181" t="s">
        <v>1264</v>
      </c>
      <c r="J689" s="168">
        <v>0.9</v>
      </c>
      <c r="K689" s="169" t="str">
        <f>IFERROR(SUMIFS(#REF!,#REF!,$I689,#REF!,$R$2)/SUMIFS(#REF!,#REF!,$I689,#REF!,$R$2),"-")</f>
        <v>-</v>
      </c>
      <c r="L689" s="169" t="str">
        <f>IFERROR(SUMIFS(#REF!,#REF!,$I689,#REF!,$R$7)/SUMIFS(#REF!,#REF!,$I689,#REF!,$R$7),"-")</f>
        <v>-</v>
      </c>
      <c r="M689" s="170" t="str">
        <f>IFERROR(SUMIFS(#REF!,#REF!,$I689,#REF!,$R$3)/SUMIFS(#REF!,#REF!,$I689,#REF!,$R$3),"-")</f>
        <v>-</v>
      </c>
      <c r="N689" s="170" t="str">
        <f>IFERROR(SUMIFS(#REF!,#REF!,$I689,#REF!,"&lt;="&amp;$R$2,#REF!,"&gt;="&amp;$S$2)/SUMIFS(#REF!,#REF!,$I689,#REF!,"&lt;="&amp;$R$2,#REF!,"&gt;="&amp;$S$2),"-")</f>
        <v>-</v>
      </c>
      <c r="O689" s="142"/>
      <c r="P689" s="140"/>
    </row>
    <row r="690" spans="1:16">
      <c r="A690" s="138"/>
      <c r="B690" s="142"/>
      <c r="C690" s="172" t="s">
        <v>1158</v>
      </c>
      <c r="D690" s="166" t="s">
        <v>26</v>
      </c>
      <c r="E690" s="166" t="s">
        <v>1159</v>
      </c>
      <c r="F690" s="181" t="s">
        <v>1266</v>
      </c>
      <c r="G690" s="181" t="s">
        <v>1266</v>
      </c>
      <c r="H690" s="181" t="s">
        <v>1266</v>
      </c>
      <c r="I690" s="181" t="s">
        <v>1266</v>
      </c>
      <c r="J690" s="168">
        <v>0.9</v>
      </c>
      <c r="K690" s="169" t="str">
        <f>IFERROR(SUMIFS(#REF!,#REF!,$I690,#REF!,$R$2)/SUMIFS(#REF!,#REF!,$I690,#REF!,$R$2),"-")</f>
        <v>-</v>
      </c>
      <c r="L690" s="169" t="str">
        <f>IFERROR(SUMIFS(#REF!,#REF!,$I690,#REF!,$R$7)/SUMIFS(#REF!,#REF!,$I690,#REF!,$R$7),"-")</f>
        <v>-</v>
      </c>
      <c r="M690" s="170" t="str">
        <f>IFERROR(SUMIFS(#REF!,#REF!,$I690,#REF!,$R$3)/SUMIFS(#REF!,#REF!,$I690,#REF!,$R$3),"-")</f>
        <v>-</v>
      </c>
      <c r="N690" s="170" t="str">
        <f>IFERROR(SUMIFS(#REF!,#REF!,$I690,#REF!,"&lt;="&amp;$R$2,#REF!,"&gt;="&amp;$S$2)/SUMIFS(#REF!,#REF!,$I690,#REF!,"&lt;="&amp;$R$2,#REF!,"&gt;="&amp;$S$2),"-")</f>
        <v>-</v>
      </c>
      <c r="O690" s="142"/>
      <c r="P690" s="140"/>
    </row>
    <row r="691" spans="1:16">
      <c r="A691" s="138"/>
      <c r="B691" s="142"/>
      <c r="C691" s="172" t="s">
        <v>1158</v>
      </c>
      <c r="D691" s="166" t="s">
        <v>26</v>
      </c>
      <c r="E691" s="166" t="s">
        <v>1159</v>
      </c>
      <c r="F691" s="181" t="s">
        <v>1268</v>
      </c>
      <c r="G691" s="181" t="s">
        <v>1268</v>
      </c>
      <c r="H691" s="181" t="s">
        <v>1268</v>
      </c>
      <c r="I691" s="181" t="s">
        <v>1268</v>
      </c>
      <c r="J691" s="168">
        <v>0.9</v>
      </c>
      <c r="K691" s="169" t="str">
        <f>IFERROR(SUMIFS(#REF!,#REF!,$I691,#REF!,$R$2)/SUMIFS(#REF!,#REF!,$I691,#REF!,$R$2),"-")</f>
        <v>-</v>
      </c>
      <c r="L691" s="169" t="str">
        <f>IFERROR(SUMIFS(#REF!,#REF!,$I691,#REF!,$R$7)/SUMIFS(#REF!,#REF!,$I691,#REF!,$R$7),"-")</f>
        <v>-</v>
      </c>
      <c r="M691" s="170" t="str">
        <f>IFERROR(SUMIFS(#REF!,#REF!,$I691,#REF!,$R$3)/SUMIFS(#REF!,#REF!,$I691,#REF!,$R$3),"-")</f>
        <v>-</v>
      </c>
      <c r="N691" s="170" t="str">
        <f>IFERROR(SUMIFS(#REF!,#REF!,$I691,#REF!,"&lt;="&amp;$R$2,#REF!,"&gt;="&amp;$S$2)/SUMIFS(#REF!,#REF!,$I691,#REF!,"&lt;="&amp;$R$2,#REF!,"&gt;="&amp;$S$2),"-")</f>
        <v>-</v>
      </c>
      <c r="O691" s="142"/>
      <c r="P691" s="140"/>
    </row>
    <row r="692" spans="1:16">
      <c r="A692" s="138"/>
      <c r="B692" s="142"/>
      <c r="C692" s="172" t="s">
        <v>1158</v>
      </c>
      <c r="D692" s="166" t="s">
        <v>26</v>
      </c>
      <c r="E692" s="166" t="s">
        <v>1159</v>
      </c>
      <c r="F692" s="181" t="s">
        <v>1270</v>
      </c>
      <c r="G692" s="181" t="s">
        <v>1270</v>
      </c>
      <c r="H692" s="181" t="s">
        <v>1270</v>
      </c>
      <c r="I692" s="181" t="s">
        <v>1270</v>
      </c>
      <c r="J692" s="168">
        <v>0.9</v>
      </c>
      <c r="K692" s="169" t="str">
        <f>IFERROR(SUMIFS(#REF!,#REF!,$I692,#REF!,$R$2)/SUMIFS(#REF!,#REF!,$I692,#REF!,$R$2),"-")</f>
        <v>-</v>
      </c>
      <c r="L692" s="169" t="str">
        <f>IFERROR(SUMIFS(#REF!,#REF!,$I692,#REF!,$R$7)/SUMIFS(#REF!,#REF!,$I692,#REF!,$R$7),"-")</f>
        <v>-</v>
      </c>
      <c r="M692" s="170" t="str">
        <f>IFERROR(SUMIFS(#REF!,#REF!,$I692,#REF!,$R$3)/SUMIFS(#REF!,#REF!,$I692,#REF!,$R$3),"-")</f>
        <v>-</v>
      </c>
      <c r="N692" s="170" t="str">
        <f>IFERROR(SUMIFS(#REF!,#REF!,$I692,#REF!,"&lt;="&amp;$R$2,#REF!,"&gt;="&amp;$S$2)/SUMIFS(#REF!,#REF!,$I692,#REF!,"&lt;="&amp;$R$2,#REF!,"&gt;="&amp;$S$2),"-")</f>
        <v>-</v>
      </c>
      <c r="O692" s="142"/>
      <c r="P692" s="140"/>
    </row>
    <row r="693" spans="1:16">
      <c r="A693" s="138"/>
      <c r="B693" s="142"/>
      <c r="C693" s="172" t="s">
        <v>1158</v>
      </c>
      <c r="D693" s="166" t="s">
        <v>26</v>
      </c>
      <c r="E693" s="166" t="s">
        <v>1159</v>
      </c>
      <c r="F693" s="181" t="s">
        <v>1272</v>
      </c>
      <c r="G693" s="181" t="s">
        <v>1272</v>
      </c>
      <c r="H693" s="181" t="s">
        <v>1272</v>
      </c>
      <c r="I693" s="181" t="s">
        <v>1272</v>
      </c>
      <c r="J693" s="168">
        <v>0.9</v>
      </c>
      <c r="K693" s="169" t="str">
        <f>IFERROR(SUMIFS(#REF!,#REF!,$I693,#REF!,$R$2)/SUMIFS(#REF!,#REF!,$I693,#REF!,$R$2),"-")</f>
        <v>-</v>
      </c>
      <c r="L693" s="169" t="str">
        <f>IFERROR(SUMIFS(#REF!,#REF!,$I693,#REF!,$R$7)/SUMIFS(#REF!,#REF!,$I693,#REF!,$R$7),"-")</f>
        <v>-</v>
      </c>
      <c r="M693" s="170" t="str">
        <f>IFERROR(SUMIFS(#REF!,#REF!,$I693,#REF!,$R$3)/SUMIFS(#REF!,#REF!,$I693,#REF!,$R$3),"-")</f>
        <v>-</v>
      </c>
      <c r="N693" s="170" t="str">
        <f>IFERROR(SUMIFS(#REF!,#REF!,$I693,#REF!,"&lt;="&amp;$R$2,#REF!,"&gt;="&amp;$S$2)/SUMIFS(#REF!,#REF!,$I693,#REF!,"&lt;="&amp;$R$2,#REF!,"&gt;="&amp;$S$2),"-")</f>
        <v>-</v>
      </c>
      <c r="O693" s="142"/>
      <c r="P693" s="140"/>
    </row>
    <row r="694" spans="1:16">
      <c r="A694" s="138"/>
      <c r="B694" s="142"/>
      <c r="C694" s="172" t="s">
        <v>1158</v>
      </c>
      <c r="D694" s="166" t="s">
        <v>26</v>
      </c>
      <c r="E694" s="166" t="s">
        <v>1159</v>
      </c>
      <c r="F694" s="181" t="s">
        <v>1274</v>
      </c>
      <c r="G694" s="181" t="s">
        <v>1274</v>
      </c>
      <c r="H694" s="181" t="s">
        <v>1274</v>
      </c>
      <c r="I694" s="181" t="s">
        <v>1274</v>
      </c>
      <c r="J694" s="168">
        <v>0.9</v>
      </c>
      <c r="K694" s="169" t="str">
        <f>IFERROR(SUMIFS(#REF!,#REF!,$I694,#REF!,$R$2)/SUMIFS(#REF!,#REF!,$I694,#REF!,$R$2),"-")</f>
        <v>-</v>
      </c>
      <c r="L694" s="169" t="str">
        <f>IFERROR(SUMIFS(#REF!,#REF!,$I694,#REF!,$R$7)/SUMIFS(#REF!,#REF!,$I694,#REF!,$R$7),"-")</f>
        <v>-</v>
      </c>
      <c r="M694" s="170" t="str">
        <f>IFERROR(SUMIFS(#REF!,#REF!,$I694,#REF!,$R$3)/SUMIFS(#REF!,#REF!,$I694,#REF!,$R$3),"-")</f>
        <v>-</v>
      </c>
      <c r="N694" s="170" t="str">
        <f>IFERROR(SUMIFS(#REF!,#REF!,$I694,#REF!,"&lt;="&amp;$R$2,#REF!,"&gt;="&amp;$S$2)/SUMIFS(#REF!,#REF!,$I694,#REF!,"&lt;="&amp;$R$2,#REF!,"&gt;="&amp;$S$2),"-")</f>
        <v>-</v>
      </c>
      <c r="O694" s="142"/>
      <c r="P694" s="140"/>
    </row>
    <row r="695" spans="1:16">
      <c r="A695" s="138"/>
      <c r="B695" s="142"/>
      <c r="C695" s="172" t="s">
        <v>1158</v>
      </c>
      <c r="D695" s="166" t="s">
        <v>26</v>
      </c>
      <c r="E695" s="166" t="s">
        <v>1159</v>
      </c>
      <c r="F695" s="181" t="s">
        <v>1276</v>
      </c>
      <c r="G695" s="181" t="s">
        <v>1276</v>
      </c>
      <c r="H695" s="181" t="s">
        <v>1276</v>
      </c>
      <c r="I695" s="181" t="s">
        <v>1276</v>
      </c>
      <c r="J695" s="168">
        <v>0.9</v>
      </c>
      <c r="K695" s="169" t="str">
        <f>IFERROR(SUMIFS(#REF!,#REF!,$I695,#REF!,$R$2)/SUMIFS(#REF!,#REF!,$I695,#REF!,$R$2),"-")</f>
        <v>-</v>
      </c>
      <c r="L695" s="169" t="str">
        <f>IFERROR(SUMIFS(#REF!,#REF!,$I695,#REF!,$R$7)/SUMIFS(#REF!,#REF!,$I695,#REF!,$R$7),"-")</f>
        <v>-</v>
      </c>
      <c r="M695" s="170" t="str">
        <f>IFERROR(SUMIFS(#REF!,#REF!,$I695,#REF!,$R$3)/SUMIFS(#REF!,#REF!,$I695,#REF!,$R$3),"-")</f>
        <v>-</v>
      </c>
      <c r="N695" s="170" t="str">
        <f>IFERROR(SUMIFS(#REF!,#REF!,$I695,#REF!,"&lt;="&amp;$R$2,#REF!,"&gt;="&amp;$S$2)/SUMIFS(#REF!,#REF!,$I695,#REF!,"&lt;="&amp;$R$2,#REF!,"&gt;="&amp;$S$2),"-")</f>
        <v>-</v>
      </c>
      <c r="O695" s="142"/>
      <c r="P695" s="140"/>
    </row>
    <row r="696" spans="1:16">
      <c r="A696" s="138"/>
      <c r="B696" s="142"/>
      <c r="C696" s="172" t="s">
        <v>1158</v>
      </c>
      <c r="D696" s="166" t="s">
        <v>26</v>
      </c>
      <c r="E696" s="166" t="s">
        <v>1159</v>
      </c>
      <c r="F696" s="181" t="s">
        <v>1278</v>
      </c>
      <c r="G696" s="181" t="s">
        <v>1278</v>
      </c>
      <c r="H696" s="181" t="s">
        <v>1278</v>
      </c>
      <c r="I696" s="181" t="s">
        <v>1278</v>
      </c>
      <c r="J696" s="168">
        <v>0.9</v>
      </c>
      <c r="K696" s="169" t="str">
        <f>IFERROR(SUMIFS(#REF!,#REF!,$I696,#REF!,$R$2)/SUMIFS(#REF!,#REF!,$I696,#REF!,$R$2),"-")</f>
        <v>-</v>
      </c>
      <c r="L696" s="169" t="str">
        <f>IFERROR(SUMIFS(#REF!,#REF!,$I696,#REF!,$R$7)/SUMIFS(#REF!,#REF!,$I696,#REF!,$R$7),"-")</f>
        <v>-</v>
      </c>
      <c r="M696" s="170" t="str">
        <f>IFERROR(SUMIFS(#REF!,#REF!,$I696,#REF!,$R$3)/SUMIFS(#REF!,#REF!,$I696,#REF!,$R$3),"-")</f>
        <v>-</v>
      </c>
      <c r="N696" s="170" t="str">
        <f>IFERROR(SUMIFS(#REF!,#REF!,$I696,#REF!,"&lt;="&amp;$R$2,#REF!,"&gt;="&amp;$S$2)/SUMIFS(#REF!,#REF!,$I696,#REF!,"&lt;="&amp;$R$2,#REF!,"&gt;="&amp;$S$2),"-")</f>
        <v>-</v>
      </c>
      <c r="O696" s="142"/>
      <c r="P696" s="140"/>
    </row>
    <row r="697" spans="1:16">
      <c r="A697" s="138"/>
      <c r="B697" s="142"/>
      <c r="C697" s="172" t="s">
        <v>1158</v>
      </c>
      <c r="D697" s="166" t="s">
        <v>26</v>
      </c>
      <c r="E697" s="166" t="s">
        <v>1159</v>
      </c>
      <c r="F697" s="181" t="s">
        <v>1280</v>
      </c>
      <c r="G697" s="181" t="s">
        <v>1280</v>
      </c>
      <c r="H697" s="181" t="s">
        <v>1280</v>
      </c>
      <c r="I697" s="181" t="s">
        <v>1280</v>
      </c>
      <c r="J697" s="168">
        <v>0.9</v>
      </c>
      <c r="K697" s="169" t="str">
        <f>IFERROR(SUMIFS(#REF!,#REF!,$I697,#REF!,$R$2)/SUMIFS(#REF!,#REF!,$I697,#REF!,$R$2),"-")</f>
        <v>-</v>
      </c>
      <c r="L697" s="169" t="str">
        <f>IFERROR(SUMIFS(#REF!,#REF!,$I697,#REF!,$R$7)/SUMIFS(#REF!,#REF!,$I697,#REF!,$R$7),"-")</f>
        <v>-</v>
      </c>
      <c r="M697" s="170" t="str">
        <f>IFERROR(SUMIFS(#REF!,#REF!,$I697,#REF!,$R$3)/SUMIFS(#REF!,#REF!,$I697,#REF!,$R$3),"-")</f>
        <v>-</v>
      </c>
      <c r="N697" s="170" t="str">
        <f>IFERROR(SUMIFS(#REF!,#REF!,$I697,#REF!,"&lt;="&amp;$R$2,#REF!,"&gt;="&amp;$S$2)/SUMIFS(#REF!,#REF!,$I697,#REF!,"&lt;="&amp;$R$2,#REF!,"&gt;="&amp;$S$2),"-")</f>
        <v>-</v>
      </c>
      <c r="O697" s="142"/>
      <c r="P697" s="140"/>
    </row>
    <row r="698" spans="1:16">
      <c r="A698" s="138"/>
      <c r="B698" s="142"/>
      <c r="C698" s="172" t="s">
        <v>1158</v>
      </c>
      <c r="D698" s="166" t="s">
        <v>26</v>
      </c>
      <c r="E698" s="166" t="s">
        <v>1159</v>
      </c>
      <c r="F698" s="181" t="s">
        <v>1282</v>
      </c>
      <c r="G698" s="181" t="s">
        <v>1282</v>
      </c>
      <c r="H698" s="181" t="s">
        <v>1282</v>
      </c>
      <c r="I698" s="181" t="s">
        <v>1282</v>
      </c>
      <c r="J698" s="168">
        <v>0.9</v>
      </c>
      <c r="K698" s="169" t="str">
        <f>IFERROR(SUMIFS(#REF!,#REF!,$I698,#REF!,$R$2)/SUMIFS(#REF!,#REF!,$I698,#REF!,$R$2),"-")</f>
        <v>-</v>
      </c>
      <c r="L698" s="169" t="str">
        <f>IFERROR(SUMIFS(#REF!,#REF!,$I698,#REF!,$R$7)/SUMIFS(#REF!,#REF!,$I698,#REF!,$R$7),"-")</f>
        <v>-</v>
      </c>
      <c r="M698" s="170" t="str">
        <f>IFERROR(SUMIFS(#REF!,#REF!,$I698,#REF!,$R$3)/SUMIFS(#REF!,#REF!,$I698,#REF!,$R$3),"-")</f>
        <v>-</v>
      </c>
      <c r="N698" s="170" t="str">
        <f>IFERROR(SUMIFS(#REF!,#REF!,$I698,#REF!,"&lt;="&amp;$R$2,#REF!,"&gt;="&amp;$S$2)/SUMIFS(#REF!,#REF!,$I698,#REF!,"&lt;="&amp;$R$2,#REF!,"&gt;="&amp;$S$2),"-")</f>
        <v>-</v>
      </c>
      <c r="O698" s="142"/>
      <c r="P698" s="140"/>
    </row>
    <row r="699" spans="1:16">
      <c r="A699" s="138"/>
      <c r="B699" s="142"/>
      <c r="C699" s="172" t="s">
        <v>1158</v>
      </c>
      <c r="D699" s="166" t="s">
        <v>26</v>
      </c>
      <c r="E699" s="166" t="s">
        <v>1159</v>
      </c>
      <c r="F699" s="181" t="s">
        <v>1284</v>
      </c>
      <c r="G699" s="181" t="s">
        <v>1284</v>
      </c>
      <c r="H699" s="181" t="s">
        <v>1284</v>
      </c>
      <c r="I699" s="181" t="s">
        <v>1284</v>
      </c>
      <c r="J699" s="168">
        <v>0.9</v>
      </c>
      <c r="K699" s="169" t="str">
        <f>IFERROR(SUMIFS(#REF!,#REF!,$I699,#REF!,$R$2)/SUMIFS(#REF!,#REF!,$I699,#REF!,$R$2),"-")</f>
        <v>-</v>
      </c>
      <c r="L699" s="169" t="str">
        <f>IFERROR(SUMIFS(#REF!,#REF!,$I699,#REF!,$R$7)/SUMIFS(#REF!,#REF!,$I699,#REF!,$R$7),"-")</f>
        <v>-</v>
      </c>
      <c r="M699" s="170" t="str">
        <f>IFERROR(SUMIFS(#REF!,#REF!,$I699,#REF!,$R$3)/SUMIFS(#REF!,#REF!,$I699,#REF!,$R$3),"-")</f>
        <v>-</v>
      </c>
      <c r="N699" s="170" t="str">
        <f>IFERROR(SUMIFS(#REF!,#REF!,$I699,#REF!,"&lt;="&amp;$R$2,#REF!,"&gt;="&amp;$S$2)/SUMIFS(#REF!,#REF!,$I699,#REF!,"&lt;="&amp;$R$2,#REF!,"&gt;="&amp;$S$2),"-")</f>
        <v>-</v>
      </c>
      <c r="O699" s="142"/>
      <c r="P699" s="140"/>
    </row>
    <row r="700" spans="1:16">
      <c r="A700" s="138"/>
      <c r="B700" s="142"/>
      <c r="C700" s="172" t="s">
        <v>1158</v>
      </c>
      <c r="D700" s="166" t="s">
        <v>26</v>
      </c>
      <c r="E700" s="166" t="s">
        <v>1159</v>
      </c>
      <c r="F700" s="181" t="s">
        <v>1286</v>
      </c>
      <c r="G700" s="181" t="s">
        <v>1286</v>
      </c>
      <c r="H700" s="181" t="s">
        <v>1286</v>
      </c>
      <c r="I700" s="181" t="s">
        <v>1286</v>
      </c>
      <c r="J700" s="168">
        <v>0.9</v>
      </c>
      <c r="K700" s="169" t="str">
        <f>IFERROR(SUMIFS(#REF!,#REF!,$I700,#REF!,$R$2)/SUMIFS(#REF!,#REF!,$I700,#REF!,$R$2),"-")</f>
        <v>-</v>
      </c>
      <c r="L700" s="169" t="str">
        <f>IFERROR(SUMIFS(#REF!,#REF!,$I700,#REF!,$R$7)/SUMIFS(#REF!,#REF!,$I700,#REF!,$R$7),"-")</f>
        <v>-</v>
      </c>
      <c r="M700" s="170" t="str">
        <f>IFERROR(SUMIFS(#REF!,#REF!,$I700,#REF!,$R$3)/SUMIFS(#REF!,#REF!,$I700,#REF!,$R$3),"-")</f>
        <v>-</v>
      </c>
      <c r="N700" s="170" t="str">
        <f>IFERROR(SUMIFS(#REF!,#REF!,$I700,#REF!,"&lt;="&amp;$R$2,#REF!,"&gt;="&amp;$S$2)/SUMIFS(#REF!,#REF!,$I700,#REF!,"&lt;="&amp;$R$2,#REF!,"&gt;="&amp;$S$2),"-")</f>
        <v>-</v>
      </c>
      <c r="O700" s="142"/>
      <c r="P700" s="140"/>
    </row>
    <row r="701" spans="1:16">
      <c r="A701" s="138"/>
      <c r="B701" s="142"/>
      <c r="C701" s="172" t="s">
        <v>1158</v>
      </c>
      <c r="D701" s="166" t="s">
        <v>26</v>
      </c>
      <c r="E701" s="166" t="s">
        <v>1159</v>
      </c>
      <c r="F701" s="181" t="s">
        <v>1288</v>
      </c>
      <c r="G701" s="181" t="s">
        <v>1288</v>
      </c>
      <c r="H701" s="181" t="s">
        <v>1288</v>
      </c>
      <c r="I701" s="181" t="s">
        <v>1288</v>
      </c>
      <c r="J701" s="168">
        <v>0.9</v>
      </c>
      <c r="K701" s="169" t="str">
        <f>IFERROR(SUMIFS(#REF!,#REF!,$I701,#REF!,$R$2)/SUMIFS(#REF!,#REF!,$I701,#REF!,$R$2),"-")</f>
        <v>-</v>
      </c>
      <c r="L701" s="169" t="str">
        <f>IFERROR(SUMIFS(#REF!,#REF!,$I701,#REF!,$R$7)/SUMIFS(#REF!,#REF!,$I701,#REF!,$R$7),"-")</f>
        <v>-</v>
      </c>
      <c r="M701" s="170" t="str">
        <f>IFERROR(SUMIFS(#REF!,#REF!,$I701,#REF!,$R$3)/SUMIFS(#REF!,#REF!,$I701,#REF!,$R$3),"-")</f>
        <v>-</v>
      </c>
      <c r="N701" s="170" t="str">
        <f>IFERROR(SUMIFS(#REF!,#REF!,$I701,#REF!,"&lt;="&amp;$R$2,#REF!,"&gt;="&amp;$S$2)/SUMIFS(#REF!,#REF!,$I701,#REF!,"&lt;="&amp;$R$2,#REF!,"&gt;="&amp;$S$2),"-")</f>
        <v>-</v>
      </c>
      <c r="O701" s="142"/>
      <c r="P701" s="140"/>
    </row>
    <row r="702" spans="1:16">
      <c r="A702" s="138"/>
      <c r="B702" s="142"/>
      <c r="C702" s="172" t="s">
        <v>1158</v>
      </c>
      <c r="D702" s="166" t="s">
        <v>26</v>
      </c>
      <c r="E702" s="166" t="s">
        <v>1159</v>
      </c>
      <c r="F702" s="181" t="s">
        <v>1290</v>
      </c>
      <c r="G702" s="181" t="s">
        <v>1290</v>
      </c>
      <c r="H702" s="181" t="s">
        <v>1290</v>
      </c>
      <c r="I702" s="181" t="s">
        <v>1290</v>
      </c>
      <c r="J702" s="168">
        <v>0.9</v>
      </c>
      <c r="K702" s="169" t="str">
        <f>IFERROR(SUMIFS(#REF!,#REF!,$I702,#REF!,$R$2)/SUMIFS(#REF!,#REF!,$I702,#REF!,$R$2),"-")</f>
        <v>-</v>
      </c>
      <c r="L702" s="169" t="str">
        <f>IFERROR(SUMIFS(#REF!,#REF!,$I702,#REF!,$R$7)/SUMIFS(#REF!,#REF!,$I702,#REF!,$R$7),"-")</f>
        <v>-</v>
      </c>
      <c r="M702" s="170" t="str">
        <f>IFERROR(SUMIFS(#REF!,#REF!,$I702,#REF!,$R$3)/SUMIFS(#REF!,#REF!,$I702,#REF!,$R$3),"-")</f>
        <v>-</v>
      </c>
      <c r="N702" s="170" t="str">
        <f>IFERROR(SUMIFS(#REF!,#REF!,$I702,#REF!,"&lt;="&amp;$R$2,#REF!,"&gt;="&amp;$S$2)/SUMIFS(#REF!,#REF!,$I702,#REF!,"&lt;="&amp;$R$2,#REF!,"&gt;="&amp;$S$2),"-")</f>
        <v>-</v>
      </c>
      <c r="O702" s="142"/>
      <c r="P702" s="140"/>
    </row>
    <row r="703" spans="1:16">
      <c r="A703" s="138"/>
      <c r="B703" s="142"/>
      <c r="C703" s="172" t="s">
        <v>1158</v>
      </c>
      <c r="D703" s="166" t="s">
        <v>26</v>
      </c>
      <c r="E703" s="166" t="s">
        <v>1159</v>
      </c>
      <c r="F703" s="181" t="s">
        <v>1292</v>
      </c>
      <c r="G703" s="181" t="s">
        <v>1292</v>
      </c>
      <c r="H703" s="181" t="s">
        <v>1292</v>
      </c>
      <c r="I703" s="181" t="s">
        <v>1292</v>
      </c>
      <c r="J703" s="168">
        <v>0.9</v>
      </c>
      <c r="K703" s="169" t="str">
        <f>IFERROR(SUMIFS(#REF!,#REF!,$I703,#REF!,$R$2)/SUMIFS(#REF!,#REF!,$I703,#REF!,$R$2),"-")</f>
        <v>-</v>
      </c>
      <c r="L703" s="169" t="str">
        <f>IFERROR(SUMIFS(#REF!,#REF!,$I703,#REF!,$R$7)/SUMIFS(#REF!,#REF!,$I703,#REF!,$R$7),"-")</f>
        <v>-</v>
      </c>
      <c r="M703" s="170" t="str">
        <f>IFERROR(SUMIFS(#REF!,#REF!,$I703,#REF!,$R$3)/SUMIFS(#REF!,#REF!,$I703,#REF!,$R$3),"-")</f>
        <v>-</v>
      </c>
      <c r="N703" s="170" t="str">
        <f>IFERROR(SUMIFS(#REF!,#REF!,$I703,#REF!,"&lt;="&amp;$R$2,#REF!,"&gt;="&amp;$S$2)/SUMIFS(#REF!,#REF!,$I703,#REF!,"&lt;="&amp;$R$2,#REF!,"&gt;="&amp;$S$2),"-")</f>
        <v>-</v>
      </c>
      <c r="O703" s="142"/>
      <c r="P703" s="140"/>
    </row>
    <row r="704" spans="1:16">
      <c r="A704" s="138"/>
      <c r="B704" s="142"/>
      <c r="C704" s="172" t="s">
        <v>1158</v>
      </c>
      <c r="D704" s="166" t="s">
        <v>26</v>
      </c>
      <c r="E704" s="166" t="s">
        <v>1159</v>
      </c>
      <c r="F704" s="181" t="s">
        <v>1294</v>
      </c>
      <c r="G704" s="181" t="s">
        <v>1294</v>
      </c>
      <c r="H704" s="181" t="s">
        <v>1294</v>
      </c>
      <c r="I704" s="181" t="s">
        <v>1294</v>
      </c>
      <c r="J704" s="168">
        <v>0.9</v>
      </c>
      <c r="K704" s="169" t="str">
        <f>IFERROR(SUMIFS(#REF!,#REF!,$I704,#REF!,$R$2)/SUMIFS(#REF!,#REF!,$I704,#REF!,$R$2),"-")</f>
        <v>-</v>
      </c>
      <c r="L704" s="169" t="str">
        <f>IFERROR(SUMIFS(#REF!,#REF!,$I704,#REF!,$R$7)/SUMIFS(#REF!,#REF!,$I704,#REF!,$R$7),"-")</f>
        <v>-</v>
      </c>
      <c r="M704" s="170" t="str">
        <f>IFERROR(SUMIFS(#REF!,#REF!,$I704,#REF!,$R$3)/SUMIFS(#REF!,#REF!,$I704,#REF!,$R$3),"-")</f>
        <v>-</v>
      </c>
      <c r="N704" s="170" t="str">
        <f>IFERROR(SUMIFS(#REF!,#REF!,$I704,#REF!,"&lt;="&amp;$R$2,#REF!,"&gt;="&amp;$S$2)/SUMIFS(#REF!,#REF!,$I704,#REF!,"&lt;="&amp;$R$2,#REF!,"&gt;="&amp;$S$2),"-")</f>
        <v>-</v>
      </c>
      <c r="O704" s="142"/>
      <c r="P704" s="140"/>
    </row>
    <row r="705" spans="1:16">
      <c r="A705" s="138"/>
      <c r="B705" s="142"/>
      <c r="C705" s="172" t="s">
        <v>1158</v>
      </c>
      <c r="D705" s="166" t="s">
        <v>26</v>
      </c>
      <c r="E705" s="166" t="s">
        <v>1159</v>
      </c>
      <c r="F705" s="181" t="s">
        <v>1296</v>
      </c>
      <c r="G705" s="181" t="s">
        <v>1296</v>
      </c>
      <c r="H705" s="181" t="s">
        <v>1296</v>
      </c>
      <c r="I705" s="181" t="s">
        <v>1296</v>
      </c>
      <c r="J705" s="168">
        <v>0.9</v>
      </c>
      <c r="K705" s="169" t="str">
        <f>IFERROR(SUMIFS(#REF!,#REF!,$I705,#REF!,$R$2)/SUMIFS(#REF!,#REF!,$I705,#REF!,$R$2),"-")</f>
        <v>-</v>
      </c>
      <c r="L705" s="169" t="str">
        <f>IFERROR(SUMIFS(#REF!,#REF!,$I705,#REF!,$R$7)/SUMIFS(#REF!,#REF!,$I705,#REF!,$R$7),"-")</f>
        <v>-</v>
      </c>
      <c r="M705" s="170" t="str">
        <f>IFERROR(SUMIFS(#REF!,#REF!,$I705,#REF!,$R$3)/SUMIFS(#REF!,#REF!,$I705,#REF!,$R$3),"-")</f>
        <v>-</v>
      </c>
      <c r="N705" s="170" t="str">
        <f>IFERROR(SUMIFS(#REF!,#REF!,$I705,#REF!,"&lt;="&amp;$R$2,#REF!,"&gt;="&amp;$S$2)/SUMIFS(#REF!,#REF!,$I705,#REF!,"&lt;="&amp;$R$2,#REF!,"&gt;="&amp;$S$2),"-")</f>
        <v>-</v>
      </c>
      <c r="O705" s="142"/>
      <c r="P705" s="140"/>
    </row>
    <row r="706" spans="1:16">
      <c r="A706" s="138"/>
      <c r="B706" s="142"/>
      <c r="C706" s="172" t="s">
        <v>1158</v>
      </c>
      <c r="D706" s="166" t="s">
        <v>26</v>
      </c>
      <c r="E706" s="166" t="s">
        <v>1159</v>
      </c>
      <c r="F706" s="181" t="s">
        <v>1298</v>
      </c>
      <c r="G706" s="181" t="s">
        <v>1298</v>
      </c>
      <c r="H706" s="181" t="s">
        <v>1298</v>
      </c>
      <c r="I706" s="181" t="s">
        <v>1298</v>
      </c>
      <c r="J706" s="168">
        <v>0.9</v>
      </c>
      <c r="K706" s="169" t="str">
        <f>IFERROR(SUMIFS(#REF!,#REF!,$I706,#REF!,$R$2)/SUMIFS(#REF!,#REF!,$I706,#REF!,$R$2),"-")</f>
        <v>-</v>
      </c>
      <c r="L706" s="169" t="str">
        <f>IFERROR(SUMIFS(#REF!,#REF!,$I706,#REF!,$R$7)/SUMIFS(#REF!,#REF!,$I706,#REF!,$R$7),"-")</f>
        <v>-</v>
      </c>
      <c r="M706" s="170" t="str">
        <f>IFERROR(SUMIFS(#REF!,#REF!,$I706,#REF!,$R$3)/SUMIFS(#REF!,#REF!,$I706,#REF!,$R$3),"-")</f>
        <v>-</v>
      </c>
      <c r="N706" s="170" t="str">
        <f>IFERROR(SUMIFS(#REF!,#REF!,$I706,#REF!,"&lt;="&amp;$R$2,#REF!,"&gt;="&amp;$S$2)/SUMIFS(#REF!,#REF!,$I706,#REF!,"&lt;="&amp;$R$2,#REF!,"&gt;="&amp;$S$2),"-")</f>
        <v>-</v>
      </c>
      <c r="O706" s="142"/>
      <c r="P706" s="140"/>
    </row>
    <row r="707" spans="1:16">
      <c r="A707" s="138"/>
      <c r="B707" s="142"/>
      <c r="C707" s="172" t="s">
        <v>1158</v>
      </c>
      <c r="D707" s="166" t="s">
        <v>26</v>
      </c>
      <c r="E707" s="166" t="s">
        <v>1159</v>
      </c>
      <c r="F707" s="181" t="s">
        <v>1300</v>
      </c>
      <c r="G707" s="181" t="s">
        <v>1300</v>
      </c>
      <c r="H707" s="181" t="s">
        <v>1300</v>
      </c>
      <c r="I707" s="181" t="s">
        <v>1300</v>
      </c>
      <c r="J707" s="168">
        <v>0.9</v>
      </c>
      <c r="K707" s="169" t="str">
        <f>IFERROR(SUMIFS(#REF!,#REF!,$I707,#REF!,$R$2)/SUMIFS(#REF!,#REF!,$I707,#REF!,$R$2),"-")</f>
        <v>-</v>
      </c>
      <c r="L707" s="169" t="str">
        <f>IFERROR(SUMIFS(#REF!,#REF!,$I707,#REF!,$R$7)/SUMIFS(#REF!,#REF!,$I707,#REF!,$R$7),"-")</f>
        <v>-</v>
      </c>
      <c r="M707" s="170" t="str">
        <f>IFERROR(SUMIFS(#REF!,#REF!,$I707,#REF!,$R$3)/SUMIFS(#REF!,#REF!,$I707,#REF!,$R$3),"-")</f>
        <v>-</v>
      </c>
      <c r="N707" s="170" t="str">
        <f>IFERROR(SUMIFS(#REF!,#REF!,$I707,#REF!,"&lt;="&amp;$R$2,#REF!,"&gt;="&amp;$S$2)/SUMIFS(#REF!,#REF!,$I707,#REF!,"&lt;="&amp;$R$2,#REF!,"&gt;="&amp;$S$2),"-")</f>
        <v>-</v>
      </c>
      <c r="O707" s="142"/>
      <c r="P707" s="140"/>
    </row>
    <row r="708" spans="1:16">
      <c r="A708" s="138"/>
      <c r="B708" s="142"/>
      <c r="C708" s="172" t="s">
        <v>1158</v>
      </c>
      <c r="D708" s="166" t="s">
        <v>26</v>
      </c>
      <c r="E708" s="166" t="s">
        <v>1159</v>
      </c>
      <c r="F708" s="181" t="s">
        <v>1302</v>
      </c>
      <c r="G708" s="181" t="s">
        <v>1302</v>
      </c>
      <c r="H708" s="181" t="s">
        <v>1302</v>
      </c>
      <c r="I708" s="181" t="s">
        <v>1302</v>
      </c>
      <c r="J708" s="168">
        <v>0.9</v>
      </c>
      <c r="K708" s="169" t="str">
        <f>IFERROR(SUMIFS(#REF!,#REF!,$I708,#REF!,$R$2)/SUMIFS(#REF!,#REF!,$I708,#REF!,$R$2),"-")</f>
        <v>-</v>
      </c>
      <c r="L708" s="169" t="str">
        <f>IFERROR(SUMIFS(#REF!,#REF!,$I708,#REF!,$R$7)/SUMIFS(#REF!,#REF!,$I708,#REF!,$R$7),"-")</f>
        <v>-</v>
      </c>
      <c r="M708" s="170" t="str">
        <f>IFERROR(SUMIFS(#REF!,#REF!,$I708,#REF!,$R$3)/SUMIFS(#REF!,#REF!,$I708,#REF!,$R$3),"-")</f>
        <v>-</v>
      </c>
      <c r="N708" s="170" t="str">
        <f>IFERROR(SUMIFS(#REF!,#REF!,$I708,#REF!,"&lt;="&amp;$R$2,#REF!,"&gt;="&amp;$S$2)/SUMIFS(#REF!,#REF!,$I708,#REF!,"&lt;="&amp;$R$2,#REF!,"&gt;="&amp;$S$2),"-")</f>
        <v>-</v>
      </c>
      <c r="O708" s="142"/>
      <c r="P708" s="140"/>
    </row>
    <row r="709" spans="1:16">
      <c r="A709" s="138"/>
      <c r="B709" s="142"/>
      <c r="C709" s="172" t="s">
        <v>1158</v>
      </c>
      <c r="D709" s="166" t="s">
        <v>26</v>
      </c>
      <c r="E709" s="166" t="s">
        <v>1159</v>
      </c>
      <c r="F709" s="181" t="s">
        <v>1304</v>
      </c>
      <c r="G709" s="181" t="s">
        <v>1304</v>
      </c>
      <c r="H709" s="181" t="s">
        <v>1304</v>
      </c>
      <c r="I709" s="181" t="s">
        <v>1304</v>
      </c>
      <c r="J709" s="168">
        <v>0.9</v>
      </c>
      <c r="K709" s="169" t="str">
        <f>IFERROR(SUMIFS(#REF!,#REF!,$I709,#REF!,$R$2)/SUMIFS(#REF!,#REF!,$I709,#REF!,$R$2),"-")</f>
        <v>-</v>
      </c>
      <c r="L709" s="169" t="str">
        <f>IFERROR(SUMIFS(#REF!,#REF!,$I709,#REF!,$R$7)/SUMIFS(#REF!,#REF!,$I709,#REF!,$R$7),"-")</f>
        <v>-</v>
      </c>
      <c r="M709" s="170" t="str">
        <f>IFERROR(SUMIFS(#REF!,#REF!,$I709,#REF!,$R$3)/SUMIFS(#REF!,#REF!,$I709,#REF!,$R$3),"-")</f>
        <v>-</v>
      </c>
      <c r="N709" s="170" t="str">
        <f>IFERROR(SUMIFS(#REF!,#REF!,$I709,#REF!,"&lt;="&amp;$R$2,#REF!,"&gt;="&amp;$S$2)/SUMIFS(#REF!,#REF!,$I709,#REF!,"&lt;="&amp;$R$2,#REF!,"&gt;="&amp;$S$2),"-")</f>
        <v>-</v>
      </c>
      <c r="O709" s="142"/>
      <c r="P709" s="140"/>
    </row>
    <row r="710" spans="1:16">
      <c r="A710" s="138"/>
      <c r="B710" s="142"/>
      <c r="C710" s="172" t="s">
        <v>1158</v>
      </c>
      <c r="D710" s="166" t="s">
        <v>26</v>
      </c>
      <c r="E710" s="166" t="s">
        <v>1159</v>
      </c>
      <c r="F710" s="181" t="s">
        <v>1306</v>
      </c>
      <c r="G710" s="181" t="s">
        <v>1306</v>
      </c>
      <c r="H710" s="181" t="s">
        <v>1306</v>
      </c>
      <c r="I710" s="181" t="s">
        <v>1306</v>
      </c>
      <c r="J710" s="168">
        <v>0.9</v>
      </c>
      <c r="K710" s="169" t="str">
        <f>IFERROR(SUMIFS(#REF!,#REF!,$I710,#REF!,$R$2)/SUMIFS(#REF!,#REF!,$I710,#REF!,$R$2),"-")</f>
        <v>-</v>
      </c>
      <c r="L710" s="169" t="str">
        <f>IFERROR(SUMIFS(#REF!,#REF!,$I710,#REF!,$R$7)/SUMIFS(#REF!,#REF!,$I710,#REF!,$R$7),"-")</f>
        <v>-</v>
      </c>
      <c r="M710" s="170" t="str">
        <f>IFERROR(SUMIFS(#REF!,#REF!,$I710,#REF!,$R$3)/SUMIFS(#REF!,#REF!,$I710,#REF!,$R$3),"-")</f>
        <v>-</v>
      </c>
      <c r="N710" s="170" t="str">
        <f>IFERROR(SUMIFS(#REF!,#REF!,$I710,#REF!,"&lt;="&amp;$R$2,#REF!,"&gt;="&amp;$S$2)/SUMIFS(#REF!,#REF!,$I710,#REF!,"&lt;="&amp;$R$2,#REF!,"&gt;="&amp;$S$2),"-")</f>
        <v>-</v>
      </c>
      <c r="O710" s="142"/>
      <c r="P710" s="140"/>
    </row>
    <row r="711" spans="1:16">
      <c r="A711" s="138"/>
      <c r="B711" s="142"/>
      <c r="C711" s="172" t="s">
        <v>1158</v>
      </c>
      <c r="D711" s="166" t="s">
        <v>26</v>
      </c>
      <c r="E711" s="166" t="s">
        <v>1159</v>
      </c>
      <c r="F711" s="181" t="s">
        <v>1308</v>
      </c>
      <c r="G711" s="181" t="s">
        <v>1308</v>
      </c>
      <c r="H711" s="181" t="s">
        <v>1308</v>
      </c>
      <c r="I711" s="181" t="s">
        <v>1308</v>
      </c>
      <c r="J711" s="168">
        <v>0.9</v>
      </c>
      <c r="K711" s="169" t="str">
        <f>IFERROR(SUMIFS(#REF!,#REF!,$I711,#REF!,$R$2)/SUMIFS(#REF!,#REF!,$I711,#REF!,$R$2),"-")</f>
        <v>-</v>
      </c>
      <c r="L711" s="169" t="str">
        <f>IFERROR(SUMIFS(#REF!,#REF!,$I711,#REF!,$R$7)/SUMIFS(#REF!,#REF!,$I711,#REF!,$R$7),"-")</f>
        <v>-</v>
      </c>
      <c r="M711" s="170" t="str">
        <f>IFERROR(SUMIFS(#REF!,#REF!,$I711,#REF!,$R$3)/SUMIFS(#REF!,#REF!,$I711,#REF!,$R$3),"-")</f>
        <v>-</v>
      </c>
      <c r="N711" s="170" t="str">
        <f>IFERROR(SUMIFS(#REF!,#REF!,$I711,#REF!,"&lt;="&amp;$R$2,#REF!,"&gt;="&amp;$S$2)/SUMIFS(#REF!,#REF!,$I711,#REF!,"&lt;="&amp;$R$2,#REF!,"&gt;="&amp;$S$2),"-")</f>
        <v>-</v>
      </c>
      <c r="O711" s="142"/>
      <c r="P711" s="140"/>
    </row>
    <row r="712" spans="1:16">
      <c r="A712" s="138"/>
      <c r="B712" s="142"/>
      <c r="C712" s="172" t="s">
        <v>1158</v>
      </c>
      <c r="D712" s="166" t="s">
        <v>26</v>
      </c>
      <c r="E712" s="166" t="s">
        <v>1159</v>
      </c>
      <c r="F712" s="181" t="s">
        <v>1310</v>
      </c>
      <c r="G712" s="181" t="s">
        <v>1310</v>
      </c>
      <c r="H712" s="181" t="s">
        <v>1310</v>
      </c>
      <c r="I712" s="181" t="s">
        <v>1310</v>
      </c>
      <c r="J712" s="168">
        <v>0.9</v>
      </c>
      <c r="K712" s="169" t="str">
        <f>IFERROR(SUMIFS(#REF!,#REF!,$I712,#REF!,$R$2)/SUMIFS(#REF!,#REF!,$I712,#REF!,$R$2),"-")</f>
        <v>-</v>
      </c>
      <c r="L712" s="169" t="str">
        <f>IFERROR(SUMIFS(#REF!,#REF!,$I712,#REF!,$R$7)/SUMIFS(#REF!,#REF!,$I712,#REF!,$R$7),"-")</f>
        <v>-</v>
      </c>
      <c r="M712" s="170" t="str">
        <f>IFERROR(SUMIFS(#REF!,#REF!,$I712,#REF!,$R$3)/SUMIFS(#REF!,#REF!,$I712,#REF!,$R$3),"-")</f>
        <v>-</v>
      </c>
      <c r="N712" s="170" t="str">
        <f>IFERROR(SUMIFS(#REF!,#REF!,$I712,#REF!,"&lt;="&amp;$R$2,#REF!,"&gt;="&amp;$S$2)/SUMIFS(#REF!,#REF!,$I712,#REF!,"&lt;="&amp;$R$2,#REF!,"&gt;="&amp;$S$2),"-")</f>
        <v>-</v>
      </c>
      <c r="O712" s="142"/>
      <c r="P712" s="140"/>
    </row>
    <row r="713" spans="1:16">
      <c r="A713" s="138"/>
      <c r="B713" s="142"/>
      <c r="C713" s="172" t="s">
        <v>1158</v>
      </c>
      <c r="D713" s="166" t="s">
        <v>26</v>
      </c>
      <c r="E713" s="166" t="s">
        <v>1159</v>
      </c>
      <c r="F713" s="181" t="s">
        <v>1312</v>
      </c>
      <c r="G713" s="181" t="s">
        <v>1312</v>
      </c>
      <c r="H713" s="181" t="s">
        <v>1312</v>
      </c>
      <c r="I713" s="181" t="s">
        <v>1312</v>
      </c>
      <c r="J713" s="168">
        <v>0.9</v>
      </c>
      <c r="K713" s="169" t="str">
        <f>IFERROR(SUMIFS(#REF!,#REF!,$I713,#REF!,$R$2)/SUMIFS(#REF!,#REF!,$I713,#REF!,$R$2),"-")</f>
        <v>-</v>
      </c>
      <c r="L713" s="169" t="str">
        <f>IFERROR(SUMIFS(#REF!,#REF!,$I713,#REF!,$R$7)/SUMIFS(#REF!,#REF!,$I713,#REF!,$R$7),"-")</f>
        <v>-</v>
      </c>
      <c r="M713" s="170" t="str">
        <f>IFERROR(SUMIFS(#REF!,#REF!,$I713,#REF!,$R$3)/SUMIFS(#REF!,#REF!,$I713,#REF!,$R$3),"-")</f>
        <v>-</v>
      </c>
      <c r="N713" s="170" t="str">
        <f>IFERROR(SUMIFS(#REF!,#REF!,$I713,#REF!,"&lt;="&amp;$R$2,#REF!,"&gt;="&amp;$S$2)/SUMIFS(#REF!,#REF!,$I713,#REF!,"&lt;="&amp;$R$2,#REF!,"&gt;="&amp;$S$2),"-")</f>
        <v>-</v>
      </c>
      <c r="O713" s="142"/>
      <c r="P713" s="140"/>
    </row>
    <row r="714" spans="1:16">
      <c r="A714" s="138"/>
      <c r="B714" s="142"/>
      <c r="C714" s="172" t="s">
        <v>1158</v>
      </c>
      <c r="D714" s="166" t="s">
        <v>26</v>
      </c>
      <c r="E714" s="166" t="s">
        <v>1159</v>
      </c>
      <c r="F714" s="181" t="s">
        <v>1314</v>
      </c>
      <c r="G714" s="181" t="s">
        <v>1314</v>
      </c>
      <c r="H714" s="181" t="s">
        <v>1314</v>
      </c>
      <c r="I714" s="181" t="s">
        <v>1314</v>
      </c>
      <c r="J714" s="168">
        <v>0.9</v>
      </c>
      <c r="K714" s="169" t="str">
        <f>IFERROR(SUMIFS(#REF!,#REF!,$I714,#REF!,$R$2)/SUMIFS(#REF!,#REF!,$I714,#REF!,$R$2),"-")</f>
        <v>-</v>
      </c>
      <c r="L714" s="169" t="str">
        <f>IFERROR(SUMIFS(#REF!,#REF!,$I714,#REF!,$R$7)/SUMIFS(#REF!,#REF!,$I714,#REF!,$R$7),"-")</f>
        <v>-</v>
      </c>
      <c r="M714" s="170" t="str">
        <f>IFERROR(SUMIFS(#REF!,#REF!,$I714,#REF!,$R$3)/SUMIFS(#REF!,#REF!,$I714,#REF!,$R$3),"-")</f>
        <v>-</v>
      </c>
      <c r="N714" s="170" t="str">
        <f>IFERROR(SUMIFS(#REF!,#REF!,$I714,#REF!,"&lt;="&amp;$R$2,#REF!,"&gt;="&amp;$S$2)/SUMIFS(#REF!,#REF!,$I714,#REF!,"&lt;="&amp;$R$2,#REF!,"&gt;="&amp;$S$2),"-")</f>
        <v>-</v>
      </c>
      <c r="O714" s="142"/>
      <c r="P714" s="140"/>
    </row>
    <row r="715" spans="1:16">
      <c r="A715" s="138"/>
      <c r="B715" s="142"/>
      <c r="C715" s="172" t="s">
        <v>1158</v>
      </c>
      <c r="D715" s="166" t="s">
        <v>26</v>
      </c>
      <c r="E715" s="166" t="s">
        <v>1159</v>
      </c>
      <c r="F715" s="181" t="s">
        <v>1316</v>
      </c>
      <c r="G715" s="181" t="s">
        <v>1316</v>
      </c>
      <c r="H715" s="181" t="s">
        <v>1316</v>
      </c>
      <c r="I715" s="181" t="s">
        <v>1316</v>
      </c>
      <c r="J715" s="168">
        <v>0.9</v>
      </c>
      <c r="K715" s="169" t="str">
        <f>IFERROR(SUMIFS(#REF!,#REF!,$I715,#REF!,$R$2)/SUMIFS(#REF!,#REF!,$I715,#REF!,$R$2),"-")</f>
        <v>-</v>
      </c>
      <c r="L715" s="169" t="str">
        <f>IFERROR(SUMIFS(#REF!,#REF!,$I715,#REF!,$R$7)/SUMIFS(#REF!,#REF!,$I715,#REF!,$R$7),"-")</f>
        <v>-</v>
      </c>
      <c r="M715" s="170" t="str">
        <f>IFERROR(SUMIFS(#REF!,#REF!,$I715,#REF!,$R$3)/SUMIFS(#REF!,#REF!,$I715,#REF!,$R$3),"-")</f>
        <v>-</v>
      </c>
      <c r="N715" s="170" t="str">
        <f>IFERROR(SUMIFS(#REF!,#REF!,$I715,#REF!,"&lt;="&amp;$R$2,#REF!,"&gt;="&amp;$S$2)/SUMIFS(#REF!,#REF!,$I715,#REF!,"&lt;="&amp;$R$2,#REF!,"&gt;="&amp;$S$2),"-")</f>
        <v>-</v>
      </c>
      <c r="O715" s="142"/>
      <c r="P715" s="140"/>
    </row>
    <row r="716" spans="1:16">
      <c r="A716" s="138"/>
      <c r="B716" s="142"/>
      <c r="C716" s="172" t="s">
        <v>1158</v>
      </c>
      <c r="D716" s="166" t="s">
        <v>26</v>
      </c>
      <c r="E716" s="166" t="s">
        <v>1159</v>
      </c>
      <c r="F716" s="181" t="s">
        <v>1318</v>
      </c>
      <c r="G716" s="181" t="s">
        <v>1318</v>
      </c>
      <c r="H716" s="181" t="s">
        <v>1318</v>
      </c>
      <c r="I716" s="181" t="s">
        <v>1318</v>
      </c>
      <c r="J716" s="168">
        <v>0.9</v>
      </c>
      <c r="K716" s="169" t="str">
        <f>IFERROR(SUMIFS(#REF!,#REF!,$I716,#REF!,$R$2)/SUMIFS(#REF!,#REF!,$I716,#REF!,$R$2),"-")</f>
        <v>-</v>
      </c>
      <c r="L716" s="169" t="str">
        <f>IFERROR(SUMIFS(#REF!,#REF!,$I716,#REF!,$R$7)/SUMIFS(#REF!,#REF!,$I716,#REF!,$R$7),"-")</f>
        <v>-</v>
      </c>
      <c r="M716" s="170" t="str">
        <f>IFERROR(SUMIFS(#REF!,#REF!,$I716,#REF!,$R$3)/SUMIFS(#REF!,#REF!,$I716,#REF!,$R$3),"-")</f>
        <v>-</v>
      </c>
      <c r="N716" s="170" t="str">
        <f>IFERROR(SUMIFS(#REF!,#REF!,$I716,#REF!,"&lt;="&amp;$R$2,#REF!,"&gt;="&amp;$S$2)/SUMIFS(#REF!,#REF!,$I716,#REF!,"&lt;="&amp;$R$2,#REF!,"&gt;="&amp;$S$2),"-")</f>
        <v>-</v>
      </c>
      <c r="O716" s="142"/>
      <c r="P716" s="140"/>
    </row>
    <row r="717" spans="1:16">
      <c r="A717" s="138"/>
      <c r="B717" s="142"/>
      <c r="C717" s="172" t="s">
        <v>1158</v>
      </c>
      <c r="D717" s="166" t="s">
        <v>26</v>
      </c>
      <c r="E717" s="166" t="s">
        <v>1159</v>
      </c>
      <c r="F717" s="181" t="s">
        <v>1320</v>
      </c>
      <c r="G717" s="181" t="s">
        <v>1320</v>
      </c>
      <c r="H717" s="181" t="s">
        <v>1320</v>
      </c>
      <c r="I717" s="181" t="s">
        <v>1320</v>
      </c>
      <c r="J717" s="168">
        <v>0.9</v>
      </c>
      <c r="K717" s="169" t="str">
        <f>IFERROR(SUMIFS(#REF!,#REF!,$I717,#REF!,$R$2)/SUMIFS(#REF!,#REF!,$I717,#REF!,$R$2),"-")</f>
        <v>-</v>
      </c>
      <c r="L717" s="169" t="str">
        <f>IFERROR(SUMIFS(#REF!,#REF!,$I717,#REF!,$R$7)/SUMIFS(#REF!,#REF!,$I717,#REF!,$R$7),"-")</f>
        <v>-</v>
      </c>
      <c r="M717" s="170" t="str">
        <f>IFERROR(SUMIFS(#REF!,#REF!,$I717,#REF!,$R$3)/SUMIFS(#REF!,#REF!,$I717,#REF!,$R$3),"-")</f>
        <v>-</v>
      </c>
      <c r="N717" s="170" t="str">
        <f>IFERROR(SUMIFS(#REF!,#REF!,$I717,#REF!,"&lt;="&amp;$R$2,#REF!,"&gt;="&amp;$S$2)/SUMIFS(#REF!,#REF!,$I717,#REF!,"&lt;="&amp;$R$2,#REF!,"&gt;="&amp;$S$2),"-")</f>
        <v>-</v>
      </c>
      <c r="O717" s="142"/>
      <c r="P717" s="140"/>
    </row>
    <row r="718" spans="1:16">
      <c r="A718" s="138"/>
      <c r="B718" s="142"/>
      <c r="C718" s="172" t="s">
        <v>1158</v>
      </c>
      <c r="D718" s="166" t="s">
        <v>26</v>
      </c>
      <c r="E718" s="166" t="s">
        <v>1159</v>
      </c>
      <c r="F718" s="181" t="s">
        <v>1322</v>
      </c>
      <c r="G718" s="181" t="s">
        <v>1322</v>
      </c>
      <c r="H718" s="181" t="s">
        <v>1322</v>
      </c>
      <c r="I718" s="181" t="s">
        <v>1322</v>
      </c>
      <c r="J718" s="168">
        <v>0.9</v>
      </c>
      <c r="K718" s="169" t="str">
        <f>IFERROR(SUMIFS(#REF!,#REF!,$I718,#REF!,$R$2)/SUMIFS(#REF!,#REF!,$I718,#REF!,$R$2),"-")</f>
        <v>-</v>
      </c>
      <c r="L718" s="169" t="str">
        <f>IFERROR(SUMIFS(#REF!,#REF!,$I718,#REF!,$R$7)/SUMIFS(#REF!,#REF!,$I718,#REF!,$R$7),"-")</f>
        <v>-</v>
      </c>
      <c r="M718" s="170" t="str">
        <f>IFERROR(SUMIFS(#REF!,#REF!,$I718,#REF!,$R$3)/SUMIFS(#REF!,#REF!,$I718,#REF!,$R$3),"-")</f>
        <v>-</v>
      </c>
      <c r="N718" s="170" t="str">
        <f>IFERROR(SUMIFS(#REF!,#REF!,$I718,#REF!,"&lt;="&amp;$R$2,#REF!,"&gt;="&amp;$S$2)/SUMIFS(#REF!,#REF!,$I718,#REF!,"&lt;="&amp;$R$2,#REF!,"&gt;="&amp;$S$2),"-")</f>
        <v>-</v>
      </c>
      <c r="O718" s="142"/>
      <c r="P718" s="140"/>
    </row>
    <row r="719" spans="1:16">
      <c r="A719" s="138"/>
      <c r="B719" s="142"/>
      <c r="C719" s="172" t="s">
        <v>1158</v>
      </c>
      <c r="D719" s="166" t="s">
        <v>26</v>
      </c>
      <c r="E719" s="166" t="s">
        <v>1159</v>
      </c>
      <c r="F719" s="181" t="s">
        <v>1324</v>
      </c>
      <c r="G719" s="181" t="s">
        <v>1324</v>
      </c>
      <c r="H719" s="181" t="s">
        <v>1324</v>
      </c>
      <c r="I719" s="181" t="s">
        <v>1324</v>
      </c>
      <c r="J719" s="168">
        <v>0.9</v>
      </c>
      <c r="K719" s="169" t="str">
        <f>IFERROR(SUMIFS(#REF!,#REF!,$I719,#REF!,$R$2)/SUMIFS(#REF!,#REF!,$I719,#REF!,$R$2),"-")</f>
        <v>-</v>
      </c>
      <c r="L719" s="169" t="str">
        <f>IFERROR(SUMIFS(#REF!,#REF!,$I719,#REF!,$R$7)/SUMIFS(#REF!,#REF!,$I719,#REF!,$R$7),"-")</f>
        <v>-</v>
      </c>
      <c r="M719" s="170" t="str">
        <f>IFERROR(SUMIFS(#REF!,#REF!,$I719,#REF!,$R$3)/SUMIFS(#REF!,#REF!,$I719,#REF!,$R$3),"-")</f>
        <v>-</v>
      </c>
      <c r="N719" s="170" t="str">
        <f>IFERROR(SUMIFS(#REF!,#REF!,$I719,#REF!,"&lt;="&amp;$R$2,#REF!,"&gt;="&amp;$S$2)/SUMIFS(#REF!,#REF!,$I719,#REF!,"&lt;="&amp;$R$2,#REF!,"&gt;="&amp;$S$2),"-")</f>
        <v>-</v>
      </c>
      <c r="O719" s="142"/>
      <c r="P719" s="140"/>
    </row>
    <row r="720" spans="1:16">
      <c r="A720" s="138"/>
      <c r="B720" s="142"/>
      <c r="C720" s="172" t="s">
        <v>1158</v>
      </c>
      <c r="D720" s="166" t="s">
        <v>26</v>
      </c>
      <c r="E720" s="166" t="s">
        <v>1159</v>
      </c>
      <c r="F720" s="181" t="s">
        <v>1326</v>
      </c>
      <c r="G720" s="181" t="s">
        <v>1326</v>
      </c>
      <c r="H720" s="181" t="s">
        <v>1326</v>
      </c>
      <c r="I720" s="181" t="s">
        <v>1326</v>
      </c>
      <c r="J720" s="168">
        <v>0.9</v>
      </c>
      <c r="K720" s="169" t="str">
        <f>IFERROR(SUMIFS(#REF!,#REF!,$I720,#REF!,$R$2)/SUMIFS(#REF!,#REF!,$I720,#REF!,$R$2),"-")</f>
        <v>-</v>
      </c>
      <c r="L720" s="169" t="str">
        <f>IFERROR(SUMIFS(#REF!,#REF!,$I720,#REF!,$R$7)/SUMIFS(#REF!,#REF!,$I720,#REF!,$R$7),"-")</f>
        <v>-</v>
      </c>
      <c r="M720" s="170" t="str">
        <f>IFERROR(SUMIFS(#REF!,#REF!,$I720,#REF!,$R$3)/SUMIFS(#REF!,#REF!,$I720,#REF!,$R$3),"-")</f>
        <v>-</v>
      </c>
      <c r="N720" s="170" t="str">
        <f>IFERROR(SUMIFS(#REF!,#REF!,$I720,#REF!,"&lt;="&amp;$R$2,#REF!,"&gt;="&amp;$S$2)/SUMIFS(#REF!,#REF!,$I720,#REF!,"&lt;="&amp;$R$2,#REF!,"&gt;="&amp;$S$2),"-")</f>
        <v>-</v>
      </c>
      <c r="O720" s="142"/>
      <c r="P720" s="140"/>
    </row>
    <row r="721" spans="1:16">
      <c r="A721" s="138"/>
      <c r="B721" s="142"/>
      <c r="C721" s="172" t="s">
        <v>1158</v>
      </c>
      <c r="D721" s="166" t="s">
        <v>26</v>
      </c>
      <c r="E721" s="166" t="s">
        <v>1159</v>
      </c>
      <c r="F721" s="181" t="s">
        <v>1328</v>
      </c>
      <c r="G721" s="181" t="s">
        <v>1328</v>
      </c>
      <c r="H721" s="181" t="s">
        <v>1328</v>
      </c>
      <c r="I721" s="181" t="s">
        <v>1328</v>
      </c>
      <c r="J721" s="168">
        <v>0.9</v>
      </c>
      <c r="K721" s="169" t="str">
        <f>IFERROR(SUMIFS(#REF!,#REF!,$I721,#REF!,$R$2)/SUMIFS(#REF!,#REF!,$I721,#REF!,$R$2),"-")</f>
        <v>-</v>
      </c>
      <c r="L721" s="169" t="str">
        <f>IFERROR(SUMIFS(#REF!,#REF!,$I721,#REF!,$R$7)/SUMIFS(#REF!,#REF!,$I721,#REF!,$R$7),"-")</f>
        <v>-</v>
      </c>
      <c r="M721" s="170" t="str">
        <f>IFERROR(SUMIFS(#REF!,#REF!,$I721,#REF!,$R$3)/SUMIFS(#REF!,#REF!,$I721,#REF!,$R$3),"-")</f>
        <v>-</v>
      </c>
      <c r="N721" s="170" t="str">
        <f>IFERROR(SUMIFS(#REF!,#REF!,$I721,#REF!,"&lt;="&amp;$R$2,#REF!,"&gt;="&amp;$S$2)/SUMIFS(#REF!,#REF!,$I721,#REF!,"&lt;="&amp;$R$2,#REF!,"&gt;="&amp;$S$2),"-")</f>
        <v>-</v>
      </c>
      <c r="O721" s="142"/>
      <c r="P721" s="140"/>
    </row>
    <row r="722" spans="1:16">
      <c r="A722" s="138"/>
      <c r="B722" s="142"/>
      <c r="C722" s="172" t="s">
        <v>1158</v>
      </c>
      <c r="D722" s="166" t="s">
        <v>26</v>
      </c>
      <c r="E722" s="166" t="s">
        <v>1159</v>
      </c>
      <c r="F722" s="181" t="s">
        <v>1330</v>
      </c>
      <c r="G722" s="181" t="s">
        <v>1330</v>
      </c>
      <c r="H722" s="181" t="s">
        <v>1330</v>
      </c>
      <c r="I722" s="181" t="s">
        <v>1330</v>
      </c>
      <c r="J722" s="168">
        <v>0.9</v>
      </c>
      <c r="K722" s="169" t="str">
        <f>IFERROR(SUMIFS(#REF!,#REF!,$I722,#REF!,$R$2)/SUMIFS(#REF!,#REF!,$I722,#REF!,$R$2),"-")</f>
        <v>-</v>
      </c>
      <c r="L722" s="169" t="str">
        <f>IFERROR(SUMIFS(#REF!,#REF!,$I722,#REF!,$R$7)/SUMIFS(#REF!,#REF!,$I722,#REF!,$R$7),"-")</f>
        <v>-</v>
      </c>
      <c r="M722" s="170" t="str">
        <f>IFERROR(SUMIFS(#REF!,#REF!,$I722,#REF!,$R$3)/SUMIFS(#REF!,#REF!,$I722,#REF!,$R$3),"-")</f>
        <v>-</v>
      </c>
      <c r="N722" s="170" t="str">
        <f>IFERROR(SUMIFS(#REF!,#REF!,$I722,#REF!,"&lt;="&amp;$R$2,#REF!,"&gt;="&amp;$S$2)/SUMIFS(#REF!,#REF!,$I722,#REF!,"&lt;="&amp;$R$2,#REF!,"&gt;="&amp;$S$2),"-")</f>
        <v>-</v>
      </c>
      <c r="O722" s="142"/>
      <c r="P722" s="140"/>
    </row>
    <row r="723" spans="1:16">
      <c r="A723" s="138"/>
      <c r="B723" s="142"/>
      <c r="C723" s="172" t="s">
        <v>1158</v>
      </c>
      <c r="D723" s="166" t="s">
        <v>26</v>
      </c>
      <c r="E723" s="166" t="s">
        <v>1159</v>
      </c>
      <c r="F723" s="181" t="s">
        <v>1332</v>
      </c>
      <c r="G723" s="181" t="s">
        <v>1332</v>
      </c>
      <c r="H723" s="181" t="s">
        <v>1332</v>
      </c>
      <c r="I723" s="181" t="s">
        <v>1332</v>
      </c>
      <c r="J723" s="168">
        <v>0.9</v>
      </c>
      <c r="K723" s="169" t="str">
        <f>IFERROR(SUMIFS(#REF!,#REF!,$I723,#REF!,$R$2)/SUMIFS(#REF!,#REF!,$I723,#REF!,$R$2),"-")</f>
        <v>-</v>
      </c>
      <c r="L723" s="169" t="str">
        <f>IFERROR(SUMIFS(#REF!,#REF!,$I723,#REF!,$R$7)/SUMIFS(#REF!,#REF!,$I723,#REF!,$R$7),"-")</f>
        <v>-</v>
      </c>
      <c r="M723" s="170" t="str">
        <f>IFERROR(SUMIFS(#REF!,#REF!,$I723,#REF!,$R$3)/SUMIFS(#REF!,#REF!,$I723,#REF!,$R$3),"-")</f>
        <v>-</v>
      </c>
      <c r="N723" s="170" t="str">
        <f>IFERROR(SUMIFS(#REF!,#REF!,$I723,#REF!,"&lt;="&amp;$R$2,#REF!,"&gt;="&amp;$S$2)/SUMIFS(#REF!,#REF!,$I723,#REF!,"&lt;="&amp;$R$2,#REF!,"&gt;="&amp;$S$2),"-")</f>
        <v>-</v>
      </c>
      <c r="O723" s="142"/>
      <c r="P723" s="140"/>
    </row>
    <row r="724" spans="1:16">
      <c r="A724" s="138"/>
      <c r="B724" s="142"/>
      <c r="C724" s="172" t="s">
        <v>1158</v>
      </c>
      <c r="D724" s="166" t="s">
        <v>26</v>
      </c>
      <c r="E724" s="166" t="s">
        <v>1159</v>
      </c>
      <c r="F724" s="181" t="s">
        <v>1334</v>
      </c>
      <c r="G724" s="181" t="s">
        <v>1334</v>
      </c>
      <c r="H724" s="181" t="s">
        <v>1334</v>
      </c>
      <c r="I724" s="181" t="s">
        <v>1334</v>
      </c>
      <c r="J724" s="168">
        <v>0.9</v>
      </c>
      <c r="K724" s="169" t="str">
        <f>IFERROR(SUMIFS(#REF!,#REF!,$I724,#REF!,$R$2)/SUMIFS(#REF!,#REF!,$I724,#REF!,$R$2),"-")</f>
        <v>-</v>
      </c>
      <c r="L724" s="169" t="str">
        <f>IFERROR(SUMIFS(#REF!,#REF!,$I724,#REF!,$R$7)/SUMIFS(#REF!,#REF!,$I724,#REF!,$R$7),"-")</f>
        <v>-</v>
      </c>
      <c r="M724" s="170" t="str">
        <f>IFERROR(SUMIFS(#REF!,#REF!,$I724,#REF!,$R$3)/SUMIFS(#REF!,#REF!,$I724,#REF!,$R$3),"-")</f>
        <v>-</v>
      </c>
      <c r="N724" s="170" t="str">
        <f>IFERROR(SUMIFS(#REF!,#REF!,$I724,#REF!,"&lt;="&amp;$R$2,#REF!,"&gt;="&amp;$S$2)/SUMIFS(#REF!,#REF!,$I724,#REF!,"&lt;="&amp;$R$2,#REF!,"&gt;="&amp;$S$2),"-")</f>
        <v>-</v>
      </c>
      <c r="O724" s="142"/>
      <c r="P724" s="140"/>
    </row>
    <row r="725" spans="1:16">
      <c r="A725" s="138"/>
      <c r="B725" s="142"/>
      <c r="C725" s="172" t="s">
        <v>1158</v>
      </c>
      <c r="D725" s="166" t="s">
        <v>26</v>
      </c>
      <c r="E725" s="166" t="s">
        <v>1159</v>
      </c>
      <c r="F725" s="181" t="s">
        <v>1336</v>
      </c>
      <c r="G725" s="181" t="s">
        <v>1336</v>
      </c>
      <c r="H725" s="181" t="s">
        <v>1336</v>
      </c>
      <c r="I725" s="181" t="s">
        <v>1336</v>
      </c>
      <c r="J725" s="168">
        <v>0.9</v>
      </c>
      <c r="K725" s="169" t="str">
        <f>IFERROR(SUMIFS(#REF!,#REF!,$I725,#REF!,$R$2)/SUMIFS(#REF!,#REF!,$I725,#REF!,$R$2),"-")</f>
        <v>-</v>
      </c>
      <c r="L725" s="169" t="str">
        <f>IFERROR(SUMIFS(#REF!,#REF!,$I725,#REF!,$R$7)/SUMIFS(#REF!,#REF!,$I725,#REF!,$R$7),"-")</f>
        <v>-</v>
      </c>
      <c r="M725" s="170" t="str">
        <f>IFERROR(SUMIFS(#REF!,#REF!,$I725,#REF!,$R$3)/SUMIFS(#REF!,#REF!,$I725,#REF!,$R$3),"-")</f>
        <v>-</v>
      </c>
      <c r="N725" s="170" t="str">
        <f>IFERROR(SUMIFS(#REF!,#REF!,$I725,#REF!,"&lt;="&amp;$R$2,#REF!,"&gt;="&amp;$S$2)/SUMIFS(#REF!,#REF!,$I725,#REF!,"&lt;="&amp;$R$2,#REF!,"&gt;="&amp;$S$2),"-")</f>
        <v>-</v>
      </c>
      <c r="O725" s="142"/>
      <c r="P725" s="140"/>
    </row>
    <row r="726" spans="1:16">
      <c r="A726" s="138"/>
      <c r="B726" s="142"/>
      <c r="C726" s="172" t="s">
        <v>1158</v>
      </c>
      <c r="D726" s="166" t="s">
        <v>26</v>
      </c>
      <c r="E726" s="166" t="s">
        <v>1159</v>
      </c>
      <c r="F726" s="181" t="s">
        <v>1338</v>
      </c>
      <c r="G726" s="181" t="s">
        <v>1338</v>
      </c>
      <c r="H726" s="181" t="s">
        <v>1338</v>
      </c>
      <c r="I726" s="181" t="s">
        <v>1338</v>
      </c>
      <c r="J726" s="168">
        <v>0.9</v>
      </c>
      <c r="K726" s="169" t="str">
        <f>IFERROR(SUMIFS(#REF!,#REF!,$I726,#REF!,$R$2)/SUMIFS(#REF!,#REF!,$I726,#REF!,$R$2),"-")</f>
        <v>-</v>
      </c>
      <c r="L726" s="169" t="str">
        <f>IFERROR(SUMIFS(#REF!,#REF!,$I726,#REF!,$R$7)/SUMIFS(#REF!,#REF!,$I726,#REF!,$R$7),"-")</f>
        <v>-</v>
      </c>
      <c r="M726" s="170" t="str">
        <f>IFERROR(SUMIFS(#REF!,#REF!,$I726,#REF!,$R$3)/SUMIFS(#REF!,#REF!,$I726,#REF!,$R$3),"-")</f>
        <v>-</v>
      </c>
      <c r="N726" s="170" t="str">
        <f>IFERROR(SUMIFS(#REF!,#REF!,$I726,#REF!,"&lt;="&amp;$R$2,#REF!,"&gt;="&amp;$S$2)/SUMIFS(#REF!,#REF!,$I726,#REF!,"&lt;="&amp;$R$2,#REF!,"&gt;="&amp;$S$2),"-")</f>
        <v>-</v>
      </c>
      <c r="O726" s="142"/>
      <c r="P726" s="140"/>
    </row>
    <row r="727" spans="1:16">
      <c r="A727" s="138"/>
      <c r="B727" s="142"/>
      <c r="C727" s="172" t="s">
        <v>1158</v>
      </c>
      <c r="D727" s="166" t="s">
        <v>26</v>
      </c>
      <c r="E727" s="166" t="s">
        <v>1159</v>
      </c>
      <c r="F727" s="181" t="s">
        <v>1340</v>
      </c>
      <c r="G727" s="181" t="s">
        <v>1340</v>
      </c>
      <c r="H727" s="181" t="s">
        <v>1340</v>
      </c>
      <c r="I727" s="181" t="s">
        <v>1340</v>
      </c>
      <c r="J727" s="168">
        <v>0.9</v>
      </c>
      <c r="K727" s="169" t="str">
        <f>IFERROR(SUMIFS(#REF!,#REF!,$I727,#REF!,$R$2)/SUMIFS(#REF!,#REF!,$I727,#REF!,$R$2),"-")</f>
        <v>-</v>
      </c>
      <c r="L727" s="169" t="str">
        <f>IFERROR(SUMIFS(#REF!,#REF!,$I727,#REF!,$R$7)/SUMIFS(#REF!,#REF!,$I727,#REF!,$R$7),"-")</f>
        <v>-</v>
      </c>
      <c r="M727" s="170" t="str">
        <f>IFERROR(SUMIFS(#REF!,#REF!,$I727,#REF!,$R$3)/SUMIFS(#REF!,#REF!,$I727,#REF!,$R$3),"-")</f>
        <v>-</v>
      </c>
      <c r="N727" s="170" t="str">
        <f>IFERROR(SUMIFS(#REF!,#REF!,$I727,#REF!,"&lt;="&amp;$R$2,#REF!,"&gt;="&amp;$S$2)/SUMIFS(#REF!,#REF!,$I727,#REF!,"&lt;="&amp;$R$2,#REF!,"&gt;="&amp;$S$2),"-")</f>
        <v>-</v>
      </c>
      <c r="O727" s="142"/>
      <c r="P727" s="140"/>
    </row>
    <row r="728" spans="1:16">
      <c r="A728" s="138"/>
      <c r="B728" s="142"/>
      <c r="C728" s="172" t="s">
        <v>1158</v>
      </c>
      <c r="D728" s="166" t="s">
        <v>26</v>
      </c>
      <c r="E728" s="166" t="s">
        <v>1159</v>
      </c>
      <c r="F728" s="181" t="s">
        <v>1342</v>
      </c>
      <c r="G728" s="181" t="s">
        <v>1342</v>
      </c>
      <c r="H728" s="181" t="s">
        <v>1342</v>
      </c>
      <c r="I728" s="181" t="s">
        <v>1342</v>
      </c>
      <c r="J728" s="168">
        <v>0.9</v>
      </c>
      <c r="K728" s="169" t="str">
        <f>IFERROR(SUMIFS(#REF!,#REF!,$I728,#REF!,$R$2)/SUMIFS(#REF!,#REF!,$I728,#REF!,$R$2),"-")</f>
        <v>-</v>
      </c>
      <c r="L728" s="169" t="str">
        <f>IFERROR(SUMIFS(#REF!,#REF!,$I728,#REF!,$R$7)/SUMIFS(#REF!,#REF!,$I728,#REF!,$R$7),"-")</f>
        <v>-</v>
      </c>
      <c r="M728" s="170" t="str">
        <f>IFERROR(SUMIFS(#REF!,#REF!,$I728,#REF!,$R$3)/SUMIFS(#REF!,#REF!,$I728,#REF!,$R$3),"-")</f>
        <v>-</v>
      </c>
      <c r="N728" s="170" t="str">
        <f>IFERROR(SUMIFS(#REF!,#REF!,$I728,#REF!,"&lt;="&amp;$R$2,#REF!,"&gt;="&amp;$S$2)/SUMIFS(#REF!,#REF!,$I728,#REF!,"&lt;="&amp;$R$2,#REF!,"&gt;="&amp;$S$2),"-")</f>
        <v>-</v>
      </c>
      <c r="O728" s="142"/>
      <c r="P728" s="140"/>
    </row>
    <row r="729" spans="1:16">
      <c r="A729" s="138"/>
      <c r="B729" s="142"/>
      <c r="C729" s="172" t="s">
        <v>1158</v>
      </c>
      <c r="D729" s="166" t="s">
        <v>26</v>
      </c>
      <c r="E729" s="166" t="s">
        <v>1159</v>
      </c>
      <c r="F729" s="181" t="s">
        <v>1344</v>
      </c>
      <c r="G729" s="181" t="s">
        <v>1344</v>
      </c>
      <c r="H729" s="181" t="s">
        <v>1344</v>
      </c>
      <c r="I729" s="181" t="s">
        <v>1344</v>
      </c>
      <c r="J729" s="168">
        <v>0.9</v>
      </c>
      <c r="K729" s="169" t="str">
        <f>IFERROR(SUMIFS(#REF!,#REF!,$I729,#REF!,$R$2)/SUMIFS(#REF!,#REF!,$I729,#REF!,$R$2),"-")</f>
        <v>-</v>
      </c>
      <c r="L729" s="169" t="str">
        <f>IFERROR(SUMIFS(#REF!,#REF!,$I729,#REF!,$R$7)/SUMIFS(#REF!,#REF!,$I729,#REF!,$R$7),"-")</f>
        <v>-</v>
      </c>
      <c r="M729" s="170" t="str">
        <f>IFERROR(SUMIFS(#REF!,#REF!,$I729,#REF!,$R$3)/SUMIFS(#REF!,#REF!,$I729,#REF!,$R$3),"-")</f>
        <v>-</v>
      </c>
      <c r="N729" s="170" t="str">
        <f>IFERROR(SUMIFS(#REF!,#REF!,$I729,#REF!,"&lt;="&amp;$R$2,#REF!,"&gt;="&amp;$S$2)/SUMIFS(#REF!,#REF!,$I729,#REF!,"&lt;="&amp;$R$2,#REF!,"&gt;="&amp;$S$2),"-")</f>
        <v>-</v>
      </c>
      <c r="O729" s="142"/>
      <c r="P729" s="140"/>
    </row>
    <row r="730" spans="1:16">
      <c r="A730" s="138"/>
      <c r="B730" s="142"/>
      <c r="C730" s="172" t="s">
        <v>1158</v>
      </c>
      <c r="D730" s="166" t="s">
        <v>26</v>
      </c>
      <c r="E730" s="166" t="s">
        <v>1159</v>
      </c>
      <c r="F730" s="181" t="s">
        <v>1346</v>
      </c>
      <c r="G730" s="181" t="s">
        <v>1346</v>
      </c>
      <c r="H730" s="181" t="s">
        <v>1346</v>
      </c>
      <c r="I730" s="181" t="s">
        <v>1346</v>
      </c>
      <c r="J730" s="168">
        <v>0.9</v>
      </c>
      <c r="K730" s="169" t="str">
        <f>IFERROR(SUMIFS(#REF!,#REF!,$I730,#REF!,$R$2)/SUMIFS(#REF!,#REF!,$I730,#REF!,$R$2),"-")</f>
        <v>-</v>
      </c>
      <c r="L730" s="169" t="str">
        <f>IFERROR(SUMIFS(#REF!,#REF!,$I730,#REF!,$R$7)/SUMIFS(#REF!,#REF!,$I730,#REF!,$R$7),"-")</f>
        <v>-</v>
      </c>
      <c r="M730" s="170" t="str">
        <f>IFERROR(SUMIFS(#REF!,#REF!,$I730,#REF!,$R$3)/SUMIFS(#REF!,#REF!,$I730,#REF!,$R$3),"-")</f>
        <v>-</v>
      </c>
      <c r="N730" s="170" t="str">
        <f>IFERROR(SUMIFS(#REF!,#REF!,$I730,#REF!,"&lt;="&amp;$R$2,#REF!,"&gt;="&amp;$S$2)/SUMIFS(#REF!,#REF!,$I730,#REF!,"&lt;="&amp;$R$2,#REF!,"&gt;="&amp;$S$2),"-")</f>
        <v>-</v>
      </c>
      <c r="O730" s="142"/>
      <c r="P730" s="140"/>
    </row>
    <row r="731" spans="1:16">
      <c r="A731" s="138"/>
      <c r="B731" s="142"/>
      <c r="C731" s="172" t="s">
        <v>1158</v>
      </c>
      <c r="D731" s="166" t="s">
        <v>26</v>
      </c>
      <c r="E731" s="166" t="s">
        <v>1159</v>
      </c>
      <c r="F731" s="181" t="s">
        <v>1348</v>
      </c>
      <c r="G731" s="181" t="s">
        <v>1348</v>
      </c>
      <c r="H731" s="181" t="s">
        <v>1348</v>
      </c>
      <c r="I731" s="181" t="s">
        <v>1348</v>
      </c>
      <c r="J731" s="168">
        <v>0.9</v>
      </c>
      <c r="K731" s="169" t="str">
        <f>IFERROR(SUMIFS(#REF!,#REF!,$I731,#REF!,$R$2)/SUMIFS(#REF!,#REF!,$I731,#REF!,$R$2),"-")</f>
        <v>-</v>
      </c>
      <c r="L731" s="169" t="str">
        <f>IFERROR(SUMIFS(#REF!,#REF!,$I731,#REF!,$R$7)/SUMIFS(#REF!,#REF!,$I731,#REF!,$R$7),"-")</f>
        <v>-</v>
      </c>
      <c r="M731" s="170" t="str">
        <f>IFERROR(SUMIFS(#REF!,#REF!,$I731,#REF!,$R$3)/SUMIFS(#REF!,#REF!,$I731,#REF!,$R$3),"-")</f>
        <v>-</v>
      </c>
      <c r="N731" s="170" t="str">
        <f>IFERROR(SUMIFS(#REF!,#REF!,$I731,#REF!,"&lt;="&amp;$R$2,#REF!,"&gt;="&amp;$S$2)/SUMIFS(#REF!,#REF!,$I731,#REF!,"&lt;="&amp;$R$2,#REF!,"&gt;="&amp;$S$2),"-")</f>
        <v>-</v>
      </c>
      <c r="O731" s="142"/>
      <c r="P731" s="140"/>
    </row>
    <row r="732" spans="1:16">
      <c r="A732" s="138"/>
      <c r="B732" s="142"/>
      <c r="C732" s="172" t="s">
        <v>1158</v>
      </c>
      <c r="D732" s="166" t="s">
        <v>26</v>
      </c>
      <c r="E732" s="166" t="s">
        <v>1159</v>
      </c>
      <c r="F732" s="181" t="s">
        <v>1350</v>
      </c>
      <c r="G732" s="181" t="s">
        <v>1350</v>
      </c>
      <c r="H732" s="181" t="s">
        <v>1350</v>
      </c>
      <c r="I732" s="181" t="s">
        <v>1350</v>
      </c>
      <c r="J732" s="168">
        <v>0.9</v>
      </c>
      <c r="K732" s="169" t="str">
        <f>IFERROR(SUMIFS(#REF!,#REF!,$I732,#REF!,$R$2)/SUMIFS(#REF!,#REF!,$I732,#REF!,$R$2),"-")</f>
        <v>-</v>
      </c>
      <c r="L732" s="169" t="str">
        <f>IFERROR(SUMIFS(#REF!,#REF!,$I732,#REF!,$R$7)/SUMIFS(#REF!,#REF!,$I732,#REF!,$R$7),"-")</f>
        <v>-</v>
      </c>
      <c r="M732" s="170" t="str">
        <f>IFERROR(SUMIFS(#REF!,#REF!,$I732,#REF!,$R$3)/SUMIFS(#REF!,#REF!,$I732,#REF!,$R$3),"-")</f>
        <v>-</v>
      </c>
      <c r="N732" s="170" t="str">
        <f>IFERROR(SUMIFS(#REF!,#REF!,$I732,#REF!,"&lt;="&amp;$R$2,#REF!,"&gt;="&amp;$S$2)/SUMIFS(#REF!,#REF!,$I732,#REF!,"&lt;="&amp;$R$2,#REF!,"&gt;="&amp;$S$2),"-")</f>
        <v>-</v>
      </c>
      <c r="O732" s="142"/>
      <c r="P732" s="140"/>
    </row>
    <row r="733" spans="1:16">
      <c r="A733" s="138"/>
      <c r="B733" s="142"/>
      <c r="C733" s="172" t="s">
        <v>1158</v>
      </c>
      <c r="D733" s="166" t="s">
        <v>26</v>
      </c>
      <c r="E733" s="166" t="s">
        <v>1159</v>
      </c>
      <c r="F733" s="181" t="s">
        <v>1352</v>
      </c>
      <c r="G733" s="181" t="s">
        <v>1352</v>
      </c>
      <c r="H733" s="181" t="s">
        <v>1352</v>
      </c>
      <c r="I733" s="181" t="s">
        <v>1352</v>
      </c>
      <c r="J733" s="168">
        <v>0.9</v>
      </c>
      <c r="K733" s="169" t="str">
        <f>IFERROR(SUMIFS(#REF!,#REF!,$I733,#REF!,$R$2)/SUMIFS(#REF!,#REF!,$I733,#REF!,$R$2),"-")</f>
        <v>-</v>
      </c>
      <c r="L733" s="169" t="str">
        <f>IFERROR(SUMIFS(#REF!,#REF!,$I733,#REF!,$R$7)/SUMIFS(#REF!,#REF!,$I733,#REF!,$R$7),"-")</f>
        <v>-</v>
      </c>
      <c r="M733" s="170" t="str">
        <f>IFERROR(SUMIFS(#REF!,#REF!,$I733,#REF!,$R$3)/SUMIFS(#REF!,#REF!,$I733,#REF!,$R$3),"-")</f>
        <v>-</v>
      </c>
      <c r="N733" s="170" t="str">
        <f>IFERROR(SUMIFS(#REF!,#REF!,$I733,#REF!,"&lt;="&amp;$R$2,#REF!,"&gt;="&amp;$S$2)/SUMIFS(#REF!,#REF!,$I733,#REF!,"&lt;="&amp;$R$2,#REF!,"&gt;="&amp;$S$2),"-")</f>
        <v>-</v>
      </c>
      <c r="O733" s="142"/>
      <c r="P733" s="140"/>
    </row>
    <row r="734" spans="1:16">
      <c r="A734" s="138"/>
      <c r="B734" s="142"/>
      <c r="C734" s="172" t="s">
        <v>1158</v>
      </c>
      <c r="D734" s="166" t="s">
        <v>26</v>
      </c>
      <c r="E734" s="166" t="s">
        <v>1159</v>
      </c>
      <c r="F734" s="181" t="s">
        <v>1354</v>
      </c>
      <c r="G734" s="181" t="s">
        <v>1354</v>
      </c>
      <c r="H734" s="181" t="s">
        <v>1354</v>
      </c>
      <c r="I734" s="181" t="s">
        <v>1354</v>
      </c>
      <c r="J734" s="168">
        <v>0.9</v>
      </c>
      <c r="K734" s="169" t="str">
        <f>IFERROR(SUMIFS(#REF!,#REF!,$I734,#REF!,$R$2)/SUMIFS(#REF!,#REF!,$I734,#REF!,$R$2),"-")</f>
        <v>-</v>
      </c>
      <c r="L734" s="169" t="str">
        <f>IFERROR(SUMIFS(#REF!,#REF!,$I734,#REF!,$R$7)/SUMIFS(#REF!,#REF!,$I734,#REF!,$R$7),"-")</f>
        <v>-</v>
      </c>
      <c r="M734" s="170" t="str">
        <f>IFERROR(SUMIFS(#REF!,#REF!,$I734,#REF!,$R$3)/SUMIFS(#REF!,#REF!,$I734,#REF!,$R$3),"-")</f>
        <v>-</v>
      </c>
      <c r="N734" s="170" t="str">
        <f>IFERROR(SUMIFS(#REF!,#REF!,$I734,#REF!,"&lt;="&amp;$R$2,#REF!,"&gt;="&amp;$S$2)/SUMIFS(#REF!,#REF!,$I734,#REF!,"&lt;="&amp;$R$2,#REF!,"&gt;="&amp;$S$2),"-")</f>
        <v>-</v>
      </c>
      <c r="O734" s="142"/>
      <c r="P734" s="140"/>
    </row>
    <row r="735" spans="1:16">
      <c r="A735" s="138"/>
      <c r="B735" s="142"/>
      <c r="C735" s="172" t="s">
        <v>1158</v>
      </c>
      <c r="D735" s="166" t="s">
        <v>26</v>
      </c>
      <c r="E735" s="166" t="s">
        <v>1159</v>
      </c>
      <c r="F735" s="181" t="s">
        <v>1356</v>
      </c>
      <c r="G735" s="181" t="s">
        <v>1356</v>
      </c>
      <c r="H735" s="181" t="s">
        <v>1356</v>
      </c>
      <c r="I735" s="181" t="s">
        <v>1356</v>
      </c>
      <c r="J735" s="168">
        <v>0.9</v>
      </c>
      <c r="K735" s="169" t="str">
        <f>IFERROR(SUMIFS(#REF!,#REF!,$I735,#REF!,$R$2)/SUMIFS(#REF!,#REF!,$I735,#REF!,$R$2),"-")</f>
        <v>-</v>
      </c>
      <c r="L735" s="169" t="str">
        <f>IFERROR(SUMIFS(#REF!,#REF!,$I735,#REF!,$R$7)/SUMIFS(#REF!,#REF!,$I735,#REF!,$R$7),"-")</f>
        <v>-</v>
      </c>
      <c r="M735" s="170" t="str">
        <f>IFERROR(SUMIFS(#REF!,#REF!,$I735,#REF!,$R$3)/SUMIFS(#REF!,#REF!,$I735,#REF!,$R$3),"-")</f>
        <v>-</v>
      </c>
      <c r="N735" s="170" t="str">
        <f>IFERROR(SUMIFS(#REF!,#REF!,$I735,#REF!,"&lt;="&amp;$R$2,#REF!,"&gt;="&amp;$S$2)/SUMIFS(#REF!,#REF!,$I735,#REF!,"&lt;="&amp;$R$2,#REF!,"&gt;="&amp;$S$2),"-")</f>
        <v>-</v>
      </c>
      <c r="O735" s="142"/>
      <c r="P735" s="140"/>
    </row>
    <row r="736" spans="1:16">
      <c r="A736" s="138"/>
      <c r="B736" s="142"/>
      <c r="C736" s="172" t="s">
        <v>1158</v>
      </c>
      <c r="D736" s="166" t="s">
        <v>26</v>
      </c>
      <c r="E736" s="166" t="s">
        <v>1159</v>
      </c>
      <c r="F736" s="181" t="s">
        <v>1358</v>
      </c>
      <c r="G736" s="181" t="s">
        <v>1358</v>
      </c>
      <c r="H736" s="181" t="s">
        <v>1358</v>
      </c>
      <c r="I736" s="181" t="s">
        <v>1358</v>
      </c>
      <c r="J736" s="168">
        <v>0.9</v>
      </c>
      <c r="K736" s="169" t="str">
        <f>IFERROR(SUMIFS(#REF!,#REF!,$I736,#REF!,$R$2)/SUMIFS(#REF!,#REF!,$I736,#REF!,$R$2),"-")</f>
        <v>-</v>
      </c>
      <c r="L736" s="169" t="str">
        <f>IFERROR(SUMIFS(#REF!,#REF!,$I736,#REF!,$R$7)/SUMIFS(#REF!,#REF!,$I736,#REF!,$R$7),"-")</f>
        <v>-</v>
      </c>
      <c r="M736" s="170" t="str">
        <f>IFERROR(SUMIFS(#REF!,#REF!,$I736,#REF!,$R$3)/SUMIFS(#REF!,#REF!,$I736,#REF!,$R$3),"-")</f>
        <v>-</v>
      </c>
      <c r="N736" s="170" t="str">
        <f>IFERROR(SUMIFS(#REF!,#REF!,$I736,#REF!,"&lt;="&amp;$R$2,#REF!,"&gt;="&amp;$S$2)/SUMIFS(#REF!,#REF!,$I736,#REF!,"&lt;="&amp;$R$2,#REF!,"&gt;="&amp;$S$2),"-")</f>
        <v>-</v>
      </c>
      <c r="O736" s="142"/>
      <c r="P736" s="140"/>
    </row>
    <row r="737" spans="1:16">
      <c r="A737" s="138"/>
      <c r="B737" s="142"/>
      <c r="C737" s="172" t="s">
        <v>1158</v>
      </c>
      <c r="D737" s="166" t="s">
        <v>26</v>
      </c>
      <c r="E737" s="166" t="s">
        <v>1159</v>
      </c>
      <c r="F737" s="181" t="s">
        <v>1360</v>
      </c>
      <c r="G737" s="181" t="s">
        <v>1360</v>
      </c>
      <c r="H737" s="181" t="s">
        <v>1360</v>
      </c>
      <c r="I737" s="181" t="s">
        <v>1360</v>
      </c>
      <c r="J737" s="168">
        <v>0.9</v>
      </c>
      <c r="K737" s="169" t="str">
        <f>IFERROR(SUMIFS(#REF!,#REF!,$I737,#REF!,$R$2)/SUMIFS(#REF!,#REF!,$I737,#REF!,$R$2),"-")</f>
        <v>-</v>
      </c>
      <c r="L737" s="169" t="str">
        <f>IFERROR(SUMIFS(#REF!,#REF!,$I737,#REF!,$R$7)/SUMIFS(#REF!,#REF!,$I737,#REF!,$R$7),"-")</f>
        <v>-</v>
      </c>
      <c r="M737" s="170" t="str">
        <f>IFERROR(SUMIFS(#REF!,#REF!,$I737,#REF!,$R$3)/SUMIFS(#REF!,#REF!,$I737,#REF!,$R$3),"-")</f>
        <v>-</v>
      </c>
      <c r="N737" s="170" t="str">
        <f>IFERROR(SUMIFS(#REF!,#REF!,$I737,#REF!,"&lt;="&amp;$R$2,#REF!,"&gt;="&amp;$S$2)/SUMIFS(#REF!,#REF!,$I737,#REF!,"&lt;="&amp;$R$2,#REF!,"&gt;="&amp;$S$2),"-")</f>
        <v>-</v>
      </c>
      <c r="O737" s="142"/>
      <c r="P737" s="140"/>
    </row>
    <row r="738" spans="1:16">
      <c r="A738" s="138"/>
      <c r="B738" s="142"/>
      <c r="C738" s="172" t="s">
        <v>1158</v>
      </c>
      <c r="D738" s="166" t="s">
        <v>26</v>
      </c>
      <c r="E738" s="166" t="s">
        <v>1159</v>
      </c>
      <c r="F738" s="181" t="s">
        <v>1362</v>
      </c>
      <c r="G738" s="181" t="s">
        <v>1362</v>
      </c>
      <c r="H738" s="181" t="s">
        <v>1362</v>
      </c>
      <c r="I738" s="181" t="s">
        <v>1362</v>
      </c>
      <c r="J738" s="168">
        <v>0.9</v>
      </c>
      <c r="K738" s="169" t="str">
        <f>IFERROR(SUMIFS(#REF!,#REF!,$I738,#REF!,$R$2)/SUMIFS(#REF!,#REF!,$I738,#REF!,$R$2),"-")</f>
        <v>-</v>
      </c>
      <c r="L738" s="169" t="str">
        <f>IFERROR(SUMIFS(#REF!,#REF!,$I738,#REF!,$R$7)/SUMIFS(#REF!,#REF!,$I738,#REF!,$R$7),"-")</f>
        <v>-</v>
      </c>
      <c r="M738" s="170" t="str">
        <f>IFERROR(SUMIFS(#REF!,#REF!,$I738,#REF!,$R$3)/SUMIFS(#REF!,#REF!,$I738,#REF!,$R$3),"-")</f>
        <v>-</v>
      </c>
      <c r="N738" s="170" t="str">
        <f>IFERROR(SUMIFS(#REF!,#REF!,$I738,#REF!,"&lt;="&amp;$R$2,#REF!,"&gt;="&amp;$S$2)/SUMIFS(#REF!,#REF!,$I738,#REF!,"&lt;="&amp;$R$2,#REF!,"&gt;="&amp;$S$2),"-")</f>
        <v>-</v>
      </c>
      <c r="O738" s="142"/>
      <c r="P738" s="140"/>
    </row>
    <row r="739" spans="1:16">
      <c r="A739" s="138"/>
      <c r="B739" s="142"/>
      <c r="C739" s="172" t="s">
        <v>1158</v>
      </c>
      <c r="D739" s="166" t="s">
        <v>26</v>
      </c>
      <c r="E739" s="166" t="s">
        <v>1159</v>
      </c>
      <c r="F739" s="181" t="s">
        <v>1364</v>
      </c>
      <c r="G739" s="181" t="s">
        <v>1364</v>
      </c>
      <c r="H739" s="181" t="s">
        <v>1364</v>
      </c>
      <c r="I739" s="181" t="s">
        <v>1364</v>
      </c>
      <c r="J739" s="168">
        <v>0.9</v>
      </c>
      <c r="K739" s="169" t="str">
        <f>IFERROR(SUMIFS(#REF!,#REF!,$I739,#REF!,$R$2)/SUMIFS(#REF!,#REF!,$I739,#REF!,$R$2),"-")</f>
        <v>-</v>
      </c>
      <c r="L739" s="169" t="str">
        <f>IFERROR(SUMIFS(#REF!,#REF!,$I739,#REF!,$R$7)/SUMIFS(#REF!,#REF!,$I739,#REF!,$R$7),"-")</f>
        <v>-</v>
      </c>
      <c r="M739" s="170" t="str">
        <f>IFERROR(SUMIFS(#REF!,#REF!,$I739,#REF!,$R$3)/SUMIFS(#REF!,#REF!,$I739,#REF!,$R$3),"-")</f>
        <v>-</v>
      </c>
      <c r="N739" s="170" t="str">
        <f>IFERROR(SUMIFS(#REF!,#REF!,$I739,#REF!,"&lt;="&amp;$R$2,#REF!,"&gt;="&amp;$S$2)/SUMIFS(#REF!,#REF!,$I739,#REF!,"&lt;="&amp;$R$2,#REF!,"&gt;="&amp;$S$2),"-")</f>
        <v>-</v>
      </c>
      <c r="O739" s="142"/>
      <c r="P739" s="140"/>
    </row>
    <row r="740" spans="1:16">
      <c r="A740" s="138"/>
      <c r="B740" s="142"/>
      <c r="C740" s="172" t="s">
        <v>1158</v>
      </c>
      <c r="D740" s="166" t="s">
        <v>26</v>
      </c>
      <c r="E740" s="166" t="s">
        <v>1159</v>
      </c>
      <c r="F740" s="181" t="s">
        <v>1366</v>
      </c>
      <c r="G740" s="181" t="s">
        <v>1366</v>
      </c>
      <c r="H740" s="181" t="s">
        <v>1366</v>
      </c>
      <c r="I740" s="181" t="s">
        <v>1366</v>
      </c>
      <c r="J740" s="168">
        <v>0.9</v>
      </c>
      <c r="K740" s="169" t="str">
        <f>IFERROR(SUMIFS(#REF!,#REF!,$I740,#REF!,$R$2)/SUMIFS(#REF!,#REF!,$I740,#REF!,$R$2),"-")</f>
        <v>-</v>
      </c>
      <c r="L740" s="169" t="str">
        <f>IFERROR(SUMIFS(#REF!,#REF!,$I740,#REF!,$R$7)/SUMIFS(#REF!,#REF!,$I740,#REF!,$R$7),"-")</f>
        <v>-</v>
      </c>
      <c r="M740" s="170" t="str">
        <f>IFERROR(SUMIFS(#REF!,#REF!,$I740,#REF!,$R$3)/SUMIFS(#REF!,#REF!,$I740,#REF!,$R$3),"-")</f>
        <v>-</v>
      </c>
      <c r="N740" s="170" t="str">
        <f>IFERROR(SUMIFS(#REF!,#REF!,$I740,#REF!,"&lt;="&amp;$R$2,#REF!,"&gt;="&amp;$S$2)/SUMIFS(#REF!,#REF!,$I740,#REF!,"&lt;="&amp;$R$2,#REF!,"&gt;="&amp;$S$2),"-")</f>
        <v>-</v>
      </c>
      <c r="O740" s="142"/>
      <c r="P740" s="140"/>
    </row>
    <row r="741" spans="1:16">
      <c r="A741" s="138"/>
      <c r="B741" s="142"/>
      <c r="C741" s="172" t="s">
        <v>1158</v>
      </c>
      <c r="D741" s="166" t="s">
        <v>26</v>
      </c>
      <c r="E741" s="166" t="s">
        <v>1159</v>
      </c>
      <c r="F741" s="181" t="s">
        <v>1368</v>
      </c>
      <c r="G741" s="181" t="s">
        <v>1368</v>
      </c>
      <c r="H741" s="181" t="s">
        <v>1368</v>
      </c>
      <c r="I741" s="181" t="s">
        <v>1368</v>
      </c>
      <c r="J741" s="168">
        <v>0.9</v>
      </c>
      <c r="K741" s="169" t="str">
        <f>IFERROR(SUMIFS(#REF!,#REF!,$I741,#REF!,$R$2)/SUMIFS(#REF!,#REF!,$I741,#REF!,$R$2),"-")</f>
        <v>-</v>
      </c>
      <c r="L741" s="169" t="str">
        <f>IFERROR(SUMIFS(#REF!,#REF!,$I741,#REF!,$R$7)/SUMIFS(#REF!,#REF!,$I741,#REF!,$R$7),"-")</f>
        <v>-</v>
      </c>
      <c r="M741" s="170" t="str">
        <f>IFERROR(SUMIFS(#REF!,#REF!,$I741,#REF!,$R$3)/SUMIFS(#REF!,#REF!,$I741,#REF!,$R$3),"-")</f>
        <v>-</v>
      </c>
      <c r="N741" s="170" t="str">
        <f>IFERROR(SUMIFS(#REF!,#REF!,$I741,#REF!,"&lt;="&amp;$R$2,#REF!,"&gt;="&amp;$S$2)/SUMIFS(#REF!,#REF!,$I741,#REF!,"&lt;="&amp;$R$2,#REF!,"&gt;="&amp;$S$2),"-")</f>
        <v>-</v>
      </c>
      <c r="O741" s="142"/>
      <c r="P741" s="140"/>
    </row>
    <row r="742" spans="1:16">
      <c r="A742" s="138"/>
      <c r="B742" s="142"/>
      <c r="C742" s="172" t="s">
        <v>1158</v>
      </c>
      <c r="D742" s="166" t="s">
        <v>26</v>
      </c>
      <c r="E742" s="166" t="s">
        <v>1159</v>
      </c>
      <c r="F742" s="181" t="s">
        <v>1370</v>
      </c>
      <c r="G742" s="181" t="s">
        <v>1370</v>
      </c>
      <c r="H742" s="181" t="s">
        <v>1370</v>
      </c>
      <c r="I742" s="181" t="s">
        <v>1370</v>
      </c>
      <c r="J742" s="168">
        <v>0.9</v>
      </c>
      <c r="K742" s="169" t="str">
        <f>IFERROR(SUMIFS(#REF!,#REF!,$I742,#REF!,$R$2)/SUMIFS(#REF!,#REF!,$I742,#REF!,$R$2),"-")</f>
        <v>-</v>
      </c>
      <c r="L742" s="169" t="str">
        <f>IFERROR(SUMIFS(#REF!,#REF!,$I742,#REF!,$R$7)/SUMIFS(#REF!,#REF!,$I742,#REF!,$R$7),"-")</f>
        <v>-</v>
      </c>
      <c r="M742" s="170" t="str">
        <f>IFERROR(SUMIFS(#REF!,#REF!,$I742,#REF!,$R$3)/SUMIFS(#REF!,#REF!,$I742,#REF!,$R$3),"-")</f>
        <v>-</v>
      </c>
      <c r="N742" s="170" t="str">
        <f>IFERROR(SUMIFS(#REF!,#REF!,$I742,#REF!,"&lt;="&amp;$R$2,#REF!,"&gt;="&amp;$S$2)/SUMIFS(#REF!,#REF!,$I742,#REF!,"&lt;="&amp;$R$2,#REF!,"&gt;="&amp;$S$2),"-")</f>
        <v>-</v>
      </c>
      <c r="O742" s="142"/>
      <c r="P742" s="140"/>
    </row>
    <row r="743" spans="1:16">
      <c r="A743" s="138"/>
      <c r="B743" s="142"/>
      <c r="C743" s="172" t="s">
        <v>1158</v>
      </c>
      <c r="D743" s="166" t="s">
        <v>26</v>
      </c>
      <c r="E743" s="166" t="s">
        <v>1159</v>
      </c>
      <c r="F743" s="181" t="s">
        <v>1372</v>
      </c>
      <c r="G743" s="181" t="s">
        <v>1372</v>
      </c>
      <c r="H743" s="181" t="s">
        <v>1372</v>
      </c>
      <c r="I743" s="181" t="s">
        <v>1372</v>
      </c>
      <c r="J743" s="168">
        <v>0.9</v>
      </c>
      <c r="K743" s="169" t="str">
        <f>IFERROR(SUMIFS(#REF!,#REF!,$I743,#REF!,$R$2)/SUMIFS(#REF!,#REF!,$I743,#REF!,$R$2),"-")</f>
        <v>-</v>
      </c>
      <c r="L743" s="169" t="str">
        <f>IFERROR(SUMIFS(#REF!,#REF!,$I743,#REF!,$R$7)/SUMIFS(#REF!,#REF!,$I743,#REF!,$R$7),"-")</f>
        <v>-</v>
      </c>
      <c r="M743" s="170" t="str">
        <f>IFERROR(SUMIFS(#REF!,#REF!,$I743,#REF!,$R$3)/SUMIFS(#REF!,#REF!,$I743,#REF!,$R$3),"-")</f>
        <v>-</v>
      </c>
      <c r="N743" s="170" t="str">
        <f>IFERROR(SUMIFS(#REF!,#REF!,$I743,#REF!,"&lt;="&amp;$R$2,#REF!,"&gt;="&amp;$S$2)/SUMIFS(#REF!,#REF!,$I743,#REF!,"&lt;="&amp;$R$2,#REF!,"&gt;="&amp;$S$2),"-")</f>
        <v>-</v>
      </c>
      <c r="O743" s="142"/>
      <c r="P743" s="140"/>
    </row>
    <row r="744" spans="1:16">
      <c r="A744" s="138"/>
      <c r="B744" s="142"/>
      <c r="C744" s="172" t="s">
        <v>1158</v>
      </c>
      <c r="D744" s="166" t="s">
        <v>26</v>
      </c>
      <c r="E744" s="166" t="s">
        <v>1159</v>
      </c>
      <c r="F744" s="181" t="s">
        <v>1374</v>
      </c>
      <c r="G744" s="181" t="s">
        <v>1374</v>
      </c>
      <c r="H744" s="181" t="s">
        <v>1374</v>
      </c>
      <c r="I744" s="181" t="s">
        <v>1374</v>
      </c>
      <c r="J744" s="168">
        <v>0.9</v>
      </c>
      <c r="K744" s="169" t="str">
        <f>IFERROR(SUMIFS(#REF!,#REF!,$I744,#REF!,$R$2)/SUMIFS(#REF!,#REF!,$I744,#REF!,$R$2),"-")</f>
        <v>-</v>
      </c>
      <c r="L744" s="169" t="str">
        <f>IFERROR(SUMIFS(#REF!,#REF!,$I744,#REF!,$R$7)/SUMIFS(#REF!,#REF!,$I744,#REF!,$R$7),"-")</f>
        <v>-</v>
      </c>
      <c r="M744" s="170" t="str">
        <f>IFERROR(SUMIFS(#REF!,#REF!,$I744,#REF!,$R$3)/SUMIFS(#REF!,#REF!,$I744,#REF!,$R$3),"-")</f>
        <v>-</v>
      </c>
      <c r="N744" s="170" t="str">
        <f>IFERROR(SUMIFS(#REF!,#REF!,$I744,#REF!,"&lt;="&amp;$R$2,#REF!,"&gt;="&amp;$S$2)/SUMIFS(#REF!,#REF!,$I744,#REF!,"&lt;="&amp;$R$2,#REF!,"&gt;="&amp;$S$2),"-")</f>
        <v>-</v>
      </c>
      <c r="O744" s="142"/>
      <c r="P744" s="140"/>
    </row>
    <row r="745" spans="1:16">
      <c r="A745" s="138"/>
      <c r="B745" s="142"/>
      <c r="C745" s="172" t="s">
        <v>1158</v>
      </c>
      <c r="D745" s="166" t="s">
        <v>26</v>
      </c>
      <c r="E745" s="166" t="s">
        <v>1159</v>
      </c>
      <c r="F745" s="181" t="s">
        <v>1376</v>
      </c>
      <c r="G745" s="181" t="s">
        <v>1376</v>
      </c>
      <c r="H745" s="181" t="s">
        <v>1376</v>
      </c>
      <c r="I745" s="181" t="s">
        <v>1376</v>
      </c>
      <c r="J745" s="168">
        <v>0.9</v>
      </c>
      <c r="K745" s="169" t="str">
        <f>IFERROR(SUMIFS(#REF!,#REF!,$I745,#REF!,$R$2)/SUMIFS(#REF!,#REF!,$I745,#REF!,$R$2),"-")</f>
        <v>-</v>
      </c>
      <c r="L745" s="169" t="str">
        <f>IFERROR(SUMIFS(#REF!,#REF!,$I745,#REF!,$R$7)/SUMIFS(#REF!,#REF!,$I745,#REF!,$R$7),"-")</f>
        <v>-</v>
      </c>
      <c r="M745" s="170" t="str">
        <f>IFERROR(SUMIFS(#REF!,#REF!,$I745,#REF!,$R$3)/SUMIFS(#REF!,#REF!,$I745,#REF!,$R$3),"-")</f>
        <v>-</v>
      </c>
      <c r="N745" s="170" t="str">
        <f>IFERROR(SUMIFS(#REF!,#REF!,$I745,#REF!,"&lt;="&amp;$R$2,#REF!,"&gt;="&amp;$S$2)/SUMIFS(#REF!,#REF!,$I745,#REF!,"&lt;="&amp;$R$2,#REF!,"&gt;="&amp;$S$2),"-")</f>
        <v>-</v>
      </c>
      <c r="O745" s="142"/>
      <c r="P745" s="140"/>
    </row>
    <row r="746" spans="1:16">
      <c r="A746" s="138"/>
      <c r="B746" s="142"/>
      <c r="C746" s="172" t="s">
        <v>1158</v>
      </c>
      <c r="D746" s="166" t="s">
        <v>26</v>
      </c>
      <c r="E746" s="166" t="s">
        <v>1159</v>
      </c>
      <c r="F746" s="181" t="s">
        <v>1378</v>
      </c>
      <c r="G746" s="181" t="s">
        <v>1378</v>
      </c>
      <c r="H746" s="181" t="s">
        <v>1378</v>
      </c>
      <c r="I746" s="181" t="s">
        <v>1378</v>
      </c>
      <c r="J746" s="168">
        <v>0.9</v>
      </c>
      <c r="K746" s="169" t="str">
        <f>IFERROR(SUMIFS(#REF!,#REF!,$I746,#REF!,$R$2)/SUMIFS(#REF!,#REF!,$I746,#REF!,$R$2),"-")</f>
        <v>-</v>
      </c>
      <c r="L746" s="169" t="str">
        <f>IFERROR(SUMIFS(#REF!,#REF!,$I746,#REF!,$R$7)/SUMIFS(#REF!,#REF!,$I746,#REF!,$R$7),"-")</f>
        <v>-</v>
      </c>
      <c r="M746" s="170" t="str">
        <f>IFERROR(SUMIFS(#REF!,#REF!,$I746,#REF!,$R$3)/SUMIFS(#REF!,#REF!,$I746,#REF!,$R$3),"-")</f>
        <v>-</v>
      </c>
      <c r="N746" s="170" t="str">
        <f>IFERROR(SUMIFS(#REF!,#REF!,$I746,#REF!,"&lt;="&amp;$R$2,#REF!,"&gt;="&amp;$S$2)/SUMIFS(#REF!,#REF!,$I746,#REF!,"&lt;="&amp;$R$2,#REF!,"&gt;="&amp;$S$2),"-")</f>
        <v>-</v>
      </c>
      <c r="O746" s="142"/>
      <c r="P746" s="140"/>
    </row>
    <row r="747" spans="1:16">
      <c r="A747" s="138"/>
      <c r="B747" s="142"/>
      <c r="C747" s="172" t="s">
        <v>1158</v>
      </c>
      <c r="D747" s="166" t="s">
        <v>26</v>
      </c>
      <c r="E747" s="166" t="s">
        <v>1159</v>
      </c>
      <c r="F747" s="181" t="s">
        <v>1380</v>
      </c>
      <c r="G747" s="181" t="s">
        <v>1380</v>
      </c>
      <c r="H747" s="181" t="s">
        <v>1380</v>
      </c>
      <c r="I747" s="181" t="s">
        <v>1380</v>
      </c>
      <c r="J747" s="168">
        <v>0.9</v>
      </c>
      <c r="K747" s="169" t="str">
        <f>IFERROR(SUMIFS(#REF!,#REF!,$I747,#REF!,$R$2)/SUMIFS(#REF!,#REF!,$I747,#REF!,$R$2),"-")</f>
        <v>-</v>
      </c>
      <c r="L747" s="169" t="str">
        <f>IFERROR(SUMIFS(#REF!,#REF!,$I747,#REF!,$R$7)/SUMIFS(#REF!,#REF!,$I747,#REF!,$R$7),"-")</f>
        <v>-</v>
      </c>
      <c r="M747" s="170" t="str">
        <f>IFERROR(SUMIFS(#REF!,#REF!,$I747,#REF!,$R$3)/SUMIFS(#REF!,#REF!,$I747,#REF!,$R$3),"-")</f>
        <v>-</v>
      </c>
      <c r="N747" s="170" t="str">
        <f>IFERROR(SUMIFS(#REF!,#REF!,$I747,#REF!,"&lt;="&amp;$R$2,#REF!,"&gt;="&amp;$S$2)/SUMIFS(#REF!,#REF!,$I747,#REF!,"&lt;="&amp;$R$2,#REF!,"&gt;="&amp;$S$2),"-")</f>
        <v>-</v>
      </c>
      <c r="O747" s="142"/>
      <c r="P747" s="140"/>
    </row>
    <row r="748" spans="1:16">
      <c r="A748" s="138"/>
      <c r="B748" s="142"/>
      <c r="C748" s="172" t="s">
        <v>1158</v>
      </c>
      <c r="D748" s="166" t="s">
        <v>26</v>
      </c>
      <c r="E748" s="166" t="s">
        <v>1159</v>
      </c>
      <c r="F748" s="181" t="s">
        <v>1382</v>
      </c>
      <c r="G748" s="181" t="s">
        <v>1382</v>
      </c>
      <c r="H748" s="181" t="s">
        <v>1382</v>
      </c>
      <c r="I748" s="181" t="s">
        <v>1382</v>
      </c>
      <c r="J748" s="168">
        <v>0.9</v>
      </c>
      <c r="K748" s="169" t="str">
        <f>IFERROR(SUMIFS(#REF!,#REF!,$I748,#REF!,$R$2)/SUMIFS(#REF!,#REF!,$I748,#REF!,$R$2),"-")</f>
        <v>-</v>
      </c>
      <c r="L748" s="169" t="str">
        <f>IFERROR(SUMIFS(#REF!,#REF!,$I748,#REF!,$R$7)/SUMIFS(#REF!,#REF!,$I748,#REF!,$R$7),"-")</f>
        <v>-</v>
      </c>
      <c r="M748" s="170" t="str">
        <f>IFERROR(SUMIFS(#REF!,#REF!,$I748,#REF!,$R$3)/SUMIFS(#REF!,#REF!,$I748,#REF!,$R$3),"-")</f>
        <v>-</v>
      </c>
      <c r="N748" s="170" t="str">
        <f>IFERROR(SUMIFS(#REF!,#REF!,$I748,#REF!,"&lt;="&amp;$R$2,#REF!,"&gt;="&amp;$S$2)/SUMIFS(#REF!,#REF!,$I748,#REF!,"&lt;="&amp;$R$2,#REF!,"&gt;="&amp;$S$2),"-")</f>
        <v>-</v>
      </c>
      <c r="O748" s="142"/>
      <c r="P748" s="140"/>
    </row>
    <row r="749" spans="1:16">
      <c r="A749" s="138"/>
      <c r="B749" s="142"/>
      <c r="C749" s="172" t="s">
        <v>1158</v>
      </c>
      <c r="D749" s="166" t="s">
        <v>26</v>
      </c>
      <c r="E749" s="166" t="s">
        <v>1159</v>
      </c>
      <c r="F749" s="181" t="s">
        <v>1384</v>
      </c>
      <c r="G749" s="181" t="s">
        <v>1384</v>
      </c>
      <c r="H749" s="181" t="s">
        <v>1384</v>
      </c>
      <c r="I749" s="181" t="s">
        <v>1384</v>
      </c>
      <c r="J749" s="168">
        <v>0.9</v>
      </c>
      <c r="K749" s="169" t="str">
        <f>IFERROR(SUMIFS(#REF!,#REF!,$I749,#REF!,$R$2)/SUMIFS(#REF!,#REF!,$I749,#REF!,$R$2),"-")</f>
        <v>-</v>
      </c>
      <c r="L749" s="169" t="str">
        <f>IFERROR(SUMIFS(#REF!,#REF!,$I749,#REF!,$R$7)/SUMIFS(#REF!,#REF!,$I749,#REF!,$R$7),"-")</f>
        <v>-</v>
      </c>
      <c r="M749" s="170" t="str">
        <f>IFERROR(SUMIFS(#REF!,#REF!,$I749,#REF!,$R$3)/SUMIFS(#REF!,#REF!,$I749,#REF!,$R$3),"-")</f>
        <v>-</v>
      </c>
      <c r="N749" s="170" t="str">
        <f>IFERROR(SUMIFS(#REF!,#REF!,$I749,#REF!,"&lt;="&amp;$R$2,#REF!,"&gt;="&amp;$S$2)/SUMIFS(#REF!,#REF!,$I749,#REF!,"&lt;="&amp;$R$2,#REF!,"&gt;="&amp;$S$2),"-")</f>
        <v>-</v>
      </c>
      <c r="O749" s="142"/>
      <c r="P749" s="140"/>
    </row>
    <row r="750" spans="1:16">
      <c r="A750" s="138"/>
      <c r="B750" s="142"/>
      <c r="C750" s="172" t="s">
        <v>1158</v>
      </c>
      <c r="D750" s="166" t="s">
        <v>26</v>
      </c>
      <c r="E750" s="166" t="s">
        <v>1159</v>
      </c>
      <c r="F750" s="181" t="s">
        <v>1386</v>
      </c>
      <c r="G750" s="181" t="s">
        <v>1386</v>
      </c>
      <c r="H750" s="181" t="s">
        <v>1386</v>
      </c>
      <c r="I750" s="181" t="s">
        <v>1386</v>
      </c>
      <c r="J750" s="168">
        <v>0.9</v>
      </c>
      <c r="K750" s="169" t="str">
        <f>IFERROR(SUMIFS(#REF!,#REF!,$I750,#REF!,$R$2)/SUMIFS(#REF!,#REF!,$I750,#REF!,$R$2),"-")</f>
        <v>-</v>
      </c>
      <c r="L750" s="169" t="str">
        <f>IFERROR(SUMIFS(#REF!,#REF!,$I750,#REF!,$R$7)/SUMIFS(#REF!,#REF!,$I750,#REF!,$R$7),"-")</f>
        <v>-</v>
      </c>
      <c r="M750" s="170" t="str">
        <f>IFERROR(SUMIFS(#REF!,#REF!,$I750,#REF!,$R$3)/SUMIFS(#REF!,#REF!,$I750,#REF!,$R$3),"-")</f>
        <v>-</v>
      </c>
      <c r="N750" s="170" t="str">
        <f>IFERROR(SUMIFS(#REF!,#REF!,$I750,#REF!,"&lt;="&amp;$R$2,#REF!,"&gt;="&amp;$S$2)/SUMIFS(#REF!,#REF!,$I750,#REF!,"&lt;="&amp;$R$2,#REF!,"&gt;="&amp;$S$2),"-")</f>
        <v>-</v>
      </c>
      <c r="O750" s="142"/>
      <c r="P750" s="140"/>
    </row>
    <row r="751" spans="1:16">
      <c r="A751" s="138"/>
      <c r="B751" s="142"/>
      <c r="C751" s="172" t="s">
        <v>1158</v>
      </c>
      <c r="D751" s="166" t="s">
        <v>26</v>
      </c>
      <c r="E751" s="166" t="s">
        <v>1159</v>
      </c>
      <c r="F751" s="181" t="s">
        <v>1388</v>
      </c>
      <c r="G751" s="181" t="s">
        <v>1388</v>
      </c>
      <c r="H751" s="181" t="s">
        <v>1388</v>
      </c>
      <c r="I751" s="181" t="s">
        <v>1388</v>
      </c>
      <c r="J751" s="168">
        <v>0.9</v>
      </c>
      <c r="K751" s="169" t="str">
        <f>IFERROR(SUMIFS(#REF!,#REF!,$I751,#REF!,$R$2)/SUMIFS(#REF!,#REF!,$I751,#REF!,$R$2),"-")</f>
        <v>-</v>
      </c>
      <c r="L751" s="169" t="str">
        <f>IFERROR(SUMIFS(#REF!,#REF!,$I751,#REF!,$R$7)/SUMIFS(#REF!,#REF!,$I751,#REF!,$R$7),"-")</f>
        <v>-</v>
      </c>
      <c r="M751" s="170" t="str">
        <f>IFERROR(SUMIFS(#REF!,#REF!,$I751,#REF!,$R$3)/SUMIFS(#REF!,#REF!,$I751,#REF!,$R$3),"-")</f>
        <v>-</v>
      </c>
      <c r="N751" s="170" t="str">
        <f>IFERROR(SUMIFS(#REF!,#REF!,$I751,#REF!,"&lt;="&amp;$R$2,#REF!,"&gt;="&amp;$S$2)/SUMIFS(#REF!,#REF!,$I751,#REF!,"&lt;="&amp;$R$2,#REF!,"&gt;="&amp;$S$2),"-")</f>
        <v>-</v>
      </c>
      <c r="O751" s="142"/>
      <c r="P751" s="140"/>
    </row>
    <row r="752" spans="1:16">
      <c r="A752" s="138"/>
      <c r="B752" s="142"/>
      <c r="C752" s="172" t="s">
        <v>1158</v>
      </c>
      <c r="D752" s="166" t="s">
        <v>26</v>
      </c>
      <c r="E752" s="166" t="s">
        <v>1159</v>
      </c>
      <c r="F752" s="181" t="s">
        <v>1390</v>
      </c>
      <c r="G752" s="181" t="s">
        <v>1390</v>
      </c>
      <c r="H752" s="181" t="s">
        <v>1390</v>
      </c>
      <c r="I752" s="181" t="s">
        <v>1390</v>
      </c>
      <c r="J752" s="168">
        <v>0.9</v>
      </c>
      <c r="K752" s="169" t="str">
        <f>IFERROR(SUMIFS(#REF!,#REF!,$I752,#REF!,$R$2)/SUMIFS(#REF!,#REF!,$I752,#REF!,$R$2),"-")</f>
        <v>-</v>
      </c>
      <c r="L752" s="169" t="str">
        <f>IFERROR(SUMIFS(#REF!,#REF!,$I752,#REF!,$R$7)/SUMIFS(#REF!,#REF!,$I752,#REF!,$R$7),"-")</f>
        <v>-</v>
      </c>
      <c r="M752" s="170" t="str">
        <f>IFERROR(SUMIFS(#REF!,#REF!,$I752,#REF!,$R$3)/SUMIFS(#REF!,#REF!,$I752,#REF!,$R$3),"-")</f>
        <v>-</v>
      </c>
      <c r="N752" s="170" t="str">
        <f>IFERROR(SUMIFS(#REF!,#REF!,$I752,#REF!,"&lt;="&amp;$R$2,#REF!,"&gt;="&amp;$S$2)/SUMIFS(#REF!,#REF!,$I752,#REF!,"&lt;="&amp;$R$2,#REF!,"&gt;="&amp;$S$2),"-")</f>
        <v>-</v>
      </c>
      <c r="O752" s="142"/>
      <c r="P752" s="140"/>
    </row>
    <row r="753" spans="1:16">
      <c r="A753" s="138"/>
      <c r="B753" s="142"/>
      <c r="C753" s="172" t="s">
        <v>1158</v>
      </c>
      <c r="D753" s="166" t="s">
        <v>26</v>
      </c>
      <c r="E753" s="166" t="s">
        <v>1159</v>
      </c>
      <c r="F753" s="181" t="s">
        <v>1392</v>
      </c>
      <c r="G753" s="181" t="s">
        <v>1392</v>
      </c>
      <c r="H753" s="181" t="s">
        <v>1392</v>
      </c>
      <c r="I753" s="181" t="s">
        <v>1392</v>
      </c>
      <c r="J753" s="168">
        <v>0.9</v>
      </c>
      <c r="K753" s="169" t="str">
        <f>IFERROR(SUMIFS(#REF!,#REF!,$I753,#REF!,$R$2)/SUMIFS(#REF!,#REF!,$I753,#REF!,$R$2),"-")</f>
        <v>-</v>
      </c>
      <c r="L753" s="169" t="str">
        <f>IFERROR(SUMIFS(#REF!,#REF!,$I753,#REF!,$R$7)/SUMIFS(#REF!,#REF!,$I753,#REF!,$R$7),"-")</f>
        <v>-</v>
      </c>
      <c r="M753" s="170" t="str">
        <f>IFERROR(SUMIFS(#REF!,#REF!,$I753,#REF!,$R$3)/SUMIFS(#REF!,#REF!,$I753,#REF!,$R$3),"-")</f>
        <v>-</v>
      </c>
      <c r="N753" s="170" t="str">
        <f>IFERROR(SUMIFS(#REF!,#REF!,$I753,#REF!,"&lt;="&amp;$R$2,#REF!,"&gt;="&amp;$S$2)/SUMIFS(#REF!,#REF!,$I753,#REF!,"&lt;="&amp;$R$2,#REF!,"&gt;="&amp;$S$2),"-")</f>
        <v>-</v>
      </c>
      <c r="O753" s="142"/>
      <c r="P753" s="140"/>
    </row>
    <row r="754" spans="1:16">
      <c r="A754" s="138"/>
      <c r="B754" s="142"/>
      <c r="C754" s="172" t="s">
        <v>1158</v>
      </c>
      <c r="D754" s="166" t="s">
        <v>26</v>
      </c>
      <c r="E754" s="166" t="s">
        <v>1159</v>
      </c>
      <c r="F754" s="181" t="s">
        <v>1394</v>
      </c>
      <c r="G754" s="181" t="s">
        <v>1394</v>
      </c>
      <c r="H754" s="181" t="s">
        <v>1394</v>
      </c>
      <c r="I754" s="181" t="s">
        <v>1394</v>
      </c>
      <c r="J754" s="168">
        <v>0.9</v>
      </c>
      <c r="K754" s="169" t="str">
        <f>IFERROR(SUMIFS(#REF!,#REF!,$I754,#REF!,$R$2)/SUMIFS(#REF!,#REF!,$I754,#REF!,$R$2),"-")</f>
        <v>-</v>
      </c>
      <c r="L754" s="169" t="str">
        <f>IFERROR(SUMIFS(#REF!,#REF!,$I754,#REF!,$R$7)/SUMIFS(#REF!,#REF!,$I754,#REF!,$R$7),"-")</f>
        <v>-</v>
      </c>
      <c r="M754" s="170" t="str">
        <f>IFERROR(SUMIFS(#REF!,#REF!,$I754,#REF!,$R$3)/SUMIFS(#REF!,#REF!,$I754,#REF!,$R$3),"-")</f>
        <v>-</v>
      </c>
      <c r="N754" s="170" t="str">
        <f>IFERROR(SUMIFS(#REF!,#REF!,$I754,#REF!,"&lt;="&amp;$R$2,#REF!,"&gt;="&amp;$S$2)/SUMIFS(#REF!,#REF!,$I754,#REF!,"&lt;="&amp;$R$2,#REF!,"&gt;="&amp;$S$2),"-")</f>
        <v>-</v>
      </c>
      <c r="O754" s="142"/>
      <c r="P754" s="140"/>
    </row>
    <row r="755" spans="1:16">
      <c r="A755" s="138"/>
      <c r="B755" s="142"/>
      <c r="C755" s="172" t="s">
        <v>1158</v>
      </c>
      <c r="D755" s="166" t="s">
        <v>26</v>
      </c>
      <c r="E755" s="166" t="s">
        <v>1159</v>
      </c>
      <c r="F755" s="181" t="s">
        <v>1396</v>
      </c>
      <c r="G755" s="181" t="s">
        <v>1396</v>
      </c>
      <c r="H755" s="181" t="s">
        <v>1396</v>
      </c>
      <c r="I755" s="181" t="s">
        <v>1396</v>
      </c>
      <c r="J755" s="168">
        <v>0.9</v>
      </c>
      <c r="K755" s="169" t="str">
        <f>IFERROR(SUMIFS(#REF!,#REF!,$I755,#REF!,$R$2)/SUMIFS(#REF!,#REF!,$I755,#REF!,$R$2),"-")</f>
        <v>-</v>
      </c>
      <c r="L755" s="169" t="str">
        <f>IFERROR(SUMIFS(#REF!,#REF!,$I755,#REF!,$R$7)/SUMIFS(#REF!,#REF!,$I755,#REF!,$R$7),"-")</f>
        <v>-</v>
      </c>
      <c r="M755" s="170" t="str">
        <f>IFERROR(SUMIFS(#REF!,#REF!,$I755,#REF!,$R$3)/SUMIFS(#REF!,#REF!,$I755,#REF!,$R$3),"-")</f>
        <v>-</v>
      </c>
      <c r="N755" s="170" t="str">
        <f>IFERROR(SUMIFS(#REF!,#REF!,$I755,#REF!,"&lt;="&amp;$R$2,#REF!,"&gt;="&amp;$S$2)/SUMIFS(#REF!,#REF!,$I755,#REF!,"&lt;="&amp;$R$2,#REF!,"&gt;="&amp;$S$2),"-")</f>
        <v>-</v>
      </c>
      <c r="O755" s="142"/>
      <c r="P755" s="140"/>
    </row>
    <row r="756" spans="1:16">
      <c r="A756" s="138"/>
      <c r="B756" s="142"/>
      <c r="C756" s="172" t="s">
        <v>1158</v>
      </c>
      <c r="D756" s="166" t="s">
        <v>26</v>
      </c>
      <c r="E756" s="166" t="s">
        <v>1159</v>
      </c>
      <c r="F756" s="181" t="s">
        <v>1398</v>
      </c>
      <c r="G756" s="181" t="s">
        <v>1398</v>
      </c>
      <c r="H756" s="181" t="s">
        <v>1398</v>
      </c>
      <c r="I756" s="181" t="s">
        <v>1398</v>
      </c>
      <c r="J756" s="168">
        <v>0.9</v>
      </c>
      <c r="K756" s="169" t="str">
        <f>IFERROR(SUMIFS(#REF!,#REF!,$I756,#REF!,$R$2)/SUMIFS(#REF!,#REF!,$I756,#REF!,$R$2),"-")</f>
        <v>-</v>
      </c>
      <c r="L756" s="169" t="str">
        <f>IFERROR(SUMIFS(#REF!,#REF!,$I756,#REF!,$R$7)/SUMIFS(#REF!,#REF!,$I756,#REF!,$R$7),"-")</f>
        <v>-</v>
      </c>
      <c r="M756" s="170" t="str">
        <f>IFERROR(SUMIFS(#REF!,#REF!,$I756,#REF!,$R$3)/SUMIFS(#REF!,#REF!,$I756,#REF!,$R$3),"-")</f>
        <v>-</v>
      </c>
      <c r="N756" s="170" t="str">
        <f>IFERROR(SUMIFS(#REF!,#REF!,$I756,#REF!,"&lt;="&amp;$R$2,#REF!,"&gt;="&amp;$S$2)/SUMIFS(#REF!,#REF!,$I756,#REF!,"&lt;="&amp;$R$2,#REF!,"&gt;="&amp;$S$2),"-")</f>
        <v>-</v>
      </c>
      <c r="O756" s="142"/>
      <c r="P756" s="140"/>
    </row>
    <row r="757" spans="1:16">
      <c r="A757" s="138"/>
      <c r="B757" s="142"/>
      <c r="C757" s="172" t="s">
        <v>1158</v>
      </c>
      <c r="D757" s="166" t="s">
        <v>26</v>
      </c>
      <c r="E757" s="166" t="s">
        <v>1159</v>
      </c>
      <c r="F757" s="181" t="s">
        <v>1400</v>
      </c>
      <c r="G757" s="181" t="s">
        <v>1400</v>
      </c>
      <c r="H757" s="181" t="s">
        <v>1400</v>
      </c>
      <c r="I757" s="181" t="s">
        <v>1400</v>
      </c>
      <c r="J757" s="168">
        <v>0.9</v>
      </c>
      <c r="K757" s="169" t="str">
        <f>IFERROR(SUMIFS(#REF!,#REF!,$I757,#REF!,$R$2)/SUMIFS(#REF!,#REF!,$I757,#REF!,$R$2),"-")</f>
        <v>-</v>
      </c>
      <c r="L757" s="169" t="str">
        <f>IFERROR(SUMIFS(#REF!,#REF!,$I757,#REF!,$R$7)/SUMIFS(#REF!,#REF!,$I757,#REF!,$R$7),"-")</f>
        <v>-</v>
      </c>
      <c r="M757" s="170" t="str">
        <f>IFERROR(SUMIFS(#REF!,#REF!,$I757,#REF!,$R$3)/SUMIFS(#REF!,#REF!,$I757,#REF!,$R$3),"-")</f>
        <v>-</v>
      </c>
      <c r="N757" s="170" t="str">
        <f>IFERROR(SUMIFS(#REF!,#REF!,$I757,#REF!,"&lt;="&amp;$R$2,#REF!,"&gt;="&amp;$S$2)/SUMIFS(#REF!,#REF!,$I757,#REF!,"&lt;="&amp;$R$2,#REF!,"&gt;="&amp;$S$2),"-")</f>
        <v>-</v>
      </c>
      <c r="O757" s="142"/>
      <c r="P757" s="140"/>
    </row>
    <row r="758" spans="1:16">
      <c r="A758" s="138"/>
      <c r="B758" s="142"/>
      <c r="C758" s="172" t="s">
        <v>1158</v>
      </c>
      <c r="D758" s="166" t="s">
        <v>26</v>
      </c>
      <c r="E758" s="166" t="s">
        <v>1159</v>
      </c>
      <c r="F758" s="181" t="s">
        <v>1402</v>
      </c>
      <c r="G758" s="181" t="s">
        <v>1402</v>
      </c>
      <c r="H758" s="181" t="s">
        <v>1402</v>
      </c>
      <c r="I758" s="181" t="s">
        <v>1402</v>
      </c>
      <c r="J758" s="168">
        <v>0.9</v>
      </c>
      <c r="K758" s="169" t="str">
        <f>IFERROR(SUMIFS(#REF!,#REF!,$I758,#REF!,$R$2)/SUMIFS(#REF!,#REF!,$I758,#REF!,$R$2),"-")</f>
        <v>-</v>
      </c>
      <c r="L758" s="169" t="str">
        <f>IFERROR(SUMIFS(#REF!,#REF!,$I758,#REF!,$R$7)/SUMIFS(#REF!,#REF!,$I758,#REF!,$R$7),"-")</f>
        <v>-</v>
      </c>
      <c r="M758" s="170" t="str">
        <f>IFERROR(SUMIFS(#REF!,#REF!,$I758,#REF!,$R$3)/SUMIFS(#REF!,#REF!,$I758,#REF!,$R$3),"-")</f>
        <v>-</v>
      </c>
      <c r="N758" s="170" t="str">
        <f>IFERROR(SUMIFS(#REF!,#REF!,$I758,#REF!,"&lt;="&amp;$R$2,#REF!,"&gt;="&amp;$S$2)/SUMIFS(#REF!,#REF!,$I758,#REF!,"&lt;="&amp;$R$2,#REF!,"&gt;="&amp;$S$2),"-")</f>
        <v>-</v>
      </c>
      <c r="O758" s="142"/>
      <c r="P758" s="140"/>
    </row>
    <row r="759" spans="1:16">
      <c r="A759" s="138"/>
      <c r="B759" s="142"/>
      <c r="C759" s="172" t="s">
        <v>1158</v>
      </c>
      <c r="D759" s="166" t="s">
        <v>26</v>
      </c>
      <c r="E759" s="166" t="s">
        <v>1159</v>
      </c>
      <c r="F759" s="181" t="s">
        <v>1404</v>
      </c>
      <c r="G759" s="181" t="s">
        <v>1404</v>
      </c>
      <c r="H759" s="181" t="s">
        <v>1404</v>
      </c>
      <c r="I759" s="181" t="s">
        <v>1404</v>
      </c>
      <c r="J759" s="168">
        <v>0.9</v>
      </c>
      <c r="K759" s="169" t="str">
        <f>IFERROR(SUMIFS(#REF!,#REF!,$I759,#REF!,$R$2)/SUMIFS(#REF!,#REF!,$I759,#REF!,$R$2),"-")</f>
        <v>-</v>
      </c>
      <c r="L759" s="169" t="str">
        <f>IFERROR(SUMIFS(#REF!,#REF!,$I759,#REF!,$R$7)/SUMIFS(#REF!,#REF!,$I759,#REF!,$R$7),"-")</f>
        <v>-</v>
      </c>
      <c r="M759" s="170" t="str">
        <f>IFERROR(SUMIFS(#REF!,#REF!,$I759,#REF!,$R$3)/SUMIFS(#REF!,#REF!,$I759,#REF!,$R$3),"-")</f>
        <v>-</v>
      </c>
      <c r="N759" s="170" t="str">
        <f>IFERROR(SUMIFS(#REF!,#REF!,$I759,#REF!,"&lt;="&amp;$R$2,#REF!,"&gt;="&amp;$S$2)/SUMIFS(#REF!,#REF!,$I759,#REF!,"&lt;="&amp;$R$2,#REF!,"&gt;="&amp;$S$2),"-")</f>
        <v>-</v>
      </c>
      <c r="O759" s="142"/>
      <c r="P759" s="140"/>
    </row>
    <row r="760" spans="1:16">
      <c r="A760" s="138"/>
      <c r="B760" s="142"/>
      <c r="C760" s="172" t="s">
        <v>1158</v>
      </c>
      <c r="D760" s="166" t="s">
        <v>26</v>
      </c>
      <c r="E760" s="166" t="s">
        <v>1159</v>
      </c>
      <c r="F760" s="181" t="s">
        <v>1406</v>
      </c>
      <c r="G760" s="181" t="s">
        <v>1406</v>
      </c>
      <c r="H760" s="181" t="s">
        <v>1406</v>
      </c>
      <c r="I760" s="181" t="s">
        <v>1406</v>
      </c>
      <c r="J760" s="168">
        <v>0.9</v>
      </c>
      <c r="K760" s="169" t="str">
        <f>IFERROR(SUMIFS(#REF!,#REF!,$I760,#REF!,$R$2)/SUMIFS(#REF!,#REF!,$I760,#REF!,$R$2),"-")</f>
        <v>-</v>
      </c>
      <c r="L760" s="169" t="str">
        <f>IFERROR(SUMIFS(#REF!,#REF!,$I760,#REF!,$R$7)/SUMIFS(#REF!,#REF!,$I760,#REF!,$R$7),"-")</f>
        <v>-</v>
      </c>
      <c r="M760" s="170" t="str">
        <f>IFERROR(SUMIFS(#REF!,#REF!,$I760,#REF!,$R$3)/SUMIFS(#REF!,#REF!,$I760,#REF!,$R$3),"-")</f>
        <v>-</v>
      </c>
      <c r="N760" s="170" t="str">
        <f>IFERROR(SUMIFS(#REF!,#REF!,$I760,#REF!,"&lt;="&amp;$R$2,#REF!,"&gt;="&amp;$S$2)/SUMIFS(#REF!,#REF!,$I760,#REF!,"&lt;="&amp;$R$2,#REF!,"&gt;="&amp;$S$2),"-")</f>
        <v>-</v>
      </c>
      <c r="O760" s="142"/>
      <c r="P760" s="140"/>
    </row>
    <row r="761" spans="1:16">
      <c r="A761" s="138"/>
      <c r="B761" s="142"/>
      <c r="C761" s="172" t="s">
        <v>1158</v>
      </c>
      <c r="D761" s="166" t="s">
        <v>26</v>
      </c>
      <c r="E761" s="166" t="s">
        <v>1159</v>
      </c>
      <c r="F761" s="181" t="s">
        <v>1408</v>
      </c>
      <c r="G761" s="181" t="s">
        <v>1408</v>
      </c>
      <c r="H761" s="181" t="s">
        <v>1408</v>
      </c>
      <c r="I761" s="181" t="s">
        <v>1408</v>
      </c>
      <c r="J761" s="168">
        <v>0.9</v>
      </c>
      <c r="K761" s="169" t="str">
        <f>IFERROR(SUMIFS(#REF!,#REF!,$I761,#REF!,$R$2)/SUMIFS(#REF!,#REF!,$I761,#REF!,$R$2),"-")</f>
        <v>-</v>
      </c>
      <c r="L761" s="169" t="str">
        <f>IFERROR(SUMIFS(#REF!,#REF!,$I761,#REF!,$R$7)/SUMIFS(#REF!,#REF!,$I761,#REF!,$R$7),"-")</f>
        <v>-</v>
      </c>
      <c r="M761" s="170" t="str">
        <f>IFERROR(SUMIFS(#REF!,#REF!,$I761,#REF!,$R$3)/SUMIFS(#REF!,#REF!,$I761,#REF!,$R$3),"-")</f>
        <v>-</v>
      </c>
      <c r="N761" s="170" t="str">
        <f>IFERROR(SUMIFS(#REF!,#REF!,$I761,#REF!,"&lt;="&amp;$R$2,#REF!,"&gt;="&amp;$S$2)/SUMIFS(#REF!,#REF!,$I761,#REF!,"&lt;="&amp;$R$2,#REF!,"&gt;="&amp;$S$2),"-")</f>
        <v>-</v>
      </c>
      <c r="O761" s="142"/>
      <c r="P761" s="140"/>
    </row>
    <row r="762" spans="1:16">
      <c r="A762" s="138"/>
      <c r="B762" s="142"/>
      <c r="C762" s="172" t="s">
        <v>1158</v>
      </c>
      <c r="D762" s="166" t="s">
        <v>26</v>
      </c>
      <c r="E762" s="166" t="s">
        <v>1159</v>
      </c>
      <c r="F762" s="181" t="s">
        <v>1410</v>
      </c>
      <c r="G762" s="181" t="s">
        <v>1410</v>
      </c>
      <c r="H762" s="181" t="s">
        <v>1410</v>
      </c>
      <c r="I762" s="181" t="s">
        <v>1410</v>
      </c>
      <c r="J762" s="168">
        <v>0.9</v>
      </c>
      <c r="K762" s="169" t="str">
        <f>IFERROR(SUMIFS(#REF!,#REF!,$I762,#REF!,$R$2)/SUMIFS(#REF!,#REF!,$I762,#REF!,$R$2),"-")</f>
        <v>-</v>
      </c>
      <c r="L762" s="169" t="str">
        <f>IFERROR(SUMIFS(#REF!,#REF!,$I762,#REF!,$R$7)/SUMIFS(#REF!,#REF!,$I762,#REF!,$R$7),"-")</f>
        <v>-</v>
      </c>
      <c r="M762" s="170" t="str">
        <f>IFERROR(SUMIFS(#REF!,#REF!,$I762,#REF!,$R$3)/SUMIFS(#REF!,#REF!,$I762,#REF!,$R$3),"-")</f>
        <v>-</v>
      </c>
      <c r="N762" s="170" t="str">
        <f>IFERROR(SUMIFS(#REF!,#REF!,$I762,#REF!,"&lt;="&amp;$R$2,#REF!,"&gt;="&amp;$S$2)/SUMIFS(#REF!,#REF!,$I762,#REF!,"&lt;="&amp;$R$2,#REF!,"&gt;="&amp;$S$2),"-")</f>
        <v>-</v>
      </c>
      <c r="O762" s="142"/>
      <c r="P762" s="140"/>
    </row>
    <row r="763" spans="1:16">
      <c r="A763" s="138"/>
      <c r="B763" s="142"/>
      <c r="C763" s="172" t="s">
        <v>1158</v>
      </c>
      <c r="D763" s="166" t="s">
        <v>26</v>
      </c>
      <c r="E763" s="166" t="s">
        <v>1159</v>
      </c>
      <c r="F763" s="181" t="s">
        <v>1412</v>
      </c>
      <c r="G763" s="181" t="s">
        <v>1412</v>
      </c>
      <c r="H763" s="181" t="s">
        <v>1412</v>
      </c>
      <c r="I763" s="181" t="s">
        <v>1412</v>
      </c>
      <c r="J763" s="168">
        <v>0.9</v>
      </c>
      <c r="K763" s="169" t="str">
        <f>IFERROR(SUMIFS(#REF!,#REF!,$I763,#REF!,$R$2)/SUMIFS(#REF!,#REF!,$I763,#REF!,$R$2),"-")</f>
        <v>-</v>
      </c>
      <c r="L763" s="169" t="str">
        <f>IFERROR(SUMIFS(#REF!,#REF!,$I763,#REF!,$R$7)/SUMIFS(#REF!,#REF!,$I763,#REF!,$R$7),"-")</f>
        <v>-</v>
      </c>
      <c r="M763" s="170" t="str">
        <f>IFERROR(SUMIFS(#REF!,#REF!,$I763,#REF!,$R$3)/SUMIFS(#REF!,#REF!,$I763,#REF!,$R$3),"-")</f>
        <v>-</v>
      </c>
      <c r="N763" s="170" t="str">
        <f>IFERROR(SUMIFS(#REF!,#REF!,$I763,#REF!,"&lt;="&amp;$R$2,#REF!,"&gt;="&amp;$S$2)/SUMIFS(#REF!,#REF!,$I763,#REF!,"&lt;="&amp;$R$2,#REF!,"&gt;="&amp;$S$2),"-")</f>
        <v>-</v>
      </c>
      <c r="O763" s="142"/>
      <c r="P763" s="140"/>
    </row>
    <row r="764" spans="1:16">
      <c r="A764" s="138"/>
      <c r="B764" s="142"/>
      <c r="C764" s="172" t="s">
        <v>1158</v>
      </c>
      <c r="D764" s="166" t="s">
        <v>26</v>
      </c>
      <c r="E764" s="166" t="s">
        <v>1159</v>
      </c>
      <c r="F764" s="181" t="s">
        <v>1414</v>
      </c>
      <c r="G764" s="181" t="s">
        <v>1414</v>
      </c>
      <c r="H764" s="181" t="s">
        <v>1414</v>
      </c>
      <c r="I764" s="181" t="s">
        <v>1414</v>
      </c>
      <c r="J764" s="168">
        <v>0.9</v>
      </c>
      <c r="K764" s="169" t="str">
        <f>IFERROR(SUMIFS(#REF!,#REF!,$I764,#REF!,$R$2)/SUMIFS(#REF!,#REF!,$I764,#REF!,$R$2),"-")</f>
        <v>-</v>
      </c>
      <c r="L764" s="169" t="str">
        <f>IFERROR(SUMIFS(#REF!,#REF!,$I764,#REF!,$R$7)/SUMIFS(#REF!,#REF!,$I764,#REF!,$R$7),"-")</f>
        <v>-</v>
      </c>
      <c r="M764" s="170" t="str">
        <f>IFERROR(SUMIFS(#REF!,#REF!,$I764,#REF!,$R$3)/SUMIFS(#REF!,#REF!,$I764,#REF!,$R$3),"-")</f>
        <v>-</v>
      </c>
      <c r="N764" s="170" t="str">
        <f>IFERROR(SUMIFS(#REF!,#REF!,$I764,#REF!,"&lt;="&amp;$R$2,#REF!,"&gt;="&amp;$S$2)/SUMIFS(#REF!,#REF!,$I764,#REF!,"&lt;="&amp;$R$2,#REF!,"&gt;="&amp;$S$2),"-")</f>
        <v>-</v>
      </c>
      <c r="O764" s="142"/>
      <c r="P764" s="140"/>
    </row>
    <row r="765" spans="1:16">
      <c r="A765" s="138"/>
      <c r="B765" s="142"/>
      <c r="C765" s="172" t="s">
        <v>1158</v>
      </c>
      <c r="D765" s="166" t="s">
        <v>26</v>
      </c>
      <c r="E765" s="166" t="s">
        <v>1159</v>
      </c>
      <c r="F765" s="181" t="s">
        <v>1416</v>
      </c>
      <c r="G765" s="181" t="s">
        <v>1416</v>
      </c>
      <c r="H765" s="181" t="s">
        <v>1416</v>
      </c>
      <c r="I765" s="181" t="s">
        <v>1416</v>
      </c>
      <c r="J765" s="168">
        <v>0.9</v>
      </c>
      <c r="K765" s="169" t="str">
        <f>IFERROR(SUMIFS(#REF!,#REF!,$I765,#REF!,$R$2)/SUMIFS(#REF!,#REF!,$I765,#REF!,$R$2),"-")</f>
        <v>-</v>
      </c>
      <c r="L765" s="169" t="str">
        <f>IFERROR(SUMIFS(#REF!,#REF!,$I765,#REF!,$R$7)/SUMIFS(#REF!,#REF!,$I765,#REF!,$R$7),"-")</f>
        <v>-</v>
      </c>
      <c r="M765" s="170" t="str">
        <f>IFERROR(SUMIFS(#REF!,#REF!,$I765,#REF!,$R$3)/SUMIFS(#REF!,#REF!,$I765,#REF!,$R$3),"-")</f>
        <v>-</v>
      </c>
      <c r="N765" s="170" t="str">
        <f>IFERROR(SUMIFS(#REF!,#REF!,$I765,#REF!,"&lt;="&amp;$R$2,#REF!,"&gt;="&amp;$S$2)/SUMIFS(#REF!,#REF!,$I765,#REF!,"&lt;="&amp;$R$2,#REF!,"&gt;="&amp;$S$2),"-")</f>
        <v>-</v>
      </c>
      <c r="O765" s="142"/>
      <c r="P765" s="140"/>
    </row>
    <row r="766" spans="1:16">
      <c r="A766" s="138"/>
      <c r="B766" s="142"/>
      <c r="C766" s="172" t="s">
        <v>1158</v>
      </c>
      <c r="D766" s="166" t="s">
        <v>26</v>
      </c>
      <c r="E766" s="166" t="s">
        <v>1159</v>
      </c>
      <c r="F766" s="181" t="s">
        <v>1418</v>
      </c>
      <c r="G766" s="181" t="s">
        <v>1418</v>
      </c>
      <c r="H766" s="181" t="s">
        <v>1418</v>
      </c>
      <c r="I766" s="181" t="s">
        <v>1418</v>
      </c>
      <c r="J766" s="168">
        <v>0.9</v>
      </c>
      <c r="K766" s="169" t="str">
        <f>IFERROR(SUMIFS(#REF!,#REF!,$I766,#REF!,$R$2)/SUMIFS(#REF!,#REF!,$I766,#REF!,$R$2),"-")</f>
        <v>-</v>
      </c>
      <c r="L766" s="169" t="str">
        <f>IFERROR(SUMIFS(#REF!,#REF!,$I766,#REF!,$R$7)/SUMIFS(#REF!,#REF!,$I766,#REF!,$R$7),"-")</f>
        <v>-</v>
      </c>
      <c r="M766" s="170" t="str">
        <f>IFERROR(SUMIFS(#REF!,#REF!,$I766,#REF!,$R$3)/SUMIFS(#REF!,#REF!,$I766,#REF!,$R$3),"-")</f>
        <v>-</v>
      </c>
      <c r="N766" s="170" t="str">
        <f>IFERROR(SUMIFS(#REF!,#REF!,$I766,#REF!,"&lt;="&amp;$R$2,#REF!,"&gt;="&amp;$S$2)/SUMIFS(#REF!,#REF!,$I766,#REF!,"&lt;="&amp;$R$2,#REF!,"&gt;="&amp;$S$2),"-")</f>
        <v>-</v>
      </c>
      <c r="O766" s="142"/>
      <c r="P766" s="140"/>
    </row>
    <row r="767" spans="1:16">
      <c r="A767" s="138"/>
      <c r="B767" s="142"/>
      <c r="C767" s="172" t="s">
        <v>1158</v>
      </c>
      <c r="D767" s="166" t="s">
        <v>26</v>
      </c>
      <c r="E767" s="166" t="s">
        <v>1159</v>
      </c>
      <c r="F767" s="181" t="s">
        <v>1420</v>
      </c>
      <c r="G767" s="181" t="s">
        <v>1420</v>
      </c>
      <c r="H767" s="181" t="s">
        <v>1420</v>
      </c>
      <c r="I767" s="181" t="s">
        <v>1420</v>
      </c>
      <c r="J767" s="168">
        <v>0.9</v>
      </c>
      <c r="K767" s="169" t="str">
        <f>IFERROR(SUMIFS(#REF!,#REF!,$I767,#REF!,$R$2)/SUMIFS(#REF!,#REF!,$I767,#REF!,$R$2),"-")</f>
        <v>-</v>
      </c>
      <c r="L767" s="169" t="str">
        <f>IFERROR(SUMIFS(#REF!,#REF!,$I767,#REF!,$R$7)/SUMIFS(#REF!,#REF!,$I767,#REF!,$R$7),"-")</f>
        <v>-</v>
      </c>
      <c r="M767" s="170" t="str">
        <f>IFERROR(SUMIFS(#REF!,#REF!,$I767,#REF!,$R$3)/SUMIFS(#REF!,#REF!,$I767,#REF!,$R$3),"-")</f>
        <v>-</v>
      </c>
      <c r="N767" s="170" t="str">
        <f>IFERROR(SUMIFS(#REF!,#REF!,$I767,#REF!,"&lt;="&amp;$R$2,#REF!,"&gt;="&amp;$S$2)/SUMIFS(#REF!,#REF!,$I767,#REF!,"&lt;="&amp;$R$2,#REF!,"&gt;="&amp;$S$2),"-")</f>
        <v>-</v>
      </c>
      <c r="O767" s="142"/>
      <c r="P767" s="140"/>
    </row>
    <row r="768" spans="1:16">
      <c r="A768" s="138"/>
      <c r="B768" s="142"/>
      <c r="C768" s="172" t="s">
        <v>1158</v>
      </c>
      <c r="D768" s="166" t="s">
        <v>26</v>
      </c>
      <c r="E768" s="166" t="s">
        <v>1159</v>
      </c>
      <c r="F768" s="181" t="s">
        <v>1422</v>
      </c>
      <c r="G768" s="181" t="s">
        <v>1422</v>
      </c>
      <c r="H768" s="181" t="s">
        <v>1422</v>
      </c>
      <c r="I768" s="181" t="s">
        <v>1422</v>
      </c>
      <c r="J768" s="168">
        <v>0.9</v>
      </c>
      <c r="K768" s="169" t="str">
        <f>IFERROR(SUMIFS(#REF!,#REF!,$I768,#REF!,$R$2)/SUMIFS(#REF!,#REF!,$I768,#REF!,$R$2),"-")</f>
        <v>-</v>
      </c>
      <c r="L768" s="169" t="str">
        <f>IFERROR(SUMIFS(#REF!,#REF!,$I768,#REF!,$R$7)/SUMIFS(#REF!,#REF!,$I768,#REF!,$R$7),"-")</f>
        <v>-</v>
      </c>
      <c r="M768" s="170" t="str">
        <f>IFERROR(SUMIFS(#REF!,#REF!,$I768,#REF!,$R$3)/SUMIFS(#REF!,#REF!,$I768,#REF!,$R$3),"-")</f>
        <v>-</v>
      </c>
      <c r="N768" s="170" t="str">
        <f>IFERROR(SUMIFS(#REF!,#REF!,$I768,#REF!,"&lt;="&amp;$R$2,#REF!,"&gt;="&amp;$S$2)/SUMIFS(#REF!,#REF!,$I768,#REF!,"&lt;="&amp;$R$2,#REF!,"&gt;="&amp;$S$2),"-")</f>
        <v>-</v>
      </c>
      <c r="O768" s="142"/>
      <c r="P768" s="140"/>
    </row>
    <row r="769" spans="1:16">
      <c r="A769" s="138"/>
      <c r="B769" s="142"/>
      <c r="C769" s="172" t="s">
        <v>1158</v>
      </c>
      <c r="D769" s="166" t="s">
        <v>26</v>
      </c>
      <c r="E769" s="166" t="s">
        <v>1159</v>
      </c>
      <c r="F769" s="181" t="s">
        <v>1424</v>
      </c>
      <c r="G769" s="181" t="s">
        <v>1424</v>
      </c>
      <c r="H769" s="181" t="s">
        <v>1424</v>
      </c>
      <c r="I769" s="181" t="s">
        <v>1424</v>
      </c>
      <c r="J769" s="168">
        <v>0.9</v>
      </c>
      <c r="K769" s="169" t="str">
        <f>IFERROR(SUMIFS(#REF!,#REF!,$I769,#REF!,$R$2)/SUMIFS(#REF!,#REF!,$I769,#REF!,$R$2),"-")</f>
        <v>-</v>
      </c>
      <c r="L769" s="169" t="str">
        <f>IFERROR(SUMIFS(#REF!,#REF!,$I769,#REF!,$R$7)/SUMIFS(#REF!,#REF!,$I769,#REF!,$R$7),"-")</f>
        <v>-</v>
      </c>
      <c r="M769" s="170" t="str">
        <f>IFERROR(SUMIFS(#REF!,#REF!,$I769,#REF!,$R$3)/SUMIFS(#REF!,#REF!,$I769,#REF!,$R$3),"-")</f>
        <v>-</v>
      </c>
      <c r="N769" s="170" t="str">
        <f>IFERROR(SUMIFS(#REF!,#REF!,$I769,#REF!,"&lt;="&amp;$R$2,#REF!,"&gt;="&amp;$S$2)/SUMIFS(#REF!,#REF!,$I769,#REF!,"&lt;="&amp;$R$2,#REF!,"&gt;="&amp;$S$2),"-")</f>
        <v>-</v>
      </c>
      <c r="O769" s="142"/>
      <c r="P769" s="140"/>
    </row>
    <row r="770" spans="1:16">
      <c r="A770" s="138"/>
      <c r="B770" s="142"/>
      <c r="C770" s="172" t="s">
        <v>1158</v>
      </c>
      <c r="D770" s="166" t="s">
        <v>26</v>
      </c>
      <c r="E770" s="166" t="s">
        <v>1159</v>
      </c>
      <c r="F770" s="181" t="s">
        <v>1426</v>
      </c>
      <c r="G770" s="181" t="s">
        <v>1426</v>
      </c>
      <c r="H770" s="181" t="s">
        <v>1426</v>
      </c>
      <c r="I770" s="181" t="s">
        <v>1426</v>
      </c>
      <c r="J770" s="168">
        <v>0.9</v>
      </c>
      <c r="K770" s="169" t="str">
        <f>IFERROR(SUMIFS(#REF!,#REF!,$I770,#REF!,$R$2)/SUMIFS(#REF!,#REF!,$I770,#REF!,$R$2),"-")</f>
        <v>-</v>
      </c>
      <c r="L770" s="169" t="str">
        <f>IFERROR(SUMIFS(#REF!,#REF!,$I770,#REF!,$R$7)/SUMIFS(#REF!,#REF!,$I770,#REF!,$R$7),"-")</f>
        <v>-</v>
      </c>
      <c r="M770" s="170" t="str">
        <f>IFERROR(SUMIFS(#REF!,#REF!,$I770,#REF!,$R$3)/SUMIFS(#REF!,#REF!,$I770,#REF!,$R$3),"-")</f>
        <v>-</v>
      </c>
      <c r="N770" s="170" t="str">
        <f>IFERROR(SUMIFS(#REF!,#REF!,$I770,#REF!,"&lt;="&amp;$R$2,#REF!,"&gt;="&amp;$S$2)/SUMIFS(#REF!,#REF!,$I770,#REF!,"&lt;="&amp;$R$2,#REF!,"&gt;="&amp;$S$2),"-")</f>
        <v>-</v>
      </c>
      <c r="O770" s="142"/>
      <c r="P770" s="140"/>
    </row>
    <row r="771" spans="1:16">
      <c r="A771" s="138"/>
      <c r="B771" s="142"/>
      <c r="C771" s="172" t="s">
        <v>1158</v>
      </c>
      <c r="D771" s="166" t="s">
        <v>26</v>
      </c>
      <c r="E771" s="166" t="s">
        <v>1159</v>
      </c>
      <c r="F771" s="181" t="s">
        <v>1428</v>
      </c>
      <c r="G771" s="181" t="s">
        <v>1428</v>
      </c>
      <c r="H771" s="181" t="s">
        <v>1428</v>
      </c>
      <c r="I771" s="181" t="s">
        <v>1428</v>
      </c>
      <c r="J771" s="168">
        <v>0.9</v>
      </c>
      <c r="K771" s="169" t="str">
        <f>IFERROR(SUMIFS(#REF!,#REF!,$I771,#REF!,$R$2)/SUMIFS(#REF!,#REF!,$I771,#REF!,$R$2),"-")</f>
        <v>-</v>
      </c>
      <c r="L771" s="169" t="str">
        <f>IFERROR(SUMIFS(#REF!,#REF!,$I771,#REF!,$R$7)/SUMIFS(#REF!,#REF!,$I771,#REF!,$R$7),"-")</f>
        <v>-</v>
      </c>
      <c r="M771" s="170" t="str">
        <f>IFERROR(SUMIFS(#REF!,#REF!,$I771,#REF!,$R$3)/SUMIFS(#REF!,#REF!,$I771,#REF!,$R$3),"-")</f>
        <v>-</v>
      </c>
      <c r="N771" s="170" t="str">
        <f>IFERROR(SUMIFS(#REF!,#REF!,$I771,#REF!,"&lt;="&amp;$R$2,#REF!,"&gt;="&amp;$S$2)/SUMIFS(#REF!,#REF!,$I771,#REF!,"&lt;="&amp;$R$2,#REF!,"&gt;="&amp;$S$2),"-")</f>
        <v>-</v>
      </c>
      <c r="O771" s="142"/>
      <c r="P771" s="140"/>
    </row>
    <row r="772" spans="1:16">
      <c r="A772" s="138"/>
      <c r="B772" s="142"/>
      <c r="C772" s="172" t="s">
        <v>1158</v>
      </c>
      <c r="D772" s="166" t="s">
        <v>26</v>
      </c>
      <c r="E772" s="166" t="s">
        <v>1159</v>
      </c>
      <c r="F772" s="181" t="s">
        <v>1430</v>
      </c>
      <c r="G772" s="181" t="s">
        <v>1430</v>
      </c>
      <c r="H772" s="181" t="s">
        <v>1430</v>
      </c>
      <c r="I772" s="181" t="s">
        <v>1430</v>
      </c>
      <c r="J772" s="168">
        <v>0.9</v>
      </c>
      <c r="K772" s="169" t="str">
        <f>IFERROR(SUMIFS(#REF!,#REF!,$I772,#REF!,$R$2)/SUMIFS(#REF!,#REF!,$I772,#REF!,$R$2),"-")</f>
        <v>-</v>
      </c>
      <c r="L772" s="169" t="str">
        <f>IFERROR(SUMIFS(#REF!,#REF!,$I772,#REF!,$R$7)/SUMIFS(#REF!,#REF!,$I772,#REF!,$R$7),"-")</f>
        <v>-</v>
      </c>
      <c r="M772" s="170" t="str">
        <f>IFERROR(SUMIFS(#REF!,#REF!,$I772,#REF!,$R$3)/SUMIFS(#REF!,#REF!,$I772,#REF!,$R$3),"-")</f>
        <v>-</v>
      </c>
      <c r="N772" s="170" t="str">
        <f>IFERROR(SUMIFS(#REF!,#REF!,$I772,#REF!,"&lt;="&amp;$R$2,#REF!,"&gt;="&amp;$S$2)/SUMIFS(#REF!,#REF!,$I772,#REF!,"&lt;="&amp;$R$2,#REF!,"&gt;="&amp;$S$2),"-")</f>
        <v>-</v>
      </c>
      <c r="O772" s="142"/>
      <c r="P772" s="140"/>
    </row>
    <row r="773" spans="1:16">
      <c r="A773" s="138"/>
      <c r="B773" s="142"/>
      <c r="C773" s="172" t="s">
        <v>1158</v>
      </c>
      <c r="D773" s="166" t="s">
        <v>26</v>
      </c>
      <c r="E773" s="166" t="s">
        <v>1159</v>
      </c>
      <c r="F773" s="181" t="s">
        <v>1432</v>
      </c>
      <c r="G773" s="181" t="s">
        <v>1432</v>
      </c>
      <c r="H773" s="181" t="s">
        <v>1432</v>
      </c>
      <c r="I773" s="181" t="s">
        <v>1432</v>
      </c>
      <c r="J773" s="168">
        <v>0.9</v>
      </c>
      <c r="K773" s="169" t="str">
        <f>IFERROR(SUMIFS(#REF!,#REF!,$I773,#REF!,$R$2)/SUMIFS(#REF!,#REF!,$I773,#REF!,$R$2),"-")</f>
        <v>-</v>
      </c>
      <c r="L773" s="169" t="str">
        <f>IFERROR(SUMIFS(#REF!,#REF!,$I773,#REF!,$R$7)/SUMIFS(#REF!,#REF!,$I773,#REF!,$R$7),"-")</f>
        <v>-</v>
      </c>
      <c r="M773" s="170" t="str">
        <f>IFERROR(SUMIFS(#REF!,#REF!,$I773,#REF!,$R$3)/SUMIFS(#REF!,#REF!,$I773,#REF!,$R$3),"-")</f>
        <v>-</v>
      </c>
      <c r="N773" s="170" t="str">
        <f>IFERROR(SUMIFS(#REF!,#REF!,$I773,#REF!,"&lt;="&amp;$R$2,#REF!,"&gt;="&amp;$S$2)/SUMIFS(#REF!,#REF!,$I773,#REF!,"&lt;="&amp;$R$2,#REF!,"&gt;="&amp;$S$2),"-")</f>
        <v>-</v>
      </c>
      <c r="O773" s="142"/>
      <c r="P773" s="140"/>
    </row>
    <row r="774" spans="1:16">
      <c r="A774" s="138"/>
      <c r="B774" s="142"/>
      <c r="C774" s="172" t="s">
        <v>1158</v>
      </c>
      <c r="D774" s="166" t="s">
        <v>26</v>
      </c>
      <c r="E774" s="166" t="s">
        <v>1159</v>
      </c>
      <c r="F774" s="181" t="s">
        <v>1434</v>
      </c>
      <c r="G774" s="181" t="s">
        <v>1434</v>
      </c>
      <c r="H774" s="181" t="s">
        <v>1434</v>
      </c>
      <c r="I774" s="181" t="s">
        <v>1434</v>
      </c>
      <c r="J774" s="168">
        <v>0.9</v>
      </c>
      <c r="K774" s="169" t="str">
        <f>IFERROR(SUMIFS(#REF!,#REF!,$I774,#REF!,$R$2)/SUMIFS(#REF!,#REF!,$I774,#REF!,$R$2),"-")</f>
        <v>-</v>
      </c>
      <c r="L774" s="169" t="str">
        <f>IFERROR(SUMIFS(#REF!,#REF!,$I774,#REF!,$R$7)/SUMIFS(#REF!,#REF!,$I774,#REF!,$R$7),"-")</f>
        <v>-</v>
      </c>
      <c r="M774" s="170" t="str">
        <f>IFERROR(SUMIFS(#REF!,#REF!,$I774,#REF!,$R$3)/SUMIFS(#REF!,#REF!,$I774,#REF!,$R$3),"-")</f>
        <v>-</v>
      </c>
      <c r="N774" s="170" t="str">
        <f>IFERROR(SUMIFS(#REF!,#REF!,$I774,#REF!,"&lt;="&amp;$R$2,#REF!,"&gt;="&amp;$S$2)/SUMIFS(#REF!,#REF!,$I774,#REF!,"&lt;="&amp;$R$2,#REF!,"&gt;="&amp;$S$2),"-")</f>
        <v>-</v>
      </c>
      <c r="O774" s="142"/>
      <c r="P774" s="140"/>
    </row>
    <row r="775" spans="1:16">
      <c r="A775" s="138"/>
      <c r="B775" s="142"/>
      <c r="C775" s="172" t="s">
        <v>1158</v>
      </c>
      <c r="D775" s="166" t="s">
        <v>26</v>
      </c>
      <c r="E775" s="166" t="s">
        <v>1159</v>
      </c>
      <c r="F775" s="181" t="s">
        <v>1436</v>
      </c>
      <c r="G775" s="181" t="s">
        <v>1436</v>
      </c>
      <c r="H775" s="181" t="s">
        <v>1436</v>
      </c>
      <c r="I775" s="181" t="s">
        <v>1436</v>
      </c>
      <c r="J775" s="168">
        <v>0.9</v>
      </c>
      <c r="K775" s="169" t="str">
        <f>IFERROR(SUMIFS(#REF!,#REF!,$I775,#REF!,$R$2)/SUMIFS(#REF!,#REF!,$I775,#REF!,$R$2),"-")</f>
        <v>-</v>
      </c>
      <c r="L775" s="169" t="str">
        <f>IFERROR(SUMIFS(#REF!,#REF!,$I775,#REF!,$R$7)/SUMIFS(#REF!,#REF!,$I775,#REF!,$R$7),"-")</f>
        <v>-</v>
      </c>
      <c r="M775" s="170" t="str">
        <f>IFERROR(SUMIFS(#REF!,#REF!,$I775,#REF!,$R$3)/SUMIFS(#REF!,#REF!,$I775,#REF!,$R$3),"-")</f>
        <v>-</v>
      </c>
      <c r="N775" s="170" t="str">
        <f>IFERROR(SUMIFS(#REF!,#REF!,$I775,#REF!,"&lt;="&amp;$R$2,#REF!,"&gt;="&amp;$S$2)/SUMIFS(#REF!,#REF!,$I775,#REF!,"&lt;="&amp;$R$2,#REF!,"&gt;="&amp;$S$2),"-")</f>
        <v>-</v>
      </c>
      <c r="O775" s="142"/>
      <c r="P775" s="140"/>
    </row>
    <row r="776" spans="1:16">
      <c r="A776" s="138"/>
      <c r="B776" s="142"/>
      <c r="C776" s="172" t="s">
        <v>1158</v>
      </c>
      <c r="D776" s="166" t="s">
        <v>26</v>
      </c>
      <c r="E776" s="166" t="s">
        <v>1159</v>
      </c>
      <c r="F776" s="181" t="s">
        <v>1438</v>
      </c>
      <c r="G776" s="181" t="s">
        <v>1438</v>
      </c>
      <c r="H776" s="181" t="s">
        <v>1438</v>
      </c>
      <c r="I776" s="181" t="s">
        <v>1438</v>
      </c>
      <c r="J776" s="168">
        <v>0.9</v>
      </c>
      <c r="K776" s="169" t="str">
        <f>IFERROR(SUMIFS(#REF!,#REF!,$I776,#REF!,$R$2)/SUMIFS(#REF!,#REF!,$I776,#REF!,$R$2),"-")</f>
        <v>-</v>
      </c>
      <c r="L776" s="169" t="str">
        <f>IFERROR(SUMIFS(#REF!,#REF!,$I776,#REF!,$R$7)/SUMIFS(#REF!,#REF!,$I776,#REF!,$R$7),"-")</f>
        <v>-</v>
      </c>
      <c r="M776" s="170" t="str">
        <f>IFERROR(SUMIFS(#REF!,#REF!,$I776,#REF!,$R$3)/SUMIFS(#REF!,#REF!,$I776,#REF!,$R$3),"-")</f>
        <v>-</v>
      </c>
      <c r="N776" s="170" t="str">
        <f>IFERROR(SUMIFS(#REF!,#REF!,$I776,#REF!,"&lt;="&amp;$R$2,#REF!,"&gt;="&amp;$S$2)/SUMIFS(#REF!,#REF!,$I776,#REF!,"&lt;="&amp;$R$2,#REF!,"&gt;="&amp;$S$2),"-")</f>
        <v>-</v>
      </c>
      <c r="O776" s="142"/>
      <c r="P776" s="140"/>
    </row>
    <row r="777" spans="1:16">
      <c r="A777" s="138"/>
      <c r="B777" s="142"/>
      <c r="C777" s="172" t="s">
        <v>1158</v>
      </c>
      <c r="D777" s="166" t="s">
        <v>26</v>
      </c>
      <c r="E777" s="166" t="s">
        <v>1159</v>
      </c>
      <c r="F777" s="181" t="s">
        <v>1440</v>
      </c>
      <c r="G777" s="181" t="s">
        <v>1440</v>
      </c>
      <c r="H777" s="181" t="s">
        <v>1440</v>
      </c>
      <c r="I777" s="181" t="s">
        <v>1440</v>
      </c>
      <c r="J777" s="168">
        <v>0.9</v>
      </c>
      <c r="K777" s="169" t="str">
        <f>IFERROR(SUMIFS(#REF!,#REF!,$I777,#REF!,$R$2)/SUMIFS(#REF!,#REF!,$I777,#REF!,$R$2),"-")</f>
        <v>-</v>
      </c>
      <c r="L777" s="169" t="str">
        <f>IFERROR(SUMIFS(#REF!,#REF!,$I777,#REF!,$R$7)/SUMIFS(#REF!,#REF!,$I777,#REF!,$R$7),"-")</f>
        <v>-</v>
      </c>
      <c r="M777" s="170" t="str">
        <f>IFERROR(SUMIFS(#REF!,#REF!,$I777,#REF!,$R$3)/SUMIFS(#REF!,#REF!,$I777,#REF!,$R$3),"-")</f>
        <v>-</v>
      </c>
      <c r="N777" s="170" t="str">
        <f>IFERROR(SUMIFS(#REF!,#REF!,$I777,#REF!,"&lt;="&amp;$R$2,#REF!,"&gt;="&amp;$S$2)/SUMIFS(#REF!,#REF!,$I777,#REF!,"&lt;="&amp;$R$2,#REF!,"&gt;="&amp;$S$2),"-")</f>
        <v>-</v>
      </c>
      <c r="O777" s="142"/>
      <c r="P777" s="140"/>
    </row>
    <row r="778" spans="1:16">
      <c r="A778" s="138"/>
      <c r="B778" s="142"/>
      <c r="C778" s="172" t="s">
        <v>1158</v>
      </c>
      <c r="D778" s="166" t="s">
        <v>26</v>
      </c>
      <c r="E778" s="166" t="s">
        <v>1159</v>
      </c>
      <c r="F778" s="181" t="s">
        <v>1442</v>
      </c>
      <c r="G778" s="181" t="s">
        <v>1442</v>
      </c>
      <c r="H778" s="181" t="s">
        <v>1442</v>
      </c>
      <c r="I778" s="181" t="s">
        <v>1442</v>
      </c>
      <c r="J778" s="168">
        <v>0.9</v>
      </c>
      <c r="K778" s="169" t="str">
        <f>IFERROR(SUMIFS(#REF!,#REF!,$I778,#REF!,$R$2)/SUMIFS(#REF!,#REF!,$I778,#REF!,$R$2),"-")</f>
        <v>-</v>
      </c>
      <c r="L778" s="169" t="str">
        <f>IFERROR(SUMIFS(#REF!,#REF!,$I778,#REF!,$R$7)/SUMIFS(#REF!,#REF!,$I778,#REF!,$R$7),"-")</f>
        <v>-</v>
      </c>
      <c r="M778" s="170" t="str">
        <f>IFERROR(SUMIFS(#REF!,#REF!,$I778,#REF!,$R$3)/SUMIFS(#REF!,#REF!,$I778,#REF!,$R$3),"-")</f>
        <v>-</v>
      </c>
      <c r="N778" s="170" t="str">
        <f>IFERROR(SUMIFS(#REF!,#REF!,$I778,#REF!,"&lt;="&amp;$R$2,#REF!,"&gt;="&amp;$S$2)/SUMIFS(#REF!,#REF!,$I778,#REF!,"&lt;="&amp;$R$2,#REF!,"&gt;="&amp;$S$2),"-")</f>
        <v>-</v>
      </c>
      <c r="O778" s="142"/>
      <c r="P778" s="140"/>
    </row>
    <row r="779" spans="1:16">
      <c r="A779" s="138"/>
      <c r="B779" s="142"/>
      <c r="C779" s="172" t="s">
        <v>1158</v>
      </c>
      <c r="D779" s="166" t="s">
        <v>26</v>
      </c>
      <c r="E779" s="166" t="s">
        <v>1159</v>
      </c>
      <c r="F779" s="181" t="s">
        <v>1444</v>
      </c>
      <c r="G779" s="181" t="s">
        <v>1444</v>
      </c>
      <c r="H779" s="181" t="s">
        <v>1444</v>
      </c>
      <c r="I779" s="181" t="s">
        <v>1444</v>
      </c>
      <c r="J779" s="168">
        <v>0.9</v>
      </c>
      <c r="K779" s="169" t="str">
        <f>IFERROR(SUMIFS(#REF!,#REF!,$I779,#REF!,$R$2)/SUMIFS(#REF!,#REF!,$I779,#REF!,$R$2),"-")</f>
        <v>-</v>
      </c>
      <c r="L779" s="169" t="str">
        <f>IFERROR(SUMIFS(#REF!,#REF!,$I779,#REF!,$R$7)/SUMIFS(#REF!,#REF!,$I779,#REF!,$R$7),"-")</f>
        <v>-</v>
      </c>
      <c r="M779" s="170" t="str">
        <f>IFERROR(SUMIFS(#REF!,#REF!,$I779,#REF!,$R$3)/SUMIFS(#REF!,#REF!,$I779,#REF!,$R$3),"-")</f>
        <v>-</v>
      </c>
      <c r="N779" s="170" t="str">
        <f>IFERROR(SUMIFS(#REF!,#REF!,$I779,#REF!,"&lt;="&amp;$R$2,#REF!,"&gt;="&amp;$S$2)/SUMIFS(#REF!,#REF!,$I779,#REF!,"&lt;="&amp;$R$2,#REF!,"&gt;="&amp;$S$2),"-")</f>
        <v>-</v>
      </c>
      <c r="O779" s="142"/>
      <c r="P779" s="140"/>
    </row>
    <row r="780" spans="1:16">
      <c r="A780" s="138"/>
      <c r="B780" s="142"/>
      <c r="C780" s="172" t="s">
        <v>1158</v>
      </c>
      <c r="D780" s="166" t="s">
        <v>26</v>
      </c>
      <c r="E780" s="166" t="s">
        <v>1159</v>
      </c>
      <c r="F780" s="181" t="s">
        <v>1446</v>
      </c>
      <c r="G780" s="181" t="s">
        <v>1446</v>
      </c>
      <c r="H780" s="181" t="s">
        <v>1446</v>
      </c>
      <c r="I780" s="181" t="s">
        <v>1446</v>
      </c>
      <c r="J780" s="168">
        <v>0.9</v>
      </c>
      <c r="K780" s="169" t="str">
        <f>IFERROR(SUMIFS(#REF!,#REF!,$I780,#REF!,$R$2)/SUMIFS(#REF!,#REF!,$I780,#REF!,$R$2),"-")</f>
        <v>-</v>
      </c>
      <c r="L780" s="169" t="str">
        <f>IFERROR(SUMIFS(#REF!,#REF!,$I780,#REF!,$R$7)/SUMIFS(#REF!,#REF!,$I780,#REF!,$R$7),"-")</f>
        <v>-</v>
      </c>
      <c r="M780" s="170" t="str">
        <f>IFERROR(SUMIFS(#REF!,#REF!,$I780,#REF!,$R$3)/SUMIFS(#REF!,#REF!,$I780,#REF!,$R$3),"-")</f>
        <v>-</v>
      </c>
      <c r="N780" s="170" t="str">
        <f>IFERROR(SUMIFS(#REF!,#REF!,$I780,#REF!,"&lt;="&amp;$R$2,#REF!,"&gt;="&amp;$S$2)/SUMIFS(#REF!,#REF!,$I780,#REF!,"&lt;="&amp;$R$2,#REF!,"&gt;="&amp;$S$2),"-")</f>
        <v>-</v>
      </c>
      <c r="O780" s="142"/>
      <c r="P780" s="140"/>
    </row>
    <row r="781" spans="1:16">
      <c r="A781" s="138"/>
      <c r="B781" s="142"/>
      <c r="C781" s="172" t="s">
        <v>1158</v>
      </c>
      <c r="D781" s="166" t="s">
        <v>26</v>
      </c>
      <c r="E781" s="166" t="s">
        <v>1159</v>
      </c>
      <c r="F781" s="181" t="s">
        <v>1448</v>
      </c>
      <c r="G781" s="181" t="s">
        <v>1448</v>
      </c>
      <c r="H781" s="181" t="s">
        <v>1448</v>
      </c>
      <c r="I781" s="181" t="s">
        <v>1448</v>
      </c>
      <c r="J781" s="168">
        <v>0.9</v>
      </c>
      <c r="K781" s="169" t="str">
        <f>IFERROR(SUMIFS(#REF!,#REF!,$I781,#REF!,$R$2)/SUMIFS(#REF!,#REF!,$I781,#REF!,$R$2),"-")</f>
        <v>-</v>
      </c>
      <c r="L781" s="169" t="str">
        <f>IFERROR(SUMIFS(#REF!,#REF!,$I781,#REF!,$R$7)/SUMIFS(#REF!,#REF!,$I781,#REF!,$R$7),"-")</f>
        <v>-</v>
      </c>
      <c r="M781" s="170" t="str">
        <f>IFERROR(SUMIFS(#REF!,#REF!,$I781,#REF!,$R$3)/SUMIFS(#REF!,#REF!,$I781,#REF!,$R$3),"-")</f>
        <v>-</v>
      </c>
      <c r="N781" s="170" t="str">
        <f>IFERROR(SUMIFS(#REF!,#REF!,$I781,#REF!,"&lt;="&amp;$R$2,#REF!,"&gt;="&amp;$S$2)/SUMIFS(#REF!,#REF!,$I781,#REF!,"&lt;="&amp;$R$2,#REF!,"&gt;="&amp;$S$2),"-")</f>
        <v>-</v>
      </c>
      <c r="O781" s="142"/>
      <c r="P781" s="140"/>
    </row>
    <row r="782" spans="1:16">
      <c r="A782" s="138"/>
      <c r="B782" s="142"/>
      <c r="C782" s="172" t="s">
        <v>1158</v>
      </c>
      <c r="D782" s="166" t="s">
        <v>26</v>
      </c>
      <c r="E782" s="166" t="s">
        <v>1159</v>
      </c>
      <c r="F782" s="181" t="s">
        <v>1450</v>
      </c>
      <c r="G782" s="181" t="s">
        <v>1450</v>
      </c>
      <c r="H782" s="181" t="s">
        <v>1450</v>
      </c>
      <c r="I782" s="181" t="s">
        <v>1450</v>
      </c>
      <c r="J782" s="168">
        <v>0.9</v>
      </c>
      <c r="K782" s="169" t="str">
        <f>IFERROR(SUMIFS(#REF!,#REF!,$I782,#REF!,$R$2)/SUMIFS(#REF!,#REF!,$I782,#REF!,$R$2),"-")</f>
        <v>-</v>
      </c>
      <c r="L782" s="169" t="str">
        <f>IFERROR(SUMIFS(#REF!,#REF!,$I782,#REF!,$R$7)/SUMIFS(#REF!,#REF!,$I782,#REF!,$R$7),"-")</f>
        <v>-</v>
      </c>
      <c r="M782" s="170" t="str">
        <f>IFERROR(SUMIFS(#REF!,#REF!,$I782,#REF!,$R$3)/SUMIFS(#REF!,#REF!,$I782,#REF!,$R$3),"-")</f>
        <v>-</v>
      </c>
      <c r="N782" s="170" t="str">
        <f>IFERROR(SUMIFS(#REF!,#REF!,$I782,#REF!,"&lt;="&amp;$R$2,#REF!,"&gt;="&amp;$S$2)/SUMIFS(#REF!,#REF!,$I782,#REF!,"&lt;="&amp;$R$2,#REF!,"&gt;="&amp;$S$2),"-")</f>
        <v>-</v>
      </c>
      <c r="O782" s="142"/>
      <c r="P782" s="140"/>
    </row>
    <row r="783" spans="1:16">
      <c r="A783" s="138"/>
      <c r="B783" s="142"/>
      <c r="C783" s="172" t="s">
        <v>1158</v>
      </c>
      <c r="D783" s="166" t="s">
        <v>26</v>
      </c>
      <c r="E783" s="166" t="s">
        <v>1159</v>
      </c>
      <c r="F783" s="181" t="s">
        <v>1452</v>
      </c>
      <c r="G783" s="181" t="s">
        <v>1452</v>
      </c>
      <c r="H783" s="181" t="s">
        <v>1452</v>
      </c>
      <c r="I783" s="181" t="s">
        <v>1452</v>
      </c>
      <c r="J783" s="168">
        <v>0.9</v>
      </c>
      <c r="K783" s="169" t="str">
        <f>IFERROR(SUMIFS(#REF!,#REF!,$I783,#REF!,$R$2)/SUMIFS(#REF!,#REF!,$I783,#REF!,$R$2),"-")</f>
        <v>-</v>
      </c>
      <c r="L783" s="169" t="str">
        <f>IFERROR(SUMIFS(#REF!,#REF!,$I783,#REF!,$R$7)/SUMIFS(#REF!,#REF!,$I783,#REF!,$R$7),"-")</f>
        <v>-</v>
      </c>
      <c r="M783" s="170" t="str">
        <f>IFERROR(SUMIFS(#REF!,#REF!,$I783,#REF!,$R$3)/SUMIFS(#REF!,#REF!,$I783,#REF!,$R$3),"-")</f>
        <v>-</v>
      </c>
      <c r="N783" s="170" t="str">
        <f>IFERROR(SUMIFS(#REF!,#REF!,$I783,#REF!,"&lt;="&amp;$R$2,#REF!,"&gt;="&amp;$S$2)/SUMIFS(#REF!,#REF!,$I783,#REF!,"&lt;="&amp;$R$2,#REF!,"&gt;="&amp;$S$2),"-")</f>
        <v>-</v>
      </c>
      <c r="O783" s="142"/>
      <c r="P783" s="140"/>
    </row>
    <row r="784" spans="1:16">
      <c r="A784" s="138"/>
      <c r="B784" s="142"/>
      <c r="C784" s="172" t="s">
        <v>1158</v>
      </c>
      <c r="D784" s="166" t="s">
        <v>26</v>
      </c>
      <c r="E784" s="166" t="s">
        <v>1159</v>
      </c>
      <c r="F784" s="181" t="s">
        <v>1454</v>
      </c>
      <c r="G784" s="181" t="s">
        <v>1454</v>
      </c>
      <c r="H784" s="181" t="s">
        <v>1454</v>
      </c>
      <c r="I784" s="181" t="s">
        <v>1454</v>
      </c>
      <c r="J784" s="168">
        <v>0.9</v>
      </c>
      <c r="K784" s="169" t="str">
        <f>IFERROR(SUMIFS(#REF!,#REF!,$I784,#REF!,$R$2)/SUMIFS(#REF!,#REF!,$I784,#REF!,$R$2),"-")</f>
        <v>-</v>
      </c>
      <c r="L784" s="169" t="str">
        <f>IFERROR(SUMIFS(#REF!,#REF!,$I784,#REF!,$R$7)/SUMIFS(#REF!,#REF!,$I784,#REF!,$R$7),"-")</f>
        <v>-</v>
      </c>
      <c r="M784" s="170" t="str">
        <f>IFERROR(SUMIFS(#REF!,#REF!,$I784,#REF!,$R$3)/SUMIFS(#REF!,#REF!,$I784,#REF!,$R$3),"-")</f>
        <v>-</v>
      </c>
      <c r="N784" s="170" t="str">
        <f>IFERROR(SUMIFS(#REF!,#REF!,$I784,#REF!,"&lt;="&amp;$R$2,#REF!,"&gt;="&amp;$S$2)/SUMIFS(#REF!,#REF!,$I784,#REF!,"&lt;="&amp;$R$2,#REF!,"&gt;="&amp;$S$2),"-")</f>
        <v>-</v>
      </c>
      <c r="O784" s="142"/>
      <c r="P784" s="140"/>
    </row>
    <row r="785" spans="1:16">
      <c r="A785" s="138"/>
      <c r="B785" s="142"/>
      <c r="C785" s="172" t="s">
        <v>1158</v>
      </c>
      <c r="D785" s="166" t="s">
        <v>26</v>
      </c>
      <c r="E785" s="166" t="s">
        <v>1159</v>
      </c>
      <c r="F785" s="181" t="s">
        <v>1456</v>
      </c>
      <c r="G785" s="181" t="s">
        <v>1456</v>
      </c>
      <c r="H785" s="181" t="s">
        <v>1456</v>
      </c>
      <c r="I785" s="181" t="s">
        <v>1456</v>
      </c>
      <c r="J785" s="168">
        <v>0.9</v>
      </c>
      <c r="K785" s="169" t="str">
        <f>IFERROR(SUMIFS(#REF!,#REF!,$I785,#REF!,$R$2)/SUMIFS(#REF!,#REF!,$I785,#REF!,$R$2),"-")</f>
        <v>-</v>
      </c>
      <c r="L785" s="169" t="str">
        <f>IFERROR(SUMIFS(#REF!,#REF!,$I785,#REF!,$R$7)/SUMIFS(#REF!,#REF!,$I785,#REF!,$R$7),"-")</f>
        <v>-</v>
      </c>
      <c r="M785" s="170" t="str">
        <f>IFERROR(SUMIFS(#REF!,#REF!,$I785,#REF!,$R$3)/SUMIFS(#REF!,#REF!,$I785,#REF!,$R$3),"-")</f>
        <v>-</v>
      </c>
      <c r="N785" s="170" t="str">
        <f>IFERROR(SUMIFS(#REF!,#REF!,$I785,#REF!,"&lt;="&amp;$R$2,#REF!,"&gt;="&amp;$S$2)/SUMIFS(#REF!,#REF!,$I785,#REF!,"&lt;="&amp;$R$2,#REF!,"&gt;="&amp;$S$2),"-")</f>
        <v>-</v>
      </c>
      <c r="O785" s="142"/>
      <c r="P785" s="140"/>
    </row>
    <row r="786" spans="1:16">
      <c r="A786" s="138"/>
      <c r="B786" s="142"/>
      <c r="C786" s="172" t="s">
        <v>1158</v>
      </c>
      <c r="D786" s="166" t="s">
        <v>26</v>
      </c>
      <c r="E786" s="166" t="s">
        <v>1159</v>
      </c>
      <c r="F786" s="181" t="s">
        <v>1458</v>
      </c>
      <c r="G786" s="181" t="s">
        <v>1458</v>
      </c>
      <c r="H786" s="181" t="s">
        <v>1458</v>
      </c>
      <c r="I786" s="181" t="s">
        <v>1458</v>
      </c>
      <c r="J786" s="168">
        <v>0.9</v>
      </c>
      <c r="K786" s="169" t="str">
        <f>IFERROR(SUMIFS(#REF!,#REF!,$I786,#REF!,$R$2)/SUMIFS(#REF!,#REF!,$I786,#REF!,$R$2),"-")</f>
        <v>-</v>
      </c>
      <c r="L786" s="169" t="str">
        <f>IFERROR(SUMIFS(#REF!,#REF!,$I786,#REF!,$R$7)/SUMIFS(#REF!,#REF!,$I786,#REF!,$R$7),"-")</f>
        <v>-</v>
      </c>
      <c r="M786" s="170" t="str">
        <f>IFERROR(SUMIFS(#REF!,#REF!,$I786,#REF!,$R$3)/SUMIFS(#REF!,#REF!,$I786,#REF!,$R$3),"-")</f>
        <v>-</v>
      </c>
      <c r="N786" s="170" t="str">
        <f>IFERROR(SUMIFS(#REF!,#REF!,$I786,#REF!,"&lt;="&amp;$R$2,#REF!,"&gt;="&amp;$S$2)/SUMIFS(#REF!,#REF!,$I786,#REF!,"&lt;="&amp;$R$2,#REF!,"&gt;="&amp;$S$2),"-")</f>
        <v>-</v>
      </c>
      <c r="O786" s="142"/>
      <c r="P786" s="140"/>
    </row>
    <row r="787" spans="1:16">
      <c r="A787" s="138"/>
      <c r="B787" s="142"/>
      <c r="C787" s="172" t="s">
        <v>1158</v>
      </c>
      <c r="D787" s="166" t="s">
        <v>26</v>
      </c>
      <c r="E787" s="166" t="s">
        <v>1159</v>
      </c>
      <c r="F787" s="181" t="s">
        <v>1460</v>
      </c>
      <c r="G787" s="181" t="s">
        <v>1460</v>
      </c>
      <c r="H787" s="181" t="s">
        <v>1460</v>
      </c>
      <c r="I787" s="181" t="s">
        <v>1460</v>
      </c>
      <c r="J787" s="168">
        <v>0.9</v>
      </c>
      <c r="K787" s="169" t="str">
        <f>IFERROR(SUMIFS(#REF!,#REF!,$I787,#REF!,$R$2)/SUMIFS(#REF!,#REF!,$I787,#REF!,$R$2),"-")</f>
        <v>-</v>
      </c>
      <c r="L787" s="169" t="str">
        <f>IFERROR(SUMIFS(#REF!,#REF!,$I787,#REF!,$R$7)/SUMIFS(#REF!,#REF!,$I787,#REF!,$R$7),"-")</f>
        <v>-</v>
      </c>
      <c r="M787" s="170" t="str">
        <f>IFERROR(SUMIFS(#REF!,#REF!,$I787,#REF!,$R$3)/SUMIFS(#REF!,#REF!,$I787,#REF!,$R$3),"-")</f>
        <v>-</v>
      </c>
      <c r="N787" s="170" t="str">
        <f>IFERROR(SUMIFS(#REF!,#REF!,$I787,#REF!,"&lt;="&amp;$R$2,#REF!,"&gt;="&amp;$S$2)/SUMIFS(#REF!,#REF!,$I787,#REF!,"&lt;="&amp;$R$2,#REF!,"&gt;="&amp;$S$2),"-")</f>
        <v>-</v>
      </c>
      <c r="O787" s="142"/>
      <c r="P787" s="140"/>
    </row>
    <row r="788" spans="1:16">
      <c r="A788" s="138"/>
      <c r="B788" s="142"/>
      <c r="C788" s="172" t="s">
        <v>1158</v>
      </c>
      <c r="D788" s="166" t="s">
        <v>26</v>
      </c>
      <c r="E788" s="166" t="s">
        <v>1159</v>
      </c>
      <c r="F788" s="181" t="s">
        <v>1462</v>
      </c>
      <c r="G788" s="181" t="s">
        <v>1462</v>
      </c>
      <c r="H788" s="181" t="s">
        <v>1462</v>
      </c>
      <c r="I788" s="181" t="s">
        <v>1462</v>
      </c>
      <c r="J788" s="168">
        <v>0.9</v>
      </c>
      <c r="K788" s="169" t="str">
        <f>IFERROR(SUMIFS(#REF!,#REF!,$I788,#REF!,$R$2)/SUMIFS(#REF!,#REF!,$I788,#REF!,$R$2),"-")</f>
        <v>-</v>
      </c>
      <c r="L788" s="169" t="str">
        <f>IFERROR(SUMIFS(#REF!,#REF!,$I788,#REF!,$R$7)/SUMIFS(#REF!,#REF!,$I788,#REF!,$R$7),"-")</f>
        <v>-</v>
      </c>
      <c r="M788" s="170" t="str">
        <f>IFERROR(SUMIFS(#REF!,#REF!,$I788,#REF!,$R$3)/SUMIFS(#REF!,#REF!,$I788,#REF!,$R$3),"-")</f>
        <v>-</v>
      </c>
      <c r="N788" s="170" t="str">
        <f>IFERROR(SUMIFS(#REF!,#REF!,$I788,#REF!,"&lt;="&amp;$R$2,#REF!,"&gt;="&amp;$S$2)/SUMIFS(#REF!,#REF!,$I788,#REF!,"&lt;="&amp;$R$2,#REF!,"&gt;="&amp;$S$2),"-")</f>
        <v>-</v>
      </c>
      <c r="O788" s="142"/>
      <c r="P788" s="140"/>
    </row>
    <row r="789" spans="1:16">
      <c r="A789" s="138"/>
      <c r="B789" s="142"/>
      <c r="C789" s="172" t="s">
        <v>1158</v>
      </c>
      <c r="D789" s="166" t="s">
        <v>26</v>
      </c>
      <c r="E789" s="166" t="s">
        <v>1159</v>
      </c>
      <c r="F789" s="181" t="s">
        <v>1464</v>
      </c>
      <c r="G789" s="181" t="s">
        <v>1464</v>
      </c>
      <c r="H789" s="181" t="s">
        <v>1464</v>
      </c>
      <c r="I789" s="181" t="s">
        <v>1464</v>
      </c>
      <c r="J789" s="168">
        <v>0.9</v>
      </c>
      <c r="K789" s="169" t="str">
        <f>IFERROR(SUMIFS(#REF!,#REF!,$I789,#REF!,$R$2)/SUMIFS(#REF!,#REF!,$I789,#REF!,$R$2),"-")</f>
        <v>-</v>
      </c>
      <c r="L789" s="169" t="str">
        <f>IFERROR(SUMIFS(#REF!,#REF!,$I789,#REF!,$R$7)/SUMIFS(#REF!,#REF!,$I789,#REF!,$R$7),"-")</f>
        <v>-</v>
      </c>
      <c r="M789" s="170" t="str">
        <f>IFERROR(SUMIFS(#REF!,#REF!,$I789,#REF!,$R$3)/SUMIFS(#REF!,#REF!,$I789,#REF!,$R$3),"-")</f>
        <v>-</v>
      </c>
      <c r="N789" s="170" t="str">
        <f>IFERROR(SUMIFS(#REF!,#REF!,$I789,#REF!,"&lt;="&amp;$R$2,#REF!,"&gt;="&amp;$S$2)/SUMIFS(#REF!,#REF!,$I789,#REF!,"&lt;="&amp;$R$2,#REF!,"&gt;="&amp;$S$2),"-")</f>
        <v>-</v>
      </c>
      <c r="O789" s="142"/>
      <c r="P789" s="140"/>
    </row>
    <row r="790" spans="1:16">
      <c r="A790" s="138"/>
      <c r="B790" s="142"/>
      <c r="C790" s="172" t="s">
        <v>1158</v>
      </c>
      <c r="D790" s="166" t="s">
        <v>26</v>
      </c>
      <c r="E790" s="166" t="s">
        <v>1159</v>
      </c>
      <c r="F790" s="181" t="s">
        <v>1466</v>
      </c>
      <c r="G790" s="181" t="s">
        <v>1466</v>
      </c>
      <c r="H790" s="181" t="s">
        <v>1466</v>
      </c>
      <c r="I790" s="181" t="s">
        <v>1466</v>
      </c>
      <c r="J790" s="168">
        <v>0.9</v>
      </c>
      <c r="K790" s="169" t="str">
        <f>IFERROR(SUMIFS(#REF!,#REF!,$I790,#REF!,$R$2)/SUMIFS(#REF!,#REF!,$I790,#REF!,$R$2),"-")</f>
        <v>-</v>
      </c>
      <c r="L790" s="169" t="str">
        <f>IFERROR(SUMIFS(#REF!,#REF!,$I790,#REF!,$R$7)/SUMIFS(#REF!,#REF!,$I790,#REF!,$R$7),"-")</f>
        <v>-</v>
      </c>
      <c r="M790" s="170" t="str">
        <f>IFERROR(SUMIFS(#REF!,#REF!,$I790,#REF!,$R$3)/SUMIFS(#REF!,#REF!,$I790,#REF!,$R$3),"-")</f>
        <v>-</v>
      </c>
      <c r="N790" s="170" t="str">
        <f>IFERROR(SUMIFS(#REF!,#REF!,$I790,#REF!,"&lt;="&amp;$R$2,#REF!,"&gt;="&amp;$S$2)/SUMIFS(#REF!,#REF!,$I790,#REF!,"&lt;="&amp;$R$2,#REF!,"&gt;="&amp;$S$2),"-")</f>
        <v>-</v>
      </c>
      <c r="O790" s="142"/>
      <c r="P790" s="140"/>
    </row>
    <row r="791" spans="1:16">
      <c r="A791" s="138"/>
      <c r="B791" s="142"/>
      <c r="C791" s="172" t="s">
        <v>1158</v>
      </c>
      <c r="D791" s="166" t="s">
        <v>26</v>
      </c>
      <c r="E791" s="166" t="s">
        <v>1159</v>
      </c>
      <c r="F791" s="181" t="s">
        <v>1468</v>
      </c>
      <c r="G791" s="181" t="s">
        <v>1468</v>
      </c>
      <c r="H791" s="181" t="s">
        <v>1468</v>
      </c>
      <c r="I791" s="181" t="s">
        <v>1468</v>
      </c>
      <c r="J791" s="168">
        <v>0.9</v>
      </c>
      <c r="K791" s="169" t="str">
        <f>IFERROR(SUMIFS(#REF!,#REF!,$I791,#REF!,$R$2)/SUMIFS(#REF!,#REF!,$I791,#REF!,$R$2),"-")</f>
        <v>-</v>
      </c>
      <c r="L791" s="169" t="str">
        <f>IFERROR(SUMIFS(#REF!,#REF!,$I791,#REF!,$R$7)/SUMIFS(#REF!,#REF!,$I791,#REF!,$R$7),"-")</f>
        <v>-</v>
      </c>
      <c r="M791" s="170" t="str">
        <f>IFERROR(SUMIFS(#REF!,#REF!,$I791,#REF!,$R$3)/SUMIFS(#REF!,#REF!,$I791,#REF!,$R$3),"-")</f>
        <v>-</v>
      </c>
      <c r="N791" s="170" t="str">
        <f>IFERROR(SUMIFS(#REF!,#REF!,$I791,#REF!,"&lt;="&amp;$R$2,#REF!,"&gt;="&amp;$S$2)/SUMIFS(#REF!,#REF!,$I791,#REF!,"&lt;="&amp;$R$2,#REF!,"&gt;="&amp;$S$2),"-")</f>
        <v>-</v>
      </c>
      <c r="O791" s="142"/>
      <c r="P791" s="140"/>
    </row>
    <row r="792" spans="1:16">
      <c r="A792" s="138"/>
      <c r="B792" s="142"/>
      <c r="C792" s="172" t="s">
        <v>1158</v>
      </c>
      <c r="D792" s="166" t="s">
        <v>26</v>
      </c>
      <c r="E792" s="166" t="s">
        <v>1159</v>
      </c>
      <c r="F792" s="181" t="s">
        <v>1470</v>
      </c>
      <c r="G792" s="181" t="s">
        <v>1470</v>
      </c>
      <c r="H792" s="181" t="s">
        <v>1470</v>
      </c>
      <c r="I792" s="181" t="s">
        <v>1470</v>
      </c>
      <c r="J792" s="168">
        <v>0.9</v>
      </c>
      <c r="K792" s="169" t="str">
        <f>IFERROR(SUMIFS(#REF!,#REF!,$I792,#REF!,$R$2)/SUMIFS(#REF!,#REF!,$I792,#REF!,$R$2),"-")</f>
        <v>-</v>
      </c>
      <c r="L792" s="169" t="str">
        <f>IFERROR(SUMIFS(#REF!,#REF!,$I792,#REF!,$R$7)/SUMIFS(#REF!,#REF!,$I792,#REF!,$R$7),"-")</f>
        <v>-</v>
      </c>
      <c r="M792" s="170" t="str">
        <f>IFERROR(SUMIFS(#REF!,#REF!,$I792,#REF!,$R$3)/SUMIFS(#REF!,#REF!,$I792,#REF!,$R$3),"-")</f>
        <v>-</v>
      </c>
      <c r="N792" s="170" t="str">
        <f>IFERROR(SUMIFS(#REF!,#REF!,$I792,#REF!,"&lt;="&amp;$R$2,#REF!,"&gt;="&amp;$S$2)/SUMIFS(#REF!,#REF!,$I792,#REF!,"&lt;="&amp;$R$2,#REF!,"&gt;="&amp;$S$2),"-")</f>
        <v>-</v>
      </c>
      <c r="O792" s="142"/>
      <c r="P792" s="140"/>
    </row>
    <row r="793" spans="1:16">
      <c r="A793" s="138"/>
      <c r="B793" s="142"/>
      <c r="C793" s="172" t="s">
        <v>1158</v>
      </c>
      <c r="D793" s="166" t="s">
        <v>26</v>
      </c>
      <c r="E793" s="166" t="s">
        <v>1159</v>
      </c>
      <c r="F793" s="181" t="s">
        <v>1472</v>
      </c>
      <c r="G793" s="181" t="s">
        <v>1472</v>
      </c>
      <c r="H793" s="181" t="s">
        <v>1472</v>
      </c>
      <c r="I793" s="181" t="s">
        <v>1472</v>
      </c>
      <c r="J793" s="168">
        <v>0.9</v>
      </c>
      <c r="K793" s="169" t="str">
        <f>IFERROR(SUMIFS(#REF!,#REF!,$I793,#REF!,$R$2)/SUMIFS(#REF!,#REF!,$I793,#REF!,$R$2),"-")</f>
        <v>-</v>
      </c>
      <c r="L793" s="169" t="str">
        <f>IFERROR(SUMIFS(#REF!,#REF!,$I793,#REF!,$R$7)/SUMIFS(#REF!,#REF!,$I793,#REF!,$R$7),"-")</f>
        <v>-</v>
      </c>
      <c r="M793" s="170" t="str">
        <f>IFERROR(SUMIFS(#REF!,#REF!,$I793,#REF!,$R$3)/SUMIFS(#REF!,#REF!,$I793,#REF!,$R$3),"-")</f>
        <v>-</v>
      </c>
      <c r="N793" s="170" t="str">
        <f>IFERROR(SUMIFS(#REF!,#REF!,$I793,#REF!,"&lt;="&amp;$R$2,#REF!,"&gt;="&amp;$S$2)/SUMIFS(#REF!,#REF!,$I793,#REF!,"&lt;="&amp;$R$2,#REF!,"&gt;="&amp;$S$2),"-")</f>
        <v>-</v>
      </c>
      <c r="O793" s="142"/>
      <c r="P793" s="140"/>
    </row>
    <row r="794" spans="1:16">
      <c r="A794" s="138"/>
      <c r="B794" s="142"/>
      <c r="C794" s="172" t="s">
        <v>1158</v>
      </c>
      <c r="D794" s="166" t="s">
        <v>26</v>
      </c>
      <c r="E794" s="166" t="s">
        <v>1159</v>
      </c>
      <c r="F794" s="181" t="s">
        <v>1474</v>
      </c>
      <c r="G794" s="181" t="s">
        <v>1474</v>
      </c>
      <c r="H794" s="181" t="s">
        <v>1474</v>
      </c>
      <c r="I794" s="181" t="s">
        <v>1474</v>
      </c>
      <c r="J794" s="168">
        <v>0.9</v>
      </c>
      <c r="K794" s="169" t="str">
        <f>IFERROR(SUMIFS(#REF!,#REF!,$I794,#REF!,$R$2)/SUMIFS(#REF!,#REF!,$I794,#REF!,$R$2),"-")</f>
        <v>-</v>
      </c>
      <c r="L794" s="169" t="str">
        <f>IFERROR(SUMIFS(#REF!,#REF!,$I794,#REF!,$R$7)/SUMIFS(#REF!,#REF!,$I794,#REF!,$R$7),"-")</f>
        <v>-</v>
      </c>
      <c r="M794" s="170" t="str">
        <f>IFERROR(SUMIFS(#REF!,#REF!,$I794,#REF!,$R$3)/SUMIFS(#REF!,#REF!,$I794,#REF!,$R$3),"-")</f>
        <v>-</v>
      </c>
      <c r="N794" s="170" t="str">
        <f>IFERROR(SUMIFS(#REF!,#REF!,$I794,#REF!,"&lt;="&amp;$R$2,#REF!,"&gt;="&amp;$S$2)/SUMIFS(#REF!,#REF!,$I794,#REF!,"&lt;="&amp;$R$2,#REF!,"&gt;="&amp;$S$2),"-")</f>
        <v>-</v>
      </c>
      <c r="O794" s="142"/>
      <c r="P794" s="140"/>
    </row>
    <row r="795" spans="1:16">
      <c r="A795" s="138"/>
      <c r="B795" s="142"/>
      <c r="C795" s="172" t="s">
        <v>1158</v>
      </c>
      <c r="D795" s="166" t="s">
        <v>26</v>
      </c>
      <c r="E795" s="166" t="s">
        <v>1159</v>
      </c>
      <c r="F795" s="181" t="s">
        <v>1476</v>
      </c>
      <c r="G795" s="181" t="s">
        <v>1476</v>
      </c>
      <c r="H795" s="181" t="s">
        <v>1476</v>
      </c>
      <c r="I795" s="181" t="s">
        <v>1476</v>
      </c>
      <c r="J795" s="168">
        <v>0.9</v>
      </c>
      <c r="K795" s="169" t="str">
        <f>IFERROR(SUMIFS(#REF!,#REF!,$I795,#REF!,$R$2)/SUMIFS(#REF!,#REF!,$I795,#REF!,$R$2),"-")</f>
        <v>-</v>
      </c>
      <c r="L795" s="169" t="str">
        <f>IFERROR(SUMIFS(#REF!,#REF!,$I795,#REF!,$R$7)/SUMIFS(#REF!,#REF!,$I795,#REF!,$R$7),"-")</f>
        <v>-</v>
      </c>
      <c r="M795" s="170" t="str">
        <f>IFERROR(SUMIFS(#REF!,#REF!,$I795,#REF!,$R$3)/SUMIFS(#REF!,#REF!,$I795,#REF!,$R$3),"-")</f>
        <v>-</v>
      </c>
      <c r="N795" s="170" t="str">
        <f>IFERROR(SUMIFS(#REF!,#REF!,$I795,#REF!,"&lt;="&amp;$R$2,#REF!,"&gt;="&amp;$S$2)/SUMIFS(#REF!,#REF!,$I795,#REF!,"&lt;="&amp;$R$2,#REF!,"&gt;="&amp;$S$2),"-")</f>
        <v>-</v>
      </c>
      <c r="O795" s="142"/>
      <c r="P795" s="140"/>
    </row>
    <row r="796" spans="1:16">
      <c r="A796" s="138"/>
      <c r="B796" s="142"/>
      <c r="C796" s="172" t="s">
        <v>1158</v>
      </c>
      <c r="D796" s="166" t="s">
        <v>26</v>
      </c>
      <c r="E796" s="166" t="s">
        <v>1159</v>
      </c>
      <c r="F796" s="181" t="s">
        <v>1478</v>
      </c>
      <c r="G796" s="181" t="s">
        <v>1478</v>
      </c>
      <c r="H796" s="181" t="s">
        <v>1478</v>
      </c>
      <c r="I796" s="181" t="s">
        <v>1478</v>
      </c>
      <c r="J796" s="168">
        <v>0.9</v>
      </c>
      <c r="K796" s="169" t="str">
        <f>IFERROR(SUMIFS(#REF!,#REF!,$I796,#REF!,$R$2)/SUMIFS(#REF!,#REF!,$I796,#REF!,$R$2),"-")</f>
        <v>-</v>
      </c>
      <c r="L796" s="169" t="str">
        <f>IFERROR(SUMIFS(#REF!,#REF!,$I796,#REF!,$R$7)/SUMIFS(#REF!,#REF!,$I796,#REF!,$R$7),"-")</f>
        <v>-</v>
      </c>
      <c r="M796" s="170" t="str">
        <f>IFERROR(SUMIFS(#REF!,#REF!,$I796,#REF!,$R$3)/SUMIFS(#REF!,#REF!,$I796,#REF!,$R$3),"-")</f>
        <v>-</v>
      </c>
      <c r="N796" s="170" t="str">
        <f>IFERROR(SUMIFS(#REF!,#REF!,$I796,#REF!,"&lt;="&amp;$R$2,#REF!,"&gt;="&amp;$S$2)/SUMIFS(#REF!,#REF!,$I796,#REF!,"&lt;="&amp;$R$2,#REF!,"&gt;="&amp;$S$2),"-")</f>
        <v>-</v>
      </c>
      <c r="O796" s="142"/>
      <c r="P796" s="140"/>
    </row>
    <row r="797" spans="1:16">
      <c r="A797" s="138"/>
      <c r="B797" s="142"/>
      <c r="C797" s="172" t="s">
        <v>1158</v>
      </c>
      <c r="D797" s="166" t="s">
        <v>26</v>
      </c>
      <c r="E797" s="166" t="s">
        <v>1159</v>
      </c>
      <c r="F797" s="181" t="s">
        <v>1480</v>
      </c>
      <c r="G797" s="181" t="s">
        <v>1480</v>
      </c>
      <c r="H797" s="181" t="s">
        <v>1480</v>
      </c>
      <c r="I797" s="181" t="s">
        <v>1480</v>
      </c>
      <c r="J797" s="168">
        <v>0.9</v>
      </c>
      <c r="K797" s="169" t="str">
        <f>IFERROR(SUMIFS(#REF!,#REF!,$I797,#REF!,$R$2)/SUMIFS(#REF!,#REF!,$I797,#REF!,$R$2),"-")</f>
        <v>-</v>
      </c>
      <c r="L797" s="169" t="str">
        <f>IFERROR(SUMIFS(#REF!,#REF!,$I797,#REF!,$R$7)/SUMIFS(#REF!,#REF!,$I797,#REF!,$R$7),"-")</f>
        <v>-</v>
      </c>
      <c r="M797" s="170" t="str">
        <f>IFERROR(SUMIFS(#REF!,#REF!,$I797,#REF!,$R$3)/SUMIFS(#REF!,#REF!,$I797,#REF!,$R$3),"-")</f>
        <v>-</v>
      </c>
      <c r="N797" s="170" t="str">
        <f>IFERROR(SUMIFS(#REF!,#REF!,$I797,#REF!,"&lt;="&amp;$R$2,#REF!,"&gt;="&amp;$S$2)/SUMIFS(#REF!,#REF!,$I797,#REF!,"&lt;="&amp;$R$2,#REF!,"&gt;="&amp;$S$2),"-")</f>
        <v>-</v>
      </c>
      <c r="O797" s="142"/>
      <c r="P797" s="140"/>
    </row>
    <row r="798" spans="1:16">
      <c r="A798" s="138"/>
      <c r="B798" s="142"/>
      <c r="C798" s="172" t="s">
        <v>1158</v>
      </c>
      <c r="D798" s="166" t="s">
        <v>26</v>
      </c>
      <c r="E798" s="166" t="s">
        <v>1159</v>
      </c>
      <c r="F798" s="181" t="s">
        <v>1482</v>
      </c>
      <c r="G798" s="181" t="s">
        <v>1482</v>
      </c>
      <c r="H798" s="181" t="s">
        <v>1482</v>
      </c>
      <c r="I798" s="181" t="s">
        <v>1482</v>
      </c>
      <c r="J798" s="168">
        <v>0.9</v>
      </c>
      <c r="K798" s="169" t="str">
        <f>IFERROR(SUMIFS(#REF!,#REF!,$I798,#REF!,$R$2)/SUMIFS(#REF!,#REF!,$I798,#REF!,$R$2),"-")</f>
        <v>-</v>
      </c>
      <c r="L798" s="169" t="str">
        <f>IFERROR(SUMIFS(#REF!,#REF!,$I798,#REF!,$R$7)/SUMIFS(#REF!,#REF!,$I798,#REF!,$R$7),"-")</f>
        <v>-</v>
      </c>
      <c r="M798" s="170" t="str">
        <f>IFERROR(SUMIFS(#REF!,#REF!,$I798,#REF!,$R$3)/SUMIFS(#REF!,#REF!,$I798,#REF!,$R$3),"-")</f>
        <v>-</v>
      </c>
      <c r="N798" s="170" t="str">
        <f>IFERROR(SUMIFS(#REF!,#REF!,$I798,#REF!,"&lt;="&amp;$R$2,#REF!,"&gt;="&amp;$S$2)/SUMIFS(#REF!,#REF!,$I798,#REF!,"&lt;="&amp;$R$2,#REF!,"&gt;="&amp;$S$2),"-")</f>
        <v>-</v>
      </c>
      <c r="O798" s="142"/>
      <c r="P798" s="140"/>
    </row>
    <row r="799" spans="1:16">
      <c r="A799" s="138"/>
      <c r="B799" s="142"/>
      <c r="C799" s="172" t="s">
        <v>1158</v>
      </c>
      <c r="D799" s="166" t="s">
        <v>26</v>
      </c>
      <c r="E799" s="166" t="s">
        <v>1159</v>
      </c>
      <c r="F799" s="181" t="s">
        <v>1484</v>
      </c>
      <c r="G799" s="181" t="s">
        <v>1484</v>
      </c>
      <c r="H799" s="181" t="s">
        <v>1484</v>
      </c>
      <c r="I799" s="181" t="s">
        <v>1484</v>
      </c>
      <c r="J799" s="168">
        <v>0.9</v>
      </c>
      <c r="K799" s="169" t="str">
        <f>IFERROR(SUMIFS(#REF!,#REF!,$I799,#REF!,$R$2)/SUMIFS(#REF!,#REF!,$I799,#REF!,$R$2),"-")</f>
        <v>-</v>
      </c>
      <c r="L799" s="169" t="str">
        <f>IFERROR(SUMIFS(#REF!,#REF!,$I799,#REF!,$R$7)/SUMIFS(#REF!,#REF!,$I799,#REF!,$R$7),"-")</f>
        <v>-</v>
      </c>
      <c r="M799" s="170" t="str">
        <f>IFERROR(SUMIFS(#REF!,#REF!,$I799,#REF!,$R$3)/SUMIFS(#REF!,#REF!,$I799,#REF!,$R$3),"-")</f>
        <v>-</v>
      </c>
      <c r="N799" s="170" t="str">
        <f>IFERROR(SUMIFS(#REF!,#REF!,$I799,#REF!,"&lt;="&amp;$R$2,#REF!,"&gt;="&amp;$S$2)/SUMIFS(#REF!,#REF!,$I799,#REF!,"&lt;="&amp;$R$2,#REF!,"&gt;="&amp;$S$2),"-")</f>
        <v>-</v>
      </c>
      <c r="O799" s="142"/>
      <c r="P799" s="140"/>
    </row>
    <row r="800" spans="1:16">
      <c r="A800" s="138"/>
      <c r="B800" s="142"/>
      <c r="C800" s="172" t="s">
        <v>1158</v>
      </c>
      <c r="D800" s="166" t="s">
        <v>26</v>
      </c>
      <c r="E800" s="166" t="s">
        <v>1159</v>
      </c>
      <c r="F800" s="181" t="s">
        <v>1486</v>
      </c>
      <c r="G800" s="181" t="s">
        <v>1486</v>
      </c>
      <c r="H800" s="181" t="s">
        <v>1486</v>
      </c>
      <c r="I800" s="181" t="s">
        <v>1486</v>
      </c>
      <c r="J800" s="168">
        <v>0.9</v>
      </c>
      <c r="K800" s="169" t="str">
        <f>IFERROR(SUMIFS(#REF!,#REF!,$I800,#REF!,$R$2)/SUMIFS(#REF!,#REF!,$I800,#REF!,$R$2),"-")</f>
        <v>-</v>
      </c>
      <c r="L800" s="169" t="str">
        <f>IFERROR(SUMIFS(#REF!,#REF!,$I800,#REF!,$R$7)/SUMIFS(#REF!,#REF!,$I800,#REF!,$R$7),"-")</f>
        <v>-</v>
      </c>
      <c r="M800" s="170" t="str">
        <f>IFERROR(SUMIFS(#REF!,#REF!,$I800,#REF!,$R$3)/SUMIFS(#REF!,#REF!,$I800,#REF!,$R$3),"-")</f>
        <v>-</v>
      </c>
      <c r="N800" s="170" t="str">
        <f>IFERROR(SUMIFS(#REF!,#REF!,$I800,#REF!,"&lt;="&amp;$R$2,#REF!,"&gt;="&amp;$S$2)/SUMIFS(#REF!,#REF!,$I800,#REF!,"&lt;="&amp;$R$2,#REF!,"&gt;="&amp;$S$2),"-")</f>
        <v>-</v>
      </c>
      <c r="O800" s="142"/>
      <c r="P800" s="140"/>
    </row>
    <row r="801" spans="1:16">
      <c r="A801" s="138"/>
      <c r="B801" s="142"/>
      <c r="C801" s="172" t="s">
        <v>1158</v>
      </c>
      <c r="D801" s="166" t="s">
        <v>26</v>
      </c>
      <c r="E801" s="166" t="s">
        <v>1159</v>
      </c>
      <c r="F801" s="181" t="s">
        <v>1488</v>
      </c>
      <c r="G801" s="181" t="s">
        <v>1488</v>
      </c>
      <c r="H801" s="181" t="s">
        <v>1488</v>
      </c>
      <c r="I801" s="181" t="s">
        <v>1488</v>
      </c>
      <c r="J801" s="168">
        <v>0.9</v>
      </c>
      <c r="K801" s="169" t="str">
        <f>IFERROR(SUMIFS(#REF!,#REF!,$I801,#REF!,$R$2)/SUMIFS(#REF!,#REF!,$I801,#REF!,$R$2),"-")</f>
        <v>-</v>
      </c>
      <c r="L801" s="169" t="str">
        <f>IFERROR(SUMIFS(#REF!,#REF!,$I801,#REF!,$R$7)/SUMIFS(#REF!,#REF!,$I801,#REF!,$R$7),"-")</f>
        <v>-</v>
      </c>
      <c r="M801" s="170" t="str">
        <f>IFERROR(SUMIFS(#REF!,#REF!,$I801,#REF!,$R$3)/SUMIFS(#REF!,#REF!,$I801,#REF!,$R$3),"-")</f>
        <v>-</v>
      </c>
      <c r="N801" s="170" t="str">
        <f>IFERROR(SUMIFS(#REF!,#REF!,$I801,#REF!,"&lt;="&amp;$R$2,#REF!,"&gt;="&amp;$S$2)/SUMIFS(#REF!,#REF!,$I801,#REF!,"&lt;="&amp;$R$2,#REF!,"&gt;="&amp;$S$2),"-")</f>
        <v>-</v>
      </c>
      <c r="O801" s="142"/>
      <c r="P801" s="140"/>
    </row>
    <row r="802" spans="1:16">
      <c r="A802" s="138"/>
      <c r="B802" s="142"/>
      <c r="C802" s="172" t="s">
        <v>1158</v>
      </c>
      <c r="D802" s="166" t="s">
        <v>26</v>
      </c>
      <c r="E802" s="166" t="s">
        <v>1159</v>
      </c>
      <c r="F802" s="181" t="s">
        <v>1490</v>
      </c>
      <c r="G802" s="181" t="s">
        <v>1490</v>
      </c>
      <c r="H802" s="181" t="s">
        <v>1490</v>
      </c>
      <c r="I802" s="181" t="s">
        <v>1490</v>
      </c>
      <c r="J802" s="168">
        <v>0.9</v>
      </c>
      <c r="K802" s="169" t="str">
        <f>IFERROR(SUMIFS(#REF!,#REF!,$I802,#REF!,$R$2)/SUMIFS(#REF!,#REF!,$I802,#REF!,$R$2),"-")</f>
        <v>-</v>
      </c>
      <c r="L802" s="169" t="str">
        <f>IFERROR(SUMIFS(#REF!,#REF!,$I802,#REF!,$R$7)/SUMIFS(#REF!,#REF!,$I802,#REF!,$R$7),"-")</f>
        <v>-</v>
      </c>
      <c r="M802" s="170" t="str">
        <f>IFERROR(SUMIFS(#REF!,#REF!,$I802,#REF!,$R$3)/SUMIFS(#REF!,#REF!,$I802,#REF!,$R$3),"-")</f>
        <v>-</v>
      </c>
      <c r="N802" s="170" t="str">
        <f>IFERROR(SUMIFS(#REF!,#REF!,$I802,#REF!,"&lt;="&amp;$R$2,#REF!,"&gt;="&amp;$S$2)/SUMIFS(#REF!,#REF!,$I802,#REF!,"&lt;="&amp;$R$2,#REF!,"&gt;="&amp;$S$2),"-")</f>
        <v>-</v>
      </c>
      <c r="O802" s="142"/>
      <c r="P802" s="140"/>
    </row>
    <row r="803" spans="1:16">
      <c r="A803" s="138"/>
      <c r="B803" s="142"/>
      <c r="C803" s="172" t="s">
        <v>1158</v>
      </c>
      <c r="D803" s="166" t="s">
        <v>26</v>
      </c>
      <c r="E803" s="166" t="s">
        <v>1159</v>
      </c>
      <c r="F803" s="181" t="s">
        <v>1492</v>
      </c>
      <c r="G803" s="181" t="s">
        <v>1492</v>
      </c>
      <c r="H803" s="181" t="s">
        <v>1492</v>
      </c>
      <c r="I803" s="181" t="s">
        <v>1492</v>
      </c>
      <c r="J803" s="168">
        <v>0.9</v>
      </c>
      <c r="K803" s="169" t="str">
        <f>IFERROR(SUMIFS(#REF!,#REF!,$I803,#REF!,$R$2)/SUMIFS(#REF!,#REF!,$I803,#REF!,$R$2),"-")</f>
        <v>-</v>
      </c>
      <c r="L803" s="169" t="str">
        <f>IFERROR(SUMIFS(#REF!,#REF!,$I803,#REF!,$R$7)/SUMIFS(#REF!,#REF!,$I803,#REF!,$R$7),"-")</f>
        <v>-</v>
      </c>
      <c r="M803" s="170" t="str">
        <f>IFERROR(SUMIFS(#REF!,#REF!,$I803,#REF!,$R$3)/SUMIFS(#REF!,#REF!,$I803,#REF!,$R$3),"-")</f>
        <v>-</v>
      </c>
      <c r="N803" s="170" t="str">
        <f>IFERROR(SUMIFS(#REF!,#REF!,$I803,#REF!,"&lt;="&amp;$R$2,#REF!,"&gt;="&amp;$S$2)/SUMIFS(#REF!,#REF!,$I803,#REF!,"&lt;="&amp;$R$2,#REF!,"&gt;="&amp;$S$2),"-")</f>
        <v>-</v>
      </c>
      <c r="O803" s="142"/>
      <c r="P803" s="140"/>
    </row>
    <row r="804" spans="1:16">
      <c r="A804" s="138"/>
      <c r="B804" s="142"/>
      <c r="C804" s="172" t="s">
        <v>1158</v>
      </c>
      <c r="D804" s="166" t="s">
        <v>26</v>
      </c>
      <c r="E804" s="166" t="s">
        <v>1159</v>
      </c>
      <c r="F804" s="181" t="s">
        <v>1494</v>
      </c>
      <c r="G804" s="181" t="s">
        <v>1494</v>
      </c>
      <c r="H804" s="181" t="s">
        <v>1494</v>
      </c>
      <c r="I804" s="181" t="s">
        <v>1494</v>
      </c>
      <c r="J804" s="168">
        <v>0.9</v>
      </c>
      <c r="K804" s="169" t="str">
        <f>IFERROR(SUMIFS(#REF!,#REF!,$I804,#REF!,$R$2)/SUMIFS(#REF!,#REF!,$I804,#REF!,$R$2),"-")</f>
        <v>-</v>
      </c>
      <c r="L804" s="169" t="str">
        <f>IFERROR(SUMIFS(#REF!,#REF!,$I804,#REF!,$R$7)/SUMIFS(#REF!,#REF!,$I804,#REF!,$R$7),"-")</f>
        <v>-</v>
      </c>
      <c r="M804" s="170" t="str">
        <f>IFERROR(SUMIFS(#REF!,#REF!,$I804,#REF!,$R$3)/SUMIFS(#REF!,#REF!,$I804,#REF!,$R$3),"-")</f>
        <v>-</v>
      </c>
      <c r="N804" s="170" t="str">
        <f>IFERROR(SUMIFS(#REF!,#REF!,$I804,#REF!,"&lt;="&amp;$R$2,#REF!,"&gt;="&amp;$S$2)/SUMIFS(#REF!,#REF!,$I804,#REF!,"&lt;="&amp;$R$2,#REF!,"&gt;="&amp;$S$2),"-")</f>
        <v>-</v>
      </c>
      <c r="O804" s="142"/>
      <c r="P804" s="140"/>
    </row>
    <row r="805" spans="1:16">
      <c r="A805" s="138"/>
      <c r="B805" s="142"/>
      <c r="C805" s="172" t="s">
        <v>1158</v>
      </c>
      <c r="D805" s="166" t="s">
        <v>26</v>
      </c>
      <c r="E805" s="166" t="s">
        <v>1159</v>
      </c>
      <c r="F805" s="181" t="s">
        <v>1496</v>
      </c>
      <c r="G805" s="181" t="s">
        <v>1496</v>
      </c>
      <c r="H805" s="181" t="s">
        <v>1496</v>
      </c>
      <c r="I805" s="181" t="s">
        <v>1496</v>
      </c>
      <c r="J805" s="168">
        <v>0.9</v>
      </c>
      <c r="K805" s="169" t="str">
        <f>IFERROR(SUMIFS(#REF!,#REF!,$I805,#REF!,$R$2)/SUMIFS(#REF!,#REF!,$I805,#REF!,$R$2),"-")</f>
        <v>-</v>
      </c>
      <c r="L805" s="169" t="str">
        <f>IFERROR(SUMIFS(#REF!,#REF!,$I805,#REF!,$R$7)/SUMIFS(#REF!,#REF!,$I805,#REF!,$R$7),"-")</f>
        <v>-</v>
      </c>
      <c r="M805" s="170" t="str">
        <f>IFERROR(SUMIFS(#REF!,#REF!,$I805,#REF!,$R$3)/SUMIFS(#REF!,#REF!,$I805,#REF!,$R$3),"-")</f>
        <v>-</v>
      </c>
      <c r="N805" s="170" t="str">
        <f>IFERROR(SUMIFS(#REF!,#REF!,$I805,#REF!,"&lt;="&amp;$R$2,#REF!,"&gt;="&amp;$S$2)/SUMIFS(#REF!,#REF!,$I805,#REF!,"&lt;="&amp;$R$2,#REF!,"&gt;="&amp;$S$2),"-")</f>
        <v>-</v>
      </c>
      <c r="O805" s="142"/>
      <c r="P805" s="140"/>
    </row>
    <row r="806" spans="1:16">
      <c r="A806" s="138"/>
      <c r="B806" s="142"/>
      <c r="C806" s="172" t="s">
        <v>1158</v>
      </c>
      <c r="D806" s="166" t="s">
        <v>26</v>
      </c>
      <c r="E806" s="166" t="s">
        <v>1159</v>
      </c>
      <c r="F806" s="181" t="s">
        <v>1498</v>
      </c>
      <c r="G806" s="181" t="s">
        <v>1498</v>
      </c>
      <c r="H806" s="181" t="s">
        <v>1498</v>
      </c>
      <c r="I806" s="181" t="s">
        <v>1498</v>
      </c>
      <c r="J806" s="168">
        <v>0.9</v>
      </c>
      <c r="K806" s="169" t="str">
        <f>IFERROR(SUMIFS(#REF!,#REF!,$I806,#REF!,$R$2)/SUMIFS(#REF!,#REF!,$I806,#REF!,$R$2),"-")</f>
        <v>-</v>
      </c>
      <c r="L806" s="169" t="str">
        <f>IFERROR(SUMIFS(#REF!,#REF!,$I806,#REF!,$R$7)/SUMIFS(#REF!,#REF!,$I806,#REF!,$R$7),"-")</f>
        <v>-</v>
      </c>
      <c r="M806" s="170" t="str">
        <f>IFERROR(SUMIFS(#REF!,#REF!,$I806,#REF!,$R$3)/SUMIFS(#REF!,#REF!,$I806,#REF!,$R$3),"-")</f>
        <v>-</v>
      </c>
      <c r="N806" s="170" t="str">
        <f>IFERROR(SUMIFS(#REF!,#REF!,$I806,#REF!,"&lt;="&amp;$R$2,#REF!,"&gt;="&amp;$S$2)/SUMIFS(#REF!,#REF!,$I806,#REF!,"&lt;="&amp;$R$2,#REF!,"&gt;="&amp;$S$2),"-")</f>
        <v>-</v>
      </c>
      <c r="O806" s="142"/>
      <c r="P806" s="140"/>
    </row>
    <row r="807" spans="1:16">
      <c r="A807" s="138"/>
      <c r="B807" s="142"/>
      <c r="C807" s="172" t="s">
        <v>1158</v>
      </c>
      <c r="D807" s="166" t="s">
        <v>26</v>
      </c>
      <c r="E807" s="166" t="s">
        <v>1159</v>
      </c>
      <c r="F807" s="181" t="s">
        <v>1500</v>
      </c>
      <c r="G807" s="181" t="s">
        <v>1500</v>
      </c>
      <c r="H807" s="181" t="s">
        <v>1500</v>
      </c>
      <c r="I807" s="181" t="s">
        <v>1500</v>
      </c>
      <c r="J807" s="168">
        <v>0.9</v>
      </c>
      <c r="K807" s="169" t="str">
        <f>IFERROR(SUMIFS(#REF!,#REF!,$I807,#REF!,$R$2)/SUMIFS(#REF!,#REF!,$I807,#REF!,$R$2),"-")</f>
        <v>-</v>
      </c>
      <c r="L807" s="169" t="str">
        <f>IFERROR(SUMIFS(#REF!,#REF!,$I807,#REF!,$R$7)/SUMIFS(#REF!,#REF!,$I807,#REF!,$R$7),"-")</f>
        <v>-</v>
      </c>
      <c r="M807" s="170" t="str">
        <f>IFERROR(SUMIFS(#REF!,#REF!,$I807,#REF!,$R$3)/SUMIFS(#REF!,#REF!,$I807,#REF!,$R$3),"-")</f>
        <v>-</v>
      </c>
      <c r="N807" s="170" t="str">
        <f>IFERROR(SUMIFS(#REF!,#REF!,$I807,#REF!,"&lt;="&amp;$R$2,#REF!,"&gt;="&amp;$S$2)/SUMIFS(#REF!,#REF!,$I807,#REF!,"&lt;="&amp;$R$2,#REF!,"&gt;="&amp;$S$2),"-")</f>
        <v>-</v>
      </c>
      <c r="O807" s="142"/>
      <c r="P807" s="140"/>
    </row>
    <row r="808" spans="1:16">
      <c r="A808" s="138"/>
      <c r="B808" s="142"/>
      <c r="C808" s="172" t="s">
        <v>1158</v>
      </c>
      <c r="D808" s="166" t="s">
        <v>26</v>
      </c>
      <c r="E808" s="166" t="s">
        <v>1159</v>
      </c>
      <c r="F808" s="181" t="s">
        <v>1502</v>
      </c>
      <c r="G808" s="181" t="s">
        <v>1502</v>
      </c>
      <c r="H808" s="181" t="s">
        <v>1502</v>
      </c>
      <c r="I808" s="181" t="s">
        <v>1502</v>
      </c>
      <c r="J808" s="168">
        <v>0.9</v>
      </c>
      <c r="K808" s="169" t="str">
        <f>IFERROR(SUMIFS(#REF!,#REF!,$I808,#REF!,$R$2)/SUMIFS(#REF!,#REF!,$I808,#REF!,$R$2),"-")</f>
        <v>-</v>
      </c>
      <c r="L808" s="169" t="str">
        <f>IFERROR(SUMIFS(#REF!,#REF!,$I808,#REF!,$R$7)/SUMIFS(#REF!,#REF!,$I808,#REF!,$R$7),"-")</f>
        <v>-</v>
      </c>
      <c r="M808" s="170" t="str">
        <f>IFERROR(SUMIFS(#REF!,#REF!,$I808,#REF!,$R$3)/SUMIFS(#REF!,#REF!,$I808,#REF!,$R$3),"-")</f>
        <v>-</v>
      </c>
      <c r="N808" s="170" t="str">
        <f>IFERROR(SUMIFS(#REF!,#REF!,$I808,#REF!,"&lt;="&amp;$R$2,#REF!,"&gt;="&amp;$S$2)/SUMIFS(#REF!,#REF!,$I808,#REF!,"&lt;="&amp;$R$2,#REF!,"&gt;="&amp;$S$2),"-")</f>
        <v>-</v>
      </c>
      <c r="O808" s="142"/>
      <c r="P808" s="140"/>
    </row>
    <row r="809" spans="1:16">
      <c r="A809" s="138"/>
      <c r="B809" s="142"/>
      <c r="C809" s="172" t="s">
        <v>1158</v>
      </c>
      <c r="D809" s="166" t="s">
        <v>26</v>
      </c>
      <c r="E809" s="166" t="s">
        <v>1159</v>
      </c>
      <c r="F809" s="181" t="s">
        <v>1504</v>
      </c>
      <c r="G809" s="181" t="s">
        <v>1504</v>
      </c>
      <c r="H809" s="181" t="s">
        <v>1504</v>
      </c>
      <c r="I809" s="181" t="s">
        <v>1504</v>
      </c>
      <c r="J809" s="168">
        <v>0.9</v>
      </c>
      <c r="K809" s="169" t="str">
        <f>IFERROR(SUMIFS(#REF!,#REF!,$I809,#REF!,$R$2)/SUMIFS(#REF!,#REF!,$I809,#REF!,$R$2),"-")</f>
        <v>-</v>
      </c>
      <c r="L809" s="169" t="str">
        <f>IFERROR(SUMIFS(#REF!,#REF!,$I809,#REF!,$R$7)/SUMIFS(#REF!,#REF!,$I809,#REF!,$R$7),"-")</f>
        <v>-</v>
      </c>
      <c r="M809" s="170" t="str">
        <f>IFERROR(SUMIFS(#REF!,#REF!,$I809,#REF!,$R$3)/SUMIFS(#REF!,#REF!,$I809,#REF!,$R$3),"-")</f>
        <v>-</v>
      </c>
      <c r="N809" s="170" t="str">
        <f>IFERROR(SUMIFS(#REF!,#REF!,$I809,#REF!,"&lt;="&amp;$R$2,#REF!,"&gt;="&amp;$S$2)/SUMIFS(#REF!,#REF!,$I809,#REF!,"&lt;="&amp;$R$2,#REF!,"&gt;="&amp;$S$2),"-")</f>
        <v>-</v>
      </c>
      <c r="O809" s="142"/>
      <c r="P809" s="140"/>
    </row>
    <row r="810" spans="1:16">
      <c r="A810" s="138"/>
      <c r="B810" s="142"/>
      <c r="C810" s="172" t="s">
        <v>1158</v>
      </c>
      <c r="D810" s="166" t="s">
        <v>26</v>
      </c>
      <c r="E810" s="166" t="s">
        <v>1159</v>
      </c>
      <c r="F810" s="181" t="s">
        <v>1506</v>
      </c>
      <c r="G810" s="181" t="s">
        <v>1506</v>
      </c>
      <c r="H810" s="181" t="s">
        <v>1506</v>
      </c>
      <c r="I810" s="181" t="s">
        <v>1506</v>
      </c>
      <c r="J810" s="168">
        <v>0.9</v>
      </c>
      <c r="K810" s="169" t="str">
        <f>IFERROR(SUMIFS(#REF!,#REF!,$I810,#REF!,$R$2)/SUMIFS(#REF!,#REF!,$I810,#REF!,$R$2),"-")</f>
        <v>-</v>
      </c>
      <c r="L810" s="169" t="str">
        <f>IFERROR(SUMIFS(#REF!,#REF!,$I810,#REF!,$R$7)/SUMIFS(#REF!,#REF!,$I810,#REF!,$R$7),"-")</f>
        <v>-</v>
      </c>
      <c r="M810" s="170" t="str">
        <f>IFERROR(SUMIFS(#REF!,#REF!,$I810,#REF!,$R$3)/SUMIFS(#REF!,#REF!,$I810,#REF!,$R$3),"-")</f>
        <v>-</v>
      </c>
      <c r="N810" s="170" t="str">
        <f>IFERROR(SUMIFS(#REF!,#REF!,$I810,#REF!,"&lt;="&amp;$R$2,#REF!,"&gt;="&amp;$S$2)/SUMIFS(#REF!,#REF!,$I810,#REF!,"&lt;="&amp;$R$2,#REF!,"&gt;="&amp;$S$2),"-")</f>
        <v>-</v>
      </c>
      <c r="O810" s="142"/>
      <c r="P810" s="140"/>
    </row>
    <row r="811" spans="1:16">
      <c r="A811" s="138"/>
      <c r="B811" s="142"/>
      <c r="C811" s="172" t="s">
        <v>1158</v>
      </c>
      <c r="D811" s="166" t="s">
        <v>26</v>
      </c>
      <c r="E811" s="166" t="s">
        <v>1159</v>
      </c>
      <c r="F811" s="181" t="s">
        <v>1508</v>
      </c>
      <c r="G811" s="181" t="s">
        <v>1508</v>
      </c>
      <c r="H811" s="181" t="s">
        <v>1508</v>
      </c>
      <c r="I811" s="181" t="s">
        <v>1508</v>
      </c>
      <c r="J811" s="168">
        <v>0.9</v>
      </c>
      <c r="K811" s="169" t="str">
        <f>IFERROR(SUMIFS(#REF!,#REF!,$I811,#REF!,$R$2)/SUMIFS(#REF!,#REF!,$I811,#REF!,$R$2),"-")</f>
        <v>-</v>
      </c>
      <c r="L811" s="169" t="str">
        <f>IFERROR(SUMIFS(#REF!,#REF!,$I811,#REF!,$R$7)/SUMIFS(#REF!,#REF!,$I811,#REF!,$R$7),"-")</f>
        <v>-</v>
      </c>
      <c r="M811" s="170" t="str">
        <f>IFERROR(SUMIFS(#REF!,#REF!,$I811,#REF!,$R$3)/SUMIFS(#REF!,#REF!,$I811,#REF!,$R$3),"-")</f>
        <v>-</v>
      </c>
      <c r="N811" s="170" t="str">
        <f>IFERROR(SUMIFS(#REF!,#REF!,$I811,#REF!,"&lt;="&amp;$R$2,#REF!,"&gt;="&amp;$S$2)/SUMIFS(#REF!,#REF!,$I811,#REF!,"&lt;="&amp;$R$2,#REF!,"&gt;="&amp;$S$2),"-")</f>
        <v>-</v>
      </c>
      <c r="O811" s="142"/>
      <c r="P811" s="140"/>
    </row>
    <row r="812" spans="1:16">
      <c r="A812" s="138"/>
      <c r="B812" s="142"/>
      <c r="C812" s="172" t="s">
        <v>1158</v>
      </c>
      <c r="D812" s="166" t="s">
        <v>26</v>
      </c>
      <c r="E812" s="166" t="s">
        <v>1159</v>
      </c>
      <c r="F812" s="181" t="s">
        <v>1510</v>
      </c>
      <c r="G812" s="181" t="s">
        <v>1510</v>
      </c>
      <c r="H812" s="181" t="s">
        <v>1510</v>
      </c>
      <c r="I812" s="181" t="s">
        <v>1510</v>
      </c>
      <c r="J812" s="168">
        <v>0.9</v>
      </c>
      <c r="K812" s="169" t="str">
        <f>IFERROR(SUMIFS(#REF!,#REF!,$I812,#REF!,$R$2)/SUMIFS(#REF!,#REF!,$I812,#REF!,$R$2),"-")</f>
        <v>-</v>
      </c>
      <c r="L812" s="169" t="str">
        <f>IFERROR(SUMIFS(#REF!,#REF!,$I812,#REF!,$R$7)/SUMIFS(#REF!,#REF!,$I812,#REF!,$R$7),"-")</f>
        <v>-</v>
      </c>
      <c r="M812" s="170" t="str">
        <f>IFERROR(SUMIFS(#REF!,#REF!,$I812,#REF!,$R$3)/SUMIFS(#REF!,#REF!,$I812,#REF!,$R$3),"-")</f>
        <v>-</v>
      </c>
      <c r="N812" s="170" t="str">
        <f>IFERROR(SUMIFS(#REF!,#REF!,$I812,#REF!,"&lt;="&amp;$R$2,#REF!,"&gt;="&amp;$S$2)/SUMIFS(#REF!,#REF!,$I812,#REF!,"&lt;="&amp;$R$2,#REF!,"&gt;="&amp;$S$2),"-")</f>
        <v>-</v>
      </c>
      <c r="O812" s="142"/>
      <c r="P812" s="140"/>
    </row>
    <row r="813" spans="1:16">
      <c r="A813" s="138"/>
      <c r="B813" s="142"/>
      <c r="C813" s="172" t="s">
        <v>1158</v>
      </c>
      <c r="D813" s="166" t="s">
        <v>26</v>
      </c>
      <c r="E813" s="166" t="s">
        <v>1159</v>
      </c>
      <c r="F813" s="181" t="s">
        <v>1512</v>
      </c>
      <c r="G813" s="181" t="s">
        <v>1512</v>
      </c>
      <c r="H813" s="181" t="s">
        <v>1512</v>
      </c>
      <c r="I813" s="181" t="s">
        <v>1512</v>
      </c>
      <c r="J813" s="168">
        <v>0.9</v>
      </c>
      <c r="K813" s="169" t="str">
        <f>IFERROR(SUMIFS(#REF!,#REF!,$I813,#REF!,$R$2)/SUMIFS(#REF!,#REF!,$I813,#REF!,$R$2),"-")</f>
        <v>-</v>
      </c>
      <c r="L813" s="169" t="str">
        <f>IFERROR(SUMIFS(#REF!,#REF!,$I813,#REF!,$R$7)/SUMIFS(#REF!,#REF!,$I813,#REF!,$R$7),"-")</f>
        <v>-</v>
      </c>
      <c r="M813" s="170" t="str">
        <f>IFERROR(SUMIFS(#REF!,#REF!,$I813,#REF!,$R$3)/SUMIFS(#REF!,#REF!,$I813,#REF!,$R$3),"-")</f>
        <v>-</v>
      </c>
      <c r="N813" s="170" t="str">
        <f>IFERROR(SUMIFS(#REF!,#REF!,$I813,#REF!,"&lt;="&amp;$R$2,#REF!,"&gt;="&amp;$S$2)/SUMIFS(#REF!,#REF!,$I813,#REF!,"&lt;="&amp;$R$2,#REF!,"&gt;="&amp;$S$2),"-")</f>
        <v>-</v>
      </c>
      <c r="O813" s="142"/>
      <c r="P813" s="140"/>
    </row>
    <row r="814" spans="1:16">
      <c r="A814" s="138"/>
      <c r="B814" s="142"/>
      <c r="C814" s="172" t="s">
        <v>1158</v>
      </c>
      <c r="D814" s="166" t="s">
        <v>26</v>
      </c>
      <c r="E814" s="166" t="s">
        <v>1159</v>
      </c>
      <c r="F814" s="181" t="s">
        <v>1514</v>
      </c>
      <c r="G814" s="181" t="s">
        <v>1514</v>
      </c>
      <c r="H814" s="181" t="s">
        <v>1514</v>
      </c>
      <c r="I814" s="181" t="s">
        <v>1514</v>
      </c>
      <c r="J814" s="168">
        <v>0.9</v>
      </c>
      <c r="K814" s="169" t="str">
        <f>IFERROR(SUMIFS(#REF!,#REF!,$I814,#REF!,$R$2)/SUMIFS(#REF!,#REF!,$I814,#REF!,$R$2),"-")</f>
        <v>-</v>
      </c>
      <c r="L814" s="169" t="str">
        <f>IFERROR(SUMIFS(#REF!,#REF!,$I814,#REF!,$R$7)/SUMIFS(#REF!,#REF!,$I814,#REF!,$R$7),"-")</f>
        <v>-</v>
      </c>
      <c r="M814" s="170" t="str">
        <f>IFERROR(SUMIFS(#REF!,#REF!,$I814,#REF!,$R$3)/SUMIFS(#REF!,#REF!,$I814,#REF!,$R$3),"-")</f>
        <v>-</v>
      </c>
      <c r="N814" s="170" t="str">
        <f>IFERROR(SUMIFS(#REF!,#REF!,$I814,#REF!,"&lt;="&amp;$R$2,#REF!,"&gt;="&amp;$S$2)/SUMIFS(#REF!,#REF!,$I814,#REF!,"&lt;="&amp;$R$2,#REF!,"&gt;="&amp;$S$2),"-")</f>
        <v>-</v>
      </c>
      <c r="O814" s="142"/>
      <c r="P814" s="140"/>
    </row>
    <row r="815" spans="1:16">
      <c r="A815" s="138"/>
      <c r="B815" s="142"/>
      <c r="C815" s="172" t="s">
        <v>1158</v>
      </c>
      <c r="D815" s="166" t="s">
        <v>26</v>
      </c>
      <c r="E815" s="166" t="s">
        <v>1159</v>
      </c>
      <c r="F815" s="181" t="s">
        <v>1516</v>
      </c>
      <c r="G815" s="181" t="s">
        <v>1516</v>
      </c>
      <c r="H815" s="181" t="s">
        <v>1516</v>
      </c>
      <c r="I815" s="181" t="s">
        <v>1516</v>
      </c>
      <c r="J815" s="168">
        <v>0.9</v>
      </c>
      <c r="K815" s="169" t="str">
        <f>IFERROR(SUMIFS(#REF!,#REF!,$I815,#REF!,$R$2)/SUMIFS(#REF!,#REF!,$I815,#REF!,$R$2),"-")</f>
        <v>-</v>
      </c>
      <c r="L815" s="169" t="str">
        <f>IFERROR(SUMIFS(#REF!,#REF!,$I815,#REF!,$R$7)/SUMIFS(#REF!,#REF!,$I815,#REF!,$R$7),"-")</f>
        <v>-</v>
      </c>
      <c r="M815" s="170" t="str">
        <f>IFERROR(SUMIFS(#REF!,#REF!,$I815,#REF!,$R$3)/SUMIFS(#REF!,#REF!,$I815,#REF!,$R$3),"-")</f>
        <v>-</v>
      </c>
      <c r="N815" s="170" t="str">
        <f>IFERROR(SUMIFS(#REF!,#REF!,$I815,#REF!,"&lt;="&amp;$R$2,#REF!,"&gt;="&amp;$S$2)/SUMIFS(#REF!,#REF!,$I815,#REF!,"&lt;="&amp;$R$2,#REF!,"&gt;="&amp;$S$2),"-")</f>
        <v>-</v>
      </c>
      <c r="O815" s="142"/>
      <c r="P815" s="140"/>
    </row>
    <row r="816" spans="1:16">
      <c r="A816" s="138"/>
      <c r="B816" s="142"/>
      <c r="C816" s="172" t="s">
        <v>1158</v>
      </c>
      <c r="D816" s="166" t="s">
        <v>26</v>
      </c>
      <c r="E816" s="166" t="s">
        <v>1159</v>
      </c>
      <c r="F816" s="181" t="s">
        <v>1518</v>
      </c>
      <c r="G816" s="181" t="s">
        <v>1518</v>
      </c>
      <c r="H816" s="181" t="s">
        <v>1518</v>
      </c>
      <c r="I816" s="181" t="s">
        <v>1518</v>
      </c>
      <c r="J816" s="168">
        <v>0.9</v>
      </c>
      <c r="K816" s="169" t="str">
        <f>IFERROR(SUMIFS(#REF!,#REF!,$I816,#REF!,$R$2)/SUMIFS(#REF!,#REF!,$I816,#REF!,$R$2),"-")</f>
        <v>-</v>
      </c>
      <c r="L816" s="169" t="str">
        <f>IFERROR(SUMIFS(#REF!,#REF!,$I816,#REF!,$R$7)/SUMIFS(#REF!,#REF!,$I816,#REF!,$R$7),"-")</f>
        <v>-</v>
      </c>
      <c r="M816" s="170" t="str">
        <f>IFERROR(SUMIFS(#REF!,#REF!,$I816,#REF!,$R$3)/SUMIFS(#REF!,#REF!,$I816,#REF!,$R$3),"-")</f>
        <v>-</v>
      </c>
      <c r="N816" s="170" t="str">
        <f>IFERROR(SUMIFS(#REF!,#REF!,$I816,#REF!,"&lt;="&amp;$R$2,#REF!,"&gt;="&amp;$S$2)/SUMIFS(#REF!,#REF!,$I816,#REF!,"&lt;="&amp;$R$2,#REF!,"&gt;="&amp;$S$2),"-")</f>
        <v>-</v>
      </c>
      <c r="O816" s="142"/>
      <c r="P816" s="140"/>
    </row>
    <row r="817" spans="1:16">
      <c r="A817" s="138"/>
      <c r="B817" s="142"/>
      <c r="C817" s="172" t="s">
        <v>1158</v>
      </c>
      <c r="D817" s="166" t="s">
        <v>26</v>
      </c>
      <c r="E817" s="166" t="s">
        <v>1159</v>
      </c>
      <c r="F817" s="181" t="s">
        <v>1520</v>
      </c>
      <c r="G817" s="181" t="s">
        <v>1520</v>
      </c>
      <c r="H817" s="181" t="s">
        <v>1520</v>
      </c>
      <c r="I817" s="181" t="s">
        <v>1520</v>
      </c>
      <c r="J817" s="168">
        <v>0.9</v>
      </c>
      <c r="K817" s="169" t="str">
        <f>IFERROR(SUMIFS(#REF!,#REF!,$I817,#REF!,$R$2)/SUMIFS(#REF!,#REF!,$I817,#REF!,$R$2),"-")</f>
        <v>-</v>
      </c>
      <c r="L817" s="169" t="str">
        <f>IFERROR(SUMIFS(#REF!,#REF!,$I817,#REF!,$R$7)/SUMIFS(#REF!,#REF!,$I817,#REF!,$R$7),"-")</f>
        <v>-</v>
      </c>
      <c r="M817" s="170" t="str">
        <f>IFERROR(SUMIFS(#REF!,#REF!,$I817,#REF!,$R$3)/SUMIFS(#REF!,#REF!,$I817,#REF!,$R$3),"-")</f>
        <v>-</v>
      </c>
      <c r="N817" s="170" t="str">
        <f>IFERROR(SUMIFS(#REF!,#REF!,$I817,#REF!,"&lt;="&amp;$R$2,#REF!,"&gt;="&amp;$S$2)/SUMIFS(#REF!,#REF!,$I817,#REF!,"&lt;="&amp;$R$2,#REF!,"&gt;="&amp;$S$2),"-")</f>
        <v>-</v>
      </c>
      <c r="O817" s="142"/>
      <c r="P817" s="140"/>
    </row>
    <row r="818" spans="1:16">
      <c r="A818" s="138"/>
      <c r="B818" s="142"/>
      <c r="C818" s="172" t="s">
        <v>1158</v>
      </c>
      <c r="D818" s="166" t="s">
        <v>26</v>
      </c>
      <c r="E818" s="166" t="s">
        <v>1159</v>
      </c>
      <c r="F818" s="181" t="s">
        <v>1522</v>
      </c>
      <c r="G818" s="181" t="s">
        <v>1522</v>
      </c>
      <c r="H818" s="181" t="s">
        <v>1522</v>
      </c>
      <c r="I818" s="181" t="s">
        <v>1522</v>
      </c>
      <c r="J818" s="168">
        <v>0.9</v>
      </c>
      <c r="K818" s="169" t="str">
        <f>IFERROR(SUMIFS(#REF!,#REF!,$I818,#REF!,$R$2)/SUMIFS(#REF!,#REF!,$I818,#REF!,$R$2),"-")</f>
        <v>-</v>
      </c>
      <c r="L818" s="169" t="str">
        <f>IFERROR(SUMIFS(#REF!,#REF!,$I818,#REF!,$R$7)/SUMIFS(#REF!,#REF!,$I818,#REF!,$R$7),"-")</f>
        <v>-</v>
      </c>
      <c r="M818" s="170" t="str">
        <f>IFERROR(SUMIFS(#REF!,#REF!,$I818,#REF!,$R$3)/SUMIFS(#REF!,#REF!,$I818,#REF!,$R$3),"-")</f>
        <v>-</v>
      </c>
      <c r="N818" s="170" t="str">
        <f>IFERROR(SUMIFS(#REF!,#REF!,$I818,#REF!,"&lt;="&amp;$R$2,#REF!,"&gt;="&amp;$S$2)/SUMIFS(#REF!,#REF!,$I818,#REF!,"&lt;="&amp;$R$2,#REF!,"&gt;="&amp;$S$2),"-")</f>
        <v>-</v>
      </c>
      <c r="O818" s="142"/>
      <c r="P818" s="140"/>
    </row>
    <row r="819" spans="1:16">
      <c r="A819" s="138"/>
      <c r="B819" s="142"/>
      <c r="C819" s="172" t="s">
        <v>1158</v>
      </c>
      <c r="D819" s="166" t="s">
        <v>26</v>
      </c>
      <c r="E819" s="166" t="s">
        <v>1159</v>
      </c>
      <c r="F819" s="181" t="s">
        <v>1524</v>
      </c>
      <c r="G819" s="181" t="s">
        <v>1524</v>
      </c>
      <c r="H819" s="181" t="s">
        <v>1524</v>
      </c>
      <c r="I819" s="181" t="s">
        <v>1524</v>
      </c>
      <c r="J819" s="168">
        <v>0.9</v>
      </c>
      <c r="K819" s="169" t="str">
        <f>IFERROR(SUMIFS(#REF!,#REF!,$I819,#REF!,$R$2)/SUMIFS(#REF!,#REF!,$I819,#REF!,$R$2),"-")</f>
        <v>-</v>
      </c>
      <c r="L819" s="169" t="str">
        <f>IFERROR(SUMIFS(#REF!,#REF!,$I819,#REF!,$R$7)/SUMIFS(#REF!,#REF!,$I819,#REF!,$R$7),"-")</f>
        <v>-</v>
      </c>
      <c r="M819" s="170" t="str">
        <f>IFERROR(SUMIFS(#REF!,#REF!,$I819,#REF!,$R$3)/SUMIFS(#REF!,#REF!,$I819,#REF!,$R$3),"-")</f>
        <v>-</v>
      </c>
      <c r="N819" s="170" t="str">
        <f>IFERROR(SUMIFS(#REF!,#REF!,$I819,#REF!,"&lt;="&amp;$R$2,#REF!,"&gt;="&amp;$S$2)/SUMIFS(#REF!,#REF!,$I819,#REF!,"&lt;="&amp;$R$2,#REF!,"&gt;="&amp;$S$2),"-")</f>
        <v>-</v>
      </c>
      <c r="O819" s="142"/>
      <c r="P819" s="140"/>
    </row>
    <row r="820" spans="1:16">
      <c r="A820" s="138"/>
      <c r="B820" s="142"/>
      <c r="C820" s="172" t="s">
        <v>1158</v>
      </c>
      <c r="D820" s="166" t="s">
        <v>26</v>
      </c>
      <c r="E820" s="166" t="s">
        <v>1159</v>
      </c>
      <c r="F820" s="181" t="s">
        <v>1526</v>
      </c>
      <c r="G820" s="181" t="s">
        <v>1526</v>
      </c>
      <c r="H820" s="181" t="s">
        <v>1526</v>
      </c>
      <c r="I820" s="181" t="s">
        <v>1526</v>
      </c>
      <c r="J820" s="168">
        <v>0.9</v>
      </c>
      <c r="K820" s="169" t="str">
        <f>IFERROR(SUMIFS(#REF!,#REF!,$I820,#REF!,$R$2)/SUMIFS(#REF!,#REF!,$I820,#REF!,$R$2),"-")</f>
        <v>-</v>
      </c>
      <c r="L820" s="169" t="str">
        <f>IFERROR(SUMIFS(#REF!,#REF!,$I820,#REF!,$R$7)/SUMIFS(#REF!,#REF!,$I820,#REF!,$R$7),"-")</f>
        <v>-</v>
      </c>
      <c r="M820" s="170" t="str">
        <f>IFERROR(SUMIFS(#REF!,#REF!,$I820,#REF!,$R$3)/SUMIFS(#REF!,#REF!,$I820,#REF!,$R$3),"-")</f>
        <v>-</v>
      </c>
      <c r="N820" s="170" t="str">
        <f>IFERROR(SUMIFS(#REF!,#REF!,$I820,#REF!,"&lt;="&amp;$R$2,#REF!,"&gt;="&amp;$S$2)/SUMIFS(#REF!,#REF!,$I820,#REF!,"&lt;="&amp;$R$2,#REF!,"&gt;="&amp;$S$2),"-")</f>
        <v>-</v>
      </c>
      <c r="O820" s="142"/>
      <c r="P820" s="140"/>
    </row>
    <row r="821" spans="1:16">
      <c r="A821" s="138"/>
      <c r="B821" s="142"/>
      <c r="C821" s="172" t="s">
        <v>1158</v>
      </c>
      <c r="D821" s="166" t="s">
        <v>26</v>
      </c>
      <c r="E821" s="166" t="s">
        <v>1159</v>
      </c>
      <c r="F821" s="181" t="s">
        <v>1528</v>
      </c>
      <c r="G821" s="181" t="s">
        <v>1528</v>
      </c>
      <c r="H821" s="181" t="s">
        <v>1528</v>
      </c>
      <c r="I821" s="181" t="s">
        <v>1528</v>
      </c>
      <c r="J821" s="168">
        <v>0.9</v>
      </c>
      <c r="K821" s="169" t="str">
        <f>IFERROR(SUMIFS(#REF!,#REF!,$I821,#REF!,$R$2)/SUMIFS(#REF!,#REF!,$I821,#REF!,$R$2),"-")</f>
        <v>-</v>
      </c>
      <c r="L821" s="169" t="str">
        <f>IFERROR(SUMIFS(#REF!,#REF!,$I821,#REF!,$R$7)/SUMIFS(#REF!,#REF!,$I821,#REF!,$R$7),"-")</f>
        <v>-</v>
      </c>
      <c r="M821" s="170" t="str">
        <f>IFERROR(SUMIFS(#REF!,#REF!,$I821,#REF!,$R$3)/SUMIFS(#REF!,#REF!,$I821,#REF!,$R$3),"-")</f>
        <v>-</v>
      </c>
      <c r="N821" s="170" t="str">
        <f>IFERROR(SUMIFS(#REF!,#REF!,$I821,#REF!,"&lt;="&amp;$R$2,#REF!,"&gt;="&amp;$S$2)/SUMIFS(#REF!,#REF!,$I821,#REF!,"&lt;="&amp;$R$2,#REF!,"&gt;="&amp;$S$2),"-")</f>
        <v>-</v>
      </c>
      <c r="O821" s="142"/>
      <c r="P821" s="140"/>
    </row>
    <row r="822" spans="1:16">
      <c r="A822" s="138"/>
      <c r="B822" s="142"/>
      <c r="C822" s="172" t="s">
        <v>1158</v>
      </c>
      <c r="D822" s="166" t="s">
        <v>26</v>
      </c>
      <c r="E822" s="166" t="s">
        <v>1159</v>
      </c>
      <c r="F822" s="181" t="s">
        <v>1530</v>
      </c>
      <c r="G822" s="181" t="s">
        <v>1530</v>
      </c>
      <c r="H822" s="181" t="s">
        <v>1530</v>
      </c>
      <c r="I822" s="181" t="s">
        <v>1530</v>
      </c>
      <c r="J822" s="168">
        <v>0.9</v>
      </c>
      <c r="K822" s="169" t="str">
        <f>IFERROR(SUMIFS(#REF!,#REF!,$I822,#REF!,$R$2)/SUMIFS(#REF!,#REF!,$I822,#REF!,$R$2),"-")</f>
        <v>-</v>
      </c>
      <c r="L822" s="169" t="str">
        <f>IFERROR(SUMIFS(#REF!,#REF!,$I822,#REF!,$R$7)/SUMIFS(#REF!,#REF!,$I822,#REF!,$R$7),"-")</f>
        <v>-</v>
      </c>
      <c r="M822" s="170" t="str">
        <f>IFERROR(SUMIFS(#REF!,#REF!,$I822,#REF!,$R$3)/SUMIFS(#REF!,#REF!,$I822,#REF!,$R$3),"-")</f>
        <v>-</v>
      </c>
      <c r="N822" s="170" t="str">
        <f>IFERROR(SUMIFS(#REF!,#REF!,$I822,#REF!,"&lt;="&amp;$R$2,#REF!,"&gt;="&amp;$S$2)/SUMIFS(#REF!,#REF!,$I822,#REF!,"&lt;="&amp;$R$2,#REF!,"&gt;="&amp;$S$2),"-")</f>
        <v>-</v>
      </c>
      <c r="O822" s="142"/>
      <c r="P822" s="140"/>
    </row>
    <row r="823" spans="1:16">
      <c r="A823" s="138"/>
      <c r="B823" s="142"/>
      <c r="C823" s="172" t="s">
        <v>1158</v>
      </c>
      <c r="D823" s="166" t="s">
        <v>26</v>
      </c>
      <c r="E823" s="166" t="s">
        <v>1159</v>
      </c>
      <c r="F823" s="181" t="s">
        <v>1532</v>
      </c>
      <c r="G823" s="181" t="s">
        <v>1532</v>
      </c>
      <c r="H823" s="181" t="s">
        <v>1532</v>
      </c>
      <c r="I823" s="181" t="s">
        <v>1532</v>
      </c>
      <c r="J823" s="168">
        <v>0.9</v>
      </c>
      <c r="K823" s="169" t="str">
        <f>IFERROR(SUMIFS(#REF!,#REF!,$I823,#REF!,$R$2)/SUMIFS(#REF!,#REF!,$I823,#REF!,$R$2),"-")</f>
        <v>-</v>
      </c>
      <c r="L823" s="169" t="str">
        <f>IFERROR(SUMIFS(#REF!,#REF!,$I823,#REF!,$R$7)/SUMIFS(#REF!,#REF!,$I823,#REF!,$R$7),"-")</f>
        <v>-</v>
      </c>
      <c r="M823" s="170" t="str">
        <f>IFERROR(SUMIFS(#REF!,#REF!,$I823,#REF!,$R$3)/SUMIFS(#REF!,#REF!,$I823,#REF!,$R$3),"-")</f>
        <v>-</v>
      </c>
      <c r="N823" s="170" t="str">
        <f>IFERROR(SUMIFS(#REF!,#REF!,$I823,#REF!,"&lt;="&amp;$R$2,#REF!,"&gt;="&amp;$S$2)/SUMIFS(#REF!,#REF!,$I823,#REF!,"&lt;="&amp;$R$2,#REF!,"&gt;="&amp;$S$2),"-")</f>
        <v>-</v>
      </c>
      <c r="O823" s="142"/>
      <c r="P823" s="140"/>
    </row>
    <row r="824" spans="1:16">
      <c r="A824" s="138"/>
      <c r="B824" s="142"/>
      <c r="C824" s="172" t="s">
        <v>1158</v>
      </c>
      <c r="D824" s="166" t="s">
        <v>26</v>
      </c>
      <c r="E824" s="166" t="s">
        <v>1159</v>
      </c>
      <c r="F824" s="181" t="s">
        <v>1534</v>
      </c>
      <c r="G824" s="181" t="s">
        <v>1534</v>
      </c>
      <c r="H824" s="181" t="s">
        <v>1534</v>
      </c>
      <c r="I824" s="181" t="s">
        <v>1534</v>
      </c>
      <c r="J824" s="168">
        <v>0.9</v>
      </c>
      <c r="K824" s="169" t="str">
        <f>IFERROR(SUMIFS(#REF!,#REF!,$I824,#REF!,$R$2)/SUMIFS(#REF!,#REF!,$I824,#REF!,$R$2),"-")</f>
        <v>-</v>
      </c>
      <c r="L824" s="169" t="str">
        <f>IFERROR(SUMIFS(#REF!,#REF!,$I824,#REF!,$R$7)/SUMIFS(#REF!,#REF!,$I824,#REF!,$R$7),"-")</f>
        <v>-</v>
      </c>
      <c r="M824" s="170" t="str">
        <f>IFERROR(SUMIFS(#REF!,#REF!,$I824,#REF!,$R$3)/SUMIFS(#REF!,#REF!,$I824,#REF!,$R$3),"-")</f>
        <v>-</v>
      </c>
      <c r="N824" s="170" t="str">
        <f>IFERROR(SUMIFS(#REF!,#REF!,$I824,#REF!,"&lt;="&amp;$R$2,#REF!,"&gt;="&amp;$S$2)/SUMIFS(#REF!,#REF!,$I824,#REF!,"&lt;="&amp;$R$2,#REF!,"&gt;="&amp;$S$2),"-")</f>
        <v>-</v>
      </c>
      <c r="O824" s="142"/>
      <c r="P824" s="140"/>
    </row>
    <row r="825" spans="1:16">
      <c r="A825" s="138"/>
      <c r="B825" s="142"/>
      <c r="C825" s="172" t="s">
        <v>1158</v>
      </c>
      <c r="D825" s="166" t="s">
        <v>26</v>
      </c>
      <c r="E825" s="166" t="s">
        <v>1159</v>
      </c>
      <c r="F825" s="181" t="s">
        <v>1536</v>
      </c>
      <c r="G825" s="181" t="s">
        <v>1536</v>
      </c>
      <c r="H825" s="181" t="s">
        <v>1536</v>
      </c>
      <c r="I825" s="181" t="s">
        <v>1536</v>
      </c>
      <c r="J825" s="168">
        <v>0.9</v>
      </c>
      <c r="K825" s="169" t="str">
        <f>IFERROR(SUMIFS(#REF!,#REF!,$I825,#REF!,$R$2)/SUMIFS(#REF!,#REF!,$I825,#REF!,$R$2),"-")</f>
        <v>-</v>
      </c>
      <c r="L825" s="169" t="str">
        <f>IFERROR(SUMIFS(#REF!,#REF!,$I825,#REF!,$R$7)/SUMIFS(#REF!,#REF!,$I825,#REF!,$R$7),"-")</f>
        <v>-</v>
      </c>
      <c r="M825" s="170" t="str">
        <f>IFERROR(SUMIFS(#REF!,#REF!,$I825,#REF!,$R$3)/SUMIFS(#REF!,#REF!,$I825,#REF!,$R$3),"-")</f>
        <v>-</v>
      </c>
      <c r="N825" s="170" t="str">
        <f>IFERROR(SUMIFS(#REF!,#REF!,$I825,#REF!,"&lt;="&amp;$R$2,#REF!,"&gt;="&amp;$S$2)/SUMIFS(#REF!,#REF!,$I825,#REF!,"&lt;="&amp;$R$2,#REF!,"&gt;="&amp;$S$2),"-")</f>
        <v>-</v>
      </c>
      <c r="O825" s="142"/>
      <c r="P825" s="140"/>
    </row>
    <row r="826" spans="1:16">
      <c r="A826" s="138"/>
      <c r="B826" s="142"/>
      <c r="C826" s="172" t="s">
        <v>1158</v>
      </c>
      <c r="D826" s="166" t="s">
        <v>26</v>
      </c>
      <c r="E826" s="166" t="s">
        <v>1159</v>
      </c>
      <c r="F826" s="181" t="s">
        <v>1538</v>
      </c>
      <c r="G826" s="181" t="s">
        <v>1538</v>
      </c>
      <c r="H826" s="181" t="s">
        <v>1538</v>
      </c>
      <c r="I826" s="181" t="s">
        <v>1538</v>
      </c>
      <c r="J826" s="168">
        <v>0.9</v>
      </c>
      <c r="K826" s="169" t="str">
        <f>IFERROR(SUMIFS(#REF!,#REF!,$I826,#REF!,$R$2)/SUMIFS(#REF!,#REF!,$I826,#REF!,$R$2),"-")</f>
        <v>-</v>
      </c>
      <c r="L826" s="169" t="str">
        <f>IFERROR(SUMIFS(#REF!,#REF!,$I826,#REF!,$R$7)/SUMIFS(#REF!,#REF!,$I826,#REF!,$R$7),"-")</f>
        <v>-</v>
      </c>
      <c r="M826" s="170" t="str">
        <f>IFERROR(SUMIFS(#REF!,#REF!,$I826,#REF!,$R$3)/SUMIFS(#REF!,#REF!,$I826,#REF!,$R$3),"-")</f>
        <v>-</v>
      </c>
      <c r="N826" s="170" t="str">
        <f>IFERROR(SUMIFS(#REF!,#REF!,$I826,#REF!,"&lt;="&amp;$R$2,#REF!,"&gt;="&amp;$S$2)/SUMIFS(#REF!,#REF!,$I826,#REF!,"&lt;="&amp;$R$2,#REF!,"&gt;="&amp;$S$2),"-")</f>
        <v>-</v>
      </c>
      <c r="O826" s="142"/>
      <c r="P826" s="140"/>
    </row>
    <row r="827" spans="1:16">
      <c r="A827" s="138"/>
      <c r="B827" s="142"/>
      <c r="C827" s="172" t="s">
        <v>1158</v>
      </c>
      <c r="D827" s="166" t="s">
        <v>26</v>
      </c>
      <c r="E827" s="166" t="s">
        <v>1159</v>
      </c>
      <c r="F827" s="181" t="s">
        <v>1540</v>
      </c>
      <c r="G827" s="181" t="s">
        <v>1540</v>
      </c>
      <c r="H827" s="181" t="s">
        <v>1540</v>
      </c>
      <c r="I827" s="181" t="s">
        <v>1540</v>
      </c>
      <c r="J827" s="168">
        <v>0.9</v>
      </c>
      <c r="K827" s="169" t="str">
        <f>IFERROR(SUMIFS(#REF!,#REF!,$I827,#REF!,$R$2)/SUMIFS(#REF!,#REF!,$I827,#REF!,$R$2),"-")</f>
        <v>-</v>
      </c>
      <c r="L827" s="169" t="str">
        <f>IFERROR(SUMIFS(#REF!,#REF!,$I827,#REF!,$R$7)/SUMIFS(#REF!,#REF!,$I827,#REF!,$R$7),"-")</f>
        <v>-</v>
      </c>
      <c r="M827" s="170" t="str">
        <f>IFERROR(SUMIFS(#REF!,#REF!,$I827,#REF!,$R$3)/SUMIFS(#REF!,#REF!,$I827,#REF!,$R$3),"-")</f>
        <v>-</v>
      </c>
      <c r="N827" s="170" t="str">
        <f>IFERROR(SUMIFS(#REF!,#REF!,$I827,#REF!,"&lt;="&amp;$R$2,#REF!,"&gt;="&amp;$S$2)/SUMIFS(#REF!,#REF!,$I827,#REF!,"&lt;="&amp;$R$2,#REF!,"&gt;="&amp;$S$2),"-")</f>
        <v>-</v>
      </c>
      <c r="O827" s="142"/>
      <c r="P827" s="140"/>
    </row>
    <row r="828" spans="1:16">
      <c r="A828" s="138"/>
      <c r="B828" s="142"/>
      <c r="C828" s="172" t="s">
        <v>1158</v>
      </c>
      <c r="D828" s="166" t="s">
        <v>26</v>
      </c>
      <c r="E828" s="166" t="s">
        <v>1159</v>
      </c>
      <c r="F828" s="181" t="s">
        <v>1542</v>
      </c>
      <c r="G828" s="181" t="s">
        <v>1542</v>
      </c>
      <c r="H828" s="181" t="s">
        <v>1542</v>
      </c>
      <c r="I828" s="181" t="s">
        <v>1542</v>
      </c>
      <c r="J828" s="168">
        <v>0.9</v>
      </c>
      <c r="K828" s="169" t="str">
        <f>IFERROR(SUMIFS(#REF!,#REF!,$I828,#REF!,$R$2)/SUMIFS(#REF!,#REF!,$I828,#REF!,$R$2),"-")</f>
        <v>-</v>
      </c>
      <c r="L828" s="169" t="str">
        <f>IFERROR(SUMIFS(#REF!,#REF!,$I828,#REF!,$R$7)/SUMIFS(#REF!,#REF!,$I828,#REF!,$R$7),"-")</f>
        <v>-</v>
      </c>
      <c r="M828" s="170" t="str">
        <f>IFERROR(SUMIFS(#REF!,#REF!,$I828,#REF!,$R$3)/SUMIFS(#REF!,#REF!,$I828,#REF!,$R$3),"-")</f>
        <v>-</v>
      </c>
      <c r="N828" s="170" t="str">
        <f>IFERROR(SUMIFS(#REF!,#REF!,$I828,#REF!,"&lt;="&amp;$R$2,#REF!,"&gt;="&amp;$S$2)/SUMIFS(#REF!,#REF!,$I828,#REF!,"&lt;="&amp;$R$2,#REF!,"&gt;="&amp;$S$2),"-")</f>
        <v>-</v>
      </c>
      <c r="O828" s="142"/>
      <c r="P828" s="140"/>
    </row>
    <row r="829" spans="1:16">
      <c r="A829" s="138"/>
      <c r="B829" s="142"/>
      <c r="C829" s="172" t="s">
        <v>1158</v>
      </c>
      <c r="D829" s="166" t="s">
        <v>26</v>
      </c>
      <c r="E829" s="166" t="s">
        <v>1159</v>
      </c>
      <c r="F829" s="181" t="s">
        <v>1544</v>
      </c>
      <c r="G829" s="181" t="s">
        <v>1544</v>
      </c>
      <c r="H829" s="181" t="s">
        <v>1544</v>
      </c>
      <c r="I829" s="181" t="s">
        <v>1544</v>
      </c>
      <c r="J829" s="168">
        <v>0.9</v>
      </c>
      <c r="K829" s="169" t="str">
        <f>IFERROR(SUMIFS(#REF!,#REF!,$I829,#REF!,$R$2)/SUMIFS(#REF!,#REF!,$I829,#REF!,$R$2),"-")</f>
        <v>-</v>
      </c>
      <c r="L829" s="169" t="str">
        <f>IFERROR(SUMIFS(#REF!,#REF!,$I829,#REF!,$R$7)/SUMIFS(#REF!,#REF!,$I829,#REF!,$R$7),"-")</f>
        <v>-</v>
      </c>
      <c r="M829" s="170" t="str">
        <f>IFERROR(SUMIFS(#REF!,#REF!,$I829,#REF!,$R$3)/SUMIFS(#REF!,#REF!,$I829,#REF!,$R$3),"-")</f>
        <v>-</v>
      </c>
      <c r="N829" s="170" t="str">
        <f>IFERROR(SUMIFS(#REF!,#REF!,$I829,#REF!,"&lt;="&amp;$R$2,#REF!,"&gt;="&amp;$S$2)/SUMIFS(#REF!,#REF!,$I829,#REF!,"&lt;="&amp;$R$2,#REF!,"&gt;="&amp;$S$2),"-")</f>
        <v>-</v>
      </c>
      <c r="O829" s="142"/>
      <c r="P829" s="140"/>
    </row>
    <row r="830" spans="1:16">
      <c r="A830" s="138"/>
      <c r="B830" s="142"/>
      <c r="C830" s="172" t="s">
        <v>1158</v>
      </c>
      <c r="D830" s="166" t="s">
        <v>26</v>
      </c>
      <c r="E830" s="166" t="s">
        <v>1159</v>
      </c>
      <c r="F830" s="181" t="s">
        <v>1546</v>
      </c>
      <c r="G830" s="181" t="s">
        <v>1546</v>
      </c>
      <c r="H830" s="181" t="s">
        <v>1546</v>
      </c>
      <c r="I830" s="181" t="s">
        <v>1546</v>
      </c>
      <c r="J830" s="168">
        <v>0.9</v>
      </c>
      <c r="K830" s="169" t="str">
        <f>IFERROR(SUMIFS(#REF!,#REF!,$I830,#REF!,$R$2)/SUMIFS(#REF!,#REF!,$I830,#REF!,$R$2),"-")</f>
        <v>-</v>
      </c>
      <c r="L830" s="169" t="str">
        <f>IFERROR(SUMIFS(#REF!,#REF!,$I830,#REF!,$R$7)/SUMIFS(#REF!,#REF!,$I830,#REF!,$R$7),"-")</f>
        <v>-</v>
      </c>
      <c r="M830" s="170" t="str">
        <f>IFERROR(SUMIFS(#REF!,#REF!,$I830,#REF!,$R$3)/SUMIFS(#REF!,#REF!,$I830,#REF!,$R$3),"-")</f>
        <v>-</v>
      </c>
      <c r="N830" s="170" t="str">
        <f>IFERROR(SUMIFS(#REF!,#REF!,$I830,#REF!,"&lt;="&amp;$R$2,#REF!,"&gt;="&amp;$S$2)/SUMIFS(#REF!,#REF!,$I830,#REF!,"&lt;="&amp;$R$2,#REF!,"&gt;="&amp;$S$2),"-")</f>
        <v>-</v>
      </c>
      <c r="O830" s="142"/>
      <c r="P830" s="140"/>
    </row>
    <row r="831" spans="1:16">
      <c r="A831" s="138"/>
      <c r="B831" s="142"/>
      <c r="C831" s="172" t="s">
        <v>1158</v>
      </c>
      <c r="D831" s="166" t="s">
        <v>26</v>
      </c>
      <c r="E831" s="166" t="s">
        <v>1159</v>
      </c>
      <c r="F831" s="181" t="s">
        <v>1548</v>
      </c>
      <c r="G831" s="181" t="s">
        <v>1548</v>
      </c>
      <c r="H831" s="181" t="s">
        <v>1548</v>
      </c>
      <c r="I831" s="181" t="s">
        <v>1548</v>
      </c>
      <c r="J831" s="168">
        <v>0.9</v>
      </c>
      <c r="K831" s="169" t="str">
        <f>IFERROR(SUMIFS(#REF!,#REF!,$I831,#REF!,$R$2)/SUMIFS(#REF!,#REF!,$I831,#REF!,$R$2),"-")</f>
        <v>-</v>
      </c>
      <c r="L831" s="169" t="str">
        <f>IFERROR(SUMIFS(#REF!,#REF!,$I831,#REF!,$R$7)/SUMIFS(#REF!,#REF!,$I831,#REF!,$R$7),"-")</f>
        <v>-</v>
      </c>
      <c r="M831" s="170" t="str">
        <f>IFERROR(SUMIFS(#REF!,#REF!,$I831,#REF!,$R$3)/SUMIFS(#REF!,#REF!,$I831,#REF!,$R$3),"-")</f>
        <v>-</v>
      </c>
      <c r="N831" s="170" t="str">
        <f>IFERROR(SUMIFS(#REF!,#REF!,$I831,#REF!,"&lt;="&amp;$R$2,#REF!,"&gt;="&amp;$S$2)/SUMIFS(#REF!,#REF!,$I831,#REF!,"&lt;="&amp;$R$2,#REF!,"&gt;="&amp;$S$2),"-")</f>
        <v>-</v>
      </c>
      <c r="O831" s="142"/>
      <c r="P831" s="140"/>
    </row>
    <row r="832" spans="1:16">
      <c r="A832" s="138"/>
      <c r="B832" s="142"/>
      <c r="C832" s="172" t="s">
        <v>1158</v>
      </c>
      <c r="D832" s="166" t="s">
        <v>26</v>
      </c>
      <c r="E832" s="166" t="s">
        <v>1159</v>
      </c>
      <c r="F832" s="181" t="s">
        <v>1550</v>
      </c>
      <c r="G832" s="181" t="s">
        <v>1550</v>
      </c>
      <c r="H832" s="181" t="s">
        <v>1550</v>
      </c>
      <c r="I832" s="181" t="s">
        <v>1550</v>
      </c>
      <c r="J832" s="168">
        <v>0.9</v>
      </c>
      <c r="K832" s="169" t="str">
        <f>IFERROR(SUMIFS(#REF!,#REF!,$I832,#REF!,$R$2)/SUMIFS(#REF!,#REF!,$I832,#REF!,$R$2),"-")</f>
        <v>-</v>
      </c>
      <c r="L832" s="169" t="str">
        <f>IFERROR(SUMIFS(#REF!,#REF!,$I832,#REF!,$R$7)/SUMIFS(#REF!,#REF!,$I832,#REF!,$R$7),"-")</f>
        <v>-</v>
      </c>
      <c r="M832" s="170" t="str">
        <f>IFERROR(SUMIFS(#REF!,#REF!,$I832,#REF!,$R$3)/SUMIFS(#REF!,#REF!,$I832,#REF!,$R$3),"-")</f>
        <v>-</v>
      </c>
      <c r="N832" s="170" t="str">
        <f>IFERROR(SUMIFS(#REF!,#REF!,$I832,#REF!,"&lt;="&amp;$R$2,#REF!,"&gt;="&amp;$S$2)/SUMIFS(#REF!,#REF!,$I832,#REF!,"&lt;="&amp;$R$2,#REF!,"&gt;="&amp;$S$2),"-")</f>
        <v>-</v>
      </c>
      <c r="O832" s="142"/>
      <c r="P832" s="140"/>
    </row>
    <row r="833" spans="1:16">
      <c r="A833" s="138"/>
      <c r="B833" s="142"/>
      <c r="C833" s="172" t="s">
        <v>1158</v>
      </c>
      <c r="D833" s="166" t="s">
        <v>26</v>
      </c>
      <c r="E833" s="166" t="s">
        <v>1159</v>
      </c>
      <c r="F833" s="181" t="s">
        <v>1552</v>
      </c>
      <c r="G833" s="181" t="s">
        <v>1552</v>
      </c>
      <c r="H833" s="181" t="s">
        <v>1552</v>
      </c>
      <c r="I833" s="181" t="s">
        <v>1552</v>
      </c>
      <c r="J833" s="168">
        <v>0.9</v>
      </c>
      <c r="K833" s="169" t="str">
        <f>IFERROR(SUMIFS(#REF!,#REF!,$I833,#REF!,$R$2)/SUMIFS(#REF!,#REF!,$I833,#REF!,$R$2),"-")</f>
        <v>-</v>
      </c>
      <c r="L833" s="169" t="str">
        <f>IFERROR(SUMIFS(#REF!,#REF!,$I833,#REF!,$R$7)/SUMIFS(#REF!,#REF!,$I833,#REF!,$R$7),"-")</f>
        <v>-</v>
      </c>
      <c r="M833" s="170" t="str">
        <f>IFERROR(SUMIFS(#REF!,#REF!,$I833,#REF!,$R$3)/SUMIFS(#REF!,#REF!,$I833,#REF!,$R$3),"-")</f>
        <v>-</v>
      </c>
      <c r="N833" s="170" t="str">
        <f>IFERROR(SUMIFS(#REF!,#REF!,$I833,#REF!,"&lt;="&amp;$R$2,#REF!,"&gt;="&amp;$S$2)/SUMIFS(#REF!,#REF!,$I833,#REF!,"&lt;="&amp;$R$2,#REF!,"&gt;="&amp;$S$2),"-")</f>
        <v>-</v>
      </c>
      <c r="O833" s="142"/>
      <c r="P833" s="140"/>
    </row>
    <row r="834" spans="1:16">
      <c r="A834" s="138"/>
      <c r="B834" s="142"/>
      <c r="C834" s="172" t="s">
        <v>1158</v>
      </c>
      <c r="D834" s="166" t="s">
        <v>26</v>
      </c>
      <c r="E834" s="166" t="s">
        <v>1159</v>
      </c>
      <c r="F834" s="181" t="s">
        <v>1554</v>
      </c>
      <c r="G834" s="181" t="s">
        <v>1554</v>
      </c>
      <c r="H834" s="181" t="s">
        <v>1554</v>
      </c>
      <c r="I834" s="181" t="s">
        <v>1554</v>
      </c>
      <c r="J834" s="168">
        <v>0.9</v>
      </c>
      <c r="K834" s="169" t="str">
        <f>IFERROR(SUMIFS(#REF!,#REF!,$I834,#REF!,$R$2)/SUMIFS(#REF!,#REF!,$I834,#REF!,$R$2),"-")</f>
        <v>-</v>
      </c>
      <c r="L834" s="169" t="str">
        <f>IFERROR(SUMIFS(#REF!,#REF!,$I834,#REF!,$R$7)/SUMIFS(#REF!,#REF!,$I834,#REF!,$R$7),"-")</f>
        <v>-</v>
      </c>
      <c r="M834" s="170" t="str">
        <f>IFERROR(SUMIFS(#REF!,#REF!,$I834,#REF!,$R$3)/SUMIFS(#REF!,#REF!,$I834,#REF!,$R$3),"-")</f>
        <v>-</v>
      </c>
      <c r="N834" s="170" t="str">
        <f>IFERROR(SUMIFS(#REF!,#REF!,$I834,#REF!,"&lt;="&amp;$R$2,#REF!,"&gt;="&amp;$S$2)/SUMIFS(#REF!,#REF!,$I834,#REF!,"&lt;="&amp;$R$2,#REF!,"&gt;="&amp;$S$2),"-")</f>
        <v>-</v>
      </c>
      <c r="O834" s="142"/>
      <c r="P834" s="140"/>
    </row>
    <row r="835" spans="1:16">
      <c r="A835" s="138"/>
      <c r="B835" s="142"/>
      <c r="C835" s="172" t="s">
        <v>1158</v>
      </c>
      <c r="D835" s="166" t="s">
        <v>26</v>
      </c>
      <c r="E835" s="166" t="s">
        <v>1159</v>
      </c>
      <c r="F835" s="181" t="s">
        <v>1556</v>
      </c>
      <c r="G835" s="181" t="s">
        <v>1556</v>
      </c>
      <c r="H835" s="181" t="s">
        <v>1556</v>
      </c>
      <c r="I835" s="181" t="s">
        <v>1556</v>
      </c>
      <c r="J835" s="168">
        <v>0.9</v>
      </c>
      <c r="K835" s="169" t="str">
        <f>IFERROR(SUMIFS(#REF!,#REF!,$I835,#REF!,$R$2)/SUMIFS(#REF!,#REF!,$I835,#REF!,$R$2),"-")</f>
        <v>-</v>
      </c>
      <c r="L835" s="169" t="str">
        <f>IFERROR(SUMIFS(#REF!,#REF!,$I835,#REF!,$R$7)/SUMIFS(#REF!,#REF!,$I835,#REF!,$R$7),"-")</f>
        <v>-</v>
      </c>
      <c r="M835" s="170" t="str">
        <f>IFERROR(SUMIFS(#REF!,#REF!,$I835,#REF!,$R$3)/SUMIFS(#REF!,#REF!,$I835,#REF!,$R$3),"-")</f>
        <v>-</v>
      </c>
      <c r="N835" s="170" t="str">
        <f>IFERROR(SUMIFS(#REF!,#REF!,$I835,#REF!,"&lt;="&amp;$R$2,#REF!,"&gt;="&amp;$S$2)/SUMIFS(#REF!,#REF!,$I835,#REF!,"&lt;="&amp;$R$2,#REF!,"&gt;="&amp;$S$2),"-")</f>
        <v>-</v>
      </c>
      <c r="O835" s="142"/>
      <c r="P835" s="140"/>
    </row>
    <row r="836" spans="1:16">
      <c r="A836" s="138"/>
      <c r="B836" s="142"/>
      <c r="C836" s="172" t="s">
        <v>1158</v>
      </c>
      <c r="D836" s="166" t="s">
        <v>26</v>
      </c>
      <c r="E836" s="166" t="s">
        <v>1159</v>
      </c>
      <c r="F836" s="181" t="s">
        <v>1558</v>
      </c>
      <c r="G836" s="181" t="s">
        <v>1558</v>
      </c>
      <c r="H836" s="181" t="s">
        <v>1558</v>
      </c>
      <c r="I836" s="181" t="s">
        <v>1558</v>
      </c>
      <c r="J836" s="168">
        <v>0.9</v>
      </c>
      <c r="K836" s="169" t="str">
        <f>IFERROR(SUMIFS(#REF!,#REF!,$I836,#REF!,$R$2)/SUMIFS(#REF!,#REF!,$I836,#REF!,$R$2),"-")</f>
        <v>-</v>
      </c>
      <c r="L836" s="169" t="str">
        <f>IFERROR(SUMIFS(#REF!,#REF!,$I836,#REF!,$R$7)/SUMIFS(#REF!,#REF!,$I836,#REF!,$R$7),"-")</f>
        <v>-</v>
      </c>
      <c r="M836" s="170" t="str">
        <f>IFERROR(SUMIFS(#REF!,#REF!,$I836,#REF!,$R$3)/SUMIFS(#REF!,#REF!,$I836,#REF!,$R$3),"-")</f>
        <v>-</v>
      </c>
      <c r="N836" s="170" t="str">
        <f>IFERROR(SUMIFS(#REF!,#REF!,$I836,#REF!,"&lt;="&amp;$R$2,#REF!,"&gt;="&amp;$S$2)/SUMIFS(#REF!,#REF!,$I836,#REF!,"&lt;="&amp;$R$2,#REF!,"&gt;="&amp;$S$2),"-")</f>
        <v>-</v>
      </c>
      <c r="O836" s="142"/>
      <c r="P836" s="140"/>
    </row>
    <row r="837" spans="1:16">
      <c r="A837" s="138"/>
      <c r="B837" s="142"/>
      <c r="C837" s="172" t="s">
        <v>1158</v>
      </c>
      <c r="D837" s="166" t="s">
        <v>26</v>
      </c>
      <c r="E837" s="166" t="s">
        <v>1159</v>
      </c>
      <c r="F837" s="181" t="s">
        <v>1560</v>
      </c>
      <c r="G837" s="181" t="s">
        <v>1560</v>
      </c>
      <c r="H837" s="181" t="s">
        <v>1560</v>
      </c>
      <c r="I837" s="181" t="s">
        <v>1560</v>
      </c>
      <c r="J837" s="168">
        <v>0.9</v>
      </c>
      <c r="K837" s="169" t="str">
        <f>IFERROR(SUMIFS(#REF!,#REF!,$I837,#REF!,$R$2)/SUMIFS(#REF!,#REF!,$I837,#REF!,$R$2),"-")</f>
        <v>-</v>
      </c>
      <c r="L837" s="169" t="str">
        <f>IFERROR(SUMIFS(#REF!,#REF!,$I837,#REF!,$R$7)/SUMIFS(#REF!,#REF!,$I837,#REF!,$R$7),"-")</f>
        <v>-</v>
      </c>
      <c r="M837" s="170" t="str">
        <f>IFERROR(SUMIFS(#REF!,#REF!,$I837,#REF!,$R$3)/SUMIFS(#REF!,#REF!,$I837,#REF!,$R$3),"-")</f>
        <v>-</v>
      </c>
      <c r="N837" s="170" t="str">
        <f>IFERROR(SUMIFS(#REF!,#REF!,$I837,#REF!,"&lt;="&amp;$R$2,#REF!,"&gt;="&amp;$S$2)/SUMIFS(#REF!,#REF!,$I837,#REF!,"&lt;="&amp;$R$2,#REF!,"&gt;="&amp;$S$2),"-")</f>
        <v>-</v>
      </c>
      <c r="O837" s="142"/>
      <c r="P837" s="140"/>
    </row>
    <row r="838" spans="1:16">
      <c r="A838" s="138"/>
      <c r="B838" s="142"/>
      <c r="C838" s="172" t="s">
        <v>1158</v>
      </c>
      <c r="D838" s="166" t="s">
        <v>26</v>
      </c>
      <c r="E838" s="166" t="s">
        <v>1159</v>
      </c>
      <c r="F838" s="181" t="s">
        <v>1562</v>
      </c>
      <c r="G838" s="181" t="s">
        <v>1562</v>
      </c>
      <c r="H838" s="181" t="s">
        <v>1562</v>
      </c>
      <c r="I838" s="181" t="s">
        <v>1562</v>
      </c>
      <c r="J838" s="168">
        <v>0.9</v>
      </c>
      <c r="K838" s="169" t="str">
        <f>IFERROR(SUMIFS(#REF!,#REF!,$I838,#REF!,$R$2)/SUMIFS(#REF!,#REF!,$I838,#REF!,$R$2),"-")</f>
        <v>-</v>
      </c>
      <c r="L838" s="169" t="str">
        <f>IFERROR(SUMIFS(#REF!,#REF!,$I838,#REF!,$R$7)/SUMIFS(#REF!,#REF!,$I838,#REF!,$R$7),"-")</f>
        <v>-</v>
      </c>
      <c r="M838" s="170" t="str">
        <f>IFERROR(SUMIFS(#REF!,#REF!,$I838,#REF!,$R$3)/SUMIFS(#REF!,#REF!,$I838,#REF!,$R$3),"-")</f>
        <v>-</v>
      </c>
      <c r="N838" s="170" t="str">
        <f>IFERROR(SUMIFS(#REF!,#REF!,$I838,#REF!,"&lt;="&amp;$R$2,#REF!,"&gt;="&amp;$S$2)/SUMIFS(#REF!,#REF!,$I838,#REF!,"&lt;="&amp;$R$2,#REF!,"&gt;="&amp;$S$2),"-")</f>
        <v>-</v>
      </c>
      <c r="O838" s="142"/>
      <c r="P838" s="140"/>
    </row>
    <row r="839" spans="1:16">
      <c r="A839" s="138"/>
      <c r="B839" s="142"/>
      <c r="C839" s="172" t="s">
        <v>1158</v>
      </c>
      <c r="D839" s="166" t="s">
        <v>26</v>
      </c>
      <c r="E839" s="166" t="s">
        <v>1159</v>
      </c>
      <c r="F839" s="181" t="s">
        <v>1564</v>
      </c>
      <c r="G839" s="181" t="s">
        <v>1564</v>
      </c>
      <c r="H839" s="181" t="s">
        <v>1564</v>
      </c>
      <c r="I839" s="181" t="s">
        <v>1564</v>
      </c>
      <c r="J839" s="168">
        <v>0.9</v>
      </c>
      <c r="K839" s="169" t="str">
        <f>IFERROR(SUMIFS(#REF!,#REF!,$I839,#REF!,$R$2)/SUMIFS(#REF!,#REF!,$I839,#REF!,$R$2),"-")</f>
        <v>-</v>
      </c>
      <c r="L839" s="169" t="str">
        <f>IFERROR(SUMIFS(#REF!,#REF!,$I839,#REF!,$R$7)/SUMIFS(#REF!,#REF!,$I839,#REF!,$R$7),"-")</f>
        <v>-</v>
      </c>
      <c r="M839" s="170" t="str">
        <f>IFERROR(SUMIFS(#REF!,#REF!,$I839,#REF!,$R$3)/SUMIFS(#REF!,#REF!,$I839,#REF!,$R$3),"-")</f>
        <v>-</v>
      </c>
      <c r="N839" s="170" t="str">
        <f>IFERROR(SUMIFS(#REF!,#REF!,$I839,#REF!,"&lt;="&amp;$R$2,#REF!,"&gt;="&amp;$S$2)/SUMIFS(#REF!,#REF!,$I839,#REF!,"&lt;="&amp;$R$2,#REF!,"&gt;="&amp;$S$2),"-")</f>
        <v>-</v>
      </c>
      <c r="O839" s="142"/>
      <c r="P839" s="140"/>
    </row>
    <row r="840" spans="1:16">
      <c r="A840" s="138"/>
      <c r="B840" s="142"/>
      <c r="C840" s="172" t="s">
        <v>1158</v>
      </c>
      <c r="D840" s="166" t="s">
        <v>26</v>
      </c>
      <c r="E840" s="166" t="s">
        <v>1159</v>
      </c>
      <c r="F840" s="181" t="s">
        <v>1566</v>
      </c>
      <c r="G840" s="181" t="s">
        <v>1566</v>
      </c>
      <c r="H840" s="181" t="s">
        <v>1566</v>
      </c>
      <c r="I840" s="181" t="s">
        <v>1566</v>
      </c>
      <c r="J840" s="168">
        <v>0.9</v>
      </c>
      <c r="K840" s="169" t="str">
        <f>IFERROR(SUMIFS(#REF!,#REF!,$I840,#REF!,$R$2)/SUMIFS(#REF!,#REF!,$I840,#REF!,$R$2),"-")</f>
        <v>-</v>
      </c>
      <c r="L840" s="169" t="str">
        <f>IFERROR(SUMIFS(#REF!,#REF!,$I840,#REF!,$R$7)/SUMIFS(#REF!,#REF!,$I840,#REF!,$R$7),"-")</f>
        <v>-</v>
      </c>
      <c r="M840" s="170" t="str">
        <f>IFERROR(SUMIFS(#REF!,#REF!,$I840,#REF!,$R$3)/SUMIFS(#REF!,#REF!,$I840,#REF!,$R$3),"-")</f>
        <v>-</v>
      </c>
      <c r="N840" s="170" t="str">
        <f>IFERROR(SUMIFS(#REF!,#REF!,$I840,#REF!,"&lt;="&amp;$R$2,#REF!,"&gt;="&amp;$S$2)/SUMIFS(#REF!,#REF!,$I840,#REF!,"&lt;="&amp;$R$2,#REF!,"&gt;="&amp;$S$2),"-")</f>
        <v>-</v>
      </c>
      <c r="O840" s="142"/>
      <c r="P840" s="140"/>
    </row>
    <row r="841" spans="1:16">
      <c r="A841" s="138"/>
      <c r="B841" s="142"/>
      <c r="C841" s="172" t="s">
        <v>1158</v>
      </c>
      <c r="D841" s="166" t="s">
        <v>26</v>
      </c>
      <c r="E841" s="166" t="s">
        <v>1159</v>
      </c>
      <c r="F841" s="181" t="s">
        <v>1568</v>
      </c>
      <c r="G841" s="181" t="s">
        <v>1568</v>
      </c>
      <c r="H841" s="181" t="s">
        <v>1568</v>
      </c>
      <c r="I841" s="181" t="s">
        <v>1568</v>
      </c>
      <c r="J841" s="168">
        <v>0.9</v>
      </c>
      <c r="K841" s="169" t="str">
        <f>IFERROR(SUMIFS(#REF!,#REF!,$I841,#REF!,$R$2)/SUMIFS(#REF!,#REF!,$I841,#REF!,$R$2),"-")</f>
        <v>-</v>
      </c>
      <c r="L841" s="169" t="str">
        <f>IFERROR(SUMIFS(#REF!,#REF!,$I841,#REF!,$R$7)/SUMIFS(#REF!,#REF!,$I841,#REF!,$R$7),"-")</f>
        <v>-</v>
      </c>
      <c r="M841" s="170" t="str">
        <f>IFERROR(SUMIFS(#REF!,#REF!,$I841,#REF!,$R$3)/SUMIFS(#REF!,#REF!,$I841,#REF!,$R$3),"-")</f>
        <v>-</v>
      </c>
      <c r="N841" s="170" t="str">
        <f>IFERROR(SUMIFS(#REF!,#REF!,$I841,#REF!,"&lt;="&amp;$R$2,#REF!,"&gt;="&amp;$S$2)/SUMIFS(#REF!,#REF!,$I841,#REF!,"&lt;="&amp;$R$2,#REF!,"&gt;="&amp;$S$2),"-")</f>
        <v>-</v>
      </c>
      <c r="O841" s="142"/>
      <c r="P841" s="140"/>
    </row>
    <row r="842" spans="1:16">
      <c r="A842" s="138"/>
      <c r="B842" s="142"/>
      <c r="C842" s="172" t="s">
        <v>1158</v>
      </c>
      <c r="D842" s="166" t="s">
        <v>26</v>
      </c>
      <c r="E842" s="166" t="s">
        <v>1159</v>
      </c>
      <c r="F842" s="181" t="s">
        <v>1570</v>
      </c>
      <c r="G842" s="181" t="s">
        <v>1570</v>
      </c>
      <c r="H842" s="181" t="s">
        <v>1570</v>
      </c>
      <c r="I842" s="181" t="s">
        <v>1570</v>
      </c>
      <c r="J842" s="168">
        <v>0.9</v>
      </c>
      <c r="K842" s="169" t="str">
        <f>IFERROR(SUMIFS(#REF!,#REF!,$I842,#REF!,$R$2)/SUMIFS(#REF!,#REF!,$I842,#REF!,$R$2),"-")</f>
        <v>-</v>
      </c>
      <c r="L842" s="169" t="str">
        <f>IFERROR(SUMIFS(#REF!,#REF!,$I842,#REF!,$R$7)/SUMIFS(#REF!,#REF!,$I842,#REF!,$R$7),"-")</f>
        <v>-</v>
      </c>
      <c r="M842" s="170" t="str">
        <f>IFERROR(SUMIFS(#REF!,#REF!,$I842,#REF!,$R$3)/SUMIFS(#REF!,#REF!,$I842,#REF!,$R$3),"-")</f>
        <v>-</v>
      </c>
      <c r="N842" s="170" t="str">
        <f>IFERROR(SUMIFS(#REF!,#REF!,$I842,#REF!,"&lt;="&amp;$R$2,#REF!,"&gt;="&amp;$S$2)/SUMIFS(#REF!,#REF!,$I842,#REF!,"&lt;="&amp;$R$2,#REF!,"&gt;="&amp;$S$2),"-")</f>
        <v>-</v>
      </c>
      <c r="O842" s="142"/>
      <c r="P842" s="140"/>
    </row>
    <row r="843" spans="1:16">
      <c r="A843" s="138"/>
      <c r="B843" s="142"/>
      <c r="C843" s="172" t="s">
        <v>1158</v>
      </c>
      <c r="D843" s="166" t="s">
        <v>26</v>
      </c>
      <c r="E843" s="166" t="s">
        <v>1159</v>
      </c>
      <c r="F843" s="181" t="s">
        <v>1572</v>
      </c>
      <c r="G843" s="181" t="s">
        <v>1572</v>
      </c>
      <c r="H843" s="181" t="s">
        <v>1572</v>
      </c>
      <c r="I843" s="181" t="s">
        <v>1572</v>
      </c>
      <c r="J843" s="168">
        <v>0.9</v>
      </c>
      <c r="K843" s="169" t="str">
        <f>IFERROR(SUMIFS(#REF!,#REF!,$I843,#REF!,$R$2)/SUMIFS(#REF!,#REF!,$I843,#REF!,$R$2),"-")</f>
        <v>-</v>
      </c>
      <c r="L843" s="169" t="str">
        <f>IFERROR(SUMIFS(#REF!,#REF!,$I843,#REF!,$R$7)/SUMIFS(#REF!,#REF!,$I843,#REF!,$R$7),"-")</f>
        <v>-</v>
      </c>
      <c r="M843" s="170" t="str">
        <f>IFERROR(SUMIFS(#REF!,#REF!,$I843,#REF!,$R$3)/SUMIFS(#REF!,#REF!,$I843,#REF!,$R$3),"-")</f>
        <v>-</v>
      </c>
      <c r="N843" s="170" t="str">
        <f>IFERROR(SUMIFS(#REF!,#REF!,$I843,#REF!,"&lt;="&amp;$R$2,#REF!,"&gt;="&amp;$S$2)/SUMIFS(#REF!,#REF!,$I843,#REF!,"&lt;="&amp;$R$2,#REF!,"&gt;="&amp;$S$2),"-")</f>
        <v>-</v>
      </c>
      <c r="O843" s="142"/>
      <c r="P843" s="140"/>
    </row>
    <row r="844" spans="1:16">
      <c r="A844" s="138"/>
      <c r="B844" s="142"/>
      <c r="C844" s="172" t="s">
        <v>1158</v>
      </c>
      <c r="D844" s="166" t="s">
        <v>26</v>
      </c>
      <c r="E844" s="166" t="s">
        <v>1159</v>
      </c>
      <c r="F844" s="181" t="s">
        <v>1574</v>
      </c>
      <c r="G844" s="181" t="s">
        <v>1574</v>
      </c>
      <c r="H844" s="181" t="s">
        <v>1574</v>
      </c>
      <c r="I844" s="181" t="s">
        <v>1574</v>
      </c>
      <c r="J844" s="168">
        <v>0.9</v>
      </c>
      <c r="K844" s="169" t="str">
        <f>IFERROR(SUMIFS(#REF!,#REF!,$I844,#REF!,$R$2)/SUMIFS(#REF!,#REF!,$I844,#REF!,$R$2),"-")</f>
        <v>-</v>
      </c>
      <c r="L844" s="169" t="str">
        <f>IFERROR(SUMIFS(#REF!,#REF!,$I844,#REF!,$R$7)/SUMIFS(#REF!,#REF!,$I844,#REF!,$R$7),"-")</f>
        <v>-</v>
      </c>
      <c r="M844" s="170" t="str">
        <f>IFERROR(SUMIFS(#REF!,#REF!,$I844,#REF!,$R$3)/SUMIFS(#REF!,#REF!,$I844,#REF!,$R$3),"-")</f>
        <v>-</v>
      </c>
      <c r="N844" s="170" t="str">
        <f>IFERROR(SUMIFS(#REF!,#REF!,$I844,#REF!,"&lt;="&amp;$R$2,#REF!,"&gt;="&amp;$S$2)/SUMIFS(#REF!,#REF!,$I844,#REF!,"&lt;="&amp;$R$2,#REF!,"&gt;="&amp;$S$2),"-")</f>
        <v>-</v>
      </c>
      <c r="O844" s="142"/>
      <c r="P844" s="140"/>
    </row>
    <row r="845" spans="1:16">
      <c r="A845" s="138"/>
      <c r="B845" s="142"/>
      <c r="C845" s="172" t="s">
        <v>1158</v>
      </c>
      <c r="D845" s="166" t="s">
        <v>26</v>
      </c>
      <c r="E845" s="166" t="s">
        <v>1159</v>
      </c>
      <c r="F845" s="181" t="s">
        <v>1576</v>
      </c>
      <c r="G845" s="181" t="s">
        <v>1576</v>
      </c>
      <c r="H845" s="181" t="s">
        <v>1576</v>
      </c>
      <c r="I845" s="181" t="s">
        <v>1576</v>
      </c>
      <c r="J845" s="168">
        <v>0.9</v>
      </c>
      <c r="K845" s="169" t="str">
        <f>IFERROR(SUMIFS(#REF!,#REF!,$I845,#REF!,$R$2)/SUMIFS(#REF!,#REF!,$I845,#REF!,$R$2),"-")</f>
        <v>-</v>
      </c>
      <c r="L845" s="169" t="str">
        <f>IFERROR(SUMIFS(#REF!,#REF!,$I845,#REF!,$R$7)/SUMIFS(#REF!,#REF!,$I845,#REF!,$R$7),"-")</f>
        <v>-</v>
      </c>
      <c r="M845" s="170" t="str">
        <f>IFERROR(SUMIFS(#REF!,#REF!,$I845,#REF!,$R$3)/SUMIFS(#REF!,#REF!,$I845,#REF!,$R$3),"-")</f>
        <v>-</v>
      </c>
      <c r="N845" s="170" t="str">
        <f>IFERROR(SUMIFS(#REF!,#REF!,$I845,#REF!,"&lt;="&amp;$R$2,#REF!,"&gt;="&amp;$S$2)/SUMIFS(#REF!,#REF!,$I845,#REF!,"&lt;="&amp;$R$2,#REF!,"&gt;="&amp;$S$2),"-")</f>
        <v>-</v>
      </c>
      <c r="O845" s="142"/>
      <c r="P845" s="140"/>
    </row>
    <row r="846" spans="1:16">
      <c r="A846" s="138"/>
      <c r="B846" s="142"/>
      <c r="C846" s="172" t="s">
        <v>1158</v>
      </c>
      <c r="D846" s="166" t="s">
        <v>26</v>
      </c>
      <c r="E846" s="166" t="s">
        <v>1159</v>
      </c>
      <c r="F846" s="181" t="s">
        <v>1578</v>
      </c>
      <c r="G846" s="181" t="s">
        <v>1578</v>
      </c>
      <c r="H846" s="181" t="s">
        <v>1578</v>
      </c>
      <c r="I846" s="181" t="s">
        <v>1578</v>
      </c>
      <c r="J846" s="168">
        <v>0.9</v>
      </c>
      <c r="K846" s="169" t="str">
        <f>IFERROR(SUMIFS(#REF!,#REF!,$I846,#REF!,$R$2)/SUMIFS(#REF!,#REF!,$I846,#REF!,$R$2),"-")</f>
        <v>-</v>
      </c>
      <c r="L846" s="169" t="str">
        <f>IFERROR(SUMIFS(#REF!,#REF!,$I846,#REF!,$R$7)/SUMIFS(#REF!,#REF!,$I846,#REF!,$R$7),"-")</f>
        <v>-</v>
      </c>
      <c r="M846" s="170" t="str">
        <f>IFERROR(SUMIFS(#REF!,#REF!,$I846,#REF!,$R$3)/SUMIFS(#REF!,#REF!,$I846,#REF!,$R$3),"-")</f>
        <v>-</v>
      </c>
      <c r="N846" s="170" t="str">
        <f>IFERROR(SUMIFS(#REF!,#REF!,$I846,#REF!,"&lt;="&amp;$R$2,#REF!,"&gt;="&amp;$S$2)/SUMIFS(#REF!,#REF!,$I846,#REF!,"&lt;="&amp;$R$2,#REF!,"&gt;="&amp;$S$2),"-")</f>
        <v>-</v>
      </c>
      <c r="O846" s="142"/>
      <c r="P846" s="140"/>
    </row>
    <row r="847" spans="1:16">
      <c r="A847" s="138"/>
      <c r="B847" s="142"/>
      <c r="C847" s="172" t="s">
        <v>1158</v>
      </c>
      <c r="D847" s="166" t="s">
        <v>26</v>
      </c>
      <c r="E847" s="166" t="s">
        <v>1159</v>
      </c>
      <c r="F847" s="181" t="s">
        <v>1580</v>
      </c>
      <c r="G847" s="181" t="s">
        <v>1580</v>
      </c>
      <c r="H847" s="181" t="s">
        <v>1580</v>
      </c>
      <c r="I847" s="181" t="s">
        <v>1580</v>
      </c>
      <c r="J847" s="168">
        <v>0.9</v>
      </c>
      <c r="K847" s="169" t="str">
        <f>IFERROR(SUMIFS(#REF!,#REF!,$I847,#REF!,$R$2)/SUMIFS(#REF!,#REF!,$I847,#REF!,$R$2),"-")</f>
        <v>-</v>
      </c>
      <c r="L847" s="169" t="str">
        <f>IFERROR(SUMIFS(#REF!,#REF!,$I847,#REF!,$R$7)/SUMIFS(#REF!,#REF!,$I847,#REF!,$R$7),"-")</f>
        <v>-</v>
      </c>
      <c r="M847" s="170" t="str">
        <f>IFERROR(SUMIFS(#REF!,#REF!,$I847,#REF!,$R$3)/SUMIFS(#REF!,#REF!,$I847,#REF!,$R$3),"-")</f>
        <v>-</v>
      </c>
      <c r="N847" s="170" t="str">
        <f>IFERROR(SUMIFS(#REF!,#REF!,$I847,#REF!,"&lt;="&amp;$R$2,#REF!,"&gt;="&amp;$S$2)/SUMIFS(#REF!,#REF!,$I847,#REF!,"&lt;="&amp;$R$2,#REF!,"&gt;="&amp;$S$2),"-")</f>
        <v>-</v>
      </c>
      <c r="O847" s="142"/>
      <c r="P847" s="140"/>
    </row>
    <row r="848" spans="1:16">
      <c r="A848" s="138"/>
      <c r="B848" s="142"/>
      <c r="C848" s="172" t="s">
        <v>1158</v>
      </c>
      <c r="D848" s="166" t="s">
        <v>26</v>
      </c>
      <c r="E848" s="166" t="s">
        <v>1159</v>
      </c>
      <c r="F848" s="181" t="s">
        <v>1582</v>
      </c>
      <c r="G848" s="181" t="s">
        <v>1582</v>
      </c>
      <c r="H848" s="181" t="s">
        <v>1582</v>
      </c>
      <c r="I848" s="181" t="s">
        <v>1582</v>
      </c>
      <c r="J848" s="168">
        <v>0.9</v>
      </c>
      <c r="K848" s="169" t="str">
        <f>IFERROR(SUMIFS(#REF!,#REF!,$I848,#REF!,$R$2)/SUMIFS(#REF!,#REF!,$I848,#REF!,$R$2),"-")</f>
        <v>-</v>
      </c>
      <c r="L848" s="169" t="str">
        <f>IFERROR(SUMIFS(#REF!,#REF!,$I848,#REF!,$R$7)/SUMIFS(#REF!,#REF!,$I848,#REF!,$R$7),"-")</f>
        <v>-</v>
      </c>
      <c r="M848" s="170" t="str">
        <f>IFERROR(SUMIFS(#REF!,#REF!,$I848,#REF!,$R$3)/SUMIFS(#REF!,#REF!,$I848,#REF!,$R$3),"-")</f>
        <v>-</v>
      </c>
      <c r="N848" s="170" t="str">
        <f>IFERROR(SUMIFS(#REF!,#REF!,$I848,#REF!,"&lt;="&amp;$R$2,#REF!,"&gt;="&amp;$S$2)/SUMIFS(#REF!,#REF!,$I848,#REF!,"&lt;="&amp;$R$2,#REF!,"&gt;="&amp;$S$2),"-")</f>
        <v>-</v>
      </c>
      <c r="O848" s="142"/>
      <c r="P848" s="140"/>
    </row>
    <row r="849" spans="1:16">
      <c r="A849" s="138"/>
      <c r="B849" s="142"/>
      <c r="C849" s="172" t="s">
        <v>1158</v>
      </c>
      <c r="D849" s="166" t="s">
        <v>26</v>
      </c>
      <c r="E849" s="166" t="s">
        <v>1159</v>
      </c>
      <c r="F849" s="181" t="s">
        <v>1584</v>
      </c>
      <c r="G849" s="181" t="s">
        <v>1584</v>
      </c>
      <c r="H849" s="181" t="s">
        <v>1584</v>
      </c>
      <c r="I849" s="181" t="s">
        <v>1584</v>
      </c>
      <c r="J849" s="168">
        <v>0.9</v>
      </c>
      <c r="K849" s="169" t="str">
        <f>IFERROR(SUMIFS(#REF!,#REF!,$I849,#REF!,$R$2)/SUMIFS(#REF!,#REF!,$I849,#REF!,$R$2),"-")</f>
        <v>-</v>
      </c>
      <c r="L849" s="169" t="str">
        <f>IFERROR(SUMIFS(#REF!,#REF!,$I849,#REF!,$R$7)/SUMIFS(#REF!,#REF!,$I849,#REF!,$R$7),"-")</f>
        <v>-</v>
      </c>
      <c r="M849" s="170" t="str">
        <f>IFERROR(SUMIFS(#REF!,#REF!,$I849,#REF!,$R$3)/SUMIFS(#REF!,#REF!,$I849,#REF!,$R$3),"-")</f>
        <v>-</v>
      </c>
      <c r="N849" s="170" t="str">
        <f>IFERROR(SUMIFS(#REF!,#REF!,$I849,#REF!,"&lt;="&amp;$R$2,#REF!,"&gt;="&amp;$S$2)/SUMIFS(#REF!,#REF!,$I849,#REF!,"&lt;="&amp;$R$2,#REF!,"&gt;="&amp;$S$2),"-")</f>
        <v>-</v>
      </c>
      <c r="O849" s="142"/>
      <c r="P849" s="140"/>
    </row>
    <row r="850" spans="1:16">
      <c r="A850" s="138"/>
      <c r="B850" s="142"/>
      <c r="C850" s="172" t="s">
        <v>1158</v>
      </c>
      <c r="D850" s="166" t="s">
        <v>26</v>
      </c>
      <c r="E850" s="166" t="s">
        <v>1159</v>
      </c>
      <c r="F850" s="181" t="s">
        <v>1586</v>
      </c>
      <c r="G850" s="181" t="s">
        <v>1586</v>
      </c>
      <c r="H850" s="181" t="s">
        <v>1586</v>
      </c>
      <c r="I850" s="181" t="s">
        <v>1586</v>
      </c>
      <c r="J850" s="168">
        <v>0.9</v>
      </c>
      <c r="K850" s="169" t="str">
        <f>IFERROR(SUMIFS(#REF!,#REF!,$I850,#REF!,$R$2)/SUMIFS(#REF!,#REF!,$I850,#REF!,$R$2),"-")</f>
        <v>-</v>
      </c>
      <c r="L850" s="169" t="str">
        <f>IFERROR(SUMIFS(#REF!,#REF!,$I850,#REF!,$R$7)/SUMIFS(#REF!,#REF!,$I850,#REF!,$R$7),"-")</f>
        <v>-</v>
      </c>
      <c r="M850" s="170" t="str">
        <f>IFERROR(SUMIFS(#REF!,#REF!,$I850,#REF!,$R$3)/SUMIFS(#REF!,#REF!,$I850,#REF!,$R$3),"-")</f>
        <v>-</v>
      </c>
      <c r="N850" s="170" t="str">
        <f>IFERROR(SUMIFS(#REF!,#REF!,$I850,#REF!,"&lt;="&amp;$R$2,#REF!,"&gt;="&amp;$S$2)/SUMIFS(#REF!,#REF!,$I850,#REF!,"&lt;="&amp;$R$2,#REF!,"&gt;="&amp;$S$2),"-")</f>
        <v>-</v>
      </c>
      <c r="O850" s="142"/>
      <c r="P850" s="140"/>
    </row>
    <row r="851" spans="1:16">
      <c r="A851" s="138"/>
      <c r="B851" s="142"/>
      <c r="C851" s="172" t="s">
        <v>1158</v>
      </c>
      <c r="D851" s="166" t="s">
        <v>26</v>
      </c>
      <c r="E851" s="166" t="s">
        <v>1159</v>
      </c>
      <c r="F851" s="181" t="s">
        <v>1588</v>
      </c>
      <c r="G851" s="181" t="s">
        <v>1588</v>
      </c>
      <c r="H851" s="181" t="s">
        <v>1588</v>
      </c>
      <c r="I851" s="181" t="s">
        <v>1588</v>
      </c>
      <c r="J851" s="168">
        <v>0.9</v>
      </c>
      <c r="K851" s="169" t="str">
        <f>IFERROR(SUMIFS(#REF!,#REF!,$I851,#REF!,$R$2)/SUMIFS(#REF!,#REF!,$I851,#REF!,$R$2),"-")</f>
        <v>-</v>
      </c>
      <c r="L851" s="169" t="str">
        <f>IFERROR(SUMIFS(#REF!,#REF!,$I851,#REF!,$R$7)/SUMIFS(#REF!,#REF!,$I851,#REF!,$R$7),"-")</f>
        <v>-</v>
      </c>
      <c r="M851" s="170" t="str">
        <f>IFERROR(SUMIFS(#REF!,#REF!,$I851,#REF!,$R$3)/SUMIFS(#REF!,#REF!,$I851,#REF!,$R$3),"-")</f>
        <v>-</v>
      </c>
      <c r="N851" s="170" t="str">
        <f>IFERROR(SUMIFS(#REF!,#REF!,$I851,#REF!,"&lt;="&amp;$R$2,#REF!,"&gt;="&amp;$S$2)/SUMIFS(#REF!,#REF!,$I851,#REF!,"&lt;="&amp;$R$2,#REF!,"&gt;="&amp;$S$2),"-")</f>
        <v>-</v>
      </c>
      <c r="O851" s="142"/>
      <c r="P851" s="140"/>
    </row>
    <row r="852" spans="1:16">
      <c r="A852" s="138"/>
      <c r="B852" s="142"/>
      <c r="C852" s="172" t="s">
        <v>1158</v>
      </c>
      <c r="D852" s="166" t="s">
        <v>26</v>
      </c>
      <c r="E852" s="166" t="s">
        <v>1159</v>
      </c>
      <c r="F852" s="181" t="s">
        <v>1590</v>
      </c>
      <c r="G852" s="181" t="s">
        <v>1590</v>
      </c>
      <c r="H852" s="181" t="s">
        <v>1590</v>
      </c>
      <c r="I852" s="181" t="s">
        <v>1590</v>
      </c>
      <c r="J852" s="168">
        <v>0.9</v>
      </c>
      <c r="K852" s="169" t="str">
        <f>IFERROR(SUMIFS(#REF!,#REF!,$I852,#REF!,$R$2)/SUMIFS(#REF!,#REF!,$I852,#REF!,$R$2),"-")</f>
        <v>-</v>
      </c>
      <c r="L852" s="169" t="str">
        <f>IFERROR(SUMIFS(#REF!,#REF!,$I852,#REF!,$R$7)/SUMIFS(#REF!,#REF!,$I852,#REF!,$R$7),"-")</f>
        <v>-</v>
      </c>
      <c r="M852" s="170" t="str">
        <f>IFERROR(SUMIFS(#REF!,#REF!,$I852,#REF!,$R$3)/SUMIFS(#REF!,#REF!,$I852,#REF!,$R$3),"-")</f>
        <v>-</v>
      </c>
      <c r="N852" s="170" t="str">
        <f>IFERROR(SUMIFS(#REF!,#REF!,$I852,#REF!,"&lt;="&amp;$R$2,#REF!,"&gt;="&amp;$S$2)/SUMIFS(#REF!,#REF!,$I852,#REF!,"&lt;="&amp;$R$2,#REF!,"&gt;="&amp;$S$2),"-")</f>
        <v>-</v>
      </c>
      <c r="O852" s="142"/>
      <c r="P852" s="140"/>
    </row>
    <row r="853" spans="1:16">
      <c r="A853" s="138"/>
      <c r="B853" s="142"/>
      <c r="C853" s="172" t="s">
        <v>1158</v>
      </c>
      <c r="D853" s="166" t="s">
        <v>26</v>
      </c>
      <c r="E853" s="166" t="s">
        <v>1159</v>
      </c>
      <c r="F853" s="181" t="s">
        <v>1592</v>
      </c>
      <c r="G853" s="181" t="s">
        <v>1592</v>
      </c>
      <c r="H853" s="181" t="s">
        <v>1592</v>
      </c>
      <c r="I853" s="181" t="s">
        <v>1592</v>
      </c>
      <c r="J853" s="168">
        <v>0.9</v>
      </c>
      <c r="K853" s="169" t="str">
        <f>IFERROR(SUMIFS(#REF!,#REF!,$I853,#REF!,$R$2)/SUMIFS(#REF!,#REF!,$I853,#REF!,$R$2),"-")</f>
        <v>-</v>
      </c>
      <c r="L853" s="169" t="str">
        <f>IFERROR(SUMIFS(#REF!,#REF!,$I853,#REF!,$R$7)/SUMIFS(#REF!,#REF!,$I853,#REF!,$R$7),"-")</f>
        <v>-</v>
      </c>
      <c r="M853" s="170" t="str">
        <f>IFERROR(SUMIFS(#REF!,#REF!,$I853,#REF!,$R$3)/SUMIFS(#REF!,#REF!,$I853,#REF!,$R$3),"-")</f>
        <v>-</v>
      </c>
      <c r="N853" s="170" t="str">
        <f>IFERROR(SUMIFS(#REF!,#REF!,$I853,#REF!,"&lt;="&amp;$R$2,#REF!,"&gt;="&amp;$S$2)/SUMIFS(#REF!,#REF!,$I853,#REF!,"&lt;="&amp;$R$2,#REF!,"&gt;="&amp;$S$2),"-")</f>
        <v>-</v>
      </c>
      <c r="O853" s="142"/>
      <c r="P853" s="140"/>
    </row>
    <row r="854" spans="1:16">
      <c r="A854" s="138"/>
      <c r="B854" s="142"/>
      <c r="C854" s="172" t="s">
        <v>1158</v>
      </c>
      <c r="D854" s="166" t="s">
        <v>26</v>
      </c>
      <c r="E854" s="166" t="s">
        <v>1159</v>
      </c>
      <c r="F854" s="181" t="s">
        <v>1594</v>
      </c>
      <c r="G854" s="181" t="s">
        <v>1594</v>
      </c>
      <c r="H854" s="181" t="s">
        <v>1594</v>
      </c>
      <c r="I854" s="181" t="s">
        <v>1594</v>
      </c>
      <c r="J854" s="168">
        <v>0.9</v>
      </c>
      <c r="K854" s="169" t="str">
        <f>IFERROR(SUMIFS(#REF!,#REF!,$I854,#REF!,$R$2)/SUMIFS(#REF!,#REF!,$I854,#REF!,$R$2),"-")</f>
        <v>-</v>
      </c>
      <c r="L854" s="169" t="str">
        <f>IFERROR(SUMIFS(#REF!,#REF!,$I854,#REF!,$R$7)/SUMIFS(#REF!,#REF!,$I854,#REF!,$R$7),"-")</f>
        <v>-</v>
      </c>
      <c r="M854" s="170" t="str">
        <f>IFERROR(SUMIFS(#REF!,#REF!,$I854,#REF!,$R$3)/SUMIFS(#REF!,#REF!,$I854,#REF!,$R$3),"-")</f>
        <v>-</v>
      </c>
      <c r="N854" s="170" t="str">
        <f>IFERROR(SUMIFS(#REF!,#REF!,$I854,#REF!,"&lt;="&amp;$R$2,#REF!,"&gt;="&amp;$S$2)/SUMIFS(#REF!,#REF!,$I854,#REF!,"&lt;="&amp;$R$2,#REF!,"&gt;="&amp;$S$2),"-")</f>
        <v>-</v>
      </c>
      <c r="O854" s="142"/>
      <c r="P854" s="140"/>
    </row>
    <row r="855" spans="1:16">
      <c r="A855" s="138"/>
      <c r="B855" s="142"/>
      <c r="C855" s="172" t="s">
        <v>1158</v>
      </c>
      <c r="D855" s="166" t="s">
        <v>26</v>
      </c>
      <c r="E855" s="166" t="s">
        <v>1159</v>
      </c>
      <c r="F855" s="181" t="s">
        <v>1596</v>
      </c>
      <c r="G855" s="181" t="s">
        <v>1596</v>
      </c>
      <c r="H855" s="181" t="s">
        <v>1596</v>
      </c>
      <c r="I855" s="181" t="s">
        <v>1596</v>
      </c>
      <c r="J855" s="168">
        <v>0.9</v>
      </c>
      <c r="K855" s="169" t="str">
        <f>IFERROR(SUMIFS(#REF!,#REF!,$I855,#REF!,$R$2)/SUMIFS(#REF!,#REF!,$I855,#REF!,$R$2),"-")</f>
        <v>-</v>
      </c>
      <c r="L855" s="169" t="str">
        <f>IFERROR(SUMIFS(#REF!,#REF!,$I855,#REF!,$R$7)/SUMIFS(#REF!,#REF!,$I855,#REF!,$R$7),"-")</f>
        <v>-</v>
      </c>
      <c r="M855" s="170" t="str">
        <f>IFERROR(SUMIFS(#REF!,#REF!,$I855,#REF!,$R$3)/SUMIFS(#REF!,#REF!,$I855,#REF!,$R$3),"-")</f>
        <v>-</v>
      </c>
      <c r="N855" s="170" t="str">
        <f>IFERROR(SUMIFS(#REF!,#REF!,$I855,#REF!,"&lt;="&amp;$R$2,#REF!,"&gt;="&amp;$S$2)/SUMIFS(#REF!,#REF!,$I855,#REF!,"&lt;="&amp;$R$2,#REF!,"&gt;="&amp;$S$2),"-")</f>
        <v>-</v>
      </c>
      <c r="O855" s="142"/>
      <c r="P855" s="140"/>
    </row>
    <row r="856" spans="1:16">
      <c r="A856" s="138"/>
      <c r="B856" s="142"/>
      <c r="C856" s="172" t="s">
        <v>1158</v>
      </c>
      <c r="D856" s="166" t="s">
        <v>26</v>
      </c>
      <c r="E856" s="166" t="s">
        <v>1159</v>
      </c>
      <c r="F856" s="181" t="s">
        <v>1598</v>
      </c>
      <c r="G856" s="181" t="s">
        <v>1598</v>
      </c>
      <c r="H856" s="181" t="s">
        <v>1598</v>
      </c>
      <c r="I856" s="181" t="s">
        <v>1598</v>
      </c>
      <c r="J856" s="168">
        <v>0.9</v>
      </c>
      <c r="K856" s="169" t="str">
        <f>IFERROR(SUMIFS(#REF!,#REF!,$I856,#REF!,$R$2)/SUMIFS(#REF!,#REF!,$I856,#REF!,$R$2),"-")</f>
        <v>-</v>
      </c>
      <c r="L856" s="169" t="str">
        <f>IFERROR(SUMIFS(#REF!,#REF!,$I856,#REF!,$R$7)/SUMIFS(#REF!,#REF!,$I856,#REF!,$R$7),"-")</f>
        <v>-</v>
      </c>
      <c r="M856" s="170" t="str">
        <f>IFERROR(SUMIFS(#REF!,#REF!,$I856,#REF!,$R$3)/SUMIFS(#REF!,#REF!,$I856,#REF!,$R$3),"-")</f>
        <v>-</v>
      </c>
      <c r="N856" s="170" t="str">
        <f>IFERROR(SUMIFS(#REF!,#REF!,$I856,#REF!,"&lt;="&amp;$R$2,#REF!,"&gt;="&amp;$S$2)/SUMIFS(#REF!,#REF!,$I856,#REF!,"&lt;="&amp;$R$2,#REF!,"&gt;="&amp;$S$2),"-")</f>
        <v>-</v>
      </c>
      <c r="O856" s="142"/>
      <c r="P856" s="140"/>
    </row>
    <row r="857" spans="1:16">
      <c r="A857" s="138"/>
      <c r="B857" s="142"/>
      <c r="C857" s="172" t="s">
        <v>1158</v>
      </c>
      <c r="D857" s="166" t="s">
        <v>26</v>
      </c>
      <c r="E857" s="166" t="s">
        <v>1159</v>
      </c>
      <c r="F857" s="181" t="s">
        <v>1600</v>
      </c>
      <c r="G857" s="181" t="s">
        <v>1600</v>
      </c>
      <c r="H857" s="181" t="s">
        <v>1600</v>
      </c>
      <c r="I857" s="181" t="s">
        <v>1600</v>
      </c>
      <c r="J857" s="168">
        <v>0.9</v>
      </c>
      <c r="K857" s="169" t="str">
        <f>IFERROR(SUMIFS(#REF!,#REF!,$I857,#REF!,$R$2)/SUMIFS(#REF!,#REF!,$I857,#REF!,$R$2),"-")</f>
        <v>-</v>
      </c>
      <c r="L857" s="169" t="str">
        <f>IFERROR(SUMIFS(#REF!,#REF!,$I857,#REF!,$R$7)/SUMIFS(#REF!,#REF!,$I857,#REF!,$R$7),"-")</f>
        <v>-</v>
      </c>
      <c r="M857" s="170" t="str">
        <f>IFERROR(SUMIFS(#REF!,#REF!,$I857,#REF!,$R$3)/SUMIFS(#REF!,#REF!,$I857,#REF!,$R$3),"-")</f>
        <v>-</v>
      </c>
      <c r="N857" s="170" t="str">
        <f>IFERROR(SUMIFS(#REF!,#REF!,$I857,#REF!,"&lt;="&amp;$R$2,#REF!,"&gt;="&amp;$S$2)/SUMIFS(#REF!,#REF!,$I857,#REF!,"&lt;="&amp;$R$2,#REF!,"&gt;="&amp;$S$2),"-")</f>
        <v>-</v>
      </c>
      <c r="O857" s="142"/>
      <c r="P857" s="140"/>
    </row>
    <row r="858" spans="1:16">
      <c r="A858" s="138"/>
      <c r="B858" s="142"/>
      <c r="C858" s="172" t="s">
        <v>1158</v>
      </c>
      <c r="D858" s="166" t="s">
        <v>26</v>
      </c>
      <c r="E858" s="166" t="s">
        <v>1159</v>
      </c>
      <c r="F858" s="181" t="s">
        <v>1602</v>
      </c>
      <c r="G858" s="181" t="s">
        <v>1602</v>
      </c>
      <c r="H858" s="181" t="s">
        <v>1602</v>
      </c>
      <c r="I858" s="181" t="s">
        <v>1602</v>
      </c>
      <c r="J858" s="168">
        <v>0.9</v>
      </c>
      <c r="K858" s="169" t="str">
        <f>IFERROR(SUMIFS(#REF!,#REF!,$I858,#REF!,$R$2)/SUMIFS(#REF!,#REF!,$I858,#REF!,$R$2),"-")</f>
        <v>-</v>
      </c>
      <c r="L858" s="169" t="str">
        <f>IFERROR(SUMIFS(#REF!,#REF!,$I858,#REF!,$R$7)/SUMIFS(#REF!,#REF!,$I858,#REF!,$R$7),"-")</f>
        <v>-</v>
      </c>
      <c r="M858" s="170" t="str">
        <f>IFERROR(SUMIFS(#REF!,#REF!,$I858,#REF!,$R$3)/SUMIFS(#REF!,#REF!,$I858,#REF!,$R$3),"-")</f>
        <v>-</v>
      </c>
      <c r="N858" s="170" t="str">
        <f>IFERROR(SUMIFS(#REF!,#REF!,$I858,#REF!,"&lt;="&amp;$R$2,#REF!,"&gt;="&amp;$S$2)/SUMIFS(#REF!,#REF!,$I858,#REF!,"&lt;="&amp;$R$2,#REF!,"&gt;="&amp;$S$2),"-")</f>
        <v>-</v>
      </c>
      <c r="O858" s="142"/>
      <c r="P858" s="140"/>
    </row>
    <row r="859" spans="1:16">
      <c r="A859" s="138"/>
      <c r="B859" s="142"/>
      <c r="C859" s="172" t="s">
        <v>1158</v>
      </c>
      <c r="D859" s="166" t="s">
        <v>26</v>
      </c>
      <c r="E859" s="166" t="s">
        <v>1159</v>
      </c>
      <c r="F859" s="181" t="s">
        <v>1604</v>
      </c>
      <c r="G859" s="181" t="s">
        <v>1604</v>
      </c>
      <c r="H859" s="181" t="s">
        <v>1604</v>
      </c>
      <c r="I859" s="181" t="s">
        <v>1604</v>
      </c>
      <c r="J859" s="168">
        <v>0.9</v>
      </c>
      <c r="K859" s="169" t="str">
        <f>IFERROR(SUMIFS(#REF!,#REF!,$I859,#REF!,$R$2)/SUMIFS(#REF!,#REF!,$I859,#REF!,$R$2),"-")</f>
        <v>-</v>
      </c>
      <c r="L859" s="169" t="str">
        <f>IFERROR(SUMIFS(#REF!,#REF!,$I859,#REF!,$R$7)/SUMIFS(#REF!,#REF!,$I859,#REF!,$R$7),"-")</f>
        <v>-</v>
      </c>
      <c r="M859" s="170" t="str">
        <f>IFERROR(SUMIFS(#REF!,#REF!,$I859,#REF!,$R$3)/SUMIFS(#REF!,#REF!,$I859,#REF!,$R$3),"-")</f>
        <v>-</v>
      </c>
      <c r="N859" s="170" t="str">
        <f>IFERROR(SUMIFS(#REF!,#REF!,$I859,#REF!,"&lt;="&amp;$R$2,#REF!,"&gt;="&amp;$S$2)/SUMIFS(#REF!,#REF!,$I859,#REF!,"&lt;="&amp;$R$2,#REF!,"&gt;="&amp;$S$2),"-")</f>
        <v>-</v>
      </c>
      <c r="O859" s="142"/>
      <c r="P859" s="140"/>
    </row>
    <row r="860" spans="1:16">
      <c r="A860" s="138"/>
      <c r="B860" s="142"/>
      <c r="C860" s="172" t="s">
        <v>1158</v>
      </c>
      <c r="D860" s="166" t="s">
        <v>26</v>
      </c>
      <c r="E860" s="166" t="s">
        <v>1159</v>
      </c>
      <c r="F860" s="181" t="s">
        <v>1606</v>
      </c>
      <c r="G860" s="181" t="s">
        <v>1606</v>
      </c>
      <c r="H860" s="181" t="s">
        <v>1606</v>
      </c>
      <c r="I860" s="181" t="s">
        <v>1606</v>
      </c>
      <c r="J860" s="168">
        <v>0.9</v>
      </c>
      <c r="K860" s="169" t="str">
        <f>IFERROR(SUMIFS(#REF!,#REF!,$I860,#REF!,$R$2)/SUMIFS(#REF!,#REF!,$I860,#REF!,$R$2),"-")</f>
        <v>-</v>
      </c>
      <c r="L860" s="169" t="str">
        <f>IFERROR(SUMIFS(#REF!,#REF!,$I860,#REF!,$R$7)/SUMIFS(#REF!,#REF!,$I860,#REF!,$R$7),"-")</f>
        <v>-</v>
      </c>
      <c r="M860" s="170" t="str">
        <f>IFERROR(SUMIFS(#REF!,#REF!,$I860,#REF!,$R$3)/SUMIFS(#REF!,#REF!,$I860,#REF!,$R$3),"-")</f>
        <v>-</v>
      </c>
      <c r="N860" s="170" t="str">
        <f>IFERROR(SUMIFS(#REF!,#REF!,$I860,#REF!,"&lt;="&amp;$R$2,#REF!,"&gt;="&amp;$S$2)/SUMIFS(#REF!,#REF!,$I860,#REF!,"&lt;="&amp;$R$2,#REF!,"&gt;="&amp;$S$2),"-")</f>
        <v>-</v>
      </c>
      <c r="O860" s="142"/>
      <c r="P860" s="140"/>
    </row>
    <row r="861" spans="1:16">
      <c r="A861" s="138"/>
      <c r="B861" s="142"/>
      <c r="C861" s="172" t="s">
        <v>1158</v>
      </c>
      <c r="D861" s="166" t="s">
        <v>26</v>
      </c>
      <c r="E861" s="166" t="s">
        <v>1159</v>
      </c>
      <c r="F861" s="181" t="s">
        <v>1608</v>
      </c>
      <c r="G861" s="181" t="s">
        <v>1608</v>
      </c>
      <c r="H861" s="181" t="s">
        <v>1608</v>
      </c>
      <c r="I861" s="181" t="s">
        <v>1608</v>
      </c>
      <c r="J861" s="168">
        <v>0.9</v>
      </c>
      <c r="K861" s="169" t="str">
        <f>IFERROR(SUMIFS(#REF!,#REF!,$I861,#REF!,$R$2)/SUMIFS(#REF!,#REF!,$I861,#REF!,$R$2),"-")</f>
        <v>-</v>
      </c>
      <c r="L861" s="169" t="str">
        <f>IFERROR(SUMIFS(#REF!,#REF!,$I861,#REF!,$R$7)/SUMIFS(#REF!,#REF!,$I861,#REF!,$R$7),"-")</f>
        <v>-</v>
      </c>
      <c r="M861" s="170" t="str">
        <f>IFERROR(SUMIFS(#REF!,#REF!,$I861,#REF!,$R$3)/SUMIFS(#REF!,#REF!,$I861,#REF!,$R$3),"-")</f>
        <v>-</v>
      </c>
      <c r="N861" s="170" t="str">
        <f>IFERROR(SUMIFS(#REF!,#REF!,$I861,#REF!,"&lt;="&amp;$R$2,#REF!,"&gt;="&amp;$S$2)/SUMIFS(#REF!,#REF!,$I861,#REF!,"&lt;="&amp;$R$2,#REF!,"&gt;="&amp;$S$2),"-")</f>
        <v>-</v>
      </c>
      <c r="O861" s="142"/>
      <c r="P861" s="140"/>
    </row>
    <row r="862" spans="1:16">
      <c r="A862" s="138"/>
      <c r="B862" s="142"/>
      <c r="C862" s="172" t="s">
        <v>1158</v>
      </c>
      <c r="D862" s="166" t="s">
        <v>26</v>
      </c>
      <c r="E862" s="166" t="s">
        <v>1159</v>
      </c>
      <c r="F862" s="181" t="s">
        <v>1610</v>
      </c>
      <c r="G862" s="181" t="s">
        <v>1610</v>
      </c>
      <c r="H862" s="181" t="s">
        <v>1610</v>
      </c>
      <c r="I862" s="181" t="s">
        <v>1610</v>
      </c>
      <c r="J862" s="168">
        <v>0.9</v>
      </c>
      <c r="K862" s="169" t="str">
        <f>IFERROR(SUMIFS(#REF!,#REF!,$I862,#REF!,$R$2)/SUMIFS(#REF!,#REF!,$I862,#REF!,$R$2),"-")</f>
        <v>-</v>
      </c>
      <c r="L862" s="169" t="str">
        <f>IFERROR(SUMIFS(#REF!,#REF!,$I862,#REF!,$R$7)/SUMIFS(#REF!,#REF!,$I862,#REF!,$R$7),"-")</f>
        <v>-</v>
      </c>
      <c r="M862" s="170" t="str">
        <f>IFERROR(SUMIFS(#REF!,#REF!,$I862,#REF!,$R$3)/SUMIFS(#REF!,#REF!,$I862,#REF!,$R$3),"-")</f>
        <v>-</v>
      </c>
      <c r="N862" s="170" t="str">
        <f>IFERROR(SUMIFS(#REF!,#REF!,$I862,#REF!,"&lt;="&amp;$R$2,#REF!,"&gt;="&amp;$S$2)/SUMIFS(#REF!,#REF!,$I862,#REF!,"&lt;="&amp;$R$2,#REF!,"&gt;="&amp;$S$2),"-")</f>
        <v>-</v>
      </c>
      <c r="O862" s="142"/>
      <c r="P862" s="140"/>
    </row>
    <row r="863" spans="1:16">
      <c r="A863" s="138"/>
      <c r="B863" s="142"/>
      <c r="C863" s="172" t="s">
        <v>1158</v>
      </c>
      <c r="D863" s="166" t="s">
        <v>26</v>
      </c>
      <c r="E863" s="166" t="s">
        <v>1159</v>
      </c>
      <c r="F863" s="181" t="s">
        <v>1612</v>
      </c>
      <c r="G863" s="181" t="s">
        <v>1612</v>
      </c>
      <c r="H863" s="181" t="s">
        <v>1612</v>
      </c>
      <c r="I863" s="181" t="s">
        <v>1612</v>
      </c>
      <c r="J863" s="168">
        <v>0.9</v>
      </c>
      <c r="K863" s="169" t="str">
        <f>IFERROR(SUMIFS(#REF!,#REF!,$I863,#REF!,$R$2)/SUMIFS(#REF!,#REF!,$I863,#REF!,$R$2),"-")</f>
        <v>-</v>
      </c>
      <c r="L863" s="169" t="str">
        <f>IFERROR(SUMIFS(#REF!,#REF!,$I863,#REF!,$R$7)/SUMIFS(#REF!,#REF!,$I863,#REF!,$R$7),"-")</f>
        <v>-</v>
      </c>
      <c r="M863" s="170" t="str">
        <f>IFERROR(SUMIFS(#REF!,#REF!,$I863,#REF!,$R$3)/SUMIFS(#REF!,#REF!,$I863,#REF!,$R$3),"-")</f>
        <v>-</v>
      </c>
      <c r="N863" s="170" t="str">
        <f>IFERROR(SUMIFS(#REF!,#REF!,$I863,#REF!,"&lt;="&amp;$R$2,#REF!,"&gt;="&amp;$S$2)/SUMIFS(#REF!,#REF!,$I863,#REF!,"&lt;="&amp;$R$2,#REF!,"&gt;="&amp;$S$2),"-")</f>
        <v>-</v>
      </c>
      <c r="O863" s="142"/>
      <c r="P863" s="140"/>
    </row>
    <row r="864" spans="1:16">
      <c r="A864" s="138"/>
      <c r="B864" s="142"/>
      <c r="C864" s="172" t="s">
        <v>1158</v>
      </c>
      <c r="D864" s="166" t="s">
        <v>26</v>
      </c>
      <c r="E864" s="166" t="s">
        <v>1159</v>
      </c>
      <c r="F864" s="181" t="s">
        <v>1614</v>
      </c>
      <c r="G864" s="181" t="s">
        <v>1614</v>
      </c>
      <c r="H864" s="181" t="s">
        <v>1614</v>
      </c>
      <c r="I864" s="181" t="s">
        <v>1614</v>
      </c>
      <c r="J864" s="168">
        <v>0.9</v>
      </c>
      <c r="K864" s="169" t="str">
        <f>IFERROR(SUMIFS(#REF!,#REF!,$I864,#REF!,$R$2)/SUMIFS(#REF!,#REF!,$I864,#REF!,$R$2),"-")</f>
        <v>-</v>
      </c>
      <c r="L864" s="169" t="str">
        <f>IFERROR(SUMIFS(#REF!,#REF!,$I864,#REF!,$R$7)/SUMIFS(#REF!,#REF!,$I864,#REF!,$R$7),"-")</f>
        <v>-</v>
      </c>
      <c r="M864" s="170" t="str">
        <f>IFERROR(SUMIFS(#REF!,#REF!,$I864,#REF!,$R$3)/SUMIFS(#REF!,#REF!,$I864,#REF!,$R$3),"-")</f>
        <v>-</v>
      </c>
      <c r="N864" s="170" t="str">
        <f>IFERROR(SUMIFS(#REF!,#REF!,$I864,#REF!,"&lt;="&amp;$R$2,#REF!,"&gt;="&amp;$S$2)/SUMIFS(#REF!,#REF!,$I864,#REF!,"&lt;="&amp;$R$2,#REF!,"&gt;="&amp;$S$2),"-")</f>
        <v>-</v>
      </c>
      <c r="O864" s="142"/>
      <c r="P864" s="140"/>
    </row>
    <row r="865" spans="1:16">
      <c r="A865" s="138"/>
      <c r="B865" s="142"/>
      <c r="C865" s="172" t="s">
        <v>1158</v>
      </c>
      <c r="D865" s="166" t="s">
        <v>26</v>
      </c>
      <c r="E865" s="166" t="s">
        <v>1159</v>
      </c>
      <c r="F865" s="181" t="s">
        <v>1616</v>
      </c>
      <c r="G865" s="181" t="s">
        <v>1616</v>
      </c>
      <c r="H865" s="181" t="s">
        <v>1616</v>
      </c>
      <c r="I865" s="181" t="s">
        <v>1616</v>
      </c>
      <c r="J865" s="168">
        <v>0.9</v>
      </c>
      <c r="K865" s="169" t="str">
        <f>IFERROR(SUMIFS(#REF!,#REF!,$I865,#REF!,$R$2)/SUMIFS(#REF!,#REF!,$I865,#REF!,$R$2),"-")</f>
        <v>-</v>
      </c>
      <c r="L865" s="169" t="str">
        <f>IFERROR(SUMIFS(#REF!,#REF!,$I865,#REF!,$R$7)/SUMIFS(#REF!,#REF!,$I865,#REF!,$R$7),"-")</f>
        <v>-</v>
      </c>
      <c r="M865" s="170" t="str">
        <f>IFERROR(SUMIFS(#REF!,#REF!,$I865,#REF!,$R$3)/SUMIFS(#REF!,#REF!,$I865,#REF!,$R$3),"-")</f>
        <v>-</v>
      </c>
      <c r="N865" s="170" t="str">
        <f>IFERROR(SUMIFS(#REF!,#REF!,$I865,#REF!,"&lt;="&amp;$R$2,#REF!,"&gt;="&amp;$S$2)/SUMIFS(#REF!,#REF!,$I865,#REF!,"&lt;="&amp;$R$2,#REF!,"&gt;="&amp;$S$2),"-")</f>
        <v>-</v>
      </c>
      <c r="O865" s="142"/>
      <c r="P865" s="140"/>
    </row>
    <row r="866" spans="1:16">
      <c r="A866" s="138"/>
      <c r="B866" s="142"/>
      <c r="C866" s="172" t="s">
        <v>1158</v>
      </c>
      <c r="D866" s="166" t="s">
        <v>26</v>
      </c>
      <c r="E866" s="166" t="s">
        <v>1159</v>
      </c>
      <c r="F866" s="181" t="s">
        <v>1618</v>
      </c>
      <c r="G866" s="181" t="s">
        <v>1618</v>
      </c>
      <c r="H866" s="181" t="s">
        <v>1618</v>
      </c>
      <c r="I866" s="181" t="s">
        <v>1618</v>
      </c>
      <c r="J866" s="168">
        <v>0.9</v>
      </c>
      <c r="K866" s="169" t="str">
        <f>IFERROR(SUMIFS(#REF!,#REF!,$I866,#REF!,$R$2)/SUMIFS(#REF!,#REF!,$I866,#REF!,$R$2),"-")</f>
        <v>-</v>
      </c>
      <c r="L866" s="169" t="str">
        <f>IFERROR(SUMIFS(#REF!,#REF!,$I866,#REF!,$R$7)/SUMIFS(#REF!,#REF!,$I866,#REF!,$R$7),"-")</f>
        <v>-</v>
      </c>
      <c r="M866" s="170" t="str">
        <f>IFERROR(SUMIFS(#REF!,#REF!,$I866,#REF!,$R$3)/SUMIFS(#REF!,#REF!,$I866,#REF!,$R$3),"-")</f>
        <v>-</v>
      </c>
      <c r="N866" s="170" t="str">
        <f>IFERROR(SUMIFS(#REF!,#REF!,$I866,#REF!,"&lt;="&amp;$R$2,#REF!,"&gt;="&amp;$S$2)/SUMIFS(#REF!,#REF!,$I866,#REF!,"&lt;="&amp;$R$2,#REF!,"&gt;="&amp;$S$2),"-")</f>
        <v>-</v>
      </c>
      <c r="O866" s="142"/>
      <c r="P866" s="140"/>
    </row>
    <row r="867" spans="1:16">
      <c r="A867" s="138"/>
      <c r="B867" s="142"/>
      <c r="C867" s="172" t="s">
        <v>1158</v>
      </c>
      <c r="D867" s="166" t="s">
        <v>26</v>
      </c>
      <c r="E867" s="166" t="s">
        <v>1159</v>
      </c>
      <c r="F867" s="181" t="s">
        <v>1620</v>
      </c>
      <c r="G867" s="181" t="s">
        <v>1620</v>
      </c>
      <c r="H867" s="181" t="s">
        <v>1620</v>
      </c>
      <c r="I867" s="181" t="s">
        <v>1620</v>
      </c>
      <c r="J867" s="168">
        <v>0.9</v>
      </c>
      <c r="K867" s="169" t="str">
        <f>IFERROR(SUMIFS(#REF!,#REF!,$I867,#REF!,$R$2)/SUMIFS(#REF!,#REF!,$I867,#REF!,$R$2),"-")</f>
        <v>-</v>
      </c>
      <c r="L867" s="169" t="str">
        <f>IFERROR(SUMIFS(#REF!,#REF!,$I867,#REF!,$R$7)/SUMIFS(#REF!,#REF!,$I867,#REF!,$R$7),"-")</f>
        <v>-</v>
      </c>
      <c r="M867" s="170" t="str">
        <f>IFERROR(SUMIFS(#REF!,#REF!,$I867,#REF!,$R$3)/SUMIFS(#REF!,#REF!,$I867,#REF!,$R$3),"-")</f>
        <v>-</v>
      </c>
      <c r="N867" s="170" t="str">
        <f>IFERROR(SUMIFS(#REF!,#REF!,$I867,#REF!,"&lt;="&amp;$R$2,#REF!,"&gt;="&amp;$S$2)/SUMIFS(#REF!,#REF!,$I867,#REF!,"&lt;="&amp;$R$2,#REF!,"&gt;="&amp;$S$2),"-")</f>
        <v>-</v>
      </c>
      <c r="O867" s="142"/>
      <c r="P867" s="140"/>
    </row>
    <row r="868" spans="1:16">
      <c r="A868" s="138"/>
      <c r="B868" s="142"/>
      <c r="C868" s="172" t="s">
        <v>1158</v>
      </c>
      <c r="D868" s="166" t="s">
        <v>26</v>
      </c>
      <c r="E868" s="166" t="s">
        <v>1159</v>
      </c>
      <c r="F868" s="181" t="s">
        <v>1622</v>
      </c>
      <c r="G868" s="181" t="s">
        <v>1622</v>
      </c>
      <c r="H868" s="181" t="s">
        <v>1622</v>
      </c>
      <c r="I868" s="181" t="s">
        <v>1622</v>
      </c>
      <c r="J868" s="168">
        <v>0.9</v>
      </c>
      <c r="K868" s="169" t="str">
        <f>IFERROR(SUMIFS(#REF!,#REF!,$I868,#REF!,$R$2)/SUMIFS(#REF!,#REF!,$I868,#REF!,$R$2),"-")</f>
        <v>-</v>
      </c>
      <c r="L868" s="169" t="str">
        <f>IFERROR(SUMIFS(#REF!,#REF!,$I868,#REF!,$R$7)/SUMIFS(#REF!,#REF!,$I868,#REF!,$R$7),"-")</f>
        <v>-</v>
      </c>
      <c r="M868" s="170" t="str">
        <f>IFERROR(SUMIFS(#REF!,#REF!,$I868,#REF!,$R$3)/SUMIFS(#REF!,#REF!,$I868,#REF!,$R$3),"-")</f>
        <v>-</v>
      </c>
      <c r="N868" s="170" t="str">
        <f>IFERROR(SUMIFS(#REF!,#REF!,$I868,#REF!,"&lt;="&amp;$R$2,#REF!,"&gt;="&amp;$S$2)/SUMIFS(#REF!,#REF!,$I868,#REF!,"&lt;="&amp;$R$2,#REF!,"&gt;="&amp;$S$2),"-")</f>
        <v>-</v>
      </c>
      <c r="O868" s="142"/>
      <c r="P868" s="140"/>
    </row>
    <row r="869" spans="1:16">
      <c r="A869" s="138"/>
      <c r="B869" s="142"/>
      <c r="C869" s="172" t="s">
        <v>1158</v>
      </c>
      <c r="D869" s="166" t="s">
        <v>26</v>
      </c>
      <c r="E869" s="166" t="s">
        <v>1159</v>
      </c>
      <c r="F869" s="181" t="s">
        <v>1624</v>
      </c>
      <c r="G869" s="181" t="s">
        <v>1624</v>
      </c>
      <c r="H869" s="181" t="s">
        <v>1624</v>
      </c>
      <c r="I869" s="181" t="s">
        <v>1624</v>
      </c>
      <c r="J869" s="168">
        <v>0.9</v>
      </c>
      <c r="K869" s="169" t="str">
        <f>IFERROR(SUMIFS(#REF!,#REF!,$I869,#REF!,$R$2)/SUMIFS(#REF!,#REF!,$I869,#REF!,$R$2),"-")</f>
        <v>-</v>
      </c>
      <c r="L869" s="169" t="str">
        <f>IFERROR(SUMIFS(#REF!,#REF!,$I869,#REF!,$R$7)/SUMIFS(#REF!,#REF!,$I869,#REF!,$R$7),"-")</f>
        <v>-</v>
      </c>
      <c r="M869" s="170" t="str">
        <f>IFERROR(SUMIFS(#REF!,#REF!,$I869,#REF!,$R$3)/SUMIFS(#REF!,#REF!,$I869,#REF!,$R$3),"-")</f>
        <v>-</v>
      </c>
      <c r="N869" s="170" t="str">
        <f>IFERROR(SUMIFS(#REF!,#REF!,$I869,#REF!,"&lt;="&amp;$R$2,#REF!,"&gt;="&amp;$S$2)/SUMIFS(#REF!,#REF!,$I869,#REF!,"&lt;="&amp;$R$2,#REF!,"&gt;="&amp;$S$2),"-")</f>
        <v>-</v>
      </c>
      <c r="O869" s="142"/>
      <c r="P869" s="140"/>
    </row>
    <row r="870" spans="1:16">
      <c r="A870" s="138"/>
      <c r="B870" s="142"/>
      <c r="C870" s="172" t="s">
        <v>1158</v>
      </c>
      <c r="D870" s="166" t="s">
        <v>26</v>
      </c>
      <c r="E870" s="166" t="s">
        <v>1159</v>
      </c>
      <c r="F870" s="181" t="s">
        <v>1626</v>
      </c>
      <c r="G870" s="181" t="s">
        <v>1626</v>
      </c>
      <c r="H870" s="181" t="s">
        <v>1626</v>
      </c>
      <c r="I870" s="181" t="s">
        <v>1626</v>
      </c>
      <c r="J870" s="168">
        <v>0.9</v>
      </c>
      <c r="K870" s="169" t="str">
        <f>IFERROR(SUMIFS(#REF!,#REF!,$I870,#REF!,$R$2)/SUMIFS(#REF!,#REF!,$I870,#REF!,$R$2),"-")</f>
        <v>-</v>
      </c>
      <c r="L870" s="169" t="str">
        <f>IFERROR(SUMIFS(#REF!,#REF!,$I870,#REF!,$R$7)/SUMIFS(#REF!,#REF!,$I870,#REF!,$R$7),"-")</f>
        <v>-</v>
      </c>
      <c r="M870" s="170" t="str">
        <f>IFERROR(SUMIFS(#REF!,#REF!,$I870,#REF!,$R$3)/SUMIFS(#REF!,#REF!,$I870,#REF!,$R$3),"-")</f>
        <v>-</v>
      </c>
      <c r="N870" s="170" t="str">
        <f>IFERROR(SUMIFS(#REF!,#REF!,$I870,#REF!,"&lt;="&amp;$R$2,#REF!,"&gt;="&amp;$S$2)/SUMIFS(#REF!,#REF!,$I870,#REF!,"&lt;="&amp;$R$2,#REF!,"&gt;="&amp;$S$2),"-")</f>
        <v>-</v>
      </c>
      <c r="O870" s="142"/>
      <c r="P870" s="140"/>
    </row>
    <row r="871" spans="1:16">
      <c r="A871" s="138"/>
      <c r="B871" s="142"/>
      <c r="C871" s="172" t="s">
        <v>1158</v>
      </c>
      <c r="D871" s="166" t="s">
        <v>26</v>
      </c>
      <c r="E871" s="166" t="s">
        <v>1159</v>
      </c>
      <c r="F871" s="181" t="s">
        <v>1628</v>
      </c>
      <c r="G871" s="181" t="s">
        <v>1628</v>
      </c>
      <c r="H871" s="181" t="s">
        <v>1628</v>
      </c>
      <c r="I871" s="181" t="s">
        <v>1628</v>
      </c>
      <c r="J871" s="168">
        <v>0.9</v>
      </c>
      <c r="K871" s="169" t="str">
        <f>IFERROR(SUMIFS(#REF!,#REF!,$I871,#REF!,$R$2)/SUMIFS(#REF!,#REF!,$I871,#REF!,$R$2),"-")</f>
        <v>-</v>
      </c>
      <c r="L871" s="169" t="str">
        <f>IFERROR(SUMIFS(#REF!,#REF!,$I871,#REF!,$R$7)/SUMIFS(#REF!,#REF!,$I871,#REF!,$R$7),"-")</f>
        <v>-</v>
      </c>
      <c r="M871" s="170" t="str">
        <f>IFERROR(SUMIFS(#REF!,#REF!,$I871,#REF!,$R$3)/SUMIFS(#REF!,#REF!,$I871,#REF!,$R$3),"-")</f>
        <v>-</v>
      </c>
      <c r="N871" s="170" t="str">
        <f>IFERROR(SUMIFS(#REF!,#REF!,$I871,#REF!,"&lt;="&amp;$R$2,#REF!,"&gt;="&amp;$S$2)/SUMIFS(#REF!,#REF!,$I871,#REF!,"&lt;="&amp;$R$2,#REF!,"&gt;="&amp;$S$2),"-")</f>
        <v>-</v>
      </c>
      <c r="O871" s="142"/>
      <c r="P871" s="140"/>
    </row>
    <row r="872" spans="1:16">
      <c r="A872" s="138"/>
      <c r="B872" s="142"/>
      <c r="C872" s="172" t="s">
        <v>1158</v>
      </c>
      <c r="D872" s="166" t="s">
        <v>26</v>
      </c>
      <c r="E872" s="166" t="s">
        <v>1159</v>
      </c>
      <c r="F872" s="181" t="s">
        <v>1630</v>
      </c>
      <c r="G872" s="181" t="s">
        <v>1630</v>
      </c>
      <c r="H872" s="181" t="s">
        <v>1630</v>
      </c>
      <c r="I872" s="181" t="s">
        <v>1630</v>
      </c>
      <c r="J872" s="168">
        <v>0.9</v>
      </c>
      <c r="K872" s="169" t="str">
        <f>IFERROR(SUMIFS(#REF!,#REF!,$I872,#REF!,$R$2)/SUMIFS(#REF!,#REF!,$I872,#REF!,$R$2),"-")</f>
        <v>-</v>
      </c>
      <c r="L872" s="169" t="str">
        <f>IFERROR(SUMIFS(#REF!,#REF!,$I872,#REF!,$R$7)/SUMIFS(#REF!,#REF!,$I872,#REF!,$R$7),"-")</f>
        <v>-</v>
      </c>
      <c r="M872" s="170" t="str">
        <f>IFERROR(SUMIFS(#REF!,#REF!,$I872,#REF!,$R$3)/SUMIFS(#REF!,#REF!,$I872,#REF!,$R$3),"-")</f>
        <v>-</v>
      </c>
      <c r="N872" s="170" t="str">
        <f>IFERROR(SUMIFS(#REF!,#REF!,$I872,#REF!,"&lt;="&amp;$R$2,#REF!,"&gt;="&amp;$S$2)/SUMIFS(#REF!,#REF!,$I872,#REF!,"&lt;="&amp;$R$2,#REF!,"&gt;="&amp;$S$2),"-")</f>
        <v>-</v>
      </c>
      <c r="O872" s="142"/>
      <c r="P872" s="140"/>
    </row>
    <row r="873" spans="1:16">
      <c r="A873" s="138"/>
      <c r="B873" s="142"/>
      <c r="C873" s="172" t="s">
        <v>1158</v>
      </c>
      <c r="D873" s="166" t="s">
        <v>26</v>
      </c>
      <c r="E873" s="166" t="s">
        <v>1159</v>
      </c>
      <c r="F873" s="181" t="s">
        <v>1632</v>
      </c>
      <c r="G873" s="181" t="s">
        <v>1632</v>
      </c>
      <c r="H873" s="181" t="s">
        <v>1632</v>
      </c>
      <c r="I873" s="181" t="s">
        <v>1632</v>
      </c>
      <c r="J873" s="168">
        <v>0.9</v>
      </c>
      <c r="K873" s="169" t="str">
        <f>IFERROR(SUMIFS(#REF!,#REF!,$I873,#REF!,$R$2)/SUMIFS(#REF!,#REF!,$I873,#REF!,$R$2),"-")</f>
        <v>-</v>
      </c>
      <c r="L873" s="169" t="str">
        <f>IFERROR(SUMIFS(#REF!,#REF!,$I873,#REF!,$R$7)/SUMIFS(#REF!,#REF!,$I873,#REF!,$R$7),"-")</f>
        <v>-</v>
      </c>
      <c r="M873" s="170" t="str">
        <f>IFERROR(SUMIFS(#REF!,#REF!,$I873,#REF!,$R$3)/SUMIFS(#REF!,#REF!,$I873,#REF!,$R$3),"-")</f>
        <v>-</v>
      </c>
      <c r="N873" s="170" t="str">
        <f>IFERROR(SUMIFS(#REF!,#REF!,$I873,#REF!,"&lt;="&amp;$R$2,#REF!,"&gt;="&amp;$S$2)/SUMIFS(#REF!,#REF!,$I873,#REF!,"&lt;="&amp;$R$2,#REF!,"&gt;="&amp;$S$2),"-")</f>
        <v>-</v>
      </c>
      <c r="O873" s="142"/>
      <c r="P873" s="140"/>
    </row>
    <row r="874" spans="1:16">
      <c r="A874" s="138"/>
      <c r="B874" s="142"/>
      <c r="C874" s="172" t="s">
        <v>1158</v>
      </c>
      <c r="D874" s="166" t="s">
        <v>26</v>
      </c>
      <c r="E874" s="166" t="s">
        <v>1159</v>
      </c>
      <c r="F874" s="181" t="s">
        <v>1634</v>
      </c>
      <c r="G874" s="181" t="s">
        <v>1634</v>
      </c>
      <c r="H874" s="181" t="s">
        <v>1634</v>
      </c>
      <c r="I874" s="181" t="s">
        <v>1634</v>
      </c>
      <c r="J874" s="168">
        <v>0.9</v>
      </c>
      <c r="K874" s="169" t="str">
        <f>IFERROR(SUMIFS(#REF!,#REF!,$I874,#REF!,$R$2)/SUMIFS(#REF!,#REF!,$I874,#REF!,$R$2),"-")</f>
        <v>-</v>
      </c>
      <c r="L874" s="169" t="str">
        <f>IFERROR(SUMIFS(#REF!,#REF!,$I874,#REF!,$R$7)/SUMIFS(#REF!,#REF!,$I874,#REF!,$R$7),"-")</f>
        <v>-</v>
      </c>
      <c r="M874" s="170" t="str">
        <f>IFERROR(SUMIFS(#REF!,#REF!,$I874,#REF!,$R$3)/SUMIFS(#REF!,#REF!,$I874,#REF!,$R$3),"-")</f>
        <v>-</v>
      </c>
      <c r="N874" s="170" t="str">
        <f>IFERROR(SUMIFS(#REF!,#REF!,$I874,#REF!,"&lt;="&amp;$R$2,#REF!,"&gt;="&amp;$S$2)/SUMIFS(#REF!,#REF!,$I874,#REF!,"&lt;="&amp;$R$2,#REF!,"&gt;="&amp;$S$2),"-")</f>
        <v>-</v>
      </c>
      <c r="O874" s="142"/>
      <c r="P874" s="140"/>
    </row>
    <row r="875" spans="1:16">
      <c r="A875" s="138"/>
      <c r="B875" s="142"/>
      <c r="C875" s="172" t="s">
        <v>1158</v>
      </c>
      <c r="D875" s="166" t="s">
        <v>26</v>
      </c>
      <c r="E875" s="166" t="s">
        <v>1159</v>
      </c>
      <c r="F875" s="181" t="s">
        <v>1636</v>
      </c>
      <c r="G875" s="181" t="s">
        <v>1636</v>
      </c>
      <c r="H875" s="181" t="s">
        <v>1636</v>
      </c>
      <c r="I875" s="181" t="s">
        <v>1636</v>
      </c>
      <c r="J875" s="168">
        <v>0.9</v>
      </c>
      <c r="K875" s="169" t="str">
        <f>IFERROR(SUMIFS(#REF!,#REF!,$I875,#REF!,$R$2)/SUMIFS(#REF!,#REF!,$I875,#REF!,$R$2),"-")</f>
        <v>-</v>
      </c>
      <c r="L875" s="169" t="str">
        <f>IFERROR(SUMIFS(#REF!,#REF!,$I875,#REF!,$R$7)/SUMIFS(#REF!,#REF!,$I875,#REF!,$R$7),"-")</f>
        <v>-</v>
      </c>
      <c r="M875" s="170" t="str">
        <f>IFERROR(SUMIFS(#REF!,#REF!,$I875,#REF!,$R$3)/SUMIFS(#REF!,#REF!,$I875,#REF!,$R$3),"-")</f>
        <v>-</v>
      </c>
      <c r="N875" s="170" t="str">
        <f>IFERROR(SUMIFS(#REF!,#REF!,$I875,#REF!,"&lt;="&amp;$R$2,#REF!,"&gt;="&amp;$S$2)/SUMIFS(#REF!,#REF!,$I875,#REF!,"&lt;="&amp;$R$2,#REF!,"&gt;="&amp;$S$2),"-")</f>
        <v>-</v>
      </c>
      <c r="O875" s="142"/>
      <c r="P875" s="140"/>
    </row>
    <row r="876" spans="1:16">
      <c r="A876" s="138"/>
      <c r="B876" s="142"/>
      <c r="C876" s="172" t="s">
        <v>1158</v>
      </c>
      <c r="D876" s="166" t="s">
        <v>26</v>
      </c>
      <c r="E876" s="166" t="s">
        <v>1159</v>
      </c>
      <c r="F876" s="181" t="s">
        <v>1638</v>
      </c>
      <c r="G876" s="181" t="s">
        <v>1638</v>
      </c>
      <c r="H876" s="181" t="s">
        <v>1638</v>
      </c>
      <c r="I876" s="181" t="s">
        <v>1638</v>
      </c>
      <c r="J876" s="168">
        <v>0.9</v>
      </c>
      <c r="K876" s="169" t="str">
        <f>IFERROR(SUMIFS(#REF!,#REF!,$I876,#REF!,$R$2)/SUMIFS(#REF!,#REF!,$I876,#REF!,$R$2),"-")</f>
        <v>-</v>
      </c>
      <c r="L876" s="169" t="str">
        <f>IFERROR(SUMIFS(#REF!,#REF!,$I876,#REF!,$R$7)/SUMIFS(#REF!,#REF!,$I876,#REF!,$R$7),"-")</f>
        <v>-</v>
      </c>
      <c r="M876" s="170" t="str">
        <f>IFERROR(SUMIFS(#REF!,#REF!,$I876,#REF!,$R$3)/SUMIFS(#REF!,#REF!,$I876,#REF!,$R$3),"-")</f>
        <v>-</v>
      </c>
      <c r="N876" s="170" t="str">
        <f>IFERROR(SUMIFS(#REF!,#REF!,$I876,#REF!,"&lt;="&amp;$R$2,#REF!,"&gt;="&amp;$S$2)/SUMIFS(#REF!,#REF!,$I876,#REF!,"&lt;="&amp;$R$2,#REF!,"&gt;="&amp;$S$2),"-")</f>
        <v>-</v>
      </c>
      <c r="O876" s="142"/>
      <c r="P876" s="140"/>
    </row>
    <row r="877" spans="1:16">
      <c r="A877" s="138"/>
      <c r="B877" s="142"/>
      <c r="C877" s="172" t="s">
        <v>1158</v>
      </c>
      <c r="D877" s="166" t="s">
        <v>26</v>
      </c>
      <c r="E877" s="166" t="s">
        <v>1159</v>
      </c>
      <c r="F877" s="181" t="s">
        <v>1640</v>
      </c>
      <c r="G877" s="181" t="s">
        <v>1640</v>
      </c>
      <c r="H877" s="181" t="s">
        <v>1640</v>
      </c>
      <c r="I877" s="181" t="s">
        <v>1640</v>
      </c>
      <c r="J877" s="168">
        <v>0.9</v>
      </c>
      <c r="K877" s="169" t="str">
        <f>IFERROR(SUMIFS(#REF!,#REF!,$I877,#REF!,$R$2)/SUMIFS(#REF!,#REF!,$I877,#REF!,$R$2),"-")</f>
        <v>-</v>
      </c>
      <c r="L877" s="169" t="str">
        <f>IFERROR(SUMIFS(#REF!,#REF!,$I877,#REF!,$R$7)/SUMIFS(#REF!,#REF!,$I877,#REF!,$R$7),"-")</f>
        <v>-</v>
      </c>
      <c r="M877" s="170" t="str">
        <f>IFERROR(SUMIFS(#REF!,#REF!,$I877,#REF!,$R$3)/SUMIFS(#REF!,#REF!,$I877,#REF!,$R$3),"-")</f>
        <v>-</v>
      </c>
      <c r="N877" s="170" t="str">
        <f>IFERROR(SUMIFS(#REF!,#REF!,$I877,#REF!,"&lt;="&amp;$R$2,#REF!,"&gt;="&amp;$S$2)/SUMIFS(#REF!,#REF!,$I877,#REF!,"&lt;="&amp;$R$2,#REF!,"&gt;="&amp;$S$2),"-")</f>
        <v>-</v>
      </c>
      <c r="O877" s="142"/>
      <c r="P877" s="140"/>
    </row>
    <row r="878" spans="1:16">
      <c r="A878" s="138"/>
      <c r="B878" s="142"/>
      <c r="C878" s="172" t="s">
        <v>1158</v>
      </c>
      <c r="D878" s="166" t="s">
        <v>26</v>
      </c>
      <c r="E878" s="166" t="s">
        <v>1159</v>
      </c>
      <c r="F878" s="181" t="s">
        <v>1642</v>
      </c>
      <c r="G878" s="181" t="s">
        <v>1642</v>
      </c>
      <c r="H878" s="181" t="s">
        <v>1642</v>
      </c>
      <c r="I878" s="181" t="s">
        <v>1642</v>
      </c>
      <c r="J878" s="168">
        <v>0.9</v>
      </c>
      <c r="K878" s="169" t="str">
        <f>IFERROR(SUMIFS(#REF!,#REF!,$I878,#REF!,$R$2)/SUMIFS(#REF!,#REF!,$I878,#REF!,$R$2),"-")</f>
        <v>-</v>
      </c>
      <c r="L878" s="169" t="str">
        <f>IFERROR(SUMIFS(#REF!,#REF!,$I878,#REF!,$R$7)/SUMIFS(#REF!,#REF!,$I878,#REF!,$R$7),"-")</f>
        <v>-</v>
      </c>
      <c r="M878" s="170" t="str">
        <f>IFERROR(SUMIFS(#REF!,#REF!,$I878,#REF!,$R$3)/SUMIFS(#REF!,#REF!,$I878,#REF!,$R$3),"-")</f>
        <v>-</v>
      </c>
      <c r="N878" s="170" t="str">
        <f>IFERROR(SUMIFS(#REF!,#REF!,$I878,#REF!,"&lt;="&amp;$R$2,#REF!,"&gt;="&amp;$S$2)/SUMIFS(#REF!,#REF!,$I878,#REF!,"&lt;="&amp;$R$2,#REF!,"&gt;="&amp;$S$2),"-")</f>
        <v>-</v>
      </c>
      <c r="O878" s="142"/>
      <c r="P878" s="140"/>
    </row>
    <row r="879" spans="1:16">
      <c r="A879" s="138"/>
      <c r="B879" s="142"/>
      <c r="C879" s="172" t="s">
        <v>1158</v>
      </c>
      <c r="D879" s="166" t="s">
        <v>26</v>
      </c>
      <c r="E879" s="166" t="s">
        <v>1159</v>
      </c>
      <c r="F879" s="181" t="s">
        <v>1644</v>
      </c>
      <c r="G879" s="181" t="s">
        <v>1644</v>
      </c>
      <c r="H879" s="181" t="s">
        <v>1644</v>
      </c>
      <c r="I879" s="181" t="s">
        <v>1644</v>
      </c>
      <c r="J879" s="168">
        <v>0.9</v>
      </c>
      <c r="K879" s="169" t="str">
        <f>IFERROR(SUMIFS(#REF!,#REF!,$I879,#REF!,$R$2)/SUMIFS(#REF!,#REF!,$I879,#REF!,$R$2),"-")</f>
        <v>-</v>
      </c>
      <c r="L879" s="169" t="str">
        <f>IFERROR(SUMIFS(#REF!,#REF!,$I879,#REF!,$R$7)/SUMIFS(#REF!,#REF!,$I879,#REF!,$R$7),"-")</f>
        <v>-</v>
      </c>
      <c r="M879" s="170" t="str">
        <f>IFERROR(SUMIFS(#REF!,#REF!,$I879,#REF!,$R$3)/SUMIFS(#REF!,#REF!,$I879,#REF!,$R$3),"-")</f>
        <v>-</v>
      </c>
      <c r="N879" s="170" t="str">
        <f>IFERROR(SUMIFS(#REF!,#REF!,$I879,#REF!,"&lt;="&amp;$R$2,#REF!,"&gt;="&amp;$S$2)/SUMIFS(#REF!,#REF!,$I879,#REF!,"&lt;="&amp;$R$2,#REF!,"&gt;="&amp;$S$2),"-")</f>
        <v>-</v>
      </c>
      <c r="O879" s="142"/>
      <c r="P879" s="140"/>
    </row>
    <row r="880" spans="1:16">
      <c r="A880" s="138"/>
      <c r="B880" s="142"/>
      <c r="C880" s="172" t="s">
        <v>1158</v>
      </c>
      <c r="D880" s="166" t="s">
        <v>26</v>
      </c>
      <c r="E880" s="166" t="s">
        <v>1159</v>
      </c>
      <c r="F880" s="181" t="s">
        <v>1646</v>
      </c>
      <c r="G880" s="181" t="s">
        <v>1646</v>
      </c>
      <c r="H880" s="181" t="s">
        <v>1646</v>
      </c>
      <c r="I880" s="181" t="s">
        <v>1646</v>
      </c>
      <c r="J880" s="168">
        <v>0.9</v>
      </c>
      <c r="K880" s="169" t="str">
        <f>IFERROR(SUMIFS(#REF!,#REF!,$I880,#REF!,$R$2)/SUMIFS(#REF!,#REF!,$I880,#REF!,$R$2),"-")</f>
        <v>-</v>
      </c>
      <c r="L880" s="169" t="str">
        <f>IFERROR(SUMIFS(#REF!,#REF!,$I880,#REF!,$R$7)/SUMIFS(#REF!,#REF!,$I880,#REF!,$R$7),"-")</f>
        <v>-</v>
      </c>
      <c r="M880" s="170" t="str">
        <f>IFERROR(SUMIFS(#REF!,#REF!,$I880,#REF!,$R$3)/SUMIFS(#REF!,#REF!,$I880,#REF!,$R$3),"-")</f>
        <v>-</v>
      </c>
      <c r="N880" s="170" t="str">
        <f>IFERROR(SUMIFS(#REF!,#REF!,$I880,#REF!,"&lt;="&amp;$R$2,#REF!,"&gt;="&amp;$S$2)/SUMIFS(#REF!,#REF!,$I880,#REF!,"&lt;="&amp;$R$2,#REF!,"&gt;="&amp;$S$2),"-")</f>
        <v>-</v>
      </c>
      <c r="O880" s="142"/>
      <c r="P880" s="140"/>
    </row>
    <row r="881" spans="1:16">
      <c r="A881" s="138"/>
      <c r="B881" s="142"/>
      <c r="C881" s="172" t="s">
        <v>1158</v>
      </c>
      <c r="D881" s="166" t="s">
        <v>26</v>
      </c>
      <c r="E881" s="166" t="s">
        <v>1159</v>
      </c>
      <c r="F881" s="181" t="s">
        <v>1648</v>
      </c>
      <c r="G881" s="181" t="s">
        <v>1648</v>
      </c>
      <c r="H881" s="181" t="s">
        <v>1648</v>
      </c>
      <c r="I881" s="181" t="s">
        <v>1648</v>
      </c>
      <c r="J881" s="168">
        <v>0.9</v>
      </c>
      <c r="K881" s="169" t="str">
        <f>IFERROR(SUMIFS(#REF!,#REF!,$I881,#REF!,$R$2)/SUMIFS(#REF!,#REF!,$I881,#REF!,$R$2),"-")</f>
        <v>-</v>
      </c>
      <c r="L881" s="169" t="str">
        <f>IFERROR(SUMIFS(#REF!,#REF!,$I881,#REF!,$R$7)/SUMIFS(#REF!,#REF!,$I881,#REF!,$R$7),"-")</f>
        <v>-</v>
      </c>
      <c r="M881" s="170" t="str">
        <f>IFERROR(SUMIFS(#REF!,#REF!,$I881,#REF!,$R$3)/SUMIFS(#REF!,#REF!,$I881,#REF!,$R$3),"-")</f>
        <v>-</v>
      </c>
      <c r="N881" s="170" t="str">
        <f>IFERROR(SUMIFS(#REF!,#REF!,$I881,#REF!,"&lt;="&amp;$R$2,#REF!,"&gt;="&amp;$S$2)/SUMIFS(#REF!,#REF!,$I881,#REF!,"&lt;="&amp;$R$2,#REF!,"&gt;="&amp;$S$2),"-")</f>
        <v>-</v>
      </c>
      <c r="O881" s="142"/>
      <c r="P881" s="140"/>
    </row>
    <row r="882" spans="1:16">
      <c r="A882" s="138"/>
      <c r="B882" s="142"/>
      <c r="C882" s="172" t="s">
        <v>1158</v>
      </c>
      <c r="D882" s="166" t="s">
        <v>26</v>
      </c>
      <c r="E882" s="166" t="s">
        <v>1159</v>
      </c>
      <c r="F882" s="181" t="s">
        <v>1650</v>
      </c>
      <c r="G882" s="181" t="s">
        <v>1650</v>
      </c>
      <c r="H882" s="181" t="s">
        <v>1650</v>
      </c>
      <c r="I882" s="181" t="s">
        <v>1650</v>
      </c>
      <c r="J882" s="168">
        <v>0.9</v>
      </c>
      <c r="K882" s="169" t="str">
        <f>IFERROR(SUMIFS(#REF!,#REF!,$I882,#REF!,$R$2)/SUMIFS(#REF!,#REF!,$I882,#REF!,$R$2),"-")</f>
        <v>-</v>
      </c>
      <c r="L882" s="169" t="str">
        <f>IFERROR(SUMIFS(#REF!,#REF!,$I882,#REF!,$R$7)/SUMIFS(#REF!,#REF!,$I882,#REF!,$R$7),"-")</f>
        <v>-</v>
      </c>
      <c r="M882" s="170" t="str">
        <f>IFERROR(SUMIFS(#REF!,#REF!,$I882,#REF!,$R$3)/SUMIFS(#REF!,#REF!,$I882,#REF!,$R$3),"-")</f>
        <v>-</v>
      </c>
      <c r="N882" s="170" t="str">
        <f>IFERROR(SUMIFS(#REF!,#REF!,$I882,#REF!,"&lt;="&amp;$R$2,#REF!,"&gt;="&amp;$S$2)/SUMIFS(#REF!,#REF!,$I882,#REF!,"&lt;="&amp;$R$2,#REF!,"&gt;="&amp;$S$2),"-")</f>
        <v>-</v>
      </c>
      <c r="O882" s="142"/>
      <c r="P882" s="140"/>
    </row>
    <row r="883" spans="1:16">
      <c r="A883" s="138"/>
      <c r="B883" s="142"/>
      <c r="C883" s="172" t="s">
        <v>1158</v>
      </c>
      <c r="D883" s="166" t="s">
        <v>26</v>
      </c>
      <c r="E883" s="166" t="s">
        <v>1159</v>
      </c>
      <c r="F883" s="181" t="s">
        <v>1652</v>
      </c>
      <c r="G883" s="181" t="s">
        <v>1652</v>
      </c>
      <c r="H883" s="181" t="s">
        <v>1652</v>
      </c>
      <c r="I883" s="181" t="s">
        <v>1652</v>
      </c>
      <c r="J883" s="168">
        <v>0.9</v>
      </c>
      <c r="K883" s="169" t="str">
        <f>IFERROR(SUMIFS(#REF!,#REF!,$I883,#REF!,$R$2)/SUMIFS(#REF!,#REF!,$I883,#REF!,$R$2),"-")</f>
        <v>-</v>
      </c>
      <c r="L883" s="169" t="str">
        <f>IFERROR(SUMIFS(#REF!,#REF!,$I883,#REF!,$R$7)/SUMIFS(#REF!,#REF!,$I883,#REF!,$R$7),"-")</f>
        <v>-</v>
      </c>
      <c r="M883" s="170" t="str">
        <f>IFERROR(SUMIFS(#REF!,#REF!,$I883,#REF!,$R$3)/SUMIFS(#REF!,#REF!,$I883,#REF!,$R$3),"-")</f>
        <v>-</v>
      </c>
      <c r="N883" s="170" t="str">
        <f>IFERROR(SUMIFS(#REF!,#REF!,$I883,#REF!,"&lt;="&amp;$R$2,#REF!,"&gt;="&amp;$S$2)/SUMIFS(#REF!,#REF!,$I883,#REF!,"&lt;="&amp;$R$2,#REF!,"&gt;="&amp;$S$2),"-")</f>
        <v>-</v>
      </c>
      <c r="O883" s="142"/>
      <c r="P883" s="140"/>
    </row>
    <row r="884" spans="1:16">
      <c r="A884" s="138"/>
      <c r="B884" s="142"/>
      <c r="C884" s="172" t="s">
        <v>1158</v>
      </c>
      <c r="D884" s="166" t="s">
        <v>26</v>
      </c>
      <c r="E884" s="166" t="s">
        <v>1159</v>
      </c>
      <c r="F884" s="181" t="s">
        <v>1654</v>
      </c>
      <c r="G884" s="181" t="s">
        <v>1654</v>
      </c>
      <c r="H884" s="181" t="s">
        <v>1654</v>
      </c>
      <c r="I884" s="181" t="s">
        <v>1654</v>
      </c>
      <c r="J884" s="168">
        <v>0.9</v>
      </c>
      <c r="K884" s="169" t="str">
        <f>IFERROR(SUMIFS(#REF!,#REF!,$I884,#REF!,$R$2)/SUMIFS(#REF!,#REF!,$I884,#REF!,$R$2),"-")</f>
        <v>-</v>
      </c>
      <c r="L884" s="169" t="str">
        <f>IFERROR(SUMIFS(#REF!,#REF!,$I884,#REF!,$R$7)/SUMIFS(#REF!,#REF!,$I884,#REF!,$R$7),"-")</f>
        <v>-</v>
      </c>
      <c r="M884" s="170" t="str">
        <f>IFERROR(SUMIFS(#REF!,#REF!,$I884,#REF!,$R$3)/SUMIFS(#REF!,#REF!,$I884,#REF!,$R$3),"-")</f>
        <v>-</v>
      </c>
      <c r="N884" s="170" t="str">
        <f>IFERROR(SUMIFS(#REF!,#REF!,$I884,#REF!,"&lt;="&amp;$R$2,#REF!,"&gt;="&amp;$S$2)/SUMIFS(#REF!,#REF!,$I884,#REF!,"&lt;="&amp;$R$2,#REF!,"&gt;="&amp;$S$2),"-")</f>
        <v>-</v>
      </c>
      <c r="O884" s="142"/>
      <c r="P884" s="140"/>
    </row>
    <row r="885" spans="1:16">
      <c r="A885" s="138"/>
      <c r="B885" s="142"/>
      <c r="C885" s="172" t="s">
        <v>1158</v>
      </c>
      <c r="D885" s="166" t="s">
        <v>26</v>
      </c>
      <c r="E885" s="166" t="s">
        <v>1159</v>
      </c>
      <c r="F885" s="181" t="s">
        <v>1656</v>
      </c>
      <c r="G885" s="181" t="s">
        <v>1656</v>
      </c>
      <c r="H885" s="181" t="s">
        <v>1656</v>
      </c>
      <c r="I885" s="181" t="s">
        <v>1656</v>
      </c>
      <c r="J885" s="168">
        <v>0.9</v>
      </c>
      <c r="K885" s="169" t="str">
        <f>IFERROR(SUMIFS(#REF!,#REF!,$I885,#REF!,$R$2)/SUMIFS(#REF!,#REF!,$I885,#REF!,$R$2),"-")</f>
        <v>-</v>
      </c>
      <c r="L885" s="169" t="str">
        <f>IFERROR(SUMIFS(#REF!,#REF!,$I885,#REF!,$R$7)/SUMIFS(#REF!,#REF!,$I885,#REF!,$R$7),"-")</f>
        <v>-</v>
      </c>
      <c r="M885" s="170" t="str">
        <f>IFERROR(SUMIFS(#REF!,#REF!,$I885,#REF!,$R$3)/SUMIFS(#REF!,#REF!,$I885,#REF!,$R$3),"-")</f>
        <v>-</v>
      </c>
      <c r="N885" s="170" t="str">
        <f>IFERROR(SUMIFS(#REF!,#REF!,$I885,#REF!,"&lt;="&amp;$R$2,#REF!,"&gt;="&amp;$S$2)/SUMIFS(#REF!,#REF!,$I885,#REF!,"&lt;="&amp;$R$2,#REF!,"&gt;="&amp;$S$2),"-")</f>
        <v>-</v>
      </c>
      <c r="O885" s="142"/>
      <c r="P885" s="140"/>
    </row>
    <row r="886" spans="1:16">
      <c r="A886" s="138"/>
      <c r="B886" s="142"/>
      <c r="C886" s="172" t="s">
        <v>1158</v>
      </c>
      <c r="D886" s="166" t="s">
        <v>26</v>
      </c>
      <c r="E886" s="166" t="s">
        <v>1159</v>
      </c>
      <c r="F886" s="181" t="s">
        <v>1658</v>
      </c>
      <c r="G886" s="181" t="s">
        <v>1658</v>
      </c>
      <c r="H886" s="181" t="s">
        <v>1658</v>
      </c>
      <c r="I886" s="181" t="s">
        <v>1658</v>
      </c>
      <c r="J886" s="168">
        <v>0.9</v>
      </c>
      <c r="K886" s="169" t="str">
        <f>IFERROR(SUMIFS(#REF!,#REF!,$I886,#REF!,$R$2)/SUMIFS(#REF!,#REF!,$I886,#REF!,$R$2),"-")</f>
        <v>-</v>
      </c>
      <c r="L886" s="169" t="str">
        <f>IFERROR(SUMIFS(#REF!,#REF!,$I886,#REF!,$R$7)/SUMIFS(#REF!,#REF!,$I886,#REF!,$R$7),"-")</f>
        <v>-</v>
      </c>
      <c r="M886" s="170" t="str">
        <f>IFERROR(SUMIFS(#REF!,#REF!,$I886,#REF!,$R$3)/SUMIFS(#REF!,#REF!,$I886,#REF!,$R$3),"-")</f>
        <v>-</v>
      </c>
      <c r="N886" s="170" t="str">
        <f>IFERROR(SUMIFS(#REF!,#REF!,$I886,#REF!,"&lt;="&amp;$R$2,#REF!,"&gt;="&amp;$S$2)/SUMIFS(#REF!,#REF!,$I886,#REF!,"&lt;="&amp;$R$2,#REF!,"&gt;="&amp;$S$2),"-")</f>
        <v>-</v>
      </c>
      <c r="O886" s="142"/>
      <c r="P886" s="140"/>
    </row>
    <row r="887" spans="1:16">
      <c r="A887" s="138"/>
      <c r="B887" s="142"/>
      <c r="C887" s="172" t="s">
        <v>1158</v>
      </c>
      <c r="D887" s="166" t="s">
        <v>26</v>
      </c>
      <c r="E887" s="166" t="s">
        <v>1159</v>
      </c>
      <c r="F887" s="181" t="s">
        <v>1660</v>
      </c>
      <c r="G887" s="181" t="s">
        <v>1660</v>
      </c>
      <c r="H887" s="181" t="s">
        <v>1660</v>
      </c>
      <c r="I887" s="181" t="s">
        <v>1660</v>
      </c>
      <c r="J887" s="168">
        <v>0.9</v>
      </c>
      <c r="K887" s="169" t="str">
        <f>IFERROR(SUMIFS(#REF!,#REF!,$I887,#REF!,$R$2)/SUMIFS(#REF!,#REF!,$I887,#REF!,$R$2),"-")</f>
        <v>-</v>
      </c>
      <c r="L887" s="169" t="str">
        <f>IFERROR(SUMIFS(#REF!,#REF!,$I887,#REF!,$R$7)/SUMIFS(#REF!,#REF!,$I887,#REF!,$R$7),"-")</f>
        <v>-</v>
      </c>
      <c r="M887" s="170" t="str">
        <f>IFERROR(SUMIFS(#REF!,#REF!,$I887,#REF!,$R$3)/SUMIFS(#REF!,#REF!,$I887,#REF!,$R$3),"-")</f>
        <v>-</v>
      </c>
      <c r="N887" s="170" t="str">
        <f>IFERROR(SUMIFS(#REF!,#REF!,$I887,#REF!,"&lt;="&amp;$R$2,#REF!,"&gt;="&amp;$S$2)/SUMIFS(#REF!,#REF!,$I887,#REF!,"&lt;="&amp;$R$2,#REF!,"&gt;="&amp;$S$2),"-")</f>
        <v>-</v>
      </c>
      <c r="O887" s="142"/>
      <c r="P887" s="140"/>
    </row>
    <row r="888" spans="1:16">
      <c r="A888" s="138"/>
      <c r="B888" s="142"/>
      <c r="C888" s="172" t="s">
        <v>1158</v>
      </c>
      <c r="D888" s="166" t="s">
        <v>26</v>
      </c>
      <c r="E888" s="166" t="s">
        <v>1159</v>
      </c>
      <c r="F888" s="181" t="s">
        <v>1662</v>
      </c>
      <c r="G888" s="181" t="s">
        <v>1662</v>
      </c>
      <c r="H888" s="181" t="s">
        <v>1662</v>
      </c>
      <c r="I888" s="181" t="s">
        <v>1662</v>
      </c>
      <c r="J888" s="168">
        <v>0.9</v>
      </c>
      <c r="K888" s="169" t="str">
        <f>IFERROR(SUMIFS(#REF!,#REF!,$I888,#REF!,$R$2)/SUMIFS(#REF!,#REF!,$I888,#REF!,$R$2),"-")</f>
        <v>-</v>
      </c>
      <c r="L888" s="169" t="str">
        <f>IFERROR(SUMIFS(#REF!,#REF!,$I888,#REF!,$R$7)/SUMIFS(#REF!,#REF!,$I888,#REF!,$R$7),"-")</f>
        <v>-</v>
      </c>
      <c r="M888" s="170" t="str">
        <f>IFERROR(SUMIFS(#REF!,#REF!,$I888,#REF!,$R$3)/SUMIFS(#REF!,#REF!,$I888,#REF!,$R$3),"-")</f>
        <v>-</v>
      </c>
      <c r="N888" s="170" t="str">
        <f>IFERROR(SUMIFS(#REF!,#REF!,$I888,#REF!,"&lt;="&amp;$R$2,#REF!,"&gt;="&amp;$S$2)/SUMIFS(#REF!,#REF!,$I888,#REF!,"&lt;="&amp;$R$2,#REF!,"&gt;="&amp;$S$2),"-")</f>
        <v>-</v>
      </c>
      <c r="O888" s="142"/>
      <c r="P888" s="140"/>
    </row>
    <row r="889" spans="1:16">
      <c r="A889" s="138"/>
      <c r="B889" s="142"/>
      <c r="C889" s="172" t="s">
        <v>1158</v>
      </c>
      <c r="D889" s="166" t="s">
        <v>1663</v>
      </c>
      <c r="E889" s="166" t="s">
        <v>1159</v>
      </c>
      <c r="F889" s="181" t="s">
        <v>1664</v>
      </c>
      <c r="G889" s="181" t="s">
        <v>1664</v>
      </c>
      <c r="H889" s="181" t="s">
        <v>1664</v>
      </c>
      <c r="I889" s="181" t="s">
        <v>1664</v>
      </c>
      <c r="J889" s="168">
        <v>0.9</v>
      </c>
      <c r="K889" s="169" t="str">
        <f>IFERROR(SUMIFS(#REF!,#REF!,$I889,#REF!,$R$2)/SUMIFS(#REF!,#REF!,$I889,#REF!,$R$2),"-")</f>
        <v>-</v>
      </c>
      <c r="L889" s="169" t="str">
        <f>IFERROR(SUMIFS(#REF!,#REF!,$I889,#REF!,$R$7)/SUMIFS(#REF!,#REF!,$I889,#REF!,$R$7),"-")</f>
        <v>-</v>
      </c>
      <c r="M889" s="170" t="str">
        <f>IFERROR(SUMIFS(#REF!,#REF!,$I889,#REF!,$R$3)/SUMIFS(#REF!,#REF!,$I889,#REF!,$R$3),"-")</f>
        <v>-</v>
      </c>
      <c r="N889" s="170" t="str">
        <f>IFERROR(SUMIFS(#REF!,#REF!,$I889,#REF!,"&lt;="&amp;$R$2,#REF!,"&gt;="&amp;$S$2)/SUMIFS(#REF!,#REF!,$I889,#REF!,"&lt;="&amp;$R$2,#REF!,"&gt;="&amp;$S$2),"-")</f>
        <v>-</v>
      </c>
      <c r="O889" s="142"/>
      <c r="P889" s="140"/>
    </row>
    <row r="890" spans="1:16">
      <c r="A890" s="138"/>
      <c r="B890" s="142"/>
      <c r="C890" s="172" t="s">
        <v>1158</v>
      </c>
      <c r="D890" s="166" t="s">
        <v>1663</v>
      </c>
      <c r="E890" s="166" t="s">
        <v>1159</v>
      </c>
      <c r="F890" s="181" t="s">
        <v>1665</v>
      </c>
      <c r="G890" s="181" t="s">
        <v>1665</v>
      </c>
      <c r="H890" s="181" t="s">
        <v>1665</v>
      </c>
      <c r="I890" s="181" t="s">
        <v>1665</v>
      </c>
      <c r="J890" s="168">
        <v>0.9</v>
      </c>
      <c r="K890" s="169" t="str">
        <f>IFERROR(SUMIFS(#REF!,#REF!,$I890,#REF!,$R$2)/SUMIFS(#REF!,#REF!,$I890,#REF!,$R$2),"-")</f>
        <v>-</v>
      </c>
      <c r="L890" s="169" t="str">
        <f>IFERROR(SUMIFS(#REF!,#REF!,$I890,#REF!,$R$7)/SUMIFS(#REF!,#REF!,$I890,#REF!,$R$7),"-")</f>
        <v>-</v>
      </c>
      <c r="M890" s="170" t="str">
        <f>IFERROR(SUMIFS(#REF!,#REF!,$I890,#REF!,$R$3)/SUMIFS(#REF!,#REF!,$I890,#REF!,$R$3),"-")</f>
        <v>-</v>
      </c>
      <c r="N890" s="170" t="str">
        <f>IFERROR(SUMIFS(#REF!,#REF!,$I890,#REF!,"&lt;="&amp;$R$2,#REF!,"&gt;="&amp;$S$2)/SUMIFS(#REF!,#REF!,$I890,#REF!,"&lt;="&amp;$R$2,#REF!,"&gt;="&amp;$S$2),"-")</f>
        <v>-</v>
      </c>
      <c r="O890" s="142"/>
      <c r="P890" s="140"/>
    </row>
    <row r="891" spans="1:16">
      <c r="A891" s="138"/>
      <c r="B891" s="142"/>
      <c r="C891" s="172" t="s">
        <v>1158</v>
      </c>
      <c r="D891" s="166" t="s">
        <v>1663</v>
      </c>
      <c r="E891" s="166" t="s">
        <v>1159</v>
      </c>
      <c r="F891" s="181" t="s">
        <v>1666</v>
      </c>
      <c r="G891" s="181" t="s">
        <v>1666</v>
      </c>
      <c r="H891" s="181" t="s">
        <v>1666</v>
      </c>
      <c r="I891" s="181" t="s">
        <v>1666</v>
      </c>
      <c r="J891" s="168">
        <v>0.9</v>
      </c>
      <c r="K891" s="169" t="str">
        <f>IFERROR(SUMIFS(#REF!,#REF!,$I891,#REF!,$R$2)/SUMIFS(#REF!,#REF!,$I891,#REF!,$R$2),"-")</f>
        <v>-</v>
      </c>
      <c r="L891" s="169" t="str">
        <f>IFERROR(SUMIFS(#REF!,#REF!,$I891,#REF!,$R$7)/SUMIFS(#REF!,#REF!,$I891,#REF!,$R$7),"-")</f>
        <v>-</v>
      </c>
      <c r="M891" s="170" t="str">
        <f>IFERROR(SUMIFS(#REF!,#REF!,$I891,#REF!,$R$3)/SUMIFS(#REF!,#REF!,$I891,#REF!,$R$3),"-")</f>
        <v>-</v>
      </c>
      <c r="N891" s="170" t="str">
        <f>IFERROR(SUMIFS(#REF!,#REF!,$I891,#REF!,"&lt;="&amp;$R$2,#REF!,"&gt;="&amp;$S$2)/SUMIFS(#REF!,#REF!,$I891,#REF!,"&lt;="&amp;$R$2,#REF!,"&gt;="&amp;$S$2),"-")</f>
        <v>-</v>
      </c>
      <c r="O891" s="142"/>
      <c r="P891" s="140"/>
    </row>
    <row r="892" spans="1:16">
      <c r="A892" s="138"/>
      <c r="B892" s="142"/>
      <c r="C892" s="172" t="s">
        <v>1158</v>
      </c>
      <c r="D892" s="166" t="s">
        <v>26</v>
      </c>
      <c r="E892" s="166" t="s">
        <v>1159</v>
      </c>
      <c r="F892" s="181" t="s">
        <v>1668</v>
      </c>
      <c r="G892" s="181" t="s">
        <v>1668</v>
      </c>
      <c r="H892" s="181" t="s">
        <v>1668</v>
      </c>
      <c r="I892" s="181" t="s">
        <v>1668</v>
      </c>
      <c r="J892" s="168">
        <v>0.9</v>
      </c>
      <c r="K892" s="169" t="str">
        <f>IFERROR(SUMIFS(#REF!,#REF!,$I892,#REF!,$R$2)/SUMIFS(#REF!,#REF!,$I892,#REF!,$R$2),"-")</f>
        <v>-</v>
      </c>
      <c r="L892" s="169" t="str">
        <f>IFERROR(SUMIFS(#REF!,#REF!,$I892,#REF!,$R$7)/SUMIFS(#REF!,#REF!,$I892,#REF!,$R$7),"-")</f>
        <v>-</v>
      </c>
      <c r="M892" s="170" t="str">
        <f>IFERROR(SUMIFS(#REF!,#REF!,$I892,#REF!,$R$3)/SUMIFS(#REF!,#REF!,$I892,#REF!,$R$3),"-")</f>
        <v>-</v>
      </c>
      <c r="N892" s="170" t="str">
        <f>IFERROR(SUMIFS(#REF!,#REF!,$I892,#REF!,"&lt;="&amp;$R$2,#REF!,"&gt;="&amp;$S$2)/SUMIFS(#REF!,#REF!,$I892,#REF!,"&lt;="&amp;$R$2,#REF!,"&gt;="&amp;$S$2),"-")</f>
        <v>-</v>
      </c>
      <c r="O892" s="142"/>
      <c r="P892" s="140"/>
    </row>
    <row r="893" spans="1:16">
      <c r="A893" s="138"/>
      <c r="B893" s="142"/>
      <c r="C893" s="182" t="s">
        <v>1669</v>
      </c>
      <c r="D893" s="166" t="s">
        <v>26</v>
      </c>
      <c r="E893" s="166" t="s">
        <v>1670</v>
      </c>
      <c r="F893" s="183" t="s">
        <v>1672</v>
      </c>
      <c r="G893" s="184" t="s">
        <v>1672</v>
      </c>
      <c r="H893" s="184" t="s">
        <v>1672</v>
      </c>
      <c r="I893" s="184" t="s">
        <v>1672</v>
      </c>
      <c r="J893" s="168">
        <v>0.9</v>
      </c>
      <c r="K893" s="169" t="str">
        <f>IFERROR(SUMIFS(#REF!,#REF!,$I893,#REF!,$R$2)/SUMIFS(#REF!,#REF!,$I893,#REF!,$R$2),"-")</f>
        <v>-</v>
      </c>
      <c r="L893" s="169" t="str">
        <f>IFERROR(SUMIFS(#REF!,#REF!,$I893,#REF!,$R$7)/SUMIFS(#REF!,#REF!,$I893,#REF!,$R$7),"-")</f>
        <v>-</v>
      </c>
      <c r="M893" s="170" t="str">
        <f>IFERROR(SUMIFS(#REF!,#REF!,$I893,#REF!,$R$3)/SUMIFS(#REF!,#REF!,$I893,#REF!,$R$3),"-")</f>
        <v>-</v>
      </c>
      <c r="N893" s="170" t="str">
        <f>IFERROR(SUMIFS(#REF!,#REF!,$I893,#REF!,"&lt;="&amp;$R$2,#REF!,"&gt;="&amp;$S$2)/SUMIFS(#REF!,#REF!,$I893,#REF!,"&lt;="&amp;$R$2,#REF!,"&gt;="&amp;$S$2),"-")</f>
        <v>-</v>
      </c>
      <c r="O893" s="142"/>
      <c r="P893" s="140"/>
    </row>
    <row r="894" spans="1:16">
      <c r="A894" s="138"/>
      <c r="B894" s="142"/>
      <c r="C894" s="182" t="s">
        <v>1669</v>
      </c>
      <c r="D894" s="166" t="s">
        <v>26</v>
      </c>
      <c r="E894" s="166" t="s">
        <v>1670</v>
      </c>
      <c r="F894" s="185" t="s">
        <v>1674</v>
      </c>
      <c r="G894" s="186" t="s">
        <v>1674</v>
      </c>
      <c r="H894" s="186" t="s">
        <v>1674</v>
      </c>
      <c r="I894" s="186" t="s">
        <v>1674</v>
      </c>
      <c r="J894" s="168">
        <v>0.9</v>
      </c>
      <c r="K894" s="169" t="str">
        <f>IFERROR(SUMIFS(#REF!,#REF!,$I894,#REF!,$R$2)/SUMIFS(#REF!,#REF!,$I894,#REF!,$R$2),"-")</f>
        <v>-</v>
      </c>
      <c r="L894" s="169" t="str">
        <f>IFERROR(SUMIFS(#REF!,#REF!,$I894,#REF!,$R$7)/SUMIFS(#REF!,#REF!,$I894,#REF!,$R$7),"-")</f>
        <v>-</v>
      </c>
      <c r="M894" s="170" t="str">
        <f>IFERROR(SUMIFS(#REF!,#REF!,$I894,#REF!,$R$3)/SUMIFS(#REF!,#REF!,$I894,#REF!,$R$3),"-")</f>
        <v>-</v>
      </c>
      <c r="N894" s="170" t="str">
        <f>IFERROR(SUMIFS(#REF!,#REF!,$I894,#REF!,"&lt;="&amp;$R$2,#REF!,"&gt;="&amp;$S$2)/SUMIFS(#REF!,#REF!,$I894,#REF!,"&lt;="&amp;$R$2,#REF!,"&gt;="&amp;$S$2),"-")</f>
        <v>-</v>
      </c>
      <c r="O894" s="142"/>
      <c r="P894" s="140"/>
    </row>
    <row r="895" spans="1:16">
      <c r="A895" s="138"/>
      <c r="B895" s="142"/>
      <c r="C895" s="182" t="s">
        <v>1669</v>
      </c>
      <c r="D895" s="166" t="s">
        <v>26</v>
      </c>
      <c r="E895" s="166" t="s">
        <v>1670</v>
      </c>
      <c r="F895" s="185" t="s">
        <v>1676</v>
      </c>
      <c r="G895" s="186" t="s">
        <v>1676</v>
      </c>
      <c r="H895" s="186" t="s">
        <v>1676</v>
      </c>
      <c r="I895" s="186" t="s">
        <v>1676</v>
      </c>
      <c r="J895" s="168">
        <v>0.9</v>
      </c>
      <c r="K895" s="169" t="str">
        <f>IFERROR(SUMIFS(#REF!,#REF!,$I895,#REF!,$R$2)/SUMIFS(#REF!,#REF!,$I895,#REF!,$R$2),"-")</f>
        <v>-</v>
      </c>
      <c r="L895" s="169" t="str">
        <f>IFERROR(SUMIFS(#REF!,#REF!,$I895,#REF!,$R$7)/SUMIFS(#REF!,#REF!,$I895,#REF!,$R$7),"-")</f>
        <v>-</v>
      </c>
      <c r="M895" s="170" t="str">
        <f>IFERROR(SUMIFS(#REF!,#REF!,$I895,#REF!,$R$3)/SUMIFS(#REF!,#REF!,$I895,#REF!,$R$3),"-")</f>
        <v>-</v>
      </c>
      <c r="N895" s="170" t="str">
        <f>IFERROR(SUMIFS(#REF!,#REF!,$I895,#REF!,"&lt;="&amp;$R$2,#REF!,"&gt;="&amp;$S$2)/SUMIFS(#REF!,#REF!,$I895,#REF!,"&lt;="&amp;$R$2,#REF!,"&gt;="&amp;$S$2),"-")</f>
        <v>-</v>
      </c>
      <c r="O895" s="142"/>
      <c r="P895" s="140"/>
    </row>
    <row r="896" spans="1:16">
      <c r="A896" s="138"/>
      <c r="B896" s="142"/>
      <c r="C896" s="182" t="s">
        <v>1669</v>
      </c>
      <c r="D896" s="166" t="s">
        <v>26</v>
      </c>
      <c r="E896" s="166" t="s">
        <v>1670</v>
      </c>
      <c r="F896" s="185" t="s">
        <v>1678</v>
      </c>
      <c r="G896" s="186" t="s">
        <v>1678</v>
      </c>
      <c r="H896" s="186" t="s">
        <v>1678</v>
      </c>
      <c r="I896" s="186" t="s">
        <v>1678</v>
      </c>
      <c r="J896" s="168">
        <v>0.9</v>
      </c>
      <c r="K896" s="169" t="str">
        <f>IFERROR(SUMIFS(#REF!,#REF!,$I896,#REF!,$R$2)/SUMIFS(#REF!,#REF!,$I896,#REF!,$R$2),"-")</f>
        <v>-</v>
      </c>
      <c r="L896" s="169" t="str">
        <f>IFERROR(SUMIFS(#REF!,#REF!,$I896,#REF!,$R$7)/SUMIFS(#REF!,#REF!,$I896,#REF!,$R$7),"-")</f>
        <v>-</v>
      </c>
      <c r="M896" s="170" t="str">
        <f>IFERROR(SUMIFS(#REF!,#REF!,$I896,#REF!,$R$3)/SUMIFS(#REF!,#REF!,$I896,#REF!,$R$3),"-")</f>
        <v>-</v>
      </c>
      <c r="N896" s="170" t="str">
        <f>IFERROR(SUMIFS(#REF!,#REF!,$I896,#REF!,"&lt;="&amp;$R$2,#REF!,"&gt;="&amp;$S$2)/SUMIFS(#REF!,#REF!,$I896,#REF!,"&lt;="&amp;$R$2,#REF!,"&gt;="&amp;$S$2),"-")</f>
        <v>-</v>
      </c>
      <c r="O896" s="142"/>
      <c r="P896" s="140"/>
    </row>
    <row r="897" spans="1:16">
      <c r="A897" s="138"/>
      <c r="B897" s="142"/>
      <c r="C897" s="182" t="s">
        <v>1669</v>
      </c>
      <c r="D897" s="166" t="s">
        <v>26</v>
      </c>
      <c r="E897" s="166" t="s">
        <v>1670</v>
      </c>
      <c r="F897" s="185" t="s">
        <v>1680</v>
      </c>
      <c r="G897" s="186" t="s">
        <v>1680</v>
      </c>
      <c r="H897" s="186" t="s">
        <v>1680</v>
      </c>
      <c r="I897" s="186" t="s">
        <v>1680</v>
      </c>
      <c r="J897" s="168">
        <v>0.9</v>
      </c>
      <c r="K897" s="169" t="str">
        <f>IFERROR(SUMIFS(#REF!,#REF!,$I897,#REF!,$R$2)/SUMIFS(#REF!,#REF!,$I897,#REF!,$R$2),"-")</f>
        <v>-</v>
      </c>
      <c r="L897" s="169" t="str">
        <f>IFERROR(SUMIFS(#REF!,#REF!,$I897,#REF!,$R$7)/SUMIFS(#REF!,#REF!,$I897,#REF!,$R$7),"-")</f>
        <v>-</v>
      </c>
      <c r="M897" s="170" t="str">
        <f>IFERROR(SUMIFS(#REF!,#REF!,$I897,#REF!,$R$3)/SUMIFS(#REF!,#REF!,$I897,#REF!,$R$3),"-")</f>
        <v>-</v>
      </c>
      <c r="N897" s="170" t="str">
        <f>IFERROR(SUMIFS(#REF!,#REF!,$I897,#REF!,"&lt;="&amp;$R$2,#REF!,"&gt;="&amp;$S$2)/SUMIFS(#REF!,#REF!,$I897,#REF!,"&lt;="&amp;$R$2,#REF!,"&gt;="&amp;$S$2),"-")</f>
        <v>-</v>
      </c>
      <c r="O897" s="142"/>
      <c r="P897" s="140"/>
    </row>
    <row r="898" spans="1:16">
      <c r="A898" s="138"/>
      <c r="B898" s="142"/>
      <c r="C898" s="182" t="s">
        <v>1669</v>
      </c>
      <c r="D898" s="166" t="s">
        <v>235</v>
      </c>
      <c r="E898" s="166" t="s">
        <v>1670</v>
      </c>
      <c r="F898" s="185" t="s">
        <v>1682</v>
      </c>
      <c r="G898" s="186" t="s">
        <v>1682</v>
      </c>
      <c r="H898" s="186" t="s">
        <v>1682</v>
      </c>
      <c r="I898" s="186" t="s">
        <v>1682</v>
      </c>
      <c r="J898" s="168">
        <v>0.9</v>
      </c>
      <c r="K898" s="169" t="str">
        <f>IFERROR(SUMIFS(#REF!,#REF!,$I898,#REF!,$R$2)/SUMIFS(#REF!,#REF!,$I898,#REF!,$R$2),"-")</f>
        <v>-</v>
      </c>
      <c r="L898" s="169" t="str">
        <f>IFERROR(SUMIFS(#REF!,#REF!,$I898,#REF!,$R$7)/SUMIFS(#REF!,#REF!,$I898,#REF!,$R$7),"-")</f>
        <v>-</v>
      </c>
      <c r="M898" s="170" t="str">
        <f>IFERROR(SUMIFS(#REF!,#REF!,$I898,#REF!,$R$3)/SUMIFS(#REF!,#REF!,$I898,#REF!,$R$3),"-")</f>
        <v>-</v>
      </c>
      <c r="N898" s="170" t="str">
        <f>IFERROR(SUMIFS(#REF!,#REF!,$I898,#REF!,"&lt;="&amp;$R$2,#REF!,"&gt;="&amp;$S$2)/SUMIFS(#REF!,#REF!,$I898,#REF!,"&lt;="&amp;$R$2,#REF!,"&gt;="&amp;$S$2),"-")</f>
        <v>-</v>
      </c>
      <c r="O898" s="142"/>
      <c r="P898" s="140"/>
    </row>
    <row r="899" spans="1:16">
      <c r="A899" s="138"/>
      <c r="B899" s="142"/>
      <c r="C899" s="182" t="s">
        <v>1669</v>
      </c>
      <c r="D899" s="166" t="s">
        <v>26</v>
      </c>
      <c r="E899" s="166" t="s">
        <v>1670</v>
      </c>
      <c r="F899" s="187" t="s">
        <v>1684</v>
      </c>
      <c r="G899" s="188" t="s">
        <v>1684</v>
      </c>
      <c r="H899" s="188" t="s">
        <v>1684</v>
      </c>
      <c r="I899" s="188" t="s">
        <v>1684</v>
      </c>
      <c r="J899" s="168">
        <v>0.9</v>
      </c>
      <c r="K899" s="169" t="str">
        <f>IFERROR(SUMIFS(#REF!,#REF!,$I899,#REF!,$R$2)/SUMIFS(#REF!,#REF!,$I899,#REF!,$R$2),"-")</f>
        <v>-</v>
      </c>
      <c r="L899" s="169" t="str">
        <f>IFERROR(SUMIFS(#REF!,#REF!,$I899,#REF!,$R$7)/SUMIFS(#REF!,#REF!,$I899,#REF!,$R$7),"-")</f>
        <v>-</v>
      </c>
      <c r="M899" s="170" t="str">
        <f>IFERROR(SUMIFS(#REF!,#REF!,$I899,#REF!,$R$3)/SUMIFS(#REF!,#REF!,$I899,#REF!,$R$3),"-")</f>
        <v>-</v>
      </c>
      <c r="N899" s="170" t="str">
        <f>IFERROR(SUMIFS(#REF!,#REF!,$I899,#REF!,"&lt;="&amp;$R$2,#REF!,"&gt;="&amp;$S$2)/SUMIFS(#REF!,#REF!,$I899,#REF!,"&lt;="&amp;$R$2,#REF!,"&gt;="&amp;$S$2),"-")</f>
        <v>-</v>
      </c>
      <c r="O899" s="142"/>
      <c r="P899" s="140"/>
    </row>
    <row r="900" spans="1:16">
      <c r="A900" s="138"/>
      <c r="B900" s="142"/>
      <c r="C900" s="182" t="s">
        <v>1669</v>
      </c>
      <c r="D900" s="166" t="s">
        <v>235</v>
      </c>
      <c r="E900" s="166" t="s">
        <v>1670</v>
      </c>
      <c r="F900" s="187" t="s">
        <v>1686</v>
      </c>
      <c r="G900" s="188" t="s">
        <v>1686</v>
      </c>
      <c r="H900" s="188" t="s">
        <v>1686</v>
      </c>
      <c r="I900" s="188" t="s">
        <v>1686</v>
      </c>
      <c r="J900" s="168">
        <v>0.9</v>
      </c>
      <c r="K900" s="169" t="str">
        <f>IFERROR(SUMIFS(#REF!,#REF!,$I900,#REF!,$R$2)/SUMIFS(#REF!,#REF!,$I900,#REF!,$R$2),"-")</f>
        <v>-</v>
      </c>
      <c r="L900" s="169" t="str">
        <f>IFERROR(SUMIFS(#REF!,#REF!,$I900,#REF!,$R$7)/SUMIFS(#REF!,#REF!,$I900,#REF!,$R$7),"-")</f>
        <v>-</v>
      </c>
      <c r="M900" s="170" t="str">
        <f>IFERROR(SUMIFS(#REF!,#REF!,$I900,#REF!,$R$3)/SUMIFS(#REF!,#REF!,$I900,#REF!,$R$3),"-")</f>
        <v>-</v>
      </c>
      <c r="N900" s="170" t="str">
        <f>IFERROR(SUMIFS(#REF!,#REF!,$I900,#REF!,"&lt;="&amp;$R$2,#REF!,"&gt;="&amp;$S$2)/SUMIFS(#REF!,#REF!,$I900,#REF!,"&lt;="&amp;$R$2,#REF!,"&gt;="&amp;$S$2),"-")</f>
        <v>-</v>
      </c>
      <c r="O900" s="142"/>
      <c r="P900" s="140"/>
    </row>
    <row r="901" spans="1:16">
      <c r="A901" s="138"/>
      <c r="B901" s="142"/>
      <c r="C901" s="182" t="s">
        <v>1669</v>
      </c>
      <c r="D901" s="166" t="s">
        <v>26</v>
      </c>
      <c r="E901" s="166" t="s">
        <v>1670</v>
      </c>
      <c r="F901" s="187" t="s">
        <v>1688</v>
      </c>
      <c r="G901" s="188" t="s">
        <v>1688</v>
      </c>
      <c r="H901" s="188" t="s">
        <v>1688</v>
      </c>
      <c r="I901" s="188" t="s">
        <v>1688</v>
      </c>
      <c r="J901" s="168">
        <v>0.9</v>
      </c>
      <c r="K901" s="169" t="str">
        <f>IFERROR(SUMIFS(#REF!,#REF!,$I901,#REF!,$R$2)/SUMIFS(#REF!,#REF!,$I901,#REF!,$R$2),"-")</f>
        <v>-</v>
      </c>
      <c r="L901" s="169" t="str">
        <f>IFERROR(SUMIFS(#REF!,#REF!,$I901,#REF!,$R$7)/SUMIFS(#REF!,#REF!,$I901,#REF!,$R$7),"-")</f>
        <v>-</v>
      </c>
      <c r="M901" s="170" t="str">
        <f>IFERROR(SUMIFS(#REF!,#REF!,$I901,#REF!,$R$3)/SUMIFS(#REF!,#REF!,$I901,#REF!,$R$3),"-")</f>
        <v>-</v>
      </c>
      <c r="N901" s="170" t="str">
        <f>IFERROR(SUMIFS(#REF!,#REF!,$I901,#REF!,"&lt;="&amp;$R$2,#REF!,"&gt;="&amp;$S$2)/SUMIFS(#REF!,#REF!,$I901,#REF!,"&lt;="&amp;$R$2,#REF!,"&gt;="&amp;$S$2),"-")</f>
        <v>-</v>
      </c>
      <c r="O901" s="142"/>
      <c r="P901" s="140"/>
    </row>
    <row r="902" spans="1:16">
      <c r="A902" s="138"/>
      <c r="B902" s="142"/>
      <c r="C902" s="182" t="s">
        <v>1669</v>
      </c>
      <c r="D902" s="166" t="s">
        <v>235</v>
      </c>
      <c r="E902" s="166" t="s">
        <v>1670</v>
      </c>
      <c r="F902" s="185" t="s">
        <v>1690</v>
      </c>
      <c r="G902" s="186" t="s">
        <v>1690</v>
      </c>
      <c r="H902" s="186" t="s">
        <v>1690</v>
      </c>
      <c r="I902" s="186" t="s">
        <v>1690</v>
      </c>
      <c r="J902" s="168">
        <v>0.9</v>
      </c>
      <c r="K902" s="169" t="str">
        <f>IFERROR(SUMIFS(#REF!,#REF!,$I902,#REF!,$R$2)/SUMIFS(#REF!,#REF!,$I902,#REF!,$R$2),"-")</f>
        <v>-</v>
      </c>
      <c r="L902" s="169" t="str">
        <f>IFERROR(SUMIFS(#REF!,#REF!,$I902,#REF!,$R$7)/SUMIFS(#REF!,#REF!,$I902,#REF!,$R$7),"-")</f>
        <v>-</v>
      </c>
      <c r="M902" s="170" t="str">
        <f>IFERROR(SUMIFS(#REF!,#REF!,$I902,#REF!,$R$3)/SUMIFS(#REF!,#REF!,$I902,#REF!,$R$3),"-")</f>
        <v>-</v>
      </c>
      <c r="N902" s="170" t="str">
        <f>IFERROR(SUMIFS(#REF!,#REF!,$I902,#REF!,"&lt;="&amp;$R$2,#REF!,"&gt;="&amp;$S$2)/SUMIFS(#REF!,#REF!,$I902,#REF!,"&lt;="&amp;$R$2,#REF!,"&gt;="&amp;$S$2),"-")</f>
        <v>-</v>
      </c>
      <c r="O902" s="142"/>
      <c r="P902" s="140"/>
    </row>
    <row r="903" spans="1:16">
      <c r="A903" s="138"/>
      <c r="B903" s="142"/>
      <c r="C903" s="182" t="s">
        <v>1669</v>
      </c>
      <c r="D903" s="166" t="s">
        <v>26</v>
      </c>
      <c r="E903" s="166" t="s">
        <v>1670</v>
      </c>
      <c r="F903" s="185" t="s">
        <v>1692</v>
      </c>
      <c r="G903" s="186" t="s">
        <v>1692</v>
      </c>
      <c r="H903" s="186" t="s">
        <v>1692</v>
      </c>
      <c r="I903" s="186" t="s">
        <v>1692</v>
      </c>
      <c r="J903" s="168">
        <v>0.9</v>
      </c>
      <c r="K903" s="169" t="str">
        <f>IFERROR(SUMIFS(#REF!,#REF!,$I903,#REF!,$R$2)/SUMIFS(#REF!,#REF!,$I903,#REF!,$R$2),"-")</f>
        <v>-</v>
      </c>
      <c r="L903" s="169" t="str">
        <f>IFERROR(SUMIFS(#REF!,#REF!,$I903,#REF!,$R$7)/SUMIFS(#REF!,#REF!,$I903,#REF!,$R$7),"-")</f>
        <v>-</v>
      </c>
      <c r="M903" s="170" t="str">
        <f>IFERROR(SUMIFS(#REF!,#REF!,$I903,#REF!,$R$3)/SUMIFS(#REF!,#REF!,$I903,#REF!,$R$3),"-")</f>
        <v>-</v>
      </c>
      <c r="N903" s="170" t="str">
        <f>IFERROR(SUMIFS(#REF!,#REF!,$I903,#REF!,"&lt;="&amp;$R$2,#REF!,"&gt;="&amp;$S$2)/SUMIFS(#REF!,#REF!,$I903,#REF!,"&lt;="&amp;$R$2,#REF!,"&gt;="&amp;$S$2),"-")</f>
        <v>-</v>
      </c>
      <c r="O903" s="142"/>
      <c r="P903" s="140"/>
    </row>
    <row r="904" spans="1:16">
      <c r="A904" s="138"/>
      <c r="B904" s="142"/>
      <c r="C904" s="182" t="s">
        <v>1669</v>
      </c>
      <c r="D904" s="166" t="s">
        <v>26</v>
      </c>
      <c r="E904" s="166" t="s">
        <v>1670</v>
      </c>
      <c r="F904" s="185" t="s">
        <v>1694</v>
      </c>
      <c r="G904" s="186" t="s">
        <v>1694</v>
      </c>
      <c r="H904" s="186" t="s">
        <v>1694</v>
      </c>
      <c r="I904" s="186" t="s">
        <v>1694</v>
      </c>
      <c r="J904" s="168">
        <v>0.9</v>
      </c>
      <c r="K904" s="169" t="str">
        <f>IFERROR(SUMIFS(#REF!,#REF!,$I904,#REF!,$R$2)/SUMIFS(#REF!,#REF!,$I904,#REF!,$R$2),"-")</f>
        <v>-</v>
      </c>
      <c r="L904" s="169" t="str">
        <f>IFERROR(SUMIFS(#REF!,#REF!,$I904,#REF!,$R$7)/SUMIFS(#REF!,#REF!,$I904,#REF!,$R$7),"-")</f>
        <v>-</v>
      </c>
      <c r="M904" s="170" t="str">
        <f>IFERROR(SUMIFS(#REF!,#REF!,$I904,#REF!,$R$3)/SUMIFS(#REF!,#REF!,$I904,#REF!,$R$3),"-")</f>
        <v>-</v>
      </c>
      <c r="N904" s="170" t="str">
        <f>IFERROR(SUMIFS(#REF!,#REF!,$I904,#REF!,"&lt;="&amp;$R$2,#REF!,"&gt;="&amp;$S$2)/SUMIFS(#REF!,#REF!,$I904,#REF!,"&lt;="&amp;$R$2,#REF!,"&gt;="&amp;$S$2),"-")</f>
        <v>-</v>
      </c>
      <c r="O904" s="142"/>
      <c r="P904" s="140"/>
    </row>
    <row r="905" spans="1:16">
      <c r="A905" s="138"/>
      <c r="B905" s="142"/>
      <c r="C905" s="182" t="s">
        <v>1669</v>
      </c>
      <c r="D905" s="166" t="s">
        <v>26</v>
      </c>
      <c r="E905" s="166" t="s">
        <v>1670</v>
      </c>
      <c r="F905" s="189" t="s">
        <v>1695</v>
      </c>
      <c r="G905" s="190" t="s">
        <v>1695</v>
      </c>
      <c r="H905" s="190" t="s">
        <v>1695</v>
      </c>
      <c r="I905" s="190" t="s">
        <v>1695</v>
      </c>
      <c r="J905" s="168">
        <v>0.9</v>
      </c>
      <c r="K905" s="169" t="str">
        <f>IFERROR(SUMIFS(#REF!,#REF!,$I905,#REF!,$R$2)/SUMIFS(#REF!,#REF!,$I905,#REF!,$R$2),"-")</f>
        <v>-</v>
      </c>
      <c r="L905" s="169" t="str">
        <f>IFERROR(SUMIFS(#REF!,#REF!,$I905,#REF!,$R$7)/SUMIFS(#REF!,#REF!,$I905,#REF!,$R$7),"-")</f>
        <v>-</v>
      </c>
      <c r="M905" s="170" t="str">
        <f>IFERROR(SUMIFS(#REF!,#REF!,$I905,#REF!,$R$3)/SUMIFS(#REF!,#REF!,$I905,#REF!,$R$3),"-")</f>
        <v>-</v>
      </c>
      <c r="N905" s="170" t="str">
        <f>IFERROR(SUMIFS(#REF!,#REF!,$I905,#REF!,"&lt;="&amp;$R$2,#REF!,"&gt;="&amp;$S$2)/SUMIFS(#REF!,#REF!,$I905,#REF!,"&lt;="&amp;$R$2,#REF!,"&gt;="&amp;$S$2),"-")</f>
        <v>-</v>
      </c>
      <c r="O905" s="142"/>
      <c r="P905" s="140"/>
    </row>
    <row r="906" spans="1:16">
      <c r="A906" s="138"/>
      <c r="B906" s="142"/>
      <c r="C906" s="182" t="s">
        <v>1669</v>
      </c>
      <c r="D906" s="166" t="s">
        <v>26</v>
      </c>
      <c r="E906" s="166" t="s">
        <v>1670</v>
      </c>
      <c r="F906" s="185" t="s">
        <v>1697</v>
      </c>
      <c r="G906" s="186" t="s">
        <v>1697</v>
      </c>
      <c r="H906" s="186" t="s">
        <v>1697</v>
      </c>
      <c r="I906" s="186" t="s">
        <v>1697</v>
      </c>
      <c r="J906" s="168">
        <v>0.9</v>
      </c>
      <c r="K906" s="169" t="str">
        <f>IFERROR(SUMIFS(#REF!,#REF!,$I906,#REF!,$R$2)/SUMIFS(#REF!,#REF!,$I906,#REF!,$R$2),"-")</f>
        <v>-</v>
      </c>
      <c r="L906" s="169" t="str">
        <f>IFERROR(SUMIFS(#REF!,#REF!,$I906,#REF!,$R$7)/SUMIFS(#REF!,#REF!,$I906,#REF!,$R$7),"-")</f>
        <v>-</v>
      </c>
      <c r="M906" s="170" t="str">
        <f>IFERROR(SUMIFS(#REF!,#REF!,$I906,#REF!,$R$3)/SUMIFS(#REF!,#REF!,$I906,#REF!,$R$3),"-")</f>
        <v>-</v>
      </c>
      <c r="N906" s="170" t="str">
        <f>IFERROR(SUMIFS(#REF!,#REF!,$I906,#REF!,"&lt;="&amp;$R$2,#REF!,"&gt;="&amp;$S$2)/SUMIFS(#REF!,#REF!,$I906,#REF!,"&lt;="&amp;$R$2,#REF!,"&gt;="&amp;$S$2),"-")</f>
        <v>-</v>
      </c>
      <c r="O906" s="142"/>
      <c r="P906" s="140"/>
    </row>
    <row r="907" spans="1:16">
      <c r="A907" s="138"/>
      <c r="B907" s="142"/>
      <c r="C907" s="182" t="s">
        <v>1669</v>
      </c>
      <c r="D907" s="166" t="s">
        <v>26</v>
      </c>
      <c r="E907" s="166" t="s">
        <v>1670</v>
      </c>
      <c r="F907" s="189" t="s">
        <v>1698</v>
      </c>
      <c r="G907" s="190" t="s">
        <v>1698</v>
      </c>
      <c r="H907" s="190" t="s">
        <v>1698</v>
      </c>
      <c r="I907" s="190" t="s">
        <v>1698</v>
      </c>
      <c r="J907" s="168">
        <v>0.9</v>
      </c>
      <c r="K907" s="169" t="str">
        <f>IFERROR(SUMIFS(#REF!,#REF!,$I907,#REF!,$R$2)/SUMIFS(#REF!,#REF!,$I907,#REF!,$R$2),"-")</f>
        <v>-</v>
      </c>
      <c r="L907" s="169" t="str">
        <f>IFERROR(SUMIFS(#REF!,#REF!,$I907,#REF!,$R$7)/SUMIFS(#REF!,#REF!,$I907,#REF!,$R$7),"-")</f>
        <v>-</v>
      </c>
      <c r="M907" s="170" t="str">
        <f>IFERROR(SUMIFS(#REF!,#REF!,$I907,#REF!,$R$3)/SUMIFS(#REF!,#REF!,$I907,#REF!,$R$3),"-")</f>
        <v>-</v>
      </c>
      <c r="N907" s="170" t="str">
        <f>IFERROR(SUMIFS(#REF!,#REF!,$I907,#REF!,"&lt;="&amp;$R$2,#REF!,"&gt;="&amp;$S$2)/SUMIFS(#REF!,#REF!,$I907,#REF!,"&lt;="&amp;$R$2,#REF!,"&gt;="&amp;$S$2),"-")</f>
        <v>-</v>
      </c>
      <c r="O907" s="142"/>
      <c r="P907" s="140"/>
    </row>
    <row r="908" spans="1:16">
      <c r="A908" s="138"/>
      <c r="B908" s="142"/>
      <c r="C908" s="182" t="s">
        <v>1669</v>
      </c>
      <c r="D908" s="166" t="s">
        <v>26</v>
      </c>
      <c r="E908" s="166" t="s">
        <v>1670</v>
      </c>
      <c r="F908" s="185" t="s">
        <v>1700</v>
      </c>
      <c r="G908" s="186" t="s">
        <v>1700</v>
      </c>
      <c r="H908" s="186" t="s">
        <v>1700</v>
      </c>
      <c r="I908" s="186" t="s">
        <v>1700</v>
      </c>
      <c r="J908" s="168">
        <v>0.9</v>
      </c>
      <c r="K908" s="169" t="str">
        <f>IFERROR(SUMIFS(#REF!,#REF!,$I908,#REF!,$R$2)/SUMIFS(#REF!,#REF!,$I908,#REF!,$R$2),"-")</f>
        <v>-</v>
      </c>
      <c r="L908" s="169" t="str">
        <f>IFERROR(SUMIFS(#REF!,#REF!,$I908,#REF!,$R$7)/SUMIFS(#REF!,#REF!,$I908,#REF!,$R$7),"-")</f>
        <v>-</v>
      </c>
      <c r="M908" s="170" t="str">
        <f>IFERROR(SUMIFS(#REF!,#REF!,$I908,#REF!,$R$3)/SUMIFS(#REF!,#REF!,$I908,#REF!,$R$3),"-")</f>
        <v>-</v>
      </c>
      <c r="N908" s="170" t="str">
        <f>IFERROR(SUMIFS(#REF!,#REF!,$I908,#REF!,"&lt;="&amp;$R$2,#REF!,"&gt;="&amp;$S$2)/SUMIFS(#REF!,#REF!,$I908,#REF!,"&lt;="&amp;$R$2,#REF!,"&gt;="&amp;$S$2),"-")</f>
        <v>-</v>
      </c>
      <c r="O908" s="142"/>
      <c r="P908" s="140"/>
    </row>
    <row r="909" spans="1:16">
      <c r="A909" s="138"/>
      <c r="B909" s="142"/>
      <c r="C909" s="182" t="s">
        <v>1669</v>
      </c>
      <c r="D909" s="166" t="s">
        <v>26</v>
      </c>
      <c r="E909" s="166" t="s">
        <v>1670</v>
      </c>
      <c r="F909" s="185" t="s">
        <v>1702</v>
      </c>
      <c r="G909" s="186" t="s">
        <v>1702</v>
      </c>
      <c r="H909" s="186" t="s">
        <v>1702</v>
      </c>
      <c r="I909" s="186" t="s">
        <v>1702</v>
      </c>
      <c r="J909" s="168">
        <v>0.9</v>
      </c>
      <c r="K909" s="169" t="str">
        <f>IFERROR(SUMIFS(#REF!,#REF!,$I909,#REF!,$R$2)/SUMIFS(#REF!,#REF!,$I909,#REF!,$R$2),"-")</f>
        <v>-</v>
      </c>
      <c r="L909" s="169" t="str">
        <f>IFERROR(SUMIFS(#REF!,#REF!,$I909,#REF!,$R$7)/SUMIFS(#REF!,#REF!,$I909,#REF!,$R$7),"-")</f>
        <v>-</v>
      </c>
      <c r="M909" s="170" t="str">
        <f>IFERROR(SUMIFS(#REF!,#REF!,$I909,#REF!,$R$3)/SUMIFS(#REF!,#REF!,$I909,#REF!,$R$3),"-")</f>
        <v>-</v>
      </c>
      <c r="N909" s="170" t="str">
        <f>IFERROR(SUMIFS(#REF!,#REF!,$I909,#REF!,"&lt;="&amp;$R$2,#REF!,"&gt;="&amp;$S$2)/SUMIFS(#REF!,#REF!,$I909,#REF!,"&lt;="&amp;$R$2,#REF!,"&gt;="&amp;$S$2),"-")</f>
        <v>-</v>
      </c>
      <c r="O909" s="142"/>
      <c r="P909" s="140"/>
    </row>
    <row r="910" spans="1:16">
      <c r="A910" s="138"/>
      <c r="B910" s="142"/>
      <c r="C910" s="182" t="s">
        <v>1669</v>
      </c>
      <c r="D910" s="166" t="s">
        <v>26</v>
      </c>
      <c r="E910" s="166" t="s">
        <v>1670</v>
      </c>
      <c r="F910" s="185" t="s">
        <v>1704</v>
      </c>
      <c r="G910" s="186" t="s">
        <v>1704</v>
      </c>
      <c r="H910" s="186" t="s">
        <v>1704</v>
      </c>
      <c r="I910" s="186" t="s">
        <v>1704</v>
      </c>
      <c r="J910" s="168">
        <v>0.9</v>
      </c>
      <c r="K910" s="169" t="str">
        <f>IFERROR(SUMIFS(#REF!,#REF!,$I910,#REF!,$R$2)/SUMIFS(#REF!,#REF!,$I910,#REF!,$R$2),"-")</f>
        <v>-</v>
      </c>
      <c r="L910" s="169" t="str">
        <f>IFERROR(SUMIFS(#REF!,#REF!,$I910,#REF!,$R$7)/SUMIFS(#REF!,#REF!,$I910,#REF!,$R$7),"-")</f>
        <v>-</v>
      </c>
      <c r="M910" s="170" t="str">
        <f>IFERROR(SUMIFS(#REF!,#REF!,$I910,#REF!,$R$3)/SUMIFS(#REF!,#REF!,$I910,#REF!,$R$3),"-")</f>
        <v>-</v>
      </c>
      <c r="N910" s="170" t="str">
        <f>IFERROR(SUMIFS(#REF!,#REF!,$I910,#REF!,"&lt;="&amp;$R$2,#REF!,"&gt;="&amp;$S$2)/SUMIFS(#REF!,#REF!,$I910,#REF!,"&lt;="&amp;$R$2,#REF!,"&gt;="&amp;$S$2),"-")</f>
        <v>-</v>
      </c>
      <c r="O910" s="142"/>
      <c r="P910" s="140"/>
    </row>
    <row r="911" spans="1:16">
      <c r="A911" s="138"/>
      <c r="B911" s="142"/>
      <c r="C911" s="182" t="s">
        <v>1669</v>
      </c>
      <c r="D911" s="166" t="s">
        <v>26</v>
      </c>
      <c r="E911" s="166" t="s">
        <v>1670</v>
      </c>
      <c r="F911" s="185" t="s">
        <v>1706</v>
      </c>
      <c r="G911" s="186" t="s">
        <v>1706</v>
      </c>
      <c r="H911" s="186" t="s">
        <v>1706</v>
      </c>
      <c r="I911" s="186" t="s">
        <v>1706</v>
      </c>
      <c r="J911" s="168">
        <v>0.9</v>
      </c>
      <c r="K911" s="169" t="str">
        <f>IFERROR(SUMIFS(#REF!,#REF!,$I911,#REF!,$R$2)/SUMIFS(#REF!,#REF!,$I911,#REF!,$R$2),"-")</f>
        <v>-</v>
      </c>
      <c r="L911" s="169" t="str">
        <f>IFERROR(SUMIFS(#REF!,#REF!,$I911,#REF!,$R$7)/SUMIFS(#REF!,#REF!,$I911,#REF!,$R$7),"-")</f>
        <v>-</v>
      </c>
      <c r="M911" s="170" t="str">
        <f>IFERROR(SUMIFS(#REF!,#REF!,$I911,#REF!,$R$3)/SUMIFS(#REF!,#REF!,$I911,#REF!,$R$3),"-")</f>
        <v>-</v>
      </c>
      <c r="N911" s="170" t="str">
        <f>IFERROR(SUMIFS(#REF!,#REF!,$I911,#REF!,"&lt;="&amp;$R$2,#REF!,"&gt;="&amp;$S$2)/SUMIFS(#REF!,#REF!,$I911,#REF!,"&lt;="&amp;$R$2,#REF!,"&gt;="&amp;$S$2),"-")</f>
        <v>-</v>
      </c>
      <c r="O911" s="142"/>
      <c r="P911" s="140"/>
    </row>
    <row r="912" spans="1:16">
      <c r="A912" s="138"/>
      <c r="B912" s="142"/>
      <c r="C912" s="182" t="s">
        <v>1669</v>
      </c>
      <c r="D912" s="166" t="s">
        <v>26</v>
      </c>
      <c r="E912" s="166" t="s">
        <v>1670</v>
      </c>
      <c r="F912" s="185" t="s">
        <v>1708</v>
      </c>
      <c r="G912" s="186" t="s">
        <v>1708</v>
      </c>
      <c r="H912" s="186" t="s">
        <v>1708</v>
      </c>
      <c r="I912" s="186" t="s">
        <v>1708</v>
      </c>
      <c r="J912" s="168">
        <v>0.9</v>
      </c>
      <c r="K912" s="169" t="str">
        <f>IFERROR(SUMIFS(#REF!,#REF!,$I912,#REF!,$R$2)/SUMIFS(#REF!,#REF!,$I912,#REF!,$R$2),"-")</f>
        <v>-</v>
      </c>
      <c r="L912" s="169" t="str">
        <f>IFERROR(SUMIFS(#REF!,#REF!,$I912,#REF!,$R$7)/SUMIFS(#REF!,#REF!,$I912,#REF!,$R$7),"-")</f>
        <v>-</v>
      </c>
      <c r="M912" s="170" t="str">
        <f>IFERROR(SUMIFS(#REF!,#REF!,$I912,#REF!,$R$3)/SUMIFS(#REF!,#REF!,$I912,#REF!,$R$3),"-")</f>
        <v>-</v>
      </c>
      <c r="N912" s="170" t="str">
        <f>IFERROR(SUMIFS(#REF!,#REF!,$I912,#REF!,"&lt;="&amp;$R$2,#REF!,"&gt;="&amp;$S$2)/SUMIFS(#REF!,#REF!,$I912,#REF!,"&lt;="&amp;$R$2,#REF!,"&gt;="&amp;$S$2),"-")</f>
        <v>-</v>
      </c>
      <c r="O912" s="142"/>
      <c r="P912" s="140"/>
    </row>
    <row r="913" spans="1:16">
      <c r="A913" s="138"/>
      <c r="B913" s="142"/>
      <c r="C913" s="182" t="s">
        <v>1669</v>
      </c>
      <c r="D913" s="166" t="s">
        <v>26</v>
      </c>
      <c r="E913" s="166" t="s">
        <v>1670</v>
      </c>
      <c r="F913" s="189" t="s">
        <v>1709</v>
      </c>
      <c r="G913" s="190" t="s">
        <v>1709</v>
      </c>
      <c r="H913" s="190" t="s">
        <v>1709</v>
      </c>
      <c r="I913" s="190" t="s">
        <v>1709</v>
      </c>
      <c r="J913" s="168">
        <v>0.9</v>
      </c>
      <c r="K913" s="169" t="str">
        <f>IFERROR(SUMIFS(#REF!,#REF!,$I913,#REF!,$R$2)/SUMIFS(#REF!,#REF!,$I913,#REF!,$R$2),"-")</f>
        <v>-</v>
      </c>
      <c r="L913" s="169" t="str">
        <f>IFERROR(SUMIFS(#REF!,#REF!,$I913,#REF!,$R$7)/SUMIFS(#REF!,#REF!,$I913,#REF!,$R$7),"-")</f>
        <v>-</v>
      </c>
      <c r="M913" s="170" t="str">
        <f>IFERROR(SUMIFS(#REF!,#REF!,$I913,#REF!,$R$3)/SUMIFS(#REF!,#REF!,$I913,#REF!,$R$3),"-")</f>
        <v>-</v>
      </c>
      <c r="N913" s="170" t="str">
        <f>IFERROR(SUMIFS(#REF!,#REF!,$I913,#REF!,"&lt;="&amp;$R$2,#REF!,"&gt;="&amp;$S$2)/SUMIFS(#REF!,#REF!,$I913,#REF!,"&lt;="&amp;$R$2,#REF!,"&gt;="&amp;$S$2),"-")</f>
        <v>-</v>
      </c>
      <c r="O913" s="142"/>
      <c r="P913" s="140"/>
    </row>
    <row r="914" spans="1:16">
      <c r="A914" s="138"/>
      <c r="B914" s="142"/>
      <c r="C914" s="182" t="s">
        <v>1669</v>
      </c>
      <c r="D914" s="166" t="s">
        <v>26</v>
      </c>
      <c r="E914" s="166" t="s">
        <v>1670</v>
      </c>
      <c r="F914" s="185" t="s">
        <v>1711</v>
      </c>
      <c r="G914" s="186" t="s">
        <v>1711</v>
      </c>
      <c r="H914" s="186" t="s">
        <v>1711</v>
      </c>
      <c r="I914" s="186" t="s">
        <v>1711</v>
      </c>
      <c r="J914" s="168">
        <v>0.9</v>
      </c>
      <c r="K914" s="169" t="str">
        <f>IFERROR(SUMIFS(#REF!,#REF!,$I914,#REF!,$R$2)/SUMIFS(#REF!,#REF!,$I914,#REF!,$R$2),"-")</f>
        <v>-</v>
      </c>
      <c r="L914" s="169" t="str">
        <f>IFERROR(SUMIFS(#REF!,#REF!,$I914,#REF!,$R$7)/SUMIFS(#REF!,#REF!,$I914,#REF!,$R$7),"-")</f>
        <v>-</v>
      </c>
      <c r="M914" s="170" t="str">
        <f>IFERROR(SUMIFS(#REF!,#REF!,$I914,#REF!,$R$3)/SUMIFS(#REF!,#REF!,$I914,#REF!,$R$3),"-")</f>
        <v>-</v>
      </c>
      <c r="N914" s="170" t="str">
        <f>IFERROR(SUMIFS(#REF!,#REF!,$I914,#REF!,"&lt;="&amp;$R$2,#REF!,"&gt;="&amp;$S$2)/SUMIFS(#REF!,#REF!,$I914,#REF!,"&lt;="&amp;$R$2,#REF!,"&gt;="&amp;$S$2),"-")</f>
        <v>-</v>
      </c>
      <c r="O914" s="142"/>
      <c r="P914" s="140"/>
    </row>
    <row r="915" spans="1:16">
      <c r="A915" s="138"/>
      <c r="B915" s="142"/>
      <c r="C915" s="182" t="s">
        <v>1669</v>
      </c>
      <c r="D915" s="166" t="s">
        <v>26</v>
      </c>
      <c r="E915" s="166" t="s">
        <v>1670</v>
      </c>
      <c r="F915" s="185" t="s">
        <v>1713</v>
      </c>
      <c r="G915" s="186" t="s">
        <v>1713</v>
      </c>
      <c r="H915" s="186" t="s">
        <v>1713</v>
      </c>
      <c r="I915" s="186" t="s">
        <v>1713</v>
      </c>
      <c r="J915" s="168">
        <v>0.9</v>
      </c>
      <c r="K915" s="169" t="str">
        <f>IFERROR(SUMIFS(#REF!,#REF!,$I915,#REF!,$R$2)/SUMIFS(#REF!,#REF!,$I915,#REF!,$R$2),"-")</f>
        <v>-</v>
      </c>
      <c r="L915" s="169" t="str">
        <f>IFERROR(SUMIFS(#REF!,#REF!,$I915,#REF!,$R$7)/SUMIFS(#REF!,#REF!,$I915,#REF!,$R$7),"-")</f>
        <v>-</v>
      </c>
      <c r="M915" s="170" t="str">
        <f>IFERROR(SUMIFS(#REF!,#REF!,$I915,#REF!,$R$3)/SUMIFS(#REF!,#REF!,$I915,#REF!,$R$3),"-")</f>
        <v>-</v>
      </c>
      <c r="N915" s="170" t="str">
        <f>IFERROR(SUMIFS(#REF!,#REF!,$I915,#REF!,"&lt;="&amp;$R$2,#REF!,"&gt;="&amp;$S$2)/SUMIFS(#REF!,#REF!,$I915,#REF!,"&lt;="&amp;$R$2,#REF!,"&gt;="&amp;$S$2),"-")</f>
        <v>-</v>
      </c>
      <c r="O915" s="142"/>
      <c r="P915" s="140"/>
    </row>
    <row r="916" spans="1:16">
      <c r="A916" s="138"/>
      <c r="B916" s="142"/>
      <c r="C916" s="182" t="s">
        <v>1669</v>
      </c>
      <c r="D916" s="166" t="s">
        <v>26</v>
      </c>
      <c r="E916" s="166" t="s">
        <v>1670</v>
      </c>
      <c r="F916" s="185" t="s">
        <v>1715</v>
      </c>
      <c r="G916" s="186" t="s">
        <v>1715</v>
      </c>
      <c r="H916" s="186" t="s">
        <v>1715</v>
      </c>
      <c r="I916" s="186" t="s">
        <v>1715</v>
      </c>
      <c r="J916" s="168">
        <v>0.9</v>
      </c>
      <c r="K916" s="169" t="str">
        <f>IFERROR(SUMIFS(#REF!,#REF!,$I916,#REF!,$R$2)/SUMIFS(#REF!,#REF!,$I916,#REF!,$R$2),"-")</f>
        <v>-</v>
      </c>
      <c r="L916" s="169" t="str">
        <f>IFERROR(SUMIFS(#REF!,#REF!,$I916,#REF!,$R$7)/SUMIFS(#REF!,#REF!,$I916,#REF!,$R$7),"-")</f>
        <v>-</v>
      </c>
      <c r="M916" s="170" t="str">
        <f>IFERROR(SUMIFS(#REF!,#REF!,$I916,#REF!,$R$3)/SUMIFS(#REF!,#REF!,$I916,#REF!,$R$3),"-")</f>
        <v>-</v>
      </c>
      <c r="N916" s="170" t="str">
        <f>IFERROR(SUMIFS(#REF!,#REF!,$I916,#REF!,"&lt;="&amp;$R$2,#REF!,"&gt;="&amp;$S$2)/SUMIFS(#REF!,#REF!,$I916,#REF!,"&lt;="&amp;$R$2,#REF!,"&gt;="&amp;$S$2),"-")</f>
        <v>-</v>
      </c>
      <c r="O916" s="142"/>
      <c r="P916" s="140"/>
    </row>
    <row r="917" spans="1:16">
      <c r="A917" s="138"/>
      <c r="B917" s="142"/>
      <c r="C917" s="182" t="s">
        <v>1669</v>
      </c>
      <c r="D917" s="166" t="s">
        <v>26</v>
      </c>
      <c r="E917" s="166" t="s">
        <v>1670</v>
      </c>
      <c r="F917" s="189" t="s">
        <v>1716</v>
      </c>
      <c r="G917" s="190" t="s">
        <v>1716</v>
      </c>
      <c r="H917" s="190" t="s">
        <v>1716</v>
      </c>
      <c r="I917" s="190" t="s">
        <v>1716</v>
      </c>
      <c r="J917" s="168">
        <v>0.9</v>
      </c>
      <c r="K917" s="169" t="str">
        <f>IFERROR(SUMIFS(#REF!,#REF!,$I917,#REF!,$R$2)/SUMIFS(#REF!,#REF!,$I917,#REF!,$R$2),"-")</f>
        <v>-</v>
      </c>
      <c r="L917" s="169" t="str">
        <f>IFERROR(SUMIFS(#REF!,#REF!,$I917,#REF!,$R$7)/SUMIFS(#REF!,#REF!,$I917,#REF!,$R$7),"-")</f>
        <v>-</v>
      </c>
      <c r="M917" s="170" t="str">
        <f>IFERROR(SUMIFS(#REF!,#REF!,$I917,#REF!,$R$3)/SUMIFS(#REF!,#REF!,$I917,#REF!,$R$3),"-")</f>
        <v>-</v>
      </c>
      <c r="N917" s="170" t="str">
        <f>IFERROR(SUMIFS(#REF!,#REF!,$I917,#REF!,"&lt;="&amp;$R$2,#REF!,"&gt;="&amp;$S$2)/SUMIFS(#REF!,#REF!,$I917,#REF!,"&lt;="&amp;$R$2,#REF!,"&gt;="&amp;$S$2),"-")</f>
        <v>-</v>
      </c>
      <c r="O917" s="142"/>
      <c r="P917" s="140"/>
    </row>
    <row r="918" spans="1:16">
      <c r="A918" s="138"/>
      <c r="B918" s="142"/>
      <c r="C918" s="182" t="s">
        <v>1669</v>
      </c>
      <c r="D918" s="166" t="s">
        <v>26</v>
      </c>
      <c r="E918" s="166" t="s">
        <v>1670</v>
      </c>
      <c r="F918" s="185" t="s">
        <v>1718</v>
      </c>
      <c r="G918" s="186" t="s">
        <v>1718</v>
      </c>
      <c r="H918" s="186" t="s">
        <v>1718</v>
      </c>
      <c r="I918" s="186" t="s">
        <v>1718</v>
      </c>
      <c r="J918" s="168">
        <v>0.9</v>
      </c>
      <c r="K918" s="169" t="str">
        <f>IFERROR(SUMIFS(#REF!,#REF!,$I918,#REF!,$R$2)/SUMIFS(#REF!,#REF!,$I918,#REF!,$R$2),"-")</f>
        <v>-</v>
      </c>
      <c r="L918" s="169" t="str">
        <f>IFERROR(SUMIFS(#REF!,#REF!,$I918,#REF!,$R$7)/SUMIFS(#REF!,#REF!,$I918,#REF!,$R$7),"-")</f>
        <v>-</v>
      </c>
      <c r="M918" s="170" t="str">
        <f>IFERROR(SUMIFS(#REF!,#REF!,$I918,#REF!,$R$3)/SUMIFS(#REF!,#REF!,$I918,#REF!,$R$3),"-")</f>
        <v>-</v>
      </c>
      <c r="N918" s="170" t="str">
        <f>IFERROR(SUMIFS(#REF!,#REF!,$I918,#REF!,"&lt;="&amp;$R$2,#REF!,"&gt;="&amp;$S$2)/SUMIFS(#REF!,#REF!,$I918,#REF!,"&lt;="&amp;$R$2,#REF!,"&gt;="&amp;$S$2),"-")</f>
        <v>-</v>
      </c>
      <c r="O918" s="142"/>
      <c r="P918" s="140"/>
    </row>
    <row r="919" spans="1:16">
      <c r="A919" s="138"/>
      <c r="B919" s="142"/>
      <c r="C919" s="182" t="s">
        <v>1669</v>
      </c>
      <c r="D919" s="166" t="s">
        <v>26</v>
      </c>
      <c r="E919" s="166" t="s">
        <v>1670</v>
      </c>
      <c r="F919" s="185" t="s">
        <v>1720</v>
      </c>
      <c r="G919" s="186" t="s">
        <v>1720</v>
      </c>
      <c r="H919" s="186" t="s">
        <v>1720</v>
      </c>
      <c r="I919" s="186" t="s">
        <v>1720</v>
      </c>
      <c r="J919" s="168">
        <v>0.9</v>
      </c>
      <c r="K919" s="169" t="str">
        <f>IFERROR(SUMIFS(#REF!,#REF!,$I919,#REF!,$R$2)/SUMIFS(#REF!,#REF!,$I919,#REF!,$R$2),"-")</f>
        <v>-</v>
      </c>
      <c r="L919" s="169" t="str">
        <f>IFERROR(SUMIFS(#REF!,#REF!,$I919,#REF!,$R$7)/SUMIFS(#REF!,#REF!,$I919,#REF!,$R$7),"-")</f>
        <v>-</v>
      </c>
      <c r="M919" s="170" t="str">
        <f>IFERROR(SUMIFS(#REF!,#REF!,$I919,#REF!,$R$3)/SUMIFS(#REF!,#REF!,$I919,#REF!,$R$3),"-")</f>
        <v>-</v>
      </c>
      <c r="N919" s="170" t="str">
        <f>IFERROR(SUMIFS(#REF!,#REF!,$I919,#REF!,"&lt;="&amp;$R$2,#REF!,"&gt;="&amp;$S$2)/SUMIFS(#REF!,#REF!,$I919,#REF!,"&lt;="&amp;$R$2,#REF!,"&gt;="&amp;$S$2),"-")</f>
        <v>-</v>
      </c>
      <c r="O919" s="142"/>
      <c r="P919" s="140"/>
    </row>
    <row r="920" spans="1:16">
      <c r="A920" s="138"/>
      <c r="B920" s="142"/>
      <c r="C920" s="182" t="s">
        <v>1669</v>
      </c>
      <c r="D920" s="166" t="s">
        <v>26</v>
      </c>
      <c r="E920" s="166" t="s">
        <v>1670</v>
      </c>
      <c r="F920" s="185" t="s">
        <v>1722</v>
      </c>
      <c r="G920" s="186" t="s">
        <v>1722</v>
      </c>
      <c r="H920" s="186" t="s">
        <v>1722</v>
      </c>
      <c r="I920" s="186" t="s">
        <v>1722</v>
      </c>
      <c r="J920" s="168">
        <v>0.9</v>
      </c>
      <c r="K920" s="169" t="str">
        <f>IFERROR(SUMIFS(#REF!,#REF!,$I920,#REF!,$R$2)/SUMIFS(#REF!,#REF!,$I920,#REF!,$R$2),"-")</f>
        <v>-</v>
      </c>
      <c r="L920" s="169" t="str">
        <f>IFERROR(SUMIFS(#REF!,#REF!,$I920,#REF!,$R$7)/SUMIFS(#REF!,#REF!,$I920,#REF!,$R$7),"-")</f>
        <v>-</v>
      </c>
      <c r="M920" s="170" t="str">
        <f>IFERROR(SUMIFS(#REF!,#REF!,$I920,#REF!,$R$3)/SUMIFS(#REF!,#REF!,$I920,#REF!,$R$3),"-")</f>
        <v>-</v>
      </c>
      <c r="N920" s="170" t="str">
        <f>IFERROR(SUMIFS(#REF!,#REF!,$I920,#REF!,"&lt;="&amp;$R$2,#REF!,"&gt;="&amp;$S$2)/SUMIFS(#REF!,#REF!,$I920,#REF!,"&lt;="&amp;$R$2,#REF!,"&gt;="&amp;$S$2),"-")</f>
        <v>-</v>
      </c>
      <c r="O920" s="142"/>
      <c r="P920" s="140"/>
    </row>
    <row r="921" spans="1:16">
      <c r="A921" s="138"/>
      <c r="B921" s="142"/>
      <c r="C921" s="182" t="s">
        <v>1669</v>
      </c>
      <c r="D921" s="166" t="s">
        <v>26</v>
      </c>
      <c r="E921" s="166" t="s">
        <v>1670</v>
      </c>
      <c r="F921" s="185" t="s">
        <v>1724</v>
      </c>
      <c r="G921" s="186" t="s">
        <v>1724</v>
      </c>
      <c r="H921" s="186" t="s">
        <v>1724</v>
      </c>
      <c r="I921" s="186" t="s">
        <v>1724</v>
      </c>
      <c r="J921" s="168">
        <v>0.9</v>
      </c>
      <c r="K921" s="169" t="str">
        <f>IFERROR(SUMIFS(#REF!,#REF!,$I921,#REF!,$R$2)/SUMIFS(#REF!,#REF!,$I921,#REF!,$R$2),"-")</f>
        <v>-</v>
      </c>
      <c r="L921" s="169" t="str">
        <f>IFERROR(SUMIFS(#REF!,#REF!,$I921,#REF!,$R$7)/SUMIFS(#REF!,#REF!,$I921,#REF!,$R$7),"-")</f>
        <v>-</v>
      </c>
      <c r="M921" s="170" t="str">
        <f>IFERROR(SUMIFS(#REF!,#REF!,$I921,#REF!,$R$3)/SUMIFS(#REF!,#REF!,$I921,#REF!,$R$3),"-")</f>
        <v>-</v>
      </c>
      <c r="N921" s="170" t="str">
        <f>IFERROR(SUMIFS(#REF!,#REF!,$I921,#REF!,"&lt;="&amp;$R$2,#REF!,"&gt;="&amp;$S$2)/SUMIFS(#REF!,#REF!,$I921,#REF!,"&lt;="&amp;$R$2,#REF!,"&gt;="&amp;$S$2),"-")</f>
        <v>-</v>
      </c>
      <c r="O921" s="142"/>
      <c r="P921" s="140"/>
    </row>
    <row r="922" spans="1:16">
      <c r="A922" s="138"/>
      <c r="B922" s="142"/>
      <c r="C922" s="182" t="s">
        <v>1669</v>
      </c>
      <c r="D922" s="166" t="s">
        <v>26</v>
      </c>
      <c r="E922" s="166" t="s">
        <v>1670</v>
      </c>
      <c r="F922" s="185" t="s">
        <v>1726</v>
      </c>
      <c r="G922" s="186" t="s">
        <v>1726</v>
      </c>
      <c r="H922" s="186" t="s">
        <v>1726</v>
      </c>
      <c r="I922" s="186" t="s">
        <v>1726</v>
      </c>
      <c r="J922" s="168">
        <v>0.9</v>
      </c>
      <c r="K922" s="169" t="str">
        <f>IFERROR(SUMIFS(#REF!,#REF!,$I922,#REF!,$R$2)/SUMIFS(#REF!,#REF!,$I922,#REF!,$R$2),"-")</f>
        <v>-</v>
      </c>
      <c r="L922" s="169" t="str">
        <f>IFERROR(SUMIFS(#REF!,#REF!,$I922,#REF!,$R$7)/SUMIFS(#REF!,#REF!,$I922,#REF!,$R$7),"-")</f>
        <v>-</v>
      </c>
      <c r="M922" s="170" t="str">
        <f>IFERROR(SUMIFS(#REF!,#REF!,$I922,#REF!,$R$3)/SUMIFS(#REF!,#REF!,$I922,#REF!,$R$3),"-")</f>
        <v>-</v>
      </c>
      <c r="N922" s="170" t="str">
        <f>IFERROR(SUMIFS(#REF!,#REF!,$I922,#REF!,"&lt;="&amp;$R$2,#REF!,"&gt;="&amp;$S$2)/SUMIFS(#REF!,#REF!,$I922,#REF!,"&lt;="&amp;$R$2,#REF!,"&gt;="&amp;$S$2),"-")</f>
        <v>-</v>
      </c>
      <c r="O922" s="142"/>
      <c r="P922" s="140"/>
    </row>
    <row r="923" spans="1:16">
      <c r="A923" s="138"/>
      <c r="B923" s="142"/>
      <c r="C923" s="182" t="s">
        <v>1669</v>
      </c>
      <c r="D923" s="166" t="s">
        <v>26</v>
      </c>
      <c r="E923" s="166" t="s">
        <v>1670</v>
      </c>
      <c r="F923" s="185" t="s">
        <v>1728</v>
      </c>
      <c r="G923" s="186" t="s">
        <v>1728</v>
      </c>
      <c r="H923" s="186" t="s">
        <v>1728</v>
      </c>
      <c r="I923" s="186" t="s">
        <v>1728</v>
      </c>
      <c r="J923" s="168">
        <v>0.9</v>
      </c>
      <c r="K923" s="169" t="str">
        <f>IFERROR(SUMIFS(#REF!,#REF!,$I923,#REF!,$R$2)/SUMIFS(#REF!,#REF!,$I923,#REF!,$R$2),"-")</f>
        <v>-</v>
      </c>
      <c r="L923" s="169" t="str">
        <f>IFERROR(SUMIFS(#REF!,#REF!,$I923,#REF!,$R$7)/SUMIFS(#REF!,#REF!,$I923,#REF!,$R$7),"-")</f>
        <v>-</v>
      </c>
      <c r="M923" s="170" t="str">
        <f>IFERROR(SUMIFS(#REF!,#REF!,$I923,#REF!,$R$3)/SUMIFS(#REF!,#REF!,$I923,#REF!,$R$3),"-")</f>
        <v>-</v>
      </c>
      <c r="N923" s="170" t="str">
        <f>IFERROR(SUMIFS(#REF!,#REF!,$I923,#REF!,"&lt;="&amp;$R$2,#REF!,"&gt;="&amp;$S$2)/SUMIFS(#REF!,#REF!,$I923,#REF!,"&lt;="&amp;$R$2,#REF!,"&gt;="&amp;$S$2),"-")</f>
        <v>-</v>
      </c>
      <c r="O923" s="142"/>
      <c r="P923" s="140"/>
    </row>
    <row r="924" spans="1:16">
      <c r="A924" s="138"/>
      <c r="B924" s="142"/>
      <c r="C924" s="182" t="s">
        <v>1669</v>
      </c>
      <c r="D924" s="166" t="s">
        <v>26</v>
      </c>
      <c r="E924" s="166" t="s">
        <v>1670</v>
      </c>
      <c r="F924" s="185" t="s">
        <v>1730</v>
      </c>
      <c r="G924" s="186" t="s">
        <v>1730</v>
      </c>
      <c r="H924" s="186" t="s">
        <v>1730</v>
      </c>
      <c r="I924" s="186" t="s">
        <v>1730</v>
      </c>
      <c r="J924" s="168">
        <v>0.9</v>
      </c>
      <c r="K924" s="169" t="str">
        <f>IFERROR(SUMIFS(#REF!,#REF!,$I924,#REF!,$R$2)/SUMIFS(#REF!,#REF!,$I924,#REF!,$R$2),"-")</f>
        <v>-</v>
      </c>
      <c r="L924" s="169" t="str">
        <f>IFERROR(SUMIFS(#REF!,#REF!,$I924,#REF!,$R$7)/SUMIFS(#REF!,#REF!,$I924,#REF!,$R$7),"-")</f>
        <v>-</v>
      </c>
      <c r="M924" s="170" t="str">
        <f>IFERROR(SUMIFS(#REF!,#REF!,$I924,#REF!,$R$3)/SUMIFS(#REF!,#REF!,$I924,#REF!,$R$3),"-")</f>
        <v>-</v>
      </c>
      <c r="N924" s="170" t="str">
        <f>IFERROR(SUMIFS(#REF!,#REF!,$I924,#REF!,"&lt;="&amp;$R$2,#REF!,"&gt;="&amp;$S$2)/SUMIFS(#REF!,#REF!,$I924,#REF!,"&lt;="&amp;$R$2,#REF!,"&gt;="&amp;$S$2),"-")</f>
        <v>-</v>
      </c>
      <c r="O924" s="142"/>
      <c r="P924" s="140"/>
    </row>
    <row r="925" spans="1:16">
      <c r="A925" s="138"/>
      <c r="B925" s="142"/>
      <c r="C925" s="182" t="s">
        <v>1669</v>
      </c>
      <c r="D925" s="166" t="s">
        <v>26</v>
      </c>
      <c r="E925" s="166" t="s">
        <v>1670</v>
      </c>
      <c r="F925" s="189" t="s">
        <v>1731</v>
      </c>
      <c r="G925" s="190" t="s">
        <v>1731</v>
      </c>
      <c r="H925" s="190" t="s">
        <v>1731</v>
      </c>
      <c r="I925" s="190" t="s">
        <v>1731</v>
      </c>
      <c r="J925" s="168">
        <v>0.9</v>
      </c>
      <c r="K925" s="169" t="str">
        <f>IFERROR(SUMIFS(#REF!,#REF!,$I925,#REF!,$R$2)/SUMIFS(#REF!,#REF!,$I925,#REF!,$R$2),"-")</f>
        <v>-</v>
      </c>
      <c r="L925" s="169" t="str">
        <f>IFERROR(SUMIFS(#REF!,#REF!,$I925,#REF!,$R$7)/SUMIFS(#REF!,#REF!,$I925,#REF!,$R$7),"-")</f>
        <v>-</v>
      </c>
      <c r="M925" s="170" t="str">
        <f>IFERROR(SUMIFS(#REF!,#REF!,$I925,#REF!,$R$3)/SUMIFS(#REF!,#REF!,$I925,#REF!,$R$3),"-")</f>
        <v>-</v>
      </c>
      <c r="N925" s="170" t="str">
        <f>IFERROR(SUMIFS(#REF!,#REF!,$I925,#REF!,"&lt;="&amp;$R$2,#REF!,"&gt;="&amp;$S$2)/SUMIFS(#REF!,#REF!,$I925,#REF!,"&lt;="&amp;$R$2,#REF!,"&gt;="&amp;$S$2),"-")</f>
        <v>-</v>
      </c>
      <c r="O925" s="142"/>
      <c r="P925" s="140"/>
    </row>
    <row r="926" spans="1:16">
      <c r="A926" s="138"/>
      <c r="B926" s="142"/>
      <c r="C926" s="182" t="s">
        <v>1669</v>
      </c>
      <c r="D926" s="166" t="s">
        <v>26</v>
      </c>
      <c r="E926" s="166" t="s">
        <v>1670</v>
      </c>
      <c r="F926" s="185" t="s">
        <v>1733</v>
      </c>
      <c r="G926" s="186" t="s">
        <v>1733</v>
      </c>
      <c r="H926" s="186" t="s">
        <v>1733</v>
      </c>
      <c r="I926" s="186" t="s">
        <v>1733</v>
      </c>
      <c r="J926" s="168">
        <v>0.9</v>
      </c>
      <c r="K926" s="169" t="str">
        <f>IFERROR(SUMIFS(#REF!,#REF!,$I926,#REF!,$R$2)/SUMIFS(#REF!,#REF!,$I926,#REF!,$R$2),"-")</f>
        <v>-</v>
      </c>
      <c r="L926" s="169" t="str">
        <f>IFERROR(SUMIFS(#REF!,#REF!,$I926,#REF!,$R$7)/SUMIFS(#REF!,#REF!,$I926,#REF!,$R$7),"-")</f>
        <v>-</v>
      </c>
      <c r="M926" s="170" t="str">
        <f>IFERROR(SUMIFS(#REF!,#REF!,$I926,#REF!,$R$3)/SUMIFS(#REF!,#REF!,$I926,#REF!,$R$3),"-")</f>
        <v>-</v>
      </c>
      <c r="N926" s="170" t="str">
        <f>IFERROR(SUMIFS(#REF!,#REF!,$I926,#REF!,"&lt;="&amp;$R$2,#REF!,"&gt;="&amp;$S$2)/SUMIFS(#REF!,#REF!,$I926,#REF!,"&lt;="&amp;$R$2,#REF!,"&gt;="&amp;$S$2),"-")</f>
        <v>-</v>
      </c>
      <c r="O926" s="142"/>
      <c r="P926" s="140"/>
    </row>
    <row r="927" spans="1:16">
      <c r="A927" s="138"/>
      <c r="B927" s="142"/>
      <c r="C927" s="182" t="s">
        <v>1669</v>
      </c>
      <c r="D927" s="166" t="s">
        <v>26</v>
      </c>
      <c r="E927" s="166" t="s">
        <v>1670</v>
      </c>
      <c r="F927" s="185" t="s">
        <v>1735</v>
      </c>
      <c r="G927" s="186" t="s">
        <v>1735</v>
      </c>
      <c r="H927" s="186" t="s">
        <v>1735</v>
      </c>
      <c r="I927" s="186" t="s">
        <v>1735</v>
      </c>
      <c r="J927" s="168">
        <v>0.9</v>
      </c>
      <c r="K927" s="169" t="str">
        <f>IFERROR(SUMIFS(#REF!,#REF!,$I927,#REF!,$R$2)/SUMIFS(#REF!,#REF!,$I927,#REF!,$R$2),"-")</f>
        <v>-</v>
      </c>
      <c r="L927" s="169" t="str">
        <f>IFERROR(SUMIFS(#REF!,#REF!,$I927,#REF!,$R$7)/SUMIFS(#REF!,#REF!,$I927,#REF!,$R$7),"-")</f>
        <v>-</v>
      </c>
      <c r="M927" s="170" t="str">
        <f>IFERROR(SUMIFS(#REF!,#REF!,$I927,#REF!,$R$3)/SUMIFS(#REF!,#REF!,$I927,#REF!,$R$3),"-")</f>
        <v>-</v>
      </c>
      <c r="N927" s="170" t="str">
        <f>IFERROR(SUMIFS(#REF!,#REF!,$I927,#REF!,"&lt;="&amp;$R$2,#REF!,"&gt;="&amp;$S$2)/SUMIFS(#REF!,#REF!,$I927,#REF!,"&lt;="&amp;$R$2,#REF!,"&gt;="&amp;$S$2),"-")</f>
        <v>-</v>
      </c>
      <c r="O927" s="142"/>
      <c r="P927" s="140"/>
    </row>
    <row r="928" spans="1:16">
      <c r="A928" s="138"/>
      <c r="B928" s="142"/>
      <c r="C928" s="182" t="s">
        <v>1669</v>
      </c>
      <c r="D928" s="166" t="s">
        <v>26</v>
      </c>
      <c r="E928" s="166" t="s">
        <v>1670</v>
      </c>
      <c r="F928" s="185" t="s">
        <v>1737</v>
      </c>
      <c r="G928" s="186" t="s">
        <v>1737</v>
      </c>
      <c r="H928" s="186" t="s">
        <v>1737</v>
      </c>
      <c r="I928" s="186" t="s">
        <v>1737</v>
      </c>
      <c r="J928" s="168">
        <v>0.9</v>
      </c>
      <c r="K928" s="169" t="str">
        <f>IFERROR(SUMIFS(#REF!,#REF!,$I928,#REF!,$R$2)/SUMIFS(#REF!,#REF!,$I928,#REF!,$R$2),"-")</f>
        <v>-</v>
      </c>
      <c r="L928" s="169" t="str">
        <f>IFERROR(SUMIFS(#REF!,#REF!,$I928,#REF!,$R$7)/SUMIFS(#REF!,#REF!,$I928,#REF!,$R$7),"-")</f>
        <v>-</v>
      </c>
      <c r="M928" s="170" t="str">
        <f>IFERROR(SUMIFS(#REF!,#REF!,$I928,#REF!,$R$3)/SUMIFS(#REF!,#REF!,$I928,#REF!,$R$3),"-")</f>
        <v>-</v>
      </c>
      <c r="N928" s="170" t="str">
        <f>IFERROR(SUMIFS(#REF!,#REF!,$I928,#REF!,"&lt;="&amp;$R$2,#REF!,"&gt;="&amp;$S$2)/SUMIFS(#REF!,#REF!,$I928,#REF!,"&lt;="&amp;$R$2,#REF!,"&gt;="&amp;$S$2),"-")</f>
        <v>-</v>
      </c>
      <c r="O928" s="142"/>
      <c r="P928" s="140"/>
    </row>
    <row r="929" spans="1:16">
      <c r="A929" s="138"/>
      <c r="B929" s="142"/>
      <c r="C929" s="182" t="s">
        <v>1669</v>
      </c>
      <c r="D929" s="166" t="s">
        <v>235</v>
      </c>
      <c r="E929" s="166" t="s">
        <v>1670</v>
      </c>
      <c r="F929" s="185" t="s">
        <v>1739</v>
      </c>
      <c r="G929" s="186" t="s">
        <v>1739</v>
      </c>
      <c r="H929" s="186" t="s">
        <v>1739</v>
      </c>
      <c r="I929" s="186" t="s">
        <v>1739</v>
      </c>
      <c r="J929" s="168">
        <v>0.9</v>
      </c>
      <c r="K929" s="169" t="str">
        <f>IFERROR(SUMIFS(#REF!,#REF!,$I929,#REF!,$R$2)/SUMIFS(#REF!,#REF!,$I929,#REF!,$R$2),"-")</f>
        <v>-</v>
      </c>
      <c r="L929" s="169" t="str">
        <f>IFERROR(SUMIFS(#REF!,#REF!,$I929,#REF!,$R$7)/SUMIFS(#REF!,#REF!,$I929,#REF!,$R$7),"-")</f>
        <v>-</v>
      </c>
      <c r="M929" s="170" t="str">
        <f>IFERROR(SUMIFS(#REF!,#REF!,$I929,#REF!,$R$3)/SUMIFS(#REF!,#REF!,$I929,#REF!,$R$3),"-")</f>
        <v>-</v>
      </c>
      <c r="N929" s="170" t="str">
        <f>IFERROR(SUMIFS(#REF!,#REF!,$I929,#REF!,"&lt;="&amp;$R$2,#REF!,"&gt;="&amp;$S$2)/SUMIFS(#REF!,#REF!,$I929,#REF!,"&lt;="&amp;$R$2,#REF!,"&gt;="&amp;$S$2),"-")</f>
        <v>-</v>
      </c>
      <c r="O929" s="142"/>
      <c r="P929" s="140"/>
    </row>
    <row r="930" spans="1:16">
      <c r="A930" s="138"/>
      <c r="B930" s="142"/>
      <c r="C930" s="182" t="s">
        <v>1669</v>
      </c>
      <c r="D930" s="166" t="s">
        <v>26</v>
      </c>
      <c r="E930" s="166" t="s">
        <v>1670</v>
      </c>
      <c r="F930" s="189" t="s">
        <v>1741</v>
      </c>
      <c r="G930" s="190" t="s">
        <v>1741</v>
      </c>
      <c r="H930" s="190" t="s">
        <v>1741</v>
      </c>
      <c r="I930" s="190" t="s">
        <v>1741</v>
      </c>
      <c r="J930" s="168">
        <v>0.9</v>
      </c>
      <c r="K930" s="169" t="str">
        <f>IFERROR(SUMIFS(#REF!,#REF!,$I930,#REF!,$R$2)/SUMIFS(#REF!,#REF!,$I930,#REF!,$R$2),"-")</f>
        <v>-</v>
      </c>
      <c r="L930" s="169" t="str">
        <f>IFERROR(SUMIFS(#REF!,#REF!,$I930,#REF!,$R$7)/SUMIFS(#REF!,#REF!,$I930,#REF!,$R$7),"-")</f>
        <v>-</v>
      </c>
      <c r="M930" s="170" t="str">
        <f>IFERROR(SUMIFS(#REF!,#REF!,$I930,#REF!,$R$3)/SUMIFS(#REF!,#REF!,$I930,#REF!,$R$3),"-")</f>
        <v>-</v>
      </c>
      <c r="N930" s="170" t="str">
        <f>IFERROR(SUMIFS(#REF!,#REF!,$I930,#REF!,"&lt;="&amp;$R$2,#REF!,"&gt;="&amp;$S$2)/SUMIFS(#REF!,#REF!,$I930,#REF!,"&lt;="&amp;$R$2,#REF!,"&gt;="&amp;$S$2),"-")</f>
        <v>-</v>
      </c>
      <c r="O930" s="142"/>
      <c r="P930" s="140"/>
    </row>
    <row r="931" spans="1:16">
      <c r="A931" s="138"/>
      <c r="B931" s="142"/>
      <c r="C931" s="182" t="s">
        <v>1669</v>
      </c>
      <c r="D931" s="166" t="s">
        <v>26</v>
      </c>
      <c r="E931" s="166" t="s">
        <v>1670</v>
      </c>
      <c r="F931" s="189" t="s">
        <v>1743</v>
      </c>
      <c r="G931" s="190" t="s">
        <v>1743</v>
      </c>
      <c r="H931" s="190" t="s">
        <v>1743</v>
      </c>
      <c r="I931" s="190" t="s">
        <v>1743</v>
      </c>
      <c r="J931" s="168">
        <v>0.9</v>
      </c>
      <c r="K931" s="169" t="str">
        <f>IFERROR(SUMIFS(#REF!,#REF!,$I931,#REF!,$R$2)/SUMIFS(#REF!,#REF!,$I931,#REF!,$R$2),"-")</f>
        <v>-</v>
      </c>
      <c r="L931" s="169" t="str">
        <f>IFERROR(SUMIFS(#REF!,#REF!,$I931,#REF!,$R$7)/SUMIFS(#REF!,#REF!,$I931,#REF!,$R$7),"-")</f>
        <v>-</v>
      </c>
      <c r="M931" s="170" t="str">
        <f>IFERROR(SUMIFS(#REF!,#REF!,$I931,#REF!,$R$3)/SUMIFS(#REF!,#REF!,$I931,#REF!,$R$3),"-")</f>
        <v>-</v>
      </c>
      <c r="N931" s="170" t="str">
        <f>IFERROR(SUMIFS(#REF!,#REF!,$I931,#REF!,"&lt;="&amp;$R$2,#REF!,"&gt;="&amp;$S$2)/SUMIFS(#REF!,#REF!,$I931,#REF!,"&lt;="&amp;$R$2,#REF!,"&gt;="&amp;$S$2),"-")</f>
        <v>-</v>
      </c>
      <c r="O931" s="142"/>
      <c r="P931" s="140"/>
    </row>
    <row r="932" spans="1:16">
      <c r="A932" s="138"/>
      <c r="B932" s="142"/>
      <c r="C932" s="182" t="s">
        <v>1669</v>
      </c>
      <c r="D932" s="166" t="s">
        <v>235</v>
      </c>
      <c r="E932" s="166" t="s">
        <v>1670</v>
      </c>
      <c r="F932" s="185" t="s">
        <v>1745</v>
      </c>
      <c r="G932" s="186" t="s">
        <v>1745</v>
      </c>
      <c r="H932" s="186" t="s">
        <v>1745</v>
      </c>
      <c r="I932" s="186" t="s">
        <v>1745</v>
      </c>
      <c r="J932" s="168">
        <v>0.9</v>
      </c>
      <c r="K932" s="169" t="str">
        <f>IFERROR(SUMIFS(#REF!,#REF!,$I932,#REF!,$R$2)/SUMIFS(#REF!,#REF!,$I932,#REF!,$R$2),"-")</f>
        <v>-</v>
      </c>
      <c r="L932" s="169" t="str">
        <f>IFERROR(SUMIFS(#REF!,#REF!,$I932,#REF!,$R$7)/SUMIFS(#REF!,#REF!,$I932,#REF!,$R$7),"-")</f>
        <v>-</v>
      </c>
      <c r="M932" s="170" t="str">
        <f>IFERROR(SUMIFS(#REF!,#REF!,$I932,#REF!,$R$3)/SUMIFS(#REF!,#REF!,$I932,#REF!,$R$3),"-")</f>
        <v>-</v>
      </c>
      <c r="N932" s="170" t="str">
        <f>IFERROR(SUMIFS(#REF!,#REF!,$I932,#REF!,"&lt;="&amp;$R$2,#REF!,"&gt;="&amp;$S$2)/SUMIFS(#REF!,#REF!,$I932,#REF!,"&lt;="&amp;$R$2,#REF!,"&gt;="&amp;$S$2),"-")</f>
        <v>-</v>
      </c>
      <c r="O932" s="142"/>
      <c r="P932" s="140"/>
    </row>
    <row r="933" spans="1:16">
      <c r="A933" s="138"/>
      <c r="B933" s="142"/>
      <c r="C933" s="182" t="s">
        <v>1669</v>
      </c>
      <c r="D933" s="166" t="s">
        <v>235</v>
      </c>
      <c r="E933" s="166" t="s">
        <v>1670</v>
      </c>
      <c r="F933" s="185" t="s">
        <v>1747</v>
      </c>
      <c r="G933" s="186" t="s">
        <v>1747</v>
      </c>
      <c r="H933" s="186" t="s">
        <v>1747</v>
      </c>
      <c r="I933" s="186" t="s">
        <v>1747</v>
      </c>
      <c r="J933" s="168">
        <v>0.9</v>
      </c>
      <c r="K933" s="169" t="str">
        <f>IFERROR(SUMIFS(#REF!,#REF!,$I933,#REF!,$R$2)/SUMIFS(#REF!,#REF!,$I933,#REF!,$R$2),"-")</f>
        <v>-</v>
      </c>
      <c r="L933" s="169" t="str">
        <f>IFERROR(SUMIFS(#REF!,#REF!,$I933,#REF!,$R$7)/SUMIFS(#REF!,#REF!,$I933,#REF!,$R$7),"-")</f>
        <v>-</v>
      </c>
      <c r="M933" s="170" t="str">
        <f>IFERROR(SUMIFS(#REF!,#REF!,$I933,#REF!,$R$3)/SUMIFS(#REF!,#REF!,$I933,#REF!,$R$3),"-")</f>
        <v>-</v>
      </c>
      <c r="N933" s="170" t="str">
        <f>IFERROR(SUMIFS(#REF!,#REF!,$I933,#REF!,"&lt;="&amp;$R$2,#REF!,"&gt;="&amp;$S$2)/SUMIFS(#REF!,#REF!,$I933,#REF!,"&lt;="&amp;$R$2,#REF!,"&gt;="&amp;$S$2),"-")</f>
        <v>-</v>
      </c>
      <c r="O933" s="142"/>
      <c r="P933" s="140"/>
    </row>
    <row r="934" spans="1:16">
      <c r="A934" s="138"/>
      <c r="B934" s="142"/>
      <c r="C934" s="182" t="s">
        <v>1669</v>
      </c>
      <c r="D934" s="166" t="s">
        <v>26</v>
      </c>
      <c r="E934" s="166" t="s">
        <v>1670</v>
      </c>
      <c r="F934" s="185" t="s">
        <v>1749</v>
      </c>
      <c r="G934" s="186" t="s">
        <v>1749</v>
      </c>
      <c r="H934" s="186" t="s">
        <v>1749</v>
      </c>
      <c r="I934" s="186" t="s">
        <v>1749</v>
      </c>
      <c r="J934" s="168">
        <v>0.9</v>
      </c>
      <c r="K934" s="169" t="str">
        <f>IFERROR(SUMIFS(#REF!,#REF!,$I934,#REF!,$R$2)/SUMIFS(#REF!,#REF!,$I934,#REF!,$R$2),"-")</f>
        <v>-</v>
      </c>
      <c r="L934" s="169" t="str">
        <f>IFERROR(SUMIFS(#REF!,#REF!,$I934,#REF!,$R$7)/SUMIFS(#REF!,#REF!,$I934,#REF!,$R$7),"-")</f>
        <v>-</v>
      </c>
      <c r="M934" s="170" t="str">
        <f>IFERROR(SUMIFS(#REF!,#REF!,$I934,#REF!,$R$3)/SUMIFS(#REF!,#REF!,$I934,#REF!,$R$3),"-")</f>
        <v>-</v>
      </c>
      <c r="N934" s="170" t="str">
        <f>IFERROR(SUMIFS(#REF!,#REF!,$I934,#REF!,"&lt;="&amp;$R$2,#REF!,"&gt;="&amp;$S$2)/SUMIFS(#REF!,#REF!,$I934,#REF!,"&lt;="&amp;$R$2,#REF!,"&gt;="&amp;$S$2),"-")</f>
        <v>-</v>
      </c>
      <c r="O934" s="142"/>
      <c r="P934" s="140"/>
    </row>
    <row r="935" spans="1:16">
      <c r="A935" s="138"/>
      <c r="B935" s="142"/>
      <c r="C935" s="182" t="s">
        <v>1669</v>
      </c>
      <c r="D935" s="166" t="s">
        <v>26</v>
      </c>
      <c r="E935" s="166" t="s">
        <v>1670</v>
      </c>
      <c r="F935" s="185" t="s">
        <v>1751</v>
      </c>
      <c r="G935" s="186" t="s">
        <v>1751</v>
      </c>
      <c r="H935" s="186" t="s">
        <v>1751</v>
      </c>
      <c r="I935" s="186" t="s">
        <v>1751</v>
      </c>
      <c r="J935" s="168">
        <v>0.9</v>
      </c>
      <c r="K935" s="169" t="str">
        <f>IFERROR(SUMIFS(#REF!,#REF!,$I935,#REF!,$R$2)/SUMIFS(#REF!,#REF!,$I935,#REF!,$R$2),"-")</f>
        <v>-</v>
      </c>
      <c r="L935" s="169" t="str">
        <f>IFERROR(SUMIFS(#REF!,#REF!,$I935,#REF!,$R$7)/SUMIFS(#REF!,#REF!,$I935,#REF!,$R$7),"-")</f>
        <v>-</v>
      </c>
      <c r="M935" s="170" t="str">
        <f>IFERROR(SUMIFS(#REF!,#REF!,$I935,#REF!,$R$3)/SUMIFS(#REF!,#REF!,$I935,#REF!,$R$3),"-")</f>
        <v>-</v>
      </c>
      <c r="N935" s="170" t="str">
        <f>IFERROR(SUMIFS(#REF!,#REF!,$I935,#REF!,"&lt;="&amp;$R$2,#REF!,"&gt;="&amp;$S$2)/SUMIFS(#REF!,#REF!,$I935,#REF!,"&lt;="&amp;$R$2,#REF!,"&gt;="&amp;$S$2),"-")</f>
        <v>-</v>
      </c>
      <c r="O935" s="142"/>
      <c r="P935" s="140"/>
    </row>
    <row r="936" spans="1:16">
      <c r="A936" s="138"/>
      <c r="B936" s="142"/>
      <c r="C936" s="182" t="s">
        <v>1669</v>
      </c>
      <c r="D936" s="166" t="s">
        <v>26</v>
      </c>
      <c r="E936" s="166" t="s">
        <v>1670</v>
      </c>
      <c r="F936" s="185" t="s">
        <v>1753</v>
      </c>
      <c r="G936" s="186" t="s">
        <v>1753</v>
      </c>
      <c r="H936" s="186" t="s">
        <v>1753</v>
      </c>
      <c r="I936" s="186" t="s">
        <v>1753</v>
      </c>
      <c r="J936" s="168">
        <v>0.9</v>
      </c>
      <c r="K936" s="169" t="str">
        <f>IFERROR(SUMIFS(#REF!,#REF!,$I936,#REF!,$R$2)/SUMIFS(#REF!,#REF!,$I936,#REF!,$R$2),"-")</f>
        <v>-</v>
      </c>
      <c r="L936" s="169" t="str">
        <f>IFERROR(SUMIFS(#REF!,#REF!,$I936,#REF!,$R$7)/SUMIFS(#REF!,#REF!,$I936,#REF!,$R$7),"-")</f>
        <v>-</v>
      </c>
      <c r="M936" s="170" t="str">
        <f>IFERROR(SUMIFS(#REF!,#REF!,$I936,#REF!,$R$3)/SUMIFS(#REF!,#REF!,$I936,#REF!,$R$3),"-")</f>
        <v>-</v>
      </c>
      <c r="N936" s="170" t="str">
        <f>IFERROR(SUMIFS(#REF!,#REF!,$I936,#REF!,"&lt;="&amp;$R$2,#REF!,"&gt;="&amp;$S$2)/SUMIFS(#REF!,#REF!,$I936,#REF!,"&lt;="&amp;$R$2,#REF!,"&gt;="&amp;$S$2),"-")</f>
        <v>-</v>
      </c>
      <c r="O936" s="142"/>
      <c r="P936" s="140"/>
    </row>
    <row r="937" spans="1:16">
      <c r="A937" s="138"/>
      <c r="B937" s="142"/>
      <c r="C937" s="182" t="s">
        <v>1669</v>
      </c>
      <c r="D937" s="166" t="s">
        <v>26</v>
      </c>
      <c r="E937" s="166" t="s">
        <v>1670</v>
      </c>
      <c r="F937" s="185" t="s">
        <v>1755</v>
      </c>
      <c r="G937" s="186" t="s">
        <v>1755</v>
      </c>
      <c r="H937" s="186" t="s">
        <v>1755</v>
      </c>
      <c r="I937" s="186" t="s">
        <v>1755</v>
      </c>
      <c r="J937" s="168">
        <v>0.9</v>
      </c>
      <c r="K937" s="169" t="str">
        <f>IFERROR(SUMIFS(#REF!,#REF!,$I937,#REF!,$R$2)/SUMIFS(#REF!,#REF!,$I937,#REF!,$R$2),"-")</f>
        <v>-</v>
      </c>
      <c r="L937" s="169" t="str">
        <f>IFERROR(SUMIFS(#REF!,#REF!,$I937,#REF!,$R$7)/SUMIFS(#REF!,#REF!,$I937,#REF!,$R$7),"-")</f>
        <v>-</v>
      </c>
      <c r="M937" s="170" t="str">
        <f>IFERROR(SUMIFS(#REF!,#REF!,$I937,#REF!,$R$3)/SUMIFS(#REF!,#REF!,$I937,#REF!,$R$3),"-")</f>
        <v>-</v>
      </c>
      <c r="N937" s="170" t="str">
        <f>IFERROR(SUMIFS(#REF!,#REF!,$I937,#REF!,"&lt;="&amp;$R$2,#REF!,"&gt;="&amp;$S$2)/SUMIFS(#REF!,#REF!,$I937,#REF!,"&lt;="&amp;$R$2,#REF!,"&gt;="&amp;$S$2),"-")</f>
        <v>-</v>
      </c>
      <c r="O937" s="142"/>
      <c r="P937" s="140"/>
    </row>
    <row r="938" spans="1:16">
      <c r="A938" s="138"/>
      <c r="B938" s="142"/>
      <c r="C938" s="182" t="s">
        <v>1669</v>
      </c>
      <c r="D938" s="166" t="s">
        <v>26</v>
      </c>
      <c r="E938" s="166" t="s">
        <v>1670</v>
      </c>
      <c r="F938" s="185" t="s">
        <v>1757</v>
      </c>
      <c r="G938" s="186" t="s">
        <v>1757</v>
      </c>
      <c r="H938" s="186" t="s">
        <v>1757</v>
      </c>
      <c r="I938" s="186" t="s">
        <v>1757</v>
      </c>
      <c r="J938" s="168">
        <v>0.9</v>
      </c>
      <c r="K938" s="169" t="str">
        <f>IFERROR(SUMIFS(#REF!,#REF!,$I938,#REF!,$R$2)/SUMIFS(#REF!,#REF!,$I938,#REF!,$R$2),"-")</f>
        <v>-</v>
      </c>
      <c r="L938" s="169" t="str">
        <f>IFERROR(SUMIFS(#REF!,#REF!,$I938,#REF!,$R$7)/SUMIFS(#REF!,#REF!,$I938,#REF!,$R$7),"-")</f>
        <v>-</v>
      </c>
      <c r="M938" s="170" t="str">
        <f>IFERROR(SUMIFS(#REF!,#REF!,$I938,#REF!,$R$3)/SUMIFS(#REF!,#REF!,$I938,#REF!,$R$3),"-")</f>
        <v>-</v>
      </c>
      <c r="N938" s="170" t="str">
        <f>IFERROR(SUMIFS(#REF!,#REF!,$I938,#REF!,"&lt;="&amp;$R$2,#REF!,"&gt;="&amp;$S$2)/SUMIFS(#REF!,#REF!,$I938,#REF!,"&lt;="&amp;$R$2,#REF!,"&gt;="&amp;$S$2),"-")</f>
        <v>-</v>
      </c>
      <c r="O938" s="142"/>
      <c r="P938" s="140"/>
    </row>
    <row r="939" spans="1:16">
      <c r="A939" s="138"/>
      <c r="B939" s="142"/>
      <c r="C939" s="182" t="s">
        <v>1669</v>
      </c>
      <c r="D939" s="166" t="s">
        <v>26</v>
      </c>
      <c r="E939" s="166" t="s">
        <v>1670</v>
      </c>
      <c r="F939" s="185" t="s">
        <v>1759</v>
      </c>
      <c r="G939" s="186" t="s">
        <v>1759</v>
      </c>
      <c r="H939" s="186" t="s">
        <v>1759</v>
      </c>
      <c r="I939" s="186" t="s">
        <v>1759</v>
      </c>
      <c r="J939" s="168">
        <v>0.9</v>
      </c>
      <c r="K939" s="169" t="str">
        <f>IFERROR(SUMIFS(#REF!,#REF!,$I939,#REF!,$R$2)/SUMIFS(#REF!,#REF!,$I939,#REF!,$R$2),"-")</f>
        <v>-</v>
      </c>
      <c r="L939" s="169" t="str">
        <f>IFERROR(SUMIFS(#REF!,#REF!,$I939,#REF!,$R$7)/SUMIFS(#REF!,#REF!,$I939,#REF!,$R$7),"-")</f>
        <v>-</v>
      </c>
      <c r="M939" s="170" t="str">
        <f>IFERROR(SUMIFS(#REF!,#REF!,$I939,#REF!,$R$3)/SUMIFS(#REF!,#REF!,$I939,#REF!,$R$3),"-")</f>
        <v>-</v>
      </c>
      <c r="N939" s="170" t="str">
        <f>IFERROR(SUMIFS(#REF!,#REF!,$I939,#REF!,"&lt;="&amp;$R$2,#REF!,"&gt;="&amp;$S$2)/SUMIFS(#REF!,#REF!,$I939,#REF!,"&lt;="&amp;$R$2,#REF!,"&gt;="&amp;$S$2),"-")</f>
        <v>-</v>
      </c>
      <c r="O939" s="142"/>
      <c r="P939" s="140"/>
    </row>
    <row r="940" spans="1:16">
      <c r="A940" s="138"/>
      <c r="B940" s="142"/>
      <c r="C940" s="182" t="s">
        <v>1669</v>
      </c>
      <c r="D940" s="166" t="s">
        <v>26</v>
      </c>
      <c r="E940" s="166" t="s">
        <v>1670</v>
      </c>
      <c r="F940" s="185" t="s">
        <v>1761</v>
      </c>
      <c r="G940" s="186" t="s">
        <v>1761</v>
      </c>
      <c r="H940" s="186" t="s">
        <v>1761</v>
      </c>
      <c r="I940" s="186" t="s">
        <v>1761</v>
      </c>
      <c r="J940" s="168">
        <v>0.9</v>
      </c>
      <c r="K940" s="169" t="str">
        <f>IFERROR(SUMIFS(#REF!,#REF!,$I940,#REF!,$R$2)/SUMIFS(#REF!,#REF!,$I940,#REF!,$R$2),"-")</f>
        <v>-</v>
      </c>
      <c r="L940" s="169" t="str">
        <f>IFERROR(SUMIFS(#REF!,#REF!,$I940,#REF!,$R$7)/SUMIFS(#REF!,#REF!,$I940,#REF!,$R$7),"-")</f>
        <v>-</v>
      </c>
      <c r="M940" s="170" t="str">
        <f>IFERROR(SUMIFS(#REF!,#REF!,$I940,#REF!,$R$3)/SUMIFS(#REF!,#REF!,$I940,#REF!,$R$3),"-")</f>
        <v>-</v>
      </c>
      <c r="N940" s="170" t="str">
        <f>IFERROR(SUMIFS(#REF!,#REF!,$I940,#REF!,"&lt;="&amp;$R$2,#REF!,"&gt;="&amp;$S$2)/SUMIFS(#REF!,#REF!,$I940,#REF!,"&lt;="&amp;$R$2,#REF!,"&gt;="&amp;$S$2),"-")</f>
        <v>-</v>
      </c>
      <c r="O940" s="142"/>
      <c r="P940" s="140"/>
    </row>
    <row r="941" spans="1:16">
      <c r="A941" s="138"/>
      <c r="B941" s="142"/>
      <c r="C941" s="182" t="s">
        <v>1669</v>
      </c>
      <c r="D941" s="166" t="s">
        <v>26</v>
      </c>
      <c r="E941" s="166" t="s">
        <v>1670</v>
      </c>
      <c r="F941" s="185" t="s">
        <v>1763</v>
      </c>
      <c r="G941" s="186" t="s">
        <v>1763</v>
      </c>
      <c r="H941" s="186" t="s">
        <v>1763</v>
      </c>
      <c r="I941" s="186" t="s">
        <v>1763</v>
      </c>
      <c r="J941" s="168">
        <v>0.9</v>
      </c>
      <c r="K941" s="169" t="str">
        <f>IFERROR(SUMIFS(#REF!,#REF!,$I941,#REF!,$R$2)/SUMIFS(#REF!,#REF!,$I941,#REF!,$R$2),"-")</f>
        <v>-</v>
      </c>
      <c r="L941" s="169" t="str">
        <f>IFERROR(SUMIFS(#REF!,#REF!,$I941,#REF!,$R$7)/SUMIFS(#REF!,#REF!,$I941,#REF!,$R$7),"-")</f>
        <v>-</v>
      </c>
      <c r="M941" s="170" t="str">
        <f>IFERROR(SUMIFS(#REF!,#REF!,$I941,#REF!,$R$3)/SUMIFS(#REF!,#REF!,$I941,#REF!,$R$3),"-")</f>
        <v>-</v>
      </c>
      <c r="N941" s="170" t="str">
        <f>IFERROR(SUMIFS(#REF!,#REF!,$I941,#REF!,"&lt;="&amp;$R$2,#REF!,"&gt;="&amp;$S$2)/SUMIFS(#REF!,#REF!,$I941,#REF!,"&lt;="&amp;$R$2,#REF!,"&gt;="&amp;$S$2),"-")</f>
        <v>-</v>
      </c>
      <c r="O941" s="142"/>
      <c r="P941" s="140"/>
    </row>
    <row r="942" spans="1:16">
      <c r="A942" s="138"/>
      <c r="B942" s="142"/>
      <c r="C942" s="182" t="s">
        <v>1669</v>
      </c>
      <c r="D942" s="166" t="s">
        <v>26</v>
      </c>
      <c r="E942" s="166" t="s">
        <v>1670</v>
      </c>
      <c r="F942" s="185" t="s">
        <v>1765</v>
      </c>
      <c r="G942" s="186" t="s">
        <v>1765</v>
      </c>
      <c r="H942" s="186" t="s">
        <v>1765</v>
      </c>
      <c r="I942" s="186" t="s">
        <v>1765</v>
      </c>
      <c r="J942" s="168">
        <v>0.9</v>
      </c>
      <c r="K942" s="169" t="str">
        <f>IFERROR(SUMIFS(#REF!,#REF!,$I942,#REF!,$R$2)/SUMIFS(#REF!,#REF!,$I942,#REF!,$R$2),"-")</f>
        <v>-</v>
      </c>
      <c r="L942" s="169" t="str">
        <f>IFERROR(SUMIFS(#REF!,#REF!,$I942,#REF!,$R$7)/SUMIFS(#REF!,#REF!,$I942,#REF!,$R$7),"-")</f>
        <v>-</v>
      </c>
      <c r="M942" s="170" t="str">
        <f>IFERROR(SUMIFS(#REF!,#REF!,$I942,#REF!,$R$3)/SUMIFS(#REF!,#REF!,$I942,#REF!,$R$3),"-")</f>
        <v>-</v>
      </c>
      <c r="N942" s="170" t="str">
        <f>IFERROR(SUMIFS(#REF!,#REF!,$I942,#REF!,"&lt;="&amp;$R$2,#REF!,"&gt;="&amp;$S$2)/SUMIFS(#REF!,#REF!,$I942,#REF!,"&lt;="&amp;$R$2,#REF!,"&gt;="&amp;$S$2),"-")</f>
        <v>-</v>
      </c>
      <c r="O942" s="142"/>
      <c r="P942" s="140"/>
    </row>
    <row r="943" spans="1:16">
      <c r="A943" s="138"/>
      <c r="B943" s="142"/>
      <c r="C943" s="182" t="s">
        <v>1669</v>
      </c>
      <c r="D943" s="166" t="s">
        <v>26</v>
      </c>
      <c r="E943" s="166" t="s">
        <v>1670</v>
      </c>
      <c r="F943" s="185" t="s">
        <v>1767</v>
      </c>
      <c r="G943" s="186" t="s">
        <v>1767</v>
      </c>
      <c r="H943" s="186" t="s">
        <v>1767</v>
      </c>
      <c r="I943" s="186" t="s">
        <v>1767</v>
      </c>
      <c r="J943" s="168">
        <v>0.9</v>
      </c>
      <c r="K943" s="169" t="str">
        <f>IFERROR(SUMIFS(#REF!,#REF!,$I943,#REF!,$R$2)/SUMIFS(#REF!,#REF!,$I943,#REF!,$R$2),"-")</f>
        <v>-</v>
      </c>
      <c r="L943" s="169" t="str">
        <f>IFERROR(SUMIFS(#REF!,#REF!,$I943,#REF!,$R$7)/SUMIFS(#REF!,#REF!,$I943,#REF!,$R$7),"-")</f>
        <v>-</v>
      </c>
      <c r="M943" s="170" t="str">
        <f>IFERROR(SUMIFS(#REF!,#REF!,$I943,#REF!,$R$3)/SUMIFS(#REF!,#REF!,$I943,#REF!,$R$3),"-")</f>
        <v>-</v>
      </c>
      <c r="N943" s="170" t="str">
        <f>IFERROR(SUMIFS(#REF!,#REF!,$I943,#REF!,"&lt;="&amp;$R$2,#REF!,"&gt;="&amp;$S$2)/SUMIFS(#REF!,#REF!,$I943,#REF!,"&lt;="&amp;$R$2,#REF!,"&gt;="&amp;$S$2),"-")</f>
        <v>-</v>
      </c>
      <c r="O943" s="142"/>
      <c r="P943" s="140"/>
    </row>
    <row r="944" spans="1:16">
      <c r="A944" s="138"/>
      <c r="B944" s="142"/>
      <c r="C944" s="182" t="s">
        <v>1669</v>
      </c>
      <c r="D944" s="166" t="s">
        <v>26</v>
      </c>
      <c r="E944" s="166" t="s">
        <v>1670</v>
      </c>
      <c r="F944" s="185" t="s">
        <v>1769</v>
      </c>
      <c r="G944" s="186" t="s">
        <v>1769</v>
      </c>
      <c r="H944" s="186" t="s">
        <v>1769</v>
      </c>
      <c r="I944" s="186" t="s">
        <v>1769</v>
      </c>
      <c r="J944" s="168">
        <v>0.9</v>
      </c>
      <c r="K944" s="169" t="str">
        <f>IFERROR(SUMIFS(#REF!,#REF!,$I944,#REF!,$R$2)/SUMIFS(#REF!,#REF!,$I944,#REF!,$R$2),"-")</f>
        <v>-</v>
      </c>
      <c r="L944" s="169" t="str">
        <f>IFERROR(SUMIFS(#REF!,#REF!,$I944,#REF!,$R$7)/SUMIFS(#REF!,#REF!,$I944,#REF!,$R$7),"-")</f>
        <v>-</v>
      </c>
      <c r="M944" s="170" t="str">
        <f>IFERROR(SUMIFS(#REF!,#REF!,$I944,#REF!,$R$3)/SUMIFS(#REF!,#REF!,$I944,#REF!,$R$3),"-")</f>
        <v>-</v>
      </c>
      <c r="N944" s="170" t="str">
        <f>IFERROR(SUMIFS(#REF!,#REF!,$I944,#REF!,"&lt;="&amp;$R$2,#REF!,"&gt;="&amp;$S$2)/SUMIFS(#REF!,#REF!,$I944,#REF!,"&lt;="&amp;$R$2,#REF!,"&gt;="&amp;$S$2),"-")</f>
        <v>-</v>
      </c>
      <c r="O944" s="142"/>
      <c r="P944" s="140"/>
    </row>
    <row r="945" spans="1:16">
      <c r="A945" s="138"/>
      <c r="B945" s="142"/>
      <c r="C945" s="182" t="s">
        <v>1669</v>
      </c>
      <c r="D945" s="166" t="s">
        <v>26</v>
      </c>
      <c r="E945" s="166" t="s">
        <v>1670</v>
      </c>
      <c r="F945" s="191" t="s">
        <v>1770</v>
      </c>
      <c r="G945" s="192" t="s">
        <v>1770</v>
      </c>
      <c r="H945" s="192" t="s">
        <v>1770</v>
      </c>
      <c r="I945" s="192" t="s">
        <v>1770</v>
      </c>
      <c r="J945" s="168">
        <v>0.9</v>
      </c>
      <c r="K945" s="169" t="str">
        <f>IFERROR(SUMIFS(#REF!,#REF!,$I945,#REF!,$R$2)/SUMIFS(#REF!,#REF!,$I945,#REF!,$R$2),"-")</f>
        <v>-</v>
      </c>
      <c r="L945" s="169" t="str">
        <f>IFERROR(SUMIFS(#REF!,#REF!,$I945,#REF!,$R$7)/SUMIFS(#REF!,#REF!,$I945,#REF!,$R$7),"-")</f>
        <v>-</v>
      </c>
      <c r="M945" s="170" t="str">
        <f>IFERROR(SUMIFS(#REF!,#REF!,$I945,#REF!,$R$3)/SUMIFS(#REF!,#REF!,$I945,#REF!,$R$3),"-")</f>
        <v>-</v>
      </c>
      <c r="N945" s="170" t="str">
        <f>IFERROR(SUMIFS(#REF!,#REF!,$I945,#REF!,"&lt;="&amp;$R$2,#REF!,"&gt;="&amp;$S$2)/SUMIFS(#REF!,#REF!,$I945,#REF!,"&lt;="&amp;$R$2,#REF!,"&gt;="&amp;$S$2),"-")</f>
        <v>-</v>
      </c>
      <c r="O945" s="142"/>
      <c r="P945" s="140"/>
    </row>
    <row r="946" spans="1:16">
      <c r="A946" s="138"/>
      <c r="B946" s="142"/>
      <c r="C946" s="182" t="s">
        <v>1669</v>
      </c>
      <c r="D946" s="166" t="s">
        <v>26</v>
      </c>
      <c r="E946" s="166" t="s">
        <v>1670</v>
      </c>
      <c r="F946" s="185" t="s">
        <v>1772</v>
      </c>
      <c r="G946" s="186" t="s">
        <v>1772</v>
      </c>
      <c r="H946" s="186" t="s">
        <v>1772</v>
      </c>
      <c r="I946" s="186" t="s">
        <v>1772</v>
      </c>
      <c r="J946" s="168">
        <v>0.9</v>
      </c>
      <c r="K946" s="169" t="str">
        <f>IFERROR(SUMIFS(#REF!,#REF!,$I946,#REF!,$R$2)/SUMIFS(#REF!,#REF!,$I946,#REF!,$R$2),"-")</f>
        <v>-</v>
      </c>
      <c r="L946" s="169" t="str">
        <f>IFERROR(SUMIFS(#REF!,#REF!,$I946,#REF!,$R$7)/SUMIFS(#REF!,#REF!,$I946,#REF!,$R$7),"-")</f>
        <v>-</v>
      </c>
      <c r="M946" s="170" t="str">
        <f>IFERROR(SUMIFS(#REF!,#REF!,$I946,#REF!,$R$3)/SUMIFS(#REF!,#REF!,$I946,#REF!,$R$3),"-")</f>
        <v>-</v>
      </c>
      <c r="N946" s="170" t="str">
        <f>IFERROR(SUMIFS(#REF!,#REF!,$I946,#REF!,"&lt;="&amp;$R$2,#REF!,"&gt;="&amp;$S$2)/SUMIFS(#REF!,#REF!,$I946,#REF!,"&lt;="&amp;$R$2,#REF!,"&gt;="&amp;$S$2),"-")</f>
        <v>-</v>
      </c>
      <c r="O946" s="142"/>
      <c r="P946" s="140"/>
    </row>
    <row r="947" spans="1:16">
      <c r="A947" s="138"/>
      <c r="B947" s="142"/>
      <c r="C947" s="182" t="s">
        <v>1669</v>
      </c>
      <c r="D947" s="166" t="s">
        <v>26</v>
      </c>
      <c r="E947" s="166" t="s">
        <v>1670</v>
      </c>
      <c r="F947" s="187" t="s">
        <v>1774</v>
      </c>
      <c r="G947" s="188" t="s">
        <v>1774</v>
      </c>
      <c r="H947" s="188" t="s">
        <v>1774</v>
      </c>
      <c r="I947" s="188" t="s">
        <v>1774</v>
      </c>
      <c r="J947" s="168">
        <v>0.9</v>
      </c>
      <c r="K947" s="169" t="str">
        <f>IFERROR(SUMIFS(#REF!,#REF!,$I947,#REF!,$R$2)/SUMIFS(#REF!,#REF!,$I947,#REF!,$R$2),"-")</f>
        <v>-</v>
      </c>
      <c r="L947" s="169" t="str">
        <f>IFERROR(SUMIFS(#REF!,#REF!,$I947,#REF!,$R$7)/SUMIFS(#REF!,#REF!,$I947,#REF!,$R$7),"-")</f>
        <v>-</v>
      </c>
      <c r="M947" s="170" t="str">
        <f>IFERROR(SUMIFS(#REF!,#REF!,$I947,#REF!,$R$3)/SUMIFS(#REF!,#REF!,$I947,#REF!,$R$3),"-")</f>
        <v>-</v>
      </c>
      <c r="N947" s="170" t="str">
        <f>IFERROR(SUMIFS(#REF!,#REF!,$I947,#REF!,"&lt;="&amp;$R$2,#REF!,"&gt;="&amp;$S$2)/SUMIFS(#REF!,#REF!,$I947,#REF!,"&lt;="&amp;$R$2,#REF!,"&gt;="&amp;$S$2),"-")</f>
        <v>-</v>
      </c>
      <c r="O947" s="142"/>
      <c r="P947" s="140"/>
    </row>
    <row r="948" spans="1:16">
      <c r="A948" s="138"/>
      <c r="B948" s="142"/>
      <c r="C948" s="182" t="s">
        <v>1669</v>
      </c>
      <c r="D948" s="166" t="s">
        <v>26</v>
      </c>
      <c r="E948" s="166" t="s">
        <v>1670</v>
      </c>
      <c r="F948" s="185" t="s">
        <v>1776</v>
      </c>
      <c r="G948" s="186" t="s">
        <v>1776</v>
      </c>
      <c r="H948" s="186" t="s">
        <v>1776</v>
      </c>
      <c r="I948" s="186" t="s">
        <v>1776</v>
      </c>
      <c r="J948" s="168">
        <v>0.9</v>
      </c>
      <c r="K948" s="169" t="str">
        <f>IFERROR(SUMIFS(#REF!,#REF!,$I948,#REF!,$R$2)/SUMIFS(#REF!,#REF!,$I948,#REF!,$R$2),"-")</f>
        <v>-</v>
      </c>
      <c r="L948" s="169" t="str">
        <f>IFERROR(SUMIFS(#REF!,#REF!,$I948,#REF!,$R$7)/SUMIFS(#REF!,#REF!,$I948,#REF!,$R$7),"-")</f>
        <v>-</v>
      </c>
      <c r="M948" s="170" t="str">
        <f>IFERROR(SUMIFS(#REF!,#REF!,$I948,#REF!,$R$3)/SUMIFS(#REF!,#REF!,$I948,#REF!,$R$3),"-")</f>
        <v>-</v>
      </c>
      <c r="N948" s="170" t="str">
        <f>IFERROR(SUMIFS(#REF!,#REF!,$I948,#REF!,"&lt;="&amp;$R$2,#REF!,"&gt;="&amp;$S$2)/SUMIFS(#REF!,#REF!,$I948,#REF!,"&lt;="&amp;$R$2,#REF!,"&gt;="&amp;$S$2),"-")</f>
        <v>-</v>
      </c>
      <c r="O948" s="142"/>
      <c r="P948" s="140"/>
    </row>
    <row r="949" spans="1:16">
      <c r="A949" s="138"/>
      <c r="B949" s="142"/>
      <c r="C949" s="182" t="s">
        <v>1669</v>
      </c>
      <c r="D949" s="166" t="s">
        <v>26</v>
      </c>
      <c r="E949" s="166" t="s">
        <v>1670</v>
      </c>
      <c r="F949" s="185" t="s">
        <v>1778</v>
      </c>
      <c r="G949" s="186" t="s">
        <v>1778</v>
      </c>
      <c r="H949" s="186" t="s">
        <v>1778</v>
      </c>
      <c r="I949" s="186" t="s">
        <v>1778</v>
      </c>
      <c r="J949" s="168">
        <v>0.9</v>
      </c>
      <c r="K949" s="169" t="str">
        <f>IFERROR(SUMIFS(#REF!,#REF!,$I949,#REF!,$R$2)/SUMIFS(#REF!,#REF!,$I949,#REF!,$R$2),"-")</f>
        <v>-</v>
      </c>
      <c r="L949" s="169" t="str">
        <f>IFERROR(SUMIFS(#REF!,#REF!,$I949,#REF!,$R$7)/SUMIFS(#REF!,#REF!,$I949,#REF!,$R$7),"-")</f>
        <v>-</v>
      </c>
      <c r="M949" s="170" t="str">
        <f>IFERROR(SUMIFS(#REF!,#REF!,$I949,#REF!,$R$3)/SUMIFS(#REF!,#REF!,$I949,#REF!,$R$3),"-")</f>
        <v>-</v>
      </c>
      <c r="N949" s="170" t="str">
        <f>IFERROR(SUMIFS(#REF!,#REF!,$I949,#REF!,"&lt;="&amp;$R$2,#REF!,"&gt;="&amp;$S$2)/SUMIFS(#REF!,#REF!,$I949,#REF!,"&lt;="&amp;$R$2,#REF!,"&gt;="&amp;$S$2),"-")</f>
        <v>-</v>
      </c>
      <c r="O949" s="142"/>
      <c r="P949" s="140"/>
    </row>
    <row r="950" spans="1:16">
      <c r="A950" s="138"/>
      <c r="B950" s="142"/>
      <c r="C950" s="182" t="s">
        <v>1669</v>
      </c>
      <c r="D950" s="166" t="s">
        <v>26</v>
      </c>
      <c r="E950" s="166" t="s">
        <v>1670</v>
      </c>
      <c r="F950" s="185" t="s">
        <v>1780</v>
      </c>
      <c r="G950" s="186" t="s">
        <v>1780</v>
      </c>
      <c r="H950" s="186" t="s">
        <v>1780</v>
      </c>
      <c r="I950" s="186" t="s">
        <v>1780</v>
      </c>
      <c r="J950" s="168">
        <v>0.9</v>
      </c>
      <c r="K950" s="169" t="str">
        <f>IFERROR(SUMIFS(#REF!,#REF!,$I950,#REF!,$R$2)/SUMIFS(#REF!,#REF!,$I950,#REF!,$R$2),"-")</f>
        <v>-</v>
      </c>
      <c r="L950" s="169" t="str">
        <f>IFERROR(SUMIFS(#REF!,#REF!,$I950,#REF!,$R$7)/SUMIFS(#REF!,#REF!,$I950,#REF!,$R$7),"-")</f>
        <v>-</v>
      </c>
      <c r="M950" s="170" t="str">
        <f>IFERROR(SUMIFS(#REF!,#REF!,$I950,#REF!,$R$3)/SUMIFS(#REF!,#REF!,$I950,#REF!,$R$3),"-")</f>
        <v>-</v>
      </c>
      <c r="N950" s="170" t="str">
        <f>IFERROR(SUMIFS(#REF!,#REF!,$I950,#REF!,"&lt;="&amp;$R$2,#REF!,"&gt;="&amp;$S$2)/SUMIFS(#REF!,#REF!,$I950,#REF!,"&lt;="&amp;$R$2,#REF!,"&gt;="&amp;$S$2),"-")</f>
        <v>-</v>
      </c>
      <c r="O950" s="142"/>
      <c r="P950" s="140"/>
    </row>
    <row r="951" spans="1:16">
      <c r="A951" s="138"/>
      <c r="B951" s="142"/>
      <c r="C951" s="182" t="s">
        <v>1669</v>
      </c>
      <c r="D951" s="166" t="s">
        <v>26</v>
      </c>
      <c r="E951" s="166" t="s">
        <v>1670</v>
      </c>
      <c r="F951" s="185" t="s">
        <v>1782</v>
      </c>
      <c r="G951" s="186" t="s">
        <v>1782</v>
      </c>
      <c r="H951" s="186" t="s">
        <v>1782</v>
      </c>
      <c r="I951" s="186" t="s">
        <v>1782</v>
      </c>
      <c r="J951" s="168">
        <v>0.9</v>
      </c>
      <c r="K951" s="169" t="str">
        <f>IFERROR(SUMIFS(#REF!,#REF!,$I951,#REF!,$R$2)/SUMIFS(#REF!,#REF!,$I951,#REF!,$R$2),"-")</f>
        <v>-</v>
      </c>
      <c r="L951" s="169" t="str">
        <f>IFERROR(SUMIFS(#REF!,#REF!,$I951,#REF!,$R$7)/SUMIFS(#REF!,#REF!,$I951,#REF!,$R$7),"-")</f>
        <v>-</v>
      </c>
      <c r="M951" s="170" t="str">
        <f>IFERROR(SUMIFS(#REF!,#REF!,$I951,#REF!,$R$3)/SUMIFS(#REF!,#REF!,$I951,#REF!,$R$3),"-")</f>
        <v>-</v>
      </c>
      <c r="N951" s="170" t="str">
        <f>IFERROR(SUMIFS(#REF!,#REF!,$I951,#REF!,"&lt;="&amp;$R$2,#REF!,"&gt;="&amp;$S$2)/SUMIFS(#REF!,#REF!,$I951,#REF!,"&lt;="&amp;$R$2,#REF!,"&gt;="&amp;$S$2),"-")</f>
        <v>-</v>
      </c>
      <c r="O951" s="142"/>
      <c r="P951" s="140"/>
    </row>
    <row r="952" spans="1:16">
      <c r="A952" s="138"/>
      <c r="B952" s="142"/>
      <c r="C952" s="182" t="s">
        <v>1669</v>
      </c>
      <c r="D952" s="166" t="s">
        <v>26</v>
      </c>
      <c r="E952" s="166" t="s">
        <v>1670</v>
      </c>
      <c r="F952" s="193" t="s">
        <v>1783</v>
      </c>
      <c r="G952" s="194" t="s">
        <v>1783</v>
      </c>
      <c r="H952" s="194" t="s">
        <v>1783</v>
      </c>
      <c r="I952" s="194" t="s">
        <v>1783</v>
      </c>
      <c r="J952" s="168">
        <v>0.9</v>
      </c>
      <c r="K952" s="169" t="str">
        <f>IFERROR(SUMIFS(#REF!,#REF!,$I952,#REF!,$R$2)/SUMIFS(#REF!,#REF!,$I952,#REF!,$R$2),"-")</f>
        <v>-</v>
      </c>
      <c r="L952" s="169" t="str">
        <f>IFERROR(SUMIFS(#REF!,#REF!,$I952,#REF!,$R$7)/SUMIFS(#REF!,#REF!,$I952,#REF!,$R$7),"-")</f>
        <v>-</v>
      </c>
      <c r="M952" s="170" t="str">
        <f>IFERROR(SUMIFS(#REF!,#REF!,$I952,#REF!,$R$3)/SUMIFS(#REF!,#REF!,$I952,#REF!,$R$3),"-")</f>
        <v>-</v>
      </c>
      <c r="N952" s="170" t="str">
        <f>IFERROR(SUMIFS(#REF!,#REF!,$I952,#REF!,"&lt;="&amp;$R$2,#REF!,"&gt;="&amp;$S$2)/SUMIFS(#REF!,#REF!,$I952,#REF!,"&lt;="&amp;$R$2,#REF!,"&gt;="&amp;$S$2),"-")</f>
        <v>-</v>
      </c>
      <c r="O952" s="142"/>
      <c r="P952" s="140"/>
    </row>
    <row r="953" spans="1:16">
      <c r="A953" s="138"/>
      <c r="B953" s="142"/>
      <c r="C953" s="182" t="s">
        <v>1669</v>
      </c>
      <c r="D953" s="166" t="s">
        <v>26</v>
      </c>
      <c r="E953" s="166" t="s">
        <v>1670</v>
      </c>
      <c r="F953" s="183" t="s">
        <v>1785</v>
      </c>
      <c r="G953" s="184" t="s">
        <v>1785</v>
      </c>
      <c r="H953" s="184" t="s">
        <v>1785</v>
      </c>
      <c r="I953" s="184" t="s">
        <v>1785</v>
      </c>
      <c r="J953" s="168">
        <v>0.9</v>
      </c>
      <c r="K953" s="169" t="str">
        <f>IFERROR(SUMIFS(#REF!,#REF!,$I953,#REF!,$R$2)/SUMIFS(#REF!,#REF!,$I953,#REF!,$R$2),"-")</f>
        <v>-</v>
      </c>
      <c r="L953" s="169" t="str">
        <f>IFERROR(SUMIFS(#REF!,#REF!,$I953,#REF!,$R$7)/SUMIFS(#REF!,#REF!,$I953,#REF!,$R$7),"-")</f>
        <v>-</v>
      </c>
      <c r="M953" s="170" t="str">
        <f>IFERROR(SUMIFS(#REF!,#REF!,$I953,#REF!,$R$3)/SUMIFS(#REF!,#REF!,$I953,#REF!,$R$3),"-")</f>
        <v>-</v>
      </c>
      <c r="N953" s="170" t="str">
        <f>IFERROR(SUMIFS(#REF!,#REF!,$I953,#REF!,"&lt;="&amp;$R$2,#REF!,"&gt;="&amp;$S$2)/SUMIFS(#REF!,#REF!,$I953,#REF!,"&lt;="&amp;$R$2,#REF!,"&gt;="&amp;$S$2),"-")</f>
        <v>-</v>
      </c>
      <c r="O953" s="142"/>
      <c r="P953" s="140"/>
    </row>
    <row r="954" spans="1:16">
      <c r="A954" s="138"/>
      <c r="B954" s="142"/>
      <c r="C954" s="182" t="s">
        <v>1669</v>
      </c>
      <c r="D954" s="166" t="s">
        <v>26</v>
      </c>
      <c r="E954" s="166" t="s">
        <v>1670</v>
      </c>
      <c r="F954" s="183" t="s">
        <v>1787</v>
      </c>
      <c r="G954" s="184" t="s">
        <v>1787</v>
      </c>
      <c r="H954" s="184" t="s">
        <v>1787</v>
      </c>
      <c r="I954" s="184" t="s">
        <v>1787</v>
      </c>
      <c r="J954" s="168">
        <v>0.9</v>
      </c>
      <c r="K954" s="169" t="str">
        <f>IFERROR(SUMIFS(#REF!,#REF!,$I954,#REF!,$R$2)/SUMIFS(#REF!,#REF!,$I954,#REF!,$R$2),"-")</f>
        <v>-</v>
      </c>
      <c r="L954" s="169" t="str">
        <f>IFERROR(SUMIFS(#REF!,#REF!,$I954,#REF!,$R$7)/SUMIFS(#REF!,#REF!,$I954,#REF!,$R$7),"-")</f>
        <v>-</v>
      </c>
      <c r="M954" s="170" t="str">
        <f>IFERROR(SUMIFS(#REF!,#REF!,$I954,#REF!,$R$3)/SUMIFS(#REF!,#REF!,$I954,#REF!,$R$3),"-")</f>
        <v>-</v>
      </c>
      <c r="N954" s="170" t="str">
        <f>IFERROR(SUMIFS(#REF!,#REF!,$I954,#REF!,"&lt;="&amp;$R$2,#REF!,"&gt;="&amp;$S$2)/SUMIFS(#REF!,#REF!,$I954,#REF!,"&lt;="&amp;$R$2,#REF!,"&gt;="&amp;$S$2),"-")</f>
        <v>-</v>
      </c>
      <c r="O954" s="142"/>
      <c r="P954" s="140"/>
    </row>
    <row r="955" spans="1:16">
      <c r="A955" s="138"/>
      <c r="B955" s="142"/>
      <c r="C955" s="182" t="s">
        <v>1669</v>
      </c>
      <c r="D955" s="166" t="s">
        <v>26</v>
      </c>
      <c r="E955" s="166" t="s">
        <v>1670</v>
      </c>
      <c r="F955" s="183" t="s">
        <v>1789</v>
      </c>
      <c r="G955" s="184" t="s">
        <v>1789</v>
      </c>
      <c r="H955" s="184" t="s">
        <v>1789</v>
      </c>
      <c r="I955" s="184" t="s">
        <v>1789</v>
      </c>
      <c r="J955" s="168">
        <v>0.9</v>
      </c>
      <c r="K955" s="169" t="str">
        <f>IFERROR(SUMIFS(#REF!,#REF!,$I955,#REF!,$R$2)/SUMIFS(#REF!,#REF!,$I955,#REF!,$R$2),"-")</f>
        <v>-</v>
      </c>
      <c r="L955" s="169" t="str">
        <f>IFERROR(SUMIFS(#REF!,#REF!,$I955,#REF!,$R$7)/SUMIFS(#REF!,#REF!,$I955,#REF!,$R$7),"-")</f>
        <v>-</v>
      </c>
      <c r="M955" s="170" t="str">
        <f>IFERROR(SUMIFS(#REF!,#REF!,$I955,#REF!,$R$3)/SUMIFS(#REF!,#REF!,$I955,#REF!,$R$3),"-")</f>
        <v>-</v>
      </c>
      <c r="N955" s="170" t="str">
        <f>IFERROR(SUMIFS(#REF!,#REF!,$I955,#REF!,"&lt;="&amp;$R$2,#REF!,"&gt;="&amp;$S$2)/SUMIFS(#REF!,#REF!,$I955,#REF!,"&lt;="&amp;$R$2,#REF!,"&gt;="&amp;$S$2),"-")</f>
        <v>-</v>
      </c>
      <c r="O955" s="142"/>
      <c r="P955" s="140"/>
    </row>
    <row r="956" spans="1:16">
      <c r="A956" s="138"/>
      <c r="B956" s="142"/>
      <c r="C956" s="182" t="s">
        <v>1669</v>
      </c>
      <c r="D956" s="166" t="s">
        <v>26</v>
      </c>
      <c r="E956" s="166" t="s">
        <v>1670</v>
      </c>
      <c r="F956" s="185" t="s">
        <v>1791</v>
      </c>
      <c r="G956" s="186" t="s">
        <v>1791</v>
      </c>
      <c r="H956" s="186" t="s">
        <v>1791</v>
      </c>
      <c r="I956" s="186" t="s">
        <v>1791</v>
      </c>
      <c r="J956" s="168">
        <v>0.9</v>
      </c>
      <c r="K956" s="169" t="str">
        <f>IFERROR(SUMIFS(#REF!,#REF!,$I956,#REF!,$R$2)/SUMIFS(#REF!,#REF!,$I956,#REF!,$R$2),"-")</f>
        <v>-</v>
      </c>
      <c r="L956" s="169" t="str">
        <f>IFERROR(SUMIFS(#REF!,#REF!,$I956,#REF!,$R$7)/SUMIFS(#REF!,#REF!,$I956,#REF!,$R$7),"-")</f>
        <v>-</v>
      </c>
      <c r="M956" s="170" t="str">
        <f>IFERROR(SUMIFS(#REF!,#REF!,$I956,#REF!,$R$3)/SUMIFS(#REF!,#REF!,$I956,#REF!,$R$3),"-")</f>
        <v>-</v>
      </c>
      <c r="N956" s="170" t="str">
        <f>IFERROR(SUMIFS(#REF!,#REF!,$I956,#REF!,"&lt;="&amp;$R$2,#REF!,"&gt;="&amp;$S$2)/SUMIFS(#REF!,#REF!,$I956,#REF!,"&lt;="&amp;$R$2,#REF!,"&gt;="&amp;$S$2),"-")</f>
        <v>-</v>
      </c>
      <c r="O956" s="142"/>
      <c r="P956" s="140"/>
    </row>
    <row r="957" spans="1:16">
      <c r="A957" s="138"/>
      <c r="B957" s="142"/>
      <c r="C957" s="182" t="s">
        <v>1669</v>
      </c>
      <c r="D957" s="166" t="s">
        <v>26</v>
      </c>
      <c r="E957" s="166" t="s">
        <v>1670</v>
      </c>
      <c r="F957" s="185" t="s">
        <v>1793</v>
      </c>
      <c r="G957" s="186" t="s">
        <v>1793</v>
      </c>
      <c r="H957" s="186" t="s">
        <v>1793</v>
      </c>
      <c r="I957" s="186" t="s">
        <v>1793</v>
      </c>
      <c r="J957" s="168">
        <v>0.9</v>
      </c>
      <c r="K957" s="169" t="str">
        <f>IFERROR(SUMIFS(#REF!,#REF!,$I957,#REF!,$R$2)/SUMIFS(#REF!,#REF!,$I957,#REF!,$R$2),"-")</f>
        <v>-</v>
      </c>
      <c r="L957" s="169" t="str">
        <f>IFERROR(SUMIFS(#REF!,#REF!,$I957,#REF!,$R$7)/SUMIFS(#REF!,#REF!,$I957,#REF!,$R$7),"-")</f>
        <v>-</v>
      </c>
      <c r="M957" s="170" t="str">
        <f>IFERROR(SUMIFS(#REF!,#REF!,$I957,#REF!,$R$3)/SUMIFS(#REF!,#REF!,$I957,#REF!,$R$3),"-")</f>
        <v>-</v>
      </c>
      <c r="N957" s="170" t="str">
        <f>IFERROR(SUMIFS(#REF!,#REF!,$I957,#REF!,"&lt;="&amp;$R$2,#REF!,"&gt;="&amp;$S$2)/SUMIFS(#REF!,#REF!,$I957,#REF!,"&lt;="&amp;$R$2,#REF!,"&gt;="&amp;$S$2),"-")</f>
        <v>-</v>
      </c>
      <c r="O957" s="142"/>
      <c r="P957" s="140"/>
    </row>
    <row r="958" spans="1:16">
      <c r="A958" s="138"/>
      <c r="B958" s="142"/>
      <c r="C958" s="182" t="s">
        <v>1669</v>
      </c>
      <c r="D958" s="166" t="s">
        <v>26</v>
      </c>
      <c r="E958" s="166" t="s">
        <v>1670</v>
      </c>
      <c r="F958" s="185" t="s">
        <v>1795</v>
      </c>
      <c r="G958" s="186" t="s">
        <v>1795</v>
      </c>
      <c r="H958" s="186" t="s">
        <v>1795</v>
      </c>
      <c r="I958" s="186" t="s">
        <v>1795</v>
      </c>
      <c r="J958" s="168">
        <v>0.9</v>
      </c>
      <c r="K958" s="169" t="str">
        <f>IFERROR(SUMIFS(#REF!,#REF!,$I958,#REF!,$R$2)/SUMIFS(#REF!,#REF!,$I958,#REF!,$R$2),"-")</f>
        <v>-</v>
      </c>
      <c r="L958" s="169" t="str">
        <f>IFERROR(SUMIFS(#REF!,#REF!,$I958,#REF!,$R$7)/SUMIFS(#REF!,#REF!,$I958,#REF!,$R$7),"-")</f>
        <v>-</v>
      </c>
      <c r="M958" s="170" t="str">
        <f>IFERROR(SUMIFS(#REF!,#REF!,$I958,#REF!,$R$3)/SUMIFS(#REF!,#REF!,$I958,#REF!,$R$3),"-")</f>
        <v>-</v>
      </c>
      <c r="N958" s="170" t="str">
        <f>IFERROR(SUMIFS(#REF!,#REF!,$I958,#REF!,"&lt;="&amp;$R$2,#REF!,"&gt;="&amp;$S$2)/SUMIFS(#REF!,#REF!,$I958,#REF!,"&lt;="&amp;$R$2,#REF!,"&gt;="&amp;$S$2),"-")</f>
        <v>-</v>
      </c>
      <c r="O958" s="142"/>
      <c r="P958" s="140"/>
    </row>
    <row r="959" spans="1:16">
      <c r="A959" s="138"/>
      <c r="B959" s="142"/>
      <c r="C959" s="182" t="s">
        <v>1669</v>
      </c>
      <c r="D959" s="166" t="s">
        <v>26</v>
      </c>
      <c r="E959" s="166" t="s">
        <v>1670</v>
      </c>
      <c r="F959" s="185" t="s">
        <v>1797</v>
      </c>
      <c r="G959" s="186" t="s">
        <v>1797</v>
      </c>
      <c r="H959" s="186" t="s">
        <v>1797</v>
      </c>
      <c r="I959" s="186" t="s">
        <v>1797</v>
      </c>
      <c r="J959" s="168">
        <v>0.9</v>
      </c>
      <c r="K959" s="169" t="str">
        <f>IFERROR(SUMIFS(#REF!,#REF!,$I959,#REF!,$R$2)/SUMIFS(#REF!,#REF!,$I959,#REF!,$R$2),"-")</f>
        <v>-</v>
      </c>
      <c r="L959" s="169" t="str">
        <f>IFERROR(SUMIFS(#REF!,#REF!,$I959,#REF!,$R$7)/SUMIFS(#REF!,#REF!,$I959,#REF!,$R$7),"-")</f>
        <v>-</v>
      </c>
      <c r="M959" s="170" t="str">
        <f>IFERROR(SUMIFS(#REF!,#REF!,$I959,#REF!,$R$3)/SUMIFS(#REF!,#REF!,$I959,#REF!,$R$3),"-")</f>
        <v>-</v>
      </c>
      <c r="N959" s="170" t="str">
        <f>IFERROR(SUMIFS(#REF!,#REF!,$I959,#REF!,"&lt;="&amp;$R$2,#REF!,"&gt;="&amp;$S$2)/SUMIFS(#REF!,#REF!,$I959,#REF!,"&lt;="&amp;$R$2,#REF!,"&gt;="&amp;$S$2),"-")</f>
        <v>-</v>
      </c>
      <c r="O959" s="142"/>
      <c r="P959" s="140"/>
    </row>
    <row r="960" spans="1:16">
      <c r="A960" s="138"/>
      <c r="B960" s="142"/>
      <c r="C960" s="182" t="s">
        <v>1669</v>
      </c>
      <c r="D960" s="166" t="s">
        <v>26</v>
      </c>
      <c r="E960" s="166" t="s">
        <v>1670</v>
      </c>
      <c r="F960" s="185" t="s">
        <v>1799</v>
      </c>
      <c r="G960" s="186" t="s">
        <v>1799</v>
      </c>
      <c r="H960" s="186" t="s">
        <v>1799</v>
      </c>
      <c r="I960" s="186" t="s">
        <v>1799</v>
      </c>
      <c r="J960" s="168">
        <v>0.9</v>
      </c>
      <c r="K960" s="169" t="str">
        <f>IFERROR(SUMIFS(#REF!,#REF!,$I960,#REF!,$R$2)/SUMIFS(#REF!,#REF!,$I960,#REF!,$R$2),"-")</f>
        <v>-</v>
      </c>
      <c r="L960" s="169" t="str">
        <f>IFERROR(SUMIFS(#REF!,#REF!,$I960,#REF!,$R$7)/SUMIFS(#REF!,#REF!,$I960,#REF!,$R$7),"-")</f>
        <v>-</v>
      </c>
      <c r="M960" s="170" t="str">
        <f>IFERROR(SUMIFS(#REF!,#REF!,$I960,#REF!,$R$3)/SUMIFS(#REF!,#REF!,$I960,#REF!,$R$3),"-")</f>
        <v>-</v>
      </c>
      <c r="N960" s="170" t="str">
        <f>IFERROR(SUMIFS(#REF!,#REF!,$I960,#REF!,"&lt;="&amp;$R$2,#REF!,"&gt;="&amp;$S$2)/SUMIFS(#REF!,#REF!,$I960,#REF!,"&lt;="&amp;$R$2,#REF!,"&gt;="&amp;$S$2),"-")</f>
        <v>-</v>
      </c>
      <c r="O960" s="142"/>
      <c r="P960" s="140"/>
    </row>
    <row r="961" spans="1:16">
      <c r="A961" s="138"/>
      <c r="B961" s="142"/>
      <c r="C961" s="182" t="s">
        <v>1669</v>
      </c>
      <c r="D961" s="166" t="s">
        <v>26</v>
      </c>
      <c r="E961" s="166" t="s">
        <v>1670</v>
      </c>
      <c r="F961" s="185" t="s">
        <v>1801</v>
      </c>
      <c r="G961" s="186" t="s">
        <v>1801</v>
      </c>
      <c r="H961" s="186" t="s">
        <v>1801</v>
      </c>
      <c r="I961" s="186" t="s">
        <v>1801</v>
      </c>
      <c r="J961" s="168">
        <v>0.9</v>
      </c>
      <c r="K961" s="169" t="str">
        <f>IFERROR(SUMIFS(#REF!,#REF!,$I961,#REF!,$R$2)/SUMIFS(#REF!,#REF!,$I961,#REF!,$R$2),"-")</f>
        <v>-</v>
      </c>
      <c r="L961" s="169" t="str">
        <f>IFERROR(SUMIFS(#REF!,#REF!,$I961,#REF!,$R$7)/SUMIFS(#REF!,#REF!,$I961,#REF!,$R$7),"-")</f>
        <v>-</v>
      </c>
      <c r="M961" s="170" t="str">
        <f>IFERROR(SUMIFS(#REF!,#REF!,$I961,#REF!,$R$3)/SUMIFS(#REF!,#REF!,$I961,#REF!,$R$3),"-")</f>
        <v>-</v>
      </c>
      <c r="N961" s="170" t="str">
        <f>IFERROR(SUMIFS(#REF!,#REF!,$I961,#REF!,"&lt;="&amp;$R$2,#REF!,"&gt;="&amp;$S$2)/SUMIFS(#REF!,#REF!,$I961,#REF!,"&lt;="&amp;$R$2,#REF!,"&gt;="&amp;$S$2),"-")</f>
        <v>-</v>
      </c>
      <c r="O961" s="142"/>
      <c r="P961" s="140"/>
    </row>
    <row r="962" spans="1:16">
      <c r="A962" s="138"/>
      <c r="B962" s="142"/>
      <c r="C962" s="182" t="s">
        <v>1669</v>
      </c>
      <c r="D962" s="166" t="s">
        <v>26</v>
      </c>
      <c r="E962" s="166" t="s">
        <v>1670</v>
      </c>
      <c r="F962" s="185" t="s">
        <v>1803</v>
      </c>
      <c r="G962" s="186" t="s">
        <v>1803</v>
      </c>
      <c r="H962" s="186" t="s">
        <v>1803</v>
      </c>
      <c r="I962" s="186" t="s">
        <v>1803</v>
      </c>
      <c r="J962" s="168">
        <v>0.9</v>
      </c>
      <c r="K962" s="169" t="str">
        <f>IFERROR(SUMIFS(#REF!,#REF!,$I962,#REF!,$R$2)/SUMIFS(#REF!,#REF!,$I962,#REF!,$R$2),"-")</f>
        <v>-</v>
      </c>
      <c r="L962" s="169" t="str">
        <f>IFERROR(SUMIFS(#REF!,#REF!,$I962,#REF!,$R$7)/SUMIFS(#REF!,#REF!,$I962,#REF!,$R$7),"-")</f>
        <v>-</v>
      </c>
      <c r="M962" s="170" t="str">
        <f>IFERROR(SUMIFS(#REF!,#REF!,$I962,#REF!,$R$3)/SUMIFS(#REF!,#REF!,$I962,#REF!,$R$3),"-")</f>
        <v>-</v>
      </c>
      <c r="N962" s="170" t="str">
        <f>IFERROR(SUMIFS(#REF!,#REF!,$I962,#REF!,"&lt;="&amp;$R$2,#REF!,"&gt;="&amp;$S$2)/SUMIFS(#REF!,#REF!,$I962,#REF!,"&lt;="&amp;$R$2,#REF!,"&gt;="&amp;$S$2),"-")</f>
        <v>-</v>
      </c>
      <c r="O962" s="142"/>
      <c r="P962" s="140"/>
    </row>
    <row r="963" spans="1:16">
      <c r="A963" s="138"/>
      <c r="B963" s="142"/>
      <c r="C963" s="182" t="s">
        <v>1669</v>
      </c>
      <c r="D963" s="166" t="s">
        <v>26</v>
      </c>
      <c r="E963" s="166" t="s">
        <v>1670</v>
      </c>
      <c r="F963" s="185" t="s">
        <v>1805</v>
      </c>
      <c r="G963" s="186" t="s">
        <v>1805</v>
      </c>
      <c r="H963" s="186" t="s">
        <v>1805</v>
      </c>
      <c r="I963" s="186" t="s">
        <v>1805</v>
      </c>
      <c r="J963" s="168">
        <v>0.9</v>
      </c>
      <c r="K963" s="169" t="str">
        <f>IFERROR(SUMIFS(#REF!,#REF!,$I963,#REF!,$R$2)/SUMIFS(#REF!,#REF!,$I963,#REF!,$R$2),"-")</f>
        <v>-</v>
      </c>
      <c r="L963" s="169" t="str">
        <f>IFERROR(SUMIFS(#REF!,#REF!,$I963,#REF!,$R$7)/SUMIFS(#REF!,#REF!,$I963,#REF!,$R$7),"-")</f>
        <v>-</v>
      </c>
      <c r="M963" s="170" t="str">
        <f>IFERROR(SUMIFS(#REF!,#REF!,$I963,#REF!,$R$3)/SUMIFS(#REF!,#REF!,$I963,#REF!,$R$3),"-")</f>
        <v>-</v>
      </c>
      <c r="N963" s="170" t="str">
        <f>IFERROR(SUMIFS(#REF!,#REF!,$I963,#REF!,"&lt;="&amp;$R$2,#REF!,"&gt;="&amp;$S$2)/SUMIFS(#REF!,#REF!,$I963,#REF!,"&lt;="&amp;$R$2,#REF!,"&gt;="&amp;$S$2),"-")</f>
        <v>-</v>
      </c>
      <c r="O963" s="142"/>
      <c r="P963" s="140"/>
    </row>
    <row r="964" spans="1:16">
      <c r="A964" s="138"/>
      <c r="B964" s="142"/>
      <c r="C964" s="182" t="s">
        <v>1669</v>
      </c>
      <c r="D964" s="166" t="s">
        <v>235</v>
      </c>
      <c r="E964" s="166" t="s">
        <v>1670</v>
      </c>
      <c r="F964" s="185" t="s">
        <v>1807</v>
      </c>
      <c r="G964" s="186" t="s">
        <v>1807</v>
      </c>
      <c r="H964" s="186" t="s">
        <v>1807</v>
      </c>
      <c r="I964" s="186" t="s">
        <v>1807</v>
      </c>
      <c r="J964" s="168">
        <v>0.9</v>
      </c>
      <c r="K964" s="169" t="str">
        <f>IFERROR(SUMIFS(#REF!,#REF!,$I964,#REF!,$R$2)/SUMIFS(#REF!,#REF!,$I964,#REF!,$R$2),"-")</f>
        <v>-</v>
      </c>
      <c r="L964" s="169" t="str">
        <f>IFERROR(SUMIFS(#REF!,#REF!,$I964,#REF!,$R$7)/SUMIFS(#REF!,#REF!,$I964,#REF!,$R$7),"-")</f>
        <v>-</v>
      </c>
      <c r="M964" s="170" t="str">
        <f>IFERROR(SUMIFS(#REF!,#REF!,$I964,#REF!,$R$3)/SUMIFS(#REF!,#REF!,$I964,#REF!,$R$3),"-")</f>
        <v>-</v>
      </c>
      <c r="N964" s="170" t="str">
        <f>IFERROR(SUMIFS(#REF!,#REF!,$I964,#REF!,"&lt;="&amp;$R$2,#REF!,"&gt;="&amp;$S$2)/SUMIFS(#REF!,#REF!,$I964,#REF!,"&lt;="&amp;$R$2,#REF!,"&gt;="&amp;$S$2),"-")</f>
        <v>-</v>
      </c>
      <c r="O964" s="142"/>
      <c r="P964" s="140"/>
    </row>
    <row r="965" spans="1:16">
      <c r="A965" s="138"/>
      <c r="B965" s="142"/>
      <c r="C965" s="182" t="s">
        <v>1669</v>
      </c>
      <c r="D965" s="166" t="s">
        <v>26</v>
      </c>
      <c r="E965" s="166" t="s">
        <v>1670</v>
      </c>
      <c r="F965" s="185" t="s">
        <v>1809</v>
      </c>
      <c r="G965" s="186" t="s">
        <v>1809</v>
      </c>
      <c r="H965" s="186" t="s">
        <v>1809</v>
      </c>
      <c r="I965" s="186" t="s">
        <v>1809</v>
      </c>
      <c r="J965" s="168">
        <v>0.9</v>
      </c>
      <c r="K965" s="169" t="str">
        <f>IFERROR(SUMIFS(#REF!,#REF!,$I965,#REF!,$R$2)/SUMIFS(#REF!,#REF!,$I965,#REF!,$R$2),"-")</f>
        <v>-</v>
      </c>
      <c r="L965" s="169" t="str">
        <f>IFERROR(SUMIFS(#REF!,#REF!,$I965,#REF!,$R$7)/SUMIFS(#REF!,#REF!,$I965,#REF!,$R$7),"-")</f>
        <v>-</v>
      </c>
      <c r="M965" s="170" t="str">
        <f>IFERROR(SUMIFS(#REF!,#REF!,$I965,#REF!,$R$3)/SUMIFS(#REF!,#REF!,$I965,#REF!,$R$3),"-")</f>
        <v>-</v>
      </c>
      <c r="N965" s="170" t="str">
        <f>IFERROR(SUMIFS(#REF!,#REF!,$I965,#REF!,"&lt;="&amp;$R$2,#REF!,"&gt;="&amp;$S$2)/SUMIFS(#REF!,#REF!,$I965,#REF!,"&lt;="&amp;$R$2,#REF!,"&gt;="&amp;$S$2),"-")</f>
        <v>-</v>
      </c>
      <c r="O965" s="142"/>
      <c r="P965" s="140"/>
    </row>
    <row r="966" spans="1:16">
      <c r="A966" s="138"/>
      <c r="B966" s="142"/>
      <c r="C966" s="182" t="s">
        <v>1669</v>
      </c>
      <c r="D966" s="166" t="s">
        <v>26</v>
      </c>
      <c r="E966" s="166" t="s">
        <v>1670</v>
      </c>
      <c r="F966" s="185" t="s">
        <v>1811</v>
      </c>
      <c r="G966" s="186" t="s">
        <v>1811</v>
      </c>
      <c r="H966" s="186" t="s">
        <v>1811</v>
      </c>
      <c r="I966" s="186" t="s">
        <v>1811</v>
      </c>
      <c r="J966" s="168">
        <v>0.9</v>
      </c>
      <c r="K966" s="169" t="str">
        <f>IFERROR(SUMIFS(#REF!,#REF!,$I966,#REF!,$R$2)/SUMIFS(#REF!,#REF!,$I966,#REF!,$R$2),"-")</f>
        <v>-</v>
      </c>
      <c r="L966" s="169" t="str">
        <f>IFERROR(SUMIFS(#REF!,#REF!,$I966,#REF!,$R$7)/SUMIFS(#REF!,#REF!,$I966,#REF!,$R$7),"-")</f>
        <v>-</v>
      </c>
      <c r="M966" s="170" t="str">
        <f>IFERROR(SUMIFS(#REF!,#REF!,$I966,#REF!,$R$3)/SUMIFS(#REF!,#REF!,$I966,#REF!,$R$3),"-")</f>
        <v>-</v>
      </c>
      <c r="N966" s="170" t="str">
        <f>IFERROR(SUMIFS(#REF!,#REF!,$I966,#REF!,"&lt;="&amp;$R$2,#REF!,"&gt;="&amp;$S$2)/SUMIFS(#REF!,#REF!,$I966,#REF!,"&lt;="&amp;$R$2,#REF!,"&gt;="&amp;$S$2),"-")</f>
        <v>-</v>
      </c>
      <c r="O966" s="142"/>
      <c r="P966" s="140"/>
    </row>
    <row r="967" spans="1:16">
      <c r="A967" s="138"/>
      <c r="B967" s="142"/>
      <c r="C967" s="182" t="s">
        <v>1669</v>
      </c>
      <c r="D967" s="166" t="s">
        <v>26</v>
      </c>
      <c r="E967" s="166" t="s">
        <v>1670</v>
      </c>
      <c r="F967" s="187" t="s">
        <v>1813</v>
      </c>
      <c r="G967" s="188" t="s">
        <v>1813</v>
      </c>
      <c r="H967" s="188" t="s">
        <v>1813</v>
      </c>
      <c r="I967" s="188" t="s">
        <v>1813</v>
      </c>
      <c r="J967" s="168">
        <v>0.9</v>
      </c>
      <c r="K967" s="169" t="str">
        <f>IFERROR(SUMIFS(#REF!,#REF!,$I967,#REF!,$R$2)/SUMIFS(#REF!,#REF!,$I967,#REF!,$R$2),"-")</f>
        <v>-</v>
      </c>
      <c r="L967" s="169" t="str">
        <f>IFERROR(SUMIFS(#REF!,#REF!,$I967,#REF!,$R$7)/SUMIFS(#REF!,#REF!,$I967,#REF!,$R$7),"-")</f>
        <v>-</v>
      </c>
      <c r="M967" s="170" t="str">
        <f>IFERROR(SUMIFS(#REF!,#REF!,$I967,#REF!,$R$3)/SUMIFS(#REF!,#REF!,$I967,#REF!,$R$3),"-")</f>
        <v>-</v>
      </c>
      <c r="N967" s="170" t="str">
        <f>IFERROR(SUMIFS(#REF!,#REF!,$I967,#REF!,"&lt;="&amp;$R$2,#REF!,"&gt;="&amp;$S$2)/SUMIFS(#REF!,#REF!,$I967,#REF!,"&lt;="&amp;$R$2,#REF!,"&gt;="&amp;$S$2),"-")</f>
        <v>-</v>
      </c>
      <c r="O967" s="142"/>
      <c r="P967" s="140"/>
    </row>
    <row r="968" spans="1:16">
      <c r="A968" s="138"/>
      <c r="B968" s="142"/>
      <c r="C968" s="182" t="s">
        <v>1669</v>
      </c>
      <c r="D968" s="166" t="s">
        <v>26</v>
      </c>
      <c r="E968" s="166" t="s">
        <v>1670</v>
      </c>
      <c r="F968" s="193" t="s">
        <v>1814</v>
      </c>
      <c r="G968" s="194" t="s">
        <v>1814</v>
      </c>
      <c r="H968" s="194" t="s">
        <v>1814</v>
      </c>
      <c r="I968" s="194" t="s">
        <v>1814</v>
      </c>
      <c r="J968" s="168">
        <v>0.9</v>
      </c>
      <c r="K968" s="169" t="str">
        <f>IFERROR(SUMIFS(#REF!,#REF!,$I968,#REF!,$R$2)/SUMIFS(#REF!,#REF!,$I968,#REF!,$R$2),"-")</f>
        <v>-</v>
      </c>
      <c r="L968" s="169" t="str">
        <f>IFERROR(SUMIFS(#REF!,#REF!,$I968,#REF!,$R$7)/SUMIFS(#REF!,#REF!,$I968,#REF!,$R$7),"-")</f>
        <v>-</v>
      </c>
      <c r="M968" s="170" t="str">
        <f>IFERROR(SUMIFS(#REF!,#REF!,$I968,#REF!,$R$3)/SUMIFS(#REF!,#REF!,$I968,#REF!,$R$3),"-")</f>
        <v>-</v>
      </c>
      <c r="N968" s="170" t="str">
        <f>IFERROR(SUMIFS(#REF!,#REF!,$I968,#REF!,"&lt;="&amp;$R$2,#REF!,"&gt;="&amp;$S$2)/SUMIFS(#REF!,#REF!,$I968,#REF!,"&lt;="&amp;$R$2,#REF!,"&gt;="&amp;$S$2),"-")</f>
        <v>-</v>
      </c>
      <c r="O968" s="142"/>
      <c r="P968" s="140"/>
    </row>
    <row r="969" spans="1:16">
      <c r="A969" s="138"/>
      <c r="B969" s="142"/>
      <c r="C969" s="182" t="s">
        <v>1669</v>
      </c>
      <c r="D969" s="166" t="s">
        <v>26</v>
      </c>
      <c r="E969" s="166" t="s">
        <v>1670</v>
      </c>
      <c r="F969" s="183" t="s">
        <v>1816</v>
      </c>
      <c r="G969" s="184" t="s">
        <v>1816</v>
      </c>
      <c r="H969" s="184" t="s">
        <v>1816</v>
      </c>
      <c r="I969" s="184" t="s">
        <v>1816</v>
      </c>
      <c r="J969" s="168">
        <v>0.9</v>
      </c>
      <c r="K969" s="169" t="str">
        <f>IFERROR(SUMIFS(#REF!,#REF!,$I969,#REF!,$R$2)/SUMIFS(#REF!,#REF!,$I969,#REF!,$R$2),"-")</f>
        <v>-</v>
      </c>
      <c r="L969" s="169" t="str">
        <f>IFERROR(SUMIFS(#REF!,#REF!,$I969,#REF!,$R$7)/SUMIFS(#REF!,#REF!,$I969,#REF!,$R$7),"-")</f>
        <v>-</v>
      </c>
      <c r="M969" s="170" t="str">
        <f>IFERROR(SUMIFS(#REF!,#REF!,$I969,#REF!,$R$3)/SUMIFS(#REF!,#REF!,$I969,#REF!,$R$3),"-")</f>
        <v>-</v>
      </c>
      <c r="N969" s="170" t="str">
        <f>IFERROR(SUMIFS(#REF!,#REF!,$I969,#REF!,"&lt;="&amp;$R$2,#REF!,"&gt;="&amp;$S$2)/SUMIFS(#REF!,#REF!,$I969,#REF!,"&lt;="&amp;$R$2,#REF!,"&gt;="&amp;$S$2),"-")</f>
        <v>-</v>
      </c>
      <c r="O969" s="142"/>
      <c r="P969" s="140"/>
    </row>
    <row r="970" spans="1:16">
      <c r="A970" s="138"/>
      <c r="B970" s="142"/>
      <c r="C970" s="182" t="s">
        <v>1669</v>
      </c>
      <c r="D970" s="166" t="s">
        <v>26</v>
      </c>
      <c r="E970" s="166" t="s">
        <v>1670</v>
      </c>
      <c r="F970" s="183" t="s">
        <v>1818</v>
      </c>
      <c r="G970" s="184" t="s">
        <v>1818</v>
      </c>
      <c r="H970" s="184" t="s">
        <v>1818</v>
      </c>
      <c r="I970" s="184" t="s">
        <v>1818</v>
      </c>
      <c r="J970" s="168">
        <v>0.9</v>
      </c>
      <c r="K970" s="169" t="str">
        <f>IFERROR(SUMIFS(#REF!,#REF!,$I970,#REF!,$R$2)/SUMIFS(#REF!,#REF!,$I970,#REF!,$R$2),"-")</f>
        <v>-</v>
      </c>
      <c r="L970" s="169" t="str">
        <f>IFERROR(SUMIFS(#REF!,#REF!,$I970,#REF!,$R$7)/SUMIFS(#REF!,#REF!,$I970,#REF!,$R$7),"-")</f>
        <v>-</v>
      </c>
      <c r="M970" s="170" t="str">
        <f>IFERROR(SUMIFS(#REF!,#REF!,$I970,#REF!,$R$3)/SUMIFS(#REF!,#REF!,$I970,#REF!,$R$3),"-")</f>
        <v>-</v>
      </c>
      <c r="N970" s="170" t="str">
        <f>IFERROR(SUMIFS(#REF!,#REF!,$I970,#REF!,"&lt;="&amp;$R$2,#REF!,"&gt;="&amp;$S$2)/SUMIFS(#REF!,#REF!,$I970,#REF!,"&lt;="&amp;$R$2,#REF!,"&gt;="&amp;$S$2),"-")</f>
        <v>-</v>
      </c>
      <c r="O970" s="142"/>
      <c r="P970" s="140"/>
    </row>
    <row r="971" spans="1:16">
      <c r="A971" s="138"/>
      <c r="B971" s="142"/>
      <c r="C971" s="182" t="s">
        <v>1669</v>
      </c>
      <c r="D971" s="166" t="s">
        <v>26</v>
      </c>
      <c r="E971" s="166" t="s">
        <v>1670</v>
      </c>
      <c r="F971" s="185" t="s">
        <v>1820</v>
      </c>
      <c r="G971" s="186" t="s">
        <v>1820</v>
      </c>
      <c r="H971" s="186" t="s">
        <v>1820</v>
      </c>
      <c r="I971" s="186" t="s">
        <v>1820</v>
      </c>
      <c r="J971" s="168">
        <v>0.9</v>
      </c>
      <c r="K971" s="169" t="str">
        <f>IFERROR(SUMIFS(#REF!,#REF!,$I971,#REF!,$R$2)/SUMIFS(#REF!,#REF!,$I971,#REF!,$R$2),"-")</f>
        <v>-</v>
      </c>
      <c r="L971" s="169" t="str">
        <f>IFERROR(SUMIFS(#REF!,#REF!,$I971,#REF!,$R$7)/SUMIFS(#REF!,#REF!,$I971,#REF!,$R$7),"-")</f>
        <v>-</v>
      </c>
      <c r="M971" s="170" t="str">
        <f>IFERROR(SUMIFS(#REF!,#REF!,$I971,#REF!,$R$3)/SUMIFS(#REF!,#REF!,$I971,#REF!,$R$3),"-")</f>
        <v>-</v>
      </c>
      <c r="N971" s="170" t="str">
        <f>IFERROR(SUMIFS(#REF!,#REF!,$I971,#REF!,"&lt;="&amp;$R$2,#REF!,"&gt;="&amp;$S$2)/SUMIFS(#REF!,#REF!,$I971,#REF!,"&lt;="&amp;$R$2,#REF!,"&gt;="&amp;$S$2),"-")</f>
        <v>-</v>
      </c>
      <c r="O971" s="142"/>
      <c r="P971" s="140"/>
    </row>
    <row r="972" spans="1:16">
      <c r="A972" s="138"/>
      <c r="B972" s="142"/>
      <c r="C972" s="182" t="s">
        <v>1669</v>
      </c>
      <c r="D972" s="166" t="s">
        <v>26</v>
      </c>
      <c r="E972" s="166" t="s">
        <v>1670</v>
      </c>
      <c r="F972" s="185" t="s">
        <v>1822</v>
      </c>
      <c r="G972" s="186" t="s">
        <v>1822</v>
      </c>
      <c r="H972" s="186" t="s">
        <v>1822</v>
      </c>
      <c r="I972" s="186" t="s">
        <v>1822</v>
      </c>
      <c r="J972" s="168">
        <v>0.9</v>
      </c>
      <c r="K972" s="169" t="str">
        <f>IFERROR(SUMIFS(#REF!,#REF!,$I972,#REF!,$R$2)/SUMIFS(#REF!,#REF!,$I972,#REF!,$R$2),"-")</f>
        <v>-</v>
      </c>
      <c r="L972" s="169" t="str">
        <f>IFERROR(SUMIFS(#REF!,#REF!,$I972,#REF!,$R$7)/SUMIFS(#REF!,#REF!,$I972,#REF!,$R$7),"-")</f>
        <v>-</v>
      </c>
      <c r="M972" s="170" t="str">
        <f>IFERROR(SUMIFS(#REF!,#REF!,$I972,#REF!,$R$3)/SUMIFS(#REF!,#REF!,$I972,#REF!,$R$3),"-")</f>
        <v>-</v>
      </c>
      <c r="N972" s="170" t="str">
        <f>IFERROR(SUMIFS(#REF!,#REF!,$I972,#REF!,"&lt;="&amp;$R$2,#REF!,"&gt;="&amp;$S$2)/SUMIFS(#REF!,#REF!,$I972,#REF!,"&lt;="&amp;$R$2,#REF!,"&gt;="&amp;$S$2),"-")</f>
        <v>-</v>
      </c>
      <c r="O972" s="142"/>
      <c r="P972" s="140"/>
    </row>
    <row r="973" spans="1:16">
      <c r="A973" s="138"/>
      <c r="B973" s="142"/>
      <c r="C973" s="182" t="s">
        <v>1669</v>
      </c>
      <c r="D973" s="166" t="s">
        <v>26</v>
      </c>
      <c r="E973" s="166" t="s">
        <v>1670</v>
      </c>
      <c r="F973" s="185" t="s">
        <v>1824</v>
      </c>
      <c r="G973" s="186" t="s">
        <v>1824</v>
      </c>
      <c r="H973" s="186" t="s">
        <v>1824</v>
      </c>
      <c r="I973" s="186" t="s">
        <v>1824</v>
      </c>
      <c r="J973" s="168">
        <v>0.9</v>
      </c>
      <c r="K973" s="169" t="str">
        <f>IFERROR(SUMIFS(#REF!,#REF!,$I973,#REF!,$R$2)/SUMIFS(#REF!,#REF!,$I973,#REF!,$R$2),"-")</f>
        <v>-</v>
      </c>
      <c r="L973" s="169" t="str">
        <f>IFERROR(SUMIFS(#REF!,#REF!,$I973,#REF!,$R$7)/SUMIFS(#REF!,#REF!,$I973,#REF!,$R$7),"-")</f>
        <v>-</v>
      </c>
      <c r="M973" s="170" t="str">
        <f>IFERROR(SUMIFS(#REF!,#REF!,$I973,#REF!,$R$3)/SUMIFS(#REF!,#REF!,$I973,#REF!,$R$3),"-")</f>
        <v>-</v>
      </c>
      <c r="N973" s="170" t="str">
        <f>IFERROR(SUMIFS(#REF!,#REF!,$I973,#REF!,"&lt;="&amp;$R$2,#REF!,"&gt;="&amp;$S$2)/SUMIFS(#REF!,#REF!,$I973,#REF!,"&lt;="&amp;$R$2,#REF!,"&gt;="&amp;$S$2),"-")</f>
        <v>-</v>
      </c>
      <c r="O973" s="142"/>
      <c r="P973" s="140"/>
    </row>
    <row r="974" spans="1:16">
      <c r="A974" s="138"/>
      <c r="B974" s="142"/>
      <c r="C974" s="182" t="s">
        <v>1669</v>
      </c>
      <c r="D974" s="166" t="s">
        <v>26</v>
      </c>
      <c r="E974" s="166" t="s">
        <v>1670</v>
      </c>
      <c r="F974" s="185" t="s">
        <v>1826</v>
      </c>
      <c r="G974" s="186" t="s">
        <v>1826</v>
      </c>
      <c r="H974" s="186" t="s">
        <v>1826</v>
      </c>
      <c r="I974" s="186" t="s">
        <v>1826</v>
      </c>
      <c r="J974" s="168">
        <v>0.9</v>
      </c>
      <c r="K974" s="169" t="str">
        <f>IFERROR(SUMIFS(#REF!,#REF!,$I974,#REF!,$R$2)/SUMIFS(#REF!,#REF!,$I974,#REF!,$R$2),"-")</f>
        <v>-</v>
      </c>
      <c r="L974" s="169" t="str">
        <f>IFERROR(SUMIFS(#REF!,#REF!,$I974,#REF!,$R$7)/SUMIFS(#REF!,#REF!,$I974,#REF!,$R$7),"-")</f>
        <v>-</v>
      </c>
      <c r="M974" s="170" t="str">
        <f>IFERROR(SUMIFS(#REF!,#REF!,$I974,#REF!,$R$3)/SUMIFS(#REF!,#REF!,$I974,#REF!,$R$3),"-")</f>
        <v>-</v>
      </c>
      <c r="N974" s="170" t="str">
        <f>IFERROR(SUMIFS(#REF!,#REF!,$I974,#REF!,"&lt;="&amp;$R$2,#REF!,"&gt;="&amp;$S$2)/SUMIFS(#REF!,#REF!,$I974,#REF!,"&lt;="&amp;$R$2,#REF!,"&gt;="&amp;$S$2),"-")</f>
        <v>-</v>
      </c>
      <c r="O974" s="142"/>
      <c r="P974" s="140"/>
    </row>
    <row r="975" spans="1:16">
      <c r="A975" s="138"/>
      <c r="B975" s="142"/>
      <c r="C975" s="182" t="s">
        <v>1669</v>
      </c>
      <c r="D975" s="166" t="s">
        <v>235</v>
      </c>
      <c r="E975" s="166" t="s">
        <v>1670</v>
      </c>
      <c r="F975" s="185" t="s">
        <v>1828</v>
      </c>
      <c r="G975" s="186" t="s">
        <v>1828</v>
      </c>
      <c r="H975" s="186" t="s">
        <v>1828</v>
      </c>
      <c r="I975" s="186" t="s">
        <v>1828</v>
      </c>
      <c r="J975" s="168">
        <v>0.9</v>
      </c>
      <c r="K975" s="169" t="str">
        <f>IFERROR(SUMIFS(#REF!,#REF!,$I975,#REF!,$R$2)/SUMIFS(#REF!,#REF!,$I975,#REF!,$R$2),"-")</f>
        <v>-</v>
      </c>
      <c r="L975" s="169" t="str">
        <f>IFERROR(SUMIFS(#REF!,#REF!,$I975,#REF!,$R$7)/SUMIFS(#REF!,#REF!,$I975,#REF!,$R$7),"-")</f>
        <v>-</v>
      </c>
      <c r="M975" s="170" t="str">
        <f>IFERROR(SUMIFS(#REF!,#REF!,$I975,#REF!,$R$3)/SUMIFS(#REF!,#REF!,$I975,#REF!,$R$3),"-")</f>
        <v>-</v>
      </c>
      <c r="N975" s="170" t="str">
        <f>IFERROR(SUMIFS(#REF!,#REF!,$I975,#REF!,"&lt;="&amp;$R$2,#REF!,"&gt;="&amp;$S$2)/SUMIFS(#REF!,#REF!,$I975,#REF!,"&lt;="&amp;$R$2,#REF!,"&gt;="&amp;$S$2),"-")</f>
        <v>-</v>
      </c>
      <c r="O975" s="142"/>
      <c r="P975" s="140"/>
    </row>
    <row r="976" spans="1:16">
      <c r="A976" s="138"/>
      <c r="B976" s="142"/>
      <c r="C976" s="182" t="s">
        <v>1669</v>
      </c>
      <c r="D976" s="166" t="s">
        <v>26</v>
      </c>
      <c r="E976" s="166" t="s">
        <v>1670</v>
      </c>
      <c r="F976" s="185" t="s">
        <v>1830</v>
      </c>
      <c r="G976" s="186" t="s">
        <v>1830</v>
      </c>
      <c r="H976" s="186" t="s">
        <v>1830</v>
      </c>
      <c r="I976" s="186" t="s">
        <v>1830</v>
      </c>
      <c r="J976" s="168">
        <v>0.9</v>
      </c>
      <c r="K976" s="169" t="str">
        <f>IFERROR(SUMIFS(#REF!,#REF!,$I976,#REF!,$R$2)/SUMIFS(#REF!,#REF!,$I976,#REF!,$R$2),"-")</f>
        <v>-</v>
      </c>
      <c r="L976" s="169" t="str">
        <f>IFERROR(SUMIFS(#REF!,#REF!,$I976,#REF!,$R$7)/SUMIFS(#REF!,#REF!,$I976,#REF!,$R$7),"-")</f>
        <v>-</v>
      </c>
      <c r="M976" s="170" t="str">
        <f>IFERROR(SUMIFS(#REF!,#REF!,$I976,#REF!,$R$3)/SUMIFS(#REF!,#REF!,$I976,#REF!,$R$3),"-")</f>
        <v>-</v>
      </c>
      <c r="N976" s="170" t="str">
        <f>IFERROR(SUMIFS(#REF!,#REF!,$I976,#REF!,"&lt;="&amp;$R$2,#REF!,"&gt;="&amp;$S$2)/SUMIFS(#REF!,#REF!,$I976,#REF!,"&lt;="&amp;$R$2,#REF!,"&gt;="&amp;$S$2),"-")</f>
        <v>-</v>
      </c>
      <c r="O976" s="142"/>
      <c r="P976" s="140"/>
    </row>
    <row r="977" spans="1:16">
      <c r="A977" s="138"/>
      <c r="B977" s="142"/>
      <c r="C977" s="182" t="s">
        <v>1669</v>
      </c>
      <c r="D977" s="166" t="s">
        <v>26</v>
      </c>
      <c r="E977" s="166" t="s">
        <v>1670</v>
      </c>
      <c r="F977" s="185" t="s">
        <v>1832</v>
      </c>
      <c r="G977" s="186" t="s">
        <v>1832</v>
      </c>
      <c r="H977" s="186" t="s">
        <v>1832</v>
      </c>
      <c r="I977" s="186" t="s">
        <v>1832</v>
      </c>
      <c r="J977" s="168">
        <v>0.9</v>
      </c>
      <c r="K977" s="169" t="str">
        <f>IFERROR(SUMIFS(#REF!,#REF!,$I977,#REF!,$R$2)/SUMIFS(#REF!,#REF!,$I977,#REF!,$R$2),"-")</f>
        <v>-</v>
      </c>
      <c r="L977" s="169" t="str">
        <f>IFERROR(SUMIFS(#REF!,#REF!,$I977,#REF!,$R$7)/SUMIFS(#REF!,#REF!,$I977,#REF!,$R$7),"-")</f>
        <v>-</v>
      </c>
      <c r="M977" s="170" t="str">
        <f>IFERROR(SUMIFS(#REF!,#REF!,$I977,#REF!,$R$3)/SUMIFS(#REF!,#REF!,$I977,#REF!,$R$3),"-")</f>
        <v>-</v>
      </c>
      <c r="N977" s="170" t="str">
        <f>IFERROR(SUMIFS(#REF!,#REF!,$I977,#REF!,"&lt;="&amp;$R$2,#REF!,"&gt;="&amp;$S$2)/SUMIFS(#REF!,#REF!,$I977,#REF!,"&lt;="&amp;$R$2,#REF!,"&gt;="&amp;$S$2),"-")</f>
        <v>-</v>
      </c>
      <c r="O977" s="142"/>
      <c r="P977" s="140"/>
    </row>
    <row r="978" spans="1:16">
      <c r="A978" s="138"/>
      <c r="B978" s="142"/>
      <c r="C978" s="182" t="s">
        <v>1669</v>
      </c>
      <c r="D978" s="166" t="s">
        <v>26</v>
      </c>
      <c r="E978" s="166" t="s">
        <v>1670</v>
      </c>
      <c r="F978" s="185" t="s">
        <v>1834</v>
      </c>
      <c r="G978" s="186" t="s">
        <v>1834</v>
      </c>
      <c r="H978" s="186" t="s">
        <v>1834</v>
      </c>
      <c r="I978" s="186" t="s">
        <v>1834</v>
      </c>
      <c r="J978" s="168">
        <v>0.9</v>
      </c>
      <c r="K978" s="169" t="str">
        <f>IFERROR(SUMIFS(#REF!,#REF!,$I978,#REF!,$R$2)/SUMIFS(#REF!,#REF!,$I978,#REF!,$R$2),"-")</f>
        <v>-</v>
      </c>
      <c r="L978" s="169" t="str">
        <f>IFERROR(SUMIFS(#REF!,#REF!,$I978,#REF!,$R$7)/SUMIFS(#REF!,#REF!,$I978,#REF!,$R$7),"-")</f>
        <v>-</v>
      </c>
      <c r="M978" s="170" t="str">
        <f>IFERROR(SUMIFS(#REF!,#REF!,$I978,#REF!,$R$3)/SUMIFS(#REF!,#REF!,$I978,#REF!,$R$3),"-")</f>
        <v>-</v>
      </c>
      <c r="N978" s="170" t="str">
        <f>IFERROR(SUMIFS(#REF!,#REF!,$I978,#REF!,"&lt;="&amp;$R$2,#REF!,"&gt;="&amp;$S$2)/SUMIFS(#REF!,#REF!,$I978,#REF!,"&lt;="&amp;$R$2,#REF!,"&gt;="&amp;$S$2),"-")</f>
        <v>-</v>
      </c>
      <c r="O978" s="142"/>
      <c r="P978" s="140"/>
    </row>
    <row r="979" spans="1:16">
      <c r="A979" s="138"/>
      <c r="B979" s="142"/>
      <c r="C979" s="182" t="s">
        <v>1669</v>
      </c>
      <c r="D979" s="166" t="s">
        <v>26</v>
      </c>
      <c r="E979" s="166" t="s">
        <v>1670</v>
      </c>
      <c r="F979" s="185" t="s">
        <v>1836</v>
      </c>
      <c r="G979" s="186" t="s">
        <v>1836</v>
      </c>
      <c r="H979" s="186" t="s">
        <v>1836</v>
      </c>
      <c r="I979" s="186" t="s">
        <v>1836</v>
      </c>
      <c r="J979" s="168">
        <v>0.9</v>
      </c>
      <c r="K979" s="169" t="str">
        <f>IFERROR(SUMIFS(#REF!,#REF!,$I979,#REF!,$R$2)/SUMIFS(#REF!,#REF!,$I979,#REF!,$R$2),"-")</f>
        <v>-</v>
      </c>
      <c r="L979" s="169" t="str">
        <f>IFERROR(SUMIFS(#REF!,#REF!,$I979,#REF!,$R$7)/SUMIFS(#REF!,#REF!,$I979,#REF!,$R$7),"-")</f>
        <v>-</v>
      </c>
      <c r="M979" s="170" t="str">
        <f>IFERROR(SUMIFS(#REF!,#REF!,$I979,#REF!,$R$3)/SUMIFS(#REF!,#REF!,$I979,#REF!,$R$3),"-")</f>
        <v>-</v>
      </c>
      <c r="N979" s="170" t="str">
        <f>IFERROR(SUMIFS(#REF!,#REF!,$I979,#REF!,"&lt;="&amp;$R$2,#REF!,"&gt;="&amp;$S$2)/SUMIFS(#REF!,#REF!,$I979,#REF!,"&lt;="&amp;$R$2,#REF!,"&gt;="&amp;$S$2),"-")</f>
        <v>-</v>
      </c>
      <c r="O979" s="142"/>
      <c r="P979" s="140"/>
    </row>
    <row r="980" spans="1:16">
      <c r="A980" s="138"/>
      <c r="B980" s="142"/>
      <c r="C980" s="182" t="s">
        <v>1669</v>
      </c>
      <c r="D980" s="166" t="s">
        <v>26</v>
      </c>
      <c r="E980" s="166" t="s">
        <v>1670</v>
      </c>
      <c r="F980" s="185" t="s">
        <v>1838</v>
      </c>
      <c r="G980" s="186" t="s">
        <v>1838</v>
      </c>
      <c r="H980" s="186" t="s">
        <v>1838</v>
      </c>
      <c r="I980" s="186" t="s">
        <v>1838</v>
      </c>
      <c r="J980" s="168">
        <v>0.9</v>
      </c>
      <c r="K980" s="169" t="str">
        <f>IFERROR(SUMIFS(#REF!,#REF!,$I980,#REF!,$R$2)/SUMIFS(#REF!,#REF!,$I980,#REF!,$R$2),"-")</f>
        <v>-</v>
      </c>
      <c r="L980" s="169" t="str">
        <f>IFERROR(SUMIFS(#REF!,#REF!,$I980,#REF!,$R$7)/SUMIFS(#REF!,#REF!,$I980,#REF!,$R$7),"-")</f>
        <v>-</v>
      </c>
      <c r="M980" s="170" t="str">
        <f>IFERROR(SUMIFS(#REF!,#REF!,$I980,#REF!,$R$3)/SUMIFS(#REF!,#REF!,$I980,#REF!,$R$3),"-")</f>
        <v>-</v>
      </c>
      <c r="N980" s="170" t="str">
        <f>IFERROR(SUMIFS(#REF!,#REF!,$I980,#REF!,"&lt;="&amp;$R$2,#REF!,"&gt;="&amp;$S$2)/SUMIFS(#REF!,#REF!,$I980,#REF!,"&lt;="&amp;$R$2,#REF!,"&gt;="&amp;$S$2),"-")</f>
        <v>-</v>
      </c>
      <c r="O980" s="142"/>
      <c r="P980" s="140"/>
    </row>
    <row r="981" spans="1:16">
      <c r="A981" s="138"/>
      <c r="B981" s="142"/>
      <c r="C981" s="182" t="s">
        <v>1669</v>
      </c>
      <c r="D981" s="166" t="s">
        <v>26</v>
      </c>
      <c r="E981" s="166" t="s">
        <v>1670</v>
      </c>
      <c r="F981" s="185" t="s">
        <v>1840</v>
      </c>
      <c r="G981" s="186" t="s">
        <v>1840</v>
      </c>
      <c r="H981" s="186" t="s">
        <v>1840</v>
      </c>
      <c r="I981" s="186" t="s">
        <v>1840</v>
      </c>
      <c r="J981" s="168">
        <v>0.9</v>
      </c>
      <c r="K981" s="169" t="str">
        <f>IFERROR(SUMIFS(#REF!,#REF!,$I981,#REF!,$R$2)/SUMIFS(#REF!,#REF!,$I981,#REF!,$R$2),"-")</f>
        <v>-</v>
      </c>
      <c r="L981" s="169" t="str">
        <f>IFERROR(SUMIFS(#REF!,#REF!,$I981,#REF!,$R$7)/SUMIFS(#REF!,#REF!,$I981,#REF!,$R$7),"-")</f>
        <v>-</v>
      </c>
      <c r="M981" s="170" t="str">
        <f>IFERROR(SUMIFS(#REF!,#REF!,$I981,#REF!,$R$3)/SUMIFS(#REF!,#REF!,$I981,#REF!,$R$3),"-")</f>
        <v>-</v>
      </c>
      <c r="N981" s="170" t="str">
        <f>IFERROR(SUMIFS(#REF!,#REF!,$I981,#REF!,"&lt;="&amp;$R$2,#REF!,"&gt;="&amp;$S$2)/SUMIFS(#REF!,#REF!,$I981,#REF!,"&lt;="&amp;$R$2,#REF!,"&gt;="&amp;$S$2),"-")</f>
        <v>-</v>
      </c>
      <c r="O981" s="142"/>
      <c r="P981" s="140"/>
    </row>
    <row r="982" spans="1:16">
      <c r="A982" s="138"/>
      <c r="B982" s="142"/>
      <c r="C982" s="182" t="s">
        <v>1669</v>
      </c>
      <c r="D982" s="166" t="s">
        <v>26</v>
      </c>
      <c r="E982" s="166" t="s">
        <v>1670</v>
      </c>
      <c r="F982" s="185" t="s">
        <v>1842</v>
      </c>
      <c r="G982" s="186" t="s">
        <v>1842</v>
      </c>
      <c r="H982" s="186" t="s">
        <v>1842</v>
      </c>
      <c r="I982" s="186" t="s">
        <v>1842</v>
      </c>
      <c r="J982" s="168">
        <v>0.9</v>
      </c>
      <c r="K982" s="169" t="str">
        <f>IFERROR(SUMIFS(#REF!,#REF!,$I982,#REF!,$R$2)/SUMIFS(#REF!,#REF!,$I982,#REF!,$R$2),"-")</f>
        <v>-</v>
      </c>
      <c r="L982" s="169" t="str">
        <f>IFERROR(SUMIFS(#REF!,#REF!,$I982,#REF!,$R$7)/SUMIFS(#REF!,#REF!,$I982,#REF!,$R$7),"-")</f>
        <v>-</v>
      </c>
      <c r="M982" s="170" t="str">
        <f>IFERROR(SUMIFS(#REF!,#REF!,$I982,#REF!,$R$3)/SUMIFS(#REF!,#REF!,$I982,#REF!,$R$3),"-")</f>
        <v>-</v>
      </c>
      <c r="N982" s="170" t="str">
        <f>IFERROR(SUMIFS(#REF!,#REF!,$I982,#REF!,"&lt;="&amp;$R$2,#REF!,"&gt;="&amp;$S$2)/SUMIFS(#REF!,#REF!,$I982,#REF!,"&lt;="&amp;$R$2,#REF!,"&gt;="&amp;$S$2),"-")</f>
        <v>-</v>
      </c>
      <c r="O982" s="142"/>
      <c r="P982" s="140"/>
    </row>
    <row r="983" spans="1:16">
      <c r="A983" s="138"/>
      <c r="B983" s="142"/>
      <c r="C983" s="182" t="s">
        <v>1669</v>
      </c>
      <c r="D983" s="166" t="s">
        <v>26</v>
      </c>
      <c r="E983" s="166" t="s">
        <v>1670</v>
      </c>
      <c r="F983" s="189" t="s">
        <v>1844</v>
      </c>
      <c r="G983" s="190" t="s">
        <v>1844</v>
      </c>
      <c r="H983" s="190" t="s">
        <v>1844</v>
      </c>
      <c r="I983" s="190" t="s">
        <v>1844</v>
      </c>
      <c r="J983" s="168">
        <v>0.9</v>
      </c>
      <c r="K983" s="169" t="str">
        <f>IFERROR(SUMIFS(#REF!,#REF!,$I983,#REF!,$R$2)/SUMIFS(#REF!,#REF!,$I983,#REF!,$R$2),"-")</f>
        <v>-</v>
      </c>
      <c r="L983" s="169" t="str">
        <f>IFERROR(SUMIFS(#REF!,#REF!,$I983,#REF!,$R$7)/SUMIFS(#REF!,#REF!,$I983,#REF!,$R$7),"-")</f>
        <v>-</v>
      </c>
      <c r="M983" s="170" t="str">
        <f>IFERROR(SUMIFS(#REF!,#REF!,$I983,#REF!,$R$3)/SUMIFS(#REF!,#REF!,$I983,#REF!,$R$3),"-")</f>
        <v>-</v>
      </c>
      <c r="N983" s="170" t="str">
        <f>IFERROR(SUMIFS(#REF!,#REF!,$I983,#REF!,"&lt;="&amp;$R$2,#REF!,"&gt;="&amp;$S$2)/SUMIFS(#REF!,#REF!,$I983,#REF!,"&lt;="&amp;$R$2,#REF!,"&gt;="&amp;$S$2),"-")</f>
        <v>-</v>
      </c>
      <c r="O983" s="142"/>
      <c r="P983" s="140"/>
    </row>
    <row r="984" spans="1:16">
      <c r="A984" s="138"/>
      <c r="B984" s="142"/>
      <c r="C984" s="182" t="s">
        <v>1669</v>
      </c>
      <c r="D984" s="166" t="s">
        <v>26</v>
      </c>
      <c r="E984" s="166" t="s">
        <v>1670</v>
      </c>
      <c r="F984" s="185" t="s">
        <v>1846</v>
      </c>
      <c r="G984" s="186" t="s">
        <v>1846</v>
      </c>
      <c r="H984" s="186" t="s">
        <v>1846</v>
      </c>
      <c r="I984" s="186" t="s">
        <v>1846</v>
      </c>
      <c r="J984" s="168">
        <v>0.9</v>
      </c>
      <c r="K984" s="169" t="str">
        <f>IFERROR(SUMIFS(#REF!,#REF!,$I984,#REF!,$R$2)/SUMIFS(#REF!,#REF!,$I984,#REF!,$R$2),"-")</f>
        <v>-</v>
      </c>
      <c r="L984" s="169" t="str">
        <f>IFERROR(SUMIFS(#REF!,#REF!,$I984,#REF!,$R$7)/SUMIFS(#REF!,#REF!,$I984,#REF!,$R$7),"-")</f>
        <v>-</v>
      </c>
      <c r="M984" s="170" t="str">
        <f>IFERROR(SUMIFS(#REF!,#REF!,$I984,#REF!,$R$3)/SUMIFS(#REF!,#REF!,$I984,#REF!,$R$3),"-")</f>
        <v>-</v>
      </c>
      <c r="N984" s="170" t="str">
        <f>IFERROR(SUMIFS(#REF!,#REF!,$I984,#REF!,"&lt;="&amp;$R$2,#REF!,"&gt;="&amp;$S$2)/SUMIFS(#REF!,#REF!,$I984,#REF!,"&lt;="&amp;$R$2,#REF!,"&gt;="&amp;$S$2),"-")</f>
        <v>-</v>
      </c>
      <c r="O984" s="142"/>
      <c r="P984" s="140"/>
    </row>
    <row r="985" spans="1:16">
      <c r="A985" s="138"/>
      <c r="B985" s="142"/>
      <c r="C985" s="182" t="s">
        <v>1669</v>
      </c>
      <c r="D985" s="166" t="s">
        <v>26</v>
      </c>
      <c r="E985" s="166" t="s">
        <v>1670</v>
      </c>
      <c r="F985" s="189" t="s">
        <v>1848</v>
      </c>
      <c r="G985" s="190" t="s">
        <v>1848</v>
      </c>
      <c r="H985" s="190" t="s">
        <v>1848</v>
      </c>
      <c r="I985" s="190" t="s">
        <v>1848</v>
      </c>
      <c r="J985" s="168">
        <v>0.9</v>
      </c>
      <c r="K985" s="169" t="str">
        <f>IFERROR(SUMIFS(#REF!,#REF!,$I985,#REF!,$R$2)/SUMIFS(#REF!,#REF!,$I985,#REF!,$R$2),"-")</f>
        <v>-</v>
      </c>
      <c r="L985" s="169" t="str">
        <f>IFERROR(SUMIFS(#REF!,#REF!,$I985,#REF!,$R$7)/SUMIFS(#REF!,#REF!,$I985,#REF!,$R$7),"-")</f>
        <v>-</v>
      </c>
      <c r="M985" s="170" t="str">
        <f>IFERROR(SUMIFS(#REF!,#REF!,$I985,#REF!,$R$3)/SUMIFS(#REF!,#REF!,$I985,#REF!,$R$3),"-")</f>
        <v>-</v>
      </c>
      <c r="N985" s="170" t="str">
        <f>IFERROR(SUMIFS(#REF!,#REF!,$I985,#REF!,"&lt;="&amp;$R$2,#REF!,"&gt;="&amp;$S$2)/SUMIFS(#REF!,#REF!,$I985,#REF!,"&lt;="&amp;$R$2,#REF!,"&gt;="&amp;$S$2),"-")</f>
        <v>-</v>
      </c>
      <c r="O985" s="142"/>
      <c r="P985" s="140"/>
    </row>
    <row r="986" spans="1:16">
      <c r="A986" s="138"/>
      <c r="B986" s="142"/>
      <c r="C986" s="182" t="s">
        <v>1669</v>
      </c>
      <c r="D986" s="166" t="s">
        <v>26</v>
      </c>
      <c r="E986" s="166" t="s">
        <v>1670</v>
      </c>
      <c r="F986" s="193" t="s">
        <v>1850</v>
      </c>
      <c r="G986" s="194" t="s">
        <v>1850</v>
      </c>
      <c r="H986" s="194" t="s">
        <v>1850</v>
      </c>
      <c r="I986" s="194" t="s">
        <v>1850</v>
      </c>
      <c r="J986" s="168">
        <v>0.9</v>
      </c>
      <c r="K986" s="169" t="str">
        <f>IFERROR(SUMIFS(#REF!,#REF!,$I986,#REF!,$R$2)/SUMIFS(#REF!,#REF!,$I986,#REF!,$R$2),"-")</f>
        <v>-</v>
      </c>
      <c r="L986" s="169" t="str">
        <f>IFERROR(SUMIFS(#REF!,#REF!,$I986,#REF!,$R$7)/SUMIFS(#REF!,#REF!,$I986,#REF!,$R$7),"-")</f>
        <v>-</v>
      </c>
      <c r="M986" s="170" t="str">
        <f>IFERROR(SUMIFS(#REF!,#REF!,$I986,#REF!,$R$3)/SUMIFS(#REF!,#REF!,$I986,#REF!,$R$3),"-")</f>
        <v>-</v>
      </c>
      <c r="N986" s="170" t="str">
        <f>IFERROR(SUMIFS(#REF!,#REF!,$I986,#REF!,"&lt;="&amp;$R$2,#REF!,"&gt;="&amp;$S$2)/SUMIFS(#REF!,#REF!,$I986,#REF!,"&lt;="&amp;$R$2,#REF!,"&gt;="&amp;$S$2),"-")</f>
        <v>-</v>
      </c>
      <c r="O986" s="142"/>
      <c r="P986" s="140"/>
    </row>
    <row r="987" spans="1:16">
      <c r="A987" s="138"/>
      <c r="B987" s="142"/>
      <c r="C987" s="182" t="s">
        <v>1669</v>
      </c>
      <c r="D987" s="166" t="s">
        <v>26</v>
      </c>
      <c r="E987" s="166" t="s">
        <v>1670</v>
      </c>
      <c r="F987" s="183" t="s">
        <v>1852</v>
      </c>
      <c r="G987" s="184" t="s">
        <v>1852</v>
      </c>
      <c r="H987" s="184" t="s">
        <v>1852</v>
      </c>
      <c r="I987" s="184" t="s">
        <v>1852</v>
      </c>
      <c r="J987" s="168">
        <v>0.9</v>
      </c>
      <c r="K987" s="169" t="str">
        <f>IFERROR(SUMIFS(#REF!,#REF!,$I987,#REF!,$R$2)/SUMIFS(#REF!,#REF!,$I987,#REF!,$R$2),"-")</f>
        <v>-</v>
      </c>
      <c r="L987" s="169" t="str">
        <f>IFERROR(SUMIFS(#REF!,#REF!,$I987,#REF!,$R$7)/SUMIFS(#REF!,#REF!,$I987,#REF!,$R$7),"-")</f>
        <v>-</v>
      </c>
      <c r="M987" s="170" t="str">
        <f>IFERROR(SUMIFS(#REF!,#REF!,$I987,#REF!,$R$3)/SUMIFS(#REF!,#REF!,$I987,#REF!,$R$3),"-")</f>
        <v>-</v>
      </c>
      <c r="N987" s="170" t="str">
        <f>IFERROR(SUMIFS(#REF!,#REF!,$I987,#REF!,"&lt;="&amp;$R$2,#REF!,"&gt;="&amp;$S$2)/SUMIFS(#REF!,#REF!,$I987,#REF!,"&lt;="&amp;$R$2,#REF!,"&gt;="&amp;$S$2),"-")</f>
        <v>-</v>
      </c>
      <c r="O987" s="142"/>
      <c r="P987" s="140"/>
    </row>
    <row r="988" spans="1:16">
      <c r="A988" s="138"/>
      <c r="B988" s="142"/>
      <c r="C988" s="182" t="s">
        <v>1669</v>
      </c>
      <c r="D988" s="166" t="s">
        <v>26</v>
      </c>
      <c r="E988" s="166" t="s">
        <v>1670</v>
      </c>
      <c r="F988" s="183" t="s">
        <v>1854</v>
      </c>
      <c r="G988" s="184" t="s">
        <v>1854</v>
      </c>
      <c r="H988" s="184" t="s">
        <v>1854</v>
      </c>
      <c r="I988" s="184" t="s">
        <v>1854</v>
      </c>
      <c r="J988" s="168">
        <v>0.9</v>
      </c>
      <c r="K988" s="169" t="str">
        <f>IFERROR(SUMIFS(#REF!,#REF!,$I988,#REF!,$R$2)/SUMIFS(#REF!,#REF!,$I988,#REF!,$R$2),"-")</f>
        <v>-</v>
      </c>
      <c r="L988" s="169" t="str">
        <f>IFERROR(SUMIFS(#REF!,#REF!,$I988,#REF!,$R$7)/SUMIFS(#REF!,#REF!,$I988,#REF!,$R$7),"-")</f>
        <v>-</v>
      </c>
      <c r="M988" s="170" t="str">
        <f>IFERROR(SUMIFS(#REF!,#REF!,$I988,#REF!,$R$3)/SUMIFS(#REF!,#REF!,$I988,#REF!,$R$3),"-")</f>
        <v>-</v>
      </c>
      <c r="N988" s="170" t="str">
        <f>IFERROR(SUMIFS(#REF!,#REF!,$I988,#REF!,"&lt;="&amp;$R$2,#REF!,"&gt;="&amp;$S$2)/SUMIFS(#REF!,#REF!,$I988,#REF!,"&lt;="&amp;$R$2,#REF!,"&gt;="&amp;$S$2),"-")</f>
        <v>-</v>
      </c>
      <c r="O988" s="142"/>
      <c r="P988" s="140"/>
    </row>
    <row r="989" spans="1:16">
      <c r="A989" s="138"/>
      <c r="B989" s="142"/>
      <c r="C989" s="182" t="s">
        <v>1669</v>
      </c>
      <c r="D989" s="166" t="s">
        <v>26</v>
      </c>
      <c r="E989" s="166" t="s">
        <v>1670</v>
      </c>
      <c r="F989" s="193" t="s">
        <v>1855</v>
      </c>
      <c r="G989" s="194" t="s">
        <v>1855</v>
      </c>
      <c r="H989" s="194" t="s">
        <v>1855</v>
      </c>
      <c r="I989" s="194" t="s">
        <v>1855</v>
      </c>
      <c r="J989" s="168">
        <v>0.9</v>
      </c>
      <c r="K989" s="169" t="str">
        <f>IFERROR(SUMIFS(#REF!,#REF!,$I989,#REF!,$R$2)/SUMIFS(#REF!,#REF!,$I989,#REF!,$R$2),"-")</f>
        <v>-</v>
      </c>
      <c r="L989" s="169" t="str">
        <f>IFERROR(SUMIFS(#REF!,#REF!,$I989,#REF!,$R$7)/SUMIFS(#REF!,#REF!,$I989,#REF!,$R$7),"-")</f>
        <v>-</v>
      </c>
      <c r="M989" s="170" t="str">
        <f>IFERROR(SUMIFS(#REF!,#REF!,$I989,#REF!,$R$3)/SUMIFS(#REF!,#REF!,$I989,#REF!,$R$3),"-")</f>
        <v>-</v>
      </c>
      <c r="N989" s="170" t="str">
        <f>IFERROR(SUMIFS(#REF!,#REF!,$I989,#REF!,"&lt;="&amp;$R$2,#REF!,"&gt;="&amp;$S$2)/SUMIFS(#REF!,#REF!,$I989,#REF!,"&lt;="&amp;$R$2,#REF!,"&gt;="&amp;$S$2),"-")</f>
        <v>-</v>
      </c>
      <c r="O989" s="142"/>
      <c r="P989" s="140"/>
    </row>
    <row r="990" spans="1:16">
      <c r="A990" s="138"/>
      <c r="B990" s="142"/>
      <c r="C990" s="182" t="s">
        <v>1669</v>
      </c>
      <c r="D990" s="166" t="s">
        <v>235</v>
      </c>
      <c r="E990" s="166" t="s">
        <v>1670</v>
      </c>
      <c r="F990" s="183" t="s">
        <v>1857</v>
      </c>
      <c r="G990" s="184" t="s">
        <v>1857</v>
      </c>
      <c r="H990" s="184" t="s">
        <v>1857</v>
      </c>
      <c r="I990" s="184" t="s">
        <v>1857</v>
      </c>
      <c r="J990" s="168">
        <v>0.9</v>
      </c>
      <c r="K990" s="169" t="str">
        <f>IFERROR(SUMIFS(#REF!,#REF!,$I990,#REF!,$R$2)/SUMIFS(#REF!,#REF!,$I990,#REF!,$R$2),"-")</f>
        <v>-</v>
      </c>
      <c r="L990" s="169" t="str">
        <f>IFERROR(SUMIFS(#REF!,#REF!,$I990,#REF!,$R$7)/SUMIFS(#REF!,#REF!,$I990,#REF!,$R$7),"-")</f>
        <v>-</v>
      </c>
      <c r="M990" s="170" t="str">
        <f>IFERROR(SUMIFS(#REF!,#REF!,$I990,#REF!,$R$3)/SUMIFS(#REF!,#REF!,$I990,#REF!,$R$3),"-")</f>
        <v>-</v>
      </c>
      <c r="N990" s="170" t="str">
        <f>IFERROR(SUMIFS(#REF!,#REF!,$I990,#REF!,"&lt;="&amp;$R$2,#REF!,"&gt;="&amp;$S$2)/SUMIFS(#REF!,#REF!,$I990,#REF!,"&lt;="&amp;$R$2,#REF!,"&gt;="&amp;$S$2),"-")</f>
        <v>-</v>
      </c>
      <c r="O990" s="142"/>
      <c r="P990" s="140"/>
    </row>
    <row r="991" spans="1:16">
      <c r="A991" s="138"/>
      <c r="B991" s="142"/>
      <c r="C991" s="182" t="s">
        <v>1669</v>
      </c>
      <c r="D991" s="166" t="s">
        <v>26</v>
      </c>
      <c r="E991" s="166" t="s">
        <v>1670</v>
      </c>
      <c r="F991" s="183" t="s">
        <v>1859</v>
      </c>
      <c r="G991" s="184" t="s">
        <v>1859</v>
      </c>
      <c r="H991" s="184" t="s">
        <v>1859</v>
      </c>
      <c r="I991" s="184" t="s">
        <v>1859</v>
      </c>
      <c r="J991" s="168">
        <v>0.9</v>
      </c>
      <c r="K991" s="169" t="str">
        <f>IFERROR(SUMIFS(#REF!,#REF!,$I991,#REF!,$R$2)/SUMIFS(#REF!,#REF!,$I991,#REF!,$R$2),"-")</f>
        <v>-</v>
      </c>
      <c r="L991" s="169" t="str">
        <f>IFERROR(SUMIFS(#REF!,#REF!,$I991,#REF!,$R$7)/SUMIFS(#REF!,#REF!,$I991,#REF!,$R$7),"-")</f>
        <v>-</v>
      </c>
      <c r="M991" s="170" t="str">
        <f>IFERROR(SUMIFS(#REF!,#REF!,$I991,#REF!,$R$3)/SUMIFS(#REF!,#REF!,$I991,#REF!,$R$3),"-")</f>
        <v>-</v>
      </c>
      <c r="N991" s="170" t="str">
        <f>IFERROR(SUMIFS(#REF!,#REF!,$I991,#REF!,"&lt;="&amp;$R$2,#REF!,"&gt;="&amp;$S$2)/SUMIFS(#REF!,#REF!,$I991,#REF!,"&lt;="&amp;$R$2,#REF!,"&gt;="&amp;$S$2),"-")</f>
        <v>-</v>
      </c>
      <c r="O991" s="142"/>
      <c r="P991" s="140"/>
    </row>
    <row r="992" spans="1:16">
      <c r="A992" s="138"/>
      <c r="B992" s="142"/>
      <c r="C992" s="182" t="s">
        <v>1669</v>
      </c>
      <c r="D992" s="166" t="s">
        <v>235</v>
      </c>
      <c r="E992" s="166" t="s">
        <v>1670</v>
      </c>
      <c r="F992" s="183" t="s">
        <v>1861</v>
      </c>
      <c r="G992" s="184" t="s">
        <v>1861</v>
      </c>
      <c r="H992" s="184" t="s">
        <v>1861</v>
      </c>
      <c r="I992" s="184" t="s">
        <v>1861</v>
      </c>
      <c r="J992" s="168">
        <v>0.9</v>
      </c>
      <c r="K992" s="169" t="str">
        <f>IFERROR(SUMIFS(#REF!,#REF!,$I992,#REF!,$R$2)/SUMIFS(#REF!,#REF!,$I992,#REF!,$R$2),"-")</f>
        <v>-</v>
      </c>
      <c r="L992" s="169" t="str">
        <f>IFERROR(SUMIFS(#REF!,#REF!,$I992,#REF!,$R$7)/SUMIFS(#REF!,#REF!,$I992,#REF!,$R$7),"-")</f>
        <v>-</v>
      </c>
      <c r="M992" s="170" t="str">
        <f>IFERROR(SUMIFS(#REF!,#REF!,$I992,#REF!,$R$3)/SUMIFS(#REF!,#REF!,$I992,#REF!,$R$3),"-")</f>
        <v>-</v>
      </c>
      <c r="N992" s="170" t="str">
        <f>IFERROR(SUMIFS(#REF!,#REF!,$I992,#REF!,"&lt;="&amp;$R$2,#REF!,"&gt;="&amp;$S$2)/SUMIFS(#REF!,#REF!,$I992,#REF!,"&lt;="&amp;$R$2,#REF!,"&gt;="&amp;$S$2),"-")</f>
        <v>-</v>
      </c>
      <c r="O992" s="142"/>
      <c r="P992" s="140"/>
    </row>
    <row r="993" spans="1:16">
      <c r="A993" s="138"/>
      <c r="B993" s="142"/>
      <c r="C993" s="182" t="s">
        <v>1669</v>
      </c>
      <c r="D993" s="166" t="s">
        <v>26</v>
      </c>
      <c r="E993" s="166" t="s">
        <v>1670</v>
      </c>
      <c r="F993" s="183" t="s">
        <v>1863</v>
      </c>
      <c r="G993" s="184" t="s">
        <v>1863</v>
      </c>
      <c r="H993" s="184" t="s">
        <v>1863</v>
      </c>
      <c r="I993" s="184" t="s">
        <v>1863</v>
      </c>
      <c r="J993" s="168">
        <v>0.9</v>
      </c>
      <c r="K993" s="169" t="str">
        <f>IFERROR(SUMIFS(#REF!,#REF!,$I993,#REF!,$R$2)/SUMIFS(#REF!,#REF!,$I993,#REF!,$R$2),"-")</f>
        <v>-</v>
      </c>
      <c r="L993" s="169" t="str">
        <f>IFERROR(SUMIFS(#REF!,#REF!,$I993,#REF!,$R$7)/SUMIFS(#REF!,#REF!,$I993,#REF!,$R$7),"-")</f>
        <v>-</v>
      </c>
      <c r="M993" s="170" t="str">
        <f>IFERROR(SUMIFS(#REF!,#REF!,$I993,#REF!,$R$3)/SUMIFS(#REF!,#REF!,$I993,#REF!,$R$3),"-")</f>
        <v>-</v>
      </c>
      <c r="N993" s="170" t="str">
        <f>IFERROR(SUMIFS(#REF!,#REF!,$I993,#REF!,"&lt;="&amp;$R$2,#REF!,"&gt;="&amp;$S$2)/SUMIFS(#REF!,#REF!,$I993,#REF!,"&lt;="&amp;$R$2,#REF!,"&gt;="&amp;$S$2),"-")</f>
        <v>-</v>
      </c>
      <c r="O993" s="142"/>
      <c r="P993" s="140"/>
    </row>
    <row r="994" spans="1:16">
      <c r="A994" s="138"/>
      <c r="B994" s="142"/>
      <c r="C994" s="182" t="s">
        <v>1669</v>
      </c>
      <c r="D994" s="166" t="s">
        <v>26</v>
      </c>
      <c r="E994" s="166" t="s">
        <v>1670</v>
      </c>
      <c r="F994" s="183" t="s">
        <v>1865</v>
      </c>
      <c r="G994" s="184" t="s">
        <v>1865</v>
      </c>
      <c r="H994" s="184" t="s">
        <v>1865</v>
      </c>
      <c r="I994" s="184" t="s">
        <v>1865</v>
      </c>
      <c r="J994" s="168">
        <v>0.9</v>
      </c>
      <c r="K994" s="169" t="str">
        <f>IFERROR(SUMIFS(#REF!,#REF!,$I994,#REF!,$R$2)/SUMIFS(#REF!,#REF!,$I994,#REF!,$R$2),"-")</f>
        <v>-</v>
      </c>
      <c r="L994" s="169" t="str">
        <f>IFERROR(SUMIFS(#REF!,#REF!,$I994,#REF!,$R$7)/SUMIFS(#REF!,#REF!,$I994,#REF!,$R$7),"-")</f>
        <v>-</v>
      </c>
      <c r="M994" s="170" t="str">
        <f>IFERROR(SUMIFS(#REF!,#REF!,$I994,#REF!,$R$3)/SUMIFS(#REF!,#REF!,$I994,#REF!,$R$3),"-")</f>
        <v>-</v>
      </c>
      <c r="N994" s="170" t="str">
        <f>IFERROR(SUMIFS(#REF!,#REF!,$I994,#REF!,"&lt;="&amp;$R$2,#REF!,"&gt;="&amp;$S$2)/SUMIFS(#REF!,#REF!,$I994,#REF!,"&lt;="&amp;$R$2,#REF!,"&gt;="&amp;$S$2),"-")</f>
        <v>-</v>
      </c>
      <c r="O994" s="142"/>
      <c r="P994" s="140"/>
    </row>
    <row r="995" spans="1:16">
      <c r="A995" s="138"/>
      <c r="B995" s="142"/>
      <c r="C995" s="182" t="s">
        <v>1669</v>
      </c>
      <c r="D995" s="166" t="s">
        <v>235</v>
      </c>
      <c r="E995" s="166" t="s">
        <v>1670</v>
      </c>
      <c r="F995" s="193" t="s">
        <v>1866</v>
      </c>
      <c r="G995" s="194" t="s">
        <v>1866</v>
      </c>
      <c r="H995" s="194" t="s">
        <v>1866</v>
      </c>
      <c r="I995" s="194" t="s">
        <v>1866</v>
      </c>
      <c r="J995" s="168">
        <v>0.9</v>
      </c>
      <c r="K995" s="169" t="str">
        <f>IFERROR(SUMIFS(#REF!,#REF!,$I995,#REF!,$R$2)/SUMIFS(#REF!,#REF!,$I995,#REF!,$R$2),"-")</f>
        <v>-</v>
      </c>
      <c r="L995" s="169" t="str">
        <f>IFERROR(SUMIFS(#REF!,#REF!,$I995,#REF!,$R$7)/SUMIFS(#REF!,#REF!,$I995,#REF!,$R$7),"-")</f>
        <v>-</v>
      </c>
      <c r="M995" s="170" t="str">
        <f>IFERROR(SUMIFS(#REF!,#REF!,$I995,#REF!,$R$3)/SUMIFS(#REF!,#REF!,$I995,#REF!,$R$3),"-")</f>
        <v>-</v>
      </c>
      <c r="N995" s="170" t="str">
        <f>IFERROR(SUMIFS(#REF!,#REF!,$I995,#REF!,"&lt;="&amp;$R$2,#REF!,"&gt;="&amp;$S$2)/SUMIFS(#REF!,#REF!,$I995,#REF!,"&lt;="&amp;$R$2,#REF!,"&gt;="&amp;$S$2),"-")</f>
        <v>-</v>
      </c>
      <c r="O995" s="142"/>
      <c r="P995" s="140"/>
    </row>
    <row r="996" spans="1:16">
      <c r="A996" s="138"/>
      <c r="B996" s="142"/>
      <c r="C996" s="182" t="s">
        <v>1669</v>
      </c>
      <c r="D996" s="166" t="s">
        <v>26</v>
      </c>
      <c r="E996" s="166" t="s">
        <v>1670</v>
      </c>
      <c r="F996" s="193" t="s">
        <v>1868</v>
      </c>
      <c r="G996" s="194" t="s">
        <v>1868</v>
      </c>
      <c r="H996" s="194" t="s">
        <v>1868</v>
      </c>
      <c r="I996" s="194" t="s">
        <v>1868</v>
      </c>
      <c r="J996" s="168">
        <v>0.9</v>
      </c>
      <c r="K996" s="169" t="str">
        <f>IFERROR(SUMIFS(#REF!,#REF!,$I996,#REF!,$R$2)/SUMIFS(#REF!,#REF!,$I996,#REF!,$R$2),"-")</f>
        <v>-</v>
      </c>
      <c r="L996" s="169" t="str">
        <f>IFERROR(SUMIFS(#REF!,#REF!,$I996,#REF!,$R$7)/SUMIFS(#REF!,#REF!,$I996,#REF!,$R$7),"-")</f>
        <v>-</v>
      </c>
      <c r="M996" s="170" t="str">
        <f>IFERROR(SUMIFS(#REF!,#REF!,$I996,#REF!,$R$3)/SUMIFS(#REF!,#REF!,$I996,#REF!,$R$3),"-")</f>
        <v>-</v>
      </c>
      <c r="N996" s="170" t="str">
        <f>IFERROR(SUMIFS(#REF!,#REF!,$I996,#REF!,"&lt;="&amp;$R$2,#REF!,"&gt;="&amp;$S$2)/SUMIFS(#REF!,#REF!,$I996,#REF!,"&lt;="&amp;$R$2,#REF!,"&gt;="&amp;$S$2),"-")</f>
        <v>-</v>
      </c>
      <c r="O996" s="142"/>
      <c r="P996" s="140"/>
    </row>
    <row r="997" spans="1:16">
      <c r="A997" s="138"/>
      <c r="B997" s="142"/>
      <c r="C997" s="182" t="s">
        <v>1669</v>
      </c>
      <c r="D997" s="166" t="s">
        <v>26</v>
      </c>
      <c r="E997" s="166" t="s">
        <v>1670</v>
      </c>
      <c r="F997" s="183" t="s">
        <v>1870</v>
      </c>
      <c r="G997" s="184" t="s">
        <v>1870</v>
      </c>
      <c r="H997" s="184" t="s">
        <v>1870</v>
      </c>
      <c r="I997" s="184" t="s">
        <v>1870</v>
      </c>
      <c r="J997" s="168">
        <v>0.9</v>
      </c>
      <c r="K997" s="169" t="str">
        <f>IFERROR(SUMIFS(#REF!,#REF!,$I997,#REF!,$R$2)/SUMIFS(#REF!,#REF!,$I997,#REF!,$R$2),"-")</f>
        <v>-</v>
      </c>
      <c r="L997" s="169" t="str">
        <f>IFERROR(SUMIFS(#REF!,#REF!,$I997,#REF!,$R$7)/SUMIFS(#REF!,#REF!,$I997,#REF!,$R$7),"-")</f>
        <v>-</v>
      </c>
      <c r="M997" s="170" t="str">
        <f>IFERROR(SUMIFS(#REF!,#REF!,$I997,#REF!,$R$3)/SUMIFS(#REF!,#REF!,$I997,#REF!,$R$3),"-")</f>
        <v>-</v>
      </c>
      <c r="N997" s="170" t="str">
        <f>IFERROR(SUMIFS(#REF!,#REF!,$I997,#REF!,"&lt;="&amp;$R$2,#REF!,"&gt;="&amp;$S$2)/SUMIFS(#REF!,#REF!,$I997,#REF!,"&lt;="&amp;$R$2,#REF!,"&gt;="&amp;$S$2),"-")</f>
        <v>-</v>
      </c>
      <c r="O997" s="142"/>
      <c r="P997" s="140"/>
    </row>
    <row r="998" spans="1:16">
      <c r="A998" s="138"/>
      <c r="B998" s="142"/>
      <c r="C998" s="182" t="s">
        <v>1669</v>
      </c>
      <c r="D998" s="166" t="s">
        <v>26</v>
      </c>
      <c r="E998" s="166" t="s">
        <v>1670</v>
      </c>
      <c r="F998" s="183" t="s">
        <v>1872</v>
      </c>
      <c r="G998" s="184" t="s">
        <v>1872</v>
      </c>
      <c r="H998" s="184" t="s">
        <v>1872</v>
      </c>
      <c r="I998" s="184" t="s">
        <v>1872</v>
      </c>
      <c r="J998" s="168">
        <v>0.9</v>
      </c>
      <c r="K998" s="169" t="str">
        <f>IFERROR(SUMIFS(#REF!,#REF!,$I998,#REF!,$R$2)/SUMIFS(#REF!,#REF!,$I998,#REF!,$R$2),"-")</f>
        <v>-</v>
      </c>
      <c r="L998" s="169" t="str">
        <f>IFERROR(SUMIFS(#REF!,#REF!,$I998,#REF!,$R$7)/SUMIFS(#REF!,#REF!,$I998,#REF!,$R$7),"-")</f>
        <v>-</v>
      </c>
      <c r="M998" s="170" t="str">
        <f>IFERROR(SUMIFS(#REF!,#REF!,$I998,#REF!,$R$3)/SUMIFS(#REF!,#REF!,$I998,#REF!,$R$3),"-")</f>
        <v>-</v>
      </c>
      <c r="N998" s="170" t="str">
        <f>IFERROR(SUMIFS(#REF!,#REF!,$I998,#REF!,"&lt;="&amp;$R$2,#REF!,"&gt;="&amp;$S$2)/SUMIFS(#REF!,#REF!,$I998,#REF!,"&lt;="&amp;$R$2,#REF!,"&gt;="&amp;$S$2),"-")</f>
        <v>-</v>
      </c>
      <c r="O998" s="142"/>
      <c r="P998" s="140"/>
    </row>
    <row r="999" spans="1:16">
      <c r="A999" s="138"/>
      <c r="B999" s="142"/>
      <c r="C999" s="182" t="s">
        <v>1669</v>
      </c>
      <c r="D999" s="166" t="s">
        <v>26</v>
      </c>
      <c r="E999" s="166" t="s">
        <v>1670</v>
      </c>
      <c r="F999" s="193" t="s">
        <v>1873</v>
      </c>
      <c r="G999" s="194" t="s">
        <v>1873</v>
      </c>
      <c r="H999" s="194" t="s">
        <v>1873</v>
      </c>
      <c r="I999" s="194" t="s">
        <v>1873</v>
      </c>
      <c r="J999" s="168">
        <v>0.9</v>
      </c>
      <c r="K999" s="169" t="str">
        <f>IFERROR(SUMIFS(#REF!,#REF!,$I999,#REF!,$R$2)/SUMIFS(#REF!,#REF!,$I999,#REF!,$R$2),"-")</f>
        <v>-</v>
      </c>
      <c r="L999" s="169" t="str">
        <f>IFERROR(SUMIFS(#REF!,#REF!,$I999,#REF!,$R$7)/SUMIFS(#REF!,#REF!,$I999,#REF!,$R$7),"-")</f>
        <v>-</v>
      </c>
      <c r="M999" s="170" t="str">
        <f>IFERROR(SUMIFS(#REF!,#REF!,$I999,#REF!,$R$3)/SUMIFS(#REF!,#REF!,$I999,#REF!,$R$3),"-")</f>
        <v>-</v>
      </c>
      <c r="N999" s="170" t="str">
        <f>IFERROR(SUMIFS(#REF!,#REF!,$I999,#REF!,"&lt;="&amp;$R$2,#REF!,"&gt;="&amp;$S$2)/SUMIFS(#REF!,#REF!,$I999,#REF!,"&lt;="&amp;$R$2,#REF!,"&gt;="&amp;$S$2),"-")</f>
        <v>-</v>
      </c>
      <c r="O999" s="142"/>
      <c r="P999" s="140"/>
    </row>
    <row r="1000" spans="1:16">
      <c r="A1000" s="138"/>
      <c r="B1000" s="142"/>
      <c r="C1000" s="182" t="s">
        <v>1669</v>
      </c>
      <c r="D1000" s="166" t="s">
        <v>26</v>
      </c>
      <c r="E1000" s="166" t="s">
        <v>1670</v>
      </c>
      <c r="F1000" s="183" t="s">
        <v>1875</v>
      </c>
      <c r="G1000" s="184" t="s">
        <v>1875</v>
      </c>
      <c r="H1000" s="184" t="s">
        <v>1875</v>
      </c>
      <c r="I1000" s="184" t="s">
        <v>1875</v>
      </c>
      <c r="J1000" s="168">
        <v>0.9</v>
      </c>
      <c r="K1000" s="169" t="str">
        <f>IFERROR(SUMIFS(#REF!,#REF!,$I1000,#REF!,$R$2)/SUMIFS(#REF!,#REF!,$I1000,#REF!,$R$2),"-")</f>
        <v>-</v>
      </c>
      <c r="L1000" s="169" t="str">
        <f>IFERROR(SUMIFS(#REF!,#REF!,$I1000,#REF!,$R$7)/SUMIFS(#REF!,#REF!,$I1000,#REF!,$R$7),"-")</f>
        <v>-</v>
      </c>
      <c r="M1000" s="170" t="str">
        <f>IFERROR(SUMIFS(#REF!,#REF!,$I1000,#REF!,$R$3)/SUMIFS(#REF!,#REF!,$I1000,#REF!,$R$3),"-")</f>
        <v>-</v>
      </c>
      <c r="N1000" s="170" t="str">
        <f>IFERROR(SUMIFS(#REF!,#REF!,$I1000,#REF!,"&lt;="&amp;$R$2,#REF!,"&gt;="&amp;$S$2)/SUMIFS(#REF!,#REF!,$I1000,#REF!,"&lt;="&amp;$R$2,#REF!,"&gt;="&amp;$S$2),"-")</f>
        <v>-</v>
      </c>
      <c r="O1000" s="142"/>
      <c r="P1000" s="140"/>
    </row>
    <row r="1001" spans="1:16">
      <c r="A1001" s="138"/>
      <c r="B1001" s="142"/>
      <c r="C1001" s="182" t="s">
        <v>1669</v>
      </c>
      <c r="D1001" s="166" t="s">
        <v>26</v>
      </c>
      <c r="E1001" s="166" t="s">
        <v>1670</v>
      </c>
      <c r="F1001" s="183" t="s">
        <v>1877</v>
      </c>
      <c r="G1001" s="184" t="s">
        <v>1877</v>
      </c>
      <c r="H1001" s="184" t="s">
        <v>1877</v>
      </c>
      <c r="I1001" s="184" t="s">
        <v>1877</v>
      </c>
      <c r="J1001" s="168">
        <v>0.9</v>
      </c>
      <c r="K1001" s="169" t="str">
        <f>IFERROR(SUMIFS(#REF!,#REF!,$I1001,#REF!,$R$2)/SUMIFS(#REF!,#REF!,$I1001,#REF!,$R$2),"-")</f>
        <v>-</v>
      </c>
      <c r="L1001" s="169" t="str">
        <f>IFERROR(SUMIFS(#REF!,#REF!,$I1001,#REF!,$R$7)/SUMIFS(#REF!,#REF!,$I1001,#REF!,$R$7),"-")</f>
        <v>-</v>
      </c>
      <c r="M1001" s="170" t="str">
        <f>IFERROR(SUMIFS(#REF!,#REF!,$I1001,#REF!,$R$3)/SUMIFS(#REF!,#REF!,$I1001,#REF!,$R$3),"-")</f>
        <v>-</v>
      </c>
      <c r="N1001" s="170" t="str">
        <f>IFERROR(SUMIFS(#REF!,#REF!,$I1001,#REF!,"&lt;="&amp;$R$2,#REF!,"&gt;="&amp;$S$2)/SUMIFS(#REF!,#REF!,$I1001,#REF!,"&lt;="&amp;$R$2,#REF!,"&gt;="&amp;$S$2),"-")</f>
        <v>-</v>
      </c>
      <c r="O1001" s="142"/>
      <c r="P1001" s="140"/>
    </row>
    <row r="1002" spans="1:16">
      <c r="A1002" s="138"/>
      <c r="B1002" s="142"/>
      <c r="C1002" s="182" t="s">
        <v>1669</v>
      </c>
      <c r="D1002" s="166" t="s">
        <v>26</v>
      </c>
      <c r="E1002" s="166" t="s">
        <v>1670</v>
      </c>
      <c r="F1002" s="183" t="s">
        <v>1879</v>
      </c>
      <c r="G1002" s="184" t="s">
        <v>1879</v>
      </c>
      <c r="H1002" s="184" t="s">
        <v>1879</v>
      </c>
      <c r="I1002" s="184" t="s">
        <v>1879</v>
      </c>
      <c r="J1002" s="168">
        <v>0.9</v>
      </c>
      <c r="K1002" s="169" t="str">
        <f>IFERROR(SUMIFS(#REF!,#REF!,$I1002,#REF!,$R$2)/SUMIFS(#REF!,#REF!,$I1002,#REF!,$R$2),"-")</f>
        <v>-</v>
      </c>
      <c r="L1002" s="169" t="str">
        <f>IFERROR(SUMIFS(#REF!,#REF!,$I1002,#REF!,$R$7)/SUMIFS(#REF!,#REF!,$I1002,#REF!,$R$7),"-")</f>
        <v>-</v>
      </c>
      <c r="M1002" s="170" t="str">
        <f>IFERROR(SUMIFS(#REF!,#REF!,$I1002,#REF!,$R$3)/SUMIFS(#REF!,#REF!,$I1002,#REF!,$R$3),"-")</f>
        <v>-</v>
      </c>
      <c r="N1002" s="170" t="str">
        <f>IFERROR(SUMIFS(#REF!,#REF!,$I1002,#REF!,"&lt;="&amp;$R$2,#REF!,"&gt;="&amp;$S$2)/SUMIFS(#REF!,#REF!,$I1002,#REF!,"&lt;="&amp;$R$2,#REF!,"&gt;="&amp;$S$2),"-")</f>
        <v>-</v>
      </c>
      <c r="O1002" s="142"/>
      <c r="P1002" s="140"/>
    </row>
    <row r="1003" spans="1:16">
      <c r="A1003" s="138"/>
      <c r="B1003" s="142"/>
      <c r="C1003" s="182" t="s">
        <v>1669</v>
      </c>
      <c r="D1003" s="166" t="s">
        <v>26</v>
      </c>
      <c r="E1003" s="166" t="s">
        <v>1670</v>
      </c>
      <c r="F1003" s="183" t="s">
        <v>1881</v>
      </c>
      <c r="G1003" s="184" t="s">
        <v>1881</v>
      </c>
      <c r="H1003" s="184" t="s">
        <v>1881</v>
      </c>
      <c r="I1003" s="184" t="s">
        <v>1881</v>
      </c>
      <c r="J1003" s="168">
        <v>0.9</v>
      </c>
      <c r="K1003" s="169" t="str">
        <f>IFERROR(SUMIFS(#REF!,#REF!,$I1003,#REF!,$R$2)/SUMIFS(#REF!,#REF!,$I1003,#REF!,$R$2),"-")</f>
        <v>-</v>
      </c>
      <c r="L1003" s="169" t="str">
        <f>IFERROR(SUMIFS(#REF!,#REF!,$I1003,#REF!,$R$7)/SUMIFS(#REF!,#REF!,$I1003,#REF!,$R$7),"-")</f>
        <v>-</v>
      </c>
      <c r="M1003" s="170" t="str">
        <f>IFERROR(SUMIFS(#REF!,#REF!,$I1003,#REF!,$R$3)/SUMIFS(#REF!,#REF!,$I1003,#REF!,$R$3),"-")</f>
        <v>-</v>
      </c>
      <c r="N1003" s="170" t="str">
        <f>IFERROR(SUMIFS(#REF!,#REF!,$I1003,#REF!,"&lt;="&amp;$R$2,#REF!,"&gt;="&amp;$S$2)/SUMIFS(#REF!,#REF!,$I1003,#REF!,"&lt;="&amp;$R$2,#REF!,"&gt;="&amp;$S$2),"-")</f>
        <v>-</v>
      </c>
      <c r="O1003" s="142"/>
      <c r="P1003" s="140"/>
    </row>
    <row r="1004" spans="1:16">
      <c r="A1004" s="138"/>
      <c r="B1004" s="142"/>
      <c r="C1004" s="182" t="s">
        <v>1669</v>
      </c>
      <c r="D1004" s="166" t="s">
        <v>26</v>
      </c>
      <c r="E1004" s="166" t="s">
        <v>1670</v>
      </c>
      <c r="F1004" s="185" t="s">
        <v>1883</v>
      </c>
      <c r="G1004" s="186" t="s">
        <v>1883</v>
      </c>
      <c r="H1004" s="186" t="s">
        <v>1883</v>
      </c>
      <c r="I1004" s="186" t="s">
        <v>1883</v>
      </c>
      <c r="J1004" s="168">
        <v>0.9</v>
      </c>
      <c r="K1004" s="169" t="str">
        <f>IFERROR(SUMIFS(#REF!,#REF!,$I1004,#REF!,$R$2)/SUMIFS(#REF!,#REF!,$I1004,#REF!,$R$2),"-")</f>
        <v>-</v>
      </c>
      <c r="L1004" s="169" t="str">
        <f>IFERROR(SUMIFS(#REF!,#REF!,$I1004,#REF!,$R$7)/SUMIFS(#REF!,#REF!,$I1004,#REF!,$R$7),"-")</f>
        <v>-</v>
      </c>
      <c r="M1004" s="170" t="str">
        <f>IFERROR(SUMIFS(#REF!,#REF!,$I1004,#REF!,$R$3)/SUMIFS(#REF!,#REF!,$I1004,#REF!,$R$3),"-")</f>
        <v>-</v>
      </c>
      <c r="N1004" s="170" t="str">
        <f>IFERROR(SUMIFS(#REF!,#REF!,$I1004,#REF!,"&lt;="&amp;$R$2,#REF!,"&gt;="&amp;$S$2)/SUMIFS(#REF!,#REF!,$I1004,#REF!,"&lt;="&amp;$R$2,#REF!,"&gt;="&amp;$S$2),"-")</f>
        <v>-</v>
      </c>
      <c r="O1004" s="142"/>
      <c r="P1004" s="140"/>
    </row>
    <row r="1005" spans="1:16">
      <c r="A1005" s="138"/>
      <c r="B1005" s="142"/>
      <c r="C1005" s="182" t="s">
        <v>1669</v>
      </c>
      <c r="D1005" s="166" t="s">
        <v>235</v>
      </c>
      <c r="E1005" s="166" t="s">
        <v>1670</v>
      </c>
      <c r="F1005" s="185" t="s">
        <v>1885</v>
      </c>
      <c r="G1005" s="186" t="s">
        <v>1885</v>
      </c>
      <c r="H1005" s="186" t="s">
        <v>1885</v>
      </c>
      <c r="I1005" s="186" t="s">
        <v>1885</v>
      </c>
      <c r="J1005" s="168">
        <v>0.9</v>
      </c>
      <c r="K1005" s="169" t="str">
        <f>IFERROR(SUMIFS(#REF!,#REF!,$I1005,#REF!,$R$2)/SUMIFS(#REF!,#REF!,$I1005,#REF!,$R$2),"-")</f>
        <v>-</v>
      </c>
      <c r="L1005" s="169" t="str">
        <f>IFERROR(SUMIFS(#REF!,#REF!,$I1005,#REF!,$R$7)/SUMIFS(#REF!,#REF!,$I1005,#REF!,$R$7),"-")</f>
        <v>-</v>
      </c>
      <c r="M1005" s="170" t="str">
        <f>IFERROR(SUMIFS(#REF!,#REF!,$I1005,#REF!,$R$3)/SUMIFS(#REF!,#REF!,$I1005,#REF!,$R$3),"-")</f>
        <v>-</v>
      </c>
      <c r="N1005" s="170" t="str">
        <f>IFERROR(SUMIFS(#REF!,#REF!,$I1005,#REF!,"&lt;="&amp;$R$2,#REF!,"&gt;="&amp;$S$2)/SUMIFS(#REF!,#REF!,$I1005,#REF!,"&lt;="&amp;$R$2,#REF!,"&gt;="&amp;$S$2),"-")</f>
        <v>-</v>
      </c>
      <c r="O1005" s="142"/>
      <c r="P1005" s="140"/>
    </row>
    <row r="1006" spans="1:16">
      <c r="A1006" s="138"/>
      <c r="B1006" s="142"/>
      <c r="C1006" s="182" t="s">
        <v>1669</v>
      </c>
      <c r="D1006" s="166" t="s">
        <v>235</v>
      </c>
      <c r="E1006" s="166" t="s">
        <v>1670</v>
      </c>
      <c r="F1006" s="187" t="s">
        <v>1887</v>
      </c>
      <c r="G1006" s="188" t="s">
        <v>1887</v>
      </c>
      <c r="H1006" s="188" t="s">
        <v>1887</v>
      </c>
      <c r="I1006" s="188" t="s">
        <v>1887</v>
      </c>
      <c r="J1006" s="168">
        <v>0.9</v>
      </c>
      <c r="K1006" s="169" t="str">
        <f>IFERROR(SUMIFS(#REF!,#REF!,$I1006,#REF!,$R$2)/SUMIFS(#REF!,#REF!,$I1006,#REF!,$R$2),"-")</f>
        <v>-</v>
      </c>
      <c r="L1006" s="169" t="str">
        <f>IFERROR(SUMIFS(#REF!,#REF!,$I1006,#REF!,$R$7)/SUMIFS(#REF!,#REF!,$I1006,#REF!,$R$7),"-")</f>
        <v>-</v>
      </c>
      <c r="M1006" s="170" t="str">
        <f>IFERROR(SUMIFS(#REF!,#REF!,$I1006,#REF!,$R$3)/SUMIFS(#REF!,#REF!,$I1006,#REF!,$R$3),"-")</f>
        <v>-</v>
      </c>
      <c r="N1006" s="170" t="str">
        <f>IFERROR(SUMIFS(#REF!,#REF!,$I1006,#REF!,"&lt;="&amp;$R$2,#REF!,"&gt;="&amp;$S$2)/SUMIFS(#REF!,#REF!,$I1006,#REF!,"&lt;="&amp;$R$2,#REF!,"&gt;="&amp;$S$2),"-")</f>
        <v>-</v>
      </c>
      <c r="O1006" s="142"/>
      <c r="P1006" s="140"/>
    </row>
    <row r="1007" spans="1:16">
      <c r="A1007" s="138"/>
      <c r="B1007" s="142"/>
      <c r="C1007" s="182" t="s">
        <v>1669</v>
      </c>
      <c r="D1007" s="166" t="s">
        <v>235</v>
      </c>
      <c r="E1007" s="166" t="s">
        <v>1670</v>
      </c>
      <c r="F1007" s="187" t="s">
        <v>1889</v>
      </c>
      <c r="G1007" s="188" t="s">
        <v>1889</v>
      </c>
      <c r="H1007" s="188" t="s">
        <v>1889</v>
      </c>
      <c r="I1007" s="188" t="s">
        <v>1889</v>
      </c>
      <c r="J1007" s="168">
        <v>0.9</v>
      </c>
      <c r="K1007" s="169" t="str">
        <f>IFERROR(SUMIFS(#REF!,#REF!,$I1007,#REF!,$R$2)/SUMIFS(#REF!,#REF!,$I1007,#REF!,$R$2),"-")</f>
        <v>-</v>
      </c>
      <c r="L1007" s="169" t="str">
        <f>IFERROR(SUMIFS(#REF!,#REF!,$I1007,#REF!,$R$7)/SUMIFS(#REF!,#REF!,$I1007,#REF!,$R$7),"-")</f>
        <v>-</v>
      </c>
      <c r="M1007" s="170" t="str">
        <f>IFERROR(SUMIFS(#REF!,#REF!,$I1007,#REF!,$R$3)/SUMIFS(#REF!,#REF!,$I1007,#REF!,$R$3),"-")</f>
        <v>-</v>
      </c>
      <c r="N1007" s="170" t="str">
        <f>IFERROR(SUMIFS(#REF!,#REF!,$I1007,#REF!,"&lt;="&amp;$R$2,#REF!,"&gt;="&amp;$S$2)/SUMIFS(#REF!,#REF!,$I1007,#REF!,"&lt;="&amp;$R$2,#REF!,"&gt;="&amp;$S$2),"-")</f>
        <v>-</v>
      </c>
      <c r="O1007" s="142"/>
      <c r="P1007" s="140"/>
    </row>
    <row r="1008" spans="1:16">
      <c r="A1008" s="138"/>
      <c r="B1008" s="142"/>
      <c r="C1008" s="182" t="s">
        <v>1669</v>
      </c>
      <c r="D1008" s="166" t="s">
        <v>26</v>
      </c>
      <c r="E1008" s="166" t="s">
        <v>1670</v>
      </c>
      <c r="F1008" s="185" t="s">
        <v>1891</v>
      </c>
      <c r="G1008" s="186" t="s">
        <v>1891</v>
      </c>
      <c r="H1008" s="186" t="s">
        <v>1891</v>
      </c>
      <c r="I1008" s="186" t="s">
        <v>1891</v>
      </c>
      <c r="J1008" s="168">
        <v>0.9</v>
      </c>
      <c r="K1008" s="169" t="str">
        <f>IFERROR(SUMIFS(#REF!,#REF!,$I1008,#REF!,$R$2)/SUMIFS(#REF!,#REF!,$I1008,#REF!,$R$2),"-")</f>
        <v>-</v>
      </c>
      <c r="L1008" s="169" t="str">
        <f>IFERROR(SUMIFS(#REF!,#REF!,$I1008,#REF!,$R$7)/SUMIFS(#REF!,#REF!,$I1008,#REF!,$R$7),"-")</f>
        <v>-</v>
      </c>
      <c r="M1008" s="170" t="str">
        <f>IFERROR(SUMIFS(#REF!,#REF!,$I1008,#REF!,$R$3)/SUMIFS(#REF!,#REF!,$I1008,#REF!,$R$3),"-")</f>
        <v>-</v>
      </c>
      <c r="N1008" s="170" t="str">
        <f>IFERROR(SUMIFS(#REF!,#REF!,$I1008,#REF!,"&lt;="&amp;$R$2,#REF!,"&gt;="&amp;$S$2)/SUMIFS(#REF!,#REF!,$I1008,#REF!,"&lt;="&amp;$R$2,#REF!,"&gt;="&amp;$S$2),"-")</f>
        <v>-</v>
      </c>
      <c r="O1008" s="142"/>
      <c r="P1008" s="140"/>
    </row>
    <row r="1009" spans="1:16">
      <c r="A1009" s="138"/>
      <c r="B1009" s="142"/>
      <c r="C1009" s="182" t="s">
        <v>1669</v>
      </c>
      <c r="D1009" s="166" t="s">
        <v>235</v>
      </c>
      <c r="E1009" s="166" t="s">
        <v>1670</v>
      </c>
      <c r="F1009" s="187" t="s">
        <v>1893</v>
      </c>
      <c r="G1009" s="188" t="s">
        <v>1893</v>
      </c>
      <c r="H1009" s="188" t="s">
        <v>1893</v>
      </c>
      <c r="I1009" s="188" t="s">
        <v>1893</v>
      </c>
      <c r="J1009" s="168">
        <v>0.9</v>
      </c>
      <c r="K1009" s="169" t="str">
        <f>IFERROR(SUMIFS(#REF!,#REF!,$I1009,#REF!,$R$2)/SUMIFS(#REF!,#REF!,$I1009,#REF!,$R$2),"-")</f>
        <v>-</v>
      </c>
      <c r="L1009" s="169" t="str">
        <f>IFERROR(SUMIFS(#REF!,#REF!,$I1009,#REF!,$R$7)/SUMIFS(#REF!,#REF!,$I1009,#REF!,$R$7),"-")</f>
        <v>-</v>
      </c>
      <c r="M1009" s="170" t="str">
        <f>IFERROR(SUMIFS(#REF!,#REF!,$I1009,#REF!,$R$3)/SUMIFS(#REF!,#REF!,$I1009,#REF!,$R$3),"-")</f>
        <v>-</v>
      </c>
      <c r="N1009" s="170" t="str">
        <f>IFERROR(SUMIFS(#REF!,#REF!,$I1009,#REF!,"&lt;="&amp;$R$2,#REF!,"&gt;="&amp;$S$2)/SUMIFS(#REF!,#REF!,$I1009,#REF!,"&lt;="&amp;$R$2,#REF!,"&gt;="&amp;$S$2),"-")</f>
        <v>-</v>
      </c>
      <c r="O1009" s="142"/>
      <c r="P1009" s="140"/>
    </row>
    <row r="1010" spans="1:16">
      <c r="A1010" s="138"/>
      <c r="B1010" s="142"/>
      <c r="C1010" s="182" t="s">
        <v>1669</v>
      </c>
      <c r="D1010" s="166" t="s">
        <v>26</v>
      </c>
      <c r="E1010" s="166" t="s">
        <v>1670</v>
      </c>
      <c r="F1010" s="187" t="s">
        <v>1895</v>
      </c>
      <c r="G1010" s="188" t="s">
        <v>1895</v>
      </c>
      <c r="H1010" s="188" t="s">
        <v>1895</v>
      </c>
      <c r="I1010" s="188" t="s">
        <v>1895</v>
      </c>
      <c r="J1010" s="168">
        <v>0.9</v>
      </c>
      <c r="K1010" s="169" t="str">
        <f>IFERROR(SUMIFS(#REF!,#REF!,$I1010,#REF!,$R$2)/SUMIFS(#REF!,#REF!,$I1010,#REF!,$R$2),"-")</f>
        <v>-</v>
      </c>
      <c r="L1010" s="169" t="str">
        <f>IFERROR(SUMIFS(#REF!,#REF!,$I1010,#REF!,$R$7)/SUMIFS(#REF!,#REF!,$I1010,#REF!,$R$7),"-")</f>
        <v>-</v>
      </c>
      <c r="M1010" s="170" t="str">
        <f>IFERROR(SUMIFS(#REF!,#REF!,$I1010,#REF!,$R$3)/SUMIFS(#REF!,#REF!,$I1010,#REF!,$R$3),"-")</f>
        <v>-</v>
      </c>
      <c r="N1010" s="170" t="str">
        <f>IFERROR(SUMIFS(#REF!,#REF!,$I1010,#REF!,"&lt;="&amp;$R$2,#REF!,"&gt;="&amp;$S$2)/SUMIFS(#REF!,#REF!,$I1010,#REF!,"&lt;="&amp;$R$2,#REF!,"&gt;="&amp;$S$2),"-")</f>
        <v>-</v>
      </c>
      <c r="O1010" s="142"/>
      <c r="P1010" s="140"/>
    </row>
    <row r="1011" spans="1:16">
      <c r="A1011" s="138"/>
      <c r="B1011" s="142"/>
      <c r="C1011" s="182" t="s">
        <v>1669</v>
      </c>
      <c r="D1011" s="166" t="s">
        <v>235</v>
      </c>
      <c r="E1011" s="166" t="s">
        <v>1670</v>
      </c>
      <c r="F1011" s="187" t="s">
        <v>1897</v>
      </c>
      <c r="G1011" s="188" t="s">
        <v>1897</v>
      </c>
      <c r="H1011" s="188" t="s">
        <v>1897</v>
      </c>
      <c r="I1011" s="188" t="s">
        <v>1897</v>
      </c>
      <c r="J1011" s="168">
        <v>0.9</v>
      </c>
      <c r="K1011" s="169" t="str">
        <f>IFERROR(SUMIFS(#REF!,#REF!,$I1011,#REF!,$R$2)/SUMIFS(#REF!,#REF!,$I1011,#REF!,$R$2),"-")</f>
        <v>-</v>
      </c>
      <c r="L1011" s="169" t="str">
        <f>IFERROR(SUMIFS(#REF!,#REF!,$I1011,#REF!,$R$7)/SUMIFS(#REF!,#REF!,$I1011,#REF!,$R$7),"-")</f>
        <v>-</v>
      </c>
      <c r="M1011" s="170" t="str">
        <f>IFERROR(SUMIFS(#REF!,#REF!,$I1011,#REF!,$R$3)/SUMIFS(#REF!,#REF!,$I1011,#REF!,$R$3),"-")</f>
        <v>-</v>
      </c>
      <c r="N1011" s="170" t="str">
        <f>IFERROR(SUMIFS(#REF!,#REF!,$I1011,#REF!,"&lt;="&amp;$R$2,#REF!,"&gt;="&amp;$S$2)/SUMIFS(#REF!,#REF!,$I1011,#REF!,"&lt;="&amp;$R$2,#REF!,"&gt;="&amp;$S$2),"-")</f>
        <v>-</v>
      </c>
      <c r="O1011" s="142"/>
      <c r="P1011" s="140"/>
    </row>
    <row r="1012" spans="1:16">
      <c r="A1012" s="138"/>
      <c r="B1012" s="142"/>
      <c r="C1012" s="182" t="s">
        <v>1669</v>
      </c>
      <c r="D1012" s="166" t="s">
        <v>235</v>
      </c>
      <c r="E1012" s="166" t="s">
        <v>1670</v>
      </c>
      <c r="F1012" s="187" t="s">
        <v>1899</v>
      </c>
      <c r="G1012" s="188" t="s">
        <v>1899</v>
      </c>
      <c r="H1012" s="188" t="s">
        <v>1899</v>
      </c>
      <c r="I1012" s="188" t="s">
        <v>1899</v>
      </c>
      <c r="J1012" s="168">
        <v>0.9</v>
      </c>
      <c r="K1012" s="169" t="str">
        <f>IFERROR(SUMIFS(#REF!,#REF!,$I1012,#REF!,$R$2)/SUMIFS(#REF!,#REF!,$I1012,#REF!,$R$2),"-")</f>
        <v>-</v>
      </c>
      <c r="L1012" s="169" t="str">
        <f>IFERROR(SUMIFS(#REF!,#REF!,$I1012,#REF!,$R$7)/SUMIFS(#REF!,#REF!,$I1012,#REF!,$R$7),"-")</f>
        <v>-</v>
      </c>
      <c r="M1012" s="170" t="str">
        <f>IFERROR(SUMIFS(#REF!,#REF!,$I1012,#REF!,$R$3)/SUMIFS(#REF!,#REF!,$I1012,#REF!,$R$3),"-")</f>
        <v>-</v>
      </c>
      <c r="N1012" s="170" t="str">
        <f>IFERROR(SUMIFS(#REF!,#REF!,$I1012,#REF!,"&lt;="&amp;$R$2,#REF!,"&gt;="&amp;$S$2)/SUMIFS(#REF!,#REF!,$I1012,#REF!,"&lt;="&amp;$R$2,#REF!,"&gt;="&amp;$S$2),"-")</f>
        <v>-</v>
      </c>
      <c r="O1012" s="142"/>
      <c r="P1012" s="140"/>
    </row>
    <row r="1013" spans="1:16">
      <c r="A1013" s="138"/>
      <c r="B1013" s="142"/>
      <c r="C1013" s="182" t="s">
        <v>1669</v>
      </c>
      <c r="D1013" s="166" t="s">
        <v>235</v>
      </c>
      <c r="E1013" s="166" t="s">
        <v>1670</v>
      </c>
      <c r="F1013" s="187" t="s">
        <v>1901</v>
      </c>
      <c r="G1013" s="188" t="s">
        <v>1901</v>
      </c>
      <c r="H1013" s="188" t="s">
        <v>1901</v>
      </c>
      <c r="I1013" s="188" t="s">
        <v>1901</v>
      </c>
      <c r="J1013" s="168">
        <v>0.9</v>
      </c>
      <c r="K1013" s="169" t="str">
        <f>IFERROR(SUMIFS(#REF!,#REF!,$I1013,#REF!,$R$2)/SUMIFS(#REF!,#REF!,$I1013,#REF!,$R$2),"-")</f>
        <v>-</v>
      </c>
      <c r="L1013" s="169" t="str">
        <f>IFERROR(SUMIFS(#REF!,#REF!,$I1013,#REF!,$R$7)/SUMIFS(#REF!,#REF!,$I1013,#REF!,$R$7),"-")</f>
        <v>-</v>
      </c>
      <c r="M1013" s="170" t="str">
        <f>IFERROR(SUMIFS(#REF!,#REF!,$I1013,#REF!,$R$3)/SUMIFS(#REF!,#REF!,$I1013,#REF!,$R$3),"-")</f>
        <v>-</v>
      </c>
      <c r="N1013" s="170" t="str">
        <f>IFERROR(SUMIFS(#REF!,#REF!,$I1013,#REF!,"&lt;="&amp;$R$2,#REF!,"&gt;="&amp;$S$2)/SUMIFS(#REF!,#REF!,$I1013,#REF!,"&lt;="&amp;$R$2,#REF!,"&gt;="&amp;$S$2),"-")</f>
        <v>-</v>
      </c>
      <c r="O1013" s="142"/>
      <c r="P1013" s="140"/>
    </row>
    <row r="1014" spans="1:16">
      <c r="A1014" s="138"/>
      <c r="B1014" s="142"/>
      <c r="C1014" s="182" t="s">
        <v>1669</v>
      </c>
      <c r="D1014" s="166" t="s">
        <v>26</v>
      </c>
      <c r="E1014" s="166" t="s">
        <v>1670</v>
      </c>
      <c r="F1014" s="187" t="s">
        <v>1903</v>
      </c>
      <c r="G1014" s="188" t="s">
        <v>1903</v>
      </c>
      <c r="H1014" s="188" t="s">
        <v>1903</v>
      </c>
      <c r="I1014" s="188" t="s">
        <v>1903</v>
      </c>
      <c r="J1014" s="168">
        <v>0.9</v>
      </c>
      <c r="K1014" s="169" t="str">
        <f>IFERROR(SUMIFS(#REF!,#REF!,$I1014,#REF!,$R$2)/SUMIFS(#REF!,#REF!,$I1014,#REF!,$R$2),"-")</f>
        <v>-</v>
      </c>
      <c r="L1014" s="169" t="str">
        <f>IFERROR(SUMIFS(#REF!,#REF!,$I1014,#REF!,$R$7)/SUMIFS(#REF!,#REF!,$I1014,#REF!,$R$7),"-")</f>
        <v>-</v>
      </c>
      <c r="M1014" s="170" t="str">
        <f>IFERROR(SUMIFS(#REF!,#REF!,$I1014,#REF!,$R$3)/SUMIFS(#REF!,#REF!,$I1014,#REF!,$R$3),"-")</f>
        <v>-</v>
      </c>
      <c r="N1014" s="170" t="str">
        <f>IFERROR(SUMIFS(#REF!,#REF!,$I1014,#REF!,"&lt;="&amp;$R$2,#REF!,"&gt;="&amp;$S$2)/SUMIFS(#REF!,#REF!,$I1014,#REF!,"&lt;="&amp;$R$2,#REF!,"&gt;="&amp;$S$2),"-")</f>
        <v>-</v>
      </c>
      <c r="O1014" s="142"/>
      <c r="P1014" s="140"/>
    </row>
    <row r="1015" spans="1:16">
      <c r="A1015" s="138"/>
      <c r="B1015" s="142"/>
      <c r="C1015" s="182" t="s">
        <v>1669</v>
      </c>
      <c r="D1015" s="166" t="s">
        <v>235</v>
      </c>
      <c r="E1015" s="166" t="s">
        <v>1670</v>
      </c>
      <c r="F1015" s="185" t="s">
        <v>1905</v>
      </c>
      <c r="G1015" s="186" t="s">
        <v>1905</v>
      </c>
      <c r="H1015" s="186" t="s">
        <v>1905</v>
      </c>
      <c r="I1015" s="186" t="s">
        <v>1905</v>
      </c>
      <c r="J1015" s="168">
        <v>0.9</v>
      </c>
      <c r="K1015" s="169" t="str">
        <f>IFERROR(SUMIFS(#REF!,#REF!,$I1015,#REF!,$R$2)/SUMIFS(#REF!,#REF!,$I1015,#REF!,$R$2),"-")</f>
        <v>-</v>
      </c>
      <c r="L1015" s="169" t="str">
        <f>IFERROR(SUMIFS(#REF!,#REF!,$I1015,#REF!,$R$7)/SUMIFS(#REF!,#REF!,$I1015,#REF!,$R$7),"-")</f>
        <v>-</v>
      </c>
      <c r="M1015" s="170" t="str">
        <f>IFERROR(SUMIFS(#REF!,#REF!,$I1015,#REF!,$R$3)/SUMIFS(#REF!,#REF!,$I1015,#REF!,$R$3),"-")</f>
        <v>-</v>
      </c>
      <c r="N1015" s="170" t="str">
        <f>IFERROR(SUMIFS(#REF!,#REF!,$I1015,#REF!,"&lt;="&amp;$R$2,#REF!,"&gt;="&amp;$S$2)/SUMIFS(#REF!,#REF!,$I1015,#REF!,"&lt;="&amp;$R$2,#REF!,"&gt;="&amp;$S$2),"-")</f>
        <v>-</v>
      </c>
      <c r="O1015" s="142"/>
      <c r="P1015" s="140"/>
    </row>
    <row r="1016" spans="1:16">
      <c r="A1016" s="138"/>
      <c r="B1016" s="142"/>
      <c r="C1016" s="182" t="s">
        <v>1669</v>
      </c>
      <c r="D1016" s="166" t="s">
        <v>235</v>
      </c>
      <c r="E1016" s="166" t="s">
        <v>1670</v>
      </c>
      <c r="F1016" s="185" t="s">
        <v>1907</v>
      </c>
      <c r="G1016" s="186" t="s">
        <v>1907</v>
      </c>
      <c r="H1016" s="186" t="s">
        <v>1907</v>
      </c>
      <c r="I1016" s="186" t="s">
        <v>1907</v>
      </c>
      <c r="J1016" s="168">
        <v>0.9</v>
      </c>
      <c r="K1016" s="169" t="str">
        <f>IFERROR(SUMIFS(#REF!,#REF!,$I1016,#REF!,$R$2)/SUMIFS(#REF!,#REF!,$I1016,#REF!,$R$2),"-")</f>
        <v>-</v>
      </c>
      <c r="L1016" s="169" t="str">
        <f>IFERROR(SUMIFS(#REF!,#REF!,$I1016,#REF!,$R$7)/SUMIFS(#REF!,#REF!,$I1016,#REF!,$R$7),"-")</f>
        <v>-</v>
      </c>
      <c r="M1016" s="170" t="str">
        <f>IFERROR(SUMIFS(#REF!,#REF!,$I1016,#REF!,$R$3)/SUMIFS(#REF!,#REF!,$I1016,#REF!,$R$3),"-")</f>
        <v>-</v>
      </c>
      <c r="N1016" s="170" t="str">
        <f>IFERROR(SUMIFS(#REF!,#REF!,$I1016,#REF!,"&lt;="&amp;$R$2,#REF!,"&gt;="&amp;$S$2)/SUMIFS(#REF!,#REF!,$I1016,#REF!,"&lt;="&amp;$R$2,#REF!,"&gt;="&amp;$S$2),"-")</f>
        <v>-</v>
      </c>
      <c r="O1016" s="142"/>
      <c r="P1016" s="140"/>
    </row>
    <row r="1017" spans="1:16">
      <c r="A1017" s="138"/>
      <c r="B1017" s="142"/>
      <c r="C1017" s="182" t="s">
        <v>1669</v>
      </c>
      <c r="D1017" s="166" t="s">
        <v>235</v>
      </c>
      <c r="E1017" s="166" t="s">
        <v>1670</v>
      </c>
      <c r="F1017" s="185" t="s">
        <v>1909</v>
      </c>
      <c r="G1017" s="186" t="s">
        <v>1909</v>
      </c>
      <c r="H1017" s="186" t="s">
        <v>1909</v>
      </c>
      <c r="I1017" s="186" t="s">
        <v>1909</v>
      </c>
      <c r="J1017" s="168">
        <v>0.9</v>
      </c>
      <c r="K1017" s="169" t="str">
        <f>IFERROR(SUMIFS(#REF!,#REF!,$I1017,#REF!,$R$2)/SUMIFS(#REF!,#REF!,$I1017,#REF!,$R$2),"-")</f>
        <v>-</v>
      </c>
      <c r="L1017" s="169" t="str">
        <f>IFERROR(SUMIFS(#REF!,#REF!,$I1017,#REF!,$R$7)/SUMIFS(#REF!,#REF!,$I1017,#REF!,$R$7),"-")</f>
        <v>-</v>
      </c>
      <c r="M1017" s="170" t="str">
        <f>IFERROR(SUMIFS(#REF!,#REF!,$I1017,#REF!,$R$3)/SUMIFS(#REF!,#REF!,$I1017,#REF!,$R$3),"-")</f>
        <v>-</v>
      </c>
      <c r="N1017" s="170" t="str">
        <f>IFERROR(SUMIFS(#REF!,#REF!,$I1017,#REF!,"&lt;="&amp;$R$2,#REF!,"&gt;="&amp;$S$2)/SUMIFS(#REF!,#REF!,$I1017,#REF!,"&lt;="&amp;$R$2,#REF!,"&gt;="&amp;$S$2),"-")</f>
        <v>-</v>
      </c>
      <c r="O1017" s="142"/>
      <c r="P1017" s="140"/>
    </row>
    <row r="1018" spans="1:16">
      <c r="A1018" s="138"/>
      <c r="B1018" s="142"/>
      <c r="C1018" s="182" t="s">
        <v>1669</v>
      </c>
      <c r="D1018" s="166" t="s">
        <v>235</v>
      </c>
      <c r="E1018" s="166" t="s">
        <v>1670</v>
      </c>
      <c r="F1018" s="187" t="s">
        <v>1911</v>
      </c>
      <c r="G1018" s="188" t="s">
        <v>1911</v>
      </c>
      <c r="H1018" s="188" t="s">
        <v>1911</v>
      </c>
      <c r="I1018" s="188" t="s">
        <v>1911</v>
      </c>
      <c r="J1018" s="168">
        <v>0.9</v>
      </c>
      <c r="K1018" s="169" t="str">
        <f>IFERROR(SUMIFS(#REF!,#REF!,$I1018,#REF!,$R$2)/SUMIFS(#REF!,#REF!,$I1018,#REF!,$R$2),"-")</f>
        <v>-</v>
      </c>
      <c r="L1018" s="169" t="str">
        <f>IFERROR(SUMIFS(#REF!,#REF!,$I1018,#REF!,$R$7)/SUMIFS(#REF!,#REF!,$I1018,#REF!,$R$7),"-")</f>
        <v>-</v>
      </c>
      <c r="M1018" s="170" t="str">
        <f>IFERROR(SUMIFS(#REF!,#REF!,$I1018,#REF!,$R$3)/SUMIFS(#REF!,#REF!,$I1018,#REF!,$R$3),"-")</f>
        <v>-</v>
      </c>
      <c r="N1018" s="170" t="str">
        <f>IFERROR(SUMIFS(#REF!,#REF!,$I1018,#REF!,"&lt;="&amp;$R$2,#REF!,"&gt;="&amp;$S$2)/SUMIFS(#REF!,#REF!,$I1018,#REF!,"&lt;="&amp;$R$2,#REF!,"&gt;="&amp;$S$2),"-")</f>
        <v>-</v>
      </c>
      <c r="O1018" s="142"/>
      <c r="P1018" s="140"/>
    </row>
    <row r="1019" spans="1:16">
      <c r="A1019" s="138"/>
      <c r="B1019" s="142"/>
      <c r="C1019" s="182" t="s">
        <v>1669</v>
      </c>
      <c r="D1019" s="166" t="s">
        <v>26</v>
      </c>
      <c r="E1019" s="166" t="s">
        <v>1670</v>
      </c>
      <c r="F1019" s="187" t="s">
        <v>1913</v>
      </c>
      <c r="G1019" s="188" t="s">
        <v>1913</v>
      </c>
      <c r="H1019" s="188" t="s">
        <v>1913</v>
      </c>
      <c r="I1019" s="188" t="s">
        <v>1913</v>
      </c>
      <c r="J1019" s="168">
        <v>0.9</v>
      </c>
      <c r="K1019" s="169" t="str">
        <f>IFERROR(SUMIFS(#REF!,#REF!,$I1019,#REF!,$R$2)/SUMIFS(#REF!,#REF!,$I1019,#REF!,$R$2),"-")</f>
        <v>-</v>
      </c>
      <c r="L1019" s="169" t="str">
        <f>IFERROR(SUMIFS(#REF!,#REF!,$I1019,#REF!,$R$7)/SUMIFS(#REF!,#REF!,$I1019,#REF!,$R$7),"-")</f>
        <v>-</v>
      </c>
      <c r="M1019" s="170" t="str">
        <f>IFERROR(SUMIFS(#REF!,#REF!,$I1019,#REF!,$R$3)/SUMIFS(#REF!,#REF!,$I1019,#REF!,$R$3),"-")</f>
        <v>-</v>
      </c>
      <c r="N1019" s="170" t="str">
        <f>IFERROR(SUMIFS(#REF!,#REF!,$I1019,#REF!,"&lt;="&amp;$R$2,#REF!,"&gt;="&amp;$S$2)/SUMIFS(#REF!,#REF!,$I1019,#REF!,"&lt;="&amp;$R$2,#REF!,"&gt;="&amp;$S$2),"-")</f>
        <v>-</v>
      </c>
      <c r="O1019" s="142"/>
      <c r="P1019" s="140"/>
    </row>
    <row r="1020" spans="1:16">
      <c r="A1020" s="138"/>
      <c r="B1020" s="142"/>
      <c r="C1020" s="182" t="s">
        <v>1669</v>
      </c>
      <c r="D1020" s="166" t="s">
        <v>26</v>
      </c>
      <c r="E1020" s="166" t="s">
        <v>1670</v>
      </c>
      <c r="F1020" s="185" t="s">
        <v>1915</v>
      </c>
      <c r="G1020" s="186" t="s">
        <v>1915</v>
      </c>
      <c r="H1020" s="186" t="s">
        <v>1915</v>
      </c>
      <c r="I1020" s="186" t="s">
        <v>1915</v>
      </c>
      <c r="J1020" s="168">
        <v>0.9</v>
      </c>
      <c r="K1020" s="169" t="str">
        <f>IFERROR(SUMIFS(#REF!,#REF!,$I1020,#REF!,$R$2)/SUMIFS(#REF!,#REF!,$I1020,#REF!,$R$2),"-")</f>
        <v>-</v>
      </c>
      <c r="L1020" s="169" t="str">
        <f>IFERROR(SUMIFS(#REF!,#REF!,$I1020,#REF!,$R$7)/SUMIFS(#REF!,#REF!,$I1020,#REF!,$R$7),"-")</f>
        <v>-</v>
      </c>
      <c r="M1020" s="170" t="str">
        <f>IFERROR(SUMIFS(#REF!,#REF!,$I1020,#REF!,$R$3)/SUMIFS(#REF!,#REF!,$I1020,#REF!,$R$3),"-")</f>
        <v>-</v>
      </c>
      <c r="N1020" s="170" t="str">
        <f>IFERROR(SUMIFS(#REF!,#REF!,$I1020,#REF!,"&lt;="&amp;$R$2,#REF!,"&gt;="&amp;$S$2)/SUMIFS(#REF!,#REF!,$I1020,#REF!,"&lt;="&amp;$R$2,#REF!,"&gt;="&amp;$S$2),"-")</f>
        <v>-</v>
      </c>
      <c r="O1020" s="142"/>
      <c r="P1020" s="140"/>
    </row>
    <row r="1021" spans="1:16">
      <c r="A1021" s="138"/>
      <c r="B1021" s="142"/>
      <c r="C1021" s="182" t="s">
        <v>1669</v>
      </c>
      <c r="D1021" s="166" t="s">
        <v>26</v>
      </c>
      <c r="E1021" s="166" t="s">
        <v>1670</v>
      </c>
      <c r="F1021" s="185" t="s">
        <v>1917</v>
      </c>
      <c r="G1021" s="186" t="s">
        <v>1917</v>
      </c>
      <c r="H1021" s="186" t="s">
        <v>1917</v>
      </c>
      <c r="I1021" s="186" t="s">
        <v>1917</v>
      </c>
      <c r="J1021" s="168">
        <v>0.9</v>
      </c>
      <c r="K1021" s="169" t="str">
        <f>IFERROR(SUMIFS(#REF!,#REF!,$I1021,#REF!,$R$2)/SUMIFS(#REF!,#REF!,$I1021,#REF!,$R$2),"-")</f>
        <v>-</v>
      </c>
      <c r="L1021" s="169" t="str">
        <f>IFERROR(SUMIFS(#REF!,#REF!,$I1021,#REF!,$R$7)/SUMIFS(#REF!,#REF!,$I1021,#REF!,$R$7),"-")</f>
        <v>-</v>
      </c>
      <c r="M1021" s="170" t="str">
        <f>IFERROR(SUMIFS(#REF!,#REF!,$I1021,#REF!,$R$3)/SUMIFS(#REF!,#REF!,$I1021,#REF!,$R$3),"-")</f>
        <v>-</v>
      </c>
      <c r="N1021" s="170" t="str">
        <f>IFERROR(SUMIFS(#REF!,#REF!,$I1021,#REF!,"&lt;="&amp;$R$2,#REF!,"&gt;="&amp;$S$2)/SUMIFS(#REF!,#REF!,$I1021,#REF!,"&lt;="&amp;$R$2,#REF!,"&gt;="&amp;$S$2),"-")</f>
        <v>-</v>
      </c>
      <c r="O1021" s="142"/>
      <c r="P1021" s="140"/>
    </row>
    <row r="1022" spans="1:16">
      <c r="A1022" s="138"/>
      <c r="B1022" s="142"/>
      <c r="C1022" s="182" t="s">
        <v>1669</v>
      </c>
      <c r="D1022" s="166" t="s">
        <v>26</v>
      </c>
      <c r="E1022" s="166" t="s">
        <v>1670</v>
      </c>
      <c r="F1022" s="185" t="s">
        <v>1919</v>
      </c>
      <c r="G1022" s="186" t="s">
        <v>1919</v>
      </c>
      <c r="H1022" s="186" t="s">
        <v>1919</v>
      </c>
      <c r="I1022" s="186" t="s">
        <v>1919</v>
      </c>
      <c r="J1022" s="168">
        <v>0.9</v>
      </c>
      <c r="K1022" s="169" t="str">
        <f>IFERROR(SUMIFS(#REF!,#REF!,$I1022,#REF!,$R$2)/SUMIFS(#REF!,#REF!,$I1022,#REF!,$R$2),"-")</f>
        <v>-</v>
      </c>
      <c r="L1022" s="169" t="str">
        <f>IFERROR(SUMIFS(#REF!,#REF!,$I1022,#REF!,$R$7)/SUMIFS(#REF!,#REF!,$I1022,#REF!,$R$7),"-")</f>
        <v>-</v>
      </c>
      <c r="M1022" s="170" t="str">
        <f>IFERROR(SUMIFS(#REF!,#REF!,$I1022,#REF!,$R$3)/SUMIFS(#REF!,#REF!,$I1022,#REF!,$R$3),"-")</f>
        <v>-</v>
      </c>
      <c r="N1022" s="170" t="str">
        <f>IFERROR(SUMIFS(#REF!,#REF!,$I1022,#REF!,"&lt;="&amp;$R$2,#REF!,"&gt;="&amp;$S$2)/SUMIFS(#REF!,#REF!,$I1022,#REF!,"&lt;="&amp;$R$2,#REF!,"&gt;="&amp;$S$2),"-")</f>
        <v>-</v>
      </c>
      <c r="O1022" s="142"/>
      <c r="P1022" s="140"/>
    </row>
    <row r="1023" spans="1:16">
      <c r="A1023" s="138"/>
      <c r="B1023" s="142"/>
      <c r="C1023" s="182" t="s">
        <v>1669</v>
      </c>
      <c r="D1023" s="166" t="s">
        <v>26</v>
      </c>
      <c r="E1023" s="166" t="s">
        <v>1670</v>
      </c>
      <c r="F1023" s="185" t="s">
        <v>1921</v>
      </c>
      <c r="G1023" s="186" t="s">
        <v>1921</v>
      </c>
      <c r="H1023" s="186" t="s">
        <v>1921</v>
      </c>
      <c r="I1023" s="186" t="s">
        <v>1921</v>
      </c>
      <c r="J1023" s="168">
        <v>0.9</v>
      </c>
      <c r="K1023" s="169" t="str">
        <f>IFERROR(SUMIFS(#REF!,#REF!,$I1023,#REF!,$R$2)/SUMIFS(#REF!,#REF!,$I1023,#REF!,$R$2),"-")</f>
        <v>-</v>
      </c>
      <c r="L1023" s="169" t="str">
        <f>IFERROR(SUMIFS(#REF!,#REF!,$I1023,#REF!,$R$7)/SUMIFS(#REF!,#REF!,$I1023,#REF!,$R$7),"-")</f>
        <v>-</v>
      </c>
      <c r="M1023" s="170" t="str">
        <f>IFERROR(SUMIFS(#REF!,#REF!,$I1023,#REF!,$R$3)/SUMIFS(#REF!,#REF!,$I1023,#REF!,$R$3),"-")</f>
        <v>-</v>
      </c>
      <c r="N1023" s="170" t="str">
        <f>IFERROR(SUMIFS(#REF!,#REF!,$I1023,#REF!,"&lt;="&amp;$R$2,#REF!,"&gt;="&amp;$S$2)/SUMIFS(#REF!,#REF!,$I1023,#REF!,"&lt;="&amp;$R$2,#REF!,"&gt;="&amp;$S$2),"-")</f>
        <v>-</v>
      </c>
      <c r="O1023" s="142"/>
      <c r="P1023" s="140"/>
    </row>
    <row r="1024" spans="1:16">
      <c r="A1024" s="138"/>
      <c r="B1024" s="142"/>
      <c r="C1024" s="182" t="s">
        <v>1669</v>
      </c>
      <c r="D1024" s="166" t="s">
        <v>26</v>
      </c>
      <c r="E1024" s="166" t="s">
        <v>1670</v>
      </c>
      <c r="F1024" s="185" t="s">
        <v>1923</v>
      </c>
      <c r="G1024" s="186" t="s">
        <v>1923</v>
      </c>
      <c r="H1024" s="186" t="s">
        <v>1923</v>
      </c>
      <c r="I1024" s="186" t="s">
        <v>1923</v>
      </c>
      <c r="J1024" s="168">
        <v>0.9</v>
      </c>
      <c r="K1024" s="169" t="str">
        <f>IFERROR(SUMIFS(#REF!,#REF!,$I1024,#REF!,$R$2)/SUMIFS(#REF!,#REF!,$I1024,#REF!,$R$2),"-")</f>
        <v>-</v>
      </c>
      <c r="L1024" s="169" t="str">
        <f>IFERROR(SUMIFS(#REF!,#REF!,$I1024,#REF!,$R$7)/SUMIFS(#REF!,#REF!,$I1024,#REF!,$R$7),"-")</f>
        <v>-</v>
      </c>
      <c r="M1024" s="170" t="str">
        <f>IFERROR(SUMIFS(#REF!,#REF!,$I1024,#REF!,$R$3)/SUMIFS(#REF!,#REF!,$I1024,#REF!,$R$3),"-")</f>
        <v>-</v>
      </c>
      <c r="N1024" s="170" t="str">
        <f>IFERROR(SUMIFS(#REF!,#REF!,$I1024,#REF!,"&lt;="&amp;$R$2,#REF!,"&gt;="&amp;$S$2)/SUMIFS(#REF!,#REF!,$I1024,#REF!,"&lt;="&amp;$R$2,#REF!,"&gt;="&amp;$S$2),"-")</f>
        <v>-</v>
      </c>
      <c r="O1024" s="142"/>
      <c r="P1024" s="140"/>
    </row>
    <row r="1025" spans="1:16">
      <c r="A1025" s="138"/>
      <c r="B1025" s="142"/>
      <c r="C1025" s="182" t="s">
        <v>1669</v>
      </c>
      <c r="D1025" s="166" t="s">
        <v>26</v>
      </c>
      <c r="E1025" s="166" t="s">
        <v>1670</v>
      </c>
      <c r="F1025" s="185" t="s">
        <v>1925</v>
      </c>
      <c r="G1025" s="186" t="s">
        <v>1925</v>
      </c>
      <c r="H1025" s="186" t="s">
        <v>1925</v>
      </c>
      <c r="I1025" s="186" t="s">
        <v>1925</v>
      </c>
      <c r="J1025" s="168">
        <v>0.9</v>
      </c>
      <c r="K1025" s="169" t="str">
        <f>IFERROR(SUMIFS(#REF!,#REF!,$I1025,#REF!,$R$2)/SUMIFS(#REF!,#REF!,$I1025,#REF!,$R$2),"-")</f>
        <v>-</v>
      </c>
      <c r="L1025" s="169" t="str">
        <f>IFERROR(SUMIFS(#REF!,#REF!,$I1025,#REF!,$R$7)/SUMIFS(#REF!,#REF!,$I1025,#REF!,$R$7),"-")</f>
        <v>-</v>
      </c>
      <c r="M1025" s="170" t="str">
        <f>IFERROR(SUMIFS(#REF!,#REF!,$I1025,#REF!,$R$3)/SUMIFS(#REF!,#REF!,$I1025,#REF!,$R$3),"-")</f>
        <v>-</v>
      </c>
      <c r="N1025" s="170" t="str">
        <f>IFERROR(SUMIFS(#REF!,#REF!,$I1025,#REF!,"&lt;="&amp;$R$2,#REF!,"&gt;="&amp;$S$2)/SUMIFS(#REF!,#REF!,$I1025,#REF!,"&lt;="&amp;$R$2,#REF!,"&gt;="&amp;$S$2),"-")</f>
        <v>-</v>
      </c>
      <c r="O1025" s="142"/>
      <c r="P1025" s="140"/>
    </row>
    <row r="1026" spans="1:16">
      <c r="A1026" s="138"/>
      <c r="B1026" s="142"/>
      <c r="C1026" s="182" t="s">
        <v>1669</v>
      </c>
      <c r="D1026" s="166" t="s">
        <v>26</v>
      </c>
      <c r="E1026" s="166" t="s">
        <v>1670</v>
      </c>
      <c r="F1026" s="189" t="s">
        <v>1927</v>
      </c>
      <c r="G1026" s="190" t="s">
        <v>1927</v>
      </c>
      <c r="H1026" s="190" t="s">
        <v>1927</v>
      </c>
      <c r="I1026" s="190" t="s">
        <v>1927</v>
      </c>
      <c r="J1026" s="168">
        <v>0.9</v>
      </c>
      <c r="K1026" s="169" t="str">
        <f>IFERROR(SUMIFS(#REF!,#REF!,$I1026,#REF!,$R$2)/SUMIFS(#REF!,#REF!,$I1026,#REF!,$R$2),"-")</f>
        <v>-</v>
      </c>
      <c r="L1026" s="169" t="str">
        <f>IFERROR(SUMIFS(#REF!,#REF!,$I1026,#REF!,$R$7)/SUMIFS(#REF!,#REF!,$I1026,#REF!,$R$7),"-")</f>
        <v>-</v>
      </c>
      <c r="M1026" s="170" t="str">
        <f>IFERROR(SUMIFS(#REF!,#REF!,$I1026,#REF!,$R$3)/SUMIFS(#REF!,#REF!,$I1026,#REF!,$R$3),"-")</f>
        <v>-</v>
      </c>
      <c r="N1026" s="170" t="str">
        <f>IFERROR(SUMIFS(#REF!,#REF!,$I1026,#REF!,"&lt;="&amp;$R$2,#REF!,"&gt;="&amp;$S$2)/SUMIFS(#REF!,#REF!,$I1026,#REF!,"&lt;="&amp;$R$2,#REF!,"&gt;="&amp;$S$2),"-")</f>
        <v>-</v>
      </c>
      <c r="O1026" s="142"/>
      <c r="P1026" s="140"/>
    </row>
    <row r="1027" spans="1:16">
      <c r="A1027" s="138"/>
      <c r="B1027" s="142"/>
      <c r="C1027" s="182" t="s">
        <v>1669</v>
      </c>
      <c r="D1027" s="166" t="s">
        <v>26</v>
      </c>
      <c r="E1027" s="166" t="s">
        <v>1670</v>
      </c>
      <c r="F1027" s="185" t="s">
        <v>1929</v>
      </c>
      <c r="G1027" s="186" t="s">
        <v>1929</v>
      </c>
      <c r="H1027" s="186" t="s">
        <v>1929</v>
      </c>
      <c r="I1027" s="186" t="s">
        <v>1929</v>
      </c>
      <c r="J1027" s="168">
        <v>0.9</v>
      </c>
      <c r="K1027" s="169" t="str">
        <f>IFERROR(SUMIFS(#REF!,#REF!,$I1027,#REF!,$R$2)/SUMIFS(#REF!,#REF!,$I1027,#REF!,$R$2),"-")</f>
        <v>-</v>
      </c>
      <c r="L1027" s="169" t="str">
        <f>IFERROR(SUMIFS(#REF!,#REF!,$I1027,#REF!,$R$7)/SUMIFS(#REF!,#REF!,$I1027,#REF!,$R$7),"-")</f>
        <v>-</v>
      </c>
      <c r="M1027" s="170" t="str">
        <f>IFERROR(SUMIFS(#REF!,#REF!,$I1027,#REF!,$R$3)/SUMIFS(#REF!,#REF!,$I1027,#REF!,$R$3),"-")</f>
        <v>-</v>
      </c>
      <c r="N1027" s="170" t="str">
        <f>IFERROR(SUMIFS(#REF!,#REF!,$I1027,#REF!,"&lt;="&amp;$R$2,#REF!,"&gt;="&amp;$S$2)/SUMIFS(#REF!,#REF!,$I1027,#REF!,"&lt;="&amp;$R$2,#REF!,"&gt;="&amp;$S$2),"-")</f>
        <v>-</v>
      </c>
      <c r="O1027" s="142"/>
      <c r="P1027" s="140"/>
    </row>
    <row r="1028" spans="1:16">
      <c r="A1028" s="138"/>
      <c r="B1028" s="142"/>
      <c r="C1028" s="182" t="s">
        <v>1669</v>
      </c>
      <c r="D1028" s="166" t="s">
        <v>235</v>
      </c>
      <c r="E1028" s="166" t="s">
        <v>1670</v>
      </c>
      <c r="F1028" s="185" t="s">
        <v>1931</v>
      </c>
      <c r="G1028" s="186" t="s">
        <v>1931</v>
      </c>
      <c r="H1028" s="186" t="s">
        <v>1931</v>
      </c>
      <c r="I1028" s="186" t="s">
        <v>1931</v>
      </c>
      <c r="J1028" s="168">
        <v>0.9</v>
      </c>
      <c r="K1028" s="169" t="str">
        <f>IFERROR(SUMIFS(#REF!,#REF!,$I1028,#REF!,$R$2)/SUMIFS(#REF!,#REF!,$I1028,#REF!,$R$2),"-")</f>
        <v>-</v>
      </c>
      <c r="L1028" s="169" t="str">
        <f>IFERROR(SUMIFS(#REF!,#REF!,$I1028,#REF!,$R$7)/SUMIFS(#REF!,#REF!,$I1028,#REF!,$R$7),"-")</f>
        <v>-</v>
      </c>
      <c r="M1028" s="170" t="str">
        <f>IFERROR(SUMIFS(#REF!,#REF!,$I1028,#REF!,$R$3)/SUMIFS(#REF!,#REF!,$I1028,#REF!,$R$3),"-")</f>
        <v>-</v>
      </c>
      <c r="N1028" s="170" t="str">
        <f>IFERROR(SUMIFS(#REF!,#REF!,$I1028,#REF!,"&lt;="&amp;$R$2,#REF!,"&gt;="&amp;$S$2)/SUMIFS(#REF!,#REF!,$I1028,#REF!,"&lt;="&amp;$R$2,#REF!,"&gt;="&amp;$S$2),"-")</f>
        <v>-</v>
      </c>
      <c r="O1028" s="142"/>
      <c r="P1028" s="140"/>
    </row>
    <row r="1029" spans="1:16">
      <c r="A1029" s="138"/>
      <c r="B1029" s="142"/>
      <c r="C1029" s="182" t="s">
        <v>1669</v>
      </c>
      <c r="D1029" s="166" t="s">
        <v>26</v>
      </c>
      <c r="E1029" s="166" t="s">
        <v>1670</v>
      </c>
      <c r="F1029" s="185" t="s">
        <v>1933</v>
      </c>
      <c r="G1029" s="186" t="s">
        <v>1933</v>
      </c>
      <c r="H1029" s="186" t="s">
        <v>1933</v>
      </c>
      <c r="I1029" s="186" t="s">
        <v>1933</v>
      </c>
      <c r="J1029" s="168">
        <v>0.9</v>
      </c>
      <c r="K1029" s="169" t="str">
        <f>IFERROR(SUMIFS(#REF!,#REF!,$I1029,#REF!,$R$2)/SUMIFS(#REF!,#REF!,$I1029,#REF!,$R$2),"-")</f>
        <v>-</v>
      </c>
      <c r="L1029" s="169" t="str">
        <f>IFERROR(SUMIFS(#REF!,#REF!,$I1029,#REF!,$R$7)/SUMIFS(#REF!,#REF!,$I1029,#REF!,$R$7),"-")</f>
        <v>-</v>
      </c>
      <c r="M1029" s="170" t="str">
        <f>IFERROR(SUMIFS(#REF!,#REF!,$I1029,#REF!,$R$3)/SUMIFS(#REF!,#REF!,$I1029,#REF!,$R$3),"-")</f>
        <v>-</v>
      </c>
      <c r="N1029" s="170" t="str">
        <f>IFERROR(SUMIFS(#REF!,#REF!,$I1029,#REF!,"&lt;="&amp;$R$2,#REF!,"&gt;="&amp;$S$2)/SUMIFS(#REF!,#REF!,$I1029,#REF!,"&lt;="&amp;$R$2,#REF!,"&gt;="&amp;$S$2),"-")</f>
        <v>-</v>
      </c>
      <c r="O1029" s="142"/>
      <c r="P1029" s="140"/>
    </row>
    <row r="1030" spans="1:16">
      <c r="A1030" s="138"/>
      <c r="B1030" s="142"/>
      <c r="C1030" s="182" t="s">
        <v>1669</v>
      </c>
      <c r="D1030" s="166" t="s">
        <v>26</v>
      </c>
      <c r="E1030" s="166" t="s">
        <v>1670</v>
      </c>
      <c r="F1030" s="185" t="s">
        <v>1935</v>
      </c>
      <c r="G1030" s="186" t="s">
        <v>1935</v>
      </c>
      <c r="H1030" s="186" t="s">
        <v>1935</v>
      </c>
      <c r="I1030" s="186" t="s">
        <v>1935</v>
      </c>
      <c r="J1030" s="168">
        <v>0.9</v>
      </c>
      <c r="K1030" s="169" t="str">
        <f>IFERROR(SUMIFS(#REF!,#REF!,$I1030,#REF!,$R$2)/SUMIFS(#REF!,#REF!,$I1030,#REF!,$R$2),"-")</f>
        <v>-</v>
      </c>
      <c r="L1030" s="169" t="str">
        <f>IFERROR(SUMIFS(#REF!,#REF!,$I1030,#REF!,$R$7)/SUMIFS(#REF!,#REF!,$I1030,#REF!,$R$7),"-")</f>
        <v>-</v>
      </c>
      <c r="M1030" s="170" t="str">
        <f>IFERROR(SUMIFS(#REF!,#REF!,$I1030,#REF!,$R$3)/SUMIFS(#REF!,#REF!,$I1030,#REF!,$R$3),"-")</f>
        <v>-</v>
      </c>
      <c r="N1030" s="170" t="str">
        <f>IFERROR(SUMIFS(#REF!,#REF!,$I1030,#REF!,"&lt;="&amp;$R$2,#REF!,"&gt;="&amp;$S$2)/SUMIFS(#REF!,#REF!,$I1030,#REF!,"&lt;="&amp;$R$2,#REF!,"&gt;="&amp;$S$2),"-")</f>
        <v>-</v>
      </c>
      <c r="O1030" s="142"/>
      <c r="P1030" s="140"/>
    </row>
    <row r="1031" spans="1:16">
      <c r="A1031" s="138"/>
      <c r="B1031" s="142"/>
      <c r="C1031" s="182" t="s">
        <v>1669</v>
      </c>
      <c r="D1031" s="166" t="s">
        <v>26</v>
      </c>
      <c r="E1031" s="166" t="s">
        <v>1670</v>
      </c>
      <c r="F1031" s="185" t="s">
        <v>1937</v>
      </c>
      <c r="G1031" s="186" t="s">
        <v>1937</v>
      </c>
      <c r="H1031" s="186" t="s">
        <v>1937</v>
      </c>
      <c r="I1031" s="186" t="s">
        <v>1937</v>
      </c>
      <c r="J1031" s="168">
        <v>0.9</v>
      </c>
      <c r="K1031" s="169" t="str">
        <f>IFERROR(SUMIFS(#REF!,#REF!,$I1031,#REF!,$R$2)/SUMIFS(#REF!,#REF!,$I1031,#REF!,$R$2),"-")</f>
        <v>-</v>
      </c>
      <c r="L1031" s="169" t="str">
        <f>IFERROR(SUMIFS(#REF!,#REF!,$I1031,#REF!,$R$7)/SUMIFS(#REF!,#REF!,$I1031,#REF!,$R$7),"-")</f>
        <v>-</v>
      </c>
      <c r="M1031" s="170" t="str">
        <f>IFERROR(SUMIFS(#REF!,#REF!,$I1031,#REF!,$R$3)/SUMIFS(#REF!,#REF!,$I1031,#REF!,$R$3),"-")</f>
        <v>-</v>
      </c>
      <c r="N1031" s="170" t="str">
        <f>IFERROR(SUMIFS(#REF!,#REF!,$I1031,#REF!,"&lt;="&amp;$R$2,#REF!,"&gt;="&amp;$S$2)/SUMIFS(#REF!,#REF!,$I1031,#REF!,"&lt;="&amp;$R$2,#REF!,"&gt;="&amp;$S$2),"-")</f>
        <v>-</v>
      </c>
      <c r="O1031" s="142"/>
      <c r="P1031" s="140"/>
    </row>
    <row r="1032" spans="1:16">
      <c r="A1032" s="138"/>
      <c r="B1032" s="142"/>
      <c r="C1032" s="182" t="s">
        <v>1669</v>
      </c>
      <c r="D1032" s="166" t="s">
        <v>235</v>
      </c>
      <c r="E1032" s="166" t="s">
        <v>1670</v>
      </c>
      <c r="F1032" s="185" t="s">
        <v>1939</v>
      </c>
      <c r="G1032" s="186" t="s">
        <v>1939</v>
      </c>
      <c r="H1032" s="186" t="s">
        <v>1939</v>
      </c>
      <c r="I1032" s="186" t="s">
        <v>1939</v>
      </c>
      <c r="J1032" s="168">
        <v>0.9</v>
      </c>
      <c r="K1032" s="169" t="str">
        <f>IFERROR(SUMIFS(#REF!,#REF!,$I1032,#REF!,$R$2)/SUMIFS(#REF!,#REF!,$I1032,#REF!,$R$2),"-")</f>
        <v>-</v>
      </c>
      <c r="L1032" s="169" t="str">
        <f>IFERROR(SUMIFS(#REF!,#REF!,$I1032,#REF!,$R$7)/SUMIFS(#REF!,#REF!,$I1032,#REF!,$R$7),"-")</f>
        <v>-</v>
      </c>
      <c r="M1032" s="170" t="str">
        <f>IFERROR(SUMIFS(#REF!,#REF!,$I1032,#REF!,$R$3)/SUMIFS(#REF!,#REF!,$I1032,#REF!,$R$3),"-")</f>
        <v>-</v>
      </c>
      <c r="N1032" s="170" t="str">
        <f>IFERROR(SUMIFS(#REF!,#REF!,$I1032,#REF!,"&lt;="&amp;$R$2,#REF!,"&gt;="&amp;$S$2)/SUMIFS(#REF!,#REF!,$I1032,#REF!,"&lt;="&amp;$R$2,#REF!,"&gt;="&amp;$S$2),"-")</f>
        <v>-</v>
      </c>
      <c r="O1032" s="142"/>
      <c r="P1032" s="140"/>
    </row>
    <row r="1033" spans="1:16">
      <c r="A1033" s="138"/>
      <c r="B1033" s="142"/>
      <c r="C1033" s="182" t="s">
        <v>1669</v>
      </c>
      <c r="D1033" s="166" t="s">
        <v>26</v>
      </c>
      <c r="E1033" s="166" t="s">
        <v>1670</v>
      </c>
      <c r="F1033" s="185" t="s">
        <v>1941</v>
      </c>
      <c r="G1033" s="186" t="s">
        <v>1941</v>
      </c>
      <c r="H1033" s="186" t="s">
        <v>1941</v>
      </c>
      <c r="I1033" s="186" t="s">
        <v>1941</v>
      </c>
      <c r="J1033" s="168">
        <v>0.9</v>
      </c>
      <c r="K1033" s="169" t="str">
        <f>IFERROR(SUMIFS(#REF!,#REF!,$I1033,#REF!,$R$2)/SUMIFS(#REF!,#REF!,$I1033,#REF!,$R$2),"-")</f>
        <v>-</v>
      </c>
      <c r="L1033" s="169" t="str">
        <f>IFERROR(SUMIFS(#REF!,#REF!,$I1033,#REF!,$R$7)/SUMIFS(#REF!,#REF!,$I1033,#REF!,$R$7),"-")</f>
        <v>-</v>
      </c>
      <c r="M1033" s="170" t="str">
        <f>IFERROR(SUMIFS(#REF!,#REF!,$I1033,#REF!,$R$3)/SUMIFS(#REF!,#REF!,$I1033,#REF!,$R$3),"-")</f>
        <v>-</v>
      </c>
      <c r="N1033" s="170" t="str">
        <f>IFERROR(SUMIFS(#REF!,#REF!,$I1033,#REF!,"&lt;="&amp;$R$2,#REF!,"&gt;="&amp;$S$2)/SUMIFS(#REF!,#REF!,$I1033,#REF!,"&lt;="&amp;$R$2,#REF!,"&gt;="&amp;$S$2),"-")</f>
        <v>-</v>
      </c>
      <c r="O1033" s="142"/>
      <c r="P1033" s="140"/>
    </row>
    <row r="1034" spans="1:16">
      <c r="A1034" s="138"/>
      <c r="B1034" s="142"/>
      <c r="C1034" s="182" t="s">
        <v>1669</v>
      </c>
      <c r="D1034" s="166" t="s">
        <v>26</v>
      </c>
      <c r="E1034" s="166" t="s">
        <v>1670</v>
      </c>
      <c r="F1034" s="185" t="s">
        <v>1943</v>
      </c>
      <c r="G1034" s="186" t="s">
        <v>1943</v>
      </c>
      <c r="H1034" s="186" t="s">
        <v>1943</v>
      </c>
      <c r="I1034" s="186" t="s">
        <v>1943</v>
      </c>
      <c r="J1034" s="168">
        <v>0.9</v>
      </c>
      <c r="K1034" s="169" t="str">
        <f>IFERROR(SUMIFS(#REF!,#REF!,$I1034,#REF!,$R$2)/SUMIFS(#REF!,#REF!,$I1034,#REF!,$R$2),"-")</f>
        <v>-</v>
      </c>
      <c r="L1034" s="169" t="str">
        <f>IFERROR(SUMIFS(#REF!,#REF!,$I1034,#REF!,$R$7)/SUMIFS(#REF!,#REF!,$I1034,#REF!,$R$7),"-")</f>
        <v>-</v>
      </c>
      <c r="M1034" s="170" t="str">
        <f>IFERROR(SUMIFS(#REF!,#REF!,$I1034,#REF!,$R$3)/SUMIFS(#REF!,#REF!,$I1034,#REF!,$R$3),"-")</f>
        <v>-</v>
      </c>
      <c r="N1034" s="170" t="str">
        <f>IFERROR(SUMIFS(#REF!,#REF!,$I1034,#REF!,"&lt;="&amp;$R$2,#REF!,"&gt;="&amp;$S$2)/SUMIFS(#REF!,#REF!,$I1034,#REF!,"&lt;="&amp;$R$2,#REF!,"&gt;="&amp;$S$2),"-")</f>
        <v>-</v>
      </c>
      <c r="O1034" s="142"/>
      <c r="P1034" s="140"/>
    </row>
    <row r="1035" spans="1:16">
      <c r="A1035" s="138"/>
      <c r="B1035" s="142"/>
      <c r="C1035" s="182" t="s">
        <v>1669</v>
      </c>
      <c r="D1035" s="166" t="s">
        <v>26</v>
      </c>
      <c r="E1035" s="166" t="s">
        <v>1670</v>
      </c>
      <c r="F1035" s="185" t="s">
        <v>1945</v>
      </c>
      <c r="G1035" s="186" t="s">
        <v>1945</v>
      </c>
      <c r="H1035" s="186" t="s">
        <v>1945</v>
      </c>
      <c r="I1035" s="186" t="s">
        <v>1945</v>
      </c>
      <c r="J1035" s="168">
        <v>0.9</v>
      </c>
      <c r="K1035" s="169" t="str">
        <f>IFERROR(SUMIFS(#REF!,#REF!,$I1035,#REF!,$R$2)/SUMIFS(#REF!,#REF!,$I1035,#REF!,$R$2),"-")</f>
        <v>-</v>
      </c>
      <c r="L1035" s="169" t="str">
        <f>IFERROR(SUMIFS(#REF!,#REF!,$I1035,#REF!,$R$7)/SUMIFS(#REF!,#REF!,$I1035,#REF!,$R$7),"-")</f>
        <v>-</v>
      </c>
      <c r="M1035" s="170" t="str">
        <f>IFERROR(SUMIFS(#REF!,#REF!,$I1035,#REF!,$R$3)/SUMIFS(#REF!,#REF!,$I1035,#REF!,$R$3),"-")</f>
        <v>-</v>
      </c>
      <c r="N1035" s="170" t="str">
        <f>IFERROR(SUMIFS(#REF!,#REF!,$I1035,#REF!,"&lt;="&amp;$R$2,#REF!,"&gt;="&amp;$S$2)/SUMIFS(#REF!,#REF!,$I1035,#REF!,"&lt;="&amp;$R$2,#REF!,"&gt;="&amp;$S$2),"-")</f>
        <v>-</v>
      </c>
      <c r="O1035" s="142"/>
      <c r="P1035" s="140"/>
    </row>
    <row r="1036" spans="1:16">
      <c r="A1036" s="138"/>
      <c r="B1036" s="142"/>
      <c r="C1036" s="182" t="s">
        <v>1669</v>
      </c>
      <c r="D1036" s="166" t="s">
        <v>26</v>
      </c>
      <c r="E1036" s="166" t="s">
        <v>1670</v>
      </c>
      <c r="F1036" s="185" t="s">
        <v>1947</v>
      </c>
      <c r="G1036" s="186" t="s">
        <v>1947</v>
      </c>
      <c r="H1036" s="186" t="s">
        <v>1947</v>
      </c>
      <c r="I1036" s="186" t="s">
        <v>1947</v>
      </c>
      <c r="J1036" s="168">
        <v>0.9</v>
      </c>
      <c r="K1036" s="169" t="str">
        <f>IFERROR(SUMIFS(#REF!,#REF!,$I1036,#REF!,$R$2)/SUMIFS(#REF!,#REF!,$I1036,#REF!,$R$2),"-")</f>
        <v>-</v>
      </c>
      <c r="L1036" s="169" t="str">
        <f>IFERROR(SUMIFS(#REF!,#REF!,$I1036,#REF!,$R$7)/SUMIFS(#REF!,#REF!,$I1036,#REF!,$R$7),"-")</f>
        <v>-</v>
      </c>
      <c r="M1036" s="170" t="str">
        <f>IFERROR(SUMIFS(#REF!,#REF!,$I1036,#REF!,$R$3)/SUMIFS(#REF!,#REF!,$I1036,#REF!,$R$3),"-")</f>
        <v>-</v>
      </c>
      <c r="N1036" s="170" t="str">
        <f>IFERROR(SUMIFS(#REF!,#REF!,$I1036,#REF!,"&lt;="&amp;$R$2,#REF!,"&gt;="&amp;$S$2)/SUMIFS(#REF!,#REF!,$I1036,#REF!,"&lt;="&amp;$R$2,#REF!,"&gt;="&amp;$S$2),"-")</f>
        <v>-</v>
      </c>
      <c r="O1036" s="142"/>
      <c r="P1036" s="140"/>
    </row>
    <row r="1037" spans="1:16">
      <c r="A1037" s="138"/>
      <c r="B1037" s="142"/>
      <c r="C1037" s="182" t="s">
        <v>1669</v>
      </c>
      <c r="D1037" s="166" t="s">
        <v>26</v>
      </c>
      <c r="E1037" s="166" t="s">
        <v>1670</v>
      </c>
      <c r="F1037" s="185" t="s">
        <v>1949</v>
      </c>
      <c r="G1037" s="186" t="s">
        <v>1949</v>
      </c>
      <c r="H1037" s="186" t="s">
        <v>1949</v>
      </c>
      <c r="I1037" s="186" t="s">
        <v>1949</v>
      </c>
      <c r="J1037" s="168">
        <v>0.9</v>
      </c>
      <c r="K1037" s="169" t="str">
        <f>IFERROR(SUMIFS(#REF!,#REF!,$I1037,#REF!,$R$2)/SUMIFS(#REF!,#REF!,$I1037,#REF!,$R$2),"-")</f>
        <v>-</v>
      </c>
      <c r="L1037" s="169" t="str">
        <f>IFERROR(SUMIFS(#REF!,#REF!,$I1037,#REF!,$R$7)/SUMIFS(#REF!,#REF!,$I1037,#REF!,$R$7),"-")</f>
        <v>-</v>
      </c>
      <c r="M1037" s="170" t="str">
        <f>IFERROR(SUMIFS(#REF!,#REF!,$I1037,#REF!,$R$3)/SUMIFS(#REF!,#REF!,$I1037,#REF!,$R$3),"-")</f>
        <v>-</v>
      </c>
      <c r="N1037" s="170" t="str">
        <f>IFERROR(SUMIFS(#REF!,#REF!,$I1037,#REF!,"&lt;="&amp;$R$2,#REF!,"&gt;="&amp;$S$2)/SUMIFS(#REF!,#REF!,$I1037,#REF!,"&lt;="&amp;$R$2,#REF!,"&gt;="&amp;$S$2),"-")</f>
        <v>-</v>
      </c>
      <c r="O1037" s="142"/>
      <c r="P1037" s="140"/>
    </row>
    <row r="1038" spans="1:16">
      <c r="A1038" s="138"/>
      <c r="B1038" s="142"/>
      <c r="C1038" s="182" t="s">
        <v>1669</v>
      </c>
      <c r="D1038" s="166" t="s">
        <v>26</v>
      </c>
      <c r="E1038" s="166" t="s">
        <v>1670</v>
      </c>
      <c r="F1038" s="185" t="s">
        <v>1951</v>
      </c>
      <c r="G1038" s="186" t="s">
        <v>1951</v>
      </c>
      <c r="H1038" s="186" t="s">
        <v>1951</v>
      </c>
      <c r="I1038" s="186" t="s">
        <v>1951</v>
      </c>
      <c r="J1038" s="168">
        <v>0.9</v>
      </c>
      <c r="K1038" s="169" t="str">
        <f>IFERROR(SUMIFS(#REF!,#REF!,$I1038,#REF!,$R$2)/SUMIFS(#REF!,#REF!,$I1038,#REF!,$R$2),"-")</f>
        <v>-</v>
      </c>
      <c r="L1038" s="169" t="str">
        <f>IFERROR(SUMIFS(#REF!,#REF!,$I1038,#REF!,$R$7)/SUMIFS(#REF!,#REF!,$I1038,#REF!,$R$7),"-")</f>
        <v>-</v>
      </c>
      <c r="M1038" s="170" t="str">
        <f>IFERROR(SUMIFS(#REF!,#REF!,$I1038,#REF!,$R$3)/SUMIFS(#REF!,#REF!,$I1038,#REF!,$R$3),"-")</f>
        <v>-</v>
      </c>
      <c r="N1038" s="170" t="str">
        <f>IFERROR(SUMIFS(#REF!,#REF!,$I1038,#REF!,"&lt;="&amp;$R$2,#REF!,"&gt;="&amp;$S$2)/SUMIFS(#REF!,#REF!,$I1038,#REF!,"&lt;="&amp;$R$2,#REF!,"&gt;="&amp;$S$2),"-")</f>
        <v>-</v>
      </c>
      <c r="O1038" s="142"/>
      <c r="P1038" s="140"/>
    </row>
    <row r="1039" spans="1:16">
      <c r="A1039" s="138"/>
      <c r="B1039" s="142"/>
      <c r="C1039" s="182" t="s">
        <v>1669</v>
      </c>
      <c r="D1039" s="166" t="s">
        <v>26</v>
      </c>
      <c r="E1039" s="166" t="s">
        <v>1670</v>
      </c>
      <c r="F1039" s="189" t="s">
        <v>1953</v>
      </c>
      <c r="G1039" s="190" t="s">
        <v>1953</v>
      </c>
      <c r="H1039" s="190" t="s">
        <v>1953</v>
      </c>
      <c r="I1039" s="190" t="s">
        <v>1953</v>
      </c>
      <c r="J1039" s="168">
        <v>0.9</v>
      </c>
      <c r="K1039" s="169" t="str">
        <f>IFERROR(SUMIFS(#REF!,#REF!,$I1039,#REF!,$R$2)/SUMIFS(#REF!,#REF!,$I1039,#REF!,$R$2),"-")</f>
        <v>-</v>
      </c>
      <c r="L1039" s="169" t="str">
        <f>IFERROR(SUMIFS(#REF!,#REF!,$I1039,#REF!,$R$7)/SUMIFS(#REF!,#REF!,$I1039,#REF!,$R$7),"-")</f>
        <v>-</v>
      </c>
      <c r="M1039" s="170" t="str">
        <f>IFERROR(SUMIFS(#REF!,#REF!,$I1039,#REF!,$R$3)/SUMIFS(#REF!,#REF!,$I1039,#REF!,$R$3),"-")</f>
        <v>-</v>
      </c>
      <c r="N1039" s="170" t="str">
        <f>IFERROR(SUMIFS(#REF!,#REF!,$I1039,#REF!,"&lt;="&amp;$R$2,#REF!,"&gt;="&amp;$S$2)/SUMIFS(#REF!,#REF!,$I1039,#REF!,"&lt;="&amp;$R$2,#REF!,"&gt;="&amp;$S$2),"-")</f>
        <v>-</v>
      </c>
      <c r="O1039" s="142"/>
      <c r="P1039" s="140"/>
    </row>
    <row r="1040" spans="1:16">
      <c r="A1040" s="138"/>
      <c r="B1040" s="142"/>
      <c r="C1040" s="182" t="s">
        <v>1669</v>
      </c>
      <c r="D1040" s="166" t="s">
        <v>26</v>
      </c>
      <c r="E1040" s="166" t="s">
        <v>1670</v>
      </c>
      <c r="F1040" s="185" t="s">
        <v>1955</v>
      </c>
      <c r="G1040" s="186" t="s">
        <v>1955</v>
      </c>
      <c r="H1040" s="186" t="s">
        <v>1955</v>
      </c>
      <c r="I1040" s="186" t="s">
        <v>1955</v>
      </c>
      <c r="J1040" s="168">
        <v>0.9</v>
      </c>
      <c r="K1040" s="169" t="str">
        <f>IFERROR(SUMIFS(#REF!,#REF!,$I1040,#REF!,$R$2)/SUMIFS(#REF!,#REF!,$I1040,#REF!,$R$2),"-")</f>
        <v>-</v>
      </c>
      <c r="L1040" s="169" t="str">
        <f>IFERROR(SUMIFS(#REF!,#REF!,$I1040,#REF!,$R$7)/SUMIFS(#REF!,#REF!,$I1040,#REF!,$R$7),"-")</f>
        <v>-</v>
      </c>
      <c r="M1040" s="170" t="str">
        <f>IFERROR(SUMIFS(#REF!,#REF!,$I1040,#REF!,$R$3)/SUMIFS(#REF!,#REF!,$I1040,#REF!,$R$3),"-")</f>
        <v>-</v>
      </c>
      <c r="N1040" s="170" t="str">
        <f>IFERROR(SUMIFS(#REF!,#REF!,$I1040,#REF!,"&lt;="&amp;$R$2,#REF!,"&gt;="&amp;$S$2)/SUMIFS(#REF!,#REF!,$I1040,#REF!,"&lt;="&amp;$R$2,#REF!,"&gt;="&amp;$S$2),"-")</f>
        <v>-</v>
      </c>
      <c r="O1040" s="142"/>
      <c r="P1040" s="140"/>
    </row>
    <row r="1041" spans="1:16">
      <c r="A1041" s="138"/>
      <c r="B1041" s="142"/>
      <c r="C1041" s="182" t="s">
        <v>1669</v>
      </c>
      <c r="D1041" s="166" t="s">
        <v>26</v>
      </c>
      <c r="E1041" s="166" t="s">
        <v>1670</v>
      </c>
      <c r="F1041" s="185" t="s">
        <v>1957</v>
      </c>
      <c r="G1041" s="186" t="s">
        <v>1957</v>
      </c>
      <c r="H1041" s="186" t="s">
        <v>1957</v>
      </c>
      <c r="I1041" s="186" t="s">
        <v>1957</v>
      </c>
      <c r="J1041" s="168">
        <v>0.9</v>
      </c>
      <c r="K1041" s="169" t="str">
        <f>IFERROR(SUMIFS(#REF!,#REF!,$I1041,#REF!,$R$2)/SUMIFS(#REF!,#REF!,$I1041,#REF!,$R$2),"-")</f>
        <v>-</v>
      </c>
      <c r="L1041" s="169" t="str">
        <f>IFERROR(SUMIFS(#REF!,#REF!,$I1041,#REF!,$R$7)/SUMIFS(#REF!,#REF!,$I1041,#REF!,$R$7),"-")</f>
        <v>-</v>
      </c>
      <c r="M1041" s="170" t="str">
        <f>IFERROR(SUMIFS(#REF!,#REF!,$I1041,#REF!,$R$3)/SUMIFS(#REF!,#REF!,$I1041,#REF!,$R$3),"-")</f>
        <v>-</v>
      </c>
      <c r="N1041" s="170" t="str">
        <f>IFERROR(SUMIFS(#REF!,#REF!,$I1041,#REF!,"&lt;="&amp;$R$2,#REF!,"&gt;="&amp;$S$2)/SUMIFS(#REF!,#REF!,$I1041,#REF!,"&lt;="&amp;$R$2,#REF!,"&gt;="&amp;$S$2),"-")</f>
        <v>-</v>
      </c>
      <c r="O1041" s="142"/>
      <c r="P1041" s="140"/>
    </row>
    <row r="1042" spans="1:16">
      <c r="A1042" s="138"/>
      <c r="B1042" s="142"/>
      <c r="C1042" s="182" t="s">
        <v>1669</v>
      </c>
      <c r="D1042" s="166" t="s">
        <v>26</v>
      </c>
      <c r="E1042" s="166" t="s">
        <v>1670</v>
      </c>
      <c r="F1042" s="185" t="s">
        <v>1959</v>
      </c>
      <c r="G1042" s="186" t="s">
        <v>1959</v>
      </c>
      <c r="H1042" s="186" t="s">
        <v>1959</v>
      </c>
      <c r="I1042" s="186" t="s">
        <v>1959</v>
      </c>
      <c r="J1042" s="168">
        <v>0.9</v>
      </c>
      <c r="K1042" s="169" t="str">
        <f>IFERROR(SUMIFS(#REF!,#REF!,$I1042,#REF!,$R$2)/SUMIFS(#REF!,#REF!,$I1042,#REF!,$R$2),"-")</f>
        <v>-</v>
      </c>
      <c r="L1042" s="169" t="str">
        <f>IFERROR(SUMIFS(#REF!,#REF!,$I1042,#REF!,$R$7)/SUMIFS(#REF!,#REF!,$I1042,#REF!,$R$7),"-")</f>
        <v>-</v>
      </c>
      <c r="M1042" s="170" t="str">
        <f>IFERROR(SUMIFS(#REF!,#REF!,$I1042,#REF!,$R$3)/SUMIFS(#REF!,#REF!,$I1042,#REF!,$R$3),"-")</f>
        <v>-</v>
      </c>
      <c r="N1042" s="170" t="str">
        <f>IFERROR(SUMIFS(#REF!,#REF!,$I1042,#REF!,"&lt;="&amp;$R$2,#REF!,"&gt;="&amp;$S$2)/SUMIFS(#REF!,#REF!,$I1042,#REF!,"&lt;="&amp;$R$2,#REF!,"&gt;="&amp;$S$2),"-")</f>
        <v>-</v>
      </c>
      <c r="O1042" s="142"/>
      <c r="P1042" s="140"/>
    </row>
    <row r="1043" spans="1:16">
      <c r="A1043" s="138"/>
      <c r="B1043" s="142"/>
      <c r="C1043" s="182" t="s">
        <v>1669</v>
      </c>
      <c r="D1043" s="166" t="s">
        <v>26</v>
      </c>
      <c r="E1043" s="166" t="s">
        <v>1670</v>
      </c>
      <c r="F1043" s="185" t="s">
        <v>1961</v>
      </c>
      <c r="G1043" s="186" t="s">
        <v>1961</v>
      </c>
      <c r="H1043" s="186" t="s">
        <v>1961</v>
      </c>
      <c r="I1043" s="186" t="s">
        <v>1961</v>
      </c>
      <c r="J1043" s="168">
        <v>0.9</v>
      </c>
      <c r="K1043" s="169" t="str">
        <f>IFERROR(SUMIFS(#REF!,#REF!,$I1043,#REF!,$R$2)/SUMIFS(#REF!,#REF!,$I1043,#REF!,$R$2),"-")</f>
        <v>-</v>
      </c>
      <c r="L1043" s="169" t="str">
        <f>IFERROR(SUMIFS(#REF!,#REF!,$I1043,#REF!,$R$7)/SUMIFS(#REF!,#REF!,$I1043,#REF!,$R$7),"-")</f>
        <v>-</v>
      </c>
      <c r="M1043" s="170" t="str">
        <f>IFERROR(SUMIFS(#REF!,#REF!,$I1043,#REF!,$R$3)/SUMIFS(#REF!,#REF!,$I1043,#REF!,$R$3),"-")</f>
        <v>-</v>
      </c>
      <c r="N1043" s="170" t="str">
        <f>IFERROR(SUMIFS(#REF!,#REF!,$I1043,#REF!,"&lt;="&amp;$R$2,#REF!,"&gt;="&amp;$S$2)/SUMIFS(#REF!,#REF!,$I1043,#REF!,"&lt;="&amp;$R$2,#REF!,"&gt;="&amp;$S$2),"-")</f>
        <v>-</v>
      </c>
      <c r="O1043" s="142"/>
      <c r="P1043" s="140"/>
    </row>
    <row r="1044" spans="1:16">
      <c r="A1044" s="138"/>
      <c r="B1044" s="142"/>
      <c r="C1044" s="182" t="s">
        <v>1669</v>
      </c>
      <c r="D1044" s="166" t="s">
        <v>26</v>
      </c>
      <c r="E1044" s="166" t="s">
        <v>1670</v>
      </c>
      <c r="F1044" s="189" t="s">
        <v>1963</v>
      </c>
      <c r="G1044" s="190" t="s">
        <v>1963</v>
      </c>
      <c r="H1044" s="190" t="s">
        <v>1963</v>
      </c>
      <c r="I1044" s="190" t="s">
        <v>1963</v>
      </c>
      <c r="J1044" s="168">
        <v>0.9</v>
      </c>
      <c r="K1044" s="169" t="str">
        <f>IFERROR(SUMIFS(#REF!,#REF!,$I1044,#REF!,$R$2)/SUMIFS(#REF!,#REF!,$I1044,#REF!,$R$2),"-")</f>
        <v>-</v>
      </c>
      <c r="L1044" s="169" t="str">
        <f>IFERROR(SUMIFS(#REF!,#REF!,$I1044,#REF!,$R$7)/SUMIFS(#REF!,#REF!,$I1044,#REF!,$R$7),"-")</f>
        <v>-</v>
      </c>
      <c r="M1044" s="170" t="str">
        <f>IFERROR(SUMIFS(#REF!,#REF!,$I1044,#REF!,$R$3)/SUMIFS(#REF!,#REF!,$I1044,#REF!,$R$3),"-")</f>
        <v>-</v>
      </c>
      <c r="N1044" s="170" t="str">
        <f>IFERROR(SUMIFS(#REF!,#REF!,$I1044,#REF!,"&lt;="&amp;$R$2,#REF!,"&gt;="&amp;$S$2)/SUMIFS(#REF!,#REF!,$I1044,#REF!,"&lt;="&amp;$R$2,#REF!,"&gt;="&amp;$S$2),"-")</f>
        <v>-</v>
      </c>
      <c r="O1044" s="142"/>
      <c r="P1044" s="140"/>
    </row>
    <row r="1045" spans="1:16">
      <c r="A1045" s="138"/>
      <c r="B1045" s="142"/>
      <c r="C1045" s="182" t="s">
        <v>1669</v>
      </c>
      <c r="D1045" s="166" t="s">
        <v>26</v>
      </c>
      <c r="E1045" s="166" t="s">
        <v>1670</v>
      </c>
      <c r="F1045" s="187" t="s">
        <v>1965</v>
      </c>
      <c r="G1045" s="188" t="s">
        <v>1965</v>
      </c>
      <c r="H1045" s="188" t="s">
        <v>1965</v>
      </c>
      <c r="I1045" s="188" t="s">
        <v>1965</v>
      </c>
      <c r="J1045" s="168">
        <v>0.9</v>
      </c>
      <c r="K1045" s="169" t="str">
        <f>IFERROR(SUMIFS(#REF!,#REF!,$I1045,#REF!,$R$2)/SUMIFS(#REF!,#REF!,$I1045,#REF!,$R$2),"-")</f>
        <v>-</v>
      </c>
      <c r="L1045" s="169" t="str">
        <f>IFERROR(SUMIFS(#REF!,#REF!,$I1045,#REF!,$R$7)/SUMIFS(#REF!,#REF!,$I1045,#REF!,$R$7),"-")</f>
        <v>-</v>
      </c>
      <c r="M1045" s="170" t="str">
        <f>IFERROR(SUMIFS(#REF!,#REF!,$I1045,#REF!,$R$3)/SUMIFS(#REF!,#REF!,$I1045,#REF!,$R$3),"-")</f>
        <v>-</v>
      </c>
      <c r="N1045" s="170" t="str">
        <f>IFERROR(SUMIFS(#REF!,#REF!,$I1045,#REF!,"&lt;="&amp;$R$2,#REF!,"&gt;="&amp;$S$2)/SUMIFS(#REF!,#REF!,$I1045,#REF!,"&lt;="&amp;$R$2,#REF!,"&gt;="&amp;$S$2),"-")</f>
        <v>-</v>
      </c>
      <c r="O1045" s="142"/>
      <c r="P1045" s="140"/>
    </row>
    <row r="1046" spans="1:16">
      <c r="A1046" s="138"/>
      <c r="B1046" s="142"/>
      <c r="C1046" s="182" t="s">
        <v>1669</v>
      </c>
      <c r="D1046" s="166" t="s">
        <v>26</v>
      </c>
      <c r="E1046" s="166" t="s">
        <v>1670</v>
      </c>
      <c r="F1046" s="185" t="s">
        <v>1967</v>
      </c>
      <c r="G1046" s="186" t="s">
        <v>1967</v>
      </c>
      <c r="H1046" s="186" t="s">
        <v>1967</v>
      </c>
      <c r="I1046" s="186" t="s">
        <v>1967</v>
      </c>
      <c r="J1046" s="168">
        <v>0.9</v>
      </c>
      <c r="K1046" s="169" t="str">
        <f>IFERROR(SUMIFS(#REF!,#REF!,$I1046,#REF!,$R$2)/SUMIFS(#REF!,#REF!,$I1046,#REF!,$R$2),"-")</f>
        <v>-</v>
      </c>
      <c r="L1046" s="169" t="str">
        <f>IFERROR(SUMIFS(#REF!,#REF!,$I1046,#REF!,$R$7)/SUMIFS(#REF!,#REF!,$I1046,#REF!,$R$7),"-")</f>
        <v>-</v>
      </c>
      <c r="M1046" s="170" t="str">
        <f>IFERROR(SUMIFS(#REF!,#REF!,$I1046,#REF!,$R$3)/SUMIFS(#REF!,#REF!,$I1046,#REF!,$R$3),"-")</f>
        <v>-</v>
      </c>
      <c r="N1046" s="170" t="str">
        <f>IFERROR(SUMIFS(#REF!,#REF!,$I1046,#REF!,"&lt;="&amp;$R$2,#REF!,"&gt;="&amp;$S$2)/SUMIFS(#REF!,#REF!,$I1046,#REF!,"&lt;="&amp;$R$2,#REF!,"&gt;="&amp;$S$2),"-")</f>
        <v>-</v>
      </c>
      <c r="O1046" s="142"/>
      <c r="P1046" s="140"/>
    </row>
    <row r="1047" spans="1:16">
      <c r="A1047" s="138"/>
      <c r="B1047" s="142"/>
      <c r="C1047" s="182" t="s">
        <v>1669</v>
      </c>
      <c r="D1047" s="166" t="s">
        <v>26</v>
      </c>
      <c r="E1047" s="166" t="s">
        <v>1670</v>
      </c>
      <c r="F1047" s="185" t="s">
        <v>1969</v>
      </c>
      <c r="G1047" s="186" t="s">
        <v>1969</v>
      </c>
      <c r="H1047" s="186" t="s">
        <v>1969</v>
      </c>
      <c r="I1047" s="186" t="s">
        <v>1969</v>
      </c>
      <c r="J1047" s="168">
        <v>0.9</v>
      </c>
      <c r="K1047" s="169" t="str">
        <f>IFERROR(SUMIFS(#REF!,#REF!,$I1047,#REF!,$R$2)/SUMIFS(#REF!,#REF!,$I1047,#REF!,$R$2),"-")</f>
        <v>-</v>
      </c>
      <c r="L1047" s="169" t="str">
        <f>IFERROR(SUMIFS(#REF!,#REF!,$I1047,#REF!,$R$7)/SUMIFS(#REF!,#REF!,$I1047,#REF!,$R$7),"-")</f>
        <v>-</v>
      </c>
      <c r="M1047" s="170" t="str">
        <f>IFERROR(SUMIFS(#REF!,#REF!,$I1047,#REF!,$R$3)/SUMIFS(#REF!,#REF!,$I1047,#REF!,$R$3),"-")</f>
        <v>-</v>
      </c>
      <c r="N1047" s="170" t="str">
        <f>IFERROR(SUMIFS(#REF!,#REF!,$I1047,#REF!,"&lt;="&amp;$R$2,#REF!,"&gt;="&amp;$S$2)/SUMIFS(#REF!,#REF!,$I1047,#REF!,"&lt;="&amp;$R$2,#REF!,"&gt;="&amp;$S$2),"-")</f>
        <v>-</v>
      </c>
      <c r="O1047" s="142"/>
      <c r="P1047" s="140"/>
    </row>
    <row r="1048" spans="1:16">
      <c r="A1048" s="138"/>
      <c r="B1048" s="142"/>
      <c r="C1048" s="182" t="s">
        <v>1669</v>
      </c>
      <c r="D1048" s="166" t="s">
        <v>26</v>
      </c>
      <c r="E1048" s="166" t="s">
        <v>1670</v>
      </c>
      <c r="F1048" s="185" t="s">
        <v>1971</v>
      </c>
      <c r="G1048" s="186" t="s">
        <v>1971</v>
      </c>
      <c r="H1048" s="186" t="s">
        <v>1971</v>
      </c>
      <c r="I1048" s="186" t="s">
        <v>1971</v>
      </c>
      <c r="J1048" s="168">
        <v>0.9</v>
      </c>
      <c r="K1048" s="169" t="str">
        <f>IFERROR(SUMIFS(#REF!,#REF!,$I1048,#REF!,$R$2)/SUMIFS(#REF!,#REF!,$I1048,#REF!,$R$2),"-")</f>
        <v>-</v>
      </c>
      <c r="L1048" s="169" t="str">
        <f>IFERROR(SUMIFS(#REF!,#REF!,$I1048,#REF!,$R$7)/SUMIFS(#REF!,#REF!,$I1048,#REF!,$R$7),"-")</f>
        <v>-</v>
      </c>
      <c r="M1048" s="170" t="str">
        <f>IFERROR(SUMIFS(#REF!,#REF!,$I1048,#REF!,$R$3)/SUMIFS(#REF!,#REF!,$I1048,#REF!,$R$3),"-")</f>
        <v>-</v>
      </c>
      <c r="N1048" s="170" t="str">
        <f>IFERROR(SUMIFS(#REF!,#REF!,$I1048,#REF!,"&lt;="&amp;$R$2,#REF!,"&gt;="&amp;$S$2)/SUMIFS(#REF!,#REF!,$I1048,#REF!,"&lt;="&amp;$R$2,#REF!,"&gt;="&amp;$S$2),"-")</f>
        <v>-</v>
      </c>
      <c r="O1048" s="142"/>
      <c r="P1048" s="140"/>
    </row>
    <row r="1049" spans="1:16">
      <c r="A1049" s="138"/>
      <c r="B1049" s="142"/>
      <c r="C1049" s="172" t="s">
        <v>1972</v>
      </c>
      <c r="D1049" s="166" t="s">
        <v>26</v>
      </c>
      <c r="E1049" s="166" t="s">
        <v>1973</v>
      </c>
      <c r="F1049" s="195" t="s">
        <v>1975</v>
      </c>
      <c r="G1049" s="195" t="s">
        <v>1975</v>
      </c>
      <c r="H1049" s="195" t="s">
        <v>1975</v>
      </c>
      <c r="I1049" s="195" t="s">
        <v>1975</v>
      </c>
      <c r="J1049" s="168">
        <v>0.9</v>
      </c>
      <c r="K1049" s="169" t="str">
        <f>IFERROR(SUMIFS(#REF!,#REF!,$I1049,#REF!,$R$2)/SUMIFS(#REF!,#REF!,$I1049,#REF!,$R$2),"-")</f>
        <v>-</v>
      </c>
      <c r="L1049" s="169" t="str">
        <f>IFERROR(SUMIFS(#REF!,#REF!,$I1049,#REF!,$R$7)/SUMIFS(#REF!,#REF!,$I1049,#REF!,$R$7),"-")</f>
        <v>-</v>
      </c>
      <c r="M1049" s="170" t="str">
        <f>IFERROR(SUMIFS(#REF!,#REF!,$I1049,#REF!,$R$3)/SUMIFS(#REF!,#REF!,$I1049,#REF!,$R$3),"-")</f>
        <v>-</v>
      </c>
      <c r="N1049" s="170" t="str">
        <f>IFERROR(SUMIFS(#REF!,#REF!,$I1049,#REF!,"&lt;="&amp;$R$2,#REF!,"&gt;="&amp;$S$2)/SUMIFS(#REF!,#REF!,$I1049,#REF!,"&lt;="&amp;$R$2,#REF!,"&gt;="&amp;$S$2),"-")</f>
        <v>-</v>
      </c>
      <c r="O1049" s="142"/>
      <c r="P1049" s="140"/>
    </row>
    <row r="1050" spans="1:16">
      <c r="A1050" s="138"/>
      <c r="B1050" s="142"/>
      <c r="C1050" s="172" t="s">
        <v>1972</v>
      </c>
      <c r="D1050" s="166" t="s">
        <v>26</v>
      </c>
      <c r="E1050" s="166" t="s">
        <v>1973</v>
      </c>
      <c r="F1050" s="195" t="s">
        <v>1977</v>
      </c>
      <c r="G1050" s="195" t="s">
        <v>1977</v>
      </c>
      <c r="H1050" s="195" t="s">
        <v>1977</v>
      </c>
      <c r="I1050" s="195" t="s">
        <v>1977</v>
      </c>
      <c r="J1050" s="168">
        <v>0.9</v>
      </c>
      <c r="K1050" s="169" t="str">
        <f>IFERROR(SUMIFS(#REF!,#REF!,$I1050,#REF!,$R$2)/SUMIFS(#REF!,#REF!,$I1050,#REF!,$R$2),"-")</f>
        <v>-</v>
      </c>
      <c r="L1050" s="169" t="str">
        <f>IFERROR(SUMIFS(#REF!,#REF!,$I1050,#REF!,$R$7)/SUMIFS(#REF!,#REF!,$I1050,#REF!,$R$7),"-")</f>
        <v>-</v>
      </c>
      <c r="M1050" s="170" t="str">
        <f>IFERROR(SUMIFS(#REF!,#REF!,$I1050,#REF!,$R$3)/SUMIFS(#REF!,#REF!,$I1050,#REF!,$R$3),"-")</f>
        <v>-</v>
      </c>
      <c r="N1050" s="170" t="str">
        <f>IFERROR(SUMIFS(#REF!,#REF!,$I1050,#REF!,"&lt;="&amp;$R$2,#REF!,"&gt;="&amp;$S$2)/SUMIFS(#REF!,#REF!,$I1050,#REF!,"&lt;="&amp;$R$2,#REF!,"&gt;="&amp;$S$2),"-")</f>
        <v>-</v>
      </c>
      <c r="O1050" s="142"/>
      <c r="P1050" s="140"/>
    </row>
    <row r="1051" spans="1:16">
      <c r="A1051" s="138"/>
      <c r="B1051" s="142"/>
      <c r="C1051" s="172" t="s">
        <v>1972</v>
      </c>
      <c r="D1051" s="166" t="s">
        <v>26</v>
      </c>
      <c r="E1051" s="166" t="s">
        <v>1973</v>
      </c>
      <c r="F1051" s="195" t="s">
        <v>1979</v>
      </c>
      <c r="G1051" s="195" t="s">
        <v>1979</v>
      </c>
      <c r="H1051" s="195" t="s">
        <v>1979</v>
      </c>
      <c r="I1051" s="195" t="s">
        <v>1979</v>
      </c>
      <c r="J1051" s="168">
        <v>0.9</v>
      </c>
      <c r="K1051" s="169" t="str">
        <f>IFERROR(SUMIFS(#REF!,#REF!,$I1051,#REF!,$R$2)/SUMIFS(#REF!,#REF!,$I1051,#REF!,$R$2),"-")</f>
        <v>-</v>
      </c>
      <c r="L1051" s="169" t="str">
        <f>IFERROR(SUMIFS(#REF!,#REF!,$I1051,#REF!,$R$7)/SUMIFS(#REF!,#REF!,$I1051,#REF!,$R$7),"-")</f>
        <v>-</v>
      </c>
      <c r="M1051" s="170" t="str">
        <f>IFERROR(SUMIFS(#REF!,#REF!,$I1051,#REF!,$R$3)/SUMIFS(#REF!,#REF!,$I1051,#REF!,$R$3),"-")</f>
        <v>-</v>
      </c>
      <c r="N1051" s="170" t="str">
        <f>IFERROR(SUMIFS(#REF!,#REF!,$I1051,#REF!,"&lt;="&amp;$R$2,#REF!,"&gt;="&amp;$S$2)/SUMIFS(#REF!,#REF!,$I1051,#REF!,"&lt;="&amp;$R$2,#REF!,"&gt;="&amp;$S$2),"-")</f>
        <v>-</v>
      </c>
      <c r="O1051" s="142"/>
      <c r="P1051" s="140"/>
    </row>
    <row r="1052" spans="1:16">
      <c r="A1052" s="138"/>
      <c r="B1052" s="142"/>
      <c r="C1052" s="172" t="s">
        <v>1972</v>
      </c>
      <c r="D1052" s="166" t="s">
        <v>26</v>
      </c>
      <c r="E1052" s="166" t="s">
        <v>1973</v>
      </c>
      <c r="F1052" s="195" t="s">
        <v>1981</v>
      </c>
      <c r="G1052" s="195" t="s">
        <v>1981</v>
      </c>
      <c r="H1052" s="195" t="s">
        <v>1981</v>
      </c>
      <c r="I1052" s="195" t="s">
        <v>1981</v>
      </c>
      <c r="J1052" s="168">
        <v>0.9</v>
      </c>
      <c r="K1052" s="169" t="str">
        <f>IFERROR(SUMIFS(#REF!,#REF!,$I1052,#REF!,$R$2)/SUMIFS(#REF!,#REF!,$I1052,#REF!,$R$2),"-")</f>
        <v>-</v>
      </c>
      <c r="L1052" s="169" t="str">
        <f>IFERROR(SUMIFS(#REF!,#REF!,$I1052,#REF!,$R$7)/SUMIFS(#REF!,#REF!,$I1052,#REF!,$R$7),"-")</f>
        <v>-</v>
      </c>
      <c r="M1052" s="170" t="str">
        <f>IFERROR(SUMIFS(#REF!,#REF!,$I1052,#REF!,$R$3)/SUMIFS(#REF!,#REF!,$I1052,#REF!,$R$3),"-")</f>
        <v>-</v>
      </c>
      <c r="N1052" s="170" t="str">
        <f>IFERROR(SUMIFS(#REF!,#REF!,$I1052,#REF!,"&lt;="&amp;$R$2,#REF!,"&gt;="&amp;$S$2)/SUMIFS(#REF!,#REF!,$I1052,#REF!,"&lt;="&amp;$R$2,#REF!,"&gt;="&amp;$S$2),"-")</f>
        <v>-</v>
      </c>
      <c r="O1052" s="142"/>
      <c r="P1052" s="140"/>
    </row>
    <row r="1053" spans="1:16">
      <c r="A1053" s="138"/>
      <c r="B1053" s="142"/>
      <c r="C1053" s="172" t="s">
        <v>1972</v>
      </c>
      <c r="D1053" s="166" t="s">
        <v>26</v>
      </c>
      <c r="E1053" s="166" t="s">
        <v>1973</v>
      </c>
      <c r="F1053" s="195" t="s">
        <v>1983</v>
      </c>
      <c r="G1053" s="195" t="s">
        <v>1983</v>
      </c>
      <c r="H1053" s="195" t="s">
        <v>1983</v>
      </c>
      <c r="I1053" s="195" t="s">
        <v>1983</v>
      </c>
      <c r="J1053" s="168">
        <v>0.9</v>
      </c>
      <c r="K1053" s="169" t="str">
        <f>IFERROR(SUMIFS(#REF!,#REF!,$I1053,#REF!,$R$2)/SUMIFS(#REF!,#REF!,$I1053,#REF!,$R$2),"-")</f>
        <v>-</v>
      </c>
      <c r="L1053" s="169" t="str">
        <f>IFERROR(SUMIFS(#REF!,#REF!,$I1053,#REF!,$R$7)/SUMIFS(#REF!,#REF!,$I1053,#REF!,$R$7),"-")</f>
        <v>-</v>
      </c>
      <c r="M1053" s="170" t="str">
        <f>IFERROR(SUMIFS(#REF!,#REF!,$I1053,#REF!,$R$3)/SUMIFS(#REF!,#REF!,$I1053,#REF!,$R$3),"-")</f>
        <v>-</v>
      </c>
      <c r="N1053" s="170" t="str">
        <f>IFERROR(SUMIFS(#REF!,#REF!,$I1053,#REF!,"&lt;="&amp;$R$2,#REF!,"&gt;="&amp;$S$2)/SUMIFS(#REF!,#REF!,$I1053,#REF!,"&lt;="&amp;$R$2,#REF!,"&gt;="&amp;$S$2),"-")</f>
        <v>-</v>
      </c>
      <c r="O1053" s="142"/>
      <c r="P1053" s="140"/>
    </row>
    <row r="1054" spans="1:16">
      <c r="A1054" s="138"/>
      <c r="B1054" s="142"/>
      <c r="C1054" s="172" t="s">
        <v>1972</v>
      </c>
      <c r="D1054" s="166" t="s">
        <v>26</v>
      </c>
      <c r="E1054" s="166" t="s">
        <v>1973</v>
      </c>
      <c r="F1054" s="195" t="s">
        <v>1985</v>
      </c>
      <c r="G1054" s="195" t="s">
        <v>1985</v>
      </c>
      <c r="H1054" s="195" t="s">
        <v>1985</v>
      </c>
      <c r="I1054" s="195" t="s">
        <v>1985</v>
      </c>
      <c r="J1054" s="168">
        <v>0.9</v>
      </c>
      <c r="K1054" s="169" t="str">
        <f>IFERROR(SUMIFS(#REF!,#REF!,$I1054,#REF!,$R$2)/SUMIFS(#REF!,#REF!,$I1054,#REF!,$R$2),"-")</f>
        <v>-</v>
      </c>
      <c r="L1054" s="169" t="str">
        <f>IFERROR(SUMIFS(#REF!,#REF!,$I1054,#REF!,$R$7)/SUMIFS(#REF!,#REF!,$I1054,#REF!,$R$7),"-")</f>
        <v>-</v>
      </c>
      <c r="M1054" s="170" t="str">
        <f>IFERROR(SUMIFS(#REF!,#REF!,$I1054,#REF!,$R$3)/SUMIFS(#REF!,#REF!,$I1054,#REF!,$R$3),"-")</f>
        <v>-</v>
      </c>
      <c r="N1054" s="170" t="str">
        <f>IFERROR(SUMIFS(#REF!,#REF!,$I1054,#REF!,"&lt;="&amp;$R$2,#REF!,"&gt;="&amp;$S$2)/SUMIFS(#REF!,#REF!,$I1054,#REF!,"&lt;="&amp;$R$2,#REF!,"&gt;="&amp;$S$2),"-")</f>
        <v>-</v>
      </c>
      <c r="O1054" s="142"/>
      <c r="P1054" s="140"/>
    </row>
    <row r="1055" spans="1:16">
      <c r="A1055" s="138"/>
      <c r="B1055" s="142"/>
      <c r="C1055" s="172" t="s">
        <v>1972</v>
      </c>
      <c r="D1055" s="166" t="s">
        <v>26</v>
      </c>
      <c r="E1055" s="166" t="s">
        <v>1973</v>
      </c>
      <c r="F1055" s="195" t="s">
        <v>1987</v>
      </c>
      <c r="G1055" s="195" t="s">
        <v>1987</v>
      </c>
      <c r="H1055" s="195" t="s">
        <v>1987</v>
      </c>
      <c r="I1055" s="195" t="s">
        <v>1987</v>
      </c>
      <c r="J1055" s="168">
        <v>0.9</v>
      </c>
      <c r="K1055" s="169" t="str">
        <f>IFERROR(SUMIFS(#REF!,#REF!,$I1055,#REF!,$R$2)/SUMIFS(#REF!,#REF!,$I1055,#REF!,$R$2),"-")</f>
        <v>-</v>
      </c>
      <c r="L1055" s="169" t="str">
        <f>IFERROR(SUMIFS(#REF!,#REF!,$I1055,#REF!,$R$7)/SUMIFS(#REF!,#REF!,$I1055,#REF!,$R$7),"-")</f>
        <v>-</v>
      </c>
      <c r="M1055" s="170" t="str">
        <f>IFERROR(SUMIFS(#REF!,#REF!,$I1055,#REF!,$R$3)/SUMIFS(#REF!,#REF!,$I1055,#REF!,$R$3),"-")</f>
        <v>-</v>
      </c>
      <c r="N1055" s="170" t="str">
        <f>IFERROR(SUMIFS(#REF!,#REF!,$I1055,#REF!,"&lt;="&amp;$R$2,#REF!,"&gt;="&amp;$S$2)/SUMIFS(#REF!,#REF!,$I1055,#REF!,"&lt;="&amp;$R$2,#REF!,"&gt;="&amp;$S$2),"-")</f>
        <v>-</v>
      </c>
      <c r="O1055" s="142"/>
      <c r="P1055" s="140"/>
    </row>
    <row r="1056" spans="1:16">
      <c r="A1056" s="138"/>
      <c r="B1056" s="142"/>
      <c r="C1056" s="172" t="s">
        <v>1972</v>
      </c>
      <c r="D1056" s="166" t="s">
        <v>26</v>
      </c>
      <c r="E1056" s="166" t="s">
        <v>1973</v>
      </c>
      <c r="F1056" s="195" t="s">
        <v>1989</v>
      </c>
      <c r="G1056" s="195" t="s">
        <v>1989</v>
      </c>
      <c r="H1056" s="195" t="s">
        <v>1989</v>
      </c>
      <c r="I1056" s="195" t="s">
        <v>1989</v>
      </c>
      <c r="J1056" s="168">
        <v>0.9</v>
      </c>
      <c r="K1056" s="169" t="str">
        <f>IFERROR(SUMIFS(#REF!,#REF!,$I1056,#REF!,$R$2)/SUMIFS(#REF!,#REF!,$I1056,#REF!,$R$2),"-")</f>
        <v>-</v>
      </c>
      <c r="L1056" s="169" t="str">
        <f>IFERROR(SUMIFS(#REF!,#REF!,$I1056,#REF!,$R$7)/SUMIFS(#REF!,#REF!,$I1056,#REF!,$R$7),"-")</f>
        <v>-</v>
      </c>
      <c r="M1056" s="170" t="str">
        <f>IFERROR(SUMIFS(#REF!,#REF!,$I1056,#REF!,$R$3)/SUMIFS(#REF!,#REF!,$I1056,#REF!,$R$3),"-")</f>
        <v>-</v>
      </c>
      <c r="N1056" s="170" t="str">
        <f>IFERROR(SUMIFS(#REF!,#REF!,$I1056,#REF!,"&lt;="&amp;$R$2,#REF!,"&gt;="&amp;$S$2)/SUMIFS(#REF!,#REF!,$I1056,#REF!,"&lt;="&amp;$R$2,#REF!,"&gt;="&amp;$S$2),"-")</f>
        <v>-</v>
      </c>
      <c r="O1056" s="142"/>
      <c r="P1056" s="140"/>
    </row>
    <row r="1057" spans="1:16">
      <c r="A1057" s="138"/>
      <c r="B1057" s="142"/>
      <c r="C1057" s="172" t="s">
        <v>1972</v>
      </c>
      <c r="D1057" s="166" t="s">
        <v>26</v>
      </c>
      <c r="E1057" s="166" t="s">
        <v>1973</v>
      </c>
      <c r="F1057" s="195" t="s">
        <v>1991</v>
      </c>
      <c r="G1057" s="195" t="s">
        <v>1991</v>
      </c>
      <c r="H1057" s="195" t="s">
        <v>1991</v>
      </c>
      <c r="I1057" s="195" t="s">
        <v>1991</v>
      </c>
      <c r="J1057" s="168">
        <v>0.9</v>
      </c>
      <c r="K1057" s="169" t="str">
        <f>IFERROR(SUMIFS(#REF!,#REF!,$I1057,#REF!,$R$2)/SUMIFS(#REF!,#REF!,$I1057,#REF!,$R$2),"-")</f>
        <v>-</v>
      </c>
      <c r="L1057" s="169" t="str">
        <f>IFERROR(SUMIFS(#REF!,#REF!,$I1057,#REF!,$R$7)/SUMIFS(#REF!,#REF!,$I1057,#REF!,$R$7),"-")</f>
        <v>-</v>
      </c>
      <c r="M1057" s="170" t="str">
        <f>IFERROR(SUMIFS(#REF!,#REF!,$I1057,#REF!,$R$3)/SUMIFS(#REF!,#REF!,$I1057,#REF!,$R$3),"-")</f>
        <v>-</v>
      </c>
      <c r="N1057" s="170" t="str">
        <f>IFERROR(SUMIFS(#REF!,#REF!,$I1057,#REF!,"&lt;="&amp;$R$2,#REF!,"&gt;="&amp;$S$2)/SUMIFS(#REF!,#REF!,$I1057,#REF!,"&lt;="&amp;$R$2,#REF!,"&gt;="&amp;$S$2),"-")</f>
        <v>-</v>
      </c>
      <c r="O1057" s="142"/>
      <c r="P1057" s="140"/>
    </row>
    <row r="1058" spans="1:16">
      <c r="A1058" s="138"/>
      <c r="B1058" s="142"/>
      <c r="C1058" s="172" t="s">
        <v>1972</v>
      </c>
      <c r="D1058" s="166" t="s">
        <v>26</v>
      </c>
      <c r="E1058" s="166" t="s">
        <v>1973</v>
      </c>
      <c r="F1058" s="195" t="s">
        <v>1993</v>
      </c>
      <c r="G1058" s="195" t="s">
        <v>1993</v>
      </c>
      <c r="H1058" s="195" t="s">
        <v>1993</v>
      </c>
      <c r="I1058" s="195" t="s">
        <v>1993</v>
      </c>
      <c r="J1058" s="168">
        <v>0.9</v>
      </c>
      <c r="K1058" s="169" t="str">
        <f>IFERROR(SUMIFS(#REF!,#REF!,$I1058,#REF!,$R$2)/SUMIFS(#REF!,#REF!,$I1058,#REF!,$R$2),"-")</f>
        <v>-</v>
      </c>
      <c r="L1058" s="169" t="str">
        <f>IFERROR(SUMIFS(#REF!,#REF!,$I1058,#REF!,$R$7)/SUMIFS(#REF!,#REF!,$I1058,#REF!,$R$7),"-")</f>
        <v>-</v>
      </c>
      <c r="M1058" s="170" t="str">
        <f>IFERROR(SUMIFS(#REF!,#REF!,$I1058,#REF!,$R$3)/SUMIFS(#REF!,#REF!,$I1058,#REF!,$R$3),"-")</f>
        <v>-</v>
      </c>
      <c r="N1058" s="170" t="str">
        <f>IFERROR(SUMIFS(#REF!,#REF!,$I1058,#REF!,"&lt;="&amp;$R$2,#REF!,"&gt;="&amp;$S$2)/SUMIFS(#REF!,#REF!,$I1058,#REF!,"&lt;="&amp;$R$2,#REF!,"&gt;="&amp;$S$2),"-")</f>
        <v>-</v>
      </c>
      <c r="O1058" s="142"/>
      <c r="P1058" s="140"/>
    </row>
    <row r="1059" spans="1:16">
      <c r="A1059" s="138"/>
      <c r="B1059" s="142"/>
      <c r="C1059" s="172" t="s">
        <v>1972</v>
      </c>
      <c r="D1059" s="166" t="s">
        <v>26</v>
      </c>
      <c r="E1059" s="166" t="s">
        <v>1973</v>
      </c>
      <c r="F1059" s="195" t="s">
        <v>1995</v>
      </c>
      <c r="G1059" s="195" t="s">
        <v>1995</v>
      </c>
      <c r="H1059" s="195" t="s">
        <v>1995</v>
      </c>
      <c r="I1059" s="195" t="s">
        <v>1995</v>
      </c>
      <c r="J1059" s="168">
        <v>0.9</v>
      </c>
      <c r="K1059" s="169" t="str">
        <f>IFERROR(SUMIFS(#REF!,#REF!,$I1059,#REF!,$R$2)/SUMIFS(#REF!,#REF!,$I1059,#REF!,$R$2),"-")</f>
        <v>-</v>
      </c>
      <c r="L1059" s="169" t="str">
        <f>IFERROR(SUMIFS(#REF!,#REF!,$I1059,#REF!,$R$7)/SUMIFS(#REF!,#REF!,$I1059,#REF!,$R$7),"-")</f>
        <v>-</v>
      </c>
      <c r="M1059" s="170" t="str">
        <f>IFERROR(SUMIFS(#REF!,#REF!,$I1059,#REF!,$R$3)/SUMIFS(#REF!,#REF!,$I1059,#REF!,$R$3),"-")</f>
        <v>-</v>
      </c>
      <c r="N1059" s="170" t="str">
        <f>IFERROR(SUMIFS(#REF!,#REF!,$I1059,#REF!,"&lt;="&amp;$R$2,#REF!,"&gt;="&amp;$S$2)/SUMIFS(#REF!,#REF!,$I1059,#REF!,"&lt;="&amp;$R$2,#REF!,"&gt;="&amp;$S$2),"-")</f>
        <v>-</v>
      </c>
      <c r="O1059" s="142"/>
      <c r="P1059" s="140"/>
    </row>
    <row r="1060" spans="1:16">
      <c r="A1060" s="138"/>
      <c r="B1060" s="142"/>
      <c r="C1060" s="172" t="s">
        <v>1972</v>
      </c>
      <c r="D1060" s="166" t="s">
        <v>26</v>
      </c>
      <c r="E1060" s="166" t="s">
        <v>1973</v>
      </c>
      <c r="F1060" s="195" t="s">
        <v>1997</v>
      </c>
      <c r="G1060" s="195" t="s">
        <v>1997</v>
      </c>
      <c r="H1060" s="195" t="s">
        <v>1997</v>
      </c>
      <c r="I1060" s="195" t="s">
        <v>1997</v>
      </c>
      <c r="J1060" s="168">
        <v>0.9</v>
      </c>
      <c r="K1060" s="169" t="str">
        <f>IFERROR(SUMIFS(#REF!,#REF!,$I1060,#REF!,$R$2)/SUMIFS(#REF!,#REF!,$I1060,#REF!,$R$2),"-")</f>
        <v>-</v>
      </c>
      <c r="L1060" s="169" t="str">
        <f>IFERROR(SUMIFS(#REF!,#REF!,$I1060,#REF!,$R$7)/SUMIFS(#REF!,#REF!,$I1060,#REF!,$R$7),"-")</f>
        <v>-</v>
      </c>
      <c r="M1060" s="170" t="str">
        <f>IFERROR(SUMIFS(#REF!,#REF!,$I1060,#REF!,$R$3)/SUMIFS(#REF!,#REF!,$I1060,#REF!,$R$3),"-")</f>
        <v>-</v>
      </c>
      <c r="N1060" s="170" t="str">
        <f>IFERROR(SUMIFS(#REF!,#REF!,$I1060,#REF!,"&lt;="&amp;$R$2,#REF!,"&gt;="&amp;$S$2)/SUMIFS(#REF!,#REF!,$I1060,#REF!,"&lt;="&amp;$R$2,#REF!,"&gt;="&amp;$S$2),"-")</f>
        <v>-</v>
      </c>
      <c r="O1060" s="142"/>
      <c r="P1060" s="140"/>
    </row>
    <row r="1061" spans="1:16">
      <c r="A1061" s="138"/>
      <c r="B1061" s="142"/>
      <c r="C1061" s="172" t="s">
        <v>1972</v>
      </c>
      <c r="D1061" s="166" t="s">
        <v>26</v>
      </c>
      <c r="E1061" s="166" t="s">
        <v>1973</v>
      </c>
      <c r="F1061" s="195" t="s">
        <v>1999</v>
      </c>
      <c r="G1061" s="195" t="s">
        <v>1999</v>
      </c>
      <c r="H1061" s="195" t="s">
        <v>1999</v>
      </c>
      <c r="I1061" s="195" t="s">
        <v>1999</v>
      </c>
      <c r="J1061" s="168">
        <v>0.9</v>
      </c>
      <c r="K1061" s="169" t="str">
        <f>IFERROR(SUMIFS(#REF!,#REF!,$I1061,#REF!,$R$2)/SUMIFS(#REF!,#REF!,$I1061,#REF!,$R$2),"-")</f>
        <v>-</v>
      </c>
      <c r="L1061" s="169" t="str">
        <f>IFERROR(SUMIFS(#REF!,#REF!,$I1061,#REF!,$R$7)/SUMIFS(#REF!,#REF!,$I1061,#REF!,$R$7),"-")</f>
        <v>-</v>
      </c>
      <c r="M1061" s="170" t="str">
        <f>IFERROR(SUMIFS(#REF!,#REF!,$I1061,#REF!,$R$3)/SUMIFS(#REF!,#REF!,$I1061,#REF!,$R$3),"-")</f>
        <v>-</v>
      </c>
      <c r="N1061" s="170" t="str">
        <f>IFERROR(SUMIFS(#REF!,#REF!,$I1061,#REF!,"&lt;="&amp;$R$2,#REF!,"&gt;="&amp;$S$2)/SUMIFS(#REF!,#REF!,$I1061,#REF!,"&lt;="&amp;$R$2,#REF!,"&gt;="&amp;$S$2),"-")</f>
        <v>-</v>
      </c>
      <c r="O1061" s="142"/>
      <c r="P1061" s="140"/>
    </row>
    <row r="1062" spans="1:16">
      <c r="A1062" s="138"/>
      <c r="B1062" s="142"/>
      <c r="C1062" s="172" t="s">
        <v>1972</v>
      </c>
      <c r="D1062" s="166" t="s">
        <v>26</v>
      </c>
      <c r="E1062" s="166" t="s">
        <v>1973</v>
      </c>
      <c r="F1062" s="195" t="s">
        <v>2001</v>
      </c>
      <c r="G1062" s="195" t="s">
        <v>2001</v>
      </c>
      <c r="H1062" s="195" t="s">
        <v>2001</v>
      </c>
      <c r="I1062" s="195" t="s">
        <v>2001</v>
      </c>
      <c r="J1062" s="168">
        <v>0.9</v>
      </c>
      <c r="K1062" s="169" t="str">
        <f>IFERROR(SUMIFS(#REF!,#REF!,$I1062,#REF!,$R$2)/SUMIFS(#REF!,#REF!,$I1062,#REF!,$R$2),"-")</f>
        <v>-</v>
      </c>
      <c r="L1062" s="169" t="str">
        <f>IFERROR(SUMIFS(#REF!,#REF!,$I1062,#REF!,$R$7)/SUMIFS(#REF!,#REF!,$I1062,#REF!,$R$7),"-")</f>
        <v>-</v>
      </c>
      <c r="M1062" s="170" t="str">
        <f>IFERROR(SUMIFS(#REF!,#REF!,$I1062,#REF!,$R$3)/SUMIFS(#REF!,#REF!,$I1062,#REF!,$R$3),"-")</f>
        <v>-</v>
      </c>
      <c r="N1062" s="170" t="str">
        <f>IFERROR(SUMIFS(#REF!,#REF!,$I1062,#REF!,"&lt;="&amp;$R$2,#REF!,"&gt;="&amp;$S$2)/SUMIFS(#REF!,#REF!,$I1062,#REF!,"&lt;="&amp;$R$2,#REF!,"&gt;="&amp;$S$2),"-")</f>
        <v>-</v>
      </c>
      <c r="O1062" s="142"/>
      <c r="P1062" s="140"/>
    </row>
    <row r="1063" spans="1:16">
      <c r="A1063" s="138"/>
      <c r="B1063" s="142"/>
      <c r="C1063" s="172" t="s">
        <v>1972</v>
      </c>
      <c r="D1063" s="166" t="s">
        <v>26</v>
      </c>
      <c r="E1063" s="166" t="s">
        <v>1973</v>
      </c>
      <c r="F1063" s="195" t="s">
        <v>2003</v>
      </c>
      <c r="G1063" s="195" t="s">
        <v>2003</v>
      </c>
      <c r="H1063" s="195" t="s">
        <v>2003</v>
      </c>
      <c r="I1063" s="195" t="s">
        <v>2003</v>
      </c>
      <c r="J1063" s="168">
        <v>0.9</v>
      </c>
      <c r="K1063" s="169" t="str">
        <f>IFERROR(SUMIFS(#REF!,#REF!,$I1063,#REF!,$R$2)/SUMIFS(#REF!,#REF!,$I1063,#REF!,$R$2),"-")</f>
        <v>-</v>
      </c>
      <c r="L1063" s="169" t="str">
        <f>IFERROR(SUMIFS(#REF!,#REF!,$I1063,#REF!,$R$7)/SUMIFS(#REF!,#REF!,$I1063,#REF!,$R$7),"-")</f>
        <v>-</v>
      </c>
      <c r="M1063" s="170" t="str">
        <f>IFERROR(SUMIFS(#REF!,#REF!,$I1063,#REF!,$R$3)/SUMIFS(#REF!,#REF!,$I1063,#REF!,$R$3),"-")</f>
        <v>-</v>
      </c>
      <c r="N1063" s="170" t="str">
        <f>IFERROR(SUMIFS(#REF!,#REF!,$I1063,#REF!,"&lt;="&amp;$R$2,#REF!,"&gt;="&amp;$S$2)/SUMIFS(#REF!,#REF!,$I1063,#REF!,"&lt;="&amp;$R$2,#REF!,"&gt;="&amp;$S$2),"-")</f>
        <v>-</v>
      </c>
      <c r="O1063" s="142"/>
      <c r="P1063" s="140"/>
    </row>
    <row r="1064" spans="1:16">
      <c r="A1064" s="138"/>
      <c r="B1064" s="142"/>
      <c r="C1064" s="172" t="s">
        <v>1972</v>
      </c>
      <c r="D1064" s="166" t="s">
        <v>26</v>
      </c>
      <c r="E1064" s="166" t="s">
        <v>1973</v>
      </c>
      <c r="F1064" s="195" t="s">
        <v>2005</v>
      </c>
      <c r="G1064" s="195" t="s">
        <v>2005</v>
      </c>
      <c r="H1064" s="195" t="s">
        <v>2005</v>
      </c>
      <c r="I1064" s="195" t="s">
        <v>2005</v>
      </c>
      <c r="J1064" s="168">
        <v>0.9</v>
      </c>
      <c r="K1064" s="169" t="str">
        <f>IFERROR(SUMIFS(#REF!,#REF!,$I1064,#REF!,$R$2)/SUMIFS(#REF!,#REF!,$I1064,#REF!,$R$2),"-")</f>
        <v>-</v>
      </c>
      <c r="L1064" s="169" t="str">
        <f>IFERROR(SUMIFS(#REF!,#REF!,$I1064,#REF!,$R$7)/SUMIFS(#REF!,#REF!,$I1064,#REF!,$R$7),"-")</f>
        <v>-</v>
      </c>
      <c r="M1064" s="170" t="str">
        <f>IFERROR(SUMIFS(#REF!,#REF!,$I1064,#REF!,$R$3)/SUMIFS(#REF!,#REF!,$I1064,#REF!,$R$3),"-")</f>
        <v>-</v>
      </c>
      <c r="N1064" s="170" t="str">
        <f>IFERROR(SUMIFS(#REF!,#REF!,$I1064,#REF!,"&lt;="&amp;$R$2,#REF!,"&gt;="&amp;$S$2)/SUMIFS(#REF!,#REF!,$I1064,#REF!,"&lt;="&amp;$R$2,#REF!,"&gt;="&amp;$S$2),"-")</f>
        <v>-</v>
      </c>
      <c r="O1064" s="142"/>
      <c r="P1064" s="140"/>
    </row>
    <row r="1065" spans="1:16">
      <c r="A1065" s="138"/>
      <c r="B1065" s="142"/>
      <c r="C1065" s="172" t="s">
        <v>1972</v>
      </c>
      <c r="D1065" s="166" t="s">
        <v>26</v>
      </c>
      <c r="E1065" s="166" t="s">
        <v>1973</v>
      </c>
      <c r="F1065" s="195" t="s">
        <v>2007</v>
      </c>
      <c r="G1065" s="195" t="s">
        <v>2007</v>
      </c>
      <c r="H1065" s="195" t="s">
        <v>2007</v>
      </c>
      <c r="I1065" s="195" t="s">
        <v>2007</v>
      </c>
      <c r="J1065" s="168">
        <v>0.9</v>
      </c>
      <c r="K1065" s="169" t="str">
        <f>IFERROR(SUMIFS(#REF!,#REF!,$I1065,#REF!,$R$2)/SUMIFS(#REF!,#REF!,$I1065,#REF!,$R$2),"-")</f>
        <v>-</v>
      </c>
      <c r="L1065" s="169" t="str">
        <f>IFERROR(SUMIFS(#REF!,#REF!,$I1065,#REF!,$R$7)/SUMIFS(#REF!,#REF!,$I1065,#REF!,$R$7),"-")</f>
        <v>-</v>
      </c>
      <c r="M1065" s="170" t="str">
        <f>IFERROR(SUMIFS(#REF!,#REF!,$I1065,#REF!,$R$3)/SUMIFS(#REF!,#REF!,$I1065,#REF!,$R$3),"-")</f>
        <v>-</v>
      </c>
      <c r="N1065" s="170" t="str">
        <f>IFERROR(SUMIFS(#REF!,#REF!,$I1065,#REF!,"&lt;="&amp;$R$2,#REF!,"&gt;="&amp;$S$2)/SUMIFS(#REF!,#REF!,$I1065,#REF!,"&lt;="&amp;$R$2,#REF!,"&gt;="&amp;$S$2),"-")</f>
        <v>-</v>
      </c>
      <c r="O1065" s="142"/>
      <c r="P1065" s="140"/>
    </row>
    <row r="1066" spans="1:16">
      <c r="A1066" s="138"/>
      <c r="B1066" s="142"/>
      <c r="C1066" s="172" t="s">
        <v>1972</v>
      </c>
      <c r="D1066" s="166" t="s">
        <v>26</v>
      </c>
      <c r="E1066" s="166" t="s">
        <v>1973</v>
      </c>
      <c r="F1066" s="195" t="s">
        <v>2009</v>
      </c>
      <c r="G1066" s="195" t="s">
        <v>2009</v>
      </c>
      <c r="H1066" s="195" t="s">
        <v>2009</v>
      </c>
      <c r="I1066" s="195" t="s">
        <v>2009</v>
      </c>
      <c r="J1066" s="168">
        <v>0.9</v>
      </c>
      <c r="K1066" s="169" t="str">
        <f>IFERROR(SUMIFS(#REF!,#REF!,$I1066,#REF!,$R$2)/SUMIFS(#REF!,#REF!,$I1066,#REF!,$R$2),"-")</f>
        <v>-</v>
      </c>
      <c r="L1066" s="169" t="str">
        <f>IFERROR(SUMIFS(#REF!,#REF!,$I1066,#REF!,$R$7)/SUMIFS(#REF!,#REF!,$I1066,#REF!,$R$7),"-")</f>
        <v>-</v>
      </c>
      <c r="M1066" s="170" t="str">
        <f>IFERROR(SUMIFS(#REF!,#REF!,$I1066,#REF!,$R$3)/SUMIFS(#REF!,#REF!,$I1066,#REF!,$R$3),"-")</f>
        <v>-</v>
      </c>
      <c r="N1066" s="170" t="str">
        <f>IFERROR(SUMIFS(#REF!,#REF!,$I1066,#REF!,"&lt;="&amp;$R$2,#REF!,"&gt;="&amp;$S$2)/SUMIFS(#REF!,#REF!,$I1066,#REF!,"&lt;="&amp;$R$2,#REF!,"&gt;="&amp;$S$2),"-")</f>
        <v>-</v>
      </c>
      <c r="O1066" s="142"/>
      <c r="P1066" s="140"/>
    </row>
    <row r="1067" spans="1:16">
      <c r="A1067" s="138"/>
      <c r="B1067" s="142"/>
      <c r="C1067" s="172" t="s">
        <v>1972</v>
      </c>
      <c r="D1067" s="166" t="s">
        <v>26</v>
      </c>
      <c r="E1067" s="166" t="s">
        <v>1973</v>
      </c>
      <c r="F1067" s="195" t="s">
        <v>2011</v>
      </c>
      <c r="G1067" s="195" t="s">
        <v>2011</v>
      </c>
      <c r="H1067" s="195" t="s">
        <v>2011</v>
      </c>
      <c r="I1067" s="195" t="s">
        <v>2011</v>
      </c>
      <c r="J1067" s="168">
        <v>0.9</v>
      </c>
      <c r="K1067" s="169" t="str">
        <f>IFERROR(SUMIFS(#REF!,#REF!,$I1067,#REF!,$R$2)/SUMIFS(#REF!,#REF!,$I1067,#REF!,$R$2),"-")</f>
        <v>-</v>
      </c>
      <c r="L1067" s="169" t="str">
        <f>IFERROR(SUMIFS(#REF!,#REF!,$I1067,#REF!,$R$7)/SUMIFS(#REF!,#REF!,$I1067,#REF!,$R$7),"-")</f>
        <v>-</v>
      </c>
      <c r="M1067" s="170" t="str">
        <f>IFERROR(SUMIFS(#REF!,#REF!,$I1067,#REF!,$R$3)/SUMIFS(#REF!,#REF!,$I1067,#REF!,$R$3),"-")</f>
        <v>-</v>
      </c>
      <c r="N1067" s="170" t="str">
        <f>IFERROR(SUMIFS(#REF!,#REF!,$I1067,#REF!,"&lt;="&amp;$R$2,#REF!,"&gt;="&amp;$S$2)/SUMIFS(#REF!,#REF!,$I1067,#REF!,"&lt;="&amp;$R$2,#REF!,"&gt;="&amp;$S$2),"-")</f>
        <v>-</v>
      </c>
      <c r="O1067" s="142"/>
      <c r="P1067" s="140"/>
    </row>
    <row r="1068" spans="1:16">
      <c r="A1068" s="138"/>
      <c r="B1068" s="142"/>
      <c r="C1068" s="172" t="s">
        <v>1972</v>
      </c>
      <c r="D1068" s="166" t="s">
        <v>26</v>
      </c>
      <c r="E1068" s="166" t="s">
        <v>1973</v>
      </c>
      <c r="F1068" s="195" t="s">
        <v>2013</v>
      </c>
      <c r="G1068" s="195" t="s">
        <v>2013</v>
      </c>
      <c r="H1068" s="195" t="s">
        <v>2013</v>
      </c>
      <c r="I1068" s="195" t="s">
        <v>2013</v>
      </c>
      <c r="J1068" s="168">
        <v>0.9</v>
      </c>
      <c r="K1068" s="169" t="str">
        <f>IFERROR(SUMIFS(#REF!,#REF!,$I1068,#REF!,$R$2)/SUMIFS(#REF!,#REF!,$I1068,#REF!,$R$2),"-")</f>
        <v>-</v>
      </c>
      <c r="L1068" s="169" t="str">
        <f>IFERROR(SUMIFS(#REF!,#REF!,$I1068,#REF!,$R$7)/SUMIFS(#REF!,#REF!,$I1068,#REF!,$R$7),"-")</f>
        <v>-</v>
      </c>
      <c r="M1068" s="170" t="str">
        <f>IFERROR(SUMIFS(#REF!,#REF!,$I1068,#REF!,$R$3)/SUMIFS(#REF!,#REF!,$I1068,#REF!,$R$3),"-")</f>
        <v>-</v>
      </c>
      <c r="N1068" s="170" t="str">
        <f>IFERROR(SUMIFS(#REF!,#REF!,$I1068,#REF!,"&lt;="&amp;$R$2,#REF!,"&gt;="&amp;$S$2)/SUMIFS(#REF!,#REF!,$I1068,#REF!,"&lt;="&amp;$R$2,#REF!,"&gt;="&amp;$S$2),"-")</f>
        <v>-</v>
      </c>
      <c r="O1068" s="142"/>
      <c r="P1068" s="140"/>
    </row>
    <row r="1069" spans="1:16">
      <c r="A1069" s="138"/>
      <c r="B1069" s="142"/>
      <c r="C1069" s="172" t="s">
        <v>1972</v>
      </c>
      <c r="D1069" s="166" t="s">
        <v>26</v>
      </c>
      <c r="E1069" s="166" t="s">
        <v>1973</v>
      </c>
      <c r="F1069" s="195" t="s">
        <v>2015</v>
      </c>
      <c r="G1069" s="195" t="s">
        <v>2015</v>
      </c>
      <c r="H1069" s="195" t="s">
        <v>2015</v>
      </c>
      <c r="I1069" s="195" t="s">
        <v>2015</v>
      </c>
      <c r="J1069" s="168">
        <v>0.9</v>
      </c>
      <c r="K1069" s="169" t="str">
        <f>IFERROR(SUMIFS(#REF!,#REF!,$I1069,#REF!,$R$2)/SUMIFS(#REF!,#REF!,$I1069,#REF!,$R$2),"-")</f>
        <v>-</v>
      </c>
      <c r="L1069" s="169" t="str">
        <f>IFERROR(SUMIFS(#REF!,#REF!,$I1069,#REF!,$R$7)/SUMIFS(#REF!,#REF!,$I1069,#REF!,$R$7),"-")</f>
        <v>-</v>
      </c>
      <c r="M1069" s="170" t="str">
        <f>IFERROR(SUMIFS(#REF!,#REF!,$I1069,#REF!,$R$3)/SUMIFS(#REF!,#REF!,$I1069,#REF!,$R$3),"-")</f>
        <v>-</v>
      </c>
      <c r="N1069" s="170" t="str">
        <f>IFERROR(SUMIFS(#REF!,#REF!,$I1069,#REF!,"&lt;="&amp;$R$2,#REF!,"&gt;="&amp;$S$2)/SUMIFS(#REF!,#REF!,$I1069,#REF!,"&lt;="&amp;$R$2,#REF!,"&gt;="&amp;$S$2),"-")</f>
        <v>-</v>
      </c>
      <c r="O1069" s="142"/>
      <c r="P1069" s="140"/>
    </row>
    <row r="1070" spans="1:16">
      <c r="A1070" s="138"/>
      <c r="B1070" s="142"/>
      <c r="C1070" s="172" t="s">
        <v>1972</v>
      </c>
      <c r="D1070" s="166" t="s">
        <v>26</v>
      </c>
      <c r="E1070" s="166" t="s">
        <v>1973</v>
      </c>
      <c r="F1070" s="195" t="s">
        <v>2017</v>
      </c>
      <c r="G1070" s="195" t="s">
        <v>2017</v>
      </c>
      <c r="H1070" s="195" t="s">
        <v>2017</v>
      </c>
      <c r="I1070" s="195" t="s">
        <v>2017</v>
      </c>
      <c r="J1070" s="168">
        <v>0.9</v>
      </c>
      <c r="K1070" s="169" t="str">
        <f>IFERROR(SUMIFS(#REF!,#REF!,$I1070,#REF!,$R$2)/SUMIFS(#REF!,#REF!,$I1070,#REF!,$R$2),"-")</f>
        <v>-</v>
      </c>
      <c r="L1070" s="169" t="str">
        <f>IFERROR(SUMIFS(#REF!,#REF!,$I1070,#REF!,$R$7)/SUMIFS(#REF!,#REF!,$I1070,#REF!,$R$7),"-")</f>
        <v>-</v>
      </c>
      <c r="M1070" s="170" t="str">
        <f>IFERROR(SUMIFS(#REF!,#REF!,$I1070,#REF!,$R$3)/SUMIFS(#REF!,#REF!,$I1070,#REF!,$R$3),"-")</f>
        <v>-</v>
      </c>
      <c r="N1070" s="170" t="str">
        <f>IFERROR(SUMIFS(#REF!,#REF!,$I1070,#REF!,"&lt;="&amp;$R$2,#REF!,"&gt;="&amp;$S$2)/SUMIFS(#REF!,#REF!,$I1070,#REF!,"&lt;="&amp;$R$2,#REF!,"&gt;="&amp;$S$2),"-")</f>
        <v>-</v>
      </c>
      <c r="O1070" s="142"/>
      <c r="P1070" s="140"/>
    </row>
    <row r="1071" spans="1:16">
      <c r="A1071" s="138"/>
      <c r="B1071" s="142"/>
      <c r="C1071" s="172" t="s">
        <v>1972</v>
      </c>
      <c r="D1071" s="166" t="s">
        <v>26</v>
      </c>
      <c r="E1071" s="166" t="s">
        <v>1973</v>
      </c>
      <c r="F1071" s="195" t="s">
        <v>2019</v>
      </c>
      <c r="G1071" s="195" t="s">
        <v>2019</v>
      </c>
      <c r="H1071" s="195" t="s">
        <v>2019</v>
      </c>
      <c r="I1071" s="195" t="s">
        <v>2019</v>
      </c>
      <c r="J1071" s="168">
        <v>0.9</v>
      </c>
      <c r="K1071" s="169" t="str">
        <f>IFERROR(SUMIFS(#REF!,#REF!,$I1071,#REF!,$R$2)/SUMIFS(#REF!,#REF!,$I1071,#REF!,$R$2),"-")</f>
        <v>-</v>
      </c>
      <c r="L1071" s="169" t="str">
        <f>IFERROR(SUMIFS(#REF!,#REF!,$I1071,#REF!,$R$7)/SUMIFS(#REF!,#REF!,$I1071,#REF!,$R$7),"-")</f>
        <v>-</v>
      </c>
      <c r="M1071" s="170" t="str">
        <f>IFERROR(SUMIFS(#REF!,#REF!,$I1071,#REF!,$R$3)/SUMIFS(#REF!,#REF!,$I1071,#REF!,$R$3),"-")</f>
        <v>-</v>
      </c>
      <c r="N1071" s="170" t="str">
        <f>IFERROR(SUMIFS(#REF!,#REF!,$I1071,#REF!,"&lt;="&amp;$R$2,#REF!,"&gt;="&amp;$S$2)/SUMIFS(#REF!,#REF!,$I1071,#REF!,"&lt;="&amp;$R$2,#REF!,"&gt;="&amp;$S$2),"-")</f>
        <v>-</v>
      </c>
      <c r="O1071" s="142"/>
      <c r="P1071" s="140"/>
    </row>
    <row r="1072" spans="1:16">
      <c r="A1072" s="138"/>
      <c r="B1072" s="142"/>
      <c r="C1072" s="172" t="s">
        <v>1972</v>
      </c>
      <c r="D1072" s="166" t="s">
        <v>26</v>
      </c>
      <c r="E1072" s="166" t="s">
        <v>1973</v>
      </c>
      <c r="F1072" s="195" t="s">
        <v>2021</v>
      </c>
      <c r="G1072" s="195" t="s">
        <v>2021</v>
      </c>
      <c r="H1072" s="195" t="s">
        <v>2021</v>
      </c>
      <c r="I1072" s="195" t="s">
        <v>2021</v>
      </c>
      <c r="J1072" s="168">
        <v>0.9</v>
      </c>
      <c r="K1072" s="169" t="str">
        <f>IFERROR(SUMIFS(#REF!,#REF!,$I1072,#REF!,$R$2)/SUMIFS(#REF!,#REF!,$I1072,#REF!,$R$2),"-")</f>
        <v>-</v>
      </c>
      <c r="L1072" s="169" t="str">
        <f>IFERROR(SUMIFS(#REF!,#REF!,$I1072,#REF!,$R$7)/SUMIFS(#REF!,#REF!,$I1072,#REF!,$R$7),"-")</f>
        <v>-</v>
      </c>
      <c r="M1072" s="170" t="str">
        <f>IFERROR(SUMIFS(#REF!,#REF!,$I1072,#REF!,$R$3)/SUMIFS(#REF!,#REF!,$I1072,#REF!,$R$3),"-")</f>
        <v>-</v>
      </c>
      <c r="N1072" s="170" t="str">
        <f>IFERROR(SUMIFS(#REF!,#REF!,$I1072,#REF!,"&lt;="&amp;$R$2,#REF!,"&gt;="&amp;$S$2)/SUMIFS(#REF!,#REF!,$I1072,#REF!,"&lt;="&amp;$R$2,#REF!,"&gt;="&amp;$S$2),"-")</f>
        <v>-</v>
      </c>
      <c r="O1072" s="142"/>
      <c r="P1072" s="140"/>
    </row>
    <row r="1073" spans="1:16">
      <c r="A1073" s="138"/>
      <c r="B1073" s="142"/>
      <c r="C1073" s="172" t="s">
        <v>1972</v>
      </c>
      <c r="D1073" s="166" t="s">
        <v>26</v>
      </c>
      <c r="E1073" s="166" t="s">
        <v>1973</v>
      </c>
      <c r="F1073" s="195" t="s">
        <v>2023</v>
      </c>
      <c r="G1073" s="195" t="s">
        <v>2023</v>
      </c>
      <c r="H1073" s="195" t="s">
        <v>2023</v>
      </c>
      <c r="I1073" s="195" t="s">
        <v>2023</v>
      </c>
      <c r="J1073" s="168">
        <v>0.9</v>
      </c>
      <c r="K1073" s="169" t="str">
        <f>IFERROR(SUMIFS(#REF!,#REF!,$I1073,#REF!,$R$2)/SUMIFS(#REF!,#REF!,$I1073,#REF!,$R$2),"-")</f>
        <v>-</v>
      </c>
      <c r="L1073" s="169" t="str">
        <f>IFERROR(SUMIFS(#REF!,#REF!,$I1073,#REF!,$R$7)/SUMIFS(#REF!,#REF!,$I1073,#REF!,$R$7),"-")</f>
        <v>-</v>
      </c>
      <c r="M1073" s="170" t="str">
        <f>IFERROR(SUMIFS(#REF!,#REF!,$I1073,#REF!,$R$3)/SUMIFS(#REF!,#REF!,$I1073,#REF!,$R$3),"-")</f>
        <v>-</v>
      </c>
      <c r="N1073" s="170" t="str">
        <f>IFERROR(SUMIFS(#REF!,#REF!,$I1073,#REF!,"&lt;="&amp;$R$2,#REF!,"&gt;="&amp;$S$2)/SUMIFS(#REF!,#REF!,$I1073,#REF!,"&lt;="&amp;$R$2,#REF!,"&gt;="&amp;$S$2),"-")</f>
        <v>-</v>
      </c>
      <c r="O1073" s="142"/>
      <c r="P1073" s="140"/>
    </row>
    <row r="1074" spans="1:16">
      <c r="A1074" s="138"/>
      <c r="B1074" s="142"/>
      <c r="C1074" s="172" t="s">
        <v>1972</v>
      </c>
      <c r="D1074" s="166" t="s">
        <v>26</v>
      </c>
      <c r="E1074" s="166" t="s">
        <v>1973</v>
      </c>
      <c r="F1074" s="195" t="s">
        <v>2025</v>
      </c>
      <c r="G1074" s="195" t="s">
        <v>2025</v>
      </c>
      <c r="H1074" s="195" t="s">
        <v>2025</v>
      </c>
      <c r="I1074" s="195" t="s">
        <v>2025</v>
      </c>
      <c r="J1074" s="168">
        <v>0.9</v>
      </c>
      <c r="K1074" s="169" t="str">
        <f>IFERROR(SUMIFS(#REF!,#REF!,$I1074,#REF!,$R$2)/SUMIFS(#REF!,#REF!,$I1074,#REF!,$R$2),"-")</f>
        <v>-</v>
      </c>
      <c r="L1074" s="169" t="str">
        <f>IFERROR(SUMIFS(#REF!,#REF!,$I1074,#REF!,$R$7)/SUMIFS(#REF!,#REF!,$I1074,#REF!,$R$7),"-")</f>
        <v>-</v>
      </c>
      <c r="M1074" s="170" t="str">
        <f>IFERROR(SUMIFS(#REF!,#REF!,$I1074,#REF!,$R$3)/SUMIFS(#REF!,#REF!,$I1074,#REF!,$R$3),"-")</f>
        <v>-</v>
      </c>
      <c r="N1074" s="170" t="str">
        <f>IFERROR(SUMIFS(#REF!,#REF!,$I1074,#REF!,"&lt;="&amp;$R$2,#REF!,"&gt;="&amp;$S$2)/SUMIFS(#REF!,#REF!,$I1074,#REF!,"&lt;="&amp;$R$2,#REF!,"&gt;="&amp;$S$2),"-")</f>
        <v>-</v>
      </c>
      <c r="O1074" s="142"/>
      <c r="P1074" s="140"/>
    </row>
    <row r="1075" spans="1:16">
      <c r="A1075" s="138"/>
      <c r="B1075" s="142"/>
      <c r="C1075" s="172" t="s">
        <v>1972</v>
      </c>
      <c r="D1075" s="166" t="s">
        <v>26</v>
      </c>
      <c r="E1075" s="166" t="s">
        <v>1973</v>
      </c>
      <c r="F1075" s="195" t="s">
        <v>2027</v>
      </c>
      <c r="G1075" s="195" t="s">
        <v>2027</v>
      </c>
      <c r="H1075" s="195" t="s">
        <v>2027</v>
      </c>
      <c r="I1075" s="195" t="s">
        <v>2027</v>
      </c>
      <c r="J1075" s="168">
        <v>0.9</v>
      </c>
      <c r="K1075" s="169" t="str">
        <f>IFERROR(SUMIFS(#REF!,#REF!,$I1075,#REF!,$R$2)/SUMIFS(#REF!,#REF!,$I1075,#REF!,$R$2),"-")</f>
        <v>-</v>
      </c>
      <c r="L1075" s="169" t="str">
        <f>IFERROR(SUMIFS(#REF!,#REF!,$I1075,#REF!,$R$7)/SUMIFS(#REF!,#REF!,$I1075,#REF!,$R$7),"-")</f>
        <v>-</v>
      </c>
      <c r="M1075" s="170" t="str">
        <f>IFERROR(SUMIFS(#REF!,#REF!,$I1075,#REF!,$R$3)/SUMIFS(#REF!,#REF!,$I1075,#REF!,$R$3),"-")</f>
        <v>-</v>
      </c>
      <c r="N1075" s="170" t="str">
        <f>IFERROR(SUMIFS(#REF!,#REF!,$I1075,#REF!,"&lt;="&amp;$R$2,#REF!,"&gt;="&amp;$S$2)/SUMIFS(#REF!,#REF!,$I1075,#REF!,"&lt;="&amp;$R$2,#REF!,"&gt;="&amp;$S$2),"-")</f>
        <v>-</v>
      </c>
      <c r="O1075" s="142"/>
      <c r="P1075" s="140"/>
    </row>
    <row r="1076" spans="1:16">
      <c r="A1076" s="138"/>
      <c r="B1076" s="142"/>
      <c r="C1076" s="172" t="s">
        <v>1972</v>
      </c>
      <c r="D1076" s="166" t="s">
        <v>26</v>
      </c>
      <c r="E1076" s="166" t="s">
        <v>1973</v>
      </c>
      <c r="F1076" s="195" t="s">
        <v>2029</v>
      </c>
      <c r="G1076" s="195" t="s">
        <v>2029</v>
      </c>
      <c r="H1076" s="195" t="s">
        <v>2029</v>
      </c>
      <c r="I1076" s="195" t="s">
        <v>2029</v>
      </c>
      <c r="J1076" s="168">
        <v>0.9</v>
      </c>
      <c r="K1076" s="169" t="str">
        <f>IFERROR(SUMIFS(#REF!,#REF!,$I1076,#REF!,$R$2)/SUMIFS(#REF!,#REF!,$I1076,#REF!,$R$2),"-")</f>
        <v>-</v>
      </c>
      <c r="L1076" s="169" t="str">
        <f>IFERROR(SUMIFS(#REF!,#REF!,$I1076,#REF!,$R$7)/SUMIFS(#REF!,#REF!,$I1076,#REF!,$R$7),"-")</f>
        <v>-</v>
      </c>
      <c r="M1076" s="170" t="str">
        <f>IFERROR(SUMIFS(#REF!,#REF!,$I1076,#REF!,$R$3)/SUMIFS(#REF!,#REF!,$I1076,#REF!,$R$3),"-")</f>
        <v>-</v>
      </c>
      <c r="N1076" s="170" t="str">
        <f>IFERROR(SUMIFS(#REF!,#REF!,$I1076,#REF!,"&lt;="&amp;$R$2,#REF!,"&gt;="&amp;$S$2)/SUMIFS(#REF!,#REF!,$I1076,#REF!,"&lt;="&amp;$R$2,#REF!,"&gt;="&amp;$S$2),"-")</f>
        <v>-</v>
      </c>
      <c r="O1076" s="142"/>
      <c r="P1076" s="140"/>
    </row>
    <row r="1077" spans="1:16">
      <c r="A1077" s="138"/>
      <c r="B1077" s="142"/>
      <c r="C1077" s="172" t="s">
        <v>1972</v>
      </c>
      <c r="D1077" s="166" t="s">
        <v>26</v>
      </c>
      <c r="E1077" s="166" t="s">
        <v>1973</v>
      </c>
      <c r="F1077" s="195" t="s">
        <v>2031</v>
      </c>
      <c r="G1077" s="195" t="s">
        <v>2031</v>
      </c>
      <c r="H1077" s="195" t="s">
        <v>2031</v>
      </c>
      <c r="I1077" s="195" t="s">
        <v>2031</v>
      </c>
      <c r="J1077" s="168">
        <v>0.9</v>
      </c>
      <c r="K1077" s="169" t="str">
        <f>IFERROR(SUMIFS(#REF!,#REF!,$I1077,#REF!,$R$2)/SUMIFS(#REF!,#REF!,$I1077,#REF!,$R$2),"-")</f>
        <v>-</v>
      </c>
      <c r="L1077" s="169" t="str">
        <f>IFERROR(SUMIFS(#REF!,#REF!,$I1077,#REF!,$R$7)/SUMIFS(#REF!,#REF!,$I1077,#REF!,$R$7),"-")</f>
        <v>-</v>
      </c>
      <c r="M1077" s="170" t="str">
        <f>IFERROR(SUMIFS(#REF!,#REF!,$I1077,#REF!,$R$3)/SUMIFS(#REF!,#REF!,$I1077,#REF!,$R$3),"-")</f>
        <v>-</v>
      </c>
      <c r="N1077" s="170" t="str">
        <f>IFERROR(SUMIFS(#REF!,#REF!,$I1077,#REF!,"&lt;="&amp;$R$2,#REF!,"&gt;="&amp;$S$2)/SUMIFS(#REF!,#REF!,$I1077,#REF!,"&lt;="&amp;$R$2,#REF!,"&gt;="&amp;$S$2),"-")</f>
        <v>-</v>
      </c>
      <c r="O1077" s="142"/>
      <c r="P1077" s="140"/>
    </row>
    <row r="1078" spans="1:16">
      <c r="A1078" s="138"/>
      <c r="B1078" s="142"/>
      <c r="C1078" s="172" t="s">
        <v>1972</v>
      </c>
      <c r="D1078" s="166" t="s">
        <v>26</v>
      </c>
      <c r="E1078" s="166" t="s">
        <v>1973</v>
      </c>
      <c r="F1078" s="195" t="s">
        <v>2033</v>
      </c>
      <c r="G1078" s="195" t="s">
        <v>2033</v>
      </c>
      <c r="H1078" s="195" t="s">
        <v>2033</v>
      </c>
      <c r="I1078" s="195" t="s">
        <v>2033</v>
      </c>
      <c r="J1078" s="168">
        <v>0.9</v>
      </c>
      <c r="K1078" s="169" t="str">
        <f>IFERROR(SUMIFS(#REF!,#REF!,$I1078,#REF!,$R$2)/SUMIFS(#REF!,#REF!,$I1078,#REF!,$R$2),"-")</f>
        <v>-</v>
      </c>
      <c r="L1078" s="169" t="str">
        <f>IFERROR(SUMIFS(#REF!,#REF!,$I1078,#REF!,$R$7)/SUMIFS(#REF!,#REF!,$I1078,#REF!,$R$7),"-")</f>
        <v>-</v>
      </c>
      <c r="M1078" s="170" t="str">
        <f>IFERROR(SUMIFS(#REF!,#REF!,$I1078,#REF!,$R$3)/SUMIFS(#REF!,#REF!,$I1078,#REF!,$R$3),"-")</f>
        <v>-</v>
      </c>
      <c r="N1078" s="170" t="str">
        <f>IFERROR(SUMIFS(#REF!,#REF!,$I1078,#REF!,"&lt;="&amp;$R$2,#REF!,"&gt;="&amp;$S$2)/SUMIFS(#REF!,#REF!,$I1078,#REF!,"&lt;="&amp;$R$2,#REF!,"&gt;="&amp;$S$2),"-")</f>
        <v>-</v>
      </c>
      <c r="O1078" s="142"/>
      <c r="P1078" s="140"/>
    </row>
    <row r="1079" spans="1:16">
      <c r="A1079" s="138"/>
      <c r="B1079" s="142"/>
      <c r="C1079" s="172" t="s">
        <v>1972</v>
      </c>
      <c r="D1079" s="166" t="s">
        <v>26</v>
      </c>
      <c r="E1079" s="166" t="s">
        <v>1973</v>
      </c>
      <c r="F1079" s="195" t="s">
        <v>2035</v>
      </c>
      <c r="G1079" s="195" t="s">
        <v>2035</v>
      </c>
      <c r="H1079" s="195" t="s">
        <v>2035</v>
      </c>
      <c r="I1079" s="195" t="s">
        <v>2035</v>
      </c>
      <c r="J1079" s="168">
        <v>0.9</v>
      </c>
      <c r="K1079" s="169" t="str">
        <f>IFERROR(SUMIFS(#REF!,#REF!,$I1079,#REF!,$R$2)/SUMIFS(#REF!,#REF!,$I1079,#REF!,$R$2),"-")</f>
        <v>-</v>
      </c>
      <c r="L1079" s="169" t="str">
        <f>IFERROR(SUMIFS(#REF!,#REF!,$I1079,#REF!,$R$7)/SUMIFS(#REF!,#REF!,$I1079,#REF!,$R$7),"-")</f>
        <v>-</v>
      </c>
      <c r="M1079" s="170" t="str">
        <f>IFERROR(SUMIFS(#REF!,#REF!,$I1079,#REF!,$R$3)/SUMIFS(#REF!,#REF!,$I1079,#REF!,$R$3),"-")</f>
        <v>-</v>
      </c>
      <c r="N1079" s="170" t="str">
        <f>IFERROR(SUMIFS(#REF!,#REF!,$I1079,#REF!,"&lt;="&amp;$R$2,#REF!,"&gt;="&amp;$S$2)/SUMIFS(#REF!,#REF!,$I1079,#REF!,"&lt;="&amp;$R$2,#REF!,"&gt;="&amp;$S$2),"-")</f>
        <v>-</v>
      </c>
      <c r="O1079" s="142"/>
      <c r="P1079" s="140"/>
    </row>
    <row r="1080" spans="1:16">
      <c r="A1080" s="138"/>
      <c r="B1080" s="142"/>
      <c r="C1080" s="172" t="s">
        <v>1972</v>
      </c>
      <c r="D1080" s="166" t="s">
        <v>26</v>
      </c>
      <c r="E1080" s="166" t="s">
        <v>1973</v>
      </c>
      <c r="F1080" s="195" t="s">
        <v>2037</v>
      </c>
      <c r="G1080" s="195" t="s">
        <v>2037</v>
      </c>
      <c r="H1080" s="195" t="s">
        <v>2037</v>
      </c>
      <c r="I1080" s="195" t="s">
        <v>2037</v>
      </c>
      <c r="J1080" s="168">
        <v>0.9</v>
      </c>
      <c r="K1080" s="169" t="str">
        <f>IFERROR(SUMIFS(#REF!,#REF!,$I1080,#REF!,$R$2)/SUMIFS(#REF!,#REF!,$I1080,#REF!,$R$2),"-")</f>
        <v>-</v>
      </c>
      <c r="L1080" s="169" t="str">
        <f>IFERROR(SUMIFS(#REF!,#REF!,$I1080,#REF!,$R$7)/SUMIFS(#REF!,#REF!,$I1080,#REF!,$R$7),"-")</f>
        <v>-</v>
      </c>
      <c r="M1080" s="170" t="str">
        <f>IFERROR(SUMIFS(#REF!,#REF!,$I1080,#REF!,$R$3)/SUMIFS(#REF!,#REF!,$I1080,#REF!,$R$3),"-")</f>
        <v>-</v>
      </c>
      <c r="N1080" s="170" t="str">
        <f>IFERROR(SUMIFS(#REF!,#REF!,$I1080,#REF!,"&lt;="&amp;$R$2,#REF!,"&gt;="&amp;$S$2)/SUMIFS(#REF!,#REF!,$I1080,#REF!,"&lt;="&amp;$R$2,#REF!,"&gt;="&amp;$S$2),"-")</f>
        <v>-</v>
      </c>
      <c r="O1080" s="142"/>
      <c r="P1080" s="140"/>
    </row>
    <row r="1081" spans="1:16">
      <c r="A1081" s="138"/>
      <c r="B1081" s="142"/>
      <c r="C1081" s="172" t="s">
        <v>1972</v>
      </c>
      <c r="D1081" s="166" t="s">
        <v>26</v>
      </c>
      <c r="E1081" s="166" t="s">
        <v>1973</v>
      </c>
      <c r="F1081" s="195" t="s">
        <v>2039</v>
      </c>
      <c r="G1081" s="195" t="s">
        <v>2039</v>
      </c>
      <c r="H1081" s="195" t="s">
        <v>2039</v>
      </c>
      <c r="I1081" s="195" t="s">
        <v>2039</v>
      </c>
      <c r="J1081" s="168">
        <v>0.9</v>
      </c>
      <c r="K1081" s="169" t="str">
        <f>IFERROR(SUMIFS(#REF!,#REF!,$I1081,#REF!,$R$2)/SUMIFS(#REF!,#REF!,$I1081,#REF!,$R$2),"-")</f>
        <v>-</v>
      </c>
      <c r="L1081" s="169" t="str">
        <f>IFERROR(SUMIFS(#REF!,#REF!,$I1081,#REF!,$R$7)/SUMIFS(#REF!,#REF!,$I1081,#REF!,$R$7),"-")</f>
        <v>-</v>
      </c>
      <c r="M1081" s="170" t="str">
        <f>IFERROR(SUMIFS(#REF!,#REF!,$I1081,#REF!,$R$3)/SUMIFS(#REF!,#REF!,$I1081,#REF!,$R$3),"-")</f>
        <v>-</v>
      </c>
      <c r="N1081" s="170" t="str">
        <f>IFERROR(SUMIFS(#REF!,#REF!,$I1081,#REF!,"&lt;="&amp;$R$2,#REF!,"&gt;="&amp;$S$2)/SUMIFS(#REF!,#REF!,$I1081,#REF!,"&lt;="&amp;$R$2,#REF!,"&gt;="&amp;$S$2),"-")</f>
        <v>-</v>
      </c>
      <c r="O1081" s="142"/>
      <c r="P1081" s="140"/>
    </row>
    <row r="1082" spans="1:16">
      <c r="A1082" s="138"/>
      <c r="B1082" s="142"/>
      <c r="C1082" s="172" t="s">
        <v>1972</v>
      </c>
      <c r="D1082" s="166" t="s">
        <v>26</v>
      </c>
      <c r="E1082" s="166" t="s">
        <v>1973</v>
      </c>
      <c r="F1082" s="195" t="s">
        <v>2041</v>
      </c>
      <c r="G1082" s="195" t="s">
        <v>2041</v>
      </c>
      <c r="H1082" s="195" t="s">
        <v>2041</v>
      </c>
      <c r="I1082" s="195" t="s">
        <v>2041</v>
      </c>
      <c r="J1082" s="168">
        <v>0.9</v>
      </c>
      <c r="K1082" s="169" t="str">
        <f>IFERROR(SUMIFS(#REF!,#REF!,$I1082,#REF!,$R$2)/SUMIFS(#REF!,#REF!,$I1082,#REF!,$R$2),"-")</f>
        <v>-</v>
      </c>
      <c r="L1082" s="169" t="str">
        <f>IFERROR(SUMIFS(#REF!,#REF!,$I1082,#REF!,$R$7)/SUMIFS(#REF!,#REF!,$I1082,#REF!,$R$7),"-")</f>
        <v>-</v>
      </c>
      <c r="M1082" s="170" t="str">
        <f>IFERROR(SUMIFS(#REF!,#REF!,$I1082,#REF!,$R$3)/SUMIFS(#REF!,#REF!,$I1082,#REF!,$R$3),"-")</f>
        <v>-</v>
      </c>
      <c r="N1082" s="170" t="str">
        <f>IFERROR(SUMIFS(#REF!,#REF!,$I1082,#REF!,"&lt;="&amp;$R$2,#REF!,"&gt;="&amp;$S$2)/SUMIFS(#REF!,#REF!,$I1082,#REF!,"&lt;="&amp;$R$2,#REF!,"&gt;="&amp;$S$2),"-")</f>
        <v>-</v>
      </c>
      <c r="O1082" s="142"/>
      <c r="P1082" s="140"/>
    </row>
    <row r="1083" spans="1:16">
      <c r="A1083" s="138"/>
      <c r="B1083" s="142"/>
      <c r="C1083" s="172" t="s">
        <v>1972</v>
      </c>
      <c r="D1083" s="166" t="s">
        <v>26</v>
      </c>
      <c r="E1083" s="166" t="s">
        <v>1973</v>
      </c>
      <c r="F1083" s="195" t="s">
        <v>2043</v>
      </c>
      <c r="G1083" s="195" t="s">
        <v>2043</v>
      </c>
      <c r="H1083" s="195" t="s">
        <v>2043</v>
      </c>
      <c r="I1083" s="195" t="s">
        <v>2043</v>
      </c>
      <c r="J1083" s="168">
        <v>0.9</v>
      </c>
      <c r="K1083" s="169" t="str">
        <f>IFERROR(SUMIFS(#REF!,#REF!,$I1083,#REF!,$R$2)/SUMIFS(#REF!,#REF!,$I1083,#REF!,$R$2),"-")</f>
        <v>-</v>
      </c>
      <c r="L1083" s="169" t="str">
        <f>IFERROR(SUMIFS(#REF!,#REF!,$I1083,#REF!,$R$7)/SUMIFS(#REF!,#REF!,$I1083,#REF!,$R$7),"-")</f>
        <v>-</v>
      </c>
      <c r="M1083" s="170" t="str">
        <f>IFERROR(SUMIFS(#REF!,#REF!,$I1083,#REF!,$R$3)/SUMIFS(#REF!,#REF!,$I1083,#REF!,$R$3),"-")</f>
        <v>-</v>
      </c>
      <c r="N1083" s="170" t="str">
        <f>IFERROR(SUMIFS(#REF!,#REF!,$I1083,#REF!,"&lt;="&amp;$R$2,#REF!,"&gt;="&amp;$S$2)/SUMIFS(#REF!,#REF!,$I1083,#REF!,"&lt;="&amp;$R$2,#REF!,"&gt;="&amp;$S$2),"-")</f>
        <v>-</v>
      </c>
      <c r="O1083" s="142"/>
      <c r="P1083" s="140"/>
    </row>
    <row r="1084" spans="1:16">
      <c r="A1084" s="138"/>
      <c r="B1084" s="142"/>
      <c r="C1084" s="172" t="s">
        <v>1972</v>
      </c>
      <c r="D1084" s="166" t="s">
        <v>26</v>
      </c>
      <c r="E1084" s="166" t="s">
        <v>1973</v>
      </c>
      <c r="F1084" s="195" t="s">
        <v>2045</v>
      </c>
      <c r="G1084" s="195" t="s">
        <v>2045</v>
      </c>
      <c r="H1084" s="195" t="s">
        <v>2045</v>
      </c>
      <c r="I1084" s="195" t="s">
        <v>2045</v>
      </c>
      <c r="J1084" s="168">
        <v>0.9</v>
      </c>
      <c r="K1084" s="169" t="str">
        <f>IFERROR(SUMIFS(#REF!,#REF!,$I1084,#REF!,$R$2)/SUMIFS(#REF!,#REF!,$I1084,#REF!,$R$2),"-")</f>
        <v>-</v>
      </c>
      <c r="L1084" s="169" t="str">
        <f>IFERROR(SUMIFS(#REF!,#REF!,$I1084,#REF!,$R$7)/SUMIFS(#REF!,#REF!,$I1084,#REF!,$R$7),"-")</f>
        <v>-</v>
      </c>
      <c r="M1084" s="170" t="str">
        <f>IFERROR(SUMIFS(#REF!,#REF!,$I1084,#REF!,$R$3)/SUMIFS(#REF!,#REF!,$I1084,#REF!,$R$3),"-")</f>
        <v>-</v>
      </c>
      <c r="N1084" s="170" t="str">
        <f>IFERROR(SUMIFS(#REF!,#REF!,$I1084,#REF!,"&lt;="&amp;$R$2,#REF!,"&gt;="&amp;$S$2)/SUMIFS(#REF!,#REF!,$I1084,#REF!,"&lt;="&amp;$R$2,#REF!,"&gt;="&amp;$S$2),"-")</f>
        <v>-</v>
      </c>
      <c r="O1084" s="142"/>
      <c r="P1084" s="140"/>
    </row>
    <row r="1085" spans="1:16">
      <c r="A1085" s="138"/>
      <c r="B1085" s="142"/>
      <c r="C1085" s="172" t="s">
        <v>1972</v>
      </c>
      <c r="D1085" s="166" t="s">
        <v>26</v>
      </c>
      <c r="E1085" s="166" t="s">
        <v>1973</v>
      </c>
      <c r="F1085" s="195" t="s">
        <v>2047</v>
      </c>
      <c r="G1085" s="195" t="s">
        <v>2047</v>
      </c>
      <c r="H1085" s="195" t="s">
        <v>2047</v>
      </c>
      <c r="I1085" s="195" t="s">
        <v>2047</v>
      </c>
      <c r="J1085" s="168">
        <v>0.9</v>
      </c>
      <c r="K1085" s="169" t="str">
        <f>IFERROR(SUMIFS(#REF!,#REF!,$I1085,#REF!,$R$2)/SUMIFS(#REF!,#REF!,$I1085,#REF!,$R$2),"-")</f>
        <v>-</v>
      </c>
      <c r="L1085" s="169" t="str">
        <f>IFERROR(SUMIFS(#REF!,#REF!,$I1085,#REF!,$R$7)/SUMIFS(#REF!,#REF!,$I1085,#REF!,$R$7),"-")</f>
        <v>-</v>
      </c>
      <c r="M1085" s="170" t="str">
        <f>IFERROR(SUMIFS(#REF!,#REF!,$I1085,#REF!,$R$3)/SUMIFS(#REF!,#REF!,$I1085,#REF!,$R$3),"-")</f>
        <v>-</v>
      </c>
      <c r="N1085" s="170" t="str">
        <f>IFERROR(SUMIFS(#REF!,#REF!,$I1085,#REF!,"&lt;="&amp;$R$2,#REF!,"&gt;="&amp;$S$2)/SUMIFS(#REF!,#REF!,$I1085,#REF!,"&lt;="&amp;$R$2,#REF!,"&gt;="&amp;$S$2),"-")</f>
        <v>-</v>
      </c>
      <c r="O1085" s="142"/>
      <c r="P1085" s="140"/>
    </row>
    <row r="1086" spans="1:16">
      <c r="A1086" s="138"/>
      <c r="B1086" s="142"/>
      <c r="C1086" s="172" t="s">
        <v>1972</v>
      </c>
      <c r="D1086" s="166" t="s">
        <v>26</v>
      </c>
      <c r="E1086" s="166" t="s">
        <v>1973</v>
      </c>
      <c r="F1086" s="195" t="s">
        <v>2049</v>
      </c>
      <c r="G1086" s="195" t="s">
        <v>2049</v>
      </c>
      <c r="H1086" s="195" t="s">
        <v>2049</v>
      </c>
      <c r="I1086" s="195" t="s">
        <v>2049</v>
      </c>
      <c r="J1086" s="168">
        <v>0.9</v>
      </c>
      <c r="K1086" s="169" t="str">
        <f>IFERROR(SUMIFS(#REF!,#REF!,$I1086,#REF!,$R$2)/SUMIFS(#REF!,#REF!,$I1086,#REF!,$R$2),"-")</f>
        <v>-</v>
      </c>
      <c r="L1086" s="169" t="str">
        <f>IFERROR(SUMIFS(#REF!,#REF!,$I1086,#REF!,$R$7)/SUMIFS(#REF!,#REF!,$I1086,#REF!,$R$7),"-")</f>
        <v>-</v>
      </c>
      <c r="M1086" s="170" t="str">
        <f>IFERROR(SUMIFS(#REF!,#REF!,$I1086,#REF!,$R$3)/SUMIFS(#REF!,#REF!,$I1086,#REF!,$R$3),"-")</f>
        <v>-</v>
      </c>
      <c r="N1086" s="170" t="str">
        <f>IFERROR(SUMIFS(#REF!,#REF!,$I1086,#REF!,"&lt;="&amp;$R$2,#REF!,"&gt;="&amp;$S$2)/SUMIFS(#REF!,#REF!,$I1086,#REF!,"&lt;="&amp;$R$2,#REF!,"&gt;="&amp;$S$2),"-")</f>
        <v>-</v>
      </c>
      <c r="O1086" s="142"/>
      <c r="P1086" s="140"/>
    </row>
    <row r="1087" spans="1:16">
      <c r="A1087" s="138"/>
      <c r="B1087" s="142"/>
      <c r="C1087" s="172" t="s">
        <v>1972</v>
      </c>
      <c r="D1087" s="166" t="s">
        <v>26</v>
      </c>
      <c r="E1087" s="166" t="s">
        <v>1973</v>
      </c>
      <c r="F1087" s="195" t="s">
        <v>2051</v>
      </c>
      <c r="G1087" s="195" t="s">
        <v>2051</v>
      </c>
      <c r="H1087" s="195" t="s">
        <v>2051</v>
      </c>
      <c r="I1087" s="195" t="s">
        <v>2051</v>
      </c>
      <c r="J1087" s="168">
        <v>0.9</v>
      </c>
      <c r="K1087" s="169" t="str">
        <f>IFERROR(SUMIFS(#REF!,#REF!,$I1087,#REF!,$R$2)/SUMIFS(#REF!,#REF!,$I1087,#REF!,$R$2),"-")</f>
        <v>-</v>
      </c>
      <c r="L1087" s="169" t="str">
        <f>IFERROR(SUMIFS(#REF!,#REF!,$I1087,#REF!,$R$7)/SUMIFS(#REF!,#REF!,$I1087,#REF!,$R$7),"-")</f>
        <v>-</v>
      </c>
      <c r="M1087" s="170" t="str">
        <f>IFERROR(SUMIFS(#REF!,#REF!,$I1087,#REF!,$R$3)/SUMIFS(#REF!,#REF!,$I1087,#REF!,$R$3),"-")</f>
        <v>-</v>
      </c>
      <c r="N1087" s="170" t="str">
        <f>IFERROR(SUMIFS(#REF!,#REF!,$I1087,#REF!,"&lt;="&amp;$R$2,#REF!,"&gt;="&amp;$S$2)/SUMIFS(#REF!,#REF!,$I1087,#REF!,"&lt;="&amp;$R$2,#REF!,"&gt;="&amp;$S$2),"-")</f>
        <v>-</v>
      </c>
      <c r="O1087" s="142"/>
      <c r="P1087" s="140"/>
    </row>
    <row r="1088" spans="1:16">
      <c r="A1088" s="138"/>
      <c r="B1088" s="142"/>
      <c r="C1088" s="172" t="s">
        <v>1972</v>
      </c>
      <c r="D1088" s="166" t="s">
        <v>26</v>
      </c>
      <c r="E1088" s="166" t="s">
        <v>1973</v>
      </c>
      <c r="F1088" s="195" t="s">
        <v>2053</v>
      </c>
      <c r="G1088" s="195" t="s">
        <v>2053</v>
      </c>
      <c r="H1088" s="195" t="s">
        <v>2053</v>
      </c>
      <c r="I1088" s="195" t="s">
        <v>2053</v>
      </c>
      <c r="J1088" s="168">
        <v>0.9</v>
      </c>
      <c r="K1088" s="169" t="str">
        <f>IFERROR(SUMIFS(#REF!,#REF!,$I1088,#REF!,$R$2)/SUMIFS(#REF!,#REF!,$I1088,#REF!,$R$2),"-")</f>
        <v>-</v>
      </c>
      <c r="L1088" s="169" t="str">
        <f>IFERROR(SUMIFS(#REF!,#REF!,$I1088,#REF!,$R$7)/SUMIFS(#REF!,#REF!,$I1088,#REF!,$R$7),"-")</f>
        <v>-</v>
      </c>
      <c r="M1088" s="170" t="str">
        <f>IFERROR(SUMIFS(#REF!,#REF!,$I1088,#REF!,$R$3)/SUMIFS(#REF!,#REF!,$I1088,#REF!,$R$3),"-")</f>
        <v>-</v>
      </c>
      <c r="N1088" s="170" t="str">
        <f>IFERROR(SUMIFS(#REF!,#REF!,$I1088,#REF!,"&lt;="&amp;$R$2,#REF!,"&gt;="&amp;$S$2)/SUMIFS(#REF!,#REF!,$I1088,#REF!,"&lt;="&amp;$R$2,#REF!,"&gt;="&amp;$S$2),"-")</f>
        <v>-</v>
      </c>
      <c r="O1088" s="142"/>
      <c r="P1088" s="140"/>
    </row>
    <row r="1089" spans="1:16">
      <c r="A1089" s="138"/>
      <c r="B1089" s="142"/>
      <c r="C1089" s="172" t="s">
        <v>1972</v>
      </c>
      <c r="D1089" s="166" t="s">
        <v>26</v>
      </c>
      <c r="E1089" s="166" t="s">
        <v>1973</v>
      </c>
      <c r="F1089" s="195" t="s">
        <v>2055</v>
      </c>
      <c r="G1089" s="195" t="s">
        <v>2055</v>
      </c>
      <c r="H1089" s="195" t="s">
        <v>2055</v>
      </c>
      <c r="I1089" s="195" t="s">
        <v>2055</v>
      </c>
      <c r="J1089" s="168">
        <v>0.9</v>
      </c>
      <c r="K1089" s="169" t="str">
        <f>IFERROR(SUMIFS(#REF!,#REF!,$I1089,#REF!,$R$2)/SUMIFS(#REF!,#REF!,$I1089,#REF!,$R$2),"-")</f>
        <v>-</v>
      </c>
      <c r="L1089" s="169" t="str">
        <f>IFERROR(SUMIFS(#REF!,#REF!,$I1089,#REF!,$R$7)/SUMIFS(#REF!,#REF!,$I1089,#REF!,$R$7),"-")</f>
        <v>-</v>
      </c>
      <c r="M1089" s="170" t="str">
        <f>IFERROR(SUMIFS(#REF!,#REF!,$I1089,#REF!,$R$3)/SUMIFS(#REF!,#REF!,$I1089,#REF!,$R$3),"-")</f>
        <v>-</v>
      </c>
      <c r="N1089" s="170" t="str">
        <f>IFERROR(SUMIFS(#REF!,#REF!,$I1089,#REF!,"&lt;="&amp;$R$2,#REF!,"&gt;="&amp;$S$2)/SUMIFS(#REF!,#REF!,$I1089,#REF!,"&lt;="&amp;$R$2,#REF!,"&gt;="&amp;$S$2),"-")</f>
        <v>-</v>
      </c>
      <c r="O1089" s="142"/>
      <c r="P1089" s="140"/>
    </row>
    <row r="1090" spans="1:16">
      <c r="A1090" s="138"/>
      <c r="B1090" s="142"/>
      <c r="C1090" s="172" t="s">
        <v>1972</v>
      </c>
      <c r="D1090" s="166" t="s">
        <v>26</v>
      </c>
      <c r="E1090" s="166" t="s">
        <v>1973</v>
      </c>
      <c r="F1090" s="195" t="s">
        <v>2057</v>
      </c>
      <c r="G1090" s="195" t="s">
        <v>2057</v>
      </c>
      <c r="H1090" s="195" t="s">
        <v>2057</v>
      </c>
      <c r="I1090" s="195" t="s">
        <v>2057</v>
      </c>
      <c r="J1090" s="168">
        <v>0.9</v>
      </c>
      <c r="K1090" s="169" t="str">
        <f>IFERROR(SUMIFS(#REF!,#REF!,$I1090,#REF!,$R$2)/SUMIFS(#REF!,#REF!,$I1090,#REF!,$R$2),"-")</f>
        <v>-</v>
      </c>
      <c r="L1090" s="169" t="str">
        <f>IFERROR(SUMIFS(#REF!,#REF!,$I1090,#REF!,$R$7)/SUMIFS(#REF!,#REF!,$I1090,#REF!,$R$7),"-")</f>
        <v>-</v>
      </c>
      <c r="M1090" s="170" t="str">
        <f>IFERROR(SUMIFS(#REF!,#REF!,$I1090,#REF!,$R$3)/SUMIFS(#REF!,#REF!,$I1090,#REF!,$R$3),"-")</f>
        <v>-</v>
      </c>
      <c r="N1090" s="170" t="str">
        <f>IFERROR(SUMIFS(#REF!,#REF!,$I1090,#REF!,"&lt;="&amp;$R$2,#REF!,"&gt;="&amp;$S$2)/SUMIFS(#REF!,#REF!,$I1090,#REF!,"&lt;="&amp;$R$2,#REF!,"&gt;="&amp;$S$2),"-")</f>
        <v>-</v>
      </c>
      <c r="O1090" s="142"/>
      <c r="P1090" s="140"/>
    </row>
    <row r="1091" spans="1:16">
      <c r="A1091" s="138"/>
      <c r="B1091" s="142"/>
      <c r="C1091" s="172" t="s">
        <v>1972</v>
      </c>
      <c r="D1091" s="166" t="s">
        <v>26</v>
      </c>
      <c r="E1091" s="166" t="s">
        <v>1973</v>
      </c>
      <c r="F1091" s="195" t="s">
        <v>2059</v>
      </c>
      <c r="G1091" s="195" t="s">
        <v>2059</v>
      </c>
      <c r="H1091" s="195" t="s">
        <v>2059</v>
      </c>
      <c r="I1091" s="195" t="s">
        <v>2059</v>
      </c>
      <c r="J1091" s="168">
        <v>0.9</v>
      </c>
      <c r="K1091" s="169" t="str">
        <f>IFERROR(SUMIFS(#REF!,#REF!,$I1091,#REF!,$R$2)/SUMIFS(#REF!,#REF!,$I1091,#REF!,$R$2),"-")</f>
        <v>-</v>
      </c>
      <c r="L1091" s="169" t="str">
        <f>IFERROR(SUMIFS(#REF!,#REF!,$I1091,#REF!,$R$7)/SUMIFS(#REF!,#REF!,$I1091,#REF!,$R$7),"-")</f>
        <v>-</v>
      </c>
      <c r="M1091" s="170" t="str">
        <f>IFERROR(SUMIFS(#REF!,#REF!,$I1091,#REF!,$R$3)/SUMIFS(#REF!,#REF!,$I1091,#REF!,$R$3),"-")</f>
        <v>-</v>
      </c>
      <c r="N1091" s="170" t="str">
        <f>IFERROR(SUMIFS(#REF!,#REF!,$I1091,#REF!,"&lt;="&amp;$R$2,#REF!,"&gt;="&amp;$S$2)/SUMIFS(#REF!,#REF!,$I1091,#REF!,"&lt;="&amp;$R$2,#REF!,"&gt;="&amp;$S$2),"-")</f>
        <v>-</v>
      </c>
      <c r="O1091" s="142"/>
      <c r="P1091" s="140"/>
    </row>
    <row r="1092" spans="1:16">
      <c r="A1092" s="138"/>
      <c r="B1092" s="142"/>
      <c r="C1092" s="172" t="s">
        <v>1972</v>
      </c>
      <c r="D1092" s="166" t="s">
        <v>26</v>
      </c>
      <c r="E1092" s="166" t="s">
        <v>1973</v>
      </c>
      <c r="F1092" s="195" t="s">
        <v>2061</v>
      </c>
      <c r="G1092" s="195" t="s">
        <v>2061</v>
      </c>
      <c r="H1092" s="195" t="s">
        <v>2061</v>
      </c>
      <c r="I1092" s="195" t="s">
        <v>2061</v>
      </c>
      <c r="J1092" s="168">
        <v>0.9</v>
      </c>
      <c r="K1092" s="169" t="str">
        <f>IFERROR(SUMIFS(#REF!,#REF!,$I1092,#REF!,$R$2)/SUMIFS(#REF!,#REF!,$I1092,#REF!,$R$2),"-")</f>
        <v>-</v>
      </c>
      <c r="L1092" s="169" t="str">
        <f>IFERROR(SUMIFS(#REF!,#REF!,$I1092,#REF!,$R$7)/SUMIFS(#REF!,#REF!,$I1092,#REF!,$R$7),"-")</f>
        <v>-</v>
      </c>
      <c r="M1092" s="170" t="str">
        <f>IFERROR(SUMIFS(#REF!,#REF!,$I1092,#REF!,$R$3)/SUMIFS(#REF!,#REF!,$I1092,#REF!,$R$3),"-")</f>
        <v>-</v>
      </c>
      <c r="N1092" s="170" t="str">
        <f>IFERROR(SUMIFS(#REF!,#REF!,$I1092,#REF!,"&lt;="&amp;$R$2,#REF!,"&gt;="&amp;$S$2)/SUMIFS(#REF!,#REF!,$I1092,#REF!,"&lt;="&amp;$R$2,#REF!,"&gt;="&amp;$S$2),"-")</f>
        <v>-</v>
      </c>
      <c r="O1092" s="142"/>
      <c r="P1092" s="140"/>
    </row>
    <row r="1093" spans="1:16">
      <c r="A1093" s="138"/>
      <c r="B1093" s="142"/>
      <c r="C1093" s="172" t="s">
        <v>1972</v>
      </c>
      <c r="D1093" s="166" t="s">
        <v>26</v>
      </c>
      <c r="E1093" s="166" t="s">
        <v>1973</v>
      </c>
      <c r="F1093" s="195" t="s">
        <v>2063</v>
      </c>
      <c r="G1093" s="195" t="s">
        <v>2063</v>
      </c>
      <c r="H1093" s="195" t="s">
        <v>2063</v>
      </c>
      <c r="I1093" s="195" t="s">
        <v>2063</v>
      </c>
      <c r="J1093" s="168">
        <v>0.9</v>
      </c>
      <c r="K1093" s="169" t="str">
        <f>IFERROR(SUMIFS(#REF!,#REF!,$I1093,#REF!,$R$2)/SUMIFS(#REF!,#REF!,$I1093,#REF!,$R$2),"-")</f>
        <v>-</v>
      </c>
      <c r="L1093" s="169" t="str">
        <f>IFERROR(SUMIFS(#REF!,#REF!,$I1093,#REF!,$R$7)/SUMIFS(#REF!,#REF!,$I1093,#REF!,$R$7),"-")</f>
        <v>-</v>
      </c>
      <c r="M1093" s="170" t="str">
        <f>IFERROR(SUMIFS(#REF!,#REF!,$I1093,#REF!,$R$3)/SUMIFS(#REF!,#REF!,$I1093,#REF!,$R$3),"-")</f>
        <v>-</v>
      </c>
      <c r="N1093" s="170" t="str">
        <f>IFERROR(SUMIFS(#REF!,#REF!,$I1093,#REF!,"&lt;="&amp;$R$2,#REF!,"&gt;="&amp;$S$2)/SUMIFS(#REF!,#REF!,$I1093,#REF!,"&lt;="&amp;$R$2,#REF!,"&gt;="&amp;$S$2),"-")</f>
        <v>-</v>
      </c>
      <c r="O1093" s="142"/>
      <c r="P1093" s="140"/>
    </row>
    <row r="1094" spans="1:16">
      <c r="A1094" s="138"/>
      <c r="B1094" s="142"/>
      <c r="C1094" s="172" t="s">
        <v>1972</v>
      </c>
      <c r="D1094" s="166" t="s">
        <v>26</v>
      </c>
      <c r="E1094" s="166" t="s">
        <v>1973</v>
      </c>
      <c r="F1094" s="195" t="s">
        <v>2065</v>
      </c>
      <c r="G1094" s="195" t="s">
        <v>2065</v>
      </c>
      <c r="H1094" s="195" t="s">
        <v>2065</v>
      </c>
      <c r="I1094" s="195" t="s">
        <v>2065</v>
      </c>
      <c r="J1094" s="168">
        <v>0.9</v>
      </c>
      <c r="K1094" s="169" t="str">
        <f>IFERROR(SUMIFS(#REF!,#REF!,$I1094,#REF!,$R$2)/SUMIFS(#REF!,#REF!,$I1094,#REF!,$R$2),"-")</f>
        <v>-</v>
      </c>
      <c r="L1094" s="169" t="str">
        <f>IFERROR(SUMIFS(#REF!,#REF!,$I1094,#REF!,$R$7)/SUMIFS(#REF!,#REF!,$I1094,#REF!,$R$7),"-")</f>
        <v>-</v>
      </c>
      <c r="M1094" s="170" t="str">
        <f>IFERROR(SUMIFS(#REF!,#REF!,$I1094,#REF!,$R$3)/SUMIFS(#REF!,#REF!,$I1094,#REF!,$R$3),"-")</f>
        <v>-</v>
      </c>
      <c r="N1094" s="170" t="str">
        <f>IFERROR(SUMIFS(#REF!,#REF!,$I1094,#REF!,"&lt;="&amp;$R$2,#REF!,"&gt;="&amp;$S$2)/SUMIFS(#REF!,#REF!,$I1094,#REF!,"&lt;="&amp;$R$2,#REF!,"&gt;="&amp;$S$2),"-")</f>
        <v>-</v>
      </c>
      <c r="O1094" s="142"/>
      <c r="P1094" s="140"/>
    </row>
    <row r="1095" spans="1:16">
      <c r="A1095" s="138"/>
      <c r="B1095" s="142"/>
      <c r="C1095" s="172" t="s">
        <v>1972</v>
      </c>
      <c r="D1095" s="166" t="s">
        <v>26</v>
      </c>
      <c r="E1095" s="166" t="s">
        <v>1973</v>
      </c>
      <c r="F1095" s="195" t="s">
        <v>2067</v>
      </c>
      <c r="G1095" s="195" t="s">
        <v>2067</v>
      </c>
      <c r="H1095" s="195" t="s">
        <v>2067</v>
      </c>
      <c r="I1095" s="195" t="s">
        <v>2067</v>
      </c>
      <c r="J1095" s="168">
        <v>0.9</v>
      </c>
      <c r="K1095" s="169" t="str">
        <f>IFERROR(SUMIFS(#REF!,#REF!,$I1095,#REF!,$R$2)/SUMIFS(#REF!,#REF!,$I1095,#REF!,$R$2),"-")</f>
        <v>-</v>
      </c>
      <c r="L1095" s="169" t="str">
        <f>IFERROR(SUMIFS(#REF!,#REF!,$I1095,#REF!,$R$7)/SUMIFS(#REF!,#REF!,$I1095,#REF!,$R$7),"-")</f>
        <v>-</v>
      </c>
      <c r="M1095" s="170" t="str">
        <f>IFERROR(SUMIFS(#REF!,#REF!,$I1095,#REF!,$R$3)/SUMIFS(#REF!,#REF!,$I1095,#REF!,$R$3),"-")</f>
        <v>-</v>
      </c>
      <c r="N1095" s="170" t="str">
        <f>IFERROR(SUMIFS(#REF!,#REF!,$I1095,#REF!,"&lt;="&amp;$R$2,#REF!,"&gt;="&amp;$S$2)/SUMIFS(#REF!,#REF!,$I1095,#REF!,"&lt;="&amp;$R$2,#REF!,"&gt;="&amp;$S$2),"-")</f>
        <v>-</v>
      </c>
      <c r="O1095" s="142"/>
      <c r="P1095" s="140"/>
    </row>
    <row r="1096" spans="1:16">
      <c r="A1096" s="138"/>
      <c r="B1096" s="142"/>
      <c r="C1096" s="172" t="s">
        <v>1972</v>
      </c>
      <c r="D1096" s="166" t="s">
        <v>26</v>
      </c>
      <c r="E1096" s="166" t="s">
        <v>1973</v>
      </c>
      <c r="F1096" s="195" t="s">
        <v>2069</v>
      </c>
      <c r="G1096" s="195" t="s">
        <v>2069</v>
      </c>
      <c r="H1096" s="195" t="s">
        <v>2069</v>
      </c>
      <c r="I1096" s="195" t="s">
        <v>2069</v>
      </c>
      <c r="J1096" s="168">
        <v>0.9</v>
      </c>
      <c r="K1096" s="169" t="str">
        <f>IFERROR(SUMIFS(#REF!,#REF!,$I1096,#REF!,$R$2)/SUMIFS(#REF!,#REF!,$I1096,#REF!,$R$2),"-")</f>
        <v>-</v>
      </c>
      <c r="L1096" s="169" t="str">
        <f>IFERROR(SUMIFS(#REF!,#REF!,$I1096,#REF!,$R$7)/SUMIFS(#REF!,#REF!,$I1096,#REF!,$R$7),"-")</f>
        <v>-</v>
      </c>
      <c r="M1096" s="170" t="str">
        <f>IFERROR(SUMIFS(#REF!,#REF!,$I1096,#REF!,$R$3)/SUMIFS(#REF!,#REF!,$I1096,#REF!,$R$3),"-")</f>
        <v>-</v>
      </c>
      <c r="N1096" s="170" t="str">
        <f>IFERROR(SUMIFS(#REF!,#REF!,$I1096,#REF!,"&lt;="&amp;$R$2,#REF!,"&gt;="&amp;$S$2)/SUMIFS(#REF!,#REF!,$I1096,#REF!,"&lt;="&amp;$R$2,#REF!,"&gt;="&amp;$S$2),"-")</f>
        <v>-</v>
      </c>
      <c r="O1096" s="142"/>
      <c r="P1096" s="140"/>
    </row>
    <row r="1097" spans="1:16">
      <c r="A1097" s="138"/>
      <c r="B1097" s="142"/>
      <c r="C1097" s="172" t="s">
        <v>1972</v>
      </c>
      <c r="D1097" s="166" t="s">
        <v>26</v>
      </c>
      <c r="E1097" s="166" t="s">
        <v>1973</v>
      </c>
      <c r="F1097" s="195" t="s">
        <v>2071</v>
      </c>
      <c r="G1097" s="195" t="s">
        <v>2071</v>
      </c>
      <c r="H1097" s="195" t="s">
        <v>2071</v>
      </c>
      <c r="I1097" s="195" t="s">
        <v>2071</v>
      </c>
      <c r="J1097" s="168">
        <v>0.9</v>
      </c>
      <c r="K1097" s="169" t="str">
        <f>IFERROR(SUMIFS(#REF!,#REF!,$I1097,#REF!,$R$2)/SUMIFS(#REF!,#REF!,$I1097,#REF!,$R$2),"-")</f>
        <v>-</v>
      </c>
      <c r="L1097" s="169" t="str">
        <f>IFERROR(SUMIFS(#REF!,#REF!,$I1097,#REF!,$R$7)/SUMIFS(#REF!,#REF!,$I1097,#REF!,$R$7),"-")</f>
        <v>-</v>
      </c>
      <c r="M1097" s="170" t="str">
        <f>IFERROR(SUMIFS(#REF!,#REF!,$I1097,#REF!,$R$3)/SUMIFS(#REF!,#REF!,$I1097,#REF!,$R$3),"-")</f>
        <v>-</v>
      </c>
      <c r="N1097" s="170" t="str">
        <f>IFERROR(SUMIFS(#REF!,#REF!,$I1097,#REF!,"&lt;="&amp;$R$2,#REF!,"&gt;="&amp;$S$2)/SUMIFS(#REF!,#REF!,$I1097,#REF!,"&lt;="&amp;$R$2,#REF!,"&gt;="&amp;$S$2),"-")</f>
        <v>-</v>
      </c>
      <c r="O1097" s="142"/>
      <c r="P1097" s="140"/>
    </row>
    <row r="1098" spans="1:16">
      <c r="A1098" s="138"/>
      <c r="B1098" s="142"/>
      <c r="C1098" s="172" t="s">
        <v>1972</v>
      </c>
      <c r="D1098" s="166" t="s">
        <v>26</v>
      </c>
      <c r="E1098" s="166" t="s">
        <v>1973</v>
      </c>
      <c r="F1098" s="195" t="s">
        <v>2073</v>
      </c>
      <c r="G1098" s="195" t="s">
        <v>2073</v>
      </c>
      <c r="H1098" s="195" t="s">
        <v>2073</v>
      </c>
      <c r="I1098" s="195" t="s">
        <v>2073</v>
      </c>
      <c r="J1098" s="168">
        <v>0.9</v>
      </c>
      <c r="K1098" s="169" t="str">
        <f>IFERROR(SUMIFS(#REF!,#REF!,$I1098,#REF!,$R$2)/SUMIFS(#REF!,#REF!,$I1098,#REF!,$R$2),"-")</f>
        <v>-</v>
      </c>
      <c r="L1098" s="169" t="str">
        <f>IFERROR(SUMIFS(#REF!,#REF!,$I1098,#REF!,$R$7)/SUMIFS(#REF!,#REF!,$I1098,#REF!,$R$7),"-")</f>
        <v>-</v>
      </c>
      <c r="M1098" s="170" t="str">
        <f>IFERROR(SUMIFS(#REF!,#REF!,$I1098,#REF!,$R$3)/SUMIFS(#REF!,#REF!,$I1098,#REF!,$R$3),"-")</f>
        <v>-</v>
      </c>
      <c r="N1098" s="170" t="str">
        <f>IFERROR(SUMIFS(#REF!,#REF!,$I1098,#REF!,"&lt;="&amp;$R$2,#REF!,"&gt;="&amp;$S$2)/SUMIFS(#REF!,#REF!,$I1098,#REF!,"&lt;="&amp;$R$2,#REF!,"&gt;="&amp;$S$2),"-")</f>
        <v>-</v>
      </c>
      <c r="O1098" s="142"/>
      <c r="P1098" s="140"/>
    </row>
    <row r="1099" spans="1:16">
      <c r="A1099" s="138"/>
      <c r="B1099" s="142"/>
      <c r="C1099" s="172" t="s">
        <v>1972</v>
      </c>
      <c r="D1099" s="166" t="s">
        <v>26</v>
      </c>
      <c r="E1099" s="166" t="s">
        <v>1973</v>
      </c>
      <c r="F1099" s="195" t="s">
        <v>2075</v>
      </c>
      <c r="G1099" s="195" t="s">
        <v>2075</v>
      </c>
      <c r="H1099" s="195" t="s">
        <v>2075</v>
      </c>
      <c r="I1099" s="195" t="s">
        <v>2075</v>
      </c>
      <c r="J1099" s="168">
        <v>0.9</v>
      </c>
      <c r="K1099" s="169" t="str">
        <f>IFERROR(SUMIFS(#REF!,#REF!,$I1099,#REF!,$R$2)/SUMIFS(#REF!,#REF!,$I1099,#REF!,$R$2),"-")</f>
        <v>-</v>
      </c>
      <c r="L1099" s="169" t="str">
        <f>IFERROR(SUMIFS(#REF!,#REF!,$I1099,#REF!,$R$7)/SUMIFS(#REF!,#REF!,$I1099,#REF!,$R$7),"-")</f>
        <v>-</v>
      </c>
      <c r="M1099" s="170" t="str">
        <f>IFERROR(SUMIFS(#REF!,#REF!,$I1099,#REF!,$R$3)/SUMIFS(#REF!,#REF!,$I1099,#REF!,$R$3),"-")</f>
        <v>-</v>
      </c>
      <c r="N1099" s="170" t="str">
        <f>IFERROR(SUMIFS(#REF!,#REF!,$I1099,#REF!,"&lt;="&amp;$R$2,#REF!,"&gt;="&amp;$S$2)/SUMIFS(#REF!,#REF!,$I1099,#REF!,"&lt;="&amp;$R$2,#REF!,"&gt;="&amp;$S$2),"-")</f>
        <v>-</v>
      </c>
      <c r="O1099" s="142"/>
      <c r="P1099" s="140"/>
    </row>
    <row r="1100" spans="1:16">
      <c r="A1100" s="138"/>
      <c r="B1100" s="142"/>
      <c r="C1100" s="172" t="s">
        <v>1972</v>
      </c>
      <c r="D1100" s="166" t="s">
        <v>26</v>
      </c>
      <c r="E1100" s="166" t="s">
        <v>1973</v>
      </c>
      <c r="F1100" s="195" t="s">
        <v>2077</v>
      </c>
      <c r="G1100" s="195" t="s">
        <v>2077</v>
      </c>
      <c r="H1100" s="195" t="s">
        <v>2077</v>
      </c>
      <c r="I1100" s="195" t="s">
        <v>2077</v>
      </c>
      <c r="J1100" s="168">
        <v>0.9</v>
      </c>
      <c r="K1100" s="169" t="str">
        <f>IFERROR(SUMIFS(#REF!,#REF!,$I1100,#REF!,$R$2)/SUMIFS(#REF!,#REF!,$I1100,#REF!,$R$2),"-")</f>
        <v>-</v>
      </c>
      <c r="L1100" s="169" t="str">
        <f>IFERROR(SUMIFS(#REF!,#REF!,$I1100,#REF!,$R$7)/SUMIFS(#REF!,#REF!,$I1100,#REF!,$R$7),"-")</f>
        <v>-</v>
      </c>
      <c r="M1100" s="170" t="str">
        <f>IFERROR(SUMIFS(#REF!,#REF!,$I1100,#REF!,$R$3)/SUMIFS(#REF!,#REF!,$I1100,#REF!,$R$3),"-")</f>
        <v>-</v>
      </c>
      <c r="N1100" s="170" t="str">
        <f>IFERROR(SUMIFS(#REF!,#REF!,$I1100,#REF!,"&lt;="&amp;$R$2,#REF!,"&gt;="&amp;$S$2)/SUMIFS(#REF!,#REF!,$I1100,#REF!,"&lt;="&amp;$R$2,#REF!,"&gt;="&amp;$S$2),"-")</f>
        <v>-</v>
      </c>
      <c r="O1100" s="142"/>
      <c r="P1100" s="140"/>
    </row>
    <row r="1101" spans="1:16">
      <c r="A1101" s="138"/>
      <c r="B1101" s="142"/>
      <c r="C1101" s="172" t="s">
        <v>1972</v>
      </c>
      <c r="D1101" s="166" t="s">
        <v>26</v>
      </c>
      <c r="E1101" s="166" t="s">
        <v>1973</v>
      </c>
      <c r="F1101" s="195" t="s">
        <v>2079</v>
      </c>
      <c r="G1101" s="195" t="s">
        <v>2079</v>
      </c>
      <c r="H1101" s="195" t="s">
        <v>2079</v>
      </c>
      <c r="I1101" s="195" t="s">
        <v>2079</v>
      </c>
      <c r="J1101" s="168">
        <v>0.9</v>
      </c>
      <c r="K1101" s="169" t="str">
        <f>IFERROR(SUMIFS(#REF!,#REF!,$I1101,#REF!,$R$2)/SUMIFS(#REF!,#REF!,$I1101,#REF!,$R$2),"-")</f>
        <v>-</v>
      </c>
      <c r="L1101" s="169" t="str">
        <f>IFERROR(SUMIFS(#REF!,#REF!,$I1101,#REF!,$R$7)/SUMIFS(#REF!,#REF!,$I1101,#REF!,$R$7),"-")</f>
        <v>-</v>
      </c>
      <c r="M1101" s="170" t="str">
        <f>IFERROR(SUMIFS(#REF!,#REF!,$I1101,#REF!,$R$3)/SUMIFS(#REF!,#REF!,$I1101,#REF!,$R$3),"-")</f>
        <v>-</v>
      </c>
      <c r="N1101" s="170" t="str">
        <f>IFERROR(SUMIFS(#REF!,#REF!,$I1101,#REF!,"&lt;="&amp;$R$2,#REF!,"&gt;="&amp;$S$2)/SUMIFS(#REF!,#REF!,$I1101,#REF!,"&lt;="&amp;$R$2,#REF!,"&gt;="&amp;$S$2),"-")</f>
        <v>-</v>
      </c>
      <c r="O1101" s="142"/>
      <c r="P1101" s="140"/>
    </row>
    <row r="1102" spans="1:16">
      <c r="A1102" s="138"/>
      <c r="B1102" s="142"/>
      <c r="C1102" s="172" t="s">
        <v>1972</v>
      </c>
      <c r="D1102" s="166" t="s">
        <v>26</v>
      </c>
      <c r="E1102" s="166" t="s">
        <v>1973</v>
      </c>
      <c r="F1102" s="195" t="s">
        <v>2081</v>
      </c>
      <c r="G1102" s="195" t="s">
        <v>2081</v>
      </c>
      <c r="H1102" s="195" t="s">
        <v>2081</v>
      </c>
      <c r="I1102" s="195" t="s">
        <v>2081</v>
      </c>
      <c r="J1102" s="168">
        <v>0.9</v>
      </c>
      <c r="K1102" s="169" t="str">
        <f>IFERROR(SUMIFS(#REF!,#REF!,$I1102,#REF!,$R$2)/SUMIFS(#REF!,#REF!,$I1102,#REF!,$R$2),"-")</f>
        <v>-</v>
      </c>
      <c r="L1102" s="169" t="str">
        <f>IFERROR(SUMIFS(#REF!,#REF!,$I1102,#REF!,$R$7)/SUMIFS(#REF!,#REF!,$I1102,#REF!,$R$7),"-")</f>
        <v>-</v>
      </c>
      <c r="M1102" s="170" t="str">
        <f>IFERROR(SUMIFS(#REF!,#REF!,$I1102,#REF!,$R$3)/SUMIFS(#REF!,#REF!,$I1102,#REF!,$R$3),"-")</f>
        <v>-</v>
      </c>
      <c r="N1102" s="170" t="str">
        <f>IFERROR(SUMIFS(#REF!,#REF!,$I1102,#REF!,"&lt;="&amp;$R$2,#REF!,"&gt;="&amp;$S$2)/SUMIFS(#REF!,#REF!,$I1102,#REF!,"&lt;="&amp;$R$2,#REF!,"&gt;="&amp;$S$2),"-")</f>
        <v>-</v>
      </c>
      <c r="O1102" s="142"/>
      <c r="P1102" s="140"/>
    </row>
    <row r="1103" spans="1:16">
      <c r="A1103" s="138"/>
      <c r="B1103" s="142"/>
      <c r="C1103" s="172" t="s">
        <v>1972</v>
      </c>
      <c r="D1103" s="166" t="s">
        <v>26</v>
      </c>
      <c r="E1103" s="166" t="s">
        <v>1973</v>
      </c>
      <c r="F1103" s="195" t="s">
        <v>2083</v>
      </c>
      <c r="G1103" s="195" t="s">
        <v>2083</v>
      </c>
      <c r="H1103" s="195" t="s">
        <v>2083</v>
      </c>
      <c r="I1103" s="195" t="s">
        <v>2083</v>
      </c>
      <c r="J1103" s="168">
        <v>0.9</v>
      </c>
      <c r="K1103" s="169" t="str">
        <f>IFERROR(SUMIFS(#REF!,#REF!,$I1103,#REF!,$R$2)/SUMIFS(#REF!,#REF!,$I1103,#REF!,$R$2),"-")</f>
        <v>-</v>
      </c>
      <c r="L1103" s="169" t="str">
        <f>IFERROR(SUMIFS(#REF!,#REF!,$I1103,#REF!,$R$7)/SUMIFS(#REF!,#REF!,$I1103,#REF!,$R$7),"-")</f>
        <v>-</v>
      </c>
      <c r="M1103" s="170" t="str">
        <f>IFERROR(SUMIFS(#REF!,#REF!,$I1103,#REF!,$R$3)/SUMIFS(#REF!,#REF!,$I1103,#REF!,$R$3),"-")</f>
        <v>-</v>
      </c>
      <c r="N1103" s="170" t="str">
        <f>IFERROR(SUMIFS(#REF!,#REF!,$I1103,#REF!,"&lt;="&amp;$R$2,#REF!,"&gt;="&amp;$S$2)/SUMIFS(#REF!,#REF!,$I1103,#REF!,"&lt;="&amp;$R$2,#REF!,"&gt;="&amp;$S$2),"-")</f>
        <v>-</v>
      </c>
      <c r="O1103" s="142"/>
      <c r="P1103" s="140"/>
    </row>
    <row r="1104" spans="1:16">
      <c r="A1104" s="138"/>
      <c r="B1104" s="142"/>
      <c r="C1104" s="172" t="s">
        <v>1972</v>
      </c>
      <c r="D1104" s="166" t="s">
        <v>26</v>
      </c>
      <c r="E1104" s="166" t="s">
        <v>1973</v>
      </c>
      <c r="F1104" s="195" t="s">
        <v>2085</v>
      </c>
      <c r="G1104" s="195" t="s">
        <v>2085</v>
      </c>
      <c r="H1104" s="195" t="s">
        <v>2085</v>
      </c>
      <c r="I1104" s="195" t="s">
        <v>2085</v>
      </c>
      <c r="J1104" s="168">
        <v>0.9</v>
      </c>
      <c r="K1104" s="169" t="str">
        <f>IFERROR(SUMIFS(#REF!,#REF!,$I1104,#REF!,$R$2)/SUMIFS(#REF!,#REF!,$I1104,#REF!,$R$2),"-")</f>
        <v>-</v>
      </c>
      <c r="L1104" s="169" t="str">
        <f>IFERROR(SUMIFS(#REF!,#REF!,$I1104,#REF!,$R$7)/SUMIFS(#REF!,#REF!,$I1104,#REF!,$R$7),"-")</f>
        <v>-</v>
      </c>
      <c r="M1104" s="170" t="str">
        <f>IFERROR(SUMIFS(#REF!,#REF!,$I1104,#REF!,$R$3)/SUMIFS(#REF!,#REF!,$I1104,#REF!,$R$3),"-")</f>
        <v>-</v>
      </c>
      <c r="N1104" s="170" t="str">
        <f>IFERROR(SUMIFS(#REF!,#REF!,$I1104,#REF!,"&lt;="&amp;$R$2,#REF!,"&gt;="&amp;$S$2)/SUMIFS(#REF!,#REF!,$I1104,#REF!,"&lt;="&amp;$R$2,#REF!,"&gt;="&amp;$S$2),"-")</f>
        <v>-</v>
      </c>
      <c r="O1104" s="142"/>
      <c r="P1104" s="140"/>
    </row>
    <row r="1105" spans="1:16">
      <c r="A1105" s="138"/>
      <c r="B1105" s="142"/>
      <c r="C1105" s="172" t="s">
        <v>1972</v>
      </c>
      <c r="D1105" s="166" t="s">
        <v>26</v>
      </c>
      <c r="E1105" s="166" t="s">
        <v>1973</v>
      </c>
      <c r="F1105" s="195" t="s">
        <v>2087</v>
      </c>
      <c r="G1105" s="195" t="s">
        <v>2087</v>
      </c>
      <c r="H1105" s="195" t="s">
        <v>2087</v>
      </c>
      <c r="I1105" s="195" t="s">
        <v>2087</v>
      </c>
      <c r="J1105" s="168">
        <v>0.9</v>
      </c>
      <c r="K1105" s="169" t="str">
        <f>IFERROR(SUMIFS(#REF!,#REF!,$I1105,#REF!,$R$2)/SUMIFS(#REF!,#REF!,$I1105,#REF!,$R$2),"-")</f>
        <v>-</v>
      </c>
      <c r="L1105" s="169" t="str">
        <f>IFERROR(SUMIFS(#REF!,#REF!,$I1105,#REF!,$R$7)/SUMIFS(#REF!,#REF!,$I1105,#REF!,$R$7),"-")</f>
        <v>-</v>
      </c>
      <c r="M1105" s="170" t="str">
        <f>IFERROR(SUMIFS(#REF!,#REF!,$I1105,#REF!,$R$3)/SUMIFS(#REF!,#REF!,$I1105,#REF!,$R$3),"-")</f>
        <v>-</v>
      </c>
      <c r="N1105" s="170" t="str">
        <f>IFERROR(SUMIFS(#REF!,#REF!,$I1105,#REF!,"&lt;="&amp;$R$2,#REF!,"&gt;="&amp;$S$2)/SUMIFS(#REF!,#REF!,$I1105,#REF!,"&lt;="&amp;$R$2,#REF!,"&gt;="&amp;$S$2),"-")</f>
        <v>-</v>
      </c>
      <c r="O1105" s="142"/>
      <c r="P1105" s="140"/>
    </row>
    <row r="1106" spans="1:16">
      <c r="A1106" s="138"/>
      <c r="B1106" s="142"/>
      <c r="C1106" s="172" t="s">
        <v>1972</v>
      </c>
      <c r="D1106" s="166" t="s">
        <v>26</v>
      </c>
      <c r="E1106" s="166" t="s">
        <v>1973</v>
      </c>
      <c r="F1106" s="195" t="s">
        <v>2089</v>
      </c>
      <c r="G1106" s="195" t="s">
        <v>2089</v>
      </c>
      <c r="H1106" s="195" t="s">
        <v>2089</v>
      </c>
      <c r="I1106" s="195" t="s">
        <v>2089</v>
      </c>
      <c r="J1106" s="168">
        <v>0.9</v>
      </c>
      <c r="K1106" s="169" t="str">
        <f>IFERROR(SUMIFS(#REF!,#REF!,$I1106,#REF!,$R$2)/SUMIFS(#REF!,#REF!,$I1106,#REF!,$R$2),"-")</f>
        <v>-</v>
      </c>
      <c r="L1106" s="169" t="str">
        <f>IFERROR(SUMIFS(#REF!,#REF!,$I1106,#REF!,$R$7)/SUMIFS(#REF!,#REF!,$I1106,#REF!,$R$7),"-")</f>
        <v>-</v>
      </c>
      <c r="M1106" s="170" t="str">
        <f>IFERROR(SUMIFS(#REF!,#REF!,$I1106,#REF!,$R$3)/SUMIFS(#REF!,#REF!,$I1106,#REF!,$R$3),"-")</f>
        <v>-</v>
      </c>
      <c r="N1106" s="170" t="str">
        <f>IFERROR(SUMIFS(#REF!,#REF!,$I1106,#REF!,"&lt;="&amp;$R$2,#REF!,"&gt;="&amp;$S$2)/SUMIFS(#REF!,#REF!,$I1106,#REF!,"&lt;="&amp;$R$2,#REF!,"&gt;="&amp;$S$2),"-")</f>
        <v>-</v>
      </c>
      <c r="O1106" s="142"/>
      <c r="P1106" s="140"/>
    </row>
    <row r="1107" spans="1:16">
      <c r="A1107" s="138"/>
      <c r="B1107" s="142"/>
      <c r="C1107" s="172" t="s">
        <v>1972</v>
      </c>
      <c r="D1107" s="166" t="s">
        <v>26</v>
      </c>
      <c r="E1107" s="166" t="s">
        <v>1973</v>
      </c>
      <c r="F1107" s="195" t="s">
        <v>2091</v>
      </c>
      <c r="G1107" s="195" t="s">
        <v>2091</v>
      </c>
      <c r="H1107" s="195" t="s">
        <v>2091</v>
      </c>
      <c r="I1107" s="195" t="s">
        <v>2091</v>
      </c>
      <c r="J1107" s="168">
        <v>0.9</v>
      </c>
      <c r="K1107" s="169" t="str">
        <f>IFERROR(SUMIFS(#REF!,#REF!,$I1107,#REF!,$R$2)/SUMIFS(#REF!,#REF!,$I1107,#REF!,$R$2),"-")</f>
        <v>-</v>
      </c>
      <c r="L1107" s="169" t="str">
        <f>IFERROR(SUMIFS(#REF!,#REF!,$I1107,#REF!,$R$7)/SUMIFS(#REF!,#REF!,$I1107,#REF!,$R$7),"-")</f>
        <v>-</v>
      </c>
      <c r="M1107" s="170" t="str">
        <f>IFERROR(SUMIFS(#REF!,#REF!,$I1107,#REF!,$R$3)/SUMIFS(#REF!,#REF!,$I1107,#REF!,$R$3),"-")</f>
        <v>-</v>
      </c>
      <c r="N1107" s="170" t="str">
        <f>IFERROR(SUMIFS(#REF!,#REF!,$I1107,#REF!,"&lt;="&amp;$R$2,#REF!,"&gt;="&amp;$S$2)/SUMIFS(#REF!,#REF!,$I1107,#REF!,"&lt;="&amp;$R$2,#REF!,"&gt;="&amp;$S$2),"-")</f>
        <v>-</v>
      </c>
      <c r="O1107" s="142"/>
      <c r="P1107" s="140"/>
    </row>
    <row r="1108" spans="1:16">
      <c r="A1108" s="138"/>
      <c r="B1108" s="142"/>
      <c r="C1108" s="172" t="s">
        <v>1972</v>
      </c>
      <c r="D1108" s="166" t="s">
        <v>26</v>
      </c>
      <c r="E1108" s="166" t="s">
        <v>1973</v>
      </c>
      <c r="F1108" s="195" t="s">
        <v>2093</v>
      </c>
      <c r="G1108" s="195" t="s">
        <v>2093</v>
      </c>
      <c r="H1108" s="195" t="s">
        <v>2093</v>
      </c>
      <c r="I1108" s="195" t="s">
        <v>2093</v>
      </c>
      <c r="J1108" s="168">
        <v>0.9</v>
      </c>
      <c r="K1108" s="169" t="str">
        <f>IFERROR(SUMIFS(#REF!,#REF!,$I1108,#REF!,$R$2)/SUMIFS(#REF!,#REF!,$I1108,#REF!,$R$2),"-")</f>
        <v>-</v>
      </c>
      <c r="L1108" s="169" t="str">
        <f>IFERROR(SUMIFS(#REF!,#REF!,$I1108,#REF!,$R$7)/SUMIFS(#REF!,#REF!,$I1108,#REF!,$R$7),"-")</f>
        <v>-</v>
      </c>
      <c r="M1108" s="170" t="str">
        <f>IFERROR(SUMIFS(#REF!,#REF!,$I1108,#REF!,$R$3)/SUMIFS(#REF!,#REF!,$I1108,#REF!,$R$3),"-")</f>
        <v>-</v>
      </c>
      <c r="N1108" s="170" t="str">
        <f>IFERROR(SUMIFS(#REF!,#REF!,$I1108,#REF!,"&lt;="&amp;$R$2,#REF!,"&gt;="&amp;$S$2)/SUMIFS(#REF!,#REF!,$I1108,#REF!,"&lt;="&amp;$R$2,#REF!,"&gt;="&amp;$S$2),"-")</f>
        <v>-</v>
      </c>
      <c r="O1108" s="142"/>
      <c r="P1108" s="140"/>
    </row>
    <row r="1109" spans="1:16">
      <c r="A1109" s="138"/>
      <c r="B1109" s="142"/>
      <c r="C1109" s="172" t="s">
        <v>1972</v>
      </c>
      <c r="D1109" s="166" t="s">
        <v>26</v>
      </c>
      <c r="E1109" s="166" t="s">
        <v>1973</v>
      </c>
      <c r="F1109" s="195" t="s">
        <v>2095</v>
      </c>
      <c r="G1109" s="195" t="s">
        <v>2095</v>
      </c>
      <c r="H1109" s="195" t="s">
        <v>2095</v>
      </c>
      <c r="I1109" s="195" t="s">
        <v>2095</v>
      </c>
      <c r="J1109" s="168">
        <v>0.9</v>
      </c>
      <c r="K1109" s="169" t="str">
        <f>IFERROR(SUMIFS(#REF!,#REF!,$I1109,#REF!,$R$2)/SUMIFS(#REF!,#REF!,$I1109,#REF!,$R$2),"-")</f>
        <v>-</v>
      </c>
      <c r="L1109" s="169" t="str">
        <f>IFERROR(SUMIFS(#REF!,#REF!,$I1109,#REF!,$R$7)/SUMIFS(#REF!,#REF!,$I1109,#REF!,$R$7),"-")</f>
        <v>-</v>
      </c>
      <c r="M1109" s="170" t="str">
        <f>IFERROR(SUMIFS(#REF!,#REF!,$I1109,#REF!,$R$3)/SUMIFS(#REF!,#REF!,$I1109,#REF!,$R$3),"-")</f>
        <v>-</v>
      </c>
      <c r="N1109" s="170" t="str">
        <f>IFERROR(SUMIFS(#REF!,#REF!,$I1109,#REF!,"&lt;="&amp;$R$2,#REF!,"&gt;="&amp;$S$2)/SUMIFS(#REF!,#REF!,$I1109,#REF!,"&lt;="&amp;$R$2,#REF!,"&gt;="&amp;$S$2),"-")</f>
        <v>-</v>
      </c>
      <c r="O1109" s="142"/>
      <c r="P1109" s="140"/>
    </row>
    <row r="1110" spans="1:16">
      <c r="A1110" s="138"/>
      <c r="B1110" s="142"/>
      <c r="C1110" s="172" t="s">
        <v>1972</v>
      </c>
      <c r="D1110" s="166" t="s">
        <v>26</v>
      </c>
      <c r="E1110" s="166" t="s">
        <v>1973</v>
      </c>
      <c r="F1110" s="195" t="s">
        <v>2097</v>
      </c>
      <c r="G1110" s="195" t="s">
        <v>2097</v>
      </c>
      <c r="H1110" s="195" t="s">
        <v>2097</v>
      </c>
      <c r="I1110" s="195" t="s">
        <v>2097</v>
      </c>
      <c r="J1110" s="168">
        <v>0.9</v>
      </c>
      <c r="K1110" s="169" t="str">
        <f>IFERROR(SUMIFS(#REF!,#REF!,$I1110,#REF!,$R$2)/SUMIFS(#REF!,#REF!,$I1110,#REF!,$R$2),"-")</f>
        <v>-</v>
      </c>
      <c r="L1110" s="169" t="str">
        <f>IFERROR(SUMIFS(#REF!,#REF!,$I1110,#REF!,$R$7)/SUMIFS(#REF!,#REF!,$I1110,#REF!,$R$7),"-")</f>
        <v>-</v>
      </c>
      <c r="M1110" s="170" t="str">
        <f>IFERROR(SUMIFS(#REF!,#REF!,$I1110,#REF!,$R$3)/SUMIFS(#REF!,#REF!,$I1110,#REF!,$R$3),"-")</f>
        <v>-</v>
      </c>
      <c r="N1110" s="170" t="str">
        <f>IFERROR(SUMIFS(#REF!,#REF!,$I1110,#REF!,"&lt;="&amp;$R$2,#REF!,"&gt;="&amp;$S$2)/SUMIFS(#REF!,#REF!,$I1110,#REF!,"&lt;="&amp;$R$2,#REF!,"&gt;="&amp;$S$2),"-")</f>
        <v>-</v>
      </c>
      <c r="O1110" s="142"/>
      <c r="P1110" s="140"/>
    </row>
    <row r="1111" spans="1:16">
      <c r="A1111" s="138"/>
      <c r="B1111" s="142"/>
      <c r="C1111" s="172" t="s">
        <v>1972</v>
      </c>
      <c r="D1111" s="166" t="s">
        <v>26</v>
      </c>
      <c r="E1111" s="166" t="s">
        <v>1973</v>
      </c>
      <c r="F1111" s="195" t="s">
        <v>2099</v>
      </c>
      <c r="G1111" s="195" t="s">
        <v>2099</v>
      </c>
      <c r="H1111" s="195" t="s">
        <v>2099</v>
      </c>
      <c r="I1111" s="195" t="s">
        <v>2099</v>
      </c>
      <c r="J1111" s="168">
        <v>0.9</v>
      </c>
      <c r="K1111" s="169" t="str">
        <f>IFERROR(SUMIFS(#REF!,#REF!,$I1111,#REF!,$R$2)/SUMIFS(#REF!,#REF!,$I1111,#REF!,$R$2),"-")</f>
        <v>-</v>
      </c>
      <c r="L1111" s="169" t="str">
        <f>IFERROR(SUMIFS(#REF!,#REF!,$I1111,#REF!,$R$7)/SUMIFS(#REF!,#REF!,$I1111,#REF!,$R$7),"-")</f>
        <v>-</v>
      </c>
      <c r="M1111" s="170" t="str">
        <f>IFERROR(SUMIFS(#REF!,#REF!,$I1111,#REF!,$R$3)/SUMIFS(#REF!,#REF!,$I1111,#REF!,$R$3),"-")</f>
        <v>-</v>
      </c>
      <c r="N1111" s="170" t="str">
        <f>IFERROR(SUMIFS(#REF!,#REF!,$I1111,#REF!,"&lt;="&amp;$R$2,#REF!,"&gt;="&amp;$S$2)/SUMIFS(#REF!,#REF!,$I1111,#REF!,"&lt;="&amp;$R$2,#REF!,"&gt;="&amp;$S$2),"-")</f>
        <v>-</v>
      </c>
      <c r="O1111" s="142"/>
      <c r="P1111" s="140"/>
    </row>
    <row r="1112" spans="1:16">
      <c r="A1112" s="138"/>
      <c r="B1112" s="142"/>
      <c r="C1112" s="172" t="s">
        <v>1972</v>
      </c>
      <c r="D1112" s="166" t="s">
        <v>26</v>
      </c>
      <c r="E1112" s="166" t="s">
        <v>1973</v>
      </c>
      <c r="F1112" s="195" t="s">
        <v>2101</v>
      </c>
      <c r="G1112" s="195" t="s">
        <v>2101</v>
      </c>
      <c r="H1112" s="195" t="s">
        <v>2101</v>
      </c>
      <c r="I1112" s="195" t="s">
        <v>2101</v>
      </c>
      <c r="J1112" s="168">
        <v>0.9</v>
      </c>
      <c r="K1112" s="169" t="str">
        <f>IFERROR(SUMIFS(#REF!,#REF!,$I1112,#REF!,$R$2)/SUMIFS(#REF!,#REF!,$I1112,#REF!,$R$2),"-")</f>
        <v>-</v>
      </c>
      <c r="L1112" s="169" t="str">
        <f>IFERROR(SUMIFS(#REF!,#REF!,$I1112,#REF!,$R$7)/SUMIFS(#REF!,#REF!,$I1112,#REF!,$R$7),"-")</f>
        <v>-</v>
      </c>
      <c r="M1112" s="170" t="str">
        <f>IFERROR(SUMIFS(#REF!,#REF!,$I1112,#REF!,$R$3)/SUMIFS(#REF!,#REF!,$I1112,#REF!,$R$3),"-")</f>
        <v>-</v>
      </c>
      <c r="N1112" s="170" t="str">
        <f>IFERROR(SUMIFS(#REF!,#REF!,$I1112,#REF!,"&lt;="&amp;$R$2,#REF!,"&gt;="&amp;$S$2)/SUMIFS(#REF!,#REF!,$I1112,#REF!,"&lt;="&amp;$R$2,#REF!,"&gt;="&amp;$S$2),"-")</f>
        <v>-</v>
      </c>
      <c r="O1112" s="142"/>
      <c r="P1112" s="140"/>
    </row>
    <row r="1113" spans="1:16">
      <c r="A1113" s="138"/>
      <c r="B1113" s="142"/>
      <c r="C1113" s="172" t="s">
        <v>1972</v>
      </c>
      <c r="D1113" s="166" t="s">
        <v>26</v>
      </c>
      <c r="E1113" s="166" t="s">
        <v>1973</v>
      </c>
      <c r="F1113" s="195" t="s">
        <v>2103</v>
      </c>
      <c r="G1113" s="195" t="s">
        <v>2103</v>
      </c>
      <c r="H1113" s="195" t="s">
        <v>2103</v>
      </c>
      <c r="I1113" s="195" t="s">
        <v>2103</v>
      </c>
      <c r="J1113" s="168">
        <v>0.9</v>
      </c>
      <c r="K1113" s="169" t="str">
        <f>IFERROR(SUMIFS(#REF!,#REF!,$I1113,#REF!,$R$2)/SUMIFS(#REF!,#REF!,$I1113,#REF!,$R$2),"-")</f>
        <v>-</v>
      </c>
      <c r="L1113" s="169" t="str">
        <f>IFERROR(SUMIFS(#REF!,#REF!,$I1113,#REF!,$R$7)/SUMIFS(#REF!,#REF!,$I1113,#REF!,$R$7),"-")</f>
        <v>-</v>
      </c>
      <c r="M1113" s="170" t="str">
        <f>IFERROR(SUMIFS(#REF!,#REF!,$I1113,#REF!,$R$3)/SUMIFS(#REF!,#REF!,$I1113,#REF!,$R$3),"-")</f>
        <v>-</v>
      </c>
      <c r="N1113" s="170" t="str">
        <f>IFERROR(SUMIFS(#REF!,#REF!,$I1113,#REF!,"&lt;="&amp;$R$2,#REF!,"&gt;="&amp;$S$2)/SUMIFS(#REF!,#REF!,$I1113,#REF!,"&lt;="&amp;$R$2,#REF!,"&gt;="&amp;$S$2),"-")</f>
        <v>-</v>
      </c>
      <c r="O1113" s="142"/>
      <c r="P1113" s="140"/>
    </row>
    <row r="1114" spans="1:16">
      <c r="A1114" s="138"/>
      <c r="B1114" s="142"/>
      <c r="C1114" s="172" t="s">
        <v>1972</v>
      </c>
      <c r="D1114" s="166" t="s">
        <v>26</v>
      </c>
      <c r="E1114" s="166" t="s">
        <v>1973</v>
      </c>
      <c r="F1114" s="195" t="s">
        <v>2105</v>
      </c>
      <c r="G1114" s="195" t="s">
        <v>2105</v>
      </c>
      <c r="H1114" s="195" t="s">
        <v>2105</v>
      </c>
      <c r="I1114" s="195" t="s">
        <v>2105</v>
      </c>
      <c r="J1114" s="168">
        <v>0.9</v>
      </c>
      <c r="K1114" s="169" t="str">
        <f>IFERROR(SUMIFS(#REF!,#REF!,$I1114,#REF!,$R$2)/SUMIFS(#REF!,#REF!,$I1114,#REF!,$R$2),"-")</f>
        <v>-</v>
      </c>
      <c r="L1114" s="169" t="str">
        <f>IFERROR(SUMIFS(#REF!,#REF!,$I1114,#REF!,$R$7)/SUMIFS(#REF!,#REF!,$I1114,#REF!,$R$7),"-")</f>
        <v>-</v>
      </c>
      <c r="M1114" s="170" t="str">
        <f>IFERROR(SUMIFS(#REF!,#REF!,$I1114,#REF!,$R$3)/SUMIFS(#REF!,#REF!,$I1114,#REF!,$R$3),"-")</f>
        <v>-</v>
      </c>
      <c r="N1114" s="170" t="str">
        <f>IFERROR(SUMIFS(#REF!,#REF!,$I1114,#REF!,"&lt;="&amp;$R$2,#REF!,"&gt;="&amp;$S$2)/SUMIFS(#REF!,#REF!,$I1114,#REF!,"&lt;="&amp;$R$2,#REF!,"&gt;="&amp;$S$2),"-")</f>
        <v>-</v>
      </c>
      <c r="O1114" s="142"/>
      <c r="P1114" s="140"/>
    </row>
    <row r="1115" spans="1:16">
      <c r="A1115" s="138"/>
      <c r="B1115" s="142"/>
      <c r="C1115" s="172" t="s">
        <v>1972</v>
      </c>
      <c r="D1115" s="166" t="s">
        <v>26</v>
      </c>
      <c r="E1115" s="166" t="s">
        <v>1973</v>
      </c>
      <c r="F1115" s="195" t="s">
        <v>2107</v>
      </c>
      <c r="G1115" s="195" t="s">
        <v>2107</v>
      </c>
      <c r="H1115" s="195" t="s">
        <v>2107</v>
      </c>
      <c r="I1115" s="195" t="s">
        <v>2107</v>
      </c>
      <c r="J1115" s="168">
        <v>0.9</v>
      </c>
      <c r="K1115" s="169" t="str">
        <f>IFERROR(SUMIFS(#REF!,#REF!,$I1115,#REF!,$R$2)/SUMIFS(#REF!,#REF!,$I1115,#REF!,$R$2),"-")</f>
        <v>-</v>
      </c>
      <c r="L1115" s="169" t="str">
        <f>IFERROR(SUMIFS(#REF!,#REF!,$I1115,#REF!,$R$7)/SUMIFS(#REF!,#REF!,$I1115,#REF!,$R$7),"-")</f>
        <v>-</v>
      </c>
      <c r="M1115" s="170" t="str">
        <f>IFERROR(SUMIFS(#REF!,#REF!,$I1115,#REF!,$R$3)/SUMIFS(#REF!,#REF!,$I1115,#REF!,$R$3),"-")</f>
        <v>-</v>
      </c>
      <c r="N1115" s="170" t="str">
        <f>IFERROR(SUMIFS(#REF!,#REF!,$I1115,#REF!,"&lt;="&amp;$R$2,#REF!,"&gt;="&amp;$S$2)/SUMIFS(#REF!,#REF!,$I1115,#REF!,"&lt;="&amp;$R$2,#REF!,"&gt;="&amp;$S$2),"-")</f>
        <v>-</v>
      </c>
      <c r="O1115" s="142"/>
      <c r="P1115" s="140"/>
    </row>
    <row r="1116" spans="1:16">
      <c r="A1116" s="138"/>
      <c r="B1116" s="142"/>
      <c r="C1116" s="172" t="s">
        <v>1972</v>
      </c>
      <c r="D1116" s="166" t="s">
        <v>26</v>
      </c>
      <c r="E1116" s="166" t="s">
        <v>1973</v>
      </c>
      <c r="F1116" s="195" t="s">
        <v>2109</v>
      </c>
      <c r="G1116" s="195" t="s">
        <v>2109</v>
      </c>
      <c r="H1116" s="195" t="s">
        <v>2109</v>
      </c>
      <c r="I1116" s="195" t="s">
        <v>2109</v>
      </c>
      <c r="J1116" s="168">
        <v>0.9</v>
      </c>
      <c r="K1116" s="169" t="str">
        <f>IFERROR(SUMIFS(#REF!,#REF!,$I1116,#REF!,$R$2)/SUMIFS(#REF!,#REF!,$I1116,#REF!,$R$2),"-")</f>
        <v>-</v>
      </c>
      <c r="L1116" s="169" t="str">
        <f>IFERROR(SUMIFS(#REF!,#REF!,$I1116,#REF!,$R$7)/SUMIFS(#REF!,#REF!,$I1116,#REF!,$R$7),"-")</f>
        <v>-</v>
      </c>
      <c r="M1116" s="170" t="str">
        <f>IFERROR(SUMIFS(#REF!,#REF!,$I1116,#REF!,$R$3)/SUMIFS(#REF!,#REF!,$I1116,#REF!,$R$3),"-")</f>
        <v>-</v>
      </c>
      <c r="N1116" s="170" t="str">
        <f>IFERROR(SUMIFS(#REF!,#REF!,$I1116,#REF!,"&lt;="&amp;$R$2,#REF!,"&gt;="&amp;$S$2)/SUMIFS(#REF!,#REF!,$I1116,#REF!,"&lt;="&amp;$R$2,#REF!,"&gt;="&amp;$S$2),"-")</f>
        <v>-</v>
      </c>
      <c r="O1116" s="142"/>
      <c r="P1116" s="140"/>
    </row>
    <row r="1117" spans="1:16">
      <c r="A1117" s="138"/>
      <c r="B1117" s="142"/>
      <c r="C1117" s="172" t="s">
        <v>1972</v>
      </c>
      <c r="D1117" s="166" t="s">
        <v>26</v>
      </c>
      <c r="E1117" s="166" t="s">
        <v>1973</v>
      </c>
      <c r="F1117" s="195" t="s">
        <v>2111</v>
      </c>
      <c r="G1117" s="195" t="s">
        <v>2111</v>
      </c>
      <c r="H1117" s="195" t="s">
        <v>2111</v>
      </c>
      <c r="I1117" s="195" t="s">
        <v>2111</v>
      </c>
      <c r="J1117" s="168">
        <v>0.9</v>
      </c>
      <c r="K1117" s="169" t="str">
        <f>IFERROR(SUMIFS(#REF!,#REF!,$I1117,#REF!,$R$2)/SUMIFS(#REF!,#REF!,$I1117,#REF!,$R$2),"-")</f>
        <v>-</v>
      </c>
      <c r="L1117" s="169" t="str">
        <f>IFERROR(SUMIFS(#REF!,#REF!,$I1117,#REF!,$R$7)/SUMIFS(#REF!,#REF!,$I1117,#REF!,$R$7),"-")</f>
        <v>-</v>
      </c>
      <c r="M1117" s="170" t="str">
        <f>IFERROR(SUMIFS(#REF!,#REF!,$I1117,#REF!,$R$3)/SUMIFS(#REF!,#REF!,$I1117,#REF!,$R$3),"-")</f>
        <v>-</v>
      </c>
      <c r="N1117" s="170" t="str">
        <f>IFERROR(SUMIFS(#REF!,#REF!,$I1117,#REF!,"&lt;="&amp;$R$2,#REF!,"&gt;="&amp;$S$2)/SUMIFS(#REF!,#REF!,$I1117,#REF!,"&lt;="&amp;$R$2,#REF!,"&gt;="&amp;$S$2),"-")</f>
        <v>-</v>
      </c>
      <c r="O1117" s="142"/>
      <c r="P1117" s="140"/>
    </row>
    <row r="1118" spans="1:16">
      <c r="A1118" s="138"/>
      <c r="B1118" s="142"/>
      <c r="C1118" s="172" t="s">
        <v>1972</v>
      </c>
      <c r="D1118" s="166" t="s">
        <v>26</v>
      </c>
      <c r="E1118" s="166" t="s">
        <v>1973</v>
      </c>
      <c r="F1118" s="195" t="s">
        <v>2113</v>
      </c>
      <c r="G1118" s="195" t="s">
        <v>2113</v>
      </c>
      <c r="H1118" s="195" t="s">
        <v>2113</v>
      </c>
      <c r="I1118" s="195" t="s">
        <v>2113</v>
      </c>
      <c r="J1118" s="168">
        <v>0.9</v>
      </c>
      <c r="K1118" s="169" t="str">
        <f>IFERROR(SUMIFS(#REF!,#REF!,$I1118,#REF!,$R$2)/SUMIFS(#REF!,#REF!,$I1118,#REF!,$R$2),"-")</f>
        <v>-</v>
      </c>
      <c r="L1118" s="169" t="str">
        <f>IFERROR(SUMIFS(#REF!,#REF!,$I1118,#REF!,$R$7)/SUMIFS(#REF!,#REF!,$I1118,#REF!,$R$7),"-")</f>
        <v>-</v>
      </c>
      <c r="M1118" s="170" t="str">
        <f>IFERROR(SUMIFS(#REF!,#REF!,$I1118,#REF!,$R$3)/SUMIFS(#REF!,#REF!,$I1118,#REF!,$R$3),"-")</f>
        <v>-</v>
      </c>
      <c r="N1118" s="170" t="str">
        <f>IFERROR(SUMIFS(#REF!,#REF!,$I1118,#REF!,"&lt;="&amp;$R$2,#REF!,"&gt;="&amp;$S$2)/SUMIFS(#REF!,#REF!,$I1118,#REF!,"&lt;="&amp;$R$2,#REF!,"&gt;="&amp;$S$2),"-")</f>
        <v>-</v>
      </c>
      <c r="O1118" s="142"/>
      <c r="P1118" s="140"/>
    </row>
    <row r="1119" spans="1:16">
      <c r="A1119" s="138"/>
      <c r="B1119" s="142"/>
      <c r="C1119" s="172" t="s">
        <v>1972</v>
      </c>
      <c r="D1119" s="166" t="s">
        <v>26</v>
      </c>
      <c r="E1119" s="166" t="s">
        <v>1973</v>
      </c>
      <c r="F1119" s="195" t="s">
        <v>2115</v>
      </c>
      <c r="G1119" s="195" t="s">
        <v>2115</v>
      </c>
      <c r="H1119" s="195" t="s">
        <v>2115</v>
      </c>
      <c r="I1119" s="195" t="s">
        <v>2115</v>
      </c>
      <c r="J1119" s="168">
        <v>0.9</v>
      </c>
      <c r="K1119" s="169" t="str">
        <f>IFERROR(SUMIFS(#REF!,#REF!,$I1119,#REF!,$R$2)/SUMIFS(#REF!,#REF!,$I1119,#REF!,$R$2),"-")</f>
        <v>-</v>
      </c>
      <c r="L1119" s="169" t="str">
        <f>IFERROR(SUMIFS(#REF!,#REF!,$I1119,#REF!,$R$7)/SUMIFS(#REF!,#REF!,$I1119,#REF!,$R$7),"-")</f>
        <v>-</v>
      </c>
      <c r="M1119" s="170" t="str">
        <f>IFERROR(SUMIFS(#REF!,#REF!,$I1119,#REF!,$R$3)/SUMIFS(#REF!,#REF!,$I1119,#REF!,$R$3),"-")</f>
        <v>-</v>
      </c>
      <c r="N1119" s="170" t="str">
        <f>IFERROR(SUMIFS(#REF!,#REF!,$I1119,#REF!,"&lt;="&amp;$R$2,#REF!,"&gt;="&amp;$S$2)/SUMIFS(#REF!,#REF!,$I1119,#REF!,"&lt;="&amp;$R$2,#REF!,"&gt;="&amp;$S$2),"-")</f>
        <v>-</v>
      </c>
      <c r="O1119" s="142"/>
      <c r="P1119" s="140"/>
    </row>
    <row r="1120" spans="1:16">
      <c r="A1120" s="138"/>
      <c r="B1120" s="142"/>
      <c r="C1120" s="172" t="s">
        <v>1972</v>
      </c>
      <c r="D1120" s="166" t="s">
        <v>26</v>
      </c>
      <c r="E1120" s="166" t="s">
        <v>1973</v>
      </c>
      <c r="F1120" s="195" t="s">
        <v>2117</v>
      </c>
      <c r="G1120" s="195" t="s">
        <v>2117</v>
      </c>
      <c r="H1120" s="195" t="s">
        <v>2117</v>
      </c>
      <c r="I1120" s="195" t="s">
        <v>2117</v>
      </c>
      <c r="J1120" s="168">
        <v>0.9</v>
      </c>
      <c r="K1120" s="169" t="str">
        <f>IFERROR(SUMIFS(#REF!,#REF!,$I1120,#REF!,$R$2)/SUMIFS(#REF!,#REF!,$I1120,#REF!,$R$2),"-")</f>
        <v>-</v>
      </c>
      <c r="L1120" s="169" t="str">
        <f>IFERROR(SUMIFS(#REF!,#REF!,$I1120,#REF!,$R$7)/SUMIFS(#REF!,#REF!,$I1120,#REF!,$R$7),"-")</f>
        <v>-</v>
      </c>
      <c r="M1120" s="170" t="str">
        <f>IFERROR(SUMIFS(#REF!,#REF!,$I1120,#REF!,$R$3)/SUMIFS(#REF!,#REF!,$I1120,#REF!,$R$3),"-")</f>
        <v>-</v>
      </c>
      <c r="N1120" s="170" t="str">
        <f>IFERROR(SUMIFS(#REF!,#REF!,$I1120,#REF!,"&lt;="&amp;$R$2,#REF!,"&gt;="&amp;$S$2)/SUMIFS(#REF!,#REF!,$I1120,#REF!,"&lt;="&amp;$R$2,#REF!,"&gt;="&amp;$S$2),"-")</f>
        <v>-</v>
      </c>
      <c r="O1120" s="142"/>
      <c r="P1120" s="140"/>
    </row>
    <row r="1121" spans="1:16">
      <c r="A1121" s="138"/>
      <c r="B1121" s="142"/>
      <c r="C1121" s="172" t="s">
        <v>1972</v>
      </c>
      <c r="D1121" s="166" t="s">
        <v>26</v>
      </c>
      <c r="E1121" s="166" t="s">
        <v>1973</v>
      </c>
      <c r="F1121" s="195" t="s">
        <v>2119</v>
      </c>
      <c r="G1121" s="195" t="s">
        <v>2119</v>
      </c>
      <c r="H1121" s="195" t="s">
        <v>2119</v>
      </c>
      <c r="I1121" s="195" t="s">
        <v>2119</v>
      </c>
      <c r="J1121" s="168">
        <v>0.9</v>
      </c>
      <c r="K1121" s="169" t="str">
        <f>IFERROR(SUMIFS(#REF!,#REF!,$I1121,#REF!,$R$2)/SUMIFS(#REF!,#REF!,$I1121,#REF!,$R$2),"-")</f>
        <v>-</v>
      </c>
      <c r="L1121" s="169" t="str">
        <f>IFERROR(SUMIFS(#REF!,#REF!,$I1121,#REF!,$R$7)/SUMIFS(#REF!,#REF!,$I1121,#REF!,$R$7),"-")</f>
        <v>-</v>
      </c>
      <c r="M1121" s="170" t="str">
        <f>IFERROR(SUMIFS(#REF!,#REF!,$I1121,#REF!,$R$3)/SUMIFS(#REF!,#REF!,$I1121,#REF!,$R$3),"-")</f>
        <v>-</v>
      </c>
      <c r="N1121" s="170" t="str">
        <f>IFERROR(SUMIFS(#REF!,#REF!,$I1121,#REF!,"&lt;="&amp;$R$2,#REF!,"&gt;="&amp;$S$2)/SUMIFS(#REF!,#REF!,$I1121,#REF!,"&lt;="&amp;$R$2,#REF!,"&gt;="&amp;$S$2),"-")</f>
        <v>-</v>
      </c>
      <c r="O1121" s="142"/>
      <c r="P1121" s="140"/>
    </row>
    <row r="1122" spans="1:16">
      <c r="A1122" s="138"/>
      <c r="B1122" s="142"/>
      <c r="C1122" s="172" t="s">
        <v>1972</v>
      </c>
      <c r="D1122" s="166" t="s">
        <v>26</v>
      </c>
      <c r="E1122" s="166" t="s">
        <v>1973</v>
      </c>
      <c r="F1122" s="195" t="s">
        <v>2121</v>
      </c>
      <c r="G1122" s="195" t="s">
        <v>2121</v>
      </c>
      <c r="H1122" s="195" t="s">
        <v>2121</v>
      </c>
      <c r="I1122" s="195" t="s">
        <v>2121</v>
      </c>
      <c r="J1122" s="168">
        <v>0.9</v>
      </c>
      <c r="K1122" s="169" t="str">
        <f>IFERROR(SUMIFS(#REF!,#REF!,$I1122,#REF!,$R$2)/SUMIFS(#REF!,#REF!,$I1122,#REF!,$R$2),"-")</f>
        <v>-</v>
      </c>
      <c r="L1122" s="169" t="str">
        <f>IFERROR(SUMIFS(#REF!,#REF!,$I1122,#REF!,$R$7)/SUMIFS(#REF!,#REF!,$I1122,#REF!,$R$7),"-")</f>
        <v>-</v>
      </c>
      <c r="M1122" s="170" t="str">
        <f>IFERROR(SUMIFS(#REF!,#REF!,$I1122,#REF!,$R$3)/SUMIFS(#REF!,#REF!,$I1122,#REF!,$R$3),"-")</f>
        <v>-</v>
      </c>
      <c r="N1122" s="170" t="str">
        <f>IFERROR(SUMIFS(#REF!,#REF!,$I1122,#REF!,"&lt;="&amp;$R$2,#REF!,"&gt;="&amp;$S$2)/SUMIFS(#REF!,#REF!,$I1122,#REF!,"&lt;="&amp;$R$2,#REF!,"&gt;="&amp;$S$2),"-")</f>
        <v>-</v>
      </c>
      <c r="O1122" s="142"/>
      <c r="P1122" s="140"/>
    </row>
    <row r="1123" spans="1:16">
      <c r="A1123" s="138"/>
      <c r="B1123" s="142"/>
      <c r="C1123" s="172" t="s">
        <v>1972</v>
      </c>
      <c r="D1123" s="166" t="s">
        <v>26</v>
      </c>
      <c r="E1123" s="166" t="s">
        <v>1973</v>
      </c>
      <c r="F1123" s="195" t="s">
        <v>2123</v>
      </c>
      <c r="G1123" s="195" t="s">
        <v>2123</v>
      </c>
      <c r="H1123" s="195" t="s">
        <v>2123</v>
      </c>
      <c r="I1123" s="195" t="s">
        <v>2123</v>
      </c>
      <c r="J1123" s="168">
        <v>0.9</v>
      </c>
      <c r="K1123" s="169" t="str">
        <f>IFERROR(SUMIFS(#REF!,#REF!,$I1123,#REF!,$R$2)/SUMIFS(#REF!,#REF!,$I1123,#REF!,$R$2),"-")</f>
        <v>-</v>
      </c>
      <c r="L1123" s="169" t="str">
        <f>IFERROR(SUMIFS(#REF!,#REF!,$I1123,#REF!,$R$7)/SUMIFS(#REF!,#REF!,$I1123,#REF!,$R$7),"-")</f>
        <v>-</v>
      </c>
      <c r="M1123" s="170" t="str">
        <f>IFERROR(SUMIFS(#REF!,#REF!,$I1123,#REF!,$R$3)/SUMIFS(#REF!,#REF!,$I1123,#REF!,$R$3),"-")</f>
        <v>-</v>
      </c>
      <c r="N1123" s="170" t="str">
        <f>IFERROR(SUMIFS(#REF!,#REF!,$I1123,#REF!,"&lt;="&amp;$R$2,#REF!,"&gt;="&amp;$S$2)/SUMIFS(#REF!,#REF!,$I1123,#REF!,"&lt;="&amp;$R$2,#REF!,"&gt;="&amp;$S$2),"-")</f>
        <v>-</v>
      </c>
      <c r="O1123" s="142"/>
      <c r="P1123" s="140"/>
    </row>
    <row r="1124" spans="1:16">
      <c r="A1124" s="138"/>
      <c r="B1124" s="142"/>
      <c r="C1124" s="172" t="s">
        <v>1972</v>
      </c>
      <c r="D1124" s="166" t="s">
        <v>26</v>
      </c>
      <c r="E1124" s="166" t="s">
        <v>1973</v>
      </c>
      <c r="F1124" s="195" t="s">
        <v>2125</v>
      </c>
      <c r="G1124" s="195" t="s">
        <v>2125</v>
      </c>
      <c r="H1124" s="195" t="s">
        <v>2125</v>
      </c>
      <c r="I1124" s="195" t="s">
        <v>2125</v>
      </c>
      <c r="J1124" s="168">
        <v>0.9</v>
      </c>
      <c r="K1124" s="169" t="str">
        <f>IFERROR(SUMIFS(#REF!,#REF!,$I1124,#REF!,$R$2)/SUMIFS(#REF!,#REF!,$I1124,#REF!,$R$2),"-")</f>
        <v>-</v>
      </c>
      <c r="L1124" s="169" t="str">
        <f>IFERROR(SUMIFS(#REF!,#REF!,$I1124,#REF!,$R$7)/SUMIFS(#REF!,#REF!,$I1124,#REF!,$R$7),"-")</f>
        <v>-</v>
      </c>
      <c r="M1124" s="170" t="str">
        <f>IFERROR(SUMIFS(#REF!,#REF!,$I1124,#REF!,$R$3)/SUMIFS(#REF!,#REF!,$I1124,#REF!,$R$3),"-")</f>
        <v>-</v>
      </c>
      <c r="N1124" s="170" t="str">
        <f>IFERROR(SUMIFS(#REF!,#REF!,$I1124,#REF!,"&lt;="&amp;$R$2,#REF!,"&gt;="&amp;$S$2)/SUMIFS(#REF!,#REF!,$I1124,#REF!,"&lt;="&amp;$R$2,#REF!,"&gt;="&amp;$S$2),"-")</f>
        <v>-</v>
      </c>
      <c r="O1124" s="142"/>
      <c r="P1124" s="140"/>
    </row>
    <row r="1125" spans="1:16">
      <c r="A1125" s="138"/>
      <c r="B1125" s="142"/>
      <c r="C1125" s="172" t="s">
        <v>1972</v>
      </c>
      <c r="D1125" s="166" t="s">
        <v>26</v>
      </c>
      <c r="E1125" s="166" t="s">
        <v>1973</v>
      </c>
      <c r="F1125" s="195" t="s">
        <v>2127</v>
      </c>
      <c r="G1125" s="195" t="s">
        <v>2127</v>
      </c>
      <c r="H1125" s="195" t="s">
        <v>2127</v>
      </c>
      <c r="I1125" s="195" t="s">
        <v>2127</v>
      </c>
      <c r="J1125" s="168">
        <v>0.9</v>
      </c>
      <c r="K1125" s="169" t="str">
        <f>IFERROR(SUMIFS(#REF!,#REF!,$I1125,#REF!,$R$2)/SUMIFS(#REF!,#REF!,$I1125,#REF!,$R$2),"-")</f>
        <v>-</v>
      </c>
      <c r="L1125" s="169" t="str">
        <f>IFERROR(SUMIFS(#REF!,#REF!,$I1125,#REF!,$R$7)/SUMIFS(#REF!,#REF!,$I1125,#REF!,$R$7),"-")</f>
        <v>-</v>
      </c>
      <c r="M1125" s="170" t="str">
        <f>IFERROR(SUMIFS(#REF!,#REF!,$I1125,#REF!,$R$3)/SUMIFS(#REF!,#REF!,$I1125,#REF!,$R$3),"-")</f>
        <v>-</v>
      </c>
      <c r="N1125" s="170" t="str">
        <f>IFERROR(SUMIFS(#REF!,#REF!,$I1125,#REF!,"&lt;="&amp;$R$2,#REF!,"&gt;="&amp;$S$2)/SUMIFS(#REF!,#REF!,$I1125,#REF!,"&lt;="&amp;$R$2,#REF!,"&gt;="&amp;$S$2),"-")</f>
        <v>-</v>
      </c>
      <c r="O1125" s="142"/>
      <c r="P1125" s="140"/>
    </row>
    <row r="1126" spans="1:16">
      <c r="A1126" s="138"/>
      <c r="B1126" s="142"/>
      <c r="C1126" s="172" t="s">
        <v>1972</v>
      </c>
      <c r="D1126" s="166" t="s">
        <v>26</v>
      </c>
      <c r="E1126" s="166" t="s">
        <v>1973</v>
      </c>
      <c r="F1126" s="195" t="s">
        <v>2129</v>
      </c>
      <c r="G1126" s="195" t="s">
        <v>2129</v>
      </c>
      <c r="H1126" s="195" t="s">
        <v>2129</v>
      </c>
      <c r="I1126" s="195" t="s">
        <v>2129</v>
      </c>
      <c r="J1126" s="168">
        <v>0.9</v>
      </c>
      <c r="K1126" s="169" t="str">
        <f>IFERROR(SUMIFS(#REF!,#REF!,$I1126,#REF!,$R$2)/SUMIFS(#REF!,#REF!,$I1126,#REF!,$R$2),"-")</f>
        <v>-</v>
      </c>
      <c r="L1126" s="169" t="str">
        <f>IFERROR(SUMIFS(#REF!,#REF!,$I1126,#REF!,$R$7)/SUMIFS(#REF!,#REF!,$I1126,#REF!,$R$7),"-")</f>
        <v>-</v>
      </c>
      <c r="M1126" s="170" t="str">
        <f>IFERROR(SUMIFS(#REF!,#REF!,$I1126,#REF!,$R$3)/SUMIFS(#REF!,#REF!,$I1126,#REF!,$R$3),"-")</f>
        <v>-</v>
      </c>
      <c r="N1126" s="170" t="str">
        <f>IFERROR(SUMIFS(#REF!,#REF!,$I1126,#REF!,"&lt;="&amp;$R$2,#REF!,"&gt;="&amp;$S$2)/SUMIFS(#REF!,#REF!,$I1126,#REF!,"&lt;="&amp;$R$2,#REF!,"&gt;="&amp;$S$2),"-")</f>
        <v>-</v>
      </c>
      <c r="O1126" s="142"/>
      <c r="P1126" s="140"/>
    </row>
    <row r="1127" spans="1:16">
      <c r="A1127" s="138"/>
      <c r="B1127" s="142"/>
      <c r="C1127" s="172" t="s">
        <v>1972</v>
      </c>
      <c r="D1127" s="166" t="s">
        <v>26</v>
      </c>
      <c r="E1127" s="166" t="s">
        <v>1973</v>
      </c>
      <c r="F1127" s="195" t="s">
        <v>2131</v>
      </c>
      <c r="G1127" s="195" t="s">
        <v>2131</v>
      </c>
      <c r="H1127" s="195" t="s">
        <v>2131</v>
      </c>
      <c r="I1127" s="195" t="s">
        <v>2131</v>
      </c>
      <c r="J1127" s="168">
        <v>0.9</v>
      </c>
      <c r="K1127" s="169" t="str">
        <f>IFERROR(SUMIFS(#REF!,#REF!,$I1127,#REF!,$R$2)/SUMIFS(#REF!,#REF!,$I1127,#REF!,$R$2),"-")</f>
        <v>-</v>
      </c>
      <c r="L1127" s="169" t="str">
        <f>IFERROR(SUMIFS(#REF!,#REF!,$I1127,#REF!,$R$7)/SUMIFS(#REF!,#REF!,$I1127,#REF!,$R$7),"-")</f>
        <v>-</v>
      </c>
      <c r="M1127" s="170" t="str">
        <f>IFERROR(SUMIFS(#REF!,#REF!,$I1127,#REF!,$R$3)/SUMIFS(#REF!,#REF!,$I1127,#REF!,$R$3),"-")</f>
        <v>-</v>
      </c>
      <c r="N1127" s="170" t="str">
        <f>IFERROR(SUMIFS(#REF!,#REF!,$I1127,#REF!,"&lt;="&amp;$R$2,#REF!,"&gt;="&amp;$S$2)/SUMIFS(#REF!,#REF!,$I1127,#REF!,"&lt;="&amp;$R$2,#REF!,"&gt;="&amp;$S$2),"-")</f>
        <v>-</v>
      </c>
      <c r="O1127" s="142"/>
      <c r="P1127" s="140"/>
    </row>
    <row r="1128" spans="1:16">
      <c r="A1128" s="138"/>
      <c r="B1128" s="142"/>
      <c r="C1128" s="172" t="s">
        <v>1972</v>
      </c>
      <c r="D1128" s="166" t="s">
        <v>26</v>
      </c>
      <c r="E1128" s="166" t="s">
        <v>1973</v>
      </c>
      <c r="F1128" s="195" t="s">
        <v>2133</v>
      </c>
      <c r="G1128" s="195" t="s">
        <v>2133</v>
      </c>
      <c r="H1128" s="195" t="s">
        <v>2133</v>
      </c>
      <c r="I1128" s="195" t="s">
        <v>2133</v>
      </c>
      <c r="J1128" s="168">
        <v>0.9</v>
      </c>
      <c r="K1128" s="169" t="str">
        <f>IFERROR(SUMIFS(#REF!,#REF!,$I1128,#REF!,$R$2)/SUMIFS(#REF!,#REF!,$I1128,#REF!,$R$2),"-")</f>
        <v>-</v>
      </c>
      <c r="L1128" s="169" t="str">
        <f>IFERROR(SUMIFS(#REF!,#REF!,$I1128,#REF!,$R$7)/SUMIFS(#REF!,#REF!,$I1128,#REF!,$R$7),"-")</f>
        <v>-</v>
      </c>
      <c r="M1128" s="170" t="str">
        <f>IFERROR(SUMIFS(#REF!,#REF!,$I1128,#REF!,$R$3)/SUMIFS(#REF!,#REF!,$I1128,#REF!,$R$3),"-")</f>
        <v>-</v>
      </c>
      <c r="N1128" s="170" t="str">
        <f>IFERROR(SUMIFS(#REF!,#REF!,$I1128,#REF!,"&lt;="&amp;$R$2,#REF!,"&gt;="&amp;$S$2)/SUMIFS(#REF!,#REF!,$I1128,#REF!,"&lt;="&amp;$R$2,#REF!,"&gt;="&amp;$S$2),"-")</f>
        <v>-</v>
      </c>
      <c r="O1128" s="142"/>
      <c r="P1128" s="140"/>
    </row>
    <row r="1129" spans="1:16">
      <c r="A1129" s="138"/>
      <c r="B1129" s="142"/>
      <c r="C1129" s="172" t="s">
        <v>1972</v>
      </c>
      <c r="D1129" s="166" t="s">
        <v>26</v>
      </c>
      <c r="E1129" s="166" t="s">
        <v>1973</v>
      </c>
      <c r="F1129" s="195" t="s">
        <v>2135</v>
      </c>
      <c r="G1129" s="195" t="s">
        <v>2135</v>
      </c>
      <c r="H1129" s="195" t="s">
        <v>2135</v>
      </c>
      <c r="I1129" s="195" t="s">
        <v>2135</v>
      </c>
      <c r="J1129" s="168">
        <v>0.9</v>
      </c>
      <c r="K1129" s="169" t="str">
        <f>IFERROR(SUMIFS(#REF!,#REF!,$I1129,#REF!,$R$2)/SUMIFS(#REF!,#REF!,$I1129,#REF!,$R$2),"-")</f>
        <v>-</v>
      </c>
      <c r="L1129" s="169" t="str">
        <f>IFERROR(SUMIFS(#REF!,#REF!,$I1129,#REF!,$R$7)/SUMIFS(#REF!,#REF!,$I1129,#REF!,$R$7),"-")</f>
        <v>-</v>
      </c>
      <c r="M1129" s="170" t="str">
        <f>IFERROR(SUMIFS(#REF!,#REF!,$I1129,#REF!,$R$3)/SUMIFS(#REF!,#REF!,$I1129,#REF!,$R$3),"-")</f>
        <v>-</v>
      </c>
      <c r="N1129" s="170" t="str">
        <f>IFERROR(SUMIFS(#REF!,#REF!,$I1129,#REF!,"&lt;="&amp;$R$2,#REF!,"&gt;="&amp;$S$2)/SUMIFS(#REF!,#REF!,$I1129,#REF!,"&lt;="&amp;$R$2,#REF!,"&gt;="&amp;$S$2),"-")</f>
        <v>-</v>
      </c>
      <c r="O1129" s="142"/>
      <c r="P1129" s="140"/>
    </row>
    <row r="1130" spans="1:16">
      <c r="A1130" s="138"/>
      <c r="B1130" s="142"/>
      <c r="C1130" s="172" t="s">
        <v>1972</v>
      </c>
      <c r="D1130" s="166" t="s">
        <v>26</v>
      </c>
      <c r="E1130" s="166" t="s">
        <v>1973</v>
      </c>
      <c r="F1130" s="195" t="s">
        <v>2137</v>
      </c>
      <c r="G1130" s="195" t="s">
        <v>2137</v>
      </c>
      <c r="H1130" s="195" t="s">
        <v>2137</v>
      </c>
      <c r="I1130" s="195" t="s">
        <v>2137</v>
      </c>
      <c r="J1130" s="168">
        <v>0.9</v>
      </c>
      <c r="K1130" s="169" t="str">
        <f>IFERROR(SUMIFS(#REF!,#REF!,$I1130,#REF!,$R$2)/SUMIFS(#REF!,#REF!,$I1130,#REF!,$R$2),"-")</f>
        <v>-</v>
      </c>
      <c r="L1130" s="169" t="str">
        <f>IFERROR(SUMIFS(#REF!,#REF!,$I1130,#REF!,$R$7)/SUMIFS(#REF!,#REF!,$I1130,#REF!,$R$7),"-")</f>
        <v>-</v>
      </c>
      <c r="M1130" s="170" t="str">
        <f>IFERROR(SUMIFS(#REF!,#REF!,$I1130,#REF!,$R$3)/SUMIFS(#REF!,#REF!,$I1130,#REF!,$R$3),"-")</f>
        <v>-</v>
      </c>
      <c r="N1130" s="170" t="str">
        <f>IFERROR(SUMIFS(#REF!,#REF!,$I1130,#REF!,"&lt;="&amp;$R$2,#REF!,"&gt;="&amp;$S$2)/SUMIFS(#REF!,#REF!,$I1130,#REF!,"&lt;="&amp;$R$2,#REF!,"&gt;="&amp;$S$2),"-")</f>
        <v>-</v>
      </c>
      <c r="O1130" s="142"/>
      <c r="P1130" s="140"/>
    </row>
    <row r="1131" spans="1:16">
      <c r="A1131" s="138"/>
      <c r="B1131" s="142"/>
      <c r="C1131" s="172" t="s">
        <v>1972</v>
      </c>
      <c r="D1131" s="166" t="s">
        <v>26</v>
      </c>
      <c r="E1131" s="166" t="s">
        <v>1973</v>
      </c>
      <c r="F1131" s="195" t="s">
        <v>2139</v>
      </c>
      <c r="G1131" s="195" t="s">
        <v>2139</v>
      </c>
      <c r="H1131" s="195" t="s">
        <v>2139</v>
      </c>
      <c r="I1131" s="195" t="s">
        <v>2139</v>
      </c>
      <c r="J1131" s="168">
        <v>0.9</v>
      </c>
      <c r="K1131" s="169" t="str">
        <f>IFERROR(SUMIFS(#REF!,#REF!,$I1131,#REF!,$R$2)/SUMIFS(#REF!,#REF!,$I1131,#REF!,$R$2),"-")</f>
        <v>-</v>
      </c>
      <c r="L1131" s="169" t="str">
        <f>IFERROR(SUMIFS(#REF!,#REF!,$I1131,#REF!,$R$7)/SUMIFS(#REF!,#REF!,$I1131,#REF!,$R$7),"-")</f>
        <v>-</v>
      </c>
      <c r="M1131" s="170" t="str">
        <f>IFERROR(SUMIFS(#REF!,#REF!,$I1131,#REF!,$R$3)/SUMIFS(#REF!,#REF!,$I1131,#REF!,$R$3),"-")</f>
        <v>-</v>
      </c>
      <c r="N1131" s="170" t="str">
        <f>IFERROR(SUMIFS(#REF!,#REF!,$I1131,#REF!,"&lt;="&amp;$R$2,#REF!,"&gt;="&amp;$S$2)/SUMIFS(#REF!,#REF!,$I1131,#REF!,"&lt;="&amp;$R$2,#REF!,"&gt;="&amp;$S$2),"-")</f>
        <v>-</v>
      </c>
      <c r="O1131" s="142"/>
      <c r="P1131" s="140"/>
    </row>
    <row r="1132" spans="1:16">
      <c r="A1132" s="138"/>
      <c r="B1132" s="142"/>
      <c r="C1132" s="172" t="s">
        <v>1972</v>
      </c>
      <c r="D1132" s="166" t="s">
        <v>26</v>
      </c>
      <c r="E1132" s="166" t="s">
        <v>1973</v>
      </c>
      <c r="F1132" s="195" t="s">
        <v>2141</v>
      </c>
      <c r="G1132" s="195" t="s">
        <v>2141</v>
      </c>
      <c r="H1132" s="195" t="s">
        <v>2141</v>
      </c>
      <c r="I1132" s="195" t="s">
        <v>2141</v>
      </c>
      <c r="J1132" s="168">
        <v>0.9</v>
      </c>
      <c r="K1132" s="169" t="str">
        <f>IFERROR(SUMIFS(#REF!,#REF!,$I1132,#REF!,$R$2)/SUMIFS(#REF!,#REF!,$I1132,#REF!,$R$2),"-")</f>
        <v>-</v>
      </c>
      <c r="L1132" s="169" t="str">
        <f>IFERROR(SUMIFS(#REF!,#REF!,$I1132,#REF!,$R$7)/SUMIFS(#REF!,#REF!,$I1132,#REF!,$R$7),"-")</f>
        <v>-</v>
      </c>
      <c r="M1132" s="170" t="str">
        <f>IFERROR(SUMIFS(#REF!,#REF!,$I1132,#REF!,$R$3)/SUMIFS(#REF!,#REF!,$I1132,#REF!,$R$3),"-")</f>
        <v>-</v>
      </c>
      <c r="N1132" s="170" t="str">
        <f>IFERROR(SUMIFS(#REF!,#REF!,$I1132,#REF!,"&lt;="&amp;$R$2,#REF!,"&gt;="&amp;$S$2)/SUMIFS(#REF!,#REF!,$I1132,#REF!,"&lt;="&amp;$R$2,#REF!,"&gt;="&amp;$S$2),"-")</f>
        <v>-</v>
      </c>
      <c r="O1132" s="142"/>
      <c r="P1132" s="140"/>
    </row>
    <row r="1133" spans="1:16">
      <c r="A1133" s="138"/>
      <c r="B1133" s="142"/>
      <c r="C1133" s="172" t="s">
        <v>1972</v>
      </c>
      <c r="D1133" s="166" t="s">
        <v>26</v>
      </c>
      <c r="E1133" s="166" t="s">
        <v>1973</v>
      </c>
      <c r="F1133" s="195" t="s">
        <v>2143</v>
      </c>
      <c r="G1133" s="195" t="s">
        <v>2143</v>
      </c>
      <c r="H1133" s="195" t="s">
        <v>2143</v>
      </c>
      <c r="I1133" s="195" t="s">
        <v>2143</v>
      </c>
      <c r="J1133" s="168">
        <v>0.9</v>
      </c>
      <c r="K1133" s="169" t="str">
        <f>IFERROR(SUMIFS(#REF!,#REF!,$I1133,#REF!,$R$2)/SUMIFS(#REF!,#REF!,$I1133,#REF!,$R$2),"-")</f>
        <v>-</v>
      </c>
      <c r="L1133" s="169" t="str">
        <f>IFERROR(SUMIFS(#REF!,#REF!,$I1133,#REF!,$R$7)/SUMIFS(#REF!,#REF!,$I1133,#REF!,$R$7),"-")</f>
        <v>-</v>
      </c>
      <c r="M1133" s="170" t="str">
        <f>IFERROR(SUMIFS(#REF!,#REF!,$I1133,#REF!,$R$3)/SUMIFS(#REF!,#REF!,$I1133,#REF!,$R$3),"-")</f>
        <v>-</v>
      </c>
      <c r="N1133" s="170" t="str">
        <f>IFERROR(SUMIFS(#REF!,#REF!,$I1133,#REF!,"&lt;="&amp;$R$2,#REF!,"&gt;="&amp;$S$2)/SUMIFS(#REF!,#REF!,$I1133,#REF!,"&lt;="&amp;$R$2,#REF!,"&gt;="&amp;$S$2),"-")</f>
        <v>-</v>
      </c>
      <c r="O1133" s="142"/>
      <c r="P1133" s="140"/>
    </row>
    <row r="1134" spans="1:16">
      <c r="A1134" s="138"/>
      <c r="B1134" s="142"/>
      <c r="C1134" s="172" t="s">
        <v>1972</v>
      </c>
      <c r="D1134" s="166" t="s">
        <v>26</v>
      </c>
      <c r="E1134" s="166" t="s">
        <v>1973</v>
      </c>
      <c r="F1134" s="195" t="s">
        <v>2145</v>
      </c>
      <c r="G1134" s="195" t="s">
        <v>2145</v>
      </c>
      <c r="H1134" s="195" t="s">
        <v>2145</v>
      </c>
      <c r="I1134" s="195" t="s">
        <v>2145</v>
      </c>
      <c r="J1134" s="168">
        <v>0.9</v>
      </c>
      <c r="K1134" s="169" t="str">
        <f>IFERROR(SUMIFS(#REF!,#REF!,$I1134,#REF!,$R$2)/SUMIFS(#REF!,#REF!,$I1134,#REF!,$R$2),"-")</f>
        <v>-</v>
      </c>
      <c r="L1134" s="169" t="str">
        <f>IFERROR(SUMIFS(#REF!,#REF!,$I1134,#REF!,$R$7)/SUMIFS(#REF!,#REF!,$I1134,#REF!,$R$7),"-")</f>
        <v>-</v>
      </c>
      <c r="M1134" s="170" t="str">
        <f>IFERROR(SUMIFS(#REF!,#REF!,$I1134,#REF!,$R$3)/SUMIFS(#REF!,#REF!,$I1134,#REF!,$R$3),"-")</f>
        <v>-</v>
      </c>
      <c r="N1134" s="170" t="str">
        <f>IFERROR(SUMIFS(#REF!,#REF!,$I1134,#REF!,"&lt;="&amp;$R$2,#REF!,"&gt;="&amp;$S$2)/SUMIFS(#REF!,#REF!,$I1134,#REF!,"&lt;="&amp;$R$2,#REF!,"&gt;="&amp;$S$2),"-")</f>
        <v>-</v>
      </c>
      <c r="O1134" s="142"/>
      <c r="P1134" s="140"/>
    </row>
    <row r="1135" spans="1:16">
      <c r="A1135" s="138"/>
      <c r="B1135" s="142"/>
      <c r="C1135" s="172" t="s">
        <v>1972</v>
      </c>
      <c r="D1135" s="166" t="s">
        <v>26</v>
      </c>
      <c r="E1135" s="166" t="s">
        <v>1973</v>
      </c>
      <c r="F1135" s="195" t="s">
        <v>2147</v>
      </c>
      <c r="G1135" s="195" t="s">
        <v>2147</v>
      </c>
      <c r="H1135" s="195" t="s">
        <v>2147</v>
      </c>
      <c r="I1135" s="195" t="s">
        <v>2147</v>
      </c>
      <c r="J1135" s="168">
        <v>0.9</v>
      </c>
      <c r="K1135" s="169" t="str">
        <f>IFERROR(SUMIFS(#REF!,#REF!,$I1135,#REF!,$R$2)/SUMIFS(#REF!,#REF!,$I1135,#REF!,$R$2),"-")</f>
        <v>-</v>
      </c>
      <c r="L1135" s="169" t="str">
        <f>IFERROR(SUMIFS(#REF!,#REF!,$I1135,#REF!,$R$7)/SUMIFS(#REF!,#REF!,$I1135,#REF!,$R$7),"-")</f>
        <v>-</v>
      </c>
      <c r="M1135" s="170" t="str">
        <f>IFERROR(SUMIFS(#REF!,#REF!,$I1135,#REF!,$R$3)/SUMIFS(#REF!,#REF!,$I1135,#REF!,$R$3),"-")</f>
        <v>-</v>
      </c>
      <c r="N1135" s="170" t="str">
        <f>IFERROR(SUMIFS(#REF!,#REF!,$I1135,#REF!,"&lt;="&amp;$R$2,#REF!,"&gt;="&amp;$S$2)/SUMIFS(#REF!,#REF!,$I1135,#REF!,"&lt;="&amp;$R$2,#REF!,"&gt;="&amp;$S$2),"-")</f>
        <v>-</v>
      </c>
      <c r="O1135" s="142"/>
      <c r="P1135" s="140"/>
    </row>
    <row r="1136" spans="1:16">
      <c r="A1136" s="138"/>
      <c r="B1136" s="142"/>
      <c r="C1136" s="172" t="s">
        <v>1972</v>
      </c>
      <c r="D1136" s="166" t="s">
        <v>26</v>
      </c>
      <c r="E1136" s="166" t="s">
        <v>1973</v>
      </c>
      <c r="F1136" s="195" t="s">
        <v>2149</v>
      </c>
      <c r="G1136" s="195" t="s">
        <v>2149</v>
      </c>
      <c r="H1136" s="195" t="s">
        <v>2149</v>
      </c>
      <c r="I1136" s="195" t="s">
        <v>2149</v>
      </c>
      <c r="J1136" s="168">
        <v>0.9</v>
      </c>
      <c r="K1136" s="169" t="str">
        <f>IFERROR(SUMIFS(#REF!,#REF!,$I1136,#REF!,$R$2)/SUMIFS(#REF!,#REF!,$I1136,#REF!,$R$2),"-")</f>
        <v>-</v>
      </c>
      <c r="L1136" s="169" t="str">
        <f>IFERROR(SUMIFS(#REF!,#REF!,$I1136,#REF!,$R$7)/SUMIFS(#REF!,#REF!,$I1136,#REF!,$R$7),"-")</f>
        <v>-</v>
      </c>
      <c r="M1136" s="170" t="str">
        <f>IFERROR(SUMIFS(#REF!,#REF!,$I1136,#REF!,$R$3)/SUMIFS(#REF!,#REF!,$I1136,#REF!,$R$3),"-")</f>
        <v>-</v>
      </c>
      <c r="N1136" s="170" t="str">
        <f>IFERROR(SUMIFS(#REF!,#REF!,$I1136,#REF!,"&lt;="&amp;$R$2,#REF!,"&gt;="&amp;$S$2)/SUMIFS(#REF!,#REF!,$I1136,#REF!,"&lt;="&amp;$R$2,#REF!,"&gt;="&amp;$S$2),"-")</f>
        <v>-</v>
      </c>
      <c r="O1136" s="142"/>
      <c r="P1136" s="140"/>
    </row>
    <row r="1137" spans="1:16">
      <c r="A1137" s="138"/>
      <c r="B1137" s="142"/>
      <c r="C1137" s="172" t="s">
        <v>1972</v>
      </c>
      <c r="D1137" s="166" t="s">
        <v>26</v>
      </c>
      <c r="E1137" s="166" t="s">
        <v>1973</v>
      </c>
      <c r="F1137" s="195" t="s">
        <v>2151</v>
      </c>
      <c r="G1137" s="195" t="s">
        <v>2151</v>
      </c>
      <c r="H1137" s="195" t="s">
        <v>2151</v>
      </c>
      <c r="I1137" s="195" t="s">
        <v>2151</v>
      </c>
      <c r="J1137" s="168">
        <v>0.9</v>
      </c>
      <c r="K1137" s="169" t="str">
        <f>IFERROR(SUMIFS(#REF!,#REF!,$I1137,#REF!,$R$2)/SUMIFS(#REF!,#REF!,$I1137,#REF!,$R$2),"-")</f>
        <v>-</v>
      </c>
      <c r="L1137" s="169" t="str">
        <f>IFERROR(SUMIFS(#REF!,#REF!,$I1137,#REF!,$R$7)/SUMIFS(#REF!,#REF!,$I1137,#REF!,$R$7),"-")</f>
        <v>-</v>
      </c>
      <c r="M1137" s="170" t="str">
        <f>IFERROR(SUMIFS(#REF!,#REF!,$I1137,#REF!,$R$3)/SUMIFS(#REF!,#REF!,$I1137,#REF!,$R$3),"-")</f>
        <v>-</v>
      </c>
      <c r="N1137" s="170" t="str">
        <f>IFERROR(SUMIFS(#REF!,#REF!,$I1137,#REF!,"&lt;="&amp;$R$2,#REF!,"&gt;="&amp;$S$2)/SUMIFS(#REF!,#REF!,$I1137,#REF!,"&lt;="&amp;$R$2,#REF!,"&gt;="&amp;$S$2),"-")</f>
        <v>-</v>
      </c>
      <c r="O1137" s="142"/>
      <c r="P1137" s="140"/>
    </row>
    <row r="1138" spans="1:16">
      <c r="A1138" s="138"/>
      <c r="B1138" s="142"/>
      <c r="C1138" s="172" t="s">
        <v>1972</v>
      </c>
      <c r="D1138" s="166" t="s">
        <v>26</v>
      </c>
      <c r="E1138" s="166" t="s">
        <v>1973</v>
      </c>
      <c r="F1138" s="195" t="s">
        <v>2153</v>
      </c>
      <c r="G1138" s="195" t="s">
        <v>2153</v>
      </c>
      <c r="H1138" s="195" t="s">
        <v>2153</v>
      </c>
      <c r="I1138" s="195" t="s">
        <v>2153</v>
      </c>
      <c r="J1138" s="168">
        <v>0.9</v>
      </c>
      <c r="K1138" s="169" t="str">
        <f>IFERROR(SUMIFS(#REF!,#REF!,$I1138,#REF!,$R$2)/SUMIFS(#REF!,#REF!,$I1138,#REF!,$R$2),"-")</f>
        <v>-</v>
      </c>
      <c r="L1138" s="169" t="str">
        <f>IFERROR(SUMIFS(#REF!,#REF!,$I1138,#REF!,$R$7)/SUMIFS(#REF!,#REF!,$I1138,#REF!,$R$7),"-")</f>
        <v>-</v>
      </c>
      <c r="M1138" s="170" t="str">
        <f>IFERROR(SUMIFS(#REF!,#REF!,$I1138,#REF!,$R$3)/SUMIFS(#REF!,#REF!,$I1138,#REF!,$R$3),"-")</f>
        <v>-</v>
      </c>
      <c r="N1138" s="170" t="str">
        <f>IFERROR(SUMIFS(#REF!,#REF!,$I1138,#REF!,"&lt;="&amp;$R$2,#REF!,"&gt;="&amp;$S$2)/SUMIFS(#REF!,#REF!,$I1138,#REF!,"&lt;="&amp;$R$2,#REF!,"&gt;="&amp;$S$2),"-")</f>
        <v>-</v>
      </c>
      <c r="O1138" s="142"/>
      <c r="P1138" s="140"/>
    </row>
    <row r="1139" spans="1:16">
      <c r="A1139" s="138"/>
      <c r="B1139" s="142"/>
      <c r="C1139" s="172" t="s">
        <v>1972</v>
      </c>
      <c r="D1139" s="166" t="s">
        <v>26</v>
      </c>
      <c r="E1139" s="166" t="s">
        <v>1973</v>
      </c>
      <c r="F1139" s="195" t="s">
        <v>2155</v>
      </c>
      <c r="G1139" s="195" t="s">
        <v>2155</v>
      </c>
      <c r="H1139" s="195" t="s">
        <v>2155</v>
      </c>
      <c r="I1139" s="195" t="s">
        <v>2155</v>
      </c>
      <c r="J1139" s="168">
        <v>0.9</v>
      </c>
      <c r="K1139" s="169" t="str">
        <f>IFERROR(SUMIFS(#REF!,#REF!,$I1139,#REF!,$R$2)/SUMIFS(#REF!,#REF!,$I1139,#REF!,$R$2),"-")</f>
        <v>-</v>
      </c>
      <c r="L1139" s="169" t="str">
        <f>IFERROR(SUMIFS(#REF!,#REF!,$I1139,#REF!,$R$7)/SUMIFS(#REF!,#REF!,$I1139,#REF!,$R$7),"-")</f>
        <v>-</v>
      </c>
      <c r="M1139" s="170" t="str">
        <f>IFERROR(SUMIFS(#REF!,#REF!,$I1139,#REF!,$R$3)/SUMIFS(#REF!,#REF!,$I1139,#REF!,$R$3),"-")</f>
        <v>-</v>
      </c>
      <c r="N1139" s="170" t="str">
        <f>IFERROR(SUMIFS(#REF!,#REF!,$I1139,#REF!,"&lt;="&amp;$R$2,#REF!,"&gt;="&amp;$S$2)/SUMIFS(#REF!,#REF!,$I1139,#REF!,"&lt;="&amp;$R$2,#REF!,"&gt;="&amp;$S$2),"-")</f>
        <v>-</v>
      </c>
      <c r="O1139" s="142"/>
      <c r="P1139" s="140"/>
    </row>
    <row r="1140" spans="1:16">
      <c r="A1140" s="138"/>
      <c r="B1140" s="142"/>
      <c r="C1140" s="172" t="s">
        <v>1972</v>
      </c>
      <c r="D1140" s="166" t="s">
        <v>26</v>
      </c>
      <c r="E1140" s="166" t="s">
        <v>1973</v>
      </c>
      <c r="F1140" s="195" t="s">
        <v>2157</v>
      </c>
      <c r="G1140" s="195" t="s">
        <v>2157</v>
      </c>
      <c r="H1140" s="195" t="s">
        <v>2157</v>
      </c>
      <c r="I1140" s="195" t="s">
        <v>2157</v>
      </c>
      <c r="J1140" s="168">
        <v>0.9</v>
      </c>
      <c r="K1140" s="169" t="str">
        <f>IFERROR(SUMIFS(#REF!,#REF!,$I1140,#REF!,$R$2)/SUMIFS(#REF!,#REF!,$I1140,#REF!,$R$2),"-")</f>
        <v>-</v>
      </c>
      <c r="L1140" s="169" t="str">
        <f>IFERROR(SUMIFS(#REF!,#REF!,$I1140,#REF!,$R$7)/SUMIFS(#REF!,#REF!,$I1140,#REF!,$R$7),"-")</f>
        <v>-</v>
      </c>
      <c r="M1140" s="170" t="str">
        <f>IFERROR(SUMIFS(#REF!,#REF!,$I1140,#REF!,$R$3)/SUMIFS(#REF!,#REF!,$I1140,#REF!,$R$3),"-")</f>
        <v>-</v>
      </c>
      <c r="N1140" s="170" t="str">
        <f>IFERROR(SUMIFS(#REF!,#REF!,$I1140,#REF!,"&lt;="&amp;$R$2,#REF!,"&gt;="&amp;$S$2)/SUMIFS(#REF!,#REF!,$I1140,#REF!,"&lt;="&amp;$R$2,#REF!,"&gt;="&amp;$S$2),"-")</f>
        <v>-</v>
      </c>
      <c r="O1140" s="142"/>
      <c r="P1140" s="140"/>
    </row>
    <row r="1141" spans="1:16">
      <c r="A1141" s="138"/>
      <c r="B1141" s="142"/>
      <c r="C1141" s="172" t="s">
        <v>1972</v>
      </c>
      <c r="D1141" s="166" t="s">
        <v>26</v>
      </c>
      <c r="E1141" s="166" t="s">
        <v>1973</v>
      </c>
      <c r="F1141" s="195" t="s">
        <v>2159</v>
      </c>
      <c r="G1141" s="195" t="s">
        <v>2159</v>
      </c>
      <c r="H1141" s="195" t="s">
        <v>2159</v>
      </c>
      <c r="I1141" s="195" t="s">
        <v>2159</v>
      </c>
      <c r="J1141" s="168">
        <v>0.9</v>
      </c>
      <c r="K1141" s="169" t="str">
        <f>IFERROR(SUMIFS(#REF!,#REF!,$I1141,#REF!,$R$2)/SUMIFS(#REF!,#REF!,$I1141,#REF!,$R$2),"-")</f>
        <v>-</v>
      </c>
      <c r="L1141" s="169" t="str">
        <f>IFERROR(SUMIFS(#REF!,#REF!,$I1141,#REF!,$R$7)/SUMIFS(#REF!,#REF!,$I1141,#REF!,$R$7),"-")</f>
        <v>-</v>
      </c>
      <c r="M1141" s="170" t="str">
        <f>IFERROR(SUMIFS(#REF!,#REF!,$I1141,#REF!,$R$3)/SUMIFS(#REF!,#REF!,$I1141,#REF!,$R$3),"-")</f>
        <v>-</v>
      </c>
      <c r="N1141" s="170" t="str">
        <f>IFERROR(SUMIFS(#REF!,#REF!,$I1141,#REF!,"&lt;="&amp;$R$2,#REF!,"&gt;="&amp;$S$2)/SUMIFS(#REF!,#REF!,$I1141,#REF!,"&lt;="&amp;$R$2,#REF!,"&gt;="&amp;$S$2),"-")</f>
        <v>-</v>
      </c>
      <c r="O1141" s="142"/>
      <c r="P1141" s="140"/>
    </row>
    <row r="1142" spans="1:16">
      <c r="A1142" s="138"/>
      <c r="B1142" s="142"/>
      <c r="C1142" s="172" t="s">
        <v>1972</v>
      </c>
      <c r="D1142" s="166" t="s">
        <v>26</v>
      </c>
      <c r="E1142" s="166" t="s">
        <v>1973</v>
      </c>
      <c r="F1142" s="195" t="s">
        <v>2161</v>
      </c>
      <c r="G1142" s="195" t="s">
        <v>2161</v>
      </c>
      <c r="H1142" s="195" t="s">
        <v>2161</v>
      </c>
      <c r="I1142" s="195" t="s">
        <v>2161</v>
      </c>
      <c r="J1142" s="168">
        <v>0.9</v>
      </c>
      <c r="K1142" s="169" t="str">
        <f>IFERROR(SUMIFS(#REF!,#REF!,$I1142,#REF!,$R$2)/SUMIFS(#REF!,#REF!,$I1142,#REF!,$R$2),"-")</f>
        <v>-</v>
      </c>
      <c r="L1142" s="169" t="str">
        <f>IFERROR(SUMIFS(#REF!,#REF!,$I1142,#REF!,$R$7)/SUMIFS(#REF!,#REF!,$I1142,#REF!,$R$7),"-")</f>
        <v>-</v>
      </c>
      <c r="M1142" s="170" t="str">
        <f>IFERROR(SUMIFS(#REF!,#REF!,$I1142,#REF!,$R$3)/SUMIFS(#REF!,#REF!,$I1142,#REF!,$R$3),"-")</f>
        <v>-</v>
      </c>
      <c r="N1142" s="170" t="str">
        <f>IFERROR(SUMIFS(#REF!,#REF!,$I1142,#REF!,"&lt;="&amp;$R$2,#REF!,"&gt;="&amp;$S$2)/SUMIFS(#REF!,#REF!,$I1142,#REF!,"&lt;="&amp;$R$2,#REF!,"&gt;="&amp;$S$2),"-")</f>
        <v>-</v>
      </c>
      <c r="O1142" s="142"/>
      <c r="P1142" s="140"/>
    </row>
    <row r="1143" spans="1:16">
      <c r="A1143" s="138"/>
      <c r="B1143" s="142"/>
      <c r="C1143" s="172" t="s">
        <v>1972</v>
      </c>
      <c r="D1143" s="166" t="s">
        <v>26</v>
      </c>
      <c r="E1143" s="166" t="s">
        <v>1973</v>
      </c>
      <c r="F1143" s="195" t="s">
        <v>2163</v>
      </c>
      <c r="G1143" s="195" t="s">
        <v>2163</v>
      </c>
      <c r="H1143" s="195" t="s">
        <v>2163</v>
      </c>
      <c r="I1143" s="195" t="s">
        <v>2163</v>
      </c>
      <c r="J1143" s="168">
        <v>0.9</v>
      </c>
      <c r="K1143" s="169" t="str">
        <f>IFERROR(SUMIFS(#REF!,#REF!,$I1143,#REF!,$R$2)/SUMIFS(#REF!,#REF!,$I1143,#REF!,$R$2),"-")</f>
        <v>-</v>
      </c>
      <c r="L1143" s="169" t="str">
        <f>IFERROR(SUMIFS(#REF!,#REF!,$I1143,#REF!,$R$7)/SUMIFS(#REF!,#REF!,$I1143,#REF!,$R$7),"-")</f>
        <v>-</v>
      </c>
      <c r="M1143" s="170" t="str">
        <f>IFERROR(SUMIFS(#REF!,#REF!,$I1143,#REF!,$R$3)/SUMIFS(#REF!,#REF!,$I1143,#REF!,$R$3),"-")</f>
        <v>-</v>
      </c>
      <c r="N1143" s="170" t="str">
        <f>IFERROR(SUMIFS(#REF!,#REF!,$I1143,#REF!,"&lt;="&amp;$R$2,#REF!,"&gt;="&amp;$S$2)/SUMIFS(#REF!,#REF!,$I1143,#REF!,"&lt;="&amp;$R$2,#REF!,"&gt;="&amp;$S$2),"-")</f>
        <v>-</v>
      </c>
      <c r="O1143" s="142"/>
      <c r="P1143" s="140"/>
    </row>
    <row r="1144" spans="1:16">
      <c r="A1144" s="138"/>
      <c r="B1144" s="142"/>
      <c r="C1144" s="172" t="s">
        <v>1972</v>
      </c>
      <c r="D1144" s="166" t="s">
        <v>26</v>
      </c>
      <c r="E1144" s="166" t="s">
        <v>1973</v>
      </c>
      <c r="F1144" s="195" t="s">
        <v>2165</v>
      </c>
      <c r="G1144" s="195" t="s">
        <v>2165</v>
      </c>
      <c r="H1144" s="195" t="s">
        <v>2165</v>
      </c>
      <c r="I1144" s="195" t="s">
        <v>2165</v>
      </c>
      <c r="J1144" s="168">
        <v>0.9</v>
      </c>
      <c r="K1144" s="169" t="str">
        <f>IFERROR(SUMIFS(#REF!,#REF!,$I1144,#REF!,$R$2)/SUMIFS(#REF!,#REF!,$I1144,#REF!,$R$2),"-")</f>
        <v>-</v>
      </c>
      <c r="L1144" s="169" t="str">
        <f>IFERROR(SUMIFS(#REF!,#REF!,$I1144,#REF!,$R$7)/SUMIFS(#REF!,#REF!,$I1144,#REF!,$R$7),"-")</f>
        <v>-</v>
      </c>
      <c r="M1144" s="170" t="str">
        <f>IFERROR(SUMIFS(#REF!,#REF!,$I1144,#REF!,$R$3)/SUMIFS(#REF!,#REF!,$I1144,#REF!,$R$3),"-")</f>
        <v>-</v>
      </c>
      <c r="N1144" s="170" t="str">
        <f>IFERROR(SUMIFS(#REF!,#REF!,$I1144,#REF!,"&lt;="&amp;$R$2,#REF!,"&gt;="&amp;$S$2)/SUMIFS(#REF!,#REF!,$I1144,#REF!,"&lt;="&amp;$R$2,#REF!,"&gt;="&amp;$S$2),"-")</f>
        <v>-</v>
      </c>
      <c r="O1144" s="142"/>
      <c r="P1144" s="140"/>
    </row>
    <row r="1145" spans="1:16">
      <c r="A1145" s="138"/>
      <c r="B1145" s="142"/>
      <c r="C1145" s="172" t="s">
        <v>1972</v>
      </c>
      <c r="D1145" s="166" t="s">
        <v>26</v>
      </c>
      <c r="E1145" s="166" t="s">
        <v>1973</v>
      </c>
      <c r="F1145" s="195" t="s">
        <v>2167</v>
      </c>
      <c r="G1145" s="195" t="s">
        <v>2167</v>
      </c>
      <c r="H1145" s="195" t="s">
        <v>2167</v>
      </c>
      <c r="I1145" s="195" t="s">
        <v>2167</v>
      </c>
      <c r="J1145" s="168">
        <v>0.9</v>
      </c>
      <c r="K1145" s="169" t="str">
        <f>IFERROR(SUMIFS(#REF!,#REF!,$I1145,#REF!,$R$2)/SUMIFS(#REF!,#REF!,$I1145,#REF!,$R$2),"-")</f>
        <v>-</v>
      </c>
      <c r="L1145" s="169" t="str">
        <f>IFERROR(SUMIFS(#REF!,#REF!,$I1145,#REF!,$R$7)/SUMIFS(#REF!,#REF!,$I1145,#REF!,$R$7),"-")</f>
        <v>-</v>
      </c>
      <c r="M1145" s="170" t="str">
        <f>IFERROR(SUMIFS(#REF!,#REF!,$I1145,#REF!,$R$3)/SUMIFS(#REF!,#REF!,$I1145,#REF!,$R$3),"-")</f>
        <v>-</v>
      </c>
      <c r="N1145" s="170" t="str">
        <f>IFERROR(SUMIFS(#REF!,#REF!,$I1145,#REF!,"&lt;="&amp;$R$2,#REF!,"&gt;="&amp;$S$2)/SUMIFS(#REF!,#REF!,$I1145,#REF!,"&lt;="&amp;$R$2,#REF!,"&gt;="&amp;$S$2),"-")</f>
        <v>-</v>
      </c>
      <c r="O1145" s="142"/>
      <c r="P1145" s="140"/>
    </row>
    <row r="1146" spans="1:16">
      <c r="A1146" s="138"/>
      <c r="B1146" s="142"/>
      <c r="C1146" s="172" t="s">
        <v>1972</v>
      </c>
      <c r="D1146" s="166" t="s">
        <v>26</v>
      </c>
      <c r="E1146" s="166" t="s">
        <v>1973</v>
      </c>
      <c r="F1146" s="195" t="s">
        <v>2169</v>
      </c>
      <c r="G1146" s="195" t="s">
        <v>2169</v>
      </c>
      <c r="H1146" s="195" t="s">
        <v>2169</v>
      </c>
      <c r="I1146" s="195" t="s">
        <v>2169</v>
      </c>
      <c r="J1146" s="168">
        <v>0.9</v>
      </c>
      <c r="K1146" s="169" t="str">
        <f>IFERROR(SUMIFS(#REF!,#REF!,$I1146,#REF!,$R$2)/SUMIFS(#REF!,#REF!,$I1146,#REF!,$R$2),"-")</f>
        <v>-</v>
      </c>
      <c r="L1146" s="169" t="str">
        <f>IFERROR(SUMIFS(#REF!,#REF!,$I1146,#REF!,$R$7)/SUMIFS(#REF!,#REF!,$I1146,#REF!,$R$7),"-")</f>
        <v>-</v>
      </c>
      <c r="M1146" s="170" t="str">
        <f>IFERROR(SUMIFS(#REF!,#REF!,$I1146,#REF!,$R$3)/SUMIFS(#REF!,#REF!,$I1146,#REF!,$R$3),"-")</f>
        <v>-</v>
      </c>
      <c r="N1146" s="170" t="str">
        <f>IFERROR(SUMIFS(#REF!,#REF!,$I1146,#REF!,"&lt;="&amp;$R$2,#REF!,"&gt;="&amp;$S$2)/SUMIFS(#REF!,#REF!,$I1146,#REF!,"&lt;="&amp;$R$2,#REF!,"&gt;="&amp;$S$2),"-")</f>
        <v>-</v>
      </c>
      <c r="O1146" s="142"/>
      <c r="P1146" s="140"/>
    </row>
    <row r="1147" spans="1:16">
      <c r="A1147" s="138"/>
      <c r="B1147" s="142"/>
      <c r="C1147" s="172" t="s">
        <v>1972</v>
      </c>
      <c r="D1147" s="166" t="s">
        <v>26</v>
      </c>
      <c r="E1147" s="166" t="s">
        <v>1973</v>
      </c>
      <c r="F1147" s="195" t="s">
        <v>2171</v>
      </c>
      <c r="G1147" s="195" t="s">
        <v>2171</v>
      </c>
      <c r="H1147" s="195" t="s">
        <v>2171</v>
      </c>
      <c r="I1147" s="195" t="s">
        <v>2171</v>
      </c>
      <c r="J1147" s="168">
        <v>0.9</v>
      </c>
      <c r="K1147" s="169" t="str">
        <f>IFERROR(SUMIFS(#REF!,#REF!,$I1147,#REF!,$R$2)/SUMIFS(#REF!,#REF!,$I1147,#REF!,$R$2),"-")</f>
        <v>-</v>
      </c>
      <c r="L1147" s="169" t="str">
        <f>IFERROR(SUMIFS(#REF!,#REF!,$I1147,#REF!,$R$7)/SUMIFS(#REF!,#REF!,$I1147,#REF!,$R$7),"-")</f>
        <v>-</v>
      </c>
      <c r="M1147" s="170" t="str">
        <f>IFERROR(SUMIFS(#REF!,#REF!,$I1147,#REF!,$R$3)/SUMIFS(#REF!,#REF!,$I1147,#REF!,$R$3),"-")</f>
        <v>-</v>
      </c>
      <c r="N1147" s="170" t="str">
        <f>IFERROR(SUMIFS(#REF!,#REF!,$I1147,#REF!,"&lt;="&amp;$R$2,#REF!,"&gt;="&amp;$S$2)/SUMIFS(#REF!,#REF!,$I1147,#REF!,"&lt;="&amp;$R$2,#REF!,"&gt;="&amp;$S$2),"-")</f>
        <v>-</v>
      </c>
      <c r="O1147" s="142"/>
      <c r="P1147" s="140"/>
    </row>
    <row r="1148" spans="1:16">
      <c r="A1148" s="138"/>
      <c r="B1148" s="142"/>
      <c r="C1148" s="172" t="s">
        <v>1972</v>
      </c>
      <c r="D1148" s="166" t="s">
        <v>26</v>
      </c>
      <c r="E1148" s="166" t="s">
        <v>1973</v>
      </c>
      <c r="F1148" s="195" t="s">
        <v>2173</v>
      </c>
      <c r="G1148" s="195" t="s">
        <v>2173</v>
      </c>
      <c r="H1148" s="195" t="s">
        <v>2173</v>
      </c>
      <c r="I1148" s="195" t="s">
        <v>2173</v>
      </c>
      <c r="J1148" s="168">
        <v>0.9</v>
      </c>
      <c r="K1148" s="169" t="str">
        <f>IFERROR(SUMIFS(#REF!,#REF!,$I1148,#REF!,$R$2)/SUMIFS(#REF!,#REF!,$I1148,#REF!,$R$2),"-")</f>
        <v>-</v>
      </c>
      <c r="L1148" s="169" t="str">
        <f>IFERROR(SUMIFS(#REF!,#REF!,$I1148,#REF!,$R$7)/SUMIFS(#REF!,#REF!,$I1148,#REF!,$R$7),"-")</f>
        <v>-</v>
      </c>
      <c r="M1148" s="170" t="str">
        <f>IFERROR(SUMIFS(#REF!,#REF!,$I1148,#REF!,$R$3)/SUMIFS(#REF!,#REF!,$I1148,#REF!,$R$3),"-")</f>
        <v>-</v>
      </c>
      <c r="N1148" s="170" t="str">
        <f>IFERROR(SUMIFS(#REF!,#REF!,$I1148,#REF!,"&lt;="&amp;$R$2,#REF!,"&gt;="&amp;$S$2)/SUMIFS(#REF!,#REF!,$I1148,#REF!,"&lt;="&amp;$R$2,#REF!,"&gt;="&amp;$S$2),"-")</f>
        <v>-</v>
      </c>
      <c r="O1148" s="142"/>
      <c r="P1148" s="140"/>
    </row>
    <row r="1149" spans="1:16">
      <c r="A1149" s="138"/>
      <c r="B1149" s="142"/>
      <c r="C1149" s="172" t="s">
        <v>1972</v>
      </c>
      <c r="D1149" s="166" t="s">
        <v>26</v>
      </c>
      <c r="E1149" s="166" t="s">
        <v>1973</v>
      </c>
      <c r="F1149" s="195" t="s">
        <v>2175</v>
      </c>
      <c r="G1149" s="195" t="s">
        <v>2175</v>
      </c>
      <c r="H1149" s="195" t="s">
        <v>2175</v>
      </c>
      <c r="I1149" s="195" t="s">
        <v>2175</v>
      </c>
      <c r="J1149" s="168">
        <v>0.9</v>
      </c>
      <c r="K1149" s="169" t="str">
        <f>IFERROR(SUMIFS(#REF!,#REF!,$I1149,#REF!,$R$2)/SUMIFS(#REF!,#REF!,$I1149,#REF!,$R$2),"-")</f>
        <v>-</v>
      </c>
      <c r="L1149" s="169" t="str">
        <f>IFERROR(SUMIFS(#REF!,#REF!,$I1149,#REF!,$R$7)/SUMIFS(#REF!,#REF!,$I1149,#REF!,$R$7),"-")</f>
        <v>-</v>
      </c>
      <c r="M1149" s="170" t="str">
        <f>IFERROR(SUMIFS(#REF!,#REF!,$I1149,#REF!,$R$3)/SUMIFS(#REF!,#REF!,$I1149,#REF!,$R$3),"-")</f>
        <v>-</v>
      </c>
      <c r="N1149" s="170" t="str">
        <f>IFERROR(SUMIFS(#REF!,#REF!,$I1149,#REF!,"&lt;="&amp;$R$2,#REF!,"&gt;="&amp;$S$2)/SUMIFS(#REF!,#REF!,$I1149,#REF!,"&lt;="&amp;$R$2,#REF!,"&gt;="&amp;$S$2),"-")</f>
        <v>-</v>
      </c>
      <c r="O1149" s="142"/>
      <c r="P1149" s="140"/>
    </row>
    <row r="1150" spans="1:16">
      <c r="A1150" s="138"/>
      <c r="B1150" s="142"/>
      <c r="C1150" s="172" t="s">
        <v>1972</v>
      </c>
      <c r="D1150" s="166" t="s">
        <v>26</v>
      </c>
      <c r="E1150" s="166" t="s">
        <v>1973</v>
      </c>
      <c r="F1150" s="195" t="s">
        <v>2177</v>
      </c>
      <c r="G1150" s="195" t="s">
        <v>2177</v>
      </c>
      <c r="H1150" s="195" t="s">
        <v>2177</v>
      </c>
      <c r="I1150" s="195" t="s">
        <v>2177</v>
      </c>
      <c r="J1150" s="168">
        <v>0.9</v>
      </c>
      <c r="K1150" s="169" t="str">
        <f>IFERROR(SUMIFS(#REF!,#REF!,$I1150,#REF!,$R$2)/SUMIFS(#REF!,#REF!,$I1150,#REF!,$R$2),"-")</f>
        <v>-</v>
      </c>
      <c r="L1150" s="169" t="str">
        <f>IFERROR(SUMIFS(#REF!,#REF!,$I1150,#REF!,$R$7)/SUMIFS(#REF!,#REF!,$I1150,#REF!,$R$7),"-")</f>
        <v>-</v>
      </c>
      <c r="M1150" s="170" t="str">
        <f>IFERROR(SUMIFS(#REF!,#REF!,$I1150,#REF!,$R$3)/SUMIFS(#REF!,#REF!,$I1150,#REF!,$R$3),"-")</f>
        <v>-</v>
      </c>
      <c r="N1150" s="170" t="str">
        <f>IFERROR(SUMIFS(#REF!,#REF!,$I1150,#REF!,"&lt;="&amp;$R$2,#REF!,"&gt;="&amp;$S$2)/SUMIFS(#REF!,#REF!,$I1150,#REF!,"&lt;="&amp;$R$2,#REF!,"&gt;="&amp;$S$2),"-")</f>
        <v>-</v>
      </c>
      <c r="O1150" s="142"/>
      <c r="P1150" s="140"/>
    </row>
    <row r="1151" spans="1:16">
      <c r="A1151" s="138"/>
      <c r="B1151" s="142"/>
      <c r="C1151" s="172" t="s">
        <v>1972</v>
      </c>
      <c r="D1151" s="166" t="s">
        <v>26</v>
      </c>
      <c r="E1151" s="166" t="s">
        <v>1973</v>
      </c>
      <c r="F1151" s="195" t="s">
        <v>2179</v>
      </c>
      <c r="G1151" s="195" t="s">
        <v>2179</v>
      </c>
      <c r="H1151" s="195" t="s">
        <v>2179</v>
      </c>
      <c r="I1151" s="195" t="s">
        <v>2179</v>
      </c>
      <c r="J1151" s="168">
        <v>0.9</v>
      </c>
      <c r="K1151" s="169" t="str">
        <f>IFERROR(SUMIFS(#REF!,#REF!,$I1151,#REF!,$R$2)/SUMIFS(#REF!,#REF!,$I1151,#REF!,$R$2),"-")</f>
        <v>-</v>
      </c>
      <c r="L1151" s="169" t="str">
        <f>IFERROR(SUMIFS(#REF!,#REF!,$I1151,#REF!,$R$7)/SUMIFS(#REF!,#REF!,$I1151,#REF!,$R$7),"-")</f>
        <v>-</v>
      </c>
      <c r="M1151" s="170" t="str">
        <f>IFERROR(SUMIFS(#REF!,#REF!,$I1151,#REF!,$R$3)/SUMIFS(#REF!,#REF!,$I1151,#REF!,$R$3),"-")</f>
        <v>-</v>
      </c>
      <c r="N1151" s="170" t="str">
        <f>IFERROR(SUMIFS(#REF!,#REF!,$I1151,#REF!,"&lt;="&amp;$R$2,#REF!,"&gt;="&amp;$S$2)/SUMIFS(#REF!,#REF!,$I1151,#REF!,"&lt;="&amp;$R$2,#REF!,"&gt;="&amp;$S$2),"-")</f>
        <v>-</v>
      </c>
      <c r="O1151" s="142"/>
      <c r="P1151" s="140"/>
    </row>
    <row r="1152" spans="1:16">
      <c r="A1152" s="138"/>
      <c r="B1152" s="142"/>
      <c r="C1152" s="172" t="s">
        <v>1972</v>
      </c>
      <c r="D1152" s="166" t="s">
        <v>26</v>
      </c>
      <c r="E1152" s="166" t="s">
        <v>1973</v>
      </c>
      <c r="F1152" s="195" t="s">
        <v>2181</v>
      </c>
      <c r="G1152" s="195" t="s">
        <v>2181</v>
      </c>
      <c r="H1152" s="195" t="s">
        <v>2181</v>
      </c>
      <c r="I1152" s="195" t="s">
        <v>2181</v>
      </c>
      <c r="J1152" s="168">
        <v>0.9</v>
      </c>
      <c r="K1152" s="169" t="str">
        <f>IFERROR(SUMIFS(#REF!,#REF!,$I1152,#REF!,$R$2)/SUMIFS(#REF!,#REF!,$I1152,#REF!,$R$2),"-")</f>
        <v>-</v>
      </c>
      <c r="L1152" s="169" t="str">
        <f>IFERROR(SUMIFS(#REF!,#REF!,$I1152,#REF!,$R$7)/SUMIFS(#REF!,#REF!,$I1152,#REF!,$R$7),"-")</f>
        <v>-</v>
      </c>
      <c r="M1152" s="170" t="str">
        <f>IFERROR(SUMIFS(#REF!,#REF!,$I1152,#REF!,$R$3)/SUMIFS(#REF!,#REF!,$I1152,#REF!,$R$3),"-")</f>
        <v>-</v>
      </c>
      <c r="N1152" s="170" t="str">
        <f>IFERROR(SUMIFS(#REF!,#REF!,$I1152,#REF!,"&lt;="&amp;$R$2,#REF!,"&gt;="&amp;$S$2)/SUMIFS(#REF!,#REF!,$I1152,#REF!,"&lt;="&amp;$R$2,#REF!,"&gt;="&amp;$S$2),"-")</f>
        <v>-</v>
      </c>
      <c r="O1152" s="142"/>
      <c r="P1152" s="140"/>
    </row>
    <row r="1153" spans="1:16">
      <c r="A1153" s="138"/>
      <c r="B1153" s="142"/>
      <c r="C1153" s="172" t="s">
        <v>1972</v>
      </c>
      <c r="D1153" s="166" t="s">
        <v>26</v>
      </c>
      <c r="E1153" s="166" t="s">
        <v>1973</v>
      </c>
      <c r="F1153" s="195" t="s">
        <v>2183</v>
      </c>
      <c r="G1153" s="195" t="s">
        <v>2183</v>
      </c>
      <c r="H1153" s="195" t="s">
        <v>2183</v>
      </c>
      <c r="I1153" s="195" t="s">
        <v>2183</v>
      </c>
      <c r="J1153" s="168">
        <v>0.9</v>
      </c>
      <c r="K1153" s="169" t="str">
        <f>IFERROR(SUMIFS(#REF!,#REF!,$I1153,#REF!,$R$2)/SUMIFS(#REF!,#REF!,$I1153,#REF!,$R$2),"-")</f>
        <v>-</v>
      </c>
      <c r="L1153" s="169" t="str">
        <f>IFERROR(SUMIFS(#REF!,#REF!,$I1153,#REF!,$R$7)/SUMIFS(#REF!,#REF!,$I1153,#REF!,$R$7),"-")</f>
        <v>-</v>
      </c>
      <c r="M1153" s="170" t="str">
        <f>IFERROR(SUMIFS(#REF!,#REF!,$I1153,#REF!,$R$3)/SUMIFS(#REF!,#REF!,$I1153,#REF!,$R$3),"-")</f>
        <v>-</v>
      </c>
      <c r="N1153" s="170" t="str">
        <f>IFERROR(SUMIFS(#REF!,#REF!,$I1153,#REF!,"&lt;="&amp;$R$2,#REF!,"&gt;="&amp;$S$2)/SUMIFS(#REF!,#REF!,$I1153,#REF!,"&lt;="&amp;$R$2,#REF!,"&gt;="&amp;$S$2),"-")</f>
        <v>-</v>
      </c>
      <c r="O1153" s="142"/>
      <c r="P1153" s="140"/>
    </row>
    <row r="1154" spans="1:16">
      <c r="A1154" s="138"/>
      <c r="B1154" s="142"/>
      <c r="C1154" s="172" t="s">
        <v>1972</v>
      </c>
      <c r="D1154" s="166" t="s">
        <v>26</v>
      </c>
      <c r="E1154" s="166" t="s">
        <v>1973</v>
      </c>
      <c r="F1154" s="195" t="s">
        <v>2185</v>
      </c>
      <c r="G1154" s="195" t="s">
        <v>2185</v>
      </c>
      <c r="H1154" s="195" t="s">
        <v>2185</v>
      </c>
      <c r="I1154" s="195" t="s">
        <v>2185</v>
      </c>
      <c r="J1154" s="168">
        <v>0.9</v>
      </c>
      <c r="K1154" s="169" t="str">
        <f>IFERROR(SUMIFS(#REF!,#REF!,$I1154,#REF!,$R$2)/SUMIFS(#REF!,#REF!,$I1154,#REF!,$R$2),"-")</f>
        <v>-</v>
      </c>
      <c r="L1154" s="169" t="str">
        <f>IFERROR(SUMIFS(#REF!,#REF!,$I1154,#REF!,$R$7)/SUMIFS(#REF!,#REF!,$I1154,#REF!,$R$7),"-")</f>
        <v>-</v>
      </c>
      <c r="M1154" s="170" t="str">
        <f>IFERROR(SUMIFS(#REF!,#REF!,$I1154,#REF!,$R$3)/SUMIFS(#REF!,#REF!,$I1154,#REF!,$R$3),"-")</f>
        <v>-</v>
      </c>
      <c r="N1154" s="170" t="str">
        <f>IFERROR(SUMIFS(#REF!,#REF!,$I1154,#REF!,"&lt;="&amp;$R$2,#REF!,"&gt;="&amp;$S$2)/SUMIFS(#REF!,#REF!,$I1154,#REF!,"&lt;="&amp;$R$2,#REF!,"&gt;="&amp;$S$2),"-")</f>
        <v>-</v>
      </c>
      <c r="O1154" s="142"/>
      <c r="P1154" s="140"/>
    </row>
    <row r="1155" spans="1:16">
      <c r="A1155" s="138"/>
      <c r="B1155" s="142"/>
      <c r="C1155" s="172" t="s">
        <v>1972</v>
      </c>
      <c r="D1155" s="166" t="s">
        <v>26</v>
      </c>
      <c r="E1155" s="166" t="s">
        <v>1973</v>
      </c>
      <c r="F1155" s="195" t="s">
        <v>2187</v>
      </c>
      <c r="G1155" s="195" t="s">
        <v>2187</v>
      </c>
      <c r="H1155" s="195" t="s">
        <v>2187</v>
      </c>
      <c r="I1155" s="195" t="s">
        <v>2187</v>
      </c>
      <c r="J1155" s="168">
        <v>0.9</v>
      </c>
      <c r="K1155" s="169" t="str">
        <f>IFERROR(SUMIFS(#REF!,#REF!,$I1155,#REF!,$R$2)/SUMIFS(#REF!,#REF!,$I1155,#REF!,$R$2),"-")</f>
        <v>-</v>
      </c>
      <c r="L1155" s="169" t="str">
        <f>IFERROR(SUMIFS(#REF!,#REF!,$I1155,#REF!,$R$7)/SUMIFS(#REF!,#REF!,$I1155,#REF!,$R$7),"-")</f>
        <v>-</v>
      </c>
      <c r="M1155" s="170" t="str">
        <f>IFERROR(SUMIFS(#REF!,#REF!,$I1155,#REF!,$R$3)/SUMIFS(#REF!,#REF!,$I1155,#REF!,$R$3),"-")</f>
        <v>-</v>
      </c>
      <c r="N1155" s="170" t="str">
        <f>IFERROR(SUMIFS(#REF!,#REF!,$I1155,#REF!,"&lt;="&amp;$R$2,#REF!,"&gt;="&amp;$S$2)/SUMIFS(#REF!,#REF!,$I1155,#REF!,"&lt;="&amp;$R$2,#REF!,"&gt;="&amp;$S$2),"-")</f>
        <v>-</v>
      </c>
      <c r="O1155" s="142"/>
      <c r="P1155" s="140"/>
    </row>
    <row r="1156" spans="1:16">
      <c r="A1156" s="138"/>
      <c r="B1156" s="142"/>
      <c r="C1156" s="172" t="s">
        <v>1972</v>
      </c>
      <c r="D1156" s="166" t="s">
        <v>26</v>
      </c>
      <c r="E1156" s="166" t="s">
        <v>1973</v>
      </c>
      <c r="F1156" s="195" t="s">
        <v>2189</v>
      </c>
      <c r="G1156" s="195" t="s">
        <v>2189</v>
      </c>
      <c r="H1156" s="195" t="s">
        <v>2189</v>
      </c>
      <c r="I1156" s="195" t="s">
        <v>2189</v>
      </c>
      <c r="J1156" s="168">
        <v>0.9</v>
      </c>
      <c r="K1156" s="169" t="str">
        <f>IFERROR(SUMIFS(#REF!,#REF!,$I1156,#REF!,$R$2)/SUMIFS(#REF!,#REF!,$I1156,#REF!,$R$2),"-")</f>
        <v>-</v>
      </c>
      <c r="L1156" s="169" t="str">
        <f>IFERROR(SUMIFS(#REF!,#REF!,$I1156,#REF!,$R$7)/SUMIFS(#REF!,#REF!,$I1156,#REF!,$R$7),"-")</f>
        <v>-</v>
      </c>
      <c r="M1156" s="170" t="str">
        <f>IFERROR(SUMIFS(#REF!,#REF!,$I1156,#REF!,$R$3)/SUMIFS(#REF!,#REF!,$I1156,#REF!,$R$3),"-")</f>
        <v>-</v>
      </c>
      <c r="N1156" s="170" t="str">
        <f>IFERROR(SUMIFS(#REF!,#REF!,$I1156,#REF!,"&lt;="&amp;$R$2,#REF!,"&gt;="&amp;$S$2)/SUMIFS(#REF!,#REF!,$I1156,#REF!,"&lt;="&amp;$R$2,#REF!,"&gt;="&amp;$S$2),"-")</f>
        <v>-</v>
      </c>
      <c r="O1156" s="142"/>
      <c r="P1156" s="140"/>
    </row>
    <row r="1157" spans="1:16">
      <c r="A1157" s="138"/>
      <c r="B1157" s="142"/>
      <c r="C1157" s="172" t="s">
        <v>1972</v>
      </c>
      <c r="D1157" s="166" t="s">
        <v>26</v>
      </c>
      <c r="E1157" s="166" t="s">
        <v>1973</v>
      </c>
      <c r="F1157" s="195" t="s">
        <v>2191</v>
      </c>
      <c r="G1157" s="195" t="s">
        <v>2191</v>
      </c>
      <c r="H1157" s="195" t="s">
        <v>2191</v>
      </c>
      <c r="I1157" s="195" t="s">
        <v>2191</v>
      </c>
      <c r="J1157" s="168">
        <v>0.9</v>
      </c>
      <c r="K1157" s="169" t="str">
        <f>IFERROR(SUMIFS(#REF!,#REF!,$I1157,#REF!,$R$2)/SUMIFS(#REF!,#REF!,$I1157,#REF!,$R$2),"-")</f>
        <v>-</v>
      </c>
      <c r="L1157" s="169" t="str">
        <f>IFERROR(SUMIFS(#REF!,#REF!,$I1157,#REF!,$R$7)/SUMIFS(#REF!,#REF!,$I1157,#REF!,$R$7),"-")</f>
        <v>-</v>
      </c>
      <c r="M1157" s="170" t="str">
        <f>IFERROR(SUMIFS(#REF!,#REF!,$I1157,#REF!,$R$3)/SUMIFS(#REF!,#REF!,$I1157,#REF!,$R$3),"-")</f>
        <v>-</v>
      </c>
      <c r="N1157" s="170" t="str">
        <f>IFERROR(SUMIFS(#REF!,#REF!,$I1157,#REF!,"&lt;="&amp;$R$2,#REF!,"&gt;="&amp;$S$2)/SUMIFS(#REF!,#REF!,$I1157,#REF!,"&lt;="&amp;$R$2,#REF!,"&gt;="&amp;$S$2),"-")</f>
        <v>-</v>
      </c>
      <c r="O1157" s="142"/>
      <c r="P1157" s="140"/>
    </row>
    <row r="1158" spans="1:16">
      <c r="A1158" s="138"/>
      <c r="B1158" s="142"/>
      <c r="C1158" s="172" t="s">
        <v>1972</v>
      </c>
      <c r="D1158" s="166" t="s">
        <v>26</v>
      </c>
      <c r="E1158" s="166" t="s">
        <v>1973</v>
      </c>
      <c r="F1158" s="195" t="s">
        <v>2193</v>
      </c>
      <c r="G1158" s="195" t="s">
        <v>2193</v>
      </c>
      <c r="H1158" s="195" t="s">
        <v>2193</v>
      </c>
      <c r="I1158" s="195" t="s">
        <v>2193</v>
      </c>
      <c r="J1158" s="168">
        <v>0.9</v>
      </c>
      <c r="K1158" s="169" t="str">
        <f>IFERROR(SUMIFS(#REF!,#REF!,$I1158,#REF!,$R$2)/SUMIFS(#REF!,#REF!,$I1158,#REF!,$R$2),"-")</f>
        <v>-</v>
      </c>
      <c r="L1158" s="169" t="str">
        <f>IFERROR(SUMIFS(#REF!,#REF!,$I1158,#REF!,$R$7)/SUMIFS(#REF!,#REF!,$I1158,#REF!,$R$7),"-")</f>
        <v>-</v>
      </c>
      <c r="M1158" s="170" t="str">
        <f>IFERROR(SUMIFS(#REF!,#REF!,$I1158,#REF!,$R$3)/SUMIFS(#REF!,#REF!,$I1158,#REF!,$R$3),"-")</f>
        <v>-</v>
      </c>
      <c r="N1158" s="170" t="str">
        <f>IFERROR(SUMIFS(#REF!,#REF!,$I1158,#REF!,"&lt;="&amp;$R$2,#REF!,"&gt;="&amp;$S$2)/SUMIFS(#REF!,#REF!,$I1158,#REF!,"&lt;="&amp;$R$2,#REF!,"&gt;="&amp;$S$2),"-")</f>
        <v>-</v>
      </c>
      <c r="O1158" s="142"/>
      <c r="P1158" s="140"/>
    </row>
    <row r="1159" spans="1:16">
      <c r="A1159" s="138"/>
      <c r="B1159" s="142"/>
      <c r="C1159" s="172" t="s">
        <v>1972</v>
      </c>
      <c r="D1159" s="166" t="s">
        <v>26</v>
      </c>
      <c r="E1159" s="166" t="s">
        <v>1973</v>
      </c>
      <c r="F1159" s="195" t="s">
        <v>2195</v>
      </c>
      <c r="G1159" s="195" t="s">
        <v>2195</v>
      </c>
      <c r="H1159" s="195" t="s">
        <v>2195</v>
      </c>
      <c r="I1159" s="195" t="s">
        <v>2195</v>
      </c>
      <c r="J1159" s="168">
        <v>0.9</v>
      </c>
      <c r="K1159" s="169" t="str">
        <f>IFERROR(SUMIFS(#REF!,#REF!,$I1159,#REF!,$R$2)/SUMIFS(#REF!,#REF!,$I1159,#REF!,$R$2),"-")</f>
        <v>-</v>
      </c>
      <c r="L1159" s="169" t="str">
        <f>IFERROR(SUMIFS(#REF!,#REF!,$I1159,#REF!,$R$7)/SUMIFS(#REF!,#REF!,$I1159,#REF!,$R$7),"-")</f>
        <v>-</v>
      </c>
      <c r="M1159" s="170" t="str">
        <f>IFERROR(SUMIFS(#REF!,#REF!,$I1159,#REF!,$R$3)/SUMIFS(#REF!,#REF!,$I1159,#REF!,$R$3),"-")</f>
        <v>-</v>
      </c>
      <c r="N1159" s="170" t="str">
        <f>IFERROR(SUMIFS(#REF!,#REF!,$I1159,#REF!,"&lt;="&amp;$R$2,#REF!,"&gt;="&amp;$S$2)/SUMIFS(#REF!,#REF!,$I1159,#REF!,"&lt;="&amp;$R$2,#REF!,"&gt;="&amp;$S$2),"-")</f>
        <v>-</v>
      </c>
      <c r="O1159" s="142"/>
      <c r="P1159" s="140"/>
    </row>
    <row r="1160" spans="1:16">
      <c r="A1160" s="138"/>
      <c r="B1160" s="142"/>
      <c r="C1160" s="172" t="s">
        <v>1972</v>
      </c>
      <c r="D1160" s="166" t="s">
        <v>26</v>
      </c>
      <c r="E1160" s="166" t="s">
        <v>1973</v>
      </c>
      <c r="F1160" s="195" t="s">
        <v>2197</v>
      </c>
      <c r="G1160" s="195" t="s">
        <v>2197</v>
      </c>
      <c r="H1160" s="195" t="s">
        <v>2197</v>
      </c>
      <c r="I1160" s="195" t="s">
        <v>2197</v>
      </c>
      <c r="J1160" s="168">
        <v>0.9</v>
      </c>
      <c r="K1160" s="169" t="str">
        <f>IFERROR(SUMIFS(#REF!,#REF!,$I1160,#REF!,$R$2)/SUMIFS(#REF!,#REF!,$I1160,#REF!,$R$2),"-")</f>
        <v>-</v>
      </c>
      <c r="L1160" s="169" t="str">
        <f>IFERROR(SUMIFS(#REF!,#REF!,$I1160,#REF!,$R$7)/SUMIFS(#REF!,#REF!,$I1160,#REF!,$R$7),"-")</f>
        <v>-</v>
      </c>
      <c r="M1160" s="170" t="str">
        <f>IFERROR(SUMIFS(#REF!,#REF!,$I1160,#REF!,$R$3)/SUMIFS(#REF!,#REF!,$I1160,#REF!,$R$3),"-")</f>
        <v>-</v>
      </c>
      <c r="N1160" s="170" t="str">
        <f>IFERROR(SUMIFS(#REF!,#REF!,$I1160,#REF!,"&lt;="&amp;$R$2,#REF!,"&gt;="&amp;$S$2)/SUMIFS(#REF!,#REF!,$I1160,#REF!,"&lt;="&amp;$R$2,#REF!,"&gt;="&amp;$S$2),"-")</f>
        <v>-</v>
      </c>
      <c r="O1160" s="142"/>
      <c r="P1160" s="140"/>
    </row>
    <row r="1161" spans="1:16">
      <c r="A1161" s="138"/>
      <c r="B1161" s="142"/>
      <c r="C1161" s="172" t="s">
        <v>1972</v>
      </c>
      <c r="D1161" s="166" t="s">
        <v>26</v>
      </c>
      <c r="E1161" s="166" t="s">
        <v>1973</v>
      </c>
      <c r="F1161" s="195" t="s">
        <v>2199</v>
      </c>
      <c r="G1161" s="195" t="s">
        <v>2199</v>
      </c>
      <c r="H1161" s="195" t="s">
        <v>2199</v>
      </c>
      <c r="I1161" s="195" t="s">
        <v>2199</v>
      </c>
      <c r="J1161" s="168">
        <v>0.9</v>
      </c>
      <c r="K1161" s="169" t="str">
        <f>IFERROR(SUMIFS(#REF!,#REF!,$I1161,#REF!,$R$2)/SUMIFS(#REF!,#REF!,$I1161,#REF!,$R$2),"-")</f>
        <v>-</v>
      </c>
      <c r="L1161" s="169" t="str">
        <f>IFERROR(SUMIFS(#REF!,#REF!,$I1161,#REF!,$R$7)/SUMIFS(#REF!,#REF!,$I1161,#REF!,$R$7),"-")</f>
        <v>-</v>
      </c>
      <c r="M1161" s="170" t="str">
        <f>IFERROR(SUMIFS(#REF!,#REF!,$I1161,#REF!,$R$3)/SUMIFS(#REF!,#REF!,$I1161,#REF!,$R$3),"-")</f>
        <v>-</v>
      </c>
      <c r="N1161" s="170" t="str">
        <f>IFERROR(SUMIFS(#REF!,#REF!,$I1161,#REF!,"&lt;="&amp;$R$2,#REF!,"&gt;="&amp;$S$2)/SUMIFS(#REF!,#REF!,$I1161,#REF!,"&lt;="&amp;$R$2,#REF!,"&gt;="&amp;$S$2),"-")</f>
        <v>-</v>
      </c>
      <c r="O1161" s="142"/>
      <c r="P1161" s="140"/>
    </row>
    <row r="1162" spans="1:16">
      <c r="A1162" s="138"/>
      <c r="B1162" s="142"/>
      <c r="C1162" s="172" t="s">
        <v>1972</v>
      </c>
      <c r="D1162" s="166" t="s">
        <v>26</v>
      </c>
      <c r="E1162" s="166" t="s">
        <v>1973</v>
      </c>
      <c r="F1162" s="195" t="s">
        <v>2201</v>
      </c>
      <c r="G1162" s="195" t="s">
        <v>2201</v>
      </c>
      <c r="H1162" s="195" t="s">
        <v>2201</v>
      </c>
      <c r="I1162" s="195" t="s">
        <v>2201</v>
      </c>
      <c r="J1162" s="168">
        <v>0.9</v>
      </c>
      <c r="K1162" s="169" t="str">
        <f>IFERROR(SUMIFS(#REF!,#REF!,$I1162,#REF!,$R$2)/SUMIFS(#REF!,#REF!,$I1162,#REF!,$R$2),"-")</f>
        <v>-</v>
      </c>
      <c r="L1162" s="169" t="str">
        <f>IFERROR(SUMIFS(#REF!,#REF!,$I1162,#REF!,$R$7)/SUMIFS(#REF!,#REF!,$I1162,#REF!,$R$7),"-")</f>
        <v>-</v>
      </c>
      <c r="M1162" s="170" t="str">
        <f>IFERROR(SUMIFS(#REF!,#REF!,$I1162,#REF!,$R$3)/SUMIFS(#REF!,#REF!,$I1162,#REF!,$R$3),"-")</f>
        <v>-</v>
      </c>
      <c r="N1162" s="170" t="str">
        <f>IFERROR(SUMIFS(#REF!,#REF!,$I1162,#REF!,"&lt;="&amp;$R$2,#REF!,"&gt;="&amp;$S$2)/SUMIFS(#REF!,#REF!,$I1162,#REF!,"&lt;="&amp;$R$2,#REF!,"&gt;="&amp;$S$2),"-")</f>
        <v>-</v>
      </c>
      <c r="O1162" s="142"/>
      <c r="P1162" s="140"/>
    </row>
    <row r="1163" spans="1:16">
      <c r="A1163" s="138"/>
      <c r="B1163" s="142"/>
      <c r="C1163" s="172" t="s">
        <v>1972</v>
      </c>
      <c r="D1163" s="166" t="s">
        <v>26</v>
      </c>
      <c r="E1163" s="166" t="s">
        <v>1973</v>
      </c>
      <c r="F1163" s="195" t="s">
        <v>2203</v>
      </c>
      <c r="G1163" s="195" t="s">
        <v>2203</v>
      </c>
      <c r="H1163" s="195" t="s">
        <v>2203</v>
      </c>
      <c r="I1163" s="195" t="s">
        <v>2203</v>
      </c>
      <c r="J1163" s="168">
        <v>0.9</v>
      </c>
      <c r="K1163" s="169" t="str">
        <f>IFERROR(SUMIFS(#REF!,#REF!,$I1163,#REF!,$R$2)/SUMIFS(#REF!,#REF!,$I1163,#REF!,$R$2),"-")</f>
        <v>-</v>
      </c>
      <c r="L1163" s="169" t="str">
        <f>IFERROR(SUMIFS(#REF!,#REF!,$I1163,#REF!,$R$7)/SUMIFS(#REF!,#REF!,$I1163,#REF!,$R$7),"-")</f>
        <v>-</v>
      </c>
      <c r="M1163" s="170" t="str">
        <f>IFERROR(SUMIFS(#REF!,#REF!,$I1163,#REF!,$R$3)/SUMIFS(#REF!,#REF!,$I1163,#REF!,$R$3),"-")</f>
        <v>-</v>
      </c>
      <c r="N1163" s="170" t="str">
        <f>IFERROR(SUMIFS(#REF!,#REF!,$I1163,#REF!,"&lt;="&amp;$R$2,#REF!,"&gt;="&amp;$S$2)/SUMIFS(#REF!,#REF!,$I1163,#REF!,"&lt;="&amp;$R$2,#REF!,"&gt;="&amp;$S$2),"-")</f>
        <v>-</v>
      </c>
      <c r="O1163" s="142"/>
      <c r="P1163" s="140"/>
    </row>
    <row r="1164" spans="1:16">
      <c r="A1164" s="138"/>
      <c r="B1164" s="142"/>
      <c r="C1164" s="172" t="s">
        <v>1972</v>
      </c>
      <c r="D1164" s="166" t="s">
        <v>235</v>
      </c>
      <c r="E1164" s="166" t="s">
        <v>1973</v>
      </c>
      <c r="F1164" s="195" t="s">
        <v>2205</v>
      </c>
      <c r="G1164" s="195" t="s">
        <v>2205</v>
      </c>
      <c r="H1164" s="195" t="s">
        <v>2205</v>
      </c>
      <c r="I1164" s="195" t="s">
        <v>2205</v>
      </c>
      <c r="J1164" s="168">
        <v>0.9</v>
      </c>
      <c r="K1164" s="169" t="str">
        <f>IFERROR(SUMIFS(#REF!,#REF!,$I1164,#REF!,$R$2)/SUMIFS(#REF!,#REF!,$I1164,#REF!,$R$2),"-")</f>
        <v>-</v>
      </c>
      <c r="L1164" s="169" t="str">
        <f>IFERROR(SUMIFS(#REF!,#REF!,$I1164,#REF!,$R$7)/SUMIFS(#REF!,#REF!,$I1164,#REF!,$R$7),"-")</f>
        <v>-</v>
      </c>
      <c r="M1164" s="170" t="str">
        <f>IFERROR(SUMIFS(#REF!,#REF!,$I1164,#REF!,$R$3)/SUMIFS(#REF!,#REF!,$I1164,#REF!,$R$3),"-")</f>
        <v>-</v>
      </c>
      <c r="N1164" s="170" t="str">
        <f>IFERROR(SUMIFS(#REF!,#REF!,$I1164,#REF!,"&lt;="&amp;$R$2,#REF!,"&gt;="&amp;$S$2)/SUMIFS(#REF!,#REF!,$I1164,#REF!,"&lt;="&amp;$R$2,#REF!,"&gt;="&amp;$S$2),"-")</f>
        <v>-</v>
      </c>
      <c r="O1164" s="142"/>
      <c r="P1164" s="140"/>
    </row>
    <row r="1165" spans="1:16">
      <c r="A1165" s="138"/>
      <c r="B1165" s="142"/>
      <c r="C1165" s="172" t="s">
        <v>1972</v>
      </c>
      <c r="D1165" s="166" t="s">
        <v>26</v>
      </c>
      <c r="E1165" s="166" t="s">
        <v>1973</v>
      </c>
      <c r="F1165" s="195" t="s">
        <v>2207</v>
      </c>
      <c r="G1165" s="195" t="s">
        <v>2207</v>
      </c>
      <c r="H1165" s="195" t="s">
        <v>2207</v>
      </c>
      <c r="I1165" s="195" t="s">
        <v>2207</v>
      </c>
      <c r="J1165" s="168">
        <v>0.9</v>
      </c>
      <c r="K1165" s="169" t="str">
        <f>IFERROR(SUMIFS(#REF!,#REF!,$I1165,#REF!,$R$2)/SUMIFS(#REF!,#REF!,$I1165,#REF!,$R$2),"-")</f>
        <v>-</v>
      </c>
      <c r="L1165" s="169" t="str">
        <f>IFERROR(SUMIFS(#REF!,#REF!,$I1165,#REF!,$R$7)/SUMIFS(#REF!,#REF!,$I1165,#REF!,$R$7),"-")</f>
        <v>-</v>
      </c>
      <c r="M1165" s="170" t="str">
        <f>IFERROR(SUMIFS(#REF!,#REF!,$I1165,#REF!,$R$3)/SUMIFS(#REF!,#REF!,$I1165,#REF!,$R$3),"-")</f>
        <v>-</v>
      </c>
      <c r="N1165" s="170" t="str">
        <f>IFERROR(SUMIFS(#REF!,#REF!,$I1165,#REF!,"&lt;="&amp;$R$2,#REF!,"&gt;="&amp;$S$2)/SUMIFS(#REF!,#REF!,$I1165,#REF!,"&lt;="&amp;$R$2,#REF!,"&gt;="&amp;$S$2),"-")</f>
        <v>-</v>
      </c>
      <c r="O1165" s="142"/>
      <c r="P1165" s="140"/>
    </row>
    <row r="1166" spans="1:16">
      <c r="A1166" s="138"/>
      <c r="B1166" s="142"/>
      <c r="C1166" s="172" t="s">
        <v>1972</v>
      </c>
      <c r="D1166" s="166" t="s">
        <v>26</v>
      </c>
      <c r="E1166" s="166" t="s">
        <v>1973</v>
      </c>
      <c r="F1166" s="195" t="s">
        <v>2209</v>
      </c>
      <c r="G1166" s="195" t="s">
        <v>2209</v>
      </c>
      <c r="H1166" s="195" t="s">
        <v>2209</v>
      </c>
      <c r="I1166" s="195" t="s">
        <v>2209</v>
      </c>
      <c r="J1166" s="168">
        <v>0.9</v>
      </c>
      <c r="K1166" s="169" t="str">
        <f>IFERROR(SUMIFS(#REF!,#REF!,$I1166,#REF!,$R$2)/SUMIFS(#REF!,#REF!,$I1166,#REF!,$R$2),"-")</f>
        <v>-</v>
      </c>
      <c r="L1166" s="169" t="str">
        <f>IFERROR(SUMIFS(#REF!,#REF!,$I1166,#REF!,$R$7)/SUMIFS(#REF!,#REF!,$I1166,#REF!,$R$7),"-")</f>
        <v>-</v>
      </c>
      <c r="M1166" s="170" t="str">
        <f>IFERROR(SUMIFS(#REF!,#REF!,$I1166,#REF!,$R$3)/SUMIFS(#REF!,#REF!,$I1166,#REF!,$R$3),"-")</f>
        <v>-</v>
      </c>
      <c r="N1166" s="170" t="str">
        <f>IFERROR(SUMIFS(#REF!,#REF!,$I1166,#REF!,"&lt;="&amp;$R$2,#REF!,"&gt;="&amp;$S$2)/SUMIFS(#REF!,#REF!,$I1166,#REF!,"&lt;="&amp;$R$2,#REF!,"&gt;="&amp;$S$2),"-")</f>
        <v>-</v>
      </c>
      <c r="O1166" s="142"/>
      <c r="P1166" s="140"/>
    </row>
    <row r="1167" spans="1:16">
      <c r="A1167" s="138"/>
      <c r="B1167" s="142"/>
      <c r="C1167" s="172" t="s">
        <v>1972</v>
      </c>
      <c r="D1167" s="166" t="s">
        <v>26</v>
      </c>
      <c r="E1167" s="166" t="s">
        <v>1973</v>
      </c>
      <c r="F1167" s="195" t="s">
        <v>2211</v>
      </c>
      <c r="G1167" s="195" t="s">
        <v>2211</v>
      </c>
      <c r="H1167" s="195" t="s">
        <v>2211</v>
      </c>
      <c r="I1167" s="195" t="s">
        <v>2211</v>
      </c>
      <c r="J1167" s="168">
        <v>0.9</v>
      </c>
      <c r="K1167" s="169" t="str">
        <f>IFERROR(SUMIFS(#REF!,#REF!,$I1167,#REF!,$R$2)/SUMIFS(#REF!,#REF!,$I1167,#REF!,$R$2),"-")</f>
        <v>-</v>
      </c>
      <c r="L1167" s="169" t="str">
        <f>IFERROR(SUMIFS(#REF!,#REF!,$I1167,#REF!,$R$7)/SUMIFS(#REF!,#REF!,$I1167,#REF!,$R$7),"-")</f>
        <v>-</v>
      </c>
      <c r="M1167" s="170" t="str">
        <f>IFERROR(SUMIFS(#REF!,#REF!,$I1167,#REF!,$R$3)/SUMIFS(#REF!,#REF!,$I1167,#REF!,$R$3),"-")</f>
        <v>-</v>
      </c>
      <c r="N1167" s="170" t="str">
        <f>IFERROR(SUMIFS(#REF!,#REF!,$I1167,#REF!,"&lt;="&amp;$R$2,#REF!,"&gt;="&amp;$S$2)/SUMIFS(#REF!,#REF!,$I1167,#REF!,"&lt;="&amp;$R$2,#REF!,"&gt;="&amp;$S$2),"-")</f>
        <v>-</v>
      </c>
      <c r="O1167" s="142"/>
      <c r="P1167" s="140"/>
    </row>
    <row r="1168" spans="1:16">
      <c r="A1168" s="138"/>
      <c r="B1168" s="142"/>
      <c r="C1168" s="172" t="s">
        <v>1972</v>
      </c>
      <c r="D1168" s="166" t="s">
        <v>26</v>
      </c>
      <c r="E1168" s="166" t="s">
        <v>1973</v>
      </c>
      <c r="F1168" s="195" t="s">
        <v>2213</v>
      </c>
      <c r="G1168" s="195" t="s">
        <v>2213</v>
      </c>
      <c r="H1168" s="195" t="s">
        <v>2213</v>
      </c>
      <c r="I1168" s="195" t="s">
        <v>2213</v>
      </c>
      <c r="J1168" s="168">
        <v>0.9</v>
      </c>
      <c r="K1168" s="169" t="str">
        <f>IFERROR(SUMIFS(#REF!,#REF!,$I1168,#REF!,$R$2)/SUMIFS(#REF!,#REF!,$I1168,#REF!,$R$2),"-")</f>
        <v>-</v>
      </c>
      <c r="L1168" s="169" t="str">
        <f>IFERROR(SUMIFS(#REF!,#REF!,$I1168,#REF!,$R$7)/SUMIFS(#REF!,#REF!,$I1168,#REF!,$R$7),"-")</f>
        <v>-</v>
      </c>
      <c r="M1168" s="170" t="str">
        <f>IFERROR(SUMIFS(#REF!,#REF!,$I1168,#REF!,$R$3)/SUMIFS(#REF!,#REF!,$I1168,#REF!,$R$3),"-")</f>
        <v>-</v>
      </c>
      <c r="N1168" s="170" t="str">
        <f>IFERROR(SUMIFS(#REF!,#REF!,$I1168,#REF!,"&lt;="&amp;$R$2,#REF!,"&gt;="&amp;$S$2)/SUMIFS(#REF!,#REF!,$I1168,#REF!,"&lt;="&amp;$R$2,#REF!,"&gt;="&amp;$S$2),"-")</f>
        <v>-</v>
      </c>
      <c r="O1168" s="142"/>
      <c r="P1168" s="140"/>
    </row>
    <row r="1169" spans="1:16">
      <c r="A1169" s="138"/>
      <c r="B1169" s="142"/>
      <c r="C1169" s="172" t="s">
        <v>1972</v>
      </c>
      <c r="D1169" s="166" t="s">
        <v>26</v>
      </c>
      <c r="E1169" s="166" t="s">
        <v>1973</v>
      </c>
      <c r="F1169" s="195" t="s">
        <v>2215</v>
      </c>
      <c r="G1169" s="195" t="s">
        <v>2215</v>
      </c>
      <c r="H1169" s="195" t="s">
        <v>2215</v>
      </c>
      <c r="I1169" s="195" t="s">
        <v>2215</v>
      </c>
      <c r="J1169" s="168">
        <v>0.9</v>
      </c>
      <c r="K1169" s="169" t="str">
        <f>IFERROR(SUMIFS(#REF!,#REF!,$I1169,#REF!,$R$2)/SUMIFS(#REF!,#REF!,$I1169,#REF!,$R$2),"-")</f>
        <v>-</v>
      </c>
      <c r="L1169" s="169" t="str">
        <f>IFERROR(SUMIFS(#REF!,#REF!,$I1169,#REF!,$R$7)/SUMIFS(#REF!,#REF!,$I1169,#REF!,$R$7),"-")</f>
        <v>-</v>
      </c>
      <c r="M1169" s="170" t="str">
        <f>IFERROR(SUMIFS(#REF!,#REF!,$I1169,#REF!,$R$3)/SUMIFS(#REF!,#REF!,$I1169,#REF!,$R$3),"-")</f>
        <v>-</v>
      </c>
      <c r="N1169" s="170" t="str">
        <f>IFERROR(SUMIFS(#REF!,#REF!,$I1169,#REF!,"&lt;="&amp;$R$2,#REF!,"&gt;="&amp;$S$2)/SUMIFS(#REF!,#REF!,$I1169,#REF!,"&lt;="&amp;$R$2,#REF!,"&gt;="&amp;$S$2),"-")</f>
        <v>-</v>
      </c>
      <c r="O1169" s="142"/>
      <c r="P1169" s="140"/>
    </row>
    <row r="1170" spans="1:16">
      <c r="A1170" s="138"/>
      <c r="B1170" s="142"/>
      <c r="C1170" s="172" t="s">
        <v>1972</v>
      </c>
      <c r="D1170" s="166" t="s">
        <v>26</v>
      </c>
      <c r="E1170" s="166" t="s">
        <v>1973</v>
      </c>
      <c r="F1170" s="195" t="s">
        <v>2217</v>
      </c>
      <c r="G1170" s="195" t="s">
        <v>2217</v>
      </c>
      <c r="H1170" s="195" t="s">
        <v>2217</v>
      </c>
      <c r="I1170" s="195" t="s">
        <v>2217</v>
      </c>
      <c r="J1170" s="168">
        <v>0.9</v>
      </c>
      <c r="K1170" s="169" t="str">
        <f>IFERROR(SUMIFS(#REF!,#REF!,$I1170,#REF!,$R$2)/SUMIFS(#REF!,#REF!,$I1170,#REF!,$R$2),"-")</f>
        <v>-</v>
      </c>
      <c r="L1170" s="169" t="str">
        <f>IFERROR(SUMIFS(#REF!,#REF!,$I1170,#REF!,$R$7)/SUMIFS(#REF!,#REF!,$I1170,#REF!,$R$7),"-")</f>
        <v>-</v>
      </c>
      <c r="M1170" s="170" t="str">
        <f>IFERROR(SUMIFS(#REF!,#REF!,$I1170,#REF!,$R$3)/SUMIFS(#REF!,#REF!,$I1170,#REF!,$R$3),"-")</f>
        <v>-</v>
      </c>
      <c r="N1170" s="170" t="str">
        <f>IFERROR(SUMIFS(#REF!,#REF!,$I1170,#REF!,"&lt;="&amp;$R$2,#REF!,"&gt;="&amp;$S$2)/SUMIFS(#REF!,#REF!,$I1170,#REF!,"&lt;="&amp;$R$2,#REF!,"&gt;="&amp;$S$2),"-")</f>
        <v>-</v>
      </c>
      <c r="O1170" s="142"/>
      <c r="P1170" s="140"/>
    </row>
    <row r="1171" spans="1:16">
      <c r="A1171" s="138"/>
      <c r="B1171" s="142"/>
      <c r="C1171" s="172" t="s">
        <v>1972</v>
      </c>
      <c r="D1171" s="166" t="s">
        <v>26</v>
      </c>
      <c r="E1171" s="166" t="s">
        <v>1973</v>
      </c>
      <c r="F1171" s="195" t="s">
        <v>2219</v>
      </c>
      <c r="G1171" s="195" t="s">
        <v>2219</v>
      </c>
      <c r="H1171" s="195" t="s">
        <v>2219</v>
      </c>
      <c r="I1171" s="195" t="s">
        <v>2219</v>
      </c>
      <c r="J1171" s="168">
        <v>0.9</v>
      </c>
      <c r="K1171" s="169" t="str">
        <f>IFERROR(SUMIFS(#REF!,#REF!,$I1171,#REF!,$R$2)/SUMIFS(#REF!,#REF!,$I1171,#REF!,$R$2),"-")</f>
        <v>-</v>
      </c>
      <c r="L1171" s="169" t="str">
        <f>IFERROR(SUMIFS(#REF!,#REF!,$I1171,#REF!,$R$7)/SUMIFS(#REF!,#REF!,$I1171,#REF!,$R$7),"-")</f>
        <v>-</v>
      </c>
      <c r="M1171" s="170" t="str">
        <f>IFERROR(SUMIFS(#REF!,#REF!,$I1171,#REF!,$R$3)/SUMIFS(#REF!,#REF!,$I1171,#REF!,$R$3),"-")</f>
        <v>-</v>
      </c>
      <c r="N1171" s="170" t="str">
        <f>IFERROR(SUMIFS(#REF!,#REF!,$I1171,#REF!,"&lt;="&amp;$R$2,#REF!,"&gt;="&amp;$S$2)/SUMIFS(#REF!,#REF!,$I1171,#REF!,"&lt;="&amp;$R$2,#REF!,"&gt;="&amp;$S$2),"-")</f>
        <v>-</v>
      </c>
      <c r="O1171" s="142"/>
      <c r="P1171" s="140"/>
    </row>
    <row r="1172" spans="1:16">
      <c r="A1172" s="138"/>
      <c r="B1172" s="142"/>
      <c r="C1172" s="172" t="s">
        <v>1972</v>
      </c>
      <c r="D1172" s="166" t="s">
        <v>26</v>
      </c>
      <c r="E1172" s="166" t="s">
        <v>1973</v>
      </c>
      <c r="F1172" s="195" t="s">
        <v>2221</v>
      </c>
      <c r="G1172" s="195" t="s">
        <v>2221</v>
      </c>
      <c r="H1172" s="195" t="s">
        <v>2221</v>
      </c>
      <c r="I1172" s="195" t="s">
        <v>2221</v>
      </c>
      <c r="J1172" s="168">
        <v>0.9</v>
      </c>
      <c r="K1172" s="169" t="str">
        <f>IFERROR(SUMIFS(#REF!,#REF!,$I1172,#REF!,$R$2)/SUMIFS(#REF!,#REF!,$I1172,#REF!,$R$2),"-")</f>
        <v>-</v>
      </c>
      <c r="L1172" s="169" t="str">
        <f>IFERROR(SUMIFS(#REF!,#REF!,$I1172,#REF!,$R$7)/SUMIFS(#REF!,#REF!,$I1172,#REF!,$R$7),"-")</f>
        <v>-</v>
      </c>
      <c r="M1172" s="170" t="str">
        <f>IFERROR(SUMIFS(#REF!,#REF!,$I1172,#REF!,$R$3)/SUMIFS(#REF!,#REF!,$I1172,#REF!,$R$3),"-")</f>
        <v>-</v>
      </c>
      <c r="N1172" s="170" t="str">
        <f>IFERROR(SUMIFS(#REF!,#REF!,$I1172,#REF!,"&lt;="&amp;$R$2,#REF!,"&gt;="&amp;$S$2)/SUMIFS(#REF!,#REF!,$I1172,#REF!,"&lt;="&amp;$R$2,#REF!,"&gt;="&amp;$S$2),"-")</f>
        <v>-</v>
      </c>
      <c r="O1172" s="142"/>
      <c r="P1172" s="140"/>
    </row>
    <row r="1173" spans="1:16">
      <c r="A1173" s="138"/>
      <c r="B1173" s="142"/>
      <c r="C1173" s="172" t="s">
        <v>1972</v>
      </c>
      <c r="D1173" s="166" t="s">
        <v>26</v>
      </c>
      <c r="E1173" s="166" t="s">
        <v>1973</v>
      </c>
      <c r="F1173" s="195" t="s">
        <v>2223</v>
      </c>
      <c r="G1173" s="195" t="s">
        <v>2223</v>
      </c>
      <c r="H1173" s="195" t="s">
        <v>2223</v>
      </c>
      <c r="I1173" s="195" t="s">
        <v>2223</v>
      </c>
      <c r="J1173" s="168">
        <v>0.9</v>
      </c>
      <c r="K1173" s="169" t="str">
        <f>IFERROR(SUMIFS(#REF!,#REF!,$I1173,#REF!,$R$2)/SUMIFS(#REF!,#REF!,$I1173,#REF!,$R$2),"-")</f>
        <v>-</v>
      </c>
      <c r="L1173" s="169" t="str">
        <f>IFERROR(SUMIFS(#REF!,#REF!,$I1173,#REF!,$R$7)/SUMIFS(#REF!,#REF!,$I1173,#REF!,$R$7),"-")</f>
        <v>-</v>
      </c>
      <c r="M1173" s="170" t="str">
        <f>IFERROR(SUMIFS(#REF!,#REF!,$I1173,#REF!,$R$3)/SUMIFS(#REF!,#REF!,$I1173,#REF!,$R$3),"-")</f>
        <v>-</v>
      </c>
      <c r="N1173" s="170" t="str">
        <f>IFERROR(SUMIFS(#REF!,#REF!,$I1173,#REF!,"&lt;="&amp;$R$2,#REF!,"&gt;="&amp;$S$2)/SUMIFS(#REF!,#REF!,$I1173,#REF!,"&lt;="&amp;$R$2,#REF!,"&gt;="&amp;$S$2),"-")</f>
        <v>-</v>
      </c>
      <c r="O1173" s="142"/>
      <c r="P1173" s="140"/>
    </row>
    <row r="1174" spans="1:16">
      <c r="A1174" s="138"/>
      <c r="B1174" s="142"/>
      <c r="C1174" s="172" t="s">
        <v>1972</v>
      </c>
      <c r="D1174" s="166" t="s">
        <v>26</v>
      </c>
      <c r="E1174" s="166" t="s">
        <v>1973</v>
      </c>
      <c r="F1174" s="195" t="s">
        <v>2225</v>
      </c>
      <c r="G1174" s="195" t="s">
        <v>2225</v>
      </c>
      <c r="H1174" s="195" t="s">
        <v>2225</v>
      </c>
      <c r="I1174" s="195" t="s">
        <v>2225</v>
      </c>
      <c r="J1174" s="168">
        <v>0.9</v>
      </c>
      <c r="K1174" s="169" t="str">
        <f>IFERROR(SUMIFS(#REF!,#REF!,$I1174,#REF!,$R$2)/SUMIFS(#REF!,#REF!,$I1174,#REF!,$R$2),"-")</f>
        <v>-</v>
      </c>
      <c r="L1174" s="169" t="str">
        <f>IFERROR(SUMIFS(#REF!,#REF!,$I1174,#REF!,$R$7)/SUMIFS(#REF!,#REF!,$I1174,#REF!,$R$7),"-")</f>
        <v>-</v>
      </c>
      <c r="M1174" s="170" t="str">
        <f>IFERROR(SUMIFS(#REF!,#REF!,$I1174,#REF!,$R$3)/SUMIFS(#REF!,#REF!,$I1174,#REF!,$R$3),"-")</f>
        <v>-</v>
      </c>
      <c r="N1174" s="170" t="str">
        <f>IFERROR(SUMIFS(#REF!,#REF!,$I1174,#REF!,"&lt;="&amp;$R$2,#REF!,"&gt;="&amp;$S$2)/SUMIFS(#REF!,#REF!,$I1174,#REF!,"&lt;="&amp;$R$2,#REF!,"&gt;="&amp;$S$2),"-")</f>
        <v>-</v>
      </c>
      <c r="O1174" s="142"/>
      <c r="P1174" s="140"/>
    </row>
    <row r="1175" spans="1:16">
      <c r="A1175" s="138"/>
      <c r="B1175" s="142"/>
      <c r="C1175" s="172" t="s">
        <v>1972</v>
      </c>
      <c r="D1175" s="166" t="s">
        <v>26</v>
      </c>
      <c r="E1175" s="166" t="s">
        <v>1973</v>
      </c>
      <c r="F1175" s="195" t="s">
        <v>2227</v>
      </c>
      <c r="G1175" s="195" t="s">
        <v>2227</v>
      </c>
      <c r="H1175" s="195" t="s">
        <v>2227</v>
      </c>
      <c r="I1175" s="195" t="s">
        <v>2227</v>
      </c>
      <c r="J1175" s="168">
        <v>0.9</v>
      </c>
      <c r="K1175" s="169" t="str">
        <f>IFERROR(SUMIFS(#REF!,#REF!,$I1175,#REF!,$R$2)/SUMIFS(#REF!,#REF!,$I1175,#REF!,$R$2),"-")</f>
        <v>-</v>
      </c>
      <c r="L1175" s="169" t="str">
        <f>IFERROR(SUMIFS(#REF!,#REF!,$I1175,#REF!,$R$7)/SUMIFS(#REF!,#REF!,$I1175,#REF!,$R$7),"-")</f>
        <v>-</v>
      </c>
      <c r="M1175" s="170" t="str">
        <f>IFERROR(SUMIFS(#REF!,#REF!,$I1175,#REF!,$R$3)/SUMIFS(#REF!,#REF!,$I1175,#REF!,$R$3),"-")</f>
        <v>-</v>
      </c>
      <c r="N1175" s="170" t="str">
        <f>IFERROR(SUMIFS(#REF!,#REF!,$I1175,#REF!,"&lt;="&amp;$R$2,#REF!,"&gt;="&amp;$S$2)/SUMIFS(#REF!,#REF!,$I1175,#REF!,"&lt;="&amp;$R$2,#REF!,"&gt;="&amp;$S$2),"-")</f>
        <v>-</v>
      </c>
      <c r="O1175" s="142"/>
      <c r="P1175" s="140"/>
    </row>
    <row r="1176" spans="1:16">
      <c r="A1176" s="138"/>
      <c r="B1176" s="142"/>
      <c r="C1176" s="172" t="s">
        <v>1972</v>
      </c>
      <c r="D1176" s="166" t="s">
        <v>26</v>
      </c>
      <c r="E1176" s="166" t="s">
        <v>1973</v>
      </c>
      <c r="F1176" s="195" t="s">
        <v>2229</v>
      </c>
      <c r="G1176" s="195" t="s">
        <v>2229</v>
      </c>
      <c r="H1176" s="195" t="s">
        <v>2229</v>
      </c>
      <c r="I1176" s="195" t="s">
        <v>2229</v>
      </c>
      <c r="J1176" s="168">
        <v>0.9</v>
      </c>
      <c r="K1176" s="169" t="str">
        <f>IFERROR(SUMIFS(#REF!,#REF!,$I1176,#REF!,$R$2)/SUMIFS(#REF!,#REF!,$I1176,#REF!,$R$2),"-")</f>
        <v>-</v>
      </c>
      <c r="L1176" s="169" t="str">
        <f>IFERROR(SUMIFS(#REF!,#REF!,$I1176,#REF!,$R$7)/SUMIFS(#REF!,#REF!,$I1176,#REF!,$R$7),"-")</f>
        <v>-</v>
      </c>
      <c r="M1176" s="170" t="str">
        <f>IFERROR(SUMIFS(#REF!,#REF!,$I1176,#REF!,$R$3)/SUMIFS(#REF!,#REF!,$I1176,#REF!,$R$3),"-")</f>
        <v>-</v>
      </c>
      <c r="N1176" s="170" t="str">
        <f>IFERROR(SUMIFS(#REF!,#REF!,$I1176,#REF!,"&lt;="&amp;$R$2,#REF!,"&gt;="&amp;$S$2)/SUMIFS(#REF!,#REF!,$I1176,#REF!,"&lt;="&amp;$R$2,#REF!,"&gt;="&amp;$S$2),"-")</f>
        <v>-</v>
      </c>
      <c r="O1176" s="142"/>
      <c r="P1176" s="140"/>
    </row>
    <row r="1177" spans="1:16">
      <c r="A1177" s="138"/>
      <c r="B1177" s="142"/>
      <c r="C1177" s="172" t="s">
        <v>1972</v>
      </c>
      <c r="D1177" s="166" t="s">
        <v>26</v>
      </c>
      <c r="E1177" s="166" t="s">
        <v>1973</v>
      </c>
      <c r="F1177" s="195" t="s">
        <v>2231</v>
      </c>
      <c r="G1177" s="195" t="s">
        <v>2231</v>
      </c>
      <c r="H1177" s="195" t="s">
        <v>2231</v>
      </c>
      <c r="I1177" s="195" t="s">
        <v>2231</v>
      </c>
      <c r="J1177" s="168">
        <v>0.9</v>
      </c>
      <c r="K1177" s="169" t="str">
        <f>IFERROR(SUMIFS(#REF!,#REF!,$I1177,#REF!,$R$2)/SUMIFS(#REF!,#REF!,$I1177,#REF!,$R$2),"-")</f>
        <v>-</v>
      </c>
      <c r="L1177" s="169" t="str">
        <f>IFERROR(SUMIFS(#REF!,#REF!,$I1177,#REF!,$R$7)/SUMIFS(#REF!,#REF!,$I1177,#REF!,$R$7),"-")</f>
        <v>-</v>
      </c>
      <c r="M1177" s="170" t="str">
        <f>IFERROR(SUMIFS(#REF!,#REF!,$I1177,#REF!,$R$3)/SUMIFS(#REF!,#REF!,$I1177,#REF!,$R$3),"-")</f>
        <v>-</v>
      </c>
      <c r="N1177" s="170" t="str">
        <f>IFERROR(SUMIFS(#REF!,#REF!,$I1177,#REF!,"&lt;="&amp;$R$2,#REF!,"&gt;="&amp;$S$2)/SUMIFS(#REF!,#REF!,$I1177,#REF!,"&lt;="&amp;$R$2,#REF!,"&gt;="&amp;$S$2),"-")</f>
        <v>-</v>
      </c>
      <c r="O1177" s="142"/>
      <c r="P1177" s="140"/>
    </row>
    <row r="1178" spans="1:16">
      <c r="A1178" s="138"/>
      <c r="B1178" s="142"/>
      <c r="C1178" s="172" t="s">
        <v>1972</v>
      </c>
      <c r="D1178" s="166" t="s">
        <v>26</v>
      </c>
      <c r="E1178" s="166" t="s">
        <v>1973</v>
      </c>
      <c r="F1178" s="195" t="s">
        <v>2233</v>
      </c>
      <c r="G1178" s="195" t="s">
        <v>2233</v>
      </c>
      <c r="H1178" s="195" t="s">
        <v>2233</v>
      </c>
      <c r="I1178" s="195" t="s">
        <v>2233</v>
      </c>
      <c r="J1178" s="168">
        <v>0.9</v>
      </c>
      <c r="K1178" s="169" t="str">
        <f>IFERROR(SUMIFS(#REF!,#REF!,$I1178,#REF!,$R$2)/SUMIFS(#REF!,#REF!,$I1178,#REF!,$R$2),"-")</f>
        <v>-</v>
      </c>
      <c r="L1178" s="169" t="str">
        <f>IFERROR(SUMIFS(#REF!,#REF!,$I1178,#REF!,$R$7)/SUMIFS(#REF!,#REF!,$I1178,#REF!,$R$7),"-")</f>
        <v>-</v>
      </c>
      <c r="M1178" s="170" t="str">
        <f>IFERROR(SUMIFS(#REF!,#REF!,$I1178,#REF!,$R$3)/SUMIFS(#REF!,#REF!,$I1178,#REF!,$R$3),"-")</f>
        <v>-</v>
      </c>
      <c r="N1178" s="170" t="str">
        <f>IFERROR(SUMIFS(#REF!,#REF!,$I1178,#REF!,"&lt;="&amp;$R$2,#REF!,"&gt;="&amp;$S$2)/SUMIFS(#REF!,#REF!,$I1178,#REF!,"&lt;="&amp;$R$2,#REF!,"&gt;="&amp;$S$2),"-")</f>
        <v>-</v>
      </c>
      <c r="O1178" s="142"/>
      <c r="P1178" s="140"/>
    </row>
    <row r="1179" spans="1:16">
      <c r="A1179" s="138"/>
      <c r="B1179" s="142"/>
      <c r="C1179" s="172" t="s">
        <v>1972</v>
      </c>
      <c r="D1179" s="166" t="s">
        <v>26</v>
      </c>
      <c r="E1179" s="166" t="s">
        <v>1973</v>
      </c>
      <c r="F1179" s="195" t="s">
        <v>2235</v>
      </c>
      <c r="G1179" s="195" t="s">
        <v>2235</v>
      </c>
      <c r="H1179" s="195" t="s">
        <v>2235</v>
      </c>
      <c r="I1179" s="195" t="s">
        <v>2235</v>
      </c>
      <c r="J1179" s="168">
        <v>0.9</v>
      </c>
      <c r="K1179" s="169" t="str">
        <f>IFERROR(SUMIFS(#REF!,#REF!,$I1179,#REF!,$R$2)/SUMIFS(#REF!,#REF!,$I1179,#REF!,$R$2),"-")</f>
        <v>-</v>
      </c>
      <c r="L1179" s="169" t="str">
        <f>IFERROR(SUMIFS(#REF!,#REF!,$I1179,#REF!,$R$7)/SUMIFS(#REF!,#REF!,$I1179,#REF!,$R$7),"-")</f>
        <v>-</v>
      </c>
      <c r="M1179" s="170" t="str">
        <f>IFERROR(SUMIFS(#REF!,#REF!,$I1179,#REF!,$R$3)/SUMIFS(#REF!,#REF!,$I1179,#REF!,$R$3),"-")</f>
        <v>-</v>
      </c>
      <c r="N1179" s="170" t="str">
        <f>IFERROR(SUMIFS(#REF!,#REF!,$I1179,#REF!,"&lt;="&amp;$R$2,#REF!,"&gt;="&amp;$S$2)/SUMIFS(#REF!,#REF!,$I1179,#REF!,"&lt;="&amp;$R$2,#REF!,"&gt;="&amp;$S$2),"-")</f>
        <v>-</v>
      </c>
      <c r="O1179" s="142"/>
      <c r="P1179" s="140"/>
    </row>
    <row r="1180" spans="1:16">
      <c r="A1180" s="138"/>
      <c r="B1180" s="142"/>
      <c r="C1180" s="172" t="s">
        <v>1972</v>
      </c>
      <c r="D1180" s="166" t="s">
        <v>26</v>
      </c>
      <c r="E1180" s="166" t="s">
        <v>1973</v>
      </c>
      <c r="F1180" s="195" t="s">
        <v>2237</v>
      </c>
      <c r="G1180" s="195" t="s">
        <v>2237</v>
      </c>
      <c r="H1180" s="195" t="s">
        <v>2237</v>
      </c>
      <c r="I1180" s="195" t="s">
        <v>2237</v>
      </c>
      <c r="J1180" s="168">
        <v>0.9</v>
      </c>
      <c r="K1180" s="169" t="str">
        <f>IFERROR(SUMIFS(#REF!,#REF!,$I1180,#REF!,$R$2)/SUMIFS(#REF!,#REF!,$I1180,#REF!,$R$2),"-")</f>
        <v>-</v>
      </c>
      <c r="L1180" s="169" t="str">
        <f>IFERROR(SUMIFS(#REF!,#REF!,$I1180,#REF!,$R$7)/SUMIFS(#REF!,#REF!,$I1180,#REF!,$R$7),"-")</f>
        <v>-</v>
      </c>
      <c r="M1180" s="170" t="str">
        <f>IFERROR(SUMIFS(#REF!,#REF!,$I1180,#REF!,$R$3)/SUMIFS(#REF!,#REF!,$I1180,#REF!,$R$3),"-")</f>
        <v>-</v>
      </c>
      <c r="N1180" s="170" t="str">
        <f>IFERROR(SUMIFS(#REF!,#REF!,$I1180,#REF!,"&lt;="&amp;$R$2,#REF!,"&gt;="&amp;$S$2)/SUMIFS(#REF!,#REF!,$I1180,#REF!,"&lt;="&amp;$R$2,#REF!,"&gt;="&amp;$S$2),"-")</f>
        <v>-</v>
      </c>
      <c r="O1180" s="142"/>
      <c r="P1180" s="140"/>
    </row>
    <row r="1181" spans="1:16">
      <c r="A1181" s="138"/>
      <c r="B1181" s="142"/>
      <c r="C1181" s="172" t="s">
        <v>1972</v>
      </c>
      <c r="D1181" s="166" t="s">
        <v>26</v>
      </c>
      <c r="E1181" s="166" t="s">
        <v>1973</v>
      </c>
      <c r="F1181" s="195" t="s">
        <v>2239</v>
      </c>
      <c r="G1181" s="195" t="s">
        <v>2239</v>
      </c>
      <c r="H1181" s="195" t="s">
        <v>2239</v>
      </c>
      <c r="I1181" s="195" t="s">
        <v>2239</v>
      </c>
      <c r="J1181" s="168">
        <v>0.9</v>
      </c>
      <c r="K1181" s="169" t="str">
        <f>IFERROR(SUMIFS(#REF!,#REF!,$I1181,#REF!,$R$2)/SUMIFS(#REF!,#REF!,$I1181,#REF!,$R$2),"-")</f>
        <v>-</v>
      </c>
      <c r="L1181" s="169" t="str">
        <f>IFERROR(SUMIFS(#REF!,#REF!,$I1181,#REF!,$R$7)/SUMIFS(#REF!,#REF!,$I1181,#REF!,$R$7),"-")</f>
        <v>-</v>
      </c>
      <c r="M1181" s="170" t="str">
        <f>IFERROR(SUMIFS(#REF!,#REF!,$I1181,#REF!,$R$3)/SUMIFS(#REF!,#REF!,$I1181,#REF!,$R$3),"-")</f>
        <v>-</v>
      </c>
      <c r="N1181" s="170" t="str">
        <f>IFERROR(SUMIFS(#REF!,#REF!,$I1181,#REF!,"&lt;="&amp;$R$2,#REF!,"&gt;="&amp;$S$2)/SUMIFS(#REF!,#REF!,$I1181,#REF!,"&lt;="&amp;$R$2,#REF!,"&gt;="&amp;$S$2),"-")</f>
        <v>-</v>
      </c>
      <c r="O1181" s="142"/>
      <c r="P1181" s="140"/>
    </row>
    <row r="1182" spans="1:16">
      <c r="A1182" s="138"/>
      <c r="B1182" s="142"/>
      <c r="C1182" s="172" t="s">
        <v>1972</v>
      </c>
      <c r="D1182" s="166" t="s">
        <v>26</v>
      </c>
      <c r="E1182" s="166" t="s">
        <v>1973</v>
      </c>
      <c r="F1182" s="195" t="s">
        <v>2241</v>
      </c>
      <c r="G1182" s="195" t="s">
        <v>2241</v>
      </c>
      <c r="H1182" s="195" t="s">
        <v>2241</v>
      </c>
      <c r="I1182" s="195" t="s">
        <v>2241</v>
      </c>
      <c r="J1182" s="168">
        <v>0.9</v>
      </c>
      <c r="K1182" s="169" t="str">
        <f>IFERROR(SUMIFS(#REF!,#REF!,$I1182,#REF!,$R$2)/SUMIFS(#REF!,#REF!,$I1182,#REF!,$R$2),"-")</f>
        <v>-</v>
      </c>
      <c r="L1182" s="169" t="str">
        <f>IFERROR(SUMIFS(#REF!,#REF!,$I1182,#REF!,$R$7)/SUMIFS(#REF!,#REF!,$I1182,#REF!,$R$7),"-")</f>
        <v>-</v>
      </c>
      <c r="M1182" s="170" t="str">
        <f>IFERROR(SUMIFS(#REF!,#REF!,$I1182,#REF!,$R$3)/SUMIFS(#REF!,#REF!,$I1182,#REF!,$R$3),"-")</f>
        <v>-</v>
      </c>
      <c r="N1182" s="170" t="str">
        <f>IFERROR(SUMIFS(#REF!,#REF!,$I1182,#REF!,"&lt;="&amp;$R$2,#REF!,"&gt;="&amp;$S$2)/SUMIFS(#REF!,#REF!,$I1182,#REF!,"&lt;="&amp;$R$2,#REF!,"&gt;="&amp;$S$2),"-")</f>
        <v>-</v>
      </c>
      <c r="O1182" s="142"/>
      <c r="P1182" s="140"/>
    </row>
    <row r="1183" spans="1:16">
      <c r="A1183" s="138"/>
      <c r="B1183" s="142"/>
      <c r="C1183" s="172" t="s">
        <v>1972</v>
      </c>
      <c r="D1183" s="166" t="s">
        <v>26</v>
      </c>
      <c r="E1183" s="166" t="s">
        <v>1973</v>
      </c>
      <c r="F1183" s="195" t="s">
        <v>2243</v>
      </c>
      <c r="G1183" s="195" t="s">
        <v>2243</v>
      </c>
      <c r="H1183" s="195" t="s">
        <v>2243</v>
      </c>
      <c r="I1183" s="195" t="s">
        <v>2243</v>
      </c>
      <c r="J1183" s="168">
        <v>0.9</v>
      </c>
      <c r="K1183" s="169" t="str">
        <f>IFERROR(SUMIFS(#REF!,#REF!,$I1183,#REF!,$R$2)/SUMIFS(#REF!,#REF!,$I1183,#REF!,$R$2),"-")</f>
        <v>-</v>
      </c>
      <c r="L1183" s="169" t="str">
        <f>IFERROR(SUMIFS(#REF!,#REF!,$I1183,#REF!,$R$7)/SUMIFS(#REF!,#REF!,$I1183,#REF!,$R$7),"-")</f>
        <v>-</v>
      </c>
      <c r="M1183" s="170" t="str">
        <f>IFERROR(SUMIFS(#REF!,#REF!,$I1183,#REF!,$R$3)/SUMIFS(#REF!,#REF!,$I1183,#REF!,$R$3),"-")</f>
        <v>-</v>
      </c>
      <c r="N1183" s="170" t="str">
        <f>IFERROR(SUMIFS(#REF!,#REF!,$I1183,#REF!,"&lt;="&amp;$R$2,#REF!,"&gt;="&amp;$S$2)/SUMIFS(#REF!,#REF!,$I1183,#REF!,"&lt;="&amp;$R$2,#REF!,"&gt;="&amp;$S$2),"-")</f>
        <v>-</v>
      </c>
      <c r="O1183" s="142"/>
      <c r="P1183" s="140"/>
    </row>
    <row r="1184" spans="1:16">
      <c r="A1184" s="138"/>
      <c r="B1184" s="142"/>
      <c r="C1184" s="172" t="s">
        <v>1972</v>
      </c>
      <c r="D1184" s="166" t="s">
        <v>26</v>
      </c>
      <c r="E1184" s="166" t="s">
        <v>1973</v>
      </c>
      <c r="F1184" s="195" t="s">
        <v>2245</v>
      </c>
      <c r="G1184" s="195" t="s">
        <v>2245</v>
      </c>
      <c r="H1184" s="195" t="s">
        <v>2245</v>
      </c>
      <c r="I1184" s="195" t="s">
        <v>2245</v>
      </c>
      <c r="J1184" s="168">
        <v>0.9</v>
      </c>
      <c r="K1184" s="169" t="str">
        <f>IFERROR(SUMIFS(#REF!,#REF!,$I1184,#REF!,$R$2)/SUMIFS(#REF!,#REF!,$I1184,#REF!,$R$2),"-")</f>
        <v>-</v>
      </c>
      <c r="L1184" s="169" t="str">
        <f>IFERROR(SUMIFS(#REF!,#REF!,$I1184,#REF!,$R$7)/SUMIFS(#REF!,#REF!,$I1184,#REF!,$R$7),"-")</f>
        <v>-</v>
      </c>
      <c r="M1184" s="170" t="str">
        <f>IFERROR(SUMIFS(#REF!,#REF!,$I1184,#REF!,$R$3)/SUMIFS(#REF!,#REF!,$I1184,#REF!,$R$3),"-")</f>
        <v>-</v>
      </c>
      <c r="N1184" s="170" t="str">
        <f>IFERROR(SUMIFS(#REF!,#REF!,$I1184,#REF!,"&lt;="&amp;$R$2,#REF!,"&gt;="&amp;$S$2)/SUMIFS(#REF!,#REF!,$I1184,#REF!,"&lt;="&amp;$R$2,#REF!,"&gt;="&amp;$S$2),"-")</f>
        <v>-</v>
      </c>
      <c r="O1184" s="142"/>
      <c r="P1184" s="140"/>
    </row>
    <row r="1185" spans="1:16">
      <c r="A1185" s="138"/>
      <c r="B1185" s="142"/>
      <c r="C1185" s="172" t="s">
        <v>1972</v>
      </c>
      <c r="D1185" s="166" t="s">
        <v>26</v>
      </c>
      <c r="E1185" s="166" t="s">
        <v>1973</v>
      </c>
      <c r="F1185" s="195" t="s">
        <v>2247</v>
      </c>
      <c r="G1185" s="195" t="s">
        <v>2247</v>
      </c>
      <c r="H1185" s="195" t="s">
        <v>2247</v>
      </c>
      <c r="I1185" s="195" t="s">
        <v>2247</v>
      </c>
      <c r="J1185" s="168">
        <v>0.9</v>
      </c>
      <c r="K1185" s="169" t="str">
        <f>IFERROR(SUMIFS(#REF!,#REF!,$I1185,#REF!,$R$2)/SUMIFS(#REF!,#REF!,$I1185,#REF!,$R$2),"-")</f>
        <v>-</v>
      </c>
      <c r="L1185" s="169" t="str">
        <f>IFERROR(SUMIFS(#REF!,#REF!,$I1185,#REF!,$R$7)/SUMIFS(#REF!,#REF!,$I1185,#REF!,$R$7),"-")</f>
        <v>-</v>
      </c>
      <c r="M1185" s="170" t="str">
        <f>IFERROR(SUMIFS(#REF!,#REF!,$I1185,#REF!,$R$3)/SUMIFS(#REF!,#REF!,$I1185,#REF!,$R$3),"-")</f>
        <v>-</v>
      </c>
      <c r="N1185" s="170" t="str">
        <f>IFERROR(SUMIFS(#REF!,#REF!,$I1185,#REF!,"&lt;="&amp;$R$2,#REF!,"&gt;="&amp;$S$2)/SUMIFS(#REF!,#REF!,$I1185,#REF!,"&lt;="&amp;$R$2,#REF!,"&gt;="&amp;$S$2),"-")</f>
        <v>-</v>
      </c>
      <c r="O1185" s="142"/>
      <c r="P1185" s="140"/>
    </row>
    <row r="1186" spans="1:16">
      <c r="A1186" s="138"/>
      <c r="B1186" s="142"/>
      <c r="C1186" s="172" t="s">
        <v>1972</v>
      </c>
      <c r="D1186" s="166" t="s">
        <v>26</v>
      </c>
      <c r="E1186" s="166" t="s">
        <v>1973</v>
      </c>
      <c r="F1186" s="195" t="s">
        <v>2249</v>
      </c>
      <c r="G1186" s="195" t="s">
        <v>2249</v>
      </c>
      <c r="H1186" s="195" t="s">
        <v>2249</v>
      </c>
      <c r="I1186" s="195" t="s">
        <v>2249</v>
      </c>
      <c r="J1186" s="168">
        <v>0.9</v>
      </c>
      <c r="K1186" s="169" t="str">
        <f>IFERROR(SUMIFS(#REF!,#REF!,$I1186,#REF!,$R$2)/SUMIFS(#REF!,#REF!,$I1186,#REF!,$R$2),"-")</f>
        <v>-</v>
      </c>
      <c r="L1186" s="169" t="str">
        <f>IFERROR(SUMIFS(#REF!,#REF!,$I1186,#REF!,$R$7)/SUMIFS(#REF!,#REF!,$I1186,#REF!,$R$7),"-")</f>
        <v>-</v>
      </c>
      <c r="M1186" s="170" t="str">
        <f>IFERROR(SUMIFS(#REF!,#REF!,$I1186,#REF!,$R$3)/SUMIFS(#REF!,#REF!,$I1186,#REF!,$R$3),"-")</f>
        <v>-</v>
      </c>
      <c r="N1186" s="170" t="str">
        <f>IFERROR(SUMIFS(#REF!,#REF!,$I1186,#REF!,"&lt;="&amp;$R$2,#REF!,"&gt;="&amp;$S$2)/SUMIFS(#REF!,#REF!,$I1186,#REF!,"&lt;="&amp;$R$2,#REF!,"&gt;="&amp;$S$2),"-")</f>
        <v>-</v>
      </c>
      <c r="O1186" s="142"/>
      <c r="P1186" s="140"/>
    </row>
    <row r="1187" spans="1:16">
      <c r="A1187" s="138"/>
      <c r="B1187" s="142"/>
      <c r="C1187" s="172" t="s">
        <v>1972</v>
      </c>
      <c r="D1187" s="166" t="s">
        <v>26</v>
      </c>
      <c r="E1187" s="166" t="s">
        <v>1973</v>
      </c>
      <c r="F1187" s="195" t="s">
        <v>2251</v>
      </c>
      <c r="G1187" s="195" t="s">
        <v>2251</v>
      </c>
      <c r="H1187" s="195" t="s">
        <v>2251</v>
      </c>
      <c r="I1187" s="195" t="s">
        <v>2251</v>
      </c>
      <c r="J1187" s="168">
        <v>0.9</v>
      </c>
      <c r="K1187" s="169" t="str">
        <f>IFERROR(SUMIFS(#REF!,#REF!,$I1187,#REF!,$R$2)/SUMIFS(#REF!,#REF!,$I1187,#REF!,$R$2),"-")</f>
        <v>-</v>
      </c>
      <c r="L1187" s="169" t="str">
        <f>IFERROR(SUMIFS(#REF!,#REF!,$I1187,#REF!,$R$7)/SUMIFS(#REF!,#REF!,$I1187,#REF!,$R$7),"-")</f>
        <v>-</v>
      </c>
      <c r="M1187" s="170" t="str">
        <f>IFERROR(SUMIFS(#REF!,#REF!,$I1187,#REF!,$R$3)/SUMIFS(#REF!,#REF!,$I1187,#REF!,$R$3),"-")</f>
        <v>-</v>
      </c>
      <c r="N1187" s="170" t="str">
        <f>IFERROR(SUMIFS(#REF!,#REF!,$I1187,#REF!,"&lt;="&amp;$R$2,#REF!,"&gt;="&amp;$S$2)/SUMIFS(#REF!,#REF!,$I1187,#REF!,"&lt;="&amp;$R$2,#REF!,"&gt;="&amp;$S$2),"-")</f>
        <v>-</v>
      </c>
      <c r="O1187" s="142"/>
      <c r="P1187" s="140"/>
    </row>
    <row r="1188" spans="1:16">
      <c r="A1188" s="138"/>
      <c r="B1188" s="142"/>
      <c r="C1188" s="172" t="s">
        <v>1972</v>
      </c>
      <c r="D1188" s="166" t="s">
        <v>26</v>
      </c>
      <c r="E1188" s="166" t="s">
        <v>1973</v>
      </c>
      <c r="F1188" s="195" t="s">
        <v>2253</v>
      </c>
      <c r="G1188" s="195" t="s">
        <v>2253</v>
      </c>
      <c r="H1188" s="195" t="s">
        <v>2253</v>
      </c>
      <c r="I1188" s="195" t="s">
        <v>2253</v>
      </c>
      <c r="J1188" s="168">
        <v>0.9</v>
      </c>
      <c r="K1188" s="169" t="str">
        <f>IFERROR(SUMIFS(#REF!,#REF!,$I1188,#REF!,$R$2)/SUMIFS(#REF!,#REF!,$I1188,#REF!,$R$2),"-")</f>
        <v>-</v>
      </c>
      <c r="L1188" s="169" t="str">
        <f>IFERROR(SUMIFS(#REF!,#REF!,$I1188,#REF!,$R$7)/SUMIFS(#REF!,#REF!,$I1188,#REF!,$R$7),"-")</f>
        <v>-</v>
      </c>
      <c r="M1188" s="170" t="str">
        <f>IFERROR(SUMIFS(#REF!,#REF!,$I1188,#REF!,$R$3)/SUMIFS(#REF!,#REF!,$I1188,#REF!,$R$3),"-")</f>
        <v>-</v>
      </c>
      <c r="N1188" s="170" t="str">
        <f>IFERROR(SUMIFS(#REF!,#REF!,$I1188,#REF!,"&lt;="&amp;$R$2,#REF!,"&gt;="&amp;$S$2)/SUMIFS(#REF!,#REF!,$I1188,#REF!,"&lt;="&amp;$R$2,#REF!,"&gt;="&amp;$S$2),"-")</f>
        <v>-</v>
      </c>
      <c r="O1188" s="142"/>
      <c r="P1188" s="140"/>
    </row>
    <row r="1189" spans="1:16">
      <c r="A1189" s="138"/>
      <c r="B1189" s="142"/>
      <c r="C1189" s="172" t="s">
        <v>1972</v>
      </c>
      <c r="D1189" s="166" t="s">
        <v>26</v>
      </c>
      <c r="E1189" s="166" t="s">
        <v>1973</v>
      </c>
      <c r="F1189" s="195" t="s">
        <v>2255</v>
      </c>
      <c r="G1189" s="195" t="s">
        <v>2255</v>
      </c>
      <c r="H1189" s="195" t="s">
        <v>2255</v>
      </c>
      <c r="I1189" s="195" t="s">
        <v>2255</v>
      </c>
      <c r="J1189" s="168">
        <v>0.9</v>
      </c>
      <c r="K1189" s="169" t="str">
        <f>IFERROR(SUMIFS(#REF!,#REF!,$I1189,#REF!,$R$2)/SUMIFS(#REF!,#REF!,$I1189,#REF!,$R$2),"-")</f>
        <v>-</v>
      </c>
      <c r="L1189" s="169" t="str">
        <f>IFERROR(SUMIFS(#REF!,#REF!,$I1189,#REF!,$R$7)/SUMIFS(#REF!,#REF!,$I1189,#REF!,$R$7),"-")</f>
        <v>-</v>
      </c>
      <c r="M1189" s="170" t="str">
        <f>IFERROR(SUMIFS(#REF!,#REF!,$I1189,#REF!,$R$3)/SUMIFS(#REF!,#REF!,$I1189,#REF!,$R$3),"-")</f>
        <v>-</v>
      </c>
      <c r="N1189" s="170" t="str">
        <f>IFERROR(SUMIFS(#REF!,#REF!,$I1189,#REF!,"&lt;="&amp;$R$2,#REF!,"&gt;="&amp;$S$2)/SUMIFS(#REF!,#REF!,$I1189,#REF!,"&lt;="&amp;$R$2,#REF!,"&gt;="&amp;$S$2),"-")</f>
        <v>-</v>
      </c>
      <c r="O1189" s="142"/>
      <c r="P1189" s="140"/>
    </row>
    <row r="1190" spans="1:16">
      <c r="A1190" s="138"/>
      <c r="B1190" s="142"/>
      <c r="C1190" s="172" t="s">
        <v>1972</v>
      </c>
      <c r="D1190" s="166" t="s">
        <v>26</v>
      </c>
      <c r="E1190" s="166" t="s">
        <v>1973</v>
      </c>
      <c r="F1190" s="195" t="s">
        <v>2257</v>
      </c>
      <c r="G1190" s="195" t="s">
        <v>2257</v>
      </c>
      <c r="H1190" s="195" t="s">
        <v>2257</v>
      </c>
      <c r="I1190" s="195" t="s">
        <v>2257</v>
      </c>
      <c r="J1190" s="168">
        <v>0.9</v>
      </c>
      <c r="K1190" s="169" t="str">
        <f>IFERROR(SUMIFS(#REF!,#REF!,$I1190,#REF!,$R$2)/SUMIFS(#REF!,#REF!,$I1190,#REF!,$R$2),"-")</f>
        <v>-</v>
      </c>
      <c r="L1190" s="169" t="str">
        <f>IFERROR(SUMIFS(#REF!,#REF!,$I1190,#REF!,$R$7)/SUMIFS(#REF!,#REF!,$I1190,#REF!,$R$7),"-")</f>
        <v>-</v>
      </c>
      <c r="M1190" s="170" t="str">
        <f>IFERROR(SUMIFS(#REF!,#REF!,$I1190,#REF!,$R$3)/SUMIFS(#REF!,#REF!,$I1190,#REF!,$R$3),"-")</f>
        <v>-</v>
      </c>
      <c r="N1190" s="170" t="str">
        <f>IFERROR(SUMIFS(#REF!,#REF!,$I1190,#REF!,"&lt;="&amp;$R$2,#REF!,"&gt;="&amp;$S$2)/SUMIFS(#REF!,#REF!,$I1190,#REF!,"&lt;="&amp;$R$2,#REF!,"&gt;="&amp;$S$2),"-")</f>
        <v>-</v>
      </c>
      <c r="O1190" s="142"/>
      <c r="P1190" s="140"/>
    </row>
    <row r="1191" spans="1:16">
      <c r="A1191" s="138"/>
      <c r="B1191" s="142"/>
      <c r="C1191" s="172" t="s">
        <v>1972</v>
      </c>
      <c r="D1191" s="166" t="s">
        <v>26</v>
      </c>
      <c r="E1191" s="166" t="s">
        <v>1973</v>
      </c>
      <c r="F1191" s="195" t="s">
        <v>2259</v>
      </c>
      <c r="G1191" s="195" t="s">
        <v>2259</v>
      </c>
      <c r="H1191" s="195" t="s">
        <v>2259</v>
      </c>
      <c r="I1191" s="195" t="s">
        <v>2259</v>
      </c>
      <c r="J1191" s="168">
        <v>0.9</v>
      </c>
      <c r="K1191" s="169" t="str">
        <f>IFERROR(SUMIFS(#REF!,#REF!,$I1191,#REF!,$R$2)/SUMIFS(#REF!,#REF!,$I1191,#REF!,$R$2),"-")</f>
        <v>-</v>
      </c>
      <c r="L1191" s="169" t="str">
        <f>IFERROR(SUMIFS(#REF!,#REF!,$I1191,#REF!,$R$7)/SUMIFS(#REF!,#REF!,$I1191,#REF!,$R$7),"-")</f>
        <v>-</v>
      </c>
      <c r="M1191" s="170" t="str">
        <f>IFERROR(SUMIFS(#REF!,#REF!,$I1191,#REF!,$R$3)/SUMIFS(#REF!,#REF!,$I1191,#REF!,$R$3),"-")</f>
        <v>-</v>
      </c>
      <c r="N1191" s="170" t="str">
        <f>IFERROR(SUMIFS(#REF!,#REF!,$I1191,#REF!,"&lt;="&amp;$R$2,#REF!,"&gt;="&amp;$S$2)/SUMIFS(#REF!,#REF!,$I1191,#REF!,"&lt;="&amp;$R$2,#REF!,"&gt;="&amp;$S$2),"-")</f>
        <v>-</v>
      </c>
      <c r="O1191" s="142"/>
      <c r="P1191" s="140"/>
    </row>
    <row r="1192" spans="1:16">
      <c r="A1192" s="138"/>
      <c r="B1192" s="142"/>
      <c r="C1192" s="172" t="s">
        <v>1972</v>
      </c>
      <c r="D1192" s="166" t="s">
        <v>26</v>
      </c>
      <c r="E1192" s="166" t="s">
        <v>1973</v>
      </c>
      <c r="F1192" s="195" t="s">
        <v>2261</v>
      </c>
      <c r="G1192" s="195" t="s">
        <v>2261</v>
      </c>
      <c r="H1192" s="195" t="s">
        <v>2261</v>
      </c>
      <c r="I1192" s="195" t="s">
        <v>2261</v>
      </c>
      <c r="J1192" s="168">
        <v>0.9</v>
      </c>
      <c r="K1192" s="169" t="str">
        <f>IFERROR(SUMIFS(#REF!,#REF!,$I1192,#REF!,$R$2)/SUMIFS(#REF!,#REF!,$I1192,#REF!,$R$2),"-")</f>
        <v>-</v>
      </c>
      <c r="L1192" s="169" t="str">
        <f>IFERROR(SUMIFS(#REF!,#REF!,$I1192,#REF!,$R$7)/SUMIFS(#REF!,#REF!,$I1192,#REF!,$R$7),"-")</f>
        <v>-</v>
      </c>
      <c r="M1192" s="170" t="str">
        <f>IFERROR(SUMIFS(#REF!,#REF!,$I1192,#REF!,$R$3)/SUMIFS(#REF!,#REF!,$I1192,#REF!,$R$3),"-")</f>
        <v>-</v>
      </c>
      <c r="N1192" s="170" t="str">
        <f>IFERROR(SUMIFS(#REF!,#REF!,$I1192,#REF!,"&lt;="&amp;$R$2,#REF!,"&gt;="&amp;$S$2)/SUMIFS(#REF!,#REF!,$I1192,#REF!,"&lt;="&amp;$R$2,#REF!,"&gt;="&amp;$S$2),"-")</f>
        <v>-</v>
      </c>
      <c r="O1192" s="142"/>
      <c r="P1192" s="140"/>
    </row>
    <row r="1193" spans="1:16">
      <c r="A1193" s="138"/>
      <c r="B1193" s="142"/>
      <c r="C1193" s="172" t="s">
        <v>1972</v>
      </c>
      <c r="D1193" s="166" t="s">
        <v>26</v>
      </c>
      <c r="E1193" s="166" t="s">
        <v>1973</v>
      </c>
      <c r="F1193" s="195" t="s">
        <v>2263</v>
      </c>
      <c r="G1193" s="195" t="s">
        <v>2263</v>
      </c>
      <c r="H1193" s="195" t="s">
        <v>2263</v>
      </c>
      <c r="I1193" s="195" t="s">
        <v>2263</v>
      </c>
      <c r="J1193" s="168">
        <v>0.9</v>
      </c>
      <c r="K1193" s="169" t="str">
        <f>IFERROR(SUMIFS(#REF!,#REF!,$I1193,#REF!,$R$2)/SUMIFS(#REF!,#REF!,$I1193,#REF!,$R$2),"-")</f>
        <v>-</v>
      </c>
      <c r="L1193" s="169" t="str">
        <f>IFERROR(SUMIFS(#REF!,#REF!,$I1193,#REF!,$R$7)/SUMIFS(#REF!,#REF!,$I1193,#REF!,$R$7),"-")</f>
        <v>-</v>
      </c>
      <c r="M1193" s="170" t="str">
        <f>IFERROR(SUMIFS(#REF!,#REF!,$I1193,#REF!,$R$3)/SUMIFS(#REF!,#REF!,$I1193,#REF!,$R$3),"-")</f>
        <v>-</v>
      </c>
      <c r="N1193" s="170" t="str">
        <f>IFERROR(SUMIFS(#REF!,#REF!,$I1193,#REF!,"&lt;="&amp;$R$2,#REF!,"&gt;="&amp;$S$2)/SUMIFS(#REF!,#REF!,$I1193,#REF!,"&lt;="&amp;$R$2,#REF!,"&gt;="&amp;$S$2),"-")</f>
        <v>-</v>
      </c>
      <c r="O1193" s="142"/>
      <c r="P1193" s="140"/>
    </row>
    <row r="1194" spans="1:16">
      <c r="A1194" s="138"/>
      <c r="B1194" s="142"/>
      <c r="C1194" s="172" t="s">
        <v>1972</v>
      </c>
      <c r="D1194" s="166" t="s">
        <v>26</v>
      </c>
      <c r="E1194" s="166" t="s">
        <v>1973</v>
      </c>
      <c r="F1194" s="195" t="s">
        <v>2265</v>
      </c>
      <c r="G1194" s="195" t="s">
        <v>2265</v>
      </c>
      <c r="H1194" s="195" t="s">
        <v>2265</v>
      </c>
      <c r="I1194" s="195" t="s">
        <v>2265</v>
      </c>
      <c r="J1194" s="168">
        <v>0.9</v>
      </c>
      <c r="K1194" s="169" t="str">
        <f>IFERROR(SUMIFS(#REF!,#REF!,$I1194,#REF!,$R$2)/SUMIFS(#REF!,#REF!,$I1194,#REF!,$R$2),"-")</f>
        <v>-</v>
      </c>
      <c r="L1194" s="169" t="str">
        <f>IFERROR(SUMIFS(#REF!,#REF!,$I1194,#REF!,$R$7)/SUMIFS(#REF!,#REF!,$I1194,#REF!,$R$7),"-")</f>
        <v>-</v>
      </c>
      <c r="M1194" s="170" t="str">
        <f>IFERROR(SUMIFS(#REF!,#REF!,$I1194,#REF!,$R$3)/SUMIFS(#REF!,#REF!,$I1194,#REF!,$R$3),"-")</f>
        <v>-</v>
      </c>
      <c r="N1194" s="170" t="str">
        <f>IFERROR(SUMIFS(#REF!,#REF!,$I1194,#REF!,"&lt;="&amp;$R$2,#REF!,"&gt;="&amp;$S$2)/SUMIFS(#REF!,#REF!,$I1194,#REF!,"&lt;="&amp;$R$2,#REF!,"&gt;="&amp;$S$2),"-")</f>
        <v>-</v>
      </c>
      <c r="O1194" s="142"/>
      <c r="P1194" s="140"/>
    </row>
    <row r="1195" spans="1:16">
      <c r="A1195" s="138"/>
      <c r="B1195" s="142"/>
      <c r="C1195" s="172" t="s">
        <v>1972</v>
      </c>
      <c r="D1195" s="166" t="s">
        <v>26</v>
      </c>
      <c r="E1195" s="166" t="s">
        <v>1973</v>
      </c>
      <c r="F1195" s="195" t="s">
        <v>2267</v>
      </c>
      <c r="G1195" s="195" t="s">
        <v>2267</v>
      </c>
      <c r="H1195" s="195" t="s">
        <v>2267</v>
      </c>
      <c r="I1195" s="195" t="s">
        <v>2267</v>
      </c>
      <c r="J1195" s="168">
        <v>0.9</v>
      </c>
      <c r="K1195" s="169" t="str">
        <f>IFERROR(SUMIFS(#REF!,#REF!,$I1195,#REF!,$R$2)/SUMIFS(#REF!,#REF!,$I1195,#REF!,$R$2),"-")</f>
        <v>-</v>
      </c>
      <c r="L1195" s="169" t="str">
        <f>IFERROR(SUMIFS(#REF!,#REF!,$I1195,#REF!,$R$7)/SUMIFS(#REF!,#REF!,$I1195,#REF!,$R$7),"-")</f>
        <v>-</v>
      </c>
      <c r="M1195" s="170" t="str">
        <f>IFERROR(SUMIFS(#REF!,#REF!,$I1195,#REF!,$R$3)/SUMIFS(#REF!,#REF!,$I1195,#REF!,$R$3),"-")</f>
        <v>-</v>
      </c>
      <c r="N1195" s="170" t="str">
        <f>IFERROR(SUMIFS(#REF!,#REF!,$I1195,#REF!,"&lt;="&amp;$R$2,#REF!,"&gt;="&amp;$S$2)/SUMIFS(#REF!,#REF!,$I1195,#REF!,"&lt;="&amp;$R$2,#REF!,"&gt;="&amp;$S$2),"-")</f>
        <v>-</v>
      </c>
      <c r="O1195" s="142"/>
      <c r="P1195" s="140"/>
    </row>
    <row r="1196" spans="1:16">
      <c r="A1196" s="138"/>
      <c r="B1196" s="142"/>
      <c r="C1196" s="172" t="s">
        <v>1972</v>
      </c>
      <c r="D1196" s="166" t="s">
        <v>26</v>
      </c>
      <c r="E1196" s="166" t="s">
        <v>1973</v>
      </c>
      <c r="F1196" s="195" t="s">
        <v>2269</v>
      </c>
      <c r="G1196" s="195" t="s">
        <v>2269</v>
      </c>
      <c r="H1196" s="195" t="s">
        <v>2269</v>
      </c>
      <c r="I1196" s="195" t="s">
        <v>2269</v>
      </c>
      <c r="J1196" s="168">
        <v>0.9</v>
      </c>
      <c r="K1196" s="169" t="str">
        <f>IFERROR(SUMIFS(#REF!,#REF!,$I1196,#REF!,$R$2)/SUMIFS(#REF!,#REF!,$I1196,#REF!,$R$2),"-")</f>
        <v>-</v>
      </c>
      <c r="L1196" s="169" t="str">
        <f>IFERROR(SUMIFS(#REF!,#REF!,$I1196,#REF!,$R$7)/SUMIFS(#REF!,#REF!,$I1196,#REF!,$R$7),"-")</f>
        <v>-</v>
      </c>
      <c r="M1196" s="170" t="str">
        <f>IFERROR(SUMIFS(#REF!,#REF!,$I1196,#REF!,$R$3)/SUMIFS(#REF!,#REF!,$I1196,#REF!,$R$3),"-")</f>
        <v>-</v>
      </c>
      <c r="N1196" s="170" t="str">
        <f>IFERROR(SUMIFS(#REF!,#REF!,$I1196,#REF!,"&lt;="&amp;$R$2,#REF!,"&gt;="&amp;$S$2)/SUMIFS(#REF!,#REF!,$I1196,#REF!,"&lt;="&amp;$R$2,#REF!,"&gt;="&amp;$S$2),"-")</f>
        <v>-</v>
      </c>
      <c r="O1196" s="142"/>
      <c r="P1196" s="140"/>
    </row>
    <row r="1197" spans="1:16">
      <c r="A1197" s="138"/>
      <c r="B1197" s="142"/>
      <c r="C1197" s="172" t="s">
        <v>1972</v>
      </c>
      <c r="D1197" s="166" t="s">
        <v>26</v>
      </c>
      <c r="E1197" s="166" t="s">
        <v>1973</v>
      </c>
      <c r="F1197" s="195" t="s">
        <v>2271</v>
      </c>
      <c r="G1197" s="195" t="s">
        <v>2271</v>
      </c>
      <c r="H1197" s="195" t="s">
        <v>2271</v>
      </c>
      <c r="I1197" s="195" t="s">
        <v>2271</v>
      </c>
      <c r="J1197" s="168">
        <v>0.9</v>
      </c>
      <c r="K1197" s="169" t="str">
        <f>IFERROR(SUMIFS(#REF!,#REF!,$I1197,#REF!,$R$2)/SUMIFS(#REF!,#REF!,$I1197,#REF!,$R$2),"-")</f>
        <v>-</v>
      </c>
      <c r="L1197" s="169" t="str">
        <f>IFERROR(SUMIFS(#REF!,#REF!,$I1197,#REF!,$R$7)/SUMIFS(#REF!,#REF!,$I1197,#REF!,$R$7),"-")</f>
        <v>-</v>
      </c>
      <c r="M1197" s="170" t="str">
        <f>IFERROR(SUMIFS(#REF!,#REF!,$I1197,#REF!,$R$3)/SUMIFS(#REF!,#REF!,$I1197,#REF!,$R$3),"-")</f>
        <v>-</v>
      </c>
      <c r="N1197" s="170" t="str">
        <f>IFERROR(SUMIFS(#REF!,#REF!,$I1197,#REF!,"&lt;="&amp;$R$2,#REF!,"&gt;="&amp;$S$2)/SUMIFS(#REF!,#REF!,$I1197,#REF!,"&lt;="&amp;$R$2,#REF!,"&gt;="&amp;$S$2),"-")</f>
        <v>-</v>
      </c>
      <c r="O1197" s="142"/>
      <c r="P1197" s="140"/>
    </row>
    <row r="1198" spans="1:16">
      <c r="A1198" s="138"/>
      <c r="B1198" s="142"/>
      <c r="C1198" s="172" t="s">
        <v>1972</v>
      </c>
      <c r="D1198" s="166" t="s">
        <v>26</v>
      </c>
      <c r="E1198" s="166" t="s">
        <v>1973</v>
      </c>
      <c r="F1198" s="195" t="s">
        <v>2273</v>
      </c>
      <c r="G1198" s="195" t="s">
        <v>2273</v>
      </c>
      <c r="H1198" s="195" t="s">
        <v>2273</v>
      </c>
      <c r="I1198" s="195" t="s">
        <v>2273</v>
      </c>
      <c r="J1198" s="168">
        <v>0.9</v>
      </c>
      <c r="K1198" s="169" t="str">
        <f>IFERROR(SUMIFS(#REF!,#REF!,$I1198,#REF!,$R$2)/SUMIFS(#REF!,#REF!,$I1198,#REF!,$R$2),"-")</f>
        <v>-</v>
      </c>
      <c r="L1198" s="169" t="str">
        <f>IFERROR(SUMIFS(#REF!,#REF!,$I1198,#REF!,$R$7)/SUMIFS(#REF!,#REF!,$I1198,#REF!,$R$7),"-")</f>
        <v>-</v>
      </c>
      <c r="M1198" s="170" t="str">
        <f>IFERROR(SUMIFS(#REF!,#REF!,$I1198,#REF!,$R$3)/SUMIFS(#REF!,#REF!,$I1198,#REF!,$R$3),"-")</f>
        <v>-</v>
      </c>
      <c r="N1198" s="170" t="str">
        <f>IFERROR(SUMIFS(#REF!,#REF!,$I1198,#REF!,"&lt;="&amp;$R$2,#REF!,"&gt;="&amp;$S$2)/SUMIFS(#REF!,#REF!,$I1198,#REF!,"&lt;="&amp;$R$2,#REF!,"&gt;="&amp;$S$2),"-")</f>
        <v>-</v>
      </c>
      <c r="O1198" s="142"/>
      <c r="P1198" s="140"/>
    </row>
    <row r="1199" spans="1:16">
      <c r="A1199" s="138"/>
      <c r="B1199" s="142"/>
      <c r="C1199" s="172" t="s">
        <v>1972</v>
      </c>
      <c r="D1199" s="166" t="s">
        <v>26</v>
      </c>
      <c r="E1199" s="166" t="s">
        <v>1973</v>
      </c>
      <c r="F1199" s="195" t="s">
        <v>2275</v>
      </c>
      <c r="G1199" s="195" t="s">
        <v>2275</v>
      </c>
      <c r="H1199" s="195" t="s">
        <v>2275</v>
      </c>
      <c r="I1199" s="195" t="s">
        <v>2275</v>
      </c>
      <c r="J1199" s="168">
        <v>0.9</v>
      </c>
      <c r="K1199" s="169" t="str">
        <f>IFERROR(SUMIFS(#REF!,#REF!,$I1199,#REF!,$R$2)/SUMIFS(#REF!,#REF!,$I1199,#REF!,$R$2),"-")</f>
        <v>-</v>
      </c>
      <c r="L1199" s="169" t="str">
        <f>IFERROR(SUMIFS(#REF!,#REF!,$I1199,#REF!,$R$7)/SUMIFS(#REF!,#REF!,$I1199,#REF!,$R$7),"-")</f>
        <v>-</v>
      </c>
      <c r="M1199" s="170" t="str">
        <f>IFERROR(SUMIFS(#REF!,#REF!,$I1199,#REF!,$R$3)/SUMIFS(#REF!,#REF!,$I1199,#REF!,$R$3),"-")</f>
        <v>-</v>
      </c>
      <c r="N1199" s="170" t="str">
        <f>IFERROR(SUMIFS(#REF!,#REF!,$I1199,#REF!,"&lt;="&amp;$R$2,#REF!,"&gt;="&amp;$S$2)/SUMIFS(#REF!,#REF!,$I1199,#REF!,"&lt;="&amp;$R$2,#REF!,"&gt;="&amp;$S$2),"-")</f>
        <v>-</v>
      </c>
      <c r="O1199" s="142"/>
      <c r="P1199" s="140"/>
    </row>
    <row r="1200" spans="1:16">
      <c r="A1200" s="138"/>
      <c r="B1200" s="142"/>
      <c r="C1200" s="172" t="s">
        <v>1972</v>
      </c>
      <c r="D1200" s="166" t="s">
        <v>26</v>
      </c>
      <c r="E1200" s="166" t="s">
        <v>1973</v>
      </c>
      <c r="F1200" s="195" t="s">
        <v>2277</v>
      </c>
      <c r="G1200" s="195" t="s">
        <v>2277</v>
      </c>
      <c r="H1200" s="195" t="s">
        <v>2277</v>
      </c>
      <c r="I1200" s="195" t="s">
        <v>2277</v>
      </c>
      <c r="J1200" s="168">
        <v>0.9</v>
      </c>
      <c r="K1200" s="169" t="str">
        <f>IFERROR(SUMIFS(#REF!,#REF!,$I1200,#REF!,$R$2)/SUMIFS(#REF!,#REF!,$I1200,#REF!,$R$2),"-")</f>
        <v>-</v>
      </c>
      <c r="L1200" s="169" t="str">
        <f>IFERROR(SUMIFS(#REF!,#REF!,$I1200,#REF!,$R$7)/SUMIFS(#REF!,#REF!,$I1200,#REF!,$R$7),"-")</f>
        <v>-</v>
      </c>
      <c r="M1200" s="170" t="str">
        <f>IFERROR(SUMIFS(#REF!,#REF!,$I1200,#REF!,$R$3)/SUMIFS(#REF!,#REF!,$I1200,#REF!,$R$3),"-")</f>
        <v>-</v>
      </c>
      <c r="N1200" s="170" t="str">
        <f>IFERROR(SUMIFS(#REF!,#REF!,$I1200,#REF!,"&lt;="&amp;$R$2,#REF!,"&gt;="&amp;$S$2)/SUMIFS(#REF!,#REF!,$I1200,#REF!,"&lt;="&amp;$R$2,#REF!,"&gt;="&amp;$S$2),"-")</f>
        <v>-</v>
      </c>
      <c r="O1200" s="142"/>
      <c r="P1200" s="140"/>
    </row>
    <row r="1201" spans="1:16">
      <c r="A1201" s="138"/>
      <c r="B1201" s="142"/>
      <c r="C1201" s="172" t="s">
        <v>1972</v>
      </c>
      <c r="D1201" s="166" t="s">
        <v>26</v>
      </c>
      <c r="E1201" s="166" t="s">
        <v>1973</v>
      </c>
      <c r="F1201" s="195" t="s">
        <v>2279</v>
      </c>
      <c r="G1201" s="195" t="s">
        <v>2279</v>
      </c>
      <c r="H1201" s="195" t="s">
        <v>2279</v>
      </c>
      <c r="I1201" s="195" t="s">
        <v>2279</v>
      </c>
      <c r="J1201" s="168">
        <v>0.9</v>
      </c>
      <c r="K1201" s="169" t="str">
        <f>IFERROR(SUMIFS(#REF!,#REF!,$I1201,#REF!,$R$2)/SUMIFS(#REF!,#REF!,$I1201,#REF!,$R$2),"-")</f>
        <v>-</v>
      </c>
      <c r="L1201" s="169" t="str">
        <f>IFERROR(SUMIFS(#REF!,#REF!,$I1201,#REF!,$R$7)/SUMIFS(#REF!,#REF!,$I1201,#REF!,$R$7),"-")</f>
        <v>-</v>
      </c>
      <c r="M1201" s="170" t="str">
        <f>IFERROR(SUMIFS(#REF!,#REF!,$I1201,#REF!,$R$3)/SUMIFS(#REF!,#REF!,$I1201,#REF!,$R$3),"-")</f>
        <v>-</v>
      </c>
      <c r="N1201" s="170" t="str">
        <f>IFERROR(SUMIFS(#REF!,#REF!,$I1201,#REF!,"&lt;="&amp;$R$2,#REF!,"&gt;="&amp;$S$2)/SUMIFS(#REF!,#REF!,$I1201,#REF!,"&lt;="&amp;$R$2,#REF!,"&gt;="&amp;$S$2),"-")</f>
        <v>-</v>
      </c>
      <c r="O1201" s="142"/>
      <c r="P1201" s="140"/>
    </row>
    <row r="1202" spans="1:16">
      <c r="A1202" s="138"/>
      <c r="B1202" s="142"/>
      <c r="C1202" s="172" t="s">
        <v>1972</v>
      </c>
      <c r="D1202" s="166" t="s">
        <v>26</v>
      </c>
      <c r="E1202" s="166" t="s">
        <v>1973</v>
      </c>
      <c r="F1202" s="195" t="s">
        <v>2281</v>
      </c>
      <c r="G1202" s="195" t="s">
        <v>2281</v>
      </c>
      <c r="H1202" s="195" t="s">
        <v>2281</v>
      </c>
      <c r="I1202" s="195" t="s">
        <v>2281</v>
      </c>
      <c r="J1202" s="168">
        <v>0.9</v>
      </c>
      <c r="K1202" s="169" t="str">
        <f>IFERROR(SUMIFS(#REF!,#REF!,$I1202,#REF!,$R$2)/SUMIFS(#REF!,#REF!,$I1202,#REF!,$R$2),"-")</f>
        <v>-</v>
      </c>
      <c r="L1202" s="169" t="str">
        <f>IFERROR(SUMIFS(#REF!,#REF!,$I1202,#REF!,$R$7)/SUMIFS(#REF!,#REF!,$I1202,#REF!,$R$7),"-")</f>
        <v>-</v>
      </c>
      <c r="M1202" s="170" t="str">
        <f>IFERROR(SUMIFS(#REF!,#REF!,$I1202,#REF!,$R$3)/SUMIFS(#REF!,#REF!,$I1202,#REF!,$R$3),"-")</f>
        <v>-</v>
      </c>
      <c r="N1202" s="170" t="str">
        <f>IFERROR(SUMIFS(#REF!,#REF!,$I1202,#REF!,"&lt;="&amp;$R$2,#REF!,"&gt;="&amp;$S$2)/SUMIFS(#REF!,#REF!,$I1202,#REF!,"&lt;="&amp;$R$2,#REF!,"&gt;="&amp;$S$2),"-")</f>
        <v>-</v>
      </c>
      <c r="O1202" s="142"/>
      <c r="P1202" s="140"/>
    </row>
    <row r="1203" spans="1:16">
      <c r="A1203" s="138"/>
      <c r="B1203" s="142"/>
      <c r="C1203" s="172" t="s">
        <v>1972</v>
      </c>
      <c r="D1203" s="166" t="s">
        <v>26</v>
      </c>
      <c r="E1203" s="166" t="s">
        <v>1973</v>
      </c>
      <c r="F1203" s="195" t="s">
        <v>2283</v>
      </c>
      <c r="G1203" s="195" t="s">
        <v>2283</v>
      </c>
      <c r="H1203" s="195" t="s">
        <v>2283</v>
      </c>
      <c r="I1203" s="195" t="s">
        <v>2283</v>
      </c>
      <c r="J1203" s="168">
        <v>0.9</v>
      </c>
      <c r="K1203" s="169" t="str">
        <f>IFERROR(SUMIFS(#REF!,#REF!,$I1203,#REF!,$R$2)/SUMIFS(#REF!,#REF!,$I1203,#REF!,$R$2),"-")</f>
        <v>-</v>
      </c>
      <c r="L1203" s="169" t="str">
        <f>IFERROR(SUMIFS(#REF!,#REF!,$I1203,#REF!,$R$7)/SUMIFS(#REF!,#REF!,$I1203,#REF!,$R$7),"-")</f>
        <v>-</v>
      </c>
      <c r="M1203" s="170" t="str">
        <f>IFERROR(SUMIFS(#REF!,#REF!,$I1203,#REF!,$R$3)/SUMIFS(#REF!,#REF!,$I1203,#REF!,$R$3),"-")</f>
        <v>-</v>
      </c>
      <c r="N1203" s="170" t="str">
        <f>IFERROR(SUMIFS(#REF!,#REF!,$I1203,#REF!,"&lt;="&amp;$R$2,#REF!,"&gt;="&amp;$S$2)/SUMIFS(#REF!,#REF!,$I1203,#REF!,"&lt;="&amp;$R$2,#REF!,"&gt;="&amp;$S$2),"-")</f>
        <v>-</v>
      </c>
      <c r="O1203" s="142"/>
      <c r="P1203" s="140"/>
    </row>
    <row r="1204" spans="1:16">
      <c r="A1204" s="138"/>
      <c r="B1204" s="142"/>
      <c r="C1204" s="172" t="s">
        <v>1972</v>
      </c>
      <c r="D1204" s="166" t="s">
        <v>26</v>
      </c>
      <c r="E1204" s="166" t="s">
        <v>1973</v>
      </c>
      <c r="F1204" s="195" t="s">
        <v>2285</v>
      </c>
      <c r="G1204" s="195" t="s">
        <v>2285</v>
      </c>
      <c r="H1204" s="195" t="s">
        <v>2285</v>
      </c>
      <c r="I1204" s="195" t="s">
        <v>2285</v>
      </c>
      <c r="J1204" s="168">
        <v>0.9</v>
      </c>
      <c r="K1204" s="169" t="str">
        <f>IFERROR(SUMIFS(#REF!,#REF!,$I1204,#REF!,$R$2)/SUMIFS(#REF!,#REF!,$I1204,#REF!,$R$2),"-")</f>
        <v>-</v>
      </c>
      <c r="L1204" s="169" t="str">
        <f>IFERROR(SUMIFS(#REF!,#REF!,$I1204,#REF!,$R$7)/SUMIFS(#REF!,#REF!,$I1204,#REF!,$R$7),"-")</f>
        <v>-</v>
      </c>
      <c r="M1204" s="170" t="str">
        <f>IFERROR(SUMIFS(#REF!,#REF!,$I1204,#REF!,$R$3)/SUMIFS(#REF!,#REF!,$I1204,#REF!,$R$3),"-")</f>
        <v>-</v>
      </c>
      <c r="N1204" s="170" t="str">
        <f>IFERROR(SUMIFS(#REF!,#REF!,$I1204,#REF!,"&lt;="&amp;$R$2,#REF!,"&gt;="&amp;$S$2)/SUMIFS(#REF!,#REF!,$I1204,#REF!,"&lt;="&amp;$R$2,#REF!,"&gt;="&amp;$S$2),"-")</f>
        <v>-</v>
      </c>
      <c r="O1204" s="142"/>
      <c r="P1204" s="140"/>
    </row>
    <row r="1205" spans="1:16">
      <c r="A1205" s="138"/>
      <c r="B1205" s="142"/>
      <c r="C1205" s="172" t="s">
        <v>1972</v>
      </c>
      <c r="D1205" s="166" t="s">
        <v>26</v>
      </c>
      <c r="E1205" s="166" t="s">
        <v>1973</v>
      </c>
      <c r="F1205" s="195" t="s">
        <v>2287</v>
      </c>
      <c r="G1205" s="195" t="s">
        <v>2287</v>
      </c>
      <c r="H1205" s="195" t="s">
        <v>2287</v>
      </c>
      <c r="I1205" s="195" t="s">
        <v>2287</v>
      </c>
      <c r="J1205" s="168">
        <v>0.9</v>
      </c>
      <c r="K1205" s="169" t="str">
        <f>IFERROR(SUMIFS(#REF!,#REF!,$I1205,#REF!,$R$2)/SUMIFS(#REF!,#REF!,$I1205,#REF!,$R$2),"-")</f>
        <v>-</v>
      </c>
      <c r="L1205" s="169" t="str">
        <f>IFERROR(SUMIFS(#REF!,#REF!,$I1205,#REF!,$R$7)/SUMIFS(#REF!,#REF!,$I1205,#REF!,$R$7),"-")</f>
        <v>-</v>
      </c>
      <c r="M1205" s="170" t="str">
        <f>IFERROR(SUMIFS(#REF!,#REF!,$I1205,#REF!,$R$3)/SUMIFS(#REF!,#REF!,$I1205,#REF!,$R$3),"-")</f>
        <v>-</v>
      </c>
      <c r="N1205" s="170" t="str">
        <f>IFERROR(SUMIFS(#REF!,#REF!,$I1205,#REF!,"&lt;="&amp;$R$2,#REF!,"&gt;="&amp;$S$2)/SUMIFS(#REF!,#REF!,$I1205,#REF!,"&lt;="&amp;$R$2,#REF!,"&gt;="&amp;$S$2),"-")</f>
        <v>-</v>
      </c>
      <c r="O1205" s="142"/>
      <c r="P1205" s="140"/>
    </row>
    <row r="1206" spans="1:16">
      <c r="A1206" s="138"/>
      <c r="B1206" s="142"/>
      <c r="C1206" s="172" t="s">
        <v>1972</v>
      </c>
      <c r="D1206" s="166" t="s">
        <v>26</v>
      </c>
      <c r="E1206" s="166" t="s">
        <v>1973</v>
      </c>
      <c r="F1206" s="195" t="s">
        <v>2289</v>
      </c>
      <c r="G1206" s="195" t="s">
        <v>2289</v>
      </c>
      <c r="H1206" s="195" t="s">
        <v>2289</v>
      </c>
      <c r="I1206" s="195" t="s">
        <v>2289</v>
      </c>
      <c r="J1206" s="168">
        <v>0.9</v>
      </c>
      <c r="K1206" s="169" t="str">
        <f>IFERROR(SUMIFS(#REF!,#REF!,$I1206,#REF!,$R$2)/SUMIFS(#REF!,#REF!,$I1206,#REF!,$R$2),"-")</f>
        <v>-</v>
      </c>
      <c r="L1206" s="169" t="str">
        <f>IFERROR(SUMIFS(#REF!,#REF!,$I1206,#REF!,$R$7)/SUMIFS(#REF!,#REF!,$I1206,#REF!,$R$7),"-")</f>
        <v>-</v>
      </c>
      <c r="M1206" s="170" t="str">
        <f>IFERROR(SUMIFS(#REF!,#REF!,$I1206,#REF!,$R$3)/SUMIFS(#REF!,#REF!,$I1206,#REF!,$R$3),"-")</f>
        <v>-</v>
      </c>
      <c r="N1206" s="170" t="str">
        <f>IFERROR(SUMIFS(#REF!,#REF!,$I1206,#REF!,"&lt;="&amp;$R$2,#REF!,"&gt;="&amp;$S$2)/SUMIFS(#REF!,#REF!,$I1206,#REF!,"&lt;="&amp;$R$2,#REF!,"&gt;="&amp;$S$2),"-")</f>
        <v>-</v>
      </c>
      <c r="O1206" s="142"/>
      <c r="P1206" s="140"/>
    </row>
    <row r="1207" spans="1:16">
      <c r="A1207" s="138"/>
      <c r="B1207" s="142"/>
      <c r="C1207" s="172" t="s">
        <v>1972</v>
      </c>
      <c r="D1207" s="166" t="s">
        <v>235</v>
      </c>
      <c r="E1207" s="166" t="s">
        <v>1973</v>
      </c>
      <c r="F1207" s="195" t="s">
        <v>2291</v>
      </c>
      <c r="G1207" s="195" t="s">
        <v>2291</v>
      </c>
      <c r="H1207" s="195" t="s">
        <v>2291</v>
      </c>
      <c r="I1207" s="195" t="s">
        <v>2291</v>
      </c>
      <c r="J1207" s="168">
        <v>0.9</v>
      </c>
      <c r="K1207" s="169" t="str">
        <f>IFERROR(SUMIFS(#REF!,#REF!,$I1207,#REF!,$R$2)/SUMIFS(#REF!,#REF!,$I1207,#REF!,$R$2),"-")</f>
        <v>-</v>
      </c>
      <c r="L1207" s="169" t="str">
        <f>IFERROR(SUMIFS(#REF!,#REF!,$I1207,#REF!,$R$7)/SUMIFS(#REF!,#REF!,$I1207,#REF!,$R$7),"-")</f>
        <v>-</v>
      </c>
      <c r="M1207" s="170" t="str">
        <f>IFERROR(SUMIFS(#REF!,#REF!,$I1207,#REF!,$R$3)/SUMIFS(#REF!,#REF!,$I1207,#REF!,$R$3),"-")</f>
        <v>-</v>
      </c>
      <c r="N1207" s="170" t="str">
        <f>IFERROR(SUMIFS(#REF!,#REF!,$I1207,#REF!,"&lt;="&amp;$R$2,#REF!,"&gt;="&amp;$S$2)/SUMIFS(#REF!,#REF!,$I1207,#REF!,"&lt;="&amp;$R$2,#REF!,"&gt;="&amp;$S$2),"-")</f>
        <v>-</v>
      </c>
      <c r="O1207" s="142"/>
      <c r="P1207" s="140"/>
    </row>
    <row r="1208" spans="1:16">
      <c r="A1208" s="138"/>
      <c r="B1208" s="142"/>
      <c r="C1208" s="172" t="s">
        <v>1972</v>
      </c>
      <c r="D1208" s="166" t="s">
        <v>26</v>
      </c>
      <c r="E1208" s="166" t="s">
        <v>1973</v>
      </c>
      <c r="F1208" s="195" t="s">
        <v>2293</v>
      </c>
      <c r="G1208" s="195" t="s">
        <v>2293</v>
      </c>
      <c r="H1208" s="195" t="s">
        <v>2293</v>
      </c>
      <c r="I1208" s="195" t="s">
        <v>2293</v>
      </c>
      <c r="J1208" s="168">
        <v>0.9</v>
      </c>
      <c r="K1208" s="169" t="str">
        <f>IFERROR(SUMIFS(#REF!,#REF!,$I1208,#REF!,$R$2)/SUMIFS(#REF!,#REF!,$I1208,#REF!,$R$2),"-")</f>
        <v>-</v>
      </c>
      <c r="L1208" s="169" t="str">
        <f>IFERROR(SUMIFS(#REF!,#REF!,$I1208,#REF!,$R$7)/SUMIFS(#REF!,#REF!,$I1208,#REF!,$R$7),"-")</f>
        <v>-</v>
      </c>
      <c r="M1208" s="170" t="str">
        <f>IFERROR(SUMIFS(#REF!,#REF!,$I1208,#REF!,$R$3)/SUMIFS(#REF!,#REF!,$I1208,#REF!,$R$3),"-")</f>
        <v>-</v>
      </c>
      <c r="N1208" s="170" t="str">
        <f>IFERROR(SUMIFS(#REF!,#REF!,$I1208,#REF!,"&lt;="&amp;$R$2,#REF!,"&gt;="&amp;$S$2)/SUMIFS(#REF!,#REF!,$I1208,#REF!,"&lt;="&amp;$R$2,#REF!,"&gt;="&amp;$S$2),"-")</f>
        <v>-</v>
      </c>
      <c r="O1208" s="142"/>
      <c r="P1208" s="140"/>
    </row>
    <row r="1209" spans="1:16">
      <c r="A1209" s="138"/>
      <c r="B1209" s="142"/>
      <c r="C1209" s="172" t="s">
        <v>1972</v>
      </c>
      <c r="D1209" s="166" t="s">
        <v>26</v>
      </c>
      <c r="E1209" s="166" t="s">
        <v>1973</v>
      </c>
      <c r="F1209" s="196" t="s">
        <v>2295</v>
      </c>
      <c r="G1209" s="196" t="s">
        <v>2295</v>
      </c>
      <c r="H1209" s="196" t="s">
        <v>2295</v>
      </c>
      <c r="I1209" s="196" t="s">
        <v>2295</v>
      </c>
      <c r="J1209" s="168">
        <v>0.9</v>
      </c>
      <c r="K1209" s="169" t="str">
        <f>IFERROR(SUMIFS(#REF!,#REF!,$I1209,#REF!,$R$2)/SUMIFS(#REF!,#REF!,$I1209,#REF!,$R$2),"-")</f>
        <v>-</v>
      </c>
      <c r="L1209" s="169" t="str">
        <f>IFERROR(SUMIFS(#REF!,#REF!,$I1209,#REF!,$R$7)/SUMIFS(#REF!,#REF!,$I1209,#REF!,$R$7),"-")</f>
        <v>-</v>
      </c>
      <c r="M1209" s="170" t="str">
        <f>IFERROR(SUMIFS(#REF!,#REF!,$I1209,#REF!,$R$3)/SUMIFS(#REF!,#REF!,$I1209,#REF!,$R$3),"-")</f>
        <v>-</v>
      </c>
      <c r="N1209" s="170" t="str">
        <f>IFERROR(SUMIFS(#REF!,#REF!,$I1209,#REF!,"&lt;="&amp;$R$2,#REF!,"&gt;="&amp;$S$2)/SUMIFS(#REF!,#REF!,$I1209,#REF!,"&lt;="&amp;$R$2,#REF!,"&gt;="&amp;$S$2),"-")</f>
        <v>-</v>
      </c>
      <c r="O1209" s="142"/>
      <c r="P1209" s="140"/>
    </row>
    <row r="1210" spans="1:16">
      <c r="A1210" s="138"/>
      <c r="B1210" s="142"/>
      <c r="C1210" s="172" t="s">
        <v>1972</v>
      </c>
      <c r="D1210" s="166" t="s">
        <v>235</v>
      </c>
      <c r="E1210" s="166" t="s">
        <v>1973</v>
      </c>
      <c r="F1210" s="195" t="s">
        <v>2297</v>
      </c>
      <c r="G1210" s="195" t="s">
        <v>2297</v>
      </c>
      <c r="H1210" s="195" t="s">
        <v>2297</v>
      </c>
      <c r="I1210" s="195" t="s">
        <v>2297</v>
      </c>
      <c r="J1210" s="168">
        <v>0.9</v>
      </c>
      <c r="K1210" s="169" t="str">
        <f>IFERROR(SUMIFS(#REF!,#REF!,$I1210,#REF!,$R$2)/SUMIFS(#REF!,#REF!,$I1210,#REF!,$R$2),"-")</f>
        <v>-</v>
      </c>
      <c r="L1210" s="169" t="str">
        <f>IFERROR(SUMIFS(#REF!,#REF!,$I1210,#REF!,$R$7)/SUMIFS(#REF!,#REF!,$I1210,#REF!,$R$7),"-")</f>
        <v>-</v>
      </c>
      <c r="M1210" s="170" t="str">
        <f>IFERROR(SUMIFS(#REF!,#REF!,$I1210,#REF!,$R$3)/SUMIFS(#REF!,#REF!,$I1210,#REF!,$R$3),"-")</f>
        <v>-</v>
      </c>
      <c r="N1210" s="170" t="str">
        <f>IFERROR(SUMIFS(#REF!,#REF!,$I1210,#REF!,"&lt;="&amp;$R$2,#REF!,"&gt;="&amp;$S$2)/SUMIFS(#REF!,#REF!,$I1210,#REF!,"&lt;="&amp;$R$2,#REF!,"&gt;="&amp;$S$2),"-")</f>
        <v>-</v>
      </c>
      <c r="O1210" s="142"/>
      <c r="P1210" s="140"/>
    </row>
    <row r="1211" spans="1:16">
      <c r="A1211" s="138"/>
      <c r="B1211" s="142"/>
      <c r="C1211" s="172" t="s">
        <v>1972</v>
      </c>
      <c r="D1211" s="166" t="s">
        <v>235</v>
      </c>
      <c r="E1211" s="166" t="s">
        <v>1973</v>
      </c>
      <c r="F1211" s="195" t="s">
        <v>2299</v>
      </c>
      <c r="G1211" s="195" t="s">
        <v>2299</v>
      </c>
      <c r="H1211" s="195" t="s">
        <v>2299</v>
      </c>
      <c r="I1211" s="195" t="s">
        <v>2299</v>
      </c>
      <c r="J1211" s="168">
        <v>0.9</v>
      </c>
      <c r="K1211" s="169" t="str">
        <f>IFERROR(SUMIFS(#REF!,#REF!,$I1211,#REF!,$R$2)/SUMIFS(#REF!,#REF!,$I1211,#REF!,$R$2),"-")</f>
        <v>-</v>
      </c>
      <c r="L1211" s="169" t="str">
        <f>IFERROR(SUMIFS(#REF!,#REF!,$I1211,#REF!,$R$7)/SUMIFS(#REF!,#REF!,$I1211,#REF!,$R$7),"-")</f>
        <v>-</v>
      </c>
      <c r="M1211" s="170" t="str">
        <f>IFERROR(SUMIFS(#REF!,#REF!,$I1211,#REF!,$R$3)/SUMIFS(#REF!,#REF!,$I1211,#REF!,$R$3),"-")</f>
        <v>-</v>
      </c>
      <c r="N1211" s="170" t="str">
        <f>IFERROR(SUMIFS(#REF!,#REF!,$I1211,#REF!,"&lt;="&amp;$R$2,#REF!,"&gt;="&amp;$S$2)/SUMIFS(#REF!,#REF!,$I1211,#REF!,"&lt;="&amp;$R$2,#REF!,"&gt;="&amp;$S$2),"-")</f>
        <v>-</v>
      </c>
      <c r="O1211" s="142"/>
      <c r="P1211" s="140"/>
    </row>
    <row r="1212" spans="1:16">
      <c r="A1212" s="138"/>
      <c r="B1212" s="142"/>
      <c r="C1212" s="172" t="s">
        <v>1972</v>
      </c>
      <c r="D1212" s="166" t="s">
        <v>26</v>
      </c>
      <c r="E1212" s="166" t="s">
        <v>1973</v>
      </c>
      <c r="F1212" s="197" t="s">
        <v>2301</v>
      </c>
      <c r="G1212" s="197" t="s">
        <v>2301</v>
      </c>
      <c r="H1212" s="197" t="s">
        <v>2301</v>
      </c>
      <c r="I1212" s="197" t="s">
        <v>2301</v>
      </c>
      <c r="J1212" s="168">
        <v>0.9</v>
      </c>
      <c r="K1212" s="169" t="str">
        <f>IFERROR(SUMIFS(#REF!,#REF!,$I1212,#REF!,$R$2)/SUMIFS(#REF!,#REF!,$I1212,#REF!,$R$2),"-")</f>
        <v>-</v>
      </c>
      <c r="L1212" s="169" t="str">
        <f>IFERROR(SUMIFS(#REF!,#REF!,$I1212,#REF!,$R$7)/SUMIFS(#REF!,#REF!,$I1212,#REF!,$R$7),"-")</f>
        <v>-</v>
      </c>
      <c r="M1212" s="170" t="str">
        <f>IFERROR(SUMIFS(#REF!,#REF!,$I1212,#REF!,$R$3)/SUMIFS(#REF!,#REF!,$I1212,#REF!,$R$3),"-")</f>
        <v>-</v>
      </c>
      <c r="N1212" s="170" t="str">
        <f>IFERROR(SUMIFS(#REF!,#REF!,$I1212,#REF!,"&lt;="&amp;$R$2,#REF!,"&gt;="&amp;$S$2)/SUMIFS(#REF!,#REF!,$I1212,#REF!,"&lt;="&amp;$R$2,#REF!,"&gt;="&amp;$S$2),"-")</f>
        <v>-</v>
      </c>
      <c r="O1212" s="142"/>
      <c r="P1212" s="140"/>
    </row>
    <row r="1213" spans="1:16">
      <c r="A1213" s="138"/>
      <c r="B1213" s="142"/>
      <c r="C1213" s="172" t="s">
        <v>1972</v>
      </c>
      <c r="D1213" s="166" t="s">
        <v>235</v>
      </c>
      <c r="E1213" s="166" t="s">
        <v>1973</v>
      </c>
      <c r="F1213" s="195" t="s">
        <v>2303</v>
      </c>
      <c r="G1213" s="195" t="s">
        <v>2303</v>
      </c>
      <c r="H1213" s="195" t="s">
        <v>2303</v>
      </c>
      <c r="I1213" s="195" t="s">
        <v>2303</v>
      </c>
      <c r="J1213" s="168">
        <v>0.9</v>
      </c>
      <c r="K1213" s="169" t="str">
        <f>IFERROR(SUMIFS(#REF!,#REF!,$I1213,#REF!,$R$2)/SUMIFS(#REF!,#REF!,$I1213,#REF!,$R$2),"-")</f>
        <v>-</v>
      </c>
      <c r="L1213" s="169" t="str">
        <f>IFERROR(SUMIFS(#REF!,#REF!,$I1213,#REF!,$R$7)/SUMIFS(#REF!,#REF!,$I1213,#REF!,$R$7),"-")</f>
        <v>-</v>
      </c>
      <c r="M1213" s="170" t="str">
        <f>IFERROR(SUMIFS(#REF!,#REF!,$I1213,#REF!,$R$3)/SUMIFS(#REF!,#REF!,$I1213,#REF!,$R$3),"-")</f>
        <v>-</v>
      </c>
      <c r="N1213" s="170" t="str">
        <f>IFERROR(SUMIFS(#REF!,#REF!,$I1213,#REF!,"&lt;="&amp;$R$2,#REF!,"&gt;="&amp;$S$2)/SUMIFS(#REF!,#REF!,$I1213,#REF!,"&lt;="&amp;$R$2,#REF!,"&gt;="&amp;$S$2),"-")</f>
        <v>-</v>
      </c>
      <c r="O1213" s="142"/>
      <c r="P1213" s="140"/>
    </row>
    <row r="1214" spans="1:16">
      <c r="A1214" s="138"/>
      <c r="B1214" s="142"/>
      <c r="C1214" s="172" t="s">
        <v>1972</v>
      </c>
      <c r="D1214" s="166" t="s">
        <v>26</v>
      </c>
      <c r="E1214" s="166" t="s">
        <v>1973</v>
      </c>
      <c r="F1214" s="195" t="s">
        <v>2305</v>
      </c>
      <c r="G1214" s="195" t="s">
        <v>2305</v>
      </c>
      <c r="H1214" s="195" t="s">
        <v>2305</v>
      </c>
      <c r="I1214" s="195" t="s">
        <v>2305</v>
      </c>
      <c r="J1214" s="168">
        <v>0.9</v>
      </c>
      <c r="K1214" s="169" t="str">
        <f>IFERROR(SUMIFS(#REF!,#REF!,$I1214,#REF!,$R$2)/SUMIFS(#REF!,#REF!,$I1214,#REF!,$R$2),"-")</f>
        <v>-</v>
      </c>
      <c r="L1214" s="169" t="str">
        <f>IFERROR(SUMIFS(#REF!,#REF!,$I1214,#REF!,$R$7)/SUMIFS(#REF!,#REF!,$I1214,#REF!,$R$7),"-")</f>
        <v>-</v>
      </c>
      <c r="M1214" s="170" t="str">
        <f>IFERROR(SUMIFS(#REF!,#REF!,$I1214,#REF!,$R$3)/SUMIFS(#REF!,#REF!,$I1214,#REF!,$R$3),"-")</f>
        <v>-</v>
      </c>
      <c r="N1214" s="170" t="str">
        <f>IFERROR(SUMIFS(#REF!,#REF!,$I1214,#REF!,"&lt;="&amp;$R$2,#REF!,"&gt;="&amp;$S$2)/SUMIFS(#REF!,#REF!,$I1214,#REF!,"&lt;="&amp;$R$2,#REF!,"&gt;="&amp;$S$2),"-")</f>
        <v>-</v>
      </c>
      <c r="O1214" s="142"/>
      <c r="P1214" s="140"/>
    </row>
    <row r="1215" spans="1:16">
      <c r="A1215" s="138"/>
      <c r="B1215" s="142"/>
      <c r="C1215" s="172" t="s">
        <v>1972</v>
      </c>
      <c r="D1215" s="166" t="s">
        <v>26</v>
      </c>
      <c r="E1215" s="166" t="s">
        <v>1973</v>
      </c>
      <c r="F1215" s="195" t="s">
        <v>2307</v>
      </c>
      <c r="G1215" s="195" t="s">
        <v>2307</v>
      </c>
      <c r="H1215" s="195" t="s">
        <v>2307</v>
      </c>
      <c r="I1215" s="195" t="s">
        <v>2307</v>
      </c>
      <c r="J1215" s="168">
        <v>0.9</v>
      </c>
      <c r="K1215" s="169" t="str">
        <f>IFERROR(SUMIFS(#REF!,#REF!,$I1215,#REF!,$R$2)/SUMIFS(#REF!,#REF!,$I1215,#REF!,$R$2),"-")</f>
        <v>-</v>
      </c>
      <c r="L1215" s="169" t="str">
        <f>IFERROR(SUMIFS(#REF!,#REF!,$I1215,#REF!,$R$7)/SUMIFS(#REF!,#REF!,$I1215,#REF!,$R$7),"-")</f>
        <v>-</v>
      </c>
      <c r="M1215" s="170" t="str">
        <f>IFERROR(SUMIFS(#REF!,#REF!,$I1215,#REF!,$R$3)/SUMIFS(#REF!,#REF!,$I1215,#REF!,$R$3),"-")</f>
        <v>-</v>
      </c>
      <c r="N1215" s="170" t="str">
        <f>IFERROR(SUMIFS(#REF!,#REF!,$I1215,#REF!,"&lt;="&amp;$R$2,#REF!,"&gt;="&amp;$S$2)/SUMIFS(#REF!,#REF!,$I1215,#REF!,"&lt;="&amp;$R$2,#REF!,"&gt;="&amp;$S$2),"-")</f>
        <v>-</v>
      </c>
      <c r="O1215" s="142"/>
      <c r="P1215" s="140"/>
    </row>
    <row r="1216" spans="1:16">
      <c r="A1216" s="138"/>
      <c r="B1216" s="142"/>
      <c r="C1216" s="172" t="s">
        <v>1972</v>
      </c>
      <c r="D1216" s="166" t="s">
        <v>235</v>
      </c>
      <c r="E1216" s="166" t="s">
        <v>1973</v>
      </c>
      <c r="F1216" s="195" t="s">
        <v>2309</v>
      </c>
      <c r="G1216" s="195" t="s">
        <v>2309</v>
      </c>
      <c r="H1216" s="195" t="s">
        <v>2309</v>
      </c>
      <c r="I1216" s="195" t="s">
        <v>2309</v>
      </c>
      <c r="J1216" s="168">
        <v>0.9</v>
      </c>
      <c r="K1216" s="169" t="str">
        <f>IFERROR(SUMIFS(#REF!,#REF!,$I1216,#REF!,$R$2)/SUMIFS(#REF!,#REF!,$I1216,#REF!,$R$2),"-")</f>
        <v>-</v>
      </c>
      <c r="L1216" s="169" t="str">
        <f>IFERROR(SUMIFS(#REF!,#REF!,$I1216,#REF!,$R$7)/SUMIFS(#REF!,#REF!,$I1216,#REF!,$R$7),"-")</f>
        <v>-</v>
      </c>
      <c r="M1216" s="170" t="str">
        <f>IFERROR(SUMIFS(#REF!,#REF!,$I1216,#REF!,$R$3)/SUMIFS(#REF!,#REF!,$I1216,#REF!,$R$3),"-")</f>
        <v>-</v>
      </c>
      <c r="N1216" s="170" t="str">
        <f>IFERROR(SUMIFS(#REF!,#REF!,$I1216,#REF!,"&lt;="&amp;$R$2,#REF!,"&gt;="&amp;$S$2)/SUMIFS(#REF!,#REF!,$I1216,#REF!,"&lt;="&amp;$R$2,#REF!,"&gt;="&amp;$S$2),"-")</f>
        <v>-</v>
      </c>
      <c r="O1216" s="142"/>
      <c r="P1216" s="140"/>
    </row>
    <row r="1217" spans="1:16">
      <c r="A1217" s="138"/>
      <c r="B1217" s="142"/>
      <c r="C1217" s="172" t="s">
        <v>1972</v>
      </c>
      <c r="D1217" s="166" t="s">
        <v>26</v>
      </c>
      <c r="E1217" s="166" t="s">
        <v>1973</v>
      </c>
      <c r="F1217" s="195" t="s">
        <v>2311</v>
      </c>
      <c r="G1217" s="195" t="s">
        <v>2311</v>
      </c>
      <c r="H1217" s="195" t="s">
        <v>2311</v>
      </c>
      <c r="I1217" s="195" t="s">
        <v>2311</v>
      </c>
      <c r="J1217" s="168">
        <v>0.9</v>
      </c>
      <c r="K1217" s="169" t="str">
        <f>IFERROR(SUMIFS(#REF!,#REF!,$I1217,#REF!,$R$2)/SUMIFS(#REF!,#REF!,$I1217,#REF!,$R$2),"-")</f>
        <v>-</v>
      </c>
      <c r="L1217" s="169" t="str">
        <f>IFERROR(SUMIFS(#REF!,#REF!,$I1217,#REF!,$R$7)/SUMIFS(#REF!,#REF!,$I1217,#REF!,$R$7),"-")</f>
        <v>-</v>
      </c>
      <c r="M1217" s="170" t="str">
        <f>IFERROR(SUMIFS(#REF!,#REF!,$I1217,#REF!,$R$3)/SUMIFS(#REF!,#REF!,$I1217,#REF!,$R$3),"-")</f>
        <v>-</v>
      </c>
      <c r="N1217" s="170" t="str">
        <f>IFERROR(SUMIFS(#REF!,#REF!,$I1217,#REF!,"&lt;="&amp;$R$2,#REF!,"&gt;="&amp;$S$2)/SUMIFS(#REF!,#REF!,$I1217,#REF!,"&lt;="&amp;$R$2,#REF!,"&gt;="&amp;$S$2),"-")</f>
        <v>-</v>
      </c>
      <c r="O1217" s="142"/>
      <c r="P1217" s="140"/>
    </row>
    <row r="1218" spans="1:16">
      <c r="A1218" s="138"/>
      <c r="B1218" s="142"/>
      <c r="C1218" s="172" t="s">
        <v>1972</v>
      </c>
      <c r="D1218" s="166" t="s">
        <v>235</v>
      </c>
      <c r="E1218" s="166" t="s">
        <v>1973</v>
      </c>
      <c r="F1218" s="195" t="s">
        <v>2313</v>
      </c>
      <c r="G1218" s="195" t="s">
        <v>2313</v>
      </c>
      <c r="H1218" s="195" t="s">
        <v>2313</v>
      </c>
      <c r="I1218" s="195" t="s">
        <v>2313</v>
      </c>
      <c r="J1218" s="168">
        <v>0.9</v>
      </c>
      <c r="K1218" s="169" t="str">
        <f>IFERROR(SUMIFS(#REF!,#REF!,$I1218,#REF!,$R$2)/SUMIFS(#REF!,#REF!,$I1218,#REF!,$R$2),"-")</f>
        <v>-</v>
      </c>
      <c r="L1218" s="169" t="str">
        <f>IFERROR(SUMIFS(#REF!,#REF!,$I1218,#REF!,$R$7)/SUMIFS(#REF!,#REF!,$I1218,#REF!,$R$7),"-")</f>
        <v>-</v>
      </c>
      <c r="M1218" s="170" t="str">
        <f>IFERROR(SUMIFS(#REF!,#REF!,$I1218,#REF!,$R$3)/SUMIFS(#REF!,#REF!,$I1218,#REF!,$R$3),"-")</f>
        <v>-</v>
      </c>
      <c r="N1218" s="170" t="str">
        <f>IFERROR(SUMIFS(#REF!,#REF!,$I1218,#REF!,"&lt;="&amp;$R$2,#REF!,"&gt;="&amp;$S$2)/SUMIFS(#REF!,#REF!,$I1218,#REF!,"&lt;="&amp;$R$2,#REF!,"&gt;="&amp;$S$2),"-")</f>
        <v>-</v>
      </c>
      <c r="O1218" s="142"/>
      <c r="P1218" s="140"/>
    </row>
    <row r="1219" spans="1:16">
      <c r="A1219" s="138"/>
      <c r="B1219" s="142"/>
      <c r="C1219" s="172" t="s">
        <v>1972</v>
      </c>
      <c r="D1219" s="166" t="s">
        <v>235</v>
      </c>
      <c r="E1219" s="166" t="s">
        <v>1973</v>
      </c>
      <c r="F1219" s="195" t="s">
        <v>2315</v>
      </c>
      <c r="G1219" s="195" t="s">
        <v>2315</v>
      </c>
      <c r="H1219" s="195" t="s">
        <v>2315</v>
      </c>
      <c r="I1219" s="195" t="s">
        <v>2315</v>
      </c>
      <c r="J1219" s="168">
        <v>0.9</v>
      </c>
      <c r="K1219" s="169" t="str">
        <f>IFERROR(SUMIFS(#REF!,#REF!,$I1219,#REF!,$R$2)/SUMIFS(#REF!,#REF!,$I1219,#REF!,$R$2),"-")</f>
        <v>-</v>
      </c>
      <c r="L1219" s="169" t="str">
        <f>IFERROR(SUMIFS(#REF!,#REF!,$I1219,#REF!,$R$7)/SUMIFS(#REF!,#REF!,$I1219,#REF!,$R$7),"-")</f>
        <v>-</v>
      </c>
      <c r="M1219" s="170" t="str">
        <f>IFERROR(SUMIFS(#REF!,#REF!,$I1219,#REF!,$R$3)/SUMIFS(#REF!,#REF!,$I1219,#REF!,$R$3),"-")</f>
        <v>-</v>
      </c>
      <c r="N1219" s="170" t="str">
        <f>IFERROR(SUMIFS(#REF!,#REF!,$I1219,#REF!,"&lt;="&amp;$R$2,#REF!,"&gt;="&amp;$S$2)/SUMIFS(#REF!,#REF!,$I1219,#REF!,"&lt;="&amp;$R$2,#REF!,"&gt;="&amp;$S$2),"-")</f>
        <v>-</v>
      </c>
      <c r="O1219" s="142"/>
      <c r="P1219" s="140"/>
    </row>
    <row r="1220" spans="1:16">
      <c r="A1220" s="138"/>
      <c r="B1220" s="142"/>
      <c r="C1220" s="172" t="s">
        <v>1972</v>
      </c>
      <c r="D1220" s="166" t="s">
        <v>26</v>
      </c>
      <c r="E1220" s="166" t="s">
        <v>1973</v>
      </c>
      <c r="F1220" s="195" t="s">
        <v>2317</v>
      </c>
      <c r="G1220" s="195" t="s">
        <v>2317</v>
      </c>
      <c r="H1220" s="195" t="s">
        <v>2317</v>
      </c>
      <c r="I1220" s="195" t="s">
        <v>2317</v>
      </c>
      <c r="J1220" s="168">
        <v>0.9</v>
      </c>
      <c r="K1220" s="169" t="str">
        <f>IFERROR(SUMIFS(#REF!,#REF!,$I1220,#REF!,$R$2)/SUMIFS(#REF!,#REF!,$I1220,#REF!,$R$2),"-")</f>
        <v>-</v>
      </c>
      <c r="L1220" s="169" t="str">
        <f>IFERROR(SUMIFS(#REF!,#REF!,$I1220,#REF!,$R$7)/SUMIFS(#REF!,#REF!,$I1220,#REF!,$R$7),"-")</f>
        <v>-</v>
      </c>
      <c r="M1220" s="170" t="str">
        <f>IFERROR(SUMIFS(#REF!,#REF!,$I1220,#REF!,$R$3)/SUMIFS(#REF!,#REF!,$I1220,#REF!,$R$3),"-")</f>
        <v>-</v>
      </c>
      <c r="N1220" s="170" t="str">
        <f>IFERROR(SUMIFS(#REF!,#REF!,$I1220,#REF!,"&lt;="&amp;$R$2,#REF!,"&gt;="&amp;$S$2)/SUMIFS(#REF!,#REF!,$I1220,#REF!,"&lt;="&amp;$R$2,#REF!,"&gt;="&amp;$S$2),"-")</f>
        <v>-</v>
      </c>
      <c r="O1220" s="142"/>
      <c r="P1220" s="140"/>
    </row>
    <row r="1221" spans="1:16">
      <c r="A1221" s="138"/>
      <c r="B1221" s="142"/>
      <c r="C1221" s="172" t="s">
        <v>1972</v>
      </c>
      <c r="D1221" s="166" t="s">
        <v>26</v>
      </c>
      <c r="E1221" s="166" t="s">
        <v>1973</v>
      </c>
      <c r="F1221" s="195" t="s">
        <v>2319</v>
      </c>
      <c r="G1221" s="195" t="s">
        <v>2319</v>
      </c>
      <c r="H1221" s="195" t="s">
        <v>2319</v>
      </c>
      <c r="I1221" s="195" t="s">
        <v>2319</v>
      </c>
      <c r="J1221" s="168">
        <v>0.9</v>
      </c>
      <c r="K1221" s="169" t="str">
        <f>IFERROR(SUMIFS(#REF!,#REF!,$I1221,#REF!,$R$2)/SUMIFS(#REF!,#REF!,$I1221,#REF!,$R$2),"-")</f>
        <v>-</v>
      </c>
      <c r="L1221" s="169" t="str">
        <f>IFERROR(SUMIFS(#REF!,#REF!,$I1221,#REF!,$R$7)/SUMIFS(#REF!,#REF!,$I1221,#REF!,$R$7),"-")</f>
        <v>-</v>
      </c>
      <c r="M1221" s="170" t="str">
        <f>IFERROR(SUMIFS(#REF!,#REF!,$I1221,#REF!,$R$3)/SUMIFS(#REF!,#REF!,$I1221,#REF!,$R$3),"-")</f>
        <v>-</v>
      </c>
      <c r="N1221" s="170" t="str">
        <f>IFERROR(SUMIFS(#REF!,#REF!,$I1221,#REF!,"&lt;="&amp;$R$2,#REF!,"&gt;="&amp;$S$2)/SUMIFS(#REF!,#REF!,$I1221,#REF!,"&lt;="&amp;$R$2,#REF!,"&gt;="&amp;$S$2),"-")</f>
        <v>-</v>
      </c>
      <c r="O1221" s="142"/>
      <c r="P1221" s="140"/>
    </row>
    <row r="1222" spans="1:16">
      <c r="A1222" s="138"/>
      <c r="B1222" s="142"/>
      <c r="C1222" s="172" t="s">
        <v>1972</v>
      </c>
      <c r="D1222" s="166" t="s">
        <v>26</v>
      </c>
      <c r="E1222" s="166" t="s">
        <v>1973</v>
      </c>
      <c r="F1222" s="195" t="s">
        <v>2321</v>
      </c>
      <c r="G1222" s="195" t="s">
        <v>2321</v>
      </c>
      <c r="H1222" s="195" t="s">
        <v>2321</v>
      </c>
      <c r="I1222" s="195" t="s">
        <v>2321</v>
      </c>
      <c r="J1222" s="168">
        <v>0.9</v>
      </c>
      <c r="K1222" s="169" t="str">
        <f>IFERROR(SUMIFS(#REF!,#REF!,$I1222,#REF!,$R$2)/SUMIFS(#REF!,#REF!,$I1222,#REF!,$R$2),"-")</f>
        <v>-</v>
      </c>
      <c r="L1222" s="169" t="str">
        <f>IFERROR(SUMIFS(#REF!,#REF!,$I1222,#REF!,$R$7)/SUMIFS(#REF!,#REF!,$I1222,#REF!,$R$7),"-")</f>
        <v>-</v>
      </c>
      <c r="M1222" s="170" t="str">
        <f>IFERROR(SUMIFS(#REF!,#REF!,$I1222,#REF!,$R$3)/SUMIFS(#REF!,#REF!,$I1222,#REF!,$R$3),"-")</f>
        <v>-</v>
      </c>
      <c r="N1222" s="170" t="str">
        <f>IFERROR(SUMIFS(#REF!,#REF!,$I1222,#REF!,"&lt;="&amp;$R$2,#REF!,"&gt;="&amp;$S$2)/SUMIFS(#REF!,#REF!,$I1222,#REF!,"&lt;="&amp;$R$2,#REF!,"&gt;="&amp;$S$2),"-")</f>
        <v>-</v>
      </c>
      <c r="O1222" s="142"/>
      <c r="P1222" s="140"/>
    </row>
    <row r="1223" spans="1:16">
      <c r="A1223" s="138"/>
      <c r="B1223" s="142"/>
      <c r="C1223" s="172" t="s">
        <v>1972</v>
      </c>
      <c r="D1223" s="166" t="s">
        <v>235</v>
      </c>
      <c r="E1223" s="166" t="s">
        <v>1973</v>
      </c>
      <c r="F1223" s="195" t="s">
        <v>2323</v>
      </c>
      <c r="G1223" s="195" t="s">
        <v>2323</v>
      </c>
      <c r="H1223" s="195" t="s">
        <v>2323</v>
      </c>
      <c r="I1223" s="195" t="s">
        <v>2323</v>
      </c>
      <c r="J1223" s="168">
        <v>0.9</v>
      </c>
      <c r="K1223" s="169" t="str">
        <f>IFERROR(SUMIFS(#REF!,#REF!,$I1223,#REF!,$R$2)/SUMIFS(#REF!,#REF!,$I1223,#REF!,$R$2),"-")</f>
        <v>-</v>
      </c>
      <c r="L1223" s="169" t="str">
        <f>IFERROR(SUMIFS(#REF!,#REF!,$I1223,#REF!,$R$7)/SUMIFS(#REF!,#REF!,$I1223,#REF!,$R$7),"-")</f>
        <v>-</v>
      </c>
      <c r="M1223" s="170" t="str">
        <f>IFERROR(SUMIFS(#REF!,#REF!,$I1223,#REF!,$R$3)/SUMIFS(#REF!,#REF!,$I1223,#REF!,$R$3),"-")</f>
        <v>-</v>
      </c>
      <c r="N1223" s="170" t="str">
        <f>IFERROR(SUMIFS(#REF!,#REF!,$I1223,#REF!,"&lt;="&amp;$R$2,#REF!,"&gt;="&amp;$S$2)/SUMIFS(#REF!,#REF!,$I1223,#REF!,"&lt;="&amp;$R$2,#REF!,"&gt;="&amp;$S$2),"-")</f>
        <v>-</v>
      </c>
      <c r="O1223" s="142"/>
      <c r="P1223" s="140"/>
    </row>
    <row r="1224" spans="1:16">
      <c r="A1224" s="138"/>
      <c r="B1224" s="142"/>
      <c r="C1224" s="172" t="s">
        <v>1972</v>
      </c>
      <c r="D1224" s="166" t="s">
        <v>26</v>
      </c>
      <c r="E1224" s="166" t="s">
        <v>1973</v>
      </c>
      <c r="F1224" s="195" t="s">
        <v>2325</v>
      </c>
      <c r="G1224" s="195" t="s">
        <v>2325</v>
      </c>
      <c r="H1224" s="195" t="s">
        <v>2325</v>
      </c>
      <c r="I1224" s="195" t="s">
        <v>2325</v>
      </c>
      <c r="J1224" s="168">
        <v>0.9</v>
      </c>
      <c r="K1224" s="169" t="str">
        <f>IFERROR(SUMIFS(#REF!,#REF!,$I1224,#REF!,$R$2)/SUMIFS(#REF!,#REF!,$I1224,#REF!,$R$2),"-")</f>
        <v>-</v>
      </c>
      <c r="L1224" s="169" t="str">
        <f>IFERROR(SUMIFS(#REF!,#REF!,$I1224,#REF!,$R$7)/SUMIFS(#REF!,#REF!,$I1224,#REF!,$R$7),"-")</f>
        <v>-</v>
      </c>
      <c r="M1224" s="170" t="str">
        <f>IFERROR(SUMIFS(#REF!,#REF!,$I1224,#REF!,$R$3)/SUMIFS(#REF!,#REF!,$I1224,#REF!,$R$3),"-")</f>
        <v>-</v>
      </c>
      <c r="N1224" s="170" t="str">
        <f>IFERROR(SUMIFS(#REF!,#REF!,$I1224,#REF!,"&lt;="&amp;$R$2,#REF!,"&gt;="&amp;$S$2)/SUMIFS(#REF!,#REF!,$I1224,#REF!,"&lt;="&amp;$R$2,#REF!,"&gt;="&amp;$S$2),"-")</f>
        <v>-</v>
      </c>
      <c r="O1224" s="142"/>
      <c r="P1224" s="140"/>
    </row>
    <row r="1225" spans="1:16">
      <c r="A1225" s="138"/>
      <c r="B1225" s="142"/>
      <c r="C1225" s="172" t="s">
        <v>1972</v>
      </c>
      <c r="D1225" s="166" t="s">
        <v>235</v>
      </c>
      <c r="E1225" s="166" t="s">
        <v>1973</v>
      </c>
      <c r="F1225" s="195" t="s">
        <v>2327</v>
      </c>
      <c r="G1225" s="195" t="s">
        <v>2327</v>
      </c>
      <c r="H1225" s="195" t="s">
        <v>2327</v>
      </c>
      <c r="I1225" s="195" t="s">
        <v>2327</v>
      </c>
      <c r="J1225" s="168">
        <v>0.9</v>
      </c>
      <c r="K1225" s="169" t="str">
        <f>IFERROR(SUMIFS(#REF!,#REF!,$I1225,#REF!,$R$2)/SUMIFS(#REF!,#REF!,$I1225,#REF!,$R$2),"-")</f>
        <v>-</v>
      </c>
      <c r="L1225" s="169" t="str">
        <f>IFERROR(SUMIFS(#REF!,#REF!,$I1225,#REF!,$R$7)/SUMIFS(#REF!,#REF!,$I1225,#REF!,$R$7),"-")</f>
        <v>-</v>
      </c>
      <c r="M1225" s="170" t="str">
        <f>IFERROR(SUMIFS(#REF!,#REF!,$I1225,#REF!,$R$3)/SUMIFS(#REF!,#REF!,$I1225,#REF!,$R$3),"-")</f>
        <v>-</v>
      </c>
      <c r="N1225" s="170" t="str">
        <f>IFERROR(SUMIFS(#REF!,#REF!,$I1225,#REF!,"&lt;="&amp;$R$2,#REF!,"&gt;="&amp;$S$2)/SUMIFS(#REF!,#REF!,$I1225,#REF!,"&lt;="&amp;$R$2,#REF!,"&gt;="&amp;$S$2),"-")</f>
        <v>-</v>
      </c>
      <c r="O1225" s="142"/>
      <c r="P1225" s="140"/>
    </row>
    <row r="1226" spans="1:16">
      <c r="A1226" s="138"/>
      <c r="B1226" s="142"/>
      <c r="C1226" s="172" t="s">
        <v>1972</v>
      </c>
      <c r="D1226" s="166" t="s">
        <v>26</v>
      </c>
      <c r="E1226" s="166" t="s">
        <v>1973</v>
      </c>
      <c r="F1226" s="195" t="s">
        <v>2329</v>
      </c>
      <c r="G1226" s="195" t="s">
        <v>2329</v>
      </c>
      <c r="H1226" s="195" t="s">
        <v>2329</v>
      </c>
      <c r="I1226" s="195" t="s">
        <v>2329</v>
      </c>
      <c r="J1226" s="168">
        <v>0.9</v>
      </c>
      <c r="K1226" s="169" t="str">
        <f>IFERROR(SUMIFS(#REF!,#REF!,$I1226,#REF!,$R$2)/SUMIFS(#REF!,#REF!,$I1226,#REF!,$R$2),"-")</f>
        <v>-</v>
      </c>
      <c r="L1226" s="169" t="str">
        <f>IFERROR(SUMIFS(#REF!,#REF!,$I1226,#REF!,$R$7)/SUMIFS(#REF!,#REF!,$I1226,#REF!,$R$7),"-")</f>
        <v>-</v>
      </c>
      <c r="M1226" s="170" t="str">
        <f>IFERROR(SUMIFS(#REF!,#REF!,$I1226,#REF!,$R$3)/SUMIFS(#REF!,#REF!,$I1226,#REF!,$R$3),"-")</f>
        <v>-</v>
      </c>
      <c r="N1226" s="170" t="str">
        <f>IFERROR(SUMIFS(#REF!,#REF!,$I1226,#REF!,"&lt;="&amp;$R$2,#REF!,"&gt;="&amp;$S$2)/SUMIFS(#REF!,#REF!,$I1226,#REF!,"&lt;="&amp;$R$2,#REF!,"&gt;="&amp;$S$2),"-")</f>
        <v>-</v>
      </c>
      <c r="O1226" s="142"/>
      <c r="P1226" s="140"/>
    </row>
    <row r="1227" spans="1:16">
      <c r="A1227" s="138"/>
      <c r="B1227" s="142"/>
      <c r="C1227" s="172" t="s">
        <v>1972</v>
      </c>
      <c r="D1227" s="166" t="s">
        <v>26</v>
      </c>
      <c r="E1227" s="166" t="s">
        <v>1973</v>
      </c>
      <c r="F1227" s="195" t="s">
        <v>2331</v>
      </c>
      <c r="G1227" s="195" t="s">
        <v>2331</v>
      </c>
      <c r="H1227" s="195" t="s">
        <v>2331</v>
      </c>
      <c r="I1227" s="195" t="s">
        <v>2331</v>
      </c>
      <c r="J1227" s="168">
        <v>0.9</v>
      </c>
      <c r="K1227" s="169" t="str">
        <f>IFERROR(SUMIFS(#REF!,#REF!,$I1227,#REF!,$R$2)/SUMIFS(#REF!,#REF!,$I1227,#REF!,$R$2),"-")</f>
        <v>-</v>
      </c>
      <c r="L1227" s="169" t="str">
        <f>IFERROR(SUMIFS(#REF!,#REF!,$I1227,#REF!,$R$7)/SUMIFS(#REF!,#REF!,$I1227,#REF!,$R$7),"-")</f>
        <v>-</v>
      </c>
      <c r="M1227" s="170" t="str">
        <f>IFERROR(SUMIFS(#REF!,#REF!,$I1227,#REF!,$R$3)/SUMIFS(#REF!,#REF!,$I1227,#REF!,$R$3),"-")</f>
        <v>-</v>
      </c>
      <c r="N1227" s="170" t="str">
        <f>IFERROR(SUMIFS(#REF!,#REF!,$I1227,#REF!,"&lt;="&amp;$R$2,#REF!,"&gt;="&amp;$S$2)/SUMIFS(#REF!,#REF!,$I1227,#REF!,"&lt;="&amp;$R$2,#REF!,"&gt;="&amp;$S$2),"-")</f>
        <v>-</v>
      </c>
      <c r="O1227" s="142"/>
      <c r="P1227" s="140"/>
    </row>
    <row r="1228" spans="1:16">
      <c r="A1228" s="138"/>
      <c r="B1228" s="142"/>
      <c r="C1228" s="172" t="s">
        <v>1972</v>
      </c>
      <c r="D1228" s="166" t="s">
        <v>235</v>
      </c>
      <c r="E1228" s="166" t="s">
        <v>1973</v>
      </c>
      <c r="F1228" s="195" t="s">
        <v>2333</v>
      </c>
      <c r="G1228" s="195" t="s">
        <v>2333</v>
      </c>
      <c r="H1228" s="195" t="s">
        <v>2333</v>
      </c>
      <c r="I1228" s="195" t="s">
        <v>2333</v>
      </c>
      <c r="J1228" s="168">
        <v>0.9</v>
      </c>
      <c r="K1228" s="169" t="str">
        <f>IFERROR(SUMIFS(#REF!,#REF!,$I1228,#REF!,$R$2)/SUMIFS(#REF!,#REF!,$I1228,#REF!,$R$2),"-")</f>
        <v>-</v>
      </c>
      <c r="L1228" s="169" t="str">
        <f>IFERROR(SUMIFS(#REF!,#REF!,$I1228,#REF!,$R$7)/SUMIFS(#REF!,#REF!,$I1228,#REF!,$R$7),"-")</f>
        <v>-</v>
      </c>
      <c r="M1228" s="170" t="str">
        <f>IFERROR(SUMIFS(#REF!,#REF!,$I1228,#REF!,$R$3)/SUMIFS(#REF!,#REF!,$I1228,#REF!,$R$3),"-")</f>
        <v>-</v>
      </c>
      <c r="N1228" s="170" t="str">
        <f>IFERROR(SUMIFS(#REF!,#REF!,$I1228,#REF!,"&lt;="&amp;$R$2,#REF!,"&gt;="&amp;$S$2)/SUMIFS(#REF!,#REF!,$I1228,#REF!,"&lt;="&amp;$R$2,#REF!,"&gt;="&amp;$S$2),"-")</f>
        <v>-</v>
      </c>
      <c r="O1228" s="142"/>
      <c r="P1228" s="140"/>
    </row>
    <row r="1229" spans="1:16">
      <c r="A1229" s="138"/>
      <c r="B1229" s="142"/>
      <c r="C1229" s="172" t="s">
        <v>1972</v>
      </c>
      <c r="D1229" s="166" t="s">
        <v>26</v>
      </c>
      <c r="E1229" s="166" t="s">
        <v>1973</v>
      </c>
      <c r="F1229" s="195" t="s">
        <v>2335</v>
      </c>
      <c r="G1229" s="195" t="s">
        <v>2335</v>
      </c>
      <c r="H1229" s="195" t="s">
        <v>2335</v>
      </c>
      <c r="I1229" s="195" t="s">
        <v>2335</v>
      </c>
      <c r="J1229" s="168">
        <v>0.9</v>
      </c>
      <c r="K1229" s="169" t="str">
        <f>IFERROR(SUMIFS(#REF!,#REF!,$I1229,#REF!,$R$2)/SUMIFS(#REF!,#REF!,$I1229,#REF!,$R$2),"-")</f>
        <v>-</v>
      </c>
      <c r="L1229" s="169" t="str">
        <f>IFERROR(SUMIFS(#REF!,#REF!,$I1229,#REF!,$R$7)/SUMIFS(#REF!,#REF!,$I1229,#REF!,$R$7),"-")</f>
        <v>-</v>
      </c>
      <c r="M1229" s="170" t="str">
        <f>IFERROR(SUMIFS(#REF!,#REF!,$I1229,#REF!,$R$3)/SUMIFS(#REF!,#REF!,$I1229,#REF!,$R$3),"-")</f>
        <v>-</v>
      </c>
      <c r="N1229" s="170" t="str">
        <f>IFERROR(SUMIFS(#REF!,#REF!,$I1229,#REF!,"&lt;="&amp;$R$2,#REF!,"&gt;="&amp;$S$2)/SUMIFS(#REF!,#REF!,$I1229,#REF!,"&lt;="&amp;$R$2,#REF!,"&gt;="&amp;$S$2),"-")</f>
        <v>-</v>
      </c>
      <c r="O1229" s="142"/>
      <c r="P1229" s="140"/>
    </row>
    <row r="1230" spans="1:16">
      <c r="A1230" s="138"/>
      <c r="B1230" s="142"/>
      <c r="C1230" s="172" t="s">
        <v>1972</v>
      </c>
      <c r="D1230" s="166" t="s">
        <v>235</v>
      </c>
      <c r="E1230" s="166" t="s">
        <v>1973</v>
      </c>
      <c r="F1230" s="195" t="s">
        <v>2337</v>
      </c>
      <c r="G1230" s="195" t="s">
        <v>2337</v>
      </c>
      <c r="H1230" s="195" t="s">
        <v>2337</v>
      </c>
      <c r="I1230" s="195" t="s">
        <v>2337</v>
      </c>
      <c r="J1230" s="168">
        <v>0.9</v>
      </c>
      <c r="K1230" s="169" t="str">
        <f>IFERROR(SUMIFS(#REF!,#REF!,$I1230,#REF!,$R$2)/SUMIFS(#REF!,#REF!,$I1230,#REF!,$R$2),"-")</f>
        <v>-</v>
      </c>
      <c r="L1230" s="169" t="str">
        <f>IFERROR(SUMIFS(#REF!,#REF!,$I1230,#REF!,$R$7)/SUMIFS(#REF!,#REF!,$I1230,#REF!,$R$7),"-")</f>
        <v>-</v>
      </c>
      <c r="M1230" s="170" t="str">
        <f>IFERROR(SUMIFS(#REF!,#REF!,$I1230,#REF!,$R$3)/SUMIFS(#REF!,#REF!,$I1230,#REF!,$R$3),"-")</f>
        <v>-</v>
      </c>
      <c r="N1230" s="170" t="str">
        <f>IFERROR(SUMIFS(#REF!,#REF!,$I1230,#REF!,"&lt;="&amp;$R$2,#REF!,"&gt;="&amp;$S$2)/SUMIFS(#REF!,#REF!,$I1230,#REF!,"&lt;="&amp;$R$2,#REF!,"&gt;="&amp;$S$2),"-")</f>
        <v>-</v>
      </c>
      <c r="O1230" s="142"/>
      <c r="P1230" s="140"/>
    </row>
    <row r="1231" spans="1:16">
      <c r="A1231" s="138"/>
      <c r="B1231" s="142"/>
      <c r="C1231" s="172" t="s">
        <v>1972</v>
      </c>
      <c r="D1231" s="166" t="s">
        <v>235</v>
      </c>
      <c r="E1231" s="166" t="s">
        <v>1973</v>
      </c>
      <c r="F1231" s="195" t="s">
        <v>2339</v>
      </c>
      <c r="G1231" s="195" t="s">
        <v>2339</v>
      </c>
      <c r="H1231" s="195" t="s">
        <v>2339</v>
      </c>
      <c r="I1231" s="195" t="s">
        <v>2339</v>
      </c>
      <c r="J1231" s="168">
        <v>0.9</v>
      </c>
      <c r="K1231" s="169" t="str">
        <f>IFERROR(SUMIFS(#REF!,#REF!,$I1231,#REF!,$R$2)/SUMIFS(#REF!,#REF!,$I1231,#REF!,$R$2),"-")</f>
        <v>-</v>
      </c>
      <c r="L1231" s="169" t="str">
        <f>IFERROR(SUMIFS(#REF!,#REF!,$I1231,#REF!,$R$7)/SUMIFS(#REF!,#REF!,$I1231,#REF!,$R$7),"-")</f>
        <v>-</v>
      </c>
      <c r="M1231" s="170" t="str">
        <f>IFERROR(SUMIFS(#REF!,#REF!,$I1231,#REF!,$R$3)/SUMIFS(#REF!,#REF!,$I1231,#REF!,$R$3),"-")</f>
        <v>-</v>
      </c>
      <c r="N1231" s="170" t="str">
        <f>IFERROR(SUMIFS(#REF!,#REF!,$I1231,#REF!,"&lt;="&amp;$R$2,#REF!,"&gt;="&amp;$S$2)/SUMIFS(#REF!,#REF!,$I1231,#REF!,"&lt;="&amp;$R$2,#REF!,"&gt;="&amp;$S$2),"-")</f>
        <v>-</v>
      </c>
      <c r="O1231" s="142"/>
      <c r="P1231" s="140"/>
    </row>
    <row r="1232" spans="1:16">
      <c r="A1232" s="138"/>
      <c r="B1232" s="142"/>
      <c r="C1232" s="172" t="s">
        <v>1972</v>
      </c>
      <c r="D1232" s="166" t="s">
        <v>135</v>
      </c>
      <c r="E1232" s="166" t="s">
        <v>1973</v>
      </c>
      <c r="F1232" s="195" t="s">
        <v>2341</v>
      </c>
      <c r="G1232" s="195" t="s">
        <v>2341</v>
      </c>
      <c r="H1232" s="195" t="s">
        <v>2341</v>
      </c>
      <c r="I1232" s="195" t="s">
        <v>2341</v>
      </c>
      <c r="J1232" s="168">
        <v>0.9</v>
      </c>
      <c r="K1232" s="169" t="str">
        <f>IFERROR(SUMIFS(#REF!,#REF!,$I1232,#REF!,$R$2)/SUMIFS(#REF!,#REF!,$I1232,#REF!,$R$2),"-")</f>
        <v>-</v>
      </c>
      <c r="L1232" s="169" t="str">
        <f>IFERROR(SUMIFS(#REF!,#REF!,$I1232,#REF!,$R$7)/SUMIFS(#REF!,#REF!,$I1232,#REF!,$R$7),"-")</f>
        <v>-</v>
      </c>
      <c r="M1232" s="170" t="str">
        <f>IFERROR(SUMIFS(#REF!,#REF!,$I1232,#REF!,$R$3)/SUMIFS(#REF!,#REF!,$I1232,#REF!,$R$3),"-")</f>
        <v>-</v>
      </c>
      <c r="N1232" s="170" t="str">
        <f>IFERROR(SUMIFS(#REF!,#REF!,$I1232,#REF!,"&lt;="&amp;$R$2,#REF!,"&gt;="&amp;$S$2)/SUMIFS(#REF!,#REF!,$I1232,#REF!,"&lt;="&amp;$R$2,#REF!,"&gt;="&amp;$S$2),"-")</f>
        <v>-</v>
      </c>
      <c r="O1232" s="142"/>
      <c r="P1232" s="140"/>
    </row>
    <row r="1233" spans="1:16">
      <c r="A1233" s="138"/>
      <c r="B1233" s="142"/>
      <c r="C1233" s="172" t="s">
        <v>1972</v>
      </c>
      <c r="D1233" s="166" t="s">
        <v>26</v>
      </c>
      <c r="E1233" s="166" t="s">
        <v>1973</v>
      </c>
      <c r="F1233" s="195" t="s">
        <v>2343</v>
      </c>
      <c r="G1233" s="195" t="s">
        <v>2343</v>
      </c>
      <c r="H1233" s="195" t="s">
        <v>2343</v>
      </c>
      <c r="I1233" s="195" t="s">
        <v>2343</v>
      </c>
      <c r="J1233" s="168">
        <v>0.9</v>
      </c>
      <c r="K1233" s="169" t="str">
        <f>IFERROR(SUMIFS(#REF!,#REF!,$I1233,#REF!,$R$2)/SUMIFS(#REF!,#REF!,$I1233,#REF!,$R$2),"-")</f>
        <v>-</v>
      </c>
      <c r="L1233" s="169" t="str">
        <f>IFERROR(SUMIFS(#REF!,#REF!,$I1233,#REF!,$R$7)/SUMIFS(#REF!,#REF!,$I1233,#REF!,$R$7),"-")</f>
        <v>-</v>
      </c>
      <c r="M1233" s="170" t="str">
        <f>IFERROR(SUMIFS(#REF!,#REF!,$I1233,#REF!,$R$3)/SUMIFS(#REF!,#REF!,$I1233,#REF!,$R$3),"-")</f>
        <v>-</v>
      </c>
      <c r="N1233" s="170" t="str">
        <f>IFERROR(SUMIFS(#REF!,#REF!,$I1233,#REF!,"&lt;="&amp;$R$2,#REF!,"&gt;="&amp;$S$2)/SUMIFS(#REF!,#REF!,$I1233,#REF!,"&lt;="&amp;$R$2,#REF!,"&gt;="&amp;$S$2),"-")</f>
        <v>-</v>
      </c>
      <c r="O1233" s="142"/>
      <c r="P1233" s="140"/>
    </row>
    <row r="1234" spans="1:16">
      <c r="A1234" s="138"/>
      <c r="B1234" s="142"/>
      <c r="C1234" s="172" t="s">
        <v>1972</v>
      </c>
      <c r="D1234" s="166" t="s">
        <v>26</v>
      </c>
      <c r="E1234" s="166" t="s">
        <v>1973</v>
      </c>
      <c r="F1234" s="198" t="s">
        <v>2345</v>
      </c>
      <c r="G1234" s="198" t="s">
        <v>2345</v>
      </c>
      <c r="H1234" s="198" t="s">
        <v>2345</v>
      </c>
      <c r="I1234" s="198" t="s">
        <v>2345</v>
      </c>
      <c r="J1234" s="168">
        <v>0.9</v>
      </c>
      <c r="K1234" s="169" t="str">
        <f>IFERROR(SUMIFS(#REF!,#REF!,$I1234,#REF!,$R$2)/SUMIFS(#REF!,#REF!,$I1234,#REF!,$R$2),"-")</f>
        <v>-</v>
      </c>
      <c r="L1234" s="169" t="str">
        <f>IFERROR(SUMIFS(#REF!,#REF!,$I1234,#REF!,$R$7)/SUMIFS(#REF!,#REF!,$I1234,#REF!,$R$7),"-")</f>
        <v>-</v>
      </c>
      <c r="M1234" s="170" t="str">
        <f>IFERROR(SUMIFS(#REF!,#REF!,$I1234,#REF!,$R$3)/SUMIFS(#REF!,#REF!,$I1234,#REF!,$R$3),"-")</f>
        <v>-</v>
      </c>
      <c r="N1234" s="170" t="str">
        <f>IFERROR(SUMIFS(#REF!,#REF!,$I1234,#REF!,"&lt;="&amp;$R$2,#REF!,"&gt;="&amp;$S$2)/SUMIFS(#REF!,#REF!,$I1234,#REF!,"&lt;="&amp;$R$2,#REF!,"&gt;="&amp;$S$2),"-")</f>
        <v>-</v>
      </c>
      <c r="O1234" s="142"/>
      <c r="P1234" s="140"/>
    </row>
    <row r="1235" spans="1:16">
      <c r="A1235" s="138"/>
      <c r="B1235" s="142"/>
      <c r="C1235" s="172" t="s">
        <v>1972</v>
      </c>
      <c r="D1235" s="166" t="s">
        <v>26</v>
      </c>
      <c r="E1235" s="166" t="s">
        <v>1973</v>
      </c>
      <c r="F1235" s="195" t="s">
        <v>2347</v>
      </c>
      <c r="G1235" s="195" t="s">
        <v>2347</v>
      </c>
      <c r="H1235" s="195" t="s">
        <v>2347</v>
      </c>
      <c r="I1235" s="195" t="s">
        <v>2347</v>
      </c>
      <c r="J1235" s="168">
        <v>0.9</v>
      </c>
      <c r="K1235" s="169" t="str">
        <f>IFERROR(SUMIFS(#REF!,#REF!,$I1235,#REF!,$R$2)/SUMIFS(#REF!,#REF!,$I1235,#REF!,$R$2),"-")</f>
        <v>-</v>
      </c>
      <c r="L1235" s="169" t="str">
        <f>IFERROR(SUMIFS(#REF!,#REF!,$I1235,#REF!,$R$7)/SUMIFS(#REF!,#REF!,$I1235,#REF!,$R$7),"-")</f>
        <v>-</v>
      </c>
      <c r="M1235" s="170" t="str">
        <f>IFERROR(SUMIFS(#REF!,#REF!,$I1235,#REF!,$R$3)/SUMIFS(#REF!,#REF!,$I1235,#REF!,$R$3),"-")</f>
        <v>-</v>
      </c>
      <c r="N1235" s="170" t="str">
        <f>IFERROR(SUMIFS(#REF!,#REF!,$I1235,#REF!,"&lt;="&amp;$R$2,#REF!,"&gt;="&amp;$S$2)/SUMIFS(#REF!,#REF!,$I1235,#REF!,"&lt;="&amp;$R$2,#REF!,"&gt;="&amp;$S$2),"-")</f>
        <v>-</v>
      </c>
      <c r="O1235" s="142"/>
      <c r="P1235" s="140"/>
    </row>
    <row r="1236" spans="1:16">
      <c r="A1236" s="138"/>
      <c r="B1236" s="142"/>
      <c r="C1236" s="172" t="s">
        <v>1972</v>
      </c>
      <c r="D1236" s="166" t="s">
        <v>26</v>
      </c>
      <c r="E1236" s="166" t="s">
        <v>1973</v>
      </c>
      <c r="F1236" s="195" t="s">
        <v>2349</v>
      </c>
      <c r="G1236" s="195" t="s">
        <v>2349</v>
      </c>
      <c r="H1236" s="195" t="s">
        <v>2349</v>
      </c>
      <c r="I1236" s="195" t="s">
        <v>2349</v>
      </c>
      <c r="J1236" s="168">
        <v>0.9</v>
      </c>
      <c r="K1236" s="169" t="str">
        <f>IFERROR(SUMIFS(#REF!,#REF!,$I1236,#REF!,$R$2)/SUMIFS(#REF!,#REF!,$I1236,#REF!,$R$2),"-")</f>
        <v>-</v>
      </c>
      <c r="L1236" s="169" t="str">
        <f>IFERROR(SUMIFS(#REF!,#REF!,$I1236,#REF!,$R$7)/SUMIFS(#REF!,#REF!,$I1236,#REF!,$R$7),"-")</f>
        <v>-</v>
      </c>
      <c r="M1236" s="170" t="str">
        <f>IFERROR(SUMIFS(#REF!,#REF!,$I1236,#REF!,$R$3)/SUMIFS(#REF!,#REF!,$I1236,#REF!,$R$3),"-")</f>
        <v>-</v>
      </c>
      <c r="N1236" s="170" t="str">
        <f>IFERROR(SUMIFS(#REF!,#REF!,$I1236,#REF!,"&lt;="&amp;$R$2,#REF!,"&gt;="&amp;$S$2)/SUMIFS(#REF!,#REF!,$I1236,#REF!,"&lt;="&amp;$R$2,#REF!,"&gt;="&amp;$S$2),"-")</f>
        <v>-</v>
      </c>
      <c r="O1236" s="142"/>
      <c r="P1236" s="140"/>
    </row>
    <row r="1237" spans="1:16">
      <c r="A1237" s="138"/>
      <c r="B1237" s="142"/>
      <c r="C1237" s="172" t="s">
        <v>1972</v>
      </c>
      <c r="D1237" s="166" t="s">
        <v>26</v>
      </c>
      <c r="E1237" s="166" t="s">
        <v>1973</v>
      </c>
      <c r="F1237" s="195" t="s">
        <v>2351</v>
      </c>
      <c r="G1237" s="195" t="s">
        <v>2351</v>
      </c>
      <c r="H1237" s="195" t="s">
        <v>2351</v>
      </c>
      <c r="I1237" s="195" t="s">
        <v>2351</v>
      </c>
      <c r="J1237" s="168">
        <v>0.9</v>
      </c>
      <c r="K1237" s="169" t="str">
        <f>IFERROR(SUMIFS(#REF!,#REF!,$I1237,#REF!,$R$2)/SUMIFS(#REF!,#REF!,$I1237,#REF!,$R$2),"-")</f>
        <v>-</v>
      </c>
      <c r="L1237" s="169" t="str">
        <f>IFERROR(SUMIFS(#REF!,#REF!,$I1237,#REF!,$R$7)/SUMIFS(#REF!,#REF!,$I1237,#REF!,$R$7),"-")</f>
        <v>-</v>
      </c>
      <c r="M1237" s="170" t="str">
        <f>IFERROR(SUMIFS(#REF!,#REF!,$I1237,#REF!,$R$3)/SUMIFS(#REF!,#REF!,$I1237,#REF!,$R$3),"-")</f>
        <v>-</v>
      </c>
      <c r="N1237" s="170" t="str">
        <f>IFERROR(SUMIFS(#REF!,#REF!,$I1237,#REF!,"&lt;="&amp;$R$2,#REF!,"&gt;="&amp;$S$2)/SUMIFS(#REF!,#REF!,$I1237,#REF!,"&lt;="&amp;$R$2,#REF!,"&gt;="&amp;$S$2),"-")</f>
        <v>-</v>
      </c>
      <c r="O1237" s="142"/>
      <c r="P1237" s="140"/>
    </row>
    <row r="1238" spans="1:16">
      <c r="A1238" s="138"/>
      <c r="B1238" s="142"/>
      <c r="C1238" s="172" t="s">
        <v>1972</v>
      </c>
      <c r="D1238" s="166" t="s">
        <v>235</v>
      </c>
      <c r="E1238" s="166" t="s">
        <v>1973</v>
      </c>
      <c r="F1238" s="195" t="s">
        <v>2353</v>
      </c>
      <c r="G1238" s="195" t="s">
        <v>2353</v>
      </c>
      <c r="H1238" s="195" t="s">
        <v>2353</v>
      </c>
      <c r="I1238" s="195" t="s">
        <v>2353</v>
      </c>
      <c r="J1238" s="168">
        <v>0.9</v>
      </c>
      <c r="K1238" s="169" t="str">
        <f>IFERROR(SUMIFS(#REF!,#REF!,$I1238,#REF!,$R$2)/SUMIFS(#REF!,#REF!,$I1238,#REF!,$R$2),"-")</f>
        <v>-</v>
      </c>
      <c r="L1238" s="169" t="str">
        <f>IFERROR(SUMIFS(#REF!,#REF!,$I1238,#REF!,$R$7)/SUMIFS(#REF!,#REF!,$I1238,#REF!,$R$7),"-")</f>
        <v>-</v>
      </c>
      <c r="M1238" s="170" t="str">
        <f>IFERROR(SUMIFS(#REF!,#REF!,$I1238,#REF!,$R$3)/SUMIFS(#REF!,#REF!,$I1238,#REF!,$R$3),"-")</f>
        <v>-</v>
      </c>
      <c r="N1238" s="170" t="str">
        <f>IFERROR(SUMIFS(#REF!,#REF!,$I1238,#REF!,"&lt;="&amp;$R$2,#REF!,"&gt;="&amp;$S$2)/SUMIFS(#REF!,#REF!,$I1238,#REF!,"&lt;="&amp;$R$2,#REF!,"&gt;="&amp;$S$2),"-")</f>
        <v>-</v>
      </c>
      <c r="O1238" s="142"/>
      <c r="P1238" s="140"/>
    </row>
    <row r="1239" spans="1:16">
      <c r="A1239" s="138"/>
      <c r="B1239" s="142"/>
      <c r="C1239" s="172" t="s">
        <v>1972</v>
      </c>
      <c r="D1239" s="166" t="s">
        <v>235</v>
      </c>
      <c r="E1239" s="166" t="s">
        <v>1973</v>
      </c>
      <c r="F1239" s="195" t="s">
        <v>2355</v>
      </c>
      <c r="G1239" s="195" t="s">
        <v>2355</v>
      </c>
      <c r="H1239" s="195" t="s">
        <v>2355</v>
      </c>
      <c r="I1239" s="195" t="s">
        <v>2355</v>
      </c>
      <c r="J1239" s="168">
        <v>0.9</v>
      </c>
      <c r="K1239" s="169" t="str">
        <f>IFERROR(SUMIFS(#REF!,#REF!,$I1239,#REF!,$R$2)/SUMIFS(#REF!,#REF!,$I1239,#REF!,$R$2),"-")</f>
        <v>-</v>
      </c>
      <c r="L1239" s="169" t="str">
        <f>IFERROR(SUMIFS(#REF!,#REF!,$I1239,#REF!,$R$7)/SUMIFS(#REF!,#REF!,$I1239,#REF!,$R$7),"-")</f>
        <v>-</v>
      </c>
      <c r="M1239" s="170" t="str">
        <f>IFERROR(SUMIFS(#REF!,#REF!,$I1239,#REF!,$R$3)/SUMIFS(#REF!,#REF!,$I1239,#REF!,$R$3),"-")</f>
        <v>-</v>
      </c>
      <c r="N1239" s="170" t="str">
        <f>IFERROR(SUMIFS(#REF!,#REF!,$I1239,#REF!,"&lt;="&amp;$R$2,#REF!,"&gt;="&amp;$S$2)/SUMIFS(#REF!,#REF!,$I1239,#REF!,"&lt;="&amp;$R$2,#REF!,"&gt;="&amp;$S$2),"-")</f>
        <v>-</v>
      </c>
      <c r="O1239" s="142"/>
      <c r="P1239" s="140"/>
    </row>
    <row r="1240" spans="1:16">
      <c r="A1240" s="138"/>
      <c r="B1240" s="142"/>
      <c r="C1240" s="172" t="s">
        <v>1972</v>
      </c>
      <c r="D1240" s="166" t="s">
        <v>26</v>
      </c>
      <c r="E1240" s="166" t="s">
        <v>1973</v>
      </c>
      <c r="F1240" s="195" t="s">
        <v>2357</v>
      </c>
      <c r="G1240" s="195" t="s">
        <v>2357</v>
      </c>
      <c r="H1240" s="195" t="s">
        <v>2357</v>
      </c>
      <c r="I1240" s="195" t="s">
        <v>2357</v>
      </c>
      <c r="J1240" s="168">
        <v>0.9</v>
      </c>
      <c r="K1240" s="169" t="str">
        <f>IFERROR(SUMIFS(#REF!,#REF!,$I1240,#REF!,$R$2)/SUMIFS(#REF!,#REF!,$I1240,#REF!,$R$2),"-")</f>
        <v>-</v>
      </c>
      <c r="L1240" s="169" t="str">
        <f>IFERROR(SUMIFS(#REF!,#REF!,$I1240,#REF!,$R$7)/SUMIFS(#REF!,#REF!,$I1240,#REF!,$R$7),"-")</f>
        <v>-</v>
      </c>
      <c r="M1240" s="170" t="str">
        <f>IFERROR(SUMIFS(#REF!,#REF!,$I1240,#REF!,$R$3)/SUMIFS(#REF!,#REF!,$I1240,#REF!,$R$3),"-")</f>
        <v>-</v>
      </c>
      <c r="N1240" s="170" t="str">
        <f>IFERROR(SUMIFS(#REF!,#REF!,$I1240,#REF!,"&lt;="&amp;$R$2,#REF!,"&gt;="&amp;$S$2)/SUMIFS(#REF!,#REF!,$I1240,#REF!,"&lt;="&amp;$R$2,#REF!,"&gt;="&amp;$S$2),"-")</f>
        <v>-</v>
      </c>
      <c r="O1240" s="142"/>
      <c r="P1240" s="140"/>
    </row>
    <row r="1241" spans="1:16">
      <c r="A1241" s="138"/>
      <c r="B1241" s="142"/>
      <c r="C1241" s="172" t="s">
        <v>1972</v>
      </c>
      <c r="D1241" s="166" t="s">
        <v>235</v>
      </c>
      <c r="E1241" s="166" t="s">
        <v>1973</v>
      </c>
      <c r="F1241" s="195" t="s">
        <v>2359</v>
      </c>
      <c r="G1241" s="195" t="s">
        <v>2359</v>
      </c>
      <c r="H1241" s="195" t="s">
        <v>2359</v>
      </c>
      <c r="I1241" s="195" t="s">
        <v>2359</v>
      </c>
      <c r="J1241" s="168">
        <v>0.9</v>
      </c>
      <c r="K1241" s="169" t="str">
        <f>IFERROR(SUMIFS(#REF!,#REF!,$I1241,#REF!,$R$2)/SUMIFS(#REF!,#REF!,$I1241,#REF!,$R$2),"-")</f>
        <v>-</v>
      </c>
      <c r="L1241" s="169" t="str">
        <f>IFERROR(SUMIFS(#REF!,#REF!,$I1241,#REF!,$R$7)/SUMIFS(#REF!,#REF!,$I1241,#REF!,$R$7),"-")</f>
        <v>-</v>
      </c>
      <c r="M1241" s="170" t="str">
        <f>IFERROR(SUMIFS(#REF!,#REF!,$I1241,#REF!,$R$3)/SUMIFS(#REF!,#REF!,$I1241,#REF!,$R$3),"-")</f>
        <v>-</v>
      </c>
      <c r="N1241" s="170" t="str">
        <f>IFERROR(SUMIFS(#REF!,#REF!,$I1241,#REF!,"&lt;="&amp;$R$2,#REF!,"&gt;="&amp;$S$2)/SUMIFS(#REF!,#REF!,$I1241,#REF!,"&lt;="&amp;$R$2,#REF!,"&gt;="&amp;$S$2),"-")</f>
        <v>-</v>
      </c>
      <c r="O1241" s="142"/>
      <c r="P1241" s="140"/>
    </row>
    <row r="1242" spans="1:16">
      <c r="A1242" s="138"/>
      <c r="B1242" s="142"/>
      <c r="C1242" s="172" t="s">
        <v>1972</v>
      </c>
      <c r="D1242" s="166" t="s">
        <v>26</v>
      </c>
      <c r="E1242" s="166" t="s">
        <v>1973</v>
      </c>
      <c r="F1242" s="195" t="s">
        <v>2361</v>
      </c>
      <c r="G1242" s="195" t="s">
        <v>2361</v>
      </c>
      <c r="H1242" s="195" t="s">
        <v>2361</v>
      </c>
      <c r="I1242" s="195" t="s">
        <v>2361</v>
      </c>
      <c r="J1242" s="168">
        <v>0.9</v>
      </c>
      <c r="K1242" s="169" t="str">
        <f>IFERROR(SUMIFS(#REF!,#REF!,$I1242,#REF!,$R$2)/SUMIFS(#REF!,#REF!,$I1242,#REF!,$R$2),"-")</f>
        <v>-</v>
      </c>
      <c r="L1242" s="169" t="str">
        <f>IFERROR(SUMIFS(#REF!,#REF!,$I1242,#REF!,$R$7)/SUMIFS(#REF!,#REF!,$I1242,#REF!,$R$7),"-")</f>
        <v>-</v>
      </c>
      <c r="M1242" s="170" t="str">
        <f>IFERROR(SUMIFS(#REF!,#REF!,$I1242,#REF!,$R$3)/SUMIFS(#REF!,#REF!,$I1242,#REF!,$R$3),"-")</f>
        <v>-</v>
      </c>
      <c r="N1242" s="170" t="str">
        <f>IFERROR(SUMIFS(#REF!,#REF!,$I1242,#REF!,"&lt;="&amp;$R$2,#REF!,"&gt;="&amp;$S$2)/SUMIFS(#REF!,#REF!,$I1242,#REF!,"&lt;="&amp;$R$2,#REF!,"&gt;="&amp;$S$2),"-")</f>
        <v>-</v>
      </c>
      <c r="O1242" s="142"/>
      <c r="P1242" s="140"/>
    </row>
    <row r="1243" spans="1:16">
      <c r="A1243" s="138"/>
      <c r="B1243" s="142"/>
      <c r="C1243" s="172" t="s">
        <v>1972</v>
      </c>
      <c r="D1243" s="166" t="s">
        <v>26</v>
      </c>
      <c r="E1243" s="166" t="s">
        <v>1973</v>
      </c>
      <c r="F1243" s="195" t="s">
        <v>2363</v>
      </c>
      <c r="G1243" s="195" t="s">
        <v>2363</v>
      </c>
      <c r="H1243" s="195" t="s">
        <v>2363</v>
      </c>
      <c r="I1243" s="195" t="s">
        <v>2363</v>
      </c>
      <c r="J1243" s="168">
        <v>0.9</v>
      </c>
      <c r="K1243" s="169" t="str">
        <f>IFERROR(SUMIFS(#REF!,#REF!,$I1243,#REF!,$R$2)/SUMIFS(#REF!,#REF!,$I1243,#REF!,$R$2),"-")</f>
        <v>-</v>
      </c>
      <c r="L1243" s="169" t="str">
        <f>IFERROR(SUMIFS(#REF!,#REF!,$I1243,#REF!,$R$7)/SUMIFS(#REF!,#REF!,$I1243,#REF!,$R$7),"-")</f>
        <v>-</v>
      </c>
      <c r="M1243" s="170" t="str">
        <f>IFERROR(SUMIFS(#REF!,#REF!,$I1243,#REF!,$R$3)/SUMIFS(#REF!,#REF!,$I1243,#REF!,$R$3),"-")</f>
        <v>-</v>
      </c>
      <c r="N1243" s="170" t="str">
        <f>IFERROR(SUMIFS(#REF!,#REF!,$I1243,#REF!,"&lt;="&amp;$R$2,#REF!,"&gt;="&amp;$S$2)/SUMIFS(#REF!,#REF!,$I1243,#REF!,"&lt;="&amp;$R$2,#REF!,"&gt;="&amp;$S$2),"-")</f>
        <v>-</v>
      </c>
      <c r="O1243" s="142"/>
      <c r="P1243" s="140"/>
    </row>
    <row r="1244" spans="1:16">
      <c r="A1244" s="138"/>
      <c r="B1244" s="142"/>
      <c r="C1244" s="172" t="s">
        <v>1972</v>
      </c>
      <c r="D1244" s="166" t="s">
        <v>26</v>
      </c>
      <c r="E1244" s="166" t="s">
        <v>1973</v>
      </c>
      <c r="F1244" s="195" t="s">
        <v>2365</v>
      </c>
      <c r="G1244" s="195" t="s">
        <v>2365</v>
      </c>
      <c r="H1244" s="195" t="s">
        <v>2365</v>
      </c>
      <c r="I1244" s="195" t="s">
        <v>2365</v>
      </c>
      <c r="J1244" s="168">
        <v>0.9</v>
      </c>
      <c r="K1244" s="169" t="str">
        <f>IFERROR(SUMIFS(#REF!,#REF!,$I1244,#REF!,$R$2)/SUMIFS(#REF!,#REF!,$I1244,#REF!,$R$2),"-")</f>
        <v>-</v>
      </c>
      <c r="L1244" s="169" t="str">
        <f>IFERROR(SUMIFS(#REF!,#REF!,$I1244,#REF!,$R$7)/SUMIFS(#REF!,#REF!,$I1244,#REF!,$R$7),"-")</f>
        <v>-</v>
      </c>
      <c r="M1244" s="170" t="str">
        <f>IFERROR(SUMIFS(#REF!,#REF!,$I1244,#REF!,$R$3)/SUMIFS(#REF!,#REF!,$I1244,#REF!,$R$3),"-")</f>
        <v>-</v>
      </c>
      <c r="N1244" s="170" t="str">
        <f>IFERROR(SUMIFS(#REF!,#REF!,$I1244,#REF!,"&lt;="&amp;$R$2,#REF!,"&gt;="&amp;$S$2)/SUMIFS(#REF!,#REF!,$I1244,#REF!,"&lt;="&amp;$R$2,#REF!,"&gt;="&amp;$S$2),"-")</f>
        <v>-</v>
      </c>
      <c r="O1244" s="142"/>
      <c r="P1244" s="140"/>
    </row>
    <row r="1245" spans="1:16">
      <c r="A1245" s="138"/>
      <c r="B1245" s="142"/>
      <c r="C1245" s="172" t="s">
        <v>1972</v>
      </c>
      <c r="D1245" s="166" t="s">
        <v>26</v>
      </c>
      <c r="E1245" s="166" t="s">
        <v>1973</v>
      </c>
      <c r="F1245" s="195" t="s">
        <v>2367</v>
      </c>
      <c r="G1245" s="195" t="s">
        <v>2367</v>
      </c>
      <c r="H1245" s="195" t="s">
        <v>2367</v>
      </c>
      <c r="I1245" s="195" t="s">
        <v>2367</v>
      </c>
      <c r="J1245" s="168">
        <v>0.9</v>
      </c>
      <c r="K1245" s="169" t="str">
        <f>IFERROR(SUMIFS(#REF!,#REF!,$I1245,#REF!,$R$2)/SUMIFS(#REF!,#REF!,$I1245,#REF!,$R$2),"-")</f>
        <v>-</v>
      </c>
      <c r="L1245" s="169" t="str">
        <f>IFERROR(SUMIFS(#REF!,#REF!,$I1245,#REF!,$R$7)/SUMIFS(#REF!,#REF!,$I1245,#REF!,$R$7),"-")</f>
        <v>-</v>
      </c>
      <c r="M1245" s="170" t="str">
        <f>IFERROR(SUMIFS(#REF!,#REF!,$I1245,#REF!,$R$3)/SUMIFS(#REF!,#REF!,$I1245,#REF!,$R$3),"-")</f>
        <v>-</v>
      </c>
      <c r="N1245" s="170" t="str">
        <f>IFERROR(SUMIFS(#REF!,#REF!,$I1245,#REF!,"&lt;="&amp;$R$2,#REF!,"&gt;="&amp;$S$2)/SUMIFS(#REF!,#REF!,$I1245,#REF!,"&lt;="&amp;$R$2,#REF!,"&gt;="&amp;$S$2),"-")</f>
        <v>-</v>
      </c>
      <c r="O1245" s="142"/>
      <c r="P1245" s="140"/>
    </row>
    <row r="1246" spans="1:16">
      <c r="A1246" s="138"/>
      <c r="B1246" s="142"/>
      <c r="C1246" s="172" t="s">
        <v>1972</v>
      </c>
      <c r="D1246" s="166" t="s">
        <v>26</v>
      </c>
      <c r="E1246" s="166" t="s">
        <v>1973</v>
      </c>
      <c r="F1246" s="195" t="s">
        <v>2369</v>
      </c>
      <c r="G1246" s="195" t="s">
        <v>2369</v>
      </c>
      <c r="H1246" s="195" t="s">
        <v>2369</v>
      </c>
      <c r="I1246" s="195" t="s">
        <v>2369</v>
      </c>
      <c r="J1246" s="168">
        <v>0.9</v>
      </c>
      <c r="K1246" s="169" t="str">
        <f>IFERROR(SUMIFS(#REF!,#REF!,$I1246,#REF!,$R$2)/SUMIFS(#REF!,#REF!,$I1246,#REF!,$R$2),"-")</f>
        <v>-</v>
      </c>
      <c r="L1246" s="169" t="str">
        <f>IFERROR(SUMIFS(#REF!,#REF!,$I1246,#REF!,$R$7)/SUMIFS(#REF!,#REF!,$I1246,#REF!,$R$7),"-")</f>
        <v>-</v>
      </c>
      <c r="M1246" s="170" t="str">
        <f>IFERROR(SUMIFS(#REF!,#REF!,$I1246,#REF!,$R$3)/SUMIFS(#REF!,#REF!,$I1246,#REF!,$R$3),"-")</f>
        <v>-</v>
      </c>
      <c r="N1246" s="170" t="str">
        <f>IFERROR(SUMIFS(#REF!,#REF!,$I1246,#REF!,"&lt;="&amp;$R$2,#REF!,"&gt;="&amp;$S$2)/SUMIFS(#REF!,#REF!,$I1246,#REF!,"&lt;="&amp;$R$2,#REF!,"&gt;="&amp;$S$2),"-")</f>
        <v>-</v>
      </c>
      <c r="O1246" s="142"/>
      <c r="P1246" s="140"/>
    </row>
    <row r="1247" spans="1:16">
      <c r="A1247" s="138"/>
      <c r="B1247" s="142"/>
      <c r="C1247" s="172" t="s">
        <v>1972</v>
      </c>
      <c r="D1247" s="166" t="s">
        <v>26</v>
      </c>
      <c r="E1247" s="166" t="s">
        <v>1973</v>
      </c>
      <c r="F1247" s="195" t="s">
        <v>2371</v>
      </c>
      <c r="G1247" s="195" t="s">
        <v>2371</v>
      </c>
      <c r="H1247" s="195" t="s">
        <v>2371</v>
      </c>
      <c r="I1247" s="195" t="s">
        <v>2371</v>
      </c>
      <c r="J1247" s="168">
        <v>0.9</v>
      </c>
      <c r="K1247" s="169" t="str">
        <f>IFERROR(SUMIFS(#REF!,#REF!,$I1247,#REF!,$R$2)/SUMIFS(#REF!,#REF!,$I1247,#REF!,$R$2),"-")</f>
        <v>-</v>
      </c>
      <c r="L1247" s="169" t="str">
        <f>IFERROR(SUMIFS(#REF!,#REF!,$I1247,#REF!,$R$7)/SUMIFS(#REF!,#REF!,$I1247,#REF!,$R$7),"-")</f>
        <v>-</v>
      </c>
      <c r="M1247" s="170" t="str">
        <f>IFERROR(SUMIFS(#REF!,#REF!,$I1247,#REF!,$R$3)/SUMIFS(#REF!,#REF!,$I1247,#REF!,$R$3),"-")</f>
        <v>-</v>
      </c>
      <c r="N1247" s="170" t="str">
        <f>IFERROR(SUMIFS(#REF!,#REF!,$I1247,#REF!,"&lt;="&amp;$R$2,#REF!,"&gt;="&amp;$S$2)/SUMIFS(#REF!,#REF!,$I1247,#REF!,"&lt;="&amp;$R$2,#REF!,"&gt;="&amp;$S$2),"-")</f>
        <v>-</v>
      </c>
      <c r="O1247" s="142"/>
      <c r="P1247" s="140"/>
    </row>
    <row r="1248" spans="1:16">
      <c r="A1248" s="138"/>
      <c r="B1248" s="142"/>
      <c r="C1248" s="172" t="s">
        <v>1972</v>
      </c>
      <c r="D1248" s="166" t="s">
        <v>235</v>
      </c>
      <c r="E1248" s="166" t="s">
        <v>1973</v>
      </c>
      <c r="F1248" s="195" t="s">
        <v>2373</v>
      </c>
      <c r="G1248" s="195" t="s">
        <v>2373</v>
      </c>
      <c r="H1248" s="195" t="s">
        <v>2373</v>
      </c>
      <c r="I1248" s="195" t="s">
        <v>2373</v>
      </c>
      <c r="J1248" s="168">
        <v>0.9</v>
      </c>
      <c r="K1248" s="169" t="str">
        <f>IFERROR(SUMIFS(#REF!,#REF!,$I1248,#REF!,$R$2)/SUMIFS(#REF!,#REF!,$I1248,#REF!,$R$2),"-")</f>
        <v>-</v>
      </c>
      <c r="L1248" s="169" t="str">
        <f>IFERROR(SUMIFS(#REF!,#REF!,$I1248,#REF!,$R$7)/SUMIFS(#REF!,#REF!,$I1248,#REF!,$R$7),"-")</f>
        <v>-</v>
      </c>
      <c r="M1248" s="170" t="str">
        <f>IFERROR(SUMIFS(#REF!,#REF!,$I1248,#REF!,$R$3)/SUMIFS(#REF!,#REF!,$I1248,#REF!,$R$3),"-")</f>
        <v>-</v>
      </c>
      <c r="N1248" s="170" t="str">
        <f>IFERROR(SUMIFS(#REF!,#REF!,$I1248,#REF!,"&lt;="&amp;$R$2,#REF!,"&gt;="&amp;$S$2)/SUMIFS(#REF!,#REF!,$I1248,#REF!,"&lt;="&amp;$R$2,#REF!,"&gt;="&amp;$S$2),"-")</f>
        <v>-</v>
      </c>
      <c r="O1248" s="142"/>
      <c r="P1248" s="140"/>
    </row>
    <row r="1249" spans="1:16">
      <c r="A1249" s="138"/>
      <c r="B1249" s="142"/>
      <c r="C1249" s="172" t="s">
        <v>1972</v>
      </c>
      <c r="D1249" s="166" t="s">
        <v>26</v>
      </c>
      <c r="E1249" s="166" t="s">
        <v>1973</v>
      </c>
      <c r="F1249" s="195" t="s">
        <v>2375</v>
      </c>
      <c r="G1249" s="195" t="s">
        <v>2375</v>
      </c>
      <c r="H1249" s="195" t="s">
        <v>2375</v>
      </c>
      <c r="I1249" s="195" t="s">
        <v>2375</v>
      </c>
      <c r="J1249" s="168">
        <v>0.9</v>
      </c>
      <c r="K1249" s="169" t="str">
        <f>IFERROR(SUMIFS(#REF!,#REF!,$I1249,#REF!,$R$2)/SUMIFS(#REF!,#REF!,$I1249,#REF!,$R$2),"-")</f>
        <v>-</v>
      </c>
      <c r="L1249" s="169" t="str">
        <f>IFERROR(SUMIFS(#REF!,#REF!,$I1249,#REF!,$R$7)/SUMIFS(#REF!,#REF!,$I1249,#REF!,$R$7),"-")</f>
        <v>-</v>
      </c>
      <c r="M1249" s="170" t="str">
        <f>IFERROR(SUMIFS(#REF!,#REF!,$I1249,#REF!,$R$3)/SUMIFS(#REF!,#REF!,$I1249,#REF!,$R$3),"-")</f>
        <v>-</v>
      </c>
      <c r="N1249" s="170" t="str">
        <f>IFERROR(SUMIFS(#REF!,#REF!,$I1249,#REF!,"&lt;="&amp;$R$2,#REF!,"&gt;="&amp;$S$2)/SUMIFS(#REF!,#REF!,$I1249,#REF!,"&lt;="&amp;$R$2,#REF!,"&gt;="&amp;$S$2),"-")</f>
        <v>-</v>
      </c>
      <c r="O1249" s="142"/>
      <c r="P1249" s="140"/>
    </row>
    <row r="1250" spans="1:16">
      <c r="A1250" s="138"/>
      <c r="B1250" s="142"/>
      <c r="C1250" s="172" t="s">
        <v>1972</v>
      </c>
      <c r="D1250" s="166" t="s">
        <v>26</v>
      </c>
      <c r="E1250" s="166" t="s">
        <v>1973</v>
      </c>
      <c r="F1250" s="195" t="s">
        <v>2377</v>
      </c>
      <c r="G1250" s="195" t="s">
        <v>2377</v>
      </c>
      <c r="H1250" s="195" t="s">
        <v>2377</v>
      </c>
      <c r="I1250" s="195" t="s">
        <v>2377</v>
      </c>
      <c r="J1250" s="168">
        <v>0.9</v>
      </c>
      <c r="K1250" s="169" t="str">
        <f>IFERROR(SUMIFS(#REF!,#REF!,$I1250,#REF!,$R$2)/SUMIFS(#REF!,#REF!,$I1250,#REF!,$R$2),"-")</f>
        <v>-</v>
      </c>
      <c r="L1250" s="169" t="str">
        <f>IFERROR(SUMIFS(#REF!,#REF!,$I1250,#REF!,$R$7)/SUMIFS(#REF!,#REF!,$I1250,#REF!,$R$7),"-")</f>
        <v>-</v>
      </c>
      <c r="M1250" s="170" t="str">
        <f>IFERROR(SUMIFS(#REF!,#REF!,$I1250,#REF!,$R$3)/SUMIFS(#REF!,#REF!,$I1250,#REF!,$R$3),"-")</f>
        <v>-</v>
      </c>
      <c r="N1250" s="170" t="str">
        <f>IFERROR(SUMIFS(#REF!,#REF!,$I1250,#REF!,"&lt;="&amp;$R$2,#REF!,"&gt;="&amp;$S$2)/SUMIFS(#REF!,#REF!,$I1250,#REF!,"&lt;="&amp;$R$2,#REF!,"&gt;="&amp;$S$2),"-")</f>
        <v>-</v>
      </c>
      <c r="O1250" s="142"/>
      <c r="P1250" s="140"/>
    </row>
    <row r="1251" spans="1:16">
      <c r="A1251" s="138"/>
      <c r="B1251" s="142"/>
      <c r="C1251" s="172" t="s">
        <v>1972</v>
      </c>
      <c r="D1251" s="166" t="s">
        <v>26</v>
      </c>
      <c r="E1251" s="166" t="s">
        <v>1973</v>
      </c>
      <c r="F1251" s="195" t="s">
        <v>2379</v>
      </c>
      <c r="G1251" s="195" t="s">
        <v>2379</v>
      </c>
      <c r="H1251" s="195" t="s">
        <v>2379</v>
      </c>
      <c r="I1251" s="195" t="s">
        <v>2379</v>
      </c>
      <c r="J1251" s="168">
        <v>0.9</v>
      </c>
      <c r="K1251" s="169" t="str">
        <f>IFERROR(SUMIFS(#REF!,#REF!,$I1251,#REF!,$R$2)/SUMIFS(#REF!,#REF!,$I1251,#REF!,$R$2),"-")</f>
        <v>-</v>
      </c>
      <c r="L1251" s="169" t="str">
        <f>IFERROR(SUMIFS(#REF!,#REF!,$I1251,#REF!,$R$7)/SUMIFS(#REF!,#REF!,$I1251,#REF!,$R$7),"-")</f>
        <v>-</v>
      </c>
      <c r="M1251" s="170" t="str">
        <f>IFERROR(SUMIFS(#REF!,#REF!,$I1251,#REF!,$R$3)/SUMIFS(#REF!,#REF!,$I1251,#REF!,$R$3),"-")</f>
        <v>-</v>
      </c>
      <c r="N1251" s="170" t="str">
        <f>IFERROR(SUMIFS(#REF!,#REF!,$I1251,#REF!,"&lt;="&amp;$R$2,#REF!,"&gt;="&amp;$S$2)/SUMIFS(#REF!,#REF!,$I1251,#REF!,"&lt;="&amp;$R$2,#REF!,"&gt;="&amp;$S$2),"-")</f>
        <v>-</v>
      </c>
      <c r="O1251" s="142"/>
      <c r="P1251" s="140"/>
    </row>
    <row r="1252" spans="1:16">
      <c r="A1252" s="138"/>
      <c r="B1252" s="142"/>
      <c r="C1252" s="172" t="s">
        <v>1972</v>
      </c>
      <c r="D1252" s="166" t="s">
        <v>26</v>
      </c>
      <c r="E1252" s="166" t="s">
        <v>1973</v>
      </c>
      <c r="F1252" s="195" t="s">
        <v>2381</v>
      </c>
      <c r="G1252" s="195" t="s">
        <v>2381</v>
      </c>
      <c r="H1252" s="195" t="s">
        <v>2381</v>
      </c>
      <c r="I1252" s="195" t="s">
        <v>2381</v>
      </c>
      <c r="J1252" s="168">
        <v>0.9</v>
      </c>
      <c r="K1252" s="169" t="str">
        <f>IFERROR(SUMIFS(#REF!,#REF!,$I1252,#REF!,$R$2)/SUMIFS(#REF!,#REF!,$I1252,#REF!,$R$2),"-")</f>
        <v>-</v>
      </c>
      <c r="L1252" s="169" t="str">
        <f>IFERROR(SUMIFS(#REF!,#REF!,$I1252,#REF!,$R$7)/SUMIFS(#REF!,#REF!,$I1252,#REF!,$R$7),"-")</f>
        <v>-</v>
      </c>
      <c r="M1252" s="170" t="str">
        <f>IFERROR(SUMIFS(#REF!,#REF!,$I1252,#REF!,$R$3)/SUMIFS(#REF!,#REF!,$I1252,#REF!,$R$3),"-")</f>
        <v>-</v>
      </c>
      <c r="N1252" s="170" t="str">
        <f>IFERROR(SUMIFS(#REF!,#REF!,$I1252,#REF!,"&lt;="&amp;$R$2,#REF!,"&gt;="&amp;$S$2)/SUMIFS(#REF!,#REF!,$I1252,#REF!,"&lt;="&amp;$R$2,#REF!,"&gt;="&amp;$S$2),"-")</f>
        <v>-</v>
      </c>
      <c r="O1252" s="142"/>
      <c r="P1252" s="140"/>
    </row>
    <row r="1253" spans="1:16">
      <c r="A1253" s="138"/>
      <c r="B1253" s="142"/>
      <c r="C1253" s="172" t="s">
        <v>1972</v>
      </c>
      <c r="D1253" s="166" t="s">
        <v>26</v>
      </c>
      <c r="E1253" s="166" t="s">
        <v>1973</v>
      </c>
      <c r="F1253" s="195" t="s">
        <v>2383</v>
      </c>
      <c r="G1253" s="195" t="s">
        <v>2383</v>
      </c>
      <c r="H1253" s="195" t="s">
        <v>2383</v>
      </c>
      <c r="I1253" s="195" t="s">
        <v>2383</v>
      </c>
      <c r="J1253" s="168">
        <v>0.9</v>
      </c>
      <c r="K1253" s="169" t="str">
        <f>IFERROR(SUMIFS(#REF!,#REF!,$I1253,#REF!,$R$2)/SUMIFS(#REF!,#REF!,$I1253,#REF!,$R$2),"-")</f>
        <v>-</v>
      </c>
      <c r="L1253" s="169" t="str">
        <f>IFERROR(SUMIFS(#REF!,#REF!,$I1253,#REF!,$R$7)/SUMIFS(#REF!,#REF!,$I1253,#REF!,$R$7),"-")</f>
        <v>-</v>
      </c>
      <c r="M1253" s="170" t="str">
        <f>IFERROR(SUMIFS(#REF!,#REF!,$I1253,#REF!,$R$3)/SUMIFS(#REF!,#REF!,$I1253,#REF!,$R$3),"-")</f>
        <v>-</v>
      </c>
      <c r="N1253" s="170" t="str">
        <f>IFERROR(SUMIFS(#REF!,#REF!,$I1253,#REF!,"&lt;="&amp;$R$2,#REF!,"&gt;="&amp;$S$2)/SUMIFS(#REF!,#REF!,$I1253,#REF!,"&lt;="&amp;$R$2,#REF!,"&gt;="&amp;$S$2),"-")</f>
        <v>-</v>
      </c>
      <c r="O1253" s="142"/>
      <c r="P1253" s="140"/>
    </row>
    <row r="1254" spans="1:16">
      <c r="A1254" s="138"/>
      <c r="B1254" s="142"/>
      <c r="C1254" s="172" t="s">
        <v>1972</v>
      </c>
      <c r="D1254" s="166" t="s">
        <v>26</v>
      </c>
      <c r="E1254" s="166" t="s">
        <v>1973</v>
      </c>
      <c r="F1254" s="195" t="s">
        <v>2385</v>
      </c>
      <c r="G1254" s="195" t="s">
        <v>2385</v>
      </c>
      <c r="H1254" s="195" t="s">
        <v>2385</v>
      </c>
      <c r="I1254" s="195" t="s">
        <v>2385</v>
      </c>
      <c r="J1254" s="168">
        <v>0.9</v>
      </c>
      <c r="K1254" s="169" t="str">
        <f>IFERROR(SUMIFS(#REF!,#REF!,$I1254,#REF!,$R$2)/SUMIFS(#REF!,#REF!,$I1254,#REF!,$R$2),"-")</f>
        <v>-</v>
      </c>
      <c r="L1254" s="169" t="str">
        <f>IFERROR(SUMIFS(#REF!,#REF!,$I1254,#REF!,$R$7)/SUMIFS(#REF!,#REF!,$I1254,#REF!,$R$7),"-")</f>
        <v>-</v>
      </c>
      <c r="M1254" s="170" t="str">
        <f>IFERROR(SUMIFS(#REF!,#REF!,$I1254,#REF!,$R$3)/SUMIFS(#REF!,#REF!,$I1254,#REF!,$R$3),"-")</f>
        <v>-</v>
      </c>
      <c r="N1254" s="170" t="str">
        <f>IFERROR(SUMIFS(#REF!,#REF!,$I1254,#REF!,"&lt;="&amp;$R$2,#REF!,"&gt;="&amp;$S$2)/SUMIFS(#REF!,#REF!,$I1254,#REF!,"&lt;="&amp;$R$2,#REF!,"&gt;="&amp;$S$2),"-")</f>
        <v>-</v>
      </c>
      <c r="O1254" s="142"/>
      <c r="P1254" s="140"/>
    </row>
    <row r="1255" spans="1:16">
      <c r="A1255" s="138"/>
      <c r="B1255" s="142"/>
      <c r="C1255" s="172" t="s">
        <v>1972</v>
      </c>
      <c r="D1255" s="166" t="s">
        <v>26</v>
      </c>
      <c r="E1255" s="166" t="s">
        <v>1973</v>
      </c>
      <c r="F1255" s="195" t="s">
        <v>2387</v>
      </c>
      <c r="G1255" s="195" t="s">
        <v>2387</v>
      </c>
      <c r="H1255" s="195" t="s">
        <v>2387</v>
      </c>
      <c r="I1255" s="195" t="s">
        <v>2387</v>
      </c>
      <c r="J1255" s="168">
        <v>0.9</v>
      </c>
      <c r="K1255" s="169" t="str">
        <f>IFERROR(SUMIFS(#REF!,#REF!,$I1255,#REF!,$R$2)/SUMIFS(#REF!,#REF!,$I1255,#REF!,$R$2),"-")</f>
        <v>-</v>
      </c>
      <c r="L1255" s="169" t="str">
        <f>IFERROR(SUMIFS(#REF!,#REF!,$I1255,#REF!,$R$7)/SUMIFS(#REF!,#REF!,$I1255,#REF!,$R$7),"-")</f>
        <v>-</v>
      </c>
      <c r="M1255" s="170" t="str">
        <f>IFERROR(SUMIFS(#REF!,#REF!,$I1255,#REF!,$R$3)/SUMIFS(#REF!,#REF!,$I1255,#REF!,$R$3),"-")</f>
        <v>-</v>
      </c>
      <c r="N1255" s="170" t="str">
        <f>IFERROR(SUMIFS(#REF!,#REF!,$I1255,#REF!,"&lt;="&amp;$R$2,#REF!,"&gt;="&amp;$S$2)/SUMIFS(#REF!,#REF!,$I1255,#REF!,"&lt;="&amp;$R$2,#REF!,"&gt;="&amp;$S$2),"-")</f>
        <v>-</v>
      </c>
      <c r="O1255" s="142"/>
      <c r="P1255" s="140"/>
    </row>
    <row r="1256" spans="1:16">
      <c r="A1256" s="138"/>
      <c r="B1256" s="142"/>
      <c r="C1256" s="172" t="s">
        <v>1972</v>
      </c>
      <c r="D1256" s="166" t="s">
        <v>26</v>
      </c>
      <c r="E1256" s="166" t="s">
        <v>1973</v>
      </c>
      <c r="F1256" s="195" t="s">
        <v>2389</v>
      </c>
      <c r="G1256" s="195" t="s">
        <v>2389</v>
      </c>
      <c r="H1256" s="195" t="s">
        <v>2389</v>
      </c>
      <c r="I1256" s="195" t="s">
        <v>2389</v>
      </c>
      <c r="J1256" s="168">
        <v>0.9</v>
      </c>
      <c r="K1256" s="169" t="str">
        <f>IFERROR(SUMIFS(#REF!,#REF!,$I1256,#REF!,$R$2)/SUMIFS(#REF!,#REF!,$I1256,#REF!,$R$2),"-")</f>
        <v>-</v>
      </c>
      <c r="L1256" s="169" t="str">
        <f>IFERROR(SUMIFS(#REF!,#REF!,$I1256,#REF!,$R$7)/SUMIFS(#REF!,#REF!,$I1256,#REF!,$R$7),"-")</f>
        <v>-</v>
      </c>
      <c r="M1256" s="170" t="str">
        <f>IFERROR(SUMIFS(#REF!,#REF!,$I1256,#REF!,$R$3)/SUMIFS(#REF!,#REF!,$I1256,#REF!,$R$3),"-")</f>
        <v>-</v>
      </c>
      <c r="N1256" s="170" t="str">
        <f>IFERROR(SUMIFS(#REF!,#REF!,$I1256,#REF!,"&lt;="&amp;$R$2,#REF!,"&gt;="&amp;$S$2)/SUMIFS(#REF!,#REF!,$I1256,#REF!,"&lt;="&amp;$R$2,#REF!,"&gt;="&amp;$S$2),"-")</f>
        <v>-</v>
      </c>
      <c r="O1256" s="142"/>
      <c r="P1256" s="140"/>
    </row>
    <row r="1257" spans="1:16">
      <c r="A1257" s="138"/>
      <c r="B1257" s="142"/>
      <c r="C1257" s="172" t="s">
        <v>1972</v>
      </c>
      <c r="D1257" s="166" t="s">
        <v>26</v>
      </c>
      <c r="E1257" s="166" t="s">
        <v>1973</v>
      </c>
      <c r="F1257" s="195" t="s">
        <v>2391</v>
      </c>
      <c r="G1257" s="195" t="s">
        <v>2391</v>
      </c>
      <c r="H1257" s="195" t="s">
        <v>2391</v>
      </c>
      <c r="I1257" s="195" t="s">
        <v>2391</v>
      </c>
      <c r="J1257" s="168">
        <v>0.9</v>
      </c>
      <c r="K1257" s="169" t="str">
        <f>IFERROR(SUMIFS(#REF!,#REF!,$I1257,#REF!,$R$2)/SUMIFS(#REF!,#REF!,$I1257,#REF!,$R$2),"-")</f>
        <v>-</v>
      </c>
      <c r="L1257" s="169" t="str">
        <f>IFERROR(SUMIFS(#REF!,#REF!,$I1257,#REF!,$R$7)/SUMIFS(#REF!,#REF!,$I1257,#REF!,$R$7),"-")</f>
        <v>-</v>
      </c>
      <c r="M1257" s="170" t="str">
        <f>IFERROR(SUMIFS(#REF!,#REF!,$I1257,#REF!,$R$3)/SUMIFS(#REF!,#REF!,$I1257,#REF!,$R$3),"-")</f>
        <v>-</v>
      </c>
      <c r="N1257" s="170" t="str">
        <f>IFERROR(SUMIFS(#REF!,#REF!,$I1257,#REF!,"&lt;="&amp;$R$2,#REF!,"&gt;="&amp;$S$2)/SUMIFS(#REF!,#REF!,$I1257,#REF!,"&lt;="&amp;$R$2,#REF!,"&gt;="&amp;$S$2),"-")</f>
        <v>-</v>
      </c>
      <c r="O1257" s="142"/>
      <c r="P1257" s="140"/>
    </row>
    <row r="1258" spans="1:16">
      <c r="A1258" s="138"/>
      <c r="B1258" s="142"/>
      <c r="C1258" s="172" t="s">
        <v>1972</v>
      </c>
      <c r="D1258" s="166" t="s">
        <v>26</v>
      </c>
      <c r="E1258" s="166" t="s">
        <v>1973</v>
      </c>
      <c r="F1258" s="195" t="s">
        <v>2393</v>
      </c>
      <c r="G1258" s="195" t="s">
        <v>2393</v>
      </c>
      <c r="H1258" s="195" t="s">
        <v>2393</v>
      </c>
      <c r="I1258" s="195" t="s">
        <v>2393</v>
      </c>
      <c r="J1258" s="168">
        <v>0.9</v>
      </c>
      <c r="K1258" s="169" t="str">
        <f>IFERROR(SUMIFS(#REF!,#REF!,$I1258,#REF!,$R$2)/SUMIFS(#REF!,#REF!,$I1258,#REF!,$R$2),"-")</f>
        <v>-</v>
      </c>
      <c r="L1258" s="169" t="str">
        <f>IFERROR(SUMIFS(#REF!,#REF!,$I1258,#REF!,$R$7)/SUMIFS(#REF!,#REF!,$I1258,#REF!,$R$7),"-")</f>
        <v>-</v>
      </c>
      <c r="M1258" s="170" t="str">
        <f>IFERROR(SUMIFS(#REF!,#REF!,$I1258,#REF!,$R$3)/SUMIFS(#REF!,#REF!,$I1258,#REF!,$R$3),"-")</f>
        <v>-</v>
      </c>
      <c r="N1258" s="170" t="str">
        <f>IFERROR(SUMIFS(#REF!,#REF!,$I1258,#REF!,"&lt;="&amp;$R$2,#REF!,"&gt;="&amp;$S$2)/SUMIFS(#REF!,#REF!,$I1258,#REF!,"&lt;="&amp;$R$2,#REF!,"&gt;="&amp;$S$2),"-")</f>
        <v>-</v>
      </c>
      <c r="O1258" s="142"/>
      <c r="P1258" s="140"/>
    </row>
    <row r="1259" spans="1:16">
      <c r="A1259" s="138"/>
      <c r="B1259" s="142"/>
      <c r="C1259" s="172" t="s">
        <v>1972</v>
      </c>
      <c r="D1259" s="166" t="s">
        <v>26</v>
      </c>
      <c r="E1259" s="166" t="s">
        <v>1973</v>
      </c>
      <c r="F1259" s="195" t="s">
        <v>2395</v>
      </c>
      <c r="G1259" s="195" t="s">
        <v>2395</v>
      </c>
      <c r="H1259" s="195" t="s">
        <v>2395</v>
      </c>
      <c r="I1259" s="195" t="s">
        <v>2395</v>
      </c>
      <c r="J1259" s="168">
        <v>0.9</v>
      </c>
      <c r="K1259" s="169" t="str">
        <f>IFERROR(SUMIFS(#REF!,#REF!,$I1259,#REF!,$R$2)/SUMIFS(#REF!,#REF!,$I1259,#REF!,$R$2),"-")</f>
        <v>-</v>
      </c>
      <c r="L1259" s="169" t="str">
        <f>IFERROR(SUMIFS(#REF!,#REF!,$I1259,#REF!,$R$7)/SUMIFS(#REF!,#REF!,$I1259,#REF!,$R$7),"-")</f>
        <v>-</v>
      </c>
      <c r="M1259" s="170" t="str">
        <f>IFERROR(SUMIFS(#REF!,#REF!,$I1259,#REF!,$R$3)/SUMIFS(#REF!,#REF!,$I1259,#REF!,$R$3),"-")</f>
        <v>-</v>
      </c>
      <c r="N1259" s="170" t="str">
        <f>IFERROR(SUMIFS(#REF!,#REF!,$I1259,#REF!,"&lt;="&amp;$R$2,#REF!,"&gt;="&amp;$S$2)/SUMIFS(#REF!,#REF!,$I1259,#REF!,"&lt;="&amp;$R$2,#REF!,"&gt;="&amp;$S$2),"-")</f>
        <v>-</v>
      </c>
      <c r="O1259" s="142"/>
      <c r="P1259" s="140"/>
    </row>
    <row r="1260" spans="1:16">
      <c r="A1260" s="138"/>
      <c r="B1260" s="142"/>
      <c r="C1260" s="172" t="s">
        <v>1972</v>
      </c>
      <c r="D1260" s="166" t="s">
        <v>26</v>
      </c>
      <c r="E1260" s="166" t="s">
        <v>1973</v>
      </c>
      <c r="F1260" s="195" t="s">
        <v>2397</v>
      </c>
      <c r="G1260" s="195" t="s">
        <v>2397</v>
      </c>
      <c r="H1260" s="195" t="s">
        <v>2397</v>
      </c>
      <c r="I1260" s="195" t="s">
        <v>2397</v>
      </c>
      <c r="J1260" s="168">
        <v>0.9</v>
      </c>
      <c r="K1260" s="169" t="str">
        <f>IFERROR(SUMIFS(#REF!,#REF!,$I1260,#REF!,$R$2)/SUMIFS(#REF!,#REF!,$I1260,#REF!,$R$2),"-")</f>
        <v>-</v>
      </c>
      <c r="L1260" s="169" t="str">
        <f>IFERROR(SUMIFS(#REF!,#REF!,$I1260,#REF!,$R$7)/SUMIFS(#REF!,#REF!,$I1260,#REF!,$R$7),"-")</f>
        <v>-</v>
      </c>
      <c r="M1260" s="170" t="str">
        <f>IFERROR(SUMIFS(#REF!,#REF!,$I1260,#REF!,$R$3)/SUMIFS(#REF!,#REF!,$I1260,#REF!,$R$3),"-")</f>
        <v>-</v>
      </c>
      <c r="N1260" s="170" t="str">
        <f>IFERROR(SUMIFS(#REF!,#REF!,$I1260,#REF!,"&lt;="&amp;$R$2,#REF!,"&gt;="&amp;$S$2)/SUMIFS(#REF!,#REF!,$I1260,#REF!,"&lt;="&amp;$R$2,#REF!,"&gt;="&amp;$S$2),"-")</f>
        <v>-</v>
      </c>
      <c r="O1260" s="142"/>
      <c r="P1260" s="140"/>
    </row>
    <row r="1261" spans="1:16">
      <c r="A1261" s="138"/>
      <c r="B1261" s="142"/>
      <c r="C1261" s="172" t="s">
        <v>1972</v>
      </c>
      <c r="D1261" s="166" t="s">
        <v>26</v>
      </c>
      <c r="E1261" s="166" t="s">
        <v>1973</v>
      </c>
      <c r="F1261" s="195" t="s">
        <v>2399</v>
      </c>
      <c r="G1261" s="195" t="s">
        <v>2399</v>
      </c>
      <c r="H1261" s="195" t="s">
        <v>2399</v>
      </c>
      <c r="I1261" s="195" t="s">
        <v>2399</v>
      </c>
      <c r="J1261" s="168">
        <v>0.9</v>
      </c>
      <c r="K1261" s="169" t="str">
        <f>IFERROR(SUMIFS(#REF!,#REF!,$I1261,#REF!,$R$2)/SUMIFS(#REF!,#REF!,$I1261,#REF!,$R$2),"-")</f>
        <v>-</v>
      </c>
      <c r="L1261" s="169" t="str">
        <f>IFERROR(SUMIFS(#REF!,#REF!,$I1261,#REF!,$R$7)/SUMIFS(#REF!,#REF!,$I1261,#REF!,$R$7),"-")</f>
        <v>-</v>
      </c>
      <c r="M1261" s="170" t="str">
        <f>IFERROR(SUMIFS(#REF!,#REF!,$I1261,#REF!,$R$3)/SUMIFS(#REF!,#REF!,$I1261,#REF!,$R$3),"-")</f>
        <v>-</v>
      </c>
      <c r="N1261" s="170" t="str">
        <f>IFERROR(SUMIFS(#REF!,#REF!,$I1261,#REF!,"&lt;="&amp;$R$2,#REF!,"&gt;="&amp;$S$2)/SUMIFS(#REF!,#REF!,$I1261,#REF!,"&lt;="&amp;$R$2,#REF!,"&gt;="&amp;$S$2),"-")</f>
        <v>-</v>
      </c>
      <c r="O1261" s="142"/>
      <c r="P1261" s="140"/>
    </row>
    <row r="1262" spans="1:16">
      <c r="A1262" s="138"/>
      <c r="B1262" s="142"/>
      <c r="C1262" s="172" t="s">
        <v>1972</v>
      </c>
      <c r="D1262" s="166" t="s">
        <v>26</v>
      </c>
      <c r="E1262" s="166" t="s">
        <v>1973</v>
      </c>
      <c r="F1262" s="195" t="s">
        <v>2401</v>
      </c>
      <c r="G1262" s="195" t="s">
        <v>2401</v>
      </c>
      <c r="H1262" s="195" t="s">
        <v>2401</v>
      </c>
      <c r="I1262" s="195" t="s">
        <v>2401</v>
      </c>
      <c r="J1262" s="168">
        <v>0.9</v>
      </c>
      <c r="K1262" s="169" t="str">
        <f>IFERROR(SUMIFS(#REF!,#REF!,$I1262,#REF!,$R$2)/SUMIFS(#REF!,#REF!,$I1262,#REF!,$R$2),"-")</f>
        <v>-</v>
      </c>
      <c r="L1262" s="169" t="str">
        <f>IFERROR(SUMIFS(#REF!,#REF!,$I1262,#REF!,$R$7)/SUMIFS(#REF!,#REF!,$I1262,#REF!,$R$7),"-")</f>
        <v>-</v>
      </c>
      <c r="M1262" s="170" t="str">
        <f>IFERROR(SUMIFS(#REF!,#REF!,$I1262,#REF!,$R$3)/SUMIFS(#REF!,#REF!,$I1262,#REF!,$R$3),"-")</f>
        <v>-</v>
      </c>
      <c r="N1262" s="170" t="str">
        <f>IFERROR(SUMIFS(#REF!,#REF!,$I1262,#REF!,"&lt;="&amp;$R$2,#REF!,"&gt;="&amp;$S$2)/SUMIFS(#REF!,#REF!,$I1262,#REF!,"&lt;="&amp;$R$2,#REF!,"&gt;="&amp;$S$2),"-")</f>
        <v>-</v>
      </c>
      <c r="O1262" s="142"/>
      <c r="P1262" s="140"/>
    </row>
    <row r="1263" spans="1:16">
      <c r="A1263" s="138"/>
      <c r="B1263" s="142"/>
      <c r="C1263" s="172" t="s">
        <v>1972</v>
      </c>
      <c r="D1263" s="166" t="s">
        <v>26</v>
      </c>
      <c r="E1263" s="166" t="s">
        <v>1973</v>
      </c>
      <c r="F1263" s="195" t="s">
        <v>2403</v>
      </c>
      <c r="G1263" s="195" t="s">
        <v>2403</v>
      </c>
      <c r="H1263" s="195" t="s">
        <v>2403</v>
      </c>
      <c r="I1263" s="195" t="s">
        <v>2403</v>
      </c>
      <c r="J1263" s="168">
        <v>0.9</v>
      </c>
      <c r="K1263" s="169" t="str">
        <f>IFERROR(SUMIFS(#REF!,#REF!,$I1263,#REF!,$R$2)/SUMIFS(#REF!,#REF!,$I1263,#REF!,$R$2),"-")</f>
        <v>-</v>
      </c>
      <c r="L1263" s="169" t="str">
        <f>IFERROR(SUMIFS(#REF!,#REF!,$I1263,#REF!,$R$7)/SUMIFS(#REF!,#REF!,$I1263,#REF!,$R$7),"-")</f>
        <v>-</v>
      </c>
      <c r="M1263" s="170" t="str">
        <f>IFERROR(SUMIFS(#REF!,#REF!,$I1263,#REF!,$R$3)/SUMIFS(#REF!,#REF!,$I1263,#REF!,$R$3),"-")</f>
        <v>-</v>
      </c>
      <c r="N1263" s="170" t="str">
        <f>IFERROR(SUMIFS(#REF!,#REF!,$I1263,#REF!,"&lt;="&amp;$R$2,#REF!,"&gt;="&amp;$S$2)/SUMIFS(#REF!,#REF!,$I1263,#REF!,"&lt;="&amp;$R$2,#REF!,"&gt;="&amp;$S$2),"-")</f>
        <v>-</v>
      </c>
      <c r="O1263" s="142"/>
      <c r="P1263" s="140"/>
    </row>
    <row r="1264" spans="1:16">
      <c r="A1264" s="138"/>
      <c r="B1264" s="142"/>
      <c r="C1264" s="172" t="s">
        <v>1972</v>
      </c>
      <c r="D1264" s="166" t="s">
        <v>26</v>
      </c>
      <c r="E1264" s="166" t="s">
        <v>1973</v>
      </c>
      <c r="F1264" s="195" t="s">
        <v>2405</v>
      </c>
      <c r="G1264" s="195" t="s">
        <v>2405</v>
      </c>
      <c r="H1264" s="195" t="s">
        <v>2405</v>
      </c>
      <c r="I1264" s="195" t="s">
        <v>2405</v>
      </c>
      <c r="J1264" s="168">
        <v>0.9</v>
      </c>
      <c r="K1264" s="169" t="str">
        <f>IFERROR(SUMIFS(#REF!,#REF!,$I1264,#REF!,$R$2)/SUMIFS(#REF!,#REF!,$I1264,#REF!,$R$2),"-")</f>
        <v>-</v>
      </c>
      <c r="L1264" s="169" t="str">
        <f>IFERROR(SUMIFS(#REF!,#REF!,$I1264,#REF!,$R$7)/SUMIFS(#REF!,#REF!,$I1264,#REF!,$R$7),"-")</f>
        <v>-</v>
      </c>
      <c r="M1264" s="170" t="str">
        <f>IFERROR(SUMIFS(#REF!,#REF!,$I1264,#REF!,$R$3)/SUMIFS(#REF!,#REF!,$I1264,#REF!,$R$3),"-")</f>
        <v>-</v>
      </c>
      <c r="N1264" s="170" t="str">
        <f>IFERROR(SUMIFS(#REF!,#REF!,$I1264,#REF!,"&lt;="&amp;$R$2,#REF!,"&gt;="&amp;$S$2)/SUMIFS(#REF!,#REF!,$I1264,#REF!,"&lt;="&amp;$R$2,#REF!,"&gt;="&amp;$S$2),"-")</f>
        <v>-</v>
      </c>
      <c r="O1264" s="142"/>
      <c r="P1264" s="140"/>
    </row>
    <row r="1265" spans="1:16">
      <c r="A1265" s="138"/>
      <c r="B1265" s="142"/>
      <c r="C1265" s="172" t="s">
        <v>1972</v>
      </c>
      <c r="D1265" s="166" t="s">
        <v>26</v>
      </c>
      <c r="E1265" s="166" t="s">
        <v>1973</v>
      </c>
      <c r="F1265" s="195" t="s">
        <v>2407</v>
      </c>
      <c r="G1265" s="195" t="s">
        <v>2407</v>
      </c>
      <c r="H1265" s="195" t="s">
        <v>2407</v>
      </c>
      <c r="I1265" s="195" t="s">
        <v>2407</v>
      </c>
      <c r="J1265" s="168">
        <v>0.9</v>
      </c>
      <c r="K1265" s="169" t="str">
        <f>IFERROR(SUMIFS(#REF!,#REF!,$I1265,#REF!,$R$2)/SUMIFS(#REF!,#REF!,$I1265,#REF!,$R$2),"-")</f>
        <v>-</v>
      </c>
      <c r="L1265" s="169" t="str">
        <f>IFERROR(SUMIFS(#REF!,#REF!,$I1265,#REF!,$R$7)/SUMIFS(#REF!,#REF!,$I1265,#REF!,$R$7),"-")</f>
        <v>-</v>
      </c>
      <c r="M1265" s="170" t="str">
        <f>IFERROR(SUMIFS(#REF!,#REF!,$I1265,#REF!,$R$3)/SUMIFS(#REF!,#REF!,$I1265,#REF!,$R$3),"-")</f>
        <v>-</v>
      </c>
      <c r="N1265" s="170" t="str">
        <f>IFERROR(SUMIFS(#REF!,#REF!,$I1265,#REF!,"&lt;="&amp;$R$2,#REF!,"&gt;="&amp;$S$2)/SUMIFS(#REF!,#REF!,$I1265,#REF!,"&lt;="&amp;$R$2,#REF!,"&gt;="&amp;$S$2),"-")</f>
        <v>-</v>
      </c>
      <c r="O1265" s="142"/>
      <c r="P1265" s="140"/>
    </row>
    <row r="1266" spans="1:16">
      <c r="A1266" s="138"/>
      <c r="B1266" s="142"/>
      <c r="C1266" s="172" t="s">
        <v>1972</v>
      </c>
      <c r="D1266" s="166" t="s">
        <v>26</v>
      </c>
      <c r="E1266" s="166" t="s">
        <v>1973</v>
      </c>
      <c r="F1266" s="195" t="s">
        <v>2409</v>
      </c>
      <c r="G1266" s="195" t="s">
        <v>2409</v>
      </c>
      <c r="H1266" s="195" t="s">
        <v>2409</v>
      </c>
      <c r="I1266" s="195" t="s">
        <v>2409</v>
      </c>
      <c r="J1266" s="168">
        <v>0.9</v>
      </c>
      <c r="K1266" s="169" t="str">
        <f>IFERROR(SUMIFS(#REF!,#REF!,$I1266,#REF!,$R$2)/SUMIFS(#REF!,#REF!,$I1266,#REF!,$R$2),"-")</f>
        <v>-</v>
      </c>
      <c r="L1266" s="169" t="str">
        <f>IFERROR(SUMIFS(#REF!,#REF!,$I1266,#REF!,$R$7)/SUMIFS(#REF!,#REF!,$I1266,#REF!,$R$7),"-")</f>
        <v>-</v>
      </c>
      <c r="M1266" s="170" t="str">
        <f>IFERROR(SUMIFS(#REF!,#REF!,$I1266,#REF!,$R$3)/SUMIFS(#REF!,#REF!,$I1266,#REF!,$R$3),"-")</f>
        <v>-</v>
      </c>
      <c r="N1266" s="170" t="str">
        <f>IFERROR(SUMIFS(#REF!,#REF!,$I1266,#REF!,"&lt;="&amp;$R$2,#REF!,"&gt;="&amp;$S$2)/SUMIFS(#REF!,#REF!,$I1266,#REF!,"&lt;="&amp;$R$2,#REF!,"&gt;="&amp;$S$2),"-")</f>
        <v>-</v>
      </c>
      <c r="O1266" s="142"/>
      <c r="P1266" s="140"/>
    </row>
    <row r="1267" spans="1:16">
      <c r="A1267" s="138"/>
      <c r="B1267" s="142"/>
      <c r="C1267" s="172" t="s">
        <v>1972</v>
      </c>
      <c r="D1267" s="166" t="s">
        <v>26</v>
      </c>
      <c r="E1267" s="166" t="s">
        <v>1973</v>
      </c>
      <c r="F1267" s="195" t="s">
        <v>2411</v>
      </c>
      <c r="G1267" s="195" t="s">
        <v>2411</v>
      </c>
      <c r="H1267" s="195" t="s">
        <v>2411</v>
      </c>
      <c r="I1267" s="195" t="s">
        <v>2411</v>
      </c>
      <c r="J1267" s="168">
        <v>0.9</v>
      </c>
      <c r="K1267" s="169" t="str">
        <f>IFERROR(SUMIFS(#REF!,#REF!,$I1267,#REF!,$R$2)/SUMIFS(#REF!,#REF!,$I1267,#REF!,$R$2),"-")</f>
        <v>-</v>
      </c>
      <c r="L1267" s="169" t="str">
        <f>IFERROR(SUMIFS(#REF!,#REF!,$I1267,#REF!,$R$7)/SUMIFS(#REF!,#REF!,$I1267,#REF!,$R$7),"-")</f>
        <v>-</v>
      </c>
      <c r="M1267" s="170" t="str">
        <f>IFERROR(SUMIFS(#REF!,#REF!,$I1267,#REF!,$R$3)/SUMIFS(#REF!,#REF!,$I1267,#REF!,$R$3),"-")</f>
        <v>-</v>
      </c>
      <c r="N1267" s="170" t="str">
        <f>IFERROR(SUMIFS(#REF!,#REF!,$I1267,#REF!,"&lt;="&amp;$R$2,#REF!,"&gt;="&amp;$S$2)/SUMIFS(#REF!,#REF!,$I1267,#REF!,"&lt;="&amp;$R$2,#REF!,"&gt;="&amp;$S$2),"-")</f>
        <v>-</v>
      </c>
      <c r="O1267" s="142"/>
      <c r="P1267" s="140"/>
    </row>
    <row r="1268" spans="1:16">
      <c r="A1268" s="138"/>
      <c r="B1268" s="142"/>
      <c r="C1268" s="172" t="s">
        <v>1972</v>
      </c>
      <c r="D1268" s="166" t="s">
        <v>26</v>
      </c>
      <c r="E1268" s="166" t="s">
        <v>1973</v>
      </c>
      <c r="F1268" s="195" t="s">
        <v>2413</v>
      </c>
      <c r="G1268" s="195" t="s">
        <v>2413</v>
      </c>
      <c r="H1268" s="195" t="s">
        <v>2413</v>
      </c>
      <c r="I1268" s="195" t="s">
        <v>2413</v>
      </c>
      <c r="J1268" s="168">
        <v>0.9</v>
      </c>
      <c r="K1268" s="169" t="str">
        <f>IFERROR(SUMIFS(#REF!,#REF!,$I1268,#REF!,$R$2)/SUMIFS(#REF!,#REF!,$I1268,#REF!,$R$2),"-")</f>
        <v>-</v>
      </c>
      <c r="L1268" s="169" t="str">
        <f>IFERROR(SUMIFS(#REF!,#REF!,$I1268,#REF!,$R$7)/SUMIFS(#REF!,#REF!,$I1268,#REF!,$R$7),"-")</f>
        <v>-</v>
      </c>
      <c r="M1268" s="170" t="str">
        <f>IFERROR(SUMIFS(#REF!,#REF!,$I1268,#REF!,$R$3)/SUMIFS(#REF!,#REF!,$I1268,#REF!,$R$3),"-")</f>
        <v>-</v>
      </c>
      <c r="N1268" s="170" t="str">
        <f>IFERROR(SUMIFS(#REF!,#REF!,$I1268,#REF!,"&lt;="&amp;$R$2,#REF!,"&gt;="&amp;$S$2)/SUMIFS(#REF!,#REF!,$I1268,#REF!,"&lt;="&amp;$R$2,#REF!,"&gt;="&amp;$S$2),"-")</f>
        <v>-</v>
      </c>
      <c r="O1268" s="142"/>
      <c r="P1268" s="140"/>
    </row>
    <row r="1269" spans="1:16">
      <c r="A1269" s="138"/>
      <c r="B1269" s="142"/>
      <c r="C1269" s="172" t="s">
        <v>1972</v>
      </c>
      <c r="D1269" s="166" t="s">
        <v>26</v>
      </c>
      <c r="E1269" s="166" t="s">
        <v>1973</v>
      </c>
      <c r="F1269" s="195" t="s">
        <v>2415</v>
      </c>
      <c r="G1269" s="195" t="s">
        <v>2415</v>
      </c>
      <c r="H1269" s="195" t="s">
        <v>2415</v>
      </c>
      <c r="I1269" s="195" t="s">
        <v>2415</v>
      </c>
      <c r="J1269" s="168">
        <v>0.9</v>
      </c>
      <c r="K1269" s="169" t="str">
        <f>IFERROR(SUMIFS(#REF!,#REF!,$I1269,#REF!,$R$2)/SUMIFS(#REF!,#REF!,$I1269,#REF!,$R$2),"-")</f>
        <v>-</v>
      </c>
      <c r="L1269" s="169" t="str">
        <f>IFERROR(SUMIFS(#REF!,#REF!,$I1269,#REF!,$R$7)/SUMIFS(#REF!,#REF!,$I1269,#REF!,$R$7),"-")</f>
        <v>-</v>
      </c>
      <c r="M1269" s="170" t="str">
        <f>IFERROR(SUMIFS(#REF!,#REF!,$I1269,#REF!,$R$3)/SUMIFS(#REF!,#REF!,$I1269,#REF!,$R$3),"-")</f>
        <v>-</v>
      </c>
      <c r="N1269" s="170" t="str">
        <f>IFERROR(SUMIFS(#REF!,#REF!,$I1269,#REF!,"&lt;="&amp;$R$2,#REF!,"&gt;="&amp;$S$2)/SUMIFS(#REF!,#REF!,$I1269,#REF!,"&lt;="&amp;$R$2,#REF!,"&gt;="&amp;$S$2),"-")</f>
        <v>-</v>
      </c>
      <c r="O1269" s="142"/>
      <c r="P1269" s="140"/>
    </row>
    <row r="1270" spans="1:16">
      <c r="A1270" s="138"/>
      <c r="B1270" s="142"/>
      <c r="C1270" s="172" t="s">
        <v>1972</v>
      </c>
      <c r="D1270" s="166" t="s">
        <v>26</v>
      </c>
      <c r="E1270" s="166" t="s">
        <v>1973</v>
      </c>
      <c r="F1270" s="195" t="s">
        <v>2417</v>
      </c>
      <c r="G1270" s="195" t="s">
        <v>2417</v>
      </c>
      <c r="H1270" s="195" t="s">
        <v>2417</v>
      </c>
      <c r="I1270" s="195" t="s">
        <v>2417</v>
      </c>
      <c r="J1270" s="168">
        <v>0.9</v>
      </c>
      <c r="K1270" s="169" t="str">
        <f>IFERROR(SUMIFS(#REF!,#REF!,$I1270,#REF!,$R$2)/SUMIFS(#REF!,#REF!,$I1270,#REF!,$R$2),"-")</f>
        <v>-</v>
      </c>
      <c r="L1270" s="169" t="str">
        <f>IFERROR(SUMIFS(#REF!,#REF!,$I1270,#REF!,$R$7)/SUMIFS(#REF!,#REF!,$I1270,#REF!,$R$7),"-")</f>
        <v>-</v>
      </c>
      <c r="M1270" s="170" t="str">
        <f>IFERROR(SUMIFS(#REF!,#REF!,$I1270,#REF!,$R$3)/SUMIFS(#REF!,#REF!,$I1270,#REF!,$R$3),"-")</f>
        <v>-</v>
      </c>
      <c r="N1270" s="170" t="str">
        <f>IFERROR(SUMIFS(#REF!,#REF!,$I1270,#REF!,"&lt;="&amp;$R$2,#REF!,"&gt;="&amp;$S$2)/SUMIFS(#REF!,#REF!,$I1270,#REF!,"&lt;="&amp;$R$2,#REF!,"&gt;="&amp;$S$2),"-")</f>
        <v>-</v>
      </c>
      <c r="O1270" s="142"/>
      <c r="P1270" s="140"/>
    </row>
    <row r="1271" spans="1:16">
      <c r="A1271" s="138"/>
      <c r="B1271" s="142"/>
      <c r="C1271" s="172" t="s">
        <v>1972</v>
      </c>
      <c r="D1271" s="166" t="s">
        <v>26</v>
      </c>
      <c r="E1271" s="166" t="s">
        <v>1973</v>
      </c>
      <c r="F1271" s="195" t="s">
        <v>2419</v>
      </c>
      <c r="G1271" s="195" t="s">
        <v>2419</v>
      </c>
      <c r="H1271" s="195" t="s">
        <v>2419</v>
      </c>
      <c r="I1271" s="195" t="s">
        <v>2419</v>
      </c>
      <c r="J1271" s="168">
        <v>0.9</v>
      </c>
      <c r="K1271" s="169" t="str">
        <f>IFERROR(SUMIFS(#REF!,#REF!,$I1271,#REF!,$R$2)/SUMIFS(#REF!,#REF!,$I1271,#REF!,$R$2),"-")</f>
        <v>-</v>
      </c>
      <c r="L1271" s="169" t="str">
        <f>IFERROR(SUMIFS(#REF!,#REF!,$I1271,#REF!,$R$7)/SUMIFS(#REF!,#REF!,$I1271,#REF!,$R$7),"-")</f>
        <v>-</v>
      </c>
      <c r="M1271" s="170" t="str">
        <f>IFERROR(SUMIFS(#REF!,#REF!,$I1271,#REF!,$R$3)/SUMIFS(#REF!,#REF!,$I1271,#REF!,$R$3),"-")</f>
        <v>-</v>
      </c>
      <c r="N1271" s="170" t="str">
        <f>IFERROR(SUMIFS(#REF!,#REF!,$I1271,#REF!,"&lt;="&amp;$R$2,#REF!,"&gt;="&amp;$S$2)/SUMIFS(#REF!,#REF!,$I1271,#REF!,"&lt;="&amp;$R$2,#REF!,"&gt;="&amp;$S$2),"-")</f>
        <v>-</v>
      </c>
      <c r="O1271" s="142"/>
      <c r="P1271" s="140"/>
    </row>
    <row r="1272" spans="1:16">
      <c r="A1272" s="138"/>
      <c r="B1272" s="142"/>
      <c r="C1272" s="172" t="s">
        <v>1972</v>
      </c>
      <c r="D1272" s="166" t="s">
        <v>26</v>
      </c>
      <c r="E1272" s="166" t="s">
        <v>1973</v>
      </c>
      <c r="F1272" s="195" t="s">
        <v>2421</v>
      </c>
      <c r="G1272" s="195" t="s">
        <v>2421</v>
      </c>
      <c r="H1272" s="195" t="s">
        <v>2421</v>
      </c>
      <c r="I1272" s="195" t="s">
        <v>2421</v>
      </c>
      <c r="J1272" s="168">
        <v>0.9</v>
      </c>
      <c r="K1272" s="169" t="str">
        <f>IFERROR(SUMIFS(#REF!,#REF!,$I1272,#REF!,$R$2)/SUMIFS(#REF!,#REF!,$I1272,#REF!,$R$2),"-")</f>
        <v>-</v>
      </c>
      <c r="L1272" s="169" t="str">
        <f>IFERROR(SUMIFS(#REF!,#REF!,$I1272,#REF!,$R$7)/SUMIFS(#REF!,#REF!,$I1272,#REF!,$R$7),"-")</f>
        <v>-</v>
      </c>
      <c r="M1272" s="170" t="str">
        <f>IFERROR(SUMIFS(#REF!,#REF!,$I1272,#REF!,$R$3)/SUMIFS(#REF!,#REF!,$I1272,#REF!,$R$3),"-")</f>
        <v>-</v>
      </c>
      <c r="N1272" s="170" t="str">
        <f>IFERROR(SUMIFS(#REF!,#REF!,$I1272,#REF!,"&lt;="&amp;$R$2,#REF!,"&gt;="&amp;$S$2)/SUMIFS(#REF!,#REF!,$I1272,#REF!,"&lt;="&amp;$R$2,#REF!,"&gt;="&amp;$S$2),"-")</f>
        <v>-</v>
      </c>
      <c r="O1272" s="142"/>
      <c r="P1272" s="140"/>
    </row>
    <row r="1273" spans="1:16">
      <c r="A1273" s="138"/>
      <c r="B1273" s="142"/>
      <c r="C1273" s="172" t="s">
        <v>1972</v>
      </c>
      <c r="D1273" s="166" t="s">
        <v>26</v>
      </c>
      <c r="E1273" s="166" t="s">
        <v>1973</v>
      </c>
      <c r="F1273" s="195" t="s">
        <v>2423</v>
      </c>
      <c r="G1273" s="195" t="s">
        <v>2423</v>
      </c>
      <c r="H1273" s="195" t="s">
        <v>2423</v>
      </c>
      <c r="I1273" s="195" t="s">
        <v>2423</v>
      </c>
      <c r="J1273" s="168">
        <v>0.9</v>
      </c>
      <c r="K1273" s="169" t="str">
        <f>IFERROR(SUMIFS(#REF!,#REF!,$I1273,#REF!,$R$2)/SUMIFS(#REF!,#REF!,$I1273,#REF!,$R$2),"-")</f>
        <v>-</v>
      </c>
      <c r="L1273" s="169" t="str">
        <f>IFERROR(SUMIFS(#REF!,#REF!,$I1273,#REF!,$R$7)/SUMIFS(#REF!,#REF!,$I1273,#REF!,$R$7),"-")</f>
        <v>-</v>
      </c>
      <c r="M1273" s="170" t="str">
        <f>IFERROR(SUMIFS(#REF!,#REF!,$I1273,#REF!,$R$3)/SUMIFS(#REF!,#REF!,$I1273,#REF!,$R$3),"-")</f>
        <v>-</v>
      </c>
      <c r="N1273" s="170" t="str">
        <f>IFERROR(SUMIFS(#REF!,#REF!,$I1273,#REF!,"&lt;="&amp;$R$2,#REF!,"&gt;="&amp;$S$2)/SUMIFS(#REF!,#REF!,$I1273,#REF!,"&lt;="&amp;$R$2,#REF!,"&gt;="&amp;$S$2),"-")</f>
        <v>-</v>
      </c>
      <c r="O1273" s="142"/>
      <c r="P1273" s="140"/>
    </row>
    <row r="1274" spans="1:16">
      <c r="A1274" s="138"/>
      <c r="B1274" s="142"/>
      <c r="C1274" s="172" t="s">
        <v>1972</v>
      </c>
      <c r="D1274" s="166" t="s">
        <v>26</v>
      </c>
      <c r="E1274" s="166" t="s">
        <v>1973</v>
      </c>
      <c r="F1274" s="195" t="s">
        <v>2425</v>
      </c>
      <c r="G1274" s="195" t="s">
        <v>2425</v>
      </c>
      <c r="H1274" s="195" t="s">
        <v>2425</v>
      </c>
      <c r="I1274" s="195" t="s">
        <v>2425</v>
      </c>
      <c r="J1274" s="168">
        <v>0.9</v>
      </c>
      <c r="K1274" s="169" t="str">
        <f>IFERROR(SUMIFS(#REF!,#REF!,$I1274,#REF!,$R$2)/SUMIFS(#REF!,#REF!,$I1274,#REF!,$R$2),"-")</f>
        <v>-</v>
      </c>
      <c r="L1274" s="169" t="str">
        <f>IFERROR(SUMIFS(#REF!,#REF!,$I1274,#REF!,$R$7)/SUMIFS(#REF!,#REF!,$I1274,#REF!,$R$7),"-")</f>
        <v>-</v>
      </c>
      <c r="M1274" s="170" t="str">
        <f>IFERROR(SUMIFS(#REF!,#REF!,$I1274,#REF!,$R$3)/SUMIFS(#REF!,#REF!,$I1274,#REF!,$R$3),"-")</f>
        <v>-</v>
      </c>
      <c r="N1274" s="170" t="str">
        <f>IFERROR(SUMIFS(#REF!,#REF!,$I1274,#REF!,"&lt;="&amp;$R$2,#REF!,"&gt;="&amp;$S$2)/SUMIFS(#REF!,#REF!,$I1274,#REF!,"&lt;="&amp;$R$2,#REF!,"&gt;="&amp;$S$2),"-")</f>
        <v>-</v>
      </c>
      <c r="O1274" s="142"/>
      <c r="P1274" s="140"/>
    </row>
    <row r="1275" spans="1:16">
      <c r="A1275" s="138"/>
      <c r="B1275" s="142"/>
      <c r="C1275" s="172" t="s">
        <v>1972</v>
      </c>
      <c r="D1275" s="166" t="s">
        <v>26</v>
      </c>
      <c r="E1275" s="166" t="s">
        <v>1973</v>
      </c>
      <c r="F1275" s="195" t="s">
        <v>2427</v>
      </c>
      <c r="G1275" s="195" t="s">
        <v>2427</v>
      </c>
      <c r="H1275" s="195" t="s">
        <v>2427</v>
      </c>
      <c r="I1275" s="195" t="s">
        <v>2427</v>
      </c>
      <c r="J1275" s="168">
        <v>0.9</v>
      </c>
      <c r="K1275" s="169" t="str">
        <f>IFERROR(SUMIFS(#REF!,#REF!,$I1275,#REF!,$R$2)/SUMIFS(#REF!,#REF!,$I1275,#REF!,$R$2),"-")</f>
        <v>-</v>
      </c>
      <c r="L1275" s="169" t="str">
        <f>IFERROR(SUMIFS(#REF!,#REF!,$I1275,#REF!,$R$7)/SUMIFS(#REF!,#REF!,$I1275,#REF!,$R$7),"-")</f>
        <v>-</v>
      </c>
      <c r="M1275" s="170" t="str">
        <f>IFERROR(SUMIFS(#REF!,#REF!,$I1275,#REF!,$R$3)/SUMIFS(#REF!,#REF!,$I1275,#REF!,$R$3),"-")</f>
        <v>-</v>
      </c>
      <c r="N1275" s="170" t="str">
        <f>IFERROR(SUMIFS(#REF!,#REF!,$I1275,#REF!,"&lt;="&amp;$R$2,#REF!,"&gt;="&amp;$S$2)/SUMIFS(#REF!,#REF!,$I1275,#REF!,"&lt;="&amp;$R$2,#REF!,"&gt;="&amp;$S$2),"-")</f>
        <v>-</v>
      </c>
      <c r="O1275" s="142"/>
      <c r="P1275" s="140"/>
    </row>
    <row r="1276" spans="1:16">
      <c r="A1276" s="138"/>
      <c r="B1276" s="142"/>
      <c r="C1276" s="172" t="s">
        <v>1972</v>
      </c>
      <c r="D1276" s="166" t="s">
        <v>26</v>
      </c>
      <c r="E1276" s="166" t="s">
        <v>1973</v>
      </c>
      <c r="F1276" s="195" t="s">
        <v>2429</v>
      </c>
      <c r="G1276" s="195" t="s">
        <v>2429</v>
      </c>
      <c r="H1276" s="195" t="s">
        <v>2429</v>
      </c>
      <c r="I1276" s="195" t="s">
        <v>2429</v>
      </c>
      <c r="J1276" s="168">
        <v>0.9</v>
      </c>
      <c r="K1276" s="169" t="str">
        <f>IFERROR(SUMIFS(#REF!,#REF!,$I1276,#REF!,$R$2)/SUMIFS(#REF!,#REF!,$I1276,#REF!,$R$2),"-")</f>
        <v>-</v>
      </c>
      <c r="L1276" s="169" t="str">
        <f>IFERROR(SUMIFS(#REF!,#REF!,$I1276,#REF!,$R$7)/SUMIFS(#REF!,#REF!,$I1276,#REF!,$R$7),"-")</f>
        <v>-</v>
      </c>
      <c r="M1276" s="170" t="str">
        <f>IFERROR(SUMIFS(#REF!,#REF!,$I1276,#REF!,$R$3)/SUMIFS(#REF!,#REF!,$I1276,#REF!,$R$3),"-")</f>
        <v>-</v>
      </c>
      <c r="N1276" s="170" t="str">
        <f>IFERROR(SUMIFS(#REF!,#REF!,$I1276,#REF!,"&lt;="&amp;$R$2,#REF!,"&gt;="&amp;$S$2)/SUMIFS(#REF!,#REF!,$I1276,#REF!,"&lt;="&amp;$R$2,#REF!,"&gt;="&amp;$S$2),"-")</f>
        <v>-</v>
      </c>
      <c r="O1276" s="142"/>
      <c r="P1276" s="140"/>
    </row>
    <row r="1277" spans="1:16">
      <c r="A1277" s="138"/>
      <c r="B1277" s="142"/>
      <c r="C1277" s="172" t="s">
        <v>1972</v>
      </c>
      <c r="D1277" s="166" t="s">
        <v>26</v>
      </c>
      <c r="E1277" s="166" t="s">
        <v>1973</v>
      </c>
      <c r="F1277" s="195" t="s">
        <v>2431</v>
      </c>
      <c r="G1277" s="195" t="s">
        <v>2431</v>
      </c>
      <c r="H1277" s="195" t="s">
        <v>2431</v>
      </c>
      <c r="I1277" s="195" t="s">
        <v>2431</v>
      </c>
      <c r="J1277" s="168">
        <v>0.9</v>
      </c>
      <c r="K1277" s="169" t="str">
        <f>IFERROR(SUMIFS(#REF!,#REF!,$I1277,#REF!,$R$2)/SUMIFS(#REF!,#REF!,$I1277,#REF!,$R$2),"-")</f>
        <v>-</v>
      </c>
      <c r="L1277" s="169" t="str">
        <f>IFERROR(SUMIFS(#REF!,#REF!,$I1277,#REF!,$R$7)/SUMIFS(#REF!,#REF!,$I1277,#REF!,$R$7),"-")</f>
        <v>-</v>
      </c>
      <c r="M1277" s="170" t="str">
        <f>IFERROR(SUMIFS(#REF!,#REF!,$I1277,#REF!,$R$3)/SUMIFS(#REF!,#REF!,$I1277,#REF!,$R$3),"-")</f>
        <v>-</v>
      </c>
      <c r="N1277" s="170" t="str">
        <f>IFERROR(SUMIFS(#REF!,#REF!,$I1277,#REF!,"&lt;="&amp;$R$2,#REF!,"&gt;="&amp;$S$2)/SUMIFS(#REF!,#REF!,$I1277,#REF!,"&lt;="&amp;$R$2,#REF!,"&gt;="&amp;$S$2),"-")</f>
        <v>-</v>
      </c>
      <c r="O1277" s="142"/>
      <c r="P1277" s="140"/>
    </row>
    <row r="1278" spans="1:16">
      <c r="A1278" s="138"/>
      <c r="B1278" s="142"/>
      <c r="C1278" s="172" t="s">
        <v>1972</v>
      </c>
      <c r="D1278" s="166" t="s">
        <v>26</v>
      </c>
      <c r="E1278" s="166" t="s">
        <v>1973</v>
      </c>
      <c r="F1278" s="195" t="s">
        <v>2433</v>
      </c>
      <c r="G1278" s="195" t="s">
        <v>2433</v>
      </c>
      <c r="H1278" s="195" t="s">
        <v>2433</v>
      </c>
      <c r="I1278" s="195" t="s">
        <v>2433</v>
      </c>
      <c r="J1278" s="168">
        <v>0.9</v>
      </c>
      <c r="K1278" s="169" t="str">
        <f>IFERROR(SUMIFS(#REF!,#REF!,$I1278,#REF!,$R$2)/SUMIFS(#REF!,#REF!,$I1278,#REF!,$R$2),"-")</f>
        <v>-</v>
      </c>
      <c r="L1278" s="169" t="str">
        <f>IFERROR(SUMIFS(#REF!,#REF!,$I1278,#REF!,$R$7)/SUMIFS(#REF!,#REF!,$I1278,#REF!,$R$7),"-")</f>
        <v>-</v>
      </c>
      <c r="M1278" s="170" t="str">
        <f>IFERROR(SUMIFS(#REF!,#REF!,$I1278,#REF!,$R$3)/SUMIFS(#REF!,#REF!,$I1278,#REF!,$R$3),"-")</f>
        <v>-</v>
      </c>
      <c r="N1278" s="170" t="str">
        <f>IFERROR(SUMIFS(#REF!,#REF!,$I1278,#REF!,"&lt;="&amp;$R$2,#REF!,"&gt;="&amp;$S$2)/SUMIFS(#REF!,#REF!,$I1278,#REF!,"&lt;="&amp;$R$2,#REF!,"&gt;="&amp;$S$2),"-")</f>
        <v>-</v>
      </c>
      <c r="O1278" s="142"/>
      <c r="P1278" s="140"/>
    </row>
    <row r="1279" spans="1:16">
      <c r="A1279" s="138"/>
      <c r="B1279" s="142"/>
      <c r="C1279" s="172" t="s">
        <v>1972</v>
      </c>
      <c r="D1279" s="166" t="s">
        <v>26</v>
      </c>
      <c r="E1279" s="166" t="s">
        <v>1973</v>
      </c>
      <c r="F1279" s="195" t="s">
        <v>2435</v>
      </c>
      <c r="G1279" s="195" t="s">
        <v>2435</v>
      </c>
      <c r="H1279" s="195" t="s">
        <v>2435</v>
      </c>
      <c r="I1279" s="195" t="s">
        <v>2435</v>
      </c>
      <c r="J1279" s="168">
        <v>0.9</v>
      </c>
      <c r="K1279" s="169" t="str">
        <f>IFERROR(SUMIFS(#REF!,#REF!,$I1279,#REF!,$R$2)/SUMIFS(#REF!,#REF!,$I1279,#REF!,$R$2),"-")</f>
        <v>-</v>
      </c>
      <c r="L1279" s="169" t="str">
        <f>IFERROR(SUMIFS(#REF!,#REF!,$I1279,#REF!,$R$7)/SUMIFS(#REF!,#REF!,$I1279,#REF!,$R$7),"-")</f>
        <v>-</v>
      </c>
      <c r="M1279" s="170" t="str">
        <f>IFERROR(SUMIFS(#REF!,#REF!,$I1279,#REF!,$R$3)/SUMIFS(#REF!,#REF!,$I1279,#REF!,$R$3),"-")</f>
        <v>-</v>
      </c>
      <c r="N1279" s="170" t="str">
        <f>IFERROR(SUMIFS(#REF!,#REF!,$I1279,#REF!,"&lt;="&amp;$R$2,#REF!,"&gt;="&amp;$S$2)/SUMIFS(#REF!,#REF!,$I1279,#REF!,"&lt;="&amp;$R$2,#REF!,"&gt;="&amp;$S$2),"-")</f>
        <v>-</v>
      </c>
      <c r="O1279" s="142"/>
      <c r="P1279" s="140"/>
    </row>
    <row r="1280" spans="1:16">
      <c r="A1280" s="138"/>
      <c r="B1280" s="142"/>
      <c r="C1280" s="172" t="s">
        <v>1972</v>
      </c>
      <c r="D1280" s="166" t="s">
        <v>26</v>
      </c>
      <c r="E1280" s="166" t="s">
        <v>1973</v>
      </c>
      <c r="F1280" s="195" t="s">
        <v>2437</v>
      </c>
      <c r="G1280" s="195" t="s">
        <v>2437</v>
      </c>
      <c r="H1280" s="195" t="s">
        <v>2437</v>
      </c>
      <c r="I1280" s="195" t="s">
        <v>2437</v>
      </c>
      <c r="J1280" s="168">
        <v>0.9</v>
      </c>
      <c r="K1280" s="169" t="str">
        <f>IFERROR(SUMIFS(#REF!,#REF!,$I1280,#REF!,$R$2)/SUMIFS(#REF!,#REF!,$I1280,#REF!,$R$2),"-")</f>
        <v>-</v>
      </c>
      <c r="L1280" s="169" t="str">
        <f>IFERROR(SUMIFS(#REF!,#REF!,$I1280,#REF!,$R$7)/SUMIFS(#REF!,#REF!,$I1280,#REF!,$R$7),"-")</f>
        <v>-</v>
      </c>
      <c r="M1280" s="170" t="str">
        <f>IFERROR(SUMIFS(#REF!,#REF!,$I1280,#REF!,$R$3)/SUMIFS(#REF!,#REF!,$I1280,#REF!,$R$3),"-")</f>
        <v>-</v>
      </c>
      <c r="N1280" s="170" t="str">
        <f>IFERROR(SUMIFS(#REF!,#REF!,$I1280,#REF!,"&lt;="&amp;$R$2,#REF!,"&gt;="&amp;$S$2)/SUMIFS(#REF!,#REF!,$I1280,#REF!,"&lt;="&amp;$R$2,#REF!,"&gt;="&amp;$S$2),"-")</f>
        <v>-</v>
      </c>
      <c r="O1280" s="142"/>
      <c r="P1280" s="140"/>
    </row>
    <row r="1281" spans="1:16">
      <c r="A1281" s="138"/>
      <c r="B1281" s="142"/>
      <c r="C1281" s="172" t="s">
        <v>1972</v>
      </c>
      <c r="D1281" s="166" t="s">
        <v>26</v>
      </c>
      <c r="E1281" s="166" t="s">
        <v>1973</v>
      </c>
      <c r="F1281" s="195" t="s">
        <v>2439</v>
      </c>
      <c r="G1281" s="195" t="s">
        <v>2439</v>
      </c>
      <c r="H1281" s="195" t="s">
        <v>2439</v>
      </c>
      <c r="I1281" s="195" t="s">
        <v>2439</v>
      </c>
      <c r="J1281" s="168">
        <v>0.9</v>
      </c>
      <c r="K1281" s="169" t="str">
        <f>IFERROR(SUMIFS(#REF!,#REF!,$I1281,#REF!,$R$2)/SUMIFS(#REF!,#REF!,$I1281,#REF!,$R$2),"-")</f>
        <v>-</v>
      </c>
      <c r="L1281" s="169" t="str">
        <f>IFERROR(SUMIFS(#REF!,#REF!,$I1281,#REF!,$R$7)/SUMIFS(#REF!,#REF!,$I1281,#REF!,$R$7),"-")</f>
        <v>-</v>
      </c>
      <c r="M1281" s="170" t="str">
        <f>IFERROR(SUMIFS(#REF!,#REF!,$I1281,#REF!,$R$3)/SUMIFS(#REF!,#REF!,$I1281,#REF!,$R$3),"-")</f>
        <v>-</v>
      </c>
      <c r="N1281" s="170" t="str">
        <f>IFERROR(SUMIFS(#REF!,#REF!,$I1281,#REF!,"&lt;="&amp;$R$2,#REF!,"&gt;="&amp;$S$2)/SUMIFS(#REF!,#REF!,$I1281,#REF!,"&lt;="&amp;$R$2,#REF!,"&gt;="&amp;$S$2),"-")</f>
        <v>-</v>
      </c>
      <c r="O1281" s="142"/>
      <c r="P1281" s="140"/>
    </row>
    <row r="1282" spans="1:16">
      <c r="A1282" s="138"/>
      <c r="B1282" s="142"/>
      <c r="C1282" s="172" t="s">
        <v>1972</v>
      </c>
      <c r="D1282" s="166" t="s">
        <v>26</v>
      </c>
      <c r="E1282" s="166" t="s">
        <v>1973</v>
      </c>
      <c r="F1282" s="195" t="s">
        <v>2441</v>
      </c>
      <c r="G1282" s="195" t="s">
        <v>2441</v>
      </c>
      <c r="H1282" s="195" t="s">
        <v>2441</v>
      </c>
      <c r="I1282" s="195" t="s">
        <v>2441</v>
      </c>
      <c r="J1282" s="168">
        <v>0.9</v>
      </c>
      <c r="K1282" s="169" t="str">
        <f>IFERROR(SUMIFS(#REF!,#REF!,$I1282,#REF!,$R$2)/SUMIFS(#REF!,#REF!,$I1282,#REF!,$R$2),"-")</f>
        <v>-</v>
      </c>
      <c r="L1282" s="169" t="str">
        <f>IFERROR(SUMIFS(#REF!,#REF!,$I1282,#REF!,$R$7)/SUMIFS(#REF!,#REF!,$I1282,#REF!,$R$7),"-")</f>
        <v>-</v>
      </c>
      <c r="M1282" s="170" t="str">
        <f>IFERROR(SUMIFS(#REF!,#REF!,$I1282,#REF!,$R$3)/SUMIFS(#REF!,#REF!,$I1282,#REF!,$R$3),"-")</f>
        <v>-</v>
      </c>
      <c r="N1282" s="170" t="str">
        <f>IFERROR(SUMIFS(#REF!,#REF!,$I1282,#REF!,"&lt;="&amp;$R$2,#REF!,"&gt;="&amp;$S$2)/SUMIFS(#REF!,#REF!,$I1282,#REF!,"&lt;="&amp;$R$2,#REF!,"&gt;="&amp;$S$2),"-")</f>
        <v>-</v>
      </c>
      <c r="O1282" s="142"/>
      <c r="P1282" s="140"/>
    </row>
    <row r="1283" spans="1:16">
      <c r="A1283" s="138"/>
      <c r="B1283" s="142"/>
      <c r="C1283" s="172" t="s">
        <v>1972</v>
      </c>
      <c r="D1283" s="166" t="s">
        <v>26</v>
      </c>
      <c r="E1283" s="166" t="s">
        <v>1973</v>
      </c>
      <c r="F1283" s="195" t="s">
        <v>2443</v>
      </c>
      <c r="G1283" s="195" t="s">
        <v>2443</v>
      </c>
      <c r="H1283" s="195" t="s">
        <v>2443</v>
      </c>
      <c r="I1283" s="195" t="s">
        <v>2443</v>
      </c>
      <c r="J1283" s="168">
        <v>0.9</v>
      </c>
      <c r="K1283" s="169" t="str">
        <f>IFERROR(SUMIFS(#REF!,#REF!,$I1283,#REF!,$R$2)/SUMIFS(#REF!,#REF!,$I1283,#REF!,$R$2),"-")</f>
        <v>-</v>
      </c>
      <c r="L1283" s="169" t="str">
        <f>IFERROR(SUMIFS(#REF!,#REF!,$I1283,#REF!,$R$7)/SUMIFS(#REF!,#REF!,$I1283,#REF!,$R$7),"-")</f>
        <v>-</v>
      </c>
      <c r="M1283" s="170" t="str">
        <f>IFERROR(SUMIFS(#REF!,#REF!,$I1283,#REF!,$R$3)/SUMIFS(#REF!,#REF!,$I1283,#REF!,$R$3),"-")</f>
        <v>-</v>
      </c>
      <c r="N1283" s="170" t="str">
        <f>IFERROR(SUMIFS(#REF!,#REF!,$I1283,#REF!,"&lt;="&amp;$R$2,#REF!,"&gt;="&amp;$S$2)/SUMIFS(#REF!,#REF!,$I1283,#REF!,"&lt;="&amp;$R$2,#REF!,"&gt;="&amp;$S$2),"-")</f>
        <v>-</v>
      </c>
      <c r="O1283" s="142"/>
      <c r="P1283" s="140"/>
    </row>
    <row r="1284" spans="1:16">
      <c r="A1284" s="138"/>
      <c r="B1284" s="142"/>
      <c r="C1284" s="172" t="s">
        <v>1972</v>
      </c>
      <c r="D1284" s="166" t="s">
        <v>235</v>
      </c>
      <c r="E1284" s="166" t="s">
        <v>1973</v>
      </c>
      <c r="F1284" s="195" t="s">
        <v>2445</v>
      </c>
      <c r="G1284" s="195" t="s">
        <v>2445</v>
      </c>
      <c r="H1284" s="195" t="s">
        <v>2445</v>
      </c>
      <c r="I1284" s="195" t="s">
        <v>2445</v>
      </c>
      <c r="J1284" s="168">
        <v>0.9</v>
      </c>
      <c r="K1284" s="169" t="str">
        <f>IFERROR(SUMIFS(#REF!,#REF!,$I1284,#REF!,$R$2)/SUMIFS(#REF!,#REF!,$I1284,#REF!,$R$2),"-")</f>
        <v>-</v>
      </c>
      <c r="L1284" s="169" t="str">
        <f>IFERROR(SUMIFS(#REF!,#REF!,$I1284,#REF!,$R$7)/SUMIFS(#REF!,#REF!,$I1284,#REF!,$R$7),"-")</f>
        <v>-</v>
      </c>
      <c r="M1284" s="170" t="str">
        <f>IFERROR(SUMIFS(#REF!,#REF!,$I1284,#REF!,$R$3)/SUMIFS(#REF!,#REF!,$I1284,#REF!,$R$3),"-")</f>
        <v>-</v>
      </c>
      <c r="N1284" s="170" t="str">
        <f>IFERROR(SUMIFS(#REF!,#REF!,$I1284,#REF!,"&lt;="&amp;$R$2,#REF!,"&gt;="&amp;$S$2)/SUMIFS(#REF!,#REF!,$I1284,#REF!,"&lt;="&amp;$R$2,#REF!,"&gt;="&amp;$S$2),"-")</f>
        <v>-</v>
      </c>
      <c r="O1284" s="142"/>
      <c r="P1284" s="140"/>
    </row>
    <row r="1285" spans="1:16">
      <c r="A1285" s="138"/>
      <c r="B1285" s="142"/>
      <c r="C1285" s="172" t="s">
        <v>1972</v>
      </c>
      <c r="D1285" s="166" t="s">
        <v>26</v>
      </c>
      <c r="E1285" s="166" t="s">
        <v>1973</v>
      </c>
      <c r="F1285" s="195" t="s">
        <v>2447</v>
      </c>
      <c r="G1285" s="195" t="s">
        <v>2447</v>
      </c>
      <c r="H1285" s="195" t="s">
        <v>2447</v>
      </c>
      <c r="I1285" s="195" t="s">
        <v>2447</v>
      </c>
      <c r="J1285" s="168">
        <v>0.9</v>
      </c>
      <c r="K1285" s="169" t="str">
        <f>IFERROR(SUMIFS(#REF!,#REF!,$I1285,#REF!,$R$2)/SUMIFS(#REF!,#REF!,$I1285,#REF!,$R$2),"-")</f>
        <v>-</v>
      </c>
      <c r="L1285" s="169" t="str">
        <f>IFERROR(SUMIFS(#REF!,#REF!,$I1285,#REF!,$R$7)/SUMIFS(#REF!,#REF!,$I1285,#REF!,$R$7),"-")</f>
        <v>-</v>
      </c>
      <c r="M1285" s="170" t="str">
        <f>IFERROR(SUMIFS(#REF!,#REF!,$I1285,#REF!,$R$3)/SUMIFS(#REF!,#REF!,$I1285,#REF!,$R$3),"-")</f>
        <v>-</v>
      </c>
      <c r="N1285" s="170" t="str">
        <f>IFERROR(SUMIFS(#REF!,#REF!,$I1285,#REF!,"&lt;="&amp;$R$2,#REF!,"&gt;="&amp;$S$2)/SUMIFS(#REF!,#REF!,$I1285,#REF!,"&lt;="&amp;$R$2,#REF!,"&gt;="&amp;$S$2),"-")</f>
        <v>-</v>
      </c>
      <c r="O1285" s="142"/>
      <c r="P1285" s="140"/>
    </row>
    <row r="1286" spans="1:16">
      <c r="A1286" s="138"/>
      <c r="B1286" s="142"/>
      <c r="C1286" s="172" t="s">
        <v>1972</v>
      </c>
      <c r="D1286" s="166" t="s">
        <v>26</v>
      </c>
      <c r="E1286" s="166" t="s">
        <v>1973</v>
      </c>
      <c r="F1286" s="195" t="s">
        <v>2449</v>
      </c>
      <c r="G1286" s="195" t="s">
        <v>2449</v>
      </c>
      <c r="H1286" s="195" t="s">
        <v>2449</v>
      </c>
      <c r="I1286" s="195" t="s">
        <v>2449</v>
      </c>
      <c r="J1286" s="168">
        <v>0.9</v>
      </c>
      <c r="K1286" s="169" t="str">
        <f>IFERROR(SUMIFS(#REF!,#REF!,$I1286,#REF!,$R$2)/SUMIFS(#REF!,#REF!,$I1286,#REF!,$R$2),"-")</f>
        <v>-</v>
      </c>
      <c r="L1286" s="169" t="str">
        <f>IFERROR(SUMIFS(#REF!,#REF!,$I1286,#REF!,$R$7)/SUMIFS(#REF!,#REF!,$I1286,#REF!,$R$7),"-")</f>
        <v>-</v>
      </c>
      <c r="M1286" s="170" t="str">
        <f>IFERROR(SUMIFS(#REF!,#REF!,$I1286,#REF!,$R$3)/SUMIFS(#REF!,#REF!,$I1286,#REF!,$R$3),"-")</f>
        <v>-</v>
      </c>
      <c r="N1286" s="170" t="str">
        <f>IFERROR(SUMIFS(#REF!,#REF!,$I1286,#REF!,"&lt;="&amp;$R$2,#REF!,"&gt;="&amp;$S$2)/SUMIFS(#REF!,#REF!,$I1286,#REF!,"&lt;="&amp;$R$2,#REF!,"&gt;="&amp;$S$2),"-")</f>
        <v>-</v>
      </c>
      <c r="O1286" s="142"/>
      <c r="P1286" s="140"/>
    </row>
    <row r="1287" spans="1:16">
      <c r="A1287" s="138"/>
      <c r="B1287" s="142"/>
      <c r="C1287" s="172" t="s">
        <v>1972</v>
      </c>
      <c r="D1287" s="166" t="s">
        <v>26</v>
      </c>
      <c r="E1287" s="166" t="s">
        <v>1973</v>
      </c>
      <c r="F1287" s="195" t="s">
        <v>2451</v>
      </c>
      <c r="G1287" s="195" t="s">
        <v>2451</v>
      </c>
      <c r="H1287" s="195" t="s">
        <v>2451</v>
      </c>
      <c r="I1287" s="195" t="s">
        <v>2451</v>
      </c>
      <c r="J1287" s="168">
        <v>0.9</v>
      </c>
      <c r="K1287" s="169" t="str">
        <f>IFERROR(SUMIFS(#REF!,#REF!,$I1287,#REF!,$R$2)/SUMIFS(#REF!,#REF!,$I1287,#REF!,$R$2),"-")</f>
        <v>-</v>
      </c>
      <c r="L1287" s="169" t="str">
        <f>IFERROR(SUMIFS(#REF!,#REF!,$I1287,#REF!,$R$7)/SUMIFS(#REF!,#REF!,$I1287,#REF!,$R$7),"-")</f>
        <v>-</v>
      </c>
      <c r="M1287" s="170" t="str">
        <f>IFERROR(SUMIFS(#REF!,#REF!,$I1287,#REF!,$R$3)/SUMIFS(#REF!,#REF!,$I1287,#REF!,$R$3),"-")</f>
        <v>-</v>
      </c>
      <c r="N1287" s="170" t="str">
        <f>IFERROR(SUMIFS(#REF!,#REF!,$I1287,#REF!,"&lt;="&amp;$R$2,#REF!,"&gt;="&amp;$S$2)/SUMIFS(#REF!,#REF!,$I1287,#REF!,"&lt;="&amp;$R$2,#REF!,"&gt;="&amp;$S$2),"-")</f>
        <v>-</v>
      </c>
      <c r="O1287" s="142"/>
      <c r="P1287" s="140"/>
    </row>
    <row r="1288" spans="1:16">
      <c r="A1288" s="138"/>
      <c r="B1288" s="142"/>
      <c r="C1288" s="172" t="s">
        <v>1972</v>
      </c>
      <c r="D1288" s="166" t="s">
        <v>26</v>
      </c>
      <c r="E1288" s="166" t="s">
        <v>1973</v>
      </c>
      <c r="F1288" s="195" t="s">
        <v>2453</v>
      </c>
      <c r="G1288" s="195" t="s">
        <v>2453</v>
      </c>
      <c r="H1288" s="195" t="s">
        <v>2453</v>
      </c>
      <c r="I1288" s="195" t="s">
        <v>2453</v>
      </c>
      <c r="J1288" s="168">
        <v>0.9</v>
      </c>
      <c r="K1288" s="169" t="str">
        <f>IFERROR(SUMIFS(#REF!,#REF!,$I1288,#REF!,$R$2)/SUMIFS(#REF!,#REF!,$I1288,#REF!,$R$2),"-")</f>
        <v>-</v>
      </c>
      <c r="L1288" s="169" t="str">
        <f>IFERROR(SUMIFS(#REF!,#REF!,$I1288,#REF!,$R$7)/SUMIFS(#REF!,#REF!,$I1288,#REF!,$R$7),"-")</f>
        <v>-</v>
      </c>
      <c r="M1288" s="170" t="str">
        <f>IFERROR(SUMIFS(#REF!,#REF!,$I1288,#REF!,$R$3)/SUMIFS(#REF!,#REF!,$I1288,#REF!,$R$3),"-")</f>
        <v>-</v>
      </c>
      <c r="N1288" s="170" t="str">
        <f>IFERROR(SUMIFS(#REF!,#REF!,$I1288,#REF!,"&lt;="&amp;$R$2,#REF!,"&gt;="&amp;$S$2)/SUMIFS(#REF!,#REF!,$I1288,#REF!,"&lt;="&amp;$R$2,#REF!,"&gt;="&amp;$S$2),"-")</f>
        <v>-</v>
      </c>
      <c r="O1288" s="142"/>
      <c r="P1288" s="140"/>
    </row>
    <row r="1289" spans="1:16">
      <c r="A1289" s="138"/>
      <c r="B1289" s="142"/>
      <c r="C1289" s="172" t="s">
        <v>1972</v>
      </c>
      <c r="D1289" s="166" t="s">
        <v>26</v>
      </c>
      <c r="E1289" s="166" t="s">
        <v>1973</v>
      </c>
      <c r="F1289" s="195" t="s">
        <v>2455</v>
      </c>
      <c r="G1289" s="195" t="s">
        <v>2455</v>
      </c>
      <c r="H1289" s="195" t="s">
        <v>2455</v>
      </c>
      <c r="I1289" s="195" t="s">
        <v>2455</v>
      </c>
      <c r="J1289" s="168">
        <v>0.9</v>
      </c>
      <c r="K1289" s="169" t="str">
        <f>IFERROR(SUMIFS(#REF!,#REF!,$I1289,#REF!,$R$2)/SUMIFS(#REF!,#REF!,$I1289,#REF!,$R$2),"-")</f>
        <v>-</v>
      </c>
      <c r="L1289" s="169" t="str">
        <f>IFERROR(SUMIFS(#REF!,#REF!,$I1289,#REF!,$R$7)/SUMIFS(#REF!,#REF!,$I1289,#REF!,$R$7),"-")</f>
        <v>-</v>
      </c>
      <c r="M1289" s="170" t="str">
        <f>IFERROR(SUMIFS(#REF!,#REF!,$I1289,#REF!,$R$3)/SUMIFS(#REF!,#REF!,$I1289,#REF!,$R$3),"-")</f>
        <v>-</v>
      </c>
      <c r="N1289" s="170" t="str">
        <f>IFERROR(SUMIFS(#REF!,#REF!,$I1289,#REF!,"&lt;="&amp;$R$2,#REF!,"&gt;="&amp;$S$2)/SUMIFS(#REF!,#REF!,$I1289,#REF!,"&lt;="&amp;$R$2,#REF!,"&gt;="&amp;$S$2),"-")</f>
        <v>-</v>
      </c>
      <c r="O1289" s="142"/>
      <c r="P1289" s="140"/>
    </row>
    <row r="1290" spans="1:16">
      <c r="A1290" s="138"/>
      <c r="B1290" s="142"/>
      <c r="C1290" s="172" t="s">
        <v>1972</v>
      </c>
      <c r="D1290" s="166" t="s">
        <v>26</v>
      </c>
      <c r="E1290" s="166" t="s">
        <v>1973</v>
      </c>
      <c r="F1290" s="195" t="s">
        <v>2457</v>
      </c>
      <c r="G1290" s="195" t="s">
        <v>2457</v>
      </c>
      <c r="H1290" s="195" t="s">
        <v>2457</v>
      </c>
      <c r="I1290" s="195" t="s">
        <v>2457</v>
      </c>
      <c r="J1290" s="168">
        <v>0.9</v>
      </c>
      <c r="K1290" s="169" t="str">
        <f>IFERROR(SUMIFS(#REF!,#REF!,$I1290,#REF!,$R$2)/SUMIFS(#REF!,#REF!,$I1290,#REF!,$R$2),"-")</f>
        <v>-</v>
      </c>
      <c r="L1290" s="169" t="str">
        <f>IFERROR(SUMIFS(#REF!,#REF!,$I1290,#REF!,$R$7)/SUMIFS(#REF!,#REF!,$I1290,#REF!,$R$7),"-")</f>
        <v>-</v>
      </c>
      <c r="M1290" s="170" t="str">
        <f>IFERROR(SUMIFS(#REF!,#REF!,$I1290,#REF!,$R$3)/SUMIFS(#REF!,#REF!,$I1290,#REF!,$R$3),"-")</f>
        <v>-</v>
      </c>
      <c r="N1290" s="170" t="str">
        <f>IFERROR(SUMIFS(#REF!,#REF!,$I1290,#REF!,"&lt;="&amp;$R$2,#REF!,"&gt;="&amp;$S$2)/SUMIFS(#REF!,#REF!,$I1290,#REF!,"&lt;="&amp;$R$2,#REF!,"&gt;="&amp;$S$2),"-")</f>
        <v>-</v>
      </c>
      <c r="O1290" s="142"/>
      <c r="P1290" s="140"/>
    </row>
    <row r="1291" spans="1:16">
      <c r="A1291" s="138"/>
      <c r="B1291" s="142"/>
      <c r="C1291" s="172" t="s">
        <v>1972</v>
      </c>
      <c r="D1291" s="166" t="s">
        <v>26</v>
      </c>
      <c r="E1291" s="166" t="s">
        <v>1973</v>
      </c>
      <c r="F1291" s="195" t="s">
        <v>2459</v>
      </c>
      <c r="G1291" s="195" t="s">
        <v>2459</v>
      </c>
      <c r="H1291" s="195" t="s">
        <v>2459</v>
      </c>
      <c r="I1291" s="195" t="s">
        <v>2459</v>
      </c>
      <c r="J1291" s="168">
        <v>0.9</v>
      </c>
      <c r="K1291" s="169" t="str">
        <f>IFERROR(SUMIFS(#REF!,#REF!,$I1291,#REF!,$R$2)/SUMIFS(#REF!,#REF!,$I1291,#REF!,$R$2),"-")</f>
        <v>-</v>
      </c>
      <c r="L1291" s="169" t="str">
        <f>IFERROR(SUMIFS(#REF!,#REF!,$I1291,#REF!,$R$7)/SUMIFS(#REF!,#REF!,$I1291,#REF!,$R$7),"-")</f>
        <v>-</v>
      </c>
      <c r="M1291" s="170" t="str">
        <f>IFERROR(SUMIFS(#REF!,#REF!,$I1291,#REF!,$R$3)/SUMIFS(#REF!,#REF!,$I1291,#REF!,$R$3),"-")</f>
        <v>-</v>
      </c>
      <c r="N1291" s="170" t="str">
        <f>IFERROR(SUMIFS(#REF!,#REF!,$I1291,#REF!,"&lt;="&amp;$R$2,#REF!,"&gt;="&amp;$S$2)/SUMIFS(#REF!,#REF!,$I1291,#REF!,"&lt;="&amp;$R$2,#REF!,"&gt;="&amp;$S$2),"-")</f>
        <v>-</v>
      </c>
      <c r="O1291" s="142"/>
      <c r="P1291" s="140"/>
    </row>
    <row r="1292" spans="1:16">
      <c r="A1292" s="138"/>
      <c r="B1292" s="142"/>
      <c r="C1292" s="172" t="s">
        <v>1972</v>
      </c>
      <c r="D1292" s="166" t="s">
        <v>26</v>
      </c>
      <c r="E1292" s="166" t="s">
        <v>1973</v>
      </c>
      <c r="F1292" s="195" t="s">
        <v>2461</v>
      </c>
      <c r="G1292" s="195" t="s">
        <v>2461</v>
      </c>
      <c r="H1292" s="195" t="s">
        <v>2461</v>
      </c>
      <c r="I1292" s="195" t="s">
        <v>2461</v>
      </c>
      <c r="J1292" s="168">
        <v>0.9</v>
      </c>
      <c r="K1292" s="169" t="str">
        <f>IFERROR(SUMIFS(#REF!,#REF!,$I1292,#REF!,$R$2)/SUMIFS(#REF!,#REF!,$I1292,#REF!,$R$2),"-")</f>
        <v>-</v>
      </c>
      <c r="L1292" s="169" t="str">
        <f>IFERROR(SUMIFS(#REF!,#REF!,$I1292,#REF!,$R$7)/SUMIFS(#REF!,#REF!,$I1292,#REF!,$R$7),"-")</f>
        <v>-</v>
      </c>
      <c r="M1292" s="170" t="str">
        <f>IFERROR(SUMIFS(#REF!,#REF!,$I1292,#REF!,$R$3)/SUMIFS(#REF!,#REF!,$I1292,#REF!,$R$3),"-")</f>
        <v>-</v>
      </c>
      <c r="N1292" s="170" t="str">
        <f>IFERROR(SUMIFS(#REF!,#REF!,$I1292,#REF!,"&lt;="&amp;$R$2,#REF!,"&gt;="&amp;$S$2)/SUMIFS(#REF!,#REF!,$I1292,#REF!,"&lt;="&amp;$R$2,#REF!,"&gt;="&amp;$S$2),"-")</f>
        <v>-</v>
      </c>
      <c r="O1292" s="142"/>
      <c r="P1292" s="140"/>
    </row>
    <row r="1293" spans="1:16">
      <c r="A1293" s="138"/>
      <c r="B1293" s="142"/>
      <c r="C1293" s="172" t="s">
        <v>1972</v>
      </c>
      <c r="D1293" s="166" t="s">
        <v>26</v>
      </c>
      <c r="E1293" s="166" t="s">
        <v>1973</v>
      </c>
      <c r="F1293" s="195" t="s">
        <v>2463</v>
      </c>
      <c r="G1293" s="195" t="s">
        <v>2463</v>
      </c>
      <c r="H1293" s="195" t="s">
        <v>2463</v>
      </c>
      <c r="I1293" s="195" t="s">
        <v>2463</v>
      </c>
      <c r="J1293" s="168">
        <v>0.9</v>
      </c>
      <c r="K1293" s="169" t="str">
        <f>IFERROR(SUMIFS(#REF!,#REF!,$I1293,#REF!,$R$2)/SUMIFS(#REF!,#REF!,$I1293,#REF!,$R$2),"-")</f>
        <v>-</v>
      </c>
      <c r="L1293" s="169" t="str">
        <f>IFERROR(SUMIFS(#REF!,#REF!,$I1293,#REF!,$R$7)/SUMIFS(#REF!,#REF!,$I1293,#REF!,$R$7),"-")</f>
        <v>-</v>
      </c>
      <c r="M1293" s="170" t="str">
        <f>IFERROR(SUMIFS(#REF!,#REF!,$I1293,#REF!,$R$3)/SUMIFS(#REF!,#REF!,$I1293,#REF!,$R$3),"-")</f>
        <v>-</v>
      </c>
      <c r="N1293" s="170" t="str">
        <f>IFERROR(SUMIFS(#REF!,#REF!,$I1293,#REF!,"&lt;="&amp;$R$2,#REF!,"&gt;="&amp;$S$2)/SUMIFS(#REF!,#REF!,$I1293,#REF!,"&lt;="&amp;$R$2,#REF!,"&gt;="&amp;$S$2),"-")</f>
        <v>-</v>
      </c>
      <c r="O1293" s="142"/>
      <c r="P1293" s="140"/>
    </row>
    <row r="1294" spans="1:16">
      <c r="A1294" s="138"/>
      <c r="B1294" s="142"/>
      <c r="C1294" s="172" t="s">
        <v>1972</v>
      </c>
      <c r="D1294" s="166" t="s">
        <v>26</v>
      </c>
      <c r="E1294" s="166" t="s">
        <v>1973</v>
      </c>
      <c r="F1294" s="195" t="s">
        <v>2465</v>
      </c>
      <c r="G1294" s="195" t="s">
        <v>2465</v>
      </c>
      <c r="H1294" s="195" t="s">
        <v>2465</v>
      </c>
      <c r="I1294" s="195" t="s">
        <v>2465</v>
      </c>
      <c r="J1294" s="168">
        <v>0.9</v>
      </c>
      <c r="K1294" s="169" t="str">
        <f>IFERROR(SUMIFS(#REF!,#REF!,$I1294,#REF!,$R$2)/SUMIFS(#REF!,#REF!,$I1294,#REF!,$R$2),"-")</f>
        <v>-</v>
      </c>
      <c r="L1294" s="169" t="str">
        <f>IFERROR(SUMIFS(#REF!,#REF!,$I1294,#REF!,$R$7)/SUMIFS(#REF!,#REF!,$I1294,#REF!,$R$7),"-")</f>
        <v>-</v>
      </c>
      <c r="M1294" s="170" t="str">
        <f>IFERROR(SUMIFS(#REF!,#REF!,$I1294,#REF!,$R$3)/SUMIFS(#REF!,#REF!,$I1294,#REF!,$R$3),"-")</f>
        <v>-</v>
      </c>
      <c r="N1294" s="170" t="str">
        <f>IFERROR(SUMIFS(#REF!,#REF!,$I1294,#REF!,"&lt;="&amp;$R$2,#REF!,"&gt;="&amp;$S$2)/SUMIFS(#REF!,#REF!,$I1294,#REF!,"&lt;="&amp;$R$2,#REF!,"&gt;="&amp;$S$2),"-")</f>
        <v>-</v>
      </c>
      <c r="O1294" s="142"/>
      <c r="P1294" s="140"/>
    </row>
    <row r="1295" spans="1:16">
      <c r="A1295" s="138"/>
      <c r="B1295" s="142"/>
      <c r="C1295" s="172" t="s">
        <v>1972</v>
      </c>
      <c r="D1295" s="166" t="s">
        <v>235</v>
      </c>
      <c r="E1295" s="166" t="s">
        <v>1973</v>
      </c>
      <c r="F1295" s="195" t="s">
        <v>2467</v>
      </c>
      <c r="G1295" s="195" t="s">
        <v>2467</v>
      </c>
      <c r="H1295" s="195" t="s">
        <v>2467</v>
      </c>
      <c r="I1295" s="195" t="s">
        <v>2467</v>
      </c>
      <c r="J1295" s="168">
        <v>0.9</v>
      </c>
      <c r="K1295" s="169" t="str">
        <f>IFERROR(SUMIFS(#REF!,#REF!,$I1295,#REF!,$R$2)/SUMIFS(#REF!,#REF!,$I1295,#REF!,$R$2),"-")</f>
        <v>-</v>
      </c>
      <c r="L1295" s="169" t="str">
        <f>IFERROR(SUMIFS(#REF!,#REF!,$I1295,#REF!,$R$7)/SUMIFS(#REF!,#REF!,$I1295,#REF!,$R$7),"-")</f>
        <v>-</v>
      </c>
      <c r="M1295" s="170" t="str">
        <f>IFERROR(SUMIFS(#REF!,#REF!,$I1295,#REF!,$R$3)/SUMIFS(#REF!,#REF!,$I1295,#REF!,$R$3),"-")</f>
        <v>-</v>
      </c>
      <c r="N1295" s="170" t="str">
        <f>IFERROR(SUMIFS(#REF!,#REF!,$I1295,#REF!,"&lt;="&amp;$R$2,#REF!,"&gt;="&amp;$S$2)/SUMIFS(#REF!,#REF!,$I1295,#REF!,"&lt;="&amp;$R$2,#REF!,"&gt;="&amp;$S$2),"-")</f>
        <v>-</v>
      </c>
      <c r="O1295" s="142"/>
      <c r="P1295" s="140"/>
    </row>
    <row r="1296" spans="1:16">
      <c r="A1296" s="138"/>
      <c r="B1296" s="142"/>
      <c r="C1296" s="172" t="s">
        <v>1972</v>
      </c>
      <c r="D1296" s="166" t="s">
        <v>26</v>
      </c>
      <c r="E1296" s="166" t="s">
        <v>1973</v>
      </c>
      <c r="F1296" s="195" t="s">
        <v>2469</v>
      </c>
      <c r="G1296" s="195" t="s">
        <v>2469</v>
      </c>
      <c r="H1296" s="195" t="s">
        <v>2469</v>
      </c>
      <c r="I1296" s="195" t="s">
        <v>2469</v>
      </c>
      <c r="J1296" s="168">
        <v>0.9</v>
      </c>
      <c r="K1296" s="169" t="str">
        <f>IFERROR(SUMIFS(#REF!,#REF!,$I1296,#REF!,$R$2)/SUMIFS(#REF!,#REF!,$I1296,#REF!,$R$2),"-")</f>
        <v>-</v>
      </c>
      <c r="L1296" s="169" t="str">
        <f>IFERROR(SUMIFS(#REF!,#REF!,$I1296,#REF!,$R$7)/SUMIFS(#REF!,#REF!,$I1296,#REF!,$R$7),"-")</f>
        <v>-</v>
      </c>
      <c r="M1296" s="170" t="str">
        <f>IFERROR(SUMIFS(#REF!,#REF!,$I1296,#REF!,$R$3)/SUMIFS(#REF!,#REF!,$I1296,#REF!,$R$3),"-")</f>
        <v>-</v>
      </c>
      <c r="N1296" s="170" t="str">
        <f>IFERROR(SUMIFS(#REF!,#REF!,$I1296,#REF!,"&lt;="&amp;$R$2,#REF!,"&gt;="&amp;$S$2)/SUMIFS(#REF!,#REF!,$I1296,#REF!,"&lt;="&amp;$R$2,#REF!,"&gt;="&amp;$S$2),"-")</f>
        <v>-</v>
      </c>
      <c r="O1296" s="142"/>
      <c r="P1296" s="140"/>
    </row>
    <row r="1297" spans="1:16">
      <c r="A1297" s="138"/>
      <c r="B1297" s="142"/>
      <c r="C1297" s="172" t="s">
        <v>1972</v>
      </c>
      <c r="D1297" s="166" t="s">
        <v>26</v>
      </c>
      <c r="E1297" s="166" t="s">
        <v>1973</v>
      </c>
      <c r="F1297" s="195" t="s">
        <v>2471</v>
      </c>
      <c r="G1297" s="195" t="s">
        <v>2471</v>
      </c>
      <c r="H1297" s="195" t="s">
        <v>2471</v>
      </c>
      <c r="I1297" s="195" t="s">
        <v>2471</v>
      </c>
      <c r="J1297" s="168">
        <v>0.9</v>
      </c>
      <c r="K1297" s="169" t="str">
        <f>IFERROR(SUMIFS(#REF!,#REF!,$I1297,#REF!,$R$2)/SUMIFS(#REF!,#REF!,$I1297,#REF!,$R$2),"-")</f>
        <v>-</v>
      </c>
      <c r="L1297" s="169" t="str">
        <f>IFERROR(SUMIFS(#REF!,#REF!,$I1297,#REF!,$R$7)/SUMIFS(#REF!,#REF!,$I1297,#REF!,$R$7),"-")</f>
        <v>-</v>
      </c>
      <c r="M1297" s="170" t="str">
        <f>IFERROR(SUMIFS(#REF!,#REF!,$I1297,#REF!,$R$3)/SUMIFS(#REF!,#REF!,$I1297,#REF!,$R$3),"-")</f>
        <v>-</v>
      </c>
      <c r="N1297" s="170" t="str">
        <f>IFERROR(SUMIFS(#REF!,#REF!,$I1297,#REF!,"&lt;="&amp;$R$2,#REF!,"&gt;="&amp;$S$2)/SUMIFS(#REF!,#REF!,$I1297,#REF!,"&lt;="&amp;$R$2,#REF!,"&gt;="&amp;$S$2),"-")</f>
        <v>-</v>
      </c>
      <c r="O1297" s="142"/>
      <c r="P1297" s="140"/>
    </row>
    <row r="1298" spans="1:16">
      <c r="A1298" s="138"/>
      <c r="B1298" s="142"/>
      <c r="C1298" s="172" t="s">
        <v>1972</v>
      </c>
      <c r="D1298" s="166" t="s">
        <v>26</v>
      </c>
      <c r="E1298" s="166" t="s">
        <v>1973</v>
      </c>
      <c r="F1298" s="195" t="s">
        <v>2473</v>
      </c>
      <c r="G1298" s="195" t="s">
        <v>2473</v>
      </c>
      <c r="H1298" s="195" t="s">
        <v>2473</v>
      </c>
      <c r="I1298" s="195" t="s">
        <v>2473</v>
      </c>
      <c r="J1298" s="168">
        <v>0.9</v>
      </c>
      <c r="K1298" s="169" t="str">
        <f>IFERROR(SUMIFS(#REF!,#REF!,$I1298,#REF!,$R$2)/SUMIFS(#REF!,#REF!,$I1298,#REF!,$R$2),"-")</f>
        <v>-</v>
      </c>
      <c r="L1298" s="169" t="str">
        <f>IFERROR(SUMIFS(#REF!,#REF!,$I1298,#REF!,$R$7)/SUMIFS(#REF!,#REF!,$I1298,#REF!,$R$7),"-")</f>
        <v>-</v>
      </c>
      <c r="M1298" s="170" t="str">
        <f>IFERROR(SUMIFS(#REF!,#REF!,$I1298,#REF!,$R$3)/SUMIFS(#REF!,#REF!,$I1298,#REF!,$R$3),"-")</f>
        <v>-</v>
      </c>
      <c r="N1298" s="170" t="str">
        <f>IFERROR(SUMIFS(#REF!,#REF!,$I1298,#REF!,"&lt;="&amp;$R$2,#REF!,"&gt;="&amp;$S$2)/SUMIFS(#REF!,#REF!,$I1298,#REF!,"&lt;="&amp;$R$2,#REF!,"&gt;="&amp;$S$2),"-")</f>
        <v>-</v>
      </c>
      <c r="O1298" s="142"/>
      <c r="P1298" s="140"/>
    </row>
    <row r="1299" spans="1:16">
      <c r="A1299" s="138"/>
      <c r="B1299" s="142"/>
      <c r="C1299" s="172" t="s">
        <v>1972</v>
      </c>
      <c r="D1299" s="166" t="s">
        <v>26</v>
      </c>
      <c r="E1299" s="166" t="s">
        <v>1973</v>
      </c>
      <c r="F1299" s="195" t="s">
        <v>2475</v>
      </c>
      <c r="G1299" s="195" t="s">
        <v>2475</v>
      </c>
      <c r="H1299" s="195" t="s">
        <v>2475</v>
      </c>
      <c r="I1299" s="195" t="s">
        <v>2475</v>
      </c>
      <c r="J1299" s="168">
        <v>0.9</v>
      </c>
      <c r="K1299" s="169" t="str">
        <f>IFERROR(SUMIFS(#REF!,#REF!,$I1299,#REF!,$R$2)/SUMIFS(#REF!,#REF!,$I1299,#REF!,$R$2),"-")</f>
        <v>-</v>
      </c>
      <c r="L1299" s="169" t="str">
        <f>IFERROR(SUMIFS(#REF!,#REF!,$I1299,#REF!,$R$7)/SUMIFS(#REF!,#REF!,$I1299,#REF!,$R$7),"-")</f>
        <v>-</v>
      </c>
      <c r="M1299" s="170" t="str">
        <f>IFERROR(SUMIFS(#REF!,#REF!,$I1299,#REF!,$R$3)/SUMIFS(#REF!,#REF!,$I1299,#REF!,$R$3),"-")</f>
        <v>-</v>
      </c>
      <c r="N1299" s="170" t="str">
        <f>IFERROR(SUMIFS(#REF!,#REF!,$I1299,#REF!,"&lt;="&amp;$R$2,#REF!,"&gt;="&amp;$S$2)/SUMIFS(#REF!,#REF!,$I1299,#REF!,"&lt;="&amp;$R$2,#REF!,"&gt;="&amp;$S$2),"-")</f>
        <v>-</v>
      </c>
      <c r="O1299" s="142"/>
      <c r="P1299" s="140"/>
    </row>
    <row r="1300" spans="1:16">
      <c r="A1300" s="138"/>
      <c r="B1300" s="142"/>
      <c r="C1300" s="172" t="s">
        <v>1972</v>
      </c>
      <c r="D1300" s="166" t="s">
        <v>26</v>
      </c>
      <c r="E1300" s="166" t="s">
        <v>1973</v>
      </c>
      <c r="F1300" s="195" t="s">
        <v>2477</v>
      </c>
      <c r="G1300" s="195" t="s">
        <v>2477</v>
      </c>
      <c r="H1300" s="195" t="s">
        <v>2477</v>
      </c>
      <c r="I1300" s="195" t="s">
        <v>2477</v>
      </c>
      <c r="J1300" s="168">
        <v>0.9</v>
      </c>
      <c r="K1300" s="169" t="str">
        <f>IFERROR(SUMIFS(#REF!,#REF!,$I1300,#REF!,$R$2)/SUMIFS(#REF!,#REF!,$I1300,#REF!,$R$2),"-")</f>
        <v>-</v>
      </c>
      <c r="L1300" s="169" t="str">
        <f>IFERROR(SUMIFS(#REF!,#REF!,$I1300,#REF!,$R$7)/SUMIFS(#REF!,#REF!,$I1300,#REF!,$R$7),"-")</f>
        <v>-</v>
      </c>
      <c r="M1300" s="170" t="str">
        <f>IFERROR(SUMIFS(#REF!,#REF!,$I1300,#REF!,$R$3)/SUMIFS(#REF!,#REF!,$I1300,#REF!,$R$3),"-")</f>
        <v>-</v>
      </c>
      <c r="N1300" s="170" t="str">
        <f>IFERROR(SUMIFS(#REF!,#REF!,$I1300,#REF!,"&lt;="&amp;$R$2,#REF!,"&gt;="&amp;$S$2)/SUMIFS(#REF!,#REF!,$I1300,#REF!,"&lt;="&amp;$R$2,#REF!,"&gt;="&amp;$S$2),"-")</f>
        <v>-</v>
      </c>
      <c r="O1300" s="142"/>
      <c r="P1300" s="140"/>
    </row>
    <row r="1301" spans="1:16">
      <c r="A1301" s="138"/>
      <c r="B1301" s="142"/>
      <c r="C1301" s="172" t="s">
        <v>1972</v>
      </c>
      <c r="D1301" s="166" t="s">
        <v>26</v>
      </c>
      <c r="E1301" s="166" t="s">
        <v>1973</v>
      </c>
      <c r="F1301" s="195" t="s">
        <v>2479</v>
      </c>
      <c r="G1301" s="195" t="s">
        <v>2479</v>
      </c>
      <c r="H1301" s="195" t="s">
        <v>2479</v>
      </c>
      <c r="I1301" s="195" t="s">
        <v>2479</v>
      </c>
      <c r="J1301" s="168">
        <v>0.9</v>
      </c>
      <c r="K1301" s="169" t="str">
        <f>IFERROR(SUMIFS(#REF!,#REF!,$I1301,#REF!,$R$2)/SUMIFS(#REF!,#REF!,$I1301,#REF!,$R$2),"-")</f>
        <v>-</v>
      </c>
      <c r="L1301" s="169" t="str">
        <f>IFERROR(SUMIFS(#REF!,#REF!,$I1301,#REF!,$R$7)/SUMIFS(#REF!,#REF!,$I1301,#REF!,$R$7),"-")</f>
        <v>-</v>
      </c>
      <c r="M1301" s="170" t="str">
        <f>IFERROR(SUMIFS(#REF!,#REF!,$I1301,#REF!,$R$3)/SUMIFS(#REF!,#REF!,$I1301,#REF!,$R$3),"-")</f>
        <v>-</v>
      </c>
      <c r="N1301" s="170" t="str">
        <f>IFERROR(SUMIFS(#REF!,#REF!,$I1301,#REF!,"&lt;="&amp;$R$2,#REF!,"&gt;="&amp;$S$2)/SUMIFS(#REF!,#REF!,$I1301,#REF!,"&lt;="&amp;$R$2,#REF!,"&gt;="&amp;$S$2),"-")</f>
        <v>-</v>
      </c>
      <c r="O1301" s="142"/>
      <c r="P1301" s="140"/>
    </row>
    <row r="1302" spans="1:16">
      <c r="A1302" s="138"/>
      <c r="B1302" s="142"/>
      <c r="C1302" s="172" t="s">
        <v>1972</v>
      </c>
      <c r="D1302" s="166" t="s">
        <v>26</v>
      </c>
      <c r="E1302" s="166" t="s">
        <v>1973</v>
      </c>
      <c r="F1302" s="195" t="s">
        <v>2481</v>
      </c>
      <c r="G1302" s="195" t="s">
        <v>2481</v>
      </c>
      <c r="H1302" s="195" t="s">
        <v>2481</v>
      </c>
      <c r="I1302" s="195" t="s">
        <v>2481</v>
      </c>
      <c r="J1302" s="168">
        <v>0.9</v>
      </c>
      <c r="K1302" s="169" t="str">
        <f>IFERROR(SUMIFS(#REF!,#REF!,$I1302,#REF!,$R$2)/SUMIFS(#REF!,#REF!,$I1302,#REF!,$R$2),"-")</f>
        <v>-</v>
      </c>
      <c r="L1302" s="169" t="str">
        <f>IFERROR(SUMIFS(#REF!,#REF!,$I1302,#REF!,$R$7)/SUMIFS(#REF!,#REF!,$I1302,#REF!,$R$7),"-")</f>
        <v>-</v>
      </c>
      <c r="M1302" s="170" t="str">
        <f>IFERROR(SUMIFS(#REF!,#REF!,$I1302,#REF!,$R$3)/SUMIFS(#REF!,#REF!,$I1302,#REF!,$R$3),"-")</f>
        <v>-</v>
      </c>
      <c r="N1302" s="170" t="str">
        <f>IFERROR(SUMIFS(#REF!,#REF!,$I1302,#REF!,"&lt;="&amp;$R$2,#REF!,"&gt;="&amp;$S$2)/SUMIFS(#REF!,#REF!,$I1302,#REF!,"&lt;="&amp;$R$2,#REF!,"&gt;="&amp;$S$2),"-")</f>
        <v>-</v>
      </c>
      <c r="O1302" s="142"/>
      <c r="P1302" s="140"/>
    </row>
    <row r="1303" spans="1:16">
      <c r="A1303" s="138"/>
      <c r="B1303" s="142"/>
      <c r="C1303" s="172" t="s">
        <v>1972</v>
      </c>
      <c r="D1303" s="166" t="s">
        <v>26</v>
      </c>
      <c r="E1303" s="166" t="s">
        <v>1973</v>
      </c>
      <c r="F1303" s="195" t="s">
        <v>2483</v>
      </c>
      <c r="G1303" s="195" t="s">
        <v>2483</v>
      </c>
      <c r="H1303" s="195" t="s">
        <v>2483</v>
      </c>
      <c r="I1303" s="195" t="s">
        <v>2483</v>
      </c>
      <c r="J1303" s="168">
        <v>0.9</v>
      </c>
      <c r="K1303" s="169" t="str">
        <f>IFERROR(SUMIFS(#REF!,#REF!,$I1303,#REF!,$R$2)/SUMIFS(#REF!,#REF!,$I1303,#REF!,$R$2),"-")</f>
        <v>-</v>
      </c>
      <c r="L1303" s="169" t="str">
        <f>IFERROR(SUMIFS(#REF!,#REF!,$I1303,#REF!,$R$7)/SUMIFS(#REF!,#REF!,$I1303,#REF!,$R$7),"-")</f>
        <v>-</v>
      </c>
      <c r="M1303" s="170" t="str">
        <f>IFERROR(SUMIFS(#REF!,#REF!,$I1303,#REF!,$R$3)/SUMIFS(#REF!,#REF!,$I1303,#REF!,$R$3),"-")</f>
        <v>-</v>
      </c>
      <c r="N1303" s="170" t="str">
        <f>IFERROR(SUMIFS(#REF!,#REF!,$I1303,#REF!,"&lt;="&amp;$R$2,#REF!,"&gt;="&amp;$S$2)/SUMIFS(#REF!,#REF!,$I1303,#REF!,"&lt;="&amp;$R$2,#REF!,"&gt;="&amp;$S$2),"-")</f>
        <v>-</v>
      </c>
      <c r="O1303" s="142"/>
      <c r="P1303" s="140"/>
    </row>
    <row r="1304" spans="1:16">
      <c r="A1304" s="138"/>
      <c r="B1304" s="142"/>
      <c r="C1304" s="172" t="s">
        <v>1972</v>
      </c>
      <c r="D1304" s="166" t="s">
        <v>26</v>
      </c>
      <c r="E1304" s="166" t="s">
        <v>1973</v>
      </c>
      <c r="F1304" s="195" t="s">
        <v>2485</v>
      </c>
      <c r="G1304" s="195" t="s">
        <v>2485</v>
      </c>
      <c r="H1304" s="195" t="s">
        <v>2485</v>
      </c>
      <c r="I1304" s="195" t="s">
        <v>2485</v>
      </c>
      <c r="J1304" s="168">
        <v>0.9</v>
      </c>
      <c r="K1304" s="169" t="str">
        <f>IFERROR(SUMIFS(#REF!,#REF!,$I1304,#REF!,$R$2)/SUMIFS(#REF!,#REF!,$I1304,#REF!,$R$2),"-")</f>
        <v>-</v>
      </c>
      <c r="L1304" s="169" t="str">
        <f>IFERROR(SUMIFS(#REF!,#REF!,$I1304,#REF!,$R$7)/SUMIFS(#REF!,#REF!,$I1304,#REF!,$R$7),"-")</f>
        <v>-</v>
      </c>
      <c r="M1304" s="170" t="str">
        <f>IFERROR(SUMIFS(#REF!,#REF!,$I1304,#REF!,$R$3)/SUMIFS(#REF!,#REF!,$I1304,#REF!,$R$3),"-")</f>
        <v>-</v>
      </c>
      <c r="N1304" s="170" t="str">
        <f>IFERROR(SUMIFS(#REF!,#REF!,$I1304,#REF!,"&lt;="&amp;$R$2,#REF!,"&gt;="&amp;$S$2)/SUMIFS(#REF!,#REF!,$I1304,#REF!,"&lt;="&amp;$R$2,#REF!,"&gt;="&amp;$S$2),"-")</f>
        <v>-</v>
      </c>
      <c r="O1304" s="142"/>
      <c r="P1304" s="140"/>
    </row>
    <row r="1305" spans="1:16">
      <c r="A1305" s="138"/>
      <c r="B1305" s="142"/>
      <c r="C1305" s="172" t="s">
        <v>1972</v>
      </c>
      <c r="D1305" s="166" t="s">
        <v>26</v>
      </c>
      <c r="E1305" s="166" t="s">
        <v>1973</v>
      </c>
      <c r="F1305" s="195" t="s">
        <v>2487</v>
      </c>
      <c r="G1305" s="195" t="s">
        <v>2487</v>
      </c>
      <c r="H1305" s="195" t="s">
        <v>2487</v>
      </c>
      <c r="I1305" s="195" t="s">
        <v>2487</v>
      </c>
      <c r="J1305" s="168">
        <v>0.9</v>
      </c>
      <c r="K1305" s="169" t="str">
        <f>IFERROR(SUMIFS(#REF!,#REF!,$I1305,#REF!,$R$2)/SUMIFS(#REF!,#REF!,$I1305,#REF!,$R$2),"-")</f>
        <v>-</v>
      </c>
      <c r="L1305" s="169" t="str">
        <f>IFERROR(SUMIFS(#REF!,#REF!,$I1305,#REF!,$R$7)/SUMIFS(#REF!,#REF!,$I1305,#REF!,$R$7),"-")</f>
        <v>-</v>
      </c>
      <c r="M1305" s="170" t="str">
        <f>IFERROR(SUMIFS(#REF!,#REF!,$I1305,#REF!,$R$3)/SUMIFS(#REF!,#REF!,$I1305,#REF!,$R$3),"-")</f>
        <v>-</v>
      </c>
      <c r="N1305" s="170" t="str">
        <f>IFERROR(SUMIFS(#REF!,#REF!,$I1305,#REF!,"&lt;="&amp;$R$2,#REF!,"&gt;="&amp;$S$2)/SUMIFS(#REF!,#REF!,$I1305,#REF!,"&lt;="&amp;$R$2,#REF!,"&gt;="&amp;$S$2),"-")</f>
        <v>-</v>
      </c>
      <c r="O1305" s="142"/>
      <c r="P1305" s="140"/>
    </row>
    <row r="1306" spans="1:16">
      <c r="A1306" s="138"/>
      <c r="B1306" s="142"/>
      <c r="C1306" s="172" t="s">
        <v>1972</v>
      </c>
      <c r="D1306" s="166" t="s">
        <v>26</v>
      </c>
      <c r="E1306" s="166" t="s">
        <v>1973</v>
      </c>
      <c r="F1306" s="195" t="s">
        <v>2489</v>
      </c>
      <c r="G1306" s="195" t="s">
        <v>2489</v>
      </c>
      <c r="H1306" s="195" t="s">
        <v>2489</v>
      </c>
      <c r="I1306" s="195" t="s">
        <v>2489</v>
      </c>
      <c r="J1306" s="168">
        <v>0.9</v>
      </c>
      <c r="K1306" s="169" t="str">
        <f>IFERROR(SUMIFS(#REF!,#REF!,$I1306,#REF!,$R$2)/SUMIFS(#REF!,#REF!,$I1306,#REF!,$R$2),"-")</f>
        <v>-</v>
      </c>
      <c r="L1306" s="169" t="str">
        <f>IFERROR(SUMIFS(#REF!,#REF!,$I1306,#REF!,$R$7)/SUMIFS(#REF!,#REF!,$I1306,#REF!,$R$7),"-")</f>
        <v>-</v>
      </c>
      <c r="M1306" s="170" t="str">
        <f>IFERROR(SUMIFS(#REF!,#REF!,$I1306,#REF!,$R$3)/SUMIFS(#REF!,#REF!,$I1306,#REF!,$R$3),"-")</f>
        <v>-</v>
      </c>
      <c r="N1306" s="170" t="str">
        <f>IFERROR(SUMIFS(#REF!,#REF!,$I1306,#REF!,"&lt;="&amp;$R$2,#REF!,"&gt;="&amp;$S$2)/SUMIFS(#REF!,#REF!,$I1306,#REF!,"&lt;="&amp;$R$2,#REF!,"&gt;="&amp;$S$2),"-")</f>
        <v>-</v>
      </c>
      <c r="O1306" s="142"/>
      <c r="P1306" s="140"/>
    </row>
    <row r="1307" spans="1:16">
      <c r="A1307" s="138"/>
      <c r="B1307" s="142"/>
      <c r="C1307" s="172" t="s">
        <v>1972</v>
      </c>
      <c r="D1307" s="166" t="s">
        <v>26</v>
      </c>
      <c r="E1307" s="166" t="s">
        <v>1973</v>
      </c>
      <c r="F1307" s="195" t="s">
        <v>2491</v>
      </c>
      <c r="G1307" s="195" t="s">
        <v>2491</v>
      </c>
      <c r="H1307" s="195" t="s">
        <v>2491</v>
      </c>
      <c r="I1307" s="195" t="s">
        <v>2491</v>
      </c>
      <c r="J1307" s="168">
        <v>0.9</v>
      </c>
      <c r="K1307" s="169" t="str">
        <f>IFERROR(SUMIFS(#REF!,#REF!,$I1307,#REF!,$R$2)/SUMIFS(#REF!,#REF!,$I1307,#REF!,$R$2),"-")</f>
        <v>-</v>
      </c>
      <c r="L1307" s="169" t="str">
        <f>IFERROR(SUMIFS(#REF!,#REF!,$I1307,#REF!,$R$7)/SUMIFS(#REF!,#REF!,$I1307,#REF!,$R$7),"-")</f>
        <v>-</v>
      </c>
      <c r="M1307" s="170" t="str">
        <f>IFERROR(SUMIFS(#REF!,#REF!,$I1307,#REF!,$R$3)/SUMIFS(#REF!,#REF!,$I1307,#REF!,$R$3),"-")</f>
        <v>-</v>
      </c>
      <c r="N1307" s="170" t="str">
        <f>IFERROR(SUMIFS(#REF!,#REF!,$I1307,#REF!,"&lt;="&amp;$R$2,#REF!,"&gt;="&amp;$S$2)/SUMIFS(#REF!,#REF!,$I1307,#REF!,"&lt;="&amp;$R$2,#REF!,"&gt;="&amp;$S$2),"-")</f>
        <v>-</v>
      </c>
      <c r="O1307" s="142"/>
      <c r="P1307" s="140"/>
    </row>
    <row r="1308" spans="1:16">
      <c r="A1308" s="138"/>
      <c r="B1308" s="142"/>
      <c r="C1308" s="172" t="s">
        <v>1972</v>
      </c>
      <c r="D1308" s="166" t="s">
        <v>26</v>
      </c>
      <c r="E1308" s="166" t="s">
        <v>1973</v>
      </c>
      <c r="F1308" s="195" t="s">
        <v>2493</v>
      </c>
      <c r="G1308" s="195" t="s">
        <v>2493</v>
      </c>
      <c r="H1308" s="195" t="s">
        <v>2493</v>
      </c>
      <c r="I1308" s="195" t="s">
        <v>2493</v>
      </c>
      <c r="J1308" s="168">
        <v>0.9</v>
      </c>
      <c r="K1308" s="169" t="str">
        <f>IFERROR(SUMIFS(#REF!,#REF!,$I1308,#REF!,$R$2)/SUMIFS(#REF!,#REF!,$I1308,#REF!,$R$2),"-")</f>
        <v>-</v>
      </c>
      <c r="L1308" s="169" t="str">
        <f>IFERROR(SUMIFS(#REF!,#REF!,$I1308,#REF!,$R$7)/SUMIFS(#REF!,#REF!,$I1308,#REF!,$R$7),"-")</f>
        <v>-</v>
      </c>
      <c r="M1308" s="170" t="str">
        <f>IFERROR(SUMIFS(#REF!,#REF!,$I1308,#REF!,$R$3)/SUMIFS(#REF!,#REF!,$I1308,#REF!,$R$3),"-")</f>
        <v>-</v>
      </c>
      <c r="N1308" s="170" t="str">
        <f>IFERROR(SUMIFS(#REF!,#REF!,$I1308,#REF!,"&lt;="&amp;$R$2,#REF!,"&gt;="&amp;$S$2)/SUMIFS(#REF!,#REF!,$I1308,#REF!,"&lt;="&amp;$R$2,#REF!,"&gt;="&amp;$S$2),"-")</f>
        <v>-</v>
      </c>
      <c r="O1308" s="142"/>
      <c r="P1308" s="140"/>
    </row>
    <row r="1309" spans="1:16">
      <c r="A1309" s="138"/>
      <c r="B1309" s="142"/>
      <c r="C1309" s="172" t="s">
        <v>1972</v>
      </c>
      <c r="D1309" s="166" t="s">
        <v>26</v>
      </c>
      <c r="E1309" s="166" t="s">
        <v>1973</v>
      </c>
      <c r="F1309" s="195" t="s">
        <v>2495</v>
      </c>
      <c r="G1309" s="195" t="s">
        <v>2495</v>
      </c>
      <c r="H1309" s="195" t="s">
        <v>2495</v>
      </c>
      <c r="I1309" s="195" t="s">
        <v>2495</v>
      </c>
      <c r="J1309" s="168">
        <v>0.9</v>
      </c>
      <c r="K1309" s="169" t="str">
        <f>IFERROR(SUMIFS(#REF!,#REF!,$I1309,#REF!,$R$2)/SUMIFS(#REF!,#REF!,$I1309,#REF!,$R$2),"-")</f>
        <v>-</v>
      </c>
      <c r="L1309" s="169" t="str">
        <f>IFERROR(SUMIFS(#REF!,#REF!,$I1309,#REF!,$R$7)/SUMIFS(#REF!,#REF!,$I1309,#REF!,$R$7),"-")</f>
        <v>-</v>
      </c>
      <c r="M1309" s="170" t="str">
        <f>IFERROR(SUMIFS(#REF!,#REF!,$I1309,#REF!,$R$3)/SUMIFS(#REF!,#REF!,$I1309,#REF!,$R$3),"-")</f>
        <v>-</v>
      </c>
      <c r="N1309" s="170" t="str">
        <f>IFERROR(SUMIFS(#REF!,#REF!,$I1309,#REF!,"&lt;="&amp;$R$2,#REF!,"&gt;="&amp;$S$2)/SUMIFS(#REF!,#REF!,$I1309,#REF!,"&lt;="&amp;$R$2,#REF!,"&gt;="&amp;$S$2),"-")</f>
        <v>-</v>
      </c>
      <c r="O1309" s="142"/>
      <c r="P1309" s="140"/>
    </row>
    <row r="1310" spans="1:16">
      <c r="A1310" s="138"/>
      <c r="B1310" s="142"/>
      <c r="C1310" s="172" t="s">
        <v>1972</v>
      </c>
      <c r="D1310" s="166" t="s">
        <v>26</v>
      </c>
      <c r="E1310" s="166" t="s">
        <v>1973</v>
      </c>
      <c r="F1310" s="195" t="s">
        <v>2497</v>
      </c>
      <c r="G1310" s="195" t="s">
        <v>2497</v>
      </c>
      <c r="H1310" s="195" t="s">
        <v>2497</v>
      </c>
      <c r="I1310" s="195" t="s">
        <v>2497</v>
      </c>
      <c r="J1310" s="168">
        <v>0.9</v>
      </c>
      <c r="K1310" s="169" t="str">
        <f>IFERROR(SUMIFS(#REF!,#REF!,$I1310,#REF!,$R$2)/SUMIFS(#REF!,#REF!,$I1310,#REF!,$R$2),"-")</f>
        <v>-</v>
      </c>
      <c r="L1310" s="169" t="str">
        <f>IFERROR(SUMIFS(#REF!,#REF!,$I1310,#REF!,$R$7)/SUMIFS(#REF!,#REF!,$I1310,#REF!,$R$7),"-")</f>
        <v>-</v>
      </c>
      <c r="M1310" s="170" t="str">
        <f>IFERROR(SUMIFS(#REF!,#REF!,$I1310,#REF!,$R$3)/SUMIFS(#REF!,#REF!,$I1310,#REF!,$R$3),"-")</f>
        <v>-</v>
      </c>
      <c r="N1310" s="170" t="str">
        <f>IFERROR(SUMIFS(#REF!,#REF!,$I1310,#REF!,"&lt;="&amp;$R$2,#REF!,"&gt;="&amp;$S$2)/SUMIFS(#REF!,#REF!,$I1310,#REF!,"&lt;="&amp;$R$2,#REF!,"&gt;="&amp;$S$2),"-")</f>
        <v>-</v>
      </c>
      <c r="O1310" s="142"/>
      <c r="P1310" s="140"/>
    </row>
    <row r="1311" spans="1:16">
      <c r="A1311" s="138"/>
      <c r="B1311" s="142"/>
      <c r="C1311" s="172" t="s">
        <v>1972</v>
      </c>
      <c r="D1311" s="166" t="s">
        <v>26</v>
      </c>
      <c r="E1311" s="166" t="s">
        <v>1973</v>
      </c>
      <c r="F1311" s="195" t="s">
        <v>2499</v>
      </c>
      <c r="G1311" s="195" t="s">
        <v>2499</v>
      </c>
      <c r="H1311" s="195" t="s">
        <v>2499</v>
      </c>
      <c r="I1311" s="195" t="s">
        <v>2499</v>
      </c>
      <c r="J1311" s="168">
        <v>0.9</v>
      </c>
      <c r="K1311" s="169" t="str">
        <f>IFERROR(SUMIFS(#REF!,#REF!,$I1311,#REF!,$R$2)/SUMIFS(#REF!,#REF!,$I1311,#REF!,$R$2),"-")</f>
        <v>-</v>
      </c>
      <c r="L1311" s="169" t="str">
        <f>IFERROR(SUMIFS(#REF!,#REF!,$I1311,#REF!,$R$7)/SUMIFS(#REF!,#REF!,$I1311,#REF!,$R$7),"-")</f>
        <v>-</v>
      </c>
      <c r="M1311" s="170" t="str">
        <f>IFERROR(SUMIFS(#REF!,#REF!,$I1311,#REF!,$R$3)/SUMIFS(#REF!,#REF!,$I1311,#REF!,$R$3),"-")</f>
        <v>-</v>
      </c>
      <c r="N1311" s="170" t="str">
        <f>IFERROR(SUMIFS(#REF!,#REF!,$I1311,#REF!,"&lt;="&amp;$R$2,#REF!,"&gt;="&amp;$S$2)/SUMIFS(#REF!,#REF!,$I1311,#REF!,"&lt;="&amp;$R$2,#REF!,"&gt;="&amp;$S$2),"-")</f>
        <v>-</v>
      </c>
      <c r="O1311" s="142"/>
      <c r="P1311" s="140"/>
    </row>
    <row r="1312" spans="1:16">
      <c r="A1312" s="138"/>
      <c r="B1312" s="142"/>
      <c r="C1312" s="172" t="s">
        <v>1972</v>
      </c>
      <c r="D1312" s="166" t="s">
        <v>26</v>
      </c>
      <c r="E1312" s="166" t="s">
        <v>1973</v>
      </c>
      <c r="F1312" s="195" t="s">
        <v>2501</v>
      </c>
      <c r="G1312" s="195" t="s">
        <v>2501</v>
      </c>
      <c r="H1312" s="195" t="s">
        <v>2501</v>
      </c>
      <c r="I1312" s="195" t="s">
        <v>2501</v>
      </c>
      <c r="J1312" s="168">
        <v>0.9</v>
      </c>
      <c r="K1312" s="169" t="str">
        <f>IFERROR(SUMIFS(#REF!,#REF!,$I1312,#REF!,$R$2)/SUMIFS(#REF!,#REF!,$I1312,#REF!,$R$2),"-")</f>
        <v>-</v>
      </c>
      <c r="L1312" s="169" t="str">
        <f>IFERROR(SUMIFS(#REF!,#REF!,$I1312,#REF!,$R$7)/SUMIFS(#REF!,#REF!,$I1312,#REF!,$R$7),"-")</f>
        <v>-</v>
      </c>
      <c r="M1312" s="170" t="str">
        <f>IFERROR(SUMIFS(#REF!,#REF!,$I1312,#REF!,$R$3)/SUMIFS(#REF!,#REF!,$I1312,#REF!,$R$3),"-")</f>
        <v>-</v>
      </c>
      <c r="N1312" s="170" t="str">
        <f>IFERROR(SUMIFS(#REF!,#REF!,$I1312,#REF!,"&lt;="&amp;$R$2,#REF!,"&gt;="&amp;$S$2)/SUMIFS(#REF!,#REF!,$I1312,#REF!,"&lt;="&amp;$R$2,#REF!,"&gt;="&amp;$S$2),"-")</f>
        <v>-</v>
      </c>
      <c r="O1312" s="142"/>
      <c r="P1312" s="140"/>
    </row>
    <row r="1313" spans="1:16">
      <c r="A1313" s="138"/>
      <c r="B1313" s="142"/>
      <c r="C1313" s="172" t="s">
        <v>1972</v>
      </c>
      <c r="D1313" s="166" t="s">
        <v>26</v>
      </c>
      <c r="E1313" s="166" t="s">
        <v>1973</v>
      </c>
      <c r="F1313" s="195" t="s">
        <v>2503</v>
      </c>
      <c r="G1313" s="195" t="s">
        <v>2503</v>
      </c>
      <c r="H1313" s="195" t="s">
        <v>2503</v>
      </c>
      <c r="I1313" s="195" t="s">
        <v>2503</v>
      </c>
      <c r="J1313" s="168">
        <v>0.9</v>
      </c>
      <c r="K1313" s="169" t="str">
        <f>IFERROR(SUMIFS(#REF!,#REF!,$I1313,#REF!,$R$2)/SUMIFS(#REF!,#REF!,$I1313,#REF!,$R$2),"-")</f>
        <v>-</v>
      </c>
      <c r="L1313" s="169" t="str">
        <f>IFERROR(SUMIFS(#REF!,#REF!,$I1313,#REF!,$R$7)/SUMIFS(#REF!,#REF!,$I1313,#REF!,$R$7),"-")</f>
        <v>-</v>
      </c>
      <c r="M1313" s="170" t="str">
        <f>IFERROR(SUMIFS(#REF!,#REF!,$I1313,#REF!,$R$3)/SUMIFS(#REF!,#REF!,$I1313,#REF!,$R$3),"-")</f>
        <v>-</v>
      </c>
      <c r="N1313" s="170" t="str">
        <f>IFERROR(SUMIFS(#REF!,#REF!,$I1313,#REF!,"&lt;="&amp;$R$2,#REF!,"&gt;="&amp;$S$2)/SUMIFS(#REF!,#REF!,$I1313,#REF!,"&lt;="&amp;$R$2,#REF!,"&gt;="&amp;$S$2),"-")</f>
        <v>-</v>
      </c>
      <c r="O1313" s="142"/>
      <c r="P1313" s="140"/>
    </row>
    <row r="1314" spans="1:16">
      <c r="A1314" s="138"/>
      <c r="B1314" s="142"/>
      <c r="C1314" s="172" t="s">
        <v>1972</v>
      </c>
      <c r="D1314" s="166" t="s">
        <v>26</v>
      </c>
      <c r="E1314" s="166" t="s">
        <v>1973</v>
      </c>
      <c r="F1314" s="195" t="s">
        <v>2505</v>
      </c>
      <c r="G1314" s="195" t="s">
        <v>2505</v>
      </c>
      <c r="H1314" s="195" t="s">
        <v>2505</v>
      </c>
      <c r="I1314" s="195" t="s">
        <v>2505</v>
      </c>
      <c r="J1314" s="168">
        <v>0.9</v>
      </c>
      <c r="K1314" s="169" t="str">
        <f>IFERROR(SUMIFS(#REF!,#REF!,$I1314,#REF!,$R$2)/SUMIFS(#REF!,#REF!,$I1314,#REF!,$R$2),"-")</f>
        <v>-</v>
      </c>
      <c r="L1314" s="169" t="str">
        <f>IFERROR(SUMIFS(#REF!,#REF!,$I1314,#REF!,$R$7)/SUMIFS(#REF!,#REF!,$I1314,#REF!,$R$7),"-")</f>
        <v>-</v>
      </c>
      <c r="M1314" s="170" t="str">
        <f>IFERROR(SUMIFS(#REF!,#REF!,$I1314,#REF!,$R$3)/SUMIFS(#REF!,#REF!,$I1314,#REF!,$R$3),"-")</f>
        <v>-</v>
      </c>
      <c r="N1314" s="170" t="str">
        <f>IFERROR(SUMIFS(#REF!,#REF!,$I1314,#REF!,"&lt;="&amp;$R$2,#REF!,"&gt;="&amp;$S$2)/SUMIFS(#REF!,#REF!,$I1314,#REF!,"&lt;="&amp;$R$2,#REF!,"&gt;="&amp;$S$2),"-")</f>
        <v>-</v>
      </c>
      <c r="O1314" s="142"/>
      <c r="P1314" s="140"/>
    </row>
    <row r="1315" spans="1:16">
      <c r="A1315" s="138"/>
      <c r="B1315" s="142"/>
      <c r="C1315" s="172" t="s">
        <v>1972</v>
      </c>
      <c r="D1315" s="166" t="s">
        <v>26</v>
      </c>
      <c r="E1315" s="166" t="s">
        <v>1973</v>
      </c>
      <c r="F1315" s="195" t="s">
        <v>2507</v>
      </c>
      <c r="G1315" s="195" t="s">
        <v>2507</v>
      </c>
      <c r="H1315" s="195" t="s">
        <v>2507</v>
      </c>
      <c r="I1315" s="195" t="s">
        <v>2507</v>
      </c>
      <c r="J1315" s="168">
        <v>0.9</v>
      </c>
      <c r="K1315" s="169" t="str">
        <f>IFERROR(SUMIFS(#REF!,#REF!,$I1315,#REF!,$R$2)/SUMIFS(#REF!,#REF!,$I1315,#REF!,$R$2),"-")</f>
        <v>-</v>
      </c>
      <c r="L1315" s="169" t="str">
        <f>IFERROR(SUMIFS(#REF!,#REF!,$I1315,#REF!,$R$7)/SUMIFS(#REF!,#REF!,$I1315,#REF!,$R$7),"-")</f>
        <v>-</v>
      </c>
      <c r="M1315" s="170" t="str">
        <f>IFERROR(SUMIFS(#REF!,#REF!,$I1315,#REF!,$R$3)/SUMIFS(#REF!,#REF!,$I1315,#REF!,$R$3),"-")</f>
        <v>-</v>
      </c>
      <c r="N1315" s="170" t="str">
        <f>IFERROR(SUMIFS(#REF!,#REF!,$I1315,#REF!,"&lt;="&amp;$R$2,#REF!,"&gt;="&amp;$S$2)/SUMIFS(#REF!,#REF!,$I1315,#REF!,"&lt;="&amp;$R$2,#REF!,"&gt;="&amp;$S$2),"-")</f>
        <v>-</v>
      </c>
      <c r="O1315" s="142"/>
      <c r="P1315" s="140"/>
    </row>
    <row r="1316" spans="1:16">
      <c r="A1316" s="138"/>
      <c r="B1316" s="142"/>
      <c r="C1316" s="172" t="s">
        <v>1972</v>
      </c>
      <c r="D1316" s="166" t="s">
        <v>26</v>
      </c>
      <c r="E1316" s="166" t="s">
        <v>1973</v>
      </c>
      <c r="F1316" s="195" t="s">
        <v>2509</v>
      </c>
      <c r="G1316" s="195" t="s">
        <v>2509</v>
      </c>
      <c r="H1316" s="195" t="s">
        <v>2509</v>
      </c>
      <c r="I1316" s="195" t="s">
        <v>2509</v>
      </c>
      <c r="J1316" s="168">
        <v>0.9</v>
      </c>
      <c r="K1316" s="169" t="str">
        <f>IFERROR(SUMIFS(#REF!,#REF!,$I1316,#REF!,$R$2)/SUMIFS(#REF!,#REF!,$I1316,#REF!,$R$2),"-")</f>
        <v>-</v>
      </c>
      <c r="L1316" s="169" t="str">
        <f>IFERROR(SUMIFS(#REF!,#REF!,$I1316,#REF!,$R$7)/SUMIFS(#REF!,#REF!,$I1316,#REF!,$R$7),"-")</f>
        <v>-</v>
      </c>
      <c r="M1316" s="170" t="str">
        <f>IFERROR(SUMIFS(#REF!,#REF!,$I1316,#REF!,$R$3)/SUMIFS(#REF!,#REF!,$I1316,#REF!,$R$3),"-")</f>
        <v>-</v>
      </c>
      <c r="N1316" s="170" t="str">
        <f>IFERROR(SUMIFS(#REF!,#REF!,$I1316,#REF!,"&lt;="&amp;$R$2,#REF!,"&gt;="&amp;$S$2)/SUMIFS(#REF!,#REF!,$I1316,#REF!,"&lt;="&amp;$R$2,#REF!,"&gt;="&amp;$S$2),"-")</f>
        <v>-</v>
      </c>
      <c r="O1316" s="142"/>
      <c r="P1316" s="140"/>
    </row>
    <row r="1317" spans="1:16">
      <c r="A1317" s="138"/>
      <c r="B1317" s="142"/>
      <c r="C1317" s="172" t="s">
        <v>1972</v>
      </c>
      <c r="D1317" s="166" t="s">
        <v>26</v>
      </c>
      <c r="E1317" s="166" t="s">
        <v>1973</v>
      </c>
      <c r="F1317" s="195" t="s">
        <v>2511</v>
      </c>
      <c r="G1317" s="195" t="s">
        <v>2511</v>
      </c>
      <c r="H1317" s="195" t="s">
        <v>2511</v>
      </c>
      <c r="I1317" s="195" t="s">
        <v>2511</v>
      </c>
      <c r="J1317" s="168">
        <v>0.9</v>
      </c>
      <c r="K1317" s="169" t="str">
        <f>IFERROR(SUMIFS(#REF!,#REF!,$I1317,#REF!,$R$2)/SUMIFS(#REF!,#REF!,$I1317,#REF!,$R$2),"-")</f>
        <v>-</v>
      </c>
      <c r="L1317" s="169" t="str">
        <f>IFERROR(SUMIFS(#REF!,#REF!,$I1317,#REF!,$R$7)/SUMIFS(#REF!,#REF!,$I1317,#REF!,$R$7),"-")</f>
        <v>-</v>
      </c>
      <c r="M1317" s="170" t="str">
        <f>IFERROR(SUMIFS(#REF!,#REF!,$I1317,#REF!,$R$3)/SUMIFS(#REF!,#REF!,$I1317,#REF!,$R$3),"-")</f>
        <v>-</v>
      </c>
      <c r="N1317" s="170" t="str">
        <f>IFERROR(SUMIFS(#REF!,#REF!,$I1317,#REF!,"&lt;="&amp;$R$2,#REF!,"&gt;="&amp;$S$2)/SUMIFS(#REF!,#REF!,$I1317,#REF!,"&lt;="&amp;$R$2,#REF!,"&gt;="&amp;$S$2),"-")</f>
        <v>-</v>
      </c>
      <c r="O1317" s="142"/>
      <c r="P1317" s="140"/>
    </row>
    <row r="1318" spans="1:16">
      <c r="A1318" s="138"/>
      <c r="B1318" s="142"/>
      <c r="C1318" s="172" t="s">
        <v>1972</v>
      </c>
      <c r="D1318" s="166" t="s">
        <v>26</v>
      </c>
      <c r="E1318" s="166" t="s">
        <v>1973</v>
      </c>
      <c r="F1318" s="195" t="s">
        <v>2513</v>
      </c>
      <c r="G1318" s="195" t="s">
        <v>2513</v>
      </c>
      <c r="H1318" s="195" t="s">
        <v>2513</v>
      </c>
      <c r="I1318" s="195" t="s">
        <v>2513</v>
      </c>
      <c r="J1318" s="168">
        <v>0.9</v>
      </c>
      <c r="K1318" s="169" t="str">
        <f>IFERROR(SUMIFS(#REF!,#REF!,$I1318,#REF!,$R$2)/SUMIFS(#REF!,#REF!,$I1318,#REF!,$R$2),"-")</f>
        <v>-</v>
      </c>
      <c r="L1318" s="169" t="str">
        <f>IFERROR(SUMIFS(#REF!,#REF!,$I1318,#REF!,$R$7)/SUMIFS(#REF!,#REF!,$I1318,#REF!,$R$7),"-")</f>
        <v>-</v>
      </c>
      <c r="M1318" s="170" t="str">
        <f>IFERROR(SUMIFS(#REF!,#REF!,$I1318,#REF!,$R$3)/SUMIFS(#REF!,#REF!,$I1318,#REF!,$R$3),"-")</f>
        <v>-</v>
      </c>
      <c r="N1318" s="170" t="str">
        <f>IFERROR(SUMIFS(#REF!,#REF!,$I1318,#REF!,"&lt;="&amp;$R$2,#REF!,"&gt;="&amp;$S$2)/SUMIFS(#REF!,#REF!,$I1318,#REF!,"&lt;="&amp;$R$2,#REF!,"&gt;="&amp;$S$2),"-")</f>
        <v>-</v>
      </c>
      <c r="O1318" s="142"/>
      <c r="P1318" s="140"/>
    </row>
    <row r="1319" spans="1:16">
      <c r="A1319" s="138"/>
      <c r="B1319" s="142"/>
      <c r="C1319" s="172" t="s">
        <v>1972</v>
      </c>
      <c r="D1319" s="166" t="s">
        <v>26</v>
      </c>
      <c r="E1319" s="166" t="s">
        <v>1973</v>
      </c>
      <c r="F1319" s="195" t="s">
        <v>2515</v>
      </c>
      <c r="G1319" s="195" t="s">
        <v>2515</v>
      </c>
      <c r="H1319" s="195" t="s">
        <v>2515</v>
      </c>
      <c r="I1319" s="195" t="s">
        <v>2515</v>
      </c>
      <c r="J1319" s="168">
        <v>0.9</v>
      </c>
      <c r="K1319" s="169" t="str">
        <f>IFERROR(SUMIFS(#REF!,#REF!,$I1319,#REF!,$R$2)/SUMIFS(#REF!,#REF!,$I1319,#REF!,$R$2),"-")</f>
        <v>-</v>
      </c>
      <c r="L1319" s="169" t="str">
        <f>IFERROR(SUMIFS(#REF!,#REF!,$I1319,#REF!,$R$7)/SUMIFS(#REF!,#REF!,$I1319,#REF!,$R$7),"-")</f>
        <v>-</v>
      </c>
      <c r="M1319" s="170" t="str">
        <f>IFERROR(SUMIFS(#REF!,#REF!,$I1319,#REF!,$R$3)/SUMIFS(#REF!,#REF!,$I1319,#REF!,$R$3),"-")</f>
        <v>-</v>
      </c>
      <c r="N1319" s="170" t="str">
        <f>IFERROR(SUMIFS(#REF!,#REF!,$I1319,#REF!,"&lt;="&amp;$R$2,#REF!,"&gt;="&amp;$S$2)/SUMIFS(#REF!,#REF!,$I1319,#REF!,"&lt;="&amp;$R$2,#REF!,"&gt;="&amp;$S$2),"-")</f>
        <v>-</v>
      </c>
      <c r="O1319" s="142"/>
      <c r="P1319" s="140"/>
    </row>
    <row r="1320" spans="1:16">
      <c r="A1320" s="138"/>
      <c r="B1320" s="142"/>
      <c r="C1320" s="172" t="s">
        <v>1972</v>
      </c>
      <c r="D1320" s="166" t="s">
        <v>26</v>
      </c>
      <c r="E1320" s="166" t="s">
        <v>1973</v>
      </c>
      <c r="F1320" s="195" t="s">
        <v>2517</v>
      </c>
      <c r="G1320" s="195" t="s">
        <v>2517</v>
      </c>
      <c r="H1320" s="195" t="s">
        <v>2517</v>
      </c>
      <c r="I1320" s="195" t="s">
        <v>2517</v>
      </c>
      <c r="J1320" s="168">
        <v>0.9</v>
      </c>
      <c r="K1320" s="169" t="str">
        <f>IFERROR(SUMIFS(#REF!,#REF!,$I1320,#REF!,$R$2)/SUMIFS(#REF!,#REF!,$I1320,#REF!,$R$2),"-")</f>
        <v>-</v>
      </c>
      <c r="L1320" s="169" t="str">
        <f>IFERROR(SUMIFS(#REF!,#REF!,$I1320,#REF!,$R$7)/SUMIFS(#REF!,#REF!,$I1320,#REF!,$R$7),"-")</f>
        <v>-</v>
      </c>
      <c r="M1320" s="170" t="str">
        <f>IFERROR(SUMIFS(#REF!,#REF!,$I1320,#REF!,$R$3)/SUMIFS(#REF!,#REF!,$I1320,#REF!,$R$3),"-")</f>
        <v>-</v>
      </c>
      <c r="N1320" s="170" t="str">
        <f>IFERROR(SUMIFS(#REF!,#REF!,$I1320,#REF!,"&lt;="&amp;$R$2,#REF!,"&gt;="&amp;$S$2)/SUMIFS(#REF!,#REF!,$I1320,#REF!,"&lt;="&amp;$R$2,#REF!,"&gt;="&amp;$S$2),"-")</f>
        <v>-</v>
      </c>
      <c r="O1320" s="142"/>
      <c r="P1320" s="140"/>
    </row>
    <row r="1321" spans="1:16">
      <c r="A1321" s="138"/>
      <c r="B1321" s="142"/>
      <c r="C1321" s="172" t="s">
        <v>1972</v>
      </c>
      <c r="D1321" s="166" t="s">
        <v>26</v>
      </c>
      <c r="E1321" s="166" t="s">
        <v>1973</v>
      </c>
      <c r="F1321" s="195" t="s">
        <v>2519</v>
      </c>
      <c r="G1321" s="195" t="s">
        <v>2519</v>
      </c>
      <c r="H1321" s="195" t="s">
        <v>2519</v>
      </c>
      <c r="I1321" s="195" t="s">
        <v>2519</v>
      </c>
      <c r="J1321" s="168">
        <v>0.9</v>
      </c>
      <c r="K1321" s="169" t="str">
        <f>IFERROR(SUMIFS(#REF!,#REF!,$I1321,#REF!,$R$2)/SUMIFS(#REF!,#REF!,$I1321,#REF!,$R$2),"-")</f>
        <v>-</v>
      </c>
      <c r="L1321" s="169" t="str">
        <f>IFERROR(SUMIFS(#REF!,#REF!,$I1321,#REF!,$R$7)/SUMIFS(#REF!,#REF!,$I1321,#REF!,$R$7),"-")</f>
        <v>-</v>
      </c>
      <c r="M1321" s="170" t="str">
        <f>IFERROR(SUMIFS(#REF!,#REF!,$I1321,#REF!,$R$3)/SUMIFS(#REF!,#REF!,$I1321,#REF!,$R$3),"-")</f>
        <v>-</v>
      </c>
      <c r="N1321" s="170" t="str">
        <f>IFERROR(SUMIFS(#REF!,#REF!,$I1321,#REF!,"&lt;="&amp;$R$2,#REF!,"&gt;="&amp;$S$2)/SUMIFS(#REF!,#REF!,$I1321,#REF!,"&lt;="&amp;$R$2,#REF!,"&gt;="&amp;$S$2),"-")</f>
        <v>-</v>
      </c>
      <c r="O1321" s="142"/>
      <c r="P1321" s="140"/>
    </row>
    <row r="1322" spans="1:16">
      <c r="A1322" s="138"/>
      <c r="B1322" s="142"/>
      <c r="C1322" s="172" t="s">
        <v>1972</v>
      </c>
      <c r="D1322" s="166" t="s">
        <v>26</v>
      </c>
      <c r="E1322" s="166" t="s">
        <v>1973</v>
      </c>
      <c r="F1322" s="195" t="s">
        <v>2521</v>
      </c>
      <c r="G1322" s="195" t="s">
        <v>2521</v>
      </c>
      <c r="H1322" s="195" t="s">
        <v>2521</v>
      </c>
      <c r="I1322" s="195" t="s">
        <v>2521</v>
      </c>
      <c r="J1322" s="168">
        <v>0.9</v>
      </c>
      <c r="K1322" s="169" t="str">
        <f>IFERROR(SUMIFS(#REF!,#REF!,$I1322,#REF!,$R$2)/SUMIFS(#REF!,#REF!,$I1322,#REF!,$R$2),"-")</f>
        <v>-</v>
      </c>
      <c r="L1322" s="169" t="str">
        <f>IFERROR(SUMIFS(#REF!,#REF!,$I1322,#REF!,$R$7)/SUMIFS(#REF!,#REF!,$I1322,#REF!,$R$7),"-")</f>
        <v>-</v>
      </c>
      <c r="M1322" s="170" t="str">
        <f>IFERROR(SUMIFS(#REF!,#REF!,$I1322,#REF!,$R$3)/SUMIFS(#REF!,#REF!,$I1322,#REF!,$R$3),"-")</f>
        <v>-</v>
      </c>
      <c r="N1322" s="170" t="str">
        <f>IFERROR(SUMIFS(#REF!,#REF!,$I1322,#REF!,"&lt;="&amp;$R$2,#REF!,"&gt;="&amp;$S$2)/SUMIFS(#REF!,#REF!,$I1322,#REF!,"&lt;="&amp;$R$2,#REF!,"&gt;="&amp;$S$2),"-")</f>
        <v>-</v>
      </c>
      <c r="O1322" s="142"/>
      <c r="P1322" s="140"/>
    </row>
    <row r="1323" spans="1:16">
      <c r="A1323" s="138"/>
      <c r="B1323" s="142"/>
      <c r="C1323" s="172" t="s">
        <v>1972</v>
      </c>
      <c r="D1323" s="166" t="s">
        <v>26</v>
      </c>
      <c r="E1323" s="166" t="s">
        <v>1973</v>
      </c>
      <c r="F1323" s="195" t="s">
        <v>2523</v>
      </c>
      <c r="G1323" s="195" t="s">
        <v>2523</v>
      </c>
      <c r="H1323" s="195" t="s">
        <v>2523</v>
      </c>
      <c r="I1323" s="195" t="s">
        <v>2523</v>
      </c>
      <c r="J1323" s="168">
        <v>0.9</v>
      </c>
      <c r="K1323" s="169" t="str">
        <f>IFERROR(SUMIFS(#REF!,#REF!,$I1323,#REF!,$R$2)/SUMIFS(#REF!,#REF!,$I1323,#REF!,$R$2),"-")</f>
        <v>-</v>
      </c>
      <c r="L1323" s="169" t="str">
        <f>IFERROR(SUMIFS(#REF!,#REF!,$I1323,#REF!,$R$7)/SUMIFS(#REF!,#REF!,$I1323,#REF!,$R$7),"-")</f>
        <v>-</v>
      </c>
      <c r="M1323" s="170" t="str">
        <f>IFERROR(SUMIFS(#REF!,#REF!,$I1323,#REF!,$R$3)/SUMIFS(#REF!,#REF!,$I1323,#REF!,$R$3),"-")</f>
        <v>-</v>
      </c>
      <c r="N1323" s="170" t="str">
        <f>IFERROR(SUMIFS(#REF!,#REF!,$I1323,#REF!,"&lt;="&amp;$R$2,#REF!,"&gt;="&amp;$S$2)/SUMIFS(#REF!,#REF!,$I1323,#REF!,"&lt;="&amp;$R$2,#REF!,"&gt;="&amp;$S$2),"-")</f>
        <v>-</v>
      </c>
      <c r="O1323" s="142"/>
      <c r="P1323" s="140"/>
    </row>
    <row r="1324" spans="1:16">
      <c r="A1324" s="138"/>
      <c r="B1324" s="142"/>
      <c r="C1324" s="172" t="s">
        <v>1972</v>
      </c>
      <c r="D1324" s="166" t="s">
        <v>26</v>
      </c>
      <c r="E1324" s="166" t="s">
        <v>1973</v>
      </c>
      <c r="F1324" s="195" t="s">
        <v>2525</v>
      </c>
      <c r="G1324" s="195" t="s">
        <v>2525</v>
      </c>
      <c r="H1324" s="195" t="s">
        <v>2525</v>
      </c>
      <c r="I1324" s="195" t="s">
        <v>2525</v>
      </c>
      <c r="J1324" s="168">
        <v>0.9</v>
      </c>
      <c r="K1324" s="169" t="str">
        <f>IFERROR(SUMIFS(#REF!,#REF!,$I1324,#REF!,$R$2)/SUMIFS(#REF!,#REF!,$I1324,#REF!,$R$2),"-")</f>
        <v>-</v>
      </c>
      <c r="L1324" s="169" t="str">
        <f>IFERROR(SUMIFS(#REF!,#REF!,$I1324,#REF!,$R$7)/SUMIFS(#REF!,#REF!,$I1324,#REF!,$R$7),"-")</f>
        <v>-</v>
      </c>
      <c r="M1324" s="170" t="str">
        <f>IFERROR(SUMIFS(#REF!,#REF!,$I1324,#REF!,$R$3)/SUMIFS(#REF!,#REF!,$I1324,#REF!,$R$3),"-")</f>
        <v>-</v>
      </c>
      <c r="N1324" s="170" t="str">
        <f>IFERROR(SUMIFS(#REF!,#REF!,$I1324,#REF!,"&lt;="&amp;$R$2,#REF!,"&gt;="&amp;$S$2)/SUMIFS(#REF!,#REF!,$I1324,#REF!,"&lt;="&amp;$R$2,#REF!,"&gt;="&amp;$S$2),"-")</f>
        <v>-</v>
      </c>
      <c r="O1324" s="142"/>
      <c r="P1324" s="140"/>
    </row>
    <row r="1325" spans="1:16">
      <c r="A1325" s="138"/>
      <c r="B1325" s="142"/>
      <c r="C1325" s="172" t="s">
        <v>1972</v>
      </c>
      <c r="D1325" s="166" t="s">
        <v>26</v>
      </c>
      <c r="E1325" s="166" t="s">
        <v>1973</v>
      </c>
      <c r="F1325" s="195" t="s">
        <v>2527</v>
      </c>
      <c r="G1325" s="195" t="s">
        <v>2527</v>
      </c>
      <c r="H1325" s="195" t="s">
        <v>2527</v>
      </c>
      <c r="I1325" s="195" t="s">
        <v>2527</v>
      </c>
      <c r="J1325" s="168">
        <v>0.9</v>
      </c>
      <c r="K1325" s="169" t="str">
        <f>IFERROR(SUMIFS(#REF!,#REF!,$I1325,#REF!,$R$2)/SUMIFS(#REF!,#REF!,$I1325,#REF!,$R$2),"-")</f>
        <v>-</v>
      </c>
      <c r="L1325" s="169" t="str">
        <f>IFERROR(SUMIFS(#REF!,#REF!,$I1325,#REF!,$R$7)/SUMIFS(#REF!,#REF!,$I1325,#REF!,$R$7),"-")</f>
        <v>-</v>
      </c>
      <c r="M1325" s="170" t="str">
        <f>IFERROR(SUMIFS(#REF!,#REF!,$I1325,#REF!,$R$3)/SUMIFS(#REF!,#REF!,$I1325,#REF!,$R$3),"-")</f>
        <v>-</v>
      </c>
      <c r="N1325" s="170" t="str">
        <f>IFERROR(SUMIFS(#REF!,#REF!,$I1325,#REF!,"&lt;="&amp;$R$2,#REF!,"&gt;="&amp;$S$2)/SUMIFS(#REF!,#REF!,$I1325,#REF!,"&lt;="&amp;$R$2,#REF!,"&gt;="&amp;$S$2),"-")</f>
        <v>-</v>
      </c>
      <c r="O1325" s="142"/>
      <c r="P1325" s="140"/>
    </row>
    <row r="1326" spans="1:16">
      <c r="A1326" s="138"/>
      <c r="B1326" s="142"/>
      <c r="C1326" s="172" t="s">
        <v>1972</v>
      </c>
      <c r="D1326" s="166" t="s">
        <v>26</v>
      </c>
      <c r="E1326" s="166" t="s">
        <v>1973</v>
      </c>
      <c r="F1326" s="195" t="s">
        <v>2529</v>
      </c>
      <c r="G1326" s="195" t="s">
        <v>2529</v>
      </c>
      <c r="H1326" s="195" t="s">
        <v>2529</v>
      </c>
      <c r="I1326" s="195" t="s">
        <v>2529</v>
      </c>
      <c r="J1326" s="168">
        <v>0.9</v>
      </c>
      <c r="K1326" s="169" t="str">
        <f>IFERROR(SUMIFS(#REF!,#REF!,$I1326,#REF!,$R$2)/SUMIFS(#REF!,#REF!,$I1326,#REF!,$R$2),"-")</f>
        <v>-</v>
      </c>
      <c r="L1326" s="169" t="str">
        <f>IFERROR(SUMIFS(#REF!,#REF!,$I1326,#REF!,$R$7)/SUMIFS(#REF!,#REF!,$I1326,#REF!,$R$7),"-")</f>
        <v>-</v>
      </c>
      <c r="M1326" s="170" t="str">
        <f>IFERROR(SUMIFS(#REF!,#REF!,$I1326,#REF!,$R$3)/SUMIFS(#REF!,#REF!,$I1326,#REF!,$R$3),"-")</f>
        <v>-</v>
      </c>
      <c r="N1326" s="170" t="str">
        <f>IFERROR(SUMIFS(#REF!,#REF!,$I1326,#REF!,"&lt;="&amp;$R$2,#REF!,"&gt;="&amp;$S$2)/SUMIFS(#REF!,#REF!,$I1326,#REF!,"&lt;="&amp;$R$2,#REF!,"&gt;="&amp;$S$2),"-")</f>
        <v>-</v>
      </c>
      <c r="O1326" s="142"/>
      <c r="P1326" s="140"/>
    </row>
    <row r="1327" spans="1:16">
      <c r="A1327" s="138"/>
      <c r="B1327" s="142"/>
      <c r="C1327" s="172" t="s">
        <v>1972</v>
      </c>
      <c r="D1327" s="166" t="s">
        <v>26</v>
      </c>
      <c r="E1327" s="166" t="s">
        <v>1973</v>
      </c>
      <c r="F1327" s="195" t="s">
        <v>2531</v>
      </c>
      <c r="G1327" s="195" t="s">
        <v>2531</v>
      </c>
      <c r="H1327" s="195" t="s">
        <v>2531</v>
      </c>
      <c r="I1327" s="195" t="s">
        <v>2531</v>
      </c>
      <c r="J1327" s="168">
        <v>0.9</v>
      </c>
      <c r="K1327" s="169" t="str">
        <f>IFERROR(SUMIFS(#REF!,#REF!,$I1327,#REF!,$R$2)/SUMIFS(#REF!,#REF!,$I1327,#REF!,$R$2),"-")</f>
        <v>-</v>
      </c>
      <c r="L1327" s="169" t="str">
        <f>IFERROR(SUMIFS(#REF!,#REF!,$I1327,#REF!,$R$7)/SUMIFS(#REF!,#REF!,$I1327,#REF!,$R$7),"-")</f>
        <v>-</v>
      </c>
      <c r="M1327" s="170" t="str">
        <f>IFERROR(SUMIFS(#REF!,#REF!,$I1327,#REF!,$R$3)/SUMIFS(#REF!,#REF!,$I1327,#REF!,$R$3),"-")</f>
        <v>-</v>
      </c>
      <c r="N1327" s="170" t="str">
        <f>IFERROR(SUMIFS(#REF!,#REF!,$I1327,#REF!,"&lt;="&amp;$R$2,#REF!,"&gt;="&amp;$S$2)/SUMIFS(#REF!,#REF!,$I1327,#REF!,"&lt;="&amp;$R$2,#REF!,"&gt;="&amp;$S$2),"-")</f>
        <v>-</v>
      </c>
      <c r="O1327" s="142"/>
      <c r="P1327" s="140"/>
    </row>
    <row r="1328" spans="1:16">
      <c r="A1328" s="138"/>
      <c r="B1328" s="142"/>
      <c r="C1328" s="172" t="s">
        <v>1972</v>
      </c>
      <c r="D1328" s="166" t="s">
        <v>26</v>
      </c>
      <c r="E1328" s="166" t="s">
        <v>1973</v>
      </c>
      <c r="F1328" s="195" t="s">
        <v>2533</v>
      </c>
      <c r="G1328" s="195" t="s">
        <v>2533</v>
      </c>
      <c r="H1328" s="195" t="s">
        <v>2533</v>
      </c>
      <c r="I1328" s="195" t="s">
        <v>2533</v>
      </c>
      <c r="J1328" s="168">
        <v>0.9</v>
      </c>
      <c r="K1328" s="169" t="str">
        <f>IFERROR(SUMIFS(#REF!,#REF!,$I1328,#REF!,$R$2)/SUMIFS(#REF!,#REF!,$I1328,#REF!,$R$2),"-")</f>
        <v>-</v>
      </c>
      <c r="L1328" s="169" t="str">
        <f>IFERROR(SUMIFS(#REF!,#REF!,$I1328,#REF!,$R$7)/SUMIFS(#REF!,#REF!,$I1328,#REF!,$R$7),"-")</f>
        <v>-</v>
      </c>
      <c r="M1328" s="170" t="str">
        <f>IFERROR(SUMIFS(#REF!,#REF!,$I1328,#REF!,$R$3)/SUMIFS(#REF!,#REF!,$I1328,#REF!,$R$3),"-")</f>
        <v>-</v>
      </c>
      <c r="N1328" s="170" t="str">
        <f>IFERROR(SUMIFS(#REF!,#REF!,$I1328,#REF!,"&lt;="&amp;$R$2,#REF!,"&gt;="&amp;$S$2)/SUMIFS(#REF!,#REF!,$I1328,#REF!,"&lt;="&amp;$R$2,#REF!,"&gt;="&amp;$S$2),"-")</f>
        <v>-</v>
      </c>
      <c r="O1328" s="142"/>
      <c r="P1328" s="140"/>
    </row>
    <row r="1329" spans="1:16">
      <c r="A1329" s="138"/>
      <c r="B1329" s="142"/>
      <c r="C1329" s="172" t="s">
        <v>1972</v>
      </c>
      <c r="D1329" s="166" t="s">
        <v>26</v>
      </c>
      <c r="E1329" s="166" t="s">
        <v>1973</v>
      </c>
      <c r="F1329" s="195" t="s">
        <v>2535</v>
      </c>
      <c r="G1329" s="195" t="s">
        <v>2535</v>
      </c>
      <c r="H1329" s="195" t="s">
        <v>2535</v>
      </c>
      <c r="I1329" s="195" t="s">
        <v>2535</v>
      </c>
      <c r="J1329" s="168">
        <v>0.9</v>
      </c>
      <c r="K1329" s="169" t="str">
        <f>IFERROR(SUMIFS(#REF!,#REF!,$I1329,#REF!,$R$2)/SUMIFS(#REF!,#REF!,$I1329,#REF!,$R$2),"-")</f>
        <v>-</v>
      </c>
      <c r="L1329" s="169" t="str">
        <f>IFERROR(SUMIFS(#REF!,#REF!,$I1329,#REF!,$R$7)/SUMIFS(#REF!,#REF!,$I1329,#REF!,$R$7),"-")</f>
        <v>-</v>
      </c>
      <c r="M1329" s="170" t="str">
        <f>IFERROR(SUMIFS(#REF!,#REF!,$I1329,#REF!,$R$3)/SUMIFS(#REF!,#REF!,$I1329,#REF!,$R$3),"-")</f>
        <v>-</v>
      </c>
      <c r="N1329" s="170" t="str">
        <f>IFERROR(SUMIFS(#REF!,#REF!,$I1329,#REF!,"&lt;="&amp;$R$2,#REF!,"&gt;="&amp;$S$2)/SUMIFS(#REF!,#REF!,$I1329,#REF!,"&lt;="&amp;$R$2,#REF!,"&gt;="&amp;$S$2),"-")</f>
        <v>-</v>
      </c>
      <c r="O1329" s="142"/>
      <c r="P1329" s="140"/>
    </row>
    <row r="1330" spans="1:16">
      <c r="A1330" s="138"/>
      <c r="B1330" s="142"/>
      <c r="C1330" s="172" t="s">
        <v>1972</v>
      </c>
      <c r="D1330" s="166" t="s">
        <v>26</v>
      </c>
      <c r="E1330" s="166" t="s">
        <v>1973</v>
      </c>
      <c r="F1330" s="195" t="s">
        <v>2537</v>
      </c>
      <c r="G1330" s="195" t="s">
        <v>2537</v>
      </c>
      <c r="H1330" s="195" t="s">
        <v>2537</v>
      </c>
      <c r="I1330" s="195" t="s">
        <v>2537</v>
      </c>
      <c r="J1330" s="168">
        <v>0.9</v>
      </c>
      <c r="K1330" s="169" t="str">
        <f>IFERROR(SUMIFS(#REF!,#REF!,$I1330,#REF!,$R$2)/SUMIFS(#REF!,#REF!,$I1330,#REF!,$R$2),"-")</f>
        <v>-</v>
      </c>
      <c r="L1330" s="169" t="str">
        <f>IFERROR(SUMIFS(#REF!,#REF!,$I1330,#REF!,$R$7)/SUMIFS(#REF!,#REF!,$I1330,#REF!,$R$7),"-")</f>
        <v>-</v>
      </c>
      <c r="M1330" s="170" t="str">
        <f>IFERROR(SUMIFS(#REF!,#REF!,$I1330,#REF!,$R$3)/SUMIFS(#REF!,#REF!,$I1330,#REF!,$R$3),"-")</f>
        <v>-</v>
      </c>
      <c r="N1330" s="170" t="str">
        <f>IFERROR(SUMIFS(#REF!,#REF!,$I1330,#REF!,"&lt;="&amp;$R$2,#REF!,"&gt;="&amp;$S$2)/SUMIFS(#REF!,#REF!,$I1330,#REF!,"&lt;="&amp;$R$2,#REF!,"&gt;="&amp;$S$2),"-")</f>
        <v>-</v>
      </c>
      <c r="O1330" s="142"/>
      <c r="P1330" s="140"/>
    </row>
    <row r="1331" spans="1:16">
      <c r="A1331" s="138"/>
      <c r="B1331" s="142"/>
      <c r="C1331" s="172" t="s">
        <v>1972</v>
      </c>
      <c r="D1331" s="166" t="s">
        <v>26</v>
      </c>
      <c r="E1331" s="166" t="s">
        <v>1973</v>
      </c>
      <c r="F1331" s="195" t="s">
        <v>2539</v>
      </c>
      <c r="G1331" s="195" t="s">
        <v>2539</v>
      </c>
      <c r="H1331" s="195" t="s">
        <v>2539</v>
      </c>
      <c r="I1331" s="195" t="s">
        <v>2539</v>
      </c>
      <c r="J1331" s="168">
        <v>0.9</v>
      </c>
      <c r="K1331" s="169" t="str">
        <f>IFERROR(SUMIFS(#REF!,#REF!,$I1331,#REF!,$R$2)/SUMIFS(#REF!,#REF!,$I1331,#REF!,$R$2),"-")</f>
        <v>-</v>
      </c>
      <c r="L1331" s="169" t="str">
        <f>IFERROR(SUMIFS(#REF!,#REF!,$I1331,#REF!,$R$7)/SUMIFS(#REF!,#REF!,$I1331,#REF!,$R$7),"-")</f>
        <v>-</v>
      </c>
      <c r="M1331" s="170" t="str">
        <f>IFERROR(SUMIFS(#REF!,#REF!,$I1331,#REF!,$R$3)/SUMIFS(#REF!,#REF!,$I1331,#REF!,$R$3),"-")</f>
        <v>-</v>
      </c>
      <c r="N1331" s="170" t="str">
        <f>IFERROR(SUMIFS(#REF!,#REF!,$I1331,#REF!,"&lt;="&amp;$R$2,#REF!,"&gt;="&amp;$S$2)/SUMIFS(#REF!,#REF!,$I1331,#REF!,"&lt;="&amp;$R$2,#REF!,"&gt;="&amp;$S$2),"-")</f>
        <v>-</v>
      </c>
      <c r="O1331" s="142"/>
      <c r="P1331" s="140"/>
    </row>
    <row r="1332" spans="1:16">
      <c r="A1332" s="138"/>
      <c r="B1332" s="142"/>
      <c r="C1332" s="172" t="s">
        <v>1972</v>
      </c>
      <c r="D1332" s="166" t="s">
        <v>26</v>
      </c>
      <c r="E1332" s="166" t="s">
        <v>1973</v>
      </c>
      <c r="F1332" s="195" t="s">
        <v>2541</v>
      </c>
      <c r="G1332" s="195" t="s">
        <v>2541</v>
      </c>
      <c r="H1332" s="195" t="s">
        <v>2541</v>
      </c>
      <c r="I1332" s="195" t="s">
        <v>2541</v>
      </c>
      <c r="J1332" s="168">
        <v>0.9</v>
      </c>
      <c r="K1332" s="169" t="str">
        <f>IFERROR(SUMIFS(#REF!,#REF!,$I1332,#REF!,$R$2)/SUMIFS(#REF!,#REF!,$I1332,#REF!,$R$2),"-")</f>
        <v>-</v>
      </c>
      <c r="L1332" s="169" t="str">
        <f>IFERROR(SUMIFS(#REF!,#REF!,$I1332,#REF!,$R$7)/SUMIFS(#REF!,#REF!,$I1332,#REF!,$R$7),"-")</f>
        <v>-</v>
      </c>
      <c r="M1332" s="170" t="str">
        <f>IFERROR(SUMIFS(#REF!,#REF!,$I1332,#REF!,$R$3)/SUMIFS(#REF!,#REF!,$I1332,#REF!,$R$3),"-")</f>
        <v>-</v>
      </c>
      <c r="N1332" s="170" t="str">
        <f>IFERROR(SUMIFS(#REF!,#REF!,$I1332,#REF!,"&lt;="&amp;$R$2,#REF!,"&gt;="&amp;$S$2)/SUMIFS(#REF!,#REF!,$I1332,#REF!,"&lt;="&amp;$R$2,#REF!,"&gt;="&amp;$S$2),"-")</f>
        <v>-</v>
      </c>
      <c r="O1332" s="142"/>
      <c r="P1332" s="140"/>
    </row>
    <row r="1333" spans="1:16">
      <c r="A1333" s="138"/>
      <c r="B1333" s="142"/>
      <c r="C1333" s="172" t="s">
        <v>1972</v>
      </c>
      <c r="D1333" s="166" t="s">
        <v>26</v>
      </c>
      <c r="E1333" s="166" t="s">
        <v>1973</v>
      </c>
      <c r="F1333" s="195" t="s">
        <v>2543</v>
      </c>
      <c r="G1333" s="195" t="s">
        <v>2543</v>
      </c>
      <c r="H1333" s="195" t="s">
        <v>2543</v>
      </c>
      <c r="I1333" s="195" t="s">
        <v>2543</v>
      </c>
      <c r="J1333" s="168">
        <v>0.9</v>
      </c>
      <c r="K1333" s="169" t="str">
        <f>IFERROR(SUMIFS(#REF!,#REF!,$I1333,#REF!,$R$2)/SUMIFS(#REF!,#REF!,$I1333,#REF!,$R$2),"-")</f>
        <v>-</v>
      </c>
      <c r="L1333" s="169" t="str">
        <f>IFERROR(SUMIFS(#REF!,#REF!,$I1333,#REF!,$R$7)/SUMIFS(#REF!,#REF!,$I1333,#REF!,$R$7),"-")</f>
        <v>-</v>
      </c>
      <c r="M1333" s="170" t="str">
        <f>IFERROR(SUMIFS(#REF!,#REF!,$I1333,#REF!,$R$3)/SUMIFS(#REF!,#REF!,$I1333,#REF!,$R$3),"-")</f>
        <v>-</v>
      </c>
      <c r="N1333" s="170" t="str">
        <f>IFERROR(SUMIFS(#REF!,#REF!,$I1333,#REF!,"&lt;="&amp;$R$2,#REF!,"&gt;="&amp;$S$2)/SUMIFS(#REF!,#REF!,$I1333,#REF!,"&lt;="&amp;$R$2,#REF!,"&gt;="&amp;$S$2),"-")</f>
        <v>-</v>
      </c>
      <c r="O1333" s="142"/>
      <c r="P1333" s="140"/>
    </row>
    <row r="1334" spans="1:16">
      <c r="A1334" s="138"/>
      <c r="B1334" s="142"/>
      <c r="C1334" s="172" t="s">
        <v>1972</v>
      </c>
      <c r="D1334" s="166" t="s">
        <v>235</v>
      </c>
      <c r="E1334" s="166" t="s">
        <v>1973</v>
      </c>
      <c r="F1334" s="195" t="s">
        <v>2545</v>
      </c>
      <c r="G1334" s="195" t="s">
        <v>2545</v>
      </c>
      <c r="H1334" s="195" t="s">
        <v>2545</v>
      </c>
      <c r="I1334" s="195" t="s">
        <v>2545</v>
      </c>
      <c r="J1334" s="168">
        <v>0.9</v>
      </c>
      <c r="K1334" s="169" t="str">
        <f>IFERROR(SUMIFS(#REF!,#REF!,$I1334,#REF!,$R$2)/SUMIFS(#REF!,#REF!,$I1334,#REF!,$R$2),"-")</f>
        <v>-</v>
      </c>
      <c r="L1334" s="169" t="str">
        <f>IFERROR(SUMIFS(#REF!,#REF!,$I1334,#REF!,$R$7)/SUMIFS(#REF!,#REF!,$I1334,#REF!,$R$7),"-")</f>
        <v>-</v>
      </c>
      <c r="M1334" s="170" t="str">
        <f>IFERROR(SUMIFS(#REF!,#REF!,$I1334,#REF!,$R$3)/SUMIFS(#REF!,#REF!,$I1334,#REF!,$R$3),"-")</f>
        <v>-</v>
      </c>
      <c r="N1334" s="170" t="str">
        <f>IFERROR(SUMIFS(#REF!,#REF!,$I1334,#REF!,"&lt;="&amp;$R$2,#REF!,"&gt;="&amp;$S$2)/SUMIFS(#REF!,#REF!,$I1334,#REF!,"&lt;="&amp;$R$2,#REF!,"&gt;="&amp;$S$2),"-")</f>
        <v>-</v>
      </c>
      <c r="O1334" s="142"/>
      <c r="P1334" s="140"/>
    </row>
    <row r="1335" spans="1:16">
      <c r="A1335" s="138"/>
      <c r="B1335" s="142"/>
      <c r="C1335" s="172" t="s">
        <v>1972</v>
      </c>
      <c r="D1335" s="166" t="s">
        <v>26</v>
      </c>
      <c r="E1335" s="166" t="s">
        <v>1973</v>
      </c>
      <c r="F1335" s="195" t="s">
        <v>2547</v>
      </c>
      <c r="G1335" s="195" t="s">
        <v>2547</v>
      </c>
      <c r="H1335" s="195" t="s">
        <v>2547</v>
      </c>
      <c r="I1335" s="195" t="s">
        <v>2547</v>
      </c>
      <c r="J1335" s="168">
        <v>0.9</v>
      </c>
      <c r="K1335" s="169" t="str">
        <f>IFERROR(SUMIFS(#REF!,#REF!,$I1335,#REF!,$R$2)/SUMIFS(#REF!,#REF!,$I1335,#REF!,$R$2),"-")</f>
        <v>-</v>
      </c>
      <c r="L1335" s="169" t="str">
        <f>IFERROR(SUMIFS(#REF!,#REF!,$I1335,#REF!,$R$7)/SUMIFS(#REF!,#REF!,$I1335,#REF!,$R$7),"-")</f>
        <v>-</v>
      </c>
      <c r="M1335" s="170" t="str">
        <f>IFERROR(SUMIFS(#REF!,#REF!,$I1335,#REF!,$R$3)/SUMIFS(#REF!,#REF!,$I1335,#REF!,$R$3),"-")</f>
        <v>-</v>
      </c>
      <c r="N1335" s="170" t="str">
        <f>IFERROR(SUMIFS(#REF!,#REF!,$I1335,#REF!,"&lt;="&amp;$R$2,#REF!,"&gt;="&amp;$S$2)/SUMIFS(#REF!,#REF!,$I1335,#REF!,"&lt;="&amp;$R$2,#REF!,"&gt;="&amp;$S$2),"-")</f>
        <v>-</v>
      </c>
      <c r="O1335" s="142"/>
      <c r="P1335" s="140"/>
    </row>
    <row r="1336" spans="1:16">
      <c r="A1336" s="138"/>
      <c r="B1336" s="142"/>
      <c r="C1336" s="172" t="s">
        <v>1972</v>
      </c>
      <c r="D1336" s="166" t="s">
        <v>26</v>
      </c>
      <c r="E1336" s="166" t="s">
        <v>1973</v>
      </c>
      <c r="F1336" s="195" t="s">
        <v>2549</v>
      </c>
      <c r="G1336" s="195" t="s">
        <v>2549</v>
      </c>
      <c r="H1336" s="195" t="s">
        <v>2549</v>
      </c>
      <c r="I1336" s="195" t="s">
        <v>2549</v>
      </c>
      <c r="J1336" s="168">
        <v>0.9</v>
      </c>
      <c r="K1336" s="169" t="str">
        <f>IFERROR(SUMIFS(#REF!,#REF!,$I1336,#REF!,$R$2)/SUMIFS(#REF!,#REF!,$I1336,#REF!,$R$2),"-")</f>
        <v>-</v>
      </c>
      <c r="L1336" s="169" t="str">
        <f>IFERROR(SUMIFS(#REF!,#REF!,$I1336,#REF!,$R$7)/SUMIFS(#REF!,#REF!,$I1336,#REF!,$R$7),"-")</f>
        <v>-</v>
      </c>
      <c r="M1336" s="170" t="str">
        <f>IFERROR(SUMIFS(#REF!,#REF!,$I1336,#REF!,$R$3)/SUMIFS(#REF!,#REF!,$I1336,#REF!,$R$3),"-")</f>
        <v>-</v>
      </c>
      <c r="N1336" s="170" t="str">
        <f>IFERROR(SUMIFS(#REF!,#REF!,$I1336,#REF!,"&lt;="&amp;$R$2,#REF!,"&gt;="&amp;$S$2)/SUMIFS(#REF!,#REF!,$I1336,#REF!,"&lt;="&amp;$R$2,#REF!,"&gt;="&amp;$S$2),"-")</f>
        <v>-</v>
      </c>
      <c r="O1336" s="142"/>
      <c r="P1336" s="140"/>
    </row>
    <row r="1337" spans="1:16">
      <c r="A1337" s="138"/>
      <c r="B1337" s="142"/>
      <c r="C1337" s="172" t="s">
        <v>1972</v>
      </c>
      <c r="D1337" s="166" t="s">
        <v>235</v>
      </c>
      <c r="E1337" s="166" t="s">
        <v>1973</v>
      </c>
      <c r="F1337" s="195" t="s">
        <v>2551</v>
      </c>
      <c r="G1337" s="195" t="s">
        <v>2551</v>
      </c>
      <c r="H1337" s="195" t="s">
        <v>2551</v>
      </c>
      <c r="I1337" s="195" t="s">
        <v>2551</v>
      </c>
      <c r="J1337" s="168">
        <v>0.9</v>
      </c>
      <c r="K1337" s="169" t="str">
        <f>IFERROR(SUMIFS(#REF!,#REF!,$I1337,#REF!,$R$2)/SUMIFS(#REF!,#REF!,$I1337,#REF!,$R$2),"-")</f>
        <v>-</v>
      </c>
      <c r="L1337" s="169" t="str">
        <f>IFERROR(SUMIFS(#REF!,#REF!,$I1337,#REF!,$R$7)/SUMIFS(#REF!,#REF!,$I1337,#REF!,$R$7),"-")</f>
        <v>-</v>
      </c>
      <c r="M1337" s="170" t="str">
        <f>IFERROR(SUMIFS(#REF!,#REF!,$I1337,#REF!,$R$3)/SUMIFS(#REF!,#REF!,$I1337,#REF!,$R$3),"-")</f>
        <v>-</v>
      </c>
      <c r="N1337" s="170" t="str">
        <f>IFERROR(SUMIFS(#REF!,#REF!,$I1337,#REF!,"&lt;="&amp;$R$2,#REF!,"&gt;="&amp;$S$2)/SUMIFS(#REF!,#REF!,$I1337,#REF!,"&lt;="&amp;$R$2,#REF!,"&gt;="&amp;$S$2),"-")</f>
        <v>-</v>
      </c>
      <c r="O1337" s="142"/>
      <c r="P1337" s="140"/>
    </row>
    <row r="1338" spans="1:16">
      <c r="A1338" s="138"/>
      <c r="B1338" s="142"/>
      <c r="C1338" s="172" t="s">
        <v>1972</v>
      </c>
      <c r="D1338" s="166" t="s">
        <v>26</v>
      </c>
      <c r="E1338" s="166" t="s">
        <v>1973</v>
      </c>
      <c r="F1338" s="195" t="s">
        <v>2553</v>
      </c>
      <c r="G1338" s="195" t="s">
        <v>2553</v>
      </c>
      <c r="H1338" s="195" t="s">
        <v>2553</v>
      </c>
      <c r="I1338" s="195" t="s">
        <v>2553</v>
      </c>
      <c r="J1338" s="168">
        <v>0.9</v>
      </c>
      <c r="K1338" s="169" t="str">
        <f>IFERROR(SUMIFS(#REF!,#REF!,$I1338,#REF!,$R$2)/SUMIFS(#REF!,#REF!,$I1338,#REF!,$R$2),"-")</f>
        <v>-</v>
      </c>
      <c r="L1338" s="169" t="str">
        <f>IFERROR(SUMIFS(#REF!,#REF!,$I1338,#REF!,$R$7)/SUMIFS(#REF!,#REF!,$I1338,#REF!,$R$7),"-")</f>
        <v>-</v>
      </c>
      <c r="M1338" s="170" t="str">
        <f>IFERROR(SUMIFS(#REF!,#REF!,$I1338,#REF!,$R$3)/SUMIFS(#REF!,#REF!,$I1338,#REF!,$R$3),"-")</f>
        <v>-</v>
      </c>
      <c r="N1338" s="170" t="str">
        <f>IFERROR(SUMIFS(#REF!,#REF!,$I1338,#REF!,"&lt;="&amp;$R$2,#REF!,"&gt;="&amp;$S$2)/SUMIFS(#REF!,#REF!,$I1338,#REF!,"&lt;="&amp;$R$2,#REF!,"&gt;="&amp;$S$2),"-")</f>
        <v>-</v>
      </c>
      <c r="O1338" s="142"/>
      <c r="P1338" s="140"/>
    </row>
    <row r="1339" spans="1:16">
      <c r="A1339" s="138"/>
      <c r="B1339" s="142"/>
      <c r="C1339" s="172" t="s">
        <v>1972</v>
      </c>
      <c r="D1339" s="166" t="s">
        <v>26</v>
      </c>
      <c r="E1339" s="166" t="s">
        <v>1973</v>
      </c>
      <c r="F1339" s="195" t="s">
        <v>2555</v>
      </c>
      <c r="G1339" s="195" t="s">
        <v>2555</v>
      </c>
      <c r="H1339" s="195" t="s">
        <v>2555</v>
      </c>
      <c r="I1339" s="195" t="s">
        <v>2555</v>
      </c>
      <c r="J1339" s="168">
        <v>0.9</v>
      </c>
      <c r="K1339" s="169" t="str">
        <f>IFERROR(SUMIFS(#REF!,#REF!,$I1339,#REF!,$R$2)/SUMIFS(#REF!,#REF!,$I1339,#REF!,$R$2),"-")</f>
        <v>-</v>
      </c>
      <c r="L1339" s="169" t="str">
        <f>IFERROR(SUMIFS(#REF!,#REF!,$I1339,#REF!,$R$7)/SUMIFS(#REF!,#REF!,$I1339,#REF!,$R$7),"-")</f>
        <v>-</v>
      </c>
      <c r="M1339" s="170" t="str">
        <f>IFERROR(SUMIFS(#REF!,#REF!,$I1339,#REF!,$R$3)/SUMIFS(#REF!,#REF!,$I1339,#REF!,$R$3),"-")</f>
        <v>-</v>
      </c>
      <c r="N1339" s="170" t="str">
        <f>IFERROR(SUMIFS(#REF!,#REF!,$I1339,#REF!,"&lt;="&amp;$R$2,#REF!,"&gt;="&amp;$S$2)/SUMIFS(#REF!,#REF!,$I1339,#REF!,"&lt;="&amp;$R$2,#REF!,"&gt;="&amp;$S$2),"-")</f>
        <v>-</v>
      </c>
      <c r="O1339" s="142"/>
      <c r="P1339" s="140"/>
    </row>
    <row r="1340" spans="1:16">
      <c r="A1340" s="138"/>
      <c r="B1340" s="142"/>
      <c r="C1340" s="172" t="s">
        <v>1972</v>
      </c>
      <c r="D1340" s="166" t="s">
        <v>26</v>
      </c>
      <c r="E1340" s="166" t="s">
        <v>1973</v>
      </c>
      <c r="F1340" s="195" t="s">
        <v>2557</v>
      </c>
      <c r="G1340" s="195" t="s">
        <v>2557</v>
      </c>
      <c r="H1340" s="195" t="s">
        <v>2557</v>
      </c>
      <c r="I1340" s="195" t="s">
        <v>2557</v>
      </c>
      <c r="J1340" s="168">
        <v>0.9</v>
      </c>
      <c r="K1340" s="169" t="str">
        <f>IFERROR(SUMIFS(#REF!,#REF!,$I1340,#REF!,$R$2)/SUMIFS(#REF!,#REF!,$I1340,#REF!,$R$2),"-")</f>
        <v>-</v>
      </c>
      <c r="L1340" s="169" t="str">
        <f>IFERROR(SUMIFS(#REF!,#REF!,$I1340,#REF!,$R$7)/SUMIFS(#REF!,#REF!,$I1340,#REF!,$R$7),"-")</f>
        <v>-</v>
      </c>
      <c r="M1340" s="170" t="str">
        <f>IFERROR(SUMIFS(#REF!,#REF!,$I1340,#REF!,$R$3)/SUMIFS(#REF!,#REF!,$I1340,#REF!,$R$3),"-")</f>
        <v>-</v>
      </c>
      <c r="N1340" s="170" t="str">
        <f>IFERROR(SUMIFS(#REF!,#REF!,$I1340,#REF!,"&lt;="&amp;$R$2,#REF!,"&gt;="&amp;$S$2)/SUMIFS(#REF!,#REF!,$I1340,#REF!,"&lt;="&amp;$R$2,#REF!,"&gt;="&amp;$S$2),"-")</f>
        <v>-</v>
      </c>
      <c r="O1340" s="142"/>
      <c r="P1340" s="140"/>
    </row>
    <row r="1341" spans="1:16">
      <c r="A1341" s="138"/>
      <c r="B1341" s="142"/>
      <c r="C1341" s="172" t="s">
        <v>1972</v>
      </c>
      <c r="D1341" s="166" t="s">
        <v>26</v>
      </c>
      <c r="E1341" s="166" t="s">
        <v>1973</v>
      </c>
      <c r="F1341" s="195" t="s">
        <v>2559</v>
      </c>
      <c r="G1341" s="195" t="s">
        <v>2559</v>
      </c>
      <c r="H1341" s="195" t="s">
        <v>2559</v>
      </c>
      <c r="I1341" s="195" t="s">
        <v>2559</v>
      </c>
      <c r="J1341" s="168">
        <v>0.9</v>
      </c>
      <c r="K1341" s="169" t="str">
        <f>IFERROR(SUMIFS(#REF!,#REF!,$I1341,#REF!,$R$2)/SUMIFS(#REF!,#REF!,$I1341,#REF!,$R$2),"-")</f>
        <v>-</v>
      </c>
      <c r="L1341" s="169" t="str">
        <f>IFERROR(SUMIFS(#REF!,#REF!,$I1341,#REF!,$R$7)/SUMIFS(#REF!,#REF!,$I1341,#REF!,$R$7),"-")</f>
        <v>-</v>
      </c>
      <c r="M1341" s="170" t="str">
        <f>IFERROR(SUMIFS(#REF!,#REF!,$I1341,#REF!,$R$3)/SUMIFS(#REF!,#REF!,$I1341,#REF!,$R$3),"-")</f>
        <v>-</v>
      </c>
      <c r="N1341" s="170" t="str">
        <f>IFERROR(SUMIFS(#REF!,#REF!,$I1341,#REF!,"&lt;="&amp;$R$2,#REF!,"&gt;="&amp;$S$2)/SUMIFS(#REF!,#REF!,$I1341,#REF!,"&lt;="&amp;$R$2,#REF!,"&gt;="&amp;$S$2),"-")</f>
        <v>-</v>
      </c>
      <c r="O1341" s="142"/>
      <c r="P1341" s="140"/>
    </row>
    <row r="1342" spans="1:16">
      <c r="A1342" s="138"/>
      <c r="B1342" s="142"/>
      <c r="C1342" s="172" t="s">
        <v>1972</v>
      </c>
      <c r="D1342" s="166" t="s">
        <v>26</v>
      </c>
      <c r="E1342" s="166" t="s">
        <v>1973</v>
      </c>
      <c r="F1342" s="195" t="s">
        <v>2561</v>
      </c>
      <c r="G1342" s="195" t="s">
        <v>2561</v>
      </c>
      <c r="H1342" s="195" t="s">
        <v>2561</v>
      </c>
      <c r="I1342" s="195" t="s">
        <v>2561</v>
      </c>
      <c r="J1342" s="168">
        <v>0.9</v>
      </c>
      <c r="K1342" s="169" t="str">
        <f>IFERROR(SUMIFS(#REF!,#REF!,$I1342,#REF!,$R$2)/SUMIFS(#REF!,#REF!,$I1342,#REF!,$R$2),"-")</f>
        <v>-</v>
      </c>
      <c r="L1342" s="169" t="str">
        <f>IFERROR(SUMIFS(#REF!,#REF!,$I1342,#REF!,$R$7)/SUMIFS(#REF!,#REF!,$I1342,#REF!,$R$7),"-")</f>
        <v>-</v>
      </c>
      <c r="M1342" s="170" t="str">
        <f>IFERROR(SUMIFS(#REF!,#REF!,$I1342,#REF!,$R$3)/SUMIFS(#REF!,#REF!,$I1342,#REF!,$R$3),"-")</f>
        <v>-</v>
      </c>
      <c r="N1342" s="170" t="str">
        <f>IFERROR(SUMIFS(#REF!,#REF!,$I1342,#REF!,"&lt;="&amp;$R$2,#REF!,"&gt;="&amp;$S$2)/SUMIFS(#REF!,#REF!,$I1342,#REF!,"&lt;="&amp;$R$2,#REF!,"&gt;="&amp;$S$2),"-")</f>
        <v>-</v>
      </c>
      <c r="O1342" s="142"/>
      <c r="P1342" s="140"/>
    </row>
    <row r="1343" spans="1:16">
      <c r="A1343" s="138"/>
      <c r="B1343" s="142"/>
      <c r="C1343" s="172" t="s">
        <v>1972</v>
      </c>
      <c r="D1343" s="166" t="s">
        <v>26</v>
      </c>
      <c r="E1343" s="166" t="s">
        <v>1973</v>
      </c>
      <c r="F1343" s="195" t="s">
        <v>2563</v>
      </c>
      <c r="G1343" s="195" t="s">
        <v>2563</v>
      </c>
      <c r="H1343" s="195" t="s">
        <v>2563</v>
      </c>
      <c r="I1343" s="195" t="s">
        <v>2563</v>
      </c>
      <c r="J1343" s="168">
        <v>0.9</v>
      </c>
      <c r="K1343" s="169" t="str">
        <f>IFERROR(SUMIFS(#REF!,#REF!,$I1343,#REF!,$R$2)/SUMIFS(#REF!,#REF!,$I1343,#REF!,$R$2),"-")</f>
        <v>-</v>
      </c>
      <c r="L1343" s="169" t="str">
        <f>IFERROR(SUMIFS(#REF!,#REF!,$I1343,#REF!,$R$7)/SUMIFS(#REF!,#REF!,$I1343,#REF!,$R$7),"-")</f>
        <v>-</v>
      </c>
      <c r="M1343" s="170" t="str">
        <f>IFERROR(SUMIFS(#REF!,#REF!,$I1343,#REF!,$R$3)/SUMIFS(#REF!,#REF!,$I1343,#REF!,$R$3),"-")</f>
        <v>-</v>
      </c>
      <c r="N1343" s="170" t="str">
        <f>IFERROR(SUMIFS(#REF!,#REF!,$I1343,#REF!,"&lt;="&amp;$R$2,#REF!,"&gt;="&amp;$S$2)/SUMIFS(#REF!,#REF!,$I1343,#REF!,"&lt;="&amp;$R$2,#REF!,"&gt;="&amp;$S$2),"-")</f>
        <v>-</v>
      </c>
      <c r="O1343" s="142"/>
      <c r="P1343" s="140"/>
    </row>
    <row r="1344" spans="1:16">
      <c r="A1344" s="138"/>
      <c r="B1344" s="142"/>
      <c r="C1344" s="172" t="s">
        <v>1972</v>
      </c>
      <c r="D1344" s="166" t="s">
        <v>26</v>
      </c>
      <c r="E1344" s="166" t="s">
        <v>1973</v>
      </c>
      <c r="F1344" s="195" t="s">
        <v>2565</v>
      </c>
      <c r="G1344" s="195" t="s">
        <v>2565</v>
      </c>
      <c r="H1344" s="195" t="s">
        <v>2565</v>
      </c>
      <c r="I1344" s="195" t="s">
        <v>2565</v>
      </c>
      <c r="J1344" s="168">
        <v>0.9</v>
      </c>
      <c r="K1344" s="169" t="str">
        <f>IFERROR(SUMIFS(#REF!,#REF!,$I1344,#REF!,$R$2)/SUMIFS(#REF!,#REF!,$I1344,#REF!,$R$2),"-")</f>
        <v>-</v>
      </c>
      <c r="L1344" s="169" t="str">
        <f>IFERROR(SUMIFS(#REF!,#REF!,$I1344,#REF!,$R$7)/SUMIFS(#REF!,#REF!,$I1344,#REF!,$R$7),"-")</f>
        <v>-</v>
      </c>
      <c r="M1344" s="170" t="str">
        <f>IFERROR(SUMIFS(#REF!,#REF!,$I1344,#REF!,$R$3)/SUMIFS(#REF!,#REF!,$I1344,#REF!,$R$3),"-")</f>
        <v>-</v>
      </c>
      <c r="N1344" s="170" t="str">
        <f>IFERROR(SUMIFS(#REF!,#REF!,$I1344,#REF!,"&lt;="&amp;$R$2,#REF!,"&gt;="&amp;$S$2)/SUMIFS(#REF!,#REF!,$I1344,#REF!,"&lt;="&amp;$R$2,#REF!,"&gt;="&amp;$S$2),"-")</f>
        <v>-</v>
      </c>
      <c r="O1344" s="142"/>
      <c r="P1344" s="140"/>
    </row>
    <row r="1345" spans="1:16">
      <c r="A1345" s="138"/>
      <c r="B1345" s="142"/>
      <c r="C1345" s="172" t="s">
        <v>1972</v>
      </c>
      <c r="D1345" s="166" t="s">
        <v>26</v>
      </c>
      <c r="E1345" s="166" t="s">
        <v>1973</v>
      </c>
      <c r="F1345" s="195" t="s">
        <v>2567</v>
      </c>
      <c r="G1345" s="195" t="s">
        <v>2567</v>
      </c>
      <c r="H1345" s="195" t="s">
        <v>2567</v>
      </c>
      <c r="I1345" s="195" t="s">
        <v>2567</v>
      </c>
      <c r="J1345" s="168">
        <v>0.9</v>
      </c>
      <c r="K1345" s="169" t="str">
        <f>IFERROR(SUMIFS(#REF!,#REF!,$I1345,#REF!,$R$2)/SUMIFS(#REF!,#REF!,$I1345,#REF!,$R$2),"-")</f>
        <v>-</v>
      </c>
      <c r="L1345" s="169" t="str">
        <f>IFERROR(SUMIFS(#REF!,#REF!,$I1345,#REF!,$R$7)/SUMIFS(#REF!,#REF!,$I1345,#REF!,$R$7),"-")</f>
        <v>-</v>
      </c>
      <c r="M1345" s="170" t="str">
        <f>IFERROR(SUMIFS(#REF!,#REF!,$I1345,#REF!,$R$3)/SUMIFS(#REF!,#REF!,$I1345,#REF!,$R$3),"-")</f>
        <v>-</v>
      </c>
      <c r="N1345" s="170" t="str">
        <f>IFERROR(SUMIFS(#REF!,#REF!,$I1345,#REF!,"&lt;="&amp;$R$2,#REF!,"&gt;="&amp;$S$2)/SUMIFS(#REF!,#REF!,$I1345,#REF!,"&lt;="&amp;$R$2,#REF!,"&gt;="&amp;$S$2),"-")</f>
        <v>-</v>
      </c>
      <c r="O1345" s="142"/>
      <c r="P1345" s="140"/>
    </row>
    <row r="1346" spans="1:16">
      <c r="A1346" s="138"/>
      <c r="B1346" s="142"/>
      <c r="C1346" s="172" t="s">
        <v>1972</v>
      </c>
      <c r="D1346" s="166" t="s">
        <v>26</v>
      </c>
      <c r="E1346" s="166" t="s">
        <v>1973</v>
      </c>
      <c r="F1346" s="195" t="s">
        <v>2569</v>
      </c>
      <c r="G1346" s="195" t="s">
        <v>2569</v>
      </c>
      <c r="H1346" s="195" t="s">
        <v>2569</v>
      </c>
      <c r="I1346" s="195" t="s">
        <v>2569</v>
      </c>
      <c r="J1346" s="168">
        <v>0.9</v>
      </c>
      <c r="K1346" s="169" t="str">
        <f>IFERROR(SUMIFS(#REF!,#REF!,$I1346,#REF!,$R$2)/SUMIFS(#REF!,#REF!,$I1346,#REF!,$R$2),"-")</f>
        <v>-</v>
      </c>
      <c r="L1346" s="169" t="str">
        <f>IFERROR(SUMIFS(#REF!,#REF!,$I1346,#REF!,$R$7)/SUMIFS(#REF!,#REF!,$I1346,#REF!,$R$7),"-")</f>
        <v>-</v>
      </c>
      <c r="M1346" s="170" t="str">
        <f>IFERROR(SUMIFS(#REF!,#REF!,$I1346,#REF!,$R$3)/SUMIFS(#REF!,#REF!,$I1346,#REF!,$R$3),"-")</f>
        <v>-</v>
      </c>
      <c r="N1346" s="170" t="str">
        <f>IFERROR(SUMIFS(#REF!,#REF!,$I1346,#REF!,"&lt;="&amp;$R$2,#REF!,"&gt;="&amp;$S$2)/SUMIFS(#REF!,#REF!,$I1346,#REF!,"&lt;="&amp;$R$2,#REF!,"&gt;="&amp;$S$2),"-")</f>
        <v>-</v>
      </c>
      <c r="O1346" s="142"/>
      <c r="P1346" s="140"/>
    </row>
    <row r="1347" spans="1:16">
      <c r="A1347" s="138"/>
      <c r="B1347" s="142"/>
      <c r="C1347" s="172" t="s">
        <v>1972</v>
      </c>
      <c r="D1347" s="166" t="s">
        <v>26</v>
      </c>
      <c r="E1347" s="166" t="s">
        <v>1973</v>
      </c>
      <c r="F1347" s="195" t="s">
        <v>2571</v>
      </c>
      <c r="G1347" s="195" t="s">
        <v>2571</v>
      </c>
      <c r="H1347" s="195" t="s">
        <v>2571</v>
      </c>
      <c r="I1347" s="195" t="s">
        <v>2571</v>
      </c>
      <c r="J1347" s="168">
        <v>0.9</v>
      </c>
      <c r="K1347" s="169" t="str">
        <f>IFERROR(SUMIFS(#REF!,#REF!,$I1347,#REF!,$R$2)/SUMIFS(#REF!,#REF!,$I1347,#REF!,$R$2),"-")</f>
        <v>-</v>
      </c>
      <c r="L1347" s="169" t="str">
        <f>IFERROR(SUMIFS(#REF!,#REF!,$I1347,#REF!,$R$7)/SUMIFS(#REF!,#REF!,$I1347,#REF!,$R$7),"-")</f>
        <v>-</v>
      </c>
      <c r="M1347" s="170" t="str">
        <f>IFERROR(SUMIFS(#REF!,#REF!,$I1347,#REF!,$R$3)/SUMIFS(#REF!,#REF!,$I1347,#REF!,$R$3),"-")</f>
        <v>-</v>
      </c>
      <c r="N1347" s="170" t="str">
        <f>IFERROR(SUMIFS(#REF!,#REF!,$I1347,#REF!,"&lt;="&amp;$R$2,#REF!,"&gt;="&amp;$S$2)/SUMIFS(#REF!,#REF!,$I1347,#REF!,"&lt;="&amp;$R$2,#REF!,"&gt;="&amp;$S$2),"-")</f>
        <v>-</v>
      </c>
      <c r="O1347" s="142"/>
      <c r="P1347" s="140"/>
    </row>
    <row r="1348" spans="1:16">
      <c r="A1348" s="138"/>
      <c r="B1348" s="142"/>
      <c r="C1348" s="172" t="s">
        <v>1972</v>
      </c>
      <c r="D1348" s="166" t="s">
        <v>26</v>
      </c>
      <c r="E1348" s="166" t="s">
        <v>1973</v>
      </c>
      <c r="F1348" s="195" t="s">
        <v>2573</v>
      </c>
      <c r="G1348" s="195" t="s">
        <v>2573</v>
      </c>
      <c r="H1348" s="195" t="s">
        <v>2573</v>
      </c>
      <c r="I1348" s="195" t="s">
        <v>2573</v>
      </c>
      <c r="J1348" s="168">
        <v>0.9</v>
      </c>
      <c r="K1348" s="169" t="str">
        <f>IFERROR(SUMIFS(#REF!,#REF!,$I1348,#REF!,$R$2)/SUMIFS(#REF!,#REF!,$I1348,#REF!,$R$2),"-")</f>
        <v>-</v>
      </c>
      <c r="L1348" s="169" t="str">
        <f>IFERROR(SUMIFS(#REF!,#REF!,$I1348,#REF!,$R$7)/SUMIFS(#REF!,#REF!,$I1348,#REF!,$R$7),"-")</f>
        <v>-</v>
      </c>
      <c r="M1348" s="170" t="str">
        <f>IFERROR(SUMIFS(#REF!,#REF!,$I1348,#REF!,$R$3)/SUMIFS(#REF!,#REF!,$I1348,#REF!,$R$3),"-")</f>
        <v>-</v>
      </c>
      <c r="N1348" s="170" t="str">
        <f>IFERROR(SUMIFS(#REF!,#REF!,$I1348,#REF!,"&lt;="&amp;$R$2,#REF!,"&gt;="&amp;$S$2)/SUMIFS(#REF!,#REF!,$I1348,#REF!,"&lt;="&amp;$R$2,#REF!,"&gt;="&amp;$S$2),"-")</f>
        <v>-</v>
      </c>
      <c r="O1348" s="142"/>
      <c r="P1348" s="140"/>
    </row>
    <row r="1349" spans="1:16">
      <c r="A1349" s="138"/>
      <c r="B1349" s="142"/>
      <c r="C1349" s="172" t="s">
        <v>1972</v>
      </c>
      <c r="D1349" s="166" t="s">
        <v>26</v>
      </c>
      <c r="E1349" s="166" t="s">
        <v>1973</v>
      </c>
      <c r="F1349" s="195" t="s">
        <v>2575</v>
      </c>
      <c r="G1349" s="195" t="s">
        <v>2575</v>
      </c>
      <c r="H1349" s="195" t="s">
        <v>2575</v>
      </c>
      <c r="I1349" s="195" t="s">
        <v>2575</v>
      </c>
      <c r="J1349" s="168">
        <v>0.9</v>
      </c>
      <c r="K1349" s="169" t="str">
        <f>IFERROR(SUMIFS(#REF!,#REF!,$I1349,#REF!,$R$2)/SUMIFS(#REF!,#REF!,$I1349,#REF!,$R$2),"-")</f>
        <v>-</v>
      </c>
      <c r="L1349" s="169" t="str">
        <f>IFERROR(SUMIFS(#REF!,#REF!,$I1349,#REF!,$R$7)/SUMIFS(#REF!,#REF!,$I1349,#REF!,$R$7),"-")</f>
        <v>-</v>
      </c>
      <c r="M1349" s="170" t="str">
        <f>IFERROR(SUMIFS(#REF!,#REF!,$I1349,#REF!,$R$3)/SUMIFS(#REF!,#REF!,$I1349,#REF!,$R$3),"-")</f>
        <v>-</v>
      </c>
      <c r="N1349" s="170" t="str">
        <f>IFERROR(SUMIFS(#REF!,#REF!,$I1349,#REF!,"&lt;="&amp;$R$2,#REF!,"&gt;="&amp;$S$2)/SUMIFS(#REF!,#REF!,$I1349,#REF!,"&lt;="&amp;$R$2,#REF!,"&gt;="&amp;$S$2),"-")</f>
        <v>-</v>
      </c>
      <c r="O1349" s="142"/>
      <c r="P1349" s="140"/>
    </row>
    <row r="1350" spans="1:16">
      <c r="A1350" s="138"/>
      <c r="B1350" s="142"/>
      <c r="C1350" s="172" t="s">
        <v>1972</v>
      </c>
      <c r="D1350" s="166" t="s">
        <v>26</v>
      </c>
      <c r="E1350" s="166" t="s">
        <v>1973</v>
      </c>
      <c r="F1350" s="195" t="s">
        <v>2577</v>
      </c>
      <c r="G1350" s="195" t="s">
        <v>2577</v>
      </c>
      <c r="H1350" s="195" t="s">
        <v>2577</v>
      </c>
      <c r="I1350" s="195" t="s">
        <v>2577</v>
      </c>
      <c r="J1350" s="168">
        <v>0.9</v>
      </c>
      <c r="K1350" s="169" t="str">
        <f>IFERROR(SUMIFS(#REF!,#REF!,$I1350,#REF!,$R$2)/SUMIFS(#REF!,#REF!,$I1350,#REF!,$R$2),"-")</f>
        <v>-</v>
      </c>
      <c r="L1350" s="169" t="str">
        <f>IFERROR(SUMIFS(#REF!,#REF!,$I1350,#REF!,$R$7)/SUMIFS(#REF!,#REF!,$I1350,#REF!,$R$7),"-")</f>
        <v>-</v>
      </c>
      <c r="M1350" s="170" t="str">
        <f>IFERROR(SUMIFS(#REF!,#REF!,$I1350,#REF!,$R$3)/SUMIFS(#REF!,#REF!,$I1350,#REF!,$R$3),"-")</f>
        <v>-</v>
      </c>
      <c r="N1350" s="170" t="str">
        <f>IFERROR(SUMIFS(#REF!,#REF!,$I1350,#REF!,"&lt;="&amp;$R$2,#REF!,"&gt;="&amp;$S$2)/SUMIFS(#REF!,#REF!,$I1350,#REF!,"&lt;="&amp;$R$2,#REF!,"&gt;="&amp;$S$2),"-")</f>
        <v>-</v>
      </c>
      <c r="O1350" s="142"/>
      <c r="P1350" s="140"/>
    </row>
    <row r="1351" spans="1:16">
      <c r="A1351" s="138"/>
      <c r="B1351" s="142"/>
      <c r="C1351" s="172" t="s">
        <v>1972</v>
      </c>
      <c r="D1351" s="166" t="s">
        <v>26</v>
      </c>
      <c r="E1351" s="166" t="s">
        <v>1973</v>
      </c>
      <c r="F1351" s="195" t="s">
        <v>2579</v>
      </c>
      <c r="G1351" s="195" t="s">
        <v>2579</v>
      </c>
      <c r="H1351" s="195" t="s">
        <v>2579</v>
      </c>
      <c r="I1351" s="195" t="s">
        <v>2579</v>
      </c>
      <c r="J1351" s="168">
        <v>0.9</v>
      </c>
      <c r="K1351" s="169" t="str">
        <f>IFERROR(SUMIFS(#REF!,#REF!,$I1351,#REF!,$R$2)/SUMIFS(#REF!,#REF!,$I1351,#REF!,$R$2),"-")</f>
        <v>-</v>
      </c>
      <c r="L1351" s="169" t="str">
        <f>IFERROR(SUMIFS(#REF!,#REF!,$I1351,#REF!,$R$7)/SUMIFS(#REF!,#REF!,$I1351,#REF!,$R$7),"-")</f>
        <v>-</v>
      </c>
      <c r="M1351" s="170" t="str">
        <f>IFERROR(SUMIFS(#REF!,#REF!,$I1351,#REF!,$R$3)/SUMIFS(#REF!,#REF!,$I1351,#REF!,$R$3),"-")</f>
        <v>-</v>
      </c>
      <c r="N1351" s="170" t="str">
        <f>IFERROR(SUMIFS(#REF!,#REF!,$I1351,#REF!,"&lt;="&amp;$R$2,#REF!,"&gt;="&amp;$S$2)/SUMIFS(#REF!,#REF!,$I1351,#REF!,"&lt;="&amp;$R$2,#REF!,"&gt;="&amp;$S$2),"-")</f>
        <v>-</v>
      </c>
      <c r="O1351" s="142"/>
      <c r="P1351" s="140"/>
    </row>
    <row r="1352" spans="1:16">
      <c r="A1352" s="138"/>
      <c r="B1352" s="142"/>
      <c r="C1352" s="172" t="s">
        <v>1972</v>
      </c>
      <c r="D1352" s="166" t="s">
        <v>26</v>
      </c>
      <c r="E1352" s="166" t="s">
        <v>1973</v>
      </c>
      <c r="F1352" s="195" t="s">
        <v>2581</v>
      </c>
      <c r="G1352" s="195" t="s">
        <v>2581</v>
      </c>
      <c r="H1352" s="195" t="s">
        <v>2581</v>
      </c>
      <c r="I1352" s="195" t="s">
        <v>2581</v>
      </c>
      <c r="J1352" s="168">
        <v>0.9</v>
      </c>
      <c r="K1352" s="169" t="str">
        <f>IFERROR(SUMIFS(#REF!,#REF!,$I1352,#REF!,$R$2)/SUMIFS(#REF!,#REF!,$I1352,#REF!,$R$2),"-")</f>
        <v>-</v>
      </c>
      <c r="L1352" s="169" t="str">
        <f>IFERROR(SUMIFS(#REF!,#REF!,$I1352,#REF!,$R$7)/SUMIFS(#REF!,#REF!,$I1352,#REF!,$R$7),"-")</f>
        <v>-</v>
      </c>
      <c r="M1352" s="170" t="str">
        <f>IFERROR(SUMIFS(#REF!,#REF!,$I1352,#REF!,$R$3)/SUMIFS(#REF!,#REF!,$I1352,#REF!,$R$3),"-")</f>
        <v>-</v>
      </c>
      <c r="N1352" s="170" t="str">
        <f>IFERROR(SUMIFS(#REF!,#REF!,$I1352,#REF!,"&lt;="&amp;$R$2,#REF!,"&gt;="&amp;$S$2)/SUMIFS(#REF!,#REF!,$I1352,#REF!,"&lt;="&amp;$R$2,#REF!,"&gt;="&amp;$S$2),"-")</f>
        <v>-</v>
      </c>
      <c r="O1352" s="142"/>
      <c r="P1352" s="140"/>
    </row>
    <row r="1353" spans="1:16">
      <c r="A1353" s="138"/>
      <c r="B1353" s="142"/>
      <c r="C1353" s="172" t="s">
        <v>1972</v>
      </c>
      <c r="D1353" s="166" t="s">
        <v>26</v>
      </c>
      <c r="E1353" s="166" t="s">
        <v>1973</v>
      </c>
      <c r="F1353" s="195" t="s">
        <v>2583</v>
      </c>
      <c r="G1353" s="195" t="s">
        <v>2583</v>
      </c>
      <c r="H1353" s="195" t="s">
        <v>2583</v>
      </c>
      <c r="I1353" s="195" t="s">
        <v>2583</v>
      </c>
      <c r="J1353" s="168">
        <v>0.9</v>
      </c>
      <c r="K1353" s="169" t="str">
        <f>IFERROR(SUMIFS(#REF!,#REF!,$I1353,#REF!,$R$2)/SUMIFS(#REF!,#REF!,$I1353,#REF!,$R$2),"-")</f>
        <v>-</v>
      </c>
      <c r="L1353" s="169" t="str">
        <f>IFERROR(SUMIFS(#REF!,#REF!,$I1353,#REF!,$R$7)/SUMIFS(#REF!,#REF!,$I1353,#REF!,$R$7),"-")</f>
        <v>-</v>
      </c>
      <c r="M1353" s="170" t="str">
        <f>IFERROR(SUMIFS(#REF!,#REF!,$I1353,#REF!,$R$3)/SUMIFS(#REF!,#REF!,$I1353,#REF!,$R$3),"-")</f>
        <v>-</v>
      </c>
      <c r="N1353" s="170" t="str">
        <f>IFERROR(SUMIFS(#REF!,#REF!,$I1353,#REF!,"&lt;="&amp;$R$2,#REF!,"&gt;="&amp;$S$2)/SUMIFS(#REF!,#REF!,$I1353,#REF!,"&lt;="&amp;$R$2,#REF!,"&gt;="&amp;$S$2),"-")</f>
        <v>-</v>
      </c>
      <c r="O1353" s="142"/>
      <c r="P1353" s="140"/>
    </row>
    <row r="1354" spans="1:16">
      <c r="A1354" s="138"/>
      <c r="B1354" s="142"/>
      <c r="C1354" s="172" t="s">
        <v>1972</v>
      </c>
      <c r="D1354" s="166" t="s">
        <v>26</v>
      </c>
      <c r="E1354" s="166" t="s">
        <v>1973</v>
      </c>
      <c r="F1354" s="195" t="s">
        <v>2585</v>
      </c>
      <c r="G1354" s="195" t="s">
        <v>2585</v>
      </c>
      <c r="H1354" s="195" t="s">
        <v>2585</v>
      </c>
      <c r="I1354" s="195" t="s">
        <v>2585</v>
      </c>
      <c r="J1354" s="168">
        <v>0.9</v>
      </c>
      <c r="K1354" s="169" t="str">
        <f>IFERROR(SUMIFS(#REF!,#REF!,$I1354,#REF!,$R$2)/SUMIFS(#REF!,#REF!,$I1354,#REF!,$R$2),"-")</f>
        <v>-</v>
      </c>
      <c r="L1354" s="169" t="str">
        <f>IFERROR(SUMIFS(#REF!,#REF!,$I1354,#REF!,$R$7)/SUMIFS(#REF!,#REF!,$I1354,#REF!,$R$7),"-")</f>
        <v>-</v>
      </c>
      <c r="M1354" s="170" t="str">
        <f>IFERROR(SUMIFS(#REF!,#REF!,$I1354,#REF!,$R$3)/SUMIFS(#REF!,#REF!,$I1354,#REF!,$R$3),"-")</f>
        <v>-</v>
      </c>
      <c r="N1354" s="170" t="str">
        <f>IFERROR(SUMIFS(#REF!,#REF!,$I1354,#REF!,"&lt;="&amp;$R$2,#REF!,"&gt;="&amp;$S$2)/SUMIFS(#REF!,#REF!,$I1354,#REF!,"&lt;="&amp;$R$2,#REF!,"&gt;="&amp;$S$2),"-")</f>
        <v>-</v>
      </c>
      <c r="O1354" s="142"/>
      <c r="P1354" s="140"/>
    </row>
    <row r="1355" spans="1:16">
      <c r="A1355" s="138"/>
      <c r="B1355" s="142"/>
      <c r="C1355" s="172" t="s">
        <v>1972</v>
      </c>
      <c r="D1355" s="166" t="s">
        <v>26</v>
      </c>
      <c r="E1355" s="166" t="s">
        <v>1973</v>
      </c>
      <c r="F1355" s="195" t="s">
        <v>2587</v>
      </c>
      <c r="G1355" s="195" t="s">
        <v>2587</v>
      </c>
      <c r="H1355" s="195" t="s">
        <v>2587</v>
      </c>
      <c r="I1355" s="195" t="s">
        <v>2587</v>
      </c>
      <c r="J1355" s="168">
        <v>0.9</v>
      </c>
      <c r="K1355" s="169" t="str">
        <f>IFERROR(SUMIFS(#REF!,#REF!,$I1355,#REF!,$R$2)/SUMIFS(#REF!,#REF!,$I1355,#REF!,$R$2),"-")</f>
        <v>-</v>
      </c>
      <c r="L1355" s="169" t="str">
        <f>IFERROR(SUMIFS(#REF!,#REF!,$I1355,#REF!,$R$7)/SUMIFS(#REF!,#REF!,$I1355,#REF!,$R$7),"-")</f>
        <v>-</v>
      </c>
      <c r="M1355" s="170" t="str">
        <f>IFERROR(SUMIFS(#REF!,#REF!,$I1355,#REF!,$R$3)/SUMIFS(#REF!,#REF!,$I1355,#REF!,$R$3),"-")</f>
        <v>-</v>
      </c>
      <c r="N1355" s="170" t="str">
        <f>IFERROR(SUMIFS(#REF!,#REF!,$I1355,#REF!,"&lt;="&amp;$R$2,#REF!,"&gt;="&amp;$S$2)/SUMIFS(#REF!,#REF!,$I1355,#REF!,"&lt;="&amp;$R$2,#REF!,"&gt;="&amp;$S$2),"-")</f>
        <v>-</v>
      </c>
      <c r="O1355" s="142"/>
      <c r="P1355" s="140"/>
    </row>
    <row r="1356" spans="1:16">
      <c r="A1356" s="138"/>
      <c r="B1356" s="142"/>
      <c r="C1356" s="172" t="s">
        <v>1972</v>
      </c>
      <c r="D1356" s="166" t="s">
        <v>26</v>
      </c>
      <c r="E1356" s="166" t="s">
        <v>1973</v>
      </c>
      <c r="F1356" s="195" t="s">
        <v>2589</v>
      </c>
      <c r="G1356" s="195" t="s">
        <v>2589</v>
      </c>
      <c r="H1356" s="195" t="s">
        <v>2589</v>
      </c>
      <c r="I1356" s="195" t="s">
        <v>2589</v>
      </c>
      <c r="J1356" s="168">
        <v>0.9</v>
      </c>
      <c r="K1356" s="169" t="str">
        <f>IFERROR(SUMIFS(#REF!,#REF!,$I1356,#REF!,$R$2)/SUMIFS(#REF!,#REF!,$I1356,#REF!,$R$2),"-")</f>
        <v>-</v>
      </c>
      <c r="L1356" s="169" t="str">
        <f>IFERROR(SUMIFS(#REF!,#REF!,$I1356,#REF!,$R$7)/SUMIFS(#REF!,#REF!,$I1356,#REF!,$R$7),"-")</f>
        <v>-</v>
      </c>
      <c r="M1356" s="170" t="str">
        <f>IFERROR(SUMIFS(#REF!,#REF!,$I1356,#REF!,$R$3)/SUMIFS(#REF!,#REF!,$I1356,#REF!,$R$3),"-")</f>
        <v>-</v>
      </c>
      <c r="N1356" s="170" t="str">
        <f>IFERROR(SUMIFS(#REF!,#REF!,$I1356,#REF!,"&lt;="&amp;$R$2,#REF!,"&gt;="&amp;$S$2)/SUMIFS(#REF!,#REF!,$I1356,#REF!,"&lt;="&amp;$R$2,#REF!,"&gt;="&amp;$S$2),"-")</f>
        <v>-</v>
      </c>
      <c r="O1356" s="142"/>
      <c r="P1356" s="140"/>
    </row>
    <row r="1357" spans="1:16">
      <c r="A1357" s="138"/>
      <c r="B1357" s="142"/>
      <c r="C1357" s="172" t="s">
        <v>1972</v>
      </c>
      <c r="D1357" s="166" t="s">
        <v>26</v>
      </c>
      <c r="E1357" s="166" t="s">
        <v>1973</v>
      </c>
      <c r="F1357" s="195" t="s">
        <v>2591</v>
      </c>
      <c r="G1357" s="195" t="s">
        <v>2591</v>
      </c>
      <c r="H1357" s="195" t="s">
        <v>2591</v>
      </c>
      <c r="I1357" s="195" t="s">
        <v>2591</v>
      </c>
      <c r="J1357" s="168">
        <v>0.9</v>
      </c>
      <c r="K1357" s="169" t="str">
        <f>IFERROR(SUMIFS(#REF!,#REF!,$I1357,#REF!,$R$2)/SUMIFS(#REF!,#REF!,$I1357,#REF!,$R$2),"-")</f>
        <v>-</v>
      </c>
      <c r="L1357" s="169" t="str">
        <f>IFERROR(SUMIFS(#REF!,#REF!,$I1357,#REF!,$R$7)/SUMIFS(#REF!,#REF!,$I1357,#REF!,$R$7),"-")</f>
        <v>-</v>
      </c>
      <c r="M1357" s="170" t="str">
        <f>IFERROR(SUMIFS(#REF!,#REF!,$I1357,#REF!,$R$3)/SUMIFS(#REF!,#REF!,$I1357,#REF!,$R$3),"-")</f>
        <v>-</v>
      </c>
      <c r="N1357" s="170" t="str">
        <f>IFERROR(SUMIFS(#REF!,#REF!,$I1357,#REF!,"&lt;="&amp;$R$2,#REF!,"&gt;="&amp;$S$2)/SUMIFS(#REF!,#REF!,$I1357,#REF!,"&lt;="&amp;$R$2,#REF!,"&gt;="&amp;$S$2),"-")</f>
        <v>-</v>
      </c>
      <c r="O1357" s="142"/>
      <c r="P1357" s="140"/>
    </row>
    <row r="1358" spans="1:16">
      <c r="A1358" s="138"/>
      <c r="B1358" s="142"/>
      <c r="C1358" s="172" t="s">
        <v>1972</v>
      </c>
      <c r="D1358" s="166" t="s">
        <v>26</v>
      </c>
      <c r="E1358" s="166" t="s">
        <v>1973</v>
      </c>
      <c r="F1358" s="195" t="s">
        <v>2593</v>
      </c>
      <c r="G1358" s="195" t="s">
        <v>2593</v>
      </c>
      <c r="H1358" s="195" t="s">
        <v>2593</v>
      </c>
      <c r="I1358" s="195" t="s">
        <v>2593</v>
      </c>
      <c r="J1358" s="168">
        <v>0.9</v>
      </c>
      <c r="K1358" s="169" t="str">
        <f>IFERROR(SUMIFS(#REF!,#REF!,$I1358,#REF!,$R$2)/SUMIFS(#REF!,#REF!,$I1358,#REF!,$R$2),"-")</f>
        <v>-</v>
      </c>
      <c r="L1358" s="169" t="str">
        <f>IFERROR(SUMIFS(#REF!,#REF!,$I1358,#REF!,$R$7)/SUMIFS(#REF!,#REF!,$I1358,#REF!,$R$7),"-")</f>
        <v>-</v>
      </c>
      <c r="M1358" s="170" t="str">
        <f>IFERROR(SUMIFS(#REF!,#REF!,$I1358,#REF!,$R$3)/SUMIFS(#REF!,#REF!,$I1358,#REF!,$R$3),"-")</f>
        <v>-</v>
      </c>
      <c r="N1358" s="170" t="str">
        <f>IFERROR(SUMIFS(#REF!,#REF!,$I1358,#REF!,"&lt;="&amp;$R$2,#REF!,"&gt;="&amp;$S$2)/SUMIFS(#REF!,#REF!,$I1358,#REF!,"&lt;="&amp;$R$2,#REF!,"&gt;="&amp;$S$2),"-")</f>
        <v>-</v>
      </c>
      <c r="O1358" s="142"/>
      <c r="P1358" s="140"/>
    </row>
    <row r="1359" spans="1:16">
      <c r="A1359" s="138"/>
      <c r="B1359" s="142"/>
      <c r="C1359" s="172" t="s">
        <v>1972</v>
      </c>
      <c r="D1359" s="166" t="s">
        <v>26</v>
      </c>
      <c r="E1359" s="166" t="s">
        <v>1973</v>
      </c>
      <c r="F1359" s="195" t="s">
        <v>2595</v>
      </c>
      <c r="G1359" s="195" t="s">
        <v>2595</v>
      </c>
      <c r="H1359" s="195" t="s">
        <v>2595</v>
      </c>
      <c r="I1359" s="195" t="s">
        <v>2595</v>
      </c>
      <c r="J1359" s="168">
        <v>0.9</v>
      </c>
      <c r="K1359" s="169" t="str">
        <f>IFERROR(SUMIFS(#REF!,#REF!,$I1359,#REF!,$R$2)/SUMIFS(#REF!,#REF!,$I1359,#REF!,$R$2),"-")</f>
        <v>-</v>
      </c>
      <c r="L1359" s="169" t="str">
        <f>IFERROR(SUMIFS(#REF!,#REF!,$I1359,#REF!,$R$7)/SUMIFS(#REF!,#REF!,$I1359,#REF!,$R$7),"-")</f>
        <v>-</v>
      </c>
      <c r="M1359" s="170" t="str">
        <f>IFERROR(SUMIFS(#REF!,#REF!,$I1359,#REF!,$R$3)/SUMIFS(#REF!,#REF!,$I1359,#REF!,$R$3),"-")</f>
        <v>-</v>
      </c>
      <c r="N1359" s="170" t="str">
        <f>IFERROR(SUMIFS(#REF!,#REF!,$I1359,#REF!,"&lt;="&amp;$R$2,#REF!,"&gt;="&amp;$S$2)/SUMIFS(#REF!,#REF!,$I1359,#REF!,"&lt;="&amp;$R$2,#REF!,"&gt;="&amp;$S$2),"-")</f>
        <v>-</v>
      </c>
      <c r="O1359" s="142"/>
      <c r="P1359" s="140"/>
    </row>
    <row r="1360" spans="1:16">
      <c r="A1360" s="138"/>
      <c r="B1360" s="142"/>
      <c r="C1360" s="172" t="s">
        <v>1972</v>
      </c>
      <c r="D1360" s="166" t="s">
        <v>26</v>
      </c>
      <c r="E1360" s="166" t="s">
        <v>1973</v>
      </c>
      <c r="F1360" s="195" t="s">
        <v>2597</v>
      </c>
      <c r="G1360" s="195" t="s">
        <v>2597</v>
      </c>
      <c r="H1360" s="195" t="s">
        <v>2597</v>
      </c>
      <c r="I1360" s="195" t="s">
        <v>2597</v>
      </c>
      <c r="J1360" s="168">
        <v>0.9</v>
      </c>
      <c r="K1360" s="169" t="str">
        <f>IFERROR(SUMIFS(#REF!,#REF!,$I1360,#REF!,$R$2)/SUMIFS(#REF!,#REF!,$I1360,#REF!,$R$2),"-")</f>
        <v>-</v>
      </c>
      <c r="L1360" s="169" t="str">
        <f>IFERROR(SUMIFS(#REF!,#REF!,$I1360,#REF!,$R$7)/SUMIFS(#REF!,#REF!,$I1360,#REF!,$R$7),"-")</f>
        <v>-</v>
      </c>
      <c r="M1360" s="170" t="str">
        <f>IFERROR(SUMIFS(#REF!,#REF!,$I1360,#REF!,$R$3)/SUMIFS(#REF!,#REF!,$I1360,#REF!,$R$3),"-")</f>
        <v>-</v>
      </c>
      <c r="N1360" s="170" t="str">
        <f>IFERROR(SUMIFS(#REF!,#REF!,$I1360,#REF!,"&lt;="&amp;$R$2,#REF!,"&gt;="&amp;$S$2)/SUMIFS(#REF!,#REF!,$I1360,#REF!,"&lt;="&amp;$R$2,#REF!,"&gt;="&amp;$S$2),"-")</f>
        <v>-</v>
      </c>
      <c r="O1360" s="142"/>
      <c r="P1360" s="140"/>
    </row>
    <row r="1361" spans="1:16">
      <c r="A1361" s="138"/>
      <c r="B1361" s="142"/>
      <c r="C1361" s="172" t="s">
        <v>1972</v>
      </c>
      <c r="D1361" s="166" t="s">
        <v>26</v>
      </c>
      <c r="E1361" s="166" t="s">
        <v>1973</v>
      </c>
      <c r="F1361" s="195" t="s">
        <v>2599</v>
      </c>
      <c r="G1361" s="195" t="s">
        <v>2599</v>
      </c>
      <c r="H1361" s="195" t="s">
        <v>2599</v>
      </c>
      <c r="I1361" s="195" t="s">
        <v>2599</v>
      </c>
      <c r="J1361" s="168">
        <v>0.9</v>
      </c>
      <c r="K1361" s="169" t="str">
        <f>IFERROR(SUMIFS(#REF!,#REF!,$I1361,#REF!,$R$2)/SUMIFS(#REF!,#REF!,$I1361,#REF!,$R$2),"-")</f>
        <v>-</v>
      </c>
      <c r="L1361" s="169" t="str">
        <f>IFERROR(SUMIFS(#REF!,#REF!,$I1361,#REF!,$R$7)/SUMIFS(#REF!,#REF!,$I1361,#REF!,$R$7),"-")</f>
        <v>-</v>
      </c>
      <c r="M1361" s="170" t="str">
        <f>IFERROR(SUMIFS(#REF!,#REF!,$I1361,#REF!,$R$3)/SUMIFS(#REF!,#REF!,$I1361,#REF!,$R$3),"-")</f>
        <v>-</v>
      </c>
      <c r="N1361" s="170" t="str">
        <f>IFERROR(SUMIFS(#REF!,#REF!,$I1361,#REF!,"&lt;="&amp;$R$2,#REF!,"&gt;="&amp;$S$2)/SUMIFS(#REF!,#REF!,$I1361,#REF!,"&lt;="&amp;$R$2,#REF!,"&gt;="&amp;$S$2),"-")</f>
        <v>-</v>
      </c>
      <c r="O1361" s="142"/>
      <c r="P1361" s="140"/>
    </row>
    <row r="1362" spans="1:16">
      <c r="A1362" s="138"/>
      <c r="B1362" s="142"/>
      <c r="C1362" s="172" t="s">
        <v>1972</v>
      </c>
      <c r="D1362" s="166" t="s">
        <v>26</v>
      </c>
      <c r="E1362" s="166" t="s">
        <v>1973</v>
      </c>
      <c r="F1362" s="195" t="s">
        <v>2601</v>
      </c>
      <c r="G1362" s="195" t="s">
        <v>2601</v>
      </c>
      <c r="H1362" s="195" t="s">
        <v>2601</v>
      </c>
      <c r="I1362" s="195" t="s">
        <v>2601</v>
      </c>
      <c r="J1362" s="168">
        <v>0.9</v>
      </c>
      <c r="K1362" s="169" t="str">
        <f>IFERROR(SUMIFS(#REF!,#REF!,$I1362,#REF!,$R$2)/SUMIFS(#REF!,#REF!,$I1362,#REF!,$R$2),"-")</f>
        <v>-</v>
      </c>
      <c r="L1362" s="169" t="str">
        <f>IFERROR(SUMIFS(#REF!,#REF!,$I1362,#REF!,$R$7)/SUMIFS(#REF!,#REF!,$I1362,#REF!,$R$7),"-")</f>
        <v>-</v>
      </c>
      <c r="M1362" s="170" t="str">
        <f>IFERROR(SUMIFS(#REF!,#REF!,$I1362,#REF!,$R$3)/SUMIFS(#REF!,#REF!,$I1362,#REF!,$R$3),"-")</f>
        <v>-</v>
      </c>
      <c r="N1362" s="170" t="str">
        <f>IFERROR(SUMIFS(#REF!,#REF!,$I1362,#REF!,"&lt;="&amp;$R$2,#REF!,"&gt;="&amp;$S$2)/SUMIFS(#REF!,#REF!,$I1362,#REF!,"&lt;="&amp;$R$2,#REF!,"&gt;="&amp;$S$2),"-")</f>
        <v>-</v>
      </c>
      <c r="O1362" s="142"/>
      <c r="P1362" s="140"/>
    </row>
    <row r="1363" spans="1:16">
      <c r="A1363" s="138"/>
      <c r="B1363" s="142"/>
      <c r="C1363" s="172" t="s">
        <v>1972</v>
      </c>
      <c r="D1363" s="166" t="s">
        <v>26</v>
      </c>
      <c r="E1363" s="166" t="s">
        <v>1973</v>
      </c>
      <c r="F1363" s="195" t="s">
        <v>2603</v>
      </c>
      <c r="G1363" s="195" t="s">
        <v>2603</v>
      </c>
      <c r="H1363" s="195" t="s">
        <v>2603</v>
      </c>
      <c r="I1363" s="195" t="s">
        <v>2603</v>
      </c>
      <c r="J1363" s="168">
        <v>0.9</v>
      </c>
      <c r="K1363" s="169" t="str">
        <f>IFERROR(SUMIFS(#REF!,#REF!,$I1363,#REF!,$R$2)/SUMIFS(#REF!,#REF!,$I1363,#REF!,$R$2),"-")</f>
        <v>-</v>
      </c>
      <c r="L1363" s="169" t="str">
        <f>IFERROR(SUMIFS(#REF!,#REF!,$I1363,#REF!,$R$7)/SUMIFS(#REF!,#REF!,$I1363,#REF!,$R$7),"-")</f>
        <v>-</v>
      </c>
      <c r="M1363" s="170" t="str">
        <f>IFERROR(SUMIFS(#REF!,#REF!,$I1363,#REF!,$R$3)/SUMIFS(#REF!,#REF!,$I1363,#REF!,$R$3),"-")</f>
        <v>-</v>
      </c>
      <c r="N1363" s="170" t="str">
        <f>IFERROR(SUMIFS(#REF!,#REF!,$I1363,#REF!,"&lt;="&amp;$R$2,#REF!,"&gt;="&amp;$S$2)/SUMIFS(#REF!,#REF!,$I1363,#REF!,"&lt;="&amp;$R$2,#REF!,"&gt;="&amp;$S$2),"-")</f>
        <v>-</v>
      </c>
      <c r="O1363" s="142"/>
      <c r="P1363" s="140"/>
    </row>
    <row r="1364" spans="1:16">
      <c r="A1364" s="138"/>
      <c r="B1364" s="142"/>
      <c r="C1364" s="172" t="s">
        <v>1972</v>
      </c>
      <c r="D1364" s="166" t="s">
        <v>26</v>
      </c>
      <c r="E1364" s="166" t="s">
        <v>1973</v>
      </c>
      <c r="F1364" s="195" t="s">
        <v>2605</v>
      </c>
      <c r="G1364" s="195" t="s">
        <v>2605</v>
      </c>
      <c r="H1364" s="195" t="s">
        <v>2605</v>
      </c>
      <c r="I1364" s="195" t="s">
        <v>2605</v>
      </c>
      <c r="J1364" s="168">
        <v>0.9</v>
      </c>
      <c r="K1364" s="169" t="str">
        <f>IFERROR(SUMIFS(#REF!,#REF!,$I1364,#REF!,$R$2)/SUMIFS(#REF!,#REF!,$I1364,#REF!,$R$2),"-")</f>
        <v>-</v>
      </c>
      <c r="L1364" s="169" t="str">
        <f>IFERROR(SUMIFS(#REF!,#REF!,$I1364,#REF!,$R$7)/SUMIFS(#REF!,#REF!,$I1364,#REF!,$R$7),"-")</f>
        <v>-</v>
      </c>
      <c r="M1364" s="170" t="str">
        <f>IFERROR(SUMIFS(#REF!,#REF!,$I1364,#REF!,$R$3)/SUMIFS(#REF!,#REF!,$I1364,#REF!,$R$3),"-")</f>
        <v>-</v>
      </c>
      <c r="N1364" s="170" t="str">
        <f>IFERROR(SUMIFS(#REF!,#REF!,$I1364,#REF!,"&lt;="&amp;$R$2,#REF!,"&gt;="&amp;$S$2)/SUMIFS(#REF!,#REF!,$I1364,#REF!,"&lt;="&amp;$R$2,#REF!,"&gt;="&amp;$S$2),"-")</f>
        <v>-</v>
      </c>
      <c r="O1364" s="142"/>
      <c r="P1364" s="140"/>
    </row>
    <row r="1365" spans="1:16">
      <c r="A1365" s="138"/>
      <c r="B1365" s="142"/>
      <c r="C1365" s="172" t="s">
        <v>1972</v>
      </c>
      <c r="D1365" s="166" t="s">
        <v>26</v>
      </c>
      <c r="E1365" s="166" t="s">
        <v>1973</v>
      </c>
      <c r="F1365" s="195" t="s">
        <v>2607</v>
      </c>
      <c r="G1365" s="195" t="s">
        <v>2607</v>
      </c>
      <c r="H1365" s="195" t="s">
        <v>2607</v>
      </c>
      <c r="I1365" s="195" t="s">
        <v>2607</v>
      </c>
      <c r="J1365" s="168">
        <v>0.9</v>
      </c>
      <c r="K1365" s="169" t="str">
        <f>IFERROR(SUMIFS(#REF!,#REF!,$I1365,#REF!,$R$2)/SUMIFS(#REF!,#REF!,$I1365,#REF!,$R$2),"-")</f>
        <v>-</v>
      </c>
      <c r="L1365" s="169" t="str">
        <f>IFERROR(SUMIFS(#REF!,#REF!,$I1365,#REF!,$R$7)/SUMIFS(#REF!,#REF!,$I1365,#REF!,$R$7),"-")</f>
        <v>-</v>
      </c>
      <c r="M1365" s="170" t="str">
        <f>IFERROR(SUMIFS(#REF!,#REF!,$I1365,#REF!,$R$3)/SUMIFS(#REF!,#REF!,$I1365,#REF!,$R$3),"-")</f>
        <v>-</v>
      </c>
      <c r="N1365" s="170" t="str">
        <f>IFERROR(SUMIFS(#REF!,#REF!,$I1365,#REF!,"&lt;="&amp;$R$2,#REF!,"&gt;="&amp;$S$2)/SUMIFS(#REF!,#REF!,$I1365,#REF!,"&lt;="&amp;$R$2,#REF!,"&gt;="&amp;$S$2),"-")</f>
        <v>-</v>
      </c>
      <c r="O1365" s="142"/>
      <c r="P1365" s="140"/>
    </row>
    <row r="1366" spans="1:16">
      <c r="A1366" s="138"/>
      <c r="B1366" s="142"/>
      <c r="C1366" s="172" t="s">
        <v>1972</v>
      </c>
      <c r="D1366" s="166" t="s">
        <v>26</v>
      </c>
      <c r="E1366" s="166" t="s">
        <v>1973</v>
      </c>
      <c r="F1366" s="195" t="s">
        <v>2609</v>
      </c>
      <c r="G1366" s="195" t="s">
        <v>2609</v>
      </c>
      <c r="H1366" s="195" t="s">
        <v>2609</v>
      </c>
      <c r="I1366" s="195" t="s">
        <v>2609</v>
      </c>
      <c r="J1366" s="168">
        <v>0.9</v>
      </c>
      <c r="K1366" s="169" t="str">
        <f>IFERROR(SUMIFS(#REF!,#REF!,$I1366,#REF!,$R$2)/SUMIFS(#REF!,#REF!,$I1366,#REF!,$R$2),"-")</f>
        <v>-</v>
      </c>
      <c r="L1366" s="169" t="str">
        <f>IFERROR(SUMIFS(#REF!,#REF!,$I1366,#REF!,$R$7)/SUMIFS(#REF!,#REF!,$I1366,#REF!,$R$7),"-")</f>
        <v>-</v>
      </c>
      <c r="M1366" s="170" t="str">
        <f>IFERROR(SUMIFS(#REF!,#REF!,$I1366,#REF!,$R$3)/SUMIFS(#REF!,#REF!,$I1366,#REF!,$R$3),"-")</f>
        <v>-</v>
      </c>
      <c r="N1366" s="170" t="str">
        <f>IFERROR(SUMIFS(#REF!,#REF!,$I1366,#REF!,"&lt;="&amp;$R$2,#REF!,"&gt;="&amp;$S$2)/SUMIFS(#REF!,#REF!,$I1366,#REF!,"&lt;="&amp;$R$2,#REF!,"&gt;="&amp;$S$2),"-")</f>
        <v>-</v>
      </c>
      <c r="O1366" s="142"/>
      <c r="P1366" s="140"/>
    </row>
    <row r="1367" spans="1:16">
      <c r="A1367" s="138"/>
      <c r="B1367" s="142"/>
      <c r="C1367" s="172" t="s">
        <v>1972</v>
      </c>
      <c r="D1367" s="166" t="s">
        <v>26</v>
      </c>
      <c r="E1367" s="166" t="s">
        <v>1973</v>
      </c>
      <c r="F1367" s="195" t="s">
        <v>2611</v>
      </c>
      <c r="G1367" s="195" t="s">
        <v>2611</v>
      </c>
      <c r="H1367" s="195" t="s">
        <v>2611</v>
      </c>
      <c r="I1367" s="195" t="s">
        <v>2611</v>
      </c>
      <c r="J1367" s="168">
        <v>0.9</v>
      </c>
      <c r="K1367" s="169" t="str">
        <f>IFERROR(SUMIFS(#REF!,#REF!,$I1367,#REF!,$R$2)/SUMIFS(#REF!,#REF!,$I1367,#REF!,$R$2),"-")</f>
        <v>-</v>
      </c>
      <c r="L1367" s="169" t="str">
        <f>IFERROR(SUMIFS(#REF!,#REF!,$I1367,#REF!,$R$7)/SUMIFS(#REF!,#REF!,$I1367,#REF!,$R$7),"-")</f>
        <v>-</v>
      </c>
      <c r="M1367" s="170" t="str">
        <f>IFERROR(SUMIFS(#REF!,#REF!,$I1367,#REF!,$R$3)/SUMIFS(#REF!,#REF!,$I1367,#REF!,$R$3),"-")</f>
        <v>-</v>
      </c>
      <c r="N1367" s="170" t="str">
        <f>IFERROR(SUMIFS(#REF!,#REF!,$I1367,#REF!,"&lt;="&amp;$R$2,#REF!,"&gt;="&amp;$S$2)/SUMIFS(#REF!,#REF!,$I1367,#REF!,"&lt;="&amp;$R$2,#REF!,"&gt;="&amp;$S$2),"-")</f>
        <v>-</v>
      </c>
      <c r="O1367" s="142"/>
      <c r="P1367" s="140"/>
    </row>
    <row r="1368" spans="1:16">
      <c r="A1368" s="138"/>
      <c r="B1368" s="142"/>
      <c r="C1368" s="172" t="s">
        <v>1972</v>
      </c>
      <c r="D1368" s="166" t="s">
        <v>26</v>
      </c>
      <c r="E1368" s="166" t="s">
        <v>1973</v>
      </c>
      <c r="F1368" s="195" t="s">
        <v>2613</v>
      </c>
      <c r="G1368" s="195" t="s">
        <v>2613</v>
      </c>
      <c r="H1368" s="195" t="s">
        <v>2613</v>
      </c>
      <c r="I1368" s="195" t="s">
        <v>2613</v>
      </c>
      <c r="J1368" s="168">
        <v>0.9</v>
      </c>
      <c r="K1368" s="169" t="str">
        <f>IFERROR(SUMIFS(#REF!,#REF!,$I1368,#REF!,$R$2)/SUMIFS(#REF!,#REF!,$I1368,#REF!,$R$2),"-")</f>
        <v>-</v>
      </c>
      <c r="L1368" s="169" t="str">
        <f>IFERROR(SUMIFS(#REF!,#REF!,$I1368,#REF!,$R$7)/SUMIFS(#REF!,#REF!,$I1368,#REF!,$R$7),"-")</f>
        <v>-</v>
      </c>
      <c r="M1368" s="170" t="str">
        <f>IFERROR(SUMIFS(#REF!,#REF!,$I1368,#REF!,$R$3)/SUMIFS(#REF!,#REF!,$I1368,#REF!,$R$3),"-")</f>
        <v>-</v>
      </c>
      <c r="N1368" s="170" t="str">
        <f>IFERROR(SUMIFS(#REF!,#REF!,$I1368,#REF!,"&lt;="&amp;$R$2,#REF!,"&gt;="&amp;$S$2)/SUMIFS(#REF!,#REF!,$I1368,#REF!,"&lt;="&amp;$R$2,#REF!,"&gt;="&amp;$S$2),"-")</f>
        <v>-</v>
      </c>
      <c r="O1368" s="142"/>
      <c r="P1368" s="140"/>
    </row>
    <row r="1369" spans="1:16">
      <c r="A1369" s="138"/>
      <c r="B1369" s="142"/>
      <c r="C1369" s="172" t="s">
        <v>1972</v>
      </c>
      <c r="D1369" s="166" t="s">
        <v>26</v>
      </c>
      <c r="E1369" s="166" t="s">
        <v>1973</v>
      </c>
      <c r="F1369" s="195" t="s">
        <v>2615</v>
      </c>
      <c r="G1369" s="195" t="s">
        <v>2615</v>
      </c>
      <c r="H1369" s="195" t="s">
        <v>2615</v>
      </c>
      <c r="I1369" s="195" t="s">
        <v>2615</v>
      </c>
      <c r="J1369" s="168">
        <v>0.9</v>
      </c>
      <c r="K1369" s="169" t="str">
        <f>IFERROR(SUMIFS(#REF!,#REF!,$I1369,#REF!,$R$2)/SUMIFS(#REF!,#REF!,$I1369,#REF!,$R$2),"-")</f>
        <v>-</v>
      </c>
      <c r="L1369" s="169" t="str">
        <f>IFERROR(SUMIFS(#REF!,#REF!,$I1369,#REF!,$R$7)/SUMIFS(#REF!,#REF!,$I1369,#REF!,$R$7),"-")</f>
        <v>-</v>
      </c>
      <c r="M1369" s="170" t="str">
        <f>IFERROR(SUMIFS(#REF!,#REF!,$I1369,#REF!,$R$3)/SUMIFS(#REF!,#REF!,$I1369,#REF!,$R$3),"-")</f>
        <v>-</v>
      </c>
      <c r="N1369" s="170" t="str">
        <f>IFERROR(SUMIFS(#REF!,#REF!,$I1369,#REF!,"&lt;="&amp;$R$2,#REF!,"&gt;="&amp;$S$2)/SUMIFS(#REF!,#REF!,$I1369,#REF!,"&lt;="&amp;$R$2,#REF!,"&gt;="&amp;$S$2),"-")</f>
        <v>-</v>
      </c>
      <c r="O1369" s="142"/>
      <c r="P1369" s="140"/>
    </row>
    <row r="1370" spans="1:16">
      <c r="A1370" s="138"/>
      <c r="B1370" s="142"/>
      <c r="C1370" s="172" t="s">
        <v>1972</v>
      </c>
      <c r="D1370" s="166" t="s">
        <v>26</v>
      </c>
      <c r="E1370" s="166" t="s">
        <v>1973</v>
      </c>
      <c r="F1370" s="195" t="s">
        <v>2617</v>
      </c>
      <c r="G1370" s="195" t="s">
        <v>2617</v>
      </c>
      <c r="H1370" s="195" t="s">
        <v>2617</v>
      </c>
      <c r="I1370" s="195" t="s">
        <v>2617</v>
      </c>
      <c r="J1370" s="168">
        <v>0.9</v>
      </c>
      <c r="K1370" s="169" t="str">
        <f>IFERROR(SUMIFS(#REF!,#REF!,$I1370,#REF!,$R$2)/SUMIFS(#REF!,#REF!,$I1370,#REF!,$R$2),"-")</f>
        <v>-</v>
      </c>
      <c r="L1370" s="169" t="str">
        <f>IFERROR(SUMIFS(#REF!,#REF!,$I1370,#REF!,$R$7)/SUMIFS(#REF!,#REF!,$I1370,#REF!,$R$7),"-")</f>
        <v>-</v>
      </c>
      <c r="M1370" s="170" t="str">
        <f>IFERROR(SUMIFS(#REF!,#REF!,$I1370,#REF!,$R$3)/SUMIFS(#REF!,#REF!,$I1370,#REF!,$R$3),"-")</f>
        <v>-</v>
      </c>
      <c r="N1370" s="170" t="str">
        <f>IFERROR(SUMIFS(#REF!,#REF!,$I1370,#REF!,"&lt;="&amp;$R$2,#REF!,"&gt;="&amp;$S$2)/SUMIFS(#REF!,#REF!,$I1370,#REF!,"&lt;="&amp;$R$2,#REF!,"&gt;="&amp;$S$2),"-")</f>
        <v>-</v>
      </c>
      <c r="O1370" s="142"/>
      <c r="P1370" s="140"/>
    </row>
    <row r="1371" spans="1:16">
      <c r="A1371" s="138"/>
      <c r="B1371" s="142"/>
      <c r="C1371" s="172" t="s">
        <v>1972</v>
      </c>
      <c r="D1371" s="166" t="s">
        <v>26</v>
      </c>
      <c r="E1371" s="166" t="s">
        <v>1973</v>
      </c>
      <c r="F1371" s="195" t="s">
        <v>2619</v>
      </c>
      <c r="G1371" s="195" t="s">
        <v>2619</v>
      </c>
      <c r="H1371" s="195" t="s">
        <v>2619</v>
      </c>
      <c r="I1371" s="195" t="s">
        <v>2619</v>
      </c>
      <c r="J1371" s="168">
        <v>0.9</v>
      </c>
      <c r="K1371" s="169" t="str">
        <f>IFERROR(SUMIFS(#REF!,#REF!,$I1371,#REF!,$R$2)/SUMIFS(#REF!,#REF!,$I1371,#REF!,$R$2),"-")</f>
        <v>-</v>
      </c>
      <c r="L1371" s="169" t="str">
        <f>IFERROR(SUMIFS(#REF!,#REF!,$I1371,#REF!,$R$7)/SUMIFS(#REF!,#REF!,$I1371,#REF!,$R$7),"-")</f>
        <v>-</v>
      </c>
      <c r="M1371" s="170" t="str">
        <f>IFERROR(SUMIFS(#REF!,#REF!,$I1371,#REF!,$R$3)/SUMIFS(#REF!,#REF!,$I1371,#REF!,$R$3),"-")</f>
        <v>-</v>
      </c>
      <c r="N1371" s="170" t="str">
        <f>IFERROR(SUMIFS(#REF!,#REF!,$I1371,#REF!,"&lt;="&amp;$R$2,#REF!,"&gt;="&amp;$S$2)/SUMIFS(#REF!,#REF!,$I1371,#REF!,"&lt;="&amp;$R$2,#REF!,"&gt;="&amp;$S$2),"-")</f>
        <v>-</v>
      </c>
      <c r="O1371" s="142"/>
      <c r="P1371" s="140"/>
    </row>
    <row r="1372" spans="1:16">
      <c r="A1372" s="138"/>
      <c r="B1372" s="142"/>
      <c r="C1372" s="172" t="s">
        <v>1972</v>
      </c>
      <c r="D1372" s="166" t="s">
        <v>26</v>
      </c>
      <c r="E1372" s="166" t="s">
        <v>1973</v>
      </c>
      <c r="F1372" s="195" t="s">
        <v>2621</v>
      </c>
      <c r="G1372" s="195" t="s">
        <v>2621</v>
      </c>
      <c r="H1372" s="195" t="s">
        <v>2621</v>
      </c>
      <c r="I1372" s="195" t="s">
        <v>2621</v>
      </c>
      <c r="J1372" s="168">
        <v>0.9</v>
      </c>
      <c r="K1372" s="169" t="str">
        <f>IFERROR(SUMIFS(#REF!,#REF!,$I1372,#REF!,$R$2)/SUMIFS(#REF!,#REF!,$I1372,#REF!,$R$2),"-")</f>
        <v>-</v>
      </c>
      <c r="L1372" s="169" t="str">
        <f>IFERROR(SUMIFS(#REF!,#REF!,$I1372,#REF!,$R$7)/SUMIFS(#REF!,#REF!,$I1372,#REF!,$R$7),"-")</f>
        <v>-</v>
      </c>
      <c r="M1372" s="170" t="str">
        <f>IFERROR(SUMIFS(#REF!,#REF!,$I1372,#REF!,$R$3)/SUMIFS(#REF!,#REF!,$I1372,#REF!,$R$3),"-")</f>
        <v>-</v>
      </c>
      <c r="N1372" s="170" t="str">
        <f>IFERROR(SUMIFS(#REF!,#REF!,$I1372,#REF!,"&lt;="&amp;$R$2,#REF!,"&gt;="&amp;$S$2)/SUMIFS(#REF!,#REF!,$I1372,#REF!,"&lt;="&amp;$R$2,#REF!,"&gt;="&amp;$S$2),"-")</f>
        <v>-</v>
      </c>
      <c r="O1372" s="142"/>
      <c r="P1372" s="140"/>
    </row>
    <row r="1373" spans="1:16">
      <c r="A1373" s="138"/>
      <c r="B1373" s="142"/>
      <c r="C1373" s="172" t="s">
        <v>1972</v>
      </c>
      <c r="D1373" s="166" t="s">
        <v>26</v>
      </c>
      <c r="E1373" s="166" t="s">
        <v>1973</v>
      </c>
      <c r="F1373" s="195" t="s">
        <v>2623</v>
      </c>
      <c r="G1373" s="195" t="s">
        <v>2623</v>
      </c>
      <c r="H1373" s="195" t="s">
        <v>2623</v>
      </c>
      <c r="I1373" s="195" t="s">
        <v>2623</v>
      </c>
      <c r="J1373" s="168">
        <v>0.9</v>
      </c>
      <c r="K1373" s="169" t="str">
        <f>IFERROR(SUMIFS(#REF!,#REF!,$I1373,#REF!,$R$2)/SUMIFS(#REF!,#REF!,$I1373,#REF!,$R$2),"-")</f>
        <v>-</v>
      </c>
      <c r="L1373" s="169" t="str">
        <f>IFERROR(SUMIFS(#REF!,#REF!,$I1373,#REF!,$R$7)/SUMIFS(#REF!,#REF!,$I1373,#REF!,$R$7),"-")</f>
        <v>-</v>
      </c>
      <c r="M1373" s="170" t="str">
        <f>IFERROR(SUMIFS(#REF!,#REF!,$I1373,#REF!,$R$3)/SUMIFS(#REF!,#REF!,$I1373,#REF!,$R$3),"-")</f>
        <v>-</v>
      </c>
      <c r="N1373" s="170" t="str">
        <f>IFERROR(SUMIFS(#REF!,#REF!,$I1373,#REF!,"&lt;="&amp;$R$2,#REF!,"&gt;="&amp;$S$2)/SUMIFS(#REF!,#REF!,$I1373,#REF!,"&lt;="&amp;$R$2,#REF!,"&gt;="&amp;$S$2),"-")</f>
        <v>-</v>
      </c>
      <c r="O1373" s="142"/>
      <c r="P1373" s="140"/>
    </row>
    <row r="1374" spans="1:16">
      <c r="A1374" s="138"/>
      <c r="B1374" s="142"/>
      <c r="C1374" s="172" t="s">
        <v>1972</v>
      </c>
      <c r="D1374" s="166" t="s">
        <v>26</v>
      </c>
      <c r="E1374" s="166" t="s">
        <v>1973</v>
      </c>
      <c r="F1374" s="195" t="s">
        <v>2625</v>
      </c>
      <c r="G1374" s="195" t="s">
        <v>2625</v>
      </c>
      <c r="H1374" s="195" t="s">
        <v>2625</v>
      </c>
      <c r="I1374" s="195" t="s">
        <v>2625</v>
      </c>
      <c r="J1374" s="168">
        <v>0.9</v>
      </c>
      <c r="K1374" s="169" t="str">
        <f>IFERROR(SUMIFS(#REF!,#REF!,$I1374,#REF!,$R$2)/SUMIFS(#REF!,#REF!,$I1374,#REF!,$R$2),"-")</f>
        <v>-</v>
      </c>
      <c r="L1374" s="169" t="str">
        <f>IFERROR(SUMIFS(#REF!,#REF!,$I1374,#REF!,$R$7)/SUMIFS(#REF!,#REF!,$I1374,#REF!,$R$7),"-")</f>
        <v>-</v>
      </c>
      <c r="M1374" s="170" t="str">
        <f>IFERROR(SUMIFS(#REF!,#REF!,$I1374,#REF!,$R$3)/SUMIFS(#REF!,#REF!,$I1374,#REF!,$R$3),"-")</f>
        <v>-</v>
      </c>
      <c r="N1374" s="170" t="str">
        <f>IFERROR(SUMIFS(#REF!,#REF!,$I1374,#REF!,"&lt;="&amp;$R$2,#REF!,"&gt;="&amp;$S$2)/SUMIFS(#REF!,#REF!,$I1374,#REF!,"&lt;="&amp;$R$2,#REF!,"&gt;="&amp;$S$2),"-")</f>
        <v>-</v>
      </c>
      <c r="O1374" s="142"/>
      <c r="P1374" s="140"/>
    </row>
    <row r="1375" spans="1:16">
      <c r="A1375" s="138"/>
      <c r="B1375" s="142"/>
      <c r="C1375" s="172" t="s">
        <v>1972</v>
      </c>
      <c r="D1375" s="166" t="s">
        <v>26</v>
      </c>
      <c r="E1375" s="166" t="s">
        <v>1973</v>
      </c>
      <c r="F1375" s="195" t="s">
        <v>2627</v>
      </c>
      <c r="G1375" s="195" t="s">
        <v>2627</v>
      </c>
      <c r="H1375" s="195" t="s">
        <v>2627</v>
      </c>
      <c r="I1375" s="195" t="s">
        <v>2627</v>
      </c>
      <c r="J1375" s="168">
        <v>0.9</v>
      </c>
      <c r="K1375" s="169" t="str">
        <f>IFERROR(SUMIFS(#REF!,#REF!,$I1375,#REF!,$R$2)/SUMIFS(#REF!,#REF!,$I1375,#REF!,$R$2),"-")</f>
        <v>-</v>
      </c>
      <c r="L1375" s="169" t="str">
        <f>IFERROR(SUMIFS(#REF!,#REF!,$I1375,#REF!,$R$7)/SUMIFS(#REF!,#REF!,$I1375,#REF!,$R$7),"-")</f>
        <v>-</v>
      </c>
      <c r="M1375" s="170" t="str">
        <f>IFERROR(SUMIFS(#REF!,#REF!,$I1375,#REF!,$R$3)/SUMIFS(#REF!,#REF!,$I1375,#REF!,$R$3),"-")</f>
        <v>-</v>
      </c>
      <c r="N1375" s="170" t="str">
        <f>IFERROR(SUMIFS(#REF!,#REF!,$I1375,#REF!,"&lt;="&amp;$R$2,#REF!,"&gt;="&amp;$S$2)/SUMIFS(#REF!,#REF!,$I1375,#REF!,"&lt;="&amp;$R$2,#REF!,"&gt;="&amp;$S$2),"-")</f>
        <v>-</v>
      </c>
      <c r="O1375" s="142"/>
      <c r="P1375" s="140"/>
    </row>
    <row r="1376" spans="1:16">
      <c r="A1376" s="138"/>
      <c r="B1376" s="142"/>
      <c r="C1376" s="172" t="s">
        <v>1972</v>
      </c>
      <c r="D1376" s="166" t="s">
        <v>26</v>
      </c>
      <c r="E1376" s="166" t="s">
        <v>1973</v>
      </c>
      <c r="F1376" s="195" t="s">
        <v>2629</v>
      </c>
      <c r="G1376" s="195" t="s">
        <v>2629</v>
      </c>
      <c r="H1376" s="195" t="s">
        <v>2629</v>
      </c>
      <c r="I1376" s="195" t="s">
        <v>2629</v>
      </c>
      <c r="J1376" s="168">
        <v>0.9</v>
      </c>
      <c r="K1376" s="169" t="str">
        <f>IFERROR(SUMIFS(#REF!,#REF!,$I1376,#REF!,$R$2)/SUMIFS(#REF!,#REF!,$I1376,#REF!,$R$2),"-")</f>
        <v>-</v>
      </c>
      <c r="L1376" s="169" t="str">
        <f>IFERROR(SUMIFS(#REF!,#REF!,$I1376,#REF!,$R$7)/SUMIFS(#REF!,#REF!,$I1376,#REF!,$R$7),"-")</f>
        <v>-</v>
      </c>
      <c r="M1376" s="170" t="str">
        <f>IFERROR(SUMIFS(#REF!,#REF!,$I1376,#REF!,$R$3)/SUMIFS(#REF!,#REF!,$I1376,#REF!,$R$3),"-")</f>
        <v>-</v>
      </c>
      <c r="N1376" s="170" t="str">
        <f>IFERROR(SUMIFS(#REF!,#REF!,$I1376,#REF!,"&lt;="&amp;$R$2,#REF!,"&gt;="&amp;$S$2)/SUMIFS(#REF!,#REF!,$I1376,#REF!,"&lt;="&amp;$R$2,#REF!,"&gt;="&amp;$S$2),"-")</f>
        <v>-</v>
      </c>
      <c r="O1376" s="142"/>
      <c r="P1376" s="140"/>
    </row>
    <row r="1377" spans="1:16">
      <c r="A1377" s="138"/>
      <c r="B1377" s="142"/>
      <c r="C1377" s="172" t="s">
        <v>1972</v>
      </c>
      <c r="D1377" s="166" t="s">
        <v>26</v>
      </c>
      <c r="E1377" s="166" t="s">
        <v>1973</v>
      </c>
      <c r="F1377" s="195" t="s">
        <v>2631</v>
      </c>
      <c r="G1377" s="195" t="s">
        <v>2631</v>
      </c>
      <c r="H1377" s="195" t="s">
        <v>2631</v>
      </c>
      <c r="I1377" s="195" t="s">
        <v>2631</v>
      </c>
      <c r="J1377" s="168">
        <v>0.9</v>
      </c>
      <c r="K1377" s="169" t="str">
        <f>IFERROR(SUMIFS(#REF!,#REF!,$I1377,#REF!,$R$2)/SUMIFS(#REF!,#REF!,$I1377,#REF!,$R$2),"-")</f>
        <v>-</v>
      </c>
      <c r="L1377" s="169" t="str">
        <f>IFERROR(SUMIFS(#REF!,#REF!,$I1377,#REF!,$R$7)/SUMIFS(#REF!,#REF!,$I1377,#REF!,$R$7),"-")</f>
        <v>-</v>
      </c>
      <c r="M1377" s="170" t="str">
        <f>IFERROR(SUMIFS(#REF!,#REF!,$I1377,#REF!,$R$3)/SUMIFS(#REF!,#REF!,$I1377,#REF!,$R$3),"-")</f>
        <v>-</v>
      </c>
      <c r="N1377" s="170" t="str">
        <f>IFERROR(SUMIFS(#REF!,#REF!,$I1377,#REF!,"&lt;="&amp;$R$2,#REF!,"&gt;="&amp;$S$2)/SUMIFS(#REF!,#REF!,$I1377,#REF!,"&lt;="&amp;$R$2,#REF!,"&gt;="&amp;$S$2),"-")</f>
        <v>-</v>
      </c>
      <c r="O1377" s="142"/>
      <c r="P1377" s="140"/>
    </row>
    <row r="1378" spans="1:16">
      <c r="A1378" s="138"/>
      <c r="B1378" s="142"/>
      <c r="C1378" s="172" t="s">
        <v>1972</v>
      </c>
      <c r="D1378" s="166" t="s">
        <v>26</v>
      </c>
      <c r="E1378" s="166" t="s">
        <v>1973</v>
      </c>
      <c r="F1378" s="195" t="s">
        <v>2633</v>
      </c>
      <c r="G1378" s="195" t="s">
        <v>2633</v>
      </c>
      <c r="H1378" s="195" t="s">
        <v>2633</v>
      </c>
      <c r="I1378" s="195" t="s">
        <v>2633</v>
      </c>
      <c r="J1378" s="168">
        <v>0.9</v>
      </c>
      <c r="K1378" s="169" t="str">
        <f>IFERROR(SUMIFS(#REF!,#REF!,$I1378,#REF!,$R$2)/SUMIFS(#REF!,#REF!,$I1378,#REF!,$R$2),"-")</f>
        <v>-</v>
      </c>
      <c r="L1378" s="169" t="str">
        <f>IFERROR(SUMIFS(#REF!,#REF!,$I1378,#REF!,$R$7)/SUMIFS(#REF!,#REF!,$I1378,#REF!,$R$7),"-")</f>
        <v>-</v>
      </c>
      <c r="M1378" s="170" t="str">
        <f>IFERROR(SUMIFS(#REF!,#REF!,$I1378,#REF!,$R$3)/SUMIFS(#REF!,#REF!,$I1378,#REF!,$R$3),"-")</f>
        <v>-</v>
      </c>
      <c r="N1378" s="170" t="str">
        <f>IFERROR(SUMIFS(#REF!,#REF!,$I1378,#REF!,"&lt;="&amp;$R$2,#REF!,"&gt;="&amp;$S$2)/SUMIFS(#REF!,#REF!,$I1378,#REF!,"&lt;="&amp;$R$2,#REF!,"&gt;="&amp;$S$2),"-")</f>
        <v>-</v>
      </c>
      <c r="O1378" s="142"/>
      <c r="P1378" s="140"/>
    </row>
    <row r="1379" spans="1:16">
      <c r="A1379" s="138"/>
      <c r="B1379" s="142"/>
      <c r="C1379" s="172" t="s">
        <v>1972</v>
      </c>
      <c r="D1379" s="166" t="s">
        <v>26</v>
      </c>
      <c r="E1379" s="166" t="s">
        <v>1973</v>
      </c>
      <c r="F1379" s="195" t="s">
        <v>2635</v>
      </c>
      <c r="G1379" s="195" t="s">
        <v>2635</v>
      </c>
      <c r="H1379" s="195" t="s">
        <v>2635</v>
      </c>
      <c r="I1379" s="195" t="s">
        <v>2635</v>
      </c>
      <c r="J1379" s="168">
        <v>0.9</v>
      </c>
      <c r="K1379" s="169" t="str">
        <f>IFERROR(SUMIFS(#REF!,#REF!,$I1379,#REF!,$R$2)/SUMIFS(#REF!,#REF!,$I1379,#REF!,$R$2),"-")</f>
        <v>-</v>
      </c>
      <c r="L1379" s="169" t="str">
        <f>IFERROR(SUMIFS(#REF!,#REF!,$I1379,#REF!,$R$7)/SUMIFS(#REF!,#REF!,$I1379,#REF!,$R$7),"-")</f>
        <v>-</v>
      </c>
      <c r="M1379" s="170" t="str">
        <f>IFERROR(SUMIFS(#REF!,#REF!,$I1379,#REF!,$R$3)/SUMIFS(#REF!,#REF!,$I1379,#REF!,$R$3),"-")</f>
        <v>-</v>
      </c>
      <c r="N1379" s="170" t="str">
        <f>IFERROR(SUMIFS(#REF!,#REF!,$I1379,#REF!,"&lt;="&amp;$R$2,#REF!,"&gt;="&amp;$S$2)/SUMIFS(#REF!,#REF!,$I1379,#REF!,"&lt;="&amp;$R$2,#REF!,"&gt;="&amp;$S$2),"-")</f>
        <v>-</v>
      </c>
      <c r="O1379" s="142"/>
      <c r="P1379" s="140"/>
    </row>
    <row r="1380" spans="1:16">
      <c r="A1380" s="138"/>
      <c r="B1380" s="142"/>
      <c r="C1380" s="172" t="s">
        <v>1972</v>
      </c>
      <c r="D1380" s="166" t="s">
        <v>26</v>
      </c>
      <c r="E1380" s="166" t="s">
        <v>1973</v>
      </c>
      <c r="F1380" s="195" t="s">
        <v>2637</v>
      </c>
      <c r="G1380" s="195" t="s">
        <v>2637</v>
      </c>
      <c r="H1380" s="195" t="s">
        <v>2637</v>
      </c>
      <c r="I1380" s="195" t="s">
        <v>2637</v>
      </c>
      <c r="J1380" s="168">
        <v>0.9</v>
      </c>
      <c r="K1380" s="169" t="str">
        <f>IFERROR(SUMIFS(#REF!,#REF!,$I1380,#REF!,$R$2)/SUMIFS(#REF!,#REF!,$I1380,#REF!,$R$2),"-")</f>
        <v>-</v>
      </c>
      <c r="L1380" s="169" t="str">
        <f>IFERROR(SUMIFS(#REF!,#REF!,$I1380,#REF!,$R$7)/SUMIFS(#REF!,#REF!,$I1380,#REF!,$R$7),"-")</f>
        <v>-</v>
      </c>
      <c r="M1380" s="170" t="str">
        <f>IFERROR(SUMIFS(#REF!,#REF!,$I1380,#REF!,$R$3)/SUMIFS(#REF!,#REF!,$I1380,#REF!,$R$3),"-")</f>
        <v>-</v>
      </c>
      <c r="N1380" s="170" t="str">
        <f>IFERROR(SUMIFS(#REF!,#REF!,$I1380,#REF!,"&lt;="&amp;$R$2,#REF!,"&gt;="&amp;$S$2)/SUMIFS(#REF!,#REF!,$I1380,#REF!,"&lt;="&amp;$R$2,#REF!,"&gt;="&amp;$S$2),"-")</f>
        <v>-</v>
      </c>
      <c r="O1380" s="142"/>
      <c r="P1380" s="140"/>
    </row>
    <row r="1381" spans="1:16">
      <c r="A1381" s="138"/>
      <c r="B1381" s="142"/>
      <c r="C1381" s="172" t="s">
        <v>1972</v>
      </c>
      <c r="D1381" s="166" t="s">
        <v>26</v>
      </c>
      <c r="E1381" s="166" t="s">
        <v>1973</v>
      </c>
      <c r="F1381" s="195" t="s">
        <v>2639</v>
      </c>
      <c r="G1381" s="195" t="s">
        <v>2639</v>
      </c>
      <c r="H1381" s="195" t="s">
        <v>2639</v>
      </c>
      <c r="I1381" s="195" t="s">
        <v>2639</v>
      </c>
      <c r="J1381" s="168">
        <v>0.9</v>
      </c>
      <c r="K1381" s="169" t="str">
        <f>IFERROR(SUMIFS(#REF!,#REF!,$I1381,#REF!,$R$2)/SUMIFS(#REF!,#REF!,$I1381,#REF!,$R$2),"-")</f>
        <v>-</v>
      </c>
      <c r="L1381" s="169" t="str">
        <f>IFERROR(SUMIFS(#REF!,#REF!,$I1381,#REF!,$R$7)/SUMIFS(#REF!,#REF!,$I1381,#REF!,$R$7),"-")</f>
        <v>-</v>
      </c>
      <c r="M1381" s="170" t="str">
        <f>IFERROR(SUMIFS(#REF!,#REF!,$I1381,#REF!,$R$3)/SUMIFS(#REF!,#REF!,$I1381,#REF!,$R$3),"-")</f>
        <v>-</v>
      </c>
      <c r="N1381" s="170" t="str">
        <f>IFERROR(SUMIFS(#REF!,#REF!,$I1381,#REF!,"&lt;="&amp;$R$2,#REF!,"&gt;="&amp;$S$2)/SUMIFS(#REF!,#REF!,$I1381,#REF!,"&lt;="&amp;$R$2,#REF!,"&gt;="&amp;$S$2),"-")</f>
        <v>-</v>
      </c>
      <c r="O1381" s="142"/>
      <c r="P1381" s="140"/>
    </row>
    <row r="1382" spans="1:16">
      <c r="A1382" s="138"/>
      <c r="B1382" s="142"/>
      <c r="C1382" s="172" t="s">
        <v>1972</v>
      </c>
      <c r="D1382" s="166" t="s">
        <v>26</v>
      </c>
      <c r="E1382" s="166" t="s">
        <v>1973</v>
      </c>
      <c r="F1382" s="195" t="s">
        <v>2641</v>
      </c>
      <c r="G1382" s="195" t="s">
        <v>2641</v>
      </c>
      <c r="H1382" s="195" t="s">
        <v>2641</v>
      </c>
      <c r="I1382" s="195" t="s">
        <v>2641</v>
      </c>
      <c r="J1382" s="168">
        <v>0.9</v>
      </c>
      <c r="K1382" s="169" t="str">
        <f>IFERROR(SUMIFS(#REF!,#REF!,$I1382,#REF!,$R$2)/SUMIFS(#REF!,#REF!,$I1382,#REF!,$R$2),"-")</f>
        <v>-</v>
      </c>
      <c r="L1382" s="169" t="str">
        <f>IFERROR(SUMIFS(#REF!,#REF!,$I1382,#REF!,$R$7)/SUMIFS(#REF!,#REF!,$I1382,#REF!,$R$7),"-")</f>
        <v>-</v>
      </c>
      <c r="M1382" s="170" t="str">
        <f>IFERROR(SUMIFS(#REF!,#REF!,$I1382,#REF!,$R$3)/SUMIFS(#REF!,#REF!,$I1382,#REF!,$R$3),"-")</f>
        <v>-</v>
      </c>
      <c r="N1382" s="170" t="str">
        <f>IFERROR(SUMIFS(#REF!,#REF!,$I1382,#REF!,"&lt;="&amp;$R$2,#REF!,"&gt;="&amp;$S$2)/SUMIFS(#REF!,#REF!,$I1382,#REF!,"&lt;="&amp;$R$2,#REF!,"&gt;="&amp;$S$2),"-")</f>
        <v>-</v>
      </c>
      <c r="O1382" s="142"/>
      <c r="P1382" s="140"/>
    </row>
    <row r="1383" spans="1:16">
      <c r="A1383" s="138"/>
      <c r="B1383" s="142"/>
      <c r="C1383" s="172" t="s">
        <v>1972</v>
      </c>
      <c r="D1383" s="166" t="s">
        <v>26</v>
      </c>
      <c r="E1383" s="166" t="s">
        <v>1973</v>
      </c>
      <c r="F1383" s="195" t="s">
        <v>2643</v>
      </c>
      <c r="G1383" s="195" t="s">
        <v>2643</v>
      </c>
      <c r="H1383" s="195" t="s">
        <v>2643</v>
      </c>
      <c r="I1383" s="195" t="s">
        <v>2643</v>
      </c>
      <c r="J1383" s="168">
        <v>0.9</v>
      </c>
      <c r="K1383" s="169" t="str">
        <f>IFERROR(SUMIFS(#REF!,#REF!,$I1383,#REF!,$R$2)/SUMIFS(#REF!,#REF!,$I1383,#REF!,$R$2),"-")</f>
        <v>-</v>
      </c>
      <c r="L1383" s="169" t="str">
        <f>IFERROR(SUMIFS(#REF!,#REF!,$I1383,#REF!,$R$7)/SUMIFS(#REF!,#REF!,$I1383,#REF!,$R$7),"-")</f>
        <v>-</v>
      </c>
      <c r="M1383" s="170" t="str">
        <f>IFERROR(SUMIFS(#REF!,#REF!,$I1383,#REF!,$R$3)/SUMIFS(#REF!,#REF!,$I1383,#REF!,$R$3),"-")</f>
        <v>-</v>
      </c>
      <c r="N1383" s="170" t="str">
        <f>IFERROR(SUMIFS(#REF!,#REF!,$I1383,#REF!,"&lt;="&amp;$R$2,#REF!,"&gt;="&amp;$S$2)/SUMIFS(#REF!,#REF!,$I1383,#REF!,"&lt;="&amp;$R$2,#REF!,"&gt;="&amp;$S$2),"-")</f>
        <v>-</v>
      </c>
      <c r="O1383" s="142"/>
      <c r="P1383" s="140"/>
    </row>
    <row r="1384" spans="1:16">
      <c r="A1384" s="138"/>
      <c r="B1384" s="142"/>
      <c r="C1384" s="172" t="s">
        <v>1972</v>
      </c>
      <c r="D1384" s="166" t="s">
        <v>26</v>
      </c>
      <c r="E1384" s="166" t="s">
        <v>1973</v>
      </c>
      <c r="F1384" s="195" t="s">
        <v>2645</v>
      </c>
      <c r="G1384" s="195" t="s">
        <v>2645</v>
      </c>
      <c r="H1384" s="195" t="s">
        <v>2645</v>
      </c>
      <c r="I1384" s="195" t="s">
        <v>2645</v>
      </c>
      <c r="J1384" s="168">
        <v>0.9</v>
      </c>
      <c r="K1384" s="169" t="str">
        <f>IFERROR(SUMIFS(#REF!,#REF!,$I1384,#REF!,$R$2)/SUMIFS(#REF!,#REF!,$I1384,#REF!,$R$2),"-")</f>
        <v>-</v>
      </c>
      <c r="L1384" s="169" t="str">
        <f>IFERROR(SUMIFS(#REF!,#REF!,$I1384,#REF!,$R$7)/SUMIFS(#REF!,#REF!,$I1384,#REF!,$R$7),"-")</f>
        <v>-</v>
      </c>
      <c r="M1384" s="170" t="str">
        <f>IFERROR(SUMIFS(#REF!,#REF!,$I1384,#REF!,$R$3)/SUMIFS(#REF!,#REF!,$I1384,#REF!,$R$3),"-")</f>
        <v>-</v>
      </c>
      <c r="N1384" s="170" t="str">
        <f>IFERROR(SUMIFS(#REF!,#REF!,$I1384,#REF!,"&lt;="&amp;$R$2,#REF!,"&gt;="&amp;$S$2)/SUMIFS(#REF!,#REF!,$I1384,#REF!,"&lt;="&amp;$R$2,#REF!,"&gt;="&amp;$S$2),"-")</f>
        <v>-</v>
      </c>
      <c r="O1384" s="142"/>
      <c r="P1384" s="140"/>
    </row>
    <row r="1385" spans="1:16">
      <c r="A1385" s="138"/>
      <c r="B1385" s="142"/>
      <c r="C1385" s="172" t="s">
        <v>1972</v>
      </c>
      <c r="D1385" s="166" t="s">
        <v>26</v>
      </c>
      <c r="E1385" s="166" t="s">
        <v>1973</v>
      </c>
      <c r="F1385" s="195" t="s">
        <v>2647</v>
      </c>
      <c r="G1385" s="195" t="s">
        <v>2647</v>
      </c>
      <c r="H1385" s="195" t="s">
        <v>2647</v>
      </c>
      <c r="I1385" s="195" t="s">
        <v>2647</v>
      </c>
      <c r="J1385" s="168">
        <v>0.9</v>
      </c>
      <c r="K1385" s="169" t="str">
        <f>IFERROR(SUMIFS(#REF!,#REF!,$I1385,#REF!,$R$2)/SUMIFS(#REF!,#REF!,$I1385,#REF!,$R$2),"-")</f>
        <v>-</v>
      </c>
      <c r="L1385" s="169" t="str">
        <f>IFERROR(SUMIFS(#REF!,#REF!,$I1385,#REF!,$R$7)/SUMIFS(#REF!,#REF!,$I1385,#REF!,$R$7),"-")</f>
        <v>-</v>
      </c>
      <c r="M1385" s="170" t="str">
        <f>IFERROR(SUMIFS(#REF!,#REF!,$I1385,#REF!,$R$3)/SUMIFS(#REF!,#REF!,$I1385,#REF!,$R$3),"-")</f>
        <v>-</v>
      </c>
      <c r="N1385" s="170" t="str">
        <f>IFERROR(SUMIFS(#REF!,#REF!,$I1385,#REF!,"&lt;="&amp;$R$2,#REF!,"&gt;="&amp;$S$2)/SUMIFS(#REF!,#REF!,$I1385,#REF!,"&lt;="&amp;$R$2,#REF!,"&gt;="&amp;$S$2),"-")</f>
        <v>-</v>
      </c>
      <c r="O1385" s="142"/>
      <c r="P1385" s="140"/>
    </row>
    <row r="1386" spans="1:16">
      <c r="A1386" s="138"/>
      <c r="B1386" s="142"/>
      <c r="C1386" s="172" t="s">
        <v>1972</v>
      </c>
      <c r="D1386" s="166" t="s">
        <v>26</v>
      </c>
      <c r="E1386" s="166" t="s">
        <v>1973</v>
      </c>
      <c r="F1386" s="195" t="s">
        <v>2649</v>
      </c>
      <c r="G1386" s="195" t="s">
        <v>2649</v>
      </c>
      <c r="H1386" s="195" t="s">
        <v>2649</v>
      </c>
      <c r="I1386" s="195" t="s">
        <v>2649</v>
      </c>
      <c r="J1386" s="168">
        <v>0.9</v>
      </c>
      <c r="K1386" s="169" t="str">
        <f>IFERROR(SUMIFS(#REF!,#REF!,$I1386,#REF!,$R$2)/SUMIFS(#REF!,#REF!,$I1386,#REF!,$R$2),"-")</f>
        <v>-</v>
      </c>
      <c r="L1386" s="169" t="str">
        <f>IFERROR(SUMIFS(#REF!,#REF!,$I1386,#REF!,$R$7)/SUMIFS(#REF!,#REF!,$I1386,#REF!,$R$7),"-")</f>
        <v>-</v>
      </c>
      <c r="M1386" s="170" t="str">
        <f>IFERROR(SUMIFS(#REF!,#REF!,$I1386,#REF!,$R$3)/SUMIFS(#REF!,#REF!,$I1386,#REF!,$R$3),"-")</f>
        <v>-</v>
      </c>
      <c r="N1386" s="170" t="str">
        <f>IFERROR(SUMIFS(#REF!,#REF!,$I1386,#REF!,"&lt;="&amp;$R$2,#REF!,"&gt;="&amp;$S$2)/SUMIFS(#REF!,#REF!,$I1386,#REF!,"&lt;="&amp;$R$2,#REF!,"&gt;="&amp;$S$2),"-")</f>
        <v>-</v>
      </c>
      <c r="O1386" s="142"/>
      <c r="P1386" s="140"/>
    </row>
    <row r="1387" spans="1:16">
      <c r="A1387" s="138"/>
      <c r="B1387" s="142"/>
      <c r="C1387" s="172" t="s">
        <v>1972</v>
      </c>
      <c r="D1387" s="166" t="s">
        <v>26</v>
      </c>
      <c r="E1387" s="166" t="s">
        <v>1973</v>
      </c>
      <c r="F1387" s="195" t="s">
        <v>2651</v>
      </c>
      <c r="G1387" s="195" t="s">
        <v>2651</v>
      </c>
      <c r="H1387" s="195" t="s">
        <v>2651</v>
      </c>
      <c r="I1387" s="195" t="s">
        <v>2651</v>
      </c>
      <c r="J1387" s="168">
        <v>0.9</v>
      </c>
      <c r="K1387" s="169" t="str">
        <f>IFERROR(SUMIFS(#REF!,#REF!,$I1387,#REF!,$R$2)/SUMIFS(#REF!,#REF!,$I1387,#REF!,$R$2),"-")</f>
        <v>-</v>
      </c>
      <c r="L1387" s="169" t="str">
        <f>IFERROR(SUMIFS(#REF!,#REF!,$I1387,#REF!,$R$7)/SUMIFS(#REF!,#REF!,$I1387,#REF!,$R$7),"-")</f>
        <v>-</v>
      </c>
      <c r="M1387" s="170" t="str">
        <f>IFERROR(SUMIFS(#REF!,#REF!,$I1387,#REF!,$R$3)/SUMIFS(#REF!,#REF!,$I1387,#REF!,$R$3),"-")</f>
        <v>-</v>
      </c>
      <c r="N1387" s="170" t="str">
        <f>IFERROR(SUMIFS(#REF!,#REF!,$I1387,#REF!,"&lt;="&amp;$R$2,#REF!,"&gt;="&amp;$S$2)/SUMIFS(#REF!,#REF!,$I1387,#REF!,"&lt;="&amp;$R$2,#REF!,"&gt;="&amp;$S$2),"-")</f>
        <v>-</v>
      </c>
      <c r="O1387" s="142"/>
      <c r="P1387" s="140"/>
    </row>
    <row r="1388" spans="1:16">
      <c r="A1388" s="138"/>
      <c r="B1388" s="142"/>
      <c r="C1388" s="172" t="s">
        <v>1972</v>
      </c>
      <c r="D1388" s="166" t="s">
        <v>26</v>
      </c>
      <c r="E1388" s="166" t="s">
        <v>1973</v>
      </c>
      <c r="F1388" s="195" t="s">
        <v>2653</v>
      </c>
      <c r="G1388" s="195" t="s">
        <v>2653</v>
      </c>
      <c r="H1388" s="195" t="s">
        <v>2653</v>
      </c>
      <c r="I1388" s="195" t="s">
        <v>2653</v>
      </c>
      <c r="J1388" s="168">
        <v>0.9</v>
      </c>
      <c r="K1388" s="169" t="str">
        <f>IFERROR(SUMIFS(#REF!,#REF!,$I1388,#REF!,$R$2)/SUMIFS(#REF!,#REF!,$I1388,#REF!,$R$2),"-")</f>
        <v>-</v>
      </c>
      <c r="L1388" s="169" t="str">
        <f>IFERROR(SUMIFS(#REF!,#REF!,$I1388,#REF!,$R$7)/SUMIFS(#REF!,#REF!,$I1388,#REF!,$R$7),"-")</f>
        <v>-</v>
      </c>
      <c r="M1388" s="170" t="str">
        <f>IFERROR(SUMIFS(#REF!,#REF!,$I1388,#REF!,$R$3)/SUMIFS(#REF!,#REF!,$I1388,#REF!,$R$3),"-")</f>
        <v>-</v>
      </c>
      <c r="N1388" s="170" t="str">
        <f>IFERROR(SUMIFS(#REF!,#REF!,$I1388,#REF!,"&lt;="&amp;$R$2,#REF!,"&gt;="&amp;$S$2)/SUMIFS(#REF!,#REF!,$I1388,#REF!,"&lt;="&amp;$R$2,#REF!,"&gt;="&amp;$S$2),"-")</f>
        <v>-</v>
      </c>
      <c r="O1388" s="142"/>
      <c r="P1388" s="140"/>
    </row>
    <row r="1389" spans="1:16">
      <c r="A1389" s="138"/>
      <c r="B1389" s="142"/>
      <c r="C1389" s="172" t="s">
        <v>1972</v>
      </c>
      <c r="D1389" s="166" t="s">
        <v>26</v>
      </c>
      <c r="E1389" s="166" t="s">
        <v>1973</v>
      </c>
      <c r="F1389" s="195" t="s">
        <v>2655</v>
      </c>
      <c r="G1389" s="195" t="s">
        <v>2655</v>
      </c>
      <c r="H1389" s="195" t="s">
        <v>2655</v>
      </c>
      <c r="I1389" s="195" t="s">
        <v>2655</v>
      </c>
      <c r="J1389" s="168">
        <v>0.9</v>
      </c>
      <c r="K1389" s="169" t="str">
        <f>IFERROR(SUMIFS(#REF!,#REF!,$I1389,#REF!,$R$2)/SUMIFS(#REF!,#REF!,$I1389,#REF!,$R$2),"-")</f>
        <v>-</v>
      </c>
      <c r="L1389" s="169" t="str">
        <f>IFERROR(SUMIFS(#REF!,#REF!,$I1389,#REF!,$R$7)/SUMIFS(#REF!,#REF!,$I1389,#REF!,$R$7),"-")</f>
        <v>-</v>
      </c>
      <c r="M1389" s="170" t="str">
        <f>IFERROR(SUMIFS(#REF!,#REF!,$I1389,#REF!,$R$3)/SUMIFS(#REF!,#REF!,$I1389,#REF!,$R$3),"-")</f>
        <v>-</v>
      </c>
      <c r="N1389" s="170" t="str">
        <f>IFERROR(SUMIFS(#REF!,#REF!,$I1389,#REF!,"&lt;="&amp;$R$2,#REF!,"&gt;="&amp;$S$2)/SUMIFS(#REF!,#REF!,$I1389,#REF!,"&lt;="&amp;$R$2,#REF!,"&gt;="&amp;$S$2),"-")</f>
        <v>-</v>
      </c>
      <c r="O1389" s="142"/>
      <c r="P1389" s="140"/>
    </row>
    <row r="1390" spans="1:16">
      <c r="A1390" s="138"/>
      <c r="B1390" s="142"/>
      <c r="C1390" s="172" t="s">
        <v>1972</v>
      </c>
      <c r="D1390" s="166" t="s">
        <v>26</v>
      </c>
      <c r="E1390" s="166" t="s">
        <v>1973</v>
      </c>
      <c r="F1390" s="195" t="s">
        <v>2657</v>
      </c>
      <c r="G1390" s="195" t="s">
        <v>2657</v>
      </c>
      <c r="H1390" s="195" t="s">
        <v>2657</v>
      </c>
      <c r="I1390" s="195" t="s">
        <v>2657</v>
      </c>
      <c r="J1390" s="168">
        <v>0.9</v>
      </c>
      <c r="K1390" s="169" t="str">
        <f>IFERROR(SUMIFS(#REF!,#REF!,$I1390,#REF!,$R$2)/SUMIFS(#REF!,#REF!,$I1390,#REF!,$R$2),"-")</f>
        <v>-</v>
      </c>
      <c r="L1390" s="169" t="str">
        <f>IFERROR(SUMIFS(#REF!,#REF!,$I1390,#REF!,$R$7)/SUMIFS(#REF!,#REF!,$I1390,#REF!,$R$7),"-")</f>
        <v>-</v>
      </c>
      <c r="M1390" s="170" t="str">
        <f>IFERROR(SUMIFS(#REF!,#REF!,$I1390,#REF!,$R$3)/SUMIFS(#REF!,#REF!,$I1390,#REF!,$R$3),"-")</f>
        <v>-</v>
      </c>
      <c r="N1390" s="170" t="str">
        <f>IFERROR(SUMIFS(#REF!,#REF!,$I1390,#REF!,"&lt;="&amp;$R$2,#REF!,"&gt;="&amp;$S$2)/SUMIFS(#REF!,#REF!,$I1390,#REF!,"&lt;="&amp;$R$2,#REF!,"&gt;="&amp;$S$2),"-")</f>
        <v>-</v>
      </c>
      <c r="O1390" s="142"/>
      <c r="P1390" s="140"/>
    </row>
    <row r="1391" spans="1:16">
      <c r="A1391" s="138"/>
      <c r="B1391" s="142"/>
      <c r="C1391" s="172" t="s">
        <v>1972</v>
      </c>
      <c r="D1391" s="166" t="s">
        <v>26</v>
      </c>
      <c r="E1391" s="166" t="s">
        <v>1973</v>
      </c>
      <c r="F1391" s="195" t="s">
        <v>2659</v>
      </c>
      <c r="G1391" s="195" t="s">
        <v>2659</v>
      </c>
      <c r="H1391" s="195" t="s">
        <v>2659</v>
      </c>
      <c r="I1391" s="195" t="s">
        <v>2659</v>
      </c>
      <c r="J1391" s="168">
        <v>0.9</v>
      </c>
      <c r="K1391" s="169" t="str">
        <f>IFERROR(SUMIFS(#REF!,#REF!,$I1391,#REF!,$R$2)/SUMIFS(#REF!,#REF!,$I1391,#REF!,$R$2),"-")</f>
        <v>-</v>
      </c>
      <c r="L1391" s="169" t="str">
        <f>IFERROR(SUMIFS(#REF!,#REF!,$I1391,#REF!,$R$7)/SUMIFS(#REF!,#REF!,$I1391,#REF!,$R$7),"-")</f>
        <v>-</v>
      </c>
      <c r="M1391" s="170" t="str">
        <f>IFERROR(SUMIFS(#REF!,#REF!,$I1391,#REF!,$R$3)/SUMIFS(#REF!,#REF!,$I1391,#REF!,$R$3),"-")</f>
        <v>-</v>
      </c>
      <c r="N1391" s="170" t="str">
        <f>IFERROR(SUMIFS(#REF!,#REF!,$I1391,#REF!,"&lt;="&amp;$R$2,#REF!,"&gt;="&amp;$S$2)/SUMIFS(#REF!,#REF!,$I1391,#REF!,"&lt;="&amp;$R$2,#REF!,"&gt;="&amp;$S$2),"-")</f>
        <v>-</v>
      </c>
      <c r="O1391" s="142"/>
      <c r="P1391" s="140"/>
    </row>
    <row r="1392" spans="1:16">
      <c r="A1392" s="138"/>
      <c r="B1392" s="142"/>
      <c r="C1392" s="172" t="s">
        <v>1972</v>
      </c>
      <c r="D1392" s="166" t="s">
        <v>26</v>
      </c>
      <c r="E1392" s="166" t="s">
        <v>1973</v>
      </c>
      <c r="F1392" s="195" t="s">
        <v>2661</v>
      </c>
      <c r="G1392" s="195" t="s">
        <v>2661</v>
      </c>
      <c r="H1392" s="195" t="s">
        <v>2661</v>
      </c>
      <c r="I1392" s="195" t="s">
        <v>2661</v>
      </c>
      <c r="J1392" s="168">
        <v>0.9</v>
      </c>
      <c r="K1392" s="169" t="str">
        <f>IFERROR(SUMIFS(#REF!,#REF!,$I1392,#REF!,$R$2)/SUMIFS(#REF!,#REF!,$I1392,#REF!,$R$2),"-")</f>
        <v>-</v>
      </c>
      <c r="L1392" s="169" t="str">
        <f>IFERROR(SUMIFS(#REF!,#REF!,$I1392,#REF!,$R$7)/SUMIFS(#REF!,#REF!,$I1392,#REF!,$R$7),"-")</f>
        <v>-</v>
      </c>
      <c r="M1392" s="170" t="str">
        <f>IFERROR(SUMIFS(#REF!,#REF!,$I1392,#REF!,$R$3)/SUMIFS(#REF!,#REF!,$I1392,#REF!,$R$3),"-")</f>
        <v>-</v>
      </c>
      <c r="N1392" s="170" t="str">
        <f>IFERROR(SUMIFS(#REF!,#REF!,$I1392,#REF!,"&lt;="&amp;$R$2,#REF!,"&gt;="&amp;$S$2)/SUMIFS(#REF!,#REF!,$I1392,#REF!,"&lt;="&amp;$R$2,#REF!,"&gt;="&amp;$S$2),"-")</f>
        <v>-</v>
      </c>
      <c r="O1392" s="142"/>
      <c r="P1392" s="140"/>
    </row>
    <row r="1393" spans="1:16">
      <c r="A1393" s="138"/>
      <c r="B1393" s="142"/>
      <c r="C1393" s="172" t="s">
        <v>1972</v>
      </c>
      <c r="D1393" s="166" t="s">
        <v>26</v>
      </c>
      <c r="E1393" s="166" t="s">
        <v>1973</v>
      </c>
      <c r="F1393" s="195" t="s">
        <v>2663</v>
      </c>
      <c r="G1393" s="195" t="s">
        <v>2663</v>
      </c>
      <c r="H1393" s="195" t="s">
        <v>2663</v>
      </c>
      <c r="I1393" s="195" t="s">
        <v>2663</v>
      </c>
      <c r="J1393" s="168">
        <v>0.9</v>
      </c>
      <c r="K1393" s="169" t="str">
        <f>IFERROR(SUMIFS(#REF!,#REF!,$I1393,#REF!,$R$2)/SUMIFS(#REF!,#REF!,$I1393,#REF!,$R$2),"-")</f>
        <v>-</v>
      </c>
      <c r="L1393" s="169" t="str">
        <f>IFERROR(SUMIFS(#REF!,#REF!,$I1393,#REF!,$R$7)/SUMIFS(#REF!,#REF!,$I1393,#REF!,$R$7),"-")</f>
        <v>-</v>
      </c>
      <c r="M1393" s="170" t="str">
        <f>IFERROR(SUMIFS(#REF!,#REF!,$I1393,#REF!,$R$3)/SUMIFS(#REF!,#REF!,$I1393,#REF!,$R$3),"-")</f>
        <v>-</v>
      </c>
      <c r="N1393" s="170" t="str">
        <f>IFERROR(SUMIFS(#REF!,#REF!,$I1393,#REF!,"&lt;="&amp;$R$2,#REF!,"&gt;="&amp;$S$2)/SUMIFS(#REF!,#REF!,$I1393,#REF!,"&lt;="&amp;$R$2,#REF!,"&gt;="&amp;$S$2),"-")</f>
        <v>-</v>
      </c>
      <c r="O1393" s="142"/>
      <c r="P1393" s="140"/>
    </row>
    <row r="1394" spans="1:16">
      <c r="A1394" s="138"/>
      <c r="B1394" s="142"/>
      <c r="C1394" s="172" t="s">
        <v>1972</v>
      </c>
      <c r="D1394" s="166" t="s">
        <v>26</v>
      </c>
      <c r="E1394" s="166" t="s">
        <v>1973</v>
      </c>
      <c r="F1394" s="195" t="s">
        <v>2665</v>
      </c>
      <c r="G1394" s="195" t="s">
        <v>2665</v>
      </c>
      <c r="H1394" s="195" t="s">
        <v>2665</v>
      </c>
      <c r="I1394" s="195" t="s">
        <v>2665</v>
      </c>
      <c r="J1394" s="168">
        <v>0.9</v>
      </c>
      <c r="K1394" s="169" t="str">
        <f>IFERROR(SUMIFS(#REF!,#REF!,$I1394,#REF!,$R$2)/SUMIFS(#REF!,#REF!,$I1394,#REF!,$R$2),"-")</f>
        <v>-</v>
      </c>
      <c r="L1394" s="169" t="str">
        <f>IFERROR(SUMIFS(#REF!,#REF!,$I1394,#REF!,$R$7)/SUMIFS(#REF!,#REF!,$I1394,#REF!,$R$7),"-")</f>
        <v>-</v>
      </c>
      <c r="M1394" s="170" t="str">
        <f>IFERROR(SUMIFS(#REF!,#REF!,$I1394,#REF!,$R$3)/SUMIFS(#REF!,#REF!,$I1394,#REF!,$R$3),"-")</f>
        <v>-</v>
      </c>
      <c r="N1394" s="170" t="str">
        <f>IFERROR(SUMIFS(#REF!,#REF!,$I1394,#REF!,"&lt;="&amp;$R$2,#REF!,"&gt;="&amp;$S$2)/SUMIFS(#REF!,#REF!,$I1394,#REF!,"&lt;="&amp;$R$2,#REF!,"&gt;="&amp;$S$2),"-")</f>
        <v>-</v>
      </c>
      <c r="O1394" s="142"/>
      <c r="P1394" s="140"/>
    </row>
    <row r="1395" spans="1:16">
      <c r="A1395" s="138"/>
      <c r="B1395" s="142"/>
      <c r="C1395" s="172" t="s">
        <v>1972</v>
      </c>
      <c r="D1395" s="166" t="s">
        <v>26</v>
      </c>
      <c r="E1395" s="166" t="s">
        <v>1973</v>
      </c>
      <c r="F1395" s="195" t="s">
        <v>2667</v>
      </c>
      <c r="G1395" s="195" t="s">
        <v>2667</v>
      </c>
      <c r="H1395" s="195" t="s">
        <v>2667</v>
      </c>
      <c r="I1395" s="195" t="s">
        <v>2667</v>
      </c>
      <c r="J1395" s="168">
        <v>0.9</v>
      </c>
      <c r="K1395" s="169" t="str">
        <f>IFERROR(SUMIFS(#REF!,#REF!,$I1395,#REF!,$R$2)/SUMIFS(#REF!,#REF!,$I1395,#REF!,$R$2),"-")</f>
        <v>-</v>
      </c>
      <c r="L1395" s="169" t="str">
        <f>IFERROR(SUMIFS(#REF!,#REF!,$I1395,#REF!,$R$7)/SUMIFS(#REF!,#REF!,$I1395,#REF!,$R$7),"-")</f>
        <v>-</v>
      </c>
      <c r="M1395" s="170" t="str">
        <f>IFERROR(SUMIFS(#REF!,#REF!,$I1395,#REF!,$R$3)/SUMIFS(#REF!,#REF!,$I1395,#REF!,$R$3),"-")</f>
        <v>-</v>
      </c>
      <c r="N1395" s="170" t="str">
        <f>IFERROR(SUMIFS(#REF!,#REF!,$I1395,#REF!,"&lt;="&amp;$R$2,#REF!,"&gt;="&amp;$S$2)/SUMIFS(#REF!,#REF!,$I1395,#REF!,"&lt;="&amp;$R$2,#REF!,"&gt;="&amp;$S$2),"-")</f>
        <v>-</v>
      </c>
      <c r="O1395" s="142"/>
      <c r="P1395" s="140"/>
    </row>
    <row r="1396" spans="1:16">
      <c r="A1396" s="138"/>
      <c r="B1396" s="142"/>
      <c r="C1396" s="172" t="s">
        <v>1972</v>
      </c>
      <c r="D1396" s="166" t="s">
        <v>26</v>
      </c>
      <c r="E1396" s="166" t="s">
        <v>1973</v>
      </c>
      <c r="F1396" s="195" t="s">
        <v>2669</v>
      </c>
      <c r="G1396" s="195" t="s">
        <v>2669</v>
      </c>
      <c r="H1396" s="195" t="s">
        <v>2669</v>
      </c>
      <c r="I1396" s="195" t="s">
        <v>2669</v>
      </c>
      <c r="J1396" s="168">
        <v>0.9</v>
      </c>
      <c r="K1396" s="169" t="str">
        <f>IFERROR(SUMIFS(#REF!,#REF!,$I1396,#REF!,$R$2)/SUMIFS(#REF!,#REF!,$I1396,#REF!,$R$2),"-")</f>
        <v>-</v>
      </c>
      <c r="L1396" s="169" t="str">
        <f>IFERROR(SUMIFS(#REF!,#REF!,$I1396,#REF!,$R$7)/SUMIFS(#REF!,#REF!,$I1396,#REF!,$R$7),"-")</f>
        <v>-</v>
      </c>
      <c r="M1396" s="170" t="str">
        <f>IFERROR(SUMIFS(#REF!,#REF!,$I1396,#REF!,$R$3)/SUMIFS(#REF!,#REF!,$I1396,#REF!,$R$3),"-")</f>
        <v>-</v>
      </c>
      <c r="N1396" s="170" t="str">
        <f>IFERROR(SUMIFS(#REF!,#REF!,$I1396,#REF!,"&lt;="&amp;$R$2,#REF!,"&gt;="&amp;$S$2)/SUMIFS(#REF!,#REF!,$I1396,#REF!,"&lt;="&amp;$R$2,#REF!,"&gt;="&amp;$S$2),"-")</f>
        <v>-</v>
      </c>
      <c r="O1396" s="142"/>
      <c r="P1396" s="140"/>
    </row>
    <row r="1397" spans="1:16">
      <c r="A1397" s="138"/>
      <c r="B1397" s="142"/>
      <c r="C1397" s="172" t="s">
        <v>1972</v>
      </c>
      <c r="D1397" s="166" t="s">
        <v>26</v>
      </c>
      <c r="E1397" s="166" t="s">
        <v>1973</v>
      </c>
      <c r="F1397" s="195" t="s">
        <v>2671</v>
      </c>
      <c r="G1397" s="195" t="s">
        <v>2671</v>
      </c>
      <c r="H1397" s="195" t="s">
        <v>2671</v>
      </c>
      <c r="I1397" s="195" t="s">
        <v>2671</v>
      </c>
      <c r="J1397" s="168">
        <v>0.9</v>
      </c>
      <c r="K1397" s="169" t="str">
        <f>IFERROR(SUMIFS(#REF!,#REF!,$I1397,#REF!,$R$2)/SUMIFS(#REF!,#REF!,$I1397,#REF!,$R$2),"-")</f>
        <v>-</v>
      </c>
      <c r="L1397" s="169" t="str">
        <f>IFERROR(SUMIFS(#REF!,#REF!,$I1397,#REF!,$R$7)/SUMIFS(#REF!,#REF!,$I1397,#REF!,$R$7),"-")</f>
        <v>-</v>
      </c>
      <c r="M1397" s="170" t="str">
        <f>IFERROR(SUMIFS(#REF!,#REF!,$I1397,#REF!,$R$3)/SUMIFS(#REF!,#REF!,$I1397,#REF!,$R$3),"-")</f>
        <v>-</v>
      </c>
      <c r="N1397" s="170" t="str">
        <f>IFERROR(SUMIFS(#REF!,#REF!,$I1397,#REF!,"&lt;="&amp;$R$2,#REF!,"&gt;="&amp;$S$2)/SUMIFS(#REF!,#REF!,$I1397,#REF!,"&lt;="&amp;$R$2,#REF!,"&gt;="&amp;$S$2),"-")</f>
        <v>-</v>
      </c>
      <c r="O1397" s="142"/>
      <c r="P1397" s="140"/>
    </row>
    <row r="1398" spans="1:16">
      <c r="A1398" s="138"/>
      <c r="B1398" s="142"/>
      <c r="C1398" s="172" t="s">
        <v>1972</v>
      </c>
      <c r="D1398" s="166" t="s">
        <v>26</v>
      </c>
      <c r="E1398" s="166" t="s">
        <v>1973</v>
      </c>
      <c r="F1398" s="195" t="s">
        <v>2673</v>
      </c>
      <c r="G1398" s="195" t="s">
        <v>2673</v>
      </c>
      <c r="H1398" s="195" t="s">
        <v>2673</v>
      </c>
      <c r="I1398" s="195" t="s">
        <v>2673</v>
      </c>
      <c r="J1398" s="168">
        <v>0.9</v>
      </c>
      <c r="K1398" s="169" t="str">
        <f>IFERROR(SUMIFS(#REF!,#REF!,$I1398,#REF!,$R$2)/SUMIFS(#REF!,#REF!,$I1398,#REF!,$R$2),"-")</f>
        <v>-</v>
      </c>
      <c r="L1398" s="169" t="str">
        <f>IFERROR(SUMIFS(#REF!,#REF!,$I1398,#REF!,$R$7)/SUMIFS(#REF!,#REF!,$I1398,#REF!,$R$7),"-")</f>
        <v>-</v>
      </c>
      <c r="M1398" s="170" t="str">
        <f>IFERROR(SUMIFS(#REF!,#REF!,$I1398,#REF!,$R$3)/SUMIFS(#REF!,#REF!,$I1398,#REF!,$R$3),"-")</f>
        <v>-</v>
      </c>
      <c r="N1398" s="170" t="str">
        <f>IFERROR(SUMIFS(#REF!,#REF!,$I1398,#REF!,"&lt;="&amp;$R$2,#REF!,"&gt;="&amp;$S$2)/SUMIFS(#REF!,#REF!,$I1398,#REF!,"&lt;="&amp;$R$2,#REF!,"&gt;="&amp;$S$2),"-")</f>
        <v>-</v>
      </c>
      <c r="O1398" s="142"/>
      <c r="P1398" s="140"/>
    </row>
    <row r="1399" spans="1:16">
      <c r="A1399" s="138"/>
      <c r="B1399" s="142"/>
      <c r="C1399" s="172" t="s">
        <v>1972</v>
      </c>
      <c r="D1399" s="166" t="s">
        <v>26</v>
      </c>
      <c r="E1399" s="166" t="s">
        <v>1973</v>
      </c>
      <c r="F1399" s="195" t="s">
        <v>2675</v>
      </c>
      <c r="G1399" s="195" t="s">
        <v>2675</v>
      </c>
      <c r="H1399" s="195" t="s">
        <v>2675</v>
      </c>
      <c r="I1399" s="195" t="s">
        <v>2675</v>
      </c>
      <c r="J1399" s="168">
        <v>0.9</v>
      </c>
      <c r="K1399" s="169" t="str">
        <f>IFERROR(SUMIFS(#REF!,#REF!,$I1399,#REF!,$R$2)/SUMIFS(#REF!,#REF!,$I1399,#REF!,$R$2),"-")</f>
        <v>-</v>
      </c>
      <c r="L1399" s="169" t="str">
        <f>IFERROR(SUMIFS(#REF!,#REF!,$I1399,#REF!,$R$7)/SUMIFS(#REF!,#REF!,$I1399,#REF!,$R$7),"-")</f>
        <v>-</v>
      </c>
      <c r="M1399" s="170" t="str">
        <f>IFERROR(SUMIFS(#REF!,#REF!,$I1399,#REF!,$R$3)/SUMIFS(#REF!,#REF!,$I1399,#REF!,$R$3),"-")</f>
        <v>-</v>
      </c>
      <c r="N1399" s="170" t="str">
        <f>IFERROR(SUMIFS(#REF!,#REF!,$I1399,#REF!,"&lt;="&amp;$R$2,#REF!,"&gt;="&amp;$S$2)/SUMIFS(#REF!,#REF!,$I1399,#REF!,"&lt;="&amp;$R$2,#REF!,"&gt;="&amp;$S$2),"-")</f>
        <v>-</v>
      </c>
      <c r="O1399" s="142"/>
      <c r="P1399" s="140"/>
    </row>
    <row r="1400" spans="1:16">
      <c r="A1400" s="138"/>
      <c r="B1400" s="142"/>
      <c r="C1400" s="172" t="s">
        <v>1972</v>
      </c>
      <c r="D1400" s="166" t="s">
        <v>26</v>
      </c>
      <c r="E1400" s="166" t="s">
        <v>1973</v>
      </c>
      <c r="F1400" s="195" t="s">
        <v>2677</v>
      </c>
      <c r="G1400" s="195" t="s">
        <v>2677</v>
      </c>
      <c r="H1400" s="195" t="s">
        <v>2677</v>
      </c>
      <c r="I1400" s="195" t="s">
        <v>2677</v>
      </c>
      <c r="J1400" s="168">
        <v>0.9</v>
      </c>
      <c r="K1400" s="169" t="str">
        <f>IFERROR(SUMIFS(#REF!,#REF!,$I1400,#REF!,$R$2)/SUMIFS(#REF!,#REF!,$I1400,#REF!,$R$2),"-")</f>
        <v>-</v>
      </c>
      <c r="L1400" s="169" t="str">
        <f>IFERROR(SUMIFS(#REF!,#REF!,$I1400,#REF!,$R$7)/SUMIFS(#REF!,#REF!,$I1400,#REF!,$R$7),"-")</f>
        <v>-</v>
      </c>
      <c r="M1400" s="170" t="str">
        <f>IFERROR(SUMIFS(#REF!,#REF!,$I1400,#REF!,$R$3)/SUMIFS(#REF!,#REF!,$I1400,#REF!,$R$3),"-")</f>
        <v>-</v>
      </c>
      <c r="N1400" s="170" t="str">
        <f>IFERROR(SUMIFS(#REF!,#REF!,$I1400,#REF!,"&lt;="&amp;$R$2,#REF!,"&gt;="&amp;$S$2)/SUMIFS(#REF!,#REF!,$I1400,#REF!,"&lt;="&amp;$R$2,#REF!,"&gt;="&amp;$S$2),"-")</f>
        <v>-</v>
      </c>
      <c r="O1400" s="142"/>
      <c r="P1400" s="140"/>
    </row>
    <row r="1401" spans="1:16">
      <c r="A1401" s="138"/>
      <c r="B1401" s="142"/>
      <c r="C1401" s="172" t="s">
        <v>1972</v>
      </c>
      <c r="D1401" s="166" t="s">
        <v>26</v>
      </c>
      <c r="E1401" s="166" t="s">
        <v>1973</v>
      </c>
      <c r="F1401" s="195" t="s">
        <v>2679</v>
      </c>
      <c r="G1401" s="195" t="s">
        <v>2679</v>
      </c>
      <c r="H1401" s="195" t="s">
        <v>2679</v>
      </c>
      <c r="I1401" s="195" t="s">
        <v>2679</v>
      </c>
      <c r="J1401" s="168">
        <v>0.9</v>
      </c>
      <c r="K1401" s="169" t="str">
        <f>IFERROR(SUMIFS(#REF!,#REF!,$I1401,#REF!,$R$2)/SUMIFS(#REF!,#REF!,$I1401,#REF!,$R$2),"-")</f>
        <v>-</v>
      </c>
      <c r="L1401" s="169" t="str">
        <f>IFERROR(SUMIFS(#REF!,#REF!,$I1401,#REF!,$R$7)/SUMIFS(#REF!,#REF!,$I1401,#REF!,$R$7),"-")</f>
        <v>-</v>
      </c>
      <c r="M1401" s="170" t="str">
        <f>IFERROR(SUMIFS(#REF!,#REF!,$I1401,#REF!,$R$3)/SUMIFS(#REF!,#REF!,$I1401,#REF!,$R$3),"-")</f>
        <v>-</v>
      </c>
      <c r="N1401" s="170" t="str">
        <f>IFERROR(SUMIFS(#REF!,#REF!,$I1401,#REF!,"&lt;="&amp;$R$2,#REF!,"&gt;="&amp;$S$2)/SUMIFS(#REF!,#REF!,$I1401,#REF!,"&lt;="&amp;$R$2,#REF!,"&gt;="&amp;$S$2),"-")</f>
        <v>-</v>
      </c>
      <c r="O1401" s="142"/>
      <c r="P1401" s="140"/>
    </row>
    <row r="1402" spans="1:16">
      <c r="A1402" s="138"/>
      <c r="B1402" s="142"/>
      <c r="C1402" s="172" t="s">
        <v>1972</v>
      </c>
      <c r="D1402" s="166" t="s">
        <v>26</v>
      </c>
      <c r="E1402" s="166" t="s">
        <v>1973</v>
      </c>
      <c r="F1402" s="195" t="s">
        <v>2681</v>
      </c>
      <c r="G1402" s="195" t="s">
        <v>2681</v>
      </c>
      <c r="H1402" s="195" t="s">
        <v>2681</v>
      </c>
      <c r="I1402" s="195" t="s">
        <v>2681</v>
      </c>
      <c r="J1402" s="168">
        <v>0.9</v>
      </c>
      <c r="K1402" s="169" t="str">
        <f>IFERROR(SUMIFS(#REF!,#REF!,$I1402,#REF!,$R$2)/SUMIFS(#REF!,#REF!,$I1402,#REF!,$R$2),"-")</f>
        <v>-</v>
      </c>
      <c r="L1402" s="169" t="str">
        <f>IFERROR(SUMIFS(#REF!,#REF!,$I1402,#REF!,$R$7)/SUMIFS(#REF!,#REF!,$I1402,#REF!,$R$7),"-")</f>
        <v>-</v>
      </c>
      <c r="M1402" s="170" t="str">
        <f>IFERROR(SUMIFS(#REF!,#REF!,$I1402,#REF!,$R$3)/SUMIFS(#REF!,#REF!,$I1402,#REF!,$R$3),"-")</f>
        <v>-</v>
      </c>
      <c r="N1402" s="170" t="str">
        <f>IFERROR(SUMIFS(#REF!,#REF!,$I1402,#REF!,"&lt;="&amp;$R$2,#REF!,"&gt;="&amp;$S$2)/SUMIFS(#REF!,#REF!,$I1402,#REF!,"&lt;="&amp;$R$2,#REF!,"&gt;="&amp;$S$2),"-")</f>
        <v>-</v>
      </c>
      <c r="O1402" s="142"/>
      <c r="P1402" s="140"/>
    </row>
    <row r="1403" spans="1:16">
      <c r="A1403" s="138"/>
      <c r="B1403" s="142"/>
      <c r="C1403" s="172" t="s">
        <v>1972</v>
      </c>
      <c r="D1403" s="166" t="s">
        <v>26</v>
      </c>
      <c r="E1403" s="166" t="s">
        <v>1973</v>
      </c>
      <c r="F1403" s="195" t="s">
        <v>2683</v>
      </c>
      <c r="G1403" s="195" t="s">
        <v>2683</v>
      </c>
      <c r="H1403" s="195" t="s">
        <v>2683</v>
      </c>
      <c r="I1403" s="195" t="s">
        <v>2683</v>
      </c>
      <c r="J1403" s="168">
        <v>0.9</v>
      </c>
      <c r="K1403" s="169" t="str">
        <f>IFERROR(SUMIFS(#REF!,#REF!,$I1403,#REF!,$R$2)/SUMIFS(#REF!,#REF!,$I1403,#REF!,$R$2),"-")</f>
        <v>-</v>
      </c>
      <c r="L1403" s="169" t="str">
        <f>IFERROR(SUMIFS(#REF!,#REF!,$I1403,#REF!,$R$7)/SUMIFS(#REF!,#REF!,$I1403,#REF!,$R$7),"-")</f>
        <v>-</v>
      </c>
      <c r="M1403" s="170" t="str">
        <f>IFERROR(SUMIFS(#REF!,#REF!,$I1403,#REF!,$R$3)/SUMIFS(#REF!,#REF!,$I1403,#REF!,$R$3),"-")</f>
        <v>-</v>
      </c>
      <c r="N1403" s="170" t="str">
        <f>IFERROR(SUMIFS(#REF!,#REF!,$I1403,#REF!,"&lt;="&amp;$R$2,#REF!,"&gt;="&amp;$S$2)/SUMIFS(#REF!,#REF!,$I1403,#REF!,"&lt;="&amp;$R$2,#REF!,"&gt;="&amp;$S$2),"-")</f>
        <v>-</v>
      </c>
      <c r="O1403" s="142"/>
      <c r="P1403" s="140"/>
    </row>
    <row r="1404" spans="1:16">
      <c r="A1404" s="138"/>
      <c r="B1404" s="142"/>
      <c r="C1404" s="172" t="s">
        <v>1972</v>
      </c>
      <c r="D1404" s="166" t="s">
        <v>26</v>
      </c>
      <c r="E1404" s="166" t="s">
        <v>1973</v>
      </c>
      <c r="F1404" s="195" t="s">
        <v>2685</v>
      </c>
      <c r="G1404" s="195" t="s">
        <v>2685</v>
      </c>
      <c r="H1404" s="195" t="s">
        <v>2685</v>
      </c>
      <c r="I1404" s="195" t="s">
        <v>2685</v>
      </c>
      <c r="J1404" s="168">
        <v>0.9</v>
      </c>
      <c r="K1404" s="169" t="str">
        <f>IFERROR(SUMIFS(#REF!,#REF!,$I1404,#REF!,$R$2)/SUMIFS(#REF!,#REF!,$I1404,#REF!,$R$2),"-")</f>
        <v>-</v>
      </c>
      <c r="L1404" s="169" t="str">
        <f>IFERROR(SUMIFS(#REF!,#REF!,$I1404,#REF!,$R$7)/SUMIFS(#REF!,#REF!,$I1404,#REF!,$R$7),"-")</f>
        <v>-</v>
      </c>
      <c r="M1404" s="170" t="str">
        <f>IFERROR(SUMIFS(#REF!,#REF!,$I1404,#REF!,$R$3)/SUMIFS(#REF!,#REF!,$I1404,#REF!,$R$3),"-")</f>
        <v>-</v>
      </c>
      <c r="N1404" s="170" t="str">
        <f>IFERROR(SUMIFS(#REF!,#REF!,$I1404,#REF!,"&lt;="&amp;$R$2,#REF!,"&gt;="&amp;$S$2)/SUMIFS(#REF!,#REF!,$I1404,#REF!,"&lt;="&amp;$R$2,#REF!,"&gt;="&amp;$S$2),"-")</f>
        <v>-</v>
      </c>
      <c r="O1404" s="142"/>
      <c r="P1404" s="140"/>
    </row>
    <row r="1405" spans="1:16">
      <c r="A1405" s="138"/>
      <c r="B1405" s="142"/>
      <c r="C1405" s="172" t="s">
        <v>1972</v>
      </c>
      <c r="D1405" s="166" t="s">
        <v>26</v>
      </c>
      <c r="E1405" s="166" t="s">
        <v>1973</v>
      </c>
      <c r="F1405" s="195" t="s">
        <v>2687</v>
      </c>
      <c r="G1405" s="195" t="s">
        <v>2687</v>
      </c>
      <c r="H1405" s="195" t="s">
        <v>2687</v>
      </c>
      <c r="I1405" s="195" t="s">
        <v>2687</v>
      </c>
      <c r="J1405" s="168">
        <v>0.9</v>
      </c>
      <c r="K1405" s="169" t="str">
        <f>IFERROR(SUMIFS(#REF!,#REF!,$I1405,#REF!,$R$2)/SUMIFS(#REF!,#REF!,$I1405,#REF!,$R$2),"-")</f>
        <v>-</v>
      </c>
      <c r="L1405" s="169" t="str">
        <f>IFERROR(SUMIFS(#REF!,#REF!,$I1405,#REF!,$R$7)/SUMIFS(#REF!,#REF!,$I1405,#REF!,$R$7),"-")</f>
        <v>-</v>
      </c>
      <c r="M1405" s="170" t="str">
        <f>IFERROR(SUMIFS(#REF!,#REF!,$I1405,#REF!,$R$3)/SUMIFS(#REF!,#REF!,$I1405,#REF!,$R$3),"-")</f>
        <v>-</v>
      </c>
      <c r="N1405" s="170" t="str">
        <f>IFERROR(SUMIFS(#REF!,#REF!,$I1405,#REF!,"&lt;="&amp;$R$2,#REF!,"&gt;="&amp;$S$2)/SUMIFS(#REF!,#REF!,$I1405,#REF!,"&lt;="&amp;$R$2,#REF!,"&gt;="&amp;$S$2),"-")</f>
        <v>-</v>
      </c>
      <c r="O1405" s="142"/>
      <c r="P1405" s="140"/>
    </row>
    <row r="1406" spans="1:16">
      <c r="A1406" s="138"/>
      <c r="B1406" s="142"/>
      <c r="C1406" s="172" t="s">
        <v>1972</v>
      </c>
      <c r="D1406" s="166" t="s">
        <v>26</v>
      </c>
      <c r="E1406" s="166" t="s">
        <v>1973</v>
      </c>
      <c r="F1406" s="195" t="s">
        <v>2689</v>
      </c>
      <c r="G1406" s="195" t="s">
        <v>2689</v>
      </c>
      <c r="H1406" s="195" t="s">
        <v>2689</v>
      </c>
      <c r="I1406" s="195" t="s">
        <v>2689</v>
      </c>
      <c r="J1406" s="168">
        <v>0.9</v>
      </c>
      <c r="K1406" s="169" t="str">
        <f>IFERROR(SUMIFS(#REF!,#REF!,$I1406,#REF!,$R$2)/SUMIFS(#REF!,#REF!,$I1406,#REF!,$R$2),"-")</f>
        <v>-</v>
      </c>
      <c r="L1406" s="169" t="str">
        <f>IFERROR(SUMIFS(#REF!,#REF!,$I1406,#REF!,$R$7)/SUMIFS(#REF!,#REF!,$I1406,#REF!,$R$7),"-")</f>
        <v>-</v>
      </c>
      <c r="M1406" s="170" t="str">
        <f>IFERROR(SUMIFS(#REF!,#REF!,$I1406,#REF!,$R$3)/SUMIFS(#REF!,#REF!,$I1406,#REF!,$R$3),"-")</f>
        <v>-</v>
      </c>
      <c r="N1406" s="170" t="str">
        <f>IFERROR(SUMIFS(#REF!,#REF!,$I1406,#REF!,"&lt;="&amp;$R$2,#REF!,"&gt;="&amp;$S$2)/SUMIFS(#REF!,#REF!,$I1406,#REF!,"&lt;="&amp;$R$2,#REF!,"&gt;="&amp;$S$2),"-")</f>
        <v>-</v>
      </c>
      <c r="O1406" s="142"/>
      <c r="P1406" s="140"/>
    </row>
    <row r="1407" spans="1:16">
      <c r="A1407" s="138"/>
      <c r="B1407" s="142"/>
      <c r="C1407" s="172" t="s">
        <v>1972</v>
      </c>
      <c r="D1407" s="166" t="s">
        <v>26</v>
      </c>
      <c r="E1407" s="166" t="s">
        <v>1973</v>
      </c>
      <c r="F1407" s="195" t="s">
        <v>2691</v>
      </c>
      <c r="G1407" s="195" t="s">
        <v>2691</v>
      </c>
      <c r="H1407" s="195" t="s">
        <v>2691</v>
      </c>
      <c r="I1407" s="195" t="s">
        <v>2691</v>
      </c>
      <c r="J1407" s="168">
        <v>0.9</v>
      </c>
      <c r="K1407" s="169" t="str">
        <f>IFERROR(SUMIFS(#REF!,#REF!,$I1407,#REF!,$R$2)/SUMIFS(#REF!,#REF!,$I1407,#REF!,$R$2),"-")</f>
        <v>-</v>
      </c>
      <c r="L1407" s="169" t="str">
        <f>IFERROR(SUMIFS(#REF!,#REF!,$I1407,#REF!,$R$7)/SUMIFS(#REF!,#REF!,$I1407,#REF!,$R$7),"-")</f>
        <v>-</v>
      </c>
      <c r="M1407" s="170" t="str">
        <f>IFERROR(SUMIFS(#REF!,#REF!,$I1407,#REF!,$R$3)/SUMIFS(#REF!,#REF!,$I1407,#REF!,$R$3),"-")</f>
        <v>-</v>
      </c>
      <c r="N1407" s="170" t="str">
        <f>IFERROR(SUMIFS(#REF!,#REF!,$I1407,#REF!,"&lt;="&amp;$R$2,#REF!,"&gt;="&amp;$S$2)/SUMIFS(#REF!,#REF!,$I1407,#REF!,"&lt;="&amp;$R$2,#REF!,"&gt;="&amp;$S$2),"-")</f>
        <v>-</v>
      </c>
      <c r="O1407" s="142"/>
      <c r="P1407" s="140"/>
    </row>
    <row r="1408" spans="1:16">
      <c r="A1408" s="138"/>
      <c r="B1408" s="142"/>
      <c r="C1408" s="172" t="s">
        <v>1972</v>
      </c>
      <c r="D1408" s="166" t="s">
        <v>235</v>
      </c>
      <c r="E1408" s="166" t="s">
        <v>1973</v>
      </c>
      <c r="F1408" s="195" t="s">
        <v>2693</v>
      </c>
      <c r="G1408" s="195" t="s">
        <v>2693</v>
      </c>
      <c r="H1408" s="195" t="s">
        <v>2693</v>
      </c>
      <c r="I1408" s="195" t="s">
        <v>2693</v>
      </c>
      <c r="J1408" s="168">
        <v>0.9</v>
      </c>
      <c r="K1408" s="169" t="str">
        <f>IFERROR(SUMIFS(#REF!,#REF!,$I1408,#REF!,$R$2)/SUMIFS(#REF!,#REF!,$I1408,#REF!,$R$2),"-")</f>
        <v>-</v>
      </c>
      <c r="L1408" s="169" t="str">
        <f>IFERROR(SUMIFS(#REF!,#REF!,$I1408,#REF!,$R$7)/SUMIFS(#REF!,#REF!,$I1408,#REF!,$R$7),"-")</f>
        <v>-</v>
      </c>
      <c r="M1408" s="170" t="str">
        <f>IFERROR(SUMIFS(#REF!,#REF!,$I1408,#REF!,$R$3)/SUMIFS(#REF!,#REF!,$I1408,#REF!,$R$3),"-")</f>
        <v>-</v>
      </c>
      <c r="N1408" s="170" t="str">
        <f>IFERROR(SUMIFS(#REF!,#REF!,$I1408,#REF!,"&lt;="&amp;$R$2,#REF!,"&gt;="&amp;$S$2)/SUMIFS(#REF!,#REF!,$I1408,#REF!,"&lt;="&amp;$R$2,#REF!,"&gt;="&amp;$S$2),"-")</f>
        <v>-</v>
      </c>
      <c r="O1408" s="142"/>
      <c r="P1408" s="140"/>
    </row>
    <row r="1409" spans="1:16">
      <c r="A1409" s="138"/>
      <c r="B1409" s="142"/>
      <c r="C1409" s="172" t="s">
        <v>1972</v>
      </c>
      <c r="D1409" s="166" t="s">
        <v>26</v>
      </c>
      <c r="E1409" s="166" t="s">
        <v>1973</v>
      </c>
      <c r="F1409" s="195" t="s">
        <v>2695</v>
      </c>
      <c r="G1409" s="195" t="s">
        <v>2695</v>
      </c>
      <c r="H1409" s="195" t="s">
        <v>2695</v>
      </c>
      <c r="I1409" s="195" t="s">
        <v>2695</v>
      </c>
      <c r="J1409" s="168">
        <v>0.9</v>
      </c>
      <c r="K1409" s="169" t="str">
        <f>IFERROR(SUMIFS(#REF!,#REF!,$I1409,#REF!,$R$2)/SUMIFS(#REF!,#REF!,$I1409,#REF!,$R$2),"-")</f>
        <v>-</v>
      </c>
      <c r="L1409" s="169" t="str">
        <f>IFERROR(SUMIFS(#REF!,#REF!,$I1409,#REF!,$R$7)/SUMIFS(#REF!,#REF!,$I1409,#REF!,$R$7),"-")</f>
        <v>-</v>
      </c>
      <c r="M1409" s="170" t="str">
        <f>IFERROR(SUMIFS(#REF!,#REF!,$I1409,#REF!,$R$3)/SUMIFS(#REF!,#REF!,$I1409,#REF!,$R$3),"-")</f>
        <v>-</v>
      </c>
      <c r="N1409" s="170" t="str">
        <f>IFERROR(SUMIFS(#REF!,#REF!,$I1409,#REF!,"&lt;="&amp;$R$2,#REF!,"&gt;="&amp;$S$2)/SUMIFS(#REF!,#REF!,$I1409,#REF!,"&lt;="&amp;$R$2,#REF!,"&gt;="&amp;$S$2),"-")</f>
        <v>-</v>
      </c>
      <c r="O1409" s="142"/>
      <c r="P1409" s="140"/>
    </row>
    <row r="1410" spans="1:16">
      <c r="A1410" s="138"/>
      <c r="B1410" s="142"/>
      <c r="C1410" s="172" t="s">
        <v>1972</v>
      </c>
      <c r="D1410" s="166" t="s">
        <v>26</v>
      </c>
      <c r="E1410" s="166" t="s">
        <v>1973</v>
      </c>
      <c r="F1410" s="195" t="s">
        <v>2697</v>
      </c>
      <c r="G1410" s="195" t="s">
        <v>2697</v>
      </c>
      <c r="H1410" s="195" t="s">
        <v>2697</v>
      </c>
      <c r="I1410" s="195" t="s">
        <v>2697</v>
      </c>
      <c r="J1410" s="168">
        <v>0.9</v>
      </c>
      <c r="K1410" s="169" t="str">
        <f>IFERROR(SUMIFS(#REF!,#REF!,$I1410,#REF!,$R$2)/SUMIFS(#REF!,#REF!,$I1410,#REF!,$R$2),"-")</f>
        <v>-</v>
      </c>
      <c r="L1410" s="169" t="str">
        <f>IFERROR(SUMIFS(#REF!,#REF!,$I1410,#REF!,$R$7)/SUMIFS(#REF!,#REF!,$I1410,#REF!,$R$7),"-")</f>
        <v>-</v>
      </c>
      <c r="M1410" s="170" t="str">
        <f>IFERROR(SUMIFS(#REF!,#REF!,$I1410,#REF!,$R$3)/SUMIFS(#REF!,#REF!,$I1410,#REF!,$R$3),"-")</f>
        <v>-</v>
      </c>
      <c r="N1410" s="170" t="str">
        <f>IFERROR(SUMIFS(#REF!,#REF!,$I1410,#REF!,"&lt;="&amp;$R$2,#REF!,"&gt;="&amp;$S$2)/SUMIFS(#REF!,#REF!,$I1410,#REF!,"&lt;="&amp;$R$2,#REF!,"&gt;="&amp;$S$2),"-")</f>
        <v>-</v>
      </c>
      <c r="O1410" s="142"/>
      <c r="P1410" s="140"/>
    </row>
    <row r="1411" spans="1:16">
      <c r="A1411" s="138"/>
      <c r="B1411" s="142"/>
      <c r="C1411" s="172" t="s">
        <v>1972</v>
      </c>
      <c r="D1411" s="166" t="s">
        <v>26</v>
      </c>
      <c r="E1411" s="166" t="s">
        <v>1973</v>
      </c>
      <c r="F1411" s="195" t="s">
        <v>2699</v>
      </c>
      <c r="G1411" s="195" t="s">
        <v>2699</v>
      </c>
      <c r="H1411" s="195" t="s">
        <v>2699</v>
      </c>
      <c r="I1411" s="195" t="s">
        <v>2699</v>
      </c>
      <c r="J1411" s="168">
        <v>0.9</v>
      </c>
      <c r="K1411" s="169" t="str">
        <f>IFERROR(SUMIFS(#REF!,#REF!,$I1411,#REF!,$R$2)/SUMIFS(#REF!,#REF!,$I1411,#REF!,$R$2),"-")</f>
        <v>-</v>
      </c>
      <c r="L1411" s="169" t="str">
        <f>IFERROR(SUMIFS(#REF!,#REF!,$I1411,#REF!,$R$7)/SUMIFS(#REF!,#REF!,$I1411,#REF!,$R$7),"-")</f>
        <v>-</v>
      </c>
      <c r="M1411" s="170" t="str">
        <f>IFERROR(SUMIFS(#REF!,#REF!,$I1411,#REF!,$R$3)/SUMIFS(#REF!,#REF!,$I1411,#REF!,$R$3),"-")</f>
        <v>-</v>
      </c>
      <c r="N1411" s="170" t="str">
        <f>IFERROR(SUMIFS(#REF!,#REF!,$I1411,#REF!,"&lt;="&amp;$R$2,#REF!,"&gt;="&amp;$S$2)/SUMIFS(#REF!,#REF!,$I1411,#REF!,"&lt;="&amp;$R$2,#REF!,"&gt;="&amp;$S$2),"-")</f>
        <v>-</v>
      </c>
      <c r="O1411" s="142"/>
      <c r="P1411" s="140"/>
    </row>
    <row r="1412" spans="1:16">
      <c r="A1412" s="138"/>
      <c r="B1412" s="142"/>
      <c r="C1412" s="172" t="s">
        <v>1972</v>
      </c>
      <c r="D1412" s="166" t="s">
        <v>26</v>
      </c>
      <c r="E1412" s="166" t="s">
        <v>1973</v>
      </c>
      <c r="F1412" s="195" t="s">
        <v>2701</v>
      </c>
      <c r="G1412" s="195" t="s">
        <v>2701</v>
      </c>
      <c r="H1412" s="195" t="s">
        <v>2701</v>
      </c>
      <c r="I1412" s="195" t="s">
        <v>2701</v>
      </c>
      <c r="J1412" s="168">
        <v>0.9</v>
      </c>
      <c r="K1412" s="169" t="str">
        <f>IFERROR(SUMIFS(#REF!,#REF!,$I1412,#REF!,$R$2)/SUMIFS(#REF!,#REF!,$I1412,#REF!,$R$2),"-")</f>
        <v>-</v>
      </c>
      <c r="L1412" s="169" t="str">
        <f>IFERROR(SUMIFS(#REF!,#REF!,$I1412,#REF!,$R$7)/SUMIFS(#REF!,#REF!,$I1412,#REF!,$R$7),"-")</f>
        <v>-</v>
      </c>
      <c r="M1412" s="170" t="str">
        <f>IFERROR(SUMIFS(#REF!,#REF!,$I1412,#REF!,$R$3)/SUMIFS(#REF!,#REF!,$I1412,#REF!,$R$3),"-")</f>
        <v>-</v>
      </c>
      <c r="N1412" s="170" t="str">
        <f>IFERROR(SUMIFS(#REF!,#REF!,$I1412,#REF!,"&lt;="&amp;$R$2,#REF!,"&gt;="&amp;$S$2)/SUMIFS(#REF!,#REF!,$I1412,#REF!,"&lt;="&amp;$R$2,#REF!,"&gt;="&amp;$S$2),"-")</f>
        <v>-</v>
      </c>
      <c r="O1412" s="142"/>
      <c r="P1412" s="140"/>
    </row>
    <row r="1413" spans="1:16">
      <c r="A1413" s="138"/>
      <c r="B1413" s="142"/>
      <c r="C1413" s="172" t="s">
        <v>1972</v>
      </c>
      <c r="D1413" s="166" t="s">
        <v>26</v>
      </c>
      <c r="E1413" s="166" t="s">
        <v>1973</v>
      </c>
      <c r="F1413" s="195" t="s">
        <v>2703</v>
      </c>
      <c r="G1413" s="195" t="s">
        <v>2703</v>
      </c>
      <c r="H1413" s="195" t="s">
        <v>2703</v>
      </c>
      <c r="I1413" s="195" t="s">
        <v>2703</v>
      </c>
      <c r="J1413" s="168">
        <v>0.9</v>
      </c>
      <c r="K1413" s="169" t="str">
        <f>IFERROR(SUMIFS(#REF!,#REF!,$I1413,#REF!,$R$2)/SUMIFS(#REF!,#REF!,$I1413,#REF!,$R$2),"-")</f>
        <v>-</v>
      </c>
      <c r="L1413" s="169" t="str">
        <f>IFERROR(SUMIFS(#REF!,#REF!,$I1413,#REF!,$R$7)/SUMIFS(#REF!,#REF!,$I1413,#REF!,$R$7),"-")</f>
        <v>-</v>
      </c>
      <c r="M1413" s="170" t="str">
        <f>IFERROR(SUMIFS(#REF!,#REF!,$I1413,#REF!,$R$3)/SUMIFS(#REF!,#REF!,$I1413,#REF!,$R$3),"-")</f>
        <v>-</v>
      </c>
      <c r="N1413" s="170" t="str">
        <f>IFERROR(SUMIFS(#REF!,#REF!,$I1413,#REF!,"&lt;="&amp;$R$2,#REF!,"&gt;="&amp;$S$2)/SUMIFS(#REF!,#REF!,$I1413,#REF!,"&lt;="&amp;$R$2,#REF!,"&gt;="&amp;$S$2),"-")</f>
        <v>-</v>
      </c>
      <c r="O1413" s="142"/>
      <c r="P1413" s="140"/>
    </row>
    <row r="1414" spans="1:16">
      <c r="A1414" s="138"/>
      <c r="B1414" s="142"/>
      <c r="C1414" s="172" t="s">
        <v>1972</v>
      </c>
      <c r="D1414" s="166" t="s">
        <v>1663</v>
      </c>
      <c r="E1414" s="166" t="s">
        <v>1973</v>
      </c>
      <c r="F1414" s="195" t="s">
        <v>2704</v>
      </c>
      <c r="G1414" s="195" t="s">
        <v>2704</v>
      </c>
      <c r="H1414" s="195" t="s">
        <v>2704</v>
      </c>
      <c r="I1414" s="195" t="s">
        <v>2704</v>
      </c>
      <c r="J1414" s="168">
        <v>0.9</v>
      </c>
      <c r="K1414" s="169" t="str">
        <f>IFERROR(SUMIFS(#REF!,#REF!,$I1414,#REF!,$R$2)/SUMIFS(#REF!,#REF!,$I1414,#REF!,$R$2),"-")</f>
        <v>-</v>
      </c>
      <c r="L1414" s="169" t="str">
        <f>IFERROR(SUMIFS(#REF!,#REF!,$I1414,#REF!,$R$7)/SUMIFS(#REF!,#REF!,$I1414,#REF!,$R$7),"-")</f>
        <v>-</v>
      </c>
      <c r="M1414" s="170" t="str">
        <f>IFERROR(SUMIFS(#REF!,#REF!,$I1414,#REF!,$R$3)/SUMIFS(#REF!,#REF!,$I1414,#REF!,$R$3),"-")</f>
        <v>-</v>
      </c>
      <c r="N1414" s="170" t="str">
        <f>IFERROR(SUMIFS(#REF!,#REF!,$I1414,#REF!,"&lt;="&amp;$R$2,#REF!,"&gt;="&amp;$S$2)/SUMIFS(#REF!,#REF!,$I1414,#REF!,"&lt;="&amp;$R$2,#REF!,"&gt;="&amp;$S$2),"-")</f>
        <v>-</v>
      </c>
      <c r="O1414" s="142"/>
      <c r="P1414" s="140"/>
    </row>
    <row r="1415" spans="1:16">
      <c r="A1415" s="138"/>
      <c r="B1415" s="142"/>
      <c r="C1415" s="172" t="s">
        <v>1972</v>
      </c>
      <c r="D1415" s="166" t="s">
        <v>1663</v>
      </c>
      <c r="E1415" s="166" t="s">
        <v>1973</v>
      </c>
      <c r="F1415" s="195" t="s">
        <v>2705</v>
      </c>
      <c r="G1415" s="195" t="s">
        <v>2705</v>
      </c>
      <c r="H1415" s="195" t="s">
        <v>2705</v>
      </c>
      <c r="I1415" s="195" t="s">
        <v>2705</v>
      </c>
      <c r="J1415" s="168">
        <v>0.9</v>
      </c>
      <c r="K1415" s="169" t="str">
        <f>IFERROR(SUMIFS(#REF!,#REF!,$I1415,#REF!,$R$2)/SUMIFS(#REF!,#REF!,$I1415,#REF!,$R$2),"-")</f>
        <v>-</v>
      </c>
      <c r="L1415" s="169" t="str">
        <f>IFERROR(SUMIFS(#REF!,#REF!,$I1415,#REF!,$R$7)/SUMIFS(#REF!,#REF!,$I1415,#REF!,$R$7),"-")</f>
        <v>-</v>
      </c>
      <c r="M1415" s="170" t="str">
        <f>IFERROR(SUMIFS(#REF!,#REF!,$I1415,#REF!,$R$3)/SUMIFS(#REF!,#REF!,$I1415,#REF!,$R$3),"-")</f>
        <v>-</v>
      </c>
      <c r="N1415" s="170" t="str">
        <f>IFERROR(SUMIFS(#REF!,#REF!,$I1415,#REF!,"&lt;="&amp;$R$2,#REF!,"&gt;="&amp;$S$2)/SUMIFS(#REF!,#REF!,$I1415,#REF!,"&lt;="&amp;$R$2,#REF!,"&gt;="&amp;$S$2),"-")</f>
        <v>-</v>
      </c>
      <c r="O1415" s="142"/>
      <c r="P1415" s="140"/>
    </row>
    <row r="1416" spans="1:16">
      <c r="A1416" s="138"/>
      <c r="B1416" s="142"/>
      <c r="C1416" s="172" t="s">
        <v>2706</v>
      </c>
      <c r="D1416" s="166" t="s">
        <v>235</v>
      </c>
      <c r="E1416" s="166" t="s">
        <v>2707</v>
      </c>
      <c r="F1416" s="199" t="s">
        <v>2709</v>
      </c>
      <c r="G1416" s="199" t="s">
        <v>2709</v>
      </c>
      <c r="H1416" s="199" t="s">
        <v>2709</v>
      </c>
      <c r="I1416" s="199" t="s">
        <v>2709</v>
      </c>
      <c r="J1416" s="168">
        <v>0.9</v>
      </c>
      <c r="K1416" s="169" t="str">
        <f>IFERROR(SUMIFS(#REF!,#REF!,$I1416,#REF!,$R$2)/SUMIFS(#REF!,#REF!,$I1416,#REF!,$R$2),"-")</f>
        <v>-</v>
      </c>
      <c r="L1416" s="169" t="str">
        <f>IFERROR(SUMIFS(#REF!,#REF!,$I1416,#REF!,$R$7)/SUMIFS(#REF!,#REF!,$I1416,#REF!,$R$7),"-")</f>
        <v>-</v>
      </c>
      <c r="M1416" s="170" t="str">
        <f>IFERROR(SUMIFS(#REF!,#REF!,$I1416,#REF!,$R$3)/SUMIFS(#REF!,#REF!,$I1416,#REF!,$R$3),"-")</f>
        <v>-</v>
      </c>
      <c r="N1416" s="170" t="str">
        <f>IFERROR(SUMIFS(#REF!,#REF!,$I1416,#REF!,"&lt;="&amp;$R$2,#REF!,"&gt;="&amp;$S$2)/SUMIFS(#REF!,#REF!,$I1416,#REF!,"&lt;="&amp;$R$2,#REF!,"&gt;="&amp;$S$2),"-")</f>
        <v>-</v>
      </c>
      <c r="O1416" s="142"/>
      <c r="P1416" s="140"/>
    </row>
    <row r="1417" spans="1:16">
      <c r="A1417" s="138"/>
      <c r="B1417" s="142"/>
      <c r="C1417" s="172" t="s">
        <v>2706</v>
      </c>
      <c r="D1417" s="166" t="s">
        <v>235</v>
      </c>
      <c r="E1417" s="166" t="s">
        <v>2707</v>
      </c>
      <c r="F1417" s="200" t="s">
        <v>2711</v>
      </c>
      <c r="G1417" s="200" t="s">
        <v>2711</v>
      </c>
      <c r="H1417" s="200" t="s">
        <v>2711</v>
      </c>
      <c r="I1417" s="200" t="s">
        <v>2711</v>
      </c>
      <c r="J1417" s="168">
        <v>0.9</v>
      </c>
      <c r="K1417" s="169" t="str">
        <f>IFERROR(SUMIFS(#REF!,#REF!,$I1417,#REF!,$R$2)/SUMIFS(#REF!,#REF!,$I1417,#REF!,$R$2),"-")</f>
        <v>-</v>
      </c>
      <c r="L1417" s="169" t="str">
        <f>IFERROR(SUMIFS(#REF!,#REF!,$I1417,#REF!,$R$7)/SUMIFS(#REF!,#REF!,$I1417,#REF!,$R$7),"-")</f>
        <v>-</v>
      </c>
      <c r="M1417" s="170" t="str">
        <f>IFERROR(SUMIFS(#REF!,#REF!,$I1417,#REF!,$R$3)/SUMIFS(#REF!,#REF!,$I1417,#REF!,$R$3),"-")</f>
        <v>-</v>
      </c>
      <c r="N1417" s="170" t="str">
        <f>IFERROR(SUMIFS(#REF!,#REF!,$I1417,#REF!,"&lt;="&amp;$R$2,#REF!,"&gt;="&amp;$S$2)/SUMIFS(#REF!,#REF!,$I1417,#REF!,"&lt;="&amp;$R$2,#REF!,"&gt;="&amp;$S$2),"-")</f>
        <v>-</v>
      </c>
      <c r="O1417" s="142"/>
      <c r="P1417" s="140"/>
    </row>
    <row r="1418" spans="1:16">
      <c r="A1418" s="138"/>
      <c r="B1418" s="142"/>
      <c r="C1418" s="172" t="s">
        <v>2706</v>
      </c>
      <c r="D1418" s="166" t="s">
        <v>235</v>
      </c>
      <c r="E1418" s="166" t="s">
        <v>2707</v>
      </c>
      <c r="F1418" s="199" t="s">
        <v>2713</v>
      </c>
      <c r="G1418" s="199" t="s">
        <v>2713</v>
      </c>
      <c r="H1418" s="199" t="s">
        <v>2713</v>
      </c>
      <c r="I1418" s="199" t="s">
        <v>2713</v>
      </c>
      <c r="J1418" s="168">
        <v>0.9</v>
      </c>
      <c r="K1418" s="169" t="str">
        <f>IFERROR(SUMIFS(#REF!,#REF!,$I1418,#REF!,$R$2)/SUMIFS(#REF!,#REF!,$I1418,#REF!,$R$2),"-")</f>
        <v>-</v>
      </c>
      <c r="L1418" s="169" t="str">
        <f>IFERROR(SUMIFS(#REF!,#REF!,$I1418,#REF!,$R$7)/SUMIFS(#REF!,#REF!,$I1418,#REF!,$R$7),"-")</f>
        <v>-</v>
      </c>
      <c r="M1418" s="170" t="str">
        <f>IFERROR(SUMIFS(#REF!,#REF!,$I1418,#REF!,$R$3)/SUMIFS(#REF!,#REF!,$I1418,#REF!,$R$3),"-")</f>
        <v>-</v>
      </c>
      <c r="N1418" s="170" t="str">
        <f>IFERROR(SUMIFS(#REF!,#REF!,$I1418,#REF!,"&lt;="&amp;$R$2,#REF!,"&gt;="&amp;$S$2)/SUMIFS(#REF!,#REF!,$I1418,#REF!,"&lt;="&amp;$R$2,#REF!,"&gt;="&amp;$S$2),"-")</f>
        <v>-</v>
      </c>
      <c r="O1418" s="142"/>
      <c r="P1418" s="140"/>
    </row>
    <row r="1419" spans="1:16">
      <c r="A1419" s="138"/>
      <c r="B1419" s="142"/>
      <c r="C1419" s="172" t="s">
        <v>2706</v>
      </c>
      <c r="D1419" s="166" t="s">
        <v>235</v>
      </c>
      <c r="E1419" s="166" t="s">
        <v>2707</v>
      </c>
      <c r="F1419" s="200" t="s">
        <v>2715</v>
      </c>
      <c r="G1419" s="200" t="s">
        <v>2715</v>
      </c>
      <c r="H1419" s="200" t="s">
        <v>2715</v>
      </c>
      <c r="I1419" s="200" t="s">
        <v>2715</v>
      </c>
      <c r="J1419" s="168">
        <v>0.9</v>
      </c>
      <c r="K1419" s="169" t="str">
        <f>IFERROR(SUMIFS(#REF!,#REF!,$I1419,#REF!,$R$2)/SUMIFS(#REF!,#REF!,$I1419,#REF!,$R$2),"-")</f>
        <v>-</v>
      </c>
      <c r="L1419" s="169" t="str">
        <f>IFERROR(SUMIFS(#REF!,#REF!,$I1419,#REF!,$R$7)/SUMIFS(#REF!,#REF!,$I1419,#REF!,$R$7),"-")</f>
        <v>-</v>
      </c>
      <c r="M1419" s="170" t="str">
        <f>IFERROR(SUMIFS(#REF!,#REF!,$I1419,#REF!,$R$3)/SUMIFS(#REF!,#REF!,$I1419,#REF!,$R$3),"-")</f>
        <v>-</v>
      </c>
      <c r="N1419" s="170" t="str">
        <f>IFERROR(SUMIFS(#REF!,#REF!,$I1419,#REF!,"&lt;="&amp;$R$2,#REF!,"&gt;="&amp;$S$2)/SUMIFS(#REF!,#REF!,$I1419,#REF!,"&lt;="&amp;$R$2,#REF!,"&gt;="&amp;$S$2),"-")</f>
        <v>-</v>
      </c>
      <c r="O1419" s="142"/>
      <c r="P1419" s="140"/>
    </row>
    <row r="1420" spans="1:16">
      <c r="A1420" s="138"/>
      <c r="B1420" s="142"/>
      <c r="C1420" s="172" t="s">
        <v>2706</v>
      </c>
      <c r="D1420" s="166" t="s">
        <v>235</v>
      </c>
      <c r="E1420" s="166" t="s">
        <v>2707</v>
      </c>
      <c r="F1420" s="200" t="s">
        <v>2717</v>
      </c>
      <c r="G1420" s="200" t="s">
        <v>2717</v>
      </c>
      <c r="H1420" s="200" t="s">
        <v>2717</v>
      </c>
      <c r="I1420" s="200" t="s">
        <v>2717</v>
      </c>
      <c r="J1420" s="168">
        <v>0.9</v>
      </c>
      <c r="K1420" s="169" t="str">
        <f>IFERROR(SUMIFS(#REF!,#REF!,$I1420,#REF!,$R$2)/SUMIFS(#REF!,#REF!,$I1420,#REF!,$R$2),"-")</f>
        <v>-</v>
      </c>
      <c r="L1420" s="169" t="str">
        <f>IFERROR(SUMIFS(#REF!,#REF!,$I1420,#REF!,$R$7)/SUMIFS(#REF!,#REF!,$I1420,#REF!,$R$7),"-")</f>
        <v>-</v>
      </c>
      <c r="M1420" s="170" t="str">
        <f>IFERROR(SUMIFS(#REF!,#REF!,$I1420,#REF!,$R$3)/SUMIFS(#REF!,#REF!,$I1420,#REF!,$R$3),"-")</f>
        <v>-</v>
      </c>
      <c r="N1420" s="170" t="str">
        <f>IFERROR(SUMIFS(#REF!,#REF!,$I1420,#REF!,"&lt;="&amp;$R$2,#REF!,"&gt;="&amp;$S$2)/SUMIFS(#REF!,#REF!,$I1420,#REF!,"&lt;="&amp;$R$2,#REF!,"&gt;="&amp;$S$2),"-")</f>
        <v>-</v>
      </c>
      <c r="O1420" s="142"/>
      <c r="P1420" s="140"/>
    </row>
    <row r="1421" spans="1:16">
      <c r="A1421" s="138"/>
      <c r="B1421" s="142"/>
      <c r="C1421" s="172" t="s">
        <v>2706</v>
      </c>
      <c r="D1421" s="166" t="s">
        <v>235</v>
      </c>
      <c r="E1421" s="166" t="s">
        <v>2707</v>
      </c>
      <c r="F1421" s="200" t="s">
        <v>2719</v>
      </c>
      <c r="G1421" s="200" t="s">
        <v>2719</v>
      </c>
      <c r="H1421" s="200" t="s">
        <v>2719</v>
      </c>
      <c r="I1421" s="200" t="s">
        <v>2719</v>
      </c>
      <c r="J1421" s="168">
        <v>0.9</v>
      </c>
      <c r="K1421" s="169" t="str">
        <f>IFERROR(SUMIFS(#REF!,#REF!,$I1421,#REF!,$R$2)/SUMIFS(#REF!,#REF!,$I1421,#REF!,$R$2),"-")</f>
        <v>-</v>
      </c>
      <c r="L1421" s="169" t="str">
        <f>IFERROR(SUMIFS(#REF!,#REF!,$I1421,#REF!,$R$7)/SUMIFS(#REF!,#REF!,$I1421,#REF!,$R$7),"-")</f>
        <v>-</v>
      </c>
      <c r="M1421" s="170" t="str">
        <f>IFERROR(SUMIFS(#REF!,#REF!,$I1421,#REF!,$R$3)/SUMIFS(#REF!,#REF!,$I1421,#REF!,$R$3),"-")</f>
        <v>-</v>
      </c>
      <c r="N1421" s="170" t="str">
        <f>IFERROR(SUMIFS(#REF!,#REF!,$I1421,#REF!,"&lt;="&amp;$R$2,#REF!,"&gt;="&amp;$S$2)/SUMIFS(#REF!,#REF!,$I1421,#REF!,"&lt;="&amp;$R$2,#REF!,"&gt;="&amp;$S$2),"-")</f>
        <v>-</v>
      </c>
      <c r="O1421" s="142"/>
      <c r="P1421" s="140"/>
    </row>
    <row r="1422" spans="1:16">
      <c r="A1422" s="138"/>
      <c r="B1422" s="142"/>
      <c r="C1422" s="172" t="s">
        <v>2706</v>
      </c>
      <c r="D1422" s="166" t="s">
        <v>235</v>
      </c>
      <c r="E1422" s="166" t="s">
        <v>2707</v>
      </c>
      <c r="F1422" s="200" t="s">
        <v>2721</v>
      </c>
      <c r="G1422" s="200" t="s">
        <v>2721</v>
      </c>
      <c r="H1422" s="200" t="s">
        <v>2721</v>
      </c>
      <c r="I1422" s="200" t="s">
        <v>2721</v>
      </c>
      <c r="J1422" s="168">
        <v>0.9</v>
      </c>
      <c r="K1422" s="169" t="str">
        <f>IFERROR(SUMIFS(#REF!,#REF!,$I1422,#REF!,$R$2)/SUMIFS(#REF!,#REF!,$I1422,#REF!,$R$2),"-")</f>
        <v>-</v>
      </c>
      <c r="L1422" s="169" t="str">
        <f>IFERROR(SUMIFS(#REF!,#REF!,$I1422,#REF!,$R$7)/SUMIFS(#REF!,#REF!,$I1422,#REF!,$R$7),"-")</f>
        <v>-</v>
      </c>
      <c r="M1422" s="170" t="str">
        <f>IFERROR(SUMIFS(#REF!,#REF!,$I1422,#REF!,$R$3)/SUMIFS(#REF!,#REF!,$I1422,#REF!,$R$3),"-")</f>
        <v>-</v>
      </c>
      <c r="N1422" s="170" t="str">
        <f>IFERROR(SUMIFS(#REF!,#REF!,$I1422,#REF!,"&lt;="&amp;$R$2,#REF!,"&gt;="&amp;$S$2)/SUMIFS(#REF!,#REF!,$I1422,#REF!,"&lt;="&amp;$R$2,#REF!,"&gt;="&amp;$S$2),"-")</f>
        <v>-</v>
      </c>
      <c r="O1422" s="142"/>
      <c r="P1422" s="140"/>
    </row>
    <row r="1423" spans="1:16">
      <c r="A1423" s="138"/>
      <c r="B1423" s="142"/>
      <c r="C1423" s="172" t="s">
        <v>2706</v>
      </c>
      <c r="D1423" s="166" t="s">
        <v>235</v>
      </c>
      <c r="E1423" s="166" t="s">
        <v>2707</v>
      </c>
      <c r="F1423" s="200" t="s">
        <v>2723</v>
      </c>
      <c r="G1423" s="200" t="s">
        <v>2723</v>
      </c>
      <c r="H1423" s="200" t="s">
        <v>2723</v>
      </c>
      <c r="I1423" s="200" t="s">
        <v>2723</v>
      </c>
      <c r="J1423" s="168">
        <v>0.9</v>
      </c>
      <c r="K1423" s="169" t="str">
        <f>IFERROR(SUMIFS(#REF!,#REF!,$I1423,#REF!,$R$2)/SUMIFS(#REF!,#REF!,$I1423,#REF!,$R$2),"-")</f>
        <v>-</v>
      </c>
      <c r="L1423" s="169" t="str">
        <f>IFERROR(SUMIFS(#REF!,#REF!,$I1423,#REF!,$R$7)/SUMIFS(#REF!,#REF!,$I1423,#REF!,$R$7),"-")</f>
        <v>-</v>
      </c>
      <c r="M1423" s="170" t="str">
        <f>IFERROR(SUMIFS(#REF!,#REF!,$I1423,#REF!,$R$3)/SUMIFS(#REF!,#REF!,$I1423,#REF!,$R$3),"-")</f>
        <v>-</v>
      </c>
      <c r="N1423" s="170" t="str">
        <f>IFERROR(SUMIFS(#REF!,#REF!,$I1423,#REF!,"&lt;="&amp;$R$2,#REF!,"&gt;="&amp;$S$2)/SUMIFS(#REF!,#REF!,$I1423,#REF!,"&lt;="&amp;$R$2,#REF!,"&gt;="&amp;$S$2),"-")</f>
        <v>-</v>
      </c>
      <c r="O1423" s="142"/>
      <c r="P1423" s="140"/>
    </row>
    <row r="1424" spans="1:16">
      <c r="A1424" s="138"/>
      <c r="B1424" s="142"/>
      <c r="C1424" s="172" t="s">
        <v>2706</v>
      </c>
      <c r="D1424" s="166" t="s">
        <v>235</v>
      </c>
      <c r="E1424" s="166" t="s">
        <v>2707</v>
      </c>
      <c r="F1424" s="199" t="s">
        <v>2725</v>
      </c>
      <c r="G1424" s="199" t="s">
        <v>2725</v>
      </c>
      <c r="H1424" s="199" t="s">
        <v>2725</v>
      </c>
      <c r="I1424" s="199" t="s">
        <v>2725</v>
      </c>
      <c r="J1424" s="168">
        <v>0.9</v>
      </c>
      <c r="K1424" s="169" t="str">
        <f>IFERROR(SUMIFS(#REF!,#REF!,$I1424,#REF!,$R$2)/SUMIFS(#REF!,#REF!,$I1424,#REF!,$R$2),"-")</f>
        <v>-</v>
      </c>
      <c r="L1424" s="169" t="str">
        <f>IFERROR(SUMIFS(#REF!,#REF!,$I1424,#REF!,$R$7)/SUMIFS(#REF!,#REF!,$I1424,#REF!,$R$7),"-")</f>
        <v>-</v>
      </c>
      <c r="M1424" s="170" t="str">
        <f>IFERROR(SUMIFS(#REF!,#REF!,$I1424,#REF!,$R$3)/SUMIFS(#REF!,#REF!,$I1424,#REF!,$R$3),"-")</f>
        <v>-</v>
      </c>
      <c r="N1424" s="170" t="str">
        <f>IFERROR(SUMIFS(#REF!,#REF!,$I1424,#REF!,"&lt;="&amp;$R$2,#REF!,"&gt;="&amp;$S$2)/SUMIFS(#REF!,#REF!,$I1424,#REF!,"&lt;="&amp;$R$2,#REF!,"&gt;="&amp;$S$2),"-")</f>
        <v>-</v>
      </c>
      <c r="O1424" s="142"/>
      <c r="P1424" s="140"/>
    </row>
    <row r="1425" spans="1:16">
      <c r="A1425" s="138"/>
      <c r="B1425" s="142"/>
      <c r="C1425" s="172" t="s">
        <v>2706</v>
      </c>
      <c r="D1425" s="166" t="s">
        <v>235</v>
      </c>
      <c r="E1425" s="166" t="s">
        <v>2707</v>
      </c>
      <c r="F1425" s="200" t="s">
        <v>2727</v>
      </c>
      <c r="G1425" s="200" t="s">
        <v>2727</v>
      </c>
      <c r="H1425" s="200" t="s">
        <v>2727</v>
      </c>
      <c r="I1425" s="200" t="s">
        <v>2727</v>
      </c>
      <c r="J1425" s="168">
        <v>0.9</v>
      </c>
      <c r="K1425" s="169" t="str">
        <f>IFERROR(SUMIFS(#REF!,#REF!,$I1425,#REF!,$R$2)/SUMIFS(#REF!,#REF!,$I1425,#REF!,$R$2),"-")</f>
        <v>-</v>
      </c>
      <c r="L1425" s="169" t="str">
        <f>IFERROR(SUMIFS(#REF!,#REF!,$I1425,#REF!,$R$7)/SUMIFS(#REF!,#REF!,$I1425,#REF!,$R$7),"-")</f>
        <v>-</v>
      </c>
      <c r="M1425" s="170" t="str">
        <f>IFERROR(SUMIFS(#REF!,#REF!,$I1425,#REF!,$R$3)/SUMIFS(#REF!,#REF!,$I1425,#REF!,$R$3),"-")</f>
        <v>-</v>
      </c>
      <c r="N1425" s="170" t="str">
        <f>IFERROR(SUMIFS(#REF!,#REF!,$I1425,#REF!,"&lt;="&amp;$R$2,#REF!,"&gt;="&amp;$S$2)/SUMIFS(#REF!,#REF!,$I1425,#REF!,"&lt;="&amp;$R$2,#REF!,"&gt;="&amp;$S$2),"-")</f>
        <v>-</v>
      </c>
      <c r="O1425" s="142"/>
      <c r="P1425" s="140"/>
    </row>
    <row r="1426" spans="1:16">
      <c r="A1426" s="138"/>
      <c r="B1426" s="142"/>
      <c r="C1426" s="172" t="s">
        <v>2706</v>
      </c>
      <c r="D1426" s="166" t="s">
        <v>235</v>
      </c>
      <c r="E1426" s="166" t="s">
        <v>2707</v>
      </c>
      <c r="F1426" s="199" t="s">
        <v>2729</v>
      </c>
      <c r="G1426" s="199" t="s">
        <v>2729</v>
      </c>
      <c r="H1426" s="199" t="s">
        <v>2729</v>
      </c>
      <c r="I1426" s="199" t="s">
        <v>2729</v>
      </c>
      <c r="J1426" s="168">
        <v>0.9</v>
      </c>
      <c r="K1426" s="169" t="str">
        <f>IFERROR(SUMIFS(#REF!,#REF!,$I1426,#REF!,$R$2)/SUMIFS(#REF!,#REF!,$I1426,#REF!,$R$2),"-")</f>
        <v>-</v>
      </c>
      <c r="L1426" s="169" t="str">
        <f>IFERROR(SUMIFS(#REF!,#REF!,$I1426,#REF!,$R$7)/SUMIFS(#REF!,#REF!,$I1426,#REF!,$R$7),"-")</f>
        <v>-</v>
      </c>
      <c r="M1426" s="170" t="str">
        <f>IFERROR(SUMIFS(#REF!,#REF!,$I1426,#REF!,$R$3)/SUMIFS(#REF!,#REF!,$I1426,#REF!,$R$3),"-")</f>
        <v>-</v>
      </c>
      <c r="N1426" s="170" t="str">
        <f>IFERROR(SUMIFS(#REF!,#REF!,$I1426,#REF!,"&lt;="&amp;$R$2,#REF!,"&gt;="&amp;$S$2)/SUMIFS(#REF!,#REF!,$I1426,#REF!,"&lt;="&amp;$R$2,#REF!,"&gt;="&amp;$S$2),"-")</f>
        <v>-</v>
      </c>
      <c r="O1426" s="142"/>
      <c r="P1426" s="140"/>
    </row>
    <row r="1427" spans="1:16">
      <c r="A1427" s="138"/>
      <c r="B1427" s="142"/>
      <c r="C1427" s="172" t="s">
        <v>2706</v>
      </c>
      <c r="D1427" s="166" t="s">
        <v>235</v>
      </c>
      <c r="E1427" s="166" t="s">
        <v>2707</v>
      </c>
      <c r="F1427" s="199" t="s">
        <v>2731</v>
      </c>
      <c r="G1427" s="199" t="s">
        <v>2731</v>
      </c>
      <c r="H1427" s="199" t="s">
        <v>2731</v>
      </c>
      <c r="I1427" s="199" t="s">
        <v>2731</v>
      </c>
      <c r="J1427" s="168">
        <v>0.9</v>
      </c>
      <c r="K1427" s="169" t="str">
        <f>IFERROR(SUMIFS(#REF!,#REF!,$I1427,#REF!,$R$2)/SUMIFS(#REF!,#REF!,$I1427,#REF!,$R$2),"-")</f>
        <v>-</v>
      </c>
      <c r="L1427" s="169" t="str">
        <f>IFERROR(SUMIFS(#REF!,#REF!,$I1427,#REF!,$R$7)/SUMIFS(#REF!,#REF!,$I1427,#REF!,$R$7),"-")</f>
        <v>-</v>
      </c>
      <c r="M1427" s="170" t="str">
        <f>IFERROR(SUMIFS(#REF!,#REF!,$I1427,#REF!,$R$3)/SUMIFS(#REF!,#REF!,$I1427,#REF!,$R$3),"-")</f>
        <v>-</v>
      </c>
      <c r="N1427" s="170" t="str">
        <f>IFERROR(SUMIFS(#REF!,#REF!,$I1427,#REF!,"&lt;="&amp;$R$2,#REF!,"&gt;="&amp;$S$2)/SUMIFS(#REF!,#REF!,$I1427,#REF!,"&lt;="&amp;$R$2,#REF!,"&gt;="&amp;$S$2),"-")</f>
        <v>-</v>
      </c>
      <c r="O1427" s="142"/>
      <c r="P1427" s="140"/>
    </row>
    <row r="1428" spans="1:16">
      <c r="A1428" s="138"/>
      <c r="B1428" s="142"/>
      <c r="C1428" s="172" t="s">
        <v>2706</v>
      </c>
      <c r="D1428" s="166" t="s">
        <v>235</v>
      </c>
      <c r="E1428" s="166" t="s">
        <v>2707</v>
      </c>
      <c r="F1428" s="200" t="s">
        <v>2733</v>
      </c>
      <c r="G1428" s="200" t="s">
        <v>2733</v>
      </c>
      <c r="H1428" s="200" t="s">
        <v>2733</v>
      </c>
      <c r="I1428" s="200" t="s">
        <v>2733</v>
      </c>
      <c r="J1428" s="168">
        <v>0.9</v>
      </c>
      <c r="K1428" s="169" t="str">
        <f>IFERROR(SUMIFS(#REF!,#REF!,$I1428,#REF!,$R$2)/SUMIFS(#REF!,#REF!,$I1428,#REF!,$R$2),"-")</f>
        <v>-</v>
      </c>
      <c r="L1428" s="169" t="str">
        <f>IFERROR(SUMIFS(#REF!,#REF!,$I1428,#REF!,$R$7)/SUMIFS(#REF!,#REF!,$I1428,#REF!,$R$7),"-")</f>
        <v>-</v>
      </c>
      <c r="M1428" s="170" t="str">
        <f>IFERROR(SUMIFS(#REF!,#REF!,$I1428,#REF!,$R$3)/SUMIFS(#REF!,#REF!,$I1428,#REF!,$R$3),"-")</f>
        <v>-</v>
      </c>
      <c r="N1428" s="170" t="str">
        <f>IFERROR(SUMIFS(#REF!,#REF!,$I1428,#REF!,"&lt;="&amp;$R$2,#REF!,"&gt;="&amp;$S$2)/SUMIFS(#REF!,#REF!,$I1428,#REF!,"&lt;="&amp;$R$2,#REF!,"&gt;="&amp;$S$2),"-")</f>
        <v>-</v>
      </c>
      <c r="O1428" s="142"/>
      <c r="P1428" s="140"/>
    </row>
    <row r="1429" spans="1:16">
      <c r="A1429" s="138"/>
      <c r="B1429" s="142"/>
      <c r="C1429" s="172" t="s">
        <v>2706</v>
      </c>
      <c r="D1429" s="166" t="s">
        <v>235</v>
      </c>
      <c r="E1429" s="166" t="s">
        <v>2707</v>
      </c>
      <c r="F1429" s="200" t="s">
        <v>2735</v>
      </c>
      <c r="G1429" s="200" t="s">
        <v>2735</v>
      </c>
      <c r="H1429" s="200" t="s">
        <v>2735</v>
      </c>
      <c r="I1429" s="200" t="s">
        <v>2735</v>
      </c>
      <c r="J1429" s="168">
        <v>0.9</v>
      </c>
      <c r="K1429" s="169" t="str">
        <f>IFERROR(SUMIFS(#REF!,#REF!,$I1429,#REF!,$R$2)/SUMIFS(#REF!,#REF!,$I1429,#REF!,$R$2),"-")</f>
        <v>-</v>
      </c>
      <c r="L1429" s="169" t="str">
        <f>IFERROR(SUMIFS(#REF!,#REF!,$I1429,#REF!,$R$7)/SUMIFS(#REF!,#REF!,$I1429,#REF!,$R$7),"-")</f>
        <v>-</v>
      </c>
      <c r="M1429" s="170" t="str">
        <f>IFERROR(SUMIFS(#REF!,#REF!,$I1429,#REF!,$R$3)/SUMIFS(#REF!,#REF!,$I1429,#REF!,$R$3),"-")</f>
        <v>-</v>
      </c>
      <c r="N1429" s="170" t="str">
        <f>IFERROR(SUMIFS(#REF!,#REF!,$I1429,#REF!,"&lt;="&amp;$R$2,#REF!,"&gt;="&amp;$S$2)/SUMIFS(#REF!,#REF!,$I1429,#REF!,"&lt;="&amp;$R$2,#REF!,"&gt;="&amp;$S$2),"-")</f>
        <v>-</v>
      </c>
      <c r="O1429" s="142"/>
      <c r="P1429" s="140"/>
    </row>
    <row r="1430" spans="1:16">
      <c r="A1430" s="138"/>
      <c r="B1430" s="142"/>
      <c r="C1430" s="172" t="s">
        <v>2706</v>
      </c>
      <c r="D1430" s="166" t="s">
        <v>235</v>
      </c>
      <c r="E1430" s="166" t="s">
        <v>2707</v>
      </c>
      <c r="F1430" s="200" t="s">
        <v>2737</v>
      </c>
      <c r="G1430" s="200" t="s">
        <v>2737</v>
      </c>
      <c r="H1430" s="200" t="s">
        <v>2737</v>
      </c>
      <c r="I1430" s="200" t="s">
        <v>2737</v>
      </c>
      <c r="J1430" s="168">
        <v>0.9</v>
      </c>
      <c r="K1430" s="169" t="str">
        <f>IFERROR(SUMIFS(#REF!,#REF!,$I1430,#REF!,$R$2)/SUMIFS(#REF!,#REF!,$I1430,#REF!,$R$2),"-")</f>
        <v>-</v>
      </c>
      <c r="L1430" s="169" t="str">
        <f>IFERROR(SUMIFS(#REF!,#REF!,$I1430,#REF!,$R$7)/SUMIFS(#REF!,#REF!,$I1430,#REF!,$R$7),"-")</f>
        <v>-</v>
      </c>
      <c r="M1430" s="170" t="str">
        <f>IFERROR(SUMIFS(#REF!,#REF!,$I1430,#REF!,$R$3)/SUMIFS(#REF!,#REF!,$I1430,#REF!,$R$3),"-")</f>
        <v>-</v>
      </c>
      <c r="N1430" s="170" t="str">
        <f>IFERROR(SUMIFS(#REF!,#REF!,$I1430,#REF!,"&lt;="&amp;$R$2,#REF!,"&gt;="&amp;$S$2)/SUMIFS(#REF!,#REF!,$I1430,#REF!,"&lt;="&amp;$R$2,#REF!,"&gt;="&amp;$S$2),"-")</f>
        <v>-</v>
      </c>
      <c r="O1430" s="142"/>
      <c r="P1430" s="140"/>
    </row>
    <row r="1431" spans="1:16">
      <c r="A1431" s="138"/>
      <c r="B1431" s="142"/>
      <c r="C1431" s="172" t="s">
        <v>2706</v>
      </c>
      <c r="D1431" s="166" t="s">
        <v>235</v>
      </c>
      <c r="E1431" s="166" t="s">
        <v>2707</v>
      </c>
      <c r="F1431" s="200" t="s">
        <v>2739</v>
      </c>
      <c r="G1431" s="200" t="s">
        <v>2739</v>
      </c>
      <c r="H1431" s="200" t="s">
        <v>2739</v>
      </c>
      <c r="I1431" s="200" t="s">
        <v>2739</v>
      </c>
      <c r="J1431" s="168">
        <v>0.9</v>
      </c>
      <c r="K1431" s="169" t="str">
        <f>IFERROR(SUMIFS(#REF!,#REF!,$I1431,#REF!,$R$2)/SUMIFS(#REF!,#REF!,$I1431,#REF!,$R$2),"-")</f>
        <v>-</v>
      </c>
      <c r="L1431" s="169" t="str">
        <f>IFERROR(SUMIFS(#REF!,#REF!,$I1431,#REF!,$R$7)/SUMIFS(#REF!,#REF!,$I1431,#REF!,$R$7),"-")</f>
        <v>-</v>
      </c>
      <c r="M1431" s="170" t="str">
        <f>IFERROR(SUMIFS(#REF!,#REF!,$I1431,#REF!,$R$3)/SUMIFS(#REF!,#REF!,$I1431,#REF!,$R$3),"-")</f>
        <v>-</v>
      </c>
      <c r="N1431" s="170" t="str">
        <f>IFERROR(SUMIFS(#REF!,#REF!,$I1431,#REF!,"&lt;="&amp;$R$2,#REF!,"&gt;="&amp;$S$2)/SUMIFS(#REF!,#REF!,$I1431,#REF!,"&lt;="&amp;$R$2,#REF!,"&gt;="&amp;$S$2),"-")</f>
        <v>-</v>
      </c>
      <c r="O1431" s="142"/>
      <c r="P1431" s="140"/>
    </row>
    <row r="1432" spans="1:16">
      <c r="A1432" s="138"/>
      <c r="B1432" s="142"/>
      <c r="C1432" s="172" t="s">
        <v>2706</v>
      </c>
      <c r="D1432" s="166" t="s">
        <v>235</v>
      </c>
      <c r="E1432" s="166" t="s">
        <v>2707</v>
      </c>
      <c r="F1432" s="200" t="s">
        <v>2741</v>
      </c>
      <c r="G1432" s="200" t="s">
        <v>2741</v>
      </c>
      <c r="H1432" s="200" t="s">
        <v>2741</v>
      </c>
      <c r="I1432" s="200" t="s">
        <v>2741</v>
      </c>
      <c r="J1432" s="168">
        <v>0.9</v>
      </c>
      <c r="K1432" s="169" t="str">
        <f>IFERROR(SUMIFS(#REF!,#REF!,$I1432,#REF!,$R$2)/SUMIFS(#REF!,#REF!,$I1432,#REF!,$R$2),"-")</f>
        <v>-</v>
      </c>
      <c r="L1432" s="169" t="str">
        <f>IFERROR(SUMIFS(#REF!,#REF!,$I1432,#REF!,$R$7)/SUMIFS(#REF!,#REF!,$I1432,#REF!,$R$7),"-")</f>
        <v>-</v>
      </c>
      <c r="M1432" s="170" t="str">
        <f>IFERROR(SUMIFS(#REF!,#REF!,$I1432,#REF!,$R$3)/SUMIFS(#REF!,#REF!,$I1432,#REF!,$R$3),"-")</f>
        <v>-</v>
      </c>
      <c r="N1432" s="170" t="str">
        <f>IFERROR(SUMIFS(#REF!,#REF!,$I1432,#REF!,"&lt;="&amp;$R$2,#REF!,"&gt;="&amp;$S$2)/SUMIFS(#REF!,#REF!,$I1432,#REF!,"&lt;="&amp;$R$2,#REF!,"&gt;="&amp;$S$2),"-")</f>
        <v>-</v>
      </c>
      <c r="O1432" s="142"/>
      <c r="P1432" s="140"/>
    </row>
    <row r="1433" spans="1:16">
      <c r="A1433" s="138"/>
      <c r="B1433" s="142"/>
      <c r="C1433" s="172" t="s">
        <v>2706</v>
      </c>
      <c r="D1433" s="166" t="s">
        <v>235</v>
      </c>
      <c r="E1433" s="166" t="s">
        <v>2707</v>
      </c>
      <c r="F1433" s="200" t="s">
        <v>2743</v>
      </c>
      <c r="G1433" s="200" t="s">
        <v>2743</v>
      </c>
      <c r="H1433" s="200" t="s">
        <v>2743</v>
      </c>
      <c r="I1433" s="200" t="s">
        <v>2743</v>
      </c>
      <c r="J1433" s="168">
        <v>0.9</v>
      </c>
      <c r="K1433" s="169" t="str">
        <f>IFERROR(SUMIFS(#REF!,#REF!,$I1433,#REF!,$R$2)/SUMIFS(#REF!,#REF!,$I1433,#REF!,$R$2),"-")</f>
        <v>-</v>
      </c>
      <c r="L1433" s="169" t="str">
        <f>IFERROR(SUMIFS(#REF!,#REF!,$I1433,#REF!,$R$7)/SUMIFS(#REF!,#REF!,$I1433,#REF!,$R$7),"-")</f>
        <v>-</v>
      </c>
      <c r="M1433" s="170" t="str">
        <f>IFERROR(SUMIFS(#REF!,#REF!,$I1433,#REF!,$R$3)/SUMIFS(#REF!,#REF!,$I1433,#REF!,$R$3),"-")</f>
        <v>-</v>
      </c>
      <c r="N1433" s="170" t="str">
        <f>IFERROR(SUMIFS(#REF!,#REF!,$I1433,#REF!,"&lt;="&amp;$R$2,#REF!,"&gt;="&amp;$S$2)/SUMIFS(#REF!,#REF!,$I1433,#REF!,"&lt;="&amp;$R$2,#REF!,"&gt;="&amp;$S$2),"-")</f>
        <v>-</v>
      </c>
      <c r="O1433" s="142"/>
      <c r="P1433" s="140"/>
    </row>
    <row r="1434" spans="1:16">
      <c r="A1434" s="138"/>
      <c r="B1434" s="142"/>
      <c r="C1434" s="172" t="s">
        <v>2706</v>
      </c>
      <c r="D1434" s="166" t="s">
        <v>235</v>
      </c>
      <c r="E1434" s="166" t="s">
        <v>2707</v>
      </c>
      <c r="F1434" s="199" t="s">
        <v>2745</v>
      </c>
      <c r="G1434" s="199" t="s">
        <v>2745</v>
      </c>
      <c r="H1434" s="199" t="s">
        <v>2745</v>
      </c>
      <c r="I1434" s="199" t="s">
        <v>2745</v>
      </c>
      <c r="J1434" s="168">
        <v>0.9</v>
      </c>
      <c r="K1434" s="169" t="str">
        <f>IFERROR(SUMIFS(#REF!,#REF!,$I1434,#REF!,$R$2)/SUMIFS(#REF!,#REF!,$I1434,#REF!,$R$2),"-")</f>
        <v>-</v>
      </c>
      <c r="L1434" s="169" t="str">
        <f>IFERROR(SUMIFS(#REF!,#REF!,$I1434,#REF!,$R$7)/SUMIFS(#REF!,#REF!,$I1434,#REF!,$R$7),"-")</f>
        <v>-</v>
      </c>
      <c r="M1434" s="170" t="str">
        <f>IFERROR(SUMIFS(#REF!,#REF!,$I1434,#REF!,$R$3)/SUMIFS(#REF!,#REF!,$I1434,#REF!,$R$3),"-")</f>
        <v>-</v>
      </c>
      <c r="N1434" s="170" t="str">
        <f>IFERROR(SUMIFS(#REF!,#REF!,$I1434,#REF!,"&lt;="&amp;$R$2,#REF!,"&gt;="&amp;$S$2)/SUMIFS(#REF!,#REF!,$I1434,#REF!,"&lt;="&amp;$R$2,#REF!,"&gt;="&amp;$S$2),"-")</f>
        <v>-</v>
      </c>
      <c r="O1434" s="142"/>
      <c r="P1434" s="140"/>
    </row>
    <row r="1435" spans="1:16">
      <c r="A1435" s="138"/>
      <c r="B1435" s="142"/>
      <c r="C1435" s="172" t="s">
        <v>2706</v>
      </c>
      <c r="D1435" s="166" t="s">
        <v>235</v>
      </c>
      <c r="E1435" s="166" t="s">
        <v>2707</v>
      </c>
      <c r="F1435" s="199" t="s">
        <v>2747</v>
      </c>
      <c r="G1435" s="199" t="s">
        <v>2747</v>
      </c>
      <c r="H1435" s="199" t="s">
        <v>2747</v>
      </c>
      <c r="I1435" s="199" t="s">
        <v>2747</v>
      </c>
      <c r="J1435" s="168">
        <v>0.9</v>
      </c>
      <c r="K1435" s="169" t="str">
        <f>IFERROR(SUMIFS(#REF!,#REF!,$I1435,#REF!,$R$2)/SUMIFS(#REF!,#REF!,$I1435,#REF!,$R$2),"-")</f>
        <v>-</v>
      </c>
      <c r="L1435" s="169" t="str">
        <f>IFERROR(SUMIFS(#REF!,#REF!,$I1435,#REF!,$R$7)/SUMIFS(#REF!,#REF!,$I1435,#REF!,$R$7),"-")</f>
        <v>-</v>
      </c>
      <c r="M1435" s="170" t="str">
        <f>IFERROR(SUMIFS(#REF!,#REF!,$I1435,#REF!,$R$3)/SUMIFS(#REF!,#REF!,$I1435,#REF!,$R$3),"-")</f>
        <v>-</v>
      </c>
      <c r="N1435" s="170" t="str">
        <f>IFERROR(SUMIFS(#REF!,#REF!,$I1435,#REF!,"&lt;="&amp;$R$2,#REF!,"&gt;="&amp;$S$2)/SUMIFS(#REF!,#REF!,$I1435,#REF!,"&lt;="&amp;$R$2,#REF!,"&gt;="&amp;$S$2),"-")</f>
        <v>-</v>
      </c>
      <c r="O1435" s="142"/>
      <c r="P1435" s="140"/>
    </row>
    <row r="1436" spans="1:16">
      <c r="A1436" s="138"/>
      <c r="B1436" s="142"/>
      <c r="C1436" s="172" t="s">
        <v>2706</v>
      </c>
      <c r="D1436" s="166" t="s">
        <v>235</v>
      </c>
      <c r="E1436" s="166" t="s">
        <v>2707</v>
      </c>
      <c r="F1436" s="199" t="s">
        <v>2749</v>
      </c>
      <c r="G1436" s="199" t="s">
        <v>2749</v>
      </c>
      <c r="H1436" s="199" t="s">
        <v>2749</v>
      </c>
      <c r="I1436" s="199" t="s">
        <v>2749</v>
      </c>
      <c r="J1436" s="168">
        <v>0.9</v>
      </c>
      <c r="K1436" s="169" t="str">
        <f>IFERROR(SUMIFS(#REF!,#REF!,$I1436,#REF!,$R$2)/SUMIFS(#REF!,#REF!,$I1436,#REF!,$R$2),"-")</f>
        <v>-</v>
      </c>
      <c r="L1436" s="169" t="str">
        <f>IFERROR(SUMIFS(#REF!,#REF!,$I1436,#REF!,$R$7)/SUMIFS(#REF!,#REF!,$I1436,#REF!,$R$7),"-")</f>
        <v>-</v>
      </c>
      <c r="M1436" s="170" t="str">
        <f>IFERROR(SUMIFS(#REF!,#REF!,$I1436,#REF!,$R$3)/SUMIFS(#REF!,#REF!,$I1436,#REF!,$R$3),"-")</f>
        <v>-</v>
      </c>
      <c r="N1436" s="170" t="str">
        <f>IFERROR(SUMIFS(#REF!,#REF!,$I1436,#REF!,"&lt;="&amp;$R$2,#REF!,"&gt;="&amp;$S$2)/SUMIFS(#REF!,#REF!,$I1436,#REF!,"&lt;="&amp;$R$2,#REF!,"&gt;="&amp;$S$2),"-")</f>
        <v>-</v>
      </c>
      <c r="O1436" s="142"/>
      <c r="P1436" s="140"/>
    </row>
    <row r="1437" spans="1:16">
      <c r="A1437" s="138"/>
      <c r="B1437" s="142"/>
      <c r="C1437" s="172" t="s">
        <v>2706</v>
      </c>
      <c r="D1437" s="166" t="s">
        <v>235</v>
      </c>
      <c r="E1437" s="166" t="s">
        <v>2707</v>
      </c>
      <c r="F1437" s="200" t="s">
        <v>2751</v>
      </c>
      <c r="G1437" s="200" t="s">
        <v>2751</v>
      </c>
      <c r="H1437" s="200" t="s">
        <v>2751</v>
      </c>
      <c r="I1437" s="200" t="s">
        <v>2751</v>
      </c>
      <c r="J1437" s="168">
        <v>0.9</v>
      </c>
      <c r="K1437" s="169" t="str">
        <f>IFERROR(SUMIFS(#REF!,#REF!,$I1437,#REF!,$R$2)/SUMIFS(#REF!,#REF!,$I1437,#REF!,$R$2),"-")</f>
        <v>-</v>
      </c>
      <c r="L1437" s="169" t="str">
        <f>IFERROR(SUMIFS(#REF!,#REF!,$I1437,#REF!,$R$7)/SUMIFS(#REF!,#REF!,$I1437,#REF!,$R$7),"-")</f>
        <v>-</v>
      </c>
      <c r="M1437" s="170" t="str">
        <f>IFERROR(SUMIFS(#REF!,#REF!,$I1437,#REF!,$R$3)/SUMIFS(#REF!,#REF!,$I1437,#REF!,$R$3),"-")</f>
        <v>-</v>
      </c>
      <c r="N1437" s="170" t="str">
        <f>IFERROR(SUMIFS(#REF!,#REF!,$I1437,#REF!,"&lt;="&amp;$R$2,#REF!,"&gt;="&amp;$S$2)/SUMIFS(#REF!,#REF!,$I1437,#REF!,"&lt;="&amp;$R$2,#REF!,"&gt;="&amp;$S$2),"-")</f>
        <v>-</v>
      </c>
      <c r="O1437" s="142"/>
      <c r="P1437" s="140"/>
    </row>
    <row r="1438" spans="1:16">
      <c r="A1438" s="138"/>
      <c r="B1438" s="142"/>
      <c r="C1438" s="172" t="s">
        <v>2706</v>
      </c>
      <c r="D1438" s="166" t="s">
        <v>235</v>
      </c>
      <c r="E1438" s="166" t="s">
        <v>2707</v>
      </c>
      <c r="F1438" s="200" t="s">
        <v>2753</v>
      </c>
      <c r="G1438" s="200" t="s">
        <v>2753</v>
      </c>
      <c r="H1438" s="200" t="s">
        <v>2753</v>
      </c>
      <c r="I1438" s="200" t="s">
        <v>2753</v>
      </c>
      <c r="J1438" s="168">
        <v>0.9</v>
      </c>
      <c r="K1438" s="169" t="str">
        <f>IFERROR(SUMIFS(#REF!,#REF!,$I1438,#REF!,$R$2)/SUMIFS(#REF!,#REF!,$I1438,#REF!,$R$2),"-")</f>
        <v>-</v>
      </c>
      <c r="L1438" s="169" t="str">
        <f>IFERROR(SUMIFS(#REF!,#REF!,$I1438,#REF!,$R$7)/SUMIFS(#REF!,#REF!,$I1438,#REF!,$R$7),"-")</f>
        <v>-</v>
      </c>
      <c r="M1438" s="170" t="str">
        <f>IFERROR(SUMIFS(#REF!,#REF!,$I1438,#REF!,$R$3)/SUMIFS(#REF!,#REF!,$I1438,#REF!,$R$3),"-")</f>
        <v>-</v>
      </c>
      <c r="N1438" s="170" t="str">
        <f>IFERROR(SUMIFS(#REF!,#REF!,$I1438,#REF!,"&lt;="&amp;$R$2,#REF!,"&gt;="&amp;$S$2)/SUMIFS(#REF!,#REF!,$I1438,#REF!,"&lt;="&amp;$R$2,#REF!,"&gt;="&amp;$S$2),"-")</f>
        <v>-</v>
      </c>
      <c r="O1438" s="142"/>
      <c r="P1438" s="140"/>
    </row>
    <row r="1439" spans="1:16">
      <c r="A1439" s="138"/>
      <c r="B1439" s="142"/>
      <c r="C1439" s="172" t="s">
        <v>2706</v>
      </c>
      <c r="D1439" s="166" t="s">
        <v>235</v>
      </c>
      <c r="E1439" s="166" t="s">
        <v>2707</v>
      </c>
      <c r="F1439" s="200" t="s">
        <v>2755</v>
      </c>
      <c r="G1439" s="200" t="s">
        <v>2755</v>
      </c>
      <c r="H1439" s="200" t="s">
        <v>2755</v>
      </c>
      <c r="I1439" s="200" t="s">
        <v>2755</v>
      </c>
      <c r="J1439" s="168">
        <v>0.9</v>
      </c>
      <c r="K1439" s="169" t="str">
        <f>IFERROR(SUMIFS(#REF!,#REF!,$I1439,#REF!,$R$2)/SUMIFS(#REF!,#REF!,$I1439,#REF!,$R$2),"-")</f>
        <v>-</v>
      </c>
      <c r="L1439" s="169" t="str">
        <f>IFERROR(SUMIFS(#REF!,#REF!,$I1439,#REF!,$R$7)/SUMIFS(#REF!,#REF!,$I1439,#REF!,$R$7),"-")</f>
        <v>-</v>
      </c>
      <c r="M1439" s="170" t="str">
        <f>IFERROR(SUMIFS(#REF!,#REF!,$I1439,#REF!,$R$3)/SUMIFS(#REF!,#REF!,$I1439,#REF!,$R$3),"-")</f>
        <v>-</v>
      </c>
      <c r="N1439" s="170" t="str">
        <f>IFERROR(SUMIFS(#REF!,#REF!,$I1439,#REF!,"&lt;="&amp;$R$2,#REF!,"&gt;="&amp;$S$2)/SUMIFS(#REF!,#REF!,$I1439,#REF!,"&lt;="&amp;$R$2,#REF!,"&gt;="&amp;$S$2),"-")</f>
        <v>-</v>
      </c>
      <c r="O1439" s="142"/>
      <c r="P1439" s="140"/>
    </row>
    <row r="1440" spans="1:16">
      <c r="A1440" s="138"/>
      <c r="B1440" s="142"/>
      <c r="C1440" s="172" t="s">
        <v>2706</v>
      </c>
      <c r="D1440" s="166" t="s">
        <v>235</v>
      </c>
      <c r="E1440" s="166" t="s">
        <v>2707</v>
      </c>
      <c r="F1440" s="199" t="s">
        <v>2757</v>
      </c>
      <c r="G1440" s="199" t="s">
        <v>2757</v>
      </c>
      <c r="H1440" s="199" t="s">
        <v>2757</v>
      </c>
      <c r="I1440" s="199" t="s">
        <v>2757</v>
      </c>
      <c r="J1440" s="168">
        <v>0.9</v>
      </c>
      <c r="K1440" s="169" t="str">
        <f>IFERROR(SUMIFS(#REF!,#REF!,$I1440,#REF!,$R$2)/SUMIFS(#REF!,#REF!,$I1440,#REF!,$R$2),"-")</f>
        <v>-</v>
      </c>
      <c r="L1440" s="169" t="str">
        <f>IFERROR(SUMIFS(#REF!,#REF!,$I1440,#REF!,$R$7)/SUMIFS(#REF!,#REF!,$I1440,#REF!,$R$7),"-")</f>
        <v>-</v>
      </c>
      <c r="M1440" s="170" t="str">
        <f>IFERROR(SUMIFS(#REF!,#REF!,$I1440,#REF!,$R$3)/SUMIFS(#REF!,#REF!,$I1440,#REF!,$R$3),"-")</f>
        <v>-</v>
      </c>
      <c r="N1440" s="170" t="str">
        <f>IFERROR(SUMIFS(#REF!,#REF!,$I1440,#REF!,"&lt;="&amp;$R$2,#REF!,"&gt;="&amp;$S$2)/SUMIFS(#REF!,#REF!,$I1440,#REF!,"&lt;="&amp;$R$2,#REF!,"&gt;="&amp;$S$2),"-")</f>
        <v>-</v>
      </c>
      <c r="O1440" s="142"/>
      <c r="P1440" s="140"/>
    </row>
    <row r="1441" spans="1:16">
      <c r="A1441" s="138"/>
      <c r="B1441" s="142"/>
      <c r="C1441" s="172" t="s">
        <v>2706</v>
      </c>
      <c r="D1441" s="166" t="s">
        <v>235</v>
      </c>
      <c r="E1441" s="166" t="s">
        <v>2707</v>
      </c>
      <c r="F1441" s="199" t="s">
        <v>2759</v>
      </c>
      <c r="G1441" s="199" t="s">
        <v>2759</v>
      </c>
      <c r="H1441" s="199" t="s">
        <v>2759</v>
      </c>
      <c r="I1441" s="199" t="s">
        <v>2759</v>
      </c>
      <c r="J1441" s="168">
        <v>0.9</v>
      </c>
      <c r="K1441" s="169" t="str">
        <f>IFERROR(SUMIFS(#REF!,#REF!,$I1441,#REF!,$R$2)/SUMIFS(#REF!,#REF!,$I1441,#REF!,$R$2),"-")</f>
        <v>-</v>
      </c>
      <c r="L1441" s="169" t="str">
        <f>IFERROR(SUMIFS(#REF!,#REF!,$I1441,#REF!,$R$7)/SUMIFS(#REF!,#REF!,$I1441,#REF!,$R$7),"-")</f>
        <v>-</v>
      </c>
      <c r="M1441" s="170" t="str">
        <f>IFERROR(SUMIFS(#REF!,#REF!,$I1441,#REF!,$R$3)/SUMIFS(#REF!,#REF!,$I1441,#REF!,$R$3),"-")</f>
        <v>-</v>
      </c>
      <c r="N1441" s="170" t="str">
        <f>IFERROR(SUMIFS(#REF!,#REF!,$I1441,#REF!,"&lt;="&amp;$R$2,#REF!,"&gt;="&amp;$S$2)/SUMIFS(#REF!,#REF!,$I1441,#REF!,"&lt;="&amp;$R$2,#REF!,"&gt;="&amp;$S$2),"-")</f>
        <v>-</v>
      </c>
      <c r="O1441" s="142"/>
      <c r="P1441" s="140"/>
    </row>
    <row r="1442" spans="1:16">
      <c r="A1442" s="138"/>
      <c r="B1442" s="142"/>
      <c r="C1442" s="172" t="s">
        <v>2706</v>
      </c>
      <c r="D1442" s="166" t="s">
        <v>235</v>
      </c>
      <c r="E1442" s="166" t="s">
        <v>2707</v>
      </c>
      <c r="F1442" s="199" t="s">
        <v>2761</v>
      </c>
      <c r="G1442" s="199" t="s">
        <v>2761</v>
      </c>
      <c r="H1442" s="199" t="s">
        <v>2761</v>
      </c>
      <c r="I1442" s="199" t="s">
        <v>2761</v>
      </c>
      <c r="J1442" s="168">
        <v>0.9</v>
      </c>
      <c r="K1442" s="169" t="str">
        <f>IFERROR(SUMIFS(#REF!,#REF!,$I1442,#REF!,$R$2)/SUMIFS(#REF!,#REF!,$I1442,#REF!,$R$2),"-")</f>
        <v>-</v>
      </c>
      <c r="L1442" s="169" t="str">
        <f>IFERROR(SUMIFS(#REF!,#REF!,$I1442,#REF!,$R$7)/SUMIFS(#REF!,#REF!,$I1442,#REF!,$R$7),"-")</f>
        <v>-</v>
      </c>
      <c r="M1442" s="170" t="str">
        <f>IFERROR(SUMIFS(#REF!,#REF!,$I1442,#REF!,$R$3)/SUMIFS(#REF!,#REF!,$I1442,#REF!,$R$3),"-")</f>
        <v>-</v>
      </c>
      <c r="N1442" s="170" t="str">
        <f>IFERROR(SUMIFS(#REF!,#REF!,$I1442,#REF!,"&lt;="&amp;$R$2,#REF!,"&gt;="&amp;$S$2)/SUMIFS(#REF!,#REF!,$I1442,#REF!,"&lt;="&amp;$R$2,#REF!,"&gt;="&amp;$S$2),"-")</f>
        <v>-</v>
      </c>
      <c r="O1442" s="142"/>
      <c r="P1442" s="140"/>
    </row>
    <row r="1443" spans="1:16">
      <c r="A1443" s="138"/>
      <c r="B1443" s="142"/>
      <c r="C1443" s="172" t="s">
        <v>2706</v>
      </c>
      <c r="D1443" s="166" t="s">
        <v>235</v>
      </c>
      <c r="E1443" s="166" t="s">
        <v>2707</v>
      </c>
      <c r="F1443" s="199" t="s">
        <v>2763</v>
      </c>
      <c r="G1443" s="199" t="s">
        <v>2763</v>
      </c>
      <c r="H1443" s="199" t="s">
        <v>2763</v>
      </c>
      <c r="I1443" s="199" t="s">
        <v>2763</v>
      </c>
      <c r="J1443" s="168">
        <v>0.9</v>
      </c>
      <c r="K1443" s="169" t="str">
        <f>IFERROR(SUMIFS(#REF!,#REF!,$I1443,#REF!,$R$2)/SUMIFS(#REF!,#REF!,$I1443,#REF!,$R$2),"-")</f>
        <v>-</v>
      </c>
      <c r="L1443" s="169" t="str">
        <f>IFERROR(SUMIFS(#REF!,#REF!,$I1443,#REF!,$R$7)/SUMIFS(#REF!,#REF!,$I1443,#REF!,$R$7),"-")</f>
        <v>-</v>
      </c>
      <c r="M1443" s="170" t="str">
        <f>IFERROR(SUMIFS(#REF!,#REF!,$I1443,#REF!,$R$3)/SUMIFS(#REF!,#REF!,$I1443,#REF!,$R$3),"-")</f>
        <v>-</v>
      </c>
      <c r="N1443" s="170" t="str">
        <f>IFERROR(SUMIFS(#REF!,#REF!,$I1443,#REF!,"&lt;="&amp;$R$2,#REF!,"&gt;="&amp;$S$2)/SUMIFS(#REF!,#REF!,$I1443,#REF!,"&lt;="&amp;$R$2,#REF!,"&gt;="&amp;$S$2),"-")</f>
        <v>-</v>
      </c>
      <c r="O1443" s="142"/>
      <c r="P1443" s="140"/>
    </row>
    <row r="1444" spans="1:16">
      <c r="A1444" s="138"/>
      <c r="B1444" s="142"/>
      <c r="C1444" s="172" t="s">
        <v>2706</v>
      </c>
      <c r="D1444" s="166" t="s">
        <v>235</v>
      </c>
      <c r="E1444" s="166" t="s">
        <v>2707</v>
      </c>
      <c r="F1444" s="199" t="s">
        <v>2765</v>
      </c>
      <c r="G1444" s="199" t="s">
        <v>2765</v>
      </c>
      <c r="H1444" s="199" t="s">
        <v>2765</v>
      </c>
      <c r="I1444" s="199" t="s">
        <v>2765</v>
      </c>
      <c r="J1444" s="168">
        <v>0.9</v>
      </c>
      <c r="K1444" s="169" t="str">
        <f>IFERROR(SUMIFS(#REF!,#REF!,$I1444,#REF!,$R$2)/SUMIFS(#REF!,#REF!,$I1444,#REF!,$R$2),"-")</f>
        <v>-</v>
      </c>
      <c r="L1444" s="169" t="str">
        <f>IFERROR(SUMIFS(#REF!,#REF!,$I1444,#REF!,$R$7)/SUMIFS(#REF!,#REF!,$I1444,#REF!,$R$7),"-")</f>
        <v>-</v>
      </c>
      <c r="M1444" s="170" t="str">
        <f>IFERROR(SUMIFS(#REF!,#REF!,$I1444,#REF!,$R$3)/SUMIFS(#REF!,#REF!,$I1444,#REF!,$R$3),"-")</f>
        <v>-</v>
      </c>
      <c r="N1444" s="170" t="str">
        <f>IFERROR(SUMIFS(#REF!,#REF!,$I1444,#REF!,"&lt;="&amp;$R$2,#REF!,"&gt;="&amp;$S$2)/SUMIFS(#REF!,#REF!,$I1444,#REF!,"&lt;="&amp;$R$2,#REF!,"&gt;="&amp;$S$2),"-")</f>
        <v>-</v>
      </c>
      <c r="O1444" s="142"/>
      <c r="P1444" s="140"/>
    </row>
    <row r="1445" spans="1:16">
      <c r="A1445" s="138"/>
      <c r="B1445" s="142"/>
      <c r="C1445" s="172" t="s">
        <v>2706</v>
      </c>
      <c r="D1445" s="166" t="s">
        <v>235</v>
      </c>
      <c r="E1445" s="166" t="s">
        <v>2707</v>
      </c>
      <c r="F1445" s="199" t="s">
        <v>2767</v>
      </c>
      <c r="G1445" s="199" t="s">
        <v>2767</v>
      </c>
      <c r="H1445" s="199" t="s">
        <v>2767</v>
      </c>
      <c r="I1445" s="199" t="s">
        <v>2767</v>
      </c>
      <c r="J1445" s="168">
        <v>0.9</v>
      </c>
      <c r="K1445" s="169" t="str">
        <f>IFERROR(SUMIFS(#REF!,#REF!,$I1445,#REF!,$R$2)/SUMIFS(#REF!,#REF!,$I1445,#REF!,$R$2),"-")</f>
        <v>-</v>
      </c>
      <c r="L1445" s="169" t="str">
        <f>IFERROR(SUMIFS(#REF!,#REF!,$I1445,#REF!,$R$7)/SUMIFS(#REF!,#REF!,$I1445,#REF!,$R$7),"-")</f>
        <v>-</v>
      </c>
      <c r="M1445" s="170" t="str">
        <f>IFERROR(SUMIFS(#REF!,#REF!,$I1445,#REF!,$R$3)/SUMIFS(#REF!,#REF!,$I1445,#REF!,$R$3),"-")</f>
        <v>-</v>
      </c>
      <c r="N1445" s="170" t="str">
        <f>IFERROR(SUMIFS(#REF!,#REF!,$I1445,#REF!,"&lt;="&amp;$R$2,#REF!,"&gt;="&amp;$S$2)/SUMIFS(#REF!,#REF!,$I1445,#REF!,"&lt;="&amp;$R$2,#REF!,"&gt;="&amp;$S$2),"-")</f>
        <v>-</v>
      </c>
      <c r="O1445" s="142"/>
      <c r="P1445" s="140"/>
    </row>
    <row r="1446" spans="1:16">
      <c r="A1446" s="138"/>
      <c r="B1446" s="142"/>
      <c r="C1446" s="172" t="s">
        <v>2706</v>
      </c>
      <c r="D1446" s="166" t="s">
        <v>235</v>
      </c>
      <c r="E1446" s="166" t="s">
        <v>2707</v>
      </c>
      <c r="F1446" s="199" t="s">
        <v>2769</v>
      </c>
      <c r="G1446" s="199" t="s">
        <v>2769</v>
      </c>
      <c r="H1446" s="199" t="s">
        <v>2769</v>
      </c>
      <c r="I1446" s="199" t="s">
        <v>2769</v>
      </c>
      <c r="J1446" s="168">
        <v>0.9</v>
      </c>
      <c r="K1446" s="169" t="str">
        <f>IFERROR(SUMIFS(#REF!,#REF!,$I1446,#REF!,$R$2)/SUMIFS(#REF!,#REF!,$I1446,#REF!,$R$2),"-")</f>
        <v>-</v>
      </c>
      <c r="L1446" s="169" t="str">
        <f>IFERROR(SUMIFS(#REF!,#REF!,$I1446,#REF!,$R$7)/SUMIFS(#REF!,#REF!,$I1446,#REF!,$R$7),"-")</f>
        <v>-</v>
      </c>
      <c r="M1446" s="170" t="str">
        <f>IFERROR(SUMIFS(#REF!,#REF!,$I1446,#REF!,$R$3)/SUMIFS(#REF!,#REF!,$I1446,#REF!,$R$3),"-")</f>
        <v>-</v>
      </c>
      <c r="N1446" s="170" t="str">
        <f>IFERROR(SUMIFS(#REF!,#REF!,$I1446,#REF!,"&lt;="&amp;$R$2,#REF!,"&gt;="&amp;$S$2)/SUMIFS(#REF!,#REF!,$I1446,#REF!,"&lt;="&amp;$R$2,#REF!,"&gt;="&amp;$S$2),"-")</f>
        <v>-</v>
      </c>
      <c r="O1446" s="142"/>
      <c r="P1446" s="140"/>
    </row>
    <row r="1447" spans="1:16">
      <c r="A1447" s="138"/>
      <c r="B1447" s="142"/>
      <c r="C1447" s="172" t="s">
        <v>2706</v>
      </c>
      <c r="D1447" s="166" t="s">
        <v>235</v>
      </c>
      <c r="E1447" s="166" t="s">
        <v>2707</v>
      </c>
      <c r="F1447" s="199" t="s">
        <v>2771</v>
      </c>
      <c r="G1447" s="199" t="s">
        <v>2771</v>
      </c>
      <c r="H1447" s="199" t="s">
        <v>2771</v>
      </c>
      <c r="I1447" s="199" t="s">
        <v>2771</v>
      </c>
      <c r="J1447" s="168">
        <v>0.9</v>
      </c>
      <c r="K1447" s="169" t="str">
        <f>IFERROR(SUMIFS(#REF!,#REF!,$I1447,#REF!,$R$2)/SUMIFS(#REF!,#REF!,$I1447,#REF!,$R$2),"-")</f>
        <v>-</v>
      </c>
      <c r="L1447" s="169" t="str">
        <f>IFERROR(SUMIFS(#REF!,#REF!,$I1447,#REF!,$R$7)/SUMIFS(#REF!,#REF!,$I1447,#REF!,$R$7),"-")</f>
        <v>-</v>
      </c>
      <c r="M1447" s="170" t="str">
        <f>IFERROR(SUMIFS(#REF!,#REF!,$I1447,#REF!,$R$3)/SUMIFS(#REF!,#REF!,$I1447,#REF!,$R$3),"-")</f>
        <v>-</v>
      </c>
      <c r="N1447" s="170" t="str">
        <f>IFERROR(SUMIFS(#REF!,#REF!,$I1447,#REF!,"&lt;="&amp;$R$2,#REF!,"&gt;="&amp;$S$2)/SUMIFS(#REF!,#REF!,$I1447,#REF!,"&lt;="&amp;$R$2,#REF!,"&gt;="&amp;$S$2),"-")</f>
        <v>-</v>
      </c>
      <c r="O1447" s="142"/>
      <c r="P1447" s="140"/>
    </row>
    <row r="1448" spans="1:16">
      <c r="A1448" s="138"/>
      <c r="B1448" s="142"/>
      <c r="C1448" s="172" t="s">
        <v>2706</v>
      </c>
      <c r="D1448" s="166" t="s">
        <v>235</v>
      </c>
      <c r="E1448" s="166" t="s">
        <v>2707</v>
      </c>
      <c r="F1448" s="201" t="s">
        <v>2773</v>
      </c>
      <c r="G1448" s="201" t="s">
        <v>2773</v>
      </c>
      <c r="H1448" s="201" t="s">
        <v>2773</v>
      </c>
      <c r="I1448" s="201" t="s">
        <v>2773</v>
      </c>
      <c r="J1448" s="168">
        <v>0.9</v>
      </c>
      <c r="K1448" s="169" t="str">
        <f>IFERROR(SUMIFS(#REF!,#REF!,$I1448,#REF!,$R$2)/SUMIFS(#REF!,#REF!,$I1448,#REF!,$R$2),"-")</f>
        <v>-</v>
      </c>
      <c r="L1448" s="169" t="str">
        <f>IFERROR(SUMIFS(#REF!,#REF!,$I1448,#REF!,$R$7)/SUMIFS(#REF!,#REF!,$I1448,#REF!,$R$7),"-")</f>
        <v>-</v>
      </c>
      <c r="M1448" s="170" t="str">
        <f>IFERROR(SUMIFS(#REF!,#REF!,$I1448,#REF!,$R$3)/SUMIFS(#REF!,#REF!,$I1448,#REF!,$R$3),"-")</f>
        <v>-</v>
      </c>
      <c r="N1448" s="170" t="str">
        <f>IFERROR(SUMIFS(#REF!,#REF!,$I1448,#REF!,"&lt;="&amp;$R$2,#REF!,"&gt;="&amp;$S$2)/SUMIFS(#REF!,#REF!,$I1448,#REF!,"&lt;="&amp;$R$2,#REF!,"&gt;="&amp;$S$2),"-")</f>
        <v>-</v>
      </c>
      <c r="O1448" s="142"/>
      <c r="P1448" s="140"/>
    </row>
    <row r="1449" spans="1:16">
      <c r="A1449" s="138"/>
      <c r="B1449" s="142"/>
      <c r="C1449" s="172" t="s">
        <v>2706</v>
      </c>
      <c r="D1449" s="166" t="s">
        <v>235</v>
      </c>
      <c r="E1449" s="166" t="s">
        <v>2707</v>
      </c>
      <c r="F1449" s="201" t="s">
        <v>2775</v>
      </c>
      <c r="G1449" s="201" t="s">
        <v>2775</v>
      </c>
      <c r="H1449" s="201" t="s">
        <v>2775</v>
      </c>
      <c r="I1449" s="201" t="s">
        <v>2775</v>
      </c>
      <c r="J1449" s="168">
        <v>0.9</v>
      </c>
      <c r="K1449" s="169" t="str">
        <f>IFERROR(SUMIFS(#REF!,#REF!,$I1449,#REF!,$R$2)/SUMIFS(#REF!,#REF!,$I1449,#REF!,$R$2),"-")</f>
        <v>-</v>
      </c>
      <c r="L1449" s="169" t="str">
        <f>IFERROR(SUMIFS(#REF!,#REF!,$I1449,#REF!,$R$7)/SUMIFS(#REF!,#REF!,$I1449,#REF!,$R$7),"-")</f>
        <v>-</v>
      </c>
      <c r="M1449" s="170" t="str">
        <f>IFERROR(SUMIFS(#REF!,#REF!,$I1449,#REF!,$R$3)/SUMIFS(#REF!,#REF!,$I1449,#REF!,$R$3),"-")</f>
        <v>-</v>
      </c>
      <c r="N1449" s="170" t="str">
        <f>IFERROR(SUMIFS(#REF!,#REF!,$I1449,#REF!,"&lt;="&amp;$R$2,#REF!,"&gt;="&amp;$S$2)/SUMIFS(#REF!,#REF!,$I1449,#REF!,"&lt;="&amp;$R$2,#REF!,"&gt;="&amp;$S$2),"-")</f>
        <v>-</v>
      </c>
      <c r="O1449" s="142"/>
      <c r="P1449" s="140"/>
    </row>
    <row r="1450" spans="1:16">
      <c r="A1450" s="138"/>
      <c r="B1450" s="142"/>
      <c r="C1450" s="172" t="s">
        <v>2706</v>
      </c>
      <c r="D1450" s="166" t="s">
        <v>235</v>
      </c>
      <c r="E1450" s="166" t="s">
        <v>2707</v>
      </c>
      <c r="F1450" s="199" t="s">
        <v>2777</v>
      </c>
      <c r="G1450" s="199" t="s">
        <v>2777</v>
      </c>
      <c r="H1450" s="199" t="s">
        <v>2777</v>
      </c>
      <c r="I1450" s="199" t="s">
        <v>2777</v>
      </c>
      <c r="J1450" s="168">
        <v>0.9</v>
      </c>
      <c r="K1450" s="169" t="str">
        <f>IFERROR(SUMIFS(#REF!,#REF!,$I1450,#REF!,$R$2)/SUMIFS(#REF!,#REF!,$I1450,#REF!,$R$2),"-")</f>
        <v>-</v>
      </c>
      <c r="L1450" s="169" t="str">
        <f>IFERROR(SUMIFS(#REF!,#REF!,$I1450,#REF!,$R$7)/SUMIFS(#REF!,#REF!,$I1450,#REF!,$R$7),"-")</f>
        <v>-</v>
      </c>
      <c r="M1450" s="170" t="str">
        <f>IFERROR(SUMIFS(#REF!,#REF!,$I1450,#REF!,$R$3)/SUMIFS(#REF!,#REF!,$I1450,#REF!,$R$3),"-")</f>
        <v>-</v>
      </c>
      <c r="N1450" s="170" t="str">
        <f>IFERROR(SUMIFS(#REF!,#REF!,$I1450,#REF!,"&lt;="&amp;$R$2,#REF!,"&gt;="&amp;$S$2)/SUMIFS(#REF!,#REF!,$I1450,#REF!,"&lt;="&amp;$R$2,#REF!,"&gt;="&amp;$S$2),"-")</f>
        <v>-</v>
      </c>
      <c r="O1450" s="142"/>
      <c r="P1450" s="140"/>
    </row>
    <row r="1451" spans="1:16">
      <c r="A1451" s="138"/>
      <c r="B1451" s="142"/>
      <c r="C1451" s="172" t="s">
        <v>2706</v>
      </c>
      <c r="D1451" s="166" t="s">
        <v>26</v>
      </c>
      <c r="E1451" s="166" t="s">
        <v>2707</v>
      </c>
      <c r="F1451" s="178" t="s">
        <v>2779</v>
      </c>
      <c r="G1451" s="178" t="s">
        <v>2779</v>
      </c>
      <c r="H1451" s="178" t="s">
        <v>2779</v>
      </c>
      <c r="I1451" s="178" t="s">
        <v>2779</v>
      </c>
      <c r="J1451" s="168">
        <v>0.9</v>
      </c>
      <c r="K1451" s="169" t="str">
        <f>IFERROR(SUMIFS(#REF!,#REF!,$I1451,#REF!,$R$2)/SUMIFS(#REF!,#REF!,$I1451,#REF!,$R$2),"-")</f>
        <v>-</v>
      </c>
      <c r="L1451" s="169" t="str">
        <f>IFERROR(SUMIFS(#REF!,#REF!,$I1451,#REF!,$R$7)/SUMIFS(#REF!,#REF!,$I1451,#REF!,$R$7),"-")</f>
        <v>-</v>
      </c>
      <c r="M1451" s="170" t="str">
        <f>IFERROR(SUMIFS(#REF!,#REF!,$I1451,#REF!,$R$3)/SUMIFS(#REF!,#REF!,$I1451,#REF!,$R$3),"-")</f>
        <v>-</v>
      </c>
      <c r="N1451" s="170" t="str">
        <f>IFERROR(SUMIFS(#REF!,#REF!,$I1451,#REF!,"&lt;="&amp;$R$2,#REF!,"&gt;="&amp;$S$2)/SUMIFS(#REF!,#REF!,$I1451,#REF!,"&lt;="&amp;$R$2,#REF!,"&gt;="&amp;$S$2),"-")</f>
        <v>-</v>
      </c>
      <c r="O1451" s="142"/>
      <c r="P1451" s="140"/>
    </row>
    <row r="1452" spans="1:16">
      <c r="A1452" s="138"/>
      <c r="B1452" s="142"/>
      <c r="C1452" s="172" t="s">
        <v>2706</v>
      </c>
      <c r="D1452" s="166" t="s">
        <v>26</v>
      </c>
      <c r="E1452" s="166" t="s">
        <v>2707</v>
      </c>
      <c r="F1452" s="178" t="s">
        <v>2781</v>
      </c>
      <c r="G1452" s="178" t="s">
        <v>2781</v>
      </c>
      <c r="H1452" s="178" t="s">
        <v>2781</v>
      </c>
      <c r="I1452" s="178" t="s">
        <v>2781</v>
      </c>
      <c r="J1452" s="168">
        <v>0.9</v>
      </c>
      <c r="K1452" s="169" t="str">
        <f>IFERROR(SUMIFS(#REF!,#REF!,$I1452,#REF!,$R$2)/SUMIFS(#REF!,#REF!,$I1452,#REF!,$R$2),"-")</f>
        <v>-</v>
      </c>
      <c r="L1452" s="169" t="str">
        <f>IFERROR(SUMIFS(#REF!,#REF!,$I1452,#REF!,$R$7)/SUMIFS(#REF!,#REF!,$I1452,#REF!,$R$7),"-")</f>
        <v>-</v>
      </c>
      <c r="M1452" s="170" t="str">
        <f>IFERROR(SUMIFS(#REF!,#REF!,$I1452,#REF!,$R$3)/SUMIFS(#REF!,#REF!,$I1452,#REF!,$R$3),"-")</f>
        <v>-</v>
      </c>
      <c r="N1452" s="170" t="str">
        <f>IFERROR(SUMIFS(#REF!,#REF!,$I1452,#REF!,"&lt;="&amp;$R$2,#REF!,"&gt;="&amp;$S$2)/SUMIFS(#REF!,#REF!,$I1452,#REF!,"&lt;="&amp;$R$2,#REF!,"&gt;="&amp;$S$2),"-")</f>
        <v>-</v>
      </c>
      <c r="O1452" s="142"/>
      <c r="P1452" s="140"/>
    </row>
    <row r="1453" spans="1:16">
      <c r="A1453" s="138"/>
      <c r="B1453" s="142"/>
      <c r="C1453" s="172" t="s">
        <v>2706</v>
      </c>
      <c r="D1453" s="166" t="s">
        <v>26</v>
      </c>
      <c r="E1453" s="166" t="s">
        <v>2707</v>
      </c>
      <c r="F1453" s="178" t="s">
        <v>2782</v>
      </c>
      <c r="G1453" s="178" t="s">
        <v>2782</v>
      </c>
      <c r="H1453" s="178" t="s">
        <v>2782</v>
      </c>
      <c r="I1453" s="178" t="s">
        <v>2782</v>
      </c>
      <c r="J1453" s="168">
        <v>0.9</v>
      </c>
      <c r="K1453" s="169" t="str">
        <f>IFERROR(SUMIFS(#REF!,#REF!,$I1453,#REF!,$R$2)/SUMIFS(#REF!,#REF!,$I1453,#REF!,$R$2),"-")</f>
        <v>-</v>
      </c>
      <c r="L1453" s="169" t="str">
        <f>IFERROR(SUMIFS(#REF!,#REF!,$I1453,#REF!,$R$7)/SUMIFS(#REF!,#REF!,$I1453,#REF!,$R$7),"-")</f>
        <v>-</v>
      </c>
      <c r="M1453" s="170" t="str">
        <f>IFERROR(SUMIFS(#REF!,#REF!,$I1453,#REF!,$R$3)/SUMIFS(#REF!,#REF!,$I1453,#REF!,$R$3),"-")</f>
        <v>-</v>
      </c>
      <c r="N1453" s="170" t="str">
        <f>IFERROR(SUMIFS(#REF!,#REF!,$I1453,#REF!,"&lt;="&amp;$R$2,#REF!,"&gt;="&amp;$S$2)/SUMIFS(#REF!,#REF!,$I1453,#REF!,"&lt;="&amp;$R$2,#REF!,"&gt;="&amp;$S$2),"-")</f>
        <v>-</v>
      </c>
      <c r="O1453" s="142"/>
      <c r="P1453" s="140"/>
    </row>
    <row r="1454" spans="1:16">
      <c r="A1454" s="138"/>
      <c r="B1454" s="142"/>
      <c r="C1454" s="172" t="s">
        <v>2706</v>
      </c>
      <c r="D1454" s="166" t="s">
        <v>26</v>
      </c>
      <c r="E1454" s="166" t="s">
        <v>2707</v>
      </c>
      <c r="F1454" s="178" t="s">
        <v>2784</v>
      </c>
      <c r="G1454" s="178" t="s">
        <v>2784</v>
      </c>
      <c r="H1454" s="178" t="s">
        <v>2784</v>
      </c>
      <c r="I1454" s="178" t="s">
        <v>2784</v>
      </c>
      <c r="J1454" s="168">
        <v>0.9</v>
      </c>
      <c r="K1454" s="169" t="str">
        <f>IFERROR(SUMIFS(#REF!,#REF!,$I1454,#REF!,$R$2)/SUMIFS(#REF!,#REF!,$I1454,#REF!,$R$2),"-")</f>
        <v>-</v>
      </c>
      <c r="L1454" s="169" t="str">
        <f>IFERROR(SUMIFS(#REF!,#REF!,$I1454,#REF!,$R$7)/SUMIFS(#REF!,#REF!,$I1454,#REF!,$R$7),"-")</f>
        <v>-</v>
      </c>
      <c r="M1454" s="170" t="str">
        <f>IFERROR(SUMIFS(#REF!,#REF!,$I1454,#REF!,$R$3)/SUMIFS(#REF!,#REF!,$I1454,#REF!,$R$3),"-")</f>
        <v>-</v>
      </c>
      <c r="N1454" s="170" t="str">
        <f>IFERROR(SUMIFS(#REF!,#REF!,$I1454,#REF!,"&lt;="&amp;$R$2,#REF!,"&gt;="&amp;$S$2)/SUMIFS(#REF!,#REF!,$I1454,#REF!,"&lt;="&amp;$R$2,#REF!,"&gt;="&amp;$S$2),"-")</f>
        <v>-</v>
      </c>
      <c r="O1454" s="142"/>
      <c r="P1454" s="140"/>
    </row>
    <row r="1455" spans="1:16">
      <c r="A1455" s="138"/>
      <c r="B1455" s="142"/>
      <c r="C1455" s="172" t="s">
        <v>2706</v>
      </c>
      <c r="D1455" s="166" t="s">
        <v>26</v>
      </c>
      <c r="E1455" s="166" t="s">
        <v>2707</v>
      </c>
      <c r="F1455" s="178" t="s">
        <v>2786</v>
      </c>
      <c r="G1455" s="178" t="s">
        <v>2786</v>
      </c>
      <c r="H1455" s="178" t="s">
        <v>2786</v>
      </c>
      <c r="I1455" s="178" t="s">
        <v>2786</v>
      </c>
      <c r="J1455" s="168">
        <v>0.9</v>
      </c>
      <c r="K1455" s="169" t="str">
        <f>IFERROR(SUMIFS(#REF!,#REF!,$I1455,#REF!,$R$2)/SUMIFS(#REF!,#REF!,$I1455,#REF!,$R$2),"-")</f>
        <v>-</v>
      </c>
      <c r="L1455" s="169" t="str">
        <f>IFERROR(SUMIFS(#REF!,#REF!,$I1455,#REF!,$R$7)/SUMIFS(#REF!,#REF!,$I1455,#REF!,$R$7),"-")</f>
        <v>-</v>
      </c>
      <c r="M1455" s="170" t="str">
        <f>IFERROR(SUMIFS(#REF!,#REF!,$I1455,#REF!,$R$3)/SUMIFS(#REF!,#REF!,$I1455,#REF!,$R$3),"-")</f>
        <v>-</v>
      </c>
      <c r="N1455" s="170" t="str">
        <f>IFERROR(SUMIFS(#REF!,#REF!,$I1455,#REF!,"&lt;="&amp;$R$2,#REF!,"&gt;="&amp;$S$2)/SUMIFS(#REF!,#REF!,$I1455,#REF!,"&lt;="&amp;$R$2,#REF!,"&gt;="&amp;$S$2),"-")</f>
        <v>-</v>
      </c>
      <c r="O1455" s="142"/>
      <c r="P1455" s="140"/>
    </row>
    <row r="1456" spans="1:16">
      <c r="A1456" s="138"/>
      <c r="B1456" s="142"/>
      <c r="C1456" s="172" t="s">
        <v>2706</v>
      </c>
      <c r="D1456" s="166" t="s">
        <v>26</v>
      </c>
      <c r="E1456" s="166" t="s">
        <v>2707</v>
      </c>
      <c r="F1456" s="178" t="s">
        <v>2788</v>
      </c>
      <c r="G1456" s="178" t="s">
        <v>2788</v>
      </c>
      <c r="H1456" s="178" t="s">
        <v>2788</v>
      </c>
      <c r="I1456" s="178" t="s">
        <v>2788</v>
      </c>
      <c r="J1456" s="168">
        <v>0.9</v>
      </c>
      <c r="K1456" s="169" t="str">
        <f>IFERROR(SUMIFS(#REF!,#REF!,$I1456,#REF!,$R$2)/SUMIFS(#REF!,#REF!,$I1456,#REF!,$R$2),"-")</f>
        <v>-</v>
      </c>
      <c r="L1456" s="169" t="str">
        <f>IFERROR(SUMIFS(#REF!,#REF!,$I1456,#REF!,$R$7)/SUMIFS(#REF!,#REF!,$I1456,#REF!,$R$7),"-")</f>
        <v>-</v>
      </c>
      <c r="M1456" s="170" t="str">
        <f>IFERROR(SUMIFS(#REF!,#REF!,$I1456,#REF!,$R$3)/SUMIFS(#REF!,#REF!,$I1456,#REF!,$R$3),"-")</f>
        <v>-</v>
      </c>
      <c r="N1456" s="170" t="str">
        <f>IFERROR(SUMIFS(#REF!,#REF!,$I1456,#REF!,"&lt;="&amp;$R$2,#REF!,"&gt;="&amp;$S$2)/SUMIFS(#REF!,#REF!,$I1456,#REF!,"&lt;="&amp;$R$2,#REF!,"&gt;="&amp;$S$2),"-")</f>
        <v>-</v>
      </c>
      <c r="O1456" s="142"/>
      <c r="P1456" s="140"/>
    </row>
    <row r="1457" spans="1:16">
      <c r="A1457" s="138"/>
      <c r="B1457" s="142"/>
      <c r="C1457" s="172" t="s">
        <v>2706</v>
      </c>
      <c r="D1457" s="166" t="s">
        <v>26</v>
      </c>
      <c r="E1457" s="166" t="s">
        <v>2707</v>
      </c>
      <c r="F1457" s="178" t="s">
        <v>2790</v>
      </c>
      <c r="G1457" s="178" t="s">
        <v>2790</v>
      </c>
      <c r="H1457" s="178" t="s">
        <v>2790</v>
      </c>
      <c r="I1457" s="178" t="s">
        <v>2790</v>
      </c>
      <c r="J1457" s="168">
        <v>0.9</v>
      </c>
      <c r="K1457" s="169" t="str">
        <f>IFERROR(SUMIFS(#REF!,#REF!,$I1457,#REF!,$R$2)/SUMIFS(#REF!,#REF!,$I1457,#REF!,$R$2),"-")</f>
        <v>-</v>
      </c>
      <c r="L1457" s="169" t="str">
        <f>IFERROR(SUMIFS(#REF!,#REF!,$I1457,#REF!,$R$7)/SUMIFS(#REF!,#REF!,$I1457,#REF!,$R$7),"-")</f>
        <v>-</v>
      </c>
      <c r="M1457" s="170" t="str">
        <f>IFERROR(SUMIFS(#REF!,#REF!,$I1457,#REF!,$R$3)/SUMIFS(#REF!,#REF!,$I1457,#REF!,$R$3),"-")</f>
        <v>-</v>
      </c>
      <c r="N1457" s="170" t="str">
        <f>IFERROR(SUMIFS(#REF!,#REF!,$I1457,#REF!,"&lt;="&amp;$R$2,#REF!,"&gt;="&amp;$S$2)/SUMIFS(#REF!,#REF!,$I1457,#REF!,"&lt;="&amp;$R$2,#REF!,"&gt;="&amp;$S$2),"-")</f>
        <v>-</v>
      </c>
      <c r="O1457" s="142"/>
      <c r="P1457" s="140"/>
    </row>
    <row r="1458" spans="1:16">
      <c r="A1458" s="138"/>
      <c r="B1458" s="142"/>
      <c r="C1458" s="172" t="s">
        <v>2706</v>
      </c>
      <c r="D1458" s="166" t="s">
        <v>26</v>
      </c>
      <c r="E1458" s="166" t="s">
        <v>2707</v>
      </c>
      <c r="F1458" s="178" t="s">
        <v>2792</v>
      </c>
      <c r="G1458" s="178" t="s">
        <v>2792</v>
      </c>
      <c r="H1458" s="178" t="s">
        <v>2792</v>
      </c>
      <c r="I1458" s="178" t="s">
        <v>2792</v>
      </c>
      <c r="J1458" s="168">
        <v>0.9</v>
      </c>
      <c r="K1458" s="169" t="str">
        <f>IFERROR(SUMIFS(#REF!,#REF!,$I1458,#REF!,$R$2)/SUMIFS(#REF!,#REF!,$I1458,#REF!,$R$2),"-")</f>
        <v>-</v>
      </c>
      <c r="L1458" s="169" t="str">
        <f>IFERROR(SUMIFS(#REF!,#REF!,$I1458,#REF!,$R$7)/SUMIFS(#REF!,#REF!,$I1458,#REF!,$R$7),"-")</f>
        <v>-</v>
      </c>
      <c r="M1458" s="170" t="str">
        <f>IFERROR(SUMIFS(#REF!,#REF!,$I1458,#REF!,$R$3)/SUMIFS(#REF!,#REF!,$I1458,#REF!,$R$3),"-")</f>
        <v>-</v>
      </c>
      <c r="N1458" s="170" t="str">
        <f>IFERROR(SUMIFS(#REF!,#REF!,$I1458,#REF!,"&lt;="&amp;$R$2,#REF!,"&gt;="&amp;$S$2)/SUMIFS(#REF!,#REF!,$I1458,#REF!,"&lt;="&amp;$R$2,#REF!,"&gt;="&amp;$S$2),"-")</f>
        <v>-</v>
      </c>
      <c r="O1458" s="142"/>
      <c r="P1458" s="140"/>
    </row>
    <row r="1459" spans="1:16">
      <c r="A1459" s="138"/>
      <c r="B1459" s="142"/>
      <c r="C1459" s="172" t="s">
        <v>2706</v>
      </c>
      <c r="D1459" s="166" t="s">
        <v>26</v>
      </c>
      <c r="E1459" s="166" t="s">
        <v>2707</v>
      </c>
      <c r="F1459" s="178" t="s">
        <v>2794</v>
      </c>
      <c r="G1459" s="178" t="s">
        <v>2794</v>
      </c>
      <c r="H1459" s="178" t="s">
        <v>2794</v>
      </c>
      <c r="I1459" s="178" t="s">
        <v>2794</v>
      </c>
      <c r="J1459" s="168">
        <v>0.9</v>
      </c>
      <c r="K1459" s="169" t="str">
        <f>IFERROR(SUMIFS(#REF!,#REF!,$I1459,#REF!,$R$2)/SUMIFS(#REF!,#REF!,$I1459,#REF!,$R$2),"-")</f>
        <v>-</v>
      </c>
      <c r="L1459" s="169" t="str">
        <f>IFERROR(SUMIFS(#REF!,#REF!,$I1459,#REF!,$R$7)/SUMIFS(#REF!,#REF!,$I1459,#REF!,$R$7),"-")</f>
        <v>-</v>
      </c>
      <c r="M1459" s="170" t="str">
        <f>IFERROR(SUMIFS(#REF!,#REF!,$I1459,#REF!,$R$3)/SUMIFS(#REF!,#REF!,$I1459,#REF!,$R$3),"-")</f>
        <v>-</v>
      </c>
      <c r="N1459" s="170" t="str">
        <f>IFERROR(SUMIFS(#REF!,#REF!,$I1459,#REF!,"&lt;="&amp;$R$2,#REF!,"&gt;="&amp;$S$2)/SUMIFS(#REF!,#REF!,$I1459,#REF!,"&lt;="&amp;$R$2,#REF!,"&gt;="&amp;$S$2),"-")</f>
        <v>-</v>
      </c>
      <c r="O1459" s="142"/>
      <c r="P1459" s="140"/>
    </row>
    <row r="1460" spans="1:16">
      <c r="A1460" s="138"/>
      <c r="B1460" s="142"/>
      <c r="C1460" s="172" t="s">
        <v>2706</v>
      </c>
      <c r="D1460" s="166" t="s">
        <v>26</v>
      </c>
      <c r="E1460" s="166" t="s">
        <v>2707</v>
      </c>
      <c r="F1460" s="178" t="s">
        <v>2796</v>
      </c>
      <c r="G1460" s="178" t="s">
        <v>2796</v>
      </c>
      <c r="H1460" s="178" t="s">
        <v>2796</v>
      </c>
      <c r="I1460" s="178" t="s">
        <v>2796</v>
      </c>
      <c r="J1460" s="168">
        <v>0.9</v>
      </c>
      <c r="K1460" s="169" t="str">
        <f>IFERROR(SUMIFS(#REF!,#REF!,$I1460,#REF!,$R$2)/SUMIFS(#REF!,#REF!,$I1460,#REF!,$R$2),"-")</f>
        <v>-</v>
      </c>
      <c r="L1460" s="169" t="str">
        <f>IFERROR(SUMIFS(#REF!,#REF!,$I1460,#REF!,$R$7)/SUMIFS(#REF!,#REF!,$I1460,#REF!,$R$7),"-")</f>
        <v>-</v>
      </c>
      <c r="M1460" s="170" t="str">
        <f>IFERROR(SUMIFS(#REF!,#REF!,$I1460,#REF!,$R$3)/SUMIFS(#REF!,#REF!,$I1460,#REF!,$R$3),"-")</f>
        <v>-</v>
      </c>
      <c r="N1460" s="170" t="str">
        <f>IFERROR(SUMIFS(#REF!,#REF!,$I1460,#REF!,"&lt;="&amp;$R$2,#REF!,"&gt;="&amp;$S$2)/SUMIFS(#REF!,#REF!,$I1460,#REF!,"&lt;="&amp;$R$2,#REF!,"&gt;="&amp;$S$2),"-")</f>
        <v>-</v>
      </c>
      <c r="O1460" s="142"/>
      <c r="P1460" s="140"/>
    </row>
    <row r="1461" spans="1:16">
      <c r="A1461" s="138"/>
      <c r="B1461" s="142"/>
      <c r="C1461" s="172" t="s">
        <v>2706</v>
      </c>
      <c r="D1461" s="166" t="s">
        <v>26</v>
      </c>
      <c r="E1461" s="166" t="s">
        <v>2707</v>
      </c>
      <c r="F1461" s="178" t="s">
        <v>2798</v>
      </c>
      <c r="G1461" s="178" t="s">
        <v>2798</v>
      </c>
      <c r="H1461" s="178" t="s">
        <v>2798</v>
      </c>
      <c r="I1461" s="178" t="s">
        <v>2798</v>
      </c>
      <c r="J1461" s="168">
        <v>0.9</v>
      </c>
      <c r="K1461" s="169" t="str">
        <f>IFERROR(SUMIFS(#REF!,#REF!,$I1461,#REF!,$R$2)/SUMIFS(#REF!,#REF!,$I1461,#REF!,$R$2),"-")</f>
        <v>-</v>
      </c>
      <c r="L1461" s="169" t="str">
        <f>IFERROR(SUMIFS(#REF!,#REF!,$I1461,#REF!,$R$7)/SUMIFS(#REF!,#REF!,$I1461,#REF!,$R$7),"-")</f>
        <v>-</v>
      </c>
      <c r="M1461" s="170" t="str">
        <f>IFERROR(SUMIFS(#REF!,#REF!,$I1461,#REF!,$R$3)/SUMIFS(#REF!,#REF!,$I1461,#REF!,$R$3),"-")</f>
        <v>-</v>
      </c>
      <c r="N1461" s="170" t="str">
        <f>IFERROR(SUMIFS(#REF!,#REF!,$I1461,#REF!,"&lt;="&amp;$R$2,#REF!,"&gt;="&amp;$S$2)/SUMIFS(#REF!,#REF!,$I1461,#REF!,"&lt;="&amp;$R$2,#REF!,"&gt;="&amp;$S$2),"-")</f>
        <v>-</v>
      </c>
      <c r="O1461" s="142"/>
      <c r="P1461" s="140"/>
    </row>
    <row r="1462" spans="1:16">
      <c r="A1462" s="138"/>
      <c r="B1462" s="142"/>
      <c r="C1462" s="172" t="s">
        <v>2706</v>
      </c>
      <c r="D1462" s="166" t="s">
        <v>26</v>
      </c>
      <c r="E1462" s="166" t="s">
        <v>2707</v>
      </c>
      <c r="F1462" s="178" t="s">
        <v>2800</v>
      </c>
      <c r="G1462" s="178" t="s">
        <v>2800</v>
      </c>
      <c r="H1462" s="178" t="s">
        <v>2800</v>
      </c>
      <c r="I1462" s="178" t="s">
        <v>2800</v>
      </c>
      <c r="J1462" s="168">
        <v>0.9</v>
      </c>
      <c r="K1462" s="169" t="str">
        <f>IFERROR(SUMIFS(#REF!,#REF!,$I1462,#REF!,$R$2)/SUMIFS(#REF!,#REF!,$I1462,#REF!,$R$2),"-")</f>
        <v>-</v>
      </c>
      <c r="L1462" s="169" t="str">
        <f>IFERROR(SUMIFS(#REF!,#REF!,$I1462,#REF!,$R$7)/SUMIFS(#REF!,#REF!,$I1462,#REF!,$R$7),"-")</f>
        <v>-</v>
      </c>
      <c r="M1462" s="170" t="str">
        <f>IFERROR(SUMIFS(#REF!,#REF!,$I1462,#REF!,$R$3)/SUMIFS(#REF!,#REF!,$I1462,#REF!,$R$3),"-")</f>
        <v>-</v>
      </c>
      <c r="N1462" s="170" t="str">
        <f>IFERROR(SUMIFS(#REF!,#REF!,$I1462,#REF!,"&lt;="&amp;$R$2,#REF!,"&gt;="&amp;$S$2)/SUMIFS(#REF!,#REF!,$I1462,#REF!,"&lt;="&amp;$R$2,#REF!,"&gt;="&amp;$S$2),"-")</f>
        <v>-</v>
      </c>
      <c r="O1462" s="142"/>
      <c r="P1462" s="140"/>
    </row>
    <row r="1463" spans="1:16">
      <c r="A1463" s="138"/>
      <c r="B1463" s="142"/>
      <c r="C1463" s="172" t="s">
        <v>2706</v>
      </c>
      <c r="D1463" s="166" t="s">
        <v>26</v>
      </c>
      <c r="E1463" s="166" t="s">
        <v>2707</v>
      </c>
      <c r="F1463" s="178" t="s">
        <v>2802</v>
      </c>
      <c r="G1463" s="178" t="s">
        <v>2802</v>
      </c>
      <c r="H1463" s="178" t="s">
        <v>2802</v>
      </c>
      <c r="I1463" s="178" t="s">
        <v>2802</v>
      </c>
      <c r="J1463" s="168">
        <v>0.9</v>
      </c>
      <c r="K1463" s="169" t="str">
        <f>IFERROR(SUMIFS(#REF!,#REF!,$I1463,#REF!,$R$2)/SUMIFS(#REF!,#REF!,$I1463,#REF!,$R$2),"-")</f>
        <v>-</v>
      </c>
      <c r="L1463" s="169" t="str">
        <f>IFERROR(SUMIFS(#REF!,#REF!,$I1463,#REF!,$R$7)/SUMIFS(#REF!,#REF!,$I1463,#REF!,$R$7),"-")</f>
        <v>-</v>
      </c>
      <c r="M1463" s="170" t="str">
        <f>IFERROR(SUMIFS(#REF!,#REF!,$I1463,#REF!,$R$3)/SUMIFS(#REF!,#REF!,$I1463,#REF!,$R$3),"-")</f>
        <v>-</v>
      </c>
      <c r="N1463" s="170" t="str">
        <f>IFERROR(SUMIFS(#REF!,#REF!,$I1463,#REF!,"&lt;="&amp;$R$2,#REF!,"&gt;="&amp;$S$2)/SUMIFS(#REF!,#REF!,$I1463,#REF!,"&lt;="&amp;$R$2,#REF!,"&gt;="&amp;$S$2),"-")</f>
        <v>-</v>
      </c>
      <c r="O1463" s="142"/>
      <c r="P1463" s="140"/>
    </row>
    <row r="1464" spans="1:16">
      <c r="A1464" s="138"/>
      <c r="B1464" s="142"/>
      <c r="C1464" s="172" t="s">
        <v>2706</v>
      </c>
      <c r="D1464" s="166" t="s">
        <v>26</v>
      </c>
      <c r="E1464" s="166" t="s">
        <v>2707</v>
      </c>
      <c r="F1464" s="178" t="s">
        <v>2804</v>
      </c>
      <c r="G1464" s="178" t="s">
        <v>2804</v>
      </c>
      <c r="H1464" s="178" t="s">
        <v>2804</v>
      </c>
      <c r="I1464" s="178" t="s">
        <v>2804</v>
      </c>
      <c r="J1464" s="168">
        <v>0.9</v>
      </c>
      <c r="K1464" s="169" t="str">
        <f>IFERROR(SUMIFS(#REF!,#REF!,$I1464,#REF!,$R$2)/SUMIFS(#REF!,#REF!,$I1464,#REF!,$R$2),"-")</f>
        <v>-</v>
      </c>
      <c r="L1464" s="169" t="str">
        <f>IFERROR(SUMIFS(#REF!,#REF!,$I1464,#REF!,$R$7)/SUMIFS(#REF!,#REF!,$I1464,#REF!,$R$7),"-")</f>
        <v>-</v>
      </c>
      <c r="M1464" s="170" t="str">
        <f>IFERROR(SUMIFS(#REF!,#REF!,$I1464,#REF!,$R$3)/SUMIFS(#REF!,#REF!,$I1464,#REF!,$R$3),"-")</f>
        <v>-</v>
      </c>
      <c r="N1464" s="170" t="str">
        <f>IFERROR(SUMIFS(#REF!,#REF!,$I1464,#REF!,"&lt;="&amp;$R$2,#REF!,"&gt;="&amp;$S$2)/SUMIFS(#REF!,#REF!,$I1464,#REF!,"&lt;="&amp;$R$2,#REF!,"&gt;="&amp;$S$2),"-")</f>
        <v>-</v>
      </c>
      <c r="O1464" s="142"/>
      <c r="P1464" s="140"/>
    </row>
    <row r="1465" spans="1:16">
      <c r="A1465" s="138"/>
      <c r="B1465" s="142"/>
      <c r="C1465" s="172" t="s">
        <v>2706</v>
      </c>
      <c r="D1465" s="166" t="s">
        <v>26</v>
      </c>
      <c r="E1465" s="166" t="s">
        <v>2707</v>
      </c>
      <c r="F1465" s="178" t="s">
        <v>2806</v>
      </c>
      <c r="G1465" s="178" t="s">
        <v>2806</v>
      </c>
      <c r="H1465" s="178" t="s">
        <v>2806</v>
      </c>
      <c r="I1465" s="178" t="s">
        <v>2806</v>
      </c>
      <c r="J1465" s="168">
        <v>0.9</v>
      </c>
      <c r="K1465" s="169" t="str">
        <f>IFERROR(SUMIFS(#REF!,#REF!,$I1465,#REF!,$R$2)/SUMIFS(#REF!,#REF!,$I1465,#REF!,$R$2),"-")</f>
        <v>-</v>
      </c>
      <c r="L1465" s="169" t="str">
        <f>IFERROR(SUMIFS(#REF!,#REF!,$I1465,#REF!,$R$7)/SUMIFS(#REF!,#REF!,$I1465,#REF!,$R$7),"-")</f>
        <v>-</v>
      </c>
      <c r="M1465" s="170" t="str">
        <f>IFERROR(SUMIFS(#REF!,#REF!,$I1465,#REF!,$R$3)/SUMIFS(#REF!,#REF!,$I1465,#REF!,$R$3),"-")</f>
        <v>-</v>
      </c>
      <c r="N1465" s="170" t="str">
        <f>IFERROR(SUMIFS(#REF!,#REF!,$I1465,#REF!,"&lt;="&amp;$R$2,#REF!,"&gt;="&amp;$S$2)/SUMIFS(#REF!,#REF!,$I1465,#REF!,"&lt;="&amp;$R$2,#REF!,"&gt;="&amp;$S$2),"-")</f>
        <v>-</v>
      </c>
      <c r="O1465" s="142"/>
      <c r="P1465" s="140"/>
    </row>
    <row r="1466" spans="1:16">
      <c r="A1466" s="138"/>
      <c r="B1466" s="142"/>
      <c r="C1466" s="172" t="s">
        <v>2706</v>
      </c>
      <c r="D1466" s="166" t="s">
        <v>26</v>
      </c>
      <c r="E1466" s="166" t="s">
        <v>2707</v>
      </c>
      <c r="F1466" s="178" t="s">
        <v>2808</v>
      </c>
      <c r="G1466" s="178" t="s">
        <v>2808</v>
      </c>
      <c r="H1466" s="178" t="s">
        <v>2808</v>
      </c>
      <c r="I1466" s="178" t="s">
        <v>2808</v>
      </c>
      <c r="J1466" s="168">
        <v>0.9</v>
      </c>
      <c r="K1466" s="169" t="str">
        <f>IFERROR(SUMIFS(#REF!,#REF!,$I1466,#REF!,$R$2)/SUMIFS(#REF!,#REF!,$I1466,#REF!,$R$2),"-")</f>
        <v>-</v>
      </c>
      <c r="L1466" s="169" t="str">
        <f>IFERROR(SUMIFS(#REF!,#REF!,$I1466,#REF!,$R$7)/SUMIFS(#REF!,#REF!,$I1466,#REF!,$R$7),"-")</f>
        <v>-</v>
      </c>
      <c r="M1466" s="170" t="str">
        <f>IFERROR(SUMIFS(#REF!,#REF!,$I1466,#REF!,$R$3)/SUMIFS(#REF!,#REF!,$I1466,#REF!,$R$3),"-")</f>
        <v>-</v>
      </c>
      <c r="N1466" s="170" t="str">
        <f>IFERROR(SUMIFS(#REF!,#REF!,$I1466,#REF!,"&lt;="&amp;$R$2,#REF!,"&gt;="&amp;$S$2)/SUMIFS(#REF!,#REF!,$I1466,#REF!,"&lt;="&amp;$R$2,#REF!,"&gt;="&amp;$S$2),"-")</f>
        <v>-</v>
      </c>
      <c r="O1466" s="142"/>
      <c r="P1466" s="140"/>
    </row>
    <row r="1467" spans="1:16">
      <c r="A1467" s="138"/>
      <c r="B1467" s="142"/>
      <c r="C1467" s="172" t="s">
        <v>2706</v>
      </c>
      <c r="D1467" s="166" t="s">
        <v>26</v>
      </c>
      <c r="E1467" s="166" t="s">
        <v>2707</v>
      </c>
      <c r="F1467" s="178" t="s">
        <v>2810</v>
      </c>
      <c r="G1467" s="178" t="s">
        <v>2810</v>
      </c>
      <c r="H1467" s="178" t="s">
        <v>2810</v>
      </c>
      <c r="I1467" s="178" t="s">
        <v>2810</v>
      </c>
      <c r="J1467" s="168">
        <v>0.9</v>
      </c>
      <c r="K1467" s="169" t="str">
        <f>IFERROR(SUMIFS(#REF!,#REF!,$I1467,#REF!,$R$2)/SUMIFS(#REF!,#REF!,$I1467,#REF!,$R$2),"-")</f>
        <v>-</v>
      </c>
      <c r="L1467" s="169" t="str">
        <f>IFERROR(SUMIFS(#REF!,#REF!,$I1467,#REF!,$R$7)/SUMIFS(#REF!,#REF!,$I1467,#REF!,$R$7),"-")</f>
        <v>-</v>
      </c>
      <c r="M1467" s="170" t="str">
        <f>IFERROR(SUMIFS(#REF!,#REF!,$I1467,#REF!,$R$3)/SUMIFS(#REF!,#REF!,$I1467,#REF!,$R$3),"-")</f>
        <v>-</v>
      </c>
      <c r="N1467" s="170" t="str">
        <f>IFERROR(SUMIFS(#REF!,#REF!,$I1467,#REF!,"&lt;="&amp;$R$2,#REF!,"&gt;="&amp;$S$2)/SUMIFS(#REF!,#REF!,$I1467,#REF!,"&lt;="&amp;$R$2,#REF!,"&gt;="&amp;$S$2),"-")</f>
        <v>-</v>
      </c>
      <c r="O1467" s="142"/>
      <c r="P1467" s="140"/>
    </row>
    <row r="1468" spans="1:16">
      <c r="A1468" s="138"/>
      <c r="B1468" s="142"/>
      <c r="C1468" s="172" t="s">
        <v>2706</v>
      </c>
      <c r="D1468" s="166" t="s">
        <v>26</v>
      </c>
      <c r="E1468" s="166" t="s">
        <v>2707</v>
      </c>
      <c r="F1468" s="178" t="s">
        <v>2812</v>
      </c>
      <c r="G1468" s="178" t="s">
        <v>2812</v>
      </c>
      <c r="H1468" s="178" t="s">
        <v>2812</v>
      </c>
      <c r="I1468" s="178" t="s">
        <v>2812</v>
      </c>
      <c r="J1468" s="168">
        <v>0.9</v>
      </c>
      <c r="K1468" s="169" t="str">
        <f>IFERROR(SUMIFS(#REF!,#REF!,$I1468,#REF!,$R$2)/SUMIFS(#REF!,#REF!,$I1468,#REF!,$R$2),"-")</f>
        <v>-</v>
      </c>
      <c r="L1468" s="169" t="str">
        <f>IFERROR(SUMIFS(#REF!,#REF!,$I1468,#REF!,$R$7)/SUMIFS(#REF!,#REF!,$I1468,#REF!,$R$7),"-")</f>
        <v>-</v>
      </c>
      <c r="M1468" s="170" t="str">
        <f>IFERROR(SUMIFS(#REF!,#REF!,$I1468,#REF!,$R$3)/SUMIFS(#REF!,#REF!,$I1468,#REF!,$R$3),"-")</f>
        <v>-</v>
      </c>
      <c r="N1468" s="170" t="str">
        <f>IFERROR(SUMIFS(#REF!,#REF!,$I1468,#REF!,"&lt;="&amp;$R$2,#REF!,"&gt;="&amp;$S$2)/SUMIFS(#REF!,#REF!,$I1468,#REF!,"&lt;="&amp;$R$2,#REF!,"&gt;="&amp;$S$2),"-")</f>
        <v>-</v>
      </c>
      <c r="O1468" s="142"/>
      <c r="P1468" s="140"/>
    </row>
    <row r="1469" spans="1:16">
      <c r="A1469" s="138"/>
      <c r="B1469" s="142"/>
      <c r="C1469" s="172" t="s">
        <v>2706</v>
      </c>
      <c r="D1469" s="166" t="s">
        <v>26</v>
      </c>
      <c r="E1469" s="166" t="s">
        <v>2707</v>
      </c>
      <c r="F1469" s="178" t="s">
        <v>2814</v>
      </c>
      <c r="G1469" s="178" t="s">
        <v>2814</v>
      </c>
      <c r="H1469" s="178" t="s">
        <v>2814</v>
      </c>
      <c r="I1469" s="178" t="s">
        <v>2814</v>
      </c>
      <c r="J1469" s="168">
        <v>0.9</v>
      </c>
      <c r="K1469" s="169" t="str">
        <f>IFERROR(SUMIFS(#REF!,#REF!,$I1469,#REF!,$R$2)/SUMIFS(#REF!,#REF!,$I1469,#REF!,$R$2),"-")</f>
        <v>-</v>
      </c>
      <c r="L1469" s="169" t="str">
        <f>IFERROR(SUMIFS(#REF!,#REF!,$I1469,#REF!,$R$7)/SUMIFS(#REF!,#REF!,$I1469,#REF!,$R$7),"-")</f>
        <v>-</v>
      </c>
      <c r="M1469" s="170" t="str">
        <f>IFERROR(SUMIFS(#REF!,#REF!,$I1469,#REF!,$R$3)/SUMIFS(#REF!,#REF!,$I1469,#REF!,$R$3),"-")</f>
        <v>-</v>
      </c>
      <c r="N1469" s="170" t="str">
        <f>IFERROR(SUMIFS(#REF!,#REF!,$I1469,#REF!,"&lt;="&amp;$R$2,#REF!,"&gt;="&amp;$S$2)/SUMIFS(#REF!,#REF!,$I1469,#REF!,"&lt;="&amp;$R$2,#REF!,"&gt;="&amp;$S$2),"-")</f>
        <v>-</v>
      </c>
      <c r="O1469" s="142"/>
      <c r="P1469" s="140"/>
    </row>
    <row r="1470" spans="1:16">
      <c r="A1470" s="138"/>
      <c r="B1470" s="142"/>
      <c r="C1470" s="172" t="s">
        <v>2706</v>
      </c>
      <c r="D1470" s="166" t="s">
        <v>26</v>
      </c>
      <c r="E1470" s="166" t="s">
        <v>2707</v>
      </c>
      <c r="F1470" s="178" t="s">
        <v>2816</v>
      </c>
      <c r="G1470" s="178" t="s">
        <v>2816</v>
      </c>
      <c r="H1470" s="178" t="s">
        <v>2816</v>
      </c>
      <c r="I1470" s="178" t="s">
        <v>2816</v>
      </c>
      <c r="J1470" s="168">
        <v>0.9</v>
      </c>
      <c r="K1470" s="169" t="str">
        <f>IFERROR(SUMIFS(#REF!,#REF!,$I1470,#REF!,$R$2)/SUMIFS(#REF!,#REF!,$I1470,#REF!,$R$2),"-")</f>
        <v>-</v>
      </c>
      <c r="L1470" s="169" t="str">
        <f>IFERROR(SUMIFS(#REF!,#REF!,$I1470,#REF!,$R$7)/SUMIFS(#REF!,#REF!,$I1470,#REF!,$R$7),"-")</f>
        <v>-</v>
      </c>
      <c r="M1470" s="170" t="str">
        <f>IFERROR(SUMIFS(#REF!,#REF!,$I1470,#REF!,$R$3)/SUMIFS(#REF!,#REF!,$I1470,#REF!,$R$3),"-")</f>
        <v>-</v>
      </c>
      <c r="N1470" s="170" t="str">
        <f>IFERROR(SUMIFS(#REF!,#REF!,$I1470,#REF!,"&lt;="&amp;$R$2,#REF!,"&gt;="&amp;$S$2)/SUMIFS(#REF!,#REF!,$I1470,#REF!,"&lt;="&amp;$R$2,#REF!,"&gt;="&amp;$S$2),"-")</f>
        <v>-</v>
      </c>
      <c r="O1470" s="142"/>
      <c r="P1470" s="140"/>
    </row>
    <row r="1471" spans="1:16">
      <c r="A1471" s="138"/>
      <c r="B1471" s="142"/>
      <c r="C1471" s="172" t="s">
        <v>2706</v>
      </c>
      <c r="D1471" s="166" t="s">
        <v>26</v>
      </c>
      <c r="E1471" s="166" t="s">
        <v>2707</v>
      </c>
      <c r="F1471" s="178" t="s">
        <v>2818</v>
      </c>
      <c r="G1471" s="178" t="s">
        <v>2818</v>
      </c>
      <c r="H1471" s="178" t="s">
        <v>2818</v>
      </c>
      <c r="I1471" s="178" t="s">
        <v>2818</v>
      </c>
      <c r="J1471" s="168">
        <v>0.9</v>
      </c>
      <c r="K1471" s="169" t="str">
        <f>IFERROR(SUMIFS(#REF!,#REF!,$I1471,#REF!,$R$2)/SUMIFS(#REF!,#REF!,$I1471,#REF!,$R$2),"-")</f>
        <v>-</v>
      </c>
      <c r="L1471" s="169" t="str">
        <f>IFERROR(SUMIFS(#REF!,#REF!,$I1471,#REF!,$R$7)/SUMIFS(#REF!,#REF!,$I1471,#REF!,$R$7),"-")</f>
        <v>-</v>
      </c>
      <c r="M1471" s="170" t="str">
        <f>IFERROR(SUMIFS(#REF!,#REF!,$I1471,#REF!,$R$3)/SUMIFS(#REF!,#REF!,$I1471,#REF!,$R$3),"-")</f>
        <v>-</v>
      </c>
      <c r="N1471" s="170" t="str">
        <f>IFERROR(SUMIFS(#REF!,#REF!,$I1471,#REF!,"&lt;="&amp;$R$2,#REF!,"&gt;="&amp;$S$2)/SUMIFS(#REF!,#REF!,$I1471,#REF!,"&lt;="&amp;$R$2,#REF!,"&gt;="&amp;$S$2),"-")</f>
        <v>-</v>
      </c>
      <c r="O1471" s="142"/>
      <c r="P1471" s="140"/>
    </row>
    <row r="1472" spans="1:16">
      <c r="A1472" s="138"/>
      <c r="B1472" s="142"/>
      <c r="C1472" s="172" t="s">
        <v>2706</v>
      </c>
      <c r="D1472" s="166" t="s">
        <v>26</v>
      </c>
      <c r="E1472" s="166" t="s">
        <v>2707</v>
      </c>
      <c r="F1472" s="178" t="s">
        <v>2820</v>
      </c>
      <c r="G1472" s="178" t="s">
        <v>2820</v>
      </c>
      <c r="H1472" s="178" t="s">
        <v>2820</v>
      </c>
      <c r="I1472" s="178" t="s">
        <v>2820</v>
      </c>
      <c r="J1472" s="168">
        <v>0.9</v>
      </c>
      <c r="K1472" s="169" t="str">
        <f>IFERROR(SUMIFS(#REF!,#REF!,$I1472,#REF!,$R$2)/SUMIFS(#REF!,#REF!,$I1472,#REF!,$R$2),"-")</f>
        <v>-</v>
      </c>
      <c r="L1472" s="169" t="str">
        <f>IFERROR(SUMIFS(#REF!,#REF!,$I1472,#REF!,$R$7)/SUMIFS(#REF!,#REF!,$I1472,#REF!,$R$7),"-")</f>
        <v>-</v>
      </c>
      <c r="M1472" s="170" t="str">
        <f>IFERROR(SUMIFS(#REF!,#REF!,$I1472,#REF!,$R$3)/SUMIFS(#REF!,#REF!,$I1472,#REF!,$R$3),"-")</f>
        <v>-</v>
      </c>
      <c r="N1472" s="170" t="str">
        <f>IFERROR(SUMIFS(#REF!,#REF!,$I1472,#REF!,"&lt;="&amp;$R$2,#REF!,"&gt;="&amp;$S$2)/SUMIFS(#REF!,#REF!,$I1472,#REF!,"&lt;="&amp;$R$2,#REF!,"&gt;="&amp;$S$2),"-")</f>
        <v>-</v>
      </c>
      <c r="O1472" s="142"/>
      <c r="P1472" s="140"/>
    </row>
    <row r="1473" spans="1:16">
      <c r="A1473" s="138"/>
      <c r="B1473" s="142"/>
      <c r="C1473" s="172" t="s">
        <v>2706</v>
      </c>
      <c r="D1473" s="166" t="s">
        <v>26</v>
      </c>
      <c r="E1473" s="166" t="s">
        <v>2707</v>
      </c>
      <c r="F1473" s="178" t="s">
        <v>2822</v>
      </c>
      <c r="G1473" s="178" t="s">
        <v>2822</v>
      </c>
      <c r="H1473" s="178" t="s">
        <v>2822</v>
      </c>
      <c r="I1473" s="178" t="s">
        <v>2822</v>
      </c>
      <c r="J1473" s="168">
        <v>0.9</v>
      </c>
      <c r="K1473" s="169" t="str">
        <f>IFERROR(SUMIFS(#REF!,#REF!,$I1473,#REF!,$R$2)/SUMIFS(#REF!,#REF!,$I1473,#REF!,$R$2),"-")</f>
        <v>-</v>
      </c>
      <c r="L1473" s="169" t="str">
        <f>IFERROR(SUMIFS(#REF!,#REF!,$I1473,#REF!,$R$7)/SUMIFS(#REF!,#REF!,$I1473,#REF!,$R$7),"-")</f>
        <v>-</v>
      </c>
      <c r="M1473" s="170" t="str">
        <f>IFERROR(SUMIFS(#REF!,#REF!,$I1473,#REF!,$R$3)/SUMIFS(#REF!,#REF!,$I1473,#REF!,$R$3),"-")</f>
        <v>-</v>
      </c>
      <c r="N1473" s="170" t="str">
        <f>IFERROR(SUMIFS(#REF!,#REF!,$I1473,#REF!,"&lt;="&amp;$R$2,#REF!,"&gt;="&amp;$S$2)/SUMIFS(#REF!,#REF!,$I1473,#REF!,"&lt;="&amp;$R$2,#REF!,"&gt;="&amp;$S$2),"-")</f>
        <v>-</v>
      </c>
      <c r="O1473" s="142"/>
      <c r="P1473" s="140"/>
    </row>
    <row r="1474" spans="1:16">
      <c r="A1474" s="138"/>
      <c r="B1474" s="142"/>
      <c r="C1474" s="172" t="s">
        <v>2706</v>
      </c>
      <c r="D1474" s="166" t="s">
        <v>235</v>
      </c>
      <c r="E1474" s="166" t="s">
        <v>2707</v>
      </c>
      <c r="F1474" s="178" t="s">
        <v>2824</v>
      </c>
      <c r="G1474" s="178" t="s">
        <v>2824</v>
      </c>
      <c r="H1474" s="178" t="s">
        <v>2824</v>
      </c>
      <c r="I1474" s="178" t="s">
        <v>2824</v>
      </c>
      <c r="J1474" s="168">
        <v>0.9</v>
      </c>
      <c r="K1474" s="169" t="str">
        <f>IFERROR(SUMIFS(#REF!,#REF!,$I1474,#REF!,$R$2)/SUMIFS(#REF!,#REF!,$I1474,#REF!,$R$2),"-")</f>
        <v>-</v>
      </c>
      <c r="L1474" s="169" t="str">
        <f>IFERROR(SUMIFS(#REF!,#REF!,$I1474,#REF!,$R$7)/SUMIFS(#REF!,#REF!,$I1474,#REF!,$R$7),"-")</f>
        <v>-</v>
      </c>
      <c r="M1474" s="170" t="str">
        <f>IFERROR(SUMIFS(#REF!,#REF!,$I1474,#REF!,$R$3)/SUMIFS(#REF!,#REF!,$I1474,#REF!,$R$3),"-")</f>
        <v>-</v>
      </c>
      <c r="N1474" s="170" t="str">
        <f>IFERROR(SUMIFS(#REF!,#REF!,$I1474,#REF!,"&lt;="&amp;$R$2,#REF!,"&gt;="&amp;$S$2)/SUMIFS(#REF!,#REF!,$I1474,#REF!,"&lt;="&amp;$R$2,#REF!,"&gt;="&amp;$S$2),"-")</f>
        <v>-</v>
      </c>
      <c r="O1474" s="142"/>
      <c r="P1474" s="140"/>
    </row>
    <row r="1475" spans="1:16">
      <c r="A1475" s="138"/>
      <c r="B1475" s="142"/>
      <c r="C1475" s="172" t="s">
        <v>2706</v>
      </c>
      <c r="D1475" s="166" t="s">
        <v>26</v>
      </c>
      <c r="E1475" s="166" t="s">
        <v>2707</v>
      </c>
      <c r="F1475" s="178" t="s">
        <v>2826</v>
      </c>
      <c r="G1475" s="178" t="s">
        <v>2826</v>
      </c>
      <c r="H1475" s="178" t="s">
        <v>2826</v>
      </c>
      <c r="I1475" s="178" t="s">
        <v>2826</v>
      </c>
      <c r="J1475" s="168">
        <v>0.9</v>
      </c>
      <c r="K1475" s="169" t="str">
        <f>IFERROR(SUMIFS(#REF!,#REF!,$I1475,#REF!,$R$2)/SUMIFS(#REF!,#REF!,$I1475,#REF!,$R$2),"-")</f>
        <v>-</v>
      </c>
      <c r="L1475" s="169" t="str">
        <f>IFERROR(SUMIFS(#REF!,#REF!,$I1475,#REF!,$R$7)/SUMIFS(#REF!,#REF!,$I1475,#REF!,$R$7),"-")</f>
        <v>-</v>
      </c>
      <c r="M1475" s="170" t="str">
        <f>IFERROR(SUMIFS(#REF!,#REF!,$I1475,#REF!,$R$3)/SUMIFS(#REF!,#REF!,$I1475,#REF!,$R$3),"-")</f>
        <v>-</v>
      </c>
      <c r="N1475" s="170" t="str">
        <f>IFERROR(SUMIFS(#REF!,#REF!,$I1475,#REF!,"&lt;="&amp;$R$2,#REF!,"&gt;="&amp;$S$2)/SUMIFS(#REF!,#REF!,$I1475,#REF!,"&lt;="&amp;$R$2,#REF!,"&gt;="&amp;$S$2),"-")</f>
        <v>-</v>
      </c>
      <c r="O1475" s="142"/>
      <c r="P1475" s="140"/>
    </row>
    <row r="1476" spans="1:16">
      <c r="A1476" s="138"/>
      <c r="B1476" s="142"/>
      <c r="C1476" s="172" t="s">
        <v>2706</v>
      </c>
      <c r="D1476" s="166" t="s">
        <v>26</v>
      </c>
      <c r="E1476" s="166" t="s">
        <v>2707</v>
      </c>
      <c r="F1476" s="178" t="s">
        <v>2828</v>
      </c>
      <c r="G1476" s="178" t="s">
        <v>2828</v>
      </c>
      <c r="H1476" s="178" t="s">
        <v>2828</v>
      </c>
      <c r="I1476" s="178" t="s">
        <v>2828</v>
      </c>
      <c r="J1476" s="168">
        <v>0.9</v>
      </c>
      <c r="K1476" s="169" t="str">
        <f>IFERROR(SUMIFS(#REF!,#REF!,$I1476,#REF!,$R$2)/SUMIFS(#REF!,#REF!,$I1476,#REF!,$R$2),"-")</f>
        <v>-</v>
      </c>
      <c r="L1476" s="169" t="str">
        <f>IFERROR(SUMIFS(#REF!,#REF!,$I1476,#REF!,$R$7)/SUMIFS(#REF!,#REF!,$I1476,#REF!,$R$7),"-")</f>
        <v>-</v>
      </c>
      <c r="M1476" s="170" t="str">
        <f>IFERROR(SUMIFS(#REF!,#REF!,$I1476,#REF!,$R$3)/SUMIFS(#REF!,#REF!,$I1476,#REF!,$R$3),"-")</f>
        <v>-</v>
      </c>
      <c r="N1476" s="170" t="str">
        <f>IFERROR(SUMIFS(#REF!,#REF!,$I1476,#REF!,"&lt;="&amp;$R$2,#REF!,"&gt;="&amp;$S$2)/SUMIFS(#REF!,#REF!,$I1476,#REF!,"&lt;="&amp;$R$2,#REF!,"&gt;="&amp;$S$2),"-")</f>
        <v>-</v>
      </c>
      <c r="O1476" s="142"/>
      <c r="P1476" s="140"/>
    </row>
    <row r="1477" spans="1:16">
      <c r="A1477" s="138"/>
      <c r="B1477" s="142"/>
      <c r="C1477" s="172" t="s">
        <v>2706</v>
      </c>
      <c r="D1477" s="166" t="s">
        <v>26</v>
      </c>
      <c r="E1477" s="166" t="s">
        <v>2707</v>
      </c>
      <c r="F1477" s="178" t="s">
        <v>2830</v>
      </c>
      <c r="G1477" s="178" t="s">
        <v>2830</v>
      </c>
      <c r="H1477" s="178" t="s">
        <v>2830</v>
      </c>
      <c r="I1477" s="178" t="s">
        <v>2830</v>
      </c>
      <c r="J1477" s="168">
        <v>0.9</v>
      </c>
      <c r="K1477" s="169" t="str">
        <f>IFERROR(SUMIFS(#REF!,#REF!,$I1477,#REF!,$R$2)/SUMIFS(#REF!,#REF!,$I1477,#REF!,$R$2),"-")</f>
        <v>-</v>
      </c>
      <c r="L1477" s="169" t="str">
        <f>IFERROR(SUMIFS(#REF!,#REF!,$I1477,#REF!,$R$7)/SUMIFS(#REF!,#REF!,$I1477,#REF!,$R$7),"-")</f>
        <v>-</v>
      </c>
      <c r="M1477" s="170" t="str">
        <f>IFERROR(SUMIFS(#REF!,#REF!,$I1477,#REF!,$R$3)/SUMIFS(#REF!,#REF!,$I1477,#REF!,$R$3),"-")</f>
        <v>-</v>
      </c>
      <c r="N1477" s="170" t="str">
        <f>IFERROR(SUMIFS(#REF!,#REF!,$I1477,#REF!,"&lt;="&amp;$R$2,#REF!,"&gt;="&amp;$S$2)/SUMIFS(#REF!,#REF!,$I1477,#REF!,"&lt;="&amp;$R$2,#REF!,"&gt;="&amp;$S$2),"-")</f>
        <v>-</v>
      </c>
      <c r="O1477" s="142"/>
      <c r="P1477" s="140"/>
    </row>
    <row r="1478" spans="1:16">
      <c r="A1478" s="138"/>
      <c r="B1478" s="142"/>
      <c r="C1478" s="172" t="s">
        <v>2706</v>
      </c>
      <c r="D1478" s="166" t="s">
        <v>235</v>
      </c>
      <c r="E1478" s="166" t="s">
        <v>2707</v>
      </c>
      <c r="F1478" s="178" t="s">
        <v>2832</v>
      </c>
      <c r="G1478" s="178" t="s">
        <v>2832</v>
      </c>
      <c r="H1478" s="178" t="s">
        <v>2832</v>
      </c>
      <c r="I1478" s="178" t="s">
        <v>2832</v>
      </c>
      <c r="J1478" s="168">
        <v>0.9</v>
      </c>
      <c r="K1478" s="169" t="str">
        <f>IFERROR(SUMIFS(#REF!,#REF!,$I1478,#REF!,$R$2)/SUMIFS(#REF!,#REF!,$I1478,#REF!,$R$2),"-")</f>
        <v>-</v>
      </c>
      <c r="L1478" s="169" t="str">
        <f>IFERROR(SUMIFS(#REF!,#REF!,$I1478,#REF!,$R$7)/SUMIFS(#REF!,#REF!,$I1478,#REF!,$R$7),"-")</f>
        <v>-</v>
      </c>
      <c r="M1478" s="170" t="str">
        <f>IFERROR(SUMIFS(#REF!,#REF!,$I1478,#REF!,$R$3)/SUMIFS(#REF!,#REF!,$I1478,#REF!,$R$3),"-")</f>
        <v>-</v>
      </c>
      <c r="N1478" s="170" t="str">
        <f>IFERROR(SUMIFS(#REF!,#REF!,$I1478,#REF!,"&lt;="&amp;$R$2,#REF!,"&gt;="&amp;$S$2)/SUMIFS(#REF!,#REF!,$I1478,#REF!,"&lt;="&amp;$R$2,#REF!,"&gt;="&amp;$S$2),"-")</f>
        <v>-</v>
      </c>
      <c r="O1478" s="142"/>
      <c r="P1478" s="140"/>
    </row>
    <row r="1479" spans="1:16">
      <c r="A1479" s="138"/>
      <c r="B1479" s="142"/>
      <c r="C1479" s="172" t="s">
        <v>2706</v>
      </c>
      <c r="D1479" s="166" t="s">
        <v>26</v>
      </c>
      <c r="E1479" s="166" t="s">
        <v>2707</v>
      </c>
      <c r="F1479" s="178" t="s">
        <v>2834</v>
      </c>
      <c r="G1479" s="178" t="s">
        <v>2834</v>
      </c>
      <c r="H1479" s="178" t="s">
        <v>2834</v>
      </c>
      <c r="I1479" s="178" t="s">
        <v>2834</v>
      </c>
      <c r="J1479" s="168">
        <v>0.9</v>
      </c>
      <c r="K1479" s="169" t="str">
        <f>IFERROR(SUMIFS(#REF!,#REF!,$I1479,#REF!,$R$2)/SUMIFS(#REF!,#REF!,$I1479,#REF!,$R$2),"-")</f>
        <v>-</v>
      </c>
      <c r="L1479" s="169" t="str">
        <f>IFERROR(SUMIFS(#REF!,#REF!,$I1479,#REF!,$R$7)/SUMIFS(#REF!,#REF!,$I1479,#REF!,$R$7),"-")</f>
        <v>-</v>
      </c>
      <c r="M1479" s="170" t="str">
        <f>IFERROR(SUMIFS(#REF!,#REF!,$I1479,#REF!,$R$3)/SUMIFS(#REF!,#REF!,$I1479,#REF!,$R$3),"-")</f>
        <v>-</v>
      </c>
      <c r="N1479" s="170" t="str">
        <f>IFERROR(SUMIFS(#REF!,#REF!,$I1479,#REF!,"&lt;="&amp;$R$2,#REF!,"&gt;="&amp;$S$2)/SUMIFS(#REF!,#REF!,$I1479,#REF!,"&lt;="&amp;$R$2,#REF!,"&gt;="&amp;$S$2),"-")</f>
        <v>-</v>
      </c>
      <c r="O1479" s="142"/>
      <c r="P1479" s="140"/>
    </row>
    <row r="1480" spans="1:16">
      <c r="A1480" s="138"/>
      <c r="B1480" s="142"/>
      <c r="C1480" s="172" t="s">
        <v>2706</v>
      </c>
      <c r="D1480" s="166" t="s">
        <v>26</v>
      </c>
      <c r="E1480" s="166" t="s">
        <v>2707</v>
      </c>
      <c r="F1480" s="178" t="s">
        <v>2836</v>
      </c>
      <c r="G1480" s="178" t="s">
        <v>2836</v>
      </c>
      <c r="H1480" s="178" t="s">
        <v>2836</v>
      </c>
      <c r="I1480" s="178" t="s">
        <v>2836</v>
      </c>
      <c r="J1480" s="168">
        <v>0.9</v>
      </c>
      <c r="K1480" s="169" t="str">
        <f>IFERROR(SUMIFS(#REF!,#REF!,$I1480,#REF!,$R$2)/SUMIFS(#REF!,#REF!,$I1480,#REF!,$R$2),"-")</f>
        <v>-</v>
      </c>
      <c r="L1480" s="169" t="str">
        <f>IFERROR(SUMIFS(#REF!,#REF!,$I1480,#REF!,$R$7)/SUMIFS(#REF!,#REF!,$I1480,#REF!,$R$7),"-")</f>
        <v>-</v>
      </c>
      <c r="M1480" s="170" t="str">
        <f>IFERROR(SUMIFS(#REF!,#REF!,$I1480,#REF!,$R$3)/SUMIFS(#REF!,#REF!,$I1480,#REF!,$R$3),"-")</f>
        <v>-</v>
      </c>
      <c r="N1480" s="170" t="str">
        <f>IFERROR(SUMIFS(#REF!,#REF!,$I1480,#REF!,"&lt;="&amp;$R$2,#REF!,"&gt;="&amp;$S$2)/SUMIFS(#REF!,#REF!,$I1480,#REF!,"&lt;="&amp;$R$2,#REF!,"&gt;="&amp;$S$2),"-")</f>
        <v>-</v>
      </c>
      <c r="O1480" s="142"/>
      <c r="P1480" s="140"/>
    </row>
    <row r="1481" spans="1:16">
      <c r="A1481" s="138"/>
      <c r="B1481" s="142"/>
      <c r="C1481" s="172" t="s">
        <v>2706</v>
      </c>
      <c r="D1481" s="166" t="s">
        <v>26</v>
      </c>
      <c r="E1481" s="166" t="s">
        <v>2707</v>
      </c>
      <c r="F1481" s="178" t="s">
        <v>2838</v>
      </c>
      <c r="G1481" s="178" t="s">
        <v>2838</v>
      </c>
      <c r="H1481" s="178" t="s">
        <v>2838</v>
      </c>
      <c r="I1481" s="178" t="s">
        <v>2838</v>
      </c>
      <c r="J1481" s="168">
        <v>0.9</v>
      </c>
      <c r="K1481" s="169" t="str">
        <f>IFERROR(SUMIFS(#REF!,#REF!,$I1481,#REF!,$R$2)/SUMIFS(#REF!,#REF!,$I1481,#REF!,$R$2),"-")</f>
        <v>-</v>
      </c>
      <c r="L1481" s="169" t="str">
        <f>IFERROR(SUMIFS(#REF!,#REF!,$I1481,#REF!,$R$7)/SUMIFS(#REF!,#REF!,$I1481,#REF!,$R$7),"-")</f>
        <v>-</v>
      </c>
      <c r="M1481" s="170" t="str">
        <f>IFERROR(SUMIFS(#REF!,#REF!,$I1481,#REF!,$R$3)/SUMIFS(#REF!,#REF!,$I1481,#REF!,$R$3),"-")</f>
        <v>-</v>
      </c>
      <c r="N1481" s="170" t="str">
        <f>IFERROR(SUMIFS(#REF!,#REF!,$I1481,#REF!,"&lt;="&amp;$R$2,#REF!,"&gt;="&amp;$S$2)/SUMIFS(#REF!,#REF!,$I1481,#REF!,"&lt;="&amp;$R$2,#REF!,"&gt;="&amp;$S$2),"-")</f>
        <v>-</v>
      </c>
      <c r="O1481" s="142"/>
      <c r="P1481" s="140"/>
    </row>
    <row r="1482" spans="1:16">
      <c r="A1482" s="138"/>
      <c r="B1482" s="142"/>
      <c r="C1482" s="172" t="s">
        <v>2706</v>
      </c>
      <c r="D1482" s="166" t="s">
        <v>26</v>
      </c>
      <c r="E1482" s="166" t="s">
        <v>2707</v>
      </c>
      <c r="F1482" s="178" t="s">
        <v>2840</v>
      </c>
      <c r="G1482" s="178" t="s">
        <v>2840</v>
      </c>
      <c r="H1482" s="178" t="s">
        <v>2840</v>
      </c>
      <c r="I1482" s="178" t="s">
        <v>2840</v>
      </c>
      <c r="J1482" s="168">
        <v>0.9</v>
      </c>
      <c r="K1482" s="169" t="str">
        <f>IFERROR(SUMIFS(#REF!,#REF!,$I1482,#REF!,$R$2)/SUMIFS(#REF!,#REF!,$I1482,#REF!,$R$2),"-")</f>
        <v>-</v>
      </c>
      <c r="L1482" s="169" t="str">
        <f>IFERROR(SUMIFS(#REF!,#REF!,$I1482,#REF!,$R$7)/SUMIFS(#REF!,#REF!,$I1482,#REF!,$R$7),"-")</f>
        <v>-</v>
      </c>
      <c r="M1482" s="170" t="str">
        <f>IFERROR(SUMIFS(#REF!,#REF!,$I1482,#REF!,$R$3)/SUMIFS(#REF!,#REF!,$I1482,#REF!,$R$3),"-")</f>
        <v>-</v>
      </c>
      <c r="N1482" s="170" t="str">
        <f>IFERROR(SUMIFS(#REF!,#REF!,$I1482,#REF!,"&lt;="&amp;$R$2,#REF!,"&gt;="&amp;$S$2)/SUMIFS(#REF!,#REF!,$I1482,#REF!,"&lt;="&amp;$R$2,#REF!,"&gt;="&amp;$S$2),"-")</f>
        <v>-</v>
      </c>
      <c r="O1482" s="142"/>
      <c r="P1482" s="140"/>
    </row>
    <row r="1483" spans="1:16">
      <c r="A1483" s="138"/>
      <c r="B1483" s="142"/>
      <c r="C1483" s="172" t="s">
        <v>2706</v>
      </c>
      <c r="D1483" s="166" t="s">
        <v>26</v>
      </c>
      <c r="E1483" s="166" t="s">
        <v>2707</v>
      </c>
      <c r="F1483" s="178" t="s">
        <v>2842</v>
      </c>
      <c r="G1483" s="178" t="s">
        <v>2842</v>
      </c>
      <c r="H1483" s="178" t="s">
        <v>2842</v>
      </c>
      <c r="I1483" s="178" t="s">
        <v>2842</v>
      </c>
      <c r="J1483" s="168">
        <v>0.9</v>
      </c>
      <c r="K1483" s="169" t="str">
        <f>IFERROR(SUMIFS(#REF!,#REF!,$I1483,#REF!,$R$2)/SUMIFS(#REF!,#REF!,$I1483,#REF!,$R$2),"-")</f>
        <v>-</v>
      </c>
      <c r="L1483" s="169" t="str">
        <f>IFERROR(SUMIFS(#REF!,#REF!,$I1483,#REF!,$R$7)/SUMIFS(#REF!,#REF!,$I1483,#REF!,$R$7),"-")</f>
        <v>-</v>
      </c>
      <c r="M1483" s="170" t="str">
        <f>IFERROR(SUMIFS(#REF!,#REF!,$I1483,#REF!,$R$3)/SUMIFS(#REF!,#REF!,$I1483,#REF!,$R$3),"-")</f>
        <v>-</v>
      </c>
      <c r="N1483" s="170" t="str">
        <f>IFERROR(SUMIFS(#REF!,#REF!,$I1483,#REF!,"&lt;="&amp;$R$2,#REF!,"&gt;="&amp;$S$2)/SUMIFS(#REF!,#REF!,$I1483,#REF!,"&lt;="&amp;$R$2,#REF!,"&gt;="&amp;$S$2),"-")</f>
        <v>-</v>
      </c>
      <c r="O1483" s="142"/>
      <c r="P1483" s="140"/>
    </row>
    <row r="1484" spans="1:16">
      <c r="A1484" s="138"/>
      <c r="B1484" s="142"/>
      <c r="C1484" s="172" t="s">
        <v>2706</v>
      </c>
      <c r="D1484" s="166" t="s">
        <v>26</v>
      </c>
      <c r="E1484" s="166" t="s">
        <v>2707</v>
      </c>
      <c r="F1484" s="178" t="s">
        <v>2844</v>
      </c>
      <c r="G1484" s="178" t="s">
        <v>2844</v>
      </c>
      <c r="H1484" s="178" t="s">
        <v>2844</v>
      </c>
      <c r="I1484" s="178" t="s">
        <v>2844</v>
      </c>
      <c r="J1484" s="168">
        <v>0.9</v>
      </c>
      <c r="K1484" s="169" t="str">
        <f>IFERROR(SUMIFS(#REF!,#REF!,$I1484,#REF!,$R$2)/SUMIFS(#REF!,#REF!,$I1484,#REF!,$R$2),"-")</f>
        <v>-</v>
      </c>
      <c r="L1484" s="169" t="str">
        <f>IFERROR(SUMIFS(#REF!,#REF!,$I1484,#REF!,$R$7)/SUMIFS(#REF!,#REF!,$I1484,#REF!,$R$7),"-")</f>
        <v>-</v>
      </c>
      <c r="M1484" s="170" t="str">
        <f>IFERROR(SUMIFS(#REF!,#REF!,$I1484,#REF!,$R$3)/SUMIFS(#REF!,#REF!,$I1484,#REF!,$R$3),"-")</f>
        <v>-</v>
      </c>
      <c r="N1484" s="170" t="str">
        <f>IFERROR(SUMIFS(#REF!,#REF!,$I1484,#REF!,"&lt;="&amp;$R$2,#REF!,"&gt;="&amp;$S$2)/SUMIFS(#REF!,#REF!,$I1484,#REF!,"&lt;="&amp;$R$2,#REF!,"&gt;="&amp;$S$2),"-")</f>
        <v>-</v>
      </c>
      <c r="O1484" s="142"/>
      <c r="P1484" s="140"/>
    </row>
    <row r="1485" spans="1:16">
      <c r="A1485" s="138"/>
      <c r="B1485" s="142"/>
      <c r="C1485" s="172" t="s">
        <v>2706</v>
      </c>
      <c r="D1485" s="166" t="s">
        <v>26</v>
      </c>
      <c r="E1485" s="166" t="s">
        <v>2707</v>
      </c>
      <c r="F1485" s="178" t="s">
        <v>2846</v>
      </c>
      <c r="G1485" s="178" t="s">
        <v>2846</v>
      </c>
      <c r="H1485" s="178" t="s">
        <v>2846</v>
      </c>
      <c r="I1485" s="178" t="s">
        <v>2846</v>
      </c>
      <c r="J1485" s="168">
        <v>0.9</v>
      </c>
      <c r="K1485" s="169" t="str">
        <f>IFERROR(SUMIFS(#REF!,#REF!,$I1485,#REF!,$R$2)/SUMIFS(#REF!,#REF!,$I1485,#REF!,$R$2),"-")</f>
        <v>-</v>
      </c>
      <c r="L1485" s="169" t="str">
        <f>IFERROR(SUMIFS(#REF!,#REF!,$I1485,#REF!,$R$7)/SUMIFS(#REF!,#REF!,$I1485,#REF!,$R$7),"-")</f>
        <v>-</v>
      </c>
      <c r="M1485" s="170" t="str">
        <f>IFERROR(SUMIFS(#REF!,#REF!,$I1485,#REF!,$R$3)/SUMIFS(#REF!,#REF!,$I1485,#REF!,$R$3),"-")</f>
        <v>-</v>
      </c>
      <c r="N1485" s="170" t="str">
        <f>IFERROR(SUMIFS(#REF!,#REF!,$I1485,#REF!,"&lt;="&amp;$R$2,#REF!,"&gt;="&amp;$S$2)/SUMIFS(#REF!,#REF!,$I1485,#REF!,"&lt;="&amp;$R$2,#REF!,"&gt;="&amp;$S$2),"-")</f>
        <v>-</v>
      </c>
      <c r="O1485" s="142"/>
      <c r="P1485" s="140"/>
    </row>
    <row r="1486" spans="1:16">
      <c r="A1486" s="138"/>
      <c r="B1486" s="142"/>
      <c r="C1486" s="172" t="s">
        <v>2706</v>
      </c>
      <c r="D1486" s="166" t="s">
        <v>26</v>
      </c>
      <c r="E1486" s="166" t="s">
        <v>2707</v>
      </c>
      <c r="F1486" s="178" t="s">
        <v>2848</v>
      </c>
      <c r="G1486" s="178" t="s">
        <v>2848</v>
      </c>
      <c r="H1486" s="178" t="s">
        <v>2848</v>
      </c>
      <c r="I1486" s="178" t="s">
        <v>2848</v>
      </c>
      <c r="J1486" s="168">
        <v>0.9</v>
      </c>
      <c r="K1486" s="169" t="str">
        <f>IFERROR(SUMIFS(#REF!,#REF!,$I1486,#REF!,$R$2)/SUMIFS(#REF!,#REF!,$I1486,#REF!,$R$2),"-")</f>
        <v>-</v>
      </c>
      <c r="L1486" s="169" t="str">
        <f>IFERROR(SUMIFS(#REF!,#REF!,$I1486,#REF!,$R$7)/SUMIFS(#REF!,#REF!,$I1486,#REF!,$R$7),"-")</f>
        <v>-</v>
      </c>
      <c r="M1486" s="170" t="str">
        <f>IFERROR(SUMIFS(#REF!,#REF!,$I1486,#REF!,$R$3)/SUMIFS(#REF!,#REF!,$I1486,#REF!,$R$3),"-")</f>
        <v>-</v>
      </c>
      <c r="N1486" s="170" t="str">
        <f>IFERROR(SUMIFS(#REF!,#REF!,$I1486,#REF!,"&lt;="&amp;$R$2,#REF!,"&gt;="&amp;$S$2)/SUMIFS(#REF!,#REF!,$I1486,#REF!,"&lt;="&amp;$R$2,#REF!,"&gt;="&amp;$S$2),"-")</f>
        <v>-</v>
      </c>
      <c r="O1486" s="142"/>
      <c r="P1486" s="140"/>
    </row>
    <row r="1487" spans="1:16">
      <c r="A1487" s="138"/>
      <c r="B1487" s="142"/>
      <c r="C1487" s="172" t="s">
        <v>2706</v>
      </c>
      <c r="D1487" s="166" t="s">
        <v>26</v>
      </c>
      <c r="E1487" s="166" t="s">
        <v>2707</v>
      </c>
      <c r="F1487" s="178" t="s">
        <v>2850</v>
      </c>
      <c r="G1487" s="178" t="s">
        <v>2850</v>
      </c>
      <c r="H1487" s="178" t="s">
        <v>2850</v>
      </c>
      <c r="I1487" s="178" t="s">
        <v>2850</v>
      </c>
      <c r="J1487" s="168">
        <v>0.9</v>
      </c>
      <c r="K1487" s="169" t="str">
        <f>IFERROR(SUMIFS(#REF!,#REF!,$I1487,#REF!,$R$2)/SUMIFS(#REF!,#REF!,$I1487,#REF!,$R$2),"-")</f>
        <v>-</v>
      </c>
      <c r="L1487" s="169" t="str">
        <f>IFERROR(SUMIFS(#REF!,#REF!,$I1487,#REF!,$R$7)/SUMIFS(#REF!,#REF!,$I1487,#REF!,$R$7),"-")</f>
        <v>-</v>
      </c>
      <c r="M1487" s="170" t="str">
        <f>IFERROR(SUMIFS(#REF!,#REF!,$I1487,#REF!,$R$3)/SUMIFS(#REF!,#REF!,$I1487,#REF!,$R$3),"-")</f>
        <v>-</v>
      </c>
      <c r="N1487" s="170" t="str">
        <f>IFERROR(SUMIFS(#REF!,#REF!,$I1487,#REF!,"&lt;="&amp;$R$2,#REF!,"&gt;="&amp;$S$2)/SUMIFS(#REF!,#REF!,$I1487,#REF!,"&lt;="&amp;$R$2,#REF!,"&gt;="&amp;$S$2),"-")</f>
        <v>-</v>
      </c>
      <c r="O1487" s="142"/>
      <c r="P1487" s="140"/>
    </row>
    <row r="1488" spans="1:16">
      <c r="A1488" s="138"/>
      <c r="B1488" s="142"/>
      <c r="C1488" s="172" t="s">
        <v>2706</v>
      </c>
      <c r="D1488" s="166" t="s">
        <v>26</v>
      </c>
      <c r="E1488" s="166" t="s">
        <v>2707</v>
      </c>
      <c r="F1488" s="178" t="s">
        <v>2852</v>
      </c>
      <c r="G1488" s="178" t="s">
        <v>2852</v>
      </c>
      <c r="H1488" s="178" t="s">
        <v>2852</v>
      </c>
      <c r="I1488" s="178" t="s">
        <v>2852</v>
      </c>
      <c r="J1488" s="168">
        <v>0.9</v>
      </c>
      <c r="K1488" s="169" t="str">
        <f>IFERROR(SUMIFS(#REF!,#REF!,$I1488,#REF!,$R$2)/SUMIFS(#REF!,#REF!,$I1488,#REF!,$R$2),"-")</f>
        <v>-</v>
      </c>
      <c r="L1488" s="169" t="str">
        <f>IFERROR(SUMIFS(#REF!,#REF!,$I1488,#REF!,$R$7)/SUMIFS(#REF!,#REF!,$I1488,#REF!,$R$7),"-")</f>
        <v>-</v>
      </c>
      <c r="M1488" s="170" t="str">
        <f>IFERROR(SUMIFS(#REF!,#REF!,$I1488,#REF!,$R$3)/SUMIFS(#REF!,#REF!,$I1488,#REF!,$R$3),"-")</f>
        <v>-</v>
      </c>
      <c r="N1488" s="170" t="str">
        <f>IFERROR(SUMIFS(#REF!,#REF!,$I1488,#REF!,"&lt;="&amp;$R$2,#REF!,"&gt;="&amp;$S$2)/SUMIFS(#REF!,#REF!,$I1488,#REF!,"&lt;="&amp;$R$2,#REF!,"&gt;="&amp;$S$2),"-")</f>
        <v>-</v>
      </c>
      <c r="O1488" s="142"/>
      <c r="P1488" s="140"/>
    </row>
    <row r="1489" spans="1:16">
      <c r="A1489" s="138"/>
      <c r="B1489" s="142"/>
      <c r="C1489" s="172" t="s">
        <v>2706</v>
      </c>
      <c r="D1489" s="166" t="s">
        <v>26</v>
      </c>
      <c r="E1489" s="166" t="s">
        <v>2707</v>
      </c>
      <c r="F1489" s="178" t="s">
        <v>2854</v>
      </c>
      <c r="G1489" s="178" t="s">
        <v>2854</v>
      </c>
      <c r="H1489" s="178" t="s">
        <v>2854</v>
      </c>
      <c r="I1489" s="178" t="s">
        <v>2854</v>
      </c>
      <c r="J1489" s="168">
        <v>0.9</v>
      </c>
      <c r="K1489" s="169" t="str">
        <f>IFERROR(SUMIFS(#REF!,#REF!,$I1489,#REF!,$R$2)/SUMIFS(#REF!,#REF!,$I1489,#REF!,$R$2),"-")</f>
        <v>-</v>
      </c>
      <c r="L1489" s="169" t="str">
        <f>IFERROR(SUMIFS(#REF!,#REF!,$I1489,#REF!,$R$7)/SUMIFS(#REF!,#REF!,$I1489,#REF!,$R$7),"-")</f>
        <v>-</v>
      </c>
      <c r="M1489" s="170" t="str">
        <f>IFERROR(SUMIFS(#REF!,#REF!,$I1489,#REF!,$R$3)/SUMIFS(#REF!,#REF!,$I1489,#REF!,$R$3),"-")</f>
        <v>-</v>
      </c>
      <c r="N1489" s="170" t="str">
        <f>IFERROR(SUMIFS(#REF!,#REF!,$I1489,#REF!,"&lt;="&amp;$R$2,#REF!,"&gt;="&amp;$S$2)/SUMIFS(#REF!,#REF!,$I1489,#REF!,"&lt;="&amp;$R$2,#REF!,"&gt;="&amp;$S$2),"-")</f>
        <v>-</v>
      </c>
      <c r="O1489" s="142"/>
      <c r="P1489" s="140"/>
    </row>
    <row r="1490" spans="1:16">
      <c r="A1490" s="138"/>
      <c r="B1490" s="142"/>
      <c r="C1490" s="172" t="s">
        <v>2706</v>
      </c>
      <c r="D1490" s="166" t="s">
        <v>26</v>
      </c>
      <c r="E1490" s="166" t="s">
        <v>2707</v>
      </c>
      <c r="F1490" s="178" t="s">
        <v>2856</v>
      </c>
      <c r="G1490" s="178" t="s">
        <v>2856</v>
      </c>
      <c r="H1490" s="178" t="s">
        <v>2856</v>
      </c>
      <c r="I1490" s="178" t="s">
        <v>2856</v>
      </c>
      <c r="J1490" s="168">
        <v>0.9</v>
      </c>
      <c r="K1490" s="169" t="str">
        <f>IFERROR(SUMIFS(#REF!,#REF!,$I1490,#REF!,$R$2)/SUMIFS(#REF!,#REF!,$I1490,#REF!,$R$2),"-")</f>
        <v>-</v>
      </c>
      <c r="L1490" s="169" t="str">
        <f>IFERROR(SUMIFS(#REF!,#REF!,$I1490,#REF!,$R$7)/SUMIFS(#REF!,#REF!,$I1490,#REF!,$R$7),"-")</f>
        <v>-</v>
      </c>
      <c r="M1490" s="170" t="str">
        <f>IFERROR(SUMIFS(#REF!,#REF!,$I1490,#REF!,$R$3)/SUMIFS(#REF!,#REF!,$I1490,#REF!,$R$3),"-")</f>
        <v>-</v>
      </c>
      <c r="N1490" s="170" t="str">
        <f>IFERROR(SUMIFS(#REF!,#REF!,$I1490,#REF!,"&lt;="&amp;$R$2,#REF!,"&gt;="&amp;$S$2)/SUMIFS(#REF!,#REF!,$I1490,#REF!,"&lt;="&amp;$R$2,#REF!,"&gt;="&amp;$S$2),"-")</f>
        <v>-</v>
      </c>
      <c r="O1490" s="142"/>
      <c r="P1490" s="140"/>
    </row>
    <row r="1491" spans="1:16">
      <c r="A1491" s="138"/>
      <c r="B1491" s="142"/>
      <c r="C1491" s="172" t="s">
        <v>2706</v>
      </c>
      <c r="D1491" s="166" t="s">
        <v>26</v>
      </c>
      <c r="E1491" s="166" t="s">
        <v>2707</v>
      </c>
      <c r="F1491" s="178" t="s">
        <v>2858</v>
      </c>
      <c r="G1491" s="178" t="s">
        <v>2858</v>
      </c>
      <c r="H1491" s="178" t="s">
        <v>2858</v>
      </c>
      <c r="I1491" s="178" t="s">
        <v>2858</v>
      </c>
      <c r="J1491" s="168">
        <v>0.9</v>
      </c>
      <c r="K1491" s="169" t="str">
        <f>IFERROR(SUMIFS(#REF!,#REF!,$I1491,#REF!,$R$2)/SUMIFS(#REF!,#REF!,$I1491,#REF!,$R$2),"-")</f>
        <v>-</v>
      </c>
      <c r="L1491" s="169" t="str">
        <f>IFERROR(SUMIFS(#REF!,#REF!,$I1491,#REF!,$R$7)/SUMIFS(#REF!,#REF!,$I1491,#REF!,$R$7),"-")</f>
        <v>-</v>
      </c>
      <c r="M1491" s="170" t="str">
        <f>IFERROR(SUMIFS(#REF!,#REF!,$I1491,#REF!,$R$3)/SUMIFS(#REF!,#REF!,$I1491,#REF!,$R$3),"-")</f>
        <v>-</v>
      </c>
      <c r="N1491" s="170" t="str">
        <f>IFERROR(SUMIFS(#REF!,#REF!,$I1491,#REF!,"&lt;="&amp;$R$2,#REF!,"&gt;="&amp;$S$2)/SUMIFS(#REF!,#REF!,$I1491,#REF!,"&lt;="&amp;$R$2,#REF!,"&gt;="&amp;$S$2),"-")</f>
        <v>-</v>
      </c>
      <c r="O1491" s="142"/>
      <c r="P1491" s="140"/>
    </row>
    <row r="1492" spans="1:16">
      <c r="A1492" s="138"/>
      <c r="B1492" s="142"/>
      <c r="C1492" s="172" t="s">
        <v>2706</v>
      </c>
      <c r="D1492" s="166" t="s">
        <v>26</v>
      </c>
      <c r="E1492" s="166" t="s">
        <v>2707</v>
      </c>
      <c r="F1492" s="178" t="s">
        <v>2860</v>
      </c>
      <c r="G1492" s="178" t="s">
        <v>2860</v>
      </c>
      <c r="H1492" s="178" t="s">
        <v>2860</v>
      </c>
      <c r="I1492" s="178" t="s">
        <v>2860</v>
      </c>
      <c r="J1492" s="168">
        <v>0.9</v>
      </c>
      <c r="K1492" s="169" t="str">
        <f>IFERROR(SUMIFS(#REF!,#REF!,$I1492,#REF!,$R$2)/SUMIFS(#REF!,#REF!,$I1492,#REF!,$R$2),"-")</f>
        <v>-</v>
      </c>
      <c r="L1492" s="169" t="str">
        <f>IFERROR(SUMIFS(#REF!,#REF!,$I1492,#REF!,$R$7)/SUMIFS(#REF!,#REF!,$I1492,#REF!,$R$7),"-")</f>
        <v>-</v>
      </c>
      <c r="M1492" s="170" t="str">
        <f>IFERROR(SUMIFS(#REF!,#REF!,$I1492,#REF!,$R$3)/SUMIFS(#REF!,#REF!,$I1492,#REF!,$R$3),"-")</f>
        <v>-</v>
      </c>
      <c r="N1492" s="170" t="str">
        <f>IFERROR(SUMIFS(#REF!,#REF!,$I1492,#REF!,"&lt;="&amp;$R$2,#REF!,"&gt;="&amp;$S$2)/SUMIFS(#REF!,#REF!,$I1492,#REF!,"&lt;="&amp;$R$2,#REF!,"&gt;="&amp;$S$2),"-")</f>
        <v>-</v>
      </c>
      <c r="O1492" s="142"/>
      <c r="P1492" s="140"/>
    </row>
    <row r="1493" spans="1:16">
      <c r="A1493" s="138"/>
      <c r="B1493" s="142"/>
      <c r="C1493" s="172" t="s">
        <v>2706</v>
      </c>
      <c r="D1493" s="166" t="s">
        <v>26</v>
      </c>
      <c r="E1493" s="166" t="s">
        <v>2707</v>
      </c>
      <c r="F1493" s="178" t="s">
        <v>2862</v>
      </c>
      <c r="G1493" s="178" t="s">
        <v>2862</v>
      </c>
      <c r="H1493" s="178" t="s">
        <v>2862</v>
      </c>
      <c r="I1493" s="178" t="s">
        <v>2862</v>
      </c>
      <c r="J1493" s="168">
        <v>0.9</v>
      </c>
      <c r="K1493" s="169" t="str">
        <f>IFERROR(SUMIFS(#REF!,#REF!,$I1493,#REF!,$R$2)/SUMIFS(#REF!,#REF!,$I1493,#REF!,$R$2),"-")</f>
        <v>-</v>
      </c>
      <c r="L1493" s="169" t="str">
        <f>IFERROR(SUMIFS(#REF!,#REF!,$I1493,#REF!,$R$7)/SUMIFS(#REF!,#REF!,$I1493,#REF!,$R$7),"-")</f>
        <v>-</v>
      </c>
      <c r="M1493" s="170" t="str">
        <f>IFERROR(SUMIFS(#REF!,#REF!,$I1493,#REF!,$R$3)/SUMIFS(#REF!,#REF!,$I1493,#REF!,$R$3),"-")</f>
        <v>-</v>
      </c>
      <c r="N1493" s="170" t="str">
        <f>IFERROR(SUMIFS(#REF!,#REF!,$I1493,#REF!,"&lt;="&amp;$R$2,#REF!,"&gt;="&amp;$S$2)/SUMIFS(#REF!,#REF!,$I1493,#REF!,"&lt;="&amp;$R$2,#REF!,"&gt;="&amp;$S$2),"-")</f>
        <v>-</v>
      </c>
      <c r="O1493" s="142"/>
      <c r="P1493" s="140"/>
    </row>
    <row r="1494" spans="1:16">
      <c r="A1494" s="138"/>
      <c r="B1494" s="142"/>
      <c r="C1494" s="172" t="s">
        <v>2706</v>
      </c>
      <c r="D1494" s="166" t="s">
        <v>26</v>
      </c>
      <c r="E1494" s="166" t="s">
        <v>2707</v>
      </c>
      <c r="F1494" s="178" t="s">
        <v>2864</v>
      </c>
      <c r="G1494" s="178" t="s">
        <v>2864</v>
      </c>
      <c r="H1494" s="178" t="s">
        <v>2864</v>
      </c>
      <c r="I1494" s="178" t="s">
        <v>2864</v>
      </c>
      <c r="J1494" s="168">
        <v>0.9</v>
      </c>
      <c r="K1494" s="169" t="str">
        <f>IFERROR(SUMIFS(#REF!,#REF!,$I1494,#REF!,$R$2)/SUMIFS(#REF!,#REF!,$I1494,#REF!,$R$2),"-")</f>
        <v>-</v>
      </c>
      <c r="L1494" s="169" t="str">
        <f>IFERROR(SUMIFS(#REF!,#REF!,$I1494,#REF!,$R$7)/SUMIFS(#REF!,#REF!,$I1494,#REF!,$R$7),"-")</f>
        <v>-</v>
      </c>
      <c r="M1494" s="170" t="str">
        <f>IFERROR(SUMIFS(#REF!,#REF!,$I1494,#REF!,$R$3)/SUMIFS(#REF!,#REF!,$I1494,#REF!,$R$3),"-")</f>
        <v>-</v>
      </c>
      <c r="N1494" s="170" t="str">
        <f>IFERROR(SUMIFS(#REF!,#REF!,$I1494,#REF!,"&lt;="&amp;$R$2,#REF!,"&gt;="&amp;$S$2)/SUMIFS(#REF!,#REF!,$I1494,#REF!,"&lt;="&amp;$R$2,#REF!,"&gt;="&amp;$S$2),"-")</f>
        <v>-</v>
      </c>
      <c r="O1494" s="142"/>
      <c r="P1494" s="140"/>
    </row>
    <row r="1495" spans="1:16">
      <c r="A1495" s="138"/>
      <c r="B1495" s="142"/>
      <c r="C1495" s="172" t="s">
        <v>2706</v>
      </c>
      <c r="D1495" s="166" t="s">
        <v>26</v>
      </c>
      <c r="E1495" s="166" t="s">
        <v>2707</v>
      </c>
      <c r="F1495" s="178" t="s">
        <v>2866</v>
      </c>
      <c r="G1495" s="178" t="s">
        <v>2866</v>
      </c>
      <c r="H1495" s="178" t="s">
        <v>2866</v>
      </c>
      <c r="I1495" s="178" t="s">
        <v>2866</v>
      </c>
      <c r="J1495" s="168">
        <v>0.9</v>
      </c>
      <c r="K1495" s="169" t="str">
        <f>IFERROR(SUMIFS(#REF!,#REF!,$I1495,#REF!,$R$2)/SUMIFS(#REF!,#REF!,$I1495,#REF!,$R$2),"-")</f>
        <v>-</v>
      </c>
      <c r="L1495" s="169" t="str">
        <f>IFERROR(SUMIFS(#REF!,#REF!,$I1495,#REF!,$R$7)/SUMIFS(#REF!,#REF!,$I1495,#REF!,$R$7),"-")</f>
        <v>-</v>
      </c>
      <c r="M1495" s="170" t="str">
        <f>IFERROR(SUMIFS(#REF!,#REF!,$I1495,#REF!,$R$3)/SUMIFS(#REF!,#REF!,$I1495,#REF!,$R$3),"-")</f>
        <v>-</v>
      </c>
      <c r="N1495" s="170" t="str">
        <f>IFERROR(SUMIFS(#REF!,#REF!,$I1495,#REF!,"&lt;="&amp;$R$2,#REF!,"&gt;="&amp;$S$2)/SUMIFS(#REF!,#REF!,$I1495,#REF!,"&lt;="&amp;$R$2,#REF!,"&gt;="&amp;$S$2),"-")</f>
        <v>-</v>
      </c>
      <c r="O1495" s="142"/>
      <c r="P1495" s="140"/>
    </row>
    <row r="1496" spans="1:16">
      <c r="A1496" s="138"/>
      <c r="B1496" s="142"/>
      <c r="C1496" s="172" t="s">
        <v>2706</v>
      </c>
      <c r="D1496" s="166" t="s">
        <v>26</v>
      </c>
      <c r="E1496" s="166" t="s">
        <v>2707</v>
      </c>
      <c r="F1496" s="178" t="s">
        <v>2868</v>
      </c>
      <c r="G1496" s="178" t="s">
        <v>2868</v>
      </c>
      <c r="H1496" s="178" t="s">
        <v>2868</v>
      </c>
      <c r="I1496" s="178" t="s">
        <v>2868</v>
      </c>
      <c r="J1496" s="168">
        <v>0.9</v>
      </c>
      <c r="K1496" s="169" t="str">
        <f>IFERROR(SUMIFS(#REF!,#REF!,$I1496,#REF!,$R$2)/SUMIFS(#REF!,#REF!,$I1496,#REF!,$R$2),"-")</f>
        <v>-</v>
      </c>
      <c r="L1496" s="169" t="str">
        <f>IFERROR(SUMIFS(#REF!,#REF!,$I1496,#REF!,$R$7)/SUMIFS(#REF!,#REF!,$I1496,#REF!,$R$7),"-")</f>
        <v>-</v>
      </c>
      <c r="M1496" s="170" t="str">
        <f>IFERROR(SUMIFS(#REF!,#REF!,$I1496,#REF!,$R$3)/SUMIFS(#REF!,#REF!,$I1496,#REF!,$R$3),"-")</f>
        <v>-</v>
      </c>
      <c r="N1496" s="170" t="str">
        <f>IFERROR(SUMIFS(#REF!,#REF!,$I1496,#REF!,"&lt;="&amp;$R$2,#REF!,"&gt;="&amp;$S$2)/SUMIFS(#REF!,#REF!,$I1496,#REF!,"&lt;="&amp;$R$2,#REF!,"&gt;="&amp;$S$2),"-")</f>
        <v>-</v>
      </c>
      <c r="O1496" s="142"/>
      <c r="P1496" s="140"/>
    </row>
    <row r="1497" spans="1:16">
      <c r="A1497" s="138"/>
      <c r="B1497" s="142"/>
      <c r="C1497" s="172" t="s">
        <v>2706</v>
      </c>
      <c r="D1497" s="166" t="s">
        <v>26</v>
      </c>
      <c r="E1497" s="166" t="s">
        <v>2707</v>
      </c>
      <c r="F1497" s="178" t="s">
        <v>2870</v>
      </c>
      <c r="G1497" s="178" t="s">
        <v>2870</v>
      </c>
      <c r="H1497" s="178" t="s">
        <v>2870</v>
      </c>
      <c r="I1497" s="178" t="s">
        <v>2870</v>
      </c>
      <c r="J1497" s="168">
        <v>0.9</v>
      </c>
      <c r="K1497" s="169" t="str">
        <f>IFERROR(SUMIFS(#REF!,#REF!,$I1497,#REF!,$R$2)/SUMIFS(#REF!,#REF!,$I1497,#REF!,$R$2),"-")</f>
        <v>-</v>
      </c>
      <c r="L1497" s="169" t="str">
        <f>IFERROR(SUMIFS(#REF!,#REF!,$I1497,#REF!,$R$7)/SUMIFS(#REF!,#REF!,$I1497,#REF!,$R$7),"-")</f>
        <v>-</v>
      </c>
      <c r="M1497" s="170" t="str">
        <f>IFERROR(SUMIFS(#REF!,#REF!,$I1497,#REF!,$R$3)/SUMIFS(#REF!,#REF!,$I1497,#REF!,$R$3),"-")</f>
        <v>-</v>
      </c>
      <c r="N1497" s="170" t="str">
        <f>IFERROR(SUMIFS(#REF!,#REF!,$I1497,#REF!,"&lt;="&amp;$R$2,#REF!,"&gt;="&amp;$S$2)/SUMIFS(#REF!,#REF!,$I1497,#REF!,"&lt;="&amp;$R$2,#REF!,"&gt;="&amp;$S$2),"-")</f>
        <v>-</v>
      </c>
      <c r="O1497" s="142"/>
      <c r="P1497" s="140"/>
    </row>
    <row r="1498" spans="1:16">
      <c r="A1498" s="138"/>
      <c r="B1498" s="142"/>
      <c r="C1498" s="172" t="s">
        <v>2706</v>
      </c>
      <c r="D1498" s="166" t="s">
        <v>26</v>
      </c>
      <c r="E1498" s="166" t="s">
        <v>2707</v>
      </c>
      <c r="F1498" s="178" t="s">
        <v>2872</v>
      </c>
      <c r="G1498" s="178" t="s">
        <v>2872</v>
      </c>
      <c r="H1498" s="178" t="s">
        <v>2872</v>
      </c>
      <c r="I1498" s="178" t="s">
        <v>2872</v>
      </c>
      <c r="J1498" s="168">
        <v>0.9</v>
      </c>
      <c r="K1498" s="169" t="str">
        <f>IFERROR(SUMIFS(#REF!,#REF!,$I1498,#REF!,$R$2)/SUMIFS(#REF!,#REF!,$I1498,#REF!,$R$2),"-")</f>
        <v>-</v>
      </c>
      <c r="L1498" s="169" t="str">
        <f>IFERROR(SUMIFS(#REF!,#REF!,$I1498,#REF!,$R$7)/SUMIFS(#REF!,#REF!,$I1498,#REF!,$R$7),"-")</f>
        <v>-</v>
      </c>
      <c r="M1498" s="170" t="str">
        <f>IFERROR(SUMIFS(#REF!,#REF!,$I1498,#REF!,$R$3)/SUMIFS(#REF!,#REF!,$I1498,#REF!,$R$3),"-")</f>
        <v>-</v>
      </c>
      <c r="N1498" s="170" t="str">
        <f>IFERROR(SUMIFS(#REF!,#REF!,$I1498,#REF!,"&lt;="&amp;$R$2,#REF!,"&gt;="&amp;$S$2)/SUMIFS(#REF!,#REF!,$I1498,#REF!,"&lt;="&amp;$R$2,#REF!,"&gt;="&amp;$S$2),"-")</f>
        <v>-</v>
      </c>
      <c r="O1498" s="142"/>
      <c r="P1498" s="140"/>
    </row>
    <row r="1499" spans="1:16">
      <c r="A1499" s="138"/>
      <c r="B1499" s="142"/>
      <c r="C1499" s="172" t="s">
        <v>2706</v>
      </c>
      <c r="D1499" s="166" t="s">
        <v>26</v>
      </c>
      <c r="E1499" s="166" t="s">
        <v>2707</v>
      </c>
      <c r="F1499" s="178" t="s">
        <v>2874</v>
      </c>
      <c r="G1499" s="178" t="s">
        <v>2874</v>
      </c>
      <c r="H1499" s="178" t="s">
        <v>2874</v>
      </c>
      <c r="I1499" s="178" t="s">
        <v>2874</v>
      </c>
      <c r="J1499" s="168">
        <v>0.9</v>
      </c>
      <c r="K1499" s="169" t="str">
        <f>IFERROR(SUMIFS(#REF!,#REF!,$I1499,#REF!,$R$2)/SUMIFS(#REF!,#REF!,$I1499,#REF!,$R$2),"-")</f>
        <v>-</v>
      </c>
      <c r="L1499" s="169" t="str">
        <f>IFERROR(SUMIFS(#REF!,#REF!,$I1499,#REF!,$R$7)/SUMIFS(#REF!,#REF!,$I1499,#REF!,$R$7),"-")</f>
        <v>-</v>
      </c>
      <c r="M1499" s="170" t="str">
        <f>IFERROR(SUMIFS(#REF!,#REF!,$I1499,#REF!,$R$3)/SUMIFS(#REF!,#REF!,$I1499,#REF!,$R$3),"-")</f>
        <v>-</v>
      </c>
      <c r="N1499" s="170" t="str">
        <f>IFERROR(SUMIFS(#REF!,#REF!,$I1499,#REF!,"&lt;="&amp;$R$2,#REF!,"&gt;="&amp;$S$2)/SUMIFS(#REF!,#REF!,$I1499,#REF!,"&lt;="&amp;$R$2,#REF!,"&gt;="&amp;$S$2),"-")</f>
        <v>-</v>
      </c>
      <c r="O1499" s="142"/>
      <c r="P1499" s="140"/>
    </row>
    <row r="1500" spans="1:16">
      <c r="A1500" s="138"/>
      <c r="B1500" s="142"/>
      <c r="C1500" s="172" t="s">
        <v>2706</v>
      </c>
      <c r="D1500" s="166" t="s">
        <v>26</v>
      </c>
      <c r="E1500" s="166" t="s">
        <v>2707</v>
      </c>
      <c r="F1500" s="178" t="s">
        <v>2875</v>
      </c>
      <c r="G1500" s="178" t="s">
        <v>2875</v>
      </c>
      <c r="H1500" s="178" t="s">
        <v>2875</v>
      </c>
      <c r="I1500" s="178" t="s">
        <v>2875</v>
      </c>
      <c r="J1500" s="168">
        <v>0.9</v>
      </c>
      <c r="K1500" s="169" t="str">
        <f>IFERROR(SUMIFS(#REF!,#REF!,$I1500,#REF!,$R$2)/SUMIFS(#REF!,#REF!,$I1500,#REF!,$R$2),"-")</f>
        <v>-</v>
      </c>
      <c r="L1500" s="169" t="str">
        <f>IFERROR(SUMIFS(#REF!,#REF!,$I1500,#REF!,$R$7)/SUMIFS(#REF!,#REF!,$I1500,#REF!,$R$7),"-")</f>
        <v>-</v>
      </c>
      <c r="M1500" s="170" t="str">
        <f>IFERROR(SUMIFS(#REF!,#REF!,$I1500,#REF!,$R$3)/SUMIFS(#REF!,#REF!,$I1500,#REF!,$R$3),"-")</f>
        <v>-</v>
      </c>
      <c r="N1500" s="170" t="str">
        <f>IFERROR(SUMIFS(#REF!,#REF!,$I1500,#REF!,"&lt;="&amp;$R$2,#REF!,"&gt;="&amp;$S$2)/SUMIFS(#REF!,#REF!,$I1500,#REF!,"&lt;="&amp;$R$2,#REF!,"&gt;="&amp;$S$2),"-")</f>
        <v>-</v>
      </c>
      <c r="O1500" s="142"/>
      <c r="P1500" s="140"/>
    </row>
    <row r="1501" spans="1:16">
      <c r="A1501" s="138"/>
      <c r="B1501" s="142"/>
      <c r="C1501" s="172" t="s">
        <v>2706</v>
      </c>
      <c r="D1501" s="166" t="s">
        <v>26</v>
      </c>
      <c r="E1501" s="166" t="s">
        <v>2707</v>
      </c>
      <c r="F1501" s="178" t="s">
        <v>2877</v>
      </c>
      <c r="G1501" s="178" t="s">
        <v>2877</v>
      </c>
      <c r="H1501" s="178" t="s">
        <v>2877</v>
      </c>
      <c r="I1501" s="178" t="s">
        <v>2877</v>
      </c>
      <c r="J1501" s="168">
        <v>0.9</v>
      </c>
      <c r="K1501" s="169" t="str">
        <f>IFERROR(SUMIFS(#REF!,#REF!,$I1501,#REF!,$R$2)/SUMIFS(#REF!,#REF!,$I1501,#REF!,$R$2),"-")</f>
        <v>-</v>
      </c>
      <c r="L1501" s="169" t="str">
        <f>IFERROR(SUMIFS(#REF!,#REF!,$I1501,#REF!,$R$7)/SUMIFS(#REF!,#REF!,$I1501,#REF!,$R$7),"-")</f>
        <v>-</v>
      </c>
      <c r="M1501" s="170" t="str">
        <f>IFERROR(SUMIFS(#REF!,#REF!,$I1501,#REF!,$R$3)/SUMIFS(#REF!,#REF!,$I1501,#REF!,$R$3),"-")</f>
        <v>-</v>
      </c>
      <c r="N1501" s="170" t="str">
        <f>IFERROR(SUMIFS(#REF!,#REF!,$I1501,#REF!,"&lt;="&amp;$R$2,#REF!,"&gt;="&amp;$S$2)/SUMIFS(#REF!,#REF!,$I1501,#REF!,"&lt;="&amp;$R$2,#REF!,"&gt;="&amp;$S$2),"-")</f>
        <v>-</v>
      </c>
      <c r="O1501" s="142"/>
      <c r="P1501" s="140"/>
    </row>
    <row r="1502" spans="1:16">
      <c r="A1502" s="138"/>
      <c r="B1502" s="142"/>
      <c r="C1502" s="172" t="s">
        <v>2706</v>
      </c>
      <c r="D1502" s="166" t="s">
        <v>26</v>
      </c>
      <c r="E1502" s="166" t="s">
        <v>2707</v>
      </c>
      <c r="F1502" s="178" t="s">
        <v>2879</v>
      </c>
      <c r="G1502" s="178" t="s">
        <v>2879</v>
      </c>
      <c r="H1502" s="178" t="s">
        <v>2879</v>
      </c>
      <c r="I1502" s="178" t="s">
        <v>2879</v>
      </c>
      <c r="J1502" s="168">
        <v>0.9</v>
      </c>
      <c r="K1502" s="169" t="str">
        <f>IFERROR(SUMIFS(#REF!,#REF!,$I1502,#REF!,$R$2)/SUMIFS(#REF!,#REF!,$I1502,#REF!,$R$2),"-")</f>
        <v>-</v>
      </c>
      <c r="L1502" s="169" t="str">
        <f>IFERROR(SUMIFS(#REF!,#REF!,$I1502,#REF!,$R$7)/SUMIFS(#REF!,#REF!,$I1502,#REF!,$R$7),"-")</f>
        <v>-</v>
      </c>
      <c r="M1502" s="170" t="str">
        <f>IFERROR(SUMIFS(#REF!,#REF!,$I1502,#REF!,$R$3)/SUMIFS(#REF!,#REF!,$I1502,#REF!,$R$3),"-")</f>
        <v>-</v>
      </c>
      <c r="N1502" s="170" t="str">
        <f>IFERROR(SUMIFS(#REF!,#REF!,$I1502,#REF!,"&lt;="&amp;$R$2,#REF!,"&gt;="&amp;$S$2)/SUMIFS(#REF!,#REF!,$I1502,#REF!,"&lt;="&amp;$R$2,#REF!,"&gt;="&amp;$S$2),"-")</f>
        <v>-</v>
      </c>
      <c r="O1502" s="142"/>
      <c r="P1502" s="140"/>
    </row>
    <row r="1503" spans="1:16">
      <c r="A1503" s="138"/>
      <c r="B1503" s="142"/>
      <c r="C1503" s="172" t="s">
        <v>2706</v>
      </c>
      <c r="D1503" s="166" t="s">
        <v>26</v>
      </c>
      <c r="E1503" s="166" t="s">
        <v>2707</v>
      </c>
      <c r="F1503" s="178" t="s">
        <v>2881</v>
      </c>
      <c r="G1503" s="178" t="s">
        <v>2881</v>
      </c>
      <c r="H1503" s="178" t="s">
        <v>2881</v>
      </c>
      <c r="I1503" s="178" t="s">
        <v>2881</v>
      </c>
      <c r="J1503" s="168">
        <v>0.9</v>
      </c>
      <c r="K1503" s="169" t="str">
        <f>IFERROR(SUMIFS(#REF!,#REF!,$I1503,#REF!,$R$2)/SUMIFS(#REF!,#REF!,$I1503,#REF!,$R$2),"-")</f>
        <v>-</v>
      </c>
      <c r="L1503" s="169" t="str">
        <f>IFERROR(SUMIFS(#REF!,#REF!,$I1503,#REF!,$R$7)/SUMIFS(#REF!,#REF!,$I1503,#REF!,$R$7),"-")</f>
        <v>-</v>
      </c>
      <c r="M1503" s="170" t="str">
        <f>IFERROR(SUMIFS(#REF!,#REF!,$I1503,#REF!,$R$3)/SUMIFS(#REF!,#REF!,$I1503,#REF!,$R$3),"-")</f>
        <v>-</v>
      </c>
      <c r="N1503" s="170" t="str">
        <f>IFERROR(SUMIFS(#REF!,#REF!,$I1503,#REF!,"&lt;="&amp;$R$2,#REF!,"&gt;="&amp;$S$2)/SUMIFS(#REF!,#REF!,$I1503,#REF!,"&lt;="&amp;$R$2,#REF!,"&gt;="&amp;$S$2),"-")</f>
        <v>-</v>
      </c>
      <c r="O1503" s="142"/>
      <c r="P1503" s="140"/>
    </row>
    <row r="1504" spans="1:16">
      <c r="A1504" s="138"/>
      <c r="B1504" s="142"/>
      <c r="C1504" s="172" t="s">
        <v>2706</v>
      </c>
      <c r="D1504" s="166" t="s">
        <v>26</v>
      </c>
      <c r="E1504" s="166" t="s">
        <v>2707</v>
      </c>
      <c r="F1504" s="178" t="s">
        <v>2883</v>
      </c>
      <c r="G1504" s="178" t="s">
        <v>2883</v>
      </c>
      <c r="H1504" s="178" t="s">
        <v>2883</v>
      </c>
      <c r="I1504" s="178" t="s">
        <v>2883</v>
      </c>
      <c r="J1504" s="168">
        <v>0.9</v>
      </c>
      <c r="K1504" s="169" t="str">
        <f>IFERROR(SUMIFS(#REF!,#REF!,$I1504,#REF!,$R$2)/SUMIFS(#REF!,#REF!,$I1504,#REF!,$R$2),"-")</f>
        <v>-</v>
      </c>
      <c r="L1504" s="169" t="str">
        <f>IFERROR(SUMIFS(#REF!,#REF!,$I1504,#REF!,$R$7)/SUMIFS(#REF!,#REF!,$I1504,#REF!,$R$7),"-")</f>
        <v>-</v>
      </c>
      <c r="M1504" s="170" t="str">
        <f>IFERROR(SUMIFS(#REF!,#REF!,$I1504,#REF!,$R$3)/SUMIFS(#REF!,#REF!,$I1504,#REF!,$R$3),"-")</f>
        <v>-</v>
      </c>
      <c r="N1504" s="170" t="str">
        <f>IFERROR(SUMIFS(#REF!,#REF!,$I1504,#REF!,"&lt;="&amp;$R$2,#REF!,"&gt;="&amp;$S$2)/SUMIFS(#REF!,#REF!,$I1504,#REF!,"&lt;="&amp;$R$2,#REF!,"&gt;="&amp;$S$2),"-")</f>
        <v>-</v>
      </c>
      <c r="O1504" s="142"/>
      <c r="P1504" s="140"/>
    </row>
    <row r="1505" spans="1:16">
      <c r="A1505" s="138"/>
      <c r="B1505" s="142"/>
      <c r="C1505" s="172" t="s">
        <v>2706</v>
      </c>
      <c r="D1505" s="166" t="s">
        <v>26</v>
      </c>
      <c r="E1505" s="166" t="s">
        <v>2707</v>
      </c>
      <c r="F1505" s="178" t="s">
        <v>2885</v>
      </c>
      <c r="G1505" s="178" t="s">
        <v>2885</v>
      </c>
      <c r="H1505" s="178" t="s">
        <v>2885</v>
      </c>
      <c r="I1505" s="178" t="s">
        <v>2885</v>
      </c>
      <c r="J1505" s="168">
        <v>0.9</v>
      </c>
      <c r="K1505" s="169" t="str">
        <f>IFERROR(SUMIFS(#REF!,#REF!,$I1505,#REF!,$R$2)/SUMIFS(#REF!,#REF!,$I1505,#REF!,$R$2),"-")</f>
        <v>-</v>
      </c>
      <c r="L1505" s="169" t="str">
        <f>IFERROR(SUMIFS(#REF!,#REF!,$I1505,#REF!,$R$7)/SUMIFS(#REF!,#REF!,$I1505,#REF!,$R$7),"-")</f>
        <v>-</v>
      </c>
      <c r="M1505" s="170" t="str">
        <f>IFERROR(SUMIFS(#REF!,#REF!,$I1505,#REF!,$R$3)/SUMIFS(#REF!,#REF!,$I1505,#REF!,$R$3),"-")</f>
        <v>-</v>
      </c>
      <c r="N1505" s="170" t="str">
        <f>IFERROR(SUMIFS(#REF!,#REF!,$I1505,#REF!,"&lt;="&amp;$R$2,#REF!,"&gt;="&amp;$S$2)/SUMIFS(#REF!,#REF!,$I1505,#REF!,"&lt;="&amp;$R$2,#REF!,"&gt;="&amp;$S$2),"-")</f>
        <v>-</v>
      </c>
      <c r="O1505" s="142"/>
      <c r="P1505" s="140"/>
    </row>
    <row r="1506" spans="1:16">
      <c r="A1506" s="138"/>
      <c r="B1506" s="142"/>
      <c r="C1506" s="172" t="s">
        <v>2706</v>
      </c>
      <c r="D1506" s="166" t="s">
        <v>26</v>
      </c>
      <c r="E1506" s="166" t="s">
        <v>2707</v>
      </c>
      <c r="F1506" s="178" t="s">
        <v>2887</v>
      </c>
      <c r="G1506" s="178" t="s">
        <v>2887</v>
      </c>
      <c r="H1506" s="178" t="s">
        <v>2887</v>
      </c>
      <c r="I1506" s="178" t="s">
        <v>2887</v>
      </c>
      <c r="J1506" s="168">
        <v>0.9</v>
      </c>
      <c r="K1506" s="169" t="str">
        <f>IFERROR(SUMIFS(#REF!,#REF!,$I1506,#REF!,$R$2)/SUMIFS(#REF!,#REF!,$I1506,#REF!,$R$2),"-")</f>
        <v>-</v>
      </c>
      <c r="L1506" s="169" t="str">
        <f>IFERROR(SUMIFS(#REF!,#REF!,$I1506,#REF!,$R$7)/SUMIFS(#REF!,#REF!,$I1506,#REF!,$R$7),"-")</f>
        <v>-</v>
      </c>
      <c r="M1506" s="170" t="str">
        <f>IFERROR(SUMIFS(#REF!,#REF!,$I1506,#REF!,$R$3)/SUMIFS(#REF!,#REF!,$I1506,#REF!,$R$3),"-")</f>
        <v>-</v>
      </c>
      <c r="N1506" s="170" t="str">
        <f>IFERROR(SUMIFS(#REF!,#REF!,$I1506,#REF!,"&lt;="&amp;$R$2,#REF!,"&gt;="&amp;$S$2)/SUMIFS(#REF!,#REF!,$I1506,#REF!,"&lt;="&amp;$R$2,#REF!,"&gt;="&amp;$S$2),"-")</f>
        <v>-</v>
      </c>
      <c r="O1506" s="142"/>
      <c r="P1506" s="140"/>
    </row>
    <row r="1507" spans="1:16">
      <c r="A1507" s="138"/>
      <c r="B1507" s="142"/>
      <c r="C1507" s="172" t="s">
        <v>2706</v>
      </c>
      <c r="D1507" s="166" t="s">
        <v>26</v>
      </c>
      <c r="E1507" s="166" t="s">
        <v>2707</v>
      </c>
      <c r="F1507" s="178" t="s">
        <v>2889</v>
      </c>
      <c r="G1507" s="178" t="s">
        <v>2889</v>
      </c>
      <c r="H1507" s="178" t="s">
        <v>2889</v>
      </c>
      <c r="I1507" s="178" t="s">
        <v>2889</v>
      </c>
      <c r="J1507" s="168">
        <v>0.9</v>
      </c>
      <c r="K1507" s="169" t="str">
        <f>IFERROR(SUMIFS(#REF!,#REF!,$I1507,#REF!,$R$2)/SUMIFS(#REF!,#REF!,$I1507,#REF!,$R$2),"-")</f>
        <v>-</v>
      </c>
      <c r="L1507" s="169" t="str">
        <f>IFERROR(SUMIFS(#REF!,#REF!,$I1507,#REF!,$R$7)/SUMIFS(#REF!,#REF!,$I1507,#REF!,$R$7),"-")</f>
        <v>-</v>
      </c>
      <c r="M1507" s="170" t="str">
        <f>IFERROR(SUMIFS(#REF!,#REF!,$I1507,#REF!,$R$3)/SUMIFS(#REF!,#REF!,$I1507,#REF!,$R$3),"-")</f>
        <v>-</v>
      </c>
      <c r="N1507" s="170" t="str">
        <f>IFERROR(SUMIFS(#REF!,#REF!,$I1507,#REF!,"&lt;="&amp;$R$2,#REF!,"&gt;="&amp;$S$2)/SUMIFS(#REF!,#REF!,$I1507,#REF!,"&lt;="&amp;$R$2,#REF!,"&gt;="&amp;$S$2),"-")</f>
        <v>-</v>
      </c>
      <c r="O1507" s="142"/>
      <c r="P1507" s="140"/>
    </row>
    <row r="1508" spans="1:16">
      <c r="A1508" s="138"/>
      <c r="B1508" s="142"/>
      <c r="C1508" s="172" t="s">
        <v>2706</v>
      </c>
      <c r="D1508" s="166" t="s">
        <v>26</v>
      </c>
      <c r="E1508" s="166" t="s">
        <v>2707</v>
      </c>
      <c r="F1508" s="178" t="s">
        <v>2891</v>
      </c>
      <c r="G1508" s="178" t="s">
        <v>2891</v>
      </c>
      <c r="H1508" s="178" t="s">
        <v>2891</v>
      </c>
      <c r="I1508" s="178" t="s">
        <v>2891</v>
      </c>
      <c r="J1508" s="168">
        <v>0.9</v>
      </c>
      <c r="K1508" s="169" t="str">
        <f>IFERROR(SUMIFS(#REF!,#REF!,$I1508,#REF!,$R$2)/SUMIFS(#REF!,#REF!,$I1508,#REF!,$R$2),"-")</f>
        <v>-</v>
      </c>
      <c r="L1508" s="169" t="str">
        <f>IFERROR(SUMIFS(#REF!,#REF!,$I1508,#REF!,$R$7)/SUMIFS(#REF!,#REF!,$I1508,#REF!,$R$7),"-")</f>
        <v>-</v>
      </c>
      <c r="M1508" s="170" t="str">
        <f>IFERROR(SUMIFS(#REF!,#REF!,$I1508,#REF!,$R$3)/SUMIFS(#REF!,#REF!,$I1508,#REF!,$R$3),"-")</f>
        <v>-</v>
      </c>
      <c r="N1508" s="170" t="str">
        <f>IFERROR(SUMIFS(#REF!,#REF!,$I1508,#REF!,"&lt;="&amp;$R$2,#REF!,"&gt;="&amp;$S$2)/SUMIFS(#REF!,#REF!,$I1508,#REF!,"&lt;="&amp;$R$2,#REF!,"&gt;="&amp;$S$2),"-")</f>
        <v>-</v>
      </c>
      <c r="O1508" s="142"/>
      <c r="P1508" s="140"/>
    </row>
    <row r="1509" spans="1:16">
      <c r="A1509" s="138"/>
      <c r="B1509" s="142"/>
      <c r="C1509" s="172" t="s">
        <v>2706</v>
      </c>
      <c r="D1509" s="166" t="s">
        <v>26</v>
      </c>
      <c r="E1509" s="166" t="s">
        <v>2707</v>
      </c>
      <c r="F1509" s="178" t="s">
        <v>2893</v>
      </c>
      <c r="G1509" s="178" t="s">
        <v>2893</v>
      </c>
      <c r="H1509" s="178" t="s">
        <v>2893</v>
      </c>
      <c r="I1509" s="178" t="s">
        <v>2893</v>
      </c>
      <c r="J1509" s="168">
        <v>0.9</v>
      </c>
      <c r="K1509" s="169" t="str">
        <f>IFERROR(SUMIFS(#REF!,#REF!,$I1509,#REF!,$R$2)/SUMIFS(#REF!,#REF!,$I1509,#REF!,$R$2),"-")</f>
        <v>-</v>
      </c>
      <c r="L1509" s="169" t="str">
        <f>IFERROR(SUMIFS(#REF!,#REF!,$I1509,#REF!,$R$7)/SUMIFS(#REF!,#REF!,$I1509,#REF!,$R$7),"-")</f>
        <v>-</v>
      </c>
      <c r="M1509" s="170" t="str">
        <f>IFERROR(SUMIFS(#REF!,#REF!,$I1509,#REF!,$R$3)/SUMIFS(#REF!,#REF!,$I1509,#REF!,$R$3),"-")</f>
        <v>-</v>
      </c>
      <c r="N1509" s="170" t="str">
        <f>IFERROR(SUMIFS(#REF!,#REF!,$I1509,#REF!,"&lt;="&amp;$R$2,#REF!,"&gt;="&amp;$S$2)/SUMIFS(#REF!,#REF!,$I1509,#REF!,"&lt;="&amp;$R$2,#REF!,"&gt;="&amp;$S$2),"-")</f>
        <v>-</v>
      </c>
      <c r="O1509" s="142"/>
      <c r="P1509" s="140"/>
    </row>
    <row r="1510" spans="1:16">
      <c r="A1510" s="138"/>
      <c r="B1510" s="142"/>
      <c r="C1510" s="172" t="s">
        <v>2706</v>
      </c>
      <c r="D1510" s="166" t="s">
        <v>26</v>
      </c>
      <c r="E1510" s="166" t="s">
        <v>2707</v>
      </c>
      <c r="F1510" s="178" t="s">
        <v>2895</v>
      </c>
      <c r="G1510" s="178" t="s">
        <v>2895</v>
      </c>
      <c r="H1510" s="178" t="s">
        <v>2895</v>
      </c>
      <c r="I1510" s="178" t="s">
        <v>2895</v>
      </c>
      <c r="J1510" s="168">
        <v>0.9</v>
      </c>
      <c r="K1510" s="169" t="str">
        <f>IFERROR(SUMIFS(#REF!,#REF!,$I1510,#REF!,$R$2)/SUMIFS(#REF!,#REF!,$I1510,#REF!,$R$2),"-")</f>
        <v>-</v>
      </c>
      <c r="L1510" s="169" t="str">
        <f>IFERROR(SUMIFS(#REF!,#REF!,$I1510,#REF!,$R$7)/SUMIFS(#REF!,#REF!,$I1510,#REF!,$R$7),"-")</f>
        <v>-</v>
      </c>
      <c r="M1510" s="170" t="str">
        <f>IFERROR(SUMIFS(#REF!,#REF!,$I1510,#REF!,$R$3)/SUMIFS(#REF!,#REF!,$I1510,#REF!,$R$3),"-")</f>
        <v>-</v>
      </c>
      <c r="N1510" s="170" t="str">
        <f>IFERROR(SUMIFS(#REF!,#REF!,$I1510,#REF!,"&lt;="&amp;$R$2,#REF!,"&gt;="&amp;$S$2)/SUMIFS(#REF!,#REF!,$I1510,#REF!,"&lt;="&amp;$R$2,#REF!,"&gt;="&amp;$S$2),"-")</f>
        <v>-</v>
      </c>
      <c r="O1510" s="142"/>
      <c r="P1510" s="140"/>
    </row>
    <row r="1511" spans="1:16">
      <c r="A1511" s="138"/>
      <c r="B1511" s="142"/>
      <c r="C1511" s="172" t="s">
        <v>2706</v>
      </c>
      <c r="D1511" s="166" t="s">
        <v>26</v>
      </c>
      <c r="E1511" s="166" t="s">
        <v>2707</v>
      </c>
      <c r="F1511" s="178" t="s">
        <v>2897</v>
      </c>
      <c r="G1511" s="178" t="s">
        <v>2897</v>
      </c>
      <c r="H1511" s="178" t="s">
        <v>2897</v>
      </c>
      <c r="I1511" s="178" t="s">
        <v>2897</v>
      </c>
      <c r="J1511" s="168">
        <v>0.9</v>
      </c>
      <c r="K1511" s="169" t="str">
        <f>IFERROR(SUMIFS(#REF!,#REF!,$I1511,#REF!,$R$2)/SUMIFS(#REF!,#REF!,$I1511,#REF!,$R$2),"-")</f>
        <v>-</v>
      </c>
      <c r="L1511" s="169" t="str">
        <f>IFERROR(SUMIFS(#REF!,#REF!,$I1511,#REF!,$R$7)/SUMIFS(#REF!,#REF!,$I1511,#REF!,$R$7),"-")</f>
        <v>-</v>
      </c>
      <c r="M1511" s="170" t="str">
        <f>IFERROR(SUMIFS(#REF!,#REF!,$I1511,#REF!,$R$3)/SUMIFS(#REF!,#REF!,$I1511,#REF!,$R$3),"-")</f>
        <v>-</v>
      </c>
      <c r="N1511" s="170" t="str">
        <f>IFERROR(SUMIFS(#REF!,#REF!,$I1511,#REF!,"&lt;="&amp;$R$2,#REF!,"&gt;="&amp;$S$2)/SUMIFS(#REF!,#REF!,$I1511,#REF!,"&lt;="&amp;$R$2,#REF!,"&gt;="&amp;$S$2),"-")</f>
        <v>-</v>
      </c>
      <c r="O1511" s="142"/>
      <c r="P1511" s="140"/>
    </row>
    <row r="1512" spans="1:16">
      <c r="A1512" s="138"/>
      <c r="B1512" s="142"/>
      <c r="C1512" s="172" t="s">
        <v>2706</v>
      </c>
      <c r="D1512" s="166" t="s">
        <v>26</v>
      </c>
      <c r="E1512" s="166" t="s">
        <v>2707</v>
      </c>
      <c r="F1512" s="178" t="s">
        <v>2899</v>
      </c>
      <c r="G1512" s="178" t="s">
        <v>2899</v>
      </c>
      <c r="H1512" s="178" t="s">
        <v>2899</v>
      </c>
      <c r="I1512" s="178" t="s">
        <v>2899</v>
      </c>
      <c r="J1512" s="168">
        <v>0.9</v>
      </c>
      <c r="K1512" s="169" t="str">
        <f>IFERROR(SUMIFS(#REF!,#REF!,$I1512,#REF!,$R$2)/SUMIFS(#REF!,#REF!,$I1512,#REF!,$R$2),"-")</f>
        <v>-</v>
      </c>
      <c r="L1512" s="169" t="str">
        <f>IFERROR(SUMIFS(#REF!,#REF!,$I1512,#REF!,$R$7)/SUMIFS(#REF!,#REF!,$I1512,#REF!,$R$7),"-")</f>
        <v>-</v>
      </c>
      <c r="M1512" s="170" t="str">
        <f>IFERROR(SUMIFS(#REF!,#REF!,$I1512,#REF!,$R$3)/SUMIFS(#REF!,#REF!,$I1512,#REF!,$R$3),"-")</f>
        <v>-</v>
      </c>
      <c r="N1512" s="170" t="str">
        <f>IFERROR(SUMIFS(#REF!,#REF!,$I1512,#REF!,"&lt;="&amp;$R$2,#REF!,"&gt;="&amp;$S$2)/SUMIFS(#REF!,#REF!,$I1512,#REF!,"&lt;="&amp;$R$2,#REF!,"&gt;="&amp;$S$2),"-")</f>
        <v>-</v>
      </c>
      <c r="O1512" s="142"/>
      <c r="P1512" s="140"/>
    </row>
    <row r="1513" spans="1:16">
      <c r="A1513" s="138"/>
      <c r="B1513" s="142"/>
      <c r="C1513" s="172" t="s">
        <v>2706</v>
      </c>
      <c r="D1513" s="166" t="s">
        <v>26</v>
      </c>
      <c r="E1513" s="166" t="s">
        <v>2707</v>
      </c>
      <c r="F1513" s="178" t="s">
        <v>2901</v>
      </c>
      <c r="G1513" s="178" t="s">
        <v>2901</v>
      </c>
      <c r="H1513" s="178" t="s">
        <v>2901</v>
      </c>
      <c r="I1513" s="178" t="s">
        <v>2901</v>
      </c>
      <c r="J1513" s="168">
        <v>0.9</v>
      </c>
      <c r="K1513" s="169" t="str">
        <f>IFERROR(SUMIFS(#REF!,#REF!,$I1513,#REF!,$R$2)/SUMIFS(#REF!,#REF!,$I1513,#REF!,$R$2),"-")</f>
        <v>-</v>
      </c>
      <c r="L1513" s="169" t="str">
        <f>IFERROR(SUMIFS(#REF!,#REF!,$I1513,#REF!,$R$7)/SUMIFS(#REF!,#REF!,$I1513,#REF!,$R$7),"-")</f>
        <v>-</v>
      </c>
      <c r="M1513" s="170" t="str">
        <f>IFERROR(SUMIFS(#REF!,#REF!,$I1513,#REF!,$R$3)/SUMIFS(#REF!,#REF!,$I1513,#REF!,$R$3),"-")</f>
        <v>-</v>
      </c>
      <c r="N1513" s="170" t="str">
        <f>IFERROR(SUMIFS(#REF!,#REF!,$I1513,#REF!,"&lt;="&amp;$R$2,#REF!,"&gt;="&amp;$S$2)/SUMIFS(#REF!,#REF!,$I1513,#REF!,"&lt;="&amp;$R$2,#REF!,"&gt;="&amp;$S$2),"-")</f>
        <v>-</v>
      </c>
      <c r="O1513" s="142"/>
      <c r="P1513" s="140"/>
    </row>
    <row r="1514" spans="1:16">
      <c r="A1514" s="138"/>
      <c r="B1514" s="142"/>
      <c r="C1514" s="172" t="s">
        <v>2706</v>
      </c>
      <c r="D1514" s="166" t="s">
        <v>235</v>
      </c>
      <c r="E1514" s="166" t="s">
        <v>2707</v>
      </c>
      <c r="F1514" s="178" t="s">
        <v>2903</v>
      </c>
      <c r="G1514" s="178" t="s">
        <v>2903</v>
      </c>
      <c r="H1514" s="178" t="s">
        <v>2903</v>
      </c>
      <c r="I1514" s="178" t="s">
        <v>2903</v>
      </c>
      <c r="J1514" s="168">
        <v>0.9</v>
      </c>
      <c r="K1514" s="169" t="str">
        <f>IFERROR(SUMIFS(#REF!,#REF!,$I1514,#REF!,$R$2)/SUMIFS(#REF!,#REF!,$I1514,#REF!,$R$2),"-")</f>
        <v>-</v>
      </c>
      <c r="L1514" s="169" t="str">
        <f>IFERROR(SUMIFS(#REF!,#REF!,$I1514,#REF!,$R$7)/SUMIFS(#REF!,#REF!,$I1514,#REF!,$R$7),"-")</f>
        <v>-</v>
      </c>
      <c r="M1514" s="170" t="str">
        <f>IFERROR(SUMIFS(#REF!,#REF!,$I1514,#REF!,$R$3)/SUMIFS(#REF!,#REF!,$I1514,#REF!,$R$3),"-")</f>
        <v>-</v>
      </c>
      <c r="N1514" s="170" t="str">
        <f>IFERROR(SUMIFS(#REF!,#REF!,$I1514,#REF!,"&lt;="&amp;$R$2,#REF!,"&gt;="&amp;$S$2)/SUMIFS(#REF!,#REF!,$I1514,#REF!,"&lt;="&amp;$R$2,#REF!,"&gt;="&amp;$S$2),"-")</f>
        <v>-</v>
      </c>
      <c r="O1514" s="142"/>
      <c r="P1514" s="140"/>
    </row>
    <row r="1515" spans="1:16">
      <c r="A1515" s="138"/>
      <c r="B1515" s="142"/>
      <c r="C1515" s="172" t="s">
        <v>2706</v>
      </c>
      <c r="D1515" s="166" t="s">
        <v>26</v>
      </c>
      <c r="E1515" s="166" t="s">
        <v>2707</v>
      </c>
      <c r="F1515" s="178" t="s">
        <v>2905</v>
      </c>
      <c r="G1515" s="178" t="s">
        <v>2905</v>
      </c>
      <c r="H1515" s="178" t="s">
        <v>2905</v>
      </c>
      <c r="I1515" s="178" t="s">
        <v>2905</v>
      </c>
      <c r="J1515" s="168">
        <v>0.9</v>
      </c>
      <c r="K1515" s="169" t="str">
        <f>IFERROR(SUMIFS(#REF!,#REF!,$I1515,#REF!,$R$2)/SUMIFS(#REF!,#REF!,$I1515,#REF!,$R$2),"-")</f>
        <v>-</v>
      </c>
      <c r="L1515" s="169" t="str">
        <f>IFERROR(SUMIFS(#REF!,#REF!,$I1515,#REF!,$R$7)/SUMIFS(#REF!,#REF!,$I1515,#REF!,$R$7),"-")</f>
        <v>-</v>
      </c>
      <c r="M1515" s="170" t="str">
        <f>IFERROR(SUMIFS(#REF!,#REF!,$I1515,#REF!,$R$3)/SUMIFS(#REF!,#REF!,$I1515,#REF!,$R$3),"-")</f>
        <v>-</v>
      </c>
      <c r="N1515" s="170" t="str">
        <f>IFERROR(SUMIFS(#REF!,#REF!,$I1515,#REF!,"&lt;="&amp;$R$2,#REF!,"&gt;="&amp;$S$2)/SUMIFS(#REF!,#REF!,$I1515,#REF!,"&lt;="&amp;$R$2,#REF!,"&gt;="&amp;$S$2),"-")</f>
        <v>-</v>
      </c>
      <c r="O1515" s="142"/>
      <c r="P1515" s="140"/>
    </row>
    <row r="1516" spans="1:16">
      <c r="A1516" s="138"/>
      <c r="B1516" s="142"/>
      <c r="C1516" s="172" t="s">
        <v>2706</v>
      </c>
      <c r="D1516" s="166" t="s">
        <v>26</v>
      </c>
      <c r="E1516" s="166" t="s">
        <v>2707</v>
      </c>
      <c r="F1516" s="178" t="s">
        <v>2907</v>
      </c>
      <c r="G1516" s="178" t="s">
        <v>2907</v>
      </c>
      <c r="H1516" s="178" t="s">
        <v>2907</v>
      </c>
      <c r="I1516" s="178" t="s">
        <v>2907</v>
      </c>
      <c r="J1516" s="168">
        <v>0.9</v>
      </c>
      <c r="K1516" s="169" t="str">
        <f>IFERROR(SUMIFS(#REF!,#REF!,$I1516,#REF!,$R$2)/SUMIFS(#REF!,#REF!,$I1516,#REF!,$R$2),"-")</f>
        <v>-</v>
      </c>
      <c r="L1516" s="169" t="str">
        <f>IFERROR(SUMIFS(#REF!,#REF!,$I1516,#REF!,$R$7)/SUMIFS(#REF!,#REF!,$I1516,#REF!,$R$7),"-")</f>
        <v>-</v>
      </c>
      <c r="M1516" s="170" t="str">
        <f>IFERROR(SUMIFS(#REF!,#REF!,$I1516,#REF!,$R$3)/SUMIFS(#REF!,#REF!,$I1516,#REF!,$R$3),"-")</f>
        <v>-</v>
      </c>
      <c r="N1516" s="170" t="str">
        <f>IFERROR(SUMIFS(#REF!,#REF!,$I1516,#REF!,"&lt;="&amp;$R$2,#REF!,"&gt;="&amp;$S$2)/SUMIFS(#REF!,#REF!,$I1516,#REF!,"&lt;="&amp;$R$2,#REF!,"&gt;="&amp;$S$2),"-")</f>
        <v>-</v>
      </c>
      <c r="O1516" s="142"/>
      <c r="P1516" s="140"/>
    </row>
    <row r="1517" spans="1:16">
      <c r="A1517" s="138"/>
      <c r="B1517" s="142"/>
      <c r="C1517" s="172" t="s">
        <v>2706</v>
      </c>
      <c r="D1517" s="166" t="s">
        <v>26</v>
      </c>
      <c r="E1517" s="166" t="s">
        <v>2707</v>
      </c>
      <c r="F1517" s="178" t="s">
        <v>2909</v>
      </c>
      <c r="G1517" s="178" t="s">
        <v>2909</v>
      </c>
      <c r="H1517" s="178" t="s">
        <v>2909</v>
      </c>
      <c r="I1517" s="178" t="s">
        <v>2909</v>
      </c>
      <c r="J1517" s="168">
        <v>0.9</v>
      </c>
      <c r="K1517" s="169" t="str">
        <f>IFERROR(SUMIFS(#REF!,#REF!,$I1517,#REF!,$R$2)/SUMIFS(#REF!,#REF!,$I1517,#REF!,$R$2),"-")</f>
        <v>-</v>
      </c>
      <c r="L1517" s="169" t="str">
        <f>IFERROR(SUMIFS(#REF!,#REF!,$I1517,#REF!,$R$7)/SUMIFS(#REF!,#REF!,$I1517,#REF!,$R$7),"-")</f>
        <v>-</v>
      </c>
      <c r="M1517" s="170" t="str">
        <f>IFERROR(SUMIFS(#REF!,#REF!,$I1517,#REF!,$R$3)/SUMIFS(#REF!,#REF!,$I1517,#REF!,$R$3),"-")</f>
        <v>-</v>
      </c>
      <c r="N1517" s="170" t="str">
        <f>IFERROR(SUMIFS(#REF!,#REF!,$I1517,#REF!,"&lt;="&amp;$R$2,#REF!,"&gt;="&amp;$S$2)/SUMIFS(#REF!,#REF!,$I1517,#REF!,"&lt;="&amp;$R$2,#REF!,"&gt;="&amp;$S$2),"-")</f>
        <v>-</v>
      </c>
      <c r="O1517" s="142"/>
      <c r="P1517" s="140"/>
    </row>
    <row r="1518" spans="1:16">
      <c r="A1518" s="138"/>
      <c r="B1518" s="142"/>
      <c r="C1518" s="172" t="s">
        <v>2706</v>
      </c>
      <c r="D1518" s="166" t="s">
        <v>26</v>
      </c>
      <c r="E1518" s="166" t="s">
        <v>2707</v>
      </c>
      <c r="F1518" s="178" t="s">
        <v>2911</v>
      </c>
      <c r="G1518" s="178" t="s">
        <v>2911</v>
      </c>
      <c r="H1518" s="178" t="s">
        <v>2911</v>
      </c>
      <c r="I1518" s="178" t="s">
        <v>2911</v>
      </c>
      <c r="J1518" s="168">
        <v>0.9</v>
      </c>
      <c r="K1518" s="169" t="str">
        <f>IFERROR(SUMIFS(#REF!,#REF!,$I1518,#REF!,$R$2)/SUMIFS(#REF!,#REF!,$I1518,#REF!,$R$2),"-")</f>
        <v>-</v>
      </c>
      <c r="L1518" s="169" t="str">
        <f>IFERROR(SUMIFS(#REF!,#REF!,$I1518,#REF!,$R$7)/SUMIFS(#REF!,#REF!,$I1518,#REF!,$R$7),"-")</f>
        <v>-</v>
      </c>
      <c r="M1518" s="170" t="str">
        <f>IFERROR(SUMIFS(#REF!,#REF!,$I1518,#REF!,$R$3)/SUMIFS(#REF!,#REF!,$I1518,#REF!,$R$3),"-")</f>
        <v>-</v>
      </c>
      <c r="N1518" s="170" t="str">
        <f>IFERROR(SUMIFS(#REF!,#REF!,$I1518,#REF!,"&lt;="&amp;$R$2,#REF!,"&gt;="&amp;$S$2)/SUMIFS(#REF!,#REF!,$I1518,#REF!,"&lt;="&amp;$R$2,#REF!,"&gt;="&amp;$S$2),"-")</f>
        <v>-</v>
      </c>
      <c r="O1518" s="142"/>
      <c r="P1518" s="140"/>
    </row>
    <row r="1519" spans="1:16">
      <c r="A1519" s="138"/>
      <c r="B1519" s="142"/>
      <c r="C1519" s="172" t="s">
        <v>2706</v>
      </c>
      <c r="D1519" s="166" t="s">
        <v>26</v>
      </c>
      <c r="E1519" s="166" t="s">
        <v>2707</v>
      </c>
      <c r="F1519" s="178" t="s">
        <v>2913</v>
      </c>
      <c r="G1519" s="178" t="s">
        <v>2913</v>
      </c>
      <c r="H1519" s="178" t="s">
        <v>2913</v>
      </c>
      <c r="I1519" s="178" t="s">
        <v>2913</v>
      </c>
      <c r="J1519" s="168">
        <v>0.9</v>
      </c>
      <c r="K1519" s="169" t="str">
        <f>IFERROR(SUMIFS(#REF!,#REF!,$I1519,#REF!,$R$2)/SUMIFS(#REF!,#REF!,$I1519,#REF!,$R$2),"-")</f>
        <v>-</v>
      </c>
      <c r="L1519" s="169" t="str">
        <f>IFERROR(SUMIFS(#REF!,#REF!,$I1519,#REF!,$R$7)/SUMIFS(#REF!,#REF!,$I1519,#REF!,$R$7),"-")</f>
        <v>-</v>
      </c>
      <c r="M1519" s="170" t="str">
        <f>IFERROR(SUMIFS(#REF!,#REF!,$I1519,#REF!,$R$3)/SUMIFS(#REF!,#REF!,$I1519,#REF!,$R$3),"-")</f>
        <v>-</v>
      </c>
      <c r="N1519" s="170" t="str">
        <f>IFERROR(SUMIFS(#REF!,#REF!,$I1519,#REF!,"&lt;="&amp;$R$2,#REF!,"&gt;="&amp;$S$2)/SUMIFS(#REF!,#REF!,$I1519,#REF!,"&lt;="&amp;$R$2,#REF!,"&gt;="&amp;$S$2),"-")</f>
        <v>-</v>
      </c>
      <c r="O1519" s="142"/>
      <c r="P1519" s="140"/>
    </row>
    <row r="1520" spans="1:16">
      <c r="A1520" s="138"/>
      <c r="B1520" s="142"/>
      <c r="C1520" s="172" t="s">
        <v>2706</v>
      </c>
      <c r="D1520" s="166" t="s">
        <v>26</v>
      </c>
      <c r="E1520" s="166" t="s">
        <v>2707</v>
      </c>
      <c r="F1520" s="178" t="s">
        <v>2915</v>
      </c>
      <c r="G1520" s="178" t="s">
        <v>2915</v>
      </c>
      <c r="H1520" s="178" t="s">
        <v>2915</v>
      </c>
      <c r="I1520" s="178" t="s">
        <v>2915</v>
      </c>
      <c r="J1520" s="168">
        <v>0.9</v>
      </c>
      <c r="K1520" s="169" t="str">
        <f>IFERROR(SUMIFS(#REF!,#REF!,$I1520,#REF!,$R$2)/SUMIFS(#REF!,#REF!,$I1520,#REF!,$R$2),"-")</f>
        <v>-</v>
      </c>
      <c r="L1520" s="169" t="str">
        <f>IFERROR(SUMIFS(#REF!,#REF!,$I1520,#REF!,$R$7)/SUMIFS(#REF!,#REF!,$I1520,#REF!,$R$7),"-")</f>
        <v>-</v>
      </c>
      <c r="M1520" s="170" t="str">
        <f>IFERROR(SUMIFS(#REF!,#REF!,$I1520,#REF!,$R$3)/SUMIFS(#REF!,#REF!,$I1520,#REF!,$R$3),"-")</f>
        <v>-</v>
      </c>
      <c r="N1520" s="170" t="str">
        <f>IFERROR(SUMIFS(#REF!,#REF!,$I1520,#REF!,"&lt;="&amp;$R$2,#REF!,"&gt;="&amp;$S$2)/SUMIFS(#REF!,#REF!,$I1520,#REF!,"&lt;="&amp;$R$2,#REF!,"&gt;="&amp;$S$2),"-")</f>
        <v>-</v>
      </c>
      <c r="O1520" s="142"/>
      <c r="P1520" s="140"/>
    </row>
    <row r="1521" spans="1:16">
      <c r="A1521" s="138"/>
      <c r="B1521" s="142"/>
      <c r="C1521" s="172" t="s">
        <v>2706</v>
      </c>
      <c r="D1521" s="166" t="s">
        <v>26</v>
      </c>
      <c r="E1521" s="166" t="s">
        <v>2707</v>
      </c>
      <c r="F1521" s="178" t="s">
        <v>2917</v>
      </c>
      <c r="G1521" s="178" t="s">
        <v>2917</v>
      </c>
      <c r="H1521" s="178" t="s">
        <v>2917</v>
      </c>
      <c r="I1521" s="178" t="s">
        <v>2917</v>
      </c>
      <c r="J1521" s="168">
        <v>0.9</v>
      </c>
      <c r="K1521" s="169" t="str">
        <f>IFERROR(SUMIFS(#REF!,#REF!,$I1521,#REF!,$R$2)/SUMIFS(#REF!,#REF!,$I1521,#REF!,$R$2),"-")</f>
        <v>-</v>
      </c>
      <c r="L1521" s="169" t="str">
        <f>IFERROR(SUMIFS(#REF!,#REF!,$I1521,#REF!,$R$7)/SUMIFS(#REF!,#REF!,$I1521,#REF!,$R$7),"-")</f>
        <v>-</v>
      </c>
      <c r="M1521" s="170" t="str">
        <f>IFERROR(SUMIFS(#REF!,#REF!,$I1521,#REF!,$R$3)/SUMIFS(#REF!,#REF!,$I1521,#REF!,$R$3),"-")</f>
        <v>-</v>
      </c>
      <c r="N1521" s="170" t="str">
        <f>IFERROR(SUMIFS(#REF!,#REF!,$I1521,#REF!,"&lt;="&amp;$R$2,#REF!,"&gt;="&amp;$S$2)/SUMIFS(#REF!,#REF!,$I1521,#REF!,"&lt;="&amp;$R$2,#REF!,"&gt;="&amp;$S$2),"-")</f>
        <v>-</v>
      </c>
      <c r="O1521" s="142"/>
      <c r="P1521" s="140"/>
    </row>
    <row r="1522" spans="1:16">
      <c r="A1522" s="138"/>
      <c r="B1522" s="142"/>
      <c r="C1522" s="172" t="s">
        <v>2706</v>
      </c>
      <c r="D1522" s="166" t="s">
        <v>26</v>
      </c>
      <c r="E1522" s="166" t="s">
        <v>2707</v>
      </c>
      <c r="F1522" s="178" t="s">
        <v>2919</v>
      </c>
      <c r="G1522" s="178" t="s">
        <v>2919</v>
      </c>
      <c r="H1522" s="178" t="s">
        <v>2919</v>
      </c>
      <c r="I1522" s="178" t="s">
        <v>2919</v>
      </c>
      <c r="J1522" s="168">
        <v>0.9</v>
      </c>
      <c r="K1522" s="169" t="str">
        <f>IFERROR(SUMIFS(#REF!,#REF!,$I1522,#REF!,$R$2)/SUMIFS(#REF!,#REF!,$I1522,#REF!,$R$2),"-")</f>
        <v>-</v>
      </c>
      <c r="L1522" s="169" t="str">
        <f>IFERROR(SUMIFS(#REF!,#REF!,$I1522,#REF!,$R$7)/SUMIFS(#REF!,#REF!,$I1522,#REF!,$R$7),"-")</f>
        <v>-</v>
      </c>
      <c r="M1522" s="170" t="str">
        <f>IFERROR(SUMIFS(#REF!,#REF!,$I1522,#REF!,$R$3)/SUMIFS(#REF!,#REF!,$I1522,#REF!,$R$3),"-")</f>
        <v>-</v>
      </c>
      <c r="N1522" s="170" t="str">
        <f>IFERROR(SUMIFS(#REF!,#REF!,$I1522,#REF!,"&lt;="&amp;$R$2,#REF!,"&gt;="&amp;$S$2)/SUMIFS(#REF!,#REF!,$I1522,#REF!,"&lt;="&amp;$R$2,#REF!,"&gt;="&amp;$S$2),"-")</f>
        <v>-</v>
      </c>
      <c r="O1522" s="142"/>
      <c r="P1522" s="140"/>
    </row>
    <row r="1523" spans="1:16">
      <c r="A1523" s="138"/>
      <c r="B1523" s="142"/>
      <c r="C1523" s="172" t="s">
        <v>2706</v>
      </c>
      <c r="D1523" s="166" t="s">
        <v>235</v>
      </c>
      <c r="E1523" s="166" t="s">
        <v>2707</v>
      </c>
      <c r="F1523" s="178" t="s">
        <v>2921</v>
      </c>
      <c r="G1523" s="178" t="s">
        <v>2921</v>
      </c>
      <c r="H1523" s="178" t="s">
        <v>2921</v>
      </c>
      <c r="I1523" s="178" t="s">
        <v>2921</v>
      </c>
      <c r="J1523" s="168">
        <v>0.9</v>
      </c>
      <c r="K1523" s="169" t="str">
        <f>IFERROR(SUMIFS(#REF!,#REF!,$I1523,#REF!,$R$2)/SUMIFS(#REF!,#REF!,$I1523,#REF!,$R$2),"-")</f>
        <v>-</v>
      </c>
      <c r="L1523" s="169" t="str">
        <f>IFERROR(SUMIFS(#REF!,#REF!,$I1523,#REF!,$R$7)/SUMIFS(#REF!,#REF!,$I1523,#REF!,$R$7),"-")</f>
        <v>-</v>
      </c>
      <c r="M1523" s="170" t="str">
        <f>IFERROR(SUMIFS(#REF!,#REF!,$I1523,#REF!,$R$3)/SUMIFS(#REF!,#REF!,$I1523,#REF!,$R$3),"-")</f>
        <v>-</v>
      </c>
      <c r="N1523" s="170" t="str">
        <f>IFERROR(SUMIFS(#REF!,#REF!,$I1523,#REF!,"&lt;="&amp;$R$2,#REF!,"&gt;="&amp;$S$2)/SUMIFS(#REF!,#REF!,$I1523,#REF!,"&lt;="&amp;$R$2,#REF!,"&gt;="&amp;$S$2),"-")</f>
        <v>-</v>
      </c>
      <c r="O1523" s="142"/>
      <c r="P1523" s="140"/>
    </row>
    <row r="1524" spans="1:16">
      <c r="A1524" s="138"/>
      <c r="B1524" s="142"/>
      <c r="C1524" s="172" t="s">
        <v>2706</v>
      </c>
      <c r="D1524" s="166" t="s">
        <v>26</v>
      </c>
      <c r="E1524" s="166" t="s">
        <v>2707</v>
      </c>
      <c r="F1524" s="178" t="s">
        <v>2923</v>
      </c>
      <c r="G1524" s="178" t="s">
        <v>2923</v>
      </c>
      <c r="H1524" s="178" t="s">
        <v>2923</v>
      </c>
      <c r="I1524" s="178" t="s">
        <v>2923</v>
      </c>
      <c r="J1524" s="168">
        <v>0.9</v>
      </c>
      <c r="K1524" s="169" t="str">
        <f>IFERROR(SUMIFS(#REF!,#REF!,$I1524,#REF!,$R$2)/SUMIFS(#REF!,#REF!,$I1524,#REF!,$R$2),"-")</f>
        <v>-</v>
      </c>
      <c r="L1524" s="169" t="str">
        <f>IFERROR(SUMIFS(#REF!,#REF!,$I1524,#REF!,$R$7)/SUMIFS(#REF!,#REF!,$I1524,#REF!,$R$7),"-")</f>
        <v>-</v>
      </c>
      <c r="M1524" s="170" t="str">
        <f>IFERROR(SUMIFS(#REF!,#REF!,$I1524,#REF!,$R$3)/SUMIFS(#REF!,#REF!,$I1524,#REF!,$R$3),"-")</f>
        <v>-</v>
      </c>
      <c r="N1524" s="170" t="str">
        <f>IFERROR(SUMIFS(#REF!,#REF!,$I1524,#REF!,"&lt;="&amp;$R$2,#REF!,"&gt;="&amp;$S$2)/SUMIFS(#REF!,#REF!,$I1524,#REF!,"&lt;="&amp;$R$2,#REF!,"&gt;="&amp;$S$2),"-")</f>
        <v>-</v>
      </c>
      <c r="O1524" s="142"/>
      <c r="P1524" s="140"/>
    </row>
    <row r="1525" spans="1:16">
      <c r="A1525" s="138"/>
      <c r="B1525" s="142"/>
      <c r="C1525" s="172" t="s">
        <v>2706</v>
      </c>
      <c r="D1525" s="166" t="s">
        <v>26</v>
      </c>
      <c r="E1525" s="166" t="s">
        <v>2707</v>
      </c>
      <c r="F1525" s="178" t="s">
        <v>2925</v>
      </c>
      <c r="G1525" s="178" t="s">
        <v>2925</v>
      </c>
      <c r="H1525" s="178" t="s">
        <v>2925</v>
      </c>
      <c r="I1525" s="178" t="s">
        <v>2925</v>
      </c>
      <c r="J1525" s="168">
        <v>0.9</v>
      </c>
      <c r="K1525" s="169" t="str">
        <f>IFERROR(SUMIFS(#REF!,#REF!,$I1525,#REF!,$R$2)/SUMIFS(#REF!,#REF!,$I1525,#REF!,$R$2),"-")</f>
        <v>-</v>
      </c>
      <c r="L1525" s="169" t="str">
        <f>IFERROR(SUMIFS(#REF!,#REF!,$I1525,#REF!,$R$7)/SUMIFS(#REF!,#REF!,$I1525,#REF!,$R$7),"-")</f>
        <v>-</v>
      </c>
      <c r="M1525" s="170" t="str">
        <f>IFERROR(SUMIFS(#REF!,#REF!,$I1525,#REF!,$R$3)/SUMIFS(#REF!,#REF!,$I1525,#REF!,$R$3),"-")</f>
        <v>-</v>
      </c>
      <c r="N1525" s="170" t="str">
        <f>IFERROR(SUMIFS(#REF!,#REF!,$I1525,#REF!,"&lt;="&amp;$R$2,#REF!,"&gt;="&amp;$S$2)/SUMIFS(#REF!,#REF!,$I1525,#REF!,"&lt;="&amp;$R$2,#REF!,"&gt;="&amp;$S$2),"-")</f>
        <v>-</v>
      </c>
      <c r="O1525" s="142"/>
      <c r="P1525" s="140"/>
    </row>
    <row r="1526" spans="1:16">
      <c r="A1526" s="138"/>
      <c r="B1526" s="142"/>
      <c r="C1526" s="172" t="s">
        <v>2706</v>
      </c>
      <c r="D1526" s="166" t="s">
        <v>26</v>
      </c>
      <c r="E1526" s="166" t="s">
        <v>2707</v>
      </c>
      <c r="F1526" s="178" t="s">
        <v>2927</v>
      </c>
      <c r="G1526" s="178" t="s">
        <v>2927</v>
      </c>
      <c r="H1526" s="178" t="s">
        <v>2927</v>
      </c>
      <c r="I1526" s="178" t="s">
        <v>2927</v>
      </c>
      <c r="J1526" s="168">
        <v>0.9</v>
      </c>
      <c r="K1526" s="169" t="str">
        <f>IFERROR(SUMIFS(#REF!,#REF!,$I1526,#REF!,$R$2)/SUMIFS(#REF!,#REF!,$I1526,#REF!,$R$2),"-")</f>
        <v>-</v>
      </c>
      <c r="L1526" s="169" t="str">
        <f>IFERROR(SUMIFS(#REF!,#REF!,$I1526,#REF!,$R$7)/SUMIFS(#REF!,#REF!,$I1526,#REF!,$R$7),"-")</f>
        <v>-</v>
      </c>
      <c r="M1526" s="170" t="str">
        <f>IFERROR(SUMIFS(#REF!,#REF!,$I1526,#REF!,$R$3)/SUMIFS(#REF!,#REF!,$I1526,#REF!,$R$3),"-")</f>
        <v>-</v>
      </c>
      <c r="N1526" s="170" t="str">
        <f>IFERROR(SUMIFS(#REF!,#REF!,$I1526,#REF!,"&lt;="&amp;$R$2,#REF!,"&gt;="&amp;$S$2)/SUMIFS(#REF!,#REF!,$I1526,#REF!,"&lt;="&amp;$R$2,#REF!,"&gt;="&amp;$S$2),"-")</f>
        <v>-</v>
      </c>
      <c r="O1526" s="142"/>
      <c r="P1526" s="140"/>
    </row>
    <row r="1527" spans="1:16">
      <c r="A1527" s="138"/>
      <c r="B1527" s="142"/>
      <c r="C1527" s="172" t="s">
        <v>2706</v>
      </c>
      <c r="D1527" s="166" t="s">
        <v>26</v>
      </c>
      <c r="E1527" s="166" t="s">
        <v>2707</v>
      </c>
      <c r="F1527" s="178" t="s">
        <v>2929</v>
      </c>
      <c r="G1527" s="178" t="s">
        <v>2929</v>
      </c>
      <c r="H1527" s="178" t="s">
        <v>2929</v>
      </c>
      <c r="I1527" s="178" t="s">
        <v>2929</v>
      </c>
      <c r="J1527" s="168">
        <v>0.9</v>
      </c>
      <c r="K1527" s="169" t="str">
        <f>IFERROR(SUMIFS(#REF!,#REF!,$I1527,#REF!,$R$2)/SUMIFS(#REF!,#REF!,$I1527,#REF!,$R$2),"-")</f>
        <v>-</v>
      </c>
      <c r="L1527" s="169" t="str">
        <f>IFERROR(SUMIFS(#REF!,#REF!,$I1527,#REF!,$R$7)/SUMIFS(#REF!,#REF!,$I1527,#REF!,$R$7),"-")</f>
        <v>-</v>
      </c>
      <c r="M1527" s="170" t="str">
        <f>IFERROR(SUMIFS(#REF!,#REF!,$I1527,#REF!,$R$3)/SUMIFS(#REF!,#REF!,$I1527,#REF!,$R$3),"-")</f>
        <v>-</v>
      </c>
      <c r="N1527" s="170" t="str">
        <f>IFERROR(SUMIFS(#REF!,#REF!,$I1527,#REF!,"&lt;="&amp;$R$2,#REF!,"&gt;="&amp;$S$2)/SUMIFS(#REF!,#REF!,$I1527,#REF!,"&lt;="&amp;$R$2,#REF!,"&gt;="&amp;$S$2),"-")</f>
        <v>-</v>
      </c>
      <c r="O1527" s="142"/>
      <c r="P1527" s="140"/>
    </row>
    <row r="1528" spans="1:16">
      <c r="A1528" s="138"/>
      <c r="B1528" s="142"/>
      <c r="C1528" s="172" t="s">
        <v>2706</v>
      </c>
      <c r="D1528" s="166" t="s">
        <v>26</v>
      </c>
      <c r="E1528" s="166" t="s">
        <v>2707</v>
      </c>
      <c r="F1528" s="178" t="s">
        <v>2931</v>
      </c>
      <c r="G1528" s="178" t="s">
        <v>2931</v>
      </c>
      <c r="H1528" s="178" t="s">
        <v>2931</v>
      </c>
      <c r="I1528" s="178" t="s">
        <v>2931</v>
      </c>
      <c r="J1528" s="168">
        <v>0.9</v>
      </c>
      <c r="K1528" s="169" t="str">
        <f>IFERROR(SUMIFS(#REF!,#REF!,$I1528,#REF!,$R$2)/SUMIFS(#REF!,#REF!,$I1528,#REF!,$R$2),"-")</f>
        <v>-</v>
      </c>
      <c r="L1528" s="169" t="str">
        <f>IFERROR(SUMIFS(#REF!,#REF!,$I1528,#REF!,$R$7)/SUMIFS(#REF!,#REF!,$I1528,#REF!,$R$7),"-")</f>
        <v>-</v>
      </c>
      <c r="M1528" s="170" t="str">
        <f>IFERROR(SUMIFS(#REF!,#REF!,$I1528,#REF!,$R$3)/SUMIFS(#REF!,#REF!,$I1528,#REF!,$R$3),"-")</f>
        <v>-</v>
      </c>
      <c r="N1528" s="170" t="str">
        <f>IFERROR(SUMIFS(#REF!,#REF!,$I1528,#REF!,"&lt;="&amp;$R$2,#REF!,"&gt;="&amp;$S$2)/SUMIFS(#REF!,#REF!,$I1528,#REF!,"&lt;="&amp;$R$2,#REF!,"&gt;="&amp;$S$2),"-")</f>
        <v>-</v>
      </c>
      <c r="O1528" s="142"/>
      <c r="P1528" s="140"/>
    </row>
    <row r="1529" spans="1:16">
      <c r="A1529" s="138"/>
      <c r="B1529" s="142"/>
      <c r="C1529" s="172" t="s">
        <v>2706</v>
      </c>
      <c r="D1529" s="166" t="s">
        <v>26</v>
      </c>
      <c r="E1529" s="166" t="s">
        <v>2707</v>
      </c>
      <c r="F1529" s="178" t="s">
        <v>2933</v>
      </c>
      <c r="G1529" s="178" t="s">
        <v>2933</v>
      </c>
      <c r="H1529" s="178" t="s">
        <v>2933</v>
      </c>
      <c r="I1529" s="178" t="s">
        <v>2933</v>
      </c>
      <c r="J1529" s="168">
        <v>0.9</v>
      </c>
      <c r="K1529" s="169" t="str">
        <f>IFERROR(SUMIFS(#REF!,#REF!,$I1529,#REF!,$R$2)/SUMIFS(#REF!,#REF!,$I1529,#REF!,$R$2),"-")</f>
        <v>-</v>
      </c>
      <c r="L1529" s="169" t="str">
        <f>IFERROR(SUMIFS(#REF!,#REF!,$I1529,#REF!,$R$7)/SUMIFS(#REF!,#REF!,$I1529,#REF!,$R$7),"-")</f>
        <v>-</v>
      </c>
      <c r="M1529" s="170" t="str">
        <f>IFERROR(SUMIFS(#REF!,#REF!,$I1529,#REF!,$R$3)/SUMIFS(#REF!,#REF!,$I1529,#REF!,$R$3),"-")</f>
        <v>-</v>
      </c>
      <c r="N1529" s="170" t="str">
        <f>IFERROR(SUMIFS(#REF!,#REF!,$I1529,#REF!,"&lt;="&amp;$R$2,#REF!,"&gt;="&amp;$S$2)/SUMIFS(#REF!,#REF!,$I1529,#REF!,"&lt;="&amp;$R$2,#REF!,"&gt;="&amp;$S$2),"-")</f>
        <v>-</v>
      </c>
      <c r="O1529" s="142"/>
      <c r="P1529" s="140"/>
    </row>
    <row r="1530" spans="1:16">
      <c r="A1530" s="138"/>
      <c r="B1530" s="142"/>
      <c r="C1530" s="172" t="s">
        <v>2706</v>
      </c>
      <c r="D1530" s="166" t="s">
        <v>26</v>
      </c>
      <c r="E1530" s="166" t="s">
        <v>2707</v>
      </c>
      <c r="F1530" s="178" t="s">
        <v>2935</v>
      </c>
      <c r="G1530" s="178" t="s">
        <v>2935</v>
      </c>
      <c r="H1530" s="178" t="s">
        <v>2935</v>
      </c>
      <c r="I1530" s="178" t="s">
        <v>2935</v>
      </c>
      <c r="J1530" s="168">
        <v>0.9</v>
      </c>
      <c r="K1530" s="169" t="str">
        <f>IFERROR(SUMIFS(#REF!,#REF!,$I1530,#REF!,$R$2)/SUMIFS(#REF!,#REF!,$I1530,#REF!,$R$2),"-")</f>
        <v>-</v>
      </c>
      <c r="L1530" s="169" t="str">
        <f>IFERROR(SUMIFS(#REF!,#REF!,$I1530,#REF!,$R$7)/SUMIFS(#REF!,#REF!,$I1530,#REF!,$R$7),"-")</f>
        <v>-</v>
      </c>
      <c r="M1530" s="170" t="str">
        <f>IFERROR(SUMIFS(#REF!,#REF!,$I1530,#REF!,$R$3)/SUMIFS(#REF!,#REF!,$I1530,#REF!,$R$3),"-")</f>
        <v>-</v>
      </c>
      <c r="N1530" s="170" t="str">
        <f>IFERROR(SUMIFS(#REF!,#REF!,$I1530,#REF!,"&lt;="&amp;$R$2,#REF!,"&gt;="&amp;$S$2)/SUMIFS(#REF!,#REF!,$I1530,#REF!,"&lt;="&amp;$R$2,#REF!,"&gt;="&amp;$S$2),"-")</f>
        <v>-</v>
      </c>
      <c r="O1530" s="142"/>
      <c r="P1530" s="140"/>
    </row>
    <row r="1531" spans="1:16">
      <c r="A1531" s="138"/>
      <c r="B1531" s="142"/>
      <c r="C1531" s="172" t="s">
        <v>2706</v>
      </c>
      <c r="D1531" s="166" t="s">
        <v>26</v>
      </c>
      <c r="E1531" s="166" t="s">
        <v>2707</v>
      </c>
      <c r="F1531" s="178" t="s">
        <v>2937</v>
      </c>
      <c r="G1531" s="178" t="s">
        <v>2937</v>
      </c>
      <c r="H1531" s="178" t="s">
        <v>2937</v>
      </c>
      <c r="I1531" s="178" t="s">
        <v>2937</v>
      </c>
      <c r="J1531" s="168">
        <v>0.9</v>
      </c>
      <c r="K1531" s="169" t="str">
        <f>IFERROR(SUMIFS(#REF!,#REF!,$I1531,#REF!,$R$2)/SUMIFS(#REF!,#REF!,$I1531,#REF!,$R$2),"-")</f>
        <v>-</v>
      </c>
      <c r="L1531" s="169" t="str">
        <f>IFERROR(SUMIFS(#REF!,#REF!,$I1531,#REF!,$R$7)/SUMIFS(#REF!,#REF!,$I1531,#REF!,$R$7),"-")</f>
        <v>-</v>
      </c>
      <c r="M1531" s="170" t="str">
        <f>IFERROR(SUMIFS(#REF!,#REF!,$I1531,#REF!,$R$3)/SUMIFS(#REF!,#REF!,$I1531,#REF!,$R$3),"-")</f>
        <v>-</v>
      </c>
      <c r="N1531" s="170" t="str">
        <f>IFERROR(SUMIFS(#REF!,#REF!,$I1531,#REF!,"&lt;="&amp;$R$2,#REF!,"&gt;="&amp;$S$2)/SUMIFS(#REF!,#REF!,$I1531,#REF!,"&lt;="&amp;$R$2,#REF!,"&gt;="&amp;$S$2),"-")</f>
        <v>-</v>
      </c>
      <c r="O1531" s="142"/>
      <c r="P1531" s="140"/>
    </row>
    <row r="1532" spans="1:16">
      <c r="A1532" s="138"/>
      <c r="B1532" s="142"/>
      <c r="C1532" s="172" t="s">
        <v>2706</v>
      </c>
      <c r="D1532" s="166" t="s">
        <v>235</v>
      </c>
      <c r="E1532" s="166" t="s">
        <v>2707</v>
      </c>
      <c r="F1532" s="178" t="s">
        <v>2939</v>
      </c>
      <c r="G1532" s="178" t="s">
        <v>2939</v>
      </c>
      <c r="H1532" s="178" t="s">
        <v>2939</v>
      </c>
      <c r="I1532" s="178" t="s">
        <v>2939</v>
      </c>
      <c r="J1532" s="168">
        <v>0.9</v>
      </c>
      <c r="K1532" s="169" t="str">
        <f>IFERROR(SUMIFS(#REF!,#REF!,$I1532,#REF!,$R$2)/SUMIFS(#REF!,#REF!,$I1532,#REF!,$R$2),"-")</f>
        <v>-</v>
      </c>
      <c r="L1532" s="169" t="str">
        <f>IFERROR(SUMIFS(#REF!,#REF!,$I1532,#REF!,$R$7)/SUMIFS(#REF!,#REF!,$I1532,#REF!,$R$7),"-")</f>
        <v>-</v>
      </c>
      <c r="M1532" s="170" t="str">
        <f>IFERROR(SUMIFS(#REF!,#REF!,$I1532,#REF!,$R$3)/SUMIFS(#REF!,#REF!,$I1532,#REF!,$R$3),"-")</f>
        <v>-</v>
      </c>
      <c r="N1532" s="170" t="str">
        <f>IFERROR(SUMIFS(#REF!,#REF!,$I1532,#REF!,"&lt;="&amp;$R$2,#REF!,"&gt;="&amp;$S$2)/SUMIFS(#REF!,#REF!,$I1532,#REF!,"&lt;="&amp;$R$2,#REF!,"&gt;="&amp;$S$2),"-")</f>
        <v>-</v>
      </c>
      <c r="O1532" s="142"/>
      <c r="P1532" s="140"/>
    </row>
    <row r="1533" spans="1:16">
      <c r="A1533" s="138"/>
      <c r="B1533" s="142"/>
      <c r="C1533" s="172" t="s">
        <v>2706</v>
      </c>
      <c r="D1533" s="166" t="s">
        <v>235</v>
      </c>
      <c r="E1533" s="166" t="s">
        <v>2707</v>
      </c>
      <c r="F1533" s="178" t="s">
        <v>2941</v>
      </c>
      <c r="G1533" s="178" t="s">
        <v>2941</v>
      </c>
      <c r="H1533" s="178" t="s">
        <v>2941</v>
      </c>
      <c r="I1533" s="178" t="s">
        <v>2941</v>
      </c>
      <c r="J1533" s="168">
        <v>0.9</v>
      </c>
      <c r="K1533" s="169" t="str">
        <f>IFERROR(SUMIFS(#REF!,#REF!,$I1533,#REF!,$R$2)/SUMIFS(#REF!,#REF!,$I1533,#REF!,$R$2),"-")</f>
        <v>-</v>
      </c>
      <c r="L1533" s="169" t="str">
        <f>IFERROR(SUMIFS(#REF!,#REF!,$I1533,#REF!,$R$7)/SUMIFS(#REF!,#REF!,$I1533,#REF!,$R$7),"-")</f>
        <v>-</v>
      </c>
      <c r="M1533" s="170" t="str">
        <f>IFERROR(SUMIFS(#REF!,#REF!,$I1533,#REF!,$R$3)/SUMIFS(#REF!,#REF!,$I1533,#REF!,$R$3),"-")</f>
        <v>-</v>
      </c>
      <c r="N1533" s="170" t="str">
        <f>IFERROR(SUMIFS(#REF!,#REF!,$I1533,#REF!,"&lt;="&amp;$R$2,#REF!,"&gt;="&amp;$S$2)/SUMIFS(#REF!,#REF!,$I1533,#REF!,"&lt;="&amp;$R$2,#REF!,"&gt;="&amp;$S$2),"-")</f>
        <v>-</v>
      </c>
      <c r="O1533" s="142"/>
      <c r="P1533" s="140"/>
    </row>
    <row r="1534" spans="1:16">
      <c r="A1534" s="138"/>
      <c r="B1534" s="142"/>
      <c r="C1534" s="172" t="s">
        <v>2706</v>
      </c>
      <c r="D1534" s="166" t="s">
        <v>235</v>
      </c>
      <c r="E1534" s="166" t="s">
        <v>2707</v>
      </c>
      <c r="F1534" s="178" t="s">
        <v>2943</v>
      </c>
      <c r="G1534" s="178" t="s">
        <v>2943</v>
      </c>
      <c r="H1534" s="178" t="s">
        <v>2943</v>
      </c>
      <c r="I1534" s="178" t="s">
        <v>2943</v>
      </c>
      <c r="J1534" s="168">
        <v>0.9</v>
      </c>
      <c r="K1534" s="169" t="str">
        <f>IFERROR(SUMIFS(#REF!,#REF!,$I1534,#REF!,$R$2)/SUMIFS(#REF!,#REF!,$I1534,#REF!,$R$2),"-")</f>
        <v>-</v>
      </c>
      <c r="L1534" s="169" t="str">
        <f>IFERROR(SUMIFS(#REF!,#REF!,$I1534,#REF!,$R$7)/SUMIFS(#REF!,#REF!,$I1534,#REF!,$R$7),"-")</f>
        <v>-</v>
      </c>
      <c r="M1534" s="170" t="str">
        <f>IFERROR(SUMIFS(#REF!,#REF!,$I1534,#REF!,$R$3)/SUMIFS(#REF!,#REF!,$I1534,#REF!,$R$3),"-")</f>
        <v>-</v>
      </c>
      <c r="N1534" s="170" t="str">
        <f>IFERROR(SUMIFS(#REF!,#REF!,$I1534,#REF!,"&lt;="&amp;$R$2,#REF!,"&gt;="&amp;$S$2)/SUMIFS(#REF!,#REF!,$I1534,#REF!,"&lt;="&amp;$R$2,#REF!,"&gt;="&amp;$S$2),"-")</f>
        <v>-</v>
      </c>
      <c r="O1534" s="142"/>
      <c r="P1534" s="140"/>
    </row>
    <row r="1535" spans="1:16">
      <c r="A1535" s="138"/>
      <c r="B1535" s="142"/>
      <c r="C1535" s="172" t="s">
        <v>2706</v>
      </c>
      <c r="D1535" s="166" t="s">
        <v>26</v>
      </c>
      <c r="E1535" s="166" t="s">
        <v>2707</v>
      </c>
      <c r="F1535" s="178" t="s">
        <v>2945</v>
      </c>
      <c r="G1535" s="178" t="s">
        <v>2945</v>
      </c>
      <c r="H1535" s="178" t="s">
        <v>2945</v>
      </c>
      <c r="I1535" s="178" t="s">
        <v>2945</v>
      </c>
      <c r="J1535" s="168">
        <v>0.9</v>
      </c>
      <c r="K1535" s="169" t="str">
        <f>IFERROR(SUMIFS(#REF!,#REF!,$I1535,#REF!,$R$2)/SUMIFS(#REF!,#REF!,$I1535,#REF!,$R$2),"-")</f>
        <v>-</v>
      </c>
      <c r="L1535" s="169" t="str">
        <f>IFERROR(SUMIFS(#REF!,#REF!,$I1535,#REF!,$R$7)/SUMIFS(#REF!,#REF!,$I1535,#REF!,$R$7),"-")</f>
        <v>-</v>
      </c>
      <c r="M1535" s="170" t="str">
        <f>IFERROR(SUMIFS(#REF!,#REF!,$I1535,#REF!,$R$3)/SUMIFS(#REF!,#REF!,$I1535,#REF!,$R$3),"-")</f>
        <v>-</v>
      </c>
      <c r="N1535" s="170" t="str">
        <f>IFERROR(SUMIFS(#REF!,#REF!,$I1535,#REF!,"&lt;="&amp;$R$2,#REF!,"&gt;="&amp;$S$2)/SUMIFS(#REF!,#REF!,$I1535,#REF!,"&lt;="&amp;$R$2,#REF!,"&gt;="&amp;$S$2),"-")</f>
        <v>-</v>
      </c>
      <c r="O1535" s="142"/>
      <c r="P1535" s="140"/>
    </row>
    <row r="1536" spans="1:16">
      <c r="A1536" s="138"/>
      <c r="B1536" s="142"/>
      <c r="C1536" s="172" t="s">
        <v>2706</v>
      </c>
      <c r="D1536" s="166" t="s">
        <v>26</v>
      </c>
      <c r="E1536" s="166" t="s">
        <v>2707</v>
      </c>
      <c r="F1536" s="178" t="s">
        <v>2947</v>
      </c>
      <c r="G1536" s="178" t="s">
        <v>2947</v>
      </c>
      <c r="H1536" s="178" t="s">
        <v>2947</v>
      </c>
      <c r="I1536" s="178" t="s">
        <v>2947</v>
      </c>
      <c r="J1536" s="168">
        <v>0.9</v>
      </c>
      <c r="K1536" s="169" t="str">
        <f>IFERROR(SUMIFS(#REF!,#REF!,$I1536,#REF!,$R$2)/SUMIFS(#REF!,#REF!,$I1536,#REF!,$R$2),"-")</f>
        <v>-</v>
      </c>
      <c r="L1536" s="169" t="str">
        <f>IFERROR(SUMIFS(#REF!,#REF!,$I1536,#REF!,$R$7)/SUMIFS(#REF!,#REF!,$I1536,#REF!,$R$7),"-")</f>
        <v>-</v>
      </c>
      <c r="M1536" s="170" t="str">
        <f>IFERROR(SUMIFS(#REF!,#REF!,$I1536,#REF!,$R$3)/SUMIFS(#REF!,#REF!,$I1536,#REF!,$R$3),"-")</f>
        <v>-</v>
      </c>
      <c r="N1536" s="170" t="str">
        <f>IFERROR(SUMIFS(#REF!,#REF!,$I1536,#REF!,"&lt;="&amp;$R$2,#REF!,"&gt;="&amp;$S$2)/SUMIFS(#REF!,#REF!,$I1536,#REF!,"&lt;="&amp;$R$2,#REF!,"&gt;="&amp;$S$2),"-")</f>
        <v>-</v>
      </c>
      <c r="O1536" s="142"/>
      <c r="P1536" s="140"/>
    </row>
    <row r="1537" spans="1:16">
      <c r="A1537" s="138"/>
      <c r="B1537" s="142"/>
      <c r="C1537" s="172" t="s">
        <v>2706</v>
      </c>
      <c r="D1537" s="166" t="s">
        <v>26</v>
      </c>
      <c r="E1537" s="166" t="s">
        <v>2707</v>
      </c>
      <c r="F1537" s="178" t="s">
        <v>2949</v>
      </c>
      <c r="G1537" s="178" t="s">
        <v>2949</v>
      </c>
      <c r="H1537" s="178" t="s">
        <v>2949</v>
      </c>
      <c r="I1537" s="178" t="s">
        <v>2949</v>
      </c>
      <c r="J1537" s="168">
        <v>0.9</v>
      </c>
      <c r="K1537" s="169" t="str">
        <f>IFERROR(SUMIFS(#REF!,#REF!,$I1537,#REF!,$R$2)/SUMIFS(#REF!,#REF!,$I1537,#REF!,$R$2),"-")</f>
        <v>-</v>
      </c>
      <c r="L1537" s="169" t="str">
        <f>IFERROR(SUMIFS(#REF!,#REF!,$I1537,#REF!,$R$7)/SUMIFS(#REF!,#REF!,$I1537,#REF!,$R$7),"-")</f>
        <v>-</v>
      </c>
      <c r="M1537" s="170" t="str">
        <f>IFERROR(SUMIFS(#REF!,#REF!,$I1537,#REF!,$R$3)/SUMIFS(#REF!,#REF!,$I1537,#REF!,$R$3),"-")</f>
        <v>-</v>
      </c>
      <c r="N1537" s="170" t="str">
        <f>IFERROR(SUMIFS(#REF!,#REF!,$I1537,#REF!,"&lt;="&amp;$R$2,#REF!,"&gt;="&amp;$S$2)/SUMIFS(#REF!,#REF!,$I1537,#REF!,"&lt;="&amp;$R$2,#REF!,"&gt;="&amp;$S$2),"-")</f>
        <v>-</v>
      </c>
      <c r="O1537" s="142"/>
      <c r="P1537" s="140"/>
    </row>
    <row r="1538" spans="1:16">
      <c r="A1538" s="138"/>
      <c r="B1538" s="142"/>
      <c r="C1538" s="172" t="s">
        <v>2706</v>
      </c>
      <c r="D1538" s="166" t="s">
        <v>26</v>
      </c>
      <c r="E1538" s="166" t="s">
        <v>2707</v>
      </c>
      <c r="F1538" s="178" t="s">
        <v>2951</v>
      </c>
      <c r="G1538" s="178" t="s">
        <v>2951</v>
      </c>
      <c r="H1538" s="178" t="s">
        <v>2951</v>
      </c>
      <c r="I1538" s="178" t="s">
        <v>2951</v>
      </c>
      <c r="J1538" s="168">
        <v>0.9</v>
      </c>
      <c r="K1538" s="169" t="str">
        <f>IFERROR(SUMIFS(#REF!,#REF!,$I1538,#REF!,$R$2)/SUMIFS(#REF!,#REF!,$I1538,#REF!,$R$2),"-")</f>
        <v>-</v>
      </c>
      <c r="L1538" s="169" t="str">
        <f>IFERROR(SUMIFS(#REF!,#REF!,$I1538,#REF!,$R$7)/SUMIFS(#REF!,#REF!,$I1538,#REF!,$R$7),"-")</f>
        <v>-</v>
      </c>
      <c r="M1538" s="170" t="str">
        <f>IFERROR(SUMIFS(#REF!,#REF!,$I1538,#REF!,$R$3)/SUMIFS(#REF!,#REF!,$I1538,#REF!,$R$3),"-")</f>
        <v>-</v>
      </c>
      <c r="N1538" s="170" t="str">
        <f>IFERROR(SUMIFS(#REF!,#REF!,$I1538,#REF!,"&lt;="&amp;$R$2,#REF!,"&gt;="&amp;$S$2)/SUMIFS(#REF!,#REF!,$I1538,#REF!,"&lt;="&amp;$R$2,#REF!,"&gt;="&amp;$S$2),"-")</f>
        <v>-</v>
      </c>
      <c r="O1538" s="142"/>
      <c r="P1538" s="140"/>
    </row>
    <row r="1539" spans="1:16">
      <c r="A1539" s="138"/>
      <c r="B1539" s="142"/>
      <c r="C1539" s="172" t="s">
        <v>2706</v>
      </c>
      <c r="D1539" s="166" t="s">
        <v>26</v>
      </c>
      <c r="E1539" s="166" t="s">
        <v>2707</v>
      </c>
      <c r="F1539" s="178" t="s">
        <v>2953</v>
      </c>
      <c r="G1539" s="178" t="s">
        <v>2953</v>
      </c>
      <c r="H1539" s="178" t="s">
        <v>2953</v>
      </c>
      <c r="I1539" s="178" t="s">
        <v>2953</v>
      </c>
      <c r="J1539" s="168">
        <v>0.9</v>
      </c>
      <c r="K1539" s="169" t="str">
        <f>IFERROR(SUMIFS(#REF!,#REF!,$I1539,#REF!,$R$2)/SUMIFS(#REF!,#REF!,$I1539,#REF!,$R$2),"-")</f>
        <v>-</v>
      </c>
      <c r="L1539" s="169" t="str">
        <f>IFERROR(SUMIFS(#REF!,#REF!,$I1539,#REF!,$R$7)/SUMIFS(#REF!,#REF!,$I1539,#REF!,$R$7),"-")</f>
        <v>-</v>
      </c>
      <c r="M1539" s="170" t="str">
        <f>IFERROR(SUMIFS(#REF!,#REF!,$I1539,#REF!,$R$3)/SUMIFS(#REF!,#REF!,$I1539,#REF!,$R$3),"-")</f>
        <v>-</v>
      </c>
      <c r="N1539" s="170" t="str">
        <f>IFERROR(SUMIFS(#REF!,#REF!,$I1539,#REF!,"&lt;="&amp;$R$2,#REF!,"&gt;="&amp;$S$2)/SUMIFS(#REF!,#REF!,$I1539,#REF!,"&lt;="&amp;$R$2,#REF!,"&gt;="&amp;$S$2),"-")</f>
        <v>-</v>
      </c>
      <c r="O1539" s="142"/>
      <c r="P1539" s="140"/>
    </row>
    <row r="1540" spans="1:16">
      <c r="A1540" s="138"/>
      <c r="B1540" s="142"/>
      <c r="C1540" s="172" t="s">
        <v>2706</v>
      </c>
      <c r="D1540" s="166" t="s">
        <v>26</v>
      </c>
      <c r="E1540" s="166" t="s">
        <v>2707</v>
      </c>
      <c r="F1540" s="178" t="s">
        <v>2955</v>
      </c>
      <c r="G1540" s="178" t="s">
        <v>2955</v>
      </c>
      <c r="H1540" s="178" t="s">
        <v>2955</v>
      </c>
      <c r="I1540" s="178" t="s">
        <v>2955</v>
      </c>
      <c r="J1540" s="168">
        <v>0.9</v>
      </c>
      <c r="K1540" s="169" t="str">
        <f>IFERROR(SUMIFS(#REF!,#REF!,$I1540,#REF!,$R$2)/SUMIFS(#REF!,#REF!,$I1540,#REF!,$R$2),"-")</f>
        <v>-</v>
      </c>
      <c r="L1540" s="169" t="str">
        <f>IFERROR(SUMIFS(#REF!,#REF!,$I1540,#REF!,$R$7)/SUMIFS(#REF!,#REF!,$I1540,#REF!,$R$7),"-")</f>
        <v>-</v>
      </c>
      <c r="M1540" s="170" t="str">
        <f>IFERROR(SUMIFS(#REF!,#REF!,$I1540,#REF!,$R$3)/SUMIFS(#REF!,#REF!,$I1540,#REF!,$R$3),"-")</f>
        <v>-</v>
      </c>
      <c r="N1540" s="170" t="str">
        <f>IFERROR(SUMIFS(#REF!,#REF!,$I1540,#REF!,"&lt;="&amp;$R$2,#REF!,"&gt;="&amp;$S$2)/SUMIFS(#REF!,#REF!,$I1540,#REF!,"&lt;="&amp;$R$2,#REF!,"&gt;="&amp;$S$2),"-")</f>
        <v>-</v>
      </c>
      <c r="O1540" s="142"/>
      <c r="P1540" s="140"/>
    </row>
    <row r="1541" spans="1:16">
      <c r="A1541" s="138"/>
      <c r="B1541" s="142"/>
      <c r="C1541" s="172" t="s">
        <v>2706</v>
      </c>
      <c r="D1541" s="166" t="s">
        <v>26</v>
      </c>
      <c r="E1541" s="166" t="s">
        <v>2707</v>
      </c>
      <c r="F1541" s="178" t="s">
        <v>2957</v>
      </c>
      <c r="G1541" s="178" t="s">
        <v>2957</v>
      </c>
      <c r="H1541" s="178" t="s">
        <v>2957</v>
      </c>
      <c r="I1541" s="178" t="s">
        <v>2957</v>
      </c>
      <c r="J1541" s="168">
        <v>0.9</v>
      </c>
      <c r="K1541" s="169" t="str">
        <f>IFERROR(SUMIFS(#REF!,#REF!,$I1541,#REF!,$R$2)/SUMIFS(#REF!,#REF!,$I1541,#REF!,$R$2),"-")</f>
        <v>-</v>
      </c>
      <c r="L1541" s="169" t="str">
        <f>IFERROR(SUMIFS(#REF!,#REF!,$I1541,#REF!,$R$7)/SUMIFS(#REF!,#REF!,$I1541,#REF!,$R$7),"-")</f>
        <v>-</v>
      </c>
      <c r="M1541" s="170" t="str">
        <f>IFERROR(SUMIFS(#REF!,#REF!,$I1541,#REF!,$R$3)/SUMIFS(#REF!,#REF!,$I1541,#REF!,$R$3),"-")</f>
        <v>-</v>
      </c>
      <c r="N1541" s="170" t="str">
        <f>IFERROR(SUMIFS(#REF!,#REF!,$I1541,#REF!,"&lt;="&amp;$R$2,#REF!,"&gt;="&amp;$S$2)/SUMIFS(#REF!,#REF!,$I1541,#REF!,"&lt;="&amp;$R$2,#REF!,"&gt;="&amp;$S$2),"-")</f>
        <v>-</v>
      </c>
      <c r="O1541" s="142"/>
      <c r="P1541" s="140"/>
    </row>
    <row r="1542" spans="1:16">
      <c r="A1542" s="138"/>
      <c r="B1542" s="142"/>
      <c r="C1542" s="172" t="s">
        <v>2706</v>
      </c>
      <c r="D1542" s="166" t="s">
        <v>26</v>
      </c>
      <c r="E1542" s="166" t="s">
        <v>2707</v>
      </c>
      <c r="F1542" s="178" t="s">
        <v>2959</v>
      </c>
      <c r="G1542" s="178" t="s">
        <v>2959</v>
      </c>
      <c r="H1542" s="178" t="s">
        <v>2959</v>
      </c>
      <c r="I1542" s="178" t="s">
        <v>2959</v>
      </c>
      <c r="J1542" s="168">
        <v>0.9</v>
      </c>
      <c r="K1542" s="169" t="str">
        <f>IFERROR(SUMIFS(#REF!,#REF!,$I1542,#REF!,$R$2)/SUMIFS(#REF!,#REF!,$I1542,#REF!,$R$2),"-")</f>
        <v>-</v>
      </c>
      <c r="L1542" s="169" t="str">
        <f>IFERROR(SUMIFS(#REF!,#REF!,$I1542,#REF!,$R$7)/SUMIFS(#REF!,#REF!,$I1542,#REF!,$R$7),"-")</f>
        <v>-</v>
      </c>
      <c r="M1542" s="170" t="str">
        <f>IFERROR(SUMIFS(#REF!,#REF!,$I1542,#REF!,$R$3)/SUMIFS(#REF!,#REF!,$I1542,#REF!,$R$3),"-")</f>
        <v>-</v>
      </c>
      <c r="N1542" s="170" t="str">
        <f>IFERROR(SUMIFS(#REF!,#REF!,$I1542,#REF!,"&lt;="&amp;$R$2,#REF!,"&gt;="&amp;$S$2)/SUMIFS(#REF!,#REF!,$I1542,#REF!,"&lt;="&amp;$R$2,#REF!,"&gt;="&amp;$S$2),"-")</f>
        <v>-</v>
      </c>
      <c r="O1542" s="142"/>
      <c r="P1542" s="140"/>
    </row>
    <row r="1543" spans="1:16">
      <c r="A1543" s="138"/>
      <c r="B1543" s="142"/>
      <c r="C1543" s="172" t="s">
        <v>2706</v>
      </c>
      <c r="D1543" s="166" t="s">
        <v>26</v>
      </c>
      <c r="E1543" s="166" t="s">
        <v>2707</v>
      </c>
      <c r="F1543" s="178" t="s">
        <v>2961</v>
      </c>
      <c r="G1543" s="178" t="s">
        <v>2961</v>
      </c>
      <c r="H1543" s="178" t="s">
        <v>2961</v>
      </c>
      <c r="I1543" s="178" t="s">
        <v>2961</v>
      </c>
      <c r="J1543" s="168">
        <v>0.9</v>
      </c>
      <c r="K1543" s="169" t="str">
        <f>IFERROR(SUMIFS(#REF!,#REF!,$I1543,#REF!,$R$2)/SUMIFS(#REF!,#REF!,$I1543,#REF!,$R$2),"-")</f>
        <v>-</v>
      </c>
      <c r="L1543" s="169" t="str">
        <f>IFERROR(SUMIFS(#REF!,#REF!,$I1543,#REF!,$R$7)/SUMIFS(#REF!,#REF!,$I1543,#REF!,$R$7),"-")</f>
        <v>-</v>
      </c>
      <c r="M1543" s="170" t="str">
        <f>IFERROR(SUMIFS(#REF!,#REF!,$I1543,#REF!,$R$3)/SUMIFS(#REF!,#REF!,$I1543,#REF!,$R$3),"-")</f>
        <v>-</v>
      </c>
      <c r="N1543" s="170" t="str">
        <f>IFERROR(SUMIFS(#REF!,#REF!,$I1543,#REF!,"&lt;="&amp;$R$2,#REF!,"&gt;="&amp;$S$2)/SUMIFS(#REF!,#REF!,$I1543,#REF!,"&lt;="&amp;$R$2,#REF!,"&gt;="&amp;$S$2),"-")</f>
        <v>-</v>
      </c>
      <c r="O1543" s="142"/>
      <c r="P1543" s="140"/>
    </row>
    <row r="1544" spans="1:16">
      <c r="A1544" s="138"/>
      <c r="B1544" s="142"/>
      <c r="C1544" s="172" t="s">
        <v>2706</v>
      </c>
      <c r="D1544" s="166" t="s">
        <v>1663</v>
      </c>
      <c r="E1544" s="166" t="s">
        <v>2707</v>
      </c>
      <c r="F1544" s="178" t="s">
        <v>2962</v>
      </c>
      <c r="G1544" s="178" t="s">
        <v>2962</v>
      </c>
      <c r="H1544" s="178" t="s">
        <v>2962</v>
      </c>
      <c r="I1544" s="178" t="s">
        <v>2962</v>
      </c>
      <c r="J1544" s="168">
        <v>0.9</v>
      </c>
      <c r="K1544" s="169" t="str">
        <f>IFERROR(SUMIFS(#REF!,#REF!,$I1544,#REF!,$R$2)/SUMIFS(#REF!,#REF!,$I1544,#REF!,$R$2),"-")</f>
        <v>-</v>
      </c>
      <c r="L1544" s="169" t="str">
        <f>IFERROR(SUMIFS(#REF!,#REF!,$I1544,#REF!,$R$7)/SUMIFS(#REF!,#REF!,$I1544,#REF!,$R$7),"-")</f>
        <v>-</v>
      </c>
      <c r="M1544" s="170" t="str">
        <f>IFERROR(SUMIFS(#REF!,#REF!,$I1544,#REF!,$R$3)/SUMIFS(#REF!,#REF!,$I1544,#REF!,$R$3),"-")</f>
        <v>-</v>
      </c>
      <c r="N1544" s="170" t="str">
        <f>IFERROR(SUMIFS(#REF!,#REF!,$I1544,#REF!,"&lt;="&amp;$R$2,#REF!,"&gt;="&amp;$S$2)/SUMIFS(#REF!,#REF!,$I1544,#REF!,"&lt;="&amp;$R$2,#REF!,"&gt;="&amp;$S$2),"-")</f>
        <v>-</v>
      </c>
      <c r="O1544" s="142"/>
      <c r="P1544" s="140"/>
    </row>
    <row r="1545" spans="1:16">
      <c r="A1545" s="138"/>
      <c r="B1545" s="142"/>
      <c r="C1545" s="172" t="s">
        <v>2706</v>
      </c>
      <c r="D1545" s="166" t="s">
        <v>26</v>
      </c>
      <c r="E1545" s="166" t="s">
        <v>2707</v>
      </c>
      <c r="F1545" s="178" t="s">
        <v>2964</v>
      </c>
      <c r="G1545" s="178" t="s">
        <v>2964</v>
      </c>
      <c r="H1545" s="178" t="s">
        <v>2964</v>
      </c>
      <c r="I1545" s="178" t="s">
        <v>2964</v>
      </c>
      <c r="J1545" s="168">
        <v>0.9</v>
      </c>
      <c r="K1545" s="169" t="str">
        <f>IFERROR(SUMIFS(#REF!,#REF!,$I1545,#REF!,$R$2)/SUMIFS(#REF!,#REF!,$I1545,#REF!,$R$2),"-")</f>
        <v>-</v>
      </c>
      <c r="L1545" s="169" t="str">
        <f>IFERROR(SUMIFS(#REF!,#REF!,$I1545,#REF!,$R$7)/SUMIFS(#REF!,#REF!,$I1545,#REF!,$R$7),"-")</f>
        <v>-</v>
      </c>
      <c r="M1545" s="170" t="str">
        <f>IFERROR(SUMIFS(#REF!,#REF!,$I1545,#REF!,$R$3)/SUMIFS(#REF!,#REF!,$I1545,#REF!,$R$3),"-")</f>
        <v>-</v>
      </c>
      <c r="N1545" s="170" t="str">
        <f>IFERROR(SUMIFS(#REF!,#REF!,$I1545,#REF!,"&lt;="&amp;$R$2,#REF!,"&gt;="&amp;$S$2)/SUMIFS(#REF!,#REF!,$I1545,#REF!,"&lt;="&amp;$R$2,#REF!,"&gt;="&amp;$S$2),"-")</f>
        <v>-</v>
      </c>
      <c r="O1545" s="142"/>
      <c r="P1545" s="140"/>
    </row>
    <row r="1546" spans="1:16">
      <c r="A1546" s="138"/>
      <c r="B1546" s="142"/>
      <c r="C1546" s="172" t="s">
        <v>2706</v>
      </c>
      <c r="D1546" s="166" t="s">
        <v>26</v>
      </c>
      <c r="E1546" s="166" t="s">
        <v>2707</v>
      </c>
      <c r="F1546" s="178" t="s">
        <v>2966</v>
      </c>
      <c r="G1546" s="178" t="s">
        <v>2966</v>
      </c>
      <c r="H1546" s="178" t="s">
        <v>2966</v>
      </c>
      <c r="I1546" s="178" t="s">
        <v>2966</v>
      </c>
      <c r="J1546" s="168">
        <v>0.9</v>
      </c>
      <c r="K1546" s="169" t="str">
        <f>IFERROR(SUMIFS(#REF!,#REF!,$I1546,#REF!,$R$2)/SUMIFS(#REF!,#REF!,$I1546,#REF!,$R$2),"-")</f>
        <v>-</v>
      </c>
      <c r="L1546" s="169" t="str">
        <f>IFERROR(SUMIFS(#REF!,#REF!,$I1546,#REF!,$R$7)/SUMIFS(#REF!,#REF!,$I1546,#REF!,$R$7),"-")</f>
        <v>-</v>
      </c>
      <c r="M1546" s="170" t="str">
        <f>IFERROR(SUMIFS(#REF!,#REF!,$I1546,#REF!,$R$3)/SUMIFS(#REF!,#REF!,$I1546,#REF!,$R$3),"-")</f>
        <v>-</v>
      </c>
      <c r="N1546" s="170" t="str">
        <f>IFERROR(SUMIFS(#REF!,#REF!,$I1546,#REF!,"&lt;="&amp;$R$2,#REF!,"&gt;="&amp;$S$2)/SUMIFS(#REF!,#REF!,$I1546,#REF!,"&lt;="&amp;$R$2,#REF!,"&gt;="&amp;$S$2),"-")</f>
        <v>-</v>
      </c>
      <c r="O1546" s="142"/>
      <c r="P1546" s="140"/>
    </row>
    <row r="1547" spans="1:16">
      <c r="A1547" s="138"/>
      <c r="B1547" s="142"/>
      <c r="C1547" s="172" t="s">
        <v>2706</v>
      </c>
      <c r="D1547" s="166" t="s">
        <v>26</v>
      </c>
      <c r="E1547" s="166" t="s">
        <v>2707</v>
      </c>
      <c r="F1547" s="178" t="s">
        <v>2968</v>
      </c>
      <c r="G1547" s="178" t="s">
        <v>2968</v>
      </c>
      <c r="H1547" s="178" t="s">
        <v>2968</v>
      </c>
      <c r="I1547" s="178" t="s">
        <v>2968</v>
      </c>
      <c r="J1547" s="168">
        <v>0.9</v>
      </c>
      <c r="K1547" s="169" t="str">
        <f>IFERROR(SUMIFS(#REF!,#REF!,$I1547,#REF!,$R$2)/SUMIFS(#REF!,#REF!,$I1547,#REF!,$R$2),"-")</f>
        <v>-</v>
      </c>
      <c r="L1547" s="169" t="str">
        <f>IFERROR(SUMIFS(#REF!,#REF!,$I1547,#REF!,$R$7)/SUMIFS(#REF!,#REF!,$I1547,#REF!,$R$7),"-")</f>
        <v>-</v>
      </c>
      <c r="M1547" s="170" t="str">
        <f>IFERROR(SUMIFS(#REF!,#REF!,$I1547,#REF!,$R$3)/SUMIFS(#REF!,#REF!,$I1547,#REF!,$R$3),"-")</f>
        <v>-</v>
      </c>
      <c r="N1547" s="170" t="str">
        <f>IFERROR(SUMIFS(#REF!,#REF!,$I1547,#REF!,"&lt;="&amp;$R$2,#REF!,"&gt;="&amp;$S$2)/SUMIFS(#REF!,#REF!,$I1547,#REF!,"&lt;="&amp;$R$2,#REF!,"&gt;="&amp;$S$2),"-")</f>
        <v>-</v>
      </c>
      <c r="O1547" s="142"/>
      <c r="P1547" s="140"/>
    </row>
    <row r="1548" spans="1:16">
      <c r="A1548" s="138"/>
      <c r="B1548" s="142"/>
      <c r="C1548" s="172" t="s">
        <v>2706</v>
      </c>
      <c r="D1548" s="166" t="s">
        <v>26</v>
      </c>
      <c r="E1548" s="166" t="s">
        <v>2707</v>
      </c>
      <c r="F1548" s="178" t="s">
        <v>2970</v>
      </c>
      <c r="G1548" s="178" t="s">
        <v>2970</v>
      </c>
      <c r="H1548" s="178" t="s">
        <v>2970</v>
      </c>
      <c r="I1548" s="178" t="s">
        <v>2970</v>
      </c>
      <c r="J1548" s="168">
        <v>0.9</v>
      </c>
      <c r="K1548" s="169" t="str">
        <f>IFERROR(SUMIFS(#REF!,#REF!,$I1548,#REF!,$R$2)/SUMIFS(#REF!,#REF!,$I1548,#REF!,$R$2),"-")</f>
        <v>-</v>
      </c>
      <c r="L1548" s="169" t="str">
        <f>IFERROR(SUMIFS(#REF!,#REF!,$I1548,#REF!,$R$7)/SUMIFS(#REF!,#REF!,$I1548,#REF!,$R$7),"-")</f>
        <v>-</v>
      </c>
      <c r="M1548" s="170" t="str">
        <f>IFERROR(SUMIFS(#REF!,#REF!,$I1548,#REF!,$R$3)/SUMIFS(#REF!,#REF!,$I1548,#REF!,$R$3),"-")</f>
        <v>-</v>
      </c>
      <c r="N1548" s="170" t="str">
        <f>IFERROR(SUMIFS(#REF!,#REF!,$I1548,#REF!,"&lt;="&amp;$R$2,#REF!,"&gt;="&amp;$S$2)/SUMIFS(#REF!,#REF!,$I1548,#REF!,"&lt;="&amp;$R$2,#REF!,"&gt;="&amp;$S$2),"-")</f>
        <v>-</v>
      </c>
      <c r="O1548" s="142"/>
      <c r="P1548" s="140"/>
    </row>
    <row r="1549" spans="1:16">
      <c r="A1549" s="138"/>
      <c r="B1549" s="142"/>
      <c r="C1549" s="172" t="s">
        <v>2706</v>
      </c>
      <c r="D1549" s="166" t="s">
        <v>26</v>
      </c>
      <c r="E1549" s="166" t="s">
        <v>2707</v>
      </c>
      <c r="F1549" s="178" t="s">
        <v>2972</v>
      </c>
      <c r="G1549" s="178" t="s">
        <v>2972</v>
      </c>
      <c r="H1549" s="178" t="s">
        <v>2972</v>
      </c>
      <c r="I1549" s="178" t="s">
        <v>2972</v>
      </c>
      <c r="J1549" s="168">
        <v>0.9</v>
      </c>
      <c r="K1549" s="169" t="str">
        <f>IFERROR(SUMIFS(#REF!,#REF!,$I1549,#REF!,$R$2)/SUMIFS(#REF!,#REF!,$I1549,#REF!,$R$2),"-")</f>
        <v>-</v>
      </c>
      <c r="L1549" s="169" t="str">
        <f>IFERROR(SUMIFS(#REF!,#REF!,$I1549,#REF!,$R$7)/SUMIFS(#REF!,#REF!,$I1549,#REF!,$R$7),"-")</f>
        <v>-</v>
      </c>
      <c r="M1549" s="170" t="str">
        <f>IFERROR(SUMIFS(#REF!,#REF!,$I1549,#REF!,$R$3)/SUMIFS(#REF!,#REF!,$I1549,#REF!,$R$3),"-")</f>
        <v>-</v>
      </c>
      <c r="N1549" s="170" t="str">
        <f>IFERROR(SUMIFS(#REF!,#REF!,$I1549,#REF!,"&lt;="&amp;$R$2,#REF!,"&gt;="&amp;$S$2)/SUMIFS(#REF!,#REF!,$I1549,#REF!,"&lt;="&amp;$R$2,#REF!,"&gt;="&amp;$S$2),"-")</f>
        <v>-</v>
      </c>
      <c r="O1549" s="142"/>
      <c r="P1549" s="140"/>
    </row>
    <row r="1550" spans="1:16">
      <c r="A1550" s="138"/>
      <c r="B1550" s="142"/>
      <c r="C1550" s="172" t="s">
        <v>2706</v>
      </c>
      <c r="D1550" s="166" t="s">
        <v>26</v>
      </c>
      <c r="E1550" s="166" t="s">
        <v>2707</v>
      </c>
      <c r="F1550" s="178" t="s">
        <v>2974</v>
      </c>
      <c r="G1550" s="178" t="s">
        <v>2974</v>
      </c>
      <c r="H1550" s="178" t="s">
        <v>2974</v>
      </c>
      <c r="I1550" s="178" t="s">
        <v>2974</v>
      </c>
      <c r="J1550" s="168">
        <v>0.9</v>
      </c>
      <c r="K1550" s="169" t="str">
        <f>IFERROR(SUMIFS(#REF!,#REF!,$I1550,#REF!,$R$2)/SUMIFS(#REF!,#REF!,$I1550,#REF!,$R$2),"-")</f>
        <v>-</v>
      </c>
      <c r="L1550" s="169" t="str">
        <f>IFERROR(SUMIFS(#REF!,#REF!,$I1550,#REF!,$R$7)/SUMIFS(#REF!,#REF!,$I1550,#REF!,$R$7),"-")</f>
        <v>-</v>
      </c>
      <c r="M1550" s="170" t="str">
        <f>IFERROR(SUMIFS(#REF!,#REF!,$I1550,#REF!,$R$3)/SUMIFS(#REF!,#REF!,$I1550,#REF!,$R$3),"-")</f>
        <v>-</v>
      </c>
      <c r="N1550" s="170" t="str">
        <f>IFERROR(SUMIFS(#REF!,#REF!,$I1550,#REF!,"&lt;="&amp;$R$2,#REF!,"&gt;="&amp;$S$2)/SUMIFS(#REF!,#REF!,$I1550,#REF!,"&lt;="&amp;$R$2,#REF!,"&gt;="&amp;$S$2),"-")</f>
        <v>-</v>
      </c>
      <c r="O1550" s="142"/>
      <c r="P1550" s="140"/>
    </row>
    <row r="1551" spans="1:16">
      <c r="A1551" s="138"/>
      <c r="B1551" s="142"/>
      <c r="C1551" s="172" t="s">
        <v>2706</v>
      </c>
      <c r="D1551" s="166" t="s">
        <v>26</v>
      </c>
      <c r="E1551" s="166" t="s">
        <v>2707</v>
      </c>
      <c r="F1551" s="178" t="s">
        <v>2976</v>
      </c>
      <c r="G1551" s="178" t="s">
        <v>2976</v>
      </c>
      <c r="H1551" s="178" t="s">
        <v>2976</v>
      </c>
      <c r="I1551" s="178" t="s">
        <v>2976</v>
      </c>
      <c r="J1551" s="168">
        <v>0.9</v>
      </c>
      <c r="K1551" s="169" t="str">
        <f>IFERROR(SUMIFS(#REF!,#REF!,$I1551,#REF!,$R$2)/SUMIFS(#REF!,#REF!,$I1551,#REF!,$R$2),"-")</f>
        <v>-</v>
      </c>
      <c r="L1551" s="169" t="str">
        <f>IFERROR(SUMIFS(#REF!,#REF!,$I1551,#REF!,$R$7)/SUMIFS(#REF!,#REF!,$I1551,#REF!,$R$7),"-")</f>
        <v>-</v>
      </c>
      <c r="M1551" s="170" t="str">
        <f>IFERROR(SUMIFS(#REF!,#REF!,$I1551,#REF!,$R$3)/SUMIFS(#REF!,#REF!,$I1551,#REF!,$R$3),"-")</f>
        <v>-</v>
      </c>
      <c r="N1551" s="170" t="str">
        <f>IFERROR(SUMIFS(#REF!,#REF!,$I1551,#REF!,"&lt;="&amp;$R$2,#REF!,"&gt;="&amp;$S$2)/SUMIFS(#REF!,#REF!,$I1551,#REF!,"&lt;="&amp;$R$2,#REF!,"&gt;="&amp;$S$2),"-")</f>
        <v>-</v>
      </c>
      <c r="O1551" s="142"/>
      <c r="P1551" s="140"/>
    </row>
    <row r="1552" spans="1:16">
      <c r="A1552" s="138"/>
      <c r="B1552" s="142"/>
      <c r="C1552" s="172" t="s">
        <v>2706</v>
      </c>
      <c r="D1552" s="166" t="s">
        <v>26</v>
      </c>
      <c r="E1552" s="166" t="s">
        <v>2707</v>
      </c>
      <c r="F1552" s="178" t="s">
        <v>2978</v>
      </c>
      <c r="G1552" s="178" t="s">
        <v>2978</v>
      </c>
      <c r="H1552" s="178" t="s">
        <v>2978</v>
      </c>
      <c r="I1552" s="178" t="s">
        <v>2978</v>
      </c>
      <c r="J1552" s="168">
        <v>0.9</v>
      </c>
      <c r="K1552" s="169" t="str">
        <f>IFERROR(SUMIFS(#REF!,#REF!,$I1552,#REF!,$R$2)/SUMIFS(#REF!,#REF!,$I1552,#REF!,$R$2),"-")</f>
        <v>-</v>
      </c>
      <c r="L1552" s="169" t="str">
        <f>IFERROR(SUMIFS(#REF!,#REF!,$I1552,#REF!,$R$7)/SUMIFS(#REF!,#REF!,$I1552,#REF!,$R$7),"-")</f>
        <v>-</v>
      </c>
      <c r="M1552" s="170" t="str">
        <f>IFERROR(SUMIFS(#REF!,#REF!,$I1552,#REF!,$R$3)/SUMIFS(#REF!,#REF!,$I1552,#REF!,$R$3),"-")</f>
        <v>-</v>
      </c>
      <c r="N1552" s="170" t="str">
        <f>IFERROR(SUMIFS(#REF!,#REF!,$I1552,#REF!,"&lt;="&amp;$R$2,#REF!,"&gt;="&amp;$S$2)/SUMIFS(#REF!,#REF!,$I1552,#REF!,"&lt;="&amp;$R$2,#REF!,"&gt;="&amp;$S$2),"-")</f>
        <v>-</v>
      </c>
      <c r="O1552" s="142"/>
      <c r="P1552" s="140"/>
    </row>
    <row r="1553" spans="1:16">
      <c r="A1553" s="138"/>
      <c r="B1553" s="142"/>
      <c r="C1553" s="172" t="s">
        <v>2706</v>
      </c>
      <c r="D1553" s="166" t="s">
        <v>26</v>
      </c>
      <c r="E1553" s="166" t="s">
        <v>2707</v>
      </c>
      <c r="F1553" s="178" t="s">
        <v>2980</v>
      </c>
      <c r="G1553" s="178" t="s">
        <v>2980</v>
      </c>
      <c r="H1553" s="178" t="s">
        <v>2980</v>
      </c>
      <c r="I1553" s="178" t="s">
        <v>2980</v>
      </c>
      <c r="J1553" s="168">
        <v>0.9</v>
      </c>
      <c r="K1553" s="169" t="str">
        <f>IFERROR(SUMIFS(#REF!,#REF!,$I1553,#REF!,$R$2)/SUMIFS(#REF!,#REF!,$I1553,#REF!,$R$2),"-")</f>
        <v>-</v>
      </c>
      <c r="L1553" s="169" t="str">
        <f>IFERROR(SUMIFS(#REF!,#REF!,$I1553,#REF!,$R$7)/SUMIFS(#REF!,#REF!,$I1553,#REF!,$R$7),"-")</f>
        <v>-</v>
      </c>
      <c r="M1553" s="170" t="str">
        <f>IFERROR(SUMIFS(#REF!,#REF!,$I1553,#REF!,$R$3)/SUMIFS(#REF!,#REF!,$I1553,#REF!,$R$3),"-")</f>
        <v>-</v>
      </c>
      <c r="N1553" s="170" t="str">
        <f>IFERROR(SUMIFS(#REF!,#REF!,$I1553,#REF!,"&lt;="&amp;$R$2,#REF!,"&gt;="&amp;$S$2)/SUMIFS(#REF!,#REF!,$I1553,#REF!,"&lt;="&amp;$R$2,#REF!,"&gt;="&amp;$S$2),"-")</f>
        <v>-</v>
      </c>
      <c r="O1553" s="142"/>
      <c r="P1553" s="140"/>
    </row>
    <row r="1554" spans="1:16">
      <c r="A1554" s="138"/>
      <c r="B1554" s="142"/>
      <c r="C1554" s="172" t="s">
        <v>2706</v>
      </c>
      <c r="D1554" s="166" t="s">
        <v>26</v>
      </c>
      <c r="E1554" s="166" t="s">
        <v>2707</v>
      </c>
      <c r="F1554" s="178" t="s">
        <v>2982</v>
      </c>
      <c r="G1554" s="178" t="s">
        <v>2982</v>
      </c>
      <c r="H1554" s="178" t="s">
        <v>2982</v>
      </c>
      <c r="I1554" s="178" t="s">
        <v>2982</v>
      </c>
      <c r="J1554" s="168">
        <v>0.9</v>
      </c>
      <c r="K1554" s="169" t="str">
        <f>IFERROR(SUMIFS(#REF!,#REF!,$I1554,#REF!,$R$2)/SUMIFS(#REF!,#REF!,$I1554,#REF!,$R$2),"-")</f>
        <v>-</v>
      </c>
      <c r="L1554" s="169" t="str">
        <f>IFERROR(SUMIFS(#REF!,#REF!,$I1554,#REF!,$R$7)/SUMIFS(#REF!,#REF!,$I1554,#REF!,$R$7),"-")</f>
        <v>-</v>
      </c>
      <c r="M1554" s="170" t="str">
        <f>IFERROR(SUMIFS(#REF!,#REF!,$I1554,#REF!,$R$3)/SUMIFS(#REF!,#REF!,$I1554,#REF!,$R$3),"-")</f>
        <v>-</v>
      </c>
      <c r="N1554" s="170" t="str">
        <f>IFERROR(SUMIFS(#REF!,#REF!,$I1554,#REF!,"&lt;="&amp;$R$2,#REF!,"&gt;="&amp;$S$2)/SUMIFS(#REF!,#REF!,$I1554,#REF!,"&lt;="&amp;$R$2,#REF!,"&gt;="&amp;$S$2),"-")</f>
        <v>-</v>
      </c>
      <c r="O1554" s="142"/>
      <c r="P1554" s="140"/>
    </row>
    <row r="1555" spans="1:16">
      <c r="A1555" s="138"/>
      <c r="B1555" s="142"/>
      <c r="C1555" s="172" t="s">
        <v>2706</v>
      </c>
      <c r="D1555" s="166" t="s">
        <v>26</v>
      </c>
      <c r="E1555" s="166" t="s">
        <v>2707</v>
      </c>
      <c r="F1555" s="178" t="s">
        <v>2984</v>
      </c>
      <c r="G1555" s="178" t="s">
        <v>2984</v>
      </c>
      <c r="H1555" s="178" t="s">
        <v>2984</v>
      </c>
      <c r="I1555" s="178" t="s">
        <v>2984</v>
      </c>
      <c r="J1555" s="168">
        <v>0.9</v>
      </c>
      <c r="K1555" s="169" t="str">
        <f>IFERROR(SUMIFS(#REF!,#REF!,$I1555,#REF!,$R$2)/SUMIFS(#REF!,#REF!,$I1555,#REF!,$R$2),"-")</f>
        <v>-</v>
      </c>
      <c r="L1555" s="169" t="str">
        <f>IFERROR(SUMIFS(#REF!,#REF!,$I1555,#REF!,$R$7)/SUMIFS(#REF!,#REF!,$I1555,#REF!,$R$7),"-")</f>
        <v>-</v>
      </c>
      <c r="M1555" s="170" t="str">
        <f>IFERROR(SUMIFS(#REF!,#REF!,$I1555,#REF!,$R$3)/SUMIFS(#REF!,#REF!,$I1555,#REF!,$R$3),"-")</f>
        <v>-</v>
      </c>
      <c r="N1555" s="170" t="str">
        <f>IFERROR(SUMIFS(#REF!,#REF!,$I1555,#REF!,"&lt;="&amp;$R$2,#REF!,"&gt;="&amp;$S$2)/SUMIFS(#REF!,#REF!,$I1555,#REF!,"&lt;="&amp;$R$2,#REF!,"&gt;="&amp;$S$2),"-")</f>
        <v>-</v>
      </c>
      <c r="O1555" s="142"/>
      <c r="P1555" s="140"/>
    </row>
    <row r="1556" spans="1:16">
      <c r="A1556" s="138"/>
      <c r="B1556" s="142"/>
      <c r="C1556" s="172" t="s">
        <v>2706</v>
      </c>
      <c r="D1556" s="166" t="s">
        <v>26</v>
      </c>
      <c r="E1556" s="166" t="s">
        <v>2707</v>
      </c>
      <c r="F1556" s="178" t="s">
        <v>2986</v>
      </c>
      <c r="G1556" s="178" t="s">
        <v>2986</v>
      </c>
      <c r="H1556" s="178" t="s">
        <v>2986</v>
      </c>
      <c r="I1556" s="178" t="s">
        <v>2986</v>
      </c>
      <c r="J1556" s="168">
        <v>0.9</v>
      </c>
      <c r="K1556" s="169" t="str">
        <f>IFERROR(SUMIFS(#REF!,#REF!,$I1556,#REF!,$R$2)/SUMIFS(#REF!,#REF!,$I1556,#REF!,$R$2),"-")</f>
        <v>-</v>
      </c>
      <c r="L1556" s="169" t="str">
        <f>IFERROR(SUMIFS(#REF!,#REF!,$I1556,#REF!,$R$7)/SUMIFS(#REF!,#REF!,$I1556,#REF!,$R$7),"-")</f>
        <v>-</v>
      </c>
      <c r="M1556" s="170" t="str">
        <f>IFERROR(SUMIFS(#REF!,#REF!,$I1556,#REF!,$R$3)/SUMIFS(#REF!,#REF!,$I1556,#REF!,$R$3),"-")</f>
        <v>-</v>
      </c>
      <c r="N1556" s="170" t="str">
        <f>IFERROR(SUMIFS(#REF!,#REF!,$I1556,#REF!,"&lt;="&amp;$R$2,#REF!,"&gt;="&amp;$S$2)/SUMIFS(#REF!,#REF!,$I1556,#REF!,"&lt;="&amp;$R$2,#REF!,"&gt;="&amp;$S$2),"-")</f>
        <v>-</v>
      </c>
      <c r="O1556" s="142"/>
      <c r="P1556" s="140"/>
    </row>
    <row r="1557" spans="1:16">
      <c r="A1557" s="138"/>
      <c r="B1557" s="142"/>
      <c r="C1557" s="172" t="s">
        <v>2706</v>
      </c>
      <c r="D1557" s="166" t="s">
        <v>26</v>
      </c>
      <c r="E1557" s="166" t="s">
        <v>2707</v>
      </c>
      <c r="F1557" s="178" t="s">
        <v>2988</v>
      </c>
      <c r="G1557" s="178" t="s">
        <v>2988</v>
      </c>
      <c r="H1557" s="178" t="s">
        <v>2988</v>
      </c>
      <c r="I1557" s="178" t="s">
        <v>2988</v>
      </c>
      <c r="J1557" s="168">
        <v>0.9</v>
      </c>
      <c r="K1557" s="169" t="str">
        <f>IFERROR(SUMIFS(#REF!,#REF!,$I1557,#REF!,$R$2)/SUMIFS(#REF!,#REF!,$I1557,#REF!,$R$2),"-")</f>
        <v>-</v>
      </c>
      <c r="L1557" s="169" t="str">
        <f>IFERROR(SUMIFS(#REF!,#REF!,$I1557,#REF!,$R$7)/SUMIFS(#REF!,#REF!,$I1557,#REF!,$R$7),"-")</f>
        <v>-</v>
      </c>
      <c r="M1557" s="170" t="str">
        <f>IFERROR(SUMIFS(#REF!,#REF!,$I1557,#REF!,$R$3)/SUMIFS(#REF!,#REF!,$I1557,#REF!,$R$3),"-")</f>
        <v>-</v>
      </c>
      <c r="N1557" s="170" t="str">
        <f>IFERROR(SUMIFS(#REF!,#REF!,$I1557,#REF!,"&lt;="&amp;$R$2,#REF!,"&gt;="&amp;$S$2)/SUMIFS(#REF!,#REF!,$I1557,#REF!,"&lt;="&amp;$R$2,#REF!,"&gt;="&amp;$S$2),"-")</f>
        <v>-</v>
      </c>
      <c r="O1557" s="142"/>
      <c r="P1557" s="140"/>
    </row>
    <row r="1558" spans="1:16">
      <c r="A1558" s="138"/>
      <c r="B1558" s="142"/>
      <c r="C1558" s="172" t="s">
        <v>2706</v>
      </c>
      <c r="D1558" s="166" t="s">
        <v>26</v>
      </c>
      <c r="E1558" s="166" t="s">
        <v>2707</v>
      </c>
      <c r="F1558" s="178" t="s">
        <v>2990</v>
      </c>
      <c r="G1558" s="178" t="s">
        <v>2990</v>
      </c>
      <c r="H1558" s="178" t="s">
        <v>2990</v>
      </c>
      <c r="I1558" s="178" t="s">
        <v>2990</v>
      </c>
      <c r="J1558" s="168">
        <v>0.9</v>
      </c>
      <c r="K1558" s="169" t="str">
        <f>IFERROR(SUMIFS(#REF!,#REF!,$I1558,#REF!,$R$2)/SUMIFS(#REF!,#REF!,$I1558,#REF!,$R$2),"-")</f>
        <v>-</v>
      </c>
      <c r="L1558" s="169" t="str">
        <f>IFERROR(SUMIFS(#REF!,#REF!,$I1558,#REF!,$R$7)/SUMIFS(#REF!,#REF!,$I1558,#REF!,$R$7),"-")</f>
        <v>-</v>
      </c>
      <c r="M1558" s="170" t="str">
        <f>IFERROR(SUMIFS(#REF!,#REF!,$I1558,#REF!,$R$3)/SUMIFS(#REF!,#REF!,$I1558,#REF!,$R$3),"-")</f>
        <v>-</v>
      </c>
      <c r="N1558" s="170" t="str">
        <f>IFERROR(SUMIFS(#REF!,#REF!,$I1558,#REF!,"&lt;="&amp;$R$2,#REF!,"&gt;="&amp;$S$2)/SUMIFS(#REF!,#REF!,$I1558,#REF!,"&lt;="&amp;$R$2,#REF!,"&gt;="&amp;$S$2),"-")</f>
        <v>-</v>
      </c>
      <c r="O1558" s="142"/>
      <c r="P1558" s="140"/>
    </row>
    <row r="1559" spans="1:16">
      <c r="A1559" s="138"/>
      <c r="B1559" s="142"/>
      <c r="C1559" s="172" t="s">
        <v>2706</v>
      </c>
      <c r="D1559" s="166" t="s">
        <v>26</v>
      </c>
      <c r="E1559" s="166" t="s">
        <v>2707</v>
      </c>
      <c r="F1559" s="178" t="s">
        <v>2992</v>
      </c>
      <c r="G1559" s="178" t="s">
        <v>2992</v>
      </c>
      <c r="H1559" s="178" t="s">
        <v>2992</v>
      </c>
      <c r="I1559" s="178" t="s">
        <v>2992</v>
      </c>
      <c r="J1559" s="168">
        <v>0.9</v>
      </c>
      <c r="K1559" s="169" t="str">
        <f>IFERROR(SUMIFS(#REF!,#REF!,$I1559,#REF!,$R$2)/SUMIFS(#REF!,#REF!,$I1559,#REF!,$R$2),"-")</f>
        <v>-</v>
      </c>
      <c r="L1559" s="169" t="str">
        <f>IFERROR(SUMIFS(#REF!,#REF!,$I1559,#REF!,$R$7)/SUMIFS(#REF!,#REF!,$I1559,#REF!,$R$7),"-")</f>
        <v>-</v>
      </c>
      <c r="M1559" s="170" t="str">
        <f>IFERROR(SUMIFS(#REF!,#REF!,$I1559,#REF!,$R$3)/SUMIFS(#REF!,#REF!,$I1559,#REF!,$R$3),"-")</f>
        <v>-</v>
      </c>
      <c r="N1559" s="170" t="str">
        <f>IFERROR(SUMIFS(#REF!,#REF!,$I1559,#REF!,"&lt;="&amp;$R$2,#REF!,"&gt;="&amp;$S$2)/SUMIFS(#REF!,#REF!,$I1559,#REF!,"&lt;="&amp;$R$2,#REF!,"&gt;="&amp;$S$2),"-")</f>
        <v>-</v>
      </c>
      <c r="O1559" s="142"/>
      <c r="P1559" s="140"/>
    </row>
    <row r="1560" spans="1:16">
      <c r="A1560" s="138"/>
      <c r="B1560" s="142"/>
      <c r="C1560" s="172" t="s">
        <v>2706</v>
      </c>
      <c r="D1560" s="166" t="s">
        <v>26</v>
      </c>
      <c r="E1560" s="166" t="s">
        <v>2707</v>
      </c>
      <c r="F1560" s="178" t="s">
        <v>2994</v>
      </c>
      <c r="G1560" s="178" t="s">
        <v>2994</v>
      </c>
      <c r="H1560" s="178" t="s">
        <v>2994</v>
      </c>
      <c r="I1560" s="178" t="s">
        <v>2994</v>
      </c>
      <c r="J1560" s="168">
        <v>0.9</v>
      </c>
      <c r="K1560" s="169" t="str">
        <f>IFERROR(SUMIFS(#REF!,#REF!,$I1560,#REF!,$R$2)/SUMIFS(#REF!,#REF!,$I1560,#REF!,$R$2),"-")</f>
        <v>-</v>
      </c>
      <c r="L1560" s="169" t="str">
        <f>IFERROR(SUMIFS(#REF!,#REF!,$I1560,#REF!,$R$7)/SUMIFS(#REF!,#REF!,$I1560,#REF!,$R$7),"-")</f>
        <v>-</v>
      </c>
      <c r="M1560" s="170" t="str">
        <f>IFERROR(SUMIFS(#REF!,#REF!,$I1560,#REF!,$R$3)/SUMIFS(#REF!,#REF!,$I1560,#REF!,$R$3),"-")</f>
        <v>-</v>
      </c>
      <c r="N1560" s="170" t="str">
        <f>IFERROR(SUMIFS(#REF!,#REF!,$I1560,#REF!,"&lt;="&amp;$R$2,#REF!,"&gt;="&amp;$S$2)/SUMIFS(#REF!,#REF!,$I1560,#REF!,"&lt;="&amp;$R$2,#REF!,"&gt;="&amp;$S$2),"-")</f>
        <v>-</v>
      </c>
      <c r="O1560" s="142"/>
      <c r="P1560" s="140"/>
    </row>
    <row r="1561" spans="1:16">
      <c r="A1561" s="138"/>
      <c r="B1561" s="142"/>
      <c r="C1561" s="172" t="s">
        <v>2706</v>
      </c>
      <c r="D1561" s="166" t="s">
        <v>26</v>
      </c>
      <c r="E1561" s="166" t="s">
        <v>2707</v>
      </c>
      <c r="F1561" s="178" t="s">
        <v>2996</v>
      </c>
      <c r="G1561" s="178" t="s">
        <v>2996</v>
      </c>
      <c r="H1561" s="178" t="s">
        <v>2996</v>
      </c>
      <c r="I1561" s="178" t="s">
        <v>2996</v>
      </c>
      <c r="J1561" s="168">
        <v>0.9</v>
      </c>
      <c r="K1561" s="169" t="str">
        <f>IFERROR(SUMIFS(#REF!,#REF!,$I1561,#REF!,$R$2)/SUMIFS(#REF!,#REF!,$I1561,#REF!,$R$2),"-")</f>
        <v>-</v>
      </c>
      <c r="L1561" s="169" t="str">
        <f>IFERROR(SUMIFS(#REF!,#REF!,$I1561,#REF!,$R$7)/SUMIFS(#REF!,#REF!,$I1561,#REF!,$R$7),"-")</f>
        <v>-</v>
      </c>
      <c r="M1561" s="170" t="str">
        <f>IFERROR(SUMIFS(#REF!,#REF!,$I1561,#REF!,$R$3)/SUMIFS(#REF!,#REF!,$I1561,#REF!,$R$3),"-")</f>
        <v>-</v>
      </c>
      <c r="N1561" s="170" t="str">
        <f>IFERROR(SUMIFS(#REF!,#REF!,$I1561,#REF!,"&lt;="&amp;$R$2,#REF!,"&gt;="&amp;$S$2)/SUMIFS(#REF!,#REF!,$I1561,#REF!,"&lt;="&amp;$R$2,#REF!,"&gt;="&amp;$S$2),"-")</f>
        <v>-</v>
      </c>
      <c r="O1561" s="142"/>
      <c r="P1561" s="140"/>
    </row>
    <row r="1562" spans="1:16">
      <c r="A1562" s="138"/>
      <c r="B1562" s="142"/>
      <c r="C1562" s="172" t="s">
        <v>2706</v>
      </c>
      <c r="D1562" s="166" t="s">
        <v>26</v>
      </c>
      <c r="E1562" s="166" t="s">
        <v>2707</v>
      </c>
      <c r="F1562" s="178" t="s">
        <v>2998</v>
      </c>
      <c r="G1562" s="178" t="s">
        <v>2998</v>
      </c>
      <c r="H1562" s="178" t="s">
        <v>2998</v>
      </c>
      <c r="I1562" s="178" t="s">
        <v>2998</v>
      </c>
      <c r="J1562" s="168">
        <v>0.9</v>
      </c>
      <c r="K1562" s="169" t="str">
        <f>IFERROR(SUMIFS(#REF!,#REF!,$I1562,#REF!,$R$2)/SUMIFS(#REF!,#REF!,$I1562,#REF!,$R$2),"-")</f>
        <v>-</v>
      </c>
      <c r="L1562" s="169" t="str">
        <f>IFERROR(SUMIFS(#REF!,#REF!,$I1562,#REF!,$R$7)/SUMIFS(#REF!,#REF!,$I1562,#REF!,$R$7),"-")</f>
        <v>-</v>
      </c>
      <c r="M1562" s="170" t="str">
        <f>IFERROR(SUMIFS(#REF!,#REF!,$I1562,#REF!,$R$3)/SUMIFS(#REF!,#REF!,$I1562,#REF!,$R$3),"-")</f>
        <v>-</v>
      </c>
      <c r="N1562" s="170" t="str">
        <f>IFERROR(SUMIFS(#REF!,#REF!,$I1562,#REF!,"&lt;="&amp;$R$2,#REF!,"&gt;="&amp;$S$2)/SUMIFS(#REF!,#REF!,$I1562,#REF!,"&lt;="&amp;$R$2,#REF!,"&gt;="&amp;$S$2),"-")</f>
        <v>-</v>
      </c>
      <c r="O1562" s="142"/>
      <c r="P1562" s="140"/>
    </row>
    <row r="1563" spans="1:16">
      <c r="A1563" s="138"/>
      <c r="B1563" s="142"/>
      <c r="C1563" s="172" t="s">
        <v>2706</v>
      </c>
      <c r="D1563" s="166" t="s">
        <v>26</v>
      </c>
      <c r="E1563" s="166" t="s">
        <v>2707</v>
      </c>
      <c r="F1563" s="178" t="s">
        <v>3000</v>
      </c>
      <c r="G1563" s="178" t="s">
        <v>3000</v>
      </c>
      <c r="H1563" s="178" t="s">
        <v>3000</v>
      </c>
      <c r="I1563" s="178" t="s">
        <v>3000</v>
      </c>
      <c r="J1563" s="168">
        <v>0.9</v>
      </c>
      <c r="K1563" s="169" t="str">
        <f>IFERROR(SUMIFS(#REF!,#REF!,$I1563,#REF!,$R$2)/SUMIFS(#REF!,#REF!,$I1563,#REF!,$R$2),"-")</f>
        <v>-</v>
      </c>
      <c r="L1563" s="169" t="str">
        <f>IFERROR(SUMIFS(#REF!,#REF!,$I1563,#REF!,$R$7)/SUMIFS(#REF!,#REF!,$I1563,#REF!,$R$7),"-")</f>
        <v>-</v>
      </c>
      <c r="M1563" s="170" t="str">
        <f>IFERROR(SUMIFS(#REF!,#REF!,$I1563,#REF!,$R$3)/SUMIFS(#REF!,#REF!,$I1563,#REF!,$R$3),"-")</f>
        <v>-</v>
      </c>
      <c r="N1563" s="170" t="str">
        <f>IFERROR(SUMIFS(#REF!,#REF!,$I1563,#REF!,"&lt;="&amp;$R$2,#REF!,"&gt;="&amp;$S$2)/SUMIFS(#REF!,#REF!,$I1563,#REF!,"&lt;="&amp;$R$2,#REF!,"&gt;="&amp;$S$2),"-")</f>
        <v>-</v>
      </c>
      <c r="O1563" s="142"/>
      <c r="P1563" s="140"/>
    </row>
    <row r="1564" spans="1:16">
      <c r="A1564" s="138"/>
      <c r="B1564" s="142"/>
      <c r="C1564" s="172" t="s">
        <v>2706</v>
      </c>
      <c r="D1564" s="166" t="s">
        <v>26</v>
      </c>
      <c r="E1564" s="166" t="s">
        <v>2707</v>
      </c>
      <c r="F1564" s="178" t="s">
        <v>3002</v>
      </c>
      <c r="G1564" s="178" t="s">
        <v>3002</v>
      </c>
      <c r="H1564" s="178" t="s">
        <v>3002</v>
      </c>
      <c r="I1564" s="178" t="s">
        <v>3002</v>
      </c>
      <c r="J1564" s="168">
        <v>0.9</v>
      </c>
      <c r="K1564" s="169" t="str">
        <f>IFERROR(SUMIFS(#REF!,#REF!,$I1564,#REF!,$R$2)/SUMIFS(#REF!,#REF!,$I1564,#REF!,$R$2),"-")</f>
        <v>-</v>
      </c>
      <c r="L1564" s="169" t="str">
        <f>IFERROR(SUMIFS(#REF!,#REF!,$I1564,#REF!,$R$7)/SUMIFS(#REF!,#REF!,$I1564,#REF!,$R$7),"-")</f>
        <v>-</v>
      </c>
      <c r="M1564" s="170" t="str">
        <f>IFERROR(SUMIFS(#REF!,#REF!,$I1564,#REF!,$R$3)/SUMIFS(#REF!,#REF!,$I1564,#REF!,$R$3),"-")</f>
        <v>-</v>
      </c>
      <c r="N1564" s="170" t="str">
        <f>IFERROR(SUMIFS(#REF!,#REF!,$I1564,#REF!,"&lt;="&amp;$R$2,#REF!,"&gt;="&amp;$S$2)/SUMIFS(#REF!,#REF!,$I1564,#REF!,"&lt;="&amp;$R$2,#REF!,"&gt;="&amp;$S$2),"-")</f>
        <v>-</v>
      </c>
      <c r="O1564" s="142"/>
      <c r="P1564" s="140"/>
    </row>
    <row r="1565" spans="1:16">
      <c r="A1565" s="138"/>
      <c r="B1565" s="142"/>
      <c r="C1565" s="172" t="s">
        <v>2706</v>
      </c>
      <c r="D1565" s="166" t="s">
        <v>26</v>
      </c>
      <c r="E1565" s="166" t="s">
        <v>2707</v>
      </c>
      <c r="F1565" s="178" t="s">
        <v>3004</v>
      </c>
      <c r="G1565" s="178" t="s">
        <v>3004</v>
      </c>
      <c r="H1565" s="178" t="s">
        <v>3004</v>
      </c>
      <c r="I1565" s="178" t="s">
        <v>3004</v>
      </c>
      <c r="J1565" s="168">
        <v>0.9</v>
      </c>
      <c r="K1565" s="169" t="str">
        <f>IFERROR(SUMIFS(#REF!,#REF!,$I1565,#REF!,$R$2)/SUMIFS(#REF!,#REF!,$I1565,#REF!,$R$2),"-")</f>
        <v>-</v>
      </c>
      <c r="L1565" s="169" t="str">
        <f>IFERROR(SUMIFS(#REF!,#REF!,$I1565,#REF!,$R$7)/SUMIFS(#REF!,#REF!,$I1565,#REF!,$R$7),"-")</f>
        <v>-</v>
      </c>
      <c r="M1565" s="170" t="str">
        <f>IFERROR(SUMIFS(#REF!,#REF!,$I1565,#REF!,$R$3)/SUMIFS(#REF!,#REF!,$I1565,#REF!,$R$3),"-")</f>
        <v>-</v>
      </c>
      <c r="N1565" s="170" t="str">
        <f>IFERROR(SUMIFS(#REF!,#REF!,$I1565,#REF!,"&lt;="&amp;$R$2,#REF!,"&gt;="&amp;$S$2)/SUMIFS(#REF!,#REF!,$I1565,#REF!,"&lt;="&amp;$R$2,#REF!,"&gt;="&amp;$S$2),"-")</f>
        <v>-</v>
      </c>
      <c r="O1565" s="142"/>
      <c r="P1565" s="140"/>
    </row>
    <row r="1566" spans="1:16">
      <c r="A1566" s="138"/>
      <c r="B1566" s="142"/>
      <c r="C1566" s="172" t="s">
        <v>2706</v>
      </c>
      <c r="D1566" s="166" t="s">
        <v>26</v>
      </c>
      <c r="E1566" s="166" t="s">
        <v>2707</v>
      </c>
      <c r="F1566" s="178" t="s">
        <v>3006</v>
      </c>
      <c r="G1566" s="178" t="s">
        <v>3006</v>
      </c>
      <c r="H1566" s="178" t="s">
        <v>3006</v>
      </c>
      <c r="I1566" s="178" t="s">
        <v>3006</v>
      </c>
      <c r="J1566" s="168">
        <v>0.9</v>
      </c>
      <c r="K1566" s="169" t="str">
        <f>IFERROR(SUMIFS(#REF!,#REF!,$I1566,#REF!,$R$2)/SUMIFS(#REF!,#REF!,$I1566,#REF!,$R$2),"-")</f>
        <v>-</v>
      </c>
      <c r="L1566" s="169" t="str">
        <f>IFERROR(SUMIFS(#REF!,#REF!,$I1566,#REF!,$R$7)/SUMIFS(#REF!,#REF!,$I1566,#REF!,$R$7),"-")</f>
        <v>-</v>
      </c>
      <c r="M1566" s="170" t="str">
        <f>IFERROR(SUMIFS(#REF!,#REF!,$I1566,#REF!,$R$3)/SUMIFS(#REF!,#REF!,$I1566,#REF!,$R$3),"-")</f>
        <v>-</v>
      </c>
      <c r="N1566" s="170" t="str">
        <f>IFERROR(SUMIFS(#REF!,#REF!,$I1566,#REF!,"&lt;="&amp;$R$2,#REF!,"&gt;="&amp;$S$2)/SUMIFS(#REF!,#REF!,$I1566,#REF!,"&lt;="&amp;$R$2,#REF!,"&gt;="&amp;$S$2),"-")</f>
        <v>-</v>
      </c>
      <c r="O1566" s="142"/>
      <c r="P1566" s="140"/>
    </row>
    <row r="1567" spans="1:16">
      <c r="A1567" s="138"/>
      <c r="B1567" s="142"/>
      <c r="C1567" s="172" t="s">
        <v>2706</v>
      </c>
      <c r="D1567" s="166" t="s">
        <v>26</v>
      </c>
      <c r="E1567" s="166" t="s">
        <v>2707</v>
      </c>
      <c r="F1567" s="178" t="s">
        <v>3008</v>
      </c>
      <c r="G1567" s="178" t="s">
        <v>3008</v>
      </c>
      <c r="H1567" s="178" t="s">
        <v>3008</v>
      </c>
      <c r="I1567" s="178" t="s">
        <v>3008</v>
      </c>
      <c r="J1567" s="168">
        <v>0.9</v>
      </c>
      <c r="K1567" s="169" t="str">
        <f>IFERROR(SUMIFS(#REF!,#REF!,$I1567,#REF!,$R$2)/SUMIFS(#REF!,#REF!,$I1567,#REF!,$R$2),"-")</f>
        <v>-</v>
      </c>
      <c r="L1567" s="169" t="str">
        <f>IFERROR(SUMIFS(#REF!,#REF!,$I1567,#REF!,$R$7)/SUMIFS(#REF!,#REF!,$I1567,#REF!,$R$7),"-")</f>
        <v>-</v>
      </c>
      <c r="M1567" s="170" t="str">
        <f>IFERROR(SUMIFS(#REF!,#REF!,$I1567,#REF!,$R$3)/SUMIFS(#REF!,#REF!,$I1567,#REF!,$R$3),"-")</f>
        <v>-</v>
      </c>
      <c r="N1567" s="170" t="str">
        <f>IFERROR(SUMIFS(#REF!,#REF!,$I1567,#REF!,"&lt;="&amp;$R$2,#REF!,"&gt;="&amp;$S$2)/SUMIFS(#REF!,#REF!,$I1567,#REF!,"&lt;="&amp;$R$2,#REF!,"&gt;="&amp;$S$2),"-")</f>
        <v>-</v>
      </c>
      <c r="O1567" s="142"/>
      <c r="P1567" s="140"/>
    </row>
    <row r="1568" spans="1:16">
      <c r="A1568" s="138"/>
      <c r="B1568" s="142"/>
      <c r="C1568" s="172" t="s">
        <v>2706</v>
      </c>
      <c r="D1568" s="166" t="s">
        <v>26</v>
      </c>
      <c r="E1568" s="166" t="s">
        <v>2707</v>
      </c>
      <c r="F1568" s="178" t="s">
        <v>3010</v>
      </c>
      <c r="G1568" s="178" t="s">
        <v>3010</v>
      </c>
      <c r="H1568" s="178" t="s">
        <v>3010</v>
      </c>
      <c r="I1568" s="178" t="s">
        <v>3010</v>
      </c>
      <c r="J1568" s="168">
        <v>0.9</v>
      </c>
      <c r="K1568" s="169" t="str">
        <f>IFERROR(SUMIFS(#REF!,#REF!,$I1568,#REF!,$R$2)/SUMIFS(#REF!,#REF!,$I1568,#REF!,$R$2),"-")</f>
        <v>-</v>
      </c>
      <c r="L1568" s="169" t="str">
        <f>IFERROR(SUMIFS(#REF!,#REF!,$I1568,#REF!,$R$7)/SUMIFS(#REF!,#REF!,$I1568,#REF!,$R$7),"-")</f>
        <v>-</v>
      </c>
      <c r="M1568" s="170" t="str">
        <f>IFERROR(SUMIFS(#REF!,#REF!,$I1568,#REF!,$R$3)/SUMIFS(#REF!,#REF!,$I1568,#REF!,$R$3),"-")</f>
        <v>-</v>
      </c>
      <c r="N1568" s="170" t="str">
        <f>IFERROR(SUMIFS(#REF!,#REF!,$I1568,#REF!,"&lt;="&amp;$R$2,#REF!,"&gt;="&amp;$S$2)/SUMIFS(#REF!,#REF!,$I1568,#REF!,"&lt;="&amp;$R$2,#REF!,"&gt;="&amp;$S$2),"-")</f>
        <v>-</v>
      </c>
      <c r="O1568" s="142"/>
      <c r="P1568" s="140"/>
    </row>
    <row r="1569" spans="1:16">
      <c r="A1569" s="138"/>
      <c r="B1569" s="142"/>
      <c r="C1569" s="172" t="s">
        <v>2706</v>
      </c>
      <c r="D1569" s="166" t="s">
        <v>26</v>
      </c>
      <c r="E1569" s="166" t="s">
        <v>2707</v>
      </c>
      <c r="F1569" s="178" t="s">
        <v>3012</v>
      </c>
      <c r="G1569" s="178" t="s">
        <v>3012</v>
      </c>
      <c r="H1569" s="178" t="s">
        <v>3012</v>
      </c>
      <c r="I1569" s="178" t="s">
        <v>3012</v>
      </c>
      <c r="J1569" s="168">
        <v>0.9</v>
      </c>
      <c r="K1569" s="169" t="str">
        <f>IFERROR(SUMIFS(#REF!,#REF!,$I1569,#REF!,$R$2)/SUMIFS(#REF!,#REF!,$I1569,#REF!,$R$2),"-")</f>
        <v>-</v>
      </c>
      <c r="L1569" s="169" t="str">
        <f>IFERROR(SUMIFS(#REF!,#REF!,$I1569,#REF!,$R$7)/SUMIFS(#REF!,#REF!,$I1569,#REF!,$R$7),"-")</f>
        <v>-</v>
      </c>
      <c r="M1569" s="170" t="str">
        <f>IFERROR(SUMIFS(#REF!,#REF!,$I1569,#REF!,$R$3)/SUMIFS(#REF!,#REF!,$I1569,#REF!,$R$3),"-")</f>
        <v>-</v>
      </c>
      <c r="N1569" s="170" t="str">
        <f>IFERROR(SUMIFS(#REF!,#REF!,$I1569,#REF!,"&lt;="&amp;$R$2,#REF!,"&gt;="&amp;$S$2)/SUMIFS(#REF!,#REF!,$I1569,#REF!,"&lt;="&amp;$R$2,#REF!,"&gt;="&amp;$S$2),"-")</f>
        <v>-</v>
      </c>
      <c r="O1569" s="142"/>
      <c r="P1569" s="140"/>
    </row>
    <row r="1570" spans="1:16">
      <c r="A1570" s="138"/>
      <c r="B1570" s="142"/>
      <c r="C1570" s="172" t="s">
        <v>2706</v>
      </c>
      <c r="D1570" s="166" t="s">
        <v>26</v>
      </c>
      <c r="E1570" s="166" t="s">
        <v>2707</v>
      </c>
      <c r="F1570" s="178" t="s">
        <v>3014</v>
      </c>
      <c r="G1570" s="178" t="s">
        <v>3014</v>
      </c>
      <c r="H1570" s="178" t="s">
        <v>3014</v>
      </c>
      <c r="I1570" s="178" t="s">
        <v>3014</v>
      </c>
      <c r="J1570" s="168">
        <v>0.9</v>
      </c>
      <c r="K1570" s="169" t="str">
        <f>IFERROR(SUMIFS(#REF!,#REF!,$I1570,#REF!,$R$2)/SUMIFS(#REF!,#REF!,$I1570,#REF!,$R$2),"-")</f>
        <v>-</v>
      </c>
      <c r="L1570" s="169" t="str">
        <f>IFERROR(SUMIFS(#REF!,#REF!,$I1570,#REF!,$R$7)/SUMIFS(#REF!,#REF!,$I1570,#REF!,$R$7),"-")</f>
        <v>-</v>
      </c>
      <c r="M1570" s="170" t="str">
        <f>IFERROR(SUMIFS(#REF!,#REF!,$I1570,#REF!,$R$3)/SUMIFS(#REF!,#REF!,$I1570,#REF!,$R$3),"-")</f>
        <v>-</v>
      </c>
      <c r="N1570" s="170" t="str">
        <f>IFERROR(SUMIFS(#REF!,#REF!,$I1570,#REF!,"&lt;="&amp;$R$2,#REF!,"&gt;="&amp;$S$2)/SUMIFS(#REF!,#REF!,$I1570,#REF!,"&lt;="&amp;$R$2,#REF!,"&gt;="&amp;$S$2),"-")</f>
        <v>-</v>
      </c>
      <c r="O1570" s="142"/>
      <c r="P1570" s="140"/>
    </row>
    <row r="1571" spans="1:16">
      <c r="A1571" s="138"/>
      <c r="B1571" s="142"/>
      <c r="C1571" s="172" t="s">
        <v>2706</v>
      </c>
      <c r="D1571" s="166" t="s">
        <v>26</v>
      </c>
      <c r="E1571" s="166" t="s">
        <v>2707</v>
      </c>
      <c r="F1571" s="178" t="s">
        <v>3016</v>
      </c>
      <c r="G1571" s="178" t="s">
        <v>3016</v>
      </c>
      <c r="H1571" s="178" t="s">
        <v>3016</v>
      </c>
      <c r="I1571" s="178" t="s">
        <v>3016</v>
      </c>
      <c r="J1571" s="168">
        <v>0.9</v>
      </c>
      <c r="K1571" s="169" t="str">
        <f>IFERROR(SUMIFS(#REF!,#REF!,$I1571,#REF!,$R$2)/SUMIFS(#REF!,#REF!,$I1571,#REF!,$R$2),"-")</f>
        <v>-</v>
      </c>
      <c r="L1571" s="169" t="str">
        <f>IFERROR(SUMIFS(#REF!,#REF!,$I1571,#REF!,$R$7)/SUMIFS(#REF!,#REF!,$I1571,#REF!,$R$7),"-")</f>
        <v>-</v>
      </c>
      <c r="M1571" s="170" t="str">
        <f>IFERROR(SUMIFS(#REF!,#REF!,$I1571,#REF!,$R$3)/SUMIFS(#REF!,#REF!,$I1571,#REF!,$R$3),"-")</f>
        <v>-</v>
      </c>
      <c r="N1571" s="170" t="str">
        <f>IFERROR(SUMIFS(#REF!,#REF!,$I1571,#REF!,"&lt;="&amp;$R$2,#REF!,"&gt;="&amp;$S$2)/SUMIFS(#REF!,#REF!,$I1571,#REF!,"&lt;="&amp;$R$2,#REF!,"&gt;="&amp;$S$2),"-")</f>
        <v>-</v>
      </c>
      <c r="O1571" s="142"/>
      <c r="P1571" s="140"/>
    </row>
    <row r="1572" spans="1:16">
      <c r="A1572" s="138"/>
      <c r="B1572" s="142"/>
      <c r="C1572" s="172" t="s">
        <v>2706</v>
      </c>
      <c r="D1572" s="166" t="s">
        <v>26</v>
      </c>
      <c r="E1572" s="166" t="s">
        <v>2707</v>
      </c>
      <c r="F1572" s="178" t="s">
        <v>3018</v>
      </c>
      <c r="G1572" s="178" t="s">
        <v>3018</v>
      </c>
      <c r="H1572" s="178" t="s">
        <v>3018</v>
      </c>
      <c r="I1572" s="178" t="s">
        <v>3018</v>
      </c>
      <c r="J1572" s="168">
        <v>0.9</v>
      </c>
      <c r="K1572" s="169" t="str">
        <f>IFERROR(SUMIFS(#REF!,#REF!,$I1572,#REF!,$R$2)/SUMIFS(#REF!,#REF!,$I1572,#REF!,$R$2),"-")</f>
        <v>-</v>
      </c>
      <c r="L1572" s="169" t="str">
        <f>IFERROR(SUMIFS(#REF!,#REF!,$I1572,#REF!,$R$7)/SUMIFS(#REF!,#REF!,$I1572,#REF!,$R$7),"-")</f>
        <v>-</v>
      </c>
      <c r="M1572" s="170" t="str">
        <f>IFERROR(SUMIFS(#REF!,#REF!,$I1572,#REF!,$R$3)/SUMIFS(#REF!,#REF!,$I1572,#REF!,$R$3),"-")</f>
        <v>-</v>
      </c>
      <c r="N1572" s="170" t="str">
        <f>IFERROR(SUMIFS(#REF!,#REF!,$I1572,#REF!,"&lt;="&amp;$R$2,#REF!,"&gt;="&amp;$S$2)/SUMIFS(#REF!,#REF!,$I1572,#REF!,"&lt;="&amp;$R$2,#REF!,"&gt;="&amp;$S$2),"-")</f>
        <v>-</v>
      </c>
      <c r="O1572" s="142"/>
      <c r="P1572" s="140"/>
    </row>
    <row r="1573" spans="1:16">
      <c r="A1573" s="138"/>
      <c r="B1573" s="142"/>
      <c r="C1573" s="172" t="s">
        <v>2706</v>
      </c>
      <c r="D1573" s="166" t="s">
        <v>26</v>
      </c>
      <c r="E1573" s="166" t="s">
        <v>2707</v>
      </c>
      <c r="F1573" s="178" t="s">
        <v>3020</v>
      </c>
      <c r="G1573" s="178" t="s">
        <v>3020</v>
      </c>
      <c r="H1573" s="178" t="s">
        <v>3020</v>
      </c>
      <c r="I1573" s="178" t="s">
        <v>3020</v>
      </c>
      <c r="J1573" s="168">
        <v>0.9</v>
      </c>
      <c r="K1573" s="169" t="str">
        <f>IFERROR(SUMIFS(#REF!,#REF!,$I1573,#REF!,$R$2)/SUMIFS(#REF!,#REF!,$I1573,#REF!,$R$2),"-")</f>
        <v>-</v>
      </c>
      <c r="L1573" s="169" t="str">
        <f>IFERROR(SUMIFS(#REF!,#REF!,$I1573,#REF!,$R$7)/SUMIFS(#REF!,#REF!,$I1573,#REF!,$R$7),"-")</f>
        <v>-</v>
      </c>
      <c r="M1573" s="170" t="str">
        <f>IFERROR(SUMIFS(#REF!,#REF!,$I1573,#REF!,$R$3)/SUMIFS(#REF!,#REF!,$I1573,#REF!,$R$3),"-")</f>
        <v>-</v>
      </c>
      <c r="N1573" s="170" t="str">
        <f>IFERROR(SUMIFS(#REF!,#REF!,$I1573,#REF!,"&lt;="&amp;$R$2,#REF!,"&gt;="&amp;$S$2)/SUMIFS(#REF!,#REF!,$I1573,#REF!,"&lt;="&amp;$R$2,#REF!,"&gt;="&amp;$S$2),"-")</f>
        <v>-</v>
      </c>
      <c r="O1573" s="142"/>
      <c r="P1573" s="140"/>
    </row>
    <row r="1574" spans="1:16">
      <c r="A1574" s="138"/>
      <c r="B1574" s="142"/>
      <c r="C1574" s="172" t="s">
        <v>2706</v>
      </c>
      <c r="D1574" s="166" t="s">
        <v>26</v>
      </c>
      <c r="E1574" s="166" t="s">
        <v>2707</v>
      </c>
      <c r="F1574" s="178" t="s">
        <v>3022</v>
      </c>
      <c r="G1574" s="178" t="s">
        <v>3022</v>
      </c>
      <c r="H1574" s="178" t="s">
        <v>3022</v>
      </c>
      <c r="I1574" s="178" t="s">
        <v>3022</v>
      </c>
      <c r="J1574" s="168">
        <v>0.9</v>
      </c>
      <c r="K1574" s="169" t="str">
        <f>IFERROR(SUMIFS(#REF!,#REF!,$I1574,#REF!,$R$2)/SUMIFS(#REF!,#REF!,$I1574,#REF!,$R$2),"-")</f>
        <v>-</v>
      </c>
      <c r="L1574" s="169" t="str">
        <f>IFERROR(SUMIFS(#REF!,#REF!,$I1574,#REF!,$R$7)/SUMIFS(#REF!,#REF!,$I1574,#REF!,$R$7),"-")</f>
        <v>-</v>
      </c>
      <c r="M1574" s="170" t="str">
        <f>IFERROR(SUMIFS(#REF!,#REF!,$I1574,#REF!,$R$3)/SUMIFS(#REF!,#REF!,$I1574,#REF!,$R$3),"-")</f>
        <v>-</v>
      </c>
      <c r="N1574" s="170" t="str">
        <f>IFERROR(SUMIFS(#REF!,#REF!,$I1574,#REF!,"&lt;="&amp;$R$2,#REF!,"&gt;="&amp;$S$2)/SUMIFS(#REF!,#REF!,$I1574,#REF!,"&lt;="&amp;$R$2,#REF!,"&gt;="&amp;$S$2),"-")</f>
        <v>-</v>
      </c>
      <c r="O1574" s="142"/>
      <c r="P1574" s="140"/>
    </row>
    <row r="1575" spans="1:16">
      <c r="A1575" s="138"/>
      <c r="B1575" s="142"/>
      <c r="C1575" s="172" t="s">
        <v>2706</v>
      </c>
      <c r="D1575" s="166" t="s">
        <v>26</v>
      </c>
      <c r="E1575" s="166" t="s">
        <v>2707</v>
      </c>
      <c r="F1575" s="178" t="s">
        <v>3024</v>
      </c>
      <c r="G1575" s="178" t="s">
        <v>3024</v>
      </c>
      <c r="H1575" s="178" t="s">
        <v>3024</v>
      </c>
      <c r="I1575" s="178" t="s">
        <v>3024</v>
      </c>
      <c r="J1575" s="168">
        <v>0.9</v>
      </c>
      <c r="K1575" s="169" t="str">
        <f>IFERROR(SUMIFS(#REF!,#REF!,$I1575,#REF!,$R$2)/SUMIFS(#REF!,#REF!,$I1575,#REF!,$R$2),"-")</f>
        <v>-</v>
      </c>
      <c r="L1575" s="169" t="str">
        <f>IFERROR(SUMIFS(#REF!,#REF!,$I1575,#REF!,$R$7)/SUMIFS(#REF!,#REF!,$I1575,#REF!,$R$7),"-")</f>
        <v>-</v>
      </c>
      <c r="M1575" s="170" t="str">
        <f>IFERROR(SUMIFS(#REF!,#REF!,$I1575,#REF!,$R$3)/SUMIFS(#REF!,#REF!,$I1575,#REF!,$R$3),"-")</f>
        <v>-</v>
      </c>
      <c r="N1575" s="170" t="str">
        <f>IFERROR(SUMIFS(#REF!,#REF!,$I1575,#REF!,"&lt;="&amp;$R$2,#REF!,"&gt;="&amp;$S$2)/SUMIFS(#REF!,#REF!,$I1575,#REF!,"&lt;="&amp;$R$2,#REF!,"&gt;="&amp;$S$2),"-")</f>
        <v>-</v>
      </c>
      <c r="O1575" s="142"/>
      <c r="P1575" s="140"/>
    </row>
    <row r="1576" spans="1:16">
      <c r="A1576" s="138"/>
      <c r="B1576" s="142"/>
      <c r="C1576" s="172" t="s">
        <v>2706</v>
      </c>
      <c r="D1576" s="166" t="s">
        <v>26</v>
      </c>
      <c r="E1576" s="166" t="s">
        <v>2707</v>
      </c>
      <c r="F1576" s="178" t="s">
        <v>3026</v>
      </c>
      <c r="G1576" s="178" t="s">
        <v>3026</v>
      </c>
      <c r="H1576" s="178" t="s">
        <v>3026</v>
      </c>
      <c r="I1576" s="178" t="s">
        <v>3026</v>
      </c>
      <c r="J1576" s="168">
        <v>0.9</v>
      </c>
      <c r="K1576" s="169" t="str">
        <f>IFERROR(SUMIFS(#REF!,#REF!,$I1576,#REF!,$R$2)/SUMIFS(#REF!,#REF!,$I1576,#REF!,$R$2),"-")</f>
        <v>-</v>
      </c>
      <c r="L1576" s="169" t="str">
        <f>IFERROR(SUMIFS(#REF!,#REF!,$I1576,#REF!,$R$7)/SUMIFS(#REF!,#REF!,$I1576,#REF!,$R$7),"-")</f>
        <v>-</v>
      </c>
      <c r="M1576" s="170" t="str">
        <f>IFERROR(SUMIFS(#REF!,#REF!,$I1576,#REF!,$R$3)/SUMIFS(#REF!,#REF!,$I1576,#REF!,$R$3),"-")</f>
        <v>-</v>
      </c>
      <c r="N1576" s="170" t="str">
        <f>IFERROR(SUMIFS(#REF!,#REF!,$I1576,#REF!,"&lt;="&amp;$R$2,#REF!,"&gt;="&amp;$S$2)/SUMIFS(#REF!,#REF!,$I1576,#REF!,"&lt;="&amp;$R$2,#REF!,"&gt;="&amp;$S$2),"-")</f>
        <v>-</v>
      </c>
      <c r="O1576" s="142"/>
      <c r="P1576" s="140"/>
    </row>
    <row r="1577" spans="1:16">
      <c r="A1577" s="138"/>
      <c r="B1577" s="142"/>
      <c r="C1577" s="172" t="s">
        <v>2706</v>
      </c>
      <c r="D1577" s="166" t="s">
        <v>26</v>
      </c>
      <c r="E1577" s="166" t="s">
        <v>2707</v>
      </c>
      <c r="F1577" s="178" t="s">
        <v>3028</v>
      </c>
      <c r="G1577" s="178" t="s">
        <v>3028</v>
      </c>
      <c r="H1577" s="178" t="s">
        <v>3028</v>
      </c>
      <c r="I1577" s="178" t="s">
        <v>3028</v>
      </c>
      <c r="J1577" s="168">
        <v>0.9</v>
      </c>
      <c r="K1577" s="169" t="str">
        <f>IFERROR(SUMIFS(#REF!,#REF!,$I1577,#REF!,$R$2)/SUMIFS(#REF!,#REF!,$I1577,#REF!,$R$2),"-")</f>
        <v>-</v>
      </c>
      <c r="L1577" s="169" t="str">
        <f>IFERROR(SUMIFS(#REF!,#REF!,$I1577,#REF!,$R$7)/SUMIFS(#REF!,#REF!,$I1577,#REF!,$R$7),"-")</f>
        <v>-</v>
      </c>
      <c r="M1577" s="170" t="str">
        <f>IFERROR(SUMIFS(#REF!,#REF!,$I1577,#REF!,$R$3)/SUMIFS(#REF!,#REF!,$I1577,#REF!,$R$3),"-")</f>
        <v>-</v>
      </c>
      <c r="N1577" s="170" t="str">
        <f>IFERROR(SUMIFS(#REF!,#REF!,$I1577,#REF!,"&lt;="&amp;$R$2,#REF!,"&gt;="&amp;$S$2)/SUMIFS(#REF!,#REF!,$I1577,#REF!,"&lt;="&amp;$R$2,#REF!,"&gt;="&amp;$S$2),"-")</f>
        <v>-</v>
      </c>
      <c r="O1577" s="142"/>
      <c r="P1577" s="140"/>
    </row>
    <row r="1578" spans="1:16">
      <c r="A1578" s="138"/>
      <c r="B1578" s="142"/>
      <c r="C1578" s="172" t="s">
        <v>2706</v>
      </c>
      <c r="D1578" s="166" t="s">
        <v>26</v>
      </c>
      <c r="E1578" s="166" t="s">
        <v>2707</v>
      </c>
      <c r="F1578" s="178" t="s">
        <v>3030</v>
      </c>
      <c r="G1578" s="178" t="s">
        <v>3030</v>
      </c>
      <c r="H1578" s="178" t="s">
        <v>3030</v>
      </c>
      <c r="I1578" s="178" t="s">
        <v>3030</v>
      </c>
      <c r="J1578" s="168">
        <v>0.9</v>
      </c>
      <c r="K1578" s="169" t="str">
        <f>IFERROR(SUMIFS(#REF!,#REF!,$I1578,#REF!,$R$2)/SUMIFS(#REF!,#REF!,$I1578,#REF!,$R$2),"-")</f>
        <v>-</v>
      </c>
      <c r="L1578" s="169" t="str">
        <f>IFERROR(SUMIFS(#REF!,#REF!,$I1578,#REF!,$R$7)/SUMIFS(#REF!,#REF!,$I1578,#REF!,$R$7),"-")</f>
        <v>-</v>
      </c>
      <c r="M1578" s="170" t="str">
        <f>IFERROR(SUMIFS(#REF!,#REF!,$I1578,#REF!,$R$3)/SUMIFS(#REF!,#REF!,$I1578,#REF!,$R$3),"-")</f>
        <v>-</v>
      </c>
      <c r="N1578" s="170" t="str">
        <f>IFERROR(SUMIFS(#REF!,#REF!,$I1578,#REF!,"&lt;="&amp;$R$2,#REF!,"&gt;="&amp;$S$2)/SUMIFS(#REF!,#REF!,$I1578,#REF!,"&lt;="&amp;$R$2,#REF!,"&gt;="&amp;$S$2),"-")</f>
        <v>-</v>
      </c>
      <c r="O1578" s="142"/>
      <c r="P1578" s="140"/>
    </row>
    <row r="1579" spans="1:16">
      <c r="A1579" s="138"/>
      <c r="B1579" s="142"/>
      <c r="C1579" s="172" t="s">
        <v>2706</v>
      </c>
      <c r="D1579" s="166" t="s">
        <v>26</v>
      </c>
      <c r="E1579" s="166" t="s">
        <v>2707</v>
      </c>
      <c r="F1579" s="178" t="s">
        <v>3032</v>
      </c>
      <c r="G1579" s="178" t="s">
        <v>3032</v>
      </c>
      <c r="H1579" s="178" t="s">
        <v>3032</v>
      </c>
      <c r="I1579" s="178" t="s">
        <v>3032</v>
      </c>
      <c r="J1579" s="168">
        <v>0.9</v>
      </c>
      <c r="K1579" s="169" t="str">
        <f>IFERROR(SUMIFS(#REF!,#REF!,$I1579,#REF!,$R$2)/SUMIFS(#REF!,#REF!,$I1579,#REF!,$R$2),"-")</f>
        <v>-</v>
      </c>
      <c r="L1579" s="169" t="str">
        <f>IFERROR(SUMIFS(#REF!,#REF!,$I1579,#REF!,$R$7)/SUMIFS(#REF!,#REF!,$I1579,#REF!,$R$7),"-")</f>
        <v>-</v>
      </c>
      <c r="M1579" s="170" t="str">
        <f>IFERROR(SUMIFS(#REF!,#REF!,$I1579,#REF!,$R$3)/SUMIFS(#REF!,#REF!,$I1579,#REF!,$R$3),"-")</f>
        <v>-</v>
      </c>
      <c r="N1579" s="170" t="str">
        <f>IFERROR(SUMIFS(#REF!,#REF!,$I1579,#REF!,"&lt;="&amp;$R$2,#REF!,"&gt;="&amp;$S$2)/SUMIFS(#REF!,#REF!,$I1579,#REF!,"&lt;="&amp;$R$2,#REF!,"&gt;="&amp;$S$2),"-")</f>
        <v>-</v>
      </c>
      <c r="O1579" s="142"/>
      <c r="P1579" s="140"/>
    </row>
    <row r="1580" spans="1:16">
      <c r="A1580" s="138"/>
      <c r="B1580" s="142"/>
      <c r="C1580" s="172" t="s">
        <v>2706</v>
      </c>
      <c r="D1580" s="166" t="s">
        <v>26</v>
      </c>
      <c r="E1580" s="166" t="s">
        <v>2707</v>
      </c>
      <c r="F1580" s="178" t="s">
        <v>3034</v>
      </c>
      <c r="G1580" s="178" t="s">
        <v>3034</v>
      </c>
      <c r="H1580" s="178" t="s">
        <v>3034</v>
      </c>
      <c r="I1580" s="178" t="s">
        <v>3034</v>
      </c>
      <c r="J1580" s="168">
        <v>0.9</v>
      </c>
      <c r="K1580" s="169" t="str">
        <f>IFERROR(SUMIFS(#REF!,#REF!,$I1580,#REF!,$R$2)/SUMIFS(#REF!,#REF!,$I1580,#REF!,$R$2),"-")</f>
        <v>-</v>
      </c>
      <c r="L1580" s="169" t="str">
        <f>IFERROR(SUMIFS(#REF!,#REF!,$I1580,#REF!,$R$7)/SUMIFS(#REF!,#REF!,$I1580,#REF!,$R$7),"-")</f>
        <v>-</v>
      </c>
      <c r="M1580" s="170" t="str">
        <f>IFERROR(SUMIFS(#REF!,#REF!,$I1580,#REF!,$R$3)/SUMIFS(#REF!,#REF!,$I1580,#REF!,$R$3),"-")</f>
        <v>-</v>
      </c>
      <c r="N1580" s="170" t="str">
        <f>IFERROR(SUMIFS(#REF!,#REF!,$I1580,#REF!,"&lt;="&amp;$R$2,#REF!,"&gt;="&amp;$S$2)/SUMIFS(#REF!,#REF!,$I1580,#REF!,"&lt;="&amp;$R$2,#REF!,"&gt;="&amp;$S$2),"-")</f>
        <v>-</v>
      </c>
      <c r="O1580" s="142"/>
      <c r="P1580" s="140"/>
    </row>
    <row r="1581" spans="1:16">
      <c r="A1581" s="138"/>
      <c r="B1581" s="142"/>
      <c r="C1581" s="172" t="s">
        <v>2706</v>
      </c>
      <c r="D1581" s="166" t="s">
        <v>26</v>
      </c>
      <c r="E1581" s="166" t="s">
        <v>2707</v>
      </c>
      <c r="F1581" s="178" t="s">
        <v>3036</v>
      </c>
      <c r="G1581" s="178" t="s">
        <v>3036</v>
      </c>
      <c r="H1581" s="178" t="s">
        <v>3036</v>
      </c>
      <c r="I1581" s="178" t="s">
        <v>3036</v>
      </c>
      <c r="J1581" s="168">
        <v>0.9</v>
      </c>
      <c r="K1581" s="169" t="str">
        <f>IFERROR(SUMIFS(#REF!,#REF!,$I1581,#REF!,$R$2)/SUMIFS(#REF!,#REF!,$I1581,#REF!,$R$2),"-")</f>
        <v>-</v>
      </c>
      <c r="L1581" s="169" t="str">
        <f>IFERROR(SUMIFS(#REF!,#REF!,$I1581,#REF!,$R$7)/SUMIFS(#REF!,#REF!,$I1581,#REF!,$R$7),"-")</f>
        <v>-</v>
      </c>
      <c r="M1581" s="170" t="str">
        <f>IFERROR(SUMIFS(#REF!,#REF!,$I1581,#REF!,$R$3)/SUMIFS(#REF!,#REF!,$I1581,#REF!,$R$3),"-")</f>
        <v>-</v>
      </c>
      <c r="N1581" s="170" t="str">
        <f>IFERROR(SUMIFS(#REF!,#REF!,$I1581,#REF!,"&lt;="&amp;$R$2,#REF!,"&gt;="&amp;$S$2)/SUMIFS(#REF!,#REF!,$I1581,#REF!,"&lt;="&amp;$R$2,#REF!,"&gt;="&amp;$S$2),"-")</f>
        <v>-</v>
      </c>
      <c r="O1581" s="142"/>
      <c r="P1581" s="140"/>
    </row>
    <row r="1582" spans="1:16">
      <c r="A1582" s="138"/>
      <c r="B1582" s="142"/>
      <c r="C1582" s="172" t="s">
        <v>2706</v>
      </c>
      <c r="D1582" s="166" t="s">
        <v>26</v>
      </c>
      <c r="E1582" s="166" t="s">
        <v>2707</v>
      </c>
      <c r="F1582" s="178" t="s">
        <v>3038</v>
      </c>
      <c r="G1582" s="178" t="s">
        <v>3038</v>
      </c>
      <c r="H1582" s="178" t="s">
        <v>3038</v>
      </c>
      <c r="I1582" s="178" t="s">
        <v>3038</v>
      </c>
      <c r="J1582" s="168">
        <v>0.9</v>
      </c>
      <c r="K1582" s="169" t="str">
        <f>IFERROR(SUMIFS(#REF!,#REF!,$I1582,#REF!,$R$2)/SUMIFS(#REF!,#REF!,$I1582,#REF!,$R$2),"-")</f>
        <v>-</v>
      </c>
      <c r="L1582" s="169" t="str">
        <f>IFERROR(SUMIFS(#REF!,#REF!,$I1582,#REF!,$R$7)/SUMIFS(#REF!,#REF!,$I1582,#REF!,$R$7),"-")</f>
        <v>-</v>
      </c>
      <c r="M1582" s="170" t="str">
        <f>IFERROR(SUMIFS(#REF!,#REF!,$I1582,#REF!,$R$3)/SUMIFS(#REF!,#REF!,$I1582,#REF!,$R$3),"-")</f>
        <v>-</v>
      </c>
      <c r="N1582" s="170" t="str">
        <f>IFERROR(SUMIFS(#REF!,#REF!,$I1582,#REF!,"&lt;="&amp;$R$2,#REF!,"&gt;="&amp;$S$2)/SUMIFS(#REF!,#REF!,$I1582,#REF!,"&lt;="&amp;$R$2,#REF!,"&gt;="&amp;$S$2),"-")</f>
        <v>-</v>
      </c>
      <c r="O1582" s="142"/>
      <c r="P1582" s="140"/>
    </row>
    <row r="1583" spans="1:16">
      <c r="A1583" s="138"/>
      <c r="B1583" s="142"/>
      <c r="C1583" s="172" t="s">
        <v>2706</v>
      </c>
      <c r="D1583" s="166" t="s">
        <v>26</v>
      </c>
      <c r="E1583" s="166" t="s">
        <v>2707</v>
      </c>
      <c r="F1583" s="178" t="s">
        <v>3040</v>
      </c>
      <c r="G1583" s="178" t="s">
        <v>3040</v>
      </c>
      <c r="H1583" s="178" t="s">
        <v>3040</v>
      </c>
      <c r="I1583" s="178" t="s">
        <v>3040</v>
      </c>
      <c r="J1583" s="168">
        <v>0.9</v>
      </c>
      <c r="K1583" s="169" t="str">
        <f>IFERROR(SUMIFS(#REF!,#REF!,$I1583,#REF!,$R$2)/SUMIFS(#REF!,#REF!,$I1583,#REF!,$R$2),"-")</f>
        <v>-</v>
      </c>
      <c r="L1583" s="169" t="str">
        <f>IFERROR(SUMIFS(#REF!,#REF!,$I1583,#REF!,$R$7)/SUMIFS(#REF!,#REF!,$I1583,#REF!,$R$7),"-")</f>
        <v>-</v>
      </c>
      <c r="M1583" s="170" t="str">
        <f>IFERROR(SUMIFS(#REF!,#REF!,$I1583,#REF!,$R$3)/SUMIFS(#REF!,#REF!,$I1583,#REF!,$R$3),"-")</f>
        <v>-</v>
      </c>
      <c r="N1583" s="170" t="str">
        <f>IFERROR(SUMIFS(#REF!,#REF!,$I1583,#REF!,"&lt;="&amp;$R$2,#REF!,"&gt;="&amp;$S$2)/SUMIFS(#REF!,#REF!,$I1583,#REF!,"&lt;="&amp;$R$2,#REF!,"&gt;="&amp;$S$2),"-")</f>
        <v>-</v>
      </c>
      <c r="O1583" s="142"/>
      <c r="P1583" s="140"/>
    </row>
    <row r="1584" spans="1:16">
      <c r="A1584" s="138"/>
      <c r="B1584" s="142"/>
      <c r="C1584" s="172" t="s">
        <v>2706</v>
      </c>
      <c r="D1584" s="166" t="s">
        <v>26</v>
      </c>
      <c r="E1584" s="166" t="s">
        <v>2707</v>
      </c>
      <c r="F1584" s="178" t="s">
        <v>3042</v>
      </c>
      <c r="G1584" s="178" t="s">
        <v>3042</v>
      </c>
      <c r="H1584" s="178" t="s">
        <v>3042</v>
      </c>
      <c r="I1584" s="178" t="s">
        <v>3042</v>
      </c>
      <c r="J1584" s="168">
        <v>0.9</v>
      </c>
      <c r="K1584" s="169" t="str">
        <f>IFERROR(SUMIFS(#REF!,#REF!,$I1584,#REF!,$R$2)/SUMIFS(#REF!,#REF!,$I1584,#REF!,$R$2),"-")</f>
        <v>-</v>
      </c>
      <c r="L1584" s="169" t="str">
        <f>IFERROR(SUMIFS(#REF!,#REF!,$I1584,#REF!,$R$7)/SUMIFS(#REF!,#REF!,$I1584,#REF!,$R$7),"-")</f>
        <v>-</v>
      </c>
      <c r="M1584" s="170" t="str">
        <f>IFERROR(SUMIFS(#REF!,#REF!,$I1584,#REF!,$R$3)/SUMIFS(#REF!,#REF!,$I1584,#REF!,$R$3),"-")</f>
        <v>-</v>
      </c>
      <c r="N1584" s="170" t="str">
        <f>IFERROR(SUMIFS(#REF!,#REF!,$I1584,#REF!,"&lt;="&amp;$R$2,#REF!,"&gt;="&amp;$S$2)/SUMIFS(#REF!,#REF!,$I1584,#REF!,"&lt;="&amp;$R$2,#REF!,"&gt;="&amp;$S$2),"-")</f>
        <v>-</v>
      </c>
      <c r="O1584" s="142"/>
      <c r="P1584" s="140"/>
    </row>
    <row r="1585" spans="1:16">
      <c r="A1585" s="138"/>
      <c r="B1585" s="142"/>
      <c r="C1585" s="172" t="s">
        <v>2706</v>
      </c>
      <c r="D1585" s="166" t="s">
        <v>26</v>
      </c>
      <c r="E1585" s="166" t="s">
        <v>2707</v>
      </c>
      <c r="F1585" s="178" t="s">
        <v>3044</v>
      </c>
      <c r="G1585" s="178" t="s">
        <v>3044</v>
      </c>
      <c r="H1585" s="178" t="s">
        <v>3044</v>
      </c>
      <c r="I1585" s="178" t="s">
        <v>3044</v>
      </c>
      <c r="J1585" s="168">
        <v>0.9</v>
      </c>
      <c r="K1585" s="169" t="str">
        <f>IFERROR(SUMIFS(#REF!,#REF!,$I1585,#REF!,$R$2)/SUMIFS(#REF!,#REF!,$I1585,#REF!,$R$2),"-")</f>
        <v>-</v>
      </c>
      <c r="L1585" s="169" t="str">
        <f>IFERROR(SUMIFS(#REF!,#REF!,$I1585,#REF!,$R$7)/SUMIFS(#REF!,#REF!,$I1585,#REF!,$R$7),"-")</f>
        <v>-</v>
      </c>
      <c r="M1585" s="170" t="str">
        <f>IFERROR(SUMIFS(#REF!,#REF!,$I1585,#REF!,$R$3)/SUMIFS(#REF!,#REF!,$I1585,#REF!,$R$3),"-")</f>
        <v>-</v>
      </c>
      <c r="N1585" s="170" t="str">
        <f>IFERROR(SUMIFS(#REF!,#REF!,$I1585,#REF!,"&lt;="&amp;$R$2,#REF!,"&gt;="&amp;$S$2)/SUMIFS(#REF!,#REF!,$I1585,#REF!,"&lt;="&amp;$R$2,#REF!,"&gt;="&amp;$S$2),"-")</f>
        <v>-</v>
      </c>
      <c r="O1585" s="142"/>
      <c r="P1585" s="140"/>
    </row>
    <row r="1586" spans="1:16">
      <c r="A1586" s="138"/>
      <c r="B1586" s="142"/>
      <c r="C1586" s="172" t="s">
        <v>2706</v>
      </c>
      <c r="D1586" s="166" t="s">
        <v>26</v>
      </c>
      <c r="E1586" s="166" t="s">
        <v>2707</v>
      </c>
      <c r="F1586" s="178" t="s">
        <v>3046</v>
      </c>
      <c r="G1586" s="178" t="s">
        <v>3046</v>
      </c>
      <c r="H1586" s="178" t="s">
        <v>3046</v>
      </c>
      <c r="I1586" s="178" t="s">
        <v>3046</v>
      </c>
      <c r="J1586" s="168">
        <v>0.9</v>
      </c>
      <c r="K1586" s="169" t="str">
        <f>IFERROR(SUMIFS(#REF!,#REF!,$I1586,#REF!,$R$2)/SUMIFS(#REF!,#REF!,$I1586,#REF!,$R$2),"-")</f>
        <v>-</v>
      </c>
      <c r="L1586" s="169" t="str">
        <f>IFERROR(SUMIFS(#REF!,#REF!,$I1586,#REF!,$R$7)/SUMIFS(#REF!,#REF!,$I1586,#REF!,$R$7),"-")</f>
        <v>-</v>
      </c>
      <c r="M1586" s="170" t="str">
        <f>IFERROR(SUMIFS(#REF!,#REF!,$I1586,#REF!,$R$3)/SUMIFS(#REF!,#REF!,$I1586,#REF!,$R$3),"-")</f>
        <v>-</v>
      </c>
      <c r="N1586" s="170" t="str">
        <f>IFERROR(SUMIFS(#REF!,#REF!,$I1586,#REF!,"&lt;="&amp;$R$2,#REF!,"&gt;="&amp;$S$2)/SUMIFS(#REF!,#REF!,$I1586,#REF!,"&lt;="&amp;$R$2,#REF!,"&gt;="&amp;$S$2),"-")</f>
        <v>-</v>
      </c>
      <c r="O1586" s="142"/>
      <c r="P1586" s="140"/>
    </row>
    <row r="1587" spans="1:16">
      <c r="A1587" s="138"/>
      <c r="B1587" s="142"/>
      <c r="C1587" s="172" t="s">
        <v>2706</v>
      </c>
      <c r="D1587" s="166" t="s">
        <v>26</v>
      </c>
      <c r="E1587" s="166" t="s">
        <v>2707</v>
      </c>
      <c r="F1587" s="178" t="s">
        <v>3048</v>
      </c>
      <c r="G1587" s="178" t="s">
        <v>3048</v>
      </c>
      <c r="H1587" s="178" t="s">
        <v>3048</v>
      </c>
      <c r="I1587" s="178" t="s">
        <v>3048</v>
      </c>
      <c r="J1587" s="168">
        <v>0.9</v>
      </c>
      <c r="K1587" s="169" t="str">
        <f>IFERROR(SUMIFS(#REF!,#REF!,$I1587,#REF!,$R$2)/SUMIFS(#REF!,#REF!,$I1587,#REF!,$R$2),"-")</f>
        <v>-</v>
      </c>
      <c r="L1587" s="169" t="str">
        <f>IFERROR(SUMIFS(#REF!,#REF!,$I1587,#REF!,$R$7)/SUMIFS(#REF!,#REF!,$I1587,#REF!,$R$7),"-")</f>
        <v>-</v>
      </c>
      <c r="M1587" s="170" t="str">
        <f>IFERROR(SUMIFS(#REF!,#REF!,$I1587,#REF!,$R$3)/SUMIFS(#REF!,#REF!,$I1587,#REF!,$R$3),"-")</f>
        <v>-</v>
      </c>
      <c r="N1587" s="170" t="str">
        <f>IFERROR(SUMIFS(#REF!,#REF!,$I1587,#REF!,"&lt;="&amp;$R$2,#REF!,"&gt;="&amp;$S$2)/SUMIFS(#REF!,#REF!,$I1587,#REF!,"&lt;="&amp;$R$2,#REF!,"&gt;="&amp;$S$2),"-")</f>
        <v>-</v>
      </c>
      <c r="O1587" s="142"/>
      <c r="P1587" s="140"/>
    </row>
    <row r="1588" spans="1:16">
      <c r="A1588" s="138"/>
      <c r="B1588" s="142"/>
      <c r="C1588" s="172" t="s">
        <v>2706</v>
      </c>
      <c r="D1588" s="166" t="s">
        <v>26</v>
      </c>
      <c r="E1588" s="166" t="s">
        <v>2707</v>
      </c>
      <c r="F1588" s="178" t="s">
        <v>3050</v>
      </c>
      <c r="G1588" s="178" t="s">
        <v>3050</v>
      </c>
      <c r="H1588" s="178" t="s">
        <v>3050</v>
      </c>
      <c r="I1588" s="178" t="s">
        <v>3050</v>
      </c>
      <c r="J1588" s="168">
        <v>0.9</v>
      </c>
      <c r="K1588" s="169" t="str">
        <f>IFERROR(SUMIFS(#REF!,#REF!,$I1588,#REF!,$R$2)/SUMIFS(#REF!,#REF!,$I1588,#REF!,$R$2),"-")</f>
        <v>-</v>
      </c>
      <c r="L1588" s="169" t="str">
        <f>IFERROR(SUMIFS(#REF!,#REF!,$I1588,#REF!,$R$7)/SUMIFS(#REF!,#REF!,$I1588,#REF!,$R$7),"-")</f>
        <v>-</v>
      </c>
      <c r="M1588" s="170" t="str">
        <f>IFERROR(SUMIFS(#REF!,#REF!,$I1588,#REF!,$R$3)/SUMIFS(#REF!,#REF!,$I1588,#REF!,$R$3),"-")</f>
        <v>-</v>
      </c>
      <c r="N1588" s="170" t="str">
        <f>IFERROR(SUMIFS(#REF!,#REF!,$I1588,#REF!,"&lt;="&amp;$R$2,#REF!,"&gt;="&amp;$S$2)/SUMIFS(#REF!,#REF!,$I1588,#REF!,"&lt;="&amp;$R$2,#REF!,"&gt;="&amp;$S$2),"-")</f>
        <v>-</v>
      </c>
      <c r="O1588" s="142"/>
      <c r="P1588" s="140"/>
    </row>
    <row r="1589" spans="1:16">
      <c r="A1589" s="138"/>
      <c r="B1589" s="142"/>
      <c r="C1589" s="172" t="s">
        <v>2706</v>
      </c>
      <c r="D1589" s="166" t="s">
        <v>26</v>
      </c>
      <c r="E1589" s="166" t="s">
        <v>2707</v>
      </c>
      <c r="F1589" s="178" t="s">
        <v>3052</v>
      </c>
      <c r="G1589" s="178" t="s">
        <v>3052</v>
      </c>
      <c r="H1589" s="178" t="s">
        <v>3052</v>
      </c>
      <c r="I1589" s="178" t="s">
        <v>3052</v>
      </c>
      <c r="J1589" s="168">
        <v>0.9</v>
      </c>
      <c r="K1589" s="169" t="str">
        <f>IFERROR(SUMIFS(#REF!,#REF!,$I1589,#REF!,$R$2)/SUMIFS(#REF!,#REF!,$I1589,#REF!,$R$2),"-")</f>
        <v>-</v>
      </c>
      <c r="L1589" s="169" t="str">
        <f>IFERROR(SUMIFS(#REF!,#REF!,$I1589,#REF!,$R$7)/SUMIFS(#REF!,#REF!,$I1589,#REF!,$R$7),"-")</f>
        <v>-</v>
      </c>
      <c r="M1589" s="170" t="str">
        <f>IFERROR(SUMIFS(#REF!,#REF!,$I1589,#REF!,$R$3)/SUMIFS(#REF!,#REF!,$I1589,#REF!,$R$3),"-")</f>
        <v>-</v>
      </c>
      <c r="N1589" s="170" t="str">
        <f>IFERROR(SUMIFS(#REF!,#REF!,$I1589,#REF!,"&lt;="&amp;$R$2,#REF!,"&gt;="&amp;$S$2)/SUMIFS(#REF!,#REF!,$I1589,#REF!,"&lt;="&amp;$R$2,#REF!,"&gt;="&amp;$S$2),"-")</f>
        <v>-</v>
      </c>
      <c r="O1589" s="142"/>
      <c r="P1589" s="140"/>
    </row>
    <row r="1590" spans="1:16">
      <c r="A1590" s="138"/>
      <c r="B1590" s="142"/>
      <c r="C1590" s="172" t="s">
        <v>2706</v>
      </c>
      <c r="D1590" s="166" t="s">
        <v>235</v>
      </c>
      <c r="E1590" s="166" t="s">
        <v>2707</v>
      </c>
      <c r="F1590" s="178" t="s">
        <v>3054</v>
      </c>
      <c r="G1590" s="178" t="s">
        <v>3054</v>
      </c>
      <c r="H1590" s="178" t="s">
        <v>3054</v>
      </c>
      <c r="I1590" s="178" t="s">
        <v>3054</v>
      </c>
      <c r="J1590" s="168">
        <v>0.9</v>
      </c>
      <c r="K1590" s="169" t="str">
        <f>IFERROR(SUMIFS(#REF!,#REF!,$I1590,#REF!,$R$2)/SUMIFS(#REF!,#REF!,$I1590,#REF!,$R$2),"-")</f>
        <v>-</v>
      </c>
      <c r="L1590" s="169" t="str">
        <f>IFERROR(SUMIFS(#REF!,#REF!,$I1590,#REF!,$R$7)/SUMIFS(#REF!,#REF!,$I1590,#REF!,$R$7),"-")</f>
        <v>-</v>
      </c>
      <c r="M1590" s="170" t="str">
        <f>IFERROR(SUMIFS(#REF!,#REF!,$I1590,#REF!,$R$3)/SUMIFS(#REF!,#REF!,$I1590,#REF!,$R$3),"-")</f>
        <v>-</v>
      </c>
      <c r="N1590" s="170" t="str">
        <f>IFERROR(SUMIFS(#REF!,#REF!,$I1590,#REF!,"&lt;="&amp;$R$2,#REF!,"&gt;="&amp;$S$2)/SUMIFS(#REF!,#REF!,$I1590,#REF!,"&lt;="&amp;$R$2,#REF!,"&gt;="&amp;$S$2),"-")</f>
        <v>-</v>
      </c>
      <c r="O1590" s="142"/>
      <c r="P1590" s="140"/>
    </row>
    <row r="1591" spans="1:16">
      <c r="A1591" s="138"/>
      <c r="B1591" s="142"/>
      <c r="C1591" s="172" t="s">
        <v>2706</v>
      </c>
      <c r="D1591" s="166" t="s">
        <v>235</v>
      </c>
      <c r="E1591" s="166" t="s">
        <v>2707</v>
      </c>
      <c r="F1591" s="178" t="s">
        <v>3056</v>
      </c>
      <c r="G1591" s="178" t="s">
        <v>3056</v>
      </c>
      <c r="H1591" s="178" t="s">
        <v>3056</v>
      </c>
      <c r="I1591" s="178" t="s">
        <v>3056</v>
      </c>
      <c r="J1591" s="168">
        <v>0.9</v>
      </c>
      <c r="K1591" s="169" t="str">
        <f>IFERROR(SUMIFS(#REF!,#REF!,$I1591,#REF!,$R$2)/SUMIFS(#REF!,#REF!,$I1591,#REF!,$R$2),"-")</f>
        <v>-</v>
      </c>
      <c r="L1591" s="169" t="str">
        <f>IFERROR(SUMIFS(#REF!,#REF!,$I1591,#REF!,$R$7)/SUMIFS(#REF!,#REF!,$I1591,#REF!,$R$7),"-")</f>
        <v>-</v>
      </c>
      <c r="M1591" s="170" t="str">
        <f>IFERROR(SUMIFS(#REF!,#REF!,$I1591,#REF!,$R$3)/SUMIFS(#REF!,#REF!,$I1591,#REF!,$R$3),"-")</f>
        <v>-</v>
      </c>
      <c r="N1591" s="170" t="str">
        <f>IFERROR(SUMIFS(#REF!,#REF!,$I1591,#REF!,"&lt;="&amp;$R$2,#REF!,"&gt;="&amp;$S$2)/SUMIFS(#REF!,#REF!,$I1591,#REF!,"&lt;="&amp;$R$2,#REF!,"&gt;="&amp;$S$2),"-")</f>
        <v>-</v>
      </c>
      <c r="O1591" s="142"/>
      <c r="P1591" s="140"/>
    </row>
    <row r="1592" spans="1:16">
      <c r="A1592" s="138"/>
      <c r="B1592" s="142"/>
      <c r="C1592" s="172" t="s">
        <v>2706</v>
      </c>
      <c r="D1592" s="166" t="s">
        <v>235</v>
      </c>
      <c r="E1592" s="166" t="s">
        <v>2707</v>
      </c>
      <c r="F1592" s="178" t="s">
        <v>3058</v>
      </c>
      <c r="G1592" s="178" t="s">
        <v>3058</v>
      </c>
      <c r="H1592" s="178" t="s">
        <v>3058</v>
      </c>
      <c r="I1592" s="178" t="s">
        <v>3058</v>
      </c>
      <c r="J1592" s="168">
        <v>0.9</v>
      </c>
      <c r="K1592" s="169" t="str">
        <f>IFERROR(SUMIFS(#REF!,#REF!,$I1592,#REF!,$R$2)/SUMIFS(#REF!,#REF!,$I1592,#REF!,$R$2),"-")</f>
        <v>-</v>
      </c>
      <c r="L1592" s="169" t="str">
        <f>IFERROR(SUMIFS(#REF!,#REF!,$I1592,#REF!,$R$7)/SUMIFS(#REF!,#REF!,$I1592,#REF!,$R$7),"-")</f>
        <v>-</v>
      </c>
      <c r="M1592" s="170" t="str">
        <f>IFERROR(SUMIFS(#REF!,#REF!,$I1592,#REF!,$R$3)/SUMIFS(#REF!,#REF!,$I1592,#REF!,$R$3),"-")</f>
        <v>-</v>
      </c>
      <c r="N1592" s="170" t="str">
        <f>IFERROR(SUMIFS(#REF!,#REF!,$I1592,#REF!,"&lt;="&amp;$R$2,#REF!,"&gt;="&amp;$S$2)/SUMIFS(#REF!,#REF!,$I1592,#REF!,"&lt;="&amp;$R$2,#REF!,"&gt;="&amp;$S$2),"-")</f>
        <v>-</v>
      </c>
      <c r="O1592" s="142"/>
      <c r="P1592" s="140"/>
    </row>
    <row r="1593" spans="1:16">
      <c r="A1593" s="138"/>
      <c r="B1593" s="142"/>
      <c r="C1593" s="172" t="s">
        <v>2706</v>
      </c>
      <c r="D1593" s="166" t="s">
        <v>235</v>
      </c>
      <c r="E1593" s="166" t="s">
        <v>2707</v>
      </c>
      <c r="F1593" s="178" t="s">
        <v>3060</v>
      </c>
      <c r="G1593" s="178" t="s">
        <v>3060</v>
      </c>
      <c r="H1593" s="178" t="s">
        <v>3060</v>
      </c>
      <c r="I1593" s="178" t="s">
        <v>3060</v>
      </c>
      <c r="J1593" s="168">
        <v>0.9</v>
      </c>
      <c r="K1593" s="169" t="str">
        <f>IFERROR(SUMIFS(#REF!,#REF!,$I1593,#REF!,$R$2)/SUMIFS(#REF!,#REF!,$I1593,#REF!,$R$2),"-")</f>
        <v>-</v>
      </c>
      <c r="L1593" s="169" t="str">
        <f>IFERROR(SUMIFS(#REF!,#REF!,$I1593,#REF!,$R$7)/SUMIFS(#REF!,#REF!,$I1593,#REF!,$R$7),"-")</f>
        <v>-</v>
      </c>
      <c r="M1593" s="170" t="str">
        <f>IFERROR(SUMIFS(#REF!,#REF!,$I1593,#REF!,$R$3)/SUMIFS(#REF!,#REF!,$I1593,#REF!,$R$3),"-")</f>
        <v>-</v>
      </c>
      <c r="N1593" s="170" t="str">
        <f>IFERROR(SUMIFS(#REF!,#REF!,$I1593,#REF!,"&lt;="&amp;$R$2,#REF!,"&gt;="&amp;$S$2)/SUMIFS(#REF!,#REF!,$I1593,#REF!,"&lt;="&amp;$R$2,#REF!,"&gt;="&amp;$S$2),"-")</f>
        <v>-</v>
      </c>
      <c r="O1593" s="142"/>
      <c r="P1593" s="140"/>
    </row>
    <row r="1594" spans="1:16">
      <c r="A1594" s="138"/>
      <c r="B1594" s="142"/>
      <c r="C1594" s="172" t="s">
        <v>2706</v>
      </c>
      <c r="D1594" s="166" t="s">
        <v>26</v>
      </c>
      <c r="E1594" s="166" t="s">
        <v>2707</v>
      </c>
      <c r="F1594" s="178" t="s">
        <v>3062</v>
      </c>
      <c r="G1594" s="178" t="s">
        <v>3062</v>
      </c>
      <c r="H1594" s="178" t="s">
        <v>3062</v>
      </c>
      <c r="I1594" s="178" t="s">
        <v>3062</v>
      </c>
      <c r="J1594" s="168">
        <v>0.9</v>
      </c>
      <c r="K1594" s="169" t="str">
        <f>IFERROR(SUMIFS(#REF!,#REF!,$I1594,#REF!,$R$2)/SUMIFS(#REF!,#REF!,$I1594,#REF!,$R$2),"-")</f>
        <v>-</v>
      </c>
      <c r="L1594" s="169" t="str">
        <f>IFERROR(SUMIFS(#REF!,#REF!,$I1594,#REF!,$R$7)/SUMIFS(#REF!,#REF!,$I1594,#REF!,$R$7),"-")</f>
        <v>-</v>
      </c>
      <c r="M1594" s="170" t="str">
        <f>IFERROR(SUMIFS(#REF!,#REF!,$I1594,#REF!,$R$3)/SUMIFS(#REF!,#REF!,$I1594,#REF!,$R$3),"-")</f>
        <v>-</v>
      </c>
      <c r="N1594" s="170" t="str">
        <f>IFERROR(SUMIFS(#REF!,#REF!,$I1594,#REF!,"&lt;="&amp;$R$2,#REF!,"&gt;="&amp;$S$2)/SUMIFS(#REF!,#REF!,$I1594,#REF!,"&lt;="&amp;$R$2,#REF!,"&gt;="&amp;$S$2),"-")</f>
        <v>-</v>
      </c>
      <c r="O1594" s="142"/>
      <c r="P1594" s="140"/>
    </row>
    <row r="1595" spans="1:16">
      <c r="A1595" s="138"/>
      <c r="B1595" s="142"/>
      <c r="C1595" s="172" t="s">
        <v>2706</v>
      </c>
      <c r="D1595" s="166" t="s">
        <v>235</v>
      </c>
      <c r="E1595" s="166" t="s">
        <v>2707</v>
      </c>
      <c r="F1595" s="178" t="s">
        <v>3064</v>
      </c>
      <c r="G1595" s="178" t="s">
        <v>3064</v>
      </c>
      <c r="H1595" s="178" t="s">
        <v>3064</v>
      </c>
      <c r="I1595" s="178" t="s">
        <v>3064</v>
      </c>
      <c r="J1595" s="168">
        <v>0.9</v>
      </c>
      <c r="K1595" s="169" t="str">
        <f>IFERROR(SUMIFS(#REF!,#REF!,$I1595,#REF!,$R$2)/SUMIFS(#REF!,#REF!,$I1595,#REF!,$R$2),"-")</f>
        <v>-</v>
      </c>
      <c r="L1595" s="169" t="str">
        <f>IFERROR(SUMIFS(#REF!,#REF!,$I1595,#REF!,$R$7)/SUMIFS(#REF!,#REF!,$I1595,#REF!,$R$7),"-")</f>
        <v>-</v>
      </c>
      <c r="M1595" s="170" t="str">
        <f>IFERROR(SUMIFS(#REF!,#REF!,$I1595,#REF!,$R$3)/SUMIFS(#REF!,#REF!,$I1595,#REF!,$R$3),"-")</f>
        <v>-</v>
      </c>
      <c r="N1595" s="170" t="str">
        <f>IFERROR(SUMIFS(#REF!,#REF!,$I1595,#REF!,"&lt;="&amp;$R$2,#REF!,"&gt;="&amp;$S$2)/SUMIFS(#REF!,#REF!,$I1595,#REF!,"&lt;="&amp;$R$2,#REF!,"&gt;="&amp;$S$2),"-")</f>
        <v>-</v>
      </c>
      <c r="O1595" s="142"/>
      <c r="P1595" s="140"/>
    </row>
    <row r="1596" spans="1:16">
      <c r="A1596" s="138"/>
      <c r="B1596" s="142"/>
      <c r="C1596" s="172" t="s">
        <v>2706</v>
      </c>
      <c r="D1596" s="166" t="s">
        <v>26</v>
      </c>
      <c r="E1596" s="166" t="s">
        <v>2707</v>
      </c>
      <c r="F1596" s="178" t="s">
        <v>3066</v>
      </c>
      <c r="G1596" s="178" t="s">
        <v>3066</v>
      </c>
      <c r="H1596" s="178" t="s">
        <v>3066</v>
      </c>
      <c r="I1596" s="178" t="s">
        <v>3066</v>
      </c>
      <c r="J1596" s="168">
        <v>0.9</v>
      </c>
      <c r="K1596" s="169" t="str">
        <f>IFERROR(SUMIFS(#REF!,#REF!,$I1596,#REF!,$R$2)/SUMIFS(#REF!,#REF!,$I1596,#REF!,$R$2),"-")</f>
        <v>-</v>
      </c>
      <c r="L1596" s="169" t="str">
        <f>IFERROR(SUMIFS(#REF!,#REF!,$I1596,#REF!,$R$7)/SUMIFS(#REF!,#REF!,$I1596,#REF!,$R$7),"-")</f>
        <v>-</v>
      </c>
      <c r="M1596" s="170" t="str">
        <f>IFERROR(SUMIFS(#REF!,#REF!,$I1596,#REF!,$R$3)/SUMIFS(#REF!,#REF!,$I1596,#REF!,$R$3),"-")</f>
        <v>-</v>
      </c>
      <c r="N1596" s="170" t="str">
        <f>IFERROR(SUMIFS(#REF!,#REF!,$I1596,#REF!,"&lt;="&amp;$R$2,#REF!,"&gt;="&amp;$S$2)/SUMIFS(#REF!,#REF!,$I1596,#REF!,"&lt;="&amp;$R$2,#REF!,"&gt;="&amp;$S$2),"-")</f>
        <v>-</v>
      </c>
      <c r="O1596" s="142"/>
      <c r="P1596" s="140"/>
    </row>
    <row r="1597" spans="1:16">
      <c r="A1597" s="138"/>
      <c r="B1597" s="142"/>
      <c r="C1597" s="172" t="s">
        <v>2706</v>
      </c>
      <c r="D1597" s="166" t="s">
        <v>26</v>
      </c>
      <c r="E1597" s="166" t="s">
        <v>2707</v>
      </c>
      <c r="F1597" s="178" t="s">
        <v>3068</v>
      </c>
      <c r="G1597" s="178" t="s">
        <v>3068</v>
      </c>
      <c r="H1597" s="178" t="s">
        <v>3068</v>
      </c>
      <c r="I1597" s="178" t="s">
        <v>3068</v>
      </c>
      <c r="J1597" s="168">
        <v>0.9</v>
      </c>
      <c r="K1597" s="169" t="str">
        <f>IFERROR(SUMIFS(#REF!,#REF!,$I1597,#REF!,$R$2)/SUMIFS(#REF!,#REF!,$I1597,#REF!,$R$2),"-")</f>
        <v>-</v>
      </c>
      <c r="L1597" s="169" t="str">
        <f>IFERROR(SUMIFS(#REF!,#REF!,$I1597,#REF!,$R$7)/SUMIFS(#REF!,#REF!,$I1597,#REF!,$R$7),"-")</f>
        <v>-</v>
      </c>
      <c r="M1597" s="170" t="str">
        <f>IFERROR(SUMIFS(#REF!,#REF!,$I1597,#REF!,$R$3)/SUMIFS(#REF!,#REF!,$I1597,#REF!,$R$3),"-")</f>
        <v>-</v>
      </c>
      <c r="N1597" s="170" t="str">
        <f>IFERROR(SUMIFS(#REF!,#REF!,$I1597,#REF!,"&lt;="&amp;$R$2,#REF!,"&gt;="&amp;$S$2)/SUMIFS(#REF!,#REF!,$I1597,#REF!,"&lt;="&amp;$R$2,#REF!,"&gt;="&amp;$S$2),"-")</f>
        <v>-</v>
      </c>
      <c r="O1597" s="142"/>
      <c r="P1597" s="140"/>
    </row>
    <row r="1598" spans="1:16">
      <c r="A1598" s="138"/>
      <c r="B1598" s="142"/>
      <c r="C1598" s="172" t="s">
        <v>2706</v>
      </c>
      <c r="D1598" s="166" t="s">
        <v>235</v>
      </c>
      <c r="E1598" s="166" t="s">
        <v>2707</v>
      </c>
      <c r="F1598" s="178" t="s">
        <v>3070</v>
      </c>
      <c r="G1598" s="178" t="s">
        <v>3070</v>
      </c>
      <c r="H1598" s="178" t="s">
        <v>3070</v>
      </c>
      <c r="I1598" s="178" t="s">
        <v>3070</v>
      </c>
      <c r="J1598" s="168">
        <v>0.9</v>
      </c>
      <c r="K1598" s="169" t="str">
        <f>IFERROR(SUMIFS(#REF!,#REF!,$I1598,#REF!,$R$2)/SUMIFS(#REF!,#REF!,$I1598,#REF!,$R$2),"-")</f>
        <v>-</v>
      </c>
      <c r="L1598" s="169" t="str">
        <f>IFERROR(SUMIFS(#REF!,#REF!,$I1598,#REF!,$R$7)/SUMIFS(#REF!,#REF!,$I1598,#REF!,$R$7),"-")</f>
        <v>-</v>
      </c>
      <c r="M1598" s="170" t="str">
        <f>IFERROR(SUMIFS(#REF!,#REF!,$I1598,#REF!,$R$3)/SUMIFS(#REF!,#REF!,$I1598,#REF!,$R$3),"-")</f>
        <v>-</v>
      </c>
      <c r="N1598" s="170" t="str">
        <f>IFERROR(SUMIFS(#REF!,#REF!,$I1598,#REF!,"&lt;="&amp;$R$2,#REF!,"&gt;="&amp;$S$2)/SUMIFS(#REF!,#REF!,$I1598,#REF!,"&lt;="&amp;$R$2,#REF!,"&gt;="&amp;$S$2),"-")</f>
        <v>-</v>
      </c>
      <c r="O1598" s="142"/>
      <c r="P1598" s="140"/>
    </row>
    <row r="1599" spans="1:16">
      <c r="A1599" s="138"/>
      <c r="B1599" s="142"/>
      <c r="C1599" s="172" t="s">
        <v>2706</v>
      </c>
      <c r="D1599" s="166" t="s">
        <v>235</v>
      </c>
      <c r="E1599" s="166" t="s">
        <v>2707</v>
      </c>
      <c r="F1599" s="178" t="s">
        <v>3072</v>
      </c>
      <c r="G1599" s="178" t="s">
        <v>3072</v>
      </c>
      <c r="H1599" s="178" t="s">
        <v>3072</v>
      </c>
      <c r="I1599" s="178" t="s">
        <v>3072</v>
      </c>
      <c r="J1599" s="168">
        <v>0.9</v>
      </c>
      <c r="K1599" s="169" t="str">
        <f>IFERROR(SUMIFS(#REF!,#REF!,$I1599,#REF!,$R$2)/SUMIFS(#REF!,#REF!,$I1599,#REF!,$R$2),"-")</f>
        <v>-</v>
      </c>
      <c r="L1599" s="169" t="str">
        <f>IFERROR(SUMIFS(#REF!,#REF!,$I1599,#REF!,$R$7)/SUMIFS(#REF!,#REF!,$I1599,#REF!,$R$7),"-")</f>
        <v>-</v>
      </c>
      <c r="M1599" s="170" t="str">
        <f>IFERROR(SUMIFS(#REF!,#REF!,$I1599,#REF!,$R$3)/SUMIFS(#REF!,#REF!,$I1599,#REF!,$R$3),"-")</f>
        <v>-</v>
      </c>
      <c r="N1599" s="170" t="str">
        <f>IFERROR(SUMIFS(#REF!,#REF!,$I1599,#REF!,"&lt;="&amp;$R$2,#REF!,"&gt;="&amp;$S$2)/SUMIFS(#REF!,#REF!,$I1599,#REF!,"&lt;="&amp;$R$2,#REF!,"&gt;="&amp;$S$2),"-")</f>
        <v>-</v>
      </c>
      <c r="O1599" s="142"/>
      <c r="P1599" s="140"/>
    </row>
    <row r="1600" spans="1:16">
      <c r="A1600" s="138"/>
      <c r="B1600" s="142"/>
      <c r="C1600" s="172" t="s">
        <v>2706</v>
      </c>
      <c r="D1600" s="166" t="s">
        <v>26</v>
      </c>
      <c r="E1600" s="166" t="s">
        <v>2707</v>
      </c>
      <c r="F1600" s="178" t="s">
        <v>3074</v>
      </c>
      <c r="G1600" s="178" t="s">
        <v>3074</v>
      </c>
      <c r="H1600" s="178" t="s">
        <v>3074</v>
      </c>
      <c r="I1600" s="178" t="s">
        <v>3074</v>
      </c>
      <c r="J1600" s="168">
        <v>0.9</v>
      </c>
      <c r="K1600" s="169" t="str">
        <f>IFERROR(SUMIFS(#REF!,#REF!,$I1600,#REF!,$R$2)/SUMIFS(#REF!,#REF!,$I1600,#REF!,$R$2),"-")</f>
        <v>-</v>
      </c>
      <c r="L1600" s="169" t="str">
        <f>IFERROR(SUMIFS(#REF!,#REF!,$I1600,#REF!,$R$7)/SUMIFS(#REF!,#REF!,$I1600,#REF!,$R$7),"-")</f>
        <v>-</v>
      </c>
      <c r="M1600" s="170" t="str">
        <f>IFERROR(SUMIFS(#REF!,#REF!,$I1600,#REF!,$R$3)/SUMIFS(#REF!,#REF!,$I1600,#REF!,$R$3),"-")</f>
        <v>-</v>
      </c>
      <c r="N1600" s="170" t="str">
        <f>IFERROR(SUMIFS(#REF!,#REF!,$I1600,#REF!,"&lt;="&amp;$R$2,#REF!,"&gt;="&amp;$S$2)/SUMIFS(#REF!,#REF!,$I1600,#REF!,"&lt;="&amp;$R$2,#REF!,"&gt;="&amp;$S$2),"-")</f>
        <v>-</v>
      </c>
      <c r="O1600" s="142"/>
      <c r="P1600" s="140"/>
    </row>
    <row r="1601" spans="1:16">
      <c r="A1601" s="138"/>
      <c r="B1601" s="142"/>
      <c r="C1601" s="172" t="s">
        <v>2706</v>
      </c>
      <c r="D1601" s="166" t="s">
        <v>235</v>
      </c>
      <c r="E1601" s="166" t="s">
        <v>2707</v>
      </c>
      <c r="F1601" s="178" t="s">
        <v>3076</v>
      </c>
      <c r="G1601" s="178" t="s">
        <v>3076</v>
      </c>
      <c r="H1601" s="178" t="s">
        <v>3076</v>
      </c>
      <c r="I1601" s="178" t="s">
        <v>3076</v>
      </c>
      <c r="J1601" s="168">
        <v>0.9</v>
      </c>
      <c r="K1601" s="169" t="str">
        <f>IFERROR(SUMIFS(#REF!,#REF!,$I1601,#REF!,$R$2)/SUMIFS(#REF!,#REF!,$I1601,#REF!,$R$2),"-")</f>
        <v>-</v>
      </c>
      <c r="L1601" s="169" t="str">
        <f>IFERROR(SUMIFS(#REF!,#REF!,$I1601,#REF!,$R$7)/SUMIFS(#REF!,#REF!,$I1601,#REF!,$R$7),"-")</f>
        <v>-</v>
      </c>
      <c r="M1601" s="170" t="str">
        <f>IFERROR(SUMIFS(#REF!,#REF!,$I1601,#REF!,$R$3)/SUMIFS(#REF!,#REF!,$I1601,#REF!,$R$3),"-")</f>
        <v>-</v>
      </c>
      <c r="N1601" s="170" t="str">
        <f>IFERROR(SUMIFS(#REF!,#REF!,$I1601,#REF!,"&lt;="&amp;$R$2,#REF!,"&gt;="&amp;$S$2)/SUMIFS(#REF!,#REF!,$I1601,#REF!,"&lt;="&amp;$R$2,#REF!,"&gt;="&amp;$S$2),"-")</f>
        <v>-</v>
      </c>
      <c r="O1601" s="142"/>
      <c r="P1601" s="140"/>
    </row>
    <row r="1602" spans="1:16">
      <c r="A1602" s="138"/>
      <c r="B1602" s="142"/>
      <c r="C1602" s="172" t="s">
        <v>2706</v>
      </c>
      <c r="D1602" s="166" t="s">
        <v>235</v>
      </c>
      <c r="E1602" s="166" t="s">
        <v>2707</v>
      </c>
      <c r="F1602" s="178" t="s">
        <v>3078</v>
      </c>
      <c r="G1602" s="178" t="s">
        <v>3078</v>
      </c>
      <c r="H1602" s="178" t="s">
        <v>3078</v>
      </c>
      <c r="I1602" s="178" t="s">
        <v>3078</v>
      </c>
      <c r="J1602" s="168">
        <v>0.9</v>
      </c>
      <c r="K1602" s="169" t="str">
        <f>IFERROR(SUMIFS(#REF!,#REF!,$I1602,#REF!,$R$2)/SUMIFS(#REF!,#REF!,$I1602,#REF!,$R$2),"-")</f>
        <v>-</v>
      </c>
      <c r="L1602" s="169" t="str">
        <f>IFERROR(SUMIFS(#REF!,#REF!,$I1602,#REF!,$R$7)/SUMIFS(#REF!,#REF!,$I1602,#REF!,$R$7),"-")</f>
        <v>-</v>
      </c>
      <c r="M1602" s="170" t="str">
        <f>IFERROR(SUMIFS(#REF!,#REF!,$I1602,#REF!,$R$3)/SUMIFS(#REF!,#REF!,$I1602,#REF!,$R$3),"-")</f>
        <v>-</v>
      </c>
      <c r="N1602" s="170" t="str">
        <f>IFERROR(SUMIFS(#REF!,#REF!,$I1602,#REF!,"&lt;="&amp;$R$2,#REF!,"&gt;="&amp;$S$2)/SUMIFS(#REF!,#REF!,$I1602,#REF!,"&lt;="&amp;$R$2,#REF!,"&gt;="&amp;$S$2),"-")</f>
        <v>-</v>
      </c>
      <c r="O1602" s="142"/>
      <c r="P1602" s="140"/>
    </row>
    <row r="1603" spans="1:16">
      <c r="A1603" s="138"/>
      <c r="B1603" s="142"/>
      <c r="C1603" s="172" t="s">
        <v>2706</v>
      </c>
      <c r="D1603" s="166" t="s">
        <v>235</v>
      </c>
      <c r="E1603" s="166" t="s">
        <v>2707</v>
      </c>
      <c r="F1603" s="178" t="s">
        <v>3080</v>
      </c>
      <c r="G1603" s="178" t="s">
        <v>3080</v>
      </c>
      <c r="H1603" s="178" t="s">
        <v>3080</v>
      </c>
      <c r="I1603" s="178" t="s">
        <v>3080</v>
      </c>
      <c r="J1603" s="168">
        <v>0.9</v>
      </c>
      <c r="K1603" s="169" t="str">
        <f>IFERROR(SUMIFS(#REF!,#REF!,$I1603,#REF!,$R$2)/SUMIFS(#REF!,#REF!,$I1603,#REF!,$R$2),"-")</f>
        <v>-</v>
      </c>
      <c r="L1603" s="169" t="str">
        <f>IFERROR(SUMIFS(#REF!,#REF!,$I1603,#REF!,$R$7)/SUMIFS(#REF!,#REF!,$I1603,#REF!,$R$7),"-")</f>
        <v>-</v>
      </c>
      <c r="M1603" s="170" t="str">
        <f>IFERROR(SUMIFS(#REF!,#REF!,$I1603,#REF!,$R$3)/SUMIFS(#REF!,#REF!,$I1603,#REF!,$R$3),"-")</f>
        <v>-</v>
      </c>
      <c r="N1603" s="170" t="str">
        <f>IFERROR(SUMIFS(#REF!,#REF!,$I1603,#REF!,"&lt;="&amp;$R$2,#REF!,"&gt;="&amp;$S$2)/SUMIFS(#REF!,#REF!,$I1603,#REF!,"&lt;="&amp;$R$2,#REF!,"&gt;="&amp;$S$2),"-")</f>
        <v>-</v>
      </c>
      <c r="O1603" s="142"/>
      <c r="P1603" s="140"/>
    </row>
    <row r="1604" spans="1:16">
      <c r="A1604" s="138"/>
      <c r="B1604" s="142"/>
      <c r="C1604" s="172" t="s">
        <v>2706</v>
      </c>
      <c r="D1604" s="166" t="s">
        <v>235</v>
      </c>
      <c r="E1604" s="166" t="s">
        <v>2707</v>
      </c>
      <c r="F1604" s="178" t="s">
        <v>3082</v>
      </c>
      <c r="G1604" s="178" t="s">
        <v>3082</v>
      </c>
      <c r="H1604" s="178" t="s">
        <v>3082</v>
      </c>
      <c r="I1604" s="178" t="s">
        <v>3082</v>
      </c>
      <c r="J1604" s="168">
        <v>0.9</v>
      </c>
      <c r="K1604" s="169" t="str">
        <f>IFERROR(SUMIFS(#REF!,#REF!,$I1604,#REF!,$R$2)/SUMIFS(#REF!,#REF!,$I1604,#REF!,$R$2),"-")</f>
        <v>-</v>
      </c>
      <c r="L1604" s="169" t="str">
        <f>IFERROR(SUMIFS(#REF!,#REF!,$I1604,#REF!,$R$7)/SUMIFS(#REF!,#REF!,$I1604,#REF!,$R$7),"-")</f>
        <v>-</v>
      </c>
      <c r="M1604" s="170" t="str">
        <f>IFERROR(SUMIFS(#REF!,#REF!,$I1604,#REF!,$R$3)/SUMIFS(#REF!,#REF!,$I1604,#REF!,$R$3),"-")</f>
        <v>-</v>
      </c>
      <c r="N1604" s="170" t="str">
        <f>IFERROR(SUMIFS(#REF!,#REF!,$I1604,#REF!,"&lt;="&amp;$R$2,#REF!,"&gt;="&amp;$S$2)/SUMIFS(#REF!,#REF!,$I1604,#REF!,"&lt;="&amp;$R$2,#REF!,"&gt;="&amp;$S$2),"-")</f>
        <v>-</v>
      </c>
      <c r="O1604" s="142"/>
      <c r="P1604" s="140"/>
    </row>
    <row r="1605" spans="1:16">
      <c r="A1605" s="138"/>
      <c r="B1605" s="142"/>
      <c r="C1605" s="172" t="s">
        <v>2706</v>
      </c>
      <c r="D1605" s="166" t="s">
        <v>235</v>
      </c>
      <c r="E1605" s="166" t="s">
        <v>2707</v>
      </c>
      <c r="F1605" s="178" t="s">
        <v>3084</v>
      </c>
      <c r="G1605" s="178" t="s">
        <v>3084</v>
      </c>
      <c r="H1605" s="178" t="s">
        <v>3084</v>
      </c>
      <c r="I1605" s="178" t="s">
        <v>3084</v>
      </c>
      <c r="J1605" s="168">
        <v>0.9</v>
      </c>
      <c r="K1605" s="169" t="str">
        <f>IFERROR(SUMIFS(#REF!,#REF!,$I1605,#REF!,$R$2)/SUMIFS(#REF!,#REF!,$I1605,#REF!,$R$2),"-")</f>
        <v>-</v>
      </c>
      <c r="L1605" s="169" t="str">
        <f>IFERROR(SUMIFS(#REF!,#REF!,$I1605,#REF!,$R$7)/SUMIFS(#REF!,#REF!,$I1605,#REF!,$R$7),"-")</f>
        <v>-</v>
      </c>
      <c r="M1605" s="170" t="str">
        <f>IFERROR(SUMIFS(#REF!,#REF!,$I1605,#REF!,$R$3)/SUMIFS(#REF!,#REF!,$I1605,#REF!,$R$3),"-")</f>
        <v>-</v>
      </c>
      <c r="N1605" s="170" t="str">
        <f>IFERROR(SUMIFS(#REF!,#REF!,$I1605,#REF!,"&lt;="&amp;$R$2,#REF!,"&gt;="&amp;$S$2)/SUMIFS(#REF!,#REF!,$I1605,#REF!,"&lt;="&amp;$R$2,#REF!,"&gt;="&amp;$S$2),"-")</f>
        <v>-</v>
      </c>
      <c r="O1605" s="142"/>
      <c r="P1605" s="140"/>
    </row>
    <row r="1606" spans="1:16">
      <c r="A1606" s="138"/>
      <c r="B1606" s="142"/>
      <c r="C1606" s="172" t="s">
        <v>2706</v>
      </c>
      <c r="D1606" s="166" t="s">
        <v>235</v>
      </c>
      <c r="E1606" s="166" t="s">
        <v>2707</v>
      </c>
      <c r="F1606" s="178" t="s">
        <v>3086</v>
      </c>
      <c r="G1606" s="178" t="s">
        <v>3086</v>
      </c>
      <c r="H1606" s="178" t="s">
        <v>3086</v>
      </c>
      <c r="I1606" s="178" t="s">
        <v>3086</v>
      </c>
      <c r="J1606" s="168">
        <v>0.9</v>
      </c>
      <c r="K1606" s="169" t="str">
        <f>IFERROR(SUMIFS(#REF!,#REF!,$I1606,#REF!,$R$2)/SUMIFS(#REF!,#REF!,$I1606,#REF!,$R$2),"-")</f>
        <v>-</v>
      </c>
      <c r="L1606" s="169" t="str">
        <f>IFERROR(SUMIFS(#REF!,#REF!,$I1606,#REF!,$R$7)/SUMIFS(#REF!,#REF!,$I1606,#REF!,$R$7),"-")</f>
        <v>-</v>
      </c>
      <c r="M1606" s="170" t="str">
        <f>IFERROR(SUMIFS(#REF!,#REF!,$I1606,#REF!,$R$3)/SUMIFS(#REF!,#REF!,$I1606,#REF!,$R$3),"-")</f>
        <v>-</v>
      </c>
      <c r="N1606" s="170" t="str">
        <f>IFERROR(SUMIFS(#REF!,#REF!,$I1606,#REF!,"&lt;="&amp;$R$2,#REF!,"&gt;="&amp;$S$2)/SUMIFS(#REF!,#REF!,$I1606,#REF!,"&lt;="&amp;$R$2,#REF!,"&gt;="&amp;$S$2),"-")</f>
        <v>-</v>
      </c>
      <c r="O1606" s="142"/>
      <c r="P1606" s="140"/>
    </row>
    <row r="1607" spans="1:16">
      <c r="A1607" s="138"/>
      <c r="B1607" s="142"/>
      <c r="C1607" s="172" t="s">
        <v>2706</v>
      </c>
      <c r="D1607" s="166" t="s">
        <v>235</v>
      </c>
      <c r="E1607" s="166" t="s">
        <v>2707</v>
      </c>
      <c r="F1607" s="178" t="s">
        <v>3088</v>
      </c>
      <c r="G1607" s="178" t="s">
        <v>3088</v>
      </c>
      <c r="H1607" s="178" t="s">
        <v>3088</v>
      </c>
      <c r="I1607" s="178" t="s">
        <v>3088</v>
      </c>
      <c r="J1607" s="168">
        <v>0.9</v>
      </c>
      <c r="K1607" s="169" t="str">
        <f>IFERROR(SUMIFS(#REF!,#REF!,$I1607,#REF!,$R$2)/SUMIFS(#REF!,#REF!,$I1607,#REF!,$R$2),"-")</f>
        <v>-</v>
      </c>
      <c r="L1607" s="169" t="str">
        <f>IFERROR(SUMIFS(#REF!,#REF!,$I1607,#REF!,$R$7)/SUMIFS(#REF!,#REF!,$I1607,#REF!,$R$7),"-")</f>
        <v>-</v>
      </c>
      <c r="M1607" s="170" t="str">
        <f>IFERROR(SUMIFS(#REF!,#REF!,$I1607,#REF!,$R$3)/SUMIFS(#REF!,#REF!,$I1607,#REF!,$R$3),"-")</f>
        <v>-</v>
      </c>
      <c r="N1607" s="170" t="str">
        <f>IFERROR(SUMIFS(#REF!,#REF!,$I1607,#REF!,"&lt;="&amp;$R$2,#REF!,"&gt;="&amp;$S$2)/SUMIFS(#REF!,#REF!,$I1607,#REF!,"&lt;="&amp;$R$2,#REF!,"&gt;="&amp;$S$2),"-")</f>
        <v>-</v>
      </c>
      <c r="O1607" s="142"/>
      <c r="P1607" s="140"/>
    </row>
    <row r="1608" spans="1:16">
      <c r="A1608" s="138"/>
      <c r="B1608" s="142"/>
      <c r="C1608" s="172" t="s">
        <v>2706</v>
      </c>
      <c r="D1608" s="166" t="s">
        <v>235</v>
      </c>
      <c r="E1608" s="166" t="s">
        <v>2707</v>
      </c>
      <c r="F1608" s="178" t="s">
        <v>3090</v>
      </c>
      <c r="G1608" s="178" t="s">
        <v>3090</v>
      </c>
      <c r="H1608" s="178" t="s">
        <v>3090</v>
      </c>
      <c r="I1608" s="178" t="s">
        <v>3090</v>
      </c>
      <c r="J1608" s="168">
        <v>0.9</v>
      </c>
      <c r="K1608" s="169" t="str">
        <f>IFERROR(SUMIFS(#REF!,#REF!,$I1608,#REF!,$R$2)/SUMIFS(#REF!,#REF!,$I1608,#REF!,$R$2),"-")</f>
        <v>-</v>
      </c>
      <c r="L1608" s="169" t="str">
        <f>IFERROR(SUMIFS(#REF!,#REF!,$I1608,#REF!,$R$7)/SUMIFS(#REF!,#REF!,$I1608,#REF!,$R$7),"-")</f>
        <v>-</v>
      </c>
      <c r="M1608" s="170" t="str">
        <f>IFERROR(SUMIFS(#REF!,#REF!,$I1608,#REF!,$R$3)/SUMIFS(#REF!,#REF!,$I1608,#REF!,$R$3),"-")</f>
        <v>-</v>
      </c>
      <c r="N1608" s="170" t="str">
        <f>IFERROR(SUMIFS(#REF!,#REF!,$I1608,#REF!,"&lt;="&amp;$R$2,#REF!,"&gt;="&amp;$S$2)/SUMIFS(#REF!,#REF!,$I1608,#REF!,"&lt;="&amp;$R$2,#REF!,"&gt;="&amp;$S$2),"-")</f>
        <v>-</v>
      </c>
      <c r="O1608" s="142"/>
      <c r="P1608" s="140"/>
    </row>
    <row r="1609" spans="1:16">
      <c r="A1609" s="138"/>
      <c r="B1609" s="142"/>
      <c r="C1609" s="172" t="s">
        <v>2706</v>
      </c>
      <c r="D1609" s="166" t="s">
        <v>235</v>
      </c>
      <c r="E1609" s="166" t="s">
        <v>2707</v>
      </c>
      <c r="F1609" s="178" t="s">
        <v>3092</v>
      </c>
      <c r="G1609" s="178" t="s">
        <v>3092</v>
      </c>
      <c r="H1609" s="178" t="s">
        <v>3092</v>
      </c>
      <c r="I1609" s="178" t="s">
        <v>3092</v>
      </c>
      <c r="J1609" s="168">
        <v>0.9</v>
      </c>
      <c r="K1609" s="169" t="str">
        <f>IFERROR(SUMIFS(#REF!,#REF!,$I1609,#REF!,$R$2)/SUMIFS(#REF!,#REF!,$I1609,#REF!,$R$2),"-")</f>
        <v>-</v>
      </c>
      <c r="L1609" s="169" t="str">
        <f>IFERROR(SUMIFS(#REF!,#REF!,$I1609,#REF!,$R$7)/SUMIFS(#REF!,#REF!,$I1609,#REF!,$R$7),"-")</f>
        <v>-</v>
      </c>
      <c r="M1609" s="170" t="str">
        <f>IFERROR(SUMIFS(#REF!,#REF!,$I1609,#REF!,$R$3)/SUMIFS(#REF!,#REF!,$I1609,#REF!,$R$3),"-")</f>
        <v>-</v>
      </c>
      <c r="N1609" s="170" t="str">
        <f>IFERROR(SUMIFS(#REF!,#REF!,$I1609,#REF!,"&lt;="&amp;$R$2,#REF!,"&gt;="&amp;$S$2)/SUMIFS(#REF!,#REF!,$I1609,#REF!,"&lt;="&amp;$R$2,#REF!,"&gt;="&amp;$S$2),"-")</f>
        <v>-</v>
      </c>
      <c r="O1609" s="142"/>
      <c r="P1609" s="140"/>
    </row>
    <row r="1610" spans="1:16">
      <c r="A1610" s="138"/>
      <c r="B1610" s="142"/>
      <c r="C1610" s="172" t="s">
        <v>2706</v>
      </c>
      <c r="D1610" s="166" t="s">
        <v>26</v>
      </c>
      <c r="E1610" s="166" t="s">
        <v>2707</v>
      </c>
      <c r="F1610" s="178" t="s">
        <v>3094</v>
      </c>
      <c r="G1610" s="178" t="s">
        <v>3094</v>
      </c>
      <c r="H1610" s="178" t="s">
        <v>3094</v>
      </c>
      <c r="I1610" s="178" t="s">
        <v>3094</v>
      </c>
      <c r="J1610" s="168">
        <v>0.9</v>
      </c>
      <c r="K1610" s="169" t="str">
        <f>IFERROR(SUMIFS(#REF!,#REF!,$I1610,#REF!,$R$2)/SUMIFS(#REF!,#REF!,$I1610,#REF!,$R$2),"-")</f>
        <v>-</v>
      </c>
      <c r="L1610" s="169" t="str">
        <f>IFERROR(SUMIFS(#REF!,#REF!,$I1610,#REF!,$R$7)/SUMIFS(#REF!,#REF!,$I1610,#REF!,$R$7),"-")</f>
        <v>-</v>
      </c>
      <c r="M1610" s="170" t="str">
        <f>IFERROR(SUMIFS(#REF!,#REF!,$I1610,#REF!,$R$3)/SUMIFS(#REF!,#REF!,$I1610,#REF!,$R$3),"-")</f>
        <v>-</v>
      </c>
      <c r="N1610" s="170" t="str">
        <f>IFERROR(SUMIFS(#REF!,#REF!,$I1610,#REF!,"&lt;="&amp;$R$2,#REF!,"&gt;="&amp;$S$2)/SUMIFS(#REF!,#REF!,$I1610,#REF!,"&lt;="&amp;$R$2,#REF!,"&gt;="&amp;$S$2),"-")</f>
        <v>-</v>
      </c>
      <c r="O1610" s="142"/>
      <c r="P1610" s="140"/>
    </row>
    <row r="1611" spans="1:16">
      <c r="A1611" s="138"/>
      <c r="B1611" s="142"/>
      <c r="C1611" s="172" t="s">
        <v>2706</v>
      </c>
      <c r="D1611" s="166" t="s">
        <v>235</v>
      </c>
      <c r="E1611" s="166" t="s">
        <v>2707</v>
      </c>
      <c r="F1611" s="178" t="s">
        <v>3096</v>
      </c>
      <c r="G1611" s="178" t="s">
        <v>3096</v>
      </c>
      <c r="H1611" s="178" t="s">
        <v>3096</v>
      </c>
      <c r="I1611" s="178" t="s">
        <v>3096</v>
      </c>
      <c r="J1611" s="168">
        <v>0.9</v>
      </c>
      <c r="K1611" s="169" t="str">
        <f>IFERROR(SUMIFS(#REF!,#REF!,$I1611,#REF!,$R$2)/SUMIFS(#REF!,#REF!,$I1611,#REF!,$R$2),"-")</f>
        <v>-</v>
      </c>
      <c r="L1611" s="169" t="str">
        <f>IFERROR(SUMIFS(#REF!,#REF!,$I1611,#REF!,$R$7)/SUMIFS(#REF!,#REF!,$I1611,#REF!,$R$7),"-")</f>
        <v>-</v>
      </c>
      <c r="M1611" s="170" t="str">
        <f>IFERROR(SUMIFS(#REF!,#REF!,$I1611,#REF!,$R$3)/SUMIFS(#REF!,#REF!,$I1611,#REF!,$R$3),"-")</f>
        <v>-</v>
      </c>
      <c r="N1611" s="170" t="str">
        <f>IFERROR(SUMIFS(#REF!,#REF!,$I1611,#REF!,"&lt;="&amp;$R$2,#REF!,"&gt;="&amp;$S$2)/SUMIFS(#REF!,#REF!,$I1611,#REF!,"&lt;="&amp;$R$2,#REF!,"&gt;="&amp;$S$2),"-")</f>
        <v>-</v>
      </c>
      <c r="O1611" s="142"/>
      <c r="P1611" s="140"/>
    </row>
    <row r="1612" spans="1:16">
      <c r="A1612" s="138"/>
      <c r="B1612" s="142"/>
      <c r="C1612" s="172" t="s">
        <v>2706</v>
      </c>
      <c r="D1612" s="166" t="s">
        <v>235</v>
      </c>
      <c r="E1612" s="166" t="s">
        <v>2707</v>
      </c>
      <c r="F1612" s="178" t="s">
        <v>3098</v>
      </c>
      <c r="G1612" s="178" t="s">
        <v>3098</v>
      </c>
      <c r="H1612" s="178" t="s">
        <v>3098</v>
      </c>
      <c r="I1612" s="178" t="s">
        <v>3098</v>
      </c>
      <c r="J1612" s="168">
        <v>0.9</v>
      </c>
      <c r="K1612" s="169" t="str">
        <f>IFERROR(SUMIFS(#REF!,#REF!,$I1612,#REF!,$R$2)/SUMIFS(#REF!,#REF!,$I1612,#REF!,$R$2),"-")</f>
        <v>-</v>
      </c>
      <c r="L1612" s="169" t="str">
        <f>IFERROR(SUMIFS(#REF!,#REF!,$I1612,#REF!,$R$7)/SUMIFS(#REF!,#REF!,$I1612,#REF!,$R$7),"-")</f>
        <v>-</v>
      </c>
      <c r="M1612" s="170" t="str">
        <f>IFERROR(SUMIFS(#REF!,#REF!,$I1612,#REF!,$R$3)/SUMIFS(#REF!,#REF!,$I1612,#REF!,$R$3),"-")</f>
        <v>-</v>
      </c>
      <c r="N1612" s="170" t="str">
        <f>IFERROR(SUMIFS(#REF!,#REF!,$I1612,#REF!,"&lt;="&amp;$R$2,#REF!,"&gt;="&amp;$S$2)/SUMIFS(#REF!,#REF!,$I1612,#REF!,"&lt;="&amp;$R$2,#REF!,"&gt;="&amp;$S$2),"-")</f>
        <v>-</v>
      </c>
      <c r="O1612" s="142"/>
      <c r="P1612" s="140"/>
    </row>
    <row r="1613" spans="1:16">
      <c r="A1613" s="138"/>
      <c r="B1613" s="142"/>
      <c r="C1613" s="172" t="s">
        <v>2706</v>
      </c>
      <c r="D1613" s="166" t="s">
        <v>235</v>
      </c>
      <c r="E1613" s="166" t="s">
        <v>2707</v>
      </c>
      <c r="F1613" s="178" t="s">
        <v>3100</v>
      </c>
      <c r="G1613" s="178" t="s">
        <v>3100</v>
      </c>
      <c r="H1613" s="178" t="s">
        <v>3100</v>
      </c>
      <c r="I1613" s="178" t="s">
        <v>3100</v>
      </c>
      <c r="J1613" s="168">
        <v>0.9</v>
      </c>
      <c r="K1613" s="169" t="str">
        <f>IFERROR(SUMIFS(#REF!,#REF!,$I1613,#REF!,$R$2)/SUMIFS(#REF!,#REF!,$I1613,#REF!,$R$2),"-")</f>
        <v>-</v>
      </c>
      <c r="L1613" s="169" t="str">
        <f>IFERROR(SUMIFS(#REF!,#REF!,$I1613,#REF!,$R$7)/SUMIFS(#REF!,#REF!,$I1613,#REF!,$R$7),"-")</f>
        <v>-</v>
      </c>
      <c r="M1613" s="170" t="str">
        <f>IFERROR(SUMIFS(#REF!,#REF!,$I1613,#REF!,$R$3)/SUMIFS(#REF!,#REF!,$I1613,#REF!,$R$3),"-")</f>
        <v>-</v>
      </c>
      <c r="N1613" s="170" t="str">
        <f>IFERROR(SUMIFS(#REF!,#REF!,$I1613,#REF!,"&lt;="&amp;$R$2,#REF!,"&gt;="&amp;$S$2)/SUMIFS(#REF!,#REF!,$I1613,#REF!,"&lt;="&amp;$R$2,#REF!,"&gt;="&amp;$S$2),"-")</f>
        <v>-</v>
      </c>
      <c r="O1613" s="142"/>
      <c r="P1613" s="140"/>
    </row>
    <row r="1614" spans="1:16">
      <c r="A1614" s="138"/>
      <c r="B1614" s="142"/>
      <c r="C1614" s="172" t="s">
        <v>2706</v>
      </c>
      <c r="D1614" s="166" t="s">
        <v>26</v>
      </c>
      <c r="E1614" s="166" t="s">
        <v>2707</v>
      </c>
      <c r="F1614" s="178" t="s">
        <v>3102</v>
      </c>
      <c r="G1614" s="178" t="s">
        <v>3102</v>
      </c>
      <c r="H1614" s="178" t="s">
        <v>3102</v>
      </c>
      <c r="I1614" s="178" t="s">
        <v>3102</v>
      </c>
      <c r="J1614" s="168">
        <v>0.9</v>
      </c>
      <c r="K1614" s="169" t="str">
        <f>IFERROR(SUMIFS(#REF!,#REF!,$I1614,#REF!,$R$2)/SUMIFS(#REF!,#REF!,$I1614,#REF!,$R$2),"-")</f>
        <v>-</v>
      </c>
      <c r="L1614" s="169" t="str">
        <f>IFERROR(SUMIFS(#REF!,#REF!,$I1614,#REF!,$R$7)/SUMIFS(#REF!,#REF!,$I1614,#REF!,$R$7),"-")</f>
        <v>-</v>
      </c>
      <c r="M1614" s="170" t="str">
        <f>IFERROR(SUMIFS(#REF!,#REF!,$I1614,#REF!,$R$3)/SUMIFS(#REF!,#REF!,$I1614,#REF!,$R$3),"-")</f>
        <v>-</v>
      </c>
      <c r="N1614" s="170" t="str">
        <f>IFERROR(SUMIFS(#REF!,#REF!,$I1614,#REF!,"&lt;="&amp;$R$2,#REF!,"&gt;="&amp;$S$2)/SUMIFS(#REF!,#REF!,$I1614,#REF!,"&lt;="&amp;$R$2,#REF!,"&gt;="&amp;$S$2),"-")</f>
        <v>-</v>
      </c>
      <c r="O1614" s="142"/>
      <c r="P1614" s="140"/>
    </row>
    <row r="1615" spans="1:16">
      <c r="A1615" s="138"/>
      <c r="B1615" s="142"/>
      <c r="C1615" s="172" t="s">
        <v>2706</v>
      </c>
      <c r="D1615" s="166" t="s">
        <v>235</v>
      </c>
      <c r="E1615" s="166" t="s">
        <v>2707</v>
      </c>
      <c r="F1615" s="178" t="s">
        <v>3104</v>
      </c>
      <c r="G1615" s="178" t="s">
        <v>3104</v>
      </c>
      <c r="H1615" s="178" t="s">
        <v>3104</v>
      </c>
      <c r="I1615" s="178" t="s">
        <v>3104</v>
      </c>
      <c r="J1615" s="168">
        <v>0.9</v>
      </c>
      <c r="K1615" s="169" t="str">
        <f>IFERROR(SUMIFS(#REF!,#REF!,$I1615,#REF!,$R$2)/SUMIFS(#REF!,#REF!,$I1615,#REF!,$R$2),"-")</f>
        <v>-</v>
      </c>
      <c r="L1615" s="169" t="str">
        <f>IFERROR(SUMIFS(#REF!,#REF!,$I1615,#REF!,$R$7)/SUMIFS(#REF!,#REF!,$I1615,#REF!,$R$7),"-")</f>
        <v>-</v>
      </c>
      <c r="M1615" s="170" t="str">
        <f>IFERROR(SUMIFS(#REF!,#REF!,$I1615,#REF!,$R$3)/SUMIFS(#REF!,#REF!,$I1615,#REF!,$R$3),"-")</f>
        <v>-</v>
      </c>
      <c r="N1615" s="170" t="str">
        <f>IFERROR(SUMIFS(#REF!,#REF!,$I1615,#REF!,"&lt;="&amp;$R$2,#REF!,"&gt;="&amp;$S$2)/SUMIFS(#REF!,#REF!,$I1615,#REF!,"&lt;="&amp;$R$2,#REF!,"&gt;="&amp;$S$2),"-")</f>
        <v>-</v>
      </c>
      <c r="O1615" s="142"/>
      <c r="P1615" s="140"/>
    </row>
    <row r="1616" spans="1:16">
      <c r="A1616" s="138"/>
      <c r="B1616" s="142"/>
      <c r="C1616" s="172" t="s">
        <v>2706</v>
      </c>
      <c r="D1616" s="166" t="s">
        <v>235</v>
      </c>
      <c r="E1616" s="166" t="s">
        <v>2707</v>
      </c>
      <c r="F1616" s="178" t="s">
        <v>3106</v>
      </c>
      <c r="G1616" s="178" t="s">
        <v>3106</v>
      </c>
      <c r="H1616" s="178" t="s">
        <v>3106</v>
      </c>
      <c r="I1616" s="178" t="s">
        <v>3106</v>
      </c>
      <c r="J1616" s="168">
        <v>0.9</v>
      </c>
      <c r="K1616" s="169" t="str">
        <f>IFERROR(SUMIFS(#REF!,#REF!,$I1616,#REF!,$R$2)/SUMIFS(#REF!,#REF!,$I1616,#REF!,$R$2),"-")</f>
        <v>-</v>
      </c>
      <c r="L1616" s="169" t="str">
        <f>IFERROR(SUMIFS(#REF!,#REF!,$I1616,#REF!,$R$7)/SUMIFS(#REF!,#REF!,$I1616,#REF!,$R$7),"-")</f>
        <v>-</v>
      </c>
      <c r="M1616" s="170" t="str">
        <f>IFERROR(SUMIFS(#REF!,#REF!,$I1616,#REF!,$R$3)/SUMIFS(#REF!,#REF!,$I1616,#REF!,$R$3),"-")</f>
        <v>-</v>
      </c>
      <c r="N1616" s="170" t="str">
        <f>IFERROR(SUMIFS(#REF!,#REF!,$I1616,#REF!,"&lt;="&amp;$R$2,#REF!,"&gt;="&amp;$S$2)/SUMIFS(#REF!,#REF!,$I1616,#REF!,"&lt;="&amp;$R$2,#REF!,"&gt;="&amp;$S$2),"-")</f>
        <v>-</v>
      </c>
      <c r="O1616" s="142"/>
      <c r="P1616" s="140"/>
    </row>
    <row r="1617" spans="1:16">
      <c r="A1617" s="138"/>
      <c r="B1617" s="142"/>
      <c r="C1617" s="172" t="s">
        <v>2706</v>
      </c>
      <c r="D1617" s="166" t="s">
        <v>235</v>
      </c>
      <c r="E1617" s="166" t="s">
        <v>2707</v>
      </c>
      <c r="F1617" s="178" t="s">
        <v>3108</v>
      </c>
      <c r="G1617" s="178" t="s">
        <v>3108</v>
      </c>
      <c r="H1617" s="178" t="s">
        <v>3108</v>
      </c>
      <c r="I1617" s="178" t="s">
        <v>3108</v>
      </c>
      <c r="J1617" s="168">
        <v>0.9</v>
      </c>
      <c r="K1617" s="169" t="str">
        <f>IFERROR(SUMIFS(#REF!,#REF!,$I1617,#REF!,$R$2)/SUMIFS(#REF!,#REF!,$I1617,#REF!,$R$2),"-")</f>
        <v>-</v>
      </c>
      <c r="L1617" s="169" t="str">
        <f>IFERROR(SUMIFS(#REF!,#REF!,$I1617,#REF!,$R$7)/SUMIFS(#REF!,#REF!,$I1617,#REF!,$R$7),"-")</f>
        <v>-</v>
      </c>
      <c r="M1617" s="170" t="str">
        <f>IFERROR(SUMIFS(#REF!,#REF!,$I1617,#REF!,$R$3)/SUMIFS(#REF!,#REF!,$I1617,#REF!,$R$3),"-")</f>
        <v>-</v>
      </c>
      <c r="N1617" s="170" t="str">
        <f>IFERROR(SUMIFS(#REF!,#REF!,$I1617,#REF!,"&lt;="&amp;$R$2,#REF!,"&gt;="&amp;$S$2)/SUMIFS(#REF!,#REF!,$I1617,#REF!,"&lt;="&amp;$R$2,#REF!,"&gt;="&amp;$S$2),"-")</f>
        <v>-</v>
      </c>
      <c r="O1617" s="142"/>
      <c r="P1617" s="140"/>
    </row>
    <row r="1618" spans="1:16">
      <c r="A1618" s="138"/>
      <c r="B1618" s="142"/>
      <c r="C1618" s="172" t="s">
        <v>2706</v>
      </c>
      <c r="D1618" s="166" t="s">
        <v>235</v>
      </c>
      <c r="E1618" s="166" t="s">
        <v>2707</v>
      </c>
      <c r="F1618" s="178" t="s">
        <v>3110</v>
      </c>
      <c r="G1618" s="178" t="s">
        <v>3110</v>
      </c>
      <c r="H1618" s="178" t="s">
        <v>3110</v>
      </c>
      <c r="I1618" s="178" t="s">
        <v>3110</v>
      </c>
      <c r="J1618" s="168">
        <v>0.9</v>
      </c>
      <c r="K1618" s="169" t="str">
        <f>IFERROR(SUMIFS(#REF!,#REF!,$I1618,#REF!,$R$2)/SUMIFS(#REF!,#REF!,$I1618,#REF!,$R$2),"-")</f>
        <v>-</v>
      </c>
      <c r="L1618" s="169" t="str">
        <f>IFERROR(SUMIFS(#REF!,#REF!,$I1618,#REF!,$R$7)/SUMIFS(#REF!,#REF!,$I1618,#REF!,$R$7),"-")</f>
        <v>-</v>
      </c>
      <c r="M1618" s="170" t="str">
        <f>IFERROR(SUMIFS(#REF!,#REF!,$I1618,#REF!,$R$3)/SUMIFS(#REF!,#REF!,$I1618,#REF!,$R$3),"-")</f>
        <v>-</v>
      </c>
      <c r="N1618" s="170" t="str">
        <f>IFERROR(SUMIFS(#REF!,#REF!,$I1618,#REF!,"&lt;="&amp;$R$2,#REF!,"&gt;="&amp;$S$2)/SUMIFS(#REF!,#REF!,$I1618,#REF!,"&lt;="&amp;$R$2,#REF!,"&gt;="&amp;$S$2),"-")</f>
        <v>-</v>
      </c>
      <c r="O1618" s="142"/>
      <c r="P1618" s="140"/>
    </row>
    <row r="1619" spans="1:16">
      <c r="A1619" s="138"/>
      <c r="B1619" s="142"/>
      <c r="C1619" s="172" t="s">
        <v>2706</v>
      </c>
      <c r="D1619" s="166" t="s">
        <v>235</v>
      </c>
      <c r="E1619" s="166" t="s">
        <v>2707</v>
      </c>
      <c r="F1619" s="178" t="s">
        <v>3112</v>
      </c>
      <c r="G1619" s="178" t="s">
        <v>3112</v>
      </c>
      <c r="H1619" s="178" t="s">
        <v>3112</v>
      </c>
      <c r="I1619" s="178" t="s">
        <v>3112</v>
      </c>
      <c r="J1619" s="168">
        <v>0.9</v>
      </c>
      <c r="K1619" s="169" t="str">
        <f>IFERROR(SUMIFS(#REF!,#REF!,$I1619,#REF!,$R$2)/SUMIFS(#REF!,#REF!,$I1619,#REF!,$R$2),"-")</f>
        <v>-</v>
      </c>
      <c r="L1619" s="169" t="str">
        <f>IFERROR(SUMIFS(#REF!,#REF!,$I1619,#REF!,$R$7)/SUMIFS(#REF!,#REF!,$I1619,#REF!,$R$7),"-")</f>
        <v>-</v>
      </c>
      <c r="M1619" s="170" t="str">
        <f>IFERROR(SUMIFS(#REF!,#REF!,$I1619,#REF!,$R$3)/SUMIFS(#REF!,#REF!,$I1619,#REF!,$R$3),"-")</f>
        <v>-</v>
      </c>
      <c r="N1619" s="170" t="str">
        <f>IFERROR(SUMIFS(#REF!,#REF!,$I1619,#REF!,"&lt;="&amp;$R$2,#REF!,"&gt;="&amp;$S$2)/SUMIFS(#REF!,#REF!,$I1619,#REF!,"&lt;="&amp;$R$2,#REF!,"&gt;="&amp;$S$2),"-")</f>
        <v>-</v>
      </c>
      <c r="O1619" s="142"/>
      <c r="P1619" s="140"/>
    </row>
    <row r="1620" spans="1:16">
      <c r="A1620" s="138"/>
      <c r="B1620" s="142"/>
      <c r="C1620" s="172" t="s">
        <v>2706</v>
      </c>
      <c r="D1620" s="166" t="s">
        <v>26</v>
      </c>
      <c r="E1620" s="166" t="s">
        <v>2707</v>
      </c>
      <c r="F1620" s="178" t="s">
        <v>3114</v>
      </c>
      <c r="G1620" s="178" t="s">
        <v>3114</v>
      </c>
      <c r="H1620" s="178" t="s">
        <v>3114</v>
      </c>
      <c r="I1620" s="178" t="s">
        <v>3114</v>
      </c>
      <c r="J1620" s="168">
        <v>0.9</v>
      </c>
      <c r="K1620" s="169" t="str">
        <f>IFERROR(SUMIFS(#REF!,#REF!,$I1620,#REF!,$R$2)/SUMIFS(#REF!,#REF!,$I1620,#REF!,$R$2),"-")</f>
        <v>-</v>
      </c>
      <c r="L1620" s="169" t="str">
        <f>IFERROR(SUMIFS(#REF!,#REF!,$I1620,#REF!,$R$7)/SUMIFS(#REF!,#REF!,$I1620,#REF!,$R$7),"-")</f>
        <v>-</v>
      </c>
      <c r="M1620" s="170" t="str">
        <f>IFERROR(SUMIFS(#REF!,#REF!,$I1620,#REF!,$R$3)/SUMIFS(#REF!,#REF!,$I1620,#REF!,$R$3),"-")</f>
        <v>-</v>
      </c>
      <c r="N1620" s="170" t="str">
        <f>IFERROR(SUMIFS(#REF!,#REF!,$I1620,#REF!,"&lt;="&amp;$R$2,#REF!,"&gt;="&amp;$S$2)/SUMIFS(#REF!,#REF!,$I1620,#REF!,"&lt;="&amp;$R$2,#REF!,"&gt;="&amp;$S$2),"-")</f>
        <v>-</v>
      </c>
      <c r="O1620" s="142"/>
      <c r="P1620" s="140"/>
    </row>
    <row r="1621" spans="1:16">
      <c r="A1621" s="138"/>
      <c r="B1621" s="142"/>
      <c r="C1621" s="172" t="s">
        <v>2706</v>
      </c>
      <c r="D1621" s="166" t="s">
        <v>235</v>
      </c>
      <c r="E1621" s="166" t="s">
        <v>2707</v>
      </c>
      <c r="F1621" s="178" t="s">
        <v>3116</v>
      </c>
      <c r="G1621" s="178" t="s">
        <v>3116</v>
      </c>
      <c r="H1621" s="178" t="s">
        <v>3116</v>
      </c>
      <c r="I1621" s="178" t="s">
        <v>3116</v>
      </c>
      <c r="J1621" s="168">
        <v>0.9</v>
      </c>
      <c r="K1621" s="169" t="str">
        <f>IFERROR(SUMIFS(#REF!,#REF!,$I1621,#REF!,$R$2)/SUMIFS(#REF!,#REF!,$I1621,#REF!,$R$2),"-")</f>
        <v>-</v>
      </c>
      <c r="L1621" s="169" t="str">
        <f>IFERROR(SUMIFS(#REF!,#REF!,$I1621,#REF!,$R$7)/SUMIFS(#REF!,#REF!,$I1621,#REF!,$R$7),"-")</f>
        <v>-</v>
      </c>
      <c r="M1621" s="170" t="str">
        <f>IFERROR(SUMIFS(#REF!,#REF!,$I1621,#REF!,$R$3)/SUMIFS(#REF!,#REF!,$I1621,#REF!,$R$3),"-")</f>
        <v>-</v>
      </c>
      <c r="N1621" s="170" t="str">
        <f>IFERROR(SUMIFS(#REF!,#REF!,$I1621,#REF!,"&lt;="&amp;$R$2,#REF!,"&gt;="&amp;$S$2)/SUMIFS(#REF!,#REF!,$I1621,#REF!,"&lt;="&amp;$R$2,#REF!,"&gt;="&amp;$S$2),"-")</f>
        <v>-</v>
      </c>
      <c r="O1621" s="142"/>
      <c r="P1621" s="140"/>
    </row>
    <row r="1622" spans="1:16">
      <c r="A1622" s="138"/>
      <c r="B1622" s="142"/>
      <c r="C1622" s="172" t="s">
        <v>2706</v>
      </c>
      <c r="D1622" s="166" t="s">
        <v>26</v>
      </c>
      <c r="E1622" s="166" t="s">
        <v>2707</v>
      </c>
      <c r="F1622" s="178" t="s">
        <v>3118</v>
      </c>
      <c r="G1622" s="178" t="s">
        <v>3118</v>
      </c>
      <c r="H1622" s="178" t="s">
        <v>3118</v>
      </c>
      <c r="I1622" s="178" t="s">
        <v>3118</v>
      </c>
      <c r="J1622" s="168">
        <v>0.9</v>
      </c>
      <c r="K1622" s="169" t="str">
        <f>IFERROR(SUMIFS(#REF!,#REF!,$I1622,#REF!,$R$2)/SUMIFS(#REF!,#REF!,$I1622,#REF!,$R$2),"-")</f>
        <v>-</v>
      </c>
      <c r="L1622" s="169" t="str">
        <f>IFERROR(SUMIFS(#REF!,#REF!,$I1622,#REF!,$R$7)/SUMIFS(#REF!,#REF!,$I1622,#REF!,$R$7),"-")</f>
        <v>-</v>
      </c>
      <c r="M1622" s="170" t="str">
        <f>IFERROR(SUMIFS(#REF!,#REF!,$I1622,#REF!,$R$3)/SUMIFS(#REF!,#REF!,$I1622,#REF!,$R$3),"-")</f>
        <v>-</v>
      </c>
      <c r="N1622" s="170" t="str">
        <f>IFERROR(SUMIFS(#REF!,#REF!,$I1622,#REF!,"&lt;="&amp;$R$2,#REF!,"&gt;="&amp;$S$2)/SUMIFS(#REF!,#REF!,$I1622,#REF!,"&lt;="&amp;$R$2,#REF!,"&gt;="&amp;$S$2),"-")</f>
        <v>-</v>
      </c>
      <c r="O1622" s="142"/>
      <c r="P1622" s="140"/>
    </row>
    <row r="1623" spans="1:16">
      <c r="A1623" s="138"/>
      <c r="B1623" s="142"/>
      <c r="C1623" s="172" t="s">
        <v>2706</v>
      </c>
      <c r="D1623" s="166" t="s">
        <v>26</v>
      </c>
      <c r="E1623" s="166" t="s">
        <v>2707</v>
      </c>
      <c r="F1623" s="178" t="s">
        <v>3120</v>
      </c>
      <c r="G1623" s="178" t="s">
        <v>3120</v>
      </c>
      <c r="H1623" s="178" t="s">
        <v>3120</v>
      </c>
      <c r="I1623" s="178" t="s">
        <v>3120</v>
      </c>
      <c r="J1623" s="168">
        <v>0.9</v>
      </c>
      <c r="K1623" s="169" t="str">
        <f>IFERROR(SUMIFS(#REF!,#REF!,$I1623,#REF!,$R$2)/SUMIFS(#REF!,#REF!,$I1623,#REF!,$R$2),"-")</f>
        <v>-</v>
      </c>
      <c r="L1623" s="169" t="str">
        <f>IFERROR(SUMIFS(#REF!,#REF!,$I1623,#REF!,$R$7)/SUMIFS(#REF!,#REF!,$I1623,#REF!,$R$7),"-")</f>
        <v>-</v>
      </c>
      <c r="M1623" s="170" t="str">
        <f>IFERROR(SUMIFS(#REF!,#REF!,$I1623,#REF!,$R$3)/SUMIFS(#REF!,#REF!,$I1623,#REF!,$R$3),"-")</f>
        <v>-</v>
      </c>
      <c r="N1623" s="170" t="str">
        <f>IFERROR(SUMIFS(#REF!,#REF!,$I1623,#REF!,"&lt;="&amp;$R$2,#REF!,"&gt;="&amp;$S$2)/SUMIFS(#REF!,#REF!,$I1623,#REF!,"&lt;="&amp;$R$2,#REF!,"&gt;="&amp;$S$2),"-")</f>
        <v>-</v>
      </c>
      <c r="O1623" s="142"/>
      <c r="P1623" s="140"/>
    </row>
    <row r="1624" spans="1:16">
      <c r="A1624" s="138"/>
      <c r="B1624" s="142"/>
      <c r="C1624" s="172" t="s">
        <v>2706</v>
      </c>
      <c r="D1624" s="166" t="s">
        <v>26</v>
      </c>
      <c r="E1624" s="166" t="s">
        <v>2707</v>
      </c>
      <c r="F1624" s="178" t="s">
        <v>3122</v>
      </c>
      <c r="G1624" s="178" t="s">
        <v>3122</v>
      </c>
      <c r="H1624" s="178" t="s">
        <v>3122</v>
      </c>
      <c r="I1624" s="178" t="s">
        <v>3122</v>
      </c>
      <c r="J1624" s="168">
        <v>0.9</v>
      </c>
      <c r="K1624" s="169" t="str">
        <f>IFERROR(SUMIFS(#REF!,#REF!,$I1624,#REF!,$R$2)/SUMIFS(#REF!,#REF!,$I1624,#REF!,$R$2),"-")</f>
        <v>-</v>
      </c>
      <c r="L1624" s="169" t="str">
        <f>IFERROR(SUMIFS(#REF!,#REF!,$I1624,#REF!,$R$7)/SUMIFS(#REF!,#REF!,$I1624,#REF!,$R$7),"-")</f>
        <v>-</v>
      </c>
      <c r="M1624" s="170" t="str">
        <f>IFERROR(SUMIFS(#REF!,#REF!,$I1624,#REF!,$R$3)/SUMIFS(#REF!,#REF!,$I1624,#REF!,$R$3),"-")</f>
        <v>-</v>
      </c>
      <c r="N1624" s="170" t="str">
        <f>IFERROR(SUMIFS(#REF!,#REF!,$I1624,#REF!,"&lt;="&amp;$R$2,#REF!,"&gt;="&amp;$S$2)/SUMIFS(#REF!,#REF!,$I1624,#REF!,"&lt;="&amp;$R$2,#REF!,"&gt;="&amp;$S$2),"-")</f>
        <v>-</v>
      </c>
      <c r="O1624" s="142"/>
      <c r="P1624" s="140"/>
    </row>
    <row r="1625" spans="1:16">
      <c r="A1625" s="138"/>
      <c r="B1625" s="142"/>
      <c r="C1625" s="172" t="s">
        <v>2706</v>
      </c>
      <c r="D1625" s="166" t="s">
        <v>26</v>
      </c>
      <c r="E1625" s="166" t="s">
        <v>2707</v>
      </c>
      <c r="F1625" s="178" t="s">
        <v>3124</v>
      </c>
      <c r="G1625" s="178" t="s">
        <v>3124</v>
      </c>
      <c r="H1625" s="178" t="s">
        <v>3124</v>
      </c>
      <c r="I1625" s="178" t="s">
        <v>3124</v>
      </c>
      <c r="J1625" s="168">
        <v>0.9</v>
      </c>
      <c r="K1625" s="169" t="str">
        <f>IFERROR(SUMIFS(#REF!,#REF!,$I1625,#REF!,$R$2)/SUMIFS(#REF!,#REF!,$I1625,#REF!,$R$2),"-")</f>
        <v>-</v>
      </c>
      <c r="L1625" s="169" t="str">
        <f>IFERROR(SUMIFS(#REF!,#REF!,$I1625,#REF!,$R$7)/SUMIFS(#REF!,#REF!,$I1625,#REF!,$R$7),"-")</f>
        <v>-</v>
      </c>
      <c r="M1625" s="170" t="str">
        <f>IFERROR(SUMIFS(#REF!,#REF!,$I1625,#REF!,$R$3)/SUMIFS(#REF!,#REF!,$I1625,#REF!,$R$3),"-")</f>
        <v>-</v>
      </c>
      <c r="N1625" s="170" t="str">
        <f>IFERROR(SUMIFS(#REF!,#REF!,$I1625,#REF!,"&lt;="&amp;$R$2,#REF!,"&gt;="&amp;$S$2)/SUMIFS(#REF!,#REF!,$I1625,#REF!,"&lt;="&amp;$R$2,#REF!,"&gt;="&amp;$S$2),"-")</f>
        <v>-</v>
      </c>
      <c r="O1625" s="142"/>
      <c r="P1625" s="140"/>
    </row>
    <row r="1626" spans="1:16">
      <c r="A1626" s="138"/>
      <c r="B1626" s="142"/>
      <c r="C1626" s="172" t="s">
        <v>2706</v>
      </c>
      <c r="D1626" s="166" t="s">
        <v>26</v>
      </c>
      <c r="E1626" s="166" t="s">
        <v>2707</v>
      </c>
      <c r="F1626" s="178" t="s">
        <v>3126</v>
      </c>
      <c r="G1626" s="178" t="s">
        <v>3126</v>
      </c>
      <c r="H1626" s="178" t="s">
        <v>3126</v>
      </c>
      <c r="I1626" s="178" t="s">
        <v>3126</v>
      </c>
      <c r="J1626" s="168">
        <v>0.9</v>
      </c>
      <c r="K1626" s="169" t="str">
        <f>IFERROR(SUMIFS(#REF!,#REF!,$I1626,#REF!,$R$2)/SUMIFS(#REF!,#REF!,$I1626,#REF!,$R$2),"-")</f>
        <v>-</v>
      </c>
      <c r="L1626" s="169" t="str">
        <f>IFERROR(SUMIFS(#REF!,#REF!,$I1626,#REF!,$R$7)/SUMIFS(#REF!,#REF!,$I1626,#REF!,$R$7),"-")</f>
        <v>-</v>
      </c>
      <c r="M1626" s="170" t="str">
        <f>IFERROR(SUMIFS(#REF!,#REF!,$I1626,#REF!,$R$3)/SUMIFS(#REF!,#REF!,$I1626,#REF!,$R$3),"-")</f>
        <v>-</v>
      </c>
      <c r="N1626" s="170" t="str">
        <f>IFERROR(SUMIFS(#REF!,#REF!,$I1626,#REF!,"&lt;="&amp;$R$2,#REF!,"&gt;="&amp;$S$2)/SUMIFS(#REF!,#REF!,$I1626,#REF!,"&lt;="&amp;$R$2,#REF!,"&gt;="&amp;$S$2),"-")</f>
        <v>-</v>
      </c>
      <c r="O1626" s="142"/>
      <c r="P1626" s="140"/>
    </row>
    <row r="1627" spans="1:16">
      <c r="A1627" s="138"/>
      <c r="B1627" s="142"/>
      <c r="C1627" s="172" t="s">
        <v>2706</v>
      </c>
      <c r="D1627" s="166" t="s">
        <v>26</v>
      </c>
      <c r="E1627" s="166" t="s">
        <v>2707</v>
      </c>
      <c r="F1627" s="178" t="s">
        <v>3128</v>
      </c>
      <c r="G1627" s="178" t="s">
        <v>3128</v>
      </c>
      <c r="H1627" s="178" t="s">
        <v>3128</v>
      </c>
      <c r="I1627" s="178" t="s">
        <v>3128</v>
      </c>
      <c r="J1627" s="168">
        <v>0.9</v>
      </c>
      <c r="K1627" s="169" t="str">
        <f>IFERROR(SUMIFS(#REF!,#REF!,$I1627,#REF!,$R$2)/SUMIFS(#REF!,#REF!,$I1627,#REF!,$R$2),"-")</f>
        <v>-</v>
      </c>
      <c r="L1627" s="169" t="str">
        <f>IFERROR(SUMIFS(#REF!,#REF!,$I1627,#REF!,$R$7)/SUMIFS(#REF!,#REF!,$I1627,#REF!,$R$7),"-")</f>
        <v>-</v>
      </c>
      <c r="M1627" s="170" t="str">
        <f>IFERROR(SUMIFS(#REF!,#REF!,$I1627,#REF!,$R$3)/SUMIFS(#REF!,#REF!,$I1627,#REF!,$R$3),"-")</f>
        <v>-</v>
      </c>
      <c r="N1627" s="170" t="str">
        <f>IFERROR(SUMIFS(#REF!,#REF!,$I1627,#REF!,"&lt;="&amp;$R$2,#REF!,"&gt;="&amp;$S$2)/SUMIFS(#REF!,#REF!,$I1627,#REF!,"&lt;="&amp;$R$2,#REF!,"&gt;="&amp;$S$2),"-")</f>
        <v>-</v>
      </c>
      <c r="O1627" s="142"/>
      <c r="P1627" s="140"/>
    </row>
    <row r="1628" spans="1:16">
      <c r="A1628" s="138"/>
      <c r="B1628" s="142"/>
      <c r="C1628" s="172" t="s">
        <v>2706</v>
      </c>
      <c r="D1628" s="166" t="s">
        <v>26</v>
      </c>
      <c r="E1628" s="166" t="s">
        <v>2707</v>
      </c>
      <c r="F1628" s="178" t="s">
        <v>3130</v>
      </c>
      <c r="G1628" s="178" t="s">
        <v>3130</v>
      </c>
      <c r="H1628" s="178" t="s">
        <v>3130</v>
      </c>
      <c r="I1628" s="178" t="s">
        <v>3130</v>
      </c>
      <c r="J1628" s="168">
        <v>0.9</v>
      </c>
      <c r="K1628" s="169" t="str">
        <f>IFERROR(SUMIFS(#REF!,#REF!,$I1628,#REF!,$R$2)/SUMIFS(#REF!,#REF!,$I1628,#REF!,$R$2),"-")</f>
        <v>-</v>
      </c>
      <c r="L1628" s="169" t="str">
        <f>IFERROR(SUMIFS(#REF!,#REF!,$I1628,#REF!,$R$7)/SUMIFS(#REF!,#REF!,$I1628,#REF!,$R$7),"-")</f>
        <v>-</v>
      </c>
      <c r="M1628" s="170" t="str">
        <f>IFERROR(SUMIFS(#REF!,#REF!,$I1628,#REF!,$R$3)/SUMIFS(#REF!,#REF!,$I1628,#REF!,$R$3),"-")</f>
        <v>-</v>
      </c>
      <c r="N1628" s="170" t="str">
        <f>IFERROR(SUMIFS(#REF!,#REF!,$I1628,#REF!,"&lt;="&amp;$R$2,#REF!,"&gt;="&amp;$S$2)/SUMIFS(#REF!,#REF!,$I1628,#REF!,"&lt;="&amp;$R$2,#REF!,"&gt;="&amp;$S$2),"-")</f>
        <v>-</v>
      </c>
      <c r="O1628" s="142"/>
      <c r="P1628" s="140"/>
    </row>
    <row r="1629" spans="1:16">
      <c r="A1629" s="138"/>
      <c r="B1629" s="142"/>
      <c r="C1629" s="172" t="s">
        <v>2706</v>
      </c>
      <c r="D1629" s="166" t="s">
        <v>26</v>
      </c>
      <c r="E1629" s="166" t="s">
        <v>2707</v>
      </c>
      <c r="F1629" s="178" t="s">
        <v>3132</v>
      </c>
      <c r="G1629" s="178" t="s">
        <v>3132</v>
      </c>
      <c r="H1629" s="178" t="s">
        <v>3132</v>
      </c>
      <c r="I1629" s="178" t="s">
        <v>3132</v>
      </c>
      <c r="J1629" s="168">
        <v>0.9</v>
      </c>
      <c r="K1629" s="169" t="str">
        <f>IFERROR(SUMIFS(#REF!,#REF!,$I1629,#REF!,$R$2)/SUMIFS(#REF!,#REF!,$I1629,#REF!,$R$2),"-")</f>
        <v>-</v>
      </c>
      <c r="L1629" s="169" t="str">
        <f>IFERROR(SUMIFS(#REF!,#REF!,$I1629,#REF!,$R$7)/SUMIFS(#REF!,#REF!,$I1629,#REF!,$R$7),"-")</f>
        <v>-</v>
      </c>
      <c r="M1629" s="170" t="str">
        <f>IFERROR(SUMIFS(#REF!,#REF!,$I1629,#REF!,$R$3)/SUMIFS(#REF!,#REF!,$I1629,#REF!,$R$3),"-")</f>
        <v>-</v>
      </c>
      <c r="N1629" s="170" t="str">
        <f>IFERROR(SUMIFS(#REF!,#REF!,$I1629,#REF!,"&lt;="&amp;$R$2,#REF!,"&gt;="&amp;$S$2)/SUMIFS(#REF!,#REF!,$I1629,#REF!,"&lt;="&amp;$R$2,#REF!,"&gt;="&amp;$S$2),"-")</f>
        <v>-</v>
      </c>
      <c r="O1629" s="142"/>
      <c r="P1629" s="140"/>
    </row>
    <row r="1630" spans="1:16">
      <c r="A1630" s="138"/>
      <c r="B1630" s="142"/>
      <c r="C1630" s="172" t="s">
        <v>2706</v>
      </c>
      <c r="D1630" s="166" t="s">
        <v>26</v>
      </c>
      <c r="E1630" s="166" t="s">
        <v>2707</v>
      </c>
      <c r="F1630" s="178" t="s">
        <v>3134</v>
      </c>
      <c r="G1630" s="178" t="s">
        <v>3134</v>
      </c>
      <c r="H1630" s="178" t="s">
        <v>3134</v>
      </c>
      <c r="I1630" s="178" t="s">
        <v>3134</v>
      </c>
      <c r="J1630" s="168">
        <v>0.9</v>
      </c>
      <c r="K1630" s="169" t="str">
        <f>IFERROR(SUMIFS(#REF!,#REF!,$I1630,#REF!,$R$2)/SUMIFS(#REF!,#REF!,$I1630,#REF!,$R$2),"-")</f>
        <v>-</v>
      </c>
      <c r="L1630" s="169" t="str">
        <f>IFERROR(SUMIFS(#REF!,#REF!,$I1630,#REF!,$R$7)/SUMIFS(#REF!,#REF!,$I1630,#REF!,$R$7),"-")</f>
        <v>-</v>
      </c>
      <c r="M1630" s="170" t="str">
        <f>IFERROR(SUMIFS(#REF!,#REF!,$I1630,#REF!,$R$3)/SUMIFS(#REF!,#REF!,$I1630,#REF!,$R$3),"-")</f>
        <v>-</v>
      </c>
      <c r="N1630" s="170" t="str">
        <f>IFERROR(SUMIFS(#REF!,#REF!,$I1630,#REF!,"&lt;="&amp;$R$2,#REF!,"&gt;="&amp;$S$2)/SUMIFS(#REF!,#REF!,$I1630,#REF!,"&lt;="&amp;$R$2,#REF!,"&gt;="&amp;$S$2),"-")</f>
        <v>-</v>
      </c>
      <c r="O1630" s="142"/>
      <c r="P1630" s="140"/>
    </row>
    <row r="1631" spans="1:16">
      <c r="A1631" s="138"/>
      <c r="B1631" s="142"/>
      <c r="C1631" s="172" t="s">
        <v>2706</v>
      </c>
      <c r="D1631" s="166" t="s">
        <v>26</v>
      </c>
      <c r="E1631" s="166" t="s">
        <v>2707</v>
      </c>
      <c r="F1631" s="178" t="s">
        <v>3136</v>
      </c>
      <c r="G1631" s="178" t="s">
        <v>3136</v>
      </c>
      <c r="H1631" s="178" t="s">
        <v>3136</v>
      </c>
      <c r="I1631" s="178" t="s">
        <v>3136</v>
      </c>
      <c r="J1631" s="168">
        <v>0.9</v>
      </c>
      <c r="K1631" s="169" t="str">
        <f>IFERROR(SUMIFS(#REF!,#REF!,$I1631,#REF!,$R$2)/SUMIFS(#REF!,#REF!,$I1631,#REF!,$R$2),"-")</f>
        <v>-</v>
      </c>
      <c r="L1631" s="169" t="str">
        <f>IFERROR(SUMIFS(#REF!,#REF!,$I1631,#REF!,$R$7)/SUMIFS(#REF!,#REF!,$I1631,#REF!,$R$7),"-")</f>
        <v>-</v>
      </c>
      <c r="M1631" s="170" t="str">
        <f>IFERROR(SUMIFS(#REF!,#REF!,$I1631,#REF!,$R$3)/SUMIFS(#REF!,#REF!,$I1631,#REF!,$R$3),"-")</f>
        <v>-</v>
      </c>
      <c r="N1631" s="170" t="str">
        <f>IFERROR(SUMIFS(#REF!,#REF!,$I1631,#REF!,"&lt;="&amp;$R$2,#REF!,"&gt;="&amp;$S$2)/SUMIFS(#REF!,#REF!,$I1631,#REF!,"&lt;="&amp;$R$2,#REF!,"&gt;="&amp;$S$2),"-")</f>
        <v>-</v>
      </c>
      <c r="O1631" s="142"/>
      <c r="P1631" s="140"/>
    </row>
    <row r="1632" spans="1:16">
      <c r="A1632" s="138"/>
      <c r="B1632" s="142"/>
      <c r="C1632" s="172" t="s">
        <v>2706</v>
      </c>
      <c r="D1632" s="166" t="s">
        <v>26</v>
      </c>
      <c r="E1632" s="166" t="s">
        <v>2707</v>
      </c>
      <c r="F1632" s="178" t="s">
        <v>3138</v>
      </c>
      <c r="G1632" s="178" t="s">
        <v>3138</v>
      </c>
      <c r="H1632" s="178" t="s">
        <v>3138</v>
      </c>
      <c r="I1632" s="178" t="s">
        <v>3138</v>
      </c>
      <c r="J1632" s="168">
        <v>0.9</v>
      </c>
      <c r="K1632" s="169" t="str">
        <f>IFERROR(SUMIFS(#REF!,#REF!,$I1632,#REF!,$R$2)/SUMIFS(#REF!,#REF!,$I1632,#REF!,$R$2),"-")</f>
        <v>-</v>
      </c>
      <c r="L1632" s="169" t="str">
        <f>IFERROR(SUMIFS(#REF!,#REF!,$I1632,#REF!,$R$7)/SUMIFS(#REF!,#REF!,$I1632,#REF!,$R$7),"-")</f>
        <v>-</v>
      </c>
      <c r="M1632" s="170" t="str">
        <f>IFERROR(SUMIFS(#REF!,#REF!,$I1632,#REF!,$R$3)/SUMIFS(#REF!,#REF!,$I1632,#REF!,$R$3),"-")</f>
        <v>-</v>
      </c>
      <c r="N1632" s="170" t="str">
        <f>IFERROR(SUMIFS(#REF!,#REF!,$I1632,#REF!,"&lt;="&amp;$R$2,#REF!,"&gt;="&amp;$S$2)/SUMIFS(#REF!,#REF!,$I1632,#REF!,"&lt;="&amp;$R$2,#REF!,"&gt;="&amp;$S$2),"-")</f>
        <v>-</v>
      </c>
      <c r="O1632" s="142"/>
      <c r="P1632" s="140"/>
    </row>
    <row r="1633" spans="1:16">
      <c r="A1633" s="138"/>
      <c r="B1633" s="142"/>
      <c r="C1633" s="172" t="s">
        <v>2706</v>
      </c>
      <c r="D1633" s="166" t="s">
        <v>26</v>
      </c>
      <c r="E1633" s="166" t="s">
        <v>2707</v>
      </c>
      <c r="F1633" s="178" t="s">
        <v>3140</v>
      </c>
      <c r="G1633" s="178" t="s">
        <v>3140</v>
      </c>
      <c r="H1633" s="178" t="s">
        <v>3140</v>
      </c>
      <c r="I1633" s="178" t="s">
        <v>3140</v>
      </c>
      <c r="J1633" s="168">
        <v>0.9</v>
      </c>
      <c r="K1633" s="169" t="str">
        <f>IFERROR(SUMIFS(#REF!,#REF!,$I1633,#REF!,$R$2)/SUMIFS(#REF!,#REF!,$I1633,#REF!,$R$2),"-")</f>
        <v>-</v>
      </c>
      <c r="L1633" s="169" t="str">
        <f>IFERROR(SUMIFS(#REF!,#REF!,$I1633,#REF!,$R$7)/SUMIFS(#REF!,#REF!,$I1633,#REF!,$R$7),"-")</f>
        <v>-</v>
      </c>
      <c r="M1633" s="170" t="str">
        <f>IFERROR(SUMIFS(#REF!,#REF!,$I1633,#REF!,$R$3)/SUMIFS(#REF!,#REF!,$I1633,#REF!,$R$3),"-")</f>
        <v>-</v>
      </c>
      <c r="N1633" s="170" t="str">
        <f>IFERROR(SUMIFS(#REF!,#REF!,$I1633,#REF!,"&lt;="&amp;$R$2,#REF!,"&gt;="&amp;$S$2)/SUMIFS(#REF!,#REF!,$I1633,#REF!,"&lt;="&amp;$R$2,#REF!,"&gt;="&amp;$S$2),"-")</f>
        <v>-</v>
      </c>
      <c r="O1633" s="142"/>
      <c r="P1633" s="140"/>
    </row>
    <row r="1634" spans="1:16">
      <c r="A1634" s="138"/>
      <c r="B1634" s="142"/>
      <c r="C1634" s="172" t="s">
        <v>2706</v>
      </c>
      <c r="D1634" s="166" t="s">
        <v>26</v>
      </c>
      <c r="E1634" s="166" t="s">
        <v>2707</v>
      </c>
      <c r="F1634" s="178" t="s">
        <v>3142</v>
      </c>
      <c r="G1634" s="178" t="s">
        <v>3142</v>
      </c>
      <c r="H1634" s="178" t="s">
        <v>3142</v>
      </c>
      <c r="I1634" s="178" t="s">
        <v>3142</v>
      </c>
      <c r="J1634" s="168">
        <v>0.9</v>
      </c>
      <c r="K1634" s="169" t="str">
        <f>IFERROR(SUMIFS(#REF!,#REF!,$I1634,#REF!,$R$2)/SUMIFS(#REF!,#REF!,$I1634,#REF!,$R$2),"-")</f>
        <v>-</v>
      </c>
      <c r="L1634" s="169" t="str">
        <f>IFERROR(SUMIFS(#REF!,#REF!,$I1634,#REF!,$R$7)/SUMIFS(#REF!,#REF!,$I1634,#REF!,$R$7),"-")</f>
        <v>-</v>
      </c>
      <c r="M1634" s="170" t="str">
        <f>IFERROR(SUMIFS(#REF!,#REF!,$I1634,#REF!,$R$3)/SUMIFS(#REF!,#REF!,$I1634,#REF!,$R$3),"-")</f>
        <v>-</v>
      </c>
      <c r="N1634" s="170" t="str">
        <f>IFERROR(SUMIFS(#REF!,#REF!,$I1634,#REF!,"&lt;="&amp;$R$2,#REF!,"&gt;="&amp;$S$2)/SUMIFS(#REF!,#REF!,$I1634,#REF!,"&lt;="&amp;$R$2,#REF!,"&gt;="&amp;$S$2),"-")</f>
        <v>-</v>
      </c>
      <c r="O1634" s="142"/>
      <c r="P1634" s="140"/>
    </row>
    <row r="1635" spans="1:16">
      <c r="A1635" s="138"/>
      <c r="B1635" s="142"/>
      <c r="C1635" s="172" t="s">
        <v>2706</v>
      </c>
      <c r="D1635" s="166" t="s">
        <v>26</v>
      </c>
      <c r="E1635" s="166" t="s">
        <v>2707</v>
      </c>
      <c r="F1635" s="178" t="s">
        <v>3144</v>
      </c>
      <c r="G1635" s="178" t="s">
        <v>3144</v>
      </c>
      <c r="H1635" s="178" t="s">
        <v>3144</v>
      </c>
      <c r="I1635" s="178" t="s">
        <v>3144</v>
      </c>
      <c r="J1635" s="168">
        <v>0.9</v>
      </c>
      <c r="K1635" s="169" t="str">
        <f>IFERROR(SUMIFS(#REF!,#REF!,$I1635,#REF!,$R$2)/SUMIFS(#REF!,#REF!,$I1635,#REF!,$R$2),"-")</f>
        <v>-</v>
      </c>
      <c r="L1635" s="169" t="str">
        <f>IFERROR(SUMIFS(#REF!,#REF!,$I1635,#REF!,$R$7)/SUMIFS(#REF!,#REF!,$I1635,#REF!,$R$7),"-")</f>
        <v>-</v>
      </c>
      <c r="M1635" s="170" t="str">
        <f>IFERROR(SUMIFS(#REF!,#REF!,$I1635,#REF!,$R$3)/SUMIFS(#REF!,#REF!,$I1635,#REF!,$R$3),"-")</f>
        <v>-</v>
      </c>
      <c r="N1635" s="170" t="str">
        <f>IFERROR(SUMIFS(#REF!,#REF!,$I1635,#REF!,"&lt;="&amp;$R$2,#REF!,"&gt;="&amp;$S$2)/SUMIFS(#REF!,#REF!,$I1635,#REF!,"&lt;="&amp;$R$2,#REF!,"&gt;="&amp;$S$2),"-")</f>
        <v>-</v>
      </c>
      <c r="O1635" s="142"/>
      <c r="P1635" s="140"/>
    </row>
    <row r="1636" spans="1:16">
      <c r="A1636" s="138"/>
      <c r="B1636" s="142"/>
      <c r="C1636" s="172" t="s">
        <v>2706</v>
      </c>
      <c r="D1636" s="166" t="s">
        <v>26</v>
      </c>
      <c r="E1636" s="166" t="s">
        <v>2707</v>
      </c>
      <c r="F1636" s="178" t="s">
        <v>3146</v>
      </c>
      <c r="G1636" s="178" t="s">
        <v>3146</v>
      </c>
      <c r="H1636" s="178" t="s">
        <v>3146</v>
      </c>
      <c r="I1636" s="178" t="s">
        <v>3146</v>
      </c>
      <c r="J1636" s="168">
        <v>0.9</v>
      </c>
      <c r="K1636" s="169" t="str">
        <f>IFERROR(SUMIFS(#REF!,#REF!,$I1636,#REF!,$R$2)/SUMIFS(#REF!,#REF!,$I1636,#REF!,$R$2),"-")</f>
        <v>-</v>
      </c>
      <c r="L1636" s="169" t="str">
        <f>IFERROR(SUMIFS(#REF!,#REF!,$I1636,#REF!,$R$7)/SUMIFS(#REF!,#REF!,$I1636,#REF!,$R$7),"-")</f>
        <v>-</v>
      </c>
      <c r="M1636" s="170" t="str">
        <f>IFERROR(SUMIFS(#REF!,#REF!,$I1636,#REF!,$R$3)/SUMIFS(#REF!,#REF!,$I1636,#REF!,$R$3),"-")</f>
        <v>-</v>
      </c>
      <c r="N1636" s="170" t="str">
        <f>IFERROR(SUMIFS(#REF!,#REF!,$I1636,#REF!,"&lt;="&amp;$R$2,#REF!,"&gt;="&amp;$S$2)/SUMIFS(#REF!,#REF!,$I1636,#REF!,"&lt;="&amp;$R$2,#REF!,"&gt;="&amp;$S$2),"-")</f>
        <v>-</v>
      </c>
      <c r="O1636" s="142"/>
      <c r="P1636" s="140"/>
    </row>
    <row r="1637" spans="1:16">
      <c r="A1637" s="138"/>
      <c r="B1637" s="142"/>
      <c r="C1637" s="172" t="s">
        <v>2706</v>
      </c>
      <c r="D1637" s="166" t="s">
        <v>26</v>
      </c>
      <c r="E1637" s="166" t="s">
        <v>2707</v>
      </c>
      <c r="F1637" s="178" t="s">
        <v>3148</v>
      </c>
      <c r="G1637" s="178" t="s">
        <v>3148</v>
      </c>
      <c r="H1637" s="178" t="s">
        <v>3148</v>
      </c>
      <c r="I1637" s="178" t="s">
        <v>3148</v>
      </c>
      <c r="J1637" s="168">
        <v>0.9</v>
      </c>
      <c r="K1637" s="169" t="str">
        <f>IFERROR(SUMIFS(#REF!,#REF!,$I1637,#REF!,$R$2)/SUMIFS(#REF!,#REF!,$I1637,#REF!,$R$2),"-")</f>
        <v>-</v>
      </c>
      <c r="L1637" s="169" t="str">
        <f>IFERROR(SUMIFS(#REF!,#REF!,$I1637,#REF!,$R$7)/SUMIFS(#REF!,#REF!,$I1637,#REF!,$R$7),"-")</f>
        <v>-</v>
      </c>
      <c r="M1637" s="170" t="str">
        <f>IFERROR(SUMIFS(#REF!,#REF!,$I1637,#REF!,$R$3)/SUMIFS(#REF!,#REF!,$I1637,#REF!,$R$3),"-")</f>
        <v>-</v>
      </c>
      <c r="N1637" s="170" t="str">
        <f>IFERROR(SUMIFS(#REF!,#REF!,$I1637,#REF!,"&lt;="&amp;$R$2,#REF!,"&gt;="&amp;$S$2)/SUMIFS(#REF!,#REF!,$I1637,#REF!,"&lt;="&amp;$R$2,#REF!,"&gt;="&amp;$S$2),"-")</f>
        <v>-</v>
      </c>
      <c r="O1637" s="142"/>
      <c r="P1637" s="140"/>
    </row>
    <row r="1638" spans="1:16">
      <c r="A1638" s="138"/>
      <c r="B1638" s="142"/>
      <c r="C1638" s="172" t="s">
        <v>2706</v>
      </c>
      <c r="D1638" s="166" t="s">
        <v>26</v>
      </c>
      <c r="E1638" s="166" t="s">
        <v>2707</v>
      </c>
      <c r="F1638" s="178" t="s">
        <v>3150</v>
      </c>
      <c r="G1638" s="178" t="s">
        <v>3150</v>
      </c>
      <c r="H1638" s="178" t="s">
        <v>3150</v>
      </c>
      <c r="I1638" s="178" t="s">
        <v>3150</v>
      </c>
      <c r="J1638" s="168">
        <v>0.9</v>
      </c>
      <c r="K1638" s="169" t="str">
        <f>IFERROR(SUMIFS(#REF!,#REF!,$I1638,#REF!,$R$2)/SUMIFS(#REF!,#REF!,$I1638,#REF!,$R$2),"-")</f>
        <v>-</v>
      </c>
      <c r="L1638" s="169" t="str">
        <f>IFERROR(SUMIFS(#REF!,#REF!,$I1638,#REF!,$R$7)/SUMIFS(#REF!,#REF!,$I1638,#REF!,$R$7),"-")</f>
        <v>-</v>
      </c>
      <c r="M1638" s="170" t="str">
        <f>IFERROR(SUMIFS(#REF!,#REF!,$I1638,#REF!,$R$3)/SUMIFS(#REF!,#REF!,$I1638,#REF!,$R$3),"-")</f>
        <v>-</v>
      </c>
      <c r="N1638" s="170" t="str">
        <f>IFERROR(SUMIFS(#REF!,#REF!,$I1638,#REF!,"&lt;="&amp;$R$2,#REF!,"&gt;="&amp;$S$2)/SUMIFS(#REF!,#REF!,$I1638,#REF!,"&lt;="&amp;$R$2,#REF!,"&gt;="&amp;$S$2),"-")</f>
        <v>-</v>
      </c>
      <c r="O1638" s="142"/>
      <c r="P1638" s="140"/>
    </row>
    <row r="1639" spans="1:16">
      <c r="A1639" s="138"/>
      <c r="B1639" s="142"/>
      <c r="C1639" s="172" t="s">
        <v>2706</v>
      </c>
      <c r="D1639" s="166" t="s">
        <v>26</v>
      </c>
      <c r="E1639" s="166" t="s">
        <v>2707</v>
      </c>
      <c r="F1639" s="178" t="s">
        <v>3152</v>
      </c>
      <c r="G1639" s="178" t="s">
        <v>3152</v>
      </c>
      <c r="H1639" s="178" t="s">
        <v>3152</v>
      </c>
      <c r="I1639" s="178" t="s">
        <v>3152</v>
      </c>
      <c r="J1639" s="168">
        <v>0.9</v>
      </c>
      <c r="K1639" s="169" t="str">
        <f>IFERROR(SUMIFS(#REF!,#REF!,$I1639,#REF!,$R$2)/SUMIFS(#REF!,#REF!,$I1639,#REF!,$R$2),"-")</f>
        <v>-</v>
      </c>
      <c r="L1639" s="169" t="str">
        <f>IFERROR(SUMIFS(#REF!,#REF!,$I1639,#REF!,$R$7)/SUMIFS(#REF!,#REF!,$I1639,#REF!,$R$7),"-")</f>
        <v>-</v>
      </c>
      <c r="M1639" s="170" t="str">
        <f>IFERROR(SUMIFS(#REF!,#REF!,$I1639,#REF!,$R$3)/SUMIFS(#REF!,#REF!,$I1639,#REF!,$R$3),"-")</f>
        <v>-</v>
      </c>
      <c r="N1639" s="170" t="str">
        <f>IFERROR(SUMIFS(#REF!,#REF!,$I1639,#REF!,"&lt;="&amp;$R$2,#REF!,"&gt;="&amp;$S$2)/SUMIFS(#REF!,#REF!,$I1639,#REF!,"&lt;="&amp;$R$2,#REF!,"&gt;="&amp;$S$2),"-")</f>
        <v>-</v>
      </c>
      <c r="O1639" s="142"/>
      <c r="P1639" s="140"/>
    </row>
    <row r="1640" spans="1:16">
      <c r="A1640" s="138"/>
      <c r="B1640" s="142"/>
      <c r="C1640" s="172" t="s">
        <v>2706</v>
      </c>
      <c r="D1640" s="166" t="s">
        <v>26</v>
      </c>
      <c r="E1640" s="166" t="s">
        <v>2707</v>
      </c>
      <c r="F1640" s="178" t="s">
        <v>3154</v>
      </c>
      <c r="G1640" s="178" t="s">
        <v>3154</v>
      </c>
      <c r="H1640" s="178" t="s">
        <v>3154</v>
      </c>
      <c r="I1640" s="178" t="s">
        <v>3154</v>
      </c>
      <c r="J1640" s="168">
        <v>0.9</v>
      </c>
      <c r="K1640" s="169" t="str">
        <f>IFERROR(SUMIFS(#REF!,#REF!,$I1640,#REF!,$R$2)/SUMIFS(#REF!,#REF!,$I1640,#REF!,$R$2),"-")</f>
        <v>-</v>
      </c>
      <c r="L1640" s="169" t="str">
        <f>IFERROR(SUMIFS(#REF!,#REF!,$I1640,#REF!,$R$7)/SUMIFS(#REF!,#REF!,$I1640,#REF!,$R$7),"-")</f>
        <v>-</v>
      </c>
      <c r="M1640" s="170" t="str">
        <f>IFERROR(SUMIFS(#REF!,#REF!,$I1640,#REF!,$R$3)/SUMIFS(#REF!,#REF!,$I1640,#REF!,$R$3),"-")</f>
        <v>-</v>
      </c>
      <c r="N1640" s="170" t="str">
        <f>IFERROR(SUMIFS(#REF!,#REF!,$I1640,#REF!,"&lt;="&amp;$R$2,#REF!,"&gt;="&amp;$S$2)/SUMIFS(#REF!,#REF!,$I1640,#REF!,"&lt;="&amp;$R$2,#REF!,"&gt;="&amp;$S$2),"-")</f>
        <v>-</v>
      </c>
      <c r="O1640" s="142"/>
      <c r="P1640" s="140"/>
    </row>
    <row r="1641" spans="1:16">
      <c r="A1641" s="138"/>
      <c r="B1641" s="142"/>
      <c r="C1641" s="172" t="s">
        <v>2706</v>
      </c>
      <c r="D1641" s="166" t="s">
        <v>26</v>
      </c>
      <c r="E1641" s="166" t="s">
        <v>2707</v>
      </c>
      <c r="F1641" s="178" t="s">
        <v>3156</v>
      </c>
      <c r="G1641" s="178" t="s">
        <v>3156</v>
      </c>
      <c r="H1641" s="178" t="s">
        <v>3156</v>
      </c>
      <c r="I1641" s="178" t="s">
        <v>3156</v>
      </c>
      <c r="J1641" s="168">
        <v>0.9</v>
      </c>
      <c r="K1641" s="169" t="str">
        <f>IFERROR(SUMIFS(#REF!,#REF!,$I1641,#REF!,$R$2)/SUMIFS(#REF!,#REF!,$I1641,#REF!,$R$2),"-")</f>
        <v>-</v>
      </c>
      <c r="L1641" s="169" t="str">
        <f>IFERROR(SUMIFS(#REF!,#REF!,$I1641,#REF!,$R$7)/SUMIFS(#REF!,#REF!,$I1641,#REF!,$R$7),"-")</f>
        <v>-</v>
      </c>
      <c r="M1641" s="170" t="str">
        <f>IFERROR(SUMIFS(#REF!,#REF!,$I1641,#REF!,$R$3)/SUMIFS(#REF!,#REF!,$I1641,#REF!,$R$3),"-")</f>
        <v>-</v>
      </c>
      <c r="N1641" s="170" t="str">
        <f>IFERROR(SUMIFS(#REF!,#REF!,$I1641,#REF!,"&lt;="&amp;$R$2,#REF!,"&gt;="&amp;$S$2)/SUMIFS(#REF!,#REF!,$I1641,#REF!,"&lt;="&amp;$R$2,#REF!,"&gt;="&amp;$S$2),"-")</f>
        <v>-</v>
      </c>
      <c r="O1641" s="142"/>
      <c r="P1641" s="140"/>
    </row>
    <row r="1642" spans="1:16">
      <c r="A1642" s="138"/>
      <c r="B1642" s="142"/>
      <c r="C1642" s="172" t="s">
        <v>2706</v>
      </c>
      <c r="D1642" s="166" t="s">
        <v>26</v>
      </c>
      <c r="E1642" s="166" t="s">
        <v>2707</v>
      </c>
      <c r="F1642" s="178" t="s">
        <v>3158</v>
      </c>
      <c r="G1642" s="178" t="s">
        <v>3158</v>
      </c>
      <c r="H1642" s="178" t="s">
        <v>3158</v>
      </c>
      <c r="I1642" s="178" t="s">
        <v>3158</v>
      </c>
      <c r="J1642" s="168">
        <v>0.9</v>
      </c>
      <c r="K1642" s="169" t="str">
        <f>IFERROR(SUMIFS(#REF!,#REF!,$I1642,#REF!,$R$2)/SUMIFS(#REF!,#REF!,$I1642,#REF!,$R$2),"-")</f>
        <v>-</v>
      </c>
      <c r="L1642" s="169" t="str">
        <f>IFERROR(SUMIFS(#REF!,#REF!,$I1642,#REF!,$R$7)/SUMIFS(#REF!,#REF!,$I1642,#REF!,$R$7),"-")</f>
        <v>-</v>
      </c>
      <c r="M1642" s="170" t="str">
        <f>IFERROR(SUMIFS(#REF!,#REF!,$I1642,#REF!,$R$3)/SUMIFS(#REF!,#REF!,$I1642,#REF!,$R$3),"-")</f>
        <v>-</v>
      </c>
      <c r="N1642" s="170" t="str">
        <f>IFERROR(SUMIFS(#REF!,#REF!,$I1642,#REF!,"&lt;="&amp;$R$2,#REF!,"&gt;="&amp;$S$2)/SUMIFS(#REF!,#REF!,$I1642,#REF!,"&lt;="&amp;$R$2,#REF!,"&gt;="&amp;$S$2),"-")</f>
        <v>-</v>
      </c>
      <c r="O1642" s="142"/>
      <c r="P1642" s="140"/>
    </row>
    <row r="1643" spans="1:16">
      <c r="A1643" s="138"/>
      <c r="B1643" s="142"/>
      <c r="C1643" s="172" t="s">
        <v>2706</v>
      </c>
      <c r="D1643" s="166" t="s">
        <v>26</v>
      </c>
      <c r="E1643" s="166" t="s">
        <v>2707</v>
      </c>
      <c r="F1643" s="178" t="s">
        <v>3160</v>
      </c>
      <c r="G1643" s="178" t="s">
        <v>3160</v>
      </c>
      <c r="H1643" s="178" t="s">
        <v>3160</v>
      </c>
      <c r="I1643" s="178" t="s">
        <v>3160</v>
      </c>
      <c r="J1643" s="168">
        <v>0.9</v>
      </c>
      <c r="K1643" s="169" t="str">
        <f>IFERROR(SUMIFS(#REF!,#REF!,$I1643,#REF!,$R$2)/SUMIFS(#REF!,#REF!,$I1643,#REF!,$R$2),"-")</f>
        <v>-</v>
      </c>
      <c r="L1643" s="169" t="str">
        <f>IFERROR(SUMIFS(#REF!,#REF!,$I1643,#REF!,$R$7)/SUMIFS(#REF!,#REF!,$I1643,#REF!,$R$7),"-")</f>
        <v>-</v>
      </c>
      <c r="M1643" s="170" t="str">
        <f>IFERROR(SUMIFS(#REF!,#REF!,$I1643,#REF!,$R$3)/SUMIFS(#REF!,#REF!,$I1643,#REF!,$R$3),"-")</f>
        <v>-</v>
      </c>
      <c r="N1643" s="170" t="str">
        <f>IFERROR(SUMIFS(#REF!,#REF!,$I1643,#REF!,"&lt;="&amp;$R$2,#REF!,"&gt;="&amp;$S$2)/SUMIFS(#REF!,#REF!,$I1643,#REF!,"&lt;="&amp;$R$2,#REF!,"&gt;="&amp;$S$2),"-")</f>
        <v>-</v>
      </c>
      <c r="O1643" s="142"/>
      <c r="P1643" s="140"/>
    </row>
    <row r="1644" spans="1:16">
      <c r="A1644" s="138"/>
      <c r="B1644" s="142"/>
      <c r="C1644" s="172" t="s">
        <v>2706</v>
      </c>
      <c r="D1644" s="166" t="s">
        <v>26</v>
      </c>
      <c r="E1644" s="166" t="s">
        <v>2707</v>
      </c>
      <c r="F1644" s="178" t="s">
        <v>3162</v>
      </c>
      <c r="G1644" s="178" t="s">
        <v>3162</v>
      </c>
      <c r="H1644" s="178" t="s">
        <v>3162</v>
      </c>
      <c r="I1644" s="178" t="s">
        <v>3162</v>
      </c>
      <c r="J1644" s="168">
        <v>0.9</v>
      </c>
      <c r="K1644" s="169" t="str">
        <f>IFERROR(SUMIFS(#REF!,#REF!,$I1644,#REF!,$R$2)/SUMIFS(#REF!,#REF!,$I1644,#REF!,$R$2),"-")</f>
        <v>-</v>
      </c>
      <c r="L1644" s="169" t="str">
        <f>IFERROR(SUMIFS(#REF!,#REF!,$I1644,#REF!,$R$7)/SUMIFS(#REF!,#REF!,$I1644,#REF!,$R$7),"-")</f>
        <v>-</v>
      </c>
      <c r="M1644" s="170" t="str">
        <f>IFERROR(SUMIFS(#REF!,#REF!,$I1644,#REF!,$R$3)/SUMIFS(#REF!,#REF!,$I1644,#REF!,$R$3),"-")</f>
        <v>-</v>
      </c>
      <c r="N1644" s="170" t="str">
        <f>IFERROR(SUMIFS(#REF!,#REF!,$I1644,#REF!,"&lt;="&amp;$R$2,#REF!,"&gt;="&amp;$S$2)/SUMIFS(#REF!,#REF!,$I1644,#REF!,"&lt;="&amp;$R$2,#REF!,"&gt;="&amp;$S$2),"-")</f>
        <v>-</v>
      </c>
      <c r="O1644" s="142"/>
      <c r="P1644" s="140"/>
    </row>
    <row r="1645" spans="1:16">
      <c r="A1645" s="138"/>
      <c r="B1645" s="142"/>
      <c r="C1645" s="172" t="s">
        <v>2706</v>
      </c>
      <c r="D1645" s="166" t="s">
        <v>1663</v>
      </c>
      <c r="E1645" s="166" t="s">
        <v>2707</v>
      </c>
      <c r="F1645" s="178" t="s">
        <v>3163</v>
      </c>
      <c r="G1645" s="178" t="s">
        <v>3163</v>
      </c>
      <c r="H1645" s="178" t="s">
        <v>3163</v>
      </c>
      <c r="I1645" s="178" t="s">
        <v>3163</v>
      </c>
      <c r="J1645" s="168">
        <v>0.9</v>
      </c>
      <c r="K1645" s="169" t="str">
        <f>IFERROR(SUMIFS(#REF!,#REF!,$I1645,#REF!,$R$2)/SUMIFS(#REF!,#REF!,$I1645,#REF!,$R$2),"-")</f>
        <v>-</v>
      </c>
      <c r="L1645" s="169" t="str">
        <f>IFERROR(SUMIFS(#REF!,#REF!,$I1645,#REF!,$R$7)/SUMIFS(#REF!,#REF!,$I1645,#REF!,$R$7),"-")</f>
        <v>-</v>
      </c>
      <c r="M1645" s="170" t="str">
        <f>IFERROR(SUMIFS(#REF!,#REF!,$I1645,#REF!,$R$3)/SUMIFS(#REF!,#REF!,$I1645,#REF!,$R$3),"-")</f>
        <v>-</v>
      </c>
      <c r="N1645" s="170" t="str">
        <f>IFERROR(SUMIFS(#REF!,#REF!,$I1645,#REF!,"&lt;="&amp;$R$2,#REF!,"&gt;="&amp;$S$2)/SUMIFS(#REF!,#REF!,$I1645,#REF!,"&lt;="&amp;$R$2,#REF!,"&gt;="&amp;$S$2),"-")</f>
        <v>-</v>
      </c>
      <c r="O1645" s="142"/>
      <c r="P1645" s="140"/>
    </row>
    <row r="1646" spans="1:16">
      <c r="A1646" s="138"/>
      <c r="B1646" s="142"/>
      <c r="C1646" s="172" t="s">
        <v>2706</v>
      </c>
      <c r="D1646" s="166" t="s">
        <v>1663</v>
      </c>
      <c r="E1646" s="166" t="s">
        <v>2707</v>
      </c>
      <c r="F1646" s="178" t="s">
        <v>3164</v>
      </c>
      <c r="G1646" s="178" t="s">
        <v>3164</v>
      </c>
      <c r="H1646" s="178" t="s">
        <v>3164</v>
      </c>
      <c r="I1646" s="178" t="s">
        <v>3164</v>
      </c>
      <c r="J1646" s="168">
        <v>0.9</v>
      </c>
      <c r="K1646" s="169" t="str">
        <f>IFERROR(SUMIFS(#REF!,#REF!,$I1646,#REF!,$R$2)/SUMIFS(#REF!,#REF!,$I1646,#REF!,$R$2),"-")</f>
        <v>-</v>
      </c>
      <c r="L1646" s="169" t="str">
        <f>IFERROR(SUMIFS(#REF!,#REF!,$I1646,#REF!,$R$7)/SUMIFS(#REF!,#REF!,$I1646,#REF!,$R$7),"-")</f>
        <v>-</v>
      </c>
      <c r="M1646" s="170" t="str">
        <f>IFERROR(SUMIFS(#REF!,#REF!,$I1646,#REF!,$R$3)/SUMIFS(#REF!,#REF!,$I1646,#REF!,$R$3),"-")</f>
        <v>-</v>
      </c>
      <c r="N1646" s="170" t="str">
        <f>IFERROR(SUMIFS(#REF!,#REF!,$I1646,#REF!,"&lt;="&amp;$R$2,#REF!,"&gt;="&amp;$S$2)/SUMIFS(#REF!,#REF!,$I1646,#REF!,"&lt;="&amp;$R$2,#REF!,"&gt;="&amp;$S$2),"-")</f>
        <v>-</v>
      </c>
      <c r="O1646" s="142"/>
      <c r="P1646" s="140"/>
    </row>
    <row r="1647" spans="1:16">
      <c r="A1647" s="138"/>
      <c r="B1647" s="142"/>
      <c r="C1647" s="172" t="s">
        <v>2706</v>
      </c>
      <c r="D1647" s="166" t="s">
        <v>235</v>
      </c>
      <c r="E1647" s="166" t="s">
        <v>2707</v>
      </c>
      <c r="F1647" s="178" t="s">
        <v>3166</v>
      </c>
      <c r="G1647" s="178" t="s">
        <v>3166</v>
      </c>
      <c r="H1647" s="178" t="s">
        <v>3166</v>
      </c>
      <c r="I1647" s="178" t="s">
        <v>3166</v>
      </c>
      <c r="J1647" s="168">
        <v>0.9</v>
      </c>
      <c r="K1647" s="169" t="str">
        <f>IFERROR(SUMIFS(#REF!,#REF!,$I1647,#REF!,$R$2)/SUMIFS(#REF!,#REF!,$I1647,#REF!,$R$2),"-")</f>
        <v>-</v>
      </c>
      <c r="L1647" s="169" t="str">
        <f>IFERROR(SUMIFS(#REF!,#REF!,$I1647,#REF!,$R$7)/SUMIFS(#REF!,#REF!,$I1647,#REF!,$R$7),"-")</f>
        <v>-</v>
      </c>
      <c r="M1647" s="170" t="str">
        <f>IFERROR(SUMIFS(#REF!,#REF!,$I1647,#REF!,$R$3)/SUMIFS(#REF!,#REF!,$I1647,#REF!,$R$3),"-")</f>
        <v>-</v>
      </c>
      <c r="N1647" s="170" t="str">
        <f>IFERROR(SUMIFS(#REF!,#REF!,$I1647,#REF!,"&lt;="&amp;$R$2,#REF!,"&gt;="&amp;$S$2)/SUMIFS(#REF!,#REF!,$I1647,#REF!,"&lt;="&amp;$R$2,#REF!,"&gt;="&amp;$S$2),"-")</f>
        <v>-</v>
      </c>
      <c r="O1647" s="142"/>
      <c r="P1647" s="140"/>
    </row>
    <row r="1648" spans="1:16">
      <c r="A1648" s="138"/>
      <c r="B1648" s="142"/>
      <c r="C1648" s="172" t="s">
        <v>2706</v>
      </c>
      <c r="D1648" s="166" t="s">
        <v>26</v>
      </c>
      <c r="E1648" s="166" t="s">
        <v>2707</v>
      </c>
      <c r="F1648" s="178" t="s">
        <v>3168</v>
      </c>
      <c r="G1648" s="178" t="s">
        <v>3168</v>
      </c>
      <c r="H1648" s="178" t="s">
        <v>3168</v>
      </c>
      <c r="I1648" s="178" t="s">
        <v>3168</v>
      </c>
      <c r="J1648" s="168">
        <v>0.9</v>
      </c>
      <c r="K1648" s="169" t="str">
        <f>IFERROR(SUMIFS(#REF!,#REF!,$I1648,#REF!,$R$2)/SUMIFS(#REF!,#REF!,$I1648,#REF!,$R$2),"-")</f>
        <v>-</v>
      </c>
      <c r="L1648" s="169" t="str">
        <f>IFERROR(SUMIFS(#REF!,#REF!,$I1648,#REF!,$R$7)/SUMIFS(#REF!,#REF!,$I1648,#REF!,$R$7),"-")</f>
        <v>-</v>
      </c>
      <c r="M1648" s="170" t="str">
        <f>IFERROR(SUMIFS(#REF!,#REF!,$I1648,#REF!,$R$3)/SUMIFS(#REF!,#REF!,$I1648,#REF!,$R$3),"-")</f>
        <v>-</v>
      </c>
      <c r="N1648" s="170" t="str">
        <f>IFERROR(SUMIFS(#REF!,#REF!,$I1648,#REF!,"&lt;="&amp;$R$2,#REF!,"&gt;="&amp;$S$2)/SUMIFS(#REF!,#REF!,$I1648,#REF!,"&lt;="&amp;$R$2,#REF!,"&gt;="&amp;$S$2),"-")</f>
        <v>-</v>
      </c>
      <c r="O1648" s="142"/>
      <c r="P1648" s="140"/>
    </row>
    <row r="1649" spans="1:16">
      <c r="A1649" s="138"/>
      <c r="B1649" s="142"/>
      <c r="C1649" s="172" t="s">
        <v>2706</v>
      </c>
      <c r="D1649" s="166" t="s">
        <v>235</v>
      </c>
      <c r="E1649" s="166" t="s">
        <v>2707</v>
      </c>
      <c r="F1649" s="178" t="s">
        <v>3170</v>
      </c>
      <c r="G1649" s="178" t="s">
        <v>3170</v>
      </c>
      <c r="H1649" s="178" t="s">
        <v>3170</v>
      </c>
      <c r="I1649" s="178" t="s">
        <v>3170</v>
      </c>
      <c r="J1649" s="168">
        <v>0.9</v>
      </c>
      <c r="K1649" s="169" t="str">
        <f>IFERROR(SUMIFS(#REF!,#REF!,$I1649,#REF!,$R$2)/SUMIFS(#REF!,#REF!,$I1649,#REF!,$R$2),"-")</f>
        <v>-</v>
      </c>
      <c r="L1649" s="169" t="str">
        <f>IFERROR(SUMIFS(#REF!,#REF!,$I1649,#REF!,$R$7)/SUMIFS(#REF!,#REF!,$I1649,#REF!,$R$7),"-")</f>
        <v>-</v>
      </c>
      <c r="M1649" s="170" t="str">
        <f>IFERROR(SUMIFS(#REF!,#REF!,$I1649,#REF!,$R$3)/SUMIFS(#REF!,#REF!,$I1649,#REF!,$R$3),"-")</f>
        <v>-</v>
      </c>
      <c r="N1649" s="170" t="str">
        <f>IFERROR(SUMIFS(#REF!,#REF!,$I1649,#REF!,"&lt;="&amp;$R$2,#REF!,"&gt;="&amp;$S$2)/SUMIFS(#REF!,#REF!,$I1649,#REF!,"&lt;="&amp;$R$2,#REF!,"&gt;="&amp;$S$2),"-")</f>
        <v>-</v>
      </c>
      <c r="O1649" s="142"/>
      <c r="P1649" s="140"/>
    </row>
    <row r="1650" spans="1:16">
      <c r="A1650" s="138"/>
      <c r="B1650" s="142"/>
      <c r="C1650" s="172" t="s">
        <v>2706</v>
      </c>
      <c r="D1650" s="166" t="s">
        <v>26</v>
      </c>
      <c r="E1650" s="166" t="s">
        <v>2707</v>
      </c>
      <c r="F1650" s="178" t="s">
        <v>3172</v>
      </c>
      <c r="G1650" s="178" t="s">
        <v>3172</v>
      </c>
      <c r="H1650" s="178" t="s">
        <v>3172</v>
      </c>
      <c r="I1650" s="178" t="s">
        <v>3172</v>
      </c>
      <c r="J1650" s="168">
        <v>0.9</v>
      </c>
      <c r="K1650" s="169" t="str">
        <f>IFERROR(SUMIFS(#REF!,#REF!,$I1650,#REF!,$R$2)/SUMIFS(#REF!,#REF!,$I1650,#REF!,$R$2),"-")</f>
        <v>-</v>
      </c>
      <c r="L1650" s="169" t="str">
        <f>IFERROR(SUMIFS(#REF!,#REF!,$I1650,#REF!,$R$7)/SUMIFS(#REF!,#REF!,$I1650,#REF!,$R$7),"-")</f>
        <v>-</v>
      </c>
      <c r="M1650" s="170" t="str">
        <f>IFERROR(SUMIFS(#REF!,#REF!,$I1650,#REF!,$R$3)/SUMIFS(#REF!,#REF!,$I1650,#REF!,$R$3),"-")</f>
        <v>-</v>
      </c>
      <c r="N1650" s="170" t="str">
        <f>IFERROR(SUMIFS(#REF!,#REF!,$I1650,#REF!,"&lt;="&amp;$R$2,#REF!,"&gt;="&amp;$S$2)/SUMIFS(#REF!,#REF!,$I1650,#REF!,"&lt;="&amp;$R$2,#REF!,"&gt;="&amp;$S$2),"-")</f>
        <v>-</v>
      </c>
      <c r="O1650" s="142"/>
      <c r="P1650" s="140"/>
    </row>
    <row r="1651" spans="1:16">
      <c r="A1651" s="138"/>
      <c r="B1651" s="142"/>
      <c r="C1651" s="172" t="s">
        <v>2706</v>
      </c>
      <c r="D1651" s="166" t="s">
        <v>26</v>
      </c>
      <c r="E1651" s="166" t="s">
        <v>2707</v>
      </c>
      <c r="F1651" s="178" t="s">
        <v>3174</v>
      </c>
      <c r="G1651" s="178" t="s">
        <v>3174</v>
      </c>
      <c r="H1651" s="178" t="s">
        <v>3174</v>
      </c>
      <c r="I1651" s="178" t="s">
        <v>3174</v>
      </c>
      <c r="J1651" s="168">
        <v>0.9</v>
      </c>
      <c r="K1651" s="169" t="str">
        <f>IFERROR(SUMIFS(#REF!,#REF!,$I1651,#REF!,$R$2)/SUMIFS(#REF!,#REF!,$I1651,#REF!,$R$2),"-")</f>
        <v>-</v>
      </c>
      <c r="L1651" s="169" t="str">
        <f>IFERROR(SUMIFS(#REF!,#REF!,$I1651,#REF!,$R$7)/SUMIFS(#REF!,#REF!,$I1651,#REF!,$R$7),"-")</f>
        <v>-</v>
      </c>
      <c r="M1651" s="170" t="str">
        <f>IFERROR(SUMIFS(#REF!,#REF!,$I1651,#REF!,$R$3)/SUMIFS(#REF!,#REF!,$I1651,#REF!,$R$3),"-")</f>
        <v>-</v>
      </c>
      <c r="N1651" s="170" t="str">
        <f>IFERROR(SUMIFS(#REF!,#REF!,$I1651,#REF!,"&lt;="&amp;$R$2,#REF!,"&gt;="&amp;$S$2)/SUMIFS(#REF!,#REF!,$I1651,#REF!,"&lt;="&amp;$R$2,#REF!,"&gt;="&amp;$S$2),"-")</f>
        <v>-</v>
      </c>
      <c r="O1651" s="142"/>
      <c r="P1651" s="140"/>
    </row>
    <row r="1652" spans="1:16">
      <c r="A1652" s="138"/>
      <c r="B1652" s="142"/>
      <c r="C1652" s="172" t="s">
        <v>2706</v>
      </c>
      <c r="D1652" s="166" t="s">
        <v>235</v>
      </c>
      <c r="E1652" s="166" t="s">
        <v>2707</v>
      </c>
      <c r="F1652" s="178" t="s">
        <v>3176</v>
      </c>
      <c r="G1652" s="178" t="s">
        <v>3176</v>
      </c>
      <c r="H1652" s="178" t="s">
        <v>3176</v>
      </c>
      <c r="I1652" s="178" t="s">
        <v>3176</v>
      </c>
      <c r="J1652" s="168">
        <v>0.9</v>
      </c>
      <c r="K1652" s="169" t="str">
        <f>IFERROR(SUMIFS(#REF!,#REF!,$I1652,#REF!,$R$2)/SUMIFS(#REF!,#REF!,$I1652,#REF!,$R$2),"-")</f>
        <v>-</v>
      </c>
      <c r="L1652" s="169" t="str">
        <f>IFERROR(SUMIFS(#REF!,#REF!,$I1652,#REF!,$R$7)/SUMIFS(#REF!,#REF!,$I1652,#REF!,$R$7),"-")</f>
        <v>-</v>
      </c>
      <c r="M1652" s="170" t="str">
        <f>IFERROR(SUMIFS(#REF!,#REF!,$I1652,#REF!,$R$3)/SUMIFS(#REF!,#REF!,$I1652,#REF!,$R$3),"-")</f>
        <v>-</v>
      </c>
      <c r="N1652" s="170" t="str">
        <f>IFERROR(SUMIFS(#REF!,#REF!,$I1652,#REF!,"&lt;="&amp;$R$2,#REF!,"&gt;="&amp;$S$2)/SUMIFS(#REF!,#REF!,$I1652,#REF!,"&lt;="&amp;$R$2,#REF!,"&gt;="&amp;$S$2),"-")</f>
        <v>-</v>
      </c>
      <c r="O1652" s="142"/>
      <c r="P1652" s="140"/>
    </row>
    <row r="1653" spans="1:16">
      <c r="A1653" s="138"/>
      <c r="B1653" s="142"/>
      <c r="C1653" s="172" t="s">
        <v>2706</v>
      </c>
      <c r="D1653" s="166" t="s">
        <v>235</v>
      </c>
      <c r="E1653" s="166" t="s">
        <v>2707</v>
      </c>
      <c r="F1653" s="178" t="s">
        <v>3178</v>
      </c>
      <c r="G1653" s="178" t="s">
        <v>3178</v>
      </c>
      <c r="H1653" s="178" t="s">
        <v>3178</v>
      </c>
      <c r="I1653" s="178" t="s">
        <v>3178</v>
      </c>
      <c r="J1653" s="168">
        <v>0.9</v>
      </c>
      <c r="K1653" s="169" t="str">
        <f>IFERROR(SUMIFS(#REF!,#REF!,$I1653,#REF!,$R$2)/SUMIFS(#REF!,#REF!,$I1653,#REF!,$R$2),"-")</f>
        <v>-</v>
      </c>
      <c r="L1653" s="169" t="str">
        <f>IFERROR(SUMIFS(#REF!,#REF!,$I1653,#REF!,$R$7)/SUMIFS(#REF!,#REF!,$I1653,#REF!,$R$7),"-")</f>
        <v>-</v>
      </c>
      <c r="M1653" s="170" t="str">
        <f>IFERROR(SUMIFS(#REF!,#REF!,$I1653,#REF!,$R$3)/SUMIFS(#REF!,#REF!,$I1653,#REF!,$R$3),"-")</f>
        <v>-</v>
      </c>
      <c r="N1653" s="170" t="str">
        <f>IFERROR(SUMIFS(#REF!,#REF!,$I1653,#REF!,"&lt;="&amp;$R$2,#REF!,"&gt;="&amp;$S$2)/SUMIFS(#REF!,#REF!,$I1653,#REF!,"&lt;="&amp;$R$2,#REF!,"&gt;="&amp;$S$2),"-")</f>
        <v>-</v>
      </c>
      <c r="O1653" s="142"/>
      <c r="P1653" s="140"/>
    </row>
    <row r="1654" spans="1:16">
      <c r="A1654" s="138"/>
      <c r="B1654" s="142"/>
      <c r="C1654" s="172" t="s">
        <v>2706</v>
      </c>
      <c r="D1654" s="166" t="s">
        <v>26</v>
      </c>
      <c r="E1654" s="166" t="s">
        <v>2707</v>
      </c>
      <c r="F1654" s="178" t="s">
        <v>3180</v>
      </c>
      <c r="G1654" s="178" t="s">
        <v>3180</v>
      </c>
      <c r="H1654" s="178" t="s">
        <v>3180</v>
      </c>
      <c r="I1654" s="178" t="s">
        <v>3180</v>
      </c>
      <c r="J1654" s="168">
        <v>0.9</v>
      </c>
      <c r="K1654" s="169" t="str">
        <f>IFERROR(SUMIFS(#REF!,#REF!,$I1654,#REF!,$R$2)/SUMIFS(#REF!,#REF!,$I1654,#REF!,$R$2),"-")</f>
        <v>-</v>
      </c>
      <c r="L1654" s="169" t="str">
        <f>IFERROR(SUMIFS(#REF!,#REF!,$I1654,#REF!,$R$7)/SUMIFS(#REF!,#REF!,$I1654,#REF!,$R$7),"-")</f>
        <v>-</v>
      </c>
      <c r="M1654" s="170" t="str">
        <f>IFERROR(SUMIFS(#REF!,#REF!,$I1654,#REF!,$R$3)/SUMIFS(#REF!,#REF!,$I1654,#REF!,$R$3),"-")</f>
        <v>-</v>
      </c>
      <c r="N1654" s="170" t="str">
        <f>IFERROR(SUMIFS(#REF!,#REF!,$I1654,#REF!,"&lt;="&amp;$R$2,#REF!,"&gt;="&amp;$S$2)/SUMIFS(#REF!,#REF!,$I1654,#REF!,"&lt;="&amp;$R$2,#REF!,"&gt;="&amp;$S$2),"-")</f>
        <v>-</v>
      </c>
      <c r="O1654" s="142"/>
      <c r="P1654" s="140"/>
    </row>
    <row r="1655" spans="1:16">
      <c r="A1655" s="138"/>
      <c r="B1655" s="142"/>
      <c r="C1655" s="172" t="s">
        <v>2706</v>
      </c>
      <c r="D1655" s="166" t="s">
        <v>235</v>
      </c>
      <c r="E1655" s="166" t="s">
        <v>2707</v>
      </c>
      <c r="F1655" s="178" t="s">
        <v>3182</v>
      </c>
      <c r="G1655" s="178" t="s">
        <v>3182</v>
      </c>
      <c r="H1655" s="178" t="s">
        <v>3182</v>
      </c>
      <c r="I1655" s="178" t="s">
        <v>3182</v>
      </c>
      <c r="J1655" s="168">
        <v>0.9</v>
      </c>
      <c r="K1655" s="169" t="str">
        <f>IFERROR(SUMIFS(#REF!,#REF!,$I1655,#REF!,$R$2)/SUMIFS(#REF!,#REF!,$I1655,#REF!,$R$2),"-")</f>
        <v>-</v>
      </c>
      <c r="L1655" s="169" t="str">
        <f>IFERROR(SUMIFS(#REF!,#REF!,$I1655,#REF!,$R$7)/SUMIFS(#REF!,#REF!,$I1655,#REF!,$R$7),"-")</f>
        <v>-</v>
      </c>
      <c r="M1655" s="170" t="str">
        <f>IFERROR(SUMIFS(#REF!,#REF!,$I1655,#REF!,$R$3)/SUMIFS(#REF!,#REF!,$I1655,#REF!,$R$3),"-")</f>
        <v>-</v>
      </c>
      <c r="N1655" s="170" t="str">
        <f>IFERROR(SUMIFS(#REF!,#REF!,$I1655,#REF!,"&lt;="&amp;$R$2,#REF!,"&gt;="&amp;$S$2)/SUMIFS(#REF!,#REF!,$I1655,#REF!,"&lt;="&amp;$R$2,#REF!,"&gt;="&amp;$S$2),"-")</f>
        <v>-</v>
      </c>
      <c r="O1655" s="142"/>
      <c r="P1655" s="140"/>
    </row>
    <row r="1656" spans="1:16">
      <c r="A1656" s="138"/>
      <c r="B1656" s="142"/>
      <c r="C1656" s="172" t="s">
        <v>2706</v>
      </c>
      <c r="D1656" s="166" t="s">
        <v>235</v>
      </c>
      <c r="E1656" s="166" t="s">
        <v>2707</v>
      </c>
      <c r="F1656" s="178" t="s">
        <v>3184</v>
      </c>
      <c r="G1656" s="178" t="s">
        <v>3184</v>
      </c>
      <c r="H1656" s="178" t="s">
        <v>3184</v>
      </c>
      <c r="I1656" s="178" t="s">
        <v>3184</v>
      </c>
      <c r="J1656" s="168">
        <v>0.9</v>
      </c>
      <c r="K1656" s="169" t="str">
        <f>IFERROR(SUMIFS(#REF!,#REF!,$I1656,#REF!,$R$2)/SUMIFS(#REF!,#REF!,$I1656,#REF!,$R$2),"-")</f>
        <v>-</v>
      </c>
      <c r="L1656" s="169" t="str">
        <f>IFERROR(SUMIFS(#REF!,#REF!,$I1656,#REF!,$R$7)/SUMIFS(#REF!,#REF!,$I1656,#REF!,$R$7),"-")</f>
        <v>-</v>
      </c>
      <c r="M1656" s="170" t="str">
        <f>IFERROR(SUMIFS(#REF!,#REF!,$I1656,#REF!,$R$3)/SUMIFS(#REF!,#REF!,$I1656,#REF!,$R$3),"-")</f>
        <v>-</v>
      </c>
      <c r="N1656" s="170" t="str">
        <f>IFERROR(SUMIFS(#REF!,#REF!,$I1656,#REF!,"&lt;="&amp;$R$2,#REF!,"&gt;="&amp;$S$2)/SUMIFS(#REF!,#REF!,$I1656,#REF!,"&lt;="&amp;$R$2,#REF!,"&gt;="&amp;$S$2),"-")</f>
        <v>-</v>
      </c>
      <c r="O1656" s="142"/>
      <c r="P1656" s="140"/>
    </row>
    <row r="1657" spans="1:16">
      <c r="A1657" s="138"/>
      <c r="B1657" s="142"/>
      <c r="C1657" s="172" t="s">
        <v>2706</v>
      </c>
      <c r="D1657" s="166" t="s">
        <v>235</v>
      </c>
      <c r="E1657" s="166" t="s">
        <v>2707</v>
      </c>
      <c r="F1657" s="178" t="s">
        <v>3186</v>
      </c>
      <c r="G1657" s="178" t="s">
        <v>3186</v>
      </c>
      <c r="H1657" s="178" t="s">
        <v>3186</v>
      </c>
      <c r="I1657" s="178" t="s">
        <v>3186</v>
      </c>
      <c r="J1657" s="168">
        <v>0.9</v>
      </c>
      <c r="K1657" s="169" t="str">
        <f>IFERROR(SUMIFS(#REF!,#REF!,$I1657,#REF!,$R$2)/SUMIFS(#REF!,#REF!,$I1657,#REF!,$R$2),"-")</f>
        <v>-</v>
      </c>
      <c r="L1657" s="169" t="str">
        <f>IFERROR(SUMIFS(#REF!,#REF!,$I1657,#REF!,$R$7)/SUMIFS(#REF!,#REF!,$I1657,#REF!,$R$7),"-")</f>
        <v>-</v>
      </c>
      <c r="M1657" s="170" t="str">
        <f>IFERROR(SUMIFS(#REF!,#REF!,$I1657,#REF!,$R$3)/SUMIFS(#REF!,#REF!,$I1657,#REF!,$R$3),"-")</f>
        <v>-</v>
      </c>
      <c r="N1657" s="170" t="str">
        <f>IFERROR(SUMIFS(#REF!,#REF!,$I1657,#REF!,"&lt;="&amp;$R$2,#REF!,"&gt;="&amp;$S$2)/SUMIFS(#REF!,#REF!,$I1657,#REF!,"&lt;="&amp;$R$2,#REF!,"&gt;="&amp;$S$2),"-")</f>
        <v>-</v>
      </c>
      <c r="O1657" s="142"/>
      <c r="P1657" s="140"/>
    </row>
    <row r="1658" spans="1:16">
      <c r="A1658" s="138"/>
      <c r="B1658" s="142"/>
      <c r="C1658" s="172" t="s">
        <v>2706</v>
      </c>
      <c r="D1658" s="166" t="s">
        <v>26</v>
      </c>
      <c r="E1658" s="166" t="s">
        <v>2707</v>
      </c>
      <c r="F1658" s="178" t="s">
        <v>3188</v>
      </c>
      <c r="G1658" s="178" t="s">
        <v>3188</v>
      </c>
      <c r="H1658" s="178" t="s">
        <v>3188</v>
      </c>
      <c r="I1658" s="178" t="s">
        <v>3188</v>
      </c>
      <c r="J1658" s="168">
        <v>0.9</v>
      </c>
      <c r="K1658" s="169" t="str">
        <f>IFERROR(SUMIFS(#REF!,#REF!,$I1658,#REF!,$R$2)/SUMIFS(#REF!,#REF!,$I1658,#REF!,$R$2),"-")</f>
        <v>-</v>
      </c>
      <c r="L1658" s="169" t="str">
        <f>IFERROR(SUMIFS(#REF!,#REF!,$I1658,#REF!,$R$7)/SUMIFS(#REF!,#REF!,$I1658,#REF!,$R$7),"-")</f>
        <v>-</v>
      </c>
      <c r="M1658" s="170" t="str">
        <f>IFERROR(SUMIFS(#REF!,#REF!,$I1658,#REF!,$R$3)/SUMIFS(#REF!,#REF!,$I1658,#REF!,$R$3),"-")</f>
        <v>-</v>
      </c>
      <c r="N1658" s="170" t="str">
        <f>IFERROR(SUMIFS(#REF!,#REF!,$I1658,#REF!,"&lt;="&amp;$R$2,#REF!,"&gt;="&amp;$S$2)/SUMIFS(#REF!,#REF!,$I1658,#REF!,"&lt;="&amp;$R$2,#REF!,"&gt;="&amp;$S$2),"-")</f>
        <v>-</v>
      </c>
      <c r="O1658" s="142"/>
      <c r="P1658" s="140"/>
    </row>
    <row r="1659" spans="1:16">
      <c r="A1659" s="138"/>
      <c r="B1659" s="142"/>
      <c r="C1659" s="172" t="s">
        <v>2706</v>
      </c>
      <c r="D1659" s="166" t="s">
        <v>26</v>
      </c>
      <c r="E1659" s="166" t="s">
        <v>2707</v>
      </c>
      <c r="F1659" s="178" t="s">
        <v>3190</v>
      </c>
      <c r="G1659" s="178" t="s">
        <v>3190</v>
      </c>
      <c r="H1659" s="178" t="s">
        <v>3190</v>
      </c>
      <c r="I1659" s="178" t="s">
        <v>3190</v>
      </c>
      <c r="J1659" s="168">
        <v>0.9</v>
      </c>
      <c r="K1659" s="169" t="str">
        <f>IFERROR(SUMIFS(#REF!,#REF!,$I1659,#REF!,$R$2)/SUMIFS(#REF!,#REF!,$I1659,#REF!,$R$2),"-")</f>
        <v>-</v>
      </c>
      <c r="L1659" s="169" t="str">
        <f>IFERROR(SUMIFS(#REF!,#REF!,$I1659,#REF!,$R$7)/SUMIFS(#REF!,#REF!,$I1659,#REF!,$R$7),"-")</f>
        <v>-</v>
      </c>
      <c r="M1659" s="170" t="str">
        <f>IFERROR(SUMIFS(#REF!,#REF!,$I1659,#REF!,$R$3)/SUMIFS(#REF!,#REF!,$I1659,#REF!,$R$3),"-")</f>
        <v>-</v>
      </c>
      <c r="N1659" s="170" t="str">
        <f>IFERROR(SUMIFS(#REF!,#REF!,$I1659,#REF!,"&lt;="&amp;$R$2,#REF!,"&gt;="&amp;$S$2)/SUMIFS(#REF!,#REF!,$I1659,#REF!,"&lt;="&amp;$R$2,#REF!,"&gt;="&amp;$S$2),"-")</f>
        <v>-</v>
      </c>
      <c r="O1659" s="142"/>
      <c r="P1659" s="140"/>
    </row>
    <row r="1660" spans="1:16">
      <c r="A1660" s="138"/>
      <c r="B1660" s="142"/>
      <c r="C1660" s="172" t="s">
        <v>2706</v>
      </c>
      <c r="D1660" s="166" t="s">
        <v>26</v>
      </c>
      <c r="E1660" s="166" t="s">
        <v>2707</v>
      </c>
      <c r="F1660" s="178" t="s">
        <v>3191</v>
      </c>
      <c r="G1660" s="178" t="s">
        <v>3191</v>
      </c>
      <c r="H1660" s="178" t="s">
        <v>3191</v>
      </c>
      <c r="I1660" s="178" t="s">
        <v>3191</v>
      </c>
      <c r="J1660" s="168">
        <v>0.9</v>
      </c>
      <c r="K1660" s="169" t="str">
        <f>IFERROR(SUMIFS(#REF!,#REF!,$I1660,#REF!,$R$2)/SUMIFS(#REF!,#REF!,$I1660,#REF!,$R$2),"-")</f>
        <v>-</v>
      </c>
      <c r="L1660" s="169" t="str">
        <f>IFERROR(SUMIFS(#REF!,#REF!,$I1660,#REF!,$R$7)/SUMIFS(#REF!,#REF!,$I1660,#REF!,$R$7),"-")</f>
        <v>-</v>
      </c>
      <c r="M1660" s="170" t="str">
        <f>IFERROR(SUMIFS(#REF!,#REF!,$I1660,#REF!,$R$3)/SUMIFS(#REF!,#REF!,$I1660,#REF!,$R$3),"-")</f>
        <v>-</v>
      </c>
      <c r="N1660" s="170" t="str">
        <f>IFERROR(SUMIFS(#REF!,#REF!,$I1660,#REF!,"&lt;="&amp;$R$2,#REF!,"&gt;="&amp;$S$2)/SUMIFS(#REF!,#REF!,$I1660,#REF!,"&lt;="&amp;$R$2,#REF!,"&gt;="&amp;$S$2),"-")</f>
        <v>-</v>
      </c>
      <c r="O1660" s="142"/>
      <c r="P1660" s="140"/>
    </row>
    <row r="1661" spans="1:16">
      <c r="A1661" s="138"/>
      <c r="B1661" s="142"/>
      <c r="C1661" s="172" t="s">
        <v>2706</v>
      </c>
      <c r="D1661" s="166" t="s">
        <v>26</v>
      </c>
      <c r="E1661" s="166" t="s">
        <v>2707</v>
      </c>
      <c r="F1661" s="178" t="s">
        <v>3192</v>
      </c>
      <c r="G1661" s="178" t="s">
        <v>3192</v>
      </c>
      <c r="H1661" s="178" t="s">
        <v>3192</v>
      </c>
      <c r="I1661" s="178" t="s">
        <v>3192</v>
      </c>
      <c r="J1661" s="168">
        <v>0.9</v>
      </c>
      <c r="K1661" s="169" t="str">
        <f>IFERROR(SUMIFS(#REF!,#REF!,$I1661,#REF!,$R$2)/SUMIFS(#REF!,#REF!,$I1661,#REF!,$R$2),"-")</f>
        <v>-</v>
      </c>
      <c r="L1661" s="169" t="str">
        <f>IFERROR(SUMIFS(#REF!,#REF!,$I1661,#REF!,$R$7)/SUMIFS(#REF!,#REF!,$I1661,#REF!,$R$7),"-")</f>
        <v>-</v>
      </c>
      <c r="M1661" s="170" t="str">
        <f>IFERROR(SUMIFS(#REF!,#REF!,$I1661,#REF!,$R$3)/SUMIFS(#REF!,#REF!,$I1661,#REF!,$R$3),"-")</f>
        <v>-</v>
      </c>
      <c r="N1661" s="170" t="str">
        <f>IFERROR(SUMIFS(#REF!,#REF!,$I1661,#REF!,"&lt;="&amp;$R$2,#REF!,"&gt;="&amp;$S$2)/SUMIFS(#REF!,#REF!,$I1661,#REF!,"&lt;="&amp;$R$2,#REF!,"&gt;="&amp;$S$2),"-")</f>
        <v>-</v>
      </c>
      <c r="O1661" s="142"/>
      <c r="P1661" s="140"/>
    </row>
    <row r="1662" spans="1:16">
      <c r="A1662" s="138"/>
      <c r="B1662" s="142"/>
      <c r="C1662" s="172" t="s">
        <v>2706</v>
      </c>
      <c r="D1662" s="166" t="s">
        <v>235</v>
      </c>
      <c r="E1662" s="166" t="s">
        <v>2707</v>
      </c>
      <c r="F1662" s="178" t="s">
        <v>3194</v>
      </c>
      <c r="G1662" s="178" t="s">
        <v>3194</v>
      </c>
      <c r="H1662" s="178" t="s">
        <v>3194</v>
      </c>
      <c r="I1662" s="178" t="s">
        <v>3194</v>
      </c>
      <c r="J1662" s="168">
        <v>0.9</v>
      </c>
      <c r="K1662" s="169" t="str">
        <f>IFERROR(SUMIFS(#REF!,#REF!,$I1662,#REF!,$R$2)/SUMIFS(#REF!,#REF!,$I1662,#REF!,$R$2),"-")</f>
        <v>-</v>
      </c>
      <c r="L1662" s="169" t="str">
        <f>IFERROR(SUMIFS(#REF!,#REF!,$I1662,#REF!,$R$7)/SUMIFS(#REF!,#REF!,$I1662,#REF!,$R$7),"-")</f>
        <v>-</v>
      </c>
      <c r="M1662" s="170" t="str">
        <f>IFERROR(SUMIFS(#REF!,#REF!,$I1662,#REF!,$R$3)/SUMIFS(#REF!,#REF!,$I1662,#REF!,$R$3),"-")</f>
        <v>-</v>
      </c>
      <c r="N1662" s="170" t="str">
        <f>IFERROR(SUMIFS(#REF!,#REF!,$I1662,#REF!,"&lt;="&amp;$R$2,#REF!,"&gt;="&amp;$S$2)/SUMIFS(#REF!,#REF!,$I1662,#REF!,"&lt;="&amp;$R$2,#REF!,"&gt;="&amp;$S$2),"-")</f>
        <v>-</v>
      </c>
      <c r="O1662" s="142"/>
      <c r="P1662" s="140"/>
    </row>
    <row r="1663" spans="1:16">
      <c r="A1663" s="138"/>
      <c r="B1663" s="142"/>
      <c r="C1663" s="172" t="s">
        <v>2706</v>
      </c>
      <c r="D1663" s="166" t="s">
        <v>235</v>
      </c>
      <c r="E1663" s="166" t="s">
        <v>2707</v>
      </c>
      <c r="F1663" s="178" t="s">
        <v>3196</v>
      </c>
      <c r="G1663" s="178" t="s">
        <v>3196</v>
      </c>
      <c r="H1663" s="178" t="s">
        <v>3196</v>
      </c>
      <c r="I1663" s="178" t="s">
        <v>3196</v>
      </c>
      <c r="J1663" s="168">
        <v>0.9</v>
      </c>
      <c r="K1663" s="169" t="str">
        <f>IFERROR(SUMIFS(#REF!,#REF!,$I1663,#REF!,$R$2)/SUMIFS(#REF!,#REF!,$I1663,#REF!,$R$2),"-")</f>
        <v>-</v>
      </c>
      <c r="L1663" s="169" t="str">
        <f>IFERROR(SUMIFS(#REF!,#REF!,$I1663,#REF!,$R$7)/SUMIFS(#REF!,#REF!,$I1663,#REF!,$R$7),"-")</f>
        <v>-</v>
      </c>
      <c r="M1663" s="170" t="str">
        <f>IFERROR(SUMIFS(#REF!,#REF!,$I1663,#REF!,$R$3)/SUMIFS(#REF!,#REF!,$I1663,#REF!,$R$3),"-")</f>
        <v>-</v>
      </c>
      <c r="N1663" s="170" t="str">
        <f>IFERROR(SUMIFS(#REF!,#REF!,$I1663,#REF!,"&lt;="&amp;$R$2,#REF!,"&gt;="&amp;$S$2)/SUMIFS(#REF!,#REF!,$I1663,#REF!,"&lt;="&amp;$R$2,#REF!,"&gt;="&amp;$S$2),"-")</f>
        <v>-</v>
      </c>
      <c r="O1663" s="142"/>
      <c r="P1663" s="140"/>
    </row>
    <row r="1664" spans="1:16">
      <c r="A1664" s="138"/>
      <c r="B1664" s="142"/>
      <c r="C1664" s="172" t="s">
        <v>2706</v>
      </c>
      <c r="D1664" s="166" t="s">
        <v>26</v>
      </c>
      <c r="E1664" s="166" t="s">
        <v>2707</v>
      </c>
      <c r="F1664" s="178" t="s">
        <v>3198</v>
      </c>
      <c r="G1664" s="178" t="s">
        <v>3198</v>
      </c>
      <c r="H1664" s="178" t="s">
        <v>3198</v>
      </c>
      <c r="I1664" s="178" t="s">
        <v>3198</v>
      </c>
      <c r="J1664" s="168">
        <v>0.9</v>
      </c>
      <c r="K1664" s="169" t="str">
        <f>IFERROR(SUMIFS(#REF!,#REF!,$I1664,#REF!,$R$2)/SUMIFS(#REF!,#REF!,$I1664,#REF!,$R$2),"-")</f>
        <v>-</v>
      </c>
      <c r="L1664" s="169" t="str">
        <f>IFERROR(SUMIFS(#REF!,#REF!,$I1664,#REF!,$R$7)/SUMIFS(#REF!,#REF!,$I1664,#REF!,$R$7),"-")</f>
        <v>-</v>
      </c>
      <c r="M1664" s="170" t="str">
        <f>IFERROR(SUMIFS(#REF!,#REF!,$I1664,#REF!,$R$3)/SUMIFS(#REF!,#REF!,$I1664,#REF!,$R$3),"-")</f>
        <v>-</v>
      </c>
      <c r="N1664" s="170" t="str">
        <f>IFERROR(SUMIFS(#REF!,#REF!,$I1664,#REF!,"&lt;="&amp;$R$2,#REF!,"&gt;="&amp;$S$2)/SUMIFS(#REF!,#REF!,$I1664,#REF!,"&lt;="&amp;$R$2,#REF!,"&gt;="&amp;$S$2),"-")</f>
        <v>-</v>
      </c>
      <c r="O1664" s="142"/>
      <c r="P1664" s="140"/>
    </row>
    <row r="1665" spans="1:38">
      <c r="A1665" s="138"/>
      <c r="B1665" s="142"/>
      <c r="C1665" s="172" t="s">
        <v>2706</v>
      </c>
      <c r="D1665" s="166" t="s">
        <v>26</v>
      </c>
      <c r="E1665" s="166" t="s">
        <v>2707</v>
      </c>
      <c r="F1665" s="178" t="s">
        <v>3199</v>
      </c>
      <c r="G1665" s="178" t="s">
        <v>3199</v>
      </c>
      <c r="H1665" s="178" t="s">
        <v>3199</v>
      </c>
      <c r="I1665" s="178" t="s">
        <v>3199</v>
      </c>
      <c r="J1665" s="168">
        <v>0.9</v>
      </c>
      <c r="K1665" s="169" t="str">
        <f>IFERROR(SUMIFS(#REF!,#REF!,$I1665,#REF!,$R$2)/SUMIFS(#REF!,#REF!,$I1665,#REF!,$R$2),"-")</f>
        <v>-</v>
      </c>
      <c r="L1665" s="169" t="str">
        <f>IFERROR(SUMIFS(#REF!,#REF!,$I1665,#REF!,$R$7)/SUMIFS(#REF!,#REF!,$I1665,#REF!,$R$7),"-")</f>
        <v>-</v>
      </c>
      <c r="M1665" s="170" t="str">
        <f>IFERROR(SUMIFS(#REF!,#REF!,$I1665,#REF!,$R$3)/SUMIFS(#REF!,#REF!,$I1665,#REF!,$R$3),"-")</f>
        <v>-</v>
      </c>
      <c r="N1665" s="170" t="str">
        <f>IFERROR(SUMIFS(#REF!,#REF!,$I1665,#REF!,"&lt;="&amp;$R$2,#REF!,"&gt;="&amp;$S$2)/SUMIFS(#REF!,#REF!,$I1665,#REF!,"&lt;="&amp;$R$2,#REF!,"&gt;="&amp;$S$2),"-")</f>
        <v>-</v>
      </c>
      <c r="O1665" s="142"/>
      <c r="P1665" s="140"/>
    </row>
    <row r="1666" spans="1:38">
      <c r="A1666" s="138"/>
      <c r="B1666" s="142"/>
      <c r="C1666" s="172" t="s">
        <v>2706</v>
      </c>
      <c r="D1666" s="166" t="s">
        <v>26</v>
      </c>
      <c r="E1666" s="166" t="s">
        <v>2707</v>
      </c>
      <c r="F1666" s="178" t="s">
        <v>3200</v>
      </c>
      <c r="G1666" s="178" t="s">
        <v>3200</v>
      </c>
      <c r="H1666" s="178" t="s">
        <v>3200</v>
      </c>
      <c r="I1666" s="178" t="s">
        <v>3200</v>
      </c>
      <c r="J1666" s="168">
        <v>0.9</v>
      </c>
      <c r="K1666" s="169" t="str">
        <f>IFERROR(SUMIFS(#REF!,#REF!,$I1666,#REF!,$R$2)/SUMIFS(#REF!,#REF!,$I1666,#REF!,$R$2),"-")</f>
        <v>-</v>
      </c>
      <c r="L1666" s="169" t="str">
        <f>IFERROR(SUMIFS(#REF!,#REF!,$I1666,#REF!,$R$7)/SUMIFS(#REF!,#REF!,$I1666,#REF!,$R$7),"-")</f>
        <v>-</v>
      </c>
      <c r="M1666" s="170" t="str">
        <f>IFERROR(SUMIFS(#REF!,#REF!,$I1666,#REF!,$R$3)/SUMIFS(#REF!,#REF!,$I1666,#REF!,$R$3),"-")</f>
        <v>-</v>
      </c>
      <c r="N1666" s="170" t="str">
        <f>IFERROR(SUMIFS(#REF!,#REF!,$I1666,#REF!,"&lt;="&amp;$R$2,#REF!,"&gt;="&amp;$S$2)/SUMIFS(#REF!,#REF!,$I1666,#REF!,"&lt;="&amp;$R$2,#REF!,"&gt;="&amp;$S$2),"-")</f>
        <v>-</v>
      </c>
      <c r="O1666" s="142"/>
      <c r="P1666" s="140"/>
    </row>
    <row r="1667" spans="1:38">
      <c r="A1667" s="138"/>
      <c r="B1667" s="142"/>
      <c r="C1667" s="172" t="s">
        <v>2706</v>
      </c>
      <c r="D1667" s="166" t="s">
        <v>26</v>
      </c>
      <c r="E1667" s="166" t="s">
        <v>2707</v>
      </c>
      <c r="F1667" s="178" t="s">
        <v>3201</v>
      </c>
      <c r="G1667" s="178" t="s">
        <v>3201</v>
      </c>
      <c r="H1667" s="178" t="s">
        <v>3201</v>
      </c>
      <c r="I1667" s="178" t="s">
        <v>3201</v>
      </c>
      <c r="J1667" s="168">
        <v>0.9</v>
      </c>
      <c r="K1667" s="169" t="str">
        <f>IFERROR(SUMIFS(#REF!,#REF!,$I1667,#REF!,$R$2)/SUMIFS(#REF!,#REF!,$I1667,#REF!,$R$2),"-")</f>
        <v>-</v>
      </c>
      <c r="L1667" s="169" t="str">
        <f>IFERROR(SUMIFS(#REF!,#REF!,$I1667,#REF!,$R$7)/SUMIFS(#REF!,#REF!,$I1667,#REF!,$R$7),"-")</f>
        <v>-</v>
      </c>
      <c r="M1667" s="170" t="str">
        <f>IFERROR(SUMIFS(#REF!,#REF!,$I1667,#REF!,$R$3)/SUMIFS(#REF!,#REF!,$I1667,#REF!,$R$3),"-")</f>
        <v>-</v>
      </c>
      <c r="N1667" s="170" t="str">
        <f>IFERROR(SUMIFS(#REF!,#REF!,$I1667,#REF!,"&lt;="&amp;$R$2,#REF!,"&gt;="&amp;$S$2)/SUMIFS(#REF!,#REF!,$I1667,#REF!,"&lt;="&amp;$R$2,#REF!,"&gt;="&amp;$S$2),"-")</f>
        <v>-</v>
      </c>
      <c r="O1667" s="142"/>
      <c r="P1667" s="140"/>
    </row>
    <row r="1668" spans="1:38">
      <c r="A1668" s="138"/>
      <c r="B1668" s="142"/>
      <c r="C1668" s="172" t="s">
        <v>2706</v>
      </c>
      <c r="D1668" s="166" t="s">
        <v>26</v>
      </c>
      <c r="E1668" s="166" t="s">
        <v>2707</v>
      </c>
      <c r="F1668" s="178" t="s">
        <v>3202</v>
      </c>
      <c r="G1668" s="178" t="s">
        <v>3202</v>
      </c>
      <c r="H1668" s="178" t="s">
        <v>3202</v>
      </c>
      <c r="I1668" s="178" t="s">
        <v>3202</v>
      </c>
      <c r="J1668" s="168">
        <v>0.9</v>
      </c>
      <c r="K1668" s="169" t="str">
        <f>IFERROR(SUMIFS(#REF!,#REF!,$I1668,#REF!,$R$2)/SUMIFS(#REF!,#REF!,$I1668,#REF!,$R$2),"-")</f>
        <v>-</v>
      </c>
      <c r="L1668" s="169" t="str">
        <f>IFERROR(SUMIFS(#REF!,#REF!,$I1668,#REF!,$R$7)/SUMIFS(#REF!,#REF!,$I1668,#REF!,$R$7),"-")</f>
        <v>-</v>
      </c>
      <c r="M1668" s="170" t="str">
        <f>IFERROR(SUMIFS(#REF!,#REF!,$I1668,#REF!,$R$3)/SUMIFS(#REF!,#REF!,$I1668,#REF!,$R$3),"-")</f>
        <v>-</v>
      </c>
      <c r="N1668" s="170" t="str">
        <f>IFERROR(SUMIFS(#REF!,#REF!,$I1668,#REF!,"&lt;="&amp;$R$2,#REF!,"&gt;="&amp;$S$2)/SUMIFS(#REF!,#REF!,$I1668,#REF!,"&lt;="&amp;$R$2,#REF!,"&gt;="&amp;$S$2),"-")</f>
        <v>-</v>
      </c>
      <c r="O1668" s="142"/>
      <c r="P1668" s="140"/>
    </row>
    <row r="1669" spans="1:38">
      <c r="A1669" s="138"/>
      <c r="B1669" s="142"/>
      <c r="C1669" s="172" t="s">
        <v>2706</v>
      </c>
      <c r="D1669" s="166" t="s">
        <v>26</v>
      </c>
      <c r="E1669" s="166" t="s">
        <v>2707</v>
      </c>
      <c r="F1669" s="178" t="s">
        <v>3203</v>
      </c>
      <c r="G1669" s="178" t="s">
        <v>3203</v>
      </c>
      <c r="H1669" s="178" t="s">
        <v>3203</v>
      </c>
      <c r="I1669" s="178" t="s">
        <v>3203</v>
      </c>
      <c r="J1669" s="168">
        <v>0.9</v>
      </c>
      <c r="K1669" s="169" t="str">
        <f>IFERROR(SUMIFS(#REF!,#REF!,$I1669,#REF!,$R$2)/SUMIFS(#REF!,#REF!,$I1669,#REF!,$R$2),"-")</f>
        <v>-</v>
      </c>
      <c r="L1669" s="169" t="str">
        <f>IFERROR(SUMIFS(#REF!,#REF!,$I1669,#REF!,$R$7)/SUMIFS(#REF!,#REF!,$I1669,#REF!,$R$7),"-")</f>
        <v>-</v>
      </c>
      <c r="M1669" s="170" t="str">
        <f>IFERROR(SUMIFS(#REF!,#REF!,$I1669,#REF!,$R$3)/SUMIFS(#REF!,#REF!,$I1669,#REF!,$R$3),"-")</f>
        <v>-</v>
      </c>
      <c r="N1669" s="170" t="str">
        <f>IFERROR(SUMIFS(#REF!,#REF!,$I1669,#REF!,"&lt;="&amp;$R$2,#REF!,"&gt;="&amp;$S$2)/SUMIFS(#REF!,#REF!,$I1669,#REF!,"&lt;="&amp;$R$2,#REF!,"&gt;="&amp;$S$2),"-")</f>
        <v>-</v>
      </c>
      <c r="O1669" s="142"/>
      <c r="P1669" s="140"/>
    </row>
    <row r="1670" spans="1:38">
      <c r="A1670" s="138"/>
      <c r="B1670" s="142"/>
      <c r="C1670" s="172" t="s">
        <v>2706</v>
      </c>
      <c r="D1670" s="166" t="s">
        <v>26</v>
      </c>
      <c r="E1670" s="166" t="s">
        <v>2707</v>
      </c>
      <c r="F1670" s="178" t="s">
        <v>3204</v>
      </c>
      <c r="G1670" s="178" t="s">
        <v>3204</v>
      </c>
      <c r="H1670" s="178" t="s">
        <v>3204</v>
      </c>
      <c r="I1670" s="178" t="s">
        <v>3204</v>
      </c>
      <c r="J1670" s="168">
        <v>0.9</v>
      </c>
      <c r="K1670" s="169" t="str">
        <f>IFERROR(SUMIFS(#REF!,#REF!,$I1670,#REF!,$R$2)/SUMIFS(#REF!,#REF!,$I1670,#REF!,$R$2),"-")</f>
        <v>-</v>
      </c>
      <c r="L1670" s="169" t="str">
        <f>IFERROR(SUMIFS(#REF!,#REF!,$I1670,#REF!,$R$7)/SUMIFS(#REF!,#REF!,$I1670,#REF!,$R$7),"-")</f>
        <v>-</v>
      </c>
      <c r="M1670" s="170" t="str">
        <f>IFERROR(SUMIFS(#REF!,#REF!,$I1670,#REF!,$R$3)/SUMIFS(#REF!,#REF!,$I1670,#REF!,$R$3),"-")</f>
        <v>-</v>
      </c>
      <c r="N1670" s="170" t="str">
        <f>IFERROR(SUMIFS(#REF!,#REF!,$I1670,#REF!,"&lt;="&amp;$R$2,#REF!,"&gt;="&amp;$S$2)/SUMIFS(#REF!,#REF!,$I1670,#REF!,"&lt;="&amp;$R$2,#REF!,"&gt;="&amp;$S$2),"-")</f>
        <v>-</v>
      </c>
      <c r="O1670" s="142"/>
      <c r="P1670" s="140"/>
    </row>
    <row r="1671" spans="1:38">
      <c r="A1671" s="138"/>
      <c r="B1671" s="142"/>
      <c r="C1671" s="172" t="s">
        <v>2706</v>
      </c>
      <c r="D1671" s="166" t="s">
        <v>26</v>
      </c>
      <c r="E1671" s="166" t="s">
        <v>2707</v>
      </c>
      <c r="F1671" s="178" t="s">
        <v>3205</v>
      </c>
      <c r="G1671" s="178" t="s">
        <v>3205</v>
      </c>
      <c r="H1671" s="178" t="s">
        <v>3205</v>
      </c>
      <c r="I1671" s="178" t="s">
        <v>3205</v>
      </c>
      <c r="J1671" s="168">
        <v>0.9</v>
      </c>
      <c r="K1671" s="169" t="str">
        <f>IFERROR(SUMIFS(#REF!,#REF!,$I1671,#REF!,$R$2)/SUMIFS(#REF!,#REF!,$I1671,#REF!,$R$2),"-")</f>
        <v>-</v>
      </c>
      <c r="L1671" s="169" t="str">
        <f>IFERROR(SUMIFS(#REF!,#REF!,$I1671,#REF!,$R$7)/SUMIFS(#REF!,#REF!,$I1671,#REF!,$R$7),"-")</f>
        <v>-</v>
      </c>
      <c r="M1671" s="170" t="str">
        <f>IFERROR(SUMIFS(#REF!,#REF!,$I1671,#REF!,$R$3)/SUMIFS(#REF!,#REF!,$I1671,#REF!,$R$3),"-")</f>
        <v>-</v>
      </c>
      <c r="N1671" s="170" t="str">
        <f>IFERROR(SUMIFS(#REF!,#REF!,$I1671,#REF!,"&lt;="&amp;$R$2,#REF!,"&gt;="&amp;$S$2)/SUMIFS(#REF!,#REF!,$I1671,#REF!,"&lt;="&amp;$R$2,#REF!,"&gt;="&amp;$S$2),"-")</f>
        <v>-</v>
      </c>
      <c r="O1671" s="142"/>
      <c r="P1671" s="140"/>
    </row>
    <row r="1672" spans="1:38">
      <c r="A1672" s="138"/>
      <c r="B1672" s="142"/>
      <c r="C1672" s="172" t="s">
        <v>2706</v>
      </c>
      <c r="D1672" s="166" t="s">
        <v>26</v>
      </c>
      <c r="E1672" s="166" t="s">
        <v>2707</v>
      </c>
      <c r="F1672" s="178" t="s">
        <v>3206</v>
      </c>
      <c r="G1672" s="178" t="s">
        <v>3206</v>
      </c>
      <c r="H1672" s="178" t="s">
        <v>3206</v>
      </c>
      <c r="I1672" s="178" t="s">
        <v>3206</v>
      </c>
      <c r="J1672" s="168">
        <v>0.9</v>
      </c>
      <c r="K1672" s="169" t="str">
        <f>IFERROR(SUMIFS(#REF!,#REF!,$I1672,#REF!,$R$2)/SUMIFS(#REF!,#REF!,$I1672,#REF!,$R$2),"-")</f>
        <v>-</v>
      </c>
      <c r="L1672" s="169" t="str">
        <f>IFERROR(SUMIFS(#REF!,#REF!,$I1672,#REF!,$R$7)/SUMIFS(#REF!,#REF!,$I1672,#REF!,$R$7),"-")</f>
        <v>-</v>
      </c>
      <c r="M1672" s="170" t="str">
        <f>IFERROR(SUMIFS(#REF!,#REF!,$I1672,#REF!,$R$3)/SUMIFS(#REF!,#REF!,$I1672,#REF!,$R$3),"-")</f>
        <v>-</v>
      </c>
      <c r="N1672" s="170" t="str">
        <f>IFERROR(SUMIFS(#REF!,#REF!,$I1672,#REF!,"&lt;="&amp;$R$2,#REF!,"&gt;="&amp;$S$2)/SUMIFS(#REF!,#REF!,$I1672,#REF!,"&lt;="&amp;$R$2,#REF!,"&gt;="&amp;$S$2),"-")</f>
        <v>-</v>
      </c>
      <c r="O1672" s="142"/>
      <c r="P1672" s="140"/>
    </row>
    <row r="1673" spans="1:38">
      <c r="A1673" s="138"/>
      <c r="B1673" s="142"/>
      <c r="C1673" s="172" t="s">
        <v>2706</v>
      </c>
      <c r="D1673" s="166" t="s">
        <v>26</v>
      </c>
      <c r="E1673" s="166" t="s">
        <v>2707</v>
      </c>
      <c r="F1673" s="178" t="s">
        <v>3207</v>
      </c>
      <c r="G1673" s="178" t="s">
        <v>3207</v>
      </c>
      <c r="H1673" s="178" t="s">
        <v>3207</v>
      </c>
      <c r="I1673" s="178" t="s">
        <v>3207</v>
      </c>
      <c r="J1673" s="168">
        <v>0.9</v>
      </c>
      <c r="K1673" s="169" t="str">
        <f>IFERROR(SUMIFS(#REF!,#REF!,$I1673,#REF!,$R$2)/SUMIFS(#REF!,#REF!,$I1673,#REF!,$R$2),"-")</f>
        <v>-</v>
      </c>
      <c r="L1673" s="169" t="str">
        <f>IFERROR(SUMIFS(#REF!,#REF!,$I1673,#REF!,$R$7)/SUMIFS(#REF!,#REF!,$I1673,#REF!,$R$7),"-")</f>
        <v>-</v>
      </c>
      <c r="M1673" s="170" t="str">
        <f>IFERROR(SUMIFS(#REF!,#REF!,$I1673,#REF!,$R$3)/SUMIFS(#REF!,#REF!,$I1673,#REF!,$R$3),"-")</f>
        <v>-</v>
      </c>
      <c r="N1673" s="170" t="str">
        <f>IFERROR(SUMIFS(#REF!,#REF!,$I1673,#REF!,"&lt;="&amp;$R$2,#REF!,"&gt;="&amp;$S$2)/SUMIFS(#REF!,#REF!,$I1673,#REF!,"&lt;="&amp;$R$2,#REF!,"&gt;="&amp;$S$2),"-")</f>
        <v>-</v>
      </c>
      <c r="O1673" s="142"/>
      <c r="P1673" s="140"/>
    </row>
    <row r="1674" spans="1:38">
      <c r="A1674" s="138"/>
      <c r="B1674" s="142"/>
      <c r="C1674" s="172" t="s">
        <v>2706</v>
      </c>
      <c r="D1674" s="166" t="s">
        <v>26</v>
      </c>
      <c r="E1674" s="166" t="s">
        <v>2707</v>
      </c>
      <c r="F1674" s="178" t="s">
        <v>3209</v>
      </c>
      <c r="G1674" s="178" t="s">
        <v>3209</v>
      </c>
      <c r="H1674" s="178" t="s">
        <v>3209</v>
      </c>
      <c r="I1674" s="178" t="s">
        <v>3209</v>
      </c>
      <c r="J1674" s="168">
        <v>0.9</v>
      </c>
      <c r="K1674" s="169" t="str">
        <f>IFERROR(SUMIFS(#REF!,#REF!,$I1674,#REF!,$R$2)/SUMIFS(#REF!,#REF!,$I1674,#REF!,$R$2),"-")</f>
        <v>-</v>
      </c>
      <c r="L1674" s="169" t="str">
        <f>IFERROR(SUMIFS(#REF!,#REF!,$I1674,#REF!,$R$7)/SUMIFS(#REF!,#REF!,$I1674,#REF!,$R$7),"-")</f>
        <v>-</v>
      </c>
      <c r="M1674" s="170" t="str">
        <f>IFERROR(SUMIFS(#REF!,#REF!,$I1674,#REF!,$R$3)/SUMIFS(#REF!,#REF!,$I1674,#REF!,$R$3),"-")</f>
        <v>-</v>
      </c>
      <c r="N1674" s="170" t="str">
        <f>IFERROR(SUMIFS(#REF!,#REF!,$I1674,#REF!,"&lt;="&amp;$R$2,#REF!,"&gt;="&amp;$S$2)/SUMIFS(#REF!,#REF!,$I1674,#REF!,"&lt;="&amp;$R$2,#REF!,"&gt;="&amp;$S$2),"-")</f>
        <v>-</v>
      </c>
      <c r="O1674" s="142"/>
      <c r="P1674" s="140"/>
    </row>
    <row r="1675" ht="17.25" customHeight="1" spans="1:38">
      <c r="A1675" s="138"/>
      <c r="B1675" s="142"/>
      <c r="C1675" s="202" t="s">
        <v>3210</v>
      </c>
      <c r="D1675" s="203"/>
      <c r="E1675" s="203"/>
      <c r="F1675" s="203"/>
      <c r="G1675" s="203"/>
      <c r="H1675" s="203"/>
      <c r="I1675" s="203"/>
      <c r="J1675" s="204" t="s">
        <v>40</v>
      </c>
      <c r="K1675" s="205" t="e">
        <f>SUMIFS(#REF!,#REF!,$R$2,#REF!,1)/SUMIFS(#REF!,#REF!,$R$2,#REF!,1)</f>
        <v>#REF!</v>
      </c>
      <c r="L1675" s="205" t="e">
        <f>SUMIFS(#REF!,#REF!,$R$7,#REF!,1)/SUMIFS(#REF!,#REF!,$R$7,#REF!,1)</f>
        <v>#REF!</v>
      </c>
      <c r="M1675" s="205" t="e">
        <f>SUMIFS(#REF!,#REF!,$R$3,#REF!,1)/SUMIFS(#REF!,#REF!,$R$3,#REF!,1)</f>
        <v>#REF!</v>
      </c>
      <c r="N1675" s="205" t="e">
        <f>SUMIFS(#REF!,#REF!,"&lt;="&amp;$R$2,#REF!,"&gt;="&amp;$S$2,#REF!,1)/SUMIFS(#REF!,#REF!,"&lt;="&amp;$R$2,#REF!,"&gt;="&amp;$S$2,#REF!,1)</f>
        <v>#REF!</v>
      </c>
      <c r="O1675" s="142"/>
      <c r="P1675" s="140"/>
    </row>
    <row r="1676" ht="24" customHeight="1" spans="1:38">
      <c r="A1676" s="138"/>
      <c r="B1676" s="142"/>
      <c r="C1676" s="206"/>
      <c r="D1676" s="206"/>
      <c r="E1676" s="206"/>
      <c r="F1676" s="206"/>
      <c r="G1676" s="206"/>
      <c r="H1676" s="206"/>
      <c r="I1676" s="206"/>
      <c r="J1676" s="207"/>
      <c r="K1676" s="207"/>
      <c r="L1676" s="207"/>
      <c r="M1676" s="207"/>
      <c r="N1676" s="207"/>
      <c r="O1676" s="142"/>
      <c r="P1676" s="140"/>
    </row>
    <row r="1677" ht="10.5" customHeight="1" spans="1:38">
      <c r="A1677" s="140" t="s">
        <v>3211</v>
      </c>
      <c r="B1677" s="140"/>
      <c r="C1677" s="208"/>
      <c r="D1677" s="208"/>
      <c r="E1677" s="208"/>
      <c r="F1677" s="208"/>
      <c r="G1677" s="208"/>
      <c r="H1677" s="208"/>
      <c r="I1677" s="209"/>
      <c r="J1677" s="210"/>
      <c r="K1677" s="210"/>
      <c r="L1677" s="210"/>
      <c r="M1677" s="210"/>
      <c r="N1677" s="210"/>
      <c r="O1677" s="140"/>
      <c r="P1677" s="140"/>
    </row>
    <row r="1678" ht="409.5" hidden="1" customHeight="1" spans="1:38">
      <c r="C1678" s="211" t="s">
        <v>3212</v>
      </c>
      <c r="D1678" s="212"/>
      <c r="E1678" s="212"/>
      <c r="F1678" s="212"/>
      <c r="G1678" s="212"/>
      <c r="H1678" s="212"/>
      <c r="I1678" s="212"/>
      <c r="J1678" s="212"/>
      <c r="K1678" s="212"/>
      <c r="L1678" s="212"/>
      <c r="M1678" s="212"/>
      <c r="N1678" s="212"/>
      <c r="O1678" s="212"/>
      <c r="V1678" s="213" t="s">
        <v>3214</v>
      </c>
      <c r="W1678" s="214"/>
      <c r="X1678" s="214"/>
      <c r="Y1678" s="214"/>
      <c r="Z1678" s="214"/>
      <c r="AA1678" s="214"/>
      <c r="AB1678" s="214"/>
      <c r="AC1678" s="214"/>
      <c r="AD1678" s="214"/>
      <c r="AE1678" s="214"/>
      <c r="AF1678" s="214"/>
      <c r="AG1678" s="214"/>
      <c r="AH1678" s="214"/>
      <c r="AI1678" s="214"/>
      <c r="AJ1678" s="214"/>
      <c r="AK1678" s="214"/>
      <c r="AL1678" s="215"/>
    </row>
    <row r="1679" ht="327" hidden="1" customHeight="1" spans="1:38">
      <c r="C1679" s="211"/>
      <c r="D1679" s="212"/>
      <c r="E1679" s="212"/>
      <c r="F1679" s="212"/>
      <c r="G1679" s="212"/>
      <c r="H1679" s="212"/>
      <c r="I1679" s="212"/>
      <c r="J1679" s="212"/>
      <c r="K1679" s="212"/>
      <c r="L1679" s="212"/>
      <c r="M1679" s="212"/>
      <c r="N1679" s="212"/>
      <c r="O1679" s="212"/>
      <c r="V1679" s="216"/>
      <c r="W1679" s="217"/>
      <c r="X1679" s="217"/>
      <c r="Y1679" s="217"/>
      <c r="Z1679" s="217"/>
      <c r="AA1679" s="217"/>
      <c r="AB1679" s="217"/>
      <c r="AC1679" s="217"/>
      <c r="AD1679" s="217"/>
      <c r="AE1679" s="217"/>
      <c r="AF1679" s="217"/>
      <c r="AG1679" s="217"/>
      <c r="AH1679" s="217"/>
      <c r="AI1679" s="217"/>
      <c r="AJ1679" s="217"/>
      <c r="AK1679" s="217"/>
      <c r="AL1679" s="218"/>
    </row>
  </sheetData>
  <autoFilter xmlns:etc="http://www.wps.cn/officeDocument/2017/etCustomData" ref="C8:N1675" etc:filterBottomFollowUsedRange="0">
    <extLst/>
  </autoFilter>
  <mergeCells count="14">
    <mergeCell ref="C4:N4"/>
    <mergeCell ref="C1675:I1675"/>
    <mergeCell ref="C6:C8"/>
    <mergeCell ref="D6:D8"/>
    <mergeCell ref="E6:E8"/>
    <mergeCell ref="F6:F8"/>
    <mergeCell ref="G6:G8"/>
    <mergeCell ref="H6:H8"/>
    <mergeCell ref="I6:I8"/>
    <mergeCell ref="O1678:O1679"/>
    <mergeCell ref="C1678:N1679"/>
    <mergeCell ref="B1:O2"/>
    <mergeCell ref="V1678:AL1679"/>
    <mergeCell ref="J6:N7"/>
  </mergeCells>
  <conditionalFormatting sqref="F367">
    <cfRule type="duplicateValues" dxfId="0" priority="167"/>
  </conditionalFormatting>
  <conditionalFormatting sqref="G367">
    <cfRule type="duplicateValues" dxfId="0" priority="137"/>
  </conditionalFormatting>
  <conditionalFormatting sqref="H367">
    <cfRule type="duplicateValues" dxfId="0" priority="107"/>
  </conditionalFormatting>
  <conditionalFormatting sqref="I367">
    <cfRule type="duplicateValues" dxfId="0" priority="77"/>
  </conditionalFormatting>
  <conditionalFormatting sqref="F397">
    <cfRule type="duplicateValues" dxfId="0" priority="164"/>
  </conditionalFormatting>
  <conditionalFormatting sqref="G397">
    <cfRule type="duplicateValues" dxfId="0" priority="134"/>
  </conditionalFormatting>
  <conditionalFormatting sqref="H397">
    <cfRule type="duplicateValues" dxfId="0" priority="104"/>
  </conditionalFormatting>
  <conditionalFormatting sqref="I397">
    <cfRule type="duplicateValues" dxfId="0" priority="74"/>
  </conditionalFormatting>
  <conditionalFormatting sqref="F456">
    <cfRule type="duplicateValues" dxfId="0" priority="162"/>
  </conditionalFormatting>
  <conditionalFormatting sqref="G456">
    <cfRule type="duplicateValues" dxfId="0" priority="132"/>
  </conditionalFormatting>
  <conditionalFormatting sqref="H456">
    <cfRule type="duplicateValues" dxfId="0" priority="102"/>
  </conditionalFormatting>
  <conditionalFormatting sqref="I456">
    <cfRule type="duplicateValues" dxfId="0" priority="72"/>
  </conditionalFormatting>
  <conditionalFormatting sqref="F468">
    <cfRule type="duplicateValues" dxfId="0" priority="161"/>
  </conditionalFormatting>
  <conditionalFormatting sqref="G468">
    <cfRule type="duplicateValues" dxfId="0" priority="131"/>
  </conditionalFormatting>
  <conditionalFormatting sqref="H468">
    <cfRule type="duplicateValues" dxfId="0" priority="101"/>
  </conditionalFormatting>
  <conditionalFormatting sqref="I468">
    <cfRule type="duplicateValues" dxfId="0" priority="71"/>
  </conditionalFormatting>
  <conditionalFormatting sqref="F481">
    <cfRule type="duplicateValues" dxfId="0" priority="157"/>
  </conditionalFormatting>
  <conditionalFormatting sqref="G481">
    <cfRule type="duplicateValues" dxfId="0" priority="127"/>
  </conditionalFormatting>
  <conditionalFormatting sqref="H481">
    <cfRule type="duplicateValues" dxfId="0" priority="97"/>
  </conditionalFormatting>
  <conditionalFormatting sqref="I481">
    <cfRule type="duplicateValues" dxfId="0" priority="67"/>
  </conditionalFormatting>
  <conditionalFormatting sqref="F501">
    <cfRule type="duplicateValues" dxfId="0" priority="155"/>
  </conditionalFormatting>
  <conditionalFormatting sqref="G501">
    <cfRule type="duplicateValues" dxfId="0" priority="125"/>
  </conditionalFormatting>
  <conditionalFormatting sqref="H501">
    <cfRule type="duplicateValues" dxfId="0" priority="95"/>
  </conditionalFormatting>
  <conditionalFormatting sqref="I501">
    <cfRule type="duplicateValues" dxfId="0" priority="65"/>
  </conditionalFormatting>
  <conditionalFormatting sqref="F544">
    <cfRule type="duplicateValues" dxfId="0" priority="151"/>
  </conditionalFormatting>
  <conditionalFormatting sqref="G544">
    <cfRule type="duplicateValues" dxfId="0" priority="121"/>
  </conditionalFormatting>
  <conditionalFormatting sqref="H544">
    <cfRule type="duplicateValues" dxfId="0" priority="91"/>
  </conditionalFormatting>
  <conditionalFormatting sqref="I544">
    <cfRule type="duplicateValues" dxfId="0" priority="61"/>
  </conditionalFormatting>
  <conditionalFormatting sqref="F547">
    <cfRule type="duplicateValues" dxfId="0" priority="149"/>
  </conditionalFormatting>
  <conditionalFormatting sqref="G547">
    <cfRule type="duplicateValues" dxfId="0" priority="119"/>
  </conditionalFormatting>
  <conditionalFormatting sqref="H547">
    <cfRule type="duplicateValues" dxfId="0" priority="89"/>
  </conditionalFormatting>
  <conditionalFormatting sqref="I547">
    <cfRule type="duplicateValues" dxfId="0" priority="59"/>
  </conditionalFormatting>
  <conditionalFormatting sqref="F591">
    <cfRule type="duplicateValues" dxfId="0" priority="147"/>
  </conditionalFormatting>
  <conditionalFormatting sqref="G591">
    <cfRule type="duplicateValues" dxfId="0" priority="117"/>
  </conditionalFormatting>
  <conditionalFormatting sqref="H591">
    <cfRule type="duplicateValues" dxfId="0" priority="87"/>
  </conditionalFormatting>
  <conditionalFormatting sqref="I591">
    <cfRule type="duplicateValues" dxfId="0" priority="57"/>
  </conditionalFormatting>
  <conditionalFormatting sqref="F617">
    <cfRule type="duplicateValues" dxfId="0" priority="144"/>
  </conditionalFormatting>
  <conditionalFormatting sqref="G617">
    <cfRule type="duplicateValues" dxfId="0" priority="114"/>
  </conditionalFormatting>
  <conditionalFormatting sqref="H617">
    <cfRule type="duplicateValues" dxfId="0" priority="84"/>
  </conditionalFormatting>
  <conditionalFormatting sqref="I617">
    <cfRule type="duplicateValues" dxfId="0" priority="54"/>
  </conditionalFormatting>
  <conditionalFormatting sqref="F618">
    <cfRule type="duplicateValues" dxfId="0" priority="143"/>
  </conditionalFormatting>
  <conditionalFormatting sqref="G618">
    <cfRule type="duplicateValues" dxfId="0" priority="113"/>
  </conditionalFormatting>
  <conditionalFormatting sqref="H618">
    <cfRule type="duplicateValues" dxfId="0" priority="83"/>
  </conditionalFormatting>
  <conditionalFormatting sqref="I618">
    <cfRule type="duplicateValues" dxfId="0" priority="53"/>
  </conditionalFormatting>
  <conditionalFormatting sqref="F632">
    <cfRule type="duplicateValues" dxfId="0" priority="141"/>
  </conditionalFormatting>
  <conditionalFormatting sqref="G632">
    <cfRule type="duplicateValues" dxfId="0" priority="111"/>
  </conditionalFormatting>
  <conditionalFormatting sqref="H632">
    <cfRule type="duplicateValues" dxfId="0" priority="81"/>
  </conditionalFormatting>
  <conditionalFormatting sqref="I632">
    <cfRule type="duplicateValues" dxfId="0" priority="51"/>
  </conditionalFormatting>
  <conditionalFormatting sqref="F634">
    <cfRule type="duplicateValues" dxfId="0" priority="140"/>
  </conditionalFormatting>
  <conditionalFormatting sqref="G634">
    <cfRule type="duplicateValues" dxfId="0" priority="110"/>
  </conditionalFormatting>
  <conditionalFormatting sqref="H634">
    <cfRule type="duplicateValues" dxfId="0" priority="80"/>
  </conditionalFormatting>
  <conditionalFormatting sqref="I634">
    <cfRule type="duplicateValues" dxfId="0" priority="50"/>
  </conditionalFormatting>
  <conditionalFormatting sqref="F636">
    <cfRule type="duplicateValues" dxfId="0" priority="139"/>
  </conditionalFormatting>
  <conditionalFormatting sqref="G636">
    <cfRule type="duplicateValues" dxfId="0" priority="109"/>
  </conditionalFormatting>
  <conditionalFormatting sqref="H636">
    <cfRule type="duplicateValues" dxfId="0" priority="79"/>
  </conditionalFormatting>
  <conditionalFormatting sqref="I636">
    <cfRule type="duplicateValues" dxfId="0" priority="49"/>
  </conditionalFormatting>
  <conditionalFormatting sqref="J1677:N1677">
    <cfRule type="cellIs" dxfId="1" priority="169" operator="greaterThan">
      <formula>0.97</formula>
    </cfRule>
  </conditionalFormatting>
  <conditionalFormatting sqref="F363:F367">
    <cfRule type="duplicateValues" dxfId="0" priority="165"/>
  </conditionalFormatting>
  <conditionalFormatting sqref="F365:F367">
    <cfRule type="duplicateValues" dxfId="0" priority="166"/>
  </conditionalFormatting>
  <conditionalFormatting sqref="F375:F379">
    <cfRule type="duplicateValues" dxfId="0" priority="168"/>
  </conditionalFormatting>
  <conditionalFormatting sqref="F465:F467">
    <cfRule type="duplicateValues" dxfId="0" priority="163"/>
  </conditionalFormatting>
  <conditionalFormatting sqref="F475:F476">
    <cfRule type="duplicateValues" dxfId="0" priority="160"/>
  </conditionalFormatting>
  <conditionalFormatting sqref="F477:F478">
    <cfRule type="duplicateValues" dxfId="0" priority="159"/>
  </conditionalFormatting>
  <conditionalFormatting sqref="F479:F480">
    <cfRule type="duplicateValues" dxfId="0" priority="158"/>
  </conditionalFormatting>
  <conditionalFormatting sqref="F510:F514">
    <cfRule type="duplicateValues" dxfId="0" priority="153"/>
  </conditionalFormatting>
  <conditionalFormatting sqref="F513:F514">
    <cfRule type="duplicateValues" dxfId="0" priority="154"/>
  </conditionalFormatting>
  <conditionalFormatting sqref="F532:F533">
    <cfRule type="duplicateValues" dxfId="0" priority="152"/>
  </conditionalFormatting>
  <conditionalFormatting sqref="F545:F546">
    <cfRule type="duplicateValues" dxfId="0" priority="150"/>
  </conditionalFormatting>
  <conditionalFormatting sqref="F580:F582">
    <cfRule type="duplicateValues" dxfId="0" priority="148"/>
  </conditionalFormatting>
  <conditionalFormatting sqref="F593:F596">
    <cfRule type="duplicateValues" dxfId="0" priority="146"/>
  </conditionalFormatting>
  <conditionalFormatting sqref="F597:F604">
    <cfRule type="duplicateValues" dxfId="0" priority="156"/>
  </conditionalFormatting>
  <conditionalFormatting sqref="F597:F600">
    <cfRule type="duplicateValues" dxfId="0" priority="145"/>
  </conditionalFormatting>
  <conditionalFormatting sqref="F619:F620">
    <cfRule type="duplicateValues" dxfId="0" priority="142"/>
  </conditionalFormatting>
  <conditionalFormatting sqref="F637:F892">
    <cfRule type="duplicateValues" dxfId="0" priority="46"/>
  </conditionalFormatting>
  <conditionalFormatting sqref="G363:G367">
    <cfRule type="duplicateValues" dxfId="0" priority="135"/>
  </conditionalFormatting>
  <conditionalFormatting sqref="G365:G367">
    <cfRule type="duplicateValues" dxfId="0" priority="136"/>
  </conditionalFormatting>
  <conditionalFormatting sqref="G375:G379">
    <cfRule type="duplicateValues" dxfId="0" priority="138"/>
  </conditionalFormatting>
  <conditionalFormatting sqref="G465:G467">
    <cfRule type="duplicateValues" dxfId="0" priority="133"/>
  </conditionalFormatting>
  <conditionalFormatting sqref="G475:G476">
    <cfRule type="duplicateValues" dxfId="0" priority="130"/>
  </conditionalFormatting>
  <conditionalFormatting sqref="G477:G478">
    <cfRule type="duplicateValues" dxfId="0" priority="129"/>
  </conditionalFormatting>
  <conditionalFormatting sqref="G479:G480">
    <cfRule type="duplicateValues" dxfId="0" priority="128"/>
  </conditionalFormatting>
  <conditionalFormatting sqref="G510:G514">
    <cfRule type="duplicateValues" dxfId="0" priority="123"/>
  </conditionalFormatting>
  <conditionalFormatting sqref="G513:G514">
    <cfRule type="duplicateValues" dxfId="0" priority="124"/>
  </conditionalFormatting>
  <conditionalFormatting sqref="G532:G533">
    <cfRule type="duplicateValues" dxfId="0" priority="122"/>
  </conditionalFormatting>
  <conditionalFormatting sqref="G545:G546">
    <cfRule type="duplicateValues" dxfId="0" priority="120"/>
  </conditionalFormatting>
  <conditionalFormatting sqref="G580:G582">
    <cfRule type="duplicateValues" dxfId="0" priority="118"/>
  </conditionalFormatting>
  <conditionalFormatting sqref="G593:G596">
    <cfRule type="duplicateValues" dxfId="0" priority="116"/>
  </conditionalFormatting>
  <conditionalFormatting sqref="G597:G604">
    <cfRule type="duplicateValues" dxfId="0" priority="126"/>
  </conditionalFormatting>
  <conditionalFormatting sqref="G597:G600">
    <cfRule type="duplicateValues" dxfId="0" priority="115"/>
  </conditionalFormatting>
  <conditionalFormatting sqref="G619:G620">
    <cfRule type="duplicateValues" dxfId="0" priority="112"/>
  </conditionalFormatting>
  <conditionalFormatting sqref="G637:G892">
    <cfRule type="duplicateValues" dxfId="0" priority="45"/>
  </conditionalFormatting>
  <conditionalFormatting sqref="H363:H367">
    <cfRule type="duplicateValues" dxfId="0" priority="105"/>
  </conditionalFormatting>
  <conditionalFormatting sqref="H365:H367">
    <cfRule type="duplicateValues" dxfId="0" priority="106"/>
  </conditionalFormatting>
  <conditionalFormatting sqref="H375:H379">
    <cfRule type="duplicateValues" dxfId="0" priority="108"/>
  </conditionalFormatting>
  <conditionalFormatting sqref="H465:H467">
    <cfRule type="duplicateValues" dxfId="0" priority="103"/>
  </conditionalFormatting>
  <conditionalFormatting sqref="H475:H476">
    <cfRule type="duplicateValues" dxfId="0" priority="100"/>
  </conditionalFormatting>
  <conditionalFormatting sqref="H477:H478">
    <cfRule type="duplicateValues" dxfId="0" priority="99"/>
  </conditionalFormatting>
  <conditionalFormatting sqref="H479:H480">
    <cfRule type="duplicateValues" dxfId="0" priority="98"/>
  </conditionalFormatting>
  <conditionalFormatting sqref="H510:H514">
    <cfRule type="duplicateValues" dxfId="0" priority="93"/>
  </conditionalFormatting>
  <conditionalFormatting sqref="H513:H514">
    <cfRule type="duplicateValues" dxfId="0" priority="94"/>
  </conditionalFormatting>
  <conditionalFormatting sqref="H532:H533">
    <cfRule type="duplicateValues" dxfId="0" priority="92"/>
  </conditionalFormatting>
  <conditionalFormatting sqref="H545:H546">
    <cfRule type="duplicateValues" dxfId="0" priority="90"/>
  </conditionalFormatting>
  <conditionalFormatting sqref="H580:H582">
    <cfRule type="duplicateValues" dxfId="0" priority="88"/>
  </conditionalFormatting>
  <conditionalFormatting sqref="H593:H596">
    <cfRule type="duplicateValues" dxfId="0" priority="86"/>
  </conditionalFormatting>
  <conditionalFormatting sqref="H597:H604">
    <cfRule type="duplicateValues" dxfId="0" priority="96"/>
  </conditionalFormatting>
  <conditionalFormatting sqref="H597:H600">
    <cfRule type="duplicateValues" dxfId="0" priority="85"/>
  </conditionalFormatting>
  <conditionalFormatting sqref="H619:H620">
    <cfRule type="duplicateValues" dxfId="0" priority="82"/>
  </conditionalFormatting>
  <conditionalFormatting sqref="H637:H892">
    <cfRule type="duplicateValues" dxfId="0" priority="44"/>
  </conditionalFormatting>
  <conditionalFormatting sqref="I363:I367">
    <cfRule type="duplicateValues" dxfId="0" priority="75"/>
  </conditionalFormatting>
  <conditionalFormatting sqref="I365:I367">
    <cfRule type="duplicateValues" dxfId="0" priority="76"/>
  </conditionalFormatting>
  <conditionalFormatting sqref="I375:I379">
    <cfRule type="duplicateValues" dxfId="0" priority="78"/>
  </conditionalFormatting>
  <conditionalFormatting sqref="I465:I467">
    <cfRule type="duplicateValues" dxfId="0" priority="73"/>
  </conditionalFormatting>
  <conditionalFormatting sqref="I475:I476">
    <cfRule type="duplicateValues" dxfId="0" priority="70"/>
  </conditionalFormatting>
  <conditionalFormatting sqref="I477:I478">
    <cfRule type="duplicateValues" dxfId="0" priority="69"/>
  </conditionalFormatting>
  <conditionalFormatting sqref="I479:I480">
    <cfRule type="duplicateValues" dxfId="0" priority="68"/>
  </conditionalFormatting>
  <conditionalFormatting sqref="I510:I514">
    <cfRule type="duplicateValues" dxfId="0" priority="63"/>
  </conditionalFormatting>
  <conditionalFormatting sqref="I513:I514">
    <cfRule type="duplicateValues" dxfId="0" priority="64"/>
  </conditionalFormatting>
  <conditionalFormatting sqref="I532:I533">
    <cfRule type="duplicateValues" dxfId="0" priority="62"/>
  </conditionalFormatting>
  <conditionalFormatting sqref="I545:I546">
    <cfRule type="duplicateValues" dxfId="0" priority="60"/>
  </conditionalFormatting>
  <conditionalFormatting sqref="I580:I582">
    <cfRule type="duplicateValues" dxfId="0" priority="58"/>
  </conditionalFormatting>
  <conditionalFormatting sqref="I593:I596">
    <cfRule type="duplicateValues" dxfId="0" priority="56"/>
  </conditionalFormatting>
  <conditionalFormatting sqref="I597:I604">
    <cfRule type="duplicateValues" dxfId="0" priority="66"/>
  </conditionalFormatting>
  <conditionalFormatting sqref="I597:I600">
    <cfRule type="duplicateValues" dxfId="0" priority="55"/>
  </conditionalFormatting>
  <conditionalFormatting sqref="I619:I620">
    <cfRule type="duplicateValues" dxfId="0" priority="52"/>
  </conditionalFormatting>
  <conditionalFormatting sqref="I637:I892">
    <cfRule type="duplicateValues" dxfId="0" priority="43"/>
  </conditionalFormatting>
  <conditionalFormatting sqref="J79:J186">
    <cfRule type="cellIs" dxfId="1" priority="41" operator="greaterThan">
      <formula>0.97</formula>
    </cfRule>
  </conditionalFormatting>
  <conditionalFormatting sqref="J187:J234">
    <cfRule type="cellIs" dxfId="1" priority="40" operator="greaterThan">
      <formula>0.97</formula>
    </cfRule>
  </conditionalFormatting>
  <conditionalFormatting sqref="J235:J322">
    <cfRule type="cellIs" dxfId="1" priority="39" operator="greaterThan">
      <formula>0.97</formula>
    </cfRule>
  </conditionalFormatting>
  <conditionalFormatting sqref="J323:J345">
    <cfRule type="cellIs" dxfId="1" priority="36" operator="greaterThan">
      <formula>0.97</formula>
    </cfRule>
    <cfRule type="cellIs" dxfId="1" priority="35" operator="greaterThan">
      <formula>0.96</formula>
    </cfRule>
  </conditionalFormatting>
  <conditionalFormatting sqref="J346:J636">
    <cfRule type="cellIs" dxfId="1" priority="48" operator="greaterThan">
      <formula>0.97</formula>
    </cfRule>
  </conditionalFormatting>
  <conditionalFormatting sqref="J637:J892">
    <cfRule type="cellIs" dxfId="1" priority="42" operator="greaterThan">
      <formula>0.97</formula>
    </cfRule>
  </conditionalFormatting>
  <conditionalFormatting sqref="J893:J1048">
    <cfRule type="cellIs" dxfId="1" priority="47" operator="greaterThan">
      <formula>0.97</formula>
    </cfRule>
  </conditionalFormatting>
  <conditionalFormatting sqref="J1049:J1415">
    <cfRule type="cellIs" dxfId="1" priority="38" operator="greaterThan">
      <formula>0.97</formula>
    </cfRule>
  </conditionalFormatting>
  <conditionalFormatting sqref="J1416:J1674">
    <cfRule type="cellIs" dxfId="1" priority="37" operator="greaterThan">
      <formula>0.97</formula>
    </cfRule>
  </conditionalFormatting>
  <conditionalFormatting sqref="K9:N1674">
    <cfRule type="cellIs" dxfId="1" priority="12" operator="greaterThan">
      <formula>0.9</formula>
    </cfRule>
    <cfRule type="cellIs" dxfId="2" priority="11" operator="lessThan">
      <formula>0.9</formula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W108"/>
  <sheetViews>
    <sheetView zoomScale="85" zoomScaleNormal="85" workbookViewId="0">
      <pane xSplit="3" ySplit="4" topLeftCell="D92" activePane="bottomRight" state="frozen"/>
      <selection/>
      <selection pane="topRight"/>
      <selection pane="bottomLeft"/>
      <selection pane="bottomRight" activeCell="C5" sqref="C5:W105"/>
    </sheetView>
  </sheetViews>
  <sheetFormatPr defaultColWidth="9" defaultRowHeight="14"/>
  <cols>
    <col min="1" max="1" width="18" customWidth="1"/>
    <col min="2" max="2" width="34" customWidth="1"/>
    <col min="3" max="3" width="9" customWidth="1"/>
    <col min="4" max="23" width="11" customWidth="1"/>
  </cols>
  <sheetData>
    <row r="1" ht="40" customHeight="1" spans="1:23">
      <c r="A1" s="110" t="str">
        <f>CONCATENATE("网管-RM达成率 (日) ",TEXT($D$3,"DD MMM YYYY"),"
NM-Pencapaian RM Harian berdasarkan DP/CP yang di-handle")</f>
        <v>网管-RM达成率 (日) 30 Sep 2026
NM-Pencapaian RM Harian berdasarkan DP/CP yang di-handle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</row>
    <row r="2" ht="32" customHeight="1" spans="1:23">
      <c r="A2" s="112" t="s">
        <v>3410</v>
      </c>
      <c r="B2" s="112" t="s">
        <v>3378</v>
      </c>
      <c r="C2" s="112" t="s">
        <v>3411</v>
      </c>
      <c r="D2" s="112" t="s">
        <v>3412</v>
      </c>
      <c r="E2" s="113"/>
      <c r="F2" s="113"/>
      <c r="G2" s="113"/>
      <c r="H2" s="112" t="s">
        <v>3413</v>
      </c>
      <c r="I2" s="113"/>
      <c r="J2" s="113"/>
      <c r="K2" s="113"/>
      <c r="L2" s="112" t="s">
        <v>3414</v>
      </c>
      <c r="M2" s="113"/>
      <c r="N2" s="113"/>
      <c r="O2" s="113"/>
      <c r="P2" s="112" t="s">
        <v>3415</v>
      </c>
      <c r="Q2" s="113"/>
      <c r="R2" s="113"/>
      <c r="S2" s="113"/>
      <c r="T2" s="112" t="s">
        <v>3408</v>
      </c>
      <c r="U2" s="113"/>
      <c r="V2" s="113"/>
      <c r="W2" s="113"/>
    </row>
    <row r="3" ht="48" customHeight="1" spans="1:23">
      <c r="A3" s="113"/>
      <c r="B3" s="113"/>
      <c r="C3" s="113"/>
      <c r="D3" s="132">
        <f>'Display ALL DP'!L8</f>
        <v>46295</v>
      </c>
      <c r="E3" s="132">
        <f>D3-1</f>
        <v>46294</v>
      </c>
      <c r="F3" s="132">
        <f>D3-2</f>
        <v>46293</v>
      </c>
      <c r="G3" s="112" t="s">
        <v>3416</v>
      </c>
      <c r="H3" s="132">
        <f>D3</f>
        <v>46295</v>
      </c>
      <c r="I3" s="132">
        <f>E3</f>
        <v>46294</v>
      </c>
      <c r="J3" s="132">
        <f>F3</f>
        <v>46293</v>
      </c>
      <c r="K3" s="112" t="s">
        <v>3416</v>
      </c>
      <c r="L3" s="132">
        <f>D3</f>
        <v>46295</v>
      </c>
      <c r="M3" s="132">
        <f>E3</f>
        <v>46294</v>
      </c>
      <c r="N3" s="132">
        <f>F3</f>
        <v>46293</v>
      </c>
      <c r="O3" s="112" t="s">
        <v>3416</v>
      </c>
      <c r="P3" s="132">
        <f>D3</f>
        <v>46295</v>
      </c>
      <c r="Q3" s="132">
        <f>E3</f>
        <v>46294</v>
      </c>
      <c r="R3" s="132">
        <f>F3</f>
        <v>46293</v>
      </c>
      <c r="S3" s="112" t="s">
        <v>3416</v>
      </c>
      <c r="T3" s="132">
        <f>D3</f>
        <v>46295</v>
      </c>
      <c r="U3" s="132">
        <f>E3</f>
        <v>46294</v>
      </c>
      <c r="V3" s="132">
        <f>F3</f>
        <v>46293</v>
      </c>
      <c r="W3" s="112" t="s">
        <v>3416</v>
      </c>
    </row>
    <row r="4" spans="1:23">
      <c r="A4" s="116" t="s">
        <v>3417</v>
      </c>
      <c r="B4" s="116"/>
      <c r="C4" s="116"/>
      <c r="D4" s="118">
        <v>0.9</v>
      </c>
      <c r="E4" s="118">
        <v>0.9</v>
      </c>
      <c r="F4" s="118">
        <v>0.9</v>
      </c>
      <c r="G4" s="117"/>
      <c r="H4" s="118">
        <v>0.9</v>
      </c>
      <c r="I4" s="118">
        <v>0.9</v>
      </c>
      <c r="J4" s="118">
        <v>0.9</v>
      </c>
      <c r="K4" s="117"/>
      <c r="L4" s="118">
        <v>0.9</v>
      </c>
      <c r="M4" s="118">
        <v>0.9</v>
      </c>
      <c r="N4" s="118">
        <v>0.9</v>
      </c>
      <c r="O4" s="117"/>
      <c r="P4" s="118">
        <v>0.93</v>
      </c>
      <c r="Q4" s="118">
        <v>0.93</v>
      </c>
      <c r="R4" s="118">
        <v>0.93</v>
      </c>
      <c r="S4" s="117"/>
      <c r="T4" s="118">
        <v>0.015</v>
      </c>
      <c r="U4" s="118">
        <v>0.015</v>
      </c>
      <c r="V4" s="118">
        <v>0.015</v>
      </c>
      <c r="W4" s="117"/>
    </row>
    <row r="5" spans="1:23">
      <c r="A5" s="119" t="s">
        <v>3418</v>
      </c>
      <c r="B5" s="119" t="s">
        <v>3419</v>
      </c>
      <c r="C5" s="120">
        <v>1712</v>
      </c>
      <c r="D5" s="121">
        <v>0.941278314817487</v>
      </c>
      <c r="E5" s="121">
        <v>0.932197631527859</v>
      </c>
      <c r="F5" s="121">
        <v>0.933886833901371</v>
      </c>
      <c r="G5" s="129">
        <v>0.00908068328962808</v>
      </c>
      <c r="H5" s="121">
        <v>0.948662638102614</v>
      </c>
      <c r="I5" s="121">
        <v>0.958894869448863</v>
      </c>
      <c r="J5" s="121">
        <v>0.955372009807625</v>
      </c>
      <c r="K5" s="129">
        <v>-0.0102322313462496</v>
      </c>
      <c r="L5" s="121">
        <v>0.88081803694626</v>
      </c>
      <c r="M5" s="121">
        <v>0.902219218204348</v>
      </c>
      <c r="N5" s="121">
        <v>0.895902088584556</v>
      </c>
      <c r="O5" s="129">
        <v>-0.0214011812580881</v>
      </c>
      <c r="P5" s="121">
        <v>0.950328310931528</v>
      </c>
      <c r="Q5" s="121">
        <v>0.951031548105677</v>
      </c>
      <c r="R5" s="121">
        <v>0.95760000666255</v>
      </c>
      <c r="S5" s="129">
        <v>-0.000703237174148663</v>
      </c>
      <c r="T5" s="121">
        <v>0.0191555507356397</v>
      </c>
      <c r="U5" s="121">
        <v>0.0232907628116468</v>
      </c>
      <c r="V5" s="121">
        <v>0.0273778195439691</v>
      </c>
      <c r="W5" s="129">
        <v>-0.00413521207600715</v>
      </c>
    </row>
    <row r="6" spans="1:23">
      <c r="A6" s="122" t="s">
        <v>25</v>
      </c>
      <c r="B6" s="122" t="s">
        <v>3420</v>
      </c>
      <c r="C6" s="123">
        <v>111</v>
      </c>
      <c r="D6" s="124">
        <v>0.939642447105134</v>
      </c>
      <c r="E6" s="124">
        <v>0.937749003984064</v>
      </c>
      <c r="F6" s="124">
        <v>0.922359657469077</v>
      </c>
      <c r="G6" s="130">
        <v>0.00189344312106987</v>
      </c>
      <c r="H6" s="124">
        <v>0.962406721874504</v>
      </c>
      <c r="I6" s="124">
        <v>0.961868935151541</v>
      </c>
      <c r="J6" s="124">
        <v>0.944732358119048</v>
      </c>
      <c r="K6" s="130">
        <v>0.000537786722962785</v>
      </c>
      <c r="L6" s="124">
        <v>0.848266886160994</v>
      </c>
      <c r="M6" s="124">
        <v>0.875067090345165</v>
      </c>
      <c r="N6" s="124">
        <v>0.867144139876555</v>
      </c>
      <c r="O6" s="130">
        <v>-0.0268002041841708</v>
      </c>
      <c r="P6" s="124">
        <v>0.944971824582191</v>
      </c>
      <c r="Q6" s="124">
        <v>0.958829605554888</v>
      </c>
      <c r="R6" s="124">
        <v>0.963621356441148</v>
      </c>
      <c r="S6" s="130">
        <v>-0.0138577809726966</v>
      </c>
      <c r="T6" s="124">
        <v>0.0171858450901188</v>
      </c>
      <c r="U6" s="124">
        <v>0.0174528985593339</v>
      </c>
      <c r="V6" s="124">
        <v>0.0278815942416468</v>
      </c>
      <c r="W6" s="130">
        <v>-0.000267053469215114</v>
      </c>
    </row>
    <row r="7" spans="1:23">
      <c r="A7" s="125" t="s">
        <v>25</v>
      </c>
      <c r="B7" s="125" t="s">
        <v>3229</v>
      </c>
      <c r="C7" s="126">
        <v>11</v>
      </c>
      <c r="D7" s="127">
        <v>0.93026941362916</v>
      </c>
      <c r="E7" s="127">
        <v>0.92962356792144</v>
      </c>
      <c r="F7" s="127">
        <v>0.9</v>
      </c>
      <c r="G7" s="131">
        <v>0.00064584570771975</v>
      </c>
      <c r="H7" s="127">
        <v>0.960187033908429</v>
      </c>
      <c r="I7" s="127">
        <v>0.970819947205795</v>
      </c>
      <c r="J7" s="127">
        <v>0.92885988606884</v>
      </c>
      <c r="K7" s="131">
        <v>-0.0106329132973666</v>
      </c>
      <c r="L7" s="127">
        <v>0.879520128329835</v>
      </c>
      <c r="M7" s="127">
        <v>0.891567251222656</v>
      </c>
      <c r="N7" s="127">
        <v>0.892942151854724</v>
      </c>
      <c r="O7" s="131">
        <v>-0.0120471228928215</v>
      </c>
      <c r="P7" s="127">
        <v>0.955246125021291</v>
      </c>
      <c r="Q7" s="127">
        <v>0.968201017567438</v>
      </c>
      <c r="R7" s="127">
        <v>0.967300741867986</v>
      </c>
      <c r="S7" s="131">
        <v>-0.0129548925461467</v>
      </c>
      <c r="T7" s="127">
        <v>0.0189253773480273</v>
      </c>
      <c r="U7" s="127">
        <v>0.014361748922319</v>
      </c>
      <c r="V7" s="127">
        <v>0.0306158775364899</v>
      </c>
      <c r="W7" s="131">
        <v>0.00456362842570831</v>
      </c>
    </row>
    <row r="8" spans="1:23">
      <c r="A8" s="125" t="s">
        <v>25</v>
      </c>
      <c r="B8" s="125" t="s">
        <v>3234</v>
      </c>
      <c r="C8" s="126">
        <v>7</v>
      </c>
      <c r="D8" s="127">
        <v>0.919117647058823</v>
      </c>
      <c r="E8" s="127">
        <v>0.93719806763285</v>
      </c>
      <c r="F8" s="127">
        <v>0.923469387755102</v>
      </c>
      <c r="G8" s="131">
        <v>-0.0180804205740268</v>
      </c>
      <c r="H8" s="127">
        <v>0.986374992737203</v>
      </c>
      <c r="I8" s="127">
        <v>0.982588036190848</v>
      </c>
      <c r="J8" s="127">
        <v>0.956885288737915</v>
      </c>
      <c r="K8" s="131">
        <v>0.00378695654635486</v>
      </c>
      <c r="L8" s="127">
        <v>0.831503108477137</v>
      </c>
      <c r="M8" s="127">
        <v>0.860834472433769</v>
      </c>
      <c r="N8" s="127">
        <v>0.851633133002352</v>
      </c>
      <c r="O8" s="131">
        <v>-0.0293313639566327</v>
      </c>
      <c r="P8" s="127">
        <v>0.925073634531581</v>
      </c>
      <c r="Q8" s="127">
        <v>0.938270066234599</v>
      </c>
      <c r="R8" s="127">
        <v>0.957167517801913</v>
      </c>
      <c r="S8" s="131">
        <v>-0.0131964317030177</v>
      </c>
      <c r="T8" s="127">
        <v>0.0199539973922089</v>
      </c>
      <c r="U8" s="127">
        <v>0.0217020950042207</v>
      </c>
      <c r="V8" s="127">
        <v>0.0381757805967653</v>
      </c>
      <c r="W8" s="131">
        <v>-0.00174809761201185</v>
      </c>
    </row>
    <row r="9" spans="1:23">
      <c r="A9" s="125" t="s">
        <v>25</v>
      </c>
      <c r="B9" s="125" t="s">
        <v>3237</v>
      </c>
      <c r="C9" s="126">
        <v>11</v>
      </c>
      <c r="D9" s="127">
        <v>0.919165580182529</v>
      </c>
      <c r="E9" s="127">
        <v>0.912928759894459</v>
      </c>
      <c r="F9" s="127">
        <v>0.897058823529412</v>
      </c>
      <c r="G9" s="131">
        <v>0.00623682028807027</v>
      </c>
      <c r="H9" s="127">
        <v>0.963582052908321</v>
      </c>
      <c r="I9" s="127">
        <v>0.922585899495939</v>
      </c>
      <c r="J9" s="127">
        <v>0.933078458571574</v>
      </c>
      <c r="K9" s="131">
        <v>0.0409961534123819</v>
      </c>
      <c r="L9" s="127">
        <v>0.795261574973914</v>
      </c>
      <c r="M9" s="127">
        <v>0.824018841760032</v>
      </c>
      <c r="N9" s="127">
        <v>0.815915011672362</v>
      </c>
      <c r="O9" s="131">
        <v>-0.0287572667861176</v>
      </c>
      <c r="P9" s="127">
        <v>0.94461810675317</v>
      </c>
      <c r="Q9" s="127">
        <v>0.953780768549672</v>
      </c>
      <c r="R9" s="127">
        <v>0.959241390783564</v>
      </c>
      <c r="S9" s="131">
        <v>-0.00916266179650227</v>
      </c>
      <c r="T9" s="127">
        <v>0.0181695756925375</v>
      </c>
      <c r="U9" s="127">
        <v>0.0202361612351036</v>
      </c>
      <c r="V9" s="127">
        <v>0.029603584188737</v>
      </c>
      <c r="W9" s="131">
        <v>-0.0020665855425661</v>
      </c>
    </row>
    <row r="10" spans="1:23">
      <c r="A10" s="125" t="s">
        <v>25</v>
      </c>
      <c r="B10" s="125" t="s">
        <v>3246</v>
      </c>
      <c r="C10" s="126">
        <v>10</v>
      </c>
      <c r="D10" s="127">
        <v>0.954372623574145</v>
      </c>
      <c r="E10" s="127">
        <v>0.941860465116279</v>
      </c>
      <c r="F10" s="127">
        <v>0.925170068027211</v>
      </c>
      <c r="G10" s="131">
        <v>0.0125121584578655</v>
      </c>
      <c r="H10" s="127">
        <v>0.960489572812073</v>
      </c>
      <c r="I10" s="127">
        <v>0.955809498645881</v>
      </c>
      <c r="J10" s="127">
        <v>0.947000487725573</v>
      </c>
      <c r="K10" s="131">
        <v>0.00468007416619143</v>
      </c>
      <c r="L10" s="127">
        <v>0.865248648327491</v>
      </c>
      <c r="M10" s="127">
        <v>0.879714644296189</v>
      </c>
      <c r="N10" s="127">
        <v>0.870427572752398</v>
      </c>
      <c r="O10" s="131">
        <v>-0.0144659959686977</v>
      </c>
      <c r="P10" s="127">
        <v>0.948318751798013</v>
      </c>
      <c r="Q10" s="127">
        <v>0.95816301995672</v>
      </c>
      <c r="R10" s="127">
        <v>0.961867387360705</v>
      </c>
      <c r="S10" s="131">
        <v>-0.00984426815870709</v>
      </c>
      <c r="T10" s="127">
        <v>0.0172269504665961</v>
      </c>
      <c r="U10" s="127">
        <v>0.0164538590740831</v>
      </c>
      <c r="V10" s="127">
        <v>0.024729392173189</v>
      </c>
      <c r="W10" s="131">
        <v>0.000773091392513005</v>
      </c>
    </row>
    <row r="11" spans="1:23">
      <c r="A11" s="125" t="s">
        <v>25</v>
      </c>
      <c r="B11" s="125" t="s">
        <v>3255</v>
      </c>
      <c r="C11" s="126">
        <v>14</v>
      </c>
      <c r="D11" s="127">
        <v>0.963197969543147</v>
      </c>
      <c r="E11" s="127">
        <v>0.958169934640523</v>
      </c>
      <c r="F11" s="127">
        <v>0.959821428571429</v>
      </c>
      <c r="G11" s="131">
        <v>0.00502803490262427</v>
      </c>
      <c r="H11" s="127">
        <v>0.981045514910057</v>
      </c>
      <c r="I11" s="127">
        <v>0.978449623589966</v>
      </c>
      <c r="J11" s="127">
        <v>0.984569842738205</v>
      </c>
      <c r="K11" s="131">
        <v>0.00259589132009119</v>
      </c>
      <c r="L11" s="127">
        <v>0.878848243390076</v>
      </c>
      <c r="M11" s="127">
        <v>0.890756908867884</v>
      </c>
      <c r="N11" s="127">
        <v>0.879629972247919</v>
      </c>
      <c r="O11" s="131">
        <v>-0.0119086654778077</v>
      </c>
      <c r="P11" s="127">
        <v>0.950811069258668</v>
      </c>
      <c r="Q11" s="127">
        <v>0.957283841508322</v>
      </c>
      <c r="R11" s="127">
        <v>0.960900233431442</v>
      </c>
      <c r="S11" s="131">
        <v>-0.0064727722496547</v>
      </c>
      <c r="T11" s="127">
        <v>0.0187103825136612</v>
      </c>
      <c r="U11" s="127">
        <v>0.0192484576556366</v>
      </c>
      <c r="V11" s="127">
        <v>0.0322140322140322</v>
      </c>
      <c r="W11" s="131">
        <v>-0.000538075141975364</v>
      </c>
    </row>
    <row r="12" spans="1:23">
      <c r="A12" s="125" t="s">
        <v>25</v>
      </c>
      <c r="B12" s="125" t="s">
        <v>3265</v>
      </c>
      <c r="C12" s="126">
        <v>13</v>
      </c>
      <c r="D12" s="127">
        <v>0.900763358778626</v>
      </c>
      <c r="E12" s="127">
        <v>0.913894324853229</v>
      </c>
      <c r="F12" s="127">
        <v>0.908482142857143</v>
      </c>
      <c r="G12" s="131">
        <v>-0.0131309660746031</v>
      </c>
      <c r="H12" s="127">
        <v>0.951288047372987</v>
      </c>
      <c r="I12" s="127">
        <v>0.928779533419816</v>
      </c>
      <c r="J12" s="127">
        <v>0.909300866788321</v>
      </c>
      <c r="K12" s="131">
        <v>0.0225085139531711</v>
      </c>
      <c r="L12" s="127">
        <v>0.85235544827066</v>
      </c>
      <c r="M12" s="127">
        <v>0.896412393934883</v>
      </c>
      <c r="N12" s="127">
        <v>0.888115875912409</v>
      </c>
      <c r="O12" s="131">
        <v>-0.0440569456642232</v>
      </c>
      <c r="P12" s="127">
        <v>0.935524884167288</v>
      </c>
      <c r="Q12" s="127">
        <v>0.963939112771773</v>
      </c>
      <c r="R12" s="127">
        <v>0.968948754304233</v>
      </c>
      <c r="S12" s="131">
        <v>-0.0284142286044852</v>
      </c>
      <c r="T12" s="127">
        <v>0.0143017943454943</v>
      </c>
      <c r="U12" s="127">
        <v>0.015863527171687</v>
      </c>
      <c r="V12" s="127">
        <v>0.0207832561411737</v>
      </c>
      <c r="W12" s="131">
        <v>-0.00156173282619271</v>
      </c>
    </row>
    <row r="13" spans="1:23">
      <c r="A13" s="125" t="s">
        <v>25</v>
      </c>
      <c r="B13" s="125" t="s">
        <v>3274</v>
      </c>
      <c r="C13" s="126">
        <v>14</v>
      </c>
      <c r="D13" s="127">
        <v>0.965065502183406</v>
      </c>
      <c r="E13" s="127">
        <v>0.962574850299401</v>
      </c>
      <c r="F13" s="127">
        <v>0.916515426497278</v>
      </c>
      <c r="G13" s="131">
        <v>0.00249065188400499</v>
      </c>
      <c r="H13" s="127">
        <v>0.967421566590484</v>
      </c>
      <c r="I13" s="127">
        <v>0.977920568733338</v>
      </c>
      <c r="J13" s="127">
        <v>0.972375690607735</v>
      </c>
      <c r="K13" s="131">
        <v>-0.0104990021428538</v>
      </c>
      <c r="L13" s="127">
        <v>0.890712653230833</v>
      </c>
      <c r="M13" s="127">
        <v>0.917424294210131</v>
      </c>
      <c r="N13" s="127">
        <v>0.893065897990231</v>
      </c>
      <c r="O13" s="131">
        <v>-0.0267116409792975</v>
      </c>
      <c r="P13" s="127">
        <v>0.953754969633406</v>
      </c>
      <c r="Q13" s="127">
        <v>0.96551724137931</v>
      </c>
      <c r="R13" s="127">
        <v>0.962787550744249</v>
      </c>
      <c r="S13" s="131">
        <v>-0.0117622717459047</v>
      </c>
      <c r="T13" s="127">
        <v>0.0142260743295367</v>
      </c>
      <c r="U13" s="127">
        <v>0.0139731356683279</v>
      </c>
      <c r="V13" s="127">
        <v>0.0233099725765029</v>
      </c>
      <c r="W13" s="131">
        <v>0.000252938661208745</v>
      </c>
    </row>
    <row r="14" spans="1:23">
      <c r="A14" s="125" t="s">
        <v>25</v>
      </c>
      <c r="B14" s="125" t="s">
        <v>3281</v>
      </c>
      <c r="C14" s="126">
        <v>10</v>
      </c>
      <c r="D14" s="127">
        <v>0.9593147751606</v>
      </c>
      <c r="E14" s="127">
        <v>0.939688715953307</v>
      </c>
      <c r="F14" s="127">
        <v>0.951048951048951</v>
      </c>
      <c r="G14" s="131">
        <v>0.0196260592072922</v>
      </c>
      <c r="H14" s="127">
        <v>0.974096995611567</v>
      </c>
      <c r="I14" s="127">
        <v>0.970365715722006</v>
      </c>
      <c r="J14" s="127">
        <v>0.958895730538678</v>
      </c>
      <c r="K14" s="131">
        <v>0.00373127988956168</v>
      </c>
      <c r="L14" s="127">
        <v>0.815460785416901</v>
      </c>
      <c r="M14" s="127">
        <v>0.849289933391982</v>
      </c>
      <c r="N14" s="127">
        <v>0.844390979896424</v>
      </c>
      <c r="O14" s="131">
        <v>-0.0338291479750807</v>
      </c>
      <c r="P14" s="127">
        <v>0.939501979960824</v>
      </c>
      <c r="Q14" s="127">
        <v>0.964871387045467</v>
      </c>
      <c r="R14" s="127">
        <v>0.962607535277249</v>
      </c>
      <c r="S14" s="131">
        <v>-0.0253694070846435</v>
      </c>
      <c r="T14" s="127">
        <v>0.0151820787769402</v>
      </c>
      <c r="U14" s="127">
        <v>0.0138703339882122</v>
      </c>
      <c r="V14" s="127">
        <v>0.0262897851315638</v>
      </c>
      <c r="W14" s="131">
        <v>0.00131174478872805</v>
      </c>
    </row>
    <row r="15" spans="1:23">
      <c r="A15" s="125" t="s">
        <v>25</v>
      </c>
      <c r="B15" s="125" t="s">
        <v>3290</v>
      </c>
      <c r="C15" s="126">
        <v>12</v>
      </c>
      <c r="D15" s="127">
        <v>0.94170403587444</v>
      </c>
      <c r="E15" s="127">
        <v>0.946401225114854</v>
      </c>
      <c r="F15" s="127">
        <v>0.928327645051195</v>
      </c>
      <c r="G15" s="131">
        <v>-0.00469718924041496</v>
      </c>
      <c r="H15" s="127">
        <v>0.951789976133652</v>
      </c>
      <c r="I15" s="127">
        <v>0.978943611705924</v>
      </c>
      <c r="J15" s="127">
        <v>0.96638075815739</v>
      </c>
      <c r="K15" s="131">
        <v>-0.0271536355722728</v>
      </c>
      <c r="L15" s="127">
        <v>0.861685331375069</v>
      </c>
      <c r="M15" s="127">
        <v>0.877111586961694</v>
      </c>
      <c r="N15" s="127">
        <v>0.859614923224568</v>
      </c>
      <c r="O15" s="131">
        <v>-0.0154262555866251</v>
      </c>
      <c r="P15" s="127">
        <v>0.948801001954243</v>
      </c>
      <c r="Q15" s="127">
        <v>0.95937258935459</v>
      </c>
      <c r="R15" s="127">
        <v>0.967255395535014</v>
      </c>
      <c r="S15" s="131">
        <v>-0.0105715874003472</v>
      </c>
      <c r="T15" s="127">
        <v>0.0178559131110608</v>
      </c>
      <c r="U15" s="127">
        <v>0.0194045747324644</v>
      </c>
      <c r="V15" s="127">
        <v>0.0317393801120579</v>
      </c>
      <c r="W15" s="131">
        <v>-0.00154866162140354</v>
      </c>
    </row>
    <row r="16" spans="1:23">
      <c r="A16" s="125" t="s">
        <v>25</v>
      </c>
      <c r="B16" s="125" t="s">
        <v>3299</v>
      </c>
      <c r="C16" s="126">
        <v>9</v>
      </c>
      <c r="D16" s="127">
        <v>0.933333333333333</v>
      </c>
      <c r="E16" s="127">
        <v>0.929967426710098</v>
      </c>
      <c r="F16" s="127">
        <v>0.912891986062718</v>
      </c>
      <c r="G16" s="131">
        <v>0.00336590662323566</v>
      </c>
      <c r="H16" s="127">
        <v>0.939782971306483</v>
      </c>
      <c r="I16" s="127">
        <v>0.958548139891319</v>
      </c>
      <c r="J16" s="127">
        <v>0.91688622754491</v>
      </c>
      <c r="K16" s="131">
        <v>-0.0187651685848368</v>
      </c>
      <c r="L16" s="127">
        <v>0.805386359802837</v>
      </c>
      <c r="M16" s="127">
        <v>0.856880776554735</v>
      </c>
      <c r="N16" s="127">
        <v>0.863383233532934</v>
      </c>
      <c r="O16" s="131">
        <v>-0.0514944167518976</v>
      </c>
      <c r="P16" s="127">
        <v>0.9405829847207</v>
      </c>
      <c r="Q16" s="127">
        <v>0.952819104861549</v>
      </c>
      <c r="R16" s="127">
        <v>0.962656357527426</v>
      </c>
      <c r="S16" s="131">
        <v>-0.0122361201408493</v>
      </c>
      <c r="T16" s="127">
        <v>0.0172668968919586</v>
      </c>
      <c r="U16" s="127">
        <v>0.0193942847124825</v>
      </c>
      <c r="V16" s="127">
        <v>0.0237516910589103</v>
      </c>
      <c r="W16" s="131">
        <v>-0.00212738782052391</v>
      </c>
    </row>
    <row r="17" spans="1:23">
      <c r="A17" s="122" t="s">
        <v>186</v>
      </c>
      <c r="B17" s="122" t="s">
        <v>3420</v>
      </c>
      <c r="C17" s="123">
        <v>108</v>
      </c>
      <c r="D17" s="124">
        <v>0.958868894601542</v>
      </c>
      <c r="E17" s="124">
        <v>0.959287951211472</v>
      </c>
      <c r="F17" s="124">
        <v>0.954887218045113</v>
      </c>
      <c r="G17" s="130">
        <v>-0.000419056609929469</v>
      </c>
      <c r="H17" s="124">
        <v>0.93195412691237</v>
      </c>
      <c r="I17" s="124">
        <v>0.953565334470899</v>
      </c>
      <c r="J17" s="124">
        <v>0.953872592327507</v>
      </c>
      <c r="K17" s="130">
        <v>-0.0216112075585287</v>
      </c>
      <c r="L17" s="124">
        <v>0.893616312546099</v>
      </c>
      <c r="M17" s="124">
        <v>0.922287839603274</v>
      </c>
      <c r="N17" s="124">
        <v>0.922011354782913</v>
      </c>
      <c r="O17" s="130">
        <v>-0.028671527057175</v>
      </c>
      <c r="P17" s="124">
        <v>0.958190630854582</v>
      </c>
      <c r="Q17" s="124">
        <v>0.962394048568122</v>
      </c>
      <c r="R17" s="124">
        <v>0.970372743614782</v>
      </c>
      <c r="S17" s="130">
        <v>-0.00420341771354005</v>
      </c>
      <c r="T17" s="124">
        <v>0.0162783428053843</v>
      </c>
      <c r="U17" s="124">
        <v>0.0173561700216011</v>
      </c>
      <c r="V17" s="124">
        <v>0.0235864748934724</v>
      </c>
      <c r="W17" s="130">
        <v>-0.00107782721621677</v>
      </c>
    </row>
    <row r="18" spans="1:23">
      <c r="A18" s="125" t="s">
        <v>186</v>
      </c>
      <c r="B18" s="125" t="s">
        <v>3304</v>
      </c>
      <c r="C18" s="126">
        <v>16</v>
      </c>
      <c r="D18" s="127">
        <v>0.944166666666667</v>
      </c>
      <c r="E18" s="127">
        <v>0.940909090909091</v>
      </c>
      <c r="F18" s="127">
        <v>0.929807692307692</v>
      </c>
      <c r="G18" s="131">
        <v>0.00325757575757579</v>
      </c>
      <c r="H18" s="127">
        <v>0.939284150177171</v>
      </c>
      <c r="I18" s="127">
        <v>0.938461043556585</v>
      </c>
      <c r="J18" s="127">
        <v>0.943292635101571</v>
      </c>
      <c r="K18" s="131">
        <v>0.000823106620585823</v>
      </c>
      <c r="L18" s="127">
        <v>0.868336186646494</v>
      </c>
      <c r="M18" s="127">
        <v>0.873158334941774</v>
      </c>
      <c r="N18" s="127">
        <v>0.872205809302204</v>
      </c>
      <c r="O18" s="131">
        <v>-0.00482214829528005</v>
      </c>
      <c r="P18" s="127">
        <v>0.954280626780627</v>
      </c>
      <c r="Q18" s="127">
        <v>0.955973712071273</v>
      </c>
      <c r="R18" s="127">
        <v>0.961931524462177</v>
      </c>
      <c r="S18" s="131">
        <v>-0.00169308529064627</v>
      </c>
      <c r="T18" s="127">
        <v>0.022681094362803</v>
      </c>
      <c r="U18" s="127">
        <v>0.0249631573271989</v>
      </c>
      <c r="V18" s="127">
        <v>0.0318574647747815</v>
      </c>
      <c r="W18" s="131">
        <v>-0.00228206296439587</v>
      </c>
    </row>
    <row r="19" spans="1:23">
      <c r="A19" s="125" t="s">
        <v>186</v>
      </c>
      <c r="B19" s="125" t="s">
        <v>3305</v>
      </c>
      <c r="C19" s="126">
        <v>6</v>
      </c>
      <c r="D19" s="127">
        <v>0.959183673469388</v>
      </c>
      <c r="E19" s="127">
        <v>0.979381443298969</v>
      </c>
      <c r="F19" s="127">
        <v>0.977272727272727</v>
      </c>
      <c r="G19" s="131">
        <v>-0.0201977698295813</v>
      </c>
      <c r="H19" s="127">
        <v>0.910082887419998</v>
      </c>
      <c r="I19" s="127">
        <v>0.948885418145677</v>
      </c>
      <c r="J19" s="127">
        <v>0.948891394212702</v>
      </c>
      <c r="K19" s="131">
        <v>-0.0388025307256786</v>
      </c>
      <c r="L19" s="127">
        <v>0.864652187598363</v>
      </c>
      <c r="M19" s="127">
        <v>0.903450234275167</v>
      </c>
      <c r="N19" s="127">
        <v>0.910747839158211</v>
      </c>
      <c r="O19" s="131">
        <v>-0.0387980466768035</v>
      </c>
      <c r="P19" s="127">
        <v>0.957964748919189</v>
      </c>
      <c r="Q19" s="127">
        <v>0.967376689547803</v>
      </c>
      <c r="R19" s="127">
        <v>0.972946859903382</v>
      </c>
      <c r="S19" s="131">
        <v>-0.00941194062861406</v>
      </c>
      <c r="T19" s="127">
        <v>0.018541249434718</v>
      </c>
      <c r="U19" s="127">
        <v>0.0130145706606309</v>
      </c>
      <c r="V19" s="127">
        <v>0.0261267954432888</v>
      </c>
      <c r="W19" s="131">
        <v>0.00552667877408708</v>
      </c>
    </row>
    <row r="20" spans="1:23">
      <c r="A20" s="125" t="s">
        <v>186</v>
      </c>
      <c r="B20" s="125" t="s">
        <v>3306</v>
      </c>
      <c r="C20" s="126">
        <v>14</v>
      </c>
      <c r="D20" s="127">
        <v>0.948497854077253</v>
      </c>
      <c r="E20" s="127">
        <v>0.936671575846834</v>
      </c>
      <c r="F20" s="127">
        <v>0.946428571428571</v>
      </c>
      <c r="G20" s="131">
        <v>0.0118262782304196</v>
      </c>
      <c r="H20" s="127">
        <v>0.865616925720006</v>
      </c>
      <c r="I20" s="127">
        <v>0.940709695445655</v>
      </c>
      <c r="J20" s="127">
        <v>0.948361905159633</v>
      </c>
      <c r="K20" s="131">
        <v>-0.0750927697256493</v>
      </c>
      <c r="L20" s="127">
        <v>0.840415026446438</v>
      </c>
      <c r="M20" s="127">
        <v>0.914538511688554</v>
      </c>
      <c r="N20" s="127">
        <v>0.919880562109791</v>
      </c>
      <c r="O20" s="131">
        <v>-0.0741234852421161</v>
      </c>
      <c r="P20" s="127">
        <v>0.949435262702079</v>
      </c>
      <c r="Q20" s="127">
        <v>0.955039906008184</v>
      </c>
      <c r="R20" s="127">
        <v>0.964255619053456</v>
      </c>
      <c r="S20" s="131">
        <v>-0.00560464330610522</v>
      </c>
      <c r="T20" s="127">
        <v>0.0171804310107185</v>
      </c>
      <c r="U20" s="127">
        <v>0.0157828755332685</v>
      </c>
      <c r="V20" s="127">
        <v>0.0223618278363623</v>
      </c>
      <c r="W20" s="131">
        <v>0.00139755547745004</v>
      </c>
    </row>
    <row r="21" spans="1:23">
      <c r="A21" s="125" t="s">
        <v>186</v>
      </c>
      <c r="B21" s="125" t="s">
        <v>1426</v>
      </c>
      <c r="C21" s="126">
        <v>22</v>
      </c>
      <c r="D21" s="127">
        <v>0.969014084507042</v>
      </c>
      <c r="E21" s="127">
        <v>0.980928689883914</v>
      </c>
      <c r="F21" s="127">
        <v>0.97613721103654</v>
      </c>
      <c r="G21" s="131">
        <v>-0.0119146053768715</v>
      </c>
      <c r="H21" s="127">
        <v>0.161290322580645</v>
      </c>
      <c r="I21" s="127">
        <v>0.333333333333333</v>
      </c>
      <c r="J21" s="127">
        <v>0</v>
      </c>
      <c r="K21" s="131">
        <v>-0.172043010752688</v>
      </c>
      <c r="L21" s="127">
        <v>0.032258064516129</v>
      </c>
      <c r="M21" s="127">
        <v>0.222222222222222</v>
      </c>
      <c r="N21" s="127">
        <v>0.166666666666667</v>
      </c>
      <c r="O21" s="131">
        <v>-0.189964157706093</v>
      </c>
      <c r="P21" s="127">
        <v>0.967899357157669</v>
      </c>
      <c r="Q21" s="127">
        <v>0.96906233662392</v>
      </c>
      <c r="R21" s="127">
        <v>0.978315687589679</v>
      </c>
      <c r="S21" s="131">
        <v>-0.00116297946625066</v>
      </c>
      <c r="T21" s="127">
        <v>0.011643412365434</v>
      </c>
      <c r="U21" s="127">
        <v>0.0237756031482822</v>
      </c>
      <c r="V21" s="127">
        <v>0.0182198934374807</v>
      </c>
      <c r="W21" s="131">
        <v>-0.0121321907828482</v>
      </c>
    </row>
    <row r="22" spans="1:23">
      <c r="A22" s="125" t="s">
        <v>186</v>
      </c>
      <c r="B22" s="125" t="s">
        <v>3307</v>
      </c>
      <c r="C22" s="126">
        <v>13</v>
      </c>
      <c r="D22" s="127">
        <v>0.965740740740741</v>
      </c>
      <c r="E22" s="127">
        <v>0.965897693079238</v>
      </c>
      <c r="F22" s="127">
        <v>0.961165048543689</v>
      </c>
      <c r="G22" s="131">
        <v>-0.000156952338496885</v>
      </c>
      <c r="H22" s="127">
        <v>0.963357879234168</v>
      </c>
      <c r="I22" s="127">
        <v>0.965627054103674</v>
      </c>
      <c r="J22" s="127">
        <v>0.965017325723604</v>
      </c>
      <c r="K22" s="131">
        <v>-0.00226917486950617</v>
      </c>
      <c r="L22" s="127">
        <v>0.919023774458237</v>
      </c>
      <c r="M22" s="127">
        <v>0.934756000815975</v>
      </c>
      <c r="N22" s="127">
        <v>0.938952303302079</v>
      </c>
      <c r="O22" s="131">
        <v>-0.0157322263577381</v>
      </c>
      <c r="P22" s="127">
        <v>0.957573166645484</v>
      </c>
      <c r="Q22" s="127">
        <v>0.96249540540198</v>
      </c>
      <c r="R22" s="127">
        <v>0.973471514817801</v>
      </c>
      <c r="S22" s="131">
        <v>-0.00492223875649567</v>
      </c>
      <c r="T22" s="127">
        <v>0.0146310636976104</v>
      </c>
      <c r="U22" s="127">
        <v>0.0152504500031035</v>
      </c>
      <c r="V22" s="127">
        <v>0.0239821673287422</v>
      </c>
      <c r="W22" s="131">
        <v>-0.000619386305493066</v>
      </c>
    </row>
    <row r="23" spans="1:23">
      <c r="A23" s="125" t="s">
        <v>186</v>
      </c>
      <c r="B23" s="125" t="s">
        <v>3308</v>
      </c>
      <c r="C23" s="126">
        <v>16</v>
      </c>
      <c r="D23" s="127">
        <v>0.974820143884892</v>
      </c>
      <c r="E23" s="127">
        <v>0.966571155682904</v>
      </c>
      <c r="F23" s="127">
        <v>0.954166666666667</v>
      </c>
      <c r="G23" s="131">
        <v>0.00824898820198861</v>
      </c>
      <c r="H23" s="127">
        <v>0.951621570955446</v>
      </c>
      <c r="I23" s="127">
        <v>0.955958688819039</v>
      </c>
      <c r="J23" s="127">
        <v>0.956182899356646</v>
      </c>
      <c r="K23" s="131">
        <v>-0.00433711786359325</v>
      </c>
      <c r="L23" s="127">
        <v>0.925039055177154</v>
      </c>
      <c r="M23" s="127">
        <v>0.939110911540189</v>
      </c>
      <c r="N23" s="127">
        <v>0.937369350354149</v>
      </c>
      <c r="O23" s="131">
        <v>-0.0140718563630343</v>
      </c>
      <c r="P23" s="127">
        <v>0.964836621900148</v>
      </c>
      <c r="Q23" s="127">
        <v>0.970198407560849</v>
      </c>
      <c r="R23" s="127">
        <v>0.971864692607197</v>
      </c>
      <c r="S23" s="131">
        <v>-0.005361785660701</v>
      </c>
      <c r="T23" s="127">
        <v>0.0141688475454816</v>
      </c>
      <c r="U23" s="127">
        <v>0.0126135797262585</v>
      </c>
      <c r="V23" s="127">
        <v>0.0212226760938241</v>
      </c>
      <c r="W23" s="131">
        <v>0.00155526781922314</v>
      </c>
    </row>
    <row r="24" spans="1:23">
      <c r="A24" s="125" t="s">
        <v>186</v>
      </c>
      <c r="B24" s="125" t="s">
        <v>3309</v>
      </c>
      <c r="C24" s="126">
        <v>9</v>
      </c>
      <c r="D24" s="127">
        <v>0.951515151515152</v>
      </c>
      <c r="E24" s="127">
        <v>0.952229299363057</v>
      </c>
      <c r="F24" s="127">
        <v>0.956217162872154</v>
      </c>
      <c r="G24" s="131">
        <v>-0.000714147847905799</v>
      </c>
      <c r="H24" s="127">
        <v>0.92031030811094</v>
      </c>
      <c r="I24" s="127">
        <v>0.951185266655746</v>
      </c>
      <c r="J24" s="127">
        <v>0.948268051822547</v>
      </c>
      <c r="K24" s="131">
        <v>-0.0308749585448059</v>
      </c>
      <c r="L24" s="127">
        <v>0.886659793465952</v>
      </c>
      <c r="M24" s="127">
        <v>0.91470292279971</v>
      </c>
      <c r="N24" s="127">
        <v>0.914686074955456</v>
      </c>
      <c r="O24" s="131">
        <v>-0.0280431293337575</v>
      </c>
      <c r="P24" s="127">
        <v>0.955302818566852</v>
      </c>
      <c r="Q24" s="127">
        <v>0.963994629228305</v>
      </c>
      <c r="R24" s="127">
        <v>0.969073545162442</v>
      </c>
      <c r="S24" s="131">
        <v>-0.00869181066145264</v>
      </c>
      <c r="T24" s="127">
        <v>0.0214453795328668</v>
      </c>
      <c r="U24" s="127">
        <v>0.0166111828249202</v>
      </c>
      <c r="V24" s="127">
        <v>0.0256942067215723</v>
      </c>
      <c r="W24" s="131">
        <v>0.00483419670794664</v>
      </c>
    </row>
    <row r="25" spans="1:23">
      <c r="A25" s="125" t="s">
        <v>186</v>
      </c>
      <c r="B25" s="125" t="s">
        <v>3310</v>
      </c>
      <c r="C25" s="126">
        <v>9</v>
      </c>
      <c r="D25" s="127">
        <v>0.954732510288066</v>
      </c>
      <c r="E25" s="127">
        <v>0.953586497890295</v>
      </c>
      <c r="F25" s="127">
        <v>0.953703703703704</v>
      </c>
      <c r="G25" s="131">
        <v>0.00114601239777046</v>
      </c>
      <c r="H25" s="127">
        <v>0.937394957983193</v>
      </c>
      <c r="I25" s="127">
        <v>0.958308241071015</v>
      </c>
      <c r="J25" s="127">
        <v>0.94744452127994</v>
      </c>
      <c r="K25" s="131">
        <v>-0.0209132830878217</v>
      </c>
      <c r="L25" s="127">
        <v>0.907177871148459</v>
      </c>
      <c r="M25" s="127">
        <v>0.939407977023208</v>
      </c>
      <c r="N25" s="127">
        <v>0.936317344565286</v>
      </c>
      <c r="O25" s="131">
        <v>-0.0322301058747491</v>
      </c>
      <c r="P25" s="127">
        <v>0.949512616016044</v>
      </c>
      <c r="Q25" s="127">
        <v>0.960818480533705</v>
      </c>
      <c r="R25" s="127">
        <v>0.961925664392385</v>
      </c>
      <c r="S25" s="131">
        <v>-0.0113058645176611</v>
      </c>
      <c r="T25" s="127">
        <v>0.0122537027976694</v>
      </c>
      <c r="U25" s="127">
        <v>0.0119030267696643</v>
      </c>
      <c r="V25" s="127">
        <v>0.0279116975386958</v>
      </c>
      <c r="W25" s="131">
        <v>0.000350676028005065</v>
      </c>
    </row>
    <row r="26" spans="1:23">
      <c r="A26" s="125" t="s">
        <v>186</v>
      </c>
      <c r="B26" s="125" t="s">
        <v>40</v>
      </c>
      <c r="C26" s="126">
        <v>3</v>
      </c>
      <c r="D26" s="127">
        <v>0.871287128712871</v>
      </c>
      <c r="E26" s="127">
        <v>0.947368421052632</v>
      </c>
      <c r="F26" s="127">
        <v>0.903225806451613</v>
      </c>
      <c r="G26" s="131">
        <v>-0.0760812923397602</v>
      </c>
      <c r="H26" s="127">
        <v>0</v>
      </c>
      <c r="I26" s="127" t="s">
        <v>40</v>
      </c>
      <c r="J26" s="127" t="s">
        <v>40</v>
      </c>
      <c r="K26" s="131" t="s">
        <v>40</v>
      </c>
      <c r="L26" s="127">
        <v>0</v>
      </c>
      <c r="M26" s="127" t="s">
        <v>40</v>
      </c>
      <c r="N26" s="127" t="s">
        <v>40</v>
      </c>
      <c r="O26" s="131" t="s">
        <v>40</v>
      </c>
      <c r="P26" s="127">
        <v>0.942739639354635</v>
      </c>
      <c r="Q26" s="127">
        <v>0.917226487523992</v>
      </c>
      <c r="R26" s="127">
        <v>0.954348415063668</v>
      </c>
      <c r="S26" s="131">
        <v>0.0255131518306423</v>
      </c>
      <c r="T26" s="127">
        <v>0.00978992453599837</v>
      </c>
      <c r="U26" s="127">
        <v>0.0352967129936025</v>
      </c>
      <c r="V26" s="127">
        <v>0.0196103399974532</v>
      </c>
      <c r="W26" s="131">
        <v>-0.0255067884576041</v>
      </c>
    </row>
    <row r="27" spans="1:23">
      <c r="A27" s="122" t="s">
        <v>398</v>
      </c>
      <c r="B27" s="122" t="s">
        <v>3420</v>
      </c>
      <c r="C27" s="123">
        <v>48</v>
      </c>
      <c r="D27" s="124">
        <v>0.933144767292363</v>
      </c>
      <c r="E27" s="124">
        <v>0.942286652078775</v>
      </c>
      <c r="F27" s="124">
        <v>0.949298469387755</v>
      </c>
      <c r="G27" s="130">
        <v>-0.00914188478641154</v>
      </c>
      <c r="H27" s="124">
        <v>0.932272444208326</v>
      </c>
      <c r="I27" s="124">
        <v>0.960673555300421</v>
      </c>
      <c r="J27" s="124">
        <v>0.954930182599356</v>
      </c>
      <c r="K27" s="130">
        <v>-0.0284011110920945</v>
      </c>
      <c r="L27" s="124">
        <v>0.904294806615839</v>
      </c>
      <c r="M27" s="124">
        <v>0.923500446485521</v>
      </c>
      <c r="N27" s="124">
        <v>0.911996317323922</v>
      </c>
      <c r="O27" s="130">
        <v>-0.0192056398696824</v>
      </c>
      <c r="P27" s="124">
        <v>0.952901056496718</v>
      </c>
      <c r="Q27" s="124">
        <v>0.956319434109274</v>
      </c>
      <c r="R27" s="124">
        <v>0.959379384183711</v>
      </c>
      <c r="S27" s="130">
        <v>-0.00341837761255614</v>
      </c>
      <c r="T27" s="124">
        <v>0.0147905295174081</v>
      </c>
      <c r="U27" s="124">
        <v>0.013149802434143</v>
      </c>
      <c r="V27" s="124">
        <v>0.0248777825146322</v>
      </c>
      <c r="W27" s="130">
        <v>0.00164072708326505</v>
      </c>
    </row>
    <row r="28" spans="1:23">
      <c r="A28" s="125" t="s">
        <v>398</v>
      </c>
      <c r="B28" s="125" t="s">
        <v>3311</v>
      </c>
      <c r="C28" s="126">
        <v>6</v>
      </c>
      <c r="D28" s="127">
        <v>0.930357142857143</v>
      </c>
      <c r="E28" s="127">
        <v>0.925996204933586</v>
      </c>
      <c r="F28" s="127">
        <v>0.938189845474614</v>
      </c>
      <c r="G28" s="131">
        <v>0.00436093792355652</v>
      </c>
      <c r="H28" s="127">
        <v>0.959117490696438</v>
      </c>
      <c r="I28" s="127">
        <v>0.975013190623351</v>
      </c>
      <c r="J28" s="127">
        <v>0.976351518143668</v>
      </c>
      <c r="K28" s="131">
        <v>-0.0158956999269131</v>
      </c>
      <c r="L28" s="127">
        <v>0.906831472620946</v>
      </c>
      <c r="M28" s="127">
        <v>0.926697821662772</v>
      </c>
      <c r="N28" s="127">
        <v>0.916415699827203</v>
      </c>
      <c r="O28" s="131">
        <v>-0.0198663490418259</v>
      </c>
      <c r="P28" s="127">
        <v>0.958707932214178</v>
      </c>
      <c r="Q28" s="127">
        <v>0.959495817502894</v>
      </c>
      <c r="R28" s="127">
        <v>0.964236688100571</v>
      </c>
      <c r="S28" s="131">
        <v>-0.00078788528871665</v>
      </c>
      <c r="T28" s="127">
        <v>0.0181962618223241</v>
      </c>
      <c r="U28" s="127">
        <v>0.0152514619883041</v>
      </c>
      <c r="V28" s="127">
        <v>0.0305136880959705</v>
      </c>
      <c r="W28" s="131">
        <v>0.00294479983402005</v>
      </c>
    </row>
    <row r="29" spans="1:23">
      <c r="A29" s="125" t="s">
        <v>398</v>
      </c>
      <c r="B29" s="125" t="s">
        <v>3312</v>
      </c>
      <c r="C29" s="126">
        <v>8</v>
      </c>
      <c r="D29" s="127">
        <v>0.963350785340314</v>
      </c>
      <c r="E29" s="127">
        <v>0.96100278551532</v>
      </c>
      <c r="F29" s="127">
        <v>0.953416149068323</v>
      </c>
      <c r="G29" s="131">
        <v>0.00234799982499379</v>
      </c>
      <c r="H29" s="127">
        <v>0.946918742046901</v>
      </c>
      <c r="I29" s="127">
        <v>0.957527333894029</v>
      </c>
      <c r="J29" s="127">
        <v>0.948613723229994</v>
      </c>
      <c r="K29" s="131">
        <v>-0.010608591847128</v>
      </c>
      <c r="L29" s="127">
        <v>0.898745682603163</v>
      </c>
      <c r="M29" s="127">
        <v>0.920206055508831</v>
      </c>
      <c r="N29" s="127">
        <v>0.912697931201844</v>
      </c>
      <c r="O29" s="131">
        <v>-0.0214603729056679</v>
      </c>
      <c r="P29" s="127">
        <v>0.94734089292439</v>
      </c>
      <c r="Q29" s="127">
        <v>0.957133141741439</v>
      </c>
      <c r="R29" s="127">
        <v>0.96208056742748</v>
      </c>
      <c r="S29" s="131">
        <v>-0.00979224881704854</v>
      </c>
      <c r="T29" s="127">
        <v>0.0142826523255587</v>
      </c>
      <c r="U29" s="127">
        <v>0.0127616130678918</v>
      </c>
      <c r="V29" s="127">
        <v>0.0263718700053277</v>
      </c>
      <c r="W29" s="131">
        <v>0.00152103925766696</v>
      </c>
    </row>
    <row r="30" spans="1:23">
      <c r="A30" s="125" t="s">
        <v>398</v>
      </c>
      <c r="B30" s="125" t="s">
        <v>3313</v>
      </c>
      <c r="C30" s="126">
        <v>5</v>
      </c>
      <c r="D30" s="127">
        <v>0.931726907630522</v>
      </c>
      <c r="E30" s="127">
        <v>0.915611814345992</v>
      </c>
      <c r="F30" s="127">
        <v>0.924623115577889</v>
      </c>
      <c r="G30" s="131">
        <v>0.0161150932845305</v>
      </c>
      <c r="H30" s="127">
        <v>0.920137160555279</v>
      </c>
      <c r="I30" s="127">
        <v>0.965596878235247</v>
      </c>
      <c r="J30" s="127">
        <v>0.963609357593762</v>
      </c>
      <c r="K30" s="131">
        <v>-0.0454597176799683</v>
      </c>
      <c r="L30" s="127">
        <v>0.914883026381284</v>
      </c>
      <c r="M30" s="127">
        <v>0.921796607469937</v>
      </c>
      <c r="N30" s="127">
        <v>0.916542888971407</v>
      </c>
      <c r="O30" s="131">
        <v>-0.00691358108865281</v>
      </c>
      <c r="P30" s="127">
        <v>0.946958556149733</v>
      </c>
      <c r="Q30" s="127">
        <v>0.940040997608473</v>
      </c>
      <c r="R30" s="127">
        <v>0.955203019078901</v>
      </c>
      <c r="S30" s="131">
        <v>0.00691755854125975</v>
      </c>
      <c r="T30" s="127">
        <v>0.0179505468378507</v>
      </c>
      <c r="U30" s="127">
        <v>0.0159992572878628</v>
      </c>
      <c r="V30" s="127">
        <v>0.0292221744735711</v>
      </c>
      <c r="W30" s="131">
        <v>0.00195128954998784</v>
      </c>
    </row>
    <row r="31" spans="1:23">
      <c r="A31" s="125" t="s">
        <v>398</v>
      </c>
      <c r="B31" s="125" t="s">
        <v>3314</v>
      </c>
      <c r="C31" s="126">
        <v>7</v>
      </c>
      <c r="D31" s="127">
        <v>0.927409261576971</v>
      </c>
      <c r="E31" s="127">
        <v>0.949061662198391</v>
      </c>
      <c r="F31" s="127">
        <v>0.949771689497717</v>
      </c>
      <c r="G31" s="131">
        <v>-0.0216524006214202</v>
      </c>
      <c r="H31" s="127">
        <v>0.958213981574669</v>
      </c>
      <c r="I31" s="127">
        <v>0.963032702904771</v>
      </c>
      <c r="J31" s="127">
        <v>0.962623558484349</v>
      </c>
      <c r="K31" s="131">
        <v>-0.00481872133010208</v>
      </c>
      <c r="L31" s="127">
        <v>0.926995432375939</v>
      </c>
      <c r="M31" s="127">
        <v>0.937834020989671</v>
      </c>
      <c r="N31" s="127">
        <v>0.928404722679846</v>
      </c>
      <c r="O31" s="131">
        <v>-0.0108385886137325</v>
      </c>
      <c r="P31" s="127">
        <v>0.962286136850007</v>
      </c>
      <c r="Q31" s="127">
        <v>0.965026880166484</v>
      </c>
      <c r="R31" s="127">
        <v>0.965962202804308</v>
      </c>
      <c r="S31" s="131">
        <v>-0.00274074331647634</v>
      </c>
      <c r="T31" s="127">
        <v>0.0154374481919669</v>
      </c>
      <c r="U31" s="127">
        <v>0.0123080686227638</v>
      </c>
      <c r="V31" s="127">
        <v>0.0207105996255195</v>
      </c>
      <c r="W31" s="131">
        <v>0.00312937956920312</v>
      </c>
    </row>
    <row r="32" spans="1:23">
      <c r="A32" s="125" t="s">
        <v>398</v>
      </c>
      <c r="B32" s="125" t="s">
        <v>3315</v>
      </c>
      <c r="C32" s="126">
        <v>8</v>
      </c>
      <c r="D32" s="127">
        <v>0.955197132616487</v>
      </c>
      <c r="E32" s="127">
        <v>0.945488721804511</v>
      </c>
      <c r="F32" s="127">
        <v>0.967667436489607</v>
      </c>
      <c r="G32" s="131">
        <v>0.00970841081197615</v>
      </c>
      <c r="H32" s="127">
        <v>0.932654566215477</v>
      </c>
      <c r="I32" s="127">
        <v>0.947966072355894</v>
      </c>
      <c r="J32" s="127">
        <v>0.952104380547262</v>
      </c>
      <c r="K32" s="131">
        <v>-0.0153115061404172</v>
      </c>
      <c r="L32" s="127">
        <v>0.882555843661536</v>
      </c>
      <c r="M32" s="127">
        <v>0.902994633893024</v>
      </c>
      <c r="N32" s="127">
        <v>0.896069368890343</v>
      </c>
      <c r="O32" s="131">
        <v>-0.0204387902314878</v>
      </c>
      <c r="P32" s="127">
        <v>0.950707754825601</v>
      </c>
      <c r="Q32" s="127">
        <v>0.950321290875339</v>
      </c>
      <c r="R32" s="127">
        <v>0.95009281519126</v>
      </c>
      <c r="S32" s="131">
        <v>0.000386463950261984</v>
      </c>
      <c r="T32" s="127">
        <v>0.0141404653406278</v>
      </c>
      <c r="U32" s="127">
        <v>0.0115588962943936</v>
      </c>
      <c r="V32" s="127">
        <v>0.0307631370477951</v>
      </c>
      <c r="W32" s="131">
        <v>0.00258156904623422</v>
      </c>
    </row>
    <row r="33" spans="1:23">
      <c r="A33" s="125" t="s">
        <v>398</v>
      </c>
      <c r="B33" s="125" t="s">
        <v>3316</v>
      </c>
      <c r="C33" s="126">
        <v>8</v>
      </c>
      <c r="D33" s="127">
        <v>0.915629322268326</v>
      </c>
      <c r="E33" s="127">
        <v>0.941877794336811</v>
      </c>
      <c r="F33" s="127">
        <v>0.942105263157895</v>
      </c>
      <c r="G33" s="131">
        <v>-0.0262484720684844</v>
      </c>
      <c r="H33" s="127">
        <v>0.894510422722365</v>
      </c>
      <c r="I33" s="127">
        <v>0.965642175831218</v>
      </c>
      <c r="J33" s="127">
        <v>0.970542548083712</v>
      </c>
      <c r="K33" s="131">
        <v>-0.0711317531088526</v>
      </c>
      <c r="L33" s="127">
        <v>0.912498961880242</v>
      </c>
      <c r="M33" s="127">
        <v>0.929337243979987</v>
      </c>
      <c r="N33" s="127">
        <v>0.913378710424492</v>
      </c>
      <c r="O33" s="131">
        <v>-0.0168382820997443</v>
      </c>
      <c r="P33" s="127">
        <v>0.958092768120864</v>
      </c>
      <c r="Q33" s="127">
        <v>0.957766924738927</v>
      </c>
      <c r="R33" s="127">
        <v>0.963514077851287</v>
      </c>
      <c r="S33" s="131">
        <v>0.000325843381937196</v>
      </c>
      <c r="T33" s="127">
        <v>0.0138974164059683</v>
      </c>
      <c r="U33" s="127">
        <v>0.0139582796806593</v>
      </c>
      <c r="V33" s="127">
        <v>0.0209300980977894</v>
      </c>
      <c r="W33" s="131">
        <v>-6.08632746909969e-5</v>
      </c>
    </row>
    <row r="34" spans="1:23">
      <c r="A34" s="125" t="s">
        <v>398</v>
      </c>
      <c r="B34" s="125" t="s">
        <v>3317</v>
      </c>
      <c r="C34" s="126">
        <v>6</v>
      </c>
      <c r="D34" s="127">
        <v>0.925566343042071</v>
      </c>
      <c r="E34" s="127">
        <v>0.945205479452055</v>
      </c>
      <c r="F34" s="127">
        <v>0.958167330677291</v>
      </c>
      <c r="G34" s="131">
        <v>-0.0196391364099836</v>
      </c>
      <c r="H34" s="127">
        <v>0.926407845301522</v>
      </c>
      <c r="I34" s="127">
        <v>0.951314689213045</v>
      </c>
      <c r="J34" s="127">
        <v>0.912122014911252</v>
      </c>
      <c r="K34" s="131">
        <v>-0.0249068439115228</v>
      </c>
      <c r="L34" s="127">
        <v>0.885461994014137</v>
      </c>
      <c r="M34" s="127">
        <v>0.918455201461798</v>
      </c>
      <c r="N34" s="127">
        <v>0.901108882413049</v>
      </c>
      <c r="O34" s="131">
        <v>-0.0329932074476613</v>
      </c>
      <c r="P34" s="127">
        <v>0.93924973045321</v>
      </c>
      <c r="Q34" s="127">
        <v>0.953437130835291</v>
      </c>
      <c r="R34" s="127">
        <v>0.951482402721789</v>
      </c>
      <c r="S34" s="131">
        <v>-0.0141874003820808</v>
      </c>
      <c r="T34" s="127">
        <v>0.0121351766513057</v>
      </c>
      <c r="U34" s="127">
        <v>0.0119847557917962</v>
      </c>
      <c r="V34" s="127">
        <v>0.0214078737010392</v>
      </c>
      <c r="W34" s="131">
        <v>0.000150420859509476</v>
      </c>
    </row>
    <row r="35" spans="1:23">
      <c r="A35" s="122" t="s">
        <v>496</v>
      </c>
      <c r="B35" s="122" t="s">
        <v>3420</v>
      </c>
      <c r="C35" s="123">
        <v>88</v>
      </c>
      <c r="D35" s="124">
        <v>0.948628646060078</v>
      </c>
      <c r="E35" s="124">
        <v>0.943290913150257</v>
      </c>
      <c r="F35" s="124">
        <v>0.941586280814577</v>
      </c>
      <c r="G35" s="130">
        <v>0.00533773290982165</v>
      </c>
      <c r="H35" s="124">
        <v>0.957950222092546</v>
      </c>
      <c r="I35" s="124">
        <v>0.968220695162443</v>
      </c>
      <c r="J35" s="124">
        <v>0.970939593191176</v>
      </c>
      <c r="K35" s="130">
        <v>-0.0102704730698971</v>
      </c>
      <c r="L35" s="124">
        <v>0.934589234366182</v>
      </c>
      <c r="M35" s="124">
        <v>0.940392132139705</v>
      </c>
      <c r="N35" s="124">
        <v>0.937786517544399</v>
      </c>
      <c r="O35" s="130">
        <v>-0.00580289777352294</v>
      </c>
      <c r="P35" s="124">
        <v>0.976876592553996</v>
      </c>
      <c r="Q35" s="124">
        <v>0.981532150815901</v>
      </c>
      <c r="R35" s="124">
        <v>0.982429120518555</v>
      </c>
      <c r="S35" s="130">
        <v>-0.00465555826190511</v>
      </c>
      <c r="T35" s="124">
        <v>0.0163511118434537</v>
      </c>
      <c r="U35" s="124">
        <v>0.0150977502619615</v>
      </c>
      <c r="V35" s="124">
        <v>0.0207563446684723</v>
      </c>
      <c r="W35" s="130">
        <v>0.00125336158149221</v>
      </c>
    </row>
    <row r="36" spans="1:23">
      <c r="A36" s="125" t="s">
        <v>496</v>
      </c>
      <c r="B36" s="125" t="s">
        <v>3318</v>
      </c>
      <c r="C36" s="126">
        <v>14</v>
      </c>
      <c r="D36" s="127">
        <v>0.952550415183867</v>
      </c>
      <c r="E36" s="127">
        <v>0.943349753694581</v>
      </c>
      <c r="F36" s="127">
        <v>0.950219619326501</v>
      </c>
      <c r="G36" s="131">
        <v>0.00920066148928589</v>
      </c>
      <c r="H36" s="127">
        <v>0.951414892229736</v>
      </c>
      <c r="I36" s="127">
        <v>0.951451625874595</v>
      </c>
      <c r="J36" s="127">
        <v>0.972039139397811</v>
      </c>
      <c r="K36" s="131">
        <v>-3.67336448584554e-5</v>
      </c>
      <c r="L36" s="127">
        <v>0.933661208293746</v>
      </c>
      <c r="M36" s="127">
        <v>0.929120982226631</v>
      </c>
      <c r="N36" s="127">
        <v>0.936093609360936</v>
      </c>
      <c r="O36" s="131">
        <v>0.00454022606711557</v>
      </c>
      <c r="P36" s="127">
        <v>0.971325129936475</v>
      </c>
      <c r="Q36" s="127">
        <v>0.971204581259846</v>
      </c>
      <c r="R36" s="127">
        <v>0.975172163827474</v>
      </c>
      <c r="S36" s="131">
        <v>0.000120548676629029</v>
      </c>
      <c r="T36" s="127">
        <v>0.0141076149770621</v>
      </c>
      <c r="U36" s="127">
        <v>0.0134688462662739</v>
      </c>
      <c r="V36" s="127">
        <v>0.0204595997034841</v>
      </c>
      <c r="W36" s="131">
        <v>0.000638768710788143</v>
      </c>
    </row>
    <row r="37" spans="1:23">
      <c r="A37" s="125" t="s">
        <v>496</v>
      </c>
      <c r="B37" s="125" t="s">
        <v>3319</v>
      </c>
      <c r="C37" s="126">
        <v>18</v>
      </c>
      <c r="D37" s="127">
        <v>0.960254372019078</v>
      </c>
      <c r="E37" s="127">
        <v>0.952076677316294</v>
      </c>
      <c r="F37" s="127">
        <v>0.955165692007797</v>
      </c>
      <c r="G37" s="131">
        <v>0.00817769470278396</v>
      </c>
      <c r="H37" s="127">
        <v>0.963956187868325</v>
      </c>
      <c r="I37" s="127">
        <v>0.965459890152394</v>
      </c>
      <c r="J37" s="127">
        <v>0.972193074501574</v>
      </c>
      <c r="K37" s="131">
        <v>-0.00150370228406871</v>
      </c>
      <c r="L37" s="127">
        <v>0.921691767367105</v>
      </c>
      <c r="M37" s="127">
        <v>0.932776359557515</v>
      </c>
      <c r="N37" s="127">
        <v>0.930124964227797</v>
      </c>
      <c r="O37" s="131">
        <v>-0.01108459219041</v>
      </c>
      <c r="P37" s="127">
        <v>0.967939453276765</v>
      </c>
      <c r="Q37" s="127">
        <v>0.975858148861591</v>
      </c>
      <c r="R37" s="127">
        <v>0.975987861996174</v>
      </c>
      <c r="S37" s="131">
        <v>-0.00791869558482594</v>
      </c>
      <c r="T37" s="127">
        <v>0.0208027375775291</v>
      </c>
      <c r="U37" s="127">
        <v>0.0183769396307623</v>
      </c>
      <c r="V37" s="127">
        <v>0.0243680132965177</v>
      </c>
      <c r="W37" s="131">
        <v>0.00242579794676679</v>
      </c>
    </row>
    <row r="38" spans="1:23">
      <c r="A38" s="125" t="s">
        <v>496</v>
      </c>
      <c r="B38" s="125" t="s">
        <v>3320</v>
      </c>
      <c r="C38" s="126">
        <v>14</v>
      </c>
      <c r="D38" s="127">
        <v>0.941923774954628</v>
      </c>
      <c r="E38" s="127">
        <v>0.95</v>
      </c>
      <c r="F38" s="127">
        <v>0.925966850828729</v>
      </c>
      <c r="G38" s="131">
        <v>-0.00807622504537198</v>
      </c>
      <c r="H38" s="127">
        <v>0.965628732977622</v>
      </c>
      <c r="I38" s="127">
        <v>0.978649117609717</v>
      </c>
      <c r="J38" s="127">
        <v>0.97225071674689</v>
      </c>
      <c r="K38" s="131">
        <v>-0.0130203846320948</v>
      </c>
      <c r="L38" s="127">
        <v>0.945846937962889</v>
      </c>
      <c r="M38" s="127">
        <v>0.951817681662364</v>
      </c>
      <c r="N38" s="127">
        <v>0.948920276703753</v>
      </c>
      <c r="O38" s="131">
        <v>-0.00597074369947481</v>
      </c>
      <c r="P38" s="127">
        <v>0.986658179503501</v>
      </c>
      <c r="Q38" s="127">
        <v>0.989847760200417</v>
      </c>
      <c r="R38" s="127">
        <v>0.991245296870698</v>
      </c>
      <c r="S38" s="131">
        <v>-0.00318958069691599</v>
      </c>
      <c r="T38" s="127">
        <v>0.0154899401581008</v>
      </c>
      <c r="U38" s="127">
        <v>0.0132592542095576</v>
      </c>
      <c r="V38" s="127">
        <v>0.017214158390629</v>
      </c>
      <c r="W38" s="131">
        <v>0.00223068594854325</v>
      </c>
    </row>
    <row r="39" spans="1:23">
      <c r="A39" s="125" t="s">
        <v>496</v>
      </c>
      <c r="B39" s="125" t="s">
        <v>3321</v>
      </c>
      <c r="C39" s="126">
        <v>13</v>
      </c>
      <c r="D39" s="127">
        <v>0.92987012987013</v>
      </c>
      <c r="E39" s="127">
        <v>0.911022576361222</v>
      </c>
      <c r="F39" s="127">
        <v>0.8912</v>
      </c>
      <c r="G39" s="131">
        <v>0.0188475535089081</v>
      </c>
      <c r="H39" s="127">
        <v>0.950234002131505</v>
      </c>
      <c r="I39" s="127">
        <v>0.97250041315485</v>
      </c>
      <c r="J39" s="127">
        <v>0.970272003621685</v>
      </c>
      <c r="K39" s="131">
        <v>-0.0222664110233459</v>
      </c>
      <c r="L39" s="127">
        <v>0.930077382883092</v>
      </c>
      <c r="M39" s="127">
        <v>0.937861510494133</v>
      </c>
      <c r="N39" s="127">
        <v>0.932017957520655</v>
      </c>
      <c r="O39" s="131">
        <v>-0.00778412761104164</v>
      </c>
      <c r="P39" s="127">
        <v>0.972347309343017</v>
      </c>
      <c r="Q39" s="127">
        <v>0.979268590120658</v>
      </c>
      <c r="R39" s="127">
        <v>0.979552315315828</v>
      </c>
      <c r="S39" s="131">
        <v>-0.00692128077764076</v>
      </c>
      <c r="T39" s="127">
        <v>0.0167247828567806</v>
      </c>
      <c r="U39" s="127">
        <v>0.01724046399278</v>
      </c>
      <c r="V39" s="127">
        <v>0.026031644216378</v>
      </c>
      <c r="W39" s="131">
        <v>-0.0005156811359994</v>
      </c>
    </row>
    <row r="40" spans="1:23">
      <c r="A40" s="125" t="s">
        <v>496</v>
      </c>
      <c r="B40" s="125" t="s">
        <v>3322</v>
      </c>
      <c r="C40" s="126">
        <v>14</v>
      </c>
      <c r="D40" s="127">
        <v>0.95863309352518</v>
      </c>
      <c r="E40" s="127">
        <v>0.939449541284404</v>
      </c>
      <c r="F40" s="127">
        <v>0.97752808988764</v>
      </c>
      <c r="G40" s="131">
        <v>0.0191835522407762</v>
      </c>
      <c r="H40" s="127">
        <v>0.94678558403236</v>
      </c>
      <c r="I40" s="127">
        <v>0.962376323554938</v>
      </c>
      <c r="J40" s="127">
        <v>0.960102547668643</v>
      </c>
      <c r="K40" s="131">
        <v>-0.0155907395225787</v>
      </c>
      <c r="L40" s="127">
        <v>0.920559663141143</v>
      </c>
      <c r="M40" s="127">
        <v>0.937684429786495</v>
      </c>
      <c r="N40" s="127">
        <v>0.926774555359718</v>
      </c>
      <c r="O40" s="131">
        <v>-0.0171247666453528</v>
      </c>
      <c r="P40" s="127">
        <v>0.984294550606448</v>
      </c>
      <c r="Q40" s="127">
        <v>0.991570130101586</v>
      </c>
      <c r="R40" s="127">
        <v>0.992734380762706</v>
      </c>
      <c r="S40" s="131">
        <v>-0.00727557949513813</v>
      </c>
      <c r="T40" s="127">
        <v>0.0195983828838571</v>
      </c>
      <c r="U40" s="127">
        <v>0.0168100211618541</v>
      </c>
      <c r="V40" s="127">
        <v>0.0234450089248936</v>
      </c>
      <c r="W40" s="131">
        <v>0.00278836172200307</v>
      </c>
    </row>
    <row r="41" spans="1:23">
      <c r="A41" s="125" t="s">
        <v>496</v>
      </c>
      <c r="B41" s="125" t="s">
        <v>3323</v>
      </c>
      <c r="C41" s="126">
        <v>15</v>
      </c>
      <c r="D41" s="127">
        <v>0.956772334293948</v>
      </c>
      <c r="E41" s="127">
        <v>0.963800904977376</v>
      </c>
      <c r="F41" s="127">
        <v>0.971479500891266</v>
      </c>
      <c r="G41" s="131">
        <v>-0.00702857068342744</v>
      </c>
      <c r="H41" s="127">
        <v>0.967027930551062</v>
      </c>
      <c r="I41" s="127">
        <v>0.976079609463012</v>
      </c>
      <c r="J41" s="127">
        <v>0.975367616515743</v>
      </c>
      <c r="K41" s="131">
        <v>-0.00905167891194947</v>
      </c>
      <c r="L41" s="127">
        <v>0.945217297530465</v>
      </c>
      <c r="M41" s="127">
        <v>0.948516710476906</v>
      </c>
      <c r="N41" s="127">
        <v>0.944213674503614</v>
      </c>
      <c r="O41" s="131">
        <v>-0.00329941294644098</v>
      </c>
      <c r="P41" s="127">
        <v>0.974404223227753</v>
      </c>
      <c r="Q41" s="127">
        <v>0.978793217708956</v>
      </c>
      <c r="R41" s="127">
        <v>0.978070175438597</v>
      </c>
      <c r="S41" s="131">
        <v>-0.00438899448120367</v>
      </c>
      <c r="T41" s="127">
        <v>0.013291843257628</v>
      </c>
      <c r="U41" s="127">
        <v>0.0131513356596194</v>
      </c>
      <c r="V41" s="127">
        <v>0.015972894482091</v>
      </c>
      <c r="W41" s="131">
        <v>0.000140507598008637</v>
      </c>
    </row>
    <row r="42" spans="1:23">
      <c r="A42" s="122" t="s">
        <v>671</v>
      </c>
      <c r="B42" s="122" t="s">
        <v>3420</v>
      </c>
      <c r="C42" s="123">
        <v>23</v>
      </c>
      <c r="D42" s="124">
        <v>0.94715852442672</v>
      </c>
      <c r="E42" s="124">
        <v>0.934782608695652</v>
      </c>
      <c r="F42" s="124">
        <v>0.926157697121402</v>
      </c>
      <c r="G42" s="130">
        <v>0.0123759157310677</v>
      </c>
      <c r="H42" s="124">
        <v>0.946157896195306</v>
      </c>
      <c r="I42" s="124">
        <v>0.961732564316612</v>
      </c>
      <c r="J42" s="124">
        <v>0.95397900354976</v>
      </c>
      <c r="K42" s="130">
        <v>-0.0155746681213065</v>
      </c>
      <c r="L42" s="124">
        <v>0.911048299941807</v>
      </c>
      <c r="M42" s="124">
        <v>0.921624800789254</v>
      </c>
      <c r="N42" s="124">
        <v>0.912111981067949</v>
      </c>
      <c r="O42" s="130">
        <v>-0.0105765008474468</v>
      </c>
      <c r="P42" s="124">
        <v>0.957787105960118</v>
      </c>
      <c r="Q42" s="124">
        <v>0.963910242392639</v>
      </c>
      <c r="R42" s="124">
        <v>0.959404861155647</v>
      </c>
      <c r="S42" s="130">
        <v>-0.00612313643252083</v>
      </c>
      <c r="T42" s="124">
        <v>0.0149649172826714</v>
      </c>
      <c r="U42" s="124">
        <v>0.0153470801196285</v>
      </c>
      <c r="V42" s="124">
        <v>0.0211534734335631</v>
      </c>
      <c r="W42" s="130">
        <v>-0.000382162836957089</v>
      </c>
    </row>
    <row r="43" spans="1:23">
      <c r="A43" s="125" t="s">
        <v>671</v>
      </c>
      <c r="B43" s="125" t="s">
        <v>3324</v>
      </c>
      <c r="C43" s="126">
        <v>23</v>
      </c>
      <c r="D43" s="127">
        <v>0.94715852442672</v>
      </c>
      <c r="E43" s="127">
        <v>0.934782608695652</v>
      </c>
      <c r="F43" s="127">
        <v>0.926157697121402</v>
      </c>
      <c r="G43" s="131">
        <v>0.0123759157310677</v>
      </c>
      <c r="H43" s="127">
        <v>0.946157896195306</v>
      </c>
      <c r="I43" s="127">
        <v>0.961732564316612</v>
      </c>
      <c r="J43" s="127">
        <v>0.95397900354976</v>
      </c>
      <c r="K43" s="131">
        <v>-0.0155746681213065</v>
      </c>
      <c r="L43" s="127">
        <v>0.911048299941807</v>
      </c>
      <c r="M43" s="127">
        <v>0.921624800789254</v>
      </c>
      <c r="N43" s="127">
        <v>0.912111981067949</v>
      </c>
      <c r="O43" s="131">
        <v>-0.0105765008474468</v>
      </c>
      <c r="P43" s="127">
        <v>0.957787105960118</v>
      </c>
      <c r="Q43" s="127">
        <v>0.963910242392639</v>
      </c>
      <c r="R43" s="127">
        <v>0.959404861155647</v>
      </c>
      <c r="S43" s="131">
        <v>-0.00612313643252083</v>
      </c>
      <c r="T43" s="127">
        <v>0.0149649172826714</v>
      </c>
      <c r="U43" s="127">
        <v>0.0153470801196285</v>
      </c>
      <c r="V43" s="127">
        <v>0.0211534734335631</v>
      </c>
      <c r="W43" s="131">
        <v>-0.000382162836957089</v>
      </c>
    </row>
    <row r="44" spans="1:23">
      <c r="A44" s="122" t="s">
        <v>719</v>
      </c>
      <c r="B44" s="122" t="s">
        <v>3420</v>
      </c>
      <c r="C44" s="123">
        <v>296</v>
      </c>
      <c r="D44" s="124">
        <v>0.947097865694951</v>
      </c>
      <c r="E44" s="124">
        <v>0.929468381081284</v>
      </c>
      <c r="F44" s="124">
        <v>0.931026735565042</v>
      </c>
      <c r="G44" s="130">
        <v>0.0176294846136663</v>
      </c>
      <c r="H44" s="124">
        <v>0.961749997017396</v>
      </c>
      <c r="I44" s="124">
        <v>0.962566412651289</v>
      </c>
      <c r="J44" s="124">
        <v>0.963698684984733</v>
      </c>
      <c r="K44" s="130">
        <v>-0.000816415633893008</v>
      </c>
      <c r="L44" s="124">
        <v>0.853577986427523</v>
      </c>
      <c r="M44" s="124">
        <v>0.889783780738433</v>
      </c>
      <c r="N44" s="124">
        <v>0.876389609394856</v>
      </c>
      <c r="O44" s="130">
        <v>-0.0362057943109095</v>
      </c>
      <c r="P44" s="124">
        <v>0.948765549997008</v>
      </c>
      <c r="Q44" s="124">
        <v>0.940641938809532</v>
      </c>
      <c r="R44" s="124">
        <v>0.95289138104342</v>
      </c>
      <c r="S44" s="130">
        <v>0.00812361118747673</v>
      </c>
      <c r="T44" s="124">
        <v>0.0152220827729506</v>
      </c>
      <c r="U44" s="124">
        <v>0.0171430546978004</v>
      </c>
      <c r="V44" s="124">
        <v>0.0216874325294907</v>
      </c>
      <c r="W44" s="130">
        <v>-0.00192097192484988</v>
      </c>
    </row>
    <row r="45" spans="1:23">
      <c r="A45" s="125" t="s">
        <v>719</v>
      </c>
      <c r="B45" s="125" t="s">
        <v>3325</v>
      </c>
      <c r="C45" s="126">
        <v>13</v>
      </c>
      <c r="D45" s="127">
        <v>0.969147005444646</v>
      </c>
      <c r="E45" s="127">
        <v>0.954545454545455</v>
      </c>
      <c r="F45" s="127">
        <v>0.950396825396825</v>
      </c>
      <c r="G45" s="131">
        <v>0.0146015508991915</v>
      </c>
      <c r="H45" s="127">
        <v>0.979487179487179</v>
      </c>
      <c r="I45" s="127">
        <v>0.964678440519827</v>
      </c>
      <c r="J45" s="127">
        <v>0.960020371785078</v>
      </c>
      <c r="K45" s="131">
        <v>0.0148087389673527</v>
      </c>
      <c r="L45" s="127">
        <v>0.801504273504274</v>
      </c>
      <c r="M45" s="127">
        <v>0.862845718093969</v>
      </c>
      <c r="N45" s="127">
        <v>0.854996544072174</v>
      </c>
      <c r="O45" s="131">
        <v>-0.0613414445896951</v>
      </c>
      <c r="P45" s="127">
        <v>0.953604100241366</v>
      </c>
      <c r="Q45" s="127">
        <v>0.941437736469814</v>
      </c>
      <c r="R45" s="127">
        <v>0.955404823973071</v>
      </c>
      <c r="S45" s="131">
        <v>0.0121663637715519</v>
      </c>
      <c r="T45" s="127">
        <v>0.0131069279476295</v>
      </c>
      <c r="U45" s="127">
        <v>0.0155905280188263</v>
      </c>
      <c r="V45" s="127">
        <v>0.0171277374849394</v>
      </c>
      <c r="W45" s="131">
        <v>-0.00248360007119684</v>
      </c>
    </row>
    <row r="46" spans="1:23">
      <c r="A46" s="125" t="s">
        <v>719</v>
      </c>
      <c r="B46" s="125" t="s">
        <v>3340</v>
      </c>
      <c r="C46" s="126">
        <v>13</v>
      </c>
      <c r="D46" s="127">
        <v>0.941845764854614</v>
      </c>
      <c r="E46" s="127">
        <v>0.936339522546419</v>
      </c>
      <c r="F46" s="127">
        <v>0.890822784810127</v>
      </c>
      <c r="G46" s="131">
        <v>0.00550624230819541</v>
      </c>
      <c r="H46" s="127">
        <v>0.956471305271022</v>
      </c>
      <c r="I46" s="127">
        <v>0.955426844623521</v>
      </c>
      <c r="J46" s="127">
        <v>0.947060388401171</v>
      </c>
      <c r="K46" s="131">
        <v>0.00104446064750163</v>
      </c>
      <c r="L46" s="127">
        <v>0.890450818866367</v>
      </c>
      <c r="M46" s="127">
        <v>0.919887937547217</v>
      </c>
      <c r="N46" s="127">
        <v>0.89658153764299</v>
      </c>
      <c r="O46" s="131">
        <v>-0.0294371186808507</v>
      </c>
      <c r="P46" s="127">
        <v>0.941215462288852</v>
      </c>
      <c r="Q46" s="127">
        <v>0.948491252788541</v>
      </c>
      <c r="R46" s="127">
        <v>0.955113293702076</v>
      </c>
      <c r="S46" s="131">
        <v>-0.00727579049968874</v>
      </c>
      <c r="T46" s="127">
        <v>0.0149063429702806</v>
      </c>
      <c r="U46" s="127">
        <v>0.0144225897611997</v>
      </c>
      <c r="V46" s="127">
        <v>0.022199816033397</v>
      </c>
      <c r="W46" s="131">
        <v>0.000483753209080865</v>
      </c>
    </row>
    <row r="47" spans="1:23">
      <c r="A47" s="125" t="s">
        <v>719</v>
      </c>
      <c r="B47" s="125" t="s">
        <v>3327</v>
      </c>
      <c r="C47" s="126">
        <v>12</v>
      </c>
      <c r="D47" s="127">
        <v>0.913705583756345</v>
      </c>
      <c r="E47" s="127">
        <v>0.873015873015873</v>
      </c>
      <c r="F47" s="127">
        <v>0.900593471810089</v>
      </c>
      <c r="G47" s="131">
        <v>0.0406897107404721</v>
      </c>
      <c r="H47" s="127">
        <v>0.949080482499506</v>
      </c>
      <c r="I47" s="127">
        <v>0.950787056000936</v>
      </c>
      <c r="J47" s="127">
        <v>0.94586090567017</v>
      </c>
      <c r="K47" s="131">
        <v>-0.00170657350143066</v>
      </c>
      <c r="L47" s="127">
        <v>0.693533715641685</v>
      </c>
      <c r="M47" s="127">
        <v>0.751945696061794</v>
      </c>
      <c r="N47" s="127">
        <v>0.706760088231478</v>
      </c>
      <c r="O47" s="131">
        <v>-0.0584119804201094</v>
      </c>
      <c r="P47" s="127">
        <v>0.909376973497964</v>
      </c>
      <c r="Q47" s="127">
        <v>0.859680722445656</v>
      </c>
      <c r="R47" s="127">
        <v>0.884822167080232</v>
      </c>
      <c r="S47" s="131">
        <v>0.0496962510523077</v>
      </c>
      <c r="T47" s="127">
        <v>0.0280433266319288</v>
      </c>
      <c r="U47" s="127">
        <v>0.0369447007322196</v>
      </c>
      <c r="V47" s="127">
        <v>0.036347757046447</v>
      </c>
      <c r="W47" s="131">
        <v>-0.00890137410029086</v>
      </c>
    </row>
    <row r="48" spans="1:23">
      <c r="A48" s="125" t="s">
        <v>719</v>
      </c>
      <c r="B48" s="125" t="s">
        <v>3328</v>
      </c>
      <c r="C48" s="126">
        <v>1</v>
      </c>
      <c r="D48" s="127" t="s">
        <v>40</v>
      </c>
      <c r="E48" s="127" t="s">
        <v>40</v>
      </c>
      <c r="F48" s="127" t="s">
        <v>40</v>
      </c>
      <c r="G48" s="131" t="s">
        <v>40</v>
      </c>
      <c r="H48" s="127">
        <v>1</v>
      </c>
      <c r="I48" s="127">
        <v>1</v>
      </c>
      <c r="J48" s="127" t="s">
        <v>40</v>
      </c>
      <c r="K48" s="131">
        <v>0</v>
      </c>
      <c r="L48" s="127">
        <v>1</v>
      </c>
      <c r="M48" s="127">
        <v>1</v>
      </c>
      <c r="N48" s="127" t="s">
        <v>40</v>
      </c>
      <c r="O48" s="131">
        <v>0</v>
      </c>
      <c r="P48" s="127">
        <v>1</v>
      </c>
      <c r="Q48" s="127">
        <v>1</v>
      </c>
      <c r="R48" s="127" t="s">
        <v>40</v>
      </c>
      <c r="S48" s="131">
        <v>0</v>
      </c>
      <c r="T48" s="127">
        <v>0</v>
      </c>
      <c r="U48" s="127">
        <v>0</v>
      </c>
      <c r="V48" s="127">
        <v>0</v>
      </c>
      <c r="W48" s="131">
        <v>0</v>
      </c>
    </row>
    <row r="49" spans="1:23">
      <c r="A49" s="125" t="s">
        <v>719</v>
      </c>
      <c r="B49" s="125" t="s">
        <v>3329</v>
      </c>
      <c r="C49" s="126">
        <v>24</v>
      </c>
      <c r="D49" s="127">
        <v>0.968487394957983</v>
      </c>
      <c r="E49" s="127">
        <v>0.932741116751269</v>
      </c>
      <c r="F49" s="127">
        <v>0.955005624296963</v>
      </c>
      <c r="G49" s="131">
        <v>0.0357462782067142</v>
      </c>
      <c r="H49" s="127">
        <v>0.984930083144369</v>
      </c>
      <c r="I49" s="127">
        <v>0.978875718812346</v>
      </c>
      <c r="J49" s="127">
        <v>0.980212443095599</v>
      </c>
      <c r="K49" s="131">
        <v>0.00605436433202289</v>
      </c>
      <c r="L49" s="127">
        <v>0.875472411186697</v>
      </c>
      <c r="M49" s="127">
        <v>0.902710949419082</v>
      </c>
      <c r="N49" s="127">
        <v>0.896449165402124</v>
      </c>
      <c r="O49" s="131">
        <v>-0.0272385382323853</v>
      </c>
      <c r="P49" s="127">
        <v>0.944002339959858</v>
      </c>
      <c r="Q49" s="127">
        <v>0.931275095485261</v>
      </c>
      <c r="R49" s="127">
        <v>0.950048420446515</v>
      </c>
      <c r="S49" s="131">
        <v>0.0127272444745966</v>
      </c>
      <c r="T49" s="127">
        <v>0.015017628219505</v>
      </c>
      <c r="U49" s="127">
        <v>0.0236612702366127</v>
      </c>
      <c r="V49" s="127">
        <v>0.0197148347607411</v>
      </c>
      <c r="W49" s="131">
        <v>-0.00864364201710773</v>
      </c>
    </row>
    <row r="50" spans="1:23">
      <c r="A50" s="125" t="s">
        <v>719</v>
      </c>
      <c r="B50" s="125" t="s">
        <v>3330</v>
      </c>
      <c r="C50" s="126">
        <v>18</v>
      </c>
      <c r="D50" s="127">
        <v>0.976264189886481</v>
      </c>
      <c r="E50" s="127">
        <v>0.978982300884956</v>
      </c>
      <c r="F50" s="127">
        <v>0.982651796778191</v>
      </c>
      <c r="G50" s="131">
        <v>-0.00271811099847485</v>
      </c>
      <c r="H50" s="127">
        <v>0.930556724634265</v>
      </c>
      <c r="I50" s="127">
        <v>0.964588055696905</v>
      </c>
      <c r="J50" s="127">
        <v>0.94994068801898</v>
      </c>
      <c r="K50" s="131">
        <v>-0.0340313310626398</v>
      </c>
      <c r="L50" s="127">
        <v>0.932980926247033</v>
      </c>
      <c r="M50" s="127">
        <v>0.947865106166443</v>
      </c>
      <c r="N50" s="127">
        <v>0.936014234875445</v>
      </c>
      <c r="O50" s="131">
        <v>-0.0148841799194102</v>
      </c>
      <c r="P50" s="127">
        <v>0.959770810287611</v>
      </c>
      <c r="Q50" s="127">
        <v>0.957846148319773</v>
      </c>
      <c r="R50" s="127">
        <v>0.967776306376242</v>
      </c>
      <c r="S50" s="131">
        <v>0.00192466196783758</v>
      </c>
      <c r="T50" s="127">
        <v>0.0137696457893502</v>
      </c>
      <c r="U50" s="127">
        <v>0.012199614102789</v>
      </c>
      <c r="V50" s="127">
        <v>0.0184340320591862</v>
      </c>
      <c r="W50" s="131">
        <v>0.00157003168656124</v>
      </c>
    </row>
    <row r="51" spans="1:23">
      <c r="A51" s="125" t="s">
        <v>719</v>
      </c>
      <c r="B51" s="125" t="s">
        <v>3331</v>
      </c>
      <c r="C51" s="126">
        <v>20</v>
      </c>
      <c r="D51" s="127">
        <v>0.91889400921659</v>
      </c>
      <c r="E51" s="127">
        <v>0.889756097560976</v>
      </c>
      <c r="F51" s="127">
        <v>0.901156677181914</v>
      </c>
      <c r="G51" s="131">
        <v>0.0291379116556142</v>
      </c>
      <c r="H51" s="127">
        <v>0.953980949318757</v>
      </c>
      <c r="I51" s="127">
        <v>0.962239331450458</v>
      </c>
      <c r="J51" s="127">
        <v>0.956097815318838</v>
      </c>
      <c r="K51" s="131">
        <v>-0.00825838213170116</v>
      </c>
      <c r="L51" s="127">
        <v>0.859169647522206</v>
      </c>
      <c r="M51" s="127">
        <v>0.862111657058846</v>
      </c>
      <c r="N51" s="127">
        <v>0.863991866103551</v>
      </c>
      <c r="O51" s="131">
        <v>-0.00294200953664059</v>
      </c>
      <c r="P51" s="127">
        <v>0.943657364134063</v>
      </c>
      <c r="Q51" s="127">
        <v>0.940597432733568</v>
      </c>
      <c r="R51" s="127">
        <v>0.942428035043805</v>
      </c>
      <c r="S51" s="131">
        <v>0.00305993140049543</v>
      </c>
      <c r="T51" s="127">
        <v>0.0117404279636802</v>
      </c>
      <c r="U51" s="127">
        <v>0.0141841035365036</v>
      </c>
      <c r="V51" s="127">
        <v>0.0254290334359188</v>
      </c>
      <c r="W51" s="131">
        <v>-0.00244367557282334</v>
      </c>
    </row>
    <row r="52" spans="1:23">
      <c r="A52" s="125" t="s">
        <v>719</v>
      </c>
      <c r="B52" s="125" t="s">
        <v>3332</v>
      </c>
      <c r="C52" s="126">
        <v>15</v>
      </c>
      <c r="D52" s="127">
        <v>0.954389965792474</v>
      </c>
      <c r="E52" s="127">
        <v>0.942065491183879</v>
      </c>
      <c r="F52" s="127">
        <v>0.943213296398892</v>
      </c>
      <c r="G52" s="131">
        <v>0.0123244746085953</v>
      </c>
      <c r="H52" s="127">
        <v>0.969806531941385</v>
      </c>
      <c r="I52" s="127">
        <v>0.963206533419299</v>
      </c>
      <c r="J52" s="127">
        <v>0.968455815365928</v>
      </c>
      <c r="K52" s="131">
        <v>0.00659999852208548</v>
      </c>
      <c r="L52" s="127">
        <v>0.917895795421894</v>
      </c>
      <c r="M52" s="127">
        <v>0.918418224801203</v>
      </c>
      <c r="N52" s="127">
        <v>0.916413604615852</v>
      </c>
      <c r="O52" s="131">
        <v>-0.00052242937930902</v>
      </c>
      <c r="P52" s="127">
        <v>0.94669838010017</v>
      </c>
      <c r="Q52" s="127">
        <v>0.925792930872693</v>
      </c>
      <c r="R52" s="127">
        <v>0.941952346219305</v>
      </c>
      <c r="S52" s="131">
        <v>0.0209054492274766</v>
      </c>
      <c r="T52" s="127">
        <v>0.010925144326396</v>
      </c>
      <c r="U52" s="127">
        <v>0.0102180294440585</v>
      </c>
      <c r="V52" s="127">
        <v>0.017791519434629</v>
      </c>
      <c r="W52" s="131">
        <v>0.000707114882337434</v>
      </c>
    </row>
    <row r="53" spans="1:23">
      <c r="A53" s="125" t="s">
        <v>719</v>
      </c>
      <c r="B53" s="125" t="s">
        <v>3333</v>
      </c>
      <c r="C53" s="126">
        <v>17</v>
      </c>
      <c r="D53" s="127">
        <v>0.987723214285714</v>
      </c>
      <c r="E53" s="127">
        <v>0.980625931445604</v>
      </c>
      <c r="F53" s="127">
        <v>0.991014120667522</v>
      </c>
      <c r="G53" s="131">
        <v>0.00709728284011069</v>
      </c>
      <c r="H53" s="127">
        <v>0.9874751213823</v>
      </c>
      <c r="I53" s="127">
        <v>0.98852798894264</v>
      </c>
      <c r="J53" s="127">
        <v>0.989937314417684</v>
      </c>
      <c r="K53" s="131">
        <v>-0.00105286756033962</v>
      </c>
      <c r="L53" s="127">
        <v>0.932723146939138</v>
      </c>
      <c r="M53" s="127">
        <v>0.935901865929509</v>
      </c>
      <c r="N53" s="127">
        <v>0.937937607683566</v>
      </c>
      <c r="O53" s="131">
        <v>-0.00317871899037159</v>
      </c>
      <c r="P53" s="127">
        <v>0.968162051580159</v>
      </c>
      <c r="Q53" s="127">
        <v>0.951667034124593</v>
      </c>
      <c r="R53" s="127">
        <v>0.972098362837748</v>
      </c>
      <c r="S53" s="131">
        <v>0.0164950174555667</v>
      </c>
      <c r="T53" s="127">
        <v>0.0115731511513885</v>
      </c>
      <c r="U53" s="127">
        <v>0.0171305226416827</v>
      </c>
      <c r="V53" s="127">
        <v>0.0148316637325315</v>
      </c>
      <c r="W53" s="131">
        <v>-0.00555737149029429</v>
      </c>
    </row>
    <row r="54" spans="1:23">
      <c r="A54" s="125" t="s">
        <v>719</v>
      </c>
      <c r="B54" s="125" t="s">
        <v>3334</v>
      </c>
      <c r="C54" s="126">
        <v>12</v>
      </c>
      <c r="D54" s="127">
        <v>0.951648351648352</v>
      </c>
      <c r="E54" s="127">
        <v>0.89906103286385</v>
      </c>
      <c r="F54" s="127">
        <v>0.919571045576407</v>
      </c>
      <c r="G54" s="131">
        <v>0.0525873187845018</v>
      </c>
      <c r="H54" s="127">
        <v>0.986101225040273</v>
      </c>
      <c r="I54" s="127">
        <v>0.980396203054065</v>
      </c>
      <c r="J54" s="127">
        <v>0.978082373195603</v>
      </c>
      <c r="K54" s="131">
        <v>0.00570502198620759</v>
      </c>
      <c r="L54" s="127">
        <v>0.881429588281572</v>
      </c>
      <c r="M54" s="127">
        <v>0.884784702159857</v>
      </c>
      <c r="N54" s="127">
        <v>0.883392928088995</v>
      </c>
      <c r="O54" s="131">
        <v>-0.00335511387828502</v>
      </c>
      <c r="P54" s="127">
        <v>0.950242274638874</v>
      </c>
      <c r="Q54" s="127">
        <v>0.933471709302639</v>
      </c>
      <c r="R54" s="127">
        <v>0.940624149505579</v>
      </c>
      <c r="S54" s="131">
        <v>0.0167705653362347</v>
      </c>
      <c r="T54" s="127">
        <v>0.0145672664952871</v>
      </c>
      <c r="U54" s="127">
        <v>0.0142885493153403</v>
      </c>
      <c r="V54" s="127">
        <v>0.0214011553522273</v>
      </c>
      <c r="W54" s="131">
        <v>0.000278717179946715</v>
      </c>
    </row>
    <row r="55" spans="1:23">
      <c r="A55" s="125" t="s">
        <v>719</v>
      </c>
      <c r="B55" s="125" t="s">
        <v>3335</v>
      </c>
      <c r="C55" s="126">
        <v>31</v>
      </c>
      <c r="D55" s="127">
        <v>0.966442953020134</v>
      </c>
      <c r="E55" s="127">
        <v>0.952249770431589</v>
      </c>
      <c r="F55" s="127">
        <v>0.971932638331997</v>
      </c>
      <c r="G55" s="131">
        <v>0.0141931825885456</v>
      </c>
      <c r="H55" s="127">
        <v>0.974947952810548</v>
      </c>
      <c r="I55" s="127">
        <v>0.96899973654167</v>
      </c>
      <c r="J55" s="127">
        <v>0.977265592298033</v>
      </c>
      <c r="K55" s="131">
        <v>0.00594821626887787</v>
      </c>
      <c r="L55" s="127">
        <v>0.872432338653713</v>
      </c>
      <c r="M55" s="127">
        <v>0.897119522262229</v>
      </c>
      <c r="N55" s="127">
        <v>0.922169317706153</v>
      </c>
      <c r="O55" s="131">
        <v>-0.0246871836085162</v>
      </c>
      <c r="P55" s="127">
        <v>0.963484094644184</v>
      </c>
      <c r="Q55" s="127">
        <v>0.960350673549806</v>
      </c>
      <c r="R55" s="127">
        <v>0.973809981010903</v>
      </c>
      <c r="S55" s="131">
        <v>0.00313342109437775</v>
      </c>
      <c r="T55" s="127">
        <v>0.013933983684518</v>
      </c>
      <c r="U55" s="127">
        <v>0.0194606128539981</v>
      </c>
      <c r="V55" s="127">
        <v>0.0181865444602765</v>
      </c>
      <c r="W55" s="131">
        <v>-0.00552662916948009</v>
      </c>
    </row>
    <row r="56" spans="1:23">
      <c r="A56" s="125" t="s">
        <v>719</v>
      </c>
      <c r="B56" s="125" t="s">
        <v>3336</v>
      </c>
      <c r="C56" s="126">
        <v>17</v>
      </c>
      <c r="D56" s="127">
        <v>0.973568281938326</v>
      </c>
      <c r="E56" s="127">
        <v>0.973316391359593</v>
      </c>
      <c r="F56" s="127">
        <v>0.974126778783959</v>
      </c>
      <c r="G56" s="131">
        <v>0.00025189057873265</v>
      </c>
      <c r="H56" s="127">
        <v>0.968657080885416</v>
      </c>
      <c r="I56" s="127">
        <v>0.96747494073119</v>
      </c>
      <c r="J56" s="127">
        <v>0.976004464285714</v>
      </c>
      <c r="K56" s="131">
        <v>0.00118214015422591</v>
      </c>
      <c r="L56" s="127">
        <v>0.902193429765718</v>
      </c>
      <c r="M56" s="127">
        <v>0.903797363057855</v>
      </c>
      <c r="N56" s="127">
        <v>0.921991257440476</v>
      </c>
      <c r="O56" s="131">
        <v>-0.00160393329213648</v>
      </c>
      <c r="P56" s="127">
        <v>0.961266134647314</v>
      </c>
      <c r="Q56" s="127">
        <v>0.950638605510483</v>
      </c>
      <c r="R56" s="127">
        <v>0.967657242875081</v>
      </c>
      <c r="S56" s="131">
        <v>0.0106275291368313</v>
      </c>
      <c r="T56" s="127">
        <v>0.013723181444008</v>
      </c>
      <c r="U56" s="127">
        <v>0.0159870423971565</v>
      </c>
      <c r="V56" s="127">
        <v>0.0266711327904202</v>
      </c>
      <c r="W56" s="131">
        <v>-0.00226386095314856</v>
      </c>
    </row>
    <row r="57" spans="1:23">
      <c r="A57" s="125" t="s">
        <v>719</v>
      </c>
      <c r="B57" s="125" t="s">
        <v>3337</v>
      </c>
      <c r="C57" s="126">
        <v>20</v>
      </c>
      <c r="D57" s="127">
        <v>0.960621761658031</v>
      </c>
      <c r="E57" s="127">
        <v>0.938701923076923</v>
      </c>
      <c r="F57" s="127">
        <v>0.943693693693694</v>
      </c>
      <c r="G57" s="131">
        <v>0.0219198385811079</v>
      </c>
      <c r="H57" s="127">
        <v>0.964348746911401</v>
      </c>
      <c r="I57" s="127">
        <v>0.977239233666285</v>
      </c>
      <c r="J57" s="127">
        <v>0.972264336038527</v>
      </c>
      <c r="K57" s="131">
        <v>-0.0128904867548832</v>
      </c>
      <c r="L57" s="127">
        <v>0.915495940698906</v>
      </c>
      <c r="M57" s="127">
        <v>0.892582282626494</v>
      </c>
      <c r="N57" s="127">
        <v>0.919468474092571</v>
      </c>
      <c r="O57" s="131">
        <v>0.0229136580724115</v>
      </c>
      <c r="P57" s="127">
        <v>0.959859651994231</v>
      </c>
      <c r="Q57" s="127">
        <v>0.962097418152781</v>
      </c>
      <c r="R57" s="127">
        <v>0.970103384598795</v>
      </c>
      <c r="S57" s="131">
        <v>-0.00223776615855087</v>
      </c>
      <c r="T57" s="127">
        <v>0.0102053078693647</v>
      </c>
      <c r="U57" s="127">
        <v>0.0164327618059832</v>
      </c>
      <c r="V57" s="127">
        <v>0.0201940209859434</v>
      </c>
      <c r="W57" s="131">
        <v>-0.00622745393661855</v>
      </c>
    </row>
    <row r="58" spans="1:23">
      <c r="A58" s="125" t="s">
        <v>719</v>
      </c>
      <c r="B58" s="125" t="s">
        <v>3338</v>
      </c>
      <c r="C58" s="126">
        <v>33</v>
      </c>
      <c r="D58" s="127">
        <v>0.908872901678657</v>
      </c>
      <c r="E58" s="127">
        <v>0.900389538119087</v>
      </c>
      <c r="F58" s="127">
        <v>0.87450759707372</v>
      </c>
      <c r="G58" s="131">
        <v>0.00848336355956969</v>
      </c>
      <c r="H58" s="127">
        <v>0.945330608304981</v>
      </c>
      <c r="I58" s="127">
        <v>0.93423347117732</v>
      </c>
      <c r="J58" s="127">
        <v>0.949520601192019</v>
      </c>
      <c r="K58" s="131">
        <v>0.0110971371276603</v>
      </c>
      <c r="L58" s="127">
        <v>0.765276147461374</v>
      </c>
      <c r="M58" s="127">
        <v>0.84252570043014</v>
      </c>
      <c r="N58" s="127">
        <v>0.801233480176211</v>
      </c>
      <c r="O58" s="131">
        <v>-0.0772495529687657</v>
      </c>
      <c r="P58" s="127">
        <v>0.945152791173634</v>
      </c>
      <c r="Q58" s="127">
        <v>0.943428472628611</v>
      </c>
      <c r="R58" s="127">
        <v>0.949700941223745</v>
      </c>
      <c r="S58" s="131">
        <v>0.00172431854502286</v>
      </c>
      <c r="T58" s="127">
        <v>0.0145699095102285</v>
      </c>
      <c r="U58" s="127">
        <v>0.0213205783715432</v>
      </c>
      <c r="V58" s="127">
        <v>0.0227225663133719</v>
      </c>
      <c r="W58" s="131">
        <v>-0.00675066886131473</v>
      </c>
    </row>
    <row r="59" spans="1:23">
      <c r="A59" s="125" t="s">
        <v>719</v>
      </c>
      <c r="B59" s="125" t="s">
        <v>3339</v>
      </c>
      <c r="C59" s="126">
        <v>22</v>
      </c>
      <c r="D59" s="127">
        <v>0.988272921108742</v>
      </c>
      <c r="E59" s="127">
        <v>0.984415584415584</v>
      </c>
      <c r="F59" s="127">
        <v>0.982678983833718</v>
      </c>
      <c r="G59" s="131">
        <v>0.00385733669315758</v>
      </c>
      <c r="H59" s="127">
        <v>0.981375036680303</v>
      </c>
      <c r="I59" s="127">
        <v>0.985690817914577</v>
      </c>
      <c r="J59" s="127">
        <v>0.989688190522956</v>
      </c>
      <c r="K59" s="131">
        <v>-0.00431578123427412</v>
      </c>
      <c r="L59" s="127">
        <v>0.910983377349697</v>
      </c>
      <c r="M59" s="127">
        <v>0.942028358983227</v>
      </c>
      <c r="N59" s="127">
        <v>0.935894917751043</v>
      </c>
      <c r="O59" s="131">
        <v>-0.0310449816335296</v>
      </c>
      <c r="P59" s="127">
        <v>0.958168395218114</v>
      </c>
      <c r="Q59" s="127">
        <v>0.940679012345679</v>
      </c>
      <c r="R59" s="127">
        <v>0.96178253524326</v>
      </c>
      <c r="S59" s="131">
        <v>0.0174893828724352</v>
      </c>
      <c r="T59" s="127">
        <v>0.0118172809034984</v>
      </c>
      <c r="U59" s="127">
        <v>0.0185291876521642</v>
      </c>
      <c r="V59" s="127">
        <v>0.0155112662810322</v>
      </c>
      <c r="W59" s="131">
        <v>-0.00671190674866578</v>
      </c>
    </row>
    <row r="60" spans="1:23">
      <c r="A60" s="125" t="s">
        <v>719</v>
      </c>
      <c r="B60" s="125" t="s">
        <v>3341</v>
      </c>
      <c r="C60" s="126">
        <v>8</v>
      </c>
      <c r="D60" s="127">
        <v>0.966067864271457</v>
      </c>
      <c r="E60" s="127">
        <v>0.948019801980198</v>
      </c>
      <c r="F60" s="127">
        <v>0.966139954853273</v>
      </c>
      <c r="G60" s="131">
        <v>0.0180480622912591</v>
      </c>
      <c r="H60" s="127">
        <v>0.976584663589787</v>
      </c>
      <c r="I60" s="127">
        <v>0.981803044719315</v>
      </c>
      <c r="J60" s="127">
        <v>0.984205656886069</v>
      </c>
      <c r="K60" s="131">
        <v>-0.00521838112952788</v>
      </c>
      <c r="L60" s="127">
        <v>0.908074691959182</v>
      </c>
      <c r="M60" s="127">
        <v>0.933039961941009</v>
      </c>
      <c r="N60" s="127">
        <v>0.934641818662437</v>
      </c>
      <c r="O60" s="131">
        <v>-0.0249652699818267</v>
      </c>
      <c r="P60" s="127">
        <v>0.966213228140312</v>
      </c>
      <c r="Q60" s="127">
        <v>0.961841357473411</v>
      </c>
      <c r="R60" s="127">
        <v>0.965077420073521</v>
      </c>
      <c r="S60" s="131">
        <v>0.0043718706669017</v>
      </c>
      <c r="T60" s="127">
        <v>0.0147451271830558</v>
      </c>
      <c r="U60" s="127">
        <v>0.0193592993777368</v>
      </c>
      <c r="V60" s="127">
        <v>0.0199822871692682</v>
      </c>
      <c r="W60" s="131">
        <v>-0.00461417219468103</v>
      </c>
    </row>
    <row r="61" spans="1:23">
      <c r="A61" s="125" t="s">
        <v>719</v>
      </c>
      <c r="B61" s="125" t="s">
        <v>3326</v>
      </c>
      <c r="C61" s="126">
        <v>13</v>
      </c>
      <c r="D61" s="127">
        <v>0.830258302583026</v>
      </c>
      <c r="E61" s="127">
        <v>0.795572916666667</v>
      </c>
      <c r="F61" s="127">
        <v>0.757754800590842</v>
      </c>
      <c r="G61" s="131">
        <v>0.0346853859163592</v>
      </c>
      <c r="H61" s="127">
        <v>0.933575708111517</v>
      </c>
      <c r="I61" s="127">
        <v>0.94371982016984</v>
      </c>
      <c r="J61" s="127">
        <v>0.912911680191986</v>
      </c>
      <c r="K61" s="131">
        <v>-0.0101441120583224</v>
      </c>
      <c r="L61" s="127">
        <v>0.792361484669177</v>
      </c>
      <c r="M61" s="127">
        <v>0.832991063995116</v>
      </c>
      <c r="N61" s="127">
        <v>0.795099308472007</v>
      </c>
      <c r="O61" s="131">
        <v>-0.0406295793259387</v>
      </c>
      <c r="P61" s="127">
        <v>0.919820286849836</v>
      </c>
      <c r="Q61" s="127">
        <v>0.91852965615479</v>
      </c>
      <c r="R61" s="127">
        <v>0.915370304397736</v>
      </c>
      <c r="S61" s="131">
        <v>0.0012906306950462</v>
      </c>
      <c r="T61" s="127">
        <v>0.0314546394110621</v>
      </c>
      <c r="U61" s="127">
        <v>0.0166897594155435</v>
      </c>
      <c r="V61" s="127">
        <v>0.0289522957829137</v>
      </c>
      <c r="W61" s="131">
        <v>0.0147648799955186</v>
      </c>
    </row>
    <row r="62" spans="1:23">
      <c r="A62" s="125" t="s">
        <v>719</v>
      </c>
      <c r="B62" s="125" t="s">
        <v>3342</v>
      </c>
      <c r="C62" s="126">
        <v>7</v>
      </c>
      <c r="D62" s="127">
        <v>0.988962472406181</v>
      </c>
      <c r="E62" s="127">
        <v>0.976190476190476</v>
      </c>
      <c r="F62" s="127">
        <v>0.965811965811966</v>
      </c>
      <c r="G62" s="131">
        <v>0.0127719962157049</v>
      </c>
      <c r="H62" s="127">
        <v>0.980966623614982</v>
      </c>
      <c r="I62" s="127">
        <v>0.987768852034206</v>
      </c>
      <c r="J62" s="127">
        <v>0.990189587721938</v>
      </c>
      <c r="K62" s="131">
        <v>-0.00680222841922373</v>
      </c>
      <c r="L62" s="127">
        <v>0.900754537420978</v>
      </c>
      <c r="M62" s="127">
        <v>0.929411764705882</v>
      </c>
      <c r="N62" s="127">
        <v>0.915498043936202</v>
      </c>
      <c r="O62" s="131">
        <v>-0.0286572272849048</v>
      </c>
      <c r="P62" s="127">
        <v>0.951044831077971</v>
      </c>
      <c r="Q62" s="127">
        <v>0.954583869189785</v>
      </c>
      <c r="R62" s="127">
        <v>0.962838602580548</v>
      </c>
      <c r="S62" s="131">
        <v>-0.00353903811181389</v>
      </c>
      <c r="T62" s="127">
        <v>0.0155607348505621</v>
      </c>
      <c r="U62" s="127">
        <v>0.0113817070773849</v>
      </c>
      <c r="V62" s="127">
        <v>0.0256610108519695</v>
      </c>
      <c r="W62" s="131">
        <v>0.00417902777317722</v>
      </c>
    </row>
    <row r="63" spans="1:23">
      <c r="A63" s="125" t="s">
        <v>719</v>
      </c>
      <c r="B63" s="125" t="s">
        <v>40</v>
      </c>
      <c r="C63" s="126">
        <v>0</v>
      </c>
      <c r="D63" s="127" t="s">
        <v>40</v>
      </c>
      <c r="E63" s="127" t="s">
        <v>40</v>
      </c>
      <c r="F63" s="127" t="s">
        <v>40</v>
      </c>
      <c r="G63" s="131" t="s">
        <v>40</v>
      </c>
      <c r="H63" s="127" t="s">
        <v>40</v>
      </c>
      <c r="I63" s="127" t="s">
        <v>40</v>
      </c>
      <c r="J63" s="127" t="s">
        <v>40</v>
      </c>
      <c r="K63" s="131" t="s">
        <v>40</v>
      </c>
      <c r="L63" s="127" t="s">
        <v>40</v>
      </c>
      <c r="M63" s="127" t="s">
        <v>40</v>
      </c>
      <c r="N63" s="127" t="s">
        <v>40</v>
      </c>
      <c r="O63" s="131" t="s">
        <v>40</v>
      </c>
      <c r="P63" s="127" t="s">
        <v>40</v>
      </c>
      <c r="Q63" s="127" t="s">
        <v>40</v>
      </c>
      <c r="R63" s="127" t="s">
        <v>40</v>
      </c>
      <c r="S63" s="131" t="s">
        <v>40</v>
      </c>
      <c r="T63" s="127" t="s">
        <v>40</v>
      </c>
      <c r="U63" s="127" t="s">
        <v>40</v>
      </c>
      <c r="V63" s="127" t="s">
        <v>40</v>
      </c>
      <c r="W63" s="131" t="s">
        <v>40</v>
      </c>
    </row>
    <row r="64" spans="1:23">
      <c r="A64" s="122" t="s">
        <v>1158</v>
      </c>
      <c r="B64" s="122" t="s">
        <v>3420</v>
      </c>
      <c r="C64" s="123">
        <v>256</v>
      </c>
      <c r="D64" s="124">
        <v>0.922112907003982</v>
      </c>
      <c r="E64" s="124">
        <v>0.911730205278592</v>
      </c>
      <c r="F64" s="124">
        <v>0.918464626191671</v>
      </c>
      <c r="G64" s="130">
        <v>0.0103827017253898</v>
      </c>
      <c r="H64" s="124">
        <v>0.946485519271562</v>
      </c>
      <c r="I64" s="124">
        <v>0.95832259931467</v>
      </c>
      <c r="J64" s="124">
        <v>0.956241092577397</v>
      </c>
      <c r="K64" s="130">
        <v>-0.0118370800431074</v>
      </c>
      <c r="L64" s="124">
        <v>0.907670625357749</v>
      </c>
      <c r="M64" s="124">
        <v>0.923396161162027</v>
      </c>
      <c r="N64" s="124">
        <v>0.924745775099414</v>
      </c>
      <c r="O64" s="130">
        <v>-0.0157255358042774</v>
      </c>
      <c r="P64" s="124">
        <v>0.953473262568349</v>
      </c>
      <c r="Q64" s="124">
        <v>0.944969982808745</v>
      </c>
      <c r="R64" s="124">
        <v>0.96317910433258</v>
      </c>
      <c r="S64" s="130">
        <v>0.00850327975960397</v>
      </c>
      <c r="T64" s="124">
        <v>0.0140735231465769</v>
      </c>
      <c r="U64" s="124">
        <v>0.0245543498739312</v>
      </c>
      <c r="V64" s="124">
        <v>0.0197852632326712</v>
      </c>
      <c r="W64" s="130">
        <v>-0.0104808267273543</v>
      </c>
    </row>
    <row r="65" spans="1:23">
      <c r="A65" s="125" t="s">
        <v>1158</v>
      </c>
      <c r="B65" s="125" t="s">
        <v>3343</v>
      </c>
      <c r="C65" s="126">
        <v>48</v>
      </c>
      <c r="D65" s="127">
        <v>0.934108527131783</v>
      </c>
      <c r="E65" s="127">
        <v>0.92914653784219</v>
      </c>
      <c r="F65" s="127">
        <v>0.938524590163934</v>
      </c>
      <c r="G65" s="131">
        <v>0.00496198928959291</v>
      </c>
      <c r="H65" s="127">
        <v>0.961284525232833</v>
      </c>
      <c r="I65" s="127">
        <v>0.965968147527242</v>
      </c>
      <c r="J65" s="127">
        <v>0.961749377722464</v>
      </c>
      <c r="K65" s="131">
        <v>-0.00468362229440877</v>
      </c>
      <c r="L65" s="127">
        <v>0.933017050343825</v>
      </c>
      <c r="M65" s="127">
        <v>0.937615255658005</v>
      </c>
      <c r="N65" s="127">
        <v>0.942001789047915</v>
      </c>
      <c r="O65" s="131">
        <v>-0.00459820531418054</v>
      </c>
      <c r="P65" s="127">
        <v>0.957691374989896</v>
      </c>
      <c r="Q65" s="127">
        <v>0.949596254325846</v>
      </c>
      <c r="R65" s="127">
        <v>0.968290074266002</v>
      </c>
      <c r="S65" s="131">
        <v>0.00809512066404927</v>
      </c>
      <c r="T65" s="127">
        <v>0.0130526934295847</v>
      </c>
      <c r="U65" s="127">
        <v>0.0250671665104655</v>
      </c>
      <c r="V65" s="127">
        <v>0.0186564537249546</v>
      </c>
      <c r="W65" s="131">
        <v>-0.0120144730808808</v>
      </c>
    </row>
    <row r="66" spans="1:23">
      <c r="A66" s="125" t="s">
        <v>1158</v>
      </c>
      <c r="B66" s="125" t="s">
        <v>3344</v>
      </c>
      <c r="C66" s="126">
        <v>41</v>
      </c>
      <c r="D66" s="127">
        <v>0.951856946354883</v>
      </c>
      <c r="E66" s="127">
        <v>0.955841766329347</v>
      </c>
      <c r="F66" s="127">
        <v>0.949479940564636</v>
      </c>
      <c r="G66" s="131">
        <v>-0.00398481997446376</v>
      </c>
      <c r="H66" s="127">
        <v>0.962458215479558</v>
      </c>
      <c r="I66" s="127">
        <v>0.966620452431512</v>
      </c>
      <c r="J66" s="127">
        <v>0.966734948788409</v>
      </c>
      <c r="K66" s="131">
        <v>-0.00416223695195461</v>
      </c>
      <c r="L66" s="127">
        <v>0.919773720750836</v>
      </c>
      <c r="M66" s="127">
        <v>0.944262122461873</v>
      </c>
      <c r="N66" s="127">
        <v>0.937976517611791</v>
      </c>
      <c r="O66" s="131">
        <v>-0.0244884017110375</v>
      </c>
      <c r="P66" s="127">
        <v>0.961803106720164</v>
      </c>
      <c r="Q66" s="127">
        <v>0.953834921242878</v>
      </c>
      <c r="R66" s="127">
        <v>0.972658634269517</v>
      </c>
      <c r="S66" s="131">
        <v>0.00796818547728562</v>
      </c>
      <c r="T66" s="127">
        <v>0.0115533089251938</v>
      </c>
      <c r="U66" s="127">
        <v>0.0163266601769162</v>
      </c>
      <c r="V66" s="127">
        <v>0.0169136801169634</v>
      </c>
      <c r="W66" s="131">
        <v>-0.00477335125172239</v>
      </c>
    </row>
    <row r="67" spans="1:23">
      <c r="A67" s="125" t="s">
        <v>1158</v>
      </c>
      <c r="B67" s="125" t="s">
        <v>3345</v>
      </c>
      <c r="C67" s="126">
        <v>48</v>
      </c>
      <c r="D67" s="127">
        <v>0.872555630478759</v>
      </c>
      <c r="E67" s="127">
        <v>0.869639794168096</v>
      </c>
      <c r="F67" s="127">
        <v>0.867721063982746</v>
      </c>
      <c r="G67" s="131">
        <v>0.00291583631066328</v>
      </c>
      <c r="H67" s="127">
        <v>0.920464326424268</v>
      </c>
      <c r="I67" s="127">
        <v>0.945888186014703</v>
      </c>
      <c r="J67" s="127">
        <v>0.945080862533693</v>
      </c>
      <c r="K67" s="131">
        <v>-0.0254238595904356</v>
      </c>
      <c r="L67" s="127">
        <v>0.899045060134459</v>
      </c>
      <c r="M67" s="127">
        <v>0.919088733116772</v>
      </c>
      <c r="N67" s="127">
        <v>0.92311320754717</v>
      </c>
      <c r="O67" s="131">
        <v>-0.0200436729823128</v>
      </c>
      <c r="P67" s="127">
        <v>0.95102008781204</v>
      </c>
      <c r="Q67" s="127">
        <v>0.945361358596789</v>
      </c>
      <c r="R67" s="127">
        <v>0.95846370569033</v>
      </c>
      <c r="S67" s="131">
        <v>0.00565872921525035</v>
      </c>
      <c r="T67" s="127">
        <v>0.0111254010707086</v>
      </c>
      <c r="U67" s="127">
        <v>0.0220857366256077</v>
      </c>
      <c r="V67" s="127">
        <v>0.0160451379705545</v>
      </c>
      <c r="W67" s="131">
        <v>-0.0109603355548991</v>
      </c>
    </row>
    <row r="68" spans="1:23">
      <c r="A68" s="125" t="s">
        <v>1158</v>
      </c>
      <c r="B68" s="125" t="s">
        <v>3346</v>
      </c>
      <c r="C68" s="126">
        <v>49</v>
      </c>
      <c r="D68" s="127">
        <v>0.906369426751592</v>
      </c>
      <c r="E68" s="127">
        <v>0.897821187077385</v>
      </c>
      <c r="F68" s="127">
        <v>0.913614374568072</v>
      </c>
      <c r="G68" s="131">
        <v>0.00854823967420693</v>
      </c>
      <c r="H68" s="127">
        <v>0.953698862893739</v>
      </c>
      <c r="I68" s="127">
        <v>0.954099044441074</v>
      </c>
      <c r="J68" s="127">
        <v>0.952771736503794</v>
      </c>
      <c r="K68" s="131">
        <v>-0.000400181547334455</v>
      </c>
      <c r="L68" s="127">
        <v>0.906489347797674</v>
      </c>
      <c r="M68" s="127">
        <v>0.909373578037312</v>
      </c>
      <c r="N68" s="127">
        <v>0.91555748876323</v>
      </c>
      <c r="O68" s="131">
        <v>-0.0028842302396388</v>
      </c>
      <c r="P68" s="127">
        <v>0.946467753564926</v>
      </c>
      <c r="Q68" s="127">
        <v>0.934968155115784</v>
      </c>
      <c r="R68" s="127">
        <v>0.954460271439976</v>
      </c>
      <c r="S68" s="131">
        <v>0.0114995984491424</v>
      </c>
      <c r="T68" s="127">
        <v>0.0159363933060204</v>
      </c>
      <c r="U68" s="127">
        <v>0.0324207119069603</v>
      </c>
      <c r="V68" s="127">
        <v>0.0232320730215206</v>
      </c>
      <c r="W68" s="131">
        <v>-0.0164843186009399</v>
      </c>
    </row>
    <row r="69" spans="1:23">
      <c r="A69" s="125" t="s">
        <v>1158</v>
      </c>
      <c r="B69" s="125" t="s">
        <v>3347</v>
      </c>
      <c r="C69" s="126">
        <v>31</v>
      </c>
      <c r="D69" s="127">
        <v>0.937080536912752</v>
      </c>
      <c r="E69" s="127">
        <v>0.929203539823009</v>
      </c>
      <c r="F69" s="127">
        <v>0.934529147982063</v>
      </c>
      <c r="G69" s="131">
        <v>0.00787699708974288</v>
      </c>
      <c r="H69" s="127">
        <v>0.960517403190925</v>
      </c>
      <c r="I69" s="127">
        <v>0.966007542554276</v>
      </c>
      <c r="J69" s="127">
        <v>0.965879174965089</v>
      </c>
      <c r="K69" s="131">
        <v>-0.00549013936335074</v>
      </c>
      <c r="L69" s="127">
        <v>0.905512710654099</v>
      </c>
      <c r="M69" s="127">
        <v>0.91267454897564</v>
      </c>
      <c r="N69" s="127">
        <v>0.91678685071996</v>
      </c>
      <c r="O69" s="131">
        <v>-0.00716183832154083</v>
      </c>
      <c r="P69" s="127">
        <v>0.953851296437092</v>
      </c>
      <c r="Q69" s="127">
        <v>0.94416703209653</v>
      </c>
      <c r="R69" s="127">
        <v>0.963689901913491</v>
      </c>
      <c r="S69" s="131">
        <v>0.00968426434056191</v>
      </c>
      <c r="T69" s="127">
        <v>0.01900597617049</v>
      </c>
      <c r="U69" s="127">
        <v>0.0231485041913405</v>
      </c>
      <c r="V69" s="127">
        <v>0.0238586664969404</v>
      </c>
      <c r="W69" s="131">
        <v>-0.00414252802085047</v>
      </c>
    </row>
    <row r="70" spans="1:23">
      <c r="A70" s="125" t="s">
        <v>1158</v>
      </c>
      <c r="B70" s="125" t="s">
        <v>3348</v>
      </c>
      <c r="C70" s="126">
        <v>31</v>
      </c>
      <c r="D70" s="127">
        <v>0.936483346243222</v>
      </c>
      <c r="E70" s="127">
        <v>0.89150460593654</v>
      </c>
      <c r="F70" s="127">
        <v>0.909015715467328</v>
      </c>
      <c r="G70" s="131">
        <v>0.0449787403066818</v>
      </c>
      <c r="H70" s="127">
        <v>0.926540127092632</v>
      </c>
      <c r="I70" s="127">
        <v>0.949932307075164</v>
      </c>
      <c r="J70" s="127">
        <v>0.947589379424309</v>
      </c>
      <c r="K70" s="131">
        <v>-0.0233921799825326</v>
      </c>
      <c r="L70" s="127">
        <v>0.882779446168141</v>
      </c>
      <c r="M70" s="127">
        <v>0.910720553577696</v>
      </c>
      <c r="N70" s="127">
        <v>0.910687568388379</v>
      </c>
      <c r="O70" s="131">
        <v>-0.0279411074095559</v>
      </c>
      <c r="P70" s="127">
        <v>0.950975885843652</v>
      </c>
      <c r="Q70" s="127">
        <v>0.941330250755824</v>
      </c>
      <c r="R70" s="127">
        <v>0.961908875820972</v>
      </c>
      <c r="S70" s="131">
        <v>0.00964563508782812</v>
      </c>
      <c r="T70" s="127">
        <v>0.0150686660775624</v>
      </c>
      <c r="U70" s="127">
        <v>0.0295075064375597</v>
      </c>
      <c r="V70" s="127">
        <v>0.0219219356311344</v>
      </c>
      <c r="W70" s="131">
        <v>-0.0144388403599973</v>
      </c>
    </row>
    <row r="71" spans="1:23">
      <c r="A71" s="125" t="s">
        <v>1158</v>
      </c>
      <c r="B71" s="125" t="s">
        <v>40</v>
      </c>
      <c r="C71" s="126">
        <v>8</v>
      </c>
      <c r="D71" s="127" t="s">
        <v>40</v>
      </c>
      <c r="E71" s="127" t="s">
        <v>40</v>
      </c>
      <c r="F71" s="127" t="s">
        <v>40</v>
      </c>
      <c r="G71" s="131" t="s">
        <v>40</v>
      </c>
      <c r="H71" s="127" t="s">
        <v>40</v>
      </c>
      <c r="I71" s="127" t="s">
        <v>40</v>
      </c>
      <c r="J71" s="127" t="s">
        <v>40</v>
      </c>
      <c r="K71" s="131" t="s">
        <v>40</v>
      </c>
      <c r="L71" s="127" t="s">
        <v>40</v>
      </c>
      <c r="M71" s="127" t="s">
        <v>40</v>
      </c>
      <c r="N71" s="127" t="s">
        <v>40</v>
      </c>
      <c r="O71" s="131" t="s">
        <v>40</v>
      </c>
      <c r="P71" s="127" t="s">
        <v>40</v>
      </c>
      <c r="Q71" s="127" t="s">
        <v>40</v>
      </c>
      <c r="R71" s="127" t="s">
        <v>40</v>
      </c>
      <c r="S71" s="131" t="s">
        <v>40</v>
      </c>
      <c r="T71" s="127" t="s">
        <v>40</v>
      </c>
      <c r="U71" s="127" t="s">
        <v>40</v>
      </c>
      <c r="V71" s="127" t="s">
        <v>40</v>
      </c>
      <c r="W71" s="131" t="s">
        <v>40</v>
      </c>
    </row>
    <row r="72" spans="1:23">
      <c r="A72" s="122" t="s">
        <v>1669</v>
      </c>
      <c r="B72" s="122" t="s">
        <v>3420</v>
      </c>
      <c r="C72" s="123">
        <v>156</v>
      </c>
      <c r="D72" s="124">
        <v>0.933934666016577</v>
      </c>
      <c r="E72" s="124">
        <v>0.919470490899062</v>
      </c>
      <c r="F72" s="124">
        <v>0.935897435897436</v>
      </c>
      <c r="G72" s="130">
        <v>0.014464175117515</v>
      </c>
      <c r="H72" s="124">
        <v>0.937985802664975</v>
      </c>
      <c r="I72" s="124">
        <v>0.944128577327447</v>
      </c>
      <c r="J72" s="124">
        <v>0.940413046925937</v>
      </c>
      <c r="K72" s="130">
        <v>-0.00614277466247193</v>
      </c>
      <c r="L72" s="124">
        <v>0.900398060755076</v>
      </c>
      <c r="M72" s="124">
        <v>0.916431089794492</v>
      </c>
      <c r="N72" s="124">
        <v>0.910867739225948</v>
      </c>
      <c r="O72" s="130">
        <v>-0.0160330290394162</v>
      </c>
      <c r="P72" s="124">
        <v>0.94808178471637</v>
      </c>
      <c r="Q72" s="124">
        <v>0.945009830666292</v>
      </c>
      <c r="R72" s="124">
        <v>0.953871875772501</v>
      </c>
      <c r="S72" s="130">
        <v>0.0030719540500781</v>
      </c>
      <c r="T72" s="124">
        <v>0.0147920144545003</v>
      </c>
      <c r="U72" s="124">
        <v>0.0223539783121669</v>
      </c>
      <c r="V72" s="124">
        <v>0.0190144841474131</v>
      </c>
      <c r="W72" s="130">
        <v>-0.00756196385766667</v>
      </c>
    </row>
    <row r="73" spans="1:23">
      <c r="A73" s="125" t="s">
        <v>1669</v>
      </c>
      <c r="B73" s="125" t="s">
        <v>3349</v>
      </c>
      <c r="C73" s="126">
        <v>51</v>
      </c>
      <c r="D73" s="127">
        <v>0.921791951404708</v>
      </c>
      <c r="E73" s="127">
        <v>0.92051282051282</v>
      </c>
      <c r="F73" s="127">
        <v>0.926307448494453</v>
      </c>
      <c r="G73" s="131">
        <v>0.00127913089188725</v>
      </c>
      <c r="H73" s="127">
        <v>0.917849331907217</v>
      </c>
      <c r="I73" s="127">
        <v>0.924111265907988</v>
      </c>
      <c r="J73" s="127">
        <v>0.91720383002691</v>
      </c>
      <c r="K73" s="131">
        <v>-0.0062619340007708</v>
      </c>
      <c r="L73" s="127">
        <v>0.904032502673968</v>
      </c>
      <c r="M73" s="127">
        <v>0.913451152888875</v>
      </c>
      <c r="N73" s="127">
        <v>0.911660840567531</v>
      </c>
      <c r="O73" s="131">
        <v>-0.00941865021490751</v>
      </c>
      <c r="P73" s="127">
        <v>0.940873855815192</v>
      </c>
      <c r="Q73" s="127">
        <v>0.941426258658669</v>
      </c>
      <c r="R73" s="127">
        <v>0.949923207501415</v>
      </c>
      <c r="S73" s="131">
        <v>-0.000552402843477018</v>
      </c>
      <c r="T73" s="127">
        <v>0.0172666486347082</v>
      </c>
      <c r="U73" s="127">
        <v>0.0290838223235109</v>
      </c>
      <c r="V73" s="127">
        <v>0.020717612074286</v>
      </c>
      <c r="W73" s="131">
        <v>-0.0118171736888028</v>
      </c>
    </row>
    <row r="74" spans="1:23">
      <c r="A74" s="125" t="s">
        <v>1669</v>
      </c>
      <c r="B74" s="125" t="s">
        <v>3350</v>
      </c>
      <c r="C74" s="126">
        <v>77</v>
      </c>
      <c r="D74" s="127">
        <v>0.936498516320475</v>
      </c>
      <c r="E74" s="127">
        <v>0.895316804407714</v>
      </c>
      <c r="F74" s="127">
        <v>0.92</v>
      </c>
      <c r="G74" s="131">
        <v>0.0411817119127612</v>
      </c>
      <c r="H74" s="127">
        <v>0.946994257838305</v>
      </c>
      <c r="I74" s="127">
        <v>0.949056728522943</v>
      </c>
      <c r="J74" s="127">
        <v>0.951444582636417</v>
      </c>
      <c r="K74" s="131">
        <v>-0.00206247068463783</v>
      </c>
      <c r="L74" s="127">
        <v>0.89535545505361</v>
      </c>
      <c r="M74" s="127">
        <v>0.914719883633799</v>
      </c>
      <c r="N74" s="127">
        <v>0.905905562465154</v>
      </c>
      <c r="O74" s="131">
        <v>-0.0193644285801886</v>
      </c>
      <c r="P74" s="127">
        <v>0.95236012803751</v>
      </c>
      <c r="Q74" s="127">
        <v>0.944429613427142</v>
      </c>
      <c r="R74" s="127">
        <v>0.956520362277535</v>
      </c>
      <c r="S74" s="131">
        <v>0.00793051461036764</v>
      </c>
      <c r="T74" s="127">
        <v>0.0133916641524072</v>
      </c>
      <c r="U74" s="127">
        <v>0.0179367696609076</v>
      </c>
      <c r="V74" s="127">
        <v>0.0190754131927488</v>
      </c>
      <c r="W74" s="131">
        <v>-0.00454510550850037</v>
      </c>
    </row>
    <row r="75" spans="1:23">
      <c r="A75" s="125" t="s">
        <v>1669</v>
      </c>
      <c r="B75" s="125" t="s">
        <v>3351</v>
      </c>
      <c r="C75" s="126">
        <v>28</v>
      </c>
      <c r="D75" s="127">
        <v>0.944545454545455</v>
      </c>
      <c r="E75" s="127">
        <v>0.953187250996016</v>
      </c>
      <c r="F75" s="127">
        <v>0.969669117647059</v>
      </c>
      <c r="G75" s="131">
        <v>-0.0086417964505614</v>
      </c>
      <c r="H75" s="127">
        <v>0.947200924014548</v>
      </c>
      <c r="I75" s="127">
        <v>0.95677566539924</v>
      </c>
      <c r="J75" s="127">
        <v>0.952275775025637</v>
      </c>
      <c r="K75" s="131">
        <v>-0.00957474138469117</v>
      </c>
      <c r="L75" s="127">
        <v>0.906996461220879</v>
      </c>
      <c r="M75" s="127">
        <v>0.921688212927757</v>
      </c>
      <c r="N75" s="127">
        <v>0.917691206797462</v>
      </c>
      <c r="O75" s="131">
        <v>-0.0146917517068778</v>
      </c>
      <c r="P75" s="127">
        <v>0.949000601489844</v>
      </c>
      <c r="Q75" s="127">
        <v>0.949941537562116</v>
      </c>
      <c r="R75" s="127">
        <v>0.95461511631594</v>
      </c>
      <c r="S75" s="131">
        <v>-0.000940936072272192</v>
      </c>
      <c r="T75" s="127">
        <v>0.0141319949521709</v>
      </c>
      <c r="U75" s="127">
        <v>0.022123052161826</v>
      </c>
      <c r="V75" s="127">
        <v>0.0166051309378806</v>
      </c>
      <c r="W75" s="131">
        <v>-0.00799105720965517</v>
      </c>
    </row>
    <row r="76" spans="1:23">
      <c r="A76" s="122" t="s">
        <v>1972</v>
      </c>
      <c r="B76" s="122" t="s">
        <v>3420</v>
      </c>
      <c r="C76" s="123">
        <v>367</v>
      </c>
      <c r="D76" s="124">
        <v>0.943731092436975</v>
      </c>
      <c r="E76" s="124">
        <v>0.926151172893136</v>
      </c>
      <c r="F76" s="124">
        <v>0.935023075232584</v>
      </c>
      <c r="G76" s="130">
        <v>0.0175799195438384</v>
      </c>
      <c r="H76" s="124">
        <v>0.950301902374429</v>
      </c>
      <c r="I76" s="124">
        <v>0.966343219523021</v>
      </c>
      <c r="J76" s="124">
        <v>0.961824587838564</v>
      </c>
      <c r="K76" s="130">
        <v>-0.0160413171485921</v>
      </c>
      <c r="L76" s="124">
        <v>0.881988794978596</v>
      </c>
      <c r="M76" s="124">
        <v>0.909227545555131</v>
      </c>
      <c r="N76" s="124">
        <v>0.893853732038934</v>
      </c>
      <c r="O76" s="130">
        <v>-0.0272387505765355</v>
      </c>
      <c r="P76" s="124">
        <v>0.952563432436347</v>
      </c>
      <c r="Q76" s="124">
        <v>0.950104999423784</v>
      </c>
      <c r="R76" s="124">
        <v>0.959739323790936</v>
      </c>
      <c r="S76" s="130">
        <v>0.00245843301256343</v>
      </c>
      <c r="T76" s="124">
        <v>0.0198197371275716</v>
      </c>
      <c r="U76" s="124">
        <v>0.0265362721338047</v>
      </c>
      <c r="V76" s="124">
        <v>0.0261040462787105</v>
      </c>
      <c r="W76" s="130">
        <v>-0.00671653500623313</v>
      </c>
    </row>
    <row r="77" spans="1:23">
      <c r="A77" s="125" t="s">
        <v>1972</v>
      </c>
      <c r="B77" s="125" t="s">
        <v>3352</v>
      </c>
      <c r="C77" s="126">
        <v>20</v>
      </c>
      <c r="D77" s="127">
        <v>0.954822954822955</v>
      </c>
      <c r="E77" s="127">
        <v>0.958217270194986</v>
      </c>
      <c r="F77" s="127">
        <v>0.944587628865979</v>
      </c>
      <c r="G77" s="131">
        <v>-0.00339431537203116</v>
      </c>
      <c r="H77" s="127">
        <v>0.97328003366295</v>
      </c>
      <c r="I77" s="127">
        <v>0.978646123202203</v>
      </c>
      <c r="J77" s="127">
        <v>0.975359621573417</v>
      </c>
      <c r="K77" s="131">
        <v>-0.0053660895392531</v>
      </c>
      <c r="L77" s="127">
        <v>0.918051756785188</v>
      </c>
      <c r="M77" s="127">
        <v>0.926184129587861</v>
      </c>
      <c r="N77" s="127">
        <v>0.932747857779846</v>
      </c>
      <c r="O77" s="131">
        <v>-0.00813237280267298</v>
      </c>
      <c r="P77" s="127">
        <v>0.962714755696357</v>
      </c>
      <c r="Q77" s="127">
        <v>0.96325145932833</v>
      </c>
      <c r="R77" s="127">
        <v>0.974913800124888</v>
      </c>
      <c r="S77" s="131">
        <v>-0.000536703631973112</v>
      </c>
      <c r="T77" s="127">
        <v>0.0131280457066039</v>
      </c>
      <c r="U77" s="127">
        <v>0.0170344975358903</v>
      </c>
      <c r="V77" s="127">
        <v>0.0157440453590503</v>
      </c>
      <c r="W77" s="131">
        <v>-0.00390645182928636</v>
      </c>
    </row>
    <row r="78" spans="1:23">
      <c r="A78" s="125" t="s">
        <v>1972</v>
      </c>
      <c r="B78" s="125" t="s">
        <v>3353</v>
      </c>
      <c r="C78" s="126">
        <v>26</v>
      </c>
      <c r="D78" s="127">
        <v>0.922822491730981</v>
      </c>
      <c r="E78" s="127">
        <v>0.919786096256685</v>
      </c>
      <c r="F78" s="127">
        <v>0.922981366459627</v>
      </c>
      <c r="G78" s="131">
        <v>0.00303639547429679</v>
      </c>
      <c r="H78" s="127">
        <v>0.964988898021272</v>
      </c>
      <c r="I78" s="127">
        <v>0.96023376099953</v>
      </c>
      <c r="J78" s="127">
        <v>0.970118867800617</v>
      </c>
      <c r="K78" s="131">
        <v>0.0047551370217418</v>
      </c>
      <c r="L78" s="127">
        <v>0.920237496473128</v>
      </c>
      <c r="M78" s="127">
        <v>0.932424262779606</v>
      </c>
      <c r="N78" s="127">
        <v>0.931289814145925</v>
      </c>
      <c r="O78" s="131">
        <v>-0.012186766306478</v>
      </c>
      <c r="P78" s="127">
        <v>0.947793058284217</v>
      </c>
      <c r="Q78" s="127">
        <v>0.918934877966483</v>
      </c>
      <c r="R78" s="127">
        <v>0.93544114609281</v>
      </c>
      <c r="S78" s="131">
        <v>0.0288581803177345</v>
      </c>
      <c r="T78" s="127">
        <v>0.0183621691797269</v>
      </c>
      <c r="U78" s="127">
        <v>0.0217795082756628</v>
      </c>
      <c r="V78" s="127">
        <v>0.0262381905015206</v>
      </c>
      <c r="W78" s="131">
        <v>-0.00341733909593587</v>
      </c>
    </row>
    <row r="79" spans="1:23">
      <c r="A79" s="125" t="s">
        <v>1972</v>
      </c>
      <c r="B79" s="125" t="s">
        <v>3354</v>
      </c>
      <c r="C79" s="126">
        <v>21</v>
      </c>
      <c r="D79" s="127">
        <v>0.914702581369248</v>
      </c>
      <c r="E79" s="127">
        <v>0.867852604828462</v>
      </c>
      <c r="F79" s="127">
        <v>0.894797687861272</v>
      </c>
      <c r="G79" s="131">
        <v>0.0468499765407856</v>
      </c>
      <c r="H79" s="127">
        <v>0.929959093648616</v>
      </c>
      <c r="I79" s="127">
        <v>0.965891748906298</v>
      </c>
      <c r="J79" s="127">
        <v>0.957776131623065</v>
      </c>
      <c r="K79" s="131">
        <v>-0.035932655257682</v>
      </c>
      <c r="L79" s="127">
        <v>0.803059641203852</v>
      </c>
      <c r="M79" s="127">
        <v>0.879336656831824</v>
      </c>
      <c r="N79" s="127">
        <v>0.82998687408216</v>
      </c>
      <c r="O79" s="131">
        <v>-0.0762770156279721</v>
      </c>
      <c r="P79" s="127">
        <v>0.909510559452216</v>
      </c>
      <c r="Q79" s="127">
        <v>0.933262119131187</v>
      </c>
      <c r="R79" s="127">
        <v>0.943636529039469</v>
      </c>
      <c r="S79" s="131">
        <v>-0.0237515596789704</v>
      </c>
      <c r="T79" s="127">
        <v>0.0430962881508604</v>
      </c>
      <c r="U79" s="127">
        <v>0.0645976181883796</v>
      </c>
      <c r="V79" s="127">
        <v>0.0502483405282458</v>
      </c>
      <c r="W79" s="131">
        <v>-0.0215013300375192</v>
      </c>
    </row>
    <row r="80" spans="1:23">
      <c r="A80" s="125" t="s">
        <v>1972</v>
      </c>
      <c r="B80" s="125" t="s">
        <v>3355</v>
      </c>
      <c r="C80" s="126">
        <v>16</v>
      </c>
      <c r="D80" s="127">
        <v>0.934988179669031</v>
      </c>
      <c r="E80" s="127">
        <v>0.92027027027027</v>
      </c>
      <c r="F80" s="127">
        <v>0.931623931623932</v>
      </c>
      <c r="G80" s="131">
        <v>0.0147179093987604</v>
      </c>
      <c r="H80" s="127">
        <v>0.801152948044367</v>
      </c>
      <c r="I80" s="127">
        <v>0.918752516043477</v>
      </c>
      <c r="J80" s="127">
        <v>0.876994313366659</v>
      </c>
      <c r="K80" s="131">
        <v>-0.117599567999111</v>
      </c>
      <c r="L80" s="127">
        <v>0.652838587273789</v>
      </c>
      <c r="M80" s="127">
        <v>0.77555708162637</v>
      </c>
      <c r="N80" s="127">
        <v>0.672410616686523</v>
      </c>
      <c r="O80" s="131">
        <v>-0.122718494352582</v>
      </c>
      <c r="P80" s="127">
        <v>0.883427376203911</v>
      </c>
      <c r="Q80" s="127">
        <v>0.879904340207894</v>
      </c>
      <c r="R80" s="127">
        <v>0.900519509229579</v>
      </c>
      <c r="S80" s="131">
        <v>0.00352303599601655</v>
      </c>
      <c r="T80" s="127">
        <v>0.0361671995365105</v>
      </c>
      <c r="U80" s="127">
        <v>0.061732170159187</v>
      </c>
      <c r="V80" s="127">
        <v>0.0409353117191597</v>
      </c>
      <c r="W80" s="131">
        <v>-0.0255649706226765</v>
      </c>
    </row>
    <row r="81" spans="1:23">
      <c r="A81" s="125" t="s">
        <v>1972</v>
      </c>
      <c r="B81" s="125" t="s">
        <v>3356</v>
      </c>
      <c r="C81" s="126">
        <v>24</v>
      </c>
      <c r="D81" s="127">
        <v>0.965162311955661</v>
      </c>
      <c r="E81" s="127">
        <v>0.946902654867257</v>
      </c>
      <c r="F81" s="127">
        <v>0.954963235294118</v>
      </c>
      <c r="G81" s="131">
        <v>0.0182596570884045</v>
      </c>
      <c r="H81" s="127">
        <v>0.970653363091331</v>
      </c>
      <c r="I81" s="127">
        <v>0.971825284378416</v>
      </c>
      <c r="J81" s="127">
        <v>0.976128420011495</v>
      </c>
      <c r="K81" s="131">
        <v>-0.00117192128708477</v>
      </c>
      <c r="L81" s="127">
        <v>0.898288915145945</v>
      </c>
      <c r="M81" s="127">
        <v>0.919301299437315</v>
      </c>
      <c r="N81" s="127">
        <v>0.918347434406619</v>
      </c>
      <c r="O81" s="131">
        <v>-0.0210123842913699</v>
      </c>
      <c r="P81" s="127">
        <v>0.964175727013195</v>
      </c>
      <c r="Q81" s="127">
        <v>0.962234079412376</v>
      </c>
      <c r="R81" s="127">
        <v>0.972859511518245</v>
      </c>
      <c r="S81" s="131">
        <v>0.00194164760081916</v>
      </c>
      <c r="T81" s="127">
        <v>0.0136191421389297</v>
      </c>
      <c r="U81" s="127">
        <v>0.0210488441126203</v>
      </c>
      <c r="V81" s="127">
        <v>0.0179154164567774</v>
      </c>
      <c r="W81" s="131">
        <v>-0.00742970197369057</v>
      </c>
    </row>
    <row r="82" spans="1:23">
      <c r="A82" s="125" t="s">
        <v>1972</v>
      </c>
      <c r="B82" s="125" t="s">
        <v>3357</v>
      </c>
      <c r="C82" s="126">
        <v>20</v>
      </c>
      <c r="D82" s="127">
        <v>0.953984287317621</v>
      </c>
      <c r="E82" s="127">
        <v>0.944517833553501</v>
      </c>
      <c r="F82" s="127">
        <v>0.945544554455445</v>
      </c>
      <c r="G82" s="131">
        <v>0.00946645376412003</v>
      </c>
      <c r="H82" s="127">
        <v>0.960352896049099</v>
      </c>
      <c r="I82" s="127">
        <v>0.972046354918731</v>
      </c>
      <c r="J82" s="127">
        <v>0.968265408640196</v>
      </c>
      <c r="K82" s="131">
        <v>-0.0116934588696322</v>
      </c>
      <c r="L82" s="127">
        <v>0.920107403145378</v>
      </c>
      <c r="M82" s="127">
        <v>0.929134732866822</v>
      </c>
      <c r="N82" s="127">
        <v>0.930459092298956</v>
      </c>
      <c r="O82" s="131">
        <v>-0.00902732972144427</v>
      </c>
      <c r="P82" s="127">
        <v>0.959891261567188</v>
      </c>
      <c r="Q82" s="127">
        <v>0.96155369334833</v>
      </c>
      <c r="R82" s="127">
        <v>0.971244780152297</v>
      </c>
      <c r="S82" s="131">
        <v>-0.00166243178114145</v>
      </c>
      <c r="T82" s="127">
        <v>0.0110922568545146</v>
      </c>
      <c r="U82" s="127">
        <v>0.0175959677782278</v>
      </c>
      <c r="V82" s="127">
        <v>0.0200124989347499</v>
      </c>
      <c r="W82" s="131">
        <v>-0.0065037109237132</v>
      </c>
    </row>
    <row r="83" spans="1:23">
      <c r="A83" s="125" t="s">
        <v>1972</v>
      </c>
      <c r="B83" s="125" t="s">
        <v>3358</v>
      </c>
      <c r="C83" s="126">
        <v>11</v>
      </c>
      <c r="D83" s="127">
        <v>0.942857142857143</v>
      </c>
      <c r="E83" s="127">
        <v>0.932914046121593</v>
      </c>
      <c r="F83" s="127">
        <v>0.936823104693141</v>
      </c>
      <c r="G83" s="131">
        <v>0.00994309673554949</v>
      </c>
      <c r="H83" s="127">
        <v>0.947731095843214</v>
      </c>
      <c r="I83" s="127">
        <v>0.972126105344098</v>
      </c>
      <c r="J83" s="127">
        <v>0.965128311258278</v>
      </c>
      <c r="K83" s="131">
        <v>-0.0243950095008848</v>
      </c>
      <c r="L83" s="127">
        <v>0.902697553758538</v>
      </c>
      <c r="M83" s="127">
        <v>0.924884659746251</v>
      </c>
      <c r="N83" s="127">
        <v>0.935326986754967</v>
      </c>
      <c r="O83" s="131">
        <v>-0.0221871059877139</v>
      </c>
      <c r="P83" s="127">
        <v>0.954982731025187</v>
      </c>
      <c r="Q83" s="127">
        <v>0.956938651837593</v>
      </c>
      <c r="R83" s="127">
        <v>0.968787651458319</v>
      </c>
      <c r="S83" s="131">
        <v>-0.0019559208124057</v>
      </c>
      <c r="T83" s="127">
        <v>0.0138863752282861</v>
      </c>
      <c r="U83" s="127">
        <v>0.0259679883110845</v>
      </c>
      <c r="V83" s="127">
        <v>0.0181250265607072</v>
      </c>
      <c r="W83" s="131">
        <v>-0.0120816130827985</v>
      </c>
    </row>
    <row r="84" spans="1:23">
      <c r="A84" s="125" t="s">
        <v>1972</v>
      </c>
      <c r="B84" s="125" t="s">
        <v>3359</v>
      </c>
      <c r="C84" s="126">
        <v>17</v>
      </c>
      <c r="D84" s="127">
        <v>0.959409594095941</v>
      </c>
      <c r="E84" s="127">
        <v>0.956772334293948</v>
      </c>
      <c r="F84" s="127">
        <v>0.955739972337483</v>
      </c>
      <c r="G84" s="131">
        <v>0.00263725980199281</v>
      </c>
      <c r="H84" s="127">
        <v>0.972160965368805</v>
      </c>
      <c r="I84" s="127">
        <v>0.983220249461667</v>
      </c>
      <c r="J84" s="127">
        <v>0.964314759592873</v>
      </c>
      <c r="K84" s="131">
        <v>-0.0110592840928612</v>
      </c>
      <c r="L84" s="127">
        <v>0.935412733976677</v>
      </c>
      <c r="M84" s="127">
        <v>0.943485150123918</v>
      </c>
      <c r="N84" s="127">
        <v>0.933509130788378</v>
      </c>
      <c r="O84" s="131">
        <v>-0.00807241614724086</v>
      </c>
      <c r="P84" s="127">
        <v>0.966856185816916</v>
      </c>
      <c r="Q84" s="127">
        <v>0.964076246334311</v>
      </c>
      <c r="R84" s="127">
        <v>0.972580674028601</v>
      </c>
      <c r="S84" s="131">
        <v>0.0027799394826048</v>
      </c>
      <c r="T84" s="127">
        <v>0.014052536002365</v>
      </c>
      <c r="U84" s="127">
        <v>0.0165940781255275</v>
      </c>
      <c r="V84" s="127">
        <v>0.0213436494305581</v>
      </c>
      <c r="W84" s="131">
        <v>-0.00254154212316257</v>
      </c>
    </row>
    <row r="85" spans="1:23">
      <c r="A85" s="125" t="s">
        <v>1972</v>
      </c>
      <c r="B85" s="125" t="s">
        <v>3360</v>
      </c>
      <c r="C85" s="126">
        <v>18</v>
      </c>
      <c r="D85" s="127">
        <v>0.959514170040486</v>
      </c>
      <c r="E85" s="127">
        <v>0.942857142857143</v>
      </c>
      <c r="F85" s="127">
        <v>0.961098398169336</v>
      </c>
      <c r="G85" s="131">
        <v>0.0166570271833429</v>
      </c>
      <c r="H85" s="127">
        <v>0.946189809172109</v>
      </c>
      <c r="I85" s="127">
        <v>0.971208033061238</v>
      </c>
      <c r="J85" s="127">
        <v>0.971580867681432</v>
      </c>
      <c r="K85" s="131">
        <v>-0.0250182238891296</v>
      </c>
      <c r="L85" s="127">
        <v>0.847701515344454</v>
      </c>
      <c r="M85" s="127">
        <v>0.902763072509307</v>
      </c>
      <c r="N85" s="127">
        <v>0.882047773787127</v>
      </c>
      <c r="O85" s="131">
        <v>-0.0550615571648526</v>
      </c>
      <c r="P85" s="127">
        <v>0.958415372544375</v>
      </c>
      <c r="Q85" s="127">
        <v>0.948958429348327</v>
      </c>
      <c r="R85" s="127">
        <v>0.961812454567482</v>
      </c>
      <c r="S85" s="131">
        <v>0.00945694319604806</v>
      </c>
      <c r="T85" s="127">
        <v>0.0311857999835648</v>
      </c>
      <c r="U85" s="127">
        <v>0.0287631235633969</v>
      </c>
      <c r="V85" s="127">
        <v>0.0359598624770129</v>
      </c>
      <c r="W85" s="131">
        <v>0.00242267642016789</v>
      </c>
    </row>
    <row r="86" spans="1:23">
      <c r="A86" s="125" t="s">
        <v>1972</v>
      </c>
      <c r="B86" s="125" t="s">
        <v>3361</v>
      </c>
      <c r="C86" s="126">
        <v>17</v>
      </c>
      <c r="D86" s="127">
        <v>0.956</v>
      </c>
      <c r="E86" s="127">
        <v>0.936619718309859</v>
      </c>
      <c r="F86" s="127">
        <v>0.969026548672566</v>
      </c>
      <c r="G86" s="131">
        <v>0.0193802816901408</v>
      </c>
      <c r="H86" s="127">
        <v>0.947036593579286</v>
      </c>
      <c r="I86" s="127">
        <v>0.969765342960289</v>
      </c>
      <c r="J86" s="127">
        <v>0.966064757160648</v>
      </c>
      <c r="K86" s="131">
        <v>-0.0227287493810028</v>
      </c>
      <c r="L86" s="127">
        <v>0.872184389732844</v>
      </c>
      <c r="M86" s="127">
        <v>0.918008886420439</v>
      </c>
      <c r="N86" s="127">
        <v>0.908128608626741</v>
      </c>
      <c r="O86" s="131">
        <v>-0.0458244966875944</v>
      </c>
      <c r="P86" s="127">
        <v>0.945711762197722</v>
      </c>
      <c r="Q86" s="127">
        <v>0.954456369575362</v>
      </c>
      <c r="R86" s="127">
        <v>0.961423981857696</v>
      </c>
      <c r="S86" s="131">
        <v>-0.00874460737763971</v>
      </c>
      <c r="T86" s="127">
        <v>0.0292318347088359</v>
      </c>
      <c r="U86" s="127">
        <v>0.0327357252006973</v>
      </c>
      <c r="V86" s="127">
        <v>0.0366977993345893</v>
      </c>
      <c r="W86" s="131">
        <v>-0.0035038904918614</v>
      </c>
    </row>
    <row r="87" spans="1:23">
      <c r="A87" s="125" t="s">
        <v>1972</v>
      </c>
      <c r="B87" s="125" t="s">
        <v>3362</v>
      </c>
      <c r="C87" s="126">
        <v>10</v>
      </c>
      <c r="D87" s="127">
        <v>0.96978021978022</v>
      </c>
      <c r="E87" s="127">
        <v>0.932907348242812</v>
      </c>
      <c r="F87" s="127">
        <v>0.96165191740413</v>
      </c>
      <c r="G87" s="131">
        <v>0.0368728715374083</v>
      </c>
      <c r="H87" s="127">
        <v>0.943496090024795</v>
      </c>
      <c r="I87" s="127">
        <v>0.96968522585368</v>
      </c>
      <c r="J87" s="127">
        <v>0.963559891139151</v>
      </c>
      <c r="K87" s="131">
        <v>-0.0261891358288846</v>
      </c>
      <c r="L87" s="127">
        <v>0.841502956322716</v>
      </c>
      <c r="M87" s="127">
        <v>0.898075184084744</v>
      </c>
      <c r="N87" s="127">
        <v>0.875128123564132</v>
      </c>
      <c r="O87" s="131">
        <v>-0.0565722277620276</v>
      </c>
      <c r="P87" s="127">
        <v>0.946871906361007</v>
      </c>
      <c r="Q87" s="127">
        <v>0.942817865395303</v>
      </c>
      <c r="R87" s="127">
        <v>0.952378124814441</v>
      </c>
      <c r="S87" s="131">
        <v>0.0040540409657045</v>
      </c>
      <c r="T87" s="127">
        <v>0.0259744977658299</v>
      </c>
      <c r="U87" s="127">
        <v>0.0282841962704448</v>
      </c>
      <c r="V87" s="127">
        <v>0.0262798795407491</v>
      </c>
      <c r="W87" s="131">
        <v>-0.00230969850461493</v>
      </c>
    </row>
    <row r="88" spans="1:23">
      <c r="A88" s="125" t="s">
        <v>1972</v>
      </c>
      <c r="B88" s="125" t="s">
        <v>3363</v>
      </c>
      <c r="C88" s="126">
        <v>24</v>
      </c>
      <c r="D88" s="127">
        <v>0.932978723404255</v>
      </c>
      <c r="E88" s="127">
        <v>0.91460396039604</v>
      </c>
      <c r="F88" s="127">
        <v>0.921483097055616</v>
      </c>
      <c r="G88" s="131">
        <v>0.0183747630082157</v>
      </c>
      <c r="H88" s="127">
        <v>0.980071295196062</v>
      </c>
      <c r="I88" s="127">
        <v>0.984661797395999</v>
      </c>
      <c r="J88" s="127">
        <v>0.980104882975901</v>
      </c>
      <c r="K88" s="131">
        <v>-0.00459050219993684</v>
      </c>
      <c r="L88" s="127">
        <v>0.934917671023595</v>
      </c>
      <c r="M88" s="127">
        <v>0.939568116862496</v>
      </c>
      <c r="N88" s="127">
        <v>0.940947211622829</v>
      </c>
      <c r="O88" s="131">
        <v>-0.00465044583890073</v>
      </c>
      <c r="P88" s="127">
        <v>0.968589337277273</v>
      </c>
      <c r="Q88" s="127">
        <v>0.964918325159094</v>
      </c>
      <c r="R88" s="127">
        <v>0.974427731456265</v>
      </c>
      <c r="S88" s="131">
        <v>0.00367101211817933</v>
      </c>
      <c r="T88" s="127">
        <v>0.016315454086005</v>
      </c>
      <c r="U88" s="127">
        <v>0.0245786385196573</v>
      </c>
      <c r="V88" s="127">
        <v>0.0208686778493526</v>
      </c>
      <c r="W88" s="131">
        <v>-0.00826318443365232</v>
      </c>
    </row>
    <row r="89" spans="1:23">
      <c r="A89" s="125" t="s">
        <v>1972</v>
      </c>
      <c r="B89" s="125" t="s">
        <v>3364</v>
      </c>
      <c r="C89" s="126">
        <v>32</v>
      </c>
      <c r="D89" s="127">
        <v>0.942489270386266</v>
      </c>
      <c r="E89" s="127">
        <v>0.928502415458937</v>
      </c>
      <c r="F89" s="127">
        <v>0.945897204688909</v>
      </c>
      <c r="G89" s="131">
        <v>0.0139868549273289</v>
      </c>
      <c r="H89" s="127">
        <v>0.980231765507839</v>
      </c>
      <c r="I89" s="127">
        <v>0.986083083988588</v>
      </c>
      <c r="J89" s="127">
        <v>0.976880329190175</v>
      </c>
      <c r="K89" s="131">
        <v>-0.00585131848074905</v>
      </c>
      <c r="L89" s="127">
        <v>0.906178347896139</v>
      </c>
      <c r="M89" s="127">
        <v>0.923016259596873</v>
      </c>
      <c r="N89" s="127">
        <v>0.911381665464727</v>
      </c>
      <c r="O89" s="131">
        <v>-0.016837911700734</v>
      </c>
      <c r="P89" s="127">
        <v>0.956916521690592</v>
      </c>
      <c r="Q89" s="127">
        <v>0.959837208548173</v>
      </c>
      <c r="R89" s="127">
        <v>0.965076128015573</v>
      </c>
      <c r="S89" s="131">
        <v>-0.00292068685758107</v>
      </c>
      <c r="T89" s="127">
        <v>0.0184026889451536</v>
      </c>
      <c r="U89" s="127">
        <v>0.0264828349299712</v>
      </c>
      <c r="V89" s="127">
        <v>0.0254884669733641</v>
      </c>
      <c r="W89" s="131">
        <v>-0.00808014598481754</v>
      </c>
    </row>
    <row r="90" spans="1:23">
      <c r="A90" s="125" t="s">
        <v>1972</v>
      </c>
      <c r="B90" s="125" t="s">
        <v>3365</v>
      </c>
      <c r="C90" s="126">
        <v>27</v>
      </c>
      <c r="D90" s="127">
        <v>0.923364485981308</v>
      </c>
      <c r="E90" s="127">
        <v>0.918283963227783</v>
      </c>
      <c r="F90" s="127">
        <v>0.919020715630885</v>
      </c>
      <c r="G90" s="131">
        <v>0.00508052275352489</v>
      </c>
      <c r="H90" s="127">
        <v>0.971564905541467</v>
      </c>
      <c r="I90" s="127">
        <v>0.981193064942698</v>
      </c>
      <c r="J90" s="127">
        <v>0.974792936396312</v>
      </c>
      <c r="K90" s="131">
        <v>-0.00962815940123041</v>
      </c>
      <c r="L90" s="127">
        <v>0.922962651741368</v>
      </c>
      <c r="M90" s="127">
        <v>0.940391961843622</v>
      </c>
      <c r="N90" s="127">
        <v>0.936958899828098</v>
      </c>
      <c r="O90" s="131">
        <v>-0.017429310102254</v>
      </c>
      <c r="P90" s="127">
        <v>0.962935001438021</v>
      </c>
      <c r="Q90" s="127">
        <v>0.966106232597987</v>
      </c>
      <c r="R90" s="127">
        <v>0.974174904545217</v>
      </c>
      <c r="S90" s="131">
        <v>-0.00317123115996543</v>
      </c>
      <c r="T90" s="127">
        <v>0.0221955541598439</v>
      </c>
      <c r="U90" s="127">
        <v>0.0230437665782493</v>
      </c>
      <c r="V90" s="127">
        <v>0.0246374343001752</v>
      </c>
      <c r="W90" s="131">
        <v>-0.000848212418405457</v>
      </c>
    </row>
    <row r="91" spans="1:23">
      <c r="A91" s="125" t="s">
        <v>1972</v>
      </c>
      <c r="B91" s="125" t="s">
        <v>3366</v>
      </c>
      <c r="C91" s="126">
        <v>22</v>
      </c>
      <c r="D91" s="127">
        <v>0.956766917293233</v>
      </c>
      <c r="E91" s="127">
        <v>0.926436781609195</v>
      </c>
      <c r="F91" s="127">
        <v>0.945263157894737</v>
      </c>
      <c r="G91" s="131">
        <v>0.0303301356840376</v>
      </c>
      <c r="H91" s="127">
        <v>0.959483067550618</v>
      </c>
      <c r="I91" s="127">
        <v>0.968621914564168</v>
      </c>
      <c r="J91" s="127">
        <v>0.958541253674209</v>
      </c>
      <c r="K91" s="131">
        <v>-0.00913884701354972</v>
      </c>
      <c r="L91" s="127">
        <v>0.92550618168787</v>
      </c>
      <c r="M91" s="127">
        <v>0.93883778121869</v>
      </c>
      <c r="N91" s="127">
        <v>0.941827876136441</v>
      </c>
      <c r="O91" s="131">
        <v>-0.0133315995308206</v>
      </c>
      <c r="P91" s="127">
        <v>0.963463775930077</v>
      </c>
      <c r="Q91" s="127">
        <v>0.961027827336129</v>
      </c>
      <c r="R91" s="127">
        <v>0.969228728695537</v>
      </c>
      <c r="S91" s="131">
        <v>0.00243594859394825</v>
      </c>
      <c r="T91" s="127">
        <v>0.0166822893317575</v>
      </c>
      <c r="U91" s="127">
        <v>0.0208481249596592</v>
      </c>
      <c r="V91" s="127">
        <v>0.0216469182515185</v>
      </c>
      <c r="W91" s="131">
        <v>-0.00416583562790172</v>
      </c>
    </row>
    <row r="92" spans="1:23">
      <c r="A92" s="125" t="s">
        <v>1972</v>
      </c>
      <c r="B92" s="125" t="s">
        <v>3367</v>
      </c>
      <c r="C92" s="126">
        <v>24</v>
      </c>
      <c r="D92" s="127">
        <v>0.942398489140699</v>
      </c>
      <c r="E92" s="127">
        <v>0.906741573033708</v>
      </c>
      <c r="F92" s="127">
        <v>0.925611052072264</v>
      </c>
      <c r="G92" s="131">
        <v>0.035656916106991</v>
      </c>
      <c r="H92" s="127">
        <v>0.956116111374283</v>
      </c>
      <c r="I92" s="127">
        <v>0.91917773237998</v>
      </c>
      <c r="J92" s="127">
        <v>0.967671878878134</v>
      </c>
      <c r="K92" s="131">
        <v>0.0369383789943033</v>
      </c>
      <c r="L92" s="127">
        <v>0.894731301647455</v>
      </c>
      <c r="M92" s="127">
        <v>0.87461695607763</v>
      </c>
      <c r="N92" s="127">
        <v>0.916620129064284</v>
      </c>
      <c r="O92" s="131">
        <v>0.0201143455698249</v>
      </c>
      <c r="P92" s="127">
        <v>0.957547987842167</v>
      </c>
      <c r="Q92" s="127">
        <v>0.951208108352689</v>
      </c>
      <c r="R92" s="127">
        <v>0.965162703600325</v>
      </c>
      <c r="S92" s="131">
        <v>0.00633987948947801</v>
      </c>
      <c r="T92" s="127">
        <v>0.0149437140156398</v>
      </c>
      <c r="U92" s="127">
        <v>0.0189098549436341</v>
      </c>
      <c r="V92" s="127">
        <v>0.021950979427109</v>
      </c>
      <c r="W92" s="131">
        <v>-0.00396614092799432</v>
      </c>
    </row>
    <row r="93" spans="1:23">
      <c r="A93" s="125" t="s">
        <v>1972</v>
      </c>
      <c r="B93" s="125" t="s">
        <v>3368</v>
      </c>
      <c r="C93" s="126">
        <v>17</v>
      </c>
      <c r="D93" s="127">
        <v>0.926724137931034</v>
      </c>
      <c r="E93" s="127">
        <v>0.900869565217391</v>
      </c>
      <c r="F93" s="127">
        <v>0.894822006472492</v>
      </c>
      <c r="G93" s="131">
        <v>0.0258545727136432</v>
      </c>
      <c r="H93" s="127">
        <v>0.973350163137965</v>
      </c>
      <c r="I93" s="127">
        <v>0.971761344907153</v>
      </c>
      <c r="J93" s="127">
        <v>0.978561976179974</v>
      </c>
      <c r="K93" s="131">
        <v>0.00158881823081169</v>
      </c>
      <c r="L93" s="127">
        <v>0.92405153730739</v>
      </c>
      <c r="M93" s="127">
        <v>0.925557631029557</v>
      </c>
      <c r="N93" s="127">
        <v>0.923775915306573</v>
      </c>
      <c r="O93" s="131">
        <v>-0.00150609372216726</v>
      </c>
      <c r="P93" s="127">
        <v>0.961164011271518</v>
      </c>
      <c r="Q93" s="127">
        <v>0.95054430816216</v>
      </c>
      <c r="R93" s="127">
        <v>0.968494771033214</v>
      </c>
      <c r="S93" s="131">
        <v>0.0106197031093586</v>
      </c>
      <c r="T93" s="127">
        <v>0.0143852865610135</v>
      </c>
      <c r="U93" s="127">
        <v>0.0230827842768141</v>
      </c>
      <c r="V93" s="127">
        <v>0.0191342641586727</v>
      </c>
      <c r="W93" s="131">
        <v>-0.00869749771580067</v>
      </c>
    </row>
    <row r="94" spans="1:23">
      <c r="A94" s="125" t="s">
        <v>1972</v>
      </c>
      <c r="B94" s="125" t="s">
        <v>3369</v>
      </c>
      <c r="C94" s="126">
        <v>8</v>
      </c>
      <c r="D94" s="127">
        <v>0.974178403755869</v>
      </c>
      <c r="E94" s="127">
        <v>0.930232558139535</v>
      </c>
      <c r="F94" s="127">
        <v>0.949061662198391</v>
      </c>
      <c r="G94" s="131">
        <v>0.0439458456163336</v>
      </c>
      <c r="H94" s="127">
        <v>0.940823989986418</v>
      </c>
      <c r="I94" s="127">
        <v>0.966164330965636</v>
      </c>
      <c r="J94" s="127">
        <v>0.966449402523607</v>
      </c>
      <c r="K94" s="131">
        <v>-0.0253403409792187</v>
      </c>
      <c r="L94" s="127">
        <v>0.920317451862899</v>
      </c>
      <c r="M94" s="127">
        <v>0.909531579957765</v>
      </c>
      <c r="N94" s="127">
        <v>0.930141221692989</v>
      </c>
      <c r="O94" s="131">
        <v>0.0107858719051337</v>
      </c>
      <c r="P94" s="127">
        <v>0.961077157339229</v>
      </c>
      <c r="Q94" s="127">
        <v>0.948547638721159</v>
      </c>
      <c r="R94" s="127">
        <v>0.95655969549883</v>
      </c>
      <c r="S94" s="131">
        <v>0.0125295186180702</v>
      </c>
      <c r="T94" s="127">
        <v>0.0159124030091772</v>
      </c>
      <c r="U94" s="127">
        <v>0.0204990043340752</v>
      </c>
      <c r="V94" s="127">
        <v>0.0191442489683205</v>
      </c>
      <c r="W94" s="131">
        <v>-0.004586601324898</v>
      </c>
    </row>
    <row r="95" spans="1:23">
      <c r="A95" s="125" t="s">
        <v>1972</v>
      </c>
      <c r="B95" s="125" t="s">
        <v>3370</v>
      </c>
      <c r="C95" s="126">
        <v>11</v>
      </c>
      <c r="D95" s="127">
        <v>0.9402460456942</v>
      </c>
      <c r="E95" s="127">
        <v>0.933734939759036</v>
      </c>
      <c r="F95" s="127">
        <v>0.93265306122449</v>
      </c>
      <c r="G95" s="131">
        <v>0.00651110593516424</v>
      </c>
      <c r="H95" s="127">
        <v>0.967049576783555</v>
      </c>
      <c r="I95" s="127">
        <v>0.973551263001486</v>
      </c>
      <c r="J95" s="127">
        <v>0.965508365508365</v>
      </c>
      <c r="K95" s="131">
        <v>-0.0065016862179309</v>
      </c>
      <c r="L95" s="127">
        <v>0.912503778718259</v>
      </c>
      <c r="M95" s="127">
        <v>0.931319134885257</v>
      </c>
      <c r="N95" s="127">
        <v>0.931417131417131</v>
      </c>
      <c r="O95" s="131">
        <v>-0.018815356166998</v>
      </c>
      <c r="P95" s="127">
        <v>0.955038736321707</v>
      </c>
      <c r="Q95" s="127">
        <v>0.949432934452581</v>
      </c>
      <c r="R95" s="127">
        <v>0.963865546218487</v>
      </c>
      <c r="S95" s="131">
        <v>0.00560580186912663</v>
      </c>
      <c r="T95" s="127">
        <v>0.0184847621760182</v>
      </c>
      <c r="U95" s="127">
        <v>0.0225300810346239</v>
      </c>
      <c r="V95" s="127">
        <v>0.0235992354893874</v>
      </c>
      <c r="W95" s="131">
        <v>-0.00404531885860565</v>
      </c>
    </row>
    <row r="96" spans="1:23">
      <c r="A96" s="125" t="s">
        <v>1972</v>
      </c>
      <c r="B96" s="125" t="s">
        <v>40</v>
      </c>
      <c r="C96" s="126">
        <v>2</v>
      </c>
      <c r="D96" s="127" t="s">
        <v>40</v>
      </c>
      <c r="E96" s="127" t="s">
        <v>40</v>
      </c>
      <c r="F96" s="127" t="s">
        <v>40</v>
      </c>
      <c r="G96" s="131" t="s">
        <v>40</v>
      </c>
      <c r="H96" s="127" t="s">
        <v>40</v>
      </c>
      <c r="I96" s="127" t="s">
        <v>40</v>
      </c>
      <c r="J96" s="127" t="s">
        <v>40</v>
      </c>
      <c r="K96" s="131" t="s">
        <v>40</v>
      </c>
      <c r="L96" s="127" t="s">
        <v>40</v>
      </c>
      <c r="M96" s="127" t="s">
        <v>40</v>
      </c>
      <c r="N96" s="127" t="s">
        <v>40</v>
      </c>
      <c r="O96" s="131" t="s">
        <v>40</v>
      </c>
      <c r="P96" s="127" t="s">
        <v>40</v>
      </c>
      <c r="Q96" s="127" t="s">
        <v>40</v>
      </c>
      <c r="R96" s="127" t="s">
        <v>40</v>
      </c>
      <c r="S96" s="131" t="s">
        <v>40</v>
      </c>
      <c r="T96" s="127" t="s">
        <v>40</v>
      </c>
      <c r="U96" s="127" t="s">
        <v>40</v>
      </c>
      <c r="V96" s="127" t="s">
        <v>40</v>
      </c>
      <c r="W96" s="131" t="s">
        <v>40</v>
      </c>
    </row>
    <row r="97" spans="1:23">
      <c r="A97" s="122" t="s">
        <v>2706</v>
      </c>
      <c r="B97" s="122" t="s">
        <v>3420</v>
      </c>
      <c r="C97" s="123">
        <v>259</v>
      </c>
      <c r="D97" s="124">
        <v>0.930276530371071</v>
      </c>
      <c r="E97" s="124">
        <v>0.934976525821596</v>
      </c>
      <c r="F97" s="124">
        <v>0.934961258511388</v>
      </c>
      <c r="G97" s="130">
        <v>-0.00469999545052557</v>
      </c>
      <c r="H97" s="124">
        <v>0.929124705025322</v>
      </c>
      <c r="I97" s="124">
        <v>0.938725555055704</v>
      </c>
      <c r="J97" s="124">
        <v>0.935617347110876</v>
      </c>
      <c r="K97" s="130">
        <v>-0.00960085003038169</v>
      </c>
      <c r="L97" s="124">
        <v>0.806535360150035</v>
      </c>
      <c r="M97" s="124">
        <v>0.834303633332451</v>
      </c>
      <c r="N97" s="124">
        <v>0.827398420604848</v>
      </c>
      <c r="O97" s="130">
        <v>-0.0277682731824163</v>
      </c>
      <c r="P97" s="124">
        <v>0.887796763490767</v>
      </c>
      <c r="Q97" s="124">
        <v>0.901018858715547</v>
      </c>
      <c r="R97" s="124">
        <v>0.910500947015687</v>
      </c>
      <c r="S97" s="130">
        <v>-0.0132220952247792</v>
      </c>
      <c r="T97" s="124">
        <v>0.0680084905558728</v>
      </c>
      <c r="U97" s="124">
        <v>0.0758556662467861</v>
      </c>
      <c r="V97" s="124">
        <v>0.0771387150035572</v>
      </c>
      <c r="W97" s="130">
        <v>-0.0078471756909133</v>
      </c>
    </row>
    <row r="98" spans="1:23">
      <c r="A98" s="125" t="s">
        <v>2706</v>
      </c>
      <c r="B98" s="125" t="s">
        <v>3371</v>
      </c>
      <c r="C98" s="126">
        <v>66</v>
      </c>
      <c r="D98" s="127">
        <v>0.966666666666667</v>
      </c>
      <c r="E98" s="127">
        <v>0.979099678456592</v>
      </c>
      <c r="F98" s="127">
        <v>0.964516129032258</v>
      </c>
      <c r="G98" s="131">
        <v>-0.012433011789925</v>
      </c>
      <c r="H98" s="127">
        <v>0.917676739976965</v>
      </c>
      <c r="I98" s="127">
        <v>0.921835719049818</v>
      </c>
      <c r="J98" s="127">
        <v>0.941278844914271</v>
      </c>
      <c r="K98" s="131">
        <v>-0.00415897907285301</v>
      </c>
      <c r="L98" s="127">
        <v>0.804173750891241</v>
      </c>
      <c r="M98" s="127">
        <v>0.782001949617772</v>
      </c>
      <c r="N98" s="127">
        <v>0.816198272528039</v>
      </c>
      <c r="O98" s="131">
        <v>0.0221718012734688</v>
      </c>
      <c r="P98" s="127">
        <v>0.900886754110475</v>
      </c>
      <c r="Q98" s="127">
        <v>0.908805370091177</v>
      </c>
      <c r="R98" s="127">
        <v>0.921491926313395</v>
      </c>
      <c r="S98" s="131">
        <v>-0.00791861598070187</v>
      </c>
      <c r="T98" s="127">
        <v>0.0395530274773095</v>
      </c>
      <c r="U98" s="127">
        <v>0.0407617340004049</v>
      </c>
      <c r="V98" s="127">
        <v>0.045128416477773</v>
      </c>
      <c r="W98" s="131">
        <v>-0.00120870652309541</v>
      </c>
    </row>
    <row r="99" spans="1:23">
      <c r="A99" s="125" t="s">
        <v>2706</v>
      </c>
      <c r="B99" s="125" t="s">
        <v>3372</v>
      </c>
      <c r="C99" s="126">
        <v>36</v>
      </c>
      <c r="D99" s="127">
        <v>0.973509933774834</v>
      </c>
      <c r="E99" s="127">
        <v>0.981530343007916</v>
      </c>
      <c r="F99" s="127">
        <v>0.978835978835979</v>
      </c>
      <c r="G99" s="131">
        <v>-0.00802040923308112</v>
      </c>
      <c r="H99" s="127">
        <v>0.958539866221968</v>
      </c>
      <c r="I99" s="127">
        <v>0.976937363512052</v>
      </c>
      <c r="J99" s="127">
        <v>0.970615630656755</v>
      </c>
      <c r="K99" s="131">
        <v>-0.0183974972900834</v>
      </c>
      <c r="L99" s="127">
        <v>0.838047504099947</v>
      </c>
      <c r="M99" s="127">
        <v>0.868338877890483</v>
      </c>
      <c r="N99" s="127">
        <v>0.870986450150261</v>
      </c>
      <c r="O99" s="131">
        <v>-0.0302913737905366</v>
      </c>
      <c r="P99" s="127">
        <v>0.921999222642309</v>
      </c>
      <c r="Q99" s="127">
        <v>0.934648605824042</v>
      </c>
      <c r="R99" s="127">
        <v>0.946505823627288</v>
      </c>
      <c r="S99" s="131">
        <v>-0.0126493831817326</v>
      </c>
      <c r="T99" s="127">
        <v>0.0347892147404978</v>
      </c>
      <c r="U99" s="127">
        <v>0.0393165766807167</v>
      </c>
      <c r="V99" s="127">
        <v>0.0515609703034918</v>
      </c>
      <c r="W99" s="131">
        <v>-0.00452736194021891</v>
      </c>
    </row>
    <row r="100" spans="1:23">
      <c r="A100" s="125" t="s">
        <v>2706</v>
      </c>
      <c r="B100" s="125" t="s">
        <v>3373</v>
      </c>
      <c r="C100" s="126">
        <v>30</v>
      </c>
      <c r="D100" s="127">
        <v>0.973484848484849</v>
      </c>
      <c r="E100" s="127">
        <v>0.968576709796673</v>
      </c>
      <c r="F100" s="127">
        <v>0.977272727272727</v>
      </c>
      <c r="G100" s="131">
        <v>0.00490813868817563</v>
      </c>
      <c r="H100" s="127">
        <v>0.930776381969441</v>
      </c>
      <c r="I100" s="127">
        <v>0.915098199672668</v>
      </c>
      <c r="J100" s="127">
        <v>0.929138376207325</v>
      </c>
      <c r="K100" s="131">
        <v>0.0156781822967728</v>
      </c>
      <c r="L100" s="127">
        <v>0.859288217205788</v>
      </c>
      <c r="M100" s="127">
        <v>0.857172083235913</v>
      </c>
      <c r="N100" s="127">
        <v>0.87173663574639</v>
      </c>
      <c r="O100" s="131">
        <v>0.00211613396987476</v>
      </c>
      <c r="P100" s="127">
        <v>0.930338541666667</v>
      </c>
      <c r="Q100" s="127">
        <v>0.930733958018855</v>
      </c>
      <c r="R100" s="127">
        <v>0.937260525140453</v>
      </c>
      <c r="S100" s="131">
        <v>-0.000395416352187872</v>
      </c>
      <c r="T100" s="127">
        <v>0.0246021051098081</v>
      </c>
      <c r="U100" s="127">
        <v>0.0288515616212365</v>
      </c>
      <c r="V100" s="127">
        <v>0.0270595173289784</v>
      </c>
      <c r="W100" s="131">
        <v>-0.00424945651142849</v>
      </c>
    </row>
    <row r="101" spans="1:23">
      <c r="A101" s="125" t="s">
        <v>2706</v>
      </c>
      <c r="B101" s="125" t="s">
        <v>3374</v>
      </c>
      <c r="C101" s="126">
        <v>25</v>
      </c>
      <c r="D101" s="127">
        <v>0.911654135338346</v>
      </c>
      <c r="E101" s="127">
        <v>0.916666666666667</v>
      </c>
      <c r="F101" s="127">
        <v>0.919694072657744</v>
      </c>
      <c r="G101" s="131">
        <v>-0.0050125313283208</v>
      </c>
      <c r="H101" s="127">
        <v>0.91768968456948</v>
      </c>
      <c r="I101" s="127">
        <v>0.918364297454799</v>
      </c>
      <c r="J101" s="127">
        <v>0.89710241503711</v>
      </c>
      <c r="K101" s="131">
        <v>-0.000674612885319004</v>
      </c>
      <c r="L101" s="127">
        <v>0.824786871270247</v>
      </c>
      <c r="M101" s="127">
        <v>0.818324450864173</v>
      </c>
      <c r="N101" s="127">
        <v>0.82423768928514</v>
      </c>
      <c r="O101" s="131">
        <v>0.00646242040607425</v>
      </c>
      <c r="P101" s="127">
        <v>0.917819413992426</v>
      </c>
      <c r="Q101" s="127">
        <v>0.928816365141303</v>
      </c>
      <c r="R101" s="127">
        <v>0.926847933735482</v>
      </c>
      <c r="S101" s="131">
        <v>-0.0109969511488773</v>
      </c>
      <c r="T101" s="127">
        <v>0.0291294803800612</v>
      </c>
      <c r="U101" s="127">
        <v>0.0382426040246933</v>
      </c>
      <c r="V101" s="127">
        <v>0.0453836413352664</v>
      </c>
      <c r="W101" s="131">
        <v>-0.00911312364463213</v>
      </c>
    </row>
    <row r="102" spans="1:23">
      <c r="A102" s="125" t="s">
        <v>2706</v>
      </c>
      <c r="B102" s="125" t="s">
        <v>3375</v>
      </c>
      <c r="C102" s="126">
        <v>38</v>
      </c>
      <c r="D102" s="127">
        <v>0.970181043663472</v>
      </c>
      <c r="E102" s="127">
        <v>0.967462039045553</v>
      </c>
      <c r="F102" s="127">
        <v>0.963123644251627</v>
      </c>
      <c r="G102" s="131">
        <v>0.00271900461791863</v>
      </c>
      <c r="H102" s="127">
        <v>0.941780533063428</v>
      </c>
      <c r="I102" s="127">
        <v>0.961190845226353</v>
      </c>
      <c r="J102" s="127">
        <v>0.947233779790347</v>
      </c>
      <c r="K102" s="131">
        <v>-0.0194103121629254</v>
      </c>
      <c r="L102" s="127">
        <v>0.778572031039136</v>
      </c>
      <c r="M102" s="127">
        <v>0.855713681837396</v>
      </c>
      <c r="N102" s="127">
        <v>0.802681682520546</v>
      </c>
      <c r="O102" s="131">
        <v>-0.0771416507982597</v>
      </c>
      <c r="P102" s="127">
        <v>0.903320774555332</v>
      </c>
      <c r="Q102" s="127">
        <v>0.921069937197909</v>
      </c>
      <c r="R102" s="127">
        <v>0.927857407309462</v>
      </c>
      <c r="S102" s="131">
        <v>-0.0177491626425771</v>
      </c>
      <c r="T102" s="127">
        <v>0.0567561771783936</v>
      </c>
      <c r="U102" s="127">
        <v>0.0816421702634033</v>
      </c>
      <c r="V102" s="127">
        <v>0.0619033242064277</v>
      </c>
      <c r="W102" s="131">
        <v>-0.0248859930850098</v>
      </c>
    </row>
    <row r="103" spans="1:23">
      <c r="A103" s="125" t="s">
        <v>2706</v>
      </c>
      <c r="B103" s="125" t="s">
        <v>3376</v>
      </c>
      <c r="C103" s="126">
        <v>30</v>
      </c>
      <c r="D103" s="127">
        <v>0.774436090225564</v>
      </c>
      <c r="E103" s="127">
        <v>0.777522935779816</v>
      </c>
      <c r="F103" s="127">
        <v>0.819354838709677</v>
      </c>
      <c r="G103" s="131">
        <v>-0.00308684555425254</v>
      </c>
      <c r="H103" s="127">
        <v>0.886754211881941</v>
      </c>
      <c r="I103" s="127">
        <v>0.89837441006817</v>
      </c>
      <c r="J103" s="127">
        <v>0.856198848135799</v>
      </c>
      <c r="K103" s="131">
        <v>-0.0116201981862293</v>
      </c>
      <c r="L103" s="127">
        <v>0.658404762910104</v>
      </c>
      <c r="M103" s="127">
        <v>0.753434714210802</v>
      </c>
      <c r="N103" s="127">
        <v>0.655592603819339</v>
      </c>
      <c r="O103" s="131">
        <v>-0.095029951300698</v>
      </c>
      <c r="P103" s="127">
        <v>0.736443480425275</v>
      </c>
      <c r="Q103" s="127">
        <v>0.7075931542461</v>
      </c>
      <c r="R103" s="127">
        <v>0.761469546998049</v>
      </c>
      <c r="S103" s="131">
        <v>0.0288503261791742</v>
      </c>
      <c r="T103" s="127">
        <v>0.187729931849707</v>
      </c>
      <c r="U103" s="127">
        <v>0.173072102932576</v>
      </c>
      <c r="V103" s="127">
        <v>0.180858058683324</v>
      </c>
      <c r="W103" s="131">
        <v>0.0146578289171317</v>
      </c>
    </row>
    <row r="104" spans="1:23">
      <c r="A104" s="125" t="s">
        <v>2706</v>
      </c>
      <c r="B104" s="125" t="s">
        <v>3377</v>
      </c>
      <c r="C104" s="126">
        <v>31</v>
      </c>
      <c r="D104" s="127">
        <v>0.832589285714286</v>
      </c>
      <c r="E104" s="127">
        <v>0.861678004535147</v>
      </c>
      <c r="F104" s="127">
        <v>0.849438202247191</v>
      </c>
      <c r="G104" s="131">
        <v>-0.0290887188208617</v>
      </c>
      <c r="H104" s="127">
        <v>0.902931415929204</v>
      </c>
      <c r="I104" s="127">
        <v>0.89748664159905</v>
      </c>
      <c r="J104" s="127">
        <v>0.971873262923847</v>
      </c>
      <c r="K104" s="131">
        <v>0.00544477433015345</v>
      </c>
      <c r="L104" s="127">
        <v>0.826189159292035</v>
      </c>
      <c r="M104" s="127">
        <v>0.822877498515733</v>
      </c>
      <c r="N104" s="127">
        <v>0.901612006670372</v>
      </c>
      <c r="O104" s="131">
        <v>0.00331166077630218</v>
      </c>
      <c r="P104" s="127">
        <v>0.822840227855029</v>
      </c>
      <c r="Q104" s="127">
        <v>0.834389728587681</v>
      </c>
      <c r="R104" s="127">
        <v>0.862078795826444</v>
      </c>
      <c r="S104" s="131">
        <v>-0.0115495007326523</v>
      </c>
      <c r="T104" s="127">
        <v>0.116801528890335</v>
      </c>
      <c r="U104" s="127">
        <v>0.122704955998147</v>
      </c>
      <c r="V104" s="127">
        <v>0.0963511232307492</v>
      </c>
      <c r="W104" s="131">
        <v>-0.00590342710781264</v>
      </c>
    </row>
    <row r="105" spans="1:23">
      <c r="A105" s="125" t="s">
        <v>2706</v>
      </c>
      <c r="B105" s="125" t="s">
        <v>40</v>
      </c>
      <c r="C105" s="126">
        <v>3</v>
      </c>
      <c r="D105" s="127" t="s">
        <v>40</v>
      </c>
      <c r="E105" s="127" t="s">
        <v>40</v>
      </c>
      <c r="F105" s="127" t="s">
        <v>40</v>
      </c>
      <c r="G105" s="131" t="s">
        <v>40</v>
      </c>
      <c r="H105" s="127">
        <v>0</v>
      </c>
      <c r="I105" s="127">
        <v>0</v>
      </c>
      <c r="J105" s="127">
        <v>0</v>
      </c>
      <c r="K105" s="131">
        <v>0</v>
      </c>
      <c r="L105" s="127">
        <v>0.796875</v>
      </c>
      <c r="M105" s="127">
        <v>0.796610169491525</v>
      </c>
      <c r="N105" s="127">
        <v>0.75</v>
      </c>
      <c r="O105" s="131">
        <v>0.000264830508474589</v>
      </c>
      <c r="P105" s="127">
        <v>0.9</v>
      </c>
      <c r="Q105" s="127">
        <v>0.974576271186441</v>
      </c>
      <c r="R105" s="127">
        <v>0.896551724137931</v>
      </c>
      <c r="S105" s="131">
        <v>-0.0745762711864406</v>
      </c>
      <c r="T105" s="127" t="s">
        <v>40</v>
      </c>
      <c r="U105" s="127" t="s">
        <v>40</v>
      </c>
      <c r="V105" s="127" t="s">
        <v>40</v>
      </c>
      <c r="W105" s="131" t="s">
        <v>40</v>
      </c>
    </row>
    <row r="107" spans="1:23">
      <c r="A107" s="128" t="s">
        <v>3421</v>
      </c>
    </row>
    <row r="108" spans="1:23">
      <c r="A108" s="128" t="str">
        <f>IF(($C$5-SUMIF(B6:B105,"&lt;&gt;Total Regional",C6:C105))=0,"Cek: semua "&amp;$C$5&amp;" DP/CP di sheet Display sudah masuk ke RM di tabel ini.","PERHATIAN: "&amp;($C$5-SUMIF(B6:B105,"&lt;&gt;Total Regional",C6:C105))&amp;" DP/CP di sheet Display punya RM/Regional yang belum ada di tabel ini. Sisipkan baris baru (copy baris RM lain di regional yang sama) lalu ketik nama RM-nya.")</f>
        <v>Cek: semua 1712 DP/CP di sheet Display sudah masuk ke RM di tabel ini.</v>
      </c>
    </row>
  </sheetData>
  <autoFilter xmlns:etc="http://www.wps.cn/officeDocument/2017/etCustomData" ref="A4:S105" etc:filterBottomFollowUsedRange="0">
    <extLst/>
  </autoFilter>
  <mergeCells count="10">
    <mergeCell ref="A1:W1"/>
    <mergeCell ref="D2:G2"/>
    <mergeCell ref="H2:K2"/>
    <mergeCell ref="L2:O2"/>
    <mergeCell ref="P2:S2"/>
    <mergeCell ref="T2:W2"/>
    <mergeCell ref="A4:C4"/>
    <mergeCell ref="A2:A3"/>
    <mergeCell ref="B2:B3"/>
    <mergeCell ref="C2:C3"/>
  </mergeCells>
  <conditionalFormatting sqref="D6:D105">
    <cfRule type="expression" dxfId="6" priority="2">
      <formula>AND(ISNUMBER(D6),D6&lt;D$4)</formula>
    </cfRule>
    <cfRule type="expression" dxfId="7" priority="1">
      <formula>AND(ISNUMBER(D6),D6&gt;=D$4)</formula>
    </cfRule>
  </conditionalFormatting>
  <conditionalFormatting sqref="E6:E105">
    <cfRule type="expression" dxfId="6" priority="4">
      <formula>AND(ISNUMBER(E6),E6&lt;E$4)</formula>
    </cfRule>
    <cfRule type="expression" dxfId="7" priority="3">
      <formula>AND(ISNUMBER(E6),E6&gt;=E$4)</formula>
    </cfRule>
  </conditionalFormatting>
  <conditionalFormatting sqref="F6:F105">
    <cfRule type="expression" dxfId="6" priority="6">
      <formula>AND(ISNUMBER(F6),F6&lt;F$4)</formula>
    </cfRule>
    <cfRule type="expression" dxfId="7" priority="5">
      <formula>AND(ISNUMBER(F6),F6&gt;=F$4)</formula>
    </cfRule>
  </conditionalFormatting>
  <conditionalFormatting sqref="G5:G105">
    <cfRule type="expression" dxfId="8" priority="26">
      <formula>AND(ISNUMBER(G5),G5&lt;0)</formula>
    </cfRule>
    <cfRule type="expression" dxfId="9" priority="25">
      <formula>AND(ISNUMBER(G5),G5&gt;0)</formula>
    </cfRule>
  </conditionalFormatting>
  <conditionalFormatting sqref="H6:H105">
    <cfRule type="expression" dxfId="6" priority="8">
      <formula>AND(ISNUMBER(H6),H6&lt;H$4)</formula>
    </cfRule>
    <cfRule type="expression" dxfId="7" priority="7">
      <formula>AND(ISNUMBER(H6),H6&gt;=H$4)</formula>
    </cfRule>
  </conditionalFormatting>
  <conditionalFormatting sqref="I6:I105">
    <cfRule type="expression" dxfId="6" priority="10">
      <formula>AND(ISNUMBER(I6),I6&lt;I$4)</formula>
    </cfRule>
    <cfRule type="expression" dxfId="7" priority="9">
      <formula>AND(ISNUMBER(I6),I6&gt;=I$4)</formula>
    </cfRule>
  </conditionalFormatting>
  <conditionalFormatting sqref="J6:J105">
    <cfRule type="expression" dxfId="6" priority="12">
      <formula>AND(ISNUMBER(J6),J6&lt;J$4)</formula>
    </cfRule>
    <cfRule type="expression" dxfId="7" priority="11">
      <formula>AND(ISNUMBER(J6),J6&gt;=J$4)</formula>
    </cfRule>
  </conditionalFormatting>
  <conditionalFormatting sqref="K5:K105">
    <cfRule type="expression" dxfId="8" priority="28">
      <formula>AND(ISNUMBER(K5),K5&lt;0)</formula>
    </cfRule>
    <cfRule type="expression" dxfId="9" priority="27">
      <formula>AND(ISNUMBER(K5),K5&gt;0)</formula>
    </cfRule>
  </conditionalFormatting>
  <conditionalFormatting sqref="L6:L105">
    <cfRule type="expression" dxfId="6" priority="14">
      <formula>AND(ISNUMBER(L6),L6&lt;L$4)</formula>
    </cfRule>
    <cfRule type="expression" dxfId="7" priority="13">
      <formula>AND(ISNUMBER(L6),L6&gt;=L$4)</formula>
    </cfRule>
  </conditionalFormatting>
  <conditionalFormatting sqref="M6:M105">
    <cfRule type="expression" dxfId="6" priority="16">
      <formula>AND(ISNUMBER(M6),M6&lt;M$4)</formula>
    </cfRule>
    <cfRule type="expression" dxfId="7" priority="15">
      <formula>AND(ISNUMBER(M6),M6&gt;=M$4)</formula>
    </cfRule>
  </conditionalFormatting>
  <conditionalFormatting sqref="N6:N105">
    <cfRule type="expression" dxfId="6" priority="18">
      <formula>AND(ISNUMBER(N6),N6&lt;N$4)</formula>
    </cfRule>
    <cfRule type="expression" dxfId="7" priority="17">
      <formula>AND(ISNUMBER(N6),N6&gt;=N$4)</formula>
    </cfRule>
  </conditionalFormatting>
  <conditionalFormatting sqref="O5:O105">
    <cfRule type="expression" dxfId="8" priority="30">
      <formula>AND(ISNUMBER(O5),O5&lt;0)</formula>
    </cfRule>
    <cfRule type="expression" dxfId="9" priority="29">
      <formula>AND(ISNUMBER(O5),O5&gt;0)</formula>
    </cfRule>
  </conditionalFormatting>
  <conditionalFormatting sqref="P6:P105">
    <cfRule type="expression" dxfId="6" priority="20">
      <formula>AND(ISNUMBER(P6),P6&lt;P$4)</formula>
    </cfRule>
    <cfRule type="expression" dxfId="7" priority="19">
      <formula>AND(ISNUMBER(P6),P6&gt;=P$4)</formula>
    </cfRule>
  </conditionalFormatting>
  <conditionalFormatting sqref="Q6:Q105">
    <cfRule type="expression" dxfId="6" priority="22">
      <formula>AND(ISNUMBER(Q6),Q6&lt;Q$4)</formula>
    </cfRule>
    <cfRule type="expression" dxfId="7" priority="21">
      <formula>AND(ISNUMBER(Q6),Q6&gt;=Q$4)</formula>
    </cfRule>
  </conditionalFormatting>
  <conditionalFormatting sqref="R6:R105">
    <cfRule type="expression" dxfId="6" priority="24">
      <formula>AND(ISNUMBER(R6),R6&lt;R$4)</formula>
    </cfRule>
    <cfRule type="expression" dxfId="7" priority="23">
      <formula>AND(ISNUMBER(R6),R6&gt;=R$4)</formula>
    </cfRule>
  </conditionalFormatting>
  <conditionalFormatting sqref="S5:S105">
    <cfRule type="expression" dxfId="8" priority="32">
      <formula>AND(ISNUMBER(S5),S5&lt;0)</formula>
    </cfRule>
    <cfRule type="expression" dxfId="9" priority="31">
      <formula>AND(ISNUMBER(S5),S5&gt;0)</formula>
    </cfRule>
  </conditionalFormatting>
  <conditionalFormatting sqref="T6:T105">
    <cfRule type="expression" dxfId="6" priority="34">
      <formula>AND(ISNUMBER(T6),T6&gt;T$4)</formula>
    </cfRule>
    <cfRule type="expression" dxfId="7" priority="33">
      <formula>AND(ISNUMBER(T6),T6&lt;=T$4)</formula>
    </cfRule>
  </conditionalFormatting>
  <conditionalFormatting sqref="U6:U105">
    <cfRule type="expression" dxfId="6" priority="36">
      <formula>AND(ISNUMBER(U6),U6&gt;U$4)</formula>
    </cfRule>
    <cfRule type="expression" dxfId="7" priority="35">
      <formula>AND(ISNUMBER(U6),U6&lt;=U$4)</formula>
    </cfRule>
  </conditionalFormatting>
  <conditionalFormatting sqref="V6:V105">
    <cfRule type="expression" dxfId="6" priority="38">
      <formula>AND(ISNUMBER(V6),V6&gt;V$4)</formula>
    </cfRule>
    <cfRule type="expression" dxfId="7" priority="37">
      <formula>AND(ISNUMBER(V6),V6&lt;=V$4)</formula>
    </cfRule>
  </conditionalFormatting>
  <conditionalFormatting sqref="W5:W105">
    <cfRule type="expression" dxfId="8" priority="40">
      <formula>AND(ISNUMBER(W5),W5&gt;0)</formula>
    </cfRule>
    <cfRule type="expression" dxfId="9" priority="39">
      <formula>AND(ISNUMBER(W5),W5&lt;0)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R108"/>
  <sheetViews>
    <sheetView zoomScale="85" zoomScaleNormal="85" workbookViewId="0">
      <pane xSplit="3" ySplit="4" topLeftCell="D94" activePane="bottomRight" state="frozen"/>
      <selection/>
      <selection pane="topRight"/>
      <selection pane="bottomLeft"/>
      <selection pane="bottomRight" activeCell="C5" sqref="C5:R105"/>
    </sheetView>
  </sheetViews>
  <sheetFormatPr defaultColWidth="9" defaultRowHeight="14"/>
  <cols>
    <col min="1" max="1" width="18" customWidth="1"/>
    <col min="2" max="2" width="34" customWidth="1"/>
    <col min="3" max="3" width="9" customWidth="1"/>
    <col min="4" max="18" width="14" customWidth="1"/>
  </cols>
  <sheetData>
    <row r="1" ht="40" customHeight="1" spans="1:18">
      <c r="A1" s="110" t="s">
        <v>3422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</row>
    <row r="2" ht="32" customHeight="1" spans="1:18">
      <c r="A2" s="112" t="s">
        <v>3410</v>
      </c>
      <c r="B2" s="112" t="s">
        <v>3378</v>
      </c>
      <c r="C2" s="112" t="s">
        <v>3411</v>
      </c>
      <c r="D2" s="112" t="s">
        <v>3423</v>
      </c>
      <c r="E2" s="113"/>
      <c r="F2" s="113"/>
      <c r="G2" s="112" t="s">
        <v>3424</v>
      </c>
      <c r="H2" s="113"/>
      <c r="I2" s="113"/>
      <c r="J2" s="112" t="s">
        <v>3425</v>
      </c>
      <c r="K2" s="113"/>
      <c r="L2" s="113"/>
      <c r="M2" s="112" t="s">
        <v>3426</v>
      </c>
      <c r="N2" s="113"/>
      <c r="O2" s="113"/>
      <c r="P2" s="112" t="s">
        <v>3427</v>
      </c>
      <c r="Q2" s="113"/>
      <c r="R2" s="113"/>
    </row>
    <row r="3" ht="48" customHeight="1" spans="1:18">
      <c r="A3" s="113"/>
      <c r="B3" s="113"/>
      <c r="C3" s="113"/>
      <c r="D3" s="112" t="str">
        <f>'Display Absensi 630'!AC3</f>
        <v>24 Sep - 30 Sep</v>
      </c>
      <c r="E3" s="112" t="str">
        <f>'Display Absensi 630'!AD3</f>
        <v>17 Sep - 23 Sep</v>
      </c>
      <c r="F3" s="112" t="s">
        <v>3428</v>
      </c>
      <c r="G3" s="112" t="str">
        <f>'Display 730 &amp; 1200'!AF3</f>
        <v>24 Sep - 30 Sep</v>
      </c>
      <c r="H3" s="112" t="str">
        <f>'Display 730 &amp; 1200'!AG3</f>
        <v>17 Sep - 23 Sep</v>
      </c>
      <c r="I3" s="112" t="s">
        <v>3428</v>
      </c>
      <c r="J3" s="112" t="str">
        <f>'Display 730 &amp; 1200'!AF3</f>
        <v>24 Sep - 30 Sep</v>
      </c>
      <c r="K3" s="112" t="str">
        <f>'Display 730 &amp; 1200'!AG3</f>
        <v>17 Sep - 23 Sep</v>
      </c>
      <c r="L3" s="112" t="s">
        <v>3428</v>
      </c>
      <c r="M3" s="112" t="str">
        <f>'Display Ritase Keseluruhan'!AA3</f>
        <v>24 Sep - 30 Sep</v>
      </c>
      <c r="N3" s="112" t="str">
        <f>'Display Ritase Keseluruhan'!AB3</f>
        <v>17 Sep - 23 Sep</v>
      </c>
      <c r="O3" s="112" t="s">
        <v>3428</v>
      </c>
      <c r="P3" s="112" t="str">
        <f>'Display Retur'!AK4</f>
        <v>24 Sep - 30 Sep</v>
      </c>
      <c r="Q3" s="112" t="str">
        <f>'Display Retur'!AL4</f>
        <v>17 Sep - 23 Sep</v>
      </c>
      <c r="R3" s="112" t="s">
        <v>3428</v>
      </c>
    </row>
    <row r="4" spans="1:18">
      <c r="A4" s="116" t="s">
        <v>3417</v>
      </c>
      <c r="B4" s="116"/>
      <c r="C4" s="116"/>
      <c r="D4" s="118">
        <v>0.9</v>
      </c>
      <c r="E4" s="118">
        <v>0.9</v>
      </c>
      <c r="F4" s="117"/>
      <c r="G4" s="118">
        <v>0.9</v>
      </c>
      <c r="H4" s="118">
        <v>0.9</v>
      </c>
      <c r="I4" s="117"/>
      <c r="J4" s="118">
        <v>0.9</v>
      </c>
      <c r="K4" s="118">
        <v>0.9</v>
      </c>
      <c r="L4" s="117"/>
      <c r="M4" s="118">
        <v>0.93</v>
      </c>
      <c r="N4" s="118">
        <v>0.93</v>
      </c>
      <c r="O4" s="117"/>
      <c r="P4" s="118">
        <v>0.015</v>
      </c>
      <c r="Q4" s="118">
        <v>0.015</v>
      </c>
      <c r="R4" s="117"/>
    </row>
    <row r="5" spans="1:18">
      <c r="A5" s="119" t="s">
        <v>3418</v>
      </c>
      <c r="B5" s="119" t="s">
        <v>3419</v>
      </c>
      <c r="C5" s="120">
        <v>1712</v>
      </c>
      <c r="D5" s="121">
        <v>0.93609826149682</v>
      </c>
      <c r="E5" s="121">
        <v>0.937447243128037</v>
      </c>
      <c r="F5" s="129">
        <v>-0.00134898163121644</v>
      </c>
      <c r="G5" s="121">
        <v>0.955374045464651</v>
      </c>
      <c r="H5" s="121">
        <v>0.957684302767431</v>
      </c>
      <c r="I5" s="129">
        <v>-0.00231025730277989</v>
      </c>
      <c r="J5" s="121">
        <v>0.896939359207576</v>
      </c>
      <c r="K5" s="121">
        <v>0.900532023256016</v>
      </c>
      <c r="L5" s="129">
        <v>-0.00359266404843994</v>
      </c>
      <c r="M5" s="121">
        <v>0.956120203818181</v>
      </c>
      <c r="N5" s="121">
        <v>0.961455127676241</v>
      </c>
      <c r="O5" s="129">
        <v>-0.00533492385806</v>
      </c>
      <c r="P5" s="121">
        <v>0.0228323236454874</v>
      </c>
      <c r="Q5" s="121">
        <v>0.0230787153402852</v>
      </c>
      <c r="R5" s="129">
        <v>-0.000246391694797753</v>
      </c>
    </row>
    <row r="6" spans="1:18">
      <c r="A6" s="122" t="s">
        <v>25</v>
      </c>
      <c r="B6" s="122" t="s">
        <v>3420</v>
      </c>
      <c r="C6" s="123">
        <v>111</v>
      </c>
      <c r="D6" s="124">
        <v>0.92994946603271</v>
      </c>
      <c r="E6" s="124">
        <v>0.929672086111735</v>
      </c>
      <c r="F6" s="130">
        <v>0.000277379920974652</v>
      </c>
      <c r="G6" s="124">
        <v>0.957244496853895</v>
      </c>
      <c r="H6" s="124">
        <v>0.954959229586757</v>
      </c>
      <c r="I6" s="130">
        <v>0.00228526726713718</v>
      </c>
      <c r="J6" s="124">
        <v>0.860206447125383</v>
      </c>
      <c r="K6" s="124">
        <v>0.854630936770131</v>
      </c>
      <c r="L6" s="130">
        <v>0.00557551035525161</v>
      </c>
      <c r="M6" s="124">
        <v>0.954689495330653</v>
      </c>
      <c r="N6" s="124">
        <v>0.960188160625706</v>
      </c>
      <c r="O6" s="130">
        <v>-0.00549866529505294</v>
      </c>
      <c r="P6" s="124">
        <v>0.0201419816835196</v>
      </c>
      <c r="Q6" s="124">
        <v>0.0214400634297723</v>
      </c>
      <c r="R6" s="130">
        <v>-0.00129808174625273</v>
      </c>
    </row>
    <row r="7" spans="1:18">
      <c r="A7" s="125" t="s">
        <v>25</v>
      </c>
      <c r="B7" s="125" t="s">
        <v>3229</v>
      </c>
      <c r="C7" s="126">
        <v>11</v>
      </c>
      <c r="D7" s="127">
        <v>0.923150816522574</v>
      </c>
      <c r="E7" s="127">
        <v>0.927207637231504</v>
      </c>
      <c r="F7" s="131">
        <v>-0.0040568207089291</v>
      </c>
      <c r="G7" s="127">
        <v>0.958989283102453</v>
      </c>
      <c r="H7" s="127">
        <v>0.952411053799458</v>
      </c>
      <c r="I7" s="131">
        <v>0.00657822930299456</v>
      </c>
      <c r="J7" s="127">
        <v>0.888720021427776</v>
      </c>
      <c r="K7" s="127">
        <v>0.886874835043451</v>
      </c>
      <c r="L7" s="131">
        <v>0.00184518638432529</v>
      </c>
      <c r="M7" s="127">
        <v>0.968663074707169</v>
      </c>
      <c r="N7" s="127">
        <v>0.97662911564183</v>
      </c>
      <c r="O7" s="131">
        <v>-0.00796604093466058</v>
      </c>
      <c r="P7" s="127">
        <v>0.0201659095060786</v>
      </c>
      <c r="Q7" s="127">
        <v>0.0214689624836373</v>
      </c>
      <c r="R7" s="131">
        <v>-0.00130305297755864</v>
      </c>
    </row>
    <row r="8" spans="1:18">
      <c r="A8" s="125" t="s">
        <v>25</v>
      </c>
      <c r="B8" s="125" t="s">
        <v>3234</v>
      </c>
      <c r="C8" s="126">
        <v>7</v>
      </c>
      <c r="D8" s="127">
        <v>0.917496443812233</v>
      </c>
      <c r="E8" s="127">
        <v>0.926537785588752</v>
      </c>
      <c r="F8" s="131">
        <v>-0.00904134177651894</v>
      </c>
      <c r="G8" s="127">
        <v>0.983687377655332</v>
      </c>
      <c r="H8" s="127">
        <v>0.980788263375444</v>
      </c>
      <c r="I8" s="131">
        <v>0.00289911427988854</v>
      </c>
      <c r="J8" s="127">
        <v>0.837370923139066</v>
      </c>
      <c r="K8" s="127">
        <v>0.84581125924201</v>
      </c>
      <c r="L8" s="131">
        <v>-0.00844033610294326</v>
      </c>
      <c r="M8" s="127">
        <v>0.932377081289781</v>
      </c>
      <c r="N8" s="127">
        <v>0.94445077936842</v>
      </c>
      <c r="O8" s="131">
        <v>-0.0120736980786389</v>
      </c>
      <c r="P8" s="127">
        <v>0.0256661471843891</v>
      </c>
      <c r="Q8" s="127">
        <v>0.0267652813266175</v>
      </c>
      <c r="R8" s="131">
        <v>-0.00109913414222839</v>
      </c>
    </row>
    <row r="9" spans="1:18">
      <c r="A9" s="125" t="s">
        <v>25</v>
      </c>
      <c r="B9" s="125" t="s">
        <v>3237</v>
      </c>
      <c r="C9" s="126">
        <v>11</v>
      </c>
      <c r="D9" s="127">
        <v>0.909331164870909</v>
      </c>
      <c r="E9" s="127">
        <v>0.91769801980198</v>
      </c>
      <c r="F9" s="131">
        <v>-0.00836685493107148</v>
      </c>
      <c r="G9" s="127">
        <v>0.947468021727703</v>
      </c>
      <c r="H9" s="127">
        <v>0.939077853363568</v>
      </c>
      <c r="I9" s="131">
        <v>0.0083901683641352</v>
      </c>
      <c r="J9" s="127">
        <v>0.816688277553881</v>
      </c>
      <c r="K9" s="127">
        <v>0.797720797720798</v>
      </c>
      <c r="L9" s="131">
        <v>0.0189674798330834</v>
      </c>
      <c r="M9" s="127">
        <v>0.956088915146592</v>
      </c>
      <c r="N9" s="127">
        <v>0.957685041440702</v>
      </c>
      <c r="O9" s="131">
        <v>-0.00159612629410988</v>
      </c>
      <c r="P9" s="127">
        <v>0.0212359968950946</v>
      </c>
      <c r="Q9" s="127">
        <v>0.0237986685535075</v>
      </c>
      <c r="R9" s="131">
        <v>-0.00256267165841295</v>
      </c>
    </row>
    <row r="10" spans="1:18">
      <c r="A10" s="125" t="s">
        <v>25</v>
      </c>
      <c r="B10" s="125" t="s">
        <v>3246</v>
      </c>
      <c r="C10" s="126">
        <v>10</v>
      </c>
      <c r="D10" s="127">
        <v>0.9348524685948</v>
      </c>
      <c r="E10" s="127">
        <v>0.942983751846381</v>
      </c>
      <c r="F10" s="131">
        <v>-0.00813128325158119</v>
      </c>
      <c r="G10" s="127">
        <v>0.961625558805821</v>
      </c>
      <c r="H10" s="127">
        <v>0.953676057072953</v>
      </c>
      <c r="I10" s="131">
        <v>0.00794950173286768</v>
      </c>
      <c r="J10" s="127">
        <v>0.867208022293621</v>
      </c>
      <c r="K10" s="127">
        <v>0.863469019776091</v>
      </c>
      <c r="L10" s="131">
        <v>0.00373900251753023</v>
      </c>
      <c r="M10" s="127">
        <v>0.950390924901681</v>
      </c>
      <c r="N10" s="127">
        <v>0.957220149189804</v>
      </c>
      <c r="O10" s="131">
        <v>-0.00682922428812294</v>
      </c>
      <c r="P10" s="127">
        <v>0.0197503386334384</v>
      </c>
      <c r="Q10" s="127">
        <v>0.0206091309691538</v>
      </c>
      <c r="R10" s="131">
        <v>-0.000858792335715314</v>
      </c>
    </row>
    <row r="11" spans="1:18">
      <c r="A11" s="125" t="s">
        <v>25</v>
      </c>
      <c r="B11" s="125" t="s">
        <v>3255</v>
      </c>
      <c r="C11" s="126">
        <v>14</v>
      </c>
      <c r="D11" s="127">
        <v>0.956866537717602</v>
      </c>
      <c r="E11" s="127">
        <v>0.955067107566621</v>
      </c>
      <c r="F11" s="131">
        <v>0.00179943015098027</v>
      </c>
      <c r="G11" s="127">
        <v>0.981479457245712</v>
      </c>
      <c r="H11" s="127">
        <v>0.984870037501617</v>
      </c>
      <c r="I11" s="131">
        <v>-0.003390580255905</v>
      </c>
      <c r="J11" s="127">
        <v>0.882412953813417</v>
      </c>
      <c r="K11" s="127">
        <v>0.87254152804392</v>
      </c>
      <c r="L11" s="131">
        <v>0.00987142576949696</v>
      </c>
      <c r="M11" s="127">
        <v>0.960060858012257</v>
      </c>
      <c r="N11" s="127">
        <v>0.96534263505007</v>
      </c>
      <c r="O11" s="131">
        <v>-0.00528177703781263</v>
      </c>
      <c r="P11" s="127">
        <v>0.0220361103388626</v>
      </c>
      <c r="Q11" s="127">
        <v>0.0226189289325746</v>
      </c>
      <c r="R11" s="131">
        <v>-0.000582818593711919</v>
      </c>
    </row>
    <row r="12" spans="1:18">
      <c r="A12" s="125" t="s">
        <v>25</v>
      </c>
      <c r="B12" s="125" t="s">
        <v>3265</v>
      </c>
      <c r="C12" s="126">
        <v>13</v>
      </c>
      <c r="D12" s="127">
        <v>0.903488372093023</v>
      </c>
      <c r="E12" s="127">
        <v>0.882593457943925</v>
      </c>
      <c r="F12" s="131">
        <v>0.0208949141490981</v>
      </c>
      <c r="G12" s="127">
        <v>0.9188141623126</v>
      </c>
      <c r="H12" s="127">
        <v>0.921432336024565</v>
      </c>
      <c r="I12" s="131">
        <v>-0.00261817371196471</v>
      </c>
      <c r="J12" s="127">
        <v>0.872961903011526</v>
      </c>
      <c r="K12" s="127">
        <v>0.866726754710928</v>
      </c>
      <c r="L12" s="131">
        <v>0.00623514830059813</v>
      </c>
      <c r="M12" s="127">
        <v>0.953495407121205</v>
      </c>
      <c r="N12" s="127">
        <v>0.957977701507964</v>
      </c>
      <c r="O12" s="131">
        <v>-0.00448229438675907</v>
      </c>
      <c r="P12" s="127">
        <v>0.0171323628219485</v>
      </c>
      <c r="Q12" s="127">
        <v>0.0188333794603717</v>
      </c>
      <c r="R12" s="131">
        <v>-0.00170101663842323</v>
      </c>
    </row>
    <row r="13" spans="1:18">
      <c r="A13" s="125" t="s">
        <v>25</v>
      </c>
      <c r="B13" s="125" t="s">
        <v>3274</v>
      </c>
      <c r="C13" s="126">
        <v>14</v>
      </c>
      <c r="D13" s="127">
        <v>0.950184501845018</v>
      </c>
      <c r="E13" s="127">
        <v>0.951512352805357</v>
      </c>
      <c r="F13" s="131">
        <v>-0.00132785096033827</v>
      </c>
      <c r="G13" s="127">
        <v>0.969742144630987</v>
      </c>
      <c r="H13" s="127">
        <v>0.960357351254552</v>
      </c>
      <c r="I13" s="131">
        <v>0.00938479337643483</v>
      </c>
      <c r="J13" s="127">
        <v>0.893835412732166</v>
      </c>
      <c r="K13" s="127">
        <v>0.892625606149017</v>
      </c>
      <c r="L13" s="131">
        <v>0.0012098065831494</v>
      </c>
      <c r="M13" s="127">
        <v>0.956309882895671</v>
      </c>
      <c r="N13" s="127">
        <v>0.960286218511269</v>
      </c>
      <c r="O13" s="131">
        <v>-0.00397633561559829</v>
      </c>
      <c r="P13" s="127">
        <v>0.0169730910909721</v>
      </c>
      <c r="Q13" s="127">
        <v>0.019238054126436</v>
      </c>
      <c r="R13" s="131">
        <v>-0.00226496303546389</v>
      </c>
    </row>
    <row r="14" spans="1:18">
      <c r="A14" s="125" t="s">
        <v>25</v>
      </c>
      <c r="B14" s="125" t="s">
        <v>3281</v>
      </c>
      <c r="C14" s="126">
        <v>10</v>
      </c>
      <c r="D14" s="127">
        <v>0.947037701974865</v>
      </c>
      <c r="E14" s="127">
        <v>0.947849145550972</v>
      </c>
      <c r="F14" s="131">
        <v>-0.000811443576106963</v>
      </c>
      <c r="G14" s="127">
        <v>0.958559198550157</v>
      </c>
      <c r="H14" s="127">
        <v>0.97455899183099</v>
      </c>
      <c r="I14" s="131">
        <v>-0.0159997932808323</v>
      </c>
      <c r="J14" s="127">
        <v>0.836537491271478</v>
      </c>
      <c r="K14" s="127">
        <v>0.844420473828911</v>
      </c>
      <c r="L14" s="131">
        <v>-0.00788298255743292</v>
      </c>
      <c r="M14" s="127">
        <v>0.952969256970948</v>
      </c>
      <c r="N14" s="127">
        <v>0.960763692043594</v>
      </c>
      <c r="O14" s="131">
        <v>-0.00779443507264643</v>
      </c>
      <c r="P14" s="127">
        <v>0.0176027756998934</v>
      </c>
      <c r="Q14" s="127">
        <v>0.0190965278174581</v>
      </c>
      <c r="R14" s="131">
        <v>-0.00149375211756469</v>
      </c>
    </row>
    <row r="15" spans="1:18">
      <c r="A15" s="125" t="s">
        <v>25</v>
      </c>
      <c r="B15" s="125" t="s">
        <v>3290</v>
      </c>
      <c r="C15" s="126">
        <v>12</v>
      </c>
      <c r="D15" s="127">
        <v>0.934162062615101</v>
      </c>
      <c r="E15" s="127">
        <v>0.931538640055697</v>
      </c>
      <c r="F15" s="131">
        <v>0.00262342255940384</v>
      </c>
      <c r="G15" s="127">
        <v>0.969858877375882</v>
      </c>
      <c r="H15" s="127">
        <v>0.970758111293966</v>
      </c>
      <c r="I15" s="131">
        <v>-0.000899233918083886</v>
      </c>
      <c r="J15" s="127">
        <v>0.859312821816795</v>
      </c>
      <c r="K15" s="127">
        <v>0.851348446458588</v>
      </c>
      <c r="L15" s="131">
        <v>0.00796437535820682</v>
      </c>
      <c r="M15" s="127">
        <v>0.95428529079777</v>
      </c>
      <c r="N15" s="127">
        <v>0.959012437894454</v>
      </c>
      <c r="O15" s="131">
        <v>-0.00472714709668431</v>
      </c>
      <c r="P15" s="127">
        <v>0.0211790835178625</v>
      </c>
      <c r="Q15" s="127">
        <v>0.0211312941043672</v>
      </c>
      <c r="R15" s="131">
        <v>4.7789413495359e-5</v>
      </c>
    </row>
    <row r="16" spans="1:18">
      <c r="A16" s="125" t="s">
        <v>25</v>
      </c>
      <c r="B16" s="125" t="s">
        <v>3299</v>
      </c>
      <c r="C16" s="126">
        <v>9</v>
      </c>
      <c r="D16" s="127">
        <v>0.914949064202796</v>
      </c>
      <c r="E16" s="127">
        <v>0.90536655486344</v>
      </c>
      <c r="F16" s="131">
        <v>0.00958250933935523</v>
      </c>
      <c r="G16" s="127">
        <v>0.936166875784191</v>
      </c>
      <c r="H16" s="127">
        <v>0.925036852090871</v>
      </c>
      <c r="I16" s="131">
        <v>0.0111300236933194</v>
      </c>
      <c r="J16" s="127">
        <v>0.837372193598334</v>
      </c>
      <c r="K16" s="127">
        <v>0.822390554579886</v>
      </c>
      <c r="L16" s="131">
        <v>0.014981639018448</v>
      </c>
      <c r="M16" s="127">
        <v>0.952166758965247</v>
      </c>
      <c r="N16" s="127">
        <v>0.954851360004688</v>
      </c>
      <c r="O16" s="131">
        <v>-0.0026846010394409</v>
      </c>
      <c r="P16" s="127">
        <v>0.0203016817114927</v>
      </c>
      <c r="Q16" s="127">
        <v>0.0215018401064913</v>
      </c>
      <c r="R16" s="131">
        <v>-0.00120015839499859</v>
      </c>
    </row>
    <row r="17" spans="1:18">
      <c r="A17" s="122" t="s">
        <v>186</v>
      </c>
      <c r="B17" s="122" t="s">
        <v>3420</v>
      </c>
      <c r="C17" s="123">
        <v>108</v>
      </c>
      <c r="D17" s="124">
        <v>0.958088235294118</v>
      </c>
      <c r="E17" s="124">
        <v>0.959358239319401</v>
      </c>
      <c r="F17" s="130">
        <v>-0.0012700040252831</v>
      </c>
      <c r="G17" s="124">
        <v>0.948117550039271</v>
      </c>
      <c r="H17" s="124">
        <v>0.94821448129762</v>
      </c>
      <c r="I17" s="130">
        <v>-9.69312583486426e-5</v>
      </c>
      <c r="J17" s="124">
        <v>0.915568311012979</v>
      </c>
      <c r="K17" s="124">
        <v>0.919611639033806</v>
      </c>
      <c r="L17" s="130">
        <v>-0.00404332802082752</v>
      </c>
      <c r="M17" s="124">
        <v>0.966526769293624</v>
      </c>
      <c r="N17" s="124">
        <v>0.97154140795366</v>
      </c>
      <c r="O17" s="130">
        <v>-0.00501463866003604</v>
      </c>
      <c r="P17" s="124">
        <v>0.0191219548964276</v>
      </c>
      <c r="Q17" s="124">
        <v>0.0196506122411345</v>
      </c>
      <c r="R17" s="130">
        <v>-0.000528657344706876</v>
      </c>
    </row>
    <row r="18" spans="1:18">
      <c r="A18" s="125" t="s">
        <v>186</v>
      </c>
      <c r="B18" s="125" t="s">
        <v>3304</v>
      </c>
      <c r="C18" s="126">
        <v>16</v>
      </c>
      <c r="D18" s="127">
        <v>0.93447619047619</v>
      </c>
      <c r="E18" s="127">
        <v>0.929169840060929</v>
      </c>
      <c r="F18" s="131">
        <v>0.00530635041526129</v>
      </c>
      <c r="G18" s="127">
        <v>0.941352593744459</v>
      </c>
      <c r="H18" s="127">
        <v>0.937667896321752</v>
      </c>
      <c r="I18" s="131">
        <v>0.00368469742270616</v>
      </c>
      <c r="J18" s="127">
        <v>0.868256469015564</v>
      </c>
      <c r="K18" s="127">
        <v>0.876784411615227</v>
      </c>
      <c r="L18" s="131">
        <v>-0.00852794259966361</v>
      </c>
      <c r="M18" s="127">
        <v>0.960126869053013</v>
      </c>
      <c r="N18" s="127">
        <v>0.964183428251638</v>
      </c>
      <c r="O18" s="131">
        <v>-0.00405655919862458</v>
      </c>
      <c r="P18" s="127">
        <v>0.0261789160273279</v>
      </c>
      <c r="Q18" s="127">
        <v>0.0271550020145222</v>
      </c>
      <c r="R18" s="131">
        <v>-0.000976085987194369</v>
      </c>
    </row>
    <row r="19" spans="1:18">
      <c r="A19" s="125" t="s">
        <v>186</v>
      </c>
      <c r="B19" s="125" t="s">
        <v>3305</v>
      </c>
      <c r="C19" s="126">
        <v>6</v>
      </c>
      <c r="D19" s="127">
        <v>0.961479198767334</v>
      </c>
      <c r="E19" s="127">
        <v>0.920065252854812</v>
      </c>
      <c r="F19" s="131">
        <v>0.0414139459125219</v>
      </c>
      <c r="G19" s="127">
        <v>0.932004523607577</v>
      </c>
      <c r="H19" s="127">
        <v>0.928226452688801</v>
      </c>
      <c r="I19" s="131">
        <v>0.00377807091877624</v>
      </c>
      <c r="J19" s="127">
        <v>0.882689123147138</v>
      </c>
      <c r="K19" s="127">
        <v>0.885755744699283</v>
      </c>
      <c r="L19" s="131">
        <v>-0.00306662155214465</v>
      </c>
      <c r="M19" s="127">
        <v>0.964265393464117</v>
      </c>
      <c r="N19" s="127">
        <v>0.967984147097679</v>
      </c>
      <c r="O19" s="131">
        <v>-0.00371875363356167</v>
      </c>
      <c r="P19" s="127">
        <v>0.0190211253373278</v>
      </c>
      <c r="Q19" s="127">
        <v>0.0209735220563591</v>
      </c>
      <c r="R19" s="131">
        <v>-0.00195239671903132</v>
      </c>
    </row>
    <row r="20" spans="1:18">
      <c r="A20" s="125" t="s">
        <v>186</v>
      </c>
      <c r="B20" s="125" t="s">
        <v>3306</v>
      </c>
      <c r="C20" s="126">
        <v>14</v>
      </c>
      <c r="D20" s="127">
        <v>0.947126939043041</v>
      </c>
      <c r="E20" s="127">
        <v>0.94936988724298</v>
      </c>
      <c r="F20" s="131">
        <v>-0.00224294819993909</v>
      </c>
      <c r="G20" s="127">
        <v>0.925553728504636</v>
      </c>
      <c r="H20" s="127">
        <v>0.919715747833043</v>
      </c>
      <c r="I20" s="131">
        <v>0.00583798067159291</v>
      </c>
      <c r="J20" s="127">
        <v>0.898553272842539</v>
      </c>
      <c r="K20" s="127">
        <v>0.905886671707376</v>
      </c>
      <c r="L20" s="131">
        <v>-0.00733339886483686</v>
      </c>
      <c r="M20" s="127">
        <v>0.954982528630092</v>
      </c>
      <c r="N20" s="127">
        <v>0.959417649223007</v>
      </c>
      <c r="O20" s="131">
        <v>-0.00443512059291518</v>
      </c>
      <c r="P20" s="127">
        <v>0.0188537750543764</v>
      </c>
      <c r="Q20" s="127">
        <v>0.0197747475556397</v>
      </c>
      <c r="R20" s="131">
        <v>-0.00092097250126328</v>
      </c>
    </row>
    <row r="21" spans="1:18">
      <c r="A21" s="125" t="s">
        <v>186</v>
      </c>
      <c r="B21" s="125" t="s">
        <v>1426</v>
      </c>
      <c r="C21" s="126">
        <v>22</v>
      </c>
      <c r="D21" s="127">
        <v>0.976349559868491</v>
      </c>
      <c r="E21" s="127">
        <v>0.981196217996388</v>
      </c>
      <c r="F21" s="131">
        <v>-0.0048466581278972</v>
      </c>
      <c r="G21" s="127">
        <v>0.218181818181818</v>
      </c>
      <c r="H21" s="127">
        <v>0.470588235294118</v>
      </c>
      <c r="I21" s="131">
        <v>-0.252406417112299</v>
      </c>
      <c r="J21" s="127">
        <v>0.127272727272727</v>
      </c>
      <c r="K21" s="127">
        <v>0.470588235294118</v>
      </c>
      <c r="L21" s="131">
        <v>-0.34331550802139</v>
      </c>
      <c r="M21" s="127">
        <v>0.976677869187519</v>
      </c>
      <c r="N21" s="127">
        <v>0.980909305491644</v>
      </c>
      <c r="O21" s="131">
        <v>-0.00423143630412492</v>
      </c>
      <c r="P21" s="127">
        <v>0.0169213335199081</v>
      </c>
      <c r="Q21" s="127">
        <v>0.0167541303546214</v>
      </c>
      <c r="R21" s="131">
        <v>0.000167203165286647</v>
      </c>
    </row>
    <row r="22" spans="1:18">
      <c r="A22" s="125" t="s">
        <v>186</v>
      </c>
      <c r="B22" s="125" t="s">
        <v>3307</v>
      </c>
      <c r="C22" s="126">
        <v>13</v>
      </c>
      <c r="D22" s="127">
        <v>0.971002252252252</v>
      </c>
      <c r="E22" s="127">
        <v>0.977997179125529</v>
      </c>
      <c r="F22" s="131">
        <v>-0.00699492687327663</v>
      </c>
      <c r="G22" s="127">
        <v>0.965875074835362</v>
      </c>
      <c r="H22" s="127">
        <v>0.965881347250218</v>
      </c>
      <c r="I22" s="131">
        <v>-6.27241485573471e-6</v>
      </c>
      <c r="J22" s="127">
        <v>0.935826031216173</v>
      </c>
      <c r="K22" s="127">
        <v>0.939088683550535</v>
      </c>
      <c r="L22" s="131">
        <v>-0.00326265233436229</v>
      </c>
      <c r="M22" s="127">
        <v>0.968119756307031</v>
      </c>
      <c r="N22" s="127">
        <v>0.974853609866204</v>
      </c>
      <c r="O22" s="131">
        <v>-0.00673385355917366</v>
      </c>
      <c r="P22" s="127">
        <v>0.0168973796790963</v>
      </c>
      <c r="Q22" s="127">
        <v>0.0168000221234859</v>
      </c>
      <c r="R22" s="131">
        <v>9.73575556103903e-5</v>
      </c>
    </row>
    <row r="23" spans="1:18">
      <c r="A23" s="125" t="s">
        <v>186</v>
      </c>
      <c r="B23" s="125" t="s">
        <v>3308</v>
      </c>
      <c r="C23" s="126">
        <v>16</v>
      </c>
      <c r="D23" s="127">
        <v>0.963084945793879</v>
      </c>
      <c r="E23" s="127">
        <v>0.964544832306639</v>
      </c>
      <c r="F23" s="131">
        <v>-0.00145988651275974</v>
      </c>
      <c r="G23" s="127">
        <v>0.954636105597091</v>
      </c>
      <c r="H23" s="127">
        <v>0.957770210224728</v>
      </c>
      <c r="I23" s="131">
        <v>-0.00313410462763675</v>
      </c>
      <c r="J23" s="127">
        <v>0.937663488117545</v>
      </c>
      <c r="K23" s="127">
        <v>0.937669588626868</v>
      </c>
      <c r="L23" s="131">
        <v>-6.10050932381423e-6</v>
      </c>
      <c r="M23" s="127">
        <v>0.972178635579022</v>
      </c>
      <c r="N23" s="127">
        <v>0.976565879267687</v>
      </c>
      <c r="O23" s="131">
        <v>-0.00438724368866494</v>
      </c>
      <c r="P23" s="127">
        <v>0.0163686589879596</v>
      </c>
      <c r="Q23" s="127">
        <v>0.0165767193477182</v>
      </c>
      <c r="R23" s="131">
        <v>-0.000208060359758629</v>
      </c>
    </row>
    <row r="24" spans="1:18">
      <c r="A24" s="125" t="s">
        <v>186</v>
      </c>
      <c r="B24" s="125" t="s">
        <v>3309</v>
      </c>
      <c r="C24" s="126">
        <v>9</v>
      </c>
      <c r="D24" s="127">
        <v>0.948339483394834</v>
      </c>
      <c r="E24" s="127">
        <v>0.950497394599716</v>
      </c>
      <c r="F24" s="131">
        <v>-0.00215791120488185</v>
      </c>
      <c r="G24" s="127">
        <v>0.938704194978912</v>
      </c>
      <c r="H24" s="127">
        <v>0.945419252396352</v>
      </c>
      <c r="I24" s="131">
        <v>-0.00671505741744061</v>
      </c>
      <c r="J24" s="127">
        <v>0.905518463364201</v>
      </c>
      <c r="K24" s="127">
        <v>0.910129504996649</v>
      </c>
      <c r="L24" s="131">
        <v>-0.00461104163244797</v>
      </c>
      <c r="M24" s="127">
        <v>0.965917366705278</v>
      </c>
      <c r="N24" s="127">
        <v>0.970033875338753</v>
      </c>
      <c r="O24" s="131">
        <v>-0.00411650863347557</v>
      </c>
      <c r="P24" s="127">
        <v>0.0226725754153758</v>
      </c>
      <c r="Q24" s="127">
        <v>0.0253763503479603</v>
      </c>
      <c r="R24" s="131">
        <v>-0.00270377493258449</v>
      </c>
    </row>
    <row r="25" spans="1:18">
      <c r="A25" s="125" t="s">
        <v>186</v>
      </c>
      <c r="B25" s="125" t="s">
        <v>3310</v>
      </c>
      <c r="C25" s="126">
        <v>9</v>
      </c>
      <c r="D25" s="127">
        <v>0.964640198511166</v>
      </c>
      <c r="E25" s="127">
        <v>0.954198473282443</v>
      </c>
      <c r="F25" s="131">
        <v>0.0104417252287234</v>
      </c>
      <c r="G25" s="127">
        <v>0.949754590560764</v>
      </c>
      <c r="H25" s="127">
        <v>0.951817082968421</v>
      </c>
      <c r="I25" s="131">
        <v>-0.00206249240765699</v>
      </c>
      <c r="J25" s="127">
        <v>0.932622738154147</v>
      </c>
      <c r="K25" s="127">
        <v>0.935835727882688</v>
      </c>
      <c r="L25" s="131">
        <v>-0.003212989728541</v>
      </c>
      <c r="M25" s="127">
        <v>0.961491123135988</v>
      </c>
      <c r="N25" s="127">
        <v>0.966619102201221</v>
      </c>
      <c r="O25" s="131">
        <v>-0.00512797906523288</v>
      </c>
      <c r="P25" s="127">
        <v>0.0169889679943557</v>
      </c>
      <c r="Q25" s="127">
        <v>0.0179635905181349</v>
      </c>
      <c r="R25" s="131">
        <v>-0.000974622523779219</v>
      </c>
    </row>
    <row r="26" spans="1:18">
      <c r="A26" s="125" t="s">
        <v>186</v>
      </c>
      <c r="B26" s="125" t="s">
        <v>40</v>
      </c>
      <c r="C26" s="126">
        <v>3</v>
      </c>
      <c r="D26" s="127">
        <v>0.904761904761905</v>
      </c>
      <c r="E26" s="127">
        <v>0.9234375</v>
      </c>
      <c r="F26" s="131">
        <v>-0.0186755952380953</v>
      </c>
      <c r="G26" s="127">
        <v>0</v>
      </c>
      <c r="H26" s="127">
        <v>0</v>
      </c>
      <c r="I26" s="131">
        <v>0</v>
      </c>
      <c r="J26" s="127">
        <v>0</v>
      </c>
      <c r="K26" s="127">
        <v>0</v>
      </c>
      <c r="L26" s="131">
        <v>0</v>
      </c>
      <c r="M26" s="127">
        <v>0.95032302458045</v>
      </c>
      <c r="N26" s="127">
        <v>0.958660027498049</v>
      </c>
      <c r="O26" s="131">
        <v>-0.00833700291759876</v>
      </c>
      <c r="P26" s="127">
        <v>0.0189161276295048</v>
      </c>
      <c r="Q26" s="127">
        <v>0.0188623069109251</v>
      </c>
      <c r="R26" s="131">
        <v>5.38207185797335e-5</v>
      </c>
    </row>
    <row r="27" spans="1:18">
      <c r="A27" s="122" t="s">
        <v>398</v>
      </c>
      <c r="B27" s="122" t="s">
        <v>3420</v>
      </c>
      <c r="C27" s="123">
        <v>48</v>
      </c>
      <c r="D27" s="124">
        <v>0.940705638738452</v>
      </c>
      <c r="E27" s="124">
        <v>0.942865229873438</v>
      </c>
      <c r="F27" s="130">
        <v>-0.00215959113498654</v>
      </c>
      <c r="G27" s="124">
        <v>0.952650951142245</v>
      </c>
      <c r="H27" s="124">
        <v>0.955037297030439</v>
      </c>
      <c r="I27" s="130">
        <v>-0.00238634588819442</v>
      </c>
      <c r="J27" s="124">
        <v>0.915567020407305</v>
      </c>
      <c r="K27" s="124">
        <v>0.910628470179283</v>
      </c>
      <c r="L27" s="130">
        <v>0.00493855022802192</v>
      </c>
      <c r="M27" s="124">
        <v>0.959814080397382</v>
      </c>
      <c r="N27" s="124">
        <v>0.962761124781849</v>
      </c>
      <c r="O27" s="130">
        <v>-0.00294704438446747</v>
      </c>
      <c r="P27" s="124">
        <v>0.0171920028071959</v>
      </c>
      <c r="Q27" s="124">
        <v>0.0184100947485429</v>
      </c>
      <c r="R27" s="130">
        <v>-0.00121809194134697</v>
      </c>
    </row>
    <row r="28" spans="1:18">
      <c r="A28" s="125" t="s">
        <v>398</v>
      </c>
      <c r="B28" s="125" t="s">
        <v>3311</v>
      </c>
      <c r="C28" s="126">
        <v>6</v>
      </c>
      <c r="D28" s="127">
        <v>0.929620393460793</v>
      </c>
      <c r="E28" s="127">
        <v>0.942873464724365</v>
      </c>
      <c r="F28" s="131">
        <v>-0.013253071263572</v>
      </c>
      <c r="G28" s="127">
        <v>0.969518708455888</v>
      </c>
      <c r="H28" s="127">
        <v>0.972859189331245</v>
      </c>
      <c r="I28" s="131">
        <v>-0.00334048087535666</v>
      </c>
      <c r="J28" s="127">
        <v>0.917111744485676</v>
      </c>
      <c r="K28" s="127">
        <v>0.91911347919737</v>
      </c>
      <c r="L28" s="131">
        <v>-0.00200173471169429</v>
      </c>
      <c r="M28" s="127">
        <v>0.963638250461945</v>
      </c>
      <c r="N28" s="127">
        <v>0.969072990699408</v>
      </c>
      <c r="O28" s="131">
        <v>-0.00543474023746349</v>
      </c>
      <c r="P28" s="127">
        <v>0.0200103658504005</v>
      </c>
      <c r="Q28" s="127">
        <v>0.0220180098287078</v>
      </c>
      <c r="R28" s="131">
        <v>-0.00200764397830731</v>
      </c>
    </row>
    <row r="29" spans="1:18">
      <c r="A29" s="125" t="s">
        <v>398</v>
      </c>
      <c r="B29" s="125" t="s">
        <v>3312</v>
      </c>
      <c r="C29" s="126">
        <v>8</v>
      </c>
      <c r="D29" s="127">
        <v>0.964043148222133</v>
      </c>
      <c r="E29" s="127">
        <v>0.962844586496205</v>
      </c>
      <c r="F29" s="131">
        <v>0.00119856172592891</v>
      </c>
      <c r="G29" s="127">
        <v>0.950335762057528</v>
      </c>
      <c r="H29" s="127">
        <v>0.94932204216083</v>
      </c>
      <c r="I29" s="131">
        <v>0.00101371989669852</v>
      </c>
      <c r="J29" s="127">
        <v>0.918438366592355</v>
      </c>
      <c r="K29" s="127">
        <v>0.92524008830514</v>
      </c>
      <c r="L29" s="131">
        <v>-0.00680172171278526</v>
      </c>
      <c r="M29" s="127">
        <v>0.962230812970588</v>
      </c>
      <c r="N29" s="127">
        <v>0.97112599903049</v>
      </c>
      <c r="O29" s="131">
        <v>-0.00889518605990158</v>
      </c>
      <c r="P29" s="127">
        <v>0.0181179668688207</v>
      </c>
      <c r="Q29" s="127">
        <v>0.0203829983212254</v>
      </c>
      <c r="R29" s="131">
        <v>-0.00226503145240468</v>
      </c>
    </row>
    <row r="30" spans="1:18">
      <c r="A30" s="125" t="s">
        <v>398</v>
      </c>
      <c r="B30" s="125" t="s">
        <v>3313</v>
      </c>
      <c r="C30" s="126">
        <v>5</v>
      </c>
      <c r="D30" s="127">
        <v>0.916876574307305</v>
      </c>
      <c r="E30" s="127">
        <v>0.932612841703751</v>
      </c>
      <c r="F30" s="131">
        <v>-0.0157362673964461</v>
      </c>
      <c r="G30" s="127">
        <v>0.949341875603195</v>
      </c>
      <c r="H30" s="127">
        <v>0.956005654411844</v>
      </c>
      <c r="I30" s="131">
        <v>-0.00666377880864888</v>
      </c>
      <c r="J30" s="127">
        <v>0.917831988336516</v>
      </c>
      <c r="K30" s="127">
        <v>0.924140238046422</v>
      </c>
      <c r="L30" s="131">
        <v>-0.00630824970990618</v>
      </c>
      <c r="M30" s="127">
        <v>0.950464341310099</v>
      </c>
      <c r="N30" s="127">
        <v>0.95999869999025</v>
      </c>
      <c r="O30" s="131">
        <v>-0.0095343586801504</v>
      </c>
      <c r="P30" s="127">
        <v>0.0197042583345609</v>
      </c>
      <c r="Q30" s="127">
        <v>0.0211026114481667</v>
      </c>
      <c r="R30" s="131">
        <v>-0.00139835311360578</v>
      </c>
    </row>
    <row r="31" spans="1:18">
      <c r="A31" s="125" t="s">
        <v>398</v>
      </c>
      <c r="B31" s="125" t="s">
        <v>3314</v>
      </c>
      <c r="C31" s="126">
        <v>7</v>
      </c>
      <c r="D31" s="127">
        <v>0.941050583657588</v>
      </c>
      <c r="E31" s="127">
        <v>0.946557245796637</v>
      </c>
      <c r="F31" s="131">
        <v>-0.00550666213904982</v>
      </c>
      <c r="G31" s="127">
        <v>0.960833546220941</v>
      </c>
      <c r="H31" s="127">
        <v>0.954552694058515</v>
      </c>
      <c r="I31" s="131">
        <v>0.00628085216242602</v>
      </c>
      <c r="J31" s="127">
        <v>0.932520710922959</v>
      </c>
      <c r="K31" s="127">
        <v>0.921406162610238</v>
      </c>
      <c r="L31" s="131">
        <v>0.0111145483127205</v>
      </c>
      <c r="M31" s="127">
        <v>0.966047688184506</v>
      </c>
      <c r="N31" s="127">
        <v>0.967453507337403</v>
      </c>
      <c r="O31" s="131">
        <v>-0.00140581915289728</v>
      </c>
      <c r="P31" s="127">
        <v>0.0168945866760749</v>
      </c>
      <c r="Q31" s="127">
        <v>0.0175259258357824</v>
      </c>
      <c r="R31" s="131">
        <v>-0.000631339159707502</v>
      </c>
    </row>
    <row r="32" spans="1:18">
      <c r="A32" s="125" t="s">
        <v>398</v>
      </c>
      <c r="B32" s="125" t="s">
        <v>3315</v>
      </c>
      <c r="C32" s="126">
        <v>8</v>
      </c>
      <c r="D32" s="127">
        <v>0.955305730737593</v>
      </c>
      <c r="E32" s="127">
        <v>0.946087918164225</v>
      </c>
      <c r="F32" s="131">
        <v>0.00921781257336796</v>
      </c>
      <c r="G32" s="127">
        <v>0.947078827540646</v>
      </c>
      <c r="H32" s="127">
        <v>0.953683348125896</v>
      </c>
      <c r="I32" s="131">
        <v>-0.00660452058524974</v>
      </c>
      <c r="J32" s="127">
        <v>0.8992520273296</v>
      </c>
      <c r="K32" s="127">
        <v>0.894016977310484</v>
      </c>
      <c r="L32" s="131">
        <v>0.00523505001911562</v>
      </c>
      <c r="M32" s="127">
        <v>0.955479629087167</v>
      </c>
      <c r="N32" s="127">
        <v>0.957870804152308</v>
      </c>
      <c r="O32" s="131">
        <v>-0.00239117506514031</v>
      </c>
      <c r="P32" s="127">
        <v>0.0166687082885311</v>
      </c>
      <c r="Q32" s="127">
        <v>0.0175862710198443</v>
      </c>
      <c r="R32" s="131">
        <v>-0.000917562731313253</v>
      </c>
    </row>
    <row r="33" spans="1:18">
      <c r="A33" s="125" t="s">
        <v>398</v>
      </c>
      <c r="B33" s="125" t="s">
        <v>3316</v>
      </c>
      <c r="C33" s="126">
        <v>8</v>
      </c>
      <c r="D33" s="127">
        <v>0.935048231511254</v>
      </c>
      <c r="E33" s="127">
        <v>0.93296943231441</v>
      </c>
      <c r="F33" s="131">
        <v>0.00207879919684362</v>
      </c>
      <c r="G33" s="127">
        <v>0.951962330952926</v>
      </c>
      <c r="H33" s="127">
        <v>0.958268085942701</v>
      </c>
      <c r="I33" s="131">
        <v>-0.00630575498977493</v>
      </c>
      <c r="J33" s="127">
        <v>0.920176061850456</v>
      </c>
      <c r="K33" s="127">
        <v>0.903919915299906</v>
      </c>
      <c r="L33" s="131">
        <v>0.0162561465505503</v>
      </c>
      <c r="M33" s="127">
        <v>0.961713350638443</v>
      </c>
      <c r="N33" s="127">
        <v>0.95848271597207</v>
      </c>
      <c r="O33" s="131">
        <v>0.00323063466637263</v>
      </c>
      <c r="P33" s="127">
        <v>0.0163636695052455</v>
      </c>
      <c r="Q33" s="127">
        <v>0.0169087545650987</v>
      </c>
      <c r="R33" s="131">
        <v>-0.000545085059853217</v>
      </c>
    </row>
    <row r="34" spans="1:18">
      <c r="A34" s="125" t="s">
        <v>398</v>
      </c>
      <c r="B34" s="125" t="s">
        <v>3317</v>
      </c>
      <c r="C34" s="126">
        <v>6</v>
      </c>
      <c r="D34" s="127">
        <v>0.938383838383838</v>
      </c>
      <c r="E34" s="127">
        <v>0.93814693259278</v>
      </c>
      <c r="F34" s="131">
        <v>0.000236905791058839</v>
      </c>
      <c r="G34" s="127">
        <v>0.938804793759221</v>
      </c>
      <c r="H34" s="127">
        <v>0.941391504584893</v>
      </c>
      <c r="I34" s="131">
        <v>-0.00258671082567186</v>
      </c>
      <c r="J34" s="127">
        <v>0.901643054909965</v>
      </c>
      <c r="K34" s="127">
        <v>0.901825732965994</v>
      </c>
      <c r="L34" s="131">
        <v>-0.000182678056028229</v>
      </c>
      <c r="M34" s="127">
        <v>0.953512277644868</v>
      </c>
      <c r="N34" s="127">
        <v>0.958418009208808</v>
      </c>
      <c r="O34" s="131">
        <v>-0.00490573156394036</v>
      </c>
      <c r="P34" s="127">
        <v>0.0152023493957904</v>
      </c>
      <c r="Q34" s="127">
        <v>0.0169140047148464</v>
      </c>
      <c r="R34" s="131">
        <v>-0.00171165531905598</v>
      </c>
    </row>
    <row r="35" spans="1:18">
      <c r="A35" s="122" t="s">
        <v>496</v>
      </c>
      <c r="B35" s="122" t="s">
        <v>3420</v>
      </c>
      <c r="C35" s="123">
        <v>88</v>
      </c>
      <c r="D35" s="124">
        <v>0.943466079647789</v>
      </c>
      <c r="E35" s="124">
        <v>0.944041909038337</v>
      </c>
      <c r="F35" s="130">
        <v>-0.000575829390548566</v>
      </c>
      <c r="G35" s="124">
        <v>0.962360982637449</v>
      </c>
      <c r="H35" s="124">
        <v>0.966629910676419</v>
      </c>
      <c r="I35" s="130">
        <v>-0.00426892803896994</v>
      </c>
      <c r="J35" s="124">
        <v>0.941068466715575</v>
      </c>
      <c r="K35" s="124">
        <v>0.942726555006753</v>
      </c>
      <c r="L35" s="130">
        <v>-0.00165808829117775</v>
      </c>
      <c r="M35" s="124">
        <v>0.982457816960136</v>
      </c>
      <c r="N35" s="124">
        <v>0.985241605183251</v>
      </c>
      <c r="O35" s="130">
        <v>-0.00278378822311476</v>
      </c>
      <c r="P35" s="124">
        <v>0.0175641258193074</v>
      </c>
      <c r="Q35" s="124">
        <v>0.0182118209179503</v>
      </c>
      <c r="R35" s="130">
        <v>-0.000647695098642934</v>
      </c>
    </row>
    <row r="36" spans="1:18">
      <c r="A36" s="125" t="s">
        <v>496</v>
      </c>
      <c r="B36" s="125" t="s">
        <v>3318</v>
      </c>
      <c r="C36" s="126">
        <v>14</v>
      </c>
      <c r="D36" s="127">
        <v>0.951568519537699</v>
      </c>
      <c r="E36" s="127">
        <v>0.960861423220974</v>
      </c>
      <c r="F36" s="131">
        <v>-0.00929290368327429</v>
      </c>
      <c r="G36" s="127">
        <v>0.941852058807745</v>
      </c>
      <c r="H36" s="127">
        <v>0.965858768484641</v>
      </c>
      <c r="I36" s="131">
        <v>-0.0240067096768966</v>
      </c>
      <c r="J36" s="127">
        <v>0.938316269995359</v>
      </c>
      <c r="K36" s="127">
        <v>0.941075147968751</v>
      </c>
      <c r="L36" s="131">
        <v>-0.00275887797339158</v>
      </c>
      <c r="M36" s="127">
        <v>0.97574794147243</v>
      </c>
      <c r="N36" s="127">
        <v>0.980849731896247</v>
      </c>
      <c r="O36" s="131">
        <v>-0.00510179042381698</v>
      </c>
      <c r="P36" s="127">
        <v>0.015681737727772</v>
      </c>
      <c r="Q36" s="127">
        <v>0.0167745049803663</v>
      </c>
      <c r="R36" s="131">
        <v>-0.00109276725259427</v>
      </c>
    </row>
    <row r="37" spans="1:18">
      <c r="A37" s="125" t="s">
        <v>496</v>
      </c>
      <c r="B37" s="125" t="s">
        <v>3319</v>
      </c>
      <c r="C37" s="126">
        <v>18</v>
      </c>
      <c r="D37" s="127">
        <v>0.948167791706847</v>
      </c>
      <c r="E37" s="127">
        <v>0.91546494281452</v>
      </c>
      <c r="F37" s="131">
        <v>0.0327028488923264</v>
      </c>
      <c r="G37" s="127">
        <v>0.965383903412246</v>
      </c>
      <c r="H37" s="127">
        <v>0.961920750803479</v>
      </c>
      <c r="I37" s="131">
        <v>0.00346315260876739</v>
      </c>
      <c r="J37" s="127">
        <v>0.932850326004237</v>
      </c>
      <c r="K37" s="127">
        <v>0.936173489819179</v>
      </c>
      <c r="L37" s="131">
        <v>-0.0033231638149418</v>
      </c>
      <c r="M37" s="127">
        <v>0.976590567979737</v>
      </c>
      <c r="N37" s="127">
        <v>0.979518218348152</v>
      </c>
      <c r="O37" s="131">
        <v>-0.00292765036841525</v>
      </c>
      <c r="P37" s="127">
        <v>0.0211309633449991</v>
      </c>
      <c r="Q37" s="127">
        <v>0.021667693306907</v>
      </c>
      <c r="R37" s="131">
        <v>-0.000536729961907931</v>
      </c>
    </row>
    <row r="38" spans="1:18">
      <c r="A38" s="125" t="s">
        <v>496</v>
      </c>
      <c r="B38" s="125" t="s">
        <v>3320</v>
      </c>
      <c r="C38" s="126">
        <v>14</v>
      </c>
      <c r="D38" s="127">
        <v>0.938280071320806</v>
      </c>
      <c r="E38" s="127">
        <v>0.943927827897294</v>
      </c>
      <c r="F38" s="131">
        <v>-0.00564775657648708</v>
      </c>
      <c r="G38" s="127">
        <v>0.974646991300981</v>
      </c>
      <c r="H38" s="127">
        <v>0.977427866061605</v>
      </c>
      <c r="I38" s="131">
        <v>-0.00278087476062416</v>
      </c>
      <c r="J38" s="127">
        <v>0.951905071431535</v>
      </c>
      <c r="K38" s="127">
        <v>0.953271002457836</v>
      </c>
      <c r="L38" s="131">
        <v>-0.00136593102630134</v>
      </c>
      <c r="M38" s="127">
        <v>0.990510016616172</v>
      </c>
      <c r="N38" s="127">
        <v>0.991822745994047</v>
      </c>
      <c r="O38" s="131">
        <v>-0.00131272937787497</v>
      </c>
      <c r="P38" s="127">
        <v>0.0159509683375892</v>
      </c>
      <c r="Q38" s="127">
        <v>0.0165455915234289</v>
      </c>
      <c r="R38" s="131">
        <v>-0.000594623185839721</v>
      </c>
    </row>
    <row r="39" spans="1:18">
      <c r="A39" s="125" t="s">
        <v>496</v>
      </c>
      <c r="B39" s="125" t="s">
        <v>3321</v>
      </c>
      <c r="C39" s="126">
        <v>13</v>
      </c>
      <c r="D39" s="127">
        <v>0.913366834170854</v>
      </c>
      <c r="E39" s="127">
        <v>0.920304777594728</v>
      </c>
      <c r="F39" s="131">
        <v>-0.00693794342387388</v>
      </c>
      <c r="G39" s="127">
        <v>0.961232746408436</v>
      </c>
      <c r="H39" s="127">
        <v>0.957071788488708</v>
      </c>
      <c r="I39" s="131">
        <v>0.00416095791972837</v>
      </c>
      <c r="J39" s="127">
        <v>0.934080155460933</v>
      </c>
      <c r="K39" s="127">
        <v>0.935139418632108</v>
      </c>
      <c r="L39" s="131">
        <v>-0.00105926317117577</v>
      </c>
      <c r="M39" s="127">
        <v>0.979263804863011</v>
      </c>
      <c r="N39" s="127">
        <v>0.98331010030607</v>
      </c>
      <c r="O39" s="131">
        <v>-0.0040462954430589</v>
      </c>
      <c r="P39" s="127">
        <v>0.0194804753743154</v>
      </c>
      <c r="Q39" s="127">
        <v>0.020859326906975</v>
      </c>
      <c r="R39" s="131">
        <v>-0.00137885153265966</v>
      </c>
    </row>
    <row r="40" spans="1:18">
      <c r="A40" s="125" t="s">
        <v>496</v>
      </c>
      <c r="B40" s="125" t="s">
        <v>3322</v>
      </c>
      <c r="C40" s="126">
        <v>14</v>
      </c>
      <c r="D40" s="127">
        <v>0.952753704221415</v>
      </c>
      <c r="E40" s="127">
        <v>0.955142857142857</v>
      </c>
      <c r="F40" s="131">
        <v>-0.00238915292144259</v>
      </c>
      <c r="G40" s="127">
        <v>0.957953716673806</v>
      </c>
      <c r="H40" s="127">
        <v>0.953286405376437</v>
      </c>
      <c r="I40" s="131">
        <v>0.00466731129736808</v>
      </c>
      <c r="J40" s="127">
        <v>0.932919276229726</v>
      </c>
      <c r="K40" s="127">
        <v>0.9282407809739</v>
      </c>
      <c r="L40" s="131">
        <v>0.00467849525582653</v>
      </c>
      <c r="M40" s="127">
        <v>0.990895210266089</v>
      </c>
      <c r="N40" s="127">
        <v>0.989974342076653</v>
      </c>
      <c r="O40" s="131">
        <v>0.000920868189436819</v>
      </c>
      <c r="P40" s="127">
        <v>0.0204854710644213</v>
      </c>
      <c r="Q40" s="127">
        <v>0.020550580221998</v>
      </c>
      <c r="R40" s="131">
        <v>-6.51091575767232e-5</v>
      </c>
    </row>
    <row r="41" spans="1:18">
      <c r="A41" s="125" t="s">
        <v>496</v>
      </c>
      <c r="B41" s="125" t="s">
        <v>3323</v>
      </c>
      <c r="C41" s="126">
        <v>15</v>
      </c>
      <c r="D41" s="127">
        <v>0.963436123348018</v>
      </c>
      <c r="E41" s="127">
        <v>0.966919982118909</v>
      </c>
      <c r="F41" s="131">
        <v>-0.00348385877089163</v>
      </c>
      <c r="G41" s="127">
        <v>0.974044270286661</v>
      </c>
      <c r="H41" s="127">
        <v>0.975237205290397</v>
      </c>
      <c r="I41" s="131">
        <v>-0.00119293500373618</v>
      </c>
      <c r="J41" s="127">
        <v>0.948867585659972</v>
      </c>
      <c r="K41" s="127">
        <v>0.953331656124209</v>
      </c>
      <c r="L41" s="131">
        <v>-0.00446407046423691</v>
      </c>
      <c r="M41" s="127">
        <v>0.979372765900047</v>
      </c>
      <c r="N41" s="127">
        <v>0.983365496695526</v>
      </c>
      <c r="O41" s="131">
        <v>-0.00399273079547879</v>
      </c>
      <c r="P41" s="127">
        <v>0.014775735962314</v>
      </c>
      <c r="Q41" s="127">
        <v>0.0148636907385255</v>
      </c>
      <c r="R41" s="131">
        <v>-8.79547762114539e-5</v>
      </c>
    </row>
    <row r="42" spans="1:18">
      <c r="A42" s="122" t="s">
        <v>671</v>
      </c>
      <c r="B42" s="122" t="s">
        <v>3420</v>
      </c>
      <c r="C42" s="123">
        <v>23</v>
      </c>
      <c r="D42" s="124">
        <v>0.933248569612206</v>
      </c>
      <c r="E42" s="124">
        <v>0.94733492442323</v>
      </c>
      <c r="F42" s="130">
        <v>-0.0140863548110239</v>
      </c>
      <c r="G42" s="124">
        <v>0.956402616061132</v>
      </c>
      <c r="H42" s="124">
        <v>0.953856974983616</v>
      </c>
      <c r="I42" s="130">
        <v>0.00254564107751609</v>
      </c>
      <c r="J42" s="124">
        <v>0.916117564631377</v>
      </c>
      <c r="K42" s="124">
        <v>0.917725023163318</v>
      </c>
      <c r="L42" s="130">
        <v>-0.00160745853194144</v>
      </c>
      <c r="M42" s="124">
        <v>0.963396446724385</v>
      </c>
      <c r="N42" s="124">
        <v>0.969091209628788</v>
      </c>
      <c r="O42" s="130">
        <v>-0.00569476290440385</v>
      </c>
      <c r="P42" s="124">
        <v>0.0171546226338452</v>
      </c>
      <c r="Q42" s="124">
        <v>0.0186230334451363</v>
      </c>
      <c r="R42" s="130">
        <v>-0.00146841081129114</v>
      </c>
    </row>
    <row r="43" spans="1:18">
      <c r="A43" s="125" t="s">
        <v>671</v>
      </c>
      <c r="B43" s="125" t="s">
        <v>3324</v>
      </c>
      <c r="C43" s="126">
        <v>23</v>
      </c>
      <c r="D43" s="127">
        <v>0.933248569612206</v>
      </c>
      <c r="E43" s="127">
        <v>0.94733492442323</v>
      </c>
      <c r="F43" s="131">
        <v>-0.0140863548110239</v>
      </c>
      <c r="G43" s="127">
        <v>0.956402616061132</v>
      </c>
      <c r="H43" s="127">
        <v>0.953856974983616</v>
      </c>
      <c r="I43" s="131">
        <v>0.00254564107751609</v>
      </c>
      <c r="J43" s="127">
        <v>0.916117564631377</v>
      </c>
      <c r="K43" s="127">
        <v>0.917725023163318</v>
      </c>
      <c r="L43" s="131">
        <v>-0.00160745853194144</v>
      </c>
      <c r="M43" s="127">
        <v>0.963396446724385</v>
      </c>
      <c r="N43" s="127">
        <v>0.969091209628788</v>
      </c>
      <c r="O43" s="131">
        <v>-0.00569476290440385</v>
      </c>
      <c r="P43" s="127">
        <v>0.0171546226338452</v>
      </c>
      <c r="Q43" s="127">
        <v>0.0186230334451363</v>
      </c>
      <c r="R43" s="131">
        <v>-0.00146841081129114</v>
      </c>
    </row>
    <row r="44" spans="1:18">
      <c r="A44" s="122" t="s">
        <v>719</v>
      </c>
      <c r="B44" s="122" t="s">
        <v>3420</v>
      </c>
      <c r="C44" s="123">
        <v>296</v>
      </c>
      <c r="D44" s="124">
        <v>0.937160723924756</v>
      </c>
      <c r="E44" s="124">
        <v>0.936027280826617</v>
      </c>
      <c r="F44" s="130">
        <v>0.00113344309813856</v>
      </c>
      <c r="G44" s="124">
        <v>0.966156369207496</v>
      </c>
      <c r="H44" s="124">
        <v>0.967740832456261</v>
      </c>
      <c r="I44" s="130">
        <v>-0.00158446324876449</v>
      </c>
      <c r="J44" s="124">
        <v>0.881872973346086</v>
      </c>
      <c r="K44" s="124">
        <v>0.887094395330669</v>
      </c>
      <c r="L44" s="130">
        <v>-0.00522142198458309</v>
      </c>
      <c r="M44" s="124">
        <v>0.950233064598319</v>
      </c>
      <c r="N44" s="124">
        <v>0.954360954053391</v>
      </c>
      <c r="O44" s="130">
        <v>-0.00412788945507214</v>
      </c>
      <c r="P44" s="124">
        <v>0.0181951875420782</v>
      </c>
      <c r="Q44" s="124">
        <v>0.018964629222037</v>
      </c>
      <c r="R44" s="130">
        <v>-0.000769441679958804</v>
      </c>
    </row>
    <row r="45" spans="1:18">
      <c r="A45" s="125" t="s">
        <v>719</v>
      </c>
      <c r="B45" s="125" t="s">
        <v>3325</v>
      </c>
      <c r="C45" s="126">
        <v>13</v>
      </c>
      <c r="D45" s="127">
        <v>0.963205932686823</v>
      </c>
      <c r="E45" s="127">
        <v>0.959988649262202</v>
      </c>
      <c r="F45" s="131">
        <v>0.00321728342462058</v>
      </c>
      <c r="G45" s="127">
        <v>0.972675024030759</v>
      </c>
      <c r="H45" s="127">
        <v>0.976484860739018</v>
      </c>
      <c r="I45" s="131">
        <v>-0.00380983670825896</v>
      </c>
      <c r="J45" s="127">
        <v>0.849146908042294</v>
      </c>
      <c r="K45" s="127">
        <v>0.859773542940909</v>
      </c>
      <c r="L45" s="131">
        <v>-0.0106266348986148</v>
      </c>
      <c r="M45" s="127">
        <v>0.953844260151093</v>
      </c>
      <c r="N45" s="127">
        <v>0.958995057710547</v>
      </c>
      <c r="O45" s="131">
        <v>-0.00515079755945402</v>
      </c>
      <c r="P45" s="127">
        <v>0.0159655193346689</v>
      </c>
      <c r="Q45" s="127">
        <v>0.0153154403082908</v>
      </c>
      <c r="R45" s="131">
        <v>0.000650079026378016</v>
      </c>
    </row>
    <row r="46" spans="1:18">
      <c r="A46" s="125" t="s">
        <v>719</v>
      </c>
      <c r="B46" s="125" t="s">
        <v>3340</v>
      </c>
      <c r="C46" s="126">
        <v>13</v>
      </c>
      <c r="D46" s="127">
        <v>0.915968063872255</v>
      </c>
      <c r="E46" s="127">
        <v>0.914560770156438</v>
      </c>
      <c r="F46" s="131">
        <v>0.00140729371581749</v>
      </c>
      <c r="G46" s="127">
        <v>0.958472550041382</v>
      </c>
      <c r="H46" s="127">
        <v>0.968600777992593</v>
      </c>
      <c r="I46" s="131">
        <v>-0.0101282279512109</v>
      </c>
      <c r="J46" s="127">
        <v>0.904959691015541</v>
      </c>
      <c r="K46" s="127">
        <v>0.909618535168837</v>
      </c>
      <c r="L46" s="131">
        <v>-0.00465884415329565</v>
      </c>
      <c r="M46" s="127">
        <v>0.949793894113101</v>
      </c>
      <c r="N46" s="127">
        <v>0.955396437705938</v>
      </c>
      <c r="O46" s="131">
        <v>-0.00560254359283741</v>
      </c>
      <c r="P46" s="127">
        <v>0.0166789980639991</v>
      </c>
      <c r="Q46" s="127">
        <v>0.0163001954062625</v>
      </c>
      <c r="R46" s="131">
        <v>0.00037880265773663</v>
      </c>
    </row>
    <row r="47" spans="1:18">
      <c r="A47" s="125" t="s">
        <v>719</v>
      </c>
      <c r="B47" s="125" t="s">
        <v>3327</v>
      </c>
      <c r="C47" s="126">
        <v>12</v>
      </c>
      <c r="D47" s="127">
        <v>0.889790947838441</v>
      </c>
      <c r="E47" s="127">
        <v>0.877403846153846</v>
      </c>
      <c r="F47" s="131">
        <v>0.0123871016845951</v>
      </c>
      <c r="G47" s="127">
        <v>0.948685131221158</v>
      </c>
      <c r="H47" s="127">
        <v>0.942323634717847</v>
      </c>
      <c r="I47" s="131">
        <v>0.00636149650331141</v>
      </c>
      <c r="J47" s="127">
        <v>0.732513440979265</v>
      </c>
      <c r="K47" s="127">
        <v>0.747601485936037</v>
      </c>
      <c r="L47" s="131">
        <v>-0.0150880449567715</v>
      </c>
      <c r="M47" s="127">
        <v>0.89585839883658</v>
      </c>
      <c r="N47" s="127">
        <v>0.904222802909469</v>
      </c>
      <c r="O47" s="131">
        <v>-0.00836440407288919</v>
      </c>
      <c r="P47" s="127">
        <v>0.03175500656247</v>
      </c>
      <c r="Q47" s="127">
        <v>0.0310300180378897</v>
      </c>
      <c r="R47" s="131">
        <v>0.000724988524580351</v>
      </c>
    </row>
    <row r="48" spans="1:18">
      <c r="A48" s="125" t="s">
        <v>719</v>
      </c>
      <c r="B48" s="125" t="s">
        <v>3328</v>
      </c>
      <c r="C48" s="126">
        <v>1</v>
      </c>
      <c r="D48" s="127" t="s">
        <v>40</v>
      </c>
      <c r="E48" s="127" t="s">
        <v>40</v>
      </c>
      <c r="F48" s="131" t="s">
        <v>40</v>
      </c>
      <c r="G48" s="127">
        <v>1</v>
      </c>
      <c r="H48" s="127">
        <v>1</v>
      </c>
      <c r="I48" s="131">
        <v>0</v>
      </c>
      <c r="J48" s="127">
        <v>1</v>
      </c>
      <c r="K48" s="127">
        <v>0.967391304347826</v>
      </c>
      <c r="L48" s="131">
        <v>0.0326086956521739</v>
      </c>
      <c r="M48" s="127">
        <v>1</v>
      </c>
      <c r="N48" s="127">
        <v>0.990566037735849</v>
      </c>
      <c r="O48" s="131">
        <v>0.00943396226415094</v>
      </c>
      <c r="P48" s="127">
        <v>0</v>
      </c>
      <c r="Q48" s="127">
        <v>0</v>
      </c>
      <c r="R48" s="131">
        <v>0</v>
      </c>
    </row>
    <row r="49" spans="1:18">
      <c r="A49" s="125" t="s">
        <v>719</v>
      </c>
      <c r="B49" s="125" t="s">
        <v>3329</v>
      </c>
      <c r="C49" s="126">
        <v>24</v>
      </c>
      <c r="D49" s="127">
        <v>0.962890941500567</v>
      </c>
      <c r="E49" s="127">
        <v>0.957277452891488</v>
      </c>
      <c r="F49" s="131">
        <v>0.00561348860907918</v>
      </c>
      <c r="G49" s="127">
        <v>0.982359013712647</v>
      </c>
      <c r="H49" s="127">
        <v>0.969098444835681</v>
      </c>
      <c r="I49" s="131">
        <v>0.0132605688769658</v>
      </c>
      <c r="J49" s="127">
        <v>0.902714208713606</v>
      </c>
      <c r="K49" s="127">
        <v>0.896255134976526</v>
      </c>
      <c r="L49" s="131">
        <v>0.00645907373707988</v>
      </c>
      <c r="M49" s="127">
        <v>0.94856358947437</v>
      </c>
      <c r="N49" s="127">
        <v>0.945984616782243</v>
      </c>
      <c r="O49" s="131">
        <v>0.00257897269212726</v>
      </c>
      <c r="P49" s="127">
        <v>0.0190408265083417</v>
      </c>
      <c r="Q49" s="127">
        <v>0.0193038478623453</v>
      </c>
      <c r="R49" s="131">
        <v>-0.00026302135400354</v>
      </c>
    </row>
    <row r="50" spans="1:18">
      <c r="A50" s="125" t="s">
        <v>719</v>
      </c>
      <c r="B50" s="125" t="s">
        <v>3330</v>
      </c>
      <c r="C50" s="126">
        <v>18</v>
      </c>
      <c r="D50" s="127">
        <v>0.979618246522161</v>
      </c>
      <c r="E50" s="127">
        <v>0.972580381916109</v>
      </c>
      <c r="F50" s="131">
        <v>0.00703786460605205</v>
      </c>
      <c r="G50" s="127">
        <v>0.955086115276544</v>
      </c>
      <c r="H50" s="127">
        <v>0.970245985254323</v>
      </c>
      <c r="I50" s="131">
        <v>-0.015159869977779</v>
      </c>
      <c r="J50" s="127">
        <v>0.940230320147917</v>
      </c>
      <c r="K50" s="127">
        <v>0.941783897036815</v>
      </c>
      <c r="L50" s="131">
        <v>-0.0015535768888979</v>
      </c>
      <c r="M50" s="127">
        <v>0.962126345578517</v>
      </c>
      <c r="N50" s="127">
        <v>0.96837945896721</v>
      </c>
      <c r="O50" s="131">
        <v>-0.00625311338869305</v>
      </c>
      <c r="P50" s="127">
        <v>0.0149557336815504</v>
      </c>
      <c r="Q50" s="127">
        <v>0.0154064303821175</v>
      </c>
      <c r="R50" s="131">
        <v>-0.000450696700567032</v>
      </c>
    </row>
    <row r="51" spans="1:18">
      <c r="A51" s="125" t="s">
        <v>719</v>
      </c>
      <c r="B51" s="125" t="s">
        <v>3331</v>
      </c>
      <c r="C51" s="126">
        <v>20</v>
      </c>
      <c r="D51" s="127">
        <v>0.906408808582722</v>
      </c>
      <c r="E51" s="127">
        <v>0.906943450250537</v>
      </c>
      <c r="F51" s="131">
        <v>-0.00053464166781525</v>
      </c>
      <c r="G51" s="127">
        <v>0.961528486491043</v>
      </c>
      <c r="H51" s="127">
        <v>0.96145922297945</v>
      </c>
      <c r="I51" s="131">
        <v>6.92635115923101e-5</v>
      </c>
      <c r="J51" s="127">
        <v>0.873935849472544</v>
      </c>
      <c r="K51" s="127">
        <v>0.88281595872623</v>
      </c>
      <c r="L51" s="131">
        <v>-0.00888010925368565</v>
      </c>
      <c r="M51" s="127">
        <v>0.944879821143807</v>
      </c>
      <c r="N51" s="127">
        <v>0.94914022598511</v>
      </c>
      <c r="O51" s="131">
        <v>-0.00426040484130286</v>
      </c>
      <c r="P51" s="127">
        <v>0.017404084624724</v>
      </c>
      <c r="Q51" s="127">
        <v>0.0192390410286982</v>
      </c>
      <c r="R51" s="131">
        <v>-0.00183495640397416</v>
      </c>
    </row>
    <row r="52" spans="1:18">
      <c r="A52" s="125" t="s">
        <v>719</v>
      </c>
      <c r="B52" s="125" t="s">
        <v>3332</v>
      </c>
      <c r="C52" s="126">
        <v>15</v>
      </c>
      <c r="D52" s="127">
        <v>0.951589853519114</v>
      </c>
      <c r="E52" s="127">
        <v>0.961092271997144</v>
      </c>
      <c r="F52" s="131">
        <v>-0.00950241847803046</v>
      </c>
      <c r="G52" s="127">
        <v>0.968006879097207</v>
      </c>
      <c r="H52" s="127">
        <v>0.971888038414616</v>
      </c>
      <c r="I52" s="131">
        <v>-0.0038811593174084</v>
      </c>
      <c r="J52" s="127">
        <v>0.926045272615254</v>
      </c>
      <c r="K52" s="127">
        <v>0.932618124508855</v>
      </c>
      <c r="L52" s="131">
        <v>-0.00657285189360102</v>
      </c>
      <c r="M52" s="127">
        <v>0.938844150135152</v>
      </c>
      <c r="N52" s="127">
        <v>0.942129909822671</v>
      </c>
      <c r="O52" s="131">
        <v>-0.00328575968751987</v>
      </c>
      <c r="P52" s="127">
        <v>0.0127179455600087</v>
      </c>
      <c r="Q52" s="127">
        <v>0.0128050581439277</v>
      </c>
      <c r="R52" s="131">
        <v>-8.71125839189951e-5</v>
      </c>
    </row>
    <row r="53" spans="1:18">
      <c r="A53" s="125" t="s">
        <v>719</v>
      </c>
      <c r="B53" s="125" t="s">
        <v>3333</v>
      </c>
      <c r="C53" s="126">
        <v>17</v>
      </c>
      <c r="D53" s="127">
        <v>0.987131367292225</v>
      </c>
      <c r="E53" s="127">
        <v>0.989083750894775</v>
      </c>
      <c r="F53" s="131">
        <v>-0.00195238360254935</v>
      </c>
      <c r="G53" s="127">
        <v>0.989753643842881</v>
      </c>
      <c r="H53" s="127">
        <v>0.989406307601936</v>
      </c>
      <c r="I53" s="131">
        <v>0.000347336240944185</v>
      </c>
      <c r="J53" s="127">
        <v>0.941331388930672</v>
      </c>
      <c r="K53" s="127">
        <v>0.944848994308169</v>
      </c>
      <c r="L53" s="131">
        <v>-0.00351760537749701</v>
      </c>
      <c r="M53" s="127">
        <v>0.969100519444969</v>
      </c>
      <c r="N53" s="127">
        <v>0.971947478693335</v>
      </c>
      <c r="O53" s="131">
        <v>-0.0028469592483652</v>
      </c>
      <c r="P53" s="127">
        <v>0.0140871146511752</v>
      </c>
      <c r="Q53" s="127">
        <v>0.0141652928047442</v>
      </c>
      <c r="R53" s="131">
        <v>-7.81781535689492e-5</v>
      </c>
    </row>
    <row r="54" spans="1:18">
      <c r="A54" s="125" t="s">
        <v>719</v>
      </c>
      <c r="B54" s="125" t="s">
        <v>3334</v>
      </c>
      <c r="C54" s="126">
        <v>12</v>
      </c>
      <c r="D54" s="127">
        <v>0.926374006221915</v>
      </c>
      <c r="E54" s="127">
        <v>0.927335640138408</v>
      </c>
      <c r="F54" s="131">
        <v>-0.000961633916493287</v>
      </c>
      <c r="G54" s="127">
        <v>0.982092516902861</v>
      </c>
      <c r="H54" s="127">
        <v>0.981169395739748</v>
      </c>
      <c r="I54" s="131">
        <v>0.000923121163113216</v>
      </c>
      <c r="J54" s="127">
        <v>0.891745292027961</v>
      </c>
      <c r="K54" s="127">
        <v>0.889805825242718</v>
      </c>
      <c r="L54" s="131">
        <v>0.00193946678524293</v>
      </c>
      <c r="M54" s="127">
        <v>0.939588406316424</v>
      </c>
      <c r="N54" s="127">
        <v>0.944553158521098</v>
      </c>
      <c r="O54" s="131">
        <v>-0.00496475220467429</v>
      </c>
      <c r="P54" s="127">
        <v>0.0165663213791556</v>
      </c>
      <c r="Q54" s="127">
        <v>0.0162164340698999</v>
      </c>
      <c r="R54" s="131">
        <v>0.000349887309255666</v>
      </c>
    </row>
    <row r="55" spans="1:18">
      <c r="A55" s="125" t="s">
        <v>719</v>
      </c>
      <c r="B55" s="125" t="s">
        <v>3335</v>
      </c>
      <c r="C55" s="126">
        <v>31</v>
      </c>
      <c r="D55" s="127">
        <v>0.964783901211983</v>
      </c>
      <c r="E55" s="127">
        <v>0.966662821548045</v>
      </c>
      <c r="F55" s="131">
        <v>-0.00187892033606207</v>
      </c>
      <c r="G55" s="127">
        <v>0.974184503863776</v>
      </c>
      <c r="H55" s="127">
        <v>0.971720796096645</v>
      </c>
      <c r="I55" s="131">
        <v>0.00246370776713123</v>
      </c>
      <c r="J55" s="127">
        <v>0.914531901798537</v>
      </c>
      <c r="K55" s="127">
        <v>0.926309082678023</v>
      </c>
      <c r="L55" s="131">
        <v>-0.0117771808794869</v>
      </c>
      <c r="M55" s="127">
        <v>0.970952062709915</v>
      </c>
      <c r="N55" s="127">
        <v>0.974115312068917</v>
      </c>
      <c r="O55" s="131">
        <v>-0.0031632493590017</v>
      </c>
      <c r="P55" s="127">
        <v>0.0173776861683521</v>
      </c>
      <c r="Q55" s="127">
        <v>0.0164117448567482</v>
      </c>
      <c r="R55" s="131">
        <v>0.000965941311603876</v>
      </c>
    </row>
    <row r="56" spans="1:18">
      <c r="A56" s="125" t="s">
        <v>719</v>
      </c>
      <c r="B56" s="125" t="s">
        <v>3336</v>
      </c>
      <c r="C56" s="126">
        <v>17</v>
      </c>
      <c r="D56" s="127">
        <v>0.974177573399363</v>
      </c>
      <c r="E56" s="127">
        <v>0.96820656947128</v>
      </c>
      <c r="F56" s="131">
        <v>0.00597100392808281</v>
      </c>
      <c r="G56" s="127">
        <v>0.974103748389732</v>
      </c>
      <c r="H56" s="127">
        <v>0.971426055562894</v>
      </c>
      <c r="I56" s="131">
        <v>0.0026776928268385</v>
      </c>
      <c r="J56" s="127">
        <v>0.92074339397367</v>
      </c>
      <c r="K56" s="127">
        <v>0.923184331188558</v>
      </c>
      <c r="L56" s="131">
        <v>-0.0024409372148877</v>
      </c>
      <c r="M56" s="127">
        <v>0.96003420619818</v>
      </c>
      <c r="N56" s="127">
        <v>0.963165106331506</v>
      </c>
      <c r="O56" s="131">
        <v>-0.00313090013332562</v>
      </c>
      <c r="P56" s="127">
        <v>0.0174344827586207</v>
      </c>
      <c r="Q56" s="127">
        <v>0.0186771748266848</v>
      </c>
      <c r="R56" s="131">
        <v>-0.00124269206806408</v>
      </c>
    </row>
    <row r="57" spans="1:18">
      <c r="A57" s="125" t="s">
        <v>719</v>
      </c>
      <c r="B57" s="125" t="s">
        <v>3337</v>
      </c>
      <c r="C57" s="126">
        <v>20</v>
      </c>
      <c r="D57" s="127">
        <v>0.948865452221157</v>
      </c>
      <c r="E57" s="127">
        <v>0.952319169639961</v>
      </c>
      <c r="F57" s="131">
        <v>-0.00345371741880418</v>
      </c>
      <c r="G57" s="127">
        <v>0.974094148217168</v>
      </c>
      <c r="H57" s="127">
        <v>0.964168703520724</v>
      </c>
      <c r="I57" s="131">
        <v>0.0099254446964443</v>
      </c>
      <c r="J57" s="127">
        <v>0.925340227562041</v>
      </c>
      <c r="K57" s="127">
        <v>0.931587706068958</v>
      </c>
      <c r="L57" s="131">
        <v>-0.00624747850691687</v>
      </c>
      <c r="M57" s="127">
        <v>0.969214705000725</v>
      </c>
      <c r="N57" s="127">
        <v>0.970215742798584</v>
      </c>
      <c r="O57" s="131">
        <v>-0.00100103779785976</v>
      </c>
      <c r="P57" s="127">
        <v>0.015561374212528</v>
      </c>
      <c r="Q57" s="127">
        <v>0.0158383819487416</v>
      </c>
      <c r="R57" s="131">
        <v>-0.000277007736213603</v>
      </c>
    </row>
    <row r="58" spans="1:18">
      <c r="A58" s="125" t="s">
        <v>719</v>
      </c>
      <c r="B58" s="125" t="s">
        <v>3338</v>
      </c>
      <c r="C58" s="126">
        <v>33</v>
      </c>
      <c r="D58" s="127">
        <v>0.895885052283157</v>
      </c>
      <c r="E58" s="127">
        <v>0.894016963398793</v>
      </c>
      <c r="F58" s="131">
        <v>0.00186808888436385</v>
      </c>
      <c r="G58" s="127">
        <v>0.952820602352286</v>
      </c>
      <c r="H58" s="127">
        <v>0.952490873279723</v>
      </c>
      <c r="I58" s="131">
        <v>0.000329729072563456</v>
      </c>
      <c r="J58" s="127">
        <v>0.812894610855217</v>
      </c>
      <c r="K58" s="127">
        <v>0.813721513411644</v>
      </c>
      <c r="L58" s="131">
        <v>-0.000826902556427034</v>
      </c>
      <c r="M58" s="127">
        <v>0.947273972373405</v>
      </c>
      <c r="N58" s="127">
        <v>0.949937508455686</v>
      </c>
      <c r="O58" s="131">
        <v>-0.00266353608228109</v>
      </c>
      <c r="P58" s="127">
        <v>0.021010559766026</v>
      </c>
      <c r="Q58" s="127">
        <v>0.0240801367699627</v>
      </c>
      <c r="R58" s="131">
        <v>-0.00306957700393679</v>
      </c>
    </row>
    <row r="59" spans="1:18">
      <c r="A59" s="125" t="s">
        <v>719</v>
      </c>
      <c r="B59" s="125" t="s">
        <v>3339</v>
      </c>
      <c r="C59" s="126">
        <v>22</v>
      </c>
      <c r="D59" s="127">
        <v>0.98238103079203</v>
      </c>
      <c r="E59" s="127">
        <v>0.982821881254169</v>
      </c>
      <c r="F59" s="131">
        <v>-0.000440850462139153</v>
      </c>
      <c r="G59" s="127">
        <v>0.985184241952858</v>
      </c>
      <c r="H59" s="127">
        <v>0.986656592584145</v>
      </c>
      <c r="I59" s="131">
        <v>-0.0014723506312867</v>
      </c>
      <c r="J59" s="127">
        <v>0.929135592578699</v>
      </c>
      <c r="K59" s="127">
        <v>0.931857385205354</v>
      </c>
      <c r="L59" s="131">
        <v>-0.00272179262665539</v>
      </c>
      <c r="M59" s="127">
        <v>0.959178488891248</v>
      </c>
      <c r="N59" s="127">
        <v>0.961448372731973</v>
      </c>
      <c r="O59" s="131">
        <v>-0.00226988384072535</v>
      </c>
      <c r="P59" s="127">
        <v>0.0150001572343526</v>
      </c>
      <c r="Q59" s="127">
        <v>0.0148023224151712</v>
      </c>
      <c r="R59" s="131">
        <v>0.000197834819181323</v>
      </c>
    </row>
    <row r="60" spans="1:18">
      <c r="A60" s="125" t="s">
        <v>719</v>
      </c>
      <c r="B60" s="125" t="s">
        <v>3341</v>
      </c>
      <c r="C60" s="126">
        <v>8</v>
      </c>
      <c r="D60" s="127">
        <v>0.964851171627612</v>
      </c>
      <c r="E60" s="127">
        <v>0.968203497615262</v>
      </c>
      <c r="F60" s="131">
        <v>-0.00335232598765001</v>
      </c>
      <c r="G60" s="127">
        <v>0.979436044893795</v>
      </c>
      <c r="H60" s="127">
        <v>0.980811476819041</v>
      </c>
      <c r="I60" s="131">
        <v>-0.00137543192524681</v>
      </c>
      <c r="J60" s="127">
        <v>0.927464984695297</v>
      </c>
      <c r="K60" s="127">
        <v>0.930103726909779</v>
      </c>
      <c r="L60" s="131">
        <v>-0.00263874221448135</v>
      </c>
      <c r="M60" s="127">
        <v>0.966570884666499</v>
      </c>
      <c r="N60" s="127">
        <v>0.968268450932685</v>
      </c>
      <c r="O60" s="131">
        <v>-0.00169756626618545</v>
      </c>
      <c r="P60" s="127">
        <v>0.0173170515279551</v>
      </c>
      <c r="Q60" s="127">
        <v>0.0169166633155052</v>
      </c>
      <c r="R60" s="131">
        <v>0.000400388212449903</v>
      </c>
    </row>
    <row r="61" spans="1:18">
      <c r="A61" s="125" t="s">
        <v>719</v>
      </c>
      <c r="B61" s="125" t="s">
        <v>3326</v>
      </c>
      <c r="C61" s="126">
        <v>13</v>
      </c>
      <c r="D61" s="127">
        <v>0.797669086740543</v>
      </c>
      <c r="E61" s="127">
        <v>0.79696394686907</v>
      </c>
      <c r="F61" s="131">
        <v>0.00070513987147236</v>
      </c>
      <c r="G61" s="127">
        <v>0.932819261660107</v>
      </c>
      <c r="H61" s="127">
        <v>0.939954586275125</v>
      </c>
      <c r="I61" s="131">
        <v>-0.0071353246150182</v>
      </c>
      <c r="J61" s="127">
        <v>0.813780207646965</v>
      </c>
      <c r="K61" s="127">
        <v>0.823069004037587</v>
      </c>
      <c r="L61" s="131">
        <v>-0.00928879639062219</v>
      </c>
      <c r="M61" s="127">
        <v>0.922212557807077</v>
      </c>
      <c r="N61" s="127">
        <v>0.931522458620124</v>
      </c>
      <c r="O61" s="131">
        <v>-0.00930990081304661</v>
      </c>
      <c r="P61" s="127">
        <v>0.0241719894248469</v>
      </c>
      <c r="Q61" s="127">
        <v>0.027839616183916</v>
      </c>
      <c r="R61" s="131">
        <v>-0.0036676267590691</v>
      </c>
    </row>
    <row r="62" spans="1:18">
      <c r="A62" s="125" t="s">
        <v>719</v>
      </c>
      <c r="B62" s="125" t="s">
        <v>3342</v>
      </c>
      <c r="C62" s="126">
        <v>7</v>
      </c>
      <c r="D62" s="127">
        <v>0.975757575757576</v>
      </c>
      <c r="E62" s="127">
        <v>0.973323720259553</v>
      </c>
      <c r="F62" s="131">
        <v>0.00243385549802277</v>
      </c>
      <c r="G62" s="127">
        <v>0.986177151411632</v>
      </c>
      <c r="H62" s="127">
        <v>0.987365881949753</v>
      </c>
      <c r="I62" s="131">
        <v>-0.00118873053812152</v>
      </c>
      <c r="J62" s="127">
        <v>0.918652272262634</v>
      </c>
      <c r="K62" s="127">
        <v>0.925961563809875</v>
      </c>
      <c r="L62" s="131">
        <v>-0.00730929154724114</v>
      </c>
      <c r="M62" s="127">
        <v>0.955475640037674</v>
      </c>
      <c r="N62" s="127">
        <v>0.967780652650841</v>
      </c>
      <c r="O62" s="131">
        <v>-0.0123050126131662</v>
      </c>
      <c r="P62" s="127">
        <v>0.0175652935616975</v>
      </c>
      <c r="Q62" s="127">
        <v>0.0182180171608788</v>
      </c>
      <c r="R62" s="131">
        <v>-0.000652723599181317</v>
      </c>
    </row>
    <row r="63" spans="1:18">
      <c r="A63" s="125" t="s">
        <v>719</v>
      </c>
      <c r="B63" s="125" t="s">
        <v>40</v>
      </c>
      <c r="C63" s="126">
        <v>0</v>
      </c>
      <c r="D63" s="127" t="s">
        <v>40</v>
      </c>
      <c r="E63" s="127" t="s">
        <v>40</v>
      </c>
      <c r="F63" s="131" t="s">
        <v>40</v>
      </c>
      <c r="G63" s="127" t="s">
        <v>40</v>
      </c>
      <c r="H63" s="127" t="s">
        <v>40</v>
      </c>
      <c r="I63" s="131" t="s">
        <v>40</v>
      </c>
      <c r="J63" s="127" t="s">
        <v>40</v>
      </c>
      <c r="K63" s="127" t="s">
        <v>40</v>
      </c>
      <c r="L63" s="131" t="s">
        <v>40</v>
      </c>
      <c r="M63" s="127" t="s">
        <v>40</v>
      </c>
      <c r="N63" s="127" t="s">
        <v>40</v>
      </c>
      <c r="O63" s="131" t="s">
        <v>40</v>
      </c>
      <c r="P63" s="127" t="s">
        <v>40</v>
      </c>
      <c r="Q63" s="127" t="s">
        <v>40</v>
      </c>
      <c r="R63" s="131" t="s">
        <v>40</v>
      </c>
    </row>
    <row r="64" spans="1:18">
      <c r="A64" s="122" t="s">
        <v>1158</v>
      </c>
      <c r="B64" s="122" t="s">
        <v>3420</v>
      </c>
      <c r="C64" s="123">
        <v>256</v>
      </c>
      <c r="D64" s="124">
        <v>0.917733188720174</v>
      </c>
      <c r="E64" s="124">
        <v>0.920659659296847</v>
      </c>
      <c r="F64" s="130">
        <v>-0.00292647057667317</v>
      </c>
      <c r="G64" s="124">
        <v>0.953675046767439</v>
      </c>
      <c r="H64" s="124">
        <v>0.955169869500578</v>
      </c>
      <c r="I64" s="130">
        <v>-0.00149482273313917</v>
      </c>
      <c r="J64" s="124">
        <v>0.922914071710155</v>
      </c>
      <c r="K64" s="124">
        <v>0.926301659844967</v>
      </c>
      <c r="L64" s="130">
        <v>-0.00338758813481199</v>
      </c>
      <c r="M64" s="124">
        <v>0.958644613741033</v>
      </c>
      <c r="N64" s="124">
        <v>0.962339413669772</v>
      </c>
      <c r="O64" s="130">
        <v>-0.00369479992873911</v>
      </c>
      <c r="P64" s="124">
        <v>0.0184527593363616</v>
      </c>
      <c r="Q64" s="124">
        <v>0.017701936563586</v>
      </c>
      <c r="R64" s="130">
        <v>0.000750822772775637</v>
      </c>
    </row>
    <row r="65" spans="1:18">
      <c r="A65" s="125" t="s">
        <v>1158</v>
      </c>
      <c r="B65" s="125" t="s">
        <v>3343</v>
      </c>
      <c r="C65" s="126">
        <v>48</v>
      </c>
      <c r="D65" s="127">
        <v>0.932848294169698</v>
      </c>
      <c r="E65" s="127">
        <v>0.934868162140889</v>
      </c>
      <c r="F65" s="131">
        <v>-0.00201986797119125</v>
      </c>
      <c r="G65" s="127">
        <v>0.962650713353397</v>
      </c>
      <c r="H65" s="127">
        <v>0.964524932878419</v>
      </c>
      <c r="I65" s="131">
        <v>-0.00187421952502187</v>
      </c>
      <c r="J65" s="127">
        <v>0.94242892410142</v>
      </c>
      <c r="K65" s="127">
        <v>0.943403614591353</v>
      </c>
      <c r="L65" s="131">
        <v>-0.000974690489932262</v>
      </c>
      <c r="M65" s="127">
        <v>0.964684547306457</v>
      </c>
      <c r="N65" s="127">
        <v>0.965085340365438</v>
      </c>
      <c r="O65" s="131">
        <v>-0.000400793058981663</v>
      </c>
      <c r="P65" s="127">
        <v>0.0167653635452645</v>
      </c>
      <c r="Q65" s="127">
        <v>0.015980418644225</v>
      </c>
      <c r="R65" s="131">
        <v>0.000784944901039471</v>
      </c>
    </row>
    <row r="66" spans="1:18">
      <c r="A66" s="125" t="s">
        <v>1158</v>
      </c>
      <c r="B66" s="125" t="s">
        <v>3344</v>
      </c>
      <c r="C66" s="126">
        <v>41</v>
      </c>
      <c r="D66" s="127">
        <v>0.948452484742807</v>
      </c>
      <c r="E66" s="127">
        <v>0.948832156436719</v>
      </c>
      <c r="F66" s="131">
        <v>-0.000379671693911843</v>
      </c>
      <c r="G66" s="127">
        <v>0.964091651784018</v>
      </c>
      <c r="H66" s="127">
        <v>0.962389256186124</v>
      </c>
      <c r="I66" s="131">
        <v>0.00170239559789431</v>
      </c>
      <c r="J66" s="127">
        <v>0.935324052016684</v>
      </c>
      <c r="K66" s="127">
        <v>0.935158480128973</v>
      </c>
      <c r="L66" s="131">
        <v>0.000165571887711047</v>
      </c>
      <c r="M66" s="127">
        <v>0.965025422565777</v>
      </c>
      <c r="N66" s="127">
        <v>0.967253851995086</v>
      </c>
      <c r="O66" s="131">
        <v>-0.00222842942930879</v>
      </c>
      <c r="P66" s="127">
        <v>0.01497860128242</v>
      </c>
      <c r="Q66" s="127">
        <v>0.0152641807800485</v>
      </c>
      <c r="R66" s="131">
        <v>-0.000285579497628542</v>
      </c>
    </row>
    <row r="67" spans="1:18">
      <c r="A67" s="125" t="s">
        <v>1158</v>
      </c>
      <c r="B67" s="125" t="s">
        <v>3345</v>
      </c>
      <c r="C67" s="126">
        <v>48</v>
      </c>
      <c r="D67" s="127">
        <v>0.867451223288944</v>
      </c>
      <c r="E67" s="127">
        <v>0.860621761658031</v>
      </c>
      <c r="F67" s="131">
        <v>0.00682946163091291</v>
      </c>
      <c r="G67" s="127">
        <v>0.941096663528507</v>
      </c>
      <c r="H67" s="127">
        <v>0.943570943184392</v>
      </c>
      <c r="I67" s="131">
        <v>-0.00247427965588498</v>
      </c>
      <c r="J67" s="127">
        <v>0.920347842802853</v>
      </c>
      <c r="K67" s="127">
        <v>0.925992722008292</v>
      </c>
      <c r="L67" s="131">
        <v>-0.00564487920543943</v>
      </c>
      <c r="M67" s="127">
        <v>0.958455115823176</v>
      </c>
      <c r="N67" s="127">
        <v>0.962286578988013</v>
      </c>
      <c r="O67" s="131">
        <v>-0.00383146316483729</v>
      </c>
      <c r="P67" s="127">
        <v>0.0156572750925693</v>
      </c>
      <c r="Q67" s="127">
        <v>0.0148350476639882</v>
      </c>
      <c r="R67" s="131">
        <v>0.000822227428581086</v>
      </c>
    </row>
    <row r="68" spans="1:18">
      <c r="A68" s="125" t="s">
        <v>1158</v>
      </c>
      <c r="B68" s="125" t="s">
        <v>3346</v>
      </c>
      <c r="C68" s="126">
        <v>49</v>
      </c>
      <c r="D68" s="127">
        <v>0.910111253322831</v>
      </c>
      <c r="E68" s="127">
        <v>0.923107490562289</v>
      </c>
      <c r="F68" s="131">
        <v>-0.0129962372394574</v>
      </c>
      <c r="G68" s="127">
        <v>0.955296941413641</v>
      </c>
      <c r="H68" s="127">
        <v>0.957030943502195</v>
      </c>
      <c r="I68" s="131">
        <v>-0.00173400208855412</v>
      </c>
      <c r="J68" s="127">
        <v>0.916303411098566</v>
      </c>
      <c r="K68" s="127">
        <v>0.923338467870599</v>
      </c>
      <c r="L68" s="131">
        <v>-0.00703505677203309</v>
      </c>
      <c r="M68" s="127">
        <v>0.949971992983619</v>
      </c>
      <c r="N68" s="127">
        <v>0.956850931287911</v>
      </c>
      <c r="O68" s="131">
        <v>-0.0068789383042912</v>
      </c>
      <c r="P68" s="127">
        <v>0.0222332485352066</v>
      </c>
      <c r="Q68" s="127">
        <v>0.0201624573310005</v>
      </c>
      <c r="R68" s="131">
        <v>0.00207079120420605</v>
      </c>
    </row>
    <row r="69" spans="1:18">
      <c r="A69" s="125" t="s">
        <v>1158</v>
      </c>
      <c r="B69" s="125" t="s">
        <v>3347</v>
      </c>
      <c r="C69" s="126">
        <v>31</v>
      </c>
      <c r="D69" s="127">
        <v>0.93320537428023</v>
      </c>
      <c r="E69" s="127">
        <v>0.932294328053143</v>
      </c>
      <c r="F69" s="131">
        <v>0.000911046227087708</v>
      </c>
      <c r="G69" s="127">
        <v>0.960038334516923</v>
      </c>
      <c r="H69" s="127">
        <v>0.962485167960066</v>
      </c>
      <c r="I69" s="131">
        <v>-0.002446833443143</v>
      </c>
      <c r="J69" s="127">
        <v>0.913533601307235</v>
      </c>
      <c r="K69" s="127">
        <v>0.917518514477435</v>
      </c>
      <c r="L69" s="131">
        <v>-0.00398491317020022</v>
      </c>
      <c r="M69" s="127">
        <v>0.955340849779648</v>
      </c>
      <c r="N69" s="127">
        <v>0.960996893323296</v>
      </c>
      <c r="O69" s="131">
        <v>-0.00565604354364835</v>
      </c>
      <c r="P69" s="127">
        <v>0.021838508384103</v>
      </c>
      <c r="Q69" s="127">
        <v>0.0212341960267755</v>
      </c>
      <c r="R69" s="131">
        <v>0.000604312357327462</v>
      </c>
    </row>
    <row r="70" spans="1:18">
      <c r="A70" s="125" t="s">
        <v>1158</v>
      </c>
      <c r="B70" s="125" t="s">
        <v>3348</v>
      </c>
      <c r="C70" s="126">
        <v>31</v>
      </c>
      <c r="D70" s="127">
        <v>0.918691363964397</v>
      </c>
      <c r="E70" s="127">
        <v>0.927906132817225</v>
      </c>
      <c r="F70" s="131">
        <v>-0.00921476885282768</v>
      </c>
      <c r="G70" s="127">
        <v>0.94049863782438</v>
      </c>
      <c r="H70" s="127">
        <v>0.942944780231076</v>
      </c>
      <c r="I70" s="131">
        <v>-0.00244614240669594</v>
      </c>
      <c r="J70" s="127">
        <v>0.906987619762447</v>
      </c>
      <c r="K70" s="127">
        <v>0.909844167591793</v>
      </c>
      <c r="L70" s="131">
        <v>-0.00285654782934586</v>
      </c>
      <c r="M70" s="127">
        <v>0.957721448467967</v>
      </c>
      <c r="N70" s="127">
        <v>0.961318211435648</v>
      </c>
      <c r="O70" s="131">
        <v>-0.00359676296768152</v>
      </c>
      <c r="P70" s="127">
        <v>0.0206864824198322</v>
      </c>
      <c r="Q70" s="127">
        <v>0.0201976117182819</v>
      </c>
      <c r="R70" s="131">
        <v>0.000488870701550258</v>
      </c>
    </row>
    <row r="71" spans="1:18">
      <c r="A71" s="125" t="s">
        <v>1158</v>
      </c>
      <c r="B71" s="125" t="s">
        <v>40</v>
      </c>
      <c r="C71" s="126">
        <v>8</v>
      </c>
      <c r="D71" s="127" t="s">
        <v>40</v>
      </c>
      <c r="E71" s="127" t="s">
        <v>40</v>
      </c>
      <c r="F71" s="131" t="s">
        <v>40</v>
      </c>
      <c r="G71" s="127" t="s">
        <v>40</v>
      </c>
      <c r="H71" s="127" t="s">
        <v>40</v>
      </c>
      <c r="I71" s="131" t="s">
        <v>40</v>
      </c>
      <c r="J71" s="127" t="s">
        <v>40</v>
      </c>
      <c r="K71" s="127" t="s">
        <v>40</v>
      </c>
      <c r="L71" s="131" t="s">
        <v>40</v>
      </c>
      <c r="M71" s="127" t="s">
        <v>40</v>
      </c>
      <c r="N71" s="127" t="s">
        <v>40</v>
      </c>
      <c r="O71" s="131" t="s">
        <v>40</v>
      </c>
      <c r="P71" s="127" t="s">
        <v>40</v>
      </c>
      <c r="Q71" s="127" t="s">
        <v>40</v>
      </c>
      <c r="R71" s="131" t="s">
        <v>40</v>
      </c>
    </row>
    <row r="72" spans="1:18">
      <c r="A72" s="122" t="s">
        <v>1669</v>
      </c>
      <c r="B72" s="122" t="s">
        <v>3420</v>
      </c>
      <c r="C72" s="123">
        <v>156</v>
      </c>
      <c r="D72" s="124">
        <v>0.926752524513391</v>
      </c>
      <c r="E72" s="124">
        <v>0.928280180573759</v>
      </c>
      <c r="F72" s="130">
        <v>-0.00152765606036775</v>
      </c>
      <c r="G72" s="124">
        <v>0.942053467800151</v>
      </c>
      <c r="H72" s="124">
        <v>0.944851520798666</v>
      </c>
      <c r="I72" s="130">
        <v>-0.00279805299851499</v>
      </c>
      <c r="J72" s="124">
        <v>0.910907834860084</v>
      </c>
      <c r="K72" s="124">
        <v>0.91213391354544</v>
      </c>
      <c r="L72" s="130">
        <v>-0.00122607868535596</v>
      </c>
      <c r="M72" s="124">
        <v>0.951426425326103</v>
      </c>
      <c r="N72" s="124">
        <v>0.95483618219852</v>
      </c>
      <c r="O72" s="130">
        <v>-0.00340975687241718</v>
      </c>
      <c r="P72" s="124">
        <v>0.0174268271387699</v>
      </c>
      <c r="Q72" s="124">
        <v>0.0177237649136776</v>
      </c>
      <c r="R72" s="130">
        <v>-0.000296937774907718</v>
      </c>
    </row>
    <row r="73" spans="1:18">
      <c r="A73" s="125" t="s">
        <v>1669</v>
      </c>
      <c r="B73" s="125" t="s">
        <v>3349</v>
      </c>
      <c r="C73" s="126">
        <v>51</v>
      </c>
      <c r="D73" s="127">
        <v>0.917709993170954</v>
      </c>
      <c r="E73" s="127">
        <v>0.915968289920725</v>
      </c>
      <c r="F73" s="131">
        <v>0.00174170325022904</v>
      </c>
      <c r="G73" s="127">
        <v>0.924842194516848</v>
      </c>
      <c r="H73" s="127">
        <v>0.925190322452071</v>
      </c>
      <c r="I73" s="131">
        <v>-0.000348127935222431</v>
      </c>
      <c r="J73" s="127">
        <v>0.91146536653791</v>
      </c>
      <c r="K73" s="127">
        <v>0.913122616817463</v>
      </c>
      <c r="L73" s="131">
        <v>-0.00165725027955321</v>
      </c>
      <c r="M73" s="127">
        <v>0.945526263751132</v>
      </c>
      <c r="N73" s="127">
        <v>0.949728855303266</v>
      </c>
      <c r="O73" s="131">
        <v>-0.0042025915521342</v>
      </c>
      <c r="P73" s="127">
        <v>0.0205279197879071</v>
      </c>
      <c r="Q73" s="127">
        <v>0.0208384854266354</v>
      </c>
      <c r="R73" s="131">
        <v>-0.00031056563872835</v>
      </c>
    </row>
    <row r="74" spans="1:18">
      <c r="A74" s="125" t="s">
        <v>1669</v>
      </c>
      <c r="B74" s="125" t="s">
        <v>3350</v>
      </c>
      <c r="C74" s="126">
        <v>77</v>
      </c>
      <c r="D74" s="127">
        <v>0.913846716663618</v>
      </c>
      <c r="E74" s="127">
        <v>0.91545981173063</v>
      </c>
      <c r="F74" s="131">
        <v>-0.0016130950670119</v>
      </c>
      <c r="G74" s="127">
        <v>0.947557511963168</v>
      </c>
      <c r="H74" s="127">
        <v>0.95084065895308</v>
      </c>
      <c r="I74" s="131">
        <v>-0.00328314698991161</v>
      </c>
      <c r="J74" s="127">
        <v>0.905598611630428</v>
      </c>
      <c r="K74" s="127">
        <v>0.907041364729119</v>
      </c>
      <c r="L74" s="131">
        <v>-0.00144275309869113</v>
      </c>
      <c r="M74" s="127">
        <v>0.953024078568681</v>
      </c>
      <c r="N74" s="127">
        <v>0.9558904502922</v>
      </c>
      <c r="O74" s="131">
        <v>-0.00286637172351878</v>
      </c>
      <c r="P74" s="127">
        <v>0.0157257341715035</v>
      </c>
      <c r="Q74" s="127">
        <v>0.0161233186822209</v>
      </c>
      <c r="R74" s="131">
        <v>-0.000397584510717416</v>
      </c>
    </row>
    <row r="75" spans="1:18">
      <c r="A75" s="125" t="s">
        <v>1669</v>
      </c>
      <c r="B75" s="125" t="s">
        <v>3351</v>
      </c>
      <c r="C75" s="126">
        <v>28</v>
      </c>
      <c r="D75" s="127">
        <v>0.955727798213347</v>
      </c>
      <c r="E75" s="127">
        <v>0.961264822134387</v>
      </c>
      <c r="F75" s="131">
        <v>-0.00553702392104005</v>
      </c>
      <c r="G75" s="127">
        <v>0.953781976860563</v>
      </c>
      <c r="H75" s="127">
        <v>0.95828423508478</v>
      </c>
      <c r="I75" s="131">
        <v>-0.00450225822421735</v>
      </c>
      <c r="J75" s="127">
        <v>0.919229752992514</v>
      </c>
      <c r="K75" s="127">
        <v>0.919387380054359</v>
      </c>
      <c r="L75" s="131">
        <v>-0.0001576270618453</v>
      </c>
      <c r="M75" s="127">
        <v>0.956250788291197</v>
      </c>
      <c r="N75" s="127">
        <v>0.95938464949802</v>
      </c>
      <c r="O75" s="131">
        <v>-0.00313386120682257</v>
      </c>
      <c r="P75" s="127">
        <v>0.0163048951048951</v>
      </c>
      <c r="Q75" s="127">
        <v>0.016546675373268</v>
      </c>
      <c r="R75" s="131">
        <v>-0.000241780268372873</v>
      </c>
    </row>
    <row r="76" spans="1:18">
      <c r="A76" s="122" t="s">
        <v>1972</v>
      </c>
      <c r="B76" s="122" t="s">
        <v>3420</v>
      </c>
      <c r="C76" s="123">
        <v>367</v>
      </c>
      <c r="D76" s="124">
        <v>0.93866161486867</v>
      </c>
      <c r="E76" s="124">
        <v>0.941488323350217</v>
      </c>
      <c r="F76" s="130">
        <v>-0.00282670848154698</v>
      </c>
      <c r="G76" s="124">
        <v>0.961707285803914</v>
      </c>
      <c r="H76" s="124">
        <v>0.965315723028992</v>
      </c>
      <c r="I76" s="130">
        <v>-0.00360843722507775</v>
      </c>
      <c r="J76" s="124">
        <v>0.897609011109331</v>
      </c>
      <c r="K76" s="124">
        <v>0.903735963558778</v>
      </c>
      <c r="L76" s="130">
        <v>-0.00612695244944639</v>
      </c>
      <c r="M76" s="124">
        <v>0.958747227528878</v>
      </c>
      <c r="N76" s="124">
        <v>0.964836395437209</v>
      </c>
      <c r="O76" s="130">
        <v>-0.00608916790833136</v>
      </c>
      <c r="P76" s="124">
        <v>0.0230581315059454</v>
      </c>
      <c r="Q76" s="124">
        <v>0.0225411721409513</v>
      </c>
      <c r="R76" s="130">
        <v>0.000516959364994043</v>
      </c>
    </row>
    <row r="77" spans="1:18">
      <c r="A77" s="125" t="s">
        <v>1972</v>
      </c>
      <c r="B77" s="125" t="s">
        <v>3352</v>
      </c>
      <c r="C77" s="126">
        <v>20</v>
      </c>
      <c r="D77" s="127">
        <v>0.953500897666068</v>
      </c>
      <c r="E77" s="127">
        <v>0.957957416095273</v>
      </c>
      <c r="F77" s="131">
        <v>-0.00445651842920425</v>
      </c>
      <c r="G77" s="127">
        <v>0.972889611734397</v>
      </c>
      <c r="H77" s="127">
        <v>0.974835078276281</v>
      </c>
      <c r="I77" s="131">
        <v>-0.00194546654188421</v>
      </c>
      <c r="J77" s="127">
        <v>0.929054063382751</v>
      </c>
      <c r="K77" s="127">
        <v>0.927319570711215</v>
      </c>
      <c r="L77" s="131">
        <v>0.00173449267153669</v>
      </c>
      <c r="M77" s="127">
        <v>0.972554030675238</v>
      </c>
      <c r="N77" s="127">
        <v>0.975447127621412</v>
      </c>
      <c r="O77" s="131">
        <v>-0.00289309694617401</v>
      </c>
      <c r="P77" s="127">
        <v>0.0148762641727169</v>
      </c>
      <c r="Q77" s="127">
        <v>0.015303015420882</v>
      </c>
      <c r="R77" s="131">
        <v>-0.000426751248165156</v>
      </c>
    </row>
    <row r="78" spans="1:18">
      <c r="A78" s="125" t="s">
        <v>1972</v>
      </c>
      <c r="B78" s="125" t="s">
        <v>3353</v>
      </c>
      <c r="C78" s="126">
        <v>26</v>
      </c>
      <c r="D78" s="127">
        <v>0.920800547382826</v>
      </c>
      <c r="E78" s="127">
        <v>0.924707098552722</v>
      </c>
      <c r="F78" s="131">
        <v>-0.00390655116989636</v>
      </c>
      <c r="G78" s="127">
        <v>0.966477971082202</v>
      </c>
      <c r="H78" s="127">
        <v>0.963716004897521</v>
      </c>
      <c r="I78" s="131">
        <v>0.00276196618468072</v>
      </c>
      <c r="J78" s="127">
        <v>0.932080505264629</v>
      </c>
      <c r="K78" s="127">
        <v>0.932888249660076</v>
      </c>
      <c r="L78" s="131">
        <v>-0.000807744395447618</v>
      </c>
      <c r="M78" s="127">
        <v>0.93582503798803</v>
      </c>
      <c r="N78" s="127">
        <v>0.940256760118983</v>
      </c>
      <c r="O78" s="131">
        <v>-0.00443172213095266</v>
      </c>
      <c r="P78" s="127">
        <v>0.0221318122918269</v>
      </c>
      <c r="Q78" s="127">
        <v>0.0206296246867447</v>
      </c>
      <c r="R78" s="131">
        <v>0.00150218760508223</v>
      </c>
    </row>
    <row r="79" spans="1:18">
      <c r="A79" s="125" t="s">
        <v>1972</v>
      </c>
      <c r="B79" s="125" t="s">
        <v>3354</v>
      </c>
      <c r="C79" s="126">
        <v>21</v>
      </c>
      <c r="D79" s="127">
        <v>0.906013802168912</v>
      </c>
      <c r="E79" s="127">
        <v>0.894986117916054</v>
      </c>
      <c r="F79" s="131">
        <v>0.011027684252858</v>
      </c>
      <c r="G79" s="127">
        <v>0.958986038549932</v>
      </c>
      <c r="H79" s="127">
        <v>0.95916618667991</v>
      </c>
      <c r="I79" s="131">
        <v>-0.000180148129977242</v>
      </c>
      <c r="J79" s="127">
        <v>0.845199287939106</v>
      </c>
      <c r="K79" s="127">
        <v>0.850472083088252</v>
      </c>
      <c r="L79" s="131">
        <v>-0.0052727951491458</v>
      </c>
      <c r="M79" s="127">
        <v>0.943260118577648</v>
      </c>
      <c r="N79" s="127">
        <v>0.953838012761151</v>
      </c>
      <c r="O79" s="131">
        <v>-0.0105778941835023</v>
      </c>
      <c r="P79" s="127">
        <v>0.0503166029341204</v>
      </c>
      <c r="Q79" s="127">
        <v>0.0505191728540208</v>
      </c>
      <c r="R79" s="131">
        <v>-0.000202569919900392</v>
      </c>
    </row>
    <row r="80" spans="1:18">
      <c r="A80" s="125" t="s">
        <v>1972</v>
      </c>
      <c r="B80" s="125" t="s">
        <v>3355</v>
      </c>
      <c r="C80" s="126">
        <v>16</v>
      </c>
      <c r="D80" s="127">
        <v>0.929806181246726</v>
      </c>
      <c r="E80" s="127">
        <v>0.928720445062587</v>
      </c>
      <c r="F80" s="131">
        <v>0.0010857361841391</v>
      </c>
      <c r="G80" s="127">
        <v>0.885721191963336</v>
      </c>
      <c r="H80" s="127">
        <v>0.919240993320509</v>
      </c>
      <c r="I80" s="131">
        <v>-0.0335198013571731</v>
      </c>
      <c r="J80" s="127">
        <v>0.695244909403825</v>
      </c>
      <c r="K80" s="127">
        <v>0.709800775246252</v>
      </c>
      <c r="L80" s="131">
        <v>-0.0145558658424269</v>
      </c>
      <c r="M80" s="127">
        <v>0.901132751166011</v>
      </c>
      <c r="N80" s="127">
        <v>0.913657075800898</v>
      </c>
      <c r="O80" s="131">
        <v>-0.0125243246348876</v>
      </c>
      <c r="P80" s="127">
        <v>0.0400883469806285</v>
      </c>
      <c r="Q80" s="127">
        <v>0.0393568302415487</v>
      </c>
      <c r="R80" s="131">
        <v>0.000731516739079723</v>
      </c>
    </row>
    <row r="81" spans="1:18">
      <c r="A81" s="125" t="s">
        <v>1972</v>
      </c>
      <c r="B81" s="125" t="s">
        <v>3356</v>
      </c>
      <c r="C81" s="126">
        <v>24</v>
      </c>
      <c r="D81" s="127">
        <v>0.956565402962591</v>
      </c>
      <c r="E81" s="127">
        <v>0.958296696394925</v>
      </c>
      <c r="F81" s="131">
        <v>-0.00173129343233425</v>
      </c>
      <c r="G81" s="127">
        <v>0.973182542548985</v>
      </c>
      <c r="H81" s="127">
        <v>0.968702435785717</v>
      </c>
      <c r="I81" s="131">
        <v>0.00448010676326782</v>
      </c>
      <c r="J81" s="127">
        <v>0.913888693943435</v>
      </c>
      <c r="K81" s="127">
        <v>0.916346736379103</v>
      </c>
      <c r="L81" s="131">
        <v>-0.00245804243566827</v>
      </c>
      <c r="M81" s="127">
        <v>0.971811272671918</v>
      </c>
      <c r="N81" s="127">
        <v>0.975802282991753</v>
      </c>
      <c r="O81" s="131">
        <v>-0.0039910103198354</v>
      </c>
      <c r="P81" s="127">
        <v>0.01654859243082</v>
      </c>
      <c r="Q81" s="127">
        <v>0.015636551874313</v>
      </c>
      <c r="R81" s="131">
        <v>0.000912040556507041</v>
      </c>
    </row>
    <row r="82" spans="1:18">
      <c r="A82" s="125" t="s">
        <v>1972</v>
      </c>
      <c r="B82" s="125" t="s">
        <v>3357</v>
      </c>
      <c r="C82" s="126">
        <v>20</v>
      </c>
      <c r="D82" s="127">
        <v>0.946802980419338</v>
      </c>
      <c r="E82" s="127">
        <v>0.956167706167706</v>
      </c>
      <c r="F82" s="131">
        <v>-0.00936472574836811</v>
      </c>
      <c r="G82" s="127">
        <v>0.969715743662677</v>
      </c>
      <c r="H82" s="127">
        <v>0.970916551373467</v>
      </c>
      <c r="I82" s="131">
        <v>-0.00120080771079045</v>
      </c>
      <c r="J82" s="127">
        <v>0.933791529075694</v>
      </c>
      <c r="K82" s="127">
        <v>0.937330755495642</v>
      </c>
      <c r="L82" s="131">
        <v>-0.00353922641994864</v>
      </c>
      <c r="M82" s="127">
        <v>0.96842515073093</v>
      </c>
      <c r="N82" s="127">
        <v>0.973273481862226</v>
      </c>
      <c r="O82" s="131">
        <v>-0.00484833113129601</v>
      </c>
      <c r="P82" s="127">
        <v>0.0150236059295454</v>
      </c>
      <c r="Q82" s="127">
        <v>0.0151136138682704</v>
      </c>
      <c r="R82" s="131">
        <v>-9.00079387250296e-5</v>
      </c>
    </row>
    <row r="83" spans="1:18">
      <c r="A83" s="125" t="s">
        <v>1972</v>
      </c>
      <c r="B83" s="125" t="s">
        <v>3358</v>
      </c>
      <c r="C83" s="126">
        <v>11</v>
      </c>
      <c r="D83" s="127">
        <v>0.935339467794081</v>
      </c>
      <c r="E83" s="127">
        <v>0.941571357533565</v>
      </c>
      <c r="F83" s="131">
        <v>-0.0062318897394843</v>
      </c>
      <c r="G83" s="127">
        <v>0.964575758235537</v>
      </c>
      <c r="H83" s="127">
        <v>0.968827589072688</v>
      </c>
      <c r="I83" s="131">
        <v>-0.00425183083715086</v>
      </c>
      <c r="J83" s="127">
        <v>0.931263471880511</v>
      </c>
      <c r="K83" s="127">
        <v>0.939445462132204</v>
      </c>
      <c r="L83" s="131">
        <v>-0.00818199025169286</v>
      </c>
      <c r="M83" s="127">
        <v>0.9680235615862</v>
      </c>
      <c r="N83" s="127">
        <v>0.974965617703757</v>
      </c>
      <c r="O83" s="131">
        <v>-0.00694205611755727</v>
      </c>
      <c r="P83" s="127">
        <v>0.0174974411025925</v>
      </c>
      <c r="Q83" s="127">
        <v>0.0166755049498966</v>
      </c>
      <c r="R83" s="131">
        <v>0.00082193615269599</v>
      </c>
    </row>
    <row r="84" spans="1:18">
      <c r="A84" s="125" t="s">
        <v>1972</v>
      </c>
      <c r="B84" s="125" t="s">
        <v>3359</v>
      </c>
      <c r="C84" s="126">
        <v>17</v>
      </c>
      <c r="D84" s="127">
        <v>0.95663852647736</v>
      </c>
      <c r="E84" s="127">
        <v>0.953739398612182</v>
      </c>
      <c r="F84" s="131">
        <v>0.00289912786517799</v>
      </c>
      <c r="G84" s="127">
        <v>0.971149738425229</v>
      </c>
      <c r="H84" s="127">
        <v>0.979414731888839</v>
      </c>
      <c r="I84" s="131">
        <v>-0.00826499346361009</v>
      </c>
      <c r="J84" s="127">
        <v>0.94060466842684</v>
      </c>
      <c r="K84" s="127">
        <v>0.945794803589942</v>
      </c>
      <c r="L84" s="131">
        <v>-0.00519013516310263</v>
      </c>
      <c r="M84" s="127">
        <v>0.970294861411831</v>
      </c>
      <c r="N84" s="127">
        <v>0.975767301820888</v>
      </c>
      <c r="O84" s="131">
        <v>-0.00547244040905737</v>
      </c>
      <c r="P84" s="127">
        <v>0.0169151042273204</v>
      </c>
      <c r="Q84" s="127">
        <v>0.0163765514011396</v>
      </c>
      <c r="R84" s="131">
        <v>0.000538552826180722</v>
      </c>
    </row>
    <row r="85" spans="1:18">
      <c r="A85" s="125" t="s">
        <v>1972</v>
      </c>
      <c r="B85" s="125" t="s">
        <v>3360</v>
      </c>
      <c r="C85" s="126">
        <v>18</v>
      </c>
      <c r="D85" s="127">
        <v>0.95125039569484</v>
      </c>
      <c r="E85" s="127">
        <v>0.947215025906736</v>
      </c>
      <c r="F85" s="131">
        <v>0.00403536978810437</v>
      </c>
      <c r="G85" s="127">
        <v>0.963728059155031</v>
      </c>
      <c r="H85" s="127">
        <v>0.966571655637236</v>
      </c>
      <c r="I85" s="131">
        <v>-0.00284359648220545</v>
      </c>
      <c r="J85" s="127">
        <v>0.873584837933881</v>
      </c>
      <c r="K85" s="127">
        <v>0.886601916522749</v>
      </c>
      <c r="L85" s="131">
        <v>-0.0130170785888678</v>
      </c>
      <c r="M85" s="127">
        <v>0.955142840752639</v>
      </c>
      <c r="N85" s="127">
        <v>0.961544174531951</v>
      </c>
      <c r="O85" s="131">
        <v>-0.00640133377931229</v>
      </c>
      <c r="P85" s="127">
        <v>0.0311372178753944</v>
      </c>
      <c r="Q85" s="127">
        <v>0.0303363944302173</v>
      </c>
      <c r="R85" s="131">
        <v>0.000800823445177051</v>
      </c>
    </row>
    <row r="86" spans="1:18">
      <c r="A86" s="125" t="s">
        <v>1972</v>
      </c>
      <c r="B86" s="125" t="s">
        <v>3361</v>
      </c>
      <c r="C86" s="126">
        <v>17</v>
      </c>
      <c r="D86" s="127">
        <v>0.952007528230866</v>
      </c>
      <c r="E86" s="127">
        <v>0.942636158556236</v>
      </c>
      <c r="F86" s="131">
        <v>0.00937136967462981</v>
      </c>
      <c r="G86" s="127">
        <v>0.954693200903457</v>
      </c>
      <c r="H86" s="127">
        <v>0.965363256652849</v>
      </c>
      <c r="I86" s="131">
        <v>-0.0106700557493919</v>
      </c>
      <c r="J86" s="127">
        <v>0.894842763653211</v>
      </c>
      <c r="K86" s="127">
        <v>0.908489700344904</v>
      </c>
      <c r="L86" s="131">
        <v>-0.0136469366916926</v>
      </c>
      <c r="M86" s="127">
        <v>0.952351707136482</v>
      </c>
      <c r="N86" s="127">
        <v>0.961276653435192</v>
      </c>
      <c r="O86" s="131">
        <v>-0.00892494629870955</v>
      </c>
      <c r="P86" s="127">
        <v>0.0327136962075064</v>
      </c>
      <c r="Q86" s="127">
        <v>0.0329839602679501</v>
      </c>
      <c r="R86" s="131">
        <v>-0.000270264060443753</v>
      </c>
    </row>
    <row r="87" spans="1:18">
      <c r="A87" s="125" t="s">
        <v>1972</v>
      </c>
      <c r="B87" s="125" t="s">
        <v>3362</v>
      </c>
      <c r="C87" s="126">
        <v>10</v>
      </c>
      <c r="D87" s="127">
        <v>0.947480785653288</v>
      </c>
      <c r="E87" s="127">
        <v>0.94408322496749</v>
      </c>
      <c r="F87" s="131">
        <v>0.00339756068579755</v>
      </c>
      <c r="G87" s="127">
        <v>0.956567109328566</v>
      </c>
      <c r="H87" s="127">
        <v>0.957399645531875</v>
      </c>
      <c r="I87" s="131">
        <v>-0.000832536203308476</v>
      </c>
      <c r="J87" s="127">
        <v>0.869093367330735</v>
      </c>
      <c r="K87" s="127">
        <v>0.875654753970487</v>
      </c>
      <c r="L87" s="131">
        <v>-0.00656138663975214</v>
      </c>
      <c r="M87" s="127">
        <v>0.942488741134432</v>
      </c>
      <c r="N87" s="127">
        <v>0.945806969890994</v>
      </c>
      <c r="O87" s="131">
        <v>-0.0033182287565614</v>
      </c>
      <c r="P87" s="127">
        <v>0.0270671913415801</v>
      </c>
      <c r="Q87" s="127">
        <v>0.0273854136638801</v>
      </c>
      <c r="R87" s="131">
        <v>-0.00031822232230002</v>
      </c>
    </row>
    <row r="88" spans="1:18">
      <c r="A88" s="125" t="s">
        <v>1972</v>
      </c>
      <c r="B88" s="125" t="s">
        <v>3363</v>
      </c>
      <c r="C88" s="126">
        <v>24</v>
      </c>
      <c r="D88" s="127">
        <v>0.933584550164861</v>
      </c>
      <c r="E88" s="127">
        <v>0.942659105229994</v>
      </c>
      <c r="F88" s="131">
        <v>-0.00907455506513266</v>
      </c>
      <c r="G88" s="127">
        <v>0.980196329962066</v>
      </c>
      <c r="H88" s="127">
        <v>0.981940422233466</v>
      </c>
      <c r="I88" s="131">
        <v>-0.00174409227140004</v>
      </c>
      <c r="J88" s="127">
        <v>0.941568988014293</v>
      </c>
      <c r="K88" s="127">
        <v>0.946297651985746</v>
      </c>
      <c r="L88" s="131">
        <v>-0.00472866397145355</v>
      </c>
      <c r="M88" s="127">
        <v>0.971754595908675</v>
      </c>
      <c r="N88" s="127">
        <v>0.976700593156797</v>
      </c>
      <c r="O88" s="131">
        <v>-0.00494599724812139</v>
      </c>
      <c r="P88" s="127">
        <v>0.0191791824232806</v>
      </c>
      <c r="Q88" s="127">
        <v>0.0185792330897795</v>
      </c>
      <c r="R88" s="131">
        <v>0.000599949333501101</v>
      </c>
    </row>
    <row r="89" spans="1:18">
      <c r="A89" s="125" t="s">
        <v>1972</v>
      </c>
      <c r="B89" s="125" t="s">
        <v>3364</v>
      </c>
      <c r="C89" s="126">
        <v>32</v>
      </c>
      <c r="D89" s="127">
        <v>0.943962215981619</v>
      </c>
      <c r="E89" s="127">
        <v>0.950892857142857</v>
      </c>
      <c r="F89" s="131">
        <v>-0.00693064116123854</v>
      </c>
      <c r="G89" s="127">
        <v>0.979802918004555</v>
      </c>
      <c r="H89" s="127">
        <v>0.980471069853259</v>
      </c>
      <c r="I89" s="131">
        <v>-0.000668151848704279</v>
      </c>
      <c r="J89" s="127">
        <v>0.912375365152942</v>
      </c>
      <c r="K89" s="127">
        <v>0.913892812869375</v>
      </c>
      <c r="L89" s="131">
        <v>-0.00151744771643303</v>
      </c>
      <c r="M89" s="127">
        <v>0.966180321157961</v>
      </c>
      <c r="N89" s="127">
        <v>0.972555784974281</v>
      </c>
      <c r="O89" s="131">
        <v>-0.00637546381632037</v>
      </c>
      <c r="P89" s="127">
        <v>0.0213762902988916</v>
      </c>
      <c r="Q89" s="127">
        <v>0.0208298371919177</v>
      </c>
      <c r="R89" s="131">
        <v>0.000546453106973908</v>
      </c>
    </row>
    <row r="90" spans="1:18">
      <c r="A90" s="125" t="s">
        <v>1972</v>
      </c>
      <c r="B90" s="125" t="s">
        <v>3365</v>
      </c>
      <c r="C90" s="126">
        <v>27</v>
      </c>
      <c r="D90" s="127">
        <v>0.926619092500337</v>
      </c>
      <c r="E90" s="127">
        <v>0.931564057658629</v>
      </c>
      <c r="F90" s="131">
        <v>-0.00494496515829201</v>
      </c>
      <c r="G90" s="127">
        <v>0.972908915343737</v>
      </c>
      <c r="H90" s="127">
        <v>0.972937296653208</v>
      </c>
      <c r="I90" s="131">
        <v>-2.83813094713592e-5</v>
      </c>
      <c r="J90" s="127">
        <v>0.933501245838763</v>
      </c>
      <c r="K90" s="127">
        <v>0.937024232182447</v>
      </c>
      <c r="L90" s="131">
        <v>-0.00352298634368331</v>
      </c>
      <c r="M90" s="127">
        <v>0.971207610852781</v>
      </c>
      <c r="N90" s="127">
        <v>0.974234714337911</v>
      </c>
      <c r="O90" s="131">
        <v>-0.00302710348513047</v>
      </c>
      <c r="P90" s="127">
        <v>0.0222090377717603</v>
      </c>
      <c r="Q90" s="127">
        <v>0.0214372591063197</v>
      </c>
      <c r="R90" s="131">
        <v>0.000771778665440603</v>
      </c>
    </row>
    <row r="91" spans="1:18">
      <c r="A91" s="125" t="s">
        <v>1972</v>
      </c>
      <c r="B91" s="125" t="s">
        <v>3366</v>
      </c>
      <c r="C91" s="126">
        <v>22</v>
      </c>
      <c r="D91" s="127">
        <v>0.948198868710926</v>
      </c>
      <c r="E91" s="127">
        <v>0.938156709696788</v>
      </c>
      <c r="F91" s="131">
        <v>0.0100421590141381</v>
      </c>
      <c r="G91" s="127">
        <v>0.958033219065227</v>
      </c>
      <c r="H91" s="127">
        <v>0.965051280178396</v>
      </c>
      <c r="I91" s="131">
        <v>-0.00701806111316872</v>
      </c>
      <c r="J91" s="127">
        <v>0.934824382331669</v>
      </c>
      <c r="K91" s="127">
        <v>0.940255477118342</v>
      </c>
      <c r="L91" s="131">
        <v>-0.00543109478667336</v>
      </c>
      <c r="M91" s="127">
        <v>0.966678093028162</v>
      </c>
      <c r="N91" s="127">
        <v>0.972366236002527</v>
      </c>
      <c r="O91" s="131">
        <v>-0.00568814297436537</v>
      </c>
      <c r="P91" s="127">
        <v>0.0192918825561313</v>
      </c>
      <c r="Q91" s="127">
        <v>0.0180967868116837</v>
      </c>
      <c r="R91" s="131">
        <v>0.00119509574444757</v>
      </c>
    </row>
    <row r="92" spans="1:18">
      <c r="A92" s="125" t="s">
        <v>1972</v>
      </c>
      <c r="B92" s="125" t="s">
        <v>3367</v>
      </c>
      <c r="C92" s="126">
        <v>24</v>
      </c>
      <c r="D92" s="127">
        <v>0.940270032286469</v>
      </c>
      <c r="E92" s="127">
        <v>0.954659208008244</v>
      </c>
      <c r="F92" s="131">
        <v>-0.0143891757217748</v>
      </c>
      <c r="G92" s="127">
        <v>0.959406484704158</v>
      </c>
      <c r="H92" s="127">
        <v>0.95131061419961</v>
      </c>
      <c r="I92" s="131">
        <v>0.00809587050454796</v>
      </c>
      <c r="J92" s="127">
        <v>0.906928924711486</v>
      </c>
      <c r="K92" s="127">
        <v>0.913940583061711</v>
      </c>
      <c r="L92" s="131">
        <v>-0.00701165835022566</v>
      </c>
      <c r="M92" s="127">
        <v>0.963402912388062</v>
      </c>
      <c r="N92" s="127">
        <v>0.968867401024359</v>
      </c>
      <c r="O92" s="131">
        <v>-0.00546448863629678</v>
      </c>
      <c r="P92" s="127">
        <v>0.0183399613594846</v>
      </c>
      <c r="Q92" s="127">
        <v>0.0171832648649292</v>
      </c>
      <c r="R92" s="131">
        <v>0.00115669649455543</v>
      </c>
    </row>
    <row r="93" spans="1:18">
      <c r="A93" s="125" t="s">
        <v>1972</v>
      </c>
      <c r="B93" s="125" t="s">
        <v>3368</v>
      </c>
      <c r="C93" s="126">
        <v>17</v>
      </c>
      <c r="D93" s="127">
        <v>0.917119860778769</v>
      </c>
      <c r="E93" s="127">
        <v>0.925596529284165</v>
      </c>
      <c r="F93" s="131">
        <v>-0.00847666850539608</v>
      </c>
      <c r="G93" s="127">
        <v>0.977458496217698</v>
      </c>
      <c r="H93" s="127">
        <v>0.97890131531546</v>
      </c>
      <c r="I93" s="131">
        <v>-0.00144281909776145</v>
      </c>
      <c r="J93" s="127">
        <v>0.926883958640064</v>
      </c>
      <c r="K93" s="127">
        <v>0.93170846909449</v>
      </c>
      <c r="L93" s="131">
        <v>-0.00482451045442611</v>
      </c>
      <c r="M93" s="127">
        <v>0.967590855761028</v>
      </c>
      <c r="N93" s="127">
        <v>0.973469058473068</v>
      </c>
      <c r="O93" s="131">
        <v>-0.00587820271203987</v>
      </c>
      <c r="P93" s="127">
        <v>0.0170586892490586</v>
      </c>
      <c r="Q93" s="127">
        <v>0.0172816523724043</v>
      </c>
      <c r="R93" s="131">
        <v>-0.000222963123345681</v>
      </c>
    </row>
    <row r="94" spans="1:18">
      <c r="A94" s="125" t="s">
        <v>1972</v>
      </c>
      <c r="B94" s="125" t="s">
        <v>3369</v>
      </c>
      <c r="C94" s="126">
        <v>8</v>
      </c>
      <c r="D94" s="127">
        <v>0.952311078503302</v>
      </c>
      <c r="E94" s="127">
        <v>0.95970695970696</v>
      </c>
      <c r="F94" s="131">
        <v>-0.00739588120365819</v>
      </c>
      <c r="G94" s="127">
        <v>0.964283541531473</v>
      </c>
      <c r="H94" s="127">
        <v>0.964592361534601</v>
      </c>
      <c r="I94" s="131">
        <v>-0.000308820003127708</v>
      </c>
      <c r="J94" s="127">
        <v>0.930143778390655</v>
      </c>
      <c r="K94" s="127">
        <v>0.938450828121037</v>
      </c>
      <c r="L94" s="131">
        <v>-0.00830704973038143</v>
      </c>
      <c r="M94" s="127">
        <v>0.962157654043329</v>
      </c>
      <c r="N94" s="127">
        <v>0.968317069200387</v>
      </c>
      <c r="O94" s="131">
        <v>-0.00615941515705876</v>
      </c>
      <c r="P94" s="127">
        <v>0.0188672338307001</v>
      </c>
      <c r="Q94" s="127">
        <v>0.0181243020509488</v>
      </c>
      <c r="R94" s="131">
        <v>0.000742931779751252</v>
      </c>
    </row>
    <row r="95" spans="1:18">
      <c r="A95" s="125" t="s">
        <v>1972</v>
      </c>
      <c r="B95" s="125" t="s">
        <v>3370</v>
      </c>
      <c r="C95" s="126">
        <v>11</v>
      </c>
      <c r="D95" s="127">
        <v>0.937929140346059</v>
      </c>
      <c r="E95" s="127">
        <v>0.939343350027824</v>
      </c>
      <c r="F95" s="131">
        <v>-0.00141420968176531</v>
      </c>
      <c r="G95" s="127">
        <v>0.965339681192669</v>
      </c>
      <c r="H95" s="127">
        <v>0.972458428368131</v>
      </c>
      <c r="I95" s="131">
        <v>-0.0071187471754619</v>
      </c>
      <c r="J95" s="127">
        <v>0.927187800028048</v>
      </c>
      <c r="K95" s="127">
        <v>0.941244127336881</v>
      </c>
      <c r="L95" s="131">
        <v>-0.0140563273088338</v>
      </c>
      <c r="M95" s="127">
        <v>0.95903615139564</v>
      </c>
      <c r="N95" s="127">
        <v>0.967392660619143</v>
      </c>
      <c r="O95" s="131">
        <v>-0.00835650922350362</v>
      </c>
      <c r="P95" s="127">
        <v>0.0207009350654754</v>
      </c>
      <c r="Q95" s="127">
        <v>0.020718723257649</v>
      </c>
      <c r="R95" s="131">
        <v>-1.7788192173622e-5</v>
      </c>
    </row>
    <row r="96" spans="1:18">
      <c r="A96" s="125" t="s">
        <v>1972</v>
      </c>
      <c r="B96" s="125" t="s">
        <v>40</v>
      </c>
      <c r="C96" s="126">
        <v>2</v>
      </c>
      <c r="D96" s="127" t="s">
        <v>40</v>
      </c>
      <c r="E96" s="127" t="s">
        <v>40</v>
      </c>
      <c r="F96" s="131" t="s">
        <v>40</v>
      </c>
      <c r="G96" s="127" t="s">
        <v>40</v>
      </c>
      <c r="H96" s="127" t="s">
        <v>40</v>
      </c>
      <c r="I96" s="131" t="s">
        <v>40</v>
      </c>
      <c r="J96" s="127" t="s">
        <v>40</v>
      </c>
      <c r="K96" s="127" t="s">
        <v>40</v>
      </c>
      <c r="L96" s="131" t="s">
        <v>40</v>
      </c>
      <c r="M96" s="127" t="s">
        <v>40</v>
      </c>
      <c r="N96" s="127" t="s">
        <v>40</v>
      </c>
      <c r="O96" s="131" t="s">
        <v>40</v>
      </c>
      <c r="P96" s="127" t="s">
        <v>40</v>
      </c>
      <c r="Q96" s="127" t="s">
        <v>40</v>
      </c>
      <c r="R96" s="131" t="s">
        <v>40</v>
      </c>
    </row>
    <row r="97" spans="1:18">
      <c r="A97" s="122" t="s">
        <v>2706</v>
      </c>
      <c r="B97" s="122" t="s">
        <v>3420</v>
      </c>
      <c r="C97" s="123">
        <v>259</v>
      </c>
      <c r="D97" s="124">
        <v>0.932336134453781</v>
      </c>
      <c r="E97" s="124">
        <v>0.93401725343903</v>
      </c>
      <c r="F97" s="130">
        <v>-0.00168111898524859</v>
      </c>
      <c r="G97" s="124">
        <v>0.931334265374665</v>
      </c>
      <c r="H97" s="124">
        <v>0.940091029624985</v>
      </c>
      <c r="I97" s="130">
        <v>-0.00875676425032057</v>
      </c>
      <c r="J97" s="124">
        <v>0.83335329083681</v>
      </c>
      <c r="K97" s="124">
        <v>0.846700028446758</v>
      </c>
      <c r="L97" s="130">
        <v>-0.0133467376099475</v>
      </c>
      <c r="M97" s="124">
        <v>0.914949498466674</v>
      </c>
      <c r="N97" s="124">
        <v>0.936466065005875</v>
      </c>
      <c r="O97" s="130">
        <v>-0.021516566539202</v>
      </c>
      <c r="P97" s="124">
        <v>0.0693981452325631</v>
      </c>
      <c r="Q97" s="124">
        <v>0.0663658273724536</v>
      </c>
      <c r="R97" s="130">
        <v>0.0030323178601095</v>
      </c>
    </row>
    <row r="98" spans="1:18">
      <c r="A98" s="125" t="s">
        <v>2706</v>
      </c>
      <c r="B98" s="125" t="s">
        <v>3371</v>
      </c>
      <c r="C98" s="126">
        <v>66</v>
      </c>
      <c r="D98" s="127">
        <v>0.972681359044995</v>
      </c>
      <c r="E98" s="127">
        <v>0.974126492702344</v>
      </c>
      <c r="F98" s="131">
        <v>-0.00144513365734866</v>
      </c>
      <c r="G98" s="127">
        <v>0.914575436629331</v>
      </c>
      <c r="H98" s="127">
        <v>0.90940406987535</v>
      </c>
      <c r="I98" s="131">
        <v>0.00517136675398144</v>
      </c>
      <c r="J98" s="127">
        <v>0.81407857906048</v>
      </c>
      <c r="K98" s="127">
        <v>0.813139862060773</v>
      </c>
      <c r="L98" s="131">
        <v>0.000938716999706601</v>
      </c>
      <c r="M98" s="127">
        <v>0.917714301230009</v>
      </c>
      <c r="N98" s="127">
        <v>0.929292273042273</v>
      </c>
      <c r="O98" s="131">
        <v>-0.0115779718122641</v>
      </c>
      <c r="P98" s="127">
        <v>0.0440087522181602</v>
      </c>
      <c r="Q98" s="127">
        <v>0.0473613694082828</v>
      </c>
      <c r="R98" s="131">
        <v>-0.00335261719012267</v>
      </c>
    </row>
    <row r="99" spans="1:18">
      <c r="A99" s="125" t="s">
        <v>2706</v>
      </c>
      <c r="B99" s="125" t="s">
        <v>3372</v>
      </c>
      <c r="C99" s="126">
        <v>36</v>
      </c>
      <c r="D99" s="127">
        <v>0.977093503567405</v>
      </c>
      <c r="E99" s="127">
        <v>0.977581771407571</v>
      </c>
      <c r="F99" s="131">
        <v>-0.000488267840165535</v>
      </c>
      <c r="G99" s="127">
        <v>0.958923396643088</v>
      </c>
      <c r="H99" s="127">
        <v>0.96780302611289</v>
      </c>
      <c r="I99" s="131">
        <v>-0.00887962946980136</v>
      </c>
      <c r="J99" s="127">
        <v>0.86222534029596</v>
      </c>
      <c r="K99" s="127">
        <v>0.865218728360018</v>
      </c>
      <c r="L99" s="131">
        <v>-0.00299338806405858</v>
      </c>
      <c r="M99" s="127">
        <v>0.945628285196242</v>
      </c>
      <c r="N99" s="127">
        <v>0.957215304848049</v>
      </c>
      <c r="O99" s="131">
        <v>-0.0115870196518072</v>
      </c>
      <c r="P99" s="127">
        <v>0.0391429963485474</v>
      </c>
      <c r="Q99" s="127">
        <v>0.0380387609848448</v>
      </c>
      <c r="R99" s="131">
        <v>0.00110423536370265</v>
      </c>
    </row>
    <row r="100" spans="1:18">
      <c r="A100" s="125" t="s">
        <v>2706</v>
      </c>
      <c r="B100" s="125" t="s">
        <v>3373</v>
      </c>
      <c r="C100" s="126">
        <v>30</v>
      </c>
      <c r="D100" s="127">
        <v>0.973116848549375</v>
      </c>
      <c r="E100" s="127">
        <v>0.972244250594766</v>
      </c>
      <c r="F100" s="131">
        <v>0.000872597954608478</v>
      </c>
      <c r="G100" s="127">
        <v>0.929198934471285</v>
      </c>
      <c r="H100" s="127">
        <v>0.937928416070919</v>
      </c>
      <c r="I100" s="131">
        <v>-0.00872948159963383</v>
      </c>
      <c r="J100" s="127">
        <v>0.883439094755946</v>
      </c>
      <c r="K100" s="127">
        <v>0.887296957638866</v>
      </c>
      <c r="L100" s="131">
        <v>-0.00385786288292</v>
      </c>
      <c r="M100" s="127">
        <v>0.944847273765344</v>
      </c>
      <c r="N100" s="127">
        <v>0.95623312524721</v>
      </c>
      <c r="O100" s="131">
        <v>-0.0113858514818658</v>
      </c>
      <c r="P100" s="127">
        <v>0.0283718077069132</v>
      </c>
      <c r="Q100" s="127">
        <v>0.0290188348664039</v>
      </c>
      <c r="R100" s="131">
        <v>-0.000647027159490682</v>
      </c>
    </row>
    <row r="101" spans="1:18">
      <c r="A101" s="125" t="s">
        <v>2706</v>
      </c>
      <c r="B101" s="125" t="s">
        <v>3374</v>
      </c>
      <c r="C101" s="126">
        <v>25</v>
      </c>
      <c r="D101" s="127">
        <v>0.9170692431562</v>
      </c>
      <c r="E101" s="127">
        <v>0.913667188315076</v>
      </c>
      <c r="F101" s="131">
        <v>0.00340205484112399</v>
      </c>
      <c r="G101" s="127">
        <v>0.909881159938146</v>
      </c>
      <c r="H101" s="127">
        <v>0.923937528576048</v>
      </c>
      <c r="I101" s="131">
        <v>-0.0140563686379021</v>
      </c>
      <c r="J101" s="127">
        <v>0.847664167472693</v>
      </c>
      <c r="K101" s="127">
        <v>0.858979291425513</v>
      </c>
      <c r="L101" s="131">
        <v>-0.01131512395282</v>
      </c>
      <c r="M101" s="127">
        <v>0.935168619471924</v>
      </c>
      <c r="N101" s="127">
        <v>0.950215534340042</v>
      </c>
      <c r="O101" s="131">
        <v>-0.0150469148681177</v>
      </c>
      <c r="P101" s="127">
        <v>0.0451093796399734</v>
      </c>
      <c r="Q101" s="127">
        <v>0.0447469659291377</v>
      </c>
      <c r="R101" s="131">
        <v>0.000362413710835702</v>
      </c>
    </row>
    <row r="102" spans="1:18">
      <c r="A102" s="125" t="s">
        <v>2706</v>
      </c>
      <c r="B102" s="125" t="s">
        <v>3375</v>
      </c>
      <c r="C102" s="126">
        <v>38</v>
      </c>
      <c r="D102" s="127">
        <v>0.965249199817101</v>
      </c>
      <c r="E102" s="127">
        <v>0.957321670939526</v>
      </c>
      <c r="F102" s="131">
        <v>0.00792752887757453</v>
      </c>
      <c r="G102" s="127">
        <v>0.948514576252948</v>
      </c>
      <c r="H102" s="127">
        <v>0.9529095652638</v>
      </c>
      <c r="I102" s="131">
        <v>-0.00439498901085167</v>
      </c>
      <c r="J102" s="127">
        <v>0.803534438695445</v>
      </c>
      <c r="K102" s="127">
        <v>0.817203065055453</v>
      </c>
      <c r="L102" s="131">
        <v>-0.0136686263600075</v>
      </c>
      <c r="M102" s="127">
        <v>0.926965699208443</v>
      </c>
      <c r="N102" s="127">
        <v>0.941990331721954</v>
      </c>
      <c r="O102" s="131">
        <v>-0.0150246325135104</v>
      </c>
      <c r="P102" s="127">
        <v>0.0588492691555721</v>
      </c>
      <c r="Q102" s="127">
        <v>0.059022815804118</v>
      </c>
      <c r="R102" s="131">
        <v>-0.000173546648545866</v>
      </c>
    </row>
    <row r="103" spans="1:18">
      <c r="A103" s="125" t="s">
        <v>2706</v>
      </c>
      <c r="B103" s="125" t="s">
        <v>3376</v>
      </c>
      <c r="C103" s="126">
        <v>30</v>
      </c>
      <c r="D103" s="127">
        <v>0.76872399445215</v>
      </c>
      <c r="E103" s="127">
        <v>0.79096677864875</v>
      </c>
      <c r="F103" s="131">
        <v>-0.0222427841965998</v>
      </c>
      <c r="G103" s="127">
        <v>0.888172496902191</v>
      </c>
      <c r="H103" s="127">
        <v>0.904321062160531</v>
      </c>
      <c r="I103" s="131">
        <v>-0.0161485652583402</v>
      </c>
      <c r="J103" s="127">
        <v>0.733642887294217</v>
      </c>
      <c r="K103" s="127">
        <v>0.792697646348823</v>
      </c>
      <c r="L103" s="131">
        <v>-0.0590547590546062</v>
      </c>
      <c r="M103" s="127">
        <v>0.802175533288192</v>
      </c>
      <c r="N103" s="127">
        <v>0.871912153098886</v>
      </c>
      <c r="O103" s="131">
        <v>-0.0697366198106937</v>
      </c>
      <c r="P103" s="127">
        <v>0.163270211799899</v>
      </c>
      <c r="Q103" s="127">
        <v>0.182554489191856</v>
      </c>
      <c r="R103" s="131">
        <v>-0.0192842773919573</v>
      </c>
    </row>
    <row r="104" spans="1:18">
      <c r="A104" s="125" t="s">
        <v>2706</v>
      </c>
      <c r="B104" s="125" t="s">
        <v>3377</v>
      </c>
      <c r="C104" s="126">
        <v>31</v>
      </c>
      <c r="D104" s="127">
        <v>0.851273885350318</v>
      </c>
      <c r="E104" s="127">
        <v>0.852171136653895</v>
      </c>
      <c r="F104" s="131">
        <v>-0.000897251303576874</v>
      </c>
      <c r="G104" s="127">
        <v>0.914134927492235</v>
      </c>
      <c r="H104" s="127">
        <v>0.916620993685214</v>
      </c>
      <c r="I104" s="131">
        <v>-0.00248606619297842</v>
      </c>
      <c r="J104" s="127">
        <v>0.849239894449245</v>
      </c>
      <c r="K104" s="127">
        <v>0.878088883593471</v>
      </c>
      <c r="L104" s="131">
        <v>-0.0288489891442262</v>
      </c>
      <c r="M104" s="127">
        <v>0.855802781072208</v>
      </c>
      <c r="N104" s="127">
        <v>0.872460981172577</v>
      </c>
      <c r="O104" s="131">
        <v>-0.0166582001003691</v>
      </c>
      <c r="P104" s="127">
        <v>0.107458281128696</v>
      </c>
      <c r="Q104" s="127">
        <v>0.11241953442415</v>
      </c>
      <c r="R104" s="131">
        <v>-0.00496125329545409</v>
      </c>
    </row>
    <row r="105" spans="1:18">
      <c r="A105" s="125" t="s">
        <v>2706</v>
      </c>
      <c r="B105" s="125" t="s">
        <v>40</v>
      </c>
      <c r="C105" s="126">
        <v>3</v>
      </c>
      <c r="D105" s="127" t="s">
        <v>40</v>
      </c>
      <c r="E105" s="127" t="s">
        <v>40</v>
      </c>
      <c r="F105" s="131" t="s">
        <v>40</v>
      </c>
      <c r="G105" s="127">
        <v>0</v>
      </c>
      <c r="H105" s="127">
        <v>0</v>
      </c>
      <c r="I105" s="131">
        <v>0</v>
      </c>
      <c r="J105" s="127">
        <v>0.800653594771242</v>
      </c>
      <c r="K105" s="127">
        <v>0.821428571428571</v>
      </c>
      <c r="L105" s="131">
        <v>-0.0207749766573295</v>
      </c>
      <c r="M105" s="127">
        <v>0.932907348242812</v>
      </c>
      <c r="N105" s="127">
        <v>0.810810810810811</v>
      </c>
      <c r="O105" s="131">
        <v>0.122096537432001</v>
      </c>
      <c r="P105" s="127" t="s">
        <v>40</v>
      </c>
      <c r="Q105" s="127" t="s">
        <v>40</v>
      </c>
      <c r="R105" s="131" t="s">
        <v>40</v>
      </c>
    </row>
    <row r="107" spans="1:18">
      <c r="A107" s="128" t="s">
        <v>3421</v>
      </c>
    </row>
    <row r="108" spans="1:18">
      <c r="A108" s="128" t="str">
        <f>IF(($C$5-SUMIF(B6:B105,"&lt;&gt;Total Regional",C6:C105))=0,"Cek: semua "&amp;$C$5&amp;" DP/CP di sheet Display sudah masuk ke RM di tabel ini.","PERHATIAN: "&amp;($C$5-SUMIF(B6:B105,"&lt;&gt;Total Regional",C6:C105))&amp;" DP/CP di sheet Display punya RM/Regional yang belum ada di tabel ini. Sisipkan baris baru (copy baris RM lain di regional yang sama) lalu ketik nama RM-nya.")</f>
        <v>Cek: semua 1712 DP/CP di sheet Display sudah masuk ke RM di tabel ini.</v>
      </c>
    </row>
  </sheetData>
  <autoFilter xmlns:etc="http://www.wps.cn/officeDocument/2017/etCustomData" ref="A4:O105" etc:filterBottomFollowUsedRange="0">
    <extLst/>
  </autoFilter>
  <mergeCells count="10">
    <mergeCell ref="A1:R1"/>
    <mergeCell ref="D2:F2"/>
    <mergeCell ref="G2:I2"/>
    <mergeCell ref="J2:L2"/>
    <mergeCell ref="M2:O2"/>
    <mergeCell ref="P2:R2"/>
    <mergeCell ref="A4:C4"/>
    <mergeCell ref="A2:A3"/>
    <mergeCell ref="B2:B3"/>
    <mergeCell ref="C2:C3"/>
  </mergeCells>
  <conditionalFormatting sqref="D6:D105">
    <cfRule type="expression" dxfId="6" priority="2">
      <formula>AND(ISNUMBER(D6),D6&lt;D$4)</formula>
    </cfRule>
    <cfRule type="expression" dxfId="7" priority="1">
      <formula>AND(ISNUMBER(D6),D6&gt;=D$4)</formula>
    </cfRule>
  </conditionalFormatting>
  <conditionalFormatting sqref="E6:E105">
    <cfRule type="expression" dxfId="6" priority="4">
      <formula>AND(ISNUMBER(E6),E6&lt;E$4)</formula>
    </cfRule>
    <cfRule type="expression" dxfId="7" priority="3">
      <formula>AND(ISNUMBER(E6),E6&gt;=E$4)</formula>
    </cfRule>
  </conditionalFormatting>
  <conditionalFormatting sqref="F5:F105">
    <cfRule type="expression" dxfId="8" priority="18">
      <formula>AND(ISNUMBER(F5),F5&lt;0)</formula>
    </cfRule>
    <cfRule type="expression" dxfId="9" priority="17">
      <formula>AND(ISNUMBER(F5),F5&gt;0)</formula>
    </cfRule>
  </conditionalFormatting>
  <conditionalFormatting sqref="G6:G105">
    <cfRule type="expression" dxfId="6" priority="6">
      <formula>AND(ISNUMBER(G6),G6&lt;G$4)</formula>
    </cfRule>
    <cfRule type="expression" dxfId="7" priority="5">
      <formula>AND(ISNUMBER(G6),G6&gt;=G$4)</formula>
    </cfRule>
  </conditionalFormatting>
  <conditionalFormatting sqref="H6:H105">
    <cfRule type="expression" dxfId="6" priority="8">
      <formula>AND(ISNUMBER(H6),H6&lt;H$4)</formula>
    </cfRule>
    <cfRule type="expression" dxfId="7" priority="7">
      <formula>AND(ISNUMBER(H6),H6&gt;=H$4)</formula>
    </cfRule>
  </conditionalFormatting>
  <conditionalFormatting sqref="I5:I105">
    <cfRule type="expression" dxfId="8" priority="20">
      <formula>AND(ISNUMBER(I5),I5&lt;0)</formula>
    </cfRule>
    <cfRule type="expression" dxfId="9" priority="19">
      <formula>AND(ISNUMBER(I5),I5&gt;0)</formula>
    </cfRule>
  </conditionalFormatting>
  <conditionalFormatting sqref="J6:J105">
    <cfRule type="expression" dxfId="6" priority="10">
      <formula>AND(ISNUMBER(J6),J6&lt;J$4)</formula>
    </cfRule>
    <cfRule type="expression" dxfId="7" priority="9">
      <formula>AND(ISNUMBER(J6),J6&gt;=J$4)</formula>
    </cfRule>
  </conditionalFormatting>
  <conditionalFormatting sqref="K6:K105">
    <cfRule type="expression" dxfId="6" priority="12">
      <formula>AND(ISNUMBER(K6),K6&lt;K$4)</formula>
    </cfRule>
    <cfRule type="expression" dxfId="7" priority="11">
      <formula>AND(ISNUMBER(K6),K6&gt;=K$4)</formula>
    </cfRule>
  </conditionalFormatting>
  <conditionalFormatting sqref="L5:L105">
    <cfRule type="expression" dxfId="8" priority="22">
      <formula>AND(ISNUMBER(L5),L5&lt;0)</formula>
    </cfRule>
    <cfRule type="expression" dxfId="9" priority="21">
      <formula>AND(ISNUMBER(L5),L5&gt;0)</formula>
    </cfRule>
  </conditionalFormatting>
  <conditionalFormatting sqref="M6:M105">
    <cfRule type="expression" dxfId="6" priority="14">
      <formula>AND(ISNUMBER(M6),M6&lt;M$4)</formula>
    </cfRule>
    <cfRule type="expression" dxfId="7" priority="13">
      <formula>AND(ISNUMBER(M6),M6&gt;=M$4)</formula>
    </cfRule>
  </conditionalFormatting>
  <conditionalFormatting sqref="N6:N105">
    <cfRule type="expression" dxfId="6" priority="16">
      <formula>AND(ISNUMBER(N6),N6&lt;N$4)</formula>
    </cfRule>
    <cfRule type="expression" dxfId="7" priority="15">
      <formula>AND(ISNUMBER(N6),N6&gt;=N$4)</formula>
    </cfRule>
  </conditionalFormatting>
  <conditionalFormatting sqref="O5:O105">
    <cfRule type="expression" dxfId="8" priority="24">
      <formula>AND(ISNUMBER(O5),O5&lt;0)</formula>
    </cfRule>
    <cfRule type="expression" dxfId="9" priority="23">
      <formula>AND(ISNUMBER(O5),O5&gt;0)</formula>
    </cfRule>
  </conditionalFormatting>
  <conditionalFormatting sqref="P6:P105">
    <cfRule type="expression" dxfId="6" priority="26">
      <formula>AND(ISNUMBER(P6),P6&gt;P$4)</formula>
    </cfRule>
    <cfRule type="expression" dxfId="7" priority="25">
      <formula>AND(ISNUMBER(P6),P6&lt;=P$4)</formula>
    </cfRule>
  </conditionalFormatting>
  <conditionalFormatting sqref="Q6:Q105">
    <cfRule type="expression" dxfId="6" priority="28">
      <formula>AND(ISNUMBER(Q6),Q6&gt;Q$4)</formula>
    </cfRule>
    <cfRule type="expression" dxfId="7" priority="27">
      <formula>AND(ISNUMBER(Q6),Q6&lt;=Q$4)</formula>
    </cfRule>
  </conditionalFormatting>
  <conditionalFormatting sqref="R5:R105">
    <cfRule type="expression" dxfId="8" priority="30">
      <formula>AND(ISNUMBER(R5),R5&gt;0)</formula>
    </cfRule>
    <cfRule type="expression" dxfId="9" priority="29">
      <formula>AND(ISNUMBER(R5),R5&lt;0)</formula>
    </cfRule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U108"/>
  <sheetViews>
    <sheetView zoomScale="85" zoomScaleNormal="85" workbookViewId="0">
      <pane xSplit="3" ySplit="4" topLeftCell="L97" activePane="bottomRight" state="frozen"/>
      <selection/>
      <selection pane="topRight"/>
      <selection pane="bottomLeft"/>
      <selection pane="bottomRight" activeCell="M121" sqref="M121"/>
    </sheetView>
  </sheetViews>
  <sheetFormatPr defaultColWidth="9" defaultRowHeight="14"/>
  <cols>
    <col min="1" max="1" width="18" customWidth="1"/>
    <col min="2" max="2" width="34" customWidth="1"/>
    <col min="3" max="3" width="9" customWidth="1"/>
    <col min="4" max="18" width="13" customWidth="1"/>
    <col min="20" max="21" width="10.375"/>
  </cols>
  <sheetData>
    <row r="1" ht="40" customHeight="1" spans="1:21">
      <c r="A1" s="110" t="str">
        <f>CONCATENATE("网管-RM达成率 (月累计) ",TEXT($T$3,"DD MMM")," - ",TEXT($U$3,"DD MMM YYYY"),"
NM-Pencapaian RM Bulanan berdasarkan DP/CP yang di-handle")</f>
        <v>网管-RM达成率 (月累计) 01 Sep - 30 Sep 2026
NM-Pencapaian RM Bulanan berdasarkan DP/CP yang di-handle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</row>
    <row r="2" ht="32" customHeight="1" spans="1:21">
      <c r="A2" s="112" t="s">
        <v>3410</v>
      </c>
      <c r="B2" s="112" t="s">
        <v>3378</v>
      </c>
      <c r="C2" s="112" t="s">
        <v>3411</v>
      </c>
      <c r="D2" s="112" t="s">
        <v>3429</v>
      </c>
      <c r="E2" s="113"/>
      <c r="F2" s="113"/>
      <c r="G2" s="112" t="s">
        <v>3430</v>
      </c>
      <c r="H2" s="113"/>
      <c r="I2" s="113"/>
      <c r="J2" s="112" t="s">
        <v>3431</v>
      </c>
      <c r="K2" s="113"/>
      <c r="L2" s="113"/>
      <c r="M2" s="112" t="s">
        <v>3432</v>
      </c>
      <c r="N2" s="113"/>
      <c r="O2" s="113"/>
      <c r="P2" s="112" t="s">
        <v>3433</v>
      </c>
      <c r="Q2" s="113"/>
      <c r="R2" s="113"/>
    </row>
    <row r="3" ht="48" customHeight="1" spans="1:21">
      <c r="A3" s="113"/>
      <c r="B3" s="113"/>
      <c r="C3" s="113"/>
      <c r="D3" s="112" t="s">
        <v>3217</v>
      </c>
      <c r="E3" s="112" t="s">
        <v>3434</v>
      </c>
      <c r="F3" s="112" t="s">
        <v>3435</v>
      </c>
      <c r="G3" s="112" t="s">
        <v>3436</v>
      </c>
      <c r="H3" s="112" t="s">
        <v>3437</v>
      </c>
      <c r="I3" s="112" t="s">
        <v>3435</v>
      </c>
      <c r="J3" s="112" t="s">
        <v>3436</v>
      </c>
      <c r="K3" s="112" t="s">
        <v>3438</v>
      </c>
      <c r="L3" s="112" t="s">
        <v>3435</v>
      </c>
      <c r="M3" s="112" t="s">
        <v>3439</v>
      </c>
      <c r="N3" s="112" t="s">
        <v>3440</v>
      </c>
      <c r="O3" s="112" t="s">
        <v>3435</v>
      </c>
      <c r="P3" s="112" t="s">
        <v>3441</v>
      </c>
      <c r="Q3" s="112" t="s">
        <v>3442</v>
      </c>
      <c r="R3" s="112" t="s">
        <v>3435</v>
      </c>
      <c r="T3" s="114">
        <f>'Display Absensi 630'!AK8</f>
        <v>46266</v>
      </c>
      <c r="U3" s="115">
        <f>'Display Absensi 630'!L3</f>
        <v>46295</v>
      </c>
    </row>
    <row r="4" spans="1:21">
      <c r="A4" s="116" t="s">
        <v>3417</v>
      </c>
      <c r="B4" s="116"/>
      <c r="C4" s="116"/>
      <c r="D4" s="117"/>
      <c r="E4" s="117"/>
      <c r="F4" s="118">
        <v>0.9</v>
      </c>
      <c r="G4" s="117"/>
      <c r="H4" s="117"/>
      <c r="I4" s="118">
        <v>0.9</v>
      </c>
      <c r="J4" s="117"/>
      <c r="K4" s="117"/>
      <c r="L4" s="118">
        <v>0.9</v>
      </c>
      <c r="M4" s="117"/>
      <c r="N4" s="117"/>
      <c r="O4" s="118">
        <v>0.93</v>
      </c>
      <c r="P4" s="117"/>
      <c r="Q4" s="117"/>
      <c r="R4" s="118">
        <v>0.015</v>
      </c>
    </row>
    <row r="5" spans="1:21">
      <c r="A5" s="119" t="s">
        <v>3418</v>
      </c>
      <c r="B5" s="119" t="s">
        <v>3419</v>
      </c>
      <c r="C5" s="120">
        <v>1712</v>
      </c>
      <c r="D5" s="120">
        <v>1945403</v>
      </c>
      <c r="E5" s="120">
        <v>1823557</v>
      </c>
      <c r="F5" s="121">
        <v>0.937367219028654</v>
      </c>
      <c r="G5" s="120">
        <v>122015907</v>
      </c>
      <c r="H5" s="120">
        <v>116413017</v>
      </c>
      <c r="I5" s="121">
        <v>0.954080659335672</v>
      </c>
      <c r="J5" s="120">
        <v>122015907</v>
      </c>
      <c r="K5" s="120">
        <v>109056131</v>
      </c>
      <c r="L5" s="121">
        <v>0.893786176584337</v>
      </c>
      <c r="M5" s="120">
        <v>191334495</v>
      </c>
      <c r="N5" s="120">
        <v>183571351</v>
      </c>
      <c r="O5" s="121">
        <v>0.959426322995234</v>
      </c>
      <c r="P5" s="120">
        <v>217545009</v>
      </c>
      <c r="Q5" s="120">
        <v>4851830</v>
      </c>
      <c r="R5" s="121">
        <v>0.022302649103754</v>
      </c>
    </row>
    <row r="6" spans="1:21">
      <c r="A6" s="122" t="s">
        <v>25</v>
      </c>
      <c r="B6" s="122" t="s">
        <v>3420</v>
      </c>
      <c r="C6" s="123">
        <v>111</v>
      </c>
      <c r="D6" s="123">
        <v>173854</v>
      </c>
      <c r="E6" s="123">
        <v>162041</v>
      </c>
      <c r="F6" s="124">
        <v>0.932052181715692</v>
      </c>
      <c r="G6" s="123">
        <v>11137458</v>
      </c>
      <c r="H6" s="123">
        <v>10614480</v>
      </c>
      <c r="I6" s="124">
        <v>0.953043324607823</v>
      </c>
      <c r="J6" s="123">
        <v>11137458</v>
      </c>
      <c r="K6" s="123">
        <v>9308190</v>
      </c>
      <c r="L6" s="124">
        <v>0.835755340222158</v>
      </c>
      <c r="M6" s="123">
        <v>18722415</v>
      </c>
      <c r="N6" s="123">
        <v>17900570</v>
      </c>
      <c r="O6" s="124">
        <v>0.956103686410113</v>
      </c>
      <c r="P6" s="123">
        <v>22556291</v>
      </c>
      <c r="Q6" s="123">
        <v>451577</v>
      </c>
      <c r="R6" s="124">
        <v>0.0200200024019906</v>
      </c>
    </row>
    <row r="7" spans="1:21">
      <c r="A7" s="125" t="s">
        <v>25</v>
      </c>
      <c r="B7" s="125" t="s">
        <v>3229</v>
      </c>
      <c r="C7" s="126">
        <v>11</v>
      </c>
      <c r="D7" s="126">
        <v>17943</v>
      </c>
      <c r="E7" s="126">
        <v>16603</v>
      </c>
      <c r="F7" s="127">
        <v>0.925319065931004</v>
      </c>
      <c r="G7" s="126">
        <v>1332711</v>
      </c>
      <c r="H7" s="126">
        <v>1270713</v>
      </c>
      <c r="I7" s="127">
        <v>0.953479786690438</v>
      </c>
      <c r="J7" s="126">
        <v>1332711</v>
      </c>
      <c r="K7" s="126">
        <v>1149517</v>
      </c>
      <c r="L7" s="127">
        <v>0.862540340704024</v>
      </c>
      <c r="M7" s="126">
        <v>2163353</v>
      </c>
      <c r="N7" s="126">
        <v>2101326</v>
      </c>
      <c r="O7" s="127">
        <v>0.971328303795081</v>
      </c>
      <c r="P7" s="126">
        <v>2638620</v>
      </c>
      <c r="Q7" s="126">
        <v>52650</v>
      </c>
      <c r="R7" s="127">
        <v>0.019953612115424</v>
      </c>
    </row>
    <row r="8" spans="1:21">
      <c r="A8" s="125" t="s">
        <v>25</v>
      </c>
      <c r="B8" s="125" t="s">
        <v>3234</v>
      </c>
      <c r="C8" s="126">
        <v>7</v>
      </c>
      <c r="D8" s="126">
        <v>12302</v>
      </c>
      <c r="E8" s="126">
        <v>11395</v>
      </c>
      <c r="F8" s="127">
        <v>0.926272150869777</v>
      </c>
      <c r="G8" s="126">
        <v>780006</v>
      </c>
      <c r="H8" s="126">
        <v>760547</v>
      </c>
      <c r="I8" s="127">
        <v>0.975052756004441</v>
      </c>
      <c r="J8" s="126">
        <v>780006</v>
      </c>
      <c r="K8" s="126">
        <v>648679</v>
      </c>
      <c r="L8" s="127">
        <v>0.831633346410156</v>
      </c>
      <c r="M8" s="126">
        <v>1322267</v>
      </c>
      <c r="N8" s="126">
        <v>1243335</v>
      </c>
      <c r="O8" s="127">
        <v>0.940305550996886</v>
      </c>
      <c r="P8" s="126">
        <v>1699939</v>
      </c>
      <c r="Q8" s="126">
        <v>42650</v>
      </c>
      <c r="R8" s="127">
        <v>0.0250891355513345</v>
      </c>
    </row>
    <row r="9" spans="1:21">
      <c r="A9" s="125" t="s">
        <v>25</v>
      </c>
      <c r="B9" s="125" t="s">
        <v>3237</v>
      </c>
      <c r="C9" s="126">
        <v>11</v>
      </c>
      <c r="D9" s="126">
        <v>21090</v>
      </c>
      <c r="E9" s="126">
        <v>19369</v>
      </c>
      <c r="F9" s="127">
        <v>0.918397344713134</v>
      </c>
      <c r="G9" s="126">
        <v>1224430</v>
      </c>
      <c r="H9" s="126">
        <v>1135796</v>
      </c>
      <c r="I9" s="127">
        <v>0.927612031720882</v>
      </c>
      <c r="J9" s="126">
        <v>1224430</v>
      </c>
      <c r="K9" s="126">
        <v>948101</v>
      </c>
      <c r="L9" s="127">
        <v>0.774320295974453</v>
      </c>
      <c r="M9" s="126">
        <v>2046797</v>
      </c>
      <c r="N9" s="126">
        <v>1955544</v>
      </c>
      <c r="O9" s="127">
        <v>0.955416682748704</v>
      </c>
      <c r="P9" s="126">
        <v>2426146</v>
      </c>
      <c r="Q9" s="126">
        <v>52272</v>
      </c>
      <c r="R9" s="127">
        <v>0.0215452821058584</v>
      </c>
    </row>
    <row r="10" spans="1:21">
      <c r="A10" s="125" t="s">
        <v>25</v>
      </c>
      <c r="B10" s="125" t="s">
        <v>3246</v>
      </c>
      <c r="C10" s="126">
        <v>10</v>
      </c>
      <c r="D10" s="126">
        <v>14805</v>
      </c>
      <c r="E10" s="126">
        <v>13953</v>
      </c>
      <c r="F10" s="127">
        <v>0.942451874366768</v>
      </c>
      <c r="G10" s="126">
        <v>820519</v>
      </c>
      <c r="H10" s="126">
        <v>782085</v>
      </c>
      <c r="I10" s="127">
        <v>0.953158915271919</v>
      </c>
      <c r="J10" s="126">
        <v>820519</v>
      </c>
      <c r="K10" s="126">
        <v>698019</v>
      </c>
      <c r="L10" s="127">
        <v>0.850704249383622</v>
      </c>
      <c r="M10" s="126">
        <v>1392812</v>
      </c>
      <c r="N10" s="126">
        <v>1328033</v>
      </c>
      <c r="O10" s="127">
        <v>0.95349049261494</v>
      </c>
      <c r="P10" s="126">
        <v>1603188</v>
      </c>
      <c r="Q10" s="126">
        <v>31505</v>
      </c>
      <c r="R10" s="127">
        <v>0.0196514694471266</v>
      </c>
    </row>
    <row r="11" spans="1:21">
      <c r="A11" s="125" t="s">
        <v>25</v>
      </c>
      <c r="B11" s="125" t="s">
        <v>3255</v>
      </c>
      <c r="C11" s="126">
        <v>14</v>
      </c>
      <c r="D11" s="126">
        <v>22413</v>
      </c>
      <c r="E11" s="126">
        <v>21416</v>
      </c>
      <c r="F11" s="127">
        <v>0.955516887520635</v>
      </c>
      <c r="G11" s="126">
        <v>1176459</v>
      </c>
      <c r="H11" s="126">
        <v>1156742</v>
      </c>
      <c r="I11" s="127">
        <v>0.983240384917791</v>
      </c>
      <c r="J11" s="126">
        <v>1176459</v>
      </c>
      <c r="K11" s="126">
        <v>1020198</v>
      </c>
      <c r="L11" s="127">
        <v>0.867176841691891</v>
      </c>
      <c r="M11" s="126">
        <v>2013133</v>
      </c>
      <c r="N11" s="126">
        <v>1940282</v>
      </c>
      <c r="O11" s="127">
        <v>0.963812127663696</v>
      </c>
      <c r="P11" s="126">
        <v>2316976</v>
      </c>
      <c r="Q11" s="126">
        <v>49708</v>
      </c>
      <c r="R11" s="127">
        <v>0.0214538260215039</v>
      </c>
    </row>
    <row r="12" spans="1:21">
      <c r="A12" s="125" t="s">
        <v>25</v>
      </c>
      <c r="B12" s="125" t="s">
        <v>3265</v>
      </c>
      <c r="C12" s="126">
        <v>13</v>
      </c>
      <c r="D12" s="126">
        <v>14844</v>
      </c>
      <c r="E12" s="126">
        <v>13302</v>
      </c>
      <c r="F12" s="127">
        <v>0.896119644300728</v>
      </c>
      <c r="G12" s="126">
        <v>1110237</v>
      </c>
      <c r="H12" s="126">
        <v>1030779</v>
      </c>
      <c r="I12" s="127">
        <v>0.928431497058736</v>
      </c>
      <c r="J12" s="126">
        <v>1110237</v>
      </c>
      <c r="K12" s="126">
        <v>931552</v>
      </c>
      <c r="L12" s="127">
        <v>0.839056886052257</v>
      </c>
      <c r="M12" s="126">
        <v>1832155</v>
      </c>
      <c r="N12" s="126">
        <v>1742259</v>
      </c>
      <c r="O12" s="127">
        <v>0.950934282306901</v>
      </c>
      <c r="P12" s="126">
        <v>2416588</v>
      </c>
      <c r="Q12" s="126">
        <v>41589</v>
      </c>
      <c r="R12" s="127">
        <v>0.0172098015880241</v>
      </c>
    </row>
    <row r="13" spans="1:21">
      <c r="A13" s="125" t="s">
        <v>25</v>
      </c>
      <c r="B13" s="125" t="s">
        <v>3274</v>
      </c>
      <c r="C13" s="126">
        <v>14</v>
      </c>
      <c r="D13" s="126">
        <v>18794</v>
      </c>
      <c r="E13" s="126">
        <v>17940</v>
      </c>
      <c r="F13" s="127">
        <v>0.954559965946579</v>
      </c>
      <c r="G13" s="126">
        <v>1194024</v>
      </c>
      <c r="H13" s="126">
        <v>1135723</v>
      </c>
      <c r="I13" s="127">
        <v>0.951172673246099</v>
      </c>
      <c r="J13" s="126">
        <v>1194024</v>
      </c>
      <c r="K13" s="126">
        <v>1042054</v>
      </c>
      <c r="L13" s="127">
        <v>0.872724501350057</v>
      </c>
      <c r="M13" s="126">
        <v>2017479</v>
      </c>
      <c r="N13" s="126">
        <v>1928267</v>
      </c>
      <c r="O13" s="127">
        <v>0.955780456698682</v>
      </c>
      <c r="P13" s="126">
        <v>2210341</v>
      </c>
      <c r="Q13" s="126">
        <v>38335</v>
      </c>
      <c r="R13" s="127">
        <v>0.017343477771077</v>
      </c>
    </row>
    <row r="14" spans="1:21">
      <c r="A14" s="125" t="s">
        <v>25</v>
      </c>
      <c r="B14" s="125" t="s">
        <v>3281</v>
      </c>
      <c r="C14" s="126">
        <v>10</v>
      </c>
      <c r="D14" s="126">
        <v>14744</v>
      </c>
      <c r="E14" s="126">
        <v>13938</v>
      </c>
      <c r="F14" s="127">
        <v>0.945333695062398</v>
      </c>
      <c r="G14" s="126">
        <v>1055737</v>
      </c>
      <c r="H14" s="126">
        <v>1022805</v>
      </c>
      <c r="I14" s="127">
        <v>0.968806625134858</v>
      </c>
      <c r="J14" s="126">
        <v>1055737</v>
      </c>
      <c r="K14" s="126">
        <v>874535</v>
      </c>
      <c r="L14" s="127">
        <v>0.828364450616015</v>
      </c>
      <c r="M14" s="126">
        <v>1757116</v>
      </c>
      <c r="N14" s="126">
        <v>1685011</v>
      </c>
      <c r="O14" s="127">
        <v>0.958964006929537</v>
      </c>
      <c r="P14" s="126">
        <v>1975825</v>
      </c>
      <c r="Q14" s="126">
        <v>35031</v>
      </c>
      <c r="R14" s="127">
        <v>0.0177298090670986</v>
      </c>
    </row>
    <row r="15" spans="1:21">
      <c r="A15" s="125" t="s">
        <v>25</v>
      </c>
      <c r="B15" s="125" t="s">
        <v>3290</v>
      </c>
      <c r="C15" s="126">
        <v>12</v>
      </c>
      <c r="D15" s="126">
        <v>18742</v>
      </c>
      <c r="E15" s="126">
        <v>17529</v>
      </c>
      <c r="F15" s="127">
        <v>0.935279052395689</v>
      </c>
      <c r="G15" s="126">
        <v>1252731</v>
      </c>
      <c r="H15" s="126">
        <v>1215563</v>
      </c>
      <c r="I15" s="127">
        <v>0.970330422093809</v>
      </c>
      <c r="J15" s="126">
        <v>1252731</v>
      </c>
      <c r="K15" s="126">
        <v>1047446</v>
      </c>
      <c r="L15" s="127">
        <v>0.836130023125475</v>
      </c>
      <c r="M15" s="126">
        <v>2132212</v>
      </c>
      <c r="N15" s="126">
        <v>2038499</v>
      </c>
      <c r="O15" s="127">
        <v>0.956048929468552</v>
      </c>
      <c r="P15" s="126">
        <v>2622362</v>
      </c>
      <c r="Q15" s="126">
        <v>55247</v>
      </c>
      <c r="R15" s="127">
        <v>0.0210676481736694</v>
      </c>
    </row>
    <row r="16" spans="1:21">
      <c r="A16" s="125" t="s">
        <v>25</v>
      </c>
      <c r="B16" s="125" t="s">
        <v>3299</v>
      </c>
      <c r="C16" s="126">
        <v>9</v>
      </c>
      <c r="D16" s="126">
        <v>18177</v>
      </c>
      <c r="E16" s="126">
        <v>16596</v>
      </c>
      <c r="F16" s="127">
        <v>0.913021950816966</v>
      </c>
      <c r="G16" s="126">
        <v>1190604</v>
      </c>
      <c r="H16" s="126">
        <v>1103727</v>
      </c>
      <c r="I16" s="127">
        <v>0.927031153935314</v>
      </c>
      <c r="J16" s="126">
        <v>1190604</v>
      </c>
      <c r="K16" s="126">
        <v>948089</v>
      </c>
      <c r="L16" s="127">
        <v>0.796309268236962</v>
      </c>
      <c r="M16" s="126">
        <v>2045091</v>
      </c>
      <c r="N16" s="126">
        <v>1938014</v>
      </c>
      <c r="O16" s="127">
        <v>0.947641938671678</v>
      </c>
      <c r="P16" s="126">
        <v>2646306</v>
      </c>
      <c r="Q16" s="126">
        <v>52590</v>
      </c>
      <c r="R16" s="127">
        <v>0.0198729852103272</v>
      </c>
    </row>
    <row r="17" spans="1:18">
      <c r="A17" s="122" t="s">
        <v>186</v>
      </c>
      <c r="B17" s="122" t="s">
        <v>3420</v>
      </c>
      <c r="C17" s="123">
        <v>108</v>
      </c>
      <c r="D17" s="123">
        <v>188328</v>
      </c>
      <c r="E17" s="123">
        <v>180235</v>
      </c>
      <c r="F17" s="124">
        <v>0.957027101652436</v>
      </c>
      <c r="G17" s="123">
        <v>9448635</v>
      </c>
      <c r="H17" s="123">
        <v>8878771</v>
      </c>
      <c r="I17" s="124">
        <v>0.939688219515306</v>
      </c>
      <c r="J17" s="123">
        <v>9448635</v>
      </c>
      <c r="K17" s="123">
        <v>8570423</v>
      </c>
      <c r="L17" s="124">
        <v>0.907054087706849</v>
      </c>
      <c r="M17" s="123">
        <v>20781271</v>
      </c>
      <c r="N17" s="123">
        <v>20129339</v>
      </c>
      <c r="O17" s="124">
        <v>0.96862886779158</v>
      </c>
      <c r="P17" s="123">
        <v>23989919</v>
      </c>
      <c r="Q17" s="123">
        <v>448948</v>
      </c>
      <c r="R17" s="124">
        <v>0.0187140273378997</v>
      </c>
    </row>
    <row r="18" spans="1:18">
      <c r="A18" s="125" t="s">
        <v>186</v>
      </c>
      <c r="B18" s="125" t="s">
        <v>3304</v>
      </c>
      <c r="C18" s="126">
        <v>16</v>
      </c>
      <c r="D18" s="126">
        <v>33675</v>
      </c>
      <c r="E18" s="126">
        <v>31392</v>
      </c>
      <c r="F18" s="127">
        <v>0.932204899777283</v>
      </c>
      <c r="G18" s="126">
        <v>1331563</v>
      </c>
      <c r="H18" s="126">
        <v>1216278</v>
      </c>
      <c r="I18" s="127">
        <v>0.913421295124602</v>
      </c>
      <c r="J18" s="126">
        <v>1331563</v>
      </c>
      <c r="K18" s="126">
        <v>1146814</v>
      </c>
      <c r="L18" s="127">
        <v>0.861254030038383</v>
      </c>
      <c r="M18" s="126">
        <v>3349520</v>
      </c>
      <c r="N18" s="126">
        <v>3225145</v>
      </c>
      <c r="O18" s="127">
        <v>0.962867813895722</v>
      </c>
      <c r="P18" s="126">
        <v>3627817</v>
      </c>
      <c r="Q18" s="126">
        <v>92444</v>
      </c>
      <c r="R18" s="127">
        <v>0.025481990960404</v>
      </c>
    </row>
    <row r="19" spans="1:18">
      <c r="A19" s="125" t="s">
        <v>186</v>
      </c>
      <c r="B19" s="125" t="s">
        <v>3305</v>
      </c>
      <c r="C19" s="126">
        <v>6</v>
      </c>
      <c r="D19" s="126">
        <v>3831</v>
      </c>
      <c r="E19" s="126">
        <v>3600</v>
      </c>
      <c r="F19" s="127">
        <v>0.939702427564605</v>
      </c>
      <c r="G19" s="126">
        <v>297266</v>
      </c>
      <c r="H19" s="126">
        <v>274542</v>
      </c>
      <c r="I19" s="127">
        <v>0.923556679875936</v>
      </c>
      <c r="J19" s="126">
        <v>297266</v>
      </c>
      <c r="K19" s="126">
        <v>261681</v>
      </c>
      <c r="L19" s="127">
        <v>0.880292398054268</v>
      </c>
      <c r="M19" s="126">
        <v>482838</v>
      </c>
      <c r="N19" s="126">
        <v>467323</v>
      </c>
      <c r="O19" s="127">
        <v>0.967867069286179</v>
      </c>
      <c r="P19" s="126">
        <v>520808</v>
      </c>
      <c r="Q19" s="126">
        <v>10010</v>
      </c>
      <c r="R19" s="127">
        <v>0.0192201348673599</v>
      </c>
    </row>
    <row r="20" spans="1:18">
      <c r="A20" s="125" t="s">
        <v>186</v>
      </c>
      <c r="B20" s="125" t="s">
        <v>3306</v>
      </c>
      <c r="C20" s="126">
        <v>14</v>
      </c>
      <c r="D20" s="126">
        <v>19673</v>
      </c>
      <c r="E20" s="126">
        <v>18556</v>
      </c>
      <c r="F20" s="127">
        <v>0.943221674376048</v>
      </c>
      <c r="G20" s="126">
        <v>1531277</v>
      </c>
      <c r="H20" s="126">
        <v>1411067</v>
      </c>
      <c r="I20" s="127">
        <v>0.921496894422106</v>
      </c>
      <c r="J20" s="126">
        <v>1531277</v>
      </c>
      <c r="K20" s="126">
        <v>1360129</v>
      </c>
      <c r="L20" s="127">
        <v>0.888231848320062</v>
      </c>
      <c r="M20" s="126">
        <v>2430525</v>
      </c>
      <c r="N20" s="126">
        <v>2319768</v>
      </c>
      <c r="O20" s="127">
        <v>0.954430832844756</v>
      </c>
      <c r="P20" s="126">
        <v>3071351</v>
      </c>
      <c r="Q20" s="126">
        <v>57949</v>
      </c>
      <c r="R20" s="127">
        <v>0.0188675927954832</v>
      </c>
    </row>
    <row r="21" spans="1:18">
      <c r="A21" s="125" t="s">
        <v>186</v>
      </c>
      <c r="B21" s="125" t="s">
        <v>1426</v>
      </c>
      <c r="C21" s="126">
        <v>22</v>
      </c>
      <c r="D21" s="126">
        <v>40350</v>
      </c>
      <c r="E21" s="126">
        <v>39416</v>
      </c>
      <c r="F21" s="127">
        <v>0.976852540272615</v>
      </c>
      <c r="G21" s="126">
        <v>96</v>
      </c>
      <c r="H21" s="126">
        <v>28</v>
      </c>
      <c r="I21" s="127">
        <v>0.291666666666667</v>
      </c>
      <c r="J21" s="126">
        <v>96</v>
      </c>
      <c r="K21" s="126">
        <v>26</v>
      </c>
      <c r="L21" s="127">
        <v>0.270833333333333</v>
      </c>
      <c r="M21" s="126">
        <v>3656010</v>
      </c>
      <c r="N21" s="126">
        <v>3582974</v>
      </c>
      <c r="O21" s="127">
        <v>0.980023030571579</v>
      </c>
      <c r="P21" s="126">
        <v>3888727</v>
      </c>
      <c r="Q21" s="126">
        <v>63147</v>
      </c>
      <c r="R21" s="127">
        <v>0.0162384759845574</v>
      </c>
    </row>
    <row r="22" spans="1:18">
      <c r="A22" s="125" t="s">
        <v>186</v>
      </c>
      <c r="B22" s="125" t="s">
        <v>3307</v>
      </c>
      <c r="C22" s="126">
        <v>13</v>
      </c>
      <c r="D22" s="126">
        <v>30403</v>
      </c>
      <c r="E22" s="126">
        <v>29482</v>
      </c>
      <c r="F22" s="127">
        <v>0.969706936815446</v>
      </c>
      <c r="G22" s="126">
        <v>2491902</v>
      </c>
      <c r="H22" s="126">
        <v>2387540</v>
      </c>
      <c r="I22" s="127">
        <v>0.958119540816613</v>
      </c>
      <c r="J22" s="126">
        <v>2491902</v>
      </c>
      <c r="K22" s="126">
        <v>2306355</v>
      </c>
      <c r="L22" s="127">
        <v>0.925540009197793</v>
      </c>
      <c r="M22" s="126">
        <v>3865789</v>
      </c>
      <c r="N22" s="126">
        <v>3744111</v>
      </c>
      <c r="O22" s="127">
        <v>0.968524407307279</v>
      </c>
      <c r="P22" s="126">
        <v>4990238</v>
      </c>
      <c r="Q22" s="126">
        <v>81935</v>
      </c>
      <c r="R22" s="127">
        <v>0.0164190565660395</v>
      </c>
    </row>
    <row r="23" spans="1:18">
      <c r="A23" s="125" t="s">
        <v>186</v>
      </c>
      <c r="B23" s="125" t="s">
        <v>3308</v>
      </c>
      <c r="C23" s="126">
        <v>16</v>
      </c>
      <c r="D23" s="126">
        <v>32599</v>
      </c>
      <c r="E23" s="126">
        <v>31454</v>
      </c>
      <c r="F23" s="127">
        <v>0.964876223197031</v>
      </c>
      <c r="G23" s="126">
        <v>1924435</v>
      </c>
      <c r="H23" s="126">
        <v>1831800</v>
      </c>
      <c r="I23" s="127">
        <v>0.951863793788826</v>
      </c>
      <c r="J23" s="126">
        <v>1924435</v>
      </c>
      <c r="K23" s="126">
        <v>1791832</v>
      </c>
      <c r="L23" s="127">
        <v>0.931095100639928</v>
      </c>
      <c r="M23" s="126">
        <v>3749751</v>
      </c>
      <c r="N23" s="126">
        <v>3656258</v>
      </c>
      <c r="O23" s="127">
        <v>0.975066877774018</v>
      </c>
      <c r="P23" s="126">
        <v>4275845</v>
      </c>
      <c r="Q23" s="126">
        <v>67021</v>
      </c>
      <c r="R23" s="127">
        <v>0.0156743286999412</v>
      </c>
    </row>
    <row r="24" spans="1:18">
      <c r="A24" s="125" t="s">
        <v>186</v>
      </c>
      <c r="B24" s="125" t="s">
        <v>3309</v>
      </c>
      <c r="C24" s="126">
        <v>9</v>
      </c>
      <c r="D24" s="126">
        <v>18312</v>
      </c>
      <c r="E24" s="126">
        <v>17370</v>
      </c>
      <c r="F24" s="127">
        <v>0.948558322411533</v>
      </c>
      <c r="G24" s="126">
        <v>1250407</v>
      </c>
      <c r="H24" s="126">
        <v>1176303</v>
      </c>
      <c r="I24" s="127">
        <v>0.940736096327036</v>
      </c>
      <c r="J24" s="126">
        <v>1250407</v>
      </c>
      <c r="K24" s="126">
        <v>1130882</v>
      </c>
      <c r="L24" s="127">
        <v>0.904411123738111</v>
      </c>
      <c r="M24" s="126">
        <v>2038420</v>
      </c>
      <c r="N24" s="126">
        <v>1971056</v>
      </c>
      <c r="O24" s="127">
        <v>0.966952836020055</v>
      </c>
      <c r="P24" s="126">
        <v>2258379</v>
      </c>
      <c r="Q24" s="126">
        <v>53390</v>
      </c>
      <c r="R24" s="127">
        <v>0.0236408503621403</v>
      </c>
    </row>
    <row r="25" spans="1:18">
      <c r="A25" s="125" t="s">
        <v>186</v>
      </c>
      <c r="B25" s="125" t="s">
        <v>3310</v>
      </c>
      <c r="C25" s="126">
        <v>9</v>
      </c>
      <c r="D25" s="126">
        <v>6769</v>
      </c>
      <c r="E25" s="126">
        <v>6451</v>
      </c>
      <c r="F25" s="127">
        <v>0.953021125720195</v>
      </c>
      <c r="G25" s="126">
        <v>621681</v>
      </c>
      <c r="H25" s="126">
        <v>581213</v>
      </c>
      <c r="I25" s="127">
        <v>0.934905522285545</v>
      </c>
      <c r="J25" s="126">
        <v>621681</v>
      </c>
      <c r="K25" s="126">
        <v>572704</v>
      </c>
      <c r="L25" s="127">
        <v>0.921218438395254</v>
      </c>
      <c r="M25" s="126">
        <v>975686</v>
      </c>
      <c r="N25" s="126">
        <v>940220</v>
      </c>
      <c r="O25" s="127">
        <v>0.963650190737594</v>
      </c>
      <c r="P25" s="126">
        <v>1110024</v>
      </c>
      <c r="Q25" s="126">
        <v>18311</v>
      </c>
      <c r="R25" s="127">
        <v>0.0164960397252672</v>
      </c>
    </row>
    <row r="26" spans="1:18">
      <c r="A26" s="125" t="s">
        <v>186</v>
      </c>
      <c r="B26" s="125" t="s">
        <v>40</v>
      </c>
      <c r="C26" s="126">
        <v>3</v>
      </c>
      <c r="D26" s="126">
        <v>2716</v>
      </c>
      <c r="E26" s="126">
        <v>2514</v>
      </c>
      <c r="F26" s="127">
        <v>0.925625920471281</v>
      </c>
      <c r="G26" s="126">
        <v>8</v>
      </c>
      <c r="H26" s="126">
        <v>0</v>
      </c>
      <c r="I26" s="127">
        <v>0</v>
      </c>
      <c r="J26" s="126">
        <v>8</v>
      </c>
      <c r="K26" s="126">
        <v>0</v>
      </c>
      <c r="L26" s="127">
        <v>0</v>
      </c>
      <c r="M26" s="126">
        <v>232732</v>
      </c>
      <c r="N26" s="126">
        <v>222484</v>
      </c>
      <c r="O26" s="127">
        <v>0.955966519430074</v>
      </c>
      <c r="P26" s="126">
        <v>246730</v>
      </c>
      <c r="Q26" s="126">
        <v>4741</v>
      </c>
      <c r="R26" s="127">
        <v>0.0192153366027642</v>
      </c>
    </row>
    <row r="27" spans="1:18">
      <c r="A27" s="122" t="s">
        <v>398</v>
      </c>
      <c r="B27" s="122" t="s">
        <v>3420</v>
      </c>
      <c r="C27" s="123">
        <v>48</v>
      </c>
      <c r="D27" s="123">
        <v>107368</v>
      </c>
      <c r="E27" s="123">
        <v>101461</v>
      </c>
      <c r="F27" s="124">
        <v>0.944983607778854</v>
      </c>
      <c r="G27" s="123">
        <v>6556722</v>
      </c>
      <c r="H27" s="123">
        <v>6238717</v>
      </c>
      <c r="I27" s="124">
        <v>0.951499392531817</v>
      </c>
      <c r="J27" s="123">
        <v>6556722</v>
      </c>
      <c r="K27" s="123">
        <v>5966485</v>
      </c>
      <c r="L27" s="124">
        <v>0.909979864938608</v>
      </c>
      <c r="M27" s="123">
        <v>11452334</v>
      </c>
      <c r="N27" s="123">
        <v>11024056</v>
      </c>
      <c r="O27" s="124">
        <v>0.962603430881426</v>
      </c>
      <c r="P27" s="123">
        <v>12642457</v>
      </c>
      <c r="Q27" s="123">
        <v>222371</v>
      </c>
      <c r="R27" s="124">
        <v>0.0175892233606173</v>
      </c>
    </row>
    <row r="28" spans="1:18">
      <c r="A28" s="125" t="s">
        <v>398</v>
      </c>
      <c r="B28" s="125" t="s">
        <v>3311</v>
      </c>
      <c r="C28" s="126">
        <v>6</v>
      </c>
      <c r="D28" s="126">
        <v>15295</v>
      </c>
      <c r="E28" s="126">
        <v>14292</v>
      </c>
      <c r="F28" s="127">
        <v>0.934423014056881</v>
      </c>
      <c r="G28" s="126">
        <v>850988</v>
      </c>
      <c r="H28" s="126">
        <v>824092</v>
      </c>
      <c r="I28" s="127">
        <v>0.968394383939609</v>
      </c>
      <c r="J28" s="126">
        <v>850988</v>
      </c>
      <c r="K28" s="126">
        <v>778522</v>
      </c>
      <c r="L28" s="127">
        <v>0.914844862677265</v>
      </c>
      <c r="M28" s="126">
        <v>1521895</v>
      </c>
      <c r="N28" s="126">
        <v>1472621</v>
      </c>
      <c r="O28" s="127">
        <v>0.967623259160455</v>
      </c>
      <c r="P28" s="126">
        <v>1660804</v>
      </c>
      <c r="Q28" s="126">
        <v>33314</v>
      </c>
      <c r="R28" s="127">
        <v>0.0200589593955699</v>
      </c>
    </row>
    <row r="29" spans="1:18">
      <c r="A29" s="125" t="s">
        <v>398</v>
      </c>
      <c r="B29" s="125" t="s">
        <v>3312</v>
      </c>
      <c r="C29" s="126">
        <v>8</v>
      </c>
      <c r="D29" s="126">
        <v>10772</v>
      </c>
      <c r="E29" s="126">
        <v>10421</v>
      </c>
      <c r="F29" s="127">
        <v>0.967415521722986</v>
      </c>
      <c r="G29" s="126">
        <v>644470</v>
      </c>
      <c r="H29" s="126">
        <v>609761</v>
      </c>
      <c r="I29" s="127">
        <v>0.946143342591587</v>
      </c>
      <c r="J29" s="126">
        <v>644470</v>
      </c>
      <c r="K29" s="126">
        <v>592393</v>
      </c>
      <c r="L29" s="127">
        <v>0.919194066442193</v>
      </c>
      <c r="M29" s="126">
        <v>1133509</v>
      </c>
      <c r="N29" s="126">
        <v>1098685</v>
      </c>
      <c r="O29" s="127">
        <v>0.969277703132485</v>
      </c>
      <c r="P29" s="126">
        <v>1266768</v>
      </c>
      <c r="Q29" s="126">
        <v>25568</v>
      </c>
      <c r="R29" s="127">
        <v>0.0201836484660175</v>
      </c>
    </row>
    <row r="30" spans="1:18">
      <c r="A30" s="125" t="s">
        <v>398</v>
      </c>
      <c r="B30" s="125" t="s">
        <v>3313</v>
      </c>
      <c r="C30" s="126">
        <v>5</v>
      </c>
      <c r="D30" s="126">
        <v>6768</v>
      </c>
      <c r="E30" s="126">
        <v>6309</v>
      </c>
      <c r="F30" s="127">
        <v>0.93218085106383</v>
      </c>
      <c r="G30" s="126">
        <v>421817</v>
      </c>
      <c r="H30" s="126">
        <v>398980</v>
      </c>
      <c r="I30" s="127">
        <v>0.945860408660628</v>
      </c>
      <c r="J30" s="126">
        <v>421817</v>
      </c>
      <c r="K30" s="126">
        <v>384808</v>
      </c>
      <c r="L30" s="127">
        <v>0.912262900736575</v>
      </c>
      <c r="M30" s="126">
        <v>723903</v>
      </c>
      <c r="N30" s="126">
        <v>691841</v>
      </c>
      <c r="O30" s="127">
        <v>0.955709535669834</v>
      </c>
      <c r="P30" s="126">
        <v>860649</v>
      </c>
      <c r="Q30" s="126">
        <v>16632</v>
      </c>
      <c r="R30" s="127">
        <v>0.0193249512867615</v>
      </c>
    </row>
    <row r="31" spans="1:18">
      <c r="A31" s="125" t="s">
        <v>398</v>
      </c>
      <c r="B31" s="125" t="s">
        <v>3314</v>
      </c>
      <c r="C31" s="126">
        <v>7</v>
      </c>
      <c r="D31" s="126">
        <v>21804</v>
      </c>
      <c r="E31" s="126">
        <v>20657</v>
      </c>
      <c r="F31" s="127">
        <v>0.947394973399376</v>
      </c>
      <c r="G31" s="126">
        <v>1217394</v>
      </c>
      <c r="H31" s="126">
        <v>1161277</v>
      </c>
      <c r="I31" s="127">
        <v>0.953903994926868</v>
      </c>
      <c r="J31" s="126">
        <v>1217394</v>
      </c>
      <c r="K31" s="126">
        <v>1121607</v>
      </c>
      <c r="L31" s="127">
        <v>0.92131799565301</v>
      </c>
      <c r="M31" s="126">
        <v>2158985</v>
      </c>
      <c r="N31" s="126">
        <v>2085887</v>
      </c>
      <c r="O31" s="127">
        <v>0.966142423407296</v>
      </c>
      <c r="P31" s="126">
        <v>2320229</v>
      </c>
      <c r="Q31" s="126">
        <v>39045</v>
      </c>
      <c r="R31" s="127">
        <v>0.0168280803317259</v>
      </c>
    </row>
    <row r="32" spans="1:18">
      <c r="A32" s="125" t="s">
        <v>398</v>
      </c>
      <c r="B32" s="125" t="s">
        <v>3315</v>
      </c>
      <c r="C32" s="126">
        <v>8</v>
      </c>
      <c r="D32" s="126">
        <v>15666</v>
      </c>
      <c r="E32" s="126">
        <v>14918</v>
      </c>
      <c r="F32" s="127">
        <v>0.952253287373931</v>
      </c>
      <c r="G32" s="126">
        <v>961217</v>
      </c>
      <c r="H32" s="126">
        <v>913151</v>
      </c>
      <c r="I32" s="127">
        <v>0.949994642208783</v>
      </c>
      <c r="J32" s="126">
        <v>961217</v>
      </c>
      <c r="K32" s="126">
        <v>860822</v>
      </c>
      <c r="L32" s="127">
        <v>0.89555428170746</v>
      </c>
      <c r="M32" s="126">
        <v>1737373</v>
      </c>
      <c r="N32" s="126">
        <v>1665936</v>
      </c>
      <c r="O32" s="127">
        <v>0.958882174409295</v>
      </c>
      <c r="P32" s="126">
        <v>1907696</v>
      </c>
      <c r="Q32" s="126">
        <v>32522</v>
      </c>
      <c r="R32" s="127">
        <v>0.0170477895849234</v>
      </c>
    </row>
    <row r="33" spans="1:18">
      <c r="A33" s="125" t="s">
        <v>398</v>
      </c>
      <c r="B33" s="125" t="s">
        <v>3316</v>
      </c>
      <c r="C33" s="126">
        <v>8</v>
      </c>
      <c r="D33" s="126">
        <v>19886</v>
      </c>
      <c r="E33" s="126">
        <v>18685</v>
      </c>
      <c r="F33" s="127">
        <v>0.939605752790908</v>
      </c>
      <c r="G33" s="126">
        <v>1367651</v>
      </c>
      <c r="H33" s="126">
        <v>1311621</v>
      </c>
      <c r="I33" s="127">
        <v>0.959031946015467</v>
      </c>
      <c r="J33" s="126">
        <v>1367651</v>
      </c>
      <c r="K33" s="126">
        <v>1244702</v>
      </c>
      <c r="L33" s="127">
        <v>0.910102065512327</v>
      </c>
      <c r="M33" s="126">
        <v>2280006</v>
      </c>
      <c r="N33" s="126">
        <v>2190727</v>
      </c>
      <c r="O33" s="127">
        <v>0.960842646905315</v>
      </c>
      <c r="P33" s="126">
        <v>2551114</v>
      </c>
      <c r="Q33" s="126">
        <v>43535</v>
      </c>
      <c r="R33" s="127">
        <v>0.0170650939158344</v>
      </c>
    </row>
    <row r="34" spans="1:18">
      <c r="A34" s="125" t="s">
        <v>398</v>
      </c>
      <c r="B34" s="125" t="s">
        <v>3317</v>
      </c>
      <c r="C34" s="126">
        <v>6</v>
      </c>
      <c r="D34" s="126">
        <v>17177</v>
      </c>
      <c r="E34" s="126">
        <v>16179</v>
      </c>
      <c r="F34" s="127">
        <v>0.941899051056646</v>
      </c>
      <c r="G34" s="126">
        <v>1093185</v>
      </c>
      <c r="H34" s="126">
        <v>1019835</v>
      </c>
      <c r="I34" s="127">
        <v>0.932902482196518</v>
      </c>
      <c r="J34" s="126">
        <v>1093185</v>
      </c>
      <c r="K34" s="126">
        <v>983631</v>
      </c>
      <c r="L34" s="127">
        <v>0.899784574431592</v>
      </c>
      <c r="M34" s="126">
        <v>1896663</v>
      </c>
      <c r="N34" s="126">
        <v>1818359</v>
      </c>
      <c r="O34" s="127">
        <v>0.958714858675474</v>
      </c>
      <c r="P34" s="126">
        <v>2075197</v>
      </c>
      <c r="Q34" s="126">
        <v>31755</v>
      </c>
      <c r="R34" s="127">
        <v>0.0153021616742892</v>
      </c>
    </row>
    <row r="35" spans="1:18">
      <c r="A35" s="122" t="s">
        <v>496</v>
      </c>
      <c r="B35" s="122" t="s">
        <v>3420</v>
      </c>
      <c r="C35" s="123">
        <v>88</v>
      </c>
      <c r="D35" s="123">
        <v>126365</v>
      </c>
      <c r="E35" s="123">
        <v>119516</v>
      </c>
      <c r="F35" s="124">
        <v>0.945799865469078</v>
      </c>
      <c r="G35" s="123">
        <v>6631701</v>
      </c>
      <c r="H35" s="123">
        <v>6379356</v>
      </c>
      <c r="I35" s="124">
        <v>0.961948676516025</v>
      </c>
      <c r="J35" s="123">
        <v>6631701</v>
      </c>
      <c r="K35" s="123">
        <v>6239736</v>
      </c>
      <c r="L35" s="124">
        <v>0.940895254475436</v>
      </c>
      <c r="M35" s="123">
        <v>11553096</v>
      </c>
      <c r="N35" s="123">
        <v>11377391</v>
      </c>
      <c r="O35" s="124">
        <v>0.984791522549453</v>
      </c>
      <c r="P35" s="123">
        <v>12548362</v>
      </c>
      <c r="Q35" s="123">
        <v>217841</v>
      </c>
      <c r="R35" s="124">
        <v>0.0173601144117455</v>
      </c>
    </row>
    <row r="36" spans="1:18">
      <c r="A36" s="125" t="s">
        <v>496</v>
      </c>
      <c r="B36" s="125" t="s">
        <v>3318</v>
      </c>
      <c r="C36" s="126">
        <v>14</v>
      </c>
      <c r="D36" s="126">
        <v>22924</v>
      </c>
      <c r="E36" s="126">
        <v>22000</v>
      </c>
      <c r="F36" s="127">
        <v>0.959692898272553</v>
      </c>
      <c r="G36" s="126">
        <v>1392314</v>
      </c>
      <c r="H36" s="126">
        <v>1328211</v>
      </c>
      <c r="I36" s="127">
        <v>0.953959379852533</v>
      </c>
      <c r="J36" s="126">
        <v>1392314</v>
      </c>
      <c r="K36" s="126">
        <v>1307242</v>
      </c>
      <c r="L36" s="127">
        <v>0.938898840347795</v>
      </c>
      <c r="M36" s="126">
        <v>2232545</v>
      </c>
      <c r="N36" s="126">
        <v>2186980</v>
      </c>
      <c r="O36" s="127">
        <v>0.979590556965257</v>
      </c>
      <c r="P36" s="126">
        <v>2426853</v>
      </c>
      <c r="Q36" s="126">
        <v>38167</v>
      </c>
      <c r="R36" s="127">
        <v>0.0157269517354368</v>
      </c>
    </row>
    <row r="37" spans="1:18">
      <c r="A37" s="125" t="s">
        <v>496</v>
      </c>
      <c r="B37" s="125" t="s">
        <v>3319</v>
      </c>
      <c r="C37" s="126">
        <v>18</v>
      </c>
      <c r="D37" s="126">
        <v>17450</v>
      </c>
      <c r="E37" s="126">
        <v>16178</v>
      </c>
      <c r="F37" s="127">
        <v>0.927106017191977</v>
      </c>
      <c r="G37" s="126">
        <v>848110</v>
      </c>
      <c r="H37" s="126">
        <v>810140</v>
      </c>
      <c r="I37" s="127">
        <v>0.955229864050654</v>
      </c>
      <c r="J37" s="126">
        <v>848110</v>
      </c>
      <c r="K37" s="126">
        <v>792157</v>
      </c>
      <c r="L37" s="127">
        <v>0.934026246595371</v>
      </c>
      <c r="M37" s="126">
        <v>1562664</v>
      </c>
      <c r="N37" s="126">
        <v>1530658</v>
      </c>
      <c r="O37" s="127">
        <v>0.979518309758208</v>
      </c>
      <c r="P37" s="126">
        <v>1796077</v>
      </c>
      <c r="Q37" s="126">
        <v>37657</v>
      </c>
      <c r="R37" s="127">
        <v>0.0209662503333654</v>
      </c>
    </row>
    <row r="38" spans="1:18">
      <c r="A38" s="125" t="s">
        <v>496</v>
      </c>
      <c r="B38" s="125" t="s">
        <v>3320</v>
      </c>
      <c r="C38" s="126">
        <v>14</v>
      </c>
      <c r="D38" s="126">
        <v>30888</v>
      </c>
      <c r="E38" s="126">
        <v>29180</v>
      </c>
      <c r="F38" s="127">
        <v>0.944703444703445</v>
      </c>
      <c r="G38" s="126">
        <v>1583238</v>
      </c>
      <c r="H38" s="126">
        <v>1541173</v>
      </c>
      <c r="I38" s="127">
        <v>0.973431031847391</v>
      </c>
      <c r="J38" s="126">
        <v>1583238</v>
      </c>
      <c r="K38" s="126">
        <v>1503668</v>
      </c>
      <c r="L38" s="127">
        <v>0.94974223711154</v>
      </c>
      <c r="M38" s="126">
        <v>2903056</v>
      </c>
      <c r="N38" s="126">
        <v>2878381</v>
      </c>
      <c r="O38" s="127">
        <v>0.991500336197442</v>
      </c>
      <c r="P38" s="126">
        <v>3066693</v>
      </c>
      <c r="Q38" s="126">
        <v>48240</v>
      </c>
      <c r="R38" s="127">
        <v>0.015730299707209</v>
      </c>
    </row>
    <row r="39" spans="1:18">
      <c r="A39" s="125" t="s">
        <v>496</v>
      </c>
      <c r="B39" s="125" t="s">
        <v>3321</v>
      </c>
      <c r="C39" s="126">
        <v>13</v>
      </c>
      <c r="D39" s="126">
        <v>20841</v>
      </c>
      <c r="E39" s="126">
        <v>19195</v>
      </c>
      <c r="F39" s="127">
        <v>0.921021064248357</v>
      </c>
      <c r="G39" s="126">
        <v>1096116</v>
      </c>
      <c r="H39" s="126">
        <v>1047584</v>
      </c>
      <c r="I39" s="127">
        <v>0.955723664283707</v>
      </c>
      <c r="J39" s="126">
        <v>1096116</v>
      </c>
      <c r="K39" s="126">
        <v>1023767</v>
      </c>
      <c r="L39" s="127">
        <v>0.9339951246036</v>
      </c>
      <c r="M39" s="126">
        <v>1833881</v>
      </c>
      <c r="N39" s="126">
        <v>1803179</v>
      </c>
      <c r="O39" s="127">
        <v>0.983258455701324</v>
      </c>
      <c r="P39" s="126">
        <v>1962939</v>
      </c>
      <c r="Q39" s="126">
        <v>38191</v>
      </c>
      <c r="R39" s="127">
        <v>0.0194560299632337</v>
      </c>
    </row>
    <row r="40" spans="1:18">
      <c r="A40" s="125" t="s">
        <v>496</v>
      </c>
      <c r="B40" s="125" t="s">
        <v>3322</v>
      </c>
      <c r="C40" s="126">
        <v>14</v>
      </c>
      <c r="D40" s="126">
        <v>15091</v>
      </c>
      <c r="E40" s="126">
        <v>14396</v>
      </c>
      <c r="F40" s="127">
        <v>0.9539460605659</v>
      </c>
      <c r="G40" s="126">
        <v>754034</v>
      </c>
      <c r="H40" s="126">
        <v>720508</v>
      </c>
      <c r="I40" s="127">
        <v>0.955537813944729</v>
      </c>
      <c r="J40" s="126">
        <v>754034</v>
      </c>
      <c r="K40" s="126">
        <v>701832</v>
      </c>
      <c r="L40" s="127">
        <v>0.930769700040051</v>
      </c>
      <c r="M40" s="126">
        <v>1376980</v>
      </c>
      <c r="N40" s="126">
        <v>1363551</v>
      </c>
      <c r="O40" s="127">
        <v>0.990247498148121</v>
      </c>
      <c r="P40" s="126">
        <v>1463503</v>
      </c>
      <c r="Q40" s="126">
        <v>29051</v>
      </c>
      <c r="R40" s="127">
        <v>0.0198503180382958</v>
      </c>
    </row>
    <row r="41" spans="1:18">
      <c r="A41" s="125" t="s">
        <v>496</v>
      </c>
      <c r="B41" s="125" t="s">
        <v>3323</v>
      </c>
      <c r="C41" s="126">
        <v>15</v>
      </c>
      <c r="D41" s="126">
        <v>19171</v>
      </c>
      <c r="E41" s="126">
        <v>18567</v>
      </c>
      <c r="F41" s="127">
        <v>0.968494079599395</v>
      </c>
      <c r="G41" s="126">
        <v>957889</v>
      </c>
      <c r="H41" s="126">
        <v>931740</v>
      </c>
      <c r="I41" s="127">
        <v>0.972701429915157</v>
      </c>
      <c r="J41" s="126">
        <v>957889</v>
      </c>
      <c r="K41" s="126">
        <v>911070</v>
      </c>
      <c r="L41" s="127">
        <v>0.95112272925151</v>
      </c>
      <c r="M41" s="126">
        <v>1643970</v>
      </c>
      <c r="N41" s="126">
        <v>1614642</v>
      </c>
      <c r="O41" s="127">
        <v>0.982160258398876</v>
      </c>
      <c r="P41" s="126">
        <v>1832297</v>
      </c>
      <c r="Q41" s="126">
        <v>26535</v>
      </c>
      <c r="R41" s="127">
        <v>0.0144818225429611</v>
      </c>
    </row>
    <row r="42" spans="1:18">
      <c r="A42" s="122" t="s">
        <v>671</v>
      </c>
      <c r="B42" s="122" t="s">
        <v>3420</v>
      </c>
      <c r="C42" s="123">
        <v>23</v>
      </c>
      <c r="D42" s="123">
        <v>27106</v>
      </c>
      <c r="E42" s="123">
        <v>25510</v>
      </c>
      <c r="F42" s="124">
        <v>0.941120047222017</v>
      </c>
      <c r="G42" s="123">
        <v>1592952</v>
      </c>
      <c r="H42" s="123">
        <v>1515812</v>
      </c>
      <c r="I42" s="124">
        <v>0.951574184281761</v>
      </c>
      <c r="J42" s="123">
        <v>1592952</v>
      </c>
      <c r="K42" s="123">
        <v>1455361</v>
      </c>
      <c r="L42" s="124">
        <v>0.913625143758255</v>
      </c>
      <c r="M42" s="123">
        <v>3104961</v>
      </c>
      <c r="N42" s="123">
        <v>3003535</v>
      </c>
      <c r="O42" s="124">
        <v>0.967334211283169</v>
      </c>
      <c r="P42" s="123">
        <v>3442041</v>
      </c>
      <c r="Q42" s="123">
        <v>59508</v>
      </c>
      <c r="R42" s="124">
        <v>0.0172885796537578</v>
      </c>
    </row>
    <row r="43" spans="1:18">
      <c r="A43" s="125" t="s">
        <v>671</v>
      </c>
      <c r="B43" s="125" t="s">
        <v>3324</v>
      </c>
      <c r="C43" s="126">
        <v>23</v>
      </c>
      <c r="D43" s="126">
        <v>27106</v>
      </c>
      <c r="E43" s="126">
        <v>25510</v>
      </c>
      <c r="F43" s="127">
        <v>0.941120047222017</v>
      </c>
      <c r="G43" s="126">
        <v>1592952</v>
      </c>
      <c r="H43" s="126">
        <v>1515812</v>
      </c>
      <c r="I43" s="127">
        <v>0.951574184281761</v>
      </c>
      <c r="J43" s="126">
        <v>1592952</v>
      </c>
      <c r="K43" s="126">
        <v>1455361</v>
      </c>
      <c r="L43" s="127">
        <v>0.913625143758255</v>
      </c>
      <c r="M43" s="126">
        <v>3104961</v>
      </c>
      <c r="N43" s="126">
        <v>3003535</v>
      </c>
      <c r="O43" s="127">
        <v>0.967334211283169</v>
      </c>
      <c r="P43" s="126">
        <v>3442041</v>
      </c>
      <c r="Q43" s="126">
        <v>59508</v>
      </c>
      <c r="R43" s="127">
        <v>0.0172885796537578</v>
      </c>
    </row>
    <row r="44" spans="1:18">
      <c r="A44" s="122" t="s">
        <v>719</v>
      </c>
      <c r="B44" s="122" t="s">
        <v>3420</v>
      </c>
      <c r="C44" s="123">
        <v>296</v>
      </c>
      <c r="D44" s="123">
        <v>420671</v>
      </c>
      <c r="E44" s="123">
        <v>393963</v>
      </c>
      <c r="F44" s="124">
        <v>0.936510955116944</v>
      </c>
      <c r="G44" s="123">
        <v>19668246</v>
      </c>
      <c r="H44" s="123">
        <v>18975663</v>
      </c>
      <c r="I44" s="124">
        <v>0.96478674305782</v>
      </c>
      <c r="J44" s="123">
        <v>19668246</v>
      </c>
      <c r="K44" s="123">
        <v>17327852</v>
      </c>
      <c r="L44" s="124">
        <v>0.881006471039665</v>
      </c>
      <c r="M44" s="123">
        <v>40404761</v>
      </c>
      <c r="N44" s="123">
        <v>38523872</v>
      </c>
      <c r="O44" s="124">
        <v>0.953448827478524</v>
      </c>
      <c r="P44" s="123">
        <v>45347195</v>
      </c>
      <c r="Q44" s="123">
        <v>803433</v>
      </c>
      <c r="R44" s="124">
        <v>0.0177173692882217</v>
      </c>
    </row>
    <row r="45" spans="1:18">
      <c r="A45" s="125" t="s">
        <v>719</v>
      </c>
      <c r="B45" s="125" t="s">
        <v>3325</v>
      </c>
      <c r="C45" s="126">
        <v>13</v>
      </c>
      <c r="D45" s="126">
        <v>15105</v>
      </c>
      <c r="E45" s="126">
        <v>14493</v>
      </c>
      <c r="F45" s="127">
        <v>0.95948361469712</v>
      </c>
      <c r="G45" s="126">
        <v>905295</v>
      </c>
      <c r="H45" s="126">
        <v>880150</v>
      </c>
      <c r="I45" s="127">
        <v>0.972224523497865</v>
      </c>
      <c r="J45" s="126">
        <v>905295</v>
      </c>
      <c r="K45" s="126">
        <v>762022</v>
      </c>
      <c r="L45" s="127">
        <v>0.841738880696348</v>
      </c>
      <c r="M45" s="126">
        <v>1488351</v>
      </c>
      <c r="N45" s="126">
        <v>1424536</v>
      </c>
      <c r="O45" s="127">
        <v>0.957123689237283</v>
      </c>
      <c r="P45" s="126">
        <v>1596090</v>
      </c>
      <c r="Q45" s="126">
        <v>23789</v>
      </c>
      <c r="R45" s="127">
        <v>0.0149045479891485</v>
      </c>
    </row>
    <row r="46" spans="1:18">
      <c r="A46" s="125" t="s">
        <v>719</v>
      </c>
      <c r="B46" s="125" t="s">
        <v>3340</v>
      </c>
      <c r="C46" s="126">
        <v>13</v>
      </c>
      <c r="D46" s="126">
        <v>21612</v>
      </c>
      <c r="E46" s="126">
        <v>19881</v>
      </c>
      <c r="F46" s="127">
        <v>0.919905607995558</v>
      </c>
      <c r="G46" s="126">
        <v>1112123</v>
      </c>
      <c r="H46" s="126">
        <v>1075162</v>
      </c>
      <c r="I46" s="127">
        <v>0.966765366780473</v>
      </c>
      <c r="J46" s="126">
        <v>1112123</v>
      </c>
      <c r="K46" s="126">
        <v>1007501</v>
      </c>
      <c r="L46" s="127">
        <v>0.905925873307179</v>
      </c>
      <c r="M46" s="126">
        <v>2290718</v>
      </c>
      <c r="N46" s="126">
        <v>2186145</v>
      </c>
      <c r="O46" s="127">
        <v>0.954349247703122</v>
      </c>
      <c r="P46" s="126">
        <v>2671880</v>
      </c>
      <c r="Q46" s="126">
        <v>42413</v>
      </c>
      <c r="R46" s="127">
        <v>0.0158738416395946</v>
      </c>
    </row>
    <row r="47" spans="1:18">
      <c r="A47" s="125" t="s">
        <v>719</v>
      </c>
      <c r="B47" s="125" t="s">
        <v>3327</v>
      </c>
      <c r="C47" s="126">
        <v>12</v>
      </c>
      <c r="D47" s="126">
        <v>21274</v>
      </c>
      <c r="E47" s="126">
        <v>19002</v>
      </c>
      <c r="F47" s="127">
        <v>0.893202970762433</v>
      </c>
      <c r="G47" s="126">
        <v>1004556</v>
      </c>
      <c r="H47" s="126">
        <v>945319</v>
      </c>
      <c r="I47" s="127">
        <v>0.941031659758142</v>
      </c>
      <c r="J47" s="126">
        <v>1004556</v>
      </c>
      <c r="K47" s="126">
        <v>740204</v>
      </c>
      <c r="L47" s="127">
        <v>0.736846925407842</v>
      </c>
      <c r="M47" s="126">
        <v>1962683</v>
      </c>
      <c r="N47" s="126">
        <v>1775776</v>
      </c>
      <c r="O47" s="127">
        <v>0.904769644410228</v>
      </c>
      <c r="P47" s="126">
        <v>2198751</v>
      </c>
      <c r="Q47" s="126">
        <v>65784</v>
      </c>
      <c r="R47" s="127">
        <v>0.0299188039027612</v>
      </c>
    </row>
    <row r="48" spans="1:18">
      <c r="A48" s="125" t="s">
        <v>719</v>
      </c>
      <c r="B48" s="125" t="s">
        <v>3328</v>
      </c>
      <c r="C48" s="126">
        <v>1</v>
      </c>
      <c r="D48" s="126">
        <v>0</v>
      </c>
      <c r="E48" s="126">
        <v>0</v>
      </c>
      <c r="F48" s="127" t="s">
        <v>40</v>
      </c>
      <c r="G48" s="126">
        <v>401</v>
      </c>
      <c r="H48" s="126">
        <v>401</v>
      </c>
      <c r="I48" s="127">
        <v>1</v>
      </c>
      <c r="J48" s="126">
        <v>401</v>
      </c>
      <c r="K48" s="126">
        <v>397</v>
      </c>
      <c r="L48" s="127">
        <v>0.99002493765586</v>
      </c>
      <c r="M48" s="126">
        <v>458</v>
      </c>
      <c r="N48" s="126">
        <v>457</v>
      </c>
      <c r="O48" s="127">
        <v>0.997816593886463</v>
      </c>
      <c r="P48" s="126">
        <v>465</v>
      </c>
      <c r="Q48" s="126">
        <v>6</v>
      </c>
      <c r="R48" s="127">
        <v>0.0129032258064516</v>
      </c>
    </row>
    <row r="49" spans="1:18">
      <c r="A49" s="125" t="s">
        <v>719</v>
      </c>
      <c r="B49" s="125" t="s">
        <v>3329</v>
      </c>
      <c r="C49" s="126">
        <v>24</v>
      </c>
      <c r="D49" s="126">
        <v>26297</v>
      </c>
      <c r="E49" s="126">
        <v>25230</v>
      </c>
      <c r="F49" s="127">
        <v>0.959425029471042</v>
      </c>
      <c r="G49" s="126">
        <v>490434</v>
      </c>
      <c r="H49" s="126">
        <v>478178</v>
      </c>
      <c r="I49" s="127">
        <v>0.975009889200178</v>
      </c>
      <c r="J49" s="126">
        <v>490434</v>
      </c>
      <c r="K49" s="126">
        <v>437586</v>
      </c>
      <c r="L49" s="127">
        <v>0.892242381237842</v>
      </c>
      <c r="M49" s="126">
        <v>2359760</v>
      </c>
      <c r="N49" s="126">
        <v>2241415</v>
      </c>
      <c r="O49" s="127">
        <v>0.949848713428484</v>
      </c>
      <c r="P49" s="126">
        <v>2673861</v>
      </c>
      <c r="Q49" s="126">
        <v>49221</v>
      </c>
      <c r="R49" s="127">
        <v>0.0184082119451983</v>
      </c>
    </row>
    <row r="50" spans="1:18">
      <c r="A50" s="125" t="s">
        <v>719</v>
      </c>
      <c r="B50" s="125" t="s">
        <v>3330</v>
      </c>
      <c r="C50" s="126">
        <v>18</v>
      </c>
      <c r="D50" s="126">
        <v>26687</v>
      </c>
      <c r="E50" s="126">
        <v>26078</v>
      </c>
      <c r="F50" s="127">
        <v>0.977179900326001</v>
      </c>
      <c r="G50" s="126">
        <v>1345734</v>
      </c>
      <c r="H50" s="126">
        <v>1298857</v>
      </c>
      <c r="I50" s="127">
        <v>0.965166221556415</v>
      </c>
      <c r="J50" s="126">
        <v>1345734</v>
      </c>
      <c r="K50" s="126">
        <v>1257767</v>
      </c>
      <c r="L50" s="127">
        <v>0.934632698586794</v>
      </c>
      <c r="M50" s="126">
        <v>2824372</v>
      </c>
      <c r="N50" s="126">
        <v>2719191</v>
      </c>
      <c r="O50" s="127">
        <v>0.962759509016518</v>
      </c>
      <c r="P50" s="126">
        <v>3418455</v>
      </c>
      <c r="Q50" s="126">
        <v>51126</v>
      </c>
      <c r="R50" s="127">
        <v>0.0149558791910381</v>
      </c>
    </row>
    <row r="51" spans="1:18">
      <c r="A51" s="125" t="s">
        <v>719</v>
      </c>
      <c r="B51" s="125" t="s">
        <v>3331</v>
      </c>
      <c r="C51" s="126">
        <v>20</v>
      </c>
      <c r="D51" s="126">
        <v>30130</v>
      </c>
      <c r="E51" s="126">
        <v>27165</v>
      </c>
      <c r="F51" s="127">
        <v>0.90159309658148</v>
      </c>
      <c r="G51" s="126">
        <v>1377285</v>
      </c>
      <c r="H51" s="126">
        <v>1319523</v>
      </c>
      <c r="I51" s="127">
        <v>0.958060967773555</v>
      </c>
      <c r="J51" s="126">
        <v>1377285</v>
      </c>
      <c r="K51" s="126">
        <v>1213018</v>
      </c>
      <c r="L51" s="127">
        <v>0.880731293813554</v>
      </c>
      <c r="M51" s="126">
        <v>3389145</v>
      </c>
      <c r="N51" s="126">
        <v>3208129</v>
      </c>
      <c r="O51" s="127">
        <v>0.946589479057402</v>
      </c>
      <c r="P51" s="126">
        <v>3724087</v>
      </c>
      <c r="Q51" s="126">
        <v>65736</v>
      </c>
      <c r="R51" s="127">
        <v>0.0176515747349619</v>
      </c>
    </row>
    <row r="52" spans="1:18">
      <c r="A52" s="125" t="s">
        <v>719</v>
      </c>
      <c r="B52" s="125" t="s">
        <v>3332</v>
      </c>
      <c r="C52" s="126">
        <v>15</v>
      </c>
      <c r="D52" s="126">
        <v>23916</v>
      </c>
      <c r="E52" s="126">
        <v>22928</v>
      </c>
      <c r="F52" s="127">
        <v>0.958688743937113</v>
      </c>
      <c r="G52" s="126">
        <v>1189737</v>
      </c>
      <c r="H52" s="126">
        <v>1158532</v>
      </c>
      <c r="I52" s="127">
        <v>0.973771514208602</v>
      </c>
      <c r="J52" s="126">
        <v>1189737</v>
      </c>
      <c r="K52" s="126">
        <v>1108546</v>
      </c>
      <c r="L52" s="127">
        <v>0.931757186672349</v>
      </c>
      <c r="M52" s="126">
        <v>2381976</v>
      </c>
      <c r="N52" s="126">
        <v>2270078</v>
      </c>
      <c r="O52" s="127">
        <v>0.953023036336218</v>
      </c>
      <c r="P52" s="126">
        <v>2654775</v>
      </c>
      <c r="Q52" s="126">
        <v>32543</v>
      </c>
      <c r="R52" s="127">
        <v>0.0122582893088868</v>
      </c>
    </row>
    <row r="53" spans="1:18">
      <c r="A53" s="125" t="s">
        <v>719</v>
      </c>
      <c r="B53" s="125" t="s">
        <v>3333</v>
      </c>
      <c r="C53" s="126">
        <v>17</v>
      </c>
      <c r="D53" s="126">
        <v>23971</v>
      </c>
      <c r="E53" s="126">
        <v>23705</v>
      </c>
      <c r="F53" s="127">
        <v>0.988903258103542</v>
      </c>
      <c r="G53" s="126">
        <v>1723143</v>
      </c>
      <c r="H53" s="126">
        <v>1703698</v>
      </c>
      <c r="I53" s="127">
        <v>0.988715388101858</v>
      </c>
      <c r="J53" s="126">
        <v>1723143</v>
      </c>
      <c r="K53" s="126">
        <v>1622499</v>
      </c>
      <c r="L53" s="127">
        <v>0.941592775527046</v>
      </c>
      <c r="M53" s="126">
        <v>2057775</v>
      </c>
      <c r="N53" s="126">
        <v>1998306</v>
      </c>
      <c r="O53" s="127">
        <v>0.971100338958341</v>
      </c>
      <c r="P53" s="126">
        <v>2190451</v>
      </c>
      <c r="Q53" s="126">
        <v>29176</v>
      </c>
      <c r="R53" s="127">
        <v>0.0133196314366311</v>
      </c>
    </row>
    <row r="54" spans="1:18">
      <c r="A54" s="125" t="s">
        <v>719</v>
      </c>
      <c r="B54" s="125" t="s">
        <v>3334</v>
      </c>
      <c r="C54" s="126">
        <v>12</v>
      </c>
      <c r="D54" s="126">
        <v>12405</v>
      </c>
      <c r="E54" s="126">
        <v>11497</v>
      </c>
      <c r="F54" s="127">
        <v>0.926803708182185</v>
      </c>
      <c r="G54" s="126">
        <v>604493</v>
      </c>
      <c r="H54" s="126">
        <v>592324</v>
      </c>
      <c r="I54" s="127">
        <v>0.979869080369831</v>
      </c>
      <c r="J54" s="126">
        <v>604493</v>
      </c>
      <c r="K54" s="126">
        <v>537292</v>
      </c>
      <c r="L54" s="127">
        <v>0.888830805319499</v>
      </c>
      <c r="M54" s="126">
        <v>1119274</v>
      </c>
      <c r="N54" s="126">
        <v>1056479</v>
      </c>
      <c r="O54" s="127">
        <v>0.943896668733483</v>
      </c>
      <c r="P54" s="126">
        <v>1229036</v>
      </c>
      <c r="Q54" s="126">
        <v>19014</v>
      </c>
      <c r="R54" s="127">
        <v>0.0154706615591407</v>
      </c>
    </row>
    <row r="55" spans="1:18">
      <c r="A55" s="125" t="s">
        <v>719</v>
      </c>
      <c r="B55" s="125" t="s">
        <v>3335</v>
      </c>
      <c r="C55" s="126">
        <v>31</v>
      </c>
      <c r="D55" s="126">
        <v>37539</v>
      </c>
      <c r="E55" s="126">
        <v>36111</v>
      </c>
      <c r="F55" s="127">
        <v>0.961959562055462</v>
      </c>
      <c r="G55" s="126">
        <v>1309263</v>
      </c>
      <c r="H55" s="126">
        <v>1272617</v>
      </c>
      <c r="I55" s="127">
        <v>0.972010207269281</v>
      </c>
      <c r="J55" s="126">
        <v>1309263</v>
      </c>
      <c r="K55" s="126">
        <v>1206047</v>
      </c>
      <c r="L55" s="127">
        <v>0.921164807987394</v>
      </c>
      <c r="M55" s="126">
        <v>3173393</v>
      </c>
      <c r="N55" s="126">
        <v>3086109</v>
      </c>
      <c r="O55" s="127">
        <v>0.972495054977433</v>
      </c>
      <c r="P55" s="126">
        <v>3395470</v>
      </c>
      <c r="Q55" s="126">
        <v>55773</v>
      </c>
      <c r="R55" s="127">
        <v>0.0164257083702698</v>
      </c>
    </row>
    <row r="56" spans="1:18">
      <c r="A56" s="125" t="s">
        <v>719</v>
      </c>
      <c r="B56" s="125" t="s">
        <v>3336</v>
      </c>
      <c r="C56" s="126">
        <v>17</v>
      </c>
      <c r="D56" s="126">
        <v>24227</v>
      </c>
      <c r="E56" s="126">
        <v>23497</v>
      </c>
      <c r="F56" s="127">
        <v>0.969868328724151</v>
      </c>
      <c r="G56" s="126">
        <v>1446824</v>
      </c>
      <c r="H56" s="126">
        <v>1403617</v>
      </c>
      <c r="I56" s="127">
        <v>0.970136657948721</v>
      </c>
      <c r="J56" s="126">
        <v>1446824</v>
      </c>
      <c r="K56" s="126">
        <v>1329302</v>
      </c>
      <c r="L56" s="127">
        <v>0.918772428436354</v>
      </c>
      <c r="M56" s="126">
        <v>2123618</v>
      </c>
      <c r="N56" s="126">
        <v>2045667</v>
      </c>
      <c r="O56" s="127">
        <v>0.96329330416299</v>
      </c>
      <c r="P56" s="126">
        <v>2296439</v>
      </c>
      <c r="Q56" s="126">
        <v>39249</v>
      </c>
      <c r="R56" s="127">
        <v>0.0170912443134784</v>
      </c>
    </row>
    <row r="57" spans="1:18">
      <c r="A57" s="125" t="s">
        <v>719</v>
      </c>
      <c r="B57" s="125" t="s">
        <v>3337</v>
      </c>
      <c r="C57" s="126">
        <v>20</v>
      </c>
      <c r="D57" s="126">
        <v>26651</v>
      </c>
      <c r="E57" s="126">
        <v>25383</v>
      </c>
      <c r="F57" s="127">
        <v>0.952422047953173</v>
      </c>
      <c r="G57" s="126">
        <v>326585</v>
      </c>
      <c r="H57" s="126">
        <v>314306</v>
      </c>
      <c r="I57" s="127">
        <v>0.962401824946032</v>
      </c>
      <c r="J57" s="126">
        <v>326585</v>
      </c>
      <c r="K57" s="126">
        <v>302824</v>
      </c>
      <c r="L57" s="127">
        <v>0.927244055911937</v>
      </c>
      <c r="M57" s="126">
        <v>2275417</v>
      </c>
      <c r="N57" s="126">
        <v>2210556</v>
      </c>
      <c r="O57" s="127">
        <v>0.971494895221403</v>
      </c>
      <c r="P57" s="126">
        <v>2502588</v>
      </c>
      <c r="Q57" s="126">
        <v>39007</v>
      </c>
      <c r="R57" s="127">
        <v>0.0155866646847184</v>
      </c>
    </row>
    <row r="58" spans="1:18">
      <c r="A58" s="125" t="s">
        <v>719</v>
      </c>
      <c r="B58" s="125" t="s">
        <v>3338</v>
      </c>
      <c r="C58" s="126">
        <v>33</v>
      </c>
      <c r="D58" s="126">
        <v>56594</v>
      </c>
      <c r="E58" s="126">
        <v>50604</v>
      </c>
      <c r="F58" s="127">
        <v>0.894158391348906</v>
      </c>
      <c r="G58" s="126">
        <v>3273660</v>
      </c>
      <c r="H58" s="126">
        <v>3103169</v>
      </c>
      <c r="I58" s="127">
        <v>0.947920370472193</v>
      </c>
      <c r="J58" s="126">
        <v>3273660</v>
      </c>
      <c r="K58" s="126">
        <v>2647954</v>
      </c>
      <c r="L58" s="127">
        <v>0.808866528594906</v>
      </c>
      <c r="M58" s="126">
        <v>5589035</v>
      </c>
      <c r="N58" s="126">
        <v>5303673</v>
      </c>
      <c r="O58" s="127">
        <v>0.948942527645649</v>
      </c>
      <c r="P58" s="126">
        <v>6305102</v>
      </c>
      <c r="Q58" s="126">
        <v>134193</v>
      </c>
      <c r="R58" s="127">
        <v>0.0212832401442514</v>
      </c>
    </row>
    <row r="59" spans="1:18">
      <c r="A59" s="125" t="s">
        <v>719</v>
      </c>
      <c r="B59" s="125" t="s">
        <v>3339</v>
      </c>
      <c r="C59" s="126">
        <v>22</v>
      </c>
      <c r="D59" s="126">
        <v>25805</v>
      </c>
      <c r="E59" s="126">
        <v>25262</v>
      </c>
      <c r="F59" s="127">
        <v>0.978957566363108</v>
      </c>
      <c r="G59" s="126">
        <v>1227582</v>
      </c>
      <c r="H59" s="126">
        <v>1210487</v>
      </c>
      <c r="I59" s="127">
        <v>0.986074250029733</v>
      </c>
      <c r="J59" s="126">
        <v>1227582</v>
      </c>
      <c r="K59" s="126">
        <v>1138314</v>
      </c>
      <c r="L59" s="127">
        <v>0.927281436189191</v>
      </c>
      <c r="M59" s="126">
        <v>2267996</v>
      </c>
      <c r="N59" s="126">
        <v>2178626</v>
      </c>
      <c r="O59" s="127">
        <v>0.960595168598181</v>
      </c>
      <c r="P59" s="126">
        <v>2534725</v>
      </c>
      <c r="Q59" s="126">
        <v>36214</v>
      </c>
      <c r="R59" s="127">
        <v>0.0142871514661354</v>
      </c>
    </row>
    <row r="60" spans="1:18">
      <c r="A60" s="125" t="s">
        <v>719</v>
      </c>
      <c r="B60" s="125" t="s">
        <v>3341</v>
      </c>
      <c r="C60" s="126">
        <v>8</v>
      </c>
      <c r="D60" s="126">
        <v>13562</v>
      </c>
      <c r="E60" s="126">
        <v>13023</v>
      </c>
      <c r="F60" s="127">
        <v>0.960256599321634</v>
      </c>
      <c r="G60" s="126">
        <v>473532</v>
      </c>
      <c r="H60" s="126">
        <v>463601</v>
      </c>
      <c r="I60" s="127">
        <v>0.979027816493922</v>
      </c>
      <c r="J60" s="126">
        <v>473532</v>
      </c>
      <c r="K60" s="126">
        <v>436408</v>
      </c>
      <c r="L60" s="127">
        <v>0.921601919194479</v>
      </c>
      <c r="M60" s="126">
        <v>1213505</v>
      </c>
      <c r="N60" s="126">
        <v>1172826</v>
      </c>
      <c r="O60" s="127">
        <v>0.966478094445429</v>
      </c>
      <c r="P60" s="126">
        <v>1326877</v>
      </c>
      <c r="Q60" s="126">
        <v>22032</v>
      </c>
      <c r="R60" s="127">
        <v>0.0166044026688231</v>
      </c>
    </row>
    <row r="61" spans="1:18">
      <c r="A61" s="125" t="s">
        <v>719</v>
      </c>
      <c r="B61" s="125" t="s">
        <v>3326</v>
      </c>
      <c r="C61" s="126">
        <v>13</v>
      </c>
      <c r="D61" s="126">
        <v>22819</v>
      </c>
      <c r="E61" s="126">
        <v>18384</v>
      </c>
      <c r="F61" s="127">
        <v>0.805644419124414</v>
      </c>
      <c r="G61" s="126">
        <v>1191229</v>
      </c>
      <c r="H61" s="126">
        <v>1099504</v>
      </c>
      <c r="I61" s="127">
        <v>0.922999691914821</v>
      </c>
      <c r="J61" s="126">
        <v>1191229</v>
      </c>
      <c r="K61" s="126">
        <v>970233</v>
      </c>
      <c r="L61" s="127">
        <v>0.814480675000357</v>
      </c>
      <c r="M61" s="126">
        <v>2503711</v>
      </c>
      <c r="N61" s="126">
        <v>2315191</v>
      </c>
      <c r="O61" s="127">
        <v>0.924703769724221</v>
      </c>
      <c r="P61" s="126">
        <v>3041297</v>
      </c>
      <c r="Q61" s="126">
        <v>71247</v>
      </c>
      <c r="R61" s="127">
        <v>0.0234265183571351</v>
      </c>
    </row>
    <row r="62" spans="1:18">
      <c r="A62" s="125" t="s">
        <v>719</v>
      </c>
      <c r="B62" s="125" t="s">
        <v>3342</v>
      </c>
      <c r="C62" s="126">
        <v>7</v>
      </c>
      <c r="D62" s="126">
        <v>12077</v>
      </c>
      <c r="E62" s="126">
        <v>11720</v>
      </c>
      <c r="F62" s="127">
        <v>0.970439678728161</v>
      </c>
      <c r="G62" s="126">
        <v>666370</v>
      </c>
      <c r="H62" s="126">
        <v>656218</v>
      </c>
      <c r="I62" s="127">
        <v>0.984765220523133</v>
      </c>
      <c r="J62" s="126">
        <v>666370</v>
      </c>
      <c r="K62" s="126">
        <v>609938</v>
      </c>
      <c r="L62" s="127">
        <v>0.915314314870117</v>
      </c>
      <c r="M62" s="126">
        <v>1383574</v>
      </c>
      <c r="N62" s="126">
        <v>1330712</v>
      </c>
      <c r="O62" s="127">
        <v>0.961793153094811</v>
      </c>
      <c r="P62" s="126">
        <v>1586846</v>
      </c>
      <c r="Q62" s="126">
        <v>26910</v>
      </c>
      <c r="R62" s="127">
        <v>0.016958167333188</v>
      </c>
    </row>
    <row r="63" spans="1:18">
      <c r="A63" s="125" t="s">
        <v>719</v>
      </c>
      <c r="B63" s="125" t="s">
        <v>40</v>
      </c>
      <c r="C63" s="126">
        <v>0</v>
      </c>
      <c r="D63" s="126">
        <v>0</v>
      </c>
      <c r="E63" s="126">
        <v>0</v>
      </c>
      <c r="F63" s="127" t="s">
        <v>40</v>
      </c>
      <c r="G63" s="126">
        <v>0</v>
      </c>
      <c r="H63" s="126">
        <v>0</v>
      </c>
      <c r="I63" s="127" t="s">
        <v>40</v>
      </c>
      <c r="J63" s="126">
        <v>0</v>
      </c>
      <c r="K63" s="126">
        <v>0</v>
      </c>
      <c r="L63" s="127" t="s">
        <v>40</v>
      </c>
      <c r="M63" s="126">
        <v>0</v>
      </c>
      <c r="N63" s="126">
        <v>0</v>
      </c>
      <c r="O63" s="127" t="s">
        <v>40</v>
      </c>
      <c r="P63" s="126">
        <v>0</v>
      </c>
      <c r="Q63" s="126">
        <v>0</v>
      </c>
      <c r="R63" s="127" t="s">
        <v>40</v>
      </c>
    </row>
    <row r="64" spans="1:18">
      <c r="A64" s="122" t="s">
        <v>1158</v>
      </c>
      <c r="B64" s="122" t="s">
        <v>3420</v>
      </c>
      <c r="C64" s="123">
        <v>256</v>
      </c>
      <c r="D64" s="123">
        <v>237806</v>
      </c>
      <c r="E64" s="123">
        <v>218328</v>
      </c>
      <c r="F64" s="124">
        <v>0.918092899254014</v>
      </c>
      <c r="G64" s="123">
        <v>17995158</v>
      </c>
      <c r="H64" s="123">
        <v>17144293</v>
      </c>
      <c r="I64" s="124">
        <v>0.952717003096055</v>
      </c>
      <c r="J64" s="123">
        <v>17995158</v>
      </c>
      <c r="K64" s="123">
        <v>16612447</v>
      </c>
      <c r="L64" s="124">
        <v>0.923162052814429</v>
      </c>
      <c r="M64" s="123">
        <v>23200003</v>
      </c>
      <c r="N64" s="123">
        <v>22289199</v>
      </c>
      <c r="O64" s="124">
        <v>0.960741211973119</v>
      </c>
      <c r="P64" s="123">
        <v>25521006</v>
      </c>
      <c r="Q64" s="123">
        <v>435242</v>
      </c>
      <c r="R64" s="124">
        <v>0.0170542650238788</v>
      </c>
    </row>
    <row r="65" spans="1:18">
      <c r="A65" s="125" t="s">
        <v>1158</v>
      </c>
      <c r="B65" s="125" t="s">
        <v>3343</v>
      </c>
      <c r="C65" s="126">
        <v>48</v>
      </c>
      <c r="D65" s="126">
        <v>43751</v>
      </c>
      <c r="E65" s="126">
        <v>40846</v>
      </c>
      <c r="F65" s="127">
        <v>0.933601517679596</v>
      </c>
      <c r="G65" s="126">
        <v>2998605</v>
      </c>
      <c r="H65" s="126">
        <v>2889257</v>
      </c>
      <c r="I65" s="127">
        <v>0.963533709841743</v>
      </c>
      <c r="J65" s="126">
        <v>2998605</v>
      </c>
      <c r="K65" s="126">
        <v>2827183</v>
      </c>
      <c r="L65" s="127">
        <v>0.942832750562345</v>
      </c>
      <c r="M65" s="126">
        <v>4168251</v>
      </c>
      <c r="N65" s="126">
        <v>4015656</v>
      </c>
      <c r="O65" s="127">
        <v>0.96339112016047</v>
      </c>
      <c r="P65" s="126">
        <v>4453332</v>
      </c>
      <c r="Q65" s="126">
        <v>68735</v>
      </c>
      <c r="R65" s="127">
        <v>0.0154345106091349</v>
      </c>
    </row>
    <row r="66" spans="1:18">
      <c r="A66" s="125" t="s">
        <v>1158</v>
      </c>
      <c r="B66" s="125" t="s">
        <v>3344</v>
      </c>
      <c r="C66" s="126">
        <v>41</v>
      </c>
      <c r="D66" s="126">
        <v>39487</v>
      </c>
      <c r="E66" s="126">
        <v>37432</v>
      </c>
      <c r="F66" s="127">
        <v>0.947957555651227</v>
      </c>
      <c r="G66" s="126">
        <v>2831947</v>
      </c>
      <c r="H66" s="126">
        <v>2715922</v>
      </c>
      <c r="I66" s="127">
        <v>0.959029953597295</v>
      </c>
      <c r="J66" s="126">
        <v>2831947</v>
      </c>
      <c r="K66" s="126">
        <v>2635157</v>
      </c>
      <c r="L66" s="127">
        <v>0.930510705179158</v>
      </c>
      <c r="M66" s="126">
        <v>3666751</v>
      </c>
      <c r="N66" s="126">
        <v>3535641</v>
      </c>
      <c r="O66" s="127">
        <v>0.964243549671085</v>
      </c>
      <c r="P66" s="126">
        <v>4405912</v>
      </c>
      <c r="Q66" s="126">
        <v>65331</v>
      </c>
      <c r="R66" s="127">
        <v>0.0148280310637162</v>
      </c>
    </row>
    <row r="67" spans="1:18">
      <c r="A67" s="125" t="s">
        <v>1158</v>
      </c>
      <c r="B67" s="125" t="s">
        <v>3345</v>
      </c>
      <c r="C67" s="126">
        <v>48</v>
      </c>
      <c r="D67" s="126">
        <v>41441</v>
      </c>
      <c r="E67" s="126">
        <v>35582</v>
      </c>
      <c r="F67" s="127">
        <v>0.85861827658599</v>
      </c>
      <c r="G67" s="126">
        <v>3549080</v>
      </c>
      <c r="H67" s="126">
        <v>3336422</v>
      </c>
      <c r="I67" s="127">
        <v>0.94008080967462</v>
      </c>
      <c r="J67" s="126">
        <v>3549080</v>
      </c>
      <c r="K67" s="126">
        <v>3273446</v>
      </c>
      <c r="L67" s="127">
        <v>0.92233649283758</v>
      </c>
      <c r="M67" s="126">
        <v>4581089</v>
      </c>
      <c r="N67" s="126">
        <v>4399780</v>
      </c>
      <c r="O67" s="127">
        <v>0.960422292603353</v>
      </c>
      <c r="P67" s="126">
        <v>4935804</v>
      </c>
      <c r="Q67" s="126">
        <v>70800</v>
      </c>
      <c r="R67" s="127">
        <v>0.0143441676371266</v>
      </c>
    </row>
    <row r="68" spans="1:18">
      <c r="A68" s="125" t="s">
        <v>1158</v>
      </c>
      <c r="B68" s="125" t="s">
        <v>3346</v>
      </c>
      <c r="C68" s="126">
        <v>49</v>
      </c>
      <c r="D68" s="126">
        <v>43638</v>
      </c>
      <c r="E68" s="126">
        <v>40216</v>
      </c>
      <c r="F68" s="127">
        <v>0.921582107337641</v>
      </c>
      <c r="G68" s="126">
        <v>3325550</v>
      </c>
      <c r="H68" s="126">
        <v>3183391</v>
      </c>
      <c r="I68" s="127">
        <v>0.957252484551428</v>
      </c>
      <c r="J68" s="126">
        <v>3325550</v>
      </c>
      <c r="K68" s="126">
        <v>3060495</v>
      </c>
      <c r="L68" s="127">
        <v>0.920297394415961</v>
      </c>
      <c r="M68" s="126">
        <v>4197520</v>
      </c>
      <c r="N68" s="126">
        <v>4012426</v>
      </c>
      <c r="O68" s="127">
        <v>0.955903962339667</v>
      </c>
      <c r="P68" s="126">
        <v>4572993</v>
      </c>
      <c r="Q68" s="126">
        <v>87598</v>
      </c>
      <c r="R68" s="127">
        <v>0.0191555071262956</v>
      </c>
    </row>
    <row r="69" spans="1:18">
      <c r="A69" s="125" t="s">
        <v>1158</v>
      </c>
      <c r="B69" s="125" t="s">
        <v>3347</v>
      </c>
      <c r="C69" s="126">
        <v>31</v>
      </c>
      <c r="D69" s="126">
        <v>33690</v>
      </c>
      <c r="E69" s="126">
        <v>31201</v>
      </c>
      <c r="F69" s="127">
        <v>0.926120510537251</v>
      </c>
      <c r="G69" s="126">
        <v>2589334</v>
      </c>
      <c r="H69" s="126">
        <v>2488996</v>
      </c>
      <c r="I69" s="127">
        <v>0.961249495043899</v>
      </c>
      <c r="J69" s="126">
        <v>2589334</v>
      </c>
      <c r="K69" s="126">
        <v>2369627</v>
      </c>
      <c r="L69" s="127">
        <v>0.915149223699994</v>
      </c>
      <c r="M69" s="126">
        <v>3357023</v>
      </c>
      <c r="N69" s="126">
        <v>3221039</v>
      </c>
      <c r="O69" s="127">
        <v>0.959492681462117</v>
      </c>
      <c r="P69" s="126">
        <v>3698231</v>
      </c>
      <c r="Q69" s="126">
        <v>75380</v>
      </c>
      <c r="R69" s="127">
        <v>0.0203827181157694</v>
      </c>
    </row>
    <row r="70" spans="1:18">
      <c r="A70" s="125" t="s">
        <v>1158</v>
      </c>
      <c r="B70" s="125" t="s">
        <v>3348</v>
      </c>
      <c r="C70" s="126">
        <v>31</v>
      </c>
      <c r="D70" s="126">
        <v>35799</v>
      </c>
      <c r="E70" s="126">
        <v>33051</v>
      </c>
      <c r="F70" s="127">
        <v>0.923238079275957</v>
      </c>
      <c r="G70" s="126">
        <v>2700642</v>
      </c>
      <c r="H70" s="126">
        <v>2530305</v>
      </c>
      <c r="I70" s="127">
        <v>0.936927219527801</v>
      </c>
      <c r="J70" s="126">
        <v>2700642</v>
      </c>
      <c r="K70" s="126">
        <v>2446539</v>
      </c>
      <c r="L70" s="127">
        <v>0.905910150253162</v>
      </c>
      <c r="M70" s="126">
        <v>3229369</v>
      </c>
      <c r="N70" s="126">
        <v>3104657</v>
      </c>
      <c r="O70" s="127">
        <v>0.961381929410978</v>
      </c>
      <c r="P70" s="126">
        <v>3454734</v>
      </c>
      <c r="Q70" s="126">
        <v>67398</v>
      </c>
      <c r="R70" s="127">
        <v>0.0195088825941447</v>
      </c>
    </row>
    <row r="71" spans="1:18">
      <c r="A71" s="125" t="s">
        <v>1158</v>
      </c>
      <c r="B71" s="125" t="s">
        <v>40</v>
      </c>
      <c r="C71" s="126">
        <v>8</v>
      </c>
      <c r="D71" s="126">
        <v>0</v>
      </c>
      <c r="E71" s="126">
        <v>0</v>
      </c>
      <c r="F71" s="127" t="s">
        <v>40</v>
      </c>
      <c r="G71" s="126">
        <v>0</v>
      </c>
      <c r="H71" s="126">
        <v>0</v>
      </c>
      <c r="I71" s="127" t="s">
        <v>40</v>
      </c>
      <c r="J71" s="126">
        <v>0</v>
      </c>
      <c r="K71" s="126">
        <v>0</v>
      </c>
      <c r="L71" s="127" t="s">
        <v>40</v>
      </c>
      <c r="M71" s="126">
        <v>0</v>
      </c>
      <c r="N71" s="126">
        <v>0</v>
      </c>
      <c r="O71" s="127" t="s">
        <v>40</v>
      </c>
      <c r="P71" s="126">
        <v>0</v>
      </c>
      <c r="Q71" s="126">
        <v>0</v>
      </c>
      <c r="R71" s="127" t="s">
        <v>40</v>
      </c>
    </row>
    <row r="72" spans="1:18">
      <c r="A72" s="122" t="s">
        <v>1669</v>
      </c>
      <c r="B72" s="122" t="s">
        <v>3420</v>
      </c>
      <c r="C72" s="123">
        <v>156</v>
      </c>
      <c r="D72" s="123">
        <v>117757</v>
      </c>
      <c r="E72" s="123">
        <v>109339</v>
      </c>
      <c r="F72" s="124">
        <v>0.928513803850302</v>
      </c>
      <c r="G72" s="123">
        <v>10684719</v>
      </c>
      <c r="H72" s="123">
        <v>10067382</v>
      </c>
      <c r="I72" s="124">
        <v>0.942222439354746</v>
      </c>
      <c r="J72" s="123">
        <v>10684719</v>
      </c>
      <c r="K72" s="123">
        <v>9684578</v>
      </c>
      <c r="L72" s="124">
        <v>0.906395198600918</v>
      </c>
      <c r="M72" s="123">
        <v>11838062</v>
      </c>
      <c r="N72" s="123">
        <v>11281080</v>
      </c>
      <c r="O72" s="124">
        <v>0.95294990007655</v>
      </c>
      <c r="P72" s="123">
        <v>13276355</v>
      </c>
      <c r="Q72" s="123">
        <v>224205</v>
      </c>
      <c r="R72" s="124">
        <v>0.016887541798935</v>
      </c>
    </row>
    <row r="73" spans="1:18">
      <c r="A73" s="125" t="s">
        <v>1669</v>
      </c>
      <c r="B73" s="125" t="s">
        <v>3349</v>
      </c>
      <c r="C73" s="126">
        <v>51</v>
      </c>
      <c r="D73" s="126">
        <v>37937</v>
      </c>
      <c r="E73" s="126">
        <v>34879</v>
      </c>
      <c r="F73" s="127">
        <v>0.919392677333474</v>
      </c>
      <c r="G73" s="126">
        <v>3305466</v>
      </c>
      <c r="H73" s="126">
        <v>3057866</v>
      </c>
      <c r="I73" s="127">
        <v>0.925093768926983</v>
      </c>
      <c r="J73" s="126">
        <v>3305466</v>
      </c>
      <c r="K73" s="126">
        <v>3002719</v>
      </c>
      <c r="L73" s="127">
        <v>0.908410190877776</v>
      </c>
      <c r="M73" s="126">
        <v>3700810</v>
      </c>
      <c r="N73" s="126">
        <v>3503812</v>
      </c>
      <c r="O73" s="127">
        <v>0.946768950581089</v>
      </c>
      <c r="P73" s="126">
        <v>4203336</v>
      </c>
      <c r="Q73" s="126">
        <v>84109</v>
      </c>
      <c r="R73" s="127">
        <v>0.0200100586772031</v>
      </c>
    </row>
    <row r="74" spans="1:18">
      <c r="A74" s="125" t="s">
        <v>1669</v>
      </c>
      <c r="B74" s="125" t="s">
        <v>3350</v>
      </c>
      <c r="C74" s="126">
        <v>77</v>
      </c>
      <c r="D74" s="126">
        <v>47301</v>
      </c>
      <c r="E74" s="126">
        <v>43315</v>
      </c>
      <c r="F74" s="127">
        <v>0.915731168474239</v>
      </c>
      <c r="G74" s="126">
        <v>4631784</v>
      </c>
      <c r="H74" s="126">
        <v>4380079</v>
      </c>
      <c r="I74" s="127">
        <v>0.945657008185183</v>
      </c>
      <c r="J74" s="126">
        <v>4631784</v>
      </c>
      <c r="K74" s="126">
        <v>4160148</v>
      </c>
      <c r="L74" s="127">
        <v>0.898174008114368</v>
      </c>
      <c r="M74" s="126">
        <v>5243807</v>
      </c>
      <c r="N74" s="126">
        <v>5002602</v>
      </c>
      <c r="O74" s="127">
        <v>0.954001930276992</v>
      </c>
      <c r="P74" s="126">
        <v>5915358</v>
      </c>
      <c r="Q74" s="126">
        <v>90067</v>
      </c>
      <c r="R74" s="127">
        <v>0.0152259592741471</v>
      </c>
    </row>
    <row r="75" spans="1:18">
      <c r="A75" s="125" t="s">
        <v>1669</v>
      </c>
      <c r="B75" s="125" t="s">
        <v>3351</v>
      </c>
      <c r="C75" s="126">
        <v>28</v>
      </c>
      <c r="D75" s="126">
        <v>32519</v>
      </c>
      <c r="E75" s="126">
        <v>31145</v>
      </c>
      <c r="F75" s="127">
        <v>0.957747778221963</v>
      </c>
      <c r="G75" s="126">
        <v>2747469</v>
      </c>
      <c r="H75" s="126">
        <v>2629437</v>
      </c>
      <c r="I75" s="127">
        <v>0.957039733660325</v>
      </c>
      <c r="J75" s="126">
        <v>2747469</v>
      </c>
      <c r="K75" s="126">
        <v>2521711</v>
      </c>
      <c r="L75" s="127">
        <v>0.91783055604995</v>
      </c>
      <c r="M75" s="126">
        <v>2893445</v>
      </c>
      <c r="N75" s="126">
        <v>2774666</v>
      </c>
      <c r="O75" s="127">
        <v>0.95894893457453</v>
      </c>
      <c r="P75" s="126">
        <v>3157661</v>
      </c>
      <c r="Q75" s="126">
        <v>50029</v>
      </c>
      <c r="R75" s="127">
        <v>0.0158436893637411</v>
      </c>
    </row>
    <row r="76" spans="1:18">
      <c r="A76" s="122" t="s">
        <v>1972</v>
      </c>
      <c r="B76" s="122" t="s">
        <v>3420</v>
      </c>
      <c r="C76" s="123">
        <v>367</v>
      </c>
      <c r="D76" s="123">
        <v>418810</v>
      </c>
      <c r="E76" s="123">
        <v>394804</v>
      </c>
      <c r="F76" s="124">
        <v>0.942680451756166</v>
      </c>
      <c r="G76" s="123">
        <v>29561308</v>
      </c>
      <c r="H76" s="123">
        <v>28400961</v>
      </c>
      <c r="I76" s="124">
        <v>0.96074777881953</v>
      </c>
      <c r="J76" s="123">
        <v>29561308</v>
      </c>
      <c r="K76" s="123">
        <v>26546000</v>
      </c>
      <c r="L76" s="124">
        <v>0.897998153532313</v>
      </c>
      <c r="M76" s="123">
        <v>39367136</v>
      </c>
      <c r="N76" s="123">
        <v>37926615</v>
      </c>
      <c r="O76" s="124">
        <v>0.96340803151136</v>
      </c>
      <c r="P76" s="123">
        <v>43304237</v>
      </c>
      <c r="Q76" s="123">
        <v>971759</v>
      </c>
      <c r="R76" s="124">
        <v>0.0224402753014676</v>
      </c>
    </row>
    <row r="77" spans="1:18">
      <c r="A77" s="125" t="s">
        <v>1972</v>
      </c>
      <c r="B77" s="125" t="s">
        <v>3352</v>
      </c>
      <c r="C77" s="126">
        <v>20</v>
      </c>
      <c r="D77" s="126">
        <v>23897</v>
      </c>
      <c r="E77" s="126">
        <v>22825</v>
      </c>
      <c r="F77" s="127">
        <v>0.955140812654308</v>
      </c>
      <c r="G77" s="126">
        <v>1571284</v>
      </c>
      <c r="H77" s="126">
        <v>1531895</v>
      </c>
      <c r="I77" s="127">
        <v>0.974931966468188</v>
      </c>
      <c r="J77" s="126">
        <v>1571284</v>
      </c>
      <c r="K77" s="126">
        <v>1458940</v>
      </c>
      <c r="L77" s="127">
        <v>0.928501785800657</v>
      </c>
      <c r="M77" s="126">
        <v>2312578</v>
      </c>
      <c r="N77" s="126">
        <v>2255385</v>
      </c>
      <c r="O77" s="127">
        <v>0.975268726071077</v>
      </c>
      <c r="P77" s="126">
        <v>2464500</v>
      </c>
      <c r="Q77" s="126">
        <v>36556</v>
      </c>
      <c r="R77" s="127">
        <v>0.01483302901197</v>
      </c>
    </row>
    <row r="78" spans="1:18">
      <c r="A78" s="125" t="s">
        <v>1972</v>
      </c>
      <c r="B78" s="125" t="s">
        <v>3353</v>
      </c>
      <c r="C78" s="126">
        <v>26</v>
      </c>
      <c r="D78" s="126">
        <v>25014</v>
      </c>
      <c r="E78" s="126">
        <v>23331</v>
      </c>
      <c r="F78" s="127">
        <v>0.932717678100264</v>
      </c>
      <c r="G78" s="126">
        <v>2001494</v>
      </c>
      <c r="H78" s="126">
        <v>1911895</v>
      </c>
      <c r="I78" s="127">
        <v>0.955233940246636</v>
      </c>
      <c r="J78" s="126">
        <v>2001494</v>
      </c>
      <c r="K78" s="126">
        <v>1854842</v>
      </c>
      <c r="L78" s="127">
        <v>0.926728733635974</v>
      </c>
      <c r="M78" s="126">
        <v>2803854</v>
      </c>
      <c r="N78" s="126">
        <v>2638513</v>
      </c>
      <c r="O78" s="127">
        <v>0.941030809735457</v>
      </c>
      <c r="P78" s="126">
        <v>2996989</v>
      </c>
      <c r="Q78" s="126">
        <v>61088</v>
      </c>
      <c r="R78" s="127">
        <v>0.0203831245293193</v>
      </c>
    </row>
    <row r="79" spans="1:18">
      <c r="A79" s="125" t="s">
        <v>1972</v>
      </c>
      <c r="B79" s="125" t="s">
        <v>3354</v>
      </c>
      <c r="C79" s="126">
        <v>21</v>
      </c>
      <c r="D79" s="126">
        <v>26181</v>
      </c>
      <c r="E79" s="126">
        <v>23439</v>
      </c>
      <c r="F79" s="127">
        <v>0.895267560444597</v>
      </c>
      <c r="G79" s="126">
        <v>2152683</v>
      </c>
      <c r="H79" s="126">
        <v>2040467</v>
      </c>
      <c r="I79" s="127">
        <v>0.947871563068041</v>
      </c>
      <c r="J79" s="126">
        <v>2152683</v>
      </c>
      <c r="K79" s="126">
        <v>1794235</v>
      </c>
      <c r="L79" s="127">
        <v>0.833487791746393</v>
      </c>
      <c r="M79" s="126">
        <v>2152703</v>
      </c>
      <c r="N79" s="126">
        <v>2042464</v>
      </c>
      <c r="O79" s="127">
        <v>0.948790427662339</v>
      </c>
      <c r="P79" s="126">
        <v>2484851</v>
      </c>
      <c r="Q79" s="126">
        <v>126217</v>
      </c>
      <c r="R79" s="127">
        <v>0.0507945949274222</v>
      </c>
    </row>
    <row r="80" spans="1:18">
      <c r="A80" s="125" t="s">
        <v>1972</v>
      </c>
      <c r="B80" s="125" t="s">
        <v>3355</v>
      </c>
      <c r="C80" s="126">
        <v>16</v>
      </c>
      <c r="D80" s="126">
        <v>24496</v>
      </c>
      <c r="E80" s="126">
        <v>22713</v>
      </c>
      <c r="F80" s="127">
        <v>0.927212606139778</v>
      </c>
      <c r="G80" s="126">
        <v>2222470</v>
      </c>
      <c r="H80" s="126">
        <v>2008598</v>
      </c>
      <c r="I80" s="127">
        <v>0.903768329831224</v>
      </c>
      <c r="J80" s="126">
        <v>2222470</v>
      </c>
      <c r="K80" s="126">
        <v>1560390</v>
      </c>
      <c r="L80" s="127">
        <v>0.702097216160398</v>
      </c>
      <c r="M80" s="126">
        <v>2222511</v>
      </c>
      <c r="N80" s="126">
        <v>2024271</v>
      </c>
      <c r="O80" s="127">
        <v>0.91080359107334</v>
      </c>
      <c r="P80" s="126">
        <v>2627396</v>
      </c>
      <c r="Q80" s="126">
        <v>102364</v>
      </c>
      <c r="R80" s="127">
        <v>0.0389602480935497</v>
      </c>
    </row>
    <row r="81" spans="1:18">
      <c r="A81" s="125" t="s">
        <v>1972</v>
      </c>
      <c r="B81" s="125" t="s">
        <v>3356</v>
      </c>
      <c r="C81" s="126">
        <v>24</v>
      </c>
      <c r="D81" s="126">
        <v>34221</v>
      </c>
      <c r="E81" s="126">
        <v>32913</v>
      </c>
      <c r="F81" s="127">
        <v>0.961777855702639</v>
      </c>
      <c r="G81" s="126">
        <v>2629924</v>
      </c>
      <c r="H81" s="126">
        <v>2549861</v>
      </c>
      <c r="I81" s="127">
        <v>0.969556914952675</v>
      </c>
      <c r="J81" s="126">
        <v>2629924</v>
      </c>
      <c r="K81" s="126">
        <v>2402300</v>
      </c>
      <c r="L81" s="127">
        <v>0.913448449460897</v>
      </c>
      <c r="M81" s="126">
        <v>3183174</v>
      </c>
      <c r="N81" s="126">
        <v>3104720</v>
      </c>
      <c r="O81" s="127">
        <v>0.975353530784054</v>
      </c>
      <c r="P81" s="126">
        <v>3386826</v>
      </c>
      <c r="Q81" s="126">
        <v>52716</v>
      </c>
      <c r="R81" s="127">
        <v>0.0155650157404012</v>
      </c>
    </row>
    <row r="82" spans="1:18">
      <c r="A82" s="125" t="s">
        <v>1972</v>
      </c>
      <c r="B82" s="125" t="s">
        <v>3357</v>
      </c>
      <c r="C82" s="126">
        <v>20</v>
      </c>
      <c r="D82" s="126">
        <v>24817</v>
      </c>
      <c r="E82" s="126">
        <v>23639</v>
      </c>
      <c r="F82" s="127">
        <v>0.952532538179474</v>
      </c>
      <c r="G82" s="126">
        <v>1461243</v>
      </c>
      <c r="H82" s="126">
        <v>1418966</v>
      </c>
      <c r="I82" s="127">
        <v>0.971067782702808</v>
      </c>
      <c r="J82" s="126">
        <v>1461243</v>
      </c>
      <c r="K82" s="126">
        <v>1367603</v>
      </c>
      <c r="L82" s="127">
        <v>0.935917571546964</v>
      </c>
      <c r="M82" s="126">
        <v>2524921</v>
      </c>
      <c r="N82" s="126">
        <v>2454278</v>
      </c>
      <c r="O82" s="127">
        <v>0.972021698896718</v>
      </c>
      <c r="P82" s="126">
        <v>2705729</v>
      </c>
      <c r="Q82" s="126">
        <v>40118</v>
      </c>
      <c r="R82" s="127">
        <v>0.0148270576986831</v>
      </c>
    </row>
    <row r="83" spans="1:18">
      <c r="A83" s="125" t="s">
        <v>1972</v>
      </c>
      <c r="B83" s="125" t="s">
        <v>3358</v>
      </c>
      <c r="C83" s="126">
        <v>11</v>
      </c>
      <c r="D83" s="126">
        <v>17197</v>
      </c>
      <c r="E83" s="126">
        <v>16244</v>
      </c>
      <c r="F83" s="127">
        <v>0.944583357562366</v>
      </c>
      <c r="G83" s="126">
        <v>1234581</v>
      </c>
      <c r="H83" s="126">
        <v>1192883</v>
      </c>
      <c r="I83" s="127">
        <v>0.96622497835298</v>
      </c>
      <c r="J83" s="126">
        <v>1234581</v>
      </c>
      <c r="K83" s="126">
        <v>1154743</v>
      </c>
      <c r="L83" s="127">
        <v>0.935331906128476</v>
      </c>
      <c r="M83" s="126">
        <v>1478664</v>
      </c>
      <c r="N83" s="126">
        <v>1437986</v>
      </c>
      <c r="O83" s="127">
        <v>0.972490031541987</v>
      </c>
      <c r="P83" s="126">
        <v>1575748</v>
      </c>
      <c r="Q83" s="126">
        <v>26465</v>
      </c>
      <c r="R83" s="127">
        <v>0.0167951982169738</v>
      </c>
    </row>
    <row r="84" spans="1:18">
      <c r="A84" s="125" t="s">
        <v>1972</v>
      </c>
      <c r="B84" s="125" t="s">
        <v>3359</v>
      </c>
      <c r="C84" s="126">
        <v>17</v>
      </c>
      <c r="D84" s="126">
        <v>22409</v>
      </c>
      <c r="E84" s="126">
        <v>21508</v>
      </c>
      <c r="F84" s="127">
        <v>0.959792940336472</v>
      </c>
      <c r="G84" s="126">
        <v>1259108</v>
      </c>
      <c r="H84" s="126">
        <v>1229734</v>
      </c>
      <c r="I84" s="127">
        <v>0.976670785984999</v>
      </c>
      <c r="J84" s="126">
        <v>1259108</v>
      </c>
      <c r="K84" s="126">
        <v>1188930</v>
      </c>
      <c r="L84" s="127">
        <v>0.944263716853519</v>
      </c>
      <c r="M84" s="126">
        <v>2107444</v>
      </c>
      <c r="N84" s="126">
        <v>2053151</v>
      </c>
      <c r="O84" s="127">
        <v>0.974237512360945</v>
      </c>
      <c r="P84" s="126">
        <v>2308987</v>
      </c>
      <c r="Q84" s="126">
        <v>36799</v>
      </c>
      <c r="R84" s="127">
        <v>0.0159372919812888</v>
      </c>
    </row>
    <row r="85" spans="1:18">
      <c r="A85" s="125" t="s">
        <v>1972</v>
      </c>
      <c r="B85" s="125" t="s">
        <v>3360</v>
      </c>
      <c r="C85" s="126">
        <v>18</v>
      </c>
      <c r="D85" s="126">
        <v>13435</v>
      </c>
      <c r="E85" s="126">
        <v>12786</v>
      </c>
      <c r="F85" s="127">
        <v>0.951693338295497</v>
      </c>
      <c r="G85" s="126">
        <v>1182907</v>
      </c>
      <c r="H85" s="126">
        <v>1131165</v>
      </c>
      <c r="I85" s="127">
        <v>0.956258606974175</v>
      </c>
      <c r="J85" s="126">
        <v>1182907</v>
      </c>
      <c r="K85" s="126">
        <v>1031556</v>
      </c>
      <c r="L85" s="127">
        <v>0.872051649030735</v>
      </c>
      <c r="M85" s="126">
        <v>1486064</v>
      </c>
      <c r="N85" s="126">
        <v>1426740</v>
      </c>
      <c r="O85" s="127">
        <v>0.960079781220728</v>
      </c>
      <c r="P85" s="126">
        <v>1706347</v>
      </c>
      <c r="Q85" s="126">
        <v>51475</v>
      </c>
      <c r="R85" s="127">
        <v>0.0301667831923987</v>
      </c>
    </row>
    <row r="86" spans="1:18">
      <c r="A86" s="125" t="s">
        <v>1972</v>
      </c>
      <c r="B86" s="125" t="s">
        <v>3361</v>
      </c>
      <c r="C86" s="126">
        <v>17</v>
      </c>
      <c r="D86" s="126">
        <v>13517</v>
      </c>
      <c r="E86" s="126">
        <v>12854</v>
      </c>
      <c r="F86" s="127">
        <v>0.950950654731079</v>
      </c>
      <c r="G86" s="126">
        <v>1129614</v>
      </c>
      <c r="H86" s="126">
        <v>1077392</v>
      </c>
      <c r="I86" s="127">
        <v>0.953770048883955</v>
      </c>
      <c r="J86" s="126">
        <v>1129614</v>
      </c>
      <c r="K86" s="126">
        <v>1010543</v>
      </c>
      <c r="L86" s="127">
        <v>0.894591426805971</v>
      </c>
      <c r="M86" s="126">
        <v>1433933</v>
      </c>
      <c r="N86" s="126">
        <v>1375209</v>
      </c>
      <c r="O86" s="127">
        <v>0.959046901075573</v>
      </c>
      <c r="P86" s="126">
        <v>1670200</v>
      </c>
      <c r="Q86" s="126">
        <v>54174</v>
      </c>
      <c r="R86" s="127">
        <v>0.0324356364507245</v>
      </c>
    </row>
    <row r="87" spans="1:18">
      <c r="A87" s="125" t="s">
        <v>1972</v>
      </c>
      <c r="B87" s="125" t="s">
        <v>3362</v>
      </c>
      <c r="C87" s="126">
        <v>10</v>
      </c>
      <c r="D87" s="126">
        <v>9959</v>
      </c>
      <c r="E87" s="126">
        <v>9410</v>
      </c>
      <c r="F87" s="127">
        <v>0.94487398333166</v>
      </c>
      <c r="G87" s="126">
        <v>892156</v>
      </c>
      <c r="H87" s="126">
        <v>846087</v>
      </c>
      <c r="I87" s="127">
        <v>0.948362169844736</v>
      </c>
      <c r="J87" s="126">
        <v>892156</v>
      </c>
      <c r="K87" s="126">
        <v>765064</v>
      </c>
      <c r="L87" s="127">
        <v>0.857545093010639</v>
      </c>
      <c r="M87" s="126">
        <v>1126167</v>
      </c>
      <c r="N87" s="126">
        <v>1062613</v>
      </c>
      <c r="O87" s="127">
        <v>0.943566096324968</v>
      </c>
      <c r="P87" s="126">
        <v>1365149</v>
      </c>
      <c r="Q87" s="126">
        <v>37769</v>
      </c>
      <c r="R87" s="127">
        <v>0.0276665770549588</v>
      </c>
    </row>
    <row r="88" spans="1:18">
      <c r="A88" s="125" t="s">
        <v>1972</v>
      </c>
      <c r="B88" s="125" t="s">
        <v>3363</v>
      </c>
      <c r="C88" s="126">
        <v>24</v>
      </c>
      <c r="D88" s="126">
        <v>27238</v>
      </c>
      <c r="E88" s="126">
        <v>25587</v>
      </c>
      <c r="F88" s="127">
        <v>0.939386151699831</v>
      </c>
      <c r="G88" s="126">
        <v>1617787</v>
      </c>
      <c r="H88" s="126">
        <v>1587574</v>
      </c>
      <c r="I88" s="127">
        <v>0.98132448832881</v>
      </c>
      <c r="J88" s="126">
        <v>1617787</v>
      </c>
      <c r="K88" s="126">
        <v>1528088</v>
      </c>
      <c r="L88" s="127">
        <v>0.944554505630222</v>
      </c>
      <c r="M88" s="126">
        <v>2365866</v>
      </c>
      <c r="N88" s="126">
        <v>2305477</v>
      </c>
      <c r="O88" s="127">
        <v>0.974474885728947</v>
      </c>
      <c r="P88" s="126">
        <v>2549766</v>
      </c>
      <c r="Q88" s="126">
        <v>47515</v>
      </c>
      <c r="R88" s="127">
        <v>0.0186350433726075</v>
      </c>
    </row>
    <row r="89" spans="1:18">
      <c r="A89" s="125" t="s">
        <v>1972</v>
      </c>
      <c r="B89" s="125" t="s">
        <v>3364</v>
      </c>
      <c r="C89" s="126">
        <v>32</v>
      </c>
      <c r="D89" s="126">
        <v>33666</v>
      </c>
      <c r="E89" s="126">
        <v>31972</v>
      </c>
      <c r="F89" s="127">
        <v>0.949682171924197</v>
      </c>
      <c r="G89" s="126">
        <v>2216471</v>
      </c>
      <c r="H89" s="126">
        <v>2167206</v>
      </c>
      <c r="I89" s="127">
        <v>0.977773225997543</v>
      </c>
      <c r="J89" s="126">
        <v>2216471</v>
      </c>
      <c r="K89" s="126">
        <v>2022607</v>
      </c>
      <c r="L89" s="127">
        <v>0.912534835781745</v>
      </c>
      <c r="M89" s="126">
        <v>2863772</v>
      </c>
      <c r="N89" s="126">
        <v>2780887</v>
      </c>
      <c r="O89" s="127">
        <v>0.971057402614454</v>
      </c>
      <c r="P89" s="126">
        <v>3120876</v>
      </c>
      <c r="Q89" s="126">
        <v>65156</v>
      </c>
      <c r="R89" s="127">
        <v>0.0208774715816969</v>
      </c>
    </row>
    <row r="90" spans="1:18">
      <c r="A90" s="125" t="s">
        <v>1972</v>
      </c>
      <c r="B90" s="125" t="s">
        <v>3365</v>
      </c>
      <c r="C90" s="126">
        <v>27</v>
      </c>
      <c r="D90" s="126">
        <v>31815</v>
      </c>
      <c r="E90" s="126">
        <v>29686</v>
      </c>
      <c r="F90" s="127">
        <v>0.933081879616533</v>
      </c>
      <c r="G90" s="126">
        <v>1967052</v>
      </c>
      <c r="H90" s="126">
        <v>1896376</v>
      </c>
      <c r="I90" s="127">
        <v>0.964070090673759</v>
      </c>
      <c r="J90" s="126">
        <v>1967052</v>
      </c>
      <c r="K90" s="126">
        <v>1836943</v>
      </c>
      <c r="L90" s="127">
        <v>0.933855841126722</v>
      </c>
      <c r="M90" s="126">
        <v>2452262</v>
      </c>
      <c r="N90" s="126">
        <v>2387169</v>
      </c>
      <c r="O90" s="127">
        <v>0.973455935785002</v>
      </c>
      <c r="P90" s="126">
        <v>2640479</v>
      </c>
      <c r="Q90" s="126">
        <v>56185</v>
      </c>
      <c r="R90" s="127">
        <v>0.0212783362412653</v>
      </c>
    </row>
    <row r="91" spans="1:18">
      <c r="A91" s="125" t="s">
        <v>1972</v>
      </c>
      <c r="B91" s="125" t="s">
        <v>3366</v>
      </c>
      <c r="C91" s="126">
        <v>22</v>
      </c>
      <c r="D91" s="126">
        <v>14333</v>
      </c>
      <c r="E91" s="126">
        <v>13487</v>
      </c>
      <c r="F91" s="127">
        <v>0.940975371520268</v>
      </c>
      <c r="G91" s="126">
        <v>1029639</v>
      </c>
      <c r="H91" s="126">
        <v>988284</v>
      </c>
      <c r="I91" s="127">
        <v>0.95983543746886</v>
      </c>
      <c r="J91" s="126">
        <v>1029639</v>
      </c>
      <c r="K91" s="126">
        <v>963123</v>
      </c>
      <c r="L91" s="127">
        <v>0.93539871741455</v>
      </c>
      <c r="M91" s="126">
        <v>1687076</v>
      </c>
      <c r="N91" s="126">
        <v>1638653</v>
      </c>
      <c r="O91" s="127">
        <v>0.971297677164514</v>
      </c>
      <c r="P91" s="126">
        <v>1840034</v>
      </c>
      <c r="Q91" s="126">
        <v>33227</v>
      </c>
      <c r="R91" s="127">
        <v>0.0180578184968321</v>
      </c>
    </row>
    <row r="92" spans="1:18">
      <c r="A92" s="125" t="s">
        <v>1972</v>
      </c>
      <c r="B92" s="125" t="s">
        <v>3367</v>
      </c>
      <c r="C92" s="126">
        <v>24</v>
      </c>
      <c r="D92" s="126">
        <v>29258</v>
      </c>
      <c r="E92" s="126">
        <v>27948</v>
      </c>
      <c r="F92" s="127">
        <v>0.955225921115592</v>
      </c>
      <c r="G92" s="126">
        <v>1924530</v>
      </c>
      <c r="H92" s="126">
        <v>1849087</v>
      </c>
      <c r="I92" s="127">
        <v>0.960799260079084</v>
      </c>
      <c r="J92" s="126">
        <v>1924530</v>
      </c>
      <c r="K92" s="126">
        <v>1748717</v>
      </c>
      <c r="L92" s="127">
        <v>0.908646266880745</v>
      </c>
      <c r="M92" s="126">
        <v>2765346</v>
      </c>
      <c r="N92" s="126">
        <v>2675484</v>
      </c>
      <c r="O92" s="127">
        <v>0.967504247208125</v>
      </c>
      <c r="P92" s="126">
        <v>2973931</v>
      </c>
      <c r="Q92" s="126">
        <v>52049</v>
      </c>
      <c r="R92" s="127">
        <v>0.0175017510493687</v>
      </c>
    </row>
    <row r="93" spans="1:18">
      <c r="A93" s="125" t="s">
        <v>1972</v>
      </c>
      <c r="B93" s="125" t="s">
        <v>3368</v>
      </c>
      <c r="C93" s="126">
        <v>17</v>
      </c>
      <c r="D93" s="126">
        <v>19863</v>
      </c>
      <c r="E93" s="126">
        <v>18423</v>
      </c>
      <c r="F93" s="127">
        <v>0.927503398278206</v>
      </c>
      <c r="G93" s="126">
        <v>1084191</v>
      </c>
      <c r="H93" s="126">
        <v>1061566</v>
      </c>
      <c r="I93" s="127">
        <v>0.979131905725098</v>
      </c>
      <c r="J93" s="126">
        <v>1084191</v>
      </c>
      <c r="K93" s="126">
        <v>1006951</v>
      </c>
      <c r="L93" s="127">
        <v>0.928757940252225</v>
      </c>
      <c r="M93" s="126">
        <v>1872440</v>
      </c>
      <c r="N93" s="126">
        <v>1820384</v>
      </c>
      <c r="O93" s="127">
        <v>0.972198842152486</v>
      </c>
      <c r="P93" s="126">
        <v>2038775</v>
      </c>
      <c r="Q93" s="126">
        <v>35014</v>
      </c>
      <c r="R93" s="127">
        <v>0.0171740383318414</v>
      </c>
    </row>
    <row r="94" spans="1:18">
      <c r="A94" s="125" t="s">
        <v>1972</v>
      </c>
      <c r="B94" s="125" t="s">
        <v>3369</v>
      </c>
      <c r="C94" s="126">
        <v>8</v>
      </c>
      <c r="D94" s="126">
        <v>11832</v>
      </c>
      <c r="E94" s="126">
        <v>11341</v>
      </c>
      <c r="F94" s="127">
        <v>0.958502366463827</v>
      </c>
      <c r="G94" s="126">
        <v>836242</v>
      </c>
      <c r="H94" s="126">
        <v>803285</v>
      </c>
      <c r="I94" s="127">
        <v>0.960589159597341</v>
      </c>
      <c r="J94" s="126">
        <v>836242</v>
      </c>
      <c r="K94" s="126">
        <v>780122</v>
      </c>
      <c r="L94" s="127">
        <v>0.93289023990663</v>
      </c>
      <c r="M94" s="126">
        <v>1068425</v>
      </c>
      <c r="N94" s="126">
        <v>1034698</v>
      </c>
      <c r="O94" s="127">
        <v>0.968432973769801</v>
      </c>
      <c r="P94" s="126">
        <v>1184004</v>
      </c>
      <c r="Q94" s="126">
        <v>21972</v>
      </c>
      <c r="R94" s="127">
        <v>0.0185573697386157</v>
      </c>
    </row>
    <row r="95" spans="1:18">
      <c r="A95" s="125" t="s">
        <v>1972</v>
      </c>
      <c r="B95" s="125" t="s">
        <v>3370</v>
      </c>
      <c r="C95" s="126">
        <v>11</v>
      </c>
      <c r="D95" s="126">
        <v>15662</v>
      </c>
      <c r="E95" s="126">
        <v>14698</v>
      </c>
      <c r="F95" s="127">
        <v>0.938449750989656</v>
      </c>
      <c r="G95" s="126">
        <v>1147932</v>
      </c>
      <c r="H95" s="126">
        <v>1108640</v>
      </c>
      <c r="I95" s="127">
        <v>0.965771491691146</v>
      </c>
      <c r="J95" s="126">
        <v>1147932</v>
      </c>
      <c r="K95" s="126">
        <v>1070303</v>
      </c>
      <c r="L95" s="127">
        <v>0.932374914193524</v>
      </c>
      <c r="M95" s="126">
        <v>1459936</v>
      </c>
      <c r="N95" s="126">
        <v>1408533</v>
      </c>
      <c r="O95" s="127">
        <v>0.964790922341801</v>
      </c>
      <c r="P95" s="126">
        <v>1663650</v>
      </c>
      <c r="Q95" s="126">
        <v>34900</v>
      </c>
      <c r="R95" s="127">
        <v>0.0209779701259279</v>
      </c>
    </row>
    <row r="96" spans="1:18">
      <c r="A96" s="125" t="s">
        <v>1972</v>
      </c>
      <c r="B96" s="125" t="s">
        <v>40</v>
      </c>
      <c r="C96" s="126">
        <v>2</v>
      </c>
      <c r="D96" s="126">
        <v>0</v>
      </c>
      <c r="E96" s="126">
        <v>0</v>
      </c>
      <c r="F96" s="127" t="s">
        <v>40</v>
      </c>
      <c r="G96" s="126">
        <v>0</v>
      </c>
      <c r="H96" s="126">
        <v>0</v>
      </c>
      <c r="I96" s="127" t="s">
        <v>40</v>
      </c>
      <c r="J96" s="126">
        <v>0</v>
      </c>
      <c r="K96" s="126">
        <v>0</v>
      </c>
      <c r="L96" s="127" t="s">
        <v>40</v>
      </c>
      <c r="M96" s="126">
        <v>0</v>
      </c>
      <c r="N96" s="126">
        <v>0</v>
      </c>
      <c r="O96" s="127" t="s">
        <v>40</v>
      </c>
      <c r="P96" s="126">
        <v>0</v>
      </c>
      <c r="Q96" s="126">
        <v>0</v>
      </c>
      <c r="R96" s="127" t="s">
        <v>40</v>
      </c>
    </row>
    <row r="97" spans="1:18">
      <c r="A97" s="122" t="s">
        <v>2706</v>
      </c>
      <c r="B97" s="122" t="s">
        <v>3420</v>
      </c>
      <c r="C97" s="123">
        <v>259</v>
      </c>
      <c r="D97" s="123">
        <v>127338</v>
      </c>
      <c r="E97" s="123">
        <v>118360</v>
      </c>
      <c r="F97" s="124">
        <v>0.929494730559613</v>
      </c>
      <c r="G97" s="123">
        <v>8739008</v>
      </c>
      <c r="H97" s="123">
        <v>8197582</v>
      </c>
      <c r="I97" s="124">
        <v>0.938044913106842</v>
      </c>
      <c r="J97" s="123">
        <v>8739008</v>
      </c>
      <c r="K97" s="123">
        <v>7345059</v>
      </c>
      <c r="L97" s="124">
        <v>0.840491163299084</v>
      </c>
      <c r="M97" s="123">
        <v>10910456</v>
      </c>
      <c r="N97" s="123">
        <v>10115694</v>
      </c>
      <c r="O97" s="124">
        <v>0.927155931887723</v>
      </c>
      <c r="P97" s="123">
        <v>14917146</v>
      </c>
      <c r="Q97" s="123">
        <v>1016946</v>
      </c>
      <c r="R97" s="124">
        <v>0.068172960162755</v>
      </c>
    </row>
    <row r="98" spans="1:18">
      <c r="A98" s="125" t="s">
        <v>2706</v>
      </c>
      <c r="B98" s="125" t="s">
        <v>3371</v>
      </c>
      <c r="C98" s="126">
        <v>66</v>
      </c>
      <c r="D98" s="126">
        <v>19128</v>
      </c>
      <c r="E98" s="126">
        <v>18486</v>
      </c>
      <c r="F98" s="127">
        <v>0.966436637390213</v>
      </c>
      <c r="G98" s="126">
        <v>1148268</v>
      </c>
      <c r="H98" s="126">
        <v>1052208</v>
      </c>
      <c r="I98" s="127">
        <v>0.91634357136139</v>
      </c>
      <c r="J98" s="126">
        <v>1148268</v>
      </c>
      <c r="K98" s="126">
        <v>927250</v>
      </c>
      <c r="L98" s="127">
        <v>0.807520543984505</v>
      </c>
      <c r="M98" s="126">
        <v>1799993</v>
      </c>
      <c r="N98" s="126">
        <v>1651896</v>
      </c>
      <c r="O98" s="127">
        <v>0.91772356892499</v>
      </c>
      <c r="P98" s="126">
        <v>2146835</v>
      </c>
      <c r="Q98" s="126">
        <v>94647</v>
      </c>
      <c r="R98" s="127">
        <v>0.0440867602773385</v>
      </c>
    </row>
    <row r="99" spans="1:18">
      <c r="A99" s="125" t="s">
        <v>2706</v>
      </c>
      <c r="B99" s="125" t="s">
        <v>3372</v>
      </c>
      <c r="C99" s="126">
        <v>36</v>
      </c>
      <c r="D99" s="126">
        <v>23010</v>
      </c>
      <c r="E99" s="126">
        <v>22463</v>
      </c>
      <c r="F99" s="127">
        <v>0.976227727075185</v>
      </c>
      <c r="G99" s="126">
        <v>1923926</v>
      </c>
      <c r="H99" s="126">
        <v>1855196</v>
      </c>
      <c r="I99" s="127">
        <v>0.964276172784192</v>
      </c>
      <c r="J99" s="126">
        <v>1923926</v>
      </c>
      <c r="K99" s="126">
        <v>1656061</v>
      </c>
      <c r="L99" s="127">
        <v>0.860771672091338</v>
      </c>
      <c r="M99" s="126">
        <v>2030166</v>
      </c>
      <c r="N99" s="126">
        <v>1931218</v>
      </c>
      <c r="O99" s="127">
        <v>0.951261128400338</v>
      </c>
      <c r="P99" s="126">
        <v>2592831</v>
      </c>
      <c r="Q99" s="126">
        <v>98814</v>
      </c>
      <c r="R99" s="127">
        <v>0.0381104668989225</v>
      </c>
    </row>
    <row r="100" spans="1:18">
      <c r="A100" s="125" t="s">
        <v>2706</v>
      </c>
      <c r="B100" s="125" t="s">
        <v>3373</v>
      </c>
      <c r="C100" s="126">
        <v>30</v>
      </c>
      <c r="D100" s="126">
        <v>15992</v>
      </c>
      <c r="E100" s="126">
        <v>15465</v>
      </c>
      <c r="F100" s="127">
        <v>0.967046023011506</v>
      </c>
      <c r="G100" s="126">
        <v>1474499</v>
      </c>
      <c r="H100" s="126">
        <v>1364822</v>
      </c>
      <c r="I100" s="127">
        <v>0.925617447010815</v>
      </c>
      <c r="J100" s="126">
        <v>1474499</v>
      </c>
      <c r="K100" s="126">
        <v>1296267</v>
      </c>
      <c r="L100" s="127">
        <v>0.879123688791922</v>
      </c>
      <c r="M100" s="126">
        <v>1514719</v>
      </c>
      <c r="N100" s="126">
        <v>1439206</v>
      </c>
      <c r="O100" s="127">
        <v>0.950147189016577</v>
      </c>
      <c r="P100" s="126">
        <v>1810004</v>
      </c>
      <c r="Q100" s="126">
        <v>51163</v>
      </c>
      <c r="R100" s="127">
        <v>0.0282667883606887</v>
      </c>
    </row>
    <row r="101" spans="1:18">
      <c r="A101" s="125" t="s">
        <v>2706</v>
      </c>
      <c r="B101" s="125" t="s">
        <v>3374</v>
      </c>
      <c r="C101" s="126">
        <v>25</v>
      </c>
      <c r="D101" s="126">
        <v>16272</v>
      </c>
      <c r="E101" s="126">
        <v>14823</v>
      </c>
      <c r="F101" s="127">
        <v>0.910951327433628</v>
      </c>
      <c r="G101" s="126">
        <v>1539242</v>
      </c>
      <c r="H101" s="126">
        <v>1421631</v>
      </c>
      <c r="I101" s="127">
        <v>0.923591611975245</v>
      </c>
      <c r="J101" s="126">
        <v>1539242</v>
      </c>
      <c r="K101" s="126">
        <v>1321343</v>
      </c>
      <c r="L101" s="127">
        <v>0.858437464674171</v>
      </c>
      <c r="M101" s="126">
        <v>1626481</v>
      </c>
      <c r="N101" s="126">
        <v>1539212</v>
      </c>
      <c r="O101" s="127">
        <v>0.946344900432283</v>
      </c>
      <c r="P101" s="126">
        <v>2038577</v>
      </c>
      <c r="Q101" s="126">
        <v>92423</v>
      </c>
      <c r="R101" s="127">
        <v>0.0453370169485872</v>
      </c>
    </row>
    <row r="102" spans="1:18">
      <c r="A102" s="125" t="s">
        <v>2706</v>
      </c>
      <c r="B102" s="125" t="s">
        <v>3375</v>
      </c>
      <c r="C102" s="126">
        <v>38</v>
      </c>
      <c r="D102" s="126">
        <v>28056</v>
      </c>
      <c r="E102" s="126">
        <v>26834</v>
      </c>
      <c r="F102" s="127">
        <v>0.956444254348446</v>
      </c>
      <c r="G102" s="126">
        <v>2061859</v>
      </c>
      <c r="H102" s="126">
        <v>1965505</v>
      </c>
      <c r="I102" s="127">
        <v>0.953268385471557</v>
      </c>
      <c r="J102" s="126">
        <v>2061859</v>
      </c>
      <c r="K102" s="126">
        <v>1666510</v>
      </c>
      <c r="L102" s="127">
        <v>0.808256044666488</v>
      </c>
      <c r="M102" s="126">
        <v>2352518</v>
      </c>
      <c r="N102" s="126">
        <v>2206722</v>
      </c>
      <c r="O102" s="127">
        <v>0.938025553895868</v>
      </c>
      <c r="P102" s="126">
        <v>2937409</v>
      </c>
      <c r="Q102" s="126">
        <v>171133</v>
      </c>
      <c r="R102" s="127">
        <v>0.0582598473688887</v>
      </c>
    </row>
    <row r="103" spans="1:18">
      <c r="A103" s="125" t="s">
        <v>2706</v>
      </c>
      <c r="B103" s="125" t="s">
        <v>3376</v>
      </c>
      <c r="C103" s="126">
        <v>30</v>
      </c>
      <c r="D103" s="126">
        <v>11650</v>
      </c>
      <c r="E103" s="126">
        <v>9192</v>
      </c>
      <c r="F103" s="127">
        <v>0.789012875536481</v>
      </c>
      <c r="G103" s="126">
        <v>406783</v>
      </c>
      <c r="H103" s="126">
        <v>363679</v>
      </c>
      <c r="I103" s="127">
        <v>0.894036869780694</v>
      </c>
      <c r="J103" s="126">
        <v>406783</v>
      </c>
      <c r="K103" s="126">
        <v>311565</v>
      </c>
      <c r="L103" s="127">
        <v>0.765924338037725</v>
      </c>
      <c r="M103" s="126">
        <v>613099</v>
      </c>
      <c r="N103" s="126">
        <v>498336</v>
      </c>
      <c r="O103" s="127">
        <v>0.812814896126074</v>
      </c>
      <c r="P103" s="126">
        <v>1650820</v>
      </c>
      <c r="Q103" s="126">
        <v>322083</v>
      </c>
      <c r="R103" s="127">
        <v>0.195104856980167</v>
      </c>
    </row>
    <row r="104" spans="1:18">
      <c r="A104" s="125" t="s">
        <v>2706</v>
      </c>
      <c r="B104" s="125" t="s">
        <v>3377</v>
      </c>
      <c r="C104" s="126">
        <v>31</v>
      </c>
      <c r="D104" s="126">
        <v>13230</v>
      </c>
      <c r="E104" s="126">
        <v>11097</v>
      </c>
      <c r="F104" s="127">
        <v>0.838775510204082</v>
      </c>
      <c r="G104" s="126">
        <v>183983</v>
      </c>
      <c r="H104" s="126">
        <v>174541</v>
      </c>
      <c r="I104" s="127">
        <v>0.948680041090753</v>
      </c>
      <c r="J104" s="126">
        <v>183983</v>
      </c>
      <c r="K104" s="126">
        <v>165705</v>
      </c>
      <c r="L104" s="127">
        <v>0.900653864759244</v>
      </c>
      <c r="M104" s="126">
        <v>972962</v>
      </c>
      <c r="N104" s="126">
        <v>848636</v>
      </c>
      <c r="O104" s="127">
        <v>0.872219058914942</v>
      </c>
      <c r="P104" s="126">
        <v>1740670</v>
      </c>
      <c r="Q104" s="126">
        <v>186619</v>
      </c>
      <c r="R104" s="127">
        <v>0.10721101644769</v>
      </c>
    </row>
    <row r="105" spans="1:18">
      <c r="A105" s="125" t="s">
        <v>2706</v>
      </c>
      <c r="B105" s="125" t="s">
        <v>40</v>
      </c>
      <c r="C105" s="126">
        <v>3</v>
      </c>
      <c r="D105" s="126">
        <v>0</v>
      </c>
      <c r="E105" s="126">
        <v>0</v>
      </c>
      <c r="F105" s="127" t="s">
        <v>40</v>
      </c>
      <c r="G105" s="126">
        <v>448</v>
      </c>
      <c r="H105" s="126">
        <v>0</v>
      </c>
      <c r="I105" s="127">
        <v>0</v>
      </c>
      <c r="J105" s="126">
        <v>448</v>
      </c>
      <c r="K105" s="126">
        <v>358</v>
      </c>
      <c r="L105" s="127">
        <v>0.799107142857143</v>
      </c>
      <c r="M105" s="126">
        <v>518</v>
      </c>
      <c r="N105" s="126">
        <v>468</v>
      </c>
      <c r="O105" s="127">
        <v>0.903474903474903</v>
      </c>
      <c r="P105" s="126">
        <v>0</v>
      </c>
      <c r="Q105" s="126">
        <v>64</v>
      </c>
      <c r="R105" s="127" t="s">
        <v>40</v>
      </c>
    </row>
    <row r="107" spans="1:18">
      <c r="A107" s="128" t="s">
        <v>3421</v>
      </c>
    </row>
    <row r="108" spans="1:18">
      <c r="A108" s="128" t="str">
        <f>IF(($C$5-SUMIF(B6:B105,"&lt;&gt;Total Regional",C6:C105))=0,"Cek: semua "&amp;$C$5&amp;" DP/CP di sheet Display sudah masuk ke RM di tabel ini.","PERHATIAN: "&amp;($C$5-SUMIF(B6:B105,"&lt;&gt;Total Regional",C6:C105))&amp;" DP/CP di sheet Display punya RM/Regional yang belum ada di tabel ini. Sisipkan baris baru (copy baris RM lain di regional yang sama) lalu ketik nama RM-nya.")</f>
        <v>Cek: semua 1712 DP/CP di sheet Display sudah masuk ke RM di tabel ini.</v>
      </c>
    </row>
  </sheetData>
  <autoFilter xmlns:etc="http://www.wps.cn/officeDocument/2017/etCustomData" ref="A4:O105" etc:filterBottomFollowUsedRange="0">
    <extLst/>
  </autoFilter>
  <mergeCells count="10">
    <mergeCell ref="A1:R1"/>
    <mergeCell ref="D2:F2"/>
    <mergeCell ref="G2:I2"/>
    <mergeCell ref="J2:L2"/>
    <mergeCell ref="M2:O2"/>
    <mergeCell ref="P2:R2"/>
    <mergeCell ref="A4:C4"/>
    <mergeCell ref="A2:A3"/>
    <mergeCell ref="B2:B3"/>
    <mergeCell ref="C2:C3"/>
  </mergeCells>
  <conditionalFormatting sqref="F6:F105">
    <cfRule type="expression" dxfId="6" priority="2">
      <formula>AND(ISNUMBER(F6),F6&lt;F$4)</formula>
    </cfRule>
    <cfRule type="expression" dxfId="7" priority="1">
      <formula>AND(ISNUMBER(F6),F6&gt;=F$4)</formula>
    </cfRule>
  </conditionalFormatting>
  <conditionalFormatting sqref="I6:I105">
    <cfRule type="expression" dxfId="6" priority="4">
      <formula>AND(ISNUMBER(I6),I6&lt;I$4)</formula>
    </cfRule>
    <cfRule type="expression" dxfId="7" priority="3">
      <formula>AND(ISNUMBER(I6),I6&gt;=I$4)</formula>
    </cfRule>
  </conditionalFormatting>
  <conditionalFormatting sqref="L6:L105">
    <cfRule type="expression" dxfId="6" priority="6">
      <formula>AND(ISNUMBER(L6),L6&lt;L$4)</formula>
    </cfRule>
    <cfRule type="expression" dxfId="7" priority="5">
      <formula>AND(ISNUMBER(L6),L6&gt;=L$4)</formula>
    </cfRule>
  </conditionalFormatting>
  <conditionalFormatting sqref="O6:O105">
    <cfRule type="expression" dxfId="6" priority="8">
      <formula>AND(ISNUMBER(O6),O6&lt;O$4)</formula>
    </cfRule>
    <cfRule type="expression" dxfId="7" priority="7">
      <formula>AND(ISNUMBER(O6),O6&gt;=O$4)</formula>
    </cfRule>
  </conditionalFormatting>
  <conditionalFormatting sqref="R6:R105">
    <cfRule type="expression" dxfId="6" priority="10">
      <formula>AND(ISNUMBER(R6),R6&gt;R$4)</formula>
    </cfRule>
    <cfRule type="expression" dxfId="7" priority="9">
      <formula>AND(ISNUMBER(R6),R6&lt;=R$4)</formula>
    </cfRule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25"/>
  </sheetPr>
  <dimension ref="B1:S22"/>
  <sheetViews>
    <sheetView zoomScale="85" zoomScaleNormal="85" topLeftCell="G1" workbookViewId="0">
      <selection activeCell="E5" sqref="E5:S15"/>
    </sheetView>
  </sheetViews>
  <sheetFormatPr defaultColWidth="8.775" defaultRowHeight="14"/>
  <cols>
    <col min="1" max="1" width="8.775" style="35"/>
    <col min="2" max="2" width="12.2166666666667" style="35" customWidth="1"/>
    <col min="3" max="3" width="21" style="35" customWidth="1"/>
    <col min="4" max="4" width="14.6666666666667" style="35" customWidth="1"/>
    <col min="5" max="5" width="10.8833333333333" style="35" customWidth="1"/>
    <col min="6" max="6" width="14.3333333333333" style="35" customWidth="1"/>
    <col min="7" max="7" width="13.8833333333333" style="35" customWidth="1"/>
    <col min="8" max="8" width="13" style="35" customWidth="1"/>
    <col min="9" max="9" width="12.6666666666667" style="35" customWidth="1"/>
    <col min="10" max="10" width="8.775" style="35" customWidth="1"/>
    <col min="11" max="11" width="12.6666666666667" style="35" customWidth="1"/>
    <col min="12" max="12" width="15" style="35" customWidth="1"/>
    <col min="13" max="13" width="13.3333333333333" style="35" customWidth="1"/>
    <col min="14" max="14" width="12.5583333333333" style="35" customWidth="1"/>
    <col min="15" max="15" width="8.775" style="35" customWidth="1"/>
    <col min="16" max="16" width="13.1083333333333" style="35" customWidth="1"/>
    <col min="17" max="17" width="14" style="35" customWidth="1"/>
    <col min="18" max="18" width="14.1083333333333" style="35" customWidth="1"/>
    <col min="19" max="19" width="12.5583333333333" style="35" customWidth="1"/>
    <col min="20" max="16384" width="8.775" style="35"/>
  </cols>
  <sheetData>
    <row r="1" ht="14.75"/>
    <row r="2" ht="40.95" customHeight="1" spans="2:19">
      <c r="B2" s="36" t="s">
        <v>3443</v>
      </c>
      <c r="C2" s="37" t="s">
        <v>3444</v>
      </c>
      <c r="D2" s="37" t="s">
        <v>3445</v>
      </c>
      <c r="E2" s="37" t="s">
        <v>3446</v>
      </c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96"/>
      <c r="S2" s="97"/>
    </row>
    <row r="3" ht="36" customHeight="1" spans="2:19">
      <c r="B3" s="40"/>
      <c r="C3" s="39"/>
      <c r="D3" s="39"/>
      <c r="E3" s="39" t="s">
        <v>3447</v>
      </c>
      <c r="F3" s="39"/>
      <c r="G3" s="39"/>
      <c r="H3" s="39"/>
      <c r="I3" s="39"/>
      <c r="J3" s="39" t="s">
        <v>3448</v>
      </c>
      <c r="K3" s="39"/>
      <c r="L3" s="39"/>
      <c r="M3" s="39"/>
      <c r="N3" s="39"/>
      <c r="O3" s="39" t="s">
        <v>3449</v>
      </c>
      <c r="P3" s="39"/>
      <c r="Q3" s="39"/>
      <c r="R3" s="42"/>
      <c r="S3" s="98"/>
    </row>
    <row r="4" ht="28.75" spans="2:19">
      <c r="B4" s="99"/>
      <c r="C4" s="100"/>
      <c r="D4" s="100"/>
      <c r="E4" s="100" t="s">
        <v>22</v>
      </c>
      <c r="F4" s="101">
        <f>'Display ALL DP'!L8</f>
        <v>46295</v>
      </c>
      <c r="G4" s="101">
        <f>F4-1</f>
        <v>46294</v>
      </c>
      <c r="H4" s="101">
        <f>F4-2</f>
        <v>46293</v>
      </c>
      <c r="I4" s="100" t="s">
        <v>3450</v>
      </c>
      <c r="J4" s="100" t="s">
        <v>22</v>
      </c>
      <c r="K4" s="102">
        <f>F4</f>
        <v>46295</v>
      </c>
      <c r="L4" s="101">
        <f>G4</f>
        <v>46294</v>
      </c>
      <c r="M4" s="101">
        <f>H4</f>
        <v>46293</v>
      </c>
      <c r="N4" s="100" t="s">
        <v>3450</v>
      </c>
      <c r="O4" s="100" t="s">
        <v>22</v>
      </c>
      <c r="P4" s="102">
        <f>K4</f>
        <v>46295</v>
      </c>
      <c r="Q4" s="101">
        <f>L4</f>
        <v>46294</v>
      </c>
      <c r="R4" s="101">
        <f>M4</f>
        <v>46293</v>
      </c>
      <c r="S4" s="103" t="s">
        <v>3450</v>
      </c>
    </row>
    <row r="5" ht="14.75" spans="2:19">
      <c r="B5" s="50" t="s">
        <v>3451</v>
      </c>
      <c r="C5" s="53" t="s">
        <v>3452</v>
      </c>
      <c r="D5" s="53" t="s">
        <v>187</v>
      </c>
      <c r="E5" s="104">
        <v>0.9</v>
      </c>
      <c r="F5" s="85">
        <v>0.961310698776155</v>
      </c>
      <c r="G5" s="85">
        <v>0.959093500570125</v>
      </c>
      <c r="H5" s="85">
        <v>0.955575432319618</v>
      </c>
      <c r="I5" s="85">
        <v>0.95719285734393</v>
      </c>
      <c r="J5" s="104">
        <v>0.9</v>
      </c>
      <c r="K5" s="85">
        <v>0.927296738091133</v>
      </c>
      <c r="L5" s="85">
        <v>0.952859902686366</v>
      </c>
      <c r="M5" s="85">
        <v>0.95351039762376</v>
      </c>
      <c r="N5" s="105">
        <v>0.939071920123912</v>
      </c>
      <c r="O5" s="104">
        <v>0.9</v>
      </c>
      <c r="P5" s="85">
        <v>0.889491277019296</v>
      </c>
      <c r="Q5" s="85">
        <v>0.92250613053755</v>
      </c>
      <c r="R5" s="85">
        <v>0.921170625493608</v>
      </c>
      <c r="S5" s="85">
        <v>0.906835207321218</v>
      </c>
    </row>
    <row r="6" ht="14.75" spans="2:19">
      <c r="B6" s="58"/>
      <c r="C6" s="53" t="s">
        <v>401</v>
      </c>
      <c r="D6" s="53" t="s">
        <v>399</v>
      </c>
      <c r="E6" s="104">
        <v>0.9</v>
      </c>
      <c r="F6" s="85">
        <v>0.933144767292363</v>
      </c>
      <c r="G6" s="85">
        <v>0.942286652078775</v>
      </c>
      <c r="H6" s="85">
        <v>0.949298469387755</v>
      </c>
      <c r="I6" s="85">
        <v>0.944983607778854</v>
      </c>
      <c r="J6" s="104">
        <v>0.9</v>
      </c>
      <c r="K6" s="85">
        <v>0.932262604228969</v>
      </c>
      <c r="L6" s="85">
        <v>0.960673555300421</v>
      </c>
      <c r="M6" s="85">
        <v>0.954906738518005</v>
      </c>
      <c r="N6" s="105">
        <v>0.951487202763053</v>
      </c>
      <c r="O6" s="104">
        <v>0.9</v>
      </c>
      <c r="P6" s="85">
        <v>0.904292298490659</v>
      </c>
      <c r="Q6" s="85">
        <v>0.923500446485521</v>
      </c>
      <c r="R6" s="85">
        <v>0.911998477864591</v>
      </c>
      <c r="S6" s="85">
        <v>0.909980713170406</v>
      </c>
    </row>
    <row r="7" ht="14.75" spans="2:19">
      <c r="B7" s="58"/>
      <c r="C7" s="53" t="s">
        <v>531</v>
      </c>
      <c r="D7" s="53" t="s">
        <v>497</v>
      </c>
      <c r="E7" s="104">
        <v>0.9</v>
      </c>
      <c r="F7" s="85">
        <v>0.949811794228356</v>
      </c>
      <c r="G7" s="85">
        <v>0.943562231759657</v>
      </c>
      <c r="H7" s="85">
        <v>0.942268041237113</v>
      </c>
      <c r="I7" s="85">
        <v>0.94627045217484</v>
      </c>
      <c r="J7" s="104">
        <v>0.9</v>
      </c>
      <c r="K7" s="85">
        <v>0.958728573805958</v>
      </c>
      <c r="L7" s="85">
        <v>0.968556416908132</v>
      </c>
      <c r="M7" s="85">
        <v>0.971399253842002</v>
      </c>
      <c r="N7" s="105">
        <v>0.962339854925437</v>
      </c>
      <c r="O7" s="104">
        <v>0.9</v>
      </c>
      <c r="P7" s="85">
        <v>0.935038183465542</v>
      </c>
      <c r="Q7" s="85">
        <v>0.940870084095656</v>
      </c>
      <c r="R7" s="85">
        <v>0.938438999507702</v>
      </c>
      <c r="S7" s="85">
        <v>0.940938391854802</v>
      </c>
    </row>
    <row r="8" ht="14.75" spans="2:19">
      <c r="B8" s="61"/>
      <c r="C8" s="53" t="s">
        <v>3453</v>
      </c>
      <c r="D8" s="53" t="s">
        <v>672</v>
      </c>
      <c r="E8" s="104">
        <v>0.9</v>
      </c>
      <c r="F8" s="85">
        <v>0.94715852442672</v>
      </c>
      <c r="G8" s="85">
        <v>0.934782608695652</v>
      </c>
      <c r="H8" s="85">
        <v>0.926157697121402</v>
      </c>
      <c r="I8" s="85">
        <v>0.941120047222017</v>
      </c>
      <c r="J8" s="104">
        <v>0.9</v>
      </c>
      <c r="K8" s="85">
        <v>0.946157896195306</v>
      </c>
      <c r="L8" s="85">
        <v>0.961732564316612</v>
      </c>
      <c r="M8" s="85">
        <v>0.95397900354976</v>
      </c>
      <c r="N8" s="105">
        <v>0.951574184281761</v>
      </c>
      <c r="O8" s="104">
        <v>0.9</v>
      </c>
      <c r="P8" s="85">
        <v>0.911048299941807</v>
      </c>
      <c r="Q8" s="85">
        <v>0.921624800789254</v>
      </c>
      <c r="R8" s="85">
        <v>0.912111981067949</v>
      </c>
      <c r="S8" s="85">
        <v>0.913625143758255</v>
      </c>
    </row>
    <row r="9" ht="14.75" spans="2:19">
      <c r="B9" s="58"/>
      <c r="C9" s="53" t="s">
        <v>3454</v>
      </c>
      <c r="D9" s="53" t="s">
        <v>720</v>
      </c>
      <c r="E9" s="104">
        <v>0.9</v>
      </c>
      <c r="F9" s="85">
        <v>0.947097865694951</v>
      </c>
      <c r="G9" s="85">
        <v>0.929468381081284</v>
      </c>
      <c r="H9" s="85">
        <v>0.931026735565042</v>
      </c>
      <c r="I9" s="85">
        <v>0.936510955116944</v>
      </c>
      <c r="J9" s="104">
        <v>0.9</v>
      </c>
      <c r="K9" s="85">
        <v>0.961749997017396</v>
      </c>
      <c r="L9" s="85">
        <v>0.962566412651289</v>
      </c>
      <c r="M9" s="85">
        <v>0.963698684984733</v>
      </c>
      <c r="N9" s="105">
        <v>0.96478674305782</v>
      </c>
      <c r="O9" s="104">
        <v>0.9</v>
      </c>
      <c r="P9" s="85">
        <v>0.853577986427523</v>
      </c>
      <c r="Q9" s="85">
        <v>0.889783780738433</v>
      </c>
      <c r="R9" s="85">
        <v>0.876389609394856</v>
      </c>
      <c r="S9" s="85">
        <v>0.881006471039665</v>
      </c>
    </row>
    <row r="10" ht="14.75" spans="2:19">
      <c r="B10" s="58"/>
      <c r="C10" s="53" t="s">
        <v>1492</v>
      </c>
      <c r="D10" s="53" t="s">
        <v>1159</v>
      </c>
      <c r="E10" s="104">
        <v>0.9</v>
      </c>
      <c r="F10" s="85">
        <v>0.922112907003982</v>
      </c>
      <c r="G10" s="85">
        <v>0.911730205278592</v>
      </c>
      <c r="H10" s="85">
        <v>0.918464626191671</v>
      </c>
      <c r="I10" s="85">
        <v>0.918092899254014</v>
      </c>
      <c r="J10" s="104">
        <v>0.9</v>
      </c>
      <c r="K10" s="85">
        <v>0.946485519271562</v>
      </c>
      <c r="L10" s="85">
        <v>0.95832259931467</v>
      </c>
      <c r="M10" s="85">
        <v>0.956241092577397</v>
      </c>
      <c r="N10" s="105">
        <v>0.952717003096055</v>
      </c>
      <c r="O10" s="104">
        <v>0.9</v>
      </c>
      <c r="P10" s="85">
        <v>0.907670625357749</v>
      </c>
      <c r="Q10" s="85">
        <v>0.923396161162027</v>
      </c>
      <c r="R10" s="85">
        <v>0.924745775099414</v>
      </c>
      <c r="S10" s="85">
        <v>0.923162052814429</v>
      </c>
    </row>
    <row r="11" ht="14.75" spans="2:19">
      <c r="B11" s="58"/>
      <c r="C11" s="53" t="s">
        <v>1735</v>
      </c>
      <c r="D11" s="53" t="s">
        <v>1670</v>
      </c>
      <c r="E11" s="104">
        <v>0.9</v>
      </c>
      <c r="F11" s="85">
        <v>0.933934666016577</v>
      </c>
      <c r="G11" s="85">
        <v>0.919470490899062</v>
      </c>
      <c r="H11" s="85">
        <v>0.935897435897436</v>
      </c>
      <c r="I11" s="85">
        <v>0.928513803850302</v>
      </c>
      <c r="J11" s="104">
        <v>0.9</v>
      </c>
      <c r="K11" s="85">
        <v>0.937985802664975</v>
      </c>
      <c r="L11" s="85">
        <v>0.944128577327447</v>
      </c>
      <c r="M11" s="85">
        <v>0.940413046925937</v>
      </c>
      <c r="N11" s="105">
        <v>0.942222439354746</v>
      </c>
      <c r="O11" s="104">
        <v>0.9</v>
      </c>
      <c r="P11" s="85">
        <v>0.900398060755076</v>
      </c>
      <c r="Q11" s="85">
        <v>0.916431089794492</v>
      </c>
      <c r="R11" s="85">
        <v>0.910867739225948</v>
      </c>
      <c r="S11" s="85">
        <v>0.906395198600918</v>
      </c>
    </row>
    <row r="12" ht="14.75" spans="2:19">
      <c r="B12" s="58"/>
      <c r="C12" s="53" t="s">
        <v>3455</v>
      </c>
      <c r="D12" s="53" t="s">
        <v>1973</v>
      </c>
      <c r="E12" s="104">
        <v>0.9</v>
      </c>
      <c r="F12" s="85">
        <v>0.943734874966389</v>
      </c>
      <c r="G12" s="85">
        <v>0.926157005212447</v>
      </c>
      <c r="H12" s="85">
        <v>0.935027834749487</v>
      </c>
      <c r="I12" s="85">
        <v>0.942680253852435</v>
      </c>
      <c r="J12" s="104">
        <v>0.9</v>
      </c>
      <c r="K12" s="85">
        <v>0.950293230324421</v>
      </c>
      <c r="L12" s="85">
        <v>0.96631820807645</v>
      </c>
      <c r="M12" s="85">
        <v>0.961819551624478</v>
      </c>
      <c r="N12" s="105">
        <v>0.960739399314085</v>
      </c>
      <c r="O12" s="104">
        <v>0.9</v>
      </c>
      <c r="P12" s="85">
        <v>0.881980866742271</v>
      </c>
      <c r="Q12" s="85">
        <v>0.909204398215387</v>
      </c>
      <c r="R12" s="85">
        <v>0.893849202126528</v>
      </c>
      <c r="S12" s="85">
        <v>0.897990411367801</v>
      </c>
    </row>
    <row r="13" ht="14.75" spans="2:19">
      <c r="B13" s="58"/>
      <c r="C13" s="53" t="s">
        <v>3456</v>
      </c>
      <c r="D13" s="53" t="s">
        <v>2707</v>
      </c>
      <c r="E13" s="104">
        <v>0.9</v>
      </c>
      <c r="F13" s="85">
        <v>0.930276530371071</v>
      </c>
      <c r="G13" s="85">
        <v>0.934976525821596</v>
      </c>
      <c r="H13" s="85">
        <v>0.934961258511388</v>
      </c>
      <c r="I13" s="85">
        <v>0.929494730559613</v>
      </c>
      <c r="J13" s="104">
        <v>0.9</v>
      </c>
      <c r="K13" s="85">
        <v>0.929124705025322</v>
      </c>
      <c r="L13" s="85">
        <v>0.938725555055704</v>
      </c>
      <c r="M13" s="85">
        <v>0.935617347110876</v>
      </c>
      <c r="N13" s="105">
        <v>0.938044913106842</v>
      </c>
      <c r="O13" s="104">
        <v>0.9</v>
      </c>
      <c r="P13" s="85">
        <v>0.806535360150035</v>
      </c>
      <c r="Q13" s="85">
        <v>0.834303633332451</v>
      </c>
      <c r="R13" s="85">
        <v>0.827398420604848</v>
      </c>
      <c r="S13" s="85">
        <v>0.840491163299084</v>
      </c>
    </row>
    <row r="14" ht="14.75" spans="2:19">
      <c r="B14" s="58"/>
      <c r="C14" s="53" t="s">
        <v>3457</v>
      </c>
      <c r="D14" s="53" t="s">
        <v>27</v>
      </c>
      <c r="E14" s="104">
        <v>0.9</v>
      </c>
      <c r="F14" s="85">
        <v>0.932184094974793</v>
      </c>
      <c r="G14" s="85">
        <v>0.937749003984064</v>
      </c>
      <c r="H14" s="85">
        <v>0.922359657469077</v>
      </c>
      <c r="I14" s="85">
        <v>0.93179073752487</v>
      </c>
      <c r="J14" s="104">
        <v>0.9</v>
      </c>
      <c r="K14" s="85">
        <v>0.961619227333072</v>
      </c>
      <c r="L14" s="85">
        <v>0.961839239872045</v>
      </c>
      <c r="M14" s="85">
        <v>0.944715659831096</v>
      </c>
      <c r="N14" s="105">
        <v>0.953007985098768</v>
      </c>
      <c r="O14" s="104">
        <v>0.9</v>
      </c>
      <c r="P14" s="85">
        <v>0.847572787161739</v>
      </c>
      <c r="Q14" s="85">
        <v>0.87504007485389</v>
      </c>
      <c r="R14" s="85">
        <v>0.867128812972147</v>
      </c>
      <c r="S14" s="85">
        <v>0.835724349833105</v>
      </c>
    </row>
    <row r="15" ht="14.75" spans="2:19">
      <c r="B15" s="65" t="s">
        <v>3210</v>
      </c>
      <c r="C15" s="66"/>
      <c r="D15" s="66"/>
      <c r="E15" s="106" t="s">
        <v>40</v>
      </c>
      <c r="F15" s="107">
        <v>0.941236514169868</v>
      </c>
      <c r="G15" s="106">
        <v>0.932637465643519</v>
      </c>
      <c r="H15" s="106">
        <v>0.934307149442096</v>
      </c>
      <c r="I15" s="106">
        <v>0.937661465840245</v>
      </c>
      <c r="J15" s="106" t="s">
        <v>40</v>
      </c>
      <c r="K15" s="106">
        <v>0.947903910283092</v>
      </c>
      <c r="L15" s="106">
        <v>0.958735999108828</v>
      </c>
      <c r="M15" s="106">
        <v>0.955362844828146</v>
      </c>
      <c r="N15" s="106">
        <v>0.953844483866866</v>
      </c>
      <c r="O15" s="106" t="s">
        <v>40</v>
      </c>
      <c r="P15" s="106">
        <v>0.880693162626248</v>
      </c>
      <c r="Q15" s="106">
        <v>0.902776053518618</v>
      </c>
      <c r="R15" s="106">
        <v>0.896273918511992</v>
      </c>
      <c r="S15" s="108">
        <v>0.894053596764074</v>
      </c>
    </row>
    <row r="17" spans="3:9">
      <c r="C17" s="72">
        <v>46266</v>
      </c>
      <c r="H17" s="109">
        <v>46287</v>
      </c>
      <c r="I17" s="109">
        <v>46286</v>
      </c>
    </row>
    <row r="18" spans="3:9">
      <c r="I18" s="109">
        <v>46280</v>
      </c>
    </row>
    <row r="19" spans="3:9">
      <c r="E19" s="94" t="s">
        <v>3458</v>
      </c>
      <c r="F19" s="94"/>
    </row>
    <row r="20" spans="3:9">
      <c r="E20" s="94" t="s">
        <v>3459</v>
      </c>
      <c r="F20" s="95"/>
    </row>
    <row r="21" spans="3:9">
      <c r="E21" s="94" t="s">
        <v>3460</v>
      </c>
      <c r="F21" s="95"/>
    </row>
    <row r="22" spans="3:9">
      <c r="E22" s="94" t="s">
        <v>3461</v>
      </c>
      <c r="F22" s="95"/>
    </row>
  </sheetData>
  <mergeCells count="13">
    <mergeCell ref="E2:S2"/>
    <mergeCell ref="E3:I3"/>
    <mergeCell ref="J3:N3"/>
    <mergeCell ref="O3:S3"/>
    <mergeCell ref="B15:D15"/>
    <mergeCell ref="E19:F19"/>
    <mergeCell ref="E20:F20"/>
    <mergeCell ref="E21:F21"/>
    <mergeCell ref="E22:F22"/>
    <mergeCell ref="B2:B4"/>
    <mergeCell ref="B5:B14"/>
    <mergeCell ref="C2:C4"/>
    <mergeCell ref="D2:D4"/>
  </mergeCells>
  <conditionalFormatting sqref="F7:F14">
    <cfRule type="cellIs" dxfId="2" priority="1" operator="lessThan">
      <formula>$E$5</formula>
    </cfRule>
    <cfRule type="cellIs" dxfId="1" priority="2" operator="greaterThan">
      <formula>$E$6</formula>
    </cfRule>
  </conditionalFormatting>
  <conditionalFormatting sqref="F5:I5;F6;G6:I14">
    <cfRule type="cellIs" dxfId="2" priority="3" operator="lessThan">
      <formula>$E$5</formula>
    </cfRule>
    <cfRule type="cellIs" dxfId="1" priority="4" operator="greaterThan">
      <formula>$E$5</formula>
    </cfRule>
  </conditionalFormatting>
  <conditionalFormatting sqref="K5:N14">
    <cfRule type="cellIs" dxfId="1" priority="7" operator="greaterThan">
      <formula>$J$5</formula>
    </cfRule>
    <cfRule type="cellIs" dxfId="2" priority="8" operator="lessThan">
      <formula>$J$5</formula>
    </cfRule>
  </conditionalFormatting>
  <conditionalFormatting sqref="P5:S14">
    <cfRule type="cellIs" dxfId="2" priority="5" operator="lessThan">
      <formula>$O$5</formula>
    </cfRule>
    <cfRule type="cellIs" dxfId="1" priority="6" operator="greaterThan">
      <formula>$O$5</formula>
    </cfRule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25"/>
  </sheetPr>
  <dimension ref="B1:S22"/>
  <sheetViews>
    <sheetView zoomScale="85" zoomScaleNormal="85" topLeftCell="H1" workbookViewId="0">
      <selection activeCell="E5" sqref="E5:S15"/>
    </sheetView>
  </sheetViews>
  <sheetFormatPr defaultColWidth="8.775" defaultRowHeight="14"/>
  <cols>
    <col min="1" max="1" width="8.775" style="35"/>
    <col min="2" max="2" width="12.3333333333333" style="35" customWidth="1"/>
    <col min="3" max="3" width="21.2166666666667" style="35" customWidth="1"/>
    <col min="4" max="4" width="12" style="35" customWidth="1"/>
    <col min="5" max="11" width="14.3333333333333" style="35" customWidth="1"/>
    <col min="12" max="12" width="14.4416666666667" style="35" customWidth="1"/>
    <col min="13" max="14" width="14.2166666666667" style="35" customWidth="1"/>
    <col min="15" max="17" width="14.3333333333333" style="35" customWidth="1"/>
    <col min="18" max="19" width="14.2166666666667" style="35" customWidth="1"/>
    <col min="20" max="16384" width="8.775" style="35"/>
  </cols>
  <sheetData>
    <row r="1" ht="14.75"/>
    <row r="2" ht="57" customHeight="1" spans="2:19">
      <c r="B2" s="36" t="s">
        <v>3443</v>
      </c>
      <c r="C2" s="37" t="s">
        <v>3444</v>
      </c>
      <c r="D2" s="37" t="s">
        <v>3445</v>
      </c>
      <c r="E2" s="73" t="s">
        <v>3462</v>
      </c>
      <c r="F2" s="74"/>
      <c r="G2" s="74"/>
      <c r="H2" s="74"/>
      <c r="I2" s="75"/>
      <c r="J2" s="76" t="s">
        <v>3463</v>
      </c>
      <c r="K2" s="77"/>
      <c r="L2" s="77"/>
      <c r="M2" s="77"/>
      <c r="N2" s="77"/>
      <c r="O2" s="77"/>
      <c r="P2" s="77"/>
      <c r="Q2" s="77"/>
      <c r="R2" s="77"/>
      <c r="S2" s="78"/>
    </row>
    <row r="3" ht="55.05" customHeight="1" spans="2:19">
      <c r="B3" s="40"/>
      <c r="C3" s="39"/>
      <c r="D3" s="39"/>
      <c r="E3" s="79" t="s">
        <v>3464</v>
      </c>
      <c r="F3" s="80"/>
      <c r="G3" s="80"/>
      <c r="H3" s="80"/>
      <c r="I3" s="81"/>
      <c r="J3" s="42" t="s">
        <v>3465</v>
      </c>
      <c r="K3" s="43"/>
      <c r="L3" s="43"/>
      <c r="M3" s="43"/>
      <c r="N3" s="44"/>
      <c r="O3" s="42" t="s">
        <v>3466</v>
      </c>
      <c r="P3" s="43"/>
      <c r="Q3" s="43"/>
      <c r="R3" s="43"/>
      <c r="S3" s="44"/>
    </row>
    <row r="4" ht="28.75" spans="2:19">
      <c r="B4" s="45"/>
      <c r="C4" s="46"/>
      <c r="D4" s="46"/>
      <c r="E4" s="48" t="s">
        <v>22</v>
      </c>
      <c r="F4" s="48">
        <f>'06.30, 07.30, &amp; 12.00'!F4</f>
        <v>46295</v>
      </c>
      <c r="G4" s="49">
        <f>F4-1</f>
        <v>46294</v>
      </c>
      <c r="H4" s="49">
        <f>F4-2</f>
        <v>46293</v>
      </c>
      <c r="I4" s="82" t="s">
        <v>3450</v>
      </c>
      <c r="J4" s="83" t="s">
        <v>22</v>
      </c>
      <c r="K4" s="48">
        <f>F4</f>
        <v>46295</v>
      </c>
      <c r="L4" s="49">
        <f>G4</f>
        <v>46294</v>
      </c>
      <c r="M4" s="49">
        <f>H4</f>
        <v>46293</v>
      </c>
      <c r="N4" s="46" t="s">
        <v>3450</v>
      </c>
      <c r="O4" s="48" t="s">
        <v>22</v>
      </c>
      <c r="P4" s="48">
        <f>K4</f>
        <v>46295</v>
      </c>
      <c r="Q4" s="49">
        <f>L4</f>
        <v>46294</v>
      </c>
      <c r="R4" s="49">
        <f>M4</f>
        <v>46293</v>
      </c>
      <c r="S4" s="46" t="s">
        <v>3450</v>
      </c>
    </row>
    <row r="5" ht="14.75" spans="2:19">
      <c r="B5" s="50" t="s">
        <v>3451</v>
      </c>
      <c r="C5" s="53" t="s">
        <v>3452</v>
      </c>
      <c r="D5" s="53" t="s">
        <v>187</v>
      </c>
      <c r="E5" s="84">
        <v>0.92</v>
      </c>
      <c r="F5" s="85">
        <v>0.931851956257296</v>
      </c>
      <c r="G5" s="85">
        <v>0.945117025334919</v>
      </c>
      <c r="H5" s="85">
        <v>0.938627455959909</v>
      </c>
      <c r="I5" s="85">
        <v>0.944668838633889</v>
      </c>
      <c r="J5" s="56">
        <v>0.92</v>
      </c>
      <c r="K5" s="86">
        <v>0.978815388256916</v>
      </c>
      <c r="L5" s="86">
        <v>0.953405440426563</v>
      </c>
      <c r="M5" s="86">
        <v>0.894265352052299</v>
      </c>
      <c r="N5" s="86">
        <v>0.962574911224679</v>
      </c>
      <c r="O5" s="56">
        <v>0.93</v>
      </c>
      <c r="P5" s="86">
        <v>0.957974357797852</v>
      </c>
      <c r="Q5" s="86">
        <v>0.963184307133234</v>
      </c>
      <c r="R5" s="86">
        <v>0.969969156314435</v>
      </c>
      <c r="S5" s="86">
        <v>0.968562522011586</v>
      </c>
    </row>
    <row r="6" ht="14.75" spans="2:19">
      <c r="B6" s="58"/>
      <c r="C6" s="53" t="s">
        <v>401</v>
      </c>
      <c r="D6" s="53" t="s">
        <v>399</v>
      </c>
      <c r="E6" s="84">
        <v>0.92</v>
      </c>
      <c r="F6" s="85">
        <v>0.928627570294871</v>
      </c>
      <c r="G6" s="85">
        <v>0.940337293982369</v>
      </c>
      <c r="H6" s="85">
        <v>0.922568759537013</v>
      </c>
      <c r="I6" s="85">
        <v>0.942139035538683</v>
      </c>
      <c r="J6" s="56">
        <v>0.92</v>
      </c>
      <c r="K6" s="86">
        <v>0.994894150411869</v>
      </c>
      <c r="L6" s="86">
        <v>0.948877263002715</v>
      </c>
      <c r="M6" s="86">
        <v>0.961521091793436</v>
      </c>
      <c r="N6" s="86">
        <v>0.981784669815693</v>
      </c>
      <c r="O6" s="56">
        <v>0.93</v>
      </c>
      <c r="P6" s="86">
        <v>0.952897391911145</v>
      </c>
      <c r="Q6" s="86">
        <v>0.956319529709417</v>
      </c>
      <c r="R6" s="86">
        <v>0.9593801340151</v>
      </c>
      <c r="S6" s="86">
        <v>0.962603337158137</v>
      </c>
    </row>
    <row r="7" ht="14.75" spans="2:19">
      <c r="B7" s="58"/>
      <c r="C7" s="53" t="s">
        <v>531</v>
      </c>
      <c r="D7" s="53" t="s">
        <v>497</v>
      </c>
      <c r="E7" s="84">
        <v>0.92</v>
      </c>
      <c r="F7" s="85">
        <v>0.965827028496353</v>
      </c>
      <c r="G7" s="85">
        <v>0.975207638849653</v>
      </c>
      <c r="H7" s="85">
        <v>0.966676579692905</v>
      </c>
      <c r="I7" s="85">
        <v>0.97622108983748</v>
      </c>
      <c r="J7" s="56">
        <v>0.92</v>
      </c>
      <c r="K7" s="86">
        <v>0.972145676372513</v>
      </c>
      <c r="L7" s="86">
        <v>0.942078089295802</v>
      </c>
      <c r="M7" s="86">
        <v>0.921775518185374</v>
      </c>
      <c r="N7" s="86">
        <v>0.97650869532054</v>
      </c>
      <c r="O7" s="56">
        <v>0.93</v>
      </c>
      <c r="P7" s="86">
        <v>0.977068730698056</v>
      </c>
      <c r="Q7" s="86">
        <v>0.98147116849926</v>
      </c>
      <c r="R7" s="86">
        <v>0.982293234699583</v>
      </c>
      <c r="S7" s="86">
        <v>0.984792316917177</v>
      </c>
    </row>
    <row r="8" ht="14.75" spans="2:19">
      <c r="B8" s="61"/>
      <c r="C8" s="53" t="s">
        <v>3453</v>
      </c>
      <c r="D8" s="53" t="s">
        <v>672</v>
      </c>
      <c r="E8" s="84">
        <v>0.92</v>
      </c>
      <c r="F8" s="85">
        <v>0.943924938396411</v>
      </c>
      <c r="G8" s="85">
        <v>0.954122893205351</v>
      </c>
      <c r="H8" s="85">
        <v>0.937063246351172</v>
      </c>
      <c r="I8" s="85">
        <v>0.955855757419235</v>
      </c>
      <c r="J8" s="56">
        <v>0.92</v>
      </c>
      <c r="K8" s="86">
        <v>0.975821807368515</v>
      </c>
      <c r="L8" s="86">
        <v>0.988662323377612</v>
      </c>
      <c r="M8" s="86">
        <v>0.948871507734934</v>
      </c>
      <c r="N8" s="86">
        <v>0.964174774283014</v>
      </c>
      <c r="O8" s="56">
        <v>0.93</v>
      </c>
      <c r="P8" s="86">
        <v>0.957787105960118</v>
      </c>
      <c r="Q8" s="86">
        <v>0.963910242392639</v>
      </c>
      <c r="R8" s="86">
        <v>0.959404861155647</v>
      </c>
      <c r="S8" s="86">
        <v>0.967334211283169</v>
      </c>
    </row>
    <row r="9" ht="14.75" spans="2:19">
      <c r="B9" s="58"/>
      <c r="C9" s="53" t="s">
        <v>3454</v>
      </c>
      <c r="D9" s="53" t="s">
        <v>720</v>
      </c>
      <c r="E9" s="84">
        <v>0.92</v>
      </c>
      <c r="F9" s="85">
        <v>0.915577317611358</v>
      </c>
      <c r="G9" s="85">
        <v>0.919331538396648</v>
      </c>
      <c r="H9" s="85">
        <v>0.905616718987193</v>
      </c>
      <c r="I9" s="85">
        <v>0.920460373546258</v>
      </c>
      <c r="J9" s="56">
        <v>0.92</v>
      </c>
      <c r="K9" s="86">
        <v>0.985291368248947</v>
      </c>
      <c r="L9" s="86">
        <v>0.93477506680615</v>
      </c>
      <c r="M9" s="86">
        <v>0.915167723920459</v>
      </c>
      <c r="N9" s="86">
        <v>0.968396064787289</v>
      </c>
      <c r="O9" s="56">
        <v>0.93</v>
      </c>
      <c r="P9" s="86">
        <v>0.948765549997008</v>
      </c>
      <c r="Q9" s="86">
        <v>0.940641938809532</v>
      </c>
      <c r="R9" s="86">
        <v>0.95289138104342</v>
      </c>
      <c r="S9" s="86">
        <v>0.953448827478524</v>
      </c>
    </row>
    <row r="10" ht="14.75" spans="2:19">
      <c r="B10" s="58"/>
      <c r="C10" s="53" t="s">
        <v>1492</v>
      </c>
      <c r="D10" s="53" t="s">
        <v>1159</v>
      </c>
      <c r="E10" s="84">
        <v>0.92</v>
      </c>
      <c r="F10" s="85">
        <v>0.918799148455489</v>
      </c>
      <c r="G10" s="85">
        <v>0.914511847103661</v>
      </c>
      <c r="H10" s="85">
        <v>0.921577604259396</v>
      </c>
      <c r="I10" s="85">
        <v>0.920198442431697</v>
      </c>
      <c r="J10" s="56">
        <v>0.92</v>
      </c>
      <c r="K10" s="86">
        <v>0.993845529262889</v>
      </c>
      <c r="L10" s="86">
        <v>0.981955419028644</v>
      </c>
      <c r="M10" s="86">
        <v>0.976186348520906</v>
      </c>
      <c r="N10" s="86">
        <v>0.982423684677102</v>
      </c>
      <c r="O10" s="56">
        <v>0.93</v>
      </c>
      <c r="P10" s="86">
        <v>0.953473262568349</v>
      </c>
      <c r="Q10" s="86">
        <v>0.944969982808745</v>
      </c>
      <c r="R10" s="86">
        <v>0.96317910433258</v>
      </c>
      <c r="S10" s="86">
        <v>0.960741211973119</v>
      </c>
    </row>
    <row r="11" ht="14.75" spans="2:19">
      <c r="B11" s="58"/>
      <c r="C11" s="53" t="s">
        <v>1735</v>
      </c>
      <c r="D11" s="53" t="s">
        <v>1670</v>
      </c>
      <c r="E11" s="84">
        <v>0.92</v>
      </c>
      <c r="F11" s="85">
        <v>0.900215499028142</v>
      </c>
      <c r="G11" s="85">
        <v>0.891432922959767</v>
      </c>
      <c r="H11" s="85">
        <v>0.897350155955827</v>
      </c>
      <c r="I11" s="85">
        <v>0.878980404363783</v>
      </c>
      <c r="J11" s="56">
        <v>0.92</v>
      </c>
      <c r="K11" s="86">
        <v>0.987448300665348</v>
      </c>
      <c r="L11" s="86">
        <v>0.966821569438545</v>
      </c>
      <c r="M11" s="86">
        <v>0.937813910903136</v>
      </c>
      <c r="N11" s="86">
        <v>0.966879141786186</v>
      </c>
      <c r="O11" s="56">
        <v>0.93</v>
      </c>
      <c r="P11" s="86">
        <v>0.94808178471637</v>
      </c>
      <c r="Q11" s="86">
        <v>0.945009830666292</v>
      </c>
      <c r="R11" s="86">
        <v>0.953871875772501</v>
      </c>
      <c r="S11" s="86">
        <v>0.95294990007655</v>
      </c>
    </row>
    <row r="12" ht="14.75" spans="2:19">
      <c r="B12" s="58"/>
      <c r="C12" s="53" t="s">
        <v>3455</v>
      </c>
      <c r="D12" s="53" t="s">
        <v>1973</v>
      </c>
      <c r="E12" s="84">
        <v>0.92</v>
      </c>
      <c r="F12" s="85">
        <v>0.940146662859008</v>
      </c>
      <c r="G12" s="85">
        <v>0.940244251621497</v>
      </c>
      <c r="H12" s="85">
        <v>0.945206867088886</v>
      </c>
      <c r="I12" s="85">
        <v>0.948896534354035</v>
      </c>
      <c r="J12" s="56">
        <v>0.92</v>
      </c>
      <c r="K12" s="86">
        <v>0.971217583655382</v>
      </c>
      <c r="L12" s="86">
        <v>0.967263747110997</v>
      </c>
      <c r="M12" s="86">
        <v>0.939994485007613</v>
      </c>
      <c r="N12" s="86">
        <v>0.972255797360453</v>
      </c>
      <c r="O12" s="56">
        <v>0.93</v>
      </c>
      <c r="P12" s="86">
        <v>0.952562170522523</v>
      </c>
      <c r="Q12" s="86">
        <v>0.950106383659811</v>
      </c>
      <c r="R12" s="86">
        <v>0.959739805649285</v>
      </c>
      <c r="S12" s="86">
        <v>0.963403634656652</v>
      </c>
    </row>
    <row r="13" ht="14.75" spans="2:19">
      <c r="B13" s="58"/>
      <c r="C13" s="53" t="s">
        <v>3456</v>
      </c>
      <c r="D13" s="53" t="s">
        <v>2707</v>
      </c>
      <c r="E13" s="84">
        <v>0.92</v>
      </c>
      <c r="F13" s="85">
        <v>0.849279949359076</v>
      </c>
      <c r="G13" s="85">
        <v>0.869684899122381</v>
      </c>
      <c r="H13" s="85">
        <v>0.882111251580278</v>
      </c>
      <c r="I13" s="85">
        <v>0.874825378319683</v>
      </c>
      <c r="J13" s="56">
        <v>0.92</v>
      </c>
      <c r="K13" s="86">
        <v>0.955662255006691</v>
      </c>
      <c r="L13" s="86">
        <v>0.966356569389576</v>
      </c>
      <c r="M13" s="86">
        <v>0.979432404996248</v>
      </c>
      <c r="N13" s="86">
        <v>0.947046172449874</v>
      </c>
      <c r="O13" s="56">
        <v>0.93</v>
      </c>
      <c r="P13" s="86">
        <v>0.887796763490767</v>
      </c>
      <c r="Q13" s="86">
        <v>0.901018858715547</v>
      </c>
      <c r="R13" s="86">
        <v>0.910500947015687</v>
      </c>
      <c r="S13" s="86">
        <v>0.927155931887723</v>
      </c>
    </row>
    <row r="14" ht="14.75" spans="2:19">
      <c r="B14" s="58"/>
      <c r="C14" s="53" t="s">
        <v>3457</v>
      </c>
      <c r="D14" s="53" t="s">
        <v>27</v>
      </c>
      <c r="E14" s="84">
        <v>0.92</v>
      </c>
      <c r="F14" s="85">
        <v>0.923180049280957</v>
      </c>
      <c r="G14" s="85">
        <v>0.942209800527764</v>
      </c>
      <c r="H14" s="85">
        <v>0.945832103453503</v>
      </c>
      <c r="I14" s="85">
        <v>0.936740457226159</v>
      </c>
      <c r="J14" s="56">
        <v>0.92</v>
      </c>
      <c r="K14" s="86">
        <v>0.991169031518449</v>
      </c>
      <c r="L14" s="86">
        <v>0.950599453020094</v>
      </c>
      <c r="M14" s="86">
        <v>0.963060553255993</v>
      </c>
      <c r="N14" s="86">
        <v>0.975347381869744</v>
      </c>
      <c r="O14" s="56">
        <v>0.93</v>
      </c>
      <c r="P14" s="86">
        <v>0.94464373277369</v>
      </c>
      <c r="Q14" s="86">
        <v>0.958750279544094</v>
      </c>
      <c r="R14" s="86">
        <v>0.963604835707428</v>
      </c>
      <c r="S14" s="86">
        <v>0.956083886178275</v>
      </c>
    </row>
    <row r="15" ht="14.75" spans="2:19">
      <c r="B15" s="65" t="s">
        <v>3210</v>
      </c>
      <c r="C15" s="66"/>
      <c r="D15" s="67"/>
      <c r="E15" s="87" t="s">
        <v>40</v>
      </c>
      <c r="F15" s="88">
        <v>0.928834714706074</v>
      </c>
      <c r="G15" s="88">
        <v>0.937154779077182</v>
      </c>
      <c r="H15" s="88">
        <v>0.930384682205872</v>
      </c>
      <c r="I15" s="89">
        <v>0.936802710815109</v>
      </c>
      <c r="J15" s="90" t="s">
        <v>40</v>
      </c>
      <c r="K15" s="69">
        <v>0.983023891393784</v>
      </c>
      <c r="L15" s="91">
        <v>0.954636702571163</v>
      </c>
      <c r="M15" s="69">
        <v>0.935443145251732</v>
      </c>
      <c r="N15" s="92">
        <v>0.971234635682268</v>
      </c>
      <c r="O15" s="69" t="s">
        <v>40</v>
      </c>
      <c r="P15" s="69">
        <v>0.950478529987867</v>
      </c>
      <c r="Q15" s="69">
        <v>0.951467971530249</v>
      </c>
      <c r="R15" s="69">
        <v>0.957751353320322</v>
      </c>
      <c r="S15" s="69">
        <v>0.959613947803833</v>
      </c>
    </row>
    <row r="17" spans="3:17">
      <c r="C17" s="72">
        <v>46266</v>
      </c>
      <c r="N17" s="93"/>
    </row>
    <row r="18" spans="3:17">
      <c r="K18" s="93"/>
      <c r="Q18" s="93"/>
    </row>
    <row r="19" spans="3:17">
      <c r="E19" s="94" t="s">
        <v>3459</v>
      </c>
      <c r="F19" s="95"/>
    </row>
    <row r="20" spans="3:17">
      <c r="C20" s="72"/>
      <c r="E20" s="94" t="s">
        <v>3458</v>
      </c>
      <c r="F20" s="94"/>
      <c r="P20" s="93"/>
    </row>
    <row r="21" spans="3:17">
      <c r="C21" s="72"/>
      <c r="E21" s="94" t="s">
        <v>3460</v>
      </c>
      <c r="F21" s="95"/>
    </row>
    <row r="22" spans="3:17">
      <c r="E22" s="95"/>
      <c r="F22" s="95"/>
    </row>
  </sheetData>
  <mergeCells count="14">
    <mergeCell ref="E2:I2"/>
    <mergeCell ref="J2:S2"/>
    <mergeCell ref="E3:I3"/>
    <mergeCell ref="J3:N3"/>
    <mergeCell ref="O3:S3"/>
    <mergeCell ref="B15:D15"/>
    <mergeCell ref="E19:F19"/>
    <mergeCell ref="E20:F20"/>
    <mergeCell ref="E21:F21"/>
    <mergeCell ref="E22:F22"/>
    <mergeCell ref="B2:B4"/>
    <mergeCell ref="B5:B14"/>
    <mergeCell ref="C2:C4"/>
    <mergeCell ref="D2:D4"/>
  </mergeCells>
  <conditionalFormatting sqref="F5:I14">
    <cfRule type="cellIs" dxfId="2" priority="3" operator="lessThan">
      <formula>$E$5</formula>
    </cfRule>
    <cfRule type="cellIs" dxfId="1" priority="4" operator="greaterThan">
      <formula>$E$5</formula>
    </cfRule>
  </conditionalFormatting>
  <conditionalFormatting sqref="K5:N14">
    <cfRule type="cellIs" dxfId="2" priority="5" operator="lessThan">
      <formula>$J$5</formula>
    </cfRule>
    <cfRule type="cellIs" dxfId="1" priority="6" operator="greaterThan">
      <formula>$J$5</formula>
    </cfRule>
  </conditionalFormatting>
  <conditionalFormatting sqref="P5:S14">
    <cfRule type="cellIs" dxfId="2" priority="1" operator="lessThan">
      <formula>$O$5</formula>
    </cfRule>
    <cfRule type="cellIs" dxfId="1" priority="2" operator="greaterThan">
      <formula>$O$5</formula>
    </cfRule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25"/>
  </sheetPr>
  <dimension ref="B1:O17"/>
  <sheetViews>
    <sheetView zoomScale="85" zoomScaleNormal="85" topLeftCell="C1" workbookViewId="0">
      <selection activeCell="G18" sqref="G18"/>
    </sheetView>
  </sheetViews>
  <sheetFormatPr defaultColWidth="8.775" defaultRowHeight="14"/>
  <cols>
    <col min="1" max="1" width="8.775" style="35"/>
    <col min="2" max="2" width="14.775" style="35" customWidth="1"/>
    <col min="3" max="4" width="22.2166666666667" style="35" customWidth="1"/>
    <col min="5" max="5" width="13.775" style="35" customWidth="1"/>
    <col min="6" max="6" width="8.775" style="35" customWidth="1"/>
    <col min="7" max="8" width="14.3333333333333" style="35" customWidth="1"/>
    <col min="9" max="10" width="13.775" style="35" customWidth="1"/>
    <col min="11" max="11" width="18.5583333333333" style="35" customWidth="1"/>
    <col min="12" max="13" width="14.3333333333333" style="35" customWidth="1"/>
    <col min="14" max="15" width="13.775" style="35" customWidth="1"/>
    <col min="16" max="16384" width="8.775" style="35"/>
  </cols>
  <sheetData>
    <row r="1" ht="14.75"/>
    <row r="2" ht="33" customHeight="1" spans="2:15">
      <c r="B2" s="36" t="s">
        <v>3443</v>
      </c>
      <c r="C2" s="37" t="s">
        <v>3444</v>
      </c>
      <c r="D2" s="38" t="s">
        <v>3467</v>
      </c>
      <c r="E2" s="37" t="s">
        <v>3445</v>
      </c>
      <c r="F2" s="39"/>
      <c r="G2" s="39"/>
      <c r="H2" s="39"/>
      <c r="I2" s="39"/>
      <c r="J2" s="39"/>
      <c r="K2" s="39"/>
      <c r="L2" s="39"/>
      <c r="M2" s="39"/>
      <c r="N2" s="39"/>
      <c r="O2" s="39"/>
    </row>
    <row r="3" ht="54" customHeight="1" spans="2:15">
      <c r="B3" s="40"/>
      <c r="C3" s="39"/>
      <c r="D3" s="41"/>
      <c r="E3" s="39"/>
      <c r="F3" s="42" t="s">
        <v>3468</v>
      </c>
      <c r="G3" s="43"/>
      <c r="H3" s="43"/>
      <c r="I3" s="43"/>
      <c r="J3" s="44"/>
      <c r="K3" s="42" t="s">
        <v>3469</v>
      </c>
      <c r="L3" s="43"/>
      <c r="M3" s="43"/>
      <c r="N3" s="43"/>
      <c r="O3" s="44"/>
    </row>
    <row r="4" ht="28.75" spans="2:15">
      <c r="B4" s="45"/>
      <c r="C4" s="46"/>
      <c r="D4" s="47"/>
      <c r="E4" s="46"/>
      <c r="F4" s="46" t="s">
        <v>22</v>
      </c>
      <c r="G4" s="48">
        <f>'R-2, TPTW, Persentase TTD'!F4</f>
        <v>46295</v>
      </c>
      <c r="H4" s="49">
        <f>G4-1</f>
        <v>46294</v>
      </c>
      <c r="I4" s="49">
        <f>G4-2</f>
        <v>46293</v>
      </c>
      <c r="J4" s="46" t="s">
        <v>3450</v>
      </c>
      <c r="K4" s="46" t="s">
        <v>24</v>
      </c>
      <c r="L4" s="48">
        <f>G4</f>
        <v>46295</v>
      </c>
      <c r="M4" s="49">
        <f>L4-1</f>
        <v>46294</v>
      </c>
      <c r="N4" s="49">
        <f>L4-2</f>
        <v>46293</v>
      </c>
      <c r="O4" s="46" t="s">
        <v>3450</v>
      </c>
    </row>
    <row r="5" ht="14.75" spans="2:15">
      <c r="B5" s="50" t="s">
        <v>3451</v>
      </c>
      <c r="C5" s="51" t="s">
        <v>186</v>
      </c>
      <c r="D5" s="52" t="s">
        <v>3470</v>
      </c>
      <c r="E5" s="53" t="s">
        <v>187</v>
      </c>
      <c r="F5" s="54">
        <v>0.99</v>
      </c>
      <c r="G5" s="55">
        <v>0.983309452813383</v>
      </c>
      <c r="H5" s="55">
        <v>0.995967134026836</v>
      </c>
      <c r="I5" s="55">
        <v>0.993792829476611</v>
      </c>
      <c r="J5" s="55">
        <v>0.991913546464417</v>
      </c>
      <c r="K5" s="56">
        <v>0.105261498981944</v>
      </c>
      <c r="L5" s="57">
        <v>0.221850985633144</v>
      </c>
      <c r="M5" s="57">
        <v>0.033311345646438</v>
      </c>
      <c r="N5" s="57">
        <v>0.0385254068415809</v>
      </c>
      <c r="O5" s="57">
        <v>0.0663768018245756</v>
      </c>
    </row>
    <row r="6" ht="14.75" spans="2:15">
      <c r="B6" s="58"/>
      <c r="C6" s="59" t="s">
        <v>398</v>
      </c>
      <c r="D6" s="60" t="s">
        <v>3471</v>
      </c>
      <c r="E6" s="53" t="s">
        <v>399</v>
      </c>
      <c r="F6" s="54">
        <v>0.99</v>
      </c>
      <c r="G6" s="55">
        <v>0.991015961005448</v>
      </c>
      <c r="H6" s="55">
        <v>0.998366648518317</v>
      </c>
      <c r="I6" s="55">
        <v>0.989814134201407</v>
      </c>
      <c r="J6" s="55">
        <v>0.995409595056605</v>
      </c>
      <c r="K6" s="56">
        <v>0.0719793575775068</v>
      </c>
      <c r="L6" s="57">
        <v>0.189397178281317</v>
      </c>
      <c r="M6" s="57">
        <v>0.0203753351206434</v>
      </c>
      <c r="N6" s="57">
        <v>0.0340983606557377</v>
      </c>
      <c r="O6" s="57">
        <v>0.0719146097398266</v>
      </c>
    </row>
    <row r="7" ht="14.75" spans="2:15">
      <c r="B7" s="58"/>
      <c r="C7" s="59" t="s">
        <v>496</v>
      </c>
      <c r="D7" s="60" t="s">
        <v>3472</v>
      </c>
      <c r="E7" s="53" t="s">
        <v>497</v>
      </c>
      <c r="F7" s="54">
        <v>0.99</v>
      </c>
      <c r="G7" s="55">
        <v>0.995341336678015</v>
      </c>
      <c r="H7" s="55">
        <v>0.997136465324385</v>
      </c>
      <c r="I7" s="55">
        <v>0.997285914833879</v>
      </c>
      <c r="J7" s="55">
        <v>0.996219859028111</v>
      </c>
      <c r="K7" s="56">
        <v>0.0922287257019438</v>
      </c>
      <c r="L7" s="57">
        <v>0.298003072196621</v>
      </c>
      <c r="M7" s="57">
        <v>0.0311640696608616</v>
      </c>
      <c r="N7" s="57">
        <v>0.0447761194029851</v>
      </c>
      <c r="O7" s="57">
        <v>0.0921846957089248</v>
      </c>
    </row>
    <row r="8" ht="14.75" spans="2:15">
      <c r="B8" s="61"/>
      <c r="C8" s="59" t="s">
        <v>671</v>
      </c>
      <c r="D8" s="60" t="s">
        <v>3473</v>
      </c>
      <c r="E8" s="53" t="s">
        <v>672</v>
      </c>
      <c r="F8" s="54">
        <v>0.99</v>
      </c>
      <c r="G8" s="55">
        <v>0.989598811292719</v>
      </c>
      <c r="H8" s="55">
        <v>0.999019127023051</v>
      </c>
      <c r="I8" s="55">
        <v>0.997983870967742</v>
      </c>
      <c r="J8" s="55">
        <v>0.995326472076936</v>
      </c>
      <c r="K8" s="56">
        <v>0.0739852556983447</v>
      </c>
      <c r="L8" s="57">
        <v>0.262452107279693</v>
      </c>
      <c r="M8" s="57">
        <v>0.0283159463487332</v>
      </c>
      <c r="N8" s="57">
        <v>0.0493630573248408</v>
      </c>
      <c r="O8" s="57">
        <v>0.0775306173456636</v>
      </c>
    </row>
    <row r="9" ht="14.75" spans="2:15">
      <c r="B9" s="58"/>
      <c r="C9" s="59" t="s">
        <v>719</v>
      </c>
      <c r="D9" s="60" t="s">
        <v>3474</v>
      </c>
      <c r="E9" s="53" t="s">
        <v>720</v>
      </c>
      <c r="F9" s="54">
        <v>0.99</v>
      </c>
      <c r="G9" s="55">
        <v>0.992566510172144</v>
      </c>
      <c r="H9" s="55">
        <v>0.996043521266073</v>
      </c>
      <c r="I9" s="55">
        <v>0.990883116883117</v>
      </c>
      <c r="J9" s="55">
        <v>0.994200158707931</v>
      </c>
      <c r="K9" s="56">
        <v>0.05</v>
      </c>
      <c r="L9" s="57">
        <v>0.0891114756929453</v>
      </c>
      <c r="M9" s="57">
        <v>0.0137251111540692</v>
      </c>
      <c r="N9" s="57">
        <v>0.0264326069410815</v>
      </c>
      <c r="O9" s="57">
        <v>0.0353852917080189</v>
      </c>
    </row>
    <row r="10" ht="14.75" spans="2:15">
      <c r="B10" s="58"/>
      <c r="C10" s="59" t="s">
        <v>1158</v>
      </c>
      <c r="D10" s="60" t="s">
        <v>3475</v>
      </c>
      <c r="E10" s="53" t="s">
        <v>1159</v>
      </c>
      <c r="F10" s="54">
        <v>0.99</v>
      </c>
      <c r="G10" s="55">
        <v>0.993260320134794</v>
      </c>
      <c r="H10" s="55">
        <v>0.996159354250749</v>
      </c>
      <c r="I10" s="55">
        <v>0.992364490686357</v>
      </c>
      <c r="J10" s="55">
        <v>0.994464082884834</v>
      </c>
      <c r="K10" s="56">
        <v>0.0810595228934205</v>
      </c>
      <c r="L10" s="57">
        <v>0.253585771658061</v>
      </c>
      <c r="M10" s="57">
        <v>0.0570870944132715</v>
      </c>
      <c r="N10" s="57">
        <v>0.0532352304695953</v>
      </c>
      <c r="O10" s="57">
        <v>0.0733107505794259</v>
      </c>
    </row>
    <row r="11" ht="14.75" spans="2:15">
      <c r="B11" s="58"/>
      <c r="C11" s="59" t="s">
        <v>1669</v>
      </c>
      <c r="D11" s="60" t="s">
        <v>3476</v>
      </c>
      <c r="E11" s="53" t="s">
        <v>1670</v>
      </c>
      <c r="F11" s="54">
        <v>0.99</v>
      </c>
      <c r="G11" s="55">
        <v>0.99463958859932</v>
      </c>
      <c r="H11" s="55">
        <v>0.996629263316627</v>
      </c>
      <c r="I11" s="55">
        <v>0.996898049217619</v>
      </c>
      <c r="J11" s="55">
        <v>0.995307586649282</v>
      </c>
      <c r="K11" s="56">
        <v>0.0656418488929858</v>
      </c>
      <c r="L11" s="57">
        <v>0.202391904323827</v>
      </c>
      <c r="M11" s="57">
        <v>0.0540057224606581</v>
      </c>
      <c r="N11" s="57">
        <v>0.0479497354497355</v>
      </c>
      <c r="O11" s="57">
        <v>0.0693687469614391</v>
      </c>
    </row>
    <row r="12" ht="14.75" spans="2:15">
      <c r="B12" s="58"/>
      <c r="C12" s="59" t="s">
        <v>1972</v>
      </c>
      <c r="D12" s="60" t="s">
        <v>3477</v>
      </c>
      <c r="E12" s="53" t="s">
        <v>1973</v>
      </c>
      <c r="F12" s="54">
        <v>0.99</v>
      </c>
      <c r="G12" s="55">
        <v>0.980569111125967</v>
      </c>
      <c r="H12" s="55">
        <v>0.995335144927536</v>
      </c>
      <c r="I12" s="55">
        <v>0.994106090373281</v>
      </c>
      <c r="J12" s="55">
        <v>0.992669347330508</v>
      </c>
      <c r="K12" s="56">
        <v>0.0721861525408278</v>
      </c>
      <c r="L12" s="57">
        <v>0.18596032265097</v>
      </c>
      <c r="M12" s="57">
        <v>0.0439269981120201</v>
      </c>
      <c r="N12" s="57">
        <v>0.0437058361685423</v>
      </c>
      <c r="O12" s="57">
        <v>0.0574374079528719</v>
      </c>
    </row>
    <row r="13" ht="14.75" spans="2:15">
      <c r="B13" s="58"/>
      <c r="C13" s="62" t="s">
        <v>2706</v>
      </c>
      <c r="D13" s="63" t="s">
        <v>3478</v>
      </c>
      <c r="E13" s="53" t="s">
        <v>2707</v>
      </c>
      <c r="F13" s="54">
        <v>0.99</v>
      </c>
      <c r="G13" s="55">
        <v>0.983750359505321</v>
      </c>
      <c r="H13" s="55">
        <v>0.986561264822134</v>
      </c>
      <c r="I13" s="55">
        <v>0.987351937361975</v>
      </c>
      <c r="J13" s="55">
        <v>0.98889600816159</v>
      </c>
      <c r="K13" s="56">
        <v>0.110069253262963</v>
      </c>
      <c r="L13" s="57">
        <v>0.14301651048639</v>
      </c>
      <c r="M13" s="57">
        <v>0.0709158146617359</v>
      </c>
      <c r="N13" s="57">
        <v>0.0703327356047021</v>
      </c>
      <c r="O13" s="57">
        <v>0.0627951129079091</v>
      </c>
    </row>
    <row r="14" ht="14.75" spans="2:15">
      <c r="B14" s="58"/>
      <c r="C14" s="59" t="s">
        <v>25</v>
      </c>
      <c r="D14" s="64" t="s">
        <v>3479</v>
      </c>
      <c r="E14" s="53" t="s">
        <v>27</v>
      </c>
      <c r="F14" s="54">
        <v>0.99</v>
      </c>
      <c r="G14" s="55">
        <v>0.995420116258587</v>
      </c>
      <c r="H14" s="55">
        <v>0.99818664594262</v>
      </c>
      <c r="I14" s="55">
        <v>0.99701297489032</v>
      </c>
      <c r="J14" s="55">
        <v>0.995773662343192</v>
      </c>
      <c r="K14" s="56">
        <v>0.0872182100128262</v>
      </c>
      <c r="L14" s="57">
        <v>0.174232598357112</v>
      </c>
      <c r="M14" s="57">
        <v>0.0335829910606427</v>
      </c>
      <c r="N14" s="57">
        <v>0.0335868187579214</v>
      </c>
      <c r="O14" s="57">
        <v>0.0602241157496318</v>
      </c>
    </row>
    <row r="15" ht="14.75" spans="2:15">
      <c r="B15" s="65" t="s">
        <v>3210</v>
      </c>
      <c r="C15" s="66"/>
      <c r="D15" s="67"/>
      <c r="E15" s="67"/>
      <c r="F15" s="68" t="s">
        <v>40</v>
      </c>
      <c r="G15" s="69">
        <v>0.989279519237149</v>
      </c>
      <c r="H15" s="69">
        <v>0.996210854786582</v>
      </c>
      <c r="I15" s="69">
        <v>0.993604517865116</v>
      </c>
      <c r="J15" s="69">
        <v>0.993840057730474</v>
      </c>
      <c r="K15" s="70" t="s">
        <v>40</v>
      </c>
      <c r="L15" s="69">
        <v>0.172492450739719</v>
      </c>
      <c r="M15" s="69">
        <v>0.0377762992533452</v>
      </c>
      <c r="N15" s="69">
        <v>0.0427243793761935</v>
      </c>
      <c r="O15" s="71">
        <v>0.057935082328202</v>
      </c>
    </row>
    <row r="17" spans="5:5">
      <c r="E17" s="72">
        <v>46266</v>
      </c>
    </row>
  </sheetData>
  <mergeCells count="9">
    <mergeCell ref="F2:O2"/>
    <mergeCell ref="F3:J3"/>
    <mergeCell ref="K3:O3"/>
    <mergeCell ref="B15:E15"/>
    <mergeCell ref="B2:B4"/>
    <mergeCell ref="B5:B14"/>
    <mergeCell ref="C2:C4"/>
    <mergeCell ref="D2:D4"/>
    <mergeCell ref="E2:E4"/>
  </mergeCells>
  <conditionalFormatting sqref="L5:O5">
    <cfRule type="cellIs" dxfId="1" priority="21" operator="greaterThan">
      <formula>$K$5</formula>
    </cfRule>
    <cfRule type="cellIs" dxfId="2" priority="20" operator="lessThan">
      <formula>$K$5</formula>
    </cfRule>
  </conditionalFormatting>
  <conditionalFormatting sqref="L6:O6">
    <cfRule type="cellIs" dxfId="1" priority="19" operator="greaterThan">
      <formula>$K$6</formula>
    </cfRule>
    <cfRule type="cellIs" dxfId="2" priority="18" operator="lessThan">
      <formula>$K$6</formula>
    </cfRule>
  </conditionalFormatting>
  <conditionalFormatting sqref="L7:O7">
    <cfRule type="cellIs" dxfId="1" priority="17" operator="greaterThan">
      <formula>$K$7</formula>
    </cfRule>
    <cfRule type="cellIs" dxfId="2" priority="16" operator="lessThan">
      <formula>$K$7</formula>
    </cfRule>
  </conditionalFormatting>
  <conditionalFormatting sqref="L8:O8">
    <cfRule type="cellIs" dxfId="1" priority="15" operator="greaterThan">
      <formula>$K$8</formula>
    </cfRule>
    <cfRule type="cellIs" dxfId="2" priority="14" operator="lessThan">
      <formula>$K$8</formula>
    </cfRule>
  </conditionalFormatting>
  <conditionalFormatting sqref="L9:O9">
    <cfRule type="cellIs" dxfId="1" priority="13" operator="greaterThan">
      <formula>$K$9</formula>
    </cfRule>
    <cfRule type="cellIs" dxfId="2" priority="12" operator="lessThan">
      <formula>$K$9</formula>
    </cfRule>
  </conditionalFormatting>
  <conditionalFormatting sqref="L10:O10">
    <cfRule type="cellIs" dxfId="1" priority="11" operator="greaterThan">
      <formula>$K$10</formula>
    </cfRule>
    <cfRule type="cellIs" dxfId="2" priority="10" operator="lessThan">
      <formula>$K$10</formula>
    </cfRule>
  </conditionalFormatting>
  <conditionalFormatting sqref="L11:O11">
    <cfRule type="cellIs" dxfId="1" priority="9" operator="greaterThan">
      <formula>$K$11</formula>
    </cfRule>
    <cfRule type="cellIs" dxfId="2" priority="8" operator="lessThan">
      <formula>"0.0471564"</formula>
    </cfRule>
  </conditionalFormatting>
  <conditionalFormatting sqref="L12:O12">
    <cfRule type="cellIs" dxfId="1" priority="7" operator="greaterThan">
      <formula>$K$12</formula>
    </cfRule>
    <cfRule type="cellIs" dxfId="2" priority="6" operator="lessThan">
      <formula>$K$12</formula>
    </cfRule>
  </conditionalFormatting>
  <conditionalFormatting sqref="L13:O13">
    <cfRule type="cellIs" dxfId="2" priority="5" operator="lessThan">
      <formula>$K$13</formula>
    </cfRule>
    <cfRule type="cellIs" dxfId="1" priority="4" operator="greaterThan">
      <formula>$K$13</formula>
    </cfRule>
  </conditionalFormatting>
  <conditionalFormatting sqref="L14:O14">
    <cfRule type="cellIs" dxfId="2" priority="3" operator="lessThan">
      <formula>$K$14</formula>
    </cfRule>
    <cfRule type="cellIs" dxfId="1" priority="1" operator="greaterThan">
      <formula>$K$14</formula>
    </cfRule>
  </conditionalFormatting>
  <conditionalFormatting sqref="G5:J14">
    <cfRule type="cellIs" dxfId="1" priority="43" operator="greaterThan">
      <formula>$F$5</formula>
    </cfRule>
    <cfRule type="cellIs" dxfId="2" priority="42" operator="lessThan">
      <formula>$F$5</formula>
    </cfRule>
  </conditionalFormatting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716"/>
  <sheetViews>
    <sheetView topLeftCell="A70" workbookViewId="0">
      <selection activeCell="F5" sqref="F5"/>
    </sheetView>
  </sheetViews>
  <sheetFormatPr defaultColWidth="7.875" defaultRowHeight="14"/>
  <cols>
    <col min="1" max="1" width="7.875" style="3"/>
    <col min="2" max="2" width="19.125" style="3" customWidth="1"/>
    <col min="3" max="3" width="41.5" style="3" customWidth="1"/>
    <col min="4" max="4" width="21.5" style="3" customWidth="1"/>
    <col min="5" max="5" width="28.5" style="3" customWidth="1"/>
    <col min="6" max="6" width="46.25" style="3" customWidth="1"/>
    <col min="7" max="16382" width="7.875" style="3"/>
  </cols>
  <sheetData>
    <row r="1" ht="14.75"/>
    <row r="2" spans="2:9">
      <c r="B2" s="4" t="s">
        <v>5</v>
      </c>
      <c r="C2" s="5" t="s">
        <v>3480</v>
      </c>
      <c r="D2" s="6" t="s">
        <v>7</v>
      </c>
      <c r="E2" s="7" t="s">
        <v>9</v>
      </c>
      <c r="F2" s="5" t="s">
        <v>3481</v>
      </c>
    </row>
    <row r="3" spans="2:9">
      <c r="B3" s="8"/>
      <c r="C3" s="9"/>
      <c r="D3" s="10"/>
      <c r="E3" s="11"/>
      <c r="F3" s="9"/>
    </row>
    <row r="4" ht="14.75" spans="2:9">
      <c r="B4" s="8"/>
      <c r="C4" s="9"/>
      <c r="D4" s="12"/>
      <c r="E4" s="11"/>
      <c r="F4" s="9"/>
    </row>
    <row r="5" spans="2:9">
      <c r="B5" s="13" t="s">
        <v>25</v>
      </c>
      <c r="C5" s="14" t="s">
        <v>3229</v>
      </c>
      <c r="D5" s="15" t="s">
        <v>3230</v>
      </c>
      <c r="E5" s="16" t="s">
        <v>3231</v>
      </c>
      <c r="F5" s="17" t="s">
        <v>3482</v>
      </c>
    </row>
    <row r="6" spans="2:9">
      <c r="B6" s="18" t="s">
        <v>25</v>
      </c>
      <c r="C6" s="19" t="s">
        <v>3229</v>
      </c>
      <c r="D6" s="20" t="s">
        <v>30</v>
      </c>
      <c r="E6" s="21" t="s">
        <v>31</v>
      </c>
      <c r="F6" s="17" t="s">
        <v>3482</v>
      </c>
    </row>
    <row r="7" spans="2:9">
      <c r="B7" s="18" t="s">
        <v>25</v>
      </c>
      <c r="C7" s="19" t="s">
        <v>3229</v>
      </c>
      <c r="D7" s="20" t="s">
        <v>3232</v>
      </c>
      <c r="E7" s="21" t="s">
        <v>3233</v>
      </c>
      <c r="F7" s="17" t="s">
        <v>3483</v>
      </c>
      <c r="I7" s="22"/>
    </row>
    <row r="8" spans="2:9">
      <c r="B8" s="18" t="s">
        <v>25</v>
      </c>
      <c r="C8" s="19" t="s">
        <v>3229</v>
      </c>
      <c r="D8" s="20" t="s">
        <v>36</v>
      </c>
      <c r="E8" s="21" t="s">
        <v>37</v>
      </c>
      <c r="F8" s="17" t="s">
        <v>3484</v>
      </c>
      <c r="I8" s="22"/>
    </row>
    <row r="9" spans="2:9">
      <c r="B9" s="18" t="s">
        <v>25</v>
      </c>
      <c r="C9" s="19" t="s">
        <v>3229</v>
      </c>
      <c r="D9" s="20" t="s">
        <v>43</v>
      </c>
      <c r="E9" s="21" t="s">
        <v>44</v>
      </c>
      <c r="F9" s="17" t="s">
        <v>3484</v>
      </c>
      <c r="I9" s="22"/>
    </row>
    <row r="10" spans="2:9">
      <c r="B10" s="18" t="s">
        <v>25</v>
      </c>
      <c r="C10" s="19" t="s">
        <v>3229</v>
      </c>
      <c r="D10" s="20" t="s">
        <v>38</v>
      </c>
      <c r="E10" s="21" t="s">
        <v>39</v>
      </c>
      <c r="F10" s="17" t="s">
        <v>3485</v>
      </c>
      <c r="I10" s="23"/>
    </row>
    <row r="11" spans="2:9">
      <c r="B11" s="18" t="s">
        <v>25</v>
      </c>
      <c r="C11" s="19" t="s">
        <v>3229</v>
      </c>
      <c r="D11" s="20" t="s">
        <v>28</v>
      </c>
      <c r="E11" s="21" t="s">
        <v>29</v>
      </c>
      <c r="F11" s="17" t="s">
        <v>3483</v>
      </c>
      <c r="I11" s="23"/>
    </row>
    <row r="12" spans="2:9">
      <c r="B12" s="18" t="s">
        <v>25</v>
      </c>
      <c r="C12" s="19" t="s">
        <v>3229</v>
      </c>
      <c r="D12" s="20" t="s">
        <v>34</v>
      </c>
      <c r="E12" s="21" t="s">
        <v>35</v>
      </c>
      <c r="F12" s="17" t="s">
        <v>3486</v>
      </c>
      <c r="I12" s="24"/>
    </row>
    <row r="13" spans="2:9">
      <c r="B13" s="18" t="s">
        <v>25</v>
      </c>
      <c r="C13" s="19" t="s">
        <v>3229</v>
      </c>
      <c r="D13" s="20" t="s">
        <v>170</v>
      </c>
      <c r="E13" s="21" t="s">
        <v>171</v>
      </c>
      <c r="F13" s="17" t="s">
        <v>3485</v>
      </c>
      <c r="I13" s="24"/>
    </row>
    <row r="14" spans="2:9">
      <c r="B14" s="18" t="s">
        <v>25</v>
      </c>
      <c r="C14" s="19" t="s">
        <v>3229</v>
      </c>
      <c r="D14" s="20" t="s">
        <v>41</v>
      </c>
      <c r="E14" s="21" t="s">
        <v>42</v>
      </c>
      <c r="F14" s="17" t="s">
        <v>3482</v>
      </c>
      <c r="I14" s="24"/>
    </row>
    <row r="15" spans="2:9">
      <c r="B15" s="18" t="s">
        <v>25</v>
      </c>
      <c r="C15" s="19" t="s">
        <v>3229</v>
      </c>
      <c r="D15" s="20" t="s">
        <v>32</v>
      </c>
      <c r="E15" s="21" t="s">
        <v>33</v>
      </c>
      <c r="F15" s="17" t="s">
        <v>3484</v>
      </c>
      <c r="I15" s="23"/>
    </row>
    <row r="16" spans="2:9">
      <c r="B16" s="18" t="s">
        <v>25</v>
      </c>
      <c r="C16" s="19" t="s">
        <v>3234</v>
      </c>
      <c r="D16" s="20" t="s">
        <v>3235</v>
      </c>
      <c r="E16" s="21" t="s">
        <v>3236</v>
      </c>
      <c r="F16" s="17" t="s">
        <v>3487</v>
      </c>
      <c r="I16" s="23"/>
    </row>
    <row r="17" spans="2:9">
      <c r="B17" s="18" t="s">
        <v>25</v>
      </c>
      <c r="C17" s="19" t="s">
        <v>3234</v>
      </c>
      <c r="D17" s="20" t="s">
        <v>49</v>
      </c>
      <c r="E17" s="21" t="s">
        <v>50</v>
      </c>
      <c r="F17" s="17" t="s">
        <v>3487</v>
      </c>
      <c r="I17" s="25"/>
    </row>
    <row r="18" spans="2:9">
      <c r="B18" s="18" t="s">
        <v>25</v>
      </c>
      <c r="C18" s="19" t="s">
        <v>3234</v>
      </c>
      <c r="D18" s="20" t="s">
        <v>45</v>
      </c>
      <c r="E18" s="21" t="s">
        <v>46</v>
      </c>
      <c r="F18" s="17" t="s">
        <v>3488</v>
      </c>
      <c r="I18" s="25"/>
    </row>
    <row r="19" spans="2:9">
      <c r="B19" s="18" t="s">
        <v>25</v>
      </c>
      <c r="C19" s="19" t="s">
        <v>3234</v>
      </c>
      <c r="D19" s="20" t="s">
        <v>55</v>
      </c>
      <c r="E19" s="21" t="s">
        <v>56</v>
      </c>
      <c r="F19" s="17" t="s">
        <v>3487</v>
      </c>
      <c r="I19" s="25"/>
    </row>
    <row r="20" spans="2:9">
      <c r="B20" s="18" t="s">
        <v>25</v>
      </c>
      <c r="C20" s="19" t="s">
        <v>3234</v>
      </c>
      <c r="D20" s="20" t="s">
        <v>51</v>
      </c>
      <c r="E20" s="21" t="s">
        <v>52</v>
      </c>
      <c r="F20" s="17" t="s">
        <v>3489</v>
      </c>
      <c r="I20" s="23"/>
    </row>
    <row r="21" spans="2:9">
      <c r="B21" s="18" t="s">
        <v>25</v>
      </c>
      <c r="C21" s="19" t="s">
        <v>3234</v>
      </c>
      <c r="D21" s="20" t="s">
        <v>47</v>
      </c>
      <c r="E21" s="21" t="s">
        <v>48</v>
      </c>
      <c r="F21" s="17" t="s">
        <v>3490</v>
      </c>
      <c r="I21" s="23"/>
    </row>
    <row r="22" spans="2:9">
      <c r="B22" s="18" t="s">
        <v>25</v>
      </c>
      <c r="C22" s="19" t="s">
        <v>3234</v>
      </c>
      <c r="D22" s="20" t="s">
        <v>53</v>
      </c>
      <c r="E22" s="21" t="s">
        <v>54</v>
      </c>
      <c r="F22" s="17" t="s">
        <v>3487</v>
      </c>
      <c r="I22" s="25"/>
    </row>
    <row r="23" spans="2:9">
      <c r="B23" s="18" t="s">
        <v>25</v>
      </c>
      <c r="C23" s="19" t="s">
        <v>3237</v>
      </c>
      <c r="D23" s="20" t="s">
        <v>3238</v>
      </c>
      <c r="E23" s="21" t="s">
        <v>3239</v>
      </c>
      <c r="F23" s="17" t="s">
        <v>3491</v>
      </c>
      <c r="I23" s="25"/>
    </row>
    <row r="24" spans="2:9">
      <c r="B24" s="18" t="s">
        <v>25</v>
      </c>
      <c r="C24" s="19" t="s">
        <v>3237</v>
      </c>
      <c r="D24" s="20" t="s">
        <v>3240</v>
      </c>
      <c r="E24" s="21" t="s">
        <v>3241</v>
      </c>
      <c r="F24" s="17" t="s">
        <v>3492</v>
      </c>
      <c r="I24" s="25"/>
    </row>
    <row r="25" spans="2:9">
      <c r="B25" s="18" t="s">
        <v>25</v>
      </c>
      <c r="C25" s="19" t="s">
        <v>3237</v>
      </c>
      <c r="D25" s="20" t="s">
        <v>3242</v>
      </c>
      <c r="E25" s="21" t="s">
        <v>3243</v>
      </c>
      <c r="F25" s="17" t="s">
        <v>3493</v>
      </c>
    </row>
    <row r="26" spans="2:9">
      <c r="B26" s="18" t="s">
        <v>25</v>
      </c>
      <c r="C26" s="19" t="s">
        <v>3237</v>
      </c>
      <c r="D26" s="20" t="s">
        <v>3244</v>
      </c>
      <c r="E26" s="21" t="s">
        <v>3245</v>
      </c>
      <c r="F26" s="17" t="s">
        <v>3494</v>
      </c>
    </row>
    <row r="27" spans="2:9">
      <c r="B27" s="18" t="s">
        <v>25</v>
      </c>
      <c r="C27" s="19" t="s">
        <v>3237</v>
      </c>
      <c r="D27" s="20" t="s">
        <v>69</v>
      </c>
      <c r="E27" s="21" t="s">
        <v>70</v>
      </c>
      <c r="F27" s="17" t="s">
        <v>3493</v>
      </c>
    </row>
    <row r="28" spans="2:9">
      <c r="B28" s="18" t="s">
        <v>25</v>
      </c>
      <c r="C28" s="19" t="s">
        <v>3237</v>
      </c>
      <c r="D28" s="20" t="s">
        <v>67</v>
      </c>
      <c r="E28" s="21" t="s">
        <v>68</v>
      </c>
      <c r="F28" s="17" t="s">
        <v>3492</v>
      </c>
    </row>
    <row r="29" spans="2:9">
      <c r="B29" s="18" t="s">
        <v>25</v>
      </c>
      <c r="C29" s="19" t="s">
        <v>3237</v>
      </c>
      <c r="D29" s="20" t="s">
        <v>57</v>
      </c>
      <c r="E29" s="21" t="s">
        <v>58</v>
      </c>
      <c r="F29" s="17" t="s">
        <v>3491</v>
      </c>
    </row>
    <row r="30" spans="2:9">
      <c r="B30" s="18" t="s">
        <v>25</v>
      </c>
      <c r="C30" s="19" t="s">
        <v>3237</v>
      </c>
      <c r="D30" s="20" t="s">
        <v>59</v>
      </c>
      <c r="E30" s="21" t="s">
        <v>60</v>
      </c>
      <c r="F30" s="17" t="s">
        <v>3495</v>
      </c>
    </row>
    <row r="31" spans="2:9">
      <c r="B31" s="18" t="s">
        <v>25</v>
      </c>
      <c r="C31" s="19" t="s">
        <v>3237</v>
      </c>
      <c r="D31" s="20" t="s">
        <v>63</v>
      </c>
      <c r="E31" s="21" t="s">
        <v>64</v>
      </c>
      <c r="F31" s="17" t="s">
        <v>3496</v>
      </c>
    </row>
    <row r="32" spans="2:9">
      <c r="B32" s="18" t="s">
        <v>25</v>
      </c>
      <c r="C32" s="19" t="s">
        <v>3237</v>
      </c>
      <c r="D32" s="20" t="s">
        <v>61</v>
      </c>
      <c r="E32" s="21" t="s">
        <v>62</v>
      </c>
      <c r="F32" s="17" t="s">
        <v>3494</v>
      </c>
    </row>
    <row r="33" spans="2:6">
      <c r="B33" s="18" t="s">
        <v>25</v>
      </c>
      <c r="C33" s="19" t="s">
        <v>3237</v>
      </c>
      <c r="D33" s="20" t="s">
        <v>65</v>
      </c>
      <c r="E33" s="21" t="s">
        <v>66</v>
      </c>
      <c r="F33" s="17" t="s">
        <v>3497</v>
      </c>
    </row>
    <row r="34" spans="2:6">
      <c r="B34" s="18" t="s">
        <v>25</v>
      </c>
      <c r="C34" s="19" t="s">
        <v>3246</v>
      </c>
      <c r="D34" s="20" t="s">
        <v>3247</v>
      </c>
      <c r="E34" s="21" t="s">
        <v>3248</v>
      </c>
      <c r="F34" s="17" t="s">
        <v>3498</v>
      </c>
    </row>
    <row r="35" spans="2:6">
      <c r="B35" s="18" t="s">
        <v>25</v>
      </c>
      <c r="C35" s="19" t="s">
        <v>3246</v>
      </c>
      <c r="D35" s="20" t="s">
        <v>3249</v>
      </c>
      <c r="E35" s="21" t="s">
        <v>3250</v>
      </c>
      <c r="F35" s="17" t="s">
        <v>3499</v>
      </c>
    </row>
    <row r="36" spans="2:6">
      <c r="B36" s="18" t="s">
        <v>25</v>
      </c>
      <c r="C36" s="19" t="s">
        <v>3246</v>
      </c>
      <c r="D36" s="20" t="s">
        <v>3251</v>
      </c>
      <c r="E36" s="21" t="s">
        <v>3252</v>
      </c>
      <c r="F36" s="17" t="s">
        <v>3500</v>
      </c>
    </row>
    <row r="37" spans="2:6">
      <c r="B37" s="18" t="s">
        <v>25</v>
      </c>
      <c r="C37" s="19" t="s">
        <v>3246</v>
      </c>
      <c r="D37" s="20" t="s">
        <v>3253</v>
      </c>
      <c r="E37" s="21" t="s">
        <v>3254</v>
      </c>
      <c r="F37" s="17" t="s">
        <v>3498</v>
      </c>
    </row>
    <row r="38" spans="2:6">
      <c r="B38" s="18" t="s">
        <v>25</v>
      </c>
      <c r="C38" s="19" t="s">
        <v>3246</v>
      </c>
      <c r="D38" s="20" t="s">
        <v>81</v>
      </c>
      <c r="E38" s="21" t="s">
        <v>82</v>
      </c>
      <c r="F38" s="17" t="s">
        <v>3499</v>
      </c>
    </row>
    <row r="39" spans="2:6">
      <c r="B39" s="18" t="s">
        <v>25</v>
      </c>
      <c r="C39" s="19" t="s">
        <v>3246</v>
      </c>
      <c r="D39" s="20" t="s">
        <v>75</v>
      </c>
      <c r="E39" s="21" t="s">
        <v>76</v>
      </c>
      <c r="F39" s="17" t="s">
        <v>3501</v>
      </c>
    </row>
    <row r="40" spans="2:6">
      <c r="B40" s="18" t="s">
        <v>25</v>
      </c>
      <c r="C40" s="19" t="s">
        <v>3246</v>
      </c>
      <c r="D40" s="20" t="s">
        <v>77</v>
      </c>
      <c r="E40" s="21" t="s">
        <v>78</v>
      </c>
      <c r="F40" s="17" t="s">
        <v>3500</v>
      </c>
    </row>
    <row r="41" spans="2:6">
      <c r="B41" s="18" t="s">
        <v>25</v>
      </c>
      <c r="C41" s="19" t="s">
        <v>3246</v>
      </c>
      <c r="D41" s="20" t="s">
        <v>73</v>
      </c>
      <c r="E41" s="21" t="s">
        <v>74</v>
      </c>
      <c r="F41" s="17" t="s">
        <v>3498</v>
      </c>
    </row>
    <row r="42" spans="2:6">
      <c r="B42" s="18" t="s">
        <v>25</v>
      </c>
      <c r="C42" s="19" t="s">
        <v>3246</v>
      </c>
      <c r="D42" s="20" t="s">
        <v>79</v>
      </c>
      <c r="E42" s="21" t="s">
        <v>80</v>
      </c>
      <c r="F42" s="17" t="s">
        <v>3502</v>
      </c>
    </row>
    <row r="43" spans="2:6">
      <c r="B43" s="18" t="s">
        <v>25</v>
      </c>
      <c r="C43" s="19" t="s">
        <v>3246</v>
      </c>
      <c r="D43" s="20" t="s">
        <v>71</v>
      </c>
      <c r="E43" s="21" t="s">
        <v>72</v>
      </c>
      <c r="F43" s="17" t="s">
        <v>3500</v>
      </c>
    </row>
    <row r="44" spans="2:6">
      <c r="B44" s="18" t="s">
        <v>25</v>
      </c>
      <c r="C44" s="19" t="s">
        <v>3255</v>
      </c>
      <c r="D44" s="20" t="s">
        <v>174</v>
      </c>
      <c r="E44" s="21" t="s">
        <v>175</v>
      </c>
      <c r="F44" s="17" t="s">
        <v>3503</v>
      </c>
    </row>
    <row r="45" spans="2:6">
      <c r="B45" s="18" t="s">
        <v>25</v>
      </c>
      <c r="C45" s="19" t="s">
        <v>3255</v>
      </c>
      <c r="D45" s="20" t="s">
        <v>3256</v>
      </c>
      <c r="E45" s="21" t="s">
        <v>3257</v>
      </c>
      <c r="F45" s="17" t="s">
        <v>3504</v>
      </c>
    </row>
    <row r="46" spans="2:6">
      <c r="B46" s="18" t="s">
        <v>25</v>
      </c>
      <c r="C46" s="19" t="s">
        <v>3255</v>
      </c>
      <c r="D46" s="20" t="s">
        <v>40</v>
      </c>
      <c r="E46" s="21" t="s">
        <v>3258</v>
      </c>
      <c r="F46" s="17" t="s">
        <v>3505</v>
      </c>
    </row>
    <row r="47" spans="2:6">
      <c r="B47" s="18" t="s">
        <v>25</v>
      </c>
      <c r="C47" s="19" t="s">
        <v>3255</v>
      </c>
      <c r="D47" s="20" t="s">
        <v>3259</v>
      </c>
      <c r="E47" s="21" t="s">
        <v>3260</v>
      </c>
      <c r="F47" s="17" t="s">
        <v>3506</v>
      </c>
    </row>
    <row r="48" spans="2:6">
      <c r="B48" s="18" t="s">
        <v>25</v>
      </c>
      <c r="C48" s="19" t="s">
        <v>3255</v>
      </c>
      <c r="D48" s="20" t="s">
        <v>3261</v>
      </c>
      <c r="E48" s="21" t="s">
        <v>3262</v>
      </c>
      <c r="F48" s="17" t="s">
        <v>3506</v>
      </c>
    </row>
    <row r="49" spans="2:6">
      <c r="B49" s="18" t="s">
        <v>25</v>
      </c>
      <c r="C49" s="19" t="s">
        <v>3255</v>
      </c>
      <c r="D49" s="20" t="s">
        <v>3263</v>
      </c>
      <c r="E49" s="21" t="s">
        <v>3264</v>
      </c>
      <c r="F49" s="17" t="s">
        <v>3507</v>
      </c>
    </row>
    <row r="50" spans="2:6">
      <c r="B50" s="18" t="s">
        <v>25</v>
      </c>
      <c r="C50" s="19" t="s">
        <v>3255</v>
      </c>
      <c r="D50" s="20" t="s">
        <v>85</v>
      </c>
      <c r="E50" s="21" t="s">
        <v>86</v>
      </c>
      <c r="F50" s="17" t="s">
        <v>3504</v>
      </c>
    </row>
    <row r="51" spans="2:6">
      <c r="B51" s="18" t="s">
        <v>25</v>
      </c>
      <c r="C51" s="19" t="s">
        <v>3255</v>
      </c>
      <c r="D51" s="20" t="s">
        <v>172</v>
      </c>
      <c r="E51" s="21" t="s">
        <v>173</v>
      </c>
      <c r="F51" s="17" t="s">
        <v>3504</v>
      </c>
    </row>
    <row r="52" spans="2:6">
      <c r="B52" s="18" t="s">
        <v>25</v>
      </c>
      <c r="C52" s="19" t="s">
        <v>3255</v>
      </c>
      <c r="D52" s="20" t="s">
        <v>83</v>
      </c>
      <c r="E52" s="21" t="s">
        <v>84</v>
      </c>
      <c r="F52" s="17" t="s">
        <v>3505</v>
      </c>
    </row>
    <row r="53" spans="2:6">
      <c r="B53" s="18" t="s">
        <v>25</v>
      </c>
      <c r="C53" s="19" t="s">
        <v>3255</v>
      </c>
      <c r="D53" s="20" t="s">
        <v>91</v>
      </c>
      <c r="E53" s="21" t="s">
        <v>92</v>
      </c>
      <c r="F53" s="17" t="s">
        <v>3503</v>
      </c>
    </row>
    <row r="54" spans="2:6">
      <c r="B54" s="18" t="s">
        <v>25</v>
      </c>
      <c r="C54" s="19" t="s">
        <v>3255</v>
      </c>
      <c r="D54" s="20" t="s">
        <v>95</v>
      </c>
      <c r="E54" s="21" t="s">
        <v>96</v>
      </c>
      <c r="F54" s="17" t="s">
        <v>3506</v>
      </c>
    </row>
    <row r="55" spans="2:6">
      <c r="B55" s="18" t="s">
        <v>25</v>
      </c>
      <c r="C55" s="19" t="s">
        <v>3255</v>
      </c>
      <c r="D55" s="20" t="s">
        <v>89</v>
      </c>
      <c r="E55" s="21" t="s">
        <v>90</v>
      </c>
      <c r="F55" s="17" t="s">
        <v>3508</v>
      </c>
    </row>
    <row r="56" spans="2:6">
      <c r="B56" s="18" t="s">
        <v>25</v>
      </c>
      <c r="C56" s="19" t="s">
        <v>3255</v>
      </c>
      <c r="D56" s="20" t="s">
        <v>87</v>
      </c>
      <c r="E56" s="21" t="s">
        <v>88</v>
      </c>
      <c r="F56" s="17" t="s">
        <v>3507</v>
      </c>
    </row>
    <row r="57" spans="2:6">
      <c r="B57" s="18" t="s">
        <v>25</v>
      </c>
      <c r="C57" s="19" t="s">
        <v>3255</v>
      </c>
      <c r="D57" s="20" t="s">
        <v>93</v>
      </c>
      <c r="E57" s="21" t="s">
        <v>94</v>
      </c>
      <c r="F57" s="17" t="s">
        <v>3509</v>
      </c>
    </row>
    <row r="58" spans="2:6">
      <c r="B58" s="18" t="s">
        <v>25</v>
      </c>
      <c r="C58" s="19" t="s">
        <v>3265</v>
      </c>
      <c r="D58" s="20" t="s">
        <v>3266</v>
      </c>
      <c r="E58" s="21" t="s">
        <v>3267</v>
      </c>
      <c r="F58" s="17" t="s">
        <v>3510</v>
      </c>
    </row>
    <row r="59" spans="2:6">
      <c r="B59" s="18" t="s">
        <v>25</v>
      </c>
      <c r="C59" s="19" t="s">
        <v>3265</v>
      </c>
      <c r="D59" s="20" t="s">
        <v>3268</v>
      </c>
      <c r="E59" s="21" t="s">
        <v>3269</v>
      </c>
      <c r="F59" s="17" t="s">
        <v>3511</v>
      </c>
    </row>
    <row r="60" spans="2:6">
      <c r="B60" s="18" t="s">
        <v>25</v>
      </c>
      <c r="C60" s="19" t="s">
        <v>3265</v>
      </c>
      <c r="D60" s="20" t="s">
        <v>3270</v>
      </c>
      <c r="E60" s="21" t="s">
        <v>3271</v>
      </c>
      <c r="F60" s="17" t="s">
        <v>3512</v>
      </c>
    </row>
    <row r="61" spans="2:6">
      <c r="B61" s="18" t="s">
        <v>25</v>
      </c>
      <c r="C61" s="19" t="s">
        <v>3265</v>
      </c>
      <c r="D61" s="20" t="s">
        <v>3272</v>
      </c>
      <c r="E61" s="21" t="s">
        <v>3273</v>
      </c>
      <c r="F61" s="17" t="s">
        <v>3513</v>
      </c>
    </row>
    <row r="62" spans="2:6">
      <c r="B62" s="18" t="s">
        <v>25</v>
      </c>
      <c r="C62" s="19" t="s">
        <v>3265</v>
      </c>
      <c r="D62" s="20" t="s">
        <v>97</v>
      </c>
      <c r="E62" s="21" t="s">
        <v>98</v>
      </c>
      <c r="F62" s="17" t="s">
        <v>3513</v>
      </c>
    </row>
    <row r="63" spans="2:6">
      <c r="B63" s="18" t="s">
        <v>25</v>
      </c>
      <c r="C63" s="19" t="s">
        <v>3265</v>
      </c>
      <c r="D63" s="20" t="s">
        <v>103</v>
      </c>
      <c r="E63" s="21" t="s">
        <v>104</v>
      </c>
      <c r="F63" s="17" t="s">
        <v>3514</v>
      </c>
    </row>
    <row r="64" spans="2:6">
      <c r="B64" s="18" t="s">
        <v>25</v>
      </c>
      <c r="C64" s="19" t="s">
        <v>3265</v>
      </c>
      <c r="D64" s="20" t="s">
        <v>105</v>
      </c>
      <c r="E64" s="21" t="s">
        <v>106</v>
      </c>
      <c r="F64" s="17" t="s">
        <v>3510</v>
      </c>
    </row>
    <row r="65" spans="2:6">
      <c r="B65" s="18" t="s">
        <v>25</v>
      </c>
      <c r="C65" s="19" t="s">
        <v>3265</v>
      </c>
      <c r="D65" s="20" t="s">
        <v>99</v>
      </c>
      <c r="E65" s="21" t="s">
        <v>100</v>
      </c>
      <c r="F65" s="17" t="s">
        <v>3515</v>
      </c>
    </row>
    <row r="66" spans="2:6">
      <c r="B66" s="18" t="s">
        <v>25</v>
      </c>
      <c r="C66" s="19" t="s">
        <v>3265</v>
      </c>
      <c r="D66" s="20" t="s">
        <v>176</v>
      </c>
      <c r="E66" s="21" t="s">
        <v>177</v>
      </c>
      <c r="F66" s="17" t="s">
        <v>3513</v>
      </c>
    </row>
    <row r="67" spans="2:6">
      <c r="B67" s="18" t="s">
        <v>25</v>
      </c>
      <c r="C67" s="19" t="s">
        <v>3265</v>
      </c>
      <c r="D67" s="20" t="s">
        <v>101</v>
      </c>
      <c r="E67" s="21" t="s">
        <v>102</v>
      </c>
      <c r="F67" s="17" t="s">
        <v>3511</v>
      </c>
    </row>
    <row r="68" spans="2:6">
      <c r="B68" s="18" t="s">
        <v>25</v>
      </c>
      <c r="C68" s="19" t="s">
        <v>3265</v>
      </c>
      <c r="D68" s="20" t="s">
        <v>109</v>
      </c>
      <c r="E68" s="21" t="s">
        <v>110</v>
      </c>
      <c r="F68" s="17" t="s">
        <v>3511</v>
      </c>
    </row>
    <row r="69" spans="2:6">
      <c r="B69" s="18" t="s">
        <v>25</v>
      </c>
      <c r="C69" s="19" t="s">
        <v>3265</v>
      </c>
      <c r="D69" s="20" t="s">
        <v>178</v>
      </c>
      <c r="E69" s="21" t="s">
        <v>179</v>
      </c>
      <c r="F69" s="17" t="s">
        <v>3514</v>
      </c>
    </row>
    <row r="70" spans="2:6">
      <c r="B70" s="18" t="s">
        <v>25</v>
      </c>
      <c r="C70" s="19" t="s">
        <v>3265</v>
      </c>
      <c r="D70" s="20" t="s">
        <v>107</v>
      </c>
      <c r="E70" s="21" t="s">
        <v>108</v>
      </c>
      <c r="F70" s="17" t="s">
        <v>3512</v>
      </c>
    </row>
    <row r="71" spans="2:6">
      <c r="B71" s="18" t="s">
        <v>25</v>
      </c>
      <c r="C71" s="19" t="s">
        <v>3274</v>
      </c>
      <c r="D71" s="20" t="s">
        <v>3275</v>
      </c>
      <c r="E71" s="21" t="s">
        <v>3276</v>
      </c>
      <c r="F71" s="17" t="s">
        <v>3516</v>
      </c>
    </row>
    <row r="72" spans="2:6">
      <c r="B72" s="18" t="s">
        <v>25</v>
      </c>
      <c r="C72" s="19" t="s">
        <v>3274</v>
      </c>
      <c r="D72" s="20" t="s">
        <v>182</v>
      </c>
      <c r="E72" s="21" t="s">
        <v>183</v>
      </c>
      <c r="F72" s="17" t="s">
        <v>3517</v>
      </c>
    </row>
    <row r="73" spans="2:6">
      <c r="B73" s="18" t="s">
        <v>25</v>
      </c>
      <c r="C73" s="19" t="s">
        <v>3274</v>
      </c>
      <c r="D73" s="20" t="s">
        <v>3277</v>
      </c>
      <c r="E73" s="21" t="s">
        <v>3278</v>
      </c>
      <c r="F73" s="17" t="s">
        <v>3518</v>
      </c>
    </row>
    <row r="74" spans="2:6">
      <c r="B74" s="18" t="s">
        <v>25</v>
      </c>
      <c r="C74" s="19" t="s">
        <v>3274</v>
      </c>
      <c r="D74" s="20" t="s">
        <v>3279</v>
      </c>
      <c r="E74" s="21" t="s">
        <v>3280</v>
      </c>
      <c r="F74" s="17" t="s">
        <v>3519</v>
      </c>
    </row>
    <row r="75" spans="2:6">
      <c r="B75" s="18" t="s">
        <v>25</v>
      </c>
      <c r="C75" s="19" t="s">
        <v>3274</v>
      </c>
      <c r="D75" s="26" t="s">
        <v>119</v>
      </c>
      <c r="E75" s="21" t="s">
        <v>120</v>
      </c>
      <c r="F75" s="17" t="s">
        <v>3520</v>
      </c>
    </row>
    <row r="76" spans="2:6">
      <c r="B76" s="18" t="s">
        <v>25</v>
      </c>
      <c r="C76" s="19" t="s">
        <v>3274</v>
      </c>
      <c r="D76" s="20" t="s">
        <v>111</v>
      </c>
      <c r="E76" s="21" t="s">
        <v>112</v>
      </c>
      <c r="F76" s="17" t="s">
        <v>3521</v>
      </c>
    </row>
    <row r="77" spans="2:6">
      <c r="B77" s="18" t="s">
        <v>25</v>
      </c>
      <c r="C77" s="19" t="s">
        <v>3274</v>
      </c>
      <c r="D77" s="20" t="s">
        <v>117</v>
      </c>
      <c r="E77" s="21" t="s">
        <v>118</v>
      </c>
      <c r="F77" s="17" t="s">
        <v>3522</v>
      </c>
    </row>
    <row r="78" spans="2:6">
      <c r="B78" s="18" t="s">
        <v>25</v>
      </c>
      <c r="C78" s="19" t="s">
        <v>3274</v>
      </c>
      <c r="D78" s="20" t="s">
        <v>115</v>
      </c>
      <c r="E78" s="21" t="s">
        <v>116</v>
      </c>
      <c r="F78" s="17" t="s">
        <v>3523</v>
      </c>
    </row>
    <row r="79" spans="2:6">
      <c r="B79" s="18" t="s">
        <v>25</v>
      </c>
      <c r="C79" s="19" t="s">
        <v>3274</v>
      </c>
      <c r="D79" s="20" t="s">
        <v>121</v>
      </c>
      <c r="E79" s="21" t="s">
        <v>122</v>
      </c>
      <c r="F79" s="17" t="s">
        <v>3517</v>
      </c>
    </row>
    <row r="80" spans="2:6">
      <c r="B80" s="18" t="s">
        <v>25</v>
      </c>
      <c r="C80" s="19" t="s">
        <v>3274</v>
      </c>
      <c r="D80" s="20" t="s">
        <v>113</v>
      </c>
      <c r="E80" s="21" t="s">
        <v>114</v>
      </c>
      <c r="F80" s="17" t="s">
        <v>3524</v>
      </c>
    </row>
    <row r="81" spans="2:6">
      <c r="B81" s="18" t="s">
        <v>25</v>
      </c>
      <c r="C81" s="19" t="s">
        <v>3274</v>
      </c>
      <c r="D81" s="20" t="s">
        <v>125</v>
      </c>
      <c r="E81" s="21" t="s">
        <v>126</v>
      </c>
      <c r="F81" s="17" t="s">
        <v>3519</v>
      </c>
    </row>
    <row r="82" spans="2:6">
      <c r="B82" s="18" t="s">
        <v>25</v>
      </c>
      <c r="C82" s="19" t="s">
        <v>3274</v>
      </c>
      <c r="D82" s="20" t="s">
        <v>127</v>
      </c>
      <c r="E82" s="21" t="s">
        <v>128</v>
      </c>
      <c r="F82" s="17" t="s">
        <v>3525</v>
      </c>
    </row>
    <row r="83" spans="2:6">
      <c r="B83" s="18" t="s">
        <v>25</v>
      </c>
      <c r="C83" s="19" t="s">
        <v>3274</v>
      </c>
      <c r="D83" s="20" t="s">
        <v>123</v>
      </c>
      <c r="E83" s="21" t="s">
        <v>124</v>
      </c>
      <c r="F83" s="17" t="s">
        <v>3526</v>
      </c>
    </row>
    <row r="84" spans="2:6">
      <c r="B84" s="18" t="s">
        <v>25</v>
      </c>
      <c r="C84" s="19" t="s">
        <v>3274</v>
      </c>
      <c r="D84" s="20" t="s">
        <v>180</v>
      </c>
      <c r="E84" s="21" t="s">
        <v>181</v>
      </c>
      <c r="F84" s="17" t="s">
        <v>3518</v>
      </c>
    </row>
    <row r="85" spans="2:6">
      <c r="B85" s="18" t="s">
        <v>25</v>
      </c>
      <c r="C85" s="19" t="s">
        <v>3281</v>
      </c>
      <c r="D85" s="20" t="s">
        <v>3282</v>
      </c>
      <c r="E85" s="21" t="s">
        <v>3283</v>
      </c>
      <c r="F85" s="17" t="s">
        <v>3527</v>
      </c>
    </row>
    <row r="86" spans="2:6">
      <c r="B86" s="18" t="s">
        <v>25</v>
      </c>
      <c r="C86" s="19" t="s">
        <v>3281</v>
      </c>
      <c r="D86" s="20" t="s">
        <v>3284</v>
      </c>
      <c r="E86" s="21" t="s">
        <v>3285</v>
      </c>
      <c r="F86" s="17" t="s">
        <v>3528</v>
      </c>
    </row>
    <row r="87" spans="2:6">
      <c r="B87" s="18" t="s">
        <v>25</v>
      </c>
      <c r="C87" s="19" t="s">
        <v>3281</v>
      </c>
      <c r="D87" s="20" t="s">
        <v>3286</v>
      </c>
      <c r="E87" s="21" t="s">
        <v>3287</v>
      </c>
      <c r="F87" s="17" t="s">
        <v>3529</v>
      </c>
    </row>
    <row r="88" spans="2:6">
      <c r="B88" s="18" t="s">
        <v>25</v>
      </c>
      <c r="C88" s="19" t="s">
        <v>3281</v>
      </c>
      <c r="D88" s="20" t="s">
        <v>3288</v>
      </c>
      <c r="E88" s="21" t="s">
        <v>3289</v>
      </c>
      <c r="F88" s="17" t="s">
        <v>3530</v>
      </c>
    </row>
    <row r="89" spans="2:6">
      <c r="B89" s="18" t="s">
        <v>25</v>
      </c>
      <c r="C89" s="19" t="s">
        <v>3281</v>
      </c>
      <c r="D89" s="20" t="s">
        <v>131</v>
      </c>
      <c r="E89" s="21" t="s">
        <v>132</v>
      </c>
      <c r="F89" s="17" t="s">
        <v>3528</v>
      </c>
    </row>
    <row r="90" spans="2:6">
      <c r="B90" s="18" t="s">
        <v>25</v>
      </c>
      <c r="C90" s="19" t="s">
        <v>3281</v>
      </c>
      <c r="D90" s="20" t="s">
        <v>129</v>
      </c>
      <c r="E90" s="21" t="s">
        <v>130</v>
      </c>
      <c r="F90" s="17" t="s">
        <v>3531</v>
      </c>
    </row>
    <row r="91" spans="2:6">
      <c r="B91" s="18" t="s">
        <v>25</v>
      </c>
      <c r="C91" s="19" t="s">
        <v>3281</v>
      </c>
      <c r="D91" s="20" t="s">
        <v>140</v>
      </c>
      <c r="E91" s="21" t="s">
        <v>141</v>
      </c>
      <c r="F91" s="17" t="s">
        <v>3529</v>
      </c>
    </row>
    <row r="92" spans="2:6">
      <c r="B92" s="18" t="s">
        <v>25</v>
      </c>
      <c r="C92" s="19" t="s">
        <v>3281</v>
      </c>
      <c r="D92" s="20" t="s">
        <v>136</v>
      </c>
      <c r="E92" s="21" t="s">
        <v>137</v>
      </c>
      <c r="F92" s="17" t="s">
        <v>3532</v>
      </c>
    </row>
    <row r="93" spans="2:6">
      <c r="B93" s="18" t="s">
        <v>25</v>
      </c>
      <c r="C93" s="19" t="s">
        <v>3281</v>
      </c>
      <c r="D93" s="20" t="s">
        <v>138</v>
      </c>
      <c r="E93" s="21" t="s">
        <v>139</v>
      </c>
      <c r="F93" s="17" t="s">
        <v>3530</v>
      </c>
    </row>
    <row r="94" spans="2:6">
      <c r="B94" s="18" t="s">
        <v>25</v>
      </c>
      <c r="C94" s="19" t="s">
        <v>3281</v>
      </c>
      <c r="D94" s="20" t="s">
        <v>133</v>
      </c>
      <c r="E94" s="21" t="s">
        <v>134</v>
      </c>
      <c r="F94" s="17" t="s">
        <v>3527</v>
      </c>
    </row>
    <row r="95" spans="2:6">
      <c r="B95" s="18" t="s">
        <v>25</v>
      </c>
      <c r="C95" s="19" t="s">
        <v>3290</v>
      </c>
      <c r="D95" s="20" t="s">
        <v>3291</v>
      </c>
      <c r="E95" s="21" t="s">
        <v>3292</v>
      </c>
      <c r="F95" s="17" t="s">
        <v>3533</v>
      </c>
    </row>
    <row r="96" spans="2:6">
      <c r="B96" s="18" t="s">
        <v>25</v>
      </c>
      <c r="C96" s="19" t="s">
        <v>3290</v>
      </c>
      <c r="D96" s="20" t="s">
        <v>3293</v>
      </c>
      <c r="E96" s="21" t="s">
        <v>3294</v>
      </c>
      <c r="F96" s="17" t="s">
        <v>3534</v>
      </c>
    </row>
    <row r="97" spans="2:6">
      <c r="B97" s="18" t="s">
        <v>25</v>
      </c>
      <c r="C97" s="19" t="s">
        <v>3290</v>
      </c>
      <c r="D97" s="20" t="s">
        <v>3295</v>
      </c>
      <c r="E97" s="21" t="s">
        <v>3296</v>
      </c>
      <c r="F97" s="17" t="s">
        <v>3535</v>
      </c>
    </row>
    <row r="98" spans="2:6">
      <c r="B98" s="18" t="s">
        <v>25</v>
      </c>
      <c r="C98" s="19" t="s">
        <v>3290</v>
      </c>
      <c r="D98" s="20" t="s">
        <v>3297</v>
      </c>
      <c r="E98" s="21" t="s">
        <v>3298</v>
      </c>
      <c r="F98" s="17" t="s">
        <v>3536</v>
      </c>
    </row>
    <row r="99" spans="2:6">
      <c r="B99" s="18" t="s">
        <v>25</v>
      </c>
      <c r="C99" s="19" t="s">
        <v>3290</v>
      </c>
      <c r="D99" s="20" t="s">
        <v>146</v>
      </c>
      <c r="E99" s="21" t="s">
        <v>147</v>
      </c>
      <c r="F99" s="17" t="s">
        <v>3537</v>
      </c>
    </row>
    <row r="100" spans="2:6">
      <c r="B100" s="18" t="s">
        <v>25</v>
      </c>
      <c r="C100" s="19" t="s">
        <v>3290</v>
      </c>
      <c r="D100" s="20" t="s">
        <v>142</v>
      </c>
      <c r="E100" s="21" t="s">
        <v>143</v>
      </c>
      <c r="F100" s="17" t="s">
        <v>3536</v>
      </c>
    </row>
    <row r="101" spans="2:6">
      <c r="B101" s="18" t="s">
        <v>25</v>
      </c>
      <c r="C101" s="19" t="s">
        <v>3290</v>
      </c>
      <c r="D101" s="20" t="s">
        <v>148</v>
      </c>
      <c r="E101" s="21" t="s">
        <v>149</v>
      </c>
      <c r="F101" s="17" t="s">
        <v>3538</v>
      </c>
    </row>
    <row r="102" spans="2:6">
      <c r="B102" s="18" t="s">
        <v>25</v>
      </c>
      <c r="C102" s="19" t="s">
        <v>3290</v>
      </c>
      <c r="D102" s="20" t="s">
        <v>184</v>
      </c>
      <c r="E102" s="21" t="s">
        <v>185</v>
      </c>
      <c r="F102" s="17" t="s">
        <v>3539</v>
      </c>
    </row>
    <row r="103" spans="2:6">
      <c r="B103" s="18" t="s">
        <v>25</v>
      </c>
      <c r="C103" s="19" t="s">
        <v>3290</v>
      </c>
      <c r="D103" s="20" t="s">
        <v>152</v>
      </c>
      <c r="E103" s="21" t="s">
        <v>153</v>
      </c>
      <c r="F103" s="17" t="s">
        <v>3533</v>
      </c>
    </row>
    <row r="104" spans="2:6">
      <c r="B104" s="18" t="s">
        <v>25</v>
      </c>
      <c r="C104" s="19" t="s">
        <v>3290</v>
      </c>
      <c r="D104" s="20" t="s">
        <v>154</v>
      </c>
      <c r="E104" s="21" t="s">
        <v>155</v>
      </c>
      <c r="F104" s="17" t="s">
        <v>3534</v>
      </c>
    </row>
    <row r="105" spans="2:6">
      <c r="B105" s="18" t="s">
        <v>25</v>
      </c>
      <c r="C105" s="19" t="s">
        <v>3290</v>
      </c>
      <c r="D105" s="20" t="s">
        <v>150</v>
      </c>
      <c r="E105" s="21" t="s">
        <v>151</v>
      </c>
      <c r="F105" s="17" t="s">
        <v>3540</v>
      </c>
    </row>
    <row r="106" spans="2:6">
      <c r="B106" s="18" t="s">
        <v>25</v>
      </c>
      <c r="C106" s="19" t="s">
        <v>3290</v>
      </c>
      <c r="D106" s="20" t="s">
        <v>144</v>
      </c>
      <c r="E106" s="21" t="s">
        <v>145</v>
      </c>
      <c r="F106" s="17" t="s">
        <v>3535</v>
      </c>
    </row>
    <row r="107" spans="2:6">
      <c r="B107" s="18" t="s">
        <v>25</v>
      </c>
      <c r="C107" s="19" t="s">
        <v>3299</v>
      </c>
      <c r="D107" s="20" t="s">
        <v>3300</v>
      </c>
      <c r="E107" s="21" t="s">
        <v>3301</v>
      </c>
      <c r="F107" s="17" t="s">
        <v>3541</v>
      </c>
    </row>
    <row r="108" spans="2:6">
      <c r="B108" s="18" t="s">
        <v>25</v>
      </c>
      <c r="C108" s="19" t="s">
        <v>3299</v>
      </c>
      <c r="D108" s="20" t="s">
        <v>3302</v>
      </c>
      <c r="E108" s="21" t="s">
        <v>3303</v>
      </c>
      <c r="F108" s="17" t="s">
        <v>3542</v>
      </c>
    </row>
    <row r="109" spans="2:6">
      <c r="B109" s="18" t="s">
        <v>25</v>
      </c>
      <c r="C109" s="19" t="s">
        <v>3299</v>
      </c>
      <c r="D109" s="20" t="s">
        <v>156</v>
      </c>
      <c r="E109" s="21" t="s">
        <v>157</v>
      </c>
      <c r="F109" s="17" t="s">
        <v>3543</v>
      </c>
    </row>
    <row r="110" spans="2:6">
      <c r="B110" s="18" t="s">
        <v>25</v>
      </c>
      <c r="C110" s="19" t="s">
        <v>3299</v>
      </c>
      <c r="D110" s="20" t="s">
        <v>160</v>
      </c>
      <c r="E110" s="21" t="s">
        <v>161</v>
      </c>
      <c r="F110" s="17" t="s">
        <v>3544</v>
      </c>
    </row>
    <row r="111" spans="2:6">
      <c r="B111" s="18" t="s">
        <v>25</v>
      </c>
      <c r="C111" s="19" t="s">
        <v>3299</v>
      </c>
      <c r="D111" s="20" t="s">
        <v>164</v>
      </c>
      <c r="E111" s="21" t="s">
        <v>165</v>
      </c>
      <c r="F111" s="17" t="s">
        <v>3545</v>
      </c>
    </row>
    <row r="112" spans="2:6">
      <c r="B112" s="18" t="s">
        <v>25</v>
      </c>
      <c r="C112" s="19" t="s">
        <v>3299</v>
      </c>
      <c r="D112" s="20" t="s">
        <v>168</v>
      </c>
      <c r="E112" s="21" t="s">
        <v>169</v>
      </c>
      <c r="F112" s="17" t="s">
        <v>3544</v>
      </c>
    </row>
    <row r="113" spans="2:6">
      <c r="B113" s="18" t="s">
        <v>25</v>
      </c>
      <c r="C113" s="19" t="s">
        <v>3299</v>
      </c>
      <c r="D113" s="20" t="s">
        <v>158</v>
      </c>
      <c r="E113" s="21" t="s">
        <v>159</v>
      </c>
      <c r="F113" s="17" t="s">
        <v>3541</v>
      </c>
    </row>
    <row r="114" spans="2:6">
      <c r="B114" s="18" t="s">
        <v>25</v>
      </c>
      <c r="C114" s="19" t="s">
        <v>3299</v>
      </c>
      <c r="D114" s="20" t="s">
        <v>162</v>
      </c>
      <c r="E114" s="21" t="s">
        <v>163</v>
      </c>
      <c r="F114" s="17" t="s">
        <v>3542</v>
      </c>
    </row>
    <row r="115" spans="2:6">
      <c r="B115" s="18" t="s">
        <v>25</v>
      </c>
      <c r="C115" s="19" t="s">
        <v>3299</v>
      </c>
      <c r="D115" s="20" t="s">
        <v>166</v>
      </c>
      <c r="E115" s="21" t="s">
        <v>167</v>
      </c>
      <c r="F115" s="17" t="s">
        <v>3545</v>
      </c>
    </row>
    <row r="116" spans="2:6">
      <c r="B116" s="18" t="s">
        <v>186</v>
      </c>
      <c r="C116" s="19" t="s">
        <v>3304</v>
      </c>
      <c r="D116" s="20" t="s">
        <v>188</v>
      </c>
      <c r="E116" s="21" t="s">
        <v>189</v>
      </c>
      <c r="F116" s="17" t="s">
        <v>3546</v>
      </c>
    </row>
    <row r="117" spans="2:6">
      <c r="B117" s="18" t="s">
        <v>186</v>
      </c>
      <c r="C117" s="19" t="s">
        <v>3304</v>
      </c>
      <c r="D117" s="20" t="s">
        <v>190</v>
      </c>
      <c r="E117" s="21" t="s">
        <v>191</v>
      </c>
      <c r="F117" s="17" t="s">
        <v>3547</v>
      </c>
    </row>
    <row r="118" spans="2:6">
      <c r="B118" s="18" t="s">
        <v>186</v>
      </c>
      <c r="C118" s="19" t="s">
        <v>3304</v>
      </c>
      <c r="D118" s="20" t="s">
        <v>192</v>
      </c>
      <c r="E118" s="21" t="s">
        <v>193</v>
      </c>
      <c r="F118" s="17" t="s">
        <v>3548</v>
      </c>
    </row>
    <row r="119" spans="2:6">
      <c r="B119" s="18" t="s">
        <v>186</v>
      </c>
      <c r="C119" s="19" t="s">
        <v>3304</v>
      </c>
      <c r="D119" s="20" t="s">
        <v>194</v>
      </c>
      <c r="E119" s="21" t="s">
        <v>195</v>
      </c>
      <c r="F119" s="17" t="s">
        <v>3549</v>
      </c>
    </row>
    <row r="120" spans="2:6">
      <c r="B120" s="18" t="s">
        <v>186</v>
      </c>
      <c r="C120" s="19" t="s">
        <v>3304</v>
      </c>
      <c r="D120" s="20" t="s">
        <v>196</v>
      </c>
      <c r="E120" s="21" t="s">
        <v>197</v>
      </c>
      <c r="F120" s="17" t="s">
        <v>3550</v>
      </c>
    </row>
    <row r="121" spans="2:6">
      <c r="B121" s="18" t="s">
        <v>186</v>
      </c>
      <c r="C121" s="19" t="s">
        <v>3304</v>
      </c>
      <c r="D121" s="20" t="s">
        <v>198</v>
      </c>
      <c r="E121" s="21" t="s">
        <v>199</v>
      </c>
      <c r="F121" s="17" t="s">
        <v>3551</v>
      </c>
    </row>
    <row r="122" spans="2:6">
      <c r="B122" s="18" t="s">
        <v>186</v>
      </c>
      <c r="C122" s="19" t="s">
        <v>3304</v>
      </c>
      <c r="D122" s="20" t="s">
        <v>200</v>
      </c>
      <c r="E122" s="21" t="s">
        <v>201</v>
      </c>
      <c r="F122" s="17" t="s">
        <v>3552</v>
      </c>
    </row>
    <row r="123" spans="2:6">
      <c r="B123" s="18" t="s">
        <v>186</v>
      </c>
      <c r="C123" s="19" t="s">
        <v>3304</v>
      </c>
      <c r="D123" s="20" t="s">
        <v>202</v>
      </c>
      <c r="E123" s="21" t="s">
        <v>203</v>
      </c>
      <c r="F123" s="17" t="s">
        <v>3553</v>
      </c>
    </row>
    <row r="124" spans="2:6">
      <c r="B124" s="18" t="s">
        <v>186</v>
      </c>
      <c r="C124" s="19" t="s">
        <v>3304</v>
      </c>
      <c r="D124" s="20" t="s">
        <v>204</v>
      </c>
      <c r="E124" s="21" t="s">
        <v>205</v>
      </c>
      <c r="F124" s="17" t="s">
        <v>3550</v>
      </c>
    </row>
    <row r="125" spans="2:6">
      <c r="B125" s="18" t="s">
        <v>186</v>
      </c>
      <c r="C125" s="19" t="s">
        <v>3304</v>
      </c>
      <c r="D125" s="20" t="s">
        <v>206</v>
      </c>
      <c r="E125" s="21" t="s">
        <v>207</v>
      </c>
      <c r="F125" s="17" t="s">
        <v>3554</v>
      </c>
    </row>
    <row r="126" spans="2:6">
      <c r="B126" s="18" t="s">
        <v>186</v>
      </c>
      <c r="C126" s="19" t="s">
        <v>3304</v>
      </c>
      <c r="D126" s="20" t="s">
        <v>208</v>
      </c>
      <c r="E126" s="21" t="s">
        <v>209</v>
      </c>
      <c r="F126" s="17" t="s">
        <v>3555</v>
      </c>
    </row>
    <row r="127" spans="2:6">
      <c r="B127" s="18" t="s">
        <v>186</v>
      </c>
      <c r="C127" s="19" t="s">
        <v>3304</v>
      </c>
      <c r="D127" s="20" t="s">
        <v>210</v>
      </c>
      <c r="E127" s="21" t="s">
        <v>210</v>
      </c>
      <c r="F127" s="17" t="s">
        <v>3556</v>
      </c>
    </row>
    <row r="128" spans="2:6">
      <c r="B128" s="18" t="s">
        <v>186</v>
      </c>
      <c r="C128" s="19" t="s">
        <v>3304</v>
      </c>
      <c r="D128" s="20" t="s">
        <v>211</v>
      </c>
      <c r="E128" s="21" t="s">
        <v>212</v>
      </c>
      <c r="F128" s="17" t="s">
        <v>3557</v>
      </c>
    </row>
    <row r="129" spans="2:6">
      <c r="B129" s="18" t="s">
        <v>186</v>
      </c>
      <c r="C129" s="19" t="s">
        <v>3304</v>
      </c>
      <c r="D129" s="20" t="s">
        <v>213</v>
      </c>
      <c r="E129" s="21" t="s">
        <v>214</v>
      </c>
      <c r="F129" s="17" t="s">
        <v>3557</v>
      </c>
    </row>
    <row r="130" spans="2:6">
      <c r="B130" s="18" t="s">
        <v>186</v>
      </c>
      <c r="C130" s="19" t="s">
        <v>3304</v>
      </c>
      <c r="D130" s="20" t="s">
        <v>215</v>
      </c>
      <c r="E130" s="21" t="s">
        <v>216</v>
      </c>
      <c r="F130" s="17" t="s">
        <v>3558</v>
      </c>
    </row>
    <row r="131" spans="2:6">
      <c r="B131" s="18" t="s">
        <v>186</v>
      </c>
      <c r="C131" s="19" t="s">
        <v>3304</v>
      </c>
      <c r="D131" s="20" t="s">
        <v>217</v>
      </c>
      <c r="E131" s="21" t="s">
        <v>218</v>
      </c>
      <c r="F131" s="17" t="s">
        <v>3559</v>
      </c>
    </row>
    <row r="132" spans="2:6">
      <c r="B132" s="18" t="s">
        <v>186</v>
      </c>
      <c r="C132" s="19" t="s">
        <v>3305</v>
      </c>
      <c r="D132" s="20" t="s">
        <v>219</v>
      </c>
      <c r="E132" s="21" t="s">
        <v>220</v>
      </c>
      <c r="F132" s="17" t="s">
        <v>3560</v>
      </c>
    </row>
    <row r="133" spans="2:6">
      <c r="B133" s="18" t="s">
        <v>186</v>
      </c>
      <c r="C133" s="19" t="s">
        <v>3305</v>
      </c>
      <c r="D133" s="20" t="s">
        <v>221</v>
      </c>
      <c r="E133" s="21" t="s">
        <v>222</v>
      </c>
      <c r="F133" s="17" t="s">
        <v>3561</v>
      </c>
    </row>
    <row r="134" spans="2:6">
      <c r="B134" s="18" t="s">
        <v>186</v>
      </c>
      <c r="C134" s="19" t="s">
        <v>3305</v>
      </c>
      <c r="D134" s="20" t="s">
        <v>223</v>
      </c>
      <c r="E134" s="21" t="s">
        <v>224</v>
      </c>
      <c r="F134" s="17" t="s">
        <v>3562</v>
      </c>
    </row>
    <row r="135" spans="2:6">
      <c r="B135" s="18" t="s">
        <v>186</v>
      </c>
      <c r="C135" s="19" t="s">
        <v>3305</v>
      </c>
      <c r="D135" s="20" t="s">
        <v>225</v>
      </c>
      <c r="E135" s="21" t="s">
        <v>226</v>
      </c>
      <c r="F135" s="17" t="s">
        <v>3563</v>
      </c>
    </row>
    <row r="136" spans="2:6">
      <c r="B136" s="18" t="s">
        <v>186</v>
      </c>
      <c r="C136" s="19" t="s">
        <v>3305</v>
      </c>
      <c r="D136" s="20" t="s">
        <v>227</v>
      </c>
      <c r="E136" s="21" t="s">
        <v>228</v>
      </c>
      <c r="F136" s="17" t="s">
        <v>3564</v>
      </c>
    </row>
    <row r="137" spans="2:6">
      <c r="B137" s="18" t="s">
        <v>186</v>
      </c>
      <c r="C137" s="19" t="s">
        <v>3305</v>
      </c>
      <c r="D137" s="20" t="s">
        <v>229</v>
      </c>
      <c r="E137" s="21" t="s">
        <v>230</v>
      </c>
      <c r="F137" s="17" t="s">
        <v>3565</v>
      </c>
    </row>
    <row r="138" spans="2:6">
      <c r="B138" s="18" t="s">
        <v>186</v>
      </c>
      <c r="C138" s="19" t="s">
        <v>3306</v>
      </c>
      <c r="D138" s="20" t="s">
        <v>231</v>
      </c>
      <c r="E138" s="21" t="s">
        <v>232</v>
      </c>
      <c r="F138" s="17" t="s">
        <v>40</v>
      </c>
    </row>
    <row r="139" spans="2:6">
      <c r="B139" s="18" t="s">
        <v>186</v>
      </c>
      <c r="C139" s="19" t="s">
        <v>3306</v>
      </c>
      <c r="D139" s="20" t="s">
        <v>233</v>
      </c>
      <c r="E139" s="21" t="s">
        <v>234</v>
      </c>
      <c r="F139" s="17" t="s">
        <v>3566</v>
      </c>
    </row>
    <row r="140" spans="2:6">
      <c r="B140" s="18" t="s">
        <v>186</v>
      </c>
      <c r="C140" s="19" t="s">
        <v>3306</v>
      </c>
      <c r="D140" s="20" t="s">
        <v>236</v>
      </c>
      <c r="E140" s="21" t="s">
        <v>236</v>
      </c>
      <c r="F140" s="17" t="s">
        <v>3566</v>
      </c>
    </row>
    <row r="141" spans="2:6">
      <c r="B141" s="18" t="s">
        <v>186</v>
      </c>
      <c r="C141" s="19" t="s">
        <v>3306</v>
      </c>
      <c r="D141" s="20" t="s">
        <v>237</v>
      </c>
      <c r="E141" s="21" t="s">
        <v>238</v>
      </c>
      <c r="F141" s="17" t="s">
        <v>3567</v>
      </c>
    </row>
    <row r="142" spans="2:6">
      <c r="B142" s="18" t="s">
        <v>186</v>
      </c>
      <c r="C142" s="19" t="s">
        <v>3306</v>
      </c>
      <c r="D142" s="20" t="s">
        <v>239</v>
      </c>
      <c r="E142" s="21" t="s">
        <v>240</v>
      </c>
      <c r="F142" s="17" t="s">
        <v>3568</v>
      </c>
    </row>
    <row r="143" spans="2:6">
      <c r="B143" s="18" t="s">
        <v>186</v>
      </c>
      <c r="C143" s="19" t="s">
        <v>3306</v>
      </c>
      <c r="D143" s="20" t="s">
        <v>241</v>
      </c>
      <c r="E143" s="21" t="s">
        <v>242</v>
      </c>
      <c r="F143" s="17" t="s">
        <v>3569</v>
      </c>
    </row>
    <row r="144" spans="2:6">
      <c r="B144" s="18" t="s">
        <v>186</v>
      </c>
      <c r="C144" s="19" t="s">
        <v>3306</v>
      </c>
      <c r="D144" s="20" t="s">
        <v>243</v>
      </c>
      <c r="E144" s="21" t="s">
        <v>244</v>
      </c>
      <c r="F144" s="17" t="s">
        <v>3570</v>
      </c>
    </row>
    <row r="145" spans="2:6">
      <c r="B145" s="18" t="s">
        <v>186</v>
      </c>
      <c r="C145" s="19" t="s">
        <v>3306</v>
      </c>
      <c r="D145" s="20" t="s">
        <v>245</v>
      </c>
      <c r="E145" s="21" t="s">
        <v>246</v>
      </c>
      <c r="F145" s="17" t="s">
        <v>3571</v>
      </c>
    </row>
    <row r="146" spans="2:6">
      <c r="B146" s="18" t="s">
        <v>186</v>
      </c>
      <c r="C146" s="19" t="s">
        <v>3306</v>
      </c>
      <c r="D146" s="20" t="s">
        <v>247</v>
      </c>
      <c r="E146" s="21" t="s">
        <v>248</v>
      </c>
      <c r="F146" s="17" t="s">
        <v>3570</v>
      </c>
    </row>
    <row r="147" spans="2:6">
      <c r="B147" s="18" t="s">
        <v>186</v>
      </c>
      <c r="C147" s="19" t="s">
        <v>3306</v>
      </c>
      <c r="D147" s="20" t="s">
        <v>249</v>
      </c>
      <c r="E147" s="21" t="s">
        <v>250</v>
      </c>
      <c r="F147" s="17" t="s">
        <v>3572</v>
      </c>
    </row>
    <row r="148" spans="2:6">
      <c r="B148" s="18" t="s">
        <v>186</v>
      </c>
      <c r="C148" s="19" t="s">
        <v>3306</v>
      </c>
      <c r="D148" s="20" t="s">
        <v>251</v>
      </c>
      <c r="E148" s="21" t="s">
        <v>251</v>
      </c>
      <c r="F148" s="17" t="s">
        <v>3566</v>
      </c>
    </row>
    <row r="149" spans="2:6">
      <c r="B149" s="18" t="s">
        <v>186</v>
      </c>
      <c r="C149" s="19" t="s">
        <v>3306</v>
      </c>
      <c r="D149" s="20" t="s">
        <v>252</v>
      </c>
      <c r="E149" s="21" t="s">
        <v>253</v>
      </c>
      <c r="F149" s="17" t="s">
        <v>3573</v>
      </c>
    </row>
    <row r="150" spans="2:6">
      <c r="B150" s="18" t="s">
        <v>186</v>
      </c>
      <c r="C150" s="19" t="s">
        <v>3306</v>
      </c>
      <c r="D150" s="20" t="s">
        <v>254</v>
      </c>
      <c r="E150" s="21" t="s">
        <v>255</v>
      </c>
      <c r="F150" s="17" t="s">
        <v>3574</v>
      </c>
    </row>
    <row r="151" spans="2:6">
      <c r="B151" s="18" t="s">
        <v>186</v>
      </c>
      <c r="C151" s="19" t="s">
        <v>3306</v>
      </c>
      <c r="D151" s="20" t="s">
        <v>256</v>
      </c>
      <c r="E151" s="21" t="s">
        <v>257</v>
      </c>
      <c r="F151" s="17" t="s">
        <v>3575</v>
      </c>
    </row>
    <row r="152" spans="2:6">
      <c r="B152" s="18" t="s">
        <v>186</v>
      </c>
      <c r="C152" s="19" t="s">
        <v>1426</v>
      </c>
      <c r="D152" s="20" t="s">
        <v>258</v>
      </c>
      <c r="E152" s="21" t="s">
        <v>258</v>
      </c>
      <c r="F152" s="17" t="s">
        <v>3576</v>
      </c>
    </row>
    <row r="153" spans="2:6">
      <c r="B153" s="18" t="s">
        <v>186</v>
      </c>
      <c r="C153" s="19" t="s">
        <v>1426</v>
      </c>
      <c r="D153" s="20" t="s">
        <v>259</v>
      </c>
      <c r="E153" s="21" t="s">
        <v>260</v>
      </c>
      <c r="F153" s="17" t="s">
        <v>3577</v>
      </c>
    </row>
    <row r="154" spans="2:6">
      <c r="B154" s="18" t="s">
        <v>186</v>
      </c>
      <c r="C154" s="19" t="s">
        <v>1426</v>
      </c>
      <c r="D154" s="20" t="s">
        <v>261</v>
      </c>
      <c r="E154" s="21" t="s">
        <v>262</v>
      </c>
      <c r="F154" s="17" t="s">
        <v>3578</v>
      </c>
    </row>
    <row r="155" spans="2:6">
      <c r="B155" s="18" t="s">
        <v>186</v>
      </c>
      <c r="C155" s="19" t="s">
        <v>1426</v>
      </c>
      <c r="D155" s="20" t="s">
        <v>263</v>
      </c>
      <c r="E155" s="21" t="s">
        <v>264</v>
      </c>
      <c r="F155" s="17" t="s">
        <v>3579</v>
      </c>
    </row>
    <row r="156" spans="2:6">
      <c r="B156" s="18" t="s">
        <v>186</v>
      </c>
      <c r="C156" s="19" t="s">
        <v>40</v>
      </c>
      <c r="D156" s="20" t="s">
        <v>265</v>
      </c>
      <c r="E156" s="21" t="s">
        <v>266</v>
      </c>
      <c r="F156" s="17" t="s">
        <v>3580</v>
      </c>
    </row>
    <row r="157" spans="2:6">
      <c r="B157" s="18" t="s">
        <v>186</v>
      </c>
      <c r="C157" s="19" t="s">
        <v>1426</v>
      </c>
      <c r="D157" s="20" t="s">
        <v>267</v>
      </c>
      <c r="E157" s="21" t="s">
        <v>268</v>
      </c>
      <c r="F157" s="17" t="s">
        <v>3581</v>
      </c>
    </row>
    <row r="158" spans="2:6">
      <c r="B158" s="18" t="s">
        <v>186</v>
      </c>
      <c r="C158" s="19" t="s">
        <v>1426</v>
      </c>
      <c r="D158" s="20" t="s">
        <v>269</v>
      </c>
      <c r="E158" s="21" t="s">
        <v>270</v>
      </c>
      <c r="F158" s="17" t="s">
        <v>3582</v>
      </c>
    </row>
    <row r="159" spans="2:6">
      <c r="B159" s="18" t="s">
        <v>186</v>
      </c>
      <c r="C159" s="19" t="s">
        <v>1426</v>
      </c>
      <c r="D159" s="20" t="s">
        <v>271</v>
      </c>
      <c r="E159" s="21" t="s">
        <v>272</v>
      </c>
      <c r="F159" s="17" t="s">
        <v>3577</v>
      </c>
    </row>
    <row r="160" spans="2:6">
      <c r="B160" s="18" t="s">
        <v>186</v>
      </c>
      <c r="C160" s="19" t="s">
        <v>1426</v>
      </c>
      <c r="D160" s="20" t="s">
        <v>273</v>
      </c>
      <c r="E160" s="21" t="s">
        <v>274</v>
      </c>
      <c r="F160" s="17" t="s">
        <v>3583</v>
      </c>
    </row>
    <row r="161" spans="2:6">
      <c r="B161" s="18" t="s">
        <v>186</v>
      </c>
      <c r="C161" s="19" t="s">
        <v>1426</v>
      </c>
      <c r="D161" s="20" t="s">
        <v>275</v>
      </c>
      <c r="E161" s="21" t="s">
        <v>276</v>
      </c>
      <c r="F161" s="17" t="s">
        <v>3583</v>
      </c>
    </row>
    <row r="162" spans="2:6">
      <c r="B162" s="18" t="s">
        <v>186</v>
      </c>
      <c r="C162" s="19" t="s">
        <v>1426</v>
      </c>
      <c r="D162" s="20" t="s">
        <v>277</v>
      </c>
      <c r="E162" s="21" t="s">
        <v>278</v>
      </c>
      <c r="F162" s="17" t="s">
        <v>3584</v>
      </c>
    </row>
    <row r="163" spans="2:6">
      <c r="B163" s="18" t="s">
        <v>186</v>
      </c>
      <c r="C163" s="19" t="s">
        <v>1426</v>
      </c>
      <c r="D163" s="20" t="s">
        <v>279</v>
      </c>
      <c r="E163" s="21" t="s">
        <v>280</v>
      </c>
      <c r="F163" s="17" t="s">
        <v>3585</v>
      </c>
    </row>
    <row r="164" spans="2:6">
      <c r="B164" s="18" t="s">
        <v>186</v>
      </c>
      <c r="C164" s="19" t="s">
        <v>1426</v>
      </c>
      <c r="D164" s="20" t="s">
        <v>281</v>
      </c>
      <c r="E164" s="21" t="s">
        <v>282</v>
      </c>
      <c r="F164" s="17" t="s">
        <v>3586</v>
      </c>
    </row>
    <row r="165" spans="2:6">
      <c r="B165" s="18" t="s">
        <v>186</v>
      </c>
      <c r="C165" s="19" t="s">
        <v>1426</v>
      </c>
      <c r="D165" s="20" t="s">
        <v>283</v>
      </c>
      <c r="E165" s="21" t="s">
        <v>284</v>
      </c>
      <c r="F165" s="17" t="s">
        <v>3583</v>
      </c>
    </row>
    <row r="166" spans="2:6">
      <c r="B166" s="18" t="s">
        <v>186</v>
      </c>
      <c r="C166" s="19" t="s">
        <v>1426</v>
      </c>
      <c r="D166" s="20" t="s">
        <v>285</v>
      </c>
      <c r="E166" s="21" t="s">
        <v>286</v>
      </c>
      <c r="F166" s="17" t="s">
        <v>3586</v>
      </c>
    </row>
    <row r="167" spans="2:6">
      <c r="B167" s="18" t="s">
        <v>186</v>
      </c>
      <c r="C167" s="19" t="s">
        <v>1426</v>
      </c>
      <c r="D167" s="20" t="s">
        <v>287</v>
      </c>
      <c r="E167" s="21" t="s">
        <v>288</v>
      </c>
      <c r="F167" s="17" t="s">
        <v>3586</v>
      </c>
    </row>
    <row r="168" spans="2:6">
      <c r="B168" s="18" t="s">
        <v>186</v>
      </c>
      <c r="C168" s="19" t="s">
        <v>1426</v>
      </c>
      <c r="D168" s="20" t="s">
        <v>289</v>
      </c>
      <c r="E168" s="21" t="s">
        <v>290</v>
      </c>
      <c r="F168" s="17" t="s">
        <v>3578</v>
      </c>
    </row>
    <row r="169" spans="2:6">
      <c r="B169" s="18" t="s">
        <v>186</v>
      </c>
      <c r="C169" s="19" t="s">
        <v>1426</v>
      </c>
      <c r="D169" s="20" t="s">
        <v>291</v>
      </c>
      <c r="E169" s="21" t="s">
        <v>292</v>
      </c>
      <c r="F169" s="17" t="s">
        <v>3579</v>
      </c>
    </row>
    <row r="170" spans="2:6">
      <c r="B170" s="18" t="s">
        <v>186</v>
      </c>
      <c r="C170" s="19" t="s">
        <v>1426</v>
      </c>
      <c r="D170" s="20" t="s">
        <v>293</v>
      </c>
      <c r="E170" s="21" t="s">
        <v>294</v>
      </c>
      <c r="F170" s="17" t="s">
        <v>3587</v>
      </c>
    </row>
    <row r="171" spans="2:6">
      <c r="B171" s="18" t="s">
        <v>186</v>
      </c>
      <c r="C171" s="19" t="s">
        <v>1426</v>
      </c>
      <c r="D171" s="20" t="s">
        <v>295</v>
      </c>
      <c r="E171" s="21" t="s">
        <v>296</v>
      </c>
      <c r="F171" s="17" t="s">
        <v>3576</v>
      </c>
    </row>
    <row r="172" spans="2:6">
      <c r="B172" s="18" t="s">
        <v>186</v>
      </c>
      <c r="C172" s="19" t="s">
        <v>1426</v>
      </c>
      <c r="D172" s="20" t="s">
        <v>297</v>
      </c>
      <c r="E172" s="21" t="s">
        <v>298</v>
      </c>
      <c r="F172" s="17" t="s">
        <v>3585</v>
      </c>
    </row>
    <row r="173" spans="2:6">
      <c r="B173" s="18" t="s">
        <v>186</v>
      </c>
      <c r="C173" s="19" t="s">
        <v>1426</v>
      </c>
      <c r="D173" s="20" t="s">
        <v>299</v>
      </c>
      <c r="E173" s="21" t="s">
        <v>300</v>
      </c>
      <c r="F173" s="17" t="s">
        <v>3582</v>
      </c>
    </row>
    <row r="174" spans="2:6">
      <c r="B174" s="18" t="s">
        <v>186</v>
      </c>
      <c r="C174" s="19" t="s">
        <v>1426</v>
      </c>
      <c r="D174" s="20" t="s">
        <v>301</v>
      </c>
      <c r="E174" s="21" t="s">
        <v>302</v>
      </c>
      <c r="F174" s="17" t="s">
        <v>3577</v>
      </c>
    </row>
    <row r="175" spans="2:6">
      <c r="B175" s="18" t="s">
        <v>186</v>
      </c>
      <c r="C175" s="19" t="s">
        <v>3307</v>
      </c>
      <c r="D175" s="20" t="s">
        <v>303</v>
      </c>
      <c r="E175" s="21" t="s">
        <v>304</v>
      </c>
      <c r="F175" s="17" t="s">
        <v>3588</v>
      </c>
    </row>
    <row r="176" spans="2:6">
      <c r="B176" s="18" t="s">
        <v>186</v>
      </c>
      <c r="C176" s="19" t="s">
        <v>3307</v>
      </c>
      <c r="D176" s="20" t="s">
        <v>305</v>
      </c>
      <c r="E176" s="21" t="s">
        <v>306</v>
      </c>
      <c r="F176" s="17" t="s">
        <v>3589</v>
      </c>
    </row>
    <row r="177" spans="2:6">
      <c r="B177" s="18" t="s">
        <v>186</v>
      </c>
      <c r="C177" s="19" t="s">
        <v>3307</v>
      </c>
      <c r="D177" s="20" t="s">
        <v>307</v>
      </c>
      <c r="E177" s="21" t="s">
        <v>308</v>
      </c>
      <c r="F177" s="17" t="s">
        <v>3590</v>
      </c>
    </row>
    <row r="178" spans="2:6">
      <c r="B178" s="18" t="s">
        <v>186</v>
      </c>
      <c r="C178" s="19" t="s">
        <v>3307</v>
      </c>
      <c r="D178" s="20" t="s">
        <v>309</v>
      </c>
      <c r="E178" s="21" t="s">
        <v>310</v>
      </c>
      <c r="F178" s="17" t="s">
        <v>3591</v>
      </c>
    </row>
    <row r="179" spans="2:6">
      <c r="B179" s="18" t="s">
        <v>186</v>
      </c>
      <c r="C179" s="19" t="s">
        <v>3307</v>
      </c>
      <c r="D179" s="20" t="s">
        <v>311</v>
      </c>
      <c r="E179" s="21" t="s">
        <v>312</v>
      </c>
      <c r="F179" s="17" t="s">
        <v>3592</v>
      </c>
    </row>
    <row r="180" spans="2:6">
      <c r="B180" s="18" t="s">
        <v>186</v>
      </c>
      <c r="C180" s="19" t="s">
        <v>3307</v>
      </c>
      <c r="D180" s="20" t="s">
        <v>313</v>
      </c>
      <c r="E180" s="21" t="s">
        <v>314</v>
      </c>
      <c r="F180" s="17" t="s">
        <v>3593</v>
      </c>
    </row>
    <row r="181" spans="2:6">
      <c r="B181" s="18" t="s">
        <v>186</v>
      </c>
      <c r="C181" s="19" t="s">
        <v>3307</v>
      </c>
      <c r="D181" s="20" t="s">
        <v>315</v>
      </c>
      <c r="E181" s="21" t="s">
        <v>316</v>
      </c>
      <c r="F181" s="17" t="s">
        <v>3594</v>
      </c>
    </row>
    <row r="182" spans="2:6">
      <c r="B182" s="18" t="s">
        <v>186</v>
      </c>
      <c r="C182" s="19" t="s">
        <v>3307</v>
      </c>
      <c r="D182" s="20" t="s">
        <v>317</v>
      </c>
      <c r="E182" s="21" t="s">
        <v>317</v>
      </c>
      <c r="F182" s="17" t="s">
        <v>3595</v>
      </c>
    </row>
    <row r="183" spans="2:6">
      <c r="B183" s="18" t="s">
        <v>186</v>
      </c>
      <c r="C183" s="19" t="s">
        <v>3307</v>
      </c>
      <c r="D183" s="20" t="s">
        <v>318</v>
      </c>
      <c r="E183" s="21" t="s">
        <v>318</v>
      </c>
      <c r="F183" s="17" t="s">
        <v>3596</v>
      </c>
    </row>
    <row r="184" spans="2:6">
      <c r="B184" s="18" t="s">
        <v>186</v>
      </c>
      <c r="C184" s="19" t="s">
        <v>3307</v>
      </c>
      <c r="D184" s="20" t="s">
        <v>319</v>
      </c>
      <c r="E184" s="21" t="s">
        <v>320</v>
      </c>
      <c r="F184" s="17" t="s">
        <v>3597</v>
      </c>
    </row>
    <row r="185" spans="2:6">
      <c r="B185" s="18" t="s">
        <v>186</v>
      </c>
      <c r="C185" s="19" t="s">
        <v>3307</v>
      </c>
      <c r="D185" s="20" t="s">
        <v>321</v>
      </c>
      <c r="E185" s="21" t="s">
        <v>321</v>
      </c>
      <c r="F185" s="17" t="s">
        <v>3598</v>
      </c>
    </row>
    <row r="186" spans="2:6">
      <c r="B186" s="18" t="s">
        <v>186</v>
      </c>
      <c r="C186" s="19" t="s">
        <v>3307</v>
      </c>
      <c r="D186" s="20" t="s">
        <v>322</v>
      </c>
      <c r="E186" s="21" t="s">
        <v>323</v>
      </c>
      <c r="F186" s="17" t="s">
        <v>3599</v>
      </c>
    </row>
    <row r="187" spans="2:6">
      <c r="B187" s="18" t="s">
        <v>186</v>
      </c>
      <c r="C187" s="19" t="s">
        <v>3307</v>
      </c>
      <c r="D187" s="20" t="s">
        <v>324</v>
      </c>
      <c r="E187" s="21" t="s">
        <v>325</v>
      </c>
      <c r="F187" s="17" t="s">
        <v>3597</v>
      </c>
    </row>
    <row r="188" spans="2:6">
      <c r="B188" s="18" t="s">
        <v>186</v>
      </c>
      <c r="C188" s="19" t="s">
        <v>40</v>
      </c>
      <c r="D188" s="20" t="s">
        <v>326</v>
      </c>
      <c r="E188" s="21" t="s">
        <v>327</v>
      </c>
      <c r="F188" s="17" t="s">
        <v>40</v>
      </c>
    </row>
    <row r="189" spans="2:6">
      <c r="B189" s="18" t="s">
        <v>186</v>
      </c>
      <c r="C189" s="19" t="s">
        <v>3308</v>
      </c>
      <c r="D189" s="20" t="s">
        <v>328</v>
      </c>
      <c r="E189" s="21" t="s">
        <v>329</v>
      </c>
      <c r="F189" s="17" t="s">
        <v>3600</v>
      </c>
    </row>
    <row r="190" spans="2:6">
      <c r="B190" s="18" t="s">
        <v>186</v>
      </c>
      <c r="C190" s="19" t="s">
        <v>3308</v>
      </c>
      <c r="D190" s="20" t="s">
        <v>330</v>
      </c>
      <c r="E190" s="21" t="s">
        <v>331</v>
      </c>
      <c r="F190" s="17" t="s">
        <v>3601</v>
      </c>
    </row>
    <row r="191" spans="2:6">
      <c r="B191" s="18" t="s">
        <v>186</v>
      </c>
      <c r="C191" s="19" t="s">
        <v>3308</v>
      </c>
      <c r="D191" s="20" t="s">
        <v>332</v>
      </c>
      <c r="E191" s="21" t="s">
        <v>333</v>
      </c>
      <c r="F191" s="17" t="s">
        <v>3602</v>
      </c>
    </row>
    <row r="192" spans="2:6">
      <c r="B192" s="18" t="s">
        <v>186</v>
      </c>
      <c r="C192" s="19" t="s">
        <v>3308</v>
      </c>
      <c r="D192" s="20" t="s">
        <v>334</v>
      </c>
      <c r="E192" s="21" t="s">
        <v>335</v>
      </c>
      <c r="F192" s="17" t="s">
        <v>3603</v>
      </c>
    </row>
    <row r="193" spans="2:6">
      <c r="B193" s="18" t="s">
        <v>186</v>
      </c>
      <c r="C193" s="19" t="s">
        <v>3308</v>
      </c>
      <c r="D193" s="20" t="s">
        <v>336</v>
      </c>
      <c r="E193" s="21" t="s">
        <v>337</v>
      </c>
      <c r="F193" s="17" t="s">
        <v>3604</v>
      </c>
    </row>
    <row r="194" spans="2:6">
      <c r="B194" s="18" t="s">
        <v>186</v>
      </c>
      <c r="C194" s="19" t="s">
        <v>3308</v>
      </c>
      <c r="D194" s="20" t="s">
        <v>338</v>
      </c>
      <c r="E194" s="21" t="s">
        <v>339</v>
      </c>
      <c r="F194" s="17" t="s">
        <v>3605</v>
      </c>
    </row>
    <row r="195" spans="2:6">
      <c r="B195" s="18" t="s">
        <v>186</v>
      </c>
      <c r="C195" s="19" t="s">
        <v>3308</v>
      </c>
      <c r="D195" s="20" t="s">
        <v>340</v>
      </c>
      <c r="E195" s="21" t="s">
        <v>341</v>
      </c>
      <c r="F195" s="17" t="s">
        <v>3606</v>
      </c>
    </row>
    <row r="196" spans="2:6">
      <c r="B196" s="18" t="s">
        <v>186</v>
      </c>
      <c r="C196" s="19" t="s">
        <v>3308</v>
      </c>
      <c r="D196" s="20" t="s">
        <v>342</v>
      </c>
      <c r="E196" s="21" t="s">
        <v>343</v>
      </c>
      <c r="F196" s="17" t="s">
        <v>3607</v>
      </c>
    </row>
    <row r="197" spans="2:6">
      <c r="B197" s="18" t="s">
        <v>186</v>
      </c>
      <c r="C197" s="19" t="s">
        <v>3308</v>
      </c>
      <c r="D197" s="20" t="s">
        <v>344</v>
      </c>
      <c r="E197" s="21" t="s">
        <v>345</v>
      </c>
      <c r="F197" s="17" t="s">
        <v>3608</v>
      </c>
    </row>
    <row r="198" spans="2:6">
      <c r="B198" s="18" t="s">
        <v>186</v>
      </c>
      <c r="C198" s="19" t="s">
        <v>3308</v>
      </c>
      <c r="D198" s="20" t="s">
        <v>346</v>
      </c>
      <c r="E198" s="21" t="s">
        <v>347</v>
      </c>
      <c r="F198" s="17" t="s">
        <v>3609</v>
      </c>
    </row>
    <row r="199" spans="2:6">
      <c r="B199" s="18" t="s">
        <v>186</v>
      </c>
      <c r="C199" s="19" t="s">
        <v>3308</v>
      </c>
      <c r="D199" s="20" t="s">
        <v>348</v>
      </c>
      <c r="E199" s="21" t="s">
        <v>349</v>
      </c>
      <c r="F199" s="17" t="s">
        <v>3610</v>
      </c>
    </row>
    <row r="200" spans="2:6">
      <c r="B200" s="18" t="s">
        <v>186</v>
      </c>
      <c r="C200" s="19" t="s">
        <v>3308</v>
      </c>
      <c r="D200" s="20" t="s">
        <v>350</v>
      </c>
      <c r="E200" s="21" t="s">
        <v>351</v>
      </c>
      <c r="F200" s="17" t="s">
        <v>3611</v>
      </c>
    </row>
    <row r="201" spans="2:6">
      <c r="B201" s="18" t="s">
        <v>186</v>
      </c>
      <c r="C201" s="19" t="s">
        <v>3308</v>
      </c>
      <c r="D201" s="20" t="s">
        <v>352</v>
      </c>
      <c r="E201" s="21" t="s">
        <v>353</v>
      </c>
      <c r="F201" s="17" t="s">
        <v>3612</v>
      </c>
    </row>
    <row r="202" spans="2:6">
      <c r="B202" s="18" t="s">
        <v>186</v>
      </c>
      <c r="C202" s="19" t="s">
        <v>3308</v>
      </c>
      <c r="D202" s="20" t="s">
        <v>354</v>
      </c>
      <c r="E202" s="21" t="s">
        <v>355</v>
      </c>
      <c r="F202" s="17" t="s">
        <v>3608</v>
      </c>
    </row>
    <row r="203" spans="2:6">
      <c r="B203" s="18" t="s">
        <v>186</v>
      </c>
      <c r="C203" s="19" t="s">
        <v>3308</v>
      </c>
      <c r="D203" s="20" t="s">
        <v>356</v>
      </c>
      <c r="E203" s="21" t="s">
        <v>357</v>
      </c>
      <c r="F203" s="17" t="s">
        <v>3613</v>
      </c>
    </row>
    <row r="204" spans="2:6">
      <c r="B204" s="18" t="s">
        <v>186</v>
      </c>
      <c r="C204" s="19" t="s">
        <v>3308</v>
      </c>
      <c r="D204" s="20" t="s">
        <v>358</v>
      </c>
      <c r="E204" s="21" t="s">
        <v>359</v>
      </c>
      <c r="F204" s="17" t="s">
        <v>3603</v>
      </c>
    </row>
    <row r="205" spans="2:6">
      <c r="B205" s="18" t="s">
        <v>186</v>
      </c>
      <c r="C205" s="19" t="s">
        <v>3309</v>
      </c>
      <c r="D205" s="20" t="s">
        <v>360</v>
      </c>
      <c r="E205" s="21" t="s">
        <v>361</v>
      </c>
      <c r="F205" s="17" t="s">
        <v>3614</v>
      </c>
    </row>
    <row r="206" spans="2:6">
      <c r="B206" s="18" t="s">
        <v>186</v>
      </c>
      <c r="C206" s="19" t="s">
        <v>3309</v>
      </c>
      <c r="D206" s="20" t="s">
        <v>362</v>
      </c>
      <c r="E206" s="21" t="s">
        <v>363</v>
      </c>
      <c r="F206" s="17" t="s">
        <v>3615</v>
      </c>
    </row>
    <row r="207" spans="2:6">
      <c r="B207" s="18" t="s">
        <v>186</v>
      </c>
      <c r="C207" s="19" t="s">
        <v>3309</v>
      </c>
      <c r="D207" s="20" t="s">
        <v>364</v>
      </c>
      <c r="E207" s="21" t="s">
        <v>365</v>
      </c>
      <c r="F207" s="17" t="s">
        <v>3616</v>
      </c>
    </row>
    <row r="208" spans="2:6">
      <c r="B208" s="18" t="s">
        <v>186</v>
      </c>
      <c r="C208" s="19" t="s">
        <v>3309</v>
      </c>
      <c r="D208" s="20" t="s">
        <v>366</v>
      </c>
      <c r="E208" s="21" t="s">
        <v>367</v>
      </c>
      <c r="F208" s="17" t="s">
        <v>3617</v>
      </c>
    </row>
    <row r="209" spans="2:6">
      <c r="B209" s="18" t="s">
        <v>186</v>
      </c>
      <c r="C209" s="19" t="s">
        <v>3309</v>
      </c>
      <c r="D209" s="20" t="s">
        <v>368</v>
      </c>
      <c r="E209" s="21" t="s">
        <v>369</v>
      </c>
      <c r="F209" s="17" t="s">
        <v>3618</v>
      </c>
    </row>
    <row r="210" spans="2:6">
      <c r="B210" s="18" t="s">
        <v>186</v>
      </c>
      <c r="C210" s="19" t="s">
        <v>3309</v>
      </c>
      <c r="D210" s="20" t="s">
        <v>370</v>
      </c>
      <c r="E210" s="21" t="s">
        <v>371</v>
      </c>
      <c r="F210" s="17" t="s">
        <v>3619</v>
      </c>
    </row>
    <row r="211" spans="2:6">
      <c r="B211" s="18" t="s">
        <v>186</v>
      </c>
      <c r="C211" s="19" t="s">
        <v>3309</v>
      </c>
      <c r="D211" s="20" t="s">
        <v>372</v>
      </c>
      <c r="E211" s="21" t="s">
        <v>373</v>
      </c>
      <c r="F211" s="17" t="s">
        <v>3620</v>
      </c>
    </row>
    <row r="212" spans="2:6">
      <c r="B212" s="18" t="s">
        <v>186</v>
      </c>
      <c r="C212" s="19" t="s">
        <v>3309</v>
      </c>
      <c r="D212" s="20" t="s">
        <v>374</v>
      </c>
      <c r="E212" s="21" t="s">
        <v>375</v>
      </c>
      <c r="F212" s="17" t="s">
        <v>3621</v>
      </c>
    </row>
    <row r="213" spans="2:6">
      <c r="B213" s="18" t="s">
        <v>186</v>
      </c>
      <c r="C213" s="19" t="s">
        <v>3309</v>
      </c>
      <c r="D213" s="20" t="s">
        <v>376</v>
      </c>
      <c r="E213" s="21" t="s">
        <v>377</v>
      </c>
      <c r="F213" s="17" t="s">
        <v>3622</v>
      </c>
    </row>
    <row r="214" spans="2:6">
      <c r="B214" s="18" t="s">
        <v>186</v>
      </c>
      <c r="C214" s="19" t="s">
        <v>3310</v>
      </c>
      <c r="D214" s="20" t="s">
        <v>378</v>
      </c>
      <c r="E214" s="21" t="s">
        <v>379</v>
      </c>
      <c r="F214" s="17" t="s">
        <v>3623</v>
      </c>
    </row>
    <row r="215" spans="2:6">
      <c r="B215" s="18" t="s">
        <v>186</v>
      </c>
      <c r="C215" s="19" t="s">
        <v>3310</v>
      </c>
      <c r="D215" s="20" t="s">
        <v>380</v>
      </c>
      <c r="E215" s="21" t="s">
        <v>381</v>
      </c>
      <c r="F215" s="17" t="s">
        <v>3624</v>
      </c>
    </row>
    <row r="216" spans="2:6">
      <c r="B216" s="18" t="s">
        <v>186</v>
      </c>
      <c r="C216" s="19" t="s">
        <v>3310</v>
      </c>
      <c r="D216" s="20" t="s">
        <v>382</v>
      </c>
      <c r="E216" s="21" t="s">
        <v>383</v>
      </c>
      <c r="F216" s="17" t="s">
        <v>40</v>
      </c>
    </row>
    <row r="217" spans="2:6">
      <c r="B217" s="18" t="s">
        <v>186</v>
      </c>
      <c r="C217" s="19" t="s">
        <v>3310</v>
      </c>
      <c r="D217" s="20" t="s">
        <v>384</v>
      </c>
      <c r="E217" s="21" t="s">
        <v>385</v>
      </c>
      <c r="F217" s="17" t="s">
        <v>3625</v>
      </c>
    </row>
    <row r="218" spans="2:6">
      <c r="B218" s="18" t="s">
        <v>186</v>
      </c>
      <c r="C218" s="19" t="s">
        <v>3310</v>
      </c>
      <c r="D218" s="20" t="s">
        <v>386</v>
      </c>
      <c r="E218" s="21" t="s">
        <v>387</v>
      </c>
      <c r="F218" s="17" t="s">
        <v>3626</v>
      </c>
    </row>
    <row r="219" spans="2:6">
      <c r="B219" s="18" t="s">
        <v>186</v>
      </c>
      <c r="C219" s="19" t="s">
        <v>3310</v>
      </c>
      <c r="D219" s="20" t="s">
        <v>388</v>
      </c>
      <c r="E219" s="21" t="s">
        <v>389</v>
      </c>
      <c r="F219" s="17" t="s">
        <v>3627</v>
      </c>
    </row>
    <row r="220" spans="2:6">
      <c r="B220" s="18" t="s">
        <v>186</v>
      </c>
      <c r="C220" s="19" t="s">
        <v>3310</v>
      </c>
      <c r="D220" s="20" t="s">
        <v>390</v>
      </c>
      <c r="E220" s="21" t="s">
        <v>391</v>
      </c>
      <c r="F220" s="17" t="s">
        <v>3628</v>
      </c>
    </row>
    <row r="221" spans="2:6">
      <c r="B221" s="18" t="s">
        <v>186</v>
      </c>
      <c r="C221" s="19" t="s">
        <v>3310</v>
      </c>
      <c r="D221" s="20" t="s">
        <v>392</v>
      </c>
      <c r="E221" s="21" t="s">
        <v>393</v>
      </c>
      <c r="F221" s="17" t="s">
        <v>3629</v>
      </c>
    </row>
    <row r="222" spans="2:6">
      <c r="B222" s="18" t="s">
        <v>186</v>
      </c>
      <c r="C222" s="19" t="s">
        <v>3310</v>
      </c>
      <c r="D222" s="20" t="s">
        <v>394</v>
      </c>
      <c r="E222" s="21" t="s">
        <v>395</v>
      </c>
      <c r="F222" s="17" t="s">
        <v>3630</v>
      </c>
    </row>
    <row r="223" spans="2:6">
      <c r="B223" s="18" t="s">
        <v>186</v>
      </c>
      <c r="C223" s="19" t="s">
        <v>40</v>
      </c>
      <c r="D223" s="20" t="s">
        <v>396</v>
      </c>
      <c r="E223" s="21" t="s">
        <v>397</v>
      </c>
      <c r="F223" s="17" t="s">
        <v>40</v>
      </c>
    </row>
    <row r="224" spans="2:6">
      <c r="B224" s="18" t="s">
        <v>398</v>
      </c>
      <c r="C224" s="19" t="s">
        <v>3311</v>
      </c>
      <c r="D224" s="20" t="s">
        <v>400</v>
      </c>
      <c r="E224" s="21" t="s">
        <v>401</v>
      </c>
      <c r="F224" s="17" t="s">
        <v>3631</v>
      </c>
    </row>
    <row r="225" spans="2:6">
      <c r="B225" s="18" t="s">
        <v>398</v>
      </c>
      <c r="C225" s="19" t="s">
        <v>3312</v>
      </c>
      <c r="D225" s="20" t="s">
        <v>402</v>
      </c>
      <c r="E225" s="21" t="s">
        <v>403</v>
      </c>
      <c r="F225" s="17" t="s">
        <v>3632</v>
      </c>
    </row>
    <row r="226" spans="2:6">
      <c r="B226" s="18" t="s">
        <v>398</v>
      </c>
      <c r="C226" s="19" t="s">
        <v>3312</v>
      </c>
      <c r="D226" s="20" t="s">
        <v>404</v>
      </c>
      <c r="E226" s="21" t="s">
        <v>405</v>
      </c>
      <c r="F226" s="17" t="s">
        <v>3633</v>
      </c>
    </row>
    <row r="227" spans="2:6">
      <c r="B227" s="18" t="s">
        <v>398</v>
      </c>
      <c r="C227" s="19" t="s">
        <v>3312</v>
      </c>
      <c r="D227" s="20" t="s">
        <v>406</v>
      </c>
      <c r="E227" s="21" t="s">
        <v>407</v>
      </c>
      <c r="F227" s="17" t="s">
        <v>3634</v>
      </c>
    </row>
    <row r="228" spans="2:6">
      <c r="B228" s="18" t="s">
        <v>398</v>
      </c>
      <c r="C228" s="19" t="s">
        <v>3311</v>
      </c>
      <c r="D228" s="20" t="s">
        <v>408</v>
      </c>
      <c r="E228" s="21" t="s">
        <v>409</v>
      </c>
      <c r="F228" s="17" t="s">
        <v>3635</v>
      </c>
    </row>
    <row r="229" spans="2:6">
      <c r="B229" s="18" t="s">
        <v>398</v>
      </c>
      <c r="C229" s="19" t="s">
        <v>3313</v>
      </c>
      <c r="D229" s="20" t="s">
        <v>410</v>
      </c>
      <c r="E229" s="21" t="s">
        <v>411</v>
      </c>
      <c r="F229" s="17" t="s">
        <v>3636</v>
      </c>
    </row>
    <row r="230" spans="2:6">
      <c r="B230" s="18" t="s">
        <v>398</v>
      </c>
      <c r="C230" s="19" t="s">
        <v>3313</v>
      </c>
      <c r="D230" s="20" t="s">
        <v>412</v>
      </c>
      <c r="E230" s="21" t="s">
        <v>413</v>
      </c>
      <c r="F230" s="17" t="s">
        <v>3637</v>
      </c>
    </row>
    <row r="231" spans="2:6">
      <c r="B231" s="18" t="s">
        <v>398</v>
      </c>
      <c r="C231" s="19" t="s">
        <v>3313</v>
      </c>
      <c r="D231" s="20" t="s">
        <v>414</v>
      </c>
      <c r="E231" s="21" t="s">
        <v>415</v>
      </c>
      <c r="F231" s="17" t="s">
        <v>3638</v>
      </c>
    </row>
    <row r="232" spans="2:6">
      <c r="B232" s="18" t="s">
        <v>398</v>
      </c>
      <c r="C232" s="19" t="s">
        <v>3313</v>
      </c>
      <c r="D232" s="20" t="s">
        <v>416</v>
      </c>
      <c r="E232" s="21" t="s">
        <v>417</v>
      </c>
      <c r="F232" s="17" t="s">
        <v>3639</v>
      </c>
    </row>
    <row r="233" spans="2:6">
      <c r="B233" s="18" t="s">
        <v>398</v>
      </c>
      <c r="C233" s="19" t="s">
        <v>3313</v>
      </c>
      <c r="D233" s="20" t="s">
        <v>418</v>
      </c>
      <c r="E233" s="21" t="s">
        <v>419</v>
      </c>
      <c r="F233" s="17" t="s">
        <v>3640</v>
      </c>
    </row>
    <row r="234" spans="2:6">
      <c r="B234" s="18" t="s">
        <v>398</v>
      </c>
      <c r="C234" s="19" t="s">
        <v>3314</v>
      </c>
      <c r="D234" s="20" t="s">
        <v>420</v>
      </c>
      <c r="E234" s="21" t="s">
        <v>421</v>
      </c>
      <c r="F234" s="17" t="s">
        <v>3641</v>
      </c>
    </row>
    <row r="235" spans="2:6">
      <c r="B235" s="18" t="s">
        <v>398</v>
      </c>
      <c r="C235" s="19" t="s">
        <v>3314</v>
      </c>
      <c r="D235" s="20" t="s">
        <v>422</v>
      </c>
      <c r="E235" s="21" t="s">
        <v>423</v>
      </c>
      <c r="F235" s="17" t="s">
        <v>3642</v>
      </c>
    </row>
    <row r="236" spans="2:6">
      <c r="B236" s="18" t="s">
        <v>398</v>
      </c>
      <c r="C236" s="19" t="s">
        <v>3314</v>
      </c>
      <c r="D236" s="20" t="s">
        <v>424</v>
      </c>
      <c r="E236" s="21" t="s">
        <v>425</v>
      </c>
      <c r="F236" s="17" t="s">
        <v>3643</v>
      </c>
    </row>
    <row r="237" spans="2:6">
      <c r="B237" s="18" t="s">
        <v>398</v>
      </c>
      <c r="C237" s="19" t="s">
        <v>3315</v>
      </c>
      <c r="D237" s="20" t="s">
        <v>426</v>
      </c>
      <c r="E237" s="21" t="s">
        <v>427</v>
      </c>
      <c r="F237" s="17" t="s">
        <v>3644</v>
      </c>
    </row>
    <row r="238" spans="2:6">
      <c r="B238" s="18" t="s">
        <v>398</v>
      </c>
      <c r="C238" s="19" t="s">
        <v>3315</v>
      </c>
      <c r="D238" s="20" t="s">
        <v>428</v>
      </c>
      <c r="E238" s="21" t="s">
        <v>429</v>
      </c>
      <c r="F238" s="17" t="s">
        <v>3645</v>
      </c>
    </row>
    <row r="239" spans="2:6">
      <c r="B239" s="18" t="s">
        <v>398</v>
      </c>
      <c r="C239" s="19" t="s">
        <v>3315</v>
      </c>
      <c r="D239" s="20" t="s">
        <v>430</v>
      </c>
      <c r="E239" s="21" t="s">
        <v>431</v>
      </c>
      <c r="F239" s="17" t="s">
        <v>3646</v>
      </c>
    </row>
    <row r="240" spans="2:6">
      <c r="B240" s="18" t="s">
        <v>398</v>
      </c>
      <c r="C240" s="19" t="s">
        <v>3312</v>
      </c>
      <c r="D240" s="20" t="s">
        <v>432</v>
      </c>
      <c r="E240" s="21" t="s">
        <v>433</v>
      </c>
      <c r="F240" s="17" t="s">
        <v>3647</v>
      </c>
    </row>
    <row r="241" spans="2:6">
      <c r="B241" s="18" t="s">
        <v>398</v>
      </c>
      <c r="C241" s="19" t="s">
        <v>3315</v>
      </c>
      <c r="D241" s="20" t="s">
        <v>434</v>
      </c>
      <c r="E241" s="21" t="s">
        <v>435</v>
      </c>
      <c r="F241" s="17" t="s">
        <v>3648</v>
      </c>
    </row>
    <row r="242" spans="2:6">
      <c r="B242" s="18" t="s">
        <v>398</v>
      </c>
      <c r="C242" s="19" t="s">
        <v>3316</v>
      </c>
      <c r="D242" s="20" t="s">
        <v>436</v>
      </c>
      <c r="E242" s="21" t="s">
        <v>437</v>
      </c>
      <c r="F242" s="17" t="s">
        <v>3649</v>
      </c>
    </row>
    <row r="243" spans="2:6">
      <c r="B243" s="18" t="s">
        <v>398</v>
      </c>
      <c r="C243" s="19" t="s">
        <v>3316</v>
      </c>
      <c r="D243" s="20" t="s">
        <v>438</v>
      </c>
      <c r="E243" s="21" t="s">
        <v>439</v>
      </c>
      <c r="F243" s="17" t="s">
        <v>3650</v>
      </c>
    </row>
    <row r="244" spans="2:6">
      <c r="B244" s="18" t="s">
        <v>398</v>
      </c>
      <c r="C244" s="19" t="s">
        <v>3314</v>
      </c>
      <c r="D244" s="20" t="s">
        <v>440</v>
      </c>
      <c r="E244" s="21" t="s">
        <v>441</v>
      </c>
      <c r="F244" s="17" t="s">
        <v>3651</v>
      </c>
    </row>
    <row r="245" spans="2:6">
      <c r="B245" s="18" t="s">
        <v>398</v>
      </c>
      <c r="C245" s="19" t="s">
        <v>3311</v>
      </c>
      <c r="D245" s="20" t="s">
        <v>442</v>
      </c>
      <c r="E245" s="21" t="s">
        <v>443</v>
      </c>
      <c r="F245" s="17" t="s">
        <v>3652</v>
      </c>
    </row>
    <row r="246" spans="2:6">
      <c r="B246" s="18" t="s">
        <v>398</v>
      </c>
      <c r="C246" s="19" t="s">
        <v>3314</v>
      </c>
      <c r="D246" s="20" t="s">
        <v>444</v>
      </c>
      <c r="E246" s="21" t="s">
        <v>445</v>
      </c>
      <c r="F246" s="17" t="s">
        <v>3653</v>
      </c>
    </row>
    <row r="247" spans="2:6">
      <c r="B247" s="18" t="s">
        <v>398</v>
      </c>
      <c r="C247" s="19" t="s">
        <v>3311</v>
      </c>
      <c r="D247" s="20" t="s">
        <v>446</v>
      </c>
      <c r="E247" s="21" t="s">
        <v>447</v>
      </c>
      <c r="F247" s="17" t="s">
        <v>3654</v>
      </c>
    </row>
    <row r="248" spans="2:6">
      <c r="B248" s="18" t="s">
        <v>398</v>
      </c>
      <c r="C248" s="19" t="s">
        <v>3314</v>
      </c>
      <c r="D248" s="20" t="s">
        <v>448</v>
      </c>
      <c r="E248" s="21" t="s">
        <v>449</v>
      </c>
      <c r="F248" s="17" t="s">
        <v>3655</v>
      </c>
    </row>
    <row r="249" spans="2:6">
      <c r="B249" s="18" t="s">
        <v>398</v>
      </c>
      <c r="C249" s="19" t="s">
        <v>3312</v>
      </c>
      <c r="D249" s="20" t="s">
        <v>450</v>
      </c>
      <c r="E249" s="21" t="s">
        <v>451</v>
      </c>
      <c r="F249" s="17" t="s">
        <v>3656</v>
      </c>
    </row>
    <row r="250" spans="2:6">
      <c r="B250" s="18" t="s">
        <v>398</v>
      </c>
      <c r="C250" s="19" t="s">
        <v>3311</v>
      </c>
      <c r="D250" s="20" t="s">
        <v>452</v>
      </c>
      <c r="E250" s="21" t="s">
        <v>453</v>
      </c>
      <c r="F250" s="17" t="s">
        <v>3657</v>
      </c>
    </row>
    <row r="251" spans="2:6">
      <c r="B251" s="18" t="s">
        <v>398</v>
      </c>
      <c r="C251" s="19" t="s">
        <v>3315</v>
      </c>
      <c r="D251" s="20" t="s">
        <v>454</v>
      </c>
      <c r="E251" s="21" t="s">
        <v>455</v>
      </c>
      <c r="F251" s="17" t="s">
        <v>3658</v>
      </c>
    </row>
    <row r="252" spans="2:6">
      <c r="B252" s="18" t="s">
        <v>398</v>
      </c>
      <c r="C252" s="19" t="s">
        <v>3316</v>
      </c>
      <c r="D252" s="20" t="s">
        <v>456</v>
      </c>
      <c r="E252" s="21" t="s">
        <v>457</v>
      </c>
      <c r="F252" s="17" t="s">
        <v>3562</v>
      </c>
    </row>
    <row r="253" spans="2:6">
      <c r="B253" s="18" t="s">
        <v>398</v>
      </c>
      <c r="C253" s="19" t="s">
        <v>3316</v>
      </c>
      <c r="D253" s="20" t="s">
        <v>458</v>
      </c>
      <c r="E253" s="21" t="s">
        <v>459</v>
      </c>
      <c r="F253" s="17" t="s">
        <v>3659</v>
      </c>
    </row>
    <row r="254" spans="2:6">
      <c r="B254" s="18" t="s">
        <v>398</v>
      </c>
      <c r="C254" s="19" t="s">
        <v>3314</v>
      </c>
      <c r="D254" s="20" t="s">
        <v>460</v>
      </c>
      <c r="E254" s="21" t="s">
        <v>461</v>
      </c>
      <c r="F254" s="17" t="s">
        <v>3660</v>
      </c>
    </row>
    <row r="255" spans="2:6">
      <c r="B255" s="18" t="s">
        <v>398</v>
      </c>
      <c r="C255" s="19" t="s">
        <v>3311</v>
      </c>
      <c r="D255" s="20" t="s">
        <v>462</v>
      </c>
      <c r="E255" s="21" t="s">
        <v>463</v>
      </c>
      <c r="F255" s="17" t="s">
        <v>3557</v>
      </c>
    </row>
    <row r="256" spans="2:6">
      <c r="B256" s="18" t="s">
        <v>398</v>
      </c>
      <c r="C256" s="19" t="s">
        <v>3317</v>
      </c>
      <c r="D256" s="20" t="s">
        <v>464</v>
      </c>
      <c r="E256" s="21" t="s">
        <v>465</v>
      </c>
      <c r="F256" s="17" t="s">
        <v>3661</v>
      </c>
    </row>
    <row r="257" spans="2:6">
      <c r="B257" s="18" t="s">
        <v>398</v>
      </c>
      <c r="C257" s="19" t="s">
        <v>3317</v>
      </c>
      <c r="D257" s="20" t="s">
        <v>466</v>
      </c>
      <c r="E257" s="21" t="s">
        <v>467</v>
      </c>
      <c r="F257" s="17" t="s">
        <v>3662</v>
      </c>
    </row>
    <row r="258" spans="2:6">
      <c r="B258" s="18" t="s">
        <v>398</v>
      </c>
      <c r="C258" s="19" t="s">
        <v>3316</v>
      </c>
      <c r="D258" s="20" t="s">
        <v>468</v>
      </c>
      <c r="E258" s="21" t="s">
        <v>469</v>
      </c>
      <c r="F258" s="17" t="s">
        <v>3663</v>
      </c>
    </row>
    <row r="259" spans="2:6">
      <c r="B259" s="18" t="s">
        <v>398</v>
      </c>
      <c r="C259" s="19" t="s">
        <v>3316</v>
      </c>
      <c r="D259" s="20" t="s">
        <v>470</v>
      </c>
      <c r="E259" s="21" t="s">
        <v>471</v>
      </c>
      <c r="F259" s="17" t="s">
        <v>3664</v>
      </c>
    </row>
    <row r="260" spans="2:6">
      <c r="B260" s="18" t="s">
        <v>398</v>
      </c>
      <c r="C260" s="19" t="s">
        <v>3315</v>
      </c>
      <c r="D260" s="20" t="s">
        <v>472</v>
      </c>
      <c r="E260" s="21" t="s">
        <v>473</v>
      </c>
      <c r="F260" s="17" t="s">
        <v>3665</v>
      </c>
    </row>
    <row r="261" spans="2:6">
      <c r="B261" s="18" t="s">
        <v>398</v>
      </c>
      <c r="C261" s="19" t="s">
        <v>3315</v>
      </c>
      <c r="D261" s="20" t="s">
        <v>474</v>
      </c>
      <c r="E261" s="21" t="s">
        <v>475</v>
      </c>
      <c r="F261" s="17" t="s">
        <v>3666</v>
      </c>
    </row>
    <row r="262" spans="2:6">
      <c r="B262" s="18" t="s">
        <v>398</v>
      </c>
      <c r="C262" s="19" t="s">
        <v>3317</v>
      </c>
      <c r="D262" s="20" t="s">
        <v>476</v>
      </c>
      <c r="E262" s="21" t="s">
        <v>477</v>
      </c>
      <c r="F262" s="17" t="s">
        <v>3667</v>
      </c>
    </row>
    <row r="263" spans="2:6">
      <c r="B263" s="18" t="s">
        <v>398</v>
      </c>
      <c r="C263" s="19" t="s">
        <v>3312</v>
      </c>
      <c r="D263" s="20" t="s">
        <v>478</v>
      </c>
      <c r="E263" s="21" t="s">
        <v>479</v>
      </c>
      <c r="F263" s="17" t="s">
        <v>3668</v>
      </c>
    </row>
    <row r="264" spans="2:6">
      <c r="B264" s="18" t="s">
        <v>398</v>
      </c>
      <c r="C264" s="19" t="s">
        <v>3316</v>
      </c>
      <c r="D264" s="20" t="s">
        <v>480</v>
      </c>
      <c r="E264" s="21" t="s">
        <v>481</v>
      </c>
      <c r="F264" s="17" t="s">
        <v>3669</v>
      </c>
    </row>
    <row r="265" spans="2:6">
      <c r="B265" s="18" t="s">
        <v>398</v>
      </c>
      <c r="C265" s="19" t="s">
        <v>3317</v>
      </c>
      <c r="D265" s="20" t="s">
        <v>482</v>
      </c>
      <c r="E265" s="21" t="s">
        <v>483</v>
      </c>
      <c r="F265" s="17" t="s">
        <v>3670</v>
      </c>
    </row>
    <row r="266" spans="2:6">
      <c r="B266" s="18" t="s">
        <v>398</v>
      </c>
      <c r="C266" s="19" t="s">
        <v>3312</v>
      </c>
      <c r="D266" s="20" t="s">
        <v>484</v>
      </c>
      <c r="E266" s="21" t="s">
        <v>485</v>
      </c>
      <c r="F266" s="17" t="s">
        <v>3671</v>
      </c>
    </row>
    <row r="267" spans="2:6">
      <c r="B267" s="18" t="s">
        <v>398</v>
      </c>
      <c r="C267" s="19" t="s">
        <v>3317</v>
      </c>
      <c r="D267" s="20" t="s">
        <v>486</v>
      </c>
      <c r="E267" s="21" t="s">
        <v>487</v>
      </c>
      <c r="F267" s="17" t="s">
        <v>3672</v>
      </c>
    </row>
    <row r="268" spans="2:6">
      <c r="B268" s="18" t="s">
        <v>398</v>
      </c>
      <c r="C268" s="19" t="s">
        <v>3315</v>
      </c>
      <c r="D268" s="20" t="s">
        <v>488</v>
      </c>
      <c r="E268" s="21" t="s">
        <v>489</v>
      </c>
      <c r="F268" s="17" t="s">
        <v>3673</v>
      </c>
    </row>
    <row r="269" spans="2:6">
      <c r="B269" s="18" t="s">
        <v>398</v>
      </c>
      <c r="C269" s="19" t="s">
        <v>3317</v>
      </c>
      <c r="D269" s="20" t="s">
        <v>490</v>
      </c>
      <c r="E269" s="21" t="s">
        <v>491</v>
      </c>
      <c r="F269" s="17" t="s">
        <v>3674</v>
      </c>
    </row>
    <row r="270" spans="2:6">
      <c r="B270" s="18" t="s">
        <v>398</v>
      </c>
      <c r="C270" s="19" t="s">
        <v>3312</v>
      </c>
      <c r="D270" s="20" t="s">
        <v>492</v>
      </c>
      <c r="E270" s="21" t="s">
        <v>493</v>
      </c>
      <c r="F270" s="17" t="s">
        <v>3675</v>
      </c>
    </row>
    <row r="271" spans="2:6">
      <c r="B271" s="18" t="s">
        <v>398</v>
      </c>
      <c r="C271" s="19" t="s">
        <v>3316</v>
      </c>
      <c r="D271" s="20" t="s">
        <v>494</v>
      </c>
      <c r="E271" s="21" t="s">
        <v>495</v>
      </c>
      <c r="F271" s="17" t="s">
        <v>3676</v>
      </c>
    </row>
    <row r="272" spans="2:6">
      <c r="B272" s="18" t="s">
        <v>496</v>
      </c>
      <c r="C272" s="19" t="s">
        <v>3318</v>
      </c>
      <c r="D272" s="20" t="s">
        <v>498</v>
      </c>
      <c r="E272" s="21" t="s">
        <v>498</v>
      </c>
      <c r="F272" s="17" t="s">
        <v>3318</v>
      </c>
    </row>
    <row r="273" spans="2:6">
      <c r="B273" s="18" t="s">
        <v>496</v>
      </c>
      <c r="C273" s="19" t="s">
        <v>3318</v>
      </c>
      <c r="D273" s="20" t="s">
        <v>499</v>
      </c>
      <c r="E273" s="21" t="s">
        <v>500</v>
      </c>
      <c r="F273" s="17" t="s">
        <v>3318</v>
      </c>
    </row>
    <row r="274" spans="2:6">
      <c r="B274" s="18" t="s">
        <v>496</v>
      </c>
      <c r="C274" s="19" t="s">
        <v>3318</v>
      </c>
      <c r="D274" s="20" t="s">
        <v>501</v>
      </c>
      <c r="E274" s="21" t="s">
        <v>502</v>
      </c>
      <c r="F274" s="17" t="s">
        <v>3318</v>
      </c>
    </row>
    <row r="275" spans="2:6">
      <c r="B275" s="18" t="s">
        <v>496</v>
      </c>
      <c r="C275" s="19" t="s">
        <v>3318</v>
      </c>
      <c r="D275" s="20" t="s">
        <v>503</v>
      </c>
      <c r="E275" s="21" t="s">
        <v>504</v>
      </c>
      <c r="F275" s="17" t="s">
        <v>3318</v>
      </c>
    </row>
    <row r="276" spans="2:6">
      <c r="B276" s="18" t="s">
        <v>496</v>
      </c>
      <c r="C276" s="19" t="s">
        <v>3318</v>
      </c>
      <c r="D276" s="20" t="s">
        <v>505</v>
      </c>
      <c r="E276" s="21" t="s">
        <v>506</v>
      </c>
      <c r="F276" s="17" t="s">
        <v>3318</v>
      </c>
    </row>
    <row r="277" spans="2:6">
      <c r="B277" s="18" t="s">
        <v>496</v>
      </c>
      <c r="C277" s="19" t="s">
        <v>3318</v>
      </c>
      <c r="D277" s="20" t="s">
        <v>507</v>
      </c>
      <c r="E277" s="21" t="s">
        <v>508</v>
      </c>
      <c r="F277" s="17" t="s">
        <v>3318</v>
      </c>
    </row>
    <row r="278" spans="2:6">
      <c r="B278" s="18" t="s">
        <v>496</v>
      </c>
      <c r="C278" s="19" t="s">
        <v>3318</v>
      </c>
      <c r="D278" s="20" t="s">
        <v>509</v>
      </c>
      <c r="E278" s="21" t="s">
        <v>510</v>
      </c>
      <c r="F278" s="17" t="s">
        <v>3318</v>
      </c>
    </row>
    <row r="279" spans="2:6">
      <c r="B279" s="18" t="s">
        <v>496</v>
      </c>
      <c r="C279" s="19" t="s">
        <v>3318</v>
      </c>
      <c r="D279" s="20" t="s">
        <v>511</v>
      </c>
      <c r="E279" s="21" t="s">
        <v>512</v>
      </c>
      <c r="F279" s="17" t="s">
        <v>3318</v>
      </c>
    </row>
    <row r="280" spans="2:6">
      <c r="B280" s="18" t="s">
        <v>496</v>
      </c>
      <c r="C280" s="19" t="s">
        <v>3318</v>
      </c>
      <c r="D280" s="20" t="s">
        <v>513</v>
      </c>
      <c r="E280" s="21" t="s">
        <v>514</v>
      </c>
      <c r="F280" s="17" t="s">
        <v>3318</v>
      </c>
    </row>
    <row r="281" spans="2:6">
      <c r="B281" s="18" t="s">
        <v>496</v>
      </c>
      <c r="C281" s="19" t="s">
        <v>3318</v>
      </c>
      <c r="D281" s="20" t="s">
        <v>515</v>
      </c>
      <c r="E281" s="21" t="s">
        <v>516</v>
      </c>
      <c r="F281" s="17" t="s">
        <v>3318</v>
      </c>
    </row>
    <row r="282" spans="2:6">
      <c r="B282" s="18" t="s">
        <v>496</v>
      </c>
      <c r="C282" s="19" t="s">
        <v>3318</v>
      </c>
      <c r="D282" s="20" t="s">
        <v>517</v>
      </c>
      <c r="E282" s="21" t="s">
        <v>518</v>
      </c>
      <c r="F282" s="17" t="s">
        <v>3318</v>
      </c>
    </row>
    <row r="283" spans="2:6">
      <c r="B283" s="18" t="s">
        <v>496</v>
      </c>
      <c r="C283" s="19" t="s">
        <v>3318</v>
      </c>
      <c r="D283" s="20" t="s">
        <v>519</v>
      </c>
      <c r="E283" s="21" t="s">
        <v>520</v>
      </c>
      <c r="F283" s="17" t="s">
        <v>3318</v>
      </c>
    </row>
    <row r="284" spans="2:6">
      <c r="B284" s="18" t="s">
        <v>496</v>
      </c>
      <c r="C284" s="19" t="s">
        <v>3318</v>
      </c>
      <c r="D284" s="20" t="s">
        <v>521</v>
      </c>
      <c r="E284" s="21" t="s">
        <v>522</v>
      </c>
      <c r="F284" s="17" t="s">
        <v>3318</v>
      </c>
    </row>
    <row r="285" spans="2:6">
      <c r="B285" s="18" t="s">
        <v>496</v>
      </c>
      <c r="C285" s="19" t="s">
        <v>3318</v>
      </c>
      <c r="D285" s="20" t="s">
        <v>523</v>
      </c>
      <c r="E285" s="21" t="s">
        <v>524</v>
      </c>
      <c r="F285" s="17" t="s">
        <v>3318</v>
      </c>
    </row>
    <row r="286" spans="2:6">
      <c r="B286" s="18" t="s">
        <v>496</v>
      </c>
      <c r="C286" s="19" t="s">
        <v>3319</v>
      </c>
      <c r="D286" s="20" t="s">
        <v>525</v>
      </c>
      <c r="E286" s="21" t="s">
        <v>525</v>
      </c>
      <c r="F286" s="17" t="s">
        <v>3319</v>
      </c>
    </row>
    <row r="287" spans="2:6">
      <c r="B287" s="18" t="s">
        <v>496</v>
      </c>
      <c r="C287" s="19" t="s">
        <v>3319</v>
      </c>
      <c r="D287" s="20" t="s">
        <v>526</v>
      </c>
      <c r="E287" s="21" t="s">
        <v>527</v>
      </c>
      <c r="F287" s="17" t="s">
        <v>3319</v>
      </c>
    </row>
    <row r="288" spans="2:6">
      <c r="B288" s="18" t="s">
        <v>496</v>
      </c>
      <c r="C288" s="19" t="s">
        <v>3319</v>
      </c>
      <c r="D288" s="20" t="s">
        <v>528</v>
      </c>
      <c r="E288" s="21" t="s">
        <v>529</v>
      </c>
      <c r="F288" s="17" t="s">
        <v>3319</v>
      </c>
    </row>
    <row r="289" spans="2:6">
      <c r="B289" s="18" t="s">
        <v>496</v>
      </c>
      <c r="C289" s="19" t="s">
        <v>3319</v>
      </c>
      <c r="D289" s="20" t="s">
        <v>530</v>
      </c>
      <c r="E289" s="21" t="s">
        <v>531</v>
      </c>
      <c r="F289" s="17" t="s">
        <v>3319</v>
      </c>
    </row>
    <row r="290" spans="2:6">
      <c r="B290" s="18" t="s">
        <v>496</v>
      </c>
      <c r="C290" s="19" t="s">
        <v>3319</v>
      </c>
      <c r="D290" s="20" t="s">
        <v>532</v>
      </c>
      <c r="E290" s="21" t="s">
        <v>533</v>
      </c>
      <c r="F290" s="17" t="s">
        <v>3319</v>
      </c>
    </row>
    <row r="291" spans="2:6">
      <c r="B291" s="18" t="s">
        <v>496</v>
      </c>
      <c r="C291" s="19" t="s">
        <v>3319</v>
      </c>
      <c r="D291" s="20" t="s">
        <v>534</v>
      </c>
      <c r="E291" s="21" t="s">
        <v>535</v>
      </c>
      <c r="F291" s="17" t="s">
        <v>3319</v>
      </c>
    </row>
    <row r="292" spans="2:6">
      <c r="B292" s="18" t="s">
        <v>496</v>
      </c>
      <c r="C292" s="19" t="s">
        <v>3319</v>
      </c>
      <c r="D292" s="20" t="s">
        <v>536</v>
      </c>
      <c r="E292" s="21" t="s">
        <v>537</v>
      </c>
      <c r="F292" s="17" t="s">
        <v>3319</v>
      </c>
    </row>
    <row r="293" spans="2:6">
      <c r="B293" s="18" t="s">
        <v>496</v>
      </c>
      <c r="C293" s="19" t="s">
        <v>3319</v>
      </c>
      <c r="D293" s="20" t="s">
        <v>538</v>
      </c>
      <c r="E293" s="21" t="s">
        <v>539</v>
      </c>
      <c r="F293" s="17" t="s">
        <v>3319</v>
      </c>
    </row>
    <row r="294" spans="2:6">
      <c r="B294" s="18" t="s">
        <v>496</v>
      </c>
      <c r="C294" s="19" t="s">
        <v>3319</v>
      </c>
      <c r="D294" s="20" t="s">
        <v>540</v>
      </c>
      <c r="E294" s="21" t="s">
        <v>541</v>
      </c>
      <c r="F294" s="17" t="s">
        <v>3319</v>
      </c>
    </row>
    <row r="295" spans="2:6">
      <c r="B295" s="18" t="s">
        <v>496</v>
      </c>
      <c r="C295" s="19" t="s">
        <v>3319</v>
      </c>
      <c r="D295" s="20" t="s">
        <v>542</v>
      </c>
      <c r="E295" s="21" t="s">
        <v>543</v>
      </c>
      <c r="F295" s="17" t="s">
        <v>3319</v>
      </c>
    </row>
    <row r="296" spans="2:6">
      <c r="B296" s="18" t="s">
        <v>496</v>
      </c>
      <c r="C296" s="19" t="s">
        <v>3319</v>
      </c>
      <c r="D296" s="20" t="s">
        <v>544</v>
      </c>
      <c r="E296" s="21" t="s">
        <v>545</v>
      </c>
      <c r="F296" s="17" t="s">
        <v>3319</v>
      </c>
    </row>
    <row r="297" spans="2:6">
      <c r="B297" s="18" t="s">
        <v>496</v>
      </c>
      <c r="C297" s="19" t="s">
        <v>3319</v>
      </c>
      <c r="D297" s="20" t="s">
        <v>546</v>
      </c>
      <c r="E297" s="21" t="s">
        <v>547</v>
      </c>
      <c r="F297" s="17" t="s">
        <v>3319</v>
      </c>
    </row>
    <row r="298" spans="2:6">
      <c r="B298" s="18" t="s">
        <v>496</v>
      </c>
      <c r="C298" s="19" t="s">
        <v>3319</v>
      </c>
      <c r="D298" s="20" t="s">
        <v>548</v>
      </c>
      <c r="E298" s="21" t="s">
        <v>549</v>
      </c>
      <c r="F298" s="17" t="s">
        <v>3319</v>
      </c>
    </row>
    <row r="299" spans="2:6">
      <c r="B299" s="18" t="s">
        <v>496</v>
      </c>
      <c r="C299" s="19" t="s">
        <v>3319</v>
      </c>
      <c r="D299" s="20" t="s">
        <v>550</v>
      </c>
      <c r="E299" s="21" t="s">
        <v>551</v>
      </c>
      <c r="F299" s="17" t="s">
        <v>3319</v>
      </c>
    </row>
    <row r="300" spans="2:6">
      <c r="B300" s="18" t="s">
        <v>496</v>
      </c>
      <c r="C300" s="19" t="s">
        <v>3319</v>
      </c>
      <c r="D300" s="20" t="s">
        <v>552</v>
      </c>
      <c r="E300" s="21" t="s">
        <v>553</v>
      </c>
      <c r="F300" s="17" t="s">
        <v>3319</v>
      </c>
    </row>
    <row r="301" spans="2:6">
      <c r="B301" s="18" t="s">
        <v>496</v>
      </c>
      <c r="C301" s="19" t="s">
        <v>3319</v>
      </c>
      <c r="D301" s="20" t="s">
        <v>554</v>
      </c>
      <c r="E301" s="21" t="s">
        <v>555</v>
      </c>
      <c r="F301" s="17" t="s">
        <v>3319</v>
      </c>
    </row>
    <row r="302" spans="2:6">
      <c r="B302" s="18" t="s">
        <v>496</v>
      </c>
      <c r="C302" s="19" t="s">
        <v>3319</v>
      </c>
      <c r="D302" s="20" t="s">
        <v>556</v>
      </c>
      <c r="E302" s="21" t="s">
        <v>557</v>
      </c>
      <c r="F302" s="17" t="s">
        <v>3319</v>
      </c>
    </row>
    <row r="303" spans="2:6">
      <c r="B303" s="18" t="s">
        <v>496</v>
      </c>
      <c r="C303" s="19" t="s">
        <v>3319</v>
      </c>
      <c r="D303" s="20" t="s">
        <v>558</v>
      </c>
      <c r="E303" s="21" t="s">
        <v>559</v>
      </c>
      <c r="F303" s="17" t="s">
        <v>3319</v>
      </c>
    </row>
    <row r="304" spans="2:6">
      <c r="B304" s="18" t="s">
        <v>496</v>
      </c>
      <c r="C304" s="19" t="s">
        <v>3320</v>
      </c>
      <c r="D304" s="20" t="s">
        <v>560</v>
      </c>
      <c r="E304" s="21" t="s">
        <v>561</v>
      </c>
      <c r="F304" s="17" t="s">
        <v>3320</v>
      </c>
    </row>
    <row r="305" spans="2:6">
      <c r="B305" s="18" t="s">
        <v>496</v>
      </c>
      <c r="C305" s="19" t="s">
        <v>3320</v>
      </c>
      <c r="D305" s="20" t="s">
        <v>562</v>
      </c>
      <c r="E305" s="21" t="s">
        <v>563</v>
      </c>
      <c r="F305" s="17" t="s">
        <v>3320</v>
      </c>
    </row>
    <row r="306" spans="2:6">
      <c r="B306" s="18" t="s">
        <v>496</v>
      </c>
      <c r="C306" s="19" t="s">
        <v>3320</v>
      </c>
      <c r="D306" s="20" t="s">
        <v>564</v>
      </c>
      <c r="E306" s="21" t="s">
        <v>565</v>
      </c>
      <c r="F306" s="17" t="s">
        <v>3320</v>
      </c>
    </row>
    <row r="307" spans="2:6">
      <c r="B307" s="18" t="s">
        <v>496</v>
      </c>
      <c r="C307" s="19" t="s">
        <v>3320</v>
      </c>
      <c r="D307" s="20" t="s">
        <v>566</v>
      </c>
      <c r="E307" s="21" t="s">
        <v>567</v>
      </c>
      <c r="F307" s="17" t="s">
        <v>3320</v>
      </c>
    </row>
    <row r="308" spans="2:6">
      <c r="B308" s="18" t="s">
        <v>496</v>
      </c>
      <c r="C308" s="19" t="s">
        <v>3320</v>
      </c>
      <c r="D308" s="20" t="s">
        <v>568</v>
      </c>
      <c r="E308" s="21" t="s">
        <v>569</v>
      </c>
      <c r="F308" s="17" t="s">
        <v>3320</v>
      </c>
    </row>
    <row r="309" spans="2:6">
      <c r="B309" s="18" t="s">
        <v>496</v>
      </c>
      <c r="C309" s="19" t="s">
        <v>3320</v>
      </c>
      <c r="D309" s="20" t="s">
        <v>570</v>
      </c>
      <c r="E309" s="21" t="s">
        <v>571</v>
      </c>
      <c r="F309" s="17" t="s">
        <v>3320</v>
      </c>
    </row>
    <row r="310" spans="2:6">
      <c r="B310" s="18" t="s">
        <v>496</v>
      </c>
      <c r="C310" s="19" t="s">
        <v>3320</v>
      </c>
      <c r="D310" s="20" t="s">
        <v>572</v>
      </c>
      <c r="E310" s="21" t="s">
        <v>573</v>
      </c>
      <c r="F310" s="17" t="s">
        <v>3320</v>
      </c>
    </row>
    <row r="311" spans="2:6">
      <c r="B311" s="18" t="s">
        <v>496</v>
      </c>
      <c r="C311" s="19" t="s">
        <v>3320</v>
      </c>
      <c r="D311" s="20" t="s">
        <v>574</v>
      </c>
      <c r="E311" s="21" t="s">
        <v>575</v>
      </c>
      <c r="F311" s="17" t="s">
        <v>3320</v>
      </c>
    </row>
    <row r="312" spans="2:6">
      <c r="B312" s="18" t="s">
        <v>496</v>
      </c>
      <c r="C312" s="19" t="s">
        <v>3320</v>
      </c>
      <c r="D312" s="20" t="s">
        <v>576</v>
      </c>
      <c r="E312" s="21" t="s">
        <v>577</v>
      </c>
      <c r="F312" s="17" t="s">
        <v>3320</v>
      </c>
    </row>
    <row r="313" spans="2:6">
      <c r="B313" s="18" t="s">
        <v>496</v>
      </c>
      <c r="C313" s="19" t="s">
        <v>3320</v>
      </c>
      <c r="D313" s="20" t="s">
        <v>578</v>
      </c>
      <c r="E313" s="21" t="s">
        <v>579</v>
      </c>
      <c r="F313" s="17" t="s">
        <v>3320</v>
      </c>
    </row>
    <row r="314" spans="2:6">
      <c r="B314" s="18" t="s">
        <v>496</v>
      </c>
      <c r="C314" s="19" t="s">
        <v>3320</v>
      </c>
      <c r="D314" s="20" t="s">
        <v>580</v>
      </c>
      <c r="E314" s="21" t="s">
        <v>581</v>
      </c>
      <c r="F314" s="17" t="s">
        <v>3320</v>
      </c>
    </row>
    <row r="315" spans="2:6">
      <c r="B315" s="18" t="s">
        <v>496</v>
      </c>
      <c r="C315" s="19" t="s">
        <v>3320</v>
      </c>
      <c r="D315" s="20" t="s">
        <v>582</v>
      </c>
      <c r="E315" s="21" t="s">
        <v>583</v>
      </c>
      <c r="F315" s="17" t="s">
        <v>3320</v>
      </c>
    </row>
    <row r="316" spans="2:6">
      <c r="B316" s="18" t="s">
        <v>496</v>
      </c>
      <c r="C316" s="19" t="s">
        <v>3320</v>
      </c>
      <c r="D316" s="20" t="s">
        <v>584</v>
      </c>
      <c r="E316" s="21" t="s">
        <v>585</v>
      </c>
      <c r="F316" s="17" t="s">
        <v>3320</v>
      </c>
    </row>
    <row r="317" spans="2:6">
      <c r="B317" s="18" t="s">
        <v>496</v>
      </c>
      <c r="C317" s="19" t="s">
        <v>3320</v>
      </c>
      <c r="D317" s="20" t="s">
        <v>586</v>
      </c>
      <c r="E317" s="21" t="s">
        <v>587</v>
      </c>
      <c r="F317" s="17" t="s">
        <v>3320</v>
      </c>
    </row>
    <row r="318" spans="2:6">
      <c r="B318" s="18" t="s">
        <v>496</v>
      </c>
      <c r="C318" s="19" t="s">
        <v>3321</v>
      </c>
      <c r="D318" s="20" t="s">
        <v>588</v>
      </c>
      <c r="E318" s="21" t="s">
        <v>589</v>
      </c>
      <c r="F318" s="17" t="s">
        <v>3321</v>
      </c>
    </row>
    <row r="319" spans="2:6">
      <c r="B319" s="18" t="s">
        <v>496</v>
      </c>
      <c r="C319" s="19" t="s">
        <v>3321</v>
      </c>
      <c r="D319" s="20" t="s">
        <v>590</v>
      </c>
      <c r="E319" s="21" t="s">
        <v>591</v>
      </c>
      <c r="F319" s="17" t="s">
        <v>3321</v>
      </c>
    </row>
    <row r="320" spans="2:6">
      <c r="B320" s="18" t="s">
        <v>496</v>
      </c>
      <c r="C320" s="19" t="s">
        <v>3321</v>
      </c>
      <c r="D320" s="20" t="s">
        <v>592</v>
      </c>
      <c r="E320" s="21" t="s">
        <v>593</v>
      </c>
      <c r="F320" s="17" t="s">
        <v>3321</v>
      </c>
    </row>
    <row r="321" spans="2:6">
      <c r="B321" s="18" t="s">
        <v>496</v>
      </c>
      <c r="C321" s="19" t="s">
        <v>3321</v>
      </c>
      <c r="D321" s="20" t="s">
        <v>594</v>
      </c>
      <c r="E321" s="21" t="s">
        <v>595</v>
      </c>
      <c r="F321" s="17" t="s">
        <v>3321</v>
      </c>
    </row>
    <row r="322" spans="2:6">
      <c r="B322" s="18" t="s">
        <v>496</v>
      </c>
      <c r="C322" s="19" t="s">
        <v>3321</v>
      </c>
      <c r="D322" s="20" t="s">
        <v>596</v>
      </c>
      <c r="E322" s="21" t="s">
        <v>597</v>
      </c>
      <c r="F322" s="17" t="s">
        <v>3321</v>
      </c>
    </row>
    <row r="323" spans="2:6">
      <c r="B323" s="18" t="s">
        <v>496</v>
      </c>
      <c r="C323" s="19" t="s">
        <v>3321</v>
      </c>
      <c r="D323" s="20" t="s">
        <v>598</v>
      </c>
      <c r="E323" s="21" t="s">
        <v>599</v>
      </c>
      <c r="F323" s="17" t="s">
        <v>3321</v>
      </c>
    </row>
    <row r="324" spans="2:6">
      <c r="B324" s="18" t="s">
        <v>496</v>
      </c>
      <c r="C324" s="19" t="s">
        <v>3321</v>
      </c>
      <c r="D324" s="20" t="s">
        <v>600</v>
      </c>
      <c r="E324" s="21" t="s">
        <v>601</v>
      </c>
      <c r="F324" s="17" t="s">
        <v>3321</v>
      </c>
    </row>
    <row r="325" spans="2:6">
      <c r="B325" s="18" t="s">
        <v>496</v>
      </c>
      <c r="C325" s="19" t="s">
        <v>3321</v>
      </c>
      <c r="D325" s="20" t="s">
        <v>602</v>
      </c>
      <c r="E325" s="21" t="s">
        <v>603</v>
      </c>
      <c r="F325" s="17" t="s">
        <v>3321</v>
      </c>
    </row>
    <row r="326" spans="2:6">
      <c r="B326" s="18" t="s">
        <v>496</v>
      </c>
      <c r="C326" s="19" t="s">
        <v>3321</v>
      </c>
      <c r="D326" s="20" t="s">
        <v>604</v>
      </c>
      <c r="E326" s="21" t="s">
        <v>605</v>
      </c>
      <c r="F326" s="17" t="s">
        <v>3321</v>
      </c>
    </row>
    <row r="327" spans="2:6">
      <c r="B327" s="18" t="s">
        <v>496</v>
      </c>
      <c r="C327" s="19" t="s">
        <v>3321</v>
      </c>
      <c r="D327" s="20" t="s">
        <v>606</v>
      </c>
      <c r="E327" s="21" t="s">
        <v>607</v>
      </c>
      <c r="F327" s="17" t="s">
        <v>3321</v>
      </c>
    </row>
    <row r="328" spans="2:6">
      <c r="B328" s="18" t="s">
        <v>496</v>
      </c>
      <c r="C328" s="19" t="s">
        <v>3321</v>
      </c>
      <c r="D328" s="20" t="s">
        <v>608</v>
      </c>
      <c r="E328" s="21" t="s">
        <v>609</v>
      </c>
      <c r="F328" s="17" t="s">
        <v>3321</v>
      </c>
    </row>
    <row r="329" spans="2:6">
      <c r="B329" s="18" t="s">
        <v>496</v>
      </c>
      <c r="C329" s="19" t="s">
        <v>3321</v>
      </c>
      <c r="D329" s="20" t="s">
        <v>610</v>
      </c>
      <c r="E329" s="21" t="s">
        <v>611</v>
      </c>
      <c r="F329" s="17" t="s">
        <v>3321</v>
      </c>
    </row>
    <row r="330" spans="2:6">
      <c r="B330" s="18" t="s">
        <v>496</v>
      </c>
      <c r="C330" s="19" t="s">
        <v>3321</v>
      </c>
      <c r="D330" s="20" t="s">
        <v>612</v>
      </c>
      <c r="E330" s="21" t="s">
        <v>613</v>
      </c>
      <c r="F330" s="17" t="s">
        <v>3321</v>
      </c>
    </row>
    <row r="331" spans="2:6">
      <c r="B331" s="18" t="s">
        <v>496</v>
      </c>
      <c r="C331" s="19" t="s">
        <v>3322</v>
      </c>
      <c r="D331" s="20" t="s">
        <v>614</v>
      </c>
      <c r="E331" s="21" t="s">
        <v>615</v>
      </c>
      <c r="F331" s="17" t="s">
        <v>3322</v>
      </c>
    </row>
    <row r="332" spans="2:6">
      <c r="B332" s="18" t="s">
        <v>496</v>
      </c>
      <c r="C332" s="19" t="s">
        <v>3322</v>
      </c>
      <c r="D332" s="20" t="s">
        <v>616</v>
      </c>
      <c r="E332" s="21" t="s">
        <v>617</v>
      </c>
      <c r="F332" s="17" t="s">
        <v>3322</v>
      </c>
    </row>
    <row r="333" spans="2:6">
      <c r="B333" s="18" t="s">
        <v>496</v>
      </c>
      <c r="C333" s="19" t="s">
        <v>3322</v>
      </c>
      <c r="D333" s="20" t="s">
        <v>618</v>
      </c>
      <c r="E333" s="21" t="s">
        <v>619</v>
      </c>
      <c r="F333" s="17" t="s">
        <v>3322</v>
      </c>
    </row>
    <row r="334" spans="2:6">
      <c r="B334" s="18" t="s">
        <v>496</v>
      </c>
      <c r="C334" s="19" t="s">
        <v>3322</v>
      </c>
      <c r="D334" s="20" t="s">
        <v>620</v>
      </c>
      <c r="E334" s="21" t="s">
        <v>621</v>
      </c>
      <c r="F334" s="17" t="s">
        <v>3322</v>
      </c>
    </row>
    <row r="335" spans="2:6">
      <c r="B335" s="18" t="s">
        <v>496</v>
      </c>
      <c r="C335" s="19" t="s">
        <v>3322</v>
      </c>
      <c r="D335" s="20" t="s">
        <v>622</v>
      </c>
      <c r="E335" s="21" t="s">
        <v>623</v>
      </c>
      <c r="F335" s="17" t="s">
        <v>3322</v>
      </c>
    </row>
    <row r="336" spans="2:6">
      <c r="B336" s="18" t="s">
        <v>496</v>
      </c>
      <c r="C336" s="19" t="s">
        <v>3322</v>
      </c>
      <c r="D336" s="20" t="s">
        <v>624</v>
      </c>
      <c r="E336" s="21" t="s">
        <v>625</v>
      </c>
      <c r="F336" s="17" t="s">
        <v>3322</v>
      </c>
    </row>
    <row r="337" spans="2:6">
      <c r="B337" s="18" t="s">
        <v>496</v>
      </c>
      <c r="C337" s="19" t="s">
        <v>3322</v>
      </c>
      <c r="D337" s="20" t="s">
        <v>626</v>
      </c>
      <c r="E337" s="21" t="s">
        <v>626</v>
      </c>
      <c r="F337" s="17" t="s">
        <v>3322</v>
      </c>
    </row>
    <row r="338" spans="2:6">
      <c r="B338" s="18" t="s">
        <v>496</v>
      </c>
      <c r="C338" s="19" t="s">
        <v>3322</v>
      </c>
      <c r="D338" s="20" t="s">
        <v>627</v>
      </c>
      <c r="E338" s="21" t="s">
        <v>628</v>
      </c>
      <c r="F338" s="17" t="s">
        <v>3322</v>
      </c>
    </row>
    <row r="339" spans="2:6">
      <c r="B339" s="18" t="s">
        <v>496</v>
      </c>
      <c r="C339" s="19" t="s">
        <v>3322</v>
      </c>
      <c r="D339" s="20" t="s">
        <v>629</v>
      </c>
      <c r="E339" s="21" t="s">
        <v>630</v>
      </c>
      <c r="F339" s="17" t="s">
        <v>3322</v>
      </c>
    </row>
    <row r="340" spans="2:6">
      <c r="B340" s="18" t="s">
        <v>496</v>
      </c>
      <c r="C340" s="19" t="s">
        <v>3322</v>
      </c>
      <c r="D340" s="20" t="s">
        <v>631</v>
      </c>
      <c r="E340" s="21" t="s">
        <v>632</v>
      </c>
      <c r="F340" s="17" t="s">
        <v>3322</v>
      </c>
    </row>
    <row r="341" spans="2:6">
      <c r="B341" s="18" t="s">
        <v>496</v>
      </c>
      <c r="C341" s="19" t="s">
        <v>3322</v>
      </c>
      <c r="D341" s="20" t="s">
        <v>633</v>
      </c>
      <c r="E341" s="21" t="s">
        <v>634</v>
      </c>
      <c r="F341" s="17" t="s">
        <v>3322</v>
      </c>
    </row>
    <row r="342" spans="2:6">
      <c r="B342" s="18" t="s">
        <v>496</v>
      </c>
      <c r="C342" s="19" t="s">
        <v>3322</v>
      </c>
      <c r="D342" s="20" t="s">
        <v>635</v>
      </c>
      <c r="E342" s="21" t="s">
        <v>636</v>
      </c>
      <c r="F342" s="17" t="s">
        <v>3322</v>
      </c>
    </row>
    <row r="343" spans="2:6">
      <c r="B343" s="27" t="s">
        <v>496</v>
      </c>
      <c r="C343" s="28" t="s">
        <v>3322</v>
      </c>
      <c r="D343" s="29" t="s">
        <v>637</v>
      </c>
      <c r="E343" s="30" t="s">
        <v>638</v>
      </c>
      <c r="F343" s="17" t="s">
        <v>3322</v>
      </c>
    </row>
    <row r="344" spans="2:6">
      <c r="B344" s="27" t="s">
        <v>496</v>
      </c>
      <c r="C344" s="28" t="s">
        <v>3322</v>
      </c>
      <c r="D344" s="29" t="s">
        <v>639</v>
      </c>
      <c r="E344" s="30" t="s">
        <v>640</v>
      </c>
      <c r="F344" s="17" t="s">
        <v>3322</v>
      </c>
    </row>
    <row r="345" spans="2:6">
      <c r="B345" s="27" t="s">
        <v>496</v>
      </c>
      <c r="C345" s="28" t="s">
        <v>3323</v>
      </c>
      <c r="D345" s="29" t="s">
        <v>641</v>
      </c>
      <c r="E345" s="30" t="s">
        <v>642</v>
      </c>
      <c r="F345" s="17" t="s">
        <v>3323</v>
      </c>
    </row>
    <row r="346" spans="2:6">
      <c r="B346" s="27" t="s">
        <v>496</v>
      </c>
      <c r="C346" s="28" t="s">
        <v>3323</v>
      </c>
      <c r="D346" s="29" t="s">
        <v>643</v>
      </c>
      <c r="E346" s="30" t="s">
        <v>644</v>
      </c>
      <c r="F346" s="17" t="s">
        <v>3323</v>
      </c>
    </row>
    <row r="347" spans="2:6">
      <c r="B347" s="27" t="s">
        <v>496</v>
      </c>
      <c r="C347" s="28" t="s">
        <v>3323</v>
      </c>
      <c r="D347" s="29" t="s">
        <v>645</v>
      </c>
      <c r="E347" s="30" t="s">
        <v>646</v>
      </c>
      <c r="F347" s="17" t="s">
        <v>3323</v>
      </c>
    </row>
    <row r="348" spans="2:6">
      <c r="B348" s="27" t="s">
        <v>496</v>
      </c>
      <c r="C348" s="28" t="s">
        <v>3323</v>
      </c>
      <c r="D348" s="29" t="s">
        <v>647</v>
      </c>
      <c r="E348" s="30" t="s">
        <v>648</v>
      </c>
      <c r="F348" s="17" t="s">
        <v>3323</v>
      </c>
    </row>
    <row r="349" spans="2:6">
      <c r="B349" s="27" t="s">
        <v>496</v>
      </c>
      <c r="C349" s="28" t="s">
        <v>3323</v>
      </c>
      <c r="D349" s="29" t="s">
        <v>649</v>
      </c>
      <c r="E349" s="30" t="s">
        <v>650</v>
      </c>
      <c r="F349" s="17" t="s">
        <v>3323</v>
      </c>
    </row>
    <row r="350" spans="2:6">
      <c r="B350" s="27" t="s">
        <v>496</v>
      </c>
      <c r="C350" s="28" t="s">
        <v>3323</v>
      </c>
      <c r="D350" s="29" t="s">
        <v>651</v>
      </c>
      <c r="E350" s="30" t="s">
        <v>652</v>
      </c>
      <c r="F350" s="17" t="s">
        <v>3323</v>
      </c>
    </row>
    <row r="351" spans="2:6">
      <c r="B351" s="27" t="s">
        <v>496</v>
      </c>
      <c r="C351" s="28" t="s">
        <v>3323</v>
      </c>
      <c r="D351" s="29" t="s">
        <v>653</v>
      </c>
      <c r="E351" s="30" t="s">
        <v>654</v>
      </c>
      <c r="F351" s="17" t="s">
        <v>3323</v>
      </c>
    </row>
    <row r="352" spans="2:6">
      <c r="B352" s="27" t="s">
        <v>496</v>
      </c>
      <c r="C352" s="28" t="s">
        <v>3323</v>
      </c>
      <c r="D352" s="29" t="s">
        <v>655</v>
      </c>
      <c r="E352" s="30" t="s">
        <v>656</v>
      </c>
      <c r="F352" s="17" t="s">
        <v>3323</v>
      </c>
    </row>
    <row r="353" spans="2:6">
      <c r="B353" s="27" t="s">
        <v>496</v>
      </c>
      <c r="C353" s="28" t="s">
        <v>3323</v>
      </c>
      <c r="D353" s="29" t="s">
        <v>657</v>
      </c>
      <c r="E353" s="30" t="s">
        <v>658</v>
      </c>
      <c r="F353" s="17" t="s">
        <v>3323</v>
      </c>
    </row>
    <row r="354" spans="2:6">
      <c r="B354" s="27" t="s">
        <v>496</v>
      </c>
      <c r="C354" s="28" t="s">
        <v>3323</v>
      </c>
      <c r="D354" s="29" t="s">
        <v>659</v>
      </c>
      <c r="E354" s="30" t="s">
        <v>660</v>
      </c>
      <c r="F354" s="17" t="s">
        <v>3323</v>
      </c>
    </row>
    <row r="355" spans="2:6">
      <c r="B355" s="27" t="s">
        <v>496</v>
      </c>
      <c r="C355" s="28" t="s">
        <v>3323</v>
      </c>
      <c r="D355" s="29" t="s">
        <v>661</v>
      </c>
      <c r="E355" s="30" t="s">
        <v>662</v>
      </c>
      <c r="F355" s="17" t="s">
        <v>3323</v>
      </c>
    </row>
    <row r="356" spans="2:6">
      <c r="B356" s="27" t="s">
        <v>496</v>
      </c>
      <c r="C356" s="28" t="s">
        <v>3323</v>
      </c>
      <c r="D356" s="29" t="s">
        <v>663</v>
      </c>
      <c r="E356" s="30" t="s">
        <v>664</v>
      </c>
      <c r="F356" s="17" t="s">
        <v>3323</v>
      </c>
    </row>
    <row r="357" spans="2:6">
      <c r="B357" s="27" t="s">
        <v>496</v>
      </c>
      <c r="C357" s="28" t="s">
        <v>3323</v>
      </c>
      <c r="D357" s="29" t="s">
        <v>665</v>
      </c>
      <c r="E357" s="30" t="s">
        <v>666</v>
      </c>
      <c r="F357" s="17" t="s">
        <v>3323</v>
      </c>
    </row>
    <row r="358" spans="2:6">
      <c r="B358" s="27" t="s">
        <v>496</v>
      </c>
      <c r="C358" s="28" t="s">
        <v>3323</v>
      </c>
      <c r="D358" s="29" t="s">
        <v>667</v>
      </c>
      <c r="E358" s="30" t="s">
        <v>668</v>
      </c>
      <c r="F358" s="17" t="s">
        <v>3323</v>
      </c>
    </row>
    <row r="359" spans="2:6">
      <c r="B359" s="27" t="s">
        <v>496</v>
      </c>
      <c r="C359" s="28" t="s">
        <v>3323</v>
      </c>
      <c r="D359" s="29" t="s">
        <v>669</v>
      </c>
      <c r="E359" s="30" t="s">
        <v>670</v>
      </c>
      <c r="F359" s="17" t="s">
        <v>3323</v>
      </c>
    </row>
    <row r="360" spans="2:6">
      <c r="B360" s="27" t="s">
        <v>671</v>
      </c>
      <c r="C360" s="28" t="s">
        <v>3324</v>
      </c>
      <c r="D360" s="29" t="s">
        <v>673</v>
      </c>
      <c r="E360" s="30" t="s">
        <v>674</v>
      </c>
      <c r="F360" s="17" t="s">
        <v>3677</v>
      </c>
    </row>
    <row r="361" spans="2:6">
      <c r="B361" s="27" t="s">
        <v>671</v>
      </c>
      <c r="C361" s="28" t="s">
        <v>3324</v>
      </c>
      <c r="D361" s="29" t="s">
        <v>675</v>
      </c>
      <c r="E361" s="30" t="s">
        <v>676</v>
      </c>
      <c r="F361" s="17">
        <v>0</v>
      </c>
    </row>
    <row r="362" spans="2:6">
      <c r="B362" s="27" t="s">
        <v>671</v>
      </c>
      <c r="C362" s="28" t="s">
        <v>3324</v>
      </c>
      <c r="D362" s="29" t="s">
        <v>677</v>
      </c>
      <c r="E362" s="30" t="s">
        <v>678</v>
      </c>
      <c r="F362" s="17" t="s">
        <v>3678</v>
      </c>
    </row>
    <row r="363" spans="2:6">
      <c r="B363" s="27" t="s">
        <v>671</v>
      </c>
      <c r="C363" s="28" t="s">
        <v>3324</v>
      </c>
      <c r="D363" s="29" t="s">
        <v>679</v>
      </c>
      <c r="E363" s="30" t="s">
        <v>680</v>
      </c>
      <c r="F363" s="17">
        <v>0</v>
      </c>
    </row>
    <row r="364" spans="2:6">
      <c r="B364" s="27" t="s">
        <v>671</v>
      </c>
      <c r="C364" s="28" t="s">
        <v>3324</v>
      </c>
      <c r="D364" s="29" t="s">
        <v>681</v>
      </c>
      <c r="E364" s="30" t="s">
        <v>682</v>
      </c>
      <c r="F364" s="17" t="s">
        <v>3679</v>
      </c>
    </row>
    <row r="365" spans="2:6">
      <c r="B365" s="27" t="s">
        <v>671</v>
      </c>
      <c r="C365" s="28" t="s">
        <v>3324</v>
      </c>
      <c r="D365" s="29" t="s">
        <v>683</v>
      </c>
      <c r="E365" s="30" t="s">
        <v>684</v>
      </c>
      <c r="F365" s="17" t="s">
        <v>3680</v>
      </c>
    </row>
    <row r="366" spans="2:6">
      <c r="B366" s="27" t="s">
        <v>671</v>
      </c>
      <c r="C366" s="28" t="s">
        <v>3324</v>
      </c>
      <c r="D366" s="29" t="s">
        <v>685</v>
      </c>
      <c r="E366" s="30" t="s">
        <v>686</v>
      </c>
      <c r="F366" s="17" t="s">
        <v>3680</v>
      </c>
    </row>
    <row r="367" spans="2:6">
      <c r="B367" s="27" t="s">
        <v>671</v>
      </c>
      <c r="C367" s="28" t="s">
        <v>3324</v>
      </c>
      <c r="D367" s="29" t="s">
        <v>687</v>
      </c>
      <c r="E367" s="30" t="s">
        <v>688</v>
      </c>
      <c r="F367" s="17" t="s">
        <v>3681</v>
      </c>
    </row>
    <row r="368" spans="2:6">
      <c r="B368" s="27" t="s">
        <v>671</v>
      </c>
      <c r="C368" s="28" t="s">
        <v>3324</v>
      </c>
      <c r="D368" s="29" t="s">
        <v>689</v>
      </c>
      <c r="E368" s="30" t="s">
        <v>690</v>
      </c>
      <c r="F368" s="17" t="s">
        <v>3682</v>
      </c>
    </row>
    <row r="369" spans="2:6">
      <c r="B369" s="27" t="s">
        <v>671</v>
      </c>
      <c r="C369" s="28" t="s">
        <v>3324</v>
      </c>
      <c r="D369" s="29" t="s">
        <v>691</v>
      </c>
      <c r="E369" s="30" t="s">
        <v>692</v>
      </c>
      <c r="F369" s="17" t="s">
        <v>3683</v>
      </c>
    </row>
    <row r="370" spans="2:6">
      <c r="B370" s="27" t="s">
        <v>671</v>
      </c>
      <c r="C370" s="28" t="s">
        <v>3324</v>
      </c>
      <c r="D370" s="29" t="s">
        <v>693</v>
      </c>
      <c r="E370" s="30" t="s">
        <v>694</v>
      </c>
      <c r="F370" s="17" t="s">
        <v>3684</v>
      </c>
    </row>
    <row r="371" spans="2:6">
      <c r="B371" s="27" t="s">
        <v>671</v>
      </c>
      <c r="C371" s="28" t="s">
        <v>3324</v>
      </c>
      <c r="D371" s="29" t="s">
        <v>695</v>
      </c>
      <c r="E371" s="30" t="s">
        <v>696</v>
      </c>
      <c r="F371" s="17" t="s">
        <v>3685</v>
      </c>
    </row>
    <row r="372" spans="2:6">
      <c r="B372" s="27" t="s">
        <v>671</v>
      </c>
      <c r="C372" s="28" t="s">
        <v>3324</v>
      </c>
      <c r="D372" s="29" t="s">
        <v>697</v>
      </c>
      <c r="E372" s="30" t="s">
        <v>698</v>
      </c>
      <c r="F372" s="17" t="s">
        <v>3685</v>
      </c>
    </row>
    <row r="373" spans="2:6">
      <c r="B373" s="27" t="s">
        <v>671</v>
      </c>
      <c r="C373" s="28" t="s">
        <v>3324</v>
      </c>
      <c r="D373" s="29" t="s">
        <v>699</v>
      </c>
      <c r="E373" s="30" t="s">
        <v>700</v>
      </c>
      <c r="F373" s="17" t="s">
        <v>3686</v>
      </c>
    </row>
    <row r="374" spans="2:6">
      <c r="B374" s="27" t="s">
        <v>671</v>
      </c>
      <c r="C374" s="28" t="s">
        <v>3324</v>
      </c>
      <c r="D374" s="29" t="s">
        <v>701</v>
      </c>
      <c r="E374" s="30" t="s">
        <v>702</v>
      </c>
      <c r="F374" s="17" t="s">
        <v>3686</v>
      </c>
    </row>
    <row r="375" spans="2:6">
      <c r="B375" s="27" t="s">
        <v>671</v>
      </c>
      <c r="C375" s="28" t="s">
        <v>3324</v>
      </c>
      <c r="D375" s="29" t="s">
        <v>703</v>
      </c>
      <c r="E375" s="30" t="s">
        <v>704</v>
      </c>
      <c r="F375" s="17" t="s">
        <v>3687</v>
      </c>
    </row>
    <row r="376" spans="2:6">
      <c r="B376" s="27" t="s">
        <v>671</v>
      </c>
      <c r="C376" s="28" t="s">
        <v>3324</v>
      </c>
      <c r="D376" s="29" t="s">
        <v>705</v>
      </c>
      <c r="E376" s="30" t="s">
        <v>706</v>
      </c>
      <c r="F376" s="17" t="s">
        <v>3687</v>
      </c>
    </row>
    <row r="377" spans="2:6">
      <c r="B377" s="27" t="s">
        <v>671</v>
      </c>
      <c r="C377" s="28" t="s">
        <v>3324</v>
      </c>
      <c r="D377" s="29" t="s">
        <v>707</v>
      </c>
      <c r="E377" s="30" t="s">
        <v>708</v>
      </c>
      <c r="F377" s="17" t="s">
        <v>3688</v>
      </c>
    </row>
    <row r="378" spans="2:6">
      <c r="B378" s="27" t="s">
        <v>671</v>
      </c>
      <c r="C378" s="28" t="s">
        <v>3324</v>
      </c>
      <c r="D378" s="29" t="s">
        <v>709</v>
      </c>
      <c r="E378" s="30" t="s">
        <v>710</v>
      </c>
      <c r="F378" s="17" t="s">
        <v>3689</v>
      </c>
    </row>
    <row r="379" spans="2:6">
      <c r="B379" s="27" t="s">
        <v>671</v>
      </c>
      <c r="C379" s="28" t="s">
        <v>3324</v>
      </c>
      <c r="D379" s="29" t="s">
        <v>711</v>
      </c>
      <c r="E379" s="30" t="s">
        <v>712</v>
      </c>
      <c r="F379" s="17" t="s">
        <v>3690</v>
      </c>
    </row>
    <row r="380" spans="2:6">
      <c r="B380" s="27" t="s">
        <v>671</v>
      </c>
      <c r="C380" s="28" t="s">
        <v>3324</v>
      </c>
      <c r="D380" s="29" t="s">
        <v>713</v>
      </c>
      <c r="E380" s="30" t="s">
        <v>714</v>
      </c>
      <c r="F380" s="17" t="s">
        <v>3691</v>
      </c>
    </row>
    <row r="381" spans="2:6">
      <c r="B381" s="27" t="s">
        <v>671</v>
      </c>
      <c r="C381" s="28" t="s">
        <v>3324</v>
      </c>
      <c r="D381" s="29" t="s">
        <v>715</v>
      </c>
      <c r="E381" s="30" t="s">
        <v>716</v>
      </c>
      <c r="F381" s="17" t="s">
        <v>3692</v>
      </c>
    </row>
    <row r="382" spans="2:6">
      <c r="B382" s="27" t="s">
        <v>671</v>
      </c>
      <c r="C382" s="28" t="s">
        <v>3324</v>
      </c>
      <c r="D382" s="29" t="s">
        <v>717</v>
      </c>
      <c r="E382" s="30" t="s">
        <v>718</v>
      </c>
      <c r="F382" s="17" t="s">
        <v>3693</v>
      </c>
    </row>
    <row r="383" spans="2:6">
      <c r="B383" s="27" t="s">
        <v>719</v>
      </c>
      <c r="C383" s="28" t="s">
        <v>3325</v>
      </c>
      <c r="D383" s="29" t="s">
        <v>721</v>
      </c>
      <c r="E383" s="30" t="s">
        <v>722</v>
      </c>
      <c r="F383" s="17" t="s">
        <v>3694</v>
      </c>
    </row>
    <row r="384" spans="2:6">
      <c r="B384" s="27" t="s">
        <v>719</v>
      </c>
      <c r="C384" s="28" t="s">
        <v>3325</v>
      </c>
      <c r="D384" s="29" t="s">
        <v>723</v>
      </c>
      <c r="E384" s="30" t="s">
        <v>723</v>
      </c>
      <c r="F384" s="17" t="s">
        <v>3695</v>
      </c>
    </row>
    <row r="385" spans="2:6">
      <c r="B385" s="27" t="s">
        <v>719</v>
      </c>
      <c r="C385" s="28" t="s">
        <v>3325</v>
      </c>
      <c r="D385" s="29" t="s">
        <v>724</v>
      </c>
      <c r="E385" s="30" t="s">
        <v>724</v>
      </c>
      <c r="F385" s="17" t="s">
        <v>3696</v>
      </c>
    </row>
    <row r="386" spans="2:6">
      <c r="B386" s="27" t="s">
        <v>719</v>
      </c>
      <c r="C386" s="28" t="s">
        <v>3325</v>
      </c>
      <c r="D386" s="29" t="s">
        <v>725</v>
      </c>
      <c r="E386" s="30" t="s">
        <v>726</v>
      </c>
      <c r="F386" s="17" t="s">
        <v>3697</v>
      </c>
    </row>
    <row r="387" spans="2:6">
      <c r="B387" s="27" t="s">
        <v>719</v>
      </c>
      <c r="C387" s="28" t="s">
        <v>3325</v>
      </c>
      <c r="D387" s="29" t="s">
        <v>727</v>
      </c>
      <c r="E387" s="30" t="s">
        <v>728</v>
      </c>
      <c r="F387" s="17" t="s">
        <v>3698</v>
      </c>
    </row>
    <row r="388" spans="2:6">
      <c r="B388" s="27" t="s">
        <v>719</v>
      </c>
      <c r="C388" s="28" t="s">
        <v>3325</v>
      </c>
      <c r="D388" s="29" t="s">
        <v>729</v>
      </c>
      <c r="E388" s="30" t="s">
        <v>729</v>
      </c>
      <c r="F388" s="17" t="s">
        <v>3699</v>
      </c>
    </row>
    <row r="389" spans="2:6">
      <c r="B389" s="27" t="s">
        <v>719</v>
      </c>
      <c r="C389" s="28" t="s">
        <v>3325</v>
      </c>
      <c r="D389" s="29" t="s">
        <v>730</v>
      </c>
      <c r="E389" s="30" t="s">
        <v>730</v>
      </c>
      <c r="F389" s="17" t="s">
        <v>3700</v>
      </c>
    </row>
    <row r="390" spans="2:6">
      <c r="B390" s="27" t="s">
        <v>719</v>
      </c>
      <c r="C390" s="28" t="s">
        <v>3325</v>
      </c>
      <c r="D390" s="29" t="s">
        <v>731</v>
      </c>
      <c r="E390" s="30" t="s">
        <v>731</v>
      </c>
      <c r="F390" s="17" t="s">
        <v>3701</v>
      </c>
    </row>
    <row r="391" spans="2:6">
      <c r="B391" s="27" t="s">
        <v>719</v>
      </c>
      <c r="C391" s="28" t="s">
        <v>3325</v>
      </c>
      <c r="D391" s="29" t="s">
        <v>732</v>
      </c>
      <c r="E391" s="30" t="s">
        <v>733</v>
      </c>
      <c r="F391" s="17" t="s">
        <v>3702</v>
      </c>
    </row>
    <row r="392" spans="2:6">
      <c r="B392" s="27" t="s">
        <v>719</v>
      </c>
      <c r="C392" s="28" t="s">
        <v>3325</v>
      </c>
      <c r="D392" s="29" t="s">
        <v>734</v>
      </c>
      <c r="E392" s="30" t="s">
        <v>735</v>
      </c>
      <c r="F392" s="17" t="s">
        <v>3703</v>
      </c>
    </row>
    <row r="393" spans="2:6">
      <c r="B393" s="27" t="s">
        <v>719</v>
      </c>
      <c r="C393" s="28" t="s">
        <v>3325</v>
      </c>
      <c r="D393" s="29" t="s">
        <v>736</v>
      </c>
      <c r="E393" s="30" t="s">
        <v>736</v>
      </c>
      <c r="F393" s="17" t="s">
        <v>3704</v>
      </c>
    </row>
    <row r="394" spans="2:6">
      <c r="B394" s="27" t="s">
        <v>719</v>
      </c>
      <c r="C394" s="28" t="s">
        <v>3325</v>
      </c>
      <c r="D394" s="29" t="s">
        <v>737</v>
      </c>
      <c r="E394" s="30" t="s">
        <v>738</v>
      </c>
      <c r="F394" s="17" t="s">
        <v>3705</v>
      </c>
    </row>
    <row r="395" spans="2:6">
      <c r="B395" s="27" t="s">
        <v>719</v>
      </c>
      <c r="C395" s="28" t="s">
        <v>3325</v>
      </c>
      <c r="D395" s="29" t="s">
        <v>739</v>
      </c>
      <c r="E395" s="30" t="s">
        <v>739</v>
      </c>
      <c r="F395" s="17" t="s">
        <v>3698</v>
      </c>
    </row>
    <row r="396" spans="2:6">
      <c r="B396" s="27" t="s">
        <v>719</v>
      </c>
      <c r="C396" s="28" t="s">
        <v>3326</v>
      </c>
      <c r="D396" s="29" t="s">
        <v>740</v>
      </c>
      <c r="E396" s="30" t="s">
        <v>741</v>
      </c>
      <c r="F396" s="17" t="s">
        <v>3706</v>
      </c>
    </row>
    <row r="397" spans="2:6">
      <c r="B397" s="27" t="s">
        <v>719</v>
      </c>
      <c r="C397" s="28" t="s">
        <v>3326</v>
      </c>
      <c r="D397" s="29" t="s">
        <v>742</v>
      </c>
      <c r="E397" s="30" t="s">
        <v>743</v>
      </c>
      <c r="F397" s="17" t="s">
        <v>3707</v>
      </c>
    </row>
    <row r="398" spans="2:6">
      <c r="B398" s="27" t="s">
        <v>719</v>
      </c>
      <c r="C398" s="28" t="s">
        <v>3326</v>
      </c>
      <c r="D398" s="29" t="s">
        <v>744</v>
      </c>
      <c r="E398" s="30" t="s">
        <v>745</v>
      </c>
      <c r="F398" s="17" t="s">
        <v>3708</v>
      </c>
    </row>
    <row r="399" spans="2:6">
      <c r="B399" s="27" t="s">
        <v>719</v>
      </c>
      <c r="C399" s="28" t="s">
        <v>3326</v>
      </c>
      <c r="D399" s="29" t="s">
        <v>746</v>
      </c>
      <c r="E399" s="30" t="s">
        <v>747</v>
      </c>
      <c r="F399" s="17" t="s">
        <v>3709</v>
      </c>
    </row>
    <row r="400" spans="2:6">
      <c r="B400" s="27" t="s">
        <v>719</v>
      </c>
      <c r="C400" s="28" t="s">
        <v>3326</v>
      </c>
      <c r="D400" s="29" t="s">
        <v>748</v>
      </c>
      <c r="E400" s="30" t="s">
        <v>749</v>
      </c>
      <c r="F400" s="17" t="s">
        <v>3710</v>
      </c>
    </row>
    <row r="401" spans="2:6">
      <c r="B401" s="27" t="s">
        <v>719</v>
      </c>
      <c r="C401" s="28" t="s">
        <v>3326</v>
      </c>
      <c r="D401" s="29" t="s">
        <v>750</v>
      </c>
      <c r="E401" s="30" t="s">
        <v>751</v>
      </c>
      <c r="F401" s="17" t="s">
        <v>3711</v>
      </c>
    </row>
    <row r="402" spans="2:6">
      <c r="B402" s="27" t="s">
        <v>719</v>
      </c>
      <c r="C402" s="28" t="s">
        <v>3326</v>
      </c>
      <c r="D402" s="29" t="s">
        <v>752</v>
      </c>
      <c r="E402" s="30" t="s">
        <v>753</v>
      </c>
      <c r="F402" s="17" t="s">
        <v>3712</v>
      </c>
    </row>
    <row r="403" spans="2:6">
      <c r="B403" s="27" t="s">
        <v>719</v>
      </c>
      <c r="C403" s="28" t="s">
        <v>3327</v>
      </c>
      <c r="D403" s="29" t="s">
        <v>754</v>
      </c>
      <c r="E403" s="30" t="s">
        <v>754</v>
      </c>
      <c r="F403" s="17" t="s">
        <v>3713</v>
      </c>
    </row>
    <row r="404" spans="2:6">
      <c r="B404" s="27" t="s">
        <v>719</v>
      </c>
      <c r="C404" s="28" t="s">
        <v>3327</v>
      </c>
      <c r="D404" s="29" t="s">
        <v>755</v>
      </c>
      <c r="E404" s="30" t="s">
        <v>755</v>
      </c>
      <c r="F404" s="17" t="s">
        <v>3714</v>
      </c>
    </row>
    <row r="405" spans="2:6">
      <c r="B405" s="27" t="s">
        <v>719</v>
      </c>
      <c r="C405" s="28" t="s">
        <v>3327</v>
      </c>
      <c r="D405" s="29" t="s">
        <v>756</v>
      </c>
      <c r="E405" s="30" t="s">
        <v>756</v>
      </c>
      <c r="F405" s="17" t="s">
        <v>3715</v>
      </c>
    </row>
    <row r="406" spans="2:6">
      <c r="B406" s="27" t="s">
        <v>719</v>
      </c>
      <c r="C406" s="28" t="s">
        <v>3327</v>
      </c>
      <c r="D406" s="29" t="s">
        <v>757</v>
      </c>
      <c r="E406" s="30" t="s">
        <v>757</v>
      </c>
      <c r="F406" s="17" t="s">
        <v>3716</v>
      </c>
    </row>
    <row r="407" spans="2:6">
      <c r="B407" s="27" t="s">
        <v>719</v>
      </c>
      <c r="C407" s="28" t="s">
        <v>3327</v>
      </c>
      <c r="D407" s="29" t="s">
        <v>758</v>
      </c>
      <c r="E407" s="30" t="s">
        <v>758</v>
      </c>
      <c r="F407" s="17" t="s">
        <v>3717</v>
      </c>
    </row>
    <row r="408" spans="2:6">
      <c r="B408" s="27" t="s">
        <v>719</v>
      </c>
      <c r="C408" s="28" t="s">
        <v>3327</v>
      </c>
      <c r="D408" s="29" t="s">
        <v>759</v>
      </c>
      <c r="E408" s="30" t="s">
        <v>759</v>
      </c>
      <c r="F408" s="17" t="s">
        <v>3718</v>
      </c>
    </row>
    <row r="409" spans="2:6">
      <c r="B409" s="27" t="s">
        <v>719</v>
      </c>
      <c r="C409" s="28" t="s">
        <v>3327</v>
      </c>
      <c r="D409" s="29" t="s">
        <v>760</v>
      </c>
      <c r="E409" s="30" t="s">
        <v>760</v>
      </c>
      <c r="F409" s="17" t="s">
        <v>3719</v>
      </c>
    </row>
    <row r="410" spans="2:6">
      <c r="B410" s="27" t="s">
        <v>719</v>
      </c>
      <c r="C410" s="28" t="s">
        <v>3327</v>
      </c>
      <c r="D410" s="29" t="s">
        <v>761</v>
      </c>
      <c r="E410" s="30" t="s">
        <v>761</v>
      </c>
      <c r="F410" s="17" t="s">
        <v>3720</v>
      </c>
    </row>
    <row r="411" spans="2:6">
      <c r="B411" s="27" t="s">
        <v>719</v>
      </c>
      <c r="C411" s="28" t="s">
        <v>3327</v>
      </c>
      <c r="D411" s="29" t="s">
        <v>762</v>
      </c>
      <c r="E411" s="30" t="s">
        <v>762</v>
      </c>
      <c r="F411" s="17" t="s">
        <v>3721</v>
      </c>
    </row>
    <row r="412" spans="2:6">
      <c r="B412" s="27" t="s">
        <v>719</v>
      </c>
      <c r="C412" s="28" t="s">
        <v>3327</v>
      </c>
      <c r="D412" s="29" t="s">
        <v>763</v>
      </c>
      <c r="E412" s="30" t="s">
        <v>763</v>
      </c>
      <c r="F412" s="17" t="s">
        <v>3722</v>
      </c>
    </row>
    <row r="413" spans="2:6">
      <c r="B413" s="27" t="s">
        <v>719</v>
      </c>
      <c r="C413" s="28" t="s">
        <v>3327</v>
      </c>
      <c r="D413" s="29" t="s">
        <v>764</v>
      </c>
      <c r="E413" s="30" t="s">
        <v>764</v>
      </c>
      <c r="F413" s="17" t="s">
        <v>3723</v>
      </c>
    </row>
    <row r="414" spans="2:6">
      <c r="B414" s="27" t="s">
        <v>719</v>
      </c>
      <c r="C414" s="28" t="s">
        <v>3327</v>
      </c>
      <c r="D414" s="29" t="s">
        <v>765</v>
      </c>
      <c r="E414" s="30" t="s">
        <v>765</v>
      </c>
      <c r="F414" s="17" t="s">
        <v>3724</v>
      </c>
    </row>
    <row r="415" spans="2:6">
      <c r="B415" s="27" t="s">
        <v>719</v>
      </c>
      <c r="C415" s="28" t="s">
        <v>3328</v>
      </c>
      <c r="D415" s="29" t="s">
        <v>766</v>
      </c>
      <c r="E415" s="30" t="s">
        <v>767</v>
      </c>
      <c r="F415" s="17" t="s">
        <v>3725</v>
      </c>
    </row>
    <row r="416" spans="2:6">
      <c r="B416" s="27" t="s">
        <v>719</v>
      </c>
      <c r="C416" s="28" t="s">
        <v>3329</v>
      </c>
      <c r="D416" s="29" t="s">
        <v>768</v>
      </c>
      <c r="E416" s="30" t="s">
        <v>768</v>
      </c>
      <c r="F416" s="17" t="s">
        <v>3726</v>
      </c>
    </row>
    <row r="417" spans="2:6">
      <c r="B417" s="27" t="s">
        <v>719</v>
      </c>
      <c r="C417" s="28" t="s">
        <v>3329</v>
      </c>
      <c r="D417" s="29" t="s">
        <v>769</v>
      </c>
      <c r="E417" s="30" t="s">
        <v>769</v>
      </c>
      <c r="F417" s="17" t="s">
        <v>3727</v>
      </c>
    </row>
    <row r="418" spans="2:6">
      <c r="B418" s="27" t="s">
        <v>719</v>
      </c>
      <c r="C418" s="28" t="s">
        <v>3329</v>
      </c>
      <c r="D418" s="29" t="s">
        <v>770</v>
      </c>
      <c r="E418" s="30" t="s">
        <v>770</v>
      </c>
      <c r="F418" s="17" t="s">
        <v>3727</v>
      </c>
    </row>
    <row r="419" spans="2:6">
      <c r="B419" s="27" t="s">
        <v>719</v>
      </c>
      <c r="C419" s="28" t="s">
        <v>3329</v>
      </c>
      <c r="D419" s="29" t="s">
        <v>771</v>
      </c>
      <c r="E419" s="30" t="s">
        <v>771</v>
      </c>
      <c r="F419" s="17" t="s">
        <v>3728</v>
      </c>
    </row>
    <row r="420" spans="2:6">
      <c r="B420" s="27" t="s">
        <v>719</v>
      </c>
      <c r="C420" s="28" t="s">
        <v>3329</v>
      </c>
      <c r="D420" s="29" t="s">
        <v>772</v>
      </c>
      <c r="E420" s="30" t="s">
        <v>772</v>
      </c>
      <c r="F420" s="17" t="s">
        <v>3729</v>
      </c>
    </row>
    <row r="421" spans="2:6">
      <c r="B421" s="27" t="s">
        <v>719</v>
      </c>
      <c r="C421" s="28" t="s">
        <v>3329</v>
      </c>
      <c r="D421" s="29" t="s">
        <v>773</v>
      </c>
      <c r="E421" s="30" t="s">
        <v>773</v>
      </c>
      <c r="F421" s="17" t="s">
        <v>3730</v>
      </c>
    </row>
    <row r="422" spans="2:6">
      <c r="B422" s="27" t="s">
        <v>719</v>
      </c>
      <c r="C422" s="28" t="s">
        <v>3329</v>
      </c>
      <c r="D422" s="29" t="s">
        <v>774</v>
      </c>
      <c r="E422" s="30" t="s">
        <v>774</v>
      </c>
      <c r="F422" s="17" t="s">
        <v>3731</v>
      </c>
    </row>
    <row r="423" spans="2:6">
      <c r="B423" s="27" t="s">
        <v>719</v>
      </c>
      <c r="C423" s="28" t="s">
        <v>3329</v>
      </c>
      <c r="D423" s="29" t="s">
        <v>775</v>
      </c>
      <c r="E423" s="30" t="s">
        <v>775</v>
      </c>
      <c r="F423" s="17" t="s">
        <v>3732</v>
      </c>
    </row>
    <row r="424" spans="2:6">
      <c r="B424" s="27" t="s">
        <v>719</v>
      </c>
      <c r="C424" s="28" t="s">
        <v>3329</v>
      </c>
      <c r="D424" s="29" t="s">
        <v>776</v>
      </c>
      <c r="E424" s="30" t="s">
        <v>776</v>
      </c>
      <c r="F424" s="17" t="s">
        <v>3733</v>
      </c>
    </row>
    <row r="425" spans="2:6">
      <c r="B425" s="27" t="s">
        <v>719</v>
      </c>
      <c r="C425" s="28" t="s">
        <v>3329</v>
      </c>
      <c r="D425" s="29" t="s">
        <v>777</v>
      </c>
      <c r="E425" s="30" t="s">
        <v>777</v>
      </c>
      <c r="F425" s="17" t="s">
        <v>3734</v>
      </c>
    </row>
    <row r="426" spans="2:6">
      <c r="B426" s="27" t="s">
        <v>719</v>
      </c>
      <c r="C426" s="28" t="s">
        <v>3329</v>
      </c>
      <c r="D426" s="29" t="s">
        <v>778</v>
      </c>
      <c r="E426" s="30" t="s">
        <v>778</v>
      </c>
      <c r="F426" s="17" t="s">
        <v>3735</v>
      </c>
    </row>
    <row r="427" spans="2:6">
      <c r="B427" s="27" t="s">
        <v>719</v>
      </c>
      <c r="C427" s="28" t="s">
        <v>3329</v>
      </c>
      <c r="D427" s="29" t="s">
        <v>779</v>
      </c>
      <c r="E427" s="30" t="s">
        <v>779</v>
      </c>
      <c r="F427" s="17" t="s">
        <v>3736</v>
      </c>
    </row>
    <row r="428" spans="2:6">
      <c r="B428" s="27" t="s">
        <v>719</v>
      </c>
      <c r="C428" s="28" t="s">
        <v>3329</v>
      </c>
      <c r="D428" s="29" t="s">
        <v>780</v>
      </c>
      <c r="E428" s="30" t="s">
        <v>780</v>
      </c>
      <c r="F428" s="17" t="s">
        <v>3737</v>
      </c>
    </row>
    <row r="429" spans="2:6">
      <c r="B429" s="27" t="s">
        <v>719</v>
      </c>
      <c r="C429" s="28" t="s">
        <v>3329</v>
      </c>
      <c r="D429" s="29" t="s">
        <v>781</v>
      </c>
      <c r="E429" s="30" t="s">
        <v>781</v>
      </c>
      <c r="F429" s="17" t="s">
        <v>3738</v>
      </c>
    </row>
    <row r="430" spans="2:6">
      <c r="B430" s="27" t="s">
        <v>719</v>
      </c>
      <c r="C430" s="28" t="s">
        <v>3329</v>
      </c>
      <c r="D430" s="29" t="s">
        <v>782</v>
      </c>
      <c r="E430" s="30" t="s">
        <v>782</v>
      </c>
      <c r="F430" s="17" t="s">
        <v>3739</v>
      </c>
    </row>
    <row r="431" spans="2:6">
      <c r="B431" s="27" t="s">
        <v>719</v>
      </c>
      <c r="C431" s="28" t="s">
        <v>3329</v>
      </c>
      <c r="D431" s="29" t="s">
        <v>783</v>
      </c>
      <c r="E431" s="30" t="s">
        <v>783</v>
      </c>
      <c r="F431" s="17" t="s">
        <v>3740</v>
      </c>
    </row>
    <row r="432" spans="2:6">
      <c r="B432" s="27" t="s">
        <v>719</v>
      </c>
      <c r="C432" s="28" t="s">
        <v>3329</v>
      </c>
      <c r="D432" s="29" t="s">
        <v>784</v>
      </c>
      <c r="E432" s="30" t="s">
        <v>784</v>
      </c>
      <c r="F432" s="17" t="s">
        <v>3740</v>
      </c>
    </row>
    <row r="433" spans="2:6">
      <c r="B433" s="27" t="s">
        <v>719</v>
      </c>
      <c r="C433" s="28" t="s">
        <v>3329</v>
      </c>
      <c r="D433" s="29" t="s">
        <v>785</v>
      </c>
      <c r="E433" s="30" t="s">
        <v>785</v>
      </c>
      <c r="F433" s="17" t="s">
        <v>3741</v>
      </c>
    </row>
    <row r="434" spans="2:6">
      <c r="B434" s="27" t="s">
        <v>719</v>
      </c>
      <c r="C434" s="28" t="s">
        <v>3329</v>
      </c>
      <c r="D434" s="29" t="s">
        <v>786</v>
      </c>
      <c r="E434" s="30" t="s">
        <v>786</v>
      </c>
      <c r="F434" s="17" t="s">
        <v>3742</v>
      </c>
    </row>
    <row r="435" spans="2:6">
      <c r="B435" s="27" t="s">
        <v>719</v>
      </c>
      <c r="C435" s="28" t="s">
        <v>3329</v>
      </c>
      <c r="D435" s="29" t="s">
        <v>787</v>
      </c>
      <c r="E435" s="30" t="s">
        <v>787</v>
      </c>
      <c r="F435" s="17" t="s">
        <v>3743</v>
      </c>
    </row>
    <row r="436" spans="2:6">
      <c r="B436" s="27" t="s">
        <v>719</v>
      </c>
      <c r="C436" s="28" t="s">
        <v>3329</v>
      </c>
      <c r="D436" s="29" t="s">
        <v>788</v>
      </c>
      <c r="E436" s="30" t="s">
        <v>788</v>
      </c>
      <c r="F436" s="17" t="s">
        <v>3741</v>
      </c>
    </row>
    <row r="437" spans="2:6">
      <c r="B437" s="27" t="s">
        <v>719</v>
      </c>
      <c r="C437" s="28" t="s">
        <v>3329</v>
      </c>
      <c r="D437" s="29" t="s">
        <v>789</v>
      </c>
      <c r="E437" s="30" t="s">
        <v>789</v>
      </c>
      <c r="F437" s="17" t="s">
        <v>3744</v>
      </c>
    </row>
    <row r="438" spans="2:6">
      <c r="B438" s="27" t="s">
        <v>719</v>
      </c>
      <c r="C438" s="28" t="s">
        <v>3329</v>
      </c>
      <c r="D438" s="29" t="s">
        <v>790</v>
      </c>
      <c r="E438" s="30" t="s">
        <v>790</v>
      </c>
      <c r="F438" s="17" t="s">
        <v>3744</v>
      </c>
    </row>
    <row r="439" spans="2:6">
      <c r="B439" s="27" t="s">
        <v>719</v>
      </c>
      <c r="C439" s="28" t="s">
        <v>3329</v>
      </c>
      <c r="D439" s="29" t="s">
        <v>791</v>
      </c>
      <c r="E439" s="30" t="s">
        <v>791</v>
      </c>
      <c r="F439" s="17" t="s">
        <v>3745</v>
      </c>
    </row>
    <row r="440" spans="2:6">
      <c r="B440" s="27" t="s">
        <v>719</v>
      </c>
      <c r="C440" s="28" t="s">
        <v>3330</v>
      </c>
      <c r="D440" s="29" t="s">
        <v>792</v>
      </c>
      <c r="E440" s="30" t="s">
        <v>792</v>
      </c>
      <c r="F440" s="17" t="s">
        <v>3746</v>
      </c>
    </row>
    <row r="441" spans="2:6">
      <c r="B441" s="27" t="s">
        <v>719</v>
      </c>
      <c r="C441" s="28" t="s">
        <v>3330</v>
      </c>
      <c r="D441" s="29" t="s">
        <v>793</v>
      </c>
      <c r="E441" s="30" t="s">
        <v>794</v>
      </c>
      <c r="F441" s="17" t="s">
        <v>3747</v>
      </c>
    </row>
    <row r="442" spans="2:6">
      <c r="B442" s="27" t="s">
        <v>719</v>
      </c>
      <c r="C442" s="28" t="s">
        <v>3330</v>
      </c>
      <c r="D442" s="29" t="s">
        <v>795</v>
      </c>
      <c r="E442" s="30" t="s">
        <v>796</v>
      </c>
      <c r="F442" s="17" t="s">
        <v>3748</v>
      </c>
    </row>
    <row r="443" spans="2:6">
      <c r="B443" s="27" t="s">
        <v>719</v>
      </c>
      <c r="C443" s="28" t="s">
        <v>3330</v>
      </c>
      <c r="D443" s="29" t="s">
        <v>797</v>
      </c>
      <c r="E443" s="30" t="s">
        <v>798</v>
      </c>
      <c r="F443" s="17" t="s">
        <v>3749</v>
      </c>
    </row>
    <row r="444" spans="2:6">
      <c r="B444" s="27" t="s">
        <v>719</v>
      </c>
      <c r="C444" s="28" t="s">
        <v>3330</v>
      </c>
      <c r="D444" s="29" t="s">
        <v>799</v>
      </c>
      <c r="E444" s="30" t="s">
        <v>800</v>
      </c>
      <c r="F444" s="17" t="s">
        <v>3750</v>
      </c>
    </row>
    <row r="445" spans="2:6">
      <c r="B445" s="27" t="s">
        <v>719</v>
      </c>
      <c r="C445" s="28" t="s">
        <v>3330</v>
      </c>
      <c r="D445" s="29" t="s">
        <v>801</v>
      </c>
      <c r="E445" s="30" t="s">
        <v>802</v>
      </c>
      <c r="F445" s="17" t="s">
        <v>3751</v>
      </c>
    </row>
    <row r="446" spans="2:6">
      <c r="B446" s="27" t="s">
        <v>719</v>
      </c>
      <c r="C446" s="28" t="s">
        <v>3330</v>
      </c>
      <c r="D446" s="29" t="s">
        <v>803</v>
      </c>
      <c r="E446" s="30" t="s">
        <v>804</v>
      </c>
      <c r="F446" s="17" t="s">
        <v>3752</v>
      </c>
    </row>
    <row r="447" spans="2:6">
      <c r="B447" s="27" t="s">
        <v>719</v>
      </c>
      <c r="C447" s="28" t="s">
        <v>3330</v>
      </c>
      <c r="D447" s="29" t="s">
        <v>805</v>
      </c>
      <c r="E447" s="30" t="s">
        <v>806</v>
      </c>
      <c r="F447" s="17" t="s">
        <v>3747</v>
      </c>
    </row>
    <row r="448" spans="2:6">
      <c r="B448" s="27" t="s">
        <v>719</v>
      </c>
      <c r="C448" s="28" t="s">
        <v>3330</v>
      </c>
      <c r="D448" s="29" t="s">
        <v>807</v>
      </c>
      <c r="E448" s="30" t="s">
        <v>808</v>
      </c>
      <c r="F448" s="17" t="s">
        <v>3753</v>
      </c>
    </row>
    <row r="449" spans="2:6">
      <c r="B449" s="27" t="s">
        <v>719</v>
      </c>
      <c r="C449" s="28" t="s">
        <v>3330</v>
      </c>
      <c r="D449" s="29" t="s">
        <v>809</v>
      </c>
      <c r="E449" s="30" t="s">
        <v>810</v>
      </c>
      <c r="F449" s="17" t="s">
        <v>3754</v>
      </c>
    </row>
    <row r="450" spans="2:6">
      <c r="B450" s="27" t="s">
        <v>719</v>
      </c>
      <c r="C450" s="28" t="s">
        <v>3330</v>
      </c>
      <c r="D450" s="29" t="s">
        <v>811</v>
      </c>
      <c r="E450" s="30" t="s">
        <v>812</v>
      </c>
      <c r="F450" s="17" t="s">
        <v>3755</v>
      </c>
    </row>
    <row r="451" spans="2:6">
      <c r="B451" s="27" t="s">
        <v>719</v>
      </c>
      <c r="C451" s="28" t="s">
        <v>3330</v>
      </c>
      <c r="D451" s="29" t="s">
        <v>813</v>
      </c>
      <c r="E451" s="30" t="s">
        <v>814</v>
      </c>
      <c r="F451" s="17" t="s">
        <v>3756</v>
      </c>
    </row>
    <row r="452" spans="2:6">
      <c r="B452" s="27" t="s">
        <v>719</v>
      </c>
      <c r="C452" s="28" t="s">
        <v>3330</v>
      </c>
      <c r="D452" s="29" t="s">
        <v>815</v>
      </c>
      <c r="E452" s="30" t="s">
        <v>816</v>
      </c>
      <c r="F452" s="17" t="s">
        <v>3757</v>
      </c>
    </row>
    <row r="453" spans="2:6">
      <c r="B453" s="27" t="s">
        <v>719</v>
      </c>
      <c r="C453" s="28" t="s">
        <v>3330</v>
      </c>
      <c r="D453" s="29" t="s">
        <v>817</v>
      </c>
      <c r="E453" s="30" t="s">
        <v>817</v>
      </c>
      <c r="F453" s="17" t="s">
        <v>3758</v>
      </c>
    </row>
    <row r="454" spans="2:6">
      <c r="B454" s="27" t="s">
        <v>719</v>
      </c>
      <c r="C454" s="28" t="s">
        <v>3330</v>
      </c>
      <c r="D454" s="29" t="s">
        <v>818</v>
      </c>
      <c r="E454" s="30" t="s">
        <v>819</v>
      </c>
      <c r="F454" s="17" t="s">
        <v>3746</v>
      </c>
    </row>
    <row r="455" spans="2:6">
      <c r="B455" s="27" t="s">
        <v>719</v>
      </c>
      <c r="C455" s="28" t="s">
        <v>3330</v>
      </c>
      <c r="D455" s="29" t="s">
        <v>820</v>
      </c>
      <c r="E455" s="30" t="s">
        <v>821</v>
      </c>
      <c r="F455" s="17" t="s">
        <v>3759</v>
      </c>
    </row>
    <row r="456" spans="2:6">
      <c r="B456" s="27" t="s">
        <v>719</v>
      </c>
      <c r="C456" s="28" t="s">
        <v>3330</v>
      </c>
      <c r="D456" s="29" t="s">
        <v>822</v>
      </c>
      <c r="E456" s="30" t="s">
        <v>822</v>
      </c>
      <c r="F456" s="17" t="s">
        <v>3759</v>
      </c>
    </row>
    <row r="457" spans="2:6">
      <c r="B457" s="27" t="s">
        <v>719</v>
      </c>
      <c r="C457" s="28" t="s">
        <v>3330</v>
      </c>
      <c r="D457" s="29" t="s">
        <v>823</v>
      </c>
      <c r="E457" s="30" t="s">
        <v>824</v>
      </c>
      <c r="F457" s="17" t="s">
        <v>3760</v>
      </c>
    </row>
    <row r="458" spans="2:6">
      <c r="B458" s="27" t="s">
        <v>719</v>
      </c>
      <c r="C458" s="28" t="s">
        <v>3331</v>
      </c>
      <c r="D458" s="29" t="s">
        <v>825</v>
      </c>
      <c r="E458" s="30" t="s">
        <v>826</v>
      </c>
      <c r="F458" s="17" t="s">
        <v>3761</v>
      </c>
    </row>
    <row r="459" spans="2:6">
      <c r="B459" s="27" t="s">
        <v>719</v>
      </c>
      <c r="C459" s="28" t="s">
        <v>3331</v>
      </c>
      <c r="D459" s="29" t="s">
        <v>827</v>
      </c>
      <c r="E459" s="30" t="s">
        <v>828</v>
      </c>
      <c r="F459" s="17" t="s">
        <v>3761</v>
      </c>
    </row>
    <row r="460" spans="2:6">
      <c r="B460" s="27" t="s">
        <v>719</v>
      </c>
      <c r="C460" s="28" t="s">
        <v>3331</v>
      </c>
      <c r="D460" s="29" t="s">
        <v>829</v>
      </c>
      <c r="E460" s="30" t="s">
        <v>830</v>
      </c>
      <c r="F460" s="17" t="s">
        <v>3762</v>
      </c>
    </row>
    <row r="461" spans="2:6">
      <c r="B461" s="27" t="s">
        <v>719</v>
      </c>
      <c r="C461" s="28" t="s">
        <v>3331</v>
      </c>
      <c r="D461" s="29" t="s">
        <v>831</v>
      </c>
      <c r="E461" s="30" t="s">
        <v>832</v>
      </c>
      <c r="F461" s="17" t="s">
        <v>3763</v>
      </c>
    </row>
    <row r="462" spans="2:6">
      <c r="B462" s="27" t="s">
        <v>719</v>
      </c>
      <c r="C462" s="28" t="s">
        <v>3331</v>
      </c>
      <c r="D462" s="29" t="s">
        <v>833</v>
      </c>
      <c r="E462" s="30" t="s">
        <v>834</v>
      </c>
      <c r="F462" s="17" t="s">
        <v>3764</v>
      </c>
    </row>
    <row r="463" spans="2:6">
      <c r="B463" s="27" t="s">
        <v>719</v>
      </c>
      <c r="C463" s="28" t="s">
        <v>3331</v>
      </c>
      <c r="D463" s="29" t="s">
        <v>835</v>
      </c>
      <c r="E463" s="30" t="s">
        <v>836</v>
      </c>
      <c r="F463" s="17" t="s">
        <v>3765</v>
      </c>
    </row>
    <row r="464" spans="2:6">
      <c r="B464" s="27" t="s">
        <v>719</v>
      </c>
      <c r="C464" s="28" t="s">
        <v>3331</v>
      </c>
      <c r="D464" s="29" t="s">
        <v>837</v>
      </c>
      <c r="E464" s="30" t="s">
        <v>838</v>
      </c>
      <c r="F464" s="17" t="s">
        <v>3766</v>
      </c>
    </row>
    <row r="465" spans="2:6">
      <c r="B465" s="27" t="s">
        <v>719</v>
      </c>
      <c r="C465" s="28" t="s">
        <v>3331</v>
      </c>
      <c r="D465" s="29" t="s">
        <v>839</v>
      </c>
      <c r="E465" s="30" t="s">
        <v>840</v>
      </c>
      <c r="F465" s="17" t="s">
        <v>3767</v>
      </c>
    </row>
    <row r="466" spans="2:6">
      <c r="B466" s="27" t="s">
        <v>719</v>
      </c>
      <c r="C466" s="28" t="s">
        <v>3331</v>
      </c>
      <c r="D466" s="29" t="s">
        <v>841</v>
      </c>
      <c r="E466" s="30" t="s">
        <v>842</v>
      </c>
      <c r="F466" s="17" t="s">
        <v>3767</v>
      </c>
    </row>
    <row r="467" spans="2:6">
      <c r="B467" s="27" t="s">
        <v>719</v>
      </c>
      <c r="C467" s="28" t="s">
        <v>3331</v>
      </c>
      <c r="D467" s="29" t="s">
        <v>843</v>
      </c>
      <c r="E467" s="30" t="s">
        <v>844</v>
      </c>
      <c r="F467" s="17" t="s">
        <v>3768</v>
      </c>
    </row>
    <row r="468" spans="2:6">
      <c r="B468" s="27" t="s">
        <v>719</v>
      </c>
      <c r="C468" s="28" t="s">
        <v>3331</v>
      </c>
      <c r="D468" s="29" t="s">
        <v>845</v>
      </c>
      <c r="E468" s="30" t="s">
        <v>846</v>
      </c>
      <c r="F468" s="17" t="s">
        <v>3769</v>
      </c>
    </row>
    <row r="469" spans="2:6">
      <c r="B469" s="27" t="s">
        <v>719</v>
      </c>
      <c r="C469" s="28" t="s">
        <v>3331</v>
      </c>
      <c r="D469" s="29" t="s">
        <v>847</v>
      </c>
      <c r="E469" s="30" t="s">
        <v>848</v>
      </c>
      <c r="F469" s="17" t="s">
        <v>3770</v>
      </c>
    </row>
    <row r="470" spans="2:6">
      <c r="B470" s="27" t="s">
        <v>719</v>
      </c>
      <c r="C470" s="28" t="s">
        <v>3331</v>
      </c>
      <c r="D470" s="29" t="s">
        <v>849</v>
      </c>
      <c r="E470" s="30" t="s">
        <v>849</v>
      </c>
      <c r="F470" s="17" t="s">
        <v>3771</v>
      </c>
    </row>
    <row r="471" spans="2:6">
      <c r="B471" s="27" t="s">
        <v>719</v>
      </c>
      <c r="C471" s="28" t="s">
        <v>3331</v>
      </c>
      <c r="D471" s="29" t="s">
        <v>850</v>
      </c>
      <c r="E471" s="30" t="s">
        <v>851</v>
      </c>
      <c r="F471" s="17" t="s">
        <v>3772</v>
      </c>
    </row>
    <row r="472" spans="2:6">
      <c r="B472" s="27" t="s">
        <v>719</v>
      </c>
      <c r="C472" s="28" t="s">
        <v>3331</v>
      </c>
      <c r="D472" s="29" t="s">
        <v>852</v>
      </c>
      <c r="E472" s="30" t="s">
        <v>853</v>
      </c>
      <c r="F472" s="17" t="s">
        <v>3773</v>
      </c>
    </row>
    <row r="473" spans="2:6">
      <c r="B473" s="27" t="s">
        <v>719</v>
      </c>
      <c r="C473" s="28" t="s">
        <v>3331</v>
      </c>
      <c r="D473" s="29" t="s">
        <v>854</v>
      </c>
      <c r="E473" s="30" t="s">
        <v>855</v>
      </c>
      <c r="F473" s="17" t="s">
        <v>3774</v>
      </c>
    </row>
    <row r="474" spans="2:6">
      <c r="B474" s="27" t="s">
        <v>719</v>
      </c>
      <c r="C474" s="28" t="s">
        <v>3331</v>
      </c>
      <c r="D474" s="29" t="s">
        <v>856</v>
      </c>
      <c r="E474" s="30" t="s">
        <v>856</v>
      </c>
      <c r="F474" s="17" t="s">
        <v>3774</v>
      </c>
    </row>
    <row r="475" spans="2:6">
      <c r="B475" s="27" t="s">
        <v>719</v>
      </c>
      <c r="C475" s="28" t="s">
        <v>3331</v>
      </c>
      <c r="D475" s="29" t="s">
        <v>857</v>
      </c>
      <c r="E475" s="30" t="s">
        <v>858</v>
      </c>
      <c r="F475" s="17" t="s">
        <v>3775</v>
      </c>
    </row>
    <row r="476" spans="2:6">
      <c r="B476" s="27" t="s">
        <v>719</v>
      </c>
      <c r="C476" s="28" t="s">
        <v>3331</v>
      </c>
      <c r="D476" s="29" t="s">
        <v>859</v>
      </c>
      <c r="E476" s="30" t="s">
        <v>860</v>
      </c>
      <c r="F476" s="17" t="s">
        <v>3776</v>
      </c>
    </row>
    <row r="477" spans="2:6">
      <c r="B477" s="27" t="s">
        <v>719</v>
      </c>
      <c r="C477" s="28" t="s">
        <v>3331</v>
      </c>
      <c r="D477" s="29" t="s">
        <v>861</v>
      </c>
      <c r="E477" s="30" t="s">
        <v>862</v>
      </c>
      <c r="F477" s="17" t="s">
        <v>3777</v>
      </c>
    </row>
    <row r="478" spans="2:6">
      <c r="B478" s="27" t="s">
        <v>719</v>
      </c>
      <c r="C478" s="28" t="s">
        <v>3332</v>
      </c>
      <c r="D478" s="29" t="s">
        <v>863</v>
      </c>
      <c r="E478" s="30" t="s">
        <v>864</v>
      </c>
      <c r="F478" s="17" t="s">
        <v>3778</v>
      </c>
    </row>
    <row r="479" spans="2:6">
      <c r="B479" s="27" t="s">
        <v>719</v>
      </c>
      <c r="C479" s="28" t="s">
        <v>3332</v>
      </c>
      <c r="D479" s="29" t="s">
        <v>865</v>
      </c>
      <c r="E479" s="30" t="s">
        <v>866</v>
      </c>
      <c r="F479" s="17" t="s">
        <v>3779</v>
      </c>
    </row>
    <row r="480" spans="2:6">
      <c r="B480" s="27" t="s">
        <v>719</v>
      </c>
      <c r="C480" s="28" t="s">
        <v>3332</v>
      </c>
      <c r="D480" s="29" t="s">
        <v>867</v>
      </c>
      <c r="E480" s="30" t="s">
        <v>867</v>
      </c>
      <c r="F480" s="17" t="s">
        <v>3780</v>
      </c>
    </row>
    <row r="481" spans="2:6">
      <c r="B481" s="27" t="s">
        <v>719</v>
      </c>
      <c r="C481" s="28" t="s">
        <v>3332</v>
      </c>
      <c r="D481" s="29" t="s">
        <v>868</v>
      </c>
      <c r="E481" s="30" t="s">
        <v>868</v>
      </c>
      <c r="F481" s="17" t="s">
        <v>3781</v>
      </c>
    </row>
    <row r="482" spans="2:6">
      <c r="B482" s="27" t="s">
        <v>719</v>
      </c>
      <c r="C482" s="28" t="s">
        <v>3332</v>
      </c>
      <c r="D482" s="29" t="s">
        <v>869</v>
      </c>
      <c r="E482" s="30" t="s">
        <v>870</v>
      </c>
      <c r="F482" s="17" t="s">
        <v>3781</v>
      </c>
    </row>
    <row r="483" spans="2:6">
      <c r="B483" s="27" t="s">
        <v>719</v>
      </c>
      <c r="C483" s="28" t="s">
        <v>3332</v>
      </c>
      <c r="D483" s="29" t="s">
        <v>871</v>
      </c>
      <c r="E483" s="30" t="s">
        <v>872</v>
      </c>
      <c r="F483" s="17" t="s">
        <v>3782</v>
      </c>
    </row>
    <row r="484" spans="2:6">
      <c r="B484" s="27" t="s">
        <v>719</v>
      </c>
      <c r="C484" s="28" t="s">
        <v>3332</v>
      </c>
      <c r="D484" s="29" t="s">
        <v>873</v>
      </c>
      <c r="E484" s="30" t="s">
        <v>874</v>
      </c>
      <c r="F484" s="17" t="s">
        <v>3783</v>
      </c>
    </row>
    <row r="485" spans="2:6">
      <c r="B485" s="27" t="s">
        <v>719</v>
      </c>
      <c r="C485" s="28" t="s">
        <v>3332</v>
      </c>
      <c r="D485" s="29" t="s">
        <v>875</v>
      </c>
      <c r="E485" s="30" t="s">
        <v>876</v>
      </c>
      <c r="F485" s="17" t="s">
        <v>3784</v>
      </c>
    </row>
    <row r="486" spans="2:6">
      <c r="B486" s="27" t="s">
        <v>719</v>
      </c>
      <c r="C486" s="28" t="s">
        <v>3332</v>
      </c>
      <c r="D486" s="29" t="s">
        <v>877</v>
      </c>
      <c r="E486" s="30" t="s">
        <v>878</v>
      </c>
      <c r="F486" s="17" t="s">
        <v>3785</v>
      </c>
    </row>
    <row r="487" spans="2:6">
      <c r="B487" s="27" t="s">
        <v>719</v>
      </c>
      <c r="C487" s="28" t="s">
        <v>3332</v>
      </c>
      <c r="D487" s="29" t="s">
        <v>879</v>
      </c>
      <c r="E487" s="30" t="s">
        <v>879</v>
      </c>
      <c r="F487" s="17" t="s">
        <v>3786</v>
      </c>
    </row>
    <row r="488" spans="2:6">
      <c r="B488" s="27" t="s">
        <v>719</v>
      </c>
      <c r="C488" s="28" t="s">
        <v>3332</v>
      </c>
      <c r="D488" s="29" t="s">
        <v>880</v>
      </c>
      <c r="E488" s="30" t="s">
        <v>880</v>
      </c>
      <c r="F488" s="17" t="s">
        <v>3786</v>
      </c>
    </row>
    <row r="489" spans="2:6">
      <c r="B489" s="27" t="s">
        <v>719</v>
      </c>
      <c r="C489" s="28" t="s">
        <v>3332</v>
      </c>
      <c r="D489" s="29" t="s">
        <v>881</v>
      </c>
      <c r="E489" s="30" t="s">
        <v>882</v>
      </c>
      <c r="F489" s="17" t="s">
        <v>3787</v>
      </c>
    </row>
    <row r="490" spans="2:6">
      <c r="B490" s="27" t="s">
        <v>719</v>
      </c>
      <c r="C490" s="28" t="s">
        <v>3332</v>
      </c>
      <c r="D490" s="29" t="s">
        <v>883</v>
      </c>
      <c r="E490" s="30" t="s">
        <v>884</v>
      </c>
      <c r="F490" s="17" t="s">
        <v>3788</v>
      </c>
    </row>
    <row r="491" spans="2:6">
      <c r="B491" s="27" t="s">
        <v>719</v>
      </c>
      <c r="C491" s="28" t="s">
        <v>3332</v>
      </c>
      <c r="D491" s="29" t="s">
        <v>885</v>
      </c>
      <c r="E491" s="30" t="s">
        <v>885</v>
      </c>
      <c r="F491" s="17" t="s">
        <v>3789</v>
      </c>
    </row>
    <row r="492" spans="2:6">
      <c r="B492" s="27" t="s">
        <v>719</v>
      </c>
      <c r="C492" s="28" t="s">
        <v>3332</v>
      </c>
      <c r="D492" s="29" t="s">
        <v>886</v>
      </c>
      <c r="E492" s="30" t="s">
        <v>887</v>
      </c>
      <c r="F492" s="17" t="s">
        <v>3790</v>
      </c>
    </row>
    <row r="493" spans="2:6">
      <c r="B493" s="27" t="s">
        <v>719</v>
      </c>
      <c r="C493" s="28" t="s">
        <v>3333</v>
      </c>
      <c r="D493" s="29" t="s">
        <v>888</v>
      </c>
      <c r="E493" s="30" t="s">
        <v>889</v>
      </c>
      <c r="F493" s="17" t="s">
        <v>3791</v>
      </c>
    </row>
    <row r="494" spans="2:6">
      <c r="B494" s="27" t="s">
        <v>719</v>
      </c>
      <c r="C494" s="28" t="s">
        <v>3333</v>
      </c>
      <c r="D494" s="29" t="s">
        <v>890</v>
      </c>
      <c r="E494" s="30" t="s">
        <v>890</v>
      </c>
      <c r="F494" s="17" t="s">
        <v>3792</v>
      </c>
    </row>
    <row r="495" spans="2:6">
      <c r="B495" s="27" t="s">
        <v>719</v>
      </c>
      <c r="C495" s="28" t="s">
        <v>3333</v>
      </c>
      <c r="D495" s="29" t="s">
        <v>891</v>
      </c>
      <c r="E495" s="30" t="s">
        <v>892</v>
      </c>
      <c r="F495" s="17" t="s">
        <v>3793</v>
      </c>
    </row>
    <row r="496" spans="2:6">
      <c r="B496" s="27" t="s">
        <v>719</v>
      </c>
      <c r="C496" s="28" t="s">
        <v>3333</v>
      </c>
      <c r="D496" s="29" t="s">
        <v>893</v>
      </c>
      <c r="E496" s="30" t="s">
        <v>893</v>
      </c>
      <c r="F496" s="17" t="s">
        <v>3794</v>
      </c>
    </row>
    <row r="497" spans="2:6">
      <c r="B497" s="27" t="s">
        <v>719</v>
      </c>
      <c r="C497" s="28" t="s">
        <v>3333</v>
      </c>
      <c r="D497" s="29" t="s">
        <v>894</v>
      </c>
      <c r="E497" s="30" t="s">
        <v>895</v>
      </c>
      <c r="F497" s="17" t="s">
        <v>3795</v>
      </c>
    </row>
    <row r="498" spans="2:6">
      <c r="B498" s="27" t="s">
        <v>719</v>
      </c>
      <c r="C498" s="28" t="s">
        <v>3333</v>
      </c>
      <c r="D498" s="29" t="s">
        <v>896</v>
      </c>
      <c r="E498" s="30" t="s">
        <v>896</v>
      </c>
      <c r="F498" s="17" t="s">
        <v>3795</v>
      </c>
    </row>
    <row r="499" spans="2:6">
      <c r="B499" s="27" t="s">
        <v>719</v>
      </c>
      <c r="C499" s="28" t="s">
        <v>3333</v>
      </c>
      <c r="D499" s="29" t="s">
        <v>897</v>
      </c>
      <c r="E499" s="30" t="s">
        <v>898</v>
      </c>
      <c r="F499" s="17" t="s">
        <v>3796</v>
      </c>
    </row>
    <row r="500" spans="2:6">
      <c r="B500" s="27" t="s">
        <v>719</v>
      </c>
      <c r="C500" s="28" t="s">
        <v>3333</v>
      </c>
      <c r="D500" s="29" t="s">
        <v>899</v>
      </c>
      <c r="E500" s="30" t="s">
        <v>900</v>
      </c>
      <c r="F500" s="17" t="s">
        <v>3797</v>
      </c>
    </row>
    <row r="501" spans="2:6">
      <c r="B501" s="27" t="s">
        <v>719</v>
      </c>
      <c r="C501" s="28" t="s">
        <v>3333</v>
      </c>
      <c r="D501" s="29" t="s">
        <v>901</v>
      </c>
      <c r="E501" s="30" t="s">
        <v>902</v>
      </c>
      <c r="F501" s="17" t="s">
        <v>3798</v>
      </c>
    </row>
    <row r="502" spans="2:6">
      <c r="B502" s="27" t="s">
        <v>719</v>
      </c>
      <c r="C502" s="28" t="s">
        <v>3333</v>
      </c>
      <c r="D502" s="29" t="s">
        <v>903</v>
      </c>
      <c r="E502" s="30" t="s">
        <v>904</v>
      </c>
      <c r="F502" s="17" t="s">
        <v>3799</v>
      </c>
    </row>
    <row r="503" spans="2:6">
      <c r="B503" s="27" t="s">
        <v>719</v>
      </c>
      <c r="C503" s="28" t="s">
        <v>3333</v>
      </c>
      <c r="D503" s="29" t="s">
        <v>905</v>
      </c>
      <c r="E503" s="30" t="s">
        <v>905</v>
      </c>
      <c r="F503" s="17" t="s">
        <v>3799</v>
      </c>
    </row>
    <row r="504" spans="2:6">
      <c r="B504" s="27" t="s">
        <v>719</v>
      </c>
      <c r="C504" s="28" t="s">
        <v>3333</v>
      </c>
      <c r="D504" s="29" t="s">
        <v>906</v>
      </c>
      <c r="E504" s="30" t="s">
        <v>906</v>
      </c>
      <c r="F504" s="17" t="s">
        <v>3800</v>
      </c>
    </row>
    <row r="505" spans="2:6">
      <c r="B505" s="27" t="s">
        <v>719</v>
      </c>
      <c r="C505" s="28" t="s">
        <v>3333</v>
      </c>
      <c r="D505" s="29" t="s">
        <v>907</v>
      </c>
      <c r="E505" s="30" t="s">
        <v>908</v>
      </c>
      <c r="F505" s="17" t="s">
        <v>3801</v>
      </c>
    </row>
    <row r="506" spans="2:6">
      <c r="B506" s="27" t="s">
        <v>719</v>
      </c>
      <c r="C506" s="28" t="s">
        <v>3333</v>
      </c>
      <c r="D506" s="29" t="s">
        <v>909</v>
      </c>
      <c r="E506" s="30" t="s">
        <v>909</v>
      </c>
      <c r="F506" s="17" t="s">
        <v>3802</v>
      </c>
    </row>
    <row r="507" spans="2:6">
      <c r="B507" s="27" t="s">
        <v>719</v>
      </c>
      <c r="C507" s="28" t="s">
        <v>3333</v>
      </c>
      <c r="D507" s="29" t="s">
        <v>910</v>
      </c>
      <c r="E507" s="30" t="s">
        <v>910</v>
      </c>
      <c r="F507" s="17" t="s">
        <v>3802</v>
      </c>
    </row>
    <row r="508" spans="2:6">
      <c r="B508" s="27" t="s">
        <v>719</v>
      </c>
      <c r="C508" s="28" t="s">
        <v>3333</v>
      </c>
      <c r="D508" s="29" t="s">
        <v>911</v>
      </c>
      <c r="E508" s="30" t="s">
        <v>911</v>
      </c>
      <c r="F508" s="17" t="s">
        <v>3803</v>
      </c>
    </row>
    <row r="509" spans="2:6">
      <c r="B509" s="27" t="s">
        <v>719</v>
      </c>
      <c r="C509" s="28" t="s">
        <v>3333</v>
      </c>
      <c r="D509" s="29" t="s">
        <v>912</v>
      </c>
      <c r="E509" s="30" t="s">
        <v>912</v>
      </c>
      <c r="F509" s="17" t="s">
        <v>3804</v>
      </c>
    </row>
    <row r="510" spans="2:6">
      <c r="B510" s="27" t="s">
        <v>719</v>
      </c>
      <c r="C510" s="28" t="s">
        <v>3334</v>
      </c>
      <c r="D510" s="29" t="s">
        <v>913</v>
      </c>
      <c r="E510" s="30" t="s">
        <v>913</v>
      </c>
      <c r="F510" s="17" t="s">
        <v>3805</v>
      </c>
    </row>
    <row r="511" spans="2:6">
      <c r="B511" s="27" t="s">
        <v>719</v>
      </c>
      <c r="C511" s="28" t="s">
        <v>3334</v>
      </c>
      <c r="D511" s="29" t="s">
        <v>914</v>
      </c>
      <c r="E511" s="30" t="s">
        <v>914</v>
      </c>
      <c r="F511" s="17" t="s">
        <v>3805</v>
      </c>
    </row>
    <row r="512" spans="2:6">
      <c r="B512" s="27" t="s">
        <v>719</v>
      </c>
      <c r="C512" s="28" t="s">
        <v>3334</v>
      </c>
      <c r="D512" s="29" t="s">
        <v>915</v>
      </c>
      <c r="E512" s="30" t="s">
        <v>915</v>
      </c>
      <c r="F512" s="17" t="s">
        <v>3806</v>
      </c>
    </row>
    <row r="513" spans="2:6">
      <c r="B513" s="27" t="s">
        <v>719</v>
      </c>
      <c r="C513" s="28" t="s">
        <v>3334</v>
      </c>
      <c r="D513" s="29" t="s">
        <v>916</v>
      </c>
      <c r="E513" s="30" t="s">
        <v>916</v>
      </c>
      <c r="F513" s="17" t="s">
        <v>3807</v>
      </c>
    </row>
    <row r="514" spans="2:6">
      <c r="B514" s="27" t="s">
        <v>719</v>
      </c>
      <c r="C514" s="28" t="s">
        <v>3334</v>
      </c>
      <c r="D514" s="29" t="s">
        <v>917</v>
      </c>
      <c r="E514" s="30" t="s">
        <v>917</v>
      </c>
      <c r="F514" s="17" t="s">
        <v>3807</v>
      </c>
    </row>
    <row r="515" spans="2:6">
      <c r="B515" s="27" t="s">
        <v>719</v>
      </c>
      <c r="C515" s="28" t="s">
        <v>3334</v>
      </c>
      <c r="D515" s="29" t="s">
        <v>918</v>
      </c>
      <c r="E515" s="30" t="s">
        <v>918</v>
      </c>
      <c r="F515" s="17" t="s">
        <v>3808</v>
      </c>
    </row>
    <row r="516" spans="2:6">
      <c r="B516" s="27" t="s">
        <v>719</v>
      </c>
      <c r="C516" s="28" t="s">
        <v>3334</v>
      </c>
      <c r="D516" s="29" t="s">
        <v>919</v>
      </c>
      <c r="E516" s="30" t="s">
        <v>919</v>
      </c>
      <c r="F516" s="17" t="s">
        <v>3809</v>
      </c>
    </row>
    <row r="517" spans="2:6">
      <c r="B517" s="27" t="s">
        <v>719</v>
      </c>
      <c r="C517" s="28" t="s">
        <v>3334</v>
      </c>
      <c r="D517" s="29" t="s">
        <v>920</v>
      </c>
      <c r="E517" s="30" t="s">
        <v>920</v>
      </c>
      <c r="F517" s="17" t="s">
        <v>3810</v>
      </c>
    </row>
    <row r="518" spans="2:6">
      <c r="B518" s="27" t="s">
        <v>719</v>
      </c>
      <c r="C518" s="28" t="s">
        <v>3334</v>
      </c>
      <c r="D518" s="29" t="s">
        <v>921</v>
      </c>
      <c r="E518" s="30" t="s">
        <v>921</v>
      </c>
      <c r="F518" s="17" t="s">
        <v>3811</v>
      </c>
    </row>
    <row r="519" spans="2:6">
      <c r="B519" s="27" t="s">
        <v>719</v>
      </c>
      <c r="C519" s="28" t="s">
        <v>3334</v>
      </c>
      <c r="D519" s="29" t="s">
        <v>922</v>
      </c>
      <c r="E519" s="30" t="s">
        <v>922</v>
      </c>
      <c r="F519" s="17" t="s">
        <v>3811</v>
      </c>
    </row>
    <row r="520" spans="2:6">
      <c r="B520" s="27" t="s">
        <v>719</v>
      </c>
      <c r="C520" s="28" t="s">
        <v>3334</v>
      </c>
      <c r="D520" s="29" t="s">
        <v>923</v>
      </c>
      <c r="E520" s="30" t="s">
        <v>923</v>
      </c>
      <c r="F520" s="17" t="s">
        <v>3812</v>
      </c>
    </row>
    <row r="521" spans="2:6">
      <c r="B521" s="27" t="s">
        <v>719</v>
      </c>
      <c r="C521" s="28" t="s">
        <v>3334</v>
      </c>
      <c r="D521" s="29" t="s">
        <v>924</v>
      </c>
      <c r="E521" s="30" t="s">
        <v>924</v>
      </c>
      <c r="F521" s="17" t="s">
        <v>3813</v>
      </c>
    </row>
    <row r="522" spans="2:6">
      <c r="B522" s="27" t="s">
        <v>719</v>
      </c>
      <c r="C522" s="28" t="s">
        <v>3335</v>
      </c>
      <c r="D522" s="29" t="s">
        <v>925</v>
      </c>
      <c r="E522" s="30" t="s">
        <v>926</v>
      </c>
      <c r="F522" s="17" t="s">
        <v>3814</v>
      </c>
    </row>
    <row r="523" spans="2:6">
      <c r="B523" s="27" t="s">
        <v>719</v>
      </c>
      <c r="C523" s="28" t="s">
        <v>3335</v>
      </c>
      <c r="D523" s="29" t="s">
        <v>927</v>
      </c>
      <c r="E523" s="30" t="s">
        <v>928</v>
      </c>
      <c r="F523" s="17" t="s">
        <v>3815</v>
      </c>
    </row>
    <row r="524" spans="2:6">
      <c r="B524" s="27" t="s">
        <v>719</v>
      </c>
      <c r="C524" s="28" t="s">
        <v>3335</v>
      </c>
      <c r="D524" s="29" t="s">
        <v>929</v>
      </c>
      <c r="E524" s="30" t="s">
        <v>930</v>
      </c>
      <c r="F524" s="17" t="s">
        <v>3816</v>
      </c>
    </row>
    <row r="525" spans="2:6">
      <c r="B525" s="27" t="s">
        <v>719</v>
      </c>
      <c r="C525" s="28" t="s">
        <v>3335</v>
      </c>
      <c r="D525" s="29" t="s">
        <v>931</v>
      </c>
      <c r="E525" s="30" t="s">
        <v>931</v>
      </c>
      <c r="F525" s="17" t="s">
        <v>3817</v>
      </c>
    </row>
    <row r="526" spans="2:6">
      <c r="B526" s="27" t="s">
        <v>719</v>
      </c>
      <c r="C526" s="28" t="s">
        <v>3335</v>
      </c>
      <c r="D526" s="29" t="s">
        <v>932</v>
      </c>
      <c r="E526" s="30" t="s">
        <v>933</v>
      </c>
      <c r="F526" s="17" t="s">
        <v>3818</v>
      </c>
    </row>
    <row r="527" spans="2:6">
      <c r="B527" s="27" t="s">
        <v>719</v>
      </c>
      <c r="C527" s="28" t="s">
        <v>3335</v>
      </c>
      <c r="D527" s="29" t="s">
        <v>934</v>
      </c>
      <c r="E527" s="30" t="s">
        <v>934</v>
      </c>
      <c r="F527" s="17" t="s">
        <v>3819</v>
      </c>
    </row>
    <row r="528" spans="2:6">
      <c r="B528" s="27" t="s">
        <v>719</v>
      </c>
      <c r="C528" s="28" t="s">
        <v>3335</v>
      </c>
      <c r="D528" s="29" t="s">
        <v>935</v>
      </c>
      <c r="E528" s="30" t="s">
        <v>936</v>
      </c>
      <c r="F528" s="17" t="s">
        <v>3820</v>
      </c>
    </row>
    <row r="529" spans="2:6">
      <c r="B529" s="27" t="s">
        <v>719</v>
      </c>
      <c r="C529" s="28" t="s">
        <v>3335</v>
      </c>
      <c r="D529" s="29" t="s">
        <v>937</v>
      </c>
      <c r="E529" s="30" t="s">
        <v>937</v>
      </c>
      <c r="F529" s="17" t="s">
        <v>3821</v>
      </c>
    </row>
    <row r="530" spans="2:6">
      <c r="B530" s="27" t="s">
        <v>719</v>
      </c>
      <c r="C530" s="28" t="s">
        <v>3335</v>
      </c>
      <c r="D530" s="29" t="s">
        <v>938</v>
      </c>
      <c r="E530" s="30" t="s">
        <v>938</v>
      </c>
      <c r="F530" s="17" t="s">
        <v>3822</v>
      </c>
    </row>
    <row r="531" spans="2:6">
      <c r="B531" s="27" t="s">
        <v>719</v>
      </c>
      <c r="C531" s="28" t="s">
        <v>3335</v>
      </c>
      <c r="D531" s="29" t="s">
        <v>939</v>
      </c>
      <c r="E531" s="30" t="s">
        <v>940</v>
      </c>
      <c r="F531" s="17" t="s">
        <v>3823</v>
      </c>
    </row>
    <row r="532" spans="2:6">
      <c r="B532" s="27" t="s">
        <v>719</v>
      </c>
      <c r="C532" s="28" t="s">
        <v>3335</v>
      </c>
      <c r="D532" s="29" t="s">
        <v>941</v>
      </c>
      <c r="E532" s="30" t="s">
        <v>941</v>
      </c>
      <c r="F532" s="17" t="s">
        <v>3824</v>
      </c>
    </row>
    <row r="533" spans="2:6">
      <c r="B533" s="27" t="s">
        <v>719</v>
      </c>
      <c r="C533" s="28" t="s">
        <v>3335</v>
      </c>
      <c r="D533" s="29" t="s">
        <v>942</v>
      </c>
      <c r="E533" s="30" t="s">
        <v>943</v>
      </c>
      <c r="F533" s="17" t="s">
        <v>3825</v>
      </c>
    </row>
    <row r="534" spans="2:6">
      <c r="B534" s="27" t="s">
        <v>719</v>
      </c>
      <c r="C534" s="28" t="s">
        <v>3335</v>
      </c>
      <c r="D534" s="29" t="s">
        <v>944</v>
      </c>
      <c r="E534" s="30" t="s">
        <v>945</v>
      </c>
      <c r="F534" s="17" t="s">
        <v>3826</v>
      </c>
    </row>
    <row r="535" spans="2:6">
      <c r="B535" s="27" t="s">
        <v>719</v>
      </c>
      <c r="C535" s="28" t="s">
        <v>3335</v>
      </c>
      <c r="D535" s="29" t="s">
        <v>946</v>
      </c>
      <c r="E535" s="30" t="s">
        <v>946</v>
      </c>
      <c r="F535" s="17" t="s">
        <v>3826</v>
      </c>
    </row>
    <row r="536" spans="2:6">
      <c r="B536" s="27" t="s">
        <v>719</v>
      </c>
      <c r="C536" s="28" t="s">
        <v>3335</v>
      </c>
      <c r="D536" s="29" t="s">
        <v>947</v>
      </c>
      <c r="E536" s="30" t="s">
        <v>947</v>
      </c>
      <c r="F536" s="17" t="s">
        <v>3827</v>
      </c>
    </row>
    <row r="537" spans="2:6">
      <c r="B537" s="27" t="s">
        <v>719</v>
      </c>
      <c r="C537" s="28" t="s">
        <v>3335</v>
      </c>
      <c r="D537" s="29" t="s">
        <v>948</v>
      </c>
      <c r="E537" s="30" t="s">
        <v>948</v>
      </c>
      <c r="F537" s="17" t="s">
        <v>3828</v>
      </c>
    </row>
    <row r="538" spans="2:6">
      <c r="B538" s="27" t="s">
        <v>719</v>
      </c>
      <c r="C538" s="28" t="s">
        <v>3335</v>
      </c>
      <c r="D538" s="29" t="s">
        <v>949</v>
      </c>
      <c r="E538" s="30" t="s">
        <v>949</v>
      </c>
      <c r="F538" s="17" t="s">
        <v>3829</v>
      </c>
    </row>
    <row r="539" spans="2:6">
      <c r="B539" s="27" t="s">
        <v>719</v>
      </c>
      <c r="C539" s="28" t="s">
        <v>3335</v>
      </c>
      <c r="D539" s="29" t="s">
        <v>950</v>
      </c>
      <c r="E539" s="30" t="s">
        <v>950</v>
      </c>
      <c r="F539" s="17" t="s">
        <v>3830</v>
      </c>
    </row>
    <row r="540" spans="2:6">
      <c r="B540" s="27" t="s">
        <v>719</v>
      </c>
      <c r="C540" s="28" t="s">
        <v>3335</v>
      </c>
      <c r="D540" s="29" t="s">
        <v>951</v>
      </c>
      <c r="E540" s="30" t="s">
        <v>951</v>
      </c>
      <c r="F540" s="17" t="s">
        <v>3830</v>
      </c>
    </row>
    <row r="541" spans="2:6">
      <c r="B541" s="27" t="s">
        <v>719</v>
      </c>
      <c r="C541" s="28" t="s">
        <v>3335</v>
      </c>
      <c r="D541" s="29" t="s">
        <v>952</v>
      </c>
      <c r="E541" s="30" t="s">
        <v>952</v>
      </c>
      <c r="F541" s="17" t="s">
        <v>3831</v>
      </c>
    </row>
    <row r="542" spans="2:6">
      <c r="B542" s="27" t="s">
        <v>719</v>
      </c>
      <c r="C542" s="28" t="s">
        <v>3335</v>
      </c>
      <c r="D542" s="29" t="s">
        <v>953</v>
      </c>
      <c r="E542" s="30" t="s">
        <v>953</v>
      </c>
      <c r="F542" s="17" t="s">
        <v>3832</v>
      </c>
    </row>
    <row r="543" spans="2:6">
      <c r="B543" s="27" t="s">
        <v>719</v>
      </c>
      <c r="C543" s="28" t="s">
        <v>3335</v>
      </c>
      <c r="D543" s="29" t="s">
        <v>954</v>
      </c>
      <c r="E543" s="30" t="s">
        <v>954</v>
      </c>
      <c r="F543" s="17" t="s">
        <v>3833</v>
      </c>
    </row>
    <row r="544" spans="2:6">
      <c r="B544" s="27" t="s">
        <v>719</v>
      </c>
      <c r="C544" s="28" t="s">
        <v>3335</v>
      </c>
      <c r="D544" s="29" t="s">
        <v>955</v>
      </c>
      <c r="E544" s="30" t="s">
        <v>955</v>
      </c>
      <c r="F544" s="17" t="s">
        <v>3834</v>
      </c>
    </row>
    <row r="545" spans="2:6">
      <c r="B545" s="27" t="s">
        <v>719</v>
      </c>
      <c r="C545" s="28" t="s">
        <v>3335</v>
      </c>
      <c r="D545" s="29" t="s">
        <v>956</v>
      </c>
      <c r="E545" s="30" t="s">
        <v>956</v>
      </c>
      <c r="F545" s="17" t="s">
        <v>3835</v>
      </c>
    </row>
    <row r="546" spans="2:6">
      <c r="B546" s="27" t="s">
        <v>719</v>
      </c>
      <c r="C546" s="28" t="s">
        <v>3335</v>
      </c>
      <c r="D546" s="29" t="s">
        <v>957</v>
      </c>
      <c r="E546" s="30" t="s">
        <v>957</v>
      </c>
      <c r="F546" s="17" t="s">
        <v>3836</v>
      </c>
    </row>
    <row r="547" spans="2:6">
      <c r="B547" s="27" t="s">
        <v>719</v>
      </c>
      <c r="C547" s="28" t="s">
        <v>3335</v>
      </c>
      <c r="D547" s="29" t="s">
        <v>958</v>
      </c>
      <c r="E547" s="30" t="s">
        <v>959</v>
      </c>
      <c r="F547" s="17" t="s">
        <v>3837</v>
      </c>
    </row>
    <row r="548" spans="2:6">
      <c r="B548" s="27" t="s">
        <v>719</v>
      </c>
      <c r="C548" s="28" t="s">
        <v>3335</v>
      </c>
      <c r="D548" s="29" t="s">
        <v>960</v>
      </c>
      <c r="E548" s="30" t="s">
        <v>960</v>
      </c>
      <c r="F548" s="17" t="s">
        <v>3837</v>
      </c>
    </row>
    <row r="549" spans="2:6">
      <c r="B549" s="27" t="s">
        <v>719</v>
      </c>
      <c r="C549" s="28" t="s">
        <v>3335</v>
      </c>
      <c r="D549" s="29" t="s">
        <v>961</v>
      </c>
      <c r="E549" s="30" t="s">
        <v>961</v>
      </c>
      <c r="F549" s="17" t="s">
        <v>3836</v>
      </c>
    </row>
    <row r="550" spans="2:6">
      <c r="B550" s="27" t="s">
        <v>719</v>
      </c>
      <c r="C550" s="28" t="s">
        <v>3336</v>
      </c>
      <c r="D550" s="29" t="s">
        <v>962</v>
      </c>
      <c r="E550" s="30" t="s">
        <v>963</v>
      </c>
      <c r="F550" s="17" t="s">
        <v>3838</v>
      </c>
    </row>
    <row r="551" spans="2:6">
      <c r="B551" s="27" t="s">
        <v>719</v>
      </c>
      <c r="C551" s="28" t="s">
        <v>3336</v>
      </c>
      <c r="D551" s="29" t="s">
        <v>964</v>
      </c>
      <c r="E551" s="30" t="s">
        <v>964</v>
      </c>
      <c r="F551" s="17" t="s">
        <v>3839</v>
      </c>
    </row>
    <row r="552" spans="2:6">
      <c r="B552" s="27" t="s">
        <v>719</v>
      </c>
      <c r="C552" s="28" t="s">
        <v>3336</v>
      </c>
      <c r="D552" s="29" t="s">
        <v>965</v>
      </c>
      <c r="E552" s="30" t="s">
        <v>966</v>
      </c>
      <c r="F552" s="17" t="s">
        <v>3840</v>
      </c>
    </row>
    <row r="553" spans="2:6">
      <c r="B553" s="27" t="s">
        <v>719</v>
      </c>
      <c r="C553" s="28" t="s">
        <v>3336</v>
      </c>
      <c r="D553" s="29" t="s">
        <v>967</v>
      </c>
      <c r="E553" s="30" t="s">
        <v>968</v>
      </c>
      <c r="F553" s="17" t="s">
        <v>3841</v>
      </c>
    </row>
    <row r="554" spans="2:6">
      <c r="B554" s="27" t="s">
        <v>719</v>
      </c>
      <c r="C554" s="28" t="s">
        <v>3336</v>
      </c>
      <c r="D554" s="29" t="s">
        <v>969</v>
      </c>
      <c r="E554" s="30" t="s">
        <v>970</v>
      </c>
      <c r="F554" s="17" t="s">
        <v>3842</v>
      </c>
    </row>
    <row r="555" spans="2:6">
      <c r="B555" s="27" t="s">
        <v>719</v>
      </c>
      <c r="C555" s="28" t="s">
        <v>3336</v>
      </c>
      <c r="D555" s="29" t="s">
        <v>971</v>
      </c>
      <c r="E555" s="30" t="s">
        <v>972</v>
      </c>
      <c r="F555" s="17" t="s">
        <v>3843</v>
      </c>
    </row>
    <row r="556" spans="2:6">
      <c r="B556" s="27" t="s">
        <v>719</v>
      </c>
      <c r="C556" s="28" t="s">
        <v>3336</v>
      </c>
      <c r="D556" s="29" t="s">
        <v>973</v>
      </c>
      <c r="E556" s="30" t="s">
        <v>973</v>
      </c>
      <c r="F556" s="17" t="s">
        <v>3844</v>
      </c>
    </row>
    <row r="557" spans="2:6">
      <c r="B557" s="27" t="s">
        <v>719</v>
      </c>
      <c r="C557" s="28" t="s">
        <v>3336</v>
      </c>
      <c r="D557" s="29" t="s">
        <v>974</v>
      </c>
      <c r="E557" s="30" t="s">
        <v>975</v>
      </c>
      <c r="F557" s="17" t="s">
        <v>3844</v>
      </c>
    </row>
    <row r="558" spans="2:6">
      <c r="B558" s="27" t="s">
        <v>719</v>
      </c>
      <c r="C558" s="28" t="s">
        <v>3336</v>
      </c>
      <c r="D558" s="29" t="s">
        <v>976</v>
      </c>
      <c r="E558" s="30" t="s">
        <v>976</v>
      </c>
      <c r="F558" s="17" t="s">
        <v>3845</v>
      </c>
    </row>
    <row r="559" spans="2:6">
      <c r="B559" s="27" t="s">
        <v>719</v>
      </c>
      <c r="C559" s="28" t="s">
        <v>3336</v>
      </c>
      <c r="D559" s="29" t="s">
        <v>977</v>
      </c>
      <c r="E559" s="30" t="s">
        <v>977</v>
      </c>
      <c r="F559" s="17" t="s">
        <v>3846</v>
      </c>
    </row>
    <row r="560" spans="2:6">
      <c r="B560" s="27" t="s">
        <v>719</v>
      </c>
      <c r="C560" s="28" t="s">
        <v>3336</v>
      </c>
      <c r="D560" s="29" t="s">
        <v>978</v>
      </c>
      <c r="E560" s="30" t="s">
        <v>978</v>
      </c>
      <c r="F560" s="17" t="s">
        <v>3847</v>
      </c>
    </row>
    <row r="561" spans="2:6">
      <c r="B561" s="27" t="s">
        <v>719</v>
      </c>
      <c r="C561" s="28" t="s">
        <v>3336</v>
      </c>
      <c r="D561" s="29" t="s">
        <v>979</v>
      </c>
      <c r="E561" s="30" t="s">
        <v>980</v>
      </c>
      <c r="F561" s="17" t="s">
        <v>3848</v>
      </c>
    </row>
    <row r="562" spans="2:6">
      <c r="B562" s="27" t="s">
        <v>719</v>
      </c>
      <c r="C562" s="28" t="s">
        <v>3336</v>
      </c>
      <c r="D562" s="29" t="s">
        <v>981</v>
      </c>
      <c r="E562" s="30" t="s">
        <v>982</v>
      </c>
      <c r="F562" s="17" t="s">
        <v>3848</v>
      </c>
    </row>
    <row r="563" spans="2:6">
      <c r="B563" s="27" t="s">
        <v>719</v>
      </c>
      <c r="C563" s="28" t="s">
        <v>3336</v>
      </c>
      <c r="D563" s="29" t="s">
        <v>983</v>
      </c>
      <c r="E563" s="30" t="s">
        <v>984</v>
      </c>
      <c r="F563" s="17" t="s">
        <v>3849</v>
      </c>
    </row>
    <row r="564" spans="2:6">
      <c r="B564" s="27" t="s">
        <v>719</v>
      </c>
      <c r="C564" s="28" t="s">
        <v>3336</v>
      </c>
      <c r="D564" s="29" t="s">
        <v>985</v>
      </c>
      <c r="E564" s="30" t="s">
        <v>986</v>
      </c>
      <c r="F564" s="17" t="s">
        <v>3850</v>
      </c>
    </row>
    <row r="565" spans="2:6">
      <c r="B565" s="27" t="s">
        <v>719</v>
      </c>
      <c r="C565" s="28" t="s">
        <v>3336</v>
      </c>
      <c r="D565" s="29" t="s">
        <v>987</v>
      </c>
      <c r="E565" s="30" t="s">
        <v>988</v>
      </c>
      <c r="F565" s="17" t="s">
        <v>3851</v>
      </c>
    </row>
    <row r="566" spans="2:6">
      <c r="B566" s="27" t="s">
        <v>719</v>
      </c>
      <c r="C566" s="28" t="s">
        <v>3336</v>
      </c>
      <c r="D566" s="29" t="s">
        <v>989</v>
      </c>
      <c r="E566" s="30" t="s">
        <v>989</v>
      </c>
      <c r="F566" s="17" t="s">
        <v>3852</v>
      </c>
    </row>
    <row r="567" spans="2:6">
      <c r="B567" s="27" t="s">
        <v>719</v>
      </c>
      <c r="C567" s="28" t="s">
        <v>3337</v>
      </c>
      <c r="D567" s="29" t="s">
        <v>990</v>
      </c>
      <c r="E567" s="30" t="s">
        <v>991</v>
      </c>
      <c r="F567" s="17" t="s">
        <v>3853</v>
      </c>
    </row>
    <row r="568" spans="2:6">
      <c r="B568" s="27" t="s">
        <v>719</v>
      </c>
      <c r="C568" s="28" t="s">
        <v>3337</v>
      </c>
      <c r="D568" s="29" t="s">
        <v>992</v>
      </c>
      <c r="E568" s="30" t="s">
        <v>992</v>
      </c>
      <c r="F568" s="17" t="s">
        <v>3854</v>
      </c>
    </row>
    <row r="569" spans="2:6">
      <c r="B569" s="27" t="s">
        <v>719</v>
      </c>
      <c r="C569" s="28" t="s">
        <v>3337</v>
      </c>
      <c r="D569" s="29" t="s">
        <v>993</v>
      </c>
      <c r="E569" s="30" t="s">
        <v>993</v>
      </c>
      <c r="F569" s="17" t="s">
        <v>3855</v>
      </c>
    </row>
    <row r="570" spans="2:6">
      <c r="B570" s="27" t="s">
        <v>719</v>
      </c>
      <c r="C570" s="28" t="s">
        <v>3337</v>
      </c>
      <c r="D570" s="29" t="s">
        <v>994</v>
      </c>
      <c r="E570" s="30" t="s">
        <v>995</v>
      </c>
      <c r="F570" s="17" t="s">
        <v>3856</v>
      </c>
    </row>
    <row r="571" spans="2:6">
      <c r="B571" s="27" t="s">
        <v>719</v>
      </c>
      <c r="C571" s="28" t="s">
        <v>3337</v>
      </c>
      <c r="D571" s="29" t="s">
        <v>996</v>
      </c>
      <c r="E571" s="30" t="s">
        <v>996</v>
      </c>
      <c r="F571" s="17" t="s">
        <v>3857</v>
      </c>
    </row>
    <row r="572" spans="2:6">
      <c r="B572" s="27" t="s">
        <v>719</v>
      </c>
      <c r="C572" s="28" t="s">
        <v>3337</v>
      </c>
      <c r="D572" s="29" t="s">
        <v>997</v>
      </c>
      <c r="E572" s="30" t="s">
        <v>997</v>
      </c>
      <c r="F572" s="17" t="s">
        <v>3858</v>
      </c>
    </row>
    <row r="573" spans="2:6">
      <c r="B573" s="27" t="s">
        <v>719</v>
      </c>
      <c r="C573" s="28" t="s">
        <v>3337</v>
      </c>
      <c r="D573" s="29" t="s">
        <v>998</v>
      </c>
      <c r="E573" s="30" t="s">
        <v>998</v>
      </c>
      <c r="F573" s="17" t="s">
        <v>3859</v>
      </c>
    </row>
    <row r="574" spans="2:6">
      <c r="B574" s="27" t="s">
        <v>719</v>
      </c>
      <c r="C574" s="28" t="s">
        <v>3337</v>
      </c>
      <c r="D574" s="29" t="s">
        <v>999</v>
      </c>
      <c r="E574" s="30" t="s">
        <v>1000</v>
      </c>
      <c r="F574" s="17" t="s">
        <v>3860</v>
      </c>
    </row>
    <row r="575" spans="2:6">
      <c r="B575" s="27" t="s">
        <v>719</v>
      </c>
      <c r="C575" s="28" t="s">
        <v>3337</v>
      </c>
      <c r="D575" s="29" t="s">
        <v>1001</v>
      </c>
      <c r="E575" s="30" t="s">
        <v>1001</v>
      </c>
      <c r="F575" s="17" t="s">
        <v>3861</v>
      </c>
    </row>
    <row r="576" spans="2:6">
      <c r="B576" s="27" t="s">
        <v>719</v>
      </c>
      <c r="C576" s="28" t="s">
        <v>3337</v>
      </c>
      <c r="D576" s="29" t="s">
        <v>1002</v>
      </c>
      <c r="E576" s="30" t="s">
        <v>1002</v>
      </c>
      <c r="F576" s="17" t="s">
        <v>3862</v>
      </c>
    </row>
    <row r="577" spans="2:6">
      <c r="B577" s="27" t="s">
        <v>719</v>
      </c>
      <c r="C577" s="28" t="s">
        <v>3337</v>
      </c>
      <c r="D577" s="29" t="s">
        <v>1003</v>
      </c>
      <c r="E577" s="30" t="s">
        <v>1004</v>
      </c>
      <c r="F577" s="17" t="s">
        <v>3863</v>
      </c>
    </row>
    <row r="578" spans="2:6">
      <c r="B578" s="27" t="s">
        <v>719</v>
      </c>
      <c r="C578" s="28" t="s">
        <v>3337</v>
      </c>
      <c r="D578" s="29" t="s">
        <v>1005</v>
      </c>
      <c r="E578" s="30" t="s">
        <v>1005</v>
      </c>
      <c r="F578" s="17" t="s">
        <v>3864</v>
      </c>
    </row>
    <row r="579" spans="2:6">
      <c r="B579" s="27" t="s">
        <v>719</v>
      </c>
      <c r="C579" s="28" t="s">
        <v>3337</v>
      </c>
      <c r="D579" s="29" t="s">
        <v>1006</v>
      </c>
      <c r="E579" s="30" t="s">
        <v>1006</v>
      </c>
      <c r="F579" s="17" t="s">
        <v>3865</v>
      </c>
    </row>
    <row r="580" spans="2:6">
      <c r="B580" s="27" t="s">
        <v>719</v>
      </c>
      <c r="C580" s="28" t="s">
        <v>3337</v>
      </c>
      <c r="D580" s="29" t="s">
        <v>1007</v>
      </c>
      <c r="E580" s="30" t="s">
        <v>1008</v>
      </c>
      <c r="F580" s="17" t="s">
        <v>3866</v>
      </c>
    </row>
    <row r="581" spans="2:6">
      <c r="B581" s="27" t="s">
        <v>719</v>
      </c>
      <c r="C581" s="28" t="s">
        <v>3337</v>
      </c>
      <c r="D581" s="29" t="s">
        <v>1009</v>
      </c>
      <c r="E581" s="30" t="s">
        <v>1010</v>
      </c>
      <c r="F581" s="17" t="s">
        <v>3867</v>
      </c>
    </row>
    <row r="582" spans="2:6">
      <c r="B582" s="27" t="s">
        <v>719</v>
      </c>
      <c r="C582" s="28" t="s">
        <v>3337</v>
      </c>
      <c r="D582" s="29" t="s">
        <v>1011</v>
      </c>
      <c r="E582" s="30" t="s">
        <v>1012</v>
      </c>
      <c r="F582" s="17" t="s">
        <v>3868</v>
      </c>
    </row>
    <row r="583" spans="2:6">
      <c r="B583" s="27" t="s">
        <v>719</v>
      </c>
      <c r="C583" s="28" t="s">
        <v>3337</v>
      </c>
      <c r="D583" s="29" t="s">
        <v>1013</v>
      </c>
      <c r="E583" s="30" t="s">
        <v>1014</v>
      </c>
      <c r="F583" s="17" t="s">
        <v>3868</v>
      </c>
    </row>
    <row r="584" spans="2:6">
      <c r="B584" s="27" t="s">
        <v>719</v>
      </c>
      <c r="C584" s="28" t="s">
        <v>3337</v>
      </c>
      <c r="D584" s="29" t="s">
        <v>1015</v>
      </c>
      <c r="E584" s="30" t="s">
        <v>1015</v>
      </c>
      <c r="F584" s="17" t="s">
        <v>3869</v>
      </c>
    </row>
    <row r="585" spans="2:6">
      <c r="B585" s="27" t="s">
        <v>719</v>
      </c>
      <c r="C585" s="28" t="s">
        <v>3337</v>
      </c>
      <c r="D585" s="29" t="s">
        <v>1016</v>
      </c>
      <c r="E585" s="30" t="s">
        <v>1016</v>
      </c>
      <c r="F585" s="17" t="s">
        <v>3870</v>
      </c>
    </row>
    <row r="586" spans="2:6">
      <c r="B586" s="27" t="s">
        <v>719</v>
      </c>
      <c r="C586" s="28" t="s">
        <v>3338</v>
      </c>
      <c r="D586" s="29" t="s">
        <v>1017</v>
      </c>
      <c r="E586" s="30" t="s">
        <v>1017</v>
      </c>
      <c r="F586" s="17" t="s">
        <v>3871</v>
      </c>
    </row>
    <row r="587" spans="2:6">
      <c r="B587" s="27" t="s">
        <v>719</v>
      </c>
      <c r="C587" s="28" t="s">
        <v>3338</v>
      </c>
      <c r="D587" s="29" t="s">
        <v>1018</v>
      </c>
      <c r="E587" s="30" t="s">
        <v>1019</v>
      </c>
      <c r="F587" s="17" t="s">
        <v>3872</v>
      </c>
    </row>
    <row r="588" spans="2:6">
      <c r="B588" s="27" t="s">
        <v>719</v>
      </c>
      <c r="C588" s="28" t="s">
        <v>3338</v>
      </c>
      <c r="D588" s="29" t="s">
        <v>1020</v>
      </c>
      <c r="E588" s="30" t="s">
        <v>1020</v>
      </c>
      <c r="F588" s="17" t="s">
        <v>3873</v>
      </c>
    </row>
    <row r="589" spans="2:6">
      <c r="B589" s="27" t="s">
        <v>719</v>
      </c>
      <c r="C589" s="28" t="s">
        <v>3338</v>
      </c>
      <c r="D589" s="29" t="s">
        <v>1021</v>
      </c>
      <c r="E589" s="30" t="s">
        <v>1022</v>
      </c>
      <c r="F589" s="17" t="s">
        <v>3874</v>
      </c>
    </row>
    <row r="590" spans="2:6">
      <c r="B590" s="27" t="s">
        <v>719</v>
      </c>
      <c r="C590" s="28" t="s">
        <v>3338</v>
      </c>
      <c r="D590" s="29" t="s">
        <v>1023</v>
      </c>
      <c r="E590" s="30" t="s">
        <v>1024</v>
      </c>
      <c r="F590" s="17" t="s">
        <v>3875</v>
      </c>
    </row>
    <row r="591" spans="2:6">
      <c r="B591" s="27" t="s">
        <v>719</v>
      </c>
      <c r="C591" s="28" t="s">
        <v>3338</v>
      </c>
      <c r="D591" s="29" t="s">
        <v>1025</v>
      </c>
      <c r="E591" s="30" t="s">
        <v>1025</v>
      </c>
      <c r="F591" s="17" t="s">
        <v>3876</v>
      </c>
    </row>
    <row r="592" spans="2:6">
      <c r="B592" s="27" t="s">
        <v>719</v>
      </c>
      <c r="C592" s="28" t="s">
        <v>3338</v>
      </c>
      <c r="D592" s="29" t="s">
        <v>1026</v>
      </c>
      <c r="E592" s="30" t="s">
        <v>1026</v>
      </c>
      <c r="F592" s="17" t="s">
        <v>3877</v>
      </c>
    </row>
    <row r="593" spans="2:6">
      <c r="B593" s="27" t="s">
        <v>719</v>
      </c>
      <c r="C593" s="28" t="s">
        <v>3338</v>
      </c>
      <c r="D593" s="29" t="s">
        <v>1027</v>
      </c>
      <c r="E593" s="30" t="s">
        <v>1027</v>
      </c>
      <c r="F593" s="17" t="s">
        <v>3878</v>
      </c>
    </row>
    <row r="594" spans="2:6">
      <c r="B594" s="27" t="s">
        <v>719</v>
      </c>
      <c r="C594" s="28" t="s">
        <v>3338</v>
      </c>
      <c r="D594" s="29" t="s">
        <v>1028</v>
      </c>
      <c r="E594" s="30" t="s">
        <v>1028</v>
      </c>
      <c r="F594" s="17" t="s">
        <v>3879</v>
      </c>
    </row>
    <row r="595" spans="2:6">
      <c r="B595" s="27" t="s">
        <v>719</v>
      </c>
      <c r="C595" s="28" t="s">
        <v>3338</v>
      </c>
      <c r="D595" s="29" t="s">
        <v>1029</v>
      </c>
      <c r="E595" s="30" t="s">
        <v>1029</v>
      </c>
      <c r="F595" s="17" t="s">
        <v>3880</v>
      </c>
    </row>
    <row r="596" spans="2:6">
      <c r="B596" s="27" t="s">
        <v>719</v>
      </c>
      <c r="C596" s="28" t="s">
        <v>3338</v>
      </c>
      <c r="D596" s="29" t="s">
        <v>1030</v>
      </c>
      <c r="E596" s="30" t="s">
        <v>1030</v>
      </c>
      <c r="F596" s="17" t="s">
        <v>3881</v>
      </c>
    </row>
    <row r="597" spans="2:6">
      <c r="B597" s="27" t="s">
        <v>719</v>
      </c>
      <c r="C597" s="28" t="s">
        <v>3338</v>
      </c>
      <c r="D597" s="29" t="s">
        <v>1031</v>
      </c>
      <c r="E597" s="30" t="s">
        <v>1031</v>
      </c>
      <c r="F597" s="17" t="s">
        <v>3882</v>
      </c>
    </row>
    <row r="598" spans="2:6">
      <c r="B598" s="27" t="s">
        <v>719</v>
      </c>
      <c r="C598" s="28" t="s">
        <v>3338</v>
      </c>
      <c r="D598" s="29" t="s">
        <v>1032</v>
      </c>
      <c r="E598" s="30" t="s">
        <v>1032</v>
      </c>
      <c r="F598" s="17" t="s">
        <v>3883</v>
      </c>
    </row>
    <row r="599" spans="2:6">
      <c r="B599" s="27" t="s">
        <v>719</v>
      </c>
      <c r="C599" s="28" t="s">
        <v>3338</v>
      </c>
      <c r="D599" s="29" t="s">
        <v>1033</v>
      </c>
      <c r="E599" s="30" t="s">
        <v>1033</v>
      </c>
      <c r="F599" s="17" t="s">
        <v>3884</v>
      </c>
    </row>
    <row r="600" spans="2:6">
      <c r="B600" s="27" t="s">
        <v>719</v>
      </c>
      <c r="C600" s="28" t="s">
        <v>3338</v>
      </c>
      <c r="D600" s="29" t="s">
        <v>1034</v>
      </c>
      <c r="E600" s="30" t="s">
        <v>1035</v>
      </c>
      <c r="F600" s="17" t="s">
        <v>3885</v>
      </c>
    </row>
    <row r="601" spans="2:6">
      <c r="B601" s="27" t="s">
        <v>719</v>
      </c>
      <c r="C601" s="28" t="s">
        <v>3338</v>
      </c>
      <c r="D601" s="29" t="s">
        <v>1036</v>
      </c>
      <c r="E601" s="30" t="s">
        <v>1036</v>
      </c>
      <c r="F601" s="17" t="s">
        <v>3886</v>
      </c>
    </row>
    <row r="602" spans="2:6">
      <c r="B602" s="27" t="s">
        <v>719</v>
      </c>
      <c r="C602" s="28" t="s">
        <v>3338</v>
      </c>
      <c r="D602" s="29" t="s">
        <v>1037</v>
      </c>
      <c r="E602" s="30" t="s">
        <v>1037</v>
      </c>
      <c r="F602" s="17" t="s">
        <v>3887</v>
      </c>
    </row>
    <row r="603" spans="2:6">
      <c r="B603" s="27" t="s">
        <v>719</v>
      </c>
      <c r="C603" s="28" t="s">
        <v>3338</v>
      </c>
      <c r="D603" s="29" t="s">
        <v>1038</v>
      </c>
      <c r="E603" s="30" t="s">
        <v>1038</v>
      </c>
      <c r="F603" s="17" t="s">
        <v>3888</v>
      </c>
    </row>
    <row r="604" spans="2:6">
      <c r="B604" s="27" t="s">
        <v>719</v>
      </c>
      <c r="C604" s="28" t="s">
        <v>3339</v>
      </c>
      <c r="D604" s="29" t="s">
        <v>1039</v>
      </c>
      <c r="E604" s="30" t="s">
        <v>1040</v>
      </c>
      <c r="F604" s="17" t="s">
        <v>3889</v>
      </c>
    </row>
    <row r="605" spans="2:6">
      <c r="B605" s="27" t="s">
        <v>719</v>
      </c>
      <c r="C605" s="28" t="s">
        <v>3339</v>
      </c>
      <c r="D605" s="29" t="s">
        <v>1041</v>
      </c>
      <c r="E605" s="30" t="s">
        <v>1041</v>
      </c>
      <c r="F605" s="17" t="s">
        <v>3890</v>
      </c>
    </row>
    <row r="606" spans="2:6">
      <c r="B606" s="27" t="s">
        <v>719</v>
      </c>
      <c r="C606" s="28" t="s">
        <v>3339</v>
      </c>
      <c r="D606" s="29" t="s">
        <v>1042</v>
      </c>
      <c r="E606" s="30" t="s">
        <v>1042</v>
      </c>
      <c r="F606" s="17" t="s">
        <v>3890</v>
      </c>
    </row>
    <row r="607" spans="2:6">
      <c r="B607" s="27" t="s">
        <v>719</v>
      </c>
      <c r="C607" s="28" t="s">
        <v>3339</v>
      </c>
      <c r="D607" s="29" t="s">
        <v>1043</v>
      </c>
      <c r="E607" s="30" t="s">
        <v>1044</v>
      </c>
      <c r="F607" s="17" t="s">
        <v>3891</v>
      </c>
    </row>
    <row r="608" spans="2:6">
      <c r="B608" s="27" t="s">
        <v>719</v>
      </c>
      <c r="C608" s="28" t="s">
        <v>3339</v>
      </c>
      <c r="D608" s="29" t="s">
        <v>1045</v>
      </c>
      <c r="E608" s="30" t="s">
        <v>1045</v>
      </c>
      <c r="F608" s="17" t="s">
        <v>3892</v>
      </c>
    </row>
    <row r="609" spans="2:6">
      <c r="B609" s="27" t="s">
        <v>719</v>
      </c>
      <c r="C609" s="28" t="s">
        <v>3339</v>
      </c>
      <c r="D609" s="29" t="s">
        <v>1046</v>
      </c>
      <c r="E609" s="30" t="s">
        <v>1047</v>
      </c>
      <c r="F609" s="17" t="s">
        <v>3892</v>
      </c>
    </row>
    <row r="610" spans="2:6">
      <c r="B610" s="27" t="s">
        <v>719</v>
      </c>
      <c r="C610" s="28" t="s">
        <v>3339</v>
      </c>
      <c r="D610" s="29" t="s">
        <v>1048</v>
      </c>
      <c r="E610" s="30" t="s">
        <v>1049</v>
      </c>
      <c r="F610" s="17" t="s">
        <v>3893</v>
      </c>
    </row>
    <row r="611" spans="2:6">
      <c r="B611" s="27" t="s">
        <v>719</v>
      </c>
      <c r="C611" s="28" t="s">
        <v>3339</v>
      </c>
      <c r="D611" s="29" t="s">
        <v>1050</v>
      </c>
      <c r="E611" s="30" t="s">
        <v>1051</v>
      </c>
      <c r="F611" s="17" t="s">
        <v>3894</v>
      </c>
    </row>
    <row r="612" spans="2:6">
      <c r="B612" s="27" t="s">
        <v>719</v>
      </c>
      <c r="C612" s="28" t="s">
        <v>3339</v>
      </c>
      <c r="D612" s="29" t="s">
        <v>1052</v>
      </c>
      <c r="E612" s="30" t="s">
        <v>1053</v>
      </c>
      <c r="F612" s="17" t="s">
        <v>3895</v>
      </c>
    </row>
    <row r="613" spans="2:6">
      <c r="B613" s="27" t="s">
        <v>719</v>
      </c>
      <c r="C613" s="28" t="s">
        <v>3339</v>
      </c>
      <c r="D613" s="29" t="s">
        <v>1054</v>
      </c>
      <c r="E613" s="30" t="s">
        <v>1055</v>
      </c>
      <c r="F613" s="17" t="s">
        <v>3896</v>
      </c>
    </row>
    <row r="614" spans="2:6">
      <c r="B614" s="27" t="s">
        <v>719</v>
      </c>
      <c r="C614" s="28" t="s">
        <v>3339</v>
      </c>
      <c r="D614" s="29" t="s">
        <v>1056</v>
      </c>
      <c r="E614" s="30" t="s">
        <v>1057</v>
      </c>
      <c r="F614" s="17" t="s">
        <v>3897</v>
      </c>
    </row>
    <row r="615" spans="2:6">
      <c r="B615" s="27" t="s">
        <v>719</v>
      </c>
      <c r="C615" s="28" t="s">
        <v>3339</v>
      </c>
      <c r="D615" s="29" t="s">
        <v>1058</v>
      </c>
      <c r="E615" s="30" t="s">
        <v>1059</v>
      </c>
      <c r="F615" s="17" t="s">
        <v>3898</v>
      </c>
    </row>
    <row r="616" spans="2:6">
      <c r="B616" s="27" t="s">
        <v>719</v>
      </c>
      <c r="C616" s="28" t="s">
        <v>3339</v>
      </c>
      <c r="D616" s="29" t="s">
        <v>1060</v>
      </c>
      <c r="E616" s="30" t="s">
        <v>1061</v>
      </c>
      <c r="F616" s="17" t="s">
        <v>3899</v>
      </c>
    </row>
    <row r="617" spans="2:6">
      <c r="B617" s="27" t="s">
        <v>719</v>
      </c>
      <c r="C617" s="28" t="s">
        <v>3339</v>
      </c>
      <c r="D617" s="29" t="s">
        <v>1062</v>
      </c>
      <c r="E617" s="30" t="s">
        <v>1063</v>
      </c>
      <c r="F617" s="17" t="s">
        <v>3900</v>
      </c>
    </row>
    <row r="618" spans="2:6">
      <c r="B618" s="27" t="s">
        <v>719</v>
      </c>
      <c r="C618" s="28" t="s">
        <v>3339</v>
      </c>
      <c r="D618" s="29" t="s">
        <v>1064</v>
      </c>
      <c r="E618" s="30" t="s">
        <v>1065</v>
      </c>
      <c r="F618" s="17" t="s">
        <v>3901</v>
      </c>
    </row>
    <row r="619" spans="2:6">
      <c r="B619" s="27" t="s">
        <v>719</v>
      </c>
      <c r="C619" s="28" t="s">
        <v>3339</v>
      </c>
      <c r="D619" s="29" t="s">
        <v>1066</v>
      </c>
      <c r="E619" s="30" t="s">
        <v>1066</v>
      </c>
      <c r="F619" s="17" t="s">
        <v>3902</v>
      </c>
    </row>
    <row r="620" spans="2:6">
      <c r="B620" s="27" t="s">
        <v>719</v>
      </c>
      <c r="C620" s="28" t="s">
        <v>3339</v>
      </c>
      <c r="D620" s="29" t="s">
        <v>1067</v>
      </c>
      <c r="E620" s="30" t="s">
        <v>1067</v>
      </c>
      <c r="F620" s="17" t="s">
        <v>3903</v>
      </c>
    </row>
    <row r="621" spans="2:6">
      <c r="B621" s="27" t="s">
        <v>719</v>
      </c>
      <c r="C621" s="28" t="s">
        <v>3339</v>
      </c>
      <c r="D621" s="29" t="s">
        <v>1068</v>
      </c>
      <c r="E621" s="30" t="s">
        <v>1068</v>
      </c>
      <c r="F621" s="17" t="s">
        <v>3904</v>
      </c>
    </row>
    <row r="622" spans="2:6">
      <c r="B622" s="27" t="s">
        <v>719</v>
      </c>
      <c r="C622" s="28" t="s">
        <v>3339</v>
      </c>
      <c r="D622" s="29" t="s">
        <v>1069</v>
      </c>
      <c r="E622" s="30" t="s">
        <v>1070</v>
      </c>
      <c r="F622" s="17" t="s">
        <v>3905</v>
      </c>
    </row>
    <row r="623" spans="2:6">
      <c r="B623" s="27" t="s">
        <v>719</v>
      </c>
      <c r="C623" s="28" t="s">
        <v>3339</v>
      </c>
      <c r="D623" s="29" t="s">
        <v>1071</v>
      </c>
      <c r="E623" s="30" t="s">
        <v>1072</v>
      </c>
      <c r="F623" s="17" t="s">
        <v>3906</v>
      </c>
    </row>
    <row r="624" spans="2:6">
      <c r="B624" s="27" t="s">
        <v>719</v>
      </c>
      <c r="C624" s="28" t="s">
        <v>3339</v>
      </c>
      <c r="D624" s="29" t="s">
        <v>1073</v>
      </c>
      <c r="E624" s="30" t="s">
        <v>1074</v>
      </c>
      <c r="F624" s="17" t="s">
        <v>3907</v>
      </c>
    </row>
    <row r="625" spans="2:6">
      <c r="B625" s="27" t="s">
        <v>719</v>
      </c>
      <c r="C625" s="28" t="s">
        <v>3339</v>
      </c>
      <c r="D625" s="29" t="s">
        <v>1075</v>
      </c>
      <c r="E625" s="30" t="s">
        <v>1075</v>
      </c>
      <c r="F625" s="17" t="s">
        <v>3908</v>
      </c>
    </row>
    <row r="626" spans="2:6">
      <c r="B626" s="27" t="s">
        <v>719</v>
      </c>
      <c r="C626" s="28" t="s">
        <v>3340</v>
      </c>
      <c r="D626" s="29" t="s">
        <v>1076</v>
      </c>
      <c r="E626" s="30" t="s">
        <v>1077</v>
      </c>
      <c r="F626" s="17" t="s">
        <v>3909</v>
      </c>
    </row>
    <row r="627" spans="2:6">
      <c r="B627" s="27" t="s">
        <v>719</v>
      </c>
      <c r="C627" s="28" t="s">
        <v>3340</v>
      </c>
      <c r="D627" s="29" t="s">
        <v>1078</v>
      </c>
      <c r="E627" s="30" t="s">
        <v>1079</v>
      </c>
      <c r="F627" s="17" t="s">
        <v>3910</v>
      </c>
    </row>
    <row r="628" spans="2:6">
      <c r="B628" s="27" t="s">
        <v>719</v>
      </c>
      <c r="C628" s="28" t="s">
        <v>3326</v>
      </c>
      <c r="D628" s="29" t="s">
        <v>1080</v>
      </c>
      <c r="E628" s="30" t="s">
        <v>1081</v>
      </c>
      <c r="F628" s="17" t="s">
        <v>3911</v>
      </c>
    </row>
    <row r="629" spans="2:6">
      <c r="B629" s="27" t="s">
        <v>719</v>
      </c>
      <c r="C629" s="28" t="s">
        <v>3326</v>
      </c>
      <c r="D629" s="29" t="s">
        <v>1082</v>
      </c>
      <c r="E629" s="30" t="s">
        <v>1083</v>
      </c>
      <c r="F629" s="17" t="s">
        <v>3911</v>
      </c>
    </row>
    <row r="630" spans="2:6">
      <c r="B630" s="27" t="s">
        <v>719</v>
      </c>
      <c r="C630" s="28" t="s">
        <v>3326</v>
      </c>
      <c r="D630" s="29" t="s">
        <v>1084</v>
      </c>
      <c r="E630" s="30" t="s">
        <v>1085</v>
      </c>
      <c r="F630" s="17" t="s">
        <v>3912</v>
      </c>
    </row>
    <row r="631" spans="2:6">
      <c r="B631" s="27" t="s">
        <v>719</v>
      </c>
      <c r="C631" s="28" t="s">
        <v>3340</v>
      </c>
      <c r="D631" s="29" t="s">
        <v>1086</v>
      </c>
      <c r="E631" s="30" t="s">
        <v>1086</v>
      </c>
      <c r="F631" s="17" t="s">
        <v>3913</v>
      </c>
    </row>
    <row r="632" spans="2:6">
      <c r="B632" s="27" t="s">
        <v>719</v>
      </c>
      <c r="C632" s="28" t="s">
        <v>3340</v>
      </c>
      <c r="D632" s="29" t="s">
        <v>1087</v>
      </c>
      <c r="E632" s="30" t="s">
        <v>1088</v>
      </c>
      <c r="F632" s="17" t="s">
        <v>3914</v>
      </c>
    </row>
    <row r="633" spans="2:6">
      <c r="B633" s="27" t="s">
        <v>719</v>
      </c>
      <c r="C633" s="28" t="s">
        <v>3340</v>
      </c>
      <c r="D633" s="29" t="s">
        <v>1089</v>
      </c>
      <c r="E633" s="30" t="s">
        <v>1090</v>
      </c>
      <c r="F633" s="17" t="s">
        <v>3915</v>
      </c>
    </row>
    <row r="634" spans="2:6">
      <c r="B634" s="27" t="s">
        <v>719</v>
      </c>
      <c r="C634" s="28" t="s">
        <v>3340</v>
      </c>
      <c r="D634" s="29" t="s">
        <v>1091</v>
      </c>
      <c r="E634" s="30" t="s">
        <v>1091</v>
      </c>
      <c r="F634" s="17" t="s">
        <v>3916</v>
      </c>
    </row>
    <row r="635" spans="2:6">
      <c r="B635" s="27" t="s">
        <v>719</v>
      </c>
      <c r="C635" s="28" t="s">
        <v>3340</v>
      </c>
      <c r="D635" s="29" t="s">
        <v>1092</v>
      </c>
      <c r="E635" s="30" t="s">
        <v>1093</v>
      </c>
      <c r="F635" s="17" t="s">
        <v>3917</v>
      </c>
    </row>
    <row r="636" spans="2:6">
      <c r="B636" s="27" t="s">
        <v>719</v>
      </c>
      <c r="C636" s="28" t="s">
        <v>3326</v>
      </c>
      <c r="D636" s="29" t="s">
        <v>1094</v>
      </c>
      <c r="E636" s="30" t="s">
        <v>1095</v>
      </c>
      <c r="F636" s="17" t="s">
        <v>3918</v>
      </c>
    </row>
    <row r="637" spans="2:6">
      <c r="B637" s="27" t="s">
        <v>719</v>
      </c>
      <c r="C637" s="28" t="s">
        <v>3340</v>
      </c>
      <c r="D637" s="29" t="s">
        <v>1096</v>
      </c>
      <c r="E637" s="30" t="s">
        <v>1097</v>
      </c>
      <c r="F637" s="17" t="s">
        <v>3919</v>
      </c>
    </row>
    <row r="638" spans="2:6">
      <c r="B638" s="27" t="s">
        <v>719</v>
      </c>
      <c r="C638" s="28" t="s">
        <v>3326</v>
      </c>
      <c r="D638" s="29" t="s">
        <v>1098</v>
      </c>
      <c r="E638" s="30" t="s">
        <v>1099</v>
      </c>
      <c r="F638" s="17" t="s">
        <v>3920</v>
      </c>
    </row>
    <row r="639" spans="2:6">
      <c r="B639" s="27" t="s">
        <v>719</v>
      </c>
      <c r="C639" s="28" t="s">
        <v>3326</v>
      </c>
      <c r="D639" s="29" t="s">
        <v>1100</v>
      </c>
      <c r="E639" s="30" t="s">
        <v>1101</v>
      </c>
      <c r="F639" s="17" t="s">
        <v>3921</v>
      </c>
    </row>
    <row r="640" spans="2:6">
      <c r="B640" s="27" t="s">
        <v>719</v>
      </c>
      <c r="C640" s="28" t="s">
        <v>3340</v>
      </c>
      <c r="D640" s="29" t="s">
        <v>1102</v>
      </c>
      <c r="E640" s="30" t="s">
        <v>1103</v>
      </c>
      <c r="F640" s="17" t="s">
        <v>3922</v>
      </c>
    </row>
    <row r="641" spans="2:6">
      <c r="B641" s="27" t="s">
        <v>719</v>
      </c>
      <c r="C641" s="28" t="s">
        <v>3341</v>
      </c>
      <c r="D641" s="29" t="s">
        <v>1104</v>
      </c>
      <c r="E641" s="30" t="s">
        <v>1105</v>
      </c>
      <c r="F641" s="17" t="s">
        <v>3923</v>
      </c>
    </row>
    <row r="642" spans="2:6">
      <c r="B642" s="27" t="s">
        <v>719</v>
      </c>
      <c r="C642" s="28" t="s">
        <v>3341</v>
      </c>
      <c r="D642" s="29" t="s">
        <v>1106</v>
      </c>
      <c r="E642" s="30" t="s">
        <v>1107</v>
      </c>
      <c r="F642" s="17" t="s">
        <v>3924</v>
      </c>
    </row>
    <row r="643" spans="2:6">
      <c r="B643" s="27" t="s">
        <v>719</v>
      </c>
      <c r="C643" s="28" t="s">
        <v>3341</v>
      </c>
      <c r="D643" s="29" t="s">
        <v>1108</v>
      </c>
      <c r="E643" s="30" t="s">
        <v>1109</v>
      </c>
      <c r="F643" s="17" t="s">
        <v>3925</v>
      </c>
    </row>
    <row r="644" spans="2:6">
      <c r="B644" s="27" t="s">
        <v>719</v>
      </c>
      <c r="C644" s="28" t="s">
        <v>3341</v>
      </c>
      <c r="D644" s="29" t="s">
        <v>1110</v>
      </c>
      <c r="E644" s="30" t="s">
        <v>1110</v>
      </c>
      <c r="F644" s="17" t="s">
        <v>3926</v>
      </c>
    </row>
    <row r="645" spans="2:6">
      <c r="B645" s="27" t="s">
        <v>719</v>
      </c>
      <c r="C645" s="28" t="s">
        <v>3341</v>
      </c>
      <c r="D645" s="29" t="s">
        <v>1111</v>
      </c>
      <c r="E645" s="30" t="s">
        <v>1111</v>
      </c>
      <c r="F645" s="17" t="s">
        <v>3927</v>
      </c>
    </row>
    <row r="646" spans="2:6">
      <c r="B646" s="27" t="s">
        <v>719</v>
      </c>
      <c r="C646" s="28" t="s">
        <v>3341</v>
      </c>
      <c r="D646" s="29" t="s">
        <v>1112</v>
      </c>
      <c r="E646" s="30" t="s">
        <v>1113</v>
      </c>
      <c r="F646" s="17" t="s">
        <v>3928</v>
      </c>
    </row>
    <row r="647" spans="2:6">
      <c r="B647" s="27" t="s">
        <v>719</v>
      </c>
      <c r="C647" s="28" t="s">
        <v>3341</v>
      </c>
      <c r="D647" s="29" t="s">
        <v>1114</v>
      </c>
      <c r="E647" s="30" t="s">
        <v>1114</v>
      </c>
      <c r="F647" s="17" t="s">
        <v>3929</v>
      </c>
    </row>
    <row r="648" spans="2:6">
      <c r="B648" s="27" t="s">
        <v>719</v>
      </c>
      <c r="C648" s="28" t="s">
        <v>3341</v>
      </c>
      <c r="D648" s="29" t="s">
        <v>1115</v>
      </c>
      <c r="E648" s="30" t="s">
        <v>1116</v>
      </c>
      <c r="F648" s="17" t="s">
        <v>3930</v>
      </c>
    </row>
    <row r="649" spans="2:6">
      <c r="B649" s="27" t="s">
        <v>719</v>
      </c>
      <c r="C649" s="28" t="s">
        <v>3342</v>
      </c>
      <c r="D649" s="29" t="s">
        <v>1117</v>
      </c>
      <c r="E649" s="30" t="s">
        <v>1117</v>
      </c>
      <c r="F649" s="17" t="s">
        <v>3931</v>
      </c>
    </row>
    <row r="650" spans="2:6">
      <c r="B650" s="27" t="s">
        <v>719</v>
      </c>
      <c r="C650" s="28" t="s">
        <v>3342</v>
      </c>
      <c r="D650" s="29" t="s">
        <v>1118</v>
      </c>
      <c r="E650" s="30" t="s">
        <v>1119</v>
      </c>
      <c r="F650" s="17" t="s">
        <v>3932</v>
      </c>
    </row>
    <row r="651" spans="2:6">
      <c r="B651" s="27" t="s">
        <v>719</v>
      </c>
      <c r="C651" s="28" t="s">
        <v>3342</v>
      </c>
      <c r="D651" s="29" t="s">
        <v>1120</v>
      </c>
      <c r="E651" s="30" t="s">
        <v>1121</v>
      </c>
      <c r="F651" s="17" t="s">
        <v>3933</v>
      </c>
    </row>
    <row r="652" spans="2:6">
      <c r="B652" s="27" t="s">
        <v>719</v>
      </c>
      <c r="C652" s="28" t="s">
        <v>3340</v>
      </c>
      <c r="D652" s="29" t="s">
        <v>1122</v>
      </c>
      <c r="E652" s="30" t="s">
        <v>1122</v>
      </c>
      <c r="F652" s="17" t="s">
        <v>3934</v>
      </c>
    </row>
    <row r="653" spans="2:6">
      <c r="B653" s="27" t="s">
        <v>719</v>
      </c>
      <c r="C653" s="28" t="s">
        <v>3340</v>
      </c>
      <c r="D653" s="29" t="s">
        <v>1123</v>
      </c>
      <c r="E653" s="30" t="s">
        <v>1123</v>
      </c>
      <c r="F653" s="17" t="s">
        <v>3935</v>
      </c>
    </row>
    <row r="654" spans="2:6">
      <c r="B654" s="27" t="s">
        <v>719</v>
      </c>
      <c r="C654" s="28" t="s">
        <v>3342</v>
      </c>
      <c r="D654" s="29" t="s">
        <v>1124</v>
      </c>
      <c r="E654" s="30" t="s">
        <v>1125</v>
      </c>
      <c r="F654" s="17" t="s">
        <v>3936</v>
      </c>
    </row>
    <row r="655" spans="2:6">
      <c r="B655" s="27" t="s">
        <v>719</v>
      </c>
      <c r="C655" s="28" t="s">
        <v>3342</v>
      </c>
      <c r="D655" s="29" t="s">
        <v>1126</v>
      </c>
      <c r="E655" s="30" t="s">
        <v>1127</v>
      </c>
      <c r="F655" s="17" t="s">
        <v>3937</v>
      </c>
    </row>
    <row r="656" spans="2:6">
      <c r="B656" s="27" t="s">
        <v>719</v>
      </c>
      <c r="C656" s="28" t="s">
        <v>3342</v>
      </c>
      <c r="D656" s="29" t="s">
        <v>1128</v>
      </c>
      <c r="E656" s="30" t="s">
        <v>1128</v>
      </c>
      <c r="F656" s="17" t="s">
        <v>3938</v>
      </c>
    </row>
    <row r="657" spans="2:6">
      <c r="B657" s="27" t="s">
        <v>719</v>
      </c>
      <c r="C657" s="28" t="s">
        <v>3340</v>
      </c>
      <c r="D657" s="29" t="s">
        <v>1129</v>
      </c>
      <c r="E657" s="30" t="s">
        <v>1130</v>
      </c>
      <c r="F657" s="17" t="s">
        <v>3939</v>
      </c>
    </row>
    <row r="658" spans="2:6">
      <c r="B658" s="27" t="s">
        <v>719</v>
      </c>
      <c r="C658" s="28" t="s">
        <v>3342</v>
      </c>
      <c r="D658" s="29" t="s">
        <v>1131</v>
      </c>
      <c r="E658" s="30" t="s">
        <v>1132</v>
      </c>
      <c r="F658" s="17" t="s">
        <v>3940</v>
      </c>
    </row>
    <row r="659" spans="2:6">
      <c r="B659" s="27" t="s">
        <v>719</v>
      </c>
      <c r="C659" s="28" t="s">
        <v>3338</v>
      </c>
      <c r="D659" s="29" t="s">
        <v>1133</v>
      </c>
      <c r="E659" s="30" t="s">
        <v>1133</v>
      </c>
      <c r="F659" s="17" t="s">
        <v>3941</v>
      </c>
    </row>
    <row r="660" spans="2:6">
      <c r="B660" s="27" t="s">
        <v>719</v>
      </c>
      <c r="C660" s="28" t="s">
        <v>3338</v>
      </c>
      <c r="D660" s="29" t="s">
        <v>1134</v>
      </c>
      <c r="E660" s="30" t="s">
        <v>1134</v>
      </c>
      <c r="F660" s="17" t="s">
        <v>3942</v>
      </c>
    </row>
    <row r="661" spans="2:6">
      <c r="B661" s="27" t="s">
        <v>719</v>
      </c>
      <c r="C661" s="28" t="s">
        <v>3338</v>
      </c>
      <c r="D661" s="29" t="s">
        <v>1135</v>
      </c>
      <c r="E661" s="30" t="s">
        <v>1135</v>
      </c>
      <c r="F661" s="17" t="s">
        <v>3943</v>
      </c>
    </row>
    <row r="662" spans="2:6">
      <c r="B662" s="27" t="s">
        <v>719</v>
      </c>
      <c r="C662" s="28" t="s">
        <v>3338</v>
      </c>
      <c r="D662" s="29" t="s">
        <v>1136</v>
      </c>
      <c r="E662" s="30" t="s">
        <v>1136</v>
      </c>
      <c r="F662" s="17" t="s">
        <v>3944</v>
      </c>
    </row>
    <row r="663" spans="2:6">
      <c r="B663" s="27" t="s">
        <v>719</v>
      </c>
      <c r="C663" s="28" t="s">
        <v>3338</v>
      </c>
      <c r="D663" s="29" t="s">
        <v>1137</v>
      </c>
      <c r="E663" s="30" t="s">
        <v>1137</v>
      </c>
      <c r="F663" s="17" t="s">
        <v>3945</v>
      </c>
    </row>
    <row r="664" spans="2:6">
      <c r="B664" s="27" t="s">
        <v>719</v>
      </c>
      <c r="C664" s="28" t="s">
        <v>3338</v>
      </c>
      <c r="D664" s="29" t="s">
        <v>1138</v>
      </c>
      <c r="E664" s="30" t="s">
        <v>1138</v>
      </c>
      <c r="F664" s="17" t="s">
        <v>3946</v>
      </c>
    </row>
    <row r="665" spans="2:6">
      <c r="B665" s="27" t="s">
        <v>719</v>
      </c>
      <c r="C665" s="28" t="s">
        <v>3338</v>
      </c>
      <c r="D665" s="29" t="s">
        <v>1139</v>
      </c>
      <c r="E665" s="30" t="s">
        <v>1139</v>
      </c>
      <c r="F665" s="17" t="s">
        <v>3947</v>
      </c>
    </row>
    <row r="666" spans="2:6">
      <c r="B666" s="27" t="s">
        <v>719</v>
      </c>
      <c r="C666" s="28" t="s">
        <v>3338</v>
      </c>
      <c r="D666" s="29" t="s">
        <v>1140</v>
      </c>
      <c r="E666" s="30" t="s">
        <v>1140</v>
      </c>
      <c r="F666" s="17" t="s">
        <v>3948</v>
      </c>
    </row>
    <row r="667" spans="2:6">
      <c r="B667" s="27" t="s">
        <v>719</v>
      </c>
      <c r="C667" s="28" t="s">
        <v>3338</v>
      </c>
      <c r="D667" s="29" t="s">
        <v>1141</v>
      </c>
      <c r="E667" s="30" t="s">
        <v>1141</v>
      </c>
      <c r="F667" s="17" t="s">
        <v>3949</v>
      </c>
    </row>
    <row r="668" spans="2:6">
      <c r="B668" s="27" t="s">
        <v>719</v>
      </c>
      <c r="C668" s="28" t="s">
        <v>3338</v>
      </c>
      <c r="D668" s="29" t="s">
        <v>1142</v>
      </c>
      <c r="E668" s="30" t="s">
        <v>1142</v>
      </c>
      <c r="F668" s="17" t="s">
        <v>3950</v>
      </c>
    </row>
    <row r="669" spans="2:6">
      <c r="B669" s="27" t="s">
        <v>719</v>
      </c>
      <c r="C669" s="28" t="s">
        <v>3338</v>
      </c>
      <c r="D669" s="29" t="s">
        <v>1143</v>
      </c>
      <c r="E669" s="30" t="s">
        <v>1143</v>
      </c>
      <c r="F669" s="17" t="s">
        <v>3951</v>
      </c>
    </row>
    <row r="670" spans="2:6">
      <c r="B670" s="27" t="s">
        <v>719</v>
      </c>
      <c r="C670" s="28" t="s">
        <v>3338</v>
      </c>
      <c r="D670" s="29" t="s">
        <v>1144</v>
      </c>
      <c r="E670" s="30" t="s">
        <v>1144</v>
      </c>
      <c r="F670" s="17" t="s">
        <v>3952</v>
      </c>
    </row>
    <row r="671" spans="2:6">
      <c r="B671" s="27" t="s">
        <v>719</v>
      </c>
      <c r="C671" s="28" t="s">
        <v>3338</v>
      </c>
      <c r="D671" s="29" t="s">
        <v>1145</v>
      </c>
      <c r="E671" s="30" t="s">
        <v>1146</v>
      </c>
      <c r="F671" s="17" t="s">
        <v>3953</v>
      </c>
    </row>
    <row r="672" spans="2:6">
      <c r="B672" s="27" t="s">
        <v>719</v>
      </c>
      <c r="C672" s="28" t="s">
        <v>3338</v>
      </c>
      <c r="D672" s="29" t="s">
        <v>1147</v>
      </c>
      <c r="E672" s="30" t="s">
        <v>1147</v>
      </c>
      <c r="F672" s="17" t="s">
        <v>3954</v>
      </c>
    </row>
    <row r="673" spans="2:6">
      <c r="B673" s="27" t="s">
        <v>719</v>
      </c>
      <c r="C673" s="28" t="s">
        <v>3338</v>
      </c>
      <c r="D673" s="29" t="s">
        <v>1148</v>
      </c>
      <c r="E673" s="30" t="s">
        <v>1148</v>
      </c>
      <c r="F673" s="17" t="s">
        <v>3955</v>
      </c>
    </row>
    <row r="674" spans="2:6">
      <c r="B674" s="27" t="s">
        <v>719</v>
      </c>
      <c r="C674" s="28" t="s">
        <v>3340</v>
      </c>
      <c r="D674" s="29" t="s">
        <v>1149</v>
      </c>
      <c r="E674" s="30" t="s">
        <v>1150</v>
      </c>
      <c r="F674" s="17" t="s">
        <v>3956</v>
      </c>
    </row>
    <row r="675" spans="2:6">
      <c r="B675" s="27" t="s">
        <v>719</v>
      </c>
      <c r="C675" s="28" t="s">
        <v>3335</v>
      </c>
      <c r="D675" s="29" t="s">
        <v>1151</v>
      </c>
      <c r="E675" s="30" t="s">
        <v>1151</v>
      </c>
      <c r="F675" s="17" t="s">
        <v>3957</v>
      </c>
    </row>
    <row r="676" spans="2:6">
      <c r="B676" s="27" t="s">
        <v>719</v>
      </c>
      <c r="C676" s="28" t="s">
        <v>3335</v>
      </c>
      <c r="D676" s="29" t="s">
        <v>1152</v>
      </c>
      <c r="E676" s="30" t="s">
        <v>1153</v>
      </c>
      <c r="F676" s="17" t="s">
        <v>3831</v>
      </c>
    </row>
    <row r="677" spans="2:6">
      <c r="B677" s="27" t="s">
        <v>719</v>
      </c>
      <c r="C677" s="28" t="s">
        <v>3335</v>
      </c>
      <c r="D677" s="29" t="s">
        <v>1154</v>
      </c>
      <c r="E677" s="30" t="s">
        <v>1155</v>
      </c>
      <c r="F677" s="17" t="s">
        <v>3832</v>
      </c>
    </row>
    <row r="678" spans="2:6">
      <c r="B678" s="27" t="s">
        <v>719</v>
      </c>
      <c r="C678" s="28" t="s">
        <v>3337</v>
      </c>
      <c r="D678" s="29" t="s">
        <v>1156</v>
      </c>
      <c r="E678" s="30" t="s">
        <v>1157</v>
      </c>
      <c r="F678" s="17" t="s">
        <v>3858</v>
      </c>
    </row>
    <row r="679" spans="2:6">
      <c r="B679" s="27" t="s">
        <v>1158</v>
      </c>
      <c r="C679" s="28" t="s">
        <v>3343</v>
      </c>
      <c r="D679" s="29" t="s">
        <v>1160</v>
      </c>
      <c r="E679" s="30" t="s">
        <v>1161</v>
      </c>
      <c r="F679" s="17" t="s">
        <v>3958</v>
      </c>
    </row>
    <row r="680" spans="2:6">
      <c r="B680" s="27" t="s">
        <v>1158</v>
      </c>
      <c r="C680" s="28" t="s">
        <v>3343</v>
      </c>
      <c r="D680" s="29" t="s">
        <v>1162</v>
      </c>
      <c r="E680" s="30" t="s">
        <v>1163</v>
      </c>
      <c r="F680" s="17" t="s">
        <v>3958</v>
      </c>
    </row>
    <row r="681" spans="2:6">
      <c r="B681" s="27" t="s">
        <v>1158</v>
      </c>
      <c r="C681" s="28" t="s">
        <v>3343</v>
      </c>
      <c r="D681" s="29" t="s">
        <v>1164</v>
      </c>
      <c r="E681" s="30" t="s">
        <v>1165</v>
      </c>
      <c r="F681" s="17" t="s">
        <v>3958</v>
      </c>
    </row>
    <row r="682" spans="2:6">
      <c r="B682" s="27" t="s">
        <v>1158</v>
      </c>
      <c r="C682" s="28" t="s">
        <v>3343</v>
      </c>
      <c r="D682" s="29" t="s">
        <v>1166</v>
      </c>
      <c r="E682" s="30" t="s">
        <v>1167</v>
      </c>
      <c r="F682" s="17" t="s">
        <v>3958</v>
      </c>
    </row>
    <row r="683" spans="2:6">
      <c r="B683" s="27" t="s">
        <v>1158</v>
      </c>
      <c r="C683" s="28" t="s">
        <v>3343</v>
      </c>
      <c r="D683" s="29" t="s">
        <v>1168</v>
      </c>
      <c r="E683" s="30" t="s">
        <v>1169</v>
      </c>
      <c r="F683" s="17" t="s">
        <v>3958</v>
      </c>
    </row>
    <row r="684" spans="2:6">
      <c r="B684" s="27" t="s">
        <v>1158</v>
      </c>
      <c r="C684" s="28" t="s">
        <v>3343</v>
      </c>
      <c r="D684" s="29" t="s">
        <v>1170</v>
      </c>
      <c r="E684" s="30" t="s">
        <v>1171</v>
      </c>
      <c r="F684" s="17" t="s">
        <v>3958</v>
      </c>
    </row>
    <row r="685" spans="2:6">
      <c r="B685" s="27" t="s">
        <v>1158</v>
      </c>
      <c r="C685" s="28" t="s">
        <v>3343</v>
      </c>
      <c r="D685" s="29" t="s">
        <v>1172</v>
      </c>
      <c r="E685" s="30" t="s">
        <v>1173</v>
      </c>
      <c r="F685" s="17" t="s">
        <v>3958</v>
      </c>
    </row>
    <row r="686" spans="2:6">
      <c r="B686" s="27" t="s">
        <v>1158</v>
      </c>
      <c r="C686" s="28" t="s">
        <v>3343</v>
      </c>
      <c r="D686" s="29" t="s">
        <v>1174</v>
      </c>
      <c r="E686" s="30" t="s">
        <v>1175</v>
      </c>
      <c r="F686" s="17" t="s">
        <v>3958</v>
      </c>
    </row>
    <row r="687" spans="2:6">
      <c r="B687" s="27" t="s">
        <v>1158</v>
      </c>
      <c r="C687" s="28" t="s">
        <v>3343</v>
      </c>
      <c r="D687" s="29" t="s">
        <v>1176</v>
      </c>
      <c r="E687" s="30" t="s">
        <v>1177</v>
      </c>
      <c r="F687" s="17" t="s">
        <v>3958</v>
      </c>
    </row>
    <row r="688" spans="2:6">
      <c r="B688" s="27" t="s">
        <v>1158</v>
      </c>
      <c r="C688" s="28" t="s">
        <v>3344</v>
      </c>
      <c r="D688" s="29" t="s">
        <v>1178</v>
      </c>
      <c r="E688" s="30" t="s">
        <v>1179</v>
      </c>
      <c r="F688" s="17" t="s">
        <v>3959</v>
      </c>
    </row>
    <row r="689" spans="2:6">
      <c r="B689" s="27" t="s">
        <v>1158</v>
      </c>
      <c r="C689" s="28" t="s">
        <v>3344</v>
      </c>
      <c r="D689" s="29" t="s">
        <v>1180</v>
      </c>
      <c r="E689" s="30" t="s">
        <v>1181</v>
      </c>
      <c r="F689" s="17" t="s">
        <v>3959</v>
      </c>
    </row>
    <row r="690" spans="2:6">
      <c r="B690" s="27" t="s">
        <v>1158</v>
      </c>
      <c r="C690" s="28" t="s">
        <v>3344</v>
      </c>
      <c r="D690" s="29" t="s">
        <v>1182</v>
      </c>
      <c r="E690" s="30" t="s">
        <v>1183</v>
      </c>
      <c r="F690" s="17" t="s">
        <v>3959</v>
      </c>
    </row>
    <row r="691" spans="2:6">
      <c r="B691" s="27" t="s">
        <v>1158</v>
      </c>
      <c r="C691" s="28" t="s">
        <v>3344</v>
      </c>
      <c r="D691" s="29" t="s">
        <v>1184</v>
      </c>
      <c r="E691" s="30" t="s">
        <v>1185</v>
      </c>
      <c r="F691" s="17" t="s">
        <v>3959</v>
      </c>
    </row>
    <row r="692" spans="2:6">
      <c r="B692" s="27" t="s">
        <v>1158</v>
      </c>
      <c r="C692" s="28" t="s">
        <v>3344</v>
      </c>
      <c r="D692" s="29" t="s">
        <v>1186</v>
      </c>
      <c r="E692" s="30" t="s">
        <v>1187</v>
      </c>
      <c r="F692" s="17" t="s">
        <v>3959</v>
      </c>
    </row>
    <row r="693" spans="2:6">
      <c r="B693" s="27" t="s">
        <v>1158</v>
      </c>
      <c r="C693" s="28" t="s">
        <v>3344</v>
      </c>
      <c r="D693" s="29" t="s">
        <v>1188</v>
      </c>
      <c r="E693" s="30" t="s">
        <v>1189</v>
      </c>
      <c r="F693" s="17" t="s">
        <v>3959</v>
      </c>
    </row>
    <row r="694" spans="2:6">
      <c r="B694" s="27" t="s">
        <v>1158</v>
      </c>
      <c r="C694" s="28" t="s">
        <v>3344</v>
      </c>
      <c r="D694" s="29" t="s">
        <v>1190</v>
      </c>
      <c r="E694" s="30" t="s">
        <v>1191</v>
      </c>
      <c r="F694" s="17" t="s">
        <v>3959</v>
      </c>
    </row>
    <row r="695" spans="2:6">
      <c r="B695" s="27" t="s">
        <v>1158</v>
      </c>
      <c r="C695" s="28" t="s">
        <v>3344</v>
      </c>
      <c r="D695" s="29" t="s">
        <v>1192</v>
      </c>
      <c r="E695" s="30" t="s">
        <v>1193</v>
      </c>
      <c r="F695" s="17" t="s">
        <v>3959</v>
      </c>
    </row>
    <row r="696" spans="2:6">
      <c r="B696" s="27" t="s">
        <v>1158</v>
      </c>
      <c r="C696" s="28" t="s">
        <v>3344</v>
      </c>
      <c r="D696" s="29" t="s">
        <v>1194</v>
      </c>
      <c r="E696" s="30" t="s">
        <v>1195</v>
      </c>
      <c r="F696" s="17" t="s">
        <v>3959</v>
      </c>
    </row>
    <row r="697" spans="2:6">
      <c r="B697" s="27" t="s">
        <v>1158</v>
      </c>
      <c r="C697" s="28" t="s">
        <v>3344</v>
      </c>
      <c r="D697" s="29" t="s">
        <v>1196</v>
      </c>
      <c r="E697" s="30" t="s">
        <v>1197</v>
      </c>
      <c r="F697" s="17" t="s">
        <v>3959</v>
      </c>
    </row>
    <row r="698" spans="2:6">
      <c r="B698" s="27" t="s">
        <v>1158</v>
      </c>
      <c r="C698" s="28" t="s">
        <v>3343</v>
      </c>
      <c r="D698" s="29" t="s">
        <v>1198</v>
      </c>
      <c r="E698" s="30" t="s">
        <v>1199</v>
      </c>
      <c r="F698" s="17" t="s">
        <v>3960</v>
      </c>
    </row>
    <row r="699" spans="2:6">
      <c r="B699" s="27" t="s">
        <v>1158</v>
      </c>
      <c r="C699" s="28" t="s">
        <v>3343</v>
      </c>
      <c r="D699" s="29" t="s">
        <v>1200</v>
      </c>
      <c r="E699" s="30" t="s">
        <v>1201</v>
      </c>
      <c r="F699" s="17" t="s">
        <v>3960</v>
      </c>
    </row>
    <row r="700" spans="2:6">
      <c r="B700" s="27" t="s">
        <v>1158</v>
      </c>
      <c r="C700" s="28" t="s">
        <v>3343</v>
      </c>
      <c r="D700" s="29" t="s">
        <v>1202</v>
      </c>
      <c r="E700" s="30" t="s">
        <v>1203</v>
      </c>
      <c r="F700" s="17" t="s">
        <v>3960</v>
      </c>
    </row>
    <row r="701" spans="2:6">
      <c r="B701" s="27" t="s">
        <v>1158</v>
      </c>
      <c r="C701" s="28" t="s">
        <v>3343</v>
      </c>
      <c r="D701" s="29" t="s">
        <v>1204</v>
      </c>
      <c r="E701" s="30" t="s">
        <v>1205</v>
      </c>
      <c r="F701" s="17" t="s">
        <v>3960</v>
      </c>
    </row>
    <row r="702" spans="2:6">
      <c r="B702" s="27" t="s">
        <v>1158</v>
      </c>
      <c r="C702" s="28" t="s">
        <v>3343</v>
      </c>
      <c r="D702" s="29" t="s">
        <v>1206</v>
      </c>
      <c r="E702" s="30" t="s">
        <v>1207</v>
      </c>
      <c r="F702" s="17" t="s">
        <v>3960</v>
      </c>
    </row>
    <row r="703" spans="2:6">
      <c r="B703" s="27" t="s">
        <v>1158</v>
      </c>
      <c r="C703" s="28" t="s">
        <v>3343</v>
      </c>
      <c r="D703" s="29" t="s">
        <v>1208</v>
      </c>
      <c r="E703" s="30" t="s">
        <v>1209</v>
      </c>
      <c r="F703" s="17" t="s">
        <v>3960</v>
      </c>
    </row>
    <row r="704" spans="2:6">
      <c r="B704" s="27" t="s">
        <v>1158</v>
      </c>
      <c r="C704" s="28" t="s">
        <v>3343</v>
      </c>
      <c r="D704" s="29" t="s">
        <v>1210</v>
      </c>
      <c r="E704" s="30" t="s">
        <v>1211</v>
      </c>
      <c r="F704" s="17" t="s">
        <v>3960</v>
      </c>
    </row>
    <row r="705" spans="2:6">
      <c r="B705" s="27" t="s">
        <v>1158</v>
      </c>
      <c r="C705" s="28" t="s">
        <v>3343</v>
      </c>
      <c r="D705" s="29" t="s">
        <v>1212</v>
      </c>
      <c r="E705" s="30" t="s">
        <v>1213</v>
      </c>
      <c r="F705" s="17" t="s">
        <v>3960</v>
      </c>
    </row>
    <row r="706" spans="2:6">
      <c r="B706" s="27" t="s">
        <v>1158</v>
      </c>
      <c r="C706" s="28" t="s">
        <v>40</v>
      </c>
      <c r="D706" s="29" t="s">
        <v>40</v>
      </c>
      <c r="E706" s="30" t="s">
        <v>1214</v>
      </c>
      <c r="F706" s="17" t="s">
        <v>3961</v>
      </c>
    </row>
    <row r="707" spans="2:6">
      <c r="B707" s="27" t="s">
        <v>1158</v>
      </c>
      <c r="C707" s="28" t="s">
        <v>3345</v>
      </c>
      <c r="D707" s="29" t="s">
        <v>1215</v>
      </c>
      <c r="E707" s="30" t="s">
        <v>1216</v>
      </c>
      <c r="F707" s="17" t="s">
        <v>3961</v>
      </c>
    </row>
    <row r="708" spans="2:6">
      <c r="B708" s="27" t="s">
        <v>1158</v>
      </c>
      <c r="C708" s="28" t="s">
        <v>3345</v>
      </c>
      <c r="D708" s="29" t="s">
        <v>1217</v>
      </c>
      <c r="E708" s="30" t="s">
        <v>1218</v>
      </c>
      <c r="F708" s="17" t="s">
        <v>3961</v>
      </c>
    </row>
    <row r="709" spans="2:6">
      <c r="B709" s="27" t="s">
        <v>1158</v>
      </c>
      <c r="C709" s="28" t="s">
        <v>3345</v>
      </c>
      <c r="D709" s="29" t="s">
        <v>1219</v>
      </c>
      <c r="E709" s="30" t="s">
        <v>1220</v>
      </c>
      <c r="F709" s="17" t="s">
        <v>3961</v>
      </c>
    </row>
    <row r="710" spans="2:6">
      <c r="B710" s="27" t="s">
        <v>1158</v>
      </c>
      <c r="C710" s="28" t="s">
        <v>3345</v>
      </c>
      <c r="D710" s="29" t="s">
        <v>1221</v>
      </c>
      <c r="E710" s="30" t="s">
        <v>1222</v>
      </c>
      <c r="F710" s="17" t="s">
        <v>3961</v>
      </c>
    </row>
    <row r="711" spans="2:6">
      <c r="B711" s="27" t="s">
        <v>1158</v>
      </c>
      <c r="C711" s="28" t="s">
        <v>3345</v>
      </c>
      <c r="D711" s="29" t="s">
        <v>1223</v>
      </c>
      <c r="E711" s="30" t="s">
        <v>1224</v>
      </c>
      <c r="F711" s="17" t="s">
        <v>3961</v>
      </c>
    </row>
    <row r="712" spans="2:6">
      <c r="B712" s="27" t="s">
        <v>1158</v>
      </c>
      <c r="C712" s="28" t="s">
        <v>3345</v>
      </c>
      <c r="D712" s="29" t="s">
        <v>1225</v>
      </c>
      <c r="E712" s="30" t="s">
        <v>1226</v>
      </c>
      <c r="F712" s="17" t="s">
        <v>3961</v>
      </c>
    </row>
    <row r="713" spans="2:6">
      <c r="B713" s="27" t="s">
        <v>1158</v>
      </c>
      <c r="C713" s="28" t="s">
        <v>3345</v>
      </c>
      <c r="D713" s="29" t="s">
        <v>1227</v>
      </c>
      <c r="E713" s="30" t="s">
        <v>1228</v>
      </c>
      <c r="F713" s="17" t="s">
        <v>3961</v>
      </c>
    </row>
    <row r="714" spans="2:6">
      <c r="B714" s="27" t="s">
        <v>1158</v>
      </c>
      <c r="C714" s="28" t="s">
        <v>3345</v>
      </c>
      <c r="D714" s="29" t="s">
        <v>1229</v>
      </c>
      <c r="E714" s="30" t="s">
        <v>1230</v>
      </c>
      <c r="F714" s="17" t="s">
        <v>3961</v>
      </c>
    </row>
    <row r="715" spans="2:6">
      <c r="B715" s="27" t="s">
        <v>1158</v>
      </c>
      <c r="C715" s="28" t="s">
        <v>3345</v>
      </c>
      <c r="D715" s="29" t="s">
        <v>1231</v>
      </c>
      <c r="E715" s="30" t="s">
        <v>1232</v>
      </c>
      <c r="F715" s="17" t="s">
        <v>3961</v>
      </c>
    </row>
    <row r="716" spans="2:6">
      <c r="B716" s="27" t="s">
        <v>1158</v>
      </c>
      <c r="C716" s="28" t="s">
        <v>3346</v>
      </c>
      <c r="D716" s="29" t="s">
        <v>1233</v>
      </c>
      <c r="E716" s="30" t="s">
        <v>1234</v>
      </c>
      <c r="F716" s="17" t="s">
        <v>3962</v>
      </c>
    </row>
    <row r="717" spans="2:6">
      <c r="B717" s="27" t="s">
        <v>1158</v>
      </c>
      <c r="C717" s="28" t="s">
        <v>3346</v>
      </c>
      <c r="D717" s="29" t="s">
        <v>1235</v>
      </c>
      <c r="E717" s="30" t="s">
        <v>1236</v>
      </c>
      <c r="F717" s="17" t="s">
        <v>3962</v>
      </c>
    </row>
    <row r="718" spans="2:6">
      <c r="B718" s="27" t="s">
        <v>1158</v>
      </c>
      <c r="C718" s="28" t="s">
        <v>3346</v>
      </c>
      <c r="D718" s="29" t="s">
        <v>1237</v>
      </c>
      <c r="E718" s="30" t="s">
        <v>1238</v>
      </c>
      <c r="F718" s="17" t="s">
        <v>3962</v>
      </c>
    </row>
    <row r="719" spans="2:6">
      <c r="B719" s="27" t="s">
        <v>1158</v>
      </c>
      <c r="C719" s="28" t="s">
        <v>3346</v>
      </c>
      <c r="D719" s="29" t="s">
        <v>1239</v>
      </c>
      <c r="E719" s="30" t="s">
        <v>1240</v>
      </c>
      <c r="F719" s="17" t="s">
        <v>3962</v>
      </c>
    </row>
    <row r="720" spans="2:6">
      <c r="B720" s="27" t="s">
        <v>1158</v>
      </c>
      <c r="C720" s="28" t="s">
        <v>3346</v>
      </c>
      <c r="D720" s="29" t="s">
        <v>1241</v>
      </c>
      <c r="E720" s="30" t="s">
        <v>1242</v>
      </c>
      <c r="F720" s="17" t="s">
        <v>3962</v>
      </c>
    </row>
    <row r="721" spans="2:6">
      <c r="B721" s="27" t="s">
        <v>1158</v>
      </c>
      <c r="C721" s="28" t="s">
        <v>3346</v>
      </c>
      <c r="D721" s="29" t="s">
        <v>1243</v>
      </c>
      <c r="E721" s="30" t="s">
        <v>1244</v>
      </c>
      <c r="F721" s="17" t="s">
        <v>3962</v>
      </c>
    </row>
    <row r="722" spans="2:6">
      <c r="B722" s="27" t="s">
        <v>1158</v>
      </c>
      <c r="C722" s="28" t="s">
        <v>3346</v>
      </c>
      <c r="D722" s="29" t="s">
        <v>1245</v>
      </c>
      <c r="E722" s="30" t="s">
        <v>1246</v>
      </c>
      <c r="F722" s="17" t="s">
        <v>3962</v>
      </c>
    </row>
    <row r="723" spans="2:6">
      <c r="B723" s="27" t="s">
        <v>1158</v>
      </c>
      <c r="C723" s="28" t="s">
        <v>3346</v>
      </c>
      <c r="D723" s="29" t="s">
        <v>1247</v>
      </c>
      <c r="E723" s="30" t="s">
        <v>1248</v>
      </c>
      <c r="F723" s="17" t="s">
        <v>3962</v>
      </c>
    </row>
    <row r="724" spans="2:6">
      <c r="B724" s="27" t="s">
        <v>1158</v>
      </c>
      <c r="C724" s="28" t="s">
        <v>3346</v>
      </c>
      <c r="D724" s="29" t="s">
        <v>1249</v>
      </c>
      <c r="E724" s="30" t="s">
        <v>1250</v>
      </c>
      <c r="F724" s="17" t="s">
        <v>3963</v>
      </c>
    </row>
    <row r="725" spans="2:6">
      <c r="B725" s="27" t="s">
        <v>1158</v>
      </c>
      <c r="C725" s="28" t="s">
        <v>3346</v>
      </c>
      <c r="D725" s="29" t="s">
        <v>1251</v>
      </c>
      <c r="E725" s="30" t="s">
        <v>1252</v>
      </c>
      <c r="F725" s="17" t="s">
        <v>3963</v>
      </c>
    </row>
    <row r="726" spans="2:6">
      <c r="B726" s="27" t="s">
        <v>1158</v>
      </c>
      <c r="C726" s="28" t="s">
        <v>3346</v>
      </c>
      <c r="D726" s="29" t="s">
        <v>1253</v>
      </c>
      <c r="E726" s="30" t="s">
        <v>1254</v>
      </c>
      <c r="F726" s="17" t="s">
        <v>3963</v>
      </c>
    </row>
    <row r="727" spans="2:6">
      <c r="B727" s="27" t="s">
        <v>1158</v>
      </c>
      <c r="C727" s="28" t="s">
        <v>3346</v>
      </c>
      <c r="D727" s="29" t="s">
        <v>1255</v>
      </c>
      <c r="E727" s="30" t="s">
        <v>1256</v>
      </c>
      <c r="F727" s="17" t="s">
        <v>3963</v>
      </c>
    </row>
    <row r="728" spans="2:6">
      <c r="B728" s="27" t="s">
        <v>1158</v>
      </c>
      <c r="C728" s="28" t="s">
        <v>3346</v>
      </c>
      <c r="D728" s="29" t="s">
        <v>1257</v>
      </c>
      <c r="E728" s="30" t="s">
        <v>1258</v>
      </c>
      <c r="F728" s="17" t="s">
        <v>3963</v>
      </c>
    </row>
    <row r="729" spans="2:6">
      <c r="B729" s="27" t="s">
        <v>1158</v>
      </c>
      <c r="C729" s="28" t="s">
        <v>3343</v>
      </c>
      <c r="D729" s="29" t="s">
        <v>1259</v>
      </c>
      <c r="E729" s="30" t="s">
        <v>1260</v>
      </c>
      <c r="F729" s="17" t="s">
        <v>3964</v>
      </c>
    </row>
    <row r="730" spans="2:6">
      <c r="B730" s="27" t="s">
        <v>1158</v>
      </c>
      <c r="C730" s="28" t="s">
        <v>3343</v>
      </c>
      <c r="D730" s="29" t="s">
        <v>1261</v>
      </c>
      <c r="E730" s="30" t="s">
        <v>1262</v>
      </c>
      <c r="F730" s="17" t="s">
        <v>3964</v>
      </c>
    </row>
    <row r="731" spans="2:6">
      <c r="B731" s="27" t="s">
        <v>1158</v>
      </c>
      <c r="C731" s="28" t="s">
        <v>3343</v>
      </c>
      <c r="D731" s="29" t="s">
        <v>1263</v>
      </c>
      <c r="E731" s="30" t="s">
        <v>1264</v>
      </c>
      <c r="F731" s="17" t="s">
        <v>3964</v>
      </c>
    </row>
    <row r="732" spans="2:6">
      <c r="B732" s="27" t="s">
        <v>1158</v>
      </c>
      <c r="C732" s="28" t="s">
        <v>3343</v>
      </c>
      <c r="D732" s="29" t="s">
        <v>1265</v>
      </c>
      <c r="E732" s="30" t="s">
        <v>1266</v>
      </c>
      <c r="F732" s="17" t="s">
        <v>3964</v>
      </c>
    </row>
    <row r="733" spans="2:6">
      <c r="B733" s="27" t="s">
        <v>1158</v>
      </c>
      <c r="C733" s="28" t="s">
        <v>3343</v>
      </c>
      <c r="D733" s="29" t="s">
        <v>1267</v>
      </c>
      <c r="E733" s="30" t="s">
        <v>1268</v>
      </c>
      <c r="F733" s="17" t="s">
        <v>3964</v>
      </c>
    </row>
    <row r="734" spans="2:6">
      <c r="B734" s="27" t="s">
        <v>1158</v>
      </c>
      <c r="C734" s="28" t="s">
        <v>3343</v>
      </c>
      <c r="D734" s="29" t="s">
        <v>1269</v>
      </c>
      <c r="E734" s="30" t="s">
        <v>1270</v>
      </c>
      <c r="F734" s="17" t="s">
        <v>3964</v>
      </c>
    </row>
    <row r="735" spans="2:6">
      <c r="B735" s="27" t="s">
        <v>1158</v>
      </c>
      <c r="C735" s="28" t="s">
        <v>3343</v>
      </c>
      <c r="D735" s="29" t="s">
        <v>1271</v>
      </c>
      <c r="E735" s="30" t="s">
        <v>1272</v>
      </c>
      <c r="F735" s="17" t="s">
        <v>3964</v>
      </c>
    </row>
    <row r="736" spans="2:6">
      <c r="B736" s="27" t="s">
        <v>1158</v>
      </c>
      <c r="C736" s="28" t="s">
        <v>3343</v>
      </c>
      <c r="D736" s="29" t="s">
        <v>1273</v>
      </c>
      <c r="E736" s="30" t="s">
        <v>1274</v>
      </c>
      <c r="F736" s="17" t="s">
        <v>3964</v>
      </c>
    </row>
    <row r="737" spans="2:6">
      <c r="B737" s="27" t="s">
        <v>1158</v>
      </c>
      <c r="C737" s="28" t="s">
        <v>3343</v>
      </c>
      <c r="D737" s="29" t="s">
        <v>1275</v>
      </c>
      <c r="E737" s="30" t="s">
        <v>1276</v>
      </c>
      <c r="F737" s="17" t="s">
        <v>3964</v>
      </c>
    </row>
    <row r="738" spans="2:6">
      <c r="B738" s="27" t="s">
        <v>1158</v>
      </c>
      <c r="C738" s="28" t="s">
        <v>3343</v>
      </c>
      <c r="D738" s="29" t="s">
        <v>1277</v>
      </c>
      <c r="E738" s="30" t="s">
        <v>1278</v>
      </c>
      <c r="F738" s="17" t="s">
        <v>3964</v>
      </c>
    </row>
    <row r="739" spans="2:6">
      <c r="B739" s="27" t="s">
        <v>1158</v>
      </c>
      <c r="C739" s="28" t="s">
        <v>3343</v>
      </c>
      <c r="D739" s="29" t="s">
        <v>1279</v>
      </c>
      <c r="E739" s="30" t="s">
        <v>1280</v>
      </c>
      <c r="F739" s="17" t="s">
        <v>3964</v>
      </c>
    </row>
    <row r="740" spans="2:6">
      <c r="B740" s="27" t="s">
        <v>1158</v>
      </c>
      <c r="C740" s="28" t="s">
        <v>3343</v>
      </c>
      <c r="D740" s="29" t="s">
        <v>1281</v>
      </c>
      <c r="E740" s="30" t="s">
        <v>1282</v>
      </c>
      <c r="F740" s="17" t="s">
        <v>3964</v>
      </c>
    </row>
    <row r="741" spans="2:6">
      <c r="B741" s="27" t="s">
        <v>1158</v>
      </c>
      <c r="C741" s="28" t="s">
        <v>3343</v>
      </c>
      <c r="D741" s="29" t="s">
        <v>1283</v>
      </c>
      <c r="E741" s="30" t="s">
        <v>1284</v>
      </c>
      <c r="F741" s="17" t="s">
        <v>3964</v>
      </c>
    </row>
    <row r="742" spans="2:6">
      <c r="B742" s="27" t="s">
        <v>1158</v>
      </c>
      <c r="C742" s="28" t="s">
        <v>3343</v>
      </c>
      <c r="D742" s="29" t="s">
        <v>1285</v>
      </c>
      <c r="E742" s="30" t="s">
        <v>1286</v>
      </c>
      <c r="F742" s="17" t="s">
        <v>3964</v>
      </c>
    </row>
    <row r="743" spans="2:6">
      <c r="B743" s="27" t="s">
        <v>1158</v>
      </c>
      <c r="C743" s="28" t="s">
        <v>3345</v>
      </c>
      <c r="D743" s="29" t="s">
        <v>1287</v>
      </c>
      <c r="E743" s="30" t="s">
        <v>1288</v>
      </c>
      <c r="F743" s="17" t="s">
        <v>3965</v>
      </c>
    </row>
    <row r="744" spans="2:6">
      <c r="B744" s="27" t="s">
        <v>1158</v>
      </c>
      <c r="C744" s="28" t="s">
        <v>3345</v>
      </c>
      <c r="D744" s="29" t="s">
        <v>1289</v>
      </c>
      <c r="E744" s="30" t="s">
        <v>1290</v>
      </c>
      <c r="F744" s="17" t="s">
        <v>3965</v>
      </c>
    </row>
    <row r="745" spans="2:6">
      <c r="B745" s="27" t="s">
        <v>1158</v>
      </c>
      <c r="C745" s="28" t="s">
        <v>3345</v>
      </c>
      <c r="D745" s="29" t="s">
        <v>1291</v>
      </c>
      <c r="E745" s="30" t="s">
        <v>1292</v>
      </c>
      <c r="F745" s="17" t="s">
        <v>3965</v>
      </c>
    </row>
    <row r="746" spans="2:6">
      <c r="B746" s="27" t="s">
        <v>1158</v>
      </c>
      <c r="C746" s="28" t="s">
        <v>3345</v>
      </c>
      <c r="D746" s="29" t="s">
        <v>1293</v>
      </c>
      <c r="E746" s="30" t="s">
        <v>1294</v>
      </c>
      <c r="F746" s="17" t="s">
        <v>3965</v>
      </c>
    </row>
    <row r="747" spans="2:6">
      <c r="B747" s="27" t="s">
        <v>1158</v>
      </c>
      <c r="C747" s="28" t="s">
        <v>3345</v>
      </c>
      <c r="D747" s="29" t="s">
        <v>1295</v>
      </c>
      <c r="E747" s="30" t="s">
        <v>1296</v>
      </c>
      <c r="F747" s="17" t="s">
        <v>3965</v>
      </c>
    </row>
    <row r="748" spans="2:6">
      <c r="B748" s="27" t="s">
        <v>1158</v>
      </c>
      <c r="C748" s="28" t="s">
        <v>3345</v>
      </c>
      <c r="D748" s="29" t="s">
        <v>1297</v>
      </c>
      <c r="E748" s="30" t="s">
        <v>1298</v>
      </c>
      <c r="F748" s="17" t="s">
        <v>3965</v>
      </c>
    </row>
    <row r="749" spans="2:6">
      <c r="B749" s="27" t="s">
        <v>1158</v>
      </c>
      <c r="C749" s="28" t="s">
        <v>3345</v>
      </c>
      <c r="D749" s="29" t="s">
        <v>1299</v>
      </c>
      <c r="E749" s="30" t="s">
        <v>1300</v>
      </c>
      <c r="F749" s="17" t="s">
        <v>3965</v>
      </c>
    </row>
    <row r="750" spans="2:6">
      <c r="B750" s="27" t="s">
        <v>1158</v>
      </c>
      <c r="C750" s="28" t="s">
        <v>3345</v>
      </c>
      <c r="D750" s="29" t="s">
        <v>1301</v>
      </c>
      <c r="E750" s="30" t="s">
        <v>1302</v>
      </c>
      <c r="F750" s="17" t="s">
        <v>3965</v>
      </c>
    </row>
    <row r="751" spans="2:6">
      <c r="B751" s="27" t="s">
        <v>1158</v>
      </c>
      <c r="C751" s="28" t="s">
        <v>3345</v>
      </c>
      <c r="D751" s="29" t="s">
        <v>1303</v>
      </c>
      <c r="E751" s="30" t="s">
        <v>1304</v>
      </c>
      <c r="F751" s="17" t="s">
        <v>3965</v>
      </c>
    </row>
    <row r="752" spans="2:6">
      <c r="B752" s="27" t="s">
        <v>1158</v>
      </c>
      <c r="C752" s="28" t="s">
        <v>3345</v>
      </c>
      <c r="D752" s="29" t="s">
        <v>1305</v>
      </c>
      <c r="E752" s="30" t="s">
        <v>1306</v>
      </c>
      <c r="F752" s="17" t="s">
        <v>3965</v>
      </c>
    </row>
    <row r="753" spans="2:6">
      <c r="B753" s="27" t="s">
        <v>1158</v>
      </c>
      <c r="C753" s="28" t="s">
        <v>3345</v>
      </c>
      <c r="D753" s="29" t="s">
        <v>1307</v>
      </c>
      <c r="E753" s="30" t="s">
        <v>1308</v>
      </c>
      <c r="F753" s="17" t="s">
        <v>3965</v>
      </c>
    </row>
    <row r="754" spans="2:6">
      <c r="B754" s="27" t="s">
        <v>1158</v>
      </c>
      <c r="C754" s="28" t="s">
        <v>3345</v>
      </c>
      <c r="D754" s="29" t="s">
        <v>1309</v>
      </c>
      <c r="E754" s="30" t="s">
        <v>1310</v>
      </c>
      <c r="F754" s="17" t="s">
        <v>3965</v>
      </c>
    </row>
    <row r="755" spans="2:6">
      <c r="B755" s="27" t="s">
        <v>1158</v>
      </c>
      <c r="C755" s="28" t="s">
        <v>3346</v>
      </c>
      <c r="D755" s="29" t="s">
        <v>1311</v>
      </c>
      <c r="E755" s="30" t="s">
        <v>1312</v>
      </c>
      <c r="F755" s="17" t="s">
        <v>3966</v>
      </c>
    </row>
    <row r="756" spans="2:6">
      <c r="B756" s="27" t="s">
        <v>1158</v>
      </c>
      <c r="C756" s="28" t="s">
        <v>3346</v>
      </c>
      <c r="D756" s="29" t="s">
        <v>1313</v>
      </c>
      <c r="E756" s="30" t="s">
        <v>1314</v>
      </c>
      <c r="F756" s="17" t="s">
        <v>3966</v>
      </c>
    </row>
    <row r="757" spans="2:6">
      <c r="B757" s="27" t="s">
        <v>1158</v>
      </c>
      <c r="C757" s="28" t="s">
        <v>3346</v>
      </c>
      <c r="D757" s="29" t="s">
        <v>1315</v>
      </c>
      <c r="E757" s="30" t="s">
        <v>1316</v>
      </c>
      <c r="F757" s="17" t="s">
        <v>3966</v>
      </c>
    </row>
    <row r="758" spans="2:6">
      <c r="B758" s="27" t="s">
        <v>1158</v>
      </c>
      <c r="C758" s="28" t="s">
        <v>3346</v>
      </c>
      <c r="D758" s="29" t="s">
        <v>1317</v>
      </c>
      <c r="E758" s="30" t="s">
        <v>1318</v>
      </c>
      <c r="F758" s="17" t="s">
        <v>3966</v>
      </c>
    </row>
    <row r="759" spans="2:6">
      <c r="B759" s="27" t="s">
        <v>1158</v>
      </c>
      <c r="C759" s="28" t="s">
        <v>3346</v>
      </c>
      <c r="D759" s="29" t="s">
        <v>1319</v>
      </c>
      <c r="E759" s="30" t="s">
        <v>1320</v>
      </c>
      <c r="F759" s="17" t="s">
        <v>3966</v>
      </c>
    </row>
    <row r="760" spans="2:6">
      <c r="B760" s="27" t="s">
        <v>1158</v>
      </c>
      <c r="C760" s="28" t="s">
        <v>3346</v>
      </c>
      <c r="D760" s="29" t="s">
        <v>1321</v>
      </c>
      <c r="E760" s="30" t="s">
        <v>1322</v>
      </c>
      <c r="F760" s="17" t="s">
        <v>3966</v>
      </c>
    </row>
    <row r="761" spans="2:6">
      <c r="B761" s="27" t="s">
        <v>1158</v>
      </c>
      <c r="C761" s="28" t="s">
        <v>3346</v>
      </c>
      <c r="D761" s="29" t="s">
        <v>1323</v>
      </c>
      <c r="E761" s="30" t="s">
        <v>1324</v>
      </c>
      <c r="F761" s="17" t="s">
        <v>3966</v>
      </c>
    </row>
    <row r="762" spans="2:6">
      <c r="B762" s="27" t="s">
        <v>1158</v>
      </c>
      <c r="C762" s="28" t="s">
        <v>3346</v>
      </c>
      <c r="D762" s="29" t="s">
        <v>1325</v>
      </c>
      <c r="E762" s="30" t="s">
        <v>1326</v>
      </c>
      <c r="F762" s="17" t="s">
        <v>3966</v>
      </c>
    </row>
    <row r="763" spans="2:6">
      <c r="B763" s="27" t="s">
        <v>1158</v>
      </c>
      <c r="C763" s="28" t="s">
        <v>3346</v>
      </c>
      <c r="D763" s="29" t="s">
        <v>1327</v>
      </c>
      <c r="E763" s="30" t="s">
        <v>1328</v>
      </c>
      <c r="F763" s="17" t="s">
        <v>3966</v>
      </c>
    </row>
    <row r="764" spans="2:6">
      <c r="B764" s="27" t="s">
        <v>1158</v>
      </c>
      <c r="C764" s="28" t="s">
        <v>3347</v>
      </c>
      <c r="D764" s="29" t="s">
        <v>1329</v>
      </c>
      <c r="E764" s="30" t="s">
        <v>1330</v>
      </c>
      <c r="F764" s="17" t="s">
        <v>3967</v>
      </c>
    </row>
    <row r="765" spans="2:6">
      <c r="B765" s="27" t="s">
        <v>1158</v>
      </c>
      <c r="C765" s="28" t="s">
        <v>3347</v>
      </c>
      <c r="D765" s="29" t="s">
        <v>1331</v>
      </c>
      <c r="E765" s="30" t="s">
        <v>1332</v>
      </c>
      <c r="F765" s="17" t="s">
        <v>3967</v>
      </c>
    </row>
    <row r="766" spans="2:6">
      <c r="B766" s="27" t="s">
        <v>1158</v>
      </c>
      <c r="C766" s="28" t="s">
        <v>3347</v>
      </c>
      <c r="D766" s="29" t="s">
        <v>1333</v>
      </c>
      <c r="E766" s="30" t="s">
        <v>1334</v>
      </c>
      <c r="F766" s="17" t="s">
        <v>3967</v>
      </c>
    </row>
    <row r="767" spans="2:6">
      <c r="B767" s="27" t="s">
        <v>1158</v>
      </c>
      <c r="C767" s="28" t="s">
        <v>3347</v>
      </c>
      <c r="D767" s="29" t="s">
        <v>1335</v>
      </c>
      <c r="E767" s="30" t="s">
        <v>1336</v>
      </c>
      <c r="F767" s="17" t="s">
        <v>3967</v>
      </c>
    </row>
    <row r="768" spans="2:6">
      <c r="B768" s="27" t="s">
        <v>1158</v>
      </c>
      <c r="C768" s="28" t="s">
        <v>3347</v>
      </c>
      <c r="D768" s="29" t="s">
        <v>1337</v>
      </c>
      <c r="E768" s="30" t="s">
        <v>1338</v>
      </c>
      <c r="F768" s="17" t="s">
        <v>3967</v>
      </c>
    </row>
    <row r="769" spans="2:6">
      <c r="B769" s="27" t="s">
        <v>1158</v>
      </c>
      <c r="C769" s="28" t="s">
        <v>3347</v>
      </c>
      <c r="D769" s="29" t="s">
        <v>1339</v>
      </c>
      <c r="E769" s="30" t="s">
        <v>1340</v>
      </c>
      <c r="F769" s="17" t="s">
        <v>3967</v>
      </c>
    </row>
    <row r="770" spans="2:6">
      <c r="B770" s="27" t="s">
        <v>1158</v>
      </c>
      <c r="C770" s="28" t="s">
        <v>3347</v>
      </c>
      <c r="D770" s="29" t="s">
        <v>1341</v>
      </c>
      <c r="E770" s="30" t="s">
        <v>1342</v>
      </c>
      <c r="F770" s="17" t="s">
        <v>3967</v>
      </c>
    </row>
    <row r="771" spans="2:6">
      <c r="B771" s="27" t="s">
        <v>1158</v>
      </c>
      <c r="C771" s="28" t="s">
        <v>3347</v>
      </c>
      <c r="D771" s="29" t="s">
        <v>1343</v>
      </c>
      <c r="E771" s="30" t="s">
        <v>1344</v>
      </c>
      <c r="F771" s="17" t="s">
        <v>3967</v>
      </c>
    </row>
    <row r="772" spans="2:6">
      <c r="B772" s="27" t="s">
        <v>1158</v>
      </c>
      <c r="C772" s="28" t="s">
        <v>3347</v>
      </c>
      <c r="D772" s="29" t="s">
        <v>1345</v>
      </c>
      <c r="E772" s="30" t="s">
        <v>1346</v>
      </c>
      <c r="F772" s="17" t="s">
        <v>3967</v>
      </c>
    </row>
    <row r="773" spans="2:6">
      <c r="B773" s="27" t="s">
        <v>1158</v>
      </c>
      <c r="C773" s="28" t="s">
        <v>3347</v>
      </c>
      <c r="D773" s="29" t="s">
        <v>1347</v>
      </c>
      <c r="E773" s="30" t="s">
        <v>1348</v>
      </c>
      <c r="F773" s="17" t="s">
        <v>3968</v>
      </c>
    </row>
    <row r="774" spans="2:6">
      <c r="B774" s="27" t="s">
        <v>1158</v>
      </c>
      <c r="C774" s="28" t="s">
        <v>3347</v>
      </c>
      <c r="D774" s="29" t="s">
        <v>1349</v>
      </c>
      <c r="E774" s="30" t="s">
        <v>1350</v>
      </c>
      <c r="F774" s="17" t="s">
        <v>3968</v>
      </c>
    </row>
    <row r="775" spans="2:6">
      <c r="B775" s="27" t="s">
        <v>1158</v>
      </c>
      <c r="C775" s="28" t="s">
        <v>3347</v>
      </c>
      <c r="D775" s="29" t="s">
        <v>1351</v>
      </c>
      <c r="E775" s="30" t="s">
        <v>1352</v>
      </c>
      <c r="F775" s="17" t="s">
        <v>3968</v>
      </c>
    </row>
    <row r="776" spans="2:6">
      <c r="B776" s="27" t="s">
        <v>1158</v>
      </c>
      <c r="C776" s="28" t="s">
        <v>3347</v>
      </c>
      <c r="D776" s="29" t="s">
        <v>1353</v>
      </c>
      <c r="E776" s="30" t="s">
        <v>1354</v>
      </c>
      <c r="F776" s="17" t="s">
        <v>3968</v>
      </c>
    </row>
    <row r="777" spans="2:6">
      <c r="B777" s="27" t="s">
        <v>1158</v>
      </c>
      <c r="C777" s="28" t="s">
        <v>3347</v>
      </c>
      <c r="D777" s="29" t="s">
        <v>1355</v>
      </c>
      <c r="E777" s="30" t="s">
        <v>1356</v>
      </c>
      <c r="F777" s="17" t="s">
        <v>3968</v>
      </c>
    </row>
    <row r="778" spans="2:6">
      <c r="B778" s="27" t="s">
        <v>1158</v>
      </c>
      <c r="C778" s="28" t="s">
        <v>3347</v>
      </c>
      <c r="D778" s="29" t="s">
        <v>1357</v>
      </c>
      <c r="E778" s="30" t="s">
        <v>1358</v>
      </c>
      <c r="F778" s="17" t="s">
        <v>3968</v>
      </c>
    </row>
    <row r="779" spans="2:6">
      <c r="B779" s="27" t="s">
        <v>1158</v>
      </c>
      <c r="C779" s="28" t="s">
        <v>3347</v>
      </c>
      <c r="D779" s="29" t="s">
        <v>1359</v>
      </c>
      <c r="E779" s="30" t="s">
        <v>1360</v>
      </c>
      <c r="F779" s="17" t="s">
        <v>3968</v>
      </c>
    </row>
    <row r="780" spans="2:6">
      <c r="B780" s="27" t="s">
        <v>1158</v>
      </c>
      <c r="C780" s="28" t="s">
        <v>3347</v>
      </c>
      <c r="D780" s="29" t="s">
        <v>1361</v>
      </c>
      <c r="E780" s="30" t="s">
        <v>1362</v>
      </c>
      <c r="F780" s="17" t="s">
        <v>3968</v>
      </c>
    </row>
    <row r="781" spans="2:6">
      <c r="B781" s="27" t="s">
        <v>1158</v>
      </c>
      <c r="C781" s="28" t="s">
        <v>3347</v>
      </c>
      <c r="D781" s="29" t="s">
        <v>1363</v>
      </c>
      <c r="E781" s="30" t="s">
        <v>1364</v>
      </c>
      <c r="F781" s="17" t="s">
        <v>3968</v>
      </c>
    </row>
    <row r="782" spans="2:6">
      <c r="B782" s="27" t="s">
        <v>1158</v>
      </c>
      <c r="C782" s="28" t="s">
        <v>3347</v>
      </c>
      <c r="D782" s="29" t="s">
        <v>1365</v>
      </c>
      <c r="E782" s="30" t="s">
        <v>1366</v>
      </c>
      <c r="F782" s="17" t="s">
        <v>3968</v>
      </c>
    </row>
    <row r="783" spans="2:6">
      <c r="B783" s="27" t="s">
        <v>1158</v>
      </c>
      <c r="C783" s="28" t="s">
        <v>3347</v>
      </c>
      <c r="D783" s="29" t="s">
        <v>1367</v>
      </c>
      <c r="E783" s="30" t="s">
        <v>1368</v>
      </c>
      <c r="F783" s="17" t="s">
        <v>3968</v>
      </c>
    </row>
    <row r="784" spans="2:6">
      <c r="B784" s="27" t="s">
        <v>1158</v>
      </c>
      <c r="C784" s="28" t="s">
        <v>3347</v>
      </c>
      <c r="D784" s="29" t="s">
        <v>1369</v>
      </c>
      <c r="E784" s="30" t="s">
        <v>1370</v>
      </c>
      <c r="F784" s="17" t="s">
        <v>3968</v>
      </c>
    </row>
    <row r="785" spans="2:6">
      <c r="B785" s="27" t="s">
        <v>1158</v>
      </c>
      <c r="C785" s="28" t="s">
        <v>3344</v>
      </c>
      <c r="D785" s="29" t="s">
        <v>1371</v>
      </c>
      <c r="E785" s="30" t="s">
        <v>1372</v>
      </c>
      <c r="F785" s="17" t="s">
        <v>3969</v>
      </c>
    </row>
    <row r="786" spans="2:6">
      <c r="B786" s="27" t="s">
        <v>1158</v>
      </c>
      <c r="C786" s="28" t="s">
        <v>3344</v>
      </c>
      <c r="D786" s="29" t="s">
        <v>1373</v>
      </c>
      <c r="E786" s="30" t="s">
        <v>1374</v>
      </c>
      <c r="F786" s="17" t="s">
        <v>3969</v>
      </c>
    </row>
    <row r="787" spans="2:6">
      <c r="B787" s="27" t="s">
        <v>1158</v>
      </c>
      <c r="C787" s="28" t="s">
        <v>3344</v>
      </c>
      <c r="D787" s="29" t="s">
        <v>1375</v>
      </c>
      <c r="E787" s="30" t="s">
        <v>1376</v>
      </c>
      <c r="F787" s="17" t="s">
        <v>3969</v>
      </c>
    </row>
    <row r="788" spans="2:6">
      <c r="B788" s="27" t="s">
        <v>1158</v>
      </c>
      <c r="C788" s="28" t="s">
        <v>3344</v>
      </c>
      <c r="D788" s="29" t="s">
        <v>1377</v>
      </c>
      <c r="E788" s="30" t="s">
        <v>1378</v>
      </c>
      <c r="F788" s="17" t="s">
        <v>3969</v>
      </c>
    </row>
    <row r="789" spans="2:6">
      <c r="B789" s="27" t="s">
        <v>1158</v>
      </c>
      <c r="C789" s="28" t="s">
        <v>3344</v>
      </c>
      <c r="D789" s="29" t="s">
        <v>1379</v>
      </c>
      <c r="E789" s="30" t="s">
        <v>1380</v>
      </c>
      <c r="F789" s="17" t="s">
        <v>3969</v>
      </c>
    </row>
    <row r="790" spans="2:6">
      <c r="B790" s="27" t="s">
        <v>1158</v>
      </c>
      <c r="C790" s="28" t="s">
        <v>3344</v>
      </c>
      <c r="D790" s="29" t="s">
        <v>1381</v>
      </c>
      <c r="E790" s="30" t="s">
        <v>1382</v>
      </c>
      <c r="F790" s="17" t="s">
        <v>3969</v>
      </c>
    </row>
    <row r="791" spans="2:6">
      <c r="B791" s="27" t="s">
        <v>1158</v>
      </c>
      <c r="C791" s="28" t="s">
        <v>3344</v>
      </c>
      <c r="D791" s="29" t="s">
        <v>1383</v>
      </c>
      <c r="E791" s="30" t="s">
        <v>1384</v>
      </c>
      <c r="F791" s="17" t="s">
        <v>3969</v>
      </c>
    </row>
    <row r="792" spans="2:6">
      <c r="B792" s="27" t="s">
        <v>1158</v>
      </c>
      <c r="C792" s="28" t="s">
        <v>3344</v>
      </c>
      <c r="D792" s="29" t="s">
        <v>1385</v>
      </c>
      <c r="E792" s="30" t="s">
        <v>1386</v>
      </c>
      <c r="F792" s="17" t="s">
        <v>3969</v>
      </c>
    </row>
    <row r="793" spans="2:6">
      <c r="B793" s="27" t="s">
        <v>1158</v>
      </c>
      <c r="C793" s="28" t="s">
        <v>3344</v>
      </c>
      <c r="D793" s="29" t="s">
        <v>1387</v>
      </c>
      <c r="E793" s="30" t="s">
        <v>1388</v>
      </c>
      <c r="F793" s="17" t="s">
        <v>3969</v>
      </c>
    </row>
    <row r="794" spans="2:6">
      <c r="B794" s="27" t="s">
        <v>1158</v>
      </c>
      <c r="C794" s="28" t="s">
        <v>3344</v>
      </c>
      <c r="D794" s="29" t="s">
        <v>1389</v>
      </c>
      <c r="E794" s="30" t="s">
        <v>1390</v>
      </c>
      <c r="F794" s="17" t="s">
        <v>3969</v>
      </c>
    </row>
    <row r="795" spans="2:6">
      <c r="B795" s="27" t="s">
        <v>1158</v>
      </c>
      <c r="C795" s="28" t="s">
        <v>3344</v>
      </c>
      <c r="D795" s="29" t="s">
        <v>1391</v>
      </c>
      <c r="E795" s="30" t="s">
        <v>1392</v>
      </c>
      <c r="F795" s="17" t="s">
        <v>3969</v>
      </c>
    </row>
    <row r="796" spans="2:6">
      <c r="B796" s="27" t="s">
        <v>1158</v>
      </c>
      <c r="C796" s="28" t="s">
        <v>3344</v>
      </c>
      <c r="D796" s="29" t="s">
        <v>1393</v>
      </c>
      <c r="E796" s="30" t="s">
        <v>1394</v>
      </c>
      <c r="F796" s="17" t="s">
        <v>3970</v>
      </c>
    </row>
    <row r="797" spans="2:6">
      <c r="B797" s="27" t="s">
        <v>1158</v>
      </c>
      <c r="C797" s="28" t="s">
        <v>3344</v>
      </c>
      <c r="D797" s="29" t="s">
        <v>1395</v>
      </c>
      <c r="E797" s="30" t="s">
        <v>1396</v>
      </c>
      <c r="F797" s="17" t="s">
        <v>3970</v>
      </c>
    </row>
    <row r="798" spans="2:6">
      <c r="B798" s="27" t="s">
        <v>1158</v>
      </c>
      <c r="C798" s="28" t="s">
        <v>3344</v>
      </c>
      <c r="D798" s="29" t="s">
        <v>1397</v>
      </c>
      <c r="E798" s="30" t="s">
        <v>1398</v>
      </c>
      <c r="F798" s="17" t="s">
        <v>3970</v>
      </c>
    </row>
    <row r="799" spans="2:6">
      <c r="B799" s="27" t="s">
        <v>1158</v>
      </c>
      <c r="C799" s="28" t="s">
        <v>3344</v>
      </c>
      <c r="D799" s="29" t="s">
        <v>1399</v>
      </c>
      <c r="E799" s="30" t="s">
        <v>1400</v>
      </c>
      <c r="F799" s="17" t="s">
        <v>3970</v>
      </c>
    </row>
    <row r="800" spans="2:6">
      <c r="B800" s="27" t="s">
        <v>1158</v>
      </c>
      <c r="C800" s="28" t="s">
        <v>3344</v>
      </c>
      <c r="D800" s="29" t="s">
        <v>1401</v>
      </c>
      <c r="E800" s="30" t="s">
        <v>1402</v>
      </c>
      <c r="F800" s="17" t="s">
        <v>3970</v>
      </c>
    </row>
    <row r="801" spans="2:6">
      <c r="B801" s="27" t="s">
        <v>1158</v>
      </c>
      <c r="C801" s="28" t="s">
        <v>3344</v>
      </c>
      <c r="D801" s="29" t="s">
        <v>1403</v>
      </c>
      <c r="E801" s="30" t="s">
        <v>1404</v>
      </c>
      <c r="F801" s="17" t="s">
        <v>3970</v>
      </c>
    </row>
    <row r="802" spans="2:6">
      <c r="B802" s="27" t="s">
        <v>1158</v>
      </c>
      <c r="C802" s="28" t="s">
        <v>3344</v>
      </c>
      <c r="D802" s="29" t="s">
        <v>1405</v>
      </c>
      <c r="E802" s="30" t="s">
        <v>1406</v>
      </c>
      <c r="F802" s="17" t="s">
        <v>3970</v>
      </c>
    </row>
    <row r="803" spans="2:6">
      <c r="B803" s="27" t="s">
        <v>1158</v>
      </c>
      <c r="C803" s="28" t="s">
        <v>40</v>
      </c>
      <c r="D803" s="29" t="s">
        <v>1407</v>
      </c>
      <c r="E803" s="30" t="s">
        <v>1408</v>
      </c>
      <c r="F803" s="17" t="s">
        <v>3970</v>
      </c>
    </row>
    <row r="804" spans="2:6">
      <c r="B804" s="27" t="s">
        <v>1158</v>
      </c>
      <c r="C804" s="28" t="s">
        <v>3344</v>
      </c>
      <c r="D804" s="29" t="s">
        <v>1409</v>
      </c>
      <c r="E804" s="30" t="s">
        <v>1410</v>
      </c>
      <c r="F804" s="17" t="s">
        <v>3970</v>
      </c>
    </row>
    <row r="805" spans="2:6">
      <c r="B805" s="27" t="s">
        <v>1158</v>
      </c>
      <c r="C805" s="28" t="s">
        <v>3346</v>
      </c>
      <c r="D805" s="29" t="s">
        <v>1411</v>
      </c>
      <c r="E805" s="30" t="s">
        <v>1412</v>
      </c>
      <c r="F805" s="17" t="s">
        <v>3971</v>
      </c>
    </row>
    <row r="806" spans="2:6">
      <c r="B806" s="27" t="s">
        <v>1158</v>
      </c>
      <c r="C806" s="28" t="s">
        <v>3346</v>
      </c>
      <c r="D806" s="29" t="s">
        <v>1413</v>
      </c>
      <c r="E806" s="30" t="s">
        <v>1414</v>
      </c>
      <c r="F806" s="17" t="s">
        <v>3971</v>
      </c>
    </row>
    <row r="807" spans="2:6">
      <c r="B807" s="27" t="s">
        <v>1158</v>
      </c>
      <c r="C807" s="28" t="s">
        <v>3346</v>
      </c>
      <c r="D807" s="29" t="s">
        <v>1415</v>
      </c>
      <c r="E807" s="30" t="s">
        <v>1416</v>
      </c>
      <c r="F807" s="17" t="s">
        <v>3971</v>
      </c>
    </row>
    <row r="808" spans="2:6">
      <c r="B808" s="27" t="s">
        <v>1158</v>
      </c>
      <c r="C808" s="28" t="s">
        <v>3346</v>
      </c>
      <c r="D808" s="29" t="s">
        <v>1417</v>
      </c>
      <c r="E808" s="30" t="s">
        <v>1418</v>
      </c>
      <c r="F808" s="17" t="s">
        <v>3971</v>
      </c>
    </row>
    <row r="809" spans="2:6">
      <c r="B809" s="27" t="s">
        <v>1158</v>
      </c>
      <c r="C809" s="28" t="s">
        <v>3346</v>
      </c>
      <c r="D809" s="29" t="s">
        <v>1419</v>
      </c>
      <c r="E809" s="30" t="s">
        <v>1420</v>
      </c>
      <c r="F809" s="17" t="s">
        <v>3971</v>
      </c>
    </row>
    <row r="810" spans="2:6">
      <c r="B810" s="27" t="s">
        <v>1158</v>
      </c>
      <c r="C810" s="28" t="s">
        <v>3346</v>
      </c>
      <c r="D810" s="29" t="s">
        <v>1421</v>
      </c>
      <c r="E810" s="30" t="s">
        <v>1422</v>
      </c>
      <c r="F810" s="17" t="s">
        <v>3971</v>
      </c>
    </row>
    <row r="811" spans="2:6">
      <c r="B811" s="27" t="s">
        <v>1158</v>
      </c>
      <c r="C811" s="28" t="s">
        <v>3346</v>
      </c>
      <c r="D811" s="29" t="s">
        <v>1423</v>
      </c>
      <c r="E811" s="30" t="s">
        <v>1424</v>
      </c>
      <c r="F811" s="17" t="s">
        <v>3971</v>
      </c>
    </row>
    <row r="812" spans="2:6">
      <c r="B812" s="27" t="s">
        <v>1158</v>
      </c>
      <c r="C812" s="28" t="s">
        <v>3346</v>
      </c>
      <c r="D812" s="29" t="s">
        <v>1425</v>
      </c>
      <c r="E812" s="30" t="s">
        <v>1426</v>
      </c>
      <c r="F812" s="17" t="s">
        <v>3971</v>
      </c>
    </row>
    <row r="813" spans="2:6">
      <c r="B813" s="27" t="s">
        <v>1158</v>
      </c>
      <c r="C813" s="28" t="s">
        <v>3346</v>
      </c>
      <c r="D813" s="29" t="s">
        <v>1427</v>
      </c>
      <c r="E813" s="30" t="s">
        <v>1428</v>
      </c>
      <c r="F813" s="17" t="s">
        <v>3971</v>
      </c>
    </row>
    <row r="814" spans="2:6">
      <c r="B814" s="27" t="s">
        <v>1158</v>
      </c>
      <c r="C814" s="28" t="s">
        <v>3346</v>
      </c>
      <c r="D814" s="29" t="s">
        <v>1429</v>
      </c>
      <c r="E814" s="30" t="s">
        <v>1430</v>
      </c>
      <c r="F814" s="17" t="s">
        <v>3971</v>
      </c>
    </row>
    <row r="815" spans="2:6">
      <c r="B815" s="27" t="s">
        <v>1158</v>
      </c>
      <c r="C815" s="28" t="s">
        <v>3346</v>
      </c>
      <c r="D815" s="29" t="s">
        <v>1431</v>
      </c>
      <c r="E815" s="30" t="s">
        <v>1432</v>
      </c>
      <c r="F815" s="17" t="s">
        <v>3971</v>
      </c>
    </row>
    <row r="816" spans="2:6">
      <c r="B816" s="27" t="s">
        <v>1158</v>
      </c>
      <c r="C816" s="28" t="s">
        <v>3346</v>
      </c>
      <c r="D816" s="29" t="s">
        <v>1433</v>
      </c>
      <c r="E816" s="30" t="s">
        <v>1434</v>
      </c>
      <c r="F816" s="17" t="s">
        <v>3971</v>
      </c>
    </row>
    <row r="817" spans="2:6">
      <c r="B817" s="27" t="s">
        <v>1158</v>
      </c>
      <c r="C817" s="28" t="s">
        <v>3345</v>
      </c>
      <c r="D817" s="29" t="s">
        <v>1435</v>
      </c>
      <c r="E817" s="30" t="s">
        <v>1436</v>
      </c>
      <c r="F817" s="17" t="s">
        <v>3972</v>
      </c>
    </row>
    <row r="818" spans="2:6">
      <c r="B818" s="27" t="s">
        <v>1158</v>
      </c>
      <c r="C818" s="28" t="s">
        <v>3345</v>
      </c>
      <c r="D818" s="29" t="s">
        <v>1437</v>
      </c>
      <c r="E818" s="30" t="s">
        <v>1438</v>
      </c>
      <c r="F818" s="17" t="s">
        <v>3972</v>
      </c>
    </row>
    <row r="819" spans="2:6">
      <c r="B819" s="27" t="s">
        <v>1158</v>
      </c>
      <c r="C819" s="28" t="s">
        <v>3345</v>
      </c>
      <c r="D819" s="29" t="s">
        <v>1439</v>
      </c>
      <c r="E819" s="30" t="s">
        <v>1440</v>
      </c>
      <c r="F819" s="17" t="s">
        <v>3972</v>
      </c>
    </row>
    <row r="820" spans="2:6">
      <c r="B820" s="27" t="s">
        <v>1158</v>
      </c>
      <c r="C820" s="28" t="s">
        <v>3345</v>
      </c>
      <c r="D820" s="29" t="s">
        <v>1441</v>
      </c>
      <c r="E820" s="30" t="s">
        <v>1442</v>
      </c>
      <c r="F820" s="17" t="s">
        <v>3972</v>
      </c>
    </row>
    <row r="821" spans="2:6">
      <c r="B821" s="27" t="s">
        <v>1158</v>
      </c>
      <c r="C821" s="28" t="s">
        <v>3345</v>
      </c>
      <c r="D821" s="29" t="s">
        <v>1443</v>
      </c>
      <c r="E821" s="30" t="s">
        <v>1444</v>
      </c>
      <c r="F821" s="17" t="s">
        <v>3972</v>
      </c>
    </row>
    <row r="822" spans="2:6">
      <c r="B822" s="27" t="s">
        <v>1158</v>
      </c>
      <c r="C822" s="28" t="s">
        <v>3345</v>
      </c>
      <c r="D822" s="29" t="s">
        <v>1445</v>
      </c>
      <c r="E822" s="30" t="s">
        <v>1446</v>
      </c>
      <c r="F822" s="17" t="s">
        <v>3972</v>
      </c>
    </row>
    <row r="823" spans="2:6">
      <c r="B823" s="27" t="s">
        <v>1158</v>
      </c>
      <c r="C823" s="28" t="s">
        <v>3345</v>
      </c>
      <c r="D823" s="29" t="s">
        <v>1447</v>
      </c>
      <c r="E823" s="30" t="s">
        <v>1448</v>
      </c>
      <c r="F823" s="17" t="s">
        <v>3972</v>
      </c>
    </row>
    <row r="824" spans="2:6">
      <c r="B824" s="27" t="s">
        <v>1158</v>
      </c>
      <c r="C824" s="28" t="s">
        <v>3345</v>
      </c>
      <c r="D824" s="29" t="s">
        <v>1449</v>
      </c>
      <c r="E824" s="30" t="s">
        <v>1450</v>
      </c>
      <c r="F824" s="17" t="s">
        <v>3972</v>
      </c>
    </row>
    <row r="825" spans="2:6">
      <c r="B825" s="27" t="s">
        <v>1158</v>
      </c>
      <c r="C825" s="28" t="s">
        <v>3345</v>
      </c>
      <c r="D825" s="29" t="s">
        <v>1451</v>
      </c>
      <c r="E825" s="30" t="s">
        <v>1452</v>
      </c>
      <c r="F825" s="17" t="s">
        <v>3972</v>
      </c>
    </row>
    <row r="826" spans="2:6">
      <c r="B826" s="27" t="s">
        <v>1158</v>
      </c>
      <c r="C826" s="28" t="s">
        <v>3345</v>
      </c>
      <c r="D826" s="29" t="s">
        <v>1453</v>
      </c>
      <c r="E826" s="30" t="s">
        <v>1454</v>
      </c>
      <c r="F826" s="17" t="s">
        <v>3972</v>
      </c>
    </row>
    <row r="827" spans="2:6">
      <c r="B827" s="27" t="s">
        <v>1158</v>
      </c>
      <c r="C827" s="28" t="s">
        <v>3345</v>
      </c>
      <c r="D827" s="29" t="s">
        <v>1455</v>
      </c>
      <c r="E827" s="30" t="s">
        <v>1456</v>
      </c>
      <c r="F827" s="17" t="s">
        <v>3972</v>
      </c>
    </row>
    <row r="828" spans="2:6">
      <c r="B828" s="27" t="s">
        <v>1158</v>
      </c>
      <c r="C828" s="28" t="s">
        <v>3345</v>
      </c>
      <c r="D828" s="29" t="s">
        <v>1457</v>
      </c>
      <c r="E828" s="30" t="s">
        <v>1458</v>
      </c>
      <c r="F828" s="17" t="s">
        <v>3972</v>
      </c>
    </row>
    <row r="829" spans="2:6">
      <c r="B829" s="27" t="s">
        <v>1158</v>
      </c>
      <c r="C829" s="28" t="s">
        <v>3345</v>
      </c>
      <c r="D829" s="29" t="s">
        <v>1459</v>
      </c>
      <c r="E829" s="30" t="s">
        <v>1460</v>
      </c>
      <c r="F829" s="17" t="s">
        <v>3972</v>
      </c>
    </row>
    <row r="830" spans="2:6">
      <c r="B830" s="27" t="s">
        <v>1158</v>
      </c>
      <c r="C830" s="28" t="s">
        <v>3345</v>
      </c>
      <c r="D830" s="29" t="s">
        <v>1461</v>
      </c>
      <c r="E830" s="30" t="s">
        <v>1462</v>
      </c>
      <c r="F830" s="17" t="s">
        <v>3972</v>
      </c>
    </row>
    <row r="831" spans="2:6">
      <c r="B831" s="27" t="s">
        <v>1158</v>
      </c>
      <c r="C831" s="28" t="s">
        <v>3345</v>
      </c>
      <c r="D831" s="29" t="s">
        <v>1463</v>
      </c>
      <c r="E831" s="30" t="s">
        <v>1464</v>
      </c>
      <c r="F831" s="17" t="s">
        <v>3972</v>
      </c>
    </row>
    <row r="832" spans="2:6">
      <c r="B832" s="27" t="s">
        <v>1158</v>
      </c>
      <c r="C832" s="28" t="s">
        <v>3345</v>
      </c>
      <c r="D832" s="29" t="s">
        <v>1465</v>
      </c>
      <c r="E832" s="30" t="s">
        <v>1466</v>
      </c>
      <c r="F832" s="17" t="s">
        <v>3972</v>
      </c>
    </row>
    <row r="833" spans="2:6">
      <c r="B833" s="27" t="s">
        <v>1158</v>
      </c>
      <c r="C833" s="28" t="s">
        <v>3345</v>
      </c>
      <c r="D833" s="29" t="s">
        <v>1467</v>
      </c>
      <c r="E833" s="30" t="s">
        <v>1468</v>
      </c>
      <c r="F833" s="17" t="s">
        <v>3972</v>
      </c>
    </row>
    <row r="834" spans="2:6">
      <c r="B834" s="27" t="s">
        <v>1158</v>
      </c>
      <c r="C834" s="28" t="s">
        <v>3345</v>
      </c>
      <c r="D834" s="29" t="s">
        <v>1469</v>
      </c>
      <c r="E834" s="30" t="s">
        <v>1470</v>
      </c>
      <c r="F834" s="17" t="s">
        <v>3972</v>
      </c>
    </row>
    <row r="835" spans="2:6">
      <c r="B835" s="27" t="s">
        <v>1158</v>
      </c>
      <c r="C835" s="28" t="s">
        <v>3345</v>
      </c>
      <c r="D835" s="29" t="s">
        <v>1471</v>
      </c>
      <c r="E835" s="30" t="s">
        <v>1472</v>
      </c>
      <c r="F835" s="17" t="s">
        <v>3973</v>
      </c>
    </row>
    <row r="836" spans="2:6">
      <c r="B836" s="27" t="s">
        <v>1158</v>
      </c>
      <c r="C836" s="28" t="s">
        <v>3345</v>
      </c>
      <c r="D836" s="29" t="s">
        <v>1473</v>
      </c>
      <c r="E836" s="30" t="s">
        <v>1474</v>
      </c>
      <c r="F836" s="17" t="s">
        <v>3973</v>
      </c>
    </row>
    <row r="837" spans="2:6">
      <c r="B837" s="27" t="s">
        <v>1158</v>
      </c>
      <c r="C837" s="28" t="s">
        <v>3345</v>
      </c>
      <c r="D837" s="29" t="s">
        <v>1475</v>
      </c>
      <c r="E837" s="30" t="s">
        <v>1476</v>
      </c>
      <c r="F837" s="17" t="s">
        <v>3973</v>
      </c>
    </row>
    <row r="838" spans="2:6">
      <c r="B838" s="27" t="s">
        <v>1158</v>
      </c>
      <c r="C838" s="28" t="s">
        <v>3345</v>
      </c>
      <c r="D838" s="29" t="s">
        <v>1477</v>
      </c>
      <c r="E838" s="30" t="s">
        <v>1478</v>
      </c>
      <c r="F838" s="17" t="s">
        <v>3973</v>
      </c>
    </row>
    <row r="839" spans="2:6">
      <c r="B839" s="27" t="s">
        <v>1158</v>
      </c>
      <c r="C839" s="28" t="s">
        <v>3345</v>
      </c>
      <c r="D839" s="29" t="s">
        <v>1479</v>
      </c>
      <c r="E839" s="30" t="s">
        <v>1480</v>
      </c>
      <c r="F839" s="17" t="s">
        <v>3973</v>
      </c>
    </row>
    <row r="840" spans="2:6">
      <c r="B840" s="27" t="s">
        <v>1158</v>
      </c>
      <c r="C840" s="28" t="s">
        <v>3345</v>
      </c>
      <c r="D840" s="29" t="s">
        <v>1481</v>
      </c>
      <c r="E840" s="30" t="s">
        <v>1482</v>
      </c>
      <c r="F840" s="17" t="s">
        <v>3973</v>
      </c>
    </row>
    <row r="841" spans="2:6">
      <c r="B841" s="27" t="s">
        <v>1158</v>
      </c>
      <c r="C841" s="28" t="s">
        <v>3345</v>
      </c>
      <c r="D841" s="29" t="s">
        <v>1483</v>
      </c>
      <c r="E841" s="30" t="s">
        <v>1484</v>
      </c>
      <c r="F841" s="17" t="s">
        <v>3973</v>
      </c>
    </row>
    <row r="842" spans="2:6">
      <c r="B842" s="27" t="s">
        <v>1158</v>
      </c>
      <c r="C842" s="28" t="s">
        <v>3345</v>
      </c>
      <c r="D842" s="29" t="s">
        <v>1485</v>
      </c>
      <c r="E842" s="30" t="s">
        <v>1486</v>
      </c>
      <c r="F842" s="17" t="s">
        <v>3973</v>
      </c>
    </row>
    <row r="843" spans="2:6">
      <c r="B843" s="27" t="s">
        <v>1158</v>
      </c>
      <c r="C843" s="28" t="s">
        <v>3345</v>
      </c>
      <c r="D843" s="29" t="s">
        <v>1487</v>
      </c>
      <c r="E843" s="30" t="s">
        <v>1488</v>
      </c>
      <c r="F843" s="17" t="s">
        <v>3973</v>
      </c>
    </row>
    <row r="844" spans="2:6">
      <c r="B844" s="27" t="s">
        <v>1158</v>
      </c>
      <c r="C844" s="28" t="s">
        <v>3346</v>
      </c>
      <c r="D844" s="29" t="s">
        <v>1489</v>
      </c>
      <c r="E844" s="30" t="s">
        <v>1490</v>
      </c>
      <c r="F844" s="17" t="s">
        <v>3974</v>
      </c>
    </row>
    <row r="845" spans="2:6">
      <c r="B845" s="27" t="s">
        <v>1158</v>
      </c>
      <c r="C845" s="28" t="s">
        <v>3346</v>
      </c>
      <c r="D845" s="29" t="s">
        <v>1491</v>
      </c>
      <c r="E845" s="30" t="s">
        <v>1492</v>
      </c>
      <c r="F845" s="17" t="s">
        <v>3974</v>
      </c>
    </row>
    <row r="846" spans="2:6">
      <c r="B846" s="27" t="s">
        <v>1158</v>
      </c>
      <c r="C846" s="28" t="s">
        <v>3346</v>
      </c>
      <c r="D846" s="29" t="s">
        <v>1493</v>
      </c>
      <c r="E846" s="30" t="s">
        <v>1494</v>
      </c>
      <c r="F846" s="17" t="s">
        <v>3974</v>
      </c>
    </row>
    <row r="847" spans="2:6">
      <c r="B847" s="27" t="s">
        <v>1158</v>
      </c>
      <c r="C847" s="28" t="s">
        <v>3346</v>
      </c>
      <c r="D847" s="29" t="s">
        <v>1495</v>
      </c>
      <c r="E847" s="30" t="s">
        <v>1496</v>
      </c>
      <c r="F847" s="17" t="s">
        <v>3974</v>
      </c>
    </row>
    <row r="848" spans="2:6">
      <c r="B848" s="27" t="s">
        <v>1158</v>
      </c>
      <c r="C848" s="28" t="s">
        <v>3346</v>
      </c>
      <c r="D848" s="29" t="s">
        <v>1497</v>
      </c>
      <c r="E848" s="30" t="s">
        <v>1498</v>
      </c>
      <c r="F848" s="17" t="s">
        <v>3974</v>
      </c>
    </row>
    <row r="849" spans="2:6">
      <c r="B849" s="27" t="s">
        <v>1158</v>
      </c>
      <c r="C849" s="28" t="s">
        <v>3346</v>
      </c>
      <c r="D849" s="29" t="s">
        <v>1499</v>
      </c>
      <c r="E849" s="30" t="s">
        <v>1500</v>
      </c>
      <c r="F849" s="17" t="s">
        <v>3974</v>
      </c>
    </row>
    <row r="850" spans="2:6">
      <c r="B850" s="27" t="s">
        <v>1158</v>
      </c>
      <c r="C850" s="28" t="s">
        <v>3346</v>
      </c>
      <c r="D850" s="29" t="s">
        <v>1501</v>
      </c>
      <c r="E850" s="30" t="s">
        <v>1502</v>
      </c>
      <c r="F850" s="17" t="s">
        <v>3974</v>
      </c>
    </row>
    <row r="851" spans="2:6">
      <c r="B851" s="27" t="s">
        <v>1158</v>
      </c>
      <c r="C851" s="28" t="s">
        <v>3346</v>
      </c>
      <c r="D851" s="29" t="s">
        <v>1503</v>
      </c>
      <c r="E851" s="30" t="s">
        <v>1504</v>
      </c>
      <c r="F851" s="17" t="s">
        <v>3974</v>
      </c>
    </row>
    <row r="852" spans="2:6">
      <c r="B852" s="27" t="s">
        <v>1158</v>
      </c>
      <c r="C852" s="28" t="s">
        <v>3346</v>
      </c>
      <c r="D852" s="29" t="s">
        <v>1505</v>
      </c>
      <c r="E852" s="30" t="s">
        <v>1506</v>
      </c>
      <c r="F852" s="17" t="s">
        <v>3974</v>
      </c>
    </row>
    <row r="853" spans="2:6">
      <c r="B853" s="27" t="s">
        <v>1158</v>
      </c>
      <c r="C853" s="28" t="s">
        <v>3346</v>
      </c>
      <c r="D853" s="29" t="s">
        <v>1507</v>
      </c>
      <c r="E853" s="30" t="s">
        <v>1508</v>
      </c>
      <c r="F853" s="17" t="s">
        <v>3974</v>
      </c>
    </row>
    <row r="854" spans="2:6">
      <c r="B854" s="27" t="s">
        <v>1158</v>
      </c>
      <c r="C854" s="28" t="s">
        <v>3343</v>
      </c>
      <c r="D854" s="29" t="s">
        <v>1509</v>
      </c>
      <c r="E854" s="30" t="s">
        <v>1510</v>
      </c>
      <c r="F854" s="17" t="s">
        <v>3975</v>
      </c>
    </row>
    <row r="855" spans="2:6">
      <c r="B855" s="27" t="s">
        <v>1158</v>
      </c>
      <c r="C855" s="28" t="s">
        <v>3343</v>
      </c>
      <c r="D855" s="29" t="s">
        <v>1511</v>
      </c>
      <c r="E855" s="30" t="s">
        <v>1512</v>
      </c>
      <c r="F855" s="17" t="s">
        <v>3975</v>
      </c>
    </row>
    <row r="856" spans="2:6">
      <c r="B856" s="27" t="s">
        <v>1158</v>
      </c>
      <c r="C856" s="28" t="s">
        <v>3343</v>
      </c>
      <c r="D856" s="29" t="s">
        <v>1513</v>
      </c>
      <c r="E856" s="30" t="s">
        <v>1514</v>
      </c>
      <c r="F856" s="17" t="s">
        <v>3975</v>
      </c>
    </row>
    <row r="857" spans="2:6">
      <c r="B857" s="27" t="s">
        <v>1158</v>
      </c>
      <c r="C857" s="28" t="s">
        <v>3343</v>
      </c>
      <c r="D857" s="29" t="s">
        <v>1515</v>
      </c>
      <c r="E857" s="30" t="s">
        <v>1516</v>
      </c>
      <c r="F857" s="17" t="s">
        <v>3975</v>
      </c>
    </row>
    <row r="858" spans="2:6">
      <c r="B858" s="27" t="s">
        <v>1158</v>
      </c>
      <c r="C858" s="28" t="s">
        <v>3343</v>
      </c>
      <c r="D858" s="29" t="s">
        <v>1517</v>
      </c>
      <c r="E858" s="30" t="s">
        <v>1518</v>
      </c>
      <c r="F858" s="17" t="s">
        <v>3975</v>
      </c>
    </row>
    <row r="859" spans="2:6">
      <c r="B859" s="27" t="s">
        <v>1158</v>
      </c>
      <c r="C859" s="28" t="s">
        <v>3343</v>
      </c>
      <c r="D859" s="29" t="s">
        <v>1519</v>
      </c>
      <c r="E859" s="30" t="s">
        <v>1520</v>
      </c>
      <c r="F859" s="17" t="s">
        <v>3975</v>
      </c>
    </row>
    <row r="860" spans="2:6">
      <c r="B860" s="27" t="s">
        <v>1158</v>
      </c>
      <c r="C860" s="28" t="s">
        <v>3343</v>
      </c>
      <c r="D860" s="29" t="s">
        <v>1521</v>
      </c>
      <c r="E860" s="30" t="s">
        <v>1522</v>
      </c>
      <c r="F860" s="17" t="s">
        <v>3975</v>
      </c>
    </row>
    <row r="861" spans="2:6">
      <c r="B861" s="27" t="s">
        <v>1158</v>
      </c>
      <c r="C861" s="28" t="s">
        <v>3343</v>
      </c>
      <c r="D861" s="29" t="s">
        <v>1523</v>
      </c>
      <c r="E861" s="30" t="s">
        <v>1524</v>
      </c>
      <c r="F861" s="17" t="s">
        <v>3975</v>
      </c>
    </row>
    <row r="862" spans="2:6">
      <c r="B862" s="27" t="s">
        <v>1158</v>
      </c>
      <c r="C862" s="28" t="s">
        <v>3343</v>
      </c>
      <c r="D862" s="29" t="s">
        <v>1525</v>
      </c>
      <c r="E862" s="30" t="s">
        <v>1526</v>
      </c>
      <c r="F862" s="17" t="s">
        <v>3976</v>
      </c>
    </row>
    <row r="863" spans="2:6">
      <c r="B863" s="27" t="s">
        <v>1158</v>
      </c>
      <c r="C863" s="28" t="s">
        <v>3343</v>
      </c>
      <c r="D863" s="29" t="s">
        <v>1527</v>
      </c>
      <c r="E863" s="30" t="s">
        <v>1528</v>
      </c>
      <c r="F863" s="17" t="s">
        <v>3976</v>
      </c>
    </row>
    <row r="864" spans="2:6">
      <c r="B864" s="27" t="s">
        <v>1158</v>
      </c>
      <c r="C864" s="28" t="s">
        <v>3343</v>
      </c>
      <c r="D864" s="29" t="s">
        <v>1529</v>
      </c>
      <c r="E864" s="30" t="s">
        <v>1530</v>
      </c>
      <c r="F864" s="17" t="s">
        <v>3976</v>
      </c>
    </row>
    <row r="865" spans="2:6">
      <c r="B865" s="27" t="s">
        <v>1158</v>
      </c>
      <c r="C865" s="28" t="s">
        <v>3343</v>
      </c>
      <c r="D865" s="29" t="s">
        <v>1531</v>
      </c>
      <c r="E865" s="30" t="s">
        <v>1532</v>
      </c>
      <c r="F865" s="17" t="s">
        <v>3976</v>
      </c>
    </row>
    <row r="866" spans="2:6">
      <c r="B866" s="27" t="s">
        <v>1158</v>
      </c>
      <c r="C866" s="28" t="s">
        <v>3343</v>
      </c>
      <c r="D866" s="29" t="s">
        <v>1533</v>
      </c>
      <c r="E866" s="30" t="s">
        <v>1534</v>
      </c>
      <c r="F866" s="17" t="s">
        <v>3976</v>
      </c>
    </row>
    <row r="867" spans="2:6">
      <c r="B867" s="27" t="s">
        <v>1158</v>
      </c>
      <c r="C867" s="28" t="s">
        <v>3343</v>
      </c>
      <c r="D867" s="29" t="s">
        <v>1535</v>
      </c>
      <c r="E867" s="30" t="s">
        <v>1536</v>
      </c>
      <c r="F867" s="17" t="s">
        <v>3976</v>
      </c>
    </row>
    <row r="868" spans="2:6">
      <c r="B868" s="27" t="s">
        <v>1158</v>
      </c>
      <c r="C868" s="28" t="s">
        <v>3343</v>
      </c>
      <c r="D868" s="29" t="s">
        <v>1537</v>
      </c>
      <c r="E868" s="30" t="s">
        <v>1538</v>
      </c>
      <c r="F868" s="17" t="s">
        <v>3976</v>
      </c>
    </row>
    <row r="869" spans="2:6">
      <c r="B869" s="27" t="s">
        <v>1158</v>
      </c>
      <c r="C869" s="28" t="s">
        <v>3348</v>
      </c>
      <c r="D869" s="29" t="s">
        <v>1539</v>
      </c>
      <c r="E869" s="30" t="s">
        <v>1540</v>
      </c>
      <c r="F869" s="17" t="s">
        <v>3977</v>
      </c>
    </row>
    <row r="870" spans="2:6">
      <c r="B870" s="27" t="s">
        <v>1158</v>
      </c>
      <c r="C870" s="28" t="s">
        <v>3348</v>
      </c>
      <c r="D870" s="29" t="s">
        <v>1541</v>
      </c>
      <c r="E870" s="30" t="s">
        <v>1542</v>
      </c>
      <c r="F870" s="17" t="s">
        <v>3977</v>
      </c>
    </row>
    <row r="871" spans="2:6">
      <c r="B871" s="27" t="s">
        <v>1158</v>
      </c>
      <c r="C871" s="28" t="s">
        <v>3348</v>
      </c>
      <c r="D871" s="29" t="s">
        <v>1543</v>
      </c>
      <c r="E871" s="30" t="s">
        <v>1544</v>
      </c>
      <c r="F871" s="17" t="s">
        <v>3977</v>
      </c>
    </row>
    <row r="872" spans="2:6">
      <c r="B872" s="27" t="s">
        <v>1158</v>
      </c>
      <c r="C872" s="28" t="s">
        <v>3348</v>
      </c>
      <c r="D872" s="29" t="s">
        <v>1545</v>
      </c>
      <c r="E872" s="30" t="s">
        <v>1546</v>
      </c>
      <c r="F872" s="17" t="s">
        <v>3977</v>
      </c>
    </row>
    <row r="873" spans="2:6">
      <c r="B873" s="27" t="s">
        <v>1158</v>
      </c>
      <c r="C873" s="28" t="s">
        <v>3348</v>
      </c>
      <c r="D873" s="29" t="s">
        <v>1547</v>
      </c>
      <c r="E873" s="30" t="s">
        <v>1548</v>
      </c>
      <c r="F873" s="17" t="s">
        <v>3977</v>
      </c>
    </row>
    <row r="874" spans="2:6">
      <c r="B874" s="27" t="s">
        <v>1158</v>
      </c>
      <c r="C874" s="28" t="s">
        <v>3348</v>
      </c>
      <c r="D874" s="29" t="s">
        <v>1549</v>
      </c>
      <c r="E874" s="30" t="s">
        <v>1550</v>
      </c>
      <c r="F874" s="17" t="s">
        <v>3977</v>
      </c>
    </row>
    <row r="875" spans="2:6">
      <c r="B875" s="27" t="s">
        <v>1158</v>
      </c>
      <c r="C875" s="28" t="s">
        <v>3348</v>
      </c>
      <c r="D875" s="29" t="s">
        <v>1551</v>
      </c>
      <c r="E875" s="30" t="s">
        <v>1552</v>
      </c>
      <c r="F875" s="17" t="s">
        <v>3977</v>
      </c>
    </row>
    <row r="876" spans="2:6">
      <c r="B876" s="27" t="s">
        <v>1158</v>
      </c>
      <c r="C876" s="28" t="s">
        <v>3348</v>
      </c>
      <c r="D876" s="29" t="s">
        <v>1553</v>
      </c>
      <c r="E876" s="30" t="s">
        <v>1554</v>
      </c>
      <c r="F876" s="17" t="s">
        <v>3977</v>
      </c>
    </row>
    <row r="877" spans="2:6">
      <c r="B877" s="27" t="s">
        <v>1158</v>
      </c>
      <c r="C877" s="28" t="s">
        <v>3348</v>
      </c>
      <c r="D877" s="29" t="s">
        <v>1555</v>
      </c>
      <c r="E877" s="30" t="s">
        <v>1556</v>
      </c>
      <c r="F877" s="17" t="s">
        <v>3977</v>
      </c>
    </row>
    <row r="878" spans="2:6">
      <c r="B878" s="27" t="s">
        <v>1158</v>
      </c>
      <c r="C878" s="28" t="s">
        <v>3348</v>
      </c>
      <c r="D878" s="29" t="s">
        <v>1557</v>
      </c>
      <c r="E878" s="30" t="s">
        <v>1558</v>
      </c>
      <c r="F878" s="17" t="s">
        <v>3977</v>
      </c>
    </row>
    <row r="879" spans="2:6">
      <c r="B879" s="27" t="s">
        <v>1158</v>
      </c>
      <c r="C879" s="28" t="s">
        <v>3348</v>
      </c>
      <c r="D879" s="29" t="s">
        <v>1559</v>
      </c>
      <c r="E879" s="30" t="s">
        <v>1560</v>
      </c>
      <c r="F879" s="17" t="s">
        <v>3977</v>
      </c>
    </row>
    <row r="880" spans="2:6">
      <c r="B880" s="27" t="s">
        <v>1158</v>
      </c>
      <c r="C880" s="28" t="s">
        <v>3348</v>
      </c>
      <c r="D880" s="29" t="s">
        <v>1561</v>
      </c>
      <c r="E880" s="30" t="s">
        <v>1562</v>
      </c>
      <c r="F880" s="17" t="s">
        <v>3977</v>
      </c>
    </row>
    <row r="881" spans="2:6">
      <c r="B881" s="27" t="s">
        <v>1158</v>
      </c>
      <c r="C881" s="28" t="s">
        <v>3347</v>
      </c>
      <c r="D881" s="29" t="s">
        <v>1563</v>
      </c>
      <c r="E881" s="30" t="s">
        <v>1564</v>
      </c>
      <c r="F881" s="17" t="s">
        <v>3978</v>
      </c>
    </row>
    <row r="882" spans="2:6">
      <c r="B882" s="27" t="s">
        <v>1158</v>
      </c>
      <c r="C882" s="28" t="s">
        <v>3347</v>
      </c>
      <c r="D882" s="29" t="s">
        <v>1565</v>
      </c>
      <c r="E882" s="30" t="s">
        <v>1566</v>
      </c>
      <c r="F882" s="17" t="s">
        <v>3978</v>
      </c>
    </row>
    <row r="883" spans="2:6">
      <c r="B883" s="27" t="s">
        <v>1158</v>
      </c>
      <c r="C883" s="28" t="s">
        <v>3347</v>
      </c>
      <c r="D883" s="29" t="s">
        <v>1567</v>
      </c>
      <c r="E883" s="30" t="s">
        <v>1568</v>
      </c>
      <c r="F883" s="17" t="s">
        <v>3978</v>
      </c>
    </row>
    <row r="884" spans="2:6">
      <c r="B884" s="27" t="s">
        <v>1158</v>
      </c>
      <c r="C884" s="28" t="s">
        <v>3347</v>
      </c>
      <c r="D884" s="29" t="s">
        <v>1569</v>
      </c>
      <c r="E884" s="30" t="s">
        <v>1570</v>
      </c>
      <c r="F884" s="17" t="s">
        <v>3978</v>
      </c>
    </row>
    <row r="885" spans="2:6">
      <c r="B885" s="27" t="s">
        <v>1158</v>
      </c>
      <c r="C885" s="28" t="s">
        <v>3347</v>
      </c>
      <c r="D885" s="29" t="s">
        <v>1571</v>
      </c>
      <c r="E885" s="30" t="s">
        <v>1572</v>
      </c>
      <c r="F885" s="17" t="s">
        <v>3978</v>
      </c>
    </row>
    <row r="886" spans="2:6">
      <c r="B886" s="27" t="s">
        <v>1158</v>
      </c>
      <c r="C886" s="28" t="s">
        <v>3347</v>
      </c>
      <c r="D886" s="29" t="s">
        <v>1573</v>
      </c>
      <c r="E886" s="30" t="s">
        <v>1574</v>
      </c>
      <c r="F886" s="17" t="s">
        <v>3978</v>
      </c>
    </row>
    <row r="887" spans="2:6">
      <c r="B887" s="27" t="s">
        <v>1158</v>
      </c>
      <c r="C887" s="28" t="s">
        <v>3347</v>
      </c>
      <c r="D887" s="29" t="s">
        <v>1575</v>
      </c>
      <c r="E887" s="30" t="s">
        <v>1576</v>
      </c>
      <c r="F887" s="17" t="s">
        <v>3978</v>
      </c>
    </row>
    <row r="888" spans="2:6">
      <c r="B888" s="27" t="s">
        <v>1158</v>
      </c>
      <c r="C888" s="28" t="s">
        <v>40</v>
      </c>
      <c r="D888" s="29" t="s">
        <v>1577</v>
      </c>
      <c r="E888" s="30" t="s">
        <v>1578</v>
      </c>
      <c r="F888" s="17" t="s">
        <v>3978</v>
      </c>
    </row>
    <row r="889" spans="2:6">
      <c r="B889" s="27" t="s">
        <v>1158</v>
      </c>
      <c r="C889" s="28" t="s">
        <v>3347</v>
      </c>
      <c r="D889" s="29" t="s">
        <v>1579</v>
      </c>
      <c r="E889" s="30" t="s">
        <v>1580</v>
      </c>
      <c r="F889" s="17" t="s">
        <v>3978</v>
      </c>
    </row>
    <row r="890" spans="2:6">
      <c r="B890" s="27" t="s">
        <v>1158</v>
      </c>
      <c r="C890" s="28" t="s">
        <v>3347</v>
      </c>
      <c r="D890" s="29" t="s">
        <v>1581</v>
      </c>
      <c r="E890" s="30" t="s">
        <v>1582</v>
      </c>
      <c r="F890" s="17" t="s">
        <v>3978</v>
      </c>
    </row>
    <row r="891" spans="2:6">
      <c r="B891" s="27" t="s">
        <v>1158</v>
      </c>
      <c r="C891" s="28" t="s">
        <v>3347</v>
      </c>
      <c r="D891" s="29" t="s">
        <v>1583</v>
      </c>
      <c r="E891" s="30" t="s">
        <v>1584</v>
      </c>
      <c r="F891" s="17" t="s">
        <v>3978</v>
      </c>
    </row>
    <row r="892" spans="2:6">
      <c r="B892" s="27" t="s">
        <v>1158</v>
      </c>
      <c r="C892" s="28" t="s">
        <v>3348</v>
      </c>
      <c r="D892" s="29" t="s">
        <v>1585</v>
      </c>
      <c r="E892" s="30" t="s">
        <v>1586</v>
      </c>
      <c r="F892" s="17" t="s">
        <v>3979</v>
      </c>
    </row>
    <row r="893" spans="2:6">
      <c r="B893" s="27" t="s">
        <v>1158</v>
      </c>
      <c r="C893" s="28" t="s">
        <v>3348</v>
      </c>
      <c r="D893" s="29" t="s">
        <v>1587</v>
      </c>
      <c r="E893" s="30" t="s">
        <v>1588</v>
      </c>
      <c r="F893" s="17" t="s">
        <v>3979</v>
      </c>
    </row>
    <row r="894" spans="2:6">
      <c r="B894" s="27" t="s">
        <v>1158</v>
      </c>
      <c r="C894" s="28" t="s">
        <v>3348</v>
      </c>
      <c r="D894" s="29" t="s">
        <v>1589</v>
      </c>
      <c r="E894" s="30" t="s">
        <v>1590</v>
      </c>
      <c r="F894" s="17" t="s">
        <v>3979</v>
      </c>
    </row>
    <row r="895" spans="2:6">
      <c r="B895" s="27" t="s">
        <v>1158</v>
      </c>
      <c r="C895" s="28" t="s">
        <v>3348</v>
      </c>
      <c r="D895" s="29" t="s">
        <v>1591</v>
      </c>
      <c r="E895" s="30" t="s">
        <v>1592</v>
      </c>
      <c r="F895" s="17" t="s">
        <v>3979</v>
      </c>
    </row>
    <row r="896" spans="2:6">
      <c r="B896" s="27" t="s">
        <v>1158</v>
      </c>
      <c r="C896" s="28" t="s">
        <v>3348</v>
      </c>
      <c r="D896" s="29" t="s">
        <v>1593</v>
      </c>
      <c r="E896" s="30" t="s">
        <v>1594</v>
      </c>
      <c r="F896" s="17" t="s">
        <v>3979</v>
      </c>
    </row>
    <row r="897" spans="2:6">
      <c r="B897" s="27" t="s">
        <v>1158</v>
      </c>
      <c r="C897" s="28" t="s">
        <v>3348</v>
      </c>
      <c r="D897" s="29" t="s">
        <v>1595</v>
      </c>
      <c r="E897" s="30" t="s">
        <v>1596</v>
      </c>
      <c r="F897" s="17" t="s">
        <v>3979</v>
      </c>
    </row>
    <row r="898" spans="2:6">
      <c r="B898" s="27" t="s">
        <v>1158</v>
      </c>
      <c r="C898" s="28" t="s">
        <v>3348</v>
      </c>
      <c r="D898" s="29" t="s">
        <v>1597</v>
      </c>
      <c r="E898" s="30" t="s">
        <v>1598</v>
      </c>
      <c r="F898" s="17" t="s">
        <v>3979</v>
      </c>
    </row>
    <row r="899" spans="2:6">
      <c r="B899" s="27" t="s">
        <v>1158</v>
      </c>
      <c r="C899" s="28" t="s">
        <v>3348</v>
      </c>
      <c r="D899" s="29" t="s">
        <v>1599</v>
      </c>
      <c r="E899" s="30" t="s">
        <v>1600</v>
      </c>
      <c r="F899" s="17" t="s">
        <v>3979</v>
      </c>
    </row>
    <row r="900" spans="2:6">
      <c r="B900" s="27" t="s">
        <v>1158</v>
      </c>
      <c r="C900" s="28" t="s">
        <v>3348</v>
      </c>
      <c r="D900" s="29" t="s">
        <v>1601</v>
      </c>
      <c r="E900" s="30" t="s">
        <v>1602</v>
      </c>
      <c r="F900" s="17" t="s">
        <v>3979</v>
      </c>
    </row>
    <row r="901" spans="2:6">
      <c r="B901" s="27" t="s">
        <v>1158</v>
      </c>
      <c r="C901" s="28" t="s">
        <v>3348</v>
      </c>
      <c r="D901" s="29" t="s">
        <v>1603</v>
      </c>
      <c r="E901" s="30" t="s">
        <v>1604</v>
      </c>
      <c r="F901" s="17" t="s">
        <v>3979</v>
      </c>
    </row>
    <row r="902" spans="2:6">
      <c r="B902" s="27" t="s">
        <v>1158</v>
      </c>
      <c r="C902" s="28" t="s">
        <v>3348</v>
      </c>
      <c r="D902" s="29" t="s">
        <v>1605</v>
      </c>
      <c r="E902" s="30" t="s">
        <v>1606</v>
      </c>
      <c r="F902" s="17" t="s">
        <v>3979</v>
      </c>
    </row>
    <row r="903" spans="2:6">
      <c r="B903" s="27" t="s">
        <v>1158</v>
      </c>
      <c r="C903" s="28" t="s">
        <v>3348</v>
      </c>
      <c r="D903" s="29" t="s">
        <v>1607</v>
      </c>
      <c r="E903" s="30" t="s">
        <v>1608</v>
      </c>
      <c r="F903" s="17" t="s">
        <v>3979</v>
      </c>
    </row>
    <row r="904" spans="2:6">
      <c r="B904" s="27" t="s">
        <v>1158</v>
      </c>
      <c r="C904" s="28" t="s">
        <v>3348</v>
      </c>
      <c r="D904" s="29" t="s">
        <v>1609</v>
      </c>
      <c r="E904" s="30" t="s">
        <v>1610</v>
      </c>
      <c r="F904" s="17" t="s">
        <v>3979</v>
      </c>
    </row>
    <row r="905" spans="2:6">
      <c r="B905" s="27" t="s">
        <v>1158</v>
      </c>
      <c r="C905" s="28" t="s">
        <v>3348</v>
      </c>
      <c r="D905" s="29" t="s">
        <v>1611</v>
      </c>
      <c r="E905" s="30" t="s">
        <v>1612</v>
      </c>
      <c r="F905" s="17" t="s">
        <v>3979</v>
      </c>
    </row>
    <row r="906" spans="2:6">
      <c r="B906" s="27" t="s">
        <v>1158</v>
      </c>
      <c r="C906" s="28" t="s">
        <v>3348</v>
      </c>
      <c r="D906" s="29" t="s">
        <v>1613</v>
      </c>
      <c r="E906" s="30" t="s">
        <v>1614</v>
      </c>
      <c r="F906" s="17" t="s">
        <v>3979</v>
      </c>
    </row>
    <row r="907" spans="2:6">
      <c r="B907" s="27" t="s">
        <v>1158</v>
      </c>
      <c r="C907" s="28" t="s">
        <v>3344</v>
      </c>
      <c r="D907" s="29" t="s">
        <v>1615</v>
      </c>
      <c r="E907" s="30" t="s">
        <v>1616</v>
      </c>
      <c r="F907" s="17" t="s">
        <v>3980</v>
      </c>
    </row>
    <row r="908" spans="2:6">
      <c r="B908" s="27" t="s">
        <v>1158</v>
      </c>
      <c r="C908" s="28" t="s">
        <v>3344</v>
      </c>
      <c r="D908" s="29" t="s">
        <v>1617</v>
      </c>
      <c r="E908" s="30" t="s">
        <v>1618</v>
      </c>
      <c r="F908" s="17" t="s">
        <v>3980</v>
      </c>
    </row>
    <row r="909" spans="2:6">
      <c r="B909" s="27" t="s">
        <v>1158</v>
      </c>
      <c r="C909" s="28" t="s">
        <v>3344</v>
      </c>
      <c r="D909" s="29" t="s">
        <v>1619</v>
      </c>
      <c r="E909" s="30" t="s">
        <v>1620</v>
      </c>
      <c r="F909" s="17" t="s">
        <v>3980</v>
      </c>
    </row>
    <row r="910" spans="2:6">
      <c r="B910" s="27" t="s">
        <v>1158</v>
      </c>
      <c r="C910" s="28" t="s">
        <v>3344</v>
      </c>
      <c r="D910" s="29" t="s">
        <v>1621</v>
      </c>
      <c r="E910" s="30" t="s">
        <v>1622</v>
      </c>
      <c r="F910" s="17" t="s">
        <v>3980</v>
      </c>
    </row>
    <row r="911" spans="2:6">
      <c r="B911" s="27" t="s">
        <v>1158</v>
      </c>
      <c r="C911" s="28" t="s">
        <v>3344</v>
      </c>
      <c r="D911" s="29" t="s">
        <v>1623</v>
      </c>
      <c r="E911" s="30" t="s">
        <v>1624</v>
      </c>
      <c r="F911" s="17" t="s">
        <v>3980</v>
      </c>
    </row>
    <row r="912" spans="2:6">
      <c r="B912" s="27" t="s">
        <v>1158</v>
      </c>
      <c r="C912" s="28" t="s">
        <v>3344</v>
      </c>
      <c r="D912" s="29" t="s">
        <v>1625</v>
      </c>
      <c r="E912" s="30" t="s">
        <v>1626</v>
      </c>
      <c r="F912" s="17" t="s">
        <v>3980</v>
      </c>
    </row>
    <row r="913" spans="2:6">
      <c r="B913" s="27" t="s">
        <v>1158</v>
      </c>
      <c r="C913" s="28" t="s">
        <v>3344</v>
      </c>
      <c r="D913" s="29" t="s">
        <v>1627</v>
      </c>
      <c r="E913" s="30" t="s">
        <v>1628</v>
      </c>
      <c r="F913" s="17" t="s">
        <v>3980</v>
      </c>
    </row>
    <row r="914" spans="2:6">
      <c r="B914" s="27" t="s">
        <v>1158</v>
      </c>
      <c r="C914" s="28" t="s">
        <v>3344</v>
      </c>
      <c r="D914" s="29" t="s">
        <v>1629</v>
      </c>
      <c r="E914" s="30" t="s">
        <v>1630</v>
      </c>
      <c r="F914" s="17" t="s">
        <v>3980</v>
      </c>
    </row>
    <row r="915" spans="2:6">
      <c r="B915" s="27" t="s">
        <v>1158</v>
      </c>
      <c r="C915" s="28" t="s">
        <v>3344</v>
      </c>
      <c r="D915" s="29" t="s">
        <v>1631</v>
      </c>
      <c r="E915" s="30" t="s">
        <v>1632</v>
      </c>
      <c r="F915" s="17" t="s">
        <v>3980</v>
      </c>
    </row>
    <row r="916" spans="2:6">
      <c r="B916" s="27" t="s">
        <v>1158</v>
      </c>
      <c r="C916" s="28" t="s">
        <v>3344</v>
      </c>
      <c r="D916" s="29" t="s">
        <v>1633</v>
      </c>
      <c r="E916" s="30" t="s">
        <v>1634</v>
      </c>
      <c r="F916" s="17" t="s">
        <v>3980</v>
      </c>
    </row>
    <row r="917" spans="2:6">
      <c r="B917" s="27" t="s">
        <v>1158</v>
      </c>
      <c r="C917" s="28" t="s">
        <v>3344</v>
      </c>
      <c r="D917" s="29" t="s">
        <v>1635</v>
      </c>
      <c r="E917" s="30" t="s">
        <v>1636</v>
      </c>
      <c r="F917" s="17" t="s">
        <v>3980</v>
      </c>
    </row>
    <row r="918" spans="2:6">
      <c r="B918" s="27" t="s">
        <v>1158</v>
      </c>
      <c r="C918" s="28" t="s">
        <v>3344</v>
      </c>
      <c r="D918" s="29" t="s">
        <v>1637</v>
      </c>
      <c r="E918" s="30" t="s">
        <v>1638</v>
      </c>
      <c r="F918" s="17" t="s">
        <v>3980</v>
      </c>
    </row>
    <row r="919" spans="2:6">
      <c r="B919" s="27" t="s">
        <v>1158</v>
      </c>
      <c r="C919" s="28" t="s">
        <v>3348</v>
      </c>
      <c r="D919" s="29" t="s">
        <v>1639</v>
      </c>
      <c r="E919" s="30" t="s">
        <v>1640</v>
      </c>
      <c r="F919" s="17" t="s">
        <v>3981</v>
      </c>
    </row>
    <row r="920" spans="2:6">
      <c r="B920" s="27" t="s">
        <v>1158</v>
      </c>
      <c r="C920" s="28" t="s">
        <v>40</v>
      </c>
      <c r="D920" s="29" t="s">
        <v>1641</v>
      </c>
      <c r="E920" s="30" t="s">
        <v>1642</v>
      </c>
      <c r="F920" s="17" t="s">
        <v>3981</v>
      </c>
    </row>
    <row r="921" spans="2:6">
      <c r="B921" s="27" t="s">
        <v>1158</v>
      </c>
      <c r="C921" s="28" t="s">
        <v>3348</v>
      </c>
      <c r="D921" s="29" t="s">
        <v>1643</v>
      </c>
      <c r="E921" s="30" t="s">
        <v>1644</v>
      </c>
      <c r="F921" s="17" t="s">
        <v>3981</v>
      </c>
    </row>
    <row r="922" spans="2:6">
      <c r="B922" s="27" t="s">
        <v>1158</v>
      </c>
      <c r="C922" s="28" t="s">
        <v>3348</v>
      </c>
      <c r="D922" s="29" t="s">
        <v>1645</v>
      </c>
      <c r="E922" s="30" t="s">
        <v>1646</v>
      </c>
      <c r="F922" s="17" t="s">
        <v>3981</v>
      </c>
    </row>
    <row r="923" spans="2:6">
      <c r="B923" s="27" t="s">
        <v>1158</v>
      </c>
      <c r="C923" s="28" t="s">
        <v>3343</v>
      </c>
      <c r="D923" s="29" t="s">
        <v>1647</v>
      </c>
      <c r="E923" s="30" t="s">
        <v>1648</v>
      </c>
      <c r="F923" s="17" t="s">
        <v>3964</v>
      </c>
    </row>
    <row r="924" spans="2:6">
      <c r="B924" s="27" t="s">
        <v>1158</v>
      </c>
      <c r="C924" s="28" t="s">
        <v>3343</v>
      </c>
      <c r="D924" s="29" t="s">
        <v>1649</v>
      </c>
      <c r="E924" s="30" t="s">
        <v>1650</v>
      </c>
      <c r="F924" s="17" t="s">
        <v>3964</v>
      </c>
    </row>
    <row r="925" spans="2:6">
      <c r="B925" s="27" t="s">
        <v>1158</v>
      </c>
      <c r="C925" s="28" t="s">
        <v>3346</v>
      </c>
      <c r="D925" s="29" t="s">
        <v>1651</v>
      </c>
      <c r="E925" s="30" t="s">
        <v>1652</v>
      </c>
      <c r="F925" s="17" t="s">
        <v>3982</v>
      </c>
    </row>
    <row r="926" spans="2:6">
      <c r="B926" s="27" t="s">
        <v>1158</v>
      </c>
      <c r="C926" s="28" t="s">
        <v>40</v>
      </c>
      <c r="D926" s="29" t="s">
        <v>1653</v>
      </c>
      <c r="E926" s="30" t="s">
        <v>1654</v>
      </c>
      <c r="F926" s="17" t="s">
        <v>3966</v>
      </c>
    </row>
    <row r="927" spans="2:6">
      <c r="B927" s="27" t="s">
        <v>1158</v>
      </c>
      <c r="C927" s="28" t="s">
        <v>3346</v>
      </c>
      <c r="D927" s="29" t="s">
        <v>1655</v>
      </c>
      <c r="E927" s="30" t="s">
        <v>1656</v>
      </c>
      <c r="F927" s="17" t="s">
        <v>3971</v>
      </c>
    </row>
    <row r="928" spans="2:6">
      <c r="B928" s="27" t="s">
        <v>1158</v>
      </c>
      <c r="C928" s="28" t="s">
        <v>3346</v>
      </c>
      <c r="D928" s="29" t="s">
        <v>1657</v>
      </c>
      <c r="E928" s="30" t="s">
        <v>1658</v>
      </c>
      <c r="F928" s="17" t="s">
        <v>3971</v>
      </c>
    </row>
    <row r="929" spans="2:6">
      <c r="B929" s="27" t="s">
        <v>1158</v>
      </c>
      <c r="C929" s="28" t="s">
        <v>3346</v>
      </c>
      <c r="D929" s="29" t="s">
        <v>1659</v>
      </c>
      <c r="E929" s="30" t="s">
        <v>1660</v>
      </c>
      <c r="F929" s="17" t="s">
        <v>3971</v>
      </c>
    </row>
    <row r="930" spans="2:6">
      <c r="B930" s="27" t="s">
        <v>1158</v>
      </c>
      <c r="C930" s="28" t="s">
        <v>3346</v>
      </c>
      <c r="D930" s="29" t="s">
        <v>1661</v>
      </c>
      <c r="E930" s="30" t="s">
        <v>1662</v>
      </c>
      <c r="F930" s="17" t="s">
        <v>3971</v>
      </c>
    </row>
    <row r="931" spans="2:6">
      <c r="B931" s="27" t="s">
        <v>1158</v>
      </c>
      <c r="C931" s="28" t="s">
        <v>40</v>
      </c>
      <c r="D931" s="29" t="s">
        <v>40</v>
      </c>
      <c r="E931" s="30" t="s">
        <v>1664</v>
      </c>
      <c r="F931" s="17" t="s">
        <v>3974</v>
      </c>
    </row>
    <row r="932" spans="2:6">
      <c r="B932" s="27" t="s">
        <v>1158</v>
      </c>
      <c r="C932" s="28" t="s">
        <v>40</v>
      </c>
      <c r="D932" s="29" t="s">
        <v>40</v>
      </c>
      <c r="E932" s="30" t="s">
        <v>1665</v>
      </c>
      <c r="F932" s="17" t="s">
        <v>3974</v>
      </c>
    </row>
    <row r="933" spans="2:6">
      <c r="B933" s="27" t="s">
        <v>1158</v>
      </c>
      <c r="C933" s="28" t="s">
        <v>40</v>
      </c>
      <c r="D933" s="29" t="s">
        <v>40</v>
      </c>
      <c r="E933" s="30" t="s">
        <v>1666</v>
      </c>
      <c r="F933" s="17" t="s">
        <v>3974</v>
      </c>
    </row>
    <row r="934" spans="2:6">
      <c r="B934" s="27" t="s">
        <v>1158</v>
      </c>
      <c r="C934" s="28" t="s">
        <v>3348</v>
      </c>
      <c r="D934" s="29" t="s">
        <v>1667</v>
      </c>
      <c r="E934" s="30" t="s">
        <v>1668</v>
      </c>
      <c r="F934" s="17" t="s">
        <v>3981</v>
      </c>
    </row>
    <row r="935" spans="2:6">
      <c r="B935" s="27" t="s">
        <v>1669</v>
      </c>
      <c r="C935" s="28" t="s">
        <v>3349</v>
      </c>
      <c r="D935" s="29" t="s">
        <v>1671</v>
      </c>
      <c r="E935" s="30" t="s">
        <v>1672</v>
      </c>
      <c r="F935" s="17" t="s">
        <v>3983</v>
      </c>
    </row>
    <row r="936" spans="2:6">
      <c r="B936" s="27" t="s">
        <v>1669</v>
      </c>
      <c r="C936" s="28" t="s">
        <v>3349</v>
      </c>
      <c r="D936" s="29" t="s">
        <v>1673</v>
      </c>
      <c r="E936" s="30" t="s">
        <v>1674</v>
      </c>
      <c r="F936" s="17" t="s">
        <v>3983</v>
      </c>
    </row>
    <row r="937" spans="2:6">
      <c r="B937" s="27" t="s">
        <v>1669</v>
      </c>
      <c r="C937" s="28" t="s">
        <v>3349</v>
      </c>
      <c r="D937" s="29" t="s">
        <v>1675</v>
      </c>
      <c r="E937" s="30" t="s">
        <v>1676</v>
      </c>
      <c r="F937" s="17" t="s">
        <v>3983</v>
      </c>
    </row>
    <row r="938" spans="2:6">
      <c r="B938" s="27" t="s">
        <v>1669</v>
      </c>
      <c r="C938" s="28" t="s">
        <v>3349</v>
      </c>
      <c r="D938" s="29" t="s">
        <v>1677</v>
      </c>
      <c r="E938" s="30" t="s">
        <v>1678</v>
      </c>
      <c r="F938" s="17" t="s">
        <v>3983</v>
      </c>
    </row>
    <row r="939" spans="2:6">
      <c r="B939" s="27" t="s">
        <v>1669</v>
      </c>
      <c r="C939" s="28" t="s">
        <v>3349</v>
      </c>
      <c r="D939" s="29" t="s">
        <v>1679</v>
      </c>
      <c r="E939" s="30" t="s">
        <v>1680</v>
      </c>
      <c r="F939" s="17" t="s">
        <v>3983</v>
      </c>
    </row>
    <row r="940" spans="2:6">
      <c r="B940" s="27" t="s">
        <v>1669</v>
      </c>
      <c r="C940" s="28" t="s">
        <v>3349</v>
      </c>
      <c r="D940" s="29" t="s">
        <v>1681</v>
      </c>
      <c r="E940" s="30" t="s">
        <v>1682</v>
      </c>
      <c r="F940" s="17" t="s">
        <v>3983</v>
      </c>
    </row>
    <row r="941" spans="2:6">
      <c r="B941" s="27" t="s">
        <v>1669</v>
      </c>
      <c r="C941" s="28" t="s">
        <v>3349</v>
      </c>
      <c r="D941" s="29" t="s">
        <v>1683</v>
      </c>
      <c r="E941" s="30" t="s">
        <v>1684</v>
      </c>
      <c r="F941" s="17" t="s">
        <v>3983</v>
      </c>
    </row>
    <row r="942" spans="2:6">
      <c r="B942" s="27" t="s">
        <v>1669</v>
      </c>
      <c r="C942" s="28" t="s">
        <v>3349</v>
      </c>
      <c r="D942" s="29" t="s">
        <v>1685</v>
      </c>
      <c r="E942" s="30" t="s">
        <v>1686</v>
      </c>
      <c r="F942" s="17" t="s">
        <v>3983</v>
      </c>
    </row>
    <row r="943" spans="2:6">
      <c r="B943" s="27" t="s">
        <v>1669</v>
      </c>
      <c r="C943" s="28" t="s">
        <v>3349</v>
      </c>
      <c r="D943" s="29" t="s">
        <v>1687</v>
      </c>
      <c r="E943" s="30" t="s">
        <v>1688</v>
      </c>
      <c r="F943" s="17" t="s">
        <v>3983</v>
      </c>
    </row>
    <row r="944" spans="2:6">
      <c r="B944" s="27" t="s">
        <v>1669</v>
      </c>
      <c r="C944" s="28" t="s">
        <v>3350</v>
      </c>
      <c r="D944" s="29" t="s">
        <v>1689</v>
      </c>
      <c r="E944" s="30" t="s">
        <v>1690</v>
      </c>
      <c r="F944" s="17" t="s">
        <v>3984</v>
      </c>
    </row>
    <row r="945" spans="2:6">
      <c r="B945" s="27" t="s">
        <v>1669</v>
      </c>
      <c r="C945" s="28" t="s">
        <v>3350</v>
      </c>
      <c r="D945" s="29" t="s">
        <v>1691</v>
      </c>
      <c r="E945" s="30" t="s">
        <v>1692</v>
      </c>
      <c r="F945" s="17" t="s">
        <v>3984</v>
      </c>
    </row>
    <row r="946" spans="2:6">
      <c r="B946" s="27" t="s">
        <v>1669</v>
      </c>
      <c r="C946" s="28" t="s">
        <v>3350</v>
      </c>
      <c r="D946" s="29" t="s">
        <v>1693</v>
      </c>
      <c r="E946" s="30" t="s">
        <v>1694</v>
      </c>
      <c r="F946" s="17" t="s">
        <v>3984</v>
      </c>
    </row>
    <row r="947" spans="2:6">
      <c r="B947" s="27" t="s">
        <v>1669</v>
      </c>
      <c r="C947" s="28" t="s">
        <v>3350</v>
      </c>
      <c r="D947" s="29" t="s">
        <v>1695</v>
      </c>
      <c r="E947" s="30" t="s">
        <v>1695</v>
      </c>
      <c r="F947" s="17" t="s">
        <v>3984</v>
      </c>
    </row>
    <row r="948" spans="2:6">
      <c r="B948" s="27" t="s">
        <v>1669</v>
      </c>
      <c r="C948" s="28" t="s">
        <v>3350</v>
      </c>
      <c r="D948" s="29" t="s">
        <v>1696</v>
      </c>
      <c r="E948" s="30" t="s">
        <v>1697</v>
      </c>
      <c r="F948" s="17" t="s">
        <v>3984</v>
      </c>
    </row>
    <row r="949" spans="2:6">
      <c r="B949" s="27" t="s">
        <v>1669</v>
      </c>
      <c r="C949" s="28" t="s">
        <v>3350</v>
      </c>
      <c r="D949" s="29" t="s">
        <v>1698</v>
      </c>
      <c r="E949" s="30" t="s">
        <v>1698</v>
      </c>
      <c r="F949" s="17" t="s">
        <v>3984</v>
      </c>
    </row>
    <row r="950" spans="2:6">
      <c r="B950" s="27" t="s">
        <v>1669</v>
      </c>
      <c r="C950" s="28" t="s">
        <v>3350</v>
      </c>
      <c r="D950" s="29" t="s">
        <v>1699</v>
      </c>
      <c r="E950" s="30" t="s">
        <v>1700</v>
      </c>
      <c r="F950" s="17" t="s">
        <v>3984</v>
      </c>
    </row>
    <row r="951" spans="2:6">
      <c r="B951" s="27" t="s">
        <v>1669</v>
      </c>
      <c r="C951" s="28" t="s">
        <v>3350</v>
      </c>
      <c r="D951" s="29" t="s">
        <v>1701</v>
      </c>
      <c r="E951" s="30" t="s">
        <v>1702</v>
      </c>
      <c r="F951" s="17" t="s">
        <v>3984</v>
      </c>
    </row>
    <row r="952" spans="2:6">
      <c r="B952" s="27" t="s">
        <v>1669</v>
      </c>
      <c r="C952" s="28" t="s">
        <v>3350</v>
      </c>
      <c r="D952" s="29" t="s">
        <v>1703</v>
      </c>
      <c r="E952" s="30" t="s">
        <v>1704</v>
      </c>
      <c r="F952" s="17" t="s">
        <v>3984</v>
      </c>
    </row>
    <row r="953" spans="2:6">
      <c r="B953" s="27" t="s">
        <v>1669</v>
      </c>
      <c r="C953" s="28" t="s">
        <v>3350</v>
      </c>
      <c r="D953" s="29" t="s">
        <v>1705</v>
      </c>
      <c r="E953" s="30" t="s">
        <v>1706</v>
      </c>
      <c r="F953" s="17" t="s">
        <v>3984</v>
      </c>
    </row>
    <row r="954" spans="2:6">
      <c r="B954" s="27" t="s">
        <v>1669</v>
      </c>
      <c r="C954" s="28" t="s">
        <v>3350</v>
      </c>
      <c r="D954" s="29" t="s">
        <v>1707</v>
      </c>
      <c r="E954" s="30" t="s">
        <v>1708</v>
      </c>
      <c r="F954" s="17" t="s">
        <v>3984</v>
      </c>
    </row>
    <row r="955" spans="2:6">
      <c r="B955" s="27" t="s">
        <v>1669</v>
      </c>
      <c r="C955" s="28" t="s">
        <v>3350</v>
      </c>
      <c r="D955" s="29" t="s">
        <v>1709</v>
      </c>
      <c r="E955" s="30" t="s">
        <v>1709</v>
      </c>
      <c r="F955" s="17" t="s">
        <v>3984</v>
      </c>
    </row>
    <row r="956" spans="2:6">
      <c r="B956" s="27" t="s">
        <v>1669</v>
      </c>
      <c r="C956" s="28" t="s">
        <v>3351</v>
      </c>
      <c r="D956" s="29" t="s">
        <v>1710</v>
      </c>
      <c r="E956" s="30" t="s">
        <v>1711</v>
      </c>
      <c r="F956" s="17" t="s">
        <v>3985</v>
      </c>
    </row>
    <row r="957" spans="2:6">
      <c r="B957" s="27" t="s">
        <v>1669</v>
      </c>
      <c r="C957" s="28" t="s">
        <v>3351</v>
      </c>
      <c r="D957" s="29" t="s">
        <v>1712</v>
      </c>
      <c r="E957" s="30" t="s">
        <v>1713</v>
      </c>
      <c r="F957" s="17" t="s">
        <v>3986</v>
      </c>
    </row>
    <row r="958" spans="2:6">
      <c r="B958" s="27" t="s">
        <v>1669</v>
      </c>
      <c r="C958" s="28" t="s">
        <v>3351</v>
      </c>
      <c r="D958" s="29" t="s">
        <v>1714</v>
      </c>
      <c r="E958" s="30" t="s">
        <v>1715</v>
      </c>
      <c r="F958" s="17" t="s">
        <v>3985</v>
      </c>
    </row>
    <row r="959" spans="2:6">
      <c r="B959" s="27" t="s">
        <v>1669</v>
      </c>
      <c r="C959" s="28" t="s">
        <v>3351</v>
      </c>
      <c r="D959" s="29" t="s">
        <v>1716</v>
      </c>
      <c r="E959" s="30" t="s">
        <v>1716</v>
      </c>
      <c r="F959" s="17" t="s">
        <v>3985</v>
      </c>
    </row>
    <row r="960" spans="2:6">
      <c r="B960" s="27" t="s">
        <v>1669</v>
      </c>
      <c r="C960" s="28" t="s">
        <v>3351</v>
      </c>
      <c r="D960" s="29" t="s">
        <v>1717</v>
      </c>
      <c r="E960" s="30" t="s">
        <v>1718</v>
      </c>
      <c r="F960" s="17" t="s">
        <v>3986</v>
      </c>
    </row>
    <row r="961" spans="2:6">
      <c r="B961" s="27" t="s">
        <v>1669</v>
      </c>
      <c r="C961" s="28" t="s">
        <v>3351</v>
      </c>
      <c r="D961" s="29" t="s">
        <v>1719</v>
      </c>
      <c r="E961" s="30" t="s">
        <v>1720</v>
      </c>
      <c r="F961" s="17" t="s">
        <v>3985</v>
      </c>
    </row>
    <row r="962" spans="2:6">
      <c r="B962" s="27" t="s">
        <v>1669</v>
      </c>
      <c r="C962" s="28" t="s">
        <v>3351</v>
      </c>
      <c r="D962" s="29" t="s">
        <v>1721</v>
      </c>
      <c r="E962" s="30" t="s">
        <v>1722</v>
      </c>
      <c r="F962" s="17" t="s">
        <v>3986</v>
      </c>
    </row>
    <row r="963" spans="2:6">
      <c r="B963" s="27" t="s">
        <v>1669</v>
      </c>
      <c r="C963" s="28" t="s">
        <v>3351</v>
      </c>
      <c r="D963" s="29" t="s">
        <v>1723</v>
      </c>
      <c r="E963" s="30" t="s">
        <v>1724</v>
      </c>
      <c r="F963" s="17" t="s">
        <v>3986</v>
      </c>
    </row>
    <row r="964" spans="2:6">
      <c r="B964" s="27" t="s">
        <v>1669</v>
      </c>
      <c r="C964" s="28" t="s">
        <v>3351</v>
      </c>
      <c r="D964" s="29" t="s">
        <v>1725</v>
      </c>
      <c r="E964" s="30" t="s">
        <v>1726</v>
      </c>
      <c r="F964" s="17" t="s">
        <v>3985</v>
      </c>
    </row>
    <row r="965" spans="2:6">
      <c r="B965" s="27" t="s">
        <v>1669</v>
      </c>
      <c r="C965" s="28" t="s">
        <v>3351</v>
      </c>
      <c r="D965" s="29" t="s">
        <v>1727</v>
      </c>
      <c r="E965" s="30" t="s">
        <v>1728</v>
      </c>
      <c r="F965" s="17" t="s">
        <v>3985</v>
      </c>
    </row>
    <row r="966" spans="2:6">
      <c r="B966" s="27" t="s">
        <v>1669</v>
      </c>
      <c r="C966" s="28" t="s">
        <v>3351</v>
      </c>
      <c r="D966" s="29" t="s">
        <v>1729</v>
      </c>
      <c r="E966" s="30" t="s">
        <v>1730</v>
      </c>
      <c r="F966" s="17" t="s">
        <v>3985</v>
      </c>
    </row>
    <row r="967" spans="2:6">
      <c r="B967" s="27" t="s">
        <v>1669</v>
      </c>
      <c r="C967" s="28" t="s">
        <v>3351</v>
      </c>
      <c r="D967" s="29" t="s">
        <v>1731</v>
      </c>
      <c r="E967" s="30" t="s">
        <v>1731</v>
      </c>
      <c r="F967" s="17" t="s">
        <v>3986</v>
      </c>
    </row>
    <row r="968" spans="2:6">
      <c r="B968" s="27" t="s">
        <v>1669</v>
      </c>
      <c r="C968" s="28" t="s">
        <v>3351</v>
      </c>
      <c r="D968" s="29" t="s">
        <v>1732</v>
      </c>
      <c r="E968" s="30" t="s">
        <v>1733</v>
      </c>
      <c r="F968" s="17" t="s">
        <v>3986</v>
      </c>
    </row>
    <row r="969" spans="2:6">
      <c r="B969" s="27" t="s">
        <v>1669</v>
      </c>
      <c r="C969" s="28" t="s">
        <v>3349</v>
      </c>
      <c r="D969" s="29" t="s">
        <v>1734</v>
      </c>
      <c r="E969" s="30" t="s">
        <v>1735</v>
      </c>
      <c r="F969" s="17" t="s">
        <v>3987</v>
      </c>
    </row>
    <row r="970" spans="2:6">
      <c r="B970" s="27" t="s">
        <v>1669</v>
      </c>
      <c r="C970" s="28" t="s">
        <v>3349</v>
      </c>
      <c r="D970" s="29" t="s">
        <v>1736</v>
      </c>
      <c r="E970" s="30" t="s">
        <v>1737</v>
      </c>
      <c r="F970" s="17" t="s">
        <v>3987</v>
      </c>
    </row>
    <row r="971" spans="2:6">
      <c r="B971" s="27" t="s">
        <v>1669</v>
      </c>
      <c r="C971" s="28" t="s">
        <v>3349</v>
      </c>
      <c r="D971" s="29" t="s">
        <v>1738</v>
      </c>
      <c r="E971" s="30" t="s">
        <v>1739</v>
      </c>
      <c r="F971" s="17" t="s">
        <v>3987</v>
      </c>
    </row>
    <row r="972" spans="2:6">
      <c r="B972" s="27" t="s">
        <v>1669</v>
      </c>
      <c r="C972" s="28" t="s">
        <v>3349</v>
      </c>
      <c r="D972" s="29" t="s">
        <v>1740</v>
      </c>
      <c r="E972" s="30" t="s">
        <v>1741</v>
      </c>
      <c r="F972" s="17" t="s">
        <v>3987</v>
      </c>
    </row>
    <row r="973" spans="2:6">
      <c r="B973" s="27" t="s">
        <v>1669</v>
      </c>
      <c r="C973" s="28" t="s">
        <v>3349</v>
      </c>
      <c r="D973" s="29" t="s">
        <v>1742</v>
      </c>
      <c r="E973" s="30" t="s">
        <v>1743</v>
      </c>
      <c r="F973" s="17" t="s">
        <v>3987</v>
      </c>
    </row>
    <row r="974" spans="2:6">
      <c r="B974" s="27" t="s">
        <v>1669</v>
      </c>
      <c r="C974" s="28" t="s">
        <v>3349</v>
      </c>
      <c r="D974" s="29" t="s">
        <v>1744</v>
      </c>
      <c r="E974" s="30" t="s">
        <v>1745</v>
      </c>
      <c r="F974" s="17" t="s">
        <v>3987</v>
      </c>
    </row>
    <row r="975" spans="2:6">
      <c r="B975" s="27" t="s">
        <v>1669</v>
      </c>
      <c r="C975" s="28" t="s">
        <v>3350</v>
      </c>
      <c r="D975" s="29" t="s">
        <v>1746</v>
      </c>
      <c r="E975" s="30" t="s">
        <v>1747</v>
      </c>
      <c r="F975" s="17" t="s">
        <v>3988</v>
      </c>
    </row>
    <row r="976" spans="2:6">
      <c r="B976" s="27" t="s">
        <v>1669</v>
      </c>
      <c r="C976" s="28" t="s">
        <v>3350</v>
      </c>
      <c r="D976" s="29" t="s">
        <v>1748</v>
      </c>
      <c r="E976" s="30" t="s">
        <v>1749</v>
      </c>
      <c r="F976" s="17" t="s">
        <v>3989</v>
      </c>
    </row>
    <row r="977" spans="2:6">
      <c r="B977" s="27" t="s">
        <v>1669</v>
      </c>
      <c r="C977" s="28" t="s">
        <v>3350</v>
      </c>
      <c r="D977" s="29" t="s">
        <v>1750</v>
      </c>
      <c r="E977" s="30" t="s">
        <v>1751</v>
      </c>
      <c r="F977" s="17" t="s">
        <v>3989</v>
      </c>
    </row>
    <row r="978" spans="2:6">
      <c r="B978" s="27" t="s">
        <v>1669</v>
      </c>
      <c r="C978" s="28" t="s">
        <v>3350</v>
      </c>
      <c r="D978" s="29" t="s">
        <v>1752</v>
      </c>
      <c r="E978" s="30" t="s">
        <v>1753</v>
      </c>
      <c r="F978" s="17" t="s">
        <v>3989</v>
      </c>
    </row>
    <row r="979" spans="2:6">
      <c r="B979" s="27" t="s">
        <v>1669</v>
      </c>
      <c r="C979" s="28" t="s">
        <v>3350</v>
      </c>
      <c r="D979" s="29" t="s">
        <v>1754</v>
      </c>
      <c r="E979" s="30" t="s">
        <v>1755</v>
      </c>
      <c r="F979" s="17" t="s">
        <v>3989</v>
      </c>
    </row>
    <row r="980" spans="2:6">
      <c r="B980" s="27" t="s">
        <v>1669</v>
      </c>
      <c r="C980" s="28" t="s">
        <v>3350</v>
      </c>
      <c r="D980" s="29" t="s">
        <v>1756</v>
      </c>
      <c r="E980" s="30" t="s">
        <v>1757</v>
      </c>
      <c r="F980" s="17" t="s">
        <v>3989</v>
      </c>
    </row>
    <row r="981" spans="2:6">
      <c r="B981" s="27" t="s">
        <v>1669</v>
      </c>
      <c r="C981" s="28" t="s">
        <v>3350</v>
      </c>
      <c r="D981" s="29" t="s">
        <v>1758</v>
      </c>
      <c r="E981" s="30" t="s">
        <v>1759</v>
      </c>
      <c r="F981" s="17" t="s">
        <v>3989</v>
      </c>
    </row>
    <row r="982" spans="2:6">
      <c r="B982" s="27" t="s">
        <v>1669</v>
      </c>
      <c r="C982" s="28" t="s">
        <v>3350</v>
      </c>
      <c r="D982" s="29" t="s">
        <v>1760</v>
      </c>
      <c r="E982" s="30" t="s">
        <v>1761</v>
      </c>
      <c r="F982" s="17" t="s">
        <v>3989</v>
      </c>
    </row>
    <row r="983" spans="2:6">
      <c r="B983" s="27" t="s">
        <v>1669</v>
      </c>
      <c r="C983" s="28" t="s">
        <v>3350</v>
      </c>
      <c r="D983" s="29" t="s">
        <v>1762</v>
      </c>
      <c r="E983" s="30" t="s">
        <v>1763</v>
      </c>
      <c r="F983" s="17" t="s">
        <v>3988</v>
      </c>
    </row>
    <row r="984" spans="2:6">
      <c r="B984" s="27" t="s">
        <v>1669</v>
      </c>
      <c r="C984" s="28" t="s">
        <v>3350</v>
      </c>
      <c r="D984" s="29" t="s">
        <v>1764</v>
      </c>
      <c r="E984" s="30" t="s">
        <v>1765</v>
      </c>
      <c r="F984" s="17" t="s">
        <v>3989</v>
      </c>
    </row>
    <row r="985" spans="2:6">
      <c r="B985" s="27" t="s">
        <v>1669</v>
      </c>
      <c r="C985" s="28" t="s">
        <v>3350</v>
      </c>
      <c r="D985" s="29" t="s">
        <v>1766</v>
      </c>
      <c r="E985" s="30" t="s">
        <v>1767</v>
      </c>
      <c r="F985" s="17" t="s">
        <v>3989</v>
      </c>
    </row>
    <row r="986" spans="2:6">
      <c r="B986" s="27" t="s">
        <v>1669</v>
      </c>
      <c r="C986" s="28" t="s">
        <v>3351</v>
      </c>
      <c r="D986" s="29" t="s">
        <v>1768</v>
      </c>
      <c r="E986" s="30" t="s">
        <v>1769</v>
      </c>
      <c r="F986" s="17" t="s">
        <v>3990</v>
      </c>
    </row>
    <row r="987" spans="2:6">
      <c r="B987" s="27" t="s">
        <v>1669</v>
      </c>
      <c r="C987" s="28" t="s">
        <v>3351</v>
      </c>
      <c r="D987" s="29" t="s">
        <v>1770</v>
      </c>
      <c r="E987" s="30" t="s">
        <v>1770</v>
      </c>
      <c r="F987" s="17" t="s">
        <v>3990</v>
      </c>
    </row>
    <row r="988" spans="2:6">
      <c r="B988" s="27" t="s">
        <v>1669</v>
      </c>
      <c r="C988" s="28" t="s">
        <v>3351</v>
      </c>
      <c r="D988" s="29" t="s">
        <v>1771</v>
      </c>
      <c r="E988" s="30" t="s">
        <v>1772</v>
      </c>
      <c r="F988" s="17" t="s">
        <v>3990</v>
      </c>
    </row>
    <row r="989" spans="2:6">
      <c r="B989" s="27" t="s">
        <v>1669</v>
      </c>
      <c r="C989" s="28" t="s">
        <v>3351</v>
      </c>
      <c r="D989" s="29" t="s">
        <v>1773</v>
      </c>
      <c r="E989" s="30" t="s">
        <v>1774</v>
      </c>
      <c r="F989" s="17" t="s">
        <v>3990</v>
      </c>
    </row>
    <row r="990" spans="2:6">
      <c r="B990" s="27" t="s">
        <v>1669</v>
      </c>
      <c r="C990" s="28" t="s">
        <v>3351</v>
      </c>
      <c r="D990" s="29" t="s">
        <v>1775</v>
      </c>
      <c r="E990" s="30" t="s">
        <v>1776</v>
      </c>
      <c r="F990" s="17" t="s">
        <v>3990</v>
      </c>
    </row>
    <row r="991" spans="2:6">
      <c r="B991" s="27" t="s">
        <v>1669</v>
      </c>
      <c r="C991" s="28" t="s">
        <v>3351</v>
      </c>
      <c r="D991" s="29" t="s">
        <v>1777</v>
      </c>
      <c r="E991" s="30" t="s">
        <v>1778</v>
      </c>
      <c r="F991" s="17" t="s">
        <v>3990</v>
      </c>
    </row>
    <row r="992" spans="2:6">
      <c r="B992" s="27" t="s">
        <v>1669</v>
      </c>
      <c r="C992" s="28" t="s">
        <v>3351</v>
      </c>
      <c r="D992" s="29" t="s">
        <v>1779</v>
      </c>
      <c r="E992" s="30" t="s">
        <v>1780</v>
      </c>
      <c r="F992" s="17" t="s">
        <v>3990</v>
      </c>
    </row>
    <row r="993" spans="2:6">
      <c r="B993" s="27" t="s">
        <v>1669</v>
      </c>
      <c r="C993" s="28" t="s">
        <v>3351</v>
      </c>
      <c r="D993" s="29" t="s">
        <v>1781</v>
      </c>
      <c r="E993" s="30" t="s">
        <v>1782</v>
      </c>
      <c r="F993" s="17" t="s">
        <v>3990</v>
      </c>
    </row>
    <row r="994" spans="2:6">
      <c r="B994" s="27" t="s">
        <v>1669</v>
      </c>
      <c r="C994" s="28" t="s">
        <v>3351</v>
      </c>
      <c r="D994" s="29" t="s">
        <v>1783</v>
      </c>
      <c r="E994" s="30" t="s">
        <v>1783</v>
      </c>
      <c r="F994" s="17" t="s">
        <v>3990</v>
      </c>
    </row>
    <row r="995" spans="2:6">
      <c r="B995" s="27" t="s">
        <v>1669</v>
      </c>
      <c r="C995" s="28" t="s">
        <v>3349</v>
      </c>
      <c r="D995" s="29" t="s">
        <v>1784</v>
      </c>
      <c r="E995" s="30" t="s">
        <v>1785</v>
      </c>
      <c r="F995" s="17" t="s">
        <v>3991</v>
      </c>
    </row>
    <row r="996" spans="2:6">
      <c r="B996" s="27" t="s">
        <v>1669</v>
      </c>
      <c r="C996" s="28" t="s">
        <v>3349</v>
      </c>
      <c r="D996" s="29" t="s">
        <v>1786</v>
      </c>
      <c r="E996" s="30" t="s">
        <v>1787</v>
      </c>
      <c r="F996" s="17" t="s">
        <v>3991</v>
      </c>
    </row>
    <row r="997" spans="2:6">
      <c r="B997" s="27" t="s">
        <v>1669</v>
      </c>
      <c r="C997" s="28" t="s">
        <v>3349</v>
      </c>
      <c r="D997" s="29" t="s">
        <v>1788</v>
      </c>
      <c r="E997" s="30" t="s">
        <v>1789</v>
      </c>
      <c r="F997" s="17" t="s">
        <v>3991</v>
      </c>
    </row>
    <row r="998" spans="2:6">
      <c r="B998" s="27" t="s">
        <v>1669</v>
      </c>
      <c r="C998" s="28" t="s">
        <v>3349</v>
      </c>
      <c r="D998" s="29" t="s">
        <v>1790</v>
      </c>
      <c r="E998" s="30" t="s">
        <v>1791</v>
      </c>
      <c r="F998" s="17" t="s">
        <v>3991</v>
      </c>
    </row>
    <row r="999" spans="2:6">
      <c r="B999" s="27" t="s">
        <v>1669</v>
      </c>
      <c r="C999" s="28" t="s">
        <v>3350</v>
      </c>
      <c r="D999" s="29" t="s">
        <v>1792</v>
      </c>
      <c r="E999" s="30" t="s">
        <v>1793</v>
      </c>
      <c r="F999" s="17" t="s">
        <v>3992</v>
      </c>
    </row>
    <row r="1000" spans="2:6">
      <c r="B1000" s="27" t="s">
        <v>1669</v>
      </c>
      <c r="C1000" s="28" t="s">
        <v>3350</v>
      </c>
      <c r="D1000" s="29" t="s">
        <v>1794</v>
      </c>
      <c r="E1000" s="30" t="s">
        <v>1795</v>
      </c>
      <c r="F1000" s="17" t="s">
        <v>3992</v>
      </c>
    </row>
    <row r="1001" spans="2:6">
      <c r="B1001" s="27" t="s">
        <v>1669</v>
      </c>
      <c r="C1001" s="28" t="s">
        <v>3350</v>
      </c>
      <c r="D1001" s="29" t="s">
        <v>1796</v>
      </c>
      <c r="E1001" s="30" t="s">
        <v>1797</v>
      </c>
      <c r="F1001" s="17" t="s">
        <v>3992</v>
      </c>
    </row>
    <row r="1002" spans="2:6">
      <c r="B1002" s="27" t="s">
        <v>1669</v>
      </c>
      <c r="C1002" s="28" t="s">
        <v>3350</v>
      </c>
      <c r="D1002" s="29" t="s">
        <v>1798</v>
      </c>
      <c r="E1002" s="30" t="s">
        <v>1799</v>
      </c>
      <c r="F1002" s="17" t="s">
        <v>3992</v>
      </c>
    </row>
    <row r="1003" spans="2:6">
      <c r="B1003" s="27" t="s">
        <v>1669</v>
      </c>
      <c r="C1003" s="28" t="s">
        <v>3350</v>
      </c>
      <c r="D1003" s="29" t="s">
        <v>1800</v>
      </c>
      <c r="E1003" s="30" t="s">
        <v>1801</v>
      </c>
      <c r="F1003" s="17" t="s">
        <v>3992</v>
      </c>
    </row>
    <row r="1004" spans="2:6">
      <c r="B1004" s="27" t="s">
        <v>1669</v>
      </c>
      <c r="C1004" s="28" t="s">
        <v>3350</v>
      </c>
      <c r="D1004" s="29" t="s">
        <v>1802</v>
      </c>
      <c r="E1004" s="30" t="s">
        <v>1803</v>
      </c>
      <c r="F1004" s="17" t="s">
        <v>3992</v>
      </c>
    </row>
    <row r="1005" spans="2:6">
      <c r="B1005" s="27" t="s">
        <v>1669</v>
      </c>
      <c r="C1005" s="28" t="s">
        <v>3350</v>
      </c>
      <c r="D1005" s="29" t="s">
        <v>1804</v>
      </c>
      <c r="E1005" s="30" t="s">
        <v>1805</v>
      </c>
      <c r="F1005" s="17" t="s">
        <v>3992</v>
      </c>
    </row>
    <row r="1006" spans="2:6">
      <c r="B1006" s="27" t="s">
        <v>1669</v>
      </c>
      <c r="C1006" s="28" t="s">
        <v>3350</v>
      </c>
      <c r="D1006" s="29" t="s">
        <v>1806</v>
      </c>
      <c r="E1006" s="30" t="s">
        <v>1807</v>
      </c>
      <c r="F1006" s="17" t="s">
        <v>3992</v>
      </c>
    </row>
    <row r="1007" spans="2:6">
      <c r="B1007" s="27" t="s">
        <v>1669</v>
      </c>
      <c r="C1007" s="28" t="s">
        <v>3350</v>
      </c>
      <c r="D1007" s="29" t="s">
        <v>1808</v>
      </c>
      <c r="E1007" s="30" t="s">
        <v>1809</v>
      </c>
      <c r="F1007" s="17" t="s">
        <v>3992</v>
      </c>
    </row>
    <row r="1008" spans="2:6">
      <c r="B1008" s="27" t="s">
        <v>1669</v>
      </c>
      <c r="C1008" s="28" t="s">
        <v>3350</v>
      </c>
      <c r="D1008" s="29" t="s">
        <v>1810</v>
      </c>
      <c r="E1008" s="30" t="s">
        <v>1811</v>
      </c>
      <c r="F1008" s="17" t="s">
        <v>3992</v>
      </c>
    </row>
    <row r="1009" spans="2:6">
      <c r="B1009" s="27" t="s">
        <v>1669</v>
      </c>
      <c r="C1009" s="28" t="s">
        <v>3350</v>
      </c>
      <c r="D1009" s="29" t="s">
        <v>1812</v>
      </c>
      <c r="E1009" s="30" t="s">
        <v>1813</v>
      </c>
      <c r="F1009" s="17" t="s">
        <v>3992</v>
      </c>
    </row>
    <row r="1010" spans="2:6">
      <c r="B1010" s="27" t="s">
        <v>1669</v>
      </c>
      <c r="C1010" s="28" t="s">
        <v>3350</v>
      </c>
      <c r="D1010" s="29" t="s">
        <v>1814</v>
      </c>
      <c r="E1010" s="30" t="s">
        <v>1814</v>
      </c>
      <c r="F1010" s="17" t="s">
        <v>3992</v>
      </c>
    </row>
    <row r="1011" spans="2:6">
      <c r="B1011" s="27" t="s">
        <v>1669</v>
      </c>
      <c r="C1011" s="28" t="s">
        <v>3349</v>
      </c>
      <c r="D1011" s="29" t="s">
        <v>1815</v>
      </c>
      <c r="E1011" s="30" t="s">
        <v>1816</v>
      </c>
      <c r="F1011" s="17" t="s">
        <v>3993</v>
      </c>
    </row>
    <row r="1012" spans="2:6">
      <c r="B1012" s="27" t="s">
        <v>1669</v>
      </c>
      <c r="C1012" s="28" t="s">
        <v>3349</v>
      </c>
      <c r="D1012" s="29" t="s">
        <v>1817</v>
      </c>
      <c r="E1012" s="30" t="s">
        <v>1818</v>
      </c>
      <c r="F1012" s="17" t="s">
        <v>3993</v>
      </c>
    </row>
    <row r="1013" spans="2:6">
      <c r="B1013" s="27" t="s">
        <v>1669</v>
      </c>
      <c r="C1013" s="28" t="s">
        <v>3349</v>
      </c>
      <c r="D1013" s="29" t="s">
        <v>1819</v>
      </c>
      <c r="E1013" s="30" t="s">
        <v>1820</v>
      </c>
      <c r="F1013" s="17" t="s">
        <v>3993</v>
      </c>
    </row>
    <row r="1014" spans="2:6">
      <c r="B1014" s="27" t="s">
        <v>1669</v>
      </c>
      <c r="C1014" s="28" t="s">
        <v>3349</v>
      </c>
      <c r="D1014" s="29" t="s">
        <v>1821</v>
      </c>
      <c r="E1014" s="30" t="s">
        <v>1822</v>
      </c>
      <c r="F1014" s="17" t="s">
        <v>3993</v>
      </c>
    </row>
    <row r="1015" spans="2:6">
      <c r="B1015" s="27" t="s">
        <v>1669</v>
      </c>
      <c r="C1015" s="28" t="s">
        <v>3349</v>
      </c>
      <c r="D1015" s="29" t="s">
        <v>1823</v>
      </c>
      <c r="E1015" s="30" t="s">
        <v>1824</v>
      </c>
      <c r="F1015" s="17" t="s">
        <v>3993</v>
      </c>
    </row>
    <row r="1016" spans="2:6">
      <c r="B1016" s="27" t="s">
        <v>1669</v>
      </c>
      <c r="C1016" s="28" t="s">
        <v>3349</v>
      </c>
      <c r="D1016" s="29" t="s">
        <v>1825</v>
      </c>
      <c r="E1016" s="30" t="s">
        <v>1826</v>
      </c>
      <c r="F1016" s="17" t="s">
        <v>3993</v>
      </c>
    </row>
    <row r="1017" spans="2:6">
      <c r="B1017" s="27" t="s">
        <v>1669</v>
      </c>
      <c r="C1017" s="28" t="s">
        <v>3349</v>
      </c>
      <c r="D1017" s="29" t="s">
        <v>1827</v>
      </c>
      <c r="E1017" s="30" t="s">
        <v>1828</v>
      </c>
      <c r="F1017" s="17" t="s">
        <v>3993</v>
      </c>
    </row>
    <row r="1018" spans="2:6">
      <c r="B1018" s="27" t="s">
        <v>1669</v>
      </c>
      <c r="C1018" s="28" t="s">
        <v>3349</v>
      </c>
      <c r="D1018" s="29" t="s">
        <v>1829</v>
      </c>
      <c r="E1018" s="30" t="s">
        <v>1830</v>
      </c>
      <c r="F1018" s="17" t="s">
        <v>3993</v>
      </c>
    </row>
    <row r="1019" spans="2:6">
      <c r="B1019" s="27" t="s">
        <v>1669</v>
      </c>
      <c r="C1019" s="28" t="s">
        <v>3349</v>
      </c>
      <c r="D1019" s="29" t="s">
        <v>1831</v>
      </c>
      <c r="E1019" s="30" t="s">
        <v>1832</v>
      </c>
      <c r="F1019" s="17" t="s">
        <v>3993</v>
      </c>
    </row>
    <row r="1020" spans="2:6">
      <c r="B1020" s="27" t="s">
        <v>1669</v>
      </c>
      <c r="C1020" s="28" t="s">
        <v>3349</v>
      </c>
      <c r="D1020" s="29" t="s">
        <v>1833</v>
      </c>
      <c r="E1020" s="30" t="s">
        <v>1834</v>
      </c>
      <c r="F1020" s="17" t="s">
        <v>3993</v>
      </c>
    </row>
    <row r="1021" spans="2:6">
      <c r="B1021" s="27" t="s">
        <v>1669</v>
      </c>
      <c r="C1021" s="28" t="s">
        <v>3349</v>
      </c>
      <c r="D1021" s="29" t="s">
        <v>1835</v>
      </c>
      <c r="E1021" s="30" t="s">
        <v>1836</v>
      </c>
      <c r="F1021" s="17" t="s">
        <v>3993</v>
      </c>
    </row>
    <row r="1022" spans="2:6">
      <c r="B1022" s="27" t="s">
        <v>1669</v>
      </c>
      <c r="C1022" s="28" t="s">
        <v>3351</v>
      </c>
      <c r="D1022" s="29" t="s">
        <v>1837</v>
      </c>
      <c r="E1022" s="30" t="s">
        <v>1838</v>
      </c>
      <c r="F1022" s="17" t="s">
        <v>3994</v>
      </c>
    </row>
    <row r="1023" spans="2:6">
      <c r="B1023" s="27" t="s">
        <v>1669</v>
      </c>
      <c r="C1023" s="28" t="s">
        <v>3351</v>
      </c>
      <c r="D1023" s="29" t="s">
        <v>1839</v>
      </c>
      <c r="E1023" s="30" t="s">
        <v>1840</v>
      </c>
      <c r="F1023" s="17" t="s">
        <v>3994</v>
      </c>
    </row>
    <row r="1024" spans="2:6">
      <c r="B1024" s="27" t="s">
        <v>1669</v>
      </c>
      <c r="C1024" s="28" t="s">
        <v>3351</v>
      </c>
      <c r="D1024" s="29" t="s">
        <v>1841</v>
      </c>
      <c r="E1024" s="30" t="s">
        <v>1842</v>
      </c>
      <c r="F1024" s="17" t="s">
        <v>3994</v>
      </c>
    </row>
    <row r="1025" spans="2:6">
      <c r="B1025" s="27" t="s">
        <v>1669</v>
      </c>
      <c r="C1025" s="28" t="s">
        <v>3351</v>
      </c>
      <c r="D1025" s="29" t="s">
        <v>1843</v>
      </c>
      <c r="E1025" s="30" t="s">
        <v>1844</v>
      </c>
      <c r="F1025" s="17" t="s">
        <v>3994</v>
      </c>
    </row>
    <row r="1026" spans="2:6">
      <c r="B1026" s="27" t="s">
        <v>1669</v>
      </c>
      <c r="C1026" s="28" t="s">
        <v>3351</v>
      </c>
      <c r="D1026" s="29" t="s">
        <v>1845</v>
      </c>
      <c r="E1026" s="30" t="s">
        <v>1846</v>
      </c>
      <c r="F1026" s="17" t="s">
        <v>3994</v>
      </c>
    </row>
    <row r="1027" spans="2:6">
      <c r="B1027" s="27" t="s">
        <v>1669</v>
      </c>
      <c r="C1027" s="28" t="s">
        <v>3351</v>
      </c>
      <c r="D1027" s="29" t="s">
        <v>1847</v>
      </c>
      <c r="E1027" s="30" t="s">
        <v>1848</v>
      </c>
      <c r="F1027" s="17" t="s">
        <v>3994</v>
      </c>
    </row>
    <row r="1028" spans="2:6">
      <c r="B1028" s="27" t="s">
        <v>1669</v>
      </c>
      <c r="C1028" s="28" t="s">
        <v>3349</v>
      </c>
      <c r="D1028" s="29" t="s">
        <v>1849</v>
      </c>
      <c r="E1028" s="30" t="s">
        <v>1850</v>
      </c>
      <c r="F1028" s="17" t="s">
        <v>3995</v>
      </c>
    </row>
    <row r="1029" spans="2:6">
      <c r="B1029" s="27" t="s">
        <v>1669</v>
      </c>
      <c r="C1029" s="28" t="s">
        <v>3349</v>
      </c>
      <c r="D1029" s="29" t="s">
        <v>1851</v>
      </c>
      <c r="E1029" s="30" t="s">
        <v>1852</v>
      </c>
      <c r="F1029" s="17" t="s">
        <v>3991</v>
      </c>
    </row>
    <row r="1030" spans="2:6">
      <c r="B1030" s="27" t="s">
        <v>1669</v>
      </c>
      <c r="C1030" s="28" t="s">
        <v>3349</v>
      </c>
      <c r="D1030" s="29" t="s">
        <v>1853</v>
      </c>
      <c r="E1030" s="30" t="s">
        <v>1854</v>
      </c>
      <c r="F1030" s="17" t="s">
        <v>3995</v>
      </c>
    </row>
    <row r="1031" spans="2:6">
      <c r="B1031" s="27" t="s">
        <v>1669</v>
      </c>
      <c r="C1031" s="28" t="s">
        <v>3349</v>
      </c>
      <c r="D1031" s="29" t="s">
        <v>1855</v>
      </c>
      <c r="E1031" s="30" t="s">
        <v>1855</v>
      </c>
      <c r="F1031" s="17" t="s">
        <v>3991</v>
      </c>
    </row>
    <row r="1032" spans="2:6">
      <c r="B1032" s="27" t="s">
        <v>1669</v>
      </c>
      <c r="C1032" s="28" t="s">
        <v>3349</v>
      </c>
      <c r="D1032" s="29" t="s">
        <v>1856</v>
      </c>
      <c r="E1032" s="30" t="s">
        <v>1857</v>
      </c>
      <c r="F1032" s="17" t="s">
        <v>3991</v>
      </c>
    </row>
    <row r="1033" spans="2:6">
      <c r="B1033" s="27" t="s">
        <v>1669</v>
      </c>
      <c r="C1033" s="28" t="s">
        <v>3349</v>
      </c>
      <c r="D1033" s="29" t="s">
        <v>1858</v>
      </c>
      <c r="E1033" s="30" t="s">
        <v>1859</v>
      </c>
      <c r="F1033" s="17" t="s">
        <v>3995</v>
      </c>
    </row>
    <row r="1034" spans="2:6">
      <c r="B1034" s="27" t="s">
        <v>1669</v>
      </c>
      <c r="C1034" s="28" t="s">
        <v>3349</v>
      </c>
      <c r="D1034" s="29" t="s">
        <v>1860</v>
      </c>
      <c r="E1034" s="30" t="s">
        <v>1861</v>
      </c>
      <c r="F1034" s="17" t="s">
        <v>3995</v>
      </c>
    </row>
    <row r="1035" spans="2:6">
      <c r="B1035" s="27" t="s">
        <v>1669</v>
      </c>
      <c r="C1035" s="28" t="s">
        <v>3349</v>
      </c>
      <c r="D1035" s="29" t="s">
        <v>1862</v>
      </c>
      <c r="E1035" s="30" t="s">
        <v>1863</v>
      </c>
      <c r="F1035" s="17" t="s">
        <v>3995</v>
      </c>
    </row>
    <row r="1036" spans="2:6">
      <c r="B1036" s="27" t="s">
        <v>1669</v>
      </c>
      <c r="C1036" s="28" t="s">
        <v>3349</v>
      </c>
      <c r="D1036" s="29" t="s">
        <v>1864</v>
      </c>
      <c r="E1036" s="30" t="s">
        <v>1865</v>
      </c>
      <c r="F1036" s="17" t="s">
        <v>3995</v>
      </c>
    </row>
    <row r="1037" spans="2:6">
      <c r="B1037" s="27" t="s">
        <v>1669</v>
      </c>
      <c r="C1037" s="28" t="s">
        <v>3349</v>
      </c>
      <c r="D1037" s="29" t="s">
        <v>1866</v>
      </c>
      <c r="E1037" s="30" t="s">
        <v>1866</v>
      </c>
      <c r="F1037" s="17" t="s">
        <v>3991</v>
      </c>
    </row>
    <row r="1038" spans="2:6">
      <c r="B1038" s="27" t="s">
        <v>1669</v>
      </c>
      <c r="C1038" s="28" t="s">
        <v>3349</v>
      </c>
      <c r="D1038" s="29" t="s">
        <v>1867</v>
      </c>
      <c r="E1038" s="30" t="s">
        <v>1868</v>
      </c>
      <c r="F1038" s="17" t="s">
        <v>3991</v>
      </c>
    </row>
    <row r="1039" spans="2:6">
      <c r="B1039" s="27" t="s">
        <v>1669</v>
      </c>
      <c r="C1039" s="28" t="s">
        <v>3349</v>
      </c>
      <c r="D1039" s="29" t="s">
        <v>1869</v>
      </c>
      <c r="E1039" s="30" t="s">
        <v>1870</v>
      </c>
      <c r="F1039" s="17" t="s">
        <v>3995</v>
      </c>
    </row>
    <row r="1040" spans="2:6">
      <c r="B1040" s="27" t="s">
        <v>1669</v>
      </c>
      <c r="C1040" s="28" t="s">
        <v>3349</v>
      </c>
      <c r="D1040" s="29" t="s">
        <v>1871</v>
      </c>
      <c r="E1040" s="30" t="s">
        <v>1872</v>
      </c>
      <c r="F1040" s="17" t="s">
        <v>3995</v>
      </c>
    </row>
    <row r="1041" spans="2:6">
      <c r="B1041" s="27" t="s">
        <v>1669</v>
      </c>
      <c r="C1041" s="28" t="s">
        <v>3349</v>
      </c>
      <c r="D1041" s="29" t="s">
        <v>1873</v>
      </c>
      <c r="E1041" s="30" t="s">
        <v>1873</v>
      </c>
      <c r="F1041" s="17" t="s">
        <v>3995</v>
      </c>
    </row>
    <row r="1042" spans="2:6">
      <c r="B1042" s="27" t="s">
        <v>1669</v>
      </c>
      <c r="C1042" s="28" t="s">
        <v>3349</v>
      </c>
      <c r="D1042" s="29" t="s">
        <v>1874</v>
      </c>
      <c r="E1042" s="30" t="s">
        <v>1875</v>
      </c>
      <c r="F1042" s="17" t="s">
        <v>3991</v>
      </c>
    </row>
    <row r="1043" spans="2:6">
      <c r="B1043" s="27" t="s">
        <v>1669</v>
      </c>
      <c r="C1043" s="28" t="s">
        <v>3349</v>
      </c>
      <c r="D1043" s="29" t="s">
        <v>1876</v>
      </c>
      <c r="E1043" s="30" t="s">
        <v>1877</v>
      </c>
      <c r="F1043" s="17" t="s">
        <v>3991</v>
      </c>
    </row>
    <row r="1044" spans="2:6">
      <c r="B1044" s="27" t="s">
        <v>1669</v>
      </c>
      <c r="C1044" s="28" t="s">
        <v>3349</v>
      </c>
      <c r="D1044" s="29" t="s">
        <v>1878</v>
      </c>
      <c r="E1044" s="30" t="s">
        <v>1879</v>
      </c>
      <c r="F1044" s="17" t="s">
        <v>3991</v>
      </c>
    </row>
    <row r="1045" spans="2:6">
      <c r="B1045" s="27" t="s">
        <v>1669</v>
      </c>
      <c r="C1045" s="28" t="s">
        <v>3349</v>
      </c>
      <c r="D1045" s="29" t="s">
        <v>1880</v>
      </c>
      <c r="E1045" s="30" t="s">
        <v>1881</v>
      </c>
      <c r="F1045" s="17" t="s">
        <v>3995</v>
      </c>
    </row>
    <row r="1046" spans="2:6">
      <c r="B1046" s="27" t="s">
        <v>1669</v>
      </c>
      <c r="C1046" s="28" t="s">
        <v>3350</v>
      </c>
      <c r="D1046" s="29" t="s">
        <v>1882</v>
      </c>
      <c r="E1046" s="30" t="s">
        <v>1883</v>
      </c>
      <c r="F1046" s="17" t="s">
        <v>3988</v>
      </c>
    </row>
    <row r="1047" spans="2:6">
      <c r="B1047" s="27" t="s">
        <v>1669</v>
      </c>
      <c r="C1047" s="28" t="s">
        <v>3350</v>
      </c>
      <c r="D1047" s="29" t="s">
        <v>1884</v>
      </c>
      <c r="E1047" s="30" t="s">
        <v>1885</v>
      </c>
      <c r="F1047" s="17" t="s">
        <v>3996</v>
      </c>
    </row>
    <row r="1048" spans="2:6">
      <c r="B1048" s="27" t="s">
        <v>1669</v>
      </c>
      <c r="C1048" s="28" t="s">
        <v>3350</v>
      </c>
      <c r="D1048" s="29" t="s">
        <v>1886</v>
      </c>
      <c r="E1048" s="30" t="s">
        <v>1887</v>
      </c>
      <c r="F1048" s="17" t="s">
        <v>3997</v>
      </c>
    </row>
    <row r="1049" spans="2:6">
      <c r="B1049" s="27" t="s">
        <v>1669</v>
      </c>
      <c r="C1049" s="28" t="s">
        <v>3350</v>
      </c>
      <c r="D1049" s="29" t="s">
        <v>1888</v>
      </c>
      <c r="E1049" s="30" t="s">
        <v>1889</v>
      </c>
      <c r="F1049" s="17" t="s">
        <v>3997</v>
      </c>
    </row>
    <row r="1050" spans="2:6">
      <c r="B1050" s="27" t="s">
        <v>1669</v>
      </c>
      <c r="C1050" s="28" t="s">
        <v>3350</v>
      </c>
      <c r="D1050" s="29" t="s">
        <v>1890</v>
      </c>
      <c r="E1050" s="30" t="s">
        <v>1891</v>
      </c>
      <c r="F1050" s="17" t="s">
        <v>3988</v>
      </c>
    </row>
    <row r="1051" spans="2:6">
      <c r="B1051" s="27" t="s">
        <v>1669</v>
      </c>
      <c r="C1051" s="28" t="s">
        <v>3350</v>
      </c>
      <c r="D1051" s="29" t="s">
        <v>1892</v>
      </c>
      <c r="E1051" s="30" t="s">
        <v>1893</v>
      </c>
      <c r="F1051" s="17" t="s">
        <v>3997</v>
      </c>
    </row>
    <row r="1052" spans="2:6">
      <c r="B1052" s="27" t="s">
        <v>1669</v>
      </c>
      <c r="C1052" s="28" t="s">
        <v>3350</v>
      </c>
      <c r="D1052" s="29" t="s">
        <v>1894</v>
      </c>
      <c r="E1052" s="30" t="s">
        <v>1895</v>
      </c>
      <c r="F1052" s="17" t="s">
        <v>3997</v>
      </c>
    </row>
    <row r="1053" spans="2:6">
      <c r="B1053" s="27" t="s">
        <v>1669</v>
      </c>
      <c r="C1053" s="28" t="s">
        <v>3350</v>
      </c>
      <c r="D1053" s="29" t="s">
        <v>1896</v>
      </c>
      <c r="E1053" s="30" t="s">
        <v>1897</v>
      </c>
      <c r="F1053" s="17" t="s">
        <v>3997</v>
      </c>
    </row>
    <row r="1054" spans="2:6">
      <c r="B1054" s="27" t="s">
        <v>1669</v>
      </c>
      <c r="C1054" s="28" t="s">
        <v>3350</v>
      </c>
      <c r="D1054" s="29" t="s">
        <v>1898</v>
      </c>
      <c r="E1054" s="30" t="s">
        <v>1899</v>
      </c>
      <c r="F1054" s="17" t="s">
        <v>3997</v>
      </c>
    </row>
    <row r="1055" spans="2:6">
      <c r="B1055" s="27" t="s">
        <v>1669</v>
      </c>
      <c r="C1055" s="28" t="s">
        <v>3350</v>
      </c>
      <c r="D1055" s="29" t="s">
        <v>1900</v>
      </c>
      <c r="E1055" s="30" t="s">
        <v>1901</v>
      </c>
      <c r="F1055" s="17" t="s">
        <v>3997</v>
      </c>
    </row>
    <row r="1056" spans="2:6">
      <c r="B1056" s="27" t="s">
        <v>1669</v>
      </c>
      <c r="C1056" s="28" t="s">
        <v>3350</v>
      </c>
      <c r="D1056" s="29" t="s">
        <v>1902</v>
      </c>
      <c r="E1056" s="30" t="s">
        <v>1903</v>
      </c>
      <c r="F1056" s="17" t="s">
        <v>3997</v>
      </c>
    </row>
    <row r="1057" spans="2:6">
      <c r="B1057" s="27" t="s">
        <v>1669</v>
      </c>
      <c r="C1057" s="28" t="s">
        <v>3350</v>
      </c>
      <c r="D1057" s="29" t="s">
        <v>1904</v>
      </c>
      <c r="E1057" s="30" t="s">
        <v>1905</v>
      </c>
      <c r="F1057" s="17" t="s">
        <v>3988</v>
      </c>
    </row>
    <row r="1058" spans="2:6">
      <c r="B1058" s="27" t="s">
        <v>1669</v>
      </c>
      <c r="C1058" s="28" t="s">
        <v>3350</v>
      </c>
      <c r="D1058" s="29" t="s">
        <v>1906</v>
      </c>
      <c r="E1058" s="30" t="s">
        <v>1907</v>
      </c>
      <c r="F1058" s="17" t="s">
        <v>3988</v>
      </c>
    </row>
    <row r="1059" spans="2:6">
      <c r="B1059" s="27" t="s">
        <v>1669</v>
      </c>
      <c r="C1059" s="28" t="s">
        <v>3350</v>
      </c>
      <c r="D1059" s="29" t="s">
        <v>1908</v>
      </c>
      <c r="E1059" s="30" t="s">
        <v>1909</v>
      </c>
      <c r="F1059" s="17" t="s">
        <v>3988</v>
      </c>
    </row>
    <row r="1060" spans="2:6">
      <c r="B1060" s="27" t="s">
        <v>1669</v>
      </c>
      <c r="C1060" s="28" t="s">
        <v>3350</v>
      </c>
      <c r="D1060" s="29" t="s">
        <v>1910</v>
      </c>
      <c r="E1060" s="30" t="s">
        <v>1911</v>
      </c>
      <c r="F1060" s="17" t="s">
        <v>3997</v>
      </c>
    </row>
    <row r="1061" spans="2:6">
      <c r="B1061" s="27" t="s">
        <v>1669</v>
      </c>
      <c r="C1061" s="28" t="s">
        <v>3350</v>
      </c>
      <c r="D1061" s="29" t="s">
        <v>1912</v>
      </c>
      <c r="E1061" s="30" t="s">
        <v>1913</v>
      </c>
      <c r="F1061" s="17" t="s">
        <v>3997</v>
      </c>
    </row>
    <row r="1062" spans="2:6">
      <c r="B1062" s="27" t="s">
        <v>1669</v>
      </c>
      <c r="C1062" s="28" t="s">
        <v>3350</v>
      </c>
      <c r="D1062" s="29" t="s">
        <v>1914</v>
      </c>
      <c r="E1062" s="30" t="s">
        <v>1915</v>
      </c>
      <c r="F1062" s="17" t="s">
        <v>3998</v>
      </c>
    </row>
    <row r="1063" spans="2:6">
      <c r="B1063" s="27" t="s">
        <v>1669</v>
      </c>
      <c r="C1063" s="28" t="s">
        <v>3350</v>
      </c>
      <c r="D1063" s="29" t="s">
        <v>1916</v>
      </c>
      <c r="E1063" s="30" t="s">
        <v>1917</v>
      </c>
      <c r="F1063" s="17" t="s">
        <v>3998</v>
      </c>
    </row>
    <row r="1064" spans="2:6">
      <c r="B1064" s="27" t="s">
        <v>1669</v>
      </c>
      <c r="C1064" s="28" t="s">
        <v>3350</v>
      </c>
      <c r="D1064" s="29" t="s">
        <v>1918</v>
      </c>
      <c r="E1064" s="30" t="s">
        <v>1919</v>
      </c>
      <c r="F1064" s="17" t="s">
        <v>3998</v>
      </c>
    </row>
    <row r="1065" spans="2:6">
      <c r="B1065" s="27" t="s">
        <v>1669</v>
      </c>
      <c r="C1065" s="28" t="s">
        <v>3350</v>
      </c>
      <c r="D1065" s="29" t="s">
        <v>1920</v>
      </c>
      <c r="E1065" s="30" t="s">
        <v>1921</v>
      </c>
      <c r="F1065" s="17" t="s">
        <v>3998</v>
      </c>
    </row>
    <row r="1066" spans="2:6">
      <c r="B1066" s="27" t="s">
        <v>1669</v>
      </c>
      <c r="C1066" s="28" t="s">
        <v>3350</v>
      </c>
      <c r="D1066" s="29" t="s">
        <v>1922</v>
      </c>
      <c r="E1066" s="30" t="s">
        <v>1923</v>
      </c>
      <c r="F1066" s="17" t="s">
        <v>3998</v>
      </c>
    </row>
    <row r="1067" spans="2:6">
      <c r="B1067" s="27" t="s">
        <v>1669</v>
      </c>
      <c r="C1067" s="28" t="s">
        <v>3350</v>
      </c>
      <c r="D1067" s="29" t="s">
        <v>1924</v>
      </c>
      <c r="E1067" s="30" t="s">
        <v>1925</v>
      </c>
      <c r="F1067" s="17" t="s">
        <v>3998</v>
      </c>
    </row>
    <row r="1068" spans="2:6">
      <c r="B1068" s="27" t="s">
        <v>1669</v>
      </c>
      <c r="C1068" s="28" t="s">
        <v>3350</v>
      </c>
      <c r="D1068" s="29" t="s">
        <v>1926</v>
      </c>
      <c r="E1068" s="30" t="s">
        <v>1927</v>
      </c>
      <c r="F1068" s="17" t="s">
        <v>3998</v>
      </c>
    </row>
    <row r="1069" spans="2:6">
      <c r="B1069" s="27" t="s">
        <v>1669</v>
      </c>
      <c r="C1069" s="28" t="s">
        <v>3350</v>
      </c>
      <c r="D1069" s="29" t="s">
        <v>1928</v>
      </c>
      <c r="E1069" s="30" t="s">
        <v>1929</v>
      </c>
      <c r="F1069" s="17" t="s">
        <v>3998</v>
      </c>
    </row>
    <row r="1070" spans="2:6">
      <c r="B1070" s="27" t="s">
        <v>1669</v>
      </c>
      <c r="C1070" s="28" t="s">
        <v>3350</v>
      </c>
      <c r="D1070" s="29" t="s">
        <v>1930</v>
      </c>
      <c r="E1070" s="30" t="s">
        <v>1931</v>
      </c>
      <c r="F1070" s="17" t="s">
        <v>3996</v>
      </c>
    </row>
    <row r="1071" spans="2:6">
      <c r="B1071" s="27" t="s">
        <v>1669</v>
      </c>
      <c r="C1071" s="28" t="s">
        <v>3350</v>
      </c>
      <c r="D1071" s="29" t="s">
        <v>1932</v>
      </c>
      <c r="E1071" s="30" t="s">
        <v>1933</v>
      </c>
      <c r="F1071" s="17" t="s">
        <v>3996</v>
      </c>
    </row>
    <row r="1072" spans="2:6">
      <c r="B1072" s="27" t="s">
        <v>1669</v>
      </c>
      <c r="C1072" s="28" t="s">
        <v>3350</v>
      </c>
      <c r="D1072" s="29" t="s">
        <v>1934</v>
      </c>
      <c r="E1072" s="30" t="s">
        <v>1935</v>
      </c>
      <c r="F1072" s="17" t="s">
        <v>3996</v>
      </c>
    </row>
    <row r="1073" spans="2:6">
      <c r="B1073" s="27" t="s">
        <v>1669</v>
      </c>
      <c r="C1073" s="28" t="s">
        <v>3350</v>
      </c>
      <c r="D1073" s="29" t="s">
        <v>1936</v>
      </c>
      <c r="E1073" s="30" t="s">
        <v>1937</v>
      </c>
      <c r="F1073" s="17" t="s">
        <v>3996</v>
      </c>
    </row>
    <row r="1074" spans="2:6">
      <c r="B1074" s="27" t="s">
        <v>1669</v>
      </c>
      <c r="C1074" s="28" t="s">
        <v>3350</v>
      </c>
      <c r="D1074" s="29" t="s">
        <v>1938</v>
      </c>
      <c r="E1074" s="30" t="s">
        <v>1939</v>
      </c>
      <c r="F1074" s="17" t="s">
        <v>3996</v>
      </c>
    </row>
    <row r="1075" spans="2:6">
      <c r="B1075" s="27" t="s">
        <v>1669</v>
      </c>
      <c r="C1075" s="28" t="s">
        <v>3350</v>
      </c>
      <c r="D1075" s="29" t="s">
        <v>1940</v>
      </c>
      <c r="E1075" s="30" t="s">
        <v>1941</v>
      </c>
      <c r="F1075" s="17" t="s">
        <v>3996</v>
      </c>
    </row>
    <row r="1076" spans="2:6">
      <c r="B1076" s="27" t="s">
        <v>1669</v>
      </c>
      <c r="C1076" s="28" t="s">
        <v>3350</v>
      </c>
      <c r="D1076" s="29" t="s">
        <v>1942</v>
      </c>
      <c r="E1076" s="30" t="s">
        <v>1943</v>
      </c>
      <c r="F1076" s="17" t="s">
        <v>3996</v>
      </c>
    </row>
    <row r="1077" spans="2:6">
      <c r="B1077" s="27" t="s">
        <v>1669</v>
      </c>
      <c r="C1077" s="28" t="s">
        <v>3350</v>
      </c>
      <c r="D1077" s="29" t="s">
        <v>1944</v>
      </c>
      <c r="E1077" s="30" t="s">
        <v>1945</v>
      </c>
      <c r="F1077" s="17" t="s">
        <v>3996</v>
      </c>
    </row>
    <row r="1078" spans="2:6">
      <c r="B1078" s="27" t="s">
        <v>1669</v>
      </c>
      <c r="C1078" s="28" t="s">
        <v>3350</v>
      </c>
      <c r="D1078" s="29" t="s">
        <v>1946</v>
      </c>
      <c r="E1078" s="30" t="s">
        <v>1947</v>
      </c>
      <c r="F1078" s="17" t="s">
        <v>3996</v>
      </c>
    </row>
    <row r="1079" spans="2:6">
      <c r="B1079" s="27" t="s">
        <v>1669</v>
      </c>
      <c r="C1079" s="28" t="s">
        <v>3350</v>
      </c>
      <c r="D1079" s="29" t="s">
        <v>1948</v>
      </c>
      <c r="E1079" s="30" t="s">
        <v>1949</v>
      </c>
      <c r="F1079" s="17" t="s">
        <v>3999</v>
      </c>
    </row>
    <row r="1080" spans="2:6">
      <c r="B1080" s="27" t="s">
        <v>1669</v>
      </c>
      <c r="C1080" s="28" t="s">
        <v>3350</v>
      </c>
      <c r="D1080" s="29" t="s">
        <v>1950</v>
      </c>
      <c r="E1080" s="30" t="s">
        <v>1951</v>
      </c>
      <c r="F1080" s="17" t="s">
        <v>3999</v>
      </c>
    </row>
    <row r="1081" spans="2:6">
      <c r="B1081" s="27" t="s">
        <v>1669</v>
      </c>
      <c r="C1081" s="28" t="s">
        <v>3350</v>
      </c>
      <c r="D1081" s="29" t="s">
        <v>1952</v>
      </c>
      <c r="E1081" s="30" t="s">
        <v>1953</v>
      </c>
      <c r="F1081" s="17" t="s">
        <v>3999</v>
      </c>
    </row>
    <row r="1082" spans="2:6">
      <c r="B1082" s="27" t="s">
        <v>1669</v>
      </c>
      <c r="C1082" s="28" t="s">
        <v>3350</v>
      </c>
      <c r="D1082" s="29" t="s">
        <v>1954</v>
      </c>
      <c r="E1082" s="30" t="s">
        <v>1955</v>
      </c>
      <c r="F1082" s="17" t="s">
        <v>3999</v>
      </c>
    </row>
    <row r="1083" spans="2:6">
      <c r="B1083" s="27" t="s">
        <v>1669</v>
      </c>
      <c r="C1083" s="28" t="s">
        <v>3350</v>
      </c>
      <c r="D1083" s="29" t="s">
        <v>1956</v>
      </c>
      <c r="E1083" s="30" t="s">
        <v>1957</v>
      </c>
      <c r="F1083" s="17" t="s">
        <v>3999</v>
      </c>
    </row>
    <row r="1084" spans="2:6">
      <c r="B1084" s="27" t="s">
        <v>1669</v>
      </c>
      <c r="C1084" s="28" t="s">
        <v>3350</v>
      </c>
      <c r="D1084" s="29" t="s">
        <v>1958</v>
      </c>
      <c r="E1084" s="30" t="s">
        <v>1959</v>
      </c>
      <c r="F1084" s="17" t="s">
        <v>3999</v>
      </c>
    </row>
    <row r="1085" spans="2:6">
      <c r="B1085" s="27" t="s">
        <v>1669</v>
      </c>
      <c r="C1085" s="28" t="s">
        <v>3350</v>
      </c>
      <c r="D1085" s="29" t="s">
        <v>1960</v>
      </c>
      <c r="E1085" s="30" t="s">
        <v>1961</v>
      </c>
      <c r="F1085" s="17" t="s">
        <v>3999</v>
      </c>
    </row>
    <row r="1086" spans="2:6">
      <c r="B1086" s="27" t="s">
        <v>1669</v>
      </c>
      <c r="C1086" s="28" t="s">
        <v>3350</v>
      </c>
      <c r="D1086" s="29" t="s">
        <v>1962</v>
      </c>
      <c r="E1086" s="30" t="s">
        <v>1963</v>
      </c>
      <c r="F1086" s="17" t="s">
        <v>3999</v>
      </c>
    </row>
    <row r="1087" spans="2:6">
      <c r="B1087" s="27" t="s">
        <v>1669</v>
      </c>
      <c r="C1087" s="28" t="s">
        <v>3350</v>
      </c>
      <c r="D1087" s="29" t="s">
        <v>1964</v>
      </c>
      <c r="E1087" s="30" t="s">
        <v>1965</v>
      </c>
      <c r="F1087" s="17" t="s">
        <v>3999</v>
      </c>
    </row>
    <row r="1088" spans="2:6">
      <c r="B1088" s="27" t="s">
        <v>1669</v>
      </c>
      <c r="C1088" s="28" t="s">
        <v>3349</v>
      </c>
      <c r="D1088" s="29" t="s">
        <v>1966</v>
      </c>
      <c r="E1088" s="30" t="s">
        <v>1967</v>
      </c>
      <c r="F1088" s="17" t="s">
        <v>3987</v>
      </c>
    </row>
    <row r="1089" spans="2:6">
      <c r="B1089" s="27" t="s">
        <v>1669</v>
      </c>
      <c r="C1089" s="28" t="s">
        <v>3349</v>
      </c>
      <c r="D1089" s="29" t="s">
        <v>1968</v>
      </c>
      <c r="E1089" s="30" t="s">
        <v>1969</v>
      </c>
      <c r="F1089" s="17" t="s">
        <v>3987</v>
      </c>
    </row>
    <row r="1090" spans="2:6">
      <c r="B1090" s="27" t="s">
        <v>1669</v>
      </c>
      <c r="C1090" s="28" t="s">
        <v>3349</v>
      </c>
      <c r="D1090" s="29" t="s">
        <v>1970</v>
      </c>
      <c r="E1090" s="30" t="s">
        <v>1971</v>
      </c>
      <c r="F1090" s="17" t="s">
        <v>3987</v>
      </c>
    </row>
    <row r="1091" spans="2:6">
      <c r="B1091" s="27" t="s">
        <v>1972</v>
      </c>
      <c r="C1091" s="28" t="s">
        <v>3352</v>
      </c>
      <c r="D1091" s="29" t="s">
        <v>1974</v>
      </c>
      <c r="E1091" s="30" t="s">
        <v>1975</v>
      </c>
      <c r="F1091" s="17" t="s">
        <v>4000</v>
      </c>
    </row>
    <row r="1092" spans="2:6">
      <c r="B1092" s="27" t="s">
        <v>1972</v>
      </c>
      <c r="C1092" s="28" t="s">
        <v>3352</v>
      </c>
      <c r="D1092" s="29" t="s">
        <v>1976</v>
      </c>
      <c r="E1092" s="30" t="s">
        <v>1977</v>
      </c>
      <c r="F1092" s="17" t="s">
        <v>4001</v>
      </c>
    </row>
    <row r="1093" spans="2:6">
      <c r="B1093" s="27" t="s">
        <v>1972</v>
      </c>
      <c r="C1093" s="28" t="s">
        <v>3352</v>
      </c>
      <c r="D1093" s="29" t="s">
        <v>1978</v>
      </c>
      <c r="E1093" s="30" t="s">
        <v>1979</v>
      </c>
      <c r="F1093" s="17" t="s">
        <v>4002</v>
      </c>
    </row>
    <row r="1094" spans="2:6">
      <c r="B1094" s="27" t="s">
        <v>1972</v>
      </c>
      <c r="C1094" s="28" t="s">
        <v>3352</v>
      </c>
      <c r="D1094" s="29" t="s">
        <v>1980</v>
      </c>
      <c r="E1094" s="30" t="s">
        <v>1981</v>
      </c>
      <c r="F1094" s="17" t="s">
        <v>4003</v>
      </c>
    </row>
    <row r="1095" spans="2:6">
      <c r="B1095" s="27" t="s">
        <v>1972</v>
      </c>
      <c r="C1095" s="28" t="s">
        <v>3352</v>
      </c>
      <c r="D1095" s="29" t="s">
        <v>1982</v>
      </c>
      <c r="E1095" s="30" t="s">
        <v>1983</v>
      </c>
      <c r="F1095" s="17" t="s">
        <v>4002</v>
      </c>
    </row>
    <row r="1096" spans="2:6">
      <c r="B1096" s="27" t="s">
        <v>1972</v>
      </c>
      <c r="C1096" s="28" t="s">
        <v>3352</v>
      </c>
      <c r="D1096" s="29" t="s">
        <v>1984</v>
      </c>
      <c r="E1096" s="30" t="s">
        <v>1985</v>
      </c>
      <c r="F1096" s="17" t="s">
        <v>4004</v>
      </c>
    </row>
    <row r="1097" spans="2:6">
      <c r="B1097" s="27" t="s">
        <v>1972</v>
      </c>
      <c r="C1097" s="28" t="s">
        <v>3352</v>
      </c>
      <c r="D1097" s="29" t="s">
        <v>1986</v>
      </c>
      <c r="E1097" s="30" t="s">
        <v>1987</v>
      </c>
      <c r="F1097" s="17" t="s">
        <v>4000</v>
      </c>
    </row>
    <row r="1098" spans="2:6">
      <c r="B1098" s="27" t="s">
        <v>1972</v>
      </c>
      <c r="C1098" s="28" t="s">
        <v>3352</v>
      </c>
      <c r="D1098" s="29" t="s">
        <v>1988</v>
      </c>
      <c r="E1098" s="30" t="s">
        <v>1989</v>
      </c>
      <c r="F1098" s="17" t="s">
        <v>4001</v>
      </c>
    </row>
    <row r="1099" spans="2:6">
      <c r="B1099" s="27" t="s">
        <v>1972</v>
      </c>
      <c r="C1099" s="28" t="s">
        <v>3352</v>
      </c>
      <c r="D1099" s="29" t="s">
        <v>1990</v>
      </c>
      <c r="E1099" s="30" t="s">
        <v>1991</v>
      </c>
      <c r="F1099" s="17" t="s">
        <v>4004</v>
      </c>
    </row>
    <row r="1100" spans="2:6">
      <c r="B1100" s="27" t="s">
        <v>1972</v>
      </c>
      <c r="C1100" s="28" t="s">
        <v>3352</v>
      </c>
      <c r="D1100" s="29" t="s">
        <v>1992</v>
      </c>
      <c r="E1100" s="30" t="s">
        <v>1993</v>
      </c>
      <c r="F1100" s="17" t="s">
        <v>4003</v>
      </c>
    </row>
    <row r="1101" spans="2:6">
      <c r="B1101" s="27" t="s">
        <v>1972</v>
      </c>
      <c r="C1101" s="28" t="s">
        <v>3352</v>
      </c>
      <c r="D1101" s="29" t="s">
        <v>1994</v>
      </c>
      <c r="E1101" s="30" t="s">
        <v>1995</v>
      </c>
      <c r="F1101" s="17" t="s">
        <v>4005</v>
      </c>
    </row>
    <row r="1102" spans="2:6">
      <c r="B1102" s="27" t="s">
        <v>1972</v>
      </c>
      <c r="C1102" s="28" t="s">
        <v>3352</v>
      </c>
      <c r="D1102" s="29" t="s">
        <v>1996</v>
      </c>
      <c r="E1102" s="30" t="s">
        <v>1997</v>
      </c>
      <c r="F1102" s="17" t="s">
        <v>4006</v>
      </c>
    </row>
    <row r="1103" spans="2:6">
      <c r="B1103" s="27" t="s">
        <v>1972</v>
      </c>
      <c r="C1103" s="28" t="s">
        <v>3352</v>
      </c>
      <c r="D1103" s="29" t="s">
        <v>1998</v>
      </c>
      <c r="E1103" s="30" t="s">
        <v>1999</v>
      </c>
      <c r="F1103" s="17" t="s">
        <v>4007</v>
      </c>
    </row>
    <row r="1104" spans="2:6">
      <c r="B1104" s="27" t="s">
        <v>1972</v>
      </c>
      <c r="C1104" s="28" t="s">
        <v>3352</v>
      </c>
      <c r="D1104" s="29" t="s">
        <v>2000</v>
      </c>
      <c r="E1104" s="30" t="s">
        <v>2001</v>
      </c>
      <c r="F1104" s="17" t="s">
        <v>4008</v>
      </c>
    </row>
    <row r="1105" spans="2:6">
      <c r="B1105" s="27" t="s">
        <v>1972</v>
      </c>
      <c r="C1105" s="28" t="s">
        <v>3352</v>
      </c>
      <c r="D1105" s="29" t="s">
        <v>2002</v>
      </c>
      <c r="E1105" s="30" t="s">
        <v>2003</v>
      </c>
      <c r="F1105" s="17" t="s">
        <v>4006</v>
      </c>
    </row>
    <row r="1106" spans="2:6">
      <c r="B1106" s="27" t="s">
        <v>1972</v>
      </c>
      <c r="C1106" s="28" t="s">
        <v>3352</v>
      </c>
      <c r="D1106" s="29" t="s">
        <v>2004</v>
      </c>
      <c r="E1106" s="30" t="s">
        <v>2005</v>
      </c>
      <c r="F1106" s="17" t="s">
        <v>4007</v>
      </c>
    </row>
    <row r="1107" spans="2:6">
      <c r="B1107" s="27" t="s">
        <v>1972</v>
      </c>
      <c r="C1107" s="28" t="s">
        <v>3352</v>
      </c>
      <c r="D1107" s="29" t="s">
        <v>2006</v>
      </c>
      <c r="E1107" s="30" t="s">
        <v>2007</v>
      </c>
      <c r="F1107" s="17" t="s">
        <v>4009</v>
      </c>
    </row>
    <row r="1108" spans="2:6">
      <c r="B1108" s="27" t="s">
        <v>1972</v>
      </c>
      <c r="C1108" s="28" t="s">
        <v>3352</v>
      </c>
      <c r="D1108" s="29" t="s">
        <v>2008</v>
      </c>
      <c r="E1108" s="30" t="s">
        <v>2009</v>
      </c>
      <c r="F1108" s="17" t="s">
        <v>4009</v>
      </c>
    </row>
    <row r="1109" spans="2:6">
      <c r="B1109" s="27" t="s">
        <v>1972</v>
      </c>
      <c r="C1109" s="28" t="s">
        <v>3352</v>
      </c>
      <c r="D1109" s="29" t="s">
        <v>2010</v>
      </c>
      <c r="E1109" s="30" t="s">
        <v>2011</v>
      </c>
      <c r="F1109" s="17" t="s">
        <v>4008</v>
      </c>
    </row>
    <row r="1110" spans="2:6">
      <c r="B1110" s="27" t="s">
        <v>1972</v>
      </c>
      <c r="C1110" s="28" t="s">
        <v>3352</v>
      </c>
      <c r="D1110" s="29" t="s">
        <v>2012</v>
      </c>
      <c r="E1110" s="30" t="s">
        <v>2013</v>
      </c>
      <c r="F1110" s="17" t="s">
        <v>4005</v>
      </c>
    </row>
    <row r="1111" spans="2:6">
      <c r="B1111" s="27" t="s">
        <v>1972</v>
      </c>
      <c r="C1111" s="28" t="s">
        <v>3353</v>
      </c>
      <c r="D1111" s="29" t="s">
        <v>2014</v>
      </c>
      <c r="E1111" s="30" t="s">
        <v>2015</v>
      </c>
      <c r="F1111" s="17" t="s">
        <v>4010</v>
      </c>
    </row>
    <row r="1112" spans="2:6">
      <c r="B1112" s="27" t="s">
        <v>1972</v>
      </c>
      <c r="C1112" s="28" t="s">
        <v>3353</v>
      </c>
      <c r="D1112" s="29" t="s">
        <v>2016</v>
      </c>
      <c r="E1112" s="30" t="s">
        <v>2017</v>
      </c>
      <c r="F1112" s="17" t="s">
        <v>4011</v>
      </c>
    </row>
    <row r="1113" spans="2:6">
      <c r="B1113" s="27" t="s">
        <v>1972</v>
      </c>
      <c r="C1113" s="28" t="s">
        <v>3353</v>
      </c>
      <c r="D1113" s="29" t="s">
        <v>2018</v>
      </c>
      <c r="E1113" s="30" t="s">
        <v>2019</v>
      </c>
      <c r="F1113" s="17" t="s">
        <v>4012</v>
      </c>
    </row>
    <row r="1114" spans="2:6">
      <c r="B1114" s="27" t="s">
        <v>1972</v>
      </c>
      <c r="C1114" s="28" t="s">
        <v>3353</v>
      </c>
      <c r="D1114" s="29" t="s">
        <v>2020</v>
      </c>
      <c r="E1114" s="30" t="s">
        <v>2021</v>
      </c>
      <c r="F1114" s="17" t="s">
        <v>4013</v>
      </c>
    </row>
    <row r="1115" spans="2:6">
      <c r="B1115" s="27" t="s">
        <v>1972</v>
      </c>
      <c r="C1115" s="28" t="s">
        <v>3353</v>
      </c>
      <c r="D1115" s="29" t="s">
        <v>2022</v>
      </c>
      <c r="E1115" s="30" t="s">
        <v>2023</v>
      </c>
      <c r="F1115" s="17" t="s">
        <v>4014</v>
      </c>
    </row>
    <row r="1116" spans="2:6">
      <c r="B1116" s="27" t="s">
        <v>1972</v>
      </c>
      <c r="C1116" s="28" t="s">
        <v>3353</v>
      </c>
      <c r="D1116" s="29" t="s">
        <v>2024</v>
      </c>
      <c r="E1116" s="30" t="s">
        <v>2025</v>
      </c>
      <c r="F1116" s="17" t="s">
        <v>4013</v>
      </c>
    </row>
    <row r="1117" spans="2:6">
      <c r="B1117" s="27" t="s">
        <v>1972</v>
      </c>
      <c r="C1117" s="28" t="s">
        <v>3353</v>
      </c>
      <c r="D1117" s="29" t="s">
        <v>2026</v>
      </c>
      <c r="E1117" s="30" t="s">
        <v>2027</v>
      </c>
      <c r="F1117" s="17" t="s">
        <v>4015</v>
      </c>
    </row>
    <row r="1118" spans="2:6">
      <c r="B1118" s="27" t="s">
        <v>1972</v>
      </c>
      <c r="C1118" s="28" t="s">
        <v>3353</v>
      </c>
      <c r="D1118" s="29" t="s">
        <v>2028</v>
      </c>
      <c r="E1118" s="30" t="s">
        <v>2029</v>
      </c>
      <c r="F1118" s="17" t="s">
        <v>4016</v>
      </c>
    </row>
    <row r="1119" spans="2:6">
      <c r="B1119" s="27" t="s">
        <v>1972</v>
      </c>
      <c r="C1119" s="28" t="s">
        <v>3353</v>
      </c>
      <c r="D1119" s="29" t="s">
        <v>2030</v>
      </c>
      <c r="E1119" s="30" t="s">
        <v>2031</v>
      </c>
      <c r="F1119" s="17" t="s">
        <v>4012</v>
      </c>
    </row>
    <row r="1120" spans="2:6">
      <c r="B1120" s="27" t="s">
        <v>1972</v>
      </c>
      <c r="C1120" s="28" t="s">
        <v>3353</v>
      </c>
      <c r="D1120" s="29" t="s">
        <v>2032</v>
      </c>
      <c r="E1120" s="30" t="s">
        <v>2033</v>
      </c>
      <c r="F1120" s="17" t="s">
        <v>4011</v>
      </c>
    </row>
    <row r="1121" spans="2:6">
      <c r="B1121" s="27" t="s">
        <v>1972</v>
      </c>
      <c r="C1121" s="28" t="s">
        <v>3353</v>
      </c>
      <c r="D1121" s="29" t="s">
        <v>2034</v>
      </c>
      <c r="E1121" s="30" t="s">
        <v>2035</v>
      </c>
      <c r="F1121" s="17" t="s">
        <v>4016</v>
      </c>
    </row>
    <row r="1122" spans="2:6">
      <c r="B1122" s="27" t="s">
        <v>1972</v>
      </c>
      <c r="C1122" s="28" t="s">
        <v>3353</v>
      </c>
      <c r="D1122" s="29" t="s">
        <v>2036</v>
      </c>
      <c r="E1122" s="30" t="s">
        <v>2037</v>
      </c>
      <c r="F1122" s="17" t="s">
        <v>4013</v>
      </c>
    </row>
    <row r="1123" spans="2:6">
      <c r="B1123" s="27" t="s">
        <v>1972</v>
      </c>
      <c r="C1123" s="28" t="s">
        <v>3353</v>
      </c>
      <c r="D1123" s="29" t="s">
        <v>2038</v>
      </c>
      <c r="E1123" s="30" t="s">
        <v>2039</v>
      </c>
      <c r="F1123" s="17" t="s">
        <v>4014</v>
      </c>
    </row>
    <row r="1124" spans="2:6">
      <c r="B1124" s="27" t="s">
        <v>1972</v>
      </c>
      <c r="C1124" s="28" t="s">
        <v>3353</v>
      </c>
      <c r="D1124" s="29" t="s">
        <v>2040</v>
      </c>
      <c r="E1124" s="30" t="s">
        <v>2041</v>
      </c>
      <c r="F1124" s="17" t="s">
        <v>4014</v>
      </c>
    </row>
    <row r="1125" spans="2:6">
      <c r="B1125" s="27" t="s">
        <v>1972</v>
      </c>
      <c r="C1125" s="28" t="s">
        <v>3353</v>
      </c>
      <c r="D1125" s="29" t="s">
        <v>2042</v>
      </c>
      <c r="E1125" s="30" t="s">
        <v>2043</v>
      </c>
      <c r="F1125" s="17" t="s">
        <v>4017</v>
      </c>
    </row>
    <row r="1126" spans="2:6">
      <c r="B1126" s="27" t="s">
        <v>1972</v>
      </c>
      <c r="C1126" s="28" t="s">
        <v>3353</v>
      </c>
      <c r="D1126" s="29" t="s">
        <v>2044</v>
      </c>
      <c r="E1126" s="30" t="s">
        <v>2045</v>
      </c>
      <c r="F1126" s="17" t="s">
        <v>4018</v>
      </c>
    </row>
    <row r="1127" spans="2:6">
      <c r="B1127" s="27" t="s">
        <v>1972</v>
      </c>
      <c r="C1127" s="28" t="s">
        <v>3353</v>
      </c>
      <c r="D1127" s="29" t="s">
        <v>2046</v>
      </c>
      <c r="E1127" s="30" t="s">
        <v>2047</v>
      </c>
      <c r="F1127" s="17" t="s">
        <v>4019</v>
      </c>
    </row>
    <row r="1128" spans="2:6">
      <c r="B1128" s="27" t="s">
        <v>1972</v>
      </c>
      <c r="C1128" s="28" t="s">
        <v>3353</v>
      </c>
      <c r="D1128" s="29" t="s">
        <v>2048</v>
      </c>
      <c r="E1128" s="30" t="s">
        <v>2049</v>
      </c>
      <c r="F1128" s="17" t="s">
        <v>4020</v>
      </c>
    </row>
    <row r="1129" spans="2:6">
      <c r="B1129" s="27" t="s">
        <v>1972</v>
      </c>
      <c r="C1129" s="28" t="s">
        <v>3353</v>
      </c>
      <c r="D1129" s="29" t="s">
        <v>2050</v>
      </c>
      <c r="E1129" s="30" t="s">
        <v>2051</v>
      </c>
      <c r="F1129" s="17" t="s">
        <v>4021</v>
      </c>
    </row>
    <row r="1130" spans="2:6">
      <c r="B1130" s="27" t="s">
        <v>1972</v>
      </c>
      <c r="C1130" s="28" t="s">
        <v>3353</v>
      </c>
      <c r="D1130" s="29" t="s">
        <v>2052</v>
      </c>
      <c r="E1130" s="30" t="s">
        <v>2053</v>
      </c>
      <c r="F1130" s="17" t="s">
        <v>4020</v>
      </c>
    </row>
    <row r="1131" spans="2:6">
      <c r="B1131" s="27" t="s">
        <v>1972</v>
      </c>
      <c r="C1131" s="28" t="s">
        <v>3353</v>
      </c>
      <c r="D1131" s="29" t="s">
        <v>2054</v>
      </c>
      <c r="E1131" s="30" t="s">
        <v>2055</v>
      </c>
      <c r="F1131" s="17" t="s">
        <v>4019</v>
      </c>
    </row>
    <row r="1132" spans="2:6">
      <c r="B1132" s="27" t="s">
        <v>1972</v>
      </c>
      <c r="C1132" s="28" t="s">
        <v>3353</v>
      </c>
      <c r="D1132" s="29" t="s">
        <v>2056</v>
      </c>
      <c r="E1132" s="30" t="s">
        <v>2057</v>
      </c>
      <c r="F1132" s="17" t="s">
        <v>4017</v>
      </c>
    </row>
    <row r="1133" spans="2:6">
      <c r="B1133" s="27" t="s">
        <v>1972</v>
      </c>
      <c r="C1133" s="28" t="s">
        <v>3353</v>
      </c>
      <c r="D1133" s="29" t="s">
        <v>2058</v>
      </c>
      <c r="E1133" s="30" t="s">
        <v>2059</v>
      </c>
      <c r="F1133" s="17" t="s">
        <v>4018</v>
      </c>
    </row>
    <row r="1134" spans="2:6">
      <c r="B1134" s="27" t="s">
        <v>1972</v>
      </c>
      <c r="C1134" s="28" t="s">
        <v>3353</v>
      </c>
      <c r="D1134" s="29" t="s">
        <v>2060</v>
      </c>
      <c r="E1134" s="30" t="s">
        <v>2061</v>
      </c>
      <c r="F1134" s="17" t="s">
        <v>4017</v>
      </c>
    </row>
    <row r="1135" spans="2:6">
      <c r="B1135" s="27" t="s">
        <v>1972</v>
      </c>
      <c r="C1135" s="28" t="s">
        <v>3353</v>
      </c>
      <c r="D1135" s="29" t="s">
        <v>2062</v>
      </c>
      <c r="E1135" s="30" t="s">
        <v>2063</v>
      </c>
      <c r="F1135" s="17" t="s">
        <v>4021</v>
      </c>
    </row>
    <row r="1136" spans="2:6">
      <c r="B1136" s="27" t="s">
        <v>1972</v>
      </c>
      <c r="C1136" s="28" t="s">
        <v>3353</v>
      </c>
      <c r="D1136" s="29" t="s">
        <v>2064</v>
      </c>
      <c r="E1136" s="30" t="s">
        <v>2065</v>
      </c>
      <c r="F1136" s="17" t="s">
        <v>4020</v>
      </c>
    </row>
    <row r="1137" spans="2:6">
      <c r="B1137" s="27" t="s">
        <v>1972</v>
      </c>
      <c r="C1137" s="28" t="s">
        <v>3354</v>
      </c>
      <c r="D1137" s="29" t="s">
        <v>2066</v>
      </c>
      <c r="E1137" s="30" t="s">
        <v>2067</v>
      </c>
      <c r="F1137" s="17" t="s">
        <v>4022</v>
      </c>
    </row>
    <row r="1138" spans="2:6">
      <c r="B1138" s="27" t="s">
        <v>1972</v>
      </c>
      <c r="C1138" s="28" t="s">
        <v>3354</v>
      </c>
      <c r="D1138" s="29" t="s">
        <v>2068</v>
      </c>
      <c r="E1138" s="30" t="s">
        <v>2069</v>
      </c>
      <c r="F1138" s="17" t="s">
        <v>4023</v>
      </c>
    </row>
    <row r="1139" spans="2:6">
      <c r="B1139" s="27" t="s">
        <v>1972</v>
      </c>
      <c r="C1139" s="28" t="s">
        <v>3354</v>
      </c>
      <c r="D1139" s="29" t="s">
        <v>2070</v>
      </c>
      <c r="E1139" s="30" t="s">
        <v>2071</v>
      </c>
      <c r="F1139" s="17" t="s">
        <v>4024</v>
      </c>
    </row>
    <row r="1140" spans="2:6">
      <c r="B1140" s="27" t="s">
        <v>1972</v>
      </c>
      <c r="C1140" s="28" t="s">
        <v>3354</v>
      </c>
      <c r="D1140" s="29" t="s">
        <v>2072</v>
      </c>
      <c r="E1140" s="30" t="s">
        <v>2073</v>
      </c>
      <c r="F1140" s="17" t="s">
        <v>4025</v>
      </c>
    </row>
    <row r="1141" spans="2:6">
      <c r="B1141" s="27" t="s">
        <v>1972</v>
      </c>
      <c r="C1141" s="28" t="s">
        <v>3354</v>
      </c>
      <c r="D1141" s="29" t="s">
        <v>2074</v>
      </c>
      <c r="E1141" s="30" t="s">
        <v>2075</v>
      </c>
      <c r="F1141" s="17" t="s">
        <v>4022</v>
      </c>
    </row>
    <row r="1142" spans="2:6">
      <c r="B1142" s="27" t="s">
        <v>1972</v>
      </c>
      <c r="C1142" s="28" t="s">
        <v>3354</v>
      </c>
      <c r="D1142" s="29" t="s">
        <v>2076</v>
      </c>
      <c r="E1142" s="30" t="s">
        <v>2077</v>
      </c>
      <c r="F1142" s="17" t="s">
        <v>4026</v>
      </c>
    </row>
    <row r="1143" spans="2:6">
      <c r="B1143" s="27" t="s">
        <v>1972</v>
      </c>
      <c r="C1143" s="28" t="s">
        <v>3354</v>
      </c>
      <c r="D1143" s="29" t="s">
        <v>2078</v>
      </c>
      <c r="E1143" s="30" t="s">
        <v>2079</v>
      </c>
      <c r="F1143" s="17" t="s">
        <v>40</v>
      </c>
    </row>
    <row r="1144" spans="2:6">
      <c r="B1144" s="27" t="s">
        <v>1972</v>
      </c>
      <c r="C1144" s="28" t="s">
        <v>3354</v>
      </c>
      <c r="D1144" s="29" t="s">
        <v>2080</v>
      </c>
      <c r="E1144" s="30" t="s">
        <v>2081</v>
      </c>
      <c r="F1144" s="17" t="s">
        <v>40</v>
      </c>
    </row>
    <row r="1145" spans="2:6">
      <c r="B1145" s="27" t="s">
        <v>1972</v>
      </c>
      <c r="C1145" s="28" t="s">
        <v>3354</v>
      </c>
      <c r="D1145" s="29" t="s">
        <v>2082</v>
      </c>
      <c r="E1145" s="30" t="s">
        <v>2083</v>
      </c>
      <c r="F1145" s="17" t="s">
        <v>40</v>
      </c>
    </row>
    <row r="1146" spans="2:6">
      <c r="B1146" s="27" t="s">
        <v>1972</v>
      </c>
      <c r="C1146" s="28" t="s">
        <v>3354</v>
      </c>
      <c r="D1146" s="29" t="s">
        <v>2084</v>
      </c>
      <c r="E1146" s="30" t="s">
        <v>2085</v>
      </c>
      <c r="F1146" s="17" t="s">
        <v>40</v>
      </c>
    </row>
    <row r="1147" spans="2:6">
      <c r="B1147" s="27" t="s">
        <v>1972</v>
      </c>
      <c r="C1147" s="28" t="s">
        <v>3355</v>
      </c>
      <c r="D1147" s="29" t="s">
        <v>2086</v>
      </c>
      <c r="E1147" s="30" t="s">
        <v>2087</v>
      </c>
      <c r="F1147" s="17" t="s">
        <v>4027</v>
      </c>
    </row>
    <row r="1148" spans="2:6">
      <c r="B1148" s="27" t="s">
        <v>1972</v>
      </c>
      <c r="C1148" s="28" t="s">
        <v>3355</v>
      </c>
      <c r="D1148" s="29" t="s">
        <v>2088</v>
      </c>
      <c r="E1148" s="30" t="s">
        <v>2089</v>
      </c>
      <c r="F1148" s="17" t="s">
        <v>4028</v>
      </c>
    </row>
    <row r="1149" spans="2:6">
      <c r="B1149" s="27" t="s">
        <v>1972</v>
      </c>
      <c r="C1149" s="28" t="s">
        <v>3355</v>
      </c>
      <c r="D1149" s="29" t="s">
        <v>2090</v>
      </c>
      <c r="E1149" s="30" t="s">
        <v>2091</v>
      </c>
      <c r="F1149" s="17" t="s">
        <v>4029</v>
      </c>
    </row>
    <row r="1150" spans="2:6">
      <c r="B1150" s="27" t="s">
        <v>1972</v>
      </c>
      <c r="C1150" s="28" t="s">
        <v>3355</v>
      </c>
      <c r="D1150" s="29" t="s">
        <v>2092</v>
      </c>
      <c r="E1150" s="30" t="s">
        <v>2093</v>
      </c>
      <c r="F1150" s="17" t="s">
        <v>4028</v>
      </c>
    </row>
    <row r="1151" spans="2:6">
      <c r="B1151" s="27" t="s">
        <v>1972</v>
      </c>
      <c r="C1151" s="28" t="s">
        <v>3355</v>
      </c>
      <c r="D1151" s="29" t="s">
        <v>2094</v>
      </c>
      <c r="E1151" s="30" t="s">
        <v>2095</v>
      </c>
      <c r="F1151" s="17" t="s">
        <v>4029</v>
      </c>
    </row>
    <row r="1152" spans="2:6">
      <c r="B1152" s="27" t="s">
        <v>1972</v>
      </c>
      <c r="C1152" s="28" t="s">
        <v>3355</v>
      </c>
      <c r="D1152" s="29" t="s">
        <v>2096</v>
      </c>
      <c r="E1152" s="30" t="s">
        <v>2097</v>
      </c>
      <c r="F1152" s="17" t="s">
        <v>4030</v>
      </c>
    </row>
    <row r="1153" spans="2:6">
      <c r="B1153" s="27" t="s">
        <v>1972</v>
      </c>
      <c r="C1153" s="28" t="s">
        <v>3355</v>
      </c>
      <c r="D1153" s="29" t="s">
        <v>2098</v>
      </c>
      <c r="E1153" s="30" t="s">
        <v>2099</v>
      </c>
      <c r="F1153" s="17" t="s">
        <v>4030</v>
      </c>
    </row>
    <row r="1154" spans="2:6">
      <c r="B1154" s="27" t="s">
        <v>1972</v>
      </c>
      <c r="C1154" s="28" t="s">
        <v>3355</v>
      </c>
      <c r="D1154" s="29" t="s">
        <v>2100</v>
      </c>
      <c r="E1154" s="30" t="s">
        <v>2101</v>
      </c>
      <c r="F1154" s="17" t="s">
        <v>4031</v>
      </c>
    </row>
    <row r="1155" spans="2:6">
      <c r="B1155" s="27" t="s">
        <v>1972</v>
      </c>
      <c r="C1155" s="28" t="s">
        <v>3355</v>
      </c>
      <c r="D1155" s="29" t="s">
        <v>2102</v>
      </c>
      <c r="E1155" s="30" t="s">
        <v>2103</v>
      </c>
      <c r="F1155" s="17" t="s">
        <v>4031</v>
      </c>
    </row>
    <row r="1156" spans="2:6">
      <c r="B1156" s="27" t="s">
        <v>1972</v>
      </c>
      <c r="C1156" s="28" t="s">
        <v>3355</v>
      </c>
      <c r="D1156" s="29" t="s">
        <v>2104</v>
      </c>
      <c r="E1156" s="30" t="s">
        <v>2105</v>
      </c>
      <c r="F1156" s="17" t="s">
        <v>4032</v>
      </c>
    </row>
    <row r="1157" spans="2:6">
      <c r="B1157" s="27" t="s">
        <v>1972</v>
      </c>
      <c r="C1157" s="28" t="s">
        <v>3355</v>
      </c>
      <c r="D1157" s="29" t="s">
        <v>2106</v>
      </c>
      <c r="E1157" s="30" t="s">
        <v>2107</v>
      </c>
      <c r="F1157" s="17" t="s">
        <v>4033</v>
      </c>
    </row>
    <row r="1158" spans="2:6">
      <c r="B1158" s="27" t="s">
        <v>1972</v>
      </c>
      <c r="C1158" s="28" t="s">
        <v>3355</v>
      </c>
      <c r="D1158" s="29" t="s">
        <v>2108</v>
      </c>
      <c r="E1158" s="30" t="s">
        <v>2109</v>
      </c>
      <c r="F1158" s="17" t="s">
        <v>4033</v>
      </c>
    </row>
    <row r="1159" spans="2:6">
      <c r="B1159" s="27" t="s">
        <v>1972</v>
      </c>
      <c r="C1159" s="28" t="s">
        <v>3355</v>
      </c>
      <c r="D1159" s="29" t="s">
        <v>2110</v>
      </c>
      <c r="E1159" s="30" t="s">
        <v>2111</v>
      </c>
      <c r="F1159" s="17" t="s">
        <v>4034</v>
      </c>
    </row>
    <row r="1160" spans="2:6">
      <c r="B1160" s="27" t="s">
        <v>1972</v>
      </c>
      <c r="C1160" s="28" t="s">
        <v>3355</v>
      </c>
      <c r="D1160" s="29" t="s">
        <v>2112</v>
      </c>
      <c r="E1160" s="30" t="s">
        <v>2113</v>
      </c>
      <c r="F1160" s="17" t="s">
        <v>4035</v>
      </c>
    </row>
    <row r="1161" spans="2:6">
      <c r="B1161" s="27" t="s">
        <v>1972</v>
      </c>
      <c r="C1161" s="28" t="s">
        <v>3355</v>
      </c>
      <c r="D1161" s="29" t="s">
        <v>2114</v>
      </c>
      <c r="E1161" s="30" t="s">
        <v>2115</v>
      </c>
      <c r="F1161" s="17" t="s">
        <v>4035</v>
      </c>
    </row>
    <row r="1162" spans="2:6">
      <c r="B1162" s="27" t="s">
        <v>1972</v>
      </c>
      <c r="C1162" s="28" t="s">
        <v>3355</v>
      </c>
      <c r="D1162" s="29" t="s">
        <v>2116</v>
      </c>
      <c r="E1162" s="30" t="s">
        <v>2117</v>
      </c>
      <c r="F1162" s="17" t="s">
        <v>4033</v>
      </c>
    </row>
    <row r="1163" spans="2:6">
      <c r="B1163" s="27" t="s">
        <v>1972</v>
      </c>
      <c r="C1163" s="28" t="s">
        <v>3354</v>
      </c>
      <c r="D1163" s="29" t="s">
        <v>2118</v>
      </c>
      <c r="E1163" s="30" t="s">
        <v>2119</v>
      </c>
      <c r="F1163" s="17" t="s">
        <v>4036</v>
      </c>
    </row>
    <row r="1164" spans="2:6">
      <c r="B1164" s="27" t="s">
        <v>1972</v>
      </c>
      <c r="C1164" s="28" t="s">
        <v>3354</v>
      </c>
      <c r="D1164" s="29" t="s">
        <v>2120</v>
      </c>
      <c r="E1164" s="30" t="s">
        <v>2121</v>
      </c>
      <c r="F1164" s="17" t="s">
        <v>4037</v>
      </c>
    </row>
    <row r="1165" spans="2:6">
      <c r="B1165" s="27" t="s">
        <v>1972</v>
      </c>
      <c r="C1165" s="28" t="s">
        <v>3354</v>
      </c>
      <c r="D1165" s="29" t="s">
        <v>2122</v>
      </c>
      <c r="E1165" s="30" t="s">
        <v>2123</v>
      </c>
      <c r="F1165" s="17" t="s">
        <v>40</v>
      </c>
    </row>
    <row r="1166" spans="2:6">
      <c r="B1166" s="27" t="s">
        <v>1972</v>
      </c>
      <c r="C1166" s="28" t="s">
        <v>3354</v>
      </c>
      <c r="D1166" s="29" t="s">
        <v>2124</v>
      </c>
      <c r="E1166" s="30" t="s">
        <v>2125</v>
      </c>
      <c r="F1166" s="17" t="s">
        <v>4038</v>
      </c>
    </row>
    <row r="1167" spans="2:6">
      <c r="B1167" s="27" t="s">
        <v>1972</v>
      </c>
      <c r="C1167" s="28" t="s">
        <v>3354</v>
      </c>
      <c r="D1167" s="29" t="s">
        <v>2126</v>
      </c>
      <c r="E1167" s="30" t="s">
        <v>2127</v>
      </c>
      <c r="F1167" s="17" t="s">
        <v>4038</v>
      </c>
    </row>
    <row r="1168" spans="2:6">
      <c r="B1168" s="27" t="s">
        <v>1972</v>
      </c>
      <c r="C1168" s="28" t="s">
        <v>3354</v>
      </c>
      <c r="D1168" s="29" t="s">
        <v>2128</v>
      </c>
      <c r="E1168" s="30" t="s">
        <v>2129</v>
      </c>
      <c r="F1168" s="17" t="s">
        <v>4039</v>
      </c>
    </row>
    <row r="1169" spans="2:6">
      <c r="B1169" s="27" t="s">
        <v>1972</v>
      </c>
      <c r="C1169" s="28" t="s">
        <v>3354</v>
      </c>
      <c r="D1169" s="29" t="s">
        <v>2130</v>
      </c>
      <c r="E1169" s="30" t="s">
        <v>2131</v>
      </c>
      <c r="F1169" s="17" t="s">
        <v>4040</v>
      </c>
    </row>
    <row r="1170" spans="2:6">
      <c r="B1170" s="27" t="s">
        <v>1972</v>
      </c>
      <c r="C1170" s="28" t="s">
        <v>3354</v>
      </c>
      <c r="D1170" s="29" t="s">
        <v>2132</v>
      </c>
      <c r="E1170" s="30" t="s">
        <v>2133</v>
      </c>
      <c r="F1170" s="17" t="s">
        <v>4040</v>
      </c>
    </row>
    <row r="1171" spans="2:6">
      <c r="B1171" s="27" t="s">
        <v>1972</v>
      </c>
      <c r="C1171" s="28" t="s">
        <v>3354</v>
      </c>
      <c r="D1171" s="29" t="s">
        <v>2134</v>
      </c>
      <c r="E1171" s="30" t="s">
        <v>2135</v>
      </c>
      <c r="F1171" s="17" t="s">
        <v>40</v>
      </c>
    </row>
    <row r="1172" spans="2:6">
      <c r="B1172" s="27" t="s">
        <v>1972</v>
      </c>
      <c r="C1172" s="28" t="s">
        <v>3354</v>
      </c>
      <c r="D1172" s="29" t="s">
        <v>2136</v>
      </c>
      <c r="E1172" s="30" t="s">
        <v>2137</v>
      </c>
      <c r="F1172" s="17" t="s">
        <v>40</v>
      </c>
    </row>
    <row r="1173" spans="2:6">
      <c r="B1173" s="27" t="s">
        <v>1972</v>
      </c>
      <c r="C1173" s="28" t="s">
        <v>3354</v>
      </c>
      <c r="D1173" s="29" t="s">
        <v>2138</v>
      </c>
      <c r="E1173" s="30" t="s">
        <v>2139</v>
      </c>
      <c r="F1173" s="17" t="s">
        <v>40</v>
      </c>
    </row>
    <row r="1174" spans="2:6">
      <c r="B1174" s="27" t="s">
        <v>1972</v>
      </c>
      <c r="C1174" s="28" t="s">
        <v>3356</v>
      </c>
      <c r="D1174" s="29" t="s">
        <v>2140</v>
      </c>
      <c r="E1174" s="30" t="s">
        <v>2141</v>
      </c>
      <c r="F1174" s="17" t="s">
        <v>4041</v>
      </c>
    </row>
    <row r="1175" spans="2:6">
      <c r="B1175" s="27" t="s">
        <v>1972</v>
      </c>
      <c r="C1175" s="28" t="s">
        <v>3356</v>
      </c>
      <c r="D1175" s="29" t="s">
        <v>2142</v>
      </c>
      <c r="E1175" s="30" t="s">
        <v>2143</v>
      </c>
      <c r="F1175" s="17" t="s">
        <v>4042</v>
      </c>
    </row>
    <row r="1176" spans="2:6">
      <c r="B1176" s="27" t="s">
        <v>1972</v>
      </c>
      <c r="C1176" s="28" t="s">
        <v>3356</v>
      </c>
      <c r="D1176" s="29" t="s">
        <v>2144</v>
      </c>
      <c r="E1176" s="30" t="s">
        <v>2145</v>
      </c>
      <c r="F1176" s="17" t="s">
        <v>4043</v>
      </c>
    </row>
    <row r="1177" spans="2:6">
      <c r="B1177" s="27" t="s">
        <v>1972</v>
      </c>
      <c r="C1177" s="28" t="s">
        <v>3356</v>
      </c>
      <c r="D1177" s="29" t="s">
        <v>2146</v>
      </c>
      <c r="E1177" s="30" t="s">
        <v>2147</v>
      </c>
      <c r="F1177" s="17" t="s">
        <v>4041</v>
      </c>
    </row>
    <row r="1178" spans="2:6">
      <c r="B1178" s="27" t="s">
        <v>1972</v>
      </c>
      <c r="C1178" s="28" t="s">
        <v>3356</v>
      </c>
      <c r="D1178" s="29" t="s">
        <v>2148</v>
      </c>
      <c r="E1178" s="30" t="s">
        <v>2149</v>
      </c>
      <c r="F1178" s="17" t="s">
        <v>4044</v>
      </c>
    </row>
    <row r="1179" spans="2:6">
      <c r="B1179" s="27" t="s">
        <v>1972</v>
      </c>
      <c r="C1179" s="28" t="s">
        <v>3356</v>
      </c>
      <c r="D1179" s="29" t="s">
        <v>2150</v>
      </c>
      <c r="E1179" s="30" t="s">
        <v>2151</v>
      </c>
      <c r="F1179" s="17" t="s">
        <v>4042</v>
      </c>
    </row>
    <row r="1180" spans="2:6">
      <c r="B1180" s="27" t="s">
        <v>1972</v>
      </c>
      <c r="C1180" s="28" t="s">
        <v>3356</v>
      </c>
      <c r="D1180" s="29" t="s">
        <v>2152</v>
      </c>
      <c r="E1180" s="30" t="s">
        <v>2153</v>
      </c>
      <c r="F1180" s="17" t="s">
        <v>4045</v>
      </c>
    </row>
    <row r="1181" spans="2:6">
      <c r="B1181" s="27" t="s">
        <v>1972</v>
      </c>
      <c r="C1181" s="28" t="s">
        <v>3356</v>
      </c>
      <c r="D1181" s="29" t="s">
        <v>2154</v>
      </c>
      <c r="E1181" s="30" t="s">
        <v>2155</v>
      </c>
      <c r="F1181" s="17" t="s">
        <v>4046</v>
      </c>
    </row>
    <row r="1182" spans="2:6">
      <c r="B1182" s="27" t="s">
        <v>1972</v>
      </c>
      <c r="C1182" s="28" t="s">
        <v>3356</v>
      </c>
      <c r="D1182" s="29" t="s">
        <v>2156</v>
      </c>
      <c r="E1182" s="30" t="s">
        <v>2157</v>
      </c>
      <c r="F1182" s="17" t="s">
        <v>4047</v>
      </c>
    </row>
    <row r="1183" spans="2:6">
      <c r="B1183" s="27" t="s">
        <v>1972</v>
      </c>
      <c r="C1183" s="28" t="s">
        <v>3356</v>
      </c>
      <c r="D1183" s="29" t="s">
        <v>2158</v>
      </c>
      <c r="E1183" s="30" t="s">
        <v>2159</v>
      </c>
      <c r="F1183" s="17" t="s">
        <v>4048</v>
      </c>
    </row>
    <row r="1184" spans="2:6">
      <c r="B1184" s="27" t="s">
        <v>1972</v>
      </c>
      <c r="C1184" s="28" t="s">
        <v>3356</v>
      </c>
      <c r="D1184" s="29" t="s">
        <v>2160</v>
      </c>
      <c r="E1184" s="30" t="s">
        <v>2161</v>
      </c>
      <c r="F1184" s="17" t="s">
        <v>4049</v>
      </c>
    </row>
    <row r="1185" spans="2:6">
      <c r="B1185" s="27" t="s">
        <v>1972</v>
      </c>
      <c r="C1185" s="28" t="s">
        <v>3356</v>
      </c>
      <c r="D1185" s="29" t="s">
        <v>2162</v>
      </c>
      <c r="E1185" s="30" t="s">
        <v>2163</v>
      </c>
      <c r="F1185" s="17" t="s">
        <v>4050</v>
      </c>
    </row>
    <row r="1186" spans="2:6">
      <c r="B1186" s="27" t="s">
        <v>1972</v>
      </c>
      <c r="C1186" s="28" t="s">
        <v>3356</v>
      </c>
      <c r="D1186" s="29" t="s">
        <v>2164</v>
      </c>
      <c r="E1186" s="30" t="s">
        <v>2165</v>
      </c>
      <c r="F1186" s="17" t="s">
        <v>4051</v>
      </c>
    </row>
    <row r="1187" spans="2:6">
      <c r="B1187" s="27" t="s">
        <v>1972</v>
      </c>
      <c r="C1187" s="28" t="s">
        <v>3356</v>
      </c>
      <c r="D1187" s="29" t="s">
        <v>2166</v>
      </c>
      <c r="E1187" s="30" t="s">
        <v>2167</v>
      </c>
      <c r="F1187" s="17" t="s">
        <v>4052</v>
      </c>
    </row>
    <row r="1188" spans="2:6">
      <c r="B1188" s="27" t="s">
        <v>1972</v>
      </c>
      <c r="C1188" s="28" t="s">
        <v>3356</v>
      </c>
      <c r="D1188" s="29" t="s">
        <v>2168</v>
      </c>
      <c r="E1188" s="30" t="s">
        <v>2169</v>
      </c>
      <c r="F1188" s="17" t="s">
        <v>4053</v>
      </c>
    </row>
    <row r="1189" spans="2:6">
      <c r="B1189" s="27" t="s">
        <v>1972</v>
      </c>
      <c r="C1189" s="28" t="s">
        <v>3356</v>
      </c>
      <c r="D1189" s="29" t="s">
        <v>2170</v>
      </c>
      <c r="E1189" s="30" t="s">
        <v>2171</v>
      </c>
      <c r="F1189" s="17" t="s">
        <v>4054</v>
      </c>
    </row>
    <row r="1190" spans="2:6">
      <c r="B1190" s="27" t="s">
        <v>1972</v>
      </c>
      <c r="C1190" s="28" t="s">
        <v>3356</v>
      </c>
      <c r="D1190" s="29" t="s">
        <v>2172</v>
      </c>
      <c r="E1190" s="30" t="s">
        <v>2173</v>
      </c>
      <c r="F1190" s="17" t="s">
        <v>4055</v>
      </c>
    </row>
    <row r="1191" spans="2:6">
      <c r="B1191" s="27" t="s">
        <v>1972</v>
      </c>
      <c r="C1191" s="28" t="s">
        <v>3356</v>
      </c>
      <c r="D1191" s="29" t="s">
        <v>2174</v>
      </c>
      <c r="E1191" s="30" t="s">
        <v>2175</v>
      </c>
      <c r="F1191" s="17" t="s">
        <v>4055</v>
      </c>
    </row>
    <row r="1192" spans="2:6">
      <c r="B1192" s="27" t="s">
        <v>1972</v>
      </c>
      <c r="C1192" s="28" t="s">
        <v>3356</v>
      </c>
      <c r="D1192" s="29" t="s">
        <v>2176</v>
      </c>
      <c r="E1192" s="30" t="s">
        <v>2177</v>
      </c>
      <c r="F1192" s="17" t="s">
        <v>4054</v>
      </c>
    </row>
    <row r="1193" spans="2:6">
      <c r="B1193" s="27" t="s">
        <v>1972</v>
      </c>
      <c r="C1193" s="28" t="s">
        <v>3356</v>
      </c>
      <c r="D1193" s="29" t="s">
        <v>2178</v>
      </c>
      <c r="E1193" s="30" t="s">
        <v>2179</v>
      </c>
      <c r="F1193" s="17" t="s">
        <v>4056</v>
      </c>
    </row>
    <row r="1194" spans="2:6">
      <c r="B1194" s="27" t="s">
        <v>1972</v>
      </c>
      <c r="C1194" s="28" t="s">
        <v>3356</v>
      </c>
      <c r="D1194" s="29" t="s">
        <v>2180</v>
      </c>
      <c r="E1194" s="30" t="s">
        <v>2181</v>
      </c>
      <c r="F1194" s="17" t="s">
        <v>4057</v>
      </c>
    </row>
    <row r="1195" spans="2:6">
      <c r="B1195" s="27" t="s">
        <v>1972</v>
      </c>
      <c r="C1195" s="28" t="s">
        <v>3356</v>
      </c>
      <c r="D1195" s="29" t="s">
        <v>2182</v>
      </c>
      <c r="E1195" s="30" t="s">
        <v>2183</v>
      </c>
      <c r="F1195" s="17" t="s">
        <v>4058</v>
      </c>
    </row>
    <row r="1196" spans="2:6">
      <c r="B1196" s="27" t="s">
        <v>1972</v>
      </c>
      <c r="C1196" s="28" t="s">
        <v>3356</v>
      </c>
      <c r="D1196" s="29" t="s">
        <v>2184</v>
      </c>
      <c r="E1196" s="30" t="s">
        <v>2185</v>
      </c>
      <c r="F1196" s="17" t="s">
        <v>4059</v>
      </c>
    </row>
    <row r="1197" spans="2:6">
      <c r="B1197" s="27" t="s">
        <v>1972</v>
      </c>
      <c r="C1197" s="28" t="s">
        <v>3356</v>
      </c>
      <c r="D1197" s="29" t="s">
        <v>2186</v>
      </c>
      <c r="E1197" s="30" t="s">
        <v>2187</v>
      </c>
      <c r="F1197" s="17" t="s">
        <v>4060</v>
      </c>
    </row>
    <row r="1198" spans="2:6">
      <c r="B1198" s="27" t="s">
        <v>1972</v>
      </c>
      <c r="C1198" s="28" t="s">
        <v>3357</v>
      </c>
      <c r="D1198" s="29" t="s">
        <v>2188</v>
      </c>
      <c r="E1198" s="30" t="s">
        <v>2189</v>
      </c>
      <c r="F1198" s="17" t="s">
        <v>4061</v>
      </c>
    </row>
    <row r="1199" spans="2:6">
      <c r="B1199" s="27" t="s">
        <v>1972</v>
      </c>
      <c r="C1199" s="28" t="s">
        <v>3357</v>
      </c>
      <c r="D1199" s="29" t="s">
        <v>2190</v>
      </c>
      <c r="E1199" s="30" t="s">
        <v>2191</v>
      </c>
      <c r="F1199" s="17" t="s">
        <v>4062</v>
      </c>
    </row>
    <row r="1200" spans="2:6">
      <c r="B1200" s="27" t="s">
        <v>1972</v>
      </c>
      <c r="C1200" s="28" t="s">
        <v>3357</v>
      </c>
      <c r="D1200" s="29" t="s">
        <v>2192</v>
      </c>
      <c r="E1200" s="30" t="s">
        <v>2193</v>
      </c>
      <c r="F1200" s="17" t="s">
        <v>4063</v>
      </c>
    </row>
    <row r="1201" spans="2:6">
      <c r="B1201" s="27" t="s">
        <v>1972</v>
      </c>
      <c r="C1201" s="28" t="s">
        <v>3357</v>
      </c>
      <c r="D1201" s="29" t="s">
        <v>2194</v>
      </c>
      <c r="E1201" s="30" t="s">
        <v>2195</v>
      </c>
      <c r="F1201" s="17" t="s">
        <v>4064</v>
      </c>
    </row>
    <row r="1202" spans="2:6">
      <c r="B1202" s="27" t="s">
        <v>1972</v>
      </c>
      <c r="C1202" s="28" t="s">
        <v>3357</v>
      </c>
      <c r="D1202" s="29" t="s">
        <v>2196</v>
      </c>
      <c r="E1202" s="30" t="s">
        <v>2197</v>
      </c>
      <c r="F1202" s="17" t="s">
        <v>4065</v>
      </c>
    </row>
    <row r="1203" spans="2:6">
      <c r="B1203" s="27" t="s">
        <v>1972</v>
      </c>
      <c r="C1203" s="28" t="s">
        <v>3357</v>
      </c>
      <c r="D1203" s="29" t="s">
        <v>2198</v>
      </c>
      <c r="E1203" s="30" t="s">
        <v>2199</v>
      </c>
      <c r="F1203" s="17" t="s">
        <v>4066</v>
      </c>
    </row>
    <row r="1204" spans="2:6">
      <c r="B1204" s="27" t="s">
        <v>1972</v>
      </c>
      <c r="C1204" s="28" t="s">
        <v>3357</v>
      </c>
      <c r="D1204" s="29" t="s">
        <v>2200</v>
      </c>
      <c r="E1204" s="30" t="s">
        <v>2201</v>
      </c>
      <c r="F1204" s="17" t="s">
        <v>4067</v>
      </c>
    </row>
    <row r="1205" spans="2:6">
      <c r="B1205" s="27" t="s">
        <v>1972</v>
      </c>
      <c r="C1205" s="28" t="s">
        <v>3357</v>
      </c>
      <c r="D1205" s="29" t="s">
        <v>2202</v>
      </c>
      <c r="E1205" s="30" t="s">
        <v>2203</v>
      </c>
      <c r="F1205" s="17" t="s">
        <v>4068</v>
      </c>
    </row>
    <row r="1206" spans="2:6">
      <c r="B1206" s="27" t="s">
        <v>1972</v>
      </c>
      <c r="C1206" s="28" t="s">
        <v>3357</v>
      </c>
      <c r="D1206" s="29" t="s">
        <v>2204</v>
      </c>
      <c r="E1206" s="30" t="s">
        <v>2205</v>
      </c>
      <c r="F1206" s="17" t="s">
        <v>4069</v>
      </c>
    </row>
    <row r="1207" spans="2:6">
      <c r="B1207" s="27" t="s">
        <v>1972</v>
      </c>
      <c r="C1207" s="28" t="s">
        <v>3357</v>
      </c>
      <c r="D1207" s="29" t="s">
        <v>2206</v>
      </c>
      <c r="E1207" s="30" t="s">
        <v>2207</v>
      </c>
      <c r="F1207" s="17" t="s">
        <v>4070</v>
      </c>
    </row>
    <row r="1208" spans="2:6">
      <c r="B1208" s="27" t="s">
        <v>1972</v>
      </c>
      <c r="C1208" s="28" t="s">
        <v>3357</v>
      </c>
      <c r="D1208" s="29" t="s">
        <v>2208</v>
      </c>
      <c r="E1208" s="30" t="s">
        <v>2209</v>
      </c>
      <c r="F1208" s="17" t="s">
        <v>4071</v>
      </c>
    </row>
    <row r="1209" spans="2:6">
      <c r="B1209" s="27" t="s">
        <v>1972</v>
      </c>
      <c r="C1209" s="28" t="s">
        <v>3357</v>
      </c>
      <c r="D1209" s="29" t="s">
        <v>2210</v>
      </c>
      <c r="E1209" s="30" t="s">
        <v>2211</v>
      </c>
      <c r="F1209" s="17" t="s">
        <v>4072</v>
      </c>
    </row>
    <row r="1210" spans="2:6">
      <c r="B1210" s="27" t="s">
        <v>1972</v>
      </c>
      <c r="C1210" s="28" t="s">
        <v>3357</v>
      </c>
      <c r="D1210" s="29" t="s">
        <v>2212</v>
      </c>
      <c r="E1210" s="30" t="s">
        <v>2213</v>
      </c>
      <c r="F1210" s="17" t="s">
        <v>4073</v>
      </c>
    </row>
    <row r="1211" spans="2:6">
      <c r="B1211" s="27" t="s">
        <v>1972</v>
      </c>
      <c r="C1211" s="28" t="s">
        <v>3357</v>
      </c>
      <c r="D1211" s="29" t="s">
        <v>2214</v>
      </c>
      <c r="E1211" s="30" t="s">
        <v>2215</v>
      </c>
      <c r="F1211" s="17" t="s">
        <v>4074</v>
      </c>
    </row>
    <row r="1212" spans="2:6">
      <c r="B1212" s="27" t="s">
        <v>1972</v>
      </c>
      <c r="C1212" s="28" t="s">
        <v>3358</v>
      </c>
      <c r="D1212" s="29" t="s">
        <v>2216</v>
      </c>
      <c r="E1212" s="30" t="s">
        <v>2217</v>
      </c>
      <c r="F1212" s="17" t="s">
        <v>4075</v>
      </c>
    </row>
    <row r="1213" spans="2:6">
      <c r="B1213" s="27" t="s">
        <v>1972</v>
      </c>
      <c r="C1213" s="28" t="s">
        <v>3358</v>
      </c>
      <c r="D1213" s="29" t="s">
        <v>2218</v>
      </c>
      <c r="E1213" s="30" t="s">
        <v>2219</v>
      </c>
      <c r="F1213" s="17" t="s">
        <v>4076</v>
      </c>
    </row>
    <row r="1214" spans="2:6">
      <c r="B1214" s="27" t="s">
        <v>1972</v>
      </c>
      <c r="C1214" s="28" t="s">
        <v>3358</v>
      </c>
      <c r="D1214" s="29" t="s">
        <v>2220</v>
      </c>
      <c r="E1214" s="30" t="s">
        <v>2221</v>
      </c>
      <c r="F1214" s="17" t="s">
        <v>4077</v>
      </c>
    </row>
    <row r="1215" spans="2:6">
      <c r="B1215" s="27" t="s">
        <v>1972</v>
      </c>
      <c r="C1215" s="28" t="s">
        <v>3358</v>
      </c>
      <c r="D1215" s="29" t="s">
        <v>2222</v>
      </c>
      <c r="E1215" s="30" t="s">
        <v>2223</v>
      </c>
      <c r="F1215" s="17" t="s">
        <v>4078</v>
      </c>
    </row>
    <row r="1216" spans="2:6">
      <c r="B1216" s="27" t="s">
        <v>1972</v>
      </c>
      <c r="C1216" s="28" t="s">
        <v>3358</v>
      </c>
      <c r="D1216" s="29" t="s">
        <v>2224</v>
      </c>
      <c r="E1216" s="30" t="s">
        <v>2225</v>
      </c>
      <c r="F1216" s="17" t="s">
        <v>4079</v>
      </c>
    </row>
    <row r="1217" spans="2:6">
      <c r="B1217" s="27" t="s">
        <v>1972</v>
      </c>
      <c r="C1217" s="28" t="s">
        <v>3358</v>
      </c>
      <c r="D1217" s="29" t="s">
        <v>2226</v>
      </c>
      <c r="E1217" s="30" t="s">
        <v>2227</v>
      </c>
      <c r="F1217" s="17" t="s">
        <v>4075</v>
      </c>
    </row>
    <row r="1218" spans="2:6">
      <c r="B1218" s="27" t="s">
        <v>1972</v>
      </c>
      <c r="C1218" s="28" t="s">
        <v>3358</v>
      </c>
      <c r="D1218" s="29" t="s">
        <v>2228</v>
      </c>
      <c r="E1218" s="30" t="s">
        <v>2229</v>
      </c>
      <c r="F1218" s="17" t="s">
        <v>4078</v>
      </c>
    </row>
    <row r="1219" spans="2:6">
      <c r="B1219" s="27" t="s">
        <v>1972</v>
      </c>
      <c r="C1219" s="28" t="s">
        <v>3358</v>
      </c>
      <c r="D1219" s="29" t="s">
        <v>2230</v>
      </c>
      <c r="E1219" s="30" t="s">
        <v>2231</v>
      </c>
      <c r="F1219" s="17" t="s">
        <v>4080</v>
      </c>
    </row>
    <row r="1220" spans="2:6">
      <c r="B1220" s="27" t="s">
        <v>1972</v>
      </c>
      <c r="C1220" s="28" t="s">
        <v>3358</v>
      </c>
      <c r="D1220" s="29" t="s">
        <v>2232</v>
      </c>
      <c r="E1220" s="30" t="s">
        <v>2233</v>
      </c>
      <c r="F1220" s="17" t="s">
        <v>4081</v>
      </c>
    </row>
    <row r="1221" spans="2:6">
      <c r="B1221" s="27" t="s">
        <v>1972</v>
      </c>
      <c r="C1221" s="28" t="s">
        <v>3358</v>
      </c>
      <c r="D1221" s="29" t="s">
        <v>2234</v>
      </c>
      <c r="E1221" s="30" t="s">
        <v>2235</v>
      </c>
      <c r="F1221" s="17" t="s">
        <v>4082</v>
      </c>
    </row>
    <row r="1222" spans="2:6">
      <c r="B1222" s="27" t="s">
        <v>1972</v>
      </c>
      <c r="C1222" s="28" t="s">
        <v>3358</v>
      </c>
      <c r="D1222" s="29" t="s">
        <v>2236</v>
      </c>
      <c r="E1222" s="30" t="s">
        <v>2237</v>
      </c>
      <c r="F1222" s="17" t="s">
        <v>4083</v>
      </c>
    </row>
    <row r="1223" spans="2:6">
      <c r="B1223" s="27" t="s">
        <v>1972</v>
      </c>
      <c r="C1223" s="28" t="s">
        <v>3359</v>
      </c>
      <c r="D1223" s="29" t="s">
        <v>2238</v>
      </c>
      <c r="E1223" s="30" t="s">
        <v>2239</v>
      </c>
      <c r="F1223" s="17" t="s">
        <v>4084</v>
      </c>
    </row>
    <row r="1224" spans="2:6">
      <c r="B1224" s="27" t="s">
        <v>1972</v>
      </c>
      <c r="C1224" s="28" t="s">
        <v>3359</v>
      </c>
      <c r="D1224" s="29" t="s">
        <v>2240</v>
      </c>
      <c r="E1224" s="30" t="s">
        <v>2241</v>
      </c>
      <c r="F1224" s="17" t="s">
        <v>4085</v>
      </c>
    </row>
    <row r="1225" spans="2:6">
      <c r="B1225" s="27" t="s">
        <v>1972</v>
      </c>
      <c r="C1225" s="28" t="s">
        <v>3359</v>
      </c>
      <c r="D1225" s="29" t="s">
        <v>2242</v>
      </c>
      <c r="E1225" s="30" t="s">
        <v>2243</v>
      </c>
      <c r="F1225" s="17" t="s">
        <v>4084</v>
      </c>
    </row>
    <row r="1226" spans="2:6">
      <c r="B1226" s="27" t="s">
        <v>1972</v>
      </c>
      <c r="C1226" s="28" t="s">
        <v>3359</v>
      </c>
      <c r="D1226" s="29" t="s">
        <v>2244</v>
      </c>
      <c r="E1226" s="30" t="s">
        <v>2245</v>
      </c>
      <c r="F1226" s="17" t="s">
        <v>4086</v>
      </c>
    </row>
    <row r="1227" spans="2:6">
      <c r="B1227" s="27" t="s">
        <v>1972</v>
      </c>
      <c r="C1227" s="28" t="s">
        <v>3359</v>
      </c>
      <c r="D1227" s="29" t="s">
        <v>2246</v>
      </c>
      <c r="E1227" s="30" t="s">
        <v>2247</v>
      </c>
      <c r="F1227" s="17" t="s">
        <v>4087</v>
      </c>
    </row>
    <row r="1228" spans="2:6">
      <c r="B1228" s="27" t="s">
        <v>1972</v>
      </c>
      <c r="C1228" s="28" t="s">
        <v>3359</v>
      </c>
      <c r="D1228" s="29" t="s">
        <v>2248</v>
      </c>
      <c r="E1228" s="30" t="s">
        <v>2249</v>
      </c>
      <c r="F1228" s="17" t="s">
        <v>4087</v>
      </c>
    </row>
    <row r="1229" spans="2:6">
      <c r="B1229" s="27" t="s">
        <v>1972</v>
      </c>
      <c r="C1229" s="28" t="s">
        <v>3359</v>
      </c>
      <c r="D1229" s="29" t="s">
        <v>2250</v>
      </c>
      <c r="E1229" s="30" t="s">
        <v>2251</v>
      </c>
      <c r="F1229" s="17" t="s">
        <v>4088</v>
      </c>
    </row>
    <row r="1230" spans="2:6">
      <c r="B1230" s="27" t="s">
        <v>1972</v>
      </c>
      <c r="C1230" s="28" t="s">
        <v>3357</v>
      </c>
      <c r="D1230" s="29" t="s">
        <v>2252</v>
      </c>
      <c r="E1230" s="30" t="s">
        <v>2253</v>
      </c>
      <c r="F1230" s="17" t="s">
        <v>4089</v>
      </c>
    </row>
    <row r="1231" spans="2:6">
      <c r="B1231" s="27" t="s">
        <v>1972</v>
      </c>
      <c r="C1231" s="28" t="s">
        <v>3357</v>
      </c>
      <c r="D1231" s="29" t="s">
        <v>2254</v>
      </c>
      <c r="E1231" s="30" t="s">
        <v>2255</v>
      </c>
      <c r="F1231" s="17" t="s">
        <v>4090</v>
      </c>
    </row>
    <row r="1232" spans="2:6">
      <c r="B1232" s="27" t="s">
        <v>1972</v>
      </c>
      <c r="C1232" s="28" t="s">
        <v>3357</v>
      </c>
      <c r="D1232" s="29" t="s">
        <v>2256</v>
      </c>
      <c r="E1232" s="30" t="s">
        <v>2257</v>
      </c>
      <c r="F1232" s="17" t="s">
        <v>4089</v>
      </c>
    </row>
    <row r="1233" spans="2:6">
      <c r="B1233" s="27" t="s">
        <v>1972</v>
      </c>
      <c r="C1233" s="28" t="s">
        <v>3357</v>
      </c>
      <c r="D1233" s="29" t="s">
        <v>2258</v>
      </c>
      <c r="E1233" s="30" t="s">
        <v>2259</v>
      </c>
      <c r="F1233" s="17" t="s">
        <v>4091</v>
      </c>
    </row>
    <row r="1234" spans="2:6">
      <c r="B1234" s="27" t="s">
        <v>1972</v>
      </c>
      <c r="C1234" s="28" t="s">
        <v>3357</v>
      </c>
      <c r="D1234" s="29" t="s">
        <v>2260</v>
      </c>
      <c r="E1234" s="30" t="s">
        <v>2261</v>
      </c>
      <c r="F1234" s="17" t="s">
        <v>4090</v>
      </c>
    </row>
    <row r="1235" spans="2:6">
      <c r="B1235" s="27" t="s">
        <v>1972</v>
      </c>
      <c r="C1235" s="28" t="s">
        <v>3357</v>
      </c>
      <c r="D1235" s="29" t="s">
        <v>2262</v>
      </c>
      <c r="E1235" s="30" t="s">
        <v>2263</v>
      </c>
      <c r="F1235" s="17" t="s">
        <v>4092</v>
      </c>
    </row>
    <row r="1236" spans="2:6">
      <c r="B1236" s="27" t="s">
        <v>1972</v>
      </c>
      <c r="C1236" s="28" t="s">
        <v>3359</v>
      </c>
      <c r="D1236" s="29" t="s">
        <v>2264</v>
      </c>
      <c r="E1236" s="30" t="s">
        <v>2265</v>
      </c>
      <c r="F1236" s="17" t="s">
        <v>4093</v>
      </c>
    </row>
    <row r="1237" spans="2:6">
      <c r="B1237" s="27" t="s">
        <v>1972</v>
      </c>
      <c r="C1237" s="28" t="s">
        <v>3359</v>
      </c>
      <c r="D1237" s="29" t="s">
        <v>2266</v>
      </c>
      <c r="E1237" s="30" t="s">
        <v>2267</v>
      </c>
      <c r="F1237" s="17" t="s">
        <v>4094</v>
      </c>
    </row>
    <row r="1238" spans="2:6">
      <c r="B1238" s="27" t="s">
        <v>1972</v>
      </c>
      <c r="C1238" s="28" t="s">
        <v>3359</v>
      </c>
      <c r="D1238" s="29" t="s">
        <v>2268</v>
      </c>
      <c r="E1238" s="30" t="s">
        <v>2269</v>
      </c>
      <c r="F1238" s="17" t="s">
        <v>4095</v>
      </c>
    </row>
    <row r="1239" spans="2:6">
      <c r="B1239" s="27" t="s">
        <v>1972</v>
      </c>
      <c r="C1239" s="28" t="s">
        <v>3359</v>
      </c>
      <c r="D1239" s="29" t="s">
        <v>2270</v>
      </c>
      <c r="E1239" s="30" t="s">
        <v>2271</v>
      </c>
      <c r="F1239" s="17" t="s">
        <v>4096</v>
      </c>
    </row>
    <row r="1240" spans="2:6">
      <c r="B1240" s="27" t="s">
        <v>1972</v>
      </c>
      <c r="C1240" s="28" t="s">
        <v>3359</v>
      </c>
      <c r="D1240" s="29" t="s">
        <v>2272</v>
      </c>
      <c r="E1240" s="30" t="s">
        <v>2273</v>
      </c>
      <c r="F1240" s="17" t="s">
        <v>4095</v>
      </c>
    </row>
    <row r="1241" spans="2:6">
      <c r="B1241" s="27" t="s">
        <v>1972</v>
      </c>
      <c r="C1241" s="28" t="s">
        <v>3359</v>
      </c>
      <c r="D1241" s="29" t="s">
        <v>2274</v>
      </c>
      <c r="E1241" s="30" t="s">
        <v>2275</v>
      </c>
      <c r="F1241" s="17" t="s">
        <v>4097</v>
      </c>
    </row>
    <row r="1242" spans="2:6">
      <c r="B1242" s="27" t="s">
        <v>1972</v>
      </c>
      <c r="C1242" s="28" t="s">
        <v>3359</v>
      </c>
      <c r="D1242" s="29" t="s">
        <v>2276</v>
      </c>
      <c r="E1242" s="30" t="s">
        <v>2277</v>
      </c>
      <c r="F1242" s="17" t="s">
        <v>4097</v>
      </c>
    </row>
    <row r="1243" spans="2:6">
      <c r="B1243" s="27" t="s">
        <v>1972</v>
      </c>
      <c r="C1243" s="28" t="s">
        <v>3359</v>
      </c>
      <c r="D1243" s="29" t="s">
        <v>2278</v>
      </c>
      <c r="E1243" s="30" t="s">
        <v>2279</v>
      </c>
      <c r="F1243" s="17" t="s">
        <v>4093</v>
      </c>
    </row>
    <row r="1244" spans="2:6">
      <c r="B1244" s="27" t="s">
        <v>1972</v>
      </c>
      <c r="C1244" s="28" t="s">
        <v>3359</v>
      </c>
      <c r="D1244" s="29" t="s">
        <v>2280</v>
      </c>
      <c r="E1244" s="30" t="s">
        <v>2281</v>
      </c>
      <c r="F1244" s="17" t="s">
        <v>4098</v>
      </c>
    </row>
    <row r="1245" spans="2:6">
      <c r="B1245" s="27" t="s">
        <v>1972</v>
      </c>
      <c r="C1245" s="28" t="s">
        <v>3359</v>
      </c>
      <c r="D1245" s="29" t="s">
        <v>2282</v>
      </c>
      <c r="E1245" s="30" t="s">
        <v>2283</v>
      </c>
      <c r="F1245" s="17" t="s">
        <v>4096</v>
      </c>
    </row>
    <row r="1246" spans="2:6">
      <c r="B1246" s="27" t="s">
        <v>1972</v>
      </c>
      <c r="C1246" s="28" t="s">
        <v>3360</v>
      </c>
      <c r="D1246" s="29" t="s">
        <v>2284</v>
      </c>
      <c r="E1246" s="30" t="s">
        <v>2285</v>
      </c>
      <c r="F1246" s="17" t="s">
        <v>4099</v>
      </c>
    </row>
    <row r="1247" spans="2:6">
      <c r="B1247" s="27" t="s">
        <v>1972</v>
      </c>
      <c r="C1247" s="28" t="s">
        <v>3360</v>
      </c>
      <c r="D1247" s="29" t="s">
        <v>2286</v>
      </c>
      <c r="E1247" s="30" t="s">
        <v>2287</v>
      </c>
      <c r="F1247" s="17" t="s">
        <v>4100</v>
      </c>
    </row>
    <row r="1248" spans="2:6">
      <c r="B1248" s="27" t="s">
        <v>1972</v>
      </c>
      <c r="C1248" s="28" t="s">
        <v>3360</v>
      </c>
      <c r="D1248" s="29" t="s">
        <v>2288</v>
      </c>
      <c r="E1248" s="30" t="s">
        <v>2289</v>
      </c>
      <c r="F1248" s="17" t="s">
        <v>4101</v>
      </c>
    </row>
    <row r="1249" spans="2:6">
      <c r="B1249" s="27" t="s">
        <v>1972</v>
      </c>
      <c r="C1249" s="28" t="s">
        <v>3360</v>
      </c>
      <c r="D1249" s="29" t="s">
        <v>2290</v>
      </c>
      <c r="E1249" s="30" t="s">
        <v>2291</v>
      </c>
      <c r="F1249" s="17" t="s">
        <v>4102</v>
      </c>
    </row>
    <row r="1250" spans="2:6">
      <c r="B1250" s="27" t="s">
        <v>1972</v>
      </c>
      <c r="C1250" s="28" t="s">
        <v>3360</v>
      </c>
      <c r="D1250" s="29" t="s">
        <v>2292</v>
      </c>
      <c r="E1250" s="30" t="s">
        <v>2293</v>
      </c>
      <c r="F1250" s="17" t="s">
        <v>4103</v>
      </c>
    </row>
    <row r="1251" spans="2:6">
      <c r="B1251" s="27" t="s">
        <v>1972</v>
      </c>
      <c r="C1251" s="28" t="s">
        <v>3360</v>
      </c>
      <c r="D1251" s="29" t="s">
        <v>2294</v>
      </c>
      <c r="E1251" s="30" t="s">
        <v>2295</v>
      </c>
      <c r="F1251" s="17" t="s">
        <v>4104</v>
      </c>
    </row>
    <row r="1252" spans="2:6">
      <c r="B1252" s="27" t="s">
        <v>1972</v>
      </c>
      <c r="C1252" s="28" t="s">
        <v>3360</v>
      </c>
      <c r="D1252" s="29" t="s">
        <v>2296</v>
      </c>
      <c r="E1252" s="30" t="s">
        <v>2297</v>
      </c>
      <c r="F1252" s="17" t="s">
        <v>4102</v>
      </c>
    </row>
    <row r="1253" spans="2:6">
      <c r="B1253" s="27" t="s">
        <v>1972</v>
      </c>
      <c r="C1253" s="28" t="s">
        <v>3360</v>
      </c>
      <c r="D1253" s="29" t="s">
        <v>2298</v>
      </c>
      <c r="E1253" s="30" t="s">
        <v>2299</v>
      </c>
      <c r="F1253" s="17" t="s">
        <v>4105</v>
      </c>
    </row>
    <row r="1254" spans="2:6">
      <c r="B1254" s="27" t="s">
        <v>1972</v>
      </c>
      <c r="C1254" s="28" t="s">
        <v>3361</v>
      </c>
      <c r="D1254" s="29" t="s">
        <v>2300</v>
      </c>
      <c r="E1254" s="30" t="s">
        <v>2301</v>
      </c>
      <c r="F1254" s="17" t="s">
        <v>4106</v>
      </c>
    </row>
    <row r="1255" spans="2:6">
      <c r="B1255" s="27" t="s">
        <v>1972</v>
      </c>
      <c r="C1255" s="28" t="s">
        <v>3361</v>
      </c>
      <c r="D1255" s="29" t="s">
        <v>2302</v>
      </c>
      <c r="E1255" s="30" t="s">
        <v>2303</v>
      </c>
      <c r="F1255" s="17" t="s">
        <v>40</v>
      </c>
    </row>
    <row r="1256" spans="2:6">
      <c r="B1256" s="27" t="s">
        <v>1972</v>
      </c>
      <c r="C1256" s="28" t="s">
        <v>3361</v>
      </c>
      <c r="D1256" s="29" t="s">
        <v>2304</v>
      </c>
      <c r="E1256" s="30" t="s">
        <v>2305</v>
      </c>
      <c r="F1256" s="17" t="s">
        <v>4107</v>
      </c>
    </row>
    <row r="1257" spans="2:6">
      <c r="B1257" s="27" t="s">
        <v>1972</v>
      </c>
      <c r="C1257" s="28" t="s">
        <v>3361</v>
      </c>
      <c r="D1257" s="29" t="s">
        <v>2306</v>
      </c>
      <c r="E1257" s="30" t="s">
        <v>2307</v>
      </c>
      <c r="F1257" s="17" t="s">
        <v>4108</v>
      </c>
    </row>
    <row r="1258" spans="2:6">
      <c r="B1258" s="27" t="s">
        <v>1972</v>
      </c>
      <c r="C1258" s="28" t="s">
        <v>3361</v>
      </c>
      <c r="D1258" s="29" t="s">
        <v>2308</v>
      </c>
      <c r="E1258" s="30" t="s">
        <v>2309</v>
      </c>
      <c r="F1258" s="17" t="s">
        <v>40</v>
      </c>
    </row>
    <row r="1259" spans="2:6">
      <c r="B1259" s="27" t="s">
        <v>1972</v>
      </c>
      <c r="C1259" s="28" t="s">
        <v>3361</v>
      </c>
      <c r="D1259" s="29" t="s">
        <v>2310</v>
      </c>
      <c r="E1259" s="30" t="s">
        <v>2311</v>
      </c>
      <c r="F1259" s="17" t="s">
        <v>4109</v>
      </c>
    </row>
    <row r="1260" spans="2:6">
      <c r="B1260" s="27" t="s">
        <v>1972</v>
      </c>
      <c r="C1260" s="28" t="s">
        <v>3361</v>
      </c>
      <c r="D1260" s="29" t="s">
        <v>2312</v>
      </c>
      <c r="E1260" s="30" t="s">
        <v>2313</v>
      </c>
      <c r="F1260" s="17" t="s">
        <v>4110</v>
      </c>
    </row>
    <row r="1261" spans="2:6">
      <c r="B1261" s="27" t="s">
        <v>1972</v>
      </c>
      <c r="C1261" s="28" t="s">
        <v>3360</v>
      </c>
      <c r="D1261" s="29" t="s">
        <v>2314</v>
      </c>
      <c r="E1261" s="30" t="s">
        <v>2315</v>
      </c>
      <c r="F1261" s="17" t="s">
        <v>4111</v>
      </c>
    </row>
    <row r="1262" spans="2:6">
      <c r="B1262" s="27" t="s">
        <v>1972</v>
      </c>
      <c r="C1262" s="28" t="s">
        <v>3360</v>
      </c>
      <c r="D1262" s="29" t="s">
        <v>2316</v>
      </c>
      <c r="E1262" s="30" t="s">
        <v>2317</v>
      </c>
      <c r="F1262" s="17" t="s">
        <v>40</v>
      </c>
    </row>
    <row r="1263" spans="2:6">
      <c r="B1263" s="27" t="s">
        <v>1972</v>
      </c>
      <c r="C1263" s="28" t="s">
        <v>3360</v>
      </c>
      <c r="D1263" s="29" t="s">
        <v>2318</v>
      </c>
      <c r="E1263" s="30" t="s">
        <v>2319</v>
      </c>
      <c r="F1263" s="17" t="s">
        <v>4112</v>
      </c>
    </row>
    <row r="1264" spans="2:6">
      <c r="B1264" s="27" t="s">
        <v>1972</v>
      </c>
      <c r="C1264" s="28" t="s">
        <v>3360</v>
      </c>
      <c r="D1264" s="29" t="s">
        <v>2320</v>
      </c>
      <c r="E1264" s="30" t="s">
        <v>2321</v>
      </c>
      <c r="F1264" s="17" t="s">
        <v>4113</v>
      </c>
    </row>
    <row r="1265" spans="2:6">
      <c r="B1265" s="27" t="s">
        <v>1972</v>
      </c>
      <c r="C1265" s="28" t="s">
        <v>3360</v>
      </c>
      <c r="D1265" s="29" t="s">
        <v>2322</v>
      </c>
      <c r="E1265" s="30" t="s">
        <v>2323</v>
      </c>
      <c r="F1265" s="17" t="s">
        <v>40</v>
      </c>
    </row>
    <row r="1266" spans="2:6">
      <c r="B1266" s="27" t="s">
        <v>1972</v>
      </c>
      <c r="C1266" s="28" t="s">
        <v>3360</v>
      </c>
      <c r="D1266" s="29" t="s">
        <v>2324</v>
      </c>
      <c r="E1266" s="30" t="s">
        <v>2325</v>
      </c>
      <c r="F1266" s="17" t="s">
        <v>4114</v>
      </c>
    </row>
    <row r="1267" spans="2:6">
      <c r="B1267" s="27" t="s">
        <v>1972</v>
      </c>
      <c r="C1267" s="28" t="s">
        <v>3360</v>
      </c>
      <c r="D1267" s="29" t="s">
        <v>2326</v>
      </c>
      <c r="E1267" s="30" t="s">
        <v>2327</v>
      </c>
      <c r="F1267" s="17" t="s">
        <v>40</v>
      </c>
    </row>
    <row r="1268" spans="2:6">
      <c r="B1268" s="27" t="s">
        <v>1972</v>
      </c>
      <c r="C1268" s="28" t="s">
        <v>3360</v>
      </c>
      <c r="D1268" s="29" t="s">
        <v>2328</v>
      </c>
      <c r="E1268" s="30" t="s">
        <v>2329</v>
      </c>
      <c r="F1268" s="17" t="s">
        <v>4115</v>
      </c>
    </row>
    <row r="1269" spans="2:6">
      <c r="B1269" s="27" t="s">
        <v>1972</v>
      </c>
      <c r="C1269" s="28" t="s">
        <v>3360</v>
      </c>
      <c r="D1269" s="29" t="s">
        <v>2330</v>
      </c>
      <c r="E1269" s="30" t="s">
        <v>2331</v>
      </c>
      <c r="F1269" s="17" t="s">
        <v>4116</v>
      </c>
    </row>
    <row r="1270" spans="2:6">
      <c r="B1270" s="27" t="s">
        <v>1972</v>
      </c>
      <c r="C1270" s="28" t="s">
        <v>3360</v>
      </c>
      <c r="D1270" s="29" t="s">
        <v>2332</v>
      </c>
      <c r="E1270" s="30" t="s">
        <v>2333</v>
      </c>
      <c r="F1270" s="17" t="s">
        <v>4117</v>
      </c>
    </row>
    <row r="1271" spans="2:6">
      <c r="B1271" s="27" t="s">
        <v>1972</v>
      </c>
      <c r="C1271" s="28" t="s">
        <v>3362</v>
      </c>
      <c r="D1271" s="29" t="s">
        <v>2334</v>
      </c>
      <c r="E1271" s="30" t="s">
        <v>2335</v>
      </c>
      <c r="F1271" s="17" t="s">
        <v>4118</v>
      </c>
    </row>
    <row r="1272" spans="2:6">
      <c r="B1272" s="27" t="s">
        <v>1972</v>
      </c>
      <c r="C1272" s="28" t="s">
        <v>3361</v>
      </c>
      <c r="D1272" s="29" t="s">
        <v>2336</v>
      </c>
      <c r="E1272" s="30" t="s">
        <v>2337</v>
      </c>
      <c r="F1272" s="17" t="s">
        <v>4119</v>
      </c>
    </row>
    <row r="1273" spans="2:6">
      <c r="B1273" s="27" t="s">
        <v>1972</v>
      </c>
      <c r="C1273" s="28" t="s">
        <v>3361</v>
      </c>
      <c r="D1273" s="29" t="s">
        <v>2338</v>
      </c>
      <c r="E1273" s="30" t="s">
        <v>2339</v>
      </c>
      <c r="F1273" s="17" t="s">
        <v>4119</v>
      </c>
    </row>
    <row r="1274" spans="2:6">
      <c r="B1274" s="27" t="s">
        <v>1972</v>
      </c>
      <c r="C1274" s="28" t="s">
        <v>3361</v>
      </c>
      <c r="D1274" s="29" t="s">
        <v>2340</v>
      </c>
      <c r="E1274" s="30" t="s">
        <v>2341</v>
      </c>
      <c r="F1274" s="17" t="s">
        <v>40</v>
      </c>
    </row>
    <row r="1275" spans="2:6">
      <c r="B1275" s="27" t="s">
        <v>1972</v>
      </c>
      <c r="C1275" s="28" t="s">
        <v>3361</v>
      </c>
      <c r="D1275" s="29" t="s">
        <v>2342</v>
      </c>
      <c r="E1275" s="30" t="s">
        <v>2343</v>
      </c>
      <c r="F1275" s="17" t="s">
        <v>4120</v>
      </c>
    </row>
    <row r="1276" spans="2:6">
      <c r="B1276" s="27" t="s">
        <v>1972</v>
      </c>
      <c r="C1276" s="28" t="s">
        <v>3361</v>
      </c>
      <c r="D1276" s="29" t="s">
        <v>2344</v>
      </c>
      <c r="E1276" s="30" t="s">
        <v>2345</v>
      </c>
      <c r="F1276" s="17" t="s">
        <v>4121</v>
      </c>
    </row>
    <row r="1277" spans="2:6">
      <c r="B1277" s="27" t="s">
        <v>1972</v>
      </c>
      <c r="C1277" s="28" t="s">
        <v>3362</v>
      </c>
      <c r="D1277" s="29" t="s">
        <v>2346</v>
      </c>
      <c r="E1277" s="30" t="s">
        <v>2347</v>
      </c>
      <c r="F1277" s="17" t="s">
        <v>4122</v>
      </c>
    </row>
    <row r="1278" spans="2:6">
      <c r="B1278" s="27" t="s">
        <v>1972</v>
      </c>
      <c r="C1278" s="28" t="s">
        <v>3362</v>
      </c>
      <c r="D1278" s="29" t="s">
        <v>2348</v>
      </c>
      <c r="E1278" s="30" t="s">
        <v>2349</v>
      </c>
      <c r="F1278" s="17" t="s">
        <v>4123</v>
      </c>
    </row>
    <row r="1279" spans="2:6">
      <c r="B1279" s="27" t="s">
        <v>1972</v>
      </c>
      <c r="C1279" s="28" t="s">
        <v>3362</v>
      </c>
      <c r="D1279" s="29" t="s">
        <v>2350</v>
      </c>
      <c r="E1279" s="30" t="s">
        <v>2351</v>
      </c>
      <c r="F1279" s="17" t="s">
        <v>4124</v>
      </c>
    </row>
    <row r="1280" spans="2:6">
      <c r="B1280" s="27" t="s">
        <v>1972</v>
      </c>
      <c r="C1280" s="28" t="s">
        <v>3362</v>
      </c>
      <c r="D1280" s="29" t="s">
        <v>2352</v>
      </c>
      <c r="E1280" s="30" t="s">
        <v>2353</v>
      </c>
      <c r="F1280" s="17" t="s">
        <v>4125</v>
      </c>
    </row>
    <row r="1281" spans="2:6">
      <c r="B1281" s="27" t="s">
        <v>1972</v>
      </c>
      <c r="C1281" s="28" t="s">
        <v>3362</v>
      </c>
      <c r="D1281" s="29" t="s">
        <v>2354</v>
      </c>
      <c r="E1281" s="30" t="s">
        <v>2355</v>
      </c>
      <c r="F1281" s="17" t="s">
        <v>4124</v>
      </c>
    </row>
    <row r="1282" spans="2:6">
      <c r="B1282" s="27" t="s">
        <v>1972</v>
      </c>
      <c r="C1282" s="28" t="s">
        <v>3362</v>
      </c>
      <c r="D1282" s="29" t="s">
        <v>2356</v>
      </c>
      <c r="E1282" s="30" t="s">
        <v>2357</v>
      </c>
      <c r="F1282" s="17" t="s">
        <v>4126</v>
      </c>
    </row>
    <row r="1283" spans="2:6">
      <c r="B1283" s="27" t="s">
        <v>1972</v>
      </c>
      <c r="C1283" s="28" t="s">
        <v>3362</v>
      </c>
      <c r="D1283" s="29" t="s">
        <v>2358</v>
      </c>
      <c r="E1283" s="30" t="s">
        <v>2359</v>
      </c>
      <c r="F1283" s="17" t="s">
        <v>4123</v>
      </c>
    </row>
    <row r="1284" spans="2:6">
      <c r="B1284" s="27" t="s">
        <v>1972</v>
      </c>
      <c r="C1284" s="28" t="s">
        <v>3362</v>
      </c>
      <c r="D1284" s="29" t="s">
        <v>2360</v>
      </c>
      <c r="E1284" s="30" t="s">
        <v>2361</v>
      </c>
      <c r="F1284" s="17" t="s">
        <v>4127</v>
      </c>
    </row>
    <row r="1285" spans="2:6">
      <c r="B1285" s="27" t="s">
        <v>1972</v>
      </c>
      <c r="C1285" s="28" t="s">
        <v>3362</v>
      </c>
      <c r="D1285" s="29" t="s">
        <v>2362</v>
      </c>
      <c r="E1285" s="30" t="s">
        <v>2363</v>
      </c>
      <c r="F1285" s="17" t="s">
        <v>4128</v>
      </c>
    </row>
    <row r="1286" spans="2:6">
      <c r="B1286" s="27" t="s">
        <v>1972</v>
      </c>
      <c r="C1286" s="28" t="s">
        <v>3361</v>
      </c>
      <c r="D1286" s="29" t="s">
        <v>2364</v>
      </c>
      <c r="E1286" s="30" t="s">
        <v>2365</v>
      </c>
      <c r="F1286" s="17" t="s">
        <v>4129</v>
      </c>
    </row>
    <row r="1287" spans="2:6">
      <c r="B1287" s="27" t="s">
        <v>1972</v>
      </c>
      <c r="C1287" s="28" t="s">
        <v>3361</v>
      </c>
      <c r="D1287" s="29" t="s">
        <v>2366</v>
      </c>
      <c r="E1287" s="30" t="s">
        <v>2367</v>
      </c>
      <c r="F1287" s="17" t="s">
        <v>4129</v>
      </c>
    </row>
    <row r="1288" spans="2:6">
      <c r="B1288" s="27" t="s">
        <v>1972</v>
      </c>
      <c r="C1288" s="28" t="s">
        <v>3361</v>
      </c>
      <c r="D1288" s="29" t="s">
        <v>2368</v>
      </c>
      <c r="E1288" s="30" t="s">
        <v>2369</v>
      </c>
      <c r="F1288" s="17" t="s">
        <v>4130</v>
      </c>
    </row>
    <row r="1289" spans="2:6">
      <c r="B1289" s="27" t="s">
        <v>1972</v>
      </c>
      <c r="C1289" s="28" t="s">
        <v>3361</v>
      </c>
      <c r="D1289" s="29" t="s">
        <v>2370</v>
      </c>
      <c r="E1289" s="30" t="s">
        <v>2371</v>
      </c>
      <c r="F1289" s="17" t="s">
        <v>4131</v>
      </c>
    </row>
    <row r="1290" spans="2:6">
      <c r="B1290" s="27" t="s">
        <v>1972</v>
      </c>
      <c r="C1290" s="28" t="s">
        <v>3361</v>
      </c>
      <c r="D1290" s="29" t="s">
        <v>2372</v>
      </c>
      <c r="E1290" s="30" t="s">
        <v>2373</v>
      </c>
      <c r="F1290" s="17" t="s">
        <v>4132</v>
      </c>
    </row>
    <row r="1291" spans="2:6">
      <c r="B1291" s="27" t="s">
        <v>1972</v>
      </c>
      <c r="C1291" s="28" t="s">
        <v>3363</v>
      </c>
      <c r="D1291" s="29" t="s">
        <v>2374</v>
      </c>
      <c r="E1291" s="30" t="s">
        <v>2375</v>
      </c>
      <c r="F1291" s="17" t="s">
        <v>4133</v>
      </c>
    </row>
    <row r="1292" spans="2:6">
      <c r="B1292" s="27" t="s">
        <v>1972</v>
      </c>
      <c r="C1292" s="28" t="s">
        <v>3363</v>
      </c>
      <c r="D1292" s="29" t="s">
        <v>2376</v>
      </c>
      <c r="E1292" s="30" t="s">
        <v>2377</v>
      </c>
      <c r="F1292" s="17" t="s">
        <v>4134</v>
      </c>
    </row>
    <row r="1293" spans="2:6">
      <c r="B1293" s="27" t="s">
        <v>1972</v>
      </c>
      <c r="C1293" s="28" t="s">
        <v>3363</v>
      </c>
      <c r="D1293" s="29" t="s">
        <v>2378</v>
      </c>
      <c r="E1293" s="30" t="s">
        <v>2379</v>
      </c>
      <c r="F1293" s="17" t="s">
        <v>4135</v>
      </c>
    </row>
    <row r="1294" spans="2:6">
      <c r="B1294" s="27" t="s">
        <v>1972</v>
      </c>
      <c r="C1294" s="28" t="s">
        <v>3363</v>
      </c>
      <c r="D1294" s="29" t="s">
        <v>2380</v>
      </c>
      <c r="E1294" s="30" t="s">
        <v>2381</v>
      </c>
      <c r="F1294" s="17" t="s">
        <v>4136</v>
      </c>
    </row>
    <row r="1295" spans="2:6">
      <c r="B1295" s="27" t="s">
        <v>1972</v>
      </c>
      <c r="C1295" s="28" t="s">
        <v>3363</v>
      </c>
      <c r="D1295" s="29" t="s">
        <v>2382</v>
      </c>
      <c r="E1295" s="30" t="s">
        <v>2383</v>
      </c>
      <c r="F1295" s="17" t="s">
        <v>4136</v>
      </c>
    </row>
    <row r="1296" spans="2:6">
      <c r="B1296" s="27" t="s">
        <v>1972</v>
      </c>
      <c r="C1296" s="28" t="s">
        <v>3363</v>
      </c>
      <c r="D1296" s="29" t="s">
        <v>2384</v>
      </c>
      <c r="E1296" s="30" t="s">
        <v>2385</v>
      </c>
      <c r="F1296" s="17" t="s">
        <v>4137</v>
      </c>
    </row>
    <row r="1297" spans="2:6">
      <c r="B1297" s="27" t="s">
        <v>1972</v>
      </c>
      <c r="C1297" s="28" t="s">
        <v>3363</v>
      </c>
      <c r="D1297" s="29" t="s">
        <v>2386</v>
      </c>
      <c r="E1297" s="30" t="s">
        <v>2387</v>
      </c>
      <c r="F1297" s="17" t="s">
        <v>4133</v>
      </c>
    </row>
    <row r="1298" spans="2:6">
      <c r="B1298" s="27" t="s">
        <v>1972</v>
      </c>
      <c r="C1298" s="28" t="s">
        <v>3363</v>
      </c>
      <c r="D1298" s="29" t="s">
        <v>2388</v>
      </c>
      <c r="E1298" s="30" t="s">
        <v>2389</v>
      </c>
      <c r="F1298" s="17" t="s">
        <v>4135</v>
      </c>
    </row>
    <row r="1299" spans="2:6">
      <c r="B1299" s="27" t="s">
        <v>1972</v>
      </c>
      <c r="C1299" s="28" t="s">
        <v>3363</v>
      </c>
      <c r="D1299" s="29" t="s">
        <v>2390</v>
      </c>
      <c r="E1299" s="30" t="s">
        <v>2391</v>
      </c>
      <c r="F1299" s="17" t="s">
        <v>4135</v>
      </c>
    </row>
    <row r="1300" spans="2:6">
      <c r="B1300" s="27" t="s">
        <v>1972</v>
      </c>
      <c r="C1300" s="28" t="s">
        <v>3363</v>
      </c>
      <c r="D1300" s="29" t="s">
        <v>2392</v>
      </c>
      <c r="E1300" s="30" t="s">
        <v>2393</v>
      </c>
      <c r="F1300" s="17" t="s">
        <v>4137</v>
      </c>
    </row>
    <row r="1301" spans="2:6">
      <c r="B1301" s="27" t="s">
        <v>1972</v>
      </c>
      <c r="C1301" s="28" t="s">
        <v>3363</v>
      </c>
      <c r="D1301" s="29" t="s">
        <v>2394</v>
      </c>
      <c r="E1301" s="30" t="s">
        <v>2395</v>
      </c>
      <c r="F1301" s="17" t="s">
        <v>4134</v>
      </c>
    </row>
    <row r="1302" spans="2:6">
      <c r="B1302" s="27" t="s">
        <v>1972</v>
      </c>
      <c r="C1302" s="28" t="s">
        <v>3364</v>
      </c>
      <c r="D1302" s="29" t="s">
        <v>2396</v>
      </c>
      <c r="E1302" s="30" t="s">
        <v>2397</v>
      </c>
      <c r="F1302" s="17" t="s">
        <v>4138</v>
      </c>
    </row>
    <row r="1303" spans="2:6">
      <c r="B1303" s="27" t="s">
        <v>1972</v>
      </c>
      <c r="C1303" s="28" t="s">
        <v>3364</v>
      </c>
      <c r="D1303" s="29" t="s">
        <v>2398</v>
      </c>
      <c r="E1303" s="30" t="s">
        <v>2399</v>
      </c>
      <c r="F1303" s="17" t="s">
        <v>4139</v>
      </c>
    </row>
    <row r="1304" spans="2:6">
      <c r="B1304" s="27" t="s">
        <v>1972</v>
      </c>
      <c r="C1304" s="28" t="s">
        <v>3364</v>
      </c>
      <c r="D1304" s="29" t="s">
        <v>2400</v>
      </c>
      <c r="E1304" s="30" t="s">
        <v>2401</v>
      </c>
      <c r="F1304" s="17" t="s">
        <v>4140</v>
      </c>
    </row>
    <row r="1305" spans="2:6">
      <c r="B1305" s="27" t="s">
        <v>1972</v>
      </c>
      <c r="C1305" s="28" t="s">
        <v>3364</v>
      </c>
      <c r="D1305" s="29" t="s">
        <v>2402</v>
      </c>
      <c r="E1305" s="30" t="s">
        <v>2403</v>
      </c>
      <c r="F1305" s="17" t="s">
        <v>4138</v>
      </c>
    </row>
    <row r="1306" spans="2:6">
      <c r="B1306" s="27" t="s">
        <v>1972</v>
      </c>
      <c r="C1306" s="28" t="s">
        <v>3364</v>
      </c>
      <c r="D1306" s="29" t="s">
        <v>2404</v>
      </c>
      <c r="E1306" s="30" t="s">
        <v>2405</v>
      </c>
      <c r="F1306" s="17" t="s">
        <v>4141</v>
      </c>
    </row>
    <row r="1307" spans="2:6">
      <c r="B1307" s="27" t="s">
        <v>1972</v>
      </c>
      <c r="C1307" s="28" t="s">
        <v>3364</v>
      </c>
      <c r="D1307" s="29" t="s">
        <v>2406</v>
      </c>
      <c r="E1307" s="30" t="s">
        <v>2407</v>
      </c>
      <c r="F1307" s="17" t="s">
        <v>4142</v>
      </c>
    </row>
    <row r="1308" spans="2:6">
      <c r="B1308" s="27" t="s">
        <v>1972</v>
      </c>
      <c r="C1308" s="28" t="s">
        <v>3364</v>
      </c>
      <c r="D1308" s="29" t="s">
        <v>2408</v>
      </c>
      <c r="E1308" s="30" t="s">
        <v>2409</v>
      </c>
      <c r="F1308" s="17" t="s">
        <v>4141</v>
      </c>
    </row>
    <row r="1309" spans="2:6">
      <c r="B1309" s="27" t="s">
        <v>1972</v>
      </c>
      <c r="C1309" s="28" t="s">
        <v>3364</v>
      </c>
      <c r="D1309" s="29" t="s">
        <v>2410</v>
      </c>
      <c r="E1309" s="30" t="s">
        <v>2411</v>
      </c>
      <c r="F1309" s="17" t="s">
        <v>4140</v>
      </c>
    </row>
    <row r="1310" spans="2:6">
      <c r="B1310" s="27" t="s">
        <v>1972</v>
      </c>
      <c r="C1310" s="28" t="s">
        <v>3364</v>
      </c>
      <c r="D1310" s="29" t="s">
        <v>2412</v>
      </c>
      <c r="E1310" s="30" t="s">
        <v>2413</v>
      </c>
      <c r="F1310" s="17" t="s">
        <v>4139</v>
      </c>
    </row>
    <row r="1311" spans="2:6">
      <c r="B1311" s="27" t="s">
        <v>1972</v>
      </c>
      <c r="C1311" s="28" t="s">
        <v>3364</v>
      </c>
      <c r="D1311" s="29" t="s">
        <v>2414</v>
      </c>
      <c r="E1311" s="30" t="s">
        <v>2415</v>
      </c>
      <c r="F1311" s="17" t="s">
        <v>4139</v>
      </c>
    </row>
    <row r="1312" spans="2:6">
      <c r="B1312" s="27" t="s">
        <v>1972</v>
      </c>
      <c r="C1312" s="28" t="s">
        <v>3364</v>
      </c>
      <c r="D1312" s="29" t="s">
        <v>2416</v>
      </c>
      <c r="E1312" s="30" t="s">
        <v>2417</v>
      </c>
      <c r="F1312" s="17" t="s">
        <v>4143</v>
      </c>
    </row>
    <row r="1313" spans="2:6">
      <c r="B1313" s="27" t="s">
        <v>1972</v>
      </c>
      <c r="C1313" s="28" t="s">
        <v>3364</v>
      </c>
      <c r="D1313" s="29" t="s">
        <v>2418</v>
      </c>
      <c r="E1313" s="30" t="s">
        <v>2419</v>
      </c>
      <c r="F1313" s="17" t="s">
        <v>4143</v>
      </c>
    </row>
    <row r="1314" spans="2:6">
      <c r="B1314" s="27" t="s">
        <v>1972</v>
      </c>
      <c r="C1314" s="28" t="s">
        <v>3364</v>
      </c>
      <c r="D1314" s="29" t="s">
        <v>2420</v>
      </c>
      <c r="E1314" s="30" t="s">
        <v>2421</v>
      </c>
      <c r="F1314" s="17" t="s">
        <v>4144</v>
      </c>
    </row>
    <row r="1315" spans="2:6">
      <c r="B1315" s="27" t="s">
        <v>1972</v>
      </c>
      <c r="C1315" s="28" t="s">
        <v>3364</v>
      </c>
      <c r="D1315" s="29" t="s">
        <v>2422</v>
      </c>
      <c r="E1315" s="30" t="s">
        <v>2423</v>
      </c>
      <c r="F1315" s="17" t="s">
        <v>4145</v>
      </c>
    </row>
    <row r="1316" spans="2:6">
      <c r="B1316" s="27" t="s">
        <v>1972</v>
      </c>
      <c r="C1316" s="28" t="s">
        <v>3364</v>
      </c>
      <c r="D1316" s="29" t="s">
        <v>2424</v>
      </c>
      <c r="E1316" s="30" t="s">
        <v>2425</v>
      </c>
      <c r="F1316" s="17" t="s">
        <v>4146</v>
      </c>
    </row>
    <row r="1317" spans="2:6">
      <c r="B1317" s="27" t="s">
        <v>1972</v>
      </c>
      <c r="C1317" s="28" t="s">
        <v>3364</v>
      </c>
      <c r="D1317" s="29" t="s">
        <v>2426</v>
      </c>
      <c r="E1317" s="30" t="s">
        <v>2427</v>
      </c>
      <c r="F1317" s="17" t="s">
        <v>4147</v>
      </c>
    </row>
    <row r="1318" spans="2:6">
      <c r="B1318" s="27" t="s">
        <v>1972</v>
      </c>
      <c r="C1318" s="28" t="s">
        <v>3364</v>
      </c>
      <c r="D1318" s="29" t="s">
        <v>2428</v>
      </c>
      <c r="E1318" s="30" t="s">
        <v>2429</v>
      </c>
      <c r="F1318" s="17" t="s">
        <v>4147</v>
      </c>
    </row>
    <row r="1319" spans="2:6">
      <c r="B1319" s="27" t="s">
        <v>1972</v>
      </c>
      <c r="C1319" s="28" t="s">
        <v>3364</v>
      </c>
      <c r="D1319" s="29" t="s">
        <v>2430</v>
      </c>
      <c r="E1319" s="30" t="s">
        <v>2431</v>
      </c>
      <c r="F1319" s="17" t="s">
        <v>4148</v>
      </c>
    </row>
    <row r="1320" spans="2:6">
      <c r="B1320" s="27" t="s">
        <v>1972</v>
      </c>
      <c r="C1320" s="28" t="s">
        <v>3364</v>
      </c>
      <c r="D1320" s="29" t="s">
        <v>2432</v>
      </c>
      <c r="E1320" s="30" t="s">
        <v>2433</v>
      </c>
      <c r="F1320" s="17" t="s">
        <v>4149</v>
      </c>
    </row>
    <row r="1321" spans="2:6">
      <c r="B1321" s="27" t="s">
        <v>1972</v>
      </c>
      <c r="C1321" s="28" t="s">
        <v>3364</v>
      </c>
      <c r="D1321" s="29" t="s">
        <v>2434</v>
      </c>
      <c r="E1321" s="30" t="s">
        <v>2435</v>
      </c>
      <c r="F1321" s="17" t="s">
        <v>4150</v>
      </c>
    </row>
    <row r="1322" spans="2:6">
      <c r="B1322" s="27" t="s">
        <v>1972</v>
      </c>
      <c r="C1322" s="28" t="s">
        <v>3364</v>
      </c>
      <c r="D1322" s="29" t="s">
        <v>2436</v>
      </c>
      <c r="E1322" s="30" t="s">
        <v>2437</v>
      </c>
      <c r="F1322" s="17" t="s">
        <v>4149</v>
      </c>
    </row>
    <row r="1323" spans="2:6">
      <c r="B1323" s="27" t="s">
        <v>1972</v>
      </c>
      <c r="C1323" s="28" t="s">
        <v>3364</v>
      </c>
      <c r="D1323" s="29" t="s">
        <v>2438</v>
      </c>
      <c r="E1323" s="30" t="s">
        <v>2439</v>
      </c>
      <c r="F1323" s="17" t="s">
        <v>4145</v>
      </c>
    </row>
    <row r="1324" spans="2:6">
      <c r="B1324" s="27" t="s">
        <v>1972</v>
      </c>
      <c r="C1324" s="28" t="s">
        <v>3364</v>
      </c>
      <c r="D1324" s="29" t="s">
        <v>2440</v>
      </c>
      <c r="E1324" s="30" t="s">
        <v>2441</v>
      </c>
      <c r="F1324" s="17" t="s">
        <v>4150</v>
      </c>
    </row>
    <row r="1325" spans="2:6">
      <c r="B1325" s="27" t="s">
        <v>1972</v>
      </c>
      <c r="C1325" s="28" t="s">
        <v>3364</v>
      </c>
      <c r="D1325" s="29" t="s">
        <v>2442</v>
      </c>
      <c r="E1325" s="30" t="s">
        <v>2443</v>
      </c>
      <c r="F1325" s="17" t="s">
        <v>4148</v>
      </c>
    </row>
    <row r="1326" spans="2:6">
      <c r="B1326" s="27" t="s">
        <v>1972</v>
      </c>
      <c r="C1326" s="28" t="s">
        <v>3363</v>
      </c>
      <c r="D1326" s="29" t="s">
        <v>2444</v>
      </c>
      <c r="E1326" s="30" t="s">
        <v>2445</v>
      </c>
      <c r="F1326" s="17" t="s">
        <v>4151</v>
      </c>
    </row>
    <row r="1327" spans="2:6">
      <c r="B1327" s="27" t="s">
        <v>1972</v>
      </c>
      <c r="C1327" s="28" t="s">
        <v>3363</v>
      </c>
      <c r="D1327" s="29" t="s">
        <v>2446</v>
      </c>
      <c r="E1327" s="30" t="s">
        <v>2447</v>
      </c>
      <c r="F1327" s="17" t="s">
        <v>4152</v>
      </c>
    </row>
    <row r="1328" spans="2:6">
      <c r="B1328" s="27" t="s">
        <v>1972</v>
      </c>
      <c r="C1328" s="28" t="s">
        <v>3363</v>
      </c>
      <c r="D1328" s="29" t="s">
        <v>2448</v>
      </c>
      <c r="E1328" s="30" t="s">
        <v>2449</v>
      </c>
      <c r="F1328" s="17" t="s">
        <v>4153</v>
      </c>
    </row>
    <row r="1329" spans="2:6">
      <c r="B1329" s="27" t="s">
        <v>1972</v>
      </c>
      <c r="C1329" s="28" t="s">
        <v>3363</v>
      </c>
      <c r="D1329" s="29" t="s">
        <v>2450</v>
      </c>
      <c r="E1329" s="30" t="s">
        <v>2451</v>
      </c>
      <c r="F1329" s="17" t="s">
        <v>4154</v>
      </c>
    </row>
    <row r="1330" spans="2:6">
      <c r="B1330" s="27" t="s">
        <v>1972</v>
      </c>
      <c r="C1330" s="28" t="s">
        <v>3363</v>
      </c>
      <c r="D1330" s="29" t="s">
        <v>2452</v>
      </c>
      <c r="E1330" s="30" t="s">
        <v>2453</v>
      </c>
      <c r="F1330" s="17" t="s">
        <v>4155</v>
      </c>
    </row>
    <row r="1331" spans="2:6">
      <c r="B1331" s="27" t="s">
        <v>1972</v>
      </c>
      <c r="C1331" s="28" t="s">
        <v>3363</v>
      </c>
      <c r="D1331" s="29" t="s">
        <v>2454</v>
      </c>
      <c r="E1331" s="30" t="s">
        <v>2455</v>
      </c>
      <c r="F1331" s="17" t="s">
        <v>4151</v>
      </c>
    </row>
    <row r="1332" spans="2:6">
      <c r="B1332" s="27" t="s">
        <v>1972</v>
      </c>
      <c r="C1332" s="28" t="s">
        <v>3363</v>
      </c>
      <c r="D1332" s="29" t="s">
        <v>2456</v>
      </c>
      <c r="E1332" s="30" t="s">
        <v>2457</v>
      </c>
      <c r="F1332" s="17" t="s">
        <v>4156</v>
      </c>
    </row>
    <row r="1333" spans="2:6">
      <c r="B1333" s="27" t="s">
        <v>1972</v>
      </c>
      <c r="C1333" s="28" t="s">
        <v>3363</v>
      </c>
      <c r="D1333" s="29" t="s">
        <v>2458</v>
      </c>
      <c r="E1333" s="30" t="s">
        <v>2459</v>
      </c>
      <c r="F1333" s="17" t="s">
        <v>4156</v>
      </c>
    </row>
    <row r="1334" spans="2:6">
      <c r="B1334" s="27" t="s">
        <v>1972</v>
      </c>
      <c r="C1334" s="28" t="s">
        <v>3363</v>
      </c>
      <c r="D1334" s="29" t="s">
        <v>2460</v>
      </c>
      <c r="E1334" s="30" t="s">
        <v>2461</v>
      </c>
      <c r="F1334" s="17" t="s">
        <v>4157</v>
      </c>
    </row>
    <row r="1335" spans="2:6">
      <c r="B1335" s="27" t="s">
        <v>1972</v>
      </c>
      <c r="C1335" s="28" t="s">
        <v>3363</v>
      </c>
      <c r="D1335" s="29" t="s">
        <v>2462</v>
      </c>
      <c r="E1335" s="30" t="s">
        <v>2463</v>
      </c>
      <c r="F1335" s="17" t="s">
        <v>4152</v>
      </c>
    </row>
    <row r="1336" spans="2:6">
      <c r="B1336" s="27" t="s">
        <v>1972</v>
      </c>
      <c r="C1336" s="28" t="s">
        <v>3363</v>
      </c>
      <c r="D1336" s="29" t="s">
        <v>2464</v>
      </c>
      <c r="E1336" s="30" t="s">
        <v>2465</v>
      </c>
      <c r="F1336" s="17" t="s">
        <v>4158</v>
      </c>
    </row>
    <row r="1337" spans="2:6">
      <c r="B1337" s="27" t="s">
        <v>1972</v>
      </c>
      <c r="C1337" s="28" t="s">
        <v>3363</v>
      </c>
      <c r="D1337" s="29" t="s">
        <v>2466</v>
      </c>
      <c r="E1337" s="30" t="s">
        <v>2467</v>
      </c>
      <c r="F1337" s="17" t="s">
        <v>4155</v>
      </c>
    </row>
    <row r="1338" spans="2:6">
      <c r="B1338" s="27" t="s">
        <v>1972</v>
      </c>
      <c r="C1338" s="28" t="s">
        <v>3363</v>
      </c>
      <c r="D1338" s="29" t="s">
        <v>2468</v>
      </c>
      <c r="E1338" s="30" t="s">
        <v>2469</v>
      </c>
      <c r="F1338" s="17" t="s">
        <v>4159</v>
      </c>
    </row>
    <row r="1339" spans="2:6">
      <c r="B1339" s="27" t="s">
        <v>1972</v>
      </c>
      <c r="C1339" s="28" t="s">
        <v>3364</v>
      </c>
      <c r="D1339" s="29" t="s">
        <v>2470</v>
      </c>
      <c r="E1339" s="30" t="s">
        <v>2471</v>
      </c>
      <c r="F1339" s="17" t="s">
        <v>4160</v>
      </c>
    </row>
    <row r="1340" spans="2:6">
      <c r="B1340" s="27" t="s">
        <v>1972</v>
      </c>
      <c r="C1340" s="28" t="s">
        <v>3364</v>
      </c>
      <c r="D1340" s="29" t="s">
        <v>2472</v>
      </c>
      <c r="E1340" s="30" t="s">
        <v>2473</v>
      </c>
      <c r="F1340" s="17" t="s">
        <v>4160</v>
      </c>
    </row>
    <row r="1341" spans="2:6">
      <c r="B1341" s="27" t="s">
        <v>1972</v>
      </c>
      <c r="C1341" s="28" t="s">
        <v>3364</v>
      </c>
      <c r="D1341" s="29" t="s">
        <v>2474</v>
      </c>
      <c r="E1341" s="30" t="s">
        <v>2475</v>
      </c>
      <c r="F1341" s="17" t="s">
        <v>4161</v>
      </c>
    </row>
    <row r="1342" spans="2:6">
      <c r="B1342" s="27" t="s">
        <v>1972</v>
      </c>
      <c r="C1342" s="28" t="s">
        <v>3364</v>
      </c>
      <c r="D1342" s="29" t="s">
        <v>2476</v>
      </c>
      <c r="E1342" s="30" t="s">
        <v>2477</v>
      </c>
      <c r="F1342" s="17" t="s">
        <v>4160</v>
      </c>
    </row>
    <row r="1343" spans="2:6">
      <c r="B1343" s="27" t="s">
        <v>1972</v>
      </c>
      <c r="C1343" s="28" t="s">
        <v>3364</v>
      </c>
      <c r="D1343" s="29" t="s">
        <v>2478</v>
      </c>
      <c r="E1343" s="30" t="s">
        <v>2479</v>
      </c>
      <c r="F1343" s="17" t="s">
        <v>4161</v>
      </c>
    </row>
    <row r="1344" spans="2:6">
      <c r="B1344" s="27" t="s">
        <v>1972</v>
      </c>
      <c r="C1344" s="28" t="s">
        <v>3364</v>
      </c>
      <c r="D1344" s="29" t="s">
        <v>2480</v>
      </c>
      <c r="E1344" s="30" t="s">
        <v>2481</v>
      </c>
      <c r="F1344" s="17" t="s">
        <v>4161</v>
      </c>
    </row>
    <row r="1345" spans="2:6">
      <c r="B1345" s="27" t="s">
        <v>1972</v>
      </c>
      <c r="C1345" s="28" t="s">
        <v>3364</v>
      </c>
      <c r="D1345" s="29" t="s">
        <v>2482</v>
      </c>
      <c r="E1345" s="30" t="s">
        <v>2483</v>
      </c>
      <c r="F1345" s="17" t="s">
        <v>4161</v>
      </c>
    </row>
    <row r="1346" spans="2:6">
      <c r="B1346" s="27" t="s">
        <v>1972</v>
      </c>
      <c r="C1346" s="28" t="s">
        <v>3364</v>
      </c>
      <c r="D1346" s="29" t="s">
        <v>2484</v>
      </c>
      <c r="E1346" s="30" t="s">
        <v>2485</v>
      </c>
      <c r="F1346" s="17" t="s">
        <v>4160</v>
      </c>
    </row>
    <row r="1347" spans="2:6">
      <c r="B1347" s="27" t="s">
        <v>1972</v>
      </c>
      <c r="C1347" s="28" t="s">
        <v>3365</v>
      </c>
      <c r="D1347" s="29" t="s">
        <v>2486</v>
      </c>
      <c r="E1347" s="30" t="s">
        <v>2487</v>
      </c>
      <c r="F1347" s="17" t="s">
        <v>4162</v>
      </c>
    </row>
    <row r="1348" spans="2:6">
      <c r="B1348" s="27" t="s">
        <v>1972</v>
      </c>
      <c r="C1348" s="28" t="s">
        <v>3365</v>
      </c>
      <c r="D1348" s="29" t="s">
        <v>2488</v>
      </c>
      <c r="E1348" s="30" t="s">
        <v>2489</v>
      </c>
      <c r="F1348" s="17" t="s">
        <v>4163</v>
      </c>
    </row>
    <row r="1349" spans="2:6">
      <c r="B1349" s="27" t="s">
        <v>1972</v>
      </c>
      <c r="C1349" s="28" t="s">
        <v>3365</v>
      </c>
      <c r="D1349" s="29" t="s">
        <v>2490</v>
      </c>
      <c r="E1349" s="30" t="s">
        <v>2491</v>
      </c>
      <c r="F1349" s="17" t="s">
        <v>4162</v>
      </c>
    </row>
    <row r="1350" spans="2:6">
      <c r="B1350" s="27" t="s">
        <v>1972</v>
      </c>
      <c r="C1350" s="28" t="s">
        <v>3365</v>
      </c>
      <c r="D1350" s="29" t="s">
        <v>2492</v>
      </c>
      <c r="E1350" s="30" t="s">
        <v>2493</v>
      </c>
      <c r="F1350" s="17" t="s">
        <v>4164</v>
      </c>
    </row>
    <row r="1351" spans="2:6">
      <c r="B1351" s="27" t="s">
        <v>1972</v>
      </c>
      <c r="C1351" s="28" t="s">
        <v>3365</v>
      </c>
      <c r="D1351" s="29" t="s">
        <v>2494</v>
      </c>
      <c r="E1351" s="30" t="s">
        <v>2495</v>
      </c>
      <c r="F1351" s="17" t="s">
        <v>4165</v>
      </c>
    </row>
    <row r="1352" spans="2:6">
      <c r="B1352" s="27" t="s">
        <v>1972</v>
      </c>
      <c r="C1352" s="28" t="s">
        <v>3365</v>
      </c>
      <c r="D1352" s="29" t="s">
        <v>2496</v>
      </c>
      <c r="E1352" s="30" t="s">
        <v>2497</v>
      </c>
      <c r="F1352" s="17" t="s">
        <v>4165</v>
      </c>
    </row>
    <row r="1353" spans="2:6">
      <c r="B1353" s="27" t="s">
        <v>1972</v>
      </c>
      <c r="C1353" s="28" t="s">
        <v>3365</v>
      </c>
      <c r="D1353" s="29" t="s">
        <v>2498</v>
      </c>
      <c r="E1353" s="30" t="s">
        <v>2499</v>
      </c>
      <c r="F1353" s="17" t="s">
        <v>4164</v>
      </c>
    </row>
    <row r="1354" spans="2:6">
      <c r="B1354" s="27" t="s">
        <v>1972</v>
      </c>
      <c r="C1354" s="28" t="s">
        <v>3365</v>
      </c>
      <c r="D1354" s="29" t="s">
        <v>2500</v>
      </c>
      <c r="E1354" s="30" t="s">
        <v>2501</v>
      </c>
      <c r="F1354" s="17" t="s">
        <v>4163</v>
      </c>
    </row>
    <row r="1355" spans="2:6">
      <c r="B1355" s="27" t="s">
        <v>1972</v>
      </c>
      <c r="C1355" s="28" t="s">
        <v>3365</v>
      </c>
      <c r="D1355" s="29" t="s">
        <v>2502</v>
      </c>
      <c r="E1355" s="30" t="s">
        <v>2503</v>
      </c>
      <c r="F1355" s="17" t="s">
        <v>4166</v>
      </c>
    </row>
    <row r="1356" spans="2:6">
      <c r="B1356" s="27" t="s">
        <v>1972</v>
      </c>
      <c r="C1356" s="28" t="s">
        <v>3365</v>
      </c>
      <c r="D1356" s="29" t="s">
        <v>2504</v>
      </c>
      <c r="E1356" s="30" t="s">
        <v>2505</v>
      </c>
      <c r="F1356" s="17" t="s">
        <v>4167</v>
      </c>
    </row>
    <row r="1357" spans="2:6">
      <c r="B1357" s="27" t="s">
        <v>1972</v>
      </c>
      <c r="C1357" s="28" t="s">
        <v>3365</v>
      </c>
      <c r="D1357" s="29" t="s">
        <v>2506</v>
      </c>
      <c r="E1357" s="30" t="s">
        <v>2507</v>
      </c>
      <c r="F1357" s="17" t="s">
        <v>4168</v>
      </c>
    </row>
    <row r="1358" spans="2:6">
      <c r="B1358" s="27" t="s">
        <v>1972</v>
      </c>
      <c r="C1358" s="28" t="s">
        <v>3365</v>
      </c>
      <c r="D1358" s="29" t="s">
        <v>2508</v>
      </c>
      <c r="E1358" s="30" t="s">
        <v>2509</v>
      </c>
      <c r="F1358" s="17" t="s">
        <v>4169</v>
      </c>
    </row>
    <row r="1359" spans="2:6">
      <c r="B1359" s="27" t="s">
        <v>1972</v>
      </c>
      <c r="C1359" s="28" t="s">
        <v>3365</v>
      </c>
      <c r="D1359" s="29" t="s">
        <v>2510</v>
      </c>
      <c r="E1359" s="30" t="s">
        <v>2511</v>
      </c>
      <c r="F1359" s="17" t="s">
        <v>4170</v>
      </c>
    </row>
    <row r="1360" spans="2:6">
      <c r="B1360" s="27" t="s">
        <v>1972</v>
      </c>
      <c r="C1360" s="28" t="s">
        <v>3365</v>
      </c>
      <c r="D1360" s="29" t="s">
        <v>2512</v>
      </c>
      <c r="E1360" s="30" t="s">
        <v>2513</v>
      </c>
      <c r="F1360" s="17" t="s">
        <v>4170</v>
      </c>
    </row>
    <row r="1361" spans="2:6">
      <c r="B1361" s="27" t="s">
        <v>1972</v>
      </c>
      <c r="C1361" s="28" t="s">
        <v>3365</v>
      </c>
      <c r="D1361" s="29" t="s">
        <v>2514</v>
      </c>
      <c r="E1361" s="30" t="s">
        <v>2515</v>
      </c>
      <c r="F1361" s="17" t="s">
        <v>4171</v>
      </c>
    </row>
    <row r="1362" spans="2:6">
      <c r="B1362" s="27" t="s">
        <v>1972</v>
      </c>
      <c r="C1362" s="28" t="s">
        <v>3365</v>
      </c>
      <c r="D1362" s="29" t="s">
        <v>2516</v>
      </c>
      <c r="E1362" s="30" t="s">
        <v>2517</v>
      </c>
      <c r="F1362" s="17" t="s">
        <v>4172</v>
      </c>
    </row>
    <row r="1363" spans="2:6">
      <c r="B1363" s="27" t="s">
        <v>1972</v>
      </c>
      <c r="C1363" s="28" t="s">
        <v>3365</v>
      </c>
      <c r="D1363" s="29" t="s">
        <v>2518</v>
      </c>
      <c r="E1363" s="30" t="s">
        <v>2519</v>
      </c>
      <c r="F1363" s="17" t="s">
        <v>4166</v>
      </c>
    </row>
    <row r="1364" spans="2:6">
      <c r="B1364" s="27" t="s">
        <v>1972</v>
      </c>
      <c r="C1364" s="28" t="s">
        <v>3365</v>
      </c>
      <c r="D1364" s="29" t="s">
        <v>2520</v>
      </c>
      <c r="E1364" s="30" t="s">
        <v>2521</v>
      </c>
      <c r="F1364" s="17" t="s">
        <v>4166</v>
      </c>
    </row>
    <row r="1365" spans="2:6">
      <c r="B1365" s="27" t="s">
        <v>1972</v>
      </c>
      <c r="C1365" s="28" t="s">
        <v>3365</v>
      </c>
      <c r="D1365" s="29" t="s">
        <v>2522</v>
      </c>
      <c r="E1365" s="30" t="s">
        <v>2523</v>
      </c>
      <c r="F1365" s="17" t="s">
        <v>4173</v>
      </c>
    </row>
    <row r="1366" spans="2:6">
      <c r="B1366" s="27" t="s">
        <v>1972</v>
      </c>
      <c r="C1366" s="28" t="s">
        <v>3365</v>
      </c>
      <c r="D1366" s="29" t="s">
        <v>2524</v>
      </c>
      <c r="E1366" s="30" t="s">
        <v>2525</v>
      </c>
      <c r="F1366" s="17" t="s">
        <v>4168</v>
      </c>
    </row>
    <row r="1367" spans="2:6">
      <c r="B1367" s="27" t="s">
        <v>1972</v>
      </c>
      <c r="C1367" s="28" t="s">
        <v>3365</v>
      </c>
      <c r="D1367" s="29" t="s">
        <v>2526</v>
      </c>
      <c r="E1367" s="30" t="s">
        <v>2527</v>
      </c>
      <c r="F1367" s="17" t="s">
        <v>4173</v>
      </c>
    </row>
    <row r="1368" spans="2:6">
      <c r="B1368" s="27" t="s">
        <v>1972</v>
      </c>
      <c r="C1368" s="28" t="s">
        <v>3365</v>
      </c>
      <c r="D1368" s="29" t="s">
        <v>2528</v>
      </c>
      <c r="E1368" s="30" t="s">
        <v>2529</v>
      </c>
      <c r="F1368" s="17" t="s">
        <v>4171</v>
      </c>
    </row>
    <row r="1369" spans="2:6">
      <c r="B1369" s="27" t="s">
        <v>1972</v>
      </c>
      <c r="C1369" s="28" t="s">
        <v>3365</v>
      </c>
      <c r="D1369" s="29" t="s">
        <v>2530</v>
      </c>
      <c r="E1369" s="30" t="s">
        <v>2531</v>
      </c>
      <c r="F1369" s="17" t="s">
        <v>4169</v>
      </c>
    </row>
    <row r="1370" spans="2:6">
      <c r="B1370" s="27" t="s">
        <v>1972</v>
      </c>
      <c r="C1370" s="28" t="s">
        <v>3365</v>
      </c>
      <c r="D1370" s="29" t="s">
        <v>2532</v>
      </c>
      <c r="E1370" s="30" t="s">
        <v>2533</v>
      </c>
      <c r="F1370" s="17" t="s">
        <v>4167</v>
      </c>
    </row>
    <row r="1371" spans="2:6">
      <c r="B1371" s="27" t="s">
        <v>1972</v>
      </c>
      <c r="C1371" s="28" t="s">
        <v>3365</v>
      </c>
      <c r="D1371" s="29" t="s">
        <v>2534</v>
      </c>
      <c r="E1371" s="30" t="s">
        <v>2535</v>
      </c>
      <c r="F1371" s="17" t="s">
        <v>4174</v>
      </c>
    </row>
    <row r="1372" spans="2:6">
      <c r="B1372" s="27" t="s">
        <v>1972</v>
      </c>
      <c r="C1372" s="28" t="s">
        <v>3365</v>
      </c>
      <c r="D1372" s="29" t="s">
        <v>2536</v>
      </c>
      <c r="E1372" s="30" t="s">
        <v>2537</v>
      </c>
      <c r="F1372" s="17" t="s">
        <v>4170</v>
      </c>
    </row>
    <row r="1373" spans="2:6">
      <c r="B1373" s="27" t="s">
        <v>1972</v>
      </c>
      <c r="C1373" s="28" t="s">
        <v>3365</v>
      </c>
      <c r="D1373" s="29" t="s">
        <v>2538</v>
      </c>
      <c r="E1373" s="30" t="s">
        <v>2539</v>
      </c>
      <c r="F1373" s="17" t="s">
        <v>4170</v>
      </c>
    </row>
    <row r="1374" spans="2:6">
      <c r="B1374" s="27" t="s">
        <v>1972</v>
      </c>
      <c r="C1374" s="28" t="s">
        <v>3366</v>
      </c>
      <c r="D1374" s="29" t="s">
        <v>2540</v>
      </c>
      <c r="E1374" s="30" t="s">
        <v>2541</v>
      </c>
      <c r="F1374" s="17" t="s">
        <v>4175</v>
      </c>
    </row>
    <row r="1375" spans="2:6">
      <c r="B1375" s="27" t="s">
        <v>1972</v>
      </c>
      <c r="C1375" s="28" t="s">
        <v>3366</v>
      </c>
      <c r="D1375" s="29" t="s">
        <v>2542</v>
      </c>
      <c r="E1375" s="30" t="s">
        <v>2543</v>
      </c>
      <c r="F1375" s="17" t="s">
        <v>4176</v>
      </c>
    </row>
    <row r="1376" spans="2:6">
      <c r="B1376" s="27" t="s">
        <v>1972</v>
      </c>
      <c r="C1376" s="28" t="s">
        <v>3366</v>
      </c>
      <c r="D1376" s="29" t="s">
        <v>2544</v>
      </c>
      <c r="E1376" s="30" t="s">
        <v>2545</v>
      </c>
      <c r="F1376" s="17" t="s">
        <v>4177</v>
      </c>
    </row>
    <row r="1377" spans="2:6">
      <c r="B1377" s="27" t="s">
        <v>1972</v>
      </c>
      <c r="C1377" s="28" t="s">
        <v>3366</v>
      </c>
      <c r="D1377" s="29" t="s">
        <v>2546</v>
      </c>
      <c r="E1377" s="30" t="s">
        <v>2547</v>
      </c>
      <c r="F1377" s="17" t="s">
        <v>4178</v>
      </c>
    </row>
    <row r="1378" spans="2:6">
      <c r="B1378" s="27" t="s">
        <v>1972</v>
      </c>
      <c r="C1378" s="28" t="s">
        <v>3366</v>
      </c>
      <c r="D1378" s="29" t="s">
        <v>2548</v>
      </c>
      <c r="E1378" s="30" t="s">
        <v>2549</v>
      </c>
      <c r="F1378" s="17" t="s">
        <v>4179</v>
      </c>
    </row>
    <row r="1379" spans="2:6">
      <c r="B1379" s="27" t="s">
        <v>1972</v>
      </c>
      <c r="C1379" s="28" t="s">
        <v>3366</v>
      </c>
      <c r="D1379" s="29" t="s">
        <v>2550</v>
      </c>
      <c r="E1379" s="30" t="s">
        <v>2551</v>
      </c>
      <c r="F1379" s="17" t="s">
        <v>4180</v>
      </c>
    </row>
    <row r="1380" spans="2:6">
      <c r="B1380" s="27" t="s">
        <v>1972</v>
      </c>
      <c r="C1380" s="28" t="s">
        <v>3366</v>
      </c>
      <c r="D1380" s="29" t="s">
        <v>2552</v>
      </c>
      <c r="E1380" s="30" t="s">
        <v>2553</v>
      </c>
      <c r="F1380" s="17" t="s">
        <v>4181</v>
      </c>
    </row>
    <row r="1381" spans="2:6">
      <c r="B1381" s="27" t="s">
        <v>1972</v>
      </c>
      <c r="C1381" s="28" t="s">
        <v>3366</v>
      </c>
      <c r="D1381" s="29" t="s">
        <v>2554</v>
      </c>
      <c r="E1381" s="30" t="s">
        <v>2555</v>
      </c>
      <c r="F1381" s="17" t="s">
        <v>4182</v>
      </c>
    </row>
    <row r="1382" spans="2:6">
      <c r="B1382" s="27" t="s">
        <v>1972</v>
      </c>
      <c r="C1382" s="28" t="s">
        <v>3366</v>
      </c>
      <c r="D1382" s="29" t="s">
        <v>2556</v>
      </c>
      <c r="E1382" s="30" t="s">
        <v>2557</v>
      </c>
      <c r="F1382" s="17" t="s">
        <v>4183</v>
      </c>
    </row>
    <row r="1383" spans="2:6">
      <c r="B1383" s="27" t="s">
        <v>1972</v>
      </c>
      <c r="C1383" s="28" t="s">
        <v>3366</v>
      </c>
      <c r="D1383" s="29" t="s">
        <v>2558</v>
      </c>
      <c r="E1383" s="30" t="s">
        <v>2559</v>
      </c>
      <c r="F1383" s="17" t="s">
        <v>4175</v>
      </c>
    </row>
    <row r="1384" spans="2:6">
      <c r="B1384" s="27" t="s">
        <v>1972</v>
      </c>
      <c r="C1384" s="28" t="s">
        <v>3366</v>
      </c>
      <c r="D1384" s="29" t="s">
        <v>2560</v>
      </c>
      <c r="E1384" s="30" t="s">
        <v>2561</v>
      </c>
      <c r="F1384" s="17" t="s">
        <v>4183</v>
      </c>
    </row>
    <row r="1385" spans="2:6">
      <c r="B1385" s="27" t="s">
        <v>1972</v>
      </c>
      <c r="C1385" s="28" t="s">
        <v>3366</v>
      </c>
      <c r="D1385" s="29" t="s">
        <v>2562</v>
      </c>
      <c r="E1385" s="30" t="s">
        <v>2563</v>
      </c>
      <c r="F1385" s="17" t="s">
        <v>4184</v>
      </c>
    </row>
    <row r="1386" spans="2:6">
      <c r="B1386" s="27" t="s">
        <v>1972</v>
      </c>
      <c r="C1386" s="28" t="s">
        <v>3366</v>
      </c>
      <c r="D1386" s="29" t="s">
        <v>2564</v>
      </c>
      <c r="E1386" s="30" t="s">
        <v>2565</v>
      </c>
      <c r="F1386" s="17" t="s">
        <v>4184</v>
      </c>
    </row>
    <row r="1387" spans="2:6">
      <c r="B1387" s="27" t="s">
        <v>1972</v>
      </c>
      <c r="C1387" s="28" t="s">
        <v>3366</v>
      </c>
      <c r="D1387" s="29" t="s">
        <v>2566</v>
      </c>
      <c r="E1387" s="30" t="s">
        <v>2567</v>
      </c>
      <c r="F1387" s="17" t="s">
        <v>4185</v>
      </c>
    </row>
    <row r="1388" spans="2:6">
      <c r="B1388" s="27" t="s">
        <v>1972</v>
      </c>
      <c r="C1388" s="28" t="s">
        <v>3366</v>
      </c>
      <c r="D1388" s="29" t="s">
        <v>2568</v>
      </c>
      <c r="E1388" s="30" t="s">
        <v>2569</v>
      </c>
      <c r="F1388" s="17" t="s">
        <v>4186</v>
      </c>
    </row>
    <row r="1389" spans="2:6">
      <c r="B1389" s="27" t="s">
        <v>1972</v>
      </c>
      <c r="C1389" s="28" t="s">
        <v>3366</v>
      </c>
      <c r="D1389" s="29" t="s">
        <v>2570</v>
      </c>
      <c r="E1389" s="30" t="s">
        <v>2571</v>
      </c>
      <c r="F1389" s="17" t="s">
        <v>4187</v>
      </c>
    </row>
    <row r="1390" spans="2:6">
      <c r="B1390" s="27" t="s">
        <v>1972</v>
      </c>
      <c r="C1390" s="28" t="s">
        <v>3366</v>
      </c>
      <c r="D1390" s="29" t="s">
        <v>2572</v>
      </c>
      <c r="E1390" s="30" t="s">
        <v>2573</v>
      </c>
      <c r="F1390" s="17" t="s">
        <v>4188</v>
      </c>
    </row>
    <row r="1391" spans="2:6">
      <c r="B1391" s="27" t="s">
        <v>1972</v>
      </c>
      <c r="C1391" s="28" t="s">
        <v>3366</v>
      </c>
      <c r="D1391" s="29" t="s">
        <v>2574</v>
      </c>
      <c r="E1391" s="30" t="s">
        <v>2575</v>
      </c>
      <c r="F1391" s="17" t="s">
        <v>4188</v>
      </c>
    </row>
    <row r="1392" spans="2:6">
      <c r="B1392" s="27" t="s">
        <v>1972</v>
      </c>
      <c r="C1392" s="28" t="s">
        <v>3366</v>
      </c>
      <c r="D1392" s="29" t="s">
        <v>2576</v>
      </c>
      <c r="E1392" s="30" t="s">
        <v>2577</v>
      </c>
      <c r="F1392" s="17" t="s">
        <v>4189</v>
      </c>
    </row>
    <row r="1393" spans="2:6">
      <c r="B1393" s="27" t="s">
        <v>1972</v>
      </c>
      <c r="C1393" s="28" t="s">
        <v>3366</v>
      </c>
      <c r="D1393" s="29" t="s">
        <v>2578</v>
      </c>
      <c r="E1393" s="30" t="s">
        <v>2579</v>
      </c>
      <c r="F1393" s="17" t="s">
        <v>4187</v>
      </c>
    </row>
    <row r="1394" spans="2:6">
      <c r="B1394" s="27" t="s">
        <v>1972</v>
      </c>
      <c r="C1394" s="28" t="s">
        <v>3366</v>
      </c>
      <c r="D1394" s="29" t="s">
        <v>2580</v>
      </c>
      <c r="E1394" s="30" t="s">
        <v>2581</v>
      </c>
      <c r="F1394" s="17" t="s">
        <v>4190</v>
      </c>
    </row>
    <row r="1395" spans="2:6">
      <c r="B1395" s="27" t="s">
        <v>1972</v>
      </c>
      <c r="C1395" s="28" t="s">
        <v>3366</v>
      </c>
      <c r="D1395" s="29" t="s">
        <v>2582</v>
      </c>
      <c r="E1395" s="30" t="s">
        <v>2583</v>
      </c>
      <c r="F1395" s="17" t="s">
        <v>4189</v>
      </c>
    </row>
    <row r="1396" spans="2:6">
      <c r="B1396" s="27" t="s">
        <v>1972</v>
      </c>
      <c r="C1396" s="28" t="s">
        <v>3367</v>
      </c>
      <c r="D1396" s="29" t="s">
        <v>2584</v>
      </c>
      <c r="E1396" s="30" t="s">
        <v>2585</v>
      </c>
      <c r="F1396" s="17" t="s">
        <v>4191</v>
      </c>
    </row>
    <row r="1397" spans="2:6">
      <c r="B1397" s="27" t="s">
        <v>1972</v>
      </c>
      <c r="C1397" s="28" t="s">
        <v>3367</v>
      </c>
      <c r="D1397" s="29" t="s">
        <v>2586</v>
      </c>
      <c r="E1397" s="30" t="s">
        <v>2587</v>
      </c>
      <c r="F1397" s="17" t="s">
        <v>4192</v>
      </c>
    </row>
    <row r="1398" spans="2:6">
      <c r="B1398" s="27" t="s">
        <v>1972</v>
      </c>
      <c r="C1398" s="28" t="s">
        <v>3367</v>
      </c>
      <c r="D1398" s="29" t="s">
        <v>2588</v>
      </c>
      <c r="E1398" s="30" t="s">
        <v>2589</v>
      </c>
      <c r="F1398" s="17" t="s">
        <v>4193</v>
      </c>
    </row>
    <row r="1399" spans="2:6">
      <c r="B1399" s="27" t="s">
        <v>1972</v>
      </c>
      <c r="C1399" s="28" t="s">
        <v>3367</v>
      </c>
      <c r="D1399" s="29" t="s">
        <v>2590</v>
      </c>
      <c r="E1399" s="30" t="s">
        <v>2591</v>
      </c>
      <c r="F1399" s="17" t="s">
        <v>4194</v>
      </c>
    </row>
    <row r="1400" spans="2:6">
      <c r="B1400" s="27" t="s">
        <v>1972</v>
      </c>
      <c r="C1400" s="28" t="s">
        <v>3367</v>
      </c>
      <c r="D1400" s="29" t="s">
        <v>2592</v>
      </c>
      <c r="E1400" s="30" t="s">
        <v>2593</v>
      </c>
      <c r="F1400" s="17" t="s">
        <v>4195</v>
      </c>
    </row>
    <row r="1401" spans="2:6">
      <c r="B1401" s="27" t="s">
        <v>1972</v>
      </c>
      <c r="C1401" s="28" t="s">
        <v>3367</v>
      </c>
      <c r="D1401" s="29" t="s">
        <v>2594</v>
      </c>
      <c r="E1401" s="30" t="s">
        <v>2595</v>
      </c>
      <c r="F1401" s="17" t="s">
        <v>4193</v>
      </c>
    </row>
    <row r="1402" spans="2:6">
      <c r="B1402" s="27" t="s">
        <v>1972</v>
      </c>
      <c r="C1402" s="28" t="s">
        <v>3367</v>
      </c>
      <c r="D1402" s="29" t="s">
        <v>2596</v>
      </c>
      <c r="E1402" s="30" t="s">
        <v>2597</v>
      </c>
      <c r="F1402" s="17" t="s">
        <v>4196</v>
      </c>
    </row>
    <row r="1403" spans="2:6">
      <c r="B1403" s="27" t="s">
        <v>1972</v>
      </c>
      <c r="C1403" s="28" t="s">
        <v>3367</v>
      </c>
      <c r="D1403" s="29" t="s">
        <v>2598</v>
      </c>
      <c r="E1403" s="30" t="s">
        <v>2599</v>
      </c>
      <c r="F1403" s="17" t="s">
        <v>4197</v>
      </c>
    </row>
    <row r="1404" spans="2:6">
      <c r="B1404" s="27" t="s">
        <v>1972</v>
      </c>
      <c r="C1404" s="28" t="s">
        <v>3367</v>
      </c>
      <c r="D1404" s="29" t="s">
        <v>2600</v>
      </c>
      <c r="E1404" s="30" t="s">
        <v>2601</v>
      </c>
      <c r="F1404" s="17" t="s">
        <v>4198</v>
      </c>
    </row>
    <row r="1405" spans="2:6">
      <c r="B1405" s="27" t="s">
        <v>1972</v>
      </c>
      <c r="C1405" s="28" t="s">
        <v>3367</v>
      </c>
      <c r="D1405" s="29" t="s">
        <v>2602</v>
      </c>
      <c r="E1405" s="30" t="s">
        <v>2603</v>
      </c>
      <c r="F1405" s="17" t="s">
        <v>4199</v>
      </c>
    </row>
    <row r="1406" spans="2:6">
      <c r="B1406" s="27" t="s">
        <v>1972</v>
      </c>
      <c r="C1406" s="28" t="s">
        <v>3367</v>
      </c>
      <c r="D1406" s="29" t="s">
        <v>2604</v>
      </c>
      <c r="E1406" s="30" t="s">
        <v>2605</v>
      </c>
      <c r="F1406" s="17" t="s">
        <v>4198</v>
      </c>
    </row>
    <row r="1407" spans="2:6">
      <c r="B1407" s="27" t="s">
        <v>1972</v>
      </c>
      <c r="C1407" s="28" t="s">
        <v>3367</v>
      </c>
      <c r="D1407" s="29" t="s">
        <v>2606</v>
      </c>
      <c r="E1407" s="30" t="s">
        <v>2607</v>
      </c>
      <c r="F1407" s="17" t="s">
        <v>4200</v>
      </c>
    </row>
    <row r="1408" spans="2:6">
      <c r="B1408" s="27" t="s">
        <v>1972</v>
      </c>
      <c r="C1408" s="28" t="s">
        <v>3367</v>
      </c>
      <c r="D1408" s="29" t="s">
        <v>2608</v>
      </c>
      <c r="E1408" s="30" t="s">
        <v>2609</v>
      </c>
      <c r="F1408" s="17" t="s">
        <v>4201</v>
      </c>
    </row>
    <row r="1409" spans="2:6">
      <c r="B1409" s="27" t="s">
        <v>1972</v>
      </c>
      <c r="C1409" s="28" t="s">
        <v>3367</v>
      </c>
      <c r="D1409" s="29" t="s">
        <v>2610</v>
      </c>
      <c r="E1409" s="30" t="s">
        <v>2611</v>
      </c>
      <c r="F1409" s="17" t="s">
        <v>4201</v>
      </c>
    </row>
    <row r="1410" spans="2:6">
      <c r="B1410" s="27" t="s">
        <v>1972</v>
      </c>
      <c r="C1410" s="28" t="s">
        <v>3367</v>
      </c>
      <c r="D1410" s="29" t="s">
        <v>2612</v>
      </c>
      <c r="E1410" s="30" t="s">
        <v>2613</v>
      </c>
      <c r="F1410" s="17" t="s">
        <v>4201</v>
      </c>
    </row>
    <row r="1411" spans="2:6">
      <c r="B1411" s="27" t="s">
        <v>1972</v>
      </c>
      <c r="C1411" s="28" t="s">
        <v>3367</v>
      </c>
      <c r="D1411" s="29" t="s">
        <v>2614</v>
      </c>
      <c r="E1411" s="30" t="s">
        <v>2615</v>
      </c>
      <c r="F1411" s="17" t="s">
        <v>4197</v>
      </c>
    </row>
    <row r="1412" spans="2:6">
      <c r="B1412" s="27" t="s">
        <v>1972</v>
      </c>
      <c r="C1412" s="28" t="s">
        <v>3367</v>
      </c>
      <c r="D1412" s="29" t="s">
        <v>2616</v>
      </c>
      <c r="E1412" s="30" t="s">
        <v>2617</v>
      </c>
      <c r="F1412" s="17" t="s">
        <v>4198</v>
      </c>
    </row>
    <row r="1413" spans="2:6">
      <c r="B1413" s="27" t="s">
        <v>1972</v>
      </c>
      <c r="C1413" s="28" t="s">
        <v>3367</v>
      </c>
      <c r="D1413" s="29" t="s">
        <v>2618</v>
      </c>
      <c r="E1413" s="30" t="s">
        <v>2619</v>
      </c>
      <c r="F1413" s="17" t="s">
        <v>4202</v>
      </c>
    </row>
    <row r="1414" spans="2:6">
      <c r="B1414" s="27" t="s">
        <v>1972</v>
      </c>
      <c r="C1414" s="28" t="s">
        <v>3367</v>
      </c>
      <c r="D1414" s="29" t="s">
        <v>2620</v>
      </c>
      <c r="E1414" s="30" t="s">
        <v>2621</v>
      </c>
      <c r="F1414" s="17" t="s">
        <v>4199</v>
      </c>
    </row>
    <row r="1415" spans="2:6">
      <c r="B1415" s="27" t="s">
        <v>1972</v>
      </c>
      <c r="C1415" s="28" t="s">
        <v>3367</v>
      </c>
      <c r="D1415" s="29" t="s">
        <v>2622</v>
      </c>
      <c r="E1415" s="30" t="s">
        <v>2623</v>
      </c>
      <c r="F1415" s="17" t="s">
        <v>4202</v>
      </c>
    </row>
    <row r="1416" spans="2:6">
      <c r="B1416" s="27" t="s">
        <v>1972</v>
      </c>
      <c r="C1416" s="28" t="s">
        <v>3367</v>
      </c>
      <c r="D1416" s="29" t="s">
        <v>2624</v>
      </c>
      <c r="E1416" s="30" t="s">
        <v>2625</v>
      </c>
      <c r="F1416" s="17" t="s">
        <v>4202</v>
      </c>
    </row>
    <row r="1417" spans="2:6">
      <c r="B1417" s="27" t="s">
        <v>1972</v>
      </c>
      <c r="C1417" s="28" t="s">
        <v>3367</v>
      </c>
      <c r="D1417" s="29" t="s">
        <v>2626</v>
      </c>
      <c r="E1417" s="30" t="s">
        <v>2627</v>
      </c>
      <c r="F1417" s="17" t="s">
        <v>4203</v>
      </c>
    </row>
    <row r="1418" spans="2:6">
      <c r="B1418" s="27" t="s">
        <v>1972</v>
      </c>
      <c r="C1418" s="28" t="s">
        <v>3367</v>
      </c>
      <c r="D1418" s="29" t="s">
        <v>2628</v>
      </c>
      <c r="E1418" s="30" t="s">
        <v>2629</v>
      </c>
      <c r="F1418" s="17" t="s">
        <v>4204</v>
      </c>
    </row>
    <row r="1419" spans="2:6">
      <c r="B1419" s="27" t="s">
        <v>1972</v>
      </c>
      <c r="C1419" s="28" t="s">
        <v>3367</v>
      </c>
      <c r="D1419" s="29" t="s">
        <v>2630</v>
      </c>
      <c r="E1419" s="30" t="s">
        <v>2631</v>
      </c>
      <c r="F1419" s="17" t="s">
        <v>4205</v>
      </c>
    </row>
    <row r="1420" spans="2:6">
      <c r="B1420" s="27" t="s">
        <v>1972</v>
      </c>
      <c r="C1420" s="28" t="s">
        <v>3368</v>
      </c>
      <c r="D1420" s="29" t="s">
        <v>2632</v>
      </c>
      <c r="E1420" s="30" t="s">
        <v>2633</v>
      </c>
      <c r="F1420" s="17" t="s">
        <v>4206</v>
      </c>
    </row>
    <row r="1421" spans="2:6">
      <c r="B1421" s="27" t="s">
        <v>1972</v>
      </c>
      <c r="C1421" s="28" t="s">
        <v>3368</v>
      </c>
      <c r="D1421" s="29" t="s">
        <v>2634</v>
      </c>
      <c r="E1421" s="30" t="s">
        <v>2635</v>
      </c>
      <c r="F1421" s="17" t="s">
        <v>4207</v>
      </c>
    </row>
    <row r="1422" spans="2:6">
      <c r="B1422" s="27" t="s">
        <v>1972</v>
      </c>
      <c r="C1422" s="28" t="s">
        <v>3368</v>
      </c>
      <c r="D1422" s="29" t="s">
        <v>2636</v>
      </c>
      <c r="E1422" s="30" t="s">
        <v>2637</v>
      </c>
      <c r="F1422" s="17" t="s">
        <v>4208</v>
      </c>
    </row>
    <row r="1423" spans="2:6">
      <c r="B1423" s="27" t="s">
        <v>1972</v>
      </c>
      <c r="C1423" s="28" t="s">
        <v>3368</v>
      </c>
      <c r="D1423" s="29" t="s">
        <v>2638</v>
      </c>
      <c r="E1423" s="30" t="s">
        <v>2639</v>
      </c>
      <c r="F1423" s="17" t="s">
        <v>4209</v>
      </c>
    </row>
    <row r="1424" spans="2:6">
      <c r="B1424" s="27" t="s">
        <v>1972</v>
      </c>
      <c r="C1424" s="28" t="s">
        <v>3368</v>
      </c>
      <c r="D1424" s="29" t="s">
        <v>2640</v>
      </c>
      <c r="E1424" s="30" t="s">
        <v>2641</v>
      </c>
      <c r="F1424" s="17" t="s">
        <v>4208</v>
      </c>
    </row>
    <row r="1425" spans="2:6">
      <c r="B1425" s="27" t="s">
        <v>1972</v>
      </c>
      <c r="C1425" s="28" t="s">
        <v>3368</v>
      </c>
      <c r="D1425" s="29" t="s">
        <v>2642</v>
      </c>
      <c r="E1425" s="30" t="s">
        <v>2643</v>
      </c>
      <c r="F1425" s="17" t="s">
        <v>4206</v>
      </c>
    </row>
    <row r="1426" spans="2:6">
      <c r="B1426" s="27" t="s">
        <v>1972</v>
      </c>
      <c r="C1426" s="28" t="s">
        <v>3368</v>
      </c>
      <c r="D1426" s="29" t="s">
        <v>2644</v>
      </c>
      <c r="E1426" s="30" t="s">
        <v>2645</v>
      </c>
      <c r="F1426" s="17" t="s">
        <v>4210</v>
      </c>
    </row>
    <row r="1427" spans="2:6">
      <c r="B1427" s="27" t="s">
        <v>1972</v>
      </c>
      <c r="C1427" s="28" t="s">
        <v>3368</v>
      </c>
      <c r="D1427" s="29" t="s">
        <v>2646</v>
      </c>
      <c r="E1427" s="30" t="s">
        <v>2647</v>
      </c>
      <c r="F1427" s="17" t="s">
        <v>4211</v>
      </c>
    </row>
    <row r="1428" spans="2:6">
      <c r="B1428" s="27" t="s">
        <v>1972</v>
      </c>
      <c r="C1428" s="28" t="s">
        <v>3368</v>
      </c>
      <c r="D1428" s="29" t="s">
        <v>2648</v>
      </c>
      <c r="E1428" s="30" t="s">
        <v>2649</v>
      </c>
      <c r="F1428" s="17" t="s">
        <v>4212</v>
      </c>
    </row>
    <row r="1429" spans="2:6">
      <c r="B1429" s="27" t="s">
        <v>1972</v>
      </c>
      <c r="C1429" s="28" t="s">
        <v>3368</v>
      </c>
      <c r="D1429" s="29" t="s">
        <v>2650</v>
      </c>
      <c r="E1429" s="30" t="s">
        <v>2651</v>
      </c>
      <c r="F1429" s="17" t="s">
        <v>4213</v>
      </c>
    </row>
    <row r="1430" spans="2:6">
      <c r="B1430" s="27" t="s">
        <v>1972</v>
      </c>
      <c r="C1430" s="28" t="s">
        <v>3368</v>
      </c>
      <c r="D1430" s="29" t="s">
        <v>2652</v>
      </c>
      <c r="E1430" s="30" t="s">
        <v>2653</v>
      </c>
      <c r="F1430" s="17" t="s">
        <v>4214</v>
      </c>
    </row>
    <row r="1431" spans="2:6">
      <c r="B1431" s="27" t="s">
        <v>1972</v>
      </c>
      <c r="C1431" s="28" t="s">
        <v>3368</v>
      </c>
      <c r="D1431" s="29" t="s">
        <v>2654</v>
      </c>
      <c r="E1431" s="30" t="s">
        <v>2655</v>
      </c>
      <c r="F1431" s="17" t="s">
        <v>4215</v>
      </c>
    </row>
    <row r="1432" spans="2:6">
      <c r="B1432" s="27" t="s">
        <v>1972</v>
      </c>
      <c r="C1432" s="28" t="s">
        <v>3368</v>
      </c>
      <c r="D1432" s="29" t="s">
        <v>2656</v>
      </c>
      <c r="E1432" s="30" t="s">
        <v>2657</v>
      </c>
      <c r="F1432" s="17" t="s">
        <v>4210</v>
      </c>
    </row>
    <row r="1433" spans="2:6">
      <c r="B1433" s="27" t="s">
        <v>1972</v>
      </c>
      <c r="C1433" s="28" t="s">
        <v>3368</v>
      </c>
      <c r="D1433" s="29" t="s">
        <v>2658</v>
      </c>
      <c r="E1433" s="30" t="s">
        <v>2659</v>
      </c>
      <c r="F1433" s="17" t="s">
        <v>4215</v>
      </c>
    </row>
    <row r="1434" spans="2:6">
      <c r="B1434" s="27" t="s">
        <v>1972</v>
      </c>
      <c r="C1434" s="28" t="s">
        <v>3368</v>
      </c>
      <c r="D1434" s="29" t="s">
        <v>2660</v>
      </c>
      <c r="E1434" s="30" t="s">
        <v>2661</v>
      </c>
      <c r="F1434" s="17" t="s">
        <v>4215</v>
      </c>
    </row>
    <row r="1435" spans="2:6">
      <c r="B1435" s="27" t="s">
        <v>1972</v>
      </c>
      <c r="C1435" s="28" t="s">
        <v>3368</v>
      </c>
      <c r="D1435" s="29" t="s">
        <v>2662</v>
      </c>
      <c r="E1435" s="30" t="s">
        <v>2663</v>
      </c>
      <c r="F1435" s="17" t="s">
        <v>4216</v>
      </c>
    </row>
    <row r="1436" spans="2:6">
      <c r="B1436" s="27" t="s">
        <v>1972</v>
      </c>
      <c r="C1436" s="28" t="s">
        <v>3368</v>
      </c>
      <c r="D1436" s="29" t="s">
        <v>2664</v>
      </c>
      <c r="E1436" s="30" t="s">
        <v>2665</v>
      </c>
      <c r="F1436" s="17" t="s">
        <v>4211</v>
      </c>
    </row>
    <row r="1437" spans="2:6">
      <c r="B1437" s="27" t="s">
        <v>1972</v>
      </c>
      <c r="C1437" s="28" t="s">
        <v>3369</v>
      </c>
      <c r="D1437" s="29" t="s">
        <v>2666</v>
      </c>
      <c r="E1437" s="30" t="s">
        <v>2667</v>
      </c>
      <c r="F1437" s="17" t="s">
        <v>4217</v>
      </c>
    </row>
    <row r="1438" spans="2:6">
      <c r="B1438" s="27" t="s">
        <v>1972</v>
      </c>
      <c r="C1438" s="28" t="s">
        <v>3369</v>
      </c>
      <c r="D1438" s="29" t="s">
        <v>2668</v>
      </c>
      <c r="E1438" s="30" t="s">
        <v>2669</v>
      </c>
      <c r="F1438" s="17" t="s">
        <v>4218</v>
      </c>
    </row>
    <row r="1439" spans="2:6">
      <c r="B1439" s="27" t="s">
        <v>1972</v>
      </c>
      <c r="C1439" s="28" t="s">
        <v>3369</v>
      </c>
      <c r="D1439" s="29" t="s">
        <v>2670</v>
      </c>
      <c r="E1439" s="30" t="s">
        <v>2671</v>
      </c>
      <c r="F1439" s="17" t="s">
        <v>4219</v>
      </c>
    </row>
    <row r="1440" spans="2:6">
      <c r="B1440" s="27" t="s">
        <v>1972</v>
      </c>
      <c r="C1440" s="28" t="s">
        <v>3369</v>
      </c>
      <c r="D1440" s="29" t="s">
        <v>2672</v>
      </c>
      <c r="E1440" s="30" t="s">
        <v>2673</v>
      </c>
      <c r="F1440" s="17" t="s">
        <v>4220</v>
      </c>
    </row>
    <row r="1441" spans="2:6">
      <c r="B1441" s="27" t="s">
        <v>1972</v>
      </c>
      <c r="C1441" s="28" t="s">
        <v>3369</v>
      </c>
      <c r="D1441" s="29" t="s">
        <v>2674</v>
      </c>
      <c r="E1441" s="30" t="s">
        <v>2675</v>
      </c>
      <c r="F1441" s="17" t="s">
        <v>4221</v>
      </c>
    </row>
    <row r="1442" spans="2:6">
      <c r="B1442" s="27" t="s">
        <v>1972</v>
      </c>
      <c r="C1442" s="28" t="s">
        <v>3369</v>
      </c>
      <c r="D1442" s="29" t="s">
        <v>2676</v>
      </c>
      <c r="E1442" s="30" t="s">
        <v>2677</v>
      </c>
      <c r="F1442" s="17" t="s">
        <v>4222</v>
      </c>
    </row>
    <row r="1443" spans="2:6">
      <c r="B1443" s="27" t="s">
        <v>1972</v>
      </c>
      <c r="C1443" s="28" t="s">
        <v>3369</v>
      </c>
      <c r="D1443" s="29" t="s">
        <v>2678</v>
      </c>
      <c r="E1443" s="30" t="s">
        <v>2679</v>
      </c>
      <c r="F1443" s="17" t="s">
        <v>4223</v>
      </c>
    </row>
    <row r="1444" spans="2:6">
      <c r="B1444" s="27" t="s">
        <v>1972</v>
      </c>
      <c r="C1444" s="28" t="s">
        <v>3369</v>
      </c>
      <c r="D1444" s="29" t="s">
        <v>2680</v>
      </c>
      <c r="E1444" s="30" t="s">
        <v>2681</v>
      </c>
      <c r="F1444" s="17" t="s">
        <v>4224</v>
      </c>
    </row>
    <row r="1445" spans="2:6">
      <c r="B1445" s="27" t="s">
        <v>1972</v>
      </c>
      <c r="C1445" s="28" t="s">
        <v>3370</v>
      </c>
      <c r="D1445" s="29" t="s">
        <v>2682</v>
      </c>
      <c r="E1445" s="30" t="s">
        <v>2683</v>
      </c>
      <c r="F1445" s="17" t="s">
        <v>4225</v>
      </c>
    </row>
    <row r="1446" spans="2:6">
      <c r="B1446" s="27" t="s">
        <v>1972</v>
      </c>
      <c r="C1446" s="28" t="s">
        <v>3370</v>
      </c>
      <c r="D1446" s="29" t="s">
        <v>2684</v>
      </c>
      <c r="E1446" s="30" t="s">
        <v>2685</v>
      </c>
      <c r="F1446" s="17" t="s">
        <v>4226</v>
      </c>
    </row>
    <row r="1447" spans="2:6">
      <c r="B1447" s="27" t="s">
        <v>1972</v>
      </c>
      <c r="C1447" s="28" t="s">
        <v>3370</v>
      </c>
      <c r="D1447" s="29" t="s">
        <v>2686</v>
      </c>
      <c r="E1447" s="30" t="s">
        <v>2687</v>
      </c>
      <c r="F1447" s="17" t="s">
        <v>4227</v>
      </c>
    </row>
    <row r="1448" spans="2:6">
      <c r="B1448" s="27" t="s">
        <v>1972</v>
      </c>
      <c r="C1448" s="28" t="s">
        <v>3370</v>
      </c>
      <c r="D1448" s="29" t="s">
        <v>2688</v>
      </c>
      <c r="E1448" s="30" t="s">
        <v>2689</v>
      </c>
      <c r="F1448" s="17" t="s">
        <v>4228</v>
      </c>
    </row>
    <row r="1449" spans="2:6">
      <c r="B1449" s="27" t="s">
        <v>1972</v>
      </c>
      <c r="C1449" s="28" t="s">
        <v>3370</v>
      </c>
      <c r="D1449" s="29" t="s">
        <v>2690</v>
      </c>
      <c r="E1449" s="30" t="s">
        <v>2691</v>
      </c>
      <c r="F1449" s="17" t="s">
        <v>4229</v>
      </c>
    </row>
    <row r="1450" spans="2:6">
      <c r="B1450" s="27" t="s">
        <v>1972</v>
      </c>
      <c r="C1450" s="28" t="s">
        <v>3370</v>
      </c>
      <c r="D1450" s="29" t="s">
        <v>2692</v>
      </c>
      <c r="E1450" s="30" t="s">
        <v>2693</v>
      </c>
      <c r="F1450" s="17" t="s">
        <v>4230</v>
      </c>
    </row>
    <row r="1451" spans="2:6">
      <c r="B1451" s="27" t="s">
        <v>1972</v>
      </c>
      <c r="C1451" s="28" t="s">
        <v>3370</v>
      </c>
      <c r="D1451" s="29" t="s">
        <v>2694</v>
      </c>
      <c r="E1451" s="30" t="s">
        <v>2695</v>
      </c>
      <c r="F1451" s="17" t="s">
        <v>4231</v>
      </c>
    </row>
    <row r="1452" spans="2:6">
      <c r="B1452" s="27" t="s">
        <v>1972</v>
      </c>
      <c r="C1452" s="28" t="s">
        <v>3370</v>
      </c>
      <c r="D1452" s="29" t="s">
        <v>2696</v>
      </c>
      <c r="E1452" s="30" t="s">
        <v>2697</v>
      </c>
      <c r="F1452" s="17" t="s">
        <v>4231</v>
      </c>
    </row>
    <row r="1453" spans="2:6">
      <c r="B1453" s="27" t="s">
        <v>1972</v>
      </c>
      <c r="C1453" s="28" t="s">
        <v>3370</v>
      </c>
      <c r="D1453" s="29" t="s">
        <v>2698</v>
      </c>
      <c r="E1453" s="30" t="s">
        <v>2699</v>
      </c>
      <c r="F1453" s="17" t="s">
        <v>4230</v>
      </c>
    </row>
    <row r="1454" spans="2:6">
      <c r="B1454" s="27" t="s">
        <v>1972</v>
      </c>
      <c r="C1454" s="28" t="s">
        <v>3370</v>
      </c>
      <c r="D1454" s="29" t="s">
        <v>2700</v>
      </c>
      <c r="E1454" s="30" t="s">
        <v>2701</v>
      </c>
      <c r="F1454" s="17" t="s">
        <v>4232</v>
      </c>
    </row>
    <row r="1455" spans="2:6">
      <c r="B1455" s="27" t="s">
        <v>1972</v>
      </c>
      <c r="C1455" s="28" t="s">
        <v>3370</v>
      </c>
      <c r="D1455" s="29" t="s">
        <v>2702</v>
      </c>
      <c r="E1455" s="30" t="s">
        <v>2703</v>
      </c>
      <c r="F1455" s="17" t="s">
        <v>4233</v>
      </c>
    </row>
    <row r="1456" spans="2:6">
      <c r="B1456" s="27" t="s">
        <v>1972</v>
      </c>
      <c r="C1456" s="28" t="s">
        <v>40</v>
      </c>
      <c r="D1456" s="29" t="s">
        <v>2704</v>
      </c>
      <c r="E1456" s="30" t="s">
        <v>2704</v>
      </c>
      <c r="F1456" s="17" t="s">
        <v>40</v>
      </c>
    </row>
    <row r="1457" spans="2:6">
      <c r="B1457" s="27" t="s">
        <v>1972</v>
      </c>
      <c r="C1457" s="28" t="s">
        <v>40</v>
      </c>
      <c r="D1457" s="29" t="s">
        <v>2705</v>
      </c>
      <c r="E1457" s="30" t="s">
        <v>2705</v>
      </c>
      <c r="F1457" s="17" t="s">
        <v>40</v>
      </c>
    </row>
    <row r="1458" spans="2:6">
      <c r="B1458" s="27" t="s">
        <v>2706</v>
      </c>
      <c r="C1458" s="28" t="s">
        <v>3371</v>
      </c>
      <c r="D1458" s="29" t="s">
        <v>2708</v>
      </c>
      <c r="E1458" s="30" t="s">
        <v>2709</v>
      </c>
      <c r="F1458" s="17" t="s">
        <v>4234</v>
      </c>
    </row>
    <row r="1459" spans="2:6">
      <c r="B1459" s="27" t="s">
        <v>2706</v>
      </c>
      <c r="C1459" s="28" t="s">
        <v>3371</v>
      </c>
      <c r="D1459" s="29" t="s">
        <v>2710</v>
      </c>
      <c r="E1459" s="30" t="s">
        <v>2711</v>
      </c>
      <c r="F1459" s="17" t="s">
        <v>4235</v>
      </c>
    </row>
    <row r="1460" spans="2:6">
      <c r="B1460" s="27" t="s">
        <v>2706</v>
      </c>
      <c r="C1460" s="28" t="s">
        <v>3372</v>
      </c>
      <c r="D1460" s="29" t="s">
        <v>2712</v>
      </c>
      <c r="E1460" s="30" t="s">
        <v>2713</v>
      </c>
      <c r="F1460" s="17" t="s">
        <v>4236</v>
      </c>
    </row>
    <row r="1461" spans="2:6">
      <c r="B1461" s="27" t="s">
        <v>2706</v>
      </c>
      <c r="C1461" s="28" t="s">
        <v>3371</v>
      </c>
      <c r="D1461" s="29" t="s">
        <v>2714</v>
      </c>
      <c r="E1461" s="30" t="s">
        <v>2715</v>
      </c>
      <c r="F1461" s="17" t="s">
        <v>4237</v>
      </c>
    </row>
    <row r="1462" spans="2:6">
      <c r="B1462" s="27" t="s">
        <v>2706</v>
      </c>
      <c r="C1462" s="28" t="s">
        <v>3371</v>
      </c>
      <c r="D1462" s="29" t="s">
        <v>2716</v>
      </c>
      <c r="E1462" s="30" t="s">
        <v>2717</v>
      </c>
      <c r="F1462" s="17" t="s">
        <v>4235</v>
      </c>
    </row>
    <row r="1463" spans="2:6">
      <c r="B1463" s="27" t="s">
        <v>2706</v>
      </c>
      <c r="C1463" s="28" t="s">
        <v>3371</v>
      </c>
      <c r="D1463" s="29" t="s">
        <v>2718</v>
      </c>
      <c r="E1463" s="30" t="s">
        <v>2719</v>
      </c>
      <c r="F1463" s="17" t="s">
        <v>4238</v>
      </c>
    </row>
    <row r="1464" spans="2:6">
      <c r="B1464" s="27" t="s">
        <v>2706</v>
      </c>
      <c r="C1464" s="28" t="s">
        <v>3371</v>
      </c>
      <c r="D1464" s="29" t="s">
        <v>2720</v>
      </c>
      <c r="E1464" s="30" t="s">
        <v>2721</v>
      </c>
      <c r="F1464" s="17" t="s">
        <v>4235</v>
      </c>
    </row>
    <row r="1465" spans="2:6">
      <c r="B1465" s="27" t="s">
        <v>2706</v>
      </c>
      <c r="C1465" s="28" t="s">
        <v>3373</v>
      </c>
      <c r="D1465" s="29" t="s">
        <v>2722</v>
      </c>
      <c r="E1465" s="30" t="s">
        <v>2723</v>
      </c>
      <c r="F1465" s="17" t="s">
        <v>4239</v>
      </c>
    </row>
    <row r="1466" spans="2:6">
      <c r="B1466" s="27" t="s">
        <v>2706</v>
      </c>
      <c r="C1466" s="28" t="s">
        <v>3371</v>
      </c>
      <c r="D1466" s="29" t="s">
        <v>2724</v>
      </c>
      <c r="E1466" s="30" t="s">
        <v>2725</v>
      </c>
      <c r="F1466" s="17" t="s">
        <v>4238</v>
      </c>
    </row>
    <row r="1467" spans="2:6">
      <c r="B1467" s="27" t="s">
        <v>2706</v>
      </c>
      <c r="C1467" s="28" t="s">
        <v>3374</v>
      </c>
      <c r="D1467" s="29" t="s">
        <v>2726</v>
      </c>
      <c r="E1467" s="30" t="s">
        <v>2727</v>
      </c>
      <c r="F1467" s="17" t="s">
        <v>4240</v>
      </c>
    </row>
    <row r="1468" spans="2:6">
      <c r="B1468" s="27" t="s">
        <v>2706</v>
      </c>
      <c r="C1468" s="28" t="s">
        <v>3371</v>
      </c>
      <c r="D1468" s="29" t="s">
        <v>2728</v>
      </c>
      <c r="E1468" s="30" t="s">
        <v>2729</v>
      </c>
      <c r="F1468" s="17" t="s">
        <v>4235</v>
      </c>
    </row>
    <row r="1469" spans="2:6">
      <c r="B1469" s="27" t="s">
        <v>2706</v>
      </c>
      <c r="C1469" s="28" t="s">
        <v>3373</v>
      </c>
      <c r="D1469" s="29" t="s">
        <v>2730</v>
      </c>
      <c r="E1469" s="30" t="s">
        <v>2731</v>
      </c>
      <c r="F1469" s="17" t="s">
        <v>4241</v>
      </c>
    </row>
    <row r="1470" spans="2:6">
      <c r="B1470" s="27" t="s">
        <v>2706</v>
      </c>
      <c r="C1470" s="28" t="s">
        <v>3371</v>
      </c>
      <c r="D1470" s="29" t="s">
        <v>2732</v>
      </c>
      <c r="E1470" s="30" t="s">
        <v>2733</v>
      </c>
      <c r="F1470" s="17" t="s">
        <v>4237</v>
      </c>
    </row>
    <row r="1471" spans="2:6">
      <c r="B1471" s="27" t="s">
        <v>2706</v>
      </c>
      <c r="C1471" s="28" t="s">
        <v>3371</v>
      </c>
      <c r="D1471" s="29" t="s">
        <v>2734</v>
      </c>
      <c r="E1471" s="30" t="s">
        <v>2735</v>
      </c>
      <c r="F1471" s="17" t="s">
        <v>4235</v>
      </c>
    </row>
    <row r="1472" spans="2:6">
      <c r="B1472" s="27" t="s">
        <v>2706</v>
      </c>
      <c r="C1472" s="28" t="s">
        <v>3373</v>
      </c>
      <c r="D1472" s="29" t="s">
        <v>2736</v>
      </c>
      <c r="E1472" s="30" t="s">
        <v>2737</v>
      </c>
      <c r="F1472" s="17" t="s">
        <v>4239</v>
      </c>
    </row>
    <row r="1473" spans="2:6">
      <c r="B1473" s="27" t="s">
        <v>2706</v>
      </c>
      <c r="C1473" s="28" t="s">
        <v>3372</v>
      </c>
      <c r="D1473" s="29" t="s">
        <v>2738</v>
      </c>
      <c r="E1473" s="30" t="s">
        <v>2739</v>
      </c>
      <c r="F1473" s="17" t="s">
        <v>4242</v>
      </c>
    </row>
    <row r="1474" spans="2:6">
      <c r="B1474" s="27" t="s">
        <v>2706</v>
      </c>
      <c r="C1474" s="28" t="s">
        <v>3371</v>
      </c>
      <c r="D1474" s="29" t="s">
        <v>2740</v>
      </c>
      <c r="E1474" s="30" t="s">
        <v>2741</v>
      </c>
      <c r="F1474" s="17" t="s">
        <v>4234</v>
      </c>
    </row>
    <row r="1475" spans="2:6">
      <c r="B1475" s="27" t="s">
        <v>2706</v>
      </c>
      <c r="C1475" s="28" t="s">
        <v>3373</v>
      </c>
      <c r="D1475" s="29" t="s">
        <v>2742</v>
      </c>
      <c r="E1475" s="30" t="s">
        <v>2743</v>
      </c>
      <c r="F1475" s="17" t="s">
        <v>4243</v>
      </c>
    </row>
    <row r="1476" spans="2:6">
      <c r="B1476" s="27" t="s">
        <v>2706</v>
      </c>
      <c r="C1476" s="28" t="s">
        <v>3371</v>
      </c>
      <c r="D1476" s="29" t="s">
        <v>2744</v>
      </c>
      <c r="E1476" s="30" t="s">
        <v>2745</v>
      </c>
      <c r="F1476" s="17" t="s">
        <v>4238</v>
      </c>
    </row>
    <row r="1477" spans="2:6">
      <c r="B1477" s="27" t="s">
        <v>2706</v>
      </c>
      <c r="C1477" s="28" t="s">
        <v>3375</v>
      </c>
      <c r="D1477" s="29" t="s">
        <v>2746</v>
      </c>
      <c r="E1477" s="30" t="s">
        <v>2747</v>
      </c>
      <c r="F1477" s="17" t="s">
        <v>4244</v>
      </c>
    </row>
    <row r="1478" spans="2:6">
      <c r="B1478" s="27" t="s">
        <v>2706</v>
      </c>
      <c r="C1478" s="28" t="s">
        <v>3372</v>
      </c>
      <c r="D1478" s="29" t="s">
        <v>2748</v>
      </c>
      <c r="E1478" s="30" t="s">
        <v>2749</v>
      </c>
      <c r="F1478" s="17" t="s">
        <v>4236</v>
      </c>
    </row>
    <row r="1479" spans="2:6">
      <c r="B1479" s="27" t="s">
        <v>2706</v>
      </c>
      <c r="C1479" s="28" t="s">
        <v>3371</v>
      </c>
      <c r="D1479" s="29" t="s">
        <v>2750</v>
      </c>
      <c r="E1479" s="30" t="s">
        <v>2751</v>
      </c>
      <c r="F1479" s="17" t="s">
        <v>4234</v>
      </c>
    </row>
    <row r="1480" spans="2:6">
      <c r="B1480" s="27" t="s">
        <v>2706</v>
      </c>
      <c r="C1480" s="28" t="s">
        <v>3373</v>
      </c>
      <c r="D1480" s="29" t="s">
        <v>2752</v>
      </c>
      <c r="E1480" s="30" t="s">
        <v>2753</v>
      </c>
      <c r="F1480" s="17" t="s">
        <v>4243</v>
      </c>
    </row>
    <row r="1481" spans="2:6">
      <c r="B1481" s="27" t="s">
        <v>2706</v>
      </c>
      <c r="C1481" s="28" t="s">
        <v>3373</v>
      </c>
      <c r="D1481" s="29" t="s">
        <v>2754</v>
      </c>
      <c r="E1481" s="30" t="s">
        <v>2755</v>
      </c>
      <c r="F1481" s="17" t="s">
        <v>4243</v>
      </c>
    </row>
    <row r="1482" spans="2:6">
      <c r="B1482" s="27" t="s">
        <v>2706</v>
      </c>
      <c r="C1482" s="28" t="s">
        <v>3375</v>
      </c>
      <c r="D1482" s="29" t="s">
        <v>2756</v>
      </c>
      <c r="E1482" s="30" t="s">
        <v>2757</v>
      </c>
      <c r="F1482" s="17" t="s">
        <v>4245</v>
      </c>
    </row>
    <row r="1483" spans="2:6">
      <c r="B1483" s="27" t="s">
        <v>2706</v>
      </c>
      <c r="C1483" s="28" t="s">
        <v>3374</v>
      </c>
      <c r="D1483" s="29" t="s">
        <v>2758</v>
      </c>
      <c r="E1483" s="30" t="s">
        <v>2759</v>
      </c>
      <c r="F1483" s="17" t="s">
        <v>4246</v>
      </c>
    </row>
    <row r="1484" spans="2:6">
      <c r="B1484" s="27" t="s">
        <v>2706</v>
      </c>
      <c r="C1484" s="28" t="s">
        <v>3375</v>
      </c>
      <c r="D1484" s="29" t="s">
        <v>2760</v>
      </c>
      <c r="E1484" s="30" t="s">
        <v>2761</v>
      </c>
      <c r="F1484" s="17" t="s">
        <v>4247</v>
      </c>
    </row>
    <row r="1485" spans="2:6">
      <c r="B1485" s="27" t="s">
        <v>2706</v>
      </c>
      <c r="C1485" s="28" t="s">
        <v>3371</v>
      </c>
      <c r="D1485" s="29" t="s">
        <v>2762</v>
      </c>
      <c r="E1485" s="30" t="s">
        <v>2763</v>
      </c>
      <c r="F1485" s="17" t="s">
        <v>4234</v>
      </c>
    </row>
    <row r="1486" spans="2:6">
      <c r="B1486" s="27" t="s">
        <v>2706</v>
      </c>
      <c r="C1486" s="28" t="s">
        <v>3373</v>
      </c>
      <c r="D1486" s="29" t="s">
        <v>2764</v>
      </c>
      <c r="E1486" s="30" t="s">
        <v>2765</v>
      </c>
      <c r="F1486" s="17" t="s">
        <v>4239</v>
      </c>
    </row>
    <row r="1487" spans="2:6">
      <c r="B1487" s="27" t="s">
        <v>2706</v>
      </c>
      <c r="C1487" s="28" t="s">
        <v>3371</v>
      </c>
      <c r="D1487" s="29" t="s">
        <v>2766</v>
      </c>
      <c r="E1487" s="30" t="s">
        <v>2767</v>
      </c>
      <c r="F1487" s="17" t="s">
        <v>4237</v>
      </c>
    </row>
    <row r="1488" spans="2:6">
      <c r="B1488" s="27" t="s">
        <v>2706</v>
      </c>
      <c r="C1488" s="28" t="s">
        <v>3371</v>
      </c>
      <c r="D1488" s="29" t="s">
        <v>2768</v>
      </c>
      <c r="E1488" s="30" t="s">
        <v>2769</v>
      </c>
      <c r="F1488" s="17" t="s">
        <v>4235</v>
      </c>
    </row>
    <row r="1489" spans="2:6">
      <c r="B1489" s="27" t="s">
        <v>2706</v>
      </c>
      <c r="C1489" s="28" t="s">
        <v>3373</v>
      </c>
      <c r="D1489" s="29" t="s">
        <v>2770</v>
      </c>
      <c r="E1489" s="30" t="s">
        <v>2771</v>
      </c>
      <c r="F1489" s="17" t="s">
        <v>4239</v>
      </c>
    </row>
    <row r="1490" spans="2:6">
      <c r="B1490" s="27" t="s">
        <v>2706</v>
      </c>
      <c r="C1490" s="28" t="s">
        <v>3373</v>
      </c>
      <c r="D1490" s="29" t="s">
        <v>2772</v>
      </c>
      <c r="E1490" s="30" t="s">
        <v>2773</v>
      </c>
      <c r="F1490" s="17" t="s">
        <v>4239</v>
      </c>
    </row>
    <row r="1491" spans="2:6">
      <c r="B1491" s="27" t="s">
        <v>2706</v>
      </c>
      <c r="C1491" s="28" t="s">
        <v>3371</v>
      </c>
      <c r="D1491" s="29" t="s">
        <v>2774</v>
      </c>
      <c r="E1491" s="30" t="s">
        <v>2775</v>
      </c>
      <c r="F1491" s="17" t="s">
        <v>4235</v>
      </c>
    </row>
    <row r="1492" spans="2:6">
      <c r="B1492" s="27" t="s">
        <v>2706</v>
      </c>
      <c r="C1492" s="28" t="s">
        <v>3371</v>
      </c>
      <c r="D1492" s="29" t="s">
        <v>2776</v>
      </c>
      <c r="E1492" s="30" t="s">
        <v>2777</v>
      </c>
      <c r="F1492" s="17" t="s">
        <v>4234</v>
      </c>
    </row>
    <row r="1493" spans="2:6">
      <c r="B1493" s="27" t="s">
        <v>2706</v>
      </c>
      <c r="C1493" s="28" t="s">
        <v>3375</v>
      </c>
      <c r="D1493" s="29" t="s">
        <v>2778</v>
      </c>
      <c r="E1493" s="30" t="s">
        <v>2779</v>
      </c>
      <c r="F1493" s="17" t="s">
        <v>4248</v>
      </c>
    </row>
    <row r="1494" spans="2:6">
      <c r="B1494" s="27" t="s">
        <v>2706</v>
      </c>
      <c r="C1494" s="28" t="s">
        <v>3375</v>
      </c>
      <c r="D1494" s="29" t="s">
        <v>2780</v>
      </c>
      <c r="E1494" s="30" t="s">
        <v>2781</v>
      </c>
      <c r="F1494" s="17" t="s">
        <v>4245</v>
      </c>
    </row>
    <row r="1495" spans="2:6">
      <c r="B1495" s="27" t="s">
        <v>2706</v>
      </c>
      <c r="C1495" s="28" t="s">
        <v>3376</v>
      </c>
      <c r="D1495" s="29" t="s">
        <v>2782</v>
      </c>
      <c r="E1495" s="30" t="s">
        <v>2782</v>
      </c>
      <c r="F1495" s="17" t="s">
        <v>4249</v>
      </c>
    </row>
    <row r="1496" spans="2:6">
      <c r="B1496" s="27" t="s">
        <v>2706</v>
      </c>
      <c r="C1496" s="28" t="s">
        <v>3376</v>
      </c>
      <c r="D1496" s="29" t="s">
        <v>2783</v>
      </c>
      <c r="E1496" s="30" t="s">
        <v>2784</v>
      </c>
      <c r="F1496" s="17" t="s">
        <v>4250</v>
      </c>
    </row>
    <row r="1497" spans="2:6">
      <c r="B1497" s="27" t="s">
        <v>2706</v>
      </c>
      <c r="C1497" s="28" t="s">
        <v>3377</v>
      </c>
      <c r="D1497" s="29" t="s">
        <v>2785</v>
      </c>
      <c r="E1497" s="30" t="s">
        <v>2786</v>
      </c>
      <c r="F1497" s="17" t="s">
        <v>4251</v>
      </c>
    </row>
    <row r="1498" spans="2:6">
      <c r="B1498" s="27" t="s">
        <v>2706</v>
      </c>
      <c r="C1498" s="28" t="s">
        <v>3375</v>
      </c>
      <c r="D1498" s="29" t="s">
        <v>2787</v>
      </c>
      <c r="E1498" s="30" t="s">
        <v>2788</v>
      </c>
      <c r="F1498" s="17" t="s">
        <v>4244</v>
      </c>
    </row>
    <row r="1499" spans="2:6">
      <c r="B1499" s="27" t="s">
        <v>2706</v>
      </c>
      <c r="C1499" s="28" t="s">
        <v>3377</v>
      </c>
      <c r="D1499" s="29" t="s">
        <v>2789</v>
      </c>
      <c r="E1499" s="30" t="s">
        <v>2790</v>
      </c>
      <c r="F1499" s="17" t="s">
        <v>4252</v>
      </c>
    </row>
    <row r="1500" spans="2:6">
      <c r="B1500" s="27" t="s">
        <v>2706</v>
      </c>
      <c r="C1500" s="28" t="s">
        <v>3375</v>
      </c>
      <c r="D1500" s="29" t="s">
        <v>2791</v>
      </c>
      <c r="E1500" s="30" t="s">
        <v>2792</v>
      </c>
      <c r="F1500" s="17" t="s">
        <v>4245</v>
      </c>
    </row>
    <row r="1501" spans="2:6">
      <c r="B1501" s="27" t="s">
        <v>2706</v>
      </c>
      <c r="C1501" s="28" t="s">
        <v>3377</v>
      </c>
      <c r="D1501" s="29" t="s">
        <v>2793</v>
      </c>
      <c r="E1501" s="30" t="s">
        <v>2794</v>
      </c>
      <c r="F1501" s="17" t="s">
        <v>4253</v>
      </c>
    </row>
    <row r="1502" spans="2:6">
      <c r="B1502" s="27" t="s">
        <v>2706</v>
      </c>
      <c r="C1502" s="28" t="s">
        <v>3377</v>
      </c>
      <c r="D1502" s="29" t="s">
        <v>2795</v>
      </c>
      <c r="E1502" s="30" t="s">
        <v>2796</v>
      </c>
      <c r="F1502" s="17" t="s">
        <v>4254</v>
      </c>
    </row>
    <row r="1503" spans="2:6">
      <c r="B1503" s="27" t="s">
        <v>2706</v>
      </c>
      <c r="C1503" s="28" t="s">
        <v>3375</v>
      </c>
      <c r="D1503" s="29" t="s">
        <v>2797</v>
      </c>
      <c r="E1503" s="30" t="s">
        <v>2798</v>
      </c>
      <c r="F1503" s="17" t="s">
        <v>4248</v>
      </c>
    </row>
    <row r="1504" spans="2:6">
      <c r="B1504" s="27" t="s">
        <v>2706</v>
      </c>
      <c r="C1504" s="28" t="s">
        <v>3375</v>
      </c>
      <c r="D1504" s="29" t="s">
        <v>2799</v>
      </c>
      <c r="E1504" s="30" t="s">
        <v>2800</v>
      </c>
      <c r="F1504" s="17" t="s">
        <v>4247</v>
      </c>
    </row>
    <row r="1505" spans="2:6">
      <c r="B1505" s="27" t="s">
        <v>2706</v>
      </c>
      <c r="C1505" s="28" t="s">
        <v>3376</v>
      </c>
      <c r="D1505" s="29" t="s">
        <v>2801</v>
      </c>
      <c r="E1505" s="30" t="s">
        <v>2802</v>
      </c>
      <c r="F1505" s="17" t="s">
        <v>4255</v>
      </c>
    </row>
    <row r="1506" spans="2:6">
      <c r="B1506" s="27" t="s">
        <v>2706</v>
      </c>
      <c r="C1506" s="28" t="s">
        <v>3376</v>
      </c>
      <c r="D1506" s="29" t="s">
        <v>2803</v>
      </c>
      <c r="E1506" s="30" t="s">
        <v>2804</v>
      </c>
      <c r="F1506" s="17" t="s">
        <v>4249</v>
      </c>
    </row>
    <row r="1507" spans="2:6">
      <c r="B1507" s="27" t="s">
        <v>2706</v>
      </c>
      <c r="C1507" s="28" t="s">
        <v>3376</v>
      </c>
      <c r="D1507" s="29" t="s">
        <v>2805</v>
      </c>
      <c r="E1507" s="30" t="s">
        <v>2806</v>
      </c>
      <c r="F1507" s="17" t="s">
        <v>4256</v>
      </c>
    </row>
    <row r="1508" spans="2:6">
      <c r="B1508" s="27" t="s">
        <v>2706</v>
      </c>
      <c r="C1508" s="28" t="s">
        <v>3377</v>
      </c>
      <c r="D1508" s="29" t="s">
        <v>2807</v>
      </c>
      <c r="E1508" s="30" t="s">
        <v>2808</v>
      </c>
      <c r="F1508" s="17" t="s">
        <v>4251</v>
      </c>
    </row>
    <row r="1509" spans="2:6">
      <c r="B1509" s="27" t="s">
        <v>2706</v>
      </c>
      <c r="C1509" s="28" t="s">
        <v>3376</v>
      </c>
      <c r="D1509" s="29" t="s">
        <v>2809</v>
      </c>
      <c r="E1509" s="30" t="s">
        <v>2810</v>
      </c>
      <c r="F1509" s="17" t="s">
        <v>4249</v>
      </c>
    </row>
    <row r="1510" spans="2:6">
      <c r="B1510" s="27" t="s">
        <v>2706</v>
      </c>
      <c r="C1510" s="28" t="s">
        <v>3376</v>
      </c>
      <c r="D1510" s="29" t="s">
        <v>2811</v>
      </c>
      <c r="E1510" s="30" t="s">
        <v>2812</v>
      </c>
      <c r="F1510" s="17" t="s">
        <v>4249</v>
      </c>
    </row>
    <row r="1511" spans="2:6">
      <c r="B1511" s="27" t="s">
        <v>2706</v>
      </c>
      <c r="C1511" s="28" t="s">
        <v>3376</v>
      </c>
      <c r="D1511" s="29" t="s">
        <v>2813</v>
      </c>
      <c r="E1511" s="30" t="s">
        <v>2814</v>
      </c>
      <c r="F1511" s="17" t="s">
        <v>4250</v>
      </c>
    </row>
    <row r="1512" spans="2:6">
      <c r="B1512" s="27" t="s">
        <v>2706</v>
      </c>
      <c r="C1512" s="28" t="s">
        <v>3375</v>
      </c>
      <c r="D1512" s="29" t="s">
        <v>2815</v>
      </c>
      <c r="E1512" s="30" t="s">
        <v>2816</v>
      </c>
      <c r="F1512" s="17" t="s">
        <v>4245</v>
      </c>
    </row>
    <row r="1513" spans="2:6">
      <c r="B1513" s="27" t="s">
        <v>2706</v>
      </c>
      <c r="C1513" s="28" t="s">
        <v>3376</v>
      </c>
      <c r="D1513" s="29" t="s">
        <v>2817</v>
      </c>
      <c r="E1513" s="30" t="s">
        <v>2818</v>
      </c>
      <c r="F1513" s="17" t="s">
        <v>4257</v>
      </c>
    </row>
    <row r="1514" spans="2:6">
      <c r="B1514" s="27" t="s">
        <v>2706</v>
      </c>
      <c r="C1514" s="28" t="s">
        <v>3376</v>
      </c>
      <c r="D1514" s="29" t="s">
        <v>2819</v>
      </c>
      <c r="E1514" s="30" t="s">
        <v>2820</v>
      </c>
      <c r="F1514" s="17" t="s">
        <v>4258</v>
      </c>
    </row>
    <row r="1515" spans="2:6">
      <c r="B1515" s="27" t="s">
        <v>2706</v>
      </c>
      <c r="C1515" s="28" t="s">
        <v>3376</v>
      </c>
      <c r="D1515" s="29" t="s">
        <v>2821</v>
      </c>
      <c r="E1515" s="30" t="s">
        <v>2822</v>
      </c>
      <c r="F1515" s="17" t="s">
        <v>4259</v>
      </c>
    </row>
    <row r="1516" spans="2:6">
      <c r="B1516" s="27" t="s">
        <v>2706</v>
      </c>
      <c r="C1516" s="28" t="s">
        <v>3375</v>
      </c>
      <c r="D1516" s="29" t="s">
        <v>2823</v>
      </c>
      <c r="E1516" s="30" t="s">
        <v>2824</v>
      </c>
      <c r="F1516" s="17" t="s">
        <v>4247</v>
      </c>
    </row>
    <row r="1517" spans="2:6">
      <c r="B1517" s="27" t="s">
        <v>2706</v>
      </c>
      <c r="C1517" s="28" t="s">
        <v>3375</v>
      </c>
      <c r="D1517" s="29" t="s">
        <v>2825</v>
      </c>
      <c r="E1517" s="30" t="s">
        <v>2826</v>
      </c>
      <c r="F1517" s="17" t="s">
        <v>4247</v>
      </c>
    </row>
    <row r="1518" spans="2:6">
      <c r="B1518" s="27" t="s">
        <v>2706</v>
      </c>
      <c r="C1518" s="28" t="s">
        <v>3375</v>
      </c>
      <c r="D1518" s="29" t="s">
        <v>2827</v>
      </c>
      <c r="E1518" s="30" t="s">
        <v>2828</v>
      </c>
      <c r="F1518" s="17" t="s">
        <v>4247</v>
      </c>
    </row>
    <row r="1519" spans="2:6">
      <c r="B1519" s="27" t="s">
        <v>2706</v>
      </c>
      <c r="C1519" s="28" t="s">
        <v>3376</v>
      </c>
      <c r="D1519" s="29" t="s">
        <v>2829</v>
      </c>
      <c r="E1519" s="30" t="s">
        <v>2830</v>
      </c>
      <c r="F1519" s="17" t="s">
        <v>4257</v>
      </c>
    </row>
    <row r="1520" spans="2:6">
      <c r="B1520" s="27" t="s">
        <v>2706</v>
      </c>
      <c r="C1520" s="28" t="s">
        <v>3376</v>
      </c>
      <c r="D1520" s="29" t="s">
        <v>2831</v>
      </c>
      <c r="E1520" s="30" t="s">
        <v>2832</v>
      </c>
      <c r="F1520" s="17" t="s">
        <v>4260</v>
      </c>
    </row>
    <row r="1521" spans="2:6">
      <c r="B1521" s="27" t="s">
        <v>2706</v>
      </c>
      <c r="C1521" s="28" t="s">
        <v>3376</v>
      </c>
      <c r="D1521" s="29" t="s">
        <v>2833</v>
      </c>
      <c r="E1521" s="30" t="s">
        <v>2834</v>
      </c>
      <c r="F1521" s="17" t="s">
        <v>4261</v>
      </c>
    </row>
    <row r="1522" spans="2:6">
      <c r="B1522" s="27" t="s">
        <v>2706</v>
      </c>
      <c r="C1522" s="28" t="s">
        <v>3375</v>
      </c>
      <c r="D1522" s="29" t="s">
        <v>2835</v>
      </c>
      <c r="E1522" s="30" t="s">
        <v>2836</v>
      </c>
      <c r="F1522" s="17" t="s">
        <v>4247</v>
      </c>
    </row>
    <row r="1523" spans="2:6">
      <c r="B1523" s="27" t="s">
        <v>2706</v>
      </c>
      <c r="C1523" s="28" t="s">
        <v>3376</v>
      </c>
      <c r="D1523" s="29" t="s">
        <v>2837</v>
      </c>
      <c r="E1523" s="30" t="s">
        <v>2838</v>
      </c>
      <c r="F1523" s="17" t="s">
        <v>4262</v>
      </c>
    </row>
    <row r="1524" spans="2:6">
      <c r="B1524" s="27" t="s">
        <v>2706</v>
      </c>
      <c r="C1524" s="28" t="s">
        <v>3376</v>
      </c>
      <c r="D1524" s="29" t="s">
        <v>2839</v>
      </c>
      <c r="E1524" s="30" t="s">
        <v>2840</v>
      </c>
      <c r="F1524" s="17" t="s">
        <v>4250</v>
      </c>
    </row>
    <row r="1525" spans="2:6">
      <c r="B1525" s="27" t="s">
        <v>2706</v>
      </c>
      <c r="C1525" s="28" t="s">
        <v>3376</v>
      </c>
      <c r="D1525" s="29" t="s">
        <v>2841</v>
      </c>
      <c r="E1525" s="30" t="s">
        <v>2842</v>
      </c>
      <c r="F1525" s="17" t="s">
        <v>4249</v>
      </c>
    </row>
    <row r="1526" spans="2:6">
      <c r="B1526" s="27" t="s">
        <v>2706</v>
      </c>
      <c r="C1526" s="28" t="s">
        <v>3375</v>
      </c>
      <c r="D1526" s="29" t="s">
        <v>2843</v>
      </c>
      <c r="E1526" s="30" t="s">
        <v>2844</v>
      </c>
      <c r="F1526" s="17" t="s">
        <v>4247</v>
      </c>
    </row>
    <row r="1527" spans="2:6">
      <c r="B1527" s="27" t="s">
        <v>2706</v>
      </c>
      <c r="C1527" s="28" t="s">
        <v>3376</v>
      </c>
      <c r="D1527" s="29" t="s">
        <v>2845</v>
      </c>
      <c r="E1527" s="30" t="s">
        <v>2846</v>
      </c>
      <c r="F1527" s="17" t="s">
        <v>4263</v>
      </c>
    </row>
    <row r="1528" spans="2:6">
      <c r="B1528" s="27" t="s">
        <v>2706</v>
      </c>
      <c r="C1528" s="28" t="s">
        <v>3377</v>
      </c>
      <c r="D1528" s="29" t="s">
        <v>2847</v>
      </c>
      <c r="E1528" s="30" t="s">
        <v>2848</v>
      </c>
      <c r="F1528" s="17" t="s">
        <v>4252</v>
      </c>
    </row>
    <row r="1529" spans="2:6">
      <c r="B1529" s="27" t="s">
        <v>2706</v>
      </c>
      <c r="C1529" s="28" t="s">
        <v>3376</v>
      </c>
      <c r="D1529" s="29" t="s">
        <v>2849</v>
      </c>
      <c r="E1529" s="30" t="s">
        <v>2850</v>
      </c>
      <c r="F1529" s="17" t="s">
        <v>4262</v>
      </c>
    </row>
    <row r="1530" spans="2:6">
      <c r="B1530" s="27" t="s">
        <v>2706</v>
      </c>
      <c r="C1530" s="28" t="s">
        <v>3376</v>
      </c>
      <c r="D1530" s="29" t="s">
        <v>2851</v>
      </c>
      <c r="E1530" s="30" t="s">
        <v>2852</v>
      </c>
      <c r="F1530" s="17" t="s">
        <v>4264</v>
      </c>
    </row>
    <row r="1531" spans="2:6">
      <c r="B1531" s="27" t="s">
        <v>2706</v>
      </c>
      <c r="C1531" s="28" t="s">
        <v>3376</v>
      </c>
      <c r="D1531" s="29" t="s">
        <v>2853</v>
      </c>
      <c r="E1531" s="30" t="s">
        <v>2854</v>
      </c>
      <c r="F1531" s="17" t="s">
        <v>4256</v>
      </c>
    </row>
    <row r="1532" spans="2:6">
      <c r="B1532" s="27" t="s">
        <v>2706</v>
      </c>
      <c r="C1532" s="28" t="s">
        <v>3376</v>
      </c>
      <c r="D1532" s="29" t="s">
        <v>2855</v>
      </c>
      <c r="E1532" s="30" t="s">
        <v>2856</v>
      </c>
      <c r="F1532" s="17" t="s">
        <v>4256</v>
      </c>
    </row>
    <row r="1533" spans="2:6">
      <c r="B1533" s="27" t="s">
        <v>2706</v>
      </c>
      <c r="C1533" s="28" t="s">
        <v>3376</v>
      </c>
      <c r="D1533" s="29" t="s">
        <v>2857</v>
      </c>
      <c r="E1533" s="30" t="s">
        <v>2858</v>
      </c>
      <c r="F1533" s="17" t="s">
        <v>4250</v>
      </c>
    </row>
    <row r="1534" spans="2:6">
      <c r="B1534" s="27" t="s">
        <v>2706</v>
      </c>
      <c r="C1534" s="28" t="s">
        <v>3376</v>
      </c>
      <c r="D1534" s="29" t="s">
        <v>2859</v>
      </c>
      <c r="E1534" s="30" t="s">
        <v>2860</v>
      </c>
      <c r="F1534" s="17" t="s">
        <v>4262</v>
      </c>
    </row>
    <row r="1535" spans="2:6">
      <c r="B1535" s="27" t="s">
        <v>2706</v>
      </c>
      <c r="C1535" s="28" t="s">
        <v>3376</v>
      </c>
      <c r="D1535" s="29" t="s">
        <v>2861</v>
      </c>
      <c r="E1535" s="30" t="s">
        <v>2862</v>
      </c>
      <c r="F1535" s="17" t="s">
        <v>4256</v>
      </c>
    </row>
    <row r="1536" spans="2:6">
      <c r="B1536" s="27" t="s">
        <v>2706</v>
      </c>
      <c r="C1536" s="28" t="s">
        <v>3376</v>
      </c>
      <c r="D1536" s="29" t="s">
        <v>2863</v>
      </c>
      <c r="E1536" s="30" t="s">
        <v>2864</v>
      </c>
      <c r="F1536" s="17" t="s">
        <v>4250</v>
      </c>
    </row>
    <row r="1537" spans="2:6">
      <c r="B1537" s="27" t="s">
        <v>2706</v>
      </c>
      <c r="C1537" s="28" t="s">
        <v>3376</v>
      </c>
      <c r="D1537" s="29" t="s">
        <v>2865</v>
      </c>
      <c r="E1537" s="30" t="s">
        <v>2866</v>
      </c>
      <c r="F1537" s="17" t="s">
        <v>4257</v>
      </c>
    </row>
    <row r="1538" spans="2:6">
      <c r="B1538" s="27" t="s">
        <v>2706</v>
      </c>
      <c r="C1538" s="28" t="s">
        <v>3377</v>
      </c>
      <c r="D1538" s="29" t="s">
        <v>2867</v>
      </c>
      <c r="E1538" s="30" t="s">
        <v>2868</v>
      </c>
      <c r="F1538" s="17" t="s">
        <v>4265</v>
      </c>
    </row>
    <row r="1539" spans="2:6">
      <c r="B1539" s="27" t="s">
        <v>2706</v>
      </c>
      <c r="C1539" s="28" t="s">
        <v>3376</v>
      </c>
      <c r="D1539" s="29" t="s">
        <v>2869</v>
      </c>
      <c r="E1539" s="30" t="s">
        <v>2870</v>
      </c>
      <c r="F1539" s="17" t="s">
        <v>4250</v>
      </c>
    </row>
    <row r="1540" spans="2:6">
      <c r="B1540" s="27" t="s">
        <v>2706</v>
      </c>
      <c r="C1540" s="28" t="s">
        <v>3376</v>
      </c>
      <c r="D1540" s="29" t="s">
        <v>2871</v>
      </c>
      <c r="E1540" s="30" t="s">
        <v>2872</v>
      </c>
      <c r="F1540" s="17" t="s">
        <v>4256</v>
      </c>
    </row>
    <row r="1541" spans="2:6">
      <c r="B1541" s="27" t="s">
        <v>2706</v>
      </c>
      <c r="C1541" s="28" t="s">
        <v>3375</v>
      </c>
      <c r="D1541" s="29" t="s">
        <v>2873</v>
      </c>
      <c r="E1541" s="30" t="s">
        <v>2874</v>
      </c>
      <c r="F1541" s="17" t="s">
        <v>4247</v>
      </c>
    </row>
    <row r="1542" spans="2:6">
      <c r="B1542" s="27" t="s">
        <v>2706</v>
      </c>
      <c r="C1542" s="28" t="s">
        <v>3373</v>
      </c>
      <c r="D1542" s="29" t="s">
        <v>2875</v>
      </c>
      <c r="E1542" s="30" t="s">
        <v>2875</v>
      </c>
      <c r="F1542" s="17" t="s">
        <v>4241</v>
      </c>
    </row>
    <row r="1543" spans="2:6">
      <c r="B1543" s="27" t="s">
        <v>2706</v>
      </c>
      <c r="C1543" s="28" t="s">
        <v>3375</v>
      </c>
      <c r="D1543" s="29" t="s">
        <v>2876</v>
      </c>
      <c r="E1543" s="30" t="s">
        <v>2877</v>
      </c>
      <c r="F1543" s="17" t="s">
        <v>4247</v>
      </c>
    </row>
    <row r="1544" spans="2:6">
      <c r="B1544" s="27" t="s">
        <v>2706</v>
      </c>
      <c r="C1544" s="28" t="s">
        <v>3373</v>
      </c>
      <c r="D1544" s="29" t="s">
        <v>2878</v>
      </c>
      <c r="E1544" s="30" t="s">
        <v>2879</v>
      </c>
      <c r="F1544" s="17" t="s">
        <v>4239</v>
      </c>
    </row>
    <row r="1545" spans="2:6">
      <c r="B1545" s="27" t="s">
        <v>2706</v>
      </c>
      <c r="C1545" s="28" t="s">
        <v>3375</v>
      </c>
      <c r="D1545" s="29" t="s">
        <v>2880</v>
      </c>
      <c r="E1545" s="30" t="s">
        <v>2881</v>
      </c>
      <c r="F1545" s="17" t="s">
        <v>4248</v>
      </c>
    </row>
    <row r="1546" spans="2:6">
      <c r="B1546" s="27" t="s">
        <v>2706</v>
      </c>
      <c r="C1546" s="28" t="s">
        <v>3375</v>
      </c>
      <c r="D1546" s="29" t="s">
        <v>2882</v>
      </c>
      <c r="E1546" s="30" t="s">
        <v>2883</v>
      </c>
      <c r="F1546" s="17" t="s">
        <v>4248</v>
      </c>
    </row>
    <row r="1547" spans="2:6">
      <c r="B1547" s="27" t="s">
        <v>2706</v>
      </c>
      <c r="C1547" s="28" t="s">
        <v>3373</v>
      </c>
      <c r="D1547" s="29" t="s">
        <v>2884</v>
      </c>
      <c r="E1547" s="30" t="s">
        <v>2885</v>
      </c>
      <c r="F1547" s="17" t="s">
        <v>4239</v>
      </c>
    </row>
    <row r="1548" spans="2:6">
      <c r="B1548" s="27" t="s">
        <v>2706</v>
      </c>
      <c r="C1548" s="28" t="s">
        <v>3372</v>
      </c>
      <c r="D1548" s="29" t="s">
        <v>2886</v>
      </c>
      <c r="E1548" s="30" t="s">
        <v>2887</v>
      </c>
      <c r="F1548" s="17" t="s">
        <v>4266</v>
      </c>
    </row>
    <row r="1549" spans="2:6">
      <c r="B1549" s="27" t="s">
        <v>2706</v>
      </c>
      <c r="C1549" s="28" t="s">
        <v>3374</v>
      </c>
      <c r="D1549" s="29" t="s">
        <v>2888</v>
      </c>
      <c r="E1549" s="30" t="s">
        <v>2889</v>
      </c>
      <c r="F1549" s="17" t="s">
        <v>4267</v>
      </c>
    </row>
    <row r="1550" spans="2:6">
      <c r="B1550" s="27" t="s">
        <v>2706</v>
      </c>
      <c r="C1550" s="28" t="s">
        <v>3372</v>
      </c>
      <c r="D1550" s="29" t="s">
        <v>2890</v>
      </c>
      <c r="E1550" s="30" t="s">
        <v>2891</v>
      </c>
      <c r="F1550" s="17" t="s">
        <v>4266</v>
      </c>
    </row>
    <row r="1551" spans="2:6">
      <c r="B1551" s="27" t="s">
        <v>2706</v>
      </c>
      <c r="C1551" s="28" t="s">
        <v>3372</v>
      </c>
      <c r="D1551" s="29" t="s">
        <v>2892</v>
      </c>
      <c r="E1551" s="30" t="s">
        <v>2893</v>
      </c>
      <c r="F1551" s="17" t="s">
        <v>4242</v>
      </c>
    </row>
    <row r="1552" spans="2:6">
      <c r="B1552" s="27" t="s">
        <v>2706</v>
      </c>
      <c r="C1552" s="28" t="s">
        <v>3373</v>
      </c>
      <c r="D1552" s="29" t="s">
        <v>2894</v>
      </c>
      <c r="E1552" s="30" t="s">
        <v>2895</v>
      </c>
      <c r="F1552" s="17" t="s">
        <v>4241</v>
      </c>
    </row>
    <row r="1553" spans="2:6">
      <c r="B1553" s="27" t="s">
        <v>2706</v>
      </c>
      <c r="C1553" s="28" t="s">
        <v>3373</v>
      </c>
      <c r="D1553" s="29" t="s">
        <v>2896</v>
      </c>
      <c r="E1553" s="30" t="s">
        <v>2897</v>
      </c>
      <c r="F1553" s="17" t="s">
        <v>4241</v>
      </c>
    </row>
    <row r="1554" spans="2:6">
      <c r="B1554" s="27" t="s">
        <v>2706</v>
      </c>
      <c r="C1554" s="28" t="s">
        <v>3372</v>
      </c>
      <c r="D1554" s="29" t="s">
        <v>2898</v>
      </c>
      <c r="E1554" s="30" t="s">
        <v>2899</v>
      </c>
      <c r="F1554" s="17" t="s">
        <v>4268</v>
      </c>
    </row>
    <row r="1555" spans="2:6">
      <c r="B1555" s="27" t="s">
        <v>2706</v>
      </c>
      <c r="C1555" s="28" t="s">
        <v>3372</v>
      </c>
      <c r="D1555" s="29" t="s">
        <v>2900</v>
      </c>
      <c r="E1555" s="30" t="s">
        <v>2901</v>
      </c>
      <c r="F1555" s="17" t="s">
        <v>4268</v>
      </c>
    </row>
    <row r="1556" spans="2:6">
      <c r="B1556" s="27" t="s">
        <v>2706</v>
      </c>
      <c r="C1556" s="28" t="s">
        <v>3372</v>
      </c>
      <c r="D1556" s="29" t="s">
        <v>2902</v>
      </c>
      <c r="E1556" s="30" t="s">
        <v>2903</v>
      </c>
      <c r="F1556" s="17" t="s">
        <v>4268</v>
      </c>
    </row>
    <row r="1557" spans="2:6">
      <c r="B1557" s="27" t="s">
        <v>2706</v>
      </c>
      <c r="C1557" s="28" t="s">
        <v>3372</v>
      </c>
      <c r="D1557" s="29" t="s">
        <v>2904</v>
      </c>
      <c r="E1557" s="30" t="s">
        <v>2905</v>
      </c>
      <c r="F1557" s="17" t="s">
        <v>4268</v>
      </c>
    </row>
    <row r="1558" spans="2:6">
      <c r="B1558" s="27" t="s">
        <v>2706</v>
      </c>
      <c r="C1558" s="28" t="s">
        <v>3373</v>
      </c>
      <c r="D1558" s="29" t="s">
        <v>2906</v>
      </c>
      <c r="E1558" s="30" t="s">
        <v>2907</v>
      </c>
      <c r="F1558" s="17" t="s">
        <v>4241</v>
      </c>
    </row>
    <row r="1559" spans="2:6">
      <c r="B1559" s="27" t="s">
        <v>2706</v>
      </c>
      <c r="C1559" s="28" t="s">
        <v>3372</v>
      </c>
      <c r="D1559" s="29" t="s">
        <v>2908</v>
      </c>
      <c r="E1559" s="30" t="s">
        <v>2909</v>
      </c>
      <c r="F1559" s="17" t="s">
        <v>4242</v>
      </c>
    </row>
    <row r="1560" spans="2:6">
      <c r="B1560" s="27" t="s">
        <v>2706</v>
      </c>
      <c r="C1560" s="28" t="s">
        <v>3373</v>
      </c>
      <c r="D1560" s="29" t="s">
        <v>2910</v>
      </c>
      <c r="E1560" s="30" t="s">
        <v>2911</v>
      </c>
      <c r="F1560" s="17" t="s">
        <v>4239</v>
      </c>
    </row>
    <row r="1561" spans="2:6">
      <c r="B1561" s="27" t="s">
        <v>2706</v>
      </c>
      <c r="C1561" s="28" t="s">
        <v>3372</v>
      </c>
      <c r="D1561" s="29" t="s">
        <v>2912</v>
      </c>
      <c r="E1561" s="30" t="s">
        <v>2913</v>
      </c>
      <c r="F1561" s="17" t="s">
        <v>4268</v>
      </c>
    </row>
    <row r="1562" spans="2:6">
      <c r="B1562" s="27" t="s">
        <v>2706</v>
      </c>
      <c r="C1562" s="28" t="s">
        <v>3373</v>
      </c>
      <c r="D1562" s="29" t="s">
        <v>2914</v>
      </c>
      <c r="E1562" s="30" t="s">
        <v>2915</v>
      </c>
      <c r="F1562" s="17" t="s">
        <v>4239</v>
      </c>
    </row>
    <row r="1563" spans="2:6">
      <c r="B1563" s="27" t="s">
        <v>2706</v>
      </c>
      <c r="C1563" s="28" t="s">
        <v>3372</v>
      </c>
      <c r="D1563" s="29" t="s">
        <v>2916</v>
      </c>
      <c r="E1563" s="30" t="s">
        <v>2917</v>
      </c>
      <c r="F1563" s="17" t="s">
        <v>4242</v>
      </c>
    </row>
    <row r="1564" spans="2:6">
      <c r="B1564" s="27" t="s">
        <v>2706</v>
      </c>
      <c r="C1564" s="28" t="s">
        <v>3372</v>
      </c>
      <c r="D1564" s="29" t="s">
        <v>2918</v>
      </c>
      <c r="E1564" s="30" t="s">
        <v>2919</v>
      </c>
      <c r="F1564" s="17" t="s">
        <v>4242</v>
      </c>
    </row>
    <row r="1565" spans="2:6">
      <c r="B1565" s="27" t="s">
        <v>2706</v>
      </c>
      <c r="C1565" s="28" t="s">
        <v>3372</v>
      </c>
      <c r="D1565" s="29" t="s">
        <v>2920</v>
      </c>
      <c r="E1565" s="30" t="s">
        <v>2921</v>
      </c>
      <c r="F1565" s="17" t="s">
        <v>4236</v>
      </c>
    </row>
    <row r="1566" spans="2:6">
      <c r="B1566" s="27" t="s">
        <v>2706</v>
      </c>
      <c r="C1566" s="28" t="s">
        <v>3372</v>
      </c>
      <c r="D1566" s="29" t="s">
        <v>2922</v>
      </c>
      <c r="E1566" s="30" t="s">
        <v>2923</v>
      </c>
      <c r="F1566" s="17" t="s">
        <v>4236</v>
      </c>
    </row>
    <row r="1567" spans="2:6">
      <c r="B1567" s="27" t="s">
        <v>2706</v>
      </c>
      <c r="C1567" s="28" t="s">
        <v>3374</v>
      </c>
      <c r="D1567" s="29" t="s">
        <v>2924</v>
      </c>
      <c r="E1567" s="30" t="s">
        <v>2925</v>
      </c>
      <c r="F1567" s="17" t="s">
        <v>4267</v>
      </c>
    </row>
    <row r="1568" spans="2:6">
      <c r="B1568" s="27" t="s">
        <v>2706</v>
      </c>
      <c r="C1568" s="28" t="s">
        <v>3372</v>
      </c>
      <c r="D1568" s="29" t="s">
        <v>2926</v>
      </c>
      <c r="E1568" s="30" t="s">
        <v>2927</v>
      </c>
      <c r="F1568" s="17" t="s">
        <v>4236</v>
      </c>
    </row>
    <row r="1569" spans="2:6">
      <c r="B1569" s="27" t="s">
        <v>2706</v>
      </c>
      <c r="C1569" s="28" t="s">
        <v>3374</v>
      </c>
      <c r="D1569" s="29" t="s">
        <v>2928</v>
      </c>
      <c r="E1569" s="30" t="s">
        <v>2929</v>
      </c>
      <c r="F1569" s="17" t="s">
        <v>4267</v>
      </c>
    </row>
    <row r="1570" spans="2:6">
      <c r="B1570" s="27" t="s">
        <v>2706</v>
      </c>
      <c r="C1570" s="28" t="s">
        <v>3372</v>
      </c>
      <c r="D1570" s="29" t="s">
        <v>2930</v>
      </c>
      <c r="E1570" s="30" t="s">
        <v>2931</v>
      </c>
      <c r="F1570" s="17" t="s">
        <v>4236</v>
      </c>
    </row>
    <row r="1571" spans="2:6">
      <c r="B1571" s="27" t="s">
        <v>2706</v>
      </c>
      <c r="C1571" s="28" t="s">
        <v>3372</v>
      </c>
      <c r="D1571" s="29" t="s">
        <v>2932</v>
      </c>
      <c r="E1571" s="30" t="s">
        <v>2933</v>
      </c>
      <c r="F1571" s="17" t="s">
        <v>4236</v>
      </c>
    </row>
    <row r="1572" spans="2:6">
      <c r="B1572" s="27" t="s">
        <v>2706</v>
      </c>
      <c r="C1572" s="28" t="s">
        <v>3372</v>
      </c>
      <c r="D1572" s="29" t="s">
        <v>2934</v>
      </c>
      <c r="E1572" s="30" t="s">
        <v>2935</v>
      </c>
      <c r="F1572" s="17" t="s">
        <v>4236</v>
      </c>
    </row>
    <row r="1573" spans="2:6">
      <c r="B1573" s="27" t="s">
        <v>2706</v>
      </c>
      <c r="C1573" s="28" t="s">
        <v>3374</v>
      </c>
      <c r="D1573" s="29" t="s">
        <v>2936</v>
      </c>
      <c r="E1573" s="30" t="s">
        <v>2937</v>
      </c>
      <c r="F1573" s="17" t="s">
        <v>4269</v>
      </c>
    </row>
    <row r="1574" spans="2:6">
      <c r="B1574" s="27" t="s">
        <v>2706</v>
      </c>
      <c r="C1574" s="28" t="s">
        <v>3373</v>
      </c>
      <c r="D1574" s="29" t="s">
        <v>2938</v>
      </c>
      <c r="E1574" s="30" t="s">
        <v>2939</v>
      </c>
      <c r="F1574" s="17" t="s">
        <v>4243</v>
      </c>
    </row>
    <row r="1575" spans="2:6">
      <c r="B1575" s="27" t="s">
        <v>2706</v>
      </c>
      <c r="C1575" s="28" t="s">
        <v>3374</v>
      </c>
      <c r="D1575" s="29" t="s">
        <v>2940</v>
      </c>
      <c r="E1575" s="30" t="s">
        <v>2941</v>
      </c>
      <c r="F1575" s="17" t="s">
        <v>4269</v>
      </c>
    </row>
    <row r="1576" spans="2:6">
      <c r="B1576" s="27" t="s">
        <v>2706</v>
      </c>
      <c r="C1576" s="28" t="s">
        <v>3374</v>
      </c>
      <c r="D1576" s="29" t="s">
        <v>2942</v>
      </c>
      <c r="E1576" s="30" t="s">
        <v>2943</v>
      </c>
      <c r="F1576" s="17" t="s">
        <v>4240</v>
      </c>
    </row>
    <row r="1577" spans="2:6">
      <c r="B1577" s="27" t="s">
        <v>2706</v>
      </c>
      <c r="C1577" s="28" t="s">
        <v>3374</v>
      </c>
      <c r="D1577" s="29" t="s">
        <v>2944</v>
      </c>
      <c r="E1577" s="30" t="s">
        <v>2945</v>
      </c>
      <c r="F1577" s="17" t="s">
        <v>4246</v>
      </c>
    </row>
    <row r="1578" spans="2:6">
      <c r="B1578" s="27" t="s">
        <v>2706</v>
      </c>
      <c r="C1578" s="28" t="s">
        <v>3374</v>
      </c>
      <c r="D1578" s="29" t="s">
        <v>2946</v>
      </c>
      <c r="E1578" s="30" t="s">
        <v>2947</v>
      </c>
      <c r="F1578" s="17" t="s">
        <v>4240</v>
      </c>
    </row>
    <row r="1579" spans="2:6">
      <c r="B1579" s="27" t="s">
        <v>2706</v>
      </c>
      <c r="C1579" s="28" t="s">
        <v>3372</v>
      </c>
      <c r="D1579" s="29" t="s">
        <v>2948</v>
      </c>
      <c r="E1579" s="30" t="s">
        <v>2949</v>
      </c>
      <c r="F1579" s="17" t="s">
        <v>4242</v>
      </c>
    </row>
    <row r="1580" spans="2:6">
      <c r="B1580" s="27" t="s">
        <v>2706</v>
      </c>
      <c r="C1580" s="28" t="s">
        <v>3375</v>
      </c>
      <c r="D1580" s="29" t="s">
        <v>2950</v>
      </c>
      <c r="E1580" s="30" t="s">
        <v>2951</v>
      </c>
      <c r="F1580" s="17" t="s">
        <v>4244</v>
      </c>
    </row>
    <row r="1581" spans="2:6">
      <c r="B1581" s="27" t="s">
        <v>2706</v>
      </c>
      <c r="C1581" s="28" t="s">
        <v>3373</v>
      </c>
      <c r="D1581" s="29" t="s">
        <v>2952</v>
      </c>
      <c r="E1581" s="30" t="s">
        <v>2953</v>
      </c>
      <c r="F1581" s="17" t="s">
        <v>4241</v>
      </c>
    </row>
    <row r="1582" spans="2:6">
      <c r="B1582" s="27" t="s">
        <v>2706</v>
      </c>
      <c r="C1582" s="28" t="s">
        <v>3372</v>
      </c>
      <c r="D1582" s="29" t="s">
        <v>2954</v>
      </c>
      <c r="E1582" s="30" t="s">
        <v>2955</v>
      </c>
      <c r="F1582" s="17" t="s">
        <v>4236</v>
      </c>
    </row>
    <row r="1583" spans="2:6">
      <c r="B1583" s="27" t="s">
        <v>2706</v>
      </c>
      <c r="C1583" s="28" t="s">
        <v>3372</v>
      </c>
      <c r="D1583" s="29" t="s">
        <v>2956</v>
      </c>
      <c r="E1583" s="30" t="s">
        <v>2957</v>
      </c>
      <c r="F1583" s="17" t="s">
        <v>4236</v>
      </c>
    </row>
    <row r="1584" spans="2:6">
      <c r="B1584" s="27" t="s">
        <v>2706</v>
      </c>
      <c r="C1584" s="28" t="s">
        <v>3372</v>
      </c>
      <c r="D1584" s="29" t="s">
        <v>2958</v>
      </c>
      <c r="E1584" s="30" t="s">
        <v>2959</v>
      </c>
      <c r="F1584" s="17" t="s">
        <v>4266</v>
      </c>
    </row>
    <row r="1585" spans="2:6">
      <c r="B1585" s="27" t="s">
        <v>2706</v>
      </c>
      <c r="C1585" s="28" t="s">
        <v>3372</v>
      </c>
      <c r="D1585" s="29" t="s">
        <v>2960</v>
      </c>
      <c r="E1585" s="30" t="s">
        <v>2961</v>
      </c>
      <c r="F1585" s="17" t="s">
        <v>4236</v>
      </c>
    </row>
    <row r="1586" spans="2:6">
      <c r="B1586" s="27" t="s">
        <v>2706</v>
      </c>
      <c r="C1586" s="28" t="s">
        <v>3372</v>
      </c>
      <c r="D1586" s="29" t="s">
        <v>40</v>
      </c>
      <c r="E1586" s="30" t="s">
        <v>2962</v>
      </c>
      <c r="F1586" s="17" t="s">
        <v>4236</v>
      </c>
    </row>
    <row r="1587" spans="2:6">
      <c r="B1587" s="27" t="s">
        <v>2706</v>
      </c>
      <c r="C1587" s="28" t="s">
        <v>3375</v>
      </c>
      <c r="D1587" s="29" t="s">
        <v>2963</v>
      </c>
      <c r="E1587" s="30" t="s">
        <v>2964</v>
      </c>
      <c r="F1587" s="17" t="s">
        <v>4244</v>
      </c>
    </row>
    <row r="1588" spans="2:6">
      <c r="B1588" s="27" t="s">
        <v>2706</v>
      </c>
      <c r="C1588" s="28" t="s">
        <v>3377</v>
      </c>
      <c r="D1588" s="29" t="s">
        <v>2965</v>
      </c>
      <c r="E1588" s="30" t="s">
        <v>2966</v>
      </c>
      <c r="F1588" s="17" t="s">
        <v>4252</v>
      </c>
    </row>
    <row r="1589" spans="2:6">
      <c r="B1589" s="27" t="s">
        <v>2706</v>
      </c>
      <c r="C1589" s="28" t="s">
        <v>3375</v>
      </c>
      <c r="D1589" s="29" t="s">
        <v>2967</v>
      </c>
      <c r="E1589" s="30" t="s">
        <v>2968</v>
      </c>
      <c r="F1589" s="17" t="s">
        <v>4245</v>
      </c>
    </row>
    <row r="1590" spans="2:6">
      <c r="B1590" s="27" t="s">
        <v>2706</v>
      </c>
      <c r="C1590" s="28" t="s">
        <v>3375</v>
      </c>
      <c r="D1590" s="29" t="s">
        <v>2969</v>
      </c>
      <c r="E1590" s="30" t="s">
        <v>2970</v>
      </c>
      <c r="F1590" s="17" t="s">
        <v>4245</v>
      </c>
    </row>
    <row r="1591" spans="2:6">
      <c r="B1591" s="27" t="s">
        <v>2706</v>
      </c>
      <c r="C1591" s="28" t="s">
        <v>3372</v>
      </c>
      <c r="D1591" s="29" t="s">
        <v>2971</v>
      </c>
      <c r="E1591" s="30" t="s">
        <v>2972</v>
      </c>
      <c r="F1591" s="17" t="s">
        <v>4270</v>
      </c>
    </row>
    <row r="1592" spans="2:6">
      <c r="B1592" s="27" t="s">
        <v>2706</v>
      </c>
      <c r="C1592" s="28" t="s">
        <v>3377</v>
      </c>
      <c r="D1592" s="29" t="s">
        <v>2973</v>
      </c>
      <c r="E1592" s="30" t="s">
        <v>2974</v>
      </c>
      <c r="F1592" s="17" t="s">
        <v>4271</v>
      </c>
    </row>
    <row r="1593" spans="2:6">
      <c r="B1593" s="27" t="s">
        <v>2706</v>
      </c>
      <c r="C1593" s="28" t="s">
        <v>3377</v>
      </c>
      <c r="D1593" s="29" t="s">
        <v>2975</v>
      </c>
      <c r="E1593" s="30" t="s">
        <v>2976</v>
      </c>
      <c r="F1593" s="17" t="s">
        <v>4251</v>
      </c>
    </row>
    <row r="1594" spans="2:6">
      <c r="B1594" s="27" t="s">
        <v>2706</v>
      </c>
      <c r="C1594" s="28" t="s">
        <v>3377</v>
      </c>
      <c r="D1594" s="29" t="s">
        <v>2977</v>
      </c>
      <c r="E1594" s="30" t="s">
        <v>2978</v>
      </c>
      <c r="F1594" s="17" t="s">
        <v>4254</v>
      </c>
    </row>
    <row r="1595" spans="2:6">
      <c r="B1595" s="27" t="s">
        <v>2706</v>
      </c>
      <c r="C1595" s="28" t="s">
        <v>3377</v>
      </c>
      <c r="D1595" s="29" t="s">
        <v>2979</v>
      </c>
      <c r="E1595" s="30" t="s">
        <v>2980</v>
      </c>
      <c r="F1595" s="17" t="s">
        <v>4272</v>
      </c>
    </row>
    <row r="1596" spans="2:6">
      <c r="B1596" s="27" t="s">
        <v>2706</v>
      </c>
      <c r="C1596" s="28" t="s">
        <v>3377</v>
      </c>
      <c r="D1596" s="29" t="s">
        <v>2981</v>
      </c>
      <c r="E1596" s="30" t="s">
        <v>2982</v>
      </c>
      <c r="F1596" s="17" t="s">
        <v>4265</v>
      </c>
    </row>
    <row r="1597" spans="2:6">
      <c r="B1597" s="27" t="s">
        <v>2706</v>
      </c>
      <c r="C1597" s="28" t="s">
        <v>3375</v>
      </c>
      <c r="D1597" s="29" t="s">
        <v>2983</v>
      </c>
      <c r="E1597" s="30" t="s">
        <v>2984</v>
      </c>
      <c r="F1597" s="17" t="s">
        <v>4245</v>
      </c>
    </row>
    <row r="1598" spans="2:6">
      <c r="B1598" s="27" t="s">
        <v>2706</v>
      </c>
      <c r="C1598" s="28" t="s">
        <v>3372</v>
      </c>
      <c r="D1598" s="29" t="s">
        <v>2985</v>
      </c>
      <c r="E1598" s="30" t="s">
        <v>2986</v>
      </c>
      <c r="F1598" s="17" t="s">
        <v>4266</v>
      </c>
    </row>
    <row r="1599" spans="2:6">
      <c r="B1599" s="27" t="s">
        <v>2706</v>
      </c>
      <c r="C1599" s="28" t="s">
        <v>3377</v>
      </c>
      <c r="D1599" s="29" t="s">
        <v>2987</v>
      </c>
      <c r="E1599" s="30" t="s">
        <v>2988</v>
      </c>
      <c r="F1599" s="370" t="s">
        <v>4273</v>
      </c>
    </row>
    <row r="1600" spans="2:6">
      <c r="B1600" s="27" t="s">
        <v>2706</v>
      </c>
      <c r="C1600" s="28" t="s">
        <v>3377</v>
      </c>
      <c r="D1600" s="29" t="s">
        <v>2989</v>
      </c>
      <c r="E1600" s="30" t="s">
        <v>2990</v>
      </c>
      <c r="F1600" s="17" t="s">
        <v>4251</v>
      </c>
    </row>
    <row r="1601" spans="2:6">
      <c r="B1601" s="27" t="s">
        <v>2706</v>
      </c>
      <c r="C1601" s="28" t="s">
        <v>3372</v>
      </c>
      <c r="D1601" s="29" t="s">
        <v>2991</v>
      </c>
      <c r="E1601" s="30" t="s">
        <v>2992</v>
      </c>
      <c r="F1601" s="17" t="s">
        <v>4266</v>
      </c>
    </row>
    <row r="1602" spans="2:6">
      <c r="B1602" s="27" t="s">
        <v>2706</v>
      </c>
      <c r="C1602" s="28" t="s">
        <v>3375</v>
      </c>
      <c r="D1602" s="29" t="s">
        <v>2993</v>
      </c>
      <c r="E1602" s="30" t="s">
        <v>2994</v>
      </c>
      <c r="F1602" s="17" t="s">
        <v>4245</v>
      </c>
    </row>
    <row r="1603" spans="2:6">
      <c r="B1603" s="27" t="s">
        <v>2706</v>
      </c>
      <c r="C1603" s="28" t="s">
        <v>3372</v>
      </c>
      <c r="D1603" s="29" t="s">
        <v>2995</v>
      </c>
      <c r="E1603" s="30" t="s">
        <v>2996</v>
      </c>
      <c r="F1603" s="17" t="s">
        <v>4270</v>
      </c>
    </row>
    <row r="1604" spans="2:6">
      <c r="B1604" s="27" t="s">
        <v>2706</v>
      </c>
      <c r="C1604" s="28" t="s">
        <v>3377</v>
      </c>
      <c r="D1604" s="29" t="s">
        <v>2997</v>
      </c>
      <c r="E1604" s="30" t="s">
        <v>2998</v>
      </c>
      <c r="F1604" s="17" t="s">
        <v>4265</v>
      </c>
    </row>
    <row r="1605" spans="2:6">
      <c r="B1605" s="27" t="s">
        <v>2706</v>
      </c>
      <c r="C1605" s="28" t="s">
        <v>3377</v>
      </c>
      <c r="D1605" s="29" t="s">
        <v>2999</v>
      </c>
      <c r="E1605" s="30" t="s">
        <v>3000</v>
      </c>
      <c r="F1605" s="17" t="s">
        <v>4271</v>
      </c>
    </row>
    <row r="1606" spans="2:6">
      <c r="B1606" s="27" t="s">
        <v>2706</v>
      </c>
      <c r="C1606" s="28" t="s">
        <v>3375</v>
      </c>
      <c r="D1606" s="29" t="s">
        <v>3001</v>
      </c>
      <c r="E1606" s="30" t="s">
        <v>3002</v>
      </c>
      <c r="F1606" s="17" t="s">
        <v>4244</v>
      </c>
    </row>
    <row r="1607" spans="2:6">
      <c r="B1607" s="27" t="s">
        <v>2706</v>
      </c>
      <c r="C1607" s="28" t="s">
        <v>3377</v>
      </c>
      <c r="D1607" s="29" t="s">
        <v>3003</v>
      </c>
      <c r="E1607" s="30" t="s">
        <v>3004</v>
      </c>
      <c r="F1607" s="17" t="s">
        <v>4265</v>
      </c>
    </row>
    <row r="1608" spans="2:6">
      <c r="B1608" s="27" t="s">
        <v>2706</v>
      </c>
      <c r="C1608" s="28" t="s">
        <v>3377</v>
      </c>
      <c r="D1608" s="29" t="s">
        <v>3005</v>
      </c>
      <c r="E1608" s="30" t="s">
        <v>3006</v>
      </c>
      <c r="F1608" s="17" t="s">
        <v>4271</v>
      </c>
    </row>
    <row r="1609" spans="2:6">
      <c r="B1609" s="27" t="s">
        <v>2706</v>
      </c>
      <c r="C1609" s="28" t="s">
        <v>3377</v>
      </c>
      <c r="D1609" s="29" t="s">
        <v>3007</v>
      </c>
      <c r="E1609" s="30" t="s">
        <v>3008</v>
      </c>
      <c r="F1609" s="17" t="s">
        <v>4274</v>
      </c>
    </row>
    <row r="1610" spans="2:6">
      <c r="B1610" s="27" t="s">
        <v>2706</v>
      </c>
      <c r="C1610" s="28" t="s">
        <v>3377</v>
      </c>
      <c r="D1610" s="29" t="s">
        <v>3009</v>
      </c>
      <c r="E1610" s="30" t="s">
        <v>3010</v>
      </c>
      <c r="F1610" s="17" t="s">
        <v>4271</v>
      </c>
    </row>
    <row r="1611" spans="2:6">
      <c r="B1611" s="27" t="s">
        <v>2706</v>
      </c>
      <c r="C1611" s="28" t="s">
        <v>3377</v>
      </c>
      <c r="D1611" s="29" t="s">
        <v>3011</v>
      </c>
      <c r="E1611" s="30" t="s">
        <v>3012</v>
      </c>
      <c r="F1611" s="17" t="s">
        <v>4254</v>
      </c>
    </row>
    <row r="1612" spans="2:6">
      <c r="B1612" s="27" t="s">
        <v>2706</v>
      </c>
      <c r="C1612" s="28" t="s">
        <v>3375</v>
      </c>
      <c r="D1612" s="29" t="s">
        <v>3013</v>
      </c>
      <c r="E1612" s="30" t="s">
        <v>3014</v>
      </c>
      <c r="F1612" s="17" t="s">
        <v>4244</v>
      </c>
    </row>
    <row r="1613" spans="2:6">
      <c r="B1613" s="27" t="s">
        <v>2706</v>
      </c>
      <c r="C1613" s="28" t="s">
        <v>3375</v>
      </c>
      <c r="D1613" s="29" t="s">
        <v>3015</v>
      </c>
      <c r="E1613" s="30" t="s">
        <v>3016</v>
      </c>
      <c r="F1613" s="17" t="s">
        <v>4248</v>
      </c>
    </row>
    <row r="1614" spans="2:6">
      <c r="B1614" s="27" t="s">
        <v>2706</v>
      </c>
      <c r="C1614" s="28" t="s">
        <v>3375</v>
      </c>
      <c r="D1614" s="29" t="s">
        <v>3017</v>
      </c>
      <c r="E1614" s="30" t="s">
        <v>3018</v>
      </c>
      <c r="F1614" s="17" t="s">
        <v>4248</v>
      </c>
    </row>
    <row r="1615" spans="2:6">
      <c r="B1615" s="27" t="s">
        <v>2706</v>
      </c>
      <c r="C1615" s="28" t="s">
        <v>3375</v>
      </c>
      <c r="D1615" s="29" t="s">
        <v>3019</v>
      </c>
      <c r="E1615" s="30" t="s">
        <v>3020</v>
      </c>
      <c r="F1615" s="17" t="s">
        <v>4245</v>
      </c>
    </row>
    <row r="1616" spans="2:6">
      <c r="B1616" s="27" t="s">
        <v>2706</v>
      </c>
      <c r="C1616" s="28" t="s">
        <v>3375</v>
      </c>
      <c r="D1616" s="29" t="s">
        <v>3021</v>
      </c>
      <c r="E1616" s="30" t="s">
        <v>3022</v>
      </c>
      <c r="F1616" s="17" t="s">
        <v>4244</v>
      </c>
    </row>
    <row r="1617" spans="2:6">
      <c r="B1617" s="27" t="s">
        <v>2706</v>
      </c>
      <c r="C1617" s="28" t="s">
        <v>3375</v>
      </c>
      <c r="D1617" s="29" t="s">
        <v>3023</v>
      </c>
      <c r="E1617" s="30" t="s">
        <v>3024</v>
      </c>
      <c r="F1617" s="17" t="s">
        <v>4247</v>
      </c>
    </row>
    <row r="1618" spans="2:6">
      <c r="B1618" s="27" t="s">
        <v>2706</v>
      </c>
      <c r="C1618" s="28" t="s">
        <v>3377</v>
      </c>
      <c r="D1618" s="29" t="s">
        <v>3025</v>
      </c>
      <c r="E1618" s="30" t="s">
        <v>3026</v>
      </c>
      <c r="F1618" s="17" t="s">
        <v>4254</v>
      </c>
    </row>
    <row r="1619" spans="2:6">
      <c r="B1619" s="27" t="s">
        <v>2706</v>
      </c>
      <c r="C1619" s="28" t="s">
        <v>3372</v>
      </c>
      <c r="D1619" s="29" t="s">
        <v>3027</v>
      </c>
      <c r="E1619" s="30" t="s">
        <v>3028</v>
      </c>
      <c r="F1619" s="17" t="s">
        <v>4270</v>
      </c>
    </row>
    <row r="1620" spans="2:6">
      <c r="B1620" s="27" t="s">
        <v>2706</v>
      </c>
      <c r="C1620" s="28" t="s">
        <v>3375</v>
      </c>
      <c r="D1620" s="29" t="s">
        <v>3029</v>
      </c>
      <c r="E1620" s="30" t="s">
        <v>3030</v>
      </c>
      <c r="F1620" s="17" t="s">
        <v>4248</v>
      </c>
    </row>
    <row r="1621" spans="2:6">
      <c r="B1621" s="27" t="s">
        <v>2706</v>
      </c>
      <c r="C1621" s="28" t="s">
        <v>3377</v>
      </c>
      <c r="D1621" s="29" t="s">
        <v>3031</v>
      </c>
      <c r="E1621" s="30" t="s">
        <v>3032</v>
      </c>
      <c r="F1621" s="17" t="s">
        <v>4275</v>
      </c>
    </row>
    <row r="1622" spans="2:6">
      <c r="B1622" s="27" t="s">
        <v>2706</v>
      </c>
      <c r="C1622" s="28" t="s">
        <v>3377</v>
      </c>
      <c r="D1622" s="29" t="s">
        <v>3033</v>
      </c>
      <c r="E1622" s="30" t="s">
        <v>3034</v>
      </c>
      <c r="F1622" s="17" t="s">
        <v>4254</v>
      </c>
    </row>
    <row r="1623" spans="2:6">
      <c r="B1623" s="27" t="s">
        <v>2706</v>
      </c>
      <c r="C1623" s="28" t="s">
        <v>3372</v>
      </c>
      <c r="D1623" s="29" t="s">
        <v>3035</v>
      </c>
      <c r="E1623" s="30" t="s">
        <v>3036</v>
      </c>
      <c r="F1623" s="17" t="s">
        <v>4266</v>
      </c>
    </row>
    <row r="1624" spans="2:6">
      <c r="B1624" s="27" t="s">
        <v>2706</v>
      </c>
      <c r="C1624" s="28" t="s">
        <v>3372</v>
      </c>
      <c r="D1624" s="29" t="s">
        <v>3037</v>
      </c>
      <c r="E1624" s="30" t="s">
        <v>3038</v>
      </c>
      <c r="F1624" s="17" t="s">
        <v>4270</v>
      </c>
    </row>
    <row r="1625" spans="2:6">
      <c r="B1625" s="27" t="s">
        <v>2706</v>
      </c>
      <c r="C1625" s="28" t="s">
        <v>3375</v>
      </c>
      <c r="D1625" s="29" t="s">
        <v>3039</v>
      </c>
      <c r="E1625" s="30" t="s">
        <v>3040</v>
      </c>
      <c r="F1625" s="17" t="s">
        <v>4247</v>
      </c>
    </row>
    <row r="1626" spans="2:6">
      <c r="B1626" s="27" t="s">
        <v>2706</v>
      </c>
      <c r="C1626" s="28" t="s">
        <v>3375</v>
      </c>
      <c r="D1626" s="29" t="s">
        <v>3041</v>
      </c>
      <c r="E1626" s="30" t="s">
        <v>3042</v>
      </c>
      <c r="F1626" s="17" t="s">
        <v>4247</v>
      </c>
    </row>
    <row r="1627" spans="2:6">
      <c r="B1627" s="27" t="s">
        <v>2706</v>
      </c>
      <c r="C1627" s="28" t="s">
        <v>3375</v>
      </c>
      <c r="D1627" s="29" t="s">
        <v>3043</v>
      </c>
      <c r="E1627" s="30" t="s">
        <v>3044</v>
      </c>
      <c r="F1627" s="17" t="s">
        <v>4245</v>
      </c>
    </row>
    <row r="1628" spans="2:6">
      <c r="B1628" s="27" t="s">
        <v>2706</v>
      </c>
      <c r="C1628" s="28" t="s">
        <v>3374</v>
      </c>
      <c r="D1628" s="29" t="s">
        <v>3045</v>
      </c>
      <c r="E1628" s="30" t="s">
        <v>3046</v>
      </c>
      <c r="F1628" s="17" t="s">
        <v>4267</v>
      </c>
    </row>
    <row r="1629" spans="2:6">
      <c r="B1629" s="27" t="s">
        <v>2706</v>
      </c>
      <c r="C1629" s="28" t="s">
        <v>3374</v>
      </c>
      <c r="D1629" s="29" t="s">
        <v>3047</v>
      </c>
      <c r="E1629" s="30" t="s">
        <v>3048</v>
      </c>
      <c r="F1629" s="17" t="s">
        <v>4269</v>
      </c>
    </row>
    <row r="1630" spans="2:6">
      <c r="B1630" s="27" t="s">
        <v>2706</v>
      </c>
      <c r="C1630" s="28" t="s">
        <v>3373</v>
      </c>
      <c r="D1630" s="29" t="s">
        <v>3049</v>
      </c>
      <c r="E1630" s="30" t="s">
        <v>3050</v>
      </c>
      <c r="F1630" s="17" t="s">
        <v>4243</v>
      </c>
    </row>
    <row r="1631" spans="2:6">
      <c r="B1631" s="27" t="s">
        <v>2706</v>
      </c>
      <c r="C1631" s="28" t="s">
        <v>3374</v>
      </c>
      <c r="D1631" s="29" t="s">
        <v>3051</v>
      </c>
      <c r="E1631" s="30" t="s">
        <v>3052</v>
      </c>
      <c r="F1631" s="17" t="s">
        <v>4269</v>
      </c>
    </row>
    <row r="1632" spans="2:6">
      <c r="B1632" s="27" t="s">
        <v>2706</v>
      </c>
      <c r="C1632" s="28" t="s">
        <v>3374</v>
      </c>
      <c r="D1632" s="29" t="s">
        <v>3053</v>
      </c>
      <c r="E1632" s="30" t="s">
        <v>3054</v>
      </c>
      <c r="F1632" s="17" t="s">
        <v>4246</v>
      </c>
    </row>
    <row r="1633" spans="2:6">
      <c r="B1633" s="27" t="s">
        <v>2706</v>
      </c>
      <c r="C1633" s="28" t="s">
        <v>3374</v>
      </c>
      <c r="D1633" s="29" t="s">
        <v>3055</v>
      </c>
      <c r="E1633" s="30" t="s">
        <v>3056</v>
      </c>
      <c r="F1633" s="17" t="s">
        <v>4240</v>
      </c>
    </row>
    <row r="1634" spans="2:6">
      <c r="B1634" s="27" t="s">
        <v>2706</v>
      </c>
      <c r="C1634" s="28" t="s">
        <v>3373</v>
      </c>
      <c r="D1634" s="29" t="s">
        <v>3057</v>
      </c>
      <c r="E1634" s="30" t="s">
        <v>3058</v>
      </c>
      <c r="F1634" s="17" t="s">
        <v>4243</v>
      </c>
    </row>
    <row r="1635" spans="2:6">
      <c r="B1635" s="27" t="s">
        <v>2706</v>
      </c>
      <c r="C1635" s="28" t="s">
        <v>3373</v>
      </c>
      <c r="D1635" s="29" t="s">
        <v>3059</v>
      </c>
      <c r="E1635" s="30" t="s">
        <v>3060</v>
      </c>
      <c r="F1635" s="17" t="s">
        <v>4243</v>
      </c>
    </row>
    <row r="1636" spans="2:6">
      <c r="B1636" s="27" t="s">
        <v>2706</v>
      </c>
      <c r="C1636" s="28" t="s">
        <v>3373</v>
      </c>
      <c r="D1636" s="29" t="s">
        <v>3061</v>
      </c>
      <c r="E1636" s="30" t="s">
        <v>3062</v>
      </c>
      <c r="F1636" s="17" t="s">
        <v>4243</v>
      </c>
    </row>
    <row r="1637" spans="2:6">
      <c r="B1637" s="27" t="s">
        <v>2706</v>
      </c>
      <c r="C1637" s="28" t="s">
        <v>3373</v>
      </c>
      <c r="D1637" s="29" t="s">
        <v>3063</v>
      </c>
      <c r="E1637" s="30" t="s">
        <v>3064</v>
      </c>
      <c r="F1637" s="17" t="s">
        <v>4243</v>
      </c>
    </row>
    <row r="1638" spans="2:6">
      <c r="B1638" s="27" t="s">
        <v>2706</v>
      </c>
      <c r="C1638" s="28" t="s">
        <v>3373</v>
      </c>
      <c r="D1638" s="29" t="s">
        <v>3065</v>
      </c>
      <c r="E1638" s="30" t="s">
        <v>3066</v>
      </c>
      <c r="F1638" s="17" t="s">
        <v>4243</v>
      </c>
    </row>
    <row r="1639" spans="2:6">
      <c r="B1639" s="27" t="s">
        <v>2706</v>
      </c>
      <c r="C1639" s="28" t="s">
        <v>3371</v>
      </c>
      <c r="D1639" s="29" t="s">
        <v>3067</v>
      </c>
      <c r="E1639" s="30" t="s">
        <v>3068</v>
      </c>
      <c r="F1639" s="17" t="s">
        <v>4234</v>
      </c>
    </row>
    <row r="1640" spans="2:6">
      <c r="B1640" s="27" t="s">
        <v>2706</v>
      </c>
      <c r="C1640" s="28" t="s">
        <v>3371</v>
      </c>
      <c r="D1640" s="29" t="s">
        <v>3069</v>
      </c>
      <c r="E1640" s="30" t="s">
        <v>3070</v>
      </c>
      <c r="F1640" s="17" t="s">
        <v>4237</v>
      </c>
    </row>
    <row r="1641" spans="2:6">
      <c r="B1641" s="27" t="s">
        <v>2706</v>
      </c>
      <c r="C1641" s="28" t="s">
        <v>3371</v>
      </c>
      <c r="D1641" s="29" t="s">
        <v>3071</v>
      </c>
      <c r="E1641" s="30" t="s">
        <v>3072</v>
      </c>
      <c r="F1641" s="17" t="s">
        <v>4238</v>
      </c>
    </row>
    <row r="1642" spans="2:6">
      <c r="B1642" s="27" t="s">
        <v>2706</v>
      </c>
      <c r="C1642" s="28" t="s">
        <v>3371</v>
      </c>
      <c r="D1642" s="29" t="s">
        <v>3073</v>
      </c>
      <c r="E1642" s="30" t="s">
        <v>3074</v>
      </c>
      <c r="F1642" s="17" t="s">
        <v>4238</v>
      </c>
    </row>
    <row r="1643" spans="2:6">
      <c r="B1643" s="27" t="s">
        <v>2706</v>
      </c>
      <c r="C1643" s="28" t="s">
        <v>3371</v>
      </c>
      <c r="D1643" s="29" t="s">
        <v>3075</v>
      </c>
      <c r="E1643" s="30" t="s">
        <v>3076</v>
      </c>
      <c r="F1643" s="17" t="s">
        <v>4238</v>
      </c>
    </row>
    <row r="1644" spans="2:6">
      <c r="B1644" s="27" t="s">
        <v>2706</v>
      </c>
      <c r="C1644" s="28" t="s">
        <v>3371</v>
      </c>
      <c r="D1644" s="29" t="s">
        <v>3077</v>
      </c>
      <c r="E1644" s="30" t="s">
        <v>3078</v>
      </c>
      <c r="F1644" s="17" t="s">
        <v>4238</v>
      </c>
    </row>
    <row r="1645" spans="2:6">
      <c r="B1645" s="27" t="s">
        <v>2706</v>
      </c>
      <c r="C1645" s="28" t="s">
        <v>3371</v>
      </c>
      <c r="D1645" s="29" t="s">
        <v>3079</v>
      </c>
      <c r="E1645" s="30" t="s">
        <v>3080</v>
      </c>
      <c r="F1645" s="17" t="s">
        <v>4237</v>
      </c>
    </row>
    <row r="1646" spans="2:6">
      <c r="B1646" s="27" t="s">
        <v>2706</v>
      </c>
      <c r="C1646" s="28" t="s">
        <v>3371</v>
      </c>
      <c r="D1646" s="29" t="s">
        <v>3081</v>
      </c>
      <c r="E1646" s="30" t="s">
        <v>3082</v>
      </c>
      <c r="F1646" s="17" t="s">
        <v>4238</v>
      </c>
    </row>
    <row r="1647" spans="2:6">
      <c r="B1647" s="27" t="s">
        <v>2706</v>
      </c>
      <c r="C1647" s="28" t="s">
        <v>3371</v>
      </c>
      <c r="D1647" s="29" t="s">
        <v>3083</v>
      </c>
      <c r="E1647" s="30" t="s">
        <v>3084</v>
      </c>
      <c r="F1647" s="17" t="s">
        <v>4234</v>
      </c>
    </row>
    <row r="1648" spans="2:6">
      <c r="B1648" s="27" t="s">
        <v>2706</v>
      </c>
      <c r="C1648" s="28" t="s">
        <v>3371</v>
      </c>
      <c r="D1648" s="29" t="s">
        <v>3085</v>
      </c>
      <c r="E1648" s="30" t="s">
        <v>3086</v>
      </c>
      <c r="F1648" s="17" t="s">
        <v>4234</v>
      </c>
    </row>
    <row r="1649" spans="2:6">
      <c r="B1649" s="27" t="s">
        <v>2706</v>
      </c>
      <c r="C1649" s="28" t="s">
        <v>3371</v>
      </c>
      <c r="D1649" s="29" t="s">
        <v>3087</v>
      </c>
      <c r="E1649" s="30" t="s">
        <v>3088</v>
      </c>
      <c r="F1649" s="17" t="s">
        <v>4237</v>
      </c>
    </row>
    <row r="1650" spans="2:6">
      <c r="B1650" s="27" t="s">
        <v>2706</v>
      </c>
      <c r="C1650" s="28" t="s">
        <v>3371</v>
      </c>
      <c r="D1650" s="29" t="s">
        <v>3089</v>
      </c>
      <c r="E1650" s="30" t="s">
        <v>3090</v>
      </c>
      <c r="F1650" s="17" t="s">
        <v>4235</v>
      </c>
    </row>
    <row r="1651" spans="2:6">
      <c r="B1651" s="27" t="s">
        <v>2706</v>
      </c>
      <c r="C1651" s="28" t="s">
        <v>3371</v>
      </c>
      <c r="D1651" s="29" t="s">
        <v>3091</v>
      </c>
      <c r="E1651" s="30" t="s">
        <v>3092</v>
      </c>
      <c r="F1651" s="17" t="s">
        <v>4238</v>
      </c>
    </row>
    <row r="1652" spans="2:6">
      <c r="B1652" s="27" t="s">
        <v>2706</v>
      </c>
      <c r="C1652" s="28" t="s">
        <v>3371</v>
      </c>
      <c r="D1652" s="29" t="s">
        <v>3093</v>
      </c>
      <c r="E1652" s="30" t="s">
        <v>3094</v>
      </c>
      <c r="F1652" s="17" t="s">
        <v>4234</v>
      </c>
    </row>
    <row r="1653" spans="2:6">
      <c r="B1653" s="27" t="s">
        <v>2706</v>
      </c>
      <c r="C1653" s="28" t="s">
        <v>3371</v>
      </c>
      <c r="D1653" s="29" t="s">
        <v>3095</v>
      </c>
      <c r="E1653" s="30" t="s">
        <v>3096</v>
      </c>
      <c r="F1653" s="17" t="s">
        <v>4234</v>
      </c>
    </row>
    <row r="1654" spans="2:6">
      <c r="B1654" s="27" t="s">
        <v>2706</v>
      </c>
      <c r="C1654" s="28" t="s">
        <v>3371</v>
      </c>
      <c r="D1654" s="29" t="s">
        <v>3097</v>
      </c>
      <c r="E1654" s="30" t="s">
        <v>3098</v>
      </c>
      <c r="F1654" s="17" t="s">
        <v>4234</v>
      </c>
    </row>
    <row r="1655" spans="2:6">
      <c r="B1655" s="27" t="s">
        <v>2706</v>
      </c>
      <c r="C1655" s="28" t="s">
        <v>3371</v>
      </c>
      <c r="D1655" s="29" t="s">
        <v>3099</v>
      </c>
      <c r="E1655" s="30" t="s">
        <v>3100</v>
      </c>
      <c r="F1655" s="17" t="s">
        <v>4234</v>
      </c>
    </row>
    <row r="1656" spans="2:6">
      <c r="B1656" s="27" t="s">
        <v>2706</v>
      </c>
      <c r="C1656" s="28" t="s">
        <v>3371</v>
      </c>
      <c r="D1656" s="29" t="s">
        <v>3101</v>
      </c>
      <c r="E1656" s="30" t="s">
        <v>3102</v>
      </c>
      <c r="F1656" s="17" t="s">
        <v>4235</v>
      </c>
    </row>
    <row r="1657" spans="2:6">
      <c r="B1657" s="27" t="s">
        <v>2706</v>
      </c>
      <c r="C1657" s="28" t="s">
        <v>3371</v>
      </c>
      <c r="D1657" s="29" t="s">
        <v>3103</v>
      </c>
      <c r="E1657" s="30" t="s">
        <v>3104</v>
      </c>
      <c r="F1657" s="17" t="s">
        <v>4234</v>
      </c>
    </row>
    <row r="1658" spans="2:6">
      <c r="B1658" s="27" t="s">
        <v>2706</v>
      </c>
      <c r="C1658" s="28" t="s">
        <v>3371</v>
      </c>
      <c r="D1658" s="29" t="s">
        <v>3105</v>
      </c>
      <c r="E1658" s="30" t="s">
        <v>3106</v>
      </c>
      <c r="F1658" s="17" t="s">
        <v>4234</v>
      </c>
    </row>
    <row r="1659" spans="2:6">
      <c r="B1659" s="27" t="s">
        <v>2706</v>
      </c>
      <c r="C1659" s="28" t="s">
        <v>3371</v>
      </c>
      <c r="D1659" s="29" t="s">
        <v>3107</v>
      </c>
      <c r="E1659" s="30" t="s">
        <v>3108</v>
      </c>
      <c r="F1659" s="17" t="s">
        <v>4238</v>
      </c>
    </row>
    <row r="1660" spans="2:6">
      <c r="B1660" s="27" t="s">
        <v>2706</v>
      </c>
      <c r="C1660" s="28" t="s">
        <v>3371</v>
      </c>
      <c r="D1660" s="29" t="s">
        <v>3109</v>
      </c>
      <c r="E1660" s="30" t="s">
        <v>3110</v>
      </c>
      <c r="F1660" s="17" t="s">
        <v>4235</v>
      </c>
    </row>
    <row r="1661" spans="2:6">
      <c r="B1661" s="27" t="s">
        <v>2706</v>
      </c>
      <c r="C1661" s="28" t="s">
        <v>3371</v>
      </c>
      <c r="D1661" s="29" t="s">
        <v>3111</v>
      </c>
      <c r="E1661" s="30" t="s">
        <v>3112</v>
      </c>
      <c r="F1661" s="17" t="s">
        <v>4237</v>
      </c>
    </row>
    <row r="1662" spans="2:6">
      <c r="B1662" s="27" t="s">
        <v>2706</v>
      </c>
      <c r="C1662" s="28" t="s">
        <v>3371</v>
      </c>
      <c r="D1662" s="29" t="s">
        <v>3113</v>
      </c>
      <c r="E1662" s="30" t="s">
        <v>3114</v>
      </c>
      <c r="F1662" s="17" t="s">
        <v>4237</v>
      </c>
    </row>
    <row r="1663" spans="2:6">
      <c r="B1663" s="27" t="s">
        <v>2706</v>
      </c>
      <c r="C1663" s="28" t="s">
        <v>3371</v>
      </c>
      <c r="D1663" s="29" t="s">
        <v>3115</v>
      </c>
      <c r="E1663" s="30" t="s">
        <v>3116</v>
      </c>
      <c r="F1663" s="17" t="s">
        <v>4235</v>
      </c>
    </row>
    <row r="1664" spans="2:6">
      <c r="B1664" s="27" t="s">
        <v>2706</v>
      </c>
      <c r="C1664" s="28" t="s">
        <v>3374</v>
      </c>
      <c r="D1664" s="29" t="s">
        <v>3117</v>
      </c>
      <c r="E1664" s="30" t="s">
        <v>3118</v>
      </c>
      <c r="F1664" s="17" t="s">
        <v>4267</v>
      </c>
    </row>
    <row r="1665" spans="2:6">
      <c r="B1665" s="27" t="s">
        <v>2706</v>
      </c>
      <c r="C1665" s="28" t="s">
        <v>3371</v>
      </c>
      <c r="D1665" s="29" t="s">
        <v>3119</v>
      </c>
      <c r="E1665" s="30" t="s">
        <v>3120</v>
      </c>
      <c r="F1665" s="17" t="s">
        <v>4234</v>
      </c>
    </row>
    <row r="1666" spans="2:6">
      <c r="B1666" s="27" t="s">
        <v>2706</v>
      </c>
      <c r="C1666" s="28" t="s">
        <v>3373</v>
      </c>
      <c r="D1666" s="29" t="s">
        <v>3121</v>
      </c>
      <c r="E1666" s="30" t="s">
        <v>3122</v>
      </c>
      <c r="F1666" s="17" t="s">
        <v>4243</v>
      </c>
    </row>
    <row r="1667" spans="2:6">
      <c r="B1667" s="27" t="s">
        <v>2706</v>
      </c>
      <c r="C1667" s="28" t="s">
        <v>3373</v>
      </c>
      <c r="D1667" s="29" t="s">
        <v>3123</v>
      </c>
      <c r="E1667" s="30" t="s">
        <v>3124</v>
      </c>
      <c r="F1667" s="17" t="s">
        <v>4243</v>
      </c>
    </row>
    <row r="1668" spans="2:6">
      <c r="B1668" s="27" t="s">
        <v>2706</v>
      </c>
      <c r="C1668" s="28" t="s">
        <v>3374</v>
      </c>
      <c r="D1668" s="29" t="s">
        <v>3125</v>
      </c>
      <c r="E1668" s="30" t="s">
        <v>3126</v>
      </c>
      <c r="F1668" s="17" t="s">
        <v>4246</v>
      </c>
    </row>
    <row r="1669" spans="2:6">
      <c r="B1669" s="27" t="s">
        <v>2706</v>
      </c>
      <c r="C1669" s="28" t="s">
        <v>3371</v>
      </c>
      <c r="D1669" s="29" t="s">
        <v>3127</v>
      </c>
      <c r="E1669" s="30" t="s">
        <v>3128</v>
      </c>
      <c r="F1669" s="17" t="s">
        <v>4235</v>
      </c>
    </row>
    <row r="1670" spans="2:6">
      <c r="B1670" s="27" t="s">
        <v>2706</v>
      </c>
      <c r="C1670" s="28" t="s">
        <v>3371</v>
      </c>
      <c r="D1670" s="29" t="s">
        <v>3129</v>
      </c>
      <c r="E1670" s="30" t="s">
        <v>3130</v>
      </c>
      <c r="F1670" s="17" t="s">
        <v>4235</v>
      </c>
    </row>
    <row r="1671" ht="14.75" spans="2:6">
      <c r="B1671" s="31" t="s">
        <v>2706</v>
      </c>
      <c r="C1671" s="32" t="s">
        <v>3374</v>
      </c>
      <c r="D1671" s="33" t="s">
        <v>3131</v>
      </c>
      <c r="E1671" s="34" t="s">
        <v>3132</v>
      </c>
      <c r="F1671" s="17" t="s">
        <v>4267</v>
      </c>
    </row>
    <row r="1672" spans="2:6">
      <c r="B1672" s="3" t="s">
        <v>2706</v>
      </c>
      <c r="C1672" s="3" t="s">
        <v>3374</v>
      </c>
      <c r="D1672" s="3" t="s">
        <v>3133</v>
      </c>
      <c r="E1672" s="3" t="s">
        <v>3134</v>
      </c>
      <c r="F1672" s="17" t="s">
        <v>4269</v>
      </c>
    </row>
    <row r="1673" spans="2:6">
      <c r="B1673" s="3" t="s">
        <v>2706</v>
      </c>
      <c r="C1673" s="3" t="s">
        <v>3374</v>
      </c>
      <c r="D1673" s="3" t="s">
        <v>3135</v>
      </c>
      <c r="E1673" s="3" t="s">
        <v>3136</v>
      </c>
      <c r="F1673" s="17" t="s">
        <v>4267</v>
      </c>
    </row>
    <row r="1674" spans="2:6">
      <c r="B1674" s="3" t="s">
        <v>2706</v>
      </c>
      <c r="C1674" s="3" t="s">
        <v>3371</v>
      </c>
      <c r="D1674" s="3" t="s">
        <v>3137</v>
      </c>
      <c r="E1674" s="3" t="s">
        <v>3138</v>
      </c>
      <c r="F1674" s="17" t="s">
        <v>4238</v>
      </c>
    </row>
    <row r="1675" spans="2:6">
      <c r="B1675" s="3" t="s">
        <v>2706</v>
      </c>
      <c r="C1675" s="3" t="s">
        <v>3371</v>
      </c>
      <c r="D1675" s="3" t="s">
        <v>3139</v>
      </c>
      <c r="E1675" s="3" t="s">
        <v>3140</v>
      </c>
      <c r="F1675" s="17" t="s">
        <v>4237</v>
      </c>
    </row>
    <row r="1676" spans="2:6">
      <c r="B1676" s="3" t="s">
        <v>2706</v>
      </c>
      <c r="C1676" s="3" t="s">
        <v>3371</v>
      </c>
      <c r="D1676" s="3" t="s">
        <v>3141</v>
      </c>
      <c r="E1676" s="3" t="s">
        <v>3142</v>
      </c>
      <c r="F1676" s="17" t="s">
        <v>4234</v>
      </c>
    </row>
    <row r="1677" spans="2:6">
      <c r="B1677" s="3" t="s">
        <v>2706</v>
      </c>
      <c r="C1677" s="3" t="s">
        <v>3374</v>
      </c>
      <c r="D1677" s="3" t="s">
        <v>3143</v>
      </c>
      <c r="E1677" s="3" t="s">
        <v>3144</v>
      </c>
      <c r="F1677" s="17" t="s">
        <v>4267</v>
      </c>
    </row>
    <row r="1678" spans="2:6">
      <c r="B1678" s="3" t="s">
        <v>2706</v>
      </c>
      <c r="C1678" s="3" t="s">
        <v>3371</v>
      </c>
      <c r="D1678" s="3" t="s">
        <v>3145</v>
      </c>
      <c r="E1678" s="3" t="s">
        <v>3146</v>
      </c>
      <c r="F1678" s="17" t="s">
        <v>4237</v>
      </c>
    </row>
    <row r="1679" spans="2:6">
      <c r="B1679" s="3" t="s">
        <v>2706</v>
      </c>
      <c r="C1679" s="3" t="s">
        <v>3371</v>
      </c>
      <c r="D1679" s="3" t="s">
        <v>3147</v>
      </c>
      <c r="E1679" s="3" t="s">
        <v>3148</v>
      </c>
      <c r="F1679" s="17" t="s">
        <v>4238</v>
      </c>
    </row>
    <row r="1680" spans="2:6">
      <c r="B1680" s="3" t="s">
        <v>2706</v>
      </c>
      <c r="C1680" s="3" t="s">
        <v>3371</v>
      </c>
      <c r="D1680" s="3" t="s">
        <v>3149</v>
      </c>
      <c r="E1680" s="3" t="s">
        <v>3150</v>
      </c>
      <c r="F1680" s="17" t="s">
        <v>4238</v>
      </c>
    </row>
    <row r="1681" spans="2:6">
      <c r="B1681" s="3" t="s">
        <v>2706</v>
      </c>
      <c r="C1681" s="3" t="s">
        <v>3371</v>
      </c>
      <c r="D1681" s="3" t="s">
        <v>3151</v>
      </c>
      <c r="E1681" s="3" t="s">
        <v>3152</v>
      </c>
      <c r="F1681" s="17" t="s">
        <v>4234</v>
      </c>
    </row>
    <row r="1682" spans="2:6">
      <c r="B1682" s="3" t="s">
        <v>2706</v>
      </c>
      <c r="C1682" s="3" t="s">
        <v>3371</v>
      </c>
      <c r="D1682" s="3" t="s">
        <v>3153</v>
      </c>
      <c r="E1682" s="3" t="s">
        <v>3154</v>
      </c>
      <c r="F1682" s="17" t="s">
        <v>4234</v>
      </c>
    </row>
    <row r="1683" spans="2:6">
      <c r="B1683" s="3" t="s">
        <v>2706</v>
      </c>
      <c r="C1683" s="3" t="s">
        <v>3374</v>
      </c>
      <c r="D1683" s="3" t="s">
        <v>3155</v>
      </c>
      <c r="E1683" s="3" t="s">
        <v>3156</v>
      </c>
      <c r="F1683" s="17" t="s">
        <v>4246</v>
      </c>
    </row>
    <row r="1684" spans="2:6">
      <c r="B1684" s="3" t="s">
        <v>2706</v>
      </c>
      <c r="C1684" s="3" t="s">
        <v>3373</v>
      </c>
      <c r="D1684" s="3" t="s">
        <v>3157</v>
      </c>
      <c r="E1684" s="3" t="s">
        <v>3158</v>
      </c>
      <c r="F1684" s="17" t="s">
        <v>4243</v>
      </c>
    </row>
    <row r="1685" spans="2:6">
      <c r="B1685" s="3" t="s">
        <v>2706</v>
      </c>
      <c r="C1685" s="3" t="s">
        <v>3371</v>
      </c>
      <c r="D1685" s="3" t="s">
        <v>3159</v>
      </c>
      <c r="E1685" s="3" t="s">
        <v>3160</v>
      </c>
      <c r="F1685" s="17" t="s">
        <v>4237</v>
      </c>
    </row>
    <row r="1686" spans="2:6">
      <c r="B1686" s="3" t="s">
        <v>2706</v>
      </c>
      <c r="C1686" s="3" t="s">
        <v>3371</v>
      </c>
      <c r="D1686" s="3" t="s">
        <v>3161</v>
      </c>
      <c r="E1686" s="3" t="s">
        <v>3162</v>
      </c>
      <c r="F1686" s="17" t="s">
        <v>4235</v>
      </c>
    </row>
    <row r="1687" spans="2:6">
      <c r="B1687" s="3" t="s">
        <v>2706</v>
      </c>
      <c r="C1687" s="3" t="s">
        <v>3371</v>
      </c>
      <c r="D1687" s="3" t="s">
        <v>40</v>
      </c>
      <c r="E1687" s="3" t="s">
        <v>3163</v>
      </c>
      <c r="F1687" s="17" t="s">
        <v>4238</v>
      </c>
    </row>
    <row r="1688" spans="2:6">
      <c r="B1688" s="3" t="s">
        <v>2706</v>
      </c>
      <c r="C1688" s="3" t="s">
        <v>3371</v>
      </c>
      <c r="D1688" s="3" t="s">
        <v>40</v>
      </c>
      <c r="E1688" s="3" t="s">
        <v>3164</v>
      </c>
      <c r="F1688" s="17" t="s">
        <v>4235</v>
      </c>
    </row>
    <row r="1689" spans="2:6">
      <c r="B1689" s="3" t="s">
        <v>2706</v>
      </c>
      <c r="C1689" s="3" t="s">
        <v>3373</v>
      </c>
      <c r="D1689" s="3" t="s">
        <v>3165</v>
      </c>
      <c r="E1689" s="3" t="s">
        <v>3166</v>
      </c>
      <c r="F1689" s="17" t="s">
        <v>4243</v>
      </c>
    </row>
    <row r="1690" spans="2:6">
      <c r="B1690" s="3" t="s">
        <v>2706</v>
      </c>
      <c r="C1690" s="3" t="s">
        <v>3371</v>
      </c>
      <c r="D1690" s="3" t="s">
        <v>3167</v>
      </c>
      <c r="E1690" s="3" t="s">
        <v>3168</v>
      </c>
      <c r="F1690" s="17" t="s">
        <v>4237</v>
      </c>
    </row>
    <row r="1691" spans="2:6">
      <c r="B1691" s="3" t="s">
        <v>2706</v>
      </c>
      <c r="C1691" s="3" t="s">
        <v>3371</v>
      </c>
      <c r="D1691" s="3" t="s">
        <v>3169</v>
      </c>
      <c r="E1691" s="3" t="s">
        <v>3170</v>
      </c>
      <c r="F1691" s="17" t="s">
        <v>4235</v>
      </c>
    </row>
    <row r="1692" spans="2:6">
      <c r="B1692" s="3" t="s">
        <v>2706</v>
      </c>
      <c r="C1692" s="3" t="s">
        <v>3374</v>
      </c>
      <c r="D1692" s="3" t="s">
        <v>3171</v>
      </c>
      <c r="E1692" s="3" t="s">
        <v>3172</v>
      </c>
      <c r="F1692" s="17" t="s">
        <v>4240</v>
      </c>
    </row>
    <row r="1693" spans="2:6">
      <c r="B1693" s="3" t="s">
        <v>2706</v>
      </c>
      <c r="C1693" s="3" t="s">
        <v>3371</v>
      </c>
      <c r="D1693" s="3" t="s">
        <v>3173</v>
      </c>
      <c r="E1693" s="3" t="s">
        <v>3174</v>
      </c>
      <c r="F1693" s="17" t="s">
        <v>4235</v>
      </c>
    </row>
    <row r="1694" spans="2:6">
      <c r="B1694" s="3" t="s">
        <v>2706</v>
      </c>
      <c r="C1694" s="3" t="s">
        <v>3371</v>
      </c>
      <c r="D1694" s="3" t="s">
        <v>3175</v>
      </c>
      <c r="E1694" s="3" t="s">
        <v>3176</v>
      </c>
      <c r="F1694" s="17" t="s">
        <v>4235</v>
      </c>
    </row>
    <row r="1695" spans="2:6">
      <c r="B1695" s="3" t="s">
        <v>2706</v>
      </c>
      <c r="C1695" s="3" t="s">
        <v>3371</v>
      </c>
      <c r="D1695" s="3" t="s">
        <v>3177</v>
      </c>
      <c r="E1695" s="3" t="s">
        <v>3178</v>
      </c>
      <c r="F1695" s="17" t="s">
        <v>4235</v>
      </c>
    </row>
    <row r="1696" spans="2:6">
      <c r="B1696" s="3" t="s">
        <v>2706</v>
      </c>
      <c r="C1696" s="3" t="s">
        <v>3374</v>
      </c>
      <c r="D1696" s="3" t="s">
        <v>3179</v>
      </c>
      <c r="E1696" s="3" t="s">
        <v>3180</v>
      </c>
      <c r="F1696" s="17" t="s">
        <v>4240</v>
      </c>
    </row>
    <row r="1697" spans="2:6">
      <c r="B1697" s="3" t="s">
        <v>2706</v>
      </c>
      <c r="C1697" s="3" t="s">
        <v>3371</v>
      </c>
      <c r="D1697" s="3" t="s">
        <v>3181</v>
      </c>
      <c r="E1697" s="3" t="s">
        <v>3182</v>
      </c>
      <c r="F1697" s="17" t="s">
        <v>4237</v>
      </c>
    </row>
    <row r="1698" spans="2:6">
      <c r="B1698" s="3" t="s">
        <v>2706</v>
      </c>
      <c r="C1698" s="3" t="s">
        <v>3371</v>
      </c>
      <c r="D1698" s="3" t="s">
        <v>3183</v>
      </c>
      <c r="E1698" s="3" t="s">
        <v>3184</v>
      </c>
      <c r="F1698" s="17" t="s">
        <v>4237</v>
      </c>
    </row>
    <row r="1699" spans="2:6">
      <c r="B1699" s="3" t="s">
        <v>2706</v>
      </c>
      <c r="C1699" s="3" t="s">
        <v>3371</v>
      </c>
      <c r="D1699" s="3" t="s">
        <v>3185</v>
      </c>
      <c r="E1699" s="3" t="s">
        <v>3186</v>
      </c>
      <c r="F1699" s="17" t="s">
        <v>4235</v>
      </c>
    </row>
    <row r="1700" spans="2:6">
      <c r="B1700" s="3" t="s">
        <v>2706</v>
      </c>
      <c r="C1700" s="3" t="s">
        <v>3377</v>
      </c>
      <c r="D1700" s="3" t="s">
        <v>3187</v>
      </c>
      <c r="E1700" s="3" t="s">
        <v>3188</v>
      </c>
      <c r="F1700" s="17" t="s">
        <v>4271</v>
      </c>
    </row>
    <row r="1701" spans="2:6">
      <c r="B1701" s="3" t="s">
        <v>2706</v>
      </c>
      <c r="C1701" s="3" t="s">
        <v>3375</v>
      </c>
      <c r="D1701" s="3" t="s">
        <v>3189</v>
      </c>
      <c r="E1701" s="3" t="s">
        <v>3190</v>
      </c>
      <c r="F1701" s="17" t="s">
        <v>4244</v>
      </c>
    </row>
    <row r="1702" spans="2:6">
      <c r="B1702" s="3" t="s">
        <v>2706</v>
      </c>
      <c r="C1702" s="3" t="s">
        <v>3377</v>
      </c>
      <c r="D1702" s="3" t="s">
        <v>3191</v>
      </c>
      <c r="E1702" s="3" t="s">
        <v>3191</v>
      </c>
      <c r="F1702" s="17" t="s">
        <v>4276</v>
      </c>
    </row>
    <row r="1703" spans="2:6">
      <c r="B1703" s="3" t="s">
        <v>2706</v>
      </c>
      <c r="C1703" s="3" t="s">
        <v>3377</v>
      </c>
      <c r="D1703" s="3" t="s">
        <v>3192</v>
      </c>
      <c r="E1703" s="3" t="s">
        <v>3192</v>
      </c>
      <c r="F1703" s="17" t="s">
        <v>4277</v>
      </c>
    </row>
    <row r="1704" spans="2:6">
      <c r="B1704" s="3" t="s">
        <v>2706</v>
      </c>
      <c r="C1704" s="3" t="s">
        <v>40</v>
      </c>
      <c r="D1704" s="3" t="s">
        <v>3193</v>
      </c>
      <c r="E1704" s="3" t="s">
        <v>3194</v>
      </c>
      <c r="F1704" s="17" t="s">
        <v>4278</v>
      </c>
    </row>
    <row r="1705" spans="2:6">
      <c r="B1705" s="3" t="s">
        <v>2706</v>
      </c>
      <c r="C1705" s="3" t="s">
        <v>40</v>
      </c>
      <c r="D1705" s="3" t="s">
        <v>3195</v>
      </c>
      <c r="E1705" s="3" t="s">
        <v>3196</v>
      </c>
      <c r="F1705" s="17" t="s">
        <v>4278</v>
      </c>
    </row>
    <row r="1706" spans="2:6">
      <c r="B1706" s="3" t="s">
        <v>2706</v>
      </c>
      <c r="C1706" s="3" t="s">
        <v>40</v>
      </c>
      <c r="D1706" s="3" t="s">
        <v>3197</v>
      </c>
      <c r="E1706" s="3" t="s">
        <v>3198</v>
      </c>
      <c r="F1706" s="17" t="s">
        <v>4279</v>
      </c>
    </row>
    <row r="1707" spans="2:6">
      <c r="B1707" s="3" t="s">
        <v>2706</v>
      </c>
      <c r="C1707" s="3" t="s">
        <v>3375</v>
      </c>
      <c r="D1707" s="3" t="s">
        <v>3199</v>
      </c>
      <c r="E1707" s="3" t="s">
        <v>3199</v>
      </c>
      <c r="F1707" s="17" t="s">
        <v>4244</v>
      </c>
    </row>
    <row r="1708" spans="2:6">
      <c r="B1708" s="3" t="s">
        <v>2706</v>
      </c>
      <c r="C1708" s="3" t="s">
        <v>3377</v>
      </c>
      <c r="D1708" s="3" t="s">
        <v>3200</v>
      </c>
      <c r="E1708" s="3" t="s">
        <v>3200</v>
      </c>
      <c r="F1708" s="17" t="s">
        <v>4265</v>
      </c>
    </row>
    <row r="1709" spans="2:6">
      <c r="B1709" s="3" t="s">
        <v>2706</v>
      </c>
      <c r="C1709" s="3" t="s">
        <v>3372</v>
      </c>
      <c r="D1709" s="3" t="s">
        <v>3201</v>
      </c>
      <c r="E1709" s="3" t="s">
        <v>3201</v>
      </c>
      <c r="F1709" s="17" t="s">
        <v>4268</v>
      </c>
    </row>
    <row r="1710" spans="2:6">
      <c r="B1710" s="3" t="s">
        <v>2706</v>
      </c>
      <c r="C1710" s="3" t="s">
        <v>3374</v>
      </c>
      <c r="D1710" s="3" t="s">
        <v>3202</v>
      </c>
      <c r="E1710" s="3" t="s">
        <v>3202</v>
      </c>
      <c r="F1710" s="17" t="s">
        <v>4267</v>
      </c>
    </row>
    <row r="1711" spans="2:6">
      <c r="B1711" s="3" t="s">
        <v>2706</v>
      </c>
      <c r="C1711" s="3" t="s">
        <v>3372</v>
      </c>
      <c r="D1711" s="3" t="s">
        <v>3203</v>
      </c>
      <c r="E1711" s="3" t="s">
        <v>3203</v>
      </c>
      <c r="F1711" s="17" t="s">
        <v>4270</v>
      </c>
    </row>
    <row r="1712" spans="2:6">
      <c r="B1712" s="3" t="s">
        <v>2706</v>
      </c>
      <c r="C1712" s="3" t="s">
        <v>3377</v>
      </c>
      <c r="D1712" s="3" t="s">
        <v>3204</v>
      </c>
      <c r="E1712" s="3" t="s">
        <v>3204</v>
      </c>
      <c r="F1712" s="17" t="s">
        <v>4275</v>
      </c>
    </row>
    <row r="1713" spans="2:6">
      <c r="B1713" s="3" t="s">
        <v>2706</v>
      </c>
      <c r="C1713" s="3" t="s">
        <v>3377</v>
      </c>
      <c r="D1713" s="3" t="s">
        <v>3205</v>
      </c>
      <c r="E1713" s="3" t="s">
        <v>3205</v>
      </c>
      <c r="F1713" s="17" t="s">
        <v>4265</v>
      </c>
    </row>
    <row r="1714" spans="2:6">
      <c r="B1714" s="3" t="s">
        <v>2706</v>
      </c>
      <c r="C1714" s="3" t="s">
        <v>3373</v>
      </c>
      <c r="D1714" s="3" t="s">
        <v>3206</v>
      </c>
      <c r="E1714" s="3" t="s">
        <v>3206</v>
      </c>
      <c r="F1714" s="17" t="s">
        <v>4239</v>
      </c>
    </row>
    <row r="1715" spans="2:6">
      <c r="B1715" s="3" t="s">
        <v>2706</v>
      </c>
      <c r="C1715" s="3" t="s">
        <v>3372</v>
      </c>
      <c r="D1715" s="3" t="s">
        <v>3207</v>
      </c>
      <c r="E1715" s="3" t="s">
        <v>3207</v>
      </c>
      <c r="F1715" s="17" t="s">
        <v>4268</v>
      </c>
    </row>
    <row r="1716" spans="2:6">
      <c r="B1716" s="3" t="s">
        <v>2706</v>
      </c>
      <c r="C1716" s="3" t="s">
        <v>3376</v>
      </c>
      <c r="D1716" s="3" t="s">
        <v>3208</v>
      </c>
      <c r="E1716" s="3" t="s">
        <v>3209</v>
      </c>
      <c r="F1716" s="17" t="s">
        <v>4280</v>
      </c>
    </row>
  </sheetData>
  <autoFilter xmlns:etc="http://www.wps.cn/officeDocument/2017/etCustomData" ref="B4:F1716" etc:filterBottomFollowUsedRange="0">
    <extLst/>
  </autoFilter>
  <mergeCells count="5">
    <mergeCell ref="B2:B4"/>
    <mergeCell ref="C2:C4"/>
    <mergeCell ref="D2:D4"/>
    <mergeCell ref="E2:E4"/>
    <mergeCell ref="F2:F4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0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4281</v>
      </c>
    </row>
    <row r="5" spans="1:5">
      <c r="A5" s="2" t="s">
        <v>4282</v>
      </c>
      <c r="B5" s="2" t="s">
        <v>3378</v>
      </c>
      <c r="C5" s="2" t="s">
        <v>4283</v>
      </c>
      <c r="D5" s="2" t="s">
        <v>4284</v>
      </c>
      <c r="E5" s="2" t="s">
        <v>4285</v>
      </c>
    </row>
    <row r="6" spans="1:5">
      <c r="A6" t="str">
        <f>IF(INDEX('Display 730 &amp; 1200'!$A:$A,ROW())="","",INDEX('Display 730 &amp; 1200'!$A:$A,ROW()))</f>
        <v>JAKARTA雅加达</v>
      </c>
      <c r="B6" t="str">
        <f>IF(INDEX('Display 730 &amp; 1200'!$B:$B,ROW())="","",INDEX('Display 730 &amp; 1200'!$B:$B,ROW()))</f>
        <v>AGISTA PRIYANTONO</v>
      </c>
      <c r="C6" t="str">
        <f>IF(INDEX('Display 730 &amp; 1200'!$D:$D,ROW())="","",INDEX('Display 730 &amp; 1200'!$D:$D,ROW()))</f>
        <v>DC_SUNTER</v>
      </c>
      <c r="D6" t="e">
        <f>IF($C6="",0,SUMIFS(#REF!,#REF!,$C6,#REF!,"&gt;="&amp;'Display 730 &amp; 1200'!$AN$10,#REF!,"&lt;="&amp;'Display 730 &amp; 1200'!$AN$9))</f>
        <v>#REF!</v>
      </c>
      <c r="E6" t="e">
        <f>IF($C6="",0,SUMIFS(#REF!,#REF!,$C6,#REF!,"&gt;="&amp;'Display 730 &amp; 1200'!$AN$12,#REF!,"&lt;="&amp;'Display 730 &amp; 1200'!$AN$11))</f>
        <v>#REF!</v>
      </c>
    </row>
    <row r="7" spans="1:5">
      <c r="A7" t="str">
        <f>IF(INDEX('Display 730 &amp; 1200'!$A:$A,ROW())="","",INDEX('Display 730 &amp; 1200'!$A:$A,ROW()))</f>
        <v>JAKARTA雅加达</v>
      </c>
      <c r="B7" t="str">
        <f>IF(INDEX('Display 730 &amp; 1200'!$B:$B,ROW())="","",INDEX('Display 730 &amp; 1200'!$B:$B,ROW()))</f>
        <v>AGISTA PRIYANTONO</v>
      </c>
      <c r="C7" t="str">
        <f>IF(INDEX('Display 730 &amp; 1200'!$D:$D,ROW())="","",INDEX('Display 730 &amp; 1200'!$D:$D,ROW()))</f>
        <v>CP_PLUIT_PERMAI</v>
      </c>
      <c r="D7" t="e">
        <f>IF($C7="",0,SUMIFS(#REF!,#REF!,$C7,#REF!,"&gt;="&amp;'Display 730 &amp; 1200'!$AN$10,#REF!,"&lt;="&amp;'Display 730 &amp; 1200'!$AN$9))</f>
        <v>#REF!</v>
      </c>
      <c r="E7" t="e">
        <f>IF($C7="",0,SUMIFS(#REF!,#REF!,$C7,#REF!,"&gt;="&amp;'Display 730 &amp; 1200'!$AN$12,#REF!,"&lt;="&amp;'Display 730 &amp; 1200'!$AN$11))</f>
        <v>#REF!</v>
      </c>
    </row>
    <row r="8" spans="1:5">
      <c r="A8" t="str">
        <f>IF(INDEX('Display 730 &amp; 1200'!$A:$A,ROW())="","",INDEX('Display 730 &amp; 1200'!$A:$A,ROW()))</f>
        <v>JAKARTA雅加达</v>
      </c>
      <c r="B8" t="str">
        <f>IF(INDEX('Display 730 &amp; 1200'!$B:$B,ROW())="","",INDEX('Display 730 &amp; 1200'!$B:$B,ROW()))</f>
        <v>AGISTA PRIYANTONO</v>
      </c>
      <c r="C8" t="str">
        <f>IF(INDEX('Display 730 &amp; 1200'!$D:$D,ROW())="","",INDEX('Display 730 &amp; 1200'!$D:$D,ROW()))</f>
        <v>PLUIT_PERMAI</v>
      </c>
      <c r="D8" t="e">
        <f>IF($C8="",0,SUMIFS(#REF!,#REF!,$C8,#REF!,"&gt;="&amp;'Display 730 &amp; 1200'!$AN$10,#REF!,"&lt;="&amp;'Display 730 &amp; 1200'!$AN$9))</f>
        <v>#REF!</v>
      </c>
      <c r="E8" t="e">
        <f>IF($C8="",0,SUMIFS(#REF!,#REF!,$C8,#REF!,"&gt;="&amp;'Display 730 &amp; 1200'!$AN$12,#REF!,"&lt;="&amp;'Display 730 &amp; 1200'!$AN$11))</f>
        <v>#REF!</v>
      </c>
    </row>
    <row r="9" spans="1:5">
      <c r="A9" t="str">
        <f>IF(INDEX('Display 730 &amp; 1200'!$A:$A,ROW())="","",INDEX('Display 730 &amp; 1200'!$A:$A,ROW()))</f>
        <v>JAKARTA雅加达</v>
      </c>
      <c r="B9" t="str">
        <f>IF(INDEX('Display 730 &amp; 1200'!$B:$B,ROW())="","",INDEX('Display 730 &amp; 1200'!$B:$B,ROW()))</f>
        <v>AGISTA PRIYANTONO</v>
      </c>
      <c r="C9" t="str">
        <f>IF(INDEX('Display 730 &amp; 1200'!$D:$D,ROW())="","",INDEX('Display 730 &amp; 1200'!$D:$D,ROW()))</f>
        <v>CP_DANAUSUNTER_UTARA</v>
      </c>
      <c r="D9" t="e">
        <f>IF($C9="",0,SUMIFS(#REF!,#REF!,$C9,#REF!,"&gt;="&amp;'Display 730 &amp; 1200'!$AN$10,#REF!,"&lt;="&amp;'Display 730 &amp; 1200'!$AN$9))</f>
        <v>#REF!</v>
      </c>
      <c r="E9" t="e">
        <f>IF($C9="",0,SUMIFS(#REF!,#REF!,$C9,#REF!,"&gt;="&amp;'Display 730 &amp; 1200'!$AN$12,#REF!,"&lt;="&amp;'Display 730 &amp; 1200'!$AN$11))</f>
        <v>#REF!</v>
      </c>
    </row>
    <row r="10" spans="1:5">
      <c r="A10" t="str">
        <f>IF(INDEX('Display 730 &amp; 1200'!$A:$A,ROW())="","",INDEX('Display 730 &amp; 1200'!$A:$A,ROW()))</f>
        <v>JAKARTA雅加达</v>
      </c>
      <c r="B10" t="str">
        <f>IF(INDEX('Display 730 &amp; 1200'!$B:$B,ROW())="","",INDEX('Display 730 &amp; 1200'!$B:$B,ROW()))</f>
        <v>AGISTA PRIYANTONO</v>
      </c>
      <c r="C10" t="str">
        <f>IF(INDEX('Display 730 &amp; 1200'!$D:$D,ROW())="","",INDEX('Display 730 &amp; 1200'!$D:$D,ROW()))</f>
        <v>TELUK_GONG</v>
      </c>
      <c r="D10" t="e">
        <f>IF($C10="",0,SUMIFS(#REF!,#REF!,$C10,#REF!,"&gt;="&amp;'Display 730 &amp; 1200'!$AN$10,#REF!,"&lt;="&amp;'Display 730 &amp; 1200'!$AN$9))</f>
        <v>#REF!</v>
      </c>
      <c r="E10" t="e">
        <f>IF($C10="",0,SUMIFS(#REF!,#REF!,$C10,#REF!,"&gt;="&amp;'Display 730 &amp; 1200'!$AN$12,#REF!,"&lt;="&amp;'Display 730 &amp; 1200'!$AN$11))</f>
        <v>#REF!</v>
      </c>
    </row>
    <row r="11" spans="1:5">
      <c r="A11" t="str">
        <f>IF(INDEX('Display 730 &amp; 1200'!$A:$A,ROW())="","",INDEX('Display 730 &amp; 1200'!$A:$A,ROW()))</f>
        <v>JAKARTA雅加达</v>
      </c>
      <c r="B11" t="str">
        <f>IF(INDEX('Display 730 &amp; 1200'!$B:$B,ROW())="","",INDEX('Display 730 &amp; 1200'!$B:$B,ROW()))</f>
        <v>AGISTA PRIYANTONO</v>
      </c>
      <c r="C11" t="str">
        <f>IF(INDEX('Display 730 &amp; 1200'!$D:$D,ROW())="","",INDEX('Display 730 &amp; 1200'!$D:$D,ROW()))</f>
        <v>ANCOL</v>
      </c>
      <c r="D11" t="e">
        <f>IF($C11="",0,SUMIFS(#REF!,#REF!,$C11,#REF!,"&gt;="&amp;'Display 730 &amp; 1200'!$AN$10,#REF!,"&lt;="&amp;'Display 730 &amp; 1200'!$AN$9))</f>
        <v>#REF!</v>
      </c>
      <c r="E11" t="e">
        <f>IF($C11="",0,SUMIFS(#REF!,#REF!,$C11,#REF!,"&gt;="&amp;'Display 730 &amp; 1200'!$AN$12,#REF!,"&lt;="&amp;'Display 730 &amp; 1200'!$AN$11))</f>
        <v>#REF!</v>
      </c>
    </row>
    <row r="12" spans="1:5">
      <c r="A12" t="str">
        <f>IF(INDEX('Display 730 &amp; 1200'!$A:$A,ROW())="","",INDEX('Display 730 &amp; 1200'!$A:$A,ROW()))</f>
        <v>JAKARTA雅加达</v>
      </c>
      <c r="B12" t="str">
        <f>IF(INDEX('Display 730 &amp; 1200'!$B:$B,ROW())="","",INDEX('Display 730 &amp; 1200'!$B:$B,ROW()))</f>
        <v>AGISTA PRIYANTONO</v>
      </c>
      <c r="C12" t="str">
        <f>IF(INDEX('Display 730 &amp; 1200'!$D:$D,ROW())="","",INDEX('Display 730 &amp; 1200'!$D:$D,ROW()))</f>
        <v>KAMAL_MUARA</v>
      </c>
      <c r="D12" t="e">
        <f>IF($C12="",0,SUMIFS(#REF!,#REF!,$C12,#REF!,"&gt;="&amp;'Display 730 &amp; 1200'!$AN$10,#REF!,"&lt;="&amp;'Display 730 &amp; 1200'!$AN$9))</f>
        <v>#REF!</v>
      </c>
      <c r="E12" t="e">
        <f>IF($C12="",0,SUMIFS(#REF!,#REF!,$C12,#REF!,"&gt;="&amp;'Display 730 &amp; 1200'!$AN$12,#REF!,"&lt;="&amp;'Display 730 &amp; 1200'!$AN$11))</f>
        <v>#REF!</v>
      </c>
    </row>
    <row r="13" spans="1:5">
      <c r="A13" t="str">
        <f>IF(INDEX('Display 730 &amp; 1200'!$A:$A,ROW())="","",INDEX('Display 730 &amp; 1200'!$A:$A,ROW()))</f>
        <v>JAKARTA雅加达</v>
      </c>
      <c r="B13" t="str">
        <f>IF(INDEX('Display 730 &amp; 1200'!$B:$B,ROW())="","",INDEX('Display 730 &amp; 1200'!$B:$B,ROW()))</f>
        <v>AGISTA PRIYANTONO</v>
      </c>
      <c r="C13" t="str">
        <f>IF(INDEX('Display 730 &amp; 1200'!$D:$D,ROW())="","",INDEX('Display 730 &amp; 1200'!$D:$D,ROW()))</f>
        <v>KEPULAUAN_SERIBU</v>
      </c>
      <c r="D13" t="e">
        <f>IF($C13="",0,SUMIFS(#REF!,#REF!,$C13,#REF!,"&gt;="&amp;'Display 730 &amp; 1200'!$AN$10,#REF!,"&lt;="&amp;'Display 730 &amp; 1200'!$AN$9))</f>
        <v>#REF!</v>
      </c>
      <c r="E13" t="e">
        <f>IF($C13="",0,SUMIFS(#REF!,#REF!,$C13,#REF!,"&gt;="&amp;'Display 730 &amp; 1200'!$AN$12,#REF!,"&lt;="&amp;'Display 730 &amp; 1200'!$AN$11))</f>
        <v>#REF!</v>
      </c>
    </row>
    <row r="14" spans="1:5">
      <c r="A14" t="str">
        <f>IF(INDEX('Display 730 &amp; 1200'!$A:$A,ROW())="","",INDEX('Display 730 &amp; 1200'!$A:$A,ROW()))</f>
        <v>JAKARTA雅加达</v>
      </c>
      <c r="B14" t="str">
        <f>IF(INDEX('Display 730 &amp; 1200'!$B:$B,ROW())="","",INDEX('Display 730 &amp; 1200'!$B:$B,ROW()))</f>
        <v>AGISTA PRIYANTONO</v>
      </c>
      <c r="C14" t="str">
        <f>IF(INDEX('Display 730 &amp; 1200'!$D:$D,ROW())="","",INDEX('Display 730 &amp; 1200'!$D:$D,ROW()))</f>
        <v>CP_ANCOL_SELATAN_1</v>
      </c>
      <c r="D14" t="e">
        <f>IF($C14="",0,SUMIFS(#REF!,#REF!,$C14,#REF!,"&gt;="&amp;'Display 730 &amp; 1200'!$AN$10,#REF!,"&lt;="&amp;'Display 730 &amp; 1200'!$AN$9))</f>
        <v>#REF!</v>
      </c>
      <c r="E14" t="e">
        <f>IF($C14="",0,SUMIFS(#REF!,#REF!,$C14,#REF!,"&gt;="&amp;'Display 730 &amp; 1200'!$AN$12,#REF!,"&lt;="&amp;'Display 730 &amp; 1200'!$AN$11))</f>
        <v>#REF!</v>
      </c>
    </row>
    <row r="15" spans="1:5">
      <c r="A15" t="str">
        <f>IF(INDEX('Display 730 &amp; 1200'!$A:$A,ROW())="","",INDEX('Display 730 &amp; 1200'!$A:$A,ROW()))</f>
        <v>JAKARTA雅加达</v>
      </c>
      <c r="B15" t="str">
        <f>IF(INDEX('Display 730 &amp; 1200'!$B:$B,ROW())="","",INDEX('Display 730 &amp; 1200'!$B:$B,ROW()))</f>
        <v>AGISTA PRIYANTONO</v>
      </c>
      <c r="C15" t="str">
        <f>IF(INDEX('Display 730 &amp; 1200'!$D:$D,ROW())="","",INDEX('Display 730 &amp; 1200'!$D:$D,ROW()))</f>
        <v>CP_TELUK_GONG_RAYA</v>
      </c>
      <c r="D15" t="e">
        <f>IF($C15="",0,SUMIFS(#REF!,#REF!,$C15,#REF!,"&gt;="&amp;'Display 730 &amp; 1200'!$AN$10,#REF!,"&lt;="&amp;'Display 730 &amp; 1200'!$AN$9))</f>
        <v>#REF!</v>
      </c>
      <c r="E15" t="e">
        <f>IF($C15="",0,SUMIFS(#REF!,#REF!,$C15,#REF!,"&gt;="&amp;'Display 730 &amp; 1200'!$AN$12,#REF!,"&lt;="&amp;'Display 730 &amp; 1200'!$AN$11))</f>
        <v>#REF!</v>
      </c>
    </row>
    <row r="16" spans="1:5">
      <c r="A16" t="str">
        <f>IF(INDEX('Display 730 &amp; 1200'!$A:$A,ROW())="","",INDEX('Display 730 &amp; 1200'!$A:$A,ROW()))</f>
        <v>JAKARTA雅加达</v>
      </c>
      <c r="B16" t="str">
        <f>IF(INDEX('Display 730 &amp; 1200'!$B:$B,ROW())="","",INDEX('Display 730 &amp; 1200'!$B:$B,ROW()))</f>
        <v>AGISTA PRIYANTONO</v>
      </c>
      <c r="C16" t="str">
        <f>IF(INDEX('Display 730 &amp; 1200'!$D:$D,ROW())="","",INDEX('Display 730 &amp; 1200'!$D:$D,ROW()))</f>
        <v>CP_PADEMANGAN_4</v>
      </c>
      <c r="D16" t="e">
        <f>IF($C16="",0,SUMIFS(#REF!,#REF!,$C16,#REF!,"&gt;="&amp;'Display 730 &amp; 1200'!$AN$10,#REF!,"&lt;="&amp;'Display 730 &amp; 1200'!$AN$9))</f>
        <v>#REF!</v>
      </c>
      <c r="E16" t="e">
        <f>IF($C16="",0,SUMIFS(#REF!,#REF!,$C16,#REF!,"&gt;="&amp;'Display 730 &amp; 1200'!$AN$12,#REF!,"&lt;="&amp;'Display 730 &amp; 1200'!$AN$11))</f>
        <v>#REF!</v>
      </c>
    </row>
    <row r="17" spans="1:5">
      <c r="A17" t="str">
        <f>IF(INDEX('Display 730 &amp; 1200'!$A:$A,ROW())="","",INDEX('Display 730 &amp; 1200'!$A:$A,ROW()))</f>
        <v>JAKARTA雅加达</v>
      </c>
      <c r="B17" t="str">
        <f>IF(INDEX('Display 730 &amp; 1200'!$B:$B,ROW())="","",INDEX('Display 730 &amp; 1200'!$B:$B,ROW()))</f>
        <v>ANDI PRASETIYO</v>
      </c>
      <c r="C17" t="str">
        <f>IF(INDEX('Display 730 &amp; 1200'!$D:$D,ROW())="","",INDEX('Display 730 &amp; 1200'!$D:$D,ROW()))</f>
        <v>KOTA_TUA</v>
      </c>
      <c r="D17" t="e">
        <f>IF($C17="",0,SUMIFS(#REF!,#REF!,$C17,#REF!,"&gt;="&amp;'Display 730 &amp; 1200'!$AN$10,#REF!,"&lt;="&amp;'Display 730 &amp; 1200'!$AN$9))</f>
        <v>#REF!</v>
      </c>
      <c r="E17" t="e">
        <f>IF($C17="",0,SUMIFS(#REF!,#REF!,$C17,#REF!,"&gt;="&amp;'Display 730 &amp; 1200'!$AN$12,#REF!,"&lt;="&amp;'Display 730 &amp; 1200'!$AN$11))</f>
        <v>#REF!</v>
      </c>
    </row>
    <row r="18" spans="1:5">
      <c r="A18" t="str">
        <f>IF(INDEX('Display 730 &amp; 1200'!$A:$A,ROW())="","",INDEX('Display 730 &amp; 1200'!$A:$A,ROW()))</f>
        <v>JAKARTA雅加达</v>
      </c>
      <c r="B18" t="str">
        <f>IF(INDEX('Display 730 &amp; 1200'!$B:$B,ROW())="","",INDEX('Display 730 &amp; 1200'!$B:$B,ROW()))</f>
        <v>ANDI PRASETIYO</v>
      </c>
      <c r="C18" t="str">
        <f>IF(INDEX('Display 730 &amp; 1200'!$D:$D,ROW())="","",INDEX('Display 730 &amp; 1200'!$D:$D,ROW()))</f>
        <v>CP_PINANGSIA_RAYA</v>
      </c>
      <c r="D18" t="e">
        <f>IF($C18="",0,SUMIFS(#REF!,#REF!,$C18,#REF!,"&gt;="&amp;'Display 730 &amp; 1200'!$AN$10,#REF!,"&lt;="&amp;'Display 730 &amp; 1200'!$AN$9))</f>
        <v>#REF!</v>
      </c>
      <c r="E18" t="e">
        <f>IF($C18="",0,SUMIFS(#REF!,#REF!,$C18,#REF!,"&gt;="&amp;'Display 730 &amp; 1200'!$AN$12,#REF!,"&lt;="&amp;'Display 730 &amp; 1200'!$AN$11))</f>
        <v>#REF!</v>
      </c>
    </row>
    <row r="19" spans="1:5">
      <c r="A19" t="str">
        <f>IF(INDEX('Display 730 &amp; 1200'!$A:$A,ROW())="","",INDEX('Display 730 &amp; 1200'!$A:$A,ROW()))</f>
        <v>JAKARTA雅加达</v>
      </c>
      <c r="B19" t="str">
        <f>IF(INDEX('Display 730 &amp; 1200'!$B:$B,ROW())="","",INDEX('Display 730 &amp; 1200'!$B:$B,ROW()))</f>
        <v>ANDI PRASETIYO</v>
      </c>
      <c r="C19" t="str">
        <f>IF(INDEX('Display 730 &amp; 1200'!$D:$D,ROW())="","",INDEX('Display 730 &amp; 1200'!$D:$D,ROW()))</f>
        <v>TANAH_ABANG</v>
      </c>
      <c r="D19" t="e">
        <f>IF($C19="",0,SUMIFS(#REF!,#REF!,$C19,#REF!,"&gt;="&amp;'Display 730 &amp; 1200'!$AN$10,#REF!,"&lt;="&amp;'Display 730 &amp; 1200'!$AN$9))</f>
        <v>#REF!</v>
      </c>
      <c r="E19" t="e">
        <f>IF($C19="",0,SUMIFS(#REF!,#REF!,$C19,#REF!,"&gt;="&amp;'Display 730 &amp; 1200'!$AN$12,#REF!,"&lt;="&amp;'Display 730 &amp; 1200'!$AN$11))</f>
        <v>#REF!</v>
      </c>
    </row>
    <row r="20" spans="1:5">
      <c r="A20" t="str">
        <f>IF(INDEX('Display 730 &amp; 1200'!$A:$A,ROW())="","",INDEX('Display 730 &amp; 1200'!$A:$A,ROW()))</f>
        <v>JAKARTA雅加达</v>
      </c>
      <c r="B20" t="str">
        <f>IF(INDEX('Display 730 &amp; 1200'!$B:$B,ROW())="","",INDEX('Display 730 &amp; 1200'!$B:$B,ROW()))</f>
        <v>ANDI PRASETIYO</v>
      </c>
      <c r="C20" t="str">
        <f>IF(INDEX('Display 730 &amp; 1200'!$D:$D,ROW())="","",INDEX('Display 730 &amp; 1200'!$D:$D,ROW()))</f>
        <v>CP_MANGGA_BESAR_2</v>
      </c>
      <c r="D20" t="e">
        <f>IF($C20="",0,SUMIFS(#REF!,#REF!,$C20,#REF!,"&gt;="&amp;'Display 730 &amp; 1200'!$AN$10,#REF!,"&lt;="&amp;'Display 730 &amp; 1200'!$AN$9))</f>
        <v>#REF!</v>
      </c>
      <c r="E20" t="e">
        <f>IF($C20="",0,SUMIFS(#REF!,#REF!,$C20,#REF!,"&gt;="&amp;'Display 730 &amp; 1200'!$AN$12,#REF!,"&lt;="&amp;'Display 730 &amp; 1200'!$AN$11))</f>
        <v>#REF!</v>
      </c>
    </row>
    <row r="21" spans="1:5">
      <c r="A21" t="str">
        <f>IF(INDEX('Display 730 &amp; 1200'!$A:$A,ROW())="","",INDEX('Display 730 &amp; 1200'!$A:$A,ROW()))</f>
        <v>JAKARTA雅加达</v>
      </c>
      <c r="B21" t="str">
        <f>IF(INDEX('Display 730 &amp; 1200'!$B:$B,ROW())="","",INDEX('Display 730 &amp; 1200'!$B:$B,ROW()))</f>
        <v>ANDI PRASETIYO</v>
      </c>
      <c r="C21" t="str">
        <f>IF(INDEX('Display 730 &amp; 1200'!$D:$D,ROW())="","",INDEX('Display 730 &amp; 1200'!$D:$D,ROW()))</f>
        <v>JOHAR_BARU_01</v>
      </c>
      <c r="D21" t="e">
        <f>IF($C21="",0,SUMIFS(#REF!,#REF!,$C21,#REF!,"&gt;="&amp;'Display 730 &amp; 1200'!$AN$10,#REF!,"&lt;="&amp;'Display 730 &amp; 1200'!$AN$9))</f>
        <v>#REF!</v>
      </c>
      <c r="E21" t="e">
        <f>IF($C21="",0,SUMIFS(#REF!,#REF!,$C21,#REF!,"&gt;="&amp;'Display 730 &amp; 1200'!$AN$12,#REF!,"&lt;="&amp;'Display 730 &amp; 1200'!$AN$11))</f>
        <v>#REF!</v>
      </c>
    </row>
    <row r="22" spans="1:5">
      <c r="A22" t="str">
        <f>IF(INDEX('Display 730 &amp; 1200'!$A:$A,ROW())="","",INDEX('Display 730 &amp; 1200'!$A:$A,ROW()))</f>
        <v>JAKARTA雅加达</v>
      </c>
      <c r="B22" t="str">
        <f>IF(INDEX('Display 730 &amp; 1200'!$B:$B,ROW())="","",INDEX('Display 730 &amp; 1200'!$B:$B,ROW()))</f>
        <v>ANDI PRASETIYO</v>
      </c>
      <c r="C22" t="str">
        <f>IF(INDEX('Display 730 &amp; 1200'!$D:$D,ROW())="","",INDEX('Display 730 &amp; 1200'!$D:$D,ROW()))</f>
        <v>SENEN</v>
      </c>
      <c r="D22" t="e">
        <f>IF($C22="",0,SUMIFS(#REF!,#REF!,$C22,#REF!,"&gt;="&amp;'Display 730 &amp; 1200'!$AN$10,#REF!,"&lt;="&amp;'Display 730 &amp; 1200'!$AN$9))</f>
        <v>#REF!</v>
      </c>
      <c r="E22" t="e">
        <f>IF($C22="",0,SUMIFS(#REF!,#REF!,$C22,#REF!,"&gt;="&amp;'Display 730 &amp; 1200'!$AN$12,#REF!,"&lt;="&amp;'Display 730 &amp; 1200'!$AN$11))</f>
        <v>#REF!</v>
      </c>
    </row>
    <row r="23" spans="1:5">
      <c r="A23" t="str">
        <f>IF(INDEX('Display 730 &amp; 1200'!$A:$A,ROW())="","",INDEX('Display 730 &amp; 1200'!$A:$A,ROW()))</f>
        <v>JAKARTA雅加达</v>
      </c>
      <c r="B23" t="str">
        <f>IF(INDEX('Display 730 &amp; 1200'!$B:$B,ROW())="","",INDEX('Display 730 &amp; 1200'!$B:$B,ROW()))</f>
        <v>ANDI PRASETIYO</v>
      </c>
      <c r="C23" t="str">
        <f>IF(INDEX('Display 730 &amp; 1200'!$D:$D,ROW())="","",INDEX('Display 730 &amp; 1200'!$D:$D,ROW()))</f>
        <v>CP_ZAINUL_ARIFIN</v>
      </c>
      <c r="D23" t="e">
        <f>IF($C23="",0,SUMIFS(#REF!,#REF!,$C23,#REF!,"&gt;="&amp;'Display 730 &amp; 1200'!$AN$10,#REF!,"&lt;="&amp;'Display 730 &amp; 1200'!$AN$9))</f>
        <v>#REF!</v>
      </c>
      <c r="E23" t="e">
        <f>IF($C23="",0,SUMIFS(#REF!,#REF!,$C23,#REF!,"&gt;="&amp;'Display 730 &amp; 1200'!$AN$12,#REF!,"&lt;="&amp;'Display 730 &amp; 1200'!$AN$11))</f>
        <v>#REF!</v>
      </c>
    </row>
    <row r="24" spans="1:5">
      <c r="A24" t="str">
        <f>IF(INDEX('Display 730 &amp; 1200'!$A:$A,ROW())="","",INDEX('Display 730 &amp; 1200'!$A:$A,ROW()))</f>
        <v>JAKARTA雅加达</v>
      </c>
      <c r="B24" t="str">
        <f>IF(INDEX('Display 730 &amp; 1200'!$B:$B,ROW())="","",INDEX('Display 730 &amp; 1200'!$B:$B,ROW()))</f>
        <v>ARIS YULIANTO</v>
      </c>
      <c r="C24" t="str">
        <f>IF(INDEX('Display 730 &amp; 1200'!$D:$D,ROW())="","",INDEX('Display 730 &amp; 1200'!$D:$D,ROW()))</f>
        <v>DC_CIPAYUNG</v>
      </c>
      <c r="D24" t="e">
        <f>IF($C24="",0,SUMIFS(#REF!,#REF!,$C24,#REF!,"&gt;="&amp;'Display 730 &amp; 1200'!$AN$10,#REF!,"&lt;="&amp;'Display 730 &amp; 1200'!$AN$9))</f>
        <v>#REF!</v>
      </c>
      <c r="E24" t="e">
        <f>IF($C24="",0,SUMIFS(#REF!,#REF!,$C24,#REF!,"&gt;="&amp;'Display 730 &amp; 1200'!$AN$12,#REF!,"&lt;="&amp;'Display 730 &amp; 1200'!$AN$11))</f>
        <v>#REF!</v>
      </c>
    </row>
    <row r="25" spans="1:5">
      <c r="A25" t="str">
        <f>IF(INDEX('Display 730 &amp; 1200'!$A:$A,ROW())="","",INDEX('Display 730 &amp; 1200'!$A:$A,ROW()))</f>
        <v>JAKARTA雅加达</v>
      </c>
      <c r="B25" t="str">
        <f>IF(INDEX('Display 730 &amp; 1200'!$B:$B,ROW())="","",INDEX('Display 730 &amp; 1200'!$B:$B,ROW()))</f>
        <v>ARIS YULIANTO</v>
      </c>
      <c r="C25" t="str">
        <f>IF(INDEX('Display 730 &amp; 1200'!$D:$D,ROW())="","",INDEX('Display 730 &amp; 1200'!$D:$D,ROW()))</f>
        <v>KELAPA_DUA_01</v>
      </c>
      <c r="D25" t="e">
        <f>IF($C25="",0,SUMIFS(#REF!,#REF!,$C25,#REF!,"&gt;="&amp;'Display 730 &amp; 1200'!$AN$10,#REF!,"&lt;="&amp;'Display 730 &amp; 1200'!$AN$9))</f>
        <v>#REF!</v>
      </c>
      <c r="E25" t="e">
        <f>IF($C25="",0,SUMIFS(#REF!,#REF!,$C25,#REF!,"&gt;="&amp;'Display 730 &amp; 1200'!$AN$12,#REF!,"&lt;="&amp;'Display 730 &amp; 1200'!$AN$11))</f>
        <v>#REF!</v>
      </c>
    </row>
    <row r="26" spans="1:5">
      <c r="A26" t="str">
        <f>IF(INDEX('Display 730 &amp; 1200'!$A:$A,ROW())="","",INDEX('Display 730 &amp; 1200'!$A:$A,ROW()))</f>
        <v>JAKARTA雅加达</v>
      </c>
      <c r="B26" t="str">
        <f>IF(INDEX('Display 730 &amp; 1200'!$B:$B,ROW())="","",INDEX('Display 730 &amp; 1200'!$B:$B,ROW()))</f>
        <v>ARIS YULIANTO</v>
      </c>
      <c r="C26" t="str">
        <f>IF(INDEX('Display 730 &amp; 1200'!$D:$D,ROW())="","",INDEX('Display 730 &amp; 1200'!$D:$D,ROW()))</f>
        <v>PONDOK_BAMBU</v>
      </c>
      <c r="D26" t="e">
        <f>IF($C26="",0,SUMIFS(#REF!,#REF!,$C26,#REF!,"&gt;="&amp;'Display 730 &amp; 1200'!$AN$10,#REF!,"&lt;="&amp;'Display 730 &amp; 1200'!$AN$9))</f>
        <v>#REF!</v>
      </c>
      <c r="E26" t="e">
        <f>IF($C26="",0,SUMIFS(#REF!,#REF!,$C26,#REF!,"&gt;="&amp;'Display 730 &amp; 1200'!$AN$12,#REF!,"&lt;="&amp;'Display 730 &amp; 1200'!$AN$11))</f>
        <v>#REF!</v>
      </c>
    </row>
    <row r="27" spans="1:5">
      <c r="A27" t="str">
        <f>IF(INDEX('Display 730 &amp; 1200'!$A:$A,ROW())="","",INDEX('Display 730 &amp; 1200'!$A:$A,ROW()))</f>
        <v>JAKARTA雅加达</v>
      </c>
      <c r="B27" t="str">
        <f>IF(INDEX('Display 730 &amp; 1200'!$B:$B,ROW())="","",INDEX('Display 730 &amp; 1200'!$B:$B,ROW()))</f>
        <v>ARIS YULIANTO</v>
      </c>
      <c r="C27" t="str">
        <f>IF(INDEX('Display 730 &amp; 1200'!$D:$D,ROW())="","",INDEX('Display 730 &amp; 1200'!$D:$D,ROW()))</f>
        <v>DC_PEKAYON</v>
      </c>
      <c r="D27" t="e">
        <f>IF($C27="",0,SUMIFS(#REF!,#REF!,$C27,#REF!,"&gt;="&amp;'Display 730 &amp; 1200'!$AN$10,#REF!,"&lt;="&amp;'Display 730 &amp; 1200'!$AN$9))</f>
        <v>#REF!</v>
      </c>
      <c r="E27" t="e">
        <f>IF($C27="",0,SUMIFS(#REF!,#REF!,$C27,#REF!,"&gt;="&amp;'Display 730 &amp; 1200'!$AN$12,#REF!,"&lt;="&amp;'Display 730 &amp; 1200'!$AN$11))</f>
        <v>#REF!</v>
      </c>
    </row>
    <row r="28" spans="1:5">
      <c r="A28" t="str">
        <f>IF(INDEX('Display 730 &amp; 1200'!$A:$A,ROW())="","",INDEX('Display 730 &amp; 1200'!$A:$A,ROW()))</f>
        <v>JAKARTA雅加达</v>
      </c>
      <c r="B28" t="str">
        <f>IF(INDEX('Display 730 &amp; 1200'!$B:$B,ROW())="","",INDEX('Display 730 &amp; 1200'!$B:$B,ROW()))</f>
        <v>ARIS YULIANTO</v>
      </c>
      <c r="C28" t="str">
        <f>IF(INDEX('Display 730 &amp; 1200'!$D:$D,ROW())="","",INDEX('Display 730 &amp; 1200'!$D:$D,ROW()))</f>
        <v>DC_MAKASAR</v>
      </c>
      <c r="D28" t="e">
        <f>IF($C28="",0,SUMIFS(#REF!,#REF!,$C28,#REF!,"&gt;="&amp;'Display 730 &amp; 1200'!$AN$10,#REF!,"&lt;="&amp;'Display 730 &amp; 1200'!$AN$9))</f>
        <v>#REF!</v>
      </c>
      <c r="E28" t="e">
        <f>IF($C28="",0,SUMIFS(#REF!,#REF!,$C28,#REF!,"&gt;="&amp;'Display 730 &amp; 1200'!$AN$12,#REF!,"&lt;="&amp;'Display 730 &amp; 1200'!$AN$11))</f>
        <v>#REF!</v>
      </c>
    </row>
    <row r="29" spans="1:5">
      <c r="A29" t="str">
        <f>IF(INDEX('Display 730 &amp; 1200'!$A:$A,ROW())="","",INDEX('Display 730 &amp; 1200'!$A:$A,ROW()))</f>
        <v>JAKARTA雅加达</v>
      </c>
      <c r="B29" t="str">
        <f>IF(INDEX('Display 730 &amp; 1200'!$B:$B,ROW())="","",INDEX('Display 730 &amp; 1200'!$B:$B,ROW()))</f>
        <v>ARIS YULIANTO</v>
      </c>
      <c r="C29" t="str">
        <f>IF(INDEX('Display 730 &amp; 1200'!$D:$D,ROW())="","",INDEX('Display 730 &amp; 1200'!$D:$D,ROW()))</f>
        <v>CP_CEGER</v>
      </c>
      <c r="D29" t="e">
        <f>IF($C29="",0,SUMIFS(#REF!,#REF!,$C29,#REF!,"&gt;="&amp;'Display 730 &amp; 1200'!$AN$10,#REF!,"&lt;="&amp;'Display 730 &amp; 1200'!$AN$9))</f>
        <v>#REF!</v>
      </c>
      <c r="E29" t="e">
        <f>IF($C29="",0,SUMIFS(#REF!,#REF!,$C29,#REF!,"&gt;="&amp;'Display 730 &amp; 1200'!$AN$12,#REF!,"&lt;="&amp;'Display 730 &amp; 1200'!$AN$11))</f>
        <v>#REF!</v>
      </c>
    </row>
    <row r="30" spans="1:5">
      <c r="A30" t="str">
        <f>IF(INDEX('Display 730 &amp; 1200'!$A:$A,ROW())="","",INDEX('Display 730 &amp; 1200'!$A:$A,ROW()))</f>
        <v>JAKARTA雅加达</v>
      </c>
      <c r="B30" t="str">
        <f>IF(INDEX('Display 730 &amp; 1200'!$B:$B,ROW())="","",INDEX('Display 730 &amp; 1200'!$B:$B,ROW()))</f>
        <v>ARIS YULIANTO</v>
      </c>
      <c r="C30" t="str">
        <f>IF(INDEX('Display 730 &amp; 1200'!$D:$D,ROW())="","",INDEX('Display 730 &amp; 1200'!$D:$D,ROW()))</f>
        <v>KAMPUNG_TENGAH</v>
      </c>
      <c r="D30" t="e">
        <f>IF($C30="",0,SUMIFS(#REF!,#REF!,$C30,#REF!,"&gt;="&amp;'Display 730 &amp; 1200'!$AN$10,#REF!,"&lt;="&amp;'Display 730 &amp; 1200'!$AN$9))</f>
        <v>#REF!</v>
      </c>
      <c r="E30" t="e">
        <f>IF($C30="",0,SUMIFS(#REF!,#REF!,$C30,#REF!,"&gt;="&amp;'Display 730 &amp; 1200'!$AN$12,#REF!,"&lt;="&amp;'Display 730 &amp; 1200'!$AN$11))</f>
        <v>#REF!</v>
      </c>
    </row>
    <row r="31" spans="1:5">
      <c r="A31" t="str">
        <f>IF(INDEX('Display 730 &amp; 1200'!$A:$A,ROW())="","",INDEX('Display 730 &amp; 1200'!$A:$A,ROW()))</f>
        <v>JAKARTA雅加达</v>
      </c>
      <c r="B31" t="str">
        <f>IF(INDEX('Display 730 &amp; 1200'!$B:$B,ROW())="","",INDEX('Display 730 &amp; 1200'!$B:$B,ROW()))</f>
        <v>ARIS YULIANTO</v>
      </c>
      <c r="C31" t="str">
        <f>IF(INDEX('Display 730 &amp; 1200'!$D:$D,ROW())="","",INDEX('Display 730 &amp; 1200'!$D:$D,ROW()))</f>
        <v>CP_CIJANTUNG</v>
      </c>
      <c r="D31" t="e">
        <f>IF($C31="",0,SUMIFS(#REF!,#REF!,$C31,#REF!,"&gt;="&amp;'Display 730 &amp; 1200'!$AN$10,#REF!,"&lt;="&amp;'Display 730 &amp; 1200'!$AN$9))</f>
        <v>#REF!</v>
      </c>
      <c r="E31" t="e">
        <f>IF($C31="",0,SUMIFS(#REF!,#REF!,$C31,#REF!,"&gt;="&amp;'Display 730 &amp; 1200'!$AN$12,#REF!,"&lt;="&amp;'Display 730 &amp; 1200'!$AN$11))</f>
        <v>#REF!</v>
      </c>
    </row>
    <row r="32" spans="1:5">
      <c r="A32" t="str">
        <f>IF(INDEX('Display 730 &amp; 1200'!$A:$A,ROW())="","",INDEX('Display 730 &amp; 1200'!$A:$A,ROW()))</f>
        <v>JAKARTA雅加达</v>
      </c>
      <c r="B32" t="str">
        <f>IF(INDEX('Display 730 &amp; 1200'!$B:$B,ROW())="","",INDEX('Display 730 &amp; 1200'!$B:$B,ROW()))</f>
        <v>ARIS YULIANTO</v>
      </c>
      <c r="C32" t="str">
        <f>IF(INDEX('Display 730 &amp; 1200'!$D:$D,ROW())="","",INDEX('Display 730 &amp; 1200'!$D:$D,ROW()))</f>
        <v>DC_CIRACAS</v>
      </c>
      <c r="D32" t="e">
        <f>IF($C32="",0,SUMIFS(#REF!,#REF!,$C32,#REF!,"&gt;="&amp;'Display 730 &amp; 1200'!$AN$10,#REF!,"&lt;="&amp;'Display 730 &amp; 1200'!$AN$9))</f>
        <v>#REF!</v>
      </c>
      <c r="E32" t="e">
        <f>IF($C32="",0,SUMIFS(#REF!,#REF!,$C32,#REF!,"&gt;="&amp;'Display 730 &amp; 1200'!$AN$12,#REF!,"&lt;="&amp;'Display 730 &amp; 1200'!$AN$11))</f>
        <v>#REF!</v>
      </c>
    </row>
    <row r="33" spans="1:5">
      <c r="A33" t="str">
        <f>IF(INDEX('Display 730 &amp; 1200'!$A:$A,ROW())="","",INDEX('Display 730 &amp; 1200'!$A:$A,ROW()))</f>
        <v>JAKARTA雅加达</v>
      </c>
      <c r="B33" t="str">
        <f>IF(INDEX('Display 730 &amp; 1200'!$B:$B,ROW())="","",INDEX('Display 730 &amp; 1200'!$B:$B,ROW()))</f>
        <v>ARIS YULIANTO</v>
      </c>
      <c r="C33" t="str">
        <f>IF(INDEX('Display 730 &amp; 1200'!$D:$D,ROW())="","",INDEX('Display 730 &amp; 1200'!$D:$D,ROW()))</f>
        <v>CP_RAYA_KELAPA</v>
      </c>
      <c r="D33" t="e">
        <f>IF($C33="",0,SUMIFS(#REF!,#REF!,$C33,#REF!,"&gt;="&amp;'Display 730 &amp; 1200'!$AN$10,#REF!,"&lt;="&amp;'Display 730 &amp; 1200'!$AN$9))</f>
        <v>#REF!</v>
      </c>
      <c r="E33" t="e">
        <f>IF($C33="",0,SUMIFS(#REF!,#REF!,$C33,#REF!,"&gt;="&amp;'Display 730 &amp; 1200'!$AN$12,#REF!,"&lt;="&amp;'Display 730 &amp; 1200'!$AN$11))</f>
        <v>#REF!</v>
      </c>
    </row>
    <row r="34" spans="1:5">
      <c r="A34" t="str">
        <f>IF(INDEX('Display 730 &amp; 1200'!$A:$A,ROW())="","",INDEX('Display 730 &amp; 1200'!$A:$A,ROW()))</f>
        <v>JAKARTA雅加达</v>
      </c>
      <c r="B34" t="str">
        <f>IF(INDEX('Display 730 &amp; 1200'!$B:$B,ROW())="","",INDEX('Display 730 &amp; 1200'!$B:$B,ROW()))</f>
        <v>ARIS YULIANTO</v>
      </c>
      <c r="C34" t="str">
        <f>IF(INDEX('Display 730 &amp; 1200'!$D:$D,ROW())="","",INDEX('Display 730 &amp; 1200'!$D:$D,ROW()))</f>
        <v>CP_PONDOK_BAMBU</v>
      </c>
      <c r="D34" t="e">
        <f>IF($C34="",0,SUMIFS(#REF!,#REF!,$C34,#REF!,"&gt;="&amp;'Display 730 &amp; 1200'!$AN$10,#REF!,"&lt;="&amp;'Display 730 &amp; 1200'!$AN$9))</f>
        <v>#REF!</v>
      </c>
      <c r="E34" t="e">
        <f>IF($C34="",0,SUMIFS(#REF!,#REF!,$C34,#REF!,"&gt;="&amp;'Display 730 &amp; 1200'!$AN$12,#REF!,"&lt;="&amp;'Display 730 &amp; 1200'!$AN$11))</f>
        <v>#REF!</v>
      </c>
    </row>
    <row r="35" spans="1:5">
      <c r="A35" t="str">
        <f>IF(INDEX('Display 730 &amp; 1200'!$A:$A,ROW())="","",INDEX('Display 730 &amp; 1200'!$A:$A,ROW()))</f>
        <v>JAKARTA雅加达</v>
      </c>
      <c r="B35" t="str">
        <f>IF(INDEX('Display 730 &amp; 1200'!$B:$B,ROW())="","",INDEX('Display 730 &amp; 1200'!$B:$B,ROW()))</f>
        <v>JHOSVANDO ANANG WINARTO</v>
      </c>
      <c r="C35" t="str">
        <f>IF(INDEX('Display 730 &amp; 1200'!$D:$D,ROW())="","",INDEX('Display 730 &amp; 1200'!$D:$D,ROW()))</f>
        <v>CP_MENTENG_PULO</v>
      </c>
      <c r="D35" t="e">
        <f>IF($C35="",0,SUMIFS(#REF!,#REF!,$C35,#REF!,"&gt;="&amp;'Display 730 &amp; 1200'!$AN$10,#REF!,"&lt;="&amp;'Display 730 &amp; 1200'!$AN$9))</f>
        <v>#REF!</v>
      </c>
      <c r="E35" t="e">
        <f>IF($C35="",0,SUMIFS(#REF!,#REF!,$C35,#REF!,"&gt;="&amp;'Display 730 &amp; 1200'!$AN$12,#REF!,"&lt;="&amp;'Display 730 &amp; 1200'!$AN$11))</f>
        <v>#REF!</v>
      </c>
    </row>
    <row r="36" spans="1:5">
      <c r="A36" t="str">
        <f>IF(INDEX('Display 730 &amp; 1200'!$A:$A,ROW())="","",INDEX('Display 730 &amp; 1200'!$A:$A,ROW()))</f>
        <v>JAKARTA雅加达</v>
      </c>
      <c r="B36" t="str">
        <f>IF(INDEX('Display 730 &amp; 1200'!$B:$B,ROW())="","",INDEX('Display 730 &amp; 1200'!$B:$B,ROW()))</f>
        <v>JHOSVANDO ANANG WINARTO</v>
      </c>
      <c r="C36" t="str">
        <f>IF(INDEX('Display 730 &amp; 1200'!$D:$D,ROW())="","",INDEX('Display 730 &amp; 1200'!$D:$D,ROW()))</f>
        <v>PONDOK_KELAPA_01</v>
      </c>
      <c r="D36" t="e">
        <f>IF($C36="",0,SUMIFS(#REF!,#REF!,$C36,#REF!,"&gt;="&amp;'Display 730 &amp; 1200'!$AN$10,#REF!,"&lt;="&amp;'Display 730 &amp; 1200'!$AN$9))</f>
        <v>#REF!</v>
      </c>
      <c r="E36" t="e">
        <f>IF($C36="",0,SUMIFS(#REF!,#REF!,$C36,#REF!,"&gt;="&amp;'Display 730 &amp; 1200'!$AN$12,#REF!,"&lt;="&amp;'Display 730 &amp; 1200'!$AN$11))</f>
        <v>#REF!</v>
      </c>
    </row>
    <row r="37" spans="1:5">
      <c r="A37" t="str">
        <f>IF(INDEX('Display 730 &amp; 1200'!$A:$A,ROW())="","",INDEX('Display 730 &amp; 1200'!$A:$A,ROW()))</f>
        <v>JAKARTA雅加达</v>
      </c>
      <c r="B37" t="str">
        <f>IF(INDEX('Display 730 &amp; 1200'!$B:$B,ROW())="","",INDEX('Display 730 &amp; 1200'!$B:$B,ROW()))</f>
        <v>JHOSVANDO ANANG WINARTO</v>
      </c>
      <c r="C37" t="str">
        <f>IF(INDEX('Display 730 &amp; 1200'!$D:$D,ROW())="","",INDEX('Display 730 &amp; 1200'!$D:$D,ROW()))</f>
        <v>CP_JATINEGARA</v>
      </c>
      <c r="D37" t="e">
        <f>IF($C37="",0,SUMIFS(#REF!,#REF!,$C37,#REF!,"&gt;="&amp;'Display 730 &amp; 1200'!$AN$10,#REF!,"&lt;="&amp;'Display 730 &amp; 1200'!$AN$9))</f>
        <v>#REF!</v>
      </c>
      <c r="E37" t="e">
        <f>IF($C37="",0,SUMIFS(#REF!,#REF!,$C37,#REF!,"&gt;="&amp;'Display 730 &amp; 1200'!$AN$12,#REF!,"&lt;="&amp;'Display 730 &amp; 1200'!$AN$11))</f>
        <v>#REF!</v>
      </c>
    </row>
    <row r="38" spans="1:5">
      <c r="A38" t="str">
        <f>IF(INDEX('Display 730 &amp; 1200'!$A:$A,ROW())="","",INDEX('Display 730 &amp; 1200'!$A:$A,ROW()))</f>
        <v>JAKARTA雅加达</v>
      </c>
      <c r="B38" t="str">
        <f>IF(INDEX('Display 730 &amp; 1200'!$B:$B,ROW())="","",INDEX('Display 730 &amp; 1200'!$B:$B,ROW()))</f>
        <v>JHOSVANDO ANANG WINARTO</v>
      </c>
      <c r="C38" t="str">
        <f>IF(INDEX('Display 730 &amp; 1200'!$D:$D,ROW())="","",INDEX('Display 730 &amp; 1200'!$D:$D,ROW()))</f>
        <v>CP_DR_SATRIO</v>
      </c>
      <c r="D38" t="e">
        <f>IF($C38="",0,SUMIFS(#REF!,#REF!,$C38,#REF!,"&gt;="&amp;'Display 730 &amp; 1200'!$AN$10,#REF!,"&lt;="&amp;'Display 730 &amp; 1200'!$AN$9))</f>
        <v>#REF!</v>
      </c>
      <c r="E38" t="e">
        <f>IF($C38="",0,SUMIFS(#REF!,#REF!,$C38,#REF!,"&gt;="&amp;'Display 730 &amp; 1200'!$AN$12,#REF!,"&lt;="&amp;'Display 730 &amp; 1200'!$AN$11))</f>
        <v>#REF!</v>
      </c>
    </row>
    <row r="39" spans="1:5">
      <c r="A39" t="str">
        <f>IF(INDEX('Display 730 &amp; 1200'!$A:$A,ROW())="","",INDEX('Display 730 &amp; 1200'!$A:$A,ROW()))</f>
        <v>JAKARTA雅加达</v>
      </c>
      <c r="B39" t="str">
        <f>IF(INDEX('Display 730 &amp; 1200'!$B:$B,ROW())="","",INDEX('Display 730 &amp; 1200'!$B:$B,ROW()))</f>
        <v>JHOSVANDO ANANG WINARTO</v>
      </c>
      <c r="C39" t="str">
        <f>IF(INDEX('Display 730 &amp; 1200'!$D:$D,ROW())="","",INDEX('Display 730 &amp; 1200'!$D:$D,ROW()))</f>
        <v>CP_JATINEGARA_BARAT</v>
      </c>
      <c r="D39" t="e">
        <f>IF($C39="",0,SUMIFS(#REF!,#REF!,$C39,#REF!,"&gt;="&amp;'Display 730 &amp; 1200'!$AN$10,#REF!,"&lt;="&amp;'Display 730 &amp; 1200'!$AN$9))</f>
        <v>#REF!</v>
      </c>
      <c r="E39" t="e">
        <f>IF($C39="",0,SUMIFS(#REF!,#REF!,$C39,#REF!,"&gt;="&amp;'Display 730 &amp; 1200'!$AN$12,#REF!,"&lt;="&amp;'Display 730 &amp; 1200'!$AN$11))</f>
        <v>#REF!</v>
      </c>
    </row>
    <row r="40" spans="1:5">
      <c r="A40" t="str">
        <f>IF(INDEX('Display 730 &amp; 1200'!$A:$A,ROW())="","",INDEX('Display 730 &amp; 1200'!$A:$A,ROW()))</f>
        <v>JAKARTA雅加达</v>
      </c>
      <c r="B40" t="str">
        <f>IF(INDEX('Display 730 &amp; 1200'!$B:$B,ROW())="","",INDEX('Display 730 &amp; 1200'!$B:$B,ROW()))</f>
        <v>JHOSVANDO ANANG WINARTO</v>
      </c>
      <c r="C40" t="str">
        <f>IF(INDEX('Display 730 &amp; 1200'!$D:$D,ROW())="","",INDEX('Display 730 &amp; 1200'!$D:$D,ROW()))</f>
        <v>DC_JATINEGARA</v>
      </c>
      <c r="D40" t="e">
        <f>IF($C40="",0,SUMIFS(#REF!,#REF!,$C40,#REF!,"&gt;="&amp;'Display 730 &amp; 1200'!$AN$10,#REF!,"&lt;="&amp;'Display 730 &amp; 1200'!$AN$9))</f>
        <v>#REF!</v>
      </c>
      <c r="E40" t="e">
        <f>IF($C40="",0,SUMIFS(#REF!,#REF!,$C40,#REF!,"&gt;="&amp;'Display 730 &amp; 1200'!$AN$12,#REF!,"&lt;="&amp;'Display 730 &amp; 1200'!$AN$11))</f>
        <v>#REF!</v>
      </c>
    </row>
    <row r="41" spans="1:5">
      <c r="A41" t="str">
        <f>IF(INDEX('Display 730 &amp; 1200'!$A:$A,ROW())="","",INDEX('Display 730 &amp; 1200'!$A:$A,ROW()))</f>
        <v>JAKARTA雅加达</v>
      </c>
      <c r="B41" t="str">
        <f>IF(INDEX('Display 730 &amp; 1200'!$B:$B,ROW())="","",INDEX('Display 730 &amp; 1200'!$B:$B,ROW()))</f>
        <v>JHOSVANDO ANANG WINARTO</v>
      </c>
      <c r="C41" t="str">
        <f>IF(INDEX('Display 730 &amp; 1200'!$D:$D,ROW())="","",INDEX('Display 730 &amp; 1200'!$D:$D,ROW()))</f>
        <v>CP_HAJI_NAMAN_1</v>
      </c>
      <c r="D41" t="e">
        <f>IF($C41="",0,SUMIFS(#REF!,#REF!,$C41,#REF!,"&gt;="&amp;'Display 730 &amp; 1200'!$AN$10,#REF!,"&lt;="&amp;'Display 730 &amp; 1200'!$AN$9))</f>
        <v>#REF!</v>
      </c>
      <c r="E41" t="e">
        <f>IF($C41="",0,SUMIFS(#REF!,#REF!,$C41,#REF!,"&gt;="&amp;'Display 730 &amp; 1200'!$AN$12,#REF!,"&lt;="&amp;'Display 730 &amp; 1200'!$AN$11))</f>
        <v>#REF!</v>
      </c>
    </row>
    <row r="42" spans="1:5">
      <c r="A42" t="str">
        <f>IF(INDEX('Display 730 &amp; 1200'!$A:$A,ROW())="","",INDEX('Display 730 &amp; 1200'!$A:$A,ROW()))</f>
        <v>JAKARTA雅加达</v>
      </c>
      <c r="B42" t="str">
        <f>IF(INDEX('Display 730 &amp; 1200'!$B:$B,ROW())="","",INDEX('Display 730 &amp; 1200'!$B:$B,ROW()))</f>
        <v>JHOSVANDO ANANG WINARTO</v>
      </c>
      <c r="C42" t="str">
        <f>IF(INDEX('Display 730 &amp; 1200'!$D:$D,ROW())="","",INDEX('Display 730 &amp; 1200'!$D:$D,ROW()))</f>
        <v>SETIABUDI</v>
      </c>
      <c r="D42" t="e">
        <f>IF($C42="",0,SUMIFS(#REF!,#REF!,$C42,#REF!,"&gt;="&amp;'Display 730 &amp; 1200'!$AN$10,#REF!,"&lt;="&amp;'Display 730 &amp; 1200'!$AN$9))</f>
        <v>#REF!</v>
      </c>
      <c r="E42" t="e">
        <f>IF($C42="",0,SUMIFS(#REF!,#REF!,$C42,#REF!,"&gt;="&amp;'Display 730 &amp; 1200'!$AN$12,#REF!,"&lt;="&amp;'Display 730 &amp; 1200'!$AN$11))</f>
        <v>#REF!</v>
      </c>
    </row>
    <row r="43" spans="1:5">
      <c r="A43" t="str">
        <f>IF(INDEX('Display 730 &amp; 1200'!$A:$A,ROW())="","",INDEX('Display 730 &amp; 1200'!$A:$A,ROW()))</f>
        <v>JAKARTA雅加达</v>
      </c>
      <c r="B43" t="str">
        <f>IF(INDEX('Display 730 &amp; 1200'!$B:$B,ROW())="","",INDEX('Display 730 &amp; 1200'!$B:$B,ROW()))</f>
        <v>JHOSVANDO ANANG WINARTO</v>
      </c>
      <c r="C43" t="str">
        <f>IF(INDEX('Display 730 &amp; 1200'!$D:$D,ROW())="","",INDEX('Display 730 &amp; 1200'!$D:$D,ROW()))</f>
        <v>TEBET</v>
      </c>
      <c r="D43" t="e">
        <f>IF($C43="",0,SUMIFS(#REF!,#REF!,$C43,#REF!,"&gt;="&amp;'Display 730 &amp; 1200'!$AN$10,#REF!,"&lt;="&amp;'Display 730 &amp; 1200'!$AN$9))</f>
        <v>#REF!</v>
      </c>
      <c r="E43" t="e">
        <f>IF($C43="",0,SUMIFS(#REF!,#REF!,$C43,#REF!,"&gt;="&amp;'Display 730 &amp; 1200'!$AN$12,#REF!,"&lt;="&amp;'Display 730 &amp; 1200'!$AN$11))</f>
        <v>#REF!</v>
      </c>
    </row>
    <row r="44" spans="1:5">
      <c r="A44" t="str">
        <f>IF(INDEX('Display 730 &amp; 1200'!$A:$A,ROW())="","",INDEX('Display 730 &amp; 1200'!$A:$A,ROW()))</f>
        <v>JAKARTA雅加达</v>
      </c>
      <c r="B44" t="str">
        <f>IF(INDEX('Display 730 &amp; 1200'!$B:$B,ROW())="","",INDEX('Display 730 &amp; 1200'!$B:$B,ROW()))</f>
        <v>JHOSVANDO ANANG WINARTO</v>
      </c>
      <c r="C44" t="str">
        <f>IF(INDEX('Display 730 &amp; 1200'!$D:$D,ROW())="","",INDEX('Display 730 &amp; 1200'!$D:$D,ROW()))</f>
        <v>KLENDER</v>
      </c>
      <c r="D44" t="e">
        <f>IF($C44="",0,SUMIFS(#REF!,#REF!,$C44,#REF!,"&gt;="&amp;'Display 730 &amp; 1200'!$AN$10,#REF!,"&lt;="&amp;'Display 730 &amp; 1200'!$AN$9))</f>
        <v>#REF!</v>
      </c>
      <c r="E44" t="e">
        <f>IF($C44="",0,SUMIFS(#REF!,#REF!,$C44,#REF!,"&gt;="&amp;'Display 730 &amp; 1200'!$AN$12,#REF!,"&lt;="&amp;'Display 730 &amp; 1200'!$AN$11))</f>
        <v>#REF!</v>
      </c>
    </row>
    <row r="45" spans="1:5">
      <c r="A45" t="str">
        <f>IF(INDEX('Display 730 &amp; 1200'!$A:$A,ROW())="","",INDEX('Display 730 &amp; 1200'!$A:$A,ROW()))</f>
        <v>JAKARTA雅加达</v>
      </c>
      <c r="B45" t="str">
        <f>IF(INDEX('Display 730 &amp; 1200'!$B:$B,ROW())="","",INDEX('Display 730 &amp; 1200'!$B:$B,ROW()))</f>
        <v>DIFA HERDIANSAH MUNABARI</v>
      </c>
      <c r="C45" t="str">
        <f>IF(INDEX('Display 730 &amp; 1200'!$D:$D,ROW())="","",INDEX('Display 730 &amp; 1200'!$D:$D,ROW()))</f>
        <v>DC_MATRAMAN</v>
      </c>
      <c r="D45" t="e">
        <f>IF($C45="",0,SUMIFS(#REF!,#REF!,$C45,#REF!,"&gt;="&amp;'Display 730 &amp; 1200'!$AN$10,#REF!,"&lt;="&amp;'Display 730 &amp; 1200'!$AN$9))</f>
        <v>#REF!</v>
      </c>
      <c r="E45" t="e">
        <f>IF($C45="",0,SUMIFS(#REF!,#REF!,$C45,#REF!,"&gt;="&amp;'Display 730 &amp; 1200'!$AN$12,#REF!,"&lt;="&amp;'Display 730 &amp; 1200'!$AN$11))</f>
        <v>#REF!</v>
      </c>
    </row>
    <row r="46" spans="1:5">
      <c r="A46" t="str">
        <f>IF(INDEX('Display 730 &amp; 1200'!$A:$A,ROW())="","",INDEX('Display 730 &amp; 1200'!$A:$A,ROW()))</f>
        <v>JAKARTA雅加达</v>
      </c>
      <c r="B46" t="str">
        <f>IF(INDEX('Display 730 &amp; 1200'!$B:$B,ROW())="","",INDEX('Display 730 &amp; 1200'!$B:$B,ROW()))</f>
        <v>DIFA HERDIANSAH MUNABARI</v>
      </c>
      <c r="C46" t="str">
        <f>IF(INDEX('Display 730 &amp; 1200'!$D:$D,ROW())="","",INDEX('Display 730 &amp; 1200'!$D:$D,ROW()))</f>
        <v>CP_UJUNG_MENTENG</v>
      </c>
      <c r="D46" t="e">
        <f>IF($C46="",0,SUMIFS(#REF!,#REF!,$C46,#REF!,"&gt;="&amp;'Display 730 &amp; 1200'!$AN$10,#REF!,"&lt;="&amp;'Display 730 &amp; 1200'!$AN$9))</f>
        <v>#REF!</v>
      </c>
      <c r="E46" t="e">
        <f>IF($C46="",0,SUMIFS(#REF!,#REF!,$C46,#REF!,"&gt;="&amp;'Display 730 &amp; 1200'!$AN$12,#REF!,"&lt;="&amp;'Display 730 &amp; 1200'!$AN$11))</f>
        <v>#REF!</v>
      </c>
    </row>
    <row r="47" spans="1:5">
      <c r="A47" t="str">
        <f>IF(INDEX('Display 730 &amp; 1200'!$A:$A,ROW())="","",INDEX('Display 730 &amp; 1200'!$A:$A,ROW()))</f>
        <v>JAKARTA雅加达</v>
      </c>
      <c r="B47" t="str">
        <f>IF(INDEX('Display 730 &amp; 1200'!$B:$B,ROW())="","",INDEX('Display 730 &amp; 1200'!$B:$B,ROW()))</f>
        <v>DIFA HERDIANSAH MUNABARI</v>
      </c>
      <c r="C47" t="str">
        <f>IF(INDEX('Display 730 &amp; 1200'!$D:$D,ROW())="","",INDEX('Display 730 &amp; 1200'!$D:$D,ROW()))</f>
        <v>CP_PISANGAN_TIMUR_2</v>
      </c>
      <c r="D47" t="e">
        <f>IF($C47="",0,SUMIFS(#REF!,#REF!,$C47,#REF!,"&gt;="&amp;'Display 730 &amp; 1200'!$AN$10,#REF!,"&lt;="&amp;'Display 730 &amp; 1200'!$AN$9))</f>
        <v>#REF!</v>
      </c>
      <c r="E47" t="e">
        <f>IF($C47="",0,SUMIFS(#REF!,#REF!,$C47,#REF!,"&gt;="&amp;'Display 730 &amp; 1200'!$AN$12,#REF!,"&lt;="&amp;'Display 730 &amp; 1200'!$AN$11))</f>
        <v>#REF!</v>
      </c>
    </row>
    <row r="48" spans="1:5">
      <c r="A48" t="str">
        <f>IF(INDEX('Display 730 &amp; 1200'!$A:$A,ROW())="","",INDEX('Display 730 &amp; 1200'!$A:$A,ROW()))</f>
        <v>JAKARTA雅加达</v>
      </c>
      <c r="B48" t="str">
        <f>IF(INDEX('Display 730 &amp; 1200'!$B:$B,ROW())="","",INDEX('Display 730 &amp; 1200'!$B:$B,ROW()))</f>
        <v>DIFA HERDIANSAH MUNABARI</v>
      </c>
      <c r="C48" t="str">
        <f>IF(INDEX('Display 730 &amp; 1200'!$D:$D,ROW())="","",INDEX('Display 730 &amp; 1200'!$D:$D,ROW()))</f>
        <v>CP_KAYU_TINGGI_1</v>
      </c>
      <c r="D48" t="e">
        <f>IF($C48="",0,SUMIFS(#REF!,#REF!,$C48,#REF!,"&gt;="&amp;'Display 730 &amp; 1200'!$AN$10,#REF!,"&lt;="&amp;'Display 730 &amp; 1200'!$AN$9))</f>
        <v>#REF!</v>
      </c>
      <c r="E48" t="e">
        <f>IF($C48="",0,SUMIFS(#REF!,#REF!,$C48,#REF!,"&gt;="&amp;'Display 730 &amp; 1200'!$AN$12,#REF!,"&lt;="&amp;'Display 730 &amp; 1200'!$AN$11))</f>
        <v>#REF!</v>
      </c>
    </row>
    <row r="49" spans="1:5">
      <c r="A49" t="str">
        <f>IF(INDEX('Display 730 &amp; 1200'!$A:$A,ROW())="","",INDEX('Display 730 &amp; 1200'!$A:$A,ROW()))</f>
        <v>JAKARTA雅加达</v>
      </c>
      <c r="B49" t="str">
        <f>IF(INDEX('Display 730 &amp; 1200'!$B:$B,ROW())="","",INDEX('Display 730 &amp; 1200'!$B:$B,ROW()))</f>
        <v>DIFA HERDIANSAH MUNABARI</v>
      </c>
      <c r="C49" t="str">
        <f>IF(INDEX('Display 730 &amp; 1200'!$D:$D,ROW())="","",INDEX('Display 730 &amp; 1200'!$D:$D,ROW()))</f>
        <v>CP_PENGGILINGAN_2</v>
      </c>
      <c r="D49" t="e">
        <f>IF($C49="",0,SUMIFS(#REF!,#REF!,$C49,#REF!,"&gt;="&amp;'Display 730 &amp; 1200'!$AN$10,#REF!,"&lt;="&amp;'Display 730 &amp; 1200'!$AN$9))</f>
        <v>#REF!</v>
      </c>
      <c r="E49" t="e">
        <f>IF($C49="",0,SUMIFS(#REF!,#REF!,$C49,#REF!,"&gt;="&amp;'Display 730 &amp; 1200'!$AN$12,#REF!,"&lt;="&amp;'Display 730 &amp; 1200'!$AN$11))</f>
        <v>#REF!</v>
      </c>
    </row>
    <row r="50" spans="1:5">
      <c r="A50" t="str">
        <f>IF(INDEX('Display 730 &amp; 1200'!$A:$A,ROW())="","",INDEX('Display 730 &amp; 1200'!$A:$A,ROW()))</f>
        <v>JAKARTA雅加达</v>
      </c>
      <c r="B50" t="str">
        <f>IF(INDEX('Display 730 &amp; 1200'!$B:$B,ROW())="","",INDEX('Display 730 &amp; 1200'!$B:$B,ROW()))</f>
        <v>DIFA HERDIANSAH MUNABARI</v>
      </c>
      <c r="C50" t="str">
        <f>IF(INDEX('Display 730 &amp; 1200'!$D:$D,ROW())="","",INDEX('Display 730 &amp; 1200'!$D:$D,ROW()))</f>
        <v>CP_ANCOL_BARAT_2</v>
      </c>
      <c r="D50" t="e">
        <f>IF($C50="",0,SUMIFS(#REF!,#REF!,$C50,#REF!,"&gt;="&amp;'Display 730 &amp; 1200'!$AN$10,#REF!,"&lt;="&amp;'Display 730 &amp; 1200'!$AN$9))</f>
        <v>#REF!</v>
      </c>
      <c r="E50" t="e">
        <f>IF($C50="",0,SUMIFS(#REF!,#REF!,$C50,#REF!,"&gt;="&amp;'Display 730 &amp; 1200'!$AN$12,#REF!,"&lt;="&amp;'Display 730 &amp; 1200'!$AN$11))</f>
        <v>#REF!</v>
      </c>
    </row>
    <row r="51" spans="1:5">
      <c r="A51" t="str">
        <f>IF(INDEX('Display 730 &amp; 1200'!$A:$A,ROW())="","",INDEX('Display 730 &amp; 1200'!$A:$A,ROW()))</f>
        <v>JAKARTA雅加达</v>
      </c>
      <c r="B51" t="str">
        <f>IF(INDEX('Display 730 &amp; 1200'!$B:$B,ROW())="","",INDEX('Display 730 &amp; 1200'!$B:$B,ROW()))</f>
        <v>DIFA HERDIANSAH MUNABARI</v>
      </c>
      <c r="C51" t="str">
        <f>IF(INDEX('Display 730 &amp; 1200'!$D:$D,ROW())="","",INDEX('Display 730 &amp; 1200'!$D:$D,ROW()))</f>
        <v>DC_PULO_GADUNG</v>
      </c>
      <c r="D51" t="e">
        <f>IF($C51="",0,SUMIFS(#REF!,#REF!,$C51,#REF!,"&gt;="&amp;'Display 730 &amp; 1200'!$AN$10,#REF!,"&lt;="&amp;'Display 730 &amp; 1200'!$AN$9))</f>
        <v>#REF!</v>
      </c>
      <c r="E51" t="e">
        <f>IF($C51="",0,SUMIFS(#REF!,#REF!,$C51,#REF!,"&gt;="&amp;'Display 730 &amp; 1200'!$AN$12,#REF!,"&lt;="&amp;'Display 730 &amp; 1200'!$AN$11))</f>
        <v>#REF!</v>
      </c>
    </row>
    <row r="52" spans="1:5">
      <c r="A52" t="str">
        <f>IF(INDEX('Display 730 &amp; 1200'!$A:$A,ROW())="","",INDEX('Display 730 &amp; 1200'!$A:$A,ROW()))</f>
        <v>JAKARTA雅加达</v>
      </c>
      <c r="B52" t="str">
        <f>IF(INDEX('Display 730 &amp; 1200'!$B:$B,ROW())="","",INDEX('Display 730 &amp; 1200'!$B:$B,ROW()))</f>
        <v>DIFA HERDIANSAH MUNABARI</v>
      </c>
      <c r="C52" t="str">
        <f>IF(INDEX('Display 730 &amp; 1200'!$D:$D,ROW())="","",INDEX('Display 730 &amp; 1200'!$D:$D,ROW()))</f>
        <v>CP_PULO_GADUNG</v>
      </c>
      <c r="D52" t="e">
        <f>IF($C52="",0,SUMIFS(#REF!,#REF!,$C52,#REF!,"&gt;="&amp;'Display 730 &amp; 1200'!$AN$10,#REF!,"&lt;="&amp;'Display 730 &amp; 1200'!$AN$9))</f>
        <v>#REF!</v>
      </c>
      <c r="E52" t="e">
        <f>IF($C52="",0,SUMIFS(#REF!,#REF!,$C52,#REF!,"&gt;="&amp;'Display 730 &amp; 1200'!$AN$12,#REF!,"&lt;="&amp;'Display 730 &amp; 1200'!$AN$11))</f>
        <v>#REF!</v>
      </c>
    </row>
    <row r="53" spans="1:5">
      <c r="A53" t="str">
        <f>IF(INDEX('Display 730 &amp; 1200'!$A:$A,ROW())="","",INDEX('Display 730 &amp; 1200'!$A:$A,ROW()))</f>
        <v>JAKARTA雅加达</v>
      </c>
      <c r="B53" t="str">
        <f>IF(INDEX('Display 730 &amp; 1200'!$B:$B,ROW())="","",INDEX('Display 730 &amp; 1200'!$B:$B,ROW()))</f>
        <v>DIFA HERDIANSAH MUNABARI</v>
      </c>
      <c r="C53" t="str">
        <f>IF(INDEX('Display 730 &amp; 1200'!$D:$D,ROW())="","",INDEX('Display 730 &amp; 1200'!$D:$D,ROW()))</f>
        <v>PULOGEBANG_01</v>
      </c>
      <c r="D53" t="e">
        <f>IF($C53="",0,SUMIFS(#REF!,#REF!,$C53,#REF!,"&gt;="&amp;'Display 730 &amp; 1200'!$AN$10,#REF!,"&lt;="&amp;'Display 730 &amp; 1200'!$AN$9))</f>
        <v>#REF!</v>
      </c>
      <c r="E53" t="e">
        <f>IF($C53="",0,SUMIFS(#REF!,#REF!,$C53,#REF!,"&gt;="&amp;'Display 730 &amp; 1200'!$AN$12,#REF!,"&lt;="&amp;'Display 730 &amp; 1200'!$AN$11))</f>
        <v>#REF!</v>
      </c>
    </row>
    <row r="54" spans="1:5">
      <c r="A54" t="str">
        <f>IF(INDEX('Display 730 &amp; 1200'!$A:$A,ROW())="","",INDEX('Display 730 &amp; 1200'!$A:$A,ROW()))</f>
        <v>JAKARTA雅加达</v>
      </c>
      <c r="B54" t="str">
        <f>IF(INDEX('Display 730 &amp; 1200'!$B:$B,ROW())="","",INDEX('Display 730 &amp; 1200'!$B:$B,ROW()))</f>
        <v>DIFA HERDIANSAH MUNABARI</v>
      </c>
      <c r="C54" t="str">
        <f>IF(INDEX('Display 730 &amp; 1200'!$D:$D,ROW())="","",INDEX('Display 730 &amp; 1200'!$D:$D,ROW()))</f>
        <v>CP_UTAN_KAYU</v>
      </c>
      <c r="D54" t="e">
        <f>IF($C54="",0,SUMIFS(#REF!,#REF!,$C54,#REF!,"&gt;="&amp;'Display 730 &amp; 1200'!$AN$10,#REF!,"&lt;="&amp;'Display 730 &amp; 1200'!$AN$9))</f>
        <v>#REF!</v>
      </c>
      <c r="E54" t="e">
        <f>IF($C54="",0,SUMIFS(#REF!,#REF!,$C54,#REF!,"&gt;="&amp;'Display 730 &amp; 1200'!$AN$12,#REF!,"&lt;="&amp;'Display 730 &amp; 1200'!$AN$11))</f>
        <v>#REF!</v>
      </c>
    </row>
    <row r="55" spans="1:5">
      <c r="A55" t="str">
        <f>IF(INDEX('Display 730 &amp; 1200'!$A:$A,ROW())="","",INDEX('Display 730 &amp; 1200'!$A:$A,ROW()))</f>
        <v>JAKARTA雅加达</v>
      </c>
      <c r="B55" t="str">
        <f>IF(INDEX('Display 730 &amp; 1200'!$B:$B,ROW())="","",INDEX('Display 730 &amp; 1200'!$B:$B,ROW()))</f>
        <v>DIFA HERDIANSAH MUNABARI</v>
      </c>
      <c r="C55" t="str">
        <f>IF(INDEX('Display 730 &amp; 1200'!$D:$D,ROW())="","",INDEX('Display 730 &amp; 1200'!$D:$D,ROW()))</f>
        <v>ROROTAN</v>
      </c>
      <c r="D55" t="e">
        <f>IF($C55="",0,SUMIFS(#REF!,#REF!,$C55,#REF!,"&gt;="&amp;'Display 730 &amp; 1200'!$AN$10,#REF!,"&lt;="&amp;'Display 730 &amp; 1200'!$AN$9))</f>
        <v>#REF!</v>
      </c>
      <c r="E55" t="e">
        <f>IF($C55="",0,SUMIFS(#REF!,#REF!,$C55,#REF!,"&gt;="&amp;'Display 730 &amp; 1200'!$AN$12,#REF!,"&lt;="&amp;'Display 730 &amp; 1200'!$AN$11))</f>
        <v>#REF!</v>
      </c>
    </row>
    <row r="56" spans="1:5">
      <c r="A56" t="str">
        <f>IF(INDEX('Display 730 &amp; 1200'!$A:$A,ROW())="","",INDEX('Display 730 &amp; 1200'!$A:$A,ROW()))</f>
        <v>JAKARTA雅加达</v>
      </c>
      <c r="B56" t="str">
        <f>IF(INDEX('Display 730 &amp; 1200'!$B:$B,ROW())="","",INDEX('Display 730 &amp; 1200'!$B:$B,ROW()))</f>
        <v>DIFA HERDIANSAH MUNABARI</v>
      </c>
      <c r="C56" t="str">
        <f>IF(INDEX('Display 730 &amp; 1200'!$D:$D,ROW())="","",INDEX('Display 730 &amp; 1200'!$D:$D,ROW()))</f>
        <v>DC_UJUNG_MENTENG</v>
      </c>
      <c r="D56" t="e">
        <f>IF($C56="",0,SUMIFS(#REF!,#REF!,$C56,#REF!,"&gt;="&amp;'Display 730 &amp; 1200'!$AN$10,#REF!,"&lt;="&amp;'Display 730 &amp; 1200'!$AN$9))</f>
        <v>#REF!</v>
      </c>
      <c r="E56" t="e">
        <f>IF($C56="",0,SUMIFS(#REF!,#REF!,$C56,#REF!,"&gt;="&amp;'Display 730 &amp; 1200'!$AN$12,#REF!,"&lt;="&amp;'Display 730 &amp; 1200'!$AN$11))</f>
        <v>#REF!</v>
      </c>
    </row>
    <row r="57" spans="1:5">
      <c r="A57" t="str">
        <f>IF(INDEX('Display 730 &amp; 1200'!$A:$A,ROW())="","",INDEX('Display 730 &amp; 1200'!$A:$A,ROW()))</f>
        <v>JAKARTA雅加达</v>
      </c>
      <c r="B57" t="str">
        <f>IF(INDEX('Display 730 &amp; 1200'!$B:$B,ROW())="","",INDEX('Display 730 &amp; 1200'!$B:$B,ROW()))</f>
        <v>DIFA HERDIANSAH MUNABARI</v>
      </c>
      <c r="C57" t="str">
        <f>IF(INDEX('Display 730 &amp; 1200'!$D:$D,ROW())="","",INDEX('Display 730 &amp; 1200'!$D:$D,ROW()))</f>
        <v>KALIBARU_01</v>
      </c>
      <c r="D57" t="e">
        <f>IF($C57="",0,SUMIFS(#REF!,#REF!,$C57,#REF!,"&gt;="&amp;'Display 730 &amp; 1200'!$AN$10,#REF!,"&lt;="&amp;'Display 730 &amp; 1200'!$AN$9))</f>
        <v>#REF!</v>
      </c>
      <c r="E57" t="e">
        <f>IF($C57="",0,SUMIFS(#REF!,#REF!,$C57,#REF!,"&gt;="&amp;'Display 730 &amp; 1200'!$AN$12,#REF!,"&lt;="&amp;'Display 730 &amp; 1200'!$AN$11))</f>
        <v>#REF!</v>
      </c>
    </row>
    <row r="58" spans="1:5">
      <c r="A58" t="str">
        <f>IF(INDEX('Display 730 &amp; 1200'!$A:$A,ROW())="","",INDEX('Display 730 &amp; 1200'!$A:$A,ROW()))</f>
        <v>JAKARTA雅加达</v>
      </c>
      <c r="B58" t="str">
        <f>IF(INDEX('Display 730 &amp; 1200'!$B:$B,ROW())="","",INDEX('Display 730 &amp; 1200'!$B:$B,ROW()))</f>
        <v>DIFA HERDIANSAH MUNABARI</v>
      </c>
      <c r="C58" t="str">
        <f>IF(INDEX('Display 730 &amp; 1200'!$D:$D,ROW())="","",INDEX('Display 730 &amp; 1200'!$D:$D,ROW()))</f>
        <v>DC_CAKUNG</v>
      </c>
      <c r="D58" t="e">
        <f>IF($C58="",0,SUMIFS(#REF!,#REF!,$C58,#REF!,"&gt;="&amp;'Display 730 &amp; 1200'!$AN$10,#REF!,"&lt;="&amp;'Display 730 &amp; 1200'!$AN$9))</f>
        <v>#REF!</v>
      </c>
      <c r="E58" t="e">
        <f>IF($C58="",0,SUMIFS(#REF!,#REF!,$C58,#REF!,"&gt;="&amp;'Display 730 &amp; 1200'!$AN$12,#REF!,"&lt;="&amp;'Display 730 &amp; 1200'!$AN$11))</f>
        <v>#REF!</v>
      </c>
    </row>
    <row r="59" spans="1:5">
      <c r="A59" t="str">
        <f>IF(INDEX('Display 730 &amp; 1200'!$A:$A,ROW())="","",INDEX('Display 730 &amp; 1200'!$A:$A,ROW()))</f>
        <v>JAKARTA雅加达</v>
      </c>
      <c r="B59" t="str">
        <f>IF(INDEX('Display 730 &amp; 1200'!$B:$B,ROW())="","",INDEX('Display 730 &amp; 1200'!$B:$B,ROW()))</f>
        <v>I MADE DWI PU DJAWARDANA</v>
      </c>
      <c r="C59" t="str">
        <f>IF(INDEX('Display 730 &amp; 1200'!$D:$D,ROW())="","",INDEX('Display 730 &amp; 1200'!$D:$D,ROW()))</f>
        <v>DC_SRENGSENG</v>
      </c>
      <c r="D59" t="e">
        <f>IF($C59="",0,SUMIFS(#REF!,#REF!,$C59,#REF!,"&gt;="&amp;'Display 730 &amp; 1200'!$AN$10,#REF!,"&lt;="&amp;'Display 730 &amp; 1200'!$AN$9))</f>
        <v>#REF!</v>
      </c>
      <c r="E59" t="e">
        <f>IF($C59="",0,SUMIFS(#REF!,#REF!,$C59,#REF!,"&gt;="&amp;'Display 730 &amp; 1200'!$AN$12,#REF!,"&lt;="&amp;'Display 730 &amp; 1200'!$AN$11))</f>
        <v>#REF!</v>
      </c>
    </row>
    <row r="60" spans="1:5">
      <c r="A60" t="str">
        <f>IF(INDEX('Display 730 &amp; 1200'!$A:$A,ROW())="","",INDEX('Display 730 &amp; 1200'!$A:$A,ROW()))</f>
        <v>JAKARTA雅加达</v>
      </c>
      <c r="B60" t="str">
        <f>IF(INDEX('Display 730 &amp; 1200'!$B:$B,ROW())="","",INDEX('Display 730 &amp; 1200'!$B:$B,ROW()))</f>
        <v>I MADE DWI PU DJAWARDANA</v>
      </c>
      <c r="C60" t="str">
        <f>IF(INDEX('Display 730 &amp; 1200'!$D:$D,ROW())="","",INDEX('Display 730 &amp; 1200'!$D:$D,ROW()))</f>
        <v>DC_TAMBORA</v>
      </c>
      <c r="D60" t="e">
        <f>IF($C60="",0,SUMIFS(#REF!,#REF!,$C60,#REF!,"&gt;="&amp;'Display 730 &amp; 1200'!$AN$10,#REF!,"&lt;="&amp;'Display 730 &amp; 1200'!$AN$9))</f>
        <v>#REF!</v>
      </c>
      <c r="E60" t="e">
        <f>IF($C60="",0,SUMIFS(#REF!,#REF!,$C60,#REF!,"&gt;="&amp;'Display 730 &amp; 1200'!$AN$12,#REF!,"&lt;="&amp;'Display 730 &amp; 1200'!$AN$11))</f>
        <v>#REF!</v>
      </c>
    </row>
    <row r="61" spans="1:5">
      <c r="A61" t="str">
        <f>IF(INDEX('Display 730 &amp; 1200'!$A:$A,ROW())="","",INDEX('Display 730 &amp; 1200'!$A:$A,ROW()))</f>
        <v>JAKARTA雅加达</v>
      </c>
      <c r="B61" t="str">
        <f>IF(INDEX('Display 730 &amp; 1200'!$B:$B,ROW())="","",INDEX('Display 730 &amp; 1200'!$B:$B,ROW()))</f>
        <v>I MADE DWI PU DJAWARDANA</v>
      </c>
      <c r="C61" t="str">
        <f>IF(INDEX('Display 730 &amp; 1200'!$D:$D,ROW())="","",INDEX('Display 730 &amp; 1200'!$D:$D,ROW()))</f>
        <v>KEMBANGAN_SELATAN</v>
      </c>
      <c r="D61" t="e">
        <f>IF($C61="",0,SUMIFS(#REF!,#REF!,$C61,#REF!,"&gt;="&amp;'Display 730 &amp; 1200'!$AN$10,#REF!,"&lt;="&amp;'Display 730 &amp; 1200'!$AN$9))</f>
        <v>#REF!</v>
      </c>
      <c r="E61" t="e">
        <f>IF($C61="",0,SUMIFS(#REF!,#REF!,$C61,#REF!,"&gt;="&amp;'Display 730 &amp; 1200'!$AN$12,#REF!,"&lt;="&amp;'Display 730 &amp; 1200'!$AN$11))</f>
        <v>#REF!</v>
      </c>
    </row>
    <row r="62" spans="1:5">
      <c r="A62" t="str">
        <f>IF(INDEX('Display 730 &amp; 1200'!$A:$A,ROW())="","",INDEX('Display 730 &amp; 1200'!$A:$A,ROW()))</f>
        <v>JAKARTA雅加达</v>
      </c>
      <c r="B62" t="str">
        <f>IF(INDEX('Display 730 &amp; 1200'!$B:$B,ROW())="","",INDEX('Display 730 &amp; 1200'!$B:$B,ROW()))</f>
        <v>I MADE DWI PU DJAWARDANA</v>
      </c>
      <c r="C62" t="str">
        <f>IF(INDEX('Display 730 &amp; 1200'!$D:$D,ROW())="","",INDEX('Display 730 &amp; 1200'!$D:$D,ROW()))</f>
        <v>CP_TAMAN_RATU</v>
      </c>
      <c r="D62" t="e">
        <f>IF($C62="",0,SUMIFS(#REF!,#REF!,$C62,#REF!,"&gt;="&amp;'Display 730 &amp; 1200'!$AN$10,#REF!,"&lt;="&amp;'Display 730 &amp; 1200'!$AN$9))</f>
        <v>#REF!</v>
      </c>
      <c r="E62" t="e">
        <f>IF($C62="",0,SUMIFS(#REF!,#REF!,$C62,#REF!,"&gt;="&amp;'Display 730 &amp; 1200'!$AN$12,#REF!,"&lt;="&amp;'Display 730 &amp; 1200'!$AN$11))</f>
        <v>#REF!</v>
      </c>
    </row>
    <row r="63" spans="1:5">
      <c r="A63" t="str">
        <f>IF(INDEX('Display 730 &amp; 1200'!$A:$A,ROW())="","",INDEX('Display 730 &amp; 1200'!$A:$A,ROW()))</f>
        <v>JAKARTA雅加达</v>
      </c>
      <c r="B63" t="str">
        <f>IF(INDEX('Display 730 &amp; 1200'!$B:$B,ROW())="","",INDEX('Display 730 &amp; 1200'!$B:$B,ROW()))</f>
        <v>I MADE DWI PU DJAWARDANA</v>
      </c>
      <c r="C63" t="str">
        <f>IF(INDEX('Display 730 &amp; 1200'!$D:$D,ROW())="","",INDEX('Display 730 &amp; 1200'!$D:$D,ROW()))</f>
        <v>KEDOYA_UTARA</v>
      </c>
      <c r="D63" t="e">
        <f>IF($C63="",0,SUMIFS(#REF!,#REF!,$C63,#REF!,"&gt;="&amp;'Display 730 &amp; 1200'!$AN$10,#REF!,"&lt;="&amp;'Display 730 &amp; 1200'!$AN$9))</f>
        <v>#REF!</v>
      </c>
      <c r="E63" t="e">
        <f>IF($C63="",0,SUMIFS(#REF!,#REF!,$C63,#REF!,"&gt;="&amp;'Display 730 &amp; 1200'!$AN$12,#REF!,"&lt;="&amp;'Display 730 &amp; 1200'!$AN$11))</f>
        <v>#REF!</v>
      </c>
    </row>
    <row r="64" spans="1:5">
      <c r="A64" t="str">
        <f>IF(INDEX('Display 730 &amp; 1200'!$A:$A,ROW())="","",INDEX('Display 730 &amp; 1200'!$A:$A,ROW()))</f>
        <v>JAKARTA雅加达</v>
      </c>
      <c r="B64" t="str">
        <f>IF(INDEX('Display 730 &amp; 1200'!$B:$B,ROW())="","",INDEX('Display 730 &amp; 1200'!$B:$B,ROW()))</f>
        <v>I MADE DWI PU DJAWARDANA</v>
      </c>
      <c r="C64" t="str">
        <f>IF(INDEX('Display 730 &amp; 1200'!$D:$D,ROW())="","",INDEX('Display 730 &amp; 1200'!$D:$D,ROW()))</f>
        <v>DC_GAMBIR</v>
      </c>
      <c r="D64" t="e">
        <f>IF($C64="",0,SUMIFS(#REF!,#REF!,$C64,#REF!,"&gt;="&amp;'Display 730 &amp; 1200'!$AN$10,#REF!,"&lt;="&amp;'Display 730 &amp; 1200'!$AN$9))</f>
        <v>#REF!</v>
      </c>
      <c r="E64" t="e">
        <f>IF($C64="",0,SUMIFS(#REF!,#REF!,$C64,#REF!,"&gt;="&amp;'Display 730 &amp; 1200'!$AN$12,#REF!,"&lt;="&amp;'Display 730 &amp; 1200'!$AN$11))</f>
        <v>#REF!</v>
      </c>
    </row>
    <row r="65" spans="1:5">
      <c r="A65" t="str">
        <f>IF(INDEX('Display 730 &amp; 1200'!$A:$A,ROW())="","",INDEX('Display 730 &amp; 1200'!$A:$A,ROW()))</f>
        <v>JAKARTA雅加达</v>
      </c>
      <c r="B65" t="str">
        <f>IF(INDEX('Display 730 &amp; 1200'!$B:$B,ROW())="","",INDEX('Display 730 &amp; 1200'!$B:$B,ROW()))</f>
        <v>I MADE DWI PU DJAWARDANA</v>
      </c>
      <c r="C65" t="str">
        <f>IF(INDEX('Display 730 &amp; 1200'!$D:$D,ROW())="","",INDEX('Display 730 &amp; 1200'!$D:$D,ROW()))</f>
        <v>TAMBORA</v>
      </c>
      <c r="D65" t="e">
        <f>IF($C65="",0,SUMIFS(#REF!,#REF!,$C65,#REF!,"&gt;="&amp;'Display 730 &amp; 1200'!$AN$10,#REF!,"&lt;="&amp;'Display 730 &amp; 1200'!$AN$9))</f>
        <v>#REF!</v>
      </c>
      <c r="E65" t="e">
        <f>IF($C65="",0,SUMIFS(#REF!,#REF!,$C65,#REF!,"&gt;="&amp;'Display 730 &amp; 1200'!$AN$12,#REF!,"&lt;="&amp;'Display 730 &amp; 1200'!$AN$11))</f>
        <v>#REF!</v>
      </c>
    </row>
    <row r="66" spans="1:5">
      <c r="A66" t="str">
        <f>IF(INDEX('Display 730 &amp; 1200'!$A:$A,ROW())="","",INDEX('Display 730 &amp; 1200'!$A:$A,ROW()))</f>
        <v>JAKARTA雅加达</v>
      </c>
      <c r="B66" t="str">
        <f>IF(INDEX('Display 730 &amp; 1200'!$B:$B,ROW())="","",INDEX('Display 730 &amp; 1200'!$B:$B,ROW()))</f>
        <v>I MADE DWI PU DJAWARDANA</v>
      </c>
      <c r="C66" t="str">
        <f>IF(INDEX('Display 730 &amp; 1200'!$D:$D,ROW())="","",INDEX('Display 730 &amp; 1200'!$D:$D,ROW()))</f>
        <v>CP_KEMBANGAN</v>
      </c>
      <c r="D66" t="e">
        <f>IF($C66="",0,SUMIFS(#REF!,#REF!,$C66,#REF!,"&gt;="&amp;'Display 730 &amp; 1200'!$AN$10,#REF!,"&lt;="&amp;'Display 730 &amp; 1200'!$AN$9))</f>
        <v>#REF!</v>
      </c>
      <c r="E66" t="e">
        <f>IF($C66="",0,SUMIFS(#REF!,#REF!,$C66,#REF!,"&gt;="&amp;'Display 730 &amp; 1200'!$AN$12,#REF!,"&lt;="&amp;'Display 730 &amp; 1200'!$AN$11))</f>
        <v>#REF!</v>
      </c>
    </row>
    <row r="67" spans="1:5">
      <c r="A67" t="str">
        <f>IF(INDEX('Display 730 &amp; 1200'!$A:$A,ROW())="","",INDEX('Display 730 &amp; 1200'!$A:$A,ROW()))</f>
        <v>JAKARTA雅加达</v>
      </c>
      <c r="B67" t="str">
        <f>IF(INDEX('Display 730 &amp; 1200'!$B:$B,ROW())="","",INDEX('Display 730 &amp; 1200'!$B:$B,ROW()))</f>
        <v>I MADE DWI PU DJAWARDANA</v>
      </c>
      <c r="C67" t="str">
        <f>IF(INDEX('Display 730 &amp; 1200'!$D:$D,ROW())="","",INDEX('Display 730 &amp; 1200'!$D:$D,ROW()))</f>
        <v>CP_KEBON_JERUK_RAYA</v>
      </c>
      <c r="D67" t="e">
        <f>IF($C67="",0,SUMIFS(#REF!,#REF!,$C67,#REF!,"&gt;="&amp;'Display 730 &amp; 1200'!$AN$10,#REF!,"&lt;="&amp;'Display 730 &amp; 1200'!$AN$9))</f>
        <v>#REF!</v>
      </c>
      <c r="E67" t="e">
        <f>IF($C67="",0,SUMIFS(#REF!,#REF!,$C67,#REF!,"&gt;="&amp;'Display 730 &amp; 1200'!$AN$12,#REF!,"&lt;="&amp;'Display 730 &amp; 1200'!$AN$11))</f>
        <v>#REF!</v>
      </c>
    </row>
    <row r="68" spans="1:5">
      <c r="A68" t="str">
        <f>IF(INDEX('Display 730 &amp; 1200'!$A:$A,ROW())="","",INDEX('Display 730 &amp; 1200'!$A:$A,ROW()))</f>
        <v>JAKARTA雅加达</v>
      </c>
      <c r="B68" t="str">
        <f>IF(INDEX('Display 730 &amp; 1200'!$B:$B,ROW())="","",INDEX('Display 730 &amp; 1200'!$B:$B,ROW()))</f>
        <v>I MADE DWI PU DJAWARDANA</v>
      </c>
      <c r="C68" t="str">
        <f>IF(INDEX('Display 730 &amp; 1200'!$D:$D,ROW())="","",INDEX('Display 730 &amp; 1200'!$D:$D,ROW()))</f>
        <v>MERUYA_UTARA</v>
      </c>
      <c r="D68" t="e">
        <f>IF($C68="",0,SUMIFS(#REF!,#REF!,$C68,#REF!,"&gt;="&amp;'Display 730 &amp; 1200'!$AN$10,#REF!,"&lt;="&amp;'Display 730 &amp; 1200'!$AN$9))</f>
        <v>#REF!</v>
      </c>
      <c r="E68" t="e">
        <f>IF($C68="",0,SUMIFS(#REF!,#REF!,$C68,#REF!,"&gt;="&amp;'Display 730 &amp; 1200'!$AN$12,#REF!,"&lt;="&amp;'Display 730 &amp; 1200'!$AN$11))</f>
        <v>#REF!</v>
      </c>
    </row>
    <row r="69" spans="1:5">
      <c r="A69" t="str">
        <f>IF(INDEX('Display 730 &amp; 1200'!$A:$A,ROW())="","",INDEX('Display 730 &amp; 1200'!$A:$A,ROW()))</f>
        <v>JAKARTA雅加达</v>
      </c>
      <c r="B69" t="str">
        <f>IF(INDEX('Display 730 &amp; 1200'!$B:$B,ROW())="","",INDEX('Display 730 &amp; 1200'!$B:$B,ROW()))</f>
        <v>I MADE DWI PU DJAWARDANA</v>
      </c>
      <c r="C69" t="str">
        <f>IF(INDEX('Display 730 &amp; 1200'!$D:$D,ROW())="","",INDEX('Display 730 &amp; 1200'!$D:$D,ROW()))</f>
        <v>CP_KEDOYA_UTARA</v>
      </c>
      <c r="D69" t="e">
        <f>IF($C69="",0,SUMIFS(#REF!,#REF!,$C69,#REF!,"&gt;="&amp;'Display 730 &amp; 1200'!$AN$10,#REF!,"&lt;="&amp;'Display 730 &amp; 1200'!$AN$9))</f>
        <v>#REF!</v>
      </c>
      <c r="E69" t="e">
        <f>IF($C69="",0,SUMIFS(#REF!,#REF!,$C69,#REF!,"&gt;="&amp;'Display 730 &amp; 1200'!$AN$12,#REF!,"&lt;="&amp;'Display 730 &amp; 1200'!$AN$11))</f>
        <v>#REF!</v>
      </c>
    </row>
    <row r="70" spans="1:5">
      <c r="A70" t="str">
        <f>IF(INDEX('Display 730 &amp; 1200'!$A:$A,ROW())="","",INDEX('Display 730 &amp; 1200'!$A:$A,ROW()))</f>
        <v>JAKARTA雅加达</v>
      </c>
      <c r="B70" t="str">
        <f>IF(INDEX('Display 730 &amp; 1200'!$B:$B,ROW())="","",INDEX('Display 730 &amp; 1200'!$B:$B,ROW()))</f>
        <v>I MADE DWI PU DJAWARDANA</v>
      </c>
      <c r="C70" t="str">
        <f>IF(INDEX('Display 730 &amp; 1200'!$D:$D,ROW())="","",INDEX('Display 730 &amp; 1200'!$D:$D,ROW()))</f>
        <v>CP_ANGKE_INDAH</v>
      </c>
      <c r="D70" t="e">
        <f>IF($C70="",0,SUMIFS(#REF!,#REF!,$C70,#REF!,"&gt;="&amp;'Display 730 &amp; 1200'!$AN$10,#REF!,"&lt;="&amp;'Display 730 &amp; 1200'!$AN$9))</f>
        <v>#REF!</v>
      </c>
      <c r="E70" t="e">
        <f>IF($C70="",0,SUMIFS(#REF!,#REF!,$C70,#REF!,"&gt;="&amp;'Display 730 &amp; 1200'!$AN$12,#REF!,"&lt;="&amp;'Display 730 &amp; 1200'!$AN$11))</f>
        <v>#REF!</v>
      </c>
    </row>
    <row r="71" spans="1:5">
      <c r="A71" t="str">
        <f>IF(INDEX('Display 730 &amp; 1200'!$A:$A,ROW())="","",INDEX('Display 730 &amp; 1200'!$A:$A,ROW()))</f>
        <v>JAKARTA雅加达</v>
      </c>
      <c r="B71" t="str">
        <f>IF(INDEX('Display 730 &amp; 1200'!$B:$B,ROW())="","",INDEX('Display 730 &amp; 1200'!$B:$B,ROW()))</f>
        <v>I MADE DWI PU DJAWARDANA</v>
      </c>
      <c r="C71" t="str">
        <f>IF(INDEX('Display 730 &amp; 1200'!$D:$D,ROW())="","",INDEX('Display 730 &amp; 1200'!$D:$D,ROW()))</f>
        <v>CP_ANGGREK_2</v>
      </c>
      <c r="D71" t="e">
        <f>IF($C71="",0,SUMIFS(#REF!,#REF!,$C71,#REF!,"&gt;="&amp;'Display 730 &amp; 1200'!$AN$10,#REF!,"&lt;="&amp;'Display 730 &amp; 1200'!$AN$9))</f>
        <v>#REF!</v>
      </c>
      <c r="E71" t="e">
        <f>IF($C71="",0,SUMIFS(#REF!,#REF!,$C71,#REF!,"&gt;="&amp;'Display 730 &amp; 1200'!$AN$12,#REF!,"&lt;="&amp;'Display 730 &amp; 1200'!$AN$11))</f>
        <v>#REF!</v>
      </c>
    </row>
    <row r="72" spans="1:5">
      <c r="A72" t="str">
        <f>IF(INDEX('Display 730 &amp; 1200'!$A:$A,ROW())="","",INDEX('Display 730 &amp; 1200'!$A:$A,ROW()))</f>
        <v>JAKARTA雅加达</v>
      </c>
      <c r="B72" t="str">
        <f>IF(INDEX('Display 730 &amp; 1200'!$B:$B,ROW())="","",INDEX('Display 730 &amp; 1200'!$B:$B,ROW()))</f>
        <v>MUHAMMAD BANDI BANDANUJI</v>
      </c>
      <c r="C72" t="str">
        <f>IF(INDEX('Display 730 &amp; 1200'!$D:$D,ROW())="","",INDEX('Display 730 &amp; 1200'!$D:$D,ROW()))</f>
        <v>DC_MAMPANG_PRAPATAN</v>
      </c>
      <c r="D72" t="e">
        <f>IF($C72="",0,SUMIFS(#REF!,#REF!,$C72,#REF!,"&gt;="&amp;'Display 730 &amp; 1200'!$AN$10,#REF!,"&lt;="&amp;'Display 730 &amp; 1200'!$AN$9))</f>
        <v>#REF!</v>
      </c>
      <c r="E72" t="e">
        <f>IF($C72="",0,SUMIFS(#REF!,#REF!,$C72,#REF!,"&gt;="&amp;'Display 730 &amp; 1200'!$AN$12,#REF!,"&lt;="&amp;'Display 730 &amp; 1200'!$AN$11))</f>
        <v>#REF!</v>
      </c>
    </row>
    <row r="73" spans="1:5">
      <c r="A73" t="str">
        <f>IF(INDEX('Display 730 &amp; 1200'!$A:$A,ROW())="","",INDEX('Display 730 &amp; 1200'!$A:$A,ROW()))</f>
        <v>JAKARTA雅加达</v>
      </c>
      <c r="B73" t="str">
        <f>IF(INDEX('Display 730 &amp; 1200'!$B:$B,ROW())="","",INDEX('Display 730 &amp; 1200'!$B:$B,ROW()))</f>
        <v>MUHAMMAD BANDI BANDANUJI</v>
      </c>
      <c r="C73" t="str">
        <f>IF(INDEX('Display 730 &amp; 1200'!$D:$D,ROW())="","",INDEX('Display 730 &amp; 1200'!$D:$D,ROW()))</f>
        <v>DC_JAGAKARSA</v>
      </c>
      <c r="D73" t="e">
        <f>IF($C73="",0,SUMIFS(#REF!,#REF!,$C73,#REF!,"&gt;="&amp;'Display 730 &amp; 1200'!$AN$10,#REF!,"&lt;="&amp;'Display 730 &amp; 1200'!$AN$9))</f>
        <v>#REF!</v>
      </c>
      <c r="E73" t="e">
        <f>IF($C73="",0,SUMIFS(#REF!,#REF!,$C73,#REF!,"&gt;="&amp;'Display 730 &amp; 1200'!$AN$12,#REF!,"&lt;="&amp;'Display 730 &amp; 1200'!$AN$11))</f>
        <v>#REF!</v>
      </c>
    </row>
    <row r="74" spans="1:5">
      <c r="A74" t="str">
        <f>IF(INDEX('Display 730 &amp; 1200'!$A:$A,ROW())="","",INDEX('Display 730 &amp; 1200'!$A:$A,ROW()))</f>
        <v>JAKARTA雅加达</v>
      </c>
      <c r="B74" t="str">
        <f>IF(INDEX('Display 730 &amp; 1200'!$B:$B,ROW())="","",INDEX('Display 730 &amp; 1200'!$B:$B,ROW()))</f>
        <v>MUHAMMAD BANDI BANDANUJI</v>
      </c>
      <c r="C74" t="str">
        <f>IF(INDEX('Display 730 &amp; 1200'!$D:$D,ROW())="","",INDEX('Display 730 &amp; 1200'!$D:$D,ROW()))</f>
        <v>CP_PASAR_MAYESTIK</v>
      </c>
      <c r="D74" t="e">
        <f>IF($C74="",0,SUMIFS(#REF!,#REF!,$C74,#REF!,"&gt;="&amp;'Display 730 &amp; 1200'!$AN$10,#REF!,"&lt;="&amp;'Display 730 &amp; 1200'!$AN$9))</f>
        <v>#REF!</v>
      </c>
      <c r="E74" t="e">
        <f>IF($C74="",0,SUMIFS(#REF!,#REF!,$C74,#REF!,"&gt;="&amp;'Display 730 &amp; 1200'!$AN$12,#REF!,"&lt;="&amp;'Display 730 &amp; 1200'!$AN$11))</f>
        <v>#REF!</v>
      </c>
    </row>
    <row r="75" spans="1:5">
      <c r="A75" t="str">
        <f>IF(INDEX('Display 730 &amp; 1200'!$A:$A,ROW())="","",INDEX('Display 730 &amp; 1200'!$A:$A,ROW()))</f>
        <v>JAKARTA雅加达</v>
      </c>
      <c r="B75" t="str">
        <f>IF(INDEX('Display 730 &amp; 1200'!$B:$B,ROW())="","",INDEX('Display 730 &amp; 1200'!$B:$B,ROW()))</f>
        <v>MUHAMMAD BANDI BANDANUJI</v>
      </c>
      <c r="C75" t="str">
        <f>IF(INDEX('Display 730 &amp; 1200'!$D:$D,ROW())="","",INDEX('Display 730 &amp; 1200'!$D:$D,ROW()))</f>
        <v>KHAFI_01</v>
      </c>
      <c r="D75" t="e">
        <f>IF($C75="",0,SUMIFS(#REF!,#REF!,$C75,#REF!,"&gt;="&amp;'Display 730 &amp; 1200'!$AN$10,#REF!,"&lt;="&amp;'Display 730 &amp; 1200'!$AN$9))</f>
        <v>#REF!</v>
      </c>
      <c r="E75" t="e">
        <f>IF($C75="",0,SUMIFS(#REF!,#REF!,$C75,#REF!,"&gt;="&amp;'Display 730 &amp; 1200'!$AN$12,#REF!,"&lt;="&amp;'Display 730 &amp; 1200'!$AN$11))</f>
        <v>#REF!</v>
      </c>
    </row>
    <row r="76" spans="1:5">
      <c r="A76" t="str">
        <f>IF(INDEX('Display 730 &amp; 1200'!$A:$A,ROW())="","",INDEX('Display 730 &amp; 1200'!$A:$A,ROW()))</f>
        <v>JAKARTA雅加达</v>
      </c>
      <c r="B76" t="str">
        <f>IF(INDEX('Display 730 &amp; 1200'!$B:$B,ROW())="","",INDEX('Display 730 &amp; 1200'!$B:$B,ROW()))</f>
        <v>MUHAMMAD BANDI BANDANUJI</v>
      </c>
      <c r="C76" t="str">
        <f>IF(INDEX('Display 730 &amp; 1200'!$D:$D,ROW())="","",INDEX('Display 730 &amp; 1200'!$D:$D,ROW()))</f>
        <v>DC_KEBAYORAN_BARU</v>
      </c>
      <c r="D76" t="e">
        <f>IF($C76="",0,SUMIFS(#REF!,#REF!,$C76,#REF!,"&gt;="&amp;'Display 730 &amp; 1200'!$AN$10,#REF!,"&lt;="&amp;'Display 730 &amp; 1200'!$AN$9))</f>
        <v>#REF!</v>
      </c>
      <c r="E76" t="e">
        <f>IF($C76="",0,SUMIFS(#REF!,#REF!,$C76,#REF!,"&gt;="&amp;'Display 730 &amp; 1200'!$AN$12,#REF!,"&lt;="&amp;'Display 730 &amp; 1200'!$AN$11))</f>
        <v>#REF!</v>
      </c>
    </row>
    <row r="77" spans="1:5">
      <c r="A77" t="str">
        <f>IF(INDEX('Display 730 &amp; 1200'!$A:$A,ROW())="","",INDEX('Display 730 &amp; 1200'!$A:$A,ROW()))</f>
        <v>JAKARTA雅加达</v>
      </c>
      <c r="B77" t="str">
        <f>IF(INDEX('Display 730 &amp; 1200'!$B:$B,ROW())="","",INDEX('Display 730 &amp; 1200'!$B:$B,ROW()))</f>
        <v>MUHAMMAD BANDI BANDANUJI</v>
      </c>
      <c r="C77" t="str">
        <f>IF(INDEX('Display 730 &amp; 1200'!$D:$D,ROW())="","",INDEX('Display 730 &amp; 1200'!$D:$D,ROW()))</f>
        <v>JATIPADANG_01</v>
      </c>
      <c r="D77" t="e">
        <f>IF($C77="",0,SUMIFS(#REF!,#REF!,$C77,#REF!,"&gt;="&amp;'Display 730 &amp; 1200'!$AN$10,#REF!,"&lt;="&amp;'Display 730 &amp; 1200'!$AN$9))</f>
        <v>#REF!</v>
      </c>
      <c r="E77" t="e">
        <f>IF($C77="",0,SUMIFS(#REF!,#REF!,$C77,#REF!,"&gt;="&amp;'Display 730 &amp; 1200'!$AN$12,#REF!,"&lt;="&amp;'Display 730 &amp; 1200'!$AN$11))</f>
        <v>#REF!</v>
      </c>
    </row>
    <row r="78" spans="1:5">
      <c r="A78" t="str">
        <f>IF(INDEX('Display 730 &amp; 1200'!$A:$A,ROW())="","",INDEX('Display 730 &amp; 1200'!$A:$A,ROW()))</f>
        <v>JAKARTA雅加达</v>
      </c>
      <c r="B78" t="str">
        <f>IF(INDEX('Display 730 &amp; 1200'!$B:$B,ROW())="","",INDEX('Display 730 &amp; 1200'!$B:$B,ROW()))</f>
        <v>MUHAMMAD BANDI BANDANUJI</v>
      </c>
      <c r="C78" t="str">
        <f>IF(INDEX('Display 730 &amp; 1200'!$D:$D,ROW())="","",INDEX('Display 730 &amp; 1200'!$D:$D,ROW()))</f>
        <v>CP_BANGKA</v>
      </c>
      <c r="D78" t="e">
        <f>IF($C78="",0,SUMIFS(#REF!,#REF!,$C78,#REF!,"&gt;="&amp;'Display 730 &amp; 1200'!$AN$10,#REF!,"&lt;="&amp;'Display 730 &amp; 1200'!$AN$9))</f>
        <v>#REF!</v>
      </c>
      <c r="E78" t="e">
        <f>IF($C78="",0,SUMIFS(#REF!,#REF!,$C78,#REF!,"&gt;="&amp;'Display 730 &amp; 1200'!$AN$12,#REF!,"&lt;="&amp;'Display 730 &amp; 1200'!$AN$11))</f>
        <v>#REF!</v>
      </c>
    </row>
    <row r="79" spans="1:5">
      <c r="A79" t="str">
        <f>IF(INDEX('Display 730 &amp; 1200'!$A:$A,ROW())="","",INDEX('Display 730 &amp; 1200'!$A:$A,ROW()))</f>
        <v>JAKARTA雅加达</v>
      </c>
      <c r="B79" t="str">
        <f>IF(INDEX('Display 730 &amp; 1200'!$B:$B,ROW())="","",INDEX('Display 730 &amp; 1200'!$B:$B,ROW()))</f>
        <v>MUHAMMAD BANDI BANDANUJI</v>
      </c>
      <c r="C79" t="str">
        <f>IF(INDEX('Display 730 &amp; 1200'!$D:$D,ROW())="","",INDEX('Display 730 &amp; 1200'!$D:$D,ROW()))</f>
        <v>CP_TANJUNG_BARAT</v>
      </c>
      <c r="D79" t="e">
        <f>IF($C79="",0,SUMIFS(#REF!,#REF!,$C79,#REF!,"&gt;="&amp;'Display 730 &amp; 1200'!$AN$10,#REF!,"&lt;="&amp;'Display 730 &amp; 1200'!$AN$9))</f>
        <v>#REF!</v>
      </c>
      <c r="E79" t="e">
        <f>IF($C79="",0,SUMIFS(#REF!,#REF!,$C79,#REF!,"&gt;="&amp;'Display 730 &amp; 1200'!$AN$12,#REF!,"&lt;="&amp;'Display 730 &amp; 1200'!$AN$11))</f>
        <v>#REF!</v>
      </c>
    </row>
    <row r="80" spans="1:5">
      <c r="A80" t="str">
        <f>IF(INDEX('Display 730 &amp; 1200'!$A:$A,ROW())="","",INDEX('Display 730 &amp; 1200'!$A:$A,ROW()))</f>
        <v>JAKARTA雅加达</v>
      </c>
      <c r="B80" t="str">
        <f>IF(INDEX('Display 730 &amp; 1200'!$B:$B,ROW())="","",INDEX('Display 730 &amp; 1200'!$B:$B,ROW()))</f>
        <v>MUHAMMAD BANDI BANDANUJI</v>
      </c>
      <c r="C80" t="str">
        <f>IF(INDEX('Display 730 &amp; 1200'!$D:$D,ROW())="","",INDEX('Display 730 &amp; 1200'!$D:$D,ROW()))</f>
        <v>DC_KALIBATA_UTARA</v>
      </c>
      <c r="D80" t="e">
        <f>IF($C80="",0,SUMIFS(#REF!,#REF!,$C80,#REF!,"&gt;="&amp;'Display 730 &amp; 1200'!$AN$10,#REF!,"&lt;="&amp;'Display 730 &amp; 1200'!$AN$9))</f>
        <v>#REF!</v>
      </c>
      <c r="E80" t="e">
        <f>IF($C80="",0,SUMIFS(#REF!,#REF!,$C80,#REF!,"&gt;="&amp;'Display 730 &amp; 1200'!$AN$12,#REF!,"&lt;="&amp;'Display 730 &amp; 1200'!$AN$11))</f>
        <v>#REF!</v>
      </c>
    </row>
    <row r="81" spans="1:5">
      <c r="A81" t="str">
        <f>IF(INDEX('Display 730 &amp; 1200'!$A:$A,ROW())="","",INDEX('Display 730 &amp; 1200'!$A:$A,ROW()))</f>
        <v>JAKARTA雅加达</v>
      </c>
      <c r="B81" t="str">
        <f>IF(INDEX('Display 730 &amp; 1200'!$B:$B,ROW())="","",INDEX('Display 730 &amp; 1200'!$B:$B,ROW()))</f>
        <v>MUHAMMAD BANDI BANDANUJI</v>
      </c>
      <c r="C81" t="str">
        <f>IF(INDEX('Display 730 &amp; 1200'!$D:$D,ROW())="","",INDEX('Display 730 &amp; 1200'!$D:$D,ROW()))</f>
        <v>CP_SRENGSENG_SAWAH</v>
      </c>
      <c r="D81" t="e">
        <f>IF($C81="",0,SUMIFS(#REF!,#REF!,$C81,#REF!,"&gt;="&amp;'Display 730 &amp; 1200'!$AN$10,#REF!,"&lt;="&amp;'Display 730 &amp; 1200'!$AN$9))</f>
        <v>#REF!</v>
      </c>
      <c r="E81" t="e">
        <f>IF($C81="",0,SUMIFS(#REF!,#REF!,$C81,#REF!,"&gt;="&amp;'Display 730 &amp; 1200'!$AN$12,#REF!,"&lt;="&amp;'Display 730 &amp; 1200'!$AN$11))</f>
        <v>#REF!</v>
      </c>
    </row>
    <row r="82" spans="1:5">
      <c r="A82" t="str">
        <f>IF(INDEX('Display 730 &amp; 1200'!$A:$A,ROW())="","",INDEX('Display 730 &amp; 1200'!$A:$A,ROW()))</f>
        <v>JAKARTA雅加达</v>
      </c>
      <c r="B82" t="str">
        <f>IF(INDEX('Display 730 &amp; 1200'!$B:$B,ROW())="","",INDEX('Display 730 &amp; 1200'!$B:$B,ROW()))</f>
        <v>MUHAMMAD BANDI BANDANUJI</v>
      </c>
      <c r="C82" t="str">
        <f>IF(INDEX('Display 730 &amp; 1200'!$D:$D,ROW())="","",INDEX('Display 730 &amp; 1200'!$D:$D,ROW()))</f>
        <v>CP_CIGANJUR</v>
      </c>
      <c r="D82" t="e">
        <f>IF($C82="",0,SUMIFS(#REF!,#REF!,$C82,#REF!,"&gt;="&amp;'Display 730 &amp; 1200'!$AN$10,#REF!,"&lt;="&amp;'Display 730 &amp; 1200'!$AN$9))</f>
        <v>#REF!</v>
      </c>
      <c r="E82" t="e">
        <f>IF($C82="",0,SUMIFS(#REF!,#REF!,$C82,#REF!,"&gt;="&amp;'Display 730 &amp; 1200'!$AN$12,#REF!,"&lt;="&amp;'Display 730 &amp; 1200'!$AN$11))</f>
        <v>#REF!</v>
      </c>
    </row>
    <row r="83" spans="1:5">
      <c r="A83" t="str">
        <f>IF(INDEX('Display 730 &amp; 1200'!$A:$A,ROW())="","",INDEX('Display 730 &amp; 1200'!$A:$A,ROW()))</f>
        <v>JAKARTA雅加达</v>
      </c>
      <c r="B83" t="str">
        <f>IF(INDEX('Display 730 &amp; 1200'!$B:$B,ROW())="","",INDEX('Display 730 &amp; 1200'!$B:$B,ROW()))</f>
        <v>MUHAMMAD BANDI BANDANUJI</v>
      </c>
      <c r="C83" t="str">
        <f>IF(INDEX('Display 730 &amp; 1200'!$D:$D,ROW())="","",INDEX('Display 730 &amp; 1200'!$D:$D,ROW()))</f>
        <v>DC_PASAR_MINGGU</v>
      </c>
      <c r="D83" t="e">
        <f>IF($C83="",0,SUMIFS(#REF!,#REF!,$C83,#REF!,"&gt;="&amp;'Display 730 &amp; 1200'!$AN$10,#REF!,"&lt;="&amp;'Display 730 &amp; 1200'!$AN$9))</f>
        <v>#REF!</v>
      </c>
      <c r="E83" t="e">
        <f>IF($C83="",0,SUMIFS(#REF!,#REF!,$C83,#REF!,"&gt;="&amp;'Display 730 &amp; 1200'!$AN$12,#REF!,"&lt;="&amp;'Display 730 &amp; 1200'!$AN$11))</f>
        <v>#REF!</v>
      </c>
    </row>
    <row r="84" spans="1:5">
      <c r="A84" t="str">
        <f>IF(INDEX('Display 730 &amp; 1200'!$A:$A,ROW())="","",INDEX('Display 730 &amp; 1200'!$A:$A,ROW()))</f>
        <v>JAKARTA雅加达</v>
      </c>
      <c r="B84" t="str">
        <f>IF(INDEX('Display 730 &amp; 1200'!$B:$B,ROW())="","",INDEX('Display 730 &amp; 1200'!$B:$B,ROW()))</f>
        <v>MUHAMMAD BANDI BANDANUJI</v>
      </c>
      <c r="C84" t="str">
        <f>IF(INDEX('Display 730 &amp; 1200'!$D:$D,ROW())="","",INDEX('Display 730 &amp; 1200'!$D:$D,ROW()))</f>
        <v>CP_TEGAL_PARANG</v>
      </c>
      <c r="D84" t="e">
        <f>IF($C84="",0,SUMIFS(#REF!,#REF!,$C84,#REF!,"&gt;="&amp;'Display 730 &amp; 1200'!$AN$10,#REF!,"&lt;="&amp;'Display 730 &amp; 1200'!$AN$9))</f>
        <v>#REF!</v>
      </c>
      <c r="E84" t="e">
        <f>IF($C84="",0,SUMIFS(#REF!,#REF!,$C84,#REF!,"&gt;="&amp;'Display 730 &amp; 1200'!$AN$12,#REF!,"&lt;="&amp;'Display 730 &amp; 1200'!$AN$11))</f>
        <v>#REF!</v>
      </c>
    </row>
    <row r="85" spans="1:5">
      <c r="A85" t="str">
        <f>IF(INDEX('Display 730 &amp; 1200'!$A:$A,ROW())="","",INDEX('Display 730 &amp; 1200'!$A:$A,ROW()))</f>
        <v>JAKARTA雅加达</v>
      </c>
      <c r="B85" t="str">
        <f>IF(INDEX('Display 730 &amp; 1200'!$B:$B,ROW())="","",INDEX('Display 730 &amp; 1200'!$B:$B,ROW()))</f>
        <v>MUHAMMAD BANDI BANDANUJI</v>
      </c>
      <c r="C85" t="str">
        <f>IF(INDEX('Display 730 &amp; 1200'!$D:$D,ROW())="","",INDEX('Display 730 &amp; 1200'!$D:$D,ROW()))</f>
        <v>DC_GANDARIA</v>
      </c>
      <c r="D85" t="e">
        <f>IF($C85="",0,SUMIFS(#REF!,#REF!,$C85,#REF!,"&gt;="&amp;'Display 730 &amp; 1200'!$AN$10,#REF!,"&lt;="&amp;'Display 730 &amp; 1200'!$AN$9))</f>
        <v>#REF!</v>
      </c>
      <c r="E85" t="e">
        <f>IF($C85="",0,SUMIFS(#REF!,#REF!,$C85,#REF!,"&gt;="&amp;'Display 730 &amp; 1200'!$AN$12,#REF!,"&lt;="&amp;'Display 730 &amp; 1200'!$AN$11))</f>
        <v>#REF!</v>
      </c>
    </row>
    <row r="86" spans="1:5">
      <c r="A86" t="str">
        <f>IF(INDEX('Display 730 &amp; 1200'!$A:$A,ROW())="","",INDEX('Display 730 &amp; 1200'!$A:$A,ROW()))</f>
        <v>JAKARTA雅加达</v>
      </c>
      <c r="B86" t="str">
        <f>IF(INDEX('Display 730 &amp; 1200'!$B:$B,ROW())="","",INDEX('Display 730 &amp; 1200'!$B:$B,ROW()))</f>
        <v>BIMO WIRA ANGGORO</v>
      </c>
      <c r="C86" t="str">
        <f>IF(INDEX('Display 730 &amp; 1200'!$D:$D,ROW())="","",INDEX('Display 730 &amp; 1200'!$D:$D,ROW()))</f>
        <v>DC_PONDOK_PINANG</v>
      </c>
      <c r="D86" t="e">
        <f>IF($C86="",0,SUMIFS(#REF!,#REF!,$C86,#REF!,"&gt;="&amp;'Display 730 &amp; 1200'!$AN$10,#REF!,"&lt;="&amp;'Display 730 &amp; 1200'!$AN$9))</f>
        <v>#REF!</v>
      </c>
      <c r="E86" t="e">
        <f>IF($C86="",0,SUMIFS(#REF!,#REF!,$C86,#REF!,"&gt;="&amp;'Display 730 &amp; 1200'!$AN$12,#REF!,"&lt;="&amp;'Display 730 &amp; 1200'!$AN$11))</f>
        <v>#REF!</v>
      </c>
    </row>
    <row r="87" spans="1:5">
      <c r="A87" t="str">
        <f>IF(INDEX('Display 730 &amp; 1200'!$A:$A,ROW())="","",INDEX('Display 730 &amp; 1200'!$A:$A,ROW()))</f>
        <v>JAKARTA雅加达</v>
      </c>
      <c r="B87" t="str">
        <f>IF(INDEX('Display 730 &amp; 1200'!$B:$B,ROW())="","",INDEX('Display 730 &amp; 1200'!$B:$B,ROW()))</f>
        <v>BIMO WIRA ANGGORO</v>
      </c>
      <c r="C87" t="str">
        <f>IF(INDEX('Display 730 &amp; 1200'!$D:$D,ROW())="","",INDEX('Display 730 &amp; 1200'!$D:$D,ROW()))</f>
        <v>DC_KEBAYORAN_LAMA</v>
      </c>
      <c r="D87" t="e">
        <f>IF($C87="",0,SUMIFS(#REF!,#REF!,$C87,#REF!,"&gt;="&amp;'Display 730 &amp; 1200'!$AN$10,#REF!,"&lt;="&amp;'Display 730 &amp; 1200'!$AN$9))</f>
        <v>#REF!</v>
      </c>
      <c r="E87" t="e">
        <f>IF($C87="",0,SUMIFS(#REF!,#REF!,$C87,#REF!,"&gt;="&amp;'Display 730 &amp; 1200'!$AN$12,#REF!,"&lt;="&amp;'Display 730 &amp; 1200'!$AN$11))</f>
        <v>#REF!</v>
      </c>
    </row>
    <row r="88" spans="1:5">
      <c r="A88" t="str">
        <f>IF(INDEX('Display 730 &amp; 1200'!$A:$A,ROW())="","",INDEX('Display 730 &amp; 1200'!$A:$A,ROW()))</f>
        <v>JAKARTA雅加达</v>
      </c>
      <c r="B88" t="str">
        <f>IF(INDEX('Display 730 &amp; 1200'!$B:$B,ROW())="","",INDEX('Display 730 &amp; 1200'!$B:$B,ROW()))</f>
        <v>BIMO WIRA ANGGORO</v>
      </c>
      <c r="C88" t="str">
        <f>IF(INDEX('Display 730 &amp; 1200'!$D:$D,ROW())="","",INDEX('Display 730 &amp; 1200'!$D:$D,ROW()))</f>
        <v>CILANDAK_2</v>
      </c>
      <c r="D88" t="e">
        <f>IF($C88="",0,SUMIFS(#REF!,#REF!,$C88,#REF!,"&gt;="&amp;'Display 730 &amp; 1200'!$AN$10,#REF!,"&lt;="&amp;'Display 730 &amp; 1200'!$AN$9))</f>
        <v>#REF!</v>
      </c>
      <c r="E88" t="e">
        <f>IF($C88="",0,SUMIFS(#REF!,#REF!,$C88,#REF!,"&gt;="&amp;'Display 730 &amp; 1200'!$AN$12,#REF!,"&lt;="&amp;'Display 730 &amp; 1200'!$AN$11))</f>
        <v>#REF!</v>
      </c>
    </row>
    <row r="89" spans="1:5">
      <c r="A89" t="str">
        <f>IF(INDEX('Display 730 &amp; 1200'!$A:$A,ROW())="","",INDEX('Display 730 &amp; 1200'!$A:$A,ROW()))</f>
        <v>JAKARTA雅加达</v>
      </c>
      <c r="B89" t="str">
        <f>IF(INDEX('Display 730 &amp; 1200'!$B:$B,ROW())="","",INDEX('Display 730 &amp; 1200'!$B:$B,ROW()))</f>
        <v>BIMO WIRA ANGGORO</v>
      </c>
      <c r="C89" t="str">
        <f>IF(INDEX('Display 730 &amp; 1200'!$D:$D,ROW())="","",INDEX('Display 730 &amp; 1200'!$D:$D,ROW()))</f>
        <v>CP_PESANGGRAHAN_2</v>
      </c>
      <c r="D89" t="e">
        <f>IF($C89="",0,SUMIFS(#REF!,#REF!,$C89,#REF!,"&gt;="&amp;'Display 730 &amp; 1200'!$AN$10,#REF!,"&lt;="&amp;'Display 730 &amp; 1200'!$AN$9))</f>
        <v>#REF!</v>
      </c>
      <c r="E89" t="e">
        <f>IF($C89="",0,SUMIFS(#REF!,#REF!,$C89,#REF!,"&gt;="&amp;'Display 730 &amp; 1200'!$AN$12,#REF!,"&lt;="&amp;'Display 730 &amp; 1200'!$AN$11))</f>
        <v>#REF!</v>
      </c>
    </row>
    <row r="90" spans="1:5">
      <c r="A90" t="str">
        <f>IF(INDEX('Display 730 &amp; 1200'!$A:$A,ROW())="","",INDEX('Display 730 &amp; 1200'!$A:$A,ROW()))</f>
        <v>JAKARTA雅加达</v>
      </c>
      <c r="B90" t="str">
        <f>IF(INDEX('Display 730 &amp; 1200'!$B:$B,ROW())="","",INDEX('Display 730 &amp; 1200'!$B:$B,ROW()))</f>
        <v>BIMO WIRA ANGGORO</v>
      </c>
      <c r="C90" t="str">
        <f>IF(INDEX('Display 730 &amp; 1200'!$D:$D,ROW())="","",INDEX('Display 730 &amp; 1200'!$D:$D,ROW()))</f>
        <v>DC_GELORA</v>
      </c>
      <c r="D90" t="e">
        <f>IF($C90="",0,SUMIFS(#REF!,#REF!,$C90,#REF!,"&gt;="&amp;'Display 730 &amp; 1200'!$AN$10,#REF!,"&lt;="&amp;'Display 730 &amp; 1200'!$AN$9))</f>
        <v>#REF!</v>
      </c>
      <c r="E90" t="e">
        <f>IF($C90="",0,SUMIFS(#REF!,#REF!,$C90,#REF!,"&gt;="&amp;'Display 730 &amp; 1200'!$AN$12,#REF!,"&lt;="&amp;'Display 730 &amp; 1200'!$AN$11))</f>
        <v>#REF!</v>
      </c>
    </row>
    <row r="91" spans="1:5">
      <c r="A91" t="str">
        <f>IF(INDEX('Display 730 &amp; 1200'!$A:$A,ROW())="","",INDEX('Display 730 &amp; 1200'!$A:$A,ROW()))</f>
        <v>JAKARTA雅加达</v>
      </c>
      <c r="B91" t="str">
        <f>IF(INDEX('Display 730 &amp; 1200'!$B:$B,ROW())="","",INDEX('Display 730 &amp; 1200'!$B:$B,ROW()))</f>
        <v>BIMO WIRA ANGGORO</v>
      </c>
      <c r="C91" t="str">
        <f>IF(INDEX('Display 730 &amp; 1200'!$D:$D,ROW())="","",INDEX('Display 730 &amp; 1200'!$D:$D,ROW()))</f>
        <v>DC_PALMERAH</v>
      </c>
      <c r="D91" t="e">
        <f>IF($C91="",0,SUMIFS(#REF!,#REF!,$C91,#REF!,"&gt;="&amp;'Display 730 &amp; 1200'!$AN$10,#REF!,"&lt;="&amp;'Display 730 &amp; 1200'!$AN$9))</f>
        <v>#REF!</v>
      </c>
      <c r="E91" t="e">
        <f>IF($C91="",0,SUMIFS(#REF!,#REF!,$C91,#REF!,"&gt;="&amp;'Display 730 &amp; 1200'!$AN$12,#REF!,"&lt;="&amp;'Display 730 &amp; 1200'!$AN$11))</f>
        <v>#REF!</v>
      </c>
    </row>
    <row r="92" spans="1:5">
      <c r="A92" t="str">
        <f>IF(INDEX('Display 730 &amp; 1200'!$A:$A,ROW())="","",INDEX('Display 730 &amp; 1200'!$A:$A,ROW()))</f>
        <v>JAKARTA雅加达</v>
      </c>
      <c r="B92" t="str">
        <f>IF(INDEX('Display 730 &amp; 1200'!$B:$B,ROW())="","",INDEX('Display 730 &amp; 1200'!$B:$B,ROW()))</f>
        <v>BIMO WIRA ANGGORO</v>
      </c>
      <c r="C92" t="str">
        <f>IF(INDEX('Display 730 &amp; 1200'!$D:$D,ROW())="","",INDEX('Display 730 &amp; 1200'!$D:$D,ROW()))</f>
        <v>CP_KEBAYORAN_2</v>
      </c>
      <c r="D92" t="e">
        <f>IF($C92="",0,SUMIFS(#REF!,#REF!,$C92,#REF!,"&gt;="&amp;'Display 730 &amp; 1200'!$AN$10,#REF!,"&lt;="&amp;'Display 730 &amp; 1200'!$AN$9))</f>
        <v>#REF!</v>
      </c>
      <c r="E92" t="e">
        <f>IF($C92="",0,SUMIFS(#REF!,#REF!,$C92,#REF!,"&gt;="&amp;'Display 730 &amp; 1200'!$AN$12,#REF!,"&lt;="&amp;'Display 730 &amp; 1200'!$AN$11))</f>
        <v>#REF!</v>
      </c>
    </row>
    <row r="93" spans="1:5">
      <c r="A93" t="str">
        <f>IF(INDEX('Display 730 &amp; 1200'!$A:$A,ROW())="","",INDEX('Display 730 &amp; 1200'!$A:$A,ROW()))</f>
        <v>JAKARTA雅加达</v>
      </c>
      <c r="B93" t="str">
        <f>IF(INDEX('Display 730 &amp; 1200'!$B:$B,ROW())="","",INDEX('Display 730 &amp; 1200'!$B:$B,ROW()))</f>
        <v>BIMO WIRA ANGGORO</v>
      </c>
      <c r="C93" t="str">
        <f>IF(INDEX('Display 730 &amp; 1200'!$D:$D,ROW())="","",INDEX('Display 730 &amp; 1200'!$D:$D,ROW()))</f>
        <v>CP_LEBAK_BULUS</v>
      </c>
      <c r="D93" t="e">
        <f>IF($C93="",0,SUMIFS(#REF!,#REF!,$C93,#REF!,"&gt;="&amp;'Display 730 &amp; 1200'!$AN$10,#REF!,"&lt;="&amp;'Display 730 &amp; 1200'!$AN$9))</f>
        <v>#REF!</v>
      </c>
      <c r="E93" t="e">
        <f>IF($C93="",0,SUMIFS(#REF!,#REF!,$C93,#REF!,"&gt;="&amp;'Display 730 &amp; 1200'!$AN$12,#REF!,"&lt;="&amp;'Display 730 &amp; 1200'!$AN$11))</f>
        <v>#REF!</v>
      </c>
    </row>
    <row r="94" spans="1:5">
      <c r="A94" t="str">
        <f>IF(INDEX('Display 730 &amp; 1200'!$A:$A,ROW())="","",INDEX('Display 730 &amp; 1200'!$A:$A,ROW()))</f>
        <v>JAKARTA雅加达</v>
      </c>
      <c r="B94" t="str">
        <f>IF(INDEX('Display 730 &amp; 1200'!$B:$B,ROW())="","",INDEX('Display 730 &amp; 1200'!$B:$B,ROW()))</f>
        <v>BIMO WIRA ANGGORO</v>
      </c>
      <c r="C94" t="str">
        <f>IF(INDEX('Display 730 &amp; 1200'!$D:$D,ROW())="","",INDEX('Display 730 &amp; 1200'!$D:$D,ROW()))</f>
        <v>CP_PONDOK_PINANG_2</v>
      </c>
      <c r="D94" t="e">
        <f>IF($C94="",0,SUMIFS(#REF!,#REF!,$C94,#REF!,"&gt;="&amp;'Display 730 &amp; 1200'!$AN$10,#REF!,"&lt;="&amp;'Display 730 &amp; 1200'!$AN$9))</f>
        <v>#REF!</v>
      </c>
      <c r="E94" t="e">
        <f>IF($C94="",0,SUMIFS(#REF!,#REF!,$C94,#REF!,"&gt;="&amp;'Display 730 &amp; 1200'!$AN$12,#REF!,"&lt;="&amp;'Display 730 &amp; 1200'!$AN$11))</f>
        <v>#REF!</v>
      </c>
    </row>
    <row r="95" spans="1:5">
      <c r="A95" t="str">
        <f>IF(INDEX('Display 730 &amp; 1200'!$A:$A,ROW())="","",INDEX('Display 730 &amp; 1200'!$A:$A,ROW()))</f>
        <v>JAKARTA雅加达</v>
      </c>
      <c r="B95" t="str">
        <f>IF(INDEX('Display 730 &amp; 1200'!$B:$B,ROW())="","",INDEX('Display 730 &amp; 1200'!$B:$B,ROW()))</f>
        <v>BIMO WIRA ANGGORO</v>
      </c>
      <c r="C95" t="str">
        <f>IF(INDEX('Display 730 &amp; 1200'!$D:$D,ROW())="","",INDEX('Display 730 &amp; 1200'!$D:$D,ROW()))</f>
        <v>DC_PESANGGRAHAN</v>
      </c>
      <c r="D95" t="e">
        <f>IF($C95="",0,SUMIFS(#REF!,#REF!,$C95,#REF!,"&gt;="&amp;'Display 730 &amp; 1200'!$AN$10,#REF!,"&lt;="&amp;'Display 730 &amp; 1200'!$AN$9))</f>
        <v>#REF!</v>
      </c>
      <c r="E95" t="e">
        <f>IF($C95="",0,SUMIFS(#REF!,#REF!,$C95,#REF!,"&gt;="&amp;'Display 730 &amp; 1200'!$AN$12,#REF!,"&lt;="&amp;'Display 730 &amp; 1200'!$AN$11))</f>
        <v>#REF!</v>
      </c>
    </row>
    <row r="96" spans="1:5">
      <c r="A96" t="str">
        <f>IF(INDEX('Display 730 &amp; 1200'!$A:$A,ROW())="","",INDEX('Display 730 &amp; 1200'!$A:$A,ROW()))</f>
        <v>JAKARTA雅加达</v>
      </c>
      <c r="B96" t="str">
        <f>IF(INDEX('Display 730 &amp; 1200'!$B:$B,ROW())="","",INDEX('Display 730 &amp; 1200'!$B:$B,ROW()))</f>
        <v>SAMSUL MAARIF</v>
      </c>
      <c r="C96" t="str">
        <f>IF(INDEX('Display 730 &amp; 1200'!$D:$D,ROW())="","",INDEX('Display 730 &amp; 1200'!$D:$D,ROW()))</f>
        <v>PLUMPANG_RAYA</v>
      </c>
      <c r="D96" t="e">
        <f>IF($C96="",0,SUMIFS(#REF!,#REF!,$C96,#REF!,"&gt;="&amp;'Display 730 &amp; 1200'!$AN$10,#REF!,"&lt;="&amp;'Display 730 &amp; 1200'!$AN$9))</f>
        <v>#REF!</v>
      </c>
      <c r="E96" t="e">
        <f>IF($C96="",0,SUMIFS(#REF!,#REF!,$C96,#REF!,"&gt;="&amp;'Display 730 &amp; 1200'!$AN$12,#REF!,"&lt;="&amp;'Display 730 &amp; 1200'!$AN$11))</f>
        <v>#REF!</v>
      </c>
    </row>
    <row r="97" spans="1:5">
      <c r="A97" t="str">
        <f>IF(INDEX('Display 730 &amp; 1200'!$A:$A,ROW())="","",INDEX('Display 730 &amp; 1200'!$A:$A,ROW()))</f>
        <v>JAKARTA雅加达</v>
      </c>
      <c r="B97" t="str">
        <f>IF(INDEX('Display 730 &amp; 1200'!$B:$B,ROW())="","",INDEX('Display 730 &amp; 1200'!$B:$B,ROW()))</f>
        <v>SAMSUL MAARIF</v>
      </c>
      <c r="C97" t="str">
        <f>IF(INDEX('Display 730 &amp; 1200'!$D:$D,ROW())="","",INDEX('Display 730 &amp; 1200'!$D:$D,ROW()))</f>
        <v>DC_GROGOL</v>
      </c>
      <c r="D97" t="e">
        <f>IF($C97="",0,SUMIFS(#REF!,#REF!,$C97,#REF!,"&gt;="&amp;'Display 730 &amp; 1200'!$AN$10,#REF!,"&lt;="&amp;'Display 730 &amp; 1200'!$AN$9))</f>
        <v>#REF!</v>
      </c>
      <c r="E97" t="e">
        <f>IF($C97="",0,SUMIFS(#REF!,#REF!,$C97,#REF!,"&gt;="&amp;'Display 730 &amp; 1200'!$AN$12,#REF!,"&lt;="&amp;'Display 730 &amp; 1200'!$AN$11))</f>
        <v>#REF!</v>
      </c>
    </row>
    <row r="98" spans="1:5">
      <c r="A98" t="str">
        <f>IF(INDEX('Display 730 &amp; 1200'!$A:$A,ROW())="","",INDEX('Display 730 &amp; 1200'!$A:$A,ROW()))</f>
        <v>JAKARTA雅加达</v>
      </c>
      <c r="B98" t="str">
        <f>IF(INDEX('Display 730 &amp; 1200'!$B:$B,ROW())="","",INDEX('Display 730 &amp; 1200'!$B:$B,ROW()))</f>
        <v>SAMSUL MAARIF</v>
      </c>
      <c r="C98" t="str">
        <f>IF(INDEX('Display 730 &amp; 1200'!$D:$D,ROW())="","",INDEX('Display 730 &amp; 1200'!$D:$D,ROW()))</f>
        <v>SUSILO_01</v>
      </c>
      <c r="D98" t="e">
        <f>IF($C98="",0,SUMIFS(#REF!,#REF!,$C98,#REF!,"&gt;="&amp;'Display 730 &amp; 1200'!$AN$10,#REF!,"&lt;="&amp;'Display 730 &amp; 1200'!$AN$9))</f>
        <v>#REF!</v>
      </c>
      <c r="E98" t="e">
        <f>IF($C98="",0,SUMIFS(#REF!,#REF!,$C98,#REF!,"&gt;="&amp;'Display 730 &amp; 1200'!$AN$12,#REF!,"&lt;="&amp;'Display 730 &amp; 1200'!$AN$11))</f>
        <v>#REF!</v>
      </c>
    </row>
    <row r="99" spans="1:5">
      <c r="A99" t="str">
        <f>IF(INDEX('Display 730 &amp; 1200'!$A:$A,ROW())="","",INDEX('Display 730 &amp; 1200'!$A:$A,ROW()))</f>
        <v>JAKARTA雅加达</v>
      </c>
      <c r="B99" t="str">
        <f>IF(INDEX('Display 730 &amp; 1200'!$B:$B,ROW())="","",INDEX('Display 730 &amp; 1200'!$B:$B,ROW()))</f>
        <v>SAMSUL MAARIF</v>
      </c>
      <c r="C99" t="str">
        <f>IF(INDEX('Display 730 &amp; 1200'!$D:$D,ROW())="","",INDEX('Display 730 &amp; 1200'!$D:$D,ROW()))</f>
        <v>CP_SAWAH_BESAR_2</v>
      </c>
      <c r="D99" t="e">
        <f>IF($C99="",0,SUMIFS(#REF!,#REF!,$C99,#REF!,"&gt;="&amp;'Display 730 &amp; 1200'!$AN$10,#REF!,"&lt;="&amp;'Display 730 &amp; 1200'!$AN$9))</f>
        <v>#REF!</v>
      </c>
      <c r="E99" t="e">
        <f>IF($C99="",0,SUMIFS(#REF!,#REF!,$C99,#REF!,"&gt;="&amp;'Display 730 &amp; 1200'!$AN$12,#REF!,"&lt;="&amp;'Display 730 &amp; 1200'!$AN$11))</f>
        <v>#REF!</v>
      </c>
    </row>
    <row r="100" spans="1:5">
      <c r="A100" t="str">
        <f>IF(INDEX('Display 730 &amp; 1200'!$A:$A,ROW())="","",INDEX('Display 730 &amp; 1200'!$A:$A,ROW()))</f>
        <v>JAKARTA雅加达</v>
      </c>
      <c r="B100" t="str">
        <f>IF(INDEX('Display 730 &amp; 1200'!$B:$B,ROW())="","",INDEX('Display 730 &amp; 1200'!$B:$B,ROW()))</f>
        <v>SAMSUL MAARIF</v>
      </c>
      <c r="C100" t="str">
        <f>IF(INDEX('Display 730 &amp; 1200'!$D:$D,ROW())="","",INDEX('Display 730 &amp; 1200'!$D:$D,ROW()))</f>
        <v>GADING_GRIYA_L</v>
      </c>
      <c r="D100" t="e">
        <f>IF($C100="",0,SUMIFS(#REF!,#REF!,$C100,#REF!,"&gt;="&amp;'Display 730 &amp; 1200'!$AN$10,#REF!,"&lt;="&amp;'Display 730 &amp; 1200'!$AN$9))</f>
        <v>#REF!</v>
      </c>
      <c r="E100" t="e">
        <f>IF($C100="",0,SUMIFS(#REF!,#REF!,$C100,#REF!,"&gt;="&amp;'Display 730 &amp; 1200'!$AN$12,#REF!,"&lt;="&amp;'Display 730 &amp; 1200'!$AN$11))</f>
        <v>#REF!</v>
      </c>
    </row>
    <row r="101" spans="1:5">
      <c r="A101" t="str">
        <f>IF(INDEX('Display 730 &amp; 1200'!$A:$A,ROW())="","",INDEX('Display 730 &amp; 1200'!$A:$A,ROW()))</f>
        <v>JAKARTA雅加达</v>
      </c>
      <c r="B101" t="str">
        <f>IF(INDEX('Display 730 &amp; 1200'!$B:$B,ROW())="","",INDEX('Display 730 &amp; 1200'!$B:$B,ROW()))</f>
        <v>SAMSUL MAARIF</v>
      </c>
      <c r="C101" t="str">
        <f>IF(INDEX('Display 730 &amp; 1200'!$D:$D,ROW())="","",INDEX('Display 730 &amp; 1200'!$D:$D,ROW()))</f>
        <v>DC_CILINCING</v>
      </c>
      <c r="D101" t="e">
        <f>IF($C101="",0,SUMIFS(#REF!,#REF!,$C101,#REF!,"&gt;="&amp;'Display 730 &amp; 1200'!$AN$10,#REF!,"&lt;="&amp;'Display 730 &amp; 1200'!$AN$9))</f>
        <v>#REF!</v>
      </c>
      <c r="E101" t="e">
        <f>IF($C101="",0,SUMIFS(#REF!,#REF!,$C101,#REF!,"&gt;="&amp;'Display 730 &amp; 1200'!$AN$12,#REF!,"&lt;="&amp;'Display 730 &amp; 1200'!$AN$11))</f>
        <v>#REF!</v>
      </c>
    </row>
    <row r="102" spans="1:5">
      <c r="A102" t="str">
        <f>IF(INDEX('Display 730 &amp; 1200'!$A:$A,ROW())="","",INDEX('Display 730 &amp; 1200'!$A:$A,ROW()))</f>
        <v>JAKARTA雅加达</v>
      </c>
      <c r="B102" t="str">
        <f>IF(INDEX('Display 730 &amp; 1200'!$B:$B,ROW())="","",INDEX('Display 730 &amp; 1200'!$B:$B,ROW()))</f>
        <v>SAMSUL MAARIF</v>
      </c>
      <c r="C102" t="str">
        <f>IF(INDEX('Display 730 &amp; 1200'!$D:$D,ROW())="","",INDEX('Display 730 &amp; 1200'!$D:$D,ROW()))</f>
        <v>CP_KEDOYA_RAYA_2</v>
      </c>
      <c r="D102" t="e">
        <f>IF($C102="",0,SUMIFS(#REF!,#REF!,$C102,#REF!,"&gt;="&amp;'Display 730 &amp; 1200'!$AN$10,#REF!,"&lt;="&amp;'Display 730 &amp; 1200'!$AN$9))</f>
        <v>#REF!</v>
      </c>
      <c r="E102" t="e">
        <f>IF($C102="",0,SUMIFS(#REF!,#REF!,$C102,#REF!,"&gt;="&amp;'Display 730 &amp; 1200'!$AN$12,#REF!,"&lt;="&amp;'Display 730 &amp; 1200'!$AN$11))</f>
        <v>#REF!</v>
      </c>
    </row>
    <row r="103" spans="1:5">
      <c r="A103" t="str">
        <f>IF(INDEX('Display 730 &amp; 1200'!$A:$A,ROW())="","",INDEX('Display 730 &amp; 1200'!$A:$A,ROW()))</f>
        <v>JAKARTA雅加达</v>
      </c>
      <c r="B103" t="str">
        <f>IF(INDEX('Display 730 &amp; 1200'!$B:$B,ROW())="","",INDEX('Display 730 &amp; 1200'!$B:$B,ROW()))</f>
        <v>SAMSUL MAARIF</v>
      </c>
      <c r="C103" t="str">
        <f>IF(INDEX('Display 730 &amp; 1200'!$D:$D,ROW())="","",INDEX('Display 730 &amp; 1200'!$D:$D,ROW()))</f>
        <v>GUNUNG_SAHARI_01</v>
      </c>
      <c r="D103" t="e">
        <f>IF($C103="",0,SUMIFS(#REF!,#REF!,$C103,#REF!,"&gt;="&amp;'Display 730 &amp; 1200'!$AN$10,#REF!,"&lt;="&amp;'Display 730 &amp; 1200'!$AN$9))</f>
        <v>#REF!</v>
      </c>
      <c r="E103" t="e">
        <f>IF($C103="",0,SUMIFS(#REF!,#REF!,$C103,#REF!,"&gt;="&amp;'Display 730 &amp; 1200'!$AN$12,#REF!,"&lt;="&amp;'Display 730 &amp; 1200'!$AN$11))</f>
        <v>#REF!</v>
      </c>
    </row>
    <row r="104" spans="1:5">
      <c r="A104" t="str">
        <f>IF(INDEX('Display 730 &amp; 1200'!$A:$A,ROW())="","",INDEX('Display 730 &amp; 1200'!$A:$A,ROW()))</f>
        <v>JAKARTA雅加达</v>
      </c>
      <c r="B104" t="str">
        <f>IF(INDEX('Display 730 &amp; 1200'!$B:$B,ROW())="","",INDEX('Display 730 &amp; 1200'!$B:$B,ROW()))</f>
        <v>SAMSUL MAARIF</v>
      </c>
      <c r="C104" t="str">
        <f>IF(INDEX('Display 730 &amp; 1200'!$D:$D,ROW())="","",INDEX('Display 730 &amp; 1200'!$D:$D,ROW()))</f>
        <v>DC_KELAPA_GADING</v>
      </c>
      <c r="D104" t="e">
        <f>IF($C104="",0,SUMIFS(#REF!,#REF!,$C104,#REF!,"&gt;="&amp;'Display 730 &amp; 1200'!$AN$10,#REF!,"&lt;="&amp;'Display 730 &amp; 1200'!$AN$9))</f>
        <v>#REF!</v>
      </c>
      <c r="E104" t="e">
        <f>IF($C104="",0,SUMIFS(#REF!,#REF!,$C104,#REF!,"&gt;="&amp;'Display 730 &amp; 1200'!$AN$12,#REF!,"&lt;="&amp;'Display 730 &amp; 1200'!$AN$11))</f>
        <v>#REF!</v>
      </c>
    </row>
    <row r="105" spans="1:5">
      <c r="A105" t="str">
        <f>IF(INDEX('Display 730 &amp; 1200'!$A:$A,ROW())="","",INDEX('Display 730 &amp; 1200'!$A:$A,ROW()))</f>
        <v>JAKARTA雅加达</v>
      </c>
      <c r="B105" t="str">
        <f>IF(INDEX('Display 730 &amp; 1200'!$B:$B,ROW())="","",INDEX('Display 730 &amp; 1200'!$B:$B,ROW()))</f>
        <v>SAMSUL MAARIF</v>
      </c>
      <c r="C105" t="str">
        <f>IF(INDEX('Display 730 &amp; 1200'!$D:$D,ROW())="","",INDEX('Display 730 &amp; 1200'!$D:$D,ROW()))</f>
        <v>DC_KEMAYORAN</v>
      </c>
      <c r="D105" t="e">
        <f>IF($C105="",0,SUMIFS(#REF!,#REF!,$C105,#REF!,"&gt;="&amp;'Display 730 &amp; 1200'!$AN$10,#REF!,"&lt;="&amp;'Display 730 &amp; 1200'!$AN$9))</f>
        <v>#REF!</v>
      </c>
      <c r="E105" t="e">
        <f>IF($C105="",0,SUMIFS(#REF!,#REF!,$C105,#REF!,"&gt;="&amp;'Display 730 &amp; 1200'!$AN$12,#REF!,"&lt;="&amp;'Display 730 &amp; 1200'!$AN$11))</f>
        <v>#REF!</v>
      </c>
    </row>
    <row r="106" spans="1:5">
      <c r="A106" t="str">
        <f>IF(INDEX('Display 730 &amp; 1200'!$A:$A,ROW())="","",INDEX('Display 730 &amp; 1200'!$A:$A,ROW()))</f>
        <v>JAKARTA雅加达</v>
      </c>
      <c r="B106" t="str">
        <f>IF(INDEX('Display 730 &amp; 1200'!$B:$B,ROW())="","",INDEX('Display 730 &amp; 1200'!$B:$B,ROW()))</f>
        <v>SAMSUL MAARIF</v>
      </c>
      <c r="C106" t="str">
        <f>IF(INDEX('Display 730 &amp; 1200'!$D:$D,ROW())="","",INDEX('Display 730 &amp; 1200'!$D:$D,ROW()))</f>
        <v>CP_KOJA_1</v>
      </c>
      <c r="D106" t="e">
        <f>IF($C106="",0,SUMIFS(#REF!,#REF!,$C106,#REF!,"&gt;="&amp;'Display 730 &amp; 1200'!$AN$10,#REF!,"&lt;="&amp;'Display 730 &amp; 1200'!$AN$9))</f>
        <v>#REF!</v>
      </c>
      <c r="E106" t="e">
        <f>IF($C106="",0,SUMIFS(#REF!,#REF!,$C106,#REF!,"&gt;="&amp;'Display 730 &amp; 1200'!$AN$12,#REF!,"&lt;="&amp;'Display 730 &amp; 1200'!$AN$11))</f>
        <v>#REF!</v>
      </c>
    </row>
    <row r="107" spans="1:5">
      <c r="A107" t="str">
        <f>IF(INDEX('Display 730 &amp; 1200'!$A:$A,ROW())="","",INDEX('Display 730 &amp; 1200'!$A:$A,ROW()))</f>
        <v>JAKARTA雅加达</v>
      </c>
      <c r="B107" t="str">
        <f>IF(INDEX('Display 730 &amp; 1200'!$B:$B,ROW())="","",INDEX('Display 730 &amp; 1200'!$B:$B,ROW()))</f>
        <v>SAMSUL MAARIF</v>
      </c>
      <c r="C107" t="str">
        <f>IF(INDEX('Display 730 &amp; 1200'!$D:$D,ROW())="","",INDEX('Display 730 &amp; 1200'!$D:$D,ROW()))</f>
        <v>CP_TANJUNG_DUREN_2</v>
      </c>
      <c r="D107" t="e">
        <f>IF($C107="",0,SUMIFS(#REF!,#REF!,$C107,#REF!,"&gt;="&amp;'Display 730 &amp; 1200'!$AN$10,#REF!,"&lt;="&amp;'Display 730 &amp; 1200'!$AN$9))</f>
        <v>#REF!</v>
      </c>
      <c r="E107" t="e">
        <f>IF($C107="",0,SUMIFS(#REF!,#REF!,$C107,#REF!,"&gt;="&amp;'Display 730 &amp; 1200'!$AN$12,#REF!,"&lt;="&amp;'Display 730 &amp; 1200'!$AN$11))</f>
        <v>#REF!</v>
      </c>
    </row>
    <row r="108" spans="1:5">
      <c r="A108" t="str">
        <f>IF(INDEX('Display 730 &amp; 1200'!$A:$A,ROW())="","",INDEX('Display 730 &amp; 1200'!$A:$A,ROW()))</f>
        <v>JAKARTA雅加达</v>
      </c>
      <c r="B108" t="str">
        <f>IF(INDEX('Display 730 &amp; 1200'!$B:$B,ROW())="","",INDEX('Display 730 &amp; 1200'!$B:$B,ROW()))</f>
        <v>SIDIQ HASPARI</v>
      </c>
      <c r="C108" t="str">
        <f>IF(INDEX('Display 730 &amp; 1200'!$D:$D,ROW())="","",INDEX('Display 730 &amp; 1200'!$D:$D,ROW()))</f>
        <v>KALIDERES</v>
      </c>
      <c r="D108" t="e">
        <f>IF($C108="",0,SUMIFS(#REF!,#REF!,$C108,#REF!,"&gt;="&amp;'Display 730 &amp; 1200'!$AN$10,#REF!,"&lt;="&amp;'Display 730 &amp; 1200'!$AN$9))</f>
        <v>#REF!</v>
      </c>
      <c r="E108" t="e">
        <f>IF($C108="",0,SUMIFS(#REF!,#REF!,$C108,#REF!,"&gt;="&amp;'Display 730 &amp; 1200'!$AN$12,#REF!,"&lt;="&amp;'Display 730 &amp; 1200'!$AN$11))</f>
        <v>#REF!</v>
      </c>
    </row>
    <row r="109" spans="1:5">
      <c r="A109" t="str">
        <f>IF(INDEX('Display 730 &amp; 1200'!$A:$A,ROW())="","",INDEX('Display 730 &amp; 1200'!$A:$A,ROW()))</f>
        <v>JAKARTA雅加达</v>
      </c>
      <c r="B109" t="str">
        <f>IF(INDEX('Display 730 &amp; 1200'!$B:$B,ROW())="","",INDEX('Display 730 &amp; 1200'!$B:$B,ROW()))</f>
        <v>SIDIQ HASPARI</v>
      </c>
      <c r="C109" t="str">
        <f>IF(INDEX('Display 730 &amp; 1200'!$D:$D,ROW())="","",INDEX('Display 730 &amp; 1200'!$D:$D,ROW()))</f>
        <v>DC_RAWA_BUAYA</v>
      </c>
      <c r="D109" t="e">
        <f>IF($C109="",0,SUMIFS(#REF!,#REF!,$C109,#REF!,"&gt;="&amp;'Display 730 &amp; 1200'!$AN$10,#REF!,"&lt;="&amp;'Display 730 &amp; 1200'!$AN$9))</f>
        <v>#REF!</v>
      </c>
      <c r="E109" t="e">
        <f>IF($C109="",0,SUMIFS(#REF!,#REF!,$C109,#REF!,"&gt;="&amp;'Display 730 &amp; 1200'!$AN$12,#REF!,"&lt;="&amp;'Display 730 &amp; 1200'!$AN$11))</f>
        <v>#REF!</v>
      </c>
    </row>
    <row r="110" spans="1:5">
      <c r="A110" t="str">
        <f>IF(INDEX('Display 730 &amp; 1200'!$A:$A,ROW())="","",INDEX('Display 730 &amp; 1200'!$A:$A,ROW()))</f>
        <v>JAKARTA雅加达</v>
      </c>
      <c r="B110" t="str">
        <f>IF(INDEX('Display 730 &amp; 1200'!$B:$B,ROW())="","",INDEX('Display 730 &amp; 1200'!$B:$B,ROW()))</f>
        <v>SIDIQ HASPARI</v>
      </c>
      <c r="C110" t="str">
        <f>IF(INDEX('Display 730 &amp; 1200'!$D:$D,ROW())="","",INDEX('Display 730 &amp; 1200'!$D:$D,ROW()))</f>
        <v>CP_KOSAMBI_BARU_1</v>
      </c>
      <c r="D110" t="e">
        <f>IF($C110="",0,SUMIFS(#REF!,#REF!,$C110,#REF!,"&gt;="&amp;'Display 730 &amp; 1200'!$AN$10,#REF!,"&lt;="&amp;'Display 730 &amp; 1200'!$AN$9))</f>
        <v>#REF!</v>
      </c>
      <c r="E110" t="e">
        <f>IF($C110="",0,SUMIFS(#REF!,#REF!,$C110,#REF!,"&gt;="&amp;'Display 730 &amp; 1200'!$AN$12,#REF!,"&lt;="&amp;'Display 730 &amp; 1200'!$AN$11))</f>
        <v>#REF!</v>
      </c>
    </row>
    <row r="111" spans="1:5">
      <c r="A111" t="str">
        <f>IF(INDEX('Display 730 &amp; 1200'!$A:$A,ROW())="","",INDEX('Display 730 &amp; 1200'!$A:$A,ROW()))</f>
        <v>JAKARTA雅加达</v>
      </c>
      <c r="B111" t="str">
        <f>IF(INDEX('Display 730 &amp; 1200'!$B:$B,ROW())="","",INDEX('Display 730 &amp; 1200'!$B:$B,ROW()))</f>
        <v>SIDIQ HASPARI</v>
      </c>
      <c r="C111" t="str">
        <f>IF(INDEX('Display 730 &amp; 1200'!$D:$D,ROW())="","",INDEX('Display 730 &amp; 1200'!$D:$D,ROW()))</f>
        <v>CP_NEW_KAPUK</v>
      </c>
      <c r="D111" t="e">
        <f>IF($C111="",0,SUMIFS(#REF!,#REF!,$C111,#REF!,"&gt;="&amp;'Display 730 &amp; 1200'!$AN$10,#REF!,"&lt;="&amp;'Display 730 &amp; 1200'!$AN$9))</f>
        <v>#REF!</v>
      </c>
      <c r="E111" t="e">
        <f>IF($C111="",0,SUMIFS(#REF!,#REF!,$C111,#REF!,"&gt;="&amp;'Display 730 &amp; 1200'!$AN$12,#REF!,"&lt;="&amp;'Display 730 &amp; 1200'!$AN$11))</f>
        <v>#REF!</v>
      </c>
    </row>
    <row r="112" spans="1:5">
      <c r="A112" t="str">
        <f>IF(INDEX('Display 730 &amp; 1200'!$A:$A,ROW())="","",INDEX('Display 730 &amp; 1200'!$A:$A,ROW()))</f>
        <v>JAKARTA雅加达</v>
      </c>
      <c r="B112" t="str">
        <f>IF(INDEX('Display 730 &amp; 1200'!$B:$B,ROW())="","",INDEX('Display 730 &amp; 1200'!$B:$B,ROW()))</f>
        <v>SIDIQ HASPARI</v>
      </c>
      <c r="C112" t="str">
        <f>IF(INDEX('Display 730 &amp; 1200'!$D:$D,ROW())="","",INDEX('Display 730 &amp; 1200'!$D:$D,ROW()))</f>
        <v>KAPUK_RAYA</v>
      </c>
      <c r="D112" t="e">
        <f>IF($C112="",0,SUMIFS(#REF!,#REF!,$C112,#REF!,"&gt;="&amp;'Display 730 &amp; 1200'!$AN$10,#REF!,"&lt;="&amp;'Display 730 &amp; 1200'!$AN$9))</f>
        <v>#REF!</v>
      </c>
      <c r="E112" t="e">
        <f>IF($C112="",0,SUMIFS(#REF!,#REF!,$C112,#REF!,"&gt;="&amp;'Display 730 &amp; 1200'!$AN$12,#REF!,"&lt;="&amp;'Display 730 &amp; 1200'!$AN$11))</f>
        <v>#REF!</v>
      </c>
    </row>
    <row r="113" spans="1:5">
      <c r="A113" t="str">
        <f>IF(INDEX('Display 730 &amp; 1200'!$A:$A,ROW())="","",INDEX('Display 730 &amp; 1200'!$A:$A,ROW()))</f>
        <v>JAKARTA雅加达</v>
      </c>
      <c r="B113" t="str">
        <f>IF(INDEX('Display 730 &amp; 1200'!$B:$B,ROW())="","",INDEX('Display 730 &amp; 1200'!$B:$B,ROW()))</f>
        <v>SIDIQ HASPARI</v>
      </c>
      <c r="C113" t="str">
        <f>IF(INDEX('Display 730 &amp; 1200'!$D:$D,ROW())="","",INDEX('Display 730 &amp; 1200'!$D:$D,ROW()))</f>
        <v>CP_PERMATA_PALEM_1</v>
      </c>
      <c r="D113" t="e">
        <f>IF($C113="",0,SUMIFS(#REF!,#REF!,$C113,#REF!,"&gt;="&amp;'Display 730 &amp; 1200'!$AN$10,#REF!,"&lt;="&amp;'Display 730 &amp; 1200'!$AN$9))</f>
        <v>#REF!</v>
      </c>
      <c r="E113" t="e">
        <f>IF($C113="",0,SUMIFS(#REF!,#REF!,$C113,#REF!,"&gt;="&amp;'Display 730 &amp; 1200'!$AN$12,#REF!,"&lt;="&amp;'Display 730 &amp; 1200'!$AN$11))</f>
        <v>#REF!</v>
      </c>
    </row>
    <row r="114" spans="1:5">
      <c r="A114" t="str">
        <f>IF(INDEX('Display 730 &amp; 1200'!$A:$A,ROW())="","",INDEX('Display 730 &amp; 1200'!$A:$A,ROW()))</f>
        <v>JAKARTA雅加达</v>
      </c>
      <c r="B114" t="str">
        <f>IF(INDEX('Display 730 &amp; 1200'!$B:$B,ROW())="","",INDEX('Display 730 &amp; 1200'!$B:$B,ROW()))</f>
        <v>SIDIQ HASPARI</v>
      </c>
      <c r="C114" t="str">
        <f>IF(INDEX('Display 730 &amp; 1200'!$D:$D,ROW())="","",INDEX('Display 730 &amp; 1200'!$D:$D,ROW()))</f>
        <v>CP_RAWA_BUAYA_2</v>
      </c>
      <c r="D114" t="e">
        <f>IF($C114="",0,SUMIFS(#REF!,#REF!,$C114,#REF!,"&gt;="&amp;'Display 730 &amp; 1200'!$AN$10,#REF!,"&lt;="&amp;'Display 730 &amp; 1200'!$AN$9))</f>
        <v>#REF!</v>
      </c>
      <c r="E114" t="e">
        <f>IF($C114="",0,SUMIFS(#REF!,#REF!,$C114,#REF!,"&gt;="&amp;'Display 730 &amp; 1200'!$AN$12,#REF!,"&lt;="&amp;'Display 730 &amp; 1200'!$AN$11))</f>
        <v>#REF!</v>
      </c>
    </row>
    <row r="115" spans="1:5">
      <c r="A115" t="str">
        <f>IF(INDEX('Display 730 &amp; 1200'!$A:$A,ROW())="","",INDEX('Display 730 &amp; 1200'!$A:$A,ROW()))</f>
        <v>JAKARTA雅加达</v>
      </c>
      <c r="B115" t="str">
        <f>IF(INDEX('Display 730 &amp; 1200'!$B:$B,ROW())="","",INDEX('Display 730 &amp; 1200'!$B:$B,ROW()))</f>
        <v>SIDIQ HASPARI</v>
      </c>
      <c r="C115" t="str">
        <f>IF(INDEX('Display 730 &amp; 1200'!$D:$D,ROW())="","",INDEX('Display 730 &amp; 1200'!$D:$D,ROW()))</f>
        <v>CP_KALIDERES</v>
      </c>
      <c r="D115" t="e">
        <f>IF($C115="",0,SUMIFS(#REF!,#REF!,$C115,#REF!,"&gt;="&amp;'Display 730 &amp; 1200'!$AN$10,#REF!,"&lt;="&amp;'Display 730 &amp; 1200'!$AN$9))</f>
        <v>#REF!</v>
      </c>
      <c r="E115" t="e">
        <f>IF($C115="",0,SUMIFS(#REF!,#REF!,$C115,#REF!,"&gt;="&amp;'Display 730 &amp; 1200'!$AN$12,#REF!,"&lt;="&amp;'Display 730 &amp; 1200'!$AN$11))</f>
        <v>#REF!</v>
      </c>
    </row>
    <row r="116" spans="1:5">
      <c r="A116" t="str">
        <f>IF(INDEX('Display 730 &amp; 1200'!$A:$A,ROW())="","",INDEX('Display 730 &amp; 1200'!$A:$A,ROW()))</f>
        <v>JAKARTA雅加达</v>
      </c>
      <c r="B116" t="str">
        <f>IF(INDEX('Display 730 &amp; 1200'!$B:$B,ROW())="","",INDEX('Display 730 &amp; 1200'!$B:$B,ROW()))</f>
        <v>SIDIQ HASPARI</v>
      </c>
      <c r="C116" t="str">
        <f>IF(INDEX('Display 730 &amp; 1200'!$D:$D,ROW())="","",INDEX('Display 730 &amp; 1200'!$D:$D,ROW()))</f>
        <v>DC_PEGADUNGAN</v>
      </c>
      <c r="D116" t="e">
        <f>IF($C116="",0,SUMIFS(#REF!,#REF!,$C116,#REF!,"&gt;="&amp;'Display 730 &amp; 1200'!$AN$10,#REF!,"&lt;="&amp;'Display 730 &amp; 1200'!$AN$9))</f>
        <v>#REF!</v>
      </c>
      <c r="E116" t="e">
        <f>IF($C116="",0,SUMIFS(#REF!,#REF!,$C116,#REF!,"&gt;="&amp;'Display 730 &amp; 1200'!$AN$12,#REF!,"&lt;="&amp;'Display 730 &amp; 1200'!$AN$11))</f>
        <v>#REF!</v>
      </c>
    </row>
    <row r="117" spans="1:5">
      <c r="A117" t="str">
        <f>IF(INDEX('Display 730 &amp; 1200'!$A:$A,ROW())="","",INDEX('Display 730 &amp; 1200'!$A:$A,ROW()))</f>
        <v>TANGERANG唐格朗</v>
      </c>
      <c r="B117" t="str">
        <f>IF(INDEX('Display 730 &amp; 1200'!$B:$B,ROW())="","",INDEX('Display 730 &amp; 1200'!$B:$B,ROW()))</f>
        <v>AMIR</v>
      </c>
      <c r="C117" t="str">
        <f>IF(INDEX('Display 730 &amp; 1200'!$D:$D,ROW())="","",INDEX('Display 730 &amp; 1200'!$D:$D,ROW()))</f>
        <v>SERANG_JAYA</v>
      </c>
      <c r="D117" t="e">
        <f>IF($C117="",0,SUMIFS(#REF!,#REF!,$C117,#REF!,"&gt;="&amp;'Display 730 &amp; 1200'!$AN$10,#REF!,"&lt;="&amp;'Display 730 &amp; 1200'!$AN$9))</f>
        <v>#REF!</v>
      </c>
      <c r="E117" t="e">
        <f>IF($C117="",0,SUMIFS(#REF!,#REF!,$C117,#REF!,"&gt;="&amp;'Display 730 &amp; 1200'!$AN$12,#REF!,"&lt;="&amp;'Display 730 &amp; 1200'!$AN$11))</f>
        <v>#REF!</v>
      </c>
    </row>
    <row r="118" spans="1:5">
      <c r="A118" t="str">
        <f>IF(INDEX('Display 730 &amp; 1200'!$A:$A,ROW())="","",INDEX('Display 730 &amp; 1200'!$A:$A,ROW()))</f>
        <v>TANGERANG唐格朗</v>
      </c>
      <c r="B118" t="str">
        <f>IF(INDEX('Display 730 &amp; 1200'!$B:$B,ROW())="","",INDEX('Display 730 &amp; 1200'!$B:$B,ROW()))</f>
        <v>AMIR</v>
      </c>
      <c r="C118" t="str">
        <f>IF(INDEX('Display 730 &amp; 1200'!$D:$D,ROW())="","",INDEX('Display 730 &amp; 1200'!$D:$D,ROW()))</f>
        <v>KASEMEN_JAYA</v>
      </c>
      <c r="D118" t="e">
        <f>IF($C118="",0,SUMIFS(#REF!,#REF!,$C118,#REF!,"&gt;="&amp;'Display 730 &amp; 1200'!$AN$10,#REF!,"&lt;="&amp;'Display 730 &amp; 1200'!$AN$9))</f>
        <v>#REF!</v>
      </c>
      <c r="E118" t="e">
        <f>IF($C118="",0,SUMIFS(#REF!,#REF!,$C118,#REF!,"&gt;="&amp;'Display 730 &amp; 1200'!$AN$12,#REF!,"&lt;="&amp;'Display 730 &amp; 1200'!$AN$11))</f>
        <v>#REF!</v>
      </c>
    </row>
    <row r="119" spans="1:5">
      <c r="A119" t="str">
        <f>IF(INDEX('Display 730 &amp; 1200'!$A:$A,ROW())="","",INDEX('Display 730 &amp; 1200'!$A:$A,ROW()))</f>
        <v>TANGERANG唐格朗</v>
      </c>
      <c r="B119" t="str">
        <f>IF(INDEX('Display 730 &amp; 1200'!$B:$B,ROW())="","",INDEX('Display 730 &amp; 1200'!$B:$B,ROW()))</f>
        <v>AMIR</v>
      </c>
      <c r="C119" t="str">
        <f>IF(INDEX('Display 730 &amp; 1200'!$D:$D,ROW())="","",INDEX('Display 730 &amp; 1200'!$D:$D,ROW()))</f>
        <v>KALODRAN_CIRUAS</v>
      </c>
      <c r="D119" t="e">
        <f>IF($C119="",0,SUMIFS(#REF!,#REF!,$C119,#REF!,"&gt;="&amp;'Display 730 &amp; 1200'!$AN$10,#REF!,"&lt;="&amp;'Display 730 &amp; 1200'!$AN$9))</f>
        <v>#REF!</v>
      </c>
      <c r="E119" t="e">
        <f>IF($C119="",0,SUMIFS(#REF!,#REF!,$C119,#REF!,"&gt;="&amp;'Display 730 &amp; 1200'!$AN$12,#REF!,"&lt;="&amp;'Display 730 &amp; 1200'!$AN$11))</f>
        <v>#REF!</v>
      </c>
    </row>
    <row r="120" spans="1:5">
      <c r="A120" t="str">
        <f>IF(INDEX('Display 730 &amp; 1200'!$A:$A,ROW())="","",INDEX('Display 730 &amp; 1200'!$A:$A,ROW()))</f>
        <v>TANGERANG唐格朗</v>
      </c>
      <c r="B120" t="str">
        <f>IF(INDEX('Display 730 &amp; 1200'!$B:$B,ROW())="","",INDEX('Display 730 &amp; 1200'!$B:$B,ROW()))</f>
        <v>AMIR</v>
      </c>
      <c r="C120" t="str">
        <f>IF(INDEX('Display 730 &amp; 1200'!$D:$D,ROW())="","",INDEX('Display 730 &amp; 1200'!$D:$D,ROW()))</f>
        <v>CIPOCOK_JAYA</v>
      </c>
      <c r="D120" t="e">
        <f>IF($C120="",0,SUMIFS(#REF!,#REF!,$C120,#REF!,"&gt;="&amp;'Display 730 &amp; 1200'!$AN$10,#REF!,"&lt;="&amp;'Display 730 &amp; 1200'!$AN$9))</f>
        <v>#REF!</v>
      </c>
      <c r="E120" t="e">
        <f>IF($C120="",0,SUMIFS(#REF!,#REF!,$C120,#REF!,"&gt;="&amp;'Display 730 &amp; 1200'!$AN$12,#REF!,"&lt;="&amp;'Display 730 &amp; 1200'!$AN$11))</f>
        <v>#REF!</v>
      </c>
    </row>
    <row r="121" spans="1:5">
      <c r="A121" t="str">
        <f>IF(INDEX('Display 730 &amp; 1200'!$A:$A,ROW())="","",INDEX('Display 730 &amp; 1200'!$A:$A,ROW()))</f>
        <v>TANGERANG唐格朗</v>
      </c>
      <c r="B121" t="str">
        <f>IF(INDEX('Display 730 &amp; 1200'!$B:$B,ROW())="","",INDEX('Display 730 &amp; 1200'!$B:$B,ROW()))</f>
        <v>AMIR</v>
      </c>
      <c r="C121" t="str">
        <f>IF(INDEX('Display 730 &amp; 1200'!$D:$D,ROW())="","",INDEX('Display 730 &amp; 1200'!$D:$D,ROW()))</f>
        <v>PEJATEN_MAS</v>
      </c>
      <c r="D121" t="e">
        <f>IF($C121="",0,SUMIFS(#REF!,#REF!,$C121,#REF!,"&gt;="&amp;'Display 730 &amp; 1200'!$AN$10,#REF!,"&lt;="&amp;'Display 730 &amp; 1200'!$AN$9))</f>
        <v>#REF!</v>
      </c>
      <c r="E121" t="e">
        <f>IF($C121="",0,SUMIFS(#REF!,#REF!,$C121,#REF!,"&gt;="&amp;'Display 730 &amp; 1200'!$AN$12,#REF!,"&lt;="&amp;'Display 730 &amp; 1200'!$AN$11))</f>
        <v>#REF!</v>
      </c>
    </row>
    <row r="122" spans="1:5">
      <c r="A122" t="str">
        <f>IF(INDEX('Display 730 &amp; 1200'!$A:$A,ROW())="","",INDEX('Display 730 &amp; 1200'!$A:$A,ROW()))</f>
        <v>TANGERANG唐格朗</v>
      </c>
      <c r="B122" t="str">
        <f>IF(INDEX('Display 730 &amp; 1200'!$B:$B,ROW())="","",INDEX('Display 730 &amp; 1200'!$B:$B,ROW()))</f>
        <v>AMIR</v>
      </c>
      <c r="C122" t="str">
        <f>IF(INDEX('Display 730 &amp; 1200'!$D:$D,ROW())="","",INDEX('Display 730 &amp; 1200'!$D:$D,ROW()))</f>
        <v>PELABUHAN_MERAK</v>
      </c>
      <c r="D122" t="e">
        <f>IF($C122="",0,SUMIFS(#REF!,#REF!,$C122,#REF!,"&gt;="&amp;'Display 730 &amp; 1200'!$AN$10,#REF!,"&lt;="&amp;'Display 730 &amp; 1200'!$AN$9))</f>
        <v>#REF!</v>
      </c>
      <c r="E122" t="e">
        <f>IF($C122="",0,SUMIFS(#REF!,#REF!,$C122,#REF!,"&gt;="&amp;'Display 730 &amp; 1200'!$AN$12,#REF!,"&lt;="&amp;'Display 730 &amp; 1200'!$AN$11))</f>
        <v>#REF!</v>
      </c>
    </row>
    <row r="123" spans="1:5">
      <c r="A123" t="str">
        <f>IF(INDEX('Display 730 &amp; 1200'!$A:$A,ROW())="","",INDEX('Display 730 &amp; 1200'!$A:$A,ROW()))</f>
        <v>TANGERANG唐格朗</v>
      </c>
      <c r="B123" t="str">
        <f>IF(INDEX('Display 730 &amp; 1200'!$B:$B,ROW())="","",INDEX('Display 730 &amp; 1200'!$B:$B,ROW()))</f>
        <v>AMIR</v>
      </c>
      <c r="C123" t="str">
        <f>IF(INDEX('Display 730 &amp; 1200'!$D:$D,ROW())="","",INDEX('Display 730 &amp; 1200'!$D:$D,ROW()))</f>
        <v>PERUMNAS_RAYA</v>
      </c>
      <c r="D123" t="e">
        <f>IF($C123="",0,SUMIFS(#REF!,#REF!,$C123,#REF!,"&gt;="&amp;'Display 730 &amp; 1200'!$AN$10,#REF!,"&lt;="&amp;'Display 730 &amp; 1200'!$AN$9))</f>
        <v>#REF!</v>
      </c>
      <c r="E123" t="e">
        <f>IF($C123="",0,SUMIFS(#REF!,#REF!,$C123,#REF!,"&gt;="&amp;'Display 730 &amp; 1200'!$AN$12,#REF!,"&lt;="&amp;'Display 730 &amp; 1200'!$AN$11))</f>
        <v>#REF!</v>
      </c>
    </row>
    <row r="124" spans="1:5">
      <c r="A124" t="str">
        <f>IF(INDEX('Display 730 &amp; 1200'!$A:$A,ROW())="","",INDEX('Display 730 &amp; 1200'!$A:$A,ROW()))</f>
        <v>TANGERANG唐格朗</v>
      </c>
      <c r="B124" t="str">
        <f>IF(INDEX('Display 730 &amp; 1200'!$B:$B,ROW())="","",INDEX('Display 730 &amp; 1200'!$B:$B,ROW()))</f>
        <v>AMIR</v>
      </c>
      <c r="C124" t="str">
        <f>IF(INDEX('Display 730 &amp; 1200'!$D:$D,ROW())="","",INDEX('Display 730 &amp; 1200'!$D:$D,ROW()))</f>
        <v>PALKA_CIOMAS</v>
      </c>
      <c r="D124" t="e">
        <f>IF($C124="",0,SUMIFS(#REF!,#REF!,$C124,#REF!,"&gt;="&amp;'Display 730 &amp; 1200'!$AN$10,#REF!,"&lt;="&amp;'Display 730 &amp; 1200'!$AN$9))</f>
        <v>#REF!</v>
      </c>
      <c r="E124" t="e">
        <f>IF($C124="",0,SUMIFS(#REF!,#REF!,$C124,#REF!,"&gt;="&amp;'Display 730 &amp; 1200'!$AN$12,#REF!,"&lt;="&amp;'Display 730 &amp; 1200'!$AN$11))</f>
        <v>#REF!</v>
      </c>
    </row>
    <row r="125" spans="1:5">
      <c r="A125" t="str">
        <f>IF(INDEX('Display 730 &amp; 1200'!$A:$A,ROW())="","",INDEX('Display 730 &amp; 1200'!$A:$A,ROW()))</f>
        <v>TANGERANG唐格朗</v>
      </c>
      <c r="B125" t="str">
        <f>IF(INDEX('Display 730 &amp; 1200'!$B:$B,ROW())="","",INDEX('Display 730 &amp; 1200'!$B:$B,ROW()))</f>
        <v>AMIR</v>
      </c>
      <c r="C125" t="str">
        <f>IF(INDEX('Display 730 &amp; 1200'!$D:$D,ROW())="","",INDEX('Display 730 &amp; 1200'!$D:$D,ROW()))</f>
        <v>CITANGKIL</v>
      </c>
      <c r="D125" t="e">
        <f>IF($C125="",0,SUMIFS(#REF!,#REF!,$C125,#REF!,"&gt;="&amp;'Display 730 &amp; 1200'!$AN$10,#REF!,"&lt;="&amp;'Display 730 &amp; 1200'!$AN$9))</f>
        <v>#REF!</v>
      </c>
      <c r="E125" t="e">
        <f>IF($C125="",0,SUMIFS(#REF!,#REF!,$C125,#REF!,"&gt;="&amp;'Display 730 &amp; 1200'!$AN$12,#REF!,"&lt;="&amp;'Display 730 &amp; 1200'!$AN$11))</f>
        <v>#REF!</v>
      </c>
    </row>
    <row r="126" spans="1:5">
      <c r="A126" t="str">
        <f>IF(INDEX('Display 730 &amp; 1200'!$A:$A,ROW())="","",INDEX('Display 730 &amp; 1200'!$A:$A,ROW()))</f>
        <v>TANGERANG唐格朗</v>
      </c>
      <c r="B126" t="str">
        <f>IF(INDEX('Display 730 &amp; 1200'!$B:$B,ROW())="","",INDEX('Display 730 &amp; 1200'!$B:$B,ROW()))</f>
        <v>AMIR</v>
      </c>
      <c r="C126" t="str">
        <f>IF(INDEX('Display 730 &amp; 1200'!$D:$D,ROW())="","",INDEX('Display 730 &amp; 1200'!$D:$D,ROW()))</f>
        <v>DP_PANGGUNGRAWI</v>
      </c>
      <c r="D126" t="e">
        <f>IF($C126="",0,SUMIFS(#REF!,#REF!,$C126,#REF!,"&gt;="&amp;'Display 730 &amp; 1200'!$AN$10,#REF!,"&lt;="&amp;'Display 730 &amp; 1200'!$AN$9))</f>
        <v>#REF!</v>
      </c>
      <c r="E126" t="e">
        <f>IF($C126="",0,SUMIFS(#REF!,#REF!,$C126,#REF!,"&gt;="&amp;'Display 730 &amp; 1200'!$AN$12,#REF!,"&lt;="&amp;'Display 730 &amp; 1200'!$AN$11))</f>
        <v>#REF!</v>
      </c>
    </row>
    <row r="127" spans="1:5">
      <c r="A127" t="str">
        <f>IF(INDEX('Display 730 &amp; 1200'!$A:$A,ROW())="","",INDEX('Display 730 &amp; 1200'!$A:$A,ROW()))</f>
        <v>TANGERANG唐格朗</v>
      </c>
      <c r="B127" t="str">
        <f>IF(INDEX('Display 730 &amp; 1200'!$B:$B,ROW())="","",INDEX('Display 730 &amp; 1200'!$B:$B,ROW()))</f>
        <v>AMIR</v>
      </c>
      <c r="C127" t="str">
        <f>IF(INDEX('Display 730 &amp; 1200'!$D:$D,ROW())="","",INDEX('Display 730 &amp; 1200'!$D:$D,ROW()))</f>
        <v>PONTANG_RAYA</v>
      </c>
      <c r="D127" t="e">
        <f>IF($C127="",0,SUMIFS(#REF!,#REF!,$C127,#REF!,"&gt;="&amp;'Display 730 &amp; 1200'!$AN$10,#REF!,"&lt;="&amp;'Display 730 &amp; 1200'!$AN$9))</f>
        <v>#REF!</v>
      </c>
      <c r="E127" t="e">
        <f>IF($C127="",0,SUMIFS(#REF!,#REF!,$C127,#REF!,"&gt;="&amp;'Display 730 &amp; 1200'!$AN$12,#REF!,"&lt;="&amp;'Display 730 &amp; 1200'!$AN$11))</f>
        <v>#REF!</v>
      </c>
    </row>
    <row r="128" spans="1:5">
      <c r="A128" t="str">
        <f>IF(INDEX('Display 730 &amp; 1200'!$A:$A,ROW())="","",INDEX('Display 730 &amp; 1200'!$A:$A,ROW()))</f>
        <v>TANGERANG唐格朗</v>
      </c>
      <c r="B128" t="str">
        <f>IF(INDEX('Display 730 &amp; 1200'!$B:$B,ROW())="","",INDEX('Display 730 &amp; 1200'!$B:$B,ROW()))</f>
        <v>AMIR</v>
      </c>
      <c r="C128" t="str">
        <f>IF(INDEX('Display 730 &amp; 1200'!$D:$D,ROW())="","",INDEX('Display 730 &amp; 1200'!$D:$D,ROW()))</f>
        <v>CIL05B</v>
      </c>
      <c r="D128" t="e">
        <f>IF($C128="",0,SUMIFS(#REF!,#REF!,$C128,#REF!,"&gt;="&amp;'Display 730 &amp; 1200'!$AN$10,#REF!,"&lt;="&amp;'Display 730 &amp; 1200'!$AN$9))</f>
        <v>#REF!</v>
      </c>
      <c r="E128" t="e">
        <f>IF($C128="",0,SUMIFS(#REF!,#REF!,$C128,#REF!,"&gt;="&amp;'Display 730 &amp; 1200'!$AN$12,#REF!,"&lt;="&amp;'Display 730 &amp; 1200'!$AN$11))</f>
        <v>#REF!</v>
      </c>
    </row>
    <row r="129" spans="1:5">
      <c r="A129" t="str">
        <f>IF(INDEX('Display 730 &amp; 1200'!$A:$A,ROW())="","",INDEX('Display 730 &amp; 1200'!$A:$A,ROW()))</f>
        <v>TANGERANG唐格朗</v>
      </c>
      <c r="B129" t="str">
        <f>IF(INDEX('Display 730 &amp; 1200'!$B:$B,ROW())="","",INDEX('Display 730 &amp; 1200'!$B:$B,ROW()))</f>
        <v>AMIR</v>
      </c>
      <c r="C129" t="str">
        <f>IF(INDEX('Display 730 &amp; 1200'!$D:$D,ROW())="","",INDEX('Display 730 &amp; 1200'!$D:$D,ROW()))</f>
        <v>PANTAI_ANYER</v>
      </c>
      <c r="D129" t="e">
        <f>IF($C129="",0,SUMIFS(#REF!,#REF!,$C129,#REF!,"&gt;="&amp;'Display 730 &amp; 1200'!$AN$10,#REF!,"&lt;="&amp;'Display 730 &amp; 1200'!$AN$9))</f>
        <v>#REF!</v>
      </c>
      <c r="E129" t="e">
        <f>IF($C129="",0,SUMIFS(#REF!,#REF!,$C129,#REF!,"&gt;="&amp;'Display 730 &amp; 1200'!$AN$12,#REF!,"&lt;="&amp;'Display 730 &amp; 1200'!$AN$11))</f>
        <v>#REF!</v>
      </c>
    </row>
    <row r="130" spans="1:5">
      <c r="A130" t="str">
        <f>IF(INDEX('Display 730 &amp; 1200'!$A:$A,ROW())="","",INDEX('Display 730 &amp; 1200'!$A:$A,ROW()))</f>
        <v>TANGERANG唐格朗</v>
      </c>
      <c r="B130" t="str">
        <f>IF(INDEX('Display 730 &amp; 1200'!$B:$B,ROW())="","",INDEX('Display 730 &amp; 1200'!$B:$B,ROW()))</f>
        <v>AMIR</v>
      </c>
      <c r="C130" t="str">
        <f>IF(INDEX('Display 730 &amp; 1200'!$D:$D,ROW())="","",INDEX('Display 730 &amp; 1200'!$D:$D,ROW()))</f>
        <v>CIWANDAN</v>
      </c>
      <c r="D130" t="e">
        <f>IF($C130="",0,SUMIFS(#REF!,#REF!,$C130,#REF!,"&gt;="&amp;'Display 730 &amp; 1200'!$AN$10,#REF!,"&lt;="&amp;'Display 730 &amp; 1200'!$AN$9))</f>
        <v>#REF!</v>
      </c>
      <c r="E130" t="e">
        <f>IF($C130="",0,SUMIFS(#REF!,#REF!,$C130,#REF!,"&gt;="&amp;'Display 730 &amp; 1200'!$AN$12,#REF!,"&lt;="&amp;'Display 730 &amp; 1200'!$AN$11))</f>
        <v>#REF!</v>
      </c>
    </row>
    <row r="131" spans="1:5">
      <c r="A131" t="str">
        <f>IF(INDEX('Display 730 &amp; 1200'!$A:$A,ROW())="","",INDEX('Display 730 &amp; 1200'!$A:$A,ROW()))</f>
        <v>TANGERANG唐格朗</v>
      </c>
      <c r="B131" t="str">
        <f>IF(INDEX('Display 730 &amp; 1200'!$B:$B,ROW())="","",INDEX('Display 730 &amp; 1200'!$B:$B,ROW()))</f>
        <v>AMIR</v>
      </c>
      <c r="C131" t="str">
        <f>IF(INDEX('Display 730 &amp; 1200'!$D:$D,ROW())="","",INDEX('Display 730 &amp; 1200'!$D:$D,ROW()))</f>
        <v>TAKTAKAN_JAYA</v>
      </c>
      <c r="D131" t="e">
        <f>IF($C131="",0,SUMIFS(#REF!,#REF!,$C131,#REF!,"&gt;="&amp;'Display 730 &amp; 1200'!$AN$10,#REF!,"&lt;="&amp;'Display 730 &amp; 1200'!$AN$9))</f>
        <v>#REF!</v>
      </c>
      <c r="E131" t="e">
        <f>IF($C131="",0,SUMIFS(#REF!,#REF!,$C131,#REF!,"&gt;="&amp;'Display 730 &amp; 1200'!$AN$12,#REF!,"&lt;="&amp;'Display 730 &amp; 1200'!$AN$11))</f>
        <v>#REF!</v>
      </c>
    </row>
    <row r="132" spans="1:5">
      <c r="A132" t="str">
        <f>IF(INDEX('Display 730 &amp; 1200'!$A:$A,ROW())="","",INDEX('Display 730 &amp; 1200'!$A:$A,ROW()))</f>
        <v>TANGERANG唐格朗</v>
      </c>
      <c r="B132" t="str">
        <f>IF(INDEX('Display 730 &amp; 1200'!$B:$B,ROW())="","",INDEX('Display 730 &amp; 1200'!$B:$B,ROW()))</f>
        <v>AMIR</v>
      </c>
      <c r="C132" t="str">
        <f>IF(INDEX('Display 730 &amp; 1200'!$D:$D,ROW())="","",INDEX('Display 730 &amp; 1200'!$D:$D,ROW()))</f>
        <v>UNYUR_JAYA</v>
      </c>
      <c r="D132" t="e">
        <f>IF($C132="",0,SUMIFS(#REF!,#REF!,$C132,#REF!,"&gt;="&amp;'Display 730 &amp; 1200'!$AN$10,#REF!,"&lt;="&amp;'Display 730 &amp; 1200'!$AN$9))</f>
        <v>#REF!</v>
      </c>
      <c r="E132" t="e">
        <f>IF($C132="",0,SUMIFS(#REF!,#REF!,$C132,#REF!,"&gt;="&amp;'Display 730 &amp; 1200'!$AN$12,#REF!,"&lt;="&amp;'Display 730 &amp; 1200'!$AN$11))</f>
        <v>#REF!</v>
      </c>
    </row>
    <row r="133" spans="1:5">
      <c r="A133" t="str">
        <f>IF(INDEX('Display 730 &amp; 1200'!$A:$A,ROW())="","",INDEX('Display 730 &amp; 1200'!$A:$A,ROW()))</f>
        <v>TANGERANG唐格朗</v>
      </c>
      <c r="B133" t="str">
        <f>IF(INDEX('Display 730 &amp; 1200'!$B:$B,ROW())="","",INDEX('Display 730 &amp; 1200'!$B:$B,ROW()))</f>
        <v>ARIES</v>
      </c>
      <c r="C133" t="str">
        <f>IF(INDEX('Display 730 &amp; 1200'!$D:$D,ROW())="","",INDEX('Display 730 &amp; 1200'!$D:$D,ROW()))</f>
        <v>SURADITA_CISAUK</v>
      </c>
      <c r="D133" t="e">
        <f>IF($C133="",0,SUMIFS(#REF!,#REF!,$C133,#REF!,"&gt;="&amp;'Display 730 &amp; 1200'!$AN$10,#REF!,"&lt;="&amp;'Display 730 &amp; 1200'!$AN$9))</f>
        <v>#REF!</v>
      </c>
      <c r="E133" t="e">
        <f>IF($C133="",0,SUMIFS(#REF!,#REF!,$C133,#REF!,"&gt;="&amp;'Display 730 &amp; 1200'!$AN$12,#REF!,"&lt;="&amp;'Display 730 &amp; 1200'!$AN$11))</f>
        <v>#REF!</v>
      </c>
    </row>
    <row r="134" spans="1:5">
      <c r="A134" t="str">
        <f>IF(INDEX('Display 730 &amp; 1200'!$A:$A,ROW())="","",INDEX('Display 730 &amp; 1200'!$A:$A,ROW()))</f>
        <v>TANGERANG唐格朗</v>
      </c>
      <c r="B134" t="str">
        <f>IF(INDEX('Display 730 &amp; 1200'!$B:$B,ROW())="","",INDEX('Display 730 &amp; 1200'!$B:$B,ROW()))</f>
        <v>ARIES</v>
      </c>
      <c r="C134" t="str">
        <f>IF(INDEX('Display 730 &amp; 1200'!$D:$D,ROW())="","",INDEX('Display 730 &amp; 1200'!$D:$D,ROW()))</f>
        <v>BAKTI_JAYA</v>
      </c>
      <c r="D134" t="e">
        <f>IF($C134="",0,SUMIFS(#REF!,#REF!,$C134,#REF!,"&gt;="&amp;'Display 730 &amp; 1200'!$AN$10,#REF!,"&lt;="&amp;'Display 730 &amp; 1200'!$AN$9))</f>
        <v>#REF!</v>
      </c>
      <c r="E134" t="e">
        <f>IF($C134="",0,SUMIFS(#REF!,#REF!,$C134,#REF!,"&gt;="&amp;'Display 730 &amp; 1200'!$AN$12,#REF!,"&lt;="&amp;'Display 730 &amp; 1200'!$AN$11))</f>
        <v>#REF!</v>
      </c>
    </row>
    <row r="135" spans="1:5">
      <c r="A135" t="str">
        <f>IF(INDEX('Display 730 &amp; 1200'!$A:$A,ROW())="","",INDEX('Display 730 &amp; 1200'!$A:$A,ROW()))</f>
        <v>TANGERANG唐格朗</v>
      </c>
      <c r="B135" t="str">
        <f>IF(INDEX('Display 730 &amp; 1200'!$B:$B,ROW())="","",INDEX('Display 730 &amp; 1200'!$B:$B,ROW()))</f>
        <v>ARIES</v>
      </c>
      <c r="C135" t="str">
        <f>IF(INDEX('Display 730 &amp; 1200'!$D:$D,ROW())="","",INDEX('Display 730 &amp; 1200'!$D:$D,ROW()))</f>
        <v>RODA_HIAS</v>
      </c>
      <c r="D135" t="e">
        <f>IF($C135="",0,SUMIFS(#REF!,#REF!,$C135,#REF!,"&gt;="&amp;'Display 730 &amp; 1200'!$AN$10,#REF!,"&lt;="&amp;'Display 730 &amp; 1200'!$AN$9))</f>
        <v>#REF!</v>
      </c>
      <c r="E135" t="e">
        <f>IF($C135="",0,SUMIFS(#REF!,#REF!,$C135,#REF!,"&gt;="&amp;'Display 730 &amp; 1200'!$AN$12,#REF!,"&lt;="&amp;'Display 730 &amp; 1200'!$AN$11))</f>
        <v>#REF!</v>
      </c>
    </row>
    <row r="136" spans="1:5">
      <c r="A136" t="str">
        <f>IF(INDEX('Display 730 &amp; 1200'!$A:$A,ROW())="","",INDEX('Display 730 &amp; 1200'!$A:$A,ROW()))</f>
        <v>TANGERANG唐格朗</v>
      </c>
      <c r="B136" t="str">
        <f>IF(INDEX('Display 730 &amp; 1200'!$B:$B,ROW())="","",INDEX('Display 730 &amp; 1200'!$B:$B,ROW()))</f>
        <v>ARIES</v>
      </c>
      <c r="C136" t="str">
        <f>IF(INDEX('Display 730 &amp; 1200'!$D:$D,ROW())="","",INDEX('Display 730 &amp; 1200'!$D:$D,ROW()))</f>
        <v>TERAS_KOTA</v>
      </c>
      <c r="D136" t="e">
        <f>IF($C136="",0,SUMIFS(#REF!,#REF!,$C136,#REF!,"&gt;="&amp;'Display 730 &amp; 1200'!$AN$10,#REF!,"&lt;="&amp;'Display 730 &amp; 1200'!$AN$9))</f>
        <v>#REF!</v>
      </c>
      <c r="E136" t="e">
        <f>IF($C136="",0,SUMIFS(#REF!,#REF!,$C136,#REF!,"&gt;="&amp;'Display 730 &amp; 1200'!$AN$12,#REF!,"&lt;="&amp;'Display 730 &amp; 1200'!$AN$11))</f>
        <v>#REF!</v>
      </c>
    </row>
    <row r="137" spans="1:5">
      <c r="A137" t="str">
        <f>IF(INDEX('Display 730 &amp; 1200'!$A:$A,ROW())="","",INDEX('Display 730 &amp; 1200'!$A:$A,ROW()))</f>
        <v>TANGERANG唐格朗</v>
      </c>
      <c r="B137" t="str">
        <f>IF(INDEX('Display 730 &amp; 1200'!$B:$B,ROW())="","",INDEX('Display 730 &amp; 1200'!$B:$B,ROW()))</f>
        <v>ARIES</v>
      </c>
      <c r="C137" t="str">
        <f>IF(INDEX('Display 730 &amp; 1200'!$D:$D,ROW())="","",INDEX('Display 730 &amp; 1200'!$D:$D,ROW()))</f>
        <v>PONDOK_PUCUNG</v>
      </c>
      <c r="D137" t="e">
        <f>IF($C137="",0,SUMIFS(#REF!,#REF!,$C137,#REF!,"&gt;="&amp;'Display 730 &amp; 1200'!$AN$10,#REF!,"&lt;="&amp;'Display 730 &amp; 1200'!$AN$9))</f>
        <v>#REF!</v>
      </c>
      <c r="E137" t="e">
        <f>IF($C137="",0,SUMIFS(#REF!,#REF!,$C137,#REF!,"&gt;="&amp;'Display 730 &amp; 1200'!$AN$12,#REF!,"&lt;="&amp;'Display 730 &amp; 1200'!$AN$11))</f>
        <v>#REF!</v>
      </c>
    </row>
    <row r="138" spans="1:5">
      <c r="A138" t="str">
        <f>IF(INDEX('Display 730 &amp; 1200'!$A:$A,ROW())="","",INDEX('Display 730 &amp; 1200'!$A:$A,ROW()))</f>
        <v>TANGERANG唐格朗</v>
      </c>
      <c r="B138" t="str">
        <f>IF(INDEX('Display 730 &amp; 1200'!$B:$B,ROW())="","",INDEX('Display 730 &amp; 1200'!$B:$B,ROW()))</f>
        <v>ARIES</v>
      </c>
      <c r="C138" t="str">
        <f>IF(INDEX('Display 730 &amp; 1200'!$D:$D,ROW())="","",INDEX('Display 730 &amp; 1200'!$D:$D,ROW()))</f>
        <v>PONDOKJAYA</v>
      </c>
      <c r="D138" t="e">
        <f>IF($C138="",0,SUMIFS(#REF!,#REF!,$C138,#REF!,"&gt;="&amp;'Display 730 &amp; 1200'!$AN$10,#REF!,"&lt;="&amp;'Display 730 &amp; 1200'!$AN$9))</f>
        <v>#REF!</v>
      </c>
      <c r="E138" t="e">
        <f>IF($C138="",0,SUMIFS(#REF!,#REF!,$C138,#REF!,"&gt;="&amp;'Display 730 &amp; 1200'!$AN$12,#REF!,"&lt;="&amp;'Display 730 &amp; 1200'!$AN$11))</f>
        <v>#REF!</v>
      </c>
    </row>
    <row r="139" spans="1:5">
      <c r="A139" t="str">
        <f>IF(INDEX('Display 730 &amp; 1200'!$A:$A,ROW())="","",INDEX('Display 730 &amp; 1200'!$A:$A,ROW()))</f>
        <v>TANGERANG唐格朗</v>
      </c>
      <c r="B139" t="str">
        <f>IF(INDEX('Display 730 &amp; 1200'!$B:$B,ROW())="","",INDEX('Display 730 &amp; 1200'!$B:$B,ROW()))</f>
        <v>ARMAN</v>
      </c>
      <c r="C139" t="str">
        <f>IF(INDEX('Display 730 &amp; 1200'!$D:$D,ROW())="","",INDEX('Display 730 &amp; 1200'!$D:$D,ROW()))</f>
        <v>PAKOJAN</v>
      </c>
      <c r="D139" t="e">
        <f>IF($C139="",0,SUMIFS(#REF!,#REF!,$C139,#REF!,"&gt;="&amp;'Display 730 &amp; 1200'!$AN$10,#REF!,"&lt;="&amp;'Display 730 &amp; 1200'!$AN$9))</f>
        <v>#REF!</v>
      </c>
      <c r="E139" t="e">
        <f>IF($C139="",0,SUMIFS(#REF!,#REF!,$C139,#REF!,"&gt;="&amp;'Display 730 &amp; 1200'!$AN$12,#REF!,"&lt;="&amp;'Display 730 &amp; 1200'!$AN$11))</f>
        <v>#REF!</v>
      </c>
    </row>
    <row r="140" spans="1:5">
      <c r="A140" t="str">
        <f>IF(INDEX('Display 730 &amp; 1200'!$A:$A,ROW())="","",INDEX('Display 730 &amp; 1200'!$A:$A,ROW()))</f>
        <v>TANGERANG唐格朗</v>
      </c>
      <c r="B140" t="str">
        <f>IF(INDEX('Display 730 &amp; 1200'!$B:$B,ROW())="","",INDEX('Display 730 &amp; 1200'!$B:$B,ROW()))</f>
        <v>ARMAN</v>
      </c>
      <c r="C140" t="str">
        <f>IF(INDEX('Display 730 &amp; 1200'!$D:$D,ROW())="","",INDEX('Display 730 &amp; 1200'!$D:$D,ROW()))</f>
        <v>SENTRA_JATIUWUNG</v>
      </c>
      <c r="D140" t="e">
        <f>IF($C140="",0,SUMIFS(#REF!,#REF!,$C140,#REF!,"&gt;="&amp;'Display 730 &amp; 1200'!$AN$10,#REF!,"&lt;="&amp;'Display 730 &amp; 1200'!$AN$9))</f>
        <v>#REF!</v>
      </c>
      <c r="E140" t="e">
        <f>IF($C140="",0,SUMIFS(#REF!,#REF!,$C140,#REF!,"&gt;="&amp;'Display 730 &amp; 1200'!$AN$12,#REF!,"&lt;="&amp;'Display 730 &amp; 1200'!$AN$11))</f>
        <v>#REF!</v>
      </c>
    </row>
    <row r="141" spans="1:5">
      <c r="A141" t="str">
        <f>IF(INDEX('Display 730 &amp; 1200'!$A:$A,ROW())="","",INDEX('Display 730 &amp; 1200'!$A:$A,ROW()))</f>
        <v>TANGERANG唐格朗</v>
      </c>
      <c r="B141" t="str">
        <f>IF(INDEX('Display 730 &amp; 1200'!$B:$B,ROW())="","",INDEX('Display 730 &amp; 1200'!$B:$B,ROW()))</f>
        <v>ARMAN</v>
      </c>
      <c r="C141" t="str">
        <f>IF(INDEX('Display 730 &amp; 1200'!$D:$D,ROW())="","",INDEX('Display 730 &amp; 1200'!$D:$D,ROW()))</f>
        <v>TGR54B</v>
      </c>
      <c r="D141" t="e">
        <f>IF($C141="",0,SUMIFS(#REF!,#REF!,$C141,#REF!,"&gt;="&amp;'Display 730 &amp; 1200'!$AN$10,#REF!,"&lt;="&amp;'Display 730 &amp; 1200'!$AN$9))</f>
        <v>#REF!</v>
      </c>
      <c r="E141" t="e">
        <f>IF($C141="",0,SUMIFS(#REF!,#REF!,$C141,#REF!,"&gt;="&amp;'Display 730 &amp; 1200'!$AN$12,#REF!,"&lt;="&amp;'Display 730 &amp; 1200'!$AN$11))</f>
        <v>#REF!</v>
      </c>
    </row>
    <row r="142" spans="1:5">
      <c r="A142" t="str">
        <f>IF(INDEX('Display 730 &amp; 1200'!$A:$A,ROW())="","",INDEX('Display 730 &amp; 1200'!$A:$A,ROW()))</f>
        <v>TANGERANG唐格朗</v>
      </c>
      <c r="B142" t="str">
        <f>IF(INDEX('Display 730 &amp; 1200'!$B:$B,ROW())="","",INDEX('Display 730 &amp; 1200'!$B:$B,ROW()))</f>
        <v>ARMAN</v>
      </c>
      <c r="C142" t="str">
        <f>IF(INDEX('Display 730 &amp; 1200'!$D:$D,ROW())="","",INDEX('Display 730 &amp; 1200'!$D:$D,ROW()))</f>
        <v>CIMONE_RAYA</v>
      </c>
      <c r="D142" t="e">
        <f>IF($C142="",0,SUMIFS(#REF!,#REF!,$C142,#REF!,"&gt;="&amp;'Display 730 &amp; 1200'!$AN$10,#REF!,"&lt;="&amp;'Display 730 &amp; 1200'!$AN$9))</f>
        <v>#REF!</v>
      </c>
      <c r="E142" t="e">
        <f>IF($C142="",0,SUMIFS(#REF!,#REF!,$C142,#REF!,"&gt;="&amp;'Display 730 &amp; 1200'!$AN$12,#REF!,"&lt;="&amp;'Display 730 &amp; 1200'!$AN$11))</f>
        <v>#REF!</v>
      </c>
    </row>
    <row r="143" spans="1:5">
      <c r="A143" t="str">
        <f>IF(INDEX('Display 730 &amp; 1200'!$A:$A,ROW())="","",INDEX('Display 730 &amp; 1200'!$A:$A,ROW()))</f>
        <v>TANGERANG唐格朗</v>
      </c>
      <c r="B143" t="str">
        <f>IF(INDEX('Display 730 &amp; 1200'!$B:$B,ROW())="","",INDEX('Display 730 &amp; 1200'!$B:$B,ROW()))</f>
        <v>ARMAN</v>
      </c>
      <c r="C143" t="str">
        <f>IF(INDEX('Display 730 &amp; 1200'!$D:$D,ROW())="","",INDEX('Display 730 &amp; 1200'!$D:$D,ROW()))</f>
        <v>CIBODAS_RAYA</v>
      </c>
      <c r="D143" t="e">
        <f>IF($C143="",0,SUMIFS(#REF!,#REF!,$C143,#REF!,"&gt;="&amp;'Display 730 &amp; 1200'!$AN$10,#REF!,"&lt;="&amp;'Display 730 &amp; 1200'!$AN$9))</f>
        <v>#REF!</v>
      </c>
      <c r="E143" t="e">
        <f>IF($C143="",0,SUMIFS(#REF!,#REF!,$C143,#REF!,"&gt;="&amp;'Display 730 &amp; 1200'!$AN$12,#REF!,"&lt;="&amp;'Display 730 &amp; 1200'!$AN$11))</f>
        <v>#REF!</v>
      </c>
    </row>
    <row r="144" spans="1:5">
      <c r="A144" t="str">
        <f>IF(INDEX('Display 730 &amp; 1200'!$A:$A,ROW())="","",INDEX('Display 730 &amp; 1200'!$A:$A,ROW()))</f>
        <v>TANGERANG唐格朗</v>
      </c>
      <c r="B144" t="str">
        <f>IF(INDEX('Display 730 &amp; 1200'!$B:$B,ROW())="","",INDEX('Display 730 &amp; 1200'!$B:$B,ROW()))</f>
        <v>ARMAN</v>
      </c>
      <c r="C144" t="str">
        <f>IF(INDEX('Display 730 &amp; 1200'!$D:$D,ROW())="","",INDEX('Display 730 &amp; 1200'!$D:$D,ROW()))</f>
        <v>BUARAN_INDAH</v>
      </c>
      <c r="D144" t="e">
        <f>IF($C144="",0,SUMIFS(#REF!,#REF!,$C144,#REF!,"&gt;="&amp;'Display 730 &amp; 1200'!$AN$10,#REF!,"&lt;="&amp;'Display 730 &amp; 1200'!$AN$9))</f>
        <v>#REF!</v>
      </c>
      <c r="E144" t="e">
        <f>IF($C144="",0,SUMIFS(#REF!,#REF!,$C144,#REF!,"&gt;="&amp;'Display 730 &amp; 1200'!$AN$12,#REF!,"&lt;="&amp;'Display 730 &amp; 1200'!$AN$11))</f>
        <v>#REF!</v>
      </c>
    </row>
    <row r="145" spans="1:5">
      <c r="A145" t="str">
        <f>IF(INDEX('Display 730 &amp; 1200'!$A:$A,ROW())="","",INDEX('Display 730 &amp; 1200'!$A:$A,ROW()))</f>
        <v>TANGERANG唐格朗</v>
      </c>
      <c r="B145" t="str">
        <f>IF(INDEX('Display 730 &amp; 1200'!$B:$B,ROW())="","",INDEX('Display 730 &amp; 1200'!$B:$B,ROW()))</f>
        <v>ARMAN</v>
      </c>
      <c r="C145" t="str">
        <f>IF(INDEX('Display 730 &amp; 1200'!$D:$D,ROW())="","",INDEX('Display 730 &amp; 1200'!$D:$D,ROW()))</f>
        <v>MODERN_PARK</v>
      </c>
      <c r="D145" t="e">
        <f>IF($C145="",0,SUMIFS(#REF!,#REF!,$C145,#REF!,"&gt;="&amp;'Display 730 &amp; 1200'!$AN$10,#REF!,"&lt;="&amp;'Display 730 &amp; 1200'!$AN$9))</f>
        <v>#REF!</v>
      </c>
      <c r="E145" t="e">
        <f>IF($C145="",0,SUMIFS(#REF!,#REF!,$C145,#REF!,"&gt;="&amp;'Display 730 &amp; 1200'!$AN$12,#REF!,"&lt;="&amp;'Display 730 &amp; 1200'!$AN$11))</f>
        <v>#REF!</v>
      </c>
    </row>
    <row r="146" spans="1:5">
      <c r="A146" t="str">
        <f>IF(INDEX('Display 730 &amp; 1200'!$A:$A,ROW())="","",INDEX('Display 730 &amp; 1200'!$A:$A,ROW()))</f>
        <v>TANGERANG唐格朗</v>
      </c>
      <c r="B146" t="str">
        <f>IF(INDEX('Display 730 &amp; 1200'!$B:$B,ROW())="","",INDEX('Display 730 &amp; 1200'!$B:$B,ROW()))</f>
        <v>ARMAN</v>
      </c>
      <c r="C146" t="str">
        <f>IF(INDEX('Display 730 &amp; 1200'!$D:$D,ROW())="","",INDEX('Display 730 &amp; 1200'!$D:$D,ROW()))</f>
        <v>KAVLING_KENANGA</v>
      </c>
      <c r="D146" t="e">
        <f>IF($C146="",0,SUMIFS(#REF!,#REF!,$C146,#REF!,"&gt;="&amp;'Display 730 &amp; 1200'!$AN$10,#REF!,"&lt;="&amp;'Display 730 &amp; 1200'!$AN$9))</f>
        <v>#REF!</v>
      </c>
      <c r="E146" t="e">
        <f>IF($C146="",0,SUMIFS(#REF!,#REF!,$C146,#REF!,"&gt;="&amp;'Display 730 &amp; 1200'!$AN$12,#REF!,"&lt;="&amp;'Display 730 &amp; 1200'!$AN$11))</f>
        <v>#REF!</v>
      </c>
    </row>
    <row r="147" spans="1:5">
      <c r="A147" t="str">
        <f>IF(INDEX('Display 730 &amp; 1200'!$A:$A,ROW())="","",INDEX('Display 730 &amp; 1200'!$A:$A,ROW()))</f>
        <v>TANGERANG唐格朗</v>
      </c>
      <c r="B147" t="str">
        <f>IF(INDEX('Display 730 &amp; 1200'!$B:$B,ROW())="","",INDEX('Display 730 &amp; 1200'!$B:$B,ROW()))</f>
        <v>ARMAN</v>
      </c>
      <c r="C147" t="str">
        <f>IF(INDEX('Display 730 &amp; 1200'!$D:$D,ROW())="","",INDEX('Display 730 &amp; 1200'!$D:$D,ROW()))</f>
        <v>TANGCITY_MALL</v>
      </c>
      <c r="D147" t="e">
        <f>IF($C147="",0,SUMIFS(#REF!,#REF!,$C147,#REF!,"&gt;="&amp;'Display 730 &amp; 1200'!$AN$10,#REF!,"&lt;="&amp;'Display 730 &amp; 1200'!$AN$9))</f>
        <v>#REF!</v>
      </c>
      <c r="E147" t="e">
        <f>IF($C147="",0,SUMIFS(#REF!,#REF!,$C147,#REF!,"&gt;="&amp;'Display 730 &amp; 1200'!$AN$12,#REF!,"&lt;="&amp;'Display 730 &amp; 1200'!$AN$11))</f>
        <v>#REF!</v>
      </c>
    </row>
    <row r="148" spans="1:5">
      <c r="A148" t="str">
        <f>IF(INDEX('Display 730 &amp; 1200'!$A:$A,ROW())="","",INDEX('Display 730 &amp; 1200'!$A:$A,ROW()))</f>
        <v>TANGERANG唐格朗</v>
      </c>
      <c r="B148" t="str">
        <f>IF(INDEX('Display 730 &amp; 1200'!$B:$B,ROW())="","",INDEX('Display 730 &amp; 1200'!$B:$B,ROW()))</f>
        <v>ARMAN</v>
      </c>
      <c r="C148" t="str">
        <f>IF(INDEX('Display 730 &amp; 1200'!$D:$D,ROW())="","",INDEX('Display 730 &amp; 1200'!$D:$D,ROW()))</f>
        <v>ARCADIA_BATUCEPER</v>
      </c>
      <c r="D148" t="e">
        <f>IF($C148="",0,SUMIFS(#REF!,#REF!,$C148,#REF!,"&gt;="&amp;'Display 730 &amp; 1200'!$AN$10,#REF!,"&lt;="&amp;'Display 730 &amp; 1200'!$AN$9))</f>
        <v>#REF!</v>
      </c>
      <c r="E148" t="e">
        <f>IF($C148="",0,SUMIFS(#REF!,#REF!,$C148,#REF!,"&gt;="&amp;'Display 730 &amp; 1200'!$AN$12,#REF!,"&lt;="&amp;'Display 730 &amp; 1200'!$AN$11))</f>
        <v>#REF!</v>
      </c>
    </row>
    <row r="149" spans="1:5">
      <c r="A149" t="str">
        <f>IF(INDEX('Display 730 &amp; 1200'!$A:$A,ROW())="","",INDEX('Display 730 &amp; 1200'!$A:$A,ROW()))</f>
        <v>TANGERANG唐格朗</v>
      </c>
      <c r="B149" t="str">
        <f>IF(INDEX('Display 730 &amp; 1200'!$B:$B,ROW())="","",INDEX('Display 730 &amp; 1200'!$B:$B,ROW()))</f>
        <v>ARMAN</v>
      </c>
      <c r="C149" t="str">
        <f>IF(INDEX('Display 730 &amp; 1200'!$D:$D,ROW())="","",INDEX('Display 730 &amp; 1200'!$D:$D,ROW()))</f>
        <v>BAL01C</v>
      </c>
      <c r="D149" t="e">
        <f>IF($C149="",0,SUMIFS(#REF!,#REF!,$C149,#REF!,"&gt;="&amp;'Display 730 &amp; 1200'!$AN$10,#REF!,"&lt;="&amp;'Display 730 &amp; 1200'!$AN$9))</f>
        <v>#REF!</v>
      </c>
      <c r="E149" t="e">
        <f>IF($C149="",0,SUMIFS(#REF!,#REF!,$C149,#REF!,"&gt;="&amp;'Display 730 &amp; 1200'!$AN$12,#REF!,"&lt;="&amp;'Display 730 &amp; 1200'!$AN$11))</f>
        <v>#REF!</v>
      </c>
    </row>
    <row r="150" spans="1:5">
      <c r="A150" t="str">
        <f>IF(INDEX('Display 730 &amp; 1200'!$A:$A,ROW())="","",INDEX('Display 730 &amp; 1200'!$A:$A,ROW()))</f>
        <v>TANGERANG唐格朗</v>
      </c>
      <c r="B150" t="str">
        <f>IF(INDEX('Display 730 &amp; 1200'!$B:$B,ROW())="","",INDEX('Display 730 &amp; 1200'!$B:$B,ROW()))</f>
        <v>ARMAN</v>
      </c>
      <c r="C150" t="str">
        <f>IF(INDEX('Display 730 &amp; 1200'!$D:$D,ROW())="","",INDEX('Display 730 &amp; 1200'!$D:$D,ROW()))</f>
        <v>HUSEIN_SASTRANEGARA</v>
      </c>
      <c r="D150" t="e">
        <f>IF($C150="",0,SUMIFS(#REF!,#REF!,$C150,#REF!,"&gt;="&amp;'Display 730 &amp; 1200'!$AN$10,#REF!,"&lt;="&amp;'Display 730 &amp; 1200'!$AN$9))</f>
        <v>#REF!</v>
      </c>
      <c r="E150" t="e">
        <f>IF($C150="",0,SUMIFS(#REF!,#REF!,$C150,#REF!,"&gt;="&amp;'Display 730 &amp; 1200'!$AN$12,#REF!,"&lt;="&amp;'Display 730 &amp; 1200'!$AN$11))</f>
        <v>#REF!</v>
      </c>
    </row>
    <row r="151" spans="1:5">
      <c r="A151" t="str">
        <f>IF(INDEX('Display 730 &amp; 1200'!$A:$A,ROW())="","",INDEX('Display 730 &amp; 1200'!$A:$A,ROW()))</f>
        <v>TANGERANG唐格朗</v>
      </c>
      <c r="B151" t="str">
        <f>IF(INDEX('Display 730 &amp; 1200'!$B:$B,ROW())="","",INDEX('Display 730 &amp; 1200'!$B:$B,ROW()))</f>
        <v>ARMAN</v>
      </c>
      <c r="C151" t="str">
        <f>IF(INDEX('Display 730 &amp; 1200'!$D:$D,ROW())="","",INDEX('Display 730 &amp; 1200'!$D:$D,ROW()))</f>
        <v>SALEMBARAN</v>
      </c>
      <c r="D151" t="e">
        <f>IF($C151="",0,SUMIFS(#REF!,#REF!,$C151,#REF!,"&gt;="&amp;'Display 730 &amp; 1200'!$AN$10,#REF!,"&lt;="&amp;'Display 730 &amp; 1200'!$AN$9))</f>
        <v>#REF!</v>
      </c>
      <c r="E151" t="e">
        <f>IF($C151="",0,SUMIFS(#REF!,#REF!,$C151,#REF!,"&gt;="&amp;'Display 730 &amp; 1200'!$AN$12,#REF!,"&lt;="&amp;'Display 730 &amp; 1200'!$AN$11))</f>
        <v>#REF!</v>
      </c>
    </row>
    <row r="152" spans="1:5">
      <c r="A152" t="str">
        <f>IF(INDEX('Display 730 &amp; 1200'!$A:$A,ROW())="","",INDEX('Display 730 &amp; 1200'!$A:$A,ROW()))</f>
        <v>TANGERANG唐格朗</v>
      </c>
      <c r="B152" t="str">
        <f>IF(INDEX('Display 730 &amp; 1200'!$B:$B,ROW())="","",INDEX('Display 730 &amp; 1200'!$B:$B,ROW()))</f>
        <v>ARMAN</v>
      </c>
      <c r="C152" t="str">
        <f>IF(INDEX('Display 730 &amp; 1200'!$D:$D,ROW())="","",INDEX('Display 730 &amp; 1200'!$D:$D,ROW()))</f>
        <v>PINANG_CIPONDOH</v>
      </c>
      <c r="D152" t="e">
        <f>IF($C152="",0,SUMIFS(#REF!,#REF!,$C152,#REF!,"&gt;="&amp;'Display 730 &amp; 1200'!$AN$10,#REF!,"&lt;="&amp;'Display 730 &amp; 1200'!$AN$9))</f>
        <v>#REF!</v>
      </c>
      <c r="E152" t="e">
        <f>IF($C152="",0,SUMIFS(#REF!,#REF!,$C152,#REF!,"&gt;="&amp;'Display 730 &amp; 1200'!$AN$12,#REF!,"&lt;="&amp;'Display 730 &amp; 1200'!$AN$11))</f>
        <v>#REF!</v>
      </c>
    </row>
    <row r="153" spans="1:5">
      <c r="A153" t="str">
        <f>IF(INDEX('Display 730 &amp; 1200'!$A:$A,ROW())="","",INDEX('Display 730 &amp; 1200'!$A:$A,ROW()))</f>
        <v>TANGERANG唐格朗</v>
      </c>
      <c r="B153" t="str">
        <f>IF(INDEX('Display 730 &amp; 1200'!$B:$B,ROW())="","",INDEX('Display 730 &amp; 1200'!$B:$B,ROW()))</f>
        <v>HASANUDIN</v>
      </c>
      <c r="C153" t="str">
        <f>IF(INDEX('Display 730 &amp; 1200'!$D:$D,ROW())="","",INDEX('Display 730 &amp; 1200'!$D:$D,ROW()))</f>
        <v>RKS08B</v>
      </c>
      <c r="D153" t="e">
        <f>IF($C153="",0,SUMIFS(#REF!,#REF!,$C153,#REF!,"&gt;="&amp;'Display 730 &amp; 1200'!$AN$10,#REF!,"&lt;="&amp;'Display 730 &amp; 1200'!$AN$9))</f>
        <v>#REF!</v>
      </c>
      <c r="E153" t="e">
        <f>IF($C153="",0,SUMIFS(#REF!,#REF!,$C153,#REF!,"&gt;="&amp;'Display 730 &amp; 1200'!$AN$12,#REF!,"&lt;="&amp;'Display 730 &amp; 1200'!$AN$11))</f>
        <v>#REF!</v>
      </c>
    </row>
    <row r="154" spans="1:5">
      <c r="A154" t="str">
        <f>IF(INDEX('Display 730 &amp; 1200'!$A:$A,ROW())="","",INDEX('Display 730 &amp; 1200'!$A:$A,ROW()))</f>
        <v>TANGERANG唐格朗</v>
      </c>
      <c r="B154" t="str">
        <f>IF(INDEX('Display 730 &amp; 1200'!$B:$B,ROW())="","",INDEX('Display 730 &amp; 1200'!$B:$B,ROW()))</f>
        <v>HASANUDIN</v>
      </c>
      <c r="C154" t="str">
        <f>IF(INDEX('Display 730 &amp; 1200'!$D:$D,ROW())="","",INDEX('Display 730 &amp; 1200'!$D:$D,ROW()))</f>
        <v>DC_LABUAN</v>
      </c>
      <c r="D154" t="e">
        <f>IF($C154="",0,SUMIFS(#REF!,#REF!,$C154,#REF!,"&gt;="&amp;'Display 730 &amp; 1200'!$AN$10,#REF!,"&lt;="&amp;'Display 730 &amp; 1200'!$AN$9))</f>
        <v>#REF!</v>
      </c>
      <c r="E154" t="e">
        <f>IF($C154="",0,SUMIFS(#REF!,#REF!,$C154,#REF!,"&gt;="&amp;'Display 730 &amp; 1200'!$AN$12,#REF!,"&lt;="&amp;'Display 730 &amp; 1200'!$AN$11))</f>
        <v>#REF!</v>
      </c>
    </row>
    <row r="155" spans="1:5">
      <c r="A155" t="str">
        <f>IF(INDEX('Display 730 &amp; 1200'!$A:$A,ROW())="","",INDEX('Display 730 &amp; 1200'!$A:$A,ROW()))</f>
        <v>TANGERANG唐格朗</v>
      </c>
      <c r="B155" t="str">
        <f>IF(INDEX('Display 730 &amp; 1200'!$B:$B,ROW())="","",INDEX('Display 730 &amp; 1200'!$B:$B,ROW()))</f>
        <v>HASANUDIN</v>
      </c>
      <c r="C155" t="str">
        <f>IF(INDEX('Display 730 &amp; 1200'!$D:$D,ROW())="","",INDEX('Display 730 &amp; 1200'!$D:$D,ROW()))</f>
        <v>BAYAH</v>
      </c>
      <c r="D155" t="e">
        <f>IF($C155="",0,SUMIFS(#REF!,#REF!,$C155,#REF!,"&gt;="&amp;'Display 730 &amp; 1200'!$AN$10,#REF!,"&lt;="&amp;'Display 730 &amp; 1200'!$AN$9))</f>
        <v>#REF!</v>
      </c>
      <c r="E155" t="e">
        <f>IF($C155="",0,SUMIFS(#REF!,#REF!,$C155,#REF!,"&gt;="&amp;'Display 730 &amp; 1200'!$AN$12,#REF!,"&lt;="&amp;'Display 730 &amp; 1200'!$AN$11))</f>
        <v>#REF!</v>
      </c>
    </row>
    <row r="156" spans="1:5">
      <c r="A156" t="str">
        <f>IF(INDEX('Display 730 &amp; 1200'!$A:$A,ROW())="","",INDEX('Display 730 &amp; 1200'!$A:$A,ROW()))</f>
        <v>TANGERANG唐格朗</v>
      </c>
      <c r="B156" t="str">
        <f>IF(INDEX('Display 730 &amp; 1200'!$B:$B,ROW())="","",INDEX('Display 730 &amp; 1200'!$B:$B,ROW()))</f>
        <v>HASANUDIN</v>
      </c>
      <c r="C156" t="str">
        <f>IF(INDEX('Display 730 &amp; 1200'!$D:$D,ROW())="","",INDEX('Display 730 &amp; 1200'!$D:$D,ROW()))</f>
        <v>PANIMBANG</v>
      </c>
      <c r="D156" t="e">
        <f>IF($C156="",0,SUMIFS(#REF!,#REF!,$C156,#REF!,"&gt;="&amp;'Display 730 &amp; 1200'!$AN$10,#REF!,"&lt;="&amp;'Display 730 &amp; 1200'!$AN$9))</f>
        <v>#REF!</v>
      </c>
      <c r="E156" t="e">
        <f>IF($C156="",0,SUMIFS(#REF!,#REF!,$C156,#REF!,"&gt;="&amp;'Display 730 &amp; 1200'!$AN$12,#REF!,"&lt;="&amp;'Display 730 &amp; 1200'!$AN$11))</f>
        <v>#REF!</v>
      </c>
    </row>
    <row r="157" spans="1:5">
      <c r="A157" t="str">
        <f>IF(INDEX('Display 730 &amp; 1200'!$A:$A,ROW())="","",INDEX('Display 730 &amp; 1200'!$A:$A,ROW()))</f>
        <v>TANGERANG唐格朗</v>
      </c>
      <c r="B157" t="str">
        <f>IF(INDEX('Display 730 &amp; 1200'!$B:$B,ROW())="","",INDEX('Display 730 &amp; 1200'!$B:$B,ROW()))</f>
        <v>-</v>
      </c>
      <c r="C157" t="str">
        <f>IF(INDEX('Display 730 &amp; 1200'!$D:$D,ROW())="","",INDEX('Display 730 &amp; 1200'!$D:$D,ROW()))</f>
        <v>CIBALIUNG</v>
      </c>
      <c r="D157" t="e">
        <f>IF($C157="",0,SUMIFS(#REF!,#REF!,$C157,#REF!,"&gt;="&amp;'Display 730 &amp; 1200'!$AN$10,#REF!,"&lt;="&amp;'Display 730 &amp; 1200'!$AN$9))</f>
        <v>#REF!</v>
      </c>
      <c r="E157" t="e">
        <f>IF($C157="",0,SUMIFS(#REF!,#REF!,$C157,#REF!,"&gt;="&amp;'Display 730 &amp; 1200'!$AN$12,#REF!,"&lt;="&amp;'Display 730 &amp; 1200'!$AN$11))</f>
        <v>#REF!</v>
      </c>
    </row>
    <row r="158" spans="1:5">
      <c r="A158" t="str">
        <f>IF(INDEX('Display 730 &amp; 1200'!$A:$A,ROW())="","",INDEX('Display 730 &amp; 1200'!$A:$A,ROW()))</f>
        <v>TANGERANG唐格朗</v>
      </c>
      <c r="B158" t="str">
        <f>IF(INDEX('Display 730 &amp; 1200'!$B:$B,ROW())="","",INDEX('Display 730 &amp; 1200'!$B:$B,ROW()))</f>
        <v>HASANUDIN</v>
      </c>
      <c r="C158" t="str">
        <f>IF(INDEX('Display 730 &amp; 1200'!$D:$D,ROW())="","",INDEX('Display 730 &amp; 1200'!$D:$D,ROW()))</f>
        <v>CIKEUSIK</v>
      </c>
      <c r="D158" t="e">
        <f>IF($C158="",0,SUMIFS(#REF!,#REF!,$C158,#REF!,"&gt;="&amp;'Display 730 &amp; 1200'!$AN$10,#REF!,"&lt;="&amp;'Display 730 &amp; 1200'!$AN$9))</f>
        <v>#REF!</v>
      </c>
      <c r="E158" t="e">
        <f>IF($C158="",0,SUMIFS(#REF!,#REF!,$C158,#REF!,"&gt;="&amp;'Display 730 &amp; 1200'!$AN$12,#REF!,"&lt;="&amp;'Display 730 &amp; 1200'!$AN$11))</f>
        <v>#REF!</v>
      </c>
    </row>
    <row r="159" spans="1:5">
      <c r="A159" t="str">
        <f>IF(INDEX('Display 730 &amp; 1200'!$A:$A,ROW())="","",INDEX('Display 730 &amp; 1200'!$A:$A,ROW()))</f>
        <v>TANGERANG唐格朗</v>
      </c>
      <c r="B159" t="str">
        <f>IF(INDEX('Display 730 &amp; 1200'!$B:$B,ROW())="","",INDEX('Display 730 &amp; 1200'!$B:$B,ROW()))</f>
        <v>HASANUDIN</v>
      </c>
      <c r="C159" t="str">
        <f>IF(INDEX('Display 730 &amp; 1200'!$D:$D,ROW())="","",INDEX('Display 730 &amp; 1200'!$D:$D,ROW()))</f>
        <v>CILANGKAHAN</v>
      </c>
      <c r="D159" t="e">
        <f>IF($C159="",0,SUMIFS(#REF!,#REF!,$C159,#REF!,"&gt;="&amp;'Display 730 &amp; 1200'!$AN$10,#REF!,"&lt;="&amp;'Display 730 &amp; 1200'!$AN$9))</f>
        <v>#REF!</v>
      </c>
      <c r="E159" t="e">
        <f>IF($C159="",0,SUMIFS(#REF!,#REF!,$C159,#REF!,"&gt;="&amp;'Display 730 &amp; 1200'!$AN$12,#REF!,"&lt;="&amp;'Display 730 &amp; 1200'!$AN$11))</f>
        <v>#REF!</v>
      </c>
    </row>
    <row r="160" spans="1:5">
      <c r="A160" t="str">
        <f>IF(INDEX('Display 730 &amp; 1200'!$A:$A,ROW())="","",INDEX('Display 730 &amp; 1200'!$A:$A,ROW()))</f>
        <v>TANGERANG唐格朗</v>
      </c>
      <c r="B160" t="str">
        <f>IF(INDEX('Display 730 &amp; 1200'!$B:$B,ROW())="","",INDEX('Display 730 &amp; 1200'!$B:$B,ROW()))</f>
        <v>HASANUDIN</v>
      </c>
      <c r="C160" t="str">
        <f>IF(INDEX('Display 730 &amp; 1200'!$D:$D,ROW())="","",INDEX('Display 730 &amp; 1200'!$D:$D,ROW()))</f>
        <v>SUDIRMAN_LABUAN</v>
      </c>
      <c r="D160" t="e">
        <f>IF($C160="",0,SUMIFS(#REF!,#REF!,$C160,#REF!,"&gt;="&amp;'Display 730 &amp; 1200'!$AN$10,#REF!,"&lt;="&amp;'Display 730 &amp; 1200'!$AN$9))</f>
        <v>#REF!</v>
      </c>
      <c r="E160" t="e">
        <f>IF($C160="",0,SUMIFS(#REF!,#REF!,$C160,#REF!,"&gt;="&amp;'Display 730 &amp; 1200'!$AN$12,#REF!,"&lt;="&amp;'Display 730 &amp; 1200'!$AN$11))</f>
        <v>#REF!</v>
      </c>
    </row>
    <row r="161" spans="1:5">
      <c r="A161" t="str">
        <f>IF(INDEX('Display 730 &amp; 1200'!$A:$A,ROW())="","",INDEX('Display 730 &amp; 1200'!$A:$A,ROW()))</f>
        <v>TANGERANG唐格朗</v>
      </c>
      <c r="B161" t="str">
        <f>IF(INDEX('Display 730 &amp; 1200'!$B:$B,ROW())="","",INDEX('Display 730 &amp; 1200'!$B:$B,ROW()))</f>
        <v>HASANUDIN</v>
      </c>
      <c r="C161" t="str">
        <f>IF(INDEX('Display 730 &amp; 1200'!$D:$D,ROW())="","",INDEX('Display 730 &amp; 1200'!$D:$D,ROW()))</f>
        <v>GAJRUG</v>
      </c>
      <c r="D161" t="e">
        <f>IF($C161="",0,SUMIFS(#REF!,#REF!,$C161,#REF!,"&gt;="&amp;'Display 730 &amp; 1200'!$AN$10,#REF!,"&lt;="&amp;'Display 730 &amp; 1200'!$AN$9))</f>
        <v>#REF!</v>
      </c>
      <c r="E161" t="e">
        <f>IF($C161="",0,SUMIFS(#REF!,#REF!,$C161,#REF!,"&gt;="&amp;'Display 730 &amp; 1200'!$AN$12,#REF!,"&lt;="&amp;'Display 730 &amp; 1200'!$AN$11))</f>
        <v>#REF!</v>
      </c>
    </row>
    <row r="162" spans="1:5">
      <c r="A162" t="str">
        <f>IF(INDEX('Display 730 &amp; 1200'!$A:$A,ROW())="","",INDEX('Display 730 &amp; 1200'!$A:$A,ROW()))</f>
        <v>TANGERANG唐格朗</v>
      </c>
      <c r="B162" t="str">
        <f>IF(INDEX('Display 730 &amp; 1200'!$B:$B,ROW())="","",INDEX('Display 730 &amp; 1200'!$B:$B,ROW()))</f>
        <v>HASANUDIN</v>
      </c>
      <c r="C162" t="str">
        <f>IF(INDEX('Display 730 &amp; 1200'!$D:$D,ROW())="","",INDEX('Display 730 &amp; 1200'!$D:$D,ROW()))</f>
        <v>LEUWIDAMAR</v>
      </c>
      <c r="D162" t="e">
        <f>IF($C162="",0,SUMIFS(#REF!,#REF!,$C162,#REF!,"&gt;="&amp;'Display 730 &amp; 1200'!$AN$10,#REF!,"&lt;="&amp;'Display 730 &amp; 1200'!$AN$9))</f>
        <v>#REF!</v>
      </c>
      <c r="E162" t="e">
        <f>IF($C162="",0,SUMIFS(#REF!,#REF!,$C162,#REF!,"&gt;="&amp;'Display 730 &amp; 1200'!$AN$12,#REF!,"&lt;="&amp;'Display 730 &amp; 1200'!$AN$11))</f>
        <v>#REF!</v>
      </c>
    </row>
    <row r="163" spans="1:5">
      <c r="A163" t="str">
        <f>IF(INDEX('Display 730 &amp; 1200'!$A:$A,ROW())="","",INDEX('Display 730 &amp; 1200'!$A:$A,ROW()))</f>
        <v>TANGERANG唐格朗</v>
      </c>
      <c r="B163" t="str">
        <f>IF(INDEX('Display 730 &amp; 1200'!$B:$B,ROW())="","",INDEX('Display 730 &amp; 1200'!$B:$B,ROW()))</f>
        <v>HASANUDIN</v>
      </c>
      <c r="C163" t="str">
        <f>IF(INDEX('Display 730 &amp; 1200'!$D:$D,ROW())="","",INDEX('Display 730 &amp; 1200'!$D:$D,ROW()))</f>
        <v>SUKANAGARA_JAYA</v>
      </c>
      <c r="D163" t="e">
        <f>IF($C163="",0,SUMIFS(#REF!,#REF!,$C163,#REF!,"&gt;="&amp;'Display 730 &amp; 1200'!$AN$10,#REF!,"&lt;="&amp;'Display 730 &amp; 1200'!$AN$9))</f>
        <v>#REF!</v>
      </c>
      <c r="E163" t="e">
        <f>IF($C163="",0,SUMIFS(#REF!,#REF!,$C163,#REF!,"&gt;="&amp;'Display 730 &amp; 1200'!$AN$12,#REF!,"&lt;="&amp;'Display 730 &amp; 1200'!$AN$11))</f>
        <v>#REF!</v>
      </c>
    </row>
    <row r="164" spans="1:5">
      <c r="A164" t="str">
        <f>IF(INDEX('Display 730 &amp; 1200'!$A:$A,ROW())="","",INDEX('Display 730 &amp; 1200'!$A:$A,ROW()))</f>
        <v>TANGERANG唐格朗</v>
      </c>
      <c r="B164" t="str">
        <f>IF(INDEX('Display 730 &amp; 1200'!$B:$B,ROW())="","",INDEX('Display 730 &amp; 1200'!$B:$B,ROW()))</f>
        <v>HASANUDIN</v>
      </c>
      <c r="C164" t="str">
        <f>IF(INDEX('Display 730 &amp; 1200'!$D:$D,ROW())="","",INDEX('Display 730 &amp; 1200'!$D:$D,ROW()))</f>
        <v>MAJASARI_PANDEGLANG</v>
      </c>
      <c r="D164" t="e">
        <f>IF($C164="",0,SUMIFS(#REF!,#REF!,$C164,#REF!,"&gt;="&amp;'Display 730 &amp; 1200'!$AN$10,#REF!,"&lt;="&amp;'Display 730 &amp; 1200'!$AN$9))</f>
        <v>#REF!</v>
      </c>
      <c r="E164" t="e">
        <f>IF($C164="",0,SUMIFS(#REF!,#REF!,$C164,#REF!,"&gt;="&amp;'Display 730 &amp; 1200'!$AN$12,#REF!,"&lt;="&amp;'Display 730 &amp; 1200'!$AN$11))</f>
        <v>#REF!</v>
      </c>
    </row>
    <row r="165" spans="1:5">
      <c r="A165" t="str">
        <f>IF(INDEX('Display 730 &amp; 1200'!$A:$A,ROW())="","",INDEX('Display 730 &amp; 1200'!$A:$A,ROW()))</f>
        <v>TANGERANG唐格朗</v>
      </c>
      <c r="B165" t="str">
        <f>IF(INDEX('Display 730 &amp; 1200'!$B:$B,ROW())="","",INDEX('Display 730 &amp; 1200'!$B:$B,ROW()))</f>
        <v>HASANUDIN</v>
      </c>
      <c r="C165" t="str">
        <f>IF(INDEX('Display 730 &amp; 1200'!$D:$D,ROW())="","",INDEX('Display 730 &amp; 1200'!$D:$D,ROW()))</f>
        <v>BANJAR_KENCANA</v>
      </c>
      <c r="D165" t="e">
        <f>IF($C165="",0,SUMIFS(#REF!,#REF!,$C165,#REF!,"&gt;="&amp;'Display 730 &amp; 1200'!$AN$10,#REF!,"&lt;="&amp;'Display 730 &amp; 1200'!$AN$9))</f>
        <v>#REF!</v>
      </c>
      <c r="E165" t="e">
        <f>IF($C165="",0,SUMIFS(#REF!,#REF!,$C165,#REF!,"&gt;="&amp;'Display 730 &amp; 1200'!$AN$12,#REF!,"&lt;="&amp;'Display 730 &amp; 1200'!$AN$11))</f>
        <v>#REF!</v>
      </c>
    </row>
    <row r="166" spans="1:5">
      <c r="A166" t="str">
        <f>IF(INDEX('Display 730 &amp; 1200'!$A:$A,ROW())="","",INDEX('Display 730 &amp; 1200'!$A:$A,ROW()))</f>
        <v>TANGERANG唐格朗</v>
      </c>
      <c r="B166" t="str">
        <f>IF(INDEX('Display 730 &amp; 1200'!$B:$B,ROW())="","",INDEX('Display 730 &amp; 1200'!$B:$B,ROW()))</f>
        <v>HASANUDIN</v>
      </c>
      <c r="C166" t="str">
        <f>IF(INDEX('Display 730 &amp; 1200'!$D:$D,ROW())="","",INDEX('Display 730 &amp; 1200'!$D:$D,ROW()))</f>
        <v>CIKULUR</v>
      </c>
      <c r="D166" t="e">
        <f>IF($C166="",0,SUMIFS(#REF!,#REF!,$C166,#REF!,"&gt;="&amp;'Display 730 &amp; 1200'!$AN$10,#REF!,"&lt;="&amp;'Display 730 &amp; 1200'!$AN$9))</f>
        <v>#REF!</v>
      </c>
      <c r="E166" t="e">
        <f>IF($C166="",0,SUMIFS(#REF!,#REF!,$C166,#REF!,"&gt;="&amp;'Display 730 &amp; 1200'!$AN$12,#REF!,"&lt;="&amp;'Display 730 &amp; 1200'!$AN$11))</f>
        <v>#REF!</v>
      </c>
    </row>
    <row r="167" spans="1:5">
      <c r="A167" t="str">
        <f>IF(INDEX('Display 730 &amp; 1200'!$A:$A,ROW())="","",INDEX('Display 730 &amp; 1200'!$A:$A,ROW()))</f>
        <v>TANGERANG唐格朗</v>
      </c>
      <c r="B167" t="str">
        <f>IF(INDEX('Display 730 &amp; 1200'!$B:$B,ROW())="","",INDEX('Display 730 &amp; 1200'!$B:$B,ROW()))</f>
        <v>HASANUDIN</v>
      </c>
      <c r="C167" t="str">
        <f>IF(INDEX('Display 730 &amp; 1200'!$D:$D,ROW())="","",INDEX('Display 730 &amp; 1200'!$D:$D,ROW()))</f>
        <v>CITRA_MAJA</v>
      </c>
      <c r="D167" t="e">
        <f>IF($C167="",0,SUMIFS(#REF!,#REF!,$C167,#REF!,"&gt;="&amp;'Display 730 &amp; 1200'!$AN$10,#REF!,"&lt;="&amp;'Display 730 &amp; 1200'!$AN$9))</f>
        <v>#REF!</v>
      </c>
      <c r="E167" t="e">
        <f>IF($C167="",0,SUMIFS(#REF!,#REF!,$C167,#REF!,"&gt;="&amp;'Display 730 &amp; 1200'!$AN$12,#REF!,"&lt;="&amp;'Display 730 &amp; 1200'!$AN$11))</f>
        <v>#REF!</v>
      </c>
    </row>
    <row r="168" spans="1:5">
      <c r="A168" t="str">
        <f>IF(INDEX('Display 730 &amp; 1200'!$A:$A,ROW())="","",INDEX('Display 730 &amp; 1200'!$A:$A,ROW()))</f>
        <v>TANGERANG唐格朗</v>
      </c>
      <c r="B168" t="str">
        <f>IF(INDEX('Display 730 &amp; 1200'!$B:$B,ROW())="","",INDEX('Display 730 &amp; 1200'!$B:$B,ROW()))</f>
        <v>HASANUDIN</v>
      </c>
      <c r="C168" t="str">
        <f>IF(INDEX('Display 730 &amp; 1200'!$D:$D,ROW())="","",INDEX('Display 730 &amp; 1200'!$D:$D,ROW()))</f>
        <v>CILELES_KENCANA</v>
      </c>
      <c r="D168" t="e">
        <f>IF($C168="",0,SUMIFS(#REF!,#REF!,$C168,#REF!,"&gt;="&amp;'Display 730 &amp; 1200'!$AN$10,#REF!,"&lt;="&amp;'Display 730 &amp; 1200'!$AN$9))</f>
        <v>#REF!</v>
      </c>
      <c r="E168" t="e">
        <f>IF($C168="",0,SUMIFS(#REF!,#REF!,$C168,#REF!,"&gt;="&amp;'Display 730 &amp; 1200'!$AN$12,#REF!,"&lt;="&amp;'Display 730 &amp; 1200'!$AN$11))</f>
        <v>#REF!</v>
      </c>
    </row>
    <row r="169" spans="1:5">
      <c r="A169" t="str">
        <f>IF(INDEX('Display 730 &amp; 1200'!$A:$A,ROW())="","",INDEX('Display 730 &amp; 1200'!$A:$A,ROW()))</f>
        <v>TANGERANG唐格朗</v>
      </c>
      <c r="B169" t="str">
        <f>IF(INDEX('Display 730 &amp; 1200'!$B:$B,ROW())="","",INDEX('Display 730 &amp; 1200'!$B:$B,ROW()))</f>
        <v>HASANUDIN</v>
      </c>
      <c r="C169" t="str">
        <f>IF(INDEX('Display 730 &amp; 1200'!$D:$D,ROW())="","",INDEX('Display 730 &amp; 1200'!$D:$D,ROW()))</f>
        <v>WARUNG_BANTEN</v>
      </c>
      <c r="D169" t="e">
        <f>IF($C169="",0,SUMIFS(#REF!,#REF!,$C169,#REF!,"&gt;="&amp;'Display 730 &amp; 1200'!$AN$10,#REF!,"&lt;="&amp;'Display 730 &amp; 1200'!$AN$9))</f>
        <v>#REF!</v>
      </c>
      <c r="E169" t="e">
        <f>IF($C169="",0,SUMIFS(#REF!,#REF!,$C169,#REF!,"&gt;="&amp;'Display 730 &amp; 1200'!$AN$12,#REF!,"&lt;="&amp;'Display 730 &amp; 1200'!$AN$11))</f>
        <v>#REF!</v>
      </c>
    </row>
    <row r="170" spans="1:5">
      <c r="A170" t="str">
        <f>IF(INDEX('Display 730 &amp; 1200'!$A:$A,ROW())="","",INDEX('Display 730 &amp; 1200'!$A:$A,ROW()))</f>
        <v>TANGERANG唐格朗</v>
      </c>
      <c r="B170" t="str">
        <f>IF(INDEX('Display 730 &amp; 1200'!$B:$B,ROW())="","",INDEX('Display 730 &amp; 1200'!$B:$B,ROW()))</f>
        <v>HASANUDIN</v>
      </c>
      <c r="C170" t="str">
        <f>IF(INDEX('Display 730 &amp; 1200'!$D:$D,ROW())="","",INDEX('Display 730 &amp; 1200'!$D:$D,ROW()))</f>
        <v>MUNJUL_FLAMBOYANT</v>
      </c>
      <c r="D170" t="e">
        <f>IF($C170="",0,SUMIFS(#REF!,#REF!,$C170,#REF!,"&gt;="&amp;'Display 730 &amp; 1200'!$AN$10,#REF!,"&lt;="&amp;'Display 730 &amp; 1200'!$AN$9))</f>
        <v>#REF!</v>
      </c>
      <c r="E170" t="e">
        <f>IF($C170="",0,SUMIFS(#REF!,#REF!,$C170,#REF!,"&gt;="&amp;'Display 730 &amp; 1200'!$AN$12,#REF!,"&lt;="&amp;'Display 730 &amp; 1200'!$AN$11))</f>
        <v>#REF!</v>
      </c>
    </row>
    <row r="171" spans="1:5">
      <c r="A171" t="str">
        <f>IF(INDEX('Display 730 &amp; 1200'!$A:$A,ROW())="","",INDEX('Display 730 &amp; 1200'!$A:$A,ROW()))</f>
        <v>TANGERANG唐格朗</v>
      </c>
      <c r="B171" t="str">
        <f>IF(INDEX('Display 730 &amp; 1200'!$B:$B,ROW())="","",INDEX('Display 730 &amp; 1200'!$B:$B,ROW()))</f>
        <v>HASANUDIN</v>
      </c>
      <c r="C171" t="str">
        <f>IF(INDEX('Display 730 &amp; 1200'!$D:$D,ROW())="","",INDEX('Display 730 &amp; 1200'!$D:$D,ROW()))</f>
        <v>CIGADUNG_INOVASI</v>
      </c>
      <c r="D171" t="e">
        <f>IF($C171="",0,SUMIFS(#REF!,#REF!,$C171,#REF!,"&gt;="&amp;'Display 730 &amp; 1200'!$AN$10,#REF!,"&lt;="&amp;'Display 730 &amp; 1200'!$AN$9))</f>
        <v>#REF!</v>
      </c>
      <c r="E171" t="e">
        <f>IF($C171="",0,SUMIFS(#REF!,#REF!,$C171,#REF!,"&gt;="&amp;'Display 730 &amp; 1200'!$AN$12,#REF!,"&lt;="&amp;'Display 730 &amp; 1200'!$AN$11))</f>
        <v>#REF!</v>
      </c>
    </row>
    <row r="172" spans="1:5">
      <c r="A172" t="str">
        <f>IF(INDEX('Display 730 &amp; 1200'!$A:$A,ROW())="","",INDEX('Display 730 &amp; 1200'!$A:$A,ROW()))</f>
        <v>TANGERANG唐格朗</v>
      </c>
      <c r="B172" t="str">
        <f>IF(INDEX('Display 730 &amp; 1200'!$B:$B,ROW())="","",INDEX('Display 730 &amp; 1200'!$B:$B,ROW()))</f>
        <v>HASANUDIN</v>
      </c>
      <c r="C172" t="str">
        <f>IF(INDEX('Display 730 &amp; 1200'!$D:$D,ROW())="","",INDEX('Display 730 &amp; 1200'!$D:$D,ROW()))</f>
        <v>MANDALA_RANGKAS</v>
      </c>
      <c r="D172" t="e">
        <f>IF($C172="",0,SUMIFS(#REF!,#REF!,$C172,#REF!,"&gt;="&amp;'Display 730 &amp; 1200'!$AN$10,#REF!,"&lt;="&amp;'Display 730 &amp; 1200'!$AN$9))</f>
        <v>#REF!</v>
      </c>
      <c r="E172" t="e">
        <f>IF($C172="",0,SUMIFS(#REF!,#REF!,$C172,#REF!,"&gt;="&amp;'Display 730 &amp; 1200'!$AN$12,#REF!,"&lt;="&amp;'Display 730 &amp; 1200'!$AN$11))</f>
        <v>#REF!</v>
      </c>
    </row>
    <row r="173" spans="1:5">
      <c r="A173" t="str">
        <f>IF(INDEX('Display 730 &amp; 1200'!$A:$A,ROW())="","",INDEX('Display 730 &amp; 1200'!$A:$A,ROW()))</f>
        <v>TANGERANG唐格朗</v>
      </c>
      <c r="B173" t="str">
        <f>IF(INDEX('Display 730 &amp; 1200'!$B:$B,ROW())="","",INDEX('Display 730 &amp; 1200'!$B:$B,ROW()))</f>
        <v>HASANUDIN</v>
      </c>
      <c r="C173" t="str">
        <f>IF(INDEX('Display 730 &amp; 1200'!$D:$D,ROW())="","",INDEX('Display 730 &amp; 1200'!$D:$D,ROW()))</f>
        <v>CIMANUK</v>
      </c>
      <c r="D173" t="e">
        <f>IF($C173="",0,SUMIFS(#REF!,#REF!,$C173,#REF!,"&gt;="&amp;'Display 730 &amp; 1200'!$AN$10,#REF!,"&lt;="&amp;'Display 730 &amp; 1200'!$AN$9))</f>
        <v>#REF!</v>
      </c>
      <c r="E173" t="e">
        <f>IF($C173="",0,SUMIFS(#REF!,#REF!,$C173,#REF!,"&gt;="&amp;'Display 730 &amp; 1200'!$AN$12,#REF!,"&lt;="&amp;'Display 730 &amp; 1200'!$AN$11))</f>
        <v>#REF!</v>
      </c>
    </row>
    <row r="174" spans="1:5">
      <c r="A174" t="str">
        <f>IF(INDEX('Display 730 &amp; 1200'!$A:$A,ROW())="","",INDEX('Display 730 &amp; 1200'!$A:$A,ROW()))</f>
        <v>TANGERANG唐格朗</v>
      </c>
      <c r="B174" t="str">
        <f>IF(INDEX('Display 730 &amp; 1200'!$B:$B,ROW())="","",INDEX('Display 730 &amp; 1200'!$B:$B,ROW()))</f>
        <v>HASANUDIN</v>
      </c>
      <c r="C174" t="str">
        <f>IF(INDEX('Display 730 &amp; 1200'!$D:$D,ROW())="","",INDEX('Display 730 &amp; 1200'!$D:$D,ROW()))</f>
        <v>WANASALAM</v>
      </c>
      <c r="D174" t="e">
        <f>IF($C174="",0,SUMIFS(#REF!,#REF!,$C174,#REF!,"&gt;="&amp;'Display 730 &amp; 1200'!$AN$10,#REF!,"&lt;="&amp;'Display 730 &amp; 1200'!$AN$9))</f>
        <v>#REF!</v>
      </c>
      <c r="E174" t="e">
        <f>IF($C174="",0,SUMIFS(#REF!,#REF!,$C174,#REF!,"&gt;="&amp;'Display 730 &amp; 1200'!$AN$12,#REF!,"&lt;="&amp;'Display 730 &amp; 1200'!$AN$11))</f>
        <v>#REF!</v>
      </c>
    </row>
    <row r="175" spans="1:5">
      <c r="A175" t="str">
        <f>IF(INDEX('Display 730 &amp; 1200'!$A:$A,ROW())="","",INDEX('Display 730 &amp; 1200'!$A:$A,ROW()))</f>
        <v>TANGERANG唐格朗</v>
      </c>
      <c r="B175" t="str">
        <f>IF(INDEX('Display 730 &amp; 1200'!$B:$B,ROW())="","",INDEX('Display 730 &amp; 1200'!$B:$B,ROW()))</f>
        <v>HASANUDIN</v>
      </c>
      <c r="C175" t="str">
        <f>IF(INDEX('Display 730 &amp; 1200'!$D:$D,ROW())="","",INDEX('Display 730 &amp; 1200'!$D:$D,ROW()))</f>
        <v>MENES</v>
      </c>
      <c r="D175" t="e">
        <f>IF($C175="",0,SUMIFS(#REF!,#REF!,$C175,#REF!,"&gt;="&amp;'Display 730 &amp; 1200'!$AN$10,#REF!,"&lt;="&amp;'Display 730 &amp; 1200'!$AN$9))</f>
        <v>#REF!</v>
      </c>
      <c r="E175" t="e">
        <f>IF($C175="",0,SUMIFS(#REF!,#REF!,$C175,#REF!,"&gt;="&amp;'Display 730 &amp; 1200'!$AN$12,#REF!,"&lt;="&amp;'Display 730 &amp; 1200'!$AN$11))</f>
        <v>#REF!</v>
      </c>
    </row>
    <row r="176" spans="1:5">
      <c r="A176" t="str">
        <f>IF(INDEX('Display 730 &amp; 1200'!$A:$A,ROW())="","",INDEX('Display 730 &amp; 1200'!$A:$A,ROW()))</f>
        <v>TANGERANG唐格朗</v>
      </c>
      <c r="B176" t="str">
        <f>IF(INDEX('Display 730 &amp; 1200'!$B:$B,ROW())="","",INDEX('Display 730 &amp; 1200'!$B:$B,ROW()))</f>
        <v>JAYA</v>
      </c>
      <c r="C176" t="str">
        <f>IF(INDEX('Display 730 &amp; 1200'!$D:$D,ROW())="","",INDEX('Display 730 &amp; 1200'!$D:$D,ROW()))</f>
        <v>INFINITY_BIZPARK</v>
      </c>
      <c r="D176" t="e">
        <f>IF($C176="",0,SUMIFS(#REF!,#REF!,$C176,#REF!,"&gt;="&amp;'Display 730 &amp; 1200'!$AN$10,#REF!,"&lt;="&amp;'Display 730 &amp; 1200'!$AN$9))</f>
        <v>#REF!</v>
      </c>
      <c r="E176" t="e">
        <f>IF($C176="",0,SUMIFS(#REF!,#REF!,$C176,#REF!,"&gt;="&amp;'Display 730 &amp; 1200'!$AN$12,#REF!,"&lt;="&amp;'Display 730 &amp; 1200'!$AN$11))</f>
        <v>#REF!</v>
      </c>
    </row>
    <row r="177" spans="1:5">
      <c r="A177" t="str">
        <f>IF(INDEX('Display 730 &amp; 1200'!$A:$A,ROW())="","",INDEX('Display 730 &amp; 1200'!$A:$A,ROW()))</f>
        <v>TANGERANG唐格朗</v>
      </c>
      <c r="B177" t="str">
        <f>IF(INDEX('Display 730 &amp; 1200'!$B:$B,ROW())="","",INDEX('Display 730 &amp; 1200'!$B:$B,ROW()))</f>
        <v>JAYA</v>
      </c>
      <c r="C177" t="str">
        <f>IF(INDEX('Display 730 &amp; 1200'!$D:$D,ROW())="","",INDEX('Display 730 &amp; 1200'!$D:$D,ROW()))</f>
        <v>WANAKERTA_SINJAY</v>
      </c>
      <c r="D177" t="e">
        <f>IF($C177="",0,SUMIFS(#REF!,#REF!,$C177,#REF!,"&gt;="&amp;'Display 730 &amp; 1200'!$AN$10,#REF!,"&lt;="&amp;'Display 730 &amp; 1200'!$AN$9))</f>
        <v>#REF!</v>
      </c>
      <c r="E177" t="e">
        <f>IF($C177="",0,SUMIFS(#REF!,#REF!,$C177,#REF!,"&gt;="&amp;'Display 730 &amp; 1200'!$AN$12,#REF!,"&lt;="&amp;'Display 730 &amp; 1200'!$AN$11))</f>
        <v>#REF!</v>
      </c>
    </row>
    <row r="178" spans="1:5">
      <c r="A178" t="str">
        <f>IF(INDEX('Display 730 &amp; 1200'!$A:$A,ROW())="","",INDEX('Display 730 &amp; 1200'!$A:$A,ROW()))</f>
        <v>TANGERANG唐格朗</v>
      </c>
      <c r="B178" t="str">
        <f>IF(INDEX('Display 730 &amp; 1200'!$B:$B,ROW())="","",INDEX('Display 730 &amp; 1200'!$B:$B,ROW()))</f>
        <v>JAYA</v>
      </c>
      <c r="C178" t="str">
        <f>IF(INDEX('Display 730 &amp; 1200'!$D:$D,ROW())="","",INDEX('Display 730 &amp; 1200'!$D:$D,ROW()))</f>
        <v>PANGKALAN_TELUKNAGA</v>
      </c>
      <c r="D178" t="e">
        <f>IF($C178="",0,SUMIFS(#REF!,#REF!,$C178,#REF!,"&gt;="&amp;'Display 730 &amp; 1200'!$AN$10,#REF!,"&lt;="&amp;'Display 730 &amp; 1200'!$AN$9))</f>
        <v>#REF!</v>
      </c>
      <c r="E178" t="e">
        <f>IF($C178="",0,SUMIFS(#REF!,#REF!,$C178,#REF!,"&gt;="&amp;'Display 730 &amp; 1200'!$AN$12,#REF!,"&lt;="&amp;'Display 730 &amp; 1200'!$AN$11))</f>
        <v>#REF!</v>
      </c>
    </row>
    <row r="179" spans="1:5">
      <c r="A179" t="str">
        <f>IF(INDEX('Display 730 &amp; 1200'!$A:$A,ROW())="","",INDEX('Display 730 &amp; 1200'!$A:$A,ROW()))</f>
        <v>TANGERANG唐格朗</v>
      </c>
      <c r="B179" t="str">
        <f>IF(INDEX('Display 730 &amp; 1200'!$B:$B,ROW())="","",INDEX('Display 730 &amp; 1200'!$B:$B,ROW()))</f>
        <v>JAYA</v>
      </c>
      <c r="C179" t="str">
        <f>IF(INDEX('Display 730 &amp; 1200'!$D:$D,ROW())="","",INDEX('Display 730 &amp; 1200'!$D:$D,ROW()))</f>
        <v>DC_SEPATAN</v>
      </c>
      <c r="D179" t="e">
        <f>IF($C179="",0,SUMIFS(#REF!,#REF!,$C179,#REF!,"&gt;="&amp;'Display 730 &amp; 1200'!$AN$10,#REF!,"&lt;="&amp;'Display 730 &amp; 1200'!$AN$9))</f>
        <v>#REF!</v>
      </c>
      <c r="E179" t="e">
        <f>IF($C179="",0,SUMIFS(#REF!,#REF!,$C179,#REF!,"&gt;="&amp;'Display 730 &amp; 1200'!$AN$12,#REF!,"&lt;="&amp;'Display 730 &amp; 1200'!$AN$11))</f>
        <v>#REF!</v>
      </c>
    </row>
    <row r="180" spans="1:5">
      <c r="A180" t="str">
        <f>IF(INDEX('Display 730 &amp; 1200'!$A:$A,ROW())="","",INDEX('Display 730 &amp; 1200'!$A:$A,ROW()))</f>
        <v>TANGERANG唐格朗</v>
      </c>
      <c r="B180" t="str">
        <f>IF(INDEX('Display 730 &amp; 1200'!$B:$B,ROW())="","",INDEX('Display 730 &amp; 1200'!$B:$B,ROW()))</f>
        <v>JAYA</v>
      </c>
      <c r="C180" t="str">
        <f>IF(INDEX('Display 730 &amp; 1200'!$D:$D,ROW())="","",INDEX('Display 730 &amp; 1200'!$D:$D,ROW()))</f>
        <v>RAJEG</v>
      </c>
      <c r="D180" t="e">
        <f>IF($C180="",0,SUMIFS(#REF!,#REF!,$C180,#REF!,"&gt;="&amp;'Display 730 &amp; 1200'!$AN$10,#REF!,"&lt;="&amp;'Display 730 &amp; 1200'!$AN$9))</f>
        <v>#REF!</v>
      </c>
      <c r="E180" t="e">
        <f>IF($C180="",0,SUMIFS(#REF!,#REF!,$C180,#REF!,"&gt;="&amp;'Display 730 &amp; 1200'!$AN$12,#REF!,"&lt;="&amp;'Display 730 &amp; 1200'!$AN$11))</f>
        <v>#REF!</v>
      </c>
    </row>
    <row r="181" spans="1:5">
      <c r="A181" t="str">
        <f>IF(INDEX('Display 730 &amp; 1200'!$A:$A,ROW())="","",INDEX('Display 730 &amp; 1200'!$A:$A,ROW()))</f>
        <v>TANGERANG唐格朗</v>
      </c>
      <c r="B181" t="str">
        <f>IF(INDEX('Display 730 &amp; 1200'!$B:$B,ROW())="","",INDEX('Display 730 &amp; 1200'!$B:$B,ROW()))</f>
        <v>JAYA</v>
      </c>
      <c r="C181" t="str">
        <f>IF(INDEX('Display 730 &amp; 1200'!$D:$D,ROW())="","",INDEX('Display 730 &amp; 1200'!$D:$D,ROW()))</f>
        <v>MAUK_2</v>
      </c>
      <c r="D181" t="e">
        <f>IF($C181="",0,SUMIFS(#REF!,#REF!,$C181,#REF!,"&gt;="&amp;'Display 730 &amp; 1200'!$AN$10,#REF!,"&lt;="&amp;'Display 730 &amp; 1200'!$AN$9))</f>
        <v>#REF!</v>
      </c>
      <c r="E181" t="e">
        <f>IF($C181="",0,SUMIFS(#REF!,#REF!,$C181,#REF!,"&gt;="&amp;'Display 730 &amp; 1200'!$AN$12,#REF!,"&lt;="&amp;'Display 730 &amp; 1200'!$AN$11))</f>
        <v>#REF!</v>
      </c>
    </row>
    <row r="182" spans="1:5">
      <c r="A182" t="str">
        <f>IF(INDEX('Display 730 &amp; 1200'!$A:$A,ROW())="","",INDEX('Display 730 &amp; 1200'!$A:$A,ROW()))</f>
        <v>TANGERANG唐格朗</v>
      </c>
      <c r="B182" t="str">
        <f>IF(INDEX('Display 730 &amp; 1200'!$B:$B,ROW())="","",INDEX('Display 730 &amp; 1200'!$B:$B,ROW()))</f>
        <v>JAYA</v>
      </c>
      <c r="C182" t="str">
        <f>IF(INDEX('Display 730 &amp; 1200'!$D:$D,ROW())="","",INDEX('Display 730 &amp; 1200'!$D:$D,ROW()))</f>
        <v>PAKUHAJI</v>
      </c>
      <c r="D182" t="e">
        <f>IF($C182="",0,SUMIFS(#REF!,#REF!,$C182,#REF!,"&gt;="&amp;'Display 730 &amp; 1200'!$AN$10,#REF!,"&lt;="&amp;'Display 730 &amp; 1200'!$AN$9))</f>
        <v>#REF!</v>
      </c>
      <c r="E182" t="e">
        <f>IF($C182="",0,SUMIFS(#REF!,#REF!,$C182,#REF!,"&gt;="&amp;'Display 730 &amp; 1200'!$AN$12,#REF!,"&lt;="&amp;'Display 730 &amp; 1200'!$AN$11))</f>
        <v>#REF!</v>
      </c>
    </row>
    <row r="183" spans="1:5">
      <c r="A183" t="str">
        <f>IF(INDEX('Display 730 &amp; 1200'!$A:$A,ROW())="","",INDEX('Display 730 &amp; 1200'!$A:$A,ROW()))</f>
        <v>TANGERANG唐格朗</v>
      </c>
      <c r="B183" t="str">
        <f>IF(INDEX('Display 730 &amp; 1200'!$B:$B,ROW())="","",INDEX('Display 730 &amp; 1200'!$B:$B,ROW()))</f>
        <v>JAYA</v>
      </c>
      <c r="C183" t="str">
        <f>IF(INDEX('Display 730 &amp; 1200'!$D:$D,ROW())="","",INDEX('Display 730 &amp; 1200'!$D:$D,ROW()))</f>
        <v>BAL15E</v>
      </c>
      <c r="D183" t="e">
        <f>IF($C183="",0,SUMIFS(#REF!,#REF!,$C183,#REF!,"&gt;="&amp;'Display 730 &amp; 1200'!$AN$10,#REF!,"&lt;="&amp;'Display 730 &amp; 1200'!$AN$9))</f>
        <v>#REF!</v>
      </c>
      <c r="E183" t="e">
        <f>IF($C183="",0,SUMIFS(#REF!,#REF!,$C183,#REF!,"&gt;="&amp;'Display 730 &amp; 1200'!$AN$12,#REF!,"&lt;="&amp;'Display 730 &amp; 1200'!$AN$11))</f>
        <v>#REF!</v>
      </c>
    </row>
    <row r="184" spans="1:5">
      <c r="A184" t="str">
        <f>IF(INDEX('Display 730 &amp; 1200'!$A:$A,ROW())="","",INDEX('Display 730 &amp; 1200'!$A:$A,ROW()))</f>
        <v>TANGERANG唐格朗</v>
      </c>
      <c r="B184" t="str">
        <f>IF(INDEX('Display 730 &amp; 1200'!$B:$B,ROW())="","",INDEX('Display 730 &amp; 1200'!$B:$B,ROW()))</f>
        <v>JAYA</v>
      </c>
      <c r="C184" t="str">
        <f>IF(INDEX('Display 730 &amp; 1200'!$D:$D,ROW())="","",INDEX('Display 730 &amp; 1200'!$D:$D,ROW()))</f>
        <v>BAL15D</v>
      </c>
      <c r="D184" t="e">
        <f>IF($C184="",0,SUMIFS(#REF!,#REF!,$C184,#REF!,"&gt;="&amp;'Display 730 &amp; 1200'!$AN$10,#REF!,"&lt;="&amp;'Display 730 &amp; 1200'!$AN$9))</f>
        <v>#REF!</v>
      </c>
      <c r="E184" t="e">
        <f>IF($C184="",0,SUMIFS(#REF!,#REF!,$C184,#REF!,"&gt;="&amp;'Display 730 &amp; 1200'!$AN$12,#REF!,"&lt;="&amp;'Display 730 &amp; 1200'!$AN$11))</f>
        <v>#REF!</v>
      </c>
    </row>
    <row r="185" spans="1:5">
      <c r="A185" t="str">
        <f>IF(INDEX('Display 730 &amp; 1200'!$A:$A,ROW())="","",INDEX('Display 730 &amp; 1200'!$A:$A,ROW()))</f>
        <v>TANGERANG唐格朗</v>
      </c>
      <c r="B185" t="str">
        <f>IF(INDEX('Display 730 &amp; 1200'!$B:$B,ROW())="","",INDEX('Display 730 &amp; 1200'!$B:$B,ROW()))</f>
        <v>JAYA</v>
      </c>
      <c r="C185" t="str">
        <f>IF(INDEX('Display 730 &amp; 1200'!$D:$D,ROW())="","",INDEX('Display 730 &amp; 1200'!$D:$D,ROW()))</f>
        <v>SEPATAN</v>
      </c>
      <c r="D185" t="e">
        <f>IF($C185="",0,SUMIFS(#REF!,#REF!,$C185,#REF!,"&gt;="&amp;'Display 730 &amp; 1200'!$AN$10,#REF!,"&lt;="&amp;'Display 730 &amp; 1200'!$AN$9))</f>
        <v>#REF!</v>
      </c>
      <c r="E185" t="e">
        <f>IF($C185="",0,SUMIFS(#REF!,#REF!,$C185,#REF!,"&gt;="&amp;'Display 730 &amp; 1200'!$AN$12,#REF!,"&lt;="&amp;'Display 730 &amp; 1200'!$AN$11))</f>
        <v>#REF!</v>
      </c>
    </row>
    <row r="186" spans="1:5">
      <c r="A186" t="str">
        <f>IF(INDEX('Display 730 &amp; 1200'!$A:$A,ROW())="","",INDEX('Display 730 &amp; 1200'!$A:$A,ROW()))</f>
        <v>TANGERANG唐格朗</v>
      </c>
      <c r="B186" t="str">
        <f>IF(INDEX('Display 730 &amp; 1200'!$B:$B,ROW())="","",INDEX('Display 730 &amp; 1200'!$B:$B,ROW()))</f>
        <v>JAYA</v>
      </c>
      <c r="C186" t="str">
        <f>IF(INDEX('Display 730 &amp; 1200'!$D:$D,ROW())="","",INDEX('Display 730 &amp; 1200'!$D:$D,ROW()))</f>
        <v>TGR05D</v>
      </c>
      <c r="D186" t="e">
        <f>IF($C186="",0,SUMIFS(#REF!,#REF!,$C186,#REF!,"&gt;="&amp;'Display 730 &amp; 1200'!$AN$10,#REF!,"&lt;="&amp;'Display 730 &amp; 1200'!$AN$9))</f>
        <v>#REF!</v>
      </c>
      <c r="E186" t="e">
        <f>IF($C186="",0,SUMIFS(#REF!,#REF!,$C186,#REF!,"&gt;="&amp;'Display 730 &amp; 1200'!$AN$12,#REF!,"&lt;="&amp;'Display 730 &amp; 1200'!$AN$11))</f>
        <v>#REF!</v>
      </c>
    </row>
    <row r="187" spans="1:5">
      <c r="A187" t="str">
        <f>IF(INDEX('Display 730 &amp; 1200'!$A:$A,ROW())="","",INDEX('Display 730 &amp; 1200'!$A:$A,ROW()))</f>
        <v>TANGERANG唐格朗</v>
      </c>
      <c r="B187" t="str">
        <f>IF(INDEX('Display 730 &amp; 1200'!$B:$B,ROW())="","",INDEX('Display 730 &amp; 1200'!$B:$B,ROW()))</f>
        <v>JAYA</v>
      </c>
      <c r="C187" t="str">
        <f>IF(INDEX('Display 730 &amp; 1200'!$D:$D,ROW())="","",INDEX('Display 730 &amp; 1200'!$D:$D,ROW()))</f>
        <v>PIK_2_RIVERSIDE</v>
      </c>
      <c r="D187" t="e">
        <f>IF($C187="",0,SUMIFS(#REF!,#REF!,$C187,#REF!,"&gt;="&amp;'Display 730 &amp; 1200'!$AN$10,#REF!,"&lt;="&amp;'Display 730 &amp; 1200'!$AN$9))</f>
        <v>#REF!</v>
      </c>
      <c r="E187" t="e">
        <f>IF($C187="",0,SUMIFS(#REF!,#REF!,$C187,#REF!,"&gt;="&amp;'Display 730 &amp; 1200'!$AN$12,#REF!,"&lt;="&amp;'Display 730 &amp; 1200'!$AN$11))</f>
        <v>#REF!</v>
      </c>
    </row>
    <row r="188" spans="1:5">
      <c r="A188" t="str">
        <f>IF(INDEX('Display 730 &amp; 1200'!$A:$A,ROW())="","",INDEX('Display 730 &amp; 1200'!$A:$A,ROW()))</f>
        <v>TANGERANG唐格朗</v>
      </c>
      <c r="B188" t="str">
        <f>IF(INDEX('Display 730 &amp; 1200'!$B:$B,ROW())="","",INDEX('Display 730 &amp; 1200'!$B:$B,ROW()))</f>
        <v>JAYA</v>
      </c>
      <c r="C188" t="str">
        <f>IF(INDEX('Display 730 &amp; 1200'!$D:$D,ROW())="","",INDEX('Display 730 &amp; 1200'!$D:$D,ROW()))</f>
        <v>PERIUK</v>
      </c>
      <c r="D188" t="e">
        <f>IF($C188="",0,SUMIFS(#REF!,#REF!,$C188,#REF!,"&gt;="&amp;'Display 730 &amp; 1200'!$AN$10,#REF!,"&lt;="&amp;'Display 730 &amp; 1200'!$AN$9))</f>
        <v>#REF!</v>
      </c>
      <c r="E188" t="e">
        <f>IF($C188="",0,SUMIFS(#REF!,#REF!,$C188,#REF!,"&gt;="&amp;'Display 730 &amp; 1200'!$AN$12,#REF!,"&lt;="&amp;'Display 730 &amp; 1200'!$AN$11))</f>
        <v>#REF!</v>
      </c>
    </row>
    <row r="189" spans="1:5">
      <c r="A189" t="str">
        <f>IF(INDEX('Display 730 &amp; 1200'!$A:$A,ROW())="","",INDEX('Display 730 &amp; 1200'!$A:$A,ROW()))</f>
        <v>TANGERANG唐格朗</v>
      </c>
      <c r="B189" t="str">
        <f>IF(INDEX('Display 730 &amp; 1200'!$B:$B,ROW())="","",INDEX('Display 730 &amp; 1200'!$B:$B,ROW()))</f>
        <v>-</v>
      </c>
      <c r="C189" t="str">
        <f>IF(INDEX('Display 730 &amp; 1200'!$D:$D,ROW())="","",INDEX('Display 730 &amp; 1200'!$D:$D,ROW()))</f>
        <v>TERITI_KUTABUMI</v>
      </c>
      <c r="D189" t="e">
        <f>IF($C189="",0,SUMIFS(#REF!,#REF!,$C189,#REF!,"&gt;="&amp;'Display 730 &amp; 1200'!$AN$10,#REF!,"&lt;="&amp;'Display 730 &amp; 1200'!$AN$9))</f>
        <v>#REF!</v>
      </c>
      <c r="E189" t="e">
        <f>IF($C189="",0,SUMIFS(#REF!,#REF!,$C189,#REF!,"&gt;="&amp;'Display 730 &amp; 1200'!$AN$12,#REF!,"&lt;="&amp;'Display 730 &amp; 1200'!$AN$11))</f>
        <v>#REF!</v>
      </c>
    </row>
    <row r="190" spans="1:5">
      <c r="A190" t="str">
        <f>IF(INDEX('Display 730 &amp; 1200'!$A:$A,ROW())="","",INDEX('Display 730 &amp; 1200'!$A:$A,ROW()))</f>
        <v>TANGERANG唐格朗</v>
      </c>
      <c r="B190" t="str">
        <f>IF(INDEX('Display 730 &amp; 1200'!$B:$B,ROW())="","",INDEX('Display 730 &amp; 1200'!$B:$B,ROW()))</f>
        <v>JUMADI</v>
      </c>
      <c r="C190" t="str">
        <f>IF(INDEX('Display 730 &amp; 1200'!$D:$D,ROW())="","",INDEX('Display 730 &amp; 1200'!$D:$D,ROW()))</f>
        <v>CANGKUDU</v>
      </c>
      <c r="D190" t="e">
        <f>IF($C190="",0,SUMIFS(#REF!,#REF!,$C190,#REF!,"&gt;="&amp;'Display 730 &amp; 1200'!$AN$10,#REF!,"&lt;="&amp;'Display 730 &amp; 1200'!$AN$9))</f>
        <v>#REF!</v>
      </c>
      <c r="E190" t="e">
        <f>IF($C190="",0,SUMIFS(#REF!,#REF!,$C190,#REF!,"&gt;="&amp;'Display 730 &amp; 1200'!$AN$12,#REF!,"&lt;="&amp;'Display 730 &amp; 1200'!$AN$11))</f>
        <v>#REF!</v>
      </c>
    </row>
    <row r="191" spans="1:5">
      <c r="A191" t="str">
        <f>IF(INDEX('Display 730 &amp; 1200'!$A:$A,ROW())="","",INDEX('Display 730 &amp; 1200'!$A:$A,ROW()))</f>
        <v>TANGERANG唐格朗</v>
      </c>
      <c r="B191" t="str">
        <f>IF(INDEX('Display 730 &amp; 1200'!$B:$B,ROW())="","",INDEX('Display 730 &amp; 1200'!$B:$B,ROW()))</f>
        <v>JUMADI</v>
      </c>
      <c r="C191" t="str">
        <f>IF(INDEX('Display 730 &amp; 1200'!$D:$D,ROW())="","",INDEX('Display 730 &amp; 1200'!$D:$D,ROW()))</f>
        <v>CISOKA</v>
      </c>
      <c r="D191" t="e">
        <f>IF($C191="",0,SUMIFS(#REF!,#REF!,$C191,#REF!,"&gt;="&amp;'Display 730 &amp; 1200'!$AN$10,#REF!,"&lt;="&amp;'Display 730 &amp; 1200'!$AN$9))</f>
        <v>#REF!</v>
      </c>
      <c r="E191" t="e">
        <f>IF($C191="",0,SUMIFS(#REF!,#REF!,$C191,#REF!,"&gt;="&amp;'Display 730 &amp; 1200'!$AN$12,#REF!,"&lt;="&amp;'Display 730 &amp; 1200'!$AN$11))</f>
        <v>#REF!</v>
      </c>
    </row>
    <row r="192" spans="1:5">
      <c r="A192" t="str">
        <f>IF(INDEX('Display 730 &amp; 1200'!$A:$A,ROW())="","",INDEX('Display 730 &amp; 1200'!$A:$A,ROW()))</f>
        <v>TANGERANG唐格朗</v>
      </c>
      <c r="B192" t="str">
        <f>IF(INDEX('Display 730 &amp; 1200'!$B:$B,ROW())="","",INDEX('Display 730 &amp; 1200'!$B:$B,ROW()))</f>
        <v>JUMADI</v>
      </c>
      <c r="C192" t="str">
        <f>IF(INDEX('Display 730 &amp; 1200'!$D:$D,ROW())="","",INDEX('Display 730 &amp; 1200'!$D:$D,ROW()))</f>
        <v>CIKUPA_RAYA</v>
      </c>
      <c r="D192" t="e">
        <f>IF($C192="",0,SUMIFS(#REF!,#REF!,$C192,#REF!,"&gt;="&amp;'Display 730 &amp; 1200'!$AN$10,#REF!,"&lt;="&amp;'Display 730 &amp; 1200'!$AN$9))</f>
        <v>#REF!</v>
      </c>
      <c r="E192" t="e">
        <f>IF($C192="",0,SUMIFS(#REF!,#REF!,$C192,#REF!,"&gt;="&amp;'Display 730 &amp; 1200'!$AN$12,#REF!,"&lt;="&amp;'Display 730 &amp; 1200'!$AN$11))</f>
        <v>#REF!</v>
      </c>
    </row>
    <row r="193" spans="1:5">
      <c r="A193" t="str">
        <f>IF(INDEX('Display 730 &amp; 1200'!$A:$A,ROW())="","",INDEX('Display 730 &amp; 1200'!$A:$A,ROW()))</f>
        <v>TANGERANG唐格朗</v>
      </c>
      <c r="B193" t="str">
        <f>IF(INDEX('Display 730 &amp; 1200'!$B:$B,ROW())="","",INDEX('Display 730 &amp; 1200'!$B:$B,ROW()))</f>
        <v>JUMADI</v>
      </c>
      <c r="C193" t="str">
        <f>IF(INDEX('Display 730 &amp; 1200'!$D:$D,ROW())="","",INDEX('Display 730 &amp; 1200'!$D:$D,ROW()))</f>
        <v>KATOMAS_RAYA</v>
      </c>
      <c r="D193" t="e">
        <f>IF($C193="",0,SUMIFS(#REF!,#REF!,$C193,#REF!,"&gt;="&amp;'Display 730 &amp; 1200'!$AN$10,#REF!,"&lt;="&amp;'Display 730 &amp; 1200'!$AN$9))</f>
        <v>#REF!</v>
      </c>
      <c r="E193" t="e">
        <f>IF($C193="",0,SUMIFS(#REF!,#REF!,$C193,#REF!,"&gt;="&amp;'Display 730 &amp; 1200'!$AN$12,#REF!,"&lt;="&amp;'Display 730 &amp; 1200'!$AN$11))</f>
        <v>#REF!</v>
      </c>
    </row>
    <row r="194" spans="1:5">
      <c r="A194" t="str">
        <f>IF(INDEX('Display 730 &amp; 1200'!$A:$A,ROW())="","",INDEX('Display 730 &amp; 1200'!$A:$A,ROW()))</f>
        <v>TANGERANG唐格朗</v>
      </c>
      <c r="B194" t="str">
        <f>IF(INDEX('Display 730 &amp; 1200'!$B:$B,ROW())="","",INDEX('Display 730 &amp; 1200'!$B:$B,ROW()))</f>
        <v>JUMADI</v>
      </c>
      <c r="C194" t="str">
        <f>IF(INDEX('Display 730 &amp; 1200'!$D:$D,ROW())="","",INDEX('Display 730 &amp; 1200'!$D:$D,ROW()))</f>
        <v>KIBIN_RAYA</v>
      </c>
      <c r="D194" t="e">
        <f>IF($C194="",0,SUMIFS(#REF!,#REF!,$C194,#REF!,"&gt;="&amp;'Display 730 &amp; 1200'!$AN$10,#REF!,"&lt;="&amp;'Display 730 &amp; 1200'!$AN$9))</f>
        <v>#REF!</v>
      </c>
      <c r="E194" t="e">
        <f>IF($C194="",0,SUMIFS(#REF!,#REF!,$C194,#REF!,"&gt;="&amp;'Display 730 &amp; 1200'!$AN$12,#REF!,"&lt;="&amp;'Display 730 &amp; 1200'!$AN$11))</f>
        <v>#REF!</v>
      </c>
    </row>
    <row r="195" spans="1:5">
      <c r="A195" t="str">
        <f>IF(INDEX('Display 730 &amp; 1200'!$A:$A,ROW())="","",INDEX('Display 730 &amp; 1200'!$A:$A,ROW()))</f>
        <v>TANGERANG唐格朗</v>
      </c>
      <c r="B195" t="str">
        <f>IF(INDEX('Display 730 &amp; 1200'!$B:$B,ROW())="","",INDEX('Display 730 &amp; 1200'!$B:$B,ROW()))</f>
        <v>JUMADI</v>
      </c>
      <c r="C195" t="str">
        <f>IF(INDEX('Display 730 &amp; 1200'!$D:$D,ROW())="","",INDEX('Display 730 &amp; 1200'!$D:$D,ROW()))</f>
        <v>CIKANDE_RAYA</v>
      </c>
      <c r="D195" t="e">
        <f>IF($C195="",0,SUMIFS(#REF!,#REF!,$C195,#REF!,"&gt;="&amp;'Display 730 &amp; 1200'!$AN$10,#REF!,"&lt;="&amp;'Display 730 &amp; 1200'!$AN$9))</f>
        <v>#REF!</v>
      </c>
      <c r="E195" t="e">
        <f>IF($C195="",0,SUMIFS(#REF!,#REF!,$C195,#REF!,"&gt;="&amp;'Display 730 &amp; 1200'!$AN$12,#REF!,"&lt;="&amp;'Display 730 &amp; 1200'!$AN$11))</f>
        <v>#REF!</v>
      </c>
    </row>
    <row r="196" spans="1:5">
      <c r="A196" t="str">
        <f>IF(INDEX('Display 730 &amp; 1200'!$A:$A,ROW())="","",INDEX('Display 730 &amp; 1200'!$A:$A,ROW()))</f>
        <v>TANGERANG唐格朗</v>
      </c>
      <c r="B196" t="str">
        <f>IF(INDEX('Display 730 &amp; 1200'!$B:$B,ROW())="","",INDEX('Display 730 &amp; 1200'!$B:$B,ROW()))</f>
        <v>JUMADI</v>
      </c>
      <c r="C196" t="str">
        <f>IF(INDEX('Display 730 &amp; 1200'!$D:$D,ROW())="","",INDEX('Display 730 &amp; 1200'!$D:$D,ROW()))</f>
        <v>HARENDONG</v>
      </c>
      <c r="D196" t="e">
        <f>IF($C196="",0,SUMIFS(#REF!,#REF!,$C196,#REF!,"&gt;="&amp;'Display 730 &amp; 1200'!$AN$10,#REF!,"&lt;="&amp;'Display 730 &amp; 1200'!$AN$9))</f>
        <v>#REF!</v>
      </c>
      <c r="E196" t="e">
        <f>IF($C196="",0,SUMIFS(#REF!,#REF!,$C196,#REF!,"&gt;="&amp;'Display 730 &amp; 1200'!$AN$12,#REF!,"&lt;="&amp;'Display 730 &amp; 1200'!$AN$11))</f>
        <v>#REF!</v>
      </c>
    </row>
    <row r="197" spans="1:5">
      <c r="A197" t="str">
        <f>IF(INDEX('Display 730 &amp; 1200'!$A:$A,ROW())="","",INDEX('Display 730 &amp; 1200'!$A:$A,ROW()))</f>
        <v>TANGERANG唐格朗</v>
      </c>
      <c r="B197" t="str">
        <f>IF(INDEX('Display 730 &amp; 1200'!$B:$B,ROW())="","",INDEX('Display 730 &amp; 1200'!$B:$B,ROW()))</f>
        <v>JUMADI</v>
      </c>
      <c r="C197" t="str">
        <f>IF(INDEX('Display 730 &amp; 1200'!$D:$D,ROW())="","",INDEX('Display 730 &amp; 1200'!$D:$D,ROW()))</f>
        <v>JAMBE_RAYA</v>
      </c>
      <c r="D197" t="e">
        <f>IF($C197="",0,SUMIFS(#REF!,#REF!,$C197,#REF!,"&gt;="&amp;'Display 730 &amp; 1200'!$AN$10,#REF!,"&lt;="&amp;'Display 730 &amp; 1200'!$AN$9))</f>
        <v>#REF!</v>
      </c>
      <c r="E197" t="e">
        <f>IF($C197="",0,SUMIFS(#REF!,#REF!,$C197,#REF!,"&gt;="&amp;'Display 730 &amp; 1200'!$AN$12,#REF!,"&lt;="&amp;'Display 730 &amp; 1200'!$AN$11))</f>
        <v>#REF!</v>
      </c>
    </row>
    <row r="198" spans="1:5">
      <c r="A198" t="str">
        <f>IF(INDEX('Display 730 &amp; 1200'!$A:$A,ROW())="","",INDEX('Display 730 &amp; 1200'!$A:$A,ROW()))</f>
        <v>TANGERANG唐格朗</v>
      </c>
      <c r="B198" t="str">
        <f>IF(INDEX('Display 730 &amp; 1200'!$B:$B,ROW())="","",INDEX('Display 730 &amp; 1200'!$B:$B,ROW()))</f>
        <v>JUMADI</v>
      </c>
      <c r="C198" t="str">
        <f>IF(INDEX('Display 730 &amp; 1200'!$D:$D,ROW())="","",INDEX('Display 730 &amp; 1200'!$D:$D,ROW()))</f>
        <v>DP_PETIR</v>
      </c>
      <c r="D198" t="e">
        <f>IF($C198="",0,SUMIFS(#REF!,#REF!,$C198,#REF!,"&gt;="&amp;'Display 730 &amp; 1200'!$AN$10,#REF!,"&lt;="&amp;'Display 730 &amp; 1200'!$AN$9))</f>
        <v>#REF!</v>
      </c>
      <c r="E198" t="e">
        <f>IF($C198="",0,SUMIFS(#REF!,#REF!,$C198,#REF!,"&gt;="&amp;'Display 730 &amp; 1200'!$AN$12,#REF!,"&lt;="&amp;'Display 730 &amp; 1200'!$AN$11))</f>
        <v>#REF!</v>
      </c>
    </row>
    <row r="199" spans="1:5">
      <c r="A199" t="str">
        <f>IF(INDEX('Display 730 &amp; 1200'!$A:$A,ROW())="","",INDEX('Display 730 &amp; 1200'!$A:$A,ROW()))</f>
        <v>TANGERANG唐格朗</v>
      </c>
      <c r="B199" t="str">
        <f>IF(INDEX('Display 730 &amp; 1200'!$B:$B,ROW())="","",INDEX('Display 730 &amp; 1200'!$B:$B,ROW()))</f>
        <v>JUMADI</v>
      </c>
      <c r="C199" t="str">
        <f>IF(INDEX('Display 730 &amp; 1200'!$D:$D,ROW())="","",INDEX('Display 730 &amp; 1200'!$D:$D,ROW()))</f>
        <v>KRAGILAN</v>
      </c>
      <c r="D199" t="e">
        <f>IF($C199="",0,SUMIFS(#REF!,#REF!,$C199,#REF!,"&gt;="&amp;'Display 730 &amp; 1200'!$AN$10,#REF!,"&lt;="&amp;'Display 730 &amp; 1200'!$AN$9))</f>
        <v>#REF!</v>
      </c>
      <c r="E199" t="e">
        <f>IF($C199="",0,SUMIFS(#REF!,#REF!,$C199,#REF!,"&gt;="&amp;'Display 730 &amp; 1200'!$AN$12,#REF!,"&lt;="&amp;'Display 730 &amp; 1200'!$AN$11))</f>
        <v>#REF!</v>
      </c>
    </row>
    <row r="200" spans="1:5">
      <c r="A200" t="str">
        <f>IF(INDEX('Display 730 &amp; 1200'!$A:$A,ROW())="","",INDEX('Display 730 &amp; 1200'!$A:$A,ROW()))</f>
        <v>TANGERANG唐格朗</v>
      </c>
      <c r="B200" t="str">
        <f>IF(INDEX('Display 730 &amp; 1200'!$B:$B,ROW())="","",INDEX('Display 730 &amp; 1200'!$B:$B,ROW()))</f>
        <v>JUMADI</v>
      </c>
      <c r="C200" t="str">
        <f>IF(INDEX('Display 730 &amp; 1200'!$D:$D,ROW())="","",INDEX('Display 730 &amp; 1200'!$D:$D,ROW()))</f>
        <v>DUKUH_RAYA</v>
      </c>
      <c r="D200" t="e">
        <f>IF($C200="",0,SUMIFS(#REF!,#REF!,$C200,#REF!,"&gt;="&amp;'Display 730 &amp; 1200'!$AN$10,#REF!,"&lt;="&amp;'Display 730 &amp; 1200'!$AN$9))</f>
        <v>#REF!</v>
      </c>
      <c r="E200" t="e">
        <f>IF($C200="",0,SUMIFS(#REF!,#REF!,$C200,#REF!,"&gt;="&amp;'Display 730 &amp; 1200'!$AN$12,#REF!,"&lt;="&amp;'Display 730 &amp; 1200'!$AN$11))</f>
        <v>#REF!</v>
      </c>
    </row>
    <row r="201" spans="1:5">
      <c r="A201" t="str">
        <f>IF(INDEX('Display 730 &amp; 1200'!$A:$A,ROW())="","",INDEX('Display 730 &amp; 1200'!$A:$A,ROW()))</f>
        <v>TANGERANG唐格朗</v>
      </c>
      <c r="B201" t="str">
        <f>IF(INDEX('Display 730 &amp; 1200'!$B:$B,ROW())="","",INDEX('Display 730 &amp; 1200'!$B:$B,ROW()))</f>
        <v>JUMADI</v>
      </c>
      <c r="C201" t="str">
        <f>IF(INDEX('Display 730 &amp; 1200'!$D:$D,ROW())="","",INDEX('Display 730 &amp; 1200'!$D:$D,ROW()))</f>
        <v>TALAGA_PASGAD</v>
      </c>
      <c r="D201" t="e">
        <f>IF($C201="",0,SUMIFS(#REF!,#REF!,$C201,#REF!,"&gt;="&amp;'Display 730 &amp; 1200'!$AN$10,#REF!,"&lt;="&amp;'Display 730 &amp; 1200'!$AN$9))</f>
        <v>#REF!</v>
      </c>
      <c r="E201" t="e">
        <f>IF($C201="",0,SUMIFS(#REF!,#REF!,$C201,#REF!,"&gt;="&amp;'Display 730 &amp; 1200'!$AN$12,#REF!,"&lt;="&amp;'Display 730 &amp; 1200'!$AN$11))</f>
        <v>#REF!</v>
      </c>
    </row>
    <row r="202" spans="1:5">
      <c r="A202" t="str">
        <f>IF(INDEX('Display 730 &amp; 1200'!$A:$A,ROW())="","",INDEX('Display 730 &amp; 1200'!$A:$A,ROW()))</f>
        <v>TANGERANG唐格朗</v>
      </c>
      <c r="B202" t="str">
        <f>IF(INDEX('Display 730 &amp; 1200'!$B:$B,ROW())="","",INDEX('Display 730 &amp; 1200'!$B:$B,ROW()))</f>
        <v>JUMADI</v>
      </c>
      <c r="C202" t="str">
        <f>IF(INDEX('Display 730 &amp; 1200'!$D:$D,ROW())="","",INDEX('Display 730 &amp; 1200'!$D:$D,ROW()))</f>
        <v>PANONGAN_RAYA</v>
      </c>
      <c r="D202" t="e">
        <f>IF($C202="",0,SUMIFS(#REF!,#REF!,$C202,#REF!,"&gt;="&amp;'Display 730 &amp; 1200'!$AN$10,#REF!,"&lt;="&amp;'Display 730 &amp; 1200'!$AN$9))</f>
        <v>#REF!</v>
      </c>
      <c r="E202" t="e">
        <f>IF($C202="",0,SUMIFS(#REF!,#REF!,$C202,#REF!,"&gt;="&amp;'Display 730 &amp; 1200'!$AN$12,#REF!,"&lt;="&amp;'Display 730 &amp; 1200'!$AN$11))</f>
        <v>#REF!</v>
      </c>
    </row>
    <row r="203" spans="1:5">
      <c r="A203" t="str">
        <f>IF(INDEX('Display 730 &amp; 1200'!$A:$A,ROW())="","",INDEX('Display 730 &amp; 1200'!$A:$A,ROW()))</f>
        <v>TANGERANG唐格朗</v>
      </c>
      <c r="B203" t="str">
        <f>IF(INDEX('Display 730 &amp; 1200'!$B:$B,ROW())="","",INDEX('Display 730 &amp; 1200'!$B:$B,ROW()))</f>
        <v>JUMADI</v>
      </c>
      <c r="C203" t="str">
        <f>IF(INDEX('Display 730 &amp; 1200'!$D:$D,ROW())="","",INDEX('Display 730 &amp; 1200'!$D:$D,ROW()))</f>
        <v>TUNJUNG_TEJA</v>
      </c>
      <c r="D203" t="e">
        <f>IF($C203="",0,SUMIFS(#REF!,#REF!,$C203,#REF!,"&gt;="&amp;'Display 730 &amp; 1200'!$AN$10,#REF!,"&lt;="&amp;'Display 730 &amp; 1200'!$AN$9))</f>
        <v>#REF!</v>
      </c>
      <c r="E203" t="e">
        <f>IF($C203="",0,SUMIFS(#REF!,#REF!,$C203,#REF!,"&gt;="&amp;'Display 730 &amp; 1200'!$AN$12,#REF!,"&lt;="&amp;'Display 730 &amp; 1200'!$AN$11))</f>
        <v>#REF!</v>
      </c>
    </row>
    <row r="204" spans="1:5">
      <c r="A204" t="str">
        <f>IF(INDEX('Display 730 &amp; 1200'!$A:$A,ROW())="","",INDEX('Display 730 &amp; 1200'!$A:$A,ROW()))</f>
        <v>TANGERANG唐格朗</v>
      </c>
      <c r="B204" t="str">
        <f>IF(INDEX('Display 730 &amp; 1200'!$B:$B,ROW())="","",INDEX('Display 730 &amp; 1200'!$B:$B,ROW()))</f>
        <v>JUMADI</v>
      </c>
      <c r="C204" t="str">
        <f>IF(INDEX('Display 730 &amp; 1200'!$D:$D,ROW())="","",INDEX('Display 730 &amp; 1200'!$D:$D,ROW()))</f>
        <v>JAYANTI</v>
      </c>
      <c r="D204" t="e">
        <f>IF($C204="",0,SUMIFS(#REF!,#REF!,$C204,#REF!,"&gt;="&amp;'Display 730 &amp; 1200'!$AN$10,#REF!,"&lt;="&amp;'Display 730 &amp; 1200'!$AN$9))</f>
        <v>#REF!</v>
      </c>
      <c r="E204" t="e">
        <f>IF($C204="",0,SUMIFS(#REF!,#REF!,$C204,#REF!,"&gt;="&amp;'Display 730 &amp; 1200'!$AN$12,#REF!,"&lt;="&amp;'Display 730 &amp; 1200'!$AN$11))</f>
        <v>#REF!</v>
      </c>
    </row>
    <row r="205" spans="1:5">
      <c r="A205" t="str">
        <f>IF(INDEX('Display 730 &amp; 1200'!$A:$A,ROW())="","",INDEX('Display 730 &amp; 1200'!$A:$A,ROW()))</f>
        <v>TANGERANG唐格朗</v>
      </c>
      <c r="B205" t="str">
        <f>IF(INDEX('Display 730 &amp; 1200'!$B:$B,ROW())="","",INDEX('Display 730 &amp; 1200'!$B:$B,ROW()))</f>
        <v>JUMADI</v>
      </c>
      <c r="C205" t="str">
        <f>IF(INDEX('Display 730 &amp; 1200'!$D:$D,ROW())="","",INDEX('Display 730 &amp; 1200'!$D:$D,ROW()))</f>
        <v>MATAGARA</v>
      </c>
      <c r="D205" t="e">
        <f>IF($C205="",0,SUMIFS(#REF!,#REF!,$C205,#REF!,"&gt;="&amp;'Display 730 &amp; 1200'!$AN$10,#REF!,"&lt;="&amp;'Display 730 &amp; 1200'!$AN$9))</f>
        <v>#REF!</v>
      </c>
      <c r="E205" t="e">
        <f>IF($C205="",0,SUMIFS(#REF!,#REF!,$C205,#REF!,"&gt;="&amp;'Display 730 &amp; 1200'!$AN$12,#REF!,"&lt;="&amp;'Display 730 &amp; 1200'!$AN$11))</f>
        <v>#REF!</v>
      </c>
    </row>
    <row r="206" spans="1:5">
      <c r="A206" t="str">
        <f>IF(INDEX('Display 730 &amp; 1200'!$A:$A,ROW())="","",INDEX('Display 730 &amp; 1200'!$A:$A,ROW()))</f>
        <v>TANGERANG唐格朗</v>
      </c>
      <c r="B206" t="str">
        <f>IF(INDEX('Display 730 &amp; 1200'!$B:$B,ROW())="","",INDEX('Display 730 &amp; 1200'!$B:$B,ROW()))</f>
        <v>MOEL</v>
      </c>
      <c r="C206" t="str">
        <f>IF(INDEX('Display 730 &amp; 1200'!$D:$D,ROW())="","",INDEX('Display 730 &amp; 1200'!$D:$D,ROW()))</f>
        <v>TANAH_TINGAL</v>
      </c>
      <c r="D206" t="e">
        <f>IF($C206="",0,SUMIFS(#REF!,#REF!,$C206,#REF!,"&gt;="&amp;'Display 730 &amp; 1200'!$AN$10,#REF!,"&lt;="&amp;'Display 730 &amp; 1200'!$AN$9))</f>
        <v>#REF!</v>
      </c>
      <c r="E206" t="e">
        <f>IF($C206="",0,SUMIFS(#REF!,#REF!,$C206,#REF!,"&gt;="&amp;'Display 730 &amp; 1200'!$AN$12,#REF!,"&lt;="&amp;'Display 730 &amp; 1200'!$AN$11))</f>
        <v>#REF!</v>
      </c>
    </row>
    <row r="207" spans="1:5">
      <c r="A207" t="str">
        <f>IF(INDEX('Display 730 &amp; 1200'!$A:$A,ROW())="","",INDEX('Display 730 &amp; 1200'!$A:$A,ROW()))</f>
        <v>TANGERANG唐格朗</v>
      </c>
      <c r="B207" t="str">
        <f>IF(INDEX('Display 730 &amp; 1200'!$B:$B,ROW())="","",INDEX('Display 730 &amp; 1200'!$B:$B,ROW()))</f>
        <v>MOEL</v>
      </c>
      <c r="C207" t="str">
        <f>IF(INDEX('Display 730 &amp; 1200'!$D:$D,ROW())="","",INDEX('Display 730 &amp; 1200'!$D:$D,ROW()))</f>
        <v>ALAM_SEGAR</v>
      </c>
      <c r="D207" t="e">
        <f>IF($C207="",0,SUMIFS(#REF!,#REF!,$C207,#REF!,"&gt;="&amp;'Display 730 &amp; 1200'!$AN$10,#REF!,"&lt;="&amp;'Display 730 &amp; 1200'!$AN$9))</f>
        <v>#REF!</v>
      </c>
      <c r="E207" t="e">
        <f>IF($C207="",0,SUMIFS(#REF!,#REF!,$C207,#REF!,"&gt;="&amp;'Display 730 &amp; 1200'!$AN$12,#REF!,"&lt;="&amp;'Display 730 &amp; 1200'!$AN$11))</f>
        <v>#REF!</v>
      </c>
    </row>
    <row r="208" spans="1:5">
      <c r="A208" t="str">
        <f>IF(INDEX('Display 730 &amp; 1200'!$A:$A,ROW())="","",INDEX('Display 730 &amp; 1200'!$A:$A,ROW()))</f>
        <v>TANGERANG唐格朗</v>
      </c>
      <c r="B208" t="str">
        <f>IF(INDEX('Display 730 &amp; 1200'!$B:$B,ROW())="","",INDEX('Display 730 &amp; 1200'!$B:$B,ROW()))</f>
        <v>MOEL</v>
      </c>
      <c r="C208" t="str">
        <f>IF(INDEX('Display 730 &amp; 1200'!$D:$D,ROW())="","",INDEX('Display 730 &amp; 1200'!$D:$D,ROW()))</f>
        <v>CIPUTAT_TIMUR</v>
      </c>
      <c r="D208" t="e">
        <f>IF($C208="",0,SUMIFS(#REF!,#REF!,$C208,#REF!,"&gt;="&amp;'Display 730 &amp; 1200'!$AN$10,#REF!,"&lt;="&amp;'Display 730 &amp; 1200'!$AN$9))</f>
        <v>#REF!</v>
      </c>
      <c r="E208" t="e">
        <f>IF($C208="",0,SUMIFS(#REF!,#REF!,$C208,#REF!,"&gt;="&amp;'Display 730 &amp; 1200'!$AN$12,#REF!,"&lt;="&amp;'Display 730 &amp; 1200'!$AN$11))</f>
        <v>#REF!</v>
      </c>
    </row>
    <row r="209" spans="1:5">
      <c r="A209" t="str">
        <f>IF(INDEX('Display 730 &amp; 1200'!$A:$A,ROW())="","",INDEX('Display 730 &amp; 1200'!$A:$A,ROW()))</f>
        <v>TANGERANG唐格朗</v>
      </c>
      <c r="B209" t="str">
        <f>IF(INDEX('Display 730 &amp; 1200'!$B:$B,ROW())="","",INDEX('Display 730 &amp; 1200'!$B:$B,ROW()))</f>
        <v>MOEL</v>
      </c>
      <c r="C209" t="str">
        <f>IF(INDEX('Display 730 &amp; 1200'!$D:$D,ROW())="","",INDEX('Display 730 &amp; 1200'!$D:$D,ROW()))</f>
        <v>GAPLEK</v>
      </c>
      <c r="D209" t="e">
        <f>IF($C209="",0,SUMIFS(#REF!,#REF!,$C209,#REF!,"&gt;="&amp;'Display 730 &amp; 1200'!$AN$10,#REF!,"&lt;="&amp;'Display 730 &amp; 1200'!$AN$9))</f>
        <v>#REF!</v>
      </c>
      <c r="E209" t="e">
        <f>IF($C209="",0,SUMIFS(#REF!,#REF!,$C209,#REF!,"&gt;="&amp;'Display 730 &amp; 1200'!$AN$12,#REF!,"&lt;="&amp;'Display 730 &amp; 1200'!$AN$11))</f>
        <v>#REF!</v>
      </c>
    </row>
    <row r="210" spans="1:5">
      <c r="A210" t="str">
        <f>IF(INDEX('Display 730 &amp; 1200'!$A:$A,ROW())="","",INDEX('Display 730 &amp; 1200'!$A:$A,ROW()))</f>
        <v>TANGERANG唐格朗</v>
      </c>
      <c r="B210" t="str">
        <f>IF(INDEX('Display 730 &amp; 1200'!$B:$B,ROW())="","",INDEX('Display 730 &amp; 1200'!$B:$B,ROW()))</f>
        <v>MOEL</v>
      </c>
      <c r="C210" t="str">
        <f>IF(INDEX('Display 730 &amp; 1200'!$D:$D,ROW())="","",INDEX('Display 730 &amp; 1200'!$D:$D,ROW()))</f>
        <v>DIAN_MANSION</v>
      </c>
      <c r="D210" t="e">
        <f>IF($C210="",0,SUMIFS(#REF!,#REF!,$C210,#REF!,"&gt;="&amp;'Display 730 &amp; 1200'!$AN$10,#REF!,"&lt;="&amp;'Display 730 &amp; 1200'!$AN$9))</f>
        <v>#REF!</v>
      </c>
      <c r="E210" t="e">
        <f>IF($C210="",0,SUMIFS(#REF!,#REF!,$C210,#REF!,"&gt;="&amp;'Display 730 &amp; 1200'!$AN$12,#REF!,"&lt;="&amp;'Display 730 &amp; 1200'!$AN$11))</f>
        <v>#REF!</v>
      </c>
    </row>
    <row r="211" spans="1:5">
      <c r="A211" t="str">
        <f>IF(INDEX('Display 730 &amp; 1200'!$A:$A,ROW())="","",INDEX('Display 730 &amp; 1200'!$A:$A,ROW()))</f>
        <v>TANGERANG唐格朗</v>
      </c>
      <c r="B211" t="str">
        <f>IF(INDEX('Display 730 &amp; 1200'!$B:$B,ROW())="","",INDEX('Display 730 &amp; 1200'!$B:$B,ROW()))</f>
        <v>MOEL</v>
      </c>
      <c r="C211" t="str">
        <f>IF(INDEX('Display 730 &amp; 1200'!$D:$D,ROW())="","",INDEX('Display 730 &amp; 1200'!$D:$D,ROW()))</f>
        <v>LARANGAN_2</v>
      </c>
      <c r="D211" t="e">
        <f>IF($C211="",0,SUMIFS(#REF!,#REF!,$C211,#REF!,"&gt;="&amp;'Display 730 &amp; 1200'!$AN$10,#REF!,"&lt;="&amp;'Display 730 &amp; 1200'!$AN$9))</f>
        <v>#REF!</v>
      </c>
      <c r="E211" t="e">
        <f>IF($C211="",0,SUMIFS(#REF!,#REF!,$C211,#REF!,"&gt;="&amp;'Display 730 &amp; 1200'!$AN$12,#REF!,"&lt;="&amp;'Display 730 &amp; 1200'!$AN$11))</f>
        <v>#REF!</v>
      </c>
    </row>
    <row r="212" spans="1:5">
      <c r="A212" t="str">
        <f>IF(INDEX('Display 730 &amp; 1200'!$A:$A,ROW())="","",INDEX('Display 730 &amp; 1200'!$A:$A,ROW()))</f>
        <v>TANGERANG唐格朗</v>
      </c>
      <c r="B212" t="str">
        <f>IF(INDEX('Display 730 &amp; 1200'!$B:$B,ROW())="","",INDEX('Display 730 &amp; 1200'!$B:$B,ROW()))</f>
        <v>MOEL</v>
      </c>
      <c r="C212" t="str">
        <f>IF(INDEX('Display 730 &amp; 1200'!$D:$D,ROW())="","",INDEX('Display 730 &amp; 1200'!$D:$D,ROW()))</f>
        <v>RADEN_SALEH</v>
      </c>
      <c r="D212" t="e">
        <f>IF($C212="",0,SUMIFS(#REF!,#REF!,$C212,#REF!,"&gt;="&amp;'Display 730 &amp; 1200'!$AN$10,#REF!,"&lt;="&amp;'Display 730 &amp; 1200'!$AN$9))</f>
        <v>#REF!</v>
      </c>
      <c r="E212" t="e">
        <f>IF($C212="",0,SUMIFS(#REF!,#REF!,$C212,#REF!,"&gt;="&amp;'Display 730 &amp; 1200'!$AN$12,#REF!,"&lt;="&amp;'Display 730 &amp; 1200'!$AN$11))</f>
        <v>#REF!</v>
      </c>
    </row>
    <row r="213" spans="1:5">
      <c r="A213" t="str">
        <f>IF(INDEX('Display 730 &amp; 1200'!$A:$A,ROW())="","",INDEX('Display 730 &amp; 1200'!$A:$A,ROW()))</f>
        <v>TANGERANG唐格朗</v>
      </c>
      <c r="B213" t="str">
        <f>IF(INDEX('Display 730 &amp; 1200'!$B:$B,ROW())="","",INDEX('Display 730 &amp; 1200'!$B:$B,ROW()))</f>
        <v>MOEL</v>
      </c>
      <c r="C213" t="str">
        <f>IF(INDEX('Display 730 &amp; 1200'!$D:$D,ROW())="","",INDEX('Display 730 &amp; 1200'!$D:$D,ROW()))</f>
        <v>SERUA_INDAH_CIPUTAT</v>
      </c>
      <c r="D213" t="e">
        <f>IF($C213="",0,SUMIFS(#REF!,#REF!,$C213,#REF!,"&gt;="&amp;'Display 730 &amp; 1200'!$AN$10,#REF!,"&lt;="&amp;'Display 730 &amp; 1200'!$AN$9))</f>
        <v>#REF!</v>
      </c>
      <c r="E213" t="e">
        <f>IF($C213="",0,SUMIFS(#REF!,#REF!,$C213,#REF!,"&gt;="&amp;'Display 730 &amp; 1200'!$AN$12,#REF!,"&lt;="&amp;'Display 730 &amp; 1200'!$AN$11))</f>
        <v>#REF!</v>
      </c>
    </row>
    <row r="214" spans="1:5">
      <c r="A214" t="str">
        <f>IF(INDEX('Display 730 &amp; 1200'!$A:$A,ROW())="","",INDEX('Display 730 &amp; 1200'!$A:$A,ROW()))</f>
        <v>TANGERANG唐格朗</v>
      </c>
      <c r="B214" t="str">
        <f>IF(INDEX('Display 730 &amp; 1200'!$B:$B,ROW())="","",INDEX('Display 730 &amp; 1200'!$B:$B,ROW()))</f>
        <v>MOEL</v>
      </c>
      <c r="C214" t="str">
        <f>IF(INDEX('Display 730 &amp; 1200'!$D:$D,ROW())="","",INDEX('Display 730 &amp; 1200'!$D:$D,ROW()))</f>
        <v>PONDOK_BETUNG</v>
      </c>
      <c r="D214" t="e">
        <f>IF($C214="",0,SUMIFS(#REF!,#REF!,$C214,#REF!,"&gt;="&amp;'Display 730 &amp; 1200'!$AN$10,#REF!,"&lt;="&amp;'Display 730 &amp; 1200'!$AN$9))</f>
        <v>#REF!</v>
      </c>
      <c r="E214" t="e">
        <f>IF($C214="",0,SUMIFS(#REF!,#REF!,$C214,#REF!,"&gt;="&amp;'Display 730 &amp; 1200'!$AN$12,#REF!,"&lt;="&amp;'Display 730 &amp; 1200'!$AN$11))</f>
        <v>#REF!</v>
      </c>
    </row>
    <row r="215" spans="1:5">
      <c r="A215" t="str">
        <f>IF(INDEX('Display 730 &amp; 1200'!$A:$A,ROW())="","",INDEX('Display 730 &amp; 1200'!$A:$A,ROW()))</f>
        <v>TANGERANG唐格朗</v>
      </c>
      <c r="B215" t="str">
        <f>IF(INDEX('Display 730 &amp; 1200'!$B:$B,ROW())="","",INDEX('Display 730 &amp; 1200'!$B:$B,ROW()))</f>
        <v>RAHMAN</v>
      </c>
      <c r="C215" t="str">
        <f>IF(INDEX('Display 730 &amp; 1200'!$D:$D,ROW())="","",INDEX('Display 730 &amp; 1200'!$D:$D,ROW()))</f>
        <v>CURUG_RAYA</v>
      </c>
      <c r="D215" t="e">
        <f>IF($C215="",0,SUMIFS(#REF!,#REF!,$C215,#REF!,"&gt;="&amp;'Display 730 &amp; 1200'!$AN$10,#REF!,"&lt;="&amp;'Display 730 &amp; 1200'!$AN$9))</f>
        <v>#REF!</v>
      </c>
      <c r="E215" t="e">
        <f>IF($C215="",0,SUMIFS(#REF!,#REF!,$C215,#REF!,"&gt;="&amp;'Display 730 &amp; 1200'!$AN$12,#REF!,"&lt;="&amp;'Display 730 &amp; 1200'!$AN$11))</f>
        <v>#REF!</v>
      </c>
    </row>
    <row r="216" spans="1:5">
      <c r="A216" t="str">
        <f>IF(INDEX('Display 730 &amp; 1200'!$A:$A,ROW())="","",INDEX('Display 730 &amp; 1200'!$A:$A,ROW()))</f>
        <v>TANGERANG唐格朗</v>
      </c>
      <c r="B216" t="str">
        <f>IF(INDEX('Display 730 &amp; 1200'!$B:$B,ROW())="","",INDEX('Display 730 &amp; 1200'!$B:$B,ROW()))</f>
        <v>RAHMAN</v>
      </c>
      <c r="C216" t="str">
        <f>IF(INDEX('Display 730 &amp; 1200'!$D:$D,ROW())="","",INDEX('Display 730 &amp; 1200'!$D:$D,ROW()))</f>
        <v>GRAHA_SUTERA</v>
      </c>
      <c r="D216" t="e">
        <f>IF($C216="",0,SUMIFS(#REF!,#REF!,$C216,#REF!,"&gt;="&amp;'Display 730 &amp; 1200'!$AN$10,#REF!,"&lt;="&amp;'Display 730 &amp; 1200'!$AN$9))</f>
        <v>#REF!</v>
      </c>
      <c r="E216" t="e">
        <f>IF($C216="",0,SUMIFS(#REF!,#REF!,$C216,#REF!,"&gt;="&amp;'Display 730 &amp; 1200'!$AN$12,#REF!,"&lt;="&amp;'Display 730 &amp; 1200'!$AN$11))</f>
        <v>#REF!</v>
      </c>
    </row>
    <row r="217" spans="1:5">
      <c r="A217" t="str">
        <f>IF(INDEX('Display 730 &amp; 1200'!$A:$A,ROW())="","",INDEX('Display 730 &amp; 1200'!$A:$A,ROW()))</f>
        <v>TANGERANG唐格朗</v>
      </c>
      <c r="B217" t="str">
        <f>IF(INDEX('Display 730 &amp; 1200'!$B:$B,ROW())="","",INDEX('Display 730 &amp; 1200'!$B:$B,ROW()))</f>
        <v>RAHMAN</v>
      </c>
      <c r="C217" t="str">
        <f>IF(INDEX('Display 730 &amp; 1200'!$D:$D,ROW())="","",INDEX('Display 730 &amp; 1200'!$D:$D,ROW()))</f>
        <v>GADING_KELAPA_DUA</v>
      </c>
      <c r="D217" t="e">
        <f>IF($C217="",0,SUMIFS(#REF!,#REF!,$C217,#REF!,"&gt;="&amp;'Display 730 &amp; 1200'!$AN$10,#REF!,"&lt;="&amp;'Display 730 &amp; 1200'!$AN$9))</f>
        <v>#REF!</v>
      </c>
      <c r="E217" t="e">
        <f>IF($C217="",0,SUMIFS(#REF!,#REF!,$C217,#REF!,"&gt;="&amp;'Display 730 &amp; 1200'!$AN$12,#REF!,"&lt;="&amp;'Display 730 &amp; 1200'!$AN$11))</f>
        <v>#REF!</v>
      </c>
    </row>
    <row r="218" spans="1:5">
      <c r="A218" t="str">
        <f>IF(INDEX('Display 730 &amp; 1200'!$A:$A,ROW())="","",INDEX('Display 730 &amp; 1200'!$A:$A,ROW()))</f>
        <v>TANGERANG唐格朗</v>
      </c>
      <c r="B218" t="str">
        <f>IF(INDEX('Display 730 &amp; 1200'!$B:$B,ROW())="","",INDEX('Display 730 &amp; 1200'!$B:$B,ROW()))</f>
        <v>RAHMAN</v>
      </c>
      <c r="C218" t="str">
        <f>IF(INDEX('Display 730 &amp; 1200'!$D:$D,ROW())="","",INDEX('Display 730 &amp; 1200'!$D:$D,ROW()))</f>
        <v>EDISON</v>
      </c>
      <c r="D218" t="e">
        <f>IF($C218="",0,SUMIFS(#REF!,#REF!,$C218,#REF!,"&gt;="&amp;'Display 730 &amp; 1200'!$AN$10,#REF!,"&lt;="&amp;'Display 730 &amp; 1200'!$AN$9))</f>
        <v>#REF!</v>
      </c>
      <c r="E218" t="e">
        <f>IF($C218="",0,SUMIFS(#REF!,#REF!,$C218,#REF!,"&gt;="&amp;'Display 730 &amp; 1200'!$AN$12,#REF!,"&lt;="&amp;'Display 730 &amp; 1200'!$AN$11))</f>
        <v>#REF!</v>
      </c>
    </row>
    <row r="219" spans="1:5">
      <c r="A219" t="str">
        <f>IF(INDEX('Display 730 &amp; 1200'!$A:$A,ROW())="","",INDEX('Display 730 &amp; 1200'!$A:$A,ROW()))</f>
        <v>TANGERANG唐格朗</v>
      </c>
      <c r="B219" t="str">
        <f>IF(INDEX('Display 730 &amp; 1200'!$B:$B,ROW())="","",INDEX('Display 730 &amp; 1200'!$B:$B,ROW()))</f>
        <v>RAHMAN</v>
      </c>
      <c r="C219" t="str">
        <f>IF(INDEX('Display 730 &amp; 1200'!$D:$D,ROW())="","",INDEX('Display 730 &amp; 1200'!$D:$D,ROW()))</f>
        <v>EAST_FORESTA</v>
      </c>
      <c r="D219" t="e">
        <f>IF($C219="",0,SUMIFS(#REF!,#REF!,$C219,#REF!,"&gt;="&amp;'Display 730 &amp; 1200'!$AN$10,#REF!,"&lt;="&amp;'Display 730 &amp; 1200'!$AN$9))</f>
        <v>#REF!</v>
      </c>
      <c r="E219" t="e">
        <f>IF($C219="",0,SUMIFS(#REF!,#REF!,$C219,#REF!,"&gt;="&amp;'Display 730 &amp; 1200'!$AN$12,#REF!,"&lt;="&amp;'Display 730 &amp; 1200'!$AN$11))</f>
        <v>#REF!</v>
      </c>
    </row>
    <row r="220" spans="1:5">
      <c r="A220" t="str">
        <f>IF(INDEX('Display 730 &amp; 1200'!$A:$A,ROW())="","",INDEX('Display 730 &amp; 1200'!$A:$A,ROW()))</f>
        <v>TANGERANG唐格朗</v>
      </c>
      <c r="B220" t="str">
        <f>IF(INDEX('Display 730 &amp; 1200'!$B:$B,ROW())="","",INDEX('Display 730 &amp; 1200'!$B:$B,ROW()))</f>
        <v>RAHMAN</v>
      </c>
      <c r="C220" t="str">
        <f>IF(INDEX('Display 730 &amp; 1200'!$D:$D,ROW())="","",INDEX('Display 730 &amp; 1200'!$D:$D,ROW()))</f>
        <v>PRIMA_JAYA</v>
      </c>
      <c r="D220" t="e">
        <f>IF($C220="",0,SUMIFS(#REF!,#REF!,$C220,#REF!,"&gt;="&amp;'Display 730 &amp; 1200'!$AN$10,#REF!,"&lt;="&amp;'Display 730 &amp; 1200'!$AN$9))</f>
        <v>#REF!</v>
      </c>
      <c r="E220" t="e">
        <f>IF($C220="",0,SUMIFS(#REF!,#REF!,$C220,#REF!,"&gt;="&amp;'Display 730 &amp; 1200'!$AN$12,#REF!,"&lt;="&amp;'Display 730 &amp; 1200'!$AN$11))</f>
        <v>#REF!</v>
      </c>
    </row>
    <row r="221" spans="1:5">
      <c r="A221" t="str">
        <f>IF(INDEX('Display 730 &amp; 1200'!$A:$A,ROW())="","",INDEX('Display 730 &amp; 1200'!$A:$A,ROW()))</f>
        <v>TANGERANG唐格朗</v>
      </c>
      <c r="B221" t="str">
        <f>IF(INDEX('Display 730 &amp; 1200'!$B:$B,ROW())="","",INDEX('Display 730 &amp; 1200'!$B:$B,ROW()))</f>
        <v>RAHMAN</v>
      </c>
      <c r="C221" t="str">
        <f>IF(INDEX('Display 730 &amp; 1200'!$D:$D,ROW())="","",INDEX('Display 730 &amp; 1200'!$D:$D,ROW()))</f>
        <v>KADU_JAYA</v>
      </c>
      <c r="D221" t="e">
        <f>IF($C221="",0,SUMIFS(#REF!,#REF!,$C221,#REF!,"&gt;="&amp;'Display 730 &amp; 1200'!$AN$10,#REF!,"&lt;="&amp;'Display 730 &amp; 1200'!$AN$9))</f>
        <v>#REF!</v>
      </c>
      <c r="E221" t="e">
        <f>IF($C221="",0,SUMIFS(#REF!,#REF!,$C221,#REF!,"&gt;="&amp;'Display 730 &amp; 1200'!$AN$12,#REF!,"&lt;="&amp;'Display 730 &amp; 1200'!$AN$11))</f>
        <v>#REF!</v>
      </c>
    </row>
    <row r="222" spans="1:5">
      <c r="A222" t="str">
        <f>IF(INDEX('Display 730 &amp; 1200'!$A:$A,ROW())="","",INDEX('Display 730 &amp; 1200'!$A:$A,ROW()))</f>
        <v>TANGERANG唐格朗</v>
      </c>
      <c r="B222" t="str">
        <f>IF(INDEX('Display 730 &amp; 1200'!$B:$B,ROW())="","",INDEX('Display 730 &amp; 1200'!$B:$B,ROW()))</f>
        <v>RAHMAN</v>
      </c>
      <c r="C222" t="str">
        <f>IF(INDEX('Display 730 &amp; 1200'!$D:$D,ROW())="","",INDEX('Display 730 &amp; 1200'!$D:$D,ROW()))</f>
        <v>TUGU_LEGOK</v>
      </c>
      <c r="D222" t="e">
        <f>IF($C222="",0,SUMIFS(#REF!,#REF!,$C222,#REF!,"&gt;="&amp;'Display 730 &amp; 1200'!$AN$10,#REF!,"&lt;="&amp;'Display 730 &amp; 1200'!$AN$9))</f>
        <v>#REF!</v>
      </c>
      <c r="E222" t="e">
        <f>IF($C222="",0,SUMIFS(#REF!,#REF!,$C222,#REF!,"&gt;="&amp;'Display 730 &amp; 1200'!$AN$12,#REF!,"&lt;="&amp;'Display 730 &amp; 1200'!$AN$11))</f>
        <v>#REF!</v>
      </c>
    </row>
    <row r="223" spans="1:5">
      <c r="A223" t="str">
        <f>IF(INDEX('Display 730 &amp; 1200'!$A:$A,ROW())="","",INDEX('Display 730 &amp; 1200'!$A:$A,ROW()))</f>
        <v>TANGERANG唐格朗</v>
      </c>
      <c r="B223" t="str">
        <f>IF(INDEX('Display 730 &amp; 1200'!$B:$B,ROW())="","",INDEX('Display 730 &amp; 1200'!$B:$B,ROW()))</f>
        <v>RAHMAN</v>
      </c>
      <c r="C223" t="str">
        <f>IF(INDEX('Display 730 &amp; 1200'!$D:$D,ROW())="","",INDEX('Display 730 &amp; 1200'!$D:$D,ROW()))</f>
        <v>GADING_CARTENZ</v>
      </c>
      <c r="D223" t="e">
        <f>IF($C223="",0,SUMIFS(#REF!,#REF!,$C223,#REF!,"&gt;="&amp;'Display 730 &amp; 1200'!$AN$10,#REF!,"&lt;="&amp;'Display 730 &amp; 1200'!$AN$9))</f>
        <v>#REF!</v>
      </c>
      <c r="E223" t="e">
        <f>IF($C223="",0,SUMIFS(#REF!,#REF!,$C223,#REF!,"&gt;="&amp;'Display 730 &amp; 1200'!$AN$12,#REF!,"&lt;="&amp;'Display 730 &amp; 1200'!$AN$11))</f>
        <v>#REF!</v>
      </c>
    </row>
    <row r="224" spans="1:5">
      <c r="A224" t="str">
        <f>IF(INDEX('Display 730 &amp; 1200'!$A:$A,ROW())="","",INDEX('Display 730 &amp; 1200'!$A:$A,ROW()))</f>
        <v>TANGERANG唐格朗</v>
      </c>
      <c r="B224" t="str">
        <f>IF(INDEX('Display 730 &amp; 1200'!$B:$B,ROW())="","",INDEX('Display 730 &amp; 1200'!$B:$B,ROW()))</f>
        <v>-</v>
      </c>
      <c r="C224" t="str">
        <f>IF(INDEX('Display 730 &amp; 1200'!$D:$D,ROW())="","",INDEX('Display 730 &amp; 1200'!$D:$D,ROW()))</f>
        <v>SP_ALAM_SUTERA</v>
      </c>
      <c r="D224" t="e">
        <f>IF($C224="",0,SUMIFS(#REF!,#REF!,$C224,#REF!,"&gt;="&amp;'Display 730 &amp; 1200'!$AN$10,#REF!,"&lt;="&amp;'Display 730 &amp; 1200'!$AN$9))</f>
        <v>#REF!</v>
      </c>
      <c r="E224" t="e">
        <f>IF($C224="",0,SUMIFS(#REF!,#REF!,$C224,#REF!,"&gt;="&amp;'Display 730 &amp; 1200'!$AN$12,#REF!,"&lt;="&amp;'Display 730 &amp; 1200'!$AN$11))</f>
        <v>#REF!</v>
      </c>
    </row>
    <row r="225" spans="1:5">
      <c r="A225" t="str">
        <f>IF(INDEX('Display 730 &amp; 1200'!$A:$A,ROW())="","",INDEX('Display 730 &amp; 1200'!$A:$A,ROW()))</f>
        <v>BEKASI勿加西</v>
      </c>
      <c r="B225" t="str">
        <f>IF(INDEX('Display 730 &amp; 1200'!$B:$B,ROW())="","",INDEX('Display 730 &amp; 1200'!$B:$B,ROW()))</f>
        <v>ANDREW</v>
      </c>
      <c r="C225" t="str">
        <f>IF(INDEX('Display 730 &amp; 1200'!$D:$D,ROW())="","",INDEX('Display 730 &amp; 1200'!$D:$D,ROW()))</f>
        <v>BEKASI</v>
      </c>
      <c r="D225" t="e">
        <f>IF($C225="",0,SUMIFS(#REF!,#REF!,$C225,#REF!,"&gt;="&amp;'Display 730 &amp; 1200'!$AN$10,#REF!,"&lt;="&amp;'Display 730 &amp; 1200'!$AN$9))</f>
        <v>#REF!</v>
      </c>
      <c r="E225" t="e">
        <f>IF($C225="",0,SUMIFS(#REF!,#REF!,$C225,#REF!,"&gt;="&amp;'Display 730 &amp; 1200'!$AN$12,#REF!,"&lt;="&amp;'Display 730 &amp; 1200'!$AN$11))</f>
        <v>#REF!</v>
      </c>
    </row>
    <row r="226" spans="1:5">
      <c r="A226" t="str">
        <f>IF(INDEX('Display 730 &amp; 1200'!$A:$A,ROW())="","",INDEX('Display 730 &amp; 1200'!$A:$A,ROW()))</f>
        <v>BEKASI勿加西</v>
      </c>
      <c r="B226" t="str">
        <f>IF(INDEX('Display 730 &amp; 1200'!$B:$B,ROW())="","",INDEX('Display 730 &amp; 1200'!$B:$B,ROW()))</f>
        <v>SUTRISNA</v>
      </c>
      <c r="C226" t="str">
        <f>IF(INDEX('Display 730 &amp; 1200'!$D:$D,ROW())="","",INDEX('Display 730 &amp; 1200'!$D:$D,ROW()))</f>
        <v>DC_BEKASI_UTARA_01</v>
      </c>
      <c r="D226" t="e">
        <f>IF($C226="",0,SUMIFS(#REF!,#REF!,$C226,#REF!,"&gt;="&amp;'Display 730 &amp; 1200'!$AN$10,#REF!,"&lt;="&amp;'Display 730 &amp; 1200'!$AN$9))</f>
        <v>#REF!</v>
      </c>
      <c r="E226" t="e">
        <f>IF($C226="",0,SUMIFS(#REF!,#REF!,$C226,#REF!,"&gt;="&amp;'Display 730 &amp; 1200'!$AN$12,#REF!,"&lt;="&amp;'Display 730 &amp; 1200'!$AN$11))</f>
        <v>#REF!</v>
      </c>
    </row>
    <row r="227" spans="1:5">
      <c r="A227" t="str">
        <f>IF(INDEX('Display 730 &amp; 1200'!$A:$A,ROW())="","",INDEX('Display 730 &amp; 1200'!$A:$A,ROW()))</f>
        <v>BEKASI勿加西</v>
      </c>
      <c r="B227" t="str">
        <f>IF(INDEX('Display 730 &amp; 1200'!$B:$B,ROW())="","",INDEX('Display 730 &amp; 1200'!$B:$B,ROW()))</f>
        <v>SUTRISNA</v>
      </c>
      <c r="C227" t="str">
        <f>IF(INDEX('Display 730 &amp; 1200'!$D:$D,ROW())="","",INDEX('Display 730 &amp; 1200'!$D:$D,ROW()))</f>
        <v>KALIABANG_TENGAH_02</v>
      </c>
      <c r="D227" t="e">
        <f>IF($C227="",0,SUMIFS(#REF!,#REF!,$C227,#REF!,"&gt;="&amp;'Display 730 &amp; 1200'!$AN$10,#REF!,"&lt;="&amp;'Display 730 &amp; 1200'!$AN$9))</f>
        <v>#REF!</v>
      </c>
      <c r="E227" t="e">
        <f>IF($C227="",0,SUMIFS(#REF!,#REF!,$C227,#REF!,"&gt;="&amp;'Display 730 &amp; 1200'!$AN$12,#REF!,"&lt;="&amp;'Display 730 &amp; 1200'!$AN$11))</f>
        <v>#REF!</v>
      </c>
    </row>
    <row r="228" spans="1:5">
      <c r="A228" t="str">
        <f>IF(INDEX('Display 730 &amp; 1200'!$A:$A,ROW())="","",INDEX('Display 730 &amp; 1200'!$A:$A,ROW()))</f>
        <v>BEKASI勿加西</v>
      </c>
      <c r="B228" t="str">
        <f>IF(INDEX('Display 730 &amp; 1200'!$B:$B,ROW())="","",INDEX('Display 730 &amp; 1200'!$B:$B,ROW()))</f>
        <v>SUTRISNA</v>
      </c>
      <c r="C228" t="str">
        <f>IF(INDEX('Display 730 &amp; 1200'!$D:$D,ROW())="","",INDEX('Display 730 &amp; 1200'!$D:$D,ROW()))</f>
        <v>HARAPAN_BARU</v>
      </c>
      <c r="D228" t="e">
        <f>IF($C228="",0,SUMIFS(#REF!,#REF!,$C228,#REF!,"&gt;="&amp;'Display 730 &amp; 1200'!$AN$10,#REF!,"&lt;="&amp;'Display 730 &amp; 1200'!$AN$9))</f>
        <v>#REF!</v>
      </c>
      <c r="E228" t="e">
        <f>IF($C228="",0,SUMIFS(#REF!,#REF!,$C228,#REF!,"&gt;="&amp;'Display 730 &amp; 1200'!$AN$12,#REF!,"&lt;="&amp;'Display 730 &amp; 1200'!$AN$11))</f>
        <v>#REF!</v>
      </c>
    </row>
    <row r="229" spans="1:5">
      <c r="A229" t="str">
        <f>IF(INDEX('Display 730 &amp; 1200'!$A:$A,ROW())="","",INDEX('Display 730 &amp; 1200'!$A:$A,ROW()))</f>
        <v>BEKASI勿加西</v>
      </c>
      <c r="B229" t="str">
        <f>IF(INDEX('Display 730 &amp; 1200'!$B:$B,ROW())="","",INDEX('Display 730 &amp; 1200'!$B:$B,ROW()))</f>
        <v>ANDREW</v>
      </c>
      <c r="C229" t="str">
        <f>IF(INDEX('Display 730 &amp; 1200'!$D:$D,ROW())="","",INDEX('Display 730 &amp; 1200'!$D:$D,ROW()))</f>
        <v>JATI_SAMPURNA</v>
      </c>
      <c r="D229" t="e">
        <f>IF($C229="",0,SUMIFS(#REF!,#REF!,$C229,#REF!,"&gt;="&amp;'Display 730 &amp; 1200'!$AN$10,#REF!,"&lt;="&amp;'Display 730 &amp; 1200'!$AN$9))</f>
        <v>#REF!</v>
      </c>
      <c r="E229" t="e">
        <f>IF($C229="",0,SUMIFS(#REF!,#REF!,$C229,#REF!,"&gt;="&amp;'Display 730 &amp; 1200'!$AN$12,#REF!,"&lt;="&amp;'Display 730 &amp; 1200'!$AN$11))</f>
        <v>#REF!</v>
      </c>
    </row>
    <row r="230" spans="1:5">
      <c r="A230" t="str">
        <f>IF(INDEX('Display 730 &amp; 1200'!$A:$A,ROW())="","",INDEX('Display 730 &amp; 1200'!$A:$A,ROW()))</f>
        <v>BEKASI勿加西</v>
      </c>
      <c r="B230" t="str">
        <f>IF(INDEX('Display 730 &amp; 1200'!$B:$B,ROW())="","",INDEX('Display 730 &amp; 1200'!$B:$B,ROW()))</f>
        <v>FIRMAN ARIANTO</v>
      </c>
      <c r="C230" t="str">
        <f>IF(INDEX('Display 730 &amp; 1200'!$D:$D,ROW())="","",INDEX('Display 730 &amp; 1200'!$D:$D,ROW()))</f>
        <v>PONDOK_GEDE_01</v>
      </c>
      <c r="D230" t="e">
        <f>IF($C230="",0,SUMIFS(#REF!,#REF!,$C230,#REF!,"&gt;="&amp;'Display 730 &amp; 1200'!$AN$10,#REF!,"&lt;="&amp;'Display 730 &amp; 1200'!$AN$9))</f>
        <v>#REF!</v>
      </c>
      <c r="E230" t="e">
        <f>IF($C230="",0,SUMIFS(#REF!,#REF!,$C230,#REF!,"&gt;="&amp;'Display 730 &amp; 1200'!$AN$12,#REF!,"&lt;="&amp;'Display 730 &amp; 1200'!$AN$11))</f>
        <v>#REF!</v>
      </c>
    </row>
    <row r="231" spans="1:5">
      <c r="A231" t="str">
        <f>IF(INDEX('Display 730 &amp; 1200'!$A:$A,ROW())="","",INDEX('Display 730 &amp; 1200'!$A:$A,ROW()))</f>
        <v>BEKASI勿加西</v>
      </c>
      <c r="B231" t="str">
        <f>IF(INDEX('Display 730 &amp; 1200'!$B:$B,ROW())="","",INDEX('Display 730 &amp; 1200'!$B:$B,ROW()))</f>
        <v>FIRMAN ARIANTO</v>
      </c>
      <c r="C231" t="str">
        <f>IF(INDEX('Display 730 &amp; 1200'!$D:$D,ROW())="","",INDEX('Display 730 &amp; 1200'!$D:$D,ROW()))</f>
        <v>JATIBENING_01</v>
      </c>
      <c r="D231" t="e">
        <f>IF($C231="",0,SUMIFS(#REF!,#REF!,$C231,#REF!,"&gt;="&amp;'Display 730 &amp; 1200'!$AN$10,#REF!,"&lt;="&amp;'Display 730 &amp; 1200'!$AN$9))</f>
        <v>#REF!</v>
      </c>
      <c r="E231" t="e">
        <f>IF($C231="",0,SUMIFS(#REF!,#REF!,$C231,#REF!,"&gt;="&amp;'Display 730 &amp; 1200'!$AN$12,#REF!,"&lt;="&amp;'Display 730 &amp; 1200'!$AN$11))</f>
        <v>#REF!</v>
      </c>
    </row>
    <row r="232" spans="1:5">
      <c r="A232" t="str">
        <f>IF(INDEX('Display 730 &amp; 1200'!$A:$A,ROW())="","",INDEX('Display 730 &amp; 1200'!$A:$A,ROW()))</f>
        <v>BEKASI勿加西</v>
      </c>
      <c r="B232" t="str">
        <f>IF(INDEX('Display 730 &amp; 1200'!$B:$B,ROW())="","",INDEX('Display 730 &amp; 1200'!$B:$B,ROW()))</f>
        <v>FIRMAN ARIANTO</v>
      </c>
      <c r="C232" t="str">
        <f>IF(INDEX('Display 730 &amp; 1200'!$D:$D,ROW())="","",INDEX('Display 730 &amp; 1200'!$D:$D,ROW()))</f>
        <v>JATIBENING_02</v>
      </c>
      <c r="D232" t="e">
        <f>IF($C232="",0,SUMIFS(#REF!,#REF!,$C232,#REF!,"&gt;="&amp;'Display 730 &amp; 1200'!$AN$10,#REF!,"&lt;="&amp;'Display 730 &amp; 1200'!$AN$9))</f>
        <v>#REF!</v>
      </c>
      <c r="E232" t="e">
        <f>IF($C232="",0,SUMIFS(#REF!,#REF!,$C232,#REF!,"&gt;="&amp;'Display 730 &amp; 1200'!$AN$12,#REF!,"&lt;="&amp;'Display 730 &amp; 1200'!$AN$11))</f>
        <v>#REF!</v>
      </c>
    </row>
    <row r="233" spans="1:5">
      <c r="A233" t="str">
        <f>IF(INDEX('Display 730 &amp; 1200'!$A:$A,ROW())="","",INDEX('Display 730 &amp; 1200'!$A:$A,ROW()))</f>
        <v>BEKASI勿加西</v>
      </c>
      <c r="B233" t="str">
        <f>IF(INDEX('Display 730 &amp; 1200'!$B:$B,ROW())="","",INDEX('Display 730 &amp; 1200'!$B:$B,ROW()))</f>
        <v>FIRMAN ARIANTO</v>
      </c>
      <c r="C233" t="str">
        <f>IF(INDEX('Display 730 &amp; 1200'!$D:$D,ROW())="","",INDEX('Display 730 &amp; 1200'!$D:$D,ROW()))</f>
        <v>BEKASI_BARAT_01</v>
      </c>
      <c r="D233" t="e">
        <f>IF($C233="",0,SUMIFS(#REF!,#REF!,$C233,#REF!,"&gt;="&amp;'Display 730 &amp; 1200'!$AN$10,#REF!,"&lt;="&amp;'Display 730 &amp; 1200'!$AN$9))</f>
        <v>#REF!</v>
      </c>
      <c r="E233" t="e">
        <f>IF($C233="",0,SUMIFS(#REF!,#REF!,$C233,#REF!,"&gt;="&amp;'Display 730 &amp; 1200'!$AN$12,#REF!,"&lt;="&amp;'Display 730 &amp; 1200'!$AN$11))</f>
        <v>#REF!</v>
      </c>
    </row>
    <row r="234" spans="1:5">
      <c r="A234" t="str">
        <f>IF(INDEX('Display 730 &amp; 1200'!$A:$A,ROW())="","",INDEX('Display 730 &amp; 1200'!$A:$A,ROW()))</f>
        <v>BEKASI勿加西</v>
      </c>
      <c r="B234" t="str">
        <f>IF(INDEX('Display 730 &amp; 1200'!$B:$B,ROW())="","",INDEX('Display 730 &amp; 1200'!$B:$B,ROW()))</f>
        <v>FIRMAN ARIANTO</v>
      </c>
      <c r="C234" t="str">
        <f>IF(INDEX('Display 730 &amp; 1200'!$D:$D,ROW())="","",INDEX('Display 730 &amp; 1200'!$D:$D,ROW()))</f>
        <v>BINTARA_JAYA_01</v>
      </c>
      <c r="D234" t="e">
        <f>IF($C234="",0,SUMIFS(#REF!,#REF!,$C234,#REF!,"&gt;="&amp;'Display 730 &amp; 1200'!$AN$10,#REF!,"&lt;="&amp;'Display 730 &amp; 1200'!$AN$9))</f>
        <v>#REF!</v>
      </c>
      <c r="E234" t="e">
        <f>IF($C234="",0,SUMIFS(#REF!,#REF!,$C234,#REF!,"&gt;="&amp;'Display 730 &amp; 1200'!$AN$12,#REF!,"&lt;="&amp;'Display 730 &amp; 1200'!$AN$11))</f>
        <v>#REF!</v>
      </c>
    </row>
    <row r="235" spans="1:5">
      <c r="A235" t="str">
        <f>IF(INDEX('Display 730 &amp; 1200'!$A:$A,ROW())="","",INDEX('Display 730 &amp; 1200'!$A:$A,ROW()))</f>
        <v>BEKASI勿加西</v>
      </c>
      <c r="B235" t="str">
        <f>IF(INDEX('Display 730 &amp; 1200'!$B:$B,ROW())="","",INDEX('Display 730 &amp; 1200'!$B:$B,ROW()))</f>
        <v>ADIT</v>
      </c>
      <c r="C235" t="str">
        <f>IF(INDEX('Display 730 &amp; 1200'!$D:$D,ROW())="","",INDEX('Display 730 &amp; 1200'!$D:$D,ROW()))</f>
        <v>BANTAR_GEBANG</v>
      </c>
      <c r="D235" t="e">
        <f>IF($C235="",0,SUMIFS(#REF!,#REF!,$C235,#REF!,"&gt;="&amp;'Display 730 &amp; 1200'!$AN$10,#REF!,"&lt;="&amp;'Display 730 &amp; 1200'!$AN$9))</f>
        <v>#REF!</v>
      </c>
      <c r="E235" t="e">
        <f>IF($C235="",0,SUMIFS(#REF!,#REF!,$C235,#REF!,"&gt;="&amp;'Display 730 &amp; 1200'!$AN$12,#REF!,"&lt;="&amp;'Display 730 &amp; 1200'!$AN$11))</f>
        <v>#REF!</v>
      </c>
    </row>
    <row r="236" spans="1:5">
      <c r="A236" t="str">
        <f>IF(INDEX('Display 730 &amp; 1200'!$A:$A,ROW())="","",INDEX('Display 730 &amp; 1200'!$A:$A,ROW()))</f>
        <v>BEKASI勿加西</v>
      </c>
      <c r="B236" t="str">
        <f>IF(INDEX('Display 730 &amp; 1200'!$B:$B,ROW())="","",INDEX('Display 730 &amp; 1200'!$B:$B,ROW()))</f>
        <v>ADIT</v>
      </c>
      <c r="C236" t="str">
        <f>IF(INDEX('Display 730 &amp; 1200'!$D:$D,ROW())="","",INDEX('Display 730 &amp; 1200'!$D:$D,ROW()))</f>
        <v>MANGUNJAYA_01</v>
      </c>
      <c r="D236" t="e">
        <f>IF($C236="",0,SUMIFS(#REF!,#REF!,$C236,#REF!,"&gt;="&amp;'Display 730 &amp; 1200'!$AN$10,#REF!,"&lt;="&amp;'Display 730 &amp; 1200'!$AN$9))</f>
        <v>#REF!</v>
      </c>
      <c r="E236" t="e">
        <f>IF($C236="",0,SUMIFS(#REF!,#REF!,$C236,#REF!,"&gt;="&amp;'Display 730 &amp; 1200'!$AN$12,#REF!,"&lt;="&amp;'Display 730 &amp; 1200'!$AN$11))</f>
        <v>#REF!</v>
      </c>
    </row>
    <row r="237" spans="1:5">
      <c r="A237" t="str">
        <f>IF(INDEX('Display 730 &amp; 1200'!$A:$A,ROW())="","",INDEX('Display 730 &amp; 1200'!$A:$A,ROW()))</f>
        <v>BEKASI勿加西</v>
      </c>
      <c r="B237" t="str">
        <f>IF(INDEX('Display 730 &amp; 1200'!$B:$B,ROW())="","",INDEX('Display 730 &amp; 1200'!$B:$B,ROW()))</f>
        <v>ADIT</v>
      </c>
      <c r="C237" t="str">
        <f>IF(INDEX('Display 730 &amp; 1200'!$D:$D,ROW())="","",INDEX('Display 730 &amp; 1200'!$D:$D,ROW()))</f>
        <v>TAMBUN_SELATAN_01</v>
      </c>
      <c r="D237" t="e">
        <f>IF($C237="",0,SUMIFS(#REF!,#REF!,$C237,#REF!,"&gt;="&amp;'Display 730 &amp; 1200'!$AN$10,#REF!,"&lt;="&amp;'Display 730 &amp; 1200'!$AN$9))</f>
        <v>#REF!</v>
      </c>
      <c r="E237" t="e">
        <f>IF($C237="",0,SUMIFS(#REF!,#REF!,$C237,#REF!,"&gt;="&amp;'Display 730 &amp; 1200'!$AN$12,#REF!,"&lt;="&amp;'Display 730 &amp; 1200'!$AN$11))</f>
        <v>#REF!</v>
      </c>
    </row>
    <row r="238" spans="1:5">
      <c r="A238" t="str">
        <f>IF(INDEX('Display 730 &amp; 1200'!$A:$A,ROW())="","",INDEX('Display 730 &amp; 1200'!$A:$A,ROW()))</f>
        <v>BEKASI勿加西</v>
      </c>
      <c r="B238" t="str">
        <f>IF(INDEX('Display 730 &amp; 1200'!$B:$B,ROW())="","",INDEX('Display 730 &amp; 1200'!$B:$B,ROW()))</f>
        <v>DENDEN</v>
      </c>
      <c r="C238" t="str">
        <f>IF(INDEX('Display 730 &amp; 1200'!$D:$D,ROW())="","",INDEX('Display 730 &amp; 1200'!$D:$D,ROW()))</f>
        <v>DC_CIBITUNG_01</v>
      </c>
      <c r="D238" t="e">
        <f>IF($C238="",0,SUMIFS(#REF!,#REF!,$C238,#REF!,"&gt;="&amp;'Display 730 &amp; 1200'!$AN$10,#REF!,"&lt;="&amp;'Display 730 &amp; 1200'!$AN$9))</f>
        <v>#REF!</v>
      </c>
      <c r="E238" t="e">
        <f>IF($C238="",0,SUMIFS(#REF!,#REF!,$C238,#REF!,"&gt;="&amp;'Display 730 &amp; 1200'!$AN$12,#REF!,"&lt;="&amp;'Display 730 &amp; 1200'!$AN$11))</f>
        <v>#REF!</v>
      </c>
    </row>
    <row r="239" spans="1:5">
      <c r="A239" t="str">
        <f>IF(INDEX('Display 730 &amp; 1200'!$A:$A,ROW())="","",INDEX('Display 730 &amp; 1200'!$A:$A,ROW()))</f>
        <v>BEKASI勿加西</v>
      </c>
      <c r="B239" t="str">
        <f>IF(INDEX('Display 730 &amp; 1200'!$B:$B,ROW())="","",INDEX('Display 730 &amp; 1200'!$B:$B,ROW()))</f>
        <v>DENDEN</v>
      </c>
      <c r="C239" t="str">
        <f>IF(INDEX('Display 730 &amp; 1200'!$D:$D,ROW())="","",INDEX('Display 730 &amp; 1200'!$D:$D,ROW()))</f>
        <v>CIBUNTU_01</v>
      </c>
      <c r="D239" t="e">
        <f>IF($C239="",0,SUMIFS(#REF!,#REF!,$C239,#REF!,"&gt;="&amp;'Display 730 &amp; 1200'!$AN$10,#REF!,"&lt;="&amp;'Display 730 &amp; 1200'!$AN$9))</f>
        <v>#REF!</v>
      </c>
      <c r="E239" t="e">
        <f>IF($C239="",0,SUMIFS(#REF!,#REF!,$C239,#REF!,"&gt;="&amp;'Display 730 &amp; 1200'!$AN$12,#REF!,"&lt;="&amp;'Display 730 &amp; 1200'!$AN$11))</f>
        <v>#REF!</v>
      </c>
    </row>
    <row r="240" spans="1:5">
      <c r="A240" t="str">
        <f>IF(INDEX('Display 730 &amp; 1200'!$A:$A,ROW())="","",INDEX('Display 730 &amp; 1200'!$A:$A,ROW()))</f>
        <v>BEKASI勿加西</v>
      </c>
      <c r="B240" t="str">
        <f>IF(INDEX('Display 730 &amp; 1200'!$B:$B,ROW())="","",INDEX('Display 730 &amp; 1200'!$B:$B,ROW()))</f>
        <v>DENDEN</v>
      </c>
      <c r="C240" t="str">
        <f>IF(INDEX('Display 730 &amp; 1200'!$D:$D,ROW())="","",INDEX('Display 730 &amp; 1200'!$D:$D,ROW()))</f>
        <v>DP_MUKTIWARI_01</v>
      </c>
      <c r="D240" t="e">
        <f>IF($C240="",0,SUMIFS(#REF!,#REF!,$C240,#REF!,"&gt;="&amp;'Display 730 &amp; 1200'!$AN$10,#REF!,"&lt;="&amp;'Display 730 &amp; 1200'!$AN$9))</f>
        <v>#REF!</v>
      </c>
      <c r="E240" t="e">
        <f>IF($C240="",0,SUMIFS(#REF!,#REF!,$C240,#REF!,"&gt;="&amp;'Display 730 &amp; 1200'!$AN$12,#REF!,"&lt;="&amp;'Display 730 &amp; 1200'!$AN$11))</f>
        <v>#REF!</v>
      </c>
    </row>
    <row r="241" spans="1:5">
      <c r="A241" t="str">
        <f>IF(INDEX('Display 730 &amp; 1200'!$A:$A,ROW())="","",INDEX('Display 730 &amp; 1200'!$A:$A,ROW()))</f>
        <v>BEKASI勿加西</v>
      </c>
      <c r="B241" t="str">
        <f>IF(INDEX('Display 730 &amp; 1200'!$B:$B,ROW())="","",INDEX('Display 730 &amp; 1200'!$B:$B,ROW()))</f>
        <v>SUTRISNA</v>
      </c>
      <c r="C241" t="str">
        <f>IF(INDEX('Display 730 &amp; 1200'!$D:$D,ROW())="","",INDEX('Display 730 &amp; 1200'!$D:$D,ROW()))</f>
        <v>HARAPAN_INDAH</v>
      </c>
      <c r="D241" t="e">
        <f>IF($C241="",0,SUMIFS(#REF!,#REF!,$C241,#REF!,"&gt;="&amp;'Display 730 &amp; 1200'!$AN$10,#REF!,"&lt;="&amp;'Display 730 &amp; 1200'!$AN$9))</f>
        <v>#REF!</v>
      </c>
      <c r="E241" t="e">
        <f>IF($C241="",0,SUMIFS(#REF!,#REF!,$C241,#REF!,"&gt;="&amp;'Display 730 &amp; 1200'!$AN$12,#REF!,"&lt;="&amp;'Display 730 &amp; 1200'!$AN$11))</f>
        <v>#REF!</v>
      </c>
    </row>
    <row r="242" spans="1:5">
      <c r="A242" t="str">
        <f>IF(INDEX('Display 730 &amp; 1200'!$A:$A,ROW())="","",INDEX('Display 730 &amp; 1200'!$A:$A,ROW()))</f>
        <v>BEKASI勿加西</v>
      </c>
      <c r="B242" t="str">
        <f>IF(INDEX('Display 730 &amp; 1200'!$B:$B,ROW())="","",INDEX('Display 730 &amp; 1200'!$B:$B,ROW()))</f>
        <v>DENDEN</v>
      </c>
      <c r="C242" t="str">
        <f>IF(INDEX('Display 730 &amp; 1200'!$D:$D,ROW())="","",INDEX('Display 730 &amp; 1200'!$D:$D,ROW()))</f>
        <v>TAMBUN_UTARA</v>
      </c>
      <c r="D242" t="e">
        <f>IF($C242="",0,SUMIFS(#REF!,#REF!,$C242,#REF!,"&gt;="&amp;'Display 730 &amp; 1200'!$AN$10,#REF!,"&lt;="&amp;'Display 730 &amp; 1200'!$AN$9))</f>
        <v>#REF!</v>
      </c>
      <c r="E242" t="e">
        <f>IF($C242="",0,SUMIFS(#REF!,#REF!,$C242,#REF!,"&gt;="&amp;'Display 730 &amp; 1200'!$AN$12,#REF!,"&lt;="&amp;'Display 730 &amp; 1200'!$AN$11))</f>
        <v>#REF!</v>
      </c>
    </row>
    <row r="243" spans="1:5">
      <c r="A243" t="str">
        <f>IF(INDEX('Display 730 &amp; 1200'!$A:$A,ROW())="","",INDEX('Display 730 &amp; 1200'!$A:$A,ROW()))</f>
        <v>BEKASI勿加西</v>
      </c>
      <c r="B243" t="str">
        <f>IF(INDEX('Display 730 &amp; 1200'!$B:$B,ROW())="","",INDEX('Display 730 &amp; 1200'!$B:$B,ROW()))</f>
        <v>ABDUL MALIK</v>
      </c>
      <c r="C243" t="str">
        <f>IF(INDEX('Display 730 &amp; 1200'!$D:$D,ROW())="","",INDEX('Display 730 &amp; 1200'!$D:$D,ROW()))</f>
        <v>DP_BABELAN_KOTA_01</v>
      </c>
      <c r="D243" t="e">
        <f>IF($C243="",0,SUMIFS(#REF!,#REF!,$C243,#REF!,"&gt;="&amp;'Display 730 &amp; 1200'!$AN$10,#REF!,"&lt;="&amp;'Display 730 &amp; 1200'!$AN$9))</f>
        <v>#REF!</v>
      </c>
      <c r="E243" t="e">
        <f>IF($C243="",0,SUMIFS(#REF!,#REF!,$C243,#REF!,"&gt;="&amp;'Display 730 &amp; 1200'!$AN$12,#REF!,"&lt;="&amp;'Display 730 &amp; 1200'!$AN$11))</f>
        <v>#REF!</v>
      </c>
    </row>
    <row r="244" spans="1:5">
      <c r="A244" t="str">
        <f>IF(INDEX('Display 730 &amp; 1200'!$A:$A,ROW())="","",INDEX('Display 730 &amp; 1200'!$A:$A,ROW()))</f>
        <v>BEKASI勿加西</v>
      </c>
      <c r="B244" t="str">
        <f>IF(INDEX('Display 730 &amp; 1200'!$B:$B,ROW())="","",INDEX('Display 730 &amp; 1200'!$B:$B,ROW()))</f>
        <v>ABDUL MALIK</v>
      </c>
      <c r="C244" t="str">
        <f>IF(INDEX('Display 730 &amp; 1200'!$D:$D,ROW())="","",INDEX('Display 730 &amp; 1200'!$D:$D,ROW()))</f>
        <v>BABELAN</v>
      </c>
      <c r="D244" t="e">
        <f>IF($C244="",0,SUMIFS(#REF!,#REF!,$C244,#REF!,"&gt;="&amp;'Display 730 &amp; 1200'!$AN$10,#REF!,"&lt;="&amp;'Display 730 &amp; 1200'!$AN$9))</f>
        <v>#REF!</v>
      </c>
      <c r="E244" t="e">
        <f>IF($C244="",0,SUMIFS(#REF!,#REF!,$C244,#REF!,"&gt;="&amp;'Display 730 &amp; 1200'!$AN$12,#REF!,"&lt;="&amp;'Display 730 &amp; 1200'!$AN$11))</f>
        <v>#REF!</v>
      </c>
    </row>
    <row r="245" spans="1:5">
      <c r="A245" t="str">
        <f>IF(INDEX('Display 730 &amp; 1200'!$A:$A,ROW())="","",INDEX('Display 730 &amp; 1200'!$A:$A,ROW()))</f>
        <v>BEKASI勿加西</v>
      </c>
      <c r="B245" t="str">
        <f>IF(INDEX('Display 730 &amp; 1200'!$B:$B,ROW())="","",INDEX('Display 730 &amp; 1200'!$B:$B,ROW()))</f>
        <v>ADIT</v>
      </c>
      <c r="C245" t="str">
        <f>IF(INDEX('Display 730 &amp; 1200'!$D:$D,ROW())="","",INDEX('Display 730 &amp; 1200'!$D:$D,ROW()))</f>
        <v>DC_TAMBUN</v>
      </c>
      <c r="D245" t="e">
        <f>IF($C245="",0,SUMIFS(#REF!,#REF!,$C245,#REF!,"&gt;="&amp;'Display 730 &amp; 1200'!$AN$10,#REF!,"&lt;="&amp;'Display 730 &amp; 1200'!$AN$9))</f>
        <v>#REF!</v>
      </c>
      <c r="E245" t="e">
        <f>IF($C245="",0,SUMIFS(#REF!,#REF!,$C245,#REF!,"&gt;="&amp;'Display 730 &amp; 1200'!$AN$12,#REF!,"&lt;="&amp;'Display 730 &amp; 1200'!$AN$11))</f>
        <v>#REF!</v>
      </c>
    </row>
    <row r="246" spans="1:5">
      <c r="A246" t="str">
        <f>IF(INDEX('Display 730 &amp; 1200'!$A:$A,ROW())="","",INDEX('Display 730 &amp; 1200'!$A:$A,ROW()))</f>
        <v>BEKASI勿加西</v>
      </c>
      <c r="B246" t="str">
        <f>IF(INDEX('Display 730 &amp; 1200'!$B:$B,ROW())="","",INDEX('Display 730 &amp; 1200'!$B:$B,ROW()))</f>
        <v>ANDREW</v>
      </c>
      <c r="C246" t="str">
        <f>IF(INDEX('Display 730 &amp; 1200'!$D:$D,ROW())="","",INDEX('Display 730 &amp; 1200'!$D:$D,ROW()))</f>
        <v>DC_JATIASIH</v>
      </c>
      <c r="D246" t="e">
        <f>IF($C246="",0,SUMIFS(#REF!,#REF!,$C246,#REF!,"&gt;="&amp;'Display 730 &amp; 1200'!$AN$10,#REF!,"&lt;="&amp;'Display 730 &amp; 1200'!$AN$9))</f>
        <v>#REF!</v>
      </c>
      <c r="E246" t="e">
        <f>IF($C246="",0,SUMIFS(#REF!,#REF!,$C246,#REF!,"&gt;="&amp;'Display 730 &amp; 1200'!$AN$12,#REF!,"&lt;="&amp;'Display 730 &amp; 1200'!$AN$11))</f>
        <v>#REF!</v>
      </c>
    </row>
    <row r="247" spans="1:5">
      <c r="A247" t="str">
        <f>IF(INDEX('Display 730 &amp; 1200'!$A:$A,ROW())="","",INDEX('Display 730 &amp; 1200'!$A:$A,ROW()))</f>
        <v>BEKASI勿加西</v>
      </c>
      <c r="B247" t="str">
        <f>IF(INDEX('Display 730 &amp; 1200'!$B:$B,ROW())="","",INDEX('Display 730 &amp; 1200'!$B:$B,ROW()))</f>
        <v>ADIT</v>
      </c>
      <c r="C247" t="str">
        <f>IF(INDEX('Display 730 &amp; 1200'!$D:$D,ROW())="","",INDEX('Display 730 &amp; 1200'!$D:$D,ROW()))</f>
        <v>DC_MUSTIKA_JAYA</v>
      </c>
      <c r="D247" t="e">
        <f>IF($C247="",0,SUMIFS(#REF!,#REF!,$C247,#REF!,"&gt;="&amp;'Display 730 &amp; 1200'!$AN$10,#REF!,"&lt;="&amp;'Display 730 &amp; 1200'!$AN$9))</f>
        <v>#REF!</v>
      </c>
      <c r="E247" t="e">
        <f>IF($C247="",0,SUMIFS(#REF!,#REF!,$C247,#REF!,"&gt;="&amp;'Display 730 &amp; 1200'!$AN$12,#REF!,"&lt;="&amp;'Display 730 &amp; 1200'!$AN$11))</f>
        <v>#REF!</v>
      </c>
    </row>
    <row r="248" spans="1:5">
      <c r="A248" t="str">
        <f>IF(INDEX('Display 730 &amp; 1200'!$A:$A,ROW())="","",INDEX('Display 730 &amp; 1200'!$A:$A,ROW()))</f>
        <v>BEKASI勿加西</v>
      </c>
      <c r="B248" t="str">
        <f>IF(INDEX('Display 730 &amp; 1200'!$B:$B,ROW())="","",INDEX('Display 730 &amp; 1200'!$B:$B,ROW()))</f>
        <v>ANDREW</v>
      </c>
      <c r="C248" t="str">
        <f>IF(INDEX('Display 730 &amp; 1200'!$D:$D,ROW())="","",INDEX('Display 730 &amp; 1200'!$D:$D,ROW()))</f>
        <v>DC_PONDOK_MELATI</v>
      </c>
      <c r="D248" t="e">
        <f>IF($C248="",0,SUMIFS(#REF!,#REF!,$C248,#REF!,"&gt;="&amp;'Display 730 &amp; 1200'!$AN$10,#REF!,"&lt;="&amp;'Display 730 &amp; 1200'!$AN$9))</f>
        <v>#REF!</v>
      </c>
      <c r="E248" t="e">
        <f>IF($C248="",0,SUMIFS(#REF!,#REF!,$C248,#REF!,"&gt;="&amp;'Display 730 &amp; 1200'!$AN$12,#REF!,"&lt;="&amp;'Display 730 &amp; 1200'!$AN$11))</f>
        <v>#REF!</v>
      </c>
    </row>
    <row r="249" spans="1:5">
      <c r="A249" t="str">
        <f>IF(INDEX('Display 730 &amp; 1200'!$A:$A,ROW())="","",INDEX('Display 730 &amp; 1200'!$A:$A,ROW()))</f>
        <v>BEKASI勿加西</v>
      </c>
      <c r="B249" t="str">
        <f>IF(INDEX('Display 730 &amp; 1200'!$B:$B,ROW())="","",INDEX('Display 730 &amp; 1200'!$B:$B,ROW()))</f>
        <v>ADIT</v>
      </c>
      <c r="C249" t="str">
        <f>IF(INDEX('Display 730 &amp; 1200'!$D:$D,ROW())="","",INDEX('Display 730 &amp; 1200'!$D:$D,ROW()))</f>
        <v>DC_BEKASI_TIMUR</v>
      </c>
      <c r="D249" t="e">
        <f>IF($C249="",0,SUMIFS(#REF!,#REF!,$C249,#REF!,"&gt;="&amp;'Display 730 &amp; 1200'!$AN$10,#REF!,"&lt;="&amp;'Display 730 &amp; 1200'!$AN$9))</f>
        <v>#REF!</v>
      </c>
      <c r="E249" t="e">
        <f>IF($C249="",0,SUMIFS(#REF!,#REF!,$C249,#REF!,"&gt;="&amp;'Display 730 &amp; 1200'!$AN$12,#REF!,"&lt;="&amp;'Display 730 &amp; 1200'!$AN$11))</f>
        <v>#REF!</v>
      </c>
    </row>
    <row r="250" spans="1:5">
      <c r="A250" t="str">
        <f>IF(INDEX('Display 730 &amp; 1200'!$A:$A,ROW())="","",INDEX('Display 730 &amp; 1200'!$A:$A,ROW()))</f>
        <v>BEKASI勿加西</v>
      </c>
      <c r="B250" t="str">
        <f>IF(INDEX('Display 730 &amp; 1200'!$B:$B,ROW())="","",INDEX('Display 730 &amp; 1200'!$B:$B,ROW()))</f>
        <v>SUTRISNA</v>
      </c>
      <c r="C250" t="str">
        <f>IF(INDEX('Display 730 &amp; 1200'!$D:$D,ROW())="","",INDEX('Display 730 &amp; 1200'!$D:$D,ROW()))</f>
        <v>DC_MEDAN_SATRIA</v>
      </c>
      <c r="D250" t="e">
        <f>IF($C250="",0,SUMIFS(#REF!,#REF!,$C250,#REF!,"&gt;="&amp;'Display 730 &amp; 1200'!$AN$10,#REF!,"&lt;="&amp;'Display 730 &amp; 1200'!$AN$9))</f>
        <v>#REF!</v>
      </c>
      <c r="E250" t="e">
        <f>IF($C250="",0,SUMIFS(#REF!,#REF!,$C250,#REF!,"&gt;="&amp;'Display 730 &amp; 1200'!$AN$12,#REF!,"&lt;="&amp;'Display 730 &amp; 1200'!$AN$11))</f>
        <v>#REF!</v>
      </c>
    </row>
    <row r="251" spans="1:5">
      <c r="A251" t="str">
        <f>IF(INDEX('Display 730 &amp; 1200'!$A:$A,ROW())="","",INDEX('Display 730 &amp; 1200'!$A:$A,ROW()))</f>
        <v>BEKASI勿加西</v>
      </c>
      <c r="B251" t="str">
        <f>IF(INDEX('Display 730 &amp; 1200'!$B:$B,ROW())="","",INDEX('Display 730 &amp; 1200'!$B:$B,ROW()))</f>
        <v>ANDREW</v>
      </c>
      <c r="C251" t="str">
        <f>IF(INDEX('Display 730 &amp; 1200'!$D:$D,ROW())="","",INDEX('Display 730 &amp; 1200'!$D:$D,ROW()))</f>
        <v>DC_BEKASI_SELATAN</v>
      </c>
      <c r="D251" t="e">
        <f>IF($C251="",0,SUMIFS(#REF!,#REF!,$C251,#REF!,"&gt;="&amp;'Display 730 &amp; 1200'!$AN$10,#REF!,"&lt;="&amp;'Display 730 &amp; 1200'!$AN$9))</f>
        <v>#REF!</v>
      </c>
      <c r="E251" t="e">
        <f>IF($C251="",0,SUMIFS(#REF!,#REF!,$C251,#REF!,"&gt;="&amp;'Display 730 &amp; 1200'!$AN$12,#REF!,"&lt;="&amp;'Display 730 &amp; 1200'!$AN$11))</f>
        <v>#REF!</v>
      </c>
    </row>
    <row r="252" spans="1:5">
      <c r="A252" t="str">
        <f>IF(INDEX('Display 730 &amp; 1200'!$A:$A,ROW())="","",INDEX('Display 730 &amp; 1200'!$A:$A,ROW()))</f>
        <v>BEKASI勿加西</v>
      </c>
      <c r="B252" t="str">
        <f>IF(INDEX('Display 730 &amp; 1200'!$B:$B,ROW())="","",INDEX('Display 730 &amp; 1200'!$B:$B,ROW()))</f>
        <v>DENDEN</v>
      </c>
      <c r="C252" t="str">
        <f>IF(INDEX('Display 730 &amp; 1200'!$D:$D,ROW())="","",INDEX('Display 730 &amp; 1200'!$D:$D,ROW()))</f>
        <v>TAMBUN_UTARA_02</v>
      </c>
      <c r="D252" t="e">
        <f>IF($C252="",0,SUMIFS(#REF!,#REF!,$C252,#REF!,"&gt;="&amp;'Display 730 &amp; 1200'!$AN$10,#REF!,"&lt;="&amp;'Display 730 &amp; 1200'!$AN$9))</f>
        <v>#REF!</v>
      </c>
      <c r="E252" t="e">
        <f>IF($C252="",0,SUMIFS(#REF!,#REF!,$C252,#REF!,"&gt;="&amp;'Display 730 &amp; 1200'!$AN$12,#REF!,"&lt;="&amp;'Display 730 &amp; 1200'!$AN$11))</f>
        <v>#REF!</v>
      </c>
    </row>
    <row r="253" spans="1:5">
      <c r="A253" t="str">
        <f>IF(INDEX('Display 730 &amp; 1200'!$A:$A,ROW())="","",INDEX('Display 730 &amp; 1200'!$A:$A,ROW()))</f>
        <v>BEKASI勿加西</v>
      </c>
      <c r="B253" t="str">
        <f>IF(INDEX('Display 730 &amp; 1200'!$B:$B,ROW())="","",INDEX('Display 730 &amp; 1200'!$B:$B,ROW()))</f>
        <v>ABDUL MALIK</v>
      </c>
      <c r="C253" t="str">
        <f>IF(INDEX('Display 730 &amp; 1200'!$D:$D,ROW())="","",INDEX('Display 730 &amp; 1200'!$D:$D,ROW()))</f>
        <v>TARUMAJAYA_02</v>
      </c>
      <c r="D253" t="e">
        <f>IF($C253="",0,SUMIFS(#REF!,#REF!,$C253,#REF!,"&gt;="&amp;'Display 730 &amp; 1200'!$AN$10,#REF!,"&lt;="&amp;'Display 730 &amp; 1200'!$AN$9))</f>
        <v>#REF!</v>
      </c>
      <c r="E253" t="e">
        <f>IF($C253="",0,SUMIFS(#REF!,#REF!,$C253,#REF!,"&gt;="&amp;'Display 730 &amp; 1200'!$AN$12,#REF!,"&lt;="&amp;'Display 730 &amp; 1200'!$AN$11))</f>
        <v>#REF!</v>
      </c>
    </row>
    <row r="254" spans="1:5">
      <c r="A254" t="str">
        <f>IF(INDEX('Display 730 &amp; 1200'!$A:$A,ROW())="","",INDEX('Display 730 &amp; 1200'!$A:$A,ROW()))</f>
        <v>BEKASI勿加西</v>
      </c>
      <c r="B254" t="str">
        <f>IF(INDEX('Display 730 &amp; 1200'!$B:$B,ROW())="","",INDEX('Display 730 &amp; 1200'!$B:$B,ROW()))</f>
        <v>ABDUL MALIK</v>
      </c>
      <c r="C254" t="str">
        <f>IF(INDEX('Display 730 &amp; 1200'!$D:$D,ROW())="","",INDEX('Display 730 &amp; 1200'!$D:$D,ROW()))</f>
        <v>BABELAN_02</v>
      </c>
      <c r="D254" t="e">
        <f>IF($C254="",0,SUMIFS(#REF!,#REF!,$C254,#REF!,"&gt;="&amp;'Display 730 &amp; 1200'!$AN$10,#REF!,"&lt;="&amp;'Display 730 &amp; 1200'!$AN$9))</f>
        <v>#REF!</v>
      </c>
      <c r="E254" t="e">
        <f>IF($C254="",0,SUMIFS(#REF!,#REF!,$C254,#REF!,"&gt;="&amp;'Display 730 &amp; 1200'!$AN$12,#REF!,"&lt;="&amp;'Display 730 &amp; 1200'!$AN$11))</f>
        <v>#REF!</v>
      </c>
    </row>
    <row r="255" spans="1:5">
      <c r="A255" t="str">
        <f>IF(INDEX('Display 730 &amp; 1200'!$A:$A,ROW())="","",INDEX('Display 730 &amp; 1200'!$A:$A,ROW()))</f>
        <v>BEKASI勿加西</v>
      </c>
      <c r="B255" t="str">
        <f>IF(INDEX('Display 730 &amp; 1200'!$B:$B,ROW())="","",INDEX('Display 730 &amp; 1200'!$B:$B,ROW()))</f>
        <v>ADIT</v>
      </c>
      <c r="C255" t="str">
        <f>IF(INDEX('Display 730 &amp; 1200'!$D:$D,ROW())="","",INDEX('Display 730 &amp; 1200'!$D:$D,ROW()))</f>
        <v>SETU_02</v>
      </c>
      <c r="D255" t="e">
        <f>IF($C255="",0,SUMIFS(#REF!,#REF!,$C255,#REF!,"&gt;="&amp;'Display 730 &amp; 1200'!$AN$10,#REF!,"&lt;="&amp;'Display 730 &amp; 1200'!$AN$9))</f>
        <v>#REF!</v>
      </c>
      <c r="E255" t="e">
        <f>IF($C255="",0,SUMIFS(#REF!,#REF!,$C255,#REF!,"&gt;="&amp;'Display 730 &amp; 1200'!$AN$12,#REF!,"&lt;="&amp;'Display 730 &amp; 1200'!$AN$11))</f>
        <v>#REF!</v>
      </c>
    </row>
    <row r="256" spans="1:5">
      <c r="A256" t="str">
        <f>IF(INDEX('Display 730 &amp; 1200'!$A:$A,ROW())="","",INDEX('Display 730 &amp; 1200'!$A:$A,ROW()))</f>
        <v>BEKASI勿加西</v>
      </c>
      <c r="B256" t="str">
        <f>IF(INDEX('Display 730 &amp; 1200'!$B:$B,ROW())="","",INDEX('Display 730 &amp; 1200'!$B:$B,ROW()))</f>
        <v>ANDREW</v>
      </c>
      <c r="C256" t="str">
        <f>IF(INDEX('Display 730 &amp; 1200'!$D:$D,ROW())="","",INDEX('Display 730 &amp; 1200'!$D:$D,ROW()))</f>
        <v>RAWALUMBU_02</v>
      </c>
      <c r="D256" t="e">
        <f>IF($C256="",0,SUMIFS(#REF!,#REF!,$C256,#REF!,"&gt;="&amp;'Display 730 &amp; 1200'!$AN$10,#REF!,"&lt;="&amp;'Display 730 &amp; 1200'!$AN$9))</f>
        <v>#REF!</v>
      </c>
      <c r="E256" t="e">
        <f>IF($C256="",0,SUMIFS(#REF!,#REF!,$C256,#REF!,"&gt;="&amp;'Display 730 &amp; 1200'!$AN$12,#REF!,"&lt;="&amp;'Display 730 &amp; 1200'!$AN$11))</f>
        <v>#REF!</v>
      </c>
    </row>
    <row r="257" spans="1:5">
      <c r="A257" t="str">
        <f>IF(INDEX('Display 730 &amp; 1200'!$A:$A,ROW())="","",INDEX('Display 730 &amp; 1200'!$A:$A,ROW()))</f>
        <v>BEKASI勿加西</v>
      </c>
      <c r="B257" t="str">
        <f>IF(INDEX('Display 730 &amp; 1200'!$B:$B,ROW())="","",INDEX('Display 730 &amp; 1200'!$B:$B,ROW()))</f>
        <v>LUTHFI</v>
      </c>
      <c r="C257" t="str">
        <f>IF(INDEX('Display 730 &amp; 1200'!$D:$D,ROW())="","",INDEX('Display 730 &amp; 1200'!$D:$D,ROW()))</f>
        <v>CIKARANG</v>
      </c>
      <c r="D257" t="e">
        <f>IF($C257="",0,SUMIFS(#REF!,#REF!,$C257,#REF!,"&gt;="&amp;'Display 730 &amp; 1200'!$AN$10,#REF!,"&lt;="&amp;'Display 730 &amp; 1200'!$AN$9))</f>
        <v>#REF!</v>
      </c>
      <c r="E257" t="e">
        <f>IF($C257="",0,SUMIFS(#REF!,#REF!,$C257,#REF!,"&gt;="&amp;'Display 730 &amp; 1200'!$AN$12,#REF!,"&lt;="&amp;'Display 730 &amp; 1200'!$AN$11))</f>
        <v>#REF!</v>
      </c>
    </row>
    <row r="258" spans="1:5">
      <c r="A258" t="str">
        <f>IF(INDEX('Display 730 &amp; 1200'!$A:$A,ROW())="","",INDEX('Display 730 &amp; 1200'!$A:$A,ROW()))</f>
        <v>BEKASI勿加西</v>
      </c>
      <c r="B258" t="str">
        <f>IF(INDEX('Display 730 &amp; 1200'!$B:$B,ROW())="","",INDEX('Display 730 &amp; 1200'!$B:$B,ROW()))</f>
        <v>LUTHFI</v>
      </c>
      <c r="C258" t="str">
        <f>IF(INDEX('Display 730 &amp; 1200'!$D:$D,ROW())="","",INDEX('Display 730 &amp; 1200'!$D:$D,ROW()))</f>
        <v>DELTA_MAS</v>
      </c>
      <c r="D258" t="e">
        <f>IF($C258="",0,SUMIFS(#REF!,#REF!,$C258,#REF!,"&gt;="&amp;'Display 730 &amp; 1200'!$AN$10,#REF!,"&lt;="&amp;'Display 730 &amp; 1200'!$AN$9))</f>
        <v>#REF!</v>
      </c>
      <c r="E258" t="e">
        <f>IF($C258="",0,SUMIFS(#REF!,#REF!,$C258,#REF!,"&gt;="&amp;'Display 730 &amp; 1200'!$AN$12,#REF!,"&lt;="&amp;'Display 730 &amp; 1200'!$AN$11))</f>
        <v>#REF!</v>
      </c>
    </row>
    <row r="259" spans="1:5">
      <c r="A259" t="str">
        <f>IF(INDEX('Display 730 &amp; 1200'!$A:$A,ROW())="","",INDEX('Display 730 &amp; 1200'!$A:$A,ROW()))</f>
        <v>BEKASI勿加西</v>
      </c>
      <c r="B259" t="str">
        <f>IF(INDEX('Display 730 &amp; 1200'!$B:$B,ROW())="","",INDEX('Display 730 &amp; 1200'!$B:$B,ROW()))</f>
        <v>ABDUL MALIK</v>
      </c>
      <c r="C259" t="str">
        <f>IF(INDEX('Display 730 &amp; 1200'!$D:$D,ROW())="","",INDEX('Display 730 &amp; 1200'!$D:$D,ROW()))</f>
        <v>SUKATANI</v>
      </c>
      <c r="D259" t="e">
        <f>IF($C259="",0,SUMIFS(#REF!,#REF!,$C259,#REF!,"&gt;="&amp;'Display 730 &amp; 1200'!$AN$10,#REF!,"&lt;="&amp;'Display 730 &amp; 1200'!$AN$9))</f>
        <v>#REF!</v>
      </c>
      <c r="E259" t="e">
        <f>IF($C259="",0,SUMIFS(#REF!,#REF!,$C259,#REF!,"&gt;="&amp;'Display 730 &amp; 1200'!$AN$12,#REF!,"&lt;="&amp;'Display 730 &amp; 1200'!$AN$11))</f>
        <v>#REF!</v>
      </c>
    </row>
    <row r="260" spans="1:5">
      <c r="A260" t="str">
        <f>IF(INDEX('Display 730 &amp; 1200'!$A:$A,ROW())="","",INDEX('Display 730 &amp; 1200'!$A:$A,ROW()))</f>
        <v>BEKASI勿加西</v>
      </c>
      <c r="B260" t="str">
        <f>IF(INDEX('Display 730 &amp; 1200'!$B:$B,ROW())="","",INDEX('Display 730 &amp; 1200'!$B:$B,ROW()))</f>
        <v>ABDUL MALIK</v>
      </c>
      <c r="C260" t="str">
        <f>IF(INDEX('Display 730 &amp; 1200'!$D:$D,ROW())="","",INDEX('Display 730 &amp; 1200'!$D:$D,ROW()))</f>
        <v>KEDUNG_WARINGIN</v>
      </c>
      <c r="D260" t="e">
        <f>IF($C260="",0,SUMIFS(#REF!,#REF!,$C260,#REF!,"&gt;="&amp;'Display 730 &amp; 1200'!$AN$10,#REF!,"&lt;="&amp;'Display 730 &amp; 1200'!$AN$9))</f>
        <v>#REF!</v>
      </c>
      <c r="E260" t="e">
        <f>IF($C260="",0,SUMIFS(#REF!,#REF!,$C260,#REF!,"&gt;="&amp;'Display 730 &amp; 1200'!$AN$12,#REF!,"&lt;="&amp;'Display 730 &amp; 1200'!$AN$11))</f>
        <v>#REF!</v>
      </c>
    </row>
    <row r="261" spans="1:5">
      <c r="A261" t="str">
        <f>IF(INDEX('Display 730 &amp; 1200'!$A:$A,ROW())="","",INDEX('Display 730 &amp; 1200'!$A:$A,ROW()))</f>
        <v>BEKASI勿加西</v>
      </c>
      <c r="B261" t="str">
        <f>IF(INDEX('Display 730 &amp; 1200'!$B:$B,ROW())="","",INDEX('Display 730 &amp; 1200'!$B:$B,ROW()))</f>
        <v>DENDEN</v>
      </c>
      <c r="C261" t="str">
        <f>IF(INDEX('Display 730 &amp; 1200'!$D:$D,ROW())="","",INDEX('Display 730 &amp; 1200'!$D:$D,ROW()))</f>
        <v>SERANG_BARU_01</v>
      </c>
      <c r="D261" t="e">
        <f>IF($C261="",0,SUMIFS(#REF!,#REF!,$C261,#REF!,"&gt;="&amp;'Display 730 &amp; 1200'!$AN$10,#REF!,"&lt;="&amp;'Display 730 &amp; 1200'!$AN$9))</f>
        <v>#REF!</v>
      </c>
      <c r="E261" t="e">
        <f>IF($C261="",0,SUMIFS(#REF!,#REF!,$C261,#REF!,"&gt;="&amp;'Display 730 &amp; 1200'!$AN$12,#REF!,"&lt;="&amp;'Display 730 &amp; 1200'!$AN$11))</f>
        <v>#REF!</v>
      </c>
    </row>
    <row r="262" spans="1:5">
      <c r="A262" t="str">
        <f>IF(INDEX('Display 730 &amp; 1200'!$A:$A,ROW())="","",INDEX('Display 730 &amp; 1200'!$A:$A,ROW()))</f>
        <v>BEKASI勿加西</v>
      </c>
      <c r="B262" t="str">
        <f>IF(INDEX('Display 730 &amp; 1200'!$B:$B,ROW())="","",INDEX('Display 730 &amp; 1200'!$B:$B,ROW()))</f>
        <v>DENDEN</v>
      </c>
      <c r="C262" t="str">
        <f>IF(INDEX('Display 730 &amp; 1200'!$D:$D,ROW())="","",INDEX('Display 730 &amp; 1200'!$D:$D,ROW()))</f>
        <v>CIBARUSAH_JAYA</v>
      </c>
      <c r="D262" t="e">
        <f>IF($C262="",0,SUMIFS(#REF!,#REF!,$C262,#REF!,"&gt;="&amp;'Display 730 &amp; 1200'!$AN$10,#REF!,"&lt;="&amp;'Display 730 &amp; 1200'!$AN$9))</f>
        <v>#REF!</v>
      </c>
      <c r="E262" t="e">
        <f>IF($C262="",0,SUMIFS(#REF!,#REF!,$C262,#REF!,"&gt;="&amp;'Display 730 &amp; 1200'!$AN$12,#REF!,"&lt;="&amp;'Display 730 &amp; 1200'!$AN$11))</f>
        <v>#REF!</v>
      </c>
    </row>
    <row r="263" spans="1:5">
      <c r="A263" t="str">
        <f>IF(INDEX('Display 730 &amp; 1200'!$A:$A,ROW())="","",INDEX('Display 730 &amp; 1200'!$A:$A,ROW()))</f>
        <v>BEKASI勿加西</v>
      </c>
      <c r="B263" t="str">
        <f>IF(INDEX('Display 730 &amp; 1200'!$B:$B,ROW())="","",INDEX('Display 730 &amp; 1200'!$B:$B,ROW()))</f>
        <v>LUTHFI</v>
      </c>
      <c r="C263" t="str">
        <f>IF(INDEX('Display 730 &amp; 1200'!$D:$D,ROW())="","",INDEX('Display 730 &amp; 1200'!$D:$D,ROW()))</f>
        <v>PASIR_GOMBONG</v>
      </c>
      <c r="D263" t="e">
        <f>IF($C263="",0,SUMIFS(#REF!,#REF!,$C263,#REF!,"&gt;="&amp;'Display 730 &amp; 1200'!$AN$10,#REF!,"&lt;="&amp;'Display 730 &amp; 1200'!$AN$9))</f>
        <v>#REF!</v>
      </c>
      <c r="E263" t="e">
        <f>IF($C263="",0,SUMIFS(#REF!,#REF!,$C263,#REF!,"&gt;="&amp;'Display 730 &amp; 1200'!$AN$12,#REF!,"&lt;="&amp;'Display 730 &amp; 1200'!$AN$11))</f>
        <v>#REF!</v>
      </c>
    </row>
    <row r="264" spans="1:5">
      <c r="A264" t="str">
        <f>IF(INDEX('Display 730 &amp; 1200'!$A:$A,ROW())="","",INDEX('Display 730 &amp; 1200'!$A:$A,ROW()))</f>
        <v>BEKASI勿加西</v>
      </c>
      <c r="B264" t="str">
        <f>IF(INDEX('Display 730 &amp; 1200'!$B:$B,ROW())="","",INDEX('Display 730 &amp; 1200'!$B:$B,ROW()))</f>
        <v>SUTRISNA</v>
      </c>
      <c r="C264" t="str">
        <f>IF(INDEX('Display 730 &amp; 1200'!$D:$D,ROW())="","",INDEX('Display 730 &amp; 1200'!$D:$D,ROW()))</f>
        <v>TELAGA_MURNI</v>
      </c>
      <c r="D264" t="e">
        <f>IF($C264="",0,SUMIFS(#REF!,#REF!,$C264,#REF!,"&gt;="&amp;'Display 730 &amp; 1200'!$AN$10,#REF!,"&lt;="&amp;'Display 730 &amp; 1200'!$AN$9))</f>
        <v>#REF!</v>
      </c>
      <c r="E264" t="e">
        <f>IF($C264="",0,SUMIFS(#REF!,#REF!,$C264,#REF!,"&gt;="&amp;'Display 730 &amp; 1200'!$AN$12,#REF!,"&lt;="&amp;'Display 730 &amp; 1200'!$AN$11))</f>
        <v>#REF!</v>
      </c>
    </row>
    <row r="265" spans="1:5">
      <c r="A265" t="str">
        <f>IF(INDEX('Display 730 &amp; 1200'!$A:$A,ROW())="","",INDEX('Display 730 &amp; 1200'!$A:$A,ROW()))</f>
        <v>BEKASI勿加西</v>
      </c>
      <c r="B265" t="str">
        <f>IF(INDEX('Display 730 &amp; 1200'!$B:$B,ROW())="","",INDEX('Display 730 &amp; 1200'!$B:$B,ROW()))</f>
        <v>ABDUL MALIK</v>
      </c>
      <c r="C265" t="str">
        <f>IF(INDEX('Display 730 &amp; 1200'!$D:$D,ROW())="","",INDEX('Display 730 &amp; 1200'!$D:$D,ROW()))</f>
        <v>KARANG_BAHAGIA</v>
      </c>
      <c r="D265" t="e">
        <f>IF($C265="",0,SUMIFS(#REF!,#REF!,$C265,#REF!,"&gt;="&amp;'Display 730 &amp; 1200'!$AN$10,#REF!,"&lt;="&amp;'Display 730 &amp; 1200'!$AN$9))</f>
        <v>#REF!</v>
      </c>
      <c r="E265" t="e">
        <f>IF($C265="",0,SUMIFS(#REF!,#REF!,$C265,#REF!,"&gt;="&amp;'Display 730 &amp; 1200'!$AN$12,#REF!,"&lt;="&amp;'Display 730 &amp; 1200'!$AN$11))</f>
        <v>#REF!</v>
      </c>
    </row>
    <row r="266" spans="1:5">
      <c r="A266" t="str">
        <f>IF(INDEX('Display 730 &amp; 1200'!$A:$A,ROW())="","",INDEX('Display 730 &amp; 1200'!$A:$A,ROW()))</f>
        <v>BEKASI勿加西</v>
      </c>
      <c r="B266" t="str">
        <f>IF(INDEX('Display 730 &amp; 1200'!$B:$B,ROW())="","",INDEX('Display 730 &amp; 1200'!$B:$B,ROW()))</f>
        <v>LUTHFI</v>
      </c>
      <c r="C266" t="str">
        <f>IF(INDEX('Display 730 &amp; 1200'!$D:$D,ROW())="","",INDEX('Display 730 &amp; 1200'!$D:$D,ROW()))</f>
        <v>DC_CIKARANG_SELATAN</v>
      </c>
      <c r="D266" t="e">
        <f>IF($C266="",0,SUMIFS(#REF!,#REF!,$C266,#REF!,"&gt;="&amp;'Display 730 &amp; 1200'!$AN$10,#REF!,"&lt;="&amp;'Display 730 &amp; 1200'!$AN$9))</f>
        <v>#REF!</v>
      </c>
      <c r="E266" t="e">
        <f>IF($C266="",0,SUMIFS(#REF!,#REF!,$C266,#REF!,"&gt;="&amp;'Display 730 &amp; 1200'!$AN$12,#REF!,"&lt;="&amp;'Display 730 &amp; 1200'!$AN$11))</f>
        <v>#REF!</v>
      </c>
    </row>
    <row r="267" spans="1:5">
      <c r="A267" t="str">
        <f>IF(INDEX('Display 730 &amp; 1200'!$A:$A,ROW())="","",INDEX('Display 730 &amp; 1200'!$A:$A,ROW()))</f>
        <v>BEKASI勿加西</v>
      </c>
      <c r="B267" t="str">
        <f>IF(INDEX('Display 730 &amp; 1200'!$B:$B,ROW())="","",INDEX('Display 730 &amp; 1200'!$B:$B,ROW()))</f>
        <v>SUTRISNA</v>
      </c>
      <c r="C267" t="str">
        <f>IF(INDEX('Display 730 &amp; 1200'!$D:$D,ROW())="","",INDEX('Display 730 &amp; 1200'!$D:$D,ROW()))</f>
        <v>DC_CIKARANG_BARAT</v>
      </c>
      <c r="D267" t="e">
        <f>IF($C267="",0,SUMIFS(#REF!,#REF!,$C267,#REF!,"&gt;="&amp;'Display 730 &amp; 1200'!$AN$10,#REF!,"&lt;="&amp;'Display 730 &amp; 1200'!$AN$9))</f>
        <v>#REF!</v>
      </c>
      <c r="E267" t="e">
        <f>IF($C267="",0,SUMIFS(#REF!,#REF!,$C267,#REF!,"&gt;="&amp;'Display 730 &amp; 1200'!$AN$12,#REF!,"&lt;="&amp;'Display 730 &amp; 1200'!$AN$11))</f>
        <v>#REF!</v>
      </c>
    </row>
    <row r="268" spans="1:5">
      <c r="A268" t="str">
        <f>IF(INDEX('Display 730 &amp; 1200'!$A:$A,ROW())="","",INDEX('Display 730 &amp; 1200'!$A:$A,ROW()))</f>
        <v>BEKASI勿加西</v>
      </c>
      <c r="B268" t="str">
        <f>IF(INDEX('Display 730 &amp; 1200'!$B:$B,ROW())="","",INDEX('Display 730 &amp; 1200'!$B:$B,ROW()))</f>
        <v>LUTHFI</v>
      </c>
      <c r="C268" t="str">
        <f>IF(INDEX('Display 730 &amp; 1200'!$D:$D,ROW())="","",INDEX('Display 730 &amp; 1200'!$D:$D,ROW()))</f>
        <v>DC_CIKARANG_UTARA</v>
      </c>
      <c r="D268" t="e">
        <f>IF($C268="",0,SUMIFS(#REF!,#REF!,$C268,#REF!,"&gt;="&amp;'Display 730 &amp; 1200'!$AN$10,#REF!,"&lt;="&amp;'Display 730 &amp; 1200'!$AN$9))</f>
        <v>#REF!</v>
      </c>
      <c r="E268" t="e">
        <f>IF($C268="",0,SUMIFS(#REF!,#REF!,$C268,#REF!,"&gt;="&amp;'Display 730 &amp; 1200'!$AN$12,#REF!,"&lt;="&amp;'Display 730 &amp; 1200'!$AN$11))</f>
        <v>#REF!</v>
      </c>
    </row>
    <row r="269" spans="1:5">
      <c r="A269" t="str">
        <f>IF(INDEX('Display 730 &amp; 1200'!$A:$A,ROW())="","",INDEX('Display 730 &amp; 1200'!$A:$A,ROW()))</f>
        <v>BEKASI勿加西</v>
      </c>
      <c r="B269" t="str">
        <f>IF(INDEX('Display 730 &amp; 1200'!$B:$B,ROW())="","",INDEX('Display 730 &amp; 1200'!$B:$B,ROW()))</f>
        <v>DENDEN</v>
      </c>
      <c r="C269" t="str">
        <f>IF(INDEX('Display 730 &amp; 1200'!$D:$D,ROW())="","",INDEX('Display 730 &amp; 1200'!$D:$D,ROW()))</f>
        <v>DC_CIBARUSAH</v>
      </c>
      <c r="D269" t="e">
        <f>IF($C269="",0,SUMIFS(#REF!,#REF!,$C269,#REF!,"&gt;="&amp;'Display 730 &amp; 1200'!$AN$10,#REF!,"&lt;="&amp;'Display 730 &amp; 1200'!$AN$9))</f>
        <v>#REF!</v>
      </c>
      <c r="E269" t="e">
        <f>IF($C269="",0,SUMIFS(#REF!,#REF!,$C269,#REF!,"&gt;="&amp;'Display 730 &amp; 1200'!$AN$12,#REF!,"&lt;="&amp;'Display 730 &amp; 1200'!$AN$11))</f>
        <v>#REF!</v>
      </c>
    </row>
    <row r="270" spans="1:5">
      <c r="A270" t="str">
        <f>IF(INDEX('Display 730 &amp; 1200'!$A:$A,ROW())="","",INDEX('Display 730 &amp; 1200'!$A:$A,ROW()))</f>
        <v>BEKASI勿加西</v>
      </c>
      <c r="B270" t="str">
        <f>IF(INDEX('Display 730 &amp; 1200'!$B:$B,ROW())="","",INDEX('Display 730 &amp; 1200'!$B:$B,ROW()))</f>
        <v>LUTHFI</v>
      </c>
      <c r="C270" t="str">
        <f>IF(INDEX('Display 730 &amp; 1200'!$D:$D,ROW())="","",INDEX('Display 730 &amp; 1200'!$D:$D,ROW()))</f>
        <v>DC_CIKARANG_PUSAT</v>
      </c>
      <c r="D270" t="e">
        <f>IF($C270="",0,SUMIFS(#REF!,#REF!,$C270,#REF!,"&gt;="&amp;'Display 730 &amp; 1200'!$AN$10,#REF!,"&lt;="&amp;'Display 730 &amp; 1200'!$AN$9))</f>
        <v>#REF!</v>
      </c>
      <c r="E270" t="e">
        <f>IF($C270="",0,SUMIFS(#REF!,#REF!,$C270,#REF!,"&gt;="&amp;'Display 730 &amp; 1200'!$AN$12,#REF!,"&lt;="&amp;'Display 730 &amp; 1200'!$AN$11))</f>
        <v>#REF!</v>
      </c>
    </row>
    <row r="271" spans="1:5">
      <c r="A271" t="str">
        <f>IF(INDEX('Display 730 &amp; 1200'!$A:$A,ROW())="","",INDEX('Display 730 &amp; 1200'!$A:$A,ROW()))</f>
        <v>BEKASI勿加西</v>
      </c>
      <c r="B271" t="str">
        <f>IF(INDEX('Display 730 &amp; 1200'!$B:$B,ROW())="","",INDEX('Display 730 &amp; 1200'!$B:$B,ROW()))</f>
        <v>SUTRISNA</v>
      </c>
      <c r="C271" t="str">
        <f>IF(INDEX('Display 730 &amp; 1200'!$D:$D,ROW())="","",INDEX('Display 730 &amp; 1200'!$D:$D,ROW()))</f>
        <v>JATI_WANGI</v>
      </c>
      <c r="D271" t="e">
        <f>IF($C271="",0,SUMIFS(#REF!,#REF!,$C271,#REF!,"&gt;="&amp;'Display 730 &amp; 1200'!$AN$10,#REF!,"&lt;="&amp;'Display 730 &amp; 1200'!$AN$9))</f>
        <v>#REF!</v>
      </c>
      <c r="E271" t="e">
        <f>IF($C271="",0,SUMIFS(#REF!,#REF!,$C271,#REF!,"&gt;="&amp;'Display 730 &amp; 1200'!$AN$12,#REF!,"&lt;="&amp;'Display 730 &amp; 1200'!$AN$11))</f>
        <v>#REF!</v>
      </c>
    </row>
    <row r="272" spans="1:5">
      <c r="A272" t="str">
        <f>IF(INDEX('Display 730 &amp; 1200'!$A:$A,ROW())="","",INDEX('Display 730 &amp; 1200'!$A:$A,ROW()))</f>
        <v>BEKASI勿加西</v>
      </c>
      <c r="B272" t="str">
        <f>IF(INDEX('Display 730 &amp; 1200'!$B:$B,ROW())="","",INDEX('Display 730 &amp; 1200'!$B:$B,ROW()))</f>
        <v>ABDUL MALIK</v>
      </c>
      <c r="C272" t="str">
        <f>IF(INDEX('Display 730 &amp; 1200'!$D:$D,ROW())="","",INDEX('Display 730 &amp; 1200'!$D:$D,ROW()))</f>
        <v>CABANG_BUNGIN</v>
      </c>
      <c r="D272" t="e">
        <f>IF($C272="",0,SUMIFS(#REF!,#REF!,$C272,#REF!,"&gt;="&amp;'Display 730 &amp; 1200'!$AN$10,#REF!,"&lt;="&amp;'Display 730 &amp; 1200'!$AN$9))</f>
        <v>#REF!</v>
      </c>
      <c r="E272" t="e">
        <f>IF($C272="",0,SUMIFS(#REF!,#REF!,$C272,#REF!,"&gt;="&amp;'Display 730 &amp; 1200'!$AN$12,#REF!,"&lt;="&amp;'Display 730 &amp; 1200'!$AN$11))</f>
        <v>#REF!</v>
      </c>
    </row>
    <row r="273" spans="1:5">
      <c r="A273" t="str">
        <f>IF(INDEX('Display 730 &amp; 1200'!$A:$A,ROW())="","",INDEX('Display 730 &amp; 1200'!$A:$A,ROW()))</f>
        <v>BOGOR茂物</v>
      </c>
      <c r="B273" t="str">
        <f>IF(INDEX('Display 730 &amp; 1200'!$B:$B,ROW())="","",INDEX('Display 730 &amp; 1200'!$B:$B,ROW()))</f>
        <v>AHMAD TOFIK YULFIKAR</v>
      </c>
      <c r="C273" t="str">
        <f>IF(INDEX('Display 730 &amp; 1200'!$D:$D,ROW())="","",INDEX('Display 730 &amp; 1200'!$D:$D,ROW()))</f>
        <v>CIB11A</v>
      </c>
      <c r="D273" t="e">
        <f>IF($C273="",0,SUMIFS(#REF!,#REF!,$C273,#REF!,"&gt;="&amp;'Display 730 &amp; 1200'!$AN$10,#REF!,"&lt;="&amp;'Display 730 &amp; 1200'!$AN$9))</f>
        <v>#REF!</v>
      </c>
      <c r="E273" t="e">
        <f>IF($C273="",0,SUMIFS(#REF!,#REF!,$C273,#REF!,"&gt;="&amp;'Display 730 &amp; 1200'!$AN$12,#REF!,"&lt;="&amp;'Display 730 &amp; 1200'!$AN$11))</f>
        <v>#REF!</v>
      </c>
    </row>
    <row r="274" spans="1:5">
      <c r="A274" t="str">
        <f>IF(INDEX('Display 730 &amp; 1200'!$A:$A,ROW())="","",INDEX('Display 730 &amp; 1200'!$A:$A,ROW()))</f>
        <v>BOGOR茂物</v>
      </c>
      <c r="B274" t="str">
        <f>IF(INDEX('Display 730 &amp; 1200'!$B:$B,ROW())="","",INDEX('Display 730 &amp; 1200'!$B:$B,ROW()))</f>
        <v>AHMAD TOFIK YULFIKAR</v>
      </c>
      <c r="C274" t="str">
        <f>IF(INDEX('Display 730 &amp; 1200'!$D:$D,ROW())="","",INDEX('Display 730 &amp; 1200'!$D:$D,ROW()))</f>
        <v>CIBATOK</v>
      </c>
      <c r="D274" t="e">
        <f>IF($C274="",0,SUMIFS(#REF!,#REF!,$C274,#REF!,"&gt;="&amp;'Display 730 &amp; 1200'!$AN$10,#REF!,"&lt;="&amp;'Display 730 &amp; 1200'!$AN$9))</f>
        <v>#REF!</v>
      </c>
      <c r="E274" t="e">
        <f>IF($C274="",0,SUMIFS(#REF!,#REF!,$C274,#REF!,"&gt;="&amp;'Display 730 &amp; 1200'!$AN$12,#REF!,"&lt;="&amp;'Display 730 &amp; 1200'!$AN$11))</f>
        <v>#REF!</v>
      </c>
    </row>
    <row r="275" spans="1:5">
      <c r="A275" t="str">
        <f>IF(INDEX('Display 730 &amp; 1200'!$A:$A,ROW())="","",INDEX('Display 730 &amp; 1200'!$A:$A,ROW()))</f>
        <v>BOGOR茂物</v>
      </c>
      <c r="B275" t="str">
        <f>IF(INDEX('Display 730 &amp; 1200'!$B:$B,ROW())="","",INDEX('Display 730 &amp; 1200'!$B:$B,ROW()))</f>
        <v>AHMAD TOFIK YULFIKAR</v>
      </c>
      <c r="C275" t="str">
        <f>IF(INDEX('Display 730 &amp; 1200'!$D:$D,ROW())="","",INDEX('Display 730 &amp; 1200'!$D:$D,ROW()))</f>
        <v>DC_CIGUDEG</v>
      </c>
      <c r="D275" t="e">
        <f>IF($C275="",0,SUMIFS(#REF!,#REF!,$C275,#REF!,"&gt;="&amp;'Display 730 &amp; 1200'!$AN$10,#REF!,"&lt;="&amp;'Display 730 &amp; 1200'!$AN$9))</f>
        <v>#REF!</v>
      </c>
      <c r="E275" t="e">
        <f>IF($C275="",0,SUMIFS(#REF!,#REF!,$C275,#REF!,"&gt;="&amp;'Display 730 &amp; 1200'!$AN$12,#REF!,"&lt;="&amp;'Display 730 &amp; 1200'!$AN$11))</f>
        <v>#REF!</v>
      </c>
    </row>
    <row r="276" spans="1:5">
      <c r="A276" t="str">
        <f>IF(INDEX('Display 730 &amp; 1200'!$A:$A,ROW())="","",INDEX('Display 730 &amp; 1200'!$A:$A,ROW()))</f>
        <v>BOGOR茂物</v>
      </c>
      <c r="B276" t="str">
        <f>IF(INDEX('Display 730 &amp; 1200'!$B:$B,ROW())="","",INDEX('Display 730 &amp; 1200'!$B:$B,ROW()))</f>
        <v>AHMAD TOFIK YULFIKAR</v>
      </c>
      <c r="C276" t="str">
        <f>IF(INDEX('Display 730 &amp; 1200'!$D:$D,ROW())="","",INDEX('Display 730 &amp; 1200'!$D:$D,ROW()))</f>
        <v>DC_DRAMAGA</v>
      </c>
      <c r="D276" t="e">
        <f>IF($C276="",0,SUMIFS(#REF!,#REF!,$C276,#REF!,"&gt;="&amp;'Display 730 &amp; 1200'!$AN$10,#REF!,"&lt;="&amp;'Display 730 &amp; 1200'!$AN$9))</f>
        <v>#REF!</v>
      </c>
      <c r="E276" t="e">
        <f>IF($C276="",0,SUMIFS(#REF!,#REF!,$C276,#REF!,"&gt;="&amp;'Display 730 &amp; 1200'!$AN$12,#REF!,"&lt;="&amp;'Display 730 &amp; 1200'!$AN$11))</f>
        <v>#REF!</v>
      </c>
    </row>
    <row r="277" spans="1:5">
      <c r="A277" t="str">
        <f>IF(INDEX('Display 730 &amp; 1200'!$A:$A,ROW())="","",INDEX('Display 730 &amp; 1200'!$A:$A,ROW()))</f>
        <v>BOGOR茂物</v>
      </c>
      <c r="B277" t="str">
        <f>IF(INDEX('Display 730 &amp; 1200'!$B:$B,ROW())="","",INDEX('Display 730 &amp; 1200'!$B:$B,ROW()))</f>
        <v>AHMAD TOFIK YULFIKAR</v>
      </c>
      <c r="C277" t="str">
        <f>IF(INDEX('Display 730 &amp; 1200'!$D:$D,ROW())="","",INDEX('Display 730 &amp; 1200'!$D:$D,ROW()))</f>
        <v>DC_JASINGA</v>
      </c>
      <c r="D277" t="e">
        <f>IF($C277="",0,SUMIFS(#REF!,#REF!,$C277,#REF!,"&gt;="&amp;'Display 730 &amp; 1200'!$AN$10,#REF!,"&lt;="&amp;'Display 730 &amp; 1200'!$AN$9))</f>
        <v>#REF!</v>
      </c>
      <c r="E277" t="e">
        <f>IF($C277="",0,SUMIFS(#REF!,#REF!,$C277,#REF!,"&gt;="&amp;'Display 730 &amp; 1200'!$AN$12,#REF!,"&lt;="&amp;'Display 730 &amp; 1200'!$AN$11))</f>
        <v>#REF!</v>
      </c>
    </row>
    <row r="278" spans="1:5">
      <c r="A278" t="str">
        <f>IF(INDEX('Display 730 &amp; 1200'!$A:$A,ROW())="","",INDEX('Display 730 &amp; 1200'!$A:$A,ROW()))</f>
        <v>BOGOR茂物</v>
      </c>
      <c r="B278" t="str">
        <f>IF(INDEX('Display 730 &amp; 1200'!$B:$B,ROW())="","",INDEX('Display 730 &amp; 1200'!$B:$B,ROW()))</f>
        <v>AHMAD TOFIK YULFIKAR</v>
      </c>
      <c r="C278" t="str">
        <f>IF(INDEX('Display 730 &amp; 1200'!$D:$D,ROW())="","",INDEX('Display 730 &amp; 1200'!$D:$D,ROW()))</f>
        <v>CIAMPEA</v>
      </c>
      <c r="D278" t="e">
        <f>IF($C278="",0,SUMIFS(#REF!,#REF!,$C278,#REF!,"&gt;="&amp;'Display 730 &amp; 1200'!$AN$10,#REF!,"&lt;="&amp;'Display 730 &amp; 1200'!$AN$9))</f>
        <v>#REF!</v>
      </c>
      <c r="E278" t="e">
        <f>IF($C278="",0,SUMIFS(#REF!,#REF!,$C278,#REF!,"&gt;="&amp;'Display 730 &amp; 1200'!$AN$12,#REF!,"&lt;="&amp;'Display 730 &amp; 1200'!$AN$11))</f>
        <v>#REF!</v>
      </c>
    </row>
    <row r="279" spans="1:5">
      <c r="A279" t="str">
        <f>IF(INDEX('Display 730 &amp; 1200'!$A:$A,ROW())="","",INDEX('Display 730 &amp; 1200'!$A:$A,ROW()))</f>
        <v>BOGOR茂物</v>
      </c>
      <c r="B279" t="str">
        <f>IF(INDEX('Display 730 &amp; 1200'!$B:$B,ROW())="","",INDEX('Display 730 &amp; 1200'!$B:$B,ROW()))</f>
        <v>AHMAD TOFIK YULFIKAR</v>
      </c>
      <c r="C279" t="str">
        <f>IF(INDEX('Display 730 &amp; 1200'!$D:$D,ROW())="","",INDEX('Display 730 &amp; 1200'!$D:$D,ROW()))</f>
        <v>DC_NANGGUNG</v>
      </c>
      <c r="D279" t="e">
        <f>IF($C279="",0,SUMIFS(#REF!,#REF!,$C279,#REF!,"&gt;="&amp;'Display 730 &amp; 1200'!$AN$10,#REF!,"&lt;="&amp;'Display 730 &amp; 1200'!$AN$9))</f>
        <v>#REF!</v>
      </c>
      <c r="E279" t="e">
        <f>IF($C279="",0,SUMIFS(#REF!,#REF!,$C279,#REF!,"&gt;="&amp;'Display 730 &amp; 1200'!$AN$12,#REF!,"&lt;="&amp;'Display 730 &amp; 1200'!$AN$11))</f>
        <v>#REF!</v>
      </c>
    </row>
    <row r="280" spans="1:5">
      <c r="A280" t="str">
        <f>IF(INDEX('Display 730 &amp; 1200'!$A:$A,ROW())="","",INDEX('Display 730 &amp; 1200'!$A:$A,ROW()))</f>
        <v>BOGOR茂物</v>
      </c>
      <c r="B280" t="str">
        <f>IF(INDEX('Display 730 &amp; 1200'!$B:$B,ROW())="","",INDEX('Display 730 &amp; 1200'!$B:$B,ROW()))</f>
        <v>AHMAD TOFIK YULFIKAR</v>
      </c>
      <c r="C280" t="str">
        <f>IF(INDEX('Display 730 &amp; 1200'!$D:$D,ROW())="","",INDEX('Display 730 &amp; 1200'!$D:$D,ROW()))</f>
        <v>DRAMAGA_2</v>
      </c>
      <c r="D280" t="e">
        <f>IF($C280="",0,SUMIFS(#REF!,#REF!,$C280,#REF!,"&gt;="&amp;'Display 730 &amp; 1200'!$AN$10,#REF!,"&lt;="&amp;'Display 730 &amp; 1200'!$AN$9))</f>
        <v>#REF!</v>
      </c>
      <c r="E280" t="e">
        <f>IF($C280="",0,SUMIFS(#REF!,#REF!,$C280,#REF!,"&gt;="&amp;'Display 730 &amp; 1200'!$AN$12,#REF!,"&lt;="&amp;'Display 730 &amp; 1200'!$AN$11))</f>
        <v>#REF!</v>
      </c>
    </row>
    <row r="281" spans="1:5">
      <c r="A281" t="str">
        <f>IF(INDEX('Display 730 &amp; 1200'!$A:$A,ROW())="","",INDEX('Display 730 &amp; 1200'!$A:$A,ROW()))</f>
        <v>BOGOR茂物</v>
      </c>
      <c r="B281" t="str">
        <f>IF(INDEX('Display 730 &amp; 1200'!$B:$B,ROW())="","",INDEX('Display 730 &amp; 1200'!$B:$B,ROW()))</f>
        <v>AHMAD TOFIK YULFIKAR</v>
      </c>
      <c r="C281" t="str">
        <f>IF(INDEX('Display 730 &amp; 1200'!$D:$D,ROW())="","",INDEX('Display 730 &amp; 1200'!$D:$D,ROW()))</f>
        <v>CIBATOK_RAYA</v>
      </c>
      <c r="D281" t="e">
        <f>IF($C281="",0,SUMIFS(#REF!,#REF!,$C281,#REF!,"&gt;="&amp;'Display 730 &amp; 1200'!$AN$10,#REF!,"&lt;="&amp;'Display 730 &amp; 1200'!$AN$9))</f>
        <v>#REF!</v>
      </c>
      <c r="E281" t="e">
        <f>IF($C281="",0,SUMIFS(#REF!,#REF!,$C281,#REF!,"&gt;="&amp;'Display 730 &amp; 1200'!$AN$12,#REF!,"&lt;="&amp;'Display 730 &amp; 1200'!$AN$11))</f>
        <v>#REF!</v>
      </c>
    </row>
    <row r="282" spans="1:5">
      <c r="A282" t="str">
        <f>IF(INDEX('Display 730 &amp; 1200'!$A:$A,ROW())="","",INDEX('Display 730 &amp; 1200'!$A:$A,ROW()))</f>
        <v>BOGOR茂物</v>
      </c>
      <c r="B282" t="str">
        <f>IF(INDEX('Display 730 &amp; 1200'!$B:$B,ROW())="","",INDEX('Display 730 &amp; 1200'!$B:$B,ROW()))</f>
        <v>AHMAD TOFIK YULFIKAR</v>
      </c>
      <c r="C282" t="str">
        <f>IF(INDEX('Display 730 &amp; 1200'!$D:$D,ROW())="","",INDEX('Display 730 &amp; 1200'!$D:$D,ROW()))</f>
        <v>LEUWILIANG1</v>
      </c>
      <c r="D282" t="e">
        <f>IF($C282="",0,SUMIFS(#REF!,#REF!,$C282,#REF!,"&gt;="&amp;'Display 730 &amp; 1200'!$AN$10,#REF!,"&lt;="&amp;'Display 730 &amp; 1200'!$AN$9))</f>
        <v>#REF!</v>
      </c>
      <c r="E282" t="e">
        <f>IF($C282="",0,SUMIFS(#REF!,#REF!,$C282,#REF!,"&gt;="&amp;'Display 730 &amp; 1200'!$AN$12,#REF!,"&lt;="&amp;'Display 730 &amp; 1200'!$AN$11))</f>
        <v>#REF!</v>
      </c>
    </row>
    <row r="283" spans="1:5">
      <c r="A283" t="str">
        <f>IF(INDEX('Display 730 &amp; 1200'!$A:$A,ROW())="","",INDEX('Display 730 &amp; 1200'!$A:$A,ROW()))</f>
        <v>BOGOR茂物</v>
      </c>
      <c r="B283" t="str">
        <f>IF(INDEX('Display 730 &amp; 1200'!$B:$B,ROW())="","",INDEX('Display 730 &amp; 1200'!$B:$B,ROW()))</f>
        <v>AHMAD TOFIK YULFIKAR</v>
      </c>
      <c r="C283" t="str">
        <f>IF(INDEX('Display 730 &amp; 1200'!$D:$D,ROW())="","",INDEX('Display 730 &amp; 1200'!$D:$D,ROW()))</f>
        <v>CP_PAMIJAHAN</v>
      </c>
      <c r="D283" t="e">
        <f>IF($C283="",0,SUMIFS(#REF!,#REF!,$C283,#REF!,"&gt;="&amp;'Display 730 &amp; 1200'!$AN$10,#REF!,"&lt;="&amp;'Display 730 &amp; 1200'!$AN$9))</f>
        <v>#REF!</v>
      </c>
      <c r="E283" t="e">
        <f>IF($C283="",0,SUMIFS(#REF!,#REF!,$C283,#REF!,"&gt;="&amp;'Display 730 &amp; 1200'!$AN$12,#REF!,"&lt;="&amp;'Display 730 &amp; 1200'!$AN$11))</f>
        <v>#REF!</v>
      </c>
    </row>
    <row r="284" spans="1:5">
      <c r="A284" t="str">
        <f>IF(INDEX('Display 730 &amp; 1200'!$A:$A,ROW())="","",INDEX('Display 730 &amp; 1200'!$A:$A,ROW()))</f>
        <v>BOGOR茂物</v>
      </c>
      <c r="B284" t="str">
        <f>IF(INDEX('Display 730 &amp; 1200'!$B:$B,ROW())="","",INDEX('Display 730 &amp; 1200'!$B:$B,ROW()))</f>
        <v>AHMAD TOFIK YULFIKAR</v>
      </c>
      <c r="C284" t="str">
        <f>IF(INDEX('Display 730 &amp; 1200'!$D:$D,ROW())="","",INDEX('Display 730 &amp; 1200'!$D:$D,ROW()))</f>
        <v>DRAMAGA_CANTIK</v>
      </c>
      <c r="D284" t="e">
        <f>IF($C284="",0,SUMIFS(#REF!,#REF!,$C284,#REF!,"&gt;="&amp;'Display 730 &amp; 1200'!$AN$10,#REF!,"&lt;="&amp;'Display 730 &amp; 1200'!$AN$9))</f>
        <v>#REF!</v>
      </c>
      <c r="E284" t="e">
        <f>IF($C284="",0,SUMIFS(#REF!,#REF!,$C284,#REF!,"&gt;="&amp;'Display 730 &amp; 1200'!$AN$12,#REF!,"&lt;="&amp;'Display 730 &amp; 1200'!$AN$11))</f>
        <v>#REF!</v>
      </c>
    </row>
    <row r="285" spans="1:5">
      <c r="A285" t="str">
        <f>IF(INDEX('Display 730 &amp; 1200'!$A:$A,ROW())="","",INDEX('Display 730 &amp; 1200'!$A:$A,ROW()))</f>
        <v>BOGOR茂物</v>
      </c>
      <c r="B285" t="str">
        <f>IF(INDEX('Display 730 &amp; 1200'!$B:$B,ROW())="","",INDEX('Display 730 &amp; 1200'!$B:$B,ROW()))</f>
        <v>AHMAD TOFIK YULFIKAR</v>
      </c>
      <c r="C285" t="str">
        <f>IF(INDEX('Display 730 &amp; 1200'!$D:$D,ROW())="","",INDEX('Display 730 &amp; 1200'!$D:$D,ROW()))</f>
        <v>LEUWISADENG</v>
      </c>
      <c r="D285" t="e">
        <f>IF($C285="",0,SUMIFS(#REF!,#REF!,$C285,#REF!,"&gt;="&amp;'Display 730 &amp; 1200'!$AN$10,#REF!,"&lt;="&amp;'Display 730 &amp; 1200'!$AN$9))</f>
        <v>#REF!</v>
      </c>
      <c r="E285" t="e">
        <f>IF($C285="",0,SUMIFS(#REF!,#REF!,$C285,#REF!,"&gt;="&amp;'Display 730 &amp; 1200'!$AN$12,#REF!,"&lt;="&amp;'Display 730 &amp; 1200'!$AN$11))</f>
        <v>#REF!</v>
      </c>
    </row>
    <row r="286" spans="1:5">
      <c r="A286" t="str">
        <f>IF(INDEX('Display 730 &amp; 1200'!$A:$A,ROW())="","",INDEX('Display 730 &amp; 1200'!$A:$A,ROW()))</f>
        <v>BOGOR茂物</v>
      </c>
      <c r="B286" t="str">
        <f>IF(INDEX('Display 730 &amp; 1200'!$B:$B,ROW())="","",INDEX('Display 730 &amp; 1200'!$B:$B,ROW()))</f>
        <v>AHMAD TOFIK YULFIKAR</v>
      </c>
      <c r="C286" t="str">
        <f>IF(INDEX('Display 730 &amp; 1200'!$D:$D,ROW())="","",INDEX('Display 730 &amp; 1200'!$D:$D,ROW()))</f>
        <v>TENJOLAYA</v>
      </c>
      <c r="D286" t="e">
        <f>IF($C286="",0,SUMIFS(#REF!,#REF!,$C286,#REF!,"&gt;="&amp;'Display 730 &amp; 1200'!$AN$10,#REF!,"&lt;="&amp;'Display 730 &amp; 1200'!$AN$9))</f>
        <v>#REF!</v>
      </c>
      <c r="E286" t="e">
        <f>IF($C286="",0,SUMIFS(#REF!,#REF!,$C286,#REF!,"&gt;="&amp;'Display 730 &amp; 1200'!$AN$12,#REF!,"&lt;="&amp;'Display 730 &amp; 1200'!$AN$11))</f>
        <v>#REF!</v>
      </c>
    </row>
    <row r="287" spans="1:5">
      <c r="A287" t="str">
        <f>IF(INDEX('Display 730 &amp; 1200'!$A:$A,ROW())="","",INDEX('Display 730 &amp; 1200'!$A:$A,ROW()))</f>
        <v>BOGOR茂物</v>
      </c>
      <c r="B287" t="str">
        <f>IF(INDEX('Display 730 &amp; 1200'!$B:$B,ROW())="","",INDEX('Display 730 &amp; 1200'!$B:$B,ROW()))</f>
        <v>FALDY FEDIANSYAH</v>
      </c>
      <c r="C287" t="str">
        <f>IF(INDEX('Display 730 &amp; 1200'!$D:$D,ROW())="","",INDEX('Display 730 &amp; 1200'!$D:$D,ROW()))</f>
        <v>BGR06D</v>
      </c>
      <c r="D287" t="e">
        <f>IF($C287="",0,SUMIFS(#REF!,#REF!,$C287,#REF!,"&gt;="&amp;'Display 730 &amp; 1200'!$AN$10,#REF!,"&lt;="&amp;'Display 730 &amp; 1200'!$AN$9))</f>
        <v>#REF!</v>
      </c>
      <c r="E287" t="e">
        <f>IF($C287="",0,SUMIFS(#REF!,#REF!,$C287,#REF!,"&gt;="&amp;'Display 730 &amp; 1200'!$AN$12,#REF!,"&lt;="&amp;'Display 730 &amp; 1200'!$AN$11))</f>
        <v>#REF!</v>
      </c>
    </row>
    <row r="288" spans="1:5">
      <c r="A288" t="str">
        <f>IF(INDEX('Display 730 &amp; 1200'!$A:$A,ROW())="","",INDEX('Display 730 &amp; 1200'!$A:$A,ROW()))</f>
        <v>BOGOR茂物</v>
      </c>
      <c r="B288" t="str">
        <f>IF(INDEX('Display 730 &amp; 1200'!$B:$B,ROW())="","",INDEX('Display 730 &amp; 1200'!$B:$B,ROW()))</f>
        <v>FALDY FEDIANSYAH</v>
      </c>
      <c r="C288" t="str">
        <f>IF(INDEX('Display 730 &amp; 1200'!$D:$D,ROW())="","",INDEX('Display 730 &amp; 1200'!$D:$D,ROW()))</f>
        <v>DC_BOGOR_KOTA</v>
      </c>
      <c r="D288" t="e">
        <f>IF($C288="",0,SUMIFS(#REF!,#REF!,$C288,#REF!,"&gt;="&amp;'Display 730 &amp; 1200'!$AN$10,#REF!,"&lt;="&amp;'Display 730 &amp; 1200'!$AN$9))</f>
        <v>#REF!</v>
      </c>
      <c r="E288" t="e">
        <f>IF($C288="",0,SUMIFS(#REF!,#REF!,$C288,#REF!,"&gt;="&amp;'Display 730 &amp; 1200'!$AN$12,#REF!,"&lt;="&amp;'Display 730 &amp; 1200'!$AN$11))</f>
        <v>#REF!</v>
      </c>
    </row>
    <row r="289" spans="1:5">
      <c r="A289" t="str">
        <f>IF(INDEX('Display 730 &amp; 1200'!$A:$A,ROW())="","",INDEX('Display 730 &amp; 1200'!$A:$A,ROW()))</f>
        <v>BOGOR茂物</v>
      </c>
      <c r="B289" t="str">
        <f>IF(INDEX('Display 730 &amp; 1200'!$B:$B,ROW())="","",INDEX('Display 730 &amp; 1200'!$B:$B,ROW()))</f>
        <v>FALDY FEDIANSYAH</v>
      </c>
      <c r="C289" t="str">
        <f>IF(INDEX('Display 730 &amp; 1200'!$D:$D,ROW())="","",INDEX('Display 730 &amp; 1200'!$D:$D,ROW()))</f>
        <v>BOGOR_UTARA</v>
      </c>
      <c r="D289" t="e">
        <f>IF($C289="",0,SUMIFS(#REF!,#REF!,$C289,#REF!,"&gt;="&amp;'Display 730 &amp; 1200'!$AN$10,#REF!,"&lt;="&amp;'Display 730 &amp; 1200'!$AN$9))</f>
        <v>#REF!</v>
      </c>
      <c r="E289" t="e">
        <f>IF($C289="",0,SUMIFS(#REF!,#REF!,$C289,#REF!,"&gt;="&amp;'Display 730 &amp; 1200'!$AN$12,#REF!,"&lt;="&amp;'Display 730 &amp; 1200'!$AN$11))</f>
        <v>#REF!</v>
      </c>
    </row>
    <row r="290" spans="1:5">
      <c r="A290" t="str">
        <f>IF(INDEX('Display 730 &amp; 1200'!$A:$A,ROW())="","",INDEX('Display 730 &amp; 1200'!$A:$A,ROW()))</f>
        <v>BOGOR茂物</v>
      </c>
      <c r="B290" t="str">
        <f>IF(INDEX('Display 730 &amp; 1200'!$B:$B,ROW())="","",INDEX('Display 730 &amp; 1200'!$B:$B,ROW()))</f>
        <v>FALDY FEDIANSYAH</v>
      </c>
      <c r="C290" t="str">
        <f>IF(INDEX('Display 730 &amp; 1200'!$D:$D,ROW())="","",INDEX('Display 730 &amp; 1200'!$D:$D,ROW()))</f>
        <v>BOGOR</v>
      </c>
      <c r="D290" t="e">
        <f>IF($C290="",0,SUMIFS(#REF!,#REF!,$C290,#REF!,"&gt;="&amp;'Display 730 &amp; 1200'!$AN$10,#REF!,"&lt;="&amp;'Display 730 &amp; 1200'!$AN$9))</f>
        <v>#REF!</v>
      </c>
      <c r="E290" t="e">
        <f>IF($C290="",0,SUMIFS(#REF!,#REF!,$C290,#REF!,"&gt;="&amp;'Display 730 &amp; 1200'!$AN$12,#REF!,"&lt;="&amp;'Display 730 &amp; 1200'!$AN$11))</f>
        <v>#REF!</v>
      </c>
    </row>
    <row r="291" spans="1:5">
      <c r="A291" t="str">
        <f>IF(INDEX('Display 730 &amp; 1200'!$A:$A,ROW())="","",INDEX('Display 730 &amp; 1200'!$A:$A,ROW()))</f>
        <v>BOGOR茂物</v>
      </c>
      <c r="B291" t="str">
        <f>IF(INDEX('Display 730 &amp; 1200'!$B:$B,ROW())="","",INDEX('Display 730 &amp; 1200'!$B:$B,ROW()))</f>
        <v>FALDY FEDIANSYAH</v>
      </c>
      <c r="C291" t="str">
        <f>IF(INDEX('Display 730 &amp; 1200'!$D:$D,ROW())="","",INDEX('Display 730 &amp; 1200'!$D:$D,ROW()))</f>
        <v>CILEBUT_RAYA</v>
      </c>
      <c r="D291" t="e">
        <f>IF($C291="",0,SUMIFS(#REF!,#REF!,$C291,#REF!,"&gt;="&amp;'Display 730 &amp; 1200'!$AN$10,#REF!,"&lt;="&amp;'Display 730 &amp; 1200'!$AN$9))</f>
        <v>#REF!</v>
      </c>
      <c r="E291" t="e">
        <f>IF($C291="",0,SUMIFS(#REF!,#REF!,$C291,#REF!,"&gt;="&amp;'Display 730 &amp; 1200'!$AN$12,#REF!,"&lt;="&amp;'Display 730 &amp; 1200'!$AN$11))</f>
        <v>#REF!</v>
      </c>
    </row>
    <row r="292" spans="1:5">
      <c r="A292" t="str">
        <f>IF(INDEX('Display 730 &amp; 1200'!$A:$A,ROW())="","",INDEX('Display 730 &amp; 1200'!$A:$A,ROW()))</f>
        <v>BOGOR茂物</v>
      </c>
      <c r="B292" t="str">
        <f>IF(INDEX('Display 730 &amp; 1200'!$B:$B,ROW())="","",INDEX('Display 730 &amp; 1200'!$B:$B,ROW()))</f>
        <v>FALDY FEDIANSYAH</v>
      </c>
      <c r="C292" t="str">
        <f>IF(INDEX('Display 730 &amp; 1200'!$D:$D,ROW())="","",INDEX('Display 730 &amp; 1200'!$D:$D,ROW()))</f>
        <v>AIR_MANCUR</v>
      </c>
      <c r="D292" t="e">
        <f>IF($C292="",0,SUMIFS(#REF!,#REF!,$C292,#REF!,"&gt;="&amp;'Display 730 &amp; 1200'!$AN$10,#REF!,"&lt;="&amp;'Display 730 &amp; 1200'!$AN$9))</f>
        <v>#REF!</v>
      </c>
      <c r="E292" t="e">
        <f>IF($C292="",0,SUMIFS(#REF!,#REF!,$C292,#REF!,"&gt;="&amp;'Display 730 &amp; 1200'!$AN$12,#REF!,"&lt;="&amp;'Display 730 &amp; 1200'!$AN$11))</f>
        <v>#REF!</v>
      </c>
    </row>
    <row r="293" spans="1:5">
      <c r="A293" t="str">
        <f>IF(INDEX('Display 730 &amp; 1200'!$A:$A,ROW())="","",INDEX('Display 730 &amp; 1200'!$A:$A,ROW()))</f>
        <v>BOGOR茂物</v>
      </c>
      <c r="B293" t="str">
        <f>IF(INDEX('Display 730 &amp; 1200'!$B:$B,ROW())="","",INDEX('Display 730 &amp; 1200'!$B:$B,ROW()))</f>
        <v>FALDY FEDIANSYAH</v>
      </c>
      <c r="C293" t="str">
        <f>IF(INDEX('Display 730 &amp; 1200'!$D:$D,ROW())="","",INDEX('Display 730 &amp; 1200'!$D:$D,ROW()))</f>
        <v>GUNUNG_BATU</v>
      </c>
      <c r="D293" t="e">
        <f>IF($C293="",0,SUMIFS(#REF!,#REF!,$C293,#REF!,"&gt;="&amp;'Display 730 &amp; 1200'!$AN$10,#REF!,"&lt;="&amp;'Display 730 &amp; 1200'!$AN$9))</f>
        <v>#REF!</v>
      </c>
      <c r="E293" t="e">
        <f>IF($C293="",0,SUMIFS(#REF!,#REF!,$C293,#REF!,"&gt;="&amp;'Display 730 &amp; 1200'!$AN$12,#REF!,"&lt;="&amp;'Display 730 &amp; 1200'!$AN$11))</f>
        <v>#REF!</v>
      </c>
    </row>
    <row r="294" spans="1:5">
      <c r="A294" t="str">
        <f>IF(INDEX('Display 730 &amp; 1200'!$A:$A,ROW())="","",INDEX('Display 730 &amp; 1200'!$A:$A,ROW()))</f>
        <v>BOGOR茂物</v>
      </c>
      <c r="B294" t="str">
        <f>IF(INDEX('Display 730 &amp; 1200'!$B:$B,ROW())="","",INDEX('Display 730 &amp; 1200'!$B:$B,ROW()))</f>
        <v>FALDY FEDIANSYAH</v>
      </c>
      <c r="C294" t="str">
        <f>IF(INDEX('Display 730 &amp; 1200'!$D:$D,ROW())="","",INDEX('Display 730 &amp; 1200'!$D:$D,ROW()))</f>
        <v>SAWOJAJAR</v>
      </c>
      <c r="D294" t="e">
        <f>IF($C294="",0,SUMIFS(#REF!,#REF!,$C294,#REF!,"&gt;="&amp;'Display 730 &amp; 1200'!$AN$10,#REF!,"&lt;="&amp;'Display 730 &amp; 1200'!$AN$9))</f>
        <v>#REF!</v>
      </c>
      <c r="E294" t="e">
        <f>IF($C294="",0,SUMIFS(#REF!,#REF!,$C294,#REF!,"&gt;="&amp;'Display 730 &amp; 1200'!$AN$12,#REF!,"&lt;="&amp;'Display 730 &amp; 1200'!$AN$11))</f>
        <v>#REF!</v>
      </c>
    </row>
    <row r="295" spans="1:5">
      <c r="A295" t="str">
        <f>IF(INDEX('Display 730 &amp; 1200'!$A:$A,ROW())="","",INDEX('Display 730 &amp; 1200'!$A:$A,ROW()))</f>
        <v>BOGOR茂物</v>
      </c>
      <c r="B295" t="str">
        <f>IF(INDEX('Display 730 &amp; 1200'!$B:$B,ROW())="","",INDEX('Display 730 &amp; 1200'!$B:$B,ROW()))</f>
        <v>FALDY FEDIANSYAH</v>
      </c>
      <c r="C295" t="str">
        <f>IF(INDEX('Display 730 &amp; 1200'!$D:$D,ROW())="","",INDEX('Display 730 &amp; 1200'!$D:$D,ROW()))</f>
        <v>SEMPLAK_RAYA</v>
      </c>
      <c r="D295" t="e">
        <f>IF($C295="",0,SUMIFS(#REF!,#REF!,$C295,#REF!,"&gt;="&amp;'Display 730 &amp; 1200'!$AN$10,#REF!,"&lt;="&amp;'Display 730 &amp; 1200'!$AN$9))</f>
        <v>#REF!</v>
      </c>
      <c r="E295" t="e">
        <f>IF($C295="",0,SUMIFS(#REF!,#REF!,$C295,#REF!,"&gt;="&amp;'Display 730 &amp; 1200'!$AN$12,#REF!,"&lt;="&amp;'Display 730 &amp; 1200'!$AN$11))</f>
        <v>#REF!</v>
      </c>
    </row>
    <row r="296" spans="1:5">
      <c r="A296" t="str">
        <f>IF(INDEX('Display 730 &amp; 1200'!$A:$A,ROW())="","",INDEX('Display 730 &amp; 1200'!$A:$A,ROW()))</f>
        <v>BOGOR茂物</v>
      </c>
      <c r="B296" t="str">
        <f>IF(INDEX('Display 730 &amp; 1200'!$B:$B,ROW())="","",INDEX('Display 730 &amp; 1200'!$B:$B,ROW()))</f>
        <v>FALDY FEDIANSYAH</v>
      </c>
      <c r="C296" t="str">
        <f>IF(INDEX('Display 730 &amp; 1200'!$D:$D,ROW())="","",INDEX('Display 730 &amp; 1200'!$D:$D,ROW()))</f>
        <v>TAMAN_CIMANGGU</v>
      </c>
      <c r="D296" t="e">
        <f>IF($C296="",0,SUMIFS(#REF!,#REF!,$C296,#REF!,"&gt;="&amp;'Display 730 &amp; 1200'!$AN$10,#REF!,"&lt;="&amp;'Display 730 &amp; 1200'!$AN$9))</f>
        <v>#REF!</v>
      </c>
      <c r="E296" t="e">
        <f>IF($C296="",0,SUMIFS(#REF!,#REF!,$C296,#REF!,"&gt;="&amp;'Display 730 &amp; 1200'!$AN$12,#REF!,"&lt;="&amp;'Display 730 &amp; 1200'!$AN$11))</f>
        <v>#REF!</v>
      </c>
    </row>
    <row r="297" spans="1:5">
      <c r="A297" t="str">
        <f>IF(INDEX('Display 730 &amp; 1200'!$A:$A,ROW())="","",INDEX('Display 730 &amp; 1200'!$A:$A,ROW()))</f>
        <v>BOGOR茂物</v>
      </c>
      <c r="B297" t="str">
        <f>IF(INDEX('Display 730 &amp; 1200'!$B:$B,ROW())="","",INDEX('Display 730 &amp; 1200'!$B:$B,ROW()))</f>
        <v>FALDY FEDIANSYAH</v>
      </c>
      <c r="C297" t="str">
        <f>IF(INDEX('Display 730 &amp; 1200'!$D:$D,ROW())="","",INDEX('Display 730 &amp; 1200'!$D:$D,ROW()))</f>
        <v>CP_BCC</v>
      </c>
      <c r="D297" t="e">
        <f>IF($C297="",0,SUMIFS(#REF!,#REF!,$C297,#REF!,"&gt;="&amp;'Display 730 &amp; 1200'!$AN$10,#REF!,"&lt;="&amp;'Display 730 &amp; 1200'!$AN$9))</f>
        <v>#REF!</v>
      </c>
      <c r="E297" t="e">
        <f>IF($C297="",0,SUMIFS(#REF!,#REF!,$C297,#REF!,"&gt;="&amp;'Display 730 &amp; 1200'!$AN$12,#REF!,"&lt;="&amp;'Display 730 &amp; 1200'!$AN$11))</f>
        <v>#REF!</v>
      </c>
    </row>
    <row r="298" spans="1:5">
      <c r="A298" t="str">
        <f>IF(INDEX('Display 730 &amp; 1200'!$A:$A,ROW())="","",INDEX('Display 730 &amp; 1200'!$A:$A,ROW()))</f>
        <v>BOGOR茂物</v>
      </c>
      <c r="B298" t="str">
        <f>IF(INDEX('Display 730 &amp; 1200'!$B:$B,ROW())="","",INDEX('Display 730 &amp; 1200'!$B:$B,ROW()))</f>
        <v>FALDY FEDIANSYAH</v>
      </c>
      <c r="C298" t="str">
        <f>IF(INDEX('Display 730 &amp; 1200'!$D:$D,ROW())="","",INDEX('Display 730 &amp; 1200'!$D:$D,ROW()))</f>
        <v>MARGAJAYA</v>
      </c>
      <c r="D298" t="e">
        <f>IF($C298="",0,SUMIFS(#REF!,#REF!,$C298,#REF!,"&gt;="&amp;'Display 730 &amp; 1200'!$AN$10,#REF!,"&lt;="&amp;'Display 730 &amp; 1200'!$AN$9))</f>
        <v>#REF!</v>
      </c>
      <c r="E298" t="e">
        <f>IF($C298="",0,SUMIFS(#REF!,#REF!,$C298,#REF!,"&gt;="&amp;'Display 730 &amp; 1200'!$AN$12,#REF!,"&lt;="&amp;'Display 730 &amp; 1200'!$AN$11))</f>
        <v>#REF!</v>
      </c>
    </row>
    <row r="299" spans="1:5">
      <c r="A299" t="str">
        <f>IF(INDEX('Display 730 &amp; 1200'!$A:$A,ROW())="","",INDEX('Display 730 &amp; 1200'!$A:$A,ROW()))</f>
        <v>BOGOR茂物</v>
      </c>
      <c r="B299" t="str">
        <f>IF(INDEX('Display 730 &amp; 1200'!$B:$B,ROW())="","",INDEX('Display 730 &amp; 1200'!$B:$B,ROW()))</f>
        <v>FALDY FEDIANSYAH</v>
      </c>
      <c r="C299" t="str">
        <f>IF(INDEX('Display 730 &amp; 1200'!$D:$D,ROW())="","",INDEX('Display 730 &amp; 1200'!$D:$D,ROW()))</f>
        <v>SINDANG_BARANG</v>
      </c>
      <c r="D299" t="e">
        <f>IF($C299="",0,SUMIFS(#REF!,#REF!,$C299,#REF!,"&gt;="&amp;'Display 730 &amp; 1200'!$AN$10,#REF!,"&lt;="&amp;'Display 730 &amp; 1200'!$AN$9))</f>
        <v>#REF!</v>
      </c>
      <c r="E299" t="e">
        <f>IF($C299="",0,SUMIFS(#REF!,#REF!,$C299,#REF!,"&gt;="&amp;'Display 730 &amp; 1200'!$AN$12,#REF!,"&lt;="&amp;'Display 730 &amp; 1200'!$AN$11))</f>
        <v>#REF!</v>
      </c>
    </row>
    <row r="300" spans="1:5">
      <c r="A300" t="str">
        <f>IF(INDEX('Display 730 &amp; 1200'!$A:$A,ROW())="","",INDEX('Display 730 &amp; 1200'!$A:$A,ROW()))</f>
        <v>BOGOR茂物</v>
      </c>
      <c r="B300" t="str">
        <f>IF(INDEX('Display 730 &amp; 1200'!$B:$B,ROW())="","",INDEX('Display 730 &amp; 1200'!$B:$B,ROW()))</f>
        <v>FALDY FEDIANSYAH</v>
      </c>
      <c r="C300" t="str">
        <f>IF(INDEX('Display 730 &amp; 1200'!$D:$D,ROW())="","",INDEX('Display 730 &amp; 1200'!$D:$D,ROW()))</f>
        <v>YASMIN</v>
      </c>
      <c r="D300" t="e">
        <f>IF($C300="",0,SUMIFS(#REF!,#REF!,$C300,#REF!,"&gt;="&amp;'Display 730 &amp; 1200'!$AN$10,#REF!,"&lt;="&amp;'Display 730 &amp; 1200'!$AN$9))</f>
        <v>#REF!</v>
      </c>
      <c r="E300" t="e">
        <f>IF($C300="",0,SUMIFS(#REF!,#REF!,$C300,#REF!,"&gt;="&amp;'Display 730 &amp; 1200'!$AN$12,#REF!,"&lt;="&amp;'Display 730 &amp; 1200'!$AN$11))</f>
        <v>#REF!</v>
      </c>
    </row>
    <row r="301" spans="1:5">
      <c r="A301" t="str">
        <f>IF(INDEX('Display 730 &amp; 1200'!$A:$A,ROW())="","",INDEX('Display 730 &amp; 1200'!$A:$A,ROW()))</f>
        <v>BOGOR茂物</v>
      </c>
      <c r="B301" t="str">
        <f>IF(INDEX('Display 730 &amp; 1200'!$B:$B,ROW())="","",INDEX('Display 730 &amp; 1200'!$B:$B,ROW()))</f>
        <v>FALDY FEDIANSYAH</v>
      </c>
      <c r="C301" t="str">
        <f>IF(INDEX('Display 730 &amp; 1200'!$D:$D,ROW())="","",INDEX('Display 730 &amp; 1200'!$D:$D,ROW()))</f>
        <v>CIOMAS</v>
      </c>
      <c r="D301" t="e">
        <f>IF($C301="",0,SUMIFS(#REF!,#REF!,$C301,#REF!,"&gt;="&amp;'Display 730 &amp; 1200'!$AN$10,#REF!,"&lt;="&amp;'Display 730 &amp; 1200'!$AN$9))</f>
        <v>#REF!</v>
      </c>
      <c r="E301" t="e">
        <f>IF($C301="",0,SUMIFS(#REF!,#REF!,$C301,#REF!,"&gt;="&amp;'Display 730 &amp; 1200'!$AN$12,#REF!,"&lt;="&amp;'Display 730 &amp; 1200'!$AN$11))</f>
        <v>#REF!</v>
      </c>
    </row>
    <row r="302" spans="1:5">
      <c r="A302" t="str">
        <f>IF(INDEX('Display 730 &amp; 1200'!$A:$A,ROW())="","",INDEX('Display 730 &amp; 1200'!$A:$A,ROW()))</f>
        <v>BOGOR茂物</v>
      </c>
      <c r="B302" t="str">
        <f>IF(INDEX('Display 730 &amp; 1200'!$B:$B,ROW())="","",INDEX('Display 730 &amp; 1200'!$B:$B,ROW()))</f>
        <v>FALDY FEDIANSYAH</v>
      </c>
      <c r="C302" t="str">
        <f>IF(INDEX('Display 730 &amp; 1200'!$D:$D,ROW())="","",INDEX('Display 730 &amp; 1200'!$D:$D,ROW()))</f>
        <v>DC_CIOMAS</v>
      </c>
      <c r="D302" t="e">
        <f>IF($C302="",0,SUMIFS(#REF!,#REF!,$C302,#REF!,"&gt;="&amp;'Display 730 &amp; 1200'!$AN$10,#REF!,"&lt;="&amp;'Display 730 &amp; 1200'!$AN$9))</f>
        <v>#REF!</v>
      </c>
      <c r="E302" t="e">
        <f>IF($C302="",0,SUMIFS(#REF!,#REF!,$C302,#REF!,"&gt;="&amp;'Display 730 &amp; 1200'!$AN$12,#REF!,"&lt;="&amp;'Display 730 &amp; 1200'!$AN$11))</f>
        <v>#REF!</v>
      </c>
    </row>
    <row r="303" spans="1:5">
      <c r="A303" t="str">
        <f>IF(INDEX('Display 730 &amp; 1200'!$A:$A,ROW())="","",INDEX('Display 730 &amp; 1200'!$A:$A,ROW()))</f>
        <v>BOGOR茂物</v>
      </c>
      <c r="B303" t="str">
        <f>IF(INDEX('Display 730 &amp; 1200'!$B:$B,ROW())="","",INDEX('Display 730 &amp; 1200'!$B:$B,ROW()))</f>
        <v>FALDY FEDIANSYAH</v>
      </c>
      <c r="C303" t="str">
        <f>IF(INDEX('Display 730 &amp; 1200'!$D:$D,ROW())="","",INDEX('Display 730 &amp; 1200'!$D:$D,ROW()))</f>
        <v>TAJUR_4</v>
      </c>
      <c r="D303" t="e">
        <f>IF($C303="",0,SUMIFS(#REF!,#REF!,$C303,#REF!,"&gt;="&amp;'Display 730 &amp; 1200'!$AN$10,#REF!,"&lt;="&amp;'Display 730 &amp; 1200'!$AN$9))</f>
        <v>#REF!</v>
      </c>
      <c r="E303" t="e">
        <f>IF($C303="",0,SUMIFS(#REF!,#REF!,$C303,#REF!,"&gt;="&amp;'Display 730 &amp; 1200'!$AN$12,#REF!,"&lt;="&amp;'Display 730 &amp; 1200'!$AN$11))</f>
        <v>#REF!</v>
      </c>
    </row>
    <row r="304" spans="1:5">
      <c r="A304" t="str">
        <f>IF(INDEX('Display 730 &amp; 1200'!$A:$A,ROW())="","",INDEX('Display 730 &amp; 1200'!$A:$A,ROW()))</f>
        <v>BOGOR茂物</v>
      </c>
      <c r="B304" t="str">
        <f>IF(INDEX('Display 730 &amp; 1200'!$B:$B,ROW())="","",INDEX('Display 730 &amp; 1200'!$B:$B,ROW()))</f>
        <v>FALDY FEDIANSYAH</v>
      </c>
      <c r="C304" t="str">
        <f>IF(INDEX('Display 730 &amp; 1200'!$D:$D,ROW())="","",INDEX('Display 730 &amp; 1200'!$D:$D,ROW()))</f>
        <v>MUARASARI</v>
      </c>
      <c r="D304" t="e">
        <f>IF($C304="",0,SUMIFS(#REF!,#REF!,$C304,#REF!,"&gt;="&amp;'Display 730 &amp; 1200'!$AN$10,#REF!,"&lt;="&amp;'Display 730 &amp; 1200'!$AN$9))</f>
        <v>#REF!</v>
      </c>
      <c r="E304" t="e">
        <f>IF($C304="",0,SUMIFS(#REF!,#REF!,$C304,#REF!,"&gt;="&amp;'Display 730 &amp; 1200'!$AN$12,#REF!,"&lt;="&amp;'Display 730 &amp; 1200'!$AN$11))</f>
        <v>#REF!</v>
      </c>
    </row>
    <row r="305" spans="1:5">
      <c r="A305" t="str">
        <f>IF(INDEX('Display 730 &amp; 1200'!$A:$A,ROW())="","",INDEX('Display 730 &amp; 1200'!$A:$A,ROW()))</f>
        <v>BOGOR茂物</v>
      </c>
      <c r="B305" t="str">
        <f>IF(INDEX('Display 730 &amp; 1200'!$B:$B,ROW())="","",INDEX('Display 730 &amp; 1200'!$B:$B,ROW()))</f>
        <v>HERI SUSANTO</v>
      </c>
      <c r="C305" t="str">
        <f>IF(INDEX('Display 730 &amp; 1200'!$D:$D,ROW())="","",INDEX('Display 730 &amp; 1200'!$D:$D,ROW()))</f>
        <v>CILEUNGSI_2</v>
      </c>
      <c r="D305" t="e">
        <f>IF($C305="",0,SUMIFS(#REF!,#REF!,$C305,#REF!,"&gt;="&amp;'Display 730 &amp; 1200'!$AN$10,#REF!,"&lt;="&amp;'Display 730 &amp; 1200'!$AN$9))</f>
        <v>#REF!</v>
      </c>
      <c r="E305" t="e">
        <f>IF($C305="",0,SUMIFS(#REF!,#REF!,$C305,#REF!,"&gt;="&amp;'Display 730 &amp; 1200'!$AN$12,#REF!,"&lt;="&amp;'Display 730 &amp; 1200'!$AN$11))</f>
        <v>#REF!</v>
      </c>
    </row>
    <row r="306" spans="1:5">
      <c r="A306" t="str">
        <f>IF(INDEX('Display 730 &amp; 1200'!$A:$A,ROW())="","",INDEX('Display 730 &amp; 1200'!$A:$A,ROW()))</f>
        <v>BOGOR茂物</v>
      </c>
      <c r="B306" t="str">
        <f>IF(INDEX('Display 730 &amp; 1200'!$B:$B,ROW())="","",INDEX('Display 730 &amp; 1200'!$B:$B,ROW()))</f>
        <v>HERI SUSANTO</v>
      </c>
      <c r="C306" t="str">
        <f>IF(INDEX('Display 730 &amp; 1200'!$D:$D,ROW())="","",INDEX('Display 730 &amp; 1200'!$D:$D,ROW()))</f>
        <v>DC_CILEUNGSI</v>
      </c>
      <c r="D306" t="e">
        <f>IF($C306="",0,SUMIFS(#REF!,#REF!,$C306,#REF!,"&gt;="&amp;'Display 730 &amp; 1200'!$AN$10,#REF!,"&lt;="&amp;'Display 730 &amp; 1200'!$AN$9))</f>
        <v>#REF!</v>
      </c>
      <c r="E306" t="e">
        <f>IF($C306="",0,SUMIFS(#REF!,#REF!,$C306,#REF!,"&gt;="&amp;'Display 730 &amp; 1200'!$AN$12,#REF!,"&lt;="&amp;'Display 730 &amp; 1200'!$AN$11))</f>
        <v>#REF!</v>
      </c>
    </row>
    <row r="307" spans="1:5">
      <c r="A307" t="str">
        <f>IF(INDEX('Display 730 &amp; 1200'!$A:$A,ROW())="","",INDEX('Display 730 &amp; 1200'!$A:$A,ROW()))</f>
        <v>BOGOR茂物</v>
      </c>
      <c r="B307" t="str">
        <f>IF(INDEX('Display 730 &amp; 1200'!$B:$B,ROW())="","",INDEX('Display 730 &amp; 1200'!$B:$B,ROW()))</f>
        <v>HERI SUSANTO</v>
      </c>
      <c r="C307" t="str">
        <f>IF(INDEX('Display 730 &amp; 1200'!$D:$D,ROW())="","",INDEX('Display 730 &amp; 1200'!$D:$D,ROW()))</f>
        <v>DC_JONGGOL</v>
      </c>
      <c r="D307" t="e">
        <f>IF($C307="",0,SUMIFS(#REF!,#REF!,$C307,#REF!,"&gt;="&amp;'Display 730 &amp; 1200'!$AN$10,#REF!,"&lt;="&amp;'Display 730 &amp; 1200'!$AN$9))</f>
        <v>#REF!</v>
      </c>
      <c r="E307" t="e">
        <f>IF($C307="",0,SUMIFS(#REF!,#REF!,$C307,#REF!,"&gt;="&amp;'Display 730 &amp; 1200'!$AN$12,#REF!,"&lt;="&amp;'Display 730 &amp; 1200'!$AN$11))</f>
        <v>#REF!</v>
      </c>
    </row>
    <row r="308" spans="1:5">
      <c r="A308" t="str">
        <f>IF(INDEX('Display 730 &amp; 1200'!$A:$A,ROW())="","",INDEX('Display 730 &amp; 1200'!$A:$A,ROW()))</f>
        <v>BOGOR茂物</v>
      </c>
      <c r="B308" t="str">
        <f>IF(INDEX('Display 730 &amp; 1200'!$B:$B,ROW())="","",INDEX('Display 730 &amp; 1200'!$B:$B,ROW()))</f>
        <v>HERI SUSANTO</v>
      </c>
      <c r="C308" t="str">
        <f>IF(INDEX('Display 730 &amp; 1200'!$D:$D,ROW())="","",INDEX('Display 730 &amp; 1200'!$D:$D,ROW()))</f>
        <v>GUNUNG_PUTRI_4</v>
      </c>
      <c r="D308" t="e">
        <f>IF($C308="",0,SUMIFS(#REF!,#REF!,$C308,#REF!,"&gt;="&amp;'Display 730 &amp; 1200'!$AN$10,#REF!,"&lt;="&amp;'Display 730 &amp; 1200'!$AN$9))</f>
        <v>#REF!</v>
      </c>
      <c r="E308" t="e">
        <f>IF($C308="",0,SUMIFS(#REF!,#REF!,$C308,#REF!,"&gt;="&amp;'Display 730 &amp; 1200'!$AN$12,#REF!,"&lt;="&amp;'Display 730 &amp; 1200'!$AN$11))</f>
        <v>#REF!</v>
      </c>
    </row>
    <row r="309" spans="1:5">
      <c r="A309" t="str">
        <f>IF(INDEX('Display 730 &amp; 1200'!$A:$A,ROW())="","",INDEX('Display 730 &amp; 1200'!$A:$A,ROW()))</f>
        <v>BOGOR茂物</v>
      </c>
      <c r="B309" t="str">
        <f>IF(INDEX('Display 730 &amp; 1200'!$B:$B,ROW())="","",INDEX('Display 730 &amp; 1200'!$B:$B,ROW()))</f>
        <v>HERI SUSANTO</v>
      </c>
      <c r="C309" t="str">
        <f>IF(INDEX('Display 730 &amp; 1200'!$D:$D,ROW())="","",INDEX('Display 730 &amp; 1200'!$D:$D,ROW()))</f>
        <v>PASAR_GANDOANG</v>
      </c>
      <c r="D309" t="e">
        <f>IF($C309="",0,SUMIFS(#REF!,#REF!,$C309,#REF!,"&gt;="&amp;'Display 730 &amp; 1200'!$AN$10,#REF!,"&lt;="&amp;'Display 730 &amp; 1200'!$AN$9))</f>
        <v>#REF!</v>
      </c>
      <c r="E309" t="e">
        <f>IF($C309="",0,SUMIFS(#REF!,#REF!,$C309,#REF!,"&gt;="&amp;'Display 730 &amp; 1200'!$AN$12,#REF!,"&lt;="&amp;'Display 730 &amp; 1200'!$AN$11))</f>
        <v>#REF!</v>
      </c>
    </row>
    <row r="310" spans="1:5">
      <c r="A310" t="str">
        <f>IF(INDEX('Display 730 &amp; 1200'!$A:$A,ROW())="","",INDEX('Display 730 &amp; 1200'!$A:$A,ROW()))</f>
        <v>BOGOR茂物</v>
      </c>
      <c r="B310" t="str">
        <f>IF(INDEX('Display 730 &amp; 1200'!$B:$B,ROW())="","",INDEX('Display 730 &amp; 1200'!$B:$B,ROW()))</f>
        <v>HERI SUSANTO</v>
      </c>
      <c r="C310" t="str">
        <f>IF(INDEX('Display 730 &amp; 1200'!$D:$D,ROW())="","",INDEX('Display 730 &amp; 1200'!$D:$D,ROW()))</f>
        <v>CARIU_2</v>
      </c>
      <c r="D310" t="e">
        <f>IF($C310="",0,SUMIFS(#REF!,#REF!,$C310,#REF!,"&gt;="&amp;'Display 730 &amp; 1200'!$AN$10,#REF!,"&lt;="&amp;'Display 730 &amp; 1200'!$AN$9))</f>
        <v>#REF!</v>
      </c>
      <c r="E310" t="e">
        <f>IF($C310="",0,SUMIFS(#REF!,#REF!,$C310,#REF!,"&gt;="&amp;'Display 730 &amp; 1200'!$AN$12,#REF!,"&lt;="&amp;'Display 730 &amp; 1200'!$AN$11))</f>
        <v>#REF!</v>
      </c>
    </row>
    <row r="311" spans="1:5">
      <c r="A311" t="str">
        <f>IF(INDEX('Display 730 &amp; 1200'!$A:$A,ROW())="","",INDEX('Display 730 &amp; 1200'!$A:$A,ROW()))</f>
        <v>BOGOR茂物</v>
      </c>
      <c r="B311" t="str">
        <f>IF(INDEX('Display 730 &amp; 1200'!$B:$B,ROW())="","",INDEX('Display 730 &amp; 1200'!$B:$B,ROW()))</f>
        <v>HERI SUSANTO</v>
      </c>
      <c r="C311" t="str">
        <f>IF(INDEX('Display 730 &amp; 1200'!$D:$D,ROW())="","",INDEX('Display 730 &amp; 1200'!$D:$D,ROW()))</f>
        <v>GUNUNG_PUTRI</v>
      </c>
      <c r="D311" t="e">
        <f>IF($C311="",0,SUMIFS(#REF!,#REF!,$C311,#REF!,"&gt;="&amp;'Display 730 &amp; 1200'!$AN$10,#REF!,"&lt;="&amp;'Display 730 &amp; 1200'!$AN$9))</f>
        <v>#REF!</v>
      </c>
      <c r="E311" t="e">
        <f>IF($C311="",0,SUMIFS(#REF!,#REF!,$C311,#REF!,"&gt;="&amp;'Display 730 &amp; 1200'!$AN$12,#REF!,"&lt;="&amp;'Display 730 &amp; 1200'!$AN$11))</f>
        <v>#REF!</v>
      </c>
    </row>
    <row r="312" spans="1:5">
      <c r="A312" t="str">
        <f>IF(INDEX('Display 730 &amp; 1200'!$A:$A,ROW())="","",INDEX('Display 730 &amp; 1200'!$A:$A,ROW()))</f>
        <v>BOGOR茂物</v>
      </c>
      <c r="B312" t="str">
        <f>IF(INDEX('Display 730 &amp; 1200'!$B:$B,ROW())="","",INDEX('Display 730 &amp; 1200'!$B:$B,ROW()))</f>
        <v>HERI SUSANTO</v>
      </c>
      <c r="C312" t="str">
        <f>IF(INDEX('Display 730 &amp; 1200'!$D:$D,ROW())="","",INDEX('Display 730 &amp; 1200'!$D:$D,ROW()))</f>
        <v>BOJONG_KULUR</v>
      </c>
      <c r="D312" t="e">
        <f>IF($C312="",0,SUMIFS(#REF!,#REF!,$C312,#REF!,"&gt;="&amp;'Display 730 &amp; 1200'!$AN$10,#REF!,"&lt;="&amp;'Display 730 &amp; 1200'!$AN$9))</f>
        <v>#REF!</v>
      </c>
      <c r="E312" t="e">
        <f>IF($C312="",0,SUMIFS(#REF!,#REF!,$C312,#REF!,"&gt;="&amp;'Display 730 &amp; 1200'!$AN$12,#REF!,"&lt;="&amp;'Display 730 &amp; 1200'!$AN$11))</f>
        <v>#REF!</v>
      </c>
    </row>
    <row r="313" spans="1:5">
      <c r="A313" t="str">
        <f>IF(INDEX('Display 730 &amp; 1200'!$A:$A,ROW())="","",INDEX('Display 730 &amp; 1200'!$A:$A,ROW()))</f>
        <v>BOGOR茂物</v>
      </c>
      <c r="B313" t="str">
        <f>IF(INDEX('Display 730 &amp; 1200'!$B:$B,ROW())="","",INDEX('Display 730 &amp; 1200'!$B:$B,ROW()))</f>
        <v>HERI SUSANTO</v>
      </c>
      <c r="C313" t="str">
        <f>IF(INDEX('Display 730 &amp; 1200'!$D:$D,ROW())="","",INDEX('Display 730 &amp; 1200'!$D:$D,ROW()))</f>
        <v>CILEUNGSI</v>
      </c>
      <c r="D313" t="e">
        <f>IF($C313="",0,SUMIFS(#REF!,#REF!,$C313,#REF!,"&gt;="&amp;'Display 730 &amp; 1200'!$AN$10,#REF!,"&lt;="&amp;'Display 730 &amp; 1200'!$AN$9))</f>
        <v>#REF!</v>
      </c>
      <c r="E313" t="e">
        <f>IF($C313="",0,SUMIFS(#REF!,#REF!,$C313,#REF!,"&gt;="&amp;'Display 730 &amp; 1200'!$AN$12,#REF!,"&lt;="&amp;'Display 730 &amp; 1200'!$AN$11))</f>
        <v>#REF!</v>
      </c>
    </row>
    <row r="314" spans="1:5">
      <c r="A314" t="str">
        <f>IF(INDEX('Display 730 &amp; 1200'!$A:$A,ROW())="","",INDEX('Display 730 &amp; 1200'!$A:$A,ROW()))</f>
        <v>BOGOR茂物</v>
      </c>
      <c r="B314" t="str">
        <f>IF(INDEX('Display 730 &amp; 1200'!$B:$B,ROW())="","",INDEX('Display 730 &amp; 1200'!$B:$B,ROW()))</f>
        <v>HERI SUSANTO</v>
      </c>
      <c r="C314" t="str">
        <f>IF(INDEX('Display 730 &amp; 1200'!$D:$D,ROW())="","",INDEX('Display 730 &amp; 1200'!$D:$D,ROW()))</f>
        <v>JONGGOL</v>
      </c>
      <c r="D314" t="e">
        <f>IF($C314="",0,SUMIFS(#REF!,#REF!,$C314,#REF!,"&gt;="&amp;'Display 730 &amp; 1200'!$AN$10,#REF!,"&lt;="&amp;'Display 730 &amp; 1200'!$AN$9))</f>
        <v>#REF!</v>
      </c>
      <c r="E314" t="e">
        <f>IF($C314="",0,SUMIFS(#REF!,#REF!,$C314,#REF!,"&gt;="&amp;'Display 730 &amp; 1200'!$AN$12,#REF!,"&lt;="&amp;'Display 730 &amp; 1200'!$AN$11))</f>
        <v>#REF!</v>
      </c>
    </row>
    <row r="315" spans="1:5">
      <c r="A315" t="str">
        <f>IF(INDEX('Display 730 &amp; 1200'!$A:$A,ROW())="","",INDEX('Display 730 &amp; 1200'!$A:$A,ROW()))</f>
        <v>BOGOR茂物</v>
      </c>
      <c r="B315" t="str">
        <f>IF(INDEX('Display 730 &amp; 1200'!$B:$B,ROW())="","",INDEX('Display 730 &amp; 1200'!$B:$B,ROW()))</f>
        <v>HERI SUSANTO</v>
      </c>
      <c r="C315" t="str">
        <f>IF(INDEX('Display 730 &amp; 1200'!$D:$D,ROW())="","",INDEX('Display 730 &amp; 1200'!$D:$D,ROW()))</f>
        <v>GUNUNG_PUTRI_RAYA</v>
      </c>
      <c r="D315" t="e">
        <f>IF($C315="",0,SUMIFS(#REF!,#REF!,$C315,#REF!,"&gt;="&amp;'Display 730 &amp; 1200'!$AN$10,#REF!,"&lt;="&amp;'Display 730 &amp; 1200'!$AN$9))</f>
        <v>#REF!</v>
      </c>
      <c r="E315" t="e">
        <f>IF($C315="",0,SUMIFS(#REF!,#REF!,$C315,#REF!,"&gt;="&amp;'Display 730 &amp; 1200'!$AN$12,#REF!,"&lt;="&amp;'Display 730 &amp; 1200'!$AN$11))</f>
        <v>#REF!</v>
      </c>
    </row>
    <row r="316" spans="1:5">
      <c r="A316" t="str">
        <f>IF(INDEX('Display 730 &amp; 1200'!$A:$A,ROW())="","",INDEX('Display 730 &amp; 1200'!$A:$A,ROW()))</f>
        <v>BOGOR茂物</v>
      </c>
      <c r="B316" t="str">
        <f>IF(INDEX('Display 730 &amp; 1200'!$B:$B,ROW())="","",INDEX('Display 730 &amp; 1200'!$B:$B,ROW()))</f>
        <v>HERI SUSANTO</v>
      </c>
      <c r="C316" t="str">
        <f>IF(INDEX('Display 730 &amp; 1200'!$D:$D,ROW())="","",INDEX('Display 730 &amp; 1200'!$D:$D,ROW()))</f>
        <v>METLAND_TRANSYOGI</v>
      </c>
      <c r="D316" t="e">
        <f>IF($C316="",0,SUMIFS(#REF!,#REF!,$C316,#REF!,"&gt;="&amp;'Display 730 &amp; 1200'!$AN$10,#REF!,"&lt;="&amp;'Display 730 &amp; 1200'!$AN$9))</f>
        <v>#REF!</v>
      </c>
      <c r="E316" t="e">
        <f>IF($C316="",0,SUMIFS(#REF!,#REF!,$C316,#REF!,"&gt;="&amp;'Display 730 &amp; 1200'!$AN$12,#REF!,"&lt;="&amp;'Display 730 &amp; 1200'!$AN$11))</f>
        <v>#REF!</v>
      </c>
    </row>
    <row r="317" spans="1:5">
      <c r="A317" t="str">
        <f>IF(INDEX('Display 730 &amp; 1200'!$A:$A,ROW())="","",INDEX('Display 730 &amp; 1200'!$A:$A,ROW()))</f>
        <v>BOGOR茂物</v>
      </c>
      <c r="B317" t="str">
        <f>IF(INDEX('Display 730 &amp; 1200'!$B:$B,ROW())="","",INDEX('Display 730 &amp; 1200'!$B:$B,ROW()))</f>
        <v>HERI SUSANTO</v>
      </c>
      <c r="C317" t="str">
        <f>IF(INDEX('Display 730 &amp; 1200'!$D:$D,ROW())="","",INDEX('Display 730 &amp; 1200'!$D:$D,ROW()))</f>
        <v>CITEUREUP</v>
      </c>
      <c r="D317" t="e">
        <f>IF($C317="",0,SUMIFS(#REF!,#REF!,$C317,#REF!,"&gt;="&amp;'Display 730 &amp; 1200'!$AN$10,#REF!,"&lt;="&amp;'Display 730 &amp; 1200'!$AN$9))</f>
        <v>#REF!</v>
      </c>
      <c r="E317" t="e">
        <f>IF($C317="",0,SUMIFS(#REF!,#REF!,$C317,#REF!,"&gt;="&amp;'Display 730 &amp; 1200'!$AN$12,#REF!,"&lt;="&amp;'Display 730 &amp; 1200'!$AN$11))</f>
        <v>#REF!</v>
      </c>
    </row>
    <row r="318" spans="1:5">
      <c r="A318" t="str">
        <f>IF(INDEX('Display 730 &amp; 1200'!$A:$A,ROW())="","",INDEX('Display 730 &amp; 1200'!$A:$A,ROW()))</f>
        <v>BOGOR茂物</v>
      </c>
      <c r="B318" t="str">
        <f>IF(INDEX('Display 730 &amp; 1200'!$B:$B,ROW())="","",INDEX('Display 730 &amp; 1200'!$B:$B,ROW()))</f>
        <v>HERI SUSANTO</v>
      </c>
      <c r="C318" t="str">
        <f>IF(INDEX('Display 730 &amp; 1200'!$D:$D,ROW())="","",INDEX('Display 730 &amp; 1200'!$D:$D,ROW()))</f>
        <v>PAKANSARI_2</v>
      </c>
      <c r="D318" t="e">
        <f>IF($C318="",0,SUMIFS(#REF!,#REF!,$C318,#REF!,"&gt;="&amp;'Display 730 &amp; 1200'!$AN$10,#REF!,"&lt;="&amp;'Display 730 &amp; 1200'!$AN$9))</f>
        <v>#REF!</v>
      </c>
      <c r="E318" t="e">
        <f>IF($C318="",0,SUMIFS(#REF!,#REF!,$C318,#REF!,"&gt;="&amp;'Display 730 &amp; 1200'!$AN$12,#REF!,"&lt;="&amp;'Display 730 &amp; 1200'!$AN$11))</f>
        <v>#REF!</v>
      </c>
    </row>
    <row r="319" spans="1:5">
      <c r="A319" t="str">
        <f>IF(INDEX('Display 730 &amp; 1200'!$A:$A,ROW())="","",INDEX('Display 730 &amp; 1200'!$A:$A,ROW()))</f>
        <v>BOGOR茂物</v>
      </c>
      <c r="B319" t="str">
        <f>IF(INDEX('Display 730 &amp; 1200'!$B:$B,ROW())="","",INDEX('Display 730 &amp; 1200'!$B:$B,ROW()))</f>
        <v>NOVIAN</v>
      </c>
      <c r="C319" t="str">
        <f>IF(INDEX('Display 730 &amp; 1200'!$D:$D,ROW())="","",INDEX('Display 730 &amp; 1200'!$D:$D,ROW()))</f>
        <v>DC_GUNUNG_SINDUR</v>
      </c>
      <c r="D319" t="e">
        <f>IF($C319="",0,SUMIFS(#REF!,#REF!,$C319,#REF!,"&gt;="&amp;'Display 730 &amp; 1200'!$AN$10,#REF!,"&lt;="&amp;'Display 730 &amp; 1200'!$AN$9))</f>
        <v>#REF!</v>
      </c>
      <c r="E319" t="e">
        <f>IF($C319="",0,SUMIFS(#REF!,#REF!,$C319,#REF!,"&gt;="&amp;'Display 730 &amp; 1200'!$AN$12,#REF!,"&lt;="&amp;'Display 730 &amp; 1200'!$AN$11))</f>
        <v>#REF!</v>
      </c>
    </row>
    <row r="320" spans="1:5">
      <c r="A320" t="str">
        <f>IF(INDEX('Display 730 &amp; 1200'!$A:$A,ROW())="","",INDEX('Display 730 &amp; 1200'!$A:$A,ROW()))</f>
        <v>BOGOR茂物</v>
      </c>
      <c r="B320" t="str">
        <f>IF(INDEX('Display 730 &amp; 1200'!$B:$B,ROW())="","",INDEX('Display 730 &amp; 1200'!$B:$B,ROW()))</f>
        <v>NOVIAN</v>
      </c>
      <c r="C320" t="str">
        <f>IF(INDEX('Display 730 &amp; 1200'!$D:$D,ROW())="","",INDEX('Display 730 &amp; 1200'!$D:$D,ROW()))</f>
        <v>DC_KEMANG</v>
      </c>
      <c r="D320" t="e">
        <f>IF($C320="",0,SUMIFS(#REF!,#REF!,$C320,#REF!,"&gt;="&amp;'Display 730 &amp; 1200'!$AN$10,#REF!,"&lt;="&amp;'Display 730 &amp; 1200'!$AN$9))</f>
        <v>#REF!</v>
      </c>
      <c r="E320" t="e">
        <f>IF($C320="",0,SUMIFS(#REF!,#REF!,$C320,#REF!,"&gt;="&amp;'Display 730 &amp; 1200'!$AN$12,#REF!,"&lt;="&amp;'Display 730 &amp; 1200'!$AN$11))</f>
        <v>#REF!</v>
      </c>
    </row>
    <row r="321" spans="1:5">
      <c r="A321" t="str">
        <f>IF(INDEX('Display 730 &amp; 1200'!$A:$A,ROW())="","",INDEX('Display 730 &amp; 1200'!$A:$A,ROW()))</f>
        <v>BOGOR茂物</v>
      </c>
      <c r="B321" t="str">
        <f>IF(INDEX('Display 730 &amp; 1200'!$B:$B,ROW())="","",INDEX('Display 730 &amp; 1200'!$B:$B,ROW()))</f>
        <v>NOVIAN</v>
      </c>
      <c r="C321" t="str">
        <f>IF(INDEX('Display 730 &amp; 1200'!$D:$D,ROW())="","",INDEX('Display 730 &amp; 1200'!$D:$D,ROW()))</f>
        <v>DC_PARUNG</v>
      </c>
      <c r="D321" t="e">
        <f>IF($C321="",0,SUMIFS(#REF!,#REF!,$C321,#REF!,"&gt;="&amp;'Display 730 &amp; 1200'!$AN$10,#REF!,"&lt;="&amp;'Display 730 &amp; 1200'!$AN$9))</f>
        <v>#REF!</v>
      </c>
      <c r="E321" t="e">
        <f>IF($C321="",0,SUMIFS(#REF!,#REF!,$C321,#REF!,"&gt;="&amp;'Display 730 &amp; 1200'!$AN$12,#REF!,"&lt;="&amp;'Display 730 &amp; 1200'!$AN$11))</f>
        <v>#REF!</v>
      </c>
    </row>
    <row r="322" spans="1:5">
      <c r="A322" t="str">
        <f>IF(INDEX('Display 730 &amp; 1200'!$A:$A,ROW())="","",INDEX('Display 730 &amp; 1200'!$A:$A,ROW()))</f>
        <v>BOGOR茂物</v>
      </c>
      <c r="B322" t="str">
        <f>IF(INDEX('Display 730 &amp; 1200'!$B:$B,ROW())="","",INDEX('Display 730 &amp; 1200'!$B:$B,ROW()))</f>
        <v>NOVIAN</v>
      </c>
      <c r="C322" t="str">
        <f>IF(INDEX('Display 730 &amp; 1200'!$D:$D,ROW())="","",INDEX('Display 730 &amp; 1200'!$D:$D,ROW()))</f>
        <v>KEMANG_2</v>
      </c>
      <c r="D322" t="e">
        <f>IF($C322="",0,SUMIFS(#REF!,#REF!,$C322,#REF!,"&gt;="&amp;'Display 730 &amp; 1200'!$AN$10,#REF!,"&lt;="&amp;'Display 730 &amp; 1200'!$AN$9))</f>
        <v>#REF!</v>
      </c>
      <c r="E322" t="e">
        <f>IF($C322="",0,SUMIFS(#REF!,#REF!,$C322,#REF!,"&gt;="&amp;'Display 730 &amp; 1200'!$AN$12,#REF!,"&lt;="&amp;'Display 730 &amp; 1200'!$AN$11))</f>
        <v>#REF!</v>
      </c>
    </row>
    <row r="323" spans="1:5">
      <c r="A323" t="str">
        <f>IF(INDEX('Display 730 &amp; 1200'!$A:$A,ROW())="","",INDEX('Display 730 &amp; 1200'!$A:$A,ROW()))</f>
        <v>BOGOR茂物</v>
      </c>
      <c r="B323" t="str">
        <f>IF(INDEX('Display 730 &amp; 1200'!$B:$B,ROW())="","",INDEX('Display 730 &amp; 1200'!$B:$B,ROW()))</f>
        <v>NOVIAN</v>
      </c>
      <c r="C323" t="str">
        <f>IF(INDEX('Display 730 &amp; 1200'!$D:$D,ROW())="","",INDEX('Display 730 &amp; 1200'!$D:$D,ROW()))</f>
        <v>PARUNG_PANJANG</v>
      </c>
      <c r="D323" t="e">
        <f>IF($C323="",0,SUMIFS(#REF!,#REF!,$C323,#REF!,"&gt;="&amp;'Display 730 &amp; 1200'!$AN$10,#REF!,"&lt;="&amp;'Display 730 &amp; 1200'!$AN$9))</f>
        <v>#REF!</v>
      </c>
      <c r="E323" t="e">
        <f>IF($C323="",0,SUMIFS(#REF!,#REF!,$C323,#REF!,"&gt;="&amp;'Display 730 &amp; 1200'!$AN$12,#REF!,"&lt;="&amp;'Display 730 &amp; 1200'!$AN$11))</f>
        <v>#REF!</v>
      </c>
    </row>
    <row r="324" spans="1:5">
      <c r="A324" t="str">
        <f>IF(INDEX('Display 730 &amp; 1200'!$A:$A,ROW())="","",INDEX('Display 730 &amp; 1200'!$A:$A,ROW()))</f>
        <v>BOGOR茂物</v>
      </c>
      <c r="B324" t="str">
        <f>IF(INDEX('Display 730 &amp; 1200'!$B:$B,ROW())="","",INDEX('Display 730 &amp; 1200'!$B:$B,ROW()))</f>
        <v>NOVIAN</v>
      </c>
      <c r="C324" t="str">
        <f>IF(INDEX('Display 730 &amp; 1200'!$D:$D,ROW())="","",INDEX('Display 730 &amp; 1200'!$D:$D,ROW()))</f>
        <v>SASAK_PANJANG</v>
      </c>
      <c r="D324" t="e">
        <f>IF($C324="",0,SUMIFS(#REF!,#REF!,$C324,#REF!,"&gt;="&amp;'Display 730 &amp; 1200'!$AN$10,#REF!,"&lt;="&amp;'Display 730 &amp; 1200'!$AN$9))</f>
        <v>#REF!</v>
      </c>
      <c r="E324" t="e">
        <f>IF($C324="",0,SUMIFS(#REF!,#REF!,$C324,#REF!,"&gt;="&amp;'Display 730 &amp; 1200'!$AN$12,#REF!,"&lt;="&amp;'Display 730 &amp; 1200'!$AN$11))</f>
        <v>#REF!</v>
      </c>
    </row>
    <row r="325" spans="1:5">
      <c r="A325" t="str">
        <f>IF(INDEX('Display 730 &amp; 1200'!$A:$A,ROW())="","",INDEX('Display 730 &amp; 1200'!$A:$A,ROW()))</f>
        <v>BOGOR茂物</v>
      </c>
      <c r="B325" t="str">
        <f>IF(INDEX('Display 730 &amp; 1200'!$B:$B,ROW())="","",INDEX('Display 730 &amp; 1200'!$B:$B,ROW()))</f>
        <v>NOVIAN</v>
      </c>
      <c r="C325" t="str">
        <f>IF(INDEX('Display 730 &amp; 1200'!$D:$D,ROW())="","",INDEX('Display 730 &amp; 1200'!$D:$D,ROW()))</f>
        <v>PARUNG</v>
      </c>
      <c r="D325" t="e">
        <f>IF($C325="",0,SUMIFS(#REF!,#REF!,$C325,#REF!,"&gt;="&amp;'Display 730 &amp; 1200'!$AN$10,#REF!,"&lt;="&amp;'Display 730 &amp; 1200'!$AN$9))</f>
        <v>#REF!</v>
      </c>
      <c r="E325" t="e">
        <f>IF($C325="",0,SUMIFS(#REF!,#REF!,$C325,#REF!,"&gt;="&amp;'Display 730 &amp; 1200'!$AN$12,#REF!,"&lt;="&amp;'Display 730 &amp; 1200'!$AN$11))</f>
        <v>#REF!</v>
      </c>
    </row>
    <row r="326" spans="1:5">
      <c r="A326" t="str">
        <f>IF(INDEX('Display 730 &amp; 1200'!$A:$A,ROW())="","",INDEX('Display 730 &amp; 1200'!$A:$A,ROW()))</f>
        <v>BOGOR茂物</v>
      </c>
      <c r="B326" t="str">
        <f>IF(INDEX('Display 730 &amp; 1200'!$B:$B,ROW())="","",INDEX('Display 730 &amp; 1200'!$B:$B,ROW()))</f>
        <v>NOVIAN</v>
      </c>
      <c r="C326" t="str">
        <f>IF(INDEX('Display 730 &amp; 1200'!$D:$D,ROW())="","",INDEX('Display 730 &amp; 1200'!$D:$D,ROW()))</f>
        <v>CISEENG</v>
      </c>
      <c r="D326" t="e">
        <f>IF($C326="",0,SUMIFS(#REF!,#REF!,$C326,#REF!,"&gt;="&amp;'Display 730 &amp; 1200'!$AN$10,#REF!,"&lt;="&amp;'Display 730 &amp; 1200'!$AN$9))</f>
        <v>#REF!</v>
      </c>
      <c r="E326" t="e">
        <f>IF($C326="",0,SUMIFS(#REF!,#REF!,$C326,#REF!,"&gt;="&amp;'Display 730 &amp; 1200'!$AN$12,#REF!,"&lt;="&amp;'Display 730 &amp; 1200'!$AN$11))</f>
        <v>#REF!</v>
      </c>
    </row>
    <row r="327" spans="1:5">
      <c r="A327" t="str">
        <f>IF(INDEX('Display 730 &amp; 1200'!$A:$A,ROW())="","",INDEX('Display 730 &amp; 1200'!$A:$A,ROW()))</f>
        <v>BOGOR茂物</v>
      </c>
      <c r="B327" t="str">
        <f>IF(INDEX('Display 730 &amp; 1200'!$B:$B,ROW())="","",INDEX('Display 730 &amp; 1200'!$B:$B,ROW()))</f>
        <v>NOVIAN</v>
      </c>
      <c r="C327" t="str">
        <f>IF(INDEX('Display 730 &amp; 1200'!$D:$D,ROW())="","",INDEX('Display 730 &amp; 1200'!$D:$D,ROW()))</f>
        <v>CP_PEMBANGUNAN</v>
      </c>
      <c r="D327" t="e">
        <f>IF($C327="",0,SUMIFS(#REF!,#REF!,$C327,#REF!,"&gt;="&amp;'Display 730 &amp; 1200'!$AN$10,#REF!,"&lt;="&amp;'Display 730 &amp; 1200'!$AN$9))</f>
        <v>#REF!</v>
      </c>
      <c r="E327" t="e">
        <f>IF($C327="",0,SUMIFS(#REF!,#REF!,$C327,#REF!,"&gt;="&amp;'Display 730 &amp; 1200'!$AN$12,#REF!,"&lt;="&amp;'Display 730 &amp; 1200'!$AN$11))</f>
        <v>#REF!</v>
      </c>
    </row>
    <row r="328" spans="1:5">
      <c r="A328" t="str">
        <f>IF(INDEX('Display 730 &amp; 1200'!$A:$A,ROW())="","",INDEX('Display 730 &amp; 1200'!$A:$A,ROW()))</f>
        <v>BOGOR茂物</v>
      </c>
      <c r="B328" t="str">
        <f>IF(INDEX('Display 730 &amp; 1200'!$B:$B,ROW())="","",INDEX('Display 730 &amp; 1200'!$B:$B,ROW()))</f>
        <v>NOVIAN</v>
      </c>
      <c r="C328" t="str">
        <f>IF(INDEX('Display 730 &amp; 1200'!$D:$D,ROW())="","",INDEX('Display 730 &amp; 1200'!$D:$D,ROW()))</f>
        <v>JAMPANG</v>
      </c>
      <c r="D328" t="e">
        <f>IF($C328="",0,SUMIFS(#REF!,#REF!,$C328,#REF!,"&gt;="&amp;'Display 730 &amp; 1200'!$AN$10,#REF!,"&lt;="&amp;'Display 730 &amp; 1200'!$AN$9))</f>
        <v>#REF!</v>
      </c>
      <c r="E328" t="e">
        <f>IF($C328="",0,SUMIFS(#REF!,#REF!,$C328,#REF!,"&gt;="&amp;'Display 730 &amp; 1200'!$AN$12,#REF!,"&lt;="&amp;'Display 730 &amp; 1200'!$AN$11))</f>
        <v>#REF!</v>
      </c>
    </row>
    <row r="329" spans="1:5">
      <c r="A329" t="str">
        <f>IF(INDEX('Display 730 &amp; 1200'!$A:$A,ROW())="","",INDEX('Display 730 &amp; 1200'!$A:$A,ROW()))</f>
        <v>BOGOR茂物</v>
      </c>
      <c r="B329" t="str">
        <f>IF(INDEX('Display 730 &amp; 1200'!$B:$B,ROW())="","",INDEX('Display 730 &amp; 1200'!$B:$B,ROW()))</f>
        <v>NOVIAN</v>
      </c>
      <c r="C329" t="str">
        <f>IF(INDEX('Display 730 &amp; 1200'!$D:$D,ROW())="","",INDEX('Display 730 &amp; 1200'!$D:$D,ROW()))</f>
        <v>KEMANG_TONJONG</v>
      </c>
      <c r="D329" t="e">
        <f>IF($C329="",0,SUMIFS(#REF!,#REF!,$C329,#REF!,"&gt;="&amp;'Display 730 &amp; 1200'!$AN$10,#REF!,"&lt;="&amp;'Display 730 &amp; 1200'!$AN$9))</f>
        <v>#REF!</v>
      </c>
      <c r="E329" t="e">
        <f>IF($C329="",0,SUMIFS(#REF!,#REF!,$C329,#REF!,"&gt;="&amp;'Display 730 &amp; 1200'!$AN$12,#REF!,"&lt;="&amp;'Display 730 &amp; 1200'!$AN$11))</f>
        <v>#REF!</v>
      </c>
    </row>
    <row r="330" spans="1:5">
      <c r="A330" t="str">
        <f>IF(INDEX('Display 730 &amp; 1200'!$A:$A,ROW())="","",INDEX('Display 730 &amp; 1200'!$A:$A,ROW()))</f>
        <v>BOGOR茂物</v>
      </c>
      <c r="B330" t="str">
        <f>IF(INDEX('Display 730 &amp; 1200'!$B:$B,ROW())="","",INDEX('Display 730 &amp; 1200'!$B:$B,ROW()))</f>
        <v>NOVIAN</v>
      </c>
      <c r="C330" t="str">
        <f>IF(INDEX('Display 730 &amp; 1200'!$D:$D,ROW())="","",INDEX('Display 730 &amp; 1200'!$D:$D,ROW()))</f>
        <v>SALABENDA</v>
      </c>
      <c r="D330" t="e">
        <f>IF($C330="",0,SUMIFS(#REF!,#REF!,$C330,#REF!,"&gt;="&amp;'Display 730 &amp; 1200'!$AN$10,#REF!,"&lt;="&amp;'Display 730 &amp; 1200'!$AN$9))</f>
        <v>#REF!</v>
      </c>
      <c r="E330" t="e">
        <f>IF($C330="",0,SUMIFS(#REF!,#REF!,$C330,#REF!,"&gt;="&amp;'Display 730 &amp; 1200'!$AN$12,#REF!,"&lt;="&amp;'Display 730 &amp; 1200'!$AN$11))</f>
        <v>#REF!</v>
      </c>
    </row>
    <row r="331" spans="1:5">
      <c r="A331" t="str">
        <f>IF(INDEX('Display 730 &amp; 1200'!$A:$A,ROW())="","",INDEX('Display 730 &amp; 1200'!$A:$A,ROW()))</f>
        <v>BOGOR茂物</v>
      </c>
      <c r="B331" t="str">
        <f>IF(INDEX('Display 730 &amp; 1200'!$B:$B,ROW())="","",INDEX('Display 730 &amp; 1200'!$B:$B,ROW()))</f>
        <v>NOVIAN</v>
      </c>
      <c r="C331" t="str">
        <f>IF(INDEX('Display 730 &amp; 1200'!$D:$D,ROW())="","",INDEX('Display 730 &amp; 1200'!$D:$D,ROW()))</f>
        <v>RUMPIN_1</v>
      </c>
      <c r="D331" t="e">
        <f>IF($C331="",0,SUMIFS(#REF!,#REF!,$C331,#REF!,"&gt;="&amp;'Display 730 &amp; 1200'!$AN$10,#REF!,"&lt;="&amp;'Display 730 &amp; 1200'!$AN$9))</f>
        <v>#REF!</v>
      </c>
      <c r="E331" t="e">
        <f>IF($C331="",0,SUMIFS(#REF!,#REF!,$C331,#REF!,"&gt;="&amp;'Display 730 &amp; 1200'!$AN$12,#REF!,"&lt;="&amp;'Display 730 &amp; 1200'!$AN$11))</f>
        <v>#REF!</v>
      </c>
    </row>
    <row r="332" spans="1:5">
      <c r="A332" t="str">
        <f>IF(INDEX('Display 730 &amp; 1200'!$A:$A,ROW())="","",INDEX('Display 730 &amp; 1200'!$A:$A,ROW()))</f>
        <v>BOGOR茂物</v>
      </c>
      <c r="B332" t="str">
        <f>IF(INDEX('Display 730 &amp; 1200'!$B:$B,ROW())="","",INDEX('Display 730 &amp; 1200'!$B:$B,ROW()))</f>
        <v>M PAREZA NOVIK</v>
      </c>
      <c r="C332" t="str">
        <f>IF(INDEX('Display 730 &amp; 1200'!$D:$D,ROW())="","",INDEX('Display 730 &amp; 1200'!$D:$D,ROW()))</f>
        <v>KEDUNG_HALANG</v>
      </c>
      <c r="D332" t="e">
        <f>IF($C332="",0,SUMIFS(#REF!,#REF!,$C332,#REF!,"&gt;="&amp;'Display 730 &amp; 1200'!$AN$10,#REF!,"&lt;="&amp;'Display 730 &amp; 1200'!$AN$9))</f>
        <v>#REF!</v>
      </c>
      <c r="E332" t="e">
        <f>IF($C332="",0,SUMIFS(#REF!,#REF!,$C332,#REF!,"&gt;="&amp;'Display 730 &amp; 1200'!$AN$12,#REF!,"&lt;="&amp;'Display 730 &amp; 1200'!$AN$11))</f>
        <v>#REF!</v>
      </c>
    </row>
    <row r="333" spans="1:5">
      <c r="A333" t="str">
        <f>IF(INDEX('Display 730 &amp; 1200'!$A:$A,ROW())="","",INDEX('Display 730 &amp; 1200'!$A:$A,ROW()))</f>
        <v>BOGOR茂物</v>
      </c>
      <c r="B333" t="str">
        <f>IF(INDEX('Display 730 &amp; 1200'!$B:$B,ROW())="","",INDEX('Display 730 &amp; 1200'!$B:$B,ROW()))</f>
        <v>M PAREZA NOVIK</v>
      </c>
      <c r="C333" t="str">
        <f>IF(INDEX('Display 730 &amp; 1200'!$D:$D,ROW())="","",INDEX('Display 730 &amp; 1200'!$D:$D,ROW()))</f>
        <v>SUKARAJA_1</v>
      </c>
      <c r="D333" t="e">
        <f>IF($C333="",0,SUMIFS(#REF!,#REF!,$C333,#REF!,"&gt;="&amp;'Display 730 &amp; 1200'!$AN$10,#REF!,"&lt;="&amp;'Display 730 &amp; 1200'!$AN$9))</f>
        <v>#REF!</v>
      </c>
      <c r="E333" t="e">
        <f>IF($C333="",0,SUMIFS(#REF!,#REF!,$C333,#REF!,"&gt;="&amp;'Display 730 &amp; 1200'!$AN$12,#REF!,"&lt;="&amp;'Display 730 &amp; 1200'!$AN$11))</f>
        <v>#REF!</v>
      </c>
    </row>
    <row r="334" spans="1:5">
      <c r="A334" t="str">
        <f>IF(INDEX('Display 730 &amp; 1200'!$A:$A,ROW())="","",INDEX('Display 730 &amp; 1200'!$A:$A,ROW()))</f>
        <v>BOGOR茂物</v>
      </c>
      <c r="B334" t="str">
        <f>IF(INDEX('Display 730 &amp; 1200'!$B:$B,ROW())="","",INDEX('Display 730 &amp; 1200'!$B:$B,ROW()))</f>
        <v>M PAREZA NOVIK</v>
      </c>
      <c r="C334" t="str">
        <f>IF(INDEX('Display 730 &amp; 1200'!$D:$D,ROW())="","",INDEX('Display 730 &amp; 1200'!$D:$D,ROW()))</f>
        <v>DC_PAKANSARI</v>
      </c>
      <c r="D334" t="e">
        <f>IF($C334="",0,SUMIFS(#REF!,#REF!,$C334,#REF!,"&gt;="&amp;'Display 730 &amp; 1200'!$AN$10,#REF!,"&lt;="&amp;'Display 730 &amp; 1200'!$AN$9))</f>
        <v>#REF!</v>
      </c>
      <c r="E334" t="e">
        <f>IF($C334="",0,SUMIFS(#REF!,#REF!,$C334,#REF!,"&gt;="&amp;'Display 730 &amp; 1200'!$AN$12,#REF!,"&lt;="&amp;'Display 730 &amp; 1200'!$AN$11))</f>
        <v>#REF!</v>
      </c>
    </row>
    <row r="335" spans="1:5">
      <c r="A335" t="str">
        <f>IF(INDEX('Display 730 &amp; 1200'!$A:$A,ROW())="","",INDEX('Display 730 &amp; 1200'!$A:$A,ROW()))</f>
        <v>BOGOR茂物</v>
      </c>
      <c r="B335" t="str">
        <f>IF(INDEX('Display 730 &amp; 1200'!$B:$B,ROW())="","",INDEX('Display 730 &amp; 1200'!$B:$B,ROW()))</f>
        <v>M PAREZA NOVIK</v>
      </c>
      <c r="C335" t="str">
        <f>IF(INDEX('Display 730 &amp; 1200'!$D:$D,ROW())="","",INDEX('Display 730 &amp; 1200'!$D:$D,ROW()))</f>
        <v>GAPERI_BOJONG</v>
      </c>
      <c r="D335" t="e">
        <f>IF($C335="",0,SUMIFS(#REF!,#REF!,$C335,#REF!,"&gt;="&amp;'Display 730 &amp; 1200'!$AN$10,#REF!,"&lt;="&amp;'Display 730 &amp; 1200'!$AN$9))</f>
        <v>#REF!</v>
      </c>
      <c r="E335" t="e">
        <f>IF($C335="",0,SUMIFS(#REF!,#REF!,$C335,#REF!,"&gt;="&amp;'Display 730 &amp; 1200'!$AN$12,#REF!,"&lt;="&amp;'Display 730 &amp; 1200'!$AN$11))</f>
        <v>#REF!</v>
      </c>
    </row>
    <row r="336" spans="1:5">
      <c r="A336" t="str">
        <f>IF(INDEX('Display 730 &amp; 1200'!$A:$A,ROW())="","",INDEX('Display 730 &amp; 1200'!$A:$A,ROW()))</f>
        <v>BOGOR茂物</v>
      </c>
      <c r="B336" t="str">
        <f>IF(INDEX('Display 730 &amp; 1200'!$B:$B,ROW())="","",INDEX('Display 730 &amp; 1200'!$B:$B,ROW()))</f>
        <v>M PAREZA NOVIK</v>
      </c>
      <c r="C336" t="str">
        <f>IF(INDEX('Display 730 &amp; 1200'!$D:$D,ROW())="","",INDEX('Display 730 &amp; 1200'!$D:$D,ROW()))</f>
        <v>KARADENAN_RAYA</v>
      </c>
      <c r="D336" t="e">
        <f>IF($C336="",0,SUMIFS(#REF!,#REF!,$C336,#REF!,"&gt;="&amp;'Display 730 &amp; 1200'!$AN$10,#REF!,"&lt;="&amp;'Display 730 &amp; 1200'!$AN$9))</f>
        <v>#REF!</v>
      </c>
      <c r="E336" t="e">
        <f>IF($C336="",0,SUMIFS(#REF!,#REF!,$C336,#REF!,"&gt;="&amp;'Display 730 &amp; 1200'!$AN$12,#REF!,"&lt;="&amp;'Display 730 &amp; 1200'!$AN$11))</f>
        <v>#REF!</v>
      </c>
    </row>
    <row r="337" spans="1:5">
      <c r="A337" t="str">
        <f>IF(INDEX('Display 730 &amp; 1200'!$A:$A,ROW())="","",INDEX('Display 730 &amp; 1200'!$A:$A,ROW()))</f>
        <v>BOGOR茂物</v>
      </c>
      <c r="B337" t="str">
        <f>IF(INDEX('Display 730 &amp; 1200'!$B:$B,ROW())="","",INDEX('Display 730 &amp; 1200'!$B:$B,ROW()))</f>
        <v>M PAREZA NOVIK</v>
      </c>
      <c r="C337" t="str">
        <f>IF(INDEX('Display 730 &amp; 1200'!$D:$D,ROW())="","",INDEX('Display 730 &amp; 1200'!$D:$D,ROW()))</f>
        <v>CITAYAM_PABUARAN</v>
      </c>
      <c r="D337" t="e">
        <f>IF($C337="",0,SUMIFS(#REF!,#REF!,$C337,#REF!,"&gt;="&amp;'Display 730 &amp; 1200'!$AN$10,#REF!,"&lt;="&amp;'Display 730 &amp; 1200'!$AN$9))</f>
        <v>#REF!</v>
      </c>
      <c r="E337" t="e">
        <f>IF($C337="",0,SUMIFS(#REF!,#REF!,$C337,#REF!,"&gt;="&amp;'Display 730 &amp; 1200'!$AN$12,#REF!,"&lt;="&amp;'Display 730 &amp; 1200'!$AN$11))</f>
        <v>#REF!</v>
      </c>
    </row>
    <row r="338" spans="1:5">
      <c r="A338" t="str">
        <f>IF(INDEX('Display 730 &amp; 1200'!$A:$A,ROW())="","",INDEX('Display 730 &amp; 1200'!$A:$A,ROW()))</f>
        <v>BOGOR茂物</v>
      </c>
      <c r="B338" t="str">
        <f>IF(INDEX('Display 730 &amp; 1200'!$B:$B,ROW())="","",INDEX('Display 730 &amp; 1200'!$B:$B,ROW()))</f>
        <v>M PAREZA NOVIK</v>
      </c>
      <c r="C338" t="str">
        <f>IF(INDEX('Display 730 &amp; 1200'!$D:$D,ROW())="","",INDEX('Display 730 &amp; 1200'!$D:$D,ROW()))</f>
        <v>CIB01F</v>
      </c>
      <c r="D338" t="e">
        <f>IF($C338="",0,SUMIFS(#REF!,#REF!,$C338,#REF!,"&gt;="&amp;'Display 730 &amp; 1200'!$AN$10,#REF!,"&lt;="&amp;'Display 730 &amp; 1200'!$AN$9))</f>
        <v>#REF!</v>
      </c>
      <c r="E338" t="e">
        <f>IF($C338="",0,SUMIFS(#REF!,#REF!,$C338,#REF!,"&gt;="&amp;'Display 730 &amp; 1200'!$AN$12,#REF!,"&lt;="&amp;'Display 730 &amp; 1200'!$AN$11))</f>
        <v>#REF!</v>
      </c>
    </row>
    <row r="339" spans="1:5">
      <c r="A339" t="str">
        <f>IF(INDEX('Display 730 &amp; 1200'!$A:$A,ROW())="","",INDEX('Display 730 &amp; 1200'!$A:$A,ROW()))</f>
        <v>BOGOR茂物</v>
      </c>
      <c r="B339" t="str">
        <f>IF(INDEX('Display 730 &amp; 1200'!$B:$B,ROW())="","",INDEX('Display 730 &amp; 1200'!$B:$B,ROW()))</f>
        <v>M PAREZA NOVIK</v>
      </c>
      <c r="C339" t="str">
        <f>IF(INDEX('Display 730 &amp; 1200'!$D:$D,ROW())="","",INDEX('Display 730 &amp; 1200'!$D:$D,ROW()))</f>
        <v>RAGAJAYA</v>
      </c>
      <c r="D339" t="e">
        <f>IF($C339="",0,SUMIFS(#REF!,#REF!,$C339,#REF!,"&gt;="&amp;'Display 730 &amp; 1200'!$AN$10,#REF!,"&lt;="&amp;'Display 730 &amp; 1200'!$AN$9))</f>
        <v>#REF!</v>
      </c>
      <c r="E339" t="e">
        <f>IF($C339="",0,SUMIFS(#REF!,#REF!,$C339,#REF!,"&gt;="&amp;'Display 730 &amp; 1200'!$AN$12,#REF!,"&lt;="&amp;'Display 730 &amp; 1200'!$AN$11))</f>
        <v>#REF!</v>
      </c>
    </row>
    <row r="340" spans="1:5">
      <c r="A340" t="str">
        <f>IF(INDEX('Display 730 &amp; 1200'!$A:$A,ROW())="","",INDEX('Display 730 &amp; 1200'!$A:$A,ROW()))</f>
        <v>BOGOR茂物</v>
      </c>
      <c r="B340" t="str">
        <f>IF(INDEX('Display 730 &amp; 1200'!$B:$B,ROW())="","",INDEX('Display 730 &amp; 1200'!$B:$B,ROW()))</f>
        <v>M PAREZA NOVIK</v>
      </c>
      <c r="C340" t="str">
        <f>IF(INDEX('Display 730 &amp; 1200'!$D:$D,ROW())="","",INDEX('Display 730 &amp; 1200'!$D:$D,ROW()))</f>
        <v>PABUARAN_ASRI</v>
      </c>
      <c r="D340" t="e">
        <f>IF($C340="",0,SUMIFS(#REF!,#REF!,$C340,#REF!,"&gt;="&amp;'Display 730 &amp; 1200'!$AN$10,#REF!,"&lt;="&amp;'Display 730 &amp; 1200'!$AN$9))</f>
        <v>#REF!</v>
      </c>
      <c r="E340" t="e">
        <f>IF($C340="",0,SUMIFS(#REF!,#REF!,$C340,#REF!,"&gt;="&amp;'Display 730 &amp; 1200'!$AN$12,#REF!,"&lt;="&amp;'Display 730 &amp; 1200'!$AN$11))</f>
        <v>#REF!</v>
      </c>
    </row>
    <row r="341" spans="1:5">
      <c r="A341" t="str">
        <f>IF(INDEX('Display 730 &amp; 1200'!$A:$A,ROW())="","",INDEX('Display 730 &amp; 1200'!$A:$A,ROW()))</f>
        <v>BOGOR茂物</v>
      </c>
      <c r="B341" t="str">
        <f>IF(INDEX('Display 730 &amp; 1200'!$B:$B,ROW())="","",INDEX('Display 730 &amp; 1200'!$B:$B,ROW()))</f>
        <v>M PAREZA NOVIK</v>
      </c>
      <c r="C341" t="str">
        <f>IF(INDEX('Display 730 &amp; 1200'!$D:$D,ROW())="","",INDEX('Display 730 &amp; 1200'!$D:$D,ROW()))</f>
        <v>WON_CIMANDALA</v>
      </c>
      <c r="D341" t="e">
        <f>IF($C341="",0,SUMIFS(#REF!,#REF!,$C341,#REF!,"&gt;="&amp;'Display 730 &amp; 1200'!$AN$10,#REF!,"&lt;="&amp;'Display 730 &amp; 1200'!$AN$9))</f>
        <v>#REF!</v>
      </c>
      <c r="E341" t="e">
        <f>IF($C341="",0,SUMIFS(#REF!,#REF!,$C341,#REF!,"&gt;="&amp;'Display 730 &amp; 1200'!$AN$12,#REF!,"&lt;="&amp;'Display 730 &amp; 1200'!$AN$11))</f>
        <v>#REF!</v>
      </c>
    </row>
    <row r="342" spans="1:5">
      <c r="A342" t="str">
        <f>IF(INDEX('Display 730 &amp; 1200'!$A:$A,ROW())="","",INDEX('Display 730 &amp; 1200'!$A:$A,ROW()))</f>
        <v>BOGOR茂物</v>
      </c>
      <c r="B342" t="str">
        <f>IF(INDEX('Display 730 &amp; 1200'!$B:$B,ROW())="","",INDEX('Display 730 &amp; 1200'!$B:$B,ROW()))</f>
        <v>M PAREZA NOVIK</v>
      </c>
      <c r="C342" t="str">
        <f>IF(INDEX('Display 730 &amp; 1200'!$D:$D,ROW())="","",INDEX('Display 730 &amp; 1200'!$D:$D,ROW()))</f>
        <v>PAKANSARI_3</v>
      </c>
      <c r="D342" t="e">
        <f>IF($C342="",0,SUMIFS(#REF!,#REF!,$C342,#REF!,"&gt;="&amp;'Display 730 &amp; 1200'!$AN$10,#REF!,"&lt;="&amp;'Display 730 &amp; 1200'!$AN$9))</f>
        <v>#REF!</v>
      </c>
      <c r="E342" t="e">
        <f>IF($C342="",0,SUMIFS(#REF!,#REF!,$C342,#REF!,"&gt;="&amp;'Display 730 &amp; 1200'!$AN$12,#REF!,"&lt;="&amp;'Display 730 &amp; 1200'!$AN$11))</f>
        <v>#REF!</v>
      </c>
    </row>
    <row r="343" spans="1:5">
      <c r="A343" t="str">
        <f>IF(INDEX('Display 730 &amp; 1200'!$A:$A,ROW())="","",INDEX('Display 730 &amp; 1200'!$A:$A,ROW()))</f>
        <v>BOGOR茂物</v>
      </c>
      <c r="B343" t="str">
        <f>IF(INDEX('Display 730 &amp; 1200'!$B:$B,ROW())="","",INDEX('Display 730 &amp; 1200'!$B:$B,ROW()))</f>
        <v>M PAREZA NOVIK</v>
      </c>
      <c r="C343" t="str">
        <f>IF(INDEX('Display 730 &amp; 1200'!$D:$D,ROW())="","",INDEX('Display 730 &amp; 1200'!$D:$D,ROW()))</f>
        <v>BABAKAN_MANDANG</v>
      </c>
      <c r="D343" t="e">
        <f>IF($C343="",0,SUMIFS(#REF!,#REF!,$C343,#REF!,"&gt;="&amp;'Display 730 &amp; 1200'!$AN$10,#REF!,"&lt;="&amp;'Display 730 &amp; 1200'!$AN$9))</f>
        <v>#REF!</v>
      </c>
      <c r="E343" t="e">
        <f>IF($C343="",0,SUMIFS(#REF!,#REF!,$C343,#REF!,"&gt;="&amp;'Display 730 &amp; 1200'!$AN$12,#REF!,"&lt;="&amp;'Display 730 &amp; 1200'!$AN$11))</f>
        <v>#REF!</v>
      </c>
    </row>
    <row r="344" spans="1:5">
      <c r="A344" t="str">
        <f>IF(INDEX('Display 730 &amp; 1200'!$A:$A,ROW())="","",INDEX('Display 730 &amp; 1200'!$A:$A,ROW()))</f>
        <v>BOGOR茂物</v>
      </c>
      <c r="B344" t="str">
        <f>IF(INDEX('Display 730 &amp; 1200'!$B:$B,ROW())="","",INDEX('Display 730 &amp; 1200'!$B:$B,ROW()))</f>
        <v>M PAREZA NOVIK</v>
      </c>
      <c r="C344" t="str">
        <f>IF(INDEX('Display 730 &amp; 1200'!$D:$D,ROW())="","",INDEX('Display 730 &amp; 1200'!$D:$D,ROW()))</f>
        <v>CP_MAYOR_OKING</v>
      </c>
      <c r="D344" t="e">
        <f>IF($C344="",0,SUMIFS(#REF!,#REF!,$C344,#REF!,"&gt;="&amp;'Display 730 &amp; 1200'!$AN$10,#REF!,"&lt;="&amp;'Display 730 &amp; 1200'!$AN$9))</f>
        <v>#REF!</v>
      </c>
      <c r="E344" t="e">
        <f>IF($C344="",0,SUMIFS(#REF!,#REF!,$C344,#REF!,"&gt;="&amp;'Display 730 &amp; 1200'!$AN$12,#REF!,"&lt;="&amp;'Display 730 &amp; 1200'!$AN$11))</f>
        <v>#REF!</v>
      </c>
    </row>
    <row r="345" spans="1:5">
      <c r="A345" t="str">
        <f>IF(INDEX('Display 730 &amp; 1200'!$A:$A,ROW())="","",INDEX('Display 730 &amp; 1200'!$A:$A,ROW()))</f>
        <v>BOGOR茂物</v>
      </c>
      <c r="B345" t="str">
        <f>IF(INDEX('Display 730 &amp; 1200'!$B:$B,ROW())="","",INDEX('Display 730 &amp; 1200'!$B:$B,ROW()))</f>
        <v>M PAREZA NOVIK</v>
      </c>
      <c r="C345" t="str">
        <f>IF(INDEX('Display 730 &amp; 1200'!$D:$D,ROW())="","",INDEX('Display 730 &amp; 1200'!$D:$D,ROW()))</f>
        <v>PAKANSARI_4</v>
      </c>
      <c r="D345" t="e">
        <f>IF($C345="",0,SUMIFS(#REF!,#REF!,$C345,#REF!,"&gt;="&amp;'Display 730 &amp; 1200'!$AN$10,#REF!,"&lt;="&amp;'Display 730 &amp; 1200'!$AN$9))</f>
        <v>#REF!</v>
      </c>
      <c r="E345" t="e">
        <f>IF($C345="",0,SUMIFS(#REF!,#REF!,$C345,#REF!,"&gt;="&amp;'Display 730 &amp; 1200'!$AN$12,#REF!,"&lt;="&amp;'Display 730 &amp; 1200'!$AN$11))</f>
        <v>#REF!</v>
      </c>
    </row>
    <row r="346" spans="1:5">
      <c r="A346" t="str">
        <f>IF(INDEX('Display 730 &amp; 1200'!$A:$A,ROW())="","",INDEX('Display 730 &amp; 1200'!$A:$A,ROW()))</f>
        <v>BOGOR茂物</v>
      </c>
      <c r="B346" t="str">
        <f>IF(INDEX('Display 730 &amp; 1200'!$B:$B,ROW())="","",INDEX('Display 730 &amp; 1200'!$B:$B,ROW()))</f>
        <v>WIN KARYADI H P</v>
      </c>
      <c r="C346" t="str">
        <f>IF(INDEX('Display 730 &amp; 1200'!$D:$D,ROW())="","",INDEX('Display 730 &amp; 1200'!$D:$D,ROW()))</f>
        <v>DC_CISARUA</v>
      </c>
      <c r="D346" t="e">
        <f>IF($C346="",0,SUMIFS(#REF!,#REF!,$C346,#REF!,"&gt;="&amp;'Display 730 &amp; 1200'!$AN$10,#REF!,"&lt;="&amp;'Display 730 &amp; 1200'!$AN$9))</f>
        <v>#REF!</v>
      </c>
      <c r="E346" t="e">
        <f>IF($C346="",0,SUMIFS(#REF!,#REF!,$C346,#REF!,"&gt;="&amp;'Display 730 &amp; 1200'!$AN$12,#REF!,"&lt;="&amp;'Display 730 &amp; 1200'!$AN$11))</f>
        <v>#REF!</v>
      </c>
    </row>
    <row r="347" spans="1:5">
      <c r="A347" t="str">
        <f>IF(INDEX('Display 730 &amp; 1200'!$A:$A,ROW())="","",INDEX('Display 730 &amp; 1200'!$A:$A,ROW()))</f>
        <v>BOGOR茂物</v>
      </c>
      <c r="B347" t="str">
        <f>IF(INDEX('Display 730 &amp; 1200'!$B:$B,ROW())="","",INDEX('Display 730 &amp; 1200'!$B:$B,ROW()))</f>
        <v>WIN KARYADI H P</v>
      </c>
      <c r="C347" t="str">
        <f>IF(INDEX('Display 730 &amp; 1200'!$D:$D,ROW())="","",INDEX('Display 730 &amp; 1200'!$D:$D,ROW()))</f>
        <v>DC_TAJUR</v>
      </c>
      <c r="D347" t="e">
        <f>IF($C347="",0,SUMIFS(#REF!,#REF!,$C347,#REF!,"&gt;="&amp;'Display 730 &amp; 1200'!$AN$10,#REF!,"&lt;="&amp;'Display 730 &amp; 1200'!$AN$9))</f>
        <v>#REF!</v>
      </c>
      <c r="E347" t="e">
        <f>IF($C347="",0,SUMIFS(#REF!,#REF!,$C347,#REF!,"&gt;="&amp;'Display 730 &amp; 1200'!$AN$12,#REF!,"&lt;="&amp;'Display 730 &amp; 1200'!$AN$11))</f>
        <v>#REF!</v>
      </c>
    </row>
    <row r="348" spans="1:5">
      <c r="A348" t="str">
        <f>IF(INDEX('Display 730 &amp; 1200'!$A:$A,ROW())="","",INDEX('Display 730 &amp; 1200'!$A:$A,ROW()))</f>
        <v>BOGOR茂物</v>
      </c>
      <c r="B348" t="str">
        <f>IF(INDEX('Display 730 &amp; 1200'!$B:$B,ROW())="","",INDEX('Display 730 &amp; 1200'!$B:$B,ROW()))</f>
        <v>WIN KARYADI H P</v>
      </c>
      <c r="C348" t="str">
        <f>IF(INDEX('Display 730 &amp; 1200'!$D:$D,ROW())="","",INDEX('Display 730 &amp; 1200'!$D:$D,ROW()))</f>
        <v>DC_CIAWI</v>
      </c>
      <c r="D348" t="e">
        <f>IF($C348="",0,SUMIFS(#REF!,#REF!,$C348,#REF!,"&gt;="&amp;'Display 730 &amp; 1200'!$AN$10,#REF!,"&lt;="&amp;'Display 730 &amp; 1200'!$AN$9))</f>
        <v>#REF!</v>
      </c>
      <c r="E348" t="e">
        <f>IF($C348="",0,SUMIFS(#REF!,#REF!,$C348,#REF!,"&gt;="&amp;'Display 730 &amp; 1200'!$AN$12,#REF!,"&lt;="&amp;'Display 730 &amp; 1200'!$AN$11))</f>
        <v>#REF!</v>
      </c>
    </row>
    <row r="349" spans="1:5">
      <c r="A349" t="str">
        <f>IF(INDEX('Display 730 &amp; 1200'!$A:$A,ROW())="","",INDEX('Display 730 &amp; 1200'!$A:$A,ROW()))</f>
        <v>BOGOR茂物</v>
      </c>
      <c r="B349" t="str">
        <f>IF(INDEX('Display 730 &amp; 1200'!$B:$B,ROW())="","",INDEX('Display 730 &amp; 1200'!$B:$B,ROW()))</f>
        <v>WIN KARYADI H P</v>
      </c>
      <c r="C349" t="str">
        <f>IF(INDEX('Display 730 &amp; 1200'!$D:$D,ROW())="","",INDEX('Display 730 &amp; 1200'!$D:$D,ROW()))</f>
        <v>DC_MEGAMENDUNG</v>
      </c>
      <c r="D349" t="e">
        <f>IF($C349="",0,SUMIFS(#REF!,#REF!,$C349,#REF!,"&gt;="&amp;'Display 730 &amp; 1200'!$AN$10,#REF!,"&lt;="&amp;'Display 730 &amp; 1200'!$AN$9))</f>
        <v>#REF!</v>
      </c>
      <c r="E349" t="e">
        <f>IF($C349="",0,SUMIFS(#REF!,#REF!,$C349,#REF!,"&gt;="&amp;'Display 730 &amp; 1200'!$AN$12,#REF!,"&lt;="&amp;'Display 730 &amp; 1200'!$AN$11))</f>
        <v>#REF!</v>
      </c>
    </row>
    <row r="350" spans="1:5">
      <c r="A350" t="str">
        <f>IF(INDEX('Display 730 &amp; 1200'!$A:$A,ROW())="","",INDEX('Display 730 &amp; 1200'!$A:$A,ROW()))</f>
        <v>BOGOR茂物</v>
      </c>
      <c r="B350" t="str">
        <f>IF(INDEX('Display 730 &amp; 1200'!$B:$B,ROW())="","",INDEX('Display 730 &amp; 1200'!$B:$B,ROW()))</f>
        <v>WIN KARYADI H P</v>
      </c>
      <c r="C350" t="str">
        <f>IF(INDEX('Display 730 &amp; 1200'!$D:$D,ROW())="","",INDEX('Display 730 &amp; 1200'!$D:$D,ROW()))</f>
        <v>CIGOMBONG</v>
      </c>
      <c r="D350" t="e">
        <f>IF($C350="",0,SUMIFS(#REF!,#REF!,$C350,#REF!,"&gt;="&amp;'Display 730 &amp; 1200'!$AN$10,#REF!,"&lt;="&amp;'Display 730 &amp; 1200'!$AN$9))</f>
        <v>#REF!</v>
      </c>
      <c r="E350" t="e">
        <f>IF($C350="",0,SUMIFS(#REF!,#REF!,$C350,#REF!,"&gt;="&amp;'Display 730 &amp; 1200'!$AN$12,#REF!,"&lt;="&amp;'Display 730 &amp; 1200'!$AN$11))</f>
        <v>#REF!</v>
      </c>
    </row>
    <row r="351" spans="1:5">
      <c r="A351" t="str">
        <f>IF(INDEX('Display 730 &amp; 1200'!$A:$A,ROW())="","",INDEX('Display 730 &amp; 1200'!$A:$A,ROW()))</f>
        <v>BOGOR茂物</v>
      </c>
      <c r="B351" t="str">
        <f>IF(INDEX('Display 730 &amp; 1200'!$B:$B,ROW())="","",INDEX('Display 730 &amp; 1200'!$B:$B,ROW()))</f>
        <v>WIN KARYADI H P</v>
      </c>
      <c r="C351" t="str">
        <f>IF(INDEX('Display 730 &amp; 1200'!$D:$D,ROW())="","",INDEX('Display 730 &amp; 1200'!$D:$D,ROW()))</f>
        <v>CP_CARINGIN_1</v>
      </c>
      <c r="D351" t="e">
        <f>IF($C351="",0,SUMIFS(#REF!,#REF!,$C351,#REF!,"&gt;="&amp;'Display 730 &amp; 1200'!$AN$10,#REF!,"&lt;="&amp;'Display 730 &amp; 1200'!$AN$9))</f>
        <v>#REF!</v>
      </c>
      <c r="E351" t="e">
        <f>IF($C351="",0,SUMIFS(#REF!,#REF!,$C351,#REF!,"&gt;="&amp;'Display 730 &amp; 1200'!$AN$12,#REF!,"&lt;="&amp;'Display 730 &amp; 1200'!$AN$11))</f>
        <v>#REF!</v>
      </c>
    </row>
    <row r="352" spans="1:5">
      <c r="A352" t="str">
        <f>IF(INDEX('Display 730 &amp; 1200'!$A:$A,ROW())="","",INDEX('Display 730 &amp; 1200'!$A:$A,ROW()))</f>
        <v>BOGOR茂物</v>
      </c>
      <c r="B352" t="str">
        <f>IF(INDEX('Display 730 &amp; 1200'!$B:$B,ROW())="","",INDEX('Display 730 &amp; 1200'!$B:$B,ROW()))</f>
        <v>WIN KARYADI H P</v>
      </c>
      <c r="C352" t="str">
        <f>IF(INDEX('Display 730 &amp; 1200'!$D:$D,ROW())="","",INDEX('Display 730 &amp; 1200'!$D:$D,ROW()))</f>
        <v>MAYOR_KH</v>
      </c>
      <c r="D352" t="e">
        <f>IF($C352="",0,SUMIFS(#REF!,#REF!,$C352,#REF!,"&gt;="&amp;'Display 730 &amp; 1200'!$AN$10,#REF!,"&lt;="&amp;'Display 730 &amp; 1200'!$AN$9))</f>
        <v>#REF!</v>
      </c>
      <c r="E352" t="e">
        <f>IF($C352="",0,SUMIFS(#REF!,#REF!,$C352,#REF!,"&gt;="&amp;'Display 730 &amp; 1200'!$AN$12,#REF!,"&lt;="&amp;'Display 730 &amp; 1200'!$AN$11))</f>
        <v>#REF!</v>
      </c>
    </row>
    <row r="353" spans="1:5">
      <c r="A353" t="str">
        <f>IF(INDEX('Display 730 &amp; 1200'!$A:$A,ROW())="","",INDEX('Display 730 &amp; 1200'!$A:$A,ROW()))</f>
        <v>BOGOR茂物</v>
      </c>
      <c r="B353" t="str">
        <f>IF(INDEX('Display 730 &amp; 1200'!$B:$B,ROW())="","",INDEX('Display 730 &amp; 1200'!$B:$B,ROW()))</f>
        <v>WIN KARYADI H P</v>
      </c>
      <c r="C353" t="str">
        <f>IF(INDEX('Display 730 &amp; 1200'!$D:$D,ROW())="","",INDEX('Display 730 &amp; 1200'!$D:$D,ROW()))</f>
        <v>PUNCAK_CISARUA</v>
      </c>
      <c r="D353" t="e">
        <f>IF($C353="",0,SUMIFS(#REF!,#REF!,$C353,#REF!,"&gt;="&amp;'Display 730 &amp; 1200'!$AN$10,#REF!,"&lt;="&amp;'Display 730 &amp; 1200'!$AN$9))</f>
        <v>#REF!</v>
      </c>
      <c r="E353" t="e">
        <f>IF($C353="",0,SUMIFS(#REF!,#REF!,$C353,#REF!,"&gt;="&amp;'Display 730 &amp; 1200'!$AN$12,#REF!,"&lt;="&amp;'Display 730 &amp; 1200'!$AN$11))</f>
        <v>#REF!</v>
      </c>
    </row>
    <row r="354" spans="1:5">
      <c r="A354" t="str">
        <f>IF(INDEX('Display 730 &amp; 1200'!$A:$A,ROW())="","",INDEX('Display 730 &amp; 1200'!$A:$A,ROW()))</f>
        <v>BOGOR茂物</v>
      </c>
      <c r="B354" t="str">
        <f>IF(INDEX('Display 730 &amp; 1200'!$B:$B,ROW())="","",INDEX('Display 730 &amp; 1200'!$B:$B,ROW()))</f>
        <v>WIN KARYADI H P</v>
      </c>
      <c r="C354" t="str">
        <f>IF(INDEX('Display 730 &amp; 1200'!$D:$D,ROW())="","",INDEX('Display 730 &amp; 1200'!$D:$D,ROW()))</f>
        <v>CIBEDUG</v>
      </c>
      <c r="D354" t="e">
        <f>IF($C354="",0,SUMIFS(#REF!,#REF!,$C354,#REF!,"&gt;="&amp;'Display 730 &amp; 1200'!$AN$10,#REF!,"&lt;="&amp;'Display 730 &amp; 1200'!$AN$9))</f>
        <v>#REF!</v>
      </c>
      <c r="E354" t="e">
        <f>IF($C354="",0,SUMIFS(#REF!,#REF!,$C354,#REF!,"&gt;="&amp;'Display 730 &amp; 1200'!$AN$12,#REF!,"&lt;="&amp;'Display 730 &amp; 1200'!$AN$11))</f>
        <v>#REF!</v>
      </c>
    </row>
    <row r="355" spans="1:5">
      <c r="A355" t="str">
        <f>IF(INDEX('Display 730 &amp; 1200'!$A:$A,ROW())="","",INDEX('Display 730 &amp; 1200'!$A:$A,ROW()))</f>
        <v>BOGOR茂物</v>
      </c>
      <c r="B355" t="str">
        <f>IF(INDEX('Display 730 &amp; 1200'!$B:$B,ROW())="","",INDEX('Display 730 &amp; 1200'!$B:$B,ROW()))</f>
        <v>WIN KARYADI H P</v>
      </c>
      <c r="C355" t="str">
        <f>IF(INDEX('Display 730 &amp; 1200'!$D:$D,ROW())="","",INDEX('Display 730 &amp; 1200'!$D:$D,ROW()))</f>
        <v>CIJERUK</v>
      </c>
      <c r="D355" t="e">
        <f>IF($C355="",0,SUMIFS(#REF!,#REF!,$C355,#REF!,"&gt;="&amp;'Display 730 &amp; 1200'!$AN$10,#REF!,"&lt;="&amp;'Display 730 &amp; 1200'!$AN$9))</f>
        <v>#REF!</v>
      </c>
      <c r="E355" t="e">
        <f>IF($C355="",0,SUMIFS(#REF!,#REF!,$C355,#REF!,"&gt;="&amp;'Display 730 &amp; 1200'!$AN$12,#REF!,"&lt;="&amp;'Display 730 &amp; 1200'!$AN$11))</f>
        <v>#REF!</v>
      </c>
    </row>
    <row r="356" spans="1:5">
      <c r="A356" t="str">
        <f>IF(INDEX('Display 730 &amp; 1200'!$A:$A,ROW())="","",INDEX('Display 730 &amp; 1200'!$A:$A,ROW()))</f>
        <v>BOGOR茂物</v>
      </c>
      <c r="B356" t="str">
        <f>IF(INDEX('Display 730 &amp; 1200'!$B:$B,ROW())="","",INDEX('Display 730 &amp; 1200'!$B:$B,ROW()))</f>
        <v>WIN KARYADI H P</v>
      </c>
      <c r="C356" t="str">
        <f>IF(INDEX('Display 730 &amp; 1200'!$D:$D,ROW())="","",INDEX('Display 730 &amp; 1200'!$D:$D,ROW()))</f>
        <v>BOGOR_SELATAN</v>
      </c>
      <c r="D356" t="e">
        <f>IF($C356="",0,SUMIFS(#REF!,#REF!,$C356,#REF!,"&gt;="&amp;'Display 730 &amp; 1200'!$AN$10,#REF!,"&lt;="&amp;'Display 730 &amp; 1200'!$AN$9))</f>
        <v>#REF!</v>
      </c>
      <c r="E356" t="e">
        <f>IF($C356="",0,SUMIFS(#REF!,#REF!,$C356,#REF!,"&gt;="&amp;'Display 730 &amp; 1200'!$AN$12,#REF!,"&lt;="&amp;'Display 730 &amp; 1200'!$AN$11))</f>
        <v>#REF!</v>
      </c>
    </row>
    <row r="357" spans="1:5">
      <c r="A357" t="str">
        <f>IF(INDEX('Display 730 &amp; 1200'!$A:$A,ROW())="","",INDEX('Display 730 &amp; 1200'!$A:$A,ROW()))</f>
        <v>BOGOR茂物</v>
      </c>
      <c r="B357" t="str">
        <f>IF(INDEX('Display 730 &amp; 1200'!$B:$B,ROW())="","",INDEX('Display 730 &amp; 1200'!$B:$B,ROW()))</f>
        <v>WIN KARYADI H P</v>
      </c>
      <c r="C357" t="str">
        <f>IF(INDEX('Display 730 &amp; 1200'!$D:$D,ROW())="","",INDEX('Display 730 &amp; 1200'!$D:$D,ROW()))</f>
        <v>CIAPUS_RAYA</v>
      </c>
      <c r="D357" t="e">
        <f>IF($C357="",0,SUMIFS(#REF!,#REF!,$C357,#REF!,"&gt;="&amp;'Display 730 &amp; 1200'!$AN$10,#REF!,"&lt;="&amp;'Display 730 &amp; 1200'!$AN$9))</f>
        <v>#REF!</v>
      </c>
      <c r="E357" t="e">
        <f>IF($C357="",0,SUMIFS(#REF!,#REF!,$C357,#REF!,"&gt;="&amp;'Display 730 &amp; 1200'!$AN$12,#REF!,"&lt;="&amp;'Display 730 &amp; 1200'!$AN$11))</f>
        <v>#REF!</v>
      </c>
    </row>
    <row r="358" spans="1:5">
      <c r="A358" t="str">
        <f>IF(INDEX('Display 730 &amp; 1200'!$A:$A,ROW())="","",INDEX('Display 730 &amp; 1200'!$A:$A,ROW()))</f>
        <v>BOGOR茂物</v>
      </c>
      <c r="B358" t="str">
        <f>IF(INDEX('Display 730 &amp; 1200'!$B:$B,ROW())="","",INDEX('Display 730 &amp; 1200'!$B:$B,ROW()))</f>
        <v>WIN KARYADI H P</v>
      </c>
      <c r="C358" t="str">
        <f>IF(INDEX('Display 730 &amp; 1200'!$D:$D,ROW())="","",INDEX('Display 730 &amp; 1200'!$D:$D,ROW()))</f>
        <v>PAHLAWAN_SUKSES</v>
      </c>
      <c r="D358" t="e">
        <f>IF($C358="",0,SUMIFS(#REF!,#REF!,$C358,#REF!,"&gt;="&amp;'Display 730 &amp; 1200'!$AN$10,#REF!,"&lt;="&amp;'Display 730 &amp; 1200'!$AN$9))</f>
        <v>#REF!</v>
      </c>
      <c r="E358" t="e">
        <f>IF($C358="",0,SUMIFS(#REF!,#REF!,$C358,#REF!,"&gt;="&amp;'Display 730 &amp; 1200'!$AN$12,#REF!,"&lt;="&amp;'Display 730 &amp; 1200'!$AN$11))</f>
        <v>#REF!</v>
      </c>
    </row>
    <row r="359" spans="1:5">
      <c r="A359" t="str">
        <f>IF(INDEX('Display 730 &amp; 1200'!$A:$A,ROW())="","",INDEX('Display 730 &amp; 1200'!$A:$A,ROW()))</f>
        <v>BOGOR茂物</v>
      </c>
      <c r="B359" t="str">
        <f>IF(INDEX('Display 730 &amp; 1200'!$B:$B,ROW())="","",INDEX('Display 730 &amp; 1200'!$B:$B,ROW()))</f>
        <v>WIN KARYADI H P</v>
      </c>
      <c r="C359" t="str">
        <f>IF(INDEX('Display 730 &amp; 1200'!$D:$D,ROW())="","",INDEX('Display 730 &amp; 1200'!$D:$D,ROW()))</f>
        <v>PAMOYANAN_BOGOR</v>
      </c>
      <c r="D359" t="e">
        <f>IF($C359="",0,SUMIFS(#REF!,#REF!,$C359,#REF!,"&gt;="&amp;'Display 730 &amp; 1200'!$AN$10,#REF!,"&lt;="&amp;'Display 730 &amp; 1200'!$AN$9))</f>
        <v>#REF!</v>
      </c>
      <c r="E359" t="e">
        <f>IF($C359="",0,SUMIFS(#REF!,#REF!,$C359,#REF!,"&gt;="&amp;'Display 730 &amp; 1200'!$AN$12,#REF!,"&lt;="&amp;'Display 730 &amp; 1200'!$AN$11))</f>
        <v>#REF!</v>
      </c>
    </row>
    <row r="360" spans="1:5">
      <c r="A360" t="str">
        <f>IF(INDEX('Display 730 &amp; 1200'!$A:$A,ROW())="","",INDEX('Display 730 &amp; 1200'!$A:$A,ROW()))</f>
        <v>BOGOR茂物</v>
      </c>
      <c r="B360" t="str">
        <f>IF(INDEX('Display 730 &amp; 1200'!$B:$B,ROW())="","",INDEX('Display 730 &amp; 1200'!$B:$B,ROW()))</f>
        <v>WIN KARYADI H P</v>
      </c>
      <c r="C360" t="str">
        <f>IF(INDEX('Display 730 &amp; 1200'!$D:$D,ROW())="","",INDEX('Display 730 &amp; 1200'!$D:$D,ROW()))</f>
        <v>CP_BNR</v>
      </c>
      <c r="D360" t="e">
        <f>IF($C360="",0,SUMIFS(#REF!,#REF!,$C360,#REF!,"&gt;="&amp;'Display 730 &amp; 1200'!$AN$10,#REF!,"&lt;="&amp;'Display 730 &amp; 1200'!$AN$9))</f>
        <v>#REF!</v>
      </c>
      <c r="E360" t="e">
        <f>IF($C360="",0,SUMIFS(#REF!,#REF!,$C360,#REF!,"&gt;="&amp;'Display 730 &amp; 1200'!$AN$12,#REF!,"&lt;="&amp;'Display 730 &amp; 1200'!$AN$11))</f>
        <v>#REF!</v>
      </c>
    </row>
    <row r="361" spans="1:5">
      <c r="A361" t="str">
        <f>IF(INDEX('Display 730 &amp; 1200'!$A:$A,ROW())="","",INDEX('Display 730 &amp; 1200'!$A:$A,ROW()))</f>
        <v>DEPOK德波</v>
      </c>
      <c r="B361" t="str">
        <f>IF(INDEX('Display 730 &amp; 1200'!$B:$B,ROW())="","",INDEX('Display 730 &amp; 1200'!$B:$B,ROW()))</f>
        <v>Steven Wijaya (Manager NM)</v>
      </c>
      <c r="C361" t="str">
        <f>IF(INDEX('Display 730 &amp; 1200'!$D:$D,ROW())="","",INDEX('Display 730 &amp; 1200'!$D:$D,ROW()))</f>
        <v>MAMPANG_DEPOK</v>
      </c>
      <c r="D361" t="e">
        <f>IF($C361="",0,SUMIFS(#REF!,#REF!,$C361,#REF!,"&gt;="&amp;'Display 730 &amp; 1200'!$AN$10,#REF!,"&lt;="&amp;'Display 730 &amp; 1200'!$AN$9))</f>
        <v>#REF!</v>
      </c>
      <c r="E361" t="e">
        <f>IF($C361="",0,SUMIFS(#REF!,#REF!,$C361,#REF!,"&gt;="&amp;'Display 730 &amp; 1200'!$AN$12,#REF!,"&lt;="&amp;'Display 730 &amp; 1200'!$AN$11))</f>
        <v>#REF!</v>
      </c>
    </row>
    <row r="362" spans="1:5">
      <c r="A362" t="str">
        <f>IF(INDEX('Display 730 &amp; 1200'!$A:$A,ROW())="","",INDEX('Display 730 &amp; 1200'!$A:$A,ROW()))</f>
        <v>DEPOK德波</v>
      </c>
      <c r="B362" t="str">
        <f>IF(INDEX('Display 730 &amp; 1200'!$B:$B,ROW())="","",INDEX('Display 730 &amp; 1200'!$B:$B,ROW()))</f>
        <v>Steven Wijaya (Manager NM)</v>
      </c>
      <c r="C362" t="str">
        <f>IF(INDEX('Display 730 &amp; 1200'!$D:$D,ROW())="","",INDEX('Display 730 &amp; 1200'!$D:$D,ROW()))</f>
        <v>RANGKAPAN_JAYA</v>
      </c>
      <c r="D362" t="e">
        <f>IF($C362="",0,SUMIFS(#REF!,#REF!,$C362,#REF!,"&gt;="&amp;'Display 730 &amp; 1200'!$AN$10,#REF!,"&lt;="&amp;'Display 730 &amp; 1200'!$AN$9))</f>
        <v>#REF!</v>
      </c>
      <c r="E362" t="e">
        <f>IF($C362="",0,SUMIFS(#REF!,#REF!,$C362,#REF!,"&gt;="&amp;'Display 730 &amp; 1200'!$AN$12,#REF!,"&lt;="&amp;'Display 730 &amp; 1200'!$AN$11))</f>
        <v>#REF!</v>
      </c>
    </row>
    <row r="363" spans="1:5">
      <c r="A363" t="str">
        <f>IF(INDEX('Display 730 &amp; 1200'!$A:$A,ROW())="","",INDEX('Display 730 &amp; 1200'!$A:$A,ROW()))</f>
        <v>DEPOK德波</v>
      </c>
      <c r="B363" t="str">
        <f>IF(INDEX('Display 730 &amp; 1200'!$B:$B,ROW())="","",INDEX('Display 730 &amp; 1200'!$B:$B,ROW()))</f>
        <v>Steven Wijaya (Manager NM)</v>
      </c>
      <c r="C363" t="str">
        <f>IF(INDEX('Display 730 &amp; 1200'!$D:$D,ROW())="","",INDEX('Display 730 &amp; 1200'!$D:$D,ROW()))</f>
        <v>CISALAK_PASAR</v>
      </c>
      <c r="D363" t="e">
        <f>IF($C363="",0,SUMIFS(#REF!,#REF!,$C363,#REF!,"&gt;="&amp;'Display 730 &amp; 1200'!$AN$10,#REF!,"&lt;="&amp;'Display 730 &amp; 1200'!$AN$9))</f>
        <v>#REF!</v>
      </c>
      <c r="E363" t="e">
        <f>IF($C363="",0,SUMIFS(#REF!,#REF!,$C363,#REF!,"&gt;="&amp;'Display 730 &amp; 1200'!$AN$12,#REF!,"&lt;="&amp;'Display 730 &amp; 1200'!$AN$11))</f>
        <v>#REF!</v>
      </c>
    </row>
    <row r="364" spans="1:5">
      <c r="A364" t="str">
        <f>IF(INDEX('Display 730 &amp; 1200'!$A:$A,ROW())="","",INDEX('Display 730 &amp; 1200'!$A:$A,ROW()))</f>
        <v>DEPOK德波</v>
      </c>
      <c r="B364" t="str">
        <f>IF(INDEX('Display 730 &amp; 1200'!$B:$B,ROW())="","",INDEX('Display 730 &amp; 1200'!$B:$B,ROW()))</f>
        <v>Steven Wijaya (Manager NM)</v>
      </c>
      <c r="C364" t="str">
        <f>IF(INDEX('Display 730 &amp; 1200'!$D:$D,ROW())="","",INDEX('Display 730 &amp; 1200'!$D:$D,ROW()))</f>
        <v>TUGU_DEPOK</v>
      </c>
      <c r="D364" t="e">
        <f>IF($C364="",0,SUMIFS(#REF!,#REF!,$C364,#REF!,"&gt;="&amp;'Display 730 &amp; 1200'!$AN$10,#REF!,"&lt;="&amp;'Display 730 &amp; 1200'!$AN$9))</f>
        <v>#REF!</v>
      </c>
      <c r="E364" t="e">
        <f>IF($C364="",0,SUMIFS(#REF!,#REF!,$C364,#REF!,"&gt;="&amp;'Display 730 &amp; 1200'!$AN$12,#REF!,"&lt;="&amp;'Display 730 &amp; 1200'!$AN$11))</f>
        <v>#REF!</v>
      </c>
    </row>
    <row r="365" spans="1:5">
      <c r="A365" t="str">
        <f>IF(INDEX('Display 730 &amp; 1200'!$A:$A,ROW())="","",INDEX('Display 730 &amp; 1200'!$A:$A,ROW()))</f>
        <v>DEPOK德波</v>
      </c>
      <c r="B365" t="str">
        <f>IF(INDEX('Display 730 &amp; 1200'!$B:$B,ROW())="","",INDEX('Display 730 &amp; 1200'!$B:$B,ROW()))</f>
        <v>Steven Wijaya (Manager NM)</v>
      </c>
      <c r="C365" t="str">
        <f>IF(INDEX('Display 730 &amp; 1200'!$D:$D,ROW())="","",INDEX('Display 730 &amp; 1200'!$D:$D,ROW()))</f>
        <v>SAWANGAN_LAMA</v>
      </c>
      <c r="D365" t="e">
        <f>IF($C365="",0,SUMIFS(#REF!,#REF!,$C365,#REF!,"&gt;="&amp;'Display 730 &amp; 1200'!$AN$10,#REF!,"&lt;="&amp;'Display 730 &amp; 1200'!$AN$9))</f>
        <v>#REF!</v>
      </c>
      <c r="E365" t="e">
        <f>IF($C365="",0,SUMIFS(#REF!,#REF!,$C365,#REF!,"&gt;="&amp;'Display 730 &amp; 1200'!$AN$12,#REF!,"&lt;="&amp;'Display 730 &amp; 1200'!$AN$11))</f>
        <v>#REF!</v>
      </c>
    </row>
    <row r="366" spans="1:5">
      <c r="A366" t="str">
        <f>IF(INDEX('Display 730 &amp; 1200'!$A:$A,ROW())="","",INDEX('Display 730 &amp; 1200'!$A:$A,ROW()))</f>
        <v>DEPOK德波</v>
      </c>
      <c r="B366" t="str">
        <f>IF(INDEX('Display 730 &amp; 1200'!$B:$B,ROW())="","",INDEX('Display 730 &amp; 1200'!$B:$B,ROW()))</f>
        <v>Steven Wijaya (Manager NM)</v>
      </c>
      <c r="C366" t="str">
        <f>IF(INDEX('Display 730 &amp; 1200'!$D:$D,ROW())="","",INDEX('Display 730 &amp; 1200'!$D:$D,ROW()))</f>
        <v>ABADIJAYA</v>
      </c>
      <c r="D366" t="e">
        <f>IF($C366="",0,SUMIFS(#REF!,#REF!,$C366,#REF!,"&gt;="&amp;'Display 730 &amp; 1200'!$AN$10,#REF!,"&lt;="&amp;'Display 730 &amp; 1200'!$AN$9))</f>
        <v>#REF!</v>
      </c>
      <c r="E366" t="e">
        <f>IF($C366="",0,SUMIFS(#REF!,#REF!,$C366,#REF!,"&gt;="&amp;'Display 730 &amp; 1200'!$AN$12,#REF!,"&lt;="&amp;'Display 730 &amp; 1200'!$AN$11))</f>
        <v>#REF!</v>
      </c>
    </row>
    <row r="367" spans="1:5">
      <c r="A367" t="str">
        <f>IF(INDEX('Display 730 &amp; 1200'!$A:$A,ROW())="","",INDEX('Display 730 &amp; 1200'!$A:$A,ROW()))</f>
        <v>DEPOK德波</v>
      </c>
      <c r="B367" t="str">
        <f>IF(INDEX('Display 730 &amp; 1200'!$B:$B,ROW())="","",INDEX('Display 730 &amp; 1200'!$B:$B,ROW()))</f>
        <v>Steven Wijaya (Manager NM)</v>
      </c>
      <c r="C367" t="str">
        <f>IF(INDEX('Display 730 &amp; 1200'!$D:$D,ROW())="","",INDEX('Display 730 &amp; 1200'!$D:$D,ROW()))</f>
        <v>MEKARJAYA</v>
      </c>
      <c r="D367" t="e">
        <f>IF($C367="",0,SUMIFS(#REF!,#REF!,$C367,#REF!,"&gt;="&amp;'Display 730 &amp; 1200'!$AN$10,#REF!,"&lt;="&amp;'Display 730 &amp; 1200'!$AN$9))</f>
        <v>#REF!</v>
      </c>
      <c r="E367" t="e">
        <f>IF($C367="",0,SUMIFS(#REF!,#REF!,$C367,#REF!,"&gt;="&amp;'Display 730 &amp; 1200'!$AN$12,#REF!,"&lt;="&amp;'Display 730 &amp; 1200'!$AN$11))</f>
        <v>#REF!</v>
      </c>
    </row>
    <row r="368" spans="1:5">
      <c r="A368" t="str">
        <f>IF(INDEX('Display 730 &amp; 1200'!$A:$A,ROW())="","",INDEX('Display 730 &amp; 1200'!$A:$A,ROW()))</f>
        <v>DEPOK德波</v>
      </c>
      <c r="B368" t="str">
        <f>IF(INDEX('Display 730 &amp; 1200'!$B:$B,ROW())="","",INDEX('Display 730 &amp; 1200'!$B:$B,ROW()))</f>
        <v>Steven Wijaya (Manager NM)</v>
      </c>
      <c r="C368" t="str">
        <f>IF(INDEX('Display 730 &amp; 1200'!$D:$D,ROW())="","",INDEX('Display 730 &amp; 1200'!$D:$D,ROW()))</f>
        <v>GROGOL_DEPOK</v>
      </c>
      <c r="D368" t="e">
        <f>IF($C368="",0,SUMIFS(#REF!,#REF!,$C368,#REF!,"&gt;="&amp;'Display 730 &amp; 1200'!$AN$10,#REF!,"&lt;="&amp;'Display 730 &amp; 1200'!$AN$9))</f>
        <v>#REF!</v>
      </c>
      <c r="E368" t="e">
        <f>IF($C368="",0,SUMIFS(#REF!,#REF!,$C368,#REF!,"&gt;="&amp;'Display 730 &amp; 1200'!$AN$12,#REF!,"&lt;="&amp;'Display 730 &amp; 1200'!$AN$11))</f>
        <v>#REF!</v>
      </c>
    </row>
    <row r="369" spans="1:5">
      <c r="A369" t="str">
        <f>IF(INDEX('Display 730 &amp; 1200'!$A:$A,ROW())="","",INDEX('Display 730 &amp; 1200'!$A:$A,ROW()))</f>
        <v>DEPOK德波</v>
      </c>
      <c r="B369" t="str">
        <f>IF(INDEX('Display 730 &amp; 1200'!$B:$B,ROW())="","",INDEX('Display 730 &amp; 1200'!$B:$B,ROW()))</f>
        <v>Steven Wijaya (Manager NM)</v>
      </c>
      <c r="C369" t="str">
        <f>IF(INDEX('Display 730 &amp; 1200'!$D:$D,ROW())="","",INDEX('Display 730 &amp; 1200'!$D:$D,ROW()))</f>
        <v>TANAH_BARU</v>
      </c>
      <c r="D369" t="e">
        <f>IF($C369="",0,SUMIFS(#REF!,#REF!,$C369,#REF!,"&gt;="&amp;'Display 730 &amp; 1200'!$AN$10,#REF!,"&lt;="&amp;'Display 730 &amp; 1200'!$AN$9))</f>
        <v>#REF!</v>
      </c>
      <c r="E369" t="e">
        <f>IF($C369="",0,SUMIFS(#REF!,#REF!,$C369,#REF!,"&gt;="&amp;'Display 730 &amp; 1200'!$AN$12,#REF!,"&lt;="&amp;'Display 730 &amp; 1200'!$AN$11))</f>
        <v>#REF!</v>
      </c>
    </row>
    <row r="370" spans="1:5">
      <c r="A370" t="str">
        <f>IF(INDEX('Display 730 &amp; 1200'!$A:$A,ROW())="","",INDEX('Display 730 &amp; 1200'!$A:$A,ROW()))</f>
        <v>DEPOK德波</v>
      </c>
      <c r="B370" t="str">
        <f>IF(INDEX('Display 730 &amp; 1200'!$B:$B,ROW())="","",INDEX('Display 730 &amp; 1200'!$B:$B,ROW()))</f>
        <v>Steven Wijaya (Manager NM)</v>
      </c>
      <c r="C370" t="str">
        <f>IF(INDEX('Display 730 &amp; 1200'!$D:$D,ROW())="","",INDEX('Display 730 &amp; 1200'!$D:$D,ROW()))</f>
        <v>MARGONDA_RAYA_BARU</v>
      </c>
      <c r="D370" t="e">
        <f>IF($C370="",0,SUMIFS(#REF!,#REF!,$C370,#REF!,"&gt;="&amp;'Display 730 &amp; 1200'!$AN$10,#REF!,"&lt;="&amp;'Display 730 &amp; 1200'!$AN$9))</f>
        <v>#REF!</v>
      </c>
      <c r="E370" t="e">
        <f>IF($C370="",0,SUMIFS(#REF!,#REF!,$C370,#REF!,"&gt;="&amp;'Display 730 &amp; 1200'!$AN$12,#REF!,"&lt;="&amp;'Display 730 &amp; 1200'!$AN$11))</f>
        <v>#REF!</v>
      </c>
    </row>
    <row r="371" spans="1:5">
      <c r="A371" t="str">
        <f>IF(INDEX('Display 730 &amp; 1200'!$A:$A,ROW())="","",INDEX('Display 730 &amp; 1200'!$A:$A,ROW()))</f>
        <v>DEPOK德波</v>
      </c>
      <c r="B371" t="str">
        <f>IF(INDEX('Display 730 &amp; 1200'!$B:$B,ROW())="","",INDEX('Display 730 &amp; 1200'!$B:$B,ROW()))</f>
        <v>Steven Wijaya (Manager NM)</v>
      </c>
      <c r="C371" t="str">
        <f>IF(INDEX('Display 730 &amp; 1200'!$D:$D,ROW())="","",INDEX('Display 730 &amp; 1200'!$D:$D,ROW()))</f>
        <v>SUKAMAJU_BARU</v>
      </c>
      <c r="D371" t="e">
        <f>IF($C371="",0,SUMIFS(#REF!,#REF!,$C371,#REF!,"&gt;="&amp;'Display 730 &amp; 1200'!$AN$10,#REF!,"&lt;="&amp;'Display 730 &amp; 1200'!$AN$9))</f>
        <v>#REF!</v>
      </c>
      <c r="E371" t="e">
        <f>IF($C371="",0,SUMIFS(#REF!,#REF!,$C371,#REF!,"&gt;="&amp;'Display 730 &amp; 1200'!$AN$12,#REF!,"&lt;="&amp;'Display 730 &amp; 1200'!$AN$11))</f>
        <v>#REF!</v>
      </c>
    </row>
    <row r="372" spans="1:5">
      <c r="A372" t="str">
        <f>IF(INDEX('Display 730 &amp; 1200'!$A:$A,ROW())="","",INDEX('Display 730 &amp; 1200'!$A:$A,ROW()))</f>
        <v>DEPOK德波</v>
      </c>
      <c r="B372" t="str">
        <f>IF(INDEX('Display 730 &amp; 1200'!$B:$B,ROW())="","",INDEX('Display 730 &amp; 1200'!$B:$B,ROW()))</f>
        <v>Steven Wijaya (Manager NM)</v>
      </c>
      <c r="C372" t="str">
        <f>IF(INDEX('Display 730 &amp; 1200'!$D:$D,ROW())="","",INDEX('Display 730 &amp; 1200'!$D:$D,ROW()))</f>
        <v>CINERE_BARU</v>
      </c>
      <c r="D372" t="e">
        <f>IF($C372="",0,SUMIFS(#REF!,#REF!,$C372,#REF!,"&gt;="&amp;'Display 730 &amp; 1200'!$AN$10,#REF!,"&lt;="&amp;'Display 730 &amp; 1200'!$AN$9))</f>
        <v>#REF!</v>
      </c>
      <c r="E372" t="e">
        <f>IF($C372="",0,SUMIFS(#REF!,#REF!,$C372,#REF!,"&gt;="&amp;'Display 730 &amp; 1200'!$AN$12,#REF!,"&lt;="&amp;'Display 730 &amp; 1200'!$AN$11))</f>
        <v>#REF!</v>
      </c>
    </row>
    <row r="373" spans="1:5">
      <c r="A373" t="str">
        <f>IF(INDEX('Display 730 &amp; 1200'!$A:$A,ROW())="","",INDEX('Display 730 &amp; 1200'!$A:$A,ROW()))</f>
        <v>DEPOK德波</v>
      </c>
      <c r="B373" t="str">
        <f>IF(INDEX('Display 730 &amp; 1200'!$B:$B,ROW())="","",INDEX('Display 730 &amp; 1200'!$B:$B,ROW()))</f>
        <v>Steven Wijaya (Manager NM)</v>
      </c>
      <c r="C373" t="str">
        <f>IF(INDEX('Display 730 &amp; 1200'!$D:$D,ROW())="","",INDEX('Display 730 &amp; 1200'!$D:$D,ROW()))</f>
        <v>PANGKALAN_JATI_BARU</v>
      </c>
      <c r="D373" t="e">
        <f>IF($C373="",0,SUMIFS(#REF!,#REF!,$C373,#REF!,"&gt;="&amp;'Display 730 &amp; 1200'!$AN$10,#REF!,"&lt;="&amp;'Display 730 &amp; 1200'!$AN$9))</f>
        <v>#REF!</v>
      </c>
      <c r="E373" t="e">
        <f>IF($C373="",0,SUMIFS(#REF!,#REF!,$C373,#REF!,"&gt;="&amp;'Display 730 &amp; 1200'!$AN$12,#REF!,"&lt;="&amp;'Display 730 &amp; 1200'!$AN$11))</f>
        <v>#REF!</v>
      </c>
    </row>
    <row r="374" spans="1:5">
      <c r="A374" t="str">
        <f>IF(INDEX('Display 730 &amp; 1200'!$A:$A,ROW())="","",INDEX('Display 730 &amp; 1200'!$A:$A,ROW()))</f>
        <v>DEPOK德波</v>
      </c>
      <c r="B374" t="str">
        <f>IF(INDEX('Display 730 &amp; 1200'!$B:$B,ROW())="","",INDEX('Display 730 &amp; 1200'!$B:$B,ROW()))</f>
        <v>Steven Wijaya (Manager NM)</v>
      </c>
      <c r="C374" t="str">
        <f>IF(INDEX('Display 730 &amp; 1200'!$D:$D,ROW())="","",INDEX('Display 730 &amp; 1200'!$D:$D,ROW()))</f>
        <v>JATIMULYA</v>
      </c>
      <c r="D374" t="e">
        <f>IF($C374="",0,SUMIFS(#REF!,#REF!,$C374,#REF!,"&gt;="&amp;'Display 730 &amp; 1200'!$AN$10,#REF!,"&lt;="&amp;'Display 730 &amp; 1200'!$AN$9))</f>
        <v>#REF!</v>
      </c>
      <c r="E374" t="e">
        <f>IF($C374="",0,SUMIFS(#REF!,#REF!,$C374,#REF!,"&gt;="&amp;'Display 730 &amp; 1200'!$AN$12,#REF!,"&lt;="&amp;'Display 730 &amp; 1200'!$AN$11))</f>
        <v>#REF!</v>
      </c>
    </row>
    <row r="375" spans="1:5">
      <c r="A375" t="str">
        <f>IF(INDEX('Display 730 &amp; 1200'!$A:$A,ROW())="","",INDEX('Display 730 &amp; 1200'!$A:$A,ROW()))</f>
        <v>DEPOK德波</v>
      </c>
      <c r="B375" t="str">
        <f>IF(INDEX('Display 730 &amp; 1200'!$B:$B,ROW())="","",INDEX('Display 730 &amp; 1200'!$B:$B,ROW()))</f>
        <v>Steven Wijaya (Manager NM)</v>
      </c>
      <c r="C375" t="str">
        <f>IF(INDEX('Display 730 &amp; 1200'!$D:$D,ROW())="","",INDEX('Display 730 &amp; 1200'!$D:$D,ROW()))</f>
        <v>CILODONG_BARU</v>
      </c>
      <c r="D375" t="e">
        <f>IF($C375="",0,SUMIFS(#REF!,#REF!,$C375,#REF!,"&gt;="&amp;'Display 730 &amp; 1200'!$AN$10,#REF!,"&lt;="&amp;'Display 730 &amp; 1200'!$AN$9))</f>
        <v>#REF!</v>
      </c>
      <c r="E375" t="e">
        <f>IF($C375="",0,SUMIFS(#REF!,#REF!,$C375,#REF!,"&gt;="&amp;'Display 730 &amp; 1200'!$AN$12,#REF!,"&lt;="&amp;'Display 730 &amp; 1200'!$AN$11))</f>
        <v>#REF!</v>
      </c>
    </row>
    <row r="376" spans="1:5">
      <c r="A376" t="str">
        <f>IF(INDEX('Display 730 &amp; 1200'!$A:$A,ROW())="","",INDEX('Display 730 &amp; 1200'!$A:$A,ROW()))</f>
        <v>DEPOK德波</v>
      </c>
      <c r="B376" t="str">
        <f>IF(INDEX('Display 730 &amp; 1200'!$B:$B,ROW())="","",INDEX('Display 730 &amp; 1200'!$B:$B,ROW()))</f>
        <v>Steven Wijaya (Manager NM)</v>
      </c>
      <c r="C376" t="str">
        <f>IF(INDEX('Display 730 &amp; 1200'!$D:$D,ROW())="","",INDEX('Display 730 &amp; 1200'!$D:$D,ROW()))</f>
        <v>BOJONGSARI_LAMA</v>
      </c>
      <c r="D376" t="e">
        <f>IF($C376="",0,SUMIFS(#REF!,#REF!,$C376,#REF!,"&gt;="&amp;'Display 730 &amp; 1200'!$AN$10,#REF!,"&lt;="&amp;'Display 730 &amp; 1200'!$AN$9))</f>
        <v>#REF!</v>
      </c>
      <c r="E376" t="e">
        <f>IF($C376="",0,SUMIFS(#REF!,#REF!,$C376,#REF!,"&gt;="&amp;'Display 730 &amp; 1200'!$AN$12,#REF!,"&lt;="&amp;'Display 730 &amp; 1200'!$AN$11))</f>
        <v>#REF!</v>
      </c>
    </row>
    <row r="377" spans="1:5">
      <c r="A377" t="str">
        <f>IF(INDEX('Display 730 &amp; 1200'!$A:$A,ROW())="","",INDEX('Display 730 &amp; 1200'!$A:$A,ROW()))</f>
        <v>DEPOK德波</v>
      </c>
      <c r="B377" t="str">
        <f>IF(INDEX('Display 730 &amp; 1200'!$B:$B,ROW())="","",INDEX('Display 730 &amp; 1200'!$B:$B,ROW()))</f>
        <v>Steven Wijaya (Manager NM)</v>
      </c>
      <c r="C377" t="str">
        <f>IF(INDEX('Display 730 &amp; 1200'!$D:$D,ROW())="","",INDEX('Display 730 &amp; 1200'!$D:$D,ROW()))</f>
        <v>SERUA_DEPOK</v>
      </c>
      <c r="D377" t="e">
        <f>IF($C377="",0,SUMIFS(#REF!,#REF!,$C377,#REF!,"&gt;="&amp;'Display 730 &amp; 1200'!$AN$10,#REF!,"&lt;="&amp;'Display 730 &amp; 1200'!$AN$9))</f>
        <v>#REF!</v>
      </c>
      <c r="E377" t="e">
        <f>IF($C377="",0,SUMIFS(#REF!,#REF!,$C377,#REF!,"&gt;="&amp;'Display 730 &amp; 1200'!$AN$12,#REF!,"&lt;="&amp;'Display 730 &amp; 1200'!$AN$11))</f>
        <v>#REF!</v>
      </c>
    </row>
    <row r="378" spans="1:5">
      <c r="A378" t="str">
        <f>IF(INDEX('Display 730 &amp; 1200'!$A:$A,ROW())="","",INDEX('Display 730 &amp; 1200'!$A:$A,ROW()))</f>
        <v>DEPOK德波</v>
      </c>
      <c r="B378" t="str">
        <f>IF(INDEX('Display 730 &amp; 1200'!$B:$B,ROW())="","",INDEX('Display 730 &amp; 1200'!$B:$B,ROW()))</f>
        <v>Steven Wijaya (Manager NM)</v>
      </c>
      <c r="C378" t="str">
        <f>IF(INDEX('Display 730 &amp; 1200'!$D:$D,ROW())="","",INDEX('Display 730 &amp; 1200'!$D:$D,ROW()))</f>
        <v>PONDOK_JAYA_DEPOK</v>
      </c>
      <c r="D378" t="e">
        <f>IF($C378="",0,SUMIFS(#REF!,#REF!,$C378,#REF!,"&gt;="&amp;'Display 730 &amp; 1200'!$AN$10,#REF!,"&lt;="&amp;'Display 730 &amp; 1200'!$AN$9))</f>
        <v>#REF!</v>
      </c>
      <c r="E378" t="e">
        <f>IF($C378="",0,SUMIFS(#REF!,#REF!,$C378,#REF!,"&gt;="&amp;'Display 730 &amp; 1200'!$AN$12,#REF!,"&lt;="&amp;'Display 730 &amp; 1200'!$AN$11))</f>
        <v>#REF!</v>
      </c>
    </row>
    <row r="379" spans="1:5">
      <c r="A379" t="str">
        <f>IF(INDEX('Display 730 &amp; 1200'!$A:$A,ROW())="","",INDEX('Display 730 &amp; 1200'!$A:$A,ROW()))</f>
        <v>DEPOK德波</v>
      </c>
      <c r="B379" t="str">
        <f>IF(INDEX('Display 730 &amp; 1200'!$B:$B,ROW())="","",INDEX('Display 730 &amp; 1200'!$B:$B,ROW()))</f>
        <v>Steven Wijaya (Manager NM)</v>
      </c>
      <c r="C379" t="str">
        <f>IF(INDEX('Display 730 &amp; 1200'!$D:$D,ROW())="","",INDEX('Display 730 &amp; 1200'!$D:$D,ROW()))</f>
        <v>CP_ARIF_RAHMAN_HAKIM</v>
      </c>
      <c r="D379" t="e">
        <f>IF($C379="",0,SUMIFS(#REF!,#REF!,$C379,#REF!,"&gt;="&amp;'Display 730 &amp; 1200'!$AN$10,#REF!,"&lt;="&amp;'Display 730 &amp; 1200'!$AN$9))</f>
        <v>#REF!</v>
      </c>
      <c r="E379" t="e">
        <f>IF($C379="",0,SUMIFS(#REF!,#REF!,$C379,#REF!,"&gt;="&amp;'Display 730 &amp; 1200'!$AN$12,#REF!,"&lt;="&amp;'Display 730 &amp; 1200'!$AN$11))</f>
        <v>#REF!</v>
      </c>
    </row>
    <row r="380" spans="1:5">
      <c r="A380" t="str">
        <f>IF(INDEX('Display 730 &amp; 1200'!$A:$A,ROW())="","",INDEX('Display 730 &amp; 1200'!$A:$A,ROW()))</f>
        <v>DEPOK德波</v>
      </c>
      <c r="B380" t="str">
        <f>IF(INDEX('Display 730 &amp; 1200'!$B:$B,ROW())="","",INDEX('Display 730 &amp; 1200'!$B:$B,ROW()))</f>
        <v>Steven Wijaya (Manager NM)</v>
      </c>
      <c r="C380" t="str">
        <f>IF(INDEX('Display 730 &amp; 1200'!$D:$D,ROW())="","",INDEX('Display 730 &amp; 1200'!$D:$D,ROW()))</f>
        <v>CP_CINERE</v>
      </c>
      <c r="D380" t="e">
        <f>IF($C380="",0,SUMIFS(#REF!,#REF!,$C380,#REF!,"&gt;="&amp;'Display 730 &amp; 1200'!$AN$10,#REF!,"&lt;="&amp;'Display 730 &amp; 1200'!$AN$9))</f>
        <v>#REF!</v>
      </c>
      <c r="E380" t="e">
        <f>IF($C380="",0,SUMIFS(#REF!,#REF!,$C380,#REF!,"&gt;="&amp;'Display 730 &amp; 1200'!$AN$12,#REF!,"&lt;="&amp;'Display 730 &amp; 1200'!$AN$11))</f>
        <v>#REF!</v>
      </c>
    </row>
    <row r="381" spans="1:5">
      <c r="A381" t="str">
        <f>IF(INDEX('Display 730 &amp; 1200'!$A:$A,ROW())="","",INDEX('Display 730 &amp; 1200'!$A:$A,ROW()))</f>
        <v>DEPOK德波</v>
      </c>
      <c r="B381" t="str">
        <f>IF(INDEX('Display 730 &amp; 1200'!$B:$B,ROW())="","",INDEX('Display 730 &amp; 1200'!$B:$B,ROW()))</f>
        <v>Steven Wijaya (Manager NM)</v>
      </c>
      <c r="C381" t="str">
        <f>IF(INDEX('Display 730 &amp; 1200'!$D:$D,ROW())="","",INDEX('Display 730 &amp; 1200'!$D:$D,ROW()))</f>
        <v>CP_CIPAYUNG_JAYA</v>
      </c>
      <c r="D381" t="e">
        <f>IF($C381="",0,SUMIFS(#REF!,#REF!,$C381,#REF!,"&gt;="&amp;'Display 730 &amp; 1200'!$AN$10,#REF!,"&lt;="&amp;'Display 730 &amp; 1200'!$AN$9))</f>
        <v>#REF!</v>
      </c>
      <c r="E381" t="e">
        <f>IF($C381="",0,SUMIFS(#REF!,#REF!,$C381,#REF!,"&gt;="&amp;'Display 730 &amp; 1200'!$AN$12,#REF!,"&lt;="&amp;'Display 730 &amp; 1200'!$AN$11))</f>
        <v>#REF!</v>
      </c>
    </row>
    <row r="382" spans="1:5">
      <c r="A382" t="str">
        <f>IF(INDEX('Display 730 &amp; 1200'!$A:$A,ROW())="","",INDEX('Display 730 &amp; 1200'!$A:$A,ROW()))</f>
        <v>DEPOK德波</v>
      </c>
      <c r="B382" t="str">
        <f>IF(INDEX('Display 730 &amp; 1200'!$B:$B,ROW())="","",INDEX('Display 730 &amp; 1200'!$B:$B,ROW()))</f>
        <v>Steven Wijaya (Manager NM)</v>
      </c>
      <c r="C382" t="str">
        <f>IF(INDEX('Display 730 &amp; 1200'!$D:$D,ROW())="","",INDEX('Display 730 &amp; 1200'!$D:$D,ROW()))</f>
        <v>CP_PENGASINAN</v>
      </c>
      <c r="D382" t="e">
        <f>IF($C382="",0,SUMIFS(#REF!,#REF!,$C382,#REF!,"&gt;="&amp;'Display 730 &amp; 1200'!$AN$10,#REF!,"&lt;="&amp;'Display 730 &amp; 1200'!$AN$9))</f>
        <v>#REF!</v>
      </c>
      <c r="E382" t="e">
        <f>IF($C382="",0,SUMIFS(#REF!,#REF!,$C382,#REF!,"&gt;="&amp;'Display 730 &amp; 1200'!$AN$12,#REF!,"&lt;="&amp;'Display 730 &amp; 1200'!$AN$11))</f>
        <v>#REF!</v>
      </c>
    </row>
    <row r="383" spans="1:5">
      <c r="A383" t="str">
        <f>IF(INDEX('Display 730 &amp; 1200'!$A:$A,ROW())="","",INDEX('Display 730 &amp; 1200'!$A:$A,ROW()))</f>
        <v>DEPOK德波</v>
      </c>
      <c r="B383" t="str">
        <f>IF(INDEX('Display 730 &amp; 1200'!$B:$B,ROW())="","",INDEX('Display 730 &amp; 1200'!$B:$B,ROW()))</f>
        <v>Steven Wijaya (Manager NM)</v>
      </c>
      <c r="C383" t="str">
        <f>IF(INDEX('Display 730 &amp; 1200'!$D:$D,ROW())="","",INDEX('Display 730 &amp; 1200'!$D:$D,ROW()))</f>
        <v>DEPOK_SALES</v>
      </c>
      <c r="D383" t="e">
        <f>IF($C383="",0,SUMIFS(#REF!,#REF!,$C383,#REF!,"&gt;="&amp;'Display 730 &amp; 1200'!$AN$10,#REF!,"&lt;="&amp;'Display 730 &amp; 1200'!$AN$9))</f>
        <v>#REF!</v>
      </c>
      <c r="E383" t="e">
        <f>IF($C383="",0,SUMIFS(#REF!,#REF!,$C383,#REF!,"&gt;="&amp;'Display 730 &amp; 1200'!$AN$12,#REF!,"&lt;="&amp;'Display 730 &amp; 1200'!$AN$11))</f>
        <v>#REF!</v>
      </c>
    </row>
    <row r="384" spans="1:5">
      <c r="A384" t="str">
        <f>IF(INDEX('Display 730 &amp; 1200'!$A:$A,ROW())="","",INDEX('Display 730 &amp; 1200'!$A:$A,ROW()))</f>
        <v>BANDUNG万隆</v>
      </c>
      <c r="B384" t="str">
        <f>IF(INDEX('Display 730 &amp; 1200'!$B:$B,ROW())="","",INDEX('Display 730 &amp; 1200'!$B:$B,ROW()))</f>
        <v>Ade Adam</v>
      </c>
      <c r="C384" t="str">
        <f>IF(INDEX('Display 730 &amp; 1200'!$D:$D,ROW())="","",INDEX('Display 730 &amp; 1200'!$D:$D,ROW()))</f>
        <v>KADIPATEN_2</v>
      </c>
      <c r="D384" t="e">
        <f>IF($C384="",0,SUMIFS(#REF!,#REF!,$C384,#REF!,"&gt;="&amp;'Display 730 &amp; 1200'!$AN$10,#REF!,"&lt;="&amp;'Display 730 &amp; 1200'!$AN$9))</f>
        <v>#REF!</v>
      </c>
      <c r="E384" t="e">
        <f>IF($C384="",0,SUMIFS(#REF!,#REF!,$C384,#REF!,"&gt;="&amp;'Display 730 &amp; 1200'!$AN$12,#REF!,"&lt;="&amp;'Display 730 &amp; 1200'!$AN$11))</f>
        <v>#REF!</v>
      </c>
    </row>
    <row r="385" spans="1:5">
      <c r="A385" t="str">
        <f>IF(INDEX('Display 730 &amp; 1200'!$A:$A,ROW())="","",INDEX('Display 730 &amp; 1200'!$A:$A,ROW()))</f>
        <v>BANDUNG万隆</v>
      </c>
      <c r="B385" t="str">
        <f>IF(INDEX('Display 730 &amp; 1200'!$B:$B,ROW())="","",INDEX('Display 730 &amp; 1200'!$B:$B,ROW()))</f>
        <v>Ade Adam</v>
      </c>
      <c r="C385" t="str">
        <f>IF(INDEX('Display 730 &amp; 1200'!$D:$D,ROW())="","",INDEX('Display 730 &amp; 1200'!$D:$D,ROW()))</f>
        <v>MJA13C</v>
      </c>
      <c r="D385" t="e">
        <f>IF($C385="",0,SUMIFS(#REF!,#REF!,$C385,#REF!,"&gt;="&amp;'Display 730 &amp; 1200'!$AN$10,#REF!,"&lt;="&amp;'Display 730 &amp; 1200'!$AN$9))</f>
        <v>#REF!</v>
      </c>
      <c r="E385" t="e">
        <f>IF($C385="",0,SUMIFS(#REF!,#REF!,$C385,#REF!,"&gt;="&amp;'Display 730 &amp; 1200'!$AN$12,#REF!,"&lt;="&amp;'Display 730 &amp; 1200'!$AN$11))</f>
        <v>#REF!</v>
      </c>
    </row>
    <row r="386" spans="1:5">
      <c r="A386" t="str">
        <f>IF(INDEX('Display 730 &amp; 1200'!$A:$A,ROW())="","",INDEX('Display 730 &amp; 1200'!$A:$A,ROW()))</f>
        <v>BANDUNG万隆</v>
      </c>
      <c r="B386" t="str">
        <f>IF(INDEX('Display 730 &amp; 1200'!$B:$B,ROW())="","",INDEX('Display 730 &amp; 1200'!$B:$B,ROW()))</f>
        <v>Ade Adam</v>
      </c>
      <c r="C386" t="str">
        <f>IF(INDEX('Display 730 &amp; 1200'!$D:$D,ROW())="","",INDEX('Display 730 &amp; 1200'!$D:$D,ROW()))</f>
        <v>MJA20B</v>
      </c>
      <c r="D386" t="e">
        <f>IF($C386="",0,SUMIFS(#REF!,#REF!,$C386,#REF!,"&gt;="&amp;'Display 730 &amp; 1200'!$AN$10,#REF!,"&lt;="&amp;'Display 730 &amp; 1200'!$AN$9))</f>
        <v>#REF!</v>
      </c>
      <c r="E386" t="e">
        <f>IF($C386="",0,SUMIFS(#REF!,#REF!,$C386,#REF!,"&gt;="&amp;'Display 730 &amp; 1200'!$AN$12,#REF!,"&lt;="&amp;'Display 730 &amp; 1200'!$AN$11))</f>
        <v>#REF!</v>
      </c>
    </row>
    <row r="387" spans="1:5">
      <c r="A387" t="str">
        <f>IF(INDEX('Display 730 &amp; 1200'!$A:$A,ROW())="","",INDEX('Display 730 &amp; 1200'!$A:$A,ROW()))</f>
        <v>BANDUNG万隆</v>
      </c>
      <c r="B387" t="str">
        <f>IF(INDEX('Display 730 &amp; 1200'!$B:$B,ROW())="","",INDEX('Display 730 &amp; 1200'!$B:$B,ROW()))</f>
        <v>Ade Adam</v>
      </c>
      <c r="C387" t="str">
        <f>IF(INDEX('Display 730 &amp; 1200'!$D:$D,ROW())="","",INDEX('Display 730 &amp; 1200'!$D:$D,ROW()))</f>
        <v>JATIWANGI_2</v>
      </c>
      <c r="D387" t="e">
        <f>IF($C387="",0,SUMIFS(#REF!,#REF!,$C387,#REF!,"&gt;="&amp;'Display 730 &amp; 1200'!$AN$10,#REF!,"&lt;="&amp;'Display 730 &amp; 1200'!$AN$9))</f>
        <v>#REF!</v>
      </c>
      <c r="E387" t="e">
        <f>IF($C387="",0,SUMIFS(#REF!,#REF!,$C387,#REF!,"&gt;="&amp;'Display 730 &amp; 1200'!$AN$12,#REF!,"&lt;="&amp;'Display 730 &amp; 1200'!$AN$11))</f>
        <v>#REF!</v>
      </c>
    </row>
    <row r="388" spans="1:5">
      <c r="A388" t="str">
        <f>IF(INDEX('Display 730 &amp; 1200'!$A:$A,ROW())="","",INDEX('Display 730 &amp; 1200'!$A:$A,ROW()))</f>
        <v>BANDUNG万隆</v>
      </c>
      <c r="B388" t="str">
        <f>IF(INDEX('Display 730 &amp; 1200'!$B:$B,ROW())="","",INDEX('Display 730 &amp; 1200'!$B:$B,ROW()))</f>
        <v>Ade Adam</v>
      </c>
      <c r="C388" t="str">
        <f>IF(INDEX('Display 730 &amp; 1200'!$D:$D,ROW())="","",INDEX('Display 730 &amp; 1200'!$D:$D,ROW()))</f>
        <v>RAJAGALUH_2</v>
      </c>
      <c r="D388" t="e">
        <f>IF($C388="",0,SUMIFS(#REF!,#REF!,$C388,#REF!,"&gt;="&amp;'Display 730 &amp; 1200'!$AN$10,#REF!,"&lt;="&amp;'Display 730 &amp; 1200'!$AN$9))</f>
        <v>#REF!</v>
      </c>
      <c r="E388" t="e">
        <f>IF($C388="",0,SUMIFS(#REF!,#REF!,$C388,#REF!,"&gt;="&amp;'Display 730 &amp; 1200'!$AN$12,#REF!,"&lt;="&amp;'Display 730 &amp; 1200'!$AN$11))</f>
        <v>#REF!</v>
      </c>
    </row>
    <row r="389" spans="1:5">
      <c r="A389" t="str">
        <f>IF(INDEX('Display 730 &amp; 1200'!$A:$A,ROW())="","",INDEX('Display 730 &amp; 1200'!$A:$A,ROW()))</f>
        <v>BANDUNG万隆</v>
      </c>
      <c r="B389" t="str">
        <f>IF(INDEX('Display 730 &amp; 1200'!$B:$B,ROW())="","",INDEX('Display 730 &amp; 1200'!$B:$B,ROW()))</f>
        <v>Ade Adam</v>
      </c>
      <c r="C389" t="str">
        <f>IF(INDEX('Display 730 &amp; 1200'!$D:$D,ROW())="","",INDEX('Display 730 &amp; 1200'!$D:$D,ROW()))</f>
        <v>MJA22A</v>
      </c>
      <c r="D389" t="e">
        <f>IF($C389="",0,SUMIFS(#REF!,#REF!,$C389,#REF!,"&gt;="&amp;'Display 730 &amp; 1200'!$AN$10,#REF!,"&lt;="&amp;'Display 730 &amp; 1200'!$AN$9))</f>
        <v>#REF!</v>
      </c>
      <c r="E389" t="e">
        <f>IF($C389="",0,SUMIFS(#REF!,#REF!,$C389,#REF!,"&gt;="&amp;'Display 730 &amp; 1200'!$AN$12,#REF!,"&lt;="&amp;'Display 730 &amp; 1200'!$AN$11))</f>
        <v>#REF!</v>
      </c>
    </row>
    <row r="390" spans="1:5">
      <c r="A390" t="str">
        <f>IF(INDEX('Display 730 &amp; 1200'!$A:$A,ROW())="","",INDEX('Display 730 &amp; 1200'!$A:$A,ROW()))</f>
        <v>BANDUNG万隆</v>
      </c>
      <c r="B390" t="str">
        <f>IF(INDEX('Display 730 &amp; 1200'!$B:$B,ROW())="","",INDEX('Display 730 &amp; 1200'!$B:$B,ROW()))</f>
        <v>Ade Adam</v>
      </c>
      <c r="C390" t="str">
        <f>IF(INDEX('Display 730 &amp; 1200'!$D:$D,ROW())="","",INDEX('Display 730 &amp; 1200'!$D:$D,ROW()))</f>
        <v>MJA19A</v>
      </c>
      <c r="D390" t="e">
        <f>IF($C390="",0,SUMIFS(#REF!,#REF!,$C390,#REF!,"&gt;="&amp;'Display 730 &amp; 1200'!$AN$10,#REF!,"&lt;="&amp;'Display 730 &amp; 1200'!$AN$9))</f>
        <v>#REF!</v>
      </c>
      <c r="E390" t="e">
        <f>IF($C390="",0,SUMIFS(#REF!,#REF!,$C390,#REF!,"&gt;="&amp;'Display 730 &amp; 1200'!$AN$12,#REF!,"&lt;="&amp;'Display 730 &amp; 1200'!$AN$11))</f>
        <v>#REF!</v>
      </c>
    </row>
    <row r="391" spans="1:5">
      <c r="A391" t="str">
        <f>IF(INDEX('Display 730 &amp; 1200'!$A:$A,ROW())="","",INDEX('Display 730 &amp; 1200'!$A:$A,ROW()))</f>
        <v>BANDUNG万隆</v>
      </c>
      <c r="B391" t="str">
        <f>IF(INDEX('Display 730 &amp; 1200'!$B:$B,ROW())="","",INDEX('Display 730 &amp; 1200'!$B:$B,ROW()))</f>
        <v>Ade Adam</v>
      </c>
      <c r="C391" t="str">
        <f>IF(INDEX('Display 730 &amp; 1200'!$D:$D,ROW())="","",INDEX('Display 730 &amp; 1200'!$D:$D,ROW()))</f>
        <v>MJA07B</v>
      </c>
      <c r="D391" t="e">
        <f>IF($C391="",0,SUMIFS(#REF!,#REF!,$C391,#REF!,"&gt;="&amp;'Display 730 &amp; 1200'!$AN$10,#REF!,"&lt;="&amp;'Display 730 &amp; 1200'!$AN$9))</f>
        <v>#REF!</v>
      </c>
      <c r="E391" t="e">
        <f>IF($C391="",0,SUMIFS(#REF!,#REF!,$C391,#REF!,"&gt;="&amp;'Display 730 &amp; 1200'!$AN$12,#REF!,"&lt;="&amp;'Display 730 &amp; 1200'!$AN$11))</f>
        <v>#REF!</v>
      </c>
    </row>
    <row r="392" spans="1:5">
      <c r="A392" t="str">
        <f>IF(INDEX('Display 730 &amp; 1200'!$A:$A,ROW())="","",INDEX('Display 730 &amp; 1200'!$A:$A,ROW()))</f>
        <v>BANDUNG万隆</v>
      </c>
      <c r="B392" t="str">
        <f>IF(INDEX('Display 730 &amp; 1200'!$B:$B,ROW())="","",INDEX('Display 730 &amp; 1200'!$B:$B,ROW()))</f>
        <v>Ade Adam</v>
      </c>
      <c r="C392" t="str">
        <f>IF(INDEX('Display 730 &amp; 1200'!$D:$D,ROW())="","",INDEX('Display 730 &amp; 1200'!$D:$D,ROW()))</f>
        <v>TELAGA_2</v>
      </c>
      <c r="D392" t="e">
        <f>IF($C392="",0,SUMIFS(#REF!,#REF!,$C392,#REF!,"&gt;="&amp;'Display 730 &amp; 1200'!$AN$10,#REF!,"&lt;="&amp;'Display 730 &amp; 1200'!$AN$9))</f>
        <v>#REF!</v>
      </c>
      <c r="E392" t="e">
        <f>IF($C392="",0,SUMIFS(#REF!,#REF!,$C392,#REF!,"&gt;="&amp;'Display 730 &amp; 1200'!$AN$12,#REF!,"&lt;="&amp;'Display 730 &amp; 1200'!$AN$11))</f>
        <v>#REF!</v>
      </c>
    </row>
    <row r="393" spans="1:5">
      <c r="A393" t="str">
        <f>IF(INDEX('Display 730 &amp; 1200'!$A:$A,ROW())="","",INDEX('Display 730 &amp; 1200'!$A:$A,ROW()))</f>
        <v>BANDUNG万隆</v>
      </c>
      <c r="B393" t="str">
        <f>IF(INDEX('Display 730 &amp; 1200'!$B:$B,ROW())="","",INDEX('Display 730 &amp; 1200'!$B:$B,ROW()))</f>
        <v>Ade Adam</v>
      </c>
      <c r="C393" t="str">
        <f>IF(INDEX('Display 730 &amp; 1200'!$D:$D,ROW())="","",INDEX('Display 730 &amp; 1200'!$D:$D,ROW()))</f>
        <v>MAJALENGKA_2</v>
      </c>
      <c r="D393" t="e">
        <f>IF($C393="",0,SUMIFS(#REF!,#REF!,$C393,#REF!,"&gt;="&amp;'Display 730 &amp; 1200'!$AN$10,#REF!,"&lt;="&amp;'Display 730 &amp; 1200'!$AN$9))</f>
        <v>#REF!</v>
      </c>
      <c r="E393" t="e">
        <f>IF($C393="",0,SUMIFS(#REF!,#REF!,$C393,#REF!,"&gt;="&amp;'Display 730 &amp; 1200'!$AN$12,#REF!,"&lt;="&amp;'Display 730 &amp; 1200'!$AN$11))</f>
        <v>#REF!</v>
      </c>
    </row>
    <row r="394" spans="1:5">
      <c r="A394" t="str">
        <f>IF(INDEX('Display 730 &amp; 1200'!$A:$A,ROW())="","",INDEX('Display 730 &amp; 1200'!$A:$A,ROW()))</f>
        <v>BANDUNG万隆</v>
      </c>
      <c r="B394" t="str">
        <f>IF(INDEX('Display 730 &amp; 1200'!$B:$B,ROW())="","",INDEX('Display 730 &amp; 1200'!$B:$B,ROW()))</f>
        <v>Ade Adam</v>
      </c>
      <c r="C394" t="str">
        <f>IF(INDEX('Display 730 &amp; 1200'!$D:$D,ROW())="","",INDEX('Display 730 &amp; 1200'!$D:$D,ROW()))</f>
        <v>MJA02B</v>
      </c>
      <c r="D394" t="e">
        <f>IF($C394="",0,SUMIFS(#REF!,#REF!,$C394,#REF!,"&gt;="&amp;'Display 730 &amp; 1200'!$AN$10,#REF!,"&lt;="&amp;'Display 730 &amp; 1200'!$AN$9))</f>
        <v>#REF!</v>
      </c>
      <c r="E394" t="e">
        <f>IF($C394="",0,SUMIFS(#REF!,#REF!,$C394,#REF!,"&gt;="&amp;'Display 730 &amp; 1200'!$AN$12,#REF!,"&lt;="&amp;'Display 730 &amp; 1200'!$AN$11))</f>
        <v>#REF!</v>
      </c>
    </row>
    <row r="395" spans="1:5">
      <c r="A395" t="str">
        <f>IF(INDEX('Display 730 &amp; 1200'!$A:$A,ROW())="","",INDEX('Display 730 &amp; 1200'!$A:$A,ROW()))</f>
        <v>BANDUNG万隆</v>
      </c>
      <c r="B395" t="str">
        <f>IF(INDEX('Display 730 &amp; 1200'!$B:$B,ROW())="","",INDEX('Display 730 &amp; 1200'!$B:$B,ROW()))</f>
        <v>Ade Adam</v>
      </c>
      <c r="C395" t="str">
        <f>IF(INDEX('Display 730 &amp; 1200'!$D:$D,ROW())="","",INDEX('Display 730 &amp; 1200'!$D:$D,ROW()))</f>
        <v>JATITUJUH_2</v>
      </c>
      <c r="D395" t="e">
        <f>IF($C395="",0,SUMIFS(#REF!,#REF!,$C395,#REF!,"&gt;="&amp;'Display 730 &amp; 1200'!$AN$10,#REF!,"&lt;="&amp;'Display 730 &amp; 1200'!$AN$9))</f>
        <v>#REF!</v>
      </c>
      <c r="E395" t="e">
        <f>IF($C395="",0,SUMIFS(#REF!,#REF!,$C395,#REF!,"&gt;="&amp;'Display 730 &amp; 1200'!$AN$12,#REF!,"&lt;="&amp;'Display 730 &amp; 1200'!$AN$11))</f>
        <v>#REF!</v>
      </c>
    </row>
    <row r="396" spans="1:5">
      <c r="A396" t="str">
        <f>IF(INDEX('Display 730 &amp; 1200'!$A:$A,ROW())="","",INDEX('Display 730 &amp; 1200'!$A:$A,ROW()))</f>
        <v>BANDUNG万隆</v>
      </c>
      <c r="B396" t="str">
        <f>IF(INDEX('Display 730 &amp; 1200'!$B:$B,ROW())="","",INDEX('Display 730 &amp; 1200'!$B:$B,ROW()))</f>
        <v>Ade Adam</v>
      </c>
      <c r="C396" t="str">
        <f>IF(INDEX('Display 730 &amp; 1200'!$D:$D,ROW())="","",INDEX('Display 730 &amp; 1200'!$D:$D,ROW()))</f>
        <v>MJA14A</v>
      </c>
      <c r="D396" t="e">
        <f>IF($C396="",0,SUMIFS(#REF!,#REF!,$C396,#REF!,"&gt;="&amp;'Display 730 &amp; 1200'!$AN$10,#REF!,"&lt;="&amp;'Display 730 &amp; 1200'!$AN$9))</f>
        <v>#REF!</v>
      </c>
      <c r="E396" t="e">
        <f>IF($C396="",0,SUMIFS(#REF!,#REF!,$C396,#REF!,"&gt;="&amp;'Display 730 &amp; 1200'!$AN$12,#REF!,"&lt;="&amp;'Display 730 &amp; 1200'!$AN$11))</f>
        <v>#REF!</v>
      </c>
    </row>
    <row r="397" spans="1:5">
      <c r="A397" t="str">
        <f>IF(INDEX('Display 730 &amp; 1200'!$A:$A,ROW())="","",INDEX('Display 730 &amp; 1200'!$A:$A,ROW()))</f>
        <v>BANDUNG万隆</v>
      </c>
      <c r="B397" t="str">
        <f>IF(INDEX('Display 730 &amp; 1200'!$B:$B,ROW())="","",INDEX('Display 730 &amp; 1200'!$B:$B,ROW()))</f>
        <v>Widdy</v>
      </c>
      <c r="C397" t="str">
        <f>IF(INDEX('Display 730 &amp; 1200'!$D:$D,ROW())="","",INDEX('Display 730 &amp; 1200'!$D:$D,ROW()))</f>
        <v>SARIJADI</v>
      </c>
      <c r="D397" t="e">
        <f>IF($C397="",0,SUMIFS(#REF!,#REF!,$C397,#REF!,"&gt;="&amp;'Display 730 &amp; 1200'!$AN$10,#REF!,"&lt;="&amp;'Display 730 &amp; 1200'!$AN$9))</f>
        <v>#REF!</v>
      </c>
      <c r="E397" t="e">
        <f>IF($C397="",0,SUMIFS(#REF!,#REF!,$C397,#REF!,"&gt;="&amp;'Display 730 &amp; 1200'!$AN$12,#REF!,"&lt;="&amp;'Display 730 &amp; 1200'!$AN$11))</f>
        <v>#REF!</v>
      </c>
    </row>
    <row r="398" spans="1:5">
      <c r="A398" t="str">
        <f>IF(INDEX('Display 730 &amp; 1200'!$A:$A,ROW())="","",INDEX('Display 730 &amp; 1200'!$A:$A,ROW()))</f>
        <v>BANDUNG万隆</v>
      </c>
      <c r="B398" t="str">
        <f>IF(INDEX('Display 730 &amp; 1200'!$B:$B,ROW())="","",INDEX('Display 730 &amp; 1200'!$B:$B,ROW()))</f>
        <v>Widdy</v>
      </c>
      <c r="C398" t="str">
        <f>IF(INDEX('Display 730 &amp; 1200'!$D:$D,ROW())="","",INDEX('Display 730 &amp; 1200'!$D:$D,ROW()))</f>
        <v>DC_CIMAHI_TENGAH</v>
      </c>
      <c r="D398" t="e">
        <f>IF($C398="",0,SUMIFS(#REF!,#REF!,$C398,#REF!,"&gt;="&amp;'Display 730 &amp; 1200'!$AN$10,#REF!,"&lt;="&amp;'Display 730 &amp; 1200'!$AN$9))</f>
        <v>#REF!</v>
      </c>
      <c r="E398" t="e">
        <f>IF($C398="",0,SUMIFS(#REF!,#REF!,$C398,#REF!,"&gt;="&amp;'Display 730 &amp; 1200'!$AN$12,#REF!,"&lt;="&amp;'Display 730 &amp; 1200'!$AN$11))</f>
        <v>#REF!</v>
      </c>
    </row>
    <row r="399" spans="1:5">
      <c r="A399" t="str">
        <f>IF(INDEX('Display 730 &amp; 1200'!$A:$A,ROW())="","",INDEX('Display 730 &amp; 1200'!$A:$A,ROW()))</f>
        <v>BANDUNG万隆</v>
      </c>
      <c r="B399" t="str">
        <f>IF(INDEX('Display 730 &amp; 1200'!$B:$B,ROW())="","",INDEX('Display 730 &amp; 1200'!$B:$B,ROW()))</f>
        <v>Widdy</v>
      </c>
      <c r="C399" t="str">
        <f>IF(INDEX('Display 730 &amp; 1200'!$D:$D,ROW())="","",INDEX('Display 730 &amp; 1200'!$D:$D,ROW()))</f>
        <v>DC_DUNGUS_CARIANG</v>
      </c>
      <c r="D399" t="e">
        <f>IF($C399="",0,SUMIFS(#REF!,#REF!,$C399,#REF!,"&gt;="&amp;'Display 730 &amp; 1200'!$AN$10,#REF!,"&lt;="&amp;'Display 730 &amp; 1200'!$AN$9))</f>
        <v>#REF!</v>
      </c>
      <c r="E399" t="e">
        <f>IF($C399="",0,SUMIFS(#REF!,#REF!,$C399,#REF!,"&gt;="&amp;'Display 730 &amp; 1200'!$AN$12,#REF!,"&lt;="&amp;'Display 730 &amp; 1200'!$AN$11))</f>
        <v>#REF!</v>
      </c>
    </row>
    <row r="400" spans="1:5">
      <c r="A400" t="str">
        <f>IF(INDEX('Display 730 &amp; 1200'!$A:$A,ROW())="","",INDEX('Display 730 &amp; 1200'!$A:$A,ROW()))</f>
        <v>BANDUNG万隆</v>
      </c>
      <c r="B400" t="str">
        <f>IF(INDEX('Display 730 &amp; 1200'!$B:$B,ROW())="","",INDEX('Display 730 &amp; 1200'!$B:$B,ROW()))</f>
        <v>Widdy</v>
      </c>
      <c r="C400" t="str">
        <f>IF(INDEX('Display 730 &amp; 1200'!$D:$D,ROW())="","",INDEX('Display 730 &amp; 1200'!$D:$D,ROW()))</f>
        <v>DC_SARIWANGI</v>
      </c>
      <c r="D400" t="e">
        <f>IF($C400="",0,SUMIFS(#REF!,#REF!,$C400,#REF!,"&gt;="&amp;'Display 730 &amp; 1200'!$AN$10,#REF!,"&lt;="&amp;'Display 730 &amp; 1200'!$AN$9))</f>
        <v>#REF!</v>
      </c>
      <c r="E400" t="e">
        <f>IF($C400="",0,SUMIFS(#REF!,#REF!,$C400,#REF!,"&gt;="&amp;'Display 730 &amp; 1200'!$AN$12,#REF!,"&lt;="&amp;'Display 730 &amp; 1200'!$AN$11))</f>
        <v>#REF!</v>
      </c>
    </row>
    <row r="401" spans="1:5">
      <c r="A401" t="str">
        <f>IF(INDEX('Display 730 &amp; 1200'!$A:$A,ROW())="","",INDEX('Display 730 &amp; 1200'!$A:$A,ROW()))</f>
        <v>BANDUNG万隆</v>
      </c>
      <c r="B401" t="str">
        <f>IF(INDEX('Display 730 &amp; 1200'!$B:$B,ROW())="","",INDEX('Display 730 &amp; 1200'!$B:$B,ROW()))</f>
        <v>Widdy</v>
      </c>
      <c r="C401" t="str">
        <f>IF(INDEX('Display 730 &amp; 1200'!$D:$D,ROW())="","",INDEX('Display 730 &amp; 1200'!$D:$D,ROW()))</f>
        <v>DC_CIMAHI_UTARA</v>
      </c>
      <c r="D401" t="e">
        <f>IF($C401="",0,SUMIFS(#REF!,#REF!,$C401,#REF!,"&gt;="&amp;'Display 730 &amp; 1200'!$AN$10,#REF!,"&lt;="&amp;'Display 730 &amp; 1200'!$AN$9))</f>
        <v>#REF!</v>
      </c>
      <c r="E401" t="e">
        <f>IF($C401="",0,SUMIFS(#REF!,#REF!,$C401,#REF!,"&gt;="&amp;'Display 730 &amp; 1200'!$AN$12,#REF!,"&lt;="&amp;'Display 730 &amp; 1200'!$AN$11))</f>
        <v>#REF!</v>
      </c>
    </row>
    <row r="402" spans="1:5">
      <c r="A402" t="str">
        <f>IF(INDEX('Display 730 &amp; 1200'!$A:$A,ROW())="","",INDEX('Display 730 &amp; 1200'!$A:$A,ROW()))</f>
        <v>BANDUNG万隆</v>
      </c>
      <c r="B402" t="str">
        <f>IF(INDEX('Display 730 &amp; 1200'!$B:$B,ROW())="","",INDEX('Display 730 &amp; 1200'!$B:$B,ROW()))</f>
        <v>Widdy</v>
      </c>
      <c r="C402" t="str">
        <f>IF(INDEX('Display 730 &amp; 1200'!$D:$D,ROW())="","",INDEX('Display 730 &amp; 1200'!$D:$D,ROW()))</f>
        <v>DC_CIDADAP</v>
      </c>
      <c r="D402" t="e">
        <f>IF($C402="",0,SUMIFS(#REF!,#REF!,$C402,#REF!,"&gt;="&amp;'Display 730 &amp; 1200'!$AN$10,#REF!,"&lt;="&amp;'Display 730 &amp; 1200'!$AN$9))</f>
        <v>#REF!</v>
      </c>
      <c r="E402" t="e">
        <f>IF($C402="",0,SUMIFS(#REF!,#REF!,$C402,#REF!,"&gt;="&amp;'Display 730 &amp; 1200'!$AN$12,#REF!,"&lt;="&amp;'Display 730 &amp; 1200'!$AN$11))</f>
        <v>#REF!</v>
      </c>
    </row>
    <row r="403" spans="1:5">
      <c r="A403" t="str">
        <f>IF(INDEX('Display 730 &amp; 1200'!$A:$A,ROW())="","",INDEX('Display 730 &amp; 1200'!$A:$A,ROW()))</f>
        <v>BANDUNG万隆</v>
      </c>
      <c r="B403" t="str">
        <f>IF(INDEX('Display 730 &amp; 1200'!$B:$B,ROW())="","",INDEX('Display 730 &amp; 1200'!$B:$B,ROW()))</f>
        <v>Widdy</v>
      </c>
      <c r="C403" t="str">
        <f>IF(INDEX('Display 730 &amp; 1200'!$D:$D,ROW())="","",INDEX('Display 730 &amp; 1200'!$D:$D,ROW()))</f>
        <v>DC_CIMAHI_SELATAN</v>
      </c>
      <c r="D403" t="e">
        <f>IF($C403="",0,SUMIFS(#REF!,#REF!,$C403,#REF!,"&gt;="&amp;'Display 730 &amp; 1200'!$AN$10,#REF!,"&lt;="&amp;'Display 730 &amp; 1200'!$AN$9))</f>
        <v>#REF!</v>
      </c>
      <c r="E403" t="e">
        <f>IF($C403="",0,SUMIFS(#REF!,#REF!,$C403,#REF!,"&gt;="&amp;'Display 730 &amp; 1200'!$AN$12,#REF!,"&lt;="&amp;'Display 730 &amp; 1200'!$AN$11))</f>
        <v>#REF!</v>
      </c>
    </row>
    <row r="404" spans="1:5">
      <c r="A404" t="str">
        <f>IF(INDEX('Display 730 &amp; 1200'!$A:$A,ROW())="","",INDEX('Display 730 &amp; 1200'!$A:$A,ROW()))</f>
        <v>BANDUNG万隆</v>
      </c>
      <c r="B404" t="str">
        <f>IF(INDEX('Display 730 &amp; 1200'!$B:$B,ROW())="","",INDEX('Display 730 &amp; 1200'!$B:$B,ROW()))</f>
        <v>Deden Ery Riswandi</v>
      </c>
      <c r="C404" t="str">
        <f>IF(INDEX('Display 730 &amp; 1200'!$D:$D,ROW())="","",INDEX('Display 730 &amp; 1200'!$D:$D,ROW()))</f>
        <v>IDM11C</v>
      </c>
      <c r="D404" t="e">
        <f>IF($C404="",0,SUMIFS(#REF!,#REF!,$C404,#REF!,"&gt;="&amp;'Display 730 &amp; 1200'!$AN$10,#REF!,"&lt;="&amp;'Display 730 &amp; 1200'!$AN$9))</f>
        <v>#REF!</v>
      </c>
      <c r="E404" t="e">
        <f>IF($C404="",0,SUMIFS(#REF!,#REF!,$C404,#REF!,"&gt;="&amp;'Display 730 &amp; 1200'!$AN$12,#REF!,"&lt;="&amp;'Display 730 &amp; 1200'!$AN$11))</f>
        <v>#REF!</v>
      </c>
    </row>
    <row r="405" spans="1:5">
      <c r="A405" t="str">
        <f>IF(INDEX('Display 730 &amp; 1200'!$A:$A,ROW())="","",INDEX('Display 730 &amp; 1200'!$A:$A,ROW()))</f>
        <v>BANDUNG万隆</v>
      </c>
      <c r="B405" t="str">
        <f>IF(INDEX('Display 730 &amp; 1200'!$B:$B,ROW())="","",INDEX('Display 730 &amp; 1200'!$B:$B,ROW()))</f>
        <v>Deden Ery Riswandi</v>
      </c>
      <c r="C405" t="str">
        <f>IF(INDEX('Display 730 &amp; 1200'!$D:$D,ROW())="","",INDEX('Display 730 &amp; 1200'!$D:$D,ROW()))</f>
        <v>IDM20D</v>
      </c>
      <c r="D405" t="e">
        <f>IF($C405="",0,SUMIFS(#REF!,#REF!,$C405,#REF!,"&gt;="&amp;'Display 730 &amp; 1200'!$AN$10,#REF!,"&lt;="&amp;'Display 730 &amp; 1200'!$AN$9))</f>
        <v>#REF!</v>
      </c>
      <c r="E405" t="e">
        <f>IF($C405="",0,SUMIFS(#REF!,#REF!,$C405,#REF!,"&gt;="&amp;'Display 730 &amp; 1200'!$AN$12,#REF!,"&lt;="&amp;'Display 730 &amp; 1200'!$AN$11))</f>
        <v>#REF!</v>
      </c>
    </row>
    <row r="406" spans="1:5">
      <c r="A406" t="str">
        <f>IF(INDEX('Display 730 &amp; 1200'!$A:$A,ROW())="","",INDEX('Display 730 &amp; 1200'!$A:$A,ROW()))</f>
        <v>BANDUNG万隆</v>
      </c>
      <c r="B406" t="str">
        <f>IF(INDEX('Display 730 &amp; 1200'!$B:$B,ROW())="","",INDEX('Display 730 &amp; 1200'!$B:$B,ROW()))</f>
        <v>Deden Ery Riswandi</v>
      </c>
      <c r="C406" t="str">
        <f>IF(INDEX('Display 730 &amp; 1200'!$D:$D,ROW())="","",INDEX('Display 730 &amp; 1200'!$D:$D,ROW()))</f>
        <v>IDM07E</v>
      </c>
      <c r="D406" t="e">
        <f>IF($C406="",0,SUMIFS(#REF!,#REF!,$C406,#REF!,"&gt;="&amp;'Display 730 &amp; 1200'!$AN$10,#REF!,"&lt;="&amp;'Display 730 &amp; 1200'!$AN$9))</f>
        <v>#REF!</v>
      </c>
      <c r="E406" t="e">
        <f>IF($C406="",0,SUMIFS(#REF!,#REF!,$C406,#REF!,"&gt;="&amp;'Display 730 &amp; 1200'!$AN$12,#REF!,"&lt;="&amp;'Display 730 &amp; 1200'!$AN$11))</f>
        <v>#REF!</v>
      </c>
    </row>
    <row r="407" spans="1:5">
      <c r="A407" t="str">
        <f>IF(INDEX('Display 730 &amp; 1200'!$A:$A,ROW())="","",INDEX('Display 730 &amp; 1200'!$A:$A,ROW()))</f>
        <v>BANDUNG万隆</v>
      </c>
      <c r="B407" t="str">
        <f>IF(INDEX('Display 730 &amp; 1200'!$B:$B,ROW())="","",INDEX('Display 730 &amp; 1200'!$B:$B,ROW()))</f>
        <v>Deden Ery Riswandi</v>
      </c>
      <c r="C407" t="str">
        <f>IF(INDEX('Display 730 &amp; 1200'!$D:$D,ROW())="","",INDEX('Display 730 &amp; 1200'!$D:$D,ROW()))</f>
        <v>IDM18</v>
      </c>
      <c r="D407" t="e">
        <f>IF($C407="",0,SUMIFS(#REF!,#REF!,$C407,#REF!,"&gt;="&amp;'Display 730 &amp; 1200'!$AN$10,#REF!,"&lt;="&amp;'Display 730 &amp; 1200'!$AN$9))</f>
        <v>#REF!</v>
      </c>
      <c r="E407" t="e">
        <f>IF($C407="",0,SUMIFS(#REF!,#REF!,$C407,#REF!,"&gt;="&amp;'Display 730 &amp; 1200'!$AN$12,#REF!,"&lt;="&amp;'Display 730 &amp; 1200'!$AN$11))</f>
        <v>#REF!</v>
      </c>
    </row>
    <row r="408" spans="1:5">
      <c r="A408" t="str">
        <f>IF(INDEX('Display 730 &amp; 1200'!$A:$A,ROW())="","",INDEX('Display 730 &amp; 1200'!$A:$A,ROW()))</f>
        <v>BANDUNG万隆</v>
      </c>
      <c r="B408" t="str">
        <f>IF(INDEX('Display 730 &amp; 1200'!$B:$B,ROW())="","",INDEX('Display 730 &amp; 1200'!$B:$B,ROW()))</f>
        <v>Deden Ery Riswandi</v>
      </c>
      <c r="C408" t="str">
        <f>IF(INDEX('Display 730 &amp; 1200'!$D:$D,ROW())="","",INDEX('Display 730 &amp; 1200'!$D:$D,ROW()))</f>
        <v>IDM30B</v>
      </c>
      <c r="D408" t="e">
        <f>IF($C408="",0,SUMIFS(#REF!,#REF!,$C408,#REF!,"&gt;="&amp;'Display 730 &amp; 1200'!$AN$10,#REF!,"&lt;="&amp;'Display 730 &amp; 1200'!$AN$9))</f>
        <v>#REF!</v>
      </c>
      <c r="E408" t="e">
        <f>IF($C408="",0,SUMIFS(#REF!,#REF!,$C408,#REF!,"&gt;="&amp;'Display 730 &amp; 1200'!$AN$12,#REF!,"&lt;="&amp;'Display 730 &amp; 1200'!$AN$11))</f>
        <v>#REF!</v>
      </c>
    </row>
    <row r="409" spans="1:5">
      <c r="A409" t="str">
        <f>IF(INDEX('Display 730 &amp; 1200'!$A:$A,ROW())="","",INDEX('Display 730 &amp; 1200'!$A:$A,ROW()))</f>
        <v>BANDUNG万隆</v>
      </c>
      <c r="B409" t="str">
        <f>IF(INDEX('Display 730 &amp; 1200'!$B:$B,ROW())="","",INDEX('Display 730 &amp; 1200'!$B:$B,ROW()))</f>
        <v>Deden Ery Riswandi</v>
      </c>
      <c r="C409" t="str">
        <f>IF(INDEX('Display 730 &amp; 1200'!$D:$D,ROW())="","",INDEX('Display 730 &amp; 1200'!$D:$D,ROW()))</f>
        <v>IDM13C</v>
      </c>
      <c r="D409" t="e">
        <f>IF($C409="",0,SUMIFS(#REF!,#REF!,$C409,#REF!,"&gt;="&amp;'Display 730 &amp; 1200'!$AN$10,#REF!,"&lt;="&amp;'Display 730 &amp; 1200'!$AN$9))</f>
        <v>#REF!</v>
      </c>
      <c r="E409" t="e">
        <f>IF($C409="",0,SUMIFS(#REF!,#REF!,$C409,#REF!,"&gt;="&amp;'Display 730 &amp; 1200'!$AN$12,#REF!,"&lt;="&amp;'Display 730 &amp; 1200'!$AN$11))</f>
        <v>#REF!</v>
      </c>
    </row>
    <row r="410" spans="1:5">
      <c r="A410" t="str">
        <f>IF(INDEX('Display 730 &amp; 1200'!$A:$A,ROW())="","",INDEX('Display 730 &amp; 1200'!$A:$A,ROW()))</f>
        <v>BANDUNG万隆</v>
      </c>
      <c r="B410" t="str">
        <f>IF(INDEX('Display 730 &amp; 1200'!$B:$B,ROW())="","",INDEX('Display 730 &amp; 1200'!$B:$B,ROW()))</f>
        <v>Deden Ery Riswandi</v>
      </c>
      <c r="C410" t="str">
        <f>IF(INDEX('Display 730 &amp; 1200'!$D:$D,ROW())="","",INDEX('Display 730 &amp; 1200'!$D:$D,ROW()))</f>
        <v>IDM28B</v>
      </c>
      <c r="D410" t="e">
        <f>IF($C410="",0,SUMIFS(#REF!,#REF!,$C410,#REF!,"&gt;="&amp;'Display 730 &amp; 1200'!$AN$10,#REF!,"&lt;="&amp;'Display 730 &amp; 1200'!$AN$9))</f>
        <v>#REF!</v>
      </c>
      <c r="E410" t="e">
        <f>IF($C410="",0,SUMIFS(#REF!,#REF!,$C410,#REF!,"&gt;="&amp;'Display 730 &amp; 1200'!$AN$12,#REF!,"&lt;="&amp;'Display 730 &amp; 1200'!$AN$11))</f>
        <v>#REF!</v>
      </c>
    </row>
    <row r="411" spans="1:5">
      <c r="A411" t="str">
        <f>IF(INDEX('Display 730 &amp; 1200'!$A:$A,ROW())="","",INDEX('Display 730 &amp; 1200'!$A:$A,ROW()))</f>
        <v>BANDUNG万隆</v>
      </c>
      <c r="B411" t="str">
        <f>IF(INDEX('Display 730 &amp; 1200'!$B:$B,ROW())="","",INDEX('Display 730 &amp; 1200'!$B:$B,ROW()))</f>
        <v>Deden Ery Riswandi</v>
      </c>
      <c r="C411" t="str">
        <f>IF(INDEX('Display 730 &amp; 1200'!$D:$D,ROW())="","",INDEX('Display 730 &amp; 1200'!$D:$D,ROW()))</f>
        <v>IDM06D</v>
      </c>
      <c r="D411" t="e">
        <f>IF($C411="",0,SUMIFS(#REF!,#REF!,$C411,#REF!,"&gt;="&amp;'Display 730 &amp; 1200'!$AN$10,#REF!,"&lt;="&amp;'Display 730 &amp; 1200'!$AN$9))</f>
        <v>#REF!</v>
      </c>
      <c r="E411" t="e">
        <f>IF($C411="",0,SUMIFS(#REF!,#REF!,$C411,#REF!,"&gt;="&amp;'Display 730 &amp; 1200'!$AN$12,#REF!,"&lt;="&amp;'Display 730 &amp; 1200'!$AN$11))</f>
        <v>#REF!</v>
      </c>
    </row>
    <row r="412" spans="1:5">
      <c r="A412" t="str">
        <f>IF(INDEX('Display 730 &amp; 1200'!$A:$A,ROW())="","",INDEX('Display 730 &amp; 1200'!$A:$A,ROW()))</f>
        <v>BANDUNG万隆</v>
      </c>
      <c r="B412" t="str">
        <f>IF(INDEX('Display 730 &amp; 1200'!$B:$B,ROW())="","",INDEX('Display 730 &amp; 1200'!$B:$B,ROW()))</f>
        <v>Deden Ery Riswandi</v>
      </c>
      <c r="C412" t="str">
        <f>IF(INDEX('Display 730 &amp; 1200'!$D:$D,ROW())="","",INDEX('Display 730 &amp; 1200'!$D:$D,ROW()))</f>
        <v>IDM19C</v>
      </c>
      <c r="D412" t="e">
        <f>IF($C412="",0,SUMIFS(#REF!,#REF!,$C412,#REF!,"&gt;="&amp;'Display 730 &amp; 1200'!$AN$10,#REF!,"&lt;="&amp;'Display 730 &amp; 1200'!$AN$9))</f>
        <v>#REF!</v>
      </c>
      <c r="E412" t="e">
        <f>IF($C412="",0,SUMIFS(#REF!,#REF!,$C412,#REF!,"&gt;="&amp;'Display 730 &amp; 1200'!$AN$12,#REF!,"&lt;="&amp;'Display 730 &amp; 1200'!$AN$11))</f>
        <v>#REF!</v>
      </c>
    </row>
    <row r="413" spans="1:5">
      <c r="A413" t="str">
        <f>IF(INDEX('Display 730 &amp; 1200'!$A:$A,ROW())="","",INDEX('Display 730 &amp; 1200'!$A:$A,ROW()))</f>
        <v>BANDUNG万隆</v>
      </c>
      <c r="B413" t="str">
        <f>IF(INDEX('Display 730 &amp; 1200'!$B:$B,ROW())="","",INDEX('Display 730 &amp; 1200'!$B:$B,ROW()))</f>
        <v>Deden Ery Riswandi</v>
      </c>
      <c r="C413" t="str">
        <f>IF(INDEX('Display 730 &amp; 1200'!$D:$D,ROW())="","",INDEX('Display 730 &amp; 1200'!$D:$D,ROW()))</f>
        <v>IDM15E</v>
      </c>
      <c r="D413" t="e">
        <f>IF($C413="",0,SUMIFS(#REF!,#REF!,$C413,#REF!,"&gt;="&amp;'Display 730 &amp; 1200'!$AN$10,#REF!,"&lt;="&amp;'Display 730 &amp; 1200'!$AN$9))</f>
        <v>#REF!</v>
      </c>
      <c r="E413" t="e">
        <f>IF($C413="",0,SUMIFS(#REF!,#REF!,$C413,#REF!,"&gt;="&amp;'Display 730 &amp; 1200'!$AN$12,#REF!,"&lt;="&amp;'Display 730 &amp; 1200'!$AN$11))</f>
        <v>#REF!</v>
      </c>
    </row>
    <row r="414" spans="1:5">
      <c r="A414" t="str">
        <f>IF(INDEX('Display 730 &amp; 1200'!$A:$A,ROW())="","",INDEX('Display 730 &amp; 1200'!$A:$A,ROW()))</f>
        <v>BANDUNG万隆</v>
      </c>
      <c r="B414" t="str">
        <f>IF(INDEX('Display 730 &amp; 1200'!$B:$B,ROW())="","",INDEX('Display 730 &amp; 1200'!$B:$B,ROW()))</f>
        <v>Deden Ery Riswandi</v>
      </c>
      <c r="C414" t="str">
        <f>IF(INDEX('Display 730 &amp; 1200'!$D:$D,ROW())="","",INDEX('Display 730 &amp; 1200'!$D:$D,ROW()))</f>
        <v>IDM10C</v>
      </c>
      <c r="D414" t="e">
        <f>IF($C414="",0,SUMIFS(#REF!,#REF!,$C414,#REF!,"&gt;="&amp;'Display 730 &amp; 1200'!$AN$10,#REF!,"&lt;="&amp;'Display 730 &amp; 1200'!$AN$9))</f>
        <v>#REF!</v>
      </c>
      <c r="E414" t="e">
        <f>IF($C414="",0,SUMIFS(#REF!,#REF!,$C414,#REF!,"&gt;="&amp;'Display 730 &amp; 1200'!$AN$12,#REF!,"&lt;="&amp;'Display 730 &amp; 1200'!$AN$11))</f>
        <v>#REF!</v>
      </c>
    </row>
    <row r="415" spans="1:5">
      <c r="A415" t="str">
        <f>IF(INDEX('Display 730 &amp; 1200'!$A:$A,ROW())="","",INDEX('Display 730 &amp; 1200'!$A:$A,ROW()))</f>
        <v>BANDUNG万隆</v>
      </c>
      <c r="B415" t="str">
        <f>IF(INDEX('Display 730 &amp; 1200'!$B:$B,ROW())="","",INDEX('Display 730 &amp; 1200'!$B:$B,ROW()))</f>
        <v>Deden Ery Riswandi</v>
      </c>
      <c r="C415" t="str">
        <f>IF(INDEX('Display 730 &amp; 1200'!$D:$D,ROW())="","",INDEX('Display 730 &amp; 1200'!$D:$D,ROW()))</f>
        <v>IDM04E</v>
      </c>
      <c r="D415" t="e">
        <f>IF($C415="",0,SUMIFS(#REF!,#REF!,$C415,#REF!,"&gt;="&amp;'Display 730 &amp; 1200'!$AN$10,#REF!,"&lt;="&amp;'Display 730 &amp; 1200'!$AN$9))</f>
        <v>#REF!</v>
      </c>
      <c r="E415" t="e">
        <f>IF($C415="",0,SUMIFS(#REF!,#REF!,$C415,#REF!,"&gt;="&amp;'Display 730 &amp; 1200'!$AN$12,#REF!,"&lt;="&amp;'Display 730 &amp; 1200'!$AN$11))</f>
        <v>#REF!</v>
      </c>
    </row>
    <row r="416" spans="1:5">
      <c r="A416" t="str">
        <f>IF(INDEX('Display 730 &amp; 1200'!$A:$A,ROW())="","",INDEX('Display 730 &amp; 1200'!$A:$A,ROW()))</f>
        <v>BANDUNG万隆</v>
      </c>
      <c r="B416" t="str">
        <f>IF(INDEX('Display 730 &amp; 1200'!$B:$B,ROW())="","",INDEX('Display 730 &amp; 1200'!$B:$B,ROW()))</f>
        <v>Dedy</v>
      </c>
      <c r="C416" t="str">
        <f>IF(INDEX('Display 730 &amp; 1200'!$D:$D,ROW())="","",INDEX('Display 730 &amp; 1200'!$D:$D,ROW()))</f>
        <v>BDO_SALES</v>
      </c>
      <c r="D416" t="e">
        <f>IF($C416="",0,SUMIFS(#REF!,#REF!,$C416,#REF!,"&gt;="&amp;'Display 730 &amp; 1200'!$AN$10,#REF!,"&lt;="&amp;'Display 730 &amp; 1200'!$AN$9))</f>
        <v>#REF!</v>
      </c>
      <c r="E416" t="e">
        <f>IF($C416="",0,SUMIFS(#REF!,#REF!,$C416,#REF!,"&gt;="&amp;'Display 730 &amp; 1200'!$AN$12,#REF!,"&lt;="&amp;'Display 730 &amp; 1200'!$AN$11))</f>
        <v>#REF!</v>
      </c>
    </row>
    <row r="417" spans="1:5">
      <c r="A417" t="str">
        <f>IF(INDEX('Display 730 &amp; 1200'!$A:$A,ROW())="","",INDEX('Display 730 &amp; 1200'!$A:$A,ROW()))</f>
        <v>BANDUNG万隆</v>
      </c>
      <c r="B417" t="str">
        <f>IF(INDEX('Display 730 &amp; 1200'!$B:$B,ROW())="","",INDEX('Display 730 &amp; 1200'!$B:$B,ROW()))</f>
        <v>Didi</v>
      </c>
      <c r="C417" t="str">
        <f>IF(INDEX('Display 730 &amp; 1200'!$D:$D,ROW())="","",INDEX('Display 730 &amp; 1200'!$D:$D,ROW()))</f>
        <v>GRT40A</v>
      </c>
      <c r="D417" t="e">
        <f>IF($C417="",0,SUMIFS(#REF!,#REF!,$C417,#REF!,"&gt;="&amp;'Display 730 &amp; 1200'!$AN$10,#REF!,"&lt;="&amp;'Display 730 &amp; 1200'!$AN$9))</f>
        <v>#REF!</v>
      </c>
      <c r="E417" t="e">
        <f>IF($C417="",0,SUMIFS(#REF!,#REF!,$C417,#REF!,"&gt;="&amp;'Display 730 &amp; 1200'!$AN$12,#REF!,"&lt;="&amp;'Display 730 &amp; 1200'!$AN$11))</f>
        <v>#REF!</v>
      </c>
    </row>
    <row r="418" spans="1:5">
      <c r="A418" t="str">
        <f>IF(INDEX('Display 730 &amp; 1200'!$A:$A,ROW())="","",INDEX('Display 730 &amp; 1200'!$A:$A,ROW()))</f>
        <v>BANDUNG万隆</v>
      </c>
      <c r="B418" t="str">
        <f>IF(INDEX('Display 730 &amp; 1200'!$B:$B,ROW())="","",INDEX('Display 730 &amp; 1200'!$B:$B,ROW()))</f>
        <v>Didi</v>
      </c>
      <c r="C418" t="str">
        <f>IF(INDEX('Display 730 &amp; 1200'!$D:$D,ROW())="","",INDEX('Display 730 &amp; 1200'!$D:$D,ROW()))</f>
        <v>GRT17B</v>
      </c>
      <c r="D418" t="e">
        <f>IF($C418="",0,SUMIFS(#REF!,#REF!,$C418,#REF!,"&gt;="&amp;'Display 730 &amp; 1200'!$AN$10,#REF!,"&lt;="&amp;'Display 730 &amp; 1200'!$AN$9))</f>
        <v>#REF!</v>
      </c>
      <c r="E418" t="e">
        <f>IF($C418="",0,SUMIFS(#REF!,#REF!,$C418,#REF!,"&gt;="&amp;'Display 730 &amp; 1200'!$AN$12,#REF!,"&lt;="&amp;'Display 730 &amp; 1200'!$AN$11))</f>
        <v>#REF!</v>
      </c>
    </row>
    <row r="419" spans="1:5">
      <c r="A419" t="str">
        <f>IF(INDEX('Display 730 &amp; 1200'!$A:$A,ROW())="","",INDEX('Display 730 &amp; 1200'!$A:$A,ROW()))</f>
        <v>BANDUNG万隆</v>
      </c>
      <c r="B419" t="str">
        <f>IF(INDEX('Display 730 &amp; 1200'!$B:$B,ROW())="","",INDEX('Display 730 &amp; 1200'!$B:$B,ROW()))</f>
        <v>Didi</v>
      </c>
      <c r="C419" t="str">
        <f>IF(INDEX('Display 730 &amp; 1200'!$D:$D,ROW())="","",INDEX('Display 730 &amp; 1200'!$D:$D,ROW()))</f>
        <v>GRT27B</v>
      </c>
      <c r="D419" t="e">
        <f>IF($C419="",0,SUMIFS(#REF!,#REF!,$C419,#REF!,"&gt;="&amp;'Display 730 &amp; 1200'!$AN$10,#REF!,"&lt;="&amp;'Display 730 &amp; 1200'!$AN$9))</f>
        <v>#REF!</v>
      </c>
      <c r="E419" t="e">
        <f>IF($C419="",0,SUMIFS(#REF!,#REF!,$C419,#REF!,"&gt;="&amp;'Display 730 &amp; 1200'!$AN$12,#REF!,"&lt;="&amp;'Display 730 &amp; 1200'!$AN$11))</f>
        <v>#REF!</v>
      </c>
    </row>
    <row r="420" spans="1:5">
      <c r="A420" t="str">
        <f>IF(INDEX('Display 730 &amp; 1200'!$A:$A,ROW())="","",INDEX('Display 730 &amp; 1200'!$A:$A,ROW()))</f>
        <v>BANDUNG万隆</v>
      </c>
      <c r="B420" t="str">
        <f>IF(INDEX('Display 730 &amp; 1200'!$B:$B,ROW())="","",INDEX('Display 730 &amp; 1200'!$B:$B,ROW()))</f>
        <v>Didi</v>
      </c>
      <c r="C420" t="str">
        <f>IF(INDEX('Display 730 &amp; 1200'!$D:$D,ROW())="","",INDEX('Display 730 &amp; 1200'!$D:$D,ROW()))</f>
        <v>GRT06C</v>
      </c>
      <c r="D420" t="e">
        <f>IF($C420="",0,SUMIFS(#REF!,#REF!,$C420,#REF!,"&gt;="&amp;'Display 730 &amp; 1200'!$AN$10,#REF!,"&lt;="&amp;'Display 730 &amp; 1200'!$AN$9))</f>
        <v>#REF!</v>
      </c>
      <c r="E420" t="e">
        <f>IF($C420="",0,SUMIFS(#REF!,#REF!,$C420,#REF!,"&gt;="&amp;'Display 730 &amp; 1200'!$AN$12,#REF!,"&lt;="&amp;'Display 730 &amp; 1200'!$AN$11))</f>
        <v>#REF!</v>
      </c>
    </row>
    <row r="421" spans="1:5">
      <c r="A421" t="str">
        <f>IF(INDEX('Display 730 &amp; 1200'!$A:$A,ROW())="","",INDEX('Display 730 &amp; 1200'!$A:$A,ROW()))</f>
        <v>BANDUNG万隆</v>
      </c>
      <c r="B421" t="str">
        <f>IF(INDEX('Display 730 &amp; 1200'!$B:$B,ROW())="","",INDEX('Display 730 &amp; 1200'!$B:$B,ROW()))</f>
        <v>Didi</v>
      </c>
      <c r="C421" t="str">
        <f>IF(INDEX('Display 730 &amp; 1200'!$D:$D,ROW())="","",INDEX('Display 730 &amp; 1200'!$D:$D,ROW()))</f>
        <v>GRT10B</v>
      </c>
      <c r="D421" t="e">
        <f>IF($C421="",0,SUMIFS(#REF!,#REF!,$C421,#REF!,"&gt;="&amp;'Display 730 &amp; 1200'!$AN$10,#REF!,"&lt;="&amp;'Display 730 &amp; 1200'!$AN$9))</f>
        <v>#REF!</v>
      </c>
      <c r="E421" t="e">
        <f>IF($C421="",0,SUMIFS(#REF!,#REF!,$C421,#REF!,"&gt;="&amp;'Display 730 &amp; 1200'!$AN$12,#REF!,"&lt;="&amp;'Display 730 &amp; 1200'!$AN$11))</f>
        <v>#REF!</v>
      </c>
    </row>
    <row r="422" spans="1:5">
      <c r="A422" t="str">
        <f>IF(INDEX('Display 730 &amp; 1200'!$A:$A,ROW())="","",INDEX('Display 730 &amp; 1200'!$A:$A,ROW()))</f>
        <v>BANDUNG万隆</v>
      </c>
      <c r="B422" t="str">
        <f>IF(INDEX('Display 730 &amp; 1200'!$B:$B,ROW())="","",INDEX('Display 730 &amp; 1200'!$B:$B,ROW()))</f>
        <v>Didi</v>
      </c>
      <c r="C422" t="str">
        <f>IF(INDEX('Display 730 &amp; 1200'!$D:$D,ROW())="","",INDEX('Display 730 &amp; 1200'!$D:$D,ROW()))</f>
        <v>GRT24B</v>
      </c>
      <c r="D422" t="e">
        <f>IF($C422="",0,SUMIFS(#REF!,#REF!,$C422,#REF!,"&gt;="&amp;'Display 730 &amp; 1200'!$AN$10,#REF!,"&lt;="&amp;'Display 730 &amp; 1200'!$AN$9))</f>
        <v>#REF!</v>
      </c>
      <c r="E422" t="e">
        <f>IF($C422="",0,SUMIFS(#REF!,#REF!,$C422,#REF!,"&gt;="&amp;'Display 730 &amp; 1200'!$AN$12,#REF!,"&lt;="&amp;'Display 730 &amp; 1200'!$AN$11))</f>
        <v>#REF!</v>
      </c>
    </row>
    <row r="423" spans="1:5">
      <c r="A423" t="str">
        <f>IF(INDEX('Display 730 &amp; 1200'!$A:$A,ROW())="","",INDEX('Display 730 &amp; 1200'!$A:$A,ROW()))</f>
        <v>BANDUNG万隆</v>
      </c>
      <c r="B423" t="str">
        <f>IF(INDEX('Display 730 &amp; 1200'!$B:$B,ROW())="","",INDEX('Display 730 &amp; 1200'!$B:$B,ROW()))</f>
        <v>Didi</v>
      </c>
      <c r="C423" t="str">
        <f>IF(INDEX('Display 730 &amp; 1200'!$D:$D,ROW())="","",INDEX('Display 730 &amp; 1200'!$D:$D,ROW()))</f>
        <v>GRT11A</v>
      </c>
      <c r="D423" t="e">
        <f>IF($C423="",0,SUMIFS(#REF!,#REF!,$C423,#REF!,"&gt;="&amp;'Display 730 &amp; 1200'!$AN$10,#REF!,"&lt;="&amp;'Display 730 &amp; 1200'!$AN$9))</f>
        <v>#REF!</v>
      </c>
      <c r="E423" t="e">
        <f>IF($C423="",0,SUMIFS(#REF!,#REF!,$C423,#REF!,"&gt;="&amp;'Display 730 &amp; 1200'!$AN$12,#REF!,"&lt;="&amp;'Display 730 &amp; 1200'!$AN$11))</f>
        <v>#REF!</v>
      </c>
    </row>
    <row r="424" spans="1:5">
      <c r="A424" t="str">
        <f>IF(INDEX('Display 730 &amp; 1200'!$A:$A,ROW())="","",INDEX('Display 730 &amp; 1200'!$A:$A,ROW()))</f>
        <v>BANDUNG万隆</v>
      </c>
      <c r="B424" t="str">
        <f>IF(INDEX('Display 730 &amp; 1200'!$B:$B,ROW())="","",INDEX('Display 730 &amp; 1200'!$B:$B,ROW()))</f>
        <v>Didi</v>
      </c>
      <c r="C424" t="str">
        <f>IF(INDEX('Display 730 &amp; 1200'!$D:$D,ROW())="","",INDEX('Display 730 &amp; 1200'!$D:$D,ROW()))</f>
        <v>GRT07C</v>
      </c>
      <c r="D424" t="e">
        <f>IF($C424="",0,SUMIFS(#REF!,#REF!,$C424,#REF!,"&gt;="&amp;'Display 730 &amp; 1200'!$AN$10,#REF!,"&lt;="&amp;'Display 730 &amp; 1200'!$AN$9))</f>
        <v>#REF!</v>
      </c>
      <c r="E424" t="e">
        <f>IF($C424="",0,SUMIFS(#REF!,#REF!,$C424,#REF!,"&gt;="&amp;'Display 730 &amp; 1200'!$AN$12,#REF!,"&lt;="&amp;'Display 730 &amp; 1200'!$AN$11))</f>
        <v>#REF!</v>
      </c>
    </row>
    <row r="425" spans="1:5">
      <c r="A425" t="str">
        <f>IF(INDEX('Display 730 &amp; 1200'!$A:$A,ROW())="","",INDEX('Display 730 &amp; 1200'!$A:$A,ROW()))</f>
        <v>BANDUNG万隆</v>
      </c>
      <c r="B425" t="str">
        <f>IF(INDEX('Display 730 &amp; 1200'!$B:$B,ROW())="","",INDEX('Display 730 &amp; 1200'!$B:$B,ROW()))</f>
        <v>Didi</v>
      </c>
      <c r="C425" t="str">
        <f>IF(INDEX('Display 730 &amp; 1200'!$D:$D,ROW())="","",INDEX('Display 730 &amp; 1200'!$D:$D,ROW()))</f>
        <v>GRT19A</v>
      </c>
      <c r="D425" t="e">
        <f>IF($C425="",0,SUMIFS(#REF!,#REF!,$C425,#REF!,"&gt;="&amp;'Display 730 &amp; 1200'!$AN$10,#REF!,"&lt;="&amp;'Display 730 &amp; 1200'!$AN$9))</f>
        <v>#REF!</v>
      </c>
      <c r="E425" t="e">
        <f>IF($C425="",0,SUMIFS(#REF!,#REF!,$C425,#REF!,"&gt;="&amp;'Display 730 &amp; 1200'!$AN$12,#REF!,"&lt;="&amp;'Display 730 &amp; 1200'!$AN$11))</f>
        <v>#REF!</v>
      </c>
    </row>
    <row r="426" spans="1:5">
      <c r="A426" t="str">
        <f>IF(INDEX('Display 730 &amp; 1200'!$A:$A,ROW())="","",INDEX('Display 730 &amp; 1200'!$A:$A,ROW()))</f>
        <v>BANDUNG万隆</v>
      </c>
      <c r="B426" t="str">
        <f>IF(INDEX('Display 730 &amp; 1200'!$B:$B,ROW())="","",INDEX('Display 730 &amp; 1200'!$B:$B,ROW()))</f>
        <v>Didi</v>
      </c>
      <c r="C426" t="str">
        <f>IF(INDEX('Display 730 &amp; 1200'!$D:$D,ROW())="","",INDEX('Display 730 &amp; 1200'!$D:$D,ROW()))</f>
        <v>GRT42</v>
      </c>
      <c r="D426" t="e">
        <f>IF($C426="",0,SUMIFS(#REF!,#REF!,$C426,#REF!,"&gt;="&amp;'Display 730 &amp; 1200'!$AN$10,#REF!,"&lt;="&amp;'Display 730 &amp; 1200'!$AN$9))</f>
        <v>#REF!</v>
      </c>
      <c r="E426" t="e">
        <f>IF($C426="",0,SUMIFS(#REF!,#REF!,$C426,#REF!,"&gt;="&amp;'Display 730 &amp; 1200'!$AN$12,#REF!,"&lt;="&amp;'Display 730 &amp; 1200'!$AN$11))</f>
        <v>#REF!</v>
      </c>
    </row>
    <row r="427" spans="1:5">
      <c r="A427" t="str">
        <f>IF(INDEX('Display 730 &amp; 1200'!$A:$A,ROW())="","",INDEX('Display 730 &amp; 1200'!$A:$A,ROW()))</f>
        <v>BANDUNG万隆</v>
      </c>
      <c r="B427" t="str">
        <f>IF(INDEX('Display 730 &amp; 1200'!$B:$B,ROW())="","",INDEX('Display 730 &amp; 1200'!$B:$B,ROW()))</f>
        <v>Didi</v>
      </c>
      <c r="C427" t="str">
        <f>IF(INDEX('Display 730 &amp; 1200'!$D:$D,ROW())="","",INDEX('Display 730 &amp; 1200'!$D:$D,ROW()))</f>
        <v>GRT05C</v>
      </c>
      <c r="D427" t="e">
        <f>IF($C427="",0,SUMIFS(#REF!,#REF!,$C427,#REF!,"&gt;="&amp;'Display 730 &amp; 1200'!$AN$10,#REF!,"&lt;="&amp;'Display 730 &amp; 1200'!$AN$9))</f>
        <v>#REF!</v>
      </c>
      <c r="E427" t="e">
        <f>IF($C427="",0,SUMIFS(#REF!,#REF!,$C427,#REF!,"&gt;="&amp;'Display 730 &amp; 1200'!$AN$12,#REF!,"&lt;="&amp;'Display 730 &amp; 1200'!$AN$11))</f>
        <v>#REF!</v>
      </c>
    </row>
    <row r="428" spans="1:5">
      <c r="A428" t="str">
        <f>IF(INDEX('Display 730 &amp; 1200'!$A:$A,ROW())="","",INDEX('Display 730 &amp; 1200'!$A:$A,ROW()))</f>
        <v>BANDUNG万隆</v>
      </c>
      <c r="B428" t="str">
        <f>IF(INDEX('Display 730 &amp; 1200'!$B:$B,ROW())="","",INDEX('Display 730 &amp; 1200'!$B:$B,ROW()))</f>
        <v>Didi</v>
      </c>
      <c r="C428" t="str">
        <f>IF(INDEX('Display 730 &amp; 1200'!$D:$D,ROW())="","",INDEX('Display 730 &amp; 1200'!$D:$D,ROW()))</f>
        <v>GRT36A</v>
      </c>
      <c r="D428" t="e">
        <f>IF($C428="",0,SUMIFS(#REF!,#REF!,$C428,#REF!,"&gt;="&amp;'Display 730 &amp; 1200'!$AN$10,#REF!,"&lt;="&amp;'Display 730 &amp; 1200'!$AN$9))</f>
        <v>#REF!</v>
      </c>
      <c r="E428" t="e">
        <f>IF($C428="",0,SUMIFS(#REF!,#REF!,$C428,#REF!,"&gt;="&amp;'Display 730 &amp; 1200'!$AN$12,#REF!,"&lt;="&amp;'Display 730 &amp; 1200'!$AN$11))</f>
        <v>#REF!</v>
      </c>
    </row>
    <row r="429" spans="1:5">
      <c r="A429" t="str">
        <f>IF(INDEX('Display 730 &amp; 1200'!$A:$A,ROW())="","",INDEX('Display 730 &amp; 1200'!$A:$A,ROW()))</f>
        <v>BANDUNG万隆</v>
      </c>
      <c r="B429" t="str">
        <f>IF(INDEX('Display 730 &amp; 1200'!$B:$B,ROW())="","",INDEX('Display 730 &amp; 1200'!$B:$B,ROW()))</f>
        <v>Didi</v>
      </c>
      <c r="C429" t="str">
        <f>IF(INDEX('Display 730 &amp; 1200'!$D:$D,ROW())="","",INDEX('Display 730 &amp; 1200'!$D:$D,ROW()))</f>
        <v>GRT22C</v>
      </c>
      <c r="D429" t="e">
        <f>IF($C429="",0,SUMIFS(#REF!,#REF!,$C429,#REF!,"&gt;="&amp;'Display 730 &amp; 1200'!$AN$10,#REF!,"&lt;="&amp;'Display 730 &amp; 1200'!$AN$9))</f>
        <v>#REF!</v>
      </c>
      <c r="E429" t="e">
        <f>IF($C429="",0,SUMIFS(#REF!,#REF!,$C429,#REF!,"&gt;="&amp;'Display 730 &amp; 1200'!$AN$12,#REF!,"&lt;="&amp;'Display 730 &amp; 1200'!$AN$11))</f>
        <v>#REF!</v>
      </c>
    </row>
    <row r="430" spans="1:5">
      <c r="A430" t="str">
        <f>IF(INDEX('Display 730 &amp; 1200'!$A:$A,ROW())="","",INDEX('Display 730 &amp; 1200'!$A:$A,ROW()))</f>
        <v>BANDUNG万隆</v>
      </c>
      <c r="B430" t="str">
        <f>IF(INDEX('Display 730 &amp; 1200'!$B:$B,ROW())="","",INDEX('Display 730 &amp; 1200'!$B:$B,ROW()))</f>
        <v>Didi</v>
      </c>
      <c r="C430" t="str">
        <f>IF(INDEX('Display 730 &amp; 1200'!$D:$D,ROW())="","",INDEX('Display 730 &amp; 1200'!$D:$D,ROW()))</f>
        <v>GRT26C</v>
      </c>
      <c r="D430" t="e">
        <f>IF($C430="",0,SUMIFS(#REF!,#REF!,$C430,#REF!,"&gt;="&amp;'Display 730 &amp; 1200'!$AN$10,#REF!,"&lt;="&amp;'Display 730 &amp; 1200'!$AN$9))</f>
        <v>#REF!</v>
      </c>
      <c r="E430" t="e">
        <f>IF($C430="",0,SUMIFS(#REF!,#REF!,$C430,#REF!,"&gt;="&amp;'Display 730 &amp; 1200'!$AN$12,#REF!,"&lt;="&amp;'Display 730 &amp; 1200'!$AN$11))</f>
        <v>#REF!</v>
      </c>
    </row>
    <row r="431" spans="1:5">
      <c r="A431" t="str">
        <f>IF(INDEX('Display 730 &amp; 1200'!$A:$A,ROW())="","",INDEX('Display 730 &amp; 1200'!$A:$A,ROW()))</f>
        <v>BANDUNG万隆</v>
      </c>
      <c r="B431" t="str">
        <f>IF(INDEX('Display 730 &amp; 1200'!$B:$B,ROW())="","",INDEX('Display 730 &amp; 1200'!$B:$B,ROW()))</f>
        <v>Didi</v>
      </c>
      <c r="C431" t="str">
        <f>IF(INDEX('Display 730 &amp; 1200'!$D:$D,ROW())="","",INDEX('Display 730 &amp; 1200'!$D:$D,ROW()))</f>
        <v>GRT41A</v>
      </c>
      <c r="D431" t="e">
        <f>IF($C431="",0,SUMIFS(#REF!,#REF!,$C431,#REF!,"&gt;="&amp;'Display 730 &amp; 1200'!$AN$10,#REF!,"&lt;="&amp;'Display 730 &amp; 1200'!$AN$9))</f>
        <v>#REF!</v>
      </c>
      <c r="E431" t="e">
        <f>IF($C431="",0,SUMIFS(#REF!,#REF!,$C431,#REF!,"&gt;="&amp;'Display 730 &amp; 1200'!$AN$12,#REF!,"&lt;="&amp;'Display 730 &amp; 1200'!$AN$11))</f>
        <v>#REF!</v>
      </c>
    </row>
    <row r="432" spans="1:5">
      <c r="A432" t="str">
        <f>IF(INDEX('Display 730 &amp; 1200'!$A:$A,ROW())="","",INDEX('Display 730 &amp; 1200'!$A:$A,ROW()))</f>
        <v>BANDUNG万隆</v>
      </c>
      <c r="B432" t="str">
        <f>IF(INDEX('Display 730 &amp; 1200'!$B:$B,ROW())="","",INDEX('Display 730 &amp; 1200'!$B:$B,ROW()))</f>
        <v>Didi</v>
      </c>
      <c r="C432" t="str">
        <f>IF(INDEX('Display 730 &amp; 1200'!$D:$D,ROW())="","",INDEX('Display 730 &amp; 1200'!$D:$D,ROW()))</f>
        <v>GRT16B</v>
      </c>
      <c r="D432" t="e">
        <f>IF($C432="",0,SUMIFS(#REF!,#REF!,$C432,#REF!,"&gt;="&amp;'Display 730 &amp; 1200'!$AN$10,#REF!,"&lt;="&amp;'Display 730 &amp; 1200'!$AN$9))</f>
        <v>#REF!</v>
      </c>
      <c r="E432" t="e">
        <f>IF($C432="",0,SUMIFS(#REF!,#REF!,$C432,#REF!,"&gt;="&amp;'Display 730 &amp; 1200'!$AN$12,#REF!,"&lt;="&amp;'Display 730 &amp; 1200'!$AN$11))</f>
        <v>#REF!</v>
      </c>
    </row>
    <row r="433" spans="1:5">
      <c r="A433" t="str">
        <f>IF(INDEX('Display 730 &amp; 1200'!$A:$A,ROW())="","",INDEX('Display 730 &amp; 1200'!$A:$A,ROW()))</f>
        <v>BANDUNG万隆</v>
      </c>
      <c r="B433" t="str">
        <f>IF(INDEX('Display 730 &amp; 1200'!$B:$B,ROW())="","",INDEX('Display 730 &amp; 1200'!$B:$B,ROW()))</f>
        <v>Didi</v>
      </c>
      <c r="C433" t="str">
        <f>IF(INDEX('Display 730 &amp; 1200'!$D:$D,ROW())="","",INDEX('Display 730 &amp; 1200'!$D:$D,ROW()))</f>
        <v>GRT31B</v>
      </c>
      <c r="D433" t="e">
        <f>IF($C433="",0,SUMIFS(#REF!,#REF!,$C433,#REF!,"&gt;="&amp;'Display 730 &amp; 1200'!$AN$10,#REF!,"&lt;="&amp;'Display 730 &amp; 1200'!$AN$9))</f>
        <v>#REF!</v>
      </c>
      <c r="E433" t="e">
        <f>IF($C433="",0,SUMIFS(#REF!,#REF!,$C433,#REF!,"&gt;="&amp;'Display 730 &amp; 1200'!$AN$12,#REF!,"&lt;="&amp;'Display 730 &amp; 1200'!$AN$11))</f>
        <v>#REF!</v>
      </c>
    </row>
    <row r="434" spans="1:5">
      <c r="A434" t="str">
        <f>IF(INDEX('Display 730 &amp; 1200'!$A:$A,ROW())="","",INDEX('Display 730 &amp; 1200'!$A:$A,ROW()))</f>
        <v>BANDUNG万隆</v>
      </c>
      <c r="B434" t="str">
        <f>IF(INDEX('Display 730 &amp; 1200'!$B:$B,ROW())="","",INDEX('Display 730 &amp; 1200'!$B:$B,ROW()))</f>
        <v>Didi</v>
      </c>
      <c r="C434" t="str">
        <f>IF(INDEX('Display 730 &amp; 1200'!$D:$D,ROW())="","",INDEX('Display 730 &amp; 1200'!$D:$D,ROW()))</f>
        <v>GRT03D</v>
      </c>
      <c r="D434" t="e">
        <f>IF($C434="",0,SUMIFS(#REF!,#REF!,$C434,#REF!,"&gt;="&amp;'Display 730 &amp; 1200'!$AN$10,#REF!,"&lt;="&amp;'Display 730 &amp; 1200'!$AN$9))</f>
        <v>#REF!</v>
      </c>
      <c r="E434" t="e">
        <f>IF($C434="",0,SUMIFS(#REF!,#REF!,$C434,#REF!,"&gt;="&amp;'Display 730 &amp; 1200'!$AN$12,#REF!,"&lt;="&amp;'Display 730 &amp; 1200'!$AN$11))</f>
        <v>#REF!</v>
      </c>
    </row>
    <row r="435" spans="1:5">
      <c r="A435" t="str">
        <f>IF(INDEX('Display 730 &amp; 1200'!$A:$A,ROW())="","",INDEX('Display 730 &amp; 1200'!$A:$A,ROW()))</f>
        <v>BANDUNG万隆</v>
      </c>
      <c r="B435" t="str">
        <f>IF(INDEX('Display 730 &amp; 1200'!$B:$B,ROW())="","",INDEX('Display 730 &amp; 1200'!$B:$B,ROW()))</f>
        <v>Didi</v>
      </c>
      <c r="C435" t="str">
        <f>IF(INDEX('Display 730 &amp; 1200'!$D:$D,ROW())="","",INDEX('Display 730 &amp; 1200'!$D:$D,ROW()))</f>
        <v>GRT02A</v>
      </c>
      <c r="D435" t="e">
        <f>IF($C435="",0,SUMIFS(#REF!,#REF!,$C435,#REF!,"&gt;="&amp;'Display 730 &amp; 1200'!$AN$10,#REF!,"&lt;="&amp;'Display 730 &amp; 1200'!$AN$9))</f>
        <v>#REF!</v>
      </c>
      <c r="E435" t="e">
        <f>IF($C435="",0,SUMIFS(#REF!,#REF!,$C435,#REF!,"&gt;="&amp;'Display 730 &amp; 1200'!$AN$12,#REF!,"&lt;="&amp;'Display 730 &amp; 1200'!$AN$11))</f>
        <v>#REF!</v>
      </c>
    </row>
    <row r="436" spans="1:5">
      <c r="A436" t="str">
        <f>IF(INDEX('Display 730 &amp; 1200'!$A:$A,ROW())="","",INDEX('Display 730 &amp; 1200'!$A:$A,ROW()))</f>
        <v>BANDUNG万隆</v>
      </c>
      <c r="B436" t="str">
        <f>IF(INDEX('Display 730 &amp; 1200'!$B:$B,ROW())="","",INDEX('Display 730 &amp; 1200'!$B:$B,ROW()))</f>
        <v>Didi</v>
      </c>
      <c r="C436" t="str">
        <f>IF(INDEX('Display 730 &amp; 1200'!$D:$D,ROW())="","",INDEX('Display 730 &amp; 1200'!$D:$D,ROW()))</f>
        <v>GRT37C</v>
      </c>
      <c r="D436" t="e">
        <f>IF($C436="",0,SUMIFS(#REF!,#REF!,$C436,#REF!,"&gt;="&amp;'Display 730 &amp; 1200'!$AN$10,#REF!,"&lt;="&amp;'Display 730 &amp; 1200'!$AN$9))</f>
        <v>#REF!</v>
      </c>
      <c r="E436" t="e">
        <f>IF($C436="",0,SUMIFS(#REF!,#REF!,$C436,#REF!,"&gt;="&amp;'Display 730 &amp; 1200'!$AN$12,#REF!,"&lt;="&amp;'Display 730 &amp; 1200'!$AN$11))</f>
        <v>#REF!</v>
      </c>
    </row>
    <row r="437" spans="1:5">
      <c r="A437" t="str">
        <f>IF(INDEX('Display 730 &amp; 1200'!$A:$A,ROW())="","",INDEX('Display 730 &amp; 1200'!$A:$A,ROW()))</f>
        <v>BANDUNG万隆</v>
      </c>
      <c r="B437" t="str">
        <f>IF(INDEX('Display 730 &amp; 1200'!$B:$B,ROW())="","",INDEX('Display 730 &amp; 1200'!$B:$B,ROW()))</f>
        <v>Didi</v>
      </c>
      <c r="C437" t="str">
        <f>IF(INDEX('Display 730 &amp; 1200'!$D:$D,ROW())="","",INDEX('Display 730 &amp; 1200'!$D:$D,ROW()))</f>
        <v>GRT41C</v>
      </c>
      <c r="D437" t="e">
        <f>IF($C437="",0,SUMIFS(#REF!,#REF!,$C437,#REF!,"&gt;="&amp;'Display 730 &amp; 1200'!$AN$10,#REF!,"&lt;="&amp;'Display 730 &amp; 1200'!$AN$9))</f>
        <v>#REF!</v>
      </c>
      <c r="E437" t="e">
        <f>IF($C437="",0,SUMIFS(#REF!,#REF!,$C437,#REF!,"&gt;="&amp;'Display 730 &amp; 1200'!$AN$12,#REF!,"&lt;="&amp;'Display 730 &amp; 1200'!$AN$11))</f>
        <v>#REF!</v>
      </c>
    </row>
    <row r="438" spans="1:5">
      <c r="A438" t="str">
        <f>IF(INDEX('Display 730 &amp; 1200'!$A:$A,ROW())="","",INDEX('Display 730 &amp; 1200'!$A:$A,ROW()))</f>
        <v>BANDUNG万隆</v>
      </c>
      <c r="B438" t="str">
        <f>IF(INDEX('Display 730 &amp; 1200'!$B:$B,ROW())="","",INDEX('Display 730 &amp; 1200'!$B:$B,ROW()))</f>
        <v>Didi</v>
      </c>
      <c r="C438" t="str">
        <f>IF(INDEX('Display 730 &amp; 1200'!$D:$D,ROW())="","",INDEX('Display 730 &amp; 1200'!$D:$D,ROW()))</f>
        <v>GRT25B</v>
      </c>
      <c r="D438" t="e">
        <f>IF($C438="",0,SUMIFS(#REF!,#REF!,$C438,#REF!,"&gt;="&amp;'Display 730 &amp; 1200'!$AN$10,#REF!,"&lt;="&amp;'Display 730 &amp; 1200'!$AN$9))</f>
        <v>#REF!</v>
      </c>
      <c r="E438" t="e">
        <f>IF($C438="",0,SUMIFS(#REF!,#REF!,$C438,#REF!,"&gt;="&amp;'Display 730 &amp; 1200'!$AN$12,#REF!,"&lt;="&amp;'Display 730 &amp; 1200'!$AN$11))</f>
        <v>#REF!</v>
      </c>
    </row>
    <row r="439" spans="1:5">
      <c r="A439" t="str">
        <f>IF(INDEX('Display 730 &amp; 1200'!$A:$A,ROW())="","",INDEX('Display 730 &amp; 1200'!$A:$A,ROW()))</f>
        <v>BANDUNG万隆</v>
      </c>
      <c r="B439" t="str">
        <f>IF(INDEX('Display 730 &amp; 1200'!$B:$B,ROW())="","",INDEX('Display 730 &amp; 1200'!$B:$B,ROW()))</f>
        <v>Didi</v>
      </c>
      <c r="C439" t="str">
        <f>IF(INDEX('Display 730 &amp; 1200'!$D:$D,ROW())="","",INDEX('Display 730 &amp; 1200'!$D:$D,ROW()))</f>
        <v>GRT32A</v>
      </c>
      <c r="D439" t="e">
        <f>IF($C439="",0,SUMIFS(#REF!,#REF!,$C439,#REF!,"&gt;="&amp;'Display 730 &amp; 1200'!$AN$10,#REF!,"&lt;="&amp;'Display 730 &amp; 1200'!$AN$9))</f>
        <v>#REF!</v>
      </c>
      <c r="E439" t="e">
        <f>IF($C439="",0,SUMIFS(#REF!,#REF!,$C439,#REF!,"&gt;="&amp;'Display 730 &amp; 1200'!$AN$12,#REF!,"&lt;="&amp;'Display 730 &amp; 1200'!$AN$11))</f>
        <v>#REF!</v>
      </c>
    </row>
    <row r="440" spans="1:5">
      <c r="A440" t="str">
        <f>IF(INDEX('Display 730 &amp; 1200'!$A:$A,ROW())="","",INDEX('Display 730 &amp; 1200'!$A:$A,ROW()))</f>
        <v>BANDUNG万隆</v>
      </c>
      <c r="B440" t="str">
        <f>IF(INDEX('Display 730 &amp; 1200'!$B:$B,ROW())="","",INDEX('Display 730 &amp; 1200'!$B:$B,ROW()))</f>
        <v>Didi</v>
      </c>
      <c r="C440" t="str">
        <f>IF(INDEX('Display 730 &amp; 1200'!$D:$D,ROW())="","",INDEX('Display 730 &amp; 1200'!$D:$D,ROW()))</f>
        <v>GRT33C</v>
      </c>
      <c r="D440" t="e">
        <f>IF($C440="",0,SUMIFS(#REF!,#REF!,$C440,#REF!,"&gt;="&amp;'Display 730 &amp; 1200'!$AN$10,#REF!,"&lt;="&amp;'Display 730 &amp; 1200'!$AN$9))</f>
        <v>#REF!</v>
      </c>
      <c r="E440" t="e">
        <f>IF($C440="",0,SUMIFS(#REF!,#REF!,$C440,#REF!,"&gt;="&amp;'Display 730 &amp; 1200'!$AN$12,#REF!,"&lt;="&amp;'Display 730 &amp; 1200'!$AN$11))</f>
        <v>#REF!</v>
      </c>
    </row>
    <row r="441" spans="1:5">
      <c r="A441" t="str">
        <f>IF(INDEX('Display 730 &amp; 1200'!$A:$A,ROW())="","",INDEX('Display 730 &amp; 1200'!$A:$A,ROW()))</f>
        <v>BANDUNG万隆</v>
      </c>
      <c r="B441" t="str">
        <f>IF(INDEX('Display 730 &amp; 1200'!$B:$B,ROW())="","",INDEX('Display 730 &amp; 1200'!$B:$B,ROW()))</f>
        <v>Edo Rudiana</v>
      </c>
      <c r="C441" t="str">
        <f>IF(INDEX('Display 730 &amp; 1200'!$D:$D,ROW())="","",INDEX('Display 730 &amp; 1200'!$D:$D,ROW()))</f>
        <v>SOG26A</v>
      </c>
      <c r="D441" t="e">
        <f>IF($C441="",0,SUMIFS(#REF!,#REF!,$C441,#REF!,"&gt;="&amp;'Display 730 &amp; 1200'!$AN$10,#REF!,"&lt;="&amp;'Display 730 &amp; 1200'!$AN$9))</f>
        <v>#REF!</v>
      </c>
      <c r="E441" t="e">
        <f>IF($C441="",0,SUMIFS(#REF!,#REF!,$C441,#REF!,"&gt;="&amp;'Display 730 &amp; 1200'!$AN$12,#REF!,"&lt;="&amp;'Display 730 &amp; 1200'!$AN$11))</f>
        <v>#REF!</v>
      </c>
    </row>
    <row r="442" spans="1:5">
      <c r="A442" t="str">
        <f>IF(INDEX('Display 730 &amp; 1200'!$A:$A,ROW())="","",INDEX('Display 730 &amp; 1200'!$A:$A,ROW()))</f>
        <v>BANDUNG万隆</v>
      </c>
      <c r="B442" t="str">
        <f>IF(INDEX('Display 730 &amp; 1200'!$B:$B,ROW())="","",INDEX('Display 730 &amp; 1200'!$B:$B,ROW()))</f>
        <v>Edo Rudiana</v>
      </c>
      <c r="C442" t="str">
        <f>IF(INDEX('Display 730 &amp; 1200'!$D:$D,ROW())="","",INDEX('Display 730 &amp; 1200'!$D:$D,ROW()))</f>
        <v>BABAKAN_CIPARAY_2</v>
      </c>
      <c r="D442" t="e">
        <f>IF($C442="",0,SUMIFS(#REF!,#REF!,$C442,#REF!,"&gt;="&amp;'Display 730 &amp; 1200'!$AN$10,#REF!,"&lt;="&amp;'Display 730 &amp; 1200'!$AN$9))</f>
        <v>#REF!</v>
      </c>
      <c r="E442" t="e">
        <f>IF($C442="",0,SUMIFS(#REF!,#REF!,$C442,#REF!,"&gt;="&amp;'Display 730 &amp; 1200'!$AN$12,#REF!,"&lt;="&amp;'Display 730 &amp; 1200'!$AN$11))</f>
        <v>#REF!</v>
      </c>
    </row>
    <row r="443" spans="1:5">
      <c r="A443" t="str">
        <f>IF(INDEX('Display 730 &amp; 1200'!$A:$A,ROW())="","",INDEX('Display 730 &amp; 1200'!$A:$A,ROW()))</f>
        <v>BANDUNG万隆</v>
      </c>
      <c r="B443" t="str">
        <f>IF(INDEX('Display 730 &amp; 1200'!$B:$B,ROW())="","",INDEX('Display 730 &amp; 1200'!$B:$B,ROW()))</f>
        <v>Edo Rudiana</v>
      </c>
      <c r="C443" t="str">
        <f>IF(INDEX('Display 730 &amp; 1200'!$D:$D,ROW())="","",INDEX('Display 730 &amp; 1200'!$D:$D,ROW()))</f>
        <v>KUTAWARINGIN_2</v>
      </c>
      <c r="D443" t="e">
        <f>IF($C443="",0,SUMIFS(#REF!,#REF!,$C443,#REF!,"&gt;="&amp;'Display 730 &amp; 1200'!$AN$10,#REF!,"&lt;="&amp;'Display 730 &amp; 1200'!$AN$9))</f>
        <v>#REF!</v>
      </c>
      <c r="E443" t="e">
        <f>IF($C443="",0,SUMIFS(#REF!,#REF!,$C443,#REF!,"&gt;="&amp;'Display 730 &amp; 1200'!$AN$12,#REF!,"&lt;="&amp;'Display 730 &amp; 1200'!$AN$11))</f>
        <v>#REF!</v>
      </c>
    </row>
    <row r="444" spans="1:5">
      <c r="A444" t="str">
        <f>IF(INDEX('Display 730 &amp; 1200'!$A:$A,ROW())="","",INDEX('Display 730 &amp; 1200'!$A:$A,ROW()))</f>
        <v>BANDUNG万隆</v>
      </c>
      <c r="B444" t="str">
        <f>IF(INDEX('Display 730 &amp; 1200'!$B:$B,ROW())="","",INDEX('Display 730 &amp; 1200'!$B:$B,ROW()))</f>
        <v>Edo Rudiana</v>
      </c>
      <c r="C444" t="str">
        <f>IF(INDEX('Display 730 &amp; 1200'!$D:$D,ROW())="","",INDEX('Display 730 &amp; 1200'!$D:$D,ROW()))</f>
        <v>DC_HOLIS</v>
      </c>
      <c r="D444" t="e">
        <f>IF($C444="",0,SUMIFS(#REF!,#REF!,$C444,#REF!,"&gt;="&amp;'Display 730 &amp; 1200'!$AN$10,#REF!,"&lt;="&amp;'Display 730 &amp; 1200'!$AN$9))</f>
        <v>#REF!</v>
      </c>
      <c r="E444" t="e">
        <f>IF($C444="",0,SUMIFS(#REF!,#REF!,$C444,#REF!,"&gt;="&amp;'Display 730 &amp; 1200'!$AN$12,#REF!,"&lt;="&amp;'Display 730 &amp; 1200'!$AN$11))</f>
        <v>#REF!</v>
      </c>
    </row>
    <row r="445" spans="1:5">
      <c r="A445" t="str">
        <f>IF(INDEX('Display 730 &amp; 1200'!$A:$A,ROW())="","",INDEX('Display 730 &amp; 1200'!$A:$A,ROW()))</f>
        <v>BANDUNG万隆</v>
      </c>
      <c r="B445" t="str">
        <f>IF(INDEX('Display 730 &amp; 1200'!$B:$B,ROW())="","",INDEX('Display 730 &amp; 1200'!$B:$B,ROW()))</f>
        <v>Edo Rudiana</v>
      </c>
      <c r="C445" t="str">
        <f>IF(INDEX('Display 730 &amp; 1200'!$D:$D,ROW())="","",INDEX('Display 730 &amp; 1200'!$D:$D,ROW()))</f>
        <v>WARGALUYU</v>
      </c>
      <c r="D445" t="e">
        <f>IF($C445="",0,SUMIFS(#REF!,#REF!,$C445,#REF!,"&gt;="&amp;'Display 730 &amp; 1200'!$AN$10,#REF!,"&lt;="&amp;'Display 730 &amp; 1200'!$AN$9))</f>
        <v>#REF!</v>
      </c>
      <c r="E445" t="e">
        <f>IF($C445="",0,SUMIFS(#REF!,#REF!,$C445,#REF!,"&gt;="&amp;'Display 730 &amp; 1200'!$AN$12,#REF!,"&lt;="&amp;'Display 730 &amp; 1200'!$AN$11))</f>
        <v>#REF!</v>
      </c>
    </row>
    <row r="446" spans="1:5">
      <c r="A446" t="str">
        <f>IF(INDEX('Display 730 &amp; 1200'!$A:$A,ROW())="","",INDEX('Display 730 &amp; 1200'!$A:$A,ROW()))</f>
        <v>BANDUNG万隆</v>
      </c>
      <c r="B446" t="str">
        <f>IF(INDEX('Display 730 &amp; 1200'!$B:$B,ROW())="","",INDEX('Display 730 &amp; 1200'!$B:$B,ROW()))</f>
        <v>Edo Rudiana</v>
      </c>
      <c r="C446" t="str">
        <f>IF(INDEX('Display 730 &amp; 1200'!$D:$D,ROW())="","",INDEX('Display 730 &amp; 1200'!$D:$D,ROW()))</f>
        <v>PENGALENGAN_CIPINANG</v>
      </c>
      <c r="D446" t="e">
        <f>IF($C446="",0,SUMIFS(#REF!,#REF!,$C446,#REF!,"&gt;="&amp;'Display 730 &amp; 1200'!$AN$10,#REF!,"&lt;="&amp;'Display 730 &amp; 1200'!$AN$9))</f>
        <v>#REF!</v>
      </c>
      <c r="E446" t="e">
        <f>IF($C446="",0,SUMIFS(#REF!,#REF!,$C446,#REF!,"&gt;="&amp;'Display 730 &amp; 1200'!$AN$12,#REF!,"&lt;="&amp;'Display 730 &amp; 1200'!$AN$11))</f>
        <v>#REF!</v>
      </c>
    </row>
    <row r="447" spans="1:5">
      <c r="A447" t="str">
        <f>IF(INDEX('Display 730 &amp; 1200'!$A:$A,ROW())="","",INDEX('Display 730 &amp; 1200'!$A:$A,ROW()))</f>
        <v>BANDUNG万隆</v>
      </c>
      <c r="B447" t="str">
        <f>IF(INDEX('Display 730 &amp; 1200'!$B:$B,ROW())="","",INDEX('Display 730 &amp; 1200'!$B:$B,ROW()))</f>
        <v>Edo Rudiana</v>
      </c>
      <c r="C447" t="str">
        <f>IF(INDEX('Display 730 &amp; 1200'!$D:$D,ROW())="","",INDEX('Display 730 &amp; 1200'!$D:$D,ROW()))</f>
        <v>CILUNCAT</v>
      </c>
      <c r="D447" t="e">
        <f>IF($C447="",0,SUMIFS(#REF!,#REF!,$C447,#REF!,"&gt;="&amp;'Display 730 &amp; 1200'!$AN$10,#REF!,"&lt;="&amp;'Display 730 &amp; 1200'!$AN$9))</f>
        <v>#REF!</v>
      </c>
      <c r="E447" t="e">
        <f>IF($C447="",0,SUMIFS(#REF!,#REF!,$C447,#REF!,"&gt;="&amp;'Display 730 &amp; 1200'!$AN$12,#REF!,"&lt;="&amp;'Display 730 &amp; 1200'!$AN$11))</f>
        <v>#REF!</v>
      </c>
    </row>
    <row r="448" spans="1:5">
      <c r="A448" t="str">
        <f>IF(INDEX('Display 730 &amp; 1200'!$A:$A,ROW())="","",INDEX('Display 730 &amp; 1200'!$A:$A,ROW()))</f>
        <v>BANDUNG万隆</v>
      </c>
      <c r="B448" t="str">
        <f>IF(INDEX('Display 730 &amp; 1200'!$B:$B,ROW())="","",INDEX('Display 730 &amp; 1200'!$B:$B,ROW()))</f>
        <v>Edo Rudiana</v>
      </c>
      <c r="C448" t="str">
        <f>IF(INDEX('Display 730 &amp; 1200'!$D:$D,ROW())="","",INDEX('Display 730 &amp; 1200'!$D:$D,ROW()))</f>
        <v>DC_BOJONGLOA_KALER</v>
      </c>
      <c r="D448" t="e">
        <f>IF($C448="",0,SUMIFS(#REF!,#REF!,$C448,#REF!,"&gt;="&amp;'Display 730 &amp; 1200'!$AN$10,#REF!,"&lt;="&amp;'Display 730 &amp; 1200'!$AN$9))</f>
        <v>#REF!</v>
      </c>
      <c r="E448" t="e">
        <f>IF($C448="",0,SUMIFS(#REF!,#REF!,$C448,#REF!,"&gt;="&amp;'Display 730 &amp; 1200'!$AN$12,#REF!,"&lt;="&amp;'Display 730 &amp; 1200'!$AN$11))</f>
        <v>#REF!</v>
      </c>
    </row>
    <row r="449" spans="1:5">
      <c r="A449" t="str">
        <f>IF(INDEX('Display 730 &amp; 1200'!$A:$A,ROW())="","",INDEX('Display 730 &amp; 1200'!$A:$A,ROW()))</f>
        <v>BANDUNG万隆</v>
      </c>
      <c r="B449" t="str">
        <f>IF(INDEX('Display 730 &amp; 1200'!$B:$B,ROW())="","",INDEX('Display 730 &amp; 1200'!$B:$B,ROW()))</f>
        <v>Edo Rudiana</v>
      </c>
      <c r="C449" t="str">
        <f>IF(INDEX('Display 730 &amp; 1200'!$D:$D,ROW())="","",INDEX('Display 730 &amp; 1200'!$D:$D,ROW()))</f>
        <v>DC_MARGAHAYU_SELATAN</v>
      </c>
      <c r="D449" t="e">
        <f>IF($C449="",0,SUMIFS(#REF!,#REF!,$C449,#REF!,"&gt;="&amp;'Display 730 &amp; 1200'!$AN$10,#REF!,"&lt;="&amp;'Display 730 &amp; 1200'!$AN$9))</f>
        <v>#REF!</v>
      </c>
      <c r="E449" t="e">
        <f>IF($C449="",0,SUMIFS(#REF!,#REF!,$C449,#REF!,"&gt;="&amp;'Display 730 &amp; 1200'!$AN$12,#REF!,"&lt;="&amp;'Display 730 &amp; 1200'!$AN$11))</f>
        <v>#REF!</v>
      </c>
    </row>
    <row r="450" spans="1:5">
      <c r="A450" t="str">
        <f>IF(INDEX('Display 730 &amp; 1200'!$A:$A,ROW())="","",INDEX('Display 730 &amp; 1200'!$A:$A,ROW()))</f>
        <v>BANDUNG万隆</v>
      </c>
      <c r="B450" t="str">
        <f>IF(INDEX('Display 730 &amp; 1200'!$B:$B,ROW())="","",INDEX('Display 730 &amp; 1200'!$B:$B,ROW()))</f>
        <v>Edo Rudiana</v>
      </c>
      <c r="C450" t="str">
        <f>IF(INDEX('Display 730 &amp; 1200'!$D:$D,ROW())="","",INDEX('Display 730 &amp; 1200'!$D:$D,ROW()))</f>
        <v>DC_BANDUNG_SELATAN</v>
      </c>
      <c r="D450" t="e">
        <f>IF($C450="",0,SUMIFS(#REF!,#REF!,$C450,#REF!,"&gt;="&amp;'Display 730 &amp; 1200'!$AN$10,#REF!,"&lt;="&amp;'Display 730 &amp; 1200'!$AN$9))</f>
        <v>#REF!</v>
      </c>
      <c r="E450" t="e">
        <f>IF($C450="",0,SUMIFS(#REF!,#REF!,$C450,#REF!,"&gt;="&amp;'Display 730 &amp; 1200'!$AN$12,#REF!,"&lt;="&amp;'Display 730 &amp; 1200'!$AN$11))</f>
        <v>#REF!</v>
      </c>
    </row>
    <row r="451" spans="1:5">
      <c r="A451" t="str">
        <f>IF(INDEX('Display 730 &amp; 1200'!$A:$A,ROW())="","",INDEX('Display 730 &amp; 1200'!$A:$A,ROW()))</f>
        <v>BANDUNG万隆</v>
      </c>
      <c r="B451" t="str">
        <f>IF(INDEX('Display 730 &amp; 1200'!$B:$B,ROW())="","",INDEX('Display 730 &amp; 1200'!$B:$B,ROW()))</f>
        <v>Edo Rudiana</v>
      </c>
      <c r="C451" t="str">
        <f>IF(INDEX('Display 730 &amp; 1200'!$D:$D,ROW())="","",INDEX('Display 730 &amp; 1200'!$D:$D,ROW()))</f>
        <v>WARNASARI</v>
      </c>
      <c r="D451" t="e">
        <f>IF($C451="",0,SUMIFS(#REF!,#REF!,$C451,#REF!,"&gt;="&amp;'Display 730 &amp; 1200'!$AN$10,#REF!,"&lt;="&amp;'Display 730 &amp; 1200'!$AN$9))</f>
        <v>#REF!</v>
      </c>
      <c r="E451" t="e">
        <f>IF($C451="",0,SUMIFS(#REF!,#REF!,$C451,#REF!,"&gt;="&amp;'Display 730 &amp; 1200'!$AN$12,#REF!,"&lt;="&amp;'Display 730 &amp; 1200'!$AN$11))</f>
        <v>#REF!</v>
      </c>
    </row>
    <row r="452" spans="1:5">
      <c r="A452" t="str">
        <f>IF(INDEX('Display 730 &amp; 1200'!$A:$A,ROW())="","",INDEX('Display 730 &amp; 1200'!$A:$A,ROW()))</f>
        <v>BANDUNG万隆</v>
      </c>
      <c r="B452" t="str">
        <f>IF(INDEX('Display 730 &amp; 1200'!$B:$B,ROW())="","",INDEX('Display 730 &amp; 1200'!$B:$B,ROW()))</f>
        <v>Edo Rudiana</v>
      </c>
      <c r="C452" t="str">
        <f>IF(INDEX('Display 730 &amp; 1200'!$D:$D,ROW())="","",INDEX('Display 730 &amp; 1200'!$D:$D,ROW()))</f>
        <v>DC_KATAPANG</v>
      </c>
      <c r="D452" t="e">
        <f>IF($C452="",0,SUMIFS(#REF!,#REF!,$C452,#REF!,"&gt;="&amp;'Display 730 &amp; 1200'!$AN$10,#REF!,"&lt;="&amp;'Display 730 &amp; 1200'!$AN$9))</f>
        <v>#REF!</v>
      </c>
      <c r="E452" t="e">
        <f>IF($C452="",0,SUMIFS(#REF!,#REF!,$C452,#REF!,"&gt;="&amp;'Display 730 &amp; 1200'!$AN$12,#REF!,"&lt;="&amp;'Display 730 &amp; 1200'!$AN$11))</f>
        <v>#REF!</v>
      </c>
    </row>
    <row r="453" spans="1:5">
      <c r="A453" t="str">
        <f>IF(INDEX('Display 730 &amp; 1200'!$A:$A,ROW())="","",INDEX('Display 730 &amp; 1200'!$A:$A,ROW()))</f>
        <v>BANDUNG万隆</v>
      </c>
      <c r="B453" t="str">
        <f>IF(INDEX('Display 730 &amp; 1200'!$B:$B,ROW())="","",INDEX('Display 730 &amp; 1200'!$B:$B,ROW()))</f>
        <v>Edo Rudiana</v>
      </c>
      <c r="C453" t="str">
        <f>IF(INDEX('Display 730 &amp; 1200'!$D:$D,ROW())="","",INDEX('Display 730 &amp; 1200'!$D:$D,ROW()))</f>
        <v>DC_CIBADUYUT_RAYA</v>
      </c>
      <c r="D453" t="e">
        <f>IF($C453="",0,SUMIFS(#REF!,#REF!,$C453,#REF!,"&gt;="&amp;'Display 730 &amp; 1200'!$AN$10,#REF!,"&lt;="&amp;'Display 730 &amp; 1200'!$AN$9))</f>
        <v>#REF!</v>
      </c>
      <c r="E453" t="e">
        <f>IF($C453="",0,SUMIFS(#REF!,#REF!,$C453,#REF!,"&gt;="&amp;'Display 730 &amp; 1200'!$AN$12,#REF!,"&lt;="&amp;'Display 730 &amp; 1200'!$AN$11))</f>
        <v>#REF!</v>
      </c>
    </row>
    <row r="454" spans="1:5">
      <c r="A454" t="str">
        <f>IF(INDEX('Display 730 &amp; 1200'!$A:$A,ROW())="","",INDEX('Display 730 &amp; 1200'!$A:$A,ROW()))</f>
        <v>BANDUNG万隆</v>
      </c>
      <c r="B454" t="str">
        <f>IF(INDEX('Display 730 &amp; 1200'!$B:$B,ROW())="","",INDEX('Display 730 &amp; 1200'!$B:$B,ROW()))</f>
        <v>Edo Rudiana</v>
      </c>
      <c r="C454" t="str">
        <f>IF(INDEX('Display 730 &amp; 1200'!$D:$D,ROW())="","",INDEX('Display 730 &amp; 1200'!$D:$D,ROW()))</f>
        <v>SOG25C</v>
      </c>
      <c r="D454" t="e">
        <f>IF($C454="",0,SUMIFS(#REF!,#REF!,$C454,#REF!,"&gt;="&amp;'Display 730 &amp; 1200'!$AN$10,#REF!,"&lt;="&amp;'Display 730 &amp; 1200'!$AN$9))</f>
        <v>#REF!</v>
      </c>
      <c r="E454" t="e">
        <f>IF($C454="",0,SUMIFS(#REF!,#REF!,$C454,#REF!,"&gt;="&amp;'Display 730 &amp; 1200'!$AN$12,#REF!,"&lt;="&amp;'Display 730 &amp; 1200'!$AN$11))</f>
        <v>#REF!</v>
      </c>
    </row>
    <row r="455" spans="1:5">
      <c r="A455" t="str">
        <f>IF(INDEX('Display 730 &amp; 1200'!$A:$A,ROW())="","",INDEX('Display 730 &amp; 1200'!$A:$A,ROW()))</f>
        <v>BANDUNG万隆</v>
      </c>
      <c r="B455" t="str">
        <f>IF(INDEX('Display 730 &amp; 1200'!$B:$B,ROW())="","",INDEX('Display 730 &amp; 1200'!$B:$B,ROW()))</f>
        <v>Edo Rudiana</v>
      </c>
      <c r="C455" t="str">
        <f>IF(INDEX('Display 730 &amp; 1200'!$D:$D,ROW())="","",INDEX('Display 730 &amp; 1200'!$D:$D,ROW()))</f>
        <v>CIWIDEY</v>
      </c>
      <c r="D455" t="e">
        <f>IF($C455="",0,SUMIFS(#REF!,#REF!,$C455,#REF!,"&gt;="&amp;'Display 730 &amp; 1200'!$AN$10,#REF!,"&lt;="&amp;'Display 730 &amp; 1200'!$AN$9))</f>
        <v>#REF!</v>
      </c>
      <c r="E455" t="e">
        <f>IF($C455="",0,SUMIFS(#REF!,#REF!,$C455,#REF!,"&gt;="&amp;'Display 730 &amp; 1200'!$AN$12,#REF!,"&lt;="&amp;'Display 730 &amp; 1200'!$AN$11))</f>
        <v>#REF!</v>
      </c>
    </row>
    <row r="456" spans="1:5">
      <c r="A456" t="str">
        <f>IF(INDEX('Display 730 &amp; 1200'!$A:$A,ROW())="","",INDEX('Display 730 &amp; 1200'!$A:$A,ROW()))</f>
        <v>BANDUNG万隆</v>
      </c>
      <c r="B456" t="str">
        <f>IF(INDEX('Display 730 &amp; 1200'!$B:$B,ROW())="","",INDEX('Display 730 &amp; 1200'!$B:$B,ROW()))</f>
        <v>Edo Rudiana</v>
      </c>
      <c r="C456" t="str">
        <f>IF(INDEX('Display 730 &amp; 1200'!$D:$D,ROW())="","",INDEX('Display 730 &amp; 1200'!$D:$D,ROW()))</f>
        <v>DC_MARGAASIH</v>
      </c>
      <c r="D456" t="e">
        <f>IF($C456="",0,SUMIFS(#REF!,#REF!,$C456,#REF!,"&gt;="&amp;'Display 730 &amp; 1200'!$AN$10,#REF!,"&lt;="&amp;'Display 730 &amp; 1200'!$AN$9))</f>
        <v>#REF!</v>
      </c>
      <c r="E456" t="e">
        <f>IF($C456="",0,SUMIFS(#REF!,#REF!,$C456,#REF!,"&gt;="&amp;'Display 730 &amp; 1200'!$AN$12,#REF!,"&lt;="&amp;'Display 730 &amp; 1200'!$AN$11))</f>
        <v>#REF!</v>
      </c>
    </row>
    <row r="457" spans="1:5">
      <c r="A457" t="str">
        <f>IF(INDEX('Display 730 &amp; 1200'!$A:$A,ROW())="","",INDEX('Display 730 &amp; 1200'!$A:$A,ROW()))</f>
        <v>BANDUNG万隆</v>
      </c>
      <c r="B457" t="str">
        <f>IF(INDEX('Display 730 &amp; 1200'!$B:$B,ROW())="","",INDEX('Display 730 &amp; 1200'!$B:$B,ROW()))</f>
        <v>Edo Rudiana</v>
      </c>
      <c r="C457" t="str">
        <f>IF(INDEX('Display 730 &amp; 1200'!$D:$D,ROW())="","",INDEX('Display 730 &amp; 1200'!$D:$D,ROW()))</f>
        <v>SOG31E</v>
      </c>
      <c r="D457" t="e">
        <f>IF($C457="",0,SUMIFS(#REF!,#REF!,$C457,#REF!,"&gt;="&amp;'Display 730 &amp; 1200'!$AN$10,#REF!,"&lt;="&amp;'Display 730 &amp; 1200'!$AN$9))</f>
        <v>#REF!</v>
      </c>
      <c r="E457" t="e">
        <f>IF($C457="",0,SUMIFS(#REF!,#REF!,$C457,#REF!,"&gt;="&amp;'Display 730 &amp; 1200'!$AN$12,#REF!,"&lt;="&amp;'Display 730 &amp; 1200'!$AN$11))</f>
        <v>#REF!</v>
      </c>
    </row>
    <row r="458" spans="1:5">
      <c r="A458" t="str">
        <f>IF(INDEX('Display 730 &amp; 1200'!$A:$A,ROW())="","",INDEX('Display 730 &amp; 1200'!$A:$A,ROW()))</f>
        <v>BANDUNG万隆</v>
      </c>
      <c r="B458" t="str">
        <f>IF(INDEX('Display 730 &amp; 1200'!$B:$B,ROW())="","",INDEX('Display 730 &amp; 1200'!$B:$B,ROW()))</f>
        <v>Edo Rudiana</v>
      </c>
      <c r="C458" t="str">
        <f>IF(INDEX('Display 730 &amp; 1200'!$D:$D,ROW())="","",INDEX('Display 730 &amp; 1200'!$D:$D,ROW()))</f>
        <v>CANGKUANG_3</v>
      </c>
      <c r="D458" t="e">
        <f>IF($C458="",0,SUMIFS(#REF!,#REF!,$C458,#REF!,"&gt;="&amp;'Display 730 &amp; 1200'!$AN$10,#REF!,"&lt;="&amp;'Display 730 &amp; 1200'!$AN$9))</f>
        <v>#REF!</v>
      </c>
      <c r="E458" t="e">
        <f>IF($C458="",0,SUMIFS(#REF!,#REF!,$C458,#REF!,"&gt;="&amp;'Display 730 &amp; 1200'!$AN$12,#REF!,"&lt;="&amp;'Display 730 &amp; 1200'!$AN$11))</f>
        <v>#REF!</v>
      </c>
    </row>
    <row r="459" spans="1:5">
      <c r="A459" t="str">
        <f>IF(INDEX('Display 730 &amp; 1200'!$A:$A,ROW())="","",INDEX('Display 730 &amp; 1200'!$A:$A,ROW()))</f>
        <v>BANDUNG万隆</v>
      </c>
      <c r="B459" t="str">
        <f>IF(INDEX('Display 730 &amp; 1200'!$B:$B,ROW())="","",INDEX('Display 730 &amp; 1200'!$B:$B,ROW()))</f>
        <v>Eki Rizqiana Pahlevi</v>
      </c>
      <c r="C459" t="str">
        <f>IF(INDEX('Display 730 &amp; 1200'!$D:$D,ROW())="","",INDEX('Display 730 &amp; 1200'!$D:$D,ROW()))</f>
        <v>DC_KARAWANG_BARAT</v>
      </c>
      <c r="D459" t="e">
        <f>IF($C459="",0,SUMIFS(#REF!,#REF!,$C459,#REF!,"&gt;="&amp;'Display 730 &amp; 1200'!$AN$10,#REF!,"&lt;="&amp;'Display 730 &amp; 1200'!$AN$9))</f>
        <v>#REF!</v>
      </c>
      <c r="E459" t="e">
        <f>IF($C459="",0,SUMIFS(#REF!,#REF!,$C459,#REF!,"&gt;="&amp;'Display 730 &amp; 1200'!$AN$12,#REF!,"&lt;="&amp;'Display 730 &amp; 1200'!$AN$11))</f>
        <v>#REF!</v>
      </c>
    </row>
    <row r="460" spans="1:5">
      <c r="A460" t="str">
        <f>IF(INDEX('Display 730 &amp; 1200'!$A:$A,ROW())="","",INDEX('Display 730 &amp; 1200'!$A:$A,ROW()))</f>
        <v>BANDUNG万隆</v>
      </c>
      <c r="B460" t="str">
        <f>IF(INDEX('Display 730 &amp; 1200'!$B:$B,ROW())="","",INDEX('Display 730 &amp; 1200'!$B:$B,ROW()))</f>
        <v>Eki Rizqiana Pahlevi</v>
      </c>
      <c r="C460" t="str">
        <f>IF(INDEX('Display 730 &amp; 1200'!$D:$D,ROW())="","",INDEX('Display 730 &amp; 1200'!$D:$D,ROW()))</f>
        <v>PANGKAL_PERJUANGAN</v>
      </c>
      <c r="D460" t="e">
        <f>IF($C460="",0,SUMIFS(#REF!,#REF!,$C460,#REF!,"&gt;="&amp;'Display 730 &amp; 1200'!$AN$10,#REF!,"&lt;="&amp;'Display 730 &amp; 1200'!$AN$9))</f>
        <v>#REF!</v>
      </c>
      <c r="E460" t="e">
        <f>IF($C460="",0,SUMIFS(#REF!,#REF!,$C460,#REF!,"&gt;="&amp;'Display 730 &amp; 1200'!$AN$12,#REF!,"&lt;="&amp;'Display 730 &amp; 1200'!$AN$11))</f>
        <v>#REF!</v>
      </c>
    </row>
    <row r="461" spans="1:5">
      <c r="A461" t="str">
        <f>IF(INDEX('Display 730 &amp; 1200'!$A:$A,ROW())="","",INDEX('Display 730 &amp; 1200'!$A:$A,ROW()))</f>
        <v>BANDUNG万隆</v>
      </c>
      <c r="B461" t="str">
        <f>IF(INDEX('Display 730 &amp; 1200'!$B:$B,ROW())="","",INDEX('Display 730 &amp; 1200'!$B:$B,ROW()))</f>
        <v>Eki Rizqiana Pahlevi</v>
      </c>
      <c r="C461" t="str">
        <f>IF(INDEX('Display 730 &amp; 1200'!$D:$D,ROW())="","",INDEX('Display 730 &amp; 1200'!$D:$D,ROW()))</f>
        <v>TEMPURAN</v>
      </c>
      <c r="D461" t="e">
        <f>IF($C461="",0,SUMIFS(#REF!,#REF!,$C461,#REF!,"&gt;="&amp;'Display 730 &amp; 1200'!$AN$10,#REF!,"&lt;="&amp;'Display 730 &amp; 1200'!$AN$9))</f>
        <v>#REF!</v>
      </c>
      <c r="E461" t="e">
        <f>IF($C461="",0,SUMIFS(#REF!,#REF!,$C461,#REF!,"&gt;="&amp;'Display 730 &amp; 1200'!$AN$12,#REF!,"&lt;="&amp;'Display 730 &amp; 1200'!$AN$11))</f>
        <v>#REF!</v>
      </c>
    </row>
    <row r="462" spans="1:5">
      <c r="A462" t="str">
        <f>IF(INDEX('Display 730 &amp; 1200'!$A:$A,ROW())="","",INDEX('Display 730 &amp; 1200'!$A:$A,ROW()))</f>
        <v>BANDUNG万隆</v>
      </c>
      <c r="B462" t="str">
        <f>IF(INDEX('Display 730 &amp; 1200'!$B:$B,ROW())="","",INDEX('Display 730 &amp; 1200'!$B:$B,ROW()))</f>
        <v>Eki Rizqiana Pahlevi</v>
      </c>
      <c r="C462" t="str">
        <f>IF(INDEX('Display 730 &amp; 1200'!$D:$D,ROW())="","",INDEX('Display 730 &amp; 1200'!$D:$D,ROW()))</f>
        <v>PULOJAYA</v>
      </c>
      <c r="D462" t="e">
        <f>IF($C462="",0,SUMIFS(#REF!,#REF!,$C462,#REF!,"&gt;="&amp;'Display 730 &amp; 1200'!$AN$10,#REF!,"&lt;="&amp;'Display 730 &amp; 1200'!$AN$9))</f>
        <v>#REF!</v>
      </c>
      <c r="E462" t="e">
        <f>IF($C462="",0,SUMIFS(#REF!,#REF!,$C462,#REF!,"&gt;="&amp;'Display 730 &amp; 1200'!$AN$12,#REF!,"&lt;="&amp;'Display 730 &amp; 1200'!$AN$11))</f>
        <v>#REF!</v>
      </c>
    </row>
    <row r="463" spans="1:5">
      <c r="A463" t="str">
        <f>IF(INDEX('Display 730 &amp; 1200'!$A:$A,ROW())="","",INDEX('Display 730 &amp; 1200'!$A:$A,ROW()))</f>
        <v>BANDUNG万隆</v>
      </c>
      <c r="B463" t="str">
        <f>IF(INDEX('Display 730 &amp; 1200'!$B:$B,ROW())="","",INDEX('Display 730 &amp; 1200'!$B:$B,ROW()))</f>
        <v>Eki Rizqiana Pahlevi</v>
      </c>
      <c r="C463" t="str">
        <f>IF(INDEX('Display 730 &amp; 1200'!$D:$D,ROW())="","",INDEX('Display 730 &amp; 1200'!$D:$D,ROW()))</f>
        <v>KARAWANG_WETAN</v>
      </c>
      <c r="D463" t="e">
        <f>IF($C463="",0,SUMIFS(#REF!,#REF!,$C463,#REF!,"&gt;="&amp;'Display 730 &amp; 1200'!$AN$10,#REF!,"&lt;="&amp;'Display 730 &amp; 1200'!$AN$9))</f>
        <v>#REF!</v>
      </c>
      <c r="E463" t="e">
        <f>IF($C463="",0,SUMIFS(#REF!,#REF!,$C463,#REF!,"&gt;="&amp;'Display 730 &amp; 1200'!$AN$12,#REF!,"&lt;="&amp;'Display 730 &amp; 1200'!$AN$11))</f>
        <v>#REF!</v>
      </c>
    </row>
    <row r="464" spans="1:5">
      <c r="A464" t="str">
        <f>IF(INDEX('Display 730 &amp; 1200'!$A:$A,ROW())="","",INDEX('Display 730 &amp; 1200'!$A:$A,ROW()))</f>
        <v>BANDUNG万隆</v>
      </c>
      <c r="B464" t="str">
        <f>IF(INDEX('Display 730 &amp; 1200'!$B:$B,ROW())="","",INDEX('Display 730 &amp; 1200'!$B:$B,ROW()))</f>
        <v>Eki Rizqiana Pahlevi</v>
      </c>
      <c r="C464" t="str">
        <f>IF(INDEX('Display 730 &amp; 1200'!$D:$D,ROW())="","",INDEX('Display 730 &amp; 1200'!$D:$D,ROW()))</f>
        <v>CIBUAYA</v>
      </c>
      <c r="D464" t="e">
        <f>IF($C464="",0,SUMIFS(#REF!,#REF!,$C464,#REF!,"&gt;="&amp;'Display 730 &amp; 1200'!$AN$10,#REF!,"&lt;="&amp;'Display 730 &amp; 1200'!$AN$9))</f>
        <v>#REF!</v>
      </c>
      <c r="E464" t="e">
        <f>IF($C464="",0,SUMIFS(#REF!,#REF!,$C464,#REF!,"&gt;="&amp;'Display 730 &amp; 1200'!$AN$12,#REF!,"&lt;="&amp;'Display 730 &amp; 1200'!$AN$11))</f>
        <v>#REF!</v>
      </c>
    </row>
    <row r="465" spans="1:5">
      <c r="A465" t="str">
        <f>IF(INDEX('Display 730 &amp; 1200'!$A:$A,ROW())="","",INDEX('Display 730 &amp; 1200'!$A:$A,ROW()))</f>
        <v>BANDUNG万隆</v>
      </c>
      <c r="B465" t="str">
        <f>IF(INDEX('Display 730 &amp; 1200'!$B:$B,ROW())="","",INDEX('Display 730 &amp; 1200'!$B:$B,ROW()))</f>
        <v>Eki Rizqiana Pahlevi</v>
      </c>
      <c r="C465" t="str">
        <f>IF(INDEX('Display 730 &amp; 1200'!$D:$D,ROW())="","",INDEX('Display 730 &amp; 1200'!$D:$D,ROW()))</f>
        <v>LOJI_2</v>
      </c>
      <c r="D465" t="e">
        <f>IF($C465="",0,SUMIFS(#REF!,#REF!,$C465,#REF!,"&gt;="&amp;'Display 730 &amp; 1200'!$AN$10,#REF!,"&lt;="&amp;'Display 730 &amp; 1200'!$AN$9))</f>
        <v>#REF!</v>
      </c>
      <c r="E465" t="e">
        <f>IF($C465="",0,SUMIFS(#REF!,#REF!,$C465,#REF!,"&gt;="&amp;'Display 730 &amp; 1200'!$AN$12,#REF!,"&lt;="&amp;'Display 730 &amp; 1200'!$AN$11))</f>
        <v>#REF!</v>
      </c>
    </row>
    <row r="466" spans="1:5">
      <c r="A466" t="str">
        <f>IF(INDEX('Display 730 &amp; 1200'!$A:$A,ROW())="","",INDEX('Display 730 &amp; 1200'!$A:$A,ROW()))</f>
        <v>BANDUNG万隆</v>
      </c>
      <c r="B466" t="str">
        <f>IF(INDEX('Display 730 &amp; 1200'!$B:$B,ROW())="","",INDEX('Display 730 &amp; 1200'!$B:$B,ROW()))</f>
        <v>Eki Rizqiana Pahlevi</v>
      </c>
      <c r="C466" t="str">
        <f>IF(INDEX('Display 730 &amp; 1200'!$D:$D,ROW())="","",INDEX('Display 730 &amp; 1200'!$D:$D,ROW()))</f>
        <v>DC_KOSAMBI</v>
      </c>
      <c r="D466" t="e">
        <f>IF($C466="",0,SUMIFS(#REF!,#REF!,$C466,#REF!,"&gt;="&amp;'Display 730 &amp; 1200'!$AN$10,#REF!,"&lt;="&amp;'Display 730 &amp; 1200'!$AN$9))</f>
        <v>#REF!</v>
      </c>
      <c r="E466" t="e">
        <f>IF($C466="",0,SUMIFS(#REF!,#REF!,$C466,#REF!,"&gt;="&amp;'Display 730 &amp; 1200'!$AN$12,#REF!,"&lt;="&amp;'Display 730 &amp; 1200'!$AN$11))</f>
        <v>#REF!</v>
      </c>
    </row>
    <row r="467" spans="1:5">
      <c r="A467" t="str">
        <f>IF(INDEX('Display 730 &amp; 1200'!$A:$A,ROW())="","",INDEX('Display 730 &amp; 1200'!$A:$A,ROW()))</f>
        <v>BANDUNG万隆</v>
      </c>
      <c r="B467" t="str">
        <f>IF(INDEX('Display 730 &amp; 1200'!$B:$B,ROW())="","",INDEX('Display 730 &amp; 1200'!$B:$B,ROW()))</f>
        <v>Eki Rizqiana Pahlevi</v>
      </c>
      <c r="C467" t="str">
        <f>IF(INDEX('Display 730 &amp; 1200'!$D:$D,ROW())="","",INDEX('Display 730 &amp; 1200'!$D:$D,ROW()))</f>
        <v>CIAMPEL</v>
      </c>
      <c r="D467" t="e">
        <f>IF($C467="",0,SUMIFS(#REF!,#REF!,$C467,#REF!,"&gt;="&amp;'Display 730 &amp; 1200'!$AN$10,#REF!,"&lt;="&amp;'Display 730 &amp; 1200'!$AN$9))</f>
        <v>#REF!</v>
      </c>
      <c r="E467" t="e">
        <f>IF($C467="",0,SUMIFS(#REF!,#REF!,$C467,#REF!,"&gt;="&amp;'Display 730 &amp; 1200'!$AN$12,#REF!,"&lt;="&amp;'Display 730 &amp; 1200'!$AN$11))</f>
        <v>#REF!</v>
      </c>
    </row>
    <row r="468" spans="1:5">
      <c r="A468" t="str">
        <f>IF(INDEX('Display 730 &amp; 1200'!$A:$A,ROW())="","",INDEX('Display 730 &amp; 1200'!$A:$A,ROW()))</f>
        <v>BANDUNG万隆</v>
      </c>
      <c r="B468" t="str">
        <f>IF(INDEX('Display 730 &amp; 1200'!$B:$B,ROW())="","",INDEX('Display 730 &amp; 1200'!$B:$B,ROW()))</f>
        <v>Eki Rizqiana Pahlevi</v>
      </c>
      <c r="C468" t="str">
        <f>IF(INDEX('Display 730 &amp; 1200'!$D:$D,ROW())="","",INDEX('Display 730 &amp; 1200'!$D:$D,ROW()))</f>
        <v>NAGASARI_3</v>
      </c>
      <c r="D468" t="e">
        <f>IF($C468="",0,SUMIFS(#REF!,#REF!,$C468,#REF!,"&gt;="&amp;'Display 730 &amp; 1200'!$AN$10,#REF!,"&lt;="&amp;'Display 730 &amp; 1200'!$AN$9))</f>
        <v>#REF!</v>
      </c>
      <c r="E468" t="e">
        <f>IF($C468="",0,SUMIFS(#REF!,#REF!,$C468,#REF!,"&gt;="&amp;'Display 730 &amp; 1200'!$AN$12,#REF!,"&lt;="&amp;'Display 730 &amp; 1200'!$AN$11))</f>
        <v>#REF!</v>
      </c>
    </row>
    <row r="469" spans="1:5">
      <c r="A469" t="str">
        <f>IF(INDEX('Display 730 &amp; 1200'!$A:$A,ROW())="","",INDEX('Display 730 &amp; 1200'!$A:$A,ROW()))</f>
        <v>BANDUNG万隆</v>
      </c>
      <c r="B469" t="str">
        <f>IF(INDEX('Display 730 &amp; 1200'!$B:$B,ROW())="","",INDEX('Display 730 &amp; 1200'!$B:$B,ROW()))</f>
        <v>Eki Rizqiana Pahlevi</v>
      </c>
      <c r="C469" t="str">
        <f>IF(INDEX('Display 730 &amp; 1200'!$D:$D,ROW())="","",INDEX('Display 730 &amp; 1200'!$D:$D,ROW()))</f>
        <v>TELUK_JAMBE_BARAT</v>
      </c>
      <c r="D469" t="e">
        <f>IF($C469="",0,SUMIFS(#REF!,#REF!,$C469,#REF!,"&gt;="&amp;'Display 730 &amp; 1200'!$AN$10,#REF!,"&lt;="&amp;'Display 730 &amp; 1200'!$AN$9))</f>
        <v>#REF!</v>
      </c>
      <c r="E469" t="e">
        <f>IF($C469="",0,SUMIFS(#REF!,#REF!,$C469,#REF!,"&gt;="&amp;'Display 730 &amp; 1200'!$AN$12,#REF!,"&lt;="&amp;'Display 730 &amp; 1200'!$AN$11))</f>
        <v>#REF!</v>
      </c>
    </row>
    <row r="470" spans="1:5">
      <c r="A470" t="str">
        <f>IF(INDEX('Display 730 &amp; 1200'!$A:$A,ROW())="","",INDEX('Display 730 &amp; 1200'!$A:$A,ROW()))</f>
        <v>BANDUNG万隆</v>
      </c>
      <c r="B470" t="str">
        <f>IF(INDEX('Display 730 &amp; 1200'!$B:$B,ROW())="","",INDEX('Display 730 &amp; 1200'!$B:$B,ROW()))</f>
        <v>Eki Rizqiana Pahlevi</v>
      </c>
      <c r="C470" t="str">
        <f>IF(INDEX('Display 730 &amp; 1200'!$D:$D,ROW())="","",INDEX('Display 730 &amp; 1200'!$D:$D,ROW()))</f>
        <v>DC_MAJA</v>
      </c>
      <c r="D470" t="e">
        <f>IF($C470="",0,SUMIFS(#REF!,#REF!,$C470,#REF!,"&gt;="&amp;'Display 730 &amp; 1200'!$AN$10,#REF!,"&lt;="&amp;'Display 730 &amp; 1200'!$AN$9))</f>
        <v>#REF!</v>
      </c>
      <c r="E470" t="e">
        <f>IF($C470="",0,SUMIFS(#REF!,#REF!,$C470,#REF!,"&gt;="&amp;'Display 730 &amp; 1200'!$AN$12,#REF!,"&lt;="&amp;'Display 730 &amp; 1200'!$AN$11))</f>
        <v>#REF!</v>
      </c>
    </row>
    <row r="471" spans="1:5">
      <c r="A471" t="str">
        <f>IF(INDEX('Display 730 &amp; 1200'!$A:$A,ROW())="","",INDEX('Display 730 &amp; 1200'!$A:$A,ROW()))</f>
        <v>BANDUNG万隆</v>
      </c>
      <c r="B471" t="str">
        <f>IF(INDEX('Display 730 &amp; 1200'!$B:$B,ROW())="","",INDEX('Display 730 &amp; 1200'!$B:$B,ROW()))</f>
        <v>Eki Rizqiana Pahlevi</v>
      </c>
      <c r="C471" t="str">
        <f>IF(INDEX('Display 730 &amp; 1200'!$D:$D,ROW())="","",INDEX('Display 730 &amp; 1200'!$D:$D,ROW()))</f>
        <v>KRW20F</v>
      </c>
      <c r="D471" t="e">
        <f>IF($C471="",0,SUMIFS(#REF!,#REF!,$C471,#REF!,"&gt;="&amp;'Display 730 &amp; 1200'!$AN$10,#REF!,"&lt;="&amp;'Display 730 &amp; 1200'!$AN$9))</f>
        <v>#REF!</v>
      </c>
      <c r="E471" t="e">
        <f>IF($C471="",0,SUMIFS(#REF!,#REF!,$C471,#REF!,"&gt;="&amp;'Display 730 &amp; 1200'!$AN$12,#REF!,"&lt;="&amp;'Display 730 &amp; 1200'!$AN$11))</f>
        <v>#REF!</v>
      </c>
    </row>
    <row r="472" spans="1:5">
      <c r="A472" t="str">
        <f>IF(INDEX('Display 730 &amp; 1200'!$A:$A,ROW())="","",INDEX('Display 730 &amp; 1200'!$A:$A,ROW()))</f>
        <v>BANDUNG万隆</v>
      </c>
      <c r="B472" t="str">
        <f>IF(INDEX('Display 730 &amp; 1200'!$B:$B,ROW())="","",INDEX('Display 730 &amp; 1200'!$B:$B,ROW()))</f>
        <v>Eki Rizqiana Pahlevi</v>
      </c>
      <c r="C472" t="str">
        <f>IF(INDEX('Display 730 &amp; 1200'!$D:$D,ROW())="","",INDEX('Display 730 &amp; 1200'!$D:$D,ROW()))</f>
        <v>DC_GALUH_MAS</v>
      </c>
      <c r="D472" t="e">
        <f>IF($C472="",0,SUMIFS(#REF!,#REF!,$C472,#REF!,"&gt;="&amp;'Display 730 &amp; 1200'!$AN$10,#REF!,"&lt;="&amp;'Display 730 &amp; 1200'!$AN$9))</f>
        <v>#REF!</v>
      </c>
      <c r="E472" t="e">
        <f>IF($C472="",0,SUMIFS(#REF!,#REF!,$C472,#REF!,"&gt;="&amp;'Display 730 &amp; 1200'!$AN$12,#REF!,"&lt;="&amp;'Display 730 &amp; 1200'!$AN$11))</f>
        <v>#REF!</v>
      </c>
    </row>
    <row r="473" spans="1:5">
      <c r="A473" t="str">
        <f>IF(INDEX('Display 730 &amp; 1200'!$A:$A,ROW())="","",INDEX('Display 730 &amp; 1200'!$A:$A,ROW()))</f>
        <v>BANDUNG万隆</v>
      </c>
      <c r="B473" t="str">
        <f>IF(INDEX('Display 730 &amp; 1200'!$B:$B,ROW())="","",INDEX('Display 730 &amp; 1200'!$B:$B,ROW()))</f>
        <v>Eki Rizqiana Pahlevi</v>
      </c>
      <c r="C473" t="str">
        <f>IF(INDEX('Display 730 &amp; 1200'!$D:$D,ROW())="","",INDEX('Display 730 &amp; 1200'!$D:$D,ROW()))</f>
        <v>SUKAHARJA_KRW</v>
      </c>
      <c r="D473" t="e">
        <f>IF($C473="",0,SUMIFS(#REF!,#REF!,$C473,#REF!,"&gt;="&amp;'Display 730 &amp; 1200'!$AN$10,#REF!,"&lt;="&amp;'Display 730 &amp; 1200'!$AN$9))</f>
        <v>#REF!</v>
      </c>
      <c r="E473" t="e">
        <f>IF($C473="",0,SUMIFS(#REF!,#REF!,$C473,#REF!,"&gt;="&amp;'Display 730 &amp; 1200'!$AN$12,#REF!,"&lt;="&amp;'Display 730 &amp; 1200'!$AN$11))</f>
        <v>#REF!</v>
      </c>
    </row>
    <row r="474" spans="1:5">
      <c r="A474" t="str">
        <f>IF(INDEX('Display 730 &amp; 1200'!$A:$A,ROW())="","",INDEX('Display 730 &amp; 1200'!$A:$A,ROW()))</f>
        <v>BANDUNG万隆</v>
      </c>
      <c r="B474" t="str">
        <f>IF(INDEX('Display 730 &amp; 1200'!$B:$B,ROW())="","",INDEX('Display 730 &amp; 1200'!$B:$B,ROW()))</f>
        <v>Eki Rizqiana Pahlevi</v>
      </c>
      <c r="C474" t="str">
        <f>IF(INDEX('Display 730 &amp; 1200'!$D:$D,ROW())="","",INDEX('Display 730 &amp; 1200'!$D:$D,ROW()))</f>
        <v>BATUJAYA</v>
      </c>
      <c r="D474" t="e">
        <f>IF($C474="",0,SUMIFS(#REF!,#REF!,$C474,#REF!,"&gt;="&amp;'Display 730 &amp; 1200'!$AN$10,#REF!,"&lt;="&amp;'Display 730 &amp; 1200'!$AN$9))</f>
        <v>#REF!</v>
      </c>
      <c r="E474" t="e">
        <f>IF($C474="",0,SUMIFS(#REF!,#REF!,$C474,#REF!,"&gt;="&amp;'Display 730 &amp; 1200'!$AN$12,#REF!,"&lt;="&amp;'Display 730 &amp; 1200'!$AN$11))</f>
        <v>#REF!</v>
      </c>
    </row>
    <row r="475" spans="1:5">
      <c r="A475" t="str">
        <f>IF(INDEX('Display 730 &amp; 1200'!$A:$A,ROW())="","",INDEX('Display 730 &amp; 1200'!$A:$A,ROW()))</f>
        <v>BANDUNG万隆</v>
      </c>
      <c r="B475" t="str">
        <f>IF(INDEX('Display 730 &amp; 1200'!$B:$B,ROW())="","",INDEX('Display 730 &amp; 1200'!$B:$B,ROW()))</f>
        <v>Eki Rizqiana Pahlevi</v>
      </c>
      <c r="C475" t="str">
        <f>IF(INDEX('Display 730 &amp; 1200'!$D:$D,ROW())="","",INDEX('Display 730 &amp; 1200'!$D:$D,ROW()))</f>
        <v>KRW17A</v>
      </c>
      <c r="D475" t="e">
        <f>IF($C475="",0,SUMIFS(#REF!,#REF!,$C475,#REF!,"&gt;="&amp;'Display 730 &amp; 1200'!$AN$10,#REF!,"&lt;="&amp;'Display 730 &amp; 1200'!$AN$9))</f>
        <v>#REF!</v>
      </c>
      <c r="E475" t="e">
        <f>IF($C475="",0,SUMIFS(#REF!,#REF!,$C475,#REF!,"&gt;="&amp;'Display 730 &amp; 1200'!$AN$12,#REF!,"&lt;="&amp;'Display 730 &amp; 1200'!$AN$11))</f>
        <v>#REF!</v>
      </c>
    </row>
    <row r="476" spans="1:5">
      <c r="A476" t="str">
        <f>IF(INDEX('Display 730 &amp; 1200'!$A:$A,ROW())="","",INDEX('Display 730 &amp; 1200'!$A:$A,ROW()))</f>
        <v>BANDUNG万隆</v>
      </c>
      <c r="B476" t="str">
        <f>IF(INDEX('Display 730 &amp; 1200'!$B:$B,ROW())="","",INDEX('Display 730 &amp; 1200'!$B:$B,ROW()))</f>
        <v>Eki Rizqiana Pahlevi</v>
      </c>
      <c r="C476" t="str">
        <f>IF(INDEX('Display 730 &amp; 1200'!$D:$D,ROW())="","",INDEX('Display 730 &amp; 1200'!$D:$D,ROW()))</f>
        <v>TELAGASARI</v>
      </c>
      <c r="D476" t="e">
        <f>IF($C476="",0,SUMIFS(#REF!,#REF!,$C476,#REF!,"&gt;="&amp;'Display 730 &amp; 1200'!$AN$10,#REF!,"&lt;="&amp;'Display 730 &amp; 1200'!$AN$9))</f>
        <v>#REF!</v>
      </c>
      <c r="E476" t="e">
        <f>IF($C476="",0,SUMIFS(#REF!,#REF!,$C476,#REF!,"&gt;="&amp;'Display 730 &amp; 1200'!$AN$12,#REF!,"&lt;="&amp;'Display 730 &amp; 1200'!$AN$11))</f>
        <v>#REF!</v>
      </c>
    </row>
    <row r="477" spans="1:5">
      <c r="A477" t="str">
        <f>IF(INDEX('Display 730 &amp; 1200'!$A:$A,ROW())="","",INDEX('Display 730 &amp; 1200'!$A:$A,ROW()))</f>
        <v>BANDUNG万隆</v>
      </c>
      <c r="B477" t="str">
        <f>IF(INDEX('Display 730 &amp; 1200'!$B:$B,ROW())="","",INDEX('Display 730 &amp; 1200'!$B:$B,ROW()))</f>
        <v>Eki Rizqiana Pahlevi</v>
      </c>
      <c r="C477" t="str">
        <f>IF(INDEX('Display 730 &amp; 1200'!$D:$D,ROW())="","",INDEX('Display 730 &amp; 1200'!$D:$D,ROW()))</f>
        <v>DAUWAN_T</v>
      </c>
      <c r="D477" t="e">
        <f>IF($C477="",0,SUMIFS(#REF!,#REF!,$C477,#REF!,"&gt;="&amp;'Display 730 &amp; 1200'!$AN$10,#REF!,"&lt;="&amp;'Display 730 &amp; 1200'!$AN$9))</f>
        <v>#REF!</v>
      </c>
      <c r="E477" t="e">
        <f>IF($C477="",0,SUMIFS(#REF!,#REF!,$C477,#REF!,"&gt;="&amp;'Display 730 &amp; 1200'!$AN$12,#REF!,"&lt;="&amp;'Display 730 &amp; 1200'!$AN$11))</f>
        <v>#REF!</v>
      </c>
    </row>
    <row r="478" spans="1:5">
      <c r="A478" t="str">
        <f>IF(INDEX('Display 730 &amp; 1200'!$A:$A,ROW())="","",INDEX('Display 730 &amp; 1200'!$A:$A,ROW()))</f>
        <v>BANDUNG万隆</v>
      </c>
      <c r="B478" t="str">
        <f>IF(INDEX('Display 730 &amp; 1200'!$B:$B,ROW())="","",INDEX('Display 730 &amp; 1200'!$B:$B,ROW()))</f>
        <v>Eki Rizqiana Pahlevi</v>
      </c>
      <c r="C478" t="str">
        <f>IF(INDEX('Display 730 &amp; 1200'!$D:$D,ROW())="","",INDEX('Display 730 &amp; 1200'!$D:$D,ROW()))</f>
        <v>CKM_CITY</v>
      </c>
      <c r="D478" t="e">
        <f>IF($C478="",0,SUMIFS(#REF!,#REF!,$C478,#REF!,"&gt;="&amp;'Display 730 &amp; 1200'!$AN$10,#REF!,"&lt;="&amp;'Display 730 &amp; 1200'!$AN$9))</f>
        <v>#REF!</v>
      </c>
      <c r="E478" t="e">
        <f>IF($C478="",0,SUMIFS(#REF!,#REF!,$C478,#REF!,"&gt;="&amp;'Display 730 &amp; 1200'!$AN$12,#REF!,"&lt;="&amp;'Display 730 &amp; 1200'!$AN$11))</f>
        <v>#REF!</v>
      </c>
    </row>
    <row r="479" spans="1:5">
      <c r="A479" t="str">
        <f>IF(INDEX('Display 730 &amp; 1200'!$A:$A,ROW())="","",INDEX('Display 730 &amp; 1200'!$A:$A,ROW()))</f>
        <v>BANDUNG万隆</v>
      </c>
      <c r="B479" t="str">
        <f>IF(INDEX('Display 730 &amp; 1200'!$B:$B,ROW())="","",INDEX('Display 730 &amp; 1200'!$B:$B,ROW()))</f>
        <v>Feri Malik</v>
      </c>
      <c r="C479" t="str">
        <f>IF(INDEX('Display 730 &amp; 1200'!$D:$D,ROW())="","",INDEX('Display 730 &amp; 1200'!$D:$D,ROW()))</f>
        <v>DC_BATULAYANG</v>
      </c>
      <c r="D479" t="e">
        <f>IF($C479="",0,SUMIFS(#REF!,#REF!,$C479,#REF!,"&gt;="&amp;'Display 730 &amp; 1200'!$AN$10,#REF!,"&lt;="&amp;'Display 730 &amp; 1200'!$AN$9))</f>
        <v>#REF!</v>
      </c>
      <c r="E479" t="e">
        <f>IF($C479="",0,SUMIFS(#REF!,#REF!,$C479,#REF!,"&gt;="&amp;'Display 730 &amp; 1200'!$AN$12,#REF!,"&lt;="&amp;'Display 730 &amp; 1200'!$AN$11))</f>
        <v>#REF!</v>
      </c>
    </row>
    <row r="480" spans="1:5">
      <c r="A480" t="str">
        <f>IF(INDEX('Display 730 &amp; 1200'!$A:$A,ROW())="","",INDEX('Display 730 &amp; 1200'!$A:$A,ROW()))</f>
        <v>BANDUNG万隆</v>
      </c>
      <c r="B480" t="str">
        <f>IF(INDEX('Display 730 &amp; 1200'!$B:$B,ROW())="","",INDEX('Display 730 &amp; 1200'!$B:$B,ROW()))</f>
        <v>Feri Malik</v>
      </c>
      <c r="C480" t="str">
        <f>IF(INDEX('Display 730 &amp; 1200'!$D:$D,ROW())="","",INDEX('Display 730 &amp; 1200'!$D:$D,ROW()))</f>
        <v>CIKAMUNING</v>
      </c>
      <c r="D480" t="e">
        <f>IF($C480="",0,SUMIFS(#REF!,#REF!,$C480,#REF!,"&gt;="&amp;'Display 730 &amp; 1200'!$AN$10,#REF!,"&lt;="&amp;'Display 730 &amp; 1200'!$AN$9))</f>
        <v>#REF!</v>
      </c>
      <c r="E480" t="e">
        <f>IF($C480="",0,SUMIFS(#REF!,#REF!,$C480,#REF!,"&gt;="&amp;'Display 730 &amp; 1200'!$AN$12,#REF!,"&lt;="&amp;'Display 730 &amp; 1200'!$AN$11))</f>
        <v>#REF!</v>
      </c>
    </row>
    <row r="481" spans="1:5">
      <c r="A481" t="str">
        <f>IF(INDEX('Display 730 &amp; 1200'!$A:$A,ROW())="","",INDEX('Display 730 &amp; 1200'!$A:$A,ROW()))</f>
        <v>BANDUNG万隆</v>
      </c>
      <c r="B481" t="str">
        <f>IF(INDEX('Display 730 &amp; 1200'!$B:$B,ROW())="","",INDEX('Display 730 &amp; 1200'!$B:$B,ROW()))</f>
        <v>Feri Malik</v>
      </c>
      <c r="C481" t="str">
        <f>IF(INDEX('Display 730 &amp; 1200'!$D:$D,ROW())="","",INDEX('Display 730 &amp; 1200'!$D:$D,ROW()))</f>
        <v>NGP05B</v>
      </c>
      <c r="D481" t="e">
        <f>IF($C481="",0,SUMIFS(#REF!,#REF!,$C481,#REF!,"&gt;="&amp;'Display 730 &amp; 1200'!$AN$10,#REF!,"&lt;="&amp;'Display 730 &amp; 1200'!$AN$9))</f>
        <v>#REF!</v>
      </c>
      <c r="E481" t="e">
        <f>IF($C481="",0,SUMIFS(#REF!,#REF!,$C481,#REF!,"&gt;="&amp;'Display 730 &amp; 1200'!$AN$12,#REF!,"&lt;="&amp;'Display 730 &amp; 1200'!$AN$11))</f>
        <v>#REF!</v>
      </c>
    </row>
    <row r="482" spans="1:5">
      <c r="A482" t="str">
        <f>IF(INDEX('Display 730 &amp; 1200'!$A:$A,ROW())="","",INDEX('Display 730 &amp; 1200'!$A:$A,ROW()))</f>
        <v>BANDUNG万隆</v>
      </c>
      <c r="B482" t="str">
        <f>IF(INDEX('Display 730 &amp; 1200'!$B:$B,ROW())="","",INDEX('Display 730 &amp; 1200'!$B:$B,ROW()))</f>
        <v>Feri Malik</v>
      </c>
      <c r="C482" t="str">
        <f>IF(INDEX('Display 730 &amp; 1200'!$D:$D,ROW())="","",INDEX('Display 730 &amp; 1200'!$D:$D,ROW()))</f>
        <v>NGP09A</v>
      </c>
      <c r="D482" t="e">
        <f>IF($C482="",0,SUMIFS(#REF!,#REF!,$C482,#REF!,"&gt;="&amp;'Display 730 &amp; 1200'!$AN$10,#REF!,"&lt;="&amp;'Display 730 &amp; 1200'!$AN$9))</f>
        <v>#REF!</v>
      </c>
      <c r="E482" t="e">
        <f>IF($C482="",0,SUMIFS(#REF!,#REF!,$C482,#REF!,"&gt;="&amp;'Display 730 &amp; 1200'!$AN$12,#REF!,"&lt;="&amp;'Display 730 &amp; 1200'!$AN$11))</f>
        <v>#REF!</v>
      </c>
    </row>
    <row r="483" spans="1:5">
      <c r="A483" t="str">
        <f>IF(INDEX('Display 730 &amp; 1200'!$A:$A,ROW())="","",INDEX('Display 730 &amp; 1200'!$A:$A,ROW()))</f>
        <v>BANDUNG万隆</v>
      </c>
      <c r="B483" t="str">
        <f>IF(INDEX('Display 730 &amp; 1200'!$B:$B,ROW())="","",INDEX('Display 730 &amp; 1200'!$B:$B,ROW()))</f>
        <v>Feri Malik</v>
      </c>
      <c r="C483" t="str">
        <f>IF(INDEX('Display 730 &amp; 1200'!$D:$D,ROW())="","",INDEX('Display 730 &amp; 1200'!$D:$D,ROW()))</f>
        <v>CIPONGKOR</v>
      </c>
      <c r="D483" t="e">
        <f>IF($C483="",0,SUMIFS(#REF!,#REF!,$C483,#REF!,"&gt;="&amp;'Display 730 &amp; 1200'!$AN$10,#REF!,"&lt;="&amp;'Display 730 &amp; 1200'!$AN$9))</f>
        <v>#REF!</v>
      </c>
      <c r="E483" t="e">
        <f>IF($C483="",0,SUMIFS(#REF!,#REF!,$C483,#REF!,"&gt;="&amp;'Display 730 &amp; 1200'!$AN$12,#REF!,"&lt;="&amp;'Display 730 &amp; 1200'!$AN$11))</f>
        <v>#REF!</v>
      </c>
    </row>
    <row r="484" spans="1:5">
      <c r="A484" t="str">
        <f>IF(INDEX('Display 730 &amp; 1200'!$A:$A,ROW())="","",INDEX('Display 730 &amp; 1200'!$A:$A,ROW()))</f>
        <v>BANDUNG万隆</v>
      </c>
      <c r="B484" t="str">
        <f>IF(INDEX('Display 730 &amp; 1200'!$B:$B,ROW())="","",INDEX('Display 730 &amp; 1200'!$B:$B,ROW()))</f>
        <v>Feri Malik</v>
      </c>
      <c r="C484" t="str">
        <f>IF(INDEX('Display 730 &amp; 1200'!$D:$D,ROW())="","",INDEX('Display 730 &amp; 1200'!$D:$D,ROW()))</f>
        <v>SIRNAJAYA</v>
      </c>
      <c r="D484" t="e">
        <f>IF($C484="",0,SUMIFS(#REF!,#REF!,$C484,#REF!,"&gt;="&amp;'Display 730 &amp; 1200'!$AN$10,#REF!,"&lt;="&amp;'Display 730 &amp; 1200'!$AN$9))</f>
        <v>#REF!</v>
      </c>
      <c r="E484" t="e">
        <f>IF($C484="",0,SUMIFS(#REF!,#REF!,$C484,#REF!,"&gt;="&amp;'Display 730 &amp; 1200'!$AN$12,#REF!,"&lt;="&amp;'Display 730 &amp; 1200'!$AN$11))</f>
        <v>#REF!</v>
      </c>
    </row>
    <row r="485" spans="1:5">
      <c r="A485" t="str">
        <f>IF(INDEX('Display 730 &amp; 1200'!$A:$A,ROW())="","",INDEX('Display 730 &amp; 1200'!$A:$A,ROW()))</f>
        <v>BANDUNG万隆</v>
      </c>
      <c r="B485" t="str">
        <f>IF(INDEX('Display 730 &amp; 1200'!$B:$B,ROW())="","",INDEX('Display 730 &amp; 1200'!$B:$B,ROW()))</f>
        <v>Feri Malik</v>
      </c>
      <c r="C485" t="str">
        <f>IF(INDEX('Display 730 &amp; 1200'!$D:$D,ROW())="","",INDEX('Display 730 &amp; 1200'!$D:$D,ROW()))</f>
        <v>DC_LEMBANG</v>
      </c>
      <c r="D485" t="e">
        <f>IF($C485="",0,SUMIFS(#REF!,#REF!,$C485,#REF!,"&gt;="&amp;'Display 730 &amp; 1200'!$AN$10,#REF!,"&lt;="&amp;'Display 730 &amp; 1200'!$AN$9))</f>
        <v>#REF!</v>
      </c>
      <c r="E485" t="e">
        <f>IF($C485="",0,SUMIFS(#REF!,#REF!,$C485,#REF!,"&gt;="&amp;'Display 730 &amp; 1200'!$AN$12,#REF!,"&lt;="&amp;'Display 730 &amp; 1200'!$AN$11))</f>
        <v>#REF!</v>
      </c>
    </row>
    <row r="486" spans="1:5">
      <c r="A486" t="str">
        <f>IF(INDEX('Display 730 &amp; 1200'!$A:$A,ROW())="","",INDEX('Display 730 &amp; 1200'!$A:$A,ROW()))</f>
        <v>BANDUNG万隆</v>
      </c>
      <c r="B486" t="str">
        <f>IF(INDEX('Display 730 &amp; 1200'!$B:$B,ROW())="","",INDEX('Display 730 &amp; 1200'!$B:$B,ROW()))</f>
        <v>Feri Malik</v>
      </c>
      <c r="C486" t="str">
        <f>IF(INDEX('Display 730 &amp; 1200'!$D:$D,ROW())="","",INDEX('Display 730 &amp; 1200'!$D:$D,ROW()))</f>
        <v>DC_PADALARANG</v>
      </c>
      <c r="D486" t="e">
        <f>IF($C486="",0,SUMIFS(#REF!,#REF!,$C486,#REF!,"&gt;="&amp;'Display 730 &amp; 1200'!$AN$10,#REF!,"&lt;="&amp;'Display 730 &amp; 1200'!$AN$9))</f>
        <v>#REF!</v>
      </c>
      <c r="E486" t="e">
        <f>IF($C486="",0,SUMIFS(#REF!,#REF!,$C486,#REF!,"&gt;="&amp;'Display 730 &amp; 1200'!$AN$12,#REF!,"&lt;="&amp;'Display 730 &amp; 1200'!$AN$11))</f>
        <v>#REF!</v>
      </c>
    </row>
    <row r="487" spans="1:5">
      <c r="A487" t="str">
        <f>IF(INDEX('Display 730 &amp; 1200'!$A:$A,ROW())="","",INDEX('Display 730 &amp; 1200'!$A:$A,ROW()))</f>
        <v>BANDUNG万隆</v>
      </c>
      <c r="B487" t="str">
        <f>IF(INDEX('Display 730 &amp; 1200'!$B:$B,ROW())="","",INDEX('Display 730 &amp; 1200'!$B:$B,ROW()))</f>
        <v>Feri Malik</v>
      </c>
      <c r="C487" t="str">
        <f>IF(INDEX('Display 730 &amp; 1200'!$D:$D,ROW())="","",INDEX('Display 730 &amp; 1200'!$D:$D,ROW()))</f>
        <v>CISARUA</v>
      </c>
      <c r="D487" t="e">
        <f>IF($C487="",0,SUMIFS(#REF!,#REF!,$C487,#REF!,"&gt;="&amp;'Display 730 &amp; 1200'!$AN$10,#REF!,"&lt;="&amp;'Display 730 &amp; 1200'!$AN$9))</f>
        <v>#REF!</v>
      </c>
      <c r="E487" t="e">
        <f>IF($C487="",0,SUMIFS(#REF!,#REF!,$C487,#REF!,"&gt;="&amp;'Display 730 &amp; 1200'!$AN$12,#REF!,"&lt;="&amp;'Display 730 &amp; 1200'!$AN$11))</f>
        <v>#REF!</v>
      </c>
    </row>
    <row r="488" spans="1:5">
      <c r="A488" t="str">
        <f>IF(INDEX('Display 730 &amp; 1200'!$A:$A,ROW())="","",INDEX('Display 730 &amp; 1200'!$A:$A,ROW()))</f>
        <v>BANDUNG万隆</v>
      </c>
      <c r="B488" t="str">
        <f>IF(INDEX('Display 730 &amp; 1200'!$B:$B,ROW())="","",INDEX('Display 730 &amp; 1200'!$B:$B,ROW()))</f>
        <v>Feri Malik</v>
      </c>
      <c r="C488" t="str">
        <f>IF(INDEX('Display 730 &amp; 1200'!$D:$D,ROW())="","",INDEX('Display 730 &amp; 1200'!$D:$D,ROW()))</f>
        <v>NGP02E</v>
      </c>
      <c r="D488" t="e">
        <f>IF($C488="",0,SUMIFS(#REF!,#REF!,$C488,#REF!,"&gt;="&amp;'Display 730 &amp; 1200'!$AN$10,#REF!,"&lt;="&amp;'Display 730 &amp; 1200'!$AN$9))</f>
        <v>#REF!</v>
      </c>
      <c r="E488" t="e">
        <f>IF($C488="",0,SUMIFS(#REF!,#REF!,$C488,#REF!,"&gt;="&amp;'Display 730 &amp; 1200'!$AN$12,#REF!,"&lt;="&amp;'Display 730 &amp; 1200'!$AN$11))</f>
        <v>#REF!</v>
      </c>
    </row>
    <row r="489" spans="1:5">
      <c r="A489" t="str">
        <f>IF(INDEX('Display 730 &amp; 1200'!$A:$A,ROW())="","",INDEX('Display 730 &amp; 1200'!$A:$A,ROW()))</f>
        <v>BANDUNG万隆</v>
      </c>
      <c r="B489" t="str">
        <f>IF(INDEX('Display 730 &amp; 1200'!$B:$B,ROW())="","",INDEX('Display 730 &amp; 1200'!$B:$B,ROW()))</f>
        <v>Feri Malik</v>
      </c>
      <c r="C489" t="str">
        <f>IF(INDEX('Display 730 &amp; 1200'!$D:$D,ROW())="","",INDEX('Display 730 &amp; 1200'!$D:$D,ROW()))</f>
        <v>NGP07A</v>
      </c>
      <c r="D489" t="e">
        <f>IF($C489="",0,SUMIFS(#REF!,#REF!,$C489,#REF!,"&gt;="&amp;'Display 730 &amp; 1200'!$AN$10,#REF!,"&lt;="&amp;'Display 730 &amp; 1200'!$AN$9))</f>
        <v>#REF!</v>
      </c>
      <c r="E489" t="e">
        <f>IF($C489="",0,SUMIFS(#REF!,#REF!,$C489,#REF!,"&gt;="&amp;'Display 730 &amp; 1200'!$AN$12,#REF!,"&lt;="&amp;'Display 730 &amp; 1200'!$AN$11))</f>
        <v>#REF!</v>
      </c>
    </row>
    <row r="490" spans="1:5">
      <c r="A490" t="str">
        <f>IF(INDEX('Display 730 &amp; 1200'!$A:$A,ROW())="","",INDEX('Display 730 &amp; 1200'!$A:$A,ROW()))</f>
        <v>BANDUNG万隆</v>
      </c>
      <c r="B490" t="str">
        <f>IF(INDEX('Display 730 &amp; 1200'!$B:$B,ROW())="","",INDEX('Display 730 &amp; 1200'!$B:$B,ROW()))</f>
        <v>Feri Malik</v>
      </c>
      <c r="C490" t="str">
        <f>IF(INDEX('Display 730 &amp; 1200'!$D:$D,ROW())="","",INDEX('Display 730 &amp; 1200'!$D:$D,ROW()))</f>
        <v>CIPATAT</v>
      </c>
      <c r="D490" t="e">
        <f>IF($C490="",0,SUMIFS(#REF!,#REF!,$C490,#REF!,"&gt;="&amp;'Display 730 &amp; 1200'!$AN$10,#REF!,"&lt;="&amp;'Display 730 &amp; 1200'!$AN$9))</f>
        <v>#REF!</v>
      </c>
      <c r="E490" t="e">
        <f>IF($C490="",0,SUMIFS(#REF!,#REF!,$C490,#REF!,"&gt;="&amp;'Display 730 &amp; 1200'!$AN$12,#REF!,"&lt;="&amp;'Display 730 &amp; 1200'!$AN$11))</f>
        <v>#REF!</v>
      </c>
    </row>
    <row r="491" spans="1:5">
      <c r="A491" t="str">
        <f>IF(INDEX('Display 730 &amp; 1200'!$A:$A,ROW())="","",INDEX('Display 730 &amp; 1200'!$A:$A,ROW()))</f>
        <v>BANDUNG万隆</v>
      </c>
      <c r="B491" t="str">
        <f>IF(INDEX('Display 730 &amp; 1200'!$B:$B,ROW())="","",INDEX('Display 730 &amp; 1200'!$B:$B,ROW()))</f>
        <v>Feri Malik</v>
      </c>
      <c r="C491" t="str">
        <f>IF(INDEX('Display 730 &amp; 1200'!$D:$D,ROW())="","",INDEX('Display 730 &amp; 1200'!$D:$D,ROW()))</f>
        <v>CITAPEN</v>
      </c>
      <c r="D491" t="e">
        <f>IF($C491="",0,SUMIFS(#REF!,#REF!,$C491,#REF!,"&gt;="&amp;'Display 730 &amp; 1200'!$AN$10,#REF!,"&lt;="&amp;'Display 730 &amp; 1200'!$AN$9))</f>
        <v>#REF!</v>
      </c>
      <c r="E491" t="e">
        <f>IF($C491="",0,SUMIFS(#REF!,#REF!,$C491,#REF!,"&gt;="&amp;'Display 730 &amp; 1200'!$AN$12,#REF!,"&lt;="&amp;'Display 730 &amp; 1200'!$AN$11))</f>
        <v>#REF!</v>
      </c>
    </row>
    <row r="492" spans="1:5">
      <c r="A492" t="str">
        <f>IF(INDEX('Display 730 &amp; 1200'!$A:$A,ROW())="","",INDEX('Display 730 &amp; 1200'!$A:$A,ROW()))</f>
        <v>BANDUNG万隆</v>
      </c>
      <c r="B492" t="str">
        <f>IF(INDEX('Display 730 &amp; 1200'!$B:$B,ROW())="","",INDEX('Display 730 &amp; 1200'!$B:$B,ROW()))</f>
        <v>Feri Malik</v>
      </c>
      <c r="C492" t="str">
        <f>IF(INDEX('Display 730 &amp; 1200'!$D:$D,ROW())="","",INDEX('Display 730 &amp; 1200'!$D:$D,ROW()))</f>
        <v>NGP16B</v>
      </c>
      <c r="D492" t="e">
        <f>IF($C492="",0,SUMIFS(#REF!,#REF!,$C492,#REF!,"&gt;="&amp;'Display 730 &amp; 1200'!$AN$10,#REF!,"&lt;="&amp;'Display 730 &amp; 1200'!$AN$9))</f>
        <v>#REF!</v>
      </c>
      <c r="E492" t="e">
        <f>IF($C492="",0,SUMIFS(#REF!,#REF!,$C492,#REF!,"&gt;="&amp;'Display 730 &amp; 1200'!$AN$12,#REF!,"&lt;="&amp;'Display 730 &amp; 1200'!$AN$11))</f>
        <v>#REF!</v>
      </c>
    </row>
    <row r="493" spans="1:5">
      <c r="A493" t="str">
        <f>IF(INDEX('Display 730 &amp; 1200'!$A:$A,ROW())="","",INDEX('Display 730 &amp; 1200'!$A:$A,ROW()))</f>
        <v>BANDUNG万隆</v>
      </c>
      <c r="B493" t="str">
        <f>IF(INDEX('Display 730 &amp; 1200'!$B:$B,ROW())="","",INDEX('Display 730 &amp; 1200'!$B:$B,ROW()))</f>
        <v>Feri Malik</v>
      </c>
      <c r="C493" t="str">
        <f>IF(INDEX('Display 730 &amp; 1200'!$D:$D,ROW())="","",INDEX('Display 730 &amp; 1200'!$D:$D,ROW()))</f>
        <v>DC_NGAMPRAH</v>
      </c>
      <c r="D493" t="e">
        <f>IF($C493="",0,SUMIFS(#REF!,#REF!,$C493,#REF!,"&gt;="&amp;'Display 730 &amp; 1200'!$AN$10,#REF!,"&lt;="&amp;'Display 730 &amp; 1200'!$AN$9))</f>
        <v>#REF!</v>
      </c>
      <c r="E493" t="e">
        <f>IF($C493="",0,SUMIFS(#REF!,#REF!,$C493,#REF!,"&gt;="&amp;'Display 730 &amp; 1200'!$AN$12,#REF!,"&lt;="&amp;'Display 730 &amp; 1200'!$AN$11))</f>
        <v>#REF!</v>
      </c>
    </row>
    <row r="494" spans="1:5">
      <c r="A494" t="str">
        <f>IF(INDEX('Display 730 &amp; 1200'!$A:$A,ROW())="","",INDEX('Display 730 &amp; 1200'!$A:$A,ROW()))</f>
        <v>BANDUNG万隆</v>
      </c>
      <c r="B494" t="str">
        <f>IF(INDEX('Display 730 &amp; 1200'!$B:$B,ROW())="","",INDEX('Display 730 &amp; 1200'!$B:$B,ROW()))</f>
        <v>Hasby</v>
      </c>
      <c r="C494" t="str">
        <f>IF(INDEX('Display 730 &amp; 1200'!$D:$D,ROW())="","",INDEX('Display 730 &amp; 1200'!$D:$D,ROW()))</f>
        <v>BANJAR_PATROMAN</v>
      </c>
      <c r="D494" t="e">
        <f>IF($C494="",0,SUMIFS(#REF!,#REF!,$C494,#REF!,"&gt;="&amp;'Display 730 &amp; 1200'!$AN$10,#REF!,"&lt;="&amp;'Display 730 &amp; 1200'!$AN$9))</f>
        <v>#REF!</v>
      </c>
      <c r="E494" t="e">
        <f>IF($C494="",0,SUMIFS(#REF!,#REF!,$C494,#REF!,"&gt;="&amp;'Display 730 &amp; 1200'!$AN$12,#REF!,"&lt;="&amp;'Display 730 &amp; 1200'!$AN$11))</f>
        <v>#REF!</v>
      </c>
    </row>
    <row r="495" spans="1:5">
      <c r="A495" t="str">
        <f>IF(INDEX('Display 730 &amp; 1200'!$A:$A,ROW())="","",INDEX('Display 730 &amp; 1200'!$A:$A,ROW()))</f>
        <v>BANDUNG万隆</v>
      </c>
      <c r="B495" t="str">
        <f>IF(INDEX('Display 730 &amp; 1200'!$B:$B,ROW())="","",INDEX('Display 730 &amp; 1200'!$B:$B,ROW()))</f>
        <v>Hasby</v>
      </c>
      <c r="C495" t="str">
        <f>IF(INDEX('Display 730 &amp; 1200'!$D:$D,ROW())="","",INDEX('Display 730 &amp; 1200'!$D:$D,ROW()))</f>
        <v>PGR01C</v>
      </c>
      <c r="D495" t="e">
        <f>IF($C495="",0,SUMIFS(#REF!,#REF!,$C495,#REF!,"&gt;="&amp;'Display 730 &amp; 1200'!$AN$10,#REF!,"&lt;="&amp;'Display 730 &amp; 1200'!$AN$9))</f>
        <v>#REF!</v>
      </c>
      <c r="E495" t="e">
        <f>IF($C495="",0,SUMIFS(#REF!,#REF!,$C495,#REF!,"&gt;="&amp;'Display 730 &amp; 1200'!$AN$12,#REF!,"&lt;="&amp;'Display 730 &amp; 1200'!$AN$11))</f>
        <v>#REF!</v>
      </c>
    </row>
    <row r="496" spans="1:5">
      <c r="A496" t="str">
        <f>IF(INDEX('Display 730 &amp; 1200'!$A:$A,ROW())="","",INDEX('Display 730 &amp; 1200'!$A:$A,ROW()))</f>
        <v>BANDUNG万隆</v>
      </c>
      <c r="B496" t="str">
        <f>IF(INDEX('Display 730 &amp; 1200'!$B:$B,ROW())="","",INDEX('Display 730 &amp; 1200'!$B:$B,ROW()))</f>
        <v>Hasby</v>
      </c>
      <c r="C496" t="str">
        <f>IF(INDEX('Display 730 &amp; 1200'!$D:$D,ROW())="","",INDEX('Display 730 &amp; 1200'!$D:$D,ROW()))</f>
        <v>LANGENSARI_3</v>
      </c>
      <c r="D496" t="e">
        <f>IF($C496="",0,SUMIFS(#REF!,#REF!,$C496,#REF!,"&gt;="&amp;'Display 730 &amp; 1200'!$AN$10,#REF!,"&lt;="&amp;'Display 730 &amp; 1200'!$AN$9))</f>
        <v>#REF!</v>
      </c>
      <c r="E496" t="e">
        <f>IF($C496="",0,SUMIFS(#REF!,#REF!,$C496,#REF!,"&gt;="&amp;'Display 730 &amp; 1200'!$AN$12,#REF!,"&lt;="&amp;'Display 730 &amp; 1200'!$AN$11))</f>
        <v>#REF!</v>
      </c>
    </row>
    <row r="497" spans="1:5">
      <c r="A497" t="str">
        <f>IF(INDEX('Display 730 &amp; 1200'!$A:$A,ROW())="","",INDEX('Display 730 &amp; 1200'!$A:$A,ROW()))</f>
        <v>BANDUNG万隆</v>
      </c>
      <c r="B497" t="str">
        <f>IF(INDEX('Display 730 &amp; 1200'!$B:$B,ROW())="","",INDEX('Display 730 &amp; 1200'!$B:$B,ROW()))</f>
        <v>Hasby</v>
      </c>
      <c r="C497" t="str">
        <f>IF(INDEX('Display 730 &amp; 1200'!$D:$D,ROW())="","",INDEX('Display 730 &amp; 1200'!$D:$D,ROW()))</f>
        <v>PGR04B</v>
      </c>
      <c r="D497" t="e">
        <f>IF($C497="",0,SUMIFS(#REF!,#REF!,$C497,#REF!,"&gt;="&amp;'Display 730 &amp; 1200'!$AN$10,#REF!,"&lt;="&amp;'Display 730 &amp; 1200'!$AN$9))</f>
        <v>#REF!</v>
      </c>
      <c r="E497" t="e">
        <f>IF($C497="",0,SUMIFS(#REF!,#REF!,$C497,#REF!,"&gt;="&amp;'Display 730 &amp; 1200'!$AN$12,#REF!,"&lt;="&amp;'Display 730 &amp; 1200'!$AN$11))</f>
        <v>#REF!</v>
      </c>
    </row>
    <row r="498" spans="1:5">
      <c r="A498" t="str">
        <f>IF(INDEX('Display 730 &amp; 1200'!$A:$A,ROW())="","",INDEX('Display 730 &amp; 1200'!$A:$A,ROW()))</f>
        <v>BANDUNG万隆</v>
      </c>
      <c r="B498" t="str">
        <f>IF(INDEX('Display 730 &amp; 1200'!$B:$B,ROW())="","",INDEX('Display 730 &amp; 1200'!$B:$B,ROW()))</f>
        <v>Hasby</v>
      </c>
      <c r="C498" t="str">
        <f>IF(INDEX('Display 730 &amp; 1200'!$D:$D,ROW())="","",INDEX('Display 730 &amp; 1200'!$D:$D,ROW()))</f>
        <v>CIAMIS</v>
      </c>
      <c r="D498" t="e">
        <f>IF($C498="",0,SUMIFS(#REF!,#REF!,$C498,#REF!,"&gt;="&amp;'Display 730 &amp; 1200'!$AN$10,#REF!,"&lt;="&amp;'Display 730 &amp; 1200'!$AN$9))</f>
        <v>#REF!</v>
      </c>
      <c r="E498" t="e">
        <f>IF($C498="",0,SUMIFS(#REF!,#REF!,$C498,#REF!,"&gt;="&amp;'Display 730 &amp; 1200'!$AN$12,#REF!,"&lt;="&amp;'Display 730 &amp; 1200'!$AN$11))</f>
        <v>#REF!</v>
      </c>
    </row>
    <row r="499" spans="1:5">
      <c r="A499" t="str">
        <f>IF(INDEX('Display 730 &amp; 1200'!$A:$A,ROW())="","",INDEX('Display 730 &amp; 1200'!$A:$A,ROW()))</f>
        <v>BANDUNG万隆</v>
      </c>
      <c r="B499" t="str">
        <f>IF(INDEX('Display 730 &amp; 1200'!$B:$B,ROW())="","",INDEX('Display 730 &amp; 1200'!$B:$B,ROW()))</f>
        <v>Hasby</v>
      </c>
      <c r="C499" t="str">
        <f>IF(INDEX('Display 730 &amp; 1200'!$D:$D,ROW())="","",INDEX('Display 730 &amp; 1200'!$D:$D,ROW()))</f>
        <v>CMI01B</v>
      </c>
      <c r="D499" t="e">
        <f>IF($C499="",0,SUMIFS(#REF!,#REF!,$C499,#REF!,"&gt;="&amp;'Display 730 &amp; 1200'!$AN$10,#REF!,"&lt;="&amp;'Display 730 &amp; 1200'!$AN$9))</f>
        <v>#REF!</v>
      </c>
      <c r="E499" t="e">
        <f>IF($C499="",0,SUMIFS(#REF!,#REF!,$C499,#REF!,"&gt;="&amp;'Display 730 &amp; 1200'!$AN$12,#REF!,"&lt;="&amp;'Display 730 &amp; 1200'!$AN$11))</f>
        <v>#REF!</v>
      </c>
    </row>
    <row r="500" spans="1:5">
      <c r="A500" t="str">
        <f>IF(INDEX('Display 730 &amp; 1200'!$A:$A,ROW())="","",INDEX('Display 730 &amp; 1200'!$A:$A,ROW()))</f>
        <v>BANDUNG万隆</v>
      </c>
      <c r="B500" t="str">
        <f>IF(INDEX('Display 730 &amp; 1200'!$B:$B,ROW())="","",INDEX('Display 730 &amp; 1200'!$B:$B,ROW()))</f>
        <v>Hasby</v>
      </c>
      <c r="C500" t="str">
        <f>IF(INDEX('Display 730 &amp; 1200'!$D:$D,ROW())="","",INDEX('Display 730 &amp; 1200'!$D:$D,ROW()))</f>
        <v>PARUNGLESANG_3</v>
      </c>
      <c r="D500" t="e">
        <f>IF($C500="",0,SUMIFS(#REF!,#REF!,$C500,#REF!,"&gt;="&amp;'Display 730 &amp; 1200'!$AN$10,#REF!,"&lt;="&amp;'Display 730 &amp; 1200'!$AN$9))</f>
        <v>#REF!</v>
      </c>
      <c r="E500" t="e">
        <f>IF($C500="",0,SUMIFS(#REF!,#REF!,$C500,#REF!,"&gt;="&amp;'Display 730 &amp; 1200'!$AN$12,#REF!,"&lt;="&amp;'Display 730 &amp; 1200'!$AN$11))</f>
        <v>#REF!</v>
      </c>
    </row>
    <row r="501" spans="1:5">
      <c r="A501" t="str">
        <f>IF(INDEX('Display 730 &amp; 1200'!$A:$A,ROW())="","",INDEX('Display 730 &amp; 1200'!$A:$A,ROW()))</f>
        <v>BANDUNG万隆</v>
      </c>
      <c r="B501" t="str">
        <f>IF(INDEX('Display 730 &amp; 1200'!$B:$B,ROW())="","",INDEX('Display 730 &amp; 1200'!$B:$B,ROW()))</f>
        <v>Hasby</v>
      </c>
      <c r="C501" t="str">
        <f>IF(INDEX('Display 730 &amp; 1200'!$D:$D,ROW())="","",INDEX('Display 730 &amp; 1200'!$D:$D,ROW()))</f>
        <v>PANUMBANGAN</v>
      </c>
      <c r="D501" t="e">
        <f>IF($C501="",0,SUMIFS(#REF!,#REF!,$C501,#REF!,"&gt;="&amp;'Display 730 &amp; 1200'!$AN$10,#REF!,"&lt;="&amp;'Display 730 &amp; 1200'!$AN$9))</f>
        <v>#REF!</v>
      </c>
      <c r="E501" t="e">
        <f>IF($C501="",0,SUMIFS(#REF!,#REF!,$C501,#REF!,"&gt;="&amp;'Display 730 &amp; 1200'!$AN$12,#REF!,"&lt;="&amp;'Display 730 &amp; 1200'!$AN$11))</f>
        <v>#REF!</v>
      </c>
    </row>
    <row r="502" spans="1:5">
      <c r="A502" t="str">
        <f>IF(INDEX('Display 730 &amp; 1200'!$A:$A,ROW())="","",INDEX('Display 730 &amp; 1200'!$A:$A,ROW()))</f>
        <v>BANDUNG万隆</v>
      </c>
      <c r="B502" t="str">
        <f>IF(INDEX('Display 730 &amp; 1200'!$B:$B,ROW())="","",INDEX('Display 730 &amp; 1200'!$B:$B,ROW()))</f>
        <v>Hasby</v>
      </c>
      <c r="C502" t="str">
        <f>IF(INDEX('Display 730 &amp; 1200'!$D:$D,ROW())="","",INDEX('Display 730 &amp; 1200'!$D:$D,ROW()))</f>
        <v>SINDANGKASIH</v>
      </c>
      <c r="D502" t="e">
        <f>IF($C502="",0,SUMIFS(#REF!,#REF!,$C502,#REF!,"&gt;="&amp;'Display 730 &amp; 1200'!$AN$10,#REF!,"&lt;="&amp;'Display 730 &amp; 1200'!$AN$9))</f>
        <v>#REF!</v>
      </c>
      <c r="E502" t="e">
        <f>IF($C502="",0,SUMIFS(#REF!,#REF!,$C502,#REF!,"&gt;="&amp;'Display 730 &amp; 1200'!$AN$12,#REF!,"&lt;="&amp;'Display 730 &amp; 1200'!$AN$11))</f>
        <v>#REF!</v>
      </c>
    </row>
    <row r="503" spans="1:5">
      <c r="A503" t="str">
        <f>IF(INDEX('Display 730 &amp; 1200'!$A:$A,ROW())="","",INDEX('Display 730 &amp; 1200'!$A:$A,ROW()))</f>
        <v>BANDUNG万隆</v>
      </c>
      <c r="B503" t="str">
        <f>IF(INDEX('Display 730 &amp; 1200'!$B:$B,ROW())="","",INDEX('Display 730 &amp; 1200'!$B:$B,ROW()))</f>
        <v>Hasby</v>
      </c>
      <c r="C503" t="str">
        <f>IF(INDEX('Display 730 &amp; 1200'!$D:$D,ROW())="","",INDEX('Display 730 &amp; 1200'!$D:$D,ROW()))</f>
        <v>WINDURAJA</v>
      </c>
      <c r="D503" t="e">
        <f>IF($C503="",0,SUMIFS(#REF!,#REF!,$C503,#REF!,"&gt;="&amp;'Display 730 &amp; 1200'!$AN$10,#REF!,"&lt;="&amp;'Display 730 &amp; 1200'!$AN$9))</f>
        <v>#REF!</v>
      </c>
      <c r="E503" t="e">
        <f>IF($C503="",0,SUMIFS(#REF!,#REF!,$C503,#REF!,"&gt;="&amp;'Display 730 &amp; 1200'!$AN$12,#REF!,"&lt;="&amp;'Display 730 &amp; 1200'!$AN$11))</f>
        <v>#REF!</v>
      </c>
    </row>
    <row r="504" spans="1:5">
      <c r="A504" t="str">
        <f>IF(INDEX('Display 730 &amp; 1200'!$A:$A,ROW())="","",INDEX('Display 730 &amp; 1200'!$A:$A,ROW()))</f>
        <v>BANDUNG万隆</v>
      </c>
      <c r="B504" t="str">
        <f>IF(INDEX('Display 730 &amp; 1200'!$B:$B,ROW())="","",INDEX('Display 730 &amp; 1200'!$B:$B,ROW()))</f>
        <v>Hasby</v>
      </c>
      <c r="C504" t="str">
        <f>IF(INDEX('Display 730 &amp; 1200'!$D:$D,ROW())="","",INDEX('Display 730 &amp; 1200'!$D:$D,ROW()))</f>
        <v>CMI13C</v>
      </c>
      <c r="D504" t="e">
        <f>IF($C504="",0,SUMIFS(#REF!,#REF!,$C504,#REF!,"&gt;="&amp;'Display 730 &amp; 1200'!$AN$10,#REF!,"&lt;="&amp;'Display 730 &amp; 1200'!$AN$9))</f>
        <v>#REF!</v>
      </c>
      <c r="E504" t="e">
        <f>IF($C504="",0,SUMIFS(#REF!,#REF!,$C504,#REF!,"&gt;="&amp;'Display 730 &amp; 1200'!$AN$12,#REF!,"&lt;="&amp;'Display 730 &amp; 1200'!$AN$11))</f>
        <v>#REF!</v>
      </c>
    </row>
    <row r="505" spans="1:5">
      <c r="A505" t="str">
        <f>IF(INDEX('Display 730 &amp; 1200'!$A:$A,ROW())="","",INDEX('Display 730 &amp; 1200'!$A:$A,ROW()))</f>
        <v>BANDUNG万隆</v>
      </c>
      <c r="B505" t="str">
        <f>IF(INDEX('Display 730 &amp; 1200'!$B:$B,ROW())="","",INDEX('Display 730 &amp; 1200'!$B:$B,ROW()))</f>
        <v>Hasby</v>
      </c>
      <c r="C505" t="str">
        <f>IF(INDEX('Display 730 &amp; 1200'!$D:$D,ROW())="","",INDEX('Display 730 &amp; 1200'!$D:$D,ROW()))</f>
        <v>BJA04A</v>
      </c>
      <c r="D505" t="e">
        <f>IF($C505="",0,SUMIFS(#REF!,#REF!,$C505,#REF!,"&gt;="&amp;'Display 730 &amp; 1200'!$AN$10,#REF!,"&lt;="&amp;'Display 730 &amp; 1200'!$AN$9))</f>
        <v>#REF!</v>
      </c>
      <c r="E505" t="e">
        <f>IF($C505="",0,SUMIFS(#REF!,#REF!,$C505,#REF!,"&gt;="&amp;'Display 730 &amp; 1200'!$AN$12,#REF!,"&lt;="&amp;'Display 730 &amp; 1200'!$AN$11))</f>
        <v>#REF!</v>
      </c>
    </row>
    <row r="506" spans="1:5">
      <c r="A506" t="str">
        <f>IF(INDEX('Display 730 &amp; 1200'!$A:$A,ROW())="","",INDEX('Display 730 &amp; 1200'!$A:$A,ROW()))</f>
        <v>BANDUNG万隆</v>
      </c>
      <c r="B506" t="str">
        <f>IF(INDEX('Display 730 &amp; 1200'!$B:$B,ROW())="","",INDEX('Display 730 &amp; 1200'!$B:$B,ROW()))</f>
        <v>Hasby</v>
      </c>
      <c r="C506" t="str">
        <f>IF(INDEX('Display 730 &amp; 1200'!$D:$D,ROW())="","",INDEX('Display 730 &amp; 1200'!$D:$D,ROW()))</f>
        <v>RANCAH</v>
      </c>
      <c r="D506" t="e">
        <f>IF($C506="",0,SUMIFS(#REF!,#REF!,$C506,#REF!,"&gt;="&amp;'Display 730 &amp; 1200'!$AN$10,#REF!,"&lt;="&amp;'Display 730 &amp; 1200'!$AN$9))</f>
        <v>#REF!</v>
      </c>
      <c r="E506" t="e">
        <f>IF($C506="",0,SUMIFS(#REF!,#REF!,$C506,#REF!,"&gt;="&amp;'Display 730 &amp; 1200'!$AN$12,#REF!,"&lt;="&amp;'Display 730 &amp; 1200'!$AN$11))</f>
        <v>#REF!</v>
      </c>
    </row>
    <row r="507" spans="1:5">
      <c r="A507" t="str">
        <f>IF(INDEX('Display 730 &amp; 1200'!$A:$A,ROW())="","",INDEX('Display 730 &amp; 1200'!$A:$A,ROW()))</f>
        <v>BANDUNG万隆</v>
      </c>
      <c r="B507" t="str">
        <f>IF(INDEX('Display 730 &amp; 1200'!$B:$B,ROW())="","",INDEX('Display 730 &amp; 1200'!$B:$B,ROW()))</f>
        <v>Hasby</v>
      </c>
      <c r="C507" t="str">
        <f>IF(INDEX('Display 730 &amp; 1200'!$D:$D,ROW())="","",INDEX('Display 730 &amp; 1200'!$D:$D,ROW()))</f>
        <v>PGR05B</v>
      </c>
      <c r="D507" t="e">
        <f>IF($C507="",0,SUMIFS(#REF!,#REF!,$C507,#REF!,"&gt;="&amp;'Display 730 &amp; 1200'!$AN$10,#REF!,"&lt;="&amp;'Display 730 &amp; 1200'!$AN$9))</f>
        <v>#REF!</v>
      </c>
      <c r="E507" t="e">
        <f>IF($C507="",0,SUMIFS(#REF!,#REF!,$C507,#REF!,"&gt;="&amp;'Display 730 &amp; 1200'!$AN$12,#REF!,"&lt;="&amp;'Display 730 &amp; 1200'!$AN$11))</f>
        <v>#REF!</v>
      </c>
    </row>
    <row r="508" spans="1:5">
      <c r="A508" t="str">
        <f>IF(INDEX('Display 730 &amp; 1200'!$A:$A,ROW())="","",INDEX('Display 730 &amp; 1200'!$A:$A,ROW()))</f>
        <v>BANDUNG万隆</v>
      </c>
      <c r="B508" t="str">
        <f>IF(INDEX('Display 730 &amp; 1200'!$B:$B,ROW())="","",INDEX('Display 730 &amp; 1200'!$B:$B,ROW()))</f>
        <v>Hasby</v>
      </c>
      <c r="C508" t="str">
        <f>IF(INDEX('Display 730 &amp; 1200'!$D:$D,ROW())="","",INDEX('Display 730 &amp; 1200'!$D:$D,ROW()))</f>
        <v>PGR10B</v>
      </c>
      <c r="D508" t="e">
        <f>IF($C508="",0,SUMIFS(#REF!,#REF!,$C508,#REF!,"&gt;="&amp;'Display 730 &amp; 1200'!$AN$10,#REF!,"&lt;="&amp;'Display 730 &amp; 1200'!$AN$9))</f>
        <v>#REF!</v>
      </c>
      <c r="E508" t="e">
        <f>IF($C508="",0,SUMIFS(#REF!,#REF!,$C508,#REF!,"&gt;="&amp;'Display 730 &amp; 1200'!$AN$12,#REF!,"&lt;="&amp;'Display 730 &amp; 1200'!$AN$11))</f>
        <v>#REF!</v>
      </c>
    </row>
    <row r="509" spans="1:5">
      <c r="A509" t="str">
        <f>IF(INDEX('Display 730 &amp; 1200'!$A:$A,ROW())="","",INDEX('Display 730 &amp; 1200'!$A:$A,ROW()))</f>
        <v>BANDUNG万隆</v>
      </c>
      <c r="B509" t="str">
        <f>IF(INDEX('Display 730 &amp; 1200'!$B:$B,ROW())="","",INDEX('Display 730 &amp; 1200'!$B:$B,ROW()))</f>
        <v>Hasby</v>
      </c>
      <c r="C509" t="str">
        <f>IF(INDEX('Display 730 &amp; 1200'!$D:$D,ROW())="","",INDEX('Display 730 &amp; 1200'!$D:$D,ROW()))</f>
        <v>CMI02A</v>
      </c>
      <c r="D509" t="e">
        <f>IF($C509="",0,SUMIFS(#REF!,#REF!,$C509,#REF!,"&gt;="&amp;'Display 730 &amp; 1200'!$AN$10,#REF!,"&lt;="&amp;'Display 730 &amp; 1200'!$AN$9))</f>
        <v>#REF!</v>
      </c>
      <c r="E509" t="e">
        <f>IF($C509="",0,SUMIFS(#REF!,#REF!,$C509,#REF!,"&gt;="&amp;'Display 730 &amp; 1200'!$AN$12,#REF!,"&lt;="&amp;'Display 730 &amp; 1200'!$AN$11))</f>
        <v>#REF!</v>
      </c>
    </row>
    <row r="510" spans="1:5">
      <c r="A510" t="str">
        <f>IF(INDEX('Display 730 &amp; 1200'!$A:$A,ROW())="","",INDEX('Display 730 &amp; 1200'!$A:$A,ROW()))</f>
        <v>BANDUNG万隆</v>
      </c>
      <c r="B510" t="str">
        <f>IF(INDEX('Display 730 &amp; 1200'!$B:$B,ROW())="","",INDEX('Display 730 &amp; 1200'!$B:$B,ROW()))</f>
        <v>Hasby</v>
      </c>
      <c r="C510" t="str">
        <f>IF(INDEX('Display 730 &amp; 1200'!$D:$D,ROW())="","",INDEX('Display 730 &amp; 1200'!$D:$D,ROW()))</f>
        <v>PGR08B</v>
      </c>
      <c r="D510" t="e">
        <f>IF($C510="",0,SUMIFS(#REF!,#REF!,$C510,#REF!,"&gt;="&amp;'Display 730 &amp; 1200'!$AN$10,#REF!,"&lt;="&amp;'Display 730 &amp; 1200'!$AN$9))</f>
        <v>#REF!</v>
      </c>
      <c r="E510" t="e">
        <f>IF($C510="",0,SUMIFS(#REF!,#REF!,$C510,#REF!,"&gt;="&amp;'Display 730 &amp; 1200'!$AN$12,#REF!,"&lt;="&amp;'Display 730 &amp; 1200'!$AN$11))</f>
        <v>#REF!</v>
      </c>
    </row>
    <row r="511" spans="1:5">
      <c r="A511" t="str">
        <f>IF(INDEX('Display 730 &amp; 1200'!$A:$A,ROW())="","",INDEX('Display 730 &amp; 1200'!$A:$A,ROW()))</f>
        <v>BANDUNG万隆</v>
      </c>
      <c r="B511" t="str">
        <f>IF(INDEX('Display 730 &amp; 1200'!$B:$B,ROW())="","",INDEX('Display 730 &amp; 1200'!$B:$B,ROW()))</f>
        <v>Hendri Eka</v>
      </c>
      <c r="C511" t="str">
        <f>IF(INDEX('Display 730 &amp; 1200'!$D:$D,ROW())="","",INDEX('Display 730 &amp; 1200'!$D:$D,ROW()))</f>
        <v>SUM12C</v>
      </c>
      <c r="D511" t="e">
        <f>IF($C511="",0,SUMIFS(#REF!,#REF!,$C511,#REF!,"&gt;="&amp;'Display 730 &amp; 1200'!$AN$10,#REF!,"&lt;="&amp;'Display 730 &amp; 1200'!$AN$9))</f>
        <v>#REF!</v>
      </c>
      <c r="E511" t="e">
        <f>IF($C511="",0,SUMIFS(#REF!,#REF!,$C511,#REF!,"&gt;="&amp;'Display 730 &amp; 1200'!$AN$12,#REF!,"&lt;="&amp;'Display 730 &amp; 1200'!$AN$11))</f>
        <v>#REF!</v>
      </c>
    </row>
    <row r="512" spans="1:5">
      <c r="A512" t="str">
        <f>IF(INDEX('Display 730 &amp; 1200'!$A:$A,ROW())="","",INDEX('Display 730 &amp; 1200'!$A:$A,ROW()))</f>
        <v>BANDUNG万隆</v>
      </c>
      <c r="B512" t="str">
        <f>IF(INDEX('Display 730 &amp; 1200'!$B:$B,ROW())="","",INDEX('Display 730 &amp; 1200'!$B:$B,ROW()))</f>
        <v>Hendri Eka</v>
      </c>
      <c r="C512" t="str">
        <f>IF(INDEX('Display 730 &amp; 1200'!$D:$D,ROW())="","",INDEX('Display 730 &amp; 1200'!$D:$D,ROW()))</f>
        <v>SUM17B</v>
      </c>
      <c r="D512" t="e">
        <f>IF($C512="",0,SUMIFS(#REF!,#REF!,$C512,#REF!,"&gt;="&amp;'Display 730 &amp; 1200'!$AN$10,#REF!,"&lt;="&amp;'Display 730 &amp; 1200'!$AN$9))</f>
        <v>#REF!</v>
      </c>
      <c r="E512" t="e">
        <f>IF($C512="",0,SUMIFS(#REF!,#REF!,$C512,#REF!,"&gt;="&amp;'Display 730 &amp; 1200'!$AN$12,#REF!,"&lt;="&amp;'Display 730 &amp; 1200'!$AN$11))</f>
        <v>#REF!</v>
      </c>
    </row>
    <row r="513" spans="1:5">
      <c r="A513" t="str">
        <f>IF(INDEX('Display 730 &amp; 1200'!$A:$A,ROW())="","",INDEX('Display 730 &amp; 1200'!$A:$A,ROW()))</f>
        <v>BANDUNG万隆</v>
      </c>
      <c r="B513" t="str">
        <f>IF(INDEX('Display 730 &amp; 1200'!$B:$B,ROW())="","",INDEX('Display 730 &amp; 1200'!$B:$B,ROW()))</f>
        <v>Hendri Eka</v>
      </c>
      <c r="C513" t="str">
        <f>IF(INDEX('Display 730 &amp; 1200'!$D:$D,ROW())="","",INDEX('Display 730 &amp; 1200'!$D:$D,ROW()))</f>
        <v>SUM26B</v>
      </c>
      <c r="D513" t="e">
        <f>IF($C513="",0,SUMIFS(#REF!,#REF!,$C513,#REF!,"&gt;="&amp;'Display 730 &amp; 1200'!$AN$10,#REF!,"&lt;="&amp;'Display 730 &amp; 1200'!$AN$9))</f>
        <v>#REF!</v>
      </c>
      <c r="E513" t="e">
        <f>IF($C513="",0,SUMIFS(#REF!,#REF!,$C513,#REF!,"&gt;="&amp;'Display 730 &amp; 1200'!$AN$12,#REF!,"&lt;="&amp;'Display 730 &amp; 1200'!$AN$11))</f>
        <v>#REF!</v>
      </c>
    </row>
    <row r="514" spans="1:5">
      <c r="A514" t="str">
        <f>IF(INDEX('Display 730 &amp; 1200'!$A:$A,ROW())="","",INDEX('Display 730 &amp; 1200'!$A:$A,ROW()))</f>
        <v>BANDUNG万隆</v>
      </c>
      <c r="B514" t="str">
        <f>IF(INDEX('Display 730 &amp; 1200'!$B:$B,ROW())="","",INDEX('Display 730 &amp; 1200'!$B:$B,ROW()))</f>
        <v>Hendri Eka</v>
      </c>
      <c r="C514" t="str">
        <f>IF(INDEX('Display 730 &amp; 1200'!$D:$D,ROW())="","",INDEX('Display 730 &amp; 1200'!$D:$D,ROW()))</f>
        <v>SUM04D</v>
      </c>
      <c r="D514" t="e">
        <f>IF($C514="",0,SUMIFS(#REF!,#REF!,$C514,#REF!,"&gt;="&amp;'Display 730 &amp; 1200'!$AN$10,#REF!,"&lt;="&amp;'Display 730 &amp; 1200'!$AN$9))</f>
        <v>#REF!</v>
      </c>
      <c r="E514" t="e">
        <f>IF($C514="",0,SUMIFS(#REF!,#REF!,$C514,#REF!,"&gt;="&amp;'Display 730 &amp; 1200'!$AN$12,#REF!,"&lt;="&amp;'Display 730 &amp; 1200'!$AN$11))</f>
        <v>#REF!</v>
      </c>
    </row>
    <row r="515" spans="1:5">
      <c r="A515" t="str">
        <f>IF(INDEX('Display 730 &amp; 1200'!$A:$A,ROW())="","",INDEX('Display 730 &amp; 1200'!$A:$A,ROW()))</f>
        <v>BANDUNG万隆</v>
      </c>
      <c r="B515" t="str">
        <f>IF(INDEX('Display 730 &amp; 1200'!$B:$B,ROW())="","",INDEX('Display 730 &amp; 1200'!$B:$B,ROW()))</f>
        <v>Hendri Eka</v>
      </c>
      <c r="C515" t="str">
        <f>IF(INDEX('Display 730 &amp; 1200'!$D:$D,ROW())="","",INDEX('Display 730 &amp; 1200'!$D:$D,ROW()))</f>
        <v>SUM06D</v>
      </c>
      <c r="D515" t="e">
        <f>IF($C515="",0,SUMIFS(#REF!,#REF!,$C515,#REF!,"&gt;="&amp;'Display 730 &amp; 1200'!$AN$10,#REF!,"&lt;="&amp;'Display 730 &amp; 1200'!$AN$9))</f>
        <v>#REF!</v>
      </c>
      <c r="E515" t="e">
        <f>IF($C515="",0,SUMIFS(#REF!,#REF!,$C515,#REF!,"&gt;="&amp;'Display 730 &amp; 1200'!$AN$12,#REF!,"&lt;="&amp;'Display 730 &amp; 1200'!$AN$11))</f>
        <v>#REF!</v>
      </c>
    </row>
    <row r="516" spans="1:5">
      <c r="A516" t="str">
        <f>IF(INDEX('Display 730 &amp; 1200'!$A:$A,ROW())="","",INDEX('Display 730 &amp; 1200'!$A:$A,ROW()))</f>
        <v>BANDUNG万隆</v>
      </c>
      <c r="B516" t="str">
        <f>IF(INDEX('Display 730 &amp; 1200'!$B:$B,ROW())="","",INDEX('Display 730 &amp; 1200'!$B:$B,ROW()))</f>
        <v>Hendri Eka</v>
      </c>
      <c r="C516" t="str">
        <f>IF(INDEX('Display 730 &amp; 1200'!$D:$D,ROW())="","",INDEX('Display 730 &amp; 1200'!$D:$D,ROW()))</f>
        <v>SUM08D</v>
      </c>
      <c r="D516" t="e">
        <f>IF($C516="",0,SUMIFS(#REF!,#REF!,$C516,#REF!,"&gt;="&amp;'Display 730 &amp; 1200'!$AN$10,#REF!,"&lt;="&amp;'Display 730 &amp; 1200'!$AN$9))</f>
        <v>#REF!</v>
      </c>
      <c r="E516" t="e">
        <f>IF($C516="",0,SUMIFS(#REF!,#REF!,$C516,#REF!,"&gt;="&amp;'Display 730 &amp; 1200'!$AN$12,#REF!,"&lt;="&amp;'Display 730 &amp; 1200'!$AN$11))</f>
        <v>#REF!</v>
      </c>
    </row>
    <row r="517" spans="1:5">
      <c r="A517" t="str">
        <f>IF(INDEX('Display 730 &amp; 1200'!$A:$A,ROW())="","",INDEX('Display 730 &amp; 1200'!$A:$A,ROW()))</f>
        <v>BANDUNG万隆</v>
      </c>
      <c r="B517" t="str">
        <f>IF(INDEX('Display 730 &amp; 1200'!$B:$B,ROW())="","",INDEX('Display 730 &amp; 1200'!$B:$B,ROW()))</f>
        <v>Hendri Eka</v>
      </c>
      <c r="C517" t="str">
        <f>IF(INDEX('Display 730 &amp; 1200'!$D:$D,ROW())="","",INDEX('Display 730 &amp; 1200'!$D:$D,ROW()))</f>
        <v>SUM11D</v>
      </c>
      <c r="D517" t="e">
        <f>IF($C517="",0,SUMIFS(#REF!,#REF!,$C517,#REF!,"&gt;="&amp;'Display 730 &amp; 1200'!$AN$10,#REF!,"&lt;="&amp;'Display 730 &amp; 1200'!$AN$9))</f>
        <v>#REF!</v>
      </c>
      <c r="E517" t="e">
        <f>IF($C517="",0,SUMIFS(#REF!,#REF!,$C517,#REF!,"&gt;="&amp;'Display 730 &amp; 1200'!$AN$12,#REF!,"&lt;="&amp;'Display 730 &amp; 1200'!$AN$11))</f>
        <v>#REF!</v>
      </c>
    </row>
    <row r="518" spans="1:5">
      <c r="A518" t="str">
        <f>IF(INDEX('Display 730 &amp; 1200'!$A:$A,ROW())="","",INDEX('Display 730 &amp; 1200'!$A:$A,ROW()))</f>
        <v>BANDUNG万隆</v>
      </c>
      <c r="B518" t="str">
        <f>IF(INDEX('Display 730 &amp; 1200'!$B:$B,ROW())="","",INDEX('Display 730 &amp; 1200'!$B:$B,ROW()))</f>
        <v>Hendri Eka</v>
      </c>
      <c r="C518" t="str">
        <f>IF(INDEX('Display 730 &amp; 1200'!$D:$D,ROW())="","",INDEX('Display 730 &amp; 1200'!$D:$D,ROW()))</f>
        <v>SUM10E</v>
      </c>
      <c r="D518" t="e">
        <f>IF($C518="",0,SUMIFS(#REF!,#REF!,$C518,#REF!,"&gt;="&amp;'Display 730 &amp; 1200'!$AN$10,#REF!,"&lt;="&amp;'Display 730 &amp; 1200'!$AN$9))</f>
        <v>#REF!</v>
      </c>
      <c r="E518" t="e">
        <f>IF($C518="",0,SUMIFS(#REF!,#REF!,$C518,#REF!,"&gt;="&amp;'Display 730 &amp; 1200'!$AN$12,#REF!,"&lt;="&amp;'Display 730 &amp; 1200'!$AN$11))</f>
        <v>#REF!</v>
      </c>
    </row>
    <row r="519" spans="1:5">
      <c r="A519" t="str">
        <f>IF(INDEX('Display 730 &amp; 1200'!$A:$A,ROW())="","",INDEX('Display 730 &amp; 1200'!$A:$A,ROW()))</f>
        <v>BANDUNG万隆</v>
      </c>
      <c r="B519" t="str">
        <f>IF(INDEX('Display 730 &amp; 1200'!$B:$B,ROW())="","",INDEX('Display 730 &amp; 1200'!$B:$B,ROW()))</f>
        <v>Hendri Eka</v>
      </c>
      <c r="C519" t="str">
        <f>IF(INDEX('Display 730 &amp; 1200'!$D:$D,ROW())="","",INDEX('Display 730 &amp; 1200'!$D:$D,ROW()))</f>
        <v>SUM01B</v>
      </c>
      <c r="D519" t="e">
        <f>IF($C519="",0,SUMIFS(#REF!,#REF!,$C519,#REF!,"&gt;="&amp;'Display 730 &amp; 1200'!$AN$10,#REF!,"&lt;="&amp;'Display 730 &amp; 1200'!$AN$9))</f>
        <v>#REF!</v>
      </c>
      <c r="E519" t="e">
        <f>IF($C519="",0,SUMIFS(#REF!,#REF!,$C519,#REF!,"&gt;="&amp;'Display 730 &amp; 1200'!$AN$12,#REF!,"&lt;="&amp;'Display 730 &amp; 1200'!$AN$11))</f>
        <v>#REF!</v>
      </c>
    </row>
    <row r="520" spans="1:5">
      <c r="A520" t="str">
        <f>IF(INDEX('Display 730 &amp; 1200'!$A:$A,ROW())="","",INDEX('Display 730 &amp; 1200'!$A:$A,ROW()))</f>
        <v>BANDUNG万隆</v>
      </c>
      <c r="B520" t="str">
        <f>IF(INDEX('Display 730 &amp; 1200'!$B:$B,ROW())="","",INDEX('Display 730 &amp; 1200'!$B:$B,ROW()))</f>
        <v>Hendri Eka</v>
      </c>
      <c r="C520" t="str">
        <f>IF(INDEX('Display 730 &amp; 1200'!$D:$D,ROW())="","",INDEX('Display 730 &amp; 1200'!$D:$D,ROW()))</f>
        <v>SUM02B</v>
      </c>
      <c r="D520" t="e">
        <f>IF($C520="",0,SUMIFS(#REF!,#REF!,$C520,#REF!,"&gt;="&amp;'Display 730 &amp; 1200'!$AN$10,#REF!,"&lt;="&amp;'Display 730 &amp; 1200'!$AN$9))</f>
        <v>#REF!</v>
      </c>
      <c r="E520" t="e">
        <f>IF($C520="",0,SUMIFS(#REF!,#REF!,$C520,#REF!,"&gt;="&amp;'Display 730 &amp; 1200'!$AN$12,#REF!,"&lt;="&amp;'Display 730 &amp; 1200'!$AN$11))</f>
        <v>#REF!</v>
      </c>
    </row>
    <row r="521" spans="1:5">
      <c r="A521" t="str">
        <f>IF(INDEX('Display 730 &amp; 1200'!$A:$A,ROW())="","",INDEX('Display 730 &amp; 1200'!$A:$A,ROW()))</f>
        <v>BANDUNG万隆</v>
      </c>
      <c r="B521" t="str">
        <f>IF(INDEX('Display 730 &amp; 1200'!$B:$B,ROW())="","",INDEX('Display 730 &amp; 1200'!$B:$B,ROW()))</f>
        <v>Hendri Eka</v>
      </c>
      <c r="C521" t="str">
        <f>IF(INDEX('Display 730 &amp; 1200'!$D:$D,ROW())="","",INDEX('Display 730 &amp; 1200'!$D:$D,ROW()))</f>
        <v>SUM22</v>
      </c>
      <c r="D521" t="e">
        <f>IF($C521="",0,SUMIFS(#REF!,#REF!,$C521,#REF!,"&gt;="&amp;'Display 730 &amp; 1200'!$AN$10,#REF!,"&lt;="&amp;'Display 730 &amp; 1200'!$AN$9))</f>
        <v>#REF!</v>
      </c>
      <c r="E521" t="e">
        <f>IF($C521="",0,SUMIFS(#REF!,#REF!,$C521,#REF!,"&gt;="&amp;'Display 730 &amp; 1200'!$AN$12,#REF!,"&lt;="&amp;'Display 730 &amp; 1200'!$AN$11))</f>
        <v>#REF!</v>
      </c>
    </row>
    <row r="522" spans="1:5">
      <c r="A522" t="str">
        <f>IF(INDEX('Display 730 &amp; 1200'!$A:$A,ROW())="","",INDEX('Display 730 &amp; 1200'!$A:$A,ROW()))</f>
        <v>BANDUNG万隆</v>
      </c>
      <c r="B522" t="str">
        <f>IF(INDEX('Display 730 &amp; 1200'!$B:$B,ROW())="","",INDEX('Display 730 &amp; 1200'!$B:$B,ROW()))</f>
        <v>Hendri Eka</v>
      </c>
      <c r="C522" t="str">
        <f>IF(INDEX('Display 730 &amp; 1200'!$D:$D,ROW())="","",INDEX('Display 730 &amp; 1200'!$D:$D,ROW()))</f>
        <v>SUM05C</v>
      </c>
      <c r="D522" t="e">
        <f>IF($C522="",0,SUMIFS(#REF!,#REF!,$C522,#REF!,"&gt;="&amp;'Display 730 &amp; 1200'!$AN$10,#REF!,"&lt;="&amp;'Display 730 &amp; 1200'!$AN$9))</f>
        <v>#REF!</v>
      </c>
      <c r="E522" t="e">
        <f>IF($C522="",0,SUMIFS(#REF!,#REF!,$C522,#REF!,"&gt;="&amp;'Display 730 &amp; 1200'!$AN$12,#REF!,"&lt;="&amp;'Display 730 &amp; 1200'!$AN$11))</f>
        <v>#REF!</v>
      </c>
    </row>
    <row r="523" spans="1:5">
      <c r="A523" t="str">
        <f>IF(INDEX('Display 730 &amp; 1200'!$A:$A,ROW())="","",INDEX('Display 730 &amp; 1200'!$A:$A,ROW()))</f>
        <v>BANDUNG万隆</v>
      </c>
      <c r="B523" t="str">
        <f>IF(INDEX('Display 730 &amp; 1200'!$B:$B,ROW())="","",INDEX('Display 730 &amp; 1200'!$B:$B,ROW()))</f>
        <v>Nanang</v>
      </c>
      <c r="C523" t="str">
        <f>IF(INDEX('Display 730 &amp; 1200'!$D:$D,ROW())="","",INDEX('Display 730 &amp; 1200'!$D:$D,ROW()))</f>
        <v>SUKARAJA</v>
      </c>
      <c r="D523" t="e">
        <f>IF($C523="",0,SUMIFS(#REF!,#REF!,$C523,#REF!,"&gt;="&amp;'Display 730 &amp; 1200'!$AN$10,#REF!,"&lt;="&amp;'Display 730 &amp; 1200'!$AN$9))</f>
        <v>#REF!</v>
      </c>
      <c r="E523" t="e">
        <f>IF($C523="",0,SUMIFS(#REF!,#REF!,$C523,#REF!,"&gt;="&amp;'Display 730 &amp; 1200'!$AN$12,#REF!,"&lt;="&amp;'Display 730 &amp; 1200'!$AN$11))</f>
        <v>#REF!</v>
      </c>
    </row>
    <row r="524" spans="1:5">
      <c r="A524" t="str">
        <f>IF(INDEX('Display 730 &amp; 1200'!$A:$A,ROW())="","",INDEX('Display 730 &amp; 1200'!$A:$A,ROW()))</f>
        <v>BANDUNG万隆</v>
      </c>
      <c r="B524" t="str">
        <f>IF(INDEX('Display 730 &amp; 1200'!$B:$B,ROW())="","",INDEX('Display 730 &amp; 1200'!$B:$B,ROW()))</f>
        <v>Nanang</v>
      </c>
      <c r="C524" t="str">
        <f>IF(INDEX('Display 730 &amp; 1200'!$D:$D,ROW())="","",INDEX('Display 730 &amp; 1200'!$D:$D,ROW()))</f>
        <v>DC_CITAMIANG</v>
      </c>
      <c r="D524" t="e">
        <f>IF($C524="",0,SUMIFS(#REF!,#REF!,$C524,#REF!,"&gt;="&amp;'Display 730 &amp; 1200'!$AN$10,#REF!,"&lt;="&amp;'Display 730 &amp; 1200'!$AN$9))</f>
        <v>#REF!</v>
      </c>
      <c r="E524" t="e">
        <f>IF($C524="",0,SUMIFS(#REF!,#REF!,$C524,#REF!,"&gt;="&amp;'Display 730 &amp; 1200'!$AN$12,#REF!,"&lt;="&amp;'Display 730 &amp; 1200'!$AN$11))</f>
        <v>#REF!</v>
      </c>
    </row>
    <row r="525" spans="1:5">
      <c r="A525" t="str">
        <f>IF(INDEX('Display 730 &amp; 1200'!$A:$A,ROW())="","",INDEX('Display 730 &amp; 1200'!$A:$A,ROW()))</f>
        <v>BANDUNG万隆</v>
      </c>
      <c r="B525" t="str">
        <f>IF(INDEX('Display 730 &amp; 1200'!$B:$B,ROW())="","",INDEX('Display 730 &amp; 1200'!$B:$B,ROW()))</f>
        <v>Nanang</v>
      </c>
      <c r="C525" t="str">
        <f>IF(INDEX('Display 730 &amp; 1200'!$D:$D,ROW())="","",INDEX('Display 730 &amp; 1200'!$D:$D,ROW()))</f>
        <v>DC_PONDOKASO_LANDEUH</v>
      </c>
      <c r="D525" t="e">
        <f>IF($C525="",0,SUMIFS(#REF!,#REF!,$C525,#REF!,"&gt;="&amp;'Display 730 &amp; 1200'!$AN$10,#REF!,"&lt;="&amp;'Display 730 &amp; 1200'!$AN$9))</f>
        <v>#REF!</v>
      </c>
      <c r="E525" t="e">
        <f>IF($C525="",0,SUMIFS(#REF!,#REF!,$C525,#REF!,"&gt;="&amp;'Display 730 &amp; 1200'!$AN$12,#REF!,"&lt;="&amp;'Display 730 &amp; 1200'!$AN$11))</f>
        <v>#REF!</v>
      </c>
    </row>
    <row r="526" spans="1:5">
      <c r="A526" t="str">
        <f>IF(INDEX('Display 730 &amp; 1200'!$A:$A,ROW())="","",INDEX('Display 730 &amp; 1200'!$A:$A,ROW()))</f>
        <v>BANDUNG万隆</v>
      </c>
      <c r="B526" t="str">
        <f>IF(INDEX('Display 730 &amp; 1200'!$B:$B,ROW())="","",INDEX('Display 730 &amp; 1200'!$B:$B,ROW()))</f>
        <v>Nanang</v>
      </c>
      <c r="C526" t="str">
        <f>IF(INDEX('Display 730 &amp; 1200'!$D:$D,ROW())="","",INDEX('Display 730 &amp; 1200'!$D:$D,ROW()))</f>
        <v>SMI17B</v>
      </c>
      <c r="D526" t="e">
        <f>IF($C526="",0,SUMIFS(#REF!,#REF!,$C526,#REF!,"&gt;="&amp;'Display 730 &amp; 1200'!$AN$10,#REF!,"&lt;="&amp;'Display 730 &amp; 1200'!$AN$9))</f>
        <v>#REF!</v>
      </c>
      <c r="E526" t="e">
        <f>IF($C526="",0,SUMIFS(#REF!,#REF!,$C526,#REF!,"&gt;="&amp;'Display 730 &amp; 1200'!$AN$12,#REF!,"&lt;="&amp;'Display 730 &amp; 1200'!$AN$11))</f>
        <v>#REF!</v>
      </c>
    </row>
    <row r="527" spans="1:5">
      <c r="A527" t="str">
        <f>IF(INDEX('Display 730 &amp; 1200'!$A:$A,ROW())="","",INDEX('Display 730 &amp; 1200'!$A:$A,ROW()))</f>
        <v>BANDUNG万隆</v>
      </c>
      <c r="B527" t="str">
        <f>IF(INDEX('Display 730 &amp; 1200'!$B:$B,ROW())="","",INDEX('Display 730 &amp; 1200'!$B:$B,ROW()))</f>
        <v>Nanang</v>
      </c>
      <c r="C527" t="str">
        <f>IF(INDEX('Display 730 &amp; 1200'!$D:$D,ROW())="","",INDEX('Display 730 &amp; 1200'!$D:$D,ROW()))</f>
        <v>CICANTAYAN</v>
      </c>
      <c r="D527" t="e">
        <f>IF($C527="",0,SUMIFS(#REF!,#REF!,$C527,#REF!,"&gt;="&amp;'Display 730 &amp; 1200'!$AN$10,#REF!,"&lt;="&amp;'Display 730 &amp; 1200'!$AN$9))</f>
        <v>#REF!</v>
      </c>
      <c r="E527" t="e">
        <f>IF($C527="",0,SUMIFS(#REF!,#REF!,$C527,#REF!,"&gt;="&amp;'Display 730 &amp; 1200'!$AN$12,#REF!,"&lt;="&amp;'Display 730 &amp; 1200'!$AN$11))</f>
        <v>#REF!</v>
      </c>
    </row>
    <row r="528" spans="1:5">
      <c r="A528" t="str">
        <f>IF(INDEX('Display 730 &amp; 1200'!$A:$A,ROW())="","",INDEX('Display 730 &amp; 1200'!$A:$A,ROW()))</f>
        <v>BANDUNG万隆</v>
      </c>
      <c r="B528" t="str">
        <f>IF(INDEX('Display 730 &amp; 1200'!$B:$B,ROW())="","",INDEX('Display 730 &amp; 1200'!$B:$B,ROW()))</f>
        <v>Nanang</v>
      </c>
      <c r="C528" t="str">
        <f>IF(INDEX('Display 730 &amp; 1200'!$D:$D,ROW())="","",INDEX('Display 730 &amp; 1200'!$D:$D,ROW()))</f>
        <v>SMI02A</v>
      </c>
      <c r="D528" t="e">
        <f>IF($C528="",0,SUMIFS(#REF!,#REF!,$C528,#REF!,"&gt;="&amp;'Display 730 &amp; 1200'!$AN$10,#REF!,"&lt;="&amp;'Display 730 &amp; 1200'!$AN$9))</f>
        <v>#REF!</v>
      </c>
      <c r="E528" t="e">
        <f>IF($C528="",0,SUMIFS(#REF!,#REF!,$C528,#REF!,"&gt;="&amp;'Display 730 &amp; 1200'!$AN$12,#REF!,"&lt;="&amp;'Display 730 &amp; 1200'!$AN$11))</f>
        <v>#REF!</v>
      </c>
    </row>
    <row r="529" spans="1:5">
      <c r="A529" t="str">
        <f>IF(INDEX('Display 730 &amp; 1200'!$A:$A,ROW())="","",INDEX('Display 730 &amp; 1200'!$A:$A,ROW()))</f>
        <v>BANDUNG万隆</v>
      </c>
      <c r="B529" t="str">
        <f>IF(INDEX('Display 730 &amp; 1200'!$B:$B,ROW())="","",INDEX('Display 730 &amp; 1200'!$B:$B,ROW()))</f>
        <v>Nanang</v>
      </c>
      <c r="C529" t="str">
        <f>IF(INDEX('Display 730 &amp; 1200'!$D:$D,ROW())="","",INDEX('Display 730 &amp; 1200'!$D:$D,ROW()))</f>
        <v>CIBADAK</v>
      </c>
      <c r="D529" t="e">
        <f>IF($C529="",0,SUMIFS(#REF!,#REF!,$C529,#REF!,"&gt;="&amp;'Display 730 &amp; 1200'!$AN$10,#REF!,"&lt;="&amp;'Display 730 &amp; 1200'!$AN$9))</f>
        <v>#REF!</v>
      </c>
      <c r="E529" t="e">
        <f>IF($C529="",0,SUMIFS(#REF!,#REF!,$C529,#REF!,"&gt;="&amp;'Display 730 &amp; 1200'!$AN$12,#REF!,"&lt;="&amp;'Display 730 &amp; 1200'!$AN$11))</f>
        <v>#REF!</v>
      </c>
    </row>
    <row r="530" spans="1:5">
      <c r="A530" t="str">
        <f>IF(INDEX('Display 730 &amp; 1200'!$A:$A,ROW())="","",INDEX('Display 730 &amp; 1200'!$A:$A,ROW()))</f>
        <v>BANDUNG万隆</v>
      </c>
      <c r="B530" t="str">
        <f>IF(INDEX('Display 730 &amp; 1200'!$B:$B,ROW())="","",INDEX('Display 730 &amp; 1200'!$B:$B,ROW()))</f>
        <v>Nanang</v>
      </c>
      <c r="C530" t="str">
        <f>IF(INDEX('Display 730 &amp; 1200'!$D:$D,ROW())="","",INDEX('Display 730 &amp; 1200'!$D:$D,ROW()))</f>
        <v>PER06C</v>
      </c>
      <c r="D530" t="e">
        <f>IF($C530="",0,SUMIFS(#REF!,#REF!,$C530,#REF!,"&gt;="&amp;'Display 730 &amp; 1200'!$AN$10,#REF!,"&lt;="&amp;'Display 730 &amp; 1200'!$AN$9))</f>
        <v>#REF!</v>
      </c>
      <c r="E530" t="e">
        <f>IF($C530="",0,SUMIFS(#REF!,#REF!,$C530,#REF!,"&gt;="&amp;'Display 730 &amp; 1200'!$AN$12,#REF!,"&lt;="&amp;'Display 730 &amp; 1200'!$AN$11))</f>
        <v>#REF!</v>
      </c>
    </row>
    <row r="531" spans="1:5">
      <c r="A531" t="str">
        <f>IF(INDEX('Display 730 &amp; 1200'!$A:$A,ROW())="","",INDEX('Display 730 &amp; 1200'!$A:$A,ROW()))</f>
        <v>BANDUNG万隆</v>
      </c>
      <c r="B531" t="str">
        <f>IF(INDEX('Display 730 &amp; 1200'!$B:$B,ROW())="","",INDEX('Display 730 &amp; 1200'!$B:$B,ROW()))</f>
        <v>Nanang</v>
      </c>
      <c r="C531" t="str">
        <f>IF(INDEX('Display 730 &amp; 1200'!$D:$D,ROW())="","",INDEX('Display 730 &amp; 1200'!$D:$D,ROW()))</f>
        <v>SMI29B</v>
      </c>
      <c r="D531" t="e">
        <f>IF($C531="",0,SUMIFS(#REF!,#REF!,$C531,#REF!,"&gt;="&amp;'Display 730 &amp; 1200'!$AN$10,#REF!,"&lt;="&amp;'Display 730 &amp; 1200'!$AN$9))</f>
        <v>#REF!</v>
      </c>
      <c r="E531" t="e">
        <f>IF($C531="",0,SUMIFS(#REF!,#REF!,$C531,#REF!,"&gt;="&amp;'Display 730 &amp; 1200'!$AN$12,#REF!,"&lt;="&amp;'Display 730 &amp; 1200'!$AN$11))</f>
        <v>#REF!</v>
      </c>
    </row>
    <row r="532" spans="1:5">
      <c r="A532" t="str">
        <f>IF(INDEX('Display 730 &amp; 1200'!$A:$A,ROW())="","",INDEX('Display 730 &amp; 1200'!$A:$A,ROW()))</f>
        <v>BANDUNG万隆</v>
      </c>
      <c r="B532" t="str">
        <f>IF(INDEX('Display 730 &amp; 1200'!$B:$B,ROW())="","",INDEX('Display 730 &amp; 1200'!$B:$B,ROW()))</f>
        <v>Nanang</v>
      </c>
      <c r="C532" t="str">
        <f>IF(INDEX('Display 730 &amp; 1200'!$D:$D,ROW())="","",INDEX('Display 730 &amp; 1200'!$D:$D,ROW()))</f>
        <v>DC_BOJONG_KEMBAR</v>
      </c>
      <c r="D532" t="e">
        <f>IF($C532="",0,SUMIFS(#REF!,#REF!,$C532,#REF!,"&gt;="&amp;'Display 730 &amp; 1200'!$AN$10,#REF!,"&lt;="&amp;'Display 730 &amp; 1200'!$AN$9))</f>
        <v>#REF!</v>
      </c>
      <c r="E532" t="e">
        <f>IF($C532="",0,SUMIFS(#REF!,#REF!,$C532,#REF!,"&gt;="&amp;'Display 730 &amp; 1200'!$AN$12,#REF!,"&lt;="&amp;'Display 730 &amp; 1200'!$AN$11))</f>
        <v>#REF!</v>
      </c>
    </row>
    <row r="533" spans="1:5">
      <c r="A533" t="str">
        <f>IF(INDEX('Display 730 &amp; 1200'!$A:$A,ROW())="","",INDEX('Display 730 &amp; 1200'!$A:$A,ROW()))</f>
        <v>BANDUNG万隆</v>
      </c>
      <c r="B533" t="str">
        <f>IF(INDEX('Display 730 &amp; 1200'!$B:$B,ROW())="","",INDEX('Display 730 &amp; 1200'!$B:$B,ROW()))</f>
        <v>Nanang</v>
      </c>
      <c r="C533" t="str">
        <f>IF(INDEX('Display 730 &amp; 1200'!$D:$D,ROW())="","",INDEX('Display 730 &amp; 1200'!$D:$D,ROW()))</f>
        <v>SMI09B</v>
      </c>
      <c r="D533" t="e">
        <f>IF($C533="",0,SUMIFS(#REF!,#REF!,$C533,#REF!,"&gt;="&amp;'Display 730 &amp; 1200'!$AN$10,#REF!,"&lt;="&amp;'Display 730 &amp; 1200'!$AN$9))</f>
        <v>#REF!</v>
      </c>
      <c r="E533" t="e">
        <f>IF($C533="",0,SUMIFS(#REF!,#REF!,$C533,#REF!,"&gt;="&amp;'Display 730 &amp; 1200'!$AN$12,#REF!,"&lt;="&amp;'Display 730 &amp; 1200'!$AN$11))</f>
        <v>#REF!</v>
      </c>
    </row>
    <row r="534" spans="1:5">
      <c r="A534" t="str">
        <f>IF(INDEX('Display 730 &amp; 1200'!$A:$A,ROW())="","",INDEX('Display 730 &amp; 1200'!$A:$A,ROW()))</f>
        <v>BANDUNG万隆</v>
      </c>
      <c r="B534" t="str">
        <f>IF(INDEX('Display 730 &amp; 1200'!$B:$B,ROW())="","",INDEX('Display 730 &amp; 1200'!$B:$B,ROW()))</f>
        <v>Nanang</v>
      </c>
      <c r="C534" t="str">
        <f>IF(INDEX('Display 730 &amp; 1200'!$D:$D,ROW())="","",INDEX('Display 730 &amp; 1200'!$D:$D,ROW()))</f>
        <v>DC_CIKOLE</v>
      </c>
      <c r="D534" t="e">
        <f>IF($C534="",0,SUMIFS(#REF!,#REF!,$C534,#REF!,"&gt;="&amp;'Display 730 &amp; 1200'!$AN$10,#REF!,"&lt;="&amp;'Display 730 &amp; 1200'!$AN$9))</f>
        <v>#REF!</v>
      </c>
      <c r="E534" t="e">
        <f>IF($C534="",0,SUMIFS(#REF!,#REF!,$C534,#REF!,"&gt;="&amp;'Display 730 &amp; 1200'!$AN$12,#REF!,"&lt;="&amp;'Display 730 &amp; 1200'!$AN$11))</f>
        <v>#REF!</v>
      </c>
    </row>
    <row r="535" spans="1:5">
      <c r="A535" t="str">
        <f>IF(INDEX('Display 730 &amp; 1200'!$A:$A,ROW())="","",INDEX('Display 730 &amp; 1200'!$A:$A,ROW()))</f>
        <v>BANDUNG万隆</v>
      </c>
      <c r="B535" t="str">
        <f>IF(INDEX('Display 730 &amp; 1200'!$B:$B,ROW())="","",INDEX('Display 730 &amp; 1200'!$B:$B,ROW()))</f>
        <v>Nanang</v>
      </c>
      <c r="C535" t="str">
        <f>IF(INDEX('Display 730 &amp; 1200'!$D:$D,ROW())="","",INDEX('Display 730 &amp; 1200'!$D:$D,ROW()))</f>
        <v>KALAPA_NUNGGAL</v>
      </c>
      <c r="D535" t="e">
        <f>IF($C535="",0,SUMIFS(#REF!,#REF!,$C535,#REF!,"&gt;="&amp;'Display 730 &amp; 1200'!$AN$10,#REF!,"&lt;="&amp;'Display 730 &amp; 1200'!$AN$9))</f>
        <v>#REF!</v>
      </c>
      <c r="E535" t="e">
        <f>IF($C535="",0,SUMIFS(#REF!,#REF!,$C535,#REF!,"&gt;="&amp;'Display 730 &amp; 1200'!$AN$12,#REF!,"&lt;="&amp;'Display 730 &amp; 1200'!$AN$11))</f>
        <v>#REF!</v>
      </c>
    </row>
    <row r="536" spans="1:5">
      <c r="A536" t="str">
        <f>IF(INDEX('Display 730 &amp; 1200'!$A:$A,ROW())="","",INDEX('Display 730 &amp; 1200'!$A:$A,ROW()))</f>
        <v>BANDUNG万隆</v>
      </c>
      <c r="B536" t="str">
        <f>IF(INDEX('Display 730 &amp; 1200'!$B:$B,ROW())="","",INDEX('Display 730 &amp; 1200'!$B:$B,ROW()))</f>
        <v>Nanang</v>
      </c>
      <c r="C536" t="str">
        <f>IF(INDEX('Display 730 &amp; 1200'!$D:$D,ROW())="","",INDEX('Display 730 &amp; 1200'!$D:$D,ROW()))</f>
        <v>SMI21A</v>
      </c>
      <c r="D536" t="e">
        <f>IF($C536="",0,SUMIFS(#REF!,#REF!,$C536,#REF!,"&gt;="&amp;'Display 730 &amp; 1200'!$AN$10,#REF!,"&lt;="&amp;'Display 730 &amp; 1200'!$AN$9))</f>
        <v>#REF!</v>
      </c>
      <c r="E536" t="e">
        <f>IF($C536="",0,SUMIFS(#REF!,#REF!,$C536,#REF!,"&gt;="&amp;'Display 730 &amp; 1200'!$AN$12,#REF!,"&lt;="&amp;'Display 730 &amp; 1200'!$AN$11))</f>
        <v>#REF!</v>
      </c>
    </row>
    <row r="537" spans="1:5">
      <c r="A537" t="str">
        <f>IF(INDEX('Display 730 &amp; 1200'!$A:$A,ROW())="","",INDEX('Display 730 &amp; 1200'!$A:$A,ROW()))</f>
        <v>BANDUNG万隆</v>
      </c>
      <c r="B537" t="str">
        <f>IF(INDEX('Display 730 &amp; 1200'!$B:$B,ROW())="","",INDEX('Display 730 &amp; 1200'!$B:$B,ROW()))</f>
        <v>Nanang</v>
      </c>
      <c r="C537" t="str">
        <f>IF(INDEX('Display 730 &amp; 1200'!$D:$D,ROW())="","",INDEX('Display 730 &amp; 1200'!$D:$D,ROW()))</f>
        <v>PER11</v>
      </c>
      <c r="D537" t="e">
        <f>IF($C537="",0,SUMIFS(#REF!,#REF!,$C537,#REF!,"&gt;="&amp;'Display 730 &amp; 1200'!$AN$10,#REF!,"&lt;="&amp;'Display 730 &amp; 1200'!$AN$9))</f>
        <v>#REF!</v>
      </c>
      <c r="E537" t="e">
        <f>IF($C537="",0,SUMIFS(#REF!,#REF!,$C537,#REF!,"&gt;="&amp;'Display 730 &amp; 1200'!$AN$12,#REF!,"&lt;="&amp;'Display 730 &amp; 1200'!$AN$11))</f>
        <v>#REF!</v>
      </c>
    </row>
    <row r="538" spans="1:5">
      <c r="A538" t="str">
        <f>IF(INDEX('Display 730 &amp; 1200'!$A:$A,ROW())="","",INDEX('Display 730 &amp; 1200'!$A:$A,ROW()))</f>
        <v>BANDUNG万隆</v>
      </c>
      <c r="B538" t="str">
        <f>IF(INDEX('Display 730 &amp; 1200'!$B:$B,ROW())="","",INDEX('Display 730 &amp; 1200'!$B:$B,ROW()))</f>
        <v>Nanang</v>
      </c>
      <c r="C538" t="str">
        <f>IF(INDEX('Display 730 &amp; 1200'!$D:$D,ROW())="","",INDEX('Display 730 &amp; 1200'!$D:$D,ROW()))</f>
        <v>PER10A</v>
      </c>
      <c r="D538" t="e">
        <f>IF($C538="",0,SUMIFS(#REF!,#REF!,$C538,#REF!,"&gt;="&amp;'Display 730 &amp; 1200'!$AN$10,#REF!,"&lt;="&amp;'Display 730 &amp; 1200'!$AN$9))</f>
        <v>#REF!</v>
      </c>
      <c r="E538" t="e">
        <f>IF($C538="",0,SUMIFS(#REF!,#REF!,$C538,#REF!,"&gt;="&amp;'Display 730 &amp; 1200'!$AN$12,#REF!,"&lt;="&amp;'Display 730 &amp; 1200'!$AN$11))</f>
        <v>#REF!</v>
      </c>
    </row>
    <row r="539" spans="1:5">
      <c r="A539" t="str">
        <f>IF(INDEX('Display 730 &amp; 1200'!$A:$A,ROW())="","",INDEX('Display 730 &amp; 1200'!$A:$A,ROW()))</f>
        <v>BANDUNG万隆</v>
      </c>
      <c r="B539" t="str">
        <f>IF(INDEX('Display 730 &amp; 1200'!$B:$B,ROW())="","",INDEX('Display 730 &amp; 1200'!$B:$B,ROW()))</f>
        <v>Nanang</v>
      </c>
      <c r="C539" t="str">
        <f>IF(INDEX('Display 730 &amp; 1200'!$D:$D,ROW())="","",INDEX('Display 730 &amp; 1200'!$D:$D,ROW()))</f>
        <v>SMI19A</v>
      </c>
      <c r="D539" t="e">
        <f>IF($C539="",0,SUMIFS(#REF!,#REF!,$C539,#REF!,"&gt;="&amp;'Display 730 &amp; 1200'!$AN$10,#REF!,"&lt;="&amp;'Display 730 &amp; 1200'!$AN$9))</f>
        <v>#REF!</v>
      </c>
      <c r="E539" t="e">
        <f>IF($C539="",0,SUMIFS(#REF!,#REF!,$C539,#REF!,"&gt;="&amp;'Display 730 &amp; 1200'!$AN$12,#REF!,"&lt;="&amp;'Display 730 &amp; 1200'!$AN$11))</f>
        <v>#REF!</v>
      </c>
    </row>
    <row r="540" spans="1:5">
      <c r="A540" t="str">
        <f>IF(INDEX('Display 730 &amp; 1200'!$A:$A,ROW())="","",INDEX('Display 730 &amp; 1200'!$A:$A,ROW()))</f>
        <v>BANDUNG万隆</v>
      </c>
      <c r="B540" t="str">
        <f>IF(INDEX('Display 730 &amp; 1200'!$B:$B,ROW())="","",INDEX('Display 730 &amp; 1200'!$B:$B,ROW()))</f>
        <v>Nanang</v>
      </c>
      <c r="C540" t="str">
        <f>IF(INDEX('Display 730 &amp; 1200'!$D:$D,ROW())="","",INDEX('Display 730 &amp; 1200'!$D:$D,ROW()))</f>
        <v>PER05B</v>
      </c>
      <c r="D540" t="e">
        <f>IF($C540="",0,SUMIFS(#REF!,#REF!,$C540,#REF!,"&gt;="&amp;'Display 730 &amp; 1200'!$AN$10,#REF!,"&lt;="&amp;'Display 730 &amp; 1200'!$AN$9))</f>
        <v>#REF!</v>
      </c>
      <c r="E540" t="e">
        <f>IF($C540="",0,SUMIFS(#REF!,#REF!,$C540,#REF!,"&gt;="&amp;'Display 730 &amp; 1200'!$AN$12,#REF!,"&lt;="&amp;'Display 730 &amp; 1200'!$AN$11))</f>
        <v>#REF!</v>
      </c>
    </row>
    <row r="541" spans="1:5">
      <c r="A541" t="str">
        <f>IF(INDEX('Display 730 &amp; 1200'!$A:$A,ROW())="","",INDEX('Display 730 &amp; 1200'!$A:$A,ROW()))</f>
        <v>BANDUNG万隆</v>
      </c>
      <c r="B541" t="str">
        <f>IF(INDEX('Display 730 &amp; 1200'!$B:$B,ROW())="","",INDEX('Display 730 &amp; 1200'!$B:$B,ROW()))</f>
        <v>Nanang</v>
      </c>
      <c r="C541" t="str">
        <f>IF(INDEX('Display 730 &amp; 1200'!$D:$D,ROW())="","",INDEX('Display 730 &amp; 1200'!$D:$D,ROW()))</f>
        <v>SMI16B</v>
      </c>
      <c r="D541" t="e">
        <f>IF($C541="",0,SUMIFS(#REF!,#REF!,$C541,#REF!,"&gt;="&amp;'Display 730 &amp; 1200'!$AN$10,#REF!,"&lt;="&amp;'Display 730 &amp; 1200'!$AN$9))</f>
        <v>#REF!</v>
      </c>
      <c r="E541" t="e">
        <f>IF($C541="",0,SUMIFS(#REF!,#REF!,$C541,#REF!,"&gt;="&amp;'Display 730 &amp; 1200'!$AN$12,#REF!,"&lt;="&amp;'Display 730 &amp; 1200'!$AN$11))</f>
        <v>#REF!</v>
      </c>
    </row>
    <row r="542" spans="1:5">
      <c r="A542" t="str">
        <f>IF(INDEX('Display 730 &amp; 1200'!$A:$A,ROW())="","",INDEX('Display 730 &amp; 1200'!$A:$A,ROW()))</f>
        <v>BANDUNG万隆</v>
      </c>
      <c r="B542" t="str">
        <f>IF(INDEX('Display 730 &amp; 1200'!$B:$B,ROW())="","",INDEX('Display 730 &amp; 1200'!$B:$B,ROW()))</f>
        <v>Nanang</v>
      </c>
      <c r="C542" t="str">
        <f>IF(INDEX('Display 730 &amp; 1200'!$D:$D,ROW())="","",INDEX('Display 730 &amp; 1200'!$D:$D,ROW()))</f>
        <v>PER17A</v>
      </c>
      <c r="D542" t="e">
        <f>IF($C542="",0,SUMIFS(#REF!,#REF!,$C542,#REF!,"&gt;="&amp;'Display 730 &amp; 1200'!$AN$10,#REF!,"&lt;="&amp;'Display 730 &amp; 1200'!$AN$9))</f>
        <v>#REF!</v>
      </c>
      <c r="E542" t="e">
        <f>IF($C542="",0,SUMIFS(#REF!,#REF!,$C542,#REF!,"&gt;="&amp;'Display 730 &amp; 1200'!$AN$12,#REF!,"&lt;="&amp;'Display 730 &amp; 1200'!$AN$11))</f>
        <v>#REF!</v>
      </c>
    </row>
    <row r="543" spans="1:5">
      <c r="A543" t="str">
        <f>IF(INDEX('Display 730 &amp; 1200'!$A:$A,ROW())="","",INDEX('Display 730 &amp; 1200'!$A:$A,ROW()))</f>
        <v>BANDUNG万隆</v>
      </c>
      <c r="B543" t="str">
        <f>IF(INDEX('Display 730 &amp; 1200'!$B:$B,ROW())="","",INDEX('Display 730 &amp; 1200'!$B:$B,ROW()))</f>
        <v>Nanang</v>
      </c>
      <c r="C543" t="str">
        <f>IF(INDEX('Display 730 &amp; 1200'!$D:$D,ROW())="","",INDEX('Display 730 &amp; 1200'!$D:$D,ROW()))</f>
        <v>PER08A</v>
      </c>
      <c r="D543" t="e">
        <f>IF($C543="",0,SUMIFS(#REF!,#REF!,$C543,#REF!,"&gt;="&amp;'Display 730 &amp; 1200'!$AN$10,#REF!,"&lt;="&amp;'Display 730 &amp; 1200'!$AN$9))</f>
        <v>#REF!</v>
      </c>
      <c r="E543" t="e">
        <f>IF($C543="",0,SUMIFS(#REF!,#REF!,$C543,#REF!,"&gt;="&amp;'Display 730 &amp; 1200'!$AN$12,#REF!,"&lt;="&amp;'Display 730 &amp; 1200'!$AN$11))</f>
        <v>#REF!</v>
      </c>
    </row>
    <row r="544" spans="1:5">
      <c r="A544" t="str">
        <f>IF(INDEX('Display 730 &amp; 1200'!$A:$A,ROW())="","",INDEX('Display 730 &amp; 1200'!$A:$A,ROW()))</f>
        <v>BANDUNG万隆</v>
      </c>
      <c r="B544" t="str">
        <f>IF(INDEX('Display 730 &amp; 1200'!$B:$B,ROW())="","",INDEX('Display 730 &amp; 1200'!$B:$B,ROW()))</f>
        <v>Nanang</v>
      </c>
      <c r="C544" t="str">
        <f>IF(INDEX('Display 730 &amp; 1200'!$D:$D,ROW())="","",INDEX('Display 730 &amp; 1200'!$D:$D,ROW()))</f>
        <v>PER04D</v>
      </c>
      <c r="D544" t="e">
        <f>IF($C544="",0,SUMIFS(#REF!,#REF!,$C544,#REF!,"&gt;="&amp;'Display 730 &amp; 1200'!$AN$10,#REF!,"&lt;="&amp;'Display 730 &amp; 1200'!$AN$9))</f>
        <v>#REF!</v>
      </c>
      <c r="E544" t="e">
        <f>IF($C544="",0,SUMIFS(#REF!,#REF!,$C544,#REF!,"&gt;="&amp;'Display 730 &amp; 1200'!$AN$12,#REF!,"&lt;="&amp;'Display 730 &amp; 1200'!$AN$11))</f>
        <v>#REF!</v>
      </c>
    </row>
    <row r="545" spans="1:5">
      <c r="A545" t="str">
        <f>IF(INDEX('Display 730 &amp; 1200'!$A:$A,ROW())="","",INDEX('Display 730 &amp; 1200'!$A:$A,ROW()))</f>
        <v>BANDUNG万隆</v>
      </c>
      <c r="B545" t="str">
        <f>IF(INDEX('Display 730 &amp; 1200'!$B:$B,ROW())="","",INDEX('Display 730 &amp; 1200'!$B:$B,ROW()))</f>
        <v>Nanang</v>
      </c>
      <c r="C545" t="str">
        <f>IF(INDEX('Display 730 &amp; 1200'!$D:$D,ROW())="","",INDEX('Display 730 &amp; 1200'!$D:$D,ROW()))</f>
        <v>PER15</v>
      </c>
      <c r="D545" t="e">
        <f>IF($C545="",0,SUMIFS(#REF!,#REF!,$C545,#REF!,"&gt;="&amp;'Display 730 &amp; 1200'!$AN$10,#REF!,"&lt;="&amp;'Display 730 &amp; 1200'!$AN$9))</f>
        <v>#REF!</v>
      </c>
      <c r="E545" t="e">
        <f>IF($C545="",0,SUMIFS(#REF!,#REF!,$C545,#REF!,"&gt;="&amp;'Display 730 &amp; 1200'!$AN$12,#REF!,"&lt;="&amp;'Display 730 &amp; 1200'!$AN$11))</f>
        <v>#REF!</v>
      </c>
    </row>
    <row r="546" spans="1:5">
      <c r="A546" t="str">
        <f>IF(INDEX('Display 730 &amp; 1200'!$A:$A,ROW())="","",INDEX('Display 730 &amp; 1200'!$A:$A,ROW()))</f>
        <v>BANDUNG万隆</v>
      </c>
      <c r="B546" t="str">
        <f>IF(INDEX('Display 730 &amp; 1200'!$B:$B,ROW())="","",INDEX('Display 730 &amp; 1200'!$B:$B,ROW()))</f>
        <v>Nanang</v>
      </c>
      <c r="C546" t="str">
        <f>IF(INDEX('Display 730 &amp; 1200'!$D:$D,ROW())="","",INDEX('Display 730 &amp; 1200'!$D:$D,ROW()))</f>
        <v>SMI27B</v>
      </c>
      <c r="D546" t="e">
        <f>IF($C546="",0,SUMIFS(#REF!,#REF!,$C546,#REF!,"&gt;="&amp;'Display 730 &amp; 1200'!$AN$10,#REF!,"&lt;="&amp;'Display 730 &amp; 1200'!$AN$9))</f>
        <v>#REF!</v>
      </c>
      <c r="E546" t="e">
        <f>IF($C546="",0,SUMIFS(#REF!,#REF!,$C546,#REF!,"&gt;="&amp;'Display 730 &amp; 1200'!$AN$12,#REF!,"&lt;="&amp;'Display 730 &amp; 1200'!$AN$11))</f>
        <v>#REF!</v>
      </c>
    </row>
    <row r="547" spans="1:5">
      <c r="A547" t="str">
        <f>IF(INDEX('Display 730 &amp; 1200'!$A:$A,ROW())="","",INDEX('Display 730 &amp; 1200'!$A:$A,ROW()))</f>
        <v>BANDUNG万隆</v>
      </c>
      <c r="B547" t="str">
        <f>IF(INDEX('Display 730 &amp; 1200'!$B:$B,ROW())="","",INDEX('Display 730 &amp; 1200'!$B:$B,ROW()))</f>
        <v>Nanang</v>
      </c>
      <c r="C547" t="str">
        <f>IF(INDEX('Display 730 &amp; 1200'!$D:$D,ROW())="","",INDEX('Display 730 &amp; 1200'!$D:$D,ROW()))</f>
        <v>SMI22B</v>
      </c>
      <c r="D547" t="e">
        <f>IF($C547="",0,SUMIFS(#REF!,#REF!,$C547,#REF!,"&gt;="&amp;'Display 730 &amp; 1200'!$AN$10,#REF!,"&lt;="&amp;'Display 730 &amp; 1200'!$AN$9))</f>
        <v>#REF!</v>
      </c>
      <c r="E547" t="e">
        <f>IF($C547="",0,SUMIFS(#REF!,#REF!,$C547,#REF!,"&gt;="&amp;'Display 730 &amp; 1200'!$AN$12,#REF!,"&lt;="&amp;'Display 730 &amp; 1200'!$AN$11))</f>
        <v>#REF!</v>
      </c>
    </row>
    <row r="548" spans="1:5">
      <c r="A548" t="str">
        <f>IF(INDEX('Display 730 &amp; 1200'!$A:$A,ROW())="","",INDEX('Display 730 &amp; 1200'!$A:$A,ROW()))</f>
        <v>BANDUNG万隆</v>
      </c>
      <c r="B548" t="str">
        <f>IF(INDEX('Display 730 &amp; 1200'!$B:$B,ROW())="","",INDEX('Display 730 &amp; 1200'!$B:$B,ROW()))</f>
        <v>Nanang</v>
      </c>
      <c r="C548" t="str">
        <f>IF(INDEX('Display 730 &amp; 1200'!$D:$D,ROW())="","",INDEX('Display 730 &amp; 1200'!$D:$D,ROW()))</f>
        <v>DC_CISAAT</v>
      </c>
      <c r="D548" t="e">
        <f>IF($C548="",0,SUMIFS(#REF!,#REF!,$C548,#REF!,"&gt;="&amp;'Display 730 &amp; 1200'!$AN$10,#REF!,"&lt;="&amp;'Display 730 &amp; 1200'!$AN$9))</f>
        <v>#REF!</v>
      </c>
      <c r="E548" t="e">
        <f>IF($C548="",0,SUMIFS(#REF!,#REF!,$C548,#REF!,"&gt;="&amp;'Display 730 &amp; 1200'!$AN$12,#REF!,"&lt;="&amp;'Display 730 &amp; 1200'!$AN$11))</f>
        <v>#REF!</v>
      </c>
    </row>
    <row r="549" spans="1:5">
      <c r="A549" t="str">
        <f>IF(INDEX('Display 730 &amp; 1200'!$A:$A,ROW())="","",INDEX('Display 730 &amp; 1200'!$A:$A,ROW()))</f>
        <v>BANDUNG万隆</v>
      </c>
      <c r="B549" t="str">
        <f>IF(INDEX('Display 730 &amp; 1200'!$B:$B,ROW())="","",INDEX('Display 730 &amp; 1200'!$B:$B,ROW()))</f>
        <v>Nanang</v>
      </c>
      <c r="C549" t="str">
        <f>IF(INDEX('Display 730 &amp; 1200'!$D:$D,ROW())="","",INDEX('Display 730 &amp; 1200'!$D:$D,ROW()))</f>
        <v>SMI35A</v>
      </c>
      <c r="D549" t="e">
        <f>IF($C549="",0,SUMIFS(#REF!,#REF!,$C549,#REF!,"&gt;="&amp;'Display 730 &amp; 1200'!$AN$10,#REF!,"&lt;="&amp;'Display 730 &amp; 1200'!$AN$9))</f>
        <v>#REF!</v>
      </c>
      <c r="E549" t="e">
        <f>IF($C549="",0,SUMIFS(#REF!,#REF!,$C549,#REF!,"&gt;="&amp;'Display 730 &amp; 1200'!$AN$12,#REF!,"&lt;="&amp;'Display 730 &amp; 1200'!$AN$11))</f>
        <v>#REF!</v>
      </c>
    </row>
    <row r="550" spans="1:5">
      <c r="A550" t="str">
        <f>IF(INDEX('Display 730 &amp; 1200'!$A:$A,ROW())="","",INDEX('Display 730 &amp; 1200'!$A:$A,ROW()))</f>
        <v>BANDUNG万隆</v>
      </c>
      <c r="B550" t="str">
        <f>IF(INDEX('Display 730 &amp; 1200'!$B:$B,ROW())="","",INDEX('Display 730 &amp; 1200'!$B:$B,ROW()))</f>
        <v>Nanang</v>
      </c>
      <c r="C550" t="str">
        <f>IF(INDEX('Display 730 &amp; 1200'!$D:$D,ROW())="","",INDEX('Display 730 &amp; 1200'!$D:$D,ROW()))</f>
        <v>SMI20A</v>
      </c>
      <c r="D550" t="e">
        <f>IF($C550="",0,SUMIFS(#REF!,#REF!,$C550,#REF!,"&gt;="&amp;'Display 730 &amp; 1200'!$AN$10,#REF!,"&lt;="&amp;'Display 730 &amp; 1200'!$AN$9))</f>
        <v>#REF!</v>
      </c>
      <c r="E550" t="e">
        <f>IF($C550="",0,SUMIFS(#REF!,#REF!,$C550,#REF!,"&gt;="&amp;'Display 730 &amp; 1200'!$AN$12,#REF!,"&lt;="&amp;'Display 730 &amp; 1200'!$AN$11))</f>
        <v>#REF!</v>
      </c>
    </row>
    <row r="551" spans="1:5">
      <c r="A551" t="str">
        <f>IF(INDEX('Display 730 &amp; 1200'!$A:$A,ROW())="","",INDEX('Display 730 &amp; 1200'!$A:$A,ROW()))</f>
        <v>BANDUNG万隆</v>
      </c>
      <c r="B551" t="str">
        <f>IF(INDEX('Display 730 &amp; 1200'!$B:$B,ROW())="","",INDEX('Display 730 &amp; 1200'!$B:$B,ROW()))</f>
        <v>Ryan</v>
      </c>
      <c r="C551" t="str">
        <f>IF(INDEX('Display 730 &amp; 1200'!$D:$D,ROW())="","",INDEX('Display 730 &amp; 1200'!$D:$D,ROW()))</f>
        <v>TANGGULUN_BARAT_2</v>
      </c>
      <c r="D551" t="e">
        <f>IF($C551="",0,SUMIFS(#REF!,#REF!,$C551,#REF!,"&gt;="&amp;'Display 730 &amp; 1200'!$AN$10,#REF!,"&lt;="&amp;'Display 730 &amp; 1200'!$AN$9))</f>
        <v>#REF!</v>
      </c>
      <c r="E551" t="e">
        <f>IF($C551="",0,SUMIFS(#REF!,#REF!,$C551,#REF!,"&gt;="&amp;'Display 730 &amp; 1200'!$AN$12,#REF!,"&lt;="&amp;'Display 730 &amp; 1200'!$AN$11))</f>
        <v>#REF!</v>
      </c>
    </row>
    <row r="552" spans="1:5">
      <c r="A552" t="str">
        <f>IF(INDEX('Display 730 &amp; 1200'!$A:$A,ROW())="","",INDEX('Display 730 &amp; 1200'!$A:$A,ROW()))</f>
        <v>BANDUNG万隆</v>
      </c>
      <c r="B552" t="str">
        <f>IF(INDEX('Display 730 &amp; 1200'!$B:$B,ROW())="","",INDEX('Display 730 &amp; 1200'!$B:$B,ROW()))</f>
        <v>Ryan</v>
      </c>
      <c r="C552" t="str">
        <f>IF(INDEX('Display 730 &amp; 1200'!$D:$D,ROW())="","",INDEX('Display 730 &amp; 1200'!$D:$D,ROW()))</f>
        <v>SBG16A</v>
      </c>
      <c r="D552" t="e">
        <f>IF($C552="",0,SUMIFS(#REF!,#REF!,$C552,#REF!,"&gt;="&amp;'Display 730 &amp; 1200'!$AN$10,#REF!,"&lt;="&amp;'Display 730 &amp; 1200'!$AN$9))</f>
        <v>#REF!</v>
      </c>
      <c r="E552" t="e">
        <f>IF($C552="",0,SUMIFS(#REF!,#REF!,$C552,#REF!,"&gt;="&amp;'Display 730 &amp; 1200'!$AN$12,#REF!,"&lt;="&amp;'Display 730 &amp; 1200'!$AN$11))</f>
        <v>#REF!</v>
      </c>
    </row>
    <row r="553" spans="1:5">
      <c r="A553" t="str">
        <f>IF(INDEX('Display 730 &amp; 1200'!$A:$A,ROW())="","",INDEX('Display 730 &amp; 1200'!$A:$A,ROW()))</f>
        <v>BANDUNG万隆</v>
      </c>
      <c r="B553" t="str">
        <f>IF(INDEX('Display 730 &amp; 1200'!$B:$B,ROW())="","",INDEX('Display 730 &amp; 1200'!$B:$B,ROW()))</f>
        <v>Ryan</v>
      </c>
      <c r="C553" t="str">
        <f>IF(INDEX('Display 730 &amp; 1200'!$D:$D,ROW())="","",INDEX('Display 730 &amp; 1200'!$D:$D,ROW()))</f>
        <v>GEMBOR_4</v>
      </c>
      <c r="D553" t="e">
        <f>IF($C553="",0,SUMIFS(#REF!,#REF!,$C553,#REF!,"&gt;="&amp;'Display 730 &amp; 1200'!$AN$10,#REF!,"&lt;="&amp;'Display 730 &amp; 1200'!$AN$9))</f>
        <v>#REF!</v>
      </c>
      <c r="E553" t="e">
        <f>IF($C553="",0,SUMIFS(#REF!,#REF!,$C553,#REF!,"&gt;="&amp;'Display 730 &amp; 1200'!$AN$12,#REF!,"&lt;="&amp;'Display 730 &amp; 1200'!$AN$11))</f>
        <v>#REF!</v>
      </c>
    </row>
    <row r="554" spans="1:5">
      <c r="A554" t="str">
        <f>IF(INDEX('Display 730 &amp; 1200'!$A:$A,ROW())="","",INDEX('Display 730 &amp; 1200'!$A:$A,ROW()))</f>
        <v>BANDUNG万隆</v>
      </c>
      <c r="B554" t="str">
        <f>IF(INDEX('Display 730 &amp; 1200'!$B:$B,ROW())="","",INDEX('Display 730 &amp; 1200'!$B:$B,ROW()))</f>
        <v>Ryan</v>
      </c>
      <c r="C554" t="str">
        <f>IF(INDEX('Display 730 &amp; 1200'!$D:$D,ROW())="","",INDEX('Display 730 &amp; 1200'!$D:$D,ROW()))</f>
        <v>SUKAMANDIJAYA_2</v>
      </c>
      <c r="D554" t="e">
        <f>IF($C554="",0,SUMIFS(#REF!,#REF!,$C554,#REF!,"&gt;="&amp;'Display 730 &amp; 1200'!$AN$10,#REF!,"&lt;="&amp;'Display 730 &amp; 1200'!$AN$9))</f>
        <v>#REF!</v>
      </c>
      <c r="E554" t="e">
        <f>IF($C554="",0,SUMIFS(#REF!,#REF!,$C554,#REF!,"&gt;="&amp;'Display 730 &amp; 1200'!$AN$12,#REF!,"&lt;="&amp;'Display 730 &amp; 1200'!$AN$11))</f>
        <v>#REF!</v>
      </c>
    </row>
    <row r="555" spans="1:5">
      <c r="A555" t="str">
        <f>IF(INDEX('Display 730 &amp; 1200'!$A:$A,ROW())="","",INDEX('Display 730 &amp; 1200'!$A:$A,ROW()))</f>
        <v>BANDUNG万隆</v>
      </c>
      <c r="B555" t="str">
        <f>IF(INDEX('Display 730 &amp; 1200'!$B:$B,ROW())="","",INDEX('Display 730 &amp; 1200'!$B:$B,ROW()))</f>
        <v>Ryan</v>
      </c>
      <c r="C555" t="str">
        <f>IF(INDEX('Display 730 &amp; 1200'!$D:$D,ROW())="","",INDEX('Display 730 &amp; 1200'!$D:$D,ROW()))</f>
        <v>PUSAKARATU_4</v>
      </c>
      <c r="D555" t="e">
        <f>IF($C555="",0,SUMIFS(#REF!,#REF!,$C555,#REF!,"&gt;="&amp;'Display 730 &amp; 1200'!$AN$10,#REF!,"&lt;="&amp;'Display 730 &amp; 1200'!$AN$9))</f>
        <v>#REF!</v>
      </c>
      <c r="E555" t="e">
        <f>IF($C555="",0,SUMIFS(#REF!,#REF!,$C555,#REF!,"&gt;="&amp;'Display 730 &amp; 1200'!$AN$12,#REF!,"&lt;="&amp;'Display 730 &amp; 1200'!$AN$11))</f>
        <v>#REF!</v>
      </c>
    </row>
    <row r="556" spans="1:5">
      <c r="A556" t="str">
        <f>IF(INDEX('Display 730 &amp; 1200'!$A:$A,ROW())="","",INDEX('Display 730 &amp; 1200'!$A:$A,ROW()))</f>
        <v>BANDUNG万隆</v>
      </c>
      <c r="B556" t="str">
        <f>IF(INDEX('Display 730 &amp; 1200'!$B:$B,ROW())="","",INDEX('Display 730 &amp; 1200'!$B:$B,ROW()))</f>
        <v>Ryan</v>
      </c>
      <c r="C556" t="str">
        <f>IF(INDEX('Display 730 &amp; 1200'!$D:$D,ROW())="","",INDEX('Display 730 &amp; 1200'!$D:$D,ROW()))</f>
        <v>KALIANGSANA_2</v>
      </c>
      <c r="D556" t="e">
        <f>IF($C556="",0,SUMIFS(#REF!,#REF!,$C556,#REF!,"&gt;="&amp;'Display 730 &amp; 1200'!$AN$10,#REF!,"&lt;="&amp;'Display 730 &amp; 1200'!$AN$9))</f>
        <v>#REF!</v>
      </c>
      <c r="E556" t="e">
        <f>IF($C556="",0,SUMIFS(#REF!,#REF!,$C556,#REF!,"&gt;="&amp;'Display 730 &amp; 1200'!$AN$12,#REF!,"&lt;="&amp;'Display 730 &amp; 1200'!$AN$11))</f>
        <v>#REF!</v>
      </c>
    </row>
    <row r="557" spans="1:5">
      <c r="A557" t="str">
        <f>IF(INDEX('Display 730 &amp; 1200'!$A:$A,ROW())="","",INDEX('Display 730 &amp; 1200'!$A:$A,ROW()))</f>
        <v>BANDUNG万隆</v>
      </c>
      <c r="B557" t="str">
        <f>IF(INDEX('Display 730 &amp; 1200'!$B:$B,ROW())="","",INDEX('Display 730 &amp; 1200'!$B:$B,ROW()))</f>
        <v>Ryan</v>
      </c>
      <c r="C557" t="str">
        <f>IF(INDEX('Display 730 &amp; 1200'!$D:$D,ROW())="","",INDEX('Display 730 &amp; 1200'!$D:$D,ROW()))</f>
        <v>SBG01B</v>
      </c>
      <c r="D557" t="e">
        <f>IF($C557="",0,SUMIFS(#REF!,#REF!,$C557,#REF!,"&gt;="&amp;'Display 730 &amp; 1200'!$AN$10,#REF!,"&lt;="&amp;'Display 730 &amp; 1200'!$AN$9))</f>
        <v>#REF!</v>
      </c>
      <c r="E557" t="e">
        <f>IF($C557="",0,SUMIFS(#REF!,#REF!,$C557,#REF!,"&gt;="&amp;'Display 730 &amp; 1200'!$AN$12,#REF!,"&lt;="&amp;'Display 730 &amp; 1200'!$AN$11))</f>
        <v>#REF!</v>
      </c>
    </row>
    <row r="558" spans="1:5">
      <c r="A558" t="str">
        <f>IF(INDEX('Display 730 &amp; 1200'!$A:$A,ROW())="","",INDEX('Display 730 &amp; 1200'!$A:$A,ROW()))</f>
        <v>BANDUNG万隆</v>
      </c>
      <c r="B558" t="str">
        <f>IF(INDEX('Display 730 &amp; 1200'!$B:$B,ROW())="","",INDEX('Display 730 &amp; 1200'!$B:$B,ROW()))</f>
        <v>Ryan</v>
      </c>
      <c r="C558" t="str">
        <f>IF(INDEX('Display 730 &amp; 1200'!$D:$D,ROW())="","",INDEX('Display 730 &amp; 1200'!$D:$D,ROW()))</f>
        <v>LENGKONGJAYA_2</v>
      </c>
      <c r="D558" t="e">
        <f>IF($C558="",0,SUMIFS(#REF!,#REF!,$C558,#REF!,"&gt;="&amp;'Display 730 &amp; 1200'!$AN$10,#REF!,"&lt;="&amp;'Display 730 &amp; 1200'!$AN$9))</f>
        <v>#REF!</v>
      </c>
      <c r="E558" t="e">
        <f>IF($C558="",0,SUMIFS(#REF!,#REF!,$C558,#REF!,"&gt;="&amp;'Display 730 &amp; 1200'!$AN$12,#REF!,"&lt;="&amp;'Display 730 &amp; 1200'!$AN$11))</f>
        <v>#REF!</v>
      </c>
    </row>
    <row r="559" spans="1:5">
      <c r="A559" t="str">
        <f>IF(INDEX('Display 730 &amp; 1200'!$A:$A,ROW())="","",INDEX('Display 730 &amp; 1200'!$A:$A,ROW()))</f>
        <v>BANDUNG万隆</v>
      </c>
      <c r="B559" t="str">
        <f>IF(INDEX('Display 730 &amp; 1200'!$B:$B,ROW())="","",INDEX('Display 730 &amp; 1200'!$B:$B,ROW()))</f>
        <v>Ryan</v>
      </c>
      <c r="C559" t="str">
        <f>IF(INDEX('Display 730 &amp; 1200'!$D:$D,ROW())="","",INDEX('Display 730 &amp; 1200'!$D:$D,ROW()))</f>
        <v>SBG21B</v>
      </c>
      <c r="D559" t="e">
        <f>IF($C559="",0,SUMIFS(#REF!,#REF!,$C559,#REF!,"&gt;="&amp;'Display 730 &amp; 1200'!$AN$10,#REF!,"&lt;="&amp;'Display 730 &amp; 1200'!$AN$9))</f>
        <v>#REF!</v>
      </c>
      <c r="E559" t="e">
        <f>IF($C559="",0,SUMIFS(#REF!,#REF!,$C559,#REF!,"&gt;="&amp;'Display 730 &amp; 1200'!$AN$12,#REF!,"&lt;="&amp;'Display 730 &amp; 1200'!$AN$11))</f>
        <v>#REF!</v>
      </c>
    </row>
    <row r="560" spans="1:5">
      <c r="A560" t="str">
        <f>IF(INDEX('Display 730 &amp; 1200'!$A:$A,ROW())="","",INDEX('Display 730 &amp; 1200'!$A:$A,ROW()))</f>
        <v>BANDUNG万隆</v>
      </c>
      <c r="B560" t="str">
        <f>IF(INDEX('Display 730 &amp; 1200'!$B:$B,ROW())="","",INDEX('Display 730 &amp; 1200'!$B:$B,ROW()))</f>
        <v>Ryan</v>
      </c>
      <c r="C560" t="str">
        <f>IF(INDEX('Display 730 &amp; 1200'!$D:$D,ROW())="","",INDEX('Display 730 &amp; 1200'!$D:$D,ROW()))</f>
        <v>SBG29A</v>
      </c>
      <c r="D560" t="e">
        <f>IF($C560="",0,SUMIFS(#REF!,#REF!,$C560,#REF!,"&gt;="&amp;'Display 730 &amp; 1200'!$AN$10,#REF!,"&lt;="&amp;'Display 730 &amp; 1200'!$AN$9))</f>
        <v>#REF!</v>
      </c>
      <c r="E560" t="e">
        <f>IF($C560="",0,SUMIFS(#REF!,#REF!,$C560,#REF!,"&gt;="&amp;'Display 730 &amp; 1200'!$AN$12,#REF!,"&lt;="&amp;'Display 730 &amp; 1200'!$AN$11))</f>
        <v>#REF!</v>
      </c>
    </row>
    <row r="561" spans="1:5">
      <c r="A561" t="str">
        <f>IF(INDEX('Display 730 &amp; 1200'!$A:$A,ROW())="","",INDEX('Display 730 &amp; 1200'!$A:$A,ROW()))</f>
        <v>BANDUNG万隆</v>
      </c>
      <c r="B561" t="str">
        <f>IF(INDEX('Display 730 &amp; 1200'!$B:$B,ROW())="","",INDEX('Display 730 &amp; 1200'!$B:$B,ROW()))</f>
        <v>Ryan</v>
      </c>
      <c r="C561" t="str">
        <f>IF(INDEX('Display 730 &amp; 1200'!$D:$D,ROW())="","",INDEX('Display 730 &amp; 1200'!$D:$D,ROW()))</f>
        <v>SBG08C</v>
      </c>
      <c r="D561" t="e">
        <f>IF($C561="",0,SUMIFS(#REF!,#REF!,$C561,#REF!,"&gt;="&amp;'Display 730 &amp; 1200'!$AN$10,#REF!,"&lt;="&amp;'Display 730 &amp; 1200'!$AN$9))</f>
        <v>#REF!</v>
      </c>
      <c r="E561" t="e">
        <f>IF($C561="",0,SUMIFS(#REF!,#REF!,$C561,#REF!,"&gt;="&amp;'Display 730 &amp; 1200'!$AN$12,#REF!,"&lt;="&amp;'Display 730 &amp; 1200'!$AN$11))</f>
        <v>#REF!</v>
      </c>
    </row>
    <row r="562" spans="1:5">
      <c r="A562" t="str">
        <f>IF(INDEX('Display 730 &amp; 1200'!$A:$A,ROW())="","",INDEX('Display 730 &amp; 1200'!$A:$A,ROW()))</f>
        <v>BANDUNG万隆</v>
      </c>
      <c r="B562" t="str">
        <f>IF(INDEX('Display 730 &amp; 1200'!$B:$B,ROW())="","",INDEX('Display 730 &amp; 1200'!$B:$B,ROW()))</f>
        <v>Ryan</v>
      </c>
      <c r="C562" t="str">
        <f>IF(INDEX('Display 730 &amp; 1200'!$D:$D,ROW())="","",INDEX('Display 730 &amp; 1200'!$D:$D,ROW()))</f>
        <v>CIBOGO_SBG</v>
      </c>
      <c r="D562" t="e">
        <f>IF($C562="",0,SUMIFS(#REF!,#REF!,$C562,#REF!,"&gt;="&amp;'Display 730 &amp; 1200'!$AN$10,#REF!,"&lt;="&amp;'Display 730 &amp; 1200'!$AN$9))</f>
        <v>#REF!</v>
      </c>
      <c r="E562" t="e">
        <f>IF($C562="",0,SUMIFS(#REF!,#REF!,$C562,#REF!,"&gt;="&amp;'Display 730 &amp; 1200'!$AN$12,#REF!,"&lt;="&amp;'Display 730 &amp; 1200'!$AN$11))</f>
        <v>#REF!</v>
      </c>
    </row>
    <row r="563" spans="1:5">
      <c r="A563" t="str">
        <f>IF(INDEX('Display 730 &amp; 1200'!$A:$A,ROW())="","",INDEX('Display 730 &amp; 1200'!$A:$A,ROW()))</f>
        <v>BANDUNG万隆</v>
      </c>
      <c r="B563" t="str">
        <f>IF(INDEX('Display 730 &amp; 1200'!$B:$B,ROW())="","",INDEX('Display 730 &amp; 1200'!$B:$B,ROW()))</f>
        <v>Ryan</v>
      </c>
      <c r="C563" t="str">
        <f>IF(INDEX('Display 730 &amp; 1200'!$D:$D,ROW())="","",INDEX('Display 730 &amp; 1200'!$D:$D,ROW()))</f>
        <v>SOKLAT_4</v>
      </c>
      <c r="D563" t="e">
        <f>IF($C563="",0,SUMIFS(#REF!,#REF!,$C563,#REF!,"&gt;="&amp;'Display 730 &amp; 1200'!$AN$10,#REF!,"&lt;="&amp;'Display 730 &amp; 1200'!$AN$9))</f>
        <v>#REF!</v>
      </c>
      <c r="E563" t="e">
        <f>IF($C563="",0,SUMIFS(#REF!,#REF!,$C563,#REF!,"&gt;="&amp;'Display 730 &amp; 1200'!$AN$12,#REF!,"&lt;="&amp;'Display 730 &amp; 1200'!$AN$11))</f>
        <v>#REF!</v>
      </c>
    </row>
    <row r="564" spans="1:5">
      <c r="A564" t="str">
        <f>IF(INDEX('Display 730 &amp; 1200'!$A:$A,ROW())="","",INDEX('Display 730 &amp; 1200'!$A:$A,ROW()))</f>
        <v>BANDUNG万隆</v>
      </c>
      <c r="B564" t="str">
        <f>IF(INDEX('Display 730 &amp; 1200'!$B:$B,ROW())="","",INDEX('Display 730 &amp; 1200'!$B:$B,ROW()))</f>
        <v>Ryan</v>
      </c>
      <c r="C564" t="str">
        <f>IF(INDEX('Display 730 &amp; 1200'!$D:$D,ROW())="","",INDEX('Display 730 &amp; 1200'!$D:$D,ROW()))</f>
        <v>PATOKBEUSI_2</v>
      </c>
      <c r="D564" t="e">
        <f>IF($C564="",0,SUMIFS(#REF!,#REF!,$C564,#REF!,"&gt;="&amp;'Display 730 &amp; 1200'!$AN$10,#REF!,"&lt;="&amp;'Display 730 &amp; 1200'!$AN$9))</f>
        <v>#REF!</v>
      </c>
      <c r="E564" t="e">
        <f>IF($C564="",0,SUMIFS(#REF!,#REF!,$C564,#REF!,"&gt;="&amp;'Display 730 &amp; 1200'!$AN$12,#REF!,"&lt;="&amp;'Display 730 &amp; 1200'!$AN$11))</f>
        <v>#REF!</v>
      </c>
    </row>
    <row r="565" spans="1:5">
      <c r="A565" t="str">
        <f>IF(INDEX('Display 730 &amp; 1200'!$A:$A,ROW())="","",INDEX('Display 730 &amp; 1200'!$A:$A,ROW()))</f>
        <v>BANDUNG万隆</v>
      </c>
      <c r="B565" t="str">
        <f>IF(INDEX('Display 730 &amp; 1200'!$B:$B,ROW())="","",INDEX('Display 730 &amp; 1200'!$B:$B,ROW()))</f>
        <v>Ryan</v>
      </c>
      <c r="C565" t="str">
        <f>IF(INDEX('Display 730 &amp; 1200'!$D:$D,ROW())="","",INDEX('Display 730 &amp; 1200'!$D:$D,ROW()))</f>
        <v>CISALAK_4</v>
      </c>
      <c r="D565" t="e">
        <f>IF($C565="",0,SUMIFS(#REF!,#REF!,$C565,#REF!,"&gt;="&amp;'Display 730 &amp; 1200'!$AN$10,#REF!,"&lt;="&amp;'Display 730 &amp; 1200'!$AN$9))</f>
        <v>#REF!</v>
      </c>
      <c r="E565" t="e">
        <f>IF($C565="",0,SUMIFS(#REF!,#REF!,$C565,#REF!,"&gt;="&amp;'Display 730 &amp; 1200'!$AN$12,#REF!,"&lt;="&amp;'Display 730 &amp; 1200'!$AN$11))</f>
        <v>#REF!</v>
      </c>
    </row>
    <row r="566" spans="1:5">
      <c r="A566" t="str">
        <f>IF(INDEX('Display 730 &amp; 1200'!$A:$A,ROW())="","",INDEX('Display 730 &amp; 1200'!$A:$A,ROW()))</f>
        <v>BANDUNG万隆</v>
      </c>
      <c r="B566" t="str">
        <f>IF(INDEX('Display 730 &amp; 1200'!$B:$B,ROW())="","",INDEX('Display 730 &amp; 1200'!$B:$B,ROW()))</f>
        <v>Ryan</v>
      </c>
      <c r="C566" t="str">
        <f>IF(INDEX('Display 730 &amp; 1200'!$D:$D,ROW())="","",INDEX('Display 730 &amp; 1200'!$D:$D,ROW()))</f>
        <v>SUKARESMI_3</v>
      </c>
      <c r="D566" t="e">
        <f>IF($C566="",0,SUMIFS(#REF!,#REF!,$C566,#REF!,"&gt;="&amp;'Display 730 &amp; 1200'!$AN$10,#REF!,"&lt;="&amp;'Display 730 &amp; 1200'!$AN$9))</f>
        <v>#REF!</v>
      </c>
      <c r="E566" t="e">
        <f>IF($C566="",0,SUMIFS(#REF!,#REF!,$C566,#REF!,"&gt;="&amp;'Display 730 &amp; 1200'!$AN$12,#REF!,"&lt;="&amp;'Display 730 &amp; 1200'!$AN$11))</f>
        <v>#REF!</v>
      </c>
    </row>
    <row r="567" spans="1:5">
      <c r="A567" t="str">
        <f>IF(INDEX('Display 730 &amp; 1200'!$A:$A,ROW())="","",INDEX('Display 730 &amp; 1200'!$A:$A,ROW()))</f>
        <v>BANDUNG万隆</v>
      </c>
      <c r="B567" t="str">
        <f>IF(INDEX('Display 730 &amp; 1200'!$B:$B,ROW())="","",INDEX('Display 730 &amp; 1200'!$B:$B,ROW()))</f>
        <v>Ryan</v>
      </c>
      <c r="C567" t="str">
        <f>IF(INDEX('Display 730 &amp; 1200'!$D:$D,ROW())="","",INDEX('Display 730 &amp; 1200'!$D:$D,ROW()))</f>
        <v>SBG27A</v>
      </c>
      <c r="D567" t="e">
        <f>IF($C567="",0,SUMIFS(#REF!,#REF!,$C567,#REF!,"&gt;="&amp;'Display 730 &amp; 1200'!$AN$10,#REF!,"&lt;="&amp;'Display 730 &amp; 1200'!$AN$9))</f>
        <v>#REF!</v>
      </c>
      <c r="E567" t="e">
        <f>IF($C567="",0,SUMIFS(#REF!,#REF!,$C567,#REF!,"&gt;="&amp;'Display 730 &amp; 1200'!$AN$12,#REF!,"&lt;="&amp;'Display 730 &amp; 1200'!$AN$11))</f>
        <v>#REF!</v>
      </c>
    </row>
    <row r="568" spans="1:5">
      <c r="A568" t="str">
        <f>IF(INDEX('Display 730 &amp; 1200'!$A:$A,ROW())="","",INDEX('Display 730 &amp; 1200'!$A:$A,ROW()))</f>
        <v>BANDUNG万隆</v>
      </c>
      <c r="B568" t="str">
        <f>IF(INDEX('Display 730 &amp; 1200'!$B:$B,ROW())="","",INDEX('Display 730 &amp; 1200'!$B:$B,ROW()))</f>
        <v>Sandi Almanto</v>
      </c>
      <c r="C568" t="str">
        <f>IF(INDEX('Display 730 &amp; 1200'!$D:$D,ROW())="","",INDEX('Display 730 &amp; 1200'!$D:$D,ROW()))</f>
        <v>CIEUNDEUR</v>
      </c>
      <c r="D568" t="e">
        <f>IF($C568="",0,SUMIFS(#REF!,#REF!,$C568,#REF!,"&gt;="&amp;'Display 730 &amp; 1200'!$AN$10,#REF!,"&lt;="&amp;'Display 730 &amp; 1200'!$AN$9))</f>
        <v>#REF!</v>
      </c>
      <c r="E568" t="e">
        <f>IF($C568="",0,SUMIFS(#REF!,#REF!,$C568,#REF!,"&gt;="&amp;'Display 730 &amp; 1200'!$AN$12,#REF!,"&lt;="&amp;'Display 730 &amp; 1200'!$AN$11))</f>
        <v>#REF!</v>
      </c>
    </row>
    <row r="569" spans="1:5">
      <c r="A569" t="str">
        <f>IF(INDEX('Display 730 &amp; 1200'!$A:$A,ROW())="","",INDEX('Display 730 &amp; 1200'!$A:$A,ROW()))</f>
        <v>BANDUNG万隆</v>
      </c>
      <c r="B569" t="str">
        <f>IF(INDEX('Display 730 &amp; 1200'!$B:$B,ROW())="","",INDEX('Display 730 &amp; 1200'!$B:$B,ROW()))</f>
        <v>Sandi Almanto</v>
      </c>
      <c r="C569" t="str">
        <f>IF(INDEX('Display 730 &amp; 1200'!$D:$D,ROW())="","",INDEX('Display 730 &amp; 1200'!$D:$D,ROW()))</f>
        <v>CJR22A</v>
      </c>
      <c r="D569" t="e">
        <f>IF($C569="",0,SUMIFS(#REF!,#REF!,$C569,#REF!,"&gt;="&amp;'Display 730 &amp; 1200'!$AN$10,#REF!,"&lt;="&amp;'Display 730 &amp; 1200'!$AN$9))</f>
        <v>#REF!</v>
      </c>
      <c r="E569" t="e">
        <f>IF($C569="",0,SUMIFS(#REF!,#REF!,$C569,#REF!,"&gt;="&amp;'Display 730 &amp; 1200'!$AN$12,#REF!,"&lt;="&amp;'Display 730 &amp; 1200'!$AN$11))</f>
        <v>#REF!</v>
      </c>
    </row>
    <row r="570" spans="1:5">
      <c r="A570" t="str">
        <f>IF(INDEX('Display 730 &amp; 1200'!$A:$A,ROW())="","",INDEX('Display 730 &amp; 1200'!$A:$A,ROW()))</f>
        <v>BANDUNG万隆</v>
      </c>
      <c r="B570" t="str">
        <f>IF(INDEX('Display 730 &amp; 1200'!$B:$B,ROW())="","",INDEX('Display 730 &amp; 1200'!$B:$B,ROW()))</f>
        <v>Sandi Almanto</v>
      </c>
      <c r="C570" t="str">
        <f>IF(INDEX('Display 730 &amp; 1200'!$D:$D,ROW())="","",INDEX('Display 730 &amp; 1200'!$D:$D,ROW()))</f>
        <v>CJR16B</v>
      </c>
      <c r="D570" t="e">
        <f>IF($C570="",0,SUMIFS(#REF!,#REF!,$C570,#REF!,"&gt;="&amp;'Display 730 &amp; 1200'!$AN$10,#REF!,"&lt;="&amp;'Display 730 &amp; 1200'!$AN$9))</f>
        <v>#REF!</v>
      </c>
      <c r="E570" t="e">
        <f>IF($C570="",0,SUMIFS(#REF!,#REF!,$C570,#REF!,"&gt;="&amp;'Display 730 &amp; 1200'!$AN$12,#REF!,"&lt;="&amp;'Display 730 &amp; 1200'!$AN$11))</f>
        <v>#REF!</v>
      </c>
    </row>
    <row r="571" spans="1:5">
      <c r="A571" t="str">
        <f>IF(INDEX('Display 730 &amp; 1200'!$A:$A,ROW())="","",INDEX('Display 730 &amp; 1200'!$A:$A,ROW()))</f>
        <v>BANDUNG万隆</v>
      </c>
      <c r="B571" t="str">
        <f>IF(INDEX('Display 730 &amp; 1200'!$B:$B,ROW())="","",INDEX('Display 730 &amp; 1200'!$B:$B,ROW()))</f>
        <v>Sandi Almanto</v>
      </c>
      <c r="C571" t="str">
        <f>IF(INDEX('Display 730 &amp; 1200'!$D:$D,ROW())="","",INDEX('Display 730 &amp; 1200'!$D:$D,ROW()))</f>
        <v>CIRANJANG</v>
      </c>
      <c r="D571" t="e">
        <f>IF($C571="",0,SUMIFS(#REF!,#REF!,$C571,#REF!,"&gt;="&amp;'Display 730 &amp; 1200'!$AN$10,#REF!,"&lt;="&amp;'Display 730 &amp; 1200'!$AN$9))</f>
        <v>#REF!</v>
      </c>
      <c r="E571" t="e">
        <f>IF($C571="",0,SUMIFS(#REF!,#REF!,$C571,#REF!,"&gt;="&amp;'Display 730 &amp; 1200'!$AN$12,#REF!,"&lt;="&amp;'Display 730 &amp; 1200'!$AN$11))</f>
        <v>#REF!</v>
      </c>
    </row>
    <row r="572" spans="1:5">
      <c r="A572" t="str">
        <f>IF(INDEX('Display 730 &amp; 1200'!$A:$A,ROW())="","",INDEX('Display 730 &amp; 1200'!$A:$A,ROW()))</f>
        <v>BANDUNG万隆</v>
      </c>
      <c r="B572" t="str">
        <f>IF(INDEX('Display 730 &amp; 1200'!$B:$B,ROW())="","",INDEX('Display 730 &amp; 1200'!$B:$B,ROW()))</f>
        <v>Sandi Almanto</v>
      </c>
      <c r="C572" t="str">
        <f>IF(INDEX('Display 730 &amp; 1200'!$D:$D,ROW())="","",INDEX('Display 730 &amp; 1200'!$D:$D,ROW()))</f>
        <v>CJR26B</v>
      </c>
      <c r="D572" t="e">
        <f>IF($C572="",0,SUMIFS(#REF!,#REF!,$C572,#REF!,"&gt;="&amp;'Display 730 &amp; 1200'!$AN$10,#REF!,"&lt;="&amp;'Display 730 &amp; 1200'!$AN$9))</f>
        <v>#REF!</v>
      </c>
      <c r="E572" t="e">
        <f>IF($C572="",0,SUMIFS(#REF!,#REF!,$C572,#REF!,"&gt;="&amp;'Display 730 &amp; 1200'!$AN$12,#REF!,"&lt;="&amp;'Display 730 &amp; 1200'!$AN$11))</f>
        <v>#REF!</v>
      </c>
    </row>
    <row r="573" spans="1:5">
      <c r="A573" t="str">
        <f>IF(INDEX('Display 730 &amp; 1200'!$A:$A,ROW())="","",INDEX('Display 730 &amp; 1200'!$A:$A,ROW()))</f>
        <v>BANDUNG万隆</v>
      </c>
      <c r="B573" t="str">
        <f>IF(INDEX('Display 730 &amp; 1200'!$B:$B,ROW())="","",INDEX('Display 730 &amp; 1200'!$B:$B,ROW()))</f>
        <v>Sandi Almanto</v>
      </c>
      <c r="C573" t="str">
        <f>IF(INDEX('Display 730 &amp; 1200'!$D:$D,ROW())="","",INDEX('Display 730 &amp; 1200'!$D:$D,ROW()))</f>
        <v>CJR09B</v>
      </c>
      <c r="D573" t="e">
        <f>IF($C573="",0,SUMIFS(#REF!,#REF!,$C573,#REF!,"&gt;="&amp;'Display 730 &amp; 1200'!$AN$10,#REF!,"&lt;="&amp;'Display 730 &amp; 1200'!$AN$9))</f>
        <v>#REF!</v>
      </c>
      <c r="E573" t="e">
        <f>IF($C573="",0,SUMIFS(#REF!,#REF!,$C573,#REF!,"&gt;="&amp;'Display 730 &amp; 1200'!$AN$12,#REF!,"&lt;="&amp;'Display 730 &amp; 1200'!$AN$11))</f>
        <v>#REF!</v>
      </c>
    </row>
    <row r="574" spans="1:5">
      <c r="A574" t="str">
        <f>IF(INDEX('Display 730 &amp; 1200'!$A:$A,ROW())="","",INDEX('Display 730 &amp; 1200'!$A:$A,ROW()))</f>
        <v>BANDUNG万隆</v>
      </c>
      <c r="B574" t="str">
        <f>IF(INDEX('Display 730 &amp; 1200'!$B:$B,ROW())="","",INDEX('Display 730 &amp; 1200'!$B:$B,ROW()))</f>
        <v>Sandi Almanto</v>
      </c>
      <c r="C574" t="str">
        <f>IF(INDEX('Display 730 &amp; 1200'!$D:$D,ROW())="","",INDEX('Display 730 &amp; 1200'!$D:$D,ROW()))</f>
        <v>CJR13B</v>
      </c>
      <c r="D574" t="e">
        <f>IF($C574="",0,SUMIFS(#REF!,#REF!,$C574,#REF!,"&gt;="&amp;'Display 730 &amp; 1200'!$AN$10,#REF!,"&lt;="&amp;'Display 730 &amp; 1200'!$AN$9))</f>
        <v>#REF!</v>
      </c>
      <c r="E574" t="e">
        <f>IF($C574="",0,SUMIFS(#REF!,#REF!,$C574,#REF!,"&gt;="&amp;'Display 730 &amp; 1200'!$AN$12,#REF!,"&lt;="&amp;'Display 730 &amp; 1200'!$AN$11))</f>
        <v>#REF!</v>
      </c>
    </row>
    <row r="575" spans="1:5">
      <c r="A575" t="str">
        <f>IF(INDEX('Display 730 &amp; 1200'!$A:$A,ROW())="","",INDEX('Display 730 &amp; 1200'!$A:$A,ROW()))</f>
        <v>BANDUNG万隆</v>
      </c>
      <c r="B575" t="str">
        <f>IF(INDEX('Display 730 &amp; 1200'!$B:$B,ROW())="","",INDEX('Display 730 &amp; 1200'!$B:$B,ROW()))</f>
        <v>Sandi Almanto</v>
      </c>
      <c r="C575" t="str">
        <f>IF(INDEX('Display 730 &amp; 1200'!$D:$D,ROW())="","",INDEX('Display 730 &amp; 1200'!$D:$D,ROW()))</f>
        <v>CILAKU</v>
      </c>
      <c r="D575" t="e">
        <f>IF($C575="",0,SUMIFS(#REF!,#REF!,$C575,#REF!,"&gt;="&amp;'Display 730 &amp; 1200'!$AN$10,#REF!,"&lt;="&amp;'Display 730 &amp; 1200'!$AN$9))</f>
        <v>#REF!</v>
      </c>
      <c r="E575" t="e">
        <f>IF($C575="",0,SUMIFS(#REF!,#REF!,$C575,#REF!,"&gt;="&amp;'Display 730 &amp; 1200'!$AN$12,#REF!,"&lt;="&amp;'Display 730 &amp; 1200'!$AN$11))</f>
        <v>#REF!</v>
      </c>
    </row>
    <row r="576" spans="1:5">
      <c r="A576" t="str">
        <f>IF(INDEX('Display 730 &amp; 1200'!$A:$A,ROW())="","",INDEX('Display 730 &amp; 1200'!$A:$A,ROW()))</f>
        <v>BANDUNG万隆</v>
      </c>
      <c r="B576" t="str">
        <f>IF(INDEX('Display 730 &amp; 1200'!$B:$B,ROW())="","",INDEX('Display 730 &amp; 1200'!$B:$B,ROW()))</f>
        <v>Sandi Almanto</v>
      </c>
      <c r="C576" t="str">
        <f>IF(INDEX('Display 730 &amp; 1200'!$D:$D,ROW())="","",INDEX('Display 730 &amp; 1200'!$D:$D,ROW()))</f>
        <v>CJR06A</v>
      </c>
      <c r="D576" t="e">
        <f>IF($C576="",0,SUMIFS(#REF!,#REF!,$C576,#REF!,"&gt;="&amp;'Display 730 &amp; 1200'!$AN$10,#REF!,"&lt;="&amp;'Display 730 &amp; 1200'!$AN$9))</f>
        <v>#REF!</v>
      </c>
      <c r="E576" t="e">
        <f>IF($C576="",0,SUMIFS(#REF!,#REF!,$C576,#REF!,"&gt;="&amp;'Display 730 &amp; 1200'!$AN$12,#REF!,"&lt;="&amp;'Display 730 &amp; 1200'!$AN$11))</f>
        <v>#REF!</v>
      </c>
    </row>
    <row r="577" spans="1:5">
      <c r="A577" t="str">
        <f>IF(INDEX('Display 730 &amp; 1200'!$A:$A,ROW())="","",INDEX('Display 730 &amp; 1200'!$A:$A,ROW()))</f>
        <v>BANDUNG万隆</v>
      </c>
      <c r="B577" t="str">
        <f>IF(INDEX('Display 730 &amp; 1200'!$B:$B,ROW())="","",INDEX('Display 730 &amp; 1200'!$B:$B,ROW()))</f>
        <v>Sandi Almanto</v>
      </c>
      <c r="C577" t="str">
        <f>IF(INDEX('Display 730 &amp; 1200'!$D:$D,ROW())="","",INDEX('Display 730 &amp; 1200'!$D:$D,ROW()))</f>
        <v>CJR04A</v>
      </c>
      <c r="D577" t="e">
        <f>IF($C577="",0,SUMIFS(#REF!,#REF!,$C577,#REF!,"&gt;="&amp;'Display 730 &amp; 1200'!$AN$10,#REF!,"&lt;="&amp;'Display 730 &amp; 1200'!$AN$9))</f>
        <v>#REF!</v>
      </c>
      <c r="E577" t="e">
        <f>IF($C577="",0,SUMIFS(#REF!,#REF!,$C577,#REF!,"&gt;="&amp;'Display 730 &amp; 1200'!$AN$12,#REF!,"&lt;="&amp;'Display 730 &amp; 1200'!$AN$11))</f>
        <v>#REF!</v>
      </c>
    </row>
    <row r="578" spans="1:5">
      <c r="A578" t="str">
        <f>IF(INDEX('Display 730 &amp; 1200'!$A:$A,ROW())="","",INDEX('Display 730 &amp; 1200'!$A:$A,ROW()))</f>
        <v>BANDUNG万隆</v>
      </c>
      <c r="B578" t="str">
        <f>IF(INDEX('Display 730 &amp; 1200'!$B:$B,ROW())="","",INDEX('Display 730 &amp; 1200'!$B:$B,ROW()))</f>
        <v>Sandi Almanto</v>
      </c>
      <c r="C578" t="str">
        <f>IF(INDEX('Display 730 &amp; 1200'!$D:$D,ROW())="","",INDEX('Display 730 &amp; 1200'!$D:$D,ROW()))</f>
        <v>DC_SOLOKPANDAN</v>
      </c>
      <c r="D578" t="e">
        <f>IF($C578="",0,SUMIFS(#REF!,#REF!,$C578,#REF!,"&gt;="&amp;'Display 730 &amp; 1200'!$AN$10,#REF!,"&lt;="&amp;'Display 730 &amp; 1200'!$AN$9))</f>
        <v>#REF!</v>
      </c>
      <c r="E578" t="e">
        <f>IF($C578="",0,SUMIFS(#REF!,#REF!,$C578,#REF!,"&gt;="&amp;'Display 730 &amp; 1200'!$AN$12,#REF!,"&lt;="&amp;'Display 730 &amp; 1200'!$AN$11))</f>
        <v>#REF!</v>
      </c>
    </row>
    <row r="579" spans="1:5">
      <c r="A579" t="str">
        <f>IF(INDEX('Display 730 &amp; 1200'!$A:$A,ROW())="","",INDEX('Display 730 &amp; 1200'!$A:$A,ROW()))</f>
        <v>BANDUNG万隆</v>
      </c>
      <c r="B579" t="str">
        <f>IF(INDEX('Display 730 &amp; 1200'!$B:$B,ROW())="","",INDEX('Display 730 &amp; 1200'!$B:$B,ROW()))</f>
        <v>Sandi Almanto</v>
      </c>
      <c r="C579" t="str">
        <f>IF(INDEX('Display 730 &amp; 1200'!$D:$D,ROW())="","",INDEX('Display 730 &amp; 1200'!$D:$D,ROW()))</f>
        <v>CJR17A</v>
      </c>
      <c r="D579" t="e">
        <f>IF($C579="",0,SUMIFS(#REF!,#REF!,$C579,#REF!,"&gt;="&amp;'Display 730 &amp; 1200'!$AN$10,#REF!,"&lt;="&amp;'Display 730 &amp; 1200'!$AN$9))</f>
        <v>#REF!</v>
      </c>
      <c r="E579" t="e">
        <f>IF($C579="",0,SUMIFS(#REF!,#REF!,$C579,#REF!,"&gt;="&amp;'Display 730 &amp; 1200'!$AN$12,#REF!,"&lt;="&amp;'Display 730 &amp; 1200'!$AN$11))</f>
        <v>#REF!</v>
      </c>
    </row>
    <row r="580" spans="1:5">
      <c r="A580" t="str">
        <f>IF(INDEX('Display 730 &amp; 1200'!$A:$A,ROW())="","",INDEX('Display 730 &amp; 1200'!$A:$A,ROW()))</f>
        <v>BANDUNG万隆</v>
      </c>
      <c r="B580" t="str">
        <f>IF(INDEX('Display 730 &amp; 1200'!$B:$B,ROW())="","",INDEX('Display 730 &amp; 1200'!$B:$B,ROW()))</f>
        <v>Sandi Almanto</v>
      </c>
      <c r="C580" t="str">
        <f>IF(INDEX('Display 730 &amp; 1200'!$D:$D,ROW())="","",INDEX('Display 730 &amp; 1200'!$D:$D,ROW()))</f>
        <v>CJR14B</v>
      </c>
      <c r="D580" t="e">
        <f>IF($C580="",0,SUMIFS(#REF!,#REF!,$C580,#REF!,"&gt;="&amp;'Display 730 &amp; 1200'!$AN$10,#REF!,"&lt;="&amp;'Display 730 &amp; 1200'!$AN$9))</f>
        <v>#REF!</v>
      </c>
      <c r="E580" t="e">
        <f>IF($C580="",0,SUMIFS(#REF!,#REF!,$C580,#REF!,"&gt;="&amp;'Display 730 &amp; 1200'!$AN$12,#REF!,"&lt;="&amp;'Display 730 &amp; 1200'!$AN$11))</f>
        <v>#REF!</v>
      </c>
    </row>
    <row r="581" spans="1:5">
      <c r="A581" t="str">
        <f>IF(INDEX('Display 730 &amp; 1200'!$A:$A,ROW())="","",INDEX('Display 730 &amp; 1200'!$A:$A,ROW()))</f>
        <v>BANDUNG万隆</v>
      </c>
      <c r="B581" t="str">
        <f>IF(INDEX('Display 730 &amp; 1200'!$B:$B,ROW())="","",INDEX('Display 730 &amp; 1200'!$B:$B,ROW()))</f>
        <v>Sandi Almanto</v>
      </c>
      <c r="C581" t="str">
        <f>IF(INDEX('Display 730 &amp; 1200'!$D:$D,ROW())="","",INDEX('Display 730 &amp; 1200'!$D:$D,ROW()))</f>
        <v>SADAMAYA</v>
      </c>
      <c r="D581" t="e">
        <f>IF($C581="",0,SUMIFS(#REF!,#REF!,$C581,#REF!,"&gt;="&amp;'Display 730 &amp; 1200'!$AN$10,#REF!,"&lt;="&amp;'Display 730 &amp; 1200'!$AN$9))</f>
        <v>#REF!</v>
      </c>
      <c r="E581" t="e">
        <f>IF($C581="",0,SUMIFS(#REF!,#REF!,$C581,#REF!,"&gt;="&amp;'Display 730 &amp; 1200'!$AN$12,#REF!,"&lt;="&amp;'Display 730 &amp; 1200'!$AN$11))</f>
        <v>#REF!</v>
      </c>
    </row>
    <row r="582" spans="1:5">
      <c r="A582" t="str">
        <f>IF(INDEX('Display 730 &amp; 1200'!$A:$A,ROW())="","",INDEX('Display 730 &amp; 1200'!$A:$A,ROW()))</f>
        <v>BANDUNG万隆</v>
      </c>
      <c r="B582" t="str">
        <f>IF(INDEX('Display 730 &amp; 1200'!$B:$B,ROW())="","",INDEX('Display 730 &amp; 1200'!$B:$B,ROW()))</f>
        <v>Sandi Almanto</v>
      </c>
      <c r="C582" t="str">
        <f>IF(INDEX('Display 730 &amp; 1200'!$D:$D,ROW())="","",INDEX('Display 730 &amp; 1200'!$D:$D,ROW()))</f>
        <v>MUKA</v>
      </c>
      <c r="D582" t="e">
        <f>IF($C582="",0,SUMIFS(#REF!,#REF!,$C582,#REF!,"&gt;="&amp;'Display 730 &amp; 1200'!$AN$10,#REF!,"&lt;="&amp;'Display 730 &amp; 1200'!$AN$9))</f>
        <v>#REF!</v>
      </c>
      <c r="E582" t="e">
        <f>IF($C582="",0,SUMIFS(#REF!,#REF!,$C582,#REF!,"&gt;="&amp;'Display 730 &amp; 1200'!$AN$12,#REF!,"&lt;="&amp;'Display 730 &amp; 1200'!$AN$11))</f>
        <v>#REF!</v>
      </c>
    </row>
    <row r="583" spans="1:5">
      <c r="A583" t="str">
        <f>IF(INDEX('Display 730 &amp; 1200'!$A:$A,ROW())="","",INDEX('Display 730 &amp; 1200'!$A:$A,ROW()))</f>
        <v>BANDUNG万隆</v>
      </c>
      <c r="B583" t="str">
        <f>IF(INDEX('Display 730 &amp; 1200'!$B:$B,ROW())="","",INDEX('Display 730 &amp; 1200'!$B:$B,ROW()))</f>
        <v>Sandi Almanto</v>
      </c>
      <c r="C583" t="str">
        <f>IF(INDEX('Display 730 &amp; 1200'!$D:$D,ROW())="","",INDEX('Display 730 &amp; 1200'!$D:$D,ROW()))</f>
        <v>CIPANAS</v>
      </c>
      <c r="D583" t="e">
        <f>IF($C583="",0,SUMIFS(#REF!,#REF!,$C583,#REF!,"&gt;="&amp;'Display 730 &amp; 1200'!$AN$10,#REF!,"&lt;="&amp;'Display 730 &amp; 1200'!$AN$9))</f>
        <v>#REF!</v>
      </c>
      <c r="E583" t="e">
        <f>IF($C583="",0,SUMIFS(#REF!,#REF!,$C583,#REF!,"&gt;="&amp;'Display 730 &amp; 1200'!$AN$12,#REF!,"&lt;="&amp;'Display 730 &amp; 1200'!$AN$11))</f>
        <v>#REF!</v>
      </c>
    </row>
    <row r="584" spans="1:5">
      <c r="A584" t="str">
        <f>IF(INDEX('Display 730 &amp; 1200'!$A:$A,ROW())="","",INDEX('Display 730 &amp; 1200'!$A:$A,ROW()))</f>
        <v>BANDUNG万隆</v>
      </c>
      <c r="B584" t="str">
        <f>IF(INDEX('Display 730 &amp; 1200'!$B:$B,ROW())="","",INDEX('Display 730 &amp; 1200'!$B:$B,ROW()))</f>
        <v>Sandi Almanto</v>
      </c>
      <c r="C584" t="str">
        <f>IF(INDEX('Display 730 &amp; 1200'!$D:$D,ROW())="","",INDEX('Display 730 &amp; 1200'!$D:$D,ROW()))</f>
        <v>PACET_CJR_2</v>
      </c>
      <c r="D584" t="e">
        <f>IF($C584="",0,SUMIFS(#REF!,#REF!,$C584,#REF!,"&gt;="&amp;'Display 730 &amp; 1200'!$AN$10,#REF!,"&lt;="&amp;'Display 730 &amp; 1200'!$AN$9))</f>
        <v>#REF!</v>
      </c>
      <c r="E584" t="e">
        <f>IF($C584="",0,SUMIFS(#REF!,#REF!,$C584,#REF!,"&gt;="&amp;'Display 730 &amp; 1200'!$AN$12,#REF!,"&lt;="&amp;'Display 730 &amp; 1200'!$AN$11))</f>
        <v>#REF!</v>
      </c>
    </row>
    <row r="585" spans="1:5">
      <c r="A585" t="str">
        <f>IF(INDEX('Display 730 &amp; 1200'!$A:$A,ROW())="","",INDEX('Display 730 &amp; 1200'!$A:$A,ROW()))</f>
        <v>BANDUNG万隆</v>
      </c>
      <c r="B585" t="str">
        <f>IF(INDEX('Display 730 &amp; 1200'!$B:$B,ROW())="","",INDEX('Display 730 &amp; 1200'!$B:$B,ROW()))</f>
        <v>Sandi Almanto</v>
      </c>
      <c r="C585" t="str">
        <f>IF(INDEX('Display 730 &amp; 1200'!$D:$D,ROW())="","",INDEX('Display 730 &amp; 1200'!$D:$D,ROW()))</f>
        <v>CJR18C</v>
      </c>
      <c r="D585" t="e">
        <f>IF($C585="",0,SUMIFS(#REF!,#REF!,$C585,#REF!,"&gt;="&amp;'Display 730 &amp; 1200'!$AN$10,#REF!,"&lt;="&amp;'Display 730 &amp; 1200'!$AN$9))</f>
        <v>#REF!</v>
      </c>
      <c r="E585" t="e">
        <f>IF($C585="",0,SUMIFS(#REF!,#REF!,$C585,#REF!,"&gt;="&amp;'Display 730 &amp; 1200'!$AN$12,#REF!,"&lt;="&amp;'Display 730 &amp; 1200'!$AN$11))</f>
        <v>#REF!</v>
      </c>
    </row>
    <row r="586" spans="1:5">
      <c r="A586" t="str">
        <f>IF(INDEX('Display 730 &amp; 1200'!$A:$A,ROW())="","",INDEX('Display 730 &amp; 1200'!$A:$A,ROW()))</f>
        <v>BANDUNG万隆</v>
      </c>
      <c r="B586" t="str">
        <f>IF(INDEX('Display 730 &amp; 1200'!$B:$B,ROW())="","",INDEX('Display 730 &amp; 1200'!$B:$B,ROW()))</f>
        <v>Sandi Almanto</v>
      </c>
      <c r="C586" t="str">
        <f>IF(INDEX('Display 730 &amp; 1200'!$D:$D,ROW())="","",INDEX('Display 730 &amp; 1200'!$D:$D,ROW()))</f>
        <v>CJR07B</v>
      </c>
      <c r="D586" t="e">
        <f>IF($C586="",0,SUMIFS(#REF!,#REF!,$C586,#REF!,"&gt;="&amp;'Display 730 &amp; 1200'!$AN$10,#REF!,"&lt;="&amp;'Display 730 &amp; 1200'!$AN$9))</f>
        <v>#REF!</v>
      </c>
      <c r="E586" t="e">
        <f>IF($C586="",0,SUMIFS(#REF!,#REF!,$C586,#REF!,"&gt;="&amp;'Display 730 &amp; 1200'!$AN$12,#REF!,"&lt;="&amp;'Display 730 &amp; 1200'!$AN$11))</f>
        <v>#REF!</v>
      </c>
    </row>
    <row r="587" spans="1:5">
      <c r="A587" t="str">
        <f>IF(INDEX('Display 730 &amp; 1200'!$A:$A,ROW())="","",INDEX('Display 730 &amp; 1200'!$A:$A,ROW()))</f>
        <v>BANDUNG万隆</v>
      </c>
      <c r="B587" t="str">
        <f>IF(INDEX('Display 730 &amp; 1200'!$B:$B,ROW())="","",INDEX('Display 730 &amp; 1200'!$B:$B,ROW()))</f>
        <v>Septian Nugraha</v>
      </c>
      <c r="C587" t="str">
        <f>IF(INDEX('Display 730 &amp; 1200'!$D:$D,ROW())="","",INDEX('Display 730 &amp; 1200'!$D:$D,ROW()))</f>
        <v>PWK05B</v>
      </c>
      <c r="D587" t="e">
        <f>IF($C587="",0,SUMIFS(#REF!,#REF!,$C587,#REF!,"&gt;="&amp;'Display 730 &amp; 1200'!$AN$10,#REF!,"&lt;="&amp;'Display 730 &amp; 1200'!$AN$9))</f>
        <v>#REF!</v>
      </c>
      <c r="E587" t="e">
        <f>IF($C587="",0,SUMIFS(#REF!,#REF!,$C587,#REF!,"&gt;="&amp;'Display 730 &amp; 1200'!$AN$12,#REF!,"&lt;="&amp;'Display 730 &amp; 1200'!$AN$11))</f>
        <v>#REF!</v>
      </c>
    </row>
    <row r="588" spans="1:5">
      <c r="A588" t="str">
        <f>IF(INDEX('Display 730 &amp; 1200'!$A:$A,ROW())="","",INDEX('Display 730 &amp; 1200'!$A:$A,ROW()))</f>
        <v>BANDUNG万隆</v>
      </c>
      <c r="B588" t="str">
        <f>IF(INDEX('Display 730 &amp; 1200'!$B:$B,ROW())="","",INDEX('Display 730 &amp; 1200'!$B:$B,ROW()))</f>
        <v>Septian Nugraha</v>
      </c>
      <c r="C588" t="str">
        <f>IF(INDEX('Display 730 &amp; 1200'!$D:$D,ROW())="","",INDEX('Display 730 &amp; 1200'!$D:$D,ROW()))</f>
        <v>JATISARI_BARU</v>
      </c>
      <c r="D588" t="e">
        <f>IF($C588="",0,SUMIFS(#REF!,#REF!,$C588,#REF!,"&gt;="&amp;'Display 730 &amp; 1200'!$AN$10,#REF!,"&lt;="&amp;'Display 730 &amp; 1200'!$AN$9))</f>
        <v>#REF!</v>
      </c>
      <c r="E588" t="e">
        <f>IF($C588="",0,SUMIFS(#REF!,#REF!,$C588,#REF!,"&gt;="&amp;'Display 730 &amp; 1200'!$AN$12,#REF!,"&lt;="&amp;'Display 730 &amp; 1200'!$AN$11))</f>
        <v>#REF!</v>
      </c>
    </row>
    <row r="589" spans="1:5">
      <c r="A589" t="str">
        <f>IF(INDEX('Display 730 &amp; 1200'!$A:$A,ROW())="","",INDEX('Display 730 &amp; 1200'!$A:$A,ROW()))</f>
        <v>BANDUNG万隆</v>
      </c>
      <c r="B589" t="str">
        <f>IF(INDEX('Display 730 &amp; 1200'!$B:$B,ROW())="","",INDEX('Display 730 &amp; 1200'!$B:$B,ROW()))</f>
        <v>Septian Nugraha</v>
      </c>
      <c r="C589" t="str">
        <f>IF(INDEX('Display 730 &amp; 1200'!$D:$D,ROW())="","",INDEX('Display 730 &amp; 1200'!$D:$D,ROW()))</f>
        <v>PWK01B</v>
      </c>
      <c r="D589" t="e">
        <f>IF($C589="",0,SUMIFS(#REF!,#REF!,$C589,#REF!,"&gt;="&amp;'Display 730 &amp; 1200'!$AN$10,#REF!,"&lt;="&amp;'Display 730 &amp; 1200'!$AN$9))</f>
        <v>#REF!</v>
      </c>
      <c r="E589" t="e">
        <f>IF($C589="",0,SUMIFS(#REF!,#REF!,$C589,#REF!,"&gt;="&amp;'Display 730 &amp; 1200'!$AN$12,#REF!,"&lt;="&amp;'Display 730 &amp; 1200'!$AN$11))</f>
        <v>#REF!</v>
      </c>
    </row>
    <row r="590" spans="1:5">
      <c r="A590" t="str">
        <f>IF(INDEX('Display 730 &amp; 1200'!$A:$A,ROW())="","",INDEX('Display 730 &amp; 1200'!$A:$A,ROW()))</f>
        <v>BANDUNG万隆</v>
      </c>
      <c r="B590" t="str">
        <f>IF(INDEX('Display 730 &amp; 1200'!$B:$B,ROW())="","",INDEX('Display 730 &amp; 1200'!$B:$B,ROW()))</f>
        <v>Septian Nugraha</v>
      </c>
      <c r="C590" t="str">
        <f>IF(INDEX('Display 730 &amp; 1200'!$D:$D,ROW())="","",INDEX('Display 730 &amp; 1200'!$D:$D,ROW()))</f>
        <v>PASAR_PERMAI</v>
      </c>
      <c r="D590" t="e">
        <f>IF($C590="",0,SUMIFS(#REF!,#REF!,$C590,#REF!,"&gt;="&amp;'Display 730 &amp; 1200'!$AN$10,#REF!,"&lt;="&amp;'Display 730 &amp; 1200'!$AN$9))</f>
        <v>#REF!</v>
      </c>
      <c r="E590" t="e">
        <f>IF($C590="",0,SUMIFS(#REF!,#REF!,$C590,#REF!,"&gt;="&amp;'Display 730 &amp; 1200'!$AN$12,#REF!,"&lt;="&amp;'Display 730 &amp; 1200'!$AN$11))</f>
        <v>#REF!</v>
      </c>
    </row>
    <row r="591" spans="1:5">
      <c r="A591" t="str">
        <f>IF(INDEX('Display 730 &amp; 1200'!$A:$A,ROW())="","",INDEX('Display 730 &amp; 1200'!$A:$A,ROW()))</f>
        <v>BANDUNG万隆</v>
      </c>
      <c r="B591" t="str">
        <f>IF(INDEX('Display 730 &amp; 1200'!$B:$B,ROW())="","",INDEX('Display 730 &amp; 1200'!$B:$B,ROW()))</f>
        <v>Septian Nugraha</v>
      </c>
      <c r="C591" t="str">
        <f>IF(INDEX('Display 730 &amp; 1200'!$D:$D,ROW())="","",INDEX('Display 730 &amp; 1200'!$D:$D,ROW()))</f>
        <v>CILAMAYA</v>
      </c>
      <c r="D591" t="e">
        <f>IF($C591="",0,SUMIFS(#REF!,#REF!,$C591,#REF!,"&gt;="&amp;'Display 730 &amp; 1200'!$AN$10,#REF!,"&lt;="&amp;'Display 730 &amp; 1200'!$AN$9))</f>
        <v>#REF!</v>
      </c>
      <c r="E591" t="e">
        <f>IF($C591="",0,SUMIFS(#REF!,#REF!,$C591,#REF!,"&gt;="&amp;'Display 730 &amp; 1200'!$AN$12,#REF!,"&lt;="&amp;'Display 730 &amp; 1200'!$AN$11))</f>
        <v>#REF!</v>
      </c>
    </row>
    <row r="592" spans="1:5">
      <c r="A592" t="str">
        <f>IF(INDEX('Display 730 &amp; 1200'!$A:$A,ROW())="","",INDEX('Display 730 &amp; 1200'!$A:$A,ROW()))</f>
        <v>BANDUNG万隆</v>
      </c>
      <c r="B592" t="str">
        <f>IF(INDEX('Display 730 &amp; 1200'!$B:$B,ROW())="","",INDEX('Display 730 &amp; 1200'!$B:$B,ROW()))</f>
        <v>Septian Nugraha</v>
      </c>
      <c r="C592" t="str">
        <f>IF(INDEX('Display 730 &amp; 1200'!$D:$D,ROW())="","",INDEX('Display 730 &amp; 1200'!$D:$D,ROW()))</f>
        <v>PWK08A</v>
      </c>
      <c r="D592" t="e">
        <f>IF($C592="",0,SUMIFS(#REF!,#REF!,$C592,#REF!,"&gt;="&amp;'Display 730 &amp; 1200'!$AN$10,#REF!,"&lt;="&amp;'Display 730 &amp; 1200'!$AN$9))</f>
        <v>#REF!</v>
      </c>
      <c r="E592" t="e">
        <f>IF($C592="",0,SUMIFS(#REF!,#REF!,$C592,#REF!,"&gt;="&amp;'Display 730 &amp; 1200'!$AN$12,#REF!,"&lt;="&amp;'Display 730 &amp; 1200'!$AN$11))</f>
        <v>#REF!</v>
      </c>
    </row>
    <row r="593" spans="1:5">
      <c r="A593" t="str">
        <f>IF(INDEX('Display 730 &amp; 1200'!$A:$A,ROW())="","",INDEX('Display 730 &amp; 1200'!$A:$A,ROW()))</f>
        <v>BANDUNG万隆</v>
      </c>
      <c r="B593" t="str">
        <f>IF(INDEX('Display 730 &amp; 1200'!$B:$B,ROW())="","",INDEX('Display 730 &amp; 1200'!$B:$B,ROW()))</f>
        <v>Septian Nugraha</v>
      </c>
      <c r="C593" t="str">
        <f>IF(INDEX('Display 730 &amp; 1200'!$D:$D,ROW())="","",INDEX('Display 730 &amp; 1200'!$D:$D,ROW()))</f>
        <v>PWK03B</v>
      </c>
      <c r="D593" t="e">
        <f>IF($C593="",0,SUMIFS(#REF!,#REF!,$C593,#REF!,"&gt;="&amp;'Display 730 &amp; 1200'!$AN$10,#REF!,"&lt;="&amp;'Display 730 &amp; 1200'!$AN$9))</f>
        <v>#REF!</v>
      </c>
      <c r="E593" t="e">
        <f>IF($C593="",0,SUMIFS(#REF!,#REF!,$C593,#REF!,"&gt;="&amp;'Display 730 &amp; 1200'!$AN$12,#REF!,"&lt;="&amp;'Display 730 &amp; 1200'!$AN$11))</f>
        <v>#REF!</v>
      </c>
    </row>
    <row r="594" spans="1:5">
      <c r="A594" t="str">
        <f>IF(INDEX('Display 730 &amp; 1200'!$A:$A,ROW())="","",INDEX('Display 730 &amp; 1200'!$A:$A,ROW()))</f>
        <v>BANDUNG万隆</v>
      </c>
      <c r="B594" t="str">
        <f>IF(INDEX('Display 730 &amp; 1200'!$B:$B,ROW())="","",INDEX('Display 730 &amp; 1200'!$B:$B,ROW()))</f>
        <v>Septian Nugraha</v>
      </c>
      <c r="C594" t="str">
        <f>IF(INDEX('Display 730 &amp; 1200'!$D:$D,ROW())="","",INDEX('Display 730 &amp; 1200'!$D:$D,ROW()))</f>
        <v>PWK12A</v>
      </c>
      <c r="D594" t="e">
        <f>IF($C594="",0,SUMIFS(#REF!,#REF!,$C594,#REF!,"&gt;="&amp;'Display 730 &amp; 1200'!$AN$10,#REF!,"&lt;="&amp;'Display 730 &amp; 1200'!$AN$9))</f>
        <v>#REF!</v>
      </c>
      <c r="E594" t="e">
        <f>IF($C594="",0,SUMIFS(#REF!,#REF!,$C594,#REF!,"&gt;="&amp;'Display 730 &amp; 1200'!$AN$12,#REF!,"&lt;="&amp;'Display 730 &amp; 1200'!$AN$11))</f>
        <v>#REF!</v>
      </c>
    </row>
    <row r="595" spans="1:5">
      <c r="A595" t="str">
        <f>IF(INDEX('Display 730 &amp; 1200'!$A:$A,ROW())="","",INDEX('Display 730 &amp; 1200'!$A:$A,ROW()))</f>
        <v>BANDUNG万隆</v>
      </c>
      <c r="B595" t="str">
        <f>IF(INDEX('Display 730 &amp; 1200'!$B:$B,ROW())="","",INDEX('Display 730 &amp; 1200'!$B:$B,ROW()))</f>
        <v>Septian Nugraha</v>
      </c>
      <c r="C595" t="str">
        <f>IF(INDEX('Display 730 &amp; 1200'!$D:$D,ROW())="","",INDEX('Display 730 &amp; 1200'!$D:$D,ROW()))</f>
        <v>PWK04B</v>
      </c>
      <c r="D595" t="e">
        <f>IF($C595="",0,SUMIFS(#REF!,#REF!,$C595,#REF!,"&gt;="&amp;'Display 730 &amp; 1200'!$AN$10,#REF!,"&lt;="&amp;'Display 730 &amp; 1200'!$AN$9))</f>
        <v>#REF!</v>
      </c>
      <c r="E595" t="e">
        <f>IF($C595="",0,SUMIFS(#REF!,#REF!,$C595,#REF!,"&gt;="&amp;'Display 730 &amp; 1200'!$AN$12,#REF!,"&lt;="&amp;'Display 730 &amp; 1200'!$AN$11))</f>
        <v>#REF!</v>
      </c>
    </row>
    <row r="596" spans="1:5">
      <c r="A596" t="str">
        <f>IF(INDEX('Display 730 &amp; 1200'!$A:$A,ROW())="","",INDEX('Display 730 &amp; 1200'!$A:$A,ROW()))</f>
        <v>BANDUNG万隆</v>
      </c>
      <c r="B596" t="str">
        <f>IF(INDEX('Display 730 &amp; 1200'!$B:$B,ROW())="","",INDEX('Display 730 &amp; 1200'!$B:$B,ROW()))</f>
        <v>Septian Nugraha</v>
      </c>
      <c r="C596" t="str">
        <f>IF(INDEX('Display 730 &amp; 1200'!$D:$D,ROW())="","",INDEX('Display 730 &amp; 1200'!$D:$D,ROW()))</f>
        <v>PWK15K</v>
      </c>
      <c r="D596" t="e">
        <f>IF($C596="",0,SUMIFS(#REF!,#REF!,$C596,#REF!,"&gt;="&amp;'Display 730 &amp; 1200'!$AN$10,#REF!,"&lt;="&amp;'Display 730 &amp; 1200'!$AN$9))</f>
        <v>#REF!</v>
      </c>
      <c r="E596" t="e">
        <f>IF($C596="",0,SUMIFS(#REF!,#REF!,$C596,#REF!,"&gt;="&amp;'Display 730 &amp; 1200'!$AN$12,#REF!,"&lt;="&amp;'Display 730 &amp; 1200'!$AN$11))</f>
        <v>#REF!</v>
      </c>
    </row>
    <row r="597" spans="1:5">
      <c r="A597" t="str">
        <f>IF(INDEX('Display 730 &amp; 1200'!$A:$A,ROW())="","",INDEX('Display 730 &amp; 1200'!$A:$A,ROW()))</f>
        <v>BANDUNG万隆</v>
      </c>
      <c r="B597" t="str">
        <f>IF(INDEX('Display 730 &amp; 1200'!$B:$B,ROW())="","",INDEX('Display 730 &amp; 1200'!$B:$B,ROW()))</f>
        <v>Septian Nugraha</v>
      </c>
      <c r="C597" t="str">
        <f>IF(INDEX('Display 730 &amp; 1200'!$D:$D,ROW())="","",INDEX('Display 730 &amp; 1200'!$D:$D,ROW()))</f>
        <v>PWK10C</v>
      </c>
      <c r="D597" t="e">
        <f>IF($C597="",0,SUMIFS(#REF!,#REF!,$C597,#REF!,"&gt;="&amp;'Display 730 &amp; 1200'!$AN$10,#REF!,"&lt;="&amp;'Display 730 &amp; 1200'!$AN$9))</f>
        <v>#REF!</v>
      </c>
      <c r="E597" t="e">
        <f>IF($C597="",0,SUMIFS(#REF!,#REF!,$C597,#REF!,"&gt;="&amp;'Display 730 &amp; 1200'!$AN$12,#REF!,"&lt;="&amp;'Display 730 &amp; 1200'!$AN$11))</f>
        <v>#REF!</v>
      </c>
    </row>
    <row r="598" spans="1:5">
      <c r="A598" t="str">
        <f>IF(INDEX('Display 730 &amp; 1200'!$A:$A,ROW())="","",INDEX('Display 730 &amp; 1200'!$A:$A,ROW()))</f>
        <v>BANDUNG万隆</v>
      </c>
      <c r="B598" t="str">
        <f>IF(INDEX('Display 730 &amp; 1200'!$B:$B,ROW())="","",INDEX('Display 730 &amp; 1200'!$B:$B,ROW()))</f>
        <v>Septian Nugraha</v>
      </c>
      <c r="C598" t="str">
        <f>IF(INDEX('Display 730 &amp; 1200'!$D:$D,ROW())="","",INDEX('Display 730 &amp; 1200'!$D:$D,ROW()))</f>
        <v>PWK06B</v>
      </c>
      <c r="D598" t="e">
        <f>IF($C598="",0,SUMIFS(#REF!,#REF!,$C598,#REF!,"&gt;="&amp;'Display 730 &amp; 1200'!$AN$10,#REF!,"&lt;="&amp;'Display 730 &amp; 1200'!$AN$9))</f>
        <v>#REF!</v>
      </c>
      <c r="E598" t="e">
        <f>IF($C598="",0,SUMIFS(#REF!,#REF!,$C598,#REF!,"&gt;="&amp;'Display 730 &amp; 1200'!$AN$12,#REF!,"&lt;="&amp;'Display 730 &amp; 1200'!$AN$11))</f>
        <v>#REF!</v>
      </c>
    </row>
    <row r="599" spans="1:5">
      <c r="A599" t="str">
        <f>IF(INDEX('Display 730 &amp; 1200'!$A:$A,ROW())="","",INDEX('Display 730 &amp; 1200'!$A:$A,ROW()))</f>
        <v>BANDUNG万隆</v>
      </c>
      <c r="B599" t="str">
        <f>IF(INDEX('Display 730 &amp; 1200'!$B:$B,ROW())="","",INDEX('Display 730 &amp; 1200'!$B:$B,ROW()))</f>
        <v>Septian Nugraha</v>
      </c>
      <c r="C599" t="str">
        <f>IF(INDEX('Display 730 &amp; 1200'!$D:$D,ROW())="","",INDEX('Display 730 &amp; 1200'!$D:$D,ROW()))</f>
        <v>PWK15L</v>
      </c>
      <c r="D599" t="e">
        <f>IF($C599="",0,SUMIFS(#REF!,#REF!,$C599,#REF!,"&gt;="&amp;'Display 730 &amp; 1200'!$AN$10,#REF!,"&lt;="&amp;'Display 730 &amp; 1200'!$AN$9))</f>
        <v>#REF!</v>
      </c>
      <c r="E599" t="e">
        <f>IF($C599="",0,SUMIFS(#REF!,#REF!,$C599,#REF!,"&gt;="&amp;'Display 730 &amp; 1200'!$AN$12,#REF!,"&lt;="&amp;'Display 730 &amp; 1200'!$AN$11))</f>
        <v>#REF!</v>
      </c>
    </row>
    <row r="600" spans="1:5">
      <c r="A600" t="str">
        <f>IF(INDEX('Display 730 &amp; 1200'!$A:$A,ROW())="","",INDEX('Display 730 &amp; 1200'!$A:$A,ROW()))</f>
        <v>BANDUNG万隆</v>
      </c>
      <c r="B600" t="str">
        <f>IF(INDEX('Display 730 &amp; 1200'!$B:$B,ROW())="","",INDEX('Display 730 &amp; 1200'!$B:$B,ROW()))</f>
        <v>Septian Nugraha</v>
      </c>
      <c r="C600" t="str">
        <f>IF(INDEX('Display 730 &amp; 1200'!$D:$D,ROW())="","",INDEX('Display 730 &amp; 1200'!$D:$D,ROW()))</f>
        <v>PWK02D</v>
      </c>
      <c r="D600" t="e">
        <f>IF($C600="",0,SUMIFS(#REF!,#REF!,$C600,#REF!,"&gt;="&amp;'Display 730 &amp; 1200'!$AN$10,#REF!,"&lt;="&amp;'Display 730 &amp; 1200'!$AN$9))</f>
        <v>#REF!</v>
      </c>
      <c r="E600" t="e">
        <f>IF($C600="",0,SUMIFS(#REF!,#REF!,$C600,#REF!,"&gt;="&amp;'Display 730 &amp; 1200'!$AN$12,#REF!,"&lt;="&amp;'Display 730 &amp; 1200'!$AN$11))</f>
        <v>#REF!</v>
      </c>
    </row>
    <row r="601" spans="1:5">
      <c r="A601" t="str">
        <f>IF(INDEX('Display 730 &amp; 1200'!$A:$A,ROW())="","",INDEX('Display 730 &amp; 1200'!$A:$A,ROW()))</f>
        <v>BANDUNG万隆</v>
      </c>
      <c r="B601" t="str">
        <f>IF(INDEX('Display 730 &amp; 1200'!$B:$B,ROW())="","",INDEX('Display 730 &amp; 1200'!$B:$B,ROW()))</f>
        <v>Septian Nugraha</v>
      </c>
      <c r="C601" t="str">
        <f>IF(INDEX('Display 730 &amp; 1200'!$D:$D,ROW())="","",INDEX('Display 730 &amp; 1200'!$D:$D,ROW()))</f>
        <v>DC_KOTABARU</v>
      </c>
      <c r="D601" t="e">
        <f>IF($C601="",0,SUMIFS(#REF!,#REF!,$C601,#REF!,"&gt;="&amp;'Display 730 &amp; 1200'!$AN$10,#REF!,"&lt;="&amp;'Display 730 &amp; 1200'!$AN$9))</f>
        <v>#REF!</v>
      </c>
      <c r="E601" t="e">
        <f>IF($C601="",0,SUMIFS(#REF!,#REF!,$C601,#REF!,"&gt;="&amp;'Display 730 &amp; 1200'!$AN$12,#REF!,"&lt;="&amp;'Display 730 &amp; 1200'!$AN$11))</f>
        <v>#REF!</v>
      </c>
    </row>
    <row r="602" spans="1:5">
      <c r="A602" t="str">
        <f>IF(INDEX('Display 730 &amp; 1200'!$A:$A,ROW())="","",INDEX('Display 730 &amp; 1200'!$A:$A,ROW()))</f>
        <v>BANDUNG万隆</v>
      </c>
      <c r="B602" t="str">
        <f>IF(INDEX('Display 730 &amp; 1200'!$B:$B,ROW())="","",INDEX('Display 730 &amp; 1200'!$B:$B,ROW()))</f>
        <v>Septian Nugraha</v>
      </c>
      <c r="C602" t="str">
        <f>IF(INDEX('Display 730 &amp; 1200'!$D:$D,ROW())="","",INDEX('Display 730 &amp; 1200'!$D:$D,ROW()))</f>
        <v>KRW28B</v>
      </c>
      <c r="D602" t="e">
        <f>IF($C602="",0,SUMIFS(#REF!,#REF!,$C602,#REF!,"&gt;="&amp;'Display 730 &amp; 1200'!$AN$10,#REF!,"&lt;="&amp;'Display 730 &amp; 1200'!$AN$9))</f>
        <v>#REF!</v>
      </c>
      <c r="E602" t="e">
        <f>IF($C602="",0,SUMIFS(#REF!,#REF!,$C602,#REF!,"&gt;="&amp;'Display 730 &amp; 1200'!$AN$12,#REF!,"&lt;="&amp;'Display 730 &amp; 1200'!$AN$11))</f>
        <v>#REF!</v>
      </c>
    </row>
    <row r="603" spans="1:5">
      <c r="A603" t="str">
        <f>IF(INDEX('Display 730 &amp; 1200'!$A:$A,ROW())="","",INDEX('Display 730 &amp; 1200'!$A:$A,ROW()))</f>
        <v>BANDUNG万隆</v>
      </c>
      <c r="B603" t="str">
        <f>IF(INDEX('Display 730 &amp; 1200'!$B:$B,ROW())="","",INDEX('Display 730 &amp; 1200'!$B:$B,ROW()))</f>
        <v>Septian Nugraha</v>
      </c>
      <c r="C603" t="str">
        <f>IF(INDEX('Display 730 &amp; 1200'!$D:$D,ROW())="","",INDEX('Display 730 &amp; 1200'!$D:$D,ROW()))</f>
        <v>PWK07D</v>
      </c>
      <c r="D603" t="e">
        <f>IF($C603="",0,SUMIFS(#REF!,#REF!,$C603,#REF!,"&gt;="&amp;'Display 730 &amp; 1200'!$AN$10,#REF!,"&lt;="&amp;'Display 730 &amp; 1200'!$AN$9))</f>
        <v>#REF!</v>
      </c>
      <c r="E603" t="e">
        <f>IF($C603="",0,SUMIFS(#REF!,#REF!,$C603,#REF!,"&gt;="&amp;'Display 730 &amp; 1200'!$AN$12,#REF!,"&lt;="&amp;'Display 730 &amp; 1200'!$AN$11))</f>
        <v>#REF!</v>
      </c>
    </row>
    <row r="604" spans="1:5">
      <c r="A604" t="str">
        <f>IF(INDEX('Display 730 &amp; 1200'!$A:$A,ROW())="","",INDEX('Display 730 &amp; 1200'!$A:$A,ROW()))</f>
        <v>BANDUNG万隆</v>
      </c>
      <c r="B604" t="str">
        <f>IF(INDEX('Display 730 &amp; 1200'!$B:$B,ROW())="","",INDEX('Display 730 &amp; 1200'!$B:$B,ROW()))</f>
        <v>Septian Nugraha</v>
      </c>
      <c r="C604" t="str">
        <f>IF(INDEX('Display 730 &amp; 1200'!$D:$D,ROW())="","",INDEX('Display 730 &amp; 1200'!$D:$D,ROW()))</f>
        <v>PWK15M</v>
      </c>
      <c r="D604" t="e">
        <f>IF($C604="",0,SUMIFS(#REF!,#REF!,$C604,#REF!,"&gt;="&amp;'Display 730 &amp; 1200'!$AN$10,#REF!,"&lt;="&amp;'Display 730 &amp; 1200'!$AN$9))</f>
        <v>#REF!</v>
      </c>
      <c r="E604" t="e">
        <f>IF($C604="",0,SUMIFS(#REF!,#REF!,$C604,#REF!,"&gt;="&amp;'Display 730 &amp; 1200'!$AN$12,#REF!,"&lt;="&amp;'Display 730 &amp; 1200'!$AN$11))</f>
        <v>#REF!</v>
      </c>
    </row>
    <row r="605" spans="1:5">
      <c r="A605" t="str">
        <f>IF(INDEX('Display 730 &amp; 1200'!$A:$A,ROW())="","",INDEX('Display 730 &amp; 1200'!$A:$A,ROW()))</f>
        <v>BANDUNG万隆</v>
      </c>
      <c r="B605" t="str">
        <f>IF(INDEX('Display 730 &amp; 1200'!$B:$B,ROW())="","",INDEX('Display 730 &amp; 1200'!$B:$B,ROW()))</f>
        <v>Surya</v>
      </c>
      <c r="C605" t="str">
        <f>IF(INDEX('Display 730 &amp; 1200'!$D:$D,ROW())="","",INDEX('Display 730 &amp; 1200'!$D:$D,ROW()))</f>
        <v>MANONJAYA</v>
      </c>
      <c r="D605" t="e">
        <f>IF($C605="",0,SUMIFS(#REF!,#REF!,$C605,#REF!,"&gt;="&amp;'Display 730 &amp; 1200'!$AN$10,#REF!,"&lt;="&amp;'Display 730 &amp; 1200'!$AN$9))</f>
        <v>#REF!</v>
      </c>
      <c r="E605" t="e">
        <f>IF($C605="",0,SUMIFS(#REF!,#REF!,$C605,#REF!,"&gt;="&amp;'Display 730 &amp; 1200'!$AN$12,#REF!,"&lt;="&amp;'Display 730 &amp; 1200'!$AN$11))</f>
        <v>#REF!</v>
      </c>
    </row>
    <row r="606" spans="1:5">
      <c r="A606" t="str">
        <f>IF(INDEX('Display 730 &amp; 1200'!$A:$A,ROW())="","",INDEX('Display 730 &amp; 1200'!$A:$A,ROW()))</f>
        <v>BANDUNG万隆</v>
      </c>
      <c r="B606" t="str">
        <f>IF(INDEX('Display 730 &amp; 1200'!$B:$B,ROW())="","",INDEX('Display 730 &amp; 1200'!$B:$B,ROW()))</f>
        <v>Surya</v>
      </c>
      <c r="C606" t="str">
        <f>IF(INDEX('Display 730 &amp; 1200'!$D:$D,ROW())="","",INDEX('Display 730 &amp; 1200'!$D:$D,ROW()))</f>
        <v>SIN03A</v>
      </c>
      <c r="D606" t="e">
        <f>IF($C606="",0,SUMIFS(#REF!,#REF!,$C606,#REF!,"&gt;="&amp;'Display 730 &amp; 1200'!$AN$10,#REF!,"&lt;="&amp;'Display 730 &amp; 1200'!$AN$9))</f>
        <v>#REF!</v>
      </c>
      <c r="E606" t="e">
        <f>IF($C606="",0,SUMIFS(#REF!,#REF!,$C606,#REF!,"&gt;="&amp;'Display 730 &amp; 1200'!$AN$12,#REF!,"&lt;="&amp;'Display 730 &amp; 1200'!$AN$11))</f>
        <v>#REF!</v>
      </c>
    </row>
    <row r="607" spans="1:5">
      <c r="A607" t="str">
        <f>IF(INDEX('Display 730 &amp; 1200'!$A:$A,ROW())="","",INDEX('Display 730 &amp; 1200'!$A:$A,ROW()))</f>
        <v>BANDUNG万隆</v>
      </c>
      <c r="B607" t="str">
        <f>IF(INDEX('Display 730 &amp; 1200'!$B:$B,ROW())="","",INDEX('Display 730 &amp; 1200'!$B:$B,ROW()))</f>
        <v>Surya</v>
      </c>
      <c r="C607" t="str">
        <f>IF(INDEX('Display 730 &amp; 1200'!$D:$D,ROW())="","",INDEX('Display 730 &amp; 1200'!$D:$D,ROW()))</f>
        <v>SIN07A</v>
      </c>
      <c r="D607" t="e">
        <f>IF($C607="",0,SUMIFS(#REF!,#REF!,$C607,#REF!,"&gt;="&amp;'Display 730 &amp; 1200'!$AN$10,#REF!,"&lt;="&amp;'Display 730 &amp; 1200'!$AN$9))</f>
        <v>#REF!</v>
      </c>
      <c r="E607" t="e">
        <f>IF($C607="",0,SUMIFS(#REF!,#REF!,$C607,#REF!,"&gt;="&amp;'Display 730 &amp; 1200'!$AN$12,#REF!,"&lt;="&amp;'Display 730 &amp; 1200'!$AN$11))</f>
        <v>#REF!</v>
      </c>
    </row>
    <row r="608" spans="1:5">
      <c r="A608" t="str">
        <f>IF(INDEX('Display 730 &amp; 1200'!$A:$A,ROW())="","",INDEX('Display 730 &amp; 1200'!$A:$A,ROW()))</f>
        <v>BANDUNG万隆</v>
      </c>
      <c r="B608" t="str">
        <f>IF(INDEX('Display 730 &amp; 1200'!$B:$B,ROW())="","",INDEX('Display 730 &amp; 1200'!$B:$B,ROW()))</f>
        <v>Surya</v>
      </c>
      <c r="C608" t="str">
        <f>IF(INDEX('Display 730 &amp; 1200'!$D:$D,ROW())="","",INDEX('Display 730 &amp; 1200'!$D:$D,ROW()))</f>
        <v>TARAJU_2</v>
      </c>
      <c r="D608" t="e">
        <f>IF($C608="",0,SUMIFS(#REF!,#REF!,$C608,#REF!,"&gt;="&amp;'Display 730 &amp; 1200'!$AN$10,#REF!,"&lt;="&amp;'Display 730 &amp; 1200'!$AN$9))</f>
        <v>#REF!</v>
      </c>
      <c r="E608" t="e">
        <f>IF($C608="",0,SUMIFS(#REF!,#REF!,$C608,#REF!,"&gt;="&amp;'Display 730 &amp; 1200'!$AN$12,#REF!,"&lt;="&amp;'Display 730 &amp; 1200'!$AN$11))</f>
        <v>#REF!</v>
      </c>
    </row>
    <row r="609" spans="1:5">
      <c r="A609" t="str">
        <f>IF(INDEX('Display 730 &amp; 1200'!$A:$A,ROW())="","",INDEX('Display 730 &amp; 1200'!$A:$A,ROW()))</f>
        <v>BANDUNG万隆</v>
      </c>
      <c r="B609" t="str">
        <f>IF(INDEX('Display 730 &amp; 1200'!$B:$B,ROW())="","",INDEX('Display 730 &amp; 1200'!$B:$B,ROW()))</f>
        <v>Surya</v>
      </c>
      <c r="C609" t="str">
        <f>IF(INDEX('Display 730 &amp; 1200'!$D:$D,ROW())="","",INDEX('Display 730 &amp; 1200'!$D:$D,ROW()))</f>
        <v>TSK03E</v>
      </c>
      <c r="D609" t="e">
        <f>IF($C609="",0,SUMIFS(#REF!,#REF!,$C609,#REF!,"&gt;="&amp;'Display 730 &amp; 1200'!$AN$10,#REF!,"&lt;="&amp;'Display 730 &amp; 1200'!$AN$9))</f>
        <v>#REF!</v>
      </c>
      <c r="E609" t="e">
        <f>IF($C609="",0,SUMIFS(#REF!,#REF!,$C609,#REF!,"&gt;="&amp;'Display 730 &amp; 1200'!$AN$12,#REF!,"&lt;="&amp;'Display 730 &amp; 1200'!$AN$11))</f>
        <v>#REF!</v>
      </c>
    </row>
    <row r="610" spans="1:5">
      <c r="A610" t="str">
        <f>IF(INDEX('Display 730 &amp; 1200'!$A:$A,ROW())="","",INDEX('Display 730 &amp; 1200'!$A:$A,ROW()))</f>
        <v>BANDUNG万隆</v>
      </c>
      <c r="B610" t="str">
        <f>IF(INDEX('Display 730 &amp; 1200'!$B:$B,ROW())="","",INDEX('Display 730 &amp; 1200'!$B:$B,ROW()))</f>
        <v>Surya</v>
      </c>
      <c r="C610" t="str">
        <f>IF(INDEX('Display 730 &amp; 1200'!$D:$D,ROW())="","",INDEX('Display 730 &amp; 1200'!$D:$D,ROW()))</f>
        <v>KAWALU</v>
      </c>
      <c r="D610" t="e">
        <f>IF($C610="",0,SUMIFS(#REF!,#REF!,$C610,#REF!,"&gt;="&amp;'Display 730 &amp; 1200'!$AN$10,#REF!,"&lt;="&amp;'Display 730 &amp; 1200'!$AN$9))</f>
        <v>#REF!</v>
      </c>
      <c r="E610" t="e">
        <f>IF($C610="",0,SUMIFS(#REF!,#REF!,$C610,#REF!,"&gt;="&amp;'Display 730 &amp; 1200'!$AN$12,#REF!,"&lt;="&amp;'Display 730 &amp; 1200'!$AN$11))</f>
        <v>#REF!</v>
      </c>
    </row>
    <row r="611" spans="1:5">
      <c r="A611" t="str">
        <f>IF(INDEX('Display 730 &amp; 1200'!$A:$A,ROW())="","",INDEX('Display 730 &amp; 1200'!$A:$A,ROW()))</f>
        <v>BANDUNG万隆</v>
      </c>
      <c r="B611" t="str">
        <f>IF(INDEX('Display 730 &amp; 1200'!$B:$B,ROW())="","",INDEX('Display 730 &amp; 1200'!$B:$B,ROW()))</f>
        <v>Surya</v>
      </c>
      <c r="C611" t="str">
        <f>IF(INDEX('Display 730 &amp; 1200'!$D:$D,ROW())="","",INDEX('Display 730 &amp; 1200'!$D:$D,ROW()))</f>
        <v>DC_KAMASAN</v>
      </c>
      <c r="D611" t="e">
        <f>IF($C611="",0,SUMIFS(#REF!,#REF!,$C611,#REF!,"&gt;="&amp;'Display 730 &amp; 1200'!$AN$10,#REF!,"&lt;="&amp;'Display 730 &amp; 1200'!$AN$9))</f>
        <v>#REF!</v>
      </c>
      <c r="E611" t="e">
        <f>IF($C611="",0,SUMIFS(#REF!,#REF!,$C611,#REF!,"&gt;="&amp;'Display 730 &amp; 1200'!$AN$12,#REF!,"&lt;="&amp;'Display 730 &amp; 1200'!$AN$11))</f>
        <v>#REF!</v>
      </c>
    </row>
    <row r="612" spans="1:5">
      <c r="A612" t="str">
        <f>IF(INDEX('Display 730 &amp; 1200'!$A:$A,ROW())="","",INDEX('Display 730 &amp; 1200'!$A:$A,ROW()))</f>
        <v>BANDUNG万隆</v>
      </c>
      <c r="B612" t="str">
        <f>IF(INDEX('Display 730 &amp; 1200'!$B:$B,ROW())="","",INDEX('Display 730 &amp; 1200'!$B:$B,ROW()))</f>
        <v>Surya</v>
      </c>
      <c r="C612" t="str">
        <f>IF(INDEX('Display 730 &amp; 1200'!$D:$D,ROW())="","",INDEX('Display 730 &amp; 1200'!$D:$D,ROW()))</f>
        <v>TAMANSARI</v>
      </c>
      <c r="D612" t="e">
        <f>IF($C612="",0,SUMIFS(#REF!,#REF!,$C612,#REF!,"&gt;="&amp;'Display 730 &amp; 1200'!$AN$10,#REF!,"&lt;="&amp;'Display 730 &amp; 1200'!$AN$9))</f>
        <v>#REF!</v>
      </c>
      <c r="E612" t="e">
        <f>IF($C612="",0,SUMIFS(#REF!,#REF!,$C612,#REF!,"&gt;="&amp;'Display 730 &amp; 1200'!$AN$12,#REF!,"&lt;="&amp;'Display 730 &amp; 1200'!$AN$11))</f>
        <v>#REF!</v>
      </c>
    </row>
    <row r="613" spans="1:5">
      <c r="A613" t="str">
        <f>IF(INDEX('Display 730 &amp; 1200'!$A:$A,ROW())="","",INDEX('Display 730 &amp; 1200'!$A:$A,ROW()))</f>
        <v>BANDUNG万隆</v>
      </c>
      <c r="B613" t="str">
        <f>IF(INDEX('Display 730 &amp; 1200'!$B:$B,ROW())="","",INDEX('Display 730 &amp; 1200'!$B:$B,ROW()))</f>
        <v>Surya</v>
      </c>
      <c r="C613" t="str">
        <f>IF(INDEX('Display 730 &amp; 1200'!$D:$D,ROW())="","",INDEX('Display 730 &amp; 1200'!$D:$D,ROW()))</f>
        <v>CIKATOMAS</v>
      </c>
      <c r="D613" t="e">
        <f>IF($C613="",0,SUMIFS(#REF!,#REF!,$C613,#REF!,"&gt;="&amp;'Display 730 &amp; 1200'!$AN$10,#REF!,"&lt;="&amp;'Display 730 &amp; 1200'!$AN$9))</f>
        <v>#REF!</v>
      </c>
      <c r="E613" t="e">
        <f>IF($C613="",0,SUMIFS(#REF!,#REF!,$C613,#REF!,"&gt;="&amp;'Display 730 &amp; 1200'!$AN$12,#REF!,"&lt;="&amp;'Display 730 &amp; 1200'!$AN$11))</f>
        <v>#REF!</v>
      </c>
    </row>
    <row r="614" spans="1:5">
      <c r="A614" t="str">
        <f>IF(INDEX('Display 730 &amp; 1200'!$A:$A,ROW())="","",INDEX('Display 730 &amp; 1200'!$A:$A,ROW()))</f>
        <v>BANDUNG万隆</v>
      </c>
      <c r="B614" t="str">
        <f>IF(INDEX('Display 730 &amp; 1200'!$B:$B,ROW())="","",INDEX('Display 730 &amp; 1200'!$B:$B,ROW()))</f>
        <v>Surya</v>
      </c>
      <c r="C614" t="str">
        <f>IF(INDEX('Display 730 &amp; 1200'!$D:$D,ROW())="","",INDEX('Display 730 &amp; 1200'!$D:$D,ROW()))</f>
        <v>SINGAPARNA</v>
      </c>
      <c r="D614" t="e">
        <f>IF($C614="",0,SUMIFS(#REF!,#REF!,$C614,#REF!,"&gt;="&amp;'Display 730 &amp; 1200'!$AN$10,#REF!,"&lt;="&amp;'Display 730 &amp; 1200'!$AN$9))</f>
        <v>#REF!</v>
      </c>
      <c r="E614" t="e">
        <f>IF($C614="",0,SUMIFS(#REF!,#REF!,$C614,#REF!,"&gt;="&amp;'Display 730 &amp; 1200'!$AN$12,#REF!,"&lt;="&amp;'Display 730 &amp; 1200'!$AN$11))</f>
        <v>#REF!</v>
      </c>
    </row>
    <row r="615" spans="1:5">
      <c r="A615" t="str">
        <f>IF(INDEX('Display 730 &amp; 1200'!$A:$A,ROW())="","",INDEX('Display 730 &amp; 1200'!$A:$A,ROW()))</f>
        <v>BANDUNG万隆</v>
      </c>
      <c r="B615" t="str">
        <f>IF(INDEX('Display 730 &amp; 1200'!$B:$B,ROW())="","",INDEX('Display 730 &amp; 1200'!$B:$B,ROW()))</f>
        <v>Surya</v>
      </c>
      <c r="C615" t="str">
        <f>IF(INDEX('Display 730 &amp; 1200'!$D:$D,ROW())="","",INDEX('Display 730 &amp; 1200'!$D:$D,ROW()))</f>
        <v>SALAWU_2</v>
      </c>
      <c r="D615" t="e">
        <f>IF($C615="",0,SUMIFS(#REF!,#REF!,$C615,#REF!,"&gt;="&amp;'Display 730 &amp; 1200'!$AN$10,#REF!,"&lt;="&amp;'Display 730 &amp; 1200'!$AN$9))</f>
        <v>#REF!</v>
      </c>
      <c r="E615" t="e">
        <f>IF($C615="",0,SUMIFS(#REF!,#REF!,$C615,#REF!,"&gt;="&amp;'Display 730 &amp; 1200'!$AN$12,#REF!,"&lt;="&amp;'Display 730 &amp; 1200'!$AN$11))</f>
        <v>#REF!</v>
      </c>
    </row>
    <row r="616" spans="1:5">
      <c r="A616" t="str">
        <f>IF(INDEX('Display 730 &amp; 1200'!$A:$A,ROW())="","",INDEX('Display 730 &amp; 1200'!$A:$A,ROW()))</f>
        <v>BANDUNG万隆</v>
      </c>
      <c r="B616" t="str">
        <f>IF(INDEX('Display 730 &amp; 1200'!$B:$B,ROW())="","",INDEX('Display 730 &amp; 1200'!$B:$B,ROW()))</f>
        <v>Surya</v>
      </c>
      <c r="C616" t="str">
        <f>IF(INDEX('Display 730 &amp; 1200'!$D:$D,ROW())="","",INDEX('Display 730 &amp; 1200'!$D:$D,ROW()))</f>
        <v>TASIKMALAYA</v>
      </c>
      <c r="D616" t="e">
        <f>IF($C616="",0,SUMIFS(#REF!,#REF!,$C616,#REF!,"&gt;="&amp;'Display 730 &amp; 1200'!$AN$10,#REF!,"&lt;="&amp;'Display 730 &amp; 1200'!$AN$9))</f>
        <v>#REF!</v>
      </c>
      <c r="E616" t="e">
        <f>IF($C616="",0,SUMIFS(#REF!,#REF!,$C616,#REF!,"&gt;="&amp;'Display 730 &amp; 1200'!$AN$12,#REF!,"&lt;="&amp;'Display 730 &amp; 1200'!$AN$11))</f>
        <v>#REF!</v>
      </c>
    </row>
    <row r="617" spans="1:5">
      <c r="A617" t="str">
        <f>IF(INDEX('Display 730 &amp; 1200'!$A:$A,ROW())="","",INDEX('Display 730 &amp; 1200'!$A:$A,ROW()))</f>
        <v>BANDUNG万隆</v>
      </c>
      <c r="B617" t="str">
        <f>IF(INDEX('Display 730 &amp; 1200'!$B:$B,ROW())="","",INDEX('Display 730 &amp; 1200'!$B:$B,ROW()))</f>
        <v>Surya</v>
      </c>
      <c r="C617" t="str">
        <f>IF(INDEX('Display 730 &amp; 1200'!$D:$D,ROW())="","",INDEX('Display 730 &amp; 1200'!$D:$D,ROW()))</f>
        <v>INDIHIANG_2</v>
      </c>
      <c r="D617" t="e">
        <f>IF($C617="",0,SUMIFS(#REF!,#REF!,$C617,#REF!,"&gt;="&amp;'Display 730 &amp; 1200'!$AN$10,#REF!,"&lt;="&amp;'Display 730 &amp; 1200'!$AN$9))</f>
        <v>#REF!</v>
      </c>
      <c r="E617" t="e">
        <f>IF($C617="",0,SUMIFS(#REF!,#REF!,$C617,#REF!,"&gt;="&amp;'Display 730 &amp; 1200'!$AN$12,#REF!,"&lt;="&amp;'Display 730 &amp; 1200'!$AN$11))</f>
        <v>#REF!</v>
      </c>
    </row>
    <row r="618" spans="1:5">
      <c r="A618" t="str">
        <f>IF(INDEX('Display 730 &amp; 1200'!$A:$A,ROW())="","",INDEX('Display 730 &amp; 1200'!$A:$A,ROW()))</f>
        <v>BANDUNG万隆</v>
      </c>
      <c r="B618" t="str">
        <f>IF(INDEX('Display 730 &amp; 1200'!$B:$B,ROW())="","",INDEX('Display 730 &amp; 1200'!$B:$B,ROW()))</f>
        <v>Surya</v>
      </c>
      <c r="C618" t="str">
        <f>IF(INDEX('Display 730 &amp; 1200'!$D:$D,ROW())="","",INDEX('Display 730 &amp; 1200'!$D:$D,ROW()))</f>
        <v>SINDANGRERET</v>
      </c>
      <c r="D618" t="e">
        <f>IF($C618="",0,SUMIFS(#REF!,#REF!,$C618,#REF!,"&gt;="&amp;'Display 730 &amp; 1200'!$AN$10,#REF!,"&lt;="&amp;'Display 730 &amp; 1200'!$AN$9))</f>
        <v>#REF!</v>
      </c>
      <c r="E618" t="e">
        <f>IF($C618="",0,SUMIFS(#REF!,#REF!,$C618,#REF!,"&gt;="&amp;'Display 730 &amp; 1200'!$AN$12,#REF!,"&lt;="&amp;'Display 730 &amp; 1200'!$AN$11))</f>
        <v>#REF!</v>
      </c>
    </row>
    <row r="619" spans="1:5">
      <c r="A619" t="str">
        <f>IF(INDEX('Display 730 &amp; 1200'!$A:$A,ROW())="","",INDEX('Display 730 &amp; 1200'!$A:$A,ROW()))</f>
        <v>BANDUNG万隆</v>
      </c>
      <c r="B619" t="str">
        <f>IF(INDEX('Display 730 &amp; 1200'!$B:$B,ROW())="","",INDEX('Display 730 &amp; 1200'!$B:$B,ROW()))</f>
        <v>Surya</v>
      </c>
      <c r="C619" t="str">
        <f>IF(INDEX('Display 730 &amp; 1200'!$D:$D,ROW())="","",INDEX('Display 730 &amp; 1200'!$D:$D,ROW()))</f>
        <v>CIPEDES_4</v>
      </c>
      <c r="D619" t="e">
        <f>IF($C619="",0,SUMIFS(#REF!,#REF!,$C619,#REF!,"&gt;="&amp;'Display 730 &amp; 1200'!$AN$10,#REF!,"&lt;="&amp;'Display 730 &amp; 1200'!$AN$9))</f>
        <v>#REF!</v>
      </c>
      <c r="E619" t="e">
        <f>IF($C619="",0,SUMIFS(#REF!,#REF!,$C619,#REF!,"&gt;="&amp;'Display 730 &amp; 1200'!$AN$12,#REF!,"&lt;="&amp;'Display 730 &amp; 1200'!$AN$11))</f>
        <v>#REF!</v>
      </c>
    </row>
    <row r="620" spans="1:5">
      <c r="A620" t="str">
        <f>IF(INDEX('Display 730 &amp; 1200'!$A:$A,ROW())="","",INDEX('Display 730 &amp; 1200'!$A:$A,ROW()))</f>
        <v>BANDUNG万隆</v>
      </c>
      <c r="B620" t="str">
        <f>IF(INDEX('Display 730 &amp; 1200'!$B:$B,ROW())="","",INDEX('Display 730 &amp; 1200'!$B:$B,ROW()))</f>
        <v>Surya</v>
      </c>
      <c r="C620" t="str">
        <f>IF(INDEX('Display 730 &amp; 1200'!$D:$D,ROW())="","",INDEX('Display 730 &amp; 1200'!$D:$D,ROW()))</f>
        <v>SIN31</v>
      </c>
      <c r="D620" t="e">
        <f>IF($C620="",0,SUMIFS(#REF!,#REF!,$C620,#REF!,"&gt;="&amp;'Display 730 &amp; 1200'!$AN$10,#REF!,"&lt;="&amp;'Display 730 &amp; 1200'!$AN$9))</f>
        <v>#REF!</v>
      </c>
      <c r="E620" t="e">
        <f>IF($C620="",0,SUMIFS(#REF!,#REF!,$C620,#REF!,"&gt;="&amp;'Display 730 &amp; 1200'!$AN$12,#REF!,"&lt;="&amp;'Display 730 &amp; 1200'!$AN$11))</f>
        <v>#REF!</v>
      </c>
    </row>
    <row r="621" spans="1:5">
      <c r="A621" t="str">
        <f>IF(INDEX('Display 730 &amp; 1200'!$A:$A,ROW())="","",INDEX('Display 730 &amp; 1200'!$A:$A,ROW()))</f>
        <v>BANDUNG万隆</v>
      </c>
      <c r="B621" t="str">
        <f>IF(INDEX('Display 730 &amp; 1200'!$B:$B,ROW())="","",INDEX('Display 730 &amp; 1200'!$B:$B,ROW()))</f>
        <v>Surya</v>
      </c>
      <c r="C621" t="str">
        <f>IF(INDEX('Display 730 &amp; 1200'!$D:$D,ROW())="","",INDEX('Display 730 &amp; 1200'!$D:$D,ROW()))</f>
        <v>SIN29B</v>
      </c>
      <c r="D621" t="e">
        <f>IF($C621="",0,SUMIFS(#REF!,#REF!,$C621,#REF!,"&gt;="&amp;'Display 730 &amp; 1200'!$AN$10,#REF!,"&lt;="&amp;'Display 730 &amp; 1200'!$AN$9))</f>
        <v>#REF!</v>
      </c>
      <c r="E621" t="e">
        <f>IF($C621="",0,SUMIFS(#REF!,#REF!,$C621,#REF!,"&gt;="&amp;'Display 730 &amp; 1200'!$AN$12,#REF!,"&lt;="&amp;'Display 730 &amp; 1200'!$AN$11))</f>
        <v>#REF!</v>
      </c>
    </row>
    <row r="622" spans="1:5">
      <c r="A622" t="str">
        <f>IF(INDEX('Display 730 &amp; 1200'!$A:$A,ROW())="","",INDEX('Display 730 &amp; 1200'!$A:$A,ROW()))</f>
        <v>BANDUNG万隆</v>
      </c>
      <c r="B622" t="str">
        <f>IF(INDEX('Display 730 &amp; 1200'!$B:$B,ROW())="","",INDEX('Display 730 &amp; 1200'!$B:$B,ROW()))</f>
        <v>Surya</v>
      </c>
      <c r="C622" t="str">
        <f>IF(INDEX('Display 730 &amp; 1200'!$D:$D,ROW())="","",INDEX('Display 730 &amp; 1200'!$D:$D,ROW()))</f>
        <v>SIN20</v>
      </c>
      <c r="D622" t="e">
        <f>IF($C622="",0,SUMIFS(#REF!,#REF!,$C622,#REF!,"&gt;="&amp;'Display 730 &amp; 1200'!$AN$10,#REF!,"&lt;="&amp;'Display 730 &amp; 1200'!$AN$9))</f>
        <v>#REF!</v>
      </c>
      <c r="E622" t="e">
        <f>IF($C622="",0,SUMIFS(#REF!,#REF!,$C622,#REF!,"&gt;="&amp;'Display 730 &amp; 1200'!$AN$12,#REF!,"&lt;="&amp;'Display 730 &amp; 1200'!$AN$11))</f>
        <v>#REF!</v>
      </c>
    </row>
    <row r="623" spans="1:5">
      <c r="A623" t="str">
        <f>IF(INDEX('Display 730 &amp; 1200'!$A:$A,ROW())="","",INDEX('Display 730 &amp; 1200'!$A:$A,ROW()))</f>
        <v>BANDUNG万隆</v>
      </c>
      <c r="B623" t="str">
        <f>IF(INDEX('Display 730 &amp; 1200'!$B:$B,ROW())="","",INDEX('Display 730 &amp; 1200'!$B:$B,ROW()))</f>
        <v>Surya</v>
      </c>
      <c r="C623" t="str">
        <f>IF(INDEX('Display 730 &amp; 1200'!$D:$D,ROW())="","",INDEX('Display 730 &amp; 1200'!$D:$D,ROW()))</f>
        <v>CIBEUREUM_2</v>
      </c>
      <c r="D623" t="e">
        <f>IF($C623="",0,SUMIFS(#REF!,#REF!,$C623,#REF!,"&gt;="&amp;'Display 730 &amp; 1200'!$AN$10,#REF!,"&lt;="&amp;'Display 730 &amp; 1200'!$AN$9))</f>
        <v>#REF!</v>
      </c>
      <c r="E623" t="e">
        <f>IF($C623="",0,SUMIFS(#REF!,#REF!,$C623,#REF!,"&gt;="&amp;'Display 730 &amp; 1200'!$AN$12,#REF!,"&lt;="&amp;'Display 730 &amp; 1200'!$AN$11))</f>
        <v>#REF!</v>
      </c>
    </row>
    <row r="624" spans="1:5">
      <c r="A624" t="str">
        <f>IF(INDEX('Display 730 &amp; 1200'!$A:$A,ROW())="","",INDEX('Display 730 &amp; 1200'!$A:$A,ROW()))</f>
        <v>BANDUNG万隆</v>
      </c>
      <c r="B624" t="str">
        <f>IF(INDEX('Display 730 &amp; 1200'!$B:$B,ROW())="","",INDEX('Display 730 &amp; 1200'!$B:$B,ROW()))</f>
        <v>Surya</v>
      </c>
      <c r="C624" t="str">
        <f>IF(INDEX('Display 730 &amp; 1200'!$D:$D,ROW())="","",INDEX('Display 730 &amp; 1200'!$D:$D,ROW()))</f>
        <v>SUKAMANTRI_CIAWI</v>
      </c>
      <c r="D624" t="e">
        <f>IF($C624="",0,SUMIFS(#REF!,#REF!,$C624,#REF!,"&gt;="&amp;'Display 730 &amp; 1200'!$AN$10,#REF!,"&lt;="&amp;'Display 730 &amp; 1200'!$AN$9))</f>
        <v>#REF!</v>
      </c>
      <c r="E624" t="e">
        <f>IF($C624="",0,SUMIFS(#REF!,#REF!,$C624,#REF!,"&gt;="&amp;'Display 730 &amp; 1200'!$AN$12,#REF!,"&lt;="&amp;'Display 730 &amp; 1200'!$AN$11))</f>
        <v>#REF!</v>
      </c>
    </row>
    <row r="625" spans="1:5">
      <c r="A625" t="str">
        <f>IF(INDEX('Display 730 &amp; 1200'!$A:$A,ROW())="","",INDEX('Display 730 &amp; 1200'!$A:$A,ROW()))</f>
        <v>BANDUNG万隆</v>
      </c>
      <c r="B625" t="str">
        <f>IF(INDEX('Display 730 &amp; 1200'!$B:$B,ROW())="","",INDEX('Display 730 &amp; 1200'!$B:$B,ROW()))</f>
        <v>Surya</v>
      </c>
      <c r="C625" t="str">
        <f>IF(INDEX('Display 730 &amp; 1200'!$D:$D,ROW())="","",INDEX('Display 730 &amp; 1200'!$D:$D,ROW()))</f>
        <v>DC_ARGASARI</v>
      </c>
      <c r="D625" t="e">
        <f>IF($C625="",0,SUMIFS(#REF!,#REF!,$C625,#REF!,"&gt;="&amp;'Display 730 &amp; 1200'!$AN$10,#REF!,"&lt;="&amp;'Display 730 &amp; 1200'!$AN$9))</f>
        <v>#REF!</v>
      </c>
      <c r="E625" t="e">
        <f>IF($C625="",0,SUMIFS(#REF!,#REF!,$C625,#REF!,"&gt;="&amp;'Display 730 &amp; 1200'!$AN$12,#REF!,"&lt;="&amp;'Display 730 &amp; 1200'!$AN$11))</f>
        <v>#REF!</v>
      </c>
    </row>
    <row r="626" spans="1:5">
      <c r="A626" t="str">
        <f>IF(INDEX('Display 730 &amp; 1200'!$A:$A,ROW())="","",INDEX('Display 730 &amp; 1200'!$A:$A,ROW()))</f>
        <v>BANDUNG万隆</v>
      </c>
      <c r="B626" t="str">
        <f>IF(INDEX('Display 730 &amp; 1200'!$B:$B,ROW())="","",INDEX('Display 730 &amp; 1200'!$B:$B,ROW()))</f>
        <v>Surya</v>
      </c>
      <c r="C626" t="str">
        <f>IF(INDEX('Display 730 &amp; 1200'!$D:$D,ROW())="","",INDEX('Display 730 &amp; 1200'!$D:$D,ROW()))</f>
        <v>SIN26A</v>
      </c>
      <c r="D626" t="e">
        <f>IF($C626="",0,SUMIFS(#REF!,#REF!,$C626,#REF!,"&gt;="&amp;'Display 730 &amp; 1200'!$AN$10,#REF!,"&lt;="&amp;'Display 730 &amp; 1200'!$AN$9))</f>
        <v>#REF!</v>
      </c>
      <c r="E626" t="e">
        <f>IF($C626="",0,SUMIFS(#REF!,#REF!,$C626,#REF!,"&gt;="&amp;'Display 730 &amp; 1200'!$AN$12,#REF!,"&lt;="&amp;'Display 730 &amp; 1200'!$AN$11))</f>
        <v>#REF!</v>
      </c>
    </row>
    <row r="627" spans="1:5">
      <c r="A627" t="str">
        <f>IF(INDEX('Display 730 &amp; 1200'!$A:$A,ROW())="","",INDEX('Display 730 &amp; 1200'!$A:$A,ROW()))</f>
        <v>BANDUNG万隆</v>
      </c>
      <c r="B627" t="str">
        <f>IF(INDEX('Display 730 &amp; 1200'!$B:$B,ROW())="","",INDEX('Display 730 &amp; 1200'!$B:$B,ROW()))</f>
        <v>Ari TH</v>
      </c>
      <c r="C627" t="str">
        <f>IF(INDEX('Display 730 &amp; 1200'!$D:$D,ROW())="","",INDEX('Display 730 &amp; 1200'!$D:$D,ROW()))</f>
        <v>CIGANITRI</v>
      </c>
      <c r="D627" t="e">
        <f>IF($C627="",0,SUMIFS(#REF!,#REF!,$C627,#REF!,"&gt;="&amp;'Display 730 &amp; 1200'!$AN$10,#REF!,"&lt;="&amp;'Display 730 &amp; 1200'!$AN$9))</f>
        <v>#REF!</v>
      </c>
      <c r="E627" t="e">
        <f>IF($C627="",0,SUMIFS(#REF!,#REF!,$C627,#REF!,"&gt;="&amp;'Display 730 &amp; 1200'!$AN$12,#REF!,"&lt;="&amp;'Display 730 &amp; 1200'!$AN$11))</f>
        <v>#REF!</v>
      </c>
    </row>
    <row r="628" spans="1:5">
      <c r="A628" t="str">
        <f>IF(INDEX('Display 730 &amp; 1200'!$A:$A,ROW())="","",INDEX('Display 730 &amp; 1200'!$A:$A,ROW()))</f>
        <v>BANDUNG万隆</v>
      </c>
      <c r="B628" t="str">
        <f>IF(INDEX('Display 730 &amp; 1200'!$B:$B,ROW())="","",INDEX('Display 730 &amp; 1200'!$B:$B,ROW()))</f>
        <v>Ari TH</v>
      </c>
      <c r="C628" t="str">
        <f>IF(INDEX('Display 730 &amp; 1200'!$D:$D,ROW())="","",INDEX('Display 730 &amp; 1200'!$D:$D,ROW()))</f>
        <v>RANCAMANYAR_3</v>
      </c>
      <c r="D628" t="e">
        <f>IF($C628="",0,SUMIFS(#REF!,#REF!,$C628,#REF!,"&gt;="&amp;'Display 730 &amp; 1200'!$AN$10,#REF!,"&lt;="&amp;'Display 730 &amp; 1200'!$AN$9))</f>
        <v>#REF!</v>
      </c>
      <c r="E628" t="e">
        <f>IF($C628="",0,SUMIFS(#REF!,#REF!,$C628,#REF!,"&gt;="&amp;'Display 730 &amp; 1200'!$AN$12,#REF!,"&lt;="&amp;'Display 730 &amp; 1200'!$AN$11))</f>
        <v>#REF!</v>
      </c>
    </row>
    <row r="629" spans="1:5">
      <c r="A629" t="str">
        <f>IF(INDEX('Display 730 &amp; 1200'!$A:$A,ROW())="","",INDEX('Display 730 &amp; 1200'!$A:$A,ROW()))</f>
        <v>BANDUNG万隆</v>
      </c>
      <c r="B629" t="str">
        <f>IF(INDEX('Display 730 &amp; 1200'!$B:$B,ROW())="","",INDEX('Display 730 &amp; 1200'!$B:$B,ROW()))</f>
        <v>Widdy</v>
      </c>
      <c r="C629" t="str">
        <f>IF(INDEX('Display 730 &amp; 1200'!$D:$D,ROW())="","",INDEX('Display 730 &amp; 1200'!$D:$D,ROW()))</f>
        <v>DC_SAMOJA</v>
      </c>
      <c r="D629" t="e">
        <f>IF($C629="",0,SUMIFS(#REF!,#REF!,$C629,#REF!,"&gt;="&amp;'Display 730 &amp; 1200'!$AN$10,#REF!,"&lt;="&amp;'Display 730 &amp; 1200'!$AN$9))</f>
        <v>#REF!</v>
      </c>
      <c r="E629" t="e">
        <f>IF($C629="",0,SUMIFS(#REF!,#REF!,$C629,#REF!,"&gt;="&amp;'Display 730 &amp; 1200'!$AN$12,#REF!,"&lt;="&amp;'Display 730 &amp; 1200'!$AN$11))</f>
        <v>#REF!</v>
      </c>
    </row>
    <row r="630" spans="1:5">
      <c r="A630" t="str">
        <f>IF(INDEX('Display 730 &amp; 1200'!$A:$A,ROW())="","",INDEX('Display 730 &amp; 1200'!$A:$A,ROW()))</f>
        <v>BANDUNG万隆</v>
      </c>
      <c r="B630" t="str">
        <f>IF(INDEX('Display 730 &amp; 1200'!$B:$B,ROW())="","",INDEX('Display 730 &amp; 1200'!$B:$B,ROW()))</f>
        <v>Widdy</v>
      </c>
      <c r="C630" t="str">
        <f>IF(INDEX('Display 730 &amp; 1200'!$D:$D,ROW())="","",INDEX('Display 730 &amp; 1200'!$D:$D,ROW()))</f>
        <v>BEC</v>
      </c>
      <c r="D630" t="e">
        <f>IF($C630="",0,SUMIFS(#REF!,#REF!,$C630,#REF!,"&gt;="&amp;'Display 730 &amp; 1200'!$AN$10,#REF!,"&lt;="&amp;'Display 730 &amp; 1200'!$AN$9))</f>
        <v>#REF!</v>
      </c>
      <c r="E630" t="e">
        <f>IF($C630="",0,SUMIFS(#REF!,#REF!,$C630,#REF!,"&gt;="&amp;'Display 730 &amp; 1200'!$AN$12,#REF!,"&lt;="&amp;'Display 730 &amp; 1200'!$AN$11))</f>
        <v>#REF!</v>
      </c>
    </row>
    <row r="631" spans="1:5">
      <c r="A631" t="str">
        <f>IF(INDEX('Display 730 &amp; 1200'!$A:$A,ROW())="","",INDEX('Display 730 &amp; 1200'!$A:$A,ROW()))</f>
        <v>BANDUNG万隆</v>
      </c>
      <c r="B631" t="str">
        <f>IF(INDEX('Display 730 &amp; 1200'!$B:$B,ROW())="","",INDEX('Display 730 &amp; 1200'!$B:$B,ROW()))</f>
        <v>Widdy</v>
      </c>
      <c r="C631" t="str">
        <f>IF(INDEX('Display 730 &amp; 1200'!$D:$D,ROW())="","",INDEX('Display 730 &amp; 1200'!$D:$D,ROW()))</f>
        <v>DC_ANTAPANI_WETAN</v>
      </c>
      <c r="D631" t="e">
        <f>IF($C631="",0,SUMIFS(#REF!,#REF!,$C631,#REF!,"&gt;="&amp;'Display 730 &amp; 1200'!$AN$10,#REF!,"&lt;="&amp;'Display 730 &amp; 1200'!$AN$9))</f>
        <v>#REF!</v>
      </c>
      <c r="E631" t="e">
        <f>IF($C631="",0,SUMIFS(#REF!,#REF!,$C631,#REF!,"&gt;="&amp;'Display 730 &amp; 1200'!$AN$12,#REF!,"&lt;="&amp;'Display 730 &amp; 1200'!$AN$11))</f>
        <v>#REF!</v>
      </c>
    </row>
    <row r="632" spans="1:5">
      <c r="A632" t="str">
        <f>IF(INDEX('Display 730 &amp; 1200'!$A:$A,ROW())="","",INDEX('Display 730 &amp; 1200'!$A:$A,ROW()))</f>
        <v>BANDUNG万隆</v>
      </c>
      <c r="B632" t="str">
        <f>IF(INDEX('Display 730 &amp; 1200'!$B:$B,ROW())="","",INDEX('Display 730 &amp; 1200'!$B:$B,ROW()))</f>
        <v>Ari TH</v>
      </c>
      <c r="C632" t="str">
        <f>IF(INDEX('Display 730 &amp; 1200'!$D:$D,ROW())="","",INDEX('Display 730 &amp; 1200'!$D:$D,ROW()))</f>
        <v>SOG07A</v>
      </c>
      <c r="D632" t="e">
        <f>IF($C632="",0,SUMIFS(#REF!,#REF!,$C632,#REF!,"&gt;="&amp;'Display 730 &amp; 1200'!$AN$10,#REF!,"&lt;="&amp;'Display 730 &amp; 1200'!$AN$9))</f>
        <v>#REF!</v>
      </c>
      <c r="E632" t="e">
        <f>IF($C632="",0,SUMIFS(#REF!,#REF!,$C632,#REF!,"&gt;="&amp;'Display 730 &amp; 1200'!$AN$12,#REF!,"&lt;="&amp;'Display 730 &amp; 1200'!$AN$11))</f>
        <v>#REF!</v>
      </c>
    </row>
    <row r="633" spans="1:5">
      <c r="A633" t="str">
        <f>IF(INDEX('Display 730 &amp; 1200'!$A:$A,ROW())="","",INDEX('Display 730 &amp; 1200'!$A:$A,ROW()))</f>
        <v>BANDUNG万隆</v>
      </c>
      <c r="B633" t="str">
        <f>IF(INDEX('Display 730 &amp; 1200'!$B:$B,ROW())="","",INDEX('Display 730 &amp; 1200'!$B:$B,ROW()))</f>
        <v>Ari TH</v>
      </c>
      <c r="C633" t="str">
        <f>IF(INDEX('Display 730 &amp; 1200'!$D:$D,ROW())="","",INDEX('Display 730 &amp; 1200'!$D:$D,ROW()))</f>
        <v>DC_BALEENDAH</v>
      </c>
      <c r="D633" t="e">
        <f>IF($C633="",0,SUMIFS(#REF!,#REF!,$C633,#REF!,"&gt;="&amp;'Display 730 &amp; 1200'!$AN$10,#REF!,"&lt;="&amp;'Display 730 &amp; 1200'!$AN$9))</f>
        <v>#REF!</v>
      </c>
      <c r="E633" t="e">
        <f>IF($C633="",0,SUMIFS(#REF!,#REF!,$C633,#REF!,"&gt;="&amp;'Display 730 &amp; 1200'!$AN$12,#REF!,"&lt;="&amp;'Display 730 &amp; 1200'!$AN$11))</f>
        <v>#REF!</v>
      </c>
    </row>
    <row r="634" spans="1:5">
      <c r="A634" t="str">
        <f>IF(INDEX('Display 730 &amp; 1200'!$A:$A,ROW())="","",INDEX('Display 730 &amp; 1200'!$A:$A,ROW()))</f>
        <v>BANDUNG万隆</v>
      </c>
      <c r="B634" t="str">
        <f>IF(INDEX('Display 730 &amp; 1200'!$B:$B,ROW())="","",INDEX('Display 730 &amp; 1200'!$B:$B,ROW()))</f>
        <v>Ari TH</v>
      </c>
      <c r="C634" t="str">
        <f>IF(INDEX('Display 730 &amp; 1200'!$D:$D,ROW())="","",INDEX('Display 730 &amp; 1200'!$D:$D,ROW()))</f>
        <v>DC_MAJALAYA</v>
      </c>
      <c r="D634" t="e">
        <f>IF($C634="",0,SUMIFS(#REF!,#REF!,$C634,#REF!,"&gt;="&amp;'Display 730 &amp; 1200'!$AN$10,#REF!,"&lt;="&amp;'Display 730 &amp; 1200'!$AN$9))</f>
        <v>#REF!</v>
      </c>
      <c r="E634" t="e">
        <f>IF($C634="",0,SUMIFS(#REF!,#REF!,$C634,#REF!,"&gt;="&amp;'Display 730 &amp; 1200'!$AN$12,#REF!,"&lt;="&amp;'Display 730 &amp; 1200'!$AN$11))</f>
        <v>#REF!</v>
      </c>
    </row>
    <row r="635" spans="1:5">
      <c r="A635" t="str">
        <f>IF(INDEX('Display 730 &amp; 1200'!$A:$A,ROW())="","",INDEX('Display 730 &amp; 1200'!$A:$A,ROW()))</f>
        <v>BANDUNG万隆</v>
      </c>
      <c r="B635" t="str">
        <f>IF(INDEX('Display 730 &amp; 1200'!$B:$B,ROW())="","",INDEX('Display 730 &amp; 1200'!$B:$B,ROW()))</f>
        <v>Ari TH</v>
      </c>
      <c r="C635" t="str">
        <f>IF(INDEX('Display 730 &amp; 1200'!$D:$D,ROW())="","",INDEX('Display 730 &amp; 1200'!$D:$D,ROW()))</f>
        <v>SOG05A</v>
      </c>
      <c r="D635" t="e">
        <f>IF($C635="",0,SUMIFS(#REF!,#REF!,$C635,#REF!,"&gt;="&amp;'Display 730 &amp; 1200'!$AN$10,#REF!,"&lt;="&amp;'Display 730 &amp; 1200'!$AN$9))</f>
        <v>#REF!</v>
      </c>
      <c r="E635" t="e">
        <f>IF($C635="",0,SUMIFS(#REF!,#REF!,$C635,#REF!,"&gt;="&amp;'Display 730 &amp; 1200'!$AN$12,#REF!,"&lt;="&amp;'Display 730 &amp; 1200'!$AN$11))</f>
        <v>#REF!</v>
      </c>
    </row>
    <row r="636" spans="1:5">
      <c r="A636" t="str">
        <f>IF(INDEX('Display 730 &amp; 1200'!$A:$A,ROW())="","",INDEX('Display 730 &amp; 1200'!$A:$A,ROW()))</f>
        <v>BANDUNG万隆</v>
      </c>
      <c r="B636" t="str">
        <f>IF(INDEX('Display 730 &amp; 1200'!$B:$B,ROW())="","",INDEX('Display 730 &amp; 1200'!$B:$B,ROW()))</f>
        <v>Ari TH</v>
      </c>
      <c r="C636" t="str">
        <f>IF(INDEX('Display 730 &amp; 1200'!$D:$D,ROW())="","",INDEX('Display 730 &amp; 1200'!$D:$D,ROW()))</f>
        <v>PACET</v>
      </c>
      <c r="D636" t="e">
        <f>IF($C636="",0,SUMIFS(#REF!,#REF!,$C636,#REF!,"&gt;="&amp;'Display 730 &amp; 1200'!$AN$10,#REF!,"&lt;="&amp;'Display 730 &amp; 1200'!$AN$9))</f>
        <v>#REF!</v>
      </c>
      <c r="E636" t="e">
        <f>IF($C636="",0,SUMIFS(#REF!,#REF!,$C636,#REF!,"&gt;="&amp;'Display 730 &amp; 1200'!$AN$12,#REF!,"&lt;="&amp;'Display 730 &amp; 1200'!$AN$11))</f>
        <v>#REF!</v>
      </c>
    </row>
    <row r="637" spans="1:5">
      <c r="A637" t="str">
        <f>IF(INDEX('Display 730 &amp; 1200'!$A:$A,ROW())="","",INDEX('Display 730 &amp; 1200'!$A:$A,ROW()))</f>
        <v>BANDUNG万隆</v>
      </c>
      <c r="B637" t="str">
        <f>IF(INDEX('Display 730 &amp; 1200'!$B:$B,ROW())="","",INDEX('Display 730 &amp; 1200'!$B:$B,ROW()))</f>
        <v>Widdy</v>
      </c>
      <c r="C637" t="str">
        <f>IF(INDEX('Display 730 &amp; 1200'!$D:$D,ROW())="","",INDEX('Display 730 &amp; 1200'!$D:$D,ROW()))</f>
        <v>DC_BURANGRANG</v>
      </c>
      <c r="D637" t="e">
        <f>IF($C637="",0,SUMIFS(#REF!,#REF!,$C637,#REF!,"&gt;="&amp;'Display 730 &amp; 1200'!$AN$10,#REF!,"&lt;="&amp;'Display 730 &amp; 1200'!$AN$9))</f>
        <v>#REF!</v>
      </c>
      <c r="E637" t="e">
        <f>IF($C637="",0,SUMIFS(#REF!,#REF!,$C637,#REF!,"&gt;="&amp;'Display 730 &amp; 1200'!$AN$12,#REF!,"&lt;="&amp;'Display 730 &amp; 1200'!$AN$11))</f>
        <v>#REF!</v>
      </c>
    </row>
    <row r="638" spans="1:5">
      <c r="A638" t="str">
        <f>IF(INDEX('Display 730 &amp; 1200'!$A:$A,ROW())="","",INDEX('Display 730 &amp; 1200'!$A:$A,ROW()))</f>
        <v>BANDUNG万隆</v>
      </c>
      <c r="B638" t="str">
        <f>IF(INDEX('Display 730 &amp; 1200'!$B:$B,ROW())="","",INDEX('Display 730 &amp; 1200'!$B:$B,ROW()))</f>
        <v>Ari TH</v>
      </c>
      <c r="C638" t="str">
        <f>IF(INDEX('Display 730 &amp; 1200'!$D:$D,ROW())="","",INDEX('Display 730 &amp; 1200'!$D:$D,ROW()))</f>
        <v>DC_CIJAGRA</v>
      </c>
      <c r="D638" t="e">
        <f>IF($C638="",0,SUMIFS(#REF!,#REF!,$C638,#REF!,"&gt;="&amp;'Display 730 &amp; 1200'!$AN$10,#REF!,"&lt;="&amp;'Display 730 &amp; 1200'!$AN$9))</f>
        <v>#REF!</v>
      </c>
      <c r="E638" t="e">
        <f>IF($C638="",0,SUMIFS(#REF!,#REF!,$C638,#REF!,"&gt;="&amp;'Display 730 &amp; 1200'!$AN$12,#REF!,"&lt;="&amp;'Display 730 &amp; 1200'!$AN$11))</f>
        <v>#REF!</v>
      </c>
    </row>
    <row r="639" spans="1:5">
      <c r="A639" t="str">
        <f>IF(INDEX('Display 730 &amp; 1200'!$A:$A,ROW())="","",INDEX('Display 730 &amp; 1200'!$A:$A,ROW()))</f>
        <v>BANDUNG万隆</v>
      </c>
      <c r="B639" t="str">
        <f>IF(INDEX('Display 730 &amp; 1200'!$B:$B,ROW())="","",INDEX('Display 730 &amp; 1200'!$B:$B,ROW()))</f>
        <v>Widdy</v>
      </c>
      <c r="C639" t="str">
        <f>IF(INDEX('Display 730 &amp; 1200'!$D:$D,ROW())="","",INDEX('Display 730 &amp; 1200'!$D:$D,ROW()))</f>
        <v>DC_BINONG</v>
      </c>
      <c r="D639" t="e">
        <f>IF($C639="",0,SUMIFS(#REF!,#REF!,$C639,#REF!,"&gt;="&amp;'Display 730 &amp; 1200'!$AN$10,#REF!,"&lt;="&amp;'Display 730 &amp; 1200'!$AN$9))</f>
        <v>#REF!</v>
      </c>
      <c r="E639" t="e">
        <f>IF($C639="",0,SUMIFS(#REF!,#REF!,$C639,#REF!,"&gt;="&amp;'Display 730 &amp; 1200'!$AN$12,#REF!,"&lt;="&amp;'Display 730 &amp; 1200'!$AN$11))</f>
        <v>#REF!</v>
      </c>
    </row>
    <row r="640" spans="1:5">
      <c r="A640" t="str">
        <f>IF(INDEX('Display 730 &amp; 1200'!$A:$A,ROW())="","",INDEX('Display 730 &amp; 1200'!$A:$A,ROW()))</f>
        <v>BANDUNG万隆</v>
      </c>
      <c r="B640" t="str">
        <f>IF(INDEX('Display 730 &amp; 1200'!$B:$B,ROW())="","",INDEX('Display 730 &amp; 1200'!$B:$B,ROW()))</f>
        <v>Widdy</v>
      </c>
      <c r="C640" t="str">
        <f>IF(INDEX('Display 730 &amp; 1200'!$D:$D,ROW())="","",INDEX('Display 730 &amp; 1200'!$D:$D,ROW()))</f>
        <v>PARAKAN_SAAT</v>
      </c>
      <c r="D640" t="e">
        <f>IF($C640="",0,SUMIFS(#REF!,#REF!,$C640,#REF!,"&gt;="&amp;'Display 730 &amp; 1200'!$AN$10,#REF!,"&lt;="&amp;'Display 730 &amp; 1200'!$AN$9))</f>
        <v>#REF!</v>
      </c>
      <c r="E640" t="e">
        <f>IF($C640="",0,SUMIFS(#REF!,#REF!,$C640,#REF!,"&gt;="&amp;'Display 730 &amp; 1200'!$AN$12,#REF!,"&lt;="&amp;'Display 730 &amp; 1200'!$AN$11))</f>
        <v>#REF!</v>
      </c>
    </row>
    <row r="641" spans="1:5">
      <c r="A641" t="str">
        <f>IF(INDEX('Display 730 &amp; 1200'!$A:$A,ROW())="","",INDEX('Display 730 &amp; 1200'!$A:$A,ROW()))</f>
        <v>BANDUNG万隆</v>
      </c>
      <c r="B641" t="str">
        <f>IF(INDEX('Display 730 &amp; 1200'!$B:$B,ROW())="","",INDEX('Display 730 &amp; 1200'!$B:$B,ROW()))</f>
        <v>Ari TH</v>
      </c>
      <c r="C641" t="str">
        <f>IF(INDEX('Display 730 &amp; 1200'!$D:$D,ROW())="","",INDEX('Display 730 &amp; 1200'!$D:$D,ROW()))</f>
        <v>SERANGMEKAR_2</v>
      </c>
      <c r="D641" t="e">
        <f>IF($C641="",0,SUMIFS(#REF!,#REF!,$C641,#REF!,"&gt;="&amp;'Display 730 &amp; 1200'!$AN$10,#REF!,"&lt;="&amp;'Display 730 &amp; 1200'!$AN$9))</f>
        <v>#REF!</v>
      </c>
      <c r="E641" t="e">
        <f>IF($C641="",0,SUMIFS(#REF!,#REF!,$C641,#REF!,"&gt;="&amp;'Display 730 &amp; 1200'!$AN$12,#REF!,"&lt;="&amp;'Display 730 &amp; 1200'!$AN$11))</f>
        <v>#REF!</v>
      </c>
    </row>
    <row r="642" spans="1:5">
      <c r="A642" t="str">
        <f>IF(INDEX('Display 730 &amp; 1200'!$A:$A,ROW())="","",INDEX('Display 730 &amp; 1200'!$A:$A,ROW()))</f>
        <v>BANDUNG万隆</v>
      </c>
      <c r="B642" t="str">
        <f>IF(INDEX('Display 730 &amp; 1200'!$B:$B,ROW())="","",INDEX('Display 730 &amp; 1200'!$B:$B,ROW()))</f>
        <v>Viky</v>
      </c>
      <c r="C642" t="str">
        <f>IF(INDEX('Display 730 &amp; 1200'!$D:$D,ROW())="","",INDEX('Display 730 &amp; 1200'!$D:$D,ROW()))</f>
        <v>CIRENDANG</v>
      </c>
      <c r="D642" t="e">
        <f>IF($C642="",0,SUMIFS(#REF!,#REF!,$C642,#REF!,"&gt;="&amp;'Display 730 &amp; 1200'!$AN$10,#REF!,"&lt;="&amp;'Display 730 &amp; 1200'!$AN$9))</f>
        <v>#REF!</v>
      </c>
      <c r="E642" t="e">
        <f>IF($C642="",0,SUMIFS(#REF!,#REF!,$C642,#REF!,"&gt;="&amp;'Display 730 &amp; 1200'!$AN$12,#REF!,"&lt;="&amp;'Display 730 &amp; 1200'!$AN$11))</f>
        <v>#REF!</v>
      </c>
    </row>
    <row r="643" spans="1:5">
      <c r="A643" t="str">
        <f>IF(INDEX('Display 730 &amp; 1200'!$A:$A,ROW())="","",INDEX('Display 730 &amp; 1200'!$A:$A,ROW()))</f>
        <v>BANDUNG万隆</v>
      </c>
      <c r="B643" t="str">
        <f>IF(INDEX('Display 730 &amp; 1200'!$B:$B,ROW())="","",INDEX('Display 730 &amp; 1200'!$B:$B,ROW()))</f>
        <v>Viky</v>
      </c>
      <c r="C643" t="str">
        <f>IF(INDEX('Display 730 &amp; 1200'!$D:$D,ROW())="","",INDEX('Display 730 &amp; 1200'!$D:$D,ROW()))</f>
        <v>KOJENGKANG</v>
      </c>
      <c r="D643" t="e">
        <f>IF($C643="",0,SUMIFS(#REF!,#REF!,$C643,#REF!,"&gt;="&amp;'Display 730 &amp; 1200'!$AN$10,#REF!,"&lt;="&amp;'Display 730 &amp; 1200'!$AN$9))</f>
        <v>#REF!</v>
      </c>
      <c r="E643" t="e">
        <f>IF($C643="",0,SUMIFS(#REF!,#REF!,$C643,#REF!,"&gt;="&amp;'Display 730 &amp; 1200'!$AN$12,#REF!,"&lt;="&amp;'Display 730 &amp; 1200'!$AN$11))</f>
        <v>#REF!</v>
      </c>
    </row>
    <row r="644" spans="1:5">
      <c r="A644" t="str">
        <f>IF(INDEX('Display 730 &amp; 1200'!$A:$A,ROW())="","",INDEX('Display 730 &amp; 1200'!$A:$A,ROW()))</f>
        <v>BANDUNG万隆</v>
      </c>
      <c r="B644" t="str">
        <f>IF(INDEX('Display 730 &amp; 1200'!$B:$B,ROW())="","",INDEX('Display 730 &amp; 1200'!$B:$B,ROW()))</f>
        <v>Viky</v>
      </c>
      <c r="C644" t="str">
        <f>IF(INDEX('Display 730 &amp; 1200'!$D:$D,ROW())="","",INDEX('Display 730 &amp; 1200'!$D:$D,ROW()))</f>
        <v>KADUGEDE</v>
      </c>
      <c r="D644" t="e">
        <f>IF($C644="",0,SUMIFS(#REF!,#REF!,$C644,#REF!,"&gt;="&amp;'Display 730 &amp; 1200'!$AN$10,#REF!,"&lt;="&amp;'Display 730 &amp; 1200'!$AN$9))</f>
        <v>#REF!</v>
      </c>
      <c r="E644" t="e">
        <f>IF($C644="",0,SUMIFS(#REF!,#REF!,$C644,#REF!,"&gt;="&amp;'Display 730 &amp; 1200'!$AN$12,#REF!,"&lt;="&amp;'Display 730 &amp; 1200'!$AN$11))</f>
        <v>#REF!</v>
      </c>
    </row>
    <row r="645" spans="1:5">
      <c r="A645" t="str">
        <f>IF(INDEX('Display 730 &amp; 1200'!$A:$A,ROW())="","",INDEX('Display 730 &amp; 1200'!$A:$A,ROW()))</f>
        <v>BANDUNG万隆</v>
      </c>
      <c r="B645" t="str">
        <f>IF(INDEX('Display 730 &amp; 1200'!$B:$B,ROW())="","",INDEX('Display 730 &amp; 1200'!$B:$B,ROW()))</f>
        <v>Viky</v>
      </c>
      <c r="C645" t="str">
        <f>IF(INDEX('Display 730 &amp; 1200'!$D:$D,ROW())="","",INDEX('Display 730 &amp; 1200'!$D:$D,ROW()))</f>
        <v>KNG18</v>
      </c>
      <c r="D645" t="e">
        <f>IF($C645="",0,SUMIFS(#REF!,#REF!,$C645,#REF!,"&gt;="&amp;'Display 730 &amp; 1200'!$AN$10,#REF!,"&lt;="&amp;'Display 730 &amp; 1200'!$AN$9))</f>
        <v>#REF!</v>
      </c>
      <c r="E645" t="e">
        <f>IF($C645="",0,SUMIFS(#REF!,#REF!,$C645,#REF!,"&gt;="&amp;'Display 730 &amp; 1200'!$AN$12,#REF!,"&lt;="&amp;'Display 730 &amp; 1200'!$AN$11))</f>
        <v>#REF!</v>
      </c>
    </row>
    <row r="646" spans="1:5">
      <c r="A646" t="str">
        <f>IF(INDEX('Display 730 &amp; 1200'!$A:$A,ROW())="","",INDEX('Display 730 &amp; 1200'!$A:$A,ROW()))</f>
        <v>BANDUNG万隆</v>
      </c>
      <c r="B646" t="str">
        <f>IF(INDEX('Display 730 &amp; 1200'!$B:$B,ROW())="","",INDEX('Display 730 &amp; 1200'!$B:$B,ROW()))</f>
        <v>Viky</v>
      </c>
      <c r="C646" t="str">
        <f>IF(INDEX('Display 730 &amp; 1200'!$D:$D,ROW())="","",INDEX('Display 730 &amp; 1200'!$D:$D,ROW()))</f>
        <v>KNG03A</v>
      </c>
      <c r="D646" t="e">
        <f>IF($C646="",0,SUMIFS(#REF!,#REF!,$C646,#REF!,"&gt;="&amp;'Display 730 &amp; 1200'!$AN$10,#REF!,"&lt;="&amp;'Display 730 &amp; 1200'!$AN$9))</f>
        <v>#REF!</v>
      </c>
      <c r="E646" t="e">
        <f>IF($C646="",0,SUMIFS(#REF!,#REF!,$C646,#REF!,"&gt;="&amp;'Display 730 &amp; 1200'!$AN$12,#REF!,"&lt;="&amp;'Display 730 &amp; 1200'!$AN$11))</f>
        <v>#REF!</v>
      </c>
    </row>
    <row r="647" spans="1:5">
      <c r="A647" t="str">
        <f>IF(INDEX('Display 730 &amp; 1200'!$A:$A,ROW())="","",INDEX('Display 730 &amp; 1200'!$A:$A,ROW()))</f>
        <v>BANDUNG万隆</v>
      </c>
      <c r="B647" t="str">
        <f>IF(INDEX('Display 730 &amp; 1200'!$B:$B,ROW())="","",INDEX('Display 730 &amp; 1200'!$B:$B,ROW()))</f>
        <v>Viky</v>
      </c>
      <c r="C647" t="str">
        <f>IF(INDEX('Display 730 &amp; 1200'!$D:$D,ROW())="","",INDEX('Display 730 &amp; 1200'!$D:$D,ROW()))</f>
        <v>INDANGKERTA</v>
      </c>
      <c r="D647" t="e">
        <f>IF($C647="",0,SUMIFS(#REF!,#REF!,$C647,#REF!,"&gt;="&amp;'Display 730 &amp; 1200'!$AN$10,#REF!,"&lt;="&amp;'Display 730 &amp; 1200'!$AN$9))</f>
        <v>#REF!</v>
      </c>
      <c r="E647" t="e">
        <f>IF($C647="",0,SUMIFS(#REF!,#REF!,$C647,#REF!,"&gt;="&amp;'Display 730 &amp; 1200'!$AN$12,#REF!,"&lt;="&amp;'Display 730 &amp; 1200'!$AN$11))</f>
        <v>#REF!</v>
      </c>
    </row>
    <row r="648" spans="1:5">
      <c r="A648" t="str">
        <f>IF(INDEX('Display 730 &amp; 1200'!$A:$A,ROW())="","",INDEX('Display 730 &amp; 1200'!$A:$A,ROW()))</f>
        <v>BANDUNG万隆</v>
      </c>
      <c r="B648" t="str">
        <f>IF(INDEX('Display 730 &amp; 1200'!$B:$B,ROW())="","",INDEX('Display 730 &amp; 1200'!$B:$B,ROW()))</f>
        <v>Viky</v>
      </c>
      <c r="C648" t="str">
        <f>IF(INDEX('Display 730 &amp; 1200'!$D:$D,ROW())="","",INDEX('Display 730 &amp; 1200'!$D:$D,ROW()))</f>
        <v>KNG26</v>
      </c>
      <c r="D648" t="e">
        <f>IF($C648="",0,SUMIFS(#REF!,#REF!,$C648,#REF!,"&gt;="&amp;'Display 730 &amp; 1200'!$AN$10,#REF!,"&lt;="&amp;'Display 730 &amp; 1200'!$AN$9))</f>
        <v>#REF!</v>
      </c>
      <c r="E648" t="e">
        <f>IF($C648="",0,SUMIFS(#REF!,#REF!,$C648,#REF!,"&gt;="&amp;'Display 730 &amp; 1200'!$AN$12,#REF!,"&lt;="&amp;'Display 730 &amp; 1200'!$AN$11))</f>
        <v>#REF!</v>
      </c>
    </row>
    <row r="649" spans="1:5">
      <c r="A649" t="str">
        <f>IF(INDEX('Display 730 &amp; 1200'!$A:$A,ROW())="","",INDEX('Display 730 &amp; 1200'!$A:$A,ROW()))</f>
        <v>BANDUNG万隆</v>
      </c>
      <c r="B649" t="str">
        <f>IF(INDEX('Display 730 &amp; 1200'!$B:$B,ROW())="","",INDEX('Display 730 &amp; 1200'!$B:$B,ROW()))</f>
        <v>Viky</v>
      </c>
      <c r="C649" t="str">
        <f>IF(INDEX('Display 730 &amp; 1200'!$D:$D,ROW())="","",INDEX('Display 730 &amp; 1200'!$D:$D,ROW()))</f>
        <v>DC_PANAWUAN</v>
      </c>
      <c r="D649" t="e">
        <f>IF($C649="",0,SUMIFS(#REF!,#REF!,$C649,#REF!,"&gt;="&amp;'Display 730 &amp; 1200'!$AN$10,#REF!,"&lt;="&amp;'Display 730 &amp; 1200'!$AN$9))</f>
        <v>#REF!</v>
      </c>
      <c r="E649" t="e">
        <f>IF($C649="",0,SUMIFS(#REF!,#REF!,$C649,#REF!,"&gt;="&amp;'Display 730 &amp; 1200'!$AN$12,#REF!,"&lt;="&amp;'Display 730 &amp; 1200'!$AN$11))</f>
        <v>#REF!</v>
      </c>
    </row>
    <row r="650" spans="1:5">
      <c r="A650" t="str">
        <f>IF(INDEX('Display 730 &amp; 1200'!$A:$A,ROW())="","",INDEX('Display 730 &amp; 1200'!$A:$A,ROW()))</f>
        <v>BANDUNG万隆</v>
      </c>
      <c r="B650" t="str">
        <f>IF(INDEX('Display 730 &amp; 1200'!$B:$B,ROW())="","",INDEX('Display 730 &amp; 1200'!$B:$B,ROW()))</f>
        <v>Yosep Kardi</v>
      </c>
      <c r="C650" t="str">
        <f>IF(INDEX('Display 730 &amp; 1200'!$D:$D,ROW())="","",INDEX('Display 730 &amp; 1200'!$D:$D,ROW()))</f>
        <v>SOG12E</v>
      </c>
      <c r="D650" t="e">
        <f>IF($C650="",0,SUMIFS(#REF!,#REF!,$C650,#REF!,"&gt;="&amp;'Display 730 &amp; 1200'!$AN$10,#REF!,"&lt;="&amp;'Display 730 &amp; 1200'!$AN$9))</f>
        <v>#REF!</v>
      </c>
      <c r="E650" t="e">
        <f>IF($C650="",0,SUMIFS(#REF!,#REF!,$C650,#REF!,"&gt;="&amp;'Display 730 &amp; 1200'!$AN$12,#REF!,"&lt;="&amp;'Display 730 &amp; 1200'!$AN$11))</f>
        <v>#REF!</v>
      </c>
    </row>
    <row r="651" spans="1:5">
      <c r="A651" t="str">
        <f>IF(INDEX('Display 730 &amp; 1200'!$A:$A,ROW())="","",INDEX('Display 730 &amp; 1200'!$A:$A,ROW()))</f>
        <v>BANDUNG万隆</v>
      </c>
      <c r="B651" t="str">
        <f>IF(INDEX('Display 730 &amp; 1200'!$B:$B,ROW())="","",INDEX('Display 730 &amp; 1200'!$B:$B,ROW()))</f>
        <v>Yosep Kardi</v>
      </c>
      <c r="C651" t="str">
        <f>IF(INDEX('Display 730 &amp; 1200'!$D:$D,ROW())="","",INDEX('Display 730 &amp; 1200'!$D:$D,ROW()))</f>
        <v>DC_RANCASARI</v>
      </c>
      <c r="D651" t="e">
        <f>IF($C651="",0,SUMIFS(#REF!,#REF!,$C651,#REF!,"&gt;="&amp;'Display 730 &amp; 1200'!$AN$10,#REF!,"&lt;="&amp;'Display 730 &amp; 1200'!$AN$9))</f>
        <v>#REF!</v>
      </c>
      <c r="E651" t="e">
        <f>IF($C651="",0,SUMIFS(#REF!,#REF!,$C651,#REF!,"&gt;="&amp;'Display 730 &amp; 1200'!$AN$12,#REF!,"&lt;="&amp;'Display 730 &amp; 1200'!$AN$11))</f>
        <v>#REF!</v>
      </c>
    </row>
    <row r="652" spans="1:5">
      <c r="A652" t="str">
        <f>IF(INDEX('Display 730 &amp; 1200'!$A:$A,ROW())="","",INDEX('Display 730 &amp; 1200'!$A:$A,ROW()))</f>
        <v>BANDUNG万隆</v>
      </c>
      <c r="B652" t="str">
        <f>IF(INDEX('Display 730 &amp; 1200'!$B:$B,ROW())="","",INDEX('Display 730 &amp; 1200'!$B:$B,ROW()))</f>
        <v>Yosep Kardi</v>
      </c>
      <c r="C652" t="str">
        <f>IF(INDEX('Display 730 &amp; 1200'!$D:$D,ROW())="","",INDEX('Display 730 &amp; 1200'!$D:$D,ROW()))</f>
        <v>DC_CIBIRU</v>
      </c>
      <c r="D652" t="e">
        <f>IF($C652="",0,SUMIFS(#REF!,#REF!,$C652,#REF!,"&gt;="&amp;'Display 730 &amp; 1200'!$AN$10,#REF!,"&lt;="&amp;'Display 730 &amp; 1200'!$AN$9))</f>
        <v>#REF!</v>
      </c>
      <c r="E652" t="e">
        <f>IF($C652="",0,SUMIFS(#REF!,#REF!,$C652,#REF!,"&gt;="&amp;'Display 730 &amp; 1200'!$AN$12,#REF!,"&lt;="&amp;'Display 730 &amp; 1200'!$AN$11))</f>
        <v>#REF!</v>
      </c>
    </row>
    <row r="653" spans="1:5">
      <c r="A653" t="str">
        <f>IF(INDEX('Display 730 &amp; 1200'!$A:$A,ROW())="","",INDEX('Display 730 &amp; 1200'!$A:$A,ROW()))</f>
        <v>BANDUNG万隆</v>
      </c>
      <c r="B653" t="str">
        <f>IF(INDEX('Display 730 &amp; 1200'!$B:$B,ROW())="","",INDEX('Display 730 &amp; 1200'!$B:$B,ROW()))</f>
        <v>Ari TH</v>
      </c>
      <c r="C653" t="str">
        <f>IF(INDEX('Display 730 &amp; 1200'!$D:$D,ROW())="","",INDEX('Display 730 &amp; 1200'!$D:$D,ROW()))</f>
        <v>SOG02C</v>
      </c>
      <c r="D653" t="e">
        <f>IF($C653="",0,SUMIFS(#REF!,#REF!,$C653,#REF!,"&gt;="&amp;'Display 730 &amp; 1200'!$AN$10,#REF!,"&lt;="&amp;'Display 730 &amp; 1200'!$AN$9))</f>
        <v>#REF!</v>
      </c>
      <c r="E653" t="e">
        <f>IF($C653="",0,SUMIFS(#REF!,#REF!,$C653,#REF!,"&gt;="&amp;'Display 730 &amp; 1200'!$AN$12,#REF!,"&lt;="&amp;'Display 730 &amp; 1200'!$AN$11))</f>
        <v>#REF!</v>
      </c>
    </row>
    <row r="654" spans="1:5">
      <c r="A654" t="str">
        <f>IF(INDEX('Display 730 &amp; 1200'!$A:$A,ROW())="","",INDEX('Display 730 &amp; 1200'!$A:$A,ROW()))</f>
        <v>BANDUNG万隆</v>
      </c>
      <c r="B654" t="str">
        <f>IF(INDEX('Display 730 &amp; 1200'!$B:$B,ROW())="","",INDEX('Display 730 &amp; 1200'!$B:$B,ROW()))</f>
        <v>Ari TH</v>
      </c>
      <c r="C654" t="str">
        <f>IF(INDEX('Display 730 &amp; 1200'!$D:$D,ROW())="","",INDEX('Display 730 &amp; 1200'!$D:$D,ROW()))</f>
        <v>SOG13C</v>
      </c>
      <c r="D654" t="e">
        <f>IF($C654="",0,SUMIFS(#REF!,#REF!,$C654,#REF!,"&gt;="&amp;'Display 730 &amp; 1200'!$AN$10,#REF!,"&lt;="&amp;'Display 730 &amp; 1200'!$AN$9))</f>
        <v>#REF!</v>
      </c>
      <c r="E654" t="e">
        <f>IF($C654="",0,SUMIFS(#REF!,#REF!,$C654,#REF!,"&gt;="&amp;'Display 730 &amp; 1200'!$AN$12,#REF!,"&lt;="&amp;'Display 730 &amp; 1200'!$AN$11))</f>
        <v>#REF!</v>
      </c>
    </row>
    <row r="655" spans="1:5">
      <c r="A655" t="str">
        <f>IF(INDEX('Display 730 &amp; 1200'!$A:$A,ROW())="","",INDEX('Display 730 &amp; 1200'!$A:$A,ROW()))</f>
        <v>BANDUNG万隆</v>
      </c>
      <c r="B655" t="str">
        <f>IF(INDEX('Display 730 &amp; 1200'!$B:$B,ROW())="","",INDEX('Display 730 &amp; 1200'!$B:$B,ROW()))</f>
        <v>Yosep Kardi</v>
      </c>
      <c r="C655" t="str">
        <f>IF(INDEX('Display 730 &amp; 1200'!$D:$D,ROW())="","",INDEX('Display 730 &amp; 1200'!$D:$D,ROW()))</f>
        <v>DC_MARGACINTA</v>
      </c>
      <c r="D655" t="e">
        <f>IF($C655="",0,SUMIFS(#REF!,#REF!,$C655,#REF!,"&gt;="&amp;'Display 730 &amp; 1200'!$AN$10,#REF!,"&lt;="&amp;'Display 730 &amp; 1200'!$AN$9))</f>
        <v>#REF!</v>
      </c>
      <c r="E655" t="e">
        <f>IF($C655="",0,SUMIFS(#REF!,#REF!,$C655,#REF!,"&gt;="&amp;'Display 730 &amp; 1200'!$AN$12,#REF!,"&lt;="&amp;'Display 730 &amp; 1200'!$AN$11))</f>
        <v>#REF!</v>
      </c>
    </row>
    <row r="656" spans="1:5">
      <c r="A656" t="str">
        <f>IF(INDEX('Display 730 &amp; 1200'!$A:$A,ROW())="","",INDEX('Display 730 &amp; 1200'!$A:$A,ROW()))</f>
        <v>BANDUNG万隆</v>
      </c>
      <c r="B656" t="str">
        <f>IF(INDEX('Display 730 &amp; 1200'!$B:$B,ROW())="","",INDEX('Display 730 &amp; 1200'!$B:$B,ROW()))</f>
        <v>Yosep Kardi</v>
      </c>
      <c r="C656" t="str">
        <f>IF(INDEX('Display 730 &amp; 1200'!$D:$D,ROW())="","",INDEX('Display 730 &amp; 1200'!$D:$D,ROW()))</f>
        <v>DC_PANYAWANGAN</v>
      </c>
      <c r="D656" t="e">
        <f>IF($C656="",0,SUMIFS(#REF!,#REF!,$C656,#REF!,"&gt;="&amp;'Display 730 &amp; 1200'!$AN$10,#REF!,"&lt;="&amp;'Display 730 &amp; 1200'!$AN$9))</f>
        <v>#REF!</v>
      </c>
      <c r="E656" t="e">
        <f>IF($C656="",0,SUMIFS(#REF!,#REF!,$C656,#REF!,"&gt;="&amp;'Display 730 &amp; 1200'!$AN$12,#REF!,"&lt;="&amp;'Display 730 &amp; 1200'!$AN$11))</f>
        <v>#REF!</v>
      </c>
    </row>
    <row r="657" spans="1:5">
      <c r="A657" t="str">
        <f>IF(INDEX('Display 730 &amp; 1200'!$A:$A,ROW())="","",INDEX('Display 730 &amp; 1200'!$A:$A,ROW()))</f>
        <v>BANDUNG万隆</v>
      </c>
      <c r="B657" t="str">
        <f>IF(INDEX('Display 730 &amp; 1200'!$B:$B,ROW())="","",INDEX('Display 730 &amp; 1200'!$B:$B,ROW()))</f>
        <v>Yosep Kardi</v>
      </c>
      <c r="C657" t="str">
        <f>IF(INDEX('Display 730 &amp; 1200'!$D:$D,ROW())="","",INDEX('Display 730 &amp; 1200'!$D:$D,ROW()))</f>
        <v>SOG11E</v>
      </c>
      <c r="D657" t="e">
        <f>IF($C657="",0,SUMIFS(#REF!,#REF!,$C657,#REF!,"&gt;="&amp;'Display 730 &amp; 1200'!$AN$10,#REF!,"&lt;="&amp;'Display 730 &amp; 1200'!$AN$9))</f>
        <v>#REF!</v>
      </c>
      <c r="E657" t="e">
        <f>IF($C657="",0,SUMIFS(#REF!,#REF!,$C657,#REF!,"&gt;="&amp;'Display 730 &amp; 1200'!$AN$12,#REF!,"&lt;="&amp;'Display 730 &amp; 1200'!$AN$11))</f>
        <v>#REF!</v>
      </c>
    </row>
    <row r="658" spans="1:5">
      <c r="A658" t="str">
        <f>IF(INDEX('Display 730 &amp; 1200'!$A:$A,ROW())="","",INDEX('Display 730 &amp; 1200'!$A:$A,ROW()))</f>
        <v>BANDUNG万隆</v>
      </c>
      <c r="B658" t="str">
        <f>IF(INDEX('Display 730 &amp; 1200'!$B:$B,ROW())="","",INDEX('Display 730 &amp; 1200'!$B:$B,ROW()))</f>
        <v>Ari TH</v>
      </c>
      <c r="C658" t="str">
        <f>IF(INDEX('Display 730 &amp; 1200'!$D:$D,ROW())="","",INDEX('Display 730 &amp; 1200'!$D:$D,ROW()))</f>
        <v>DC_PEUNDEUY</v>
      </c>
      <c r="D658" t="e">
        <f>IF($C658="",0,SUMIFS(#REF!,#REF!,$C658,#REF!,"&gt;="&amp;'Display 730 &amp; 1200'!$AN$10,#REF!,"&lt;="&amp;'Display 730 &amp; 1200'!$AN$9))</f>
        <v>#REF!</v>
      </c>
      <c r="E658" t="e">
        <f>IF($C658="",0,SUMIFS(#REF!,#REF!,$C658,#REF!,"&gt;="&amp;'Display 730 &amp; 1200'!$AN$12,#REF!,"&lt;="&amp;'Display 730 &amp; 1200'!$AN$11))</f>
        <v>#REF!</v>
      </c>
    </row>
    <row r="659" spans="1:5">
      <c r="A659" t="str">
        <f>IF(INDEX('Display 730 &amp; 1200'!$A:$A,ROW())="","",INDEX('Display 730 &amp; 1200'!$A:$A,ROW()))</f>
        <v>BANDUNG万隆</v>
      </c>
      <c r="B659" t="str">
        <f>IF(INDEX('Display 730 &amp; 1200'!$B:$B,ROW())="","",INDEX('Display 730 &amp; 1200'!$B:$B,ROW()))</f>
        <v>Yosep Kardi</v>
      </c>
      <c r="C659" t="str">
        <f>IF(INDEX('Display 730 &amp; 1200'!$D:$D,ROW())="","",INDEX('Display 730 &amp; 1200'!$D:$D,ROW()))</f>
        <v>DC_CINAMBO</v>
      </c>
      <c r="D659" t="e">
        <f>IF($C659="",0,SUMIFS(#REF!,#REF!,$C659,#REF!,"&gt;="&amp;'Display 730 &amp; 1200'!$AN$10,#REF!,"&lt;="&amp;'Display 730 &amp; 1200'!$AN$9))</f>
        <v>#REF!</v>
      </c>
      <c r="E659" t="e">
        <f>IF($C659="",0,SUMIFS(#REF!,#REF!,$C659,#REF!,"&gt;="&amp;'Display 730 &amp; 1200'!$AN$12,#REF!,"&lt;="&amp;'Display 730 &amp; 1200'!$AN$11))</f>
        <v>#REF!</v>
      </c>
    </row>
    <row r="660" spans="1:5">
      <c r="A660" t="str">
        <f>IF(INDEX('Display 730 &amp; 1200'!$A:$A,ROW())="","",INDEX('Display 730 &amp; 1200'!$A:$A,ROW()))</f>
        <v>BANDUNG万隆</v>
      </c>
      <c r="B660" t="str">
        <f>IF(INDEX('Display 730 &amp; 1200'!$B:$B,ROW())="","",INDEX('Display 730 &amp; 1200'!$B:$B,ROW()))</f>
        <v>Septian Nugraha</v>
      </c>
      <c r="C660" t="str">
        <f>IF(INDEX('Display 730 &amp; 1200'!$D:$D,ROW())="","",INDEX('Display 730 &amp; 1200'!$D:$D,ROW()))</f>
        <v>SMB11B</v>
      </c>
      <c r="D660" t="e">
        <f>IF($C660="",0,SUMIFS(#REF!,#REF!,$C660,#REF!,"&gt;="&amp;'Display 730 &amp; 1200'!$AN$10,#REF!,"&lt;="&amp;'Display 730 &amp; 1200'!$AN$9))</f>
        <v>#REF!</v>
      </c>
      <c r="E660" t="e">
        <f>IF($C660="",0,SUMIFS(#REF!,#REF!,$C660,#REF!,"&gt;="&amp;'Display 730 &amp; 1200'!$AN$12,#REF!,"&lt;="&amp;'Display 730 &amp; 1200'!$AN$11))</f>
        <v>#REF!</v>
      </c>
    </row>
    <row r="661" spans="1:5">
      <c r="A661" t="str">
        <f>IF(INDEX('Display 730 &amp; 1200'!$A:$A,ROW())="","",INDEX('Display 730 &amp; 1200'!$A:$A,ROW()))</f>
        <v>BANDUNG万隆</v>
      </c>
      <c r="B661" t="str">
        <f>IF(INDEX('Display 730 &amp; 1200'!$B:$B,ROW())="","",INDEX('Display 730 &amp; 1200'!$B:$B,ROW()))</f>
        <v>Septian Nugraha</v>
      </c>
      <c r="C661" t="str">
        <f>IF(INDEX('Display 730 &amp; 1200'!$D:$D,ROW())="","",INDEX('Display 730 &amp; 1200'!$D:$D,ROW()))</f>
        <v>SMB08B</v>
      </c>
      <c r="D661" t="e">
        <f>IF($C661="",0,SUMIFS(#REF!,#REF!,$C661,#REF!,"&gt;="&amp;'Display 730 &amp; 1200'!$AN$10,#REF!,"&lt;="&amp;'Display 730 &amp; 1200'!$AN$9))</f>
        <v>#REF!</v>
      </c>
      <c r="E661" t="e">
        <f>IF($C661="",0,SUMIFS(#REF!,#REF!,$C661,#REF!,"&gt;="&amp;'Display 730 &amp; 1200'!$AN$12,#REF!,"&lt;="&amp;'Display 730 &amp; 1200'!$AN$11))</f>
        <v>#REF!</v>
      </c>
    </row>
    <row r="662" spans="1:5">
      <c r="A662" t="str">
        <f>IF(INDEX('Display 730 &amp; 1200'!$A:$A,ROW())="","",INDEX('Display 730 &amp; 1200'!$A:$A,ROW()))</f>
        <v>BANDUNG万隆</v>
      </c>
      <c r="B662" t="str">
        <f>IF(INDEX('Display 730 &amp; 1200'!$B:$B,ROW())="","",INDEX('Display 730 &amp; 1200'!$B:$B,ROW()))</f>
        <v>Septian Nugraha</v>
      </c>
      <c r="C662" t="str">
        <f>IF(INDEX('Display 730 &amp; 1200'!$D:$D,ROW())="","",INDEX('Display 730 &amp; 1200'!$D:$D,ROW()))</f>
        <v>SMB02B</v>
      </c>
      <c r="D662" t="e">
        <f>IF($C662="",0,SUMIFS(#REF!,#REF!,$C662,#REF!,"&gt;="&amp;'Display 730 &amp; 1200'!$AN$10,#REF!,"&lt;="&amp;'Display 730 &amp; 1200'!$AN$9))</f>
        <v>#REF!</v>
      </c>
      <c r="E662" t="e">
        <f>IF($C662="",0,SUMIFS(#REF!,#REF!,$C662,#REF!,"&gt;="&amp;'Display 730 &amp; 1200'!$AN$12,#REF!,"&lt;="&amp;'Display 730 &amp; 1200'!$AN$11))</f>
        <v>#REF!</v>
      </c>
    </row>
    <row r="663" spans="1:5">
      <c r="A663" t="str">
        <f>IF(INDEX('Display 730 &amp; 1200'!$A:$A,ROW())="","",INDEX('Display 730 &amp; 1200'!$A:$A,ROW()))</f>
        <v>BANDUNG万隆</v>
      </c>
      <c r="B663" t="str">
        <f>IF(INDEX('Display 730 &amp; 1200'!$B:$B,ROW())="","",INDEX('Display 730 &amp; 1200'!$B:$B,ROW()))</f>
        <v>Septian Nugraha</v>
      </c>
      <c r="C663" t="str">
        <f>IF(INDEX('Display 730 &amp; 1200'!$D:$D,ROW())="","",INDEX('Display 730 &amp; 1200'!$D:$D,ROW()))</f>
        <v>CRN03E</v>
      </c>
      <c r="D663" t="e">
        <f>IF($C663="",0,SUMIFS(#REF!,#REF!,$C663,#REF!,"&gt;="&amp;'Display 730 &amp; 1200'!$AN$10,#REF!,"&lt;="&amp;'Display 730 &amp; 1200'!$AN$9))</f>
        <v>#REF!</v>
      </c>
      <c r="E663" t="e">
        <f>IF($C663="",0,SUMIFS(#REF!,#REF!,$C663,#REF!,"&gt;="&amp;'Display 730 &amp; 1200'!$AN$12,#REF!,"&lt;="&amp;'Display 730 &amp; 1200'!$AN$11))</f>
        <v>#REF!</v>
      </c>
    </row>
    <row r="664" spans="1:5">
      <c r="A664" t="str">
        <f>IF(INDEX('Display 730 &amp; 1200'!$A:$A,ROW())="","",INDEX('Display 730 &amp; 1200'!$A:$A,ROW()))</f>
        <v>BANDUNG万隆</v>
      </c>
      <c r="B664" t="str">
        <f>IF(INDEX('Display 730 &amp; 1200'!$B:$B,ROW())="","",INDEX('Display 730 &amp; 1200'!$B:$B,ROW()))</f>
        <v>Septian Nugraha</v>
      </c>
      <c r="C664" t="str">
        <f>IF(INDEX('Display 730 &amp; 1200'!$D:$D,ROW())="","",INDEX('Display 730 &amp; 1200'!$D:$D,ROW()))</f>
        <v>SMB13C</v>
      </c>
      <c r="D664" t="e">
        <f>IF($C664="",0,SUMIFS(#REF!,#REF!,$C664,#REF!,"&gt;="&amp;'Display 730 &amp; 1200'!$AN$10,#REF!,"&lt;="&amp;'Display 730 &amp; 1200'!$AN$9))</f>
        <v>#REF!</v>
      </c>
      <c r="E664" t="e">
        <f>IF($C664="",0,SUMIFS(#REF!,#REF!,$C664,#REF!,"&gt;="&amp;'Display 730 &amp; 1200'!$AN$12,#REF!,"&lt;="&amp;'Display 730 &amp; 1200'!$AN$11))</f>
        <v>#REF!</v>
      </c>
    </row>
    <row r="665" spans="1:5">
      <c r="A665" t="str">
        <f>IF(INDEX('Display 730 &amp; 1200'!$A:$A,ROW())="","",INDEX('Display 730 &amp; 1200'!$A:$A,ROW()))</f>
        <v>BANDUNG万隆</v>
      </c>
      <c r="B665" t="str">
        <f>IF(INDEX('Display 730 &amp; 1200'!$B:$B,ROW())="","",INDEX('Display 730 &amp; 1200'!$B:$B,ROW()))</f>
        <v>Septian Nugraha</v>
      </c>
      <c r="C665" t="str">
        <f>IF(INDEX('Display 730 &amp; 1200'!$D:$D,ROW())="","",INDEX('Display 730 &amp; 1200'!$D:$D,ROW()))</f>
        <v>SMB10C</v>
      </c>
      <c r="D665" t="e">
        <f>IF($C665="",0,SUMIFS(#REF!,#REF!,$C665,#REF!,"&gt;="&amp;'Display 730 &amp; 1200'!$AN$10,#REF!,"&lt;="&amp;'Display 730 &amp; 1200'!$AN$9))</f>
        <v>#REF!</v>
      </c>
      <c r="E665" t="e">
        <f>IF($C665="",0,SUMIFS(#REF!,#REF!,$C665,#REF!,"&gt;="&amp;'Display 730 &amp; 1200'!$AN$12,#REF!,"&lt;="&amp;'Display 730 &amp; 1200'!$AN$11))</f>
        <v>#REF!</v>
      </c>
    </row>
    <row r="666" spans="1:5">
      <c r="A666" t="str">
        <f>IF(INDEX('Display 730 &amp; 1200'!$A:$A,ROW())="","",INDEX('Display 730 &amp; 1200'!$A:$A,ROW()))</f>
        <v>BANDUNG万隆</v>
      </c>
      <c r="B666" t="str">
        <f>IF(INDEX('Display 730 &amp; 1200'!$B:$B,ROW())="","",INDEX('Display 730 &amp; 1200'!$B:$B,ROW()))</f>
        <v>Septian Nugraha</v>
      </c>
      <c r="C666" t="str">
        <f>IF(INDEX('Display 730 &amp; 1200'!$D:$D,ROW())="","",INDEX('Display 730 &amp; 1200'!$D:$D,ROW()))</f>
        <v>SMB05D</v>
      </c>
      <c r="D666" t="e">
        <f>IF($C666="",0,SUMIFS(#REF!,#REF!,$C666,#REF!,"&gt;="&amp;'Display 730 &amp; 1200'!$AN$10,#REF!,"&lt;="&amp;'Display 730 &amp; 1200'!$AN$9))</f>
        <v>#REF!</v>
      </c>
      <c r="E666" t="e">
        <f>IF($C666="",0,SUMIFS(#REF!,#REF!,$C666,#REF!,"&gt;="&amp;'Display 730 &amp; 1200'!$AN$12,#REF!,"&lt;="&amp;'Display 730 &amp; 1200'!$AN$11))</f>
        <v>#REF!</v>
      </c>
    </row>
    <row r="667" spans="1:5">
      <c r="A667" t="str">
        <f>IF(INDEX('Display 730 &amp; 1200'!$A:$A,ROW())="","",INDEX('Display 730 &amp; 1200'!$A:$A,ROW()))</f>
        <v>BANDUNG万隆</v>
      </c>
      <c r="B667" t="str">
        <f>IF(INDEX('Display 730 &amp; 1200'!$B:$B,ROW())="","",INDEX('Display 730 &amp; 1200'!$B:$B,ROW()))</f>
        <v>Septian Nugraha</v>
      </c>
      <c r="C667" t="str">
        <f>IF(INDEX('Display 730 &amp; 1200'!$D:$D,ROW())="","",INDEX('Display 730 &amp; 1200'!$D:$D,ROW()))</f>
        <v>SMB14C</v>
      </c>
      <c r="D667" t="e">
        <f>IF($C667="",0,SUMIFS(#REF!,#REF!,$C667,#REF!,"&gt;="&amp;'Display 730 &amp; 1200'!$AN$10,#REF!,"&lt;="&amp;'Display 730 &amp; 1200'!$AN$9))</f>
        <v>#REF!</v>
      </c>
      <c r="E667" t="e">
        <f>IF($C667="",0,SUMIFS(#REF!,#REF!,$C667,#REF!,"&gt;="&amp;'Display 730 &amp; 1200'!$AN$12,#REF!,"&lt;="&amp;'Display 730 &amp; 1200'!$AN$11))</f>
        <v>#REF!</v>
      </c>
    </row>
    <row r="668" spans="1:5">
      <c r="A668" t="str">
        <f>IF(INDEX('Display 730 &amp; 1200'!$A:$A,ROW())="","",INDEX('Display 730 &amp; 1200'!$A:$A,ROW()))</f>
        <v>BANDUNG万隆</v>
      </c>
      <c r="B668" t="str">
        <f>IF(INDEX('Display 730 &amp; 1200'!$B:$B,ROW())="","",INDEX('Display 730 &amp; 1200'!$B:$B,ROW()))</f>
        <v>Septian Nugraha</v>
      </c>
      <c r="C668" t="str">
        <f>IF(INDEX('Display 730 &amp; 1200'!$D:$D,ROW())="","",INDEX('Display 730 &amp; 1200'!$D:$D,ROW()))</f>
        <v>SMB29B</v>
      </c>
      <c r="D668" t="e">
        <f>IF($C668="",0,SUMIFS(#REF!,#REF!,$C668,#REF!,"&gt;="&amp;'Display 730 &amp; 1200'!$AN$10,#REF!,"&lt;="&amp;'Display 730 &amp; 1200'!$AN$9))</f>
        <v>#REF!</v>
      </c>
      <c r="E668" t="e">
        <f>IF($C668="",0,SUMIFS(#REF!,#REF!,$C668,#REF!,"&gt;="&amp;'Display 730 &amp; 1200'!$AN$12,#REF!,"&lt;="&amp;'Display 730 &amp; 1200'!$AN$11))</f>
        <v>#REF!</v>
      </c>
    </row>
    <row r="669" spans="1:5">
      <c r="A669" t="str">
        <f>IF(INDEX('Display 730 &amp; 1200'!$A:$A,ROW())="","",INDEX('Display 730 &amp; 1200'!$A:$A,ROW()))</f>
        <v>BANDUNG万隆</v>
      </c>
      <c r="B669" t="str">
        <f>IF(INDEX('Display 730 &amp; 1200'!$B:$B,ROW())="","",INDEX('Display 730 &amp; 1200'!$B:$B,ROW()))</f>
        <v>Septian Nugraha</v>
      </c>
      <c r="C669" t="str">
        <f>IF(INDEX('Display 730 &amp; 1200'!$D:$D,ROW())="","",INDEX('Display 730 &amp; 1200'!$D:$D,ROW()))</f>
        <v>SMB37C</v>
      </c>
      <c r="D669" t="e">
        <f>IF($C669="",0,SUMIFS(#REF!,#REF!,$C669,#REF!,"&gt;="&amp;'Display 730 &amp; 1200'!$AN$10,#REF!,"&lt;="&amp;'Display 730 &amp; 1200'!$AN$9))</f>
        <v>#REF!</v>
      </c>
      <c r="E669" t="e">
        <f>IF($C669="",0,SUMIFS(#REF!,#REF!,$C669,#REF!,"&gt;="&amp;'Display 730 &amp; 1200'!$AN$12,#REF!,"&lt;="&amp;'Display 730 &amp; 1200'!$AN$11))</f>
        <v>#REF!</v>
      </c>
    </row>
    <row r="670" spans="1:5">
      <c r="A670" t="str">
        <f>IF(INDEX('Display 730 &amp; 1200'!$A:$A,ROW())="","",INDEX('Display 730 &amp; 1200'!$A:$A,ROW()))</f>
        <v>BANDUNG万隆</v>
      </c>
      <c r="B670" t="str">
        <f>IF(INDEX('Display 730 &amp; 1200'!$B:$B,ROW())="","",INDEX('Display 730 &amp; 1200'!$B:$B,ROW()))</f>
        <v>Septian Nugraha</v>
      </c>
      <c r="C670" t="str">
        <f>IF(INDEX('Display 730 &amp; 1200'!$D:$D,ROW())="","",INDEX('Display 730 &amp; 1200'!$D:$D,ROW()))</f>
        <v>CRN02C</v>
      </c>
      <c r="D670" t="e">
        <f>IF($C670="",0,SUMIFS(#REF!,#REF!,$C670,#REF!,"&gt;="&amp;'Display 730 &amp; 1200'!$AN$10,#REF!,"&lt;="&amp;'Display 730 &amp; 1200'!$AN$9))</f>
        <v>#REF!</v>
      </c>
      <c r="E670" t="e">
        <f>IF($C670="",0,SUMIFS(#REF!,#REF!,$C670,#REF!,"&gt;="&amp;'Display 730 &amp; 1200'!$AN$12,#REF!,"&lt;="&amp;'Display 730 &amp; 1200'!$AN$11))</f>
        <v>#REF!</v>
      </c>
    </row>
    <row r="671" spans="1:5">
      <c r="A671" t="str">
        <f>IF(INDEX('Display 730 &amp; 1200'!$A:$A,ROW())="","",INDEX('Display 730 &amp; 1200'!$A:$A,ROW()))</f>
        <v>BANDUNG万隆</v>
      </c>
      <c r="B671" t="str">
        <f>IF(INDEX('Display 730 &amp; 1200'!$B:$B,ROW())="","",INDEX('Display 730 &amp; 1200'!$B:$B,ROW()))</f>
        <v>Septian Nugraha</v>
      </c>
      <c r="C671" t="str">
        <f>IF(INDEX('Display 730 &amp; 1200'!$D:$D,ROW())="","",INDEX('Display 730 &amp; 1200'!$D:$D,ROW()))</f>
        <v>SMB40A</v>
      </c>
      <c r="D671" t="e">
        <f>IF($C671="",0,SUMIFS(#REF!,#REF!,$C671,#REF!,"&gt;="&amp;'Display 730 &amp; 1200'!$AN$10,#REF!,"&lt;="&amp;'Display 730 &amp; 1200'!$AN$9))</f>
        <v>#REF!</v>
      </c>
      <c r="E671" t="e">
        <f>IF($C671="",0,SUMIFS(#REF!,#REF!,$C671,#REF!,"&gt;="&amp;'Display 730 &amp; 1200'!$AN$12,#REF!,"&lt;="&amp;'Display 730 &amp; 1200'!$AN$11))</f>
        <v>#REF!</v>
      </c>
    </row>
    <row r="672" spans="1:5">
      <c r="A672" t="str">
        <f>IF(INDEX('Display 730 &amp; 1200'!$A:$A,ROW())="","",INDEX('Display 730 &amp; 1200'!$A:$A,ROW()))</f>
        <v>BANDUNG万隆</v>
      </c>
      <c r="B672" t="str">
        <f>IF(INDEX('Display 730 &amp; 1200'!$B:$B,ROW())="","",INDEX('Display 730 &amp; 1200'!$B:$B,ROW()))</f>
        <v>Septian Nugraha</v>
      </c>
      <c r="C672" t="str">
        <f>IF(INDEX('Display 730 &amp; 1200'!$D:$D,ROW())="","",INDEX('Display 730 &amp; 1200'!$D:$D,ROW()))</f>
        <v>DC_CIREBON_BARAT</v>
      </c>
      <c r="D672" t="e">
        <f>IF($C672="",0,SUMIFS(#REF!,#REF!,$C672,#REF!,"&gt;="&amp;'Display 730 &amp; 1200'!$AN$10,#REF!,"&lt;="&amp;'Display 730 &amp; 1200'!$AN$9))</f>
        <v>#REF!</v>
      </c>
      <c r="E672" t="e">
        <f>IF($C672="",0,SUMIFS(#REF!,#REF!,$C672,#REF!,"&gt;="&amp;'Display 730 &amp; 1200'!$AN$12,#REF!,"&lt;="&amp;'Display 730 &amp; 1200'!$AN$11))</f>
        <v>#REF!</v>
      </c>
    </row>
    <row r="673" spans="1:5">
      <c r="A673" t="str">
        <f>IF(INDEX('Display 730 &amp; 1200'!$A:$A,ROW())="","",INDEX('Display 730 &amp; 1200'!$A:$A,ROW()))</f>
        <v>BANDUNG万隆</v>
      </c>
      <c r="B673" t="str">
        <f>IF(INDEX('Display 730 &amp; 1200'!$B:$B,ROW())="","",INDEX('Display 730 &amp; 1200'!$B:$B,ROW()))</f>
        <v>Septian Nugraha</v>
      </c>
      <c r="C673" t="str">
        <f>IF(INDEX('Display 730 &amp; 1200'!$D:$D,ROW())="","",INDEX('Display 730 &amp; 1200'!$D:$D,ROW()))</f>
        <v>SMB03C</v>
      </c>
      <c r="D673" t="e">
        <f>IF($C673="",0,SUMIFS(#REF!,#REF!,$C673,#REF!,"&gt;="&amp;'Display 730 &amp; 1200'!$AN$10,#REF!,"&lt;="&amp;'Display 730 &amp; 1200'!$AN$9))</f>
        <v>#REF!</v>
      </c>
      <c r="E673" t="e">
        <f>IF($C673="",0,SUMIFS(#REF!,#REF!,$C673,#REF!,"&gt;="&amp;'Display 730 &amp; 1200'!$AN$12,#REF!,"&lt;="&amp;'Display 730 &amp; 1200'!$AN$11))</f>
        <v>#REF!</v>
      </c>
    </row>
    <row r="674" spans="1:5">
      <c r="A674" t="str">
        <f>IF(INDEX('Display 730 &amp; 1200'!$A:$A,ROW())="","",INDEX('Display 730 &amp; 1200'!$A:$A,ROW()))</f>
        <v>BANDUNG万隆</v>
      </c>
      <c r="B674" t="str">
        <f>IF(INDEX('Display 730 &amp; 1200'!$B:$B,ROW())="","",INDEX('Display 730 &amp; 1200'!$B:$B,ROW()))</f>
        <v>Septian Nugraha</v>
      </c>
      <c r="C674" t="str">
        <f>IF(INDEX('Display 730 &amp; 1200'!$D:$D,ROW())="","",INDEX('Display 730 &amp; 1200'!$D:$D,ROW()))</f>
        <v>SMB28C</v>
      </c>
      <c r="D674" t="e">
        <f>IF($C674="",0,SUMIFS(#REF!,#REF!,$C674,#REF!,"&gt;="&amp;'Display 730 &amp; 1200'!$AN$10,#REF!,"&lt;="&amp;'Display 730 &amp; 1200'!$AN$9))</f>
        <v>#REF!</v>
      </c>
      <c r="E674" t="e">
        <f>IF($C674="",0,SUMIFS(#REF!,#REF!,$C674,#REF!,"&gt;="&amp;'Display 730 &amp; 1200'!$AN$12,#REF!,"&lt;="&amp;'Display 730 &amp; 1200'!$AN$11))</f>
        <v>#REF!</v>
      </c>
    </row>
    <row r="675" spans="1:5">
      <c r="A675" t="str">
        <f>IF(INDEX('Display 730 &amp; 1200'!$A:$A,ROW())="","",INDEX('Display 730 &amp; 1200'!$A:$A,ROW()))</f>
        <v>BANDUNG万隆</v>
      </c>
      <c r="B675" t="str">
        <f>IF(INDEX('Display 730 &amp; 1200'!$B:$B,ROW())="","",INDEX('Display 730 &amp; 1200'!$B:$B,ROW()))</f>
        <v>Ari TH</v>
      </c>
      <c r="C675" t="str">
        <f>IF(INDEX('Display 730 &amp; 1200'!$D:$D,ROW())="","",INDEX('Display 730 &amp; 1200'!$D:$D,ROW()))</f>
        <v>Cibeet</v>
      </c>
      <c r="D675" t="e">
        <f>IF($C675="",0,SUMIFS(#REF!,#REF!,$C675,#REF!,"&gt;="&amp;'Display 730 &amp; 1200'!$AN$10,#REF!,"&lt;="&amp;'Display 730 &amp; 1200'!$AN$9))</f>
        <v>#REF!</v>
      </c>
      <c r="E675" t="e">
        <f>IF($C675="",0,SUMIFS(#REF!,#REF!,$C675,#REF!,"&gt;="&amp;'Display 730 &amp; 1200'!$AN$12,#REF!,"&lt;="&amp;'Display 730 &amp; 1200'!$AN$11))</f>
        <v>#REF!</v>
      </c>
    </row>
    <row r="676" spans="1:5">
      <c r="A676" t="str">
        <f>IF(INDEX('Display 730 &amp; 1200'!$A:$A,ROW())="","",INDEX('Display 730 &amp; 1200'!$A:$A,ROW()))</f>
        <v>BANDUNG万隆</v>
      </c>
      <c r="B676" t="str">
        <f>IF(INDEX('Display 730 &amp; 1200'!$B:$B,ROW())="","",INDEX('Display 730 &amp; 1200'!$B:$B,ROW()))</f>
        <v>Nanang</v>
      </c>
      <c r="C676" t="str">
        <f>IF(INDEX('Display 730 &amp; 1200'!$D:$D,ROW())="","",INDEX('Display 730 &amp; 1200'!$D:$D,ROW()))</f>
        <v>SMI15A</v>
      </c>
      <c r="D676" t="e">
        <f>IF($C676="",0,SUMIFS(#REF!,#REF!,$C676,#REF!,"&gt;="&amp;'Display 730 &amp; 1200'!$AN$10,#REF!,"&lt;="&amp;'Display 730 &amp; 1200'!$AN$9))</f>
        <v>#REF!</v>
      </c>
      <c r="E676" t="e">
        <f>IF($C676="",0,SUMIFS(#REF!,#REF!,$C676,#REF!,"&gt;="&amp;'Display 730 &amp; 1200'!$AN$12,#REF!,"&lt;="&amp;'Display 730 &amp; 1200'!$AN$11))</f>
        <v>#REF!</v>
      </c>
    </row>
    <row r="677" spans="1:5">
      <c r="A677" t="str">
        <f>IF(INDEX('Display 730 &amp; 1200'!$A:$A,ROW())="","",INDEX('Display 730 &amp; 1200'!$A:$A,ROW()))</f>
        <v>BANDUNG万隆</v>
      </c>
      <c r="B677" t="str">
        <f>IF(INDEX('Display 730 &amp; 1200'!$B:$B,ROW())="","",INDEX('Display 730 &amp; 1200'!$B:$B,ROW()))</f>
        <v>Nanang</v>
      </c>
      <c r="C677" t="str">
        <f>IF(INDEX('Display 730 &amp; 1200'!$D:$D,ROW())="","",INDEX('Display 730 &amp; 1200'!$D:$D,ROW()))</f>
        <v>Cimanggu_Per</v>
      </c>
      <c r="D677" t="e">
        <f>IF($C677="",0,SUMIFS(#REF!,#REF!,$C677,#REF!,"&gt;="&amp;'Display 730 &amp; 1200'!$AN$10,#REF!,"&lt;="&amp;'Display 730 &amp; 1200'!$AN$9))</f>
        <v>#REF!</v>
      </c>
      <c r="E677" t="e">
        <f>IF($C677="",0,SUMIFS(#REF!,#REF!,$C677,#REF!,"&gt;="&amp;'Display 730 &amp; 1200'!$AN$12,#REF!,"&lt;="&amp;'Display 730 &amp; 1200'!$AN$11))</f>
        <v>#REF!</v>
      </c>
    </row>
    <row r="678" spans="1:5">
      <c r="A678" t="str">
        <f>IF(INDEX('Display 730 &amp; 1200'!$A:$A,ROW())="","",INDEX('Display 730 &amp; 1200'!$A:$A,ROW()))</f>
        <v>BANDUNG万隆</v>
      </c>
      <c r="B678" t="str">
        <f>IF(INDEX('Display 730 &amp; 1200'!$B:$B,ROW())="","",INDEX('Display 730 &amp; 1200'!$B:$B,ROW()))</f>
        <v>Nanang</v>
      </c>
      <c r="C678" t="str">
        <f>IF(INDEX('Display 730 &amp; 1200'!$D:$D,ROW())="","",INDEX('Display 730 &amp; 1200'!$D:$D,ROW()))</f>
        <v>Cikangkung</v>
      </c>
      <c r="D678" t="e">
        <f>IF($C678="",0,SUMIFS(#REF!,#REF!,$C678,#REF!,"&gt;="&amp;'Display 730 &amp; 1200'!$AN$10,#REF!,"&lt;="&amp;'Display 730 &amp; 1200'!$AN$9))</f>
        <v>#REF!</v>
      </c>
      <c r="E678" t="e">
        <f>IF($C678="",0,SUMIFS(#REF!,#REF!,$C678,#REF!,"&gt;="&amp;'Display 730 &amp; 1200'!$AN$12,#REF!,"&lt;="&amp;'Display 730 &amp; 1200'!$AN$11))</f>
        <v>#REF!</v>
      </c>
    </row>
    <row r="679" spans="1:5">
      <c r="A679" t="str">
        <f>IF(INDEX('Display 730 &amp; 1200'!$A:$A,ROW())="","",INDEX('Display 730 &amp; 1200'!$A:$A,ROW()))</f>
        <v>BANDUNG万隆</v>
      </c>
      <c r="B679" t="str">
        <f>IF(INDEX('Display 730 &amp; 1200'!$B:$B,ROW())="","",INDEX('Display 730 &amp; 1200'!$B:$B,ROW()))</f>
        <v>Sandi Almanto</v>
      </c>
      <c r="C679" t="str">
        <f>IF(INDEX('Display 730 &amp; 1200'!$D:$D,ROW())="","",INDEX('Display 730 &amp; 1200'!$D:$D,ROW()))</f>
        <v>TAKOKAK</v>
      </c>
      <c r="D679" t="e">
        <f>IF($C679="",0,SUMIFS(#REF!,#REF!,$C679,#REF!,"&gt;="&amp;'Display 730 &amp; 1200'!$AN$10,#REF!,"&lt;="&amp;'Display 730 &amp; 1200'!$AN$9))</f>
        <v>#REF!</v>
      </c>
      <c r="E679" t="e">
        <f>IF($C679="",0,SUMIFS(#REF!,#REF!,$C679,#REF!,"&gt;="&amp;'Display 730 &amp; 1200'!$AN$12,#REF!,"&lt;="&amp;'Display 730 &amp; 1200'!$AN$11))</f>
        <v>#REF!</v>
      </c>
    </row>
    <row r="680" spans="1:5">
      <c r="A680" t="str">
        <f>IF(INDEX('Display 730 &amp; 1200'!$A:$A,ROW())="","",INDEX('Display 730 &amp; 1200'!$A:$A,ROW()))</f>
        <v>SEMARANG三宝垄</v>
      </c>
      <c r="B680" t="str">
        <f>IF(INDEX('Display 730 &amp; 1200'!$B:$B,ROW())="","",INDEX('Display 730 &amp; 1200'!$B:$B,ROW()))</f>
        <v>RENDI</v>
      </c>
      <c r="C680" t="str">
        <f>IF(INDEX('Display 730 &amp; 1200'!$D:$D,ROW())="","",INDEX('Display 730 &amp; 1200'!$D:$D,ROW()))</f>
        <v>BANJARNEGARA</v>
      </c>
      <c r="D680" t="e">
        <f>IF($C680="",0,SUMIFS(#REF!,#REF!,$C680,#REF!,"&gt;="&amp;'Display 730 &amp; 1200'!$AN$10,#REF!,"&lt;="&amp;'Display 730 &amp; 1200'!$AN$9))</f>
        <v>#REF!</v>
      </c>
      <c r="E680" t="e">
        <f>IF($C680="",0,SUMIFS(#REF!,#REF!,$C680,#REF!,"&gt;="&amp;'Display 730 &amp; 1200'!$AN$12,#REF!,"&lt;="&amp;'Display 730 &amp; 1200'!$AN$11))</f>
        <v>#REF!</v>
      </c>
    </row>
    <row r="681" spans="1:5">
      <c r="A681" t="str">
        <f>IF(INDEX('Display 730 &amp; 1200'!$A:$A,ROW())="","",INDEX('Display 730 &amp; 1200'!$A:$A,ROW()))</f>
        <v>SEMARANG三宝垄</v>
      </c>
      <c r="B681" t="str">
        <f>IF(INDEX('Display 730 &amp; 1200'!$B:$B,ROW())="","",INDEX('Display 730 &amp; 1200'!$B:$B,ROW()))</f>
        <v>RENDI</v>
      </c>
      <c r="C681" t="str">
        <f>IF(INDEX('Display 730 &amp; 1200'!$D:$D,ROW())="","",INDEX('Display 730 &amp; 1200'!$D:$D,ROW()))</f>
        <v>KLAMPOK</v>
      </c>
      <c r="D681" t="e">
        <f>IF($C681="",0,SUMIFS(#REF!,#REF!,$C681,#REF!,"&gt;="&amp;'Display 730 &amp; 1200'!$AN$10,#REF!,"&lt;="&amp;'Display 730 &amp; 1200'!$AN$9))</f>
        <v>#REF!</v>
      </c>
      <c r="E681" t="e">
        <f>IF($C681="",0,SUMIFS(#REF!,#REF!,$C681,#REF!,"&gt;="&amp;'Display 730 &amp; 1200'!$AN$12,#REF!,"&lt;="&amp;'Display 730 &amp; 1200'!$AN$11))</f>
        <v>#REF!</v>
      </c>
    </row>
    <row r="682" spans="1:5">
      <c r="A682" t="str">
        <f>IF(INDEX('Display 730 &amp; 1200'!$A:$A,ROW())="","",INDEX('Display 730 &amp; 1200'!$A:$A,ROW()))</f>
        <v>SEMARANG三宝垄</v>
      </c>
      <c r="B682" t="str">
        <f>IF(INDEX('Display 730 &amp; 1200'!$B:$B,ROW())="","",INDEX('Display 730 &amp; 1200'!$B:$B,ROW()))</f>
        <v>RENDI</v>
      </c>
      <c r="C682" t="str">
        <f>IF(INDEX('Display 730 &amp; 1200'!$D:$D,ROW())="","",INDEX('Display 730 &amp; 1200'!$D:$D,ROW()))</f>
        <v>KARANG_KOBAR</v>
      </c>
      <c r="D682" t="e">
        <f>IF($C682="",0,SUMIFS(#REF!,#REF!,$C682,#REF!,"&gt;="&amp;'Display 730 &amp; 1200'!$AN$10,#REF!,"&lt;="&amp;'Display 730 &amp; 1200'!$AN$9))</f>
        <v>#REF!</v>
      </c>
      <c r="E682" t="e">
        <f>IF($C682="",0,SUMIFS(#REF!,#REF!,$C682,#REF!,"&gt;="&amp;'Display 730 &amp; 1200'!$AN$12,#REF!,"&lt;="&amp;'Display 730 &amp; 1200'!$AN$11))</f>
        <v>#REF!</v>
      </c>
    </row>
    <row r="683" spans="1:5">
      <c r="A683" t="str">
        <f>IF(INDEX('Display 730 &amp; 1200'!$A:$A,ROW())="","",INDEX('Display 730 &amp; 1200'!$A:$A,ROW()))</f>
        <v>SEMARANG三宝垄</v>
      </c>
      <c r="B683" t="str">
        <f>IF(INDEX('Display 730 &amp; 1200'!$B:$B,ROW())="","",INDEX('Display 730 &amp; 1200'!$B:$B,ROW()))</f>
        <v>RENDI</v>
      </c>
      <c r="C683" t="str">
        <f>IF(INDEX('Display 730 &amp; 1200'!$D:$D,ROW())="","",INDEX('Display 730 &amp; 1200'!$D:$D,ROW()))</f>
        <v>BAWANG</v>
      </c>
      <c r="D683" t="e">
        <f>IF($C683="",0,SUMIFS(#REF!,#REF!,$C683,#REF!,"&gt;="&amp;'Display 730 &amp; 1200'!$AN$10,#REF!,"&lt;="&amp;'Display 730 &amp; 1200'!$AN$9))</f>
        <v>#REF!</v>
      </c>
      <c r="E683" t="e">
        <f>IF($C683="",0,SUMIFS(#REF!,#REF!,$C683,#REF!,"&gt;="&amp;'Display 730 &amp; 1200'!$AN$12,#REF!,"&lt;="&amp;'Display 730 &amp; 1200'!$AN$11))</f>
        <v>#REF!</v>
      </c>
    </row>
    <row r="684" spans="1:5">
      <c r="A684" t="str">
        <f>IF(INDEX('Display 730 &amp; 1200'!$A:$A,ROW())="","",INDEX('Display 730 &amp; 1200'!$A:$A,ROW()))</f>
        <v>SEMARANG三宝垄</v>
      </c>
      <c r="B684" t="str">
        <f>IF(INDEX('Display 730 &amp; 1200'!$B:$B,ROW())="","",INDEX('Display 730 &amp; 1200'!$B:$B,ROW()))</f>
        <v>RENDI</v>
      </c>
      <c r="C684" t="str">
        <f>IF(INDEX('Display 730 &amp; 1200'!$D:$D,ROW())="","",INDEX('Display 730 &amp; 1200'!$D:$D,ROW()))</f>
        <v>WANADADI</v>
      </c>
      <c r="D684" t="e">
        <f>IF($C684="",0,SUMIFS(#REF!,#REF!,$C684,#REF!,"&gt;="&amp;'Display 730 &amp; 1200'!$AN$10,#REF!,"&lt;="&amp;'Display 730 &amp; 1200'!$AN$9))</f>
        <v>#REF!</v>
      </c>
      <c r="E684" t="e">
        <f>IF($C684="",0,SUMIFS(#REF!,#REF!,$C684,#REF!,"&gt;="&amp;'Display 730 &amp; 1200'!$AN$12,#REF!,"&lt;="&amp;'Display 730 &amp; 1200'!$AN$11))</f>
        <v>#REF!</v>
      </c>
    </row>
    <row r="685" spans="1:5">
      <c r="A685" t="str">
        <f>IF(INDEX('Display 730 &amp; 1200'!$A:$A,ROW())="","",INDEX('Display 730 &amp; 1200'!$A:$A,ROW()))</f>
        <v>SEMARANG三宝垄</v>
      </c>
      <c r="B685" t="str">
        <f>IF(INDEX('Display 730 &amp; 1200'!$B:$B,ROW())="","",INDEX('Display 730 &amp; 1200'!$B:$B,ROW()))</f>
        <v>RENDI</v>
      </c>
      <c r="C685" t="str">
        <f>IF(INDEX('Display 730 &amp; 1200'!$D:$D,ROW())="","",INDEX('Display 730 &amp; 1200'!$D:$D,ROW()))</f>
        <v>SIGALUH</v>
      </c>
      <c r="D685" t="e">
        <f>IF($C685="",0,SUMIFS(#REF!,#REF!,$C685,#REF!,"&gt;="&amp;'Display 730 &amp; 1200'!$AN$10,#REF!,"&lt;="&amp;'Display 730 &amp; 1200'!$AN$9))</f>
        <v>#REF!</v>
      </c>
      <c r="E685" t="e">
        <f>IF($C685="",0,SUMIFS(#REF!,#REF!,$C685,#REF!,"&gt;="&amp;'Display 730 &amp; 1200'!$AN$12,#REF!,"&lt;="&amp;'Display 730 &amp; 1200'!$AN$11))</f>
        <v>#REF!</v>
      </c>
    </row>
    <row r="686" spans="1:5">
      <c r="A686" t="str">
        <f>IF(INDEX('Display 730 &amp; 1200'!$A:$A,ROW())="","",INDEX('Display 730 &amp; 1200'!$A:$A,ROW()))</f>
        <v>SEMARANG三宝垄</v>
      </c>
      <c r="B686" t="str">
        <f>IF(INDEX('Display 730 &amp; 1200'!$B:$B,ROW())="","",INDEX('Display 730 &amp; 1200'!$B:$B,ROW()))</f>
        <v>RENDI</v>
      </c>
      <c r="C686" t="str">
        <f>IF(INDEX('Display 730 &amp; 1200'!$D:$D,ROW())="","",INDEX('Display 730 &amp; 1200'!$D:$D,ROW()))</f>
        <v>PUNGGELAN01</v>
      </c>
      <c r="D686" t="e">
        <f>IF($C686="",0,SUMIFS(#REF!,#REF!,$C686,#REF!,"&gt;="&amp;'Display 730 &amp; 1200'!$AN$10,#REF!,"&lt;="&amp;'Display 730 &amp; 1200'!$AN$9))</f>
        <v>#REF!</v>
      </c>
      <c r="E686" t="e">
        <f>IF($C686="",0,SUMIFS(#REF!,#REF!,$C686,#REF!,"&gt;="&amp;'Display 730 &amp; 1200'!$AN$12,#REF!,"&lt;="&amp;'Display 730 &amp; 1200'!$AN$11))</f>
        <v>#REF!</v>
      </c>
    </row>
    <row r="687" spans="1:5">
      <c r="A687" t="str">
        <f>IF(INDEX('Display 730 &amp; 1200'!$A:$A,ROW())="","",INDEX('Display 730 &amp; 1200'!$A:$A,ROW()))</f>
        <v>SEMARANG三宝垄</v>
      </c>
      <c r="B687" t="str">
        <f>IF(INDEX('Display 730 &amp; 1200'!$B:$B,ROW())="","",INDEX('Display 730 &amp; 1200'!$B:$B,ROW()))</f>
        <v>RENDI</v>
      </c>
      <c r="C687" t="str">
        <f>IF(INDEX('Display 730 &amp; 1200'!$D:$D,ROW())="","",INDEX('Display 730 &amp; 1200'!$D:$D,ROW()))</f>
        <v>MANDIRAJA01</v>
      </c>
      <c r="D687" t="e">
        <f>IF($C687="",0,SUMIFS(#REF!,#REF!,$C687,#REF!,"&gt;="&amp;'Display 730 &amp; 1200'!$AN$10,#REF!,"&lt;="&amp;'Display 730 &amp; 1200'!$AN$9))</f>
        <v>#REF!</v>
      </c>
      <c r="E687" t="e">
        <f>IF($C687="",0,SUMIFS(#REF!,#REF!,$C687,#REF!,"&gt;="&amp;'Display 730 &amp; 1200'!$AN$12,#REF!,"&lt;="&amp;'Display 730 &amp; 1200'!$AN$11))</f>
        <v>#REF!</v>
      </c>
    </row>
    <row r="688" spans="1:5">
      <c r="A688" t="str">
        <f>IF(INDEX('Display 730 &amp; 1200'!$A:$A,ROW())="","",INDEX('Display 730 &amp; 1200'!$A:$A,ROW()))</f>
        <v>SEMARANG三宝垄</v>
      </c>
      <c r="B688" t="str">
        <f>IF(INDEX('Display 730 &amp; 1200'!$B:$B,ROW())="","",INDEX('Display 730 &amp; 1200'!$B:$B,ROW()))</f>
        <v>RENDI</v>
      </c>
      <c r="C688" t="str">
        <f>IF(INDEX('Display 730 &amp; 1200'!$D:$D,ROW())="","",INDEX('Display 730 &amp; 1200'!$D:$D,ROW()))</f>
        <v>PEJAWARAN</v>
      </c>
      <c r="D688" t="e">
        <f>IF($C688="",0,SUMIFS(#REF!,#REF!,$C688,#REF!,"&gt;="&amp;'Display 730 &amp; 1200'!$AN$10,#REF!,"&lt;="&amp;'Display 730 &amp; 1200'!$AN$9))</f>
        <v>#REF!</v>
      </c>
      <c r="E688" t="e">
        <f>IF($C688="",0,SUMIFS(#REF!,#REF!,$C688,#REF!,"&gt;="&amp;'Display 730 &amp; 1200'!$AN$12,#REF!,"&lt;="&amp;'Display 730 &amp; 1200'!$AN$11))</f>
        <v>#REF!</v>
      </c>
    </row>
    <row r="689" spans="1:5">
      <c r="A689" t="str">
        <f>IF(INDEX('Display 730 &amp; 1200'!$A:$A,ROW())="","",INDEX('Display 730 &amp; 1200'!$A:$A,ROW()))</f>
        <v>SEMARANG三宝垄</v>
      </c>
      <c r="B689" t="str">
        <f>IF(INDEX('Display 730 &amp; 1200'!$B:$B,ROW())="","",INDEX('Display 730 &amp; 1200'!$B:$B,ROW()))</f>
        <v>KUKUH SELATAN</v>
      </c>
      <c r="C689" t="str">
        <f>IF(INDEX('Display 730 &amp; 1200'!$D:$D,ROW())="","",INDEX('Display 730 &amp; 1200'!$D:$D,ROW()))</f>
        <v>KAJEN</v>
      </c>
      <c r="D689" t="e">
        <f>IF($C689="",0,SUMIFS(#REF!,#REF!,$C689,#REF!,"&gt;="&amp;'Display 730 &amp; 1200'!$AN$10,#REF!,"&lt;="&amp;'Display 730 &amp; 1200'!$AN$9))</f>
        <v>#REF!</v>
      </c>
      <c r="E689" t="e">
        <f>IF($C689="",0,SUMIFS(#REF!,#REF!,$C689,#REF!,"&gt;="&amp;'Display 730 &amp; 1200'!$AN$12,#REF!,"&lt;="&amp;'Display 730 &amp; 1200'!$AN$11))</f>
        <v>#REF!</v>
      </c>
    </row>
    <row r="690" spans="1:5">
      <c r="A690" t="str">
        <f>IF(INDEX('Display 730 &amp; 1200'!$A:$A,ROW())="","",INDEX('Display 730 &amp; 1200'!$A:$A,ROW()))</f>
        <v>SEMARANG三宝垄</v>
      </c>
      <c r="B690" t="str">
        <f>IF(INDEX('Display 730 &amp; 1200'!$B:$B,ROW())="","",INDEX('Display 730 &amp; 1200'!$B:$B,ROW()))</f>
        <v>KUKUH SELATAN</v>
      </c>
      <c r="C690" t="str">
        <f>IF(INDEX('Display 730 &amp; 1200'!$D:$D,ROW())="","",INDEX('Display 730 &amp; 1200'!$D:$D,ROW()))</f>
        <v>BOJONG</v>
      </c>
      <c r="D690" t="e">
        <f>IF($C690="",0,SUMIFS(#REF!,#REF!,$C690,#REF!,"&gt;="&amp;'Display 730 &amp; 1200'!$AN$10,#REF!,"&lt;="&amp;'Display 730 &amp; 1200'!$AN$9))</f>
        <v>#REF!</v>
      </c>
      <c r="E690" t="e">
        <f>IF($C690="",0,SUMIFS(#REF!,#REF!,$C690,#REF!,"&gt;="&amp;'Display 730 &amp; 1200'!$AN$12,#REF!,"&lt;="&amp;'Display 730 &amp; 1200'!$AN$11))</f>
        <v>#REF!</v>
      </c>
    </row>
    <row r="691" spans="1:5">
      <c r="A691" t="str">
        <f>IF(INDEX('Display 730 &amp; 1200'!$A:$A,ROW())="","",INDEX('Display 730 &amp; 1200'!$A:$A,ROW()))</f>
        <v>SEMARANG三宝垄</v>
      </c>
      <c r="B691" t="str">
        <f>IF(INDEX('Display 730 &amp; 1200'!$B:$B,ROW())="","",INDEX('Display 730 &amp; 1200'!$B:$B,ROW()))</f>
        <v>KUKUH SELATAN</v>
      </c>
      <c r="C691" t="str">
        <f>IF(INDEX('Display 730 &amp; 1200'!$D:$D,ROW())="","",INDEX('Display 730 &amp; 1200'!$D:$D,ROW()))</f>
        <v>KARANGSARI_KAJEN</v>
      </c>
      <c r="D691" t="e">
        <f>IF($C691="",0,SUMIFS(#REF!,#REF!,$C691,#REF!,"&gt;="&amp;'Display 730 &amp; 1200'!$AN$10,#REF!,"&lt;="&amp;'Display 730 &amp; 1200'!$AN$9))</f>
        <v>#REF!</v>
      </c>
      <c r="E691" t="e">
        <f>IF($C691="",0,SUMIFS(#REF!,#REF!,$C691,#REF!,"&gt;="&amp;'Display 730 &amp; 1200'!$AN$12,#REF!,"&lt;="&amp;'Display 730 &amp; 1200'!$AN$11))</f>
        <v>#REF!</v>
      </c>
    </row>
    <row r="692" spans="1:5">
      <c r="A692" t="str">
        <f>IF(INDEX('Display 730 &amp; 1200'!$A:$A,ROW())="","",INDEX('Display 730 &amp; 1200'!$A:$A,ROW()))</f>
        <v>SEMARANG三宝垄</v>
      </c>
      <c r="B692" t="str">
        <f>IF(INDEX('Display 730 &amp; 1200'!$B:$B,ROW())="","",INDEX('Display 730 &amp; 1200'!$B:$B,ROW()))</f>
        <v>KUKUH SELATAN</v>
      </c>
      <c r="C692" t="str">
        <f>IF(INDEX('Display 730 &amp; 1200'!$D:$D,ROW())="","",INDEX('Display 730 &amp; 1200'!$D:$D,ROW()))</f>
        <v>DORO</v>
      </c>
      <c r="D692" t="e">
        <f>IF($C692="",0,SUMIFS(#REF!,#REF!,$C692,#REF!,"&gt;="&amp;'Display 730 &amp; 1200'!$AN$10,#REF!,"&lt;="&amp;'Display 730 &amp; 1200'!$AN$9))</f>
        <v>#REF!</v>
      </c>
      <c r="E692" t="e">
        <f>IF($C692="",0,SUMIFS(#REF!,#REF!,$C692,#REF!,"&gt;="&amp;'Display 730 &amp; 1200'!$AN$12,#REF!,"&lt;="&amp;'Display 730 &amp; 1200'!$AN$11))</f>
        <v>#REF!</v>
      </c>
    </row>
    <row r="693" spans="1:5">
      <c r="A693" t="str">
        <f>IF(INDEX('Display 730 &amp; 1200'!$A:$A,ROW())="","",INDEX('Display 730 &amp; 1200'!$A:$A,ROW()))</f>
        <v>SEMARANG三宝垄</v>
      </c>
      <c r="B693" t="str">
        <f>IF(INDEX('Display 730 &amp; 1200'!$B:$B,ROW())="","",INDEX('Display 730 &amp; 1200'!$B:$B,ROW()))</f>
        <v>KUKUH SELATAN</v>
      </c>
      <c r="C693" t="str">
        <f>IF(INDEX('Display 730 &amp; 1200'!$D:$D,ROW())="","",INDEX('Display 730 &amp; 1200'!$D:$D,ROW()))</f>
        <v>PANINGGARAN</v>
      </c>
      <c r="D693" t="e">
        <f>IF($C693="",0,SUMIFS(#REF!,#REF!,$C693,#REF!,"&gt;="&amp;'Display 730 &amp; 1200'!$AN$10,#REF!,"&lt;="&amp;'Display 730 &amp; 1200'!$AN$9))</f>
        <v>#REF!</v>
      </c>
      <c r="E693" t="e">
        <f>IF($C693="",0,SUMIFS(#REF!,#REF!,$C693,#REF!,"&gt;="&amp;'Display 730 &amp; 1200'!$AN$12,#REF!,"&lt;="&amp;'Display 730 &amp; 1200'!$AN$11))</f>
        <v>#REF!</v>
      </c>
    </row>
    <row r="694" spans="1:5">
      <c r="A694" t="str">
        <f>IF(INDEX('Display 730 &amp; 1200'!$A:$A,ROW())="","",INDEX('Display 730 &amp; 1200'!$A:$A,ROW()))</f>
        <v>SEMARANG三宝垄</v>
      </c>
      <c r="B694" t="str">
        <f>IF(INDEX('Display 730 &amp; 1200'!$B:$B,ROW())="","",INDEX('Display 730 &amp; 1200'!$B:$B,ROW()))</f>
        <v>KUKUH SELATAN</v>
      </c>
      <c r="C694" t="str">
        <f>IF(INDEX('Display 730 &amp; 1200'!$D:$D,ROW())="","",INDEX('Display 730 &amp; 1200'!$D:$D,ROW()))</f>
        <v>TIRTO01</v>
      </c>
      <c r="D694" t="e">
        <f>IF($C694="",0,SUMIFS(#REF!,#REF!,$C694,#REF!,"&gt;="&amp;'Display 730 &amp; 1200'!$AN$10,#REF!,"&lt;="&amp;'Display 730 &amp; 1200'!$AN$9))</f>
        <v>#REF!</v>
      </c>
      <c r="E694" t="e">
        <f>IF($C694="",0,SUMIFS(#REF!,#REF!,$C694,#REF!,"&gt;="&amp;'Display 730 &amp; 1200'!$AN$12,#REF!,"&lt;="&amp;'Display 730 &amp; 1200'!$AN$11))</f>
        <v>#REF!</v>
      </c>
    </row>
    <row r="695" spans="1:5">
      <c r="A695" t="str">
        <f>IF(INDEX('Display 730 &amp; 1200'!$A:$A,ROW())="","",INDEX('Display 730 &amp; 1200'!$A:$A,ROW()))</f>
        <v>SEMARANG三宝垄</v>
      </c>
      <c r="B695" t="str">
        <f>IF(INDEX('Display 730 &amp; 1200'!$B:$B,ROW())="","",INDEX('Display 730 &amp; 1200'!$B:$B,ROW()))</f>
        <v>KUKUH SELATAN</v>
      </c>
      <c r="C695" t="str">
        <f>IF(INDEX('Display 730 &amp; 1200'!$D:$D,ROW())="","",INDEX('Display 730 &amp; 1200'!$D:$D,ROW()))</f>
        <v>KESESI01</v>
      </c>
      <c r="D695" t="e">
        <f>IF($C695="",0,SUMIFS(#REF!,#REF!,$C695,#REF!,"&gt;="&amp;'Display 730 &amp; 1200'!$AN$10,#REF!,"&lt;="&amp;'Display 730 &amp; 1200'!$AN$9))</f>
        <v>#REF!</v>
      </c>
      <c r="E695" t="e">
        <f>IF($C695="",0,SUMIFS(#REF!,#REF!,$C695,#REF!,"&gt;="&amp;'Display 730 &amp; 1200'!$AN$12,#REF!,"&lt;="&amp;'Display 730 &amp; 1200'!$AN$11))</f>
        <v>#REF!</v>
      </c>
    </row>
    <row r="696" spans="1:5">
      <c r="A696" t="str">
        <f>IF(INDEX('Display 730 &amp; 1200'!$A:$A,ROW())="","",INDEX('Display 730 &amp; 1200'!$A:$A,ROW()))</f>
        <v>SEMARANG三宝垄</v>
      </c>
      <c r="B696" t="str">
        <f>IF(INDEX('Display 730 &amp; 1200'!$B:$B,ROW())="","",INDEX('Display 730 &amp; 1200'!$B:$B,ROW()))</f>
        <v>KUKUH SELATAN</v>
      </c>
      <c r="C696" t="str">
        <f>IF(INDEX('Display 730 &amp; 1200'!$D:$D,ROW())="","",INDEX('Display 730 &amp; 1200'!$D:$D,ROW()))</f>
        <v>WONOPRINGGO01</v>
      </c>
      <c r="D696" t="e">
        <f>IF($C696="",0,SUMIFS(#REF!,#REF!,$C696,#REF!,"&gt;="&amp;'Display 730 &amp; 1200'!$AN$10,#REF!,"&lt;="&amp;'Display 730 &amp; 1200'!$AN$9))</f>
        <v>#REF!</v>
      </c>
      <c r="E696" t="e">
        <f>IF($C696="",0,SUMIFS(#REF!,#REF!,$C696,#REF!,"&gt;="&amp;'Display 730 &amp; 1200'!$AN$12,#REF!,"&lt;="&amp;'Display 730 &amp; 1200'!$AN$11))</f>
        <v>#REF!</v>
      </c>
    </row>
    <row r="697" spans="1:5">
      <c r="A697" t="str">
        <f>IF(INDEX('Display 730 &amp; 1200'!$A:$A,ROW())="","",INDEX('Display 730 &amp; 1200'!$A:$A,ROW()))</f>
        <v>SEMARANG三宝垄</v>
      </c>
      <c r="B697" t="str">
        <f>IF(INDEX('Display 730 &amp; 1200'!$B:$B,ROW())="","",INDEX('Display 730 &amp; 1200'!$B:$B,ROW()))</f>
        <v>KUKUH SELATAN</v>
      </c>
      <c r="C697" t="str">
        <f>IF(INDEX('Display 730 &amp; 1200'!$D:$D,ROW())="","",INDEX('Display 730 &amp; 1200'!$D:$D,ROW()))</f>
        <v>KEDUNGWUNI01</v>
      </c>
      <c r="D697" t="e">
        <f>IF($C697="",0,SUMIFS(#REF!,#REF!,$C697,#REF!,"&gt;="&amp;'Display 730 &amp; 1200'!$AN$10,#REF!,"&lt;="&amp;'Display 730 &amp; 1200'!$AN$9))</f>
        <v>#REF!</v>
      </c>
      <c r="E697" t="e">
        <f>IF($C697="",0,SUMIFS(#REF!,#REF!,$C697,#REF!,"&gt;="&amp;'Display 730 &amp; 1200'!$AN$12,#REF!,"&lt;="&amp;'Display 730 &amp; 1200'!$AN$11))</f>
        <v>#REF!</v>
      </c>
    </row>
    <row r="698" spans="1:5">
      <c r="A698" t="str">
        <f>IF(INDEX('Display 730 &amp; 1200'!$A:$A,ROW())="","",INDEX('Display 730 &amp; 1200'!$A:$A,ROW()))</f>
        <v>SEMARANG三宝垄</v>
      </c>
      <c r="B698" t="str">
        <f>IF(INDEX('Display 730 &amp; 1200'!$B:$B,ROW())="","",INDEX('Display 730 &amp; 1200'!$B:$B,ROW()))</f>
        <v>KUKUH SELATAN</v>
      </c>
      <c r="C698" t="str">
        <f>IF(INDEX('Display 730 &amp; 1200'!$D:$D,ROW())="","",INDEX('Display 730 &amp; 1200'!$D:$D,ROW()))</f>
        <v>KARANGDADAP01</v>
      </c>
      <c r="D698" t="e">
        <f>IF($C698="",0,SUMIFS(#REF!,#REF!,$C698,#REF!,"&gt;="&amp;'Display 730 &amp; 1200'!$AN$10,#REF!,"&lt;="&amp;'Display 730 &amp; 1200'!$AN$9))</f>
        <v>#REF!</v>
      </c>
      <c r="E698" t="e">
        <f>IF($C698="",0,SUMIFS(#REF!,#REF!,$C698,#REF!,"&gt;="&amp;'Display 730 &amp; 1200'!$AN$12,#REF!,"&lt;="&amp;'Display 730 &amp; 1200'!$AN$11))</f>
        <v>#REF!</v>
      </c>
    </row>
    <row r="699" spans="1:5">
      <c r="A699" t="str">
        <f>IF(INDEX('Display 730 &amp; 1200'!$A:$A,ROW())="","",INDEX('Display 730 &amp; 1200'!$A:$A,ROW()))</f>
        <v>SEMARANG三宝垄</v>
      </c>
      <c r="B699" t="str">
        <f>IF(INDEX('Display 730 &amp; 1200'!$B:$B,ROW())="","",INDEX('Display 730 &amp; 1200'!$B:$B,ROW()))</f>
        <v>RENDI</v>
      </c>
      <c r="C699" t="str">
        <f>IF(INDEX('Display 730 &amp; 1200'!$D:$D,ROW())="","",INDEX('Display 730 &amp; 1200'!$D:$D,ROW()))</f>
        <v>TEMANGGUNG</v>
      </c>
      <c r="D699" t="e">
        <f>IF($C699="",0,SUMIFS(#REF!,#REF!,$C699,#REF!,"&gt;="&amp;'Display 730 &amp; 1200'!$AN$10,#REF!,"&lt;="&amp;'Display 730 &amp; 1200'!$AN$9))</f>
        <v>#REF!</v>
      </c>
      <c r="E699" t="e">
        <f>IF($C699="",0,SUMIFS(#REF!,#REF!,$C699,#REF!,"&gt;="&amp;'Display 730 &amp; 1200'!$AN$12,#REF!,"&lt;="&amp;'Display 730 &amp; 1200'!$AN$11))</f>
        <v>#REF!</v>
      </c>
    </row>
    <row r="700" spans="1:5">
      <c r="A700" t="str">
        <f>IF(INDEX('Display 730 &amp; 1200'!$A:$A,ROW())="","",INDEX('Display 730 &amp; 1200'!$A:$A,ROW()))</f>
        <v>SEMARANG三宝垄</v>
      </c>
      <c r="B700" t="str">
        <f>IF(INDEX('Display 730 &amp; 1200'!$B:$B,ROW())="","",INDEX('Display 730 &amp; 1200'!$B:$B,ROW()))</f>
        <v>RENDI</v>
      </c>
      <c r="C700" t="str">
        <f>IF(INDEX('Display 730 &amp; 1200'!$D:$D,ROW())="","",INDEX('Display 730 &amp; 1200'!$D:$D,ROW()))</f>
        <v>NGADIREJO</v>
      </c>
      <c r="D700" t="e">
        <f>IF($C700="",0,SUMIFS(#REF!,#REF!,$C700,#REF!,"&gt;="&amp;'Display 730 &amp; 1200'!$AN$10,#REF!,"&lt;="&amp;'Display 730 &amp; 1200'!$AN$9))</f>
        <v>#REF!</v>
      </c>
      <c r="E700" t="e">
        <f>IF($C700="",0,SUMIFS(#REF!,#REF!,$C700,#REF!,"&gt;="&amp;'Display 730 &amp; 1200'!$AN$12,#REF!,"&lt;="&amp;'Display 730 &amp; 1200'!$AN$11))</f>
        <v>#REF!</v>
      </c>
    </row>
    <row r="701" spans="1:5">
      <c r="A701" t="str">
        <f>IF(INDEX('Display 730 &amp; 1200'!$A:$A,ROW())="","",INDEX('Display 730 &amp; 1200'!$A:$A,ROW()))</f>
        <v>SEMARANG三宝垄</v>
      </c>
      <c r="B701" t="str">
        <f>IF(INDEX('Display 730 &amp; 1200'!$B:$B,ROW())="","",INDEX('Display 730 &amp; 1200'!$B:$B,ROW()))</f>
        <v>RENDI</v>
      </c>
      <c r="C701" t="str">
        <f>IF(INDEX('Display 730 &amp; 1200'!$D:$D,ROW())="","",INDEX('Display 730 &amp; 1200'!$D:$D,ROW()))</f>
        <v>CANDIROTO</v>
      </c>
      <c r="D701" t="e">
        <f>IF($C701="",0,SUMIFS(#REF!,#REF!,$C701,#REF!,"&gt;="&amp;'Display 730 &amp; 1200'!$AN$10,#REF!,"&lt;="&amp;'Display 730 &amp; 1200'!$AN$9))</f>
        <v>#REF!</v>
      </c>
      <c r="E701" t="e">
        <f>IF($C701="",0,SUMIFS(#REF!,#REF!,$C701,#REF!,"&gt;="&amp;'Display 730 &amp; 1200'!$AN$12,#REF!,"&lt;="&amp;'Display 730 &amp; 1200'!$AN$11))</f>
        <v>#REF!</v>
      </c>
    </row>
    <row r="702" spans="1:5">
      <c r="A702" t="str">
        <f>IF(INDEX('Display 730 &amp; 1200'!$A:$A,ROW())="","",INDEX('Display 730 &amp; 1200'!$A:$A,ROW()))</f>
        <v>SEMARANG三宝垄</v>
      </c>
      <c r="B702" t="str">
        <f>IF(INDEX('Display 730 &amp; 1200'!$B:$B,ROW())="","",INDEX('Display 730 &amp; 1200'!$B:$B,ROW()))</f>
        <v>RENDI</v>
      </c>
      <c r="C702" t="str">
        <f>IF(INDEX('Display 730 &amp; 1200'!$D:$D,ROW())="","",INDEX('Display 730 &amp; 1200'!$D:$D,ROW()))</f>
        <v>PARAKAN</v>
      </c>
      <c r="D702" t="e">
        <f>IF($C702="",0,SUMIFS(#REF!,#REF!,$C702,#REF!,"&gt;="&amp;'Display 730 &amp; 1200'!$AN$10,#REF!,"&lt;="&amp;'Display 730 &amp; 1200'!$AN$9))</f>
        <v>#REF!</v>
      </c>
      <c r="E702" t="e">
        <f>IF($C702="",0,SUMIFS(#REF!,#REF!,$C702,#REF!,"&gt;="&amp;'Display 730 &amp; 1200'!$AN$12,#REF!,"&lt;="&amp;'Display 730 &amp; 1200'!$AN$11))</f>
        <v>#REF!</v>
      </c>
    </row>
    <row r="703" spans="1:5">
      <c r="A703" t="str">
        <f>IF(INDEX('Display 730 &amp; 1200'!$A:$A,ROW())="","",INDEX('Display 730 &amp; 1200'!$A:$A,ROW()))</f>
        <v>SEMARANG三宝垄</v>
      </c>
      <c r="B703" t="str">
        <f>IF(INDEX('Display 730 &amp; 1200'!$B:$B,ROW())="","",INDEX('Display 730 &amp; 1200'!$B:$B,ROW()))</f>
        <v>RENDI</v>
      </c>
      <c r="C703" t="str">
        <f>IF(INDEX('Display 730 &amp; 1200'!$D:$D,ROW())="","",INDEX('Display 730 &amp; 1200'!$D:$D,ROW()))</f>
        <v>KRANGGAN</v>
      </c>
      <c r="D703" t="e">
        <f>IF($C703="",0,SUMIFS(#REF!,#REF!,$C703,#REF!,"&gt;="&amp;'Display 730 &amp; 1200'!$AN$10,#REF!,"&lt;="&amp;'Display 730 &amp; 1200'!$AN$9))</f>
        <v>#REF!</v>
      </c>
      <c r="E703" t="e">
        <f>IF($C703="",0,SUMIFS(#REF!,#REF!,$C703,#REF!,"&gt;="&amp;'Display 730 &amp; 1200'!$AN$12,#REF!,"&lt;="&amp;'Display 730 &amp; 1200'!$AN$11))</f>
        <v>#REF!</v>
      </c>
    </row>
    <row r="704" spans="1:5">
      <c r="A704" t="str">
        <f>IF(INDEX('Display 730 &amp; 1200'!$A:$A,ROW())="","",INDEX('Display 730 &amp; 1200'!$A:$A,ROW()))</f>
        <v>SEMARANG三宝垄</v>
      </c>
      <c r="B704" t="str">
        <f>IF(INDEX('Display 730 &amp; 1200'!$B:$B,ROW())="","",INDEX('Display 730 &amp; 1200'!$B:$B,ROW()))</f>
        <v>RENDI</v>
      </c>
      <c r="C704" t="str">
        <f>IF(INDEX('Display 730 &amp; 1200'!$D:$D,ROW())="","",INDEX('Display 730 &amp; 1200'!$D:$D,ROW()))</f>
        <v>KEDU</v>
      </c>
      <c r="D704" t="e">
        <f>IF($C704="",0,SUMIFS(#REF!,#REF!,$C704,#REF!,"&gt;="&amp;'Display 730 &amp; 1200'!$AN$10,#REF!,"&lt;="&amp;'Display 730 &amp; 1200'!$AN$9))</f>
        <v>#REF!</v>
      </c>
      <c r="E704" t="e">
        <f>IF($C704="",0,SUMIFS(#REF!,#REF!,$C704,#REF!,"&gt;="&amp;'Display 730 &amp; 1200'!$AN$12,#REF!,"&lt;="&amp;'Display 730 &amp; 1200'!$AN$11))</f>
        <v>#REF!</v>
      </c>
    </row>
    <row r="705" spans="1:5">
      <c r="A705" t="str">
        <f>IF(INDEX('Display 730 &amp; 1200'!$A:$A,ROW())="","",INDEX('Display 730 &amp; 1200'!$A:$A,ROW()))</f>
        <v>SEMARANG三宝垄</v>
      </c>
      <c r="B705" t="str">
        <f>IF(INDEX('Display 730 &amp; 1200'!$B:$B,ROW())="","",INDEX('Display 730 &amp; 1200'!$B:$B,ROW()))</f>
        <v>RENDI</v>
      </c>
      <c r="C705" t="str">
        <f>IF(INDEX('Display 730 &amp; 1200'!$D:$D,ROW())="","",INDEX('Display 730 &amp; 1200'!$D:$D,ROW()))</f>
        <v>WADAS</v>
      </c>
      <c r="D705" t="e">
        <f>IF($C705="",0,SUMIFS(#REF!,#REF!,$C705,#REF!,"&gt;="&amp;'Display 730 &amp; 1200'!$AN$10,#REF!,"&lt;="&amp;'Display 730 &amp; 1200'!$AN$9))</f>
        <v>#REF!</v>
      </c>
      <c r="E705" t="e">
        <f>IF($C705="",0,SUMIFS(#REF!,#REF!,$C705,#REF!,"&gt;="&amp;'Display 730 &amp; 1200'!$AN$12,#REF!,"&lt;="&amp;'Display 730 &amp; 1200'!$AN$11))</f>
        <v>#REF!</v>
      </c>
    </row>
    <row r="706" spans="1:5">
      <c r="A706" t="str">
        <f>IF(INDEX('Display 730 &amp; 1200'!$A:$A,ROW())="","",INDEX('Display 730 &amp; 1200'!$A:$A,ROW()))</f>
        <v>SEMARANG三宝垄</v>
      </c>
      <c r="B706" t="str">
        <f>IF(INDEX('Display 730 &amp; 1200'!$B:$B,ROW())="","",INDEX('Display 730 &amp; 1200'!$B:$B,ROW()))</f>
        <v>RENDI</v>
      </c>
      <c r="C706" t="str">
        <f>IF(INDEX('Display 730 &amp; 1200'!$D:$D,ROW())="","",INDEX('Display 730 &amp; 1200'!$D:$D,ROW()))</f>
        <v>PRINGSURAT_TIMUR</v>
      </c>
      <c r="D706" t="e">
        <f>IF($C706="",0,SUMIFS(#REF!,#REF!,$C706,#REF!,"&gt;="&amp;'Display 730 &amp; 1200'!$AN$10,#REF!,"&lt;="&amp;'Display 730 &amp; 1200'!$AN$9))</f>
        <v>#REF!</v>
      </c>
      <c r="E706" t="e">
        <f>IF($C706="",0,SUMIFS(#REF!,#REF!,$C706,#REF!,"&gt;="&amp;'Display 730 &amp; 1200'!$AN$12,#REF!,"&lt;="&amp;'Display 730 &amp; 1200'!$AN$11))</f>
        <v>#REF!</v>
      </c>
    </row>
    <row r="707" spans="1:5">
      <c r="A707" t="str">
        <f>IF(INDEX('Display 730 &amp; 1200'!$A:$A,ROW())="","",INDEX('Display 730 &amp; 1200'!$A:$A,ROW()))</f>
        <v>SEMARANG三宝垄</v>
      </c>
      <c r="B707" t="str">
        <f>IF(INDEX('Display 730 &amp; 1200'!$B:$B,ROW())="","",INDEX('Display 730 &amp; 1200'!$B:$B,ROW()))</f>
        <v>-</v>
      </c>
      <c r="C707" t="str">
        <f>IF(INDEX('Display 730 &amp; 1200'!$D:$D,ROW())="","",INDEX('Display 730 &amp; 1200'!$D:$D,ROW()))</f>
        <v>BLORA</v>
      </c>
      <c r="D707" t="e">
        <f>IF($C707="",0,SUMIFS(#REF!,#REF!,$C707,#REF!,"&gt;="&amp;'Display 730 &amp; 1200'!$AN$10,#REF!,"&lt;="&amp;'Display 730 &amp; 1200'!$AN$9))</f>
        <v>#REF!</v>
      </c>
      <c r="E707" t="e">
        <f>IF($C707="",0,SUMIFS(#REF!,#REF!,$C707,#REF!,"&gt;="&amp;'Display 730 &amp; 1200'!$AN$12,#REF!,"&lt;="&amp;'Display 730 &amp; 1200'!$AN$11))</f>
        <v>#REF!</v>
      </c>
    </row>
    <row r="708" spans="1:5">
      <c r="A708" t="str">
        <f>IF(INDEX('Display 730 &amp; 1200'!$A:$A,ROW())="","",INDEX('Display 730 &amp; 1200'!$A:$A,ROW()))</f>
        <v>SEMARANG三宝垄</v>
      </c>
      <c r="B708" t="str">
        <f>IF(INDEX('Display 730 &amp; 1200'!$B:$B,ROW())="","",INDEX('Display 730 &amp; 1200'!$B:$B,ROW()))</f>
        <v>QOMAR</v>
      </c>
      <c r="C708" t="str">
        <f>IF(INDEX('Display 730 &amp; 1200'!$D:$D,ROW())="","",INDEX('Display 730 &amp; 1200'!$D:$D,ROW()))</f>
        <v>NGAWEN</v>
      </c>
      <c r="D708" t="e">
        <f>IF($C708="",0,SUMIFS(#REF!,#REF!,$C708,#REF!,"&gt;="&amp;'Display 730 &amp; 1200'!$AN$10,#REF!,"&lt;="&amp;'Display 730 &amp; 1200'!$AN$9))</f>
        <v>#REF!</v>
      </c>
      <c r="E708" t="e">
        <f>IF($C708="",0,SUMIFS(#REF!,#REF!,$C708,#REF!,"&gt;="&amp;'Display 730 &amp; 1200'!$AN$12,#REF!,"&lt;="&amp;'Display 730 &amp; 1200'!$AN$11))</f>
        <v>#REF!</v>
      </c>
    </row>
    <row r="709" spans="1:5">
      <c r="A709" t="str">
        <f>IF(INDEX('Display 730 &amp; 1200'!$A:$A,ROW())="","",INDEX('Display 730 &amp; 1200'!$A:$A,ROW()))</f>
        <v>SEMARANG三宝垄</v>
      </c>
      <c r="B709" t="str">
        <f>IF(INDEX('Display 730 &amp; 1200'!$B:$B,ROW())="","",INDEX('Display 730 &amp; 1200'!$B:$B,ROW()))</f>
        <v>QOMAR</v>
      </c>
      <c r="C709" t="str">
        <f>IF(INDEX('Display 730 &amp; 1200'!$D:$D,ROW())="","",INDEX('Display 730 &amp; 1200'!$D:$D,ROW()))</f>
        <v>JEPON</v>
      </c>
      <c r="D709" t="e">
        <f>IF($C709="",0,SUMIFS(#REF!,#REF!,$C709,#REF!,"&gt;="&amp;'Display 730 &amp; 1200'!$AN$10,#REF!,"&lt;="&amp;'Display 730 &amp; 1200'!$AN$9))</f>
        <v>#REF!</v>
      </c>
      <c r="E709" t="e">
        <f>IF($C709="",0,SUMIFS(#REF!,#REF!,$C709,#REF!,"&gt;="&amp;'Display 730 &amp; 1200'!$AN$12,#REF!,"&lt;="&amp;'Display 730 &amp; 1200'!$AN$11))</f>
        <v>#REF!</v>
      </c>
    </row>
    <row r="710" spans="1:5">
      <c r="A710" t="str">
        <f>IF(INDEX('Display 730 &amp; 1200'!$A:$A,ROW())="","",INDEX('Display 730 &amp; 1200'!$A:$A,ROW()))</f>
        <v>SEMARANG三宝垄</v>
      </c>
      <c r="B710" t="str">
        <f>IF(INDEX('Display 730 &amp; 1200'!$B:$B,ROW())="","",INDEX('Display 730 &amp; 1200'!$B:$B,ROW()))</f>
        <v>QOMAR</v>
      </c>
      <c r="C710" t="str">
        <f>IF(INDEX('Display 730 &amp; 1200'!$D:$D,ROW())="","",INDEX('Display 730 &amp; 1200'!$D:$D,ROW()))</f>
        <v>KUNDURAN</v>
      </c>
      <c r="D710" t="e">
        <f>IF($C710="",0,SUMIFS(#REF!,#REF!,$C710,#REF!,"&gt;="&amp;'Display 730 &amp; 1200'!$AN$10,#REF!,"&lt;="&amp;'Display 730 &amp; 1200'!$AN$9))</f>
        <v>#REF!</v>
      </c>
      <c r="E710" t="e">
        <f>IF($C710="",0,SUMIFS(#REF!,#REF!,$C710,#REF!,"&gt;="&amp;'Display 730 &amp; 1200'!$AN$12,#REF!,"&lt;="&amp;'Display 730 &amp; 1200'!$AN$11))</f>
        <v>#REF!</v>
      </c>
    </row>
    <row r="711" spans="1:5">
      <c r="A711" t="str">
        <f>IF(INDEX('Display 730 &amp; 1200'!$A:$A,ROW())="","",INDEX('Display 730 &amp; 1200'!$A:$A,ROW()))</f>
        <v>SEMARANG三宝垄</v>
      </c>
      <c r="B711" t="str">
        <f>IF(INDEX('Display 730 &amp; 1200'!$B:$B,ROW())="","",INDEX('Display 730 &amp; 1200'!$B:$B,ROW()))</f>
        <v>QOMAR</v>
      </c>
      <c r="C711" t="str">
        <f>IF(INDEX('Display 730 &amp; 1200'!$D:$D,ROW())="","",INDEX('Display 730 &amp; 1200'!$D:$D,ROW()))</f>
        <v>CEPU</v>
      </c>
      <c r="D711" t="e">
        <f>IF($C711="",0,SUMIFS(#REF!,#REF!,$C711,#REF!,"&gt;="&amp;'Display 730 &amp; 1200'!$AN$10,#REF!,"&lt;="&amp;'Display 730 &amp; 1200'!$AN$9))</f>
        <v>#REF!</v>
      </c>
      <c r="E711" t="e">
        <f>IF($C711="",0,SUMIFS(#REF!,#REF!,$C711,#REF!,"&gt;="&amp;'Display 730 &amp; 1200'!$AN$12,#REF!,"&lt;="&amp;'Display 730 &amp; 1200'!$AN$11))</f>
        <v>#REF!</v>
      </c>
    </row>
    <row r="712" spans="1:5">
      <c r="A712" t="str">
        <f>IF(INDEX('Display 730 &amp; 1200'!$A:$A,ROW())="","",INDEX('Display 730 &amp; 1200'!$A:$A,ROW()))</f>
        <v>SEMARANG三宝垄</v>
      </c>
      <c r="B712" t="str">
        <f>IF(INDEX('Display 730 &amp; 1200'!$B:$B,ROW())="","",INDEX('Display 730 &amp; 1200'!$B:$B,ROW()))</f>
        <v>QOMAR</v>
      </c>
      <c r="C712" t="str">
        <f>IF(INDEX('Display 730 &amp; 1200'!$D:$D,ROW())="","",INDEX('Display 730 &amp; 1200'!$D:$D,ROW()))</f>
        <v>RANDUBLATUNG</v>
      </c>
      <c r="D712" t="e">
        <f>IF($C712="",0,SUMIFS(#REF!,#REF!,$C712,#REF!,"&gt;="&amp;'Display 730 &amp; 1200'!$AN$10,#REF!,"&lt;="&amp;'Display 730 &amp; 1200'!$AN$9))</f>
        <v>#REF!</v>
      </c>
      <c r="E712" t="e">
        <f>IF($C712="",0,SUMIFS(#REF!,#REF!,$C712,#REF!,"&gt;="&amp;'Display 730 &amp; 1200'!$AN$12,#REF!,"&lt;="&amp;'Display 730 &amp; 1200'!$AN$11))</f>
        <v>#REF!</v>
      </c>
    </row>
    <row r="713" spans="1:5">
      <c r="A713" t="str">
        <f>IF(INDEX('Display 730 &amp; 1200'!$A:$A,ROW())="","",INDEX('Display 730 &amp; 1200'!$A:$A,ROW()))</f>
        <v>SEMARANG三宝垄</v>
      </c>
      <c r="B713" t="str">
        <f>IF(INDEX('Display 730 &amp; 1200'!$B:$B,ROW())="","",INDEX('Display 730 &amp; 1200'!$B:$B,ROW()))</f>
        <v>QOMAR</v>
      </c>
      <c r="C713" t="str">
        <f>IF(INDEX('Display 730 &amp; 1200'!$D:$D,ROW())="","",INDEX('Display 730 &amp; 1200'!$D:$D,ROW()))</f>
        <v>KEDUNGTUBAN</v>
      </c>
      <c r="D713" t="e">
        <f>IF($C713="",0,SUMIFS(#REF!,#REF!,$C713,#REF!,"&gt;="&amp;'Display 730 &amp; 1200'!$AN$10,#REF!,"&lt;="&amp;'Display 730 &amp; 1200'!$AN$9))</f>
        <v>#REF!</v>
      </c>
      <c r="E713" t="e">
        <f>IF($C713="",0,SUMIFS(#REF!,#REF!,$C713,#REF!,"&gt;="&amp;'Display 730 &amp; 1200'!$AN$12,#REF!,"&lt;="&amp;'Display 730 &amp; 1200'!$AN$11))</f>
        <v>#REF!</v>
      </c>
    </row>
    <row r="714" spans="1:5">
      <c r="A714" t="str">
        <f>IF(INDEX('Display 730 &amp; 1200'!$A:$A,ROW())="","",INDEX('Display 730 &amp; 1200'!$A:$A,ROW()))</f>
        <v>SEMARANG三宝垄</v>
      </c>
      <c r="B714" t="str">
        <f>IF(INDEX('Display 730 &amp; 1200'!$B:$B,ROW())="","",INDEX('Display 730 &amp; 1200'!$B:$B,ROW()))</f>
        <v>QOMAR</v>
      </c>
      <c r="C714" t="str">
        <f>IF(INDEX('Display 730 &amp; 1200'!$D:$D,ROW())="","",INDEX('Display 730 &amp; 1200'!$D:$D,ROW()))</f>
        <v>TUNJUNGAN</v>
      </c>
      <c r="D714" t="e">
        <f>IF($C714="",0,SUMIFS(#REF!,#REF!,$C714,#REF!,"&gt;="&amp;'Display 730 &amp; 1200'!$AN$10,#REF!,"&lt;="&amp;'Display 730 &amp; 1200'!$AN$9))</f>
        <v>#REF!</v>
      </c>
      <c r="E714" t="e">
        <f>IF($C714="",0,SUMIFS(#REF!,#REF!,$C714,#REF!,"&gt;="&amp;'Display 730 &amp; 1200'!$AN$12,#REF!,"&lt;="&amp;'Display 730 &amp; 1200'!$AN$11))</f>
        <v>#REF!</v>
      </c>
    </row>
    <row r="715" spans="1:5">
      <c r="A715" t="str">
        <f>IF(INDEX('Display 730 &amp; 1200'!$A:$A,ROW())="","",INDEX('Display 730 &amp; 1200'!$A:$A,ROW()))</f>
        <v>SEMARANG三宝垄</v>
      </c>
      <c r="B715" t="str">
        <f>IF(INDEX('Display 730 &amp; 1200'!$B:$B,ROW())="","",INDEX('Display 730 &amp; 1200'!$B:$B,ROW()))</f>
        <v>QOMAR</v>
      </c>
      <c r="C715" t="str">
        <f>IF(INDEX('Display 730 &amp; 1200'!$D:$D,ROW())="","",INDEX('Display 730 &amp; 1200'!$D:$D,ROW()))</f>
        <v>JATI_BLORA</v>
      </c>
      <c r="D715" t="e">
        <f>IF($C715="",0,SUMIFS(#REF!,#REF!,$C715,#REF!,"&gt;="&amp;'Display 730 &amp; 1200'!$AN$10,#REF!,"&lt;="&amp;'Display 730 &amp; 1200'!$AN$9))</f>
        <v>#REF!</v>
      </c>
      <c r="E715" t="e">
        <f>IF($C715="",0,SUMIFS(#REF!,#REF!,$C715,#REF!,"&gt;="&amp;'Display 730 &amp; 1200'!$AN$12,#REF!,"&lt;="&amp;'Display 730 &amp; 1200'!$AN$11))</f>
        <v>#REF!</v>
      </c>
    </row>
    <row r="716" spans="1:5">
      <c r="A716" t="str">
        <f>IF(INDEX('Display 730 &amp; 1200'!$A:$A,ROW())="","",INDEX('Display 730 &amp; 1200'!$A:$A,ROW()))</f>
        <v>SEMARANG三宝垄</v>
      </c>
      <c r="B716" t="str">
        <f>IF(INDEX('Display 730 &amp; 1200'!$B:$B,ROW())="","",INDEX('Display 730 &amp; 1200'!$B:$B,ROW()))</f>
        <v>QOMAR</v>
      </c>
      <c r="C716" t="str">
        <f>IF(INDEX('Display 730 &amp; 1200'!$D:$D,ROW())="","",INDEX('Display 730 &amp; 1200'!$D:$D,ROW()))</f>
        <v>SAMBONG</v>
      </c>
      <c r="D716" t="e">
        <f>IF($C716="",0,SUMIFS(#REF!,#REF!,$C716,#REF!,"&gt;="&amp;'Display 730 &amp; 1200'!$AN$10,#REF!,"&lt;="&amp;'Display 730 &amp; 1200'!$AN$9))</f>
        <v>#REF!</v>
      </c>
      <c r="E716" t="e">
        <f>IF($C716="",0,SUMIFS(#REF!,#REF!,$C716,#REF!,"&gt;="&amp;'Display 730 &amp; 1200'!$AN$12,#REF!,"&lt;="&amp;'Display 730 &amp; 1200'!$AN$11))</f>
        <v>#REF!</v>
      </c>
    </row>
    <row r="717" spans="1:5">
      <c r="A717" t="str">
        <f>IF(INDEX('Display 730 &amp; 1200'!$A:$A,ROW())="","",INDEX('Display 730 &amp; 1200'!$A:$A,ROW()))</f>
        <v>SEMARANG三宝垄</v>
      </c>
      <c r="B717" t="str">
        <f>IF(INDEX('Display 730 &amp; 1200'!$B:$B,ROW())="","",INDEX('Display 730 &amp; 1200'!$B:$B,ROW()))</f>
        <v>EDDIE</v>
      </c>
      <c r="C717" t="str">
        <f>IF(INDEX('Display 730 &amp; 1200'!$D:$D,ROW())="","",INDEX('Display 730 &amp; 1200'!$D:$D,ROW()))</f>
        <v>SUMOWONO</v>
      </c>
      <c r="D717" t="e">
        <f>IF($C717="",0,SUMIFS(#REF!,#REF!,$C717,#REF!,"&gt;="&amp;'Display 730 &amp; 1200'!$AN$10,#REF!,"&lt;="&amp;'Display 730 &amp; 1200'!$AN$9))</f>
        <v>#REF!</v>
      </c>
      <c r="E717" t="e">
        <f>IF($C717="",0,SUMIFS(#REF!,#REF!,$C717,#REF!,"&gt;="&amp;'Display 730 &amp; 1200'!$AN$12,#REF!,"&lt;="&amp;'Display 730 &amp; 1200'!$AN$11))</f>
        <v>#REF!</v>
      </c>
    </row>
    <row r="718" spans="1:5">
      <c r="A718" t="str">
        <f>IF(INDEX('Display 730 &amp; 1200'!$A:$A,ROW())="","",INDEX('Display 730 &amp; 1200'!$A:$A,ROW()))</f>
        <v>SEMARANG三宝垄</v>
      </c>
      <c r="B718" t="str">
        <f>IF(INDEX('Display 730 &amp; 1200'!$B:$B,ROW())="","",INDEX('Display 730 &amp; 1200'!$B:$B,ROW()))</f>
        <v>EDDIE</v>
      </c>
      <c r="C718" t="str">
        <f>IF(INDEX('Display 730 &amp; 1200'!$D:$D,ROW())="","",INDEX('Display 730 &amp; 1200'!$D:$D,ROW()))</f>
        <v>AMBARAWA</v>
      </c>
      <c r="D718" t="e">
        <f>IF($C718="",0,SUMIFS(#REF!,#REF!,$C718,#REF!,"&gt;="&amp;'Display 730 &amp; 1200'!$AN$10,#REF!,"&lt;="&amp;'Display 730 &amp; 1200'!$AN$9))</f>
        <v>#REF!</v>
      </c>
      <c r="E718" t="e">
        <f>IF($C718="",0,SUMIFS(#REF!,#REF!,$C718,#REF!,"&gt;="&amp;'Display 730 &amp; 1200'!$AN$12,#REF!,"&lt;="&amp;'Display 730 &amp; 1200'!$AN$11))</f>
        <v>#REF!</v>
      </c>
    </row>
    <row r="719" spans="1:5">
      <c r="A719" t="str">
        <f>IF(INDEX('Display 730 &amp; 1200'!$A:$A,ROW())="","",INDEX('Display 730 &amp; 1200'!$A:$A,ROW()))</f>
        <v>SEMARANG三宝垄</v>
      </c>
      <c r="B719" t="str">
        <f>IF(INDEX('Display 730 &amp; 1200'!$B:$B,ROW())="","",INDEX('Display 730 &amp; 1200'!$B:$B,ROW()))</f>
        <v>EDDIE</v>
      </c>
      <c r="C719" t="str">
        <f>IF(INDEX('Display 730 &amp; 1200'!$D:$D,ROW())="","",INDEX('Display 730 &amp; 1200'!$D:$D,ROW()))</f>
        <v>UNGARAN</v>
      </c>
      <c r="D719" t="e">
        <f>IF($C719="",0,SUMIFS(#REF!,#REF!,$C719,#REF!,"&gt;="&amp;'Display 730 &amp; 1200'!$AN$10,#REF!,"&lt;="&amp;'Display 730 &amp; 1200'!$AN$9))</f>
        <v>#REF!</v>
      </c>
      <c r="E719" t="e">
        <f>IF($C719="",0,SUMIFS(#REF!,#REF!,$C719,#REF!,"&gt;="&amp;'Display 730 &amp; 1200'!$AN$12,#REF!,"&lt;="&amp;'Display 730 &amp; 1200'!$AN$11))</f>
        <v>#REF!</v>
      </c>
    </row>
    <row r="720" spans="1:5">
      <c r="A720" t="str">
        <f>IF(INDEX('Display 730 &amp; 1200'!$A:$A,ROW())="","",INDEX('Display 730 &amp; 1200'!$A:$A,ROW()))</f>
        <v>SEMARANG三宝垄</v>
      </c>
      <c r="B720" t="str">
        <f>IF(INDEX('Display 730 &amp; 1200'!$B:$B,ROW())="","",INDEX('Display 730 &amp; 1200'!$B:$B,ROW()))</f>
        <v>EDDIE</v>
      </c>
      <c r="C720" t="str">
        <f>IF(INDEX('Display 730 &amp; 1200'!$D:$D,ROW())="","",INDEX('Display 730 &amp; 1200'!$D:$D,ROW()))</f>
        <v>BAWEN</v>
      </c>
      <c r="D720" t="e">
        <f>IF($C720="",0,SUMIFS(#REF!,#REF!,$C720,#REF!,"&gt;="&amp;'Display 730 &amp; 1200'!$AN$10,#REF!,"&lt;="&amp;'Display 730 &amp; 1200'!$AN$9))</f>
        <v>#REF!</v>
      </c>
      <c r="E720" t="e">
        <f>IF($C720="",0,SUMIFS(#REF!,#REF!,$C720,#REF!,"&gt;="&amp;'Display 730 &amp; 1200'!$AN$12,#REF!,"&lt;="&amp;'Display 730 &amp; 1200'!$AN$11))</f>
        <v>#REF!</v>
      </c>
    </row>
    <row r="721" spans="1:5">
      <c r="A721" t="str">
        <f>IF(INDEX('Display 730 &amp; 1200'!$A:$A,ROW())="","",INDEX('Display 730 &amp; 1200'!$A:$A,ROW()))</f>
        <v>SEMARANG三宝垄</v>
      </c>
      <c r="B721" t="str">
        <f>IF(INDEX('Display 730 &amp; 1200'!$B:$B,ROW())="","",INDEX('Display 730 &amp; 1200'!$B:$B,ROW()))</f>
        <v>EDDIE</v>
      </c>
      <c r="C721" t="str">
        <f>IF(INDEX('Display 730 &amp; 1200'!$D:$D,ROW())="","",INDEX('Display 730 &amp; 1200'!$D:$D,ROW()))</f>
        <v>BERGAS</v>
      </c>
      <c r="D721" t="e">
        <f>IF($C721="",0,SUMIFS(#REF!,#REF!,$C721,#REF!,"&gt;="&amp;'Display 730 &amp; 1200'!$AN$10,#REF!,"&lt;="&amp;'Display 730 &amp; 1200'!$AN$9))</f>
        <v>#REF!</v>
      </c>
      <c r="E721" t="e">
        <f>IF($C721="",0,SUMIFS(#REF!,#REF!,$C721,#REF!,"&gt;="&amp;'Display 730 &amp; 1200'!$AN$12,#REF!,"&lt;="&amp;'Display 730 &amp; 1200'!$AN$11))</f>
        <v>#REF!</v>
      </c>
    </row>
    <row r="722" spans="1:5">
      <c r="A722" t="str">
        <f>IF(INDEX('Display 730 &amp; 1200'!$A:$A,ROW())="","",INDEX('Display 730 &amp; 1200'!$A:$A,ROW()))</f>
        <v>SEMARANG三宝垄</v>
      </c>
      <c r="B722" t="str">
        <f>IF(INDEX('Display 730 &amp; 1200'!$B:$B,ROW())="","",INDEX('Display 730 &amp; 1200'!$B:$B,ROW()))</f>
        <v>EDDIE</v>
      </c>
      <c r="C722" t="str">
        <f>IF(INDEX('Display 730 &amp; 1200'!$D:$D,ROW())="","",INDEX('Display 730 &amp; 1200'!$D:$D,ROW()))</f>
        <v>BANYUBIRU</v>
      </c>
      <c r="D722" t="e">
        <f>IF($C722="",0,SUMIFS(#REF!,#REF!,$C722,#REF!,"&gt;="&amp;'Display 730 &amp; 1200'!$AN$10,#REF!,"&lt;="&amp;'Display 730 &amp; 1200'!$AN$9))</f>
        <v>#REF!</v>
      </c>
      <c r="E722" t="e">
        <f>IF($C722="",0,SUMIFS(#REF!,#REF!,$C722,#REF!,"&gt;="&amp;'Display 730 &amp; 1200'!$AN$12,#REF!,"&lt;="&amp;'Display 730 &amp; 1200'!$AN$11))</f>
        <v>#REF!</v>
      </c>
    </row>
    <row r="723" spans="1:5">
      <c r="A723" t="str">
        <f>IF(INDEX('Display 730 &amp; 1200'!$A:$A,ROW())="","",INDEX('Display 730 &amp; 1200'!$A:$A,ROW()))</f>
        <v>SEMARANG三宝垄</v>
      </c>
      <c r="B723" t="str">
        <f>IF(INDEX('Display 730 &amp; 1200'!$B:$B,ROW())="","",INDEX('Display 730 &amp; 1200'!$B:$B,ROW()))</f>
        <v>EDDIE</v>
      </c>
      <c r="C723" t="str">
        <f>IF(INDEX('Display 730 &amp; 1200'!$D:$D,ROW())="","",INDEX('Display 730 &amp; 1200'!$D:$D,ROW()))</f>
        <v>CANDIREJO</v>
      </c>
      <c r="D723" t="e">
        <f>IF($C723="",0,SUMIFS(#REF!,#REF!,$C723,#REF!,"&gt;="&amp;'Display 730 &amp; 1200'!$AN$10,#REF!,"&lt;="&amp;'Display 730 &amp; 1200'!$AN$9))</f>
        <v>#REF!</v>
      </c>
      <c r="E723" t="e">
        <f>IF($C723="",0,SUMIFS(#REF!,#REF!,$C723,#REF!,"&gt;="&amp;'Display 730 &amp; 1200'!$AN$12,#REF!,"&lt;="&amp;'Display 730 &amp; 1200'!$AN$11))</f>
        <v>#REF!</v>
      </c>
    </row>
    <row r="724" spans="1:5">
      <c r="A724" t="str">
        <f>IF(INDEX('Display 730 &amp; 1200'!$A:$A,ROW())="","",INDEX('Display 730 &amp; 1200'!$A:$A,ROW()))</f>
        <v>SEMARANG三宝垄</v>
      </c>
      <c r="B724" t="str">
        <f>IF(INDEX('Display 730 &amp; 1200'!$B:$B,ROW())="","",INDEX('Display 730 &amp; 1200'!$B:$B,ROW()))</f>
        <v>EDDIE</v>
      </c>
      <c r="C724" t="str">
        <f>IF(INDEX('Display 730 &amp; 1200'!$D:$D,ROW())="","",INDEX('Display 730 &amp; 1200'!$D:$D,ROW()))</f>
        <v>PRINGAPUS</v>
      </c>
      <c r="D724" t="e">
        <f>IF($C724="",0,SUMIFS(#REF!,#REF!,$C724,#REF!,"&gt;="&amp;'Display 730 &amp; 1200'!$AN$10,#REF!,"&lt;="&amp;'Display 730 &amp; 1200'!$AN$9))</f>
        <v>#REF!</v>
      </c>
      <c r="E724" t="e">
        <f>IF($C724="",0,SUMIFS(#REF!,#REF!,$C724,#REF!,"&gt;="&amp;'Display 730 &amp; 1200'!$AN$12,#REF!,"&lt;="&amp;'Display 730 &amp; 1200'!$AN$11))</f>
        <v>#REF!</v>
      </c>
    </row>
    <row r="725" spans="1:5">
      <c r="A725" t="str">
        <f>IF(INDEX('Display 730 &amp; 1200'!$A:$A,ROW())="","",INDEX('Display 730 &amp; 1200'!$A:$A,ROW()))</f>
        <v>SEMARANG三宝垄</v>
      </c>
      <c r="B725" t="str">
        <f>IF(INDEX('Display 730 &amp; 1200'!$B:$B,ROW())="","",INDEX('Display 730 &amp; 1200'!$B:$B,ROW()))</f>
        <v>EDDIE</v>
      </c>
      <c r="C725" t="str">
        <f>IF(INDEX('Display 730 &amp; 1200'!$D:$D,ROW())="","",INDEX('Display 730 &amp; 1200'!$D:$D,ROW()))</f>
        <v>SALATIGA</v>
      </c>
      <c r="D725" t="e">
        <f>IF($C725="",0,SUMIFS(#REF!,#REF!,$C725,#REF!,"&gt;="&amp;'Display 730 &amp; 1200'!$AN$10,#REF!,"&lt;="&amp;'Display 730 &amp; 1200'!$AN$9))</f>
        <v>#REF!</v>
      </c>
      <c r="E725" t="e">
        <f>IF($C725="",0,SUMIFS(#REF!,#REF!,$C725,#REF!,"&gt;="&amp;'Display 730 &amp; 1200'!$AN$12,#REF!,"&lt;="&amp;'Display 730 &amp; 1200'!$AN$11))</f>
        <v>#REF!</v>
      </c>
    </row>
    <row r="726" spans="1:5">
      <c r="A726" t="str">
        <f>IF(INDEX('Display 730 &amp; 1200'!$A:$A,ROW())="","",INDEX('Display 730 &amp; 1200'!$A:$A,ROW()))</f>
        <v>SEMARANG三宝垄</v>
      </c>
      <c r="B726" t="str">
        <f>IF(INDEX('Display 730 &amp; 1200'!$B:$B,ROW())="","",INDEX('Display 730 &amp; 1200'!$B:$B,ROW()))</f>
        <v>EDDIE</v>
      </c>
      <c r="C726" t="str">
        <f>IF(INDEX('Display 730 &amp; 1200'!$D:$D,ROW())="","",INDEX('Display 730 &amp; 1200'!$D:$D,ROW()))</f>
        <v>SURUH</v>
      </c>
      <c r="D726" t="e">
        <f>IF($C726="",0,SUMIFS(#REF!,#REF!,$C726,#REF!,"&gt;="&amp;'Display 730 &amp; 1200'!$AN$10,#REF!,"&lt;="&amp;'Display 730 &amp; 1200'!$AN$9))</f>
        <v>#REF!</v>
      </c>
      <c r="E726" t="e">
        <f>IF($C726="",0,SUMIFS(#REF!,#REF!,$C726,#REF!,"&gt;="&amp;'Display 730 &amp; 1200'!$AN$12,#REF!,"&lt;="&amp;'Display 730 &amp; 1200'!$AN$11))</f>
        <v>#REF!</v>
      </c>
    </row>
    <row r="727" spans="1:5">
      <c r="A727" t="str">
        <f>IF(INDEX('Display 730 &amp; 1200'!$A:$A,ROW())="","",INDEX('Display 730 &amp; 1200'!$A:$A,ROW()))</f>
        <v>SEMARANG三宝垄</v>
      </c>
      <c r="B727" t="str">
        <f>IF(INDEX('Display 730 &amp; 1200'!$B:$B,ROW())="","",INDEX('Display 730 &amp; 1200'!$B:$B,ROW()))</f>
        <v>EDDIE</v>
      </c>
      <c r="C727" t="str">
        <f>IF(INDEX('Display 730 &amp; 1200'!$D:$D,ROW())="","",INDEX('Display 730 &amp; 1200'!$D:$D,ROW()))</f>
        <v>BRINGIN</v>
      </c>
      <c r="D727" t="e">
        <f>IF($C727="",0,SUMIFS(#REF!,#REF!,$C727,#REF!,"&gt;="&amp;'Display 730 &amp; 1200'!$AN$10,#REF!,"&lt;="&amp;'Display 730 &amp; 1200'!$AN$9))</f>
        <v>#REF!</v>
      </c>
      <c r="E727" t="e">
        <f>IF($C727="",0,SUMIFS(#REF!,#REF!,$C727,#REF!,"&gt;="&amp;'Display 730 &amp; 1200'!$AN$12,#REF!,"&lt;="&amp;'Display 730 &amp; 1200'!$AN$11))</f>
        <v>#REF!</v>
      </c>
    </row>
    <row r="728" spans="1:5">
      <c r="A728" t="str">
        <f>IF(INDEX('Display 730 &amp; 1200'!$A:$A,ROW())="","",INDEX('Display 730 &amp; 1200'!$A:$A,ROW()))</f>
        <v>SEMARANG三宝垄</v>
      </c>
      <c r="B728" t="str">
        <f>IF(INDEX('Display 730 &amp; 1200'!$B:$B,ROW())="","",INDEX('Display 730 &amp; 1200'!$B:$B,ROW()))</f>
        <v>EDDIE</v>
      </c>
      <c r="C728" t="str">
        <f>IF(INDEX('Display 730 &amp; 1200'!$D:$D,ROW())="","",INDEX('Display 730 &amp; 1200'!$D:$D,ROW()))</f>
        <v>TINGKIR</v>
      </c>
      <c r="D728" t="e">
        <f>IF($C728="",0,SUMIFS(#REF!,#REF!,$C728,#REF!,"&gt;="&amp;'Display 730 &amp; 1200'!$AN$10,#REF!,"&lt;="&amp;'Display 730 &amp; 1200'!$AN$9))</f>
        <v>#REF!</v>
      </c>
      <c r="E728" t="e">
        <f>IF($C728="",0,SUMIFS(#REF!,#REF!,$C728,#REF!,"&gt;="&amp;'Display 730 &amp; 1200'!$AN$12,#REF!,"&lt;="&amp;'Display 730 &amp; 1200'!$AN$11))</f>
        <v>#REF!</v>
      </c>
    </row>
    <row r="729" spans="1:5">
      <c r="A729" t="str">
        <f>IF(INDEX('Display 730 &amp; 1200'!$A:$A,ROW())="","",INDEX('Display 730 &amp; 1200'!$A:$A,ROW()))</f>
        <v>SEMARANG三宝垄</v>
      </c>
      <c r="B729" t="str">
        <f>IF(INDEX('Display 730 &amp; 1200'!$B:$B,ROW())="","",INDEX('Display 730 &amp; 1200'!$B:$B,ROW()))</f>
        <v>EDDIE</v>
      </c>
      <c r="C729" t="str">
        <f>IF(INDEX('Display 730 &amp; 1200'!$D:$D,ROW())="","",INDEX('Display 730 &amp; 1200'!$D:$D,ROW()))</f>
        <v>TENGARAN</v>
      </c>
      <c r="D729" t="e">
        <f>IF($C729="",0,SUMIFS(#REF!,#REF!,$C729,#REF!,"&gt;="&amp;'Display 730 &amp; 1200'!$AN$10,#REF!,"&lt;="&amp;'Display 730 &amp; 1200'!$AN$9))</f>
        <v>#REF!</v>
      </c>
      <c r="E729" t="e">
        <f>IF($C729="",0,SUMIFS(#REF!,#REF!,$C729,#REF!,"&gt;="&amp;'Display 730 &amp; 1200'!$AN$12,#REF!,"&lt;="&amp;'Display 730 &amp; 1200'!$AN$11))</f>
        <v>#REF!</v>
      </c>
    </row>
    <row r="730" spans="1:5">
      <c r="A730" t="str">
        <f>IF(INDEX('Display 730 &amp; 1200'!$A:$A,ROW())="","",INDEX('Display 730 &amp; 1200'!$A:$A,ROW()))</f>
        <v>SEMARANG三宝垄</v>
      </c>
      <c r="B730" t="str">
        <f>IF(INDEX('Display 730 &amp; 1200'!$B:$B,ROW())="","",INDEX('Display 730 &amp; 1200'!$B:$B,ROW()))</f>
        <v>RENDI</v>
      </c>
      <c r="C730" t="str">
        <f>IF(INDEX('Display 730 &amp; 1200'!$D:$D,ROW())="","",INDEX('Display 730 &amp; 1200'!$D:$D,ROW()))</f>
        <v>AJIBARANG</v>
      </c>
      <c r="D730" t="e">
        <f>IF($C730="",0,SUMIFS(#REF!,#REF!,$C730,#REF!,"&gt;="&amp;'Display 730 &amp; 1200'!$AN$10,#REF!,"&lt;="&amp;'Display 730 &amp; 1200'!$AN$9))</f>
        <v>#REF!</v>
      </c>
      <c r="E730" t="e">
        <f>IF($C730="",0,SUMIFS(#REF!,#REF!,$C730,#REF!,"&gt;="&amp;'Display 730 &amp; 1200'!$AN$12,#REF!,"&lt;="&amp;'Display 730 &amp; 1200'!$AN$11))</f>
        <v>#REF!</v>
      </c>
    </row>
    <row r="731" spans="1:5">
      <c r="A731" t="str">
        <f>IF(INDEX('Display 730 &amp; 1200'!$A:$A,ROW())="","",INDEX('Display 730 &amp; 1200'!$A:$A,ROW()))</f>
        <v>SEMARANG三宝垄</v>
      </c>
      <c r="B731" t="str">
        <f>IF(INDEX('Display 730 &amp; 1200'!$B:$B,ROW())="","",INDEX('Display 730 &amp; 1200'!$B:$B,ROW()))</f>
        <v>RENDI</v>
      </c>
      <c r="C731" t="str">
        <f>IF(INDEX('Display 730 &amp; 1200'!$D:$D,ROW())="","",INDEX('Display 730 &amp; 1200'!$D:$D,ROW()))</f>
        <v>BANYUMAS</v>
      </c>
      <c r="D731" t="e">
        <f>IF($C731="",0,SUMIFS(#REF!,#REF!,$C731,#REF!,"&gt;="&amp;'Display 730 &amp; 1200'!$AN$10,#REF!,"&lt;="&amp;'Display 730 &amp; 1200'!$AN$9))</f>
        <v>#REF!</v>
      </c>
      <c r="E731" t="e">
        <f>IF($C731="",0,SUMIFS(#REF!,#REF!,$C731,#REF!,"&gt;="&amp;'Display 730 &amp; 1200'!$AN$12,#REF!,"&lt;="&amp;'Display 730 &amp; 1200'!$AN$11))</f>
        <v>#REF!</v>
      </c>
    </row>
    <row r="732" spans="1:5">
      <c r="A732" t="str">
        <f>IF(INDEX('Display 730 &amp; 1200'!$A:$A,ROW())="","",INDEX('Display 730 &amp; 1200'!$A:$A,ROW()))</f>
        <v>SEMARANG三宝垄</v>
      </c>
      <c r="B732" t="str">
        <f>IF(INDEX('Display 730 &amp; 1200'!$B:$B,ROW())="","",INDEX('Display 730 &amp; 1200'!$B:$B,ROW()))</f>
        <v>RENDI</v>
      </c>
      <c r="C732" t="str">
        <f>IF(INDEX('Display 730 &amp; 1200'!$D:$D,ROW())="","",INDEX('Display 730 &amp; 1200'!$D:$D,ROW()))</f>
        <v>PATIKRAJA</v>
      </c>
      <c r="D732" t="e">
        <f>IF($C732="",0,SUMIFS(#REF!,#REF!,$C732,#REF!,"&gt;="&amp;'Display 730 &amp; 1200'!$AN$10,#REF!,"&lt;="&amp;'Display 730 &amp; 1200'!$AN$9))</f>
        <v>#REF!</v>
      </c>
      <c r="E732" t="e">
        <f>IF($C732="",0,SUMIFS(#REF!,#REF!,$C732,#REF!,"&gt;="&amp;'Display 730 &amp; 1200'!$AN$12,#REF!,"&lt;="&amp;'Display 730 &amp; 1200'!$AN$11))</f>
        <v>#REF!</v>
      </c>
    </row>
    <row r="733" spans="1:5">
      <c r="A733" t="str">
        <f>IF(INDEX('Display 730 &amp; 1200'!$A:$A,ROW())="","",INDEX('Display 730 &amp; 1200'!$A:$A,ROW()))</f>
        <v>SEMARANG三宝垄</v>
      </c>
      <c r="B733" t="str">
        <f>IF(INDEX('Display 730 &amp; 1200'!$B:$B,ROW())="","",INDEX('Display 730 &amp; 1200'!$B:$B,ROW()))</f>
        <v>RENDI</v>
      </c>
      <c r="C733" t="str">
        <f>IF(INDEX('Display 730 &amp; 1200'!$D:$D,ROW())="","",INDEX('Display 730 &amp; 1200'!$D:$D,ROW()))</f>
        <v>SUMPIUH</v>
      </c>
      <c r="D733" t="e">
        <f>IF($C733="",0,SUMIFS(#REF!,#REF!,$C733,#REF!,"&gt;="&amp;'Display 730 &amp; 1200'!$AN$10,#REF!,"&lt;="&amp;'Display 730 &amp; 1200'!$AN$9))</f>
        <v>#REF!</v>
      </c>
      <c r="E733" t="e">
        <f>IF($C733="",0,SUMIFS(#REF!,#REF!,$C733,#REF!,"&gt;="&amp;'Display 730 &amp; 1200'!$AN$12,#REF!,"&lt;="&amp;'Display 730 &amp; 1200'!$AN$11))</f>
        <v>#REF!</v>
      </c>
    </row>
    <row r="734" spans="1:5">
      <c r="A734" t="str">
        <f>IF(INDEX('Display 730 &amp; 1200'!$A:$A,ROW())="","",INDEX('Display 730 &amp; 1200'!$A:$A,ROW()))</f>
        <v>SEMARANG三宝垄</v>
      </c>
      <c r="B734" t="str">
        <f>IF(INDEX('Display 730 &amp; 1200'!$B:$B,ROW())="","",INDEX('Display 730 &amp; 1200'!$B:$B,ROW()))</f>
        <v>RENDI</v>
      </c>
      <c r="C734" t="str">
        <f>IF(INDEX('Display 730 &amp; 1200'!$D:$D,ROW())="","",INDEX('Display 730 &amp; 1200'!$D:$D,ROW()))</f>
        <v>WANGON</v>
      </c>
      <c r="D734" t="e">
        <f>IF($C734="",0,SUMIFS(#REF!,#REF!,$C734,#REF!,"&gt;="&amp;'Display 730 &amp; 1200'!$AN$10,#REF!,"&lt;="&amp;'Display 730 &amp; 1200'!$AN$9))</f>
        <v>#REF!</v>
      </c>
      <c r="E734" t="e">
        <f>IF($C734="",0,SUMIFS(#REF!,#REF!,$C734,#REF!,"&gt;="&amp;'Display 730 &amp; 1200'!$AN$12,#REF!,"&lt;="&amp;'Display 730 &amp; 1200'!$AN$11))</f>
        <v>#REF!</v>
      </c>
    </row>
    <row r="735" spans="1:5">
      <c r="A735" t="str">
        <f>IF(INDEX('Display 730 &amp; 1200'!$A:$A,ROW())="","",INDEX('Display 730 &amp; 1200'!$A:$A,ROW()))</f>
        <v>SEMARANG三宝垄</v>
      </c>
      <c r="B735" t="str">
        <f>IF(INDEX('Display 730 &amp; 1200'!$B:$B,ROW())="","",INDEX('Display 730 &amp; 1200'!$B:$B,ROW()))</f>
        <v>RENDI</v>
      </c>
      <c r="C735" t="str">
        <f>IF(INDEX('Display 730 &amp; 1200'!$D:$D,ROW())="","",INDEX('Display 730 &amp; 1200'!$D:$D,ROW()))</f>
        <v>KEMBARAN</v>
      </c>
      <c r="D735" t="e">
        <f>IF($C735="",0,SUMIFS(#REF!,#REF!,$C735,#REF!,"&gt;="&amp;'Display 730 &amp; 1200'!$AN$10,#REF!,"&lt;="&amp;'Display 730 &amp; 1200'!$AN$9))</f>
        <v>#REF!</v>
      </c>
      <c r="E735" t="e">
        <f>IF($C735="",0,SUMIFS(#REF!,#REF!,$C735,#REF!,"&gt;="&amp;'Display 730 &amp; 1200'!$AN$12,#REF!,"&lt;="&amp;'Display 730 &amp; 1200'!$AN$11))</f>
        <v>#REF!</v>
      </c>
    </row>
    <row r="736" spans="1:5">
      <c r="A736" t="str">
        <f>IF(INDEX('Display 730 &amp; 1200'!$A:$A,ROW())="","",INDEX('Display 730 &amp; 1200'!$A:$A,ROW()))</f>
        <v>SEMARANG三宝垄</v>
      </c>
      <c r="B736" t="str">
        <f>IF(INDEX('Display 730 &amp; 1200'!$B:$B,ROW())="","",INDEX('Display 730 &amp; 1200'!$B:$B,ROW()))</f>
        <v>RENDI</v>
      </c>
      <c r="C736" t="str">
        <f>IF(INDEX('Display 730 &amp; 1200'!$D:$D,ROW())="","",INDEX('Display 730 &amp; 1200'!$D:$D,ROW()))</f>
        <v>KARANGLEWAS</v>
      </c>
      <c r="D736" t="e">
        <f>IF($C736="",0,SUMIFS(#REF!,#REF!,$C736,#REF!,"&gt;="&amp;'Display 730 &amp; 1200'!$AN$10,#REF!,"&lt;="&amp;'Display 730 &amp; 1200'!$AN$9))</f>
        <v>#REF!</v>
      </c>
      <c r="E736" t="e">
        <f>IF($C736="",0,SUMIFS(#REF!,#REF!,$C736,#REF!,"&gt;="&amp;'Display 730 &amp; 1200'!$AN$12,#REF!,"&lt;="&amp;'Display 730 &amp; 1200'!$AN$11))</f>
        <v>#REF!</v>
      </c>
    </row>
    <row r="737" spans="1:5">
      <c r="A737" t="str">
        <f>IF(INDEX('Display 730 &amp; 1200'!$A:$A,ROW())="","",INDEX('Display 730 &amp; 1200'!$A:$A,ROW()))</f>
        <v>SEMARANG三宝垄</v>
      </c>
      <c r="B737" t="str">
        <f>IF(INDEX('Display 730 &amp; 1200'!$B:$B,ROW())="","",INDEX('Display 730 &amp; 1200'!$B:$B,ROW()))</f>
        <v>RENDI</v>
      </c>
      <c r="C737" t="str">
        <f>IF(INDEX('Display 730 &amp; 1200'!$D:$D,ROW())="","",INDEX('Display 730 &amp; 1200'!$D:$D,ROW()))</f>
        <v>CILONGOK</v>
      </c>
      <c r="D737" t="e">
        <f>IF($C737="",0,SUMIFS(#REF!,#REF!,$C737,#REF!,"&gt;="&amp;'Display 730 &amp; 1200'!$AN$10,#REF!,"&lt;="&amp;'Display 730 &amp; 1200'!$AN$9))</f>
        <v>#REF!</v>
      </c>
      <c r="E737" t="e">
        <f>IF($C737="",0,SUMIFS(#REF!,#REF!,$C737,#REF!,"&gt;="&amp;'Display 730 &amp; 1200'!$AN$12,#REF!,"&lt;="&amp;'Display 730 &amp; 1200'!$AN$11))</f>
        <v>#REF!</v>
      </c>
    </row>
    <row r="738" spans="1:5">
      <c r="A738" t="str">
        <f>IF(INDEX('Display 730 &amp; 1200'!$A:$A,ROW())="","",INDEX('Display 730 &amp; 1200'!$A:$A,ROW()))</f>
        <v>SEMARANG三宝垄</v>
      </c>
      <c r="B738" t="str">
        <f>IF(INDEX('Display 730 &amp; 1200'!$B:$B,ROW())="","",INDEX('Display 730 &amp; 1200'!$B:$B,ROW()))</f>
        <v>RENDI</v>
      </c>
      <c r="C738" t="str">
        <f>IF(INDEX('Display 730 &amp; 1200'!$D:$D,ROW())="","",INDEX('Display 730 &amp; 1200'!$D:$D,ROW()))</f>
        <v>RAWALO</v>
      </c>
      <c r="D738" t="e">
        <f>IF($C738="",0,SUMIFS(#REF!,#REF!,$C738,#REF!,"&gt;="&amp;'Display 730 &amp; 1200'!$AN$10,#REF!,"&lt;="&amp;'Display 730 &amp; 1200'!$AN$9))</f>
        <v>#REF!</v>
      </c>
      <c r="E738" t="e">
        <f>IF($C738="",0,SUMIFS(#REF!,#REF!,$C738,#REF!,"&gt;="&amp;'Display 730 &amp; 1200'!$AN$12,#REF!,"&lt;="&amp;'Display 730 &amp; 1200'!$AN$11))</f>
        <v>#REF!</v>
      </c>
    </row>
    <row r="739" spans="1:5">
      <c r="A739" t="str">
        <f>IF(INDEX('Display 730 &amp; 1200'!$A:$A,ROW())="","",INDEX('Display 730 &amp; 1200'!$A:$A,ROW()))</f>
        <v>SEMARANG三宝垄</v>
      </c>
      <c r="B739" t="str">
        <f>IF(INDEX('Display 730 &amp; 1200'!$B:$B,ROW())="","",INDEX('Display 730 &amp; 1200'!$B:$B,ROW()))</f>
        <v>RENDI</v>
      </c>
      <c r="C739" t="str">
        <f>IF(INDEX('Display 730 &amp; 1200'!$D:$D,ROW())="","",INDEX('Display 730 &amp; 1200'!$D:$D,ROW()))</f>
        <v>SOMAGEDE</v>
      </c>
      <c r="D739" t="e">
        <f>IF($C739="",0,SUMIFS(#REF!,#REF!,$C739,#REF!,"&gt;="&amp;'Display 730 &amp; 1200'!$AN$10,#REF!,"&lt;="&amp;'Display 730 &amp; 1200'!$AN$9))</f>
        <v>#REF!</v>
      </c>
      <c r="E739" t="e">
        <f>IF($C739="",0,SUMIFS(#REF!,#REF!,$C739,#REF!,"&gt;="&amp;'Display 730 &amp; 1200'!$AN$12,#REF!,"&lt;="&amp;'Display 730 &amp; 1200'!$AN$11))</f>
        <v>#REF!</v>
      </c>
    </row>
    <row r="740" spans="1:5">
      <c r="A740" t="str">
        <f>IF(INDEX('Display 730 &amp; 1200'!$A:$A,ROW())="","",INDEX('Display 730 &amp; 1200'!$A:$A,ROW()))</f>
        <v>SEMARANG三宝垄</v>
      </c>
      <c r="B740" t="str">
        <f>IF(INDEX('Display 730 &amp; 1200'!$B:$B,ROW())="","",INDEX('Display 730 &amp; 1200'!$B:$B,ROW()))</f>
        <v>RENDI</v>
      </c>
      <c r="C740" t="str">
        <f>IF(INDEX('Display 730 &amp; 1200'!$D:$D,ROW())="","",INDEX('Display 730 &amp; 1200'!$D:$D,ROW()))</f>
        <v>PURWOKERTO_UTARA</v>
      </c>
      <c r="D740" t="e">
        <f>IF($C740="",0,SUMIFS(#REF!,#REF!,$C740,#REF!,"&gt;="&amp;'Display 730 &amp; 1200'!$AN$10,#REF!,"&lt;="&amp;'Display 730 &amp; 1200'!$AN$9))</f>
        <v>#REF!</v>
      </c>
      <c r="E740" t="e">
        <f>IF($C740="",0,SUMIFS(#REF!,#REF!,$C740,#REF!,"&gt;="&amp;'Display 730 &amp; 1200'!$AN$12,#REF!,"&lt;="&amp;'Display 730 &amp; 1200'!$AN$11))</f>
        <v>#REF!</v>
      </c>
    </row>
    <row r="741" spans="1:5">
      <c r="A741" t="str">
        <f>IF(INDEX('Display 730 &amp; 1200'!$A:$A,ROW())="","",INDEX('Display 730 &amp; 1200'!$A:$A,ROW()))</f>
        <v>SEMARANG三宝垄</v>
      </c>
      <c r="B741" t="str">
        <f>IF(INDEX('Display 730 &amp; 1200'!$B:$B,ROW())="","",INDEX('Display 730 &amp; 1200'!$B:$B,ROW()))</f>
        <v>RENDI</v>
      </c>
      <c r="C741" t="str">
        <f>IF(INDEX('Display 730 &amp; 1200'!$D:$D,ROW())="","",INDEX('Display 730 &amp; 1200'!$D:$D,ROW()))</f>
        <v>PEKUNCEN</v>
      </c>
      <c r="D741" t="e">
        <f>IF($C741="",0,SUMIFS(#REF!,#REF!,$C741,#REF!,"&gt;="&amp;'Display 730 &amp; 1200'!$AN$10,#REF!,"&lt;="&amp;'Display 730 &amp; 1200'!$AN$9))</f>
        <v>#REF!</v>
      </c>
      <c r="E741" t="e">
        <f>IF($C741="",0,SUMIFS(#REF!,#REF!,$C741,#REF!,"&gt;="&amp;'Display 730 &amp; 1200'!$AN$12,#REF!,"&lt;="&amp;'Display 730 &amp; 1200'!$AN$11))</f>
        <v>#REF!</v>
      </c>
    </row>
    <row r="742" spans="1:5">
      <c r="A742" t="str">
        <f>IF(INDEX('Display 730 &amp; 1200'!$A:$A,ROW())="","",INDEX('Display 730 &amp; 1200'!$A:$A,ROW()))</f>
        <v>SEMARANG三宝垄</v>
      </c>
      <c r="B742" t="str">
        <f>IF(INDEX('Display 730 &amp; 1200'!$B:$B,ROW())="","",INDEX('Display 730 &amp; 1200'!$B:$B,ROW()))</f>
        <v>RENDI</v>
      </c>
      <c r="C742" t="str">
        <f>IF(INDEX('Display 730 &amp; 1200'!$D:$D,ROW())="","",INDEX('Display 730 &amp; 1200'!$D:$D,ROW()))</f>
        <v>SUMBANG01</v>
      </c>
      <c r="D742" t="e">
        <f>IF($C742="",0,SUMIFS(#REF!,#REF!,$C742,#REF!,"&gt;="&amp;'Display 730 &amp; 1200'!$AN$10,#REF!,"&lt;="&amp;'Display 730 &amp; 1200'!$AN$9))</f>
        <v>#REF!</v>
      </c>
      <c r="E742" t="e">
        <f>IF($C742="",0,SUMIFS(#REF!,#REF!,$C742,#REF!,"&gt;="&amp;'Display 730 &amp; 1200'!$AN$12,#REF!,"&lt;="&amp;'Display 730 &amp; 1200'!$AN$11))</f>
        <v>#REF!</v>
      </c>
    </row>
    <row r="743" spans="1:5">
      <c r="A743" t="str">
        <f>IF(INDEX('Display 730 &amp; 1200'!$A:$A,ROW())="","",INDEX('Display 730 &amp; 1200'!$A:$A,ROW()))</f>
        <v>SEMARANG三宝垄</v>
      </c>
      <c r="B743" t="str">
        <f>IF(INDEX('Display 730 &amp; 1200'!$B:$B,ROW())="","",INDEX('Display 730 &amp; 1200'!$B:$B,ROW()))</f>
        <v>RENDI</v>
      </c>
      <c r="C743" t="str">
        <f>IF(INDEX('Display 730 &amp; 1200'!$D:$D,ROW())="","",INDEX('Display 730 &amp; 1200'!$D:$D,ROW()))</f>
        <v>KEMRANJEN01</v>
      </c>
      <c r="D743" t="e">
        <f>IF($C743="",0,SUMIFS(#REF!,#REF!,$C743,#REF!,"&gt;="&amp;'Display 730 &amp; 1200'!$AN$10,#REF!,"&lt;="&amp;'Display 730 &amp; 1200'!$AN$9))</f>
        <v>#REF!</v>
      </c>
      <c r="E743" t="e">
        <f>IF($C743="",0,SUMIFS(#REF!,#REF!,$C743,#REF!,"&gt;="&amp;'Display 730 &amp; 1200'!$AN$12,#REF!,"&lt;="&amp;'Display 730 &amp; 1200'!$AN$11))</f>
        <v>#REF!</v>
      </c>
    </row>
    <row r="744" spans="1:5">
      <c r="A744" t="str">
        <f>IF(INDEX('Display 730 &amp; 1200'!$A:$A,ROW())="","",INDEX('Display 730 &amp; 1200'!$A:$A,ROW()))</f>
        <v>SEMARANG三宝垄</v>
      </c>
      <c r="B744" t="str">
        <f>IF(INDEX('Display 730 &amp; 1200'!$B:$B,ROW())="","",INDEX('Display 730 &amp; 1200'!$B:$B,ROW()))</f>
        <v>QOMAR</v>
      </c>
      <c r="C744" t="str">
        <f>IF(INDEX('Display 730 &amp; 1200'!$D:$D,ROW())="","",INDEX('Display 730 &amp; 1200'!$D:$D,ROW()))</f>
        <v>KARANGRAYUNG</v>
      </c>
      <c r="D744" t="e">
        <f>IF($C744="",0,SUMIFS(#REF!,#REF!,$C744,#REF!,"&gt;="&amp;'Display 730 &amp; 1200'!$AN$10,#REF!,"&lt;="&amp;'Display 730 &amp; 1200'!$AN$9))</f>
        <v>#REF!</v>
      </c>
      <c r="E744" t="e">
        <f>IF($C744="",0,SUMIFS(#REF!,#REF!,$C744,#REF!,"&gt;="&amp;'Display 730 &amp; 1200'!$AN$12,#REF!,"&lt;="&amp;'Display 730 &amp; 1200'!$AN$11))</f>
        <v>#REF!</v>
      </c>
    </row>
    <row r="745" spans="1:5">
      <c r="A745" t="str">
        <f>IF(INDEX('Display 730 &amp; 1200'!$A:$A,ROW())="","",INDEX('Display 730 &amp; 1200'!$A:$A,ROW()))</f>
        <v>SEMARANG三宝垄</v>
      </c>
      <c r="B745" t="str">
        <f>IF(INDEX('Display 730 &amp; 1200'!$B:$B,ROW())="","",INDEX('Display 730 &amp; 1200'!$B:$B,ROW()))</f>
        <v>QOMAR</v>
      </c>
      <c r="C745" t="str">
        <f>IF(INDEX('Display 730 &amp; 1200'!$D:$D,ROW())="","",INDEX('Display 730 &amp; 1200'!$D:$D,ROW()))</f>
        <v>PURWODADI</v>
      </c>
      <c r="D745" t="e">
        <f>IF($C745="",0,SUMIFS(#REF!,#REF!,$C745,#REF!,"&gt;="&amp;'Display 730 &amp; 1200'!$AN$10,#REF!,"&lt;="&amp;'Display 730 &amp; 1200'!$AN$9))</f>
        <v>#REF!</v>
      </c>
      <c r="E745" t="e">
        <f>IF($C745="",0,SUMIFS(#REF!,#REF!,$C745,#REF!,"&gt;="&amp;'Display 730 &amp; 1200'!$AN$12,#REF!,"&lt;="&amp;'Display 730 &amp; 1200'!$AN$11))</f>
        <v>#REF!</v>
      </c>
    </row>
    <row r="746" spans="1:5">
      <c r="A746" t="str">
        <f>IF(INDEX('Display 730 &amp; 1200'!$A:$A,ROW())="","",INDEX('Display 730 &amp; 1200'!$A:$A,ROW()))</f>
        <v>SEMARANG三宝垄</v>
      </c>
      <c r="B746" t="str">
        <f>IF(INDEX('Display 730 &amp; 1200'!$B:$B,ROW())="","",INDEX('Display 730 &amp; 1200'!$B:$B,ROW()))</f>
        <v>QOMAR</v>
      </c>
      <c r="C746" t="str">
        <f>IF(INDEX('Display 730 &amp; 1200'!$D:$D,ROW())="","",INDEX('Display 730 &amp; 1200'!$D:$D,ROW()))</f>
        <v>GODONG</v>
      </c>
      <c r="D746" t="e">
        <f>IF($C746="",0,SUMIFS(#REF!,#REF!,$C746,#REF!,"&gt;="&amp;'Display 730 &amp; 1200'!$AN$10,#REF!,"&lt;="&amp;'Display 730 &amp; 1200'!$AN$9))</f>
        <v>#REF!</v>
      </c>
      <c r="E746" t="e">
        <f>IF($C746="",0,SUMIFS(#REF!,#REF!,$C746,#REF!,"&gt;="&amp;'Display 730 &amp; 1200'!$AN$12,#REF!,"&lt;="&amp;'Display 730 &amp; 1200'!$AN$11))</f>
        <v>#REF!</v>
      </c>
    </row>
    <row r="747" spans="1:5">
      <c r="A747" t="str">
        <f>IF(INDEX('Display 730 &amp; 1200'!$A:$A,ROW())="","",INDEX('Display 730 &amp; 1200'!$A:$A,ROW()))</f>
        <v>SEMARANG三宝垄</v>
      </c>
      <c r="B747" t="str">
        <f>IF(INDEX('Display 730 &amp; 1200'!$B:$B,ROW())="","",INDEX('Display 730 &amp; 1200'!$B:$B,ROW()))</f>
        <v>QOMAR</v>
      </c>
      <c r="C747" t="str">
        <f>IF(INDEX('Display 730 &amp; 1200'!$D:$D,ROW())="","",INDEX('Display 730 &amp; 1200'!$D:$D,ROW()))</f>
        <v>WIROSARI</v>
      </c>
      <c r="D747" t="e">
        <f>IF($C747="",0,SUMIFS(#REF!,#REF!,$C747,#REF!,"&gt;="&amp;'Display 730 &amp; 1200'!$AN$10,#REF!,"&lt;="&amp;'Display 730 &amp; 1200'!$AN$9))</f>
        <v>#REF!</v>
      </c>
      <c r="E747" t="e">
        <f>IF($C747="",0,SUMIFS(#REF!,#REF!,$C747,#REF!,"&gt;="&amp;'Display 730 &amp; 1200'!$AN$12,#REF!,"&lt;="&amp;'Display 730 &amp; 1200'!$AN$11))</f>
        <v>#REF!</v>
      </c>
    </row>
    <row r="748" spans="1:5">
      <c r="A748" t="str">
        <f>IF(INDEX('Display 730 &amp; 1200'!$A:$A,ROW())="","",INDEX('Display 730 &amp; 1200'!$A:$A,ROW()))</f>
        <v>SEMARANG三宝垄</v>
      </c>
      <c r="B748" t="str">
        <f>IF(INDEX('Display 730 &amp; 1200'!$B:$B,ROW())="","",INDEX('Display 730 &amp; 1200'!$B:$B,ROW()))</f>
        <v>QOMAR</v>
      </c>
      <c r="C748" t="str">
        <f>IF(INDEX('Display 730 &amp; 1200'!$D:$D,ROW())="","",INDEX('Display 730 &amp; 1200'!$D:$D,ROW()))</f>
        <v>GUBUG</v>
      </c>
      <c r="D748" t="e">
        <f>IF($C748="",0,SUMIFS(#REF!,#REF!,$C748,#REF!,"&gt;="&amp;'Display 730 &amp; 1200'!$AN$10,#REF!,"&lt;="&amp;'Display 730 &amp; 1200'!$AN$9))</f>
        <v>#REF!</v>
      </c>
      <c r="E748" t="e">
        <f>IF($C748="",0,SUMIFS(#REF!,#REF!,$C748,#REF!,"&gt;="&amp;'Display 730 &amp; 1200'!$AN$12,#REF!,"&lt;="&amp;'Display 730 &amp; 1200'!$AN$11))</f>
        <v>#REF!</v>
      </c>
    </row>
    <row r="749" spans="1:5">
      <c r="A749" t="str">
        <f>IF(INDEX('Display 730 &amp; 1200'!$A:$A,ROW())="","",INDEX('Display 730 &amp; 1200'!$A:$A,ROW()))</f>
        <v>SEMARANG三宝垄</v>
      </c>
      <c r="B749" t="str">
        <f>IF(INDEX('Display 730 &amp; 1200'!$B:$B,ROW())="","",INDEX('Display 730 &amp; 1200'!$B:$B,ROW()))</f>
        <v>QOMAR</v>
      </c>
      <c r="C749" t="str">
        <f>IF(INDEX('Display 730 &amp; 1200'!$D:$D,ROW())="","",INDEX('Display 730 &amp; 1200'!$D:$D,ROW()))</f>
        <v>KRADENAN</v>
      </c>
      <c r="D749" t="e">
        <f>IF($C749="",0,SUMIFS(#REF!,#REF!,$C749,#REF!,"&gt;="&amp;'Display 730 &amp; 1200'!$AN$10,#REF!,"&lt;="&amp;'Display 730 &amp; 1200'!$AN$9))</f>
        <v>#REF!</v>
      </c>
      <c r="E749" t="e">
        <f>IF($C749="",0,SUMIFS(#REF!,#REF!,$C749,#REF!,"&gt;="&amp;'Display 730 &amp; 1200'!$AN$12,#REF!,"&lt;="&amp;'Display 730 &amp; 1200'!$AN$11))</f>
        <v>#REF!</v>
      </c>
    </row>
    <row r="750" spans="1:5">
      <c r="A750" t="str">
        <f>IF(INDEX('Display 730 &amp; 1200'!$A:$A,ROW())="","",INDEX('Display 730 &amp; 1200'!$A:$A,ROW()))</f>
        <v>SEMARANG三宝垄</v>
      </c>
      <c r="B750" t="str">
        <f>IF(INDEX('Display 730 &amp; 1200'!$B:$B,ROW())="","",INDEX('Display 730 &amp; 1200'!$B:$B,ROW()))</f>
        <v>QOMAR</v>
      </c>
      <c r="C750" t="str">
        <f>IF(INDEX('Display 730 &amp; 1200'!$D:$D,ROW())="","",INDEX('Display 730 &amp; 1200'!$D:$D,ROW()))</f>
        <v>GROBOGAN</v>
      </c>
      <c r="D750" t="e">
        <f>IF($C750="",0,SUMIFS(#REF!,#REF!,$C750,#REF!,"&gt;="&amp;'Display 730 &amp; 1200'!$AN$10,#REF!,"&lt;="&amp;'Display 730 &amp; 1200'!$AN$9))</f>
        <v>#REF!</v>
      </c>
      <c r="E750" t="e">
        <f>IF($C750="",0,SUMIFS(#REF!,#REF!,$C750,#REF!,"&gt;="&amp;'Display 730 &amp; 1200'!$AN$12,#REF!,"&lt;="&amp;'Display 730 &amp; 1200'!$AN$11))</f>
        <v>#REF!</v>
      </c>
    </row>
    <row r="751" spans="1:5">
      <c r="A751" t="str">
        <f>IF(INDEX('Display 730 &amp; 1200'!$A:$A,ROW())="","",INDEX('Display 730 &amp; 1200'!$A:$A,ROW()))</f>
        <v>SEMARANG三宝垄</v>
      </c>
      <c r="B751" t="str">
        <f>IF(INDEX('Display 730 &amp; 1200'!$B:$B,ROW())="","",INDEX('Display 730 &amp; 1200'!$B:$B,ROW()))</f>
        <v>QOMAR</v>
      </c>
      <c r="C751" t="str">
        <f>IF(INDEX('Display 730 &amp; 1200'!$D:$D,ROW())="","",INDEX('Display 730 &amp; 1200'!$D:$D,ROW()))</f>
        <v>TEGOWANU</v>
      </c>
      <c r="D751" t="e">
        <f>IF($C751="",0,SUMIFS(#REF!,#REF!,$C751,#REF!,"&gt;="&amp;'Display 730 &amp; 1200'!$AN$10,#REF!,"&lt;="&amp;'Display 730 &amp; 1200'!$AN$9))</f>
        <v>#REF!</v>
      </c>
      <c r="E751" t="e">
        <f>IF($C751="",0,SUMIFS(#REF!,#REF!,$C751,#REF!,"&gt;="&amp;'Display 730 &amp; 1200'!$AN$12,#REF!,"&lt;="&amp;'Display 730 &amp; 1200'!$AN$11))</f>
        <v>#REF!</v>
      </c>
    </row>
    <row r="752" spans="1:5">
      <c r="A752" t="str">
        <f>IF(INDEX('Display 730 &amp; 1200'!$A:$A,ROW())="","",INDEX('Display 730 &amp; 1200'!$A:$A,ROW()))</f>
        <v>SEMARANG三宝垄</v>
      </c>
      <c r="B752" t="str">
        <f>IF(INDEX('Display 730 &amp; 1200'!$B:$B,ROW())="","",INDEX('Display 730 &amp; 1200'!$B:$B,ROW()))</f>
        <v>QOMAR</v>
      </c>
      <c r="C752" t="str">
        <f>IF(INDEX('Display 730 &amp; 1200'!$D:$D,ROW())="","",INDEX('Display 730 &amp; 1200'!$D:$D,ROW()))</f>
        <v>PULOKULON</v>
      </c>
      <c r="D752" t="e">
        <f>IF($C752="",0,SUMIFS(#REF!,#REF!,$C752,#REF!,"&gt;="&amp;'Display 730 &amp; 1200'!$AN$10,#REF!,"&lt;="&amp;'Display 730 &amp; 1200'!$AN$9))</f>
        <v>#REF!</v>
      </c>
      <c r="E752" t="e">
        <f>IF($C752="",0,SUMIFS(#REF!,#REF!,$C752,#REF!,"&gt;="&amp;'Display 730 &amp; 1200'!$AN$12,#REF!,"&lt;="&amp;'Display 730 &amp; 1200'!$AN$11))</f>
        <v>#REF!</v>
      </c>
    </row>
    <row r="753" spans="1:5">
      <c r="A753" t="str">
        <f>IF(INDEX('Display 730 &amp; 1200'!$A:$A,ROW())="","",INDEX('Display 730 &amp; 1200'!$A:$A,ROW()))</f>
        <v>SEMARANG三宝垄</v>
      </c>
      <c r="B753" t="str">
        <f>IF(INDEX('Display 730 &amp; 1200'!$B:$B,ROW())="","",INDEX('Display 730 &amp; 1200'!$B:$B,ROW()))</f>
        <v>QOMAR</v>
      </c>
      <c r="C753" t="str">
        <f>IF(INDEX('Display 730 &amp; 1200'!$D:$D,ROW())="","",INDEX('Display 730 &amp; 1200'!$D:$D,ROW()))</f>
        <v>PENAWANGAN</v>
      </c>
      <c r="D753" t="e">
        <f>IF($C753="",0,SUMIFS(#REF!,#REF!,$C753,#REF!,"&gt;="&amp;'Display 730 &amp; 1200'!$AN$10,#REF!,"&lt;="&amp;'Display 730 &amp; 1200'!$AN$9))</f>
        <v>#REF!</v>
      </c>
      <c r="E753" t="e">
        <f>IF($C753="",0,SUMIFS(#REF!,#REF!,$C753,#REF!,"&gt;="&amp;'Display 730 &amp; 1200'!$AN$12,#REF!,"&lt;="&amp;'Display 730 &amp; 1200'!$AN$11))</f>
        <v>#REF!</v>
      </c>
    </row>
    <row r="754" spans="1:5">
      <c r="A754" t="str">
        <f>IF(INDEX('Display 730 &amp; 1200'!$A:$A,ROW())="","",INDEX('Display 730 &amp; 1200'!$A:$A,ROW()))</f>
        <v>SEMARANG三宝垄</v>
      </c>
      <c r="B754" t="str">
        <f>IF(INDEX('Display 730 &amp; 1200'!$B:$B,ROW())="","",INDEX('Display 730 &amp; 1200'!$B:$B,ROW()))</f>
        <v>QOMAR</v>
      </c>
      <c r="C754" t="str">
        <f>IF(INDEX('Display 730 &amp; 1200'!$D:$D,ROW())="","",INDEX('Display 730 &amp; 1200'!$D:$D,ROW()))</f>
        <v>TANGGUNGHARJO01</v>
      </c>
      <c r="D754" t="e">
        <f>IF($C754="",0,SUMIFS(#REF!,#REF!,$C754,#REF!,"&gt;="&amp;'Display 730 &amp; 1200'!$AN$10,#REF!,"&lt;="&amp;'Display 730 &amp; 1200'!$AN$9))</f>
        <v>#REF!</v>
      </c>
      <c r="E754" t="e">
        <f>IF($C754="",0,SUMIFS(#REF!,#REF!,$C754,#REF!,"&gt;="&amp;'Display 730 &amp; 1200'!$AN$12,#REF!,"&lt;="&amp;'Display 730 &amp; 1200'!$AN$11))</f>
        <v>#REF!</v>
      </c>
    </row>
    <row r="755" spans="1:5">
      <c r="A755" t="str">
        <f>IF(INDEX('Display 730 &amp; 1200'!$A:$A,ROW())="","",INDEX('Display 730 &amp; 1200'!$A:$A,ROW()))</f>
        <v>SEMARANG三宝垄</v>
      </c>
      <c r="B755" t="str">
        <f>IF(INDEX('Display 730 &amp; 1200'!$B:$B,ROW())="","",INDEX('Display 730 &amp; 1200'!$B:$B,ROW()))</f>
        <v>QOMAR</v>
      </c>
      <c r="C755" t="str">
        <f>IF(INDEX('Display 730 &amp; 1200'!$D:$D,ROW())="","",INDEX('Display 730 &amp; 1200'!$D:$D,ROW()))</f>
        <v>GEYER</v>
      </c>
      <c r="D755" t="e">
        <f>IF($C755="",0,SUMIFS(#REF!,#REF!,$C755,#REF!,"&gt;="&amp;'Display 730 &amp; 1200'!$AN$10,#REF!,"&lt;="&amp;'Display 730 &amp; 1200'!$AN$9))</f>
        <v>#REF!</v>
      </c>
      <c r="E755" t="e">
        <f>IF($C755="",0,SUMIFS(#REF!,#REF!,$C755,#REF!,"&gt;="&amp;'Display 730 &amp; 1200'!$AN$12,#REF!,"&lt;="&amp;'Display 730 &amp; 1200'!$AN$11))</f>
        <v>#REF!</v>
      </c>
    </row>
    <row r="756" spans="1:5">
      <c r="A756" t="str">
        <f>IF(INDEX('Display 730 &amp; 1200'!$A:$A,ROW())="","",INDEX('Display 730 &amp; 1200'!$A:$A,ROW()))</f>
        <v>SEMARANG三宝垄</v>
      </c>
      <c r="B756" t="str">
        <f>IF(INDEX('Display 730 &amp; 1200'!$B:$B,ROW())="","",INDEX('Display 730 &amp; 1200'!$B:$B,ROW()))</f>
        <v>EDDIE</v>
      </c>
      <c r="C756" t="str">
        <f>IF(INDEX('Display 730 &amp; 1200'!$D:$D,ROW())="","",INDEX('Display 730 &amp; 1200'!$D:$D,ROW()))</f>
        <v>GEMUH</v>
      </c>
      <c r="D756" t="e">
        <f>IF($C756="",0,SUMIFS(#REF!,#REF!,$C756,#REF!,"&gt;="&amp;'Display 730 &amp; 1200'!$AN$10,#REF!,"&lt;="&amp;'Display 730 &amp; 1200'!$AN$9))</f>
        <v>#REF!</v>
      </c>
      <c r="E756" t="e">
        <f>IF($C756="",0,SUMIFS(#REF!,#REF!,$C756,#REF!,"&gt;="&amp;'Display 730 &amp; 1200'!$AN$12,#REF!,"&lt;="&amp;'Display 730 &amp; 1200'!$AN$11))</f>
        <v>#REF!</v>
      </c>
    </row>
    <row r="757" spans="1:5">
      <c r="A757" t="str">
        <f>IF(INDEX('Display 730 &amp; 1200'!$A:$A,ROW())="","",INDEX('Display 730 &amp; 1200'!$A:$A,ROW()))</f>
        <v>SEMARANG三宝垄</v>
      </c>
      <c r="B757" t="str">
        <f>IF(INDEX('Display 730 &amp; 1200'!$B:$B,ROW())="","",INDEX('Display 730 &amp; 1200'!$B:$B,ROW()))</f>
        <v>EDDIE</v>
      </c>
      <c r="C757" t="str">
        <f>IF(INDEX('Display 730 &amp; 1200'!$D:$D,ROW())="","",INDEX('Display 730 &amp; 1200'!$D:$D,ROW()))</f>
        <v>KENDAL</v>
      </c>
      <c r="D757" t="e">
        <f>IF($C757="",0,SUMIFS(#REF!,#REF!,$C757,#REF!,"&gt;="&amp;'Display 730 &amp; 1200'!$AN$10,#REF!,"&lt;="&amp;'Display 730 &amp; 1200'!$AN$9))</f>
        <v>#REF!</v>
      </c>
      <c r="E757" t="e">
        <f>IF($C757="",0,SUMIFS(#REF!,#REF!,$C757,#REF!,"&gt;="&amp;'Display 730 &amp; 1200'!$AN$12,#REF!,"&lt;="&amp;'Display 730 &amp; 1200'!$AN$11))</f>
        <v>#REF!</v>
      </c>
    </row>
    <row r="758" spans="1:5">
      <c r="A758" t="str">
        <f>IF(INDEX('Display 730 &amp; 1200'!$A:$A,ROW())="","",INDEX('Display 730 &amp; 1200'!$A:$A,ROW()))</f>
        <v>SEMARANG三宝垄</v>
      </c>
      <c r="B758" t="str">
        <f>IF(INDEX('Display 730 &amp; 1200'!$B:$B,ROW())="","",INDEX('Display 730 &amp; 1200'!$B:$B,ROW()))</f>
        <v>EDDIE</v>
      </c>
      <c r="C758" t="str">
        <f>IF(INDEX('Display 730 &amp; 1200'!$D:$D,ROW())="","",INDEX('Display 730 &amp; 1200'!$D:$D,ROW()))</f>
        <v>WELERI</v>
      </c>
      <c r="D758" t="e">
        <f>IF($C758="",0,SUMIFS(#REF!,#REF!,$C758,#REF!,"&gt;="&amp;'Display 730 &amp; 1200'!$AN$10,#REF!,"&lt;="&amp;'Display 730 &amp; 1200'!$AN$9))</f>
        <v>#REF!</v>
      </c>
      <c r="E758" t="e">
        <f>IF($C758="",0,SUMIFS(#REF!,#REF!,$C758,#REF!,"&gt;="&amp;'Display 730 &amp; 1200'!$AN$12,#REF!,"&lt;="&amp;'Display 730 &amp; 1200'!$AN$11))</f>
        <v>#REF!</v>
      </c>
    </row>
    <row r="759" spans="1:5">
      <c r="A759" t="str">
        <f>IF(INDEX('Display 730 &amp; 1200'!$A:$A,ROW())="","",INDEX('Display 730 &amp; 1200'!$A:$A,ROW()))</f>
        <v>SEMARANG三宝垄</v>
      </c>
      <c r="B759" t="str">
        <f>IF(INDEX('Display 730 &amp; 1200'!$B:$B,ROW())="","",INDEX('Display 730 &amp; 1200'!$B:$B,ROW()))</f>
        <v>EDDIE</v>
      </c>
      <c r="C759" t="str">
        <f>IF(INDEX('Display 730 &amp; 1200'!$D:$D,ROW())="","",INDEX('Display 730 &amp; 1200'!$D:$D,ROW()))</f>
        <v>BOJA</v>
      </c>
      <c r="D759" t="e">
        <f>IF($C759="",0,SUMIFS(#REF!,#REF!,$C759,#REF!,"&gt;="&amp;'Display 730 &amp; 1200'!$AN$10,#REF!,"&lt;="&amp;'Display 730 &amp; 1200'!$AN$9))</f>
        <v>#REF!</v>
      </c>
      <c r="E759" t="e">
        <f>IF($C759="",0,SUMIFS(#REF!,#REF!,$C759,#REF!,"&gt;="&amp;'Display 730 &amp; 1200'!$AN$12,#REF!,"&lt;="&amp;'Display 730 &amp; 1200'!$AN$11))</f>
        <v>#REF!</v>
      </c>
    </row>
    <row r="760" spans="1:5">
      <c r="A760" t="str">
        <f>IF(INDEX('Display 730 &amp; 1200'!$A:$A,ROW())="","",INDEX('Display 730 &amp; 1200'!$A:$A,ROW()))</f>
        <v>SEMARANG三宝垄</v>
      </c>
      <c r="B760" t="str">
        <f>IF(INDEX('Display 730 &amp; 1200'!$B:$B,ROW())="","",INDEX('Display 730 &amp; 1200'!$B:$B,ROW()))</f>
        <v>EDDIE</v>
      </c>
      <c r="C760" t="str">
        <f>IF(INDEX('Display 730 &amp; 1200'!$D:$D,ROW())="","",INDEX('Display 730 &amp; 1200'!$D:$D,ROW()))</f>
        <v>SUKOREJO</v>
      </c>
      <c r="D760" t="e">
        <f>IF($C760="",0,SUMIFS(#REF!,#REF!,$C760,#REF!,"&gt;="&amp;'Display 730 &amp; 1200'!$AN$10,#REF!,"&lt;="&amp;'Display 730 &amp; 1200'!$AN$9))</f>
        <v>#REF!</v>
      </c>
      <c r="E760" t="e">
        <f>IF($C760="",0,SUMIFS(#REF!,#REF!,$C760,#REF!,"&gt;="&amp;'Display 730 &amp; 1200'!$AN$12,#REF!,"&lt;="&amp;'Display 730 &amp; 1200'!$AN$11))</f>
        <v>#REF!</v>
      </c>
    </row>
    <row r="761" spans="1:5">
      <c r="A761" t="str">
        <f>IF(INDEX('Display 730 &amp; 1200'!$A:$A,ROW())="","",INDEX('Display 730 &amp; 1200'!$A:$A,ROW()))</f>
        <v>SEMARANG三宝垄</v>
      </c>
      <c r="B761" t="str">
        <f>IF(INDEX('Display 730 &amp; 1200'!$B:$B,ROW())="","",INDEX('Display 730 &amp; 1200'!$B:$B,ROW()))</f>
        <v>EDDIE</v>
      </c>
      <c r="C761" t="str">
        <f>IF(INDEX('Display 730 &amp; 1200'!$D:$D,ROW())="","",INDEX('Display 730 &amp; 1200'!$D:$D,ROW()))</f>
        <v>KALIWUNGU</v>
      </c>
      <c r="D761" t="e">
        <f>IF($C761="",0,SUMIFS(#REF!,#REF!,$C761,#REF!,"&gt;="&amp;'Display 730 &amp; 1200'!$AN$10,#REF!,"&lt;="&amp;'Display 730 &amp; 1200'!$AN$9))</f>
        <v>#REF!</v>
      </c>
      <c r="E761" t="e">
        <f>IF($C761="",0,SUMIFS(#REF!,#REF!,$C761,#REF!,"&gt;="&amp;'Display 730 &amp; 1200'!$AN$12,#REF!,"&lt;="&amp;'Display 730 &amp; 1200'!$AN$11))</f>
        <v>#REF!</v>
      </c>
    </row>
    <row r="762" spans="1:5">
      <c r="A762" t="str">
        <f>IF(INDEX('Display 730 &amp; 1200'!$A:$A,ROW())="","",INDEX('Display 730 &amp; 1200'!$A:$A,ROW()))</f>
        <v>SEMARANG三宝垄</v>
      </c>
      <c r="B762" t="str">
        <f>IF(INDEX('Display 730 &amp; 1200'!$B:$B,ROW())="","",INDEX('Display 730 &amp; 1200'!$B:$B,ROW()))</f>
        <v>EDDIE</v>
      </c>
      <c r="C762" t="str">
        <f>IF(INDEX('Display 730 &amp; 1200'!$D:$D,ROW())="","",INDEX('Display 730 &amp; 1200'!$D:$D,ROW()))</f>
        <v>BRANGSONG</v>
      </c>
      <c r="D762" t="e">
        <f>IF($C762="",0,SUMIFS(#REF!,#REF!,$C762,#REF!,"&gt;="&amp;'Display 730 &amp; 1200'!$AN$10,#REF!,"&lt;="&amp;'Display 730 &amp; 1200'!$AN$9))</f>
        <v>#REF!</v>
      </c>
      <c r="E762" t="e">
        <f>IF($C762="",0,SUMIFS(#REF!,#REF!,$C762,#REF!,"&gt;="&amp;'Display 730 &amp; 1200'!$AN$12,#REF!,"&lt;="&amp;'Display 730 &amp; 1200'!$AN$11))</f>
        <v>#REF!</v>
      </c>
    </row>
    <row r="763" spans="1:5">
      <c r="A763" t="str">
        <f>IF(INDEX('Display 730 &amp; 1200'!$A:$A,ROW())="","",INDEX('Display 730 &amp; 1200'!$A:$A,ROW()))</f>
        <v>SEMARANG三宝垄</v>
      </c>
      <c r="B763" t="str">
        <f>IF(INDEX('Display 730 &amp; 1200'!$B:$B,ROW())="","",INDEX('Display 730 &amp; 1200'!$B:$B,ROW()))</f>
        <v>EDDIE</v>
      </c>
      <c r="C763" t="str">
        <f>IF(INDEX('Display 730 &amp; 1200'!$D:$D,ROW())="","",INDEX('Display 730 &amp; 1200'!$D:$D,ROW()))</f>
        <v>TAMPINGAN</v>
      </c>
      <c r="D763" t="e">
        <f>IF($C763="",0,SUMIFS(#REF!,#REF!,$C763,#REF!,"&gt;="&amp;'Display 730 &amp; 1200'!$AN$10,#REF!,"&lt;="&amp;'Display 730 &amp; 1200'!$AN$9))</f>
        <v>#REF!</v>
      </c>
      <c r="E763" t="e">
        <f>IF($C763="",0,SUMIFS(#REF!,#REF!,$C763,#REF!,"&gt;="&amp;'Display 730 &amp; 1200'!$AN$12,#REF!,"&lt;="&amp;'Display 730 &amp; 1200'!$AN$11))</f>
        <v>#REF!</v>
      </c>
    </row>
    <row r="764" spans="1:5">
      <c r="A764" t="str">
        <f>IF(INDEX('Display 730 &amp; 1200'!$A:$A,ROW())="","",INDEX('Display 730 &amp; 1200'!$A:$A,ROW()))</f>
        <v>SEMARANG三宝垄</v>
      </c>
      <c r="B764" t="str">
        <f>IF(INDEX('Display 730 &amp; 1200'!$B:$B,ROW())="","",INDEX('Display 730 &amp; 1200'!$B:$B,ROW()))</f>
        <v>EDDIE</v>
      </c>
      <c r="C764" t="str">
        <f>IF(INDEX('Display 730 &amp; 1200'!$D:$D,ROW())="","",INDEX('Display 730 &amp; 1200'!$D:$D,ROW()))</f>
        <v>PAGERUYUNG</v>
      </c>
      <c r="D764" t="e">
        <f>IF($C764="",0,SUMIFS(#REF!,#REF!,$C764,#REF!,"&gt;="&amp;'Display 730 &amp; 1200'!$AN$10,#REF!,"&lt;="&amp;'Display 730 &amp; 1200'!$AN$9))</f>
        <v>#REF!</v>
      </c>
      <c r="E764" t="e">
        <f>IF($C764="",0,SUMIFS(#REF!,#REF!,$C764,#REF!,"&gt;="&amp;'Display 730 &amp; 1200'!$AN$12,#REF!,"&lt;="&amp;'Display 730 &amp; 1200'!$AN$11))</f>
        <v>#REF!</v>
      </c>
    </row>
    <row r="765" spans="1:5">
      <c r="A765" t="str">
        <f>IF(INDEX('Display 730 &amp; 1200'!$A:$A,ROW())="","",INDEX('Display 730 &amp; 1200'!$A:$A,ROW()))</f>
        <v>SEMARANG三宝垄</v>
      </c>
      <c r="B765" t="str">
        <f>IF(INDEX('Display 730 &amp; 1200'!$B:$B,ROW())="","",INDEX('Display 730 &amp; 1200'!$B:$B,ROW()))</f>
        <v>SINGGIH</v>
      </c>
      <c r="C765" t="str">
        <f>IF(INDEX('Display 730 &amp; 1200'!$D:$D,ROW())="","",INDEX('Display 730 &amp; 1200'!$D:$D,ROW()))</f>
        <v>MEJOBO</v>
      </c>
      <c r="D765" t="e">
        <f>IF($C765="",0,SUMIFS(#REF!,#REF!,$C765,#REF!,"&gt;="&amp;'Display 730 &amp; 1200'!$AN$10,#REF!,"&lt;="&amp;'Display 730 &amp; 1200'!$AN$9))</f>
        <v>#REF!</v>
      </c>
      <c r="E765" t="e">
        <f>IF($C765="",0,SUMIFS(#REF!,#REF!,$C765,#REF!,"&gt;="&amp;'Display 730 &amp; 1200'!$AN$12,#REF!,"&lt;="&amp;'Display 730 &amp; 1200'!$AN$11))</f>
        <v>#REF!</v>
      </c>
    </row>
    <row r="766" spans="1:5">
      <c r="A766" t="str">
        <f>IF(INDEX('Display 730 &amp; 1200'!$A:$A,ROW())="","",INDEX('Display 730 &amp; 1200'!$A:$A,ROW()))</f>
        <v>SEMARANG三宝垄</v>
      </c>
      <c r="B766" t="str">
        <f>IF(INDEX('Display 730 &amp; 1200'!$B:$B,ROW())="","",INDEX('Display 730 &amp; 1200'!$B:$B,ROW()))</f>
        <v>SINGGIH</v>
      </c>
      <c r="C766" t="str">
        <f>IF(INDEX('Display 730 &amp; 1200'!$D:$D,ROW())="","",INDEX('Display 730 &amp; 1200'!$D:$D,ROW()))</f>
        <v>KUDUS</v>
      </c>
      <c r="D766" t="e">
        <f>IF($C766="",0,SUMIFS(#REF!,#REF!,$C766,#REF!,"&gt;="&amp;'Display 730 &amp; 1200'!$AN$10,#REF!,"&lt;="&amp;'Display 730 &amp; 1200'!$AN$9))</f>
        <v>#REF!</v>
      </c>
      <c r="E766" t="e">
        <f>IF($C766="",0,SUMIFS(#REF!,#REF!,$C766,#REF!,"&gt;="&amp;'Display 730 &amp; 1200'!$AN$12,#REF!,"&lt;="&amp;'Display 730 &amp; 1200'!$AN$11))</f>
        <v>#REF!</v>
      </c>
    </row>
    <row r="767" spans="1:5">
      <c r="A767" t="str">
        <f>IF(INDEX('Display 730 &amp; 1200'!$A:$A,ROW())="","",INDEX('Display 730 &amp; 1200'!$A:$A,ROW()))</f>
        <v>SEMARANG三宝垄</v>
      </c>
      <c r="B767" t="str">
        <f>IF(INDEX('Display 730 &amp; 1200'!$B:$B,ROW())="","",INDEX('Display 730 &amp; 1200'!$B:$B,ROW()))</f>
        <v>SINGGIH</v>
      </c>
      <c r="C767" t="str">
        <f>IF(INDEX('Display 730 &amp; 1200'!$D:$D,ROW())="","",INDEX('Display 730 &amp; 1200'!$D:$D,ROW()))</f>
        <v>JEKULO</v>
      </c>
      <c r="D767" t="e">
        <f>IF($C767="",0,SUMIFS(#REF!,#REF!,$C767,#REF!,"&gt;="&amp;'Display 730 &amp; 1200'!$AN$10,#REF!,"&lt;="&amp;'Display 730 &amp; 1200'!$AN$9))</f>
        <v>#REF!</v>
      </c>
      <c r="E767" t="e">
        <f>IF($C767="",0,SUMIFS(#REF!,#REF!,$C767,#REF!,"&gt;="&amp;'Display 730 &amp; 1200'!$AN$12,#REF!,"&lt;="&amp;'Display 730 &amp; 1200'!$AN$11))</f>
        <v>#REF!</v>
      </c>
    </row>
    <row r="768" spans="1:5">
      <c r="A768" t="str">
        <f>IF(INDEX('Display 730 &amp; 1200'!$A:$A,ROW())="","",INDEX('Display 730 &amp; 1200'!$A:$A,ROW()))</f>
        <v>SEMARANG三宝垄</v>
      </c>
      <c r="B768" t="str">
        <f>IF(INDEX('Display 730 &amp; 1200'!$B:$B,ROW())="","",INDEX('Display 730 &amp; 1200'!$B:$B,ROW()))</f>
        <v>SINGGIH</v>
      </c>
      <c r="C768" t="str">
        <f>IF(INDEX('Display 730 &amp; 1200'!$D:$D,ROW())="","",INDEX('Display 730 &amp; 1200'!$D:$D,ROW()))</f>
        <v>JATI</v>
      </c>
      <c r="D768" t="e">
        <f>IF($C768="",0,SUMIFS(#REF!,#REF!,$C768,#REF!,"&gt;="&amp;'Display 730 &amp; 1200'!$AN$10,#REF!,"&lt;="&amp;'Display 730 &amp; 1200'!$AN$9))</f>
        <v>#REF!</v>
      </c>
      <c r="E768" t="e">
        <f>IF($C768="",0,SUMIFS(#REF!,#REF!,$C768,#REF!,"&gt;="&amp;'Display 730 &amp; 1200'!$AN$12,#REF!,"&lt;="&amp;'Display 730 &amp; 1200'!$AN$11))</f>
        <v>#REF!</v>
      </c>
    </row>
    <row r="769" spans="1:5">
      <c r="A769" t="str">
        <f>IF(INDEX('Display 730 &amp; 1200'!$A:$A,ROW())="","",INDEX('Display 730 &amp; 1200'!$A:$A,ROW()))</f>
        <v>SEMARANG三宝垄</v>
      </c>
      <c r="B769" t="str">
        <f>IF(INDEX('Display 730 &amp; 1200'!$B:$B,ROW())="","",INDEX('Display 730 &amp; 1200'!$B:$B,ROW()))</f>
        <v>SINGGIH</v>
      </c>
      <c r="C769" t="str">
        <f>IF(INDEX('Display 730 &amp; 1200'!$D:$D,ROW())="","",INDEX('Display 730 &amp; 1200'!$D:$D,ROW()))</f>
        <v>DAWE</v>
      </c>
      <c r="D769" t="e">
        <f>IF($C769="",0,SUMIFS(#REF!,#REF!,$C769,#REF!,"&gt;="&amp;'Display 730 &amp; 1200'!$AN$10,#REF!,"&lt;="&amp;'Display 730 &amp; 1200'!$AN$9))</f>
        <v>#REF!</v>
      </c>
      <c r="E769" t="e">
        <f>IF($C769="",0,SUMIFS(#REF!,#REF!,$C769,#REF!,"&gt;="&amp;'Display 730 &amp; 1200'!$AN$12,#REF!,"&lt;="&amp;'Display 730 &amp; 1200'!$AN$11))</f>
        <v>#REF!</v>
      </c>
    </row>
    <row r="770" spans="1:5">
      <c r="A770" t="str">
        <f>IF(INDEX('Display 730 &amp; 1200'!$A:$A,ROW())="","",INDEX('Display 730 &amp; 1200'!$A:$A,ROW()))</f>
        <v>SEMARANG三宝垄</v>
      </c>
      <c r="B770" t="str">
        <f>IF(INDEX('Display 730 &amp; 1200'!$B:$B,ROW())="","",INDEX('Display 730 &amp; 1200'!$B:$B,ROW()))</f>
        <v>SINGGIH</v>
      </c>
      <c r="C770" t="str">
        <f>IF(INDEX('Display 730 &amp; 1200'!$D:$D,ROW())="","",INDEX('Display 730 &amp; 1200'!$D:$D,ROW()))</f>
        <v>UNDAAN</v>
      </c>
      <c r="D770" t="e">
        <f>IF($C770="",0,SUMIFS(#REF!,#REF!,$C770,#REF!,"&gt;="&amp;'Display 730 &amp; 1200'!$AN$10,#REF!,"&lt;="&amp;'Display 730 &amp; 1200'!$AN$9))</f>
        <v>#REF!</v>
      </c>
      <c r="E770" t="e">
        <f>IF($C770="",0,SUMIFS(#REF!,#REF!,$C770,#REF!,"&gt;="&amp;'Display 730 &amp; 1200'!$AN$12,#REF!,"&lt;="&amp;'Display 730 &amp; 1200'!$AN$11))</f>
        <v>#REF!</v>
      </c>
    </row>
    <row r="771" spans="1:5">
      <c r="A771" t="str">
        <f>IF(INDEX('Display 730 &amp; 1200'!$A:$A,ROW())="","",INDEX('Display 730 &amp; 1200'!$A:$A,ROW()))</f>
        <v>SEMARANG三宝垄</v>
      </c>
      <c r="B771" t="str">
        <f>IF(INDEX('Display 730 &amp; 1200'!$B:$B,ROW())="","",INDEX('Display 730 &amp; 1200'!$B:$B,ROW()))</f>
        <v>SINGGIH</v>
      </c>
      <c r="C771" t="str">
        <f>IF(INDEX('Display 730 &amp; 1200'!$D:$D,ROW())="","",INDEX('Display 730 &amp; 1200'!$D:$D,ROW()))</f>
        <v>KALIWUNGU_KUDUS</v>
      </c>
      <c r="D771" t="e">
        <f>IF($C771="",0,SUMIFS(#REF!,#REF!,$C771,#REF!,"&gt;="&amp;'Display 730 &amp; 1200'!$AN$10,#REF!,"&lt;="&amp;'Display 730 &amp; 1200'!$AN$9))</f>
        <v>#REF!</v>
      </c>
      <c r="E771" t="e">
        <f>IF($C771="",0,SUMIFS(#REF!,#REF!,$C771,#REF!,"&gt;="&amp;'Display 730 &amp; 1200'!$AN$12,#REF!,"&lt;="&amp;'Display 730 &amp; 1200'!$AN$11))</f>
        <v>#REF!</v>
      </c>
    </row>
    <row r="772" spans="1:5">
      <c r="A772" t="str">
        <f>IF(INDEX('Display 730 &amp; 1200'!$A:$A,ROW())="","",INDEX('Display 730 &amp; 1200'!$A:$A,ROW()))</f>
        <v>SEMARANG三宝垄</v>
      </c>
      <c r="B772" t="str">
        <f>IF(INDEX('Display 730 &amp; 1200'!$B:$B,ROW())="","",INDEX('Display 730 &amp; 1200'!$B:$B,ROW()))</f>
        <v>SINGGIH</v>
      </c>
      <c r="C772" t="str">
        <f>IF(INDEX('Display 730 &amp; 1200'!$D:$D,ROW())="","",INDEX('Display 730 &amp; 1200'!$D:$D,ROW()))</f>
        <v>GEBOG</v>
      </c>
      <c r="D772" t="e">
        <f>IF($C772="",0,SUMIFS(#REF!,#REF!,$C772,#REF!,"&gt;="&amp;'Display 730 &amp; 1200'!$AN$10,#REF!,"&lt;="&amp;'Display 730 &amp; 1200'!$AN$9))</f>
        <v>#REF!</v>
      </c>
      <c r="E772" t="e">
        <f>IF($C772="",0,SUMIFS(#REF!,#REF!,$C772,#REF!,"&gt;="&amp;'Display 730 &amp; 1200'!$AN$12,#REF!,"&lt;="&amp;'Display 730 &amp; 1200'!$AN$11))</f>
        <v>#REF!</v>
      </c>
    </row>
    <row r="773" spans="1:5">
      <c r="A773" t="str">
        <f>IF(INDEX('Display 730 &amp; 1200'!$A:$A,ROW())="","",INDEX('Display 730 &amp; 1200'!$A:$A,ROW()))</f>
        <v>SEMARANG三宝垄</v>
      </c>
      <c r="B773" t="str">
        <f>IF(INDEX('Display 730 &amp; 1200'!$B:$B,ROW())="","",INDEX('Display 730 &amp; 1200'!$B:$B,ROW()))</f>
        <v>SINGGIH</v>
      </c>
      <c r="C773" t="str">
        <f>IF(INDEX('Display 730 &amp; 1200'!$D:$D,ROW())="","",INDEX('Display 730 &amp; 1200'!$D:$D,ROW()))</f>
        <v>REJOSARI_KUDUS</v>
      </c>
      <c r="D773" t="e">
        <f>IF($C773="",0,SUMIFS(#REF!,#REF!,$C773,#REF!,"&gt;="&amp;'Display 730 &amp; 1200'!$AN$10,#REF!,"&lt;="&amp;'Display 730 &amp; 1200'!$AN$9))</f>
        <v>#REF!</v>
      </c>
      <c r="E773" t="e">
        <f>IF($C773="",0,SUMIFS(#REF!,#REF!,$C773,#REF!,"&gt;="&amp;'Display 730 &amp; 1200'!$AN$12,#REF!,"&lt;="&amp;'Display 730 &amp; 1200'!$AN$11))</f>
        <v>#REF!</v>
      </c>
    </row>
    <row r="774" spans="1:5">
      <c r="A774" t="str">
        <f>IF(INDEX('Display 730 &amp; 1200'!$A:$A,ROW())="","",INDEX('Display 730 &amp; 1200'!$A:$A,ROW()))</f>
        <v>SEMARANG三宝垄</v>
      </c>
      <c r="B774" t="str">
        <f>IF(INDEX('Display 730 &amp; 1200'!$B:$B,ROW())="","",INDEX('Display 730 &amp; 1200'!$B:$B,ROW()))</f>
        <v>SINGGIH</v>
      </c>
      <c r="C774" t="str">
        <f>IF(INDEX('Display 730 &amp; 1200'!$D:$D,ROW())="","",INDEX('Display 730 &amp; 1200'!$D:$D,ROW()))</f>
        <v>KEDUNG</v>
      </c>
      <c r="D774" t="e">
        <f>IF($C774="",0,SUMIFS(#REF!,#REF!,$C774,#REF!,"&gt;="&amp;'Display 730 &amp; 1200'!$AN$10,#REF!,"&lt;="&amp;'Display 730 &amp; 1200'!$AN$9))</f>
        <v>#REF!</v>
      </c>
      <c r="E774" t="e">
        <f>IF($C774="",0,SUMIFS(#REF!,#REF!,$C774,#REF!,"&gt;="&amp;'Display 730 &amp; 1200'!$AN$12,#REF!,"&lt;="&amp;'Display 730 &amp; 1200'!$AN$11))</f>
        <v>#REF!</v>
      </c>
    </row>
    <row r="775" spans="1:5">
      <c r="A775" t="str">
        <f>IF(INDEX('Display 730 &amp; 1200'!$A:$A,ROW())="","",INDEX('Display 730 &amp; 1200'!$A:$A,ROW()))</f>
        <v>SEMARANG三宝垄</v>
      </c>
      <c r="B775" t="str">
        <f>IF(INDEX('Display 730 &amp; 1200'!$B:$B,ROW())="","",INDEX('Display 730 &amp; 1200'!$B:$B,ROW()))</f>
        <v>SINGGIH</v>
      </c>
      <c r="C775" t="str">
        <f>IF(INDEX('Display 730 &amp; 1200'!$D:$D,ROW())="","",INDEX('Display 730 &amp; 1200'!$D:$D,ROW()))</f>
        <v>JEPARA</v>
      </c>
      <c r="D775" t="e">
        <f>IF($C775="",0,SUMIFS(#REF!,#REF!,$C775,#REF!,"&gt;="&amp;'Display 730 &amp; 1200'!$AN$10,#REF!,"&lt;="&amp;'Display 730 &amp; 1200'!$AN$9))</f>
        <v>#REF!</v>
      </c>
      <c r="E775" t="e">
        <f>IF($C775="",0,SUMIFS(#REF!,#REF!,$C775,#REF!,"&gt;="&amp;'Display 730 &amp; 1200'!$AN$12,#REF!,"&lt;="&amp;'Display 730 &amp; 1200'!$AN$11))</f>
        <v>#REF!</v>
      </c>
    </row>
    <row r="776" spans="1:5">
      <c r="A776" t="str">
        <f>IF(INDEX('Display 730 &amp; 1200'!$A:$A,ROW())="","",INDEX('Display 730 &amp; 1200'!$A:$A,ROW()))</f>
        <v>SEMARANG三宝垄</v>
      </c>
      <c r="B776" t="str">
        <f>IF(INDEX('Display 730 &amp; 1200'!$B:$B,ROW())="","",INDEX('Display 730 &amp; 1200'!$B:$B,ROW()))</f>
        <v>SINGGIH</v>
      </c>
      <c r="C776" t="str">
        <f>IF(INDEX('Display 730 &amp; 1200'!$D:$D,ROW())="","",INDEX('Display 730 &amp; 1200'!$D:$D,ROW()))</f>
        <v>BANGSRI</v>
      </c>
      <c r="D776" t="e">
        <f>IF($C776="",0,SUMIFS(#REF!,#REF!,$C776,#REF!,"&gt;="&amp;'Display 730 &amp; 1200'!$AN$10,#REF!,"&lt;="&amp;'Display 730 &amp; 1200'!$AN$9))</f>
        <v>#REF!</v>
      </c>
      <c r="E776" t="e">
        <f>IF($C776="",0,SUMIFS(#REF!,#REF!,$C776,#REF!,"&gt;="&amp;'Display 730 &amp; 1200'!$AN$12,#REF!,"&lt;="&amp;'Display 730 &amp; 1200'!$AN$11))</f>
        <v>#REF!</v>
      </c>
    </row>
    <row r="777" spans="1:5">
      <c r="A777" t="str">
        <f>IF(INDEX('Display 730 &amp; 1200'!$A:$A,ROW())="","",INDEX('Display 730 &amp; 1200'!$A:$A,ROW()))</f>
        <v>SEMARANG三宝垄</v>
      </c>
      <c r="B777" t="str">
        <f>IF(INDEX('Display 730 &amp; 1200'!$B:$B,ROW())="","",INDEX('Display 730 &amp; 1200'!$B:$B,ROW()))</f>
        <v>SINGGIH</v>
      </c>
      <c r="C777" t="str">
        <f>IF(INDEX('Display 730 &amp; 1200'!$D:$D,ROW())="","",INDEX('Display 730 &amp; 1200'!$D:$D,ROW()))</f>
        <v>PECANGAAN</v>
      </c>
      <c r="D777" t="e">
        <f>IF($C777="",0,SUMIFS(#REF!,#REF!,$C777,#REF!,"&gt;="&amp;'Display 730 &amp; 1200'!$AN$10,#REF!,"&lt;="&amp;'Display 730 &amp; 1200'!$AN$9))</f>
        <v>#REF!</v>
      </c>
      <c r="E777" t="e">
        <f>IF($C777="",0,SUMIFS(#REF!,#REF!,$C777,#REF!,"&gt;="&amp;'Display 730 &amp; 1200'!$AN$12,#REF!,"&lt;="&amp;'Display 730 &amp; 1200'!$AN$11))</f>
        <v>#REF!</v>
      </c>
    </row>
    <row r="778" spans="1:5">
      <c r="A778" t="str">
        <f>IF(INDEX('Display 730 &amp; 1200'!$A:$A,ROW())="","",INDEX('Display 730 &amp; 1200'!$A:$A,ROW()))</f>
        <v>SEMARANG三宝垄</v>
      </c>
      <c r="B778" t="str">
        <f>IF(INDEX('Display 730 &amp; 1200'!$B:$B,ROW())="","",INDEX('Display 730 &amp; 1200'!$B:$B,ROW()))</f>
        <v>SINGGIH</v>
      </c>
      <c r="C778" t="str">
        <f>IF(INDEX('Display 730 &amp; 1200'!$D:$D,ROW())="","",INDEX('Display 730 &amp; 1200'!$D:$D,ROW()))</f>
        <v>WONOREJO</v>
      </c>
      <c r="D778" t="e">
        <f>IF($C778="",0,SUMIFS(#REF!,#REF!,$C778,#REF!,"&gt;="&amp;'Display 730 &amp; 1200'!$AN$10,#REF!,"&lt;="&amp;'Display 730 &amp; 1200'!$AN$9))</f>
        <v>#REF!</v>
      </c>
      <c r="E778" t="e">
        <f>IF($C778="",0,SUMIFS(#REF!,#REF!,$C778,#REF!,"&gt;="&amp;'Display 730 &amp; 1200'!$AN$12,#REF!,"&lt;="&amp;'Display 730 &amp; 1200'!$AN$11))</f>
        <v>#REF!</v>
      </c>
    </row>
    <row r="779" spans="1:5">
      <c r="A779" t="str">
        <f>IF(INDEX('Display 730 &amp; 1200'!$A:$A,ROW())="","",INDEX('Display 730 &amp; 1200'!$A:$A,ROW()))</f>
        <v>SEMARANG三宝垄</v>
      </c>
      <c r="B779" t="str">
        <f>IF(INDEX('Display 730 &amp; 1200'!$B:$B,ROW())="","",INDEX('Display 730 &amp; 1200'!$B:$B,ROW()))</f>
        <v>SINGGIH</v>
      </c>
      <c r="C779" t="str">
        <f>IF(INDEX('Display 730 &amp; 1200'!$D:$D,ROW())="","",INDEX('Display 730 &amp; 1200'!$D:$D,ROW()))</f>
        <v>MAYONG</v>
      </c>
      <c r="D779" t="e">
        <f>IF($C779="",0,SUMIFS(#REF!,#REF!,$C779,#REF!,"&gt;="&amp;'Display 730 &amp; 1200'!$AN$10,#REF!,"&lt;="&amp;'Display 730 &amp; 1200'!$AN$9))</f>
        <v>#REF!</v>
      </c>
      <c r="E779" t="e">
        <f>IF($C779="",0,SUMIFS(#REF!,#REF!,$C779,#REF!,"&gt;="&amp;'Display 730 &amp; 1200'!$AN$12,#REF!,"&lt;="&amp;'Display 730 &amp; 1200'!$AN$11))</f>
        <v>#REF!</v>
      </c>
    </row>
    <row r="780" spans="1:5">
      <c r="A780" t="str">
        <f>IF(INDEX('Display 730 &amp; 1200'!$A:$A,ROW())="","",INDEX('Display 730 &amp; 1200'!$A:$A,ROW()))</f>
        <v>SEMARANG三宝垄</v>
      </c>
      <c r="B780" t="str">
        <f>IF(INDEX('Display 730 &amp; 1200'!$B:$B,ROW())="","",INDEX('Display 730 &amp; 1200'!$B:$B,ROW()))</f>
        <v>SINGGIH</v>
      </c>
      <c r="C780" t="str">
        <f>IF(INDEX('Display 730 &amp; 1200'!$D:$D,ROW())="","",INDEX('Display 730 &amp; 1200'!$D:$D,ROW()))</f>
        <v>TAHUNAN</v>
      </c>
      <c r="D780" t="e">
        <f>IF($C780="",0,SUMIFS(#REF!,#REF!,$C780,#REF!,"&gt;="&amp;'Display 730 &amp; 1200'!$AN$10,#REF!,"&lt;="&amp;'Display 730 &amp; 1200'!$AN$9))</f>
        <v>#REF!</v>
      </c>
      <c r="E780" t="e">
        <f>IF($C780="",0,SUMIFS(#REF!,#REF!,$C780,#REF!,"&gt;="&amp;'Display 730 &amp; 1200'!$AN$12,#REF!,"&lt;="&amp;'Display 730 &amp; 1200'!$AN$11))</f>
        <v>#REF!</v>
      </c>
    </row>
    <row r="781" spans="1:5">
      <c r="A781" t="str">
        <f>IF(INDEX('Display 730 &amp; 1200'!$A:$A,ROW())="","",INDEX('Display 730 &amp; 1200'!$A:$A,ROW()))</f>
        <v>SEMARANG三宝垄</v>
      </c>
      <c r="B781" t="str">
        <f>IF(INDEX('Display 730 &amp; 1200'!$B:$B,ROW())="","",INDEX('Display 730 &amp; 1200'!$B:$B,ROW()))</f>
        <v>SINGGIH</v>
      </c>
      <c r="C781" t="str">
        <f>IF(INDEX('Display 730 &amp; 1200'!$D:$D,ROW())="","",INDEX('Display 730 &amp; 1200'!$D:$D,ROW()))</f>
        <v>KELET</v>
      </c>
      <c r="D781" t="e">
        <f>IF($C781="",0,SUMIFS(#REF!,#REF!,$C781,#REF!,"&gt;="&amp;'Display 730 &amp; 1200'!$AN$10,#REF!,"&lt;="&amp;'Display 730 &amp; 1200'!$AN$9))</f>
        <v>#REF!</v>
      </c>
      <c r="E781" t="e">
        <f>IF($C781="",0,SUMIFS(#REF!,#REF!,$C781,#REF!,"&gt;="&amp;'Display 730 &amp; 1200'!$AN$12,#REF!,"&lt;="&amp;'Display 730 &amp; 1200'!$AN$11))</f>
        <v>#REF!</v>
      </c>
    </row>
    <row r="782" spans="1:5">
      <c r="A782" t="str">
        <f>IF(INDEX('Display 730 &amp; 1200'!$A:$A,ROW())="","",INDEX('Display 730 &amp; 1200'!$A:$A,ROW()))</f>
        <v>SEMARANG三宝垄</v>
      </c>
      <c r="B782" t="str">
        <f>IF(INDEX('Display 730 &amp; 1200'!$B:$B,ROW())="","",INDEX('Display 730 &amp; 1200'!$B:$B,ROW()))</f>
        <v>SINGGIH</v>
      </c>
      <c r="C782" t="str">
        <f>IF(INDEX('Display 730 &amp; 1200'!$D:$D,ROW())="","",INDEX('Display 730 &amp; 1200'!$D:$D,ROW()))</f>
        <v>WELAHAN</v>
      </c>
      <c r="D782" t="e">
        <f>IF($C782="",0,SUMIFS(#REF!,#REF!,$C782,#REF!,"&gt;="&amp;'Display 730 &amp; 1200'!$AN$10,#REF!,"&lt;="&amp;'Display 730 &amp; 1200'!$AN$9))</f>
        <v>#REF!</v>
      </c>
      <c r="E782" t="e">
        <f>IF($C782="",0,SUMIFS(#REF!,#REF!,$C782,#REF!,"&gt;="&amp;'Display 730 &amp; 1200'!$AN$12,#REF!,"&lt;="&amp;'Display 730 &amp; 1200'!$AN$11))</f>
        <v>#REF!</v>
      </c>
    </row>
    <row r="783" spans="1:5">
      <c r="A783" t="str">
        <f>IF(INDEX('Display 730 &amp; 1200'!$A:$A,ROW())="","",INDEX('Display 730 &amp; 1200'!$A:$A,ROW()))</f>
        <v>SEMARANG三宝垄</v>
      </c>
      <c r="B783" t="str">
        <f>IF(INDEX('Display 730 &amp; 1200'!$B:$B,ROW())="","",INDEX('Display 730 &amp; 1200'!$B:$B,ROW()))</f>
        <v>SINGGIH</v>
      </c>
      <c r="C783" t="str">
        <f>IF(INDEX('Display 730 &amp; 1200'!$D:$D,ROW())="","",INDEX('Display 730 &amp; 1200'!$D:$D,ROW()))</f>
        <v>KALINYAMATAN</v>
      </c>
      <c r="D783" t="e">
        <f>IF($C783="",0,SUMIFS(#REF!,#REF!,$C783,#REF!,"&gt;="&amp;'Display 730 &amp; 1200'!$AN$10,#REF!,"&lt;="&amp;'Display 730 &amp; 1200'!$AN$9))</f>
        <v>#REF!</v>
      </c>
      <c r="E783" t="e">
        <f>IF($C783="",0,SUMIFS(#REF!,#REF!,$C783,#REF!,"&gt;="&amp;'Display 730 &amp; 1200'!$AN$12,#REF!,"&lt;="&amp;'Display 730 &amp; 1200'!$AN$11))</f>
        <v>#REF!</v>
      </c>
    </row>
    <row r="784" spans="1:5">
      <c r="A784" t="str">
        <f>IF(INDEX('Display 730 &amp; 1200'!$A:$A,ROW())="","",INDEX('Display 730 &amp; 1200'!$A:$A,ROW()))</f>
        <v>SEMARANG三宝垄</v>
      </c>
      <c r="B784" t="str">
        <f>IF(INDEX('Display 730 &amp; 1200'!$B:$B,ROW())="","",INDEX('Display 730 &amp; 1200'!$B:$B,ROW()))</f>
        <v>SINGGIH</v>
      </c>
      <c r="C784" t="str">
        <f>IF(INDEX('Display 730 &amp; 1200'!$D:$D,ROW())="","",INDEX('Display 730 &amp; 1200'!$D:$D,ROW()))</f>
        <v>SENENAN</v>
      </c>
      <c r="D784" t="e">
        <f>IF($C784="",0,SUMIFS(#REF!,#REF!,$C784,#REF!,"&gt;="&amp;'Display 730 &amp; 1200'!$AN$10,#REF!,"&lt;="&amp;'Display 730 &amp; 1200'!$AN$9))</f>
        <v>#REF!</v>
      </c>
      <c r="E784" t="e">
        <f>IF($C784="",0,SUMIFS(#REF!,#REF!,$C784,#REF!,"&gt;="&amp;'Display 730 &amp; 1200'!$AN$12,#REF!,"&lt;="&amp;'Display 730 &amp; 1200'!$AN$11))</f>
        <v>#REF!</v>
      </c>
    </row>
    <row r="785" spans="1:5">
      <c r="A785" t="str">
        <f>IF(INDEX('Display 730 &amp; 1200'!$A:$A,ROW())="","",INDEX('Display 730 &amp; 1200'!$A:$A,ROW()))</f>
        <v>SEMARANG三宝垄</v>
      </c>
      <c r="B785" t="str">
        <f>IF(INDEX('Display 730 &amp; 1200'!$B:$B,ROW())="","",INDEX('Display 730 &amp; 1200'!$B:$B,ROW()))</f>
        <v>SINGGIH</v>
      </c>
      <c r="C785" t="str">
        <f>IF(INDEX('Display 730 &amp; 1200'!$D:$D,ROW())="","",INDEX('Display 730 &amp; 1200'!$D:$D,ROW()))</f>
        <v>NALUMSARI</v>
      </c>
      <c r="D785" t="e">
        <f>IF($C785="",0,SUMIFS(#REF!,#REF!,$C785,#REF!,"&gt;="&amp;'Display 730 &amp; 1200'!$AN$10,#REF!,"&lt;="&amp;'Display 730 &amp; 1200'!$AN$9))</f>
        <v>#REF!</v>
      </c>
      <c r="E785" t="e">
        <f>IF($C785="",0,SUMIFS(#REF!,#REF!,$C785,#REF!,"&gt;="&amp;'Display 730 &amp; 1200'!$AN$12,#REF!,"&lt;="&amp;'Display 730 &amp; 1200'!$AN$11))</f>
        <v>#REF!</v>
      </c>
    </row>
    <row r="786" spans="1:5">
      <c r="A786" t="str">
        <f>IF(INDEX('Display 730 &amp; 1200'!$A:$A,ROW())="","",INDEX('Display 730 &amp; 1200'!$A:$A,ROW()))</f>
        <v>SEMARANG三宝垄</v>
      </c>
      <c r="B786" t="str">
        <f>IF(INDEX('Display 730 &amp; 1200'!$B:$B,ROW())="","",INDEX('Display 730 &amp; 1200'!$B:$B,ROW()))</f>
        <v>KUKUH SELATAN</v>
      </c>
      <c r="C786" t="str">
        <f>IF(INDEX('Display 730 &amp; 1200'!$D:$D,ROW())="","",INDEX('Display 730 &amp; 1200'!$D:$D,ROW()))</f>
        <v>TULIS</v>
      </c>
      <c r="D786" t="e">
        <f>IF($C786="",0,SUMIFS(#REF!,#REF!,$C786,#REF!,"&gt;="&amp;'Display 730 &amp; 1200'!$AN$10,#REF!,"&lt;="&amp;'Display 730 &amp; 1200'!$AN$9))</f>
        <v>#REF!</v>
      </c>
      <c r="E786" t="e">
        <f>IF($C786="",0,SUMIFS(#REF!,#REF!,$C786,#REF!,"&gt;="&amp;'Display 730 &amp; 1200'!$AN$12,#REF!,"&lt;="&amp;'Display 730 &amp; 1200'!$AN$11))</f>
        <v>#REF!</v>
      </c>
    </row>
    <row r="787" spans="1:5">
      <c r="A787" t="str">
        <f>IF(INDEX('Display 730 &amp; 1200'!$A:$A,ROW())="","",INDEX('Display 730 &amp; 1200'!$A:$A,ROW()))</f>
        <v>SEMARANG三宝垄</v>
      </c>
      <c r="B787" t="str">
        <f>IF(INDEX('Display 730 &amp; 1200'!$B:$B,ROW())="","",INDEX('Display 730 &amp; 1200'!$B:$B,ROW()))</f>
        <v>KUKUH SELATAN</v>
      </c>
      <c r="C787" t="str">
        <f>IF(INDEX('Display 730 &amp; 1200'!$D:$D,ROW())="","",INDEX('Display 730 &amp; 1200'!$D:$D,ROW()))</f>
        <v>WARUNGASEM</v>
      </c>
      <c r="D787" t="e">
        <f>IF($C787="",0,SUMIFS(#REF!,#REF!,$C787,#REF!,"&gt;="&amp;'Display 730 &amp; 1200'!$AN$10,#REF!,"&lt;="&amp;'Display 730 &amp; 1200'!$AN$9))</f>
        <v>#REF!</v>
      </c>
      <c r="E787" t="e">
        <f>IF($C787="",0,SUMIFS(#REF!,#REF!,$C787,#REF!,"&gt;="&amp;'Display 730 &amp; 1200'!$AN$12,#REF!,"&lt;="&amp;'Display 730 &amp; 1200'!$AN$11))</f>
        <v>#REF!</v>
      </c>
    </row>
    <row r="788" spans="1:5">
      <c r="A788" t="str">
        <f>IF(INDEX('Display 730 &amp; 1200'!$A:$A,ROW())="","",INDEX('Display 730 &amp; 1200'!$A:$A,ROW()))</f>
        <v>SEMARANG三宝垄</v>
      </c>
      <c r="B788" t="str">
        <f>IF(INDEX('Display 730 &amp; 1200'!$B:$B,ROW())="","",INDEX('Display 730 &amp; 1200'!$B:$B,ROW()))</f>
        <v>KUKUH SELATAN</v>
      </c>
      <c r="C788" t="str">
        <f>IF(INDEX('Display 730 &amp; 1200'!$D:$D,ROW())="","",INDEX('Display 730 &amp; 1200'!$D:$D,ROW()))</f>
        <v>REBAN</v>
      </c>
      <c r="D788" t="e">
        <f>IF($C788="",0,SUMIFS(#REF!,#REF!,$C788,#REF!,"&gt;="&amp;'Display 730 &amp; 1200'!$AN$10,#REF!,"&lt;="&amp;'Display 730 &amp; 1200'!$AN$9))</f>
        <v>#REF!</v>
      </c>
      <c r="E788" t="e">
        <f>IF($C788="",0,SUMIFS(#REF!,#REF!,$C788,#REF!,"&gt;="&amp;'Display 730 &amp; 1200'!$AN$12,#REF!,"&lt;="&amp;'Display 730 &amp; 1200'!$AN$11))</f>
        <v>#REF!</v>
      </c>
    </row>
    <row r="789" spans="1:5">
      <c r="A789" t="str">
        <f>IF(INDEX('Display 730 &amp; 1200'!$A:$A,ROW())="","",INDEX('Display 730 &amp; 1200'!$A:$A,ROW()))</f>
        <v>SEMARANG三宝垄</v>
      </c>
      <c r="B789" t="str">
        <f>IF(INDEX('Display 730 &amp; 1200'!$B:$B,ROW())="","",INDEX('Display 730 &amp; 1200'!$B:$B,ROW()))</f>
        <v>KUKUH SELATAN</v>
      </c>
      <c r="C789" t="str">
        <f>IF(INDEX('Display 730 &amp; 1200'!$D:$D,ROW())="","",INDEX('Display 730 &amp; 1200'!$D:$D,ROW()))</f>
        <v>GRINGSING_LAMA</v>
      </c>
      <c r="D789" t="e">
        <f>IF($C789="",0,SUMIFS(#REF!,#REF!,$C789,#REF!,"&gt;="&amp;'Display 730 &amp; 1200'!$AN$10,#REF!,"&lt;="&amp;'Display 730 &amp; 1200'!$AN$9))</f>
        <v>#REF!</v>
      </c>
      <c r="E789" t="e">
        <f>IF($C789="",0,SUMIFS(#REF!,#REF!,$C789,#REF!,"&gt;="&amp;'Display 730 &amp; 1200'!$AN$12,#REF!,"&lt;="&amp;'Display 730 &amp; 1200'!$AN$11))</f>
        <v>#REF!</v>
      </c>
    </row>
    <row r="790" spans="1:5">
      <c r="A790" t="str">
        <f>IF(INDEX('Display 730 &amp; 1200'!$A:$A,ROW())="","",INDEX('Display 730 &amp; 1200'!$A:$A,ROW()))</f>
        <v>SEMARANG三宝垄</v>
      </c>
      <c r="B790" t="str">
        <f>IF(INDEX('Display 730 &amp; 1200'!$B:$B,ROW())="","",INDEX('Display 730 &amp; 1200'!$B:$B,ROW()))</f>
        <v>KUKUH SELATAN</v>
      </c>
      <c r="C790" t="str">
        <f>IF(INDEX('Display 730 &amp; 1200'!$D:$D,ROW())="","",INDEX('Display 730 &amp; 1200'!$D:$D,ROW()))</f>
        <v>BATANG_UTARA</v>
      </c>
      <c r="D790" t="e">
        <f>IF($C790="",0,SUMIFS(#REF!,#REF!,$C790,#REF!,"&gt;="&amp;'Display 730 &amp; 1200'!$AN$10,#REF!,"&lt;="&amp;'Display 730 &amp; 1200'!$AN$9))</f>
        <v>#REF!</v>
      </c>
      <c r="E790" t="e">
        <f>IF($C790="",0,SUMIFS(#REF!,#REF!,$C790,#REF!,"&gt;="&amp;'Display 730 &amp; 1200'!$AN$12,#REF!,"&lt;="&amp;'Display 730 &amp; 1200'!$AN$11))</f>
        <v>#REF!</v>
      </c>
    </row>
    <row r="791" spans="1:5">
      <c r="A791" t="str">
        <f>IF(INDEX('Display 730 &amp; 1200'!$A:$A,ROW())="","",INDEX('Display 730 &amp; 1200'!$A:$A,ROW()))</f>
        <v>SEMARANG三宝垄</v>
      </c>
      <c r="B791" t="str">
        <f>IF(INDEX('Display 730 &amp; 1200'!$B:$B,ROW())="","",INDEX('Display 730 &amp; 1200'!$B:$B,ROW()))</f>
        <v>KUKUH SELATAN</v>
      </c>
      <c r="C791" t="str">
        <f>IF(INDEX('Display 730 &amp; 1200'!$D:$D,ROW())="","",INDEX('Display 730 &amp; 1200'!$D:$D,ROW()))</f>
        <v>BATANG01</v>
      </c>
      <c r="D791" t="e">
        <f>IF($C791="",0,SUMIFS(#REF!,#REF!,$C791,#REF!,"&gt;="&amp;'Display 730 &amp; 1200'!$AN$10,#REF!,"&lt;="&amp;'Display 730 &amp; 1200'!$AN$9))</f>
        <v>#REF!</v>
      </c>
      <c r="E791" t="e">
        <f>IF($C791="",0,SUMIFS(#REF!,#REF!,$C791,#REF!,"&gt;="&amp;'Display 730 &amp; 1200'!$AN$12,#REF!,"&lt;="&amp;'Display 730 &amp; 1200'!$AN$11))</f>
        <v>#REF!</v>
      </c>
    </row>
    <row r="792" spans="1:5">
      <c r="A792" t="str">
        <f>IF(INDEX('Display 730 &amp; 1200'!$A:$A,ROW())="","",INDEX('Display 730 &amp; 1200'!$A:$A,ROW()))</f>
        <v>SEMARANG三宝垄</v>
      </c>
      <c r="B792" t="str">
        <f>IF(INDEX('Display 730 &amp; 1200'!$B:$B,ROW())="","",INDEX('Display 730 &amp; 1200'!$B:$B,ROW()))</f>
        <v>KUKUH SELATAN</v>
      </c>
      <c r="C792" t="str">
        <f>IF(INDEX('Display 730 &amp; 1200'!$D:$D,ROW())="","",INDEX('Display 730 &amp; 1200'!$D:$D,ROW()))</f>
        <v>BANDAR01</v>
      </c>
      <c r="D792" t="e">
        <f>IF($C792="",0,SUMIFS(#REF!,#REF!,$C792,#REF!,"&gt;="&amp;'Display 730 &amp; 1200'!$AN$10,#REF!,"&lt;="&amp;'Display 730 &amp; 1200'!$AN$9))</f>
        <v>#REF!</v>
      </c>
      <c r="E792" t="e">
        <f>IF($C792="",0,SUMIFS(#REF!,#REF!,$C792,#REF!,"&gt;="&amp;'Display 730 &amp; 1200'!$AN$12,#REF!,"&lt;="&amp;'Display 730 &amp; 1200'!$AN$11))</f>
        <v>#REF!</v>
      </c>
    </row>
    <row r="793" spans="1:5">
      <c r="A793" t="str">
        <f>IF(INDEX('Display 730 &amp; 1200'!$A:$A,ROW())="","",INDEX('Display 730 &amp; 1200'!$A:$A,ROW()))</f>
        <v>SEMARANG三宝垄</v>
      </c>
      <c r="B793" t="str">
        <f>IF(INDEX('Display 730 &amp; 1200'!$B:$B,ROW())="","",INDEX('Display 730 &amp; 1200'!$B:$B,ROW()))</f>
        <v>KUKUH SELATAN</v>
      </c>
      <c r="C793" t="str">
        <f>IF(INDEX('Display 730 &amp; 1200'!$D:$D,ROW())="","",INDEX('Display 730 &amp; 1200'!$D:$D,ROW()))</f>
        <v>LIMPUNG01</v>
      </c>
      <c r="D793" t="e">
        <f>IF($C793="",0,SUMIFS(#REF!,#REF!,$C793,#REF!,"&gt;="&amp;'Display 730 &amp; 1200'!$AN$10,#REF!,"&lt;="&amp;'Display 730 &amp; 1200'!$AN$9))</f>
        <v>#REF!</v>
      </c>
      <c r="E793" t="e">
        <f>IF($C793="",0,SUMIFS(#REF!,#REF!,$C793,#REF!,"&gt;="&amp;'Display 730 &amp; 1200'!$AN$12,#REF!,"&lt;="&amp;'Display 730 &amp; 1200'!$AN$11))</f>
        <v>#REF!</v>
      </c>
    </row>
    <row r="794" spans="1:5">
      <c r="A794" t="str">
        <f>IF(INDEX('Display 730 &amp; 1200'!$A:$A,ROW())="","",INDEX('Display 730 &amp; 1200'!$A:$A,ROW()))</f>
        <v>SEMARANG三宝垄</v>
      </c>
      <c r="B794" t="str">
        <f>IF(INDEX('Display 730 &amp; 1200'!$B:$B,ROW())="","",INDEX('Display 730 &amp; 1200'!$B:$B,ROW()))</f>
        <v>KUKUH SELATAN</v>
      </c>
      <c r="C794" t="str">
        <f>IF(INDEX('Display 730 &amp; 1200'!$D:$D,ROW())="","",INDEX('Display 730 &amp; 1200'!$D:$D,ROW()))</f>
        <v>SUBAH01</v>
      </c>
      <c r="D794" t="e">
        <f>IF($C794="",0,SUMIFS(#REF!,#REF!,$C794,#REF!,"&gt;="&amp;'Display 730 &amp; 1200'!$AN$10,#REF!,"&lt;="&amp;'Display 730 &amp; 1200'!$AN$9))</f>
        <v>#REF!</v>
      </c>
      <c r="E794" t="e">
        <f>IF($C794="",0,SUMIFS(#REF!,#REF!,$C794,#REF!,"&gt;="&amp;'Display 730 &amp; 1200'!$AN$12,#REF!,"&lt;="&amp;'Display 730 &amp; 1200'!$AN$11))</f>
        <v>#REF!</v>
      </c>
    </row>
    <row r="795" spans="1:5">
      <c r="A795" t="str">
        <f>IF(INDEX('Display 730 &amp; 1200'!$A:$A,ROW())="","",INDEX('Display 730 &amp; 1200'!$A:$A,ROW()))</f>
        <v>SEMARANG三宝垄</v>
      </c>
      <c r="B795" t="str">
        <f>IF(INDEX('Display 730 &amp; 1200'!$B:$B,ROW())="","",INDEX('Display 730 &amp; 1200'!$B:$B,ROW()))</f>
        <v>KUKUH SELATAN</v>
      </c>
      <c r="C795" t="str">
        <f>IF(INDEX('Display 730 &amp; 1200'!$D:$D,ROW())="","",INDEX('Display 730 &amp; 1200'!$D:$D,ROW()))</f>
        <v>TERSONO</v>
      </c>
      <c r="D795" t="e">
        <f>IF($C795="",0,SUMIFS(#REF!,#REF!,$C795,#REF!,"&gt;="&amp;'Display 730 &amp; 1200'!$AN$10,#REF!,"&lt;="&amp;'Display 730 &amp; 1200'!$AN$9))</f>
        <v>#REF!</v>
      </c>
      <c r="E795" t="e">
        <f>IF($C795="",0,SUMIFS(#REF!,#REF!,$C795,#REF!,"&gt;="&amp;'Display 730 &amp; 1200'!$AN$12,#REF!,"&lt;="&amp;'Display 730 &amp; 1200'!$AN$11))</f>
        <v>#REF!</v>
      </c>
    </row>
    <row r="796" spans="1:5">
      <c r="A796" t="str">
        <f>IF(INDEX('Display 730 &amp; 1200'!$A:$A,ROW())="","",INDEX('Display 730 &amp; 1200'!$A:$A,ROW()))</f>
        <v>SEMARANG三宝垄</v>
      </c>
      <c r="B796" t="str">
        <f>IF(INDEX('Display 730 &amp; 1200'!$B:$B,ROW())="","",INDEX('Display 730 &amp; 1200'!$B:$B,ROW()))</f>
        <v>KUKUH SELATAN</v>
      </c>
      <c r="C796" t="str">
        <f>IF(INDEX('Display 730 &amp; 1200'!$D:$D,ROW())="","",INDEX('Display 730 &amp; 1200'!$D:$D,ROW()))</f>
        <v>BLADO01</v>
      </c>
      <c r="D796" t="e">
        <f>IF($C796="",0,SUMIFS(#REF!,#REF!,$C796,#REF!,"&gt;="&amp;'Display 730 &amp; 1200'!$AN$10,#REF!,"&lt;="&amp;'Display 730 &amp; 1200'!$AN$9))</f>
        <v>#REF!</v>
      </c>
      <c r="E796" t="e">
        <f>IF($C796="",0,SUMIFS(#REF!,#REF!,$C796,#REF!,"&gt;="&amp;'Display 730 &amp; 1200'!$AN$12,#REF!,"&lt;="&amp;'Display 730 &amp; 1200'!$AN$11))</f>
        <v>#REF!</v>
      </c>
    </row>
    <row r="797" spans="1:5">
      <c r="A797" t="str">
        <f>IF(INDEX('Display 730 &amp; 1200'!$A:$A,ROW())="","",INDEX('Display 730 &amp; 1200'!$A:$A,ROW()))</f>
        <v>SEMARANG三宝垄</v>
      </c>
      <c r="B797" t="str">
        <f>IF(INDEX('Display 730 &amp; 1200'!$B:$B,ROW())="","",INDEX('Display 730 &amp; 1200'!$B:$B,ROW()))</f>
        <v>KUKUH SELATAN</v>
      </c>
      <c r="C797" t="str">
        <f>IF(INDEX('Display 730 &amp; 1200'!$D:$D,ROW())="","",INDEX('Display 730 &amp; 1200'!$D:$D,ROW()))</f>
        <v>PEKALONGAN</v>
      </c>
      <c r="D797" t="e">
        <f>IF($C797="",0,SUMIFS(#REF!,#REF!,$C797,#REF!,"&gt;="&amp;'Display 730 &amp; 1200'!$AN$10,#REF!,"&lt;="&amp;'Display 730 &amp; 1200'!$AN$9))</f>
        <v>#REF!</v>
      </c>
      <c r="E797" t="e">
        <f>IF($C797="",0,SUMIFS(#REF!,#REF!,$C797,#REF!,"&gt;="&amp;'Display 730 &amp; 1200'!$AN$12,#REF!,"&lt;="&amp;'Display 730 &amp; 1200'!$AN$11))</f>
        <v>#REF!</v>
      </c>
    </row>
    <row r="798" spans="1:5">
      <c r="A798" t="str">
        <f>IF(INDEX('Display 730 &amp; 1200'!$A:$A,ROW())="","",INDEX('Display 730 &amp; 1200'!$A:$A,ROW()))</f>
        <v>SEMARANG三宝垄</v>
      </c>
      <c r="B798" t="str">
        <f>IF(INDEX('Display 730 &amp; 1200'!$B:$B,ROW())="","",INDEX('Display 730 &amp; 1200'!$B:$B,ROW()))</f>
        <v>KUKUH SELATAN</v>
      </c>
      <c r="C798" t="str">
        <f>IF(INDEX('Display 730 &amp; 1200'!$D:$D,ROW())="","",INDEX('Display 730 &amp; 1200'!$D:$D,ROW()))</f>
        <v>WIRADESA</v>
      </c>
      <c r="D798" t="e">
        <f>IF($C798="",0,SUMIFS(#REF!,#REF!,$C798,#REF!,"&gt;="&amp;'Display 730 &amp; 1200'!$AN$10,#REF!,"&lt;="&amp;'Display 730 &amp; 1200'!$AN$9))</f>
        <v>#REF!</v>
      </c>
      <c r="E798" t="e">
        <f>IF($C798="",0,SUMIFS(#REF!,#REF!,$C798,#REF!,"&gt;="&amp;'Display 730 &amp; 1200'!$AN$12,#REF!,"&lt;="&amp;'Display 730 &amp; 1200'!$AN$11))</f>
        <v>#REF!</v>
      </c>
    </row>
    <row r="799" spans="1:5">
      <c r="A799" t="str">
        <f>IF(INDEX('Display 730 &amp; 1200'!$A:$A,ROW())="","",INDEX('Display 730 &amp; 1200'!$A:$A,ROW()))</f>
        <v>SEMARANG三宝垄</v>
      </c>
      <c r="B799" t="str">
        <f>IF(INDEX('Display 730 &amp; 1200'!$B:$B,ROW())="","",INDEX('Display 730 &amp; 1200'!$B:$B,ROW()))</f>
        <v>KUKUH SELATAN</v>
      </c>
      <c r="C799" t="str">
        <f>IF(INDEX('Display 730 &amp; 1200'!$D:$D,ROW())="","",INDEX('Display 730 &amp; 1200'!$D:$D,ROW()))</f>
        <v>BUARAN</v>
      </c>
      <c r="D799" t="e">
        <f>IF($C799="",0,SUMIFS(#REF!,#REF!,$C799,#REF!,"&gt;="&amp;'Display 730 &amp; 1200'!$AN$10,#REF!,"&lt;="&amp;'Display 730 &amp; 1200'!$AN$9))</f>
        <v>#REF!</v>
      </c>
      <c r="E799" t="e">
        <f>IF($C799="",0,SUMIFS(#REF!,#REF!,$C799,#REF!,"&gt;="&amp;'Display 730 &amp; 1200'!$AN$12,#REF!,"&lt;="&amp;'Display 730 &amp; 1200'!$AN$11))</f>
        <v>#REF!</v>
      </c>
    </row>
    <row r="800" spans="1:5">
      <c r="A800" t="str">
        <f>IF(INDEX('Display 730 &amp; 1200'!$A:$A,ROW())="","",INDEX('Display 730 &amp; 1200'!$A:$A,ROW()))</f>
        <v>SEMARANG三宝垄</v>
      </c>
      <c r="B800" t="str">
        <f>IF(INDEX('Display 730 &amp; 1200'!$B:$B,ROW())="","",INDEX('Display 730 &amp; 1200'!$B:$B,ROW()))</f>
        <v>KUKUH SELATAN</v>
      </c>
      <c r="C800" t="str">
        <f>IF(INDEX('Display 730 &amp; 1200'!$D:$D,ROW())="","",INDEX('Display 730 &amp; 1200'!$D:$D,ROW()))</f>
        <v>JATILONDO</v>
      </c>
      <c r="D800" t="e">
        <f>IF($C800="",0,SUMIFS(#REF!,#REF!,$C800,#REF!,"&gt;="&amp;'Display 730 &amp; 1200'!$AN$10,#REF!,"&lt;="&amp;'Display 730 &amp; 1200'!$AN$9))</f>
        <v>#REF!</v>
      </c>
      <c r="E800" t="e">
        <f>IF($C800="",0,SUMIFS(#REF!,#REF!,$C800,#REF!,"&gt;="&amp;'Display 730 &amp; 1200'!$AN$12,#REF!,"&lt;="&amp;'Display 730 &amp; 1200'!$AN$11))</f>
        <v>#REF!</v>
      </c>
    </row>
    <row r="801" spans="1:5">
      <c r="A801" t="str">
        <f>IF(INDEX('Display 730 &amp; 1200'!$A:$A,ROW())="","",INDEX('Display 730 &amp; 1200'!$A:$A,ROW()))</f>
        <v>SEMARANG三宝垄</v>
      </c>
      <c r="B801" t="str">
        <f>IF(INDEX('Display 730 &amp; 1200'!$B:$B,ROW())="","",INDEX('Display 730 &amp; 1200'!$B:$B,ROW()))</f>
        <v>KUKUH SELATAN</v>
      </c>
      <c r="C801" t="str">
        <f>IF(INDEX('Display 730 &amp; 1200'!$D:$D,ROW())="","",INDEX('Display 730 &amp; 1200'!$D:$D,ROW()))</f>
        <v>WONOKERTO</v>
      </c>
      <c r="D801" t="e">
        <f>IF($C801="",0,SUMIFS(#REF!,#REF!,$C801,#REF!,"&gt;="&amp;'Display 730 &amp; 1200'!$AN$10,#REF!,"&lt;="&amp;'Display 730 &amp; 1200'!$AN$9))</f>
        <v>#REF!</v>
      </c>
      <c r="E801" t="e">
        <f>IF($C801="",0,SUMIFS(#REF!,#REF!,$C801,#REF!,"&gt;="&amp;'Display 730 &amp; 1200'!$AN$12,#REF!,"&lt;="&amp;'Display 730 &amp; 1200'!$AN$11))</f>
        <v>#REF!</v>
      </c>
    </row>
    <row r="802" spans="1:5">
      <c r="A802" t="str">
        <f>IF(INDEX('Display 730 &amp; 1200'!$A:$A,ROW())="","",INDEX('Display 730 &amp; 1200'!$A:$A,ROW()))</f>
        <v>SEMARANG三宝垄</v>
      </c>
      <c r="B802" t="str">
        <f>IF(INDEX('Display 730 &amp; 1200'!$B:$B,ROW())="","",INDEX('Display 730 &amp; 1200'!$B:$B,ROW()))</f>
        <v>KUKUH SELATAN</v>
      </c>
      <c r="C802" t="str">
        <f>IF(INDEX('Display 730 &amp; 1200'!$D:$D,ROW())="","",INDEX('Display 730 &amp; 1200'!$D:$D,ROW()))</f>
        <v>KLEGO</v>
      </c>
      <c r="D802" t="e">
        <f>IF($C802="",0,SUMIFS(#REF!,#REF!,$C802,#REF!,"&gt;="&amp;'Display 730 &amp; 1200'!$AN$10,#REF!,"&lt;="&amp;'Display 730 &amp; 1200'!$AN$9))</f>
        <v>#REF!</v>
      </c>
      <c r="E802" t="e">
        <f>IF($C802="",0,SUMIFS(#REF!,#REF!,$C802,#REF!,"&gt;="&amp;'Display 730 &amp; 1200'!$AN$12,#REF!,"&lt;="&amp;'Display 730 &amp; 1200'!$AN$11))</f>
        <v>#REF!</v>
      </c>
    </row>
    <row r="803" spans="1:5">
      <c r="A803" t="str">
        <f>IF(INDEX('Display 730 &amp; 1200'!$A:$A,ROW())="","",INDEX('Display 730 &amp; 1200'!$A:$A,ROW()))</f>
        <v>SEMARANG三宝垄</v>
      </c>
      <c r="B803" t="str">
        <f>IF(INDEX('Display 730 &amp; 1200'!$B:$B,ROW())="","",INDEX('Display 730 &amp; 1200'!$B:$B,ROW()))</f>
        <v>KUKUH SELATAN</v>
      </c>
      <c r="C803" t="str">
        <f>IF(INDEX('Display 730 &amp; 1200'!$D:$D,ROW())="","",INDEX('Display 730 &amp; 1200'!$D:$D,ROW()))</f>
        <v>MEDONO</v>
      </c>
      <c r="D803" t="e">
        <f>IF($C803="",0,SUMIFS(#REF!,#REF!,$C803,#REF!,"&gt;="&amp;'Display 730 &amp; 1200'!$AN$10,#REF!,"&lt;="&amp;'Display 730 &amp; 1200'!$AN$9))</f>
        <v>#REF!</v>
      </c>
      <c r="E803" t="e">
        <f>IF($C803="",0,SUMIFS(#REF!,#REF!,$C803,#REF!,"&gt;="&amp;'Display 730 &amp; 1200'!$AN$12,#REF!,"&lt;="&amp;'Display 730 &amp; 1200'!$AN$11))</f>
        <v>#REF!</v>
      </c>
    </row>
    <row r="804" spans="1:5">
      <c r="A804" t="str">
        <f>IF(INDEX('Display 730 &amp; 1200'!$A:$A,ROW())="","",INDEX('Display 730 &amp; 1200'!$A:$A,ROW()))</f>
        <v>SEMARANG三宝垄</v>
      </c>
      <c r="B804" t="str">
        <f>IF(INDEX('Display 730 &amp; 1200'!$B:$B,ROW())="","",INDEX('Display 730 &amp; 1200'!$B:$B,ROW()))</f>
        <v>-</v>
      </c>
      <c r="C804" t="str">
        <f>IF(INDEX('Display 730 &amp; 1200'!$D:$D,ROW())="","",INDEX('Display 730 &amp; 1200'!$D:$D,ROW()))</f>
        <v>KURIPAN</v>
      </c>
      <c r="D804" t="e">
        <f>IF($C804="",0,SUMIFS(#REF!,#REF!,$C804,#REF!,"&gt;="&amp;'Display 730 &amp; 1200'!$AN$10,#REF!,"&lt;="&amp;'Display 730 &amp; 1200'!$AN$9))</f>
        <v>#REF!</v>
      </c>
      <c r="E804" t="e">
        <f>IF($C804="",0,SUMIFS(#REF!,#REF!,$C804,#REF!,"&gt;="&amp;'Display 730 &amp; 1200'!$AN$12,#REF!,"&lt;="&amp;'Display 730 &amp; 1200'!$AN$11))</f>
        <v>#REF!</v>
      </c>
    </row>
    <row r="805" spans="1:5">
      <c r="A805" t="str">
        <f>IF(INDEX('Display 730 &amp; 1200'!$A:$A,ROW())="","",INDEX('Display 730 &amp; 1200'!$A:$A,ROW()))</f>
        <v>SEMARANG三宝垄</v>
      </c>
      <c r="B805" t="str">
        <f>IF(INDEX('Display 730 &amp; 1200'!$B:$B,ROW())="","",INDEX('Display 730 &amp; 1200'!$B:$B,ROW()))</f>
        <v>KUKUH SELATAN</v>
      </c>
      <c r="C805" t="str">
        <f>IF(INDEX('Display 730 &amp; 1200'!$D:$D,ROW())="","",INDEX('Display 730 &amp; 1200'!$D:$D,ROW()))</f>
        <v>PANJANG01</v>
      </c>
      <c r="D805" t="e">
        <f>IF($C805="",0,SUMIFS(#REF!,#REF!,$C805,#REF!,"&gt;="&amp;'Display 730 &amp; 1200'!$AN$10,#REF!,"&lt;="&amp;'Display 730 &amp; 1200'!$AN$9))</f>
        <v>#REF!</v>
      </c>
      <c r="E805" t="e">
        <f>IF($C805="",0,SUMIFS(#REF!,#REF!,$C805,#REF!,"&gt;="&amp;'Display 730 &amp; 1200'!$AN$12,#REF!,"&lt;="&amp;'Display 730 &amp; 1200'!$AN$11))</f>
        <v>#REF!</v>
      </c>
    </row>
    <row r="806" spans="1:5">
      <c r="A806" t="str">
        <f>IF(INDEX('Display 730 &amp; 1200'!$A:$A,ROW())="","",INDEX('Display 730 &amp; 1200'!$A:$A,ROW()))</f>
        <v>SEMARANG三宝垄</v>
      </c>
      <c r="B806" t="str">
        <f>IF(INDEX('Display 730 &amp; 1200'!$B:$B,ROW())="","",INDEX('Display 730 &amp; 1200'!$B:$B,ROW()))</f>
        <v>EDDIE</v>
      </c>
      <c r="C806" t="str">
        <f>IF(INDEX('Display 730 &amp; 1200'!$D:$D,ROW())="","",INDEX('Display 730 &amp; 1200'!$D:$D,ROW()))</f>
        <v>GUNUNG_PATI</v>
      </c>
      <c r="D806" t="e">
        <f>IF($C806="",0,SUMIFS(#REF!,#REF!,$C806,#REF!,"&gt;="&amp;'Display 730 &amp; 1200'!$AN$10,#REF!,"&lt;="&amp;'Display 730 &amp; 1200'!$AN$9))</f>
        <v>#REF!</v>
      </c>
      <c r="E806" t="e">
        <f>IF($C806="",0,SUMIFS(#REF!,#REF!,$C806,#REF!,"&gt;="&amp;'Display 730 &amp; 1200'!$AN$12,#REF!,"&lt;="&amp;'Display 730 &amp; 1200'!$AN$11))</f>
        <v>#REF!</v>
      </c>
    </row>
    <row r="807" spans="1:5">
      <c r="A807" t="str">
        <f>IF(INDEX('Display 730 &amp; 1200'!$A:$A,ROW())="","",INDEX('Display 730 &amp; 1200'!$A:$A,ROW()))</f>
        <v>SEMARANG三宝垄</v>
      </c>
      <c r="B807" t="str">
        <f>IF(INDEX('Display 730 &amp; 1200'!$B:$B,ROW())="","",INDEX('Display 730 &amp; 1200'!$B:$B,ROW()))</f>
        <v>EDDIE</v>
      </c>
      <c r="C807" t="str">
        <f>IF(INDEX('Display 730 &amp; 1200'!$D:$D,ROW())="","",INDEX('Display 730 &amp; 1200'!$D:$D,ROW()))</f>
        <v>TUGU</v>
      </c>
      <c r="D807" t="e">
        <f>IF($C807="",0,SUMIFS(#REF!,#REF!,$C807,#REF!,"&gt;="&amp;'Display 730 &amp; 1200'!$AN$10,#REF!,"&lt;="&amp;'Display 730 &amp; 1200'!$AN$9))</f>
        <v>#REF!</v>
      </c>
      <c r="E807" t="e">
        <f>IF($C807="",0,SUMIFS(#REF!,#REF!,$C807,#REF!,"&gt;="&amp;'Display 730 &amp; 1200'!$AN$12,#REF!,"&lt;="&amp;'Display 730 &amp; 1200'!$AN$11))</f>
        <v>#REF!</v>
      </c>
    </row>
    <row r="808" spans="1:5">
      <c r="A808" t="str">
        <f>IF(INDEX('Display 730 &amp; 1200'!$A:$A,ROW())="","",INDEX('Display 730 &amp; 1200'!$A:$A,ROW()))</f>
        <v>SEMARANG三宝垄</v>
      </c>
      <c r="B808" t="str">
        <f>IF(INDEX('Display 730 &amp; 1200'!$B:$B,ROW())="","",INDEX('Display 730 &amp; 1200'!$B:$B,ROW()))</f>
        <v>EDDIE</v>
      </c>
      <c r="C808" t="str">
        <f>IF(INDEX('Display 730 &amp; 1200'!$D:$D,ROW())="","",INDEX('Display 730 &amp; 1200'!$D:$D,ROW()))</f>
        <v>MIJEN</v>
      </c>
      <c r="D808" t="e">
        <f>IF($C808="",0,SUMIFS(#REF!,#REF!,$C808,#REF!,"&gt;="&amp;'Display 730 &amp; 1200'!$AN$10,#REF!,"&lt;="&amp;'Display 730 &amp; 1200'!$AN$9))</f>
        <v>#REF!</v>
      </c>
      <c r="E808" t="e">
        <f>IF($C808="",0,SUMIFS(#REF!,#REF!,$C808,#REF!,"&gt;="&amp;'Display 730 &amp; 1200'!$AN$12,#REF!,"&lt;="&amp;'Display 730 &amp; 1200'!$AN$11))</f>
        <v>#REF!</v>
      </c>
    </row>
    <row r="809" spans="1:5">
      <c r="A809" t="str">
        <f>IF(INDEX('Display 730 &amp; 1200'!$A:$A,ROW())="","",INDEX('Display 730 &amp; 1200'!$A:$A,ROW()))</f>
        <v>SEMARANG三宝垄</v>
      </c>
      <c r="B809" t="str">
        <f>IF(INDEX('Display 730 &amp; 1200'!$B:$B,ROW())="","",INDEX('Display 730 &amp; 1200'!$B:$B,ROW()))</f>
        <v>EDDIE</v>
      </c>
      <c r="C809" t="str">
        <f>IF(INDEX('Display 730 &amp; 1200'!$D:$D,ROW())="","",INDEX('Display 730 &amp; 1200'!$D:$D,ROW()))</f>
        <v>PLALANGAN</v>
      </c>
      <c r="D809" t="e">
        <f>IF($C809="",0,SUMIFS(#REF!,#REF!,$C809,#REF!,"&gt;="&amp;'Display 730 &amp; 1200'!$AN$10,#REF!,"&lt;="&amp;'Display 730 &amp; 1200'!$AN$9))</f>
        <v>#REF!</v>
      </c>
      <c r="E809" t="e">
        <f>IF($C809="",0,SUMIFS(#REF!,#REF!,$C809,#REF!,"&gt;="&amp;'Display 730 &amp; 1200'!$AN$12,#REF!,"&lt;="&amp;'Display 730 &amp; 1200'!$AN$11))</f>
        <v>#REF!</v>
      </c>
    </row>
    <row r="810" spans="1:5">
      <c r="A810" t="str">
        <f>IF(INDEX('Display 730 &amp; 1200'!$A:$A,ROW())="","",INDEX('Display 730 &amp; 1200'!$A:$A,ROW()))</f>
        <v>SEMARANG三宝垄</v>
      </c>
      <c r="B810" t="str">
        <f>IF(INDEX('Display 730 &amp; 1200'!$B:$B,ROW())="","",INDEX('Display 730 &amp; 1200'!$B:$B,ROW()))</f>
        <v>EDDIE</v>
      </c>
      <c r="C810" t="str">
        <f>IF(INDEX('Display 730 &amp; 1200'!$D:$D,ROW())="","",INDEX('Display 730 &amp; 1200'!$D:$D,ROW()))</f>
        <v>BRINGIN_SEMARANG</v>
      </c>
      <c r="D810" t="e">
        <f>IF($C810="",0,SUMIFS(#REF!,#REF!,$C810,#REF!,"&gt;="&amp;'Display 730 &amp; 1200'!$AN$10,#REF!,"&lt;="&amp;'Display 730 &amp; 1200'!$AN$9))</f>
        <v>#REF!</v>
      </c>
      <c r="E810" t="e">
        <f>IF($C810="",0,SUMIFS(#REF!,#REF!,$C810,#REF!,"&gt;="&amp;'Display 730 &amp; 1200'!$AN$12,#REF!,"&lt;="&amp;'Display 730 &amp; 1200'!$AN$11))</f>
        <v>#REF!</v>
      </c>
    </row>
    <row r="811" spans="1:5">
      <c r="A811" t="str">
        <f>IF(INDEX('Display 730 &amp; 1200'!$A:$A,ROW())="","",INDEX('Display 730 &amp; 1200'!$A:$A,ROW()))</f>
        <v>SEMARANG三宝垄</v>
      </c>
      <c r="B811" t="str">
        <f>IF(INDEX('Display 730 &amp; 1200'!$B:$B,ROW())="","",INDEX('Display 730 &amp; 1200'!$B:$B,ROW()))</f>
        <v>EDDIE</v>
      </c>
      <c r="C811" t="str">
        <f>IF(INDEX('Display 730 &amp; 1200'!$D:$D,ROW())="","",INDEX('Display 730 &amp; 1200'!$D:$D,ROW()))</f>
        <v>SILAYUR</v>
      </c>
      <c r="D811" t="e">
        <f>IF($C811="",0,SUMIFS(#REF!,#REF!,$C811,#REF!,"&gt;="&amp;'Display 730 &amp; 1200'!$AN$10,#REF!,"&lt;="&amp;'Display 730 &amp; 1200'!$AN$9))</f>
        <v>#REF!</v>
      </c>
      <c r="E811" t="e">
        <f>IF($C811="",0,SUMIFS(#REF!,#REF!,$C811,#REF!,"&gt;="&amp;'Display 730 &amp; 1200'!$AN$12,#REF!,"&lt;="&amp;'Display 730 &amp; 1200'!$AN$11))</f>
        <v>#REF!</v>
      </c>
    </row>
    <row r="812" spans="1:5">
      <c r="A812" t="str">
        <f>IF(INDEX('Display 730 &amp; 1200'!$A:$A,ROW())="","",INDEX('Display 730 &amp; 1200'!$A:$A,ROW()))</f>
        <v>SEMARANG三宝垄</v>
      </c>
      <c r="B812" t="str">
        <f>IF(INDEX('Display 730 &amp; 1200'!$B:$B,ROW())="","",INDEX('Display 730 &amp; 1200'!$B:$B,ROW()))</f>
        <v>EDDIE</v>
      </c>
      <c r="C812" t="str">
        <f>IF(INDEX('Display 730 &amp; 1200'!$D:$D,ROW())="","",INDEX('Display 730 &amp; 1200'!$D:$D,ROW()))</f>
        <v>SEMARANG_TENGAH</v>
      </c>
      <c r="D812" t="e">
        <f>IF($C812="",0,SUMIFS(#REF!,#REF!,$C812,#REF!,"&gt;="&amp;'Display 730 &amp; 1200'!$AN$10,#REF!,"&lt;="&amp;'Display 730 &amp; 1200'!$AN$9))</f>
        <v>#REF!</v>
      </c>
      <c r="E812" t="e">
        <f>IF($C812="",0,SUMIFS(#REF!,#REF!,$C812,#REF!,"&gt;="&amp;'Display 730 &amp; 1200'!$AN$12,#REF!,"&lt;="&amp;'Display 730 &amp; 1200'!$AN$11))</f>
        <v>#REF!</v>
      </c>
    </row>
    <row r="813" spans="1:5">
      <c r="A813" t="str">
        <f>IF(INDEX('Display 730 &amp; 1200'!$A:$A,ROW())="","",INDEX('Display 730 &amp; 1200'!$A:$A,ROW()))</f>
        <v>SEMARANG三宝垄</v>
      </c>
      <c r="B813" t="str">
        <f>IF(INDEX('Display 730 &amp; 1200'!$B:$B,ROW())="","",INDEX('Display 730 &amp; 1200'!$B:$B,ROW()))</f>
        <v>EDDIE</v>
      </c>
      <c r="C813" t="str">
        <f>IF(INDEX('Display 730 &amp; 1200'!$D:$D,ROW())="","",INDEX('Display 730 &amp; 1200'!$D:$D,ROW()))</f>
        <v>HASANUDIN</v>
      </c>
      <c r="D813" t="e">
        <f>IF($C813="",0,SUMIFS(#REF!,#REF!,$C813,#REF!,"&gt;="&amp;'Display 730 &amp; 1200'!$AN$10,#REF!,"&lt;="&amp;'Display 730 &amp; 1200'!$AN$9))</f>
        <v>#REF!</v>
      </c>
      <c r="E813" t="e">
        <f>IF($C813="",0,SUMIFS(#REF!,#REF!,$C813,#REF!,"&gt;="&amp;'Display 730 &amp; 1200'!$AN$12,#REF!,"&lt;="&amp;'Display 730 &amp; 1200'!$AN$11))</f>
        <v>#REF!</v>
      </c>
    </row>
    <row r="814" spans="1:5">
      <c r="A814" t="str">
        <f>IF(INDEX('Display 730 &amp; 1200'!$A:$A,ROW())="","",INDEX('Display 730 &amp; 1200'!$A:$A,ROW()))</f>
        <v>SEMARANG三宝垄</v>
      </c>
      <c r="B814" t="str">
        <f>IF(INDEX('Display 730 &amp; 1200'!$B:$B,ROW())="","",INDEX('Display 730 &amp; 1200'!$B:$B,ROW()))</f>
        <v>EDDIE</v>
      </c>
      <c r="C814" t="str">
        <f>IF(INDEX('Display 730 &amp; 1200'!$D:$D,ROW())="","",INDEX('Display 730 &amp; 1200'!$D:$D,ROW()))</f>
        <v>ANJASMORO</v>
      </c>
      <c r="D814" t="e">
        <f>IF($C814="",0,SUMIFS(#REF!,#REF!,$C814,#REF!,"&gt;="&amp;'Display 730 &amp; 1200'!$AN$10,#REF!,"&lt;="&amp;'Display 730 &amp; 1200'!$AN$9))</f>
        <v>#REF!</v>
      </c>
      <c r="E814" t="e">
        <f>IF($C814="",0,SUMIFS(#REF!,#REF!,$C814,#REF!,"&gt;="&amp;'Display 730 &amp; 1200'!$AN$12,#REF!,"&lt;="&amp;'Display 730 &amp; 1200'!$AN$11))</f>
        <v>#REF!</v>
      </c>
    </row>
    <row r="815" spans="1:5">
      <c r="A815" t="str">
        <f>IF(INDEX('Display 730 &amp; 1200'!$A:$A,ROW())="","",INDEX('Display 730 &amp; 1200'!$A:$A,ROW()))</f>
        <v>SEMARANG三宝垄</v>
      </c>
      <c r="B815" t="str">
        <f>IF(INDEX('Display 730 &amp; 1200'!$B:$B,ROW())="","",INDEX('Display 730 &amp; 1200'!$B:$B,ROW()))</f>
        <v>EDDIE</v>
      </c>
      <c r="C815" t="str">
        <f>IF(INDEX('Display 730 &amp; 1200'!$D:$D,ROW())="","",INDEX('Display 730 &amp; 1200'!$D:$D,ROW()))</f>
        <v>S_PARMAN</v>
      </c>
      <c r="D815" t="e">
        <f>IF($C815="",0,SUMIFS(#REF!,#REF!,$C815,#REF!,"&gt;="&amp;'Display 730 &amp; 1200'!$AN$10,#REF!,"&lt;="&amp;'Display 730 &amp; 1200'!$AN$9))</f>
        <v>#REF!</v>
      </c>
      <c r="E815" t="e">
        <f>IF($C815="",0,SUMIFS(#REF!,#REF!,$C815,#REF!,"&gt;="&amp;'Display 730 &amp; 1200'!$AN$12,#REF!,"&lt;="&amp;'Display 730 &amp; 1200'!$AN$11))</f>
        <v>#REF!</v>
      </c>
    </row>
    <row r="816" spans="1:5">
      <c r="A816" t="str">
        <f>IF(INDEX('Display 730 &amp; 1200'!$A:$A,ROW())="","",INDEX('Display 730 &amp; 1200'!$A:$A,ROW()))</f>
        <v>SEMARANG三宝垄</v>
      </c>
      <c r="B816" t="str">
        <f>IF(INDEX('Display 730 &amp; 1200'!$B:$B,ROW())="","",INDEX('Display 730 &amp; 1200'!$B:$B,ROW()))</f>
        <v>EDDIE</v>
      </c>
      <c r="C816" t="str">
        <f>IF(INDEX('Display 730 &amp; 1200'!$D:$D,ROW())="","",INDEX('Display 730 &amp; 1200'!$D:$D,ROW()))</f>
        <v>SIMONGAN</v>
      </c>
      <c r="D816" t="e">
        <f>IF($C816="",0,SUMIFS(#REF!,#REF!,$C816,#REF!,"&gt;="&amp;'Display 730 &amp; 1200'!$AN$10,#REF!,"&lt;="&amp;'Display 730 &amp; 1200'!$AN$9))</f>
        <v>#REF!</v>
      </c>
      <c r="E816" t="e">
        <f>IF($C816="",0,SUMIFS(#REF!,#REF!,$C816,#REF!,"&gt;="&amp;'Display 730 &amp; 1200'!$AN$12,#REF!,"&lt;="&amp;'Display 730 &amp; 1200'!$AN$11))</f>
        <v>#REF!</v>
      </c>
    </row>
    <row r="817" spans="1:5">
      <c r="A817" t="str">
        <f>IF(INDEX('Display 730 &amp; 1200'!$A:$A,ROW())="","",INDEX('Display 730 &amp; 1200'!$A:$A,ROW()))</f>
        <v>SEMARANG三宝垄</v>
      </c>
      <c r="B817" t="str">
        <f>IF(INDEX('Display 730 &amp; 1200'!$B:$B,ROW())="","",INDEX('Display 730 &amp; 1200'!$B:$B,ROW()))</f>
        <v>EDDIE</v>
      </c>
      <c r="C817" t="str">
        <f>IF(INDEX('Display 730 &amp; 1200'!$D:$D,ROW())="","",INDEX('Display 730 &amp; 1200'!$D:$D,ROW()))</f>
        <v>GRAHAPADMA_01</v>
      </c>
      <c r="D817" t="e">
        <f>IF($C817="",0,SUMIFS(#REF!,#REF!,$C817,#REF!,"&gt;="&amp;'Display 730 &amp; 1200'!$AN$10,#REF!,"&lt;="&amp;'Display 730 &amp; 1200'!$AN$9))</f>
        <v>#REF!</v>
      </c>
      <c r="E817" t="e">
        <f>IF($C817="",0,SUMIFS(#REF!,#REF!,$C817,#REF!,"&gt;="&amp;'Display 730 &amp; 1200'!$AN$12,#REF!,"&lt;="&amp;'Display 730 &amp; 1200'!$AN$11))</f>
        <v>#REF!</v>
      </c>
    </row>
    <row r="818" spans="1:5">
      <c r="A818" t="str">
        <f>IF(INDEX('Display 730 &amp; 1200'!$A:$A,ROW())="","",INDEX('Display 730 &amp; 1200'!$A:$A,ROW()))</f>
        <v>SEMARANG三宝垄</v>
      </c>
      <c r="B818" t="str">
        <f>IF(INDEX('Display 730 &amp; 1200'!$B:$B,ROW())="","",INDEX('Display 730 &amp; 1200'!$B:$B,ROW()))</f>
        <v>QOMAR</v>
      </c>
      <c r="C818" t="str">
        <f>IF(INDEX('Display 730 &amp; 1200'!$D:$D,ROW())="","",INDEX('Display 730 &amp; 1200'!$D:$D,ROW()))</f>
        <v>PATI</v>
      </c>
      <c r="D818" t="e">
        <f>IF($C818="",0,SUMIFS(#REF!,#REF!,$C818,#REF!,"&gt;="&amp;'Display 730 &amp; 1200'!$AN$10,#REF!,"&lt;="&amp;'Display 730 &amp; 1200'!$AN$9))</f>
        <v>#REF!</v>
      </c>
      <c r="E818" t="e">
        <f>IF($C818="",0,SUMIFS(#REF!,#REF!,$C818,#REF!,"&gt;="&amp;'Display 730 &amp; 1200'!$AN$12,#REF!,"&lt;="&amp;'Display 730 &amp; 1200'!$AN$11))</f>
        <v>#REF!</v>
      </c>
    </row>
    <row r="819" spans="1:5">
      <c r="A819" t="str">
        <f>IF(INDEX('Display 730 &amp; 1200'!$A:$A,ROW())="","",INDEX('Display 730 &amp; 1200'!$A:$A,ROW()))</f>
        <v>SEMARANG三宝垄</v>
      </c>
      <c r="B819" t="str">
        <f>IF(INDEX('Display 730 &amp; 1200'!$B:$B,ROW())="","",INDEX('Display 730 &amp; 1200'!$B:$B,ROW()))</f>
        <v>QOMAR</v>
      </c>
      <c r="C819" t="str">
        <f>IF(INDEX('Display 730 &amp; 1200'!$D:$D,ROW())="","",INDEX('Display 730 &amp; 1200'!$D:$D,ROW()))</f>
        <v>JUWANA</v>
      </c>
      <c r="D819" t="e">
        <f>IF($C819="",0,SUMIFS(#REF!,#REF!,$C819,#REF!,"&gt;="&amp;'Display 730 &amp; 1200'!$AN$10,#REF!,"&lt;="&amp;'Display 730 &amp; 1200'!$AN$9))</f>
        <v>#REF!</v>
      </c>
      <c r="E819" t="e">
        <f>IF($C819="",0,SUMIFS(#REF!,#REF!,$C819,#REF!,"&gt;="&amp;'Display 730 &amp; 1200'!$AN$12,#REF!,"&lt;="&amp;'Display 730 &amp; 1200'!$AN$11))</f>
        <v>#REF!</v>
      </c>
    </row>
    <row r="820" spans="1:5">
      <c r="A820" t="str">
        <f>IF(INDEX('Display 730 &amp; 1200'!$A:$A,ROW())="","",INDEX('Display 730 &amp; 1200'!$A:$A,ROW()))</f>
        <v>SEMARANG三宝垄</v>
      </c>
      <c r="B820" t="str">
        <f>IF(INDEX('Display 730 &amp; 1200'!$B:$B,ROW())="","",INDEX('Display 730 &amp; 1200'!$B:$B,ROW()))</f>
        <v>QOMAR</v>
      </c>
      <c r="C820" t="str">
        <f>IF(INDEX('Display 730 &amp; 1200'!$D:$D,ROW())="","",INDEX('Display 730 &amp; 1200'!$D:$D,ROW()))</f>
        <v>TAMBAKROMO</v>
      </c>
      <c r="D820" t="e">
        <f>IF($C820="",0,SUMIFS(#REF!,#REF!,$C820,#REF!,"&gt;="&amp;'Display 730 &amp; 1200'!$AN$10,#REF!,"&lt;="&amp;'Display 730 &amp; 1200'!$AN$9))</f>
        <v>#REF!</v>
      </c>
      <c r="E820" t="e">
        <f>IF($C820="",0,SUMIFS(#REF!,#REF!,$C820,#REF!,"&gt;="&amp;'Display 730 &amp; 1200'!$AN$12,#REF!,"&lt;="&amp;'Display 730 &amp; 1200'!$AN$11))</f>
        <v>#REF!</v>
      </c>
    </row>
    <row r="821" spans="1:5">
      <c r="A821" t="str">
        <f>IF(INDEX('Display 730 &amp; 1200'!$A:$A,ROW())="","",INDEX('Display 730 &amp; 1200'!$A:$A,ROW()))</f>
        <v>SEMARANG三宝垄</v>
      </c>
      <c r="B821" t="str">
        <f>IF(INDEX('Display 730 &amp; 1200'!$B:$B,ROW())="","",INDEX('Display 730 &amp; 1200'!$B:$B,ROW()))</f>
        <v>QOMAR</v>
      </c>
      <c r="C821" t="str">
        <f>IF(INDEX('Display 730 &amp; 1200'!$D:$D,ROW())="","",INDEX('Display 730 &amp; 1200'!$D:$D,ROW()))</f>
        <v>MARGOYOSO</v>
      </c>
      <c r="D821" t="e">
        <f>IF($C821="",0,SUMIFS(#REF!,#REF!,$C821,#REF!,"&gt;="&amp;'Display 730 &amp; 1200'!$AN$10,#REF!,"&lt;="&amp;'Display 730 &amp; 1200'!$AN$9))</f>
        <v>#REF!</v>
      </c>
      <c r="E821" t="e">
        <f>IF($C821="",0,SUMIFS(#REF!,#REF!,$C821,#REF!,"&gt;="&amp;'Display 730 &amp; 1200'!$AN$12,#REF!,"&lt;="&amp;'Display 730 &amp; 1200'!$AN$11))</f>
        <v>#REF!</v>
      </c>
    </row>
    <row r="822" spans="1:5">
      <c r="A822" t="str">
        <f>IF(INDEX('Display 730 &amp; 1200'!$A:$A,ROW())="","",INDEX('Display 730 &amp; 1200'!$A:$A,ROW()))</f>
        <v>SEMARANG三宝垄</v>
      </c>
      <c r="B822" t="str">
        <f>IF(INDEX('Display 730 &amp; 1200'!$B:$B,ROW())="","",INDEX('Display 730 &amp; 1200'!$B:$B,ROW()))</f>
        <v>QOMAR</v>
      </c>
      <c r="C822" t="str">
        <f>IF(INDEX('Display 730 &amp; 1200'!$D:$D,ROW())="","",INDEX('Display 730 &amp; 1200'!$D:$D,ROW()))</f>
        <v>TAYU</v>
      </c>
      <c r="D822" t="e">
        <f>IF($C822="",0,SUMIFS(#REF!,#REF!,$C822,#REF!,"&gt;="&amp;'Display 730 &amp; 1200'!$AN$10,#REF!,"&lt;="&amp;'Display 730 &amp; 1200'!$AN$9))</f>
        <v>#REF!</v>
      </c>
      <c r="E822" t="e">
        <f>IF($C822="",0,SUMIFS(#REF!,#REF!,$C822,#REF!,"&gt;="&amp;'Display 730 &amp; 1200'!$AN$12,#REF!,"&lt;="&amp;'Display 730 &amp; 1200'!$AN$11))</f>
        <v>#REF!</v>
      </c>
    </row>
    <row r="823" spans="1:5">
      <c r="A823" t="str">
        <f>IF(INDEX('Display 730 &amp; 1200'!$A:$A,ROW())="","",INDEX('Display 730 &amp; 1200'!$A:$A,ROW()))</f>
        <v>SEMARANG三宝垄</v>
      </c>
      <c r="B823" t="str">
        <f>IF(INDEX('Display 730 &amp; 1200'!$B:$B,ROW())="","",INDEX('Display 730 &amp; 1200'!$B:$B,ROW()))</f>
        <v>QOMAR</v>
      </c>
      <c r="C823" t="str">
        <f>IF(INDEX('Display 730 &amp; 1200'!$D:$D,ROW())="","",INDEX('Display 730 &amp; 1200'!$D:$D,ROW()))</f>
        <v>JAKENAN</v>
      </c>
      <c r="D823" t="e">
        <f>IF($C823="",0,SUMIFS(#REF!,#REF!,$C823,#REF!,"&gt;="&amp;'Display 730 &amp; 1200'!$AN$10,#REF!,"&lt;="&amp;'Display 730 &amp; 1200'!$AN$9))</f>
        <v>#REF!</v>
      </c>
      <c r="E823" t="e">
        <f>IF($C823="",0,SUMIFS(#REF!,#REF!,$C823,#REF!,"&gt;="&amp;'Display 730 &amp; 1200'!$AN$12,#REF!,"&lt;="&amp;'Display 730 &amp; 1200'!$AN$11))</f>
        <v>#REF!</v>
      </c>
    </row>
    <row r="824" spans="1:5">
      <c r="A824" t="str">
        <f>IF(INDEX('Display 730 &amp; 1200'!$A:$A,ROW())="","",INDEX('Display 730 &amp; 1200'!$A:$A,ROW()))</f>
        <v>SEMARANG三宝垄</v>
      </c>
      <c r="B824" t="str">
        <f>IF(INDEX('Display 730 &amp; 1200'!$B:$B,ROW())="","",INDEX('Display 730 &amp; 1200'!$B:$B,ROW()))</f>
        <v>QOMAR</v>
      </c>
      <c r="C824" t="str">
        <f>IF(INDEX('Display 730 &amp; 1200'!$D:$D,ROW())="","",INDEX('Display 730 &amp; 1200'!$D:$D,ROW()))</f>
        <v>KAYEN</v>
      </c>
      <c r="D824" t="e">
        <f>IF($C824="",0,SUMIFS(#REF!,#REF!,$C824,#REF!,"&gt;="&amp;'Display 730 &amp; 1200'!$AN$10,#REF!,"&lt;="&amp;'Display 730 &amp; 1200'!$AN$9))</f>
        <v>#REF!</v>
      </c>
      <c r="E824" t="e">
        <f>IF($C824="",0,SUMIFS(#REF!,#REF!,$C824,#REF!,"&gt;="&amp;'Display 730 &amp; 1200'!$AN$12,#REF!,"&lt;="&amp;'Display 730 &amp; 1200'!$AN$11))</f>
        <v>#REF!</v>
      </c>
    </row>
    <row r="825" spans="1:5">
      <c r="A825" t="str">
        <f>IF(INDEX('Display 730 &amp; 1200'!$A:$A,ROW())="","",INDEX('Display 730 &amp; 1200'!$A:$A,ROW()))</f>
        <v>SEMARANG三宝垄</v>
      </c>
      <c r="B825" t="str">
        <f>IF(INDEX('Display 730 &amp; 1200'!$B:$B,ROW())="","",INDEX('Display 730 &amp; 1200'!$B:$B,ROW()))</f>
        <v>QOMAR</v>
      </c>
      <c r="C825" t="str">
        <f>IF(INDEX('Display 730 &amp; 1200'!$D:$D,ROW())="","",INDEX('Display 730 &amp; 1200'!$D:$D,ROW()))</f>
        <v>WEDARIJAKSA</v>
      </c>
      <c r="D825" t="e">
        <f>IF($C825="",0,SUMIFS(#REF!,#REF!,$C825,#REF!,"&gt;="&amp;'Display 730 &amp; 1200'!$AN$10,#REF!,"&lt;="&amp;'Display 730 &amp; 1200'!$AN$9))</f>
        <v>#REF!</v>
      </c>
      <c r="E825" t="e">
        <f>IF($C825="",0,SUMIFS(#REF!,#REF!,$C825,#REF!,"&gt;="&amp;'Display 730 &amp; 1200'!$AN$12,#REF!,"&lt;="&amp;'Display 730 &amp; 1200'!$AN$11))</f>
        <v>#REF!</v>
      </c>
    </row>
    <row r="826" spans="1:5">
      <c r="A826" t="str">
        <f>IF(INDEX('Display 730 &amp; 1200'!$A:$A,ROW())="","",INDEX('Display 730 &amp; 1200'!$A:$A,ROW()))</f>
        <v>SEMARANG三宝垄</v>
      </c>
      <c r="B826" t="str">
        <f>IF(INDEX('Display 730 &amp; 1200'!$B:$B,ROW())="","",INDEX('Display 730 &amp; 1200'!$B:$B,ROW()))</f>
        <v>QOMAR</v>
      </c>
      <c r="C826" t="str">
        <f>IF(INDEX('Display 730 &amp; 1200'!$D:$D,ROW())="","",INDEX('Display 730 &amp; 1200'!$D:$D,ROW()))</f>
        <v>BATANGAN</v>
      </c>
      <c r="D826" t="e">
        <f>IF($C826="",0,SUMIFS(#REF!,#REF!,$C826,#REF!,"&gt;="&amp;'Display 730 &amp; 1200'!$AN$10,#REF!,"&lt;="&amp;'Display 730 &amp; 1200'!$AN$9))</f>
        <v>#REF!</v>
      </c>
      <c r="E826" t="e">
        <f>IF($C826="",0,SUMIFS(#REF!,#REF!,$C826,#REF!,"&gt;="&amp;'Display 730 &amp; 1200'!$AN$12,#REF!,"&lt;="&amp;'Display 730 &amp; 1200'!$AN$11))</f>
        <v>#REF!</v>
      </c>
    </row>
    <row r="827" spans="1:5">
      <c r="A827" t="str">
        <f>IF(INDEX('Display 730 &amp; 1200'!$A:$A,ROW())="","",INDEX('Display 730 &amp; 1200'!$A:$A,ROW()))</f>
        <v>SEMARANG三宝垄</v>
      </c>
      <c r="B827" t="str">
        <f>IF(INDEX('Display 730 &amp; 1200'!$B:$B,ROW())="","",INDEX('Display 730 &amp; 1200'!$B:$B,ROW()))</f>
        <v>QOMAR</v>
      </c>
      <c r="C827" t="str">
        <f>IF(INDEX('Display 730 &amp; 1200'!$D:$D,ROW())="","",INDEX('Display 730 &amp; 1200'!$D:$D,ROW()))</f>
        <v>TLOGOWUNGU_PTI</v>
      </c>
      <c r="D827" t="e">
        <f>IF($C827="",0,SUMIFS(#REF!,#REF!,$C827,#REF!,"&gt;="&amp;'Display 730 &amp; 1200'!$AN$10,#REF!,"&lt;="&amp;'Display 730 &amp; 1200'!$AN$9))</f>
        <v>#REF!</v>
      </c>
      <c r="E827" t="e">
        <f>IF($C827="",0,SUMIFS(#REF!,#REF!,$C827,#REF!,"&gt;="&amp;'Display 730 &amp; 1200'!$AN$12,#REF!,"&lt;="&amp;'Display 730 &amp; 1200'!$AN$11))</f>
        <v>#REF!</v>
      </c>
    </row>
    <row r="828" spans="1:5">
      <c r="A828" t="str">
        <f>IF(INDEX('Display 730 &amp; 1200'!$A:$A,ROW())="","",INDEX('Display 730 &amp; 1200'!$A:$A,ROW()))</f>
        <v>SEMARANG三宝垄</v>
      </c>
      <c r="B828" t="str">
        <f>IF(INDEX('Display 730 &amp; 1200'!$B:$B,ROW())="","",INDEX('Display 730 &amp; 1200'!$B:$B,ROW()))</f>
        <v>QOMAR</v>
      </c>
      <c r="C828" t="str">
        <f>IF(INDEX('Display 730 &amp; 1200'!$D:$D,ROW())="","",INDEX('Display 730 &amp; 1200'!$D:$D,ROW()))</f>
        <v>WINONG</v>
      </c>
      <c r="D828" t="e">
        <f>IF($C828="",0,SUMIFS(#REF!,#REF!,$C828,#REF!,"&gt;="&amp;'Display 730 &amp; 1200'!$AN$10,#REF!,"&lt;="&amp;'Display 730 &amp; 1200'!$AN$9))</f>
        <v>#REF!</v>
      </c>
      <c r="E828" t="e">
        <f>IF($C828="",0,SUMIFS(#REF!,#REF!,$C828,#REF!,"&gt;="&amp;'Display 730 &amp; 1200'!$AN$12,#REF!,"&lt;="&amp;'Display 730 &amp; 1200'!$AN$11))</f>
        <v>#REF!</v>
      </c>
    </row>
    <row r="829" spans="1:5">
      <c r="A829" t="str">
        <f>IF(INDEX('Display 730 &amp; 1200'!$A:$A,ROW())="","",INDEX('Display 730 &amp; 1200'!$A:$A,ROW()))</f>
        <v>SEMARANG三宝垄</v>
      </c>
      <c r="B829" t="str">
        <f>IF(INDEX('Display 730 &amp; 1200'!$B:$B,ROW())="","",INDEX('Display 730 &amp; 1200'!$B:$B,ROW()))</f>
        <v>QOMAR</v>
      </c>
      <c r="C829" t="str">
        <f>IF(INDEX('Display 730 &amp; 1200'!$D:$D,ROW())="","",INDEX('Display 730 &amp; 1200'!$D:$D,ROW()))</f>
        <v>DUKUHSETI</v>
      </c>
      <c r="D829" t="e">
        <f>IF($C829="",0,SUMIFS(#REF!,#REF!,$C829,#REF!,"&gt;="&amp;'Display 730 &amp; 1200'!$AN$10,#REF!,"&lt;="&amp;'Display 730 &amp; 1200'!$AN$9))</f>
        <v>#REF!</v>
      </c>
      <c r="E829" t="e">
        <f>IF($C829="",0,SUMIFS(#REF!,#REF!,$C829,#REF!,"&gt;="&amp;'Display 730 &amp; 1200'!$AN$12,#REF!,"&lt;="&amp;'Display 730 &amp; 1200'!$AN$11))</f>
        <v>#REF!</v>
      </c>
    </row>
    <row r="830" spans="1:5">
      <c r="A830" t="str">
        <f>IF(INDEX('Display 730 &amp; 1200'!$A:$A,ROW())="","",INDEX('Display 730 &amp; 1200'!$A:$A,ROW()))</f>
        <v>SEMARANG三宝垄</v>
      </c>
      <c r="B830" t="str">
        <f>IF(INDEX('Display 730 &amp; 1200'!$B:$B,ROW())="","",INDEX('Display 730 &amp; 1200'!$B:$B,ROW()))</f>
        <v>QOMAR</v>
      </c>
      <c r="C830" t="str">
        <f>IF(INDEX('Display 730 &amp; 1200'!$D:$D,ROW())="","",INDEX('Display 730 &amp; 1200'!$D:$D,ROW()))</f>
        <v>PATI_KIDUL</v>
      </c>
      <c r="D830" t="e">
        <f>IF($C830="",0,SUMIFS(#REF!,#REF!,$C830,#REF!,"&gt;="&amp;'Display 730 &amp; 1200'!$AN$10,#REF!,"&lt;="&amp;'Display 730 &amp; 1200'!$AN$9))</f>
        <v>#REF!</v>
      </c>
      <c r="E830" t="e">
        <f>IF($C830="",0,SUMIFS(#REF!,#REF!,$C830,#REF!,"&gt;="&amp;'Display 730 &amp; 1200'!$AN$12,#REF!,"&lt;="&amp;'Display 730 &amp; 1200'!$AN$11))</f>
        <v>#REF!</v>
      </c>
    </row>
    <row r="831" spans="1:5">
      <c r="A831" t="str">
        <f>IF(INDEX('Display 730 &amp; 1200'!$A:$A,ROW())="","",INDEX('Display 730 &amp; 1200'!$A:$A,ROW()))</f>
        <v>SEMARANG三宝垄</v>
      </c>
      <c r="B831" t="str">
        <f>IF(INDEX('Display 730 &amp; 1200'!$B:$B,ROW())="","",INDEX('Display 730 &amp; 1200'!$B:$B,ROW()))</f>
        <v>QOMAR</v>
      </c>
      <c r="C831" t="str">
        <f>IF(INDEX('Display 730 &amp; 1200'!$D:$D,ROW())="","",INDEX('Display 730 &amp; 1200'!$D:$D,ROW()))</f>
        <v>SUKOLILO</v>
      </c>
      <c r="D831" t="e">
        <f>IF($C831="",0,SUMIFS(#REF!,#REF!,$C831,#REF!,"&gt;="&amp;'Display 730 &amp; 1200'!$AN$10,#REF!,"&lt;="&amp;'Display 730 &amp; 1200'!$AN$9))</f>
        <v>#REF!</v>
      </c>
      <c r="E831" t="e">
        <f>IF($C831="",0,SUMIFS(#REF!,#REF!,$C831,#REF!,"&gt;="&amp;'Display 730 &amp; 1200'!$AN$12,#REF!,"&lt;="&amp;'Display 730 &amp; 1200'!$AN$11))</f>
        <v>#REF!</v>
      </c>
    </row>
    <row r="832" spans="1:5">
      <c r="A832" t="str">
        <f>IF(INDEX('Display 730 &amp; 1200'!$A:$A,ROW())="","",INDEX('Display 730 &amp; 1200'!$A:$A,ROW()))</f>
        <v>SEMARANG三宝垄</v>
      </c>
      <c r="B832" t="str">
        <f>IF(INDEX('Display 730 &amp; 1200'!$B:$B,ROW())="","",INDEX('Display 730 &amp; 1200'!$B:$B,ROW()))</f>
        <v>QOMAR</v>
      </c>
      <c r="C832" t="str">
        <f>IF(INDEX('Display 730 &amp; 1200'!$D:$D,ROW())="","",INDEX('Display 730 &amp; 1200'!$D:$D,ROW()))</f>
        <v>TRANGKIL</v>
      </c>
      <c r="D832" t="e">
        <f>IF($C832="",0,SUMIFS(#REF!,#REF!,$C832,#REF!,"&gt;="&amp;'Display 730 &amp; 1200'!$AN$10,#REF!,"&lt;="&amp;'Display 730 &amp; 1200'!$AN$9))</f>
        <v>#REF!</v>
      </c>
      <c r="E832" t="e">
        <f>IF($C832="",0,SUMIFS(#REF!,#REF!,$C832,#REF!,"&gt;="&amp;'Display 730 &amp; 1200'!$AN$12,#REF!,"&lt;="&amp;'Display 730 &amp; 1200'!$AN$11))</f>
        <v>#REF!</v>
      </c>
    </row>
    <row r="833" spans="1:5">
      <c r="A833" t="str">
        <f>IF(INDEX('Display 730 &amp; 1200'!$A:$A,ROW())="","",INDEX('Display 730 &amp; 1200'!$A:$A,ROW()))</f>
        <v>SEMARANG三宝垄</v>
      </c>
      <c r="B833" t="str">
        <f>IF(INDEX('Display 730 &amp; 1200'!$B:$B,ROW())="","",INDEX('Display 730 &amp; 1200'!$B:$B,ROW()))</f>
        <v>QOMAR</v>
      </c>
      <c r="C833" t="str">
        <f>IF(INDEX('Display 730 &amp; 1200'!$D:$D,ROW())="","",INDEX('Display 730 &amp; 1200'!$D:$D,ROW()))</f>
        <v>GABUS</v>
      </c>
      <c r="D833" t="e">
        <f>IF($C833="",0,SUMIFS(#REF!,#REF!,$C833,#REF!,"&gt;="&amp;'Display 730 &amp; 1200'!$AN$10,#REF!,"&lt;="&amp;'Display 730 &amp; 1200'!$AN$9))</f>
        <v>#REF!</v>
      </c>
      <c r="E833" t="e">
        <f>IF($C833="",0,SUMIFS(#REF!,#REF!,$C833,#REF!,"&gt;="&amp;'Display 730 &amp; 1200'!$AN$12,#REF!,"&lt;="&amp;'Display 730 &amp; 1200'!$AN$11))</f>
        <v>#REF!</v>
      </c>
    </row>
    <row r="834" spans="1:5">
      <c r="A834" t="str">
        <f>IF(INDEX('Display 730 &amp; 1200'!$A:$A,ROW())="","",INDEX('Display 730 &amp; 1200'!$A:$A,ROW()))</f>
        <v>SEMARANG三宝垄</v>
      </c>
      <c r="B834" t="str">
        <f>IF(INDEX('Display 730 &amp; 1200'!$B:$B,ROW())="","",INDEX('Display 730 &amp; 1200'!$B:$B,ROW()))</f>
        <v>QOMAR</v>
      </c>
      <c r="C834" t="str">
        <f>IF(INDEX('Display 730 &amp; 1200'!$D:$D,ROW())="","",INDEX('Display 730 &amp; 1200'!$D:$D,ROW()))</f>
        <v>CLUWAK</v>
      </c>
      <c r="D834" t="e">
        <f>IF($C834="",0,SUMIFS(#REF!,#REF!,$C834,#REF!,"&gt;="&amp;'Display 730 &amp; 1200'!$AN$10,#REF!,"&lt;="&amp;'Display 730 &amp; 1200'!$AN$9))</f>
        <v>#REF!</v>
      </c>
      <c r="E834" t="e">
        <f>IF($C834="",0,SUMIFS(#REF!,#REF!,$C834,#REF!,"&gt;="&amp;'Display 730 &amp; 1200'!$AN$12,#REF!,"&lt;="&amp;'Display 730 &amp; 1200'!$AN$11))</f>
        <v>#REF!</v>
      </c>
    </row>
    <row r="835" spans="1:5">
      <c r="A835" t="str">
        <f>IF(INDEX('Display 730 &amp; 1200'!$A:$A,ROW())="","",INDEX('Display 730 &amp; 1200'!$A:$A,ROW()))</f>
        <v>SEMARANG三宝垄</v>
      </c>
      <c r="B835" t="str">
        <f>IF(INDEX('Display 730 &amp; 1200'!$B:$B,ROW())="","",INDEX('Display 730 &amp; 1200'!$B:$B,ROW()))</f>
        <v>QOMAR</v>
      </c>
      <c r="C835" t="str">
        <f>IF(INDEX('Display 730 &amp; 1200'!$D:$D,ROW())="","",INDEX('Display 730 &amp; 1200'!$D:$D,ROW()))</f>
        <v>JUWANA_TIMUR</v>
      </c>
      <c r="D835" t="e">
        <f>IF($C835="",0,SUMIFS(#REF!,#REF!,$C835,#REF!,"&gt;="&amp;'Display 730 &amp; 1200'!$AN$10,#REF!,"&lt;="&amp;'Display 730 &amp; 1200'!$AN$9))</f>
        <v>#REF!</v>
      </c>
      <c r="E835" t="e">
        <f>IF($C835="",0,SUMIFS(#REF!,#REF!,$C835,#REF!,"&gt;="&amp;'Display 730 &amp; 1200'!$AN$12,#REF!,"&lt;="&amp;'Display 730 &amp; 1200'!$AN$11))</f>
        <v>#REF!</v>
      </c>
    </row>
    <row r="836" spans="1:5">
      <c r="A836" t="str">
        <f>IF(INDEX('Display 730 &amp; 1200'!$A:$A,ROW())="","",INDEX('Display 730 &amp; 1200'!$A:$A,ROW()))</f>
        <v>SEMARANG三宝垄</v>
      </c>
      <c r="B836" t="str">
        <f>IF(INDEX('Display 730 &amp; 1200'!$B:$B,ROW())="","",INDEX('Display 730 &amp; 1200'!$B:$B,ROW()))</f>
        <v>QOMAR</v>
      </c>
      <c r="C836" t="str">
        <f>IF(INDEX('Display 730 &amp; 1200'!$D:$D,ROW())="","",INDEX('Display 730 &amp; 1200'!$D:$D,ROW()))</f>
        <v>REMBANG</v>
      </c>
      <c r="D836" t="e">
        <f>IF($C836="",0,SUMIFS(#REF!,#REF!,$C836,#REF!,"&gt;="&amp;'Display 730 &amp; 1200'!$AN$10,#REF!,"&lt;="&amp;'Display 730 &amp; 1200'!$AN$9))</f>
        <v>#REF!</v>
      </c>
      <c r="E836" t="e">
        <f>IF($C836="",0,SUMIFS(#REF!,#REF!,$C836,#REF!,"&gt;="&amp;'Display 730 &amp; 1200'!$AN$12,#REF!,"&lt;="&amp;'Display 730 &amp; 1200'!$AN$11))</f>
        <v>#REF!</v>
      </c>
    </row>
    <row r="837" spans="1:5">
      <c r="A837" t="str">
        <f>IF(INDEX('Display 730 &amp; 1200'!$A:$A,ROW())="","",INDEX('Display 730 &amp; 1200'!$A:$A,ROW()))</f>
        <v>SEMARANG三宝垄</v>
      </c>
      <c r="B837" t="str">
        <f>IF(INDEX('Display 730 &amp; 1200'!$B:$B,ROW())="","",INDEX('Display 730 &amp; 1200'!$B:$B,ROW()))</f>
        <v>QOMAR</v>
      </c>
      <c r="C837" t="str">
        <f>IF(INDEX('Display 730 &amp; 1200'!$D:$D,ROW())="","",INDEX('Display 730 &amp; 1200'!$D:$D,ROW()))</f>
        <v>LASEM</v>
      </c>
      <c r="D837" t="e">
        <f>IF($C837="",0,SUMIFS(#REF!,#REF!,$C837,#REF!,"&gt;="&amp;'Display 730 &amp; 1200'!$AN$10,#REF!,"&lt;="&amp;'Display 730 &amp; 1200'!$AN$9))</f>
        <v>#REF!</v>
      </c>
      <c r="E837" t="e">
        <f>IF($C837="",0,SUMIFS(#REF!,#REF!,$C837,#REF!,"&gt;="&amp;'Display 730 &amp; 1200'!$AN$12,#REF!,"&lt;="&amp;'Display 730 &amp; 1200'!$AN$11))</f>
        <v>#REF!</v>
      </c>
    </row>
    <row r="838" spans="1:5">
      <c r="A838" t="str">
        <f>IF(INDEX('Display 730 &amp; 1200'!$A:$A,ROW())="","",INDEX('Display 730 &amp; 1200'!$A:$A,ROW()))</f>
        <v>SEMARANG三宝垄</v>
      </c>
      <c r="B838" t="str">
        <f>IF(INDEX('Display 730 &amp; 1200'!$B:$B,ROW())="","",INDEX('Display 730 &amp; 1200'!$B:$B,ROW()))</f>
        <v>QOMAR</v>
      </c>
      <c r="C838" t="str">
        <f>IF(INDEX('Display 730 &amp; 1200'!$D:$D,ROW())="","",INDEX('Display 730 &amp; 1200'!$D:$D,ROW()))</f>
        <v>KRAGAN</v>
      </c>
      <c r="D838" t="e">
        <f>IF($C838="",0,SUMIFS(#REF!,#REF!,$C838,#REF!,"&gt;="&amp;'Display 730 &amp; 1200'!$AN$10,#REF!,"&lt;="&amp;'Display 730 &amp; 1200'!$AN$9))</f>
        <v>#REF!</v>
      </c>
      <c r="E838" t="e">
        <f>IF($C838="",0,SUMIFS(#REF!,#REF!,$C838,#REF!,"&gt;="&amp;'Display 730 &amp; 1200'!$AN$12,#REF!,"&lt;="&amp;'Display 730 &amp; 1200'!$AN$11))</f>
        <v>#REF!</v>
      </c>
    </row>
    <row r="839" spans="1:5">
      <c r="A839" t="str">
        <f>IF(INDEX('Display 730 &amp; 1200'!$A:$A,ROW())="","",INDEX('Display 730 &amp; 1200'!$A:$A,ROW()))</f>
        <v>SEMARANG三宝垄</v>
      </c>
      <c r="B839" t="str">
        <f>IF(INDEX('Display 730 &amp; 1200'!$B:$B,ROW())="","",INDEX('Display 730 &amp; 1200'!$B:$B,ROW()))</f>
        <v>QOMAR</v>
      </c>
      <c r="C839" t="str">
        <f>IF(INDEX('Display 730 &amp; 1200'!$D:$D,ROW())="","",INDEX('Display 730 &amp; 1200'!$D:$D,ROW()))</f>
        <v>PAMOTAN</v>
      </c>
      <c r="D839" t="e">
        <f>IF($C839="",0,SUMIFS(#REF!,#REF!,$C839,#REF!,"&gt;="&amp;'Display 730 &amp; 1200'!$AN$10,#REF!,"&lt;="&amp;'Display 730 &amp; 1200'!$AN$9))</f>
        <v>#REF!</v>
      </c>
      <c r="E839" t="e">
        <f>IF($C839="",0,SUMIFS(#REF!,#REF!,$C839,#REF!,"&gt;="&amp;'Display 730 &amp; 1200'!$AN$12,#REF!,"&lt;="&amp;'Display 730 &amp; 1200'!$AN$11))</f>
        <v>#REF!</v>
      </c>
    </row>
    <row r="840" spans="1:5">
      <c r="A840" t="str">
        <f>IF(INDEX('Display 730 &amp; 1200'!$A:$A,ROW())="","",INDEX('Display 730 &amp; 1200'!$A:$A,ROW()))</f>
        <v>SEMARANG三宝垄</v>
      </c>
      <c r="B840" t="str">
        <f>IF(INDEX('Display 730 &amp; 1200'!$B:$B,ROW())="","",INDEX('Display 730 &amp; 1200'!$B:$B,ROW()))</f>
        <v>QOMAR</v>
      </c>
      <c r="C840" t="str">
        <f>IF(INDEX('Display 730 &amp; 1200'!$D:$D,ROW())="","",INDEX('Display 730 &amp; 1200'!$D:$D,ROW()))</f>
        <v>SEDAN</v>
      </c>
      <c r="D840" t="e">
        <f>IF($C840="",0,SUMIFS(#REF!,#REF!,$C840,#REF!,"&gt;="&amp;'Display 730 &amp; 1200'!$AN$10,#REF!,"&lt;="&amp;'Display 730 &amp; 1200'!$AN$9))</f>
        <v>#REF!</v>
      </c>
      <c r="E840" t="e">
        <f>IF($C840="",0,SUMIFS(#REF!,#REF!,$C840,#REF!,"&gt;="&amp;'Display 730 &amp; 1200'!$AN$12,#REF!,"&lt;="&amp;'Display 730 &amp; 1200'!$AN$11))</f>
        <v>#REF!</v>
      </c>
    </row>
    <row r="841" spans="1:5">
      <c r="A841" t="str">
        <f>IF(INDEX('Display 730 &amp; 1200'!$A:$A,ROW())="","",INDEX('Display 730 &amp; 1200'!$A:$A,ROW()))</f>
        <v>SEMARANG三宝垄</v>
      </c>
      <c r="B841" t="str">
        <f>IF(INDEX('Display 730 &amp; 1200'!$B:$B,ROW())="","",INDEX('Display 730 &amp; 1200'!$B:$B,ROW()))</f>
        <v>QOMAR</v>
      </c>
      <c r="C841" t="str">
        <f>IF(INDEX('Display 730 &amp; 1200'!$D:$D,ROW())="","",INDEX('Display 730 &amp; 1200'!$D:$D,ROW()))</f>
        <v>BULU</v>
      </c>
      <c r="D841" t="e">
        <f>IF($C841="",0,SUMIFS(#REF!,#REF!,$C841,#REF!,"&gt;="&amp;'Display 730 &amp; 1200'!$AN$10,#REF!,"&lt;="&amp;'Display 730 &amp; 1200'!$AN$9))</f>
        <v>#REF!</v>
      </c>
      <c r="E841" t="e">
        <f>IF($C841="",0,SUMIFS(#REF!,#REF!,$C841,#REF!,"&gt;="&amp;'Display 730 &amp; 1200'!$AN$12,#REF!,"&lt;="&amp;'Display 730 &amp; 1200'!$AN$11))</f>
        <v>#REF!</v>
      </c>
    </row>
    <row r="842" spans="1:5">
      <c r="A842" t="str">
        <f>IF(INDEX('Display 730 &amp; 1200'!$A:$A,ROW())="","",INDEX('Display 730 &amp; 1200'!$A:$A,ROW()))</f>
        <v>SEMARANG三宝垄</v>
      </c>
      <c r="B842" t="str">
        <f>IF(INDEX('Display 730 &amp; 1200'!$B:$B,ROW())="","",INDEX('Display 730 &amp; 1200'!$B:$B,ROW()))</f>
        <v>QOMAR</v>
      </c>
      <c r="C842" t="str">
        <f>IF(INDEX('Display 730 &amp; 1200'!$D:$D,ROW())="","",INDEX('Display 730 &amp; 1200'!$D:$D,ROW()))</f>
        <v>SLUKE</v>
      </c>
      <c r="D842" t="e">
        <f>IF($C842="",0,SUMIFS(#REF!,#REF!,$C842,#REF!,"&gt;="&amp;'Display 730 &amp; 1200'!$AN$10,#REF!,"&lt;="&amp;'Display 730 &amp; 1200'!$AN$9))</f>
        <v>#REF!</v>
      </c>
      <c r="E842" t="e">
        <f>IF($C842="",0,SUMIFS(#REF!,#REF!,$C842,#REF!,"&gt;="&amp;'Display 730 &amp; 1200'!$AN$12,#REF!,"&lt;="&amp;'Display 730 &amp; 1200'!$AN$11))</f>
        <v>#REF!</v>
      </c>
    </row>
    <row r="843" spans="1:5">
      <c r="A843" t="str">
        <f>IF(INDEX('Display 730 &amp; 1200'!$A:$A,ROW())="","",INDEX('Display 730 &amp; 1200'!$A:$A,ROW()))</f>
        <v>SEMARANG三宝垄</v>
      </c>
      <c r="B843" t="str">
        <f>IF(INDEX('Display 730 &amp; 1200'!$B:$B,ROW())="","",INDEX('Display 730 &amp; 1200'!$B:$B,ROW()))</f>
        <v>QOMAR</v>
      </c>
      <c r="C843" t="str">
        <f>IF(INDEX('Display 730 &amp; 1200'!$D:$D,ROW())="","",INDEX('Display 730 &amp; 1200'!$D:$D,ROW()))</f>
        <v>SARANG</v>
      </c>
      <c r="D843" t="e">
        <f>IF($C843="",0,SUMIFS(#REF!,#REF!,$C843,#REF!,"&gt;="&amp;'Display 730 &amp; 1200'!$AN$10,#REF!,"&lt;="&amp;'Display 730 &amp; 1200'!$AN$9))</f>
        <v>#REF!</v>
      </c>
      <c r="E843" t="e">
        <f>IF($C843="",0,SUMIFS(#REF!,#REF!,$C843,#REF!,"&gt;="&amp;'Display 730 &amp; 1200'!$AN$12,#REF!,"&lt;="&amp;'Display 730 &amp; 1200'!$AN$11))</f>
        <v>#REF!</v>
      </c>
    </row>
    <row r="844" spans="1:5">
      <c r="A844" t="str">
        <f>IF(INDEX('Display 730 &amp; 1200'!$A:$A,ROW())="","",INDEX('Display 730 &amp; 1200'!$A:$A,ROW()))</f>
        <v>SEMARANG三宝垄</v>
      </c>
      <c r="B844" t="str">
        <f>IF(INDEX('Display 730 &amp; 1200'!$B:$B,ROW())="","",INDEX('Display 730 &amp; 1200'!$B:$B,ROW()))</f>
        <v>QOMAR</v>
      </c>
      <c r="C844" t="str">
        <f>IF(INDEX('Display 730 &amp; 1200'!$D:$D,ROW())="","",INDEX('Display 730 &amp; 1200'!$D:$D,ROW()))</f>
        <v>PANCUR</v>
      </c>
      <c r="D844" t="e">
        <f>IF($C844="",0,SUMIFS(#REF!,#REF!,$C844,#REF!,"&gt;="&amp;'Display 730 &amp; 1200'!$AN$10,#REF!,"&lt;="&amp;'Display 730 &amp; 1200'!$AN$9))</f>
        <v>#REF!</v>
      </c>
      <c r="E844" t="e">
        <f>IF($C844="",0,SUMIFS(#REF!,#REF!,$C844,#REF!,"&gt;="&amp;'Display 730 &amp; 1200'!$AN$12,#REF!,"&lt;="&amp;'Display 730 &amp; 1200'!$AN$11))</f>
        <v>#REF!</v>
      </c>
    </row>
    <row r="845" spans="1:5">
      <c r="A845" t="str">
        <f>IF(INDEX('Display 730 &amp; 1200'!$A:$A,ROW())="","",INDEX('Display 730 &amp; 1200'!$A:$A,ROW()))</f>
        <v>SEMARANG三宝垄</v>
      </c>
      <c r="B845" t="str">
        <f>IF(INDEX('Display 730 &amp; 1200'!$B:$B,ROW())="","",INDEX('Display 730 &amp; 1200'!$B:$B,ROW()))</f>
        <v>EDDIE</v>
      </c>
      <c r="C845" t="str">
        <f>IF(INDEX('Display 730 &amp; 1200'!$D:$D,ROW())="","",INDEX('Display 730 &amp; 1200'!$D:$D,ROW()))</f>
        <v>BANYUMANIK</v>
      </c>
      <c r="D845" t="e">
        <f>IF($C845="",0,SUMIFS(#REF!,#REF!,$C845,#REF!,"&gt;="&amp;'Display 730 &amp; 1200'!$AN$10,#REF!,"&lt;="&amp;'Display 730 &amp; 1200'!$AN$9))</f>
        <v>#REF!</v>
      </c>
      <c r="E845" t="e">
        <f>IF($C845="",0,SUMIFS(#REF!,#REF!,$C845,#REF!,"&gt;="&amp;'Display 730 &amp; 1200'!$AN$12,#REF!,"&lt;="&amp;'Display 730 &amp; 1200'!$AN$11))</f>
        <v>#REF!</v>
      </c>
    </row>
    <row r="846" spans="1:5">
      <c r="A846" t="str">
        <f>IF(INDEX('Display 730 &amp; 1200'!$A:$A,ROW())="","",INDEX('Display 730 &amp; 1200'!$A:$A,ROW()))</f>
        <v>SEMARANG三宝垄</v>
      </c>
      <c r="B846" t="str">
        <f>IF(INDEX('Display 730 &amp; 1200'!$B:$B,ROW())="","",INDEX('Display 730 &amp; 1200'!$B:$B,ROW()))</f>
        <v>EDDIE</v>
      </c>
      <c r="C846" t="str">
        <f>IF(INDEX('Display 730 &amp; 1200'!$D:$D,ROW())="","",INDEX('Display 730 &amp; 1200'!$D:$D,ROW()))</f>
        <v>SEMARANG</v>
      </c>
      <c r="D846" t="e">
        <f>IF($C846="",0,SUMIFS(#REF!,#REF!,$C846,#REF!,"&gt;="&amp;'Display 730 &amp; 1200'!$AN$10,#REF!,"&lt;="&amp;'Display 730 &amp; 1200'!$AN$9))</f>
        <v>#REF!</v>
      </c>
      <c r="E846" t="e">
        <f>IF($C846="",0,SUMIFS(#REF!,#REF!,$C846,#REF!,"&gt;="&amp;'Display 730 &amp; 1200'!$AN$12,#REF!,"&lt;="&amp;'Display 730 &amp; 1200'!$AN$11))</f>
        <v>#REF!</v>
      </c>
    </row>
    <row r="847" spans="1:5">
      <c r="A847" t="str">
        <f>IF(INDEX('Display 730 &amp; 1200'!$A:$A,ROW())="","",INDEX('Display 730 &amp; 1200'!$A:$A,ROW()))</f>
        <v>SEMARANG三宝垄</v>
      </c>
      <c r="B847" t="str">
        <f>IF(INDEX('Display 730 &amp; 1200'!$B:$B,ROW())="","",INDEX('Display 730 &amp; 1200'!$B:$B,ROW()))</f>
        <v>EDDIE</v>
      </c>
      <c r="C847" t="str">
        <f>IF(INDEX('Display 730 &amp; 1200'!$D:$D,ROW())="","",INDEX('Display 730 &amp; 1200'!$D:$D,ROW()))</f>
        <v>TENTARA_PELAJAR</v>
      </c>
      <c r="D847" t="e">
        <f>IF($C847="",0,SUMIFS(#REF!,#REF!,$C847,#REF!,"&gt;="&amp;'Display 730 &amp; 1200'!$AN$10,#REF!,"&lt;="&amp;'Display 730 &amp; 1200'!$AN$9))</f>
        <v>#REF!</v>
      </c>
      <c r="E847" t="e">
        <f>IF($C847="",0,SUMIFS(#REF!,#REF!,$C847,#REF!,"&gt;="&amp;'Display 730 &amp; 1200'!$AN$12,#REF!,"&lt;="&amp;'Display 730 &amp; 1200'!$AN$11))</f>
        <v>#REF!</v>
      </c>
    </row>
    <row r="848" spans="1:5">
      <c r="A848" t="str">
        <f>IF(INDEX('Display 730 &amp; 1200'!$A:$A,ROW())="","",INDEX('Display 730 &amp; 1200'!$A:$A,ROW()))</f>
        <v>SEMARANG三宝垄</v>
      </c>
      <c r="B848" t="str">
        <f>IF(INDEX('Display 730 &amp; 1200'!$B:$B,ROW())="","",INDEX('Display 730 &amp; 1200'!$B:$B,ROW()))</f>
        <v>EDDIE</v>
      </c>
      <c r="C848" t="str">
        <f>IF(INDEX('Display 730 &amp; 1200'!$D:$D,ROW())="","",INDEX('Display 730 &amp; 1200'!$D:$D,ROW()))</f>
        <v>SENDANGMULYO</v>
      </c>
      <c r="D848" t="e">
        <f>IF($C848="",0,SUMIFS(#REF!,#REF!,$C848,#REF!,"&gt;="&amp;'Display 730 &amp; 1200'!$AN$10,#REF!,"&lt;="&amp;'Display 730 &amp; 1200'!$AN$9))</f>
        <v>#REF!</v>
      </c>
      <c r="E848" t="e">
        <f>IF($C848="",0,SUMIFS(#REF!,#REF!,$C848,#REF!,"&gt;="&amp;'Display 730 &amp; 1200'!$AN$12,#REF!,"&lt;="&amp;'Display 730 &amp; 1200'!$AN$11))</f>
        <v>#REF!</v>
      </c>
    </row>
    <row r="849" spans="1:5">
      <c r="A849" t="str">
        <f>IF(INDEX('Display 730 &amp; 1200'!$A:$A,ROW())="","",INDEX('Display 730 &amp; 1200'!$A:$A,ROW()))</f>
        <v>SEMARANG三宝垄</v>
      </c>
      <c r="B849" t="str">
        <f>IF(INDEX('Display 730 &amp; 1200'!$B:$B,ROW())="","",INDEX('Display 730 &amp; 1200'!$B:$B,ROW()))</f>
        <v>EDDIE</v>
      </c>
      <c r="C849" t="str">
        <f>IF(INDEX('Display 730 &amp; 1200'!$D:$D,ROW())="","",INDEX('Display 730 &amp; 1200'!$D:$D,ROW()))</f>
        <v>KETILENG_RAYA</v>
      </c>
      <c r="D849" t="e">
        <f>IF($C849="",0,SUMIFS(#REF!,#REF!,$C849,#REF!,"&gt;="&amp;'Display 730 &amp; 1200'!$AN$10,#REF!,"&lt;="&amp;'Display 730 &amp; 1200'!$AN$9))</f>
        <v>#REF!</v>
      </c>
      <c r="E849" t="e">
        <f>IF($C849="",0,SUMIFS(#REF!,#REF!,$C849,#REF!,"&gt;="&amp;'Display 730 &amp; 1200'!$AN$12,#REF!,"&lt;="&amp;'Display 730 &amp; 1200'!$AN$11))</f>
        <v>#REF!</v>
      </c>
    </row>
    <row r="850" spans="1:5">
      <c r="A850" t="str">
        <f>IF(INDEX('Display 730 &amp; 1200'!$A:$A,ROW())="","",INDEX('Display 730 &amp; 1200'!$A:$A,ROW()))</f>
        <v>SEMARANG三宝垄</v>
      </c>
      <c r="B850" t="str">
        <f>IF(INDEX('Display 730 &amp; 1200'!$B:$B,ROW())="","",INDEX('Display 730 &amp; 1200'!$B:$B,ROW()))</f>
        <v>EDDIE</v>
      </c>
      <c r="C850" t="str">
        <f>IF(INDEX('Display 730 &amp; 1200'!$D:$D,ROW())="","",INDEX('Display 730 &amp; 1200'!$D:$D,ROW()))</f>
        <v>SUPRIYADI_FNC</v>
      </c>
      <c r="D850" t="e">
        <f>IF($C850="",0,SUMIFS(#REF!,#REF!,$C850,#REF!,"&gt;="&amp;'Display 730 &amp; 1200'!$AN$10,#REF!,"&lt;="&amp;'Display 730 &amp; 1200'!$AN$9))</f>
        <v>#REF!</v>
      </c>
      <c r="E850" t="e">
        <f>IF($C850="",0,SUMIFS(#REF!,#REF!,$C850,#REF!,"&gt;="&amp;'Display 730 &amp; 1200'!$AN$12,#REF!,"&lt;="&amp;'Display 730 &amp; 1200'!$AN$11))</f>
        <v>#REF!</v>
      </c>
    </row>
    <row r="851" spans="1:5">
      <c r="A851" t="str">
        <f>IF(INDEX('Display 730 &amp; 1200'!$A:$A,ROW())="","",INDEX('Display 730 &amp; 1200'!$A:$A,ROW()))</f>
        <v>SEMARANG三宝垄</v>
      </c>
      <c r="B851" t="str">
        <f>IF(INDEX('Display 730 &amp; 1200'!$B:$B,ROW())="","",INDEX('Display 730 &amp; 1200'!$B:$B,ROW()))</f>
        <v>EDDIE</v>
      </c>
      <c r="C851" t="str">
        <f>IF(INDEX('Display 730 &amp; 1200'!$D:$D,ROW())="","",INDEX('Display 730 &amp; 1200'!$D:$D,ROW()))</f>
        <v>TLOGOSARI_FNC</v>
      </c>
      <c r="D851" t="e">
        <f>IF($C851="",0,SUMIFS(#REF!,#REF!,$C851,#REF!,"&gt;="&amp;'Display 730 &amp; 1200'!$AN$10,#REF!,"&lt;="&amp;'Display 730 &amp; 1200'!$AN$9))</f>
        <v>#REF!</v>
      </c>
      <c r="E851" t="e">
        <f>IF($C851="",0,SUMIFS(#REF!,#REF!,$C851,#REF!,"&gt;="&amp;'Display 730 &amp; 1200'!$AN$12,#REF!,"&lt;="&amp;'Display 730 &amp; 1200'!$AN$11))</f>
        <v>#REF!</v>
      </c>
    </row>
    <row r="852" spans="1:5">
      <c r="A852" t="str">
        <f>IF(INDEX('Display 730 &amp; 1200'!$A:$A,ROW())="","",INDEX('Display 730 &amp; 1200'!$A:$A,ROW()))</f>
        <v>SEMARANG三宝垄</v>
      </c>
      <c r="B852" t="str">
        <f>IF(INDEX('Display 730 &amp; 1200'!$B:$B,ROW())="","",INDEX('Display 730 &amp; 1200'!$B:$B,ROW()))</f>
        <v>EDDIE</v>
      </c>
      <c r="C852" t="str">
        <f>IF(INDEX('Display 730 &amp; 1200'!$D:$D,ROW())="","",INDEX('Display 730 &amp; 1200'!$D:$D,ROW()))</f>
        <v>WOLTER_FNC</v>
      </c>
      <c r="D852" t="e">
        <f>IF($C852="",0,SUMIFS(#REF!,#REF!,$C852,#REF!,"&gt;="&amp;'Display 730 &amp; 1200'!$AN$10,#REF!,"&lt;="&amp;'Display 730 &amp; 1200'!$AN$9))</f>
        <v>#REF!</v>
      </c>
      <c r="E852" t="e">
        <f>IF($C852="",0,SUMIFS(#REF!,#REF!,$C852,#REF!,"&gt;="&amp;'Display 730 &amp; 1200'!$AN$12,#REF!,"&lt;="&amp;'Display 730 &amp; 1200'!$AN$11))</f>
        <v>#REF!</v>
      </c>
    </row>
    <row r="853" spans="1:5">
      <c r="A853" t="str">
        <f>IF(INDEX('Display 730 &amp; 1200'!$A:$A,ROW())="","",INDEX('Display 730 &amp; 1200'!$A:$A,ROW()))</f>
        <v>SEMARANG三宝垄</v>
      </c>
      <c r="B853" t="str">
        <f>IF(INDEX('Display 730 &amp; 1200'!$B:$B,ROW())="","",INDEX('Display 730 &amp; 1200'!$B:$B,ROW()))</f>
        <v>EDDIE</v>
      </c>
      <c r="C853" t="str">
        <f>IF(INDEX('Display 730 &amp; 1200'!$D:$D,ROW())="","",INDEX('Display 730 &amp; 1200'!$D:$D,ROW()))</f>
        <v>SIDODADI</v>
      </c>
      <c r="D853" t="e">
        <f>IF($C853="",0,SUMIFS(#REF!,#REF!,$C853,#REF!,"&gt;="&amp;'Display 730 &amp; 1200'!$AN$10,#REF!,"&lt;="&amp;'Display 730 &amp; 1200'!$AN$9))</f>
        <v>#REF!</v>
      </c>
      <c r="E853" t="e">
        <f>IF($C853="",0,SUMIFS(#REF!,#REF!,$C853,#REF!,"&gt;="&amp;'Display 730 &amp; 1200'!$AN$12,#REF!,"&lt;="&amp;'Display 730 &amp; 1200'!$AN$11))</f>
        <v>#REF!</v>
      </c>
    </row>
    <row r="854" spans="1:5">
      <c r="A854" t="str">
        <f>IF(INDEX('Display 730 &amp; 1200'!$A:$A,ROW())="","",INDEX('Display 730 &amp; 1200'!$A:$A,ROW()))</f>
        <v>SEMARANG三宝垄</v>
      </c>
      <c r="B854" t="str">
        <f>IF(INDEX('Display 730 &amp; 1200'!$B:$B,ROW())="","",INDEX('Display 730 &amp; 1200'!$B:$B,ROW()))</f>
        <v>EDDIE</v>
      </c>
      <c r="C854" t="str">
        <f>IF(INDEX('Display 730 &amp; 1200'!$D:$D,ROW())="","",INDEX('Display 730 &amp; 1200'!$D:$D,ROW()))</f>
        <v>GENUK</v>
      </c>
      <c r="D854" t="e">
        <f>IF($C854="",0,SUMIFS(#REF!,#REF!,$C854,#REF!,"&gt;="&amp;'Display 730 &amp; 1200'!$AN$10,#REF!,"&lt;="&amp;'Display 730 &amp; 1200'!$AN$9))</f>
        <v>#REF!</v>
      </c>
      <c r="E854" t="e">
        <f>IF($C854="",0,SUMIFS(#REF!,#REF!,$C854,#REF!,"&gt;="&amp;'Display 730 &amp; 1200'!$AN$12,#REF!,"&lt;="&amp;'Display 730 &amp; 1200'!$AN$11))</f>
        <v>#REF!</v>
      </c>
    </row>
    <row r="855" spans="1:5">
      <c r="A855" t="str">
        <f>IF(INDEX('Display 730 &amp; 1200'!$A:$A,ROW())="","",INDEX('Display 730 &amp; 1200'!$A:$A,ROW()))</f>
        <v>SEMARANG三宝垄</v>
      </c>
      <c r="B855" t="str">
        <f>IF(INDEX('Display 730 &amp; 1200'!$B:$B,ROW())="","",INDEX('Display 730 &amp; 1200'!$B:$B,ROW()))</f>
        <v>RENDI</v>
      </c>
      <c r="C855" t="str">
        <f>IF(INDEX('Display 730 &amp; 1200'!$D:$D,ROW())="","",INDEX('Display 730 &amp; 1200'!$D:$D,ROW()))</f>
        <v>PURBALINGGA</v>
      </c>
      <c r="D855" t="e">
        <f>IF($C855="",0,SUMIFS(#REF!,#REF!,$C855,#REF!,"&gt;="&amp;'Display 730 &amp; 1200'!$AN$10,#REF!,"&lt;="&amp;'Display 730 &amp; 1200'!$AN$9))</f>
        <v>#REF!</v>
      </c>
      <c r="E855" t="e">
        <f>IF($C855="",0,SUMIFS(#REF!,#REF!,$C855,#REF!,"&gt;="&amp;'Display 730 &amp; 1200'!$AN$12,#REF!,"&lt;="&amp;'Display 730 &amp; 1200'!$AN$11))</f>
        <v>#REF!</v>
      </c>
    </row>
    <row r="856" spans="1:5">
      <c r="A856" t="str">
        <f>IF(INDEX('Display 730 &amp; 1200'!$A:$A,ROW())="","",INDEX('Display 730 &amp; 1200'!$A:$A,ROW()))</f>
        <v>SEMARANG三宝垄</v>
      </c>
      <c r="B856" t="str">
        <f>IF(INDEX('Display 730 &amp; 1200'!$B:$B,ROW())="","",INDEX('Display 730 &amp; 1200'!$B:$B,ROW()))</f>
        <v>RENDI</v>
      </c>
      <c r="C856" t="str">
        <f>IF(INDEX('Display 730 &amp; 1200'!$D:$D,ROW())="","",INDEX('Display 730 &amp; 1200'!$D:$D,ROW()))</f>
        <v>BOBOTSARI</v>
      </c>
      <c r="D856" t="e">
        <f>IF($C856="",0,SUMIFS(#REF!,#REF!,$C856,#REF!,"&gt;="&amp;'Display 730 &amp; 1200'!$AN$10,#REF!,"&lt;="&amp;'Display 730 &amp; 1200'!$AN$9))</f>
        <v>#REF!</v>
      </c>
      <c r="E856" t="e">
        <f>IF($C856="",0,SUMIFS(#REF!,#REF!,$C856,#REF!,"&gt;="&amp;'Display 730 &amp; 1200'!$AN$12,#REF!,"&lt;="&amp;'Display 730 &amp; 1200'!$AN$11))</f>
        <v>#REF!</v>
      </c>
    </row>
    <row r="857" spans="1:5">
      <c r="A857" t="str">
        <f>IF(INDEX('Display 730 &amp; 1200'!$A:$A,ROW())="","",INDEX('Display 730 &amp; 1200'!$A:$A,ROW()))</f>
        <v>SEMARANG三宝垄</v>
      </c>
      <c r="B857" t="str">
        <f>IF(INDEX('Display 730 &amp; 1200'!$B:$B,ROW())="","",INDEX('Display 730 &amp; 1200'!$B:$B,ROW()))</f>
        <v>RENDI</v>
      </c>
      <c r="C857" t="str">
        <f>IF(INDEX('Display 730 &amp; 1200'!$D:$D,ROW())="","",INDEX('Display 730 &amp; 1200'!$D:$D,ROW()))</f>
        <v>KALIGONDANG</v>
      </c>
      <c r="D857" t="e">
        <f>IF($C857="",0,SUMIFS(#REF!,#REF!,$C857,#REF!,"&gt;="&amp;'Display 730 &amp; 1200'!$AN$10,#REF!,"&lt;="&amp;'Display 730 &amp; 1200'!$AN$9))</f>
        <v>#REF!</v>
      </c>
      <c r="E857" t="e">
        <f>IF($C857="",0,SUMIFS(#REF!,#REF!,$C857,#REF!,"&gt;="&amp;'Display 730 &amp; 1200'!$AN$12,#REF!,"&lt;="&amp;'Display 730 &amp; 1200'!$AN$11))</f>
        <v>#REF!</v>
      </c>
    </row>
    <row r="858" spans="1:5">
      <c r="A858" t="str">
        <f>IF(INDEX('Display 730 &amp; 1200'!$A:$A,ROW())="","",INDEX('Display 730 &amp; 1200'!$A:$A,ROW()))</f>
        <v>SEMARANG三宝垄</v>
      </c>
      <c r="B858" t="str">
        <f>IF(INDEX('Display 730 &amp; 1200'!$B:$B,ROW())="","",INDEX('Display 730 &amp; 1200'!$B:$B,ROW()))</f>
        <v>RENDI</v>
      </c>
      <c r="C858" t="str">
        <f>IF(INDEX('Display 730 &amp; 1200'!$D:$D,ROW())="","",INDEX('Display 730 &amp; 1200'!$D:$D,ROW()))</f>
        <v>BOJONGSARI</v>
      </c>
      <c r="D858" t="e">
        <f>IF($C858="",0,SUMIFS(#REF!,#REF!,$C858,#REF!,"&gt;="&amp;'Display 730 &amp; 1200'!$AN$10,#REF!,"&lt;="&amp;'Display 730 &amp; 1200'!$AN$9))</f>
        <v>#REF!</v>
      </c>
      <c r="E858" t="e">
        <f>IF($C858="",0,SUMIFS(#REF!,#REF!,$C858,#REF!,"&gt;="&amp;'Display 730 &amp; 1200'!$AN$12,#REF!,"&lt;="&amp;'Display 730 &amp; 1200'!$AN$11))</f>
        <v>#REF!</v>
      </c>
    </row>
    <row r="859" spans="1:5">
      <c r="A859" t="str">
        <f>IF(INDEX('Display 730 &amp; 1200'!$A:$A,ROW())="","",INDEX('Display 730 &amp; 1200'!$A:$A,ROW()))</f>
        <v>SEMARANG三宝垄</v>
      </c>
      <c r="B859" t="str">
        <f>IF(INDEX('Display 730 &amp; 1200'!$B:$B,ROW())="","",INDEX('Display 730 &amp; 1200'!$B:$B,ROW()))</f>
        <v>RENDI</v>
      </c>
      <c r="C859" t="str">
        <f>IF(INDEX('Display 730 &amp; 1200'!$D:$D,ROW())="","",INDEX('Display 730 &amp; 1200'!$D:$D,ROW()))</f>
        <v>SUMAMPIR</v>
      </c>
      <c r="D859" t="e">
        <f>IF($C859="",0,SUMIFS(#REF!,#REF!,$C859,#REF!,"&gt;="&amp;'Display 730 &amp; 1200'!$AN$10,#REF!,"&lt;="&amp;'Display 730 &amp; 1200'!$AN$9))</f>
        <v>#REF!</v>
      </c>
      <c r="E859" t="e">
        <f>IF($C859="",0,SUMIFS(#REF!,#REF!,$C859,#REF!,"&gt;="&amp;'Display 730 &amp; 1200'!$AN$12,#REF!,"&lt;="&amp;'Display 730 &amp; 1200'!$AN$11))</f>
        <v>#REF!</v>
      </c>
    </row>
    <row r="860" spans="1:5">
      <c r="A860" t="str">
        <f>IF(INDEX('Display 730 &amp; 1200'!$A:$A,ROW())="","",INDEX('Display 730 &amp; 1200'!$A:$A,ROW()))</f>
        <v>SEMARANG三宝垄</v>
      </c>
      <c r="B860" t="str">
        <f>IF(INDEX('Display 730 &amp; 1200'!$B:$B,ROW())="","",INDEX('Display 730 &amp; 1200'!$B:$B,ROW()))</f>
        <v>RENDI</v>
      </c>
      <c r="C860" t="str">
        <f>IF(INDEX('Display 730 &amp; 1200'!$D:$D,ROW())="","",INDEX('Display 730 &amp; 1200'!$D:$D,ROW()))</f>
        <v>PURBALINGGA_LOR</v>
      </c>
      <c r="D860" t="e">
        <f>IF($C860="",0,SUMIFS(#REF!,#REF!,$C860,#REF!,"&gt;="&amp;'Display 730 &amp; 1200'!$AN$10,#REF!,"&lt;="&amp;'Display 730 &amp; 1200'!$AN$9))</f>
        <v>#REF!</v>
      </c>
      <c r="E860" t="e">
        <f>IF($C860="",0,SUMIFS(#REF!,#REF!,$C860,#REF!,"&gt;="&amp;'Display 730 &amp; 1200'!$AN$12,#REF!,"&lt;="&amp;'Display 730 &amp; 1200'!$AN$11))</f>
        <v>#REF!</v>
      </c>
    </row>
    <row r="861" spans="1:5">
      <c r="A861" t="str">
        <f>IF(INDEX('Display 730 &amp; 1200'!$A:$A,ROW())="","",INDEX('Display 730 &amp; 1200'!$A:$A,ROW()))</f>
        <v>SEMARANG三宝垄</v>
      </c>
      <c r="B861" t="str">
        <f>IF(INDEX('Display 730 &amp; 1200'!$B:$B,ROW())="","",INDEX('Display 730 &amp; 1200'!$B:$B,ROW()))</f>
        <v>RENDI</v>
      </c>
      <c r="C861" t="str">
        <f>IF(INDEX('Display 730 &amp; 1200'!$D:$D,ROW())="","",INDEX('Display 730 &amp; 1200'!$D:$D,ROW()))</f>
        <v>KEMANGKON01</v>
      </c>
      <c r="D861" t="e">
        <f>IF($C861="",0,SUMIFS(#REF!,#REF!,$C861,#REF!,"&gt;="&amp;'Display 730 &amp; 1200'!$AN$10,#REF!,"&lt;="&amp;'Display 730 &amp; 1200'!$AN$9))</f>
        <v>#REF!</v>
      </c>
      <c r="E861" t="e">
        <f>IF($C861="",0,SUMIFS(#REF!,#REF!,$C861,#REF!,"&gt;="&amp;'Display 730 &amp; 1200'!$AN$12,#REF!,"&lt;="&amp;'Display 730 &amp; 1200'!$AN$11))</f>
        <v>#REF!</v>
      </c>
    </row>
    <row r="862" spans="1:5">
      <c r="A862" t="str">
        <f>IF(INDEX('Display 730 &amp; 1200'!$A:$A,ROW())="","",INDEX('Display 730 &amp; 1200'!$A:$A,ROW()))</f>
        <v>SEMARANG三宝垄</v>
      </c>
      <c r="B862" t="str">
        <f>IF(INDEX('Display 730 &amp; 1200'!$B:$B,ROW())="","",INDEX('Display 730 &amp; 1200'!$B:$B,ROW()))</f>
        <v>RENDI</v>
      </c>
      <c r="C862" t="str">
        <f>IF(INDEX('Display 730 &amp; 1200'!$D:$D,ROW())="","",INDEX('Display 730 &amp; 1200'!$D:$D,ROW()))</f>
        <v>KARANGREJA01</v>
      </c>
      <c r="D862" t="e">
        <f>IF($C862="",0,SUMIFS(#REF!,#REF!,$C862,#REF!,"&gt;="&amp;'Display 730 &amp; 1200'!$AN$10,#REF!,"&lt;="&amp;'Display 730 &amp; 1200'!$AN$9))</f>
        <v>#REF!</v>
      </c>
      <c r="E862" t="e">
        <f>IF($C862="",0,SUMIFS(#REF!,#REF!,$C862,#REF!,"&gt;="&amp;'Display 730 &amp; 1200'!$AN$12,#REF!,"&lt;="&amp;'Display 730 &amp; 1200'!$AN$11))</f>
        <v>#REF!</v>
      </c>
    </row>
    <row r="863" spans="1:5">
      <c r="A863" t="str">
        <f>IF(INDEX('Display 730 &amp; 1200'!$A:$A,ROW())="","",INDEX('Display 730 &amp; 1200'!$A:$A,ROW()))</f>
        <v>SEMARANG三宝垄</v>
      </c>
      <c r="B863" t="str">
        <f>IF(INDEX('Display 730 &amp; 1200'!$B:$B,ROW())="","",INDEX('Display 730 &amp; 1200'!$B:$B,ROW()))</f>
        <v>RENDI</v>
      </c>
      <c r="C863" t="str">
        <f>IF(INDEX('Display 730 &amp; 1200'!$D:$D,ROW())="","",INDEX('Display 730 &amp; 1200'!$D:$D,ROW()))</f>
        <v>MOJOTENGAH</v>
      </c>
      <c r="D863" t="e">
        <f>IF($C863="",0,SUMIFS(#REF!,#REF!,$C863,#REF!,"&gt;="&amp;'Display 730 &amp; 1200'!$AN$10,#REF!,"&lt;="&amp;'Display 730 &amp; 1200'!$AN$9))</f>
        <v>#REF!</v>
      </c>
      <c r="E863" t="e">
        <f>IF($C863="",0,SUMIFS(#REF!,#REF!,$C863,#REF!,"&gt;="&amp;'Display 730 &amp; 1200'!$AN$12,#REF!,"&lt;="&amp;'Display 730 &amp; 1200'!$AN$11))</f>
        <v>#REF!</v>
      </c>
    </row>
    <row r="864" spans="1:5">
      <c r="A864" t="str">
        <f>IF(INDEX('Display 730 &amp; 1200'!$A:$A,ROW())="","",INDEX('Display 730 &amp; 1200'!$A:$A,ROW()))</f>
        <v>SEMARANG三宝垄</v>
      </c>
      <c r="B864" t="str">
        <f>IF(INDEX('Display 730 &amp; 1200'!$B:$B,ROW())="","",INDEX('Display 730 &amp; 1200'!$B:$B,ROW()))</f>
        <v>RENDI</v>
      </c>
      <c r="C864" t="str">
        <f>IF(INDEX('Display 730 &amp; 1200'!$D:$D,ROW())="","",INDEX('Display 730 &amp; 1200'!$D:$D,ROW()))</f>
        <v>KEJAJAR</v>
      </c>
      <c r="D864" t="e">
        <f>IF($C864="",0,SUMIFS(#REF!,#REF!,$C864,#REF!,"&gt;="&amp;'Display 730 &amp; 1200'!$AN$10,#REF!,"&lt;="&amp;'Display 730 &amp; 1200'!$AN$9))</f>
        <v>#REF!</v>
      </c>
      <c r="E864" t="e">
        <f>IF($C864="",0,SUMIFS(#REF!,#REF!,$C864,#REF!,"&gt;="&amp;'Display 730 &amp; 1200'!$AN$12,#REF!,"&lt;="&amp;'Display 730 &amp; 1200'!$AN$11))</f>
        <v>#REF!</v>
      </c>
    </row>
    <row r="865" spans="1:5">
      <c r="A865" t="str">
        <f>IF(INDEX('Display 730 &amp; 1200'!$A:$A,ROW())="","",INDEX('Display 730 &amp; 1200'!$A:$A,ROW()))</f>
        <v>SEMARANG三宝垄</v>
      </c>
      <c r="B865" t="str">
        <f>IF(INDEX('Display 730 &amp; 1200'!$B:$B,ROW())="","",INDEX('Display 730 &amp; 1200'!$B:$B,ROW()))</f>
        <v>RENDI</v>
      </c>
      <c r="C865" t="str">
        <f>IF(INDEX('Display 730 &amp; 1200'!$D:$D,ROW())="","",INDEX('Display 730 &amp; 1200'!$D:$D,ROW()))</f>
        <v>KALIWIRO</v>
      </c>
      <c r="D865" t="e">
        <f>IF($C865="",0,SUMIFS(#REF!,#REF!,$C865,#REF!,"&gt;="&amp;'Display 730 &amp; 1200'!$AN$10,#REF!,"&lt;="&amp;'Display 730 &amp; 1200'!$AN$9))</f>
        <v>#REF!</v>
      </c>
      <c r="E865" t="e">
        <f>IF($C865="",0,SUMIFS(#REF!,#REF!,$C865,#REF!,"&gt;="&amp;'Display 730 &amp; 1200'!$AN$12,#REF!,"&lt;="&amp;'Display 730 &amp; 1200'!$AN$11))</f>
        <v>#REF!</v>
      </c>
    </row>
    <row r="866" spans="1:5">
      <c r="A866" t="str">
        <f>IF(INDEX('Display 730 &amp; 1200'!$A:$A,ROW())="","",INDEX('Display 730 &amp; 1200'!$A:$A,ROW()))</f>
        <v>SEMARANG三宝垄</v>
      </c>
      <c r="B866" t="str">
        <f>IF(INDEX('Display 730 &amp; 1200'!$B:$B,ROW())="","",INDEX('Display 730 &amp; 1200'!$B:$B,ROW()))</f>
        <v>RENDI</v>
      </c>
      <c r="C866" t="str">
        <f>IF(INDEX('Display 730 &amp; 1200'!$D:$D,ROW())="","",INDEX('Display 730 &amp; 1200'!$D:$D,ROW()))</f>
        <v>MADUKORO_01</v>
      </c>
      <c r="D866" t="e">
        <f>IF($C866="",0,SUMIFS(#REF!,#REF!,$C866,#REF!,"&gt;="&amp;'Display 730 &amp; 1200'!$AN$10,#REF!,"&lt;="&amp;'Display 730 &amp; 1200'!$AN$9))</f>
        <v>#REF!</v>
      </c>
      <c r="E866" t="e">
        <f>IF($C866="",0,SUMIFS(#REF!,#REF!,$C866,#REF!,"&gt;="&amp;'Display 730 &amp; 1200'!$AN$12,#REF!,"&lt;="&amp;'Display 730 &amp; 1200'!$AN$11))</f>
        <v>#REF!</v>
      </c>
    </row>
    <row r="867" spans="1:5">
      <c r="A867" t="str">
        <f>IF(INDEX('Display 730 &amp; 1200'!$A:$A,ROW())="","",INDEX('Display 730 &amp; 1200'!$A:$A,ROW()))</f>
        <v>SEMARANG三宝垄</v>
      </c>
      <c r="B867" t="str">
        <f>IF(INDEX('Display 730 &amp; 1200'!$B:$B,ROW())="","",INDEX('Display 730 &amp; 1200'!$B:$B,ROW()))</f>
        <v>RENDI</v>
      </c>
      <c r="C867" t="str">
        <f>IF(INDEX('Display 730 &amp; 1200'!$D:$D,ROW())="","",INDEX('Display 730 &amp; 1200'!$D:$D,ROW()))</f>
        <v>SELOMERTO_01</v>
      </c>
      <c r="D867" t="e">
        <f>IF($C867="",0,SUMIFS(#REF!,#REF!,$C867,#REF!,"&gt;="&amp;'Display 730 &amp; 1200'!$AN$10,#REF!,"&lt;="&amp;'Display 730 &amp; 1200'!$AN$9))</f>
        <v>#REF!</v>
      </c>
      <c r="E867" t="e">
        <f>IF($C867="",0,SUMIFS(#REF!,#REF!,$C867,#REF!,"&gt;="&amp;'Display 730 &amp; 1200'!$AN$12,#REF!,"&lt;="&amp;'Display 730 &amp; 1200'!$AN$11))</f>
        <v>#REF!</v>
      </c>
    </row>
    <row r="868" spans="1:5">
      <c r="A868" t="str">
        <f>IF(INDEX('Display 730 &amp; 1200'!$A:$A,ROW())="","",INDEX('Display 730 &amp; 1200'!$A:$A,ROW()))</f>
        <v>SEMARANG三宝垄</v>
      </c>
      <c r="B868" t="str">
        <f>IF(INDEX('Display 730 &amp; 1200'!$B:$B,ROW())="","",INDEX('Display 730 &amp; 1200'!$B:$B,ROW()))</f>
        <v>RENDI</v>
      </c>
      <c r="C868" t="str">
        <f>IF(INDEX('Display 730 &amp; 1200'!$D:$D,ROW())="","",INDEX('Display 730 &amp; 1200'!$D:$D,ROW()))</f>
        <v>SAPURAN_01</v>
      </c>
      <c r="D868" t="e">
        <f>IF($C868="",0,SUMIFS(#REF!,#REF!,$C868,#REF!,"&gt;="&amp;'Display 730 &amp; 1200'!$AN$10,#REF!,"&lt;="&amp;'Display 730 &amp; 1200'!$AN$9))</f>
        <v>#REF!</v>
      </c>
      <c r="E868" t="e">
        <f>IF($C868="",0,SUMIFS(#REF!,#REF!,$C868,#REF!,"&gt;="&amp;'Display 730 &amp; 1200'!$AN$12,#REF!,"&lt;="&amp;'Display 730 &amp; 1200'!$AN$11))</f>
        <v>#REF!</v>
      </c>
    </row>
    <row r="869" spans="1:5">
      <c r="A869" t="str">
        <f>IF(INDEX('Display 730 &amp; 1200'!$A:$A,ROW())="","",INDEX('Display 730 &amp; 1200'!$A:$A,ROW()))</f>
        <v>SEMARANG三宝垄</v>
      </c>
      <c r="B869" t="str">
        <f>IF(INDEX('Display 730 &amp; 1200'!$B:$B,ROW())="","",INDEX('Display 730 &amp; 1200'!$B:$B,ROW()))</f>
        <v>RENDI</v>
      </c>
      <c r="C869" t="str">
        <f>IF(INDEX('Display 730 &amp; 1200'!$D:$D,ROW())="","",INDEX('Display 730 &amp; 1200'!$D:$D,ROW()))</f>
        <v>KALIKAJAR</v>
      </c>
      <c r="D869" t="e">
        <f>IF($C869="",0,SUMIFS(#REF!,#REF!,$C869,#REF!,"&gt;="&amp;'Display 730 &amp; 1200'!$AN$10,#REF!,"&lt;="&amp;'Display 730 &amp; 1200'!$AN$9))</f>
        <v>#REF!</v>
      </c>
      <c r="E869" t="e">
        <f>IF($C869="",0,SUMIFS(#REF!,#REF!,$C869,#REF!,"&gt;="&amp;'Display 730 &amp; 1200'!$AN$12,#REF!,"&lt;="&amp;'Display 730 &amp; 1200'!$AN$11))</f>
        <v>#REF!</v>
      </c>
    </row>
    <row r="870" spans="1:5">
      <c r="A870" t="str">
        <f>IF(INDEX('Display 730 &amp; 1200'!$A:$A,ROW())="","",INDEX('Display 730 &amp; 1200'!$A:$A,ROW()))</f>
        <v>SEMARANG三宝垄</v>
      </c>
      <c r="B870" t="str">
        <f>IF(INDEX('Display 730 &amp; 1200'!$B:$B,ROW())="","",INDEX('Display 730 &amp; 1200'!$B:$B,ROW()))</f>
        <v>KUKUH BARAT</v>
      </c>
      <c r="C870" t="str">
        <f>IF(INDEX('Display 730 &amp; 1200'!$D:$D,ROW())="","",INDEX('Display 730 &amp; 1200'!$D:$D,ROW()))</f>
        <v>SLAWI</v>
      </c>
      <c r="D870" t="e">
        <f>IF($C870="",0,SUMIFS(#REF!,#REF!,$C870,#REF!,"&gt;="&amp;'Display 730 &amp; 1200'!$AN$10,#REF!,"&lt;="&amp;'Display 730 &amp; 1200'!$AN$9))</f>
        <v>#REF!</v>
      </c>
      <c r="E870" t="e">
        <f>IF($C870="",0,SUMIFS(#REF!,#REF!,$C870,#REF!,"&gt;="&amp;'Display 730 &amp; 1200'!$AN$12,#REF!,"&lt;="&amp;'Display 730 &amp; 1200'!$AN$11))</f>
        <v>#REF!</v>
      </c>
    </row>
    <row r="871" spans="1:5">
      <c r="A871" t="str">
        <f>IF(INDEX('Display 730 &amp; 1200'!$A:$A,ROW())="","",INDEX('Display 730 &amp; 1200'!$A:$A,ROW()))</f>
        <v>SEMARANG三宝垄</v>
      </c>
      <c r="B871" t="str">
        <f>IF(INDEX('Display 730 &amp; 1200'!$B:$B,ROW())="","",INDEX('Display 730 &amp; 1200'!$B:$B,ROW()))</f>
        <v>KUKUH BARAT</v>
      </c>
      <c r="C871" t="str">
        <f>IF(INDEX('Display 730 &amp; 1200'!$D:$D,ROW())="","",INDEX('Display 730 &amp; 1200'!$D:$D,ROW()))</f>
        <v>SURADADI</v>
      </c>
      <c r="D871" t="e">
        <f>IF($C871="",0,SUMIFS(#REF!,#REF!,$C871,#REF!,"&gt;="&amp;'Display 730 &amp; 1200'!$AN$10,#REF!,"&lt;="&amp;'Display 730 &amp; 1200'!$AN$9))</f>
        <v>#REF!</v>
      </c>
      <c r="E871" t="e">
        <f>IF($C871="",0,SUMIFS(#REF!,#REF!,$C871,#REF!,"&gt;="&amp;'Display 730 &amp; 1200'!$AN$12,#REF!,"&lt;="&amp;'Display 730 &amp; 1200'!$AN$11))</f>
        <v>#REF!</v>
      </c>
    </row>
    <row r="872" spans="1:5">
      <c r="A872" t="str">
        <f>IF(INDEX('Display 730 &amp; 1200'!$A:$A,ROW())="","",INDEX('Display 730 &amp; 1200'!$A:$A,ROW()))</f>
        <v>SEMARANG三宝垄</v>
      </c>
      <c r="B872" t="str">
        <f>IF(INDEX('Display 730 &amp; 1200'!$B:$B,ROW())="","",INDEX('Display 730 &amp; 1200'!$B:$B,ROW()))</f>
        <v>KUKUH BARAT</v>
      </c>
      <c r="C872" t="str">
        <f>IF(INDEX('Display 730 &amp; 1200'!$D:$D,ROW())="","",INDEX('Display 730 &amp; 1200'!$D:$D,ROW()))</f>
        <v>BUMIJAWA</v>
      </c>
      <c r="D872" t="e">
        <f>IF($C872="",0,SUMIFS(#REF!,#REF!,$C872,#REF!,"&gt;="&amp;'Display 730 &amp; 1200'!$AN$10,#REF!,"&lt;="&amp;'Display 730 &amp; 1200'!$AN$9))</f>
        <v>#REF!</v>
      </c>
      <c r="E872" t="e">
        <f>IF($C872="",0,SUMIFS(#REF!,#REF!,$C872,#REF!,"&gt;="&amp;'Display 730 &amp; 1200'!$AN$12,#REF!,"&lt;="&amp;'Display 730 &amp; 1200'!$AN$11))</f>
        <v>#REF!</v>
      </c>
    </row>
    <row r="873" spans="1:5">
      <c r="A873" t="str">
        <f>IF(INDEX('Display 730 &amp; 1200'!$A:$A,ROW())="","",INDEX('Display 730 &amp; 1200'!$A:$A,ROW()))</f>
        <v>SEMARANG三宝垄</v>
      </c>
      <c r="B873" t="str">
        <f>IF(INDEX('Display 730 &amp; 1200'!$B:$B,ROW())="","",INDEX('Display 730 &amp; 1200'!$B:$B,ROW()))</f>
        <v>KUKUH BARAT</v>
      </c>
      <c r="C873" t="str">
        <f>IF(INDEX('Display 730 &amp; 1200'!$D:$D,ROW())="","",INDEX('Display 730 &amp; 1200'!$D:$D,ROW()))</f>
        <v>SLAWI_KULON</v>
      </c>
      <c r="D873" t="e">
        <f>IF($C873="",0,SUMIFS(#REF!,#REF!,$C873,#REF!,"&gt;="&amp;'Display 730 &amp; 1200'!$AN$10,#REF!,"&lt;="&amp;'Display 730 &amp; 1200'!$AN$9))</f>
        <v>#REF!</v>
      </c>
      <c r="E873" t="e">
        <f>IF($C873="",0,SUMIFS(#REF!,#REF!,$C873,#REF!,"&gt;="&amp;'Display 730 &amp; 1200'!$AN$12,#REF!,"&lt;="&amp;'Display 730 &amp; 1200'!$AN$11))</f>
        <v>#REF!</v>
      </c>
    </row>
    <row r="874" spans="1:5">
      <c r="A874" t="str">
        <f>IF(INDEX('Display 730 &amp; 1200'!$A:$A,ROW())="","",INDEX('Display 730 &amp; 1200'!$A:$A,ROW()))</f>
        <v>SEMARANG三宝垄</v>
      </c>
      <c r="B874" t="str">
        <f>IF(INDEX('Display 730 &amp; 1200'!$B:$B,ROW())="","",INDEX('Display 730 &amp; 1200'!$B:$B,ROW()))</f>
        <v>KUKUH BARAT</v>
      </c>
      <c r="C874" t="str">
        <f>IF(INDEX('Display 730 &amp; 1200'!$D:$D,ROW())="","",INDEX('Display 730 &amp; 1200'!$D:$D,ROW()))</f>
        <v>MARGASARI</v>
      </c>
      <c r="D874" t="e">
        <f>IF($C874="",0,SUMIFS(#REF!,#REF!,$C874,#REF!,"&gt;="&amp;'Display 730 &amp; 1200'!$AN$10,#REF!,"&lt;="&amp;'Display 730 &amp; 1200'!$AN$9))</f>
        <v>#REF!</v>
      </c>
      <c r="E874" t="e">
        <f>IF($C874="",0,SUMIFS(#REF!,#REF!,$C874,#REF!,"&gt;="&amp;'Display 730 &amp; 1200'!$AN$12,#REF!,"&lt;="&amp;'Display 730 &amp; 1200'!$AN$11))</f>
        <v>#REF!</v>
      </c>
    </row>
    <row r="875" spans="1:5">
      <c r="A875" t="str">
        <f>IF(INDEX('Display 730 &amp; 1200'!$A:$A,ROW())="","",INDEX('Display 730 &amp; 1200'!$A:$A,ROW()))</f>
        <v>SEMARANG三宝垄</v>
      </c>
      <c r="B875" t="str">
        <f>IF(INDEX('Display 730 &amp; 1200'!$B:$B,ROW())="","",INDEX('Display 730 &amp; 1200'!$B:$B,ROW()))</f>
        <v>KUKUH BARAT</v>
      </c>
      <c r="C875" t="str">
        <f>IF(INDEX('Display 730 &amp; 1200'!$D:$D,ROW())="","",INDEX('Display 730 &amp; 1200'!$D:$D,ROW()))</f>
        <v>KRAMAT_SLAWI</v>
      </c>
      <c r="D875" t="e">
        <f>IF($C875="",0,SUMIFS(#REF!,#REF!,$C875,#REF!,"&gt;="&amp;'Display 730 &amp; 1200'!$AN$10,#REF!,"&lt;="&amp;'Display 730 &amp; 1200'!$AN$9))</f>
        <v>#REF!</v>
      </c>
      <c r="E875" t="e">
        <f>IF($C875="",0,SUMIFS(#REF!,#REF!,$C875,#REF!,"&gt;="&amp;'Display 730 &amp; 1200'!$AN$12,#REF!,"&lt;="&amp;'Display 730 &amp; 1200'!$AN$11))</f>
        <v>#REF!</v>
      </c>
    </row>
    <row r="876" spans="1:5">
      <c r="A876" t="str">
        <f>IF(INDEX('Display 730 &amp; 1200'!$A:$A,ROW())="","",INDEX('Display 730 &amp; 1200'!$A:$A,ROW()))</f>
        <v>SEMARANG三宝垄</v>
      </c>
      <c r="B876" t="str">
        <f>IF(INDEX('Display 730 &amp; 1200'!$B:$B,ROW())="","",INDEX('Display 730 &amp; 1200'!$B:$B,ROW()))</f>
        <v>KUKUH BARAT</v>
      </c>
      <c r="C876" t="str">
        <f>IF(INDEX('Display 730 &amp; 1200'!$D:$D,ROW())="","",INDEX('Display 730 &amp; 1200'!$D:$D,ROW()))</f>
        <v>BALAPULANG</v>
      </c>
      <c r="D876" t="e">
        <f>IF($C876="",0,SUMIFS(#REF!,#REF!,$C876,#REF!,"&gt;="&amp;'Display 730 &amp; 1200'!$AN$10,#REF!,"&lt;="&amp;'Display 730 &amp; 1200'!$AN$9))</f>
        <v>#REF!</v>
      </c>
      <c r="E876" t="e">
        <f>IF($C876="",0,SUMIFS(#REF!,#REF!,$C876,#REF!,"&gt;="&amp;'Display 730 &amp; 1200'!$AN$12,#REF!,"&lt;="&amp;'Display 730 &amp; 1200'!$AN$11))</f>
        <v>#REF!</v>
      </c>
    </row>
    <row r="877" spans="1:5">
      <c r="A877" t="str">
        <f>IF(INDEX('Display 730 &amp; 1200'!$A:$A,ROW())="","",INDEX('Display 730 &amp; 1200'!$A:$A,ROW()))</f>
        <v>SEMARANG三宝垄</v>
      </c>
      <c r="B877" t="str">
        <f>IF(INDEX('Display 730 &amp; 1200'!$B:$B,ROW())="","",INDEX('Display 730 &amp; 1200'!$B:$B,ROW()))</f>
        <v>KUKUH BARAT</v>
      </c>
      <c r="C877" t="str">
        <f>IF(INDEX('Display 730 &amp; 1200'!$D:$D,ROW())="","",INDEX('Display 730 &amp; 1200'!$D:$D,ROW()))</f>
        <v>TALANG</v>
      </c>
      <c r="D877" t="e">
        <f>IF($C877="",0,SUMIFS(#REF!,#REF!,$C877,#REF!,"&gt;="&amp;'Display 730 &amp; 1200'!$AN$10,#REF!,"&lt;="&amp;'Display 730 &amp; 1200'!$AN$9))</f>
        <v>#REF!</v>
      </c>
      <c r="E877" t="e">
        <f>IF($C877="",0,SUMIFS(#REF!,#REF!,$C877,#REF!,"&gt;="&amp;'Display 730 &amp; 1200'!$AN$12,#REF!,"&lt;="&amp;'Display 730 &amp; 1200'!$AN$11))</f>
        <v>#REF!</v>
      </c>
    </row>
    <row r="878" spans="1:5">
      <c r="A878" t="str">
        <f>IF(INDEX('Display 730 &amp; 1200'!$A:$A,ROW())="","",INDEX('Display 730 &amp; 1200'!$A:$A,ROW()))</f>
        <v>SEMARANG三宝垄</v>
      </c>
      <c r="B878" t="str">
        <f>IF(INDEX('Display 730 &amp; 1200'!$B:$B,ROW())="","",INDEX('Display 730 &amp; 1200'!$B:$B,ROW()))</f>
        <v>KUKUH BARAT</v>
      </c>
      <c r="C878" t="str">
        <f>IF(INDEX('Display 730 &amp; 1200'!$D:$D,ROW())="","",INDEX('Display 730 &amp; 1200'!$D:$D,ROW()))</f>
        <v>TARUB</v>
      </c>
      <c r="D878" t="e">
        <f>IF($C878="",0,SUMIFS(#REF!,#REF!,$C878,#REF!,"&gt;="&amp;'Display 730 &amp; 1200'!$AN$10,#REF!,"&lt;="&amp;'Display 730 &amp; 1200'!$AN$9))</f>
        <v>#REF!</v>
      </c>
      <c r="E878" t="e">
        <f>IF($C878="",0,SUMIFS(#REF!,#REF!,$C878,#REF!,"&gt;="&amp;'Display 730 &amp; 1200'!$AN$12,#REF!,"&lt;="&amp;'Display 730 &amp; 1200'!$AN$11))</f>
        <v>#REF!</v>
      </c>
    </row>
    <row r="879" spans="1:5">
      <c r="A879" t="str">
        <f>IF(INDEX('Display 730 &amp; 1200'!$A:$A,ROW())="","",INDEX('Display 730 &amp; 1200'!$A:$A,ROW()))</f>
        <v>SEMARANG三宝垄</v>
      </c>
      <c r="B879" t="str">
        <f>IF(INDEX('Display 730 &amp; 1200'!$B:$B,ROW())="","",INDEX('Display 730 &amp; 1200'!$B:$B,ROW()))</f>
        <v>KUKUH BARAT</v>
      </c>
      <c r="C879" t="str">
        <f>IF(INDEX('Display 730 &amp; 1200'!$D:$D,ROW())="","",INDEX('Display 730 &amp; 1200'!$D:$D,ROW()))</f>
        <v>DUKUHWARU</v>
      </c>
      <c r="D879" t="e">
        <f>IF($C879="",0,SUMIFS(#REF!,#REF!,$C879,#REF!,"&gt;="&amp;'Display 730 &amp; 1200'!$AN$10,#REF!,"&lt;="&amp;'Display 730 &amp; 1200'!$AN$9))</f>
        <v>#REF!</v>
      </c>
      <c r="E879" t="e">
        <f>IF($C879="",0,SUMIFS(#REF!,#REF!,$C879,#REF!,"&gt;="&amp;'Display 730 &amp; 1200'!$AN$12,#REF!,"&lt;="&amp;'Display 730 &amp; 1200'!$AN$11))</f>
        <v>#REF!</v>
      </c>
    </row>
    <row r="880" spans="1:5">
      <c r="A880" t="str">
        <f>IF(INDEX('Display 730 &amp; 1200'!$A:$A,ROW())="","",INDEX('Display 730 &amp; 1200'!$A:$A,ROW()))</f>
        <v>SEMARANG三宝垄</v>
      </c>
      <c r="B880" t="str">
        <f>IF(INDEX('Display 730 &amp; 1200'!$B:$B,ROW())="","",INDEX('Display 730 &amp; 1200'!$B:$B,ROW()))</f>
        <v>KUKUH BARAT</v>
      </c>
      <c r="C880" t="str">
        <f>IF(INDEX('Display 730 &amp; 1200'!$D:$D,ROW())="","",INDEX('Display 730 &amp; 1200'!$D:$D,ROW()))</f>
        <v>KEDUNGBANTENG</v>
      </c>
      <c r="D880" t="e">
        <f>IF($C880="",0,SUMIFS(#REF!,#REF!,$C880,#REF!,"&gt;="&amp;'Display 730 &amp; 1200'!$AN$10,#REF!,"&lt;="&amp;'Display 730 &amp; 1200'!$AN$9))</f>
        <v>#REF!</v>
      </c>
      <c r="E880" t="e">
        <f>IF($C880="",0,SUMIFS(#REF!,#REF!,$C880,#REF!,"&gt;="&amp;'Display 730 &amp; 1200'!$AN$12,#REF!,"&lt;="&amp;'Display 730 &amp; 1200'!$AN$11))</f>
        <v>#REF!</v>
      </c>
    </row>
    <row r="881" spans="1:5">
      <c r="A881" t="str">
        <f>IF(INDEX('Display 730 &amp; 1200'!$A:$A,ROW())="","",INDEX('Display 730 &amp; 1200'!$A:$A,ROW()))</f>
        <v>SEMARANG三宝垄</v>
      </c>
      <c r="B881" t="str">
        <f>IF(INDEX('Display 730 &amp; 1200'!$B:$B,ROW())="","",INDEX('Display 730 &amp; 1200'!$B:$B,ROW()))</f>
        <v>KUKUH BARAT</v>
      </c>
      <c r="C881" t="str">
        <f>IF(INDEX('Display 730 &amp; 1200'!$D:$D,ROW())="","",INDEX('Display 730 &amp; 1200'!$D:$D,ROW()))</f>
        <v>BANDARSARI</v>
      </c>
      <c r="D881" t="e">
        <f>IF($C881="",0,SUMIFS(#REF!,#REF!,$C881,#REF!,"&gt;="&amp;'Display 730 &amp; 1200'!$AN$10,#REF!,"&lt;="&amp;'Display 730 &amp; 1200'!$AN$9))</f>
        <v>#REF!</v>
      </c>
      <c r="E881" t="e">
        <f>IF($C881="",0,SUMIFS(#REF!,#REF!,$C881,#REF!,"&gt;="&amp;'Display 730 &amp; 1200'!$AN$12,#REF!,"&lt;="&amp;'Display 730 &amp; 1200'!$AN$11))</f>
        <v>#REF!</v>
      </c>
    </row>
    <row r="882" spans="1:5">
      <c r="A882" t="str">
        <f>IF(INDEX('Display 730 &amp; 1200'!$A:$A,ROW())="","",INDEX('Display 730 &amp; 1200'!$A:$A,ROW()))</f>
        <v>SEMARANG三宝垄</v>
      </c>
      <c r="B882" t="str">
        <f>IF(INDEX('Display 730 &amp; 1200'!$B:$B,ROW())="","",INDEX('Display 730 &amp; 1200'!$B:$B,ROW()))</f>
        <v>SINGGIH</v>
      </c>
      <c r="C882" t="str">
        <f>IF(INDEX('Display 730 &amp; 1200'!$D:$D,ROW())="","",INDEX('Display 730 &amp; 1200'!$D:$D,ROW()))</f>
        <v>WONOSALAM</v>
      </c>
      <c r="D882" t="e">
        <f>IF($C882="",0,SUMIFS(#REF!,#REF!,$C882,#REF!,"&gt;="&amp;'Display 730 &amp; 1200'!$AN$10,#REF!,"&lt;="&amp;'Display 730 &amp; 1200'!$AN$9))</f>
        <v>#REF!</v>
      </c>
      <c r="E882" t="e">
        <f>IF($C882="",0,SUMIFS(#REF!,#REF!,$C882,#REF!,"&gt;="&amp;'Display 730 &amp; 1200'!$AN$12,#REF!,"&lt;="&amp;'Display 730 &amp; 1200'!$AN$11))</f>
        <v>#REF!</v>
      </c>
    </row>
    <row r="883" spans="1:5">
      <c r="A883" t="str">
        <f>IF(INDEX('Display 730 &amp; 1200'!$A:$A,ROW())="","",INDEX('Display 730 &amp; 1200'!$A:$A,ROW()))</f>
        <v>SEMARANG三宝垄</v>
      </c>
      <c r="B883" t="str">
        <f>IF(INDEX('Display 730 &amp; 1200'!$B:$B,ROW())="","",INDEX('Display 730 &amp; 1200'!$B:$B,ROW()))</f>
        <v>SINGGIH</v>
      </c>
      <c r="C883" t="str">
        <f>IF(INDEX('Display 730 &amp; 1200'!$D:$D,ROW())="","",INDEX('Display 730 &amp; 1200'!$D:$D,ROW()))</f>
        <v>DEMAK</v>
      </c>
      <c r="D883" t="e">
        <f>IF($C883="",0,SUMIFS(#REF!,#REF!,$C883,#REF!,"&gt;="&amp;'Display 730 &amp; 1200'!$AN$10,#REF!,"&lt;="&amp;'Display 730 &amp; 1200'!$AN$9))</f>
        <v>#REF!</v>
      </c>
      <c r="E883" t="e">
        <f>IF($C883="",0,SUMIFS(#REF!,#REF!,$C883,#REF!,"&gt;="&amp;'Display 730 &amp; 1200'!$AN$12,#REF!,"&lt;="&amp;'Display 730 &amp; 1200'!$AN$11))</f>
        <v>#REF!</v>
      </c>
    </row>
    <row r="884" spans="1:5">
      <c r="A884" t="str">
        <f>IF(INDEX('Display 730 &amp; 1200'!$A:$A,ROW())="","",INDEX('Display 730 &amp; 1200'!$A:$A,ROW()))</f>
        <v>SEMARANG三宝垄</v>
      </c>
      <c r="B884" t="str">
        <f>IF(INDEX('Display 730 &amp; 1200'!$B:$B,ROW())="","",INDEX('Display 730 &amp; 1200'!$B:$B,ROW()))</f>
        <v>SINGGIH</v>
      </c>
      <c r="C884" t="str">
        <f>IF(INDEX('Display 730 &amp; 1200'!$D:$D,ROW())="","",INDEX('Display 730 &amp; 1200'!$D:$D,ROW()))</f>
        <v>MRANGGEN</v>
      </c>
      <c r="D884" t="e">
        <f>IF($C884="",0,SUMIFS(#REF!,#REF!,$C884,#REF!,"&gt;="&amp;'Display 730 &amp; 1200'!$AN$10,#REF!,"&lt;="&amp;'Display 730 &amp; 1200'!$AN$9))</f>
        <v>#REF!</v>
      </c>
      <c r="E884" t="e">
        <f>IF($C884="",0,SUMIFS(#REF!,#REF!,$C884,#REF!,"&gt;="&amp;'Display 730 &amp; 1200'!$AN$12,#REF!,"&lt;="&amp;'Display 730 &amp; 1200'!$AN$11))</f>
        <v>#REF!</v>
      </c>
    </row>
    <row r="885" spans="1:5">
      <c r="A885" t="str">
        <f>IF(INDEX('Display 730 &amp; 1200'!$A:$A,ROW())="","",INDEX('Display 730 &amp; 1200'!$A:$A,ROW()))</f>
        <v>SEMARANG三宝垄</v>
      </c>
      <c r="B885" t="str">
        <f>IF(INDEX('Display 730 &amp; 1200'!$B:$B,ROW())="","",INDEX('Display 730 &amp; 1200'!$B:$B,ROW()))</f>
        <v>SINGGIH</v>
      </c>
      <c r="C885" t="str">
        <f>IF(INDEX('Display 730 &amp; 1200'!$D:$D,ROW())="","",INDEX('Display 730 &amp; 1200'!$D:$D,ROW()))</f>
        <v>GAJAH</v>
      </c>
      <c r="D885" t="e">
        <f>IF($C885="",0,SUMIFS(#REF!,#REF!,$C885,#REF!,"&gt;="&amp;'Display 730 &amp; 1200'!$AN$10,#REF!,"&lt;="&amp;'Display 730 &amp; 1200'!$AN$9))</f>
        <v>#REF!</v>
      </c>
      <c r="E885" t="e">
        <f>IF($C885="",0,SUMIFS(#REF!,#REF!,$C885,#REF!,"&gt;="&amp;'Display 730 &amp; 1200'!$AN$12,#REF!,"&lt;="&amp;'Display 730 &amp; 1200'!$AN$11))</f>
        <v>#REF!</v>
      </c>
    </row>
    <row r="886" spans="1:5">
      <c r="A886" t="str">
        <f>IF(INDEX('Display 730 &amp; 1200'!$A:$A,ROW())="","",INDEX('Display 730 &amp; 1200'!$A:$A,ROW()))</f>
        <v>SEMARANG三宝垄</v>
      </c>
      <c r="B886" t="str">
        <f>IF(INDEX('Display 730 &amp; 1200'!$B:$B,ROW())="","",INDEX('Display 730 &amp; 1200'!$B:$B,ROW()))</f>
        <v>SINGGIH</v>
      </c>
      <c r="C886" t="str">
        <f>IF(INDEX('Display 730 &amp; 1200'!$D:$D,ROW())="","",INDEX('Display 730 &amp; 1200'!$D:$D,ROW()))</f>
        <v>WEDUNG</v>
      </c>
      <c r="D886" t="e">
        <f>IF($C886="",0,SUMIFS(#REF!,#REF!,$C886,#REF!,"&gt;="&amp;'Display 730 &amp; 1200'!$AN$10,#REF!,"&lt;="&amp;'Display 730 &amp; 1200'!$AN$9))</f>
        <v>#REF!</v>
      </c>
      <c r="E886" t="e">
        <f>IF($C886="",0,SUMIFS(#REF!,#REF!,$C886,#REF!,"&gt;="&amp;'Display 730 &amp; 1200'!$AN$12,#REF!,"&lt;="&amp;'Display 730 &amp; 1200'!$AN$11))</f>
        <v>#REF!</v>
      </c>
    </row>
    <row r="887" spans="1:5">
      <c r="A887" t="str">
        <f>IF(INDEX('Display 730 &amp; 1200'!$A:$A,ROW())="","",INDEX('Display 730 &amp; 1200'!$A:$A,ROW()))</f>
        <v>SEMARANG三宝垄</v>
      </c>
      <c r="B887" t="str">
        <f>IF(INDEX('Display 730 &amp; 1200'!$B:$B,ROW())="","",INDEX('Display 730 &amp; 1200'!$B:$B,ROW()))</f>
        <v>SINGGIH</v>
      </c>
      <c r="C887" t="str">
        <f>IF(INDEX('Display 730 &amp; 1200'!$D:$D,ROW())="","",INDEX('Display 730 &amp; 1200'!$D:$D,ROW()))</f>
        <v>DEMPET</v>
      </c>
      <c r="D887" t="e">
        <f>IF($C887="",0,SUMIFS(#REF!,#REF!,$C887,#REF!,"&gt;="&amp;'Display 730 &amp; 1200'!$AN$10,#REF!,"&lt;="&amp;'Display 730 &amp; 1200'!$AN$9))</f>
        <v>#REF!</v>
      </c>
      <c r="E887" t="e">
        <f>IF($C887="",0,SUMIFS(#REF!,#REF!,$C887,#REF!,"&gt;="&amp;'Display 730 &amp; 1200'!$AN$12,#REF!,"&lt;="&amp;'Display 730 &amp; 1200'!$AN$11))</f>
        <v>#REF!</v>
      </c>
    </row>
    <row r="888" spans="1:5">
      <c r="A888" t="str">
        <f>IF(INDEX('Display 730 &amp; 1200'!$A:$A,ROW())="","",INDEX('Display 730 &amp; 1200'!$A:$A,ROW()))</f>
        <v>SEMARANG三宝垄</v>
      </c>
      <c r="B888" t="str">
        <f>IF(INDEX('Display 730 &amp; 1200'!$B:$B,ROW())="","",INDEX('Display 730 &amp; 1200'!$B:$B,ROW()))</f>
        <v>SINGGIH</v>
      </c>
      <c r="C888" t="str">
        <f>IF(INDEX('Display 730 &amp; 1200'!$D:$D,ROW())="","",INDEX('Display 730 &amp; 1200'!$D:$D,ROW()))</f>
        <v>SAYUNG</v>
      </c>
      <c r="D888" t="e">
        <f>IF($C888="",0,SUMIFS(#REF!,#REF!,$C888,#REF!,"&gt;="&amp;'Display 730 &amp; 1200'!$AN$10,#REF!,"&lt;="&amp;'Display 730 &amp; 1200'!$AN$9))</f>
        <v>#REF!</v>
      </c>
      <c r="E888" t="e">
        <f>IF($C888="",0,SUMIFS(#REF!,#REF!,$C888,#REF!,"&gt;="&amp;'Display 730 &amp; 1200'!$AN$12,#REF!,"&lt;="&amp;'Display 730 &amp; 1200'!$AN$11))</f>
        <v>#REF!</v>
      </c>
    </row>
    <row r="889" spans="1:5">
      <c r="A889" t="str">
        <f>IF(INDEX('Display 730 &amp; 1200'!$A:$A,ROW())="","",INDEX('Display 730 &amp; 1200'!$A:$A,ROW()))</f>
        <v>SEMARANG三宝垄</v>
      </c>
      <c r="B889" t="str">
        <f>IF(INDEX('Display 730 &amp; 1200'!$B:$B,ROW())="","",INDEX('Display 730 &amp; 1200'!$B:$B,ROW()))</f>
        <v>-</v>
      </c>
      <c r="C889" t="str">
        <f>IF(INDEX('Display 730 &amp; 1200'!$D:$D,ROW())="","",INDEX('Display 730 &amp; 1200'!$D:$D,ROW()))</f>
        <v>BATURSARI</v>
      </c>
      <c r="D889" t="e">
        <f>IF($C889="",0,SUMIFS(#REF!,#REF!,$C889,#REF!,"&gt;="&amp;'Display 730 &amp; 1200'!$AN$10,#REF!,"&lt;="&amp;'Display 730 &amp; 1200'!$AN$9))</f>
        <v>#REF!</v>
      </c>
      <c r="E889" t="e">
        <f>IF($C889="",0,SUMIFS(#REF!,#REF!,$C889,#REF!,"&gt;="&amp;'Display 730 &amp; 1200'!$AN$12,#REF!,"&lt;="&amp;'Display 730 &amp; 1200'!$AN$11))</f>
        <v>#REF!</v>
      </c>
    </row>
    <row r="890" spans="1:5">
      <c r="A890" t="str">
        <f>IF(INDEX('Display 730 &amp; 1200'!$A:$A,ROW())="","",INDEX('Display 730 &amp; 1200'!$A:$A,ROW()))</f>
        <v>SEMARANG三宝垄</v>
      </c>
      <c r="B890" t="str">
        <f>IF(INDEX('Display 730 &amp; 1200'!$B:$B,ROW())="","",INDEX('Display 730 &amp; 1200'!$B:$B,ROW()))</f>
        <v>SINGGIH</v>
      </c>
      <c r="C890" t="str">
        <f>IF(INDEX('Display 730 &amp; 1200'!$D:$D,ROW())="","",INDEX('Display 730 &amp; 1200'!$D:$D,ROW()))</f>
        <v>GUNTUR</v>
      </c>
      <c r="D890" t="e">
        <f>IF($C890="",0,SUMIFS(#REF!,#REF!,$C890,#REF!,"&gt;="&amp;'Display 730 &amp; 1200'!$AN$10,#REF!,"&lt;="&amp;'Display 730 &amp; 1200'!$AN$9))</f>
        <v>#REF!</v>
      </c>
      <c r="E890" t="e">
        <f>IF($C890="",0,SUMIFS(#REF!,#REF!,$C890,#REF!,"&gt;="&amp;'Display 730 &amp; 1200'!$AN$12,#REF!,"&lt;="&amp;'Display 730 &amp; 1200'!$AN$11))</f>
        <v>#REF!</v>
      </c>
    </row>
    <row r="891" spans="1:5">
      <c r="A891" t="str">
        <f>IF(INDEX('Display 730 &amp; 1200'!$A:$A,ROW())="","",INDEX('Display 730 &amp; 1200'!$A:$A,ROW()))</f>
        <v>SEMARANG三宝垄</v>
      </c>
      <c r="B891" t="str">
        <f>IF(INDEX('Display 730 &amp; 1200'!$B:$B,ROW())="","",INDEX('Display 730 &amp; 1200'!$B:$B,ROW()))</f>
        <v>SINGGIH</v>
      </c>
      <c r="C891" t="str">
        <f>IF(INDEX('Display 730 &amp; 1200'!$D:$D,ROW())="","",INDEX('Display 730 &amp; 1200'!$D:$D,ROW()))</f>
        <v>BONANG</v>
      </c>
      <c r="D891" t="e">
        <f>IF($C891="",0,SUMIFS(#REF!,#REF!,$C891,#REF!,"&gt;="&amp;'Display 730 &amp; 1200'!$AN$10,#REF!,"&lt;="&amp;'Display 730 &amp; 1200'!$AN$9))</f>
        <v>#REF!</v>
      </c>
      <c r="E891" t="e">
        <f>IF($C891="",0,SUMIFS(#REF!,#REF!,$C891,#REF!,"&gt;="&amp;'Display 730 &amp; 1200'!$AN$12,#REF!,"&lt;="&amp;'Display 730 &amp; 1200'!$AN$11))</f>
        <v>#REF!</v>
      </c>
    </row>
    <row r="892" spans="1:5">
      <c r="A892" t="str">
        <f>IF(INDEX('Display 730 &amp; 1200'!$A:$A,ROW())="","",INDEX('Display 730 &amp; 1200'!$A:$A,ROW()))</f>
        <v>SEMARANG三宝垄</v>
      </c>
      <c r="B892" t="str">
        <f>IF(INDEX('Display 730 &amp; 1200'!$B:$B,ROW())="","",INDEX('Display 730 &amp; 1200'!$B:$B,ROW()))</f>
        <v>SINGGIH</v>
      </c>
      <c r="C892" t="str">
        <f>IF(INDEX('Display 730 &amp; 1200'!$D:$D,ROW())="","",INDEX('Display 730 &amp; 1200'!$D:$D,ROW()))</f>
        <v>KARANGANYAR</v>
      </c>
      <c r="D892" t="e">
        <f>IF($C892="",0,SUMIFS(#REF!,#REF!,$C892,#REF!,"&gt;="&amp;'Display 730 &amp; 1200'!$AN$10,#REF!,"&lt;="&amp;'Display 730 &amp; 1200'!$AN$9))</f>
        <v>#REF!</v>
      </c>
      <c r="E892" t="e">
        <f>IF($C892="",0,SUMIFS(#REF!,#REF!,$C892,#REF!,"&gt;="&amp;'Display 730 &amp; 1200'!$AN$12,#REF!,"&lt;="&amp;'Display 730 &amp; 1200'!$AN$11))</f>
        <v>#REF!</v>
      </c>
    </row>
    <row r="893" spans="1:5">
      <c r="A893" t="str">
        <f>IF(INDEX('Display 730 &amp; 1200'!$A:$A,ROW())="","",INDEX('Display 730 &amp; 1200'!$A:$A,ROW()))</f>
        <v>SEMARANG三宝垄</v>
      </c>
      <c r="B893" t="str">
        <f>IF(INDEX('Display 730 &amp; 1200'!$B:$B,ROW())="","",INDEX('Display 730 &amp; 1200'!$B:$B,ROW()))</f>
        <v>KUKUH BARAT</v>
      </c>
      <c r="C893" t="str">
        <f>IF(INDEX('Display 730 &amp; 1200'!$D:$D,ROW())="","",INDEX('Display 730 &amp; 1200'!$D:$D,ROW()))</f>
        <v>BREBES</v>
      </c>
      <c r="D893" t="e">
        <f>IF($C893="",0,SUMIFS(#REF!,#REF!,$C893,#REF!,"&gt;="&amp;'Display 730 &amp; 1200'!$AN$10,#REF!,"&lt;="&amp;'Display 730 &amp; 1200'!$AN$9))</f>
        <v>#REF!</v>
      </c>
      <c r="E893" t="e">
        <f>IF($C893="",0,SUMIFS(#REF!,#REF!,$C893,#REF!,"&gt;="&amp;'Display 730 &amp; 1200'!$AN$12,#REF!,"&lt;="&amp;'Display 730 &amp; 1200'!$AN$11))</f>
        <v>#REF!</v>
      </c>
    </row>
    <row r="894" spans="1:5">
      <c r="A894" t="str">
        <f>IF(INDEX('Display 730 &amp; 1200'!$A:$A,ROW())="","",INDEX('Display 730 &amp; 1200'!$A:$A,ROW()))</f>
        <v>SEMARANG三宝垄</v>
      </c>
      <c r="B894" t="str">
        <f>IF(INDEX('Display 730 &amp; 1200'!$B:$B,ROW())="","",INDEX('Display 730 &amp; 1200'!$B:$B,ROW()))</f>
        <v>KUKUH BARAT</v>
      </c>
      <c r="C894" t="str">
        <f>IF(INDEX('Display 730 &amp; 1200'!$D:$D,ROW())="","",INDEX('Display 730 &amp; 1200'!$D:$D,ROW()))</f>
        <v>BUMIAYU</v>
      </c>
      <c r="D894" t="e">
        <f>IF($C894="",0,SUMIFS(#REF!,#REF!,$C894,#REF!,"&gt;="&amp;'Display 730 &amp; 1200'!$AN$10,#REF!,"&lt;="&amp;'Display 730 &amp; 1200'!$AN$9))</f>
        <v>#REF!</v>
      </c>
      <c r="E894" t="e">
        <f>IF($C894="",0,SUMIFS(#REF!,#REF!,$C894,#REF!,"&gt;="&amp;'Display 730 &amp; 1200'!$AN$12,#REF!,"&lt;="&amp;'Display 730 &amp; 1200'!$AN$11))</f>
        <v>#REF!</v>
      </c>
    </row>
    <row r="895" spans="1:5">
      <c r="A895" t="str">
        <f>IF(INDEX('Display 730 &amp; 1200'!$A:$A,ROW())="","",INDEX('Display 730 &amp; 1200'!$A:$A,ROW()))</f>
        <v>SEMARANG三宝垄</v>
      </c>
      <c r="B895" t="str">
        <f>IF(INDEX('Display 730 &amp; 1200'!$B:$B,ROW())="","",INDEX('Display 730 &amp; 1200'!$B:$B,ROW()))</f>
        <v>KUKUH BARAT</v>
      </c>
      <c r="C895" t="str">
        <f>IF(INDEX('Display 730 &amp; 1200'!$D:$D,ROW())="","",INDEX('Display 730 &amp; 1200'!$D:$D,ROW()))</f>
        <v>KETANGGUNGAN</v>
      </c>
      <c r="D895" t="e">
        <f>IF($C895="",0,SUMIFS(#REF!,#REF!,$C895,#REF!,"&gt;="&amp;'Display 730 &amp; 1200'!$AN$10,#REF!,"&lt;="&amp;'Display 730 &amp; 1200'!$AN$9))</f>
        <v>#REF!</v>
      </c>
      <c r="E895" t="e">
        <f>IF($C895="",0,SUMIFS(#REF!,#REF!,$C895,#REF!,"&gt;="&amp;'Display 730 &amp; 1200'!$AN$12,#REF!,"&lt;="&amp;'Display 730 &amp; 1200'!$AN$11))</f>
        <v>#REF!</v>
      </c>
    </row>
    <row r="896" spans="1:5">
      <c r="A896" t="str">
        <f>IF(INDEX('Display 730 &amp; 1200'!$A:$A,ROW())="","",INDEX('Display 730 &amp; 1200'!$A:$A,ROW()))</f>
        <v>SEMARANG三宝垄</v>
      </c>
      <c r="B896" t="str">
        <f>IF(INDEX('Display 730 &amp; 1200'!$B:$B,ROW())="","",INDEX('Display 730 &amp; 1200'!$B:$B,ROW()))</f>
        <v>KUKUH BARAT</v>
      </c>
      <c r="C896" t="str">
        <f>IF(INDEX('Display 730 &amp; 1200'!$D:$D,ROW())="","",INDEX('Display 730 &amp; 1200'!$D:$D,ROW()))</f>
        <v>LOSARI</v>
      </c>
      <c r="D896" t="e">
        <f>IF($C896="",0,SUMIFS(#REF!,#REF!,$C896,#REF!,"&gt;="&amp;'Display 730 &amp; 1200'!$AN$10,#REF!,"&lt;="&amp;'Display 730 &amp; 1200'!$AN$9))</f>
        <v>#REF!</v>
      </c>
      <c r="E896" t="e">
        <f>IF($C896="",0,SUMIFS(#REF!,#REF!,$C896,#REF!,"&gt;="&amp;'Display 730 &amp; 1200'!$AN$12,#REF!,"&lt;="&amp;'Display 730 &amp; 1200'!$AN$11))</f>
        <v>#REF!</v>
      </c>
    </row>
    <row r="897" spans="1:5">
      <c r="A897" t="str">
        <f>IF(INDEX('Display 730 &amp; 1200'!$A:$A,ROW())="","",INDEX('Display 730 &amp; 1200'!$A:$A,ROW()))</f>
        <v>SEMARANG三宝垄</v>
      </c>
      <c r="B897" t="str">
        <f>IF(INDEX('Display 730 &amp; 1200'!$B:$B,ROW())="","",INDEX('Display 730 &amp; 1200'!$B:$B,ROW()))</f>
        <v>KUKUH BARAT</v>
      </c>
      <c r="C897" t="str">
        <f>IF(INDEX('Display 730 &amp; 1200'!$D:$D,ROW())="","",INDEX('Display 730 &amp; 1200'!$D:$D,ROW()))</f>
        <v>JATIBARANG_KIDUL</v>
      </c>
      <c r="D897" t="e">
        <f>IF($C897="",0,SUMIFS(#REF!,#REF!,$C897,#REF!,"&gt;="&amp;'Display 730 &amp; 1200'!$AN$10,#REF!,"&lt;="&amp;'Display 730 &amp; 1200'!$AN$9))</f>
        <v>#REF!</v>
      </c>
      <c r="E897" t="e">
        <f>IF($C897="",0,SUMIFS(#REF!,#REF!,$C897,#REF!,"&gt;="&amp;'Display 730 &amp; 1200'!$AN$12,#REF!,"&lt;="&amp;'Display 730 &amp; 1200'!$AN$11))</f>
        <v>#REF!</v>
      </c>
    </row>
    <row r="898" spans="1:5">
      <c r="A898" t="str">
        <f>IF(INDEX('Display 730 &amp; 1200'!$A:$A,ROW())="","",INDEX('Display 730 &amp; 1200'!$A:$A,ROW()))</f>
        <v>SEMARANG三宝垄</v>
      </c>
      <c r="B898" t="str">
        <f>IF(INDEX('Display 730 &amp; 1200'!$B:$B,ROW())="","",INDEX('Display 730 &amp; 1200'!$B:$B,ROW()))</f>
        <v>KUKUH BARAT</v>
      </c>
      <c r="C898" t="str">
        <f>IF(INDEX('Display 730 &amp; 1200'!$D:$D,ROW())="","",INDEX('Display 730 &amp; 1200'!$D:$D,ROW()))</f>
        <v>BULAKAMBA</v>
      </c>
      <c r="D898" t="e">
        <f>IF($C898="",0,SUMIFS(#REF!,#REF!,$C898,#REF!,"&gt;="&amp;'Display 730 &amp; 1200'!$AN$10,#REF!,"&lt;="&amp;'Display 730 &amp; 1200'!$AN$9))</f>
        <v>#REF!</v>
      </c>
      <c r="E898" t="e">
        <f>IF($C898="",0,SUMIFS(#REF!,#REF!,$C898,#REF!,"&gt;="&amp;'Display 730 &amp; 1200'!$AN$12,#REF!,"&lt;="&amp;'Display 730 &amp; 1200'!$AN$11))</f>
        <v>#REF!</v>
      </c>
    </row>
    <row r="899" spans="1:5">
      <c r="A899" t="str">
        <f>IF(INDEX('Display 730 &amp; 1200'!$A:$A,ROW())="","",INDEX('Display 730 &amp; 1200'!$A:$A,ROW()))</f>
        <v>SEMARANG三宝垄</v>
      </c>
      <c r="B899" t="str">
        <f>IF(INDEX('Display 730 &amp; 1200'!$B:$B,ROW())="","",INDEX('Display 730 &amp; 1200'!$B:$B,ROW()))</f>
        <v>KUKUH BARAT</v>
      </c>
      <c r="C899" t="str">
        <f>IF(INDEX('Display 730 &amp; 1200'!$D:$D,ROW())="","",INDEX('Display 730 &amp; 1200'!$D:$D,ROW()))</f>
        <v>LARANGAN_BREBES</v>
      </c>
      <c r="D899" t="e">
        <f>IF($C899="",0,SUMIFS(#REF!,#REF!,$C899,#REF!,"&gt;="&amp;'Display 730 &amp; 1200'!$AN$10,#REF!,"&lt;="&amp;'Display 730 &amp; 1200'!$AN$9))</f>
        <v>#REF!</v>
      </c>
      <c r="E899" t="e">
        <f>IF($C899="",0,SUMIFS(#REF!,#REF!,$C899,#REF!,"&gt;="&amp;'Display 730 &amp; 1200'!$AN$12,#REF!,"&lt;="&amp;'Display 730 &amp; 1200'!$AN$11))</f>
        <v>#REF!</v>
      </c>
    </row>
    <row r="900" spans="1:5">
      <c r="A900" t="str">
        <f>IF(INDEX('Display 730 &amp; 1200'!$A:$A,ROW())="","",INDEX('Display 730 &amp; 1200'!$A:$A,ROW()))</f>
        <v>SEMARANG三宝垄</v>
      </c>
      <c r="B900" t="str">
        <f>IF(INDEX('Display 730 &amp; 1200'!$B:$B,ROW())="","",INDEX('Display 730 &amp; 1200'!$B:$B,ROW()))</f>
        <v>KUKUH BARAT</v>
      </c>
      <c r="C900" t="str">
        <f>IF(INDEX('Display 730 &amp; 1200'!$D:$D,ROW())="","",INDEX('Display 730 &amp; 1200'!$D:$D,ROW()))</f>
        <v>WANASARI_BREBES</v>
      </c>
      <c r="D900" t="e">
        <f>IF($C900="",0,SUMIFS(#REF!,#REF!,$C900,#REF!,"&gt;="&amp;'Display 730 &amp; 1200'!$AN$10,#REF!,"&lt;="&amp;'Display 730 &amp; 1200'!$AN$9))</f>
        <v>#REF!</v>
      </c>
      <c r="E900" t="e">
        <f>IF($C900="",0,SUMIFS(#REF!,#REF!,$C900,#REF!,"&gt;="&amp;'Display 730 &amp; 1200'!$AN$12,#REF!,"&lt;="&amp;'Display 730 &amp; 1200'!$AN$11))</f>
        <v>#REF!</v>
      </c>
    </row>
    <row r="901" spans="1:5">
      <c r="A901" t="str">
        <f>IF(INDEX('Display 730 &amp; 1200'!$A:$A,ROW())="","",INDEX('Display 730 &amp; 1200'!$A:$A,ROW()))</f>
        <v>SEMARANG三宝垄</v>
      </c>
      <c r="B901" t="str">
        <f>IF(INDEX('Display 730 &amp; 1200'!$B:$B,ROW())="","",INDEX('Display 730 &amp; 1200'!$B:$B,ROW()))</f>
        <v>KUKUH BARAT</v>
      </c>
      <c r="C901" t="str">
        <f>IF(INDEX('Display 730 &amp; 1200'!$D:$D,ROW())="","",INDEX('Display 730 &amp; 1200'!$D:$D,ROW()))</f>
        <v>BANJARHARJO</v>
      </c>
      <c r="D901" t="e">
        <f>IF($C901="",0,SUMIFS(#REF!,#REF!,$C901,#REF!,"&gt;="&amp;'Display 730 &amp; 1200'!$AN$10,#REF!,"&lt;="&amp;'Display 730 &amp; 1200'!$AN$9))</f>
        <v>#REF!</v>
      </c>
      <c r="E901" t="e">
        <f>IF($C901="",0,SUMIFS(#REF!,#REF!,$C901,#REF!,"&gt;="&amp;'Display 730 &amp; 1200'!$AN$12,#REF!,"&lt;="&amp;'Display 730 &amp; 1200'!$AN$11))</f>
        <v>#REF!</v>
      </c>
    </row>
    <row r="902" spans="1:5">
      <c r="A902" t="str">
        <f>IF(INDEX('Display 730 &amp; 1200'!$A:$A,ROW())="","",INDEX('Display 730 &amp; 1200'!$A:$A,ROW()))</f>
        <v>SEMARANG三宝垄</v>
      </c>
      <c r="B902" t="str">
        <f>IF(INDEX('Display 730 &amp; 1200'!$B:$B,ROW())="","",INDEX('Display 730 &amp; 1200'!$B:$B,ROW()))</f>
        <v>KUKUH BARAT</v>
      </c>
      <c r="C902" t="str">
        <f>IF(INDEX('Display 730 &amp; 1200'!$D:$D,ROW())="","",INDEX('Display 730 &amp; 1200'!$D:$D,ROW()))</f>
        <v>TONJONG</v>
      </c>
      <c r="D902" t="e">
        <f>IF($C902="",0,SUMIFS(#REF!,#REF!,$C902,#REF!,"&gt;="&amp;'Display 730 &amp; 1200'!$AN$10,#REF!,"&lt;="&amp;'Display 730 &amp; 1200'!$AN$9))</f>
        <v>#REF!</v>
      </c>
      <c r="E902" t="e">
        <f>IF($C902="",0,SUMIFS(#REF!,#REF!,$C902,#REF!,"&gt;="&amp;'Display 730 &amp; 1200'!$AN$12,#REF!,"&lt;="&amp;'Display 730 &amp; 1200'!$AN$11))</f>
        <v>#REF!</v>
      </c>
    </row>
    <row r="903" spans="1:5">
      <c r="A903" t="str">
        <f>IF(INDEX('Display 730 &amp; 1200'!$A:$A,ROW())="","",INDEX('Display 730 &amp; 1200'!$A:$A,ROW()))</f>
        <v>SEMARANG三宝垄</v>
      </c>
      <c r="B903" t="str">
        <f>IF(INDEX('Display 730 &amp; 1200'!$B:$B,ROW())="","",INDEX('Display 730 &amp; 1200'!$B:$B,ROW()))</f>
        <v>KUKUH BARAT</v>
      </c>
      <c r="C903" t="str">
        <f>IF(INDEX('Display 730 &amp; 1200'!$D:$D,ROW())="","",INDEX('Display 730 &amp; 1200'!$D:$D,ROW()))</f>
        <v>SALEM</v>
      </c>
      <c r="D903" t="e">
        <f>IF($C903="",0,SUMIFS(#REF!,#REF!,$C903,#REF!,"&gt;="&amp;'Display 730 &amp; 1200'!$AN$10,#REF!,"&lt;="&amp;'Display 730 &amp; 1200'!$AN$9))</f>
        <v>#REF!</v>
      </c>
      <c r="E903" t="e">
        <f>IF($C903="",0,SUMIFS(#REF!,#REF!,$C903,#REF!,"&gt;="&amp;'Display 730 &amp; 1200'!$AN$12,#REF!,"&lt;="&amp;'Display 730 &amp; 1200'!$AN$11))</f>
        <v>#REF!</v>
      </c>
    </row>
    <row r="904" spans="1:5">
      <c r="A904" t="str">
        <f>IF(INDEX('Display 730 &amp; 1200'!$A:$A,ROW())="","",INDEX('Display 730 &amp; 1200'!$A:$A,ROW()))</f>
        <v>SEMARANG三宝垄</v>
      </c>
      <c r="B904" t="str">
        <f>IF(INDEX('Display 730 &amp; 1200'!$B:$B,ROW())="","",INDEX('Display 730 &amp; 1200'!$B:$B,ROW()))</f>
        <v>KUKUH BARAT</v>
      </c>
      <c r="C904" t="str">
        <f>IF(INDEX('Display 730 &amp; 1200'!$D:$D,ROW())="","",INDEX('Display 730 &amp; 1200'!$D:$D,ROW()))</f>
        <v>BANTARKAWUNG</v>
      </c>
      <c r="D904" t="e">
        <f>IF($C904="",0,SUMIFS(#REF!,#REF!,$C904,#REF!,"&gt;="&amp;'Display 730 &amp; 1200'!$AN$10,#REF!,"&lt;="&amp;'Display 730 &amp; 1200'!$AN$9))</f>
        <v>#REF!</v>
      </c>
      <c r="E904" t="e">
        <f>IF($C904="",0,SUMIFS(#REF!,#REF!,$C904,#REF!,"&gt;="&amp;'Display 730 &amp; 1200'!$AN$12,#REF!,"&lt;="&amp;'Display 730 &amp; 1200'!$AN$11))</f>
        <v>#REF!</v>
      </c>
    </row>
    <row r="905" spans="1:5">
      <c r="A905" t="str">
        <f>IF(INDEX('Display 730 &amp; 1200'!$A:$A,ROW())="","",INDEX('Display 730 &amp; 1200'!$A:$A,ROW()))</f>
        <v>SEMARANG三宝垄</v>
      </c>
      <c r="B905" t="str">
        <f>IF(INDEX('Display 730 &amp; 1200'!$B:$B,ROW())="","",INDEX('Display 730 &amp; 1200'!$B:$B,ROW()))</f>
        <v>KUKUH BARAT</v>
      </c>
      <c r="C905" t="str">
        <f>IF(INDEX('Display 730 &amp; 1200'!$D:$D,ROW())="","",INDEX('Display 730 &amp; 1200'!$D:$D,ROW()))</f>
        <v>PAGUYANGAN</v>
      </c>
      <c r="D905" t="e">
        <f>IF($C905="",0,SUMIFS(#REF!,#REF!,$C905,#REF!,"&gt;="&amp;'Display 730 &amp; 1200'!$AN$10,#REF!,"&lt;="&amp;'Display 730 &amp; 1200'!$AN$9))</f>
        <v>#REF!</v>
      </c>
      <c r="E905" t="e">
        <f>IF($C905="",0,SUMIFS(#REF!,#REF!,$C905,#REF!,"&gt;="&amp;'Display 730 &amp; 1200'!$AN$12,#REF!,"&lt;="&amp;'Display 730 &amp; 1200'!$AN$11))</f>
        <v>#REF!</v>
      </c>
    </row>
    <row r="906" spans="1:5">
      <c r="A906" t="str">
        <f>IF(INDEX('Display 730 &amp; 1200'!$A:$A,ROW())="","",INDEX('Display 730 &amp; 1200'!$A:$A,ROW()))</f>
        <v>SEMARANG三宝垄</v>
      </c>
      <c r="B906" t="str">
        <f>IF(INDEX('Display 730 &amp; 1200'!$B:$B,ROW())="","",INDEX('Display 730 &amp; 1200'!$B:$B,ROW()))</f>
        <v>KUKUH BARAT</v>
      </c>
      <c r="C906" t="str">
        <f>IF(INDEX('Display 730 &amp; 1200'!$D:$D,ROW())="","",INDEX('Display 730 &amp; 1200'!$D:$D,ROW()))</f>
        <v>TANJUNG_BREBES</v>
      </c>
      <c r="D906" t="e">
        <f>IF($C906="",0,SUMIFS(#REF!,#REF!,$C906,#REF!,"&gt;="&amp;'Display 730 &amp; 1200'!$AN$10,#REF!,"&lt;="&amp;'Display 730 &amp; 1200'!$AN$9))</f>
        <v>#REF!</v>
      </c>
      <c r="E906" t="e">
        <f>IF($C906="",0,SUMIFS(#REF!,#REF!,$C906,#REF!,"&gt;="&amp;'Display 730 &amp; 1200'!$AN$12,#REF!,"&lt;="&amp;'Display 730 &amp; 1200'!$AN$11))</f>
        <v>#REF!</v>
      </c>
    </row>
    <row r="907" spans="1:5">
      <c r="A907" t="str">
        <f>IF(INDEX('Display 730 &amp; 1200'!$A:$A,ROW())="","",INDEX('Display 730 &amp; 1200'!$A:$A,ROW()))</f>
        <v>SEMARANG三宝垄</v>
      </c>
      <c r="B907" t="str">
        <f>IF(INDEX('Display 730 &amp; 1200'!$B:$B,ROW())="","",INDEX('Display 730 &amp; 1200'!$B:$B,ROW()))</f>
        <v>KUKUH BARAT</v>
      </c>
      <c r="C907" t="str">
        <f>IF(INDEX('Display 730 &amp; 1200'!$D:$D,ROW())="","",INDEX('Display 730 &amp; 1200'!$D:$D,ROW()))</f>
        <v>SIRAMPOG01</v>
      </c>
      <c r="D907" t="e">
        <f>IF($C907="",0,SUMIFS(#REF!,#REF!,$C907,#REF!,"&gt;="&amp;'Display 730 &amp; 1200'!$AN$10,#REF!,"&lt;="&amp;'Display 730 &amp; 1200'!$AN$9))</f>
        <v>#REF!</v>
      </c>
      <c r="E907" t="e">
        <f>IF($C907="",0,SUMIFS(#REF!,#REF!,$C907,#REF!,"&gt;="&amp;'Display 730 &amp; 1200'!$AN$12,#REF!,"&lt;="&amp;'Display 730 &amp; 1200'!$AN$11))</f>
        <v>#REF!</v>
      </c>
    </row>
    <row r="908" spans="1:5">
      <c r="A908" t="str">
        <f>IF(INDEX('Display 730 &amp; 1200'!$A:$A,ROW())="","",INDEX('Display 730 &amp; 1200'!$A:$A,ROW()))</f>
        <v>SEMARANG三宝垄</v>
      </c>
      <c r="B908" t="str">
        <f>IF(INDEX('Display 730 &amp; 1200'!$B:$B,ROW())="","",INDEX('Display 730 &amp; 1200'!$B:$B,ROW()))</f>
        <v>KUKUH SELATAN</v>
      </c>
      <c r="C908" t="str">
        <f>IF(INDEX('Display 730 &amp; 1200'!$D:$D,ROW())="","",INDEX('Display 730 &amp; 1200'!$D:$D,ROW()))</f>
        <v>PEMALANG</v>
      </c>
      <c r="D908" t="e">
        <f>IF($C908="",0,SUMIFS(#REF!,#REF!,$C908,#REF!,"&gt;="&amp;'Display 730 &amp; 1200'!$AN$10,#REF!,"&lt;="&amp;'Display 730 &amp; 1200'!$AN$9))</f>
        <v>#REF!</v>
      </c>
      <c r="E908" t="e">
        <f>IF($C908="",0,SUMIFS(#REF!,#REF!,$C908,#REF!,"&gt;="&amp;'Display 730 &amp; 1200'!$AN$12,#REF!,"&lt;="&amp;'Display 730 &amp; 1200'!$AN$11))</f>
        <v>#REF!</v>
      </c>
    </row>
    <row r="909" spans="1:5">
      <c r="A909" t="str">
        <f>IF(INDEX('Display 730 &amp; 1200'!$A:$A,ROW())="","",INDEX('Display 730 &amp; 1200'!$A:$A,ROW()))</f>
        <v>SEMARANG三宝垄</v>
      </c>
      <c r="B909" t="str">
        <f>IF(INDEX('Display 730 &amp; 1200'!$B:$B,ROW())="","",INDEX('Display 730 &amp; 1200'!$B:$B,ROW()))</f>
        <v>KUKUH SELATAN</v>
      </c>
      <c r="C909" t="str">
        <f>IF(INDEX('Display 730 &amp; 1200'!$D:$D,ROW())="","",INDEX('Display 730 &amp; 1200'!$D:$D,ROW()))</f>
        <v>RANDUDONGKAL</v>
      </c>
      <c r="D909" t="e">
        <f>IF($C909="",0,SUMIFS(#REF!,#REF!,$C909,#REF!,"&gt;="&amp;'Display 730 &amp; 1200'!$AN$10,#REF!,"&lt;="&amp;'Display 730 &amp; 1200'!$AN$9))</f>
        <v>#REF!</v>
      </c>
      <c r="E909" t="e">
        <f>IF($C909="",0,SUMIFS(#REF!,#REF!,$C909,#REF!,"&gt;="&amp;'Display 730 &amp; 1200'!$AN$12,#REF!,"&lt;="&amp;'Display 730 &amp; 1200'!$AN$11))</f>
        <v>#REF!</v>
      </c>
    </row>
    <row r="910" spans="1:5">
      <c r="A910" t="str">
        <f>IF(INDEX('Display 730 &amp; 1200'!$A:$A,ROW())="","",INDEX('Display 730 &amp; 1200'!$A:$A,ROW()))</f>
        <v>SEMARANG三宝垄</v>
      </c>
      <c r="B910" t="str">
        <f>IF(INDEX('Display 730 &amp; 1200'!$B:$B,ROW())="","",INDEX('Display 730 &amp; 1200'!$B:$B,ROW()))</f>
        <v>KUKUH SELATAN</v>
      </c>
      <c r="C910" t="str">
        <f>IF(INDEX('Display 730 &amp; 1200'!$D:$D,ROW())="","",INDEX('Display 730 &amp; 1200'!$D:$D,ROW()))</f>
        <v>COMAL</v>
      </c>
      <c r="D910" t="e">
        <f>IF($C910="",0,SUMIFS(#REF!,#REF!,$C910,#REF!,"&gt;="&amp;'Display 730 &amp; 1200'!$AN$10,#REF!,"&lt;="&amp;'Display 730 &amp; 1200'!$AN$9))</f>
        <v>#REF!</v>
      </c>
      <c r="E910" t="e">
        <f>IF($C910="",0,SUMIFS(#REF!,#REF!,$C910,#REF!,"&gt;="&amp;'Display 730 &amp; 1200'!$AN$12,#REF!,"&lt;="&amp;'Display 730 &amp; 1200'!$AN$11))</f>
        <v>#REF!</v>
      </c>
    </row>
    <row r="911" spans="1:5">
      <c r="A911" t="str">
        <f>IF(INDEX('Display 730 &amp; 1200'!$A:$A,ROW())="","",INDEX('Display 730 &amp; 1200'!$A:$A,ROW()))</f>
        <v>SEMARANG三宝垄</v>
      </c>
      <c r="B911" t="str">
        <f>IF(INDEX('Display 730 &amp; 1200'!$B:$B,ROW())="","",INDEX('Display 730 &amp; 1200'!$B:$B,ROW()))</f>
        <v>KUKUH SELATAN</v>
      </c>
      <c r="C911" t="str">
        <f>IF(INDEX('Display 730 &amp; 1200'!$D:$D,ROW())="","",INDEX('Display 730 &amp; 1200'!$D:$D,ROW()))</f>
        <v>AMBOKULON</v>
      </c>
      <c r="D911" t="e">
        <f>IF($C911="",0,SUMIFS(#REF!,#REF!,$C911,#REF!,"&gt;="&amp;'Display 730 &amp; 1200'!$AN$10,#REF!,"&lt;="&amp;'Display 730 &amp; 1200'!$AN$9))</f>
        <v>#REF!</v>
      </c>
      <c r="E911" t="e">
        <f>IF($C911="",0,SUMIFS(#REF!,#REF!,$C911,#REF!,"&gt;="&amp;'Display 730 &amp; 1200'!$AN$12,#REF!,"&lt;="&amp;'Display 730 &amp; 1200'!$AN$11))</f>
        <v>#REF!</v>
      </c>
    </row>
    <row r="912" spans="1:5">
      <c r="A912" t="str">
        <f>IF(INDEX('Display 730 &amp; 1200'!$A:$A,ROW())="","",INDEX('Display 730 &amp; 1200'!$A:$A,ROW()))</f>
        <v>SEMARANG三宝垄</v>
      </c>
      <c r="B912" t="str">
        <f>IF(INDEX('Display 730 &amp; 1200'!$B:$B,ROW())="","",INDEX('Display 730 &amp; 1200'!$B:$B,ROW()))</f>
        <v>KUKUH SELATAN</v>
      </c>
      <c r="C912" t="str">
        <f>IF(INDEX('Display 730 &amp; 1200'!$D:$D,ROW())="","",INDEX('Display 730 &amp; 1200'!$D:$D,ROW()))</f>
        <v>KEBANGGAN</v>
      </c>
      <c r="D912" t="e">
        <f>IF($C912="",0,SUMIFS(#REF!,#REF!,$C912,#REF!,"&gt;="&amp;'Display 730 &amp; 1200'!$AN$10,#REF!,"&lt;="&amp;'Display 730 &amp; 1200'!$AN$9))</f>
        <v>#REF!</v>
      </c>
      <c r="E912" t="e">
        <f>IF($C912="",0,SUMIFS(#REF!,#REF!,$C912,#REF!,"&gt;="&amp;'Display 730 &amp; 1200'!$AN$12,#REF!,"&lt;="&amp;'Display 730 &amp; 1200'!$AN$11))</f>
        <v>#REF!</v>
      </c>
    </row>
    <row r="913" spans="1:5">
      <c r="A913" t="str">
        <f>IF(INDEX('Display 730 &amp; 1200'!$A:$A,ROW())="","",INDEX('Display 730 &amp; 1200'!$A:$A,ROW()))</f>
        <v>SEMARANG三宝垄</v>
      </c>
      <c r="B913" t="str">
        <f>IF(INDEX('Display 730 &amp; 1200'!$B:$B,ROW())="","",INDEX('Display 730 &amp; 1200'!$B:$B,ROW()))</f>
        <v>KUKUH SELATAN</v>
      </c>
      <c r="C913" t="str">
        <f>IF(INDEX('Display 730 &amp; 1200'!$D:$D,ROW())="","",INDEX('Display 730 &amp; 1200'!$D:$D,ROW()))</f>
        <v>BANJARDAWA</v>
      </c>
      <c r="D913" t="e">
        <f>IF($C913="",0,SUMIFS(#REF!,#REF!,$C913,#REF!,"&gt;="&amp;'Display 730 &amp; 1200'!$AN$10,#REF!,"&lt;="&amp;'Display 730 &amp; 1200'!$AN$9))</f>
        <v>#REF!</v>
      </c>
      <c r="E913" t="e">
        <f>IF($C913="",0,SUMIFS(#REF!,#REF!,$C913,#REF!,"&gt;="&amp;'Display 730 &amp; 1200'!$AN$12,#REF!,"&lt;="&amp;'Display 730 &amp; 1200'!$AN$11))</f>
        <v>#REF!</v>
      </c>
    </row>
    <row r="914" spans="1:5">
      <c r="A914" t="str">
        <f>IF(INDEX('Display 730 &amp; 1200'!$A:$A,ROW())="","",INDEX('Display 730 &amp; 1200'!$A:$A,ROW()))</f>
        <v>SEMARANG三宝垄</v>
      </c>
      <c r="B914" t="str">
        <f>IF(INDEX('Display 730 &amp; 1200'!$B:$B,ROW())="","",INDEX('Display 730 &amp; 1200'!$B:$B,ROW()))</f>
        <v>KUKUH SELATAN</v>
      </c>
      <c r="C914" t="str">
        <f>IF(INDEX('Display 730 &amp; 1200'!$D:$D,ROW())="","",INDEX('Display 730 &amp; 1200'!$D:$D,ROW()))</f>
        <v>PETARUKAN</v>
      </c>
      <c r="D914" t="e">
        <f>IF($C914="",0,SUMIFS(#REF!,#REF!,$C914,#REF!,"&gt;="&amp;'Display 730 &amp; 1200'!$AN$10,#REF!,"&lt;="&amp;'Display 730 &amp; 1200'!$AN$9))</f>
        <v>#REF!</v>
      </c>
      <c r="E914" t="e">
        <f>IF($C914="",0,SUMIFS(#REF!,#REF!,$C914,#REF!,"&gt;="&amp;'Display 730 &amp; 1200'!$AN$12,#REF!,"&lt;="&amp;'Display 730 &amp; 1200'!$AN$11))</f>
        <v>#REF!</v>
      </c>
    </row>
    <row r="915" spans="1:5">
      <c r="A915" t="str">
        <f>IF(INDEX('Display 730 &amp; 1200'!$A:$A,ROW())="","",INDEX('Display 730 &amp; 1200'!$A:$A,ROW()))</f>
        <v>SEMARANG三宝垄</v>
      </c>
      <c r="B915" t="str">
        <f>IF(INDEX('Display 730 &amp; 1200'!$B:$B,ROW())="","",INDEX('Display 730 &amp; 1200'!$B:$B,ROW()))</f>
        <v>KUKUH SELATAN</v>
      </c>
      <c r="C915" t="str">
        <f>IF(INDEX('Display 730 &amp; 1200'!$D:$D,ROW())="","",INDEX('Display 730 &amp; 1200'!$D:$D,ROW()))</f>
        <v>BODEH</v>
      </c>
      <c r="D915" t="e">
        <f>IF($C915="",0,SUMIFS(#REF!,#REF!,$C915,#REF!,"&gt;="&amp;'Display 730 &amp; 1200'!$AN$10,#REF!,"&lt;="&amp;'Display 730 &amp; 1200'!$AN$9))</f>
        <v>#REF!</v>
      </c>
      <c r="E915" t="e">
        <f>IF($C915="",0,SUMIFS(#REF!,#REF!,$C915,#REF!,"&gt;="&amp;'Display 730 &amp; 1200'!$AN$12,#REF!,"&lt;="&amp;'Display 730 &amp; 1200'!$AN$11))</f>
        <v>#REF!</v>
      </c>
    </row>
    <row r="916" spans="1:5">
      <c r="A916" t="str">
        <f>IF(INDEX('Display 730 &amp; 1200'!$A:$A,ROW())="","",INDEX('Display 730 &amp; 1200'!$A:$A,ROW()))</f>
        <v>SEMARANG三宝垄</v>
      </c>
      <c r="B916" t="str">
        <f>IF(INDEX('Display 730 &amp; 1200'!$B:$B,ROW())="","",INDEX('Display 730 &amp; 1200'!$B:$B,ROW()))</f>
        <v>KUKUH SELATAN</v>
      </c>
      <c r="C916" t="str">
        <f>IF(INDEX('Display 730 &amp; 1200'!$D:$D,ROW())="","",INDEX('Display 730 &amp; 1200'!$D:$D,ROW()))</f>
        <v>BELIK</v>
      </c>
      <c r="D916" t="e">
        <f>IF($C916="",0,SUMIFS(#REF!,#REF!,$C916,#REF!,"&gt;="&amp;'Display 730 &amp; 1200'!$AN$10,#REF!,"&lt;="&amp;'Display 730 &amp; 1200'!$AN$9))</f>
        <v>#REF!</v>
      </c>
      <c r="E916" t="e">
        <f>IF($C916="",0,SUMIFS(#REF!,#REF!,$C916,#REF!,"&gt;="&amp;'Display 730 &amp; 1200'!$AN$12,#REF!,"&lt;="&amp;'Display 730 &amp; 1200'!$AN$11))</f>
        <v>#REF!</v>
      </c>
    </row>
    <row r="917" spans="1:5">
      <c r="A917" t="str">
        <f>IF(INDEX('Display 730 &amp; 1200'!$A:$A,ROW())="","",INDEX('Display 730 &amp; 1200'!$A:$A,ROW()))</f>
        <v>SEMARANG三宝垄</v>
      </c>
      <c r="B917" t="str">
        <f>IF(INDEX('Display 730 &amp; 1200'!$B:$B,ROW())="","",INDEX('Display 730 &amp; 1200'!$B:$B,ROW()))</f>
        <v>KUKUH SELATAN</v>
      </c>
      <c r="C917" t="str">
        <f>IF(INDEX('Display 730 &amp; 1200'!$D:$D,ROW())="","",INDEX('Display 730 &amp; 1200'!$D:$D,ROW()))</f>
        <v>WATUKUMPUL</v>
      </c>
      <c r="D917" t="e">
        <f>IF($C917="",0,SUMIFS(#REF!,#REF!,$C917,#REF!,"&gt;="&amp;'Display 730 &amp; 1200'!$AN$10,#REF!,"&lt;="&amp;'Display 730 &amp; 1200'!$AN$9))</f>
        <v>#REF!</v>
      </c>
      <c r="E917" t="e">
        <f>IF($C917="",0,SUMIFS(#REF!,#REF!,$C917,#REF!,"&gt;="&amp;'Display 730 &amp; 1200'!$AN$12,#REF!,"&lt;="&amp;'Display 730 &amp; 1200'!$AN$11))</f>
        <v>#REF!</v>
      </c>
    </row>
    <row r="918" spans="1:5">
      <c r="A918" t="str">
        <f>IF(INDEX('Display 730 &amp; 1200'!$A:$A,ROW())="","",INDEX('Display 730 &amp; 1200'!$A:$A,ROW()))</f>
        <v>SEMARANG三宝垄</v>
      </c>
      <c r="B918" t="str">
        <f>IF(INDEX('Display 730 &amp; 1200'!$B:$B,ROW())="","",INDEX('Display 730 &amp; 1200'!$B:$B,ROW()))</f>
        <v>KUKUH SELATAN</v>
      </c>
      <c r="C918" t="str">
        <f>IF(INDEX('Display 730 &amp; 1200'!$D:$D,ROW())="","",INDEX('Display 730 &amp; 1200'!$D:$D,ROW()))</f>
        <v>BANTARBOLANG</v>
      </c>
      <c r="D918" t="e">
        <f>IF($C918="",0,SUMIFS(#REF!,#REF!,$C918,#REF!,"&gt;="&amp;'Display 730 &amp; 1200'!$AN$10,#REF!,"&lt;="&amp;'Display 730 &amp; 1200'!$AN$9))</f>
        <v>#REF!</v>
      </c>
      <c r="E918" t="e">
        <f>IF($C918="",0,SUMIFS(#REF!,#REF!,$C918,#REF!,"&gt;="&amp;'Display 730 &amp; 1200'!$AN$12,#REF!,"&lt;="&amp;'Display 730 &amp; 1200'!$AN$11))</f>
        <v>#REF!</v>
      </c>
    </row>
    <row r="919" spans="1:5">
      <c r="A919" t="str">
        <f>IF(INDEX('Display 730 &amp; 1200'!$A:$A,ROW())="","",INDEX('Display 730 &amp; 1200'!$A:$A,ROW()))</f>
        <v>SEMARANG三宝垄</v>
      </c>
      <c r="B919" t="str">
        <f>IF(INDEX('Display 730 &amp; 1200'!$B:$B,ROW())="","",INDEX('Display 730 &amp; 1200'!$B:$B,ROW()))</f>
        <v>KUKUH SELATAN</v>
      </c>
      <c r="C919" t="str">
        <f>IF(INDEX('Display 730 &amp; 1200'!$D:$D,ROW())="","",INDEX('Display 730 &amp; 1200'!$D:$D,ROW()))</f>
        <v>MULYOHARJO01</v>
      </c>
      <c r="D919" t="e">
        <f>IF($C919="",0,SUMIFS(#REF!,#REF!,$C919,#REF!,"&gt;="&amp;'Display 730 &amp; 1200'!$AN$10,#REF!,"&lt;="&amp;'Display 730 &amp; 1200'!$AN$9))</f>
        <v>#REF!</v>
      </c>
      <c r="E919" t="e">
        <f>IF($C919="",0,SUMIFS(#REF!,#REF!,$C919,#REF!,"&gt;="&amp;'Display 730 &amp; 1200'!$AN$12,#REF!,"&lt;="&amp;'Display 730 &amp; 1200'!$AN$11))</f>
        <v>#REF!</v>
      </c>
    </row>
    <row r="920" spans="1:5">
      <c r="A920" t="str">
        <f>IF(INDEX('Display 730 &amp; 1200'!$A:$A,ROW())="","",INDEX('Display 730 &amp; 1200'!$A:$A,ROW()))</f>
        <v>SEMARANG三宝垄</v>
      </c>
      <c r="B920" t="str">
        <f>IF(INDEX('Display 730 &amp; 1200'!$B:$B,ROW())="","",INDEX('Display 730 &amp; 1200'!$B:$B,ROW()))</f>
        <v>KUKUH BARAT</v>
      </c>
      <c r="C920" t="str">
        <f>IF(INDEX('Display 730 &amp; 1200'!$D:$D,ROW())="","",INDEX('Display 730 &amp; 1200'!$D:$D,ROW()))</f>
        <v>TEGAL</v>
      </c>
      <c r="D920" t="e">
        <f>IF($C920="",0,SUMIFS(#REF!,#REF!,$C920,#REF!,"&gt;="&amp;'Display 730 &amp; 1200'!$AN$10,#REF!,"&lt;="&amp;'Display 730 &amp; 1200'!$AN$9))</f>
        <v>#REF!</v>
      </c>
      <c r="E920" t="e">
        <f>IF($C920="",0,SUMIFS(#REF!,#REF!,$C920,#REF!,"&gt;="&amp;'Display 730 &amp; 1200'!$AN$12,#REF!,"&lt;="&amp;'Display 730 &amp; 1200'!$AN$11))</f>
        <v>#REF!</v>
      </c>
    </row>
    <row r="921" spans="1:5">
      <c r="A921" t="str">
        <f>IF(INDEX('Display 730 &amp; 1200'!$A:$A,ROW())="","",INDEX('Display 730 &amp; 1200'!$A:$A,ROW()))</f>
        <v>SEMARANG三宝垄</v>
      </c>
      <c r="B921" t="str">
        <f>IF(INDEX('Display 730 &amp; 1200'!$B:$B,ROW())="","",INDEX('Display 730 &amp; 1200'!$B:$B,ROW()))</f>
        <v>-</v>
      </c>
      <c r="C921" t="str">
        <f>IF(INDEX('Display 730 &amp; 1200'!$D:$D,ROW())="","",INDEX('Display 730 &amp; 1200'!$D:$D,ROW()))</f>
        <v>MARGADANA</v>
      </c>
      <c r="D921" t="e">
        <f>IF($C921="",0,SUMIFS(#REF!,#REF!,$C921,#REF!,"&gt;="&amp;'Display 730 &amp; 1200'!$AN$10,#REF!,"&lt;="&amp;'Display 730 &amp; 1200'!$AN$9))</f>
        <v>#REF!</v>
      </c>
      <c r="E921" t="e">
        <f>IF($C921="",0,SUMIFS(#REF!,#REF!,$C921,#REF!,"&gt;="&amp;'Display 730 &amp; 1200'!$AN$12,#REF!,"&lt;="&amp;'Display 730 &amp; 1200'!$AN$11))</f>
        <v>#REF!</v>
      </c>
    </row>
    <row r="922" spans="1:5">
      <c r="A922" t="str">
        <f>IF(INDEX('Display 730 &amp; 1200'!$A:$A,ROW())="","",INDEX('Display 730 &amp; 1200'!$A:$A,ROW()))</f>
        <v>SEMARANG三宝垄</v>
      </c>
      <c r="B922" t="str">
        <f>IF(INDEX('Display 730 &amp; 1200'!$B:$B,ROW())="","",INDEX('Display 730 &amp; 1200'!$B:$B,ROW()))</f>
        <v>KUKUH BARAT</v>
      </c>
      <c r="C922" t="str">
        <f>IF(INDEX('Display 730 &amp; 1200'!$D:$D,ROW())="","",INDEX('Display 730 &amp; 1200'!$D:$D,ROW()))</f>
        <v>TEGAL_BARAT</v>
      </c>
      <c r="D922" t="e">
        <f>IF($C922="",0,SUMIFS(#REF!,#REF!,$C922,#REF!,"&gt;="&amp;'Display 730 &amp; 1200'!$AN$10,#REF!,"&lt;="&amp;'Display 730 &amp; 1200'!$AN$9))</f>
        <v>#REF!</v>
      </c>
      <c r="E922" t="e">
        <f>IF($C922="",0,SUMIFS(#REF!,#REF!,$C922,#REF!,"&gt;="&amp;'Display 730 &amp; 1200'!$AN$12,#REF!,"&lt;="&amp;'Display 730 &amp; 1200'!$AN$11))</f>
        <v>#REF!</v>
      </c>
    </row>
    <row r="923" spans="1:5">
      <c r="A923" t="str">
        <f>IF(INDEX('Display 730 &amp; 1200'!$A:$A,ROW())="","",INDEX('Display 730 &amp; 1200'!$A:$A,ROW()))</f>
        <v>SEMARANG三宝垄</v>
      </c>
      <c r="B923" t="str">
        <f>IF(INDEX('Display 730 &amp; 1200'!$B:$B,ROW())="","",INDEX('Display 730 &amp; 1200'!$B:$B,ROW()))</f>
        <v>KUKUH BARAT</v>
      </c>
      <c r="C923" t="str">
        <f>IF(INDEX('Display 730 &amp; 1200'!$D:$D,ROW())="","",INDEX('Display 730 &amp; 1200'!$D:$D,ROW()))</f>
        <v>DUKUHTURI</v>
      </c>
      <c r="D923" t="e">
        <f>IF($C923="",0,SUMIFS(#REF!,#REF!,$C923,#REF!,"&gt;="&amp;'Display 730 &amp; 1200'!$AN$10,#REF!,"&lt;="&amp;'Display 730 &amp; 1200'!$AN$9))</f>
        <v>#REF!</v>
      </c>
      <c r="E923" t="e">
        <f>IF($C923="",0,SUMIFS(#REF!,#REF!,$C923,#REF!,"&gt;="&amp;'Display 730 &amp; 1200'!$AN$12,#REF!,"&lt;="&amp;'Display 730 &amp; 1200'!$AN$11))</f>
        <v>#REF!</v>
      </c>
    </row>
    <row r="924" spans="1:5">
      <c r="A924" t="str">
        <f>IF(INDEX('Display 730 &amp; 1200'!$A:$A,ROW())="","",INDEX('Display 730 &amp; 1200'!$A:$A,ROW()))</f>
        <v>SEMARANG三宝垄</v>
      </c>
      <c r="B924" t="str">
        <f>IF(INDEX('Display 730 &amp; 1200'!$B:$B,ROW())="","",INDEX('Display 730 &amp; 1200'!$B:$B,ROW()))</f>
        <v>RENDI</v>
      </c>
      <c r="C924" t="str">
        <f>IF(INDEX('Display 730 &amp; 1200'!$D:$D,ROW())="","",INDEX('Display 730 &amp; 1200'!$D:$D,ROW()))</f>
        <v>PURWOKERTO</v>
      </c>
      <c r="D924" t="e">
        <f>IF($C924="",0,SUMIFS(#REF!,#REF!,$C924,#REF!,"&gt;="&amp;'Display 730 &amp; 1200'!$AN$10,#REF!,"&lt;="&amp;'Display 730 &amp; 1200'!$AN$9))</f>
        <v>#REF!</v>
      </c>
      <c r="E924" t="e">
        <f>IF($C924="",0,SUMIFS(#REF!,#REF!,$C924,#REF!,"&gt;="&amp;'Display 730 &amp; 1200'!$AN$12,#REF!,"&lt;="&amp;'Display 730 &amp; 1200'!$AN$11))</f>
        <v>#REF!</v>
      </c>
    </row>
    <row r="925" spans="1:5">
      <c r="A925" t="str">
        <f>IF(INDEX('Display 730 &amp; 1200'!$A:$A,ROW())="","",INDEX('Display 730 &amp; 1200'!$A:$A,ROW()))</f>
        <v>SEMARANG三宝垄</v>
      </c>
      <c r="B925" t="str">
        <f>IF(INDEX('Display 730 &amp; 1200'!$B:$B,ROW())="","",INDEX('Display 730 &amp; 1200'!$B:$B,ROW()))</f>
        <v>RENDI</v>
      </c>
      <c r="C925" t="str">
        <f>IF(INDEX('Display 730 &amp; 1200'!$D:$D,ROW())="","",INDEX('Display 730 &amp; 1200'!$D:$D,ROW()))</f>
        <v>KEBASEN</v>
      </c>
      <c r="D925" t="e">
        <f>IF($C925="",0,SUMIFS(#REF!,#REF!,$C925,#REF!,"&gt;="&amp;'Display 730 &amp; 1200'!$AN$10,#REF!,"&lt;="&amp;'Display 730 &amp; 1200'!$AN$9))</f>
        <v>#REF!</v>
      </c>
      <c r="E925" t="e">
        <f>IF($C925="",0,SUMIFS(#REF!,#REF!,$C925,#REF!,"&gt;="&amp;'Display 730 &amp; 1200'!$AN$12,#REF!,"&lt;="&amp;'Display 730 &amp; 1200'!$AN$11))</f>
        <v>#REF!</v>
      </c>
    </row>
    <row r="926" spans="1:5">
      <c r="A926" t="str">
        <f>IF(INDEX('Display 730 &amp; 1200'!$A:$A,ROW())="","",INDEX('Display 730 &amp; 1200'!$A:$A,ROW()))</f>
        <v>SEMARANG三宝垄</v>
      </c>
      <c r="B926" t="str">
        <f>IF(INDEX('Display 730 &amp; 1200'!$B:$B,ROW())="","",INDEX('Display 730 &amp; 1200'!$B:$B,ROW()))</f>
        <v>EDDIE</v>
      </c>
      <c r="C926" t="str">
        <f>IF(INDEX('Display 730 &amp; 1200'!$D:$D,ROW())="","",INDEX('Display 730 &amp; 1200'!$D:$D,ROW()))</f>
        <v>SRG_SALES</v>
      </c>
      <c r="D926" t="e">
        <f>IF($C926="",0,SUMIFS(#REF!,#REF!,$C926,#REF!,"&gt;="&amp;'Display 730 &amp; 1200'!$AN$10,#REF!,"&lt;="&amp;'Display 730 &amp; 1200'!$AN$9))</f>
        <v>#REF!</v>
      </c>
      <c r="E926" t="e">
        <f>IF($C926="",0,SUMIFS(#REF!,#REF!,$C926,#REF!,"&gt;="&amp;'Display 730 &amp; 1200'!$AN$12,#REF!,"&lt;="&amp;'Display 730 &amp; 1200'!$AN$11))</f>
        <v>#REF!</v>
      </c>
    </row>
    <row r="927" spans="1:5">
      <c r="A927" t="str">
        <f>IF(INDEX('Display 730 &amp; 1200'!$A:$A,ROW())="","",INDEX('Display 730 &amp; 1200'!$A:$A,ROW()))</f>
        <v>SEMARANG三宝垄</v>
      </c>
      <c r="B927" t="str">
        <f>IF(INDEX('Display 730 &amp; 1200'!$B:$B,ROW())="","",INDEX('Display 730 &amp; 1200'!$B:$B,ROW()))</f>
        <v>-</v>
      </c>
      <c r="C927" t="str">
        <f>IF(INDEX('Display 730 &amp; 1200'!$D:$D,ROW())="","",INDEX('Display 730 &amp; 1200'!$D:$D,ROW()))</f>
        <v>PROTOMULYO</v>
      </c>
      <c r="D927" t="e">
        <f>IF($C927="",0,SUMIFS(#REF!,#REF!,$C927,#REF!,"&gt;="&amp;'Display 730 &amp; 1200'!$AN$10,#REF!,"&lt;="&amp;'Display 730 &amp; 1200'!$AN$9))</f>
        <v>#REF!</v>
      </c>
      <c r="E927" t="e">
        <f>IF($C927="",0,SUMIFS(#REF!,#REF!,$C927,#REF!,"&gt;="&amp;'Display 730 &amp; 1200'!$AN$12,#REF!,"&lt;="&amp;'Display 730 &amp; 1200'!$AN$11))</f>
        <v>#REF!</v>
      </c>
    </row>
    <row r="928" spans="1:5">
      <c r="A928" t="str">
        <f>IF(INDEX('Display 730 &amp; 1200'!$A:$A,ROW())="","",INDEX('Display 730 &amp; 1200'!$A:$A,ROW()))</f>
        <v>SEMARANG三宝垄</v>
      </c>
      <c r="B928" t="str">
        <f>IF(INDEX('Display 730 &amp; 1200'!$B:$B,ROW())="","",INDEX('Display 730 &amp; 1200'!$B:$B,ROW()))</f>
        <v>EDDIE</v>
      </c>
      <c r="C928" t="str">
        <f>IF(INDEX('Display 730 &amp; 1200'!$D:$D,ROW())="","",INDEX('Display 730 &amp; 1200'!$D:$D,ROW()))</f>
        <v>NGALIYAN</v>
      </c>
      <c r="D928" t="e">
        <f>IF($C928="",0,SUMIFS(#REF!,#REF!,$C928,#REF!,"&gt;="&amp;'Display 730 &amp; 1200'!$AN$10,#REF!,"&lt;="&amp;'Display 730 &amp; 1200'!$AN$9))</f>
        <v>#REF!</v>
      </c>
      <c r="E928" t="e">
        <f>IF($C928="",0,SUMIFS(#REF!,#REF!,$C928,#REF!,"&gt;="&amp;'Display 730 &amp; 1200'!$AN$12,#REF!,"&lt;="&amp;'Display 730 &amp; 1200'!$AN$11))</f>
        <v>#REF!</v>
      </c>
    </row>
    <row r="929" spans="1:5">
      <c r="A929" t="str">
        <f>IF(INDEX('Display 730 &amp; 1200'!$A:$A,ROW())="","",INDEX('Display 730 &amp; 1200'!$A:$A,ROW()))</f>
        <v>SEMARANG三宝垄</v>
      </c>
      <c r="B929" t="str">
        <f>IF(INDEX('Display 730 &amp; 1200'!$B:$B,ROW())="","",INDEX('Display 730 &amp; 1200'!$B:$B,ROW()))</f>
        <v>EDDIE</v>
      </c>
      <c r="C929" t="str">
        <f>IF(INDEX('Display 730 &amp; 1200'!$D:$D,ROW())="","",INDEX('Display 730 &amp; 1200'!$D:$D,ROW()))</f>
        <v>BSB_SEMARANG</v>
      </c>
      <c r="D929" t="e">
        <f>IF($C929="",0,SUMIFS(#REF!,#REF!,$C929,#REF!,"&gt;="&amp;'Display 730 &amp; 1200'!$AN$10,#REF!,"&lt;="&amp;'Display 730 &amp; 1200'!$AN$9))</f>
        <v>#REF!</v>
      </c>
      <c r="E929" t="e">
        <f>IF($C929="",0,SUMIFS(#REF!,#REF!,$C929,#REF!,"&gt;="&amp;'Display 730 &amp; 1200'!$AN$12,#REF!,"&lt;="&amp;'Display 730 &amp; 1200'!$AN$11))</f>
        <v>#REF!</v>
      </c>
    </row>
    <row r="930" spans="1:5">
      <c r="A930" t="str">
        <f>IF(INDEX('Display 730 &amp; 1200'!$A:$A,ROW())="","",INDEX('Display 730 &amp; 1200'!$A:$A,ROW()))</f>
        <v>SEMARANG三宝垄</v>
      </c>
      <c r="B930" t="str">
        <f>IF(INDEX('Display 730 &amp; 1200'!$B:$B,ROW())="","",INDEX('Display 730 &amp; 1200'!$B:$B,ROW()))</f>
        <v>EDDIE</v>
      </c>
      <c r="C930" t="str">
        <f>IF(INDEX('Display 730 &amp; 1200'!$D:$D,ROW())="","",INDEX('Display 730 &amp; 1200'!$D:$D,ROW()))</f>
        <v>GAJAHMUNGKUR</v>
      </c>
      <c r="D930" t="e">
        <f>IF($C930="",0,SUMIFS(#REF!,#REF!,$C930,#REF!,"&gt;="&amp;'Display 730 &amp; 1200'!$AN$10,#REF!,"&lt;="&amp;'Display 730 &amp; 1200'!$AN$9))</f>
        <v>#REF!</v>
      </c>
      <c r="E930" t="e">
        <f>IF($C930="",0,SUMIFS(#REF!,#REF!,$C930,#REF!,"&gt;="&amp;'Display 730 &amp; 1200'!$AN$12,#REF!,"&lt;="&amp;'Display 730 &amp; 1200'!$AN$11))</f>
        <v>#REF!</v>
      </c>
    </row>
    <row r="931" spans="1:5">
      <c r="A931" t="str">
        <f>IF(INDEX('Display 730 &amp; 1200'!$A:$A,ROW())="","",INDEX('Display 730 &amp; 1200'!$A:$A,ROW()))</f>
        <v>SEMARANG三宝垄</v>
      </c>
      <c r="B931" t="str">
        <f>IF(INDEX('Display 730 &amp; 1200'!$B:$B,ROW())="","",INDEX('Display 730 &amp; 1200'!$B:$B,ROW()))</f>
        <v>EDDIE</v>
      </c>
      <c r="C931" t="str">
        <f>IF(INDEX('Display 730 &amp; 1200'!$D:$D,ROW())="","",INDEX('Display 730 &amp; 1200'!$D:$D,ROW()))</f>
        <v>PANGGUNG_LOR</v>
      </c>
      <c r="D931" t="e">
        <f>IF($C931="",0,SUMIFS(#REF!,#REF!,$C931,#REF!,"&gt;="&amp;'Display 730 &amp; 1200'!$AN$10,#REF!,"&lt;="&amp;'Display 730 &amp; 1200'!$AN$9))</f>
        <v>#REF!</v>
      </c>
      <c r="E931" t="e">
        <f>IF($C931="",0,SUMIFS(#REF!,#REF!,$C931,#REF!,"&gt;="&amp;'Display 730 &amp; 1200'!$AN$12,#REF!,"&lt;="&amp;'Display 730 &amp; 1200'!$AN$11))</f>
        <v>#REF!</v>
      </c>
    </row>
    <row r="932" spans="1:5">
      <c r="A932" t="str">
        <f>IF(INDEX('Display 730 &amp; 1200'!$A:$A,ROW())="","",INDEX('Display 730 &amp; 1200'!$A:$A,ROW()))</f>
        <v>SEMARANG三宝垄</v>
      </c>
      <c r="B932" t="str">
        <f>IF(INDEX('Display 730 &amp; 1200'!$B:$B,ROW())="","",INDEX('Display 730 &amp; 1200'!$B:$B,ROW()))</f>
        <v>-</v>
      </c>
      <c r="C932" t="str">
        <f>IF(INDEX('Display 730 &amp; 1200'!$D:$D,ROW())="","",INDEX('Display 730 &amp; 1200'!$D:$D,ROW()))</f>
        <v>PUDAKPAYUNG</v>
      </c>
      <c r="D932" t="e">
        <f>IF($C932="",0,SUMIFS(#REF!,#REF!,$C932,#REF!,"&gt;="&amp;'Display 730 &amp; 1200'!$AN$10,#REF!,"&lt;="&amp;'Display 730 &amp; 1200'!$AN$9))</f>
        <v>#REF!</v>
      </c>
      <c r="E932" t="e">
        <f>IF($C932="",0,SUMIFS(#REF!,#REF!,$C932,#REF!,"&gt;="&amp;'Display 730 &amp; 1200'!$AN$12,#REF!,"&lt;="&amp;'Display 730 &amp; 1200'!$AN$11))</f>
        <v>#REF!</v>
      </c>
    </row>
    <row r="933" spans="1:5">
      <c r="A933" t="str">
        <f>IF(INDEX('Display 730 &amp; 1200'!$A:$A,ROW())="","",INDEX('Display 730 &amp; 1200'!$A:$A,ROW()))</f>
        <v>SEMARANG三宝垄</v>
      </c>
      <c r="B933" t="str">
        <f>IF(INDEX('Display 730 &amp; 1200'!$B:$B,ROW())="","",INDEX('Display 730 &amp; 1200'!$B:$B,ROW()))</f>
        <v>-</v>
      </c>
      <c r="C933" t="str">
        <f>IF(INDEX('Display 730 &amp; 1200'!$D:$D,ROW())="","",INDEX('Display 730 &amp; 1200'!$D:$D,ROW()))</f>
        <v>TEMBALANG</v>
      </c>
      <c r="D933" t="e">
        <f>IF($C933="",0,SUMIFS(#REF!,#REF!,$C933,#REF!,"&gt;="&amp;'Display 730 &amp; 1200'!$AN$10,#REF!,"&lt;="&amp;'Display 730 &amp; 1200'!$AN$9))</f>
        <v>#REF!</v>
      </c>
      <c r="E933" t="e">
        <f>IF($C933="",0,SUMIFS(#REF!,#REF!,$C933,#REF!,"&gt;="&amp;'Display 730 &amp; 1200'!$AN$12,#REF!,"&lt;="&amp;'Display 730 &amp; 1200'!$AN$11))</f>
        <v>#REF!</v>
      </c>
    </row>
    <row r="934" spans="1:5">
      <c r="A934" t="str">
        <f>IF(INDEX('Display 730 &amp; 1200'!$A:$A,ROW())="","",INDEX('Display 730 &amp; 1200'!$A:$A,ROW()))</f>
        <v>SEMARANG三宝垄</v>
      </c>
      <c r="B934" t="str">
        <f>IF(INDEX('Display 730 &amp; 1200'!$B:$B,ROW())="","",INDEX('Display 730 &amp; 1200'!$B:$B,ROW()))</f>
        <v>-</v>
      </c>
      <c r="C934" t="str">
        <f>IF(INDEX('Display 730 &amp; 1200'!$D:$D,ROW())="","",INDEX('Display 730 &amp; 1200'!$D:$D,ROW()))</f>
        <v>BUGANGAN</v>
      </c>
      <c r="D934" t="e">
        <f>IF($C934="",0,SUMIFS(#REF!,#REF!,$C934,#REF!,"&gt;="&amp;'Display 730 &amp; 1200'!$AN$10,#REF!,"&lt;="&amp;'Display 730 &amp; 1200'!$AN$9))</f>
        <v>#REF!</v>
      </c>
      <c r="E934" t="e">
        <f>IF($C934="",0,SUMIFS(#REF!,#REF!,$C934,#REF!,"&gt;="&amp;'Display 730 &amp; 1200'!$AN$12,#REF!,"&lt;="&amp;'Display 730 &amp; 1200'!$AN$11))</f>
        <v>#REF!</v>
      </c>
    </row>
    <row r="935" spans="1:5">
      <c r="A935" t="str">
        <f>IF(INDEX('Display 730 &amp; 1200'!$A:$A,ROW())="","",INDEX('Display 730 &amp; 1200'!$A:$A,ROW()))</f>
        <v>SEMARANG三宝垄</v>
      </c>
      <c r="B935" t="str">
        <f>IF(INDEX('Display 730 &amp; 1200'!$B:$B,ROW())="","",INDEX('Display 730 &amp; 1200'!$B:$B,ROW()))</f>
        <v>KUKUH BARAT</v>
      </c>
      <c r="C935" t="str">
        <f>IF(INDEX('Display 730 &amp; 1200'!$D:$D,ROW())="","",INDEX('Display 730 &amp; 1200'!$D:$D,ROW()))</f>
        <v>DEBONG</v>
      </c>
      <c r="D935" t="e">
        <f>IF($C935="",0,SUMIFS(#REF!,#REF!,$C935,#REF!,"&gt;="&amp;'Display 730 &amp; 1200'!$AN$10,#REF!,"&lt;="&amp;'Display 730 &amp; 1200'!$AN$9))</f>
        <v>#REF!</v>
      </c>
      <c r="E935" t="e">
        <f>IF($C935="",0,SUMIFS(#REF!,#REF!,$C935,#REF!,"&gt;="&amp;'Display 730 &amp; 1200'!$AN$12,#REF!,"&lt;="&amp;'Display 730 &amp; 1200'!$AN$11))</f>
        <v>#REF!</v>
      </c>
    </row>
    <row r="936" spans="1:5">
      <c r="A936" t="str">
        <f>IF(INDEX('Display 730 &amp; 1200'!$A:$A,ROW())="","",INDEX('Display 730 &amp; 1200'!$A:$A,ROW()))</f>
        <v>YOGYAKARTA日惹</v>
      </c>
      <c r="B936" t="str">
        <f>IF(INDEX('Display 730 &amp; 1200'!$B:$B,ROW())="","",INDEX('Display 730 &amp; 1200'!$B:$B,ROW()))</f>
        <v>AGUS SULAEMAN</v>
      </c>
      <c r="C936" t="str">
        <f>IF(INDEX('Display 730 &amp; 1200'!$D:$D,ROW())="","",INDEX('Display 730 &amp; 1200'!$D:$D,ROW()))</f>
        <v>BANTUL</v>
      </c>
      <c r="D936" t="e">
        <f>IF($C936="",0,SUMIFS(#REF!,#REF!,$C936,#REF!,"&gt;="&amp;'Display 730 &amp; 1200'!$AN$10,#REF!,"&lt;="&amp;'Display 730 &amp; 1200'!$AN$9))</f>
        <v>#REF!</v>
      </c>
      <c r="E936" t="e">
        <f>IF($C936="",0,SUMIFS(#REF!,#REF!,$C936,#REF!,"&gt;="&amp;'Display 730 &amp; 1200'!$AN$12,#REF!,"&lt;="&amp;'Display 730 &amp; 1200'!$AN$11))</f>
        <v>#REF!</v>
      </c>
    </row>
    <row r="937" spans="1:5">
      <c r="A937" t="str">
        <f>IF(INDEX('Display 730 &amp; 1200'!$A:$A,ROW())="","",INDEX('Display 730 &amp; 1200'!$A:$A,ROW()))</f>
        <v>YOGYAKARTA日惹</v>
      </c>
      <c r="B937" t="str">
        <f>IF(INDEX('Display 730 &amp; 1200'!$B:$B,ROW())="","",INDEX('Display 730 &amp; 1200'!$B:$B,ROW()))</f>
        <v>AGUS SULAEMAN</v>
      </c>
      <c r="C937" t="str">
        <f>IF(INDEX('Display 730 &amp; 1200'!$D:$D,ROW())="","",INDEX('Display 730 &amp; 1200'!$D:$D,ROW()))</f>
        <v>KASIHAN</v>
      </c>
      <c r="D937" t="e">
        <f>IF($C937="",0,SUMIFS(#REF!,#REF!,$C937,#REF!,"&gt;="&amp;'Display 730 &amp; 1200'!$AN$10,#REF!,"&lt;="&amp;'Display 730 &amp; 1200'!$AN$9))</f>
        <v>#REF!</v>
      </c>
      <c r="E937" t="e">
        <f>IF($C937="",0,SUMIFS(#REF!,#REF!,$C937,#REF!,"&gt;="&amp;'Display 730 &amp; 1200'!$AN$12,#REF!,"&lt;="&amp;'Display 730 &amp; 1200'!$AN$11))</f>
        <v>#REF!</v>
      </c>
    </row>
    <row r="938" spans="1:5">
      <c r="A938" t="str">
        <f>IF(INDEX('Display 730 &amp; 1200'!$A:$A,ROW())="","",INDEX('Display 730 &amp; 1200'!$A:$A,ROW()))</f>
        <v>YOGYAKARTA日惹</v>
      </c>
      <c r="B938" t="str">
        <f>IF(INDEX('Display 730 &amp; 1200'!$B:$B,ROW())="","",INDEX('Display 730 &amp; 1200'!$B:$B,ROW()))</f>
        <v>AGUS SULAEMAN</v>
      </c>
      <c r="C938" t="str">
        <f>IF(INDEX('Display 730 &amp; 1200'!$D:$D,ROW())="","",INDEX('Display 730 &amp; 1200'!$D:$D,ROW()))</f>
        <v>SEWON</v>
      </c>
      <c r="D938" t="e">
        <f>IF($C938="",0,SUMIFS(#REF!,#REF!,$C938,#REF!,"&gt;="&amp;'Display 730 &amp; 1200'!$AN$10,#REF!,"&lt;="&amp;'Display 730 &amp; 1200'!$AN$9))</f>
        <v>#REF!</v>
      </c>
      <c r="E938" t="e">
        <f>IF($C938="",0,SUMIFS(#REF!,#REF!,$C938,#REF!,"&gt;="&amp;'Display 730 &amp; 1200'!$AN$12,#REF!,"&lt;="&amp;'Display 730 &amp; 1200'!$AN$11))</f>
        <v>#REF!</v>
      </c>
    </row>
    <row r="939" spans="1:5">
      <c r="A939" t="str">
        <f>IF(INDEX('Display 730 &amp; 1200'!$A:$A,ROW())="","",INDEX('Display 730 &amp; 1200'!$A:$A,ROW()))</f>
        <v>YOGYAKARTA日惹</v>
      </c>
      <c r="B939" t="str">
        <f>IF(INDEX('Display 730 &amp; 1200'!$B:$B,ROW())="","",INDEX('Display 730 &amp; 1200'!$B:$B,ROW()))</f>
        <v>AGUS SULAEMAN</v>
      </c>
      <c r="C939" t="str">
        <f>IF(INDEX('Display 730 &amp; 1200'!$D:$D,ROW())="","",INDEX('Display 730 &amp; 1200'!$D:$D,ROW()))</f>
        <v>DIRO</v>
      </c>
      <c r="D939" t="e">
        <f>IF($C939="",0,SUMIFS(#REF!,#REF!,$C939,#REF!,"&gt;="&amp;'Display 730 &amp; 1200'!$AN$10,#REF!,"&lt;="&amp;'Display 730 &amp; 1200'!$AN$9))</f>
        <v>#REF!</v>
      </c>
      <c r="E939" t="e">
        <f>IF($C939="",0,SUMIFS(#REF!,#REF!,$C939,#REF!,"&gt;="&amp;'Display 730 &amp; 1200'!$AN$12,#REF!,"&lt;="&amp;'Display 730 &amp; 1200'!$AN$11))</f>
        <v>#REF!</v>
      </c>
    </row>
    <row r="940" spans="1:5">
      <c r="A940" t="str">
        <f>IF(INDEX('Display 730 &amp; 1200'!$A:$A,ROW())="","",INDEX('Display 730 &amp; 1200'!$A:$A,ROW()))</f>
        <v>YOGYAKARTA日惹</v>
      </c>
      <c r="B940" t="str">
        <f>IF(INDEX('Display 730 &amp; 1200'!$B:$B,ROW())="","",INDEX('Display 730 &amp; 1200'!$B:$B,ROW()))</f>
        <v>AGUS SULAEMAN</v>
      </c>
      <c r="C940" t="str">
        <f>IF(INDEX('Display 730 &amp; 1200'!$D:$D,ROW())="","",INDEX('Display 730 &amp; 1200'!$D:$D,ROW()))</f>
        <v>GOSE</v>
      </c>
      <c r="D940" t="e">
        <f>IF($C940="",0,SUMIFS(#REF!,#REF!,$C940,#REF!,"&gt;="&amp;'Display 730 &amp; 1200'!$AN$10,#REF!,"&lt;="&amp;'Display 730 &amp; 1200'!$AN$9))</f>
        <v>#REF!</v>
      </c>
      <c r="E940" t="e">
        <f>IF($C940="",0,SUMIFS(#REF!,#REF!,$C940,#REF!,"&gt;="&amp;'Display 730 &amp; 1200'!$AN$12,#REF!,"&lt;="&amp;'Display 730 &amp; 1200'!$AN$11))</f>
        <v>#REF!</v>
      </c>
    </row>
    <row r="941" spans="1:5">
      <c r="A941" t="str">
        <f>IF(INDEX('Display 730 &amp; 1200'!$A:$A,ROW())="","",INDEX('Display 730 &amp; 1200'!$A:$A,ROW()))</f>
        <v>YOGYAKARTA日惹</v>
      </c>
      <c r="B941" t="str">
        <f>IF(INDEX('Display 730 &amp; 1200'!$B:$B,ROW())="","",INDEX('Display 730 &amp; 1200'!$B:$B,ROW()))</f>
        <v>AGUS SULAEMAN</v>
      </c>
      <c r="C941" t="str">
        <f>IF(INDEX('Display 730 &amp; 1200'!$D:$D,ROW())="","",INDEX('Display 730 &amp; 1200'!$D:$D,ROW()))</f>
        <v>PERWITA</v>
      </c>
      <c r="D941" t="e">
        <f>IF($C941="",0,SUMIFS(#REF!,#REF!,$C941,#REF!,"&gt;="&amp;'Display 730 &amp; 1200'!$AN$10,#REF!,"&lt;="&amp;'Display 730 &amp; 1200'!$AN$9))</f>
        <v>#REF!</v>
      </c>
      <c r="E941" t="e">
        <f>IF($C941="",0,SUMIFS(#REF!,#REF!,$C941,#REF!,"&gt;="&amp;'Display 730 &amp; 1200'!$AN$12,#REF!,"&lt;="&amp;'Display 730 &amp; 1200'!$AN$11))</f>
        <v>#REF!</v>
      </c>
    </row>
    <row r="942" spans="1:5">
      <c r="A942" t="str">
        <f>IF(INDEX('Display 730 &amp; 1200'!$A:$A,ROW())="","",INDEX('Display 730 &amp; 1200'!$A:$A,ROW()))</f>
        <v>YOGYAKARTA日惹</v>
      </c>
      <c r="B942" t="str">
        <f>IF(INDEX('Display 730 &amp; 1200'!$B:$B,ROW())="","",INDEX('Display 730 &amp; 1200'!$B:$B,ROW()))</f>
        <v>AGUS SULAEMAN</v>
      </c>
      <c r="C942" t="str">
        <f>IF(INDEX('Display 730 &amp; 1200'!$D:$D,ROW())="","",INDEX('Display 730 &amp; 1200'!$D:$D,ROW()))</f>
        <v>TAMANAN</v>
      </c>
      <c r="D942" t="e">
        <f>IF($C942="",0,SUMIFS(#REF!,#REF!,$C942,#REF!,"&gt;="&amp;'Display 730 &amp; 1200'!$AN$10,#REF!,"&lt;="&amp;'Display 730 &amp; 1200'!$AN$9))</f>
        <v>#REF!</v>
      </c>
      <c r="E942" t="e">
        <f>IF($C942="",0,SUMIFS(#REF!,#REF!,$C942,#REF!,"&gt;="&amp;'Display 730 &amp; 1200'!$AN$12,#REF!,"&lt;="&amp;'Display 730 &amp; 1200'!$AN$11))</f>
        <v>#REF!</v>
      </c>
    </row>
    <row r="943" spans="1:5">
      <c r="A943" t="str">
        <f>IF(INDEX('Display 730 &amp; 1200'!$A:$A,ROW())="","",INDEX('Display 730 &amp; 1200'!$A:$A,ROW()))</f>
        <v>YOGYAKARTA日惹</v>
      </c>
      <c r="B943" t="str">
        <f>IF(INDEX('Display 730 &amp; 1200'!$B:$B,ROW())="","",INDEX('Display 730 &amp; 1200'!$B:$B,ROW()))</f>
        <v>AGUS SULAEMAN</v>
      </c>
      <c r="C943" t="str">
        <f>IF(INDEX('Display 730 &amp; 1200'!$D:$D,ROW())="","",INDEX('Display 730 &amp; 1200'!$D:$D,ROW()))</f>
        <v>WONOCATUR</v>
      </c>
      <c r="D943" t="e">
        <f>IF($C943="",0,SUMIFS(#REF!,#REF!,$C943,#REF!,"&gt;="&amp;'Display 730 &amp; 1200'!$AN$10,#REF!,"&lt;="&amp;'Display 730 &amp; 1200'!$AN$9))</f>
        <v>#REF!</v>
      </c>
      <c r="E943" t="e">
        <f>IF($C943="",0,SUMIFS(#REF!,#REF!,$C943,#REF!,"&gt;="&amp;'Display 730 &amp; 1200'!$AN$12,#REF!,"&lt;="&amp;'Display 730 &amp; 1200'!$AN$11))</f>
        <v>#REF!</v>
      </c>
    </row>
    <row r="944" spans="1:5">
      <c r="A944" t="str">
        <f>IF(INDEX('Display 730 &amp; 1200'!$A:$A,ROW())="","",INDEX('Display 730 &amp; 1200'!$A:$A,ROW()))</f>
        <v>YOGYAKARTA日惹</v>
      </c>
      <c r="B944" t="str">
        <f>IF(INDEX('Display 730 &amp; 1200'!$B:$B,ROW())="","",INDEX('Display 730 &amp; 1200'!$B:$B,ROW()))</f>
        <v>AGUS SULAEMAN</v>
      </c>
      <c r="C944" t="str">
        <f>IF(INDEX('Display 730 &amp; 1200'!$D:$D,ROW())="","",INDEX('Display 730 &amp; 1200'!$D:$D,ROW()))</f>
        <v>SITIMULYO</v>
      </c>
      <c r="D944" t="e">
        <f>IF($C944="",0,SUMIFS(#REF!,#REF!,$C944,#REF!,"&gt;="&amp;'Display 730 &amp; 1200'!$AN$10,#REF!,"&lt;="&amp;'Display 730 &amp; 1200'!$AN$9))</f>
        <v>#REF!</v>
      </c>
      <c r="E944" t="e">
        <f>IF($C944="",0,SUMIFS(#REF!,#REF!,$C944,#REF!,"&gt;="&amp;'Display 730 &amp; 1200'!$AN$12,#REF!,"&lt;="&amp;'Display 730 &amp; 1200'!$AN$11))</f>
        <v>#REF!</v>
      </c>
    </row>
    <row r="945" spans="1:5">
      <c r="A945" t="str">
        <f>IF(INDEX('Display 730 &amp; 1200'!$A:$A,ROW())="","",INDEX('Display 730 &amp; 1200'!$A:$A,ROW()))</f>
        <v>YOGYAKARTA日惹</v>
      </c>
      <c r="B945" t="str">
        <f>IF(INDEX('Display 730 &amp; 1200'!$B:$B,ROW())="","",INDEX('Display 730 &amp; 1200'!$B:$B,ROW()))</f>
        <v>IMAM ARIEF BUDI SANTOSO</v>
      </c>
      <c r="C945" t="str">
        <f>IF(INDEX('Display 730 &amp; 1200'!$D:$D,ROW())="","",INDEX('Display 730 &amp; 1200'!$D:$D,ROW()))</f>
        <v>BOYOLALI</v>
      </c>
      <c r="D945" t="e">
        <f>IF($C945="",0,SUMIFS(#REF!,#REF!,$C945,#REF!,"&gt;="&amp;'Display 730 &amp; 1200'!$AN$10,#REF!,"&lt;="&amp;'Display 730 &amp; 1200'!$AN$9))</f>
        <v>#REF!</v>
      </c>
      <c r="E945" t="e">
        <f>IF($C945="",0,SUMIFS(#REF!,#REF!,$C945,#REF!,"&gt;="&amp;'Display 730 &amp; 1200'!$AN$12,#REF!,"&lt;="&amp;'Display 730 &amp; 1200'!$AN$11))</f>
        <v>#REF!</v>
      </c>
    </row>
    <row r="946" spans="1:5">
      <c r="A946" t="str">
        <f>IF(INDEX('Display 730 &amp; 1200'!$A:$A,ROW())="","",INDEX('Display 730 &amp; 1200'!$A:$A,ROW()))</f>
        <v>YOGYAKARTA日惹</v>
      </c>
      <c r="B946" t="str">
        <f>IF(INDEX('Display 730 &amp; 1200'!$B:$B,ROW())="","",INDEX('Display 730 &amp; 1200'!$B:$B,ROW()))</f>
        <v>IMAM ARIEF BUDI SANTOSO</v>
      </c>
      <c r="C946" t="str">
        <f>IF(INDEX('Display 730 &amp; 1200'!$D:$D,ROW())="","",INDEX('Display 730 &amp; 1200'!$D:$D,ROW()))</f>
        <v>TERAS</v>
      </c>
      <c r="D946" t="e">
        <f>IF($C946="",0,SUMIFS(#REF!,#REF!,$C946,#REF!,"&gt;="&amp;'Display 730 &amp; 1200'!$AN$10,#REF!,"&lt;="&amp;'Display 730 &amp; 1200'!$AN$9))</f>
        <v>#REF!</v>
      </c>
      <c r="E946" t="e">
        <f>IF($C946="",0,SUMIFS(#REF!,#REF!,$C946,#REF!,"&gt;="&amp;'Display 730 &amp; 1200'!$AN$12,#REF!,"&lt;="&amp;'Display 730 &amp; 1200'!$AN$11))</f>
        <v>#REF!</v>
      </c>
    </row>
    <row r="947" spans="1:5">
      <c r="A947" t="str">
        <f>IF(INDEX('Display 730 &amp; 1200'!$A:$A,ROW())="","",INDEX('Display 730 &amp; 1200'!$A:$A,ROW()))</f>
        <v>YOGYAKARTA日惹</v>
      </c>
      <c r="B947" t="str">
        <f>IF(INDEX('Display 730 &amp; 1200'!$B:$B,ROW())="","",INDEX('Display 730 &amp; 1200'!$B:$B,ROW()))</f>
        <v>IMAM ARIEF BUDI SANTOSO</v>
      </c>
      <c r="C947" t="str">
        <f>IF(INDEX('Display 730 &amp; 1200'!$D:$D,ROW())="","",INDEX('Display 730 &amp; 1200'!$D:$D,ROW()))</f>
        <v>AMPEL</v>
      </c>
      <c r="D947" t="e">
        <f>IF($C947="",0,SUMIFS(#REF!,#REF!,$C947,#REF!,"&gt;="&amp;'Display 730 &amp; 1200'!$AN$10,#REF!,"&lt;="&amp;'Display 730 &amp; 1200'!$AN$9))</f>
        <v>#REF!</v>
      </c>
      <c r="E947" t="e">
        <f>IF($C947="",0,SUMIFS(#REF!,#REF!,$C947,#REF!,"&gt;="&amp;'Display 730 &amp; 1200'!$AN$12,#REF!,"&lt;="&amp;'Display 730 &amp; 1200'!$AN$11))</f>
        <v>#REF!</v>
      </c>
    </row>
    <row r="948" spans="1:5">
      <c r="A948" t="str">
        <f>IF(INDEX('Display 730 &amp; 1200'!$A:$A,ROW())="","",INDEX('Display 730 &amp; 1200'!$A:$A,ROW()))</f>
        <v>YOGYAKARTA日惹</v>
      </c>
      <c r="B948" t="str">
        <f>IF(INDEX('Display 730 &amp; 1200'!$B:$B,ROW())="","",INDEX('Display 730 &amp; 1200'!$B:$B,ROW()))</f>
        <v>IMAM ARIEF BUDI SANTOSO</v>
      </c>
      <c r="C948" t="str">
        <f>IF(INDEX('Display 730 &amp; 1200'!$D:$D,ROW())="","",INDEX('Display 730 &amp; 1200'!$D:$D,ROW()))</f>
        <v>BYL03A</v>
      </c>
      <c r="D948" t="e">
        <f>IF($C948="",0,SUMIFS(#REF!,#REF!,$C948,#REF!,"&gt;="&amp;'Display 730 &amp; 1200'!$AN$10,#REF!,"&lt;="&amp;'Display 730 &amp; 1200'!$AN$9))</f>
        <v>#REF!</v>
      </c>
      <c r="E948" t="e">
        <f>IF($C948="",0,SUMIFS(#REF!,#REF!,$C948,#REF!,"&gt;="&amp;'Display 730 &amp; 1200'!$AN$12,#REF!,"&lt;="&amp;'Display 730 &amp; 1200'!$AN$11))</f>
        <v>#REF!</v>
      </c>
    </row>
    <row r="949" spans="1:5">
      <c r="A949" t="str">
        <f>IF(INDEX('Display 730 &amp; 1200'!$A:$A,ROW())="","",INDEX('Display 730 &amp; 1200'!$A:$A,ROW()))</f>
        <v>YOGYAKARTA日惹</v>
      </c>
      <c r="B949" t="str">
        <f>IF(INDEX('Display 730 &amp; 1200'!$B:$B,ROW())="","",INDEX('Display 730 &amp; 1200'!$B:$B,ROW()))</f>
        <v>IMAM ARIEF BUDI SANTOSO</v>
      </c>
      <c r="C949" t="str">
        <f>IF(INDEX('Display 730 &amp; 1200'!$D:$D,ROW())="","",INDEX('Display 730 &amp; 1200'!$D:$D,ROW()))</f>
        <v>SIMO</v>
      </c>
      <c r="D949" t="e">
        <f>IF($C949="",0,SUMIFS(#REF!,#REF!,$C949,#REF!,"&gt;="&amp;'Display 730 &amp; 1200'!$AN$10,#REF!,"&lt;="&amp;'Display 730 &amp; 1200'!$AN$9))</f>
        <v>#REF!</v>
      </c>
      <c r="E949" t="e">
        <f>IF($C949="",0,SUMIFS(#REF!,#REF!,$C949,#REF!,"&gt;="&amp;'Display 730 &amp; 1200'!$AN$12,#REF!,"&lt;="&amp;'Display 730 &amp; 1200'!$AN$11))</f>
        <v>#REF!</v>
      </c>
    </row>
    <row r="950" spans="1:5">
      <c r="A950" t="str">
        <f>IF(INDEX('Display 730 &amp; 1200'!$A:$A,ROW())="","",INDEX('Display 730 &amp; 1200'!$A:$A,ROW()))</f>
        <v>YOGYAKARTA日惹</v>
      </c>
      <c r="B950" t="str">
        <f>IF(INDEX('Display 730 &amp; 1200'!$B:$B,ROW())="","",INDEX('Display 730 &amp; 1200'!$B:$B,ROW()))</f>
        <v>IMAM ARIEF BUDI SANTOSO</v>
      </c>
      <c r="C950" t="str">
        <f>IF(INDEX('Display 730 &amp; 1200'!$D:$D,ROW())="","",INDEX('Display 730 &amp; 1200'!$D:$D,ROW()))</f>
        <v>BYL04A</v>
      </c>
      <c r="D950" t="e">
        <f>IF($C950="",0,SUMIFS(#REF!,#REF!,$C950,#REF!,"&gt;="&amp;'Display 730 &amp; 1200'!$AN$10,#REF!,"&lt;="&amp;'Display 730 &amp; 1200'!$AN$9))</f>
        <v>#REF!</v>
      </c>
      <c r="E950" t="e">
        <f>IF($C950="",0,SUMIFS(#REF!,#REF!,$C950,#REF!,"&gt;="&amp;'Display 730 &amp; 1200'!$AN$12,#REF!,"&lt;="&amp;'Display 730 &amp; 1200'!$AN$11))</f>
        <v>#REF!</v>
      </c>
    </row>
    <row r="951" spans="1:5">
      <c r="A951" t="str">
        <f>IF(INDEX('Display 730 &amp; 1200'!$A:$A,ROW())="","",INDEX('Display 730 &amp; 1200'!$A:$A,ROW()))</f>
        <v>YOGYAKARTA日惹</v>
      </c>
      <c r="B951" t="str">
        <f>IF(INDEX('Display 730 &amp; 1200'!$B:$B,ROW())="","",INDEX('Display 730 &amp; 1200'!$B:$B,ROW()))</f>
        <v>IMAM ARIEF BUDI SANTOSO</v>
      </c>
      <c r="C951" t="str">
        <f>IF(INDEX('Display 730 &amp; 1200'!$D:$D,ROW())="","",INDEX('Display 730 &amp; 1200'!$D:$D,ROW()))</f>
        <v>NGEMPLAK</v>
      </c>
      <c r="D951" t="e">
        <f>IF($C951="",0,SUMIFS(#REF!,#REF!,$C951,#REF!,"&gt;="&amp;'Display 730 &amp; 1200'!$AN$10,#REF!,"&lt;="&amp;'Display 730 &amp; 1200'!$AN$9))</f>
        <v>#REF!</v>
      </c>
      <c r="E951" t="e">
        <f>IF($C951="",0,SUMIFS(#REF!,#REF!,$C951,#REF!,"&gt;="&amp;'Display 730 &amp; 1200'!$AN$12,#REF!,"&lt;="&amp;'Display 730 &amp; 1200'!$AN$11))</f>
        <v>#REF!</v>
      </c>
    </row>
    <row r="952" spans="1:5">
      <c r="A952" t="str">
        <f>IF(INDEX('Display 730 &amp; 1200'!$A:$A,ROW())="","",INDEX('Display 730 &amp; 1200'!$A:$A,ROW()))</f>
        <v>YOGYAKARTA日惹</v>
      </c>
      <c r="B952" t="str">
        <f>IF(INDEX('Display 730 &amp; 1200'!$B:$B,ROW())="","",INDEX('Display 730 &amp; 1200'!$B:$B,ROW()))</f>
        <v>IMAM ARIEF BUDI SANTOSO</v>
      </c>
      <c r="C952" t="str">
        <f>IF(INDEX('Display 730 &amp; 1200'!$D:$D,ROW())="","",INDEX('Display 730 &amp; 1200'!$D:$D,ROW()))</f>
        <v>PULISEN</v>
      </c>
      <c r="D952" t="e">
        <f>IF($C952="",0,SUMIFS(#REF!,#REF!,$C952,#REF!,"&gt;="&amp;'Display 730 &amp; 1200'!$AN$10,#REF!,"&lt;="&amp;'Display 730 &amp; 1200'!$AN$9))</f>
        <v>#REF!</v>
      </c>
      <c r="E952" t="e">
        <f>IF($C952="",0,SUMIFS(#REF!,#REF!,$C952,#REF!,"&gt;="&amp;'Display 730 &amp; 1200'!$AN$12,#REF!,"&lt;="&amp;'Display 730 &amp; 1200'!$AN$11))</f>
        <v>#REF!</v>
      </c>
    </row>
    <row r="953" spans="1:5">
      <c r="A953" t="str">
        <f>IF(INDEX('Display 730 &amp; 1200'!$A:$A,ROW())="","",INDEX('Display 730 &amp; 1200'!$A:$A,ROW()))</f>
        <v>YOGYAKARTA日惹</v>
      </c>
      <c r="B953" t="str">
        <f>IF(INDEX('Display 730 &amp; 1200'!$B:$B,ROW())="","",INDEX('Display 730 &amp; 1200'!$B:$B,ROW()))</f>
        <v>IMAM ARIEF BUDI SANTOSO</v>
      </c>
      <c r="C953" t="str">
        <f>IF(INDEX('Display 730 &amp; 1200'!$D:$D,ROW())="","",INDEX('Display 730 &amp; 1200'!$D:$D,ROW()))</f>
        <v>ANDONG</v>
      </c>
      <c r="D953" t="e">
        <f>IF($C953="",0,SUMIFS(#REF!,#REF!,$C953,#REF!,"&gt;="&amp;'Display 730 &amp; 1200'!$AN$10,#REF!,"&lt;="&amp;'Display 730 &amp; 1200'!$AN$9))</f>
        <v>#REF!</v>
      </c>
      <c r="E953" t="e">
        <f>IF($C953="",0,SUMIFS(#REF!,#REF!,$C953,#REF!,"&gt;="&amp;'Display 730 &amp; 1200'!$AN$12,#REF!,"&lt;="&amp;'Display 730 &amp; 1200'!$AN$11))</f>
        <v>#REF!</v>
      </c>
    </row>
    <row r="954" spans="1:5">
      <c r="A954" t="str">
        <f>IF(INDEX('Display 730 &amp; 1200'!$A:$A,ROW())="","",INDEX('Display 730 &amp; 1200'!$A:$A,ROW()))</f>
        <v>YOGYAKARTA日惹</v>
      </c>
      <c r="B954" t="str">
        <f>IF(INDEX('Display 730 &amp; 1200'!$B:$B,ROW())="","",INDEX('Display 730 &amp; 1200'!$B:$B,ROW()))</f>
        <v>IMAM ARIEF BUDI SANTOSO</v>
      </c>
      <c r="C954" t="str">
        <f>IF(INDEX('Display 730 &amp; 1200'!$D:$D,ROW())="","",INDEX('Display 730 &amp; 1200'!$D:$D,ROW()))</f>
        <v>SAWIT</v>
      </c>
      <c r="D954" t="e">
        <f>IF($C954="",0,SUMIFS(#REF!,#REF!,$C954,#REF!,"&gt;="&amp;'Display 730 &amp; 1200'!$AN$10,#REF!,"&lt;="&amp;'Display 730 &amp; 1200'!$AN$9))</f>
        <v>#REF!</v>
      </c>
      <c r="E954" t="e">
        <f>IF($C954="",0,SUMIFS(#REF!,#REF!,$C954,#REF!,"&gt;="&amp;'Display 730 &amp; 1200'!$AN$12,#REF!,"&lt;="&amp;'Display 730 &amp; 1200'!$AN$11))</f>
        <v>#REF!</v>
      </c>
    </row>
    <row r="955" spans="1:5">
      <c r="A955" t="str">
        <f>IF(INDEX('Display 730 &amp; 1200'!$A:$A,ROW())="","",INDEX('Display 730 &amp; 1200'!$A:$A,ROW()))</f>
        <v>YOGYAKARTA日惹</v>
      </c>
      <c r="B955" t="str">
        <f>IF(INDEX('Display 730 &amp; 1200'!$B:$B,ROW())="","",INDEX('Display 730 &amp; 1200'!$B:$B,ROW()))</f>
        <v>IMAM ARIEF BUDI SANTOSO</v>
      </c>
      <c r="C955" t="str">
        <f>IF(INDEX('Display 730 &amp; 1200'!$D:$D,ROW())="","",INDEX('Display 730 &amp; 1200'!$D:$D,ROW()))</f>
        <v>KARANGGEDE</v>
      </c>
      <c r="D955" t="e">
        <f>IF($C955="",0,SUMIFS(#REF!,#REF!,$C955,#REF!,"&gt;="&amp;'Display 730 &amp; 1200'!$AN$10,#REF!,"&lt;="&amp;'Display 730 &amp; 1200'!$AN$9))</f>
        <v>#REF!</v>
      </c>
      <c r="E955" t="e">
        <f>IF($C955="",0,SUMIFS(#REF!,#REF!,$C955,#REF!,"&gt;="&amp;'Display 730 &amp; 1200'!$AN$12,#REF!,"&lt;="&amp;'Display 730 &amp; 1200'!$AN$11))</f>
        <v>#REF!</v>
      </c>
    </row>
    <row r="956" spans="1:5">
      <c r="A956" t="str">
        <f>IF(INDEX('Display 730 &amp; 1200'!$A:$A,ROW())="","",INDEX('Display 730 &amp; 1200'!$A:$A,ROW()))</f>
        <v>YOGYAKARTA日惹</v>
      </c>
      <c r="B956" t="str">
        <f>IF(INDEX('Display 730 &amp; 1200'!$B:$B,ROW())="","",INDEX('Display 730 &amp; 1200'!$B:$B,ROW()))</f>
        <v>IMAM ARIEF BUDI SANTOSO</v>
      </c>
      <c r="C956" t="str">
        <f>IF(INDEX('Display 730 &amp; 1200'!$D:$D,ROW())="","",INDEX('Display 730 &amp; 1200'!$D:$D,ROW()))</f>
        <v>BYL12</v>
      </c>
      <c r="D956" t="e">
        <f>IF($C956="",0,SUMIFS(#REF!,#REF!,$C956,#REF!,"&gt;="&amp;'Display 730 &amp; 1200'!$AN$10,#REF!,"&lt;="&amp;'Display 730 &amp; 1200'!$AN$9))</f>
        <v>#REF!</v>
      </c>
      <c r="E956" t="e">
        <f>IF($C956="",0,SUMIFS(#REF!,#REF!,$C956,#REF!,"&gt;="&amp;'Display 730 &amp; 1200'!$AN$12,#REF!,"&lt;="&amp;'Display 730 &amp; 1200'!$AN$11))</f>
        <v>#REF!</v>
      </c>
    </row>
    <row r="957" spans="1:5">
      <c r="A957" t="str">
        <f>IF(INDEX('Display 730 &amp; 1200'!$A:$A,ROW())="","",INDEX('Display 730 &amp; 1200'!$A:$A,ROW()))</f>
        <v>YOGYAKARTA日惹</v>
      </c>
      <c r="B957" t="str">
        <f>IF(INDEX('Display 730 &amp; 1200'!$B:$B,ROW())="","",INDEX('Display 730 &amp; 1200'!$B:$B,ROW()))</f>
        <v>RIHFA RAFSANJANI</v>
      </c>
      <c r="C957" t="str">
        <f>IF(INDEX('Display 730 &amp; 1200'!$D:$D,ROW())="","",INDEX('Display 730 &amp; 1200'!$D:$D,ROW()))</f>
        <v>CILACAP</v>
      </c>
      <c r="D957" t="e">
        <f>IF($C957="",0,SUMIFS(#REF!,#REF!,$C957,#REF!,"&gt;="&amp;'Display 730 &amp; 1200'!$AN$10,#REF!,"&lt;="&amp;'Display 730 &amp; 1200'!$AN$9))</f>
        <v>#REF!</v>
      </c>
      <c r="E957" t="e">
        <f>IF($C957="",0,SUMIFS(#REF!,#REF!,$C957,#REF!,"&gt;="&amp;'Display 730 &amp; 1200'!$AN$12,#REF!,"&lt;="&amp;'Display 730 &amp; 1200'!$AN$11))</f>
        <v>#REF!</v>
      </c>
    </row>
    <row r="958" spans="1:5">
      <c r="A958" t="str">
        <f>IF(INDEX('Display 730 &amp; 1200'!$A:$A,ROW())="","",INDEX('Display 730 &amp; 1200'!$A:$A,ROW()))</f>
        <v>YOGYAKARTA日惹</v>
      </c>
      <c r="B958" t="str">
        <f>IF(INDEX('Display 730 &amp; 1200'!$B:$B,ROW())="","",INDEX('Display 730 &amp; 1200'!$B:$B,ROW()))</f>
        <v>RIHFA RAFSANJANI</v>
      </c>
      <c r="C958" t="str">
        <f>IF(INDEX('Display 730 &amp; 1200'!$D:$D,ROW())="","",INDEX('Display 730 &amp; 1200'!$D:$D,ROW()))</f>
        <v>MAJENANG</v>
      </c>
      <c r="D958" t="e">
        <f>IF($C958="",0,SUMIFS(#REF!,#REF!,$C958,#REF!,"&gt;="&amp;'Display 730 &amp; 1200'!$AN$10,#REF!,"&lt;="&amp;'Display 730 &amp; 1200'!$AN$9))</f>
        <v>#REF!</v>
      </c>
      <c r="E958" t="e">
        <f>IF($C958="",0,SUMIFS(#REF!,#REF!,$C958,#REF!,"&gt;="&amp;'Display 730 &amp; 1200'!$AN$12,#REF!,"&lt;="&amp;'Display 730 &amp; 1200'!$AN$11))</f>
        <v>#REF!</v>
      </c>
    </row>
    <row r="959" spans="1:5">
      <c r="A959" t="str">
        <f>IF(INDEX('Display 730 &amp; 1200'!$A:$A,ROW())="","",INDEX('Display 730 &amp; 1200'!$A:$A,ROW()))</f>
        <v>YOGYAKARTA日惹</v>
      </c>
      <c r="B959" t="str">
        <f>IF(INDEX('Display 730 &amp; 1200'!$B:$B,ROW())="","",INDEX('Display 730 &amp; 1200'!$B:$B,ROW()))</f>
        <v>RIHFA RAFSANJANI</v>
      </c>
      <c r="C959" t="str">
        <f>IF(INDEX('Display 730 &amp; 1200'!$D:$D,ROW())="","",INDEX('Display 730 &amp; 1200'!$D:$D,ROW()))</f>
        <v>KROYA</v>
      </c>
      <c r="D959" t="e">
        <f>IF($C959="",0,SUMIFS(#REF!,#REF!,$C959,#REF!,"&gt;="&amp;'Display 730 &amp; 1200'!$AN$10,#REF!,"&lt;="&amp;'Display 730 &amp; 1200'!$AN$9))</f>
        <v>#REF!</v>
      </c>
      <c r="E959" t="e">
        <f>IF($C959="",0,SUMIFS(#REF!,#REF!,$C959,#REF!,"&gt;="&amp;'Display 730 &amp; 1200'!$AN$12,#REF!,"&lt;="&amp;'Display 730 &amp; 1200'!$AN$11))</f>
        <v>#REF!</v>
      </c>
    </row>
    <row r="960" spans="1:5">
      <c r="A960" t="str">
        <f>IF(INDEX('Display 730 &amp; 1200'!$A:$A,ROW())="","",INDEX('Display 730 &amp; 1200'!$A:$A,ROW()))</f>
        <v>YOGYAKARTA日惹</v>
      </c>
      <c r="B960" t="str">
        <f>IF(INDEX('Display 730 &amp; 1200'!$B:$B,ROW())="","",INDEX('Display 730 &amp; 1200'!$B:$B,ROW()))</f>
        <v>RIHFA RAFSANJANI</v>
      </c>
      <c r="C960" t="str">
        <f>IF(INDEX('Display 730 &amp; 1200'!$D:$D,ROW())="","",INDEX('Display 730 &amp; 1200'!$D:$D,ROW()))</f>
        <v>CLP03A</v>
      </c>
      <c r="D960" t="e">
        <f>IF($C960="",0,SUMIFS(#REF!,#REF!,$C960,#REF!,"&gt;="&amp;'Display 730 &amp; 1200'!$AN$10,#REF!,"&lt;="&amp;'Display 730 &amp; 1200'!$AN$9))</f>
        <v>#REF!</v>
      </c>
      <c r="E960" t="e">
        <f>IF($C960="",0,SUMIFS(#REF!,#REF!,$C960,#REF!,"&gt;="&amp;'Display 730 &amp; 1200'!$AN$12,#REF!,"&lt;="&amp;'Display 730 &amp; 1200'!$AN$11))</f>
        <v>#REF!</v>
      </c>
    </row>
    <row r="961" spans="1:5">
      <c r="A961" t="str">
        <f>IF(INDEX('Display 730 &amp; 1200'!$A:$A,ROW())="","",INDEX('Display 730 &amp; 1200'!$A:$A,ROW()))</f>
        <v>YOGYAKARTA日惹</v>
      </c>
      <c r="B961" t="str">
        <f>IF(INDEX('Display 730 &amp; 1200'!$B:$B,ROW())="","",INDEX('Display 730 &amp; 1200'!$B:$B,ROW()))</f>
        <v>RIHFA RAFSANJANI</v>
      </c>
      <c r="C961" t="str">
        <f>IF(INDEX('Display 730 &amp; 1200'!$D:$D,ROW())="","",INDEX('Display 730 &amp; 1200'!$D:$D,ROW()))</f>
        <v>SIDAREJA</v>
      </c>
      <c r="D961" t="e">
        <f>IF($C961="",0,SUMIFS(#REF!,#REF!,$C961,#REF!,"&gt;="&amp;'Display 730 &amp; 1200'!$AN$10,#REF!,"&lt;="&amp;'Display 730 &amp; 1200'!$AN$9))</f>
        <v>#REF!</v>
      </c>
      <c r="E961" t="e">
        <f>IF($C961="",0,SUMIFS(#REF!,#REF!,$C961,#REF!,"&gt;="&amp;'Display 730 &amp; 1200'!$AN$12,#REF!,"&lt;="&amp;'Display 730 &amp; 1200'!$AN$11))</f>
        <v>#REF!</v>
      </c>
    </row>
    <row r="962" spans="1:5">
      <c r="A962" t="str">
        <f>IF(INDEX('Display 730 &amp; 1200'!$A:$A,ROW())="","",INDEX('Display 730 &amp; 1200'!$A:$A,ROW()))</f>
        <v>YOGYAKARTA日惹</v>
      </c>
      <c r="B962" t="str">
        <f>IF(INDEX('Display 730 &amp; 1200'!$B:$B,ROW())="","",INDEX('Display 730 &amp; 1200'!$B:$B,ROW()))</f>
        <v>RIHFA RAFSANJANI</v>
      </c>
      <c r="C962" t="str">
        <f>IF(INDEX('Display 730 &amp; 1200'!$D:$D,ROW())="","",INDEX('Display 730 &amp; 1200'!$D:$D,ROW()))</f>
        <v>ADIPALA</v>
      </c>
      <c r="D962" t="e">
        <f>IF($C962="",0,SUMIFS(#REF!,#REF!,$C962,#REF!,"&gt;="&amp;'Display 730 &amp; 1200'!$AN$10,#REF!,"&lt;="&amp;'Display 730 &amp; 1200'!$AN$9))</f>
        <v>#REF!</v>
      </c>
      <c r="E962" t="e">
        <f>IF($C962="",0,SUMIFS(#REF!,#REF!,$C962,#REF!,"&gt;="&amp;'Display 730 &amp; 1200'!$AN$12,#REF!,"&lt;="&amp;'Display 730 &amp; 1200'!$AN$11))</f>
        <v>#REF!</v>
      </c>
    </row>
    <row r="963" spans="1:5">
      <c r="A963" t="str">
        <f>IF(INDEX('Display 730 &amp; 1200'!$A:$A,ROW())="","",INDEX('Display 730 &amp; 1200'!$A:$A,ROW()))</f>
        <v>YOGYAKARTA日惹</v>
      </c>
      <c r="B963" t="str">
        <f>IF(INDEX('Display 730 &amp; 1200'!$B:$B,ROW())="","",INDEX('Display 730 &amp; 1200'!$B:$B,ROW()))</f>
        <v>RIHFA RAFSANJANI</v>
      </c>
      <c r="C963" t="str">
        <f>IF(INDEX('Display 730 &amp; 1200'!$D:$D,ROW())="","",INDEX('Display 730 &amp; 1200'!$D:$D,ROW()))</f>
        <v>KAWUNGANTEN</v>
      </c>
      <c r="D963" t="e">
        <f>IF($C963="",0,SUMIFS(#REF!,#REF!,$C963,#REF!,"&gt;="&amp;'Display 730 &amp; 1200'!$AN$10,#REF!,"&lt;="&amp;'Display 730 &amp; 1200'!$AN$9))</f>
        <v>#REF!</v>
      </c>
      <c r="E963" t="e">
        <f>IF($C963="",0,SUMIFS(#REF!,#REF!,$C963,#REF!,"&gt;="&amp;'Display 730 &amp; 1200'!$AN$12,#REF!,"&lt;="&amp;'Display 730 &amp; 1200'!$AN$11))</f>
        <v>#REF!</v>
      </c>
    </row>
    <row r="964" spans="1:5">
      <c r="A964" t="str">
        <f>IF(INDEX('Display 730 &amp; 1200'!$A:$A,ROW())="","",INDEX('Display 730 &amp; 1200'!$A:$A,ROW()))</f>
        <v>YOGYAKARTA日惹</v>
      </c>
      <c r="B964" t="str">
        <f>IF(INDEX('Display 730 &amp; 1200'!$B:$B,ROW())="","",INDEX('Display 730 &amp; 1200'!$B:$B,ROW()))</f>
        <v>RIHFA RAFSANJANI</v>
      </c>
      <c r="C964" t="str">
        <f>IF(INDEX('Display 730 &amp; 1200'!$D:$D,ROW())="","",INDEX('Display 730 &amp; 1200'!$D:$D,ROW()))</f>
        <v>CIMANGGU</v>
      </c>
      <c r="D964" t="e">
        <f>IF($C964="",0,SUMIFS(#REF!,#REF!,$C964,#REF!,"&gt;="&amp;'Display 730 &amp; 1200'!$AN$10,#REF!,"&lt;="&amp;'Display 730 &amp; 1200'!$AN$9))</f>
        <v>#REF!</v>
      </c>
      <c r="E964" t="e">
        <f>IF($C964="",0,SUMIFS(#REF!,#REF!,$C964,#REF!,"&gt;="&amp;'Display 730 &amp; 1200'!$AN$12,#REF!,"&lt;="&amp;'Display 730 &amp; 1200'!$AN$11))</f>
        <v>#REF!</v>
      </c>
    </row>
    <row r="965" spans="1:5">
      <c r="A965" t="str">
        <f>IF(INDEX('Display 730 &amp; 1200'!$A:$A,ROW())="","",INDEX('Display 730 &amp; 1200'!$A:$A,ROW()))</f>
        <v>YOGYAKARTA日惹</v>
      </c>
      <c r="B965" t="str">
        <f>IF(INDEX('Display 730 &amp; 1200'!$B:$B,ROW())="","",INDEX('Display 730 &amp; 1200'!$B:$B,ROW()))</f>
        <v>RIHFA RAFSANJANI</v>
      </c>
      <c r="C965" t="str">
        <f>IF(INDEX('Display 730 &amp; 1200'!$D:$D,ROW())="","",INDEX('Display 730 &amp; 1200'!$D:$D,ROW()))</f>
        <v>MERTASINGA</v>
      </c>
      <c r="D965" t="e">
        <f>IF($C965="",0,SUMIFS(#REF!,#REF!,$C965,#REF!,"&gt;="&amp;'Display 730 &amp; 1200'!$AN$10,#REF!,"&lt;="&amp;'Display 730 &amp; 1200'!$AN$9))</f>
        <v>#REF!</v>
      </c>
      <c r="E965" t="e">
        <f>IF($C965="",0,SUMIFS(#REF!,#REF!,$C965,#REF!,"&gt;="&amp;'Display 730 &amp; 1200'!$AN$12,#REF!,"&lt;="&amp;'Display 730 &amp; 1200'!$AN$11))</f>
        <v>#REF!</v>
      </c>
    </row>
    <row r="966" spans="1:5">
      <c r="A966" t="str">
        <f>IF(INDEX('Display 730 &amp; 1200'!$A:$A,ROW())="","",INDEX('Display 730 &amp; 1200'!$A:$A,ROW()))</f>
        <v>YOGYAKARTA日惹</v>
      </c>
      <c r="B966" t="str">
        <f>IF(INDEX('Display 730 &amp; 1200'!$B:$B,ROW())="","",INDEX('Display 730 &amp; 1200'!$B:$B,ROW()))</f>
        <v>RIHFA RAFSANJANI</v>
      </c>
      <c r="C966" t="str">
        <f>IF(INDEX('Display 730 &amp; 1200'!$D:$D,ROW())="","",INDEX('Display 730 &amp; 1200'!$D:$D,ROW()))</f>
        <v>SALIWANGI</v>
      </c>
      <c r="D966" t="e">
        <f>IF($C966="",0,SUMIFS(#REF!,#REF!,$C966,#REF!,"&gt;="&amp;'Display 730 &amp; 1200'!$AN$10,#REF!,"&lt;="&amp;'Display 730 &amp; 1200'!$AN$9))</f>
        <v>#REF!</v>
      </c>
      <c r="E966" t="e">
        <f>IF($C966="",0,SUMIFS(#REF!,#REF!,$C966,#REF!,"&gt;="&amp;'Display 730 &amp; 1200'!$AN$12,#REF!,"&lt;="&amp;'Display 730 &amp; 1200'!$AN$11))</f>
        <v>#REF!</v>
      </c>
    </row>
    <row r="967" spans="1:5">
      <c r="A967" t="str">
        <f>IF(INDEX('Display 730 &amp; 1200'!$A:$A,ROW())="","",INDEX('Display 730 &amp; 1200'!$A:$A,ROW()))</f>
        <v>YOGYAKARTA日惹</v>
      </c>
      <c r="B967" t="str">
        <f>IF(INDEX('Display 730 &amp; 1200'!$B:$B,ROW())="","",INDEX('Display 730 &amp; 1200'!$B:$B,ROW()))</f>
        <v>RIHFA RAFSANJANI</v>
      </c>
      <c r="C967" t="str">
        <f>IF(INDEX('Display 730 &amp; 1200'!$D:$D,ROW())="","",INDEX('Display 730 &amp; 1200'!$D:$D,ROW()))</f>
        <v>NUSAWUNGU</v>
      </c>
      <c r="D967" t="e">
        <f>IF($C967="",0,SUMIFS(#REF!,#REF!,$C967,#REF!,"&gt;="&amp;'Display 730 &amp; 1200'!$AN$10,#REF!,"&lt;="&amp;'Display 730 &amp; 1200'!$AN$9))</f>
        <v>#REF!</v>
      </c>
      <c r="E967" t="e">
        <f>IF($C967="",0,SUMIFS(#REF!,#REF!,$C967,#REF!,"&gt;="&amp;'Display 730 &amp; 1200'!$AN$12,#REF!,"&lt;="&amp;'Display 730 &amp; 1200'!$AN$11))</f>
        <v>#REF!</v>
      </c>
    </row>
    <row r="968" spans="1:5">
      <c r="A968" t="str">
        <f>IF(INDEX('Display 730 &amp; 1200'!$A:$A,ROW())="","",INDEX('Display 730 &amp; 1200'!$A:$A,ROW()))</f>
        <v>YOGYAKARTA日惹</v>
      </c>
      <c r="B968" t="str">
        <f>IF(INDEX('Display 730 &amp; 1200'!$B:$B,ROW())="","",INDEX('Display 730 &amp; 1200'!$B:$B,ROW()))</f>
        <v>RIHFA RAFSANJANI</v>
      </c>
      <c r="C968" t="str">
        <f>IF(INDEX('Display 730 &amp; 1200'!$D:$D,ROW())="","",INDEX('Display 730 &amp; 1200'!$D:$D,ROW()))</f>
        <v>CLP13A</v>
      </c>
      <c r="D968" t="e">
        <f>IF($C968="",0,SUMIFS(#REF!,#REF!,$C968,#REF!,"&gt;="&amp;'Display 730 &amp; 1200'!$AN$10,#REF!,"&lt;="&amp;'Display 730 &amp; 1200'!$AN$9))</f>
        <v>#REF!</v>
      </c>
      <c r="E968" t="e">
        <f>IF($C968="",0,SUMIFS(#REF!,#REF!,$C968,#REF!,"&gt;="&amp;'Display 730 &amp; 1200'!$AN$12,#REF!,"&lt;="&amp;'Display 730 &amp; 1200'!$AN$11))</f>
        <v>#REF!</v>
      </c>
    </row>
    <row r="969" spans="1:5">
      <c r="A969" t="str">
        <f>IF(INDEX('Display 730 &amp; 1200'!$A:$A,ROW())="","",INDEX('Display 730 &amp; 1200'!$A:$A,ROW()))</f>
        <v>YOGYAKARTA日惹</v>
      </c>
      <c r="B969" t="str">
        <f>IF(INDEX('Display 730 &amp; 1200'!$B:$B,ROW())="","",INDEX('Display 730 &amp; 1200'!$B:$B,ROW()))</f>
        <v>RIHFA RAFSANJANI</v>
      </c>
      <c r="C969" t="str">
        <f>IF(INDEX('Display 730 &amp; 1200'!$D:$D,ROW())="","",INDEX('Display 730 &amp; 1200'!$D:$D,ROW()))</f>
        <v>WANAREJA</v>
      </c>
      <c r="D969" t="e">
        <f>IF($C969="",0,SUMIFS(#REF!,#REF!,$C969,#REF!,"&gt;="&amp;'Display 730 &amp; 1200'!$AN$10,#REF!,"&lt;="&amp;'Display 730 &amp; 1200'!$AN$9))</f>
        <v>#REF!</v>
      </c>
      <c r="E969" t="e">
        <f>IF($C969="",0,SUMIFS(#REF!,#REF!,$C969,#REF!,"&gt;="&amp;'Display 730 &amp; 1200'!$AN$12,#REF!,"&lt;="&amp;'Display 730 &amp; 1200'!$AN$11))</f>
        <v>#REF!</v>
      </c>
    </row>
    <row r="970" spans="1:5">
      <c r="A970" t="str">
        <f>IF(INDEX('Display 730 &amp; 1200'!$A:$A,ROW())="","",INDEX('Display 730 &amp; 1200'!$A:$A,ROW()))</f>
        <v>YOGYAKARTA日惹</v>
      </c>
      <c r="B970" t="str">
        <f>IF(INDEX('Display 730 &amp; 1200'!$B:$B,ROW())="","",INDEX('Display 730 &amp; 1200'!$B:$B,ROW()))</f>
        <v>AGUS SULAEMAN</v>
      </c>
      <c r="C970" t="str">
        <f>IF(INDEX('Display 730 &amp; 1200'!$D:$D,ROW())="","",INDEX('Display 730 &amp; 1200'!$D:$D,ROW()))</f>
        <v>YOGYAKARTA</v>
      </c>
      <c r="D970" t="e">
        <f>IF($C970="",0,SUMIFS(#REF!,#REF!,$C970,#REF!,"&gt;="&amp;'Display 730 &amp; 1200'!$AN$10,#REF!,"&lt;="&amp;'Display 730 &amp; 1200'!$AN$9))</f>
        <v>#REF!</v>
      </c>
      <c r="E970" t="e">
        <f>IF($C970="",0,SUMIFS(#REF!,#REF!,$C970,#REF!,"&gt;="&amp;'Display 730 &amp; 1200'!$AN$12,#REF!,"&lt;="&amp;'Display 730 &amp; 1200'!$AN$11))</f>
        <v>#REF!</v>
      </c>
    </row>
    <row r="971" spans="1:5">
      <c r="A971" t="str">
        <f>IF(INDEX('Display 730 &amp; 1200'!$A:$A,ROW())="","",INDEX('Display 730 &amp; 1200'!$A:$A,ROW()))</f>
        <v>YOGYAKARTA日惹</v>
      </c>
      <c r="B971" t="str">
        <f>IF(INDEX('Display 730 &amp; 1200'!$B:$B,ROW())="","",INDEX('Display 730 &amp; 1200'!$B:$B,ROW()))</f>
        <v>AGUS SULAEMAN</v>
      </c>
      <c r="C971" t="str">
        <f>IF(INDEX('Display 730 &amp; 1200'!$D:$D,ROW())="","",INDEX('Display 730 &amp; 1200'!$D:$D,ROW()))</f>
        <v>UMBULHARJO</v>
      </c>
      <c r="D971" t="e">
        <f>IF($C971="",0,SUMIFS(#REF!,#REF!,$C971,#REF!,"&gt;="&amp;'Display 730 &amp; 1200'!$AN$10,#REF!,"&lt;="&amp;'Display 730 &amp; 1200'!$AN$9))</f>
        <v>#REF!</v>
      </c>
      <c r="E971" t="e">
        <f>IF($C971="",0,SUMIFS(#REF!,#REF!,$C971,#REF!,"&gt;="&amp;'Display 730 &amp; 1200'!$AN$12,#REF!,"&lt;="&amp;'Display 730 &amp; 1200'!$AN$11))</f>
        <v>#REF!</v>
      </c>
    </row>
    <row r="972" spans="1:5">
      <c r="A972" t="str">
        <f>IF(INDEX('Display 730 &amp; 1200'!$A:$A,ROW())="","",INDEX('Display 730 &amp; 1200'!$A:$A,ROW()))</f>
        <v>YOGYAKARTA日惹</v>
      </c>
      <c r="B972" t="str">
        <f>IF(INDEX('Display 730 &amp; 1200'!$B:$B,ROW())="","",INDEX('Display 730 &amp; 1200'!$B:$B,ROW()))</f>
        <v>AGUS SULAEMAN</v>
      </c>
      <c r="C972" t="str">
        <f>IF(INDEX('Display 730 &amp; 1200'!$D:$D,ROW())="","",INDEX('Display 730 &amp; 1200'!$D:$D,ROW()))</f>
        <v>KATAMSO</v>
      </c>
      <c r="D972" t="e">
        <f>IF($C972="",0,SUMIFS(#REF!,#REF!,$C972,#REF!,"&gt;="&amp;'Display 730 &amp; 1200'!$AN$10,#REF!,"&lt;="&amp;'Display 730 &amp; 1200'!$AN$9))</f>
        <v>#REF!</v>
      </c>
      <c r="E972" t="e">
        <f>IF($C972="",0,SUMIFS(#REF!,#REF!,$C972,#REF!,"&gt;="&amp;'Display 730 &amp; 1200'!$AN$12,#REF!,"&lt;="&amp;'Display 730 &amp; 1200'!$AN$11))</f>
        <v>#REF!</v>
      </c>
    </row>
    <row r="973" spans="1:5">
      <c r="A973" t="str">
        <f>IF(INDEX('Display 730 &amp; 1200'!$A:$A,ROW())="","",INDEX('Display 730 &amp; 1200'!$A:$A,ROW()))</f>
        <v>YOGYAKARTA日惹</v>
      </c>
      <c r="B973" t="str">
        <f>IF(INDEX('Display 730 &amp; 1200'!$B:$B,ROW())="","",INDEX('Display 730 &amp; 1200'!$B:$B,ROW()))</f>
        <v>AGUS SULAEMAN</v>
      </c>
      <c r="C973" t="str">
        <f>IF(INDEX('Display 730 &amp; 1200'!$D:$D,ROW())="","",INDEX('Display 730 &amp; 1200'!$D:$D,ROW()))</f>
        <v>SURYOWIJAYAN</v>
      </c>
      <c r="D973" t="e">
        <f>IF($C973="",0,SUMIFS(#REF!,#REF!,$C973,#REF!,"&gt;="&amp;'Display 730 &amp; 1200'!$AN$10,#REF!,"&lt;="&amp;'Display 730 &amp; 1200'!$AN$9))</f>
        <v>#REF!</v>
      </c>
      <c r="E973" t="e">
        <f>IF($C973="",0,SUMIFS(#REF!,#REF!,$C973,#REF!,"&gt;="&amp;'Display 730 &amp; 1200'!$AN$12,#REF!,"&lt;="&amp;'Display 730 &amp; 1200'!$AN$11))</f>
        <v>#REF!</v>
      </c>
    </row>
    <row r="974" spans="1:5">
      <c r="A974" t="str">
        <f>IF(INDEX('Display 730 &amp; 1200'!$A:$A,ROW())="","",INDEX('Display 730 &amp; 1200'!$A:$A,ROW()))</f>
        <v>YOGYAKARTA日惹</v>
      </c>
      <c r="B974" t="str">
        <f>IF(INDEX('Display 730 &amp; 1200'!$B:$B,ROW())="","",INDEX('Display 730 &amp; 1200'!$B:$B,ROW()))</f>
        <v>AGUS SULAEMAN</v>
      </c>
      <c r="C974" t="str">
        <f>IF(INDEX('Display 730 &amp; 1200'!$D:$D,ROW())="","",INDEX('Display 730 &amp; 1200'!$D:$D,ROW()))</f>
        <v>GEDONG_KUNING</v>
      </c>
      <c r="D974" t="e">
        <f>IF($C974="",0,SUMIFS(#REF!,#REF!,$C974,#REF!,"&gt;="&amp;'Display 730 &amp; 1200'!$AN$10,#REF!,"&lt;="&amp;'Display 730 &amp; 1200'!$AN$9))</f>
        <v>#REF!</v>
      </c>
      <c r="E974" t="e">
        <f>IF($C974="",0,SUMIFS(#REF!,#REF!,$C974,#REF!,"&gt;="&amp;'Display 730 &amp; 1200'!$AN$12,#REF!,"&lt;="&amp;'Display 730 &amp; 1200'!$AN$11))</f>
        <v>#REF!</v>
      </c>
    </row>
    <row r="975" spans="1:5">
      <c r="A975" t="str">
        <f>IF(INDEX('Display 730 &amp; 1200'!$A:$A,ROW())="","",INDEX('Display 730 &amp; 1200'!$A:$A,ROW()))</f>
        <v>YOGYAKARTA日惹</v>
      </c>
      <c r="B975" t="str">
        <f>IF(INDEX('Display 730 &amp; 1200'!$B:$B,ROW())="","",INDEX('Display 730 &amp; 1200'!$B:$B,ROW()))</f>
        <v>AGUS SULAEMAN</v>
      </c>
      <c r="C975" t="str">
        <f>IF(INDEX('Display 730 &amp; 1200'!$D:$D,ROW())="","",INDEX('Display 730 &amp; 1200'!$D:$D,ROW()))</f>
        <v>GIWANGAN</v>
      </c>
      <c r="D975" t="e">
        <f>IF($C975="",0,SUMIFS(#REF!,#REF!,$C975,#REF!,"&gt;="&amp;'Display 730 &amp; 1200'!$AN$10,#REF!,"&lt;="&amp;'Display 730 &amp; 1200'!$AN$9))</f>
        <v>#REF!</v>
      </c>
      <c r="E975" t="e">
        <f>IF($C975="",0,SUMIFS(#REF!,#REF!,$C975,#REF!,"&gt;="&amp;'Display 730 &amp; 1200'!$AN$12,#REF!,"&lt;="&amp;'Display 730 &amp; 1200'!$AN$11))</f>
        <v>#REF!</v>
      </c>
    </row>
    <row r="976" spans="1:5">
      <c r="A976" t="str">
        <f>IF(INDEX('Display 730 &amp; 1200'!$A:$A,ROW())="","",INDEX('Display 730 &amp; 1200'!$A:$A,ROW()))</f>
        <v>YOGYAKARTA日惹</v>
      </c>
      <c r="B976" t="str">
        <f>IF(INDEX('Display 730 &amp; 1200'!$B:$B,ROW())="","",INDEX('Display 730 &amp; 1200'!$B:$B,ROW()))</f>
        <v>IMAM ARIEF BUDI SANTOSO</v>
      </c>
      <c r="C976" t="str">
        <f>IF(INDEX('Display 730 &amp; 1200'!$D:$D,ROW())="","",INDEX('Display 730 &amp; 1200'!$D:$D,ROW()))</f>
        <v>COLOMADU</v>
      </c>
      <c r="D976" t="e">
        <f>IF($C976="",0,SUMIFS(#REF!,#REF!,$C976,#REF!,"&gt;="&amp;'Display 730 &amp; 1200'!$AN$10,#REF!,"&lt;="&amp;'Display 730 &amp; 1200'!$AN$9))</f>
        <v>#REF!</v>
      </c>
      <c r="E976" t="e">
        <f>IF($C976="",0,SUMIFS(#REF!,#REF!,$C976,#REF!,"&gt;="&amp;'Display 730 &amp; 1200'!$AN$12,#REF!,"&lt;="&amp;'Display 730 &amp; 1200'!$AN$11))</f>
        <v>#REF!</v>
      </c>
    </row>
    <row r="977" spans="1:5">
      <c r="A977" t="str">
        <f>IF(INDEX('Display 730 &amp; 1200'!$A:$A,ROW())="","",INDEX('Display 730 &amp; 1200'!$A:$A,ROW()))</f>
        <v>YOGYAKARTA日惹</v>
      </c>
      <c r="B977" t="str">
        <f>IF(INDEX('Display 730 &amp; 1200'!$B:$B,ROW())="","",INDEX('Display 730 &amp; 1200'!$B:$B,ROW()))</f>
        <v>IMAM ARIEF BUDI SANTOSO</v>
      </c>
      <c r="C977" t="str">
        <f>IF(INDEX('Display 730 &amp; 1200'!$D:$D,ROW())="","",INDEX('Display 730 &amp; 1200'!$D:$D,ROW()))</f>
        <v>TASIKMADU</v>
      </c>
      <c r="D977" t="e">
        <f>IF($C977="",0,SUMIFS(#REF!,#REF!,$C977,#REF!,"&gt;="&amp;'Display 730 &amp; 1200'!$AN$10,#REF!,"&lt;="&amp;'Display 730 &amp; 1200'!$AN$9))</f>
        <v>#REF!</v>
      </c>
      <c r="E977" t="e">
        <f>IF($C977="",0,SUMIFS(#REF!,#REF!,$C977,#REF!,"&gt;="&amp;'Display 730 &amp; 1200'!$AN$12,#REF!,"&lt;="&amp;'Display 730 &amp; 1200'!$AN$11))</f>
        <v>#REF!</v>
      </c>
    </row>
    <row r="978" spans="1:5">
      <c r="A978" t="str">
        <f>IF(INDEX('Display 730 &amp; 1200'!$A:$A,ROW())="","",INDEX('Display 730 &amp; 1200'!$A:$A,ROW()))</f>
        <v>YOGYAKARTA日惹</v>
      </c>
      <c r="B978" t="str">
        <f>IF(INDEX('Display 730 &amp; 1200'!$B:$B,ROW())="","",INDEX('Display 730 &amp; 1200'!$B:$B,ROW()))</f>
        <v>IMAM ARIEF BUDI SANTOSO</v>
      </c>
      <c r="C978" t="str">
        <f>IF(INDEX('Display 730 &amp; 1200'!$D:$D,ROW())="","",INDEX('Display 730 &amp; 1200'!$D:$D,ROW()))</f>
        <v>GONDANGREJO</v>
      </c>
      <c r="D978" t="e">
        <f>IF($C978="",0,SUMIFS(#REF!,#REF!,$C978,#REF!,"&gt;="&amp;'Display 730 &amp; 1200'!$AN$10,#REF!,"&lt;="&amp;'Display 730 &amp; 1200'!$AN$9))</f>
        <v>#REF!</v>
      </c>
      <c r="E978" t="e">
        <f>IF($C978="",0,SUMIFS(#REF!,#REF!,$C978,#REF!,"&gt;="&amp;'Display 730 &amp; 1200'!$AN$12,#REF!,"&lt;="&amp;'Display 730 &amp; 1200'!$AN$11))</f>
        <v>#REF!</v>
      </c>
    </row>
    <row r="979" spans="1:5">
      <c r="A979" t="str">
        <f>IF(INDEX('Display 730 &amp; 1200'!$A:$A,ROW())="","",INDEX('Display 730 &amp; 1200'!$A:$A,ROW()))</f>
        <v>YOGYAKARTA日惹</v>
      </c>
      <c r="B979" t="str">
        <f>IF(INDEX('Display 730 &amp; 1200'!$B:$B,ROW())="","",INDEX('Display 730 &amp; 1200'!$B:$B,ROW()))</f>
        <v>IMAM ARIEF BUDI SANTOSO</v>
      </c>
      <c r="C979" t="str">
        <f>IF(INDEX('Display 730 &amp; 1200'!$D:$D,ROW())="","",INDEX('Display 730 &amp; 1200'!$D:$D,ROW()))</f>
        <v>KARANG_PANDAN</v>
      </c>
      <c r="D979" t="e">
        <f>IF($C979="",0,SUMIFS(#REF!,#REF!,$C979,#REF!,"&gt;="&amp;'Display 730 &amp; 1200'!$AN$10,#REF!,"&lt;="&amp;'Display 730 &amp; 1200'!$AN$9))</f>
        <v>#REF!</v>
      </c>
      <c r="E979" t="e">
        <f>IF($C979="",0,SUMIFS(#REF!,#REF!,$C979,#REF!,"&gt;="&amp;'Display 730 &amp; 1200'!$AN$12,#REF!,"&lt;="&amp;'Display 730 &amp; 1200'!$AN$11))</f>
        <v>#REF!</v>
      </c>
    </row>
    <row r="980" spans="1:5">
      <c r="A980" t="str">
        <f>IF(INDEX('Display 730 &amp; 1200'!$A:$A,ROW())="","",INDEX('Display 730 &amp; 1200'!$A:$A,ROW()))</f>
        <v>YOGYAKARTA日惹</v>
      </c>
      <c r="B980" t="str">
        <f>IF(INDEX('Display 730 &amp; 1200'!$B:$B,ROW())="","",INDEX('Display 730 &amp; 1200'!$B:$B,ROW()))</f>
        <v>IMAM ARIEF BUDI SANTOSO</v>
      </c>
      <c r="C980" t="str">
        <f>IF(INDEX('Display 730 &amp; 1200'!$D:$D,ROW())="","",INDEX('Display 730 &amp; 1200'!$D:$D,ROW()))</f>
        <v>MATESI</v>
      </c>
      <c r="D980" t="e">
        <f>IF($C980="",0,SUMIFS(#REF!,#REF!,$C980,#REF!,"&gt;="&amp;'Display 730 &amp; 1200'!$AN$10,#REF!,"&lt;="&amp;'Display 730 &amp; 1200'!$AN$9))</f>
        <v>#REF!</v>
      </c>
      <c r="E980" t="e">
        <f>IF($C980="",0,SUMIFS(#REF!,#REF!,$C980,#REF!,"&gt;="&amp;'Display 730 &amp; 1200'!$AN$12,#REF!,"&lt;="&amp;'Display 730 &amp; 1200'!$AN$11))</f>
        <v>#REF!</v>
      </c>
    </row>
    <row r="981" spans="1:5">
      <c r="A981" t="str">
        <f>IF(INDEX('Display 730 &amp; 1200'!$A:$A,ROW())="","",INDEX('Display 730 &amp; 1200'!$A:$A,ROW()))</f>
        <v>YOGYAKARTA日惹</v>
      </c>
      <c r="B981" t="str">
        <f>IF(INDEX('Display 730 &amp; 1200'!$B:$B,ROW())="","",INDEX('Display 730 &amp; 1200'!$B:$B,ROW()))</f>
        <v>IMAM ARIEF BUDI SANTOSO</v>
      </c>
      <c r="C981" t="str">
        <f>IF(INDEX('Display 730 &amp; 1200'!$D:$D,ROW())="","",INDEX('Display 730 &amp; 1200'!$D:$D,ROW()))</f>
        <v>BEJEN</v>
      </c>
      <c r="D981" t="e">
        <f>IF($C981="",0,SUMIFS(#REF!,#REF!,$C981,#REF!,"&gt;="&amp;'Display 730 &amp; 1200'!$AN$10,#REF!,"&lt;="&amp;'Display 730 &amp; 1200'!$AN$9))</f>
        <v>#REF!</v>
      </c>
      <c r="E981" t="e">
        <f>IF($C981="",0,SUMIFS(#REF!,#REF!,$C981,#REF!,"&gt;="&amp;'Display 730 &amp; 1200'!$AN$12,#REF!,"&lt;="&amp;'Display 730 &amp; 1200'!$AN$11))</f>
        <v>#REF!</v>
      </c>
    </row>
    <row r="982" spans="1:5">
      <c r="A982" t="str">
        <f>IF(INDEX('Display 730 &amp; 1200'!$A:$A,ROW())="","",INDEX('Display 730 &amp; 1200'!$A:$A,ROW()))</f>
        <v>YOGYAKARTA日惹</v>
      </c>
      <c r="B982" t="str">
        <f>IF(INDEX('Display 730 &amp; 1200'!$B:$B,ROW())="","",INDEX('Display 730 &amp; 1200'!$B:$B,ROW()))</f>
        <v>IMAM ARIEF BUDI SANTOSO</v>
      </c>
      <c r="C982" t="str">
        <f>IF(INDEX('Display 730 &amp; 1200'!$D:$D,ROW())="","",INDEX('Display 730 &amp; 1200'!$D:$D,ROW()))</f>
        <v>NGRINGO</v>
      </c>
      <c r="D982" t="e">
        <f>IF($C982="",0,SUMIFS(#REF!,#REF!,$C982,#REF!,"&gt;="&amp;'Display 730 &amp; 1200'!$AN$10,#REF!,"&lt;="&amp;'Display 730 &amp; 1200'!$AN$9))</f>
        <v>#REF!</v>
      </c>
      <c r="E982" t="e">
        <f>IF($C982="",0,SUMIFS(#REF!,#REF!,$C982,#REF!,"&gt;="&amp;'Display 730 &amp; 1200'!$AN$12,#REF!,"&lt;="&amp;'Display 730 &amp; 1200'!$AN$11))</f>
        <v>#REF!</v>
      </c>
    </row>
    <row r="983" spans="1:5">
      <c r="A983" t="str">
        <f>IF(INDEX('Display 730 &amp; 1200'!$A:$A,ROW())="","",INDEX('Display 730 &amp; 1200'!$A:$A,ROW()))</f>
        <v>YOGYAKARTA日惹</v>
      </c>
      <c r="B983" t="str">
        <f>IF(INDEX('Display 730 &amp; 1200'!$B:$B,ROW())="","",INDEX('Display 730 &amp; 1200'!$B:$B,ROW()))</f>
        <v>IMAM ARIEF BUDI SANTOSO</v>
      </c>
      <c r="C983" t="str">
        <f>IF(INDEX('Display 730 &amp; 1200'!$D:$D,ROW())="","",INDEX('Display 730 &amp; 1200'!$D:$D,ROW()))</f>
        <v>MOJOGEDANG</v>
      </c>
      <c r="D983" t="e">
        <f>IF($C983="",0,SUMIFS(#REF!,#REF!,$C983,#REF!,"&gt;="&amp;'Display 730 &amp; 1200'!$AN$10,#REF!,"&lt;="&amp;'Display 730 &amp; 1200'!$AN$9))</f>
        <v>#REF!</v>
      </c>
      <c r="E983" t="e">
        <f>IF($C983="",0,SUMIFS(#REF!,#REF!,$C983,#REF!,"&gt;="&amp;'Display 730 &amp; 1200'!$AN$12,#REF!,"&lt;="&amp;'Display 730 &amp; 1200'!$AN$11))</f>
        <v>#REF!</v>
      </c>
    </row>
    <row r="984" spans="1:5">
      <c r="A984" t="str">
        <f>IF(INDEX('Display 730 &amp; 1200'!$A:$A,ROW())="","",INDEX('Display 730 &amp; 1200'!$A:$A,ROW()))</f>
        <v>YOGYAKARTA日惹</v>
      </c>
      <c r="B984" t="str">
        <f>IF(INDEX('Display 730 &amp; 1200'!$B:$B,ROW())="","",INDEX('Display 730 &amp; 1200'!$B:$B,ROW()))</f>
        <v>IMAM ARIEF BUDI SANTOSO</v>
      </c>
      <c r="C984" t="str">
        <f>IF(INDEX('Display 730 &amp; 1200'!$D:$D,ROW())="","",INDEX('Display 730 &amp; 1200'!$D:$D,ROW()))</f>
        <v>TUGU_BOTO</v>
      </c>
      <c r="D984" t="e">
        <f>IF($C984="",0,SUMIFS(#REF!,#REF!,$C984,#REF!,"&gt;="&amp;'Display 730 &amp; 1200'!$AN$10,#REF!,"&lt;="&amp;'Display 730 &amp; 1200'!$AN$9))</f>
        <v>#REF!</v>
      </c>
      <c r="E984" t="e">
        <f>IF($C984="",0,SUMIFS(#REF!,#REF!,$C984,#REF!,"&gt;="&amp;'Display 730 &amp; 1200'!$AN$12,#REF!,"&lt;="&amp;'Display 730 &amp; 1200'!$AN$11))</f>
        <v>#REF!</v>
      </c>
    </row>
    <row r="985" spans="1:5">
      <c r="A985" t="str">
        <f>IF(INDEX('Display 730 &amp; 1200'!$A:$A,ROW())="","",INDEX('Display 730 &amp; 1200'!$A:$A,ROW()))</f>
        <v>YOGYAKARTA日惹</v>
      </c>
      <c r="B985" t="str">
        <f>IF(INDEX('Display 730 &amp; 1200'!$B:$B,ROW())="","",INDEX('Display 730 &amp; 1200'!$B:$B,ROW()))</f>
        <v>IMAM ARIEF BUDI SANTOSO</v>
      </c>
      <c r="C985" t="str">
        <f>IF(INDEX('Display 730 &amp; 1200'!$D:$D,ROW())="","",INDEX('Display 730 &amp; 1200'!$D:$D,ROW()))</f>
        <v>JUMAPOLO</v>
      </c>
      <c r="D985" t="e">
        <f>IF($C985="",0,SUMIFS(#REF!,#REF!,$C985,#REF!,"&gt;="&amp;'Display 730 &amp; 1200'!$AN$10,#REF!,"&lt;="&amp;'Display 730 &amp; 1200'!$AN$9))</f>
        <v>#REF!</v>
      </c>
      <c r="E985" t="e">
        <f>IF($C985="",0,SUMIFS(#REF!,#REF!,$C985,#REF!,"&gt;="&amp;'Display 730 &amp; 1200'!$AN$12,#REF!,"&lt;="&amp;'Display 730 &amp; 1200'!$AN$11))</f>
        <v>#REF!</v>
      </c>
    </row>
    <row r="986" spans="1:5">
      <c r="A986" t="str">
        <f>IF(INDEX('Display 730 &amp; 1200'!$A:$A,ROW())="","",INDEX('Display 730 &amp; 1200'!$A:$A,ROW()))</f>
        <v>YOGYAKARTA日惹</v>
      </c>
      <c r="B986" t="str">
        <f>IF(INDEX('Display 730 &amp; 1200'!$B:$B,ROW())="","",INDEX('Display 730 &amp; 1200'!$B:$B,ROW()))</f>
        <v>IMAM ARIEF BUDI SANTOSO</v>
      </c>
      <c r="C986" t="str">
        <f>IF(INDEX('Display 730 &amp; 1200'!$D:$D,ROW())="","",INDEX('Display 730 &amp; 1200'!$D:$D,ROW()))</f>
        <v>KEBAKKRAMAT</v>
      </c>
      <c r="D986" t="e">
        <f>IF($C986="",0,SUMIFS(#REF!,#REF!,$C986,#REF!,"&gt;="&amp;'Display 730 &amp; 1200'!$AN$10,#REF!,"&lt;="&amp;'Display 730 &amp; 1200'!$AN$9))</f>
        <v>#REF!</v>
      </c>
      <c r="E986" t="e">
        <f>IF($C986="",0,SUMIFS(#REF!,#REF!,$C986,#REF!,"&gt;="&amp;'Display 730 &amp; 1200'!$AN$12,#REF!,"&lt;="&amp;'Display 730 &amp; 1200'!$AN$11))</f>
        <v>#REF!</v>
      </c>
    </row>
    <row r="987" spans="1:5">
      <c r="A987" t="str">
        <f>IF(INDEX('Display 730 &amp; 1200'!$A:$A,ROW())="","",INDEX('Display 730 &amp; 1200'!$A:$A,ROW()))</f>
        <v>YOGYAKARTA日惹</v>
      </c>
      <c r="B987" t="str">
        <f>IF(INDEX('Display 730 &amp; 1200'!$B:$B,ROW())="","",INDEX('Display 730 &amp; 1200'!$B:$B,ROW()))</f>
        <v>RIHFA RAFSANJANI</v>
      </c>
      <c r="C987" t="str">
        <f>IF(INDEX('Display 730 &amp; 1200'!$D:$D,ROW())="","",INDEX('Display 730 &amp; 1200'!$D:$D,ROW()))</f>
        <v>GOMBONG</v>
      </c>
      <c r="D987" t="e">
        <f>IF($C987="",0,SUMIFS(#REF!,#REF!,$C987,#REF!,"&gt;="&amp;'Display 730 &amp; 1200'!$AN$10,#REF!,"&lt;="&amp;'Display 730 &amp; 1200'!$AN$9))</f>
        <v>#REF!</v>
      </c>
      <c r="E987" t="e">
        <f>IF($C987="",0,SUMIFS(#REF!,#REF!,$C987,#REF!,"&gt;="&amp;'Display 730 &amp; 1200'!$AN$12,#REF!,"&lt;="&amp;'Display 730 &amp; 1200'!$AN$11))</f>
        <v>#REF!</v>
      </c>
    </row>
    <row r="988" spans="1:5">
      <c r="A988" t="str">
        <f>IF(INDEX('Display 730 &amp; 1200'!$A:$A,ROW())="","",INDEX('Display 730 &amp; 1200'!$A:$A,ROW()))</f>
        <v>YOGYAKARTA日惹</v>
      </c>
      <c r="B988" t="str">
        <f>IF(INDEX('Display 730 &amp; 1200'!$B:$B,ROW())="","",INDEX('Display 730 &amp; 1200'!$B:$B,ROW()))</f>
        <v>RIHFA RAFSANJANI</v>
      </c>
      <c r="C988" t="str">
        <f>IF(INDEX('Display 730 &amp; 1200'!$D:$D,ROW())="","",INDEX('Display 730 &amp; 1200'!$D:$D,ROW()))</f>
        <v>KBM02A</v>
      </c>
      <c r="D988" t="e">
        <f>IF($C988="",0,SUMIFS(#REF!,#REF!,$C988,#REF!,"&gt;="&amp;'Display 730 &amp; 1200'!$AN$10,#REF!,"&lt;="&amp;'Display 730 &amp; 1200'!$AN$9))</f>
        <v>#REF!</v>
      </c>
      <c r="E988" t="e">
        <f>IF($C988="",0,SUMIFS(#REF!,#REF!,$C988,#REF!,"&gt;="&amp;'Display 730 &amp; 1200'!$AN$12,#REF!,"&lt;="&amp;'Display 730 &amp; 1200'!$AN$11))</f>
        <v>#REF!</v>
      </c>
    </row>
    <row r="989" spans="1:5">
      <c r="A989" t="str">
        <f>IF(INDEX('Display 730 &amp; 1200'!$A:$A,ROW())="","",INDEX('Display 730 &amp; 1200'!$A:$A,ROW()))</f>
        <v>YOGYAKARTA日惹</v>
      </c>
      <c r="B989" t="str">
        <f>IF(INDEX('Display 730 &amp; 1200'!$B:$B,ROW())="","",INDEX('Display 730 &amp; 1200'!$B:$B,ROW()))</f>
        <v>RIHFA RAFSANJANI</v>
      </c>
      <c r="C989" t="str">
        <f>IF(INDEX('Display 730 &amp; 1200'!$D:$D,ROW())="","",INDEX('Display 730 &amp; 1200'!$D:$D,ROW()))</f>
        <v>PREMBUN</v>
      </c>
      <c r="D989" t="e">
        <f>IF($C989="",0,SUMIFS(#REF!,#REF!,$C989,#REF!,"&gt;="&amp;'Display 730 &amp; 1200'!$AN$10,#REF!,"&lt;="&amp;'Display 730 &amp; 1200'!$AN$9))</f>
        <v>#REF!</v>
      </c>
      <c r="E989" t="e">
        <f>IF($C989="",0,SUMIFS(#REF!,#REF!,$C989,#REF!,"&gt;="&amp;'Display 730 &amp; 1200'!$AN$12,#REF!,"&lt;="&amp;'Display 730 &amp; 1200'!$AN$11))</f>
        <v>#REF!</v>
      </c>
    </row>
    <row r="990" spans="1:5">
      <c r="A990" t="str">
        <f>IF(INDEX('Display 730 &amp; 1200'!$A:$A,ROW())="","",INDEX('Display 730 &amp; 1200'!$A:$A,ROW()))</f>
        <v>YOGYAKARTA日惹</v>
      </c>
      <c r="B990" t="str">
        <f>IF(INDEX('Display 730 &amp; 1200'!$B:$B,ROW())="","",INDEX('Display 730 &amp; 1200'!$B:$B,ROW()))</f>
        <v>RIHFA RAFSANJANI</v>
      </c>
      <c r="C990" t="str">
        <f>IF(INDEX('Display 730 &amp; 1200'!$D:$D,ROW())="","",INDEX('Display 730 &amp; 1200'!$D:$D,ROW()))</f>
        <v>KEBUMEN_KOTA</v>
      </c>
      <c r="D990" t="e">
        <f>IF($C990="",0,SUMIFS(#REF!,#REF!,$C990,#REF!,"&gt;="&amp;'Display 730 &amp; 1200'!$AN$10,#REF!,"&lt;="&amp;'Display 730 &amp; 1200'!$AN$9))</f>
        <v>#REF!</v>
      </c>
      <c r="E990" t="e">
        <f>IF($C990="",0,SUMIFS(#REF!,#REF!,$C990,#REF!,"&gt;="&amp;'Display 730 &amp; 1200'!$AN$12,#REF!,"&lt;="&amp;'Display 730 &amp; 1200'!$AN$11))</f>
        <v>#REF!</v>
      </c>
    </row>
    <row r="991" spans="1:5">
      <c r="A991" t="str">
        <f>IF(INDEX('Display 730 &amp; 1200'!$A:$A,ROW())="","",INDEX('Display 730 &amp; 1200'!$A:$A,ROW()))</f>
        <v>YOGYAKARTA日惹</v>
      </c>
      <c r="B991" t="str">
        <f>IF(INDEX('Display 730 &amp; 1200'!$B:$B,ROW())="","",INDEX('Display 730 &amp; 1200'!$B:$B,ROW()))</f>
        <v>RIHFA RAFSANJANI</v>
      </c>
      <c r="C991" t="str">
        <f>IF(INDEX('Display 730 &amp; 1200'!$D:$D,ROW())="","",INDEX('Display 730 &amp; 1200'!$D:$D,ROW()))</f>
        <v>AYAH</v>
      </c>
      <c r="D991" t="e">
        <f>IF($C991="",0,SUMIFS(#REF!,#REF!,$C991,#REF!,"&gt;="&amp;'Display 730 &amp; 1200'!$AN$10,#REF!,"&lt;="&amp;'Display 730 &amp; 1200'!$AN$9))</f>
        <v>#REF!</v>
      </c>
      <c r="E991" t="e">
        <f>IF($C991="",0,SUMIFS(#REF!,#REF!,$C991,#REF!,"&gt;="&amp;'Display 730 &amp; 1200'!$AN$12,#REF!,"&lt;="&amp;'Display 730 &amp; 1200'!$AN$11))</f>
        <v>#REF!</v>
      </c>
    </row>
    <row r="992" spans="1:5">
      <c r="A992" t="str">
        <f>IF(INDEX('Display 730 &amp; 1200'!$A:$A,ROW())="","",INDEX('Display 730 &amp; 1200'!$A:$A,ROW()))</f>
        <v>YOGYAKARTA日惹</v>
      </c>
      <c r="B992" t="str">
        <f>IF(INDEX('Display 730 &amp; 1200'!$B:$B,ROW())="","",INDEX('Display 730 &amp; 1200'!$B:$B,ROW()))</f>
        <v>RIHFA RAFSANJANI</v>
      </c>
      <c r="C992" t="str">
        <f>IF(INDEX('Display 730 &amp; 1200'!$D:$D,ROW())="","",INDEX('Display 730 &amp; 1200'!$D:$D,ROW()))</f>
        <v>PETANAHAN</v>
      </c>
      <c r="D992" t="e">
        <f>IF($C992="",0,SUMIFS(#REF!,#REF!,$C992,#REF!,"&gt;="&amp;'Display 730 &amp; 1200'!$AN$10,#REF!,"&lt;="&amp;'Display 730 &amp; 1200'!$AN$9))</f>
        <v>#REF!</v>
      </c>
      <c r="E992" t="e">
        <f>IF($C992="",0,SUMIFS(#REF!,#REF!,$C992,#REF!,"&gt;="&amp;'Display 730 &amp; 1200'!$AN$12,#REF!,"&lt;="&amp;'Display 730 &amp; 1200'!$AN$11))</f>
        <v>#REF!</v>
      </c>
    </row>
    <row r="993" spans="1:5">
      <c r="A993" t="str">
        <f>IF(INDEX('Display 730 &amp; 1200'!$A:$A,ROW())="","",INDEX('Display 730 &amp; 1200'!$A:$A,ROW()))</f>
        <v>YOGYAKARTA日惹</v>
      </c>
      <c r="B993" t="str">
        <f>IF(INDEX('Display 730 &amp; 1200'!$B:$B,ROW())="","",INDEX('Display 730 &amp; 1200'!$B:$B,ROW()))</f>
        <v>RIHFA RAFSANJANI</v>
      </c>
      <c r="C993" t="str">
        <f>IF(INDEX('Display 730 &amp; 1200'!$D:$D,ROW())="","",INDEX('Display 730 &amp; 1200'!$D:$D,ROW()))</f>
        <v>KUTOWINANGUN</v>
      </c>
      <c r="D993" t="e">
        <f>IF($C993="",0,SUMIFS(#REF!,#REF!,$C993,#REF!,"&gt;="&amp;'Display 730 &amp; 1200'!$AN$10,#REF!,"&lt;="&amp;'Display 730 &amp; 1200'!$AN$9))</f>
        <v>#REF!</v>
      </c>
      <c r="E993" t="e">
        <f>IF($C993="",0,SUMIFS(#REF!,#REF!,$C993,#REF!,"&gt;="&amp;'Display 730 &amp; 1200'!$AN$12,#REF!,"&lt;="&amp;'Display 730 &amp; 1200'!$AN$11))</f>
        <v>#REF!</v>
      </c>
    </row>
    <row r="994" spans="1:5">
      <c r="A994" t="str">
        <f>IF(INDEX('Display 730 &amp; 1200'!$A:$A,ROW())="","",INDEX('Display 730 &amp; 1200'!$A:$A,ROW()))</f>
        <v>YOGYAKARTA日惹</v>
      </c>
      <c r="B994" t="str">
        <f>IF(INDEX('Display 730 &amp; 1200'!$B:$B,ROW())="","",INDEX('Display 730 &amp; 1200'!$B:$B,ROW()))</f>
        <v>RIHFA RAFSANJANI</v>
      </c>
      <c r="C994" t="str">
        <f>IF(INDEX('Display 730 &amp; 1200'!$D:$D,ROW())="","",INDEX('Display 730 &amp; 1200'!$D:$D,ROW()))</f>
        <v>CANDI_KEBUMEN</v>
      </c>
      <c r="D994" t="e">
        <f>IF($C994="",0,SUMIFS(#REF!,#REF!,$C994,#REF!,"&gt;="&amp;'Display 730 &amp; 1200'!$AN$10,#REF!,"&lt;="&amp;'Display 730 &amp; 1200'!$AN$9))</f>
        <v>#REF!</v>
      </c>
      <c r="E994" t="e">
        <f>IF($C994="",0,SUMIFS(#REF!,#REF!,$C994,#REF!,"&gt;="&amp;'Display 730 &amp; 1200'!$AN$12,#REF!,"&lt;="&amp;'Display 730 &amp; 1200'!$AN$11))</f>
        <v>#REF!</v>
      </c>
    </row>
    <row r="995" spans="1:5">
      <c r="A995" t="str">
        <f>IF(INDEX('Display 730 &amp; 1200'!$A:$A,ROW())="","",INDEX('Display 730 &amp; 1200'!$A:$A,ROW()))</f>
        <v>YOGYAKARTA日惹</v>
      </c>
      <c r="B995" t="str">
        <f>IF(INDEX('Display 730 &amp; 1200'!$B:$B,ROW())="","",INDEX('Display 730 &amp; 1200'!$B:$B,ROW()))</f>
        <v>RIHFA RAFSANJANI</v>
      </c>
      <c r="C995" t="str">
        <f>IF(INDEX('Display 730 &amp; 1200'!$D:$D,ROW())="","",INDEX('Display 730 &amp; 1200'!$D:$D,ROW()))</f>
        <v>KBM17</v>
      </c>
      <c r="D995" t="e">
        <f>IF($C995="",0,SUMIFS(#REF!,#REF!,$C995,#REF!,"&gt;="&amp;'Display 730 &amp; 1200'!$AN$10,#REF!,"&lt;="&amp;'Display 730 &amp; 1200'!$AN$9))</f>
        <v>#REF!</v>
      </c>
      <c r="E995" t="e">
        <f>IF($C995="",0,SUMIFS(#REF!,#REF!,$C995,#REF!,"&gt;="&amp;'Display 730 &amp; 1200'!$AN$12,#REF!,"&lt;="&amp;'Display 730 &amp; 1200'!$AN$11))</f>
        <v>#REF!</v>
      </c>
    </row>
    <row r="996" spans="1:5">
      <c r="A996" t="str">
        <f>IF(INDEX('Display 730 &amp; 1200'!$A:$A,ROW())="","",INDEX('Display 730 &amp; 1200'!$A:$A,ROW()))</f>
        <v>YOGYAKARTA日惹</v>
      </c>
      <c r="B996" t="str">
        <f>IF(INDEX('Display 730 &amp; 1200'!$B:$B,ROW())="","",INDEX('Display 730 &amp; 1200'!$B:$B,ROW()))</f>
        <v>AGUS SULAEMAN</v>
      </c>
      <c r="C996" t="str">
        <f>IF(INDEX('Display 730 &amp; 1200'!$D:$D,ROW())="","",INDEX('Display 730 &amp; 1200'!$D:$D,ROW()))</f>
        <v>WATES</v>
      </c>
      <c r="D996" t="e">
        <f>IF($C996="",0,SUMIFS(#REF!,#REF!,$C996,#REF!,"&gt;="&amp;'Display 730 &amp; 1200'!$AN$10,#REF!,"&lt;="&amp;'Display 730 &amp; 1200'!$AN$9))</f>
        <v>#REF!</v>
      </c>
      <c r="E996" t="e">
        <f>IF($C996="",0,SUMIFS(#REF!,#REF!,$C996,#REF!,"&gt;="&amp;'Display 730 &amp; 1200'!$AN$12,#REF!,"&lt;="&amp;'Display 730 &amp; 1200'!$AN$11))</f>
        <v>#REF!</v>
      </c>
    </row>
    <row r="997" spans="1:5">
      <c r="A997" t="str">
        <f>IF(INDEX('Display 730 &amp; 1200'!$A:$A,ROW())="","",INDEX('Display 730 &amp; 1200'!$A:$A,ROW()))</f>
        <v>YOGYAKARTA日惹</v>
      </c>
      <c r="B997" t="str">
        <f>IF(INDEX('Display 730 &amp; 1200'!$B:$B,ROW())="","",INDEX('Display 730 &amp; 1200'!$B:$B,ROW()))</f>
        <v>AGUS SULAEMAN</v>
      </c>
      <c r="C997" t="str">
        <f>IF(INDEX('Display 730 &amp; 1200'!$D:$D,ROW())="","",INDEX('Display 730 &amp; 1200'!$D:$D,ROW()))</f>
        <v>SENTOLO</v>
      </c>
      <c r="D997" t="e">
        <f>IF($C997="",0,SUMIFS(#REF!,#REF!,$C997,#REF!,"&gt;="&amp;'Display 730 &amp; 1200'!$AN$10,#REF!,"&lt;="&amp;'Display 730 &amp; 1200'!$AN$9))</f>
        <v>#REF!</v>
      </c>
      <c r="E997" t="e">
        <f>IF($C997="",0,SUMIFS(#REF!,#REF!,$C997,#REF!,"&gt;="&amp;'Display 730 &amp; 1200'!$AN$12,#REF!,"&lt;="&amp;'Display 730 &amp; 1200'!$AN$11))</f>
        <v>#REF!</v>
      </c>
    </row>
    <row r="998" spans="1:5">
      <c r="A998" t="str">
        <f>IF(INDEX('Display 730 &amp; 1200'!$A:$A,ROW())="","",INDEX('Display 730 &amp; 1200'!$A:$A,ROW()))</f>
        <v>YOGYAKARTA日惹</v>
      </c>
      <c r="B998" t="str">
        <f>IF(INDEX('Display 730 &amp; 1200'!$B:$B,ROW())="","",INDEX('Display 730 &amp; 1200'!$B:$B,ROW()))</f>
        <v>AGUS SULAEMAN</v>
      </c>
      <c r="C998" t="str">
        <f>IF(INDEX('Display 730 &amp; 1200'!$D:$D,ROW())="","",INDEX('Display 730 &amp; 1200'!$D:$D,ROW()))</f>
        <v>KULONPROGO</v>
      </c>
      <c r="D998" t="e">
        <f>IF($C998="",0,SUMIFS(#REF!,#REF!,$C998,#REF!,"&gt;="&amp;'Display 730 &amp; 1200'!$AN$10,#REF!,"&lt;="&amp;'Display 730 &amp; 1200'!$AN$9))</f>
        <v>#REF!</v>
      </c>
      <c r="E998" t="e">
        <f>IF($C998="",0,SUMIFS(#REF!,#REF!,$C998,#REF!,"&gt;="&amp;'Display 730 &amp; 1200'!$AN$12,#REF!,"&lt;="&amp;'Display 730 &amp; 1200'!$AN$11))</f>
        <v>#REF!</v>
      </c>
    </row>
    <row r="999" spans="1:5">
      <c r="A999" t="str">
        <f>IF(INDEX('Display 730 &amp; 1200'!$A:$A,ROW())="","",INDEX('Display 730 &amp; 1200'!$A:$A,ROW()))</f>
        <v>YOGYAKARTA日惹</v>
      </c>
      <c r="B999" t="str">
        <f>IF(INDEX('Display 730 &amp; 1200'!$B:$B,ROW())="","",INDEX('Display 730 &amp; 1200'!$B:$B,ROW()))</f>
        <v>AGUS SULAEMAN</v>
      </c>
      <c r="C999" t="str">
        <f>IF(INDEX('Display 730 &amp; 1200'!$D:$D,ROW())="","",INDEX('Display 730 &amp; 1200'!$D:$D,ROW()))</f>
        <v>NANGGULAN</v>
      </c>
      <c r="D999" t="e">
        <f>IF($C999="",0,SUMIFS(#REF!,#REF!,$C999,#REF!,"&gt;="&amp;'Display 730 &amp; 1200'!$AN$10,#REF!,"&lt;="&amp;'Display 730 &amp; 1200'!$AN$9))</f>
        <v>#REF!</v>
      </c>
      <c r="E999" t="e">
        <f>IF($C999="",0,SUMIFS(#REF!,#REF!,$C999,#REF!,"&gt;="&amp;'Display 730 &amp; 1200'!$AN$12,#REF!,"&lt;="&amp;'Display 730 &amp; 1200'!$AN$11))</f>
        <v>#REF!</v>
      </c>
    </row>
    <row r="1000" spans="1:5">
      <c r="A1000" t="str">
        <f>IF(INDEX('Display 730 &amp; 1200'!$A:$A,ROW())="","",INDEX('Display 730 &amp; 1200'!$A:$A,ROW()))</f>
        <v>YOGYAKARTA日惹</v>
      </c>
      <c r="B1000" t="str">
        <f>IF(INDEX('Display 730 &amp; 1200'!$B:$B,ROW())="","",INDEX('Display 730 &amp; 1200'!$B:$B,ROW()))</f>
        <v>IMAM ARIEF BUDI SANTOSO</v>
      </c>
      <c r="C1000" t="str">
        <f>IF(INDEX('Display 730 &amp; 1200'!$D:$D,ROW())="","",INDEX('Display 730 &amp; 1200'!$D:$D,ROW()))</f>
        <v>KLATEN_SELATAN</v>
      </c>
      <c r="D1000" t="e">
        <f>IF($C1000="",0,SUMIFS(#REF!,#REF!,$C1000,#REF!,"&gt;="&amp;'Display 730 &amp; 1200'!$AN$10,#REF!,"&lt;="&amp;'Display 730 &amp; 1200'!$AN$9))</f>
        <v>#REF!</v>
      </c>
      <c r="E1000" t="e">
        <f>IF($C1000="",0,SUMIFS(#REF!,#REF!,$C1000,#REF!,"&gt;="&amp;'Display 730 &amp; 1200'!$AN$12,#REF!,"&lt;="&amp;'Display 730 &amp; 1200'!$AN$11))</f>
        <v>#REF!</v>
      </c>
    </row>
    <row r="1001" spans="1:5">
      <c r="A1001" t="str">
        <f>IF(INDEX('Display 730 &amp; 1200'!$A:$A,ROW())="","",INDEX('Display 730 &amp; 1200'!$A:$A,ROW()))</f>
        <v>YOGYAKARTA日惹</v>
      </c>
      <c r="B1001" t="str">
        <f>IF(INDEX('Display 730 &amp; 1200'!$B:$B,ROW())="","",INDEX('Display 730 &amp; 1200'!$B:$B,ROW()))</f>
        <v>IMAM ARIEF BUDI SANTOSO</v>
      </c>
      <c r="C1001" t="str">
        <f>IF(INDEX('Display 730 &amp; 1200'!$D:$D,ROW())="","",INDEX('Display 730 &amp; 1200'!$D:$D,ROW()))</f>
        <v>PRAMBANAN</v>
      </c>
      <c r="D1001" t="e">
        <f>IF($C1001="",0,SUMIFS(#REF!,#REF!,$C1001,#REF!,"&gt;="&amp;'Display 730 &amp; 1200'!$AN$10,#REF!,"&lt;="&amp;'Display 730 &amp; 1200'!$AN$9))</f>
        <v>#REF!</v>
      </c>
      <c r="E1001" t="e">
        <f>IF($C1001="",0,SUMIFS(#REF!,#REF!,$C1001,#REF!,"&gt;="&amp;'Display 730 &amp; 1200'!$AN$12,#REF!,"&lt;="&amp;'Display 730 &amp; 1200'!$AN$11))</f>
        <v>#REF!</v>
      </c>
    </row>
    <row r="1002" spans="1:5">
      <c r="A1002" t="str">
        <f>IF(INDEX('Display 730 &amp; 1200'!$A:$A,ROW())="","",INDEX('Display 730 &amp; 1200'!$A:$A,ROW()))</f>
        <v>YOGYAKARTA日惹</v>
      </c>
      <c r="B1002" t="str">
        <f>IF(INDEX('Display 730 &amp; 1200'!$B:$B,ROW())="","",INDEX('Display 730 &amp; 1200'!$B:$B,ROW()))</f>
        <v>IMAM ARIEF BUDI SANTOSO</v>
      </c>
      <c r="C1002" t="str">
        <f>IF(INDEX('Display 730 &amp; 1200'!$D:$D,ROW())="","",INDEX('Display 730 &amp; 1200'!$D:$D,ROW()))</f>
        <v>DELANGGU</v>
      </c>
      <c r="D1002" t="e">
        <f>IF($C1002="",0,SUMIFS(#REF!,#REF!,$C1002,#REF!,"&gt;="&amp;'Display 730 &amp; 1200'!$AN$10,#REF!,"&lt;="&amp;'Display 730 &amp; 1200'!$AN$9))</f>
        <v>#REF!</v>
      </c>
      <c r="E1002" t="e">
        <f>IF($C1002="",0,SUMIFS(#REF!,#REF!,$C1002,#REF!,"&gt;="&amp;'Display 730 &amp; 1200'!$AN$12,#REF!,"&lt;="&amp;'Display 730 &amp; 1200'!$AN$11))</f>
        <v>#REF!</v>
      </c>
    </row>
    <row r="1003" spans="1:5">
      <c r="A1003" t="str">
        <f>IF(INDEX('Display 730 &amp; 1200'!$A:$A,ROW())="","",INDEX('Display 730 &amp; 1200'!$A:$A,ROW()))</f>
        <v>YOGYAKARTA日惹</v>
      </c>
      <c r="B1003" t="str">
        <f>IF(INDEX('Display 730 &amp; 1200'!$B:$B,ROW())="","",INDEX('Display 730 &amp; 1200'!$B:$B,ROW()))</f>
        <v>IMAM ARIEF BUDI SANTOSO</v>
      </c>
      <c r="C1003" t="str">
        <f>IF(INDEX('Display 730 &amp; 1200'!$D:$D,ROW())="","",INDEX('Display 730 &amp; 1200'!$D:$D,ROW()))</f>
        <v>BELANG_WETAN</v>
      </c>
      <c r="D1003" t="e">
        <f>IF($C1003="",0,SUMIFS(#REF!,#REF!,$C1003,#REF!,"&gt;="&amp;'Display 730 &amp; 1200'!$AN$10,#REF!,"&lt;="&amp;'Display 730 &amp; 1200'!$AN$9))</f>
        <v>#REF!</v>
      </c>
      <c r="E1003" t="e">
        <f>IF($C1003="",0,SUMIFS(#REF!,#REF!,$C1003,#REF!,"&gt;="&amp;'Display 730 &amp; 1200'!$AN$12,#REF!,"&lt;="&amp;'Display 730 &amp; 1200'!$AN$11))</f>
        <v>#REF!</v>
      </c>
    </row>
    <row r="1004" spans="1:5">
      <c r="A1004" t="str">
        <f>IF(INDEX('Display 730 &amp; 1200'!$A:$A,ROW())="","",INDEX('Display 730 &amp; 1200'!$A:$A,ROW()))</f>
        <v>YOGYAKARTA日惹</v>
      </c>
      <c r="B1004" t="str">
        <f>IF(INDEX('Display 730 &amp; 1200'!$B:$B,ROW())="","",INDEX('Display 730 &amp; 1200'!$B:$B,ROW()))</f>
        <v>IMAM ARIEF BUDI SANTOSO</v>
      </c>
      <c r="C1004" t="str">
        <f>IF(INDEX('Display 730 &amp; 1200'!$D:$D,ROW())="","",INDEX('Display 730 &amp; 1200'!$D:$D,ROW()))</f>
        <v>PEDAN</v>
      </c>
      <c r="D1004" t="e">
        <f>IF($C1004="",0,SUMIFS(#REF!,#REF!,$C1004,#REF!,"&gt;="&amp;'Display 730 &amp; 1200'!$AN$10,#REF!,"&lt;="&amp;'Display 730 &amp; 1200'!$AN$9))</f>
        <v>#REF!</v>
      </c>
      <c r="E1004" t="e">
        <f>IF($C1004="",0,SUMIFS(#REF!,#REF!,$C1004,#REF!,"&gt;="&amp;'Display 730 &amp; 1200'!$AN$12,#REF!,"&lt;="&amp;'Display 730 &amp; 1200'!$AN$11))</f>
        <v>#REF!</v>
      </c>
    </row>
    <row r="1005" spans="1:5">
      <c r="A1005" t="str">
        <f>IF(INDEX('Display 730 &amp; 1200'!$A:$A,ROW())="","",INDEX('Display 730 &amp; 1200'!$A:$A,ROW()))</f>
        <v>YOGYAKARTA日惹</v>
      </c>
      <c r="B1005" t="str">
        <f>IF(INDEX('Display 730 &amp; 1200'!$B:$B,ROW())="","",INDEX('Display 730 &amp; 1200'!$B:$B,ROW()))</f>
        <v>IMAM ARIEF BUDI SANTOSO</v>
      </c>
      <c r="C1005" t="str">
        <f>IF(INDEX('Display 730 &amp; 1200'!$D:$D,ROW())="","",INDEX('Display 730 &amp; 1200'!$D:$D,ROW()))</f>
        <v>KLATEN_TENGAH</v>
      </c>
      <c r="D1005" t="e">
        <f>IF($C1005="",0,SUMIFS(#REF!,#REF!,$C1005,#REF!,"&gt;="&amp;'Display 730 &amp; 1200'!$AN$10,#REF!,"&lt;="&amp;'Display 730 &amp; 1200'!$AN$9))</f>
        <v>#REF!</v>
      </c>
      <c r="E1005" t="e">
        <f>IF($C1005="",0,SUMIFS(#REF!,#REF!,$C1005,#REF!,"&gt;="&amp;'Display 730 &amp; 1200'!$AN$12,#REF!,"&lt;="&amp;'Display 730 &amp; 1200'!$AN$11))</f>
        <v>#REF!</v>
      </c>
    </row>
    <row r="1006" spans="1:5">
      <c r="A1006" t="str">
        <f>IF(INDEX('Display 730 &amp; 1200'!$A:$A,ROW())="","",INDEX('Display 730 &amp; 1200'!$A:$A,ROW()))</f>
        <v>YOGYAKARTA日惹</v>
      </c>
      <c r="B1006" t="str">
        <f>IF(INDEX('Display 730 &amp; 1200'!$B:$B,ROW())="","",INDEX('Display 730 &amp; 1200'!$B:$B,ROW()))</f>
        <v>IMAM ARIEF BUDI SANTOSO</v>
      </c>
      <c r="C1006" t="str">
        <f>IF(INDEX('Display 730 &amp; 1200'!$D:$D,ROW())="","",INDEX('Display 730 &amp; 1200'!$D:$D,ROW()))</f>
        <v>KARANGDOWO</v>
      </c>
      <c r="D1006" t="e">
        <f>IF($C1006="",0,SUMIFS(#REF!,#REF!,$C1006,#REF!,"&gt;="&amp;'Display 730 &amp; 1200'!$AN$10,#REF!,"&lt;="&amp;'Display 730 &amp; 1200'!$AN$9))</f>
        <v>#REF!</v>
      </c>
      <c r="E1006" t="e">
        <f>IF($C1006="",0,SUMIFS(#REF!,#REF!,$C1006,#REF!,"&gt;="&amp;'Display 730 &amp; 1200'!$AN$12,#REF!,"&lt;="&amp;'Display 730 &amp; 1200'!$AN$11))</f>
        <v>#REF!</v>
      </c>
    </row>
    <row r="1007" spans="1:5">
      <c r="A1007" t="str">
        <f>IF(INDEX('Display 730 &amp; 1200'!$A:$A,ROW())="","",INDEX('Display 730 &amp; 1200'!$A:$A,ROW()))</f>
        <v>YOGYAKARTA日惹</v>
      </c>
      <c r="B1007" t="str">
        <f>IF(INDEX('Display 730 &amp; 1200'!$B:$B,ROW())="","",INDEX('Display 730 &amp; 1200'!$B:$B,ROW()))</f>
        <v>IMAM ARIEF BUDI SANTOSO</v>
      </c>
      <c r="C1007" t="str">
        <f>IF(INDEX('Display 730 &amp; 1200'!$D:$D,ROW())="","",INDEX('Display 730 &amp; 1200'!$D:$D,ROW()))</f>
        <v>DC_KLATEN</v>
      </c>
      <c r="D1007" t="e">
        <f>IF($C1007="",0,SUMIFS(#REF!,#REF!,$C1007,#REF!,"&gt;="&amp;'Display 730 &amp; 1200'!$AN$10,#REF!,"&lt;="&amp;'Display 730 &amp; 1200'!$AN$9))</f>
        <v>#REF!</v>
      </c>
      <c r="E1007" t="e">
        <f>IF($C1007="",0,SUMIFS(#REF!,#REF!,$C1007,#REF!,"&gt;="&amp;'Display 730 &amp; 1200'!$AN$12,#REF!,"&lt;="&amp;'Display 730 &amp; 1200'!$AN$11))</f>
        <v>#REF!</v>
      </c>
    </row>
    <row r="1008" spans="1:5">
      <c r="A1008" t="str">
        <f>IF(INDEX('Display 730 &amp; 1200'!$A:$A,ROW())="","",INDEX('Display 730 &amp; 1200'!$A:$A,ROW()))</f>
        <v>YOGYAKARTA日惹</v>
      </c>
      <c r="B1008" t="str">
        <f>IF(INDEX('Display 730 &amp; 1200'!$B:$B,ROW())="","",INDEX('Display 730 &amp; 1200'!$B:$B,ROW()))</f>
        <v>IMAM ARIEF BUDI SANTOSO</v>
      </c>
      <c r="C1008" t="str">
        <f>IF(INDEX('Display 730 &amp; 1200'!$D:$D,ROW())="","",INDEX('Display 730 &amp; 1200'!$D:$D,ROW()))</f>
        <v>MOJAYAN</v>
      </c>
      <c r="D1008" t="e">
        <f>IF($C1008="",0,SUMIFS(#REF!,#REF!,$C1008,#REF!,"&gt;="&amp;'Display 730 &amp; 1200'!$AN$10,#REF!,"&lt;="&amp;'Display 730 &amp; 1200'!$AN$9))</f>
        <v>#REF!</v>
      </c>
      <c r="E1008" t="e">
        <f>IF($C1008="",0,SUMIFS(#REF!,#REF!,$C1008,#REF!,"&gt;="&amp;'Display 730 &amp; 1200'!$AN$12,#REF!,"&lt;="&amp;'Display 730 &amp; 1200'!$AN$11))</f>
        <v>#REF!</v>
      </c>
    </row>
    <row r="1009" spans="1:5">
      <c r="A1009" t="str">
        <f>IF(INDEX('Display 730 &amp; 1200'!$A:$A,ROW())="","",INDEX('Display 730 &amp; 1200'!$A:$A,ROW()))</f>
        <v>YOGYAKARTA日惹</v>
      </c>
      <c r="B1009" t="str">
        <f>IF(INDEX('Display 730 &amp; 1200'!$B:$B,ROW())="","",INDEX('Display 730 &amp; 1200'!$B:$B,ROW()))</f>
        <v>IMAM ARIEF BUDI SANTOSO</v>
      </c>
      <c r="C1009" t="str">
        <f>IF(INDEX('Display 730 &amp; 1200'!$D:$D,ROW())="","",INDEX('Display 730 &amp; 1200'!$D:$D,ROW()))</f>
        <v>MAYUNGAN</v>
      </c>
      <c r="D1009" t="e">
        <f>IF($C1009="",0,SUMIFS(#REF!,#REF!,$C1009,#REF!,"&gt;="&amp;'Display 730 &amp; 1200'!$AN$10,#REF!,"&lt;="&amp;'Display 730 &amp; 1200'!$AN$9))</f>
        <v>#REF!</v>
      </c>
      <c r="E1009" t="e">
        <f>IF($C1009="",0,SUMIFS(#REF!,#REF!,$C1009,#REF!,"&gt;="&amp;'Display 730 &amp; 1200'!$AN$12,#REF!,"&lt;="&amp;'Display 730 &amp; 1200'!$AN$11))</f>
        <v>#REF!</v>
      </c>
    </row>
    <row r="1010" spans="1:5">
      <c r="A1010" t="str">
        <f>IF(INDEX('Display 730 &amp; 1200'!$A:$A,ROW())="","",INDEX('Display 730 &amp; 1200'!$A:$A,ROW()))</f>
        <v>YOGYAKARTA日惹</v>
      </c>
      <c r="B1010" t="str">
        <f>IF(INDEX('Display 730 &amp; 1200'!$B:$B,ROW())="","",INDEX('Display 730 &amp; 1200'!$B:$B,ROW()))</f>
        <v>IMAM ARIEF BUDI SANTOSO</v>
      </c>
      <c r="C1010" t="str">
        <f>IF(INDEX('Display 730 &amp; 1200'!$D:$D,ROW())="","",INDEX('Display 730 &amp; 1200'!$D:$D,ROW()))</f>
        <v>TULUNG</v>
      </c>
      <c r="D1010" t="e">
        <f>IF($C1010="",0,SUMIFS(#REF!,#REF!,$C1010,#REF!,"&gt;="&amp;'Display 730 &amp; 1200'!$AN$10,#REF!,"&lt;="&amp;'Display 730 &amp; 1200'!$AN$9))</f>
        <v>#REF!</v>
      </c>
      <c r="E1010" t="e">
        <f>IF($C1010="",0,SUMIFS(#REF!,#REF!,$C1010,#REF!,"&gt;="&amp;'Display 730 &amp; 1200'!$AN$12,#REF!,"&lt;="&amp;'Display 730 &amp; 1200'!$AN$11))</f>
        <v>#REF!</v>
      </c>
    </row>
    <row r="1011" spans="1:5">
      <c r="A1011" t="str">
        <f>IF(INDEX('Display 730 &amp; 1200'!$A:$A,ROW())="","",INDEX('Display 730 &amp; 1200'!$A:$A,ROW()))</f>
        <v>YOGYAKARTA日惹</v>
      </c>
      <c r="B1011" t="str">
        <f>IF(INDEX('Display 730 &amp; 1200'!$B:$B,ROW())="","",INDEX('Display 730 &amp; 1200'!$B:$B,ROW()))</f>
        <v>IMAM ARIEF BUDI SANTOSO</v>
      </c>
      <c r="C1011" t="str">
        <f>IF(INDEX('Display 730 &amp; 1200'!$D:$D,ROW())="","",INDEX('Display 730 &amp; 1200'!$D:$D,ROW()))</f>
        <v>KLT26</v>
      </c>
      <c r="D1011" t="e">
        <f>IF($C1011="",0,SUMIFS(#REF!,#REF!,$C1011,#REF!,"&gt;="&amp;'Display 730 &amp; 1200'!$AN$10,#REF!,"&lt;="&amp;'Display 730 &amp; 1200'!$AN$9))</f>
        <v>#REF!</v>
      </c>
      <c r="E1011" t="e">
        <f>IF($C1011="",0,SUMIFS(#REF!,#REF!,$C1011,#REF!,"&gt;="&amp;'Display 730 &amp; 1200'!$AN$12,#REF!,"&lt;="&amp;'Display 730 &amp; 1200'!$AN$11))</f>
        <v>#REF!</v>
      </c>
    </row>
    <row r="1012" spans="1:5">
      <c r="A1012" t="str">
        <f>IF(INDEX('Display 730 &amp; 1200'!$A:$A,ROW())="","",INDEX('Display 730 &amp; 1200'!$A:$A,ROW()))</f>
        <v>YOGYAKARTA日惹</v>
      </c>
      <c r="B1012" t="str">
        <f>IF(INDEX('Display 730 &amp; 1200'!$B:$B,ROW())="","",INDEX('Display 730 &amp; 1200'!$B:$B,ROW()))</f>
        <v>AGUS SULAEMAN</v>
      </c>
      <c r="C1012" t="str">
        <f>IF(INDEX('Display 730 &amp; 1200'!$D:$D,ROW())="","",INDEX('Display 730 &amp; 1200'!$D:$D,ROW()))</f>
        <v>MAGELANG</v>
      </c>
      <c r="D1012" t="e">
        <f>IF($C1012="",0,SUMIFS(#REF!,#REF!,$C1012,#REF!,"&gt;="&amp;'Display 730 &amp; 1200'!$AN$10,#REF!,"&lt;="&amp;'Display 730 &amp; 1200'!$AN$9))</f>
        <v>#REF!</v>
      </c>
      <c r="E1012" t="e">
        <f>IF($C1012="",0,SUMIFS(#REF!,#REF!,$C1012,#REF!,"&gt;="&amp;'Display 730 &amp; 1200'!$AN$12,#REF!,"&lt;="&amp;'Display 730 &amp; 1200'!$AN$11))</f>
        <v>#REF!</v>
      </c>
    </row>
    <row r="1013" spans="1:5">
      <c r="A1013" t="str">
        <f>IF(INDEX('Display 730 &amp; 1200'!$A:$A,ROW())="","",INDEX('Display 730 &amp; 1200'!$A:$A,ROW()))</f>
        <v>YOGYAKARTA日惹</v>
      </c>
      <c r="B1013" t="str">
        <f>IF(INDEX('Display 730 &amp; 1200'!$B:$B,ROW())="","",INDEX('Display 730 &amp; 1200'!$B:$B,ROW()))</f>
        <v>AGUS SULAEMAN</v>
      </c>
      <c r="C1013" t="str">
        <f>IF(INDEX('Display 730 &amp; 1200'!$D:$D,ROW())="","",INDEX('Display 730 &amp; 1200'!$D:$D,ROW()))</f>
        <v>KUPATAN</v>
      </c>
      <c r="D1013" t="e">
        <f>IF($C1013="",0,SUMIFS(#REF!,#REF!,$C1013,#REF!,"&gt;="&amp;'Display 730 &amp; 1200'!$AN$10,#REF!,"&lt;="&amp;'Display 730 &amp; 1200'!$AN$9))</f>
        <v>#REF!</v>
      </c>
      <c r="E1013" t="e">
        <f>IF($C1013="",0,SUMIFS(#REF!,#REF!,$C1013,#REF!,"&gt;="&amp;'Display 730 &amp; 1200'!$AN$12,#REF!,"&lt;="&amp;'Display 730 &amp; 1200'!$AN$11))</f>
        <v>#REF!</v>
      </c>
    </row>
    <row r="1014" spans="1:5">
      <c r="A1014" t="str">
        <f>IF(INDEX('Display 730 &amp; 1200'!$A:$A,ROW())="","",INDEX('Display 730 &amp; 1200'!$A:$A,ROW()))</f>
        <v>YOGYAKARTA日惹</v>
      </c>
      <c r="B1014" t="str">
        <f>IF(INDEX('Display 730 &amp; 1200'!$B:$B,ROW())="","",INDEX('Display 730 &amp; 1200'!$B:$B,ROW()))</f>
        <v>AGUS SULAEMAN</v>
      </c>
      <c r="C1014" t="str">
        <f>IF(INDEX('Display 730 &amp; 1200'!$D:$D,ROW())="","",INDEX('Display 730 &amp; 1200'!$D:$D,ROW()))</f>
        <v>MUNGKID</v>
      </c>
      <c r="D1014" t="e">
        <f>IF($C1014="",0,SUMIFS(#REF!,#REF!,$C1014,#REF!,"&gt;="&amp;'Display 730 &amp; 1200'!$AN$10,#REF!,"&lt;="&amp;'Display 730 &amp; 1200'!$AN$9))</f>
        <v>#REF!</v>
      </c>
      <c r="E1014" t="e">
        <f>IF($C1014="",0,SUMIFS(#REF!,#REF!,$C1014,#REF!,"&gt;="&amp;'Display 730 &amp; 1200'!$AN$12,#REF!,"&lt;="&amp;'Display 730 &amp; 1200'!$AN$11))</f>
        <v>#REF!</v>
      </c>
    </row>
    <row r="1015" spans="1:5">
      <c r="A1015" t="str">
        <f>IF(INDEX('Display 730 &amp; 1200'!$A:$A,ROW())="","",INDEX('Display 730 &amp; 1200'!$A:$A,ROW()))</f>
        <v>YOGYAKARTA日惹</v>
      </c>
      <c r="B1015" t="str">
        <f>IF(INDEX('Display 730 &amp; 1200'!$B:$B,ROW())="","",INDEX('Display 730 &amp; 1200'!$B:$B,ROW()))</f>
        <v>AGUS SULAEMAN</v>
      </c>
      <c r="C1015" t="str">
        <f>IF(INDEX('Display 730 &amp; 1200'!$D:$D,ROW())="","",INDEX('Display 730 &amp; 1200'!$D:$D,ROW()))</f>
        <v>GRABAG</v>
      </c>
      <c r="D1015" t="e">
        <f>IF($C1015="",0,SUMIFS(#REF!,#REF!,$C1015,#REF!,"&gt;="&amp;'Display 730 &amp; 1200'!$AN$10,#REF!,"&lt;="&amp;'Display 730 &amp; 1200'!$AN$9))</f>
        <v>#REF!</v>
      </c>
      <c r="E1015" t="e">
        <f>IF($C1015="",0,SUMIFS(#REF!,#REF!,$C1015,#REF!,"&gt;="&amp;'Display 730 &amp; 1200'!$AN$12,#REF!,"&lt;="&amp;'Display 730 &amp; 1200'!$AN$11))</f>
        <v>#REF!</v>
      </c>
    </row>
    <row r="1016" spans="1:5">
      <c r="A1016" t="str">
        <f>IF(INDEX('Display 730 &amp; 1200'!$A:$A,ROW())="","",INDEX('Display 730 &amp; 1200'!$A:$A,ROW()))</f>
        <v>YOGYAKARTA日惹</v>
      </c>
      <c r="B1016" t="str">
        <f>IF(INDEX('Display 730 &amp; 1200'!$B:$B,ROW())="","",INDEX('Display 730 &amp; 1200'!$B:$B,ROW()))</f>
        <v>AGUS SULAEMAN</v>
      </c>
      <c r="C1016" t="str">
        <f>IF(INDEX('Display 730 &amp; 1200'!$D:$D,ROW())="","",INDEX('Display 730 &amp; 1200'!$D:$D,ROW()))</f>
        <v>SALAM</v>
      </c>
      <c r="D1016" t="e">
        <f>IF($C1016="",0,SUMIFS(#REF!,#REF!,$C1016,#REF!,"&gt;="&amp;'Display 730 &amp; 1200'!$AN$10,#REF!,"&lt;="&amp;'Display 730 &amp; 1200'!$AN$9))</f>
        <v>#REF!</v>
      </c>
      <c r="E1016" t="e">
        <f>IF($C1016="",0,SUMIFS(#REF!,#REF!,$C1016,#REF!,"&gt;="&amp;'Display 730 &amp; 1200'!$AN$12,#REF!,"&lt;="&amp;'Display 730 &amp; 1200'!$AN$11))</f>
        <v>#REF!</v>
      </c>
    </row>
    <row r="1017" spans="1:5">
      <c r="A1017" t="str">
        <f>IF(INDEX('Display 730 &amp; 1200'!$A:$A,ROW())="","",INDEX('Display 730 &amp; 1200'!$A:$A,ROW()))</f>
        <v>YOGYAKARTA日惹</v>
      </c>
      <c r="B1017" t="str">
        <f>IF(INDEX('Display 730 &amp; 1200'!$B:$B,ROW())="","",INDEX('Display 730 &amp; 1200'!$B:$B,ROW()))</f>
        <v>AGUS SULAEMAN</v>
      </c>
      <c r="C1017" t="str">
        <f>IF(INDEX('Display 730 &amp; 1200'!$D:$D,ROW())="","",INDEX('Display 730 &amp; 1200'!$D:$D,ROW()))</f>
        <v>SECANG</v>
      </c>
      <c r="D1017" t="e">
        <f>IF($C1017="",0,SUMIFS(#REF!,#REF!,$C1017,#REF!,"&gt;="&amp;'Display 730 &amp; 1200'!$AN$10,#REF!,"&lt;="&amp;'Display 730 &amp; 1200'!$AN$9))</f>
        <v>#REF!</v>
      </c>
      <c r="E1017" t="e">
        <f>IF($C1017="",0,SUMIFS(#REF!,#REF!,$C1017,#REF!,"&gt;="&amp;'Display 730 &amp; 1200'!$AN$12,#REF!,"&lt;="&amp;'Display 730 &amp; 1200'!$AN$11))</f>
        <v>#REF!</v>
      </c>
    </row>
    <row r="1018" spans="1:5">
      <c r="A1018" t="str">
        <f>IF(INDEX('Display 730 &amp; 1200'!$A:$A,ROW())="","",INDEX('Display 730 &amp; 1200'!$A:$A,ROW()))</f>
        <v>YOGYAKARTA日惹</v>
      </c>
      <c r="B1018" t="str">
        <f>IF(INDEX('Display 730 &amp; 1200'!$B:$B,ROW())="","",INDEX('Display 730 &amp; 1200'!$B:$B,ROW()))</f>
        <v>AGUS SULAEMAN</v>
      </c>
      <c r="C1018" t="str">
        <f>IF(INDEX('Display 730 &amp; 1200'!$D:$D,ROW())="","",INDEX('Display 730 &amp; 1200'!$D:$D,ROW()))</f>
        <v>MERTOYUDAN</v>
      </c>
      <c r="D1018" t="e">
        <f>IF($C1018="",0,SUMIFS(#REF!,#REF!,$C1018,#REF!,"&gt;="&amp;'Display 730 &amp; 1200'!$AN$10,#REF!,"&lt;="&amp;'Display 730 &amp; 1200'!$AN$9))</f>
        <v>#REF!</v>
      </c>
      <c r="E1018" t="e">
        <f>IF($C1018="",0,SUMIFS(#REF!,#REF!,$C1018,#REF!,"&gt;="&amp;'Display 730 &amp; 1200'!$AN$12,#REF!,"&lt;="&amp;'Display 730 &amp; 1200'!$AN$11))</f>
        <v>#REF!</v>
      </c>
    </row>
    <row r="1019" spans="1:5">
      <c r="A1019" t="str">
        <f>IF(INDEX('Display 730 &amp; 1200'!$A:$A,ROW())="","",INDEX('Display 730 &amp; 1200'!$A:$A,ROW()))</f>
        <v>YOGYAKARTA日惹</v>
      </c>
      <c r="B1019" t="str">
        <f>IF(INDEX('Display 730 &amp; 1200'!$B:$B,ROW())="","",INDEX('Display 730 &amp; 1200'!$B:$B,ROW()))</f>
        <v>AGUS SULAEMAN</v>
      </c>
      <c r="C1019" t="str">
        <f>IF(INDEX('Display 730 &amp; 1200'!$D:$D,ROW())="","",INDEX('Display 730 &amp; 1200'!$D:$D,ROW()))</f>
        <v>BOROBUDUR</v>
      </c>
      <c r="D1019" t="e">
        <f>IF($C1019="",0,SUMIFS(#REF!,#REF!,$C1019,#REF!,"&gt;="&amp;'Display 730 &amp; 1200'!$AN$10,#REF!,"&lt;="&amp;'Display 730 &amp; 1200'!$AN$9))</f>
        <v>#REF!</v>
      </c>
      <c r="E1019" t="e">
        <f>IF($C1019="",0,SUMIFS(#REF!,#REF!,$C1019,#REF!,"&gt;="&amp;'Display 730 &amp; 1200'!$AN$12,#REF!,"&lt;="&amp;'Display 730 &amp; 1200'!$AN$11))</f>
        <v>#REF!</v>
      </c>
    </row>
    <row r="1020" spans="1:5">
      <c r="A1020" t="str">
        <f>IF(INDEX('Display 730 &amp; 1200'!$A:$A,ROW())="","",INDEX('Display 730 &amp; 1200'!$A:$A,ROW()))</f>
        <v>YOGYAKARTA日惹</v>
      </c>
      <c r="B1020" t="str">
        <f>IF(INDEX('Display 730 &amp; 1200'!$B:$B,ROW())="","",INDEX('Display 730 &amp; 1200'!$B:$B,ROW()))</f>
        <v>AGUS SULAEMAN</v>
      </c>
      <c r="C1020" t="str">
        <f>IF(INDEX('Display 730 &amp; 1200'!$D:$D,ROW())="","",INDEX('Display 730 &amp; 1200'!$D:$D,ROW()))</f>
        <v>KEDUNGDOWO</v>
      </c>
      <c r="D1020" t="e">
        <f>IF($C1020="",0,SUMIFS(#REF!,#REF!,$C1020,#REF!,"&gt;="&amp;'Display 730 &amp; 1200'!$AN$10,#REF!,"&lt;="&amp;'Display 730 &amp; 1200'!$AN$9))</f>
        <v>#REF!</v>
      </c>
      <c r="E1020" t="e">
        <f>IF($C1020="",0,SUMIFS(#REF!,#REF!,$C1020,#REF!,"&gt;="&amp;'Display 730 &amp; 1200'!$AN$12,#REF!,"&lt;="&amp;'Display 730 &amp; 1200'!$AN$11))</f>
        <v>#REF!</v>
      </c>
    </row>
    <row r="1021" spans="1:5">
      <c r="A1021" t="str">
        <f>IF(INDEX('Display 730 &amp; 1200'!$A:$A,ROW())="","",INDEX('Display 730 &amp; 1200'!$A:$A,ROW()))</f>
        <v>YOGYAKARTA日惹</v>
      </c>
      <c r="B1021" t="str">
        <f>IF(INDEX('Display 730 &amp; 1200'!$B:$B,ROW())="","",INDEX('Display 730 &amp; 1200'!$B:$B,ROW()))</f>
        <v>AGUS SULAEMAN</v>
      </c>
      <c r="C1021" t="str">
        <f>IF(INDEX('Display 730 &amp; 1200'!$D:$D,ROW())="","",INDEX('Display 730 &amp; 1200'!$D:$D,ROW()))</f>
        <v>TEGALREJO</v>
      </c>
      <c r="D1021" t="e">
        <f>IF($C1021="",0,SUMIFS(#REF!,#REF!,$C1021,#REF!,"&gt;="&amp;'Display 730 &amp; 1200'!$AN$10,#REF!,"&lt;="&amp;'Display 730 &amp; 1200'!$AN$9))</f>
        <v>#REF!</v>
      </c>
      <c r="E1021" t="e">
        <f>IF($C1021="",0,SUMIFS(#REF!,#REF!,$C1021,#REF!,"&gt;="&amp;'Display 730 &amp; 1200'!$AN$12,#REF!,"&lt;="&amp;'Display 730 &amp; 1200'!$AN$11))</f>
        <v>#REF!</v>
      </c>
    </row>
    <row r="1022" spans="1:5">
      <c r="A1022" t="str">
        <f>IF(INDEX('Display 730 &amp; 1200'!$A:$A,ROW())="","",INDEX('Display 730 &amp; 1200'!$A:$A,ROW()))</f>
        <v>YOGYAKARTA日惹</v>
      </c>
      <c r="B1022" t="str">
        <f>IF(INDEX('Display 730 &amp; 1200'!$B:$B,ROW())="","",INDEX('Display 730 &amp; 1200'!$B:$B,ROW()))</f>
        <v>AGUS SULAEMAN</v>
      </c>
      <c r="C1022" t="str">
        <f>IF(INDEX('Display 730 &amp; 1200'!$D:$D,ROW())="","",INDEX('Display 730 &amp; 1200'!$D:$D,ROW()))</f>
        <v>TEMPURAN_MUNGKID</v>
      </c>
      <c r="D1022" t="e">
        <f>IF($C1022="",0,SUMIFS(#REF!,#REF!,$C1022,#REF!,"&gt;="&amp;'Display 730 &amp; 1200'!$AN$10,#REF!,"&lt;="&amp;'Display 730 &amp; 1200'!$AN$9))</f>
        <v>#REF!</v>
      </c>
      <c r="E1022" t="e">
        <f>IF($C1022="",0,SUMIFS(#REF!,#REF!,$C1022,#REF!,"&gt;="&amp;'Display 730 &amp; 1200'!$AN$12,#REF!,"&lt;="&amp;'Display 730 &amp; 1200'!$AN$11))</f>
        <v>#REF!</v>
      </c>
    </row>
    <row r="1023" spans="1:5">
      <c r="A1023" t="str">
        <f>IF(INDEX('Display 730 &amp; 1200'!$A:$A,ROW())="","",INDEX('Display 730 &amp; 1200'!$A:$A,ROW()))</f>
        <v>YOGYAKARTA日惹</v>
      </c>
      <c r="B1023" t="str">
        <f>IF(INDEX('Display 730 &amp; 1200'!$B:$B,ROW())="","",INDEX('Display 730 &amp; 1200'!$B:$B,ROW()))</f>
        <v>RIHFA RAFSANJANI</v>
      </c>
      <c r="C1023" t="str">
        <f>IF(INDEX('Display 730 &amp; 1200'!$D:$D,ROW())="","",INDEX('Display 730 &amp; 1200'!$D:$D,ROW()))</f>
        <v>PURWOREJO</v>
      </c>
      <c r="D1023" t="e">
        <f>IF($C1023="",0,SUMIFS(#REF!,#REF!,$C1023,#REF!,"&gt;="&amp;'Display 730 &amp; 1200'!$AN$10,#REF!,"&lt;="&amp;'Display 730 &amp; 1200'!$AN$9))</f>
        <v>#REF!</v>
      </c>
      <c r="E1023" t="e">
        <f>IF($C1023="",0,SUMIFS(#REF!,#REF!,$C1023,#REF!,"&gt;="&amp;'Display 730 &amp; 1200'!$AN$12,#REF!,"&lt;="&amp;'Display 730 &amp; 1200'!$AN$11))</f>
        <v>#REF!</v>
      </c>
    </row>
    <row r="1024" spans="1:5">
      <c r="A1024" t="str">
        <f>IF(INDEX('Display 730 &amp; 1200'!$A:$A,ROW())="","",INDEX('Display 730 &amp; 1200'!$A:$A,ROW()))</f>
        <v>YOGYAKARTA日惹</v>
      </c>
      <c r="B1024" t="str">
        <f>IF(INDEX('Display 730 &amp; 1200'!$B:$B,ROW())="","",INDEX('Display 730 &amp; 1200'!$B:$B,ROW()))</f>
        <v>RIHFA RAFSANJANI</v>
      </c>
      <c r="C1024" t="str">
        <f>IF(INDEX('Display 730 &amp; 1200'!$D:$D,ROW())="","",INDEX('Display 730 &amp; 1200'!$D:$D,ROW()))</f>
        <v>LOANO</v>
      </c>
      <c r="D1024" t="e">
        <f>IF($C1024="",0,SUMIFS(#REF!,#REF!,$C1024,#REF!,"&gt;="&amp;'Display 730 &amp; 1200'!$AN$10,#REF!,"&lt;="&amp;'Display 730 &amp; 1200'!$AN$9))</f>
        <v>#REF!</v>
      </c>
      <c r="E1024" t="e">
        <f>IF($C1024="",0,SUMIFS(#REF!,#REF!,$C1024,#REF!,"&gt;="&amp;'Display 730 &amp; 1200'!$AN$12,#REF!,"&lt;="&amp;'Display 730 &amp; 1200'!$AN$11))</f>
        <v>#REF!</v>
      </c>
    </row>
    <row r="1025" spans="1:5">
      <c r="A1025" t="str">
        <f>IF(INDEX('Display 730 &amp; 1200'!$A:$A,ROW())="","",INDEX('Display 730 &amp; 1200'!$A:$A,ROW()))</f>
        <v>YOGYAKARTA日惹</v>
      </c>
      <c r="B1025" t="str">
        <f>IF(INDEX('Display 730 &amp; 1200'!$B:$B,ROW())="","",INDEX('Display 730 &amp; 1200'!$B:$B,ROW()))</f>
        <v>RIHFA RAFSANJANI</v>
      </c>
      <c r="C1025" t="str">
        <f>IF(INDEX('Display 730 &amp; 1200'!$D:$D,ROW())="","",INDEX('Display 730 &amp; 1200'!$D:$D,ROW()))</f>
        <v>BUTUH</v>
      </c>
      <c r="D1025" t="e">
        <f>IF($C1025="",0,SUMIFS(#REF!,#REF!,$C1025,#REF!,"&gt;="&amp;'Display 730 &amp; 1200'!$AN$10,#REF!,"&lt;="&amp;'Display 730 &amp; 1200'!$AN$9))</f>
        <v>#REF!</v>
      </c>
      <c r="E1025" t="e">
        <f>IF($C1025="",0,SUMIFS(#REF!,#REF!,$C1025,#REF!,"&gt;="&amp;'Display 730 &amp; 1200'!$AN$12,#REF!,"&lt;="&amp;'Display 730 &amp; 1200'!$AN$11))</f>
        <v>#REF!</v>
      </c>
    </row>
    <row r="1026" spans="1:5">
      <c r="A1026" t="str">
        <f>IF(INDEX('Display 730 &amp; 1200'!$A:$A,ROW())="","",INDEX('Display 730 &amp; 1200'!$A:$A,ROW()))</f>
        <v>YOGYAKARTA日惹</v>
      </c>
      <c r="B1026" t="str">
        <f>IF(INDEX('Display 730 &amp; 1200'!$B:$B,ROW())="","",INDEX('Display 730 &amp; 1200'!$B:$B,ROW()))</f>
        <v>RIHFA RAFSANJANI</v>
      </c>
      <c r="C1026" t="str">
        <f>IF(INDEX('Display 730 &amp; 1200'!$D:$D,ROW())="","",INDEX('Display 730 &amp; 1200'!$D:$D,ROW()))</f>
        <v>BAGELEN</v>
      </c>
      <c r="D1026" t="e">
        <f>IF($C1026="",0,SUMIFS(#REF!,#REF!,$C1026,#REF!,"&gt;="&amp;'Display 730 &amp; 1200'!$AN$10,#REF!,"&lt;="&amp;'Display 730 &amp; 1200'!$AN$9))</f>
        <v>#REF!</v>
      </c>
      <c r="E1026" t="e">
        <f>IF($C1026="",0,SUMIFS(#REF!,#REF!,$C1026,#REF!,"&gt;="&amp;'Display 730 &amp; 1200'!$AN$12,#REF!,"&lt;="&amp;'Display 730 &amp; 1200'!$AN$11))</f>
        <v>#REF!</v>
      </c>
    </row>
    <row r="1027" spans="1:5">
      <c r="A1027" t="str">
        <f>IF(INDEX('Display 730 &amp; 1200'!$A:$A,ROW())="","",INDEX('Display 730 &amp; 1200'!$A:$A,ROW()))</f>
        <v>YOGYAKARTA日惹</v>
      </c>
      <c r="B1027" t="str">
        <f>IF(INDEX('Display 730 &amp; 1200'!$B:$B,ROW())="","",INDEX('Display 730 &amp; 1200'!$B:$B,ROW()))</f>
        <v>RIHFA RAFSANJANI</v>
      </c>
      <c r="C1027" t="str">
        <f>IF(INDEX('Display 730 &amp; 1200'!$D:$D,ROW())="","",INDEX('Display 730 &amp; 1200'!$D:$D,ROW()))</f>
        <v>WIRUN</v>
      </c>
      <c r="D1027" t="e">
        <f>IF($C1027="",0,SUMIFS(#REF!,#REF!,$C1027,#REF!,"&gt;="&amp;'Display 730 &amp; 1200'!$AN$10,#REF!,"&lt;="&amp;'Display 730 &amp; 1200'!$AN$9))</f>
        <v>#REF!</v>
      </c>
      <c r="E1027" t="e">
        <f>IF($C1027="",0,SUMIFS(#REF!,#REF!,$C1027,#REF!,"&gt;="&amp;'Display 730 &amp; 1200'!$AN$12,#REF!,"&lt;="&amp;'Display 730 &amp; 1200'!$AN$11))</f>
        <v>#REF!</v>
      </c>
    </row>
    <row r="1028" spans="1:5">
      <c r="A1028" t="str">
        <f>IF(INDEX('Display 730 &amp; 1200'!$A:$A,ROW())="","",INDEX('Display 730 &amp; 1200'!$A:$A,ROW()))</f>
        <v>YOGYAKARTA日惹</v>
      </c>
      <c r="B1028" t="str">
        <f>IF(INDEX('Display 730 &amp; 1200'!$B:$B,ROW())="","",INDEX('Display 730 &amp; 1200'!$B:$B,ROW()))</f>
        <v>RIHFA RAFSANJANI</v>
      </c>
      <c r="C1028" t="str">
        <f>IF(INDEX('Display 730 &amp; 1200'!$D:$D,ROW())="","",INDEX('Display 730 &amp; 1200'!$D:$D,ROW()))</f>
        <v>DC_BANYUURIP</v>
      </c>
      <c r="D1028" t="e">
        <f>IF($C1028="",0,SUMIFS(#REF!,#REF!,$C1028,#REF!,"&gt;="&amp;'Display 730 &amp; 1200'!$AN$10,#REF!,"&lt;="&amp;'Display 730 &amp; 1200'!$AN$9))</f>
        <v>#REF!</v>
      </c>
      <c r="E1028" t="e">
        <f>IF($C1028="",0,SUMIFS(#REF!,#REF!,$C1028,#REF!,"&gt;="&amp;'Display 730 &amp; 1200'!$AN$12,#REF!,"&lt;="&amp;'Display 730 &amp; 1200'!$AN$11))</f>
        <v>#REF!</v>
      </c>
    </row>
    <row r="1029" spans="1:5">
      <c r="A1029" t="str">
        <f>IF(INDEX('Display 730 &amp; 1200'!$A:$A,ROW())="","",INDEX('Display 730 &amp; 1200'!$A:$A,ROW()))</f>
        <v>YOGYAKARTA日惹</v>
      </c>
      <c r="B1029" t="str">
        <f>IF(INDEX('Display 730 &amp; 1200'!$B:$B,ROW())="","",INDEX('Display 730 &amp; 1200'!$B:$B,ROW()))</f>
        <v>AGUS SULAEMAN</v>
      </c>
      <c r="C1029" t="str">
        <f>IF(INDEX('Display 730 &amp; 1200'!$D:$D,ROW())="","",INDEX('Display 730 &amp; 1200'!$D:$D,ROW()))</f>
        <v>SLEMAN</v>
      </c>
      <c r="D1029" t="e">
        <f>IF($C1029="",0,SUMIFS(#REF!,#REF!,$C1029,#REF!,"&gt;="&amp;'Display 730 &amp; 1200'!$AN$10,#REF!,"&lt;="&amp;'Display 730 &amp; 1200'!$AN$9))</f>
        <v>#REF!</v>
      </c>
      <c r="E1029" t="e">
        <f>IF($C1029="",0,SUMIFS(#REF!,#REF!,$C1029,#REF!,"&gt;="&amp;'Display 730 &amp; 1200'!$AN$12,#REF!,"&lt;="&amp;'Display 730 &amp; 1200'!$AN$11))</f>
        <v>#REF!</v>
      </c>
    </row>
    <row r="1030" spans="1:5">
      <c r="A1030" t="str">
        <f>IF(INDEX('Display 730 &amp; 1200'!$A:$A,ROW())="","",INDEX('Display 730 &amp; 1200'!$A:$A,ROW()))</f>
        <v>YOGYAKARTA日惹</v>
      </c>
      <c r="B1030" t="str">
        <f>IF(INDEX('Display 730 &amp; 1200'!$B:$B,ROW())="","",INDEX('Display 730 &amp; 1200'!$B:$B,ROW()))</f>
        <v>AGUS SULAEMAN</v>
      </c>
      <c r="C1030" t="str">
        <f>IF(INDEX('Display 730 &amp; 1200'!$D:$D,ROW())="","",INDEX('Display 730 &amp; 1200'!$D:$D,ROW()))</f>
        <v>GODEAN</v>
      </c>
      <c r="D1030" t="e">
        <f>IF($C1030="",0,SUMIFS(#REF!,#REF!,$C1030,#REF!,"&gt;="&amp;'Display 730 &amp; 1200'!$AN$10,#REF!,"&lt;="&amp;'Display 730 &amp; 1200'!$AN$9))</f>
        <v>#REF!</v>
      </c>
      <c r="E1030" t="e">
        <f>IF($C1030="",0,SUMIFS(#REF!,#REF!,$C1030,#REF!,"&gt;="&amp;'Display 730 &amp; 1200'!$AN$12,#REF!,"&lt;="&amp;'Display 730 &amp; 1200'!$AN$11))</f>
        <v>#REF!</v>
      </c>
    </row>
    <row r="1031" spans="1:5">
      <c r="A1031" t="str">
        <f>IF(INDEX('Display 730 &amp; 1200'!$A:$A,ROW())="","",INDEX('Display 730 &amp; 1200'!$A:$A,ROW()))</f>
        <v>YOGYAKARTA日惹</v>
      </c>
      <c r="B1031" t="str">
        <f>IF(INDEX('Display 730 &amp; 1200'!$B:$B,ROW())="","",INDEX('Display 730 &amp; 1200'!$B:$B,ROW()))</f>
        <v>AGUS SULAEMAN</v>
      </c>
      <c r="C1031" t="str">
        <f>IF(INDEX('Display 730 &amp; 1200'!$D:$D,ROW())="","",INDEX('Display 730 &amp; 1200'!$D:$D,ROW()))</f>
        <v>NGAGLIK</v>
      </c>
      <c r="D1031" t="e">
        <f>IF($C1031="",0,SUMIFS(#REF!,#REF!,$C1031,#REF!,"&gt;="&amp;'Display 730 &amp; 1200'!$AN$10,#REF!,"&lt;="&amp;'Display 730 &amp; 1200'!$AN$9))</f>
        <v>#REF!</v>
      </c>
      <c r="E1031" t="e">
        <f>IF($C1031="",0,SUMIFS(#REF!,#REF!,$C1031,#REF!,"&gt;="&amp;'Display 730 &amp; 1200'!$AN$12,#REF!,"&lt;="&amp;'Display 730 &amp; 1200'!$AN$11))</f>
        <v>#REF!</v>
      </c>
    </row>
    <row r="1032" spans="1:5">
      <c r="A1032" t="str">
        <f>IF(INDEX('Display 730 &amp; 1200'!$A:$A,ROW())="","",INDEX('Display 730 &amp; 1200'!$A:$A,ROW()))</f>
        <v>YOGYAKARTA日惹</v>
      </c>
      <c r="B1032" t="str">
        <f>IF(INDEX('Display 730 &amp; 1200'!$B:$B,ROW())="","",INDEX('Display 730 &amp; 1200'!$B:$B,ROW()))</f>
        <v>AGUS SULAEMAN</v>
      </c>
      <c r="C1032" t="str">
        <f>IF(INDEX('Display 730 &amp; 1200'!$D:$D,ROW())="","",INDEX('Display 730 &amp; 1200'!$D:$D,ROW()))</f>
        <v>SLM03A</v>
      </c>
      <c r="D1032" t="e">
        <f>IF($C1032="",0,SUMIFS(#REF!,#REF!,$C1032,#REF!,"&gt;="&amp;'Display 730 &amp; 1200'!$AN$10,#REF!,"&lt;="&amp;'Display 730 &amp; 1200'!$AN$9))</f>
        <v>#REF!</v>
      </c>
      <c r="E1032" t="e">
        <f>IF($C1032="",0,SUMIFS(#REF!,#REF!,$C1032,#REF!,"&gt;="&amp;'Display 730 &amp; 1200'!$AN$12,#REF!,"&lt;="&amp;'Display 730 &amp; 1200'!$AN$11))</f>
        <v>#REF!</v>
      </c>
    </row>
    <row r="1033" spans="1:5">
      <c r="A1033" t="str">
        <f>IF(INDEX('Display 730 &amp; 1200'!$A:$A,ROW())="","",INDEX('Display 730 &amp; 1200'!$A:$A,ROW()))</f>
        <v>YOGYAKARTA日惹</v>
      </c>
      <c r="B1033" t="str">
        <f>IF(INDEX('Display 730 &amp; 1200'!$B:$B,ROW())="","",INDEX('Display 730 &amp; 1200'!$B:$B,ROW()))</f>
        <v>AGUS SULAEMAN</v>
      </c>
      <c r="C1033" t="str">
        <f>IF(INDEX('Display 730 &amp; 1200'!$D:$D,ROW())="","",INDEX('Display 730 &amp; 1200'!$D:$D,ROW()))</f>
        <v>DENGGUNG</v>
      </c>
      <c r="D1033" t="e">
        <f>IF($C1033="",0,SUMIFS(#REF!,#REF!,$C1033,#REF!,"&gt;="&amp;'Display 730 &amp; 1200'!$AN$10,#REF!,"&lt;="&amp;'Display 730 &amp; 1200'!$AN$9))</f>
        <v>#REF!</v>
      </c>
      <c r="E1033" t="e">
        <f>IF($C1033="",0,SUMIFS(#REF!,#REF!,$C1033,#REF!,"&gt;="&amp;'Display 730 &amp; 1200'!$AN$12,#REF!,"&lt;="&amp;'Display 730 &amp; 1200'!$AN$11))</f>
        <v>#REF!</v>
      </c>
    </row>
    <row r="1034" spans="1:5">
      <c r="A1034" t="str">
        <f>IF(INDEX('Display 730 &amp; 1200'!$A:$A,ROW())="","",INDEX('Display 730 &amp; 1200'!$A:$A,ROW()))</f>
        <v>YOGYAKARTA日惹</v>
      </c>
      <c r="B1034" t="str">
        <f>IF(INDEX('Display 730 &amp; 1200'!$B:$B,ROW())="","",INDEX('Display 730 &amp; 1200'!$B:$B,ROW()))</f>
        <v>AGUS SULAEMAN</v>
      </c>
      <c r="C1034" t="str">
        <f>IF(INDEX('Display 730 &amp; 1200'!$D:$D,ROW())="","",INDEX('Display 730 &amp; 1200'!$D:$D,ROW()))</f>
        <v>MAGUWOHARJO</v>
      </c>
      <c r="D1034" t="e">
        <f>IF($C1034="",0,SUMIFS(#REF!,#REF!,$C1034,#REF!,"&gt;="&amp;'Display 730 &amp; 1200'!$AN$10,#REF!,"&lt;="&amp;'Display 730 &amp; 1200'!$AN$9))</f>
        <v>#REF!</v>
      </c>
      <c r="E1034" t="e">
        <f>IF($C1034="",0,SUMIFS(#REF!,#REF!,$C1034,#REF!,"&gt;="&amp;'Display 730 &amp; 1200'!$AN$12,#REF!,"&lt;="&amp;'Display 730 &amp; 1200'!$AN$11))</f>
        <v>#REF!</v>
      </c>
    </row>
    <row r="1035" spans="1:5">
      <c r="A1035" t="str">
        <f>IF(INDEX('Display 730 &amp; 1200'!$A:$A,ROW())="","",INDEX('Display 730 &amp; 1200'!$A:$A,ROW()))</f>
        <v>YOGYAKARTA日惹</v>
      </c>
      <c r="B1035" t="str">
        <f>IF(INDEX('Display 730 &amp; 1200'!$B:$B,ROW())="","",INDEX('Display 730 &amp; 1200'!$B:$B,ROW()))</f>
        <v>AGUS SULAEMAN</v>
      </c>
      <c r="C1035" t="str">
        <f>IF(INDEX('Display 730 &amp; 1200'!$D:$D,ROW())="","",INDEX('Display 730 &amp; 1200'!$D:$D,ROW()))</f>
        <v>CATUR_TUNGGAL</v>
      </c>
      <c r="D1035" t="e">
        <f>IF($C1035="",0,SUMIFS(#REF!,#REF!,$C1035,#REF!,"&gt;="&amp;'Display 730 &amp; 1200'!$AN$10,#REF!,"&lt;="&amp;'Display 730 &amp; 1200'!$AN$9))</f>
        <v>#REF!</v>
      </c>
      <c r="E1035" t="e">
        <f>IF($C1035="",0,SUMIFS(#REF!,#REF!,$C1035,#REF!,"&gt;="&amp;'Display 730 &amp; 1200'!$AN$12,#REF!,"&lt;="&amp;'Display 730 &amp; 1200'!$AN$11))</f>
        <v>#REF!</v>
      </c>
    </row>
    <row r="1036" spans="1:5">
      <c r="A1036" t="str">
        <f>IF(INDEX('Display 730 &amp; 1200'!$A:$A,ROW())="","",INDEX('Display 730 &amp; 1200'!$A:$A,ROW()))</f>
        <v>YOGYAKARTA日惹</v>
      </c>
      <c r="B1036" t="str">
        <f>IF(INDEX('Display 730 &amp; 1200'!$B:$B,ROW())="","",INDEX('Display 730 &amp; 1200'!$B:$B,ROW()))</f>
        <v>AGUS SULAEMAN</v>
      </c>
      <c r="C1036" t="str">
        <f>IF(INDEX('Display 730 &amp; 1200'!$D:$D,ROW())="","",INDEX('Display 730 &amp; 1200'!$D:$D,ROW()))</f>
        <v>SETURAN</v>
      </c>
      <c r="D1036" t="e">
        <f>IF($C1036="",0,SUMIFS(#REF!,#REF!,$C1036,#REF!,"&gt;="&amp;'Display 730 &amp; 1200'!$AN$10,#REF!,"&lt;="&amp;'Display 730 &amp; 1200'!$AN$9))</f>
        <v>#REF!</v>
      </c>
      <c r="E1036" t="e">
        <f>IF($C1036="",0,SUMIFS(#REF!,#REF!,$C1036,#REF!,"&gt;="&amp;'Display 730 &amp; 1200'!$AN$12,#REF!,"&lt;="&amp;'Display 730 &amp; 1200'!$AN$11))</f>
        <v>#REF!</v>
      </c>
    </row>
    <row r="1037" spans="1:5">
      <c r="A1037" t="str">
        <f>IF(INDEX('Display 730 &amp; 1200'!$A:$A,ROW())="","",INDEX('Display 730 &amp; 1200'!$A:$A,ROW()))</f>
        <v>YOGYAKARTA日惹</v>
      </c>
      <c r="B1037" t="str">
        <f>IF(INDEX('Display 730 &amp; 1200'!$B:$B,ROW())="","",INDEX('Display 730 &amp; 1200'!$B:$B,ROW()))</f>
        <v>AGUS SULAEMAN</v>
      </c>
      <c r="C1037" t="str">
        <f>IF(INDEX('Display 730 &amp; 1200'!$D:$D,ROW())="","",INDEX('Display 730 &amp; 1200'!$D:$D,ROW()))</f>
        <v>KALASAN</v>
      </c>
      <c r="D1037" t="e">
        <f>IF($C1037="",0,SUMIFS(#REF!,#REF!,$C1037,#REF!,"&gt;="&amp;'Display 730 &amp; 1200'!$AN$10,#REF!,"&lt;="&amp;'Display 730 &amp; 1200'!$AN$9))</f>
        <v>#REF!</v>
      </c>
      <c r="E1037" t="e">
        <f>IF($C1037="",0,SUMIFS(#REF!,#REF!,$C1037,#REF!,"&gt;="&amp;'Display 730 &amp; 1200'!$AN$12,#REF!,"&lt;="&amp;'Display 730 &amp; 1200'!$AN$11))</f>
        <v>#REF!</v>
      </c>
    </row>
    <row r="1038" spans="1:5">
      <c r="A1038" t="str">
        <f>IF(INDEX('Display 730 &amp; 1200'!$A:$A,ROW())="","",INDEX('Display 730 &amp; 1200'!$A:$A,ROW()))</f>
        <v>YOGYAKARTA日惹</v>
      </c>
      <c r="B1038" t="str">
        <f>IF(INDEX('Display 730 &amp; 1200'!$B:$B,ROW())="","",INDEX('Display 730 &amp; 1200'!$B:$B,ROW()))</f>
        <v>AGUS SULAEMAN</v>
      </c>
      <c r="C1038" t="str">
        <f>IF(INDEX('Display 730 &amp; 1200'!$D:$D,ROW())="","",INDEX('Display 730 &amp; 1200'!$D:$D,ROW()))</f>
        <v>SLM10A</v>
      </c>
      <c r="D1038" t="e">
        <f>IF($C1038="",0,SUMIFS(#REF!,#REF!,$C1038,#REF!,"&gt;="&amp;'Display 730 &amp; 1200'!$AN$10,#REF!,"&lt;="&amp;'Display 730 &amp; 1200'!$AN$9))</f>
        <v>#REF!</v>
      </c>
      <c r="E1038" t="e">
        <f>IF($C1038="",0,SUMIFS(#REF!,#REF!,$C1038,#REF!,"&gt;="&amp;'Display 730 &amp; 1200'!$AN$12,#REF!,"&lt;="&amp;'Display 730 &amp; 1200'!$AN$11))</f>
        <v>#REF!</v>
      </c>
    </row>
    <row r="1039" spans="1:5">
      <c r="A1039" t="str">
        <f>IF(INDEX('Display 730 &amp; 1200'!$A:$A,ROW())="","",INDEX('Display 730 &amp; 1200'!$A:$A,ROW()))</f>
        <v>YOGYAKARTA日惹</v>
      </c>
      <c r="B1039" t="str">
        <f>IF(INDEX('Display 730 &amp; 1200'!$B:$B,ROW())="","",INDEX('Display 730 &amp; 1200'!$B:$B,ROW()))</f>
        <v>AGUS SULAEMAN</v>
      </c>
      <c r="C1039" t="str">
        <f>IF(INDEX('Display 730 &amp; 1200'!$D:$D,ROW())="","",INDEX('Display 730 &amp; 1200'!$D:$D,ROW()))</f>
        <v>BERJO</v>
      </c>
      <c r="D1039" t="e">
        <f>IF($C1039="",0,SUMIFS(#REF!,#REF!,$C1039,#REF!,"&gt;="&amp;'Display 730 &amp; 1200'!$AN$10,#REF!,"&lt;="&amp;'Display 730 &amp; 1200'!$AN$9))</f>
        <v>#REF!</v>
      </c>
      <c r="E1039" t="e">
        <f>IF($C1039="",0,SUMIFS(#REF!,#REF!,$C1039,#REF!,"&gt;="&amp;'Display 730 &amp; 1200'!$AN$12,#REF!,"&lt;="&amp;'Display 730 &amp; 1200'!$AN$11))</f>
        <v>#REF!</v>
      </c>
    </row>
    <row r="1040" spans="1:5">
      <c r="A1040" t="str">
        <f>IF(INDEX('Display 730 &amp; 1200'!$A:$A,ROW())="","",INDEX('Display 730 &amp; 1200'!$A:$A,ROW()))</f>
        <v>YOGYAKARTA日惹</v>
      </c>
      <c r="B1040" t="str">
        <f>IF(INDEX('Display 730 &amp; 1200'!$B:$B,ROW())="","",INDEX('Display 730 &amp; 1200'!$B:$B,ROW()))</f>
        <v>AGUS SULAEMAN</v>
      </c>
      <c r="C1040" t="str">
        <f>IF(INDEX('Display 730 &amp; 1200'!$D:$D,ROW())="","",INDEX('Display 730 &amp; 1200'!$D:$D,ROW()))</f>
        <v>GEJAYAN</v>
      </c>
      <c r="D1040" t="e">
        <f>IF($C1040="",0,SUMIFS(#REF!,#REF!,$C1040,#REF!,"&gt;="&amp;'Display 730 &amp; 1200'!$AN$10,#REF!,"&lt;="&amp;'Display 730 &amp; 1200'!$AN$9))</f>
        <v>#REF!</v>
      </c>
      <c r="E1040" t="e">
        <f>IF($C1040="",0,SUMIFS(#REF!,#REF!,$C1040,#REF!,"&gt;="&amp;'Display 730 &amp; 1200'!$AN$12,#REF!,"&lt;="&amp;'Display 730 &amp; 1200'!$AN$11))</f>
        <v>#REF!</v>
      </c>
    </row>
    <row r="1041" spans="1:5">
      <c r="A1041" t="str">
        <f>IF(INDEX('Display 730 &amp; 1200'!$A:$A,ROW())="","",INDEX('Display 730 &amp; 1200'!$A:$A,ROW()))</f>
        <v>YOGYAKARTA日惹</v>
      </c>
      <c r="B1041" t="str">
        <f>IF(INDEX('Display 730 &amp; 1200'!$B:$B,ROW())="","",INDEX('Display 730 &amp; 1200'!$B:$B,ROW()))</f>
        <v>AGUS SULAEMAN</v>
      </c>
      <c r="C1041" t="str">
        <f>IF(INDEX('Display 730 &amp; 1200'!$D:$D,ROW())="","",INDEX('Display 730 &amp; 1200'!$D:$D,ROW()))</f>
        <v>PALAGAN</v>
      </c>
      <c r="D1041" t="e">
        <f>IF($C1041="",0,SUMIFS(#REF!,#REF!,$C1041,#REF!,"&gt;="&amp;'Display 730 &amp; 1200'!$AN$10,#REF!,"&lt;="&amp;'Display 730 &amp; 1200'!$AN$9))</f>
        <v>#REF!</v>
      </c>
      <c r="E1041" t="e">
        <f>IF($C1041="",0,SUMIFS(#REF!,#REF!,$C1041,#REF!,"&gt;="&amp;'Display 730 &amp; 1200'!$AN$12,#REF!,"&lt;="&amp;'Display 730 &amp; 1200'!$AN$11))</f>
        <v>#REF!</v>
      </c>
    </row>
    <row r="1042" spans="1:5">
      <c r="A1042" t="str">
        <f>IF(INDEX('Display 730 &amp; 1200'!$A:$A,ROW())="","",INDEX('Display 730 &amp; 1200'!$A:$A,ROW()))</f>
        <v>YOGYAKARTA日惹</v>
      </c>
      <c r="B1042" t="str">
        <f>IF(INDEX('Display 730 &amp; 1200'!$B:$B,ROW())="","",INDEX('Display 730 &amp; 1200'!$B:$B,ROW()))</f>
        <v>AGUS SULAEMAN</v>
      </c>
      <c r="C1042" t="str">
        <f>IF(INDEX('Display 730 &amp; 1200'!$D:$D,ROW())="","",INDEX('Display 730 &amp; 1200'!$D:$D,ROW()))</f>
        <v>SLM17A</v>
      </c>
      <c r="D1042" t="e">
        <f>IF($C1042="",0,SUMIFS(#REF!,#REF!,$C1042,#REF!,"&gt;="&amp;'Display 730 &amp; 1200'!$AN$10,#REF!,"&lt;="&amp;'Display 730 &amp; 1200'!$AN$9))</f>
        <v>#REF!</v>
      </c>
      <c r="E1042" t="e">
        <f>IF($C1042="",0,SUMIFS(#REF!,#REF!,$C1042,#REF!,"&gt;="&amp;'Display 730 &amp; 1200'!$AN$12,#REF!,"&lt;="&amp;'Display 730 &amp; 1200'!$AN$11))</f>
        <v>#REF!</v>
      </c>
    </row>
    <row r="1043" spans="1:5">
      <c r="A1043" t="str">
        <f>IF(INDEX('Display 730 &amp; 1200'!$A:$A,ROW())="","",INDEX('Display 730 &amp; 1200'!$A:$A,ROW()))</f>
        <v>YOGYAKARTA日惹</v>
      </c>
      <c r="B1043" t="str">
        <f>IF(INDEX('Display 730 &amp; 1200'!$B:$B,ROW())="","",INDEX('Display 730 &amp; 1200'!$B:$B,ROW()))</f>
        <v>AGUS SULAEMAN</v>
      </c>
      <c r="C1043" t="str">
        <f>IF(INDEX('Display 730 &amp; 1200'!$D:$D,ROW())="","",INDEX('Display 730 &amp; 1200'!$D:$D,ROW()))</f>
        <v>JOMBOR</v>
      </c>
      <c r="D1043" t="e">
        <f>IF($C1043="",0,SUMIFS(#REF!,#REF!,$C1043,#REF!,"&gt;="&amp;'Display 730 &amp; 1200'!$AN$10,#REF!,"&lt;="&amp;'Display 730 &amp; 1200'!$AN$9))</f>
        <v>#REF!</v>
      </c>
      <c r="E1043" t="e">
        <f>IF($C1043="",0,SUMIFS(#REF!,#REF!,$C1043,#REF!,"&gt;="&amp;'Display 730 &amp; 1200'!$AN$12,#REF!,"&lt;="&amp;'Display 730 &amp; 1200'!$AN$11))</f>
        <v>#REF!</v>
      </c>
    </row>
    <row r="1044" spans="1:5">
      <c r="A1044" t="str">
        <f>IF(INDEX('Display 730 &amp; 1200'!$A:$A,ROW())="","",INDEX('Display 730 &amp; 1200'!$A:$A,ROW()))</f>
        <v>YOGYAKARTA日惹</v>
      </c>
      <c r="B1044" t="str">
        <f>IF(INDEX('Display 730 &amp; 1200'!$B:$B,ROW())="","",INDEX('Display 730 &amp; 1200'!$B:$B,ROW()))</f>
        <v>AGUS SULAEMAN</v>
      </c>
      <c r="C1044" t="str">
        <f>IF(INDEX('Display 730 &amp; 1200'!$D:$D,ROW())="","",INDEX('Display 730 &amp; 1200'!$D:$D,ROW()))</f>
        <v>TRIDADI</v>
      </c>
      <c r="D1044" t="e">
        <f>IF($C1044="",0,SUMIFS(#REF!,#REF!,$C1044,#REF!,"&gt;="&amp;'Display 730 &amp; 1200'!$AN$10,#REF!,"&lt;="&amp;'Display 730 &amp; 1200'!$AN$9))</f>
        <v>#REF!</v>
      </c>
      <c r="E1044" t="e">
        <f>IF($C1044="",0,SUMIFS(#REF!,#REF!,$C1044,#REF!,"&gt;="&amp;'Display 730 &amp; 1200'!$AN$12,#REF!,"&lt;="&amp;'Display 730 &amp; 1200'!$AN$11))</f>
        <v>#REF!</v>
      </c>
    </row>
    <row r="1045" spans="1:5">
      <c r="A1045" t="str">
        <f>IF(INDEX('Display 730 &amp; 1200'!$A:$A,ROW())="","",INDEX('Display 730 &amp; 1200'!$A:$A,ROW()))</f>
        <v>YOGYAKARTA日惹</v>
      </c>
      <c r="B1045" t="str">
        <f>IF(INDEX('Display 730 &amp; 1200'!$B:$B,ROW())="","",INDEX('Display 730 &amp; 1200'!$B:$B,ROW()))</f>
        <v>AGUS SULAEMAN</v>
      </c>
      <c r="C1045" t="str">
        <f>IF(INDEX('Display 730 &amp; 1200'!$D:$D,ROW())="","",INDEX('Display 730 &amp; 1200'!$D:$D,ROW()))</f>
        <v>GAMPING</v>
      </c>
      <c r="D1045" t="e">
        <f>IF($C1045="",0,SUMIFS(#REF!,#REF!,$C1045,#REF!,"&gt;="&amp;'Display 730 &amp; 1200'!$AN$10,#REF!,"&lt;="&amp;'Display 730 &amp; 1200'!$AN$9))</f>
        <v>#REF!</v>
      </c>
      <c r="E1045" t="e">
        <f>IF($C1045="",0,SUMIFS(#REF!,#REF!,$C1045,#REF!,"&gt;="&amp;'Display 730 &amp; 1200'!$AN$12,#REF!,"&lt;="&amp;'Display 730 &amp; 1200'!$AN$11))</f>
        <v>#REF!</v>
      </c>
    </row>
    <row r="1046" spans="1:5">
      <c r="A1046" t="str">
        <f>IF(INDEX('Display 730 &amp; 1200'!$A:$A,ROW())="","",INDEX('Display 730 &amp; 1200'!$A:$A,ROW()))</f>
        <v>YOGYAKARTA日惹</v>
      </c>
      <c r="B1046" t="str">
        <f>IF(INDEX('Display 730 &amp; 1200'!$B:$B,ROW())="","",INDEX('Display 730 &amp; 1200'!$B:$B,ROW()))</f>
        <v>AGUS SULAEMAN</v>
      </c>
      <c r="C1046" t="str">
        <f>IF(INDEX('Display 730 &amp; 1200'!$D:$D,ROW())="","",INDEX('Display 730 &amp; 1200'!$D:$D,ROW()))</f>
        <v>KENTUNGAN</v>
      </c>
      <c r="D1046" t="e">
        <f>IF($C1046="",0,SUMIFS(#REF!,#REF!,$C1046,#REF!,"&gt;="&amp;'Display 730 &amp; 1200'!$AN$10,#REF!,"&lt;="&amp;'Display 730 &amp; 1200'!$AN$9))</f>
        <v>#REF!</v>
      </c>
      <c r="E1046" t="e">
        <f>IF($C1046="",0,SUMIFS(#REF!,#REF!,$C1046,#REF!,"&gt;="&amp;'Display 730 &amp; 1200'!$AN$12,#REF!,"&lt;="&amp;'Display 730 &amp; 1200'!$AN$11))</f>
        <v>#REF!</v>
      </c>
    </row>
    <row r="1047" spans="1:5">
      <c r="A1047" t="str">
        <f>IF(INDEX('Display 730 &amp; 1200'!$A:$A,ROW())="","",INDEX('Display 730 &amp; 1200'!$A:$A,ROW()))</f>
        <v>YOGYAKARTA日惹</v>
      </c>
      <c r="B1047" t="str">
        <f>IF(INDEX('Display 730 &amp; 1200'!$B:$B,ROW())="","",INDEX('Display 730 &amp; 1200'!$B:$B,ROW()))</f>
        <v>IMAM ARIEF BUDI SANTOSO</v>
      </c>
      <c r="C1047" t="str">
        <f>IF(INDEX('Display 730 &amp; 1200'!$D:$D,ROW())="","",INDEX('Display 730 &amp; 1200'!$D:$D,ROW()))</f>
        <v>SOLO</v>
      </c>
      <c r="D1047" t="e">
        <f>IF($C1047="",0,SUMIFS(#REF!,#REF!,$C1047,#REF!,"&gt;="&amp;'Display 730 &amp; 1200'!$AN$10,#REF!,"&lt;="&amp;'Display 730 &amp; 1200'!$AN$9))</f>
        <v>#REF!</v>
      </c>
      <c r="E1047" t="e">
        <f>IF($C1047="",0,SUMIFS(#REF!,#REF!,$C1047,#REF!,"&gt;="&amp;'Display 730 &amp; 1200'!$AN$12,#REF!,"&lt;="&amp;'Display 730 &amp; 1200'!$AN$11))</f>
        <v>#REF!</v>
      </c>
    </row>
    <row r="1048" spans="1:5">
      <c r="A1048" t="str">
        <f>IF(INDEX('Display 730 &amp; 1200'!$A:$A,ROW())="","",INDEX('Display 730 &amp; 1200'!$A:$A,ROW()))</f>
        <v>YOGYAKARTA日惹</v>
      </c>
      <c r="B1048" t="str">
        <f>IF(INDEX('Display 730 &amp; 1200'!$B:$B,ROW())="","",INDEX('Display 730 &amp; 1200'!$B:$B,ROW()))</f>
        <v>IMAM ARIEF BUDI SANTOSO</v>
      </c>
      <c r="C1048" t="str">
        <f>IF(INDEX('Display 730 &amp; 1200'!$D:$D,ROW())="","",INDEX('Display 730 &amp; 1200'!$D:$D,ROW()))</f>
        <v>KARTASURA</v>
      </c>
      <c r="D1048" t="e">
        <f>IF($C1048="",0,SUMIFS(#REF!,#REF!,$C1048,#REF!,"&gt;="&amp;'Display 730 &amp; 1200'!$AN$10,#REF!,"&lt;="&amp;'Display 730 &amp; 1200'!$AN$9))</f>
        <v>#REF!</v>
      </c>
      <c r="E1048" t="e">
        <f>IF($C1048="",0,SUMIFS(#REF!,#REF!,$C1048,#REF!,"&gt;="&amp;'Display 730 &amp; 1200'!$AN$12,#REF!,"&lt;="&amp;'Display 730 &amp; 1200'!$AN$11))</f>
        <v>#REF!</v>
      </c>
    </row>
    <row r="1049" spans="1:5">
      <c r="A1049" t="str">
        <f>IF(INDEX('Display 730 &amp; 1200'!$A:$A,ROW())="","",INDEX('Display 730 &amp; 1200'!$A:$A,ROW()))</f>
        <v>YOGYAKARTA日惹</v>
      </c>
      <c r="B1049" t="str">
        <f>IF(INDEX('Display 730 &amp; 1200'!$B:$B,ROW())="","",INDEX('Display 730 &amp; 1200'!$B:$B,ROW()))</f>
        <v>IMAM ARIEF BUDI SANTOSO</v>
      </c>
      <c r="C1049" t="str">
        <f>IF(INDEX('Display 730 &amp; 1200'!$D:$D,ROW())="","",INDEX('Display 730 &amp; 1200'!$D:$D,ROW()))</f>
        <v>SERENGAN</v>
      </c>
      <c r="D1049" t="e">
        <f>IF($C1049="",0,SUMIFS(#REF!,#REF!,$C1049,#REF!,"&gt;="&amp;'Display 730 &amp; 1200'!$AN$10,#REF!,"&lt;="&amp;'Display 730 &amp; 1200'!$AN$9))</f>
        <v>#REF!</v>
      </c>
      <c r="E1049" t="e">
        <f>IF($C1049="",0,SUMIFS(#REF!,#REF!,$C1049,#REF!,"&gt;="&amp;'Display 730 &amp; 1200'!$AN$12,#REF!,"&lt;="&amp;'Display 730 &amp; 1200'!$AN$11))</f>
        <v>#REF!</v>
      </c>
    </row>
    <row r="1050" spans="1:5">
      <c r="A1050" t="str">
        <f>IF(INDEX('Display 730 &amp; 1200'!$A:$A,ROW())="","",INDEX('Display 730 &amp; 1200'!$A:$A,ROW()))</f>
        <v>YOGYAKARTA日惹</v>
      </c>
      <c r="B1050" t="str">
        <f>IF(INDEX('Display 730 &amp; 1200'!$B:$B,ROW())="","",INDEX('Display 730 &amp; 1200'!$B:$B,ROW()))</f>
        <v>IMAM ARIEF BUDI SANTOSO</v>
      </c>
      <c r="C1050" t="str">
        <f>IF(INDEX('Display 730 &amp; 1200'!$D:$D,ROW())="","",INDEX('Display 730 &amp; 1200'!$D:$D,ROW()))</f>
        <v>MOJOSONGO</v>
      </c>
      <c r="D1050" t="e">
        <f>IF($C1050="",0,SUMIFS(#REF!,#REF!,$C1050,#REF!,"&gt;="&amp;'Display 730 &amp; 1200'!$AN$10,#REF!,"&lt;="&amp;'Display 730 &amp; 1200'!$AN$9))</f>
        <v>#REF!</v>
      </c>
      <c r="E1050" t="e">
        <f>IF($C1050="",0,SUMIFS(#REF!,#REF!,$C1050,#REF!,"&gt;="&amp;'Display 730 &amp; 1200'!$AN$12,#REF!,"&lt;="&amp;'Display 730 &amp; 1200'!$AN$11))</f>
        <v>#REF!</v>
      </c>
    </row>
    <row r="1051" spans="1:5">
      <c r="A1051" t="str">
        <f>IF(INDEX('Display 730 &amp; 1200'!$A:$A,ROW())="","",INDEX('Display 730 &amp; 1200'!$A:$A,ROW()))</f>
        <v>YOGYAKARTA日惹</v>
      </c>
      <c r="B1051" t="str">
        <f>IF(INDEX('Display 730 &amp; 1200'!$B:$B,ROW())="","",INDEX('Display 730 &amp; 1200'!$B:$B,ROW()))</f>
        <v>IMAM ARIEF BUDI SANTOSO</v>
      </c>
      <c r="C1051" t="str">
        <f>IF(INDEX('Display 730 &amp; 1200'!$D:$D,ROW())="","",INDEX('Display 730 &amp; 1200'!$D:$D,ROW()))</f>
        <v>SUMBER_BANJARSARI</v>
      </c>
      <c r="D1051" t="e">
        <f>IF($C1051="",0,SUMIFS(#REF!,#REF!,$C1051,#REF!,"&gt;="&amp;'Display 730 &amp; 1200'!$AN$10,#REF!,"&lt;="&amp;'Display 730 &amp; 1200'!$AN$9))</f>
        <v>#REF!</v>
      </c>
      <c r="E1051" t="e">
        <f>IF($C1051="",0,SUMIFS(#REF!,#REF!,$C1051,#REF!,"&gt;="&amp;'Display 730 &amp; 1200'!$AN$12,#REF!,"&lt;="&amp;'Display 730 &amp; 1200'!$AN$11))</f>
        <v>#REF!</v>
      </c>
    </row>
    <row r="1052" spans="1:5">
      <c r="A1052" t="str">
        <f>IF(INDEX('Display 730 &amp; 1200'!$A:$A,ROW())="","",INDEX('Display 730 &amp; 1200'!$A:$A,ROW()))</f>
        <v>YOGYAKARTA日惹</v>
      </c>
      <c r="B1052" t="str">
        <f>IF(INDEX('Display 730 &amp; 1200'!$B:$B,ROW())="","",INDEX('Display 730 &amp; 1200'!$B:$B,ROW()))</f>
        <v>IMAM ARIEF BUDI SANTOSO</v>
      </c>
      <c r="C1052" t="str">
        <f>IF(INDEX('Display 730 &amp; 1200'!$D:$D,ROW())="","",INDEX('Display 730 &amp; 1200'!$D:$D,ROW()))</f>
        <v>TIPES</v>
      </c>
      <c r="D1052" t="e">
        <f>IF($C1052="",0,SUMIFS(#REF!,#REF!,$C1052,#REF!,"&gt;="&amp;'Display 730 &amp; 1200'!$AN$10,#REF!,"&lt;="&amp;'Display 730 &amp; 1200'!$AN$9))</f>
        <v>#REF!</v>
      </c>
      <c r="E1052" t="e">
        <f>IF($C1052="",0,SUMIFS(#REF!,#REF!,$C1052,#REF!,"&gt;="&amp;'Display 730 &amp; 1200'!$AN$12,#REF!,"&lt;="&amp;'Display 730 &amp; 1200'!$AN$11))</f>
        <v>#REF!</v>
      </c>
    </row>
    <row r="1053" spans="1:5">
      <c r="A1053" t="str">
        <f>IF(INDEX('Display 730 &amp; 1200'!$A:$A,ROW())="","",INDEX('Display 730 &amp; 1200'!$A:$A,ROW()))</f>
        <v>YOGYAKARTA日惹</v>
      </c>
      <c r="B1053" t="str">
        <f>IF(INDEX('Display 730 &amp; 1200'!$B:$B,ROW())="","",INDEX('Display 730 &amp; 1200'!$B:$B,ROW()))</f>
        <v>IMAM ARIEF BUDI SANTOSO</v>
      </c>
      <c r="C1053" t="str">
        <f>IF(INDEX('Display 730 &amp; 1200'!$D:$D,ROW())="","",INDEX('Display 730 &amp; 1200'!$D:$D,ROW()))</f>
        <v>JAGALAN</v>
      </c>
      <c r="D1053" t="e">
        <f>IF($C1053="",0,SUMIFS(#REF!,#REF!,$C1053,#REF!,"&gt;="&amp;'Display 730 &amp; 1200'!$AN$10,#REF!,"&lt;="&amp;'Display 730 &amp; 1200'!$AN$9))</f>
        <v>#REF!</v>
      </c>
      <c r="E1053" t="e">
        <f>IF($C1053="",0,SUMIFS(#REF!,#REF!,$C1053,#REF!,"&gt;="&amp;'Display 730 &amp; 1200'!$AN$12,#REF!,"&lt;="&amp;'Display 730 &amp; 1200'!$AN$11))</f>
        <v>#REF!</v>
      </c>
    </row>
    <row r="1054" spans="1:5">
      <c r="A1054" t="str">
        <f>IF(INDEX('Display 730 &amp; 1200'!$A:$A,ROW())="","",INDEX('Display 730 &amp; 1200'!$A:$A,ROW()))</f>
        <v>YOGYAKARTA日惹</v>
      </c>
      <c r="B1054" t="str">
        <f>IF(INDEX('Display 730 &amp; 1200'!$B:$B,ROW())="","",INDEX('Display 730 &amp; 1200'!$B:$B,ROW()))</f>
        <v>IMAM ARIEF BUDI SANTOSO</v>
      </c>
      <c r="C1054" t="str">
        <f>IF(INDEX('Display 730 &amp; 1200'!$D:$D,ROW())="","",INDEX('Display 730 &amp; 1200'!$D:$D,ROW()))</f>
        <v>BETENG</v>
      </c>
      <c r="D1054" t="e">
        <f>IF($C1054="",0,SUMIFS(#REF!,#REF!,$C1054,#REF!,"&gt;="&amp;'Display 730 &amp; 1200'!$AN$10,#REF!,"&lt;="&amp;'Display 730 &amp; 1200'!$AN$9))</f>
        <v>#REF!</v>
      </c>
      <c r="E1054" t="e">
        <f>IF($C1054="",0,SUMIFS(#REF!,#REF!,$C1054,#REF!,"&gt;="&amp;'Display 730 &amp; 1200'!$AN$12,#REF!,"&lt;="&amp;'Display 730 &amp; 1200'!$AN$11))</f>
        <v>#REF!</v>
      </c>
    </row>
    <row r="1055" spans="1:5">
      <c r="A1055" t="str">
        <f>IF(INDEX('Display 730 &amp; 1200'!$A:$A,ROW())="","",INDEX('Display 730 &amp; 1200'!$A:$A,ROW()))</f>
        <v>YOGYAKARTA日惹</v>
      </c>
      <c r="B1055" t="str">
        <f>IF(INDEX('Display 730 &amp; 1200'!$B:$B,ROW())="","",INDEX('Display 730 &amp; 1200'!$B:$B,ROW()))</f>
        <v>IMAM ARIEF BUDI SANTOSO</v>
      </c>
      <c r="C1055" t="str">
        <f>IF(INDEX('Display 730 &amp; 1200'!$D:$D,ROW())="","",INDEX('Display 730 &amp; 1200'!$D:$D,ROW()))</f>
        <v>TIMURAN</v>
      </c>
      <c r="D1055" t="e">
        <f>IF($C1055="",0,SUMIFS(#REF!,#REF!,$C1055,#REF!,"&gt;="&amp;'Display 730 &amp; 1200'!$AN$10,#REF!,"&lt;="&amp;'Display 730 &amp; 1200'!$AN$9))</f>
        <v>#REF!</v>
      </c>
      <c r="E1055" t="e">
        <f>IF($C1055="",0,SUMIFS(#REF!,#REF!,$C1055,#REF!,"&gt;="&amp;'Display 730 &amp; 1200'!$AN$12,#REF!,"&lt;="&amp;'Display 730 &amp; 1200'!$AN$11))</f>
        <v>#REF!</v>
      </c>
    </row>
    <row r="1056" spans="1:5">
      <c r="A1056" t="str">
        <f>IF(INDEX('Display 730 &amp; 1200'!$A:$A,ROW())="","",INDEX('Display 730 &amp; 1200'!$A:$A,ROW()))</f>
        <v>YOGYAKARTA日惹</v>
      </c>
      <c r="B1056" t="str">
        <f>IF(INDEX('Display 730 &amp; 1200'!$B:$B,ROW())="","",INDEX('Display 730 &amp; 1200'!$B:$B,ROW()))</f>
        <v>IMAM ARIEF BUDI SANTOSO</v>
      </c>
      <c r="C1056" t="str">
        <f>IF(INDEX('Display 730 &amp; 1200'!$D:$D,ROW())="","",INDEX('Display 730 &amp; 1200'!$D:$D,ROW()))</f>
        <v>SEMANGGI</v>
      </c>
      <c r="D1056" t="e">
        <f>IF($C1056="",0,SUMIFS(#REF!,#REF!,$C1056,#REF!,"&gt;="&amp;'Display 730 &amp; 1200'!$AN$10,#REF!,"&lt;="&amp;'Display 730 &amp; 1200'!$AN$9))</f>
        <v>#REF!</v>
      </c>
      <c r="E1056" t="e">
        <f>IF($C1056="",0,SUMIFS(#REF!,#REF!,$C1056,#REF!,"&gt;="&amp;'Display 730 &amp; 1200'!$AN$12,#REF!,"&lt;="&amp;'Display 730 &amp; 1200'!$AN$11))</f>
        <v>#REF!</v>
      </c>
    </row>
    <row r="1057" spans="1:5">
      <c r="A1057" t="str">
        <f>IF(INDEX('Display 730 &amp; 1200'!$A:$A,ROW())="","",INDEX('Display 730 &amp; 1200'!$A:$A,ROW()))</f>
        <v>YOGYAKARTA日惹</v>
      </c>
      <c r="B1057" t="str">
        <f>IF(INDEX('Display 730 &amp; 1200'!$B:$B,ROW())="","",INDEX('Display 730 &amp; 1200'!$B:$B,ROW()))</f>
        <v>IMAM ARIEF BUDI SANTOSO</v>
      </c>
      <c r="C1057" t="str">
        <f>IF(INDEX('Display 730 &amp; 1200'!$D:$D,ROW())="","",INDEX('Display 730 &amp; 1200'!$D:$D,ROW()))</f>
        <v>DANUKUSUMAN</v>
      </c>
      <c r="D1057" t="e">
        <f>IF($C1057="",0,SUMIFS(#REF!,#REF!,$C1057,#REF!,"&gt;="&amp;'Display 730 &amp; 1200'!$AN$10,#REF!,"&lt;="&amp;'Display 730 &amp; 1200'!$AN$9))</f>
        <v>#REF!</v>
      </c>
      <c r="E1057" t="e">
        <f>IF($C1057="",0,SUMIFS(#REF!,#REF!,$C1057,#REF!,"&gt;="&amp;'Display 730 &amp; 1200'!$AN$12,#REF!,"&lt;="&amp;'Display 730 &amp; 1200'!$AN$11))</f>
        <v>#REF!</v>
      </c>
    </row>
    <row r="1058" spans="1:5">
      <c r="A1058" t="str">
        <f>IF(INDEX('Display 730 &amp; 1200'!$A:$A,ROW())="","",INDEX('Display 730 &amp; 1200'!$A:$A,ROW()))</f>
        <v>YOGYAKARTA日惹</v>
      </c>
      <c r="B1058" t="str">
        <f>IF(INDEX('Display 730 &amp; 1200'!$B:$B,ROW())="","",INDEX('Display 730 &amp; 1200'!$B:$B,ROW()))</f>
        <v>IMAM ARIEF BUDI SANTOSO</v>
      </c>
      <c r="C1058" t="str">
        <f>IF(INDEX('Display 730 &amp; 1200'!$D:$D,ROW())="","",INDEX('Display 730 &amp; 1200'!$D:$D,ROW()))</f>
        <v>BUMI_LAWEYAN</v>
      </c>
      <c r="D1058" t="e">
        <f>IF($C1058="",0,SUMIFS(#REF!,#REF!,$C1058,#REF!,"&gt;="&amp;'Display 730 &amp; 1200'!$AN$10,#REF!,"&lt;="&amp;'Display 730 &amp; 1200'!$AN$9))</f>
        <v>#REF!</v>
      </c>
      <c r="E1058" t="e">
        <f>IF($C1058="",0,SUMIFS(#REF!,#REF!,$C1058,#REF!,"&gt;="&amp;'Display 730 &amp; 1200'!$AN$12,#REF!,"&lt;="&amp;'Display 730 &amp; 1200'!$AN$11))</f>
        <v>#REF!</v>
      </c>
    </row>
    <row r="1059" spans="1:5">
      <c r="A1059" t="str">
        <f>IF(INDEX('Display 730 &amp; 1200'!$A:$A,ROW())="","",INDEX('Display 730 &amp; 1200'!$A:$A,ROW()))</f>
        <v>YOGYAKARTA日惹</v>
      </c>
      <c r="B1059" t="str">
        <f>IF(INDEX('Display 730 &amp; 1200'!$B:$B,ROW())="","",INDEX('Display 730 &amp; 1200'!$B:$B,ROW()))</f>
        <v>IMAM ARIEF BUDI SANTOSO</v>
      </c>
      <c r="C1059" t="str">
        <f>IF(INDEX('Display 730 &amp; 1200'!$D:$D,ROW())="","",INDEX('Display 730 &amp; 1200'!$D:$D,ROW()))</f>
        <v>SEKIP_KADIPIRO</v>
      </c>
      <c r="D1059" t="e">
        <f>IF($C1059="",0,SUMIFS(#REF!,#REF!,$C1059,#REF!,"&gt;="&amp;'Display 730 &amp; 1200'!$AN$10,#REF!,"&lt;="&amp;'Display 730 &amp; 1200'!$AN$9))</f>
        <v>#REF!</v>
      </c>
      <c r="E1059" t="e">
        <f>IF($C1059="",0,SUMIFS(#REF!,#REF!,$C1059,#REF!,"&gt;="&amp;'Display 730 &amp; 1200'!$AN$12,#REF!,"&lt;="&amp;'Display 730 &amp; 1200'!$AN$11))</f>
        <v>#REF!</v>
      </c>
    </row>
    <row r="1060" spans="1:5">
      <c r="A1060" t="str">
        <f>IF(INDEX('Display 730 &amp; 1200'!$A:$A,ROW())="","",INDEX('Display 730 &amp; 1200'!$A:$A,ROW()))</f>
        <v>YOGYAKARTA日惹</v>
      </c>
      <c r="B1060" t="str">
        <f>IF(INDEX('Display 730 &amp; 1200'!$B:$B,ROW())="","",INDEX('Display 730 &amp; 1200'!$B:$B,ROW()))</f>
        <v>IMAM ARIEF BUDI SANTOSO</v>
      </c>
      <c r="C1060" t="str">
        <f>IF(INDEX('Display 730 &amp; 1200'!$D:$D,ROW())="","",INDEX('Display 730 &amp; 1200'!$D:$D,ROW()))</f>
        <v>DC_SOLO_BARAT</v>
      </c>
      <c r="D1060" t="e">
        <f>IF($C1060="",0,SUMIFS(#REF!,#REF!,$C1060,#REF!,"&gt;="&amp;'Display 730 &amp; 1200'!$AN$10,#REF!,"&lt;="&amp;'Display 730 &amp; 1200'!$AN$9))</f>
        <v>#REF!</v>
      </c>
      <c r="E1060" t="e">
        <f>IF($C1060="",0,SUMIFS(#REF!,#REF!,$C1060,#REF!,"&gt;="&amp;'Display 730 &amp; 1200'!$AN$12,#REF!,"&lt;="&amp;'Display 730 &amp; 1200'!$AN$11))</f>
        <v>#REF!</v>
      </c>
    </row>
    <row r="1061" spans="1:5">
      <c r="A1061" t="str">
        <f>IF(INDEX('Display 730 &amp; 1200'!$A:$A,ROW())="","",INDEX('Display 730 &amp; 1200'!$A:$A,ROW()))</f>
        <v>YOGYAKARTA日惹</v>
      </c>
      <c r="B1061" t="str">
        <f>IF(INDEX('Display 730 &amp; 1200'!$B:$B,ROW())="","",INDEX('Display 730 &amp; 1200'!$B:$B,ROW()))</f>
        <v>IMAM ARIEF BUDI SANTOSO</v>
      </c>
      <c r="C1061" t="str">
        <f>IF(INDEX('Display 730 &amp; 1200'!$D:$D,ROW())="","",INDEX('Display 730 &amp; 1200'!$D:$D,ROW()))</f>
        <v>IR_SUTAMI</v>
      </c>
      <c r="D1061" t="e">
        <f>IF($C1061="",0,SUMIFS(#REF!,#REF!,$C1061,#REF!,"&gt;="&amp;'Display 730 &amp; 1200'!$AN$10,#REF!,"&lt;="&amp;'Display 730 &amp; 1200'!$AN$9))</f>
        <v>#REF!</v>
      </c>
      <c r="E1061" t="e">
        <f>IF($C1061="",0,SUMIFS(#REF!,#REF!,$C1061,#REF!,"&gt;="&amp;'Display 730 &amp; 1200'!$AN$12,#REF!,"&lt;="&amp;'Display 730 &amp; 1200'!$AN$11))</f>
        <v>#REF!</v>
      </c>
    </row>
    <row r="1062" spans="1:5">
      <c r="A1062" t="str">
        <f>IF(INDEX('Display 730 &amp; 1200'!$A:$A,ROW())="","",INDEX('Display 730 &amp; 1200'!$A:$A,ROW()))</f>
        <v>YOGYAKARTA日惹</v>
      </c>
      <c r="B1062" t="str">
        <f>IF(INDEX('Display 730 &amp; 1200'!$B:$B,ROW())="","",INDEX('Display 730 &amp; 1200'!$B:$B,ROW()))</f>
        <v>IMAM ARIEF BUDI SANTOSO</v>
      </c>
      <c r="C1062" t="str">
        <f>IF(INDEX('Display 730 &amp; 1200'!$D:$D,ROW())="","",INDEX('Display 730 &amp; 1200'!$D:$D,ROW()))</f>
        <v>SAMPANGAN_SOLO</v>
      </c>
      <c r="D1062" t="e">
        <f>IF($C1062="",0,SUMIFS(#REF!,#REF!,$C1062,#REF!,"&gt;="&amp;'Display 730 &amp; 1200'!$AN$10,#REF!,"&lt;="&amp;'Display 730 &amp; 1200'!$AN$9))</f>
        <v>#REF!</v>
      </c>
      <c r="E1062" t="e">
        <f>IF($C1062="",0,SUMIFS(#REF!,#REF!,$C1062,#REF!,"&gt;="&amp;'Display 730 &amp; 1200'!$AN$12,#REF!,"&lt;="&amp;'Display 730 &amp; 1200'!$AN$11))</f>
        <v>#REF!</v>
      </c>
    </row>
    <row r="1063" spans="1:5">
      <c r="A1063" t="str">
        <f>IF(INDEX('Display 730 &amp; 1200'!$A:$A,ROW())="","",INDEX('Display 730 &amp; 1200'!$A:$A,ROW()))</f>
        <v>YOGYAKARTA日惹</v>
      </c>
      <c r="B1063" t="str">
        <f>IF(INDEX('Display 730 &amp; 1200'!$B:$B,ROW())="","",INDEX('Display 730 &amp; 1200'!$B:$B,ROW()))</f>
        <v>IMAM ARIEF BUDI SANTOSO</v>
      </c>
      <c r="C1063" t="str">
        <f>IF(INDEX('Display 730 &amp; 1200'!$D:$D,ROW())="","",INDEX('Display 730 &amp; 1200'!$D:$D,ROW()))</f>
        <v>SRAGEN</v>
      </c>
      <c r="D1063" t="e">
        <f>IF($C1063="",0,SUMIFS(#REF!,#REF!,$C1063,#REF!,"&gt;="&amp;'Display 730 &amp; 1200'!$AN$10,#REF!,"&lt;="&amp;'Display 730 &amp; 1200'!$AN$9))</f>
        <v>#REF!</v>
      </c>
      <c r="E1063" t="e">
        <f>IF($C1063="",0,SUMIFS(#REF!,#REF!,$C1063,#REF!,"&gt;="&amp;'Display 730 &amp; 1200'!$AN$12,#REF!,"&lt;="&amp;'Display 730 &amp; 1200'!$AN$11))</f>
        <v>#REF!</v>
      </c>
    </row>
    <row r="1064" spans="1:5">
      <c r="A1064" t="str">
        <f>IF(INDEX('Display 730 &amp; 1200'!$A:$A,ROW())="","",INDEX('Display 730 &amp; 1200'!$A:$A,ROW()))</f>
        <v>YOGYAKARTA日惹</v>
      </c>
      <c r="B1064" t="str">
        <f>IF(INDEX('Display 730 &amp; 1200'!$B:$B,ROW())="","",INDEX('Display 730 &amp; 1200'!$B:$B,ROW()))</f>
        <v>IMAM ARIEF BUDI SANTOSO</v>
      </c>
      <c r="C1064" t="str">
        <f>IF(INDEX('Display 730 &amp; 1200'!$D:$D,ROW())="","",INDEX('Display 730 &amp; 1200'!$D:$D,ROW()))</f>
        <v>GEMOLONG</v>
      </c>
      <c r="D1064" t="e">
        <f>IF($C1064="",0,SUMIFS(#REF!,#REF!,$C1064,#REF!,"&gt;="&amp;'Display 730 &amp; 1200'!$AN$10,#REF!,"&lt;="&amp;'Display 730 &amp; 1200'!$AN$9))</f>
        <v>#REF!</v>
      </c>
      <c r="E1064" t="e">
        <f>IF($C1064="",0,SUMIFS(#REF!,#REF!,$C1064,#REF!,"&gt;="&amp;'Display 730 &amp; 1200'!$AN$12,#REF!,"&lt;="&amp;'Display 730 &amp; 1200'!$AN$11))</f>
        <v>#REF!</v>
      </c>
    </row>
    <row r="1065" spans="1:5">
      <c r="A1065" t="str">
        <f>IF(INDEX('Display 730 &amp; 1200'!$A:$A,ROW())="","",INDEX('Display 730 &amp; 1200'!$A:$A,ROW()))</f>
        <v>YOGYAKARTA日惹</v>
      </c>
      <c r="B1065" t="str">
        <f>IF(INDEX('Display 730 &amp; 1200'!$B:$B,ROW())="","",INDEX('Display 730 &amp; 1200'!$B:$B,ROW()))</f>
        <v>IMAM ARIEF BUDI SANTOSO</v>
      </c>
      <c r="C1065" t="str">
        <f>IF(INDEX('Display 730 &amp; 1200'!$D:$D,ROW())="","",INDEX('Display 730 &amp; 1200'!$D:$D,ROW()))</f>
        <v>MASARAN</v>
      </c>
      <c r="D1065" t="e">
        <f>IF($C1065="",0,SUMIFS(#REF!,#REF!,$C1065,#REF!,"&gt;="&amp;'Display 730 &amp; 1200'!$AN$10,#REF!,"&lt;="&amp;'Display 730 &amp; 1200'!$AN$9))</f>
        <v>#REF!</v>
      </c>
      <c r="E1065" t="e">
        <f>IF($C1065="",0,SUMIFS(#REF!,#REF!,$C1065,#REF!,"&gt;="&amp;'Display 730 &amp; 1200'!$AN$12,#REF!,"&lt;="&amp;'Display 730 &amp; 1200'!$AN$11))</f>
        <v>#REF!</v>
      </c>
    </row>
    <row r="1066" spans="1:5">
      <c r="A1066" t="str">
        <f>IF(INDEX('Display 730 &amp; 1200'!$A:$A,ROW())="","",INDEX('Display 730 &amp; 1200'!$A:$A,ROW()))</f>
        <v>YOGYAKARTA日惹</v>
      </c>
      <c r="B1066" t="str">
        <f>IF(INDEX('Display 730 &amp; 1200'!$B:$B,ROW())="","",INDEX('Display 730 &amp; 1200'!$B:$B,ROW()))</f>
        <v>IMAM ARIEF BUDI SANTOSO</v>
      </c>
      <c r="C1066" t="str">
        <f>IF(INDEX('Display 730 &amp; 1200'!$D:$D,ROW())="","",INDEX('Display 730 &amp; 1200'!$D:$D,ROW()))</f>
        <v>GONDANG</v>
      </c>
      <c r="D1066" t="e">
        <f>IF($C1066="",0,SUMIFS(#REF!,#REF!,$C1066,#REF!,"&gt;="&amp;'Display 730 &amp; 1200'!$AN$10,#REF!,"&lt;="&amp;'Display 730 &amp; 1200'!$AN$9))</f>
        <v>#REF!</v>
      </c>
      <c r="E1066" t="e">
        <f>IF($C1066="",0,SUMIFS(#REF!,#REF!,$C1066,#REF!,"&gt;="&amp;'Display 730 &amp; 1200'!$AN$12,#REF!,"&lt;="&amp;'Display 730 &amp; 1200'!$AN$11))</f>
        <v>#REF!</v>
      </c>
    </row>
    <row r="1067" spans="1:5">
      <c r="A1067" t="str">
        <f>IF(INDEX('Display 730 &amp; 1200'!$A:$A,ROW())="","",INDEX('Display 730 &amp; 1200'!$A:$A,ROW()))</f>
        <v>YOGYAKARTA日惹</v>
      </c>
      <c r="B1067" t="str">
        <f>IF(INDEX('Display 730 &amp; 1200'!$B:$B,ROW())="","",INDEX('Display 730 &amp; 1200'!$B:$B,ROW()))</f>
        <v>IMAM ARIEF BUDI SANTOSO</v>
      </c>
      <c r="C1067" t="str">
        <f>IF(INDEX('Display 730 &amp; 1200'!$D:$D,ROW())="","",INDEX('Display 730 &amp; 1200'!$D:$D,ROW()))</f>
        <v>PILANGSARI</v>
      </c>
      <c r="D1067" t="e">
        <f>IF($C1067="",0,SUMIFS(#REF!,#REF!,$C1067,#REF!,"&gt;="&amp;'Display 730 &amp; 1200'!$AN$10,#REF!,"&lt;="&amp;'Display 730 &amp; 1200'!$AN$9))</f>
        <v>#REF!</v>
      </c>
      <c r="E1067" t="e">
        <f>IF($C1067="",0,SUMIFS(#REF!,#REF!,$C1067,#REF!,"&gt;="&amp;'Display 730 &amp; 1200'!$AN$12,#REF!,"&lt;="&amp;'Display 730 &amp; 1200'!$AN$11))</f>
        <v>#REF!</v>
      </c>
    </row>
    <row r="1068" spans="1:5">
      <c r="A1068" t="str">
        <f>IF(INDEX('Display 730 &amp; 1200'!$A:$A,ROW())="","",INDEX('Display 730 &amp; 1200'!$A:$A,ROW()))</f>
        <v>YOGYAKARTA日惹</v>
      </c>
      <c r="B1068" t="str">
        <f>IF(INDEX('Display 730 &amp; 1200'!$B:$B,ROW())="","",INDEX('Display 730 &amp; 1200'!$B:$B,ROW()))</f>
        <v>IMAM ARIEF BUDI SANTOSO</v>
      </c>
      <c r="C1068" t="str">
        <f>IF(INDEX('Display 730 &amp; 1200'!$D:$D,ROW())="","",INDEX('Display 730 &amp; 1200'!$D:$D,ROW()))</f>
        <v>TANON</v>
      </c>
      <c r="D1068" t="e">
        <f>IF($C1068="",0,SUMIFS(#REF!,#REF!,$C1068,#REF!,"&gt;="&amp;'Display 730 &amp; 1200'!$AN$10,#REF!,"&lt;="&amp;'Display 730 &amp; 1200'!$AN$9))</f>
        <v>#REF!</v>
      </c>
      <c r="E1068" t="e">
        <f>IF($C1068="",0,SUMIFS(#REF!,#REF!,$C1068,#REF!,"&gt;="&amp;'Display 730 &amp; 1200'!$AN$12,#REF!,"&lt;="&amp;'Display 730 &amp; 1200'!$AN$11))</f>
        <v>#REF!</v>
      </c>
    </row>
    <row r="1069" spans="1:5">
      <c r="A1069" t="str">
        <f>IF(INDEX('Display 730 &amp; 1200'!$A:$A,ROW())="","",INDEX('Display 730 &amp; 1200'!$A:$A,ROW()))</f>
        <v>YOGYAKARTA日惹</v>
      </c>
      <c r="B1069" t="str">
        <f>IF(INDEX('Display 730 &amp; 1200'!$B:$B,ROW())="","",INDEX('Display 730 &amp; 1200'!$B:$B,ROW()))</f>
        <v>IMAM ARIEF BUDI SANTOSO</v>
      </c>
      <c r="C1069" t="str">
        <f>IF(INDEX('Display 730 &amp; 1200'!$D:$D,ROW())="","",INDEX('Display 730 &amp; 1200'!$D:$D,ROW()))</f>
        <v>TUGU_GADING_MASARAN</v>
      </c>
      <c r="D1069" t="e">
        <f>IF($C1069="",0,SUMIFS(#REF!,#REF!,$C1069,#REF!,"&gt;="&amp;'Display 730 &amp; 1200'!$AN$10,#REF!,"&lt;="&amp;'Display 730 &amp; 1200'!$AN$9))</f>
        <v>#REF!</v>
      </c>
      <c r="E1069" t="e">
        <f>IF($C1069="",0,SUMIFS(#REF!,#REF!,$C1069,#REF!,"&gt;="&amp;'Display 730 &amp; 1200'!$AN$12,#REF!,"&lt;="&amp;'Display 730 &amp; 1200'!$AN$11))</f>
        <v>#REF!</v>
      </c>
    </row>
    <row r="1070" spans="1:5">
      <c r="A1070" t="str">
        <f>IF(INDEX('Display 730 &amp; 1200'!$A:$A,ROW())="","",INDEX('Display 730 &amp; 1200'!$A:$A,ROW()))</f>
        <v>YOGYAKARTA日惹</v>
      </c>
      <c r="B1070" t="str">
        <f>IF(INDEX('Display 730 &amp; 1200'!$B:$B,ROW())="","",INDEX('Display 730 &amp; 1200'!$B:$B,ROW()))</f>
        <v>IMAM ARIEF BUDI SANTOSO</v>
      </c>
      <c r="C1070" t="str">
        <f>IF(INDEX('Display 730 &amp; 1200'!$D:$D,ROW())="","",INDEX('Display 730 &amp; 1200'!$D:$D,ROW()))</f>
        <v>KARANGMALANG</v>
      </c>
      <c r="D1070" t="e">
        <f>IF($C1070="",0,SUMIFS(#REF!,#REF!,$C1070,#REF!,"&gt;="&amp;'Display 730 &amp; 1200'!$AN$10,#REF!,"&lt;="&amp;'Display 730 &amp; 1200'!$AN$9))</f>
        <v>#REF!</v>
      </c>
      <c r="E1070" t="e">
        <f>IF($C1070="",0,SUMIFS(#REF!,#REF!,$C1070,#REF!,"&gt;="&amp;'Display 730 &amp; 1200'!$AN$12,#REF!,"&lt;="&amp;'Display 730 &amp; 1200'!$AN$11))</f>
        <v>#REF!</v>
      </c>
    </row>
    <row r="1071" spans="1:5">
      <c r="A1071" t="str">
        <f>IF(INDEX('Display 730 &amp; 1200'!$A:$A,ROW())="","",INDEX('Display 730 &amp; 1200'!$A:$A,ROW()))</f>
        <v>YOGYAKARTA日惹</v>
      </c>
      <c r="B1071" t="str">
        <f>IF(INDEX('Display 730 &amp; 1200'!$B:$B,ROW())="","",INDEX('Display 730 &amp; 1200'!$B:$B,ROW()))</f>
        <v>IMAM ARIEF BUDI SANTOSO</v>
      </c>
      <c r="C1071" t="str">
        <f>IF(INDEX('Display 730 &amp; 1200'!$D:$D,ROW())="","",INDEX('Display 730 &amp; 1200'!$D:$D,ROW()))</f>
        <v>LANGENHARJO</v>
      </c>
      <c r="D1071" t="e">
        <f>IF($C1071="",0,SUMIFS(#REF!,#REF!,$C1071,#REF!,"&gt;="&amp;'Display 730 &amp; 1200'!$AN$10,#REF!,"&lt;="&amp;'Display 730 &amp; 1200'!$AN$9))</f>
        <v>#REF!</v>
      </c>
      <c r="E1071" t="e">
        <f>IF($C1071="",0,SUMIFS(#REF!,#REF!,$C1071,#REF!,"&gt;="&amp;'Display 730 &amp; 1200'!$AN$12,#REF!,"&lt;="&amp;'Display 730 &amp; 1200'!$AN$11))</f>
        <v>#REF!</v>
      </c>
    </row>
    <row r="1072" spans="1:5">
      <c r="A1072" t="str">
        <f>IF(INDEX('Display 730 &amp; 1200'!$A:$A,ROW())="","",INDEX('Display 730 &amp; 1200'!$A:$A,ROW()))</f>
        <v>YOGYAKARTA日惹</v>
      </c>
      <c r="B1072" t="str">
        <f>IF(INDEX('Display 730 &amp; 1200'!$B:$B,ROW())="","",INDEX('Display 730 &amp; 1200'!$B:$B,ROW()))</f>
        <v>IMAM ARIEF BUDI SANTOSO</v>
      </c>
      <c r="C1072" t="str">
        <f>IF(INDEX('Display 730 &amp; 1200'!$D:$D,ROW())="","",INDEX('Display 730 &amp; 1200'!$D:$D,ROW()))</f>
        <v>POLOKARTO</v>
      </c>
      <c r="D1072" t="e">
        <f>IF($C1072="",0,SUMIFS(#REF!,#REF!,$C1072,#REF!,"&gt;="&amp;'Display 730 &amp; 1200'!$AN$10,#REF!,"&lt;="&amp;'Display 730 &amp; 1200'!$AN$9))</f>
        <v>#REF!</v>
      </c>
      <c r="E1072" t="e">
        <f>IF($C1072="",0,SUMIFS(#REF!,#REF!,$C1072,#REF!,"&gt;="&amp;'Display 730 &amp; 1200'!$AN$12,#REF!,"&lt;="&amp;'Display 730 &amp; 1200'!$AN$11))</f>
        <v>#REF!</v>
      </c>
    </row>
    <row r="1073" spans="1:5">
      <c r="A1073" t="str">
        <f>IF(INDEX('Display 730 &amp; 1200'!$A:$A,ROW())="","",INDEX('Display 730 &amp; 1200'!$A:$A,ROW()))</f>
        <v>YOGYAKARTA日惹</v>
      </c>
      <c r="B1073" t="str">
        <f>IF(INDEX('Display 730 &amp; 1200'!$B:$B,ROW())="","",INDEX('Display 730 &amp; 1200'!$B:$B,ROW()))</f>
        <v>IMAM ARIEF BUDI SANTOSO</v>
      </c>
      <c r="C1073" t="str">
        <f>IF(INDEX('Display 730 &amp; 1200'!$D:$D,ROW())="","",INDEX('Display 730 &amp; 1200'!$D:$D,ROW()))</f>
        <v>BAKI</v>
      </c>
      <c r="D1073" t="e">
        <f>IF($C1073="",0,SUMIFS(#REF!,#REF!,$C1073,#REF!,"&gt;="&amp;'Display 730 &amp; 1200'!$AN$10,#REF!,"&lt;="&amp;'Display 730 &amp; 1200'!$AN$9))</f>
        <v>#REF!</v>
      </c>
      <c r="E1073" t="e">
        <f>IF($C1073="",0,SUMIFS(#REF!,#REF!,$C1073,#REF!,"&gt;="&amp;'Display 730 &amp; 1200'!$AN$12,#REF!,"&lt;="&amp;'Display 730 &amp; 1200'!$AN$11))</f>
        <v>#REF!</v>
      </c>
    </row>
    <row r="1074" spans="1:5">
      <c r="A1074" t="str">
        <f>IF(INDEX('Display 730 &amp; 1200'!$A:$A,ROW())="","",INDEX('Display 730 &amp; 1200'!$A:$A,ROW()))</f>
        <v>YOGYAKARTA日惹</v>
      </c>
      <c r="B1074" t="str">
        <f>IF(INDEX('Display 730 &amp; 1200'!$B:$B,ROW())="","",INDEX('Display 730 &amp; 1200'!$B:$B,ROW()))</f>
        <v>IMAM ARIEF BUDI SANTOSO</v>
      </c>
      <c r="C1074" t="str">
        <f>IF(INDEX('Display 730 &amp; 1200'!$D:$D,ROW())="","",INDEX('Display 730 &amp; 1200'!$D:$D,ROW()))</f>
        <v>TAWANGSARI</v>
      </c>
      <c r="D1074" t="e">
        <f>IF($C1074="",0,SUMIFS(#REF!,#REF!,$C1074,#REF!,"&gt;="&amp;'Display 730 &amp; 1200'!$AN$10,#REF!,"&lt;="&amp;'Display 730 &amp; 1200'!$AN$9))</f>
        <v>#REF!</v>
      </c>
      <c r="E1074" t="e">
        <f>IF($C1074="",0,SUMIFS(#REF!,#REF!,$C1074,#REF!,"&gt;="&amp;'Display 730 &amp; 1200'!$AN$12,#REF!,"&lt;="&amp;'Display 730 &amp; 1200'!$AN$11))</f>
        <v>#REF!</v>
      </c>
    </row>
    <row r="1075" spans="1:5">
      <c r="A1075" t="str">
        <f>IF(INDEX('Display 730 &amp; 1200'!$A:$A,ROW())="","",INDEX('Display 730 &amp; 1200'!$A:$A,ROW()))</f>
        <v>YOGYAKARTA日惹</v>
      </c>
      <c r="B1075" t="str">
        <f>IF(INDEX('Display 730 &amp; 1200'!$B:$B,ROW())="","",INDEX('Display 730 &amp; 1200'!$B:$B,ROW()))</f>
        <v>IMAM ARIEF BUDI SANTOSO</v>
      </c>
      <c r="C1075" t="str">
        <f>IF(INDEX('Display 730 &amp; 1200'!$D:$D,ROW())="","",INDEX('Display 730 &amp; 1200'!$D:$D,ROW()))</f>
        <v>PUCANGAN</v>
      </c>
      <c r="D1075" t="e">
        <f>IF($C1075="",0,SUMIFS(#REF!,#REF!,$C1075,#REF!,"&gt;="&amp;'Display 730 &amp; 1200'!$AN$10,#REF!,"&lt;="&amp;'Display 730 &amp; 1200'!$AN$9))</f>
        <v>#REF!</v>
      </c>
      <c r="E1075" t="e">
        <f>IF($C1075="",0,SUMIFS(#REF!,#REF!,$C1075,#REF!,"&gt;="&amp;'Display 730 &amp; 1200'!$AN$12,#REF!,"&lt;="&amp;'Display 730 &amp; 1200'!$AN$11))</f>
        <v>#REF!</v>
      </c>
    </row>
    <row r="1076" spans="1:5">
      <c r="A1076" t="str">
        <f>IF(INDEX('Display 730 &amp; 1200'!$A:$A,ROW())="","",INDEX('Display 730 &amp; 1200'!$A:$A,ROW()))</f>
        <v>YOGYAKARTA日惹</v>
      </c>
      <c r="B1076" t="str">
        <f>IF(INDEX('Display 730 &amp; 1200'!$B:$B,ROW())="","",INDEX('Display 730 &amp; 1200'!$B:$B,ROW()))</f>
        <v>IMAM ARIEF BUDI SANTOSO</v>
      </c>
      <c r="C1076" t="str">
        <f>IF(INDEX('Display 730 &amp; 1200'!$D:$D,ROW())="","",INDEX('Display 730 &amp; 1200'!$D:$D,ROW()))</f>
        <v>SLAMET_RIYADI_BARAT</v>
      </c>
      <c r="D1076" t="e">
        <f>IF($C1076="",0,SUMIFS(#REF!,#REF!,$C1076,#REF!,"&gt;="&amp;'Display 730 &amp; 1200'!$AN$10,#REF!,"&lt;="&amp;'Display 730 &amp; 1200'!$AN$9))</f>
        <v>#REF!</v>
      </c>
      <c r="E1076" t="e">
        <f>IF($C1076="",0,SUMIFS(#REF!,#REF!,$C1076,#REF!,"&gt;="&amp;'Display 730 &amp; 1200'!$AN$12,#REF!,"&lt;="&amp;'Display 730 &amp; 1200'!$AN$11))</f>
        <v>#REF!</v>
      </c>
    </row>
    <row r="1077" spans="1:5">
      <c r="A1077" t="str">
        <f>IF(INDEX('Display 730 &amp; 1200'!$A:$A,ROW())="","",INDEX('Display 730 &amp; 1200'!$A:$A,ROW()))</f>
        <v>YOGYAKARTA日惹</v>
      </c>
      <c r="B1077" t="str">
        <f>IF(INDEX('Display 730 &amp; 1200'!$B:$B,ROW())="","",INDEX('Display 730 &amp; 1200'!$B:$B,ROW()))</f>
        <v>IMAM ARIEF BUDI SANTOSO</v>
      </c>
      <c r="C1077" t="str">
        <f>IF(INDEX('Display 730 &amp; 1200'!$D:$D,ROW())="","",INDEX('Display 730 &amp; 1200'!$D:$D,ROW()))</f>
        <v>MOJOLABAN</v>
      </c>
      <c r="D1077" t="e">
        <f>IF($C1077="",0,SUMIFS(#REF!,#REF!,$C1077,#REF!,"&gt;="&amp;'Display 730 &amp; 1200'!$AN$10,#REF!,"&lt;="&amp;'Display 730 &amp; 1200'!$AN$9))</f>
        <v>#REF!</v>
      </c>
      <c r="E1077" t="e">
        <f>IF($C1077="",0,SUMIFS(#REF!,#REF!,$C1077,#REF!,"&gt;="&amp;'Display 730 &amp; 1200'!$AN$12,#REF!,"&lt;="&amp;'Display 730 &amp; 1200'!$AN$11))</f>
        <v>#REF!</v>
      </c>
    </row>
    <row r="1078" spans="1:5">
      <c r="A1078" t="str">
        <f>IF(INDEX('Display 730 &amp; 1200'!$A:$A,ROW())="","",INDEX('Display 730 &amp; 1200'!$A:$A,ROW()))</f>
        <v>YOGYAKARTA日惹</v>
      </c>
      <c r="B1078" t="str">
        <f>IF(INDEX('Display 730 &amp; 1200'!$B:$B,ROW())="","",INDEX('Display 730 &amp; 1200'!$B:$B,ROW()))</f>
        <v>IMAM ARIEF BUDI SANTOSO</v>
      </c>
      <c r="C1078" t="str">
        <f>IF(INDEX('Display 730 &amp; 1200'!$D:$D,ROW())="","",INDEX('Display 730 &amp; 1200'!$D:$D,ROW()))</f>
        <v>TELUKAN</v>
      </c>
      <c r="D1078" t="e">
        <f>IF($C1078="",0,SUMIFS(#REF!,#REF!,$C1078,#REF!,"&gt;="&amp;'Display 730 &amp; 1200'!$AN$10,#REF!,"&lt;="&amp;'Display 730 &amp; 1200'!$AN$9))</f>
        <v>#REF!</v>
      </c>
      <c r="E1078" t="e">
        <f>IF($C1078="",0,SUMIFS(#REF!,#REF!,$C1078,#REF!,"&gt;="&amp;'Display 730 &amp; 1200'!$AN$12,#REF!,"&lt;="&amp;'Display 730 &amp; 1200'!$AN$11))</f>
        <v>#REF!</v>
      </c>
    </row>
    <row r="1079" spans="1:5">
      <c r="A1079" t="str">
        <f>IF(INDEX('Display 730 &amp; 1200'!$A:$A,ROW())="","",INDEX('Display 730 &amp; 1200'!$A:$A,ROW()))</f>
        <v>YOGYAKARTA日惹</v>
      </c>
      <c r="B1079" t="str">
        <f>IF(INDEX('Display 730 &amp; 1200'!$B:$B,ROW())="","",INDEX('Display 730 &amp; 1200'!$B:$B,ROW()))</f>
        <v>IMAM ARIEF BUDI SANTOSO</v>
      </c>
      <c r="C1079" t="str">
        <f>IF(INDEX('Display 730 &amp; 1200'!$D:$D,ROW())="","",INDEX('Display 730 &amp; 1200'!$D:$D,ROW()))</f>
        <v>JETIS</v>
      </c>
      <c r="D1079" t="e">
        <f>IF($C1079="",0,SUMIFS(#REF!,#REF!,$C1079,#REF!,"&gt;="&amp;'Display 730 &amp; 1200'!$AN$10,#REF!,"&lt;="&amp;'Display 730 &amp; 1200'!$AN$9))</f>
        <v>#REF!</v>
      </c>
      <c r="E1079" t="e">
        <f>IF($C1079="",0,SUMIFS(#REF!,#REF!,$C1079,#REF!,"&gt;="&amp;'Display 730 &amp; 1200'!$AN$12,#REF!,"&lt;="&amp;'Display 730 &amp; 1200'!$AN$11))</f>
        <v>#REF!</v>
      </c>
    </row>
    <row r="1080" spans="1:5">
      <c r="A1080" t="str">
        <f>IF(INDEX('Display 730 &amp; 1200'!$A:$A,ROW())="","",INDEX('Display 730 &amp; 1200'!$A:$A,ROW()))</f>
        <v>YOGYAKARTA日惹</v>
      </c>
      <c r="B1080" t="str">
        <f>IF(INDEX('Display 730 &amp; 1200'!$B:$B,ROW())="","",INDEX('Display 730 &amp; 1200'!$B:$B,ROW()))</f>
        <v>IMAM ARIEF BUDI SANTOSO</v>
      </c>
      <c r="C1080" t="str">
        <f>IF(INDEX('Display 730 &amp; 1200'!$D:$D,ROW())="","",INDEX('Display 730 &amp; 1200'!$D:$D,ROW()))</f>
        <v>WONOGIRI</v>
      </c>
      <c r="D1080" t="e">
        <f>IF($C1080="",0,SUMIFS(#REF!,#REF!,$C1080,#REF!,"&gt;="&amp;'Display 730 &amp; 1200'!$AN$10,#REF!,"&lt;="&amp;'Display 730 &amp; 1200'!$AN$9))</f>
        <v>#REF!</v>
      </c>
      <c r="E1080" t="e">
        <f>IF($C1080="",0,SUMIFS(#REF!,#REF!,$C1080,#REF!,"&gt;="&amp;'Display 730 &amp; 1200'!$AN$12,#REF!,"&lt;="&amp;'Display 730 &amp; 1200'!$AN$11))</f>
        <v>#REF!</v>
      </c>
    </row>
    <row r="1081" spans="1:5">
      <c r="A1081" t="str">
        <f>IF(INDEX('Display 730 &amp; 1200'!$A:$A,ROW())="","",INDEX('Display 730 &amp; 1200'!$A:$A,ROW()))</f>
        <v>YOGYAKARTA日惹</v>
      </c>
      <c r="B1081" t="str">
        <f>IF(INDEX('Display 730 &amp; 1200'!$B:$B,ROW())="","",INDEX('Display 730 &amp; 1200'!$B:$B,ROW()))</f>
        <v>IMAM ARIEF BUDI SANTOSO</v>
      </c>
      <c r="C1081" t="str">
        <f>IF(INDEX('Display 730 &amp; 1200'!$D:$D,ROW())="","",INDEX('Display 730 &amp; 1200'!$D:$D,ROW()))</f>
        <v>BATURETNO</v>
      </c>
      <c r="D1081" t="e">
        <f>IF($C1081="",0,SUMIFS(#REF!,#REF!,$C1081,#REF!,"&gt;="&amp;'Display 730 &amp; 1200'!$AN$10,#REF!,"&lt;="&amp;'Display 730 &amp; 1200'!$AN$9))</f>
        <v>#REF!</v>
      </c>
      <c r="E1081" t="e">
        <f>IF($C1081="",0,SUMIFS(#REF!,#REF!,$C1081,#REF!,"&gt;="&amp;'Display 730 &amp; 1200'!$AN$12,#REF!,"&lt;="&amp;'Display 730 &amp; 1200'!$AN$11))</f>
        <v>#REF!</v>
      </c>
    </row>
    <row r="1082" spans="1:5">
      <c r="A1082" t="str">
        <f>IF(INDEX('Display 730 &amp; 1200'!$A:$A,ROW())="","",INDEX('Display 730 &amp; 1200'!$A:$A,ROW()))</f>
        <v>YOGYAKARTA日惹</v>
      </c>
      <c r="B1082" t="str">
        <f>IF(INDEX('Display 730 &amp; 1200'!$B:$B,ROW())="","",INDEX('Display 730 &amp; 1200'!$B:$B,ROW()))</f>
        <v>IMAM ARIEF BUDI SANTOSO</v>
      </c>
      <c r="C1082" t="str">
        <f>IF(INDEX('Display 730 &amp; 1200'!$D:$D,ROW())="","",INDEX('Display 730 &amp; 1200'!$D:$D,ROW()))</f>
        <v>NGADIROJO</v>
      </c>
      <c r="D1082" t="e">
        <f>IF($C1082="",0,SUMIFS(#REF!,#REF!,$C1082,#REF!,"&gt;="&amp;'Display 730 &amp; 1200'!$AN$10,#REF!,"&lt;="&amp;'Display 730 &amp; 1200'!$AN$9))</f>
        <v>#REF!</v>
      </c>
      <c r="E1082" t="e">
        <f>IF($C1082="",0,SUMIFS(#REF!,#REF!,$C1082,#REF!,"&gt;="&amp;'Display 730 &amp; 1200'!$AN$12,#REF!,"&lt;="&amp;'Display 730 &amp; 1200'!$AN$11))</f>
        <v>#REF!</v>
      </c>
    </row>
    <row r="1083" spans="1:5">
      <c r="A1083" t="str">
        <f>IF(INDEX('Display 730 &amp; 1200'!$A:$A,ROW())="","",INDEX('Display 730 &amp; 1200'!$A:$A,ROW()))</f>
        <v>YOGYAKARTA日惹</v>
      </c>
      <c r="B1083" t="str">
        <f>IF(INDEX('Display 730 &amp; 1200'!$B:$B,ROW())="","",INDEX('Display 730 &amp; 1200'!$B:$B,ROW()))</f>
        <v>IMAM ARIEF BUDI SANTOSO</v>
      </c>
      <c r="C1083" t="str">
        <f>IF(INDEX('Display 730 &amp; 1200'!$D:$D,ROW())="","",INDEX('Display 730 &amp; 1200'!$D:$D,ROW()))</f>
        <v>WURYANTORO</v>
      </c>
      <c r="D1083" t="e">
        <f>IF($C1083="",0,SUMIFS(#REF!,#REF!,$C1083,#REF!,"&gt;="&amp;'Display 730 &amp; 1200'!$AN$10,#REF!,"&lt;="&amp;'Display 730 &amp; 1200'!$AN$9))</f>
        <v>#REF!</v>
      </c>
      <c r="E1083" t="e">
        <f>IF($C1083="",0,SUMIFS(#REF!,#REF!,$C1083,#REF!,"&gt;="&amp;'Display 730 &amp; 1200'!$AN$12,#REF!,"&lt;="&amp;'Display 730 &amp; 1200'!$AN$11))</f>
        <v>#REF!</v>
      </c>
    </row>
    <row r="1084" spans="1:5">
      <c r="A1084" t="str">
        <f>IF(INDEX('Display 730 &amp; 1200'!$A:$A,ROW())="","",INDEX('Display 730 &amp; 1200'!$A:$A,ROW()))</f>
        <v>YOGYAKARTA日惹</v>
      </c>
      <c r="B1084" t="str">
        <f>IF(INDEX('Display 730 &amp; 1200'!$B:$B,ROW())="","",INDEX('Display 730 &amp; 1200'!$B:$B,ROW()))</f>
        <v>IMAM ARIEF BUDI SANTOSO</v>
      </c>
      <c r="C1084" t="str">
        <f>IF(INDEX('Display 730 &amp; 1200'!$D:$D,ROW())="","",INDEX('Display 730 &amp; 1200'!$D:$D,ROW()))</f>
        <v>SLOGOHIMO</v>
      </c>
      <c r="D1084" t="e">
        <f>IF($C1084="",0,SUMIFS(#REF!,#REF!,$C1084,#REF!,"&gt;="&amp;'Display 730 &amp; 1200'!$AN$10,#REF!,"&lt;="&amp;'Display 730 &amp; 1200'!$AN$9))</f>
        <v>#REF!</v>
      </c>
      <c r="E1084" t="e">
        <f>IF($C1084="",0,SUMIFS(#REF!,#REF!,$C1084,#REF!,"&gt;="&amp;'Display 730 &amp; 1200'!$AN$12,#REF!,"&lt;="&amp;'Display 730 &amp; 1200'!$AN$11))</f>
        <v>#REF!</v>
      </c>
    </row>
    <row r="1085" spans="1:5">
      <c r="A1085" t="str">
        <f>IF(INDEX('Display 730 &amp; 1200'!$A:$A,ROW())="","",INDEX('Display 730 &amp; 1200'!$A:$A,ROW()))</f>
        <v>YOGYAKARTA日惹</v>
      </c>
      <c r="B1085" t="str">
        <f>IF(INDEX('Display 730 &amp; 1200'!$B:$B,ROW())="","",INDEX('Display 730 &amp; 1200'!$B:$B,ROW()))</f>
        <v>IMAM ARIEF BUDI SANTOSO</v>
      </c>
      <c r="C1085" t="str">
        <f>IF(INDEX('Display 730 &amp; 1200'!$D:$D,ROW())="","",INDEX('Display 730 &amp; 1200'!$D:$D,ROW()))</f>
        <v>SELOGIRI</v>
      </c>
      <c r="D1085" t="e">
        <f>IF($C1085="",0,SUMIFS(#REF!,#REF!,$C1085,#REF!,"&gt;="&amp;'Display 730 &amp; 1200'!$AN$10,#REF!,"&lt;="&amp;'Display 730 &amp; 1200'!$AN$9))</f>
        <v>#REF!</v>
      </c>
      <c r="E1085" t="e">
        <f>IF($C1085="",0,SUMIFS(#REF!,#REF!,$C1085,#REF!,"&gt;="&amp;'Display 730 &amp; 1200'!$AN$12,#REF!,"&lt;="&amp;'Display 730 &amp; 1200'!$AN$11))</f>
        <v>#REF!</v>
      </c>
    </row>
    <row r="1086" spans="1:5">
      <c r="A1086" t="str">
        <f>IF(INDEX('Display 730 &amp; 1200'!$A:$A,ROW())="","",INDEX('Display 730 &amp; 1200'!$A:$A,ROW()))</f>
        <v>YOGYAKARTA日惹</v>
      </c>
      <c r="B1086" t="str">
        <f>IF(INDEX('Display 730 &amp; 1200'!$B:$B,ROW())="","",INDEX('Display 730 &amp; 1200'!$B:$B,ROW()))</f>
        <v>IMAM ARIEF BUDI SANTOSO</v>
      </c>
      <c r="C1086" t="str">
        <f>IF(INDEX('Display 730 &amp; 1200'!$D:$D,ROW())="","",INDEX('Display 730 &amp; 1200'!$D:$D,ROW()))</f>
        <v>PURWANTORO</v>
      </c>
      <c r="D1086" t="e">
        <f>IF($C1086="",0,SUMIFS(#REF!,#REF!,$C1086,#REF!,"&gt;="&amp;'Display 730 &amp; 1200'!$AN$10,#REF!,"&lt;="&amp;'Display 730 &amp; 1200'!$AN$9))</f>
        <v>#REF!</v>
      </c>
      <c r="E1086" t="e">
        <f>IF($C1086="",0,SUMIFS(#REF!,#REF!,$C1086,#REF!,"&gt;="&amp;'Display 730 &amp; 1200'!$AN$12,#REF!,"&lt;="&amp;'Display 730 &amp; 1200'!$AN$11))</f>
        <v>#REF!</v>
      </c>
    </row>
    <row r="1087" spans="1:5">
      <c r="A1087" t="str">
        <f>IF(INDEX('Display 730 &amp; 1200'!$A:$A,ROW())="","",INDEX('Display 730 &amp; 1200'!$A:$A,ROW()))</f>
        <v>YOGYAKARTA日惹</v>
      </c>
      <c r="B1087" t="str">
        <f>IF(INDEX('Display 730 &amp; 1200'!$B:$B,ROW())="","",INDEX('Display 730 &amp; 1200'!$B:$B,ROW()))</f>
        <v>IMAM ARIEF BUDI SANTOSO</v>
      </c>
      <c r="C1087" t="str">
        <f>IF(INDEX('Display 730 &amp; 1200'!$D:$D,ROW())="","",INDEX('Display 730 &amp; 1200'!$D:$D,ROW()))</f>
        <v>NGUNTORONADI</v>
      </c>
      <c r="D1087" t="e">
        <f>IF($C1087="",0,SUMIFS(#REF!,#REF!,$C1087,#REF!,"&gt;="&amp;'Display 730 &amp; 1200'!$AN$10,#REF!,"&lt;="&amp;'Display 730 &amp; 1200'!$AN$9))</f>
        <v>#REF!</v>
      </c>
      <c r="E1087" t="e">
        <f>IF($C1087="",0,SUMIFS(#REF!,#REF!,$C1087,#REF!,"&gt;="&amp;'Display 730 &amp; 1200'!$AN$12,#REF!,"&lt;="&amp;'Display 730 &amp; 1200'!$AN$11))</f>
        <v>#REF!</v>
      </c>
    </row>
    <row r="1088" spans="1:5">
      <c r="A1088" t="str">
        <f>IF(INDEX('Display 730 &amp; 1200'!$A:$A,ROW())="","",INDEX('Display 730 &amp; 1200'!$A:$A,ROW()))</f>
        <v>YOGYAKARTA日惹</v>
      </c>
      <c r="B1088" t="str">
        <f>IF(INDEX('Display 730 &amp; 1200'!$B:$B,ROW())="","",INDEX('Display 730 &amp; 1200'!$B:$B,ROW()))</f>
        <v>IMAM ARIEF BUDI SANTOSO</v>
      </c>
      <c r="C1088" t="str">
        <f>IF(INDEX('Display 730 &amp; 1200'!$D:$D,ROW())="","",INDEX('Display 730 &amp; 1200'!$D:$D,ROW()))</f>
        <v>JATISRONO_WGI</v>
      </c>
      <c r="D1088" t="e">
        <f>IF($C1088="",0,SUMIFS(#REF!,#REF!,$C1088,#REF!,"&gt;="&amp;'Display 730 &amp; 1200'!$AN$10,#REF!,"&lt;="&amp;'Display 730 &amp; 1200'!$AN$9))</f>
        <v>#REF!</v>
      </c>
      <c r="E1088" t="e">
        <f>IF($C1088="",0,SUMIFS(#REF!,#REF!,$C1088,#REF!,"&gt;="&amp;'Display 730 &amp; 1200'!$AN$12,#REF!,"&lt;="&amp;'Display 730 &amp; 1200'!$AN$11))</f>
        <v>#REF!</v>
      </c>
    </row>
    <row r="1089" spans="1:5">
      <c r="A1089" t="str">
        <f>IF(INDEX('Display 730 &amp; 1200'!$A:$A,ROW())="","",INDEX('Display 730 &amp; 1200'!$A:$A,ROW()))</f>
        <v>YOGYAKARTA日惹</v>
      </c>
      <c r="B1089" t="str">
        <f>IF(INDEX('Display 730 &amp; 1200'!$B:$B,ROW())="","",INDEX('Display 730 &amp; 1200'!$B:$B,ROW()))</f>
        <v>AGUS SULAEMAN</v>
      </c>
      <c r="C1089" t="str">
        <f>IF(INDEX('Display 730 &amp; 1200'!$D:$D,ROW())="","",INDEX('Display 730 &amp; 1200'!$D:$D,ROW()))</f>
        <v>WONOSARI</v>
      </c>
      <c r="D1089" t="e">
        <f>IF($C1089="",0,SUMIFS(#REF!,#REF!,$C1089,#REF!,"&gt;="&amp;'Display 730 &amp; 1200'!$AN$10,#REF!,"&lt;="&amp;'Display 730 &amp; 1200'!$AN$9))</f>
        <v>#REF!</v>
      </c>
      <c r="E1089" t="e">
        <f>IF($C1089="",0,SUMIFS(#REF!,#REF!,$C1089,#REF!,"&gt;="&amp;'Display 730 &amp; 1200'!$AN$12,#REF!,"&lt;="&amp;'Display 730 &amp; 1200'!$AN$11))</f>
        <v>#REF!</v>
      </c>
    </row>
    <row r="1090" spans="1:5">
      <c r="A1090" t="str">
        <f>IF(INDEX('Display 730 &amp; 1200'!$A:$A,ROW())="","",INDEX('Display 730 &amp; 1200'!$A:$A,ROW()))</f>
        <v>YOGYAKARTA日惹</v>
      </c>
      <c r="B1090" t="str">
        <f>IF(INDEX('Display 730 &amp; 1200'!$B:$B,ROW())="","",INDEX('Display 730 &amp; 1200'!$B:$B,ROW()))</f>
        <v>AGUS SULAEMAN</v>
      </c>
      <c r="C1090" t="str">
        <f>IF(INDEX('Display 730 &amp; 1200'!$D:$D,ROW())="","",INDEX('Display 730 &amp; 1200'!$D:$D,ROW()))</f>
        <v>NGLIPAR</v>
      </c>
      <c r="D1090" t="e">
        <f>IF($C1090="",0,SUMIFS(#REF!,#REF!,$C1090,#REF!,"&gt;="&amp;'Display 730 &amp; 1200'!$AN$10,#REF!,"&lt;="&amp;'Display 730 &amp; 1200'!$AN$9))</f>
        <v>#REF!</v>
      </c>
      <c r="E1090" t="e">
        <f>IF($C1090="",0,SUMIFS(#REF!,#REF!,$C1090,#REF!,"&gt;="&amp;'Display 730 &amp; 1200'!$AN$12,#REF!,"&lt;="&amp;'Display 730 &amp; 1200'!$AN$11))</f>
        <v>#REF!</v>
      </c>
    </row>
    <row r="1091" spans="1:5">
      <c r="A1091" t="str">
        <f>IF(INDEX('Display 730 &amp; 1200'!$A:$A,ROW())="","",INDEX('Display 730 &amp; 1200'!$A:$A,ROW()))</f>
        <v>YOGYAKARTA日惹</v>
      </c>
      <c r="B1091" t="str">
        <f>IF(INDEX('Display 730 &amp; 1200'!$B:$B,ROW())="","",INDEX('Display 730 &amp; 1200'!$B:$B,ROW()))</f>
        <v>AGUS SULAEMAN</v>
      </c>
      <c r="C1091" t="str">
        <f>IF(INDEX('Display 730 &amp; 1200'!$D:$D,ROW())="","",INDEX('Display 730 &amp; 1200'!$D:$D,ROW()))</f>
        <v>KARANGMOJO</v>
      </c>
      <c r="D1091" t="e">
        <f>IF($C1091="",0,SUMIFS(#REF!,#REF!,$C1091,#REF!,"&gt;="&amp;'Display 730 &amp; 1200'!$AN$10,#REF!,"&lt;="&amp;'Display 730 &amp; 1200'!$AN$9))</f>
        <v>#REF!</v>
      </c>
      <c r="E1091" t="e">
        <f>IF($C1091="",0,SUMIFS(#REF!,#REF!,$C1091,#REF!,"&gt;="&amp;'Display 730 &amp; 1200'!$AN$12,#REF!,"&lt;="&amp;'Display 730 &amp; 1200'!$AN$11))</f>
        <v>#REF!</v>
      </c>
    </row>
    <row r="1092" spans="1:5">
      <c r="A1092" t="str">
        <f>IF(INDEX('Display 730 &amp; 1200'!$A:$A,ROW())="","",INDEX('Display 730 &amp; 1200'!$A:$A,ROW()))</f>
        <v>SURABAYA泗水</v>
      </c>
      <c r="B1092" t="str">
        <f>IF(INDEX('Display 730 &amp; 1200'!$B:$B,ROW())="","",INDEX('Display 730 &amp; 1200'!$B:$B,ROW()))</f>
        <v>ARIF SAIFUDDIN</v>
      </c>
      <c r="C1092" t="str">
        <f>IF(INDEX('Display 730 &amp; 1200'!$D:$D,ROW())="","",INDEX('Display 730 &amp; 1200'!$D:$D,ROW()))</f>
        <v>PADANGAN</v>
      </c>
      <c r="D1092" t="e">
        <f>IF($C1092="",0,SUMIFS(#REF!,#REF!,$C1092,#REF!,"&gt;="&amp;'Display 730 &amp; 1200'!$AN$10,#REF!,"&lt;="&amp;'Display 730 &amp; 1200'!$AN$9))</f>
        <v>#REF!</v>
      </c>
      <c r="E1092" t="e">
        <f>IF($C1092="",0,SUMIFS(#REF!,#REF!,$C1092,#REF!,"&gt;="&amp;'Display 730 &amp; 1200'!$AN$12,#REF!,"&lt;="&amp;'Display 730 &amp; 1200'!$AN$11))</f>
        <v>#REF!</v>
      </c>
    </row>
    <row r="1093" spans="1:5">
      <c r="A1093" t="str">
        <f>IF(INDEX('Display 730 &amp; 1200'!$A:$A,ROW())="","",INDEX('Display 730 &amp; 1200'!$A:$A,ROW()))</f>
        <v>SURABAYA泗水</v>
      </c>
      <c r="B1093" t="str">
        <f>IF(INDEX('Display 730 &amp; 1200'!$B:$B,ROW())="","",INDEX('Display 730 &amp; 1200'!$B:$B,ROW()))</f>
        <v>ARIF SAIFUDDIN</v>
      </c>
      <c r="C1093" t="str">
        <f>IF(INDEX('Display 730 &amp; 1200'!$D:$D,ROW())="","",INDEX('Display 730 &amp; 1200'!$D:$D,ROW()))</f>
        <v>KALITIDU</v>
      </c>
      <c r="D1093" t="e">
        <f>IF($C1093="",0,SUMIFS(#REF!,#REF!,$C1093,#REF!,"&gt;="&amp;'Display 730 &amp; 1200'!$AN$10,#REF!,"&lt;="&amp;'Display 730 &amp; 1200'!$AN$9))</f>
        <v>#REF!</v>
      </c>
      <c r="E1093" t="e">
        <f>IF($C1093="",0,SUMIFS(#REF!,#REF!,$C1093,#REF!,"&gt;="&amp;'Display 730 &amp; 1200'!$AN$12,#REF!,"&lt;="&amp;'Display 730 &amp; 1200'!$AN$11))</f>
        <v>#REF!</v>
      </c>
    </row>
    <row r="1094" spans="1:5">
      <c r="A1094" t="str">
        <f>IF(INDEX('Display 730 &amp; 1200'!$A:$A,ROW())="","",INDEX('Display 730 &amp; 1200'!$A:$A,ROW()))</f>
        <v>SURABAYA泗水</v>
      </c>
      <c r="B1094" t="str">
        <f>IF(INDEX('Display 730 &amp; 1200'!$B:$B,ROW())="","",INDEX('Display 730 &amp; 1200'!$B:$B,ROW()))</f>
        <v>ARIF SAIFUDDIN</v>
      </c>
      <c r="C1094" t="str">
        <f>IF(INDEX('Display 730 &amp; 1200'!$D:$D,ROW())="","",INDEX('Display 730 &amp; 1200'!$D:$D,ROW()))</f>
        <v>SUMBEREJO</v>
      </c>
      <c r="D1094" t="e">
        <f>IF($C1094="",0,SUMIFS(#REF!,#REF!,$C1094,#REF!,"&gt;="&amp;'Display 730 &amp; 1200'!$AN$10,#REF!,"&lt;="&amp;'Display 730 &amp; 1200'!$AN$9))</f>
        <v>#REF!</v>
      </c>
      <c r="E1094" t="e">
        <f>IF($C1094="",0,SUMIFS(#REF!,#REF!,$C1094,#REF!,"&gt;="&amp;'Display 730 &amp; 1200'!$AN$12,#REF!,"&lt;="&amp;'Display 730 &amp; 1200'!$AN$11))</f>
        <v>#REF!</v>
      </c>
    </row>
    <row r="1095" spans="1:5">
      <c r="A1095" t="str">
        <f>IF(INDEX('Display 730 &amp; 1200'!$A:$A,ROW())="","",INDEX('Display 730 &amp; 1200'!$A:$A,ROW()))</f>
        <v>SURABAYA泗水</v>
      </c>
      <c r="B1095" t="str">
        <f>IF(INDEX('Display 730 &amp; 1200'!$B:$B,ROW())="","",INDEX('Display 730 &amp; 1200'!$B:$B,ROW()))</f>
        <v>ARIF SAIFUDDIN</v>
      </c>
      <c r="C1095" t="str">
        <f>IF(INDEX('Display 730 &amp; 1200'!$D:$D,ROW())="","",INDEX('Display 730 &amp; 1200'!$D:$D,ROW()))</f>
        <v>DC_SRATU</v>
      </c>
      <c r="D1095" t="e">
        <f>IF($C1095="",0,SUMIFS(#REF!,#REF!,$C1095,#REF!,"&gt;="&amp;'Display 730 &amp; 1200'!$AN$10,#REF!,"&lt;="&amp;'Display 730 &amp; 1200'!$AN$9))</f>
        <v>#REF!</v>
      </c>
      <c r="E1095" t="e">
        <f>IF($C1095="",0,SUMIFS(#REF!,#REF!,$C1095,#REF!,"&gt;="&amp;'Display 730 &amp; 1200'!$AN$12,#REF!,"&lt;="&amp;'Display 730 &amp; 1200'!$AN$11))</f>
        <v>#REF!</v>
      </c>
    </row>
    <row r="1096" spans="1:5">
      <c r="A1096" t="str">
        <f>IF(INDEX('Display 730 &amp; 1200'!$A:$A,ROW())="","",INDEX('Display 730 &amp; 1200'!$A:$A,ROW()))</f>
        <v>SURABAYA泗水</v>
      </c>
      <c r="B1096" t="str">
        <f>IF(INDEX('Display 730 &amp; 1200'!$B:$B,ROW())="","",INDEX('Display 730 &amp; 1200'!$B:$B,ROW()))</f>
        <v>ARIF SAIFUDDIN</v>
      </c>
      <c r="C1096" t="str">
        <f>IF(INDEX('Display 730 &amp; 1200'!$D:$D,ROW())="","",INDEX('Display 730 &amp; 1200'!$D:$D,ROW()))</f>
        <v>DC_KLANGON</v>
      </c>
      <c r="D1096" t="e">
        <f>IF($C1096="",0,SUMIFS(#REF!,#REF!,$C1096,#REF!,"&gt;="&amp;'Display 730 &amp; 1200'!$AN$10,#REF!,"&lt;="&amp;'Display 730 &amp; 1200'!$AN$9))</f>
        <v>#REF!</v>
      </c>
      <c r="E1096" t="e">
        <f>IF($C1096="",0,SUMIFS(#REF!,#REF!,$C1096,#REF!,"&gt;="&amp;'Display 730 &amp; 1200'!$AN$12,#REF!,"&lt;="&amp;'Display 730 &amp; 1200'!$AN$11))</f>
        <v>#REF!</v>
      </c>
    </row>
    <row r="1097" spans="1:5">
      <c r="A1097" t="str">
        <f>IF(INDEX('Display 730 &amp; 1200'!$A:$A,ROW())="","",INDEX('Display 730 &amp; 1200'!$A:$A,ROW()))</f>
        <v>SURABAYA泗水</v>
      </c>
      <c r="B1097" t="str">
        <f>IF(INDEX('Display 730 &amp; 1200'!$B:$B,ROW())="","",INDEX('Display 730 &amp; 1200'!$B:$B,ROW()))</f>
        <v>ARIF SAIFUDDIN</v>
      </c>
      <c r="C1097" t="str">
        <f>IF(INDEX('Display 730 &amp; 1200'!$D:$D,ROW())="","",INDEX('Display 730 &amp; 1200'!$D:$D,ROW()))</f>
        <v>GAYAM</v>
      </c>
      <c r="D1097" t="e">
        <f>IF($C1097="",0,SUMIFS(#REF!,#REF!,$C1097,#REF!,"&gt;="&amp;'Display 730 &amp; 1200'!$AN$10,#REF!,"&lt;="&amp;'Display 730 &amp; 1200'!$AN$9))</f>
        <v>#REF!</v>
      </c>
      <c r="E1097" t="e">
        <f>IF($C1097="",0,SUMIFS(#REF!,#REF!,$C1097,#REF!,"&gt;="&amp;'Display 730 &amp; 1200'!$AN$12,#REF!,"&lt;="&amp;'Display 730 &amp; 1200'!$AN$11))</f>
        <v>#REF!</v>
      </c>
    </row>
    <row r="1098" spans="1:5">
      <c r="A1098" t="str">
        <f>IF(INDEX('Display 730 &amp; 1200'!$A:$A,ROW())="","",INDEX('Display 730 &amp; 1200'!$A:$A,ROW()))</f>
        <v>SURABAYA泗水</v>
      </c>
      <c r="B1098" t="str">
        <f>IF(INDEX('Display 730 &amp; 1200'!$B:$B,ROW())="","",INDEX('Display 730 &amp; 1200'!$B:$B,ROW()))</f>
        <v>ARIF SAIFUDDIN</v>
      </c>
      <c r="C1098" t="str">
        <f>IF(INDEX('Display 730 &amp; 1200'!$D:$D,ROW())="","",INDEX('Display 730 &amp; 1200'!$D:$D,ROW()))</f>
        <v>NGRAHO</v>
      </c>
      <c r="D1098" t="e">
        <f>IF($C1098="",0,SUMIFS(#REF!,#REF!,$C1098,#REF!,"&gt;="&amp;'Display 730 &amp; 1200'!$AN$10,#REF!,"&lt;="&amp;'Display 730 &amp; 1200'!$AN$9))</f>
        <v>#REF!</v>
      </c>
      <c r="E1098" t="e">
        <f>IF($C1098="",0,SUMIFS(#REF!,#REF!,$C1098,#REF!,"&gt;="&amp;'Display 730 &amp; 1200'!$AN$12,#REF!,"&lt;="&amp;'Display 730 &amp; 1200'!$AN$11))</f>
        <v>#REF!</v>
      </c>
    </row>
    <row r="1099" spans="1:5">
      <c r="A1099" t="str">
        <f>IF(INDEX('Display 730 &amp; 1200'!$A:$A,ROW())="","",INDEX('Display 730 &amp; 1200'!$A:$A,ROW()))</f>
        <v>SURABAYA泗水</v>
      </c>
      <c r="B1099" t="str">
        <f>IF(INDEX('Display 730 &amp; 1200'!$B:$B,ROW())="","",INDEX('Display 730 &amp; 1200'!$B:$B,ROW()))</f>
        <v>ARIF SAIFUDDIN</v>
      </c>
      <c r="C1099" t="str">
        <f>IF(INDEX('Display 730 &amp; 1200'!$D:$D,ROW())="","",INDEX('Display 730 &amp; 1200'!$D:$D,ROW()))</f>
        <v>DANDER</v>
      </c>
      <c r="D1099" t="e">
        <f>IF($C1099="",0,SUMIFS(#REF!,#REF!,$C1099,#REF!,"&gt;="&amp;'Display 730 &amp; 1200'!$AN$10,#REF!,"&lt;="&amp;'Display 730 &amp; 1200'!$AN$9))</f>
        <v>#REF!</v>
      </c>
      <c r="E1099" t="e">
        <f>IF($C1099="",0,SUMIFS(#REF!,#REF!,$C1099,#REF!,"&gt;="&amp;'Display 730 &amp; 1200'!$AN$12,#REF!,"&lt;="&amp;'Display 730 &amp; 1200'!$AN$11))</f>
        <v>#REF!</v>
      </c>
    </row>
    <row r="1100" spans="1:5">
      <c r="A1100" t="str">
        <f>IF(INDEX('Display 730 &amp; 1200'!$A:$A,ROW())="","",INDEX('Display 730 &amp; 1200'!$A:$A,ROW()))</f>
        <v>SURABAYA泗水</v>
      </c>
      <c r="B1100" t="str">
        <f>IF(INDEX('Display 730 &amp; 1200'!$B:$B,ROW())="","",INDEX('Display 730 &amp; 1200'!$B:$B,ROW()))</f>
        <v>ARIF SAIFUDDIN</v>
      </c>
      <c r="C1100" t="str">
        <f>IF(INDEX('Display 730 &amp; 1200'!$D:$D,ROW())="","",INDEX('Display 730 &amp; 1200'!$D:$D,ROW()))</f>
        <v>BALEN_1</v>
      </c>
      <c r="D1100" t="e">
        <f>IF($C1100="",0,SUMIFS(#REF!,#REF!,$C1100,#REF!,"&gt;="&amp;'Display 730 &amp; 1200'!$AN$10,#REF!,"&lt;="&amp;'Display 730 &amp; 1200'!$AN$9))</f>
        <v>#REF!</v>
      </c>
      <c r="E1100" t="e">
        <f>IF($C1100="",0,SUMIFS(#REF!,#REF!,$C1100,#REF!,"&gt;="&amp;'Display 730 &amp; 1200'!$AN$12,#REF!,"&lt;="&amp;'Display 730 &amp; 1200'!$AN$11))</f>
        <v>#REF!</v>
      </c>
    </row>
    <row r="1101" spans="1:5">
      <c r="A1101" t="str">
        <f>IF(INDEX('Display 730 &amp; 1200'!$A:$A,ROW())="","",INDEX('Display 730 &amp; 1200'!$A:$A,ROW()))</f>
        <v>SURABAYA泗水</v>
      </c>
      <c r="B1101" t="str">
        <f>IF(INDEX('Display 730 &amp; 1200'!$B:$B,ROW())="","",INDEX('Display 730 &amp; 1200'!$B:$B,ROW()))</f>
        <v>ARIF SAIFUDDIN</v>
      </c>
      <c r="C1101" t="str">
        <f>IF(INDEX('Display 730 &amp; 1200'!$D:$D,ROW())="","",INDEX('Display 730 &amp; 1200'!$D:$D,ROW()))</f>
        <v>KEDUNGADEM_1</v>
      </c>
      <c r="D1101" t="e">
        <f>IF($C1101="",0,SUMIFS(#REF!,#REF!,$C1101,#REF!,"&gt;="&amp;'Display 730 &amp; 1200'!$AN$10,#REF!,"&lt;="&amp;'Display 730 &amp; 1200'!$AN$9))</f>
        <v>#REF!</v>
      </c>
      <c r="E1101" t="e">
        <f>IF($C1101="",0,SUMIFS(#REF!,#REF!,$C1101,#REF!,"&gt;="&amp;'Display 730 &amp; 1200'!$AN$12,#REF!,"&lt;="&amp;'Display 730 &amp; 1200'!$AN$11))</f>
        <v>#REF!</v>
      </c>
    </row>
    <row r="1102" spans="1:5">
      <c r="A1102" t="str">
        <f>IF(INDEX('Display 730 &amp; 1200'!$A:$A,ROW())="","",INDEX('Display 730 &amp; 1200'!$A:$A,ROW()))</f>
        <v>SURABAYA泗水</v>
      </c>
      <c r="B1102" t="str">
        <f>IF(INDEX('Display 730 &amp; 1200'!$B:$B,ROW())="","",INDEX('Display 730 &amp; 1200'!$B:$B,ROW()))</f>
        <v>ARIF SAIFUDDIN</v>
      </c>
      <c r="C1102" t="str">
        <f>IF(INDEX('Display 730 &amp; 1200'!$D:$D,ROW())="","",INDEX('Display 730 &amp; 1200'!$D:$D,ROW()))</f>
        <v>TUBAN</v>
      </c>
      <c r="D1102" t="e">
        <f>IF($C1102="",0,SUMIFS(#REF!,#REF!,$C1102,#REF!,"&gt;="&amp;'Display 730 &amp; 1200'!$AN$10,#REF!,"&lt;="&amp;'Display 730 &amp; 1200'!$AN$9))</f>
        <v>#REF!</v>
      </c>
      <c r="E1102" t="e">
        <f>IF($C1102="",0,SUMIFS(#REF!,#REF!,$C1102,#REF!,"&gt;="&amp;'Display 730 &amp; 1200'!$AN$12,#REF!,"&lt;="&amp;'Display 730 &amp; 1200'!$AN$11))</f>
        <v>#REF!</v>
      </c>
    </row>
    <row r="1103" spans="1:5">
      <c r="A1103" t="str">
        <f>IF(INDEX('Display 730 &amp; 1200'!$A:$A,ROW())="","",INDEX('Display 730 &amp; 1200'!$A:$A,ROW()))</f>
        <v>SURABAYA泗水</v>
      </c>
      <c r="B1103" t="str">
        <f>IF(INDEX('Display 730 &amp; 1200'!$B:$B,ROW())="","",INDEX('Display 730 &amp; 1200'!$B:$B,ROW()))</f>
        <v>ARIF SAIFUDDIN</v>
      </c>
      <c r="C1103" t="str">
        <f>IF(INDEX('Display 730 &amp; 1200'!$D:$D,ROW())="","",INDEX('Display 730 &amp; 1200'!$D:$D,ROW()))</f>
        <v>JATIROGO</v>
      </c>
      <c r="D1103" t="e">
        <f>IF($C1103="",0,SUMIFS(#REF!,#REF!,$C1103,#REF!,"&gt;="&amp;'Display 730 &amp; 1200'!$AN$10,#REF!,"&lt;="&amp;'Display 730 &amp; 1200'!$AN$9))</f>
        <v>#REF!</v>
      </c>
      <c r="E1103" t="e">
        <f>IF($C1103="",0,SUMIFS(#REF!,#REF!,$C1103,#REF!,"&gt;="&amp;'Display 730 &amp; 1200'!$AN$12,#REF!,"&lt;="&amp;'Display 730 &amp; 1200'!$AN$11))</f>
        <v>#REF!</v>
      </c>
    </row>
    <row r="1104" spans="1:5">
      <c r="A1104" t="str">
        <f>IF(INDEX('Display 730 &amp; 1200'!$A:$A,ROW())="","",INDEX('Display 730 &amp; 1200'!$A:$A,ROW()))</f>
        <v>SURABAYA泗水</v>
      </c>
      <c r="B1104" t="str">
        <f>IF(INDEX('Display 730 &amp; 1200'!$B:$B,ROW())="","",INDEX('Display 730 &amp; 1200'!$B:$B,ROW()))</f>
        <v>ARIF SAIFUDDIN</v>
      </c>
      <c r="C1104" t="str">
        <f>IF(INDEX('Display 730 &amp; 1200'!$D:$D,ROW())="","",INDEX('Display 730 &amp; 1200'!$D:$D,ROW()))</f>
        <v>KEREK</v>
      </c>
      <c r="D1104" t="e">
        <f>IF($C1104="",0,SUMIFS(#REF!,#REF!,$C1104,#REF!,"&gt;="&amp;'Display 730 &amp; 1200'!$AN$10,#REF!,"&lt;="&amp;'Display 730 &amp; 1200'!$AN$9))</f>
        <v>#REF!</v>
      </c>
      <c r="E1104" t="e">
        <f>IF($C1104="",0,SUMIFS(#REF!,#REF!,$C1104,#REF!,"&gt;="&amp;'Display 730 &amp; 1200'!$AN$12,#REF!,"&lt;="&amp;'Display 730 &amp; 1200'!$AN$11))</f>
        <v>#REF!</v>
      </c>
    </row>
    <row r="1105" spans="1:5">
      <c r="A1105" t="str">
        <f>IF(INDEX('Display 730 &amp; 1200'!$A:$A,ROW())="","",INDEX('Display 730 &amp; 1200'!$A:$A,ROW()))</f>
        <v>SURABAYA泗水</v>
      </c>
      <c r="B1105" t="str">
        <f>IF(INDEX('Display 730 &amp; 1200'!$B:$B,ROW())="","",INDEX('Display 730 &amp; 1200'!$B:$B,ROW()))</f>
        <v>ARIF SAIFUDDIN</v>
      </c>
      <c r="C1105" t="str">
        <f>IF(INDEX('Display 730 &amp; 1200'!$D:$D,ROW())="","",INDEX('Display 730 &amp; 1200'!$D:$D,ROW()))</f>
        <v>PLUMPANG</v>
      </c>
      <c r="D1105" t="e">
        <f>IF($C1105="",0,SUMIFS(#REF!,#REF!,$C1105,#REF!,"&gt;="&amp;'Display 730 &amp; 1200'!$AN$10,#REF!,"&lt;="&amp;'Display 730 &amp; 1200'!$AN$9))</f>
        <v>#REF!</v>
      </c>
      <c r="E1105" t="e">
        <f>IF($C1105="",0,SUMIFS(#REF!,#REF!,$C1105,#REF!,"&gt;="&amp;'Display 730 &amp; 1200'!$AN$12,#REF!,"&lt;="&amp;'Display 730 &amp; 1200'!$AN$11))</f>
        <v>#REF!</v>
      </c>
    </row>
    <row r="1106" spans="1:5">
      <c r="A1106" t="str">
        <f>IF(INDEX('Display 730 &amp; 1200'!$A:$A,ROW())="","",INDEX('Display 730 &amp; 1200'!$A:$A,ROW()))</f>
        <v>SURABAYA泗水</v>
      </c>
      <c r="B1106" t="str">
        <f>IF(INDEX('Display 730 &amp; 1200'!$B:$B,ROW())="","",INDEX('Display 730 &amp; 1200'!$B:$B,ROW()))</f>
        <v>ARIF SAIFUDDIN</v>
      </c>
      <c r="C1106" t="str">
        <f>IF(INDEX('Display 730 &amp; 1200'!$D:$D,ROW())="","",INDEX('Display 730 &amp; 1200'!$D:$D,ROW()))</f>
        <v>PARENGAN</v>
      </c>
      <c r="D1106" t="e">
        <f>IF($C1106="",0,SUMIFS(#REF!,#REF!,$C1106,#REF!,"&gt;="&amp;'Display 730 &amp; 1200'!$AN$10,#REF!,"&lt;="&amp;'Display 730 &amp; 1200'!$AN$9))</f>
        <v>#REF!</v>
      </c>
      <c r="E1106" t="e">
        <f>IF($C1106="",0,SUMIFS(#REF!,#REF!,$C1106,#REF!,"&gt;="&amp;'Display 730 &amp; 1200'!$AN$12,#REF!,"&lt;="&amp;'Display 730 &amp; 1200'!$AN$11))</f>
        <v>#REF!</v>
      </c>
    </row>
    <row r="1107" spans="1:5">
      <c r="A1107" t="str">
        <f>IF(INDEX('Display 730 &amp; 1200'!$A:$A,ROW())="","",INDEX('Display 730 &amp; 1200'!$A:$A,ROW()))</f>
        <v>SURABAYA泗水</v>
      </c>
      <c r="B1107" t="str">
        <f>IF(INDEX('Display 730 &amp; 1200'!$B:$B,ROW())="","",INDEX('Display 730 &amp; 1200'!$B:$B,ROW()))</f>
        <v>ARIF SAIFUDDIN</v>
      </c>
      <c r="C1107" t="str">
        <f>IF(INDEX('Display 730 &amp; 1200'!$D:$D,ROW())="","",INDEX('Display 730 &amp; 1200'!$D:$D,ROW()))</f>
        <v>TAMBAKBOYO</v>
      </c>
      <c r="D1107" t="e">
        <f>IF($C1107="",0,SUMIFS(#REF!,#REF!,$C1107,#REF!,"&gt;="&amp;'Display 730 &amp; 1200'!$AN$10,#REF!,"&lt;="&amp;'Display 730 &amp; 1200'!$AN$9))</f>
        <v>#REF!</v>
      </c>
      <c r="E1107" t="e">
        <f>IF($C1107="",0,SUMIFS(#REF!,#REF!,$C1107,#REF!,"&gt;="&amp;'Display 730 &amp; 1200'!$AN$12,#REF!,"&lt;="&amp;'Display 730 &amp; 1200'!$AN$11))</f>
        <v>#REF!</v>
      </c>
    </row>
    <row r="1108" spans="1:5">
      <c r="A1108" t="str">
        <f>IF(INDEX('Display 730 &amp; 1200'!$A:$A,ROW())="","",INDEX('Display 730 &amp; 1200'!$A:$A,ROW()))</f>
        <v>SURABAYA泗水</v>
      </c>
      <c r="B1108" t="str">
        <f>IF(INDEX('Display 730 &amp; 1200'!$B:$B,ROW())="","",INDEX('Display 730 &amp; 1200'!$B:$B,ROW()))</f>
        <v>ARIF SAIFUDDIN</v>
      </c>
      <c r="C1108" t="str">
        <f>IF(INDEX('Display 730 &amp; 1200'!$D:$D,ROW())="","",INDEX('Display 730 &amp; 1200'!$D:$D,ROW()))</f>
        <v>RENGEL_1</v>
      </c>
      <c r="D1108" t="e">
        <f>IF($C1108="",0,SUMIFS(#REF!,#REF!,$C1108,#REF!,"&gt;="&amp;'Display 730 &amp; 1200'!$AN$10,#REF!,"&lt;="&amp;'Display 730 &amp; 1200'!$AN$9))</f>
        <v>#REF!</v>
      </c>
      <c r="E1108" t="e">
        <f>IF($C1108="",0,SUMIFS(#REF!,#REF!,$C1108,#REF!,"&gt;="&amp;'Display 730 &amp; 1200'!$AN$12,#REF!,"&lt;="&amp;'Display 730 &amp; 1200'!$AN$11))</f>
        <v>#REF!</v>
      </c>
    </row>
    <row r="1109" spans="1:5">
      <c r="A1109" t="str">
        <f>IF(INDEX('Display 730 &amp; 1200'!$A:$A,ROW())="","",INDEX('Display 730 &amp; 1200'!$A:$A,ROW()))</f>
        <v>SURABAYA泗水</v>
      </c>
      <c r="B1109" t="str">
        <f>IF(INDEX('Display 730 &amp; 1200'!$B:$B,ROW())="","",INDEX('Display 730 &amp; 1200'!$B:$B,ROW()))</f>
        <v>ARIF SAIFUDDIN</v>
      </c>
      <c r="C1109" t="str">
        <f>IF(INDEX('Display 730 &amp; 1200'!$D:$D,ROW())="","",INDEX('Display 730 &amp; 1200'!$D:$D,ROW()))</f>
        <v>MERAKURAK_1</v>
      </c>
      <c r="D1109" t="e">
        <f>IF($C1109="",0,SUMIFS(#REF!,#REF!,$C1109,#REF!,"&gt;="&amp;'Display 730 &amp; 1200'!$AN$10,#REF!,"&lt;="&amp;'Display 730 &amp; 1200'!$AN$9))</f>
        <v>#REF!</v>
      </c>
      <c r="E1109" t="e">
        <f>IF($C1109="",0,SUMIFS(#REF!,#REF!,$C1109,#REF!,"&gt;="&amp;'Display 730 &amp; 1200'!$AN$12,#REF!,"&lt;="&amp;'Display 730 &amp; 1200'!$AN$11))</f>
        <v>#REF!</v>
      </c>
    </row>
    <row r="1110" spans="1:5">
      <c r="A1110" t="str">
        <f>IF(INDEX('Display 730 &amp; 1200'!$A:$A,ROW())="","",INDEX('Display 730 &amp; 1200'!$A:$A,ROW()))</f>
        <v>SURABAYA泗水</v>
      </c>
      <c r="B1110" t="str">
        <f>IF(INDEX('Display 730 &amp; 1200'!$B:$B,ROW())="","",INDEX('Display 730 &amp; 1200'!$B:$B,ROW()))</f>
        <v>ARIF SAIFUDDIN</v>
      </c>
      <c r="C1110" t="str">
        <f>IF(INDEX('Display 730 &amp; 1200'!$D:$D,ROW())="","",INDEX('Display 730 &amp; 1200'!$D:$D,ROW()))</f>
        <v>TUBAN_1</v>
      </c>
      <c r="D1110" t="e">
        <f>IF($C1110="",0,SUMIFS(#REF!,#REF!,$C1110,#REF!,"&gt;="&amp;'Display 730 &amp; 1200'!$AN$10,#REF!,"&lt;="&amp;'Display 730 &amp; 1200'!$AN$9))</f>
        <v>#REF!</v>
      </c>
      <c r="E1110" t="e">
        <f>IF($C1110="",0,SUMIFS(#REF!,#REF!,$C1110,#REF!,"&gt;="&amp;'Display 730 &amp; 1200'!$AN$12,#REF!,"&lt;="&amp;'Display 730 &amp; 1200'!$AN$11))</f>
        <v>#REF!</v>
      </c>
    </row>
    <row r="1111" spans="1:5">
      <c r="A1111" t="str">
        <f>IF(INDEX('Display 730 &amp; 1200'!$A:$A,ROW())="","",INDEX('Display 730 &amp; 1200'!$A:$A,ROW()))</f>
        <v>SURABAYA泗水</v>
      </c>
      <c r="B1111" t="str">
        <f>IF(INDEX('Display 730 &amp; 1200'!$B:$B,ROW())="","",INDEX('Display 730 &amp; 1200'!$B:$B,ROW()))</f>
        <v>ARIF SAIFUDDIN</v>
      </c>
      <c r="C1111" t="str">
        <f>IF(INDEX('Display 730 &amp; 1200'!$D:$D,ROW())="","",INDEX('Display 730 &amp; 1200'!$D:$D,ROW()))</f>
        <v>PALANG_1</v>
      </c>
      <c r="D1111" t="e">
        <f>IF($C1111="",0,SUMIFS(#REF!,#REF!,$C1111,#REF!,"&gt;="&amp;'Display 730 &amp; 1200'!$AN$10,#REF!,"&lt;="&amp;'Display 730 &amp; 1200'!$AN$9))</f>
        <v>#REF!</v>
      </c>
      <c r="E1111" t="e">
        <f>IF($C1111="",0,SUMIFS(#REF!,#REF!,$C1111,#REF!,"&gt;="&amp;'Display 730 &amp; 1200'!$AN$12,#REF!,"&lt;="&amp;'Display 730 &amp; 1200'!$AN$11))</f>
        <v>#REF!</v>
      </c>
    </row>
    <row r="1112" spans="1:5">
      <c r="A1112" t="str">
        <f>IF(INDEX('Display 730 &amp; 1200'!$A:$A,ROW())="","",INDEX('Display 730 &amp; 1200'!$A:$A,ROW()))</f>
        <v>SURABAYA泗水</v>
      </c>
      <c r="B1112" t="str">
        <f>IF(INDEX('Display 730 &amp; 1200'!$B:$B,ROW())="","",INDEX('Display 730 &amp; 1200'!$B:$B,ROW()))</f>
        <v>HABIBI BAITULLAH</v>
      </c>
      <c r="C1112" t="str">
        <f>IF(INDEX('Display 730 &amp; 1200'!$D:$D,ROW())="","",INDEX('Display 730 &amp; 1200'!$D:$D,ROW()))</f>
        <v>DRIYOREJO</v>
      </c>
      <c r="D1112" t="e">
        <f>IF($C1112="",0,SUMIFS(#REF!,#REF!,$C1112,#REF!,"&gt;="&amp;'Display 730 &amp; 1200'!$AN$10,#REF!,"&lt;="&amp;'Display 730 &amp; 1200'!$AN$9))</f>
        <v>#REF!</v>
      </c>
      <c r="E1112" t="e">
        <f>IF($C1112="",0,SUMIFS(#REF!,#REF!,$C1112,#REF!,"&gt;="&amp;'Display 730 &amp; 1200'!$AN$12,#REF!,"&lt;="&amp;'Display 730 &amp; 1200'!$AN$11))</f>
        <v>#REF!</v>
      </c>
    </row>
    <row r="1113" spans="1:5">
      <c r="A1113" t="str">
        <f>IF(INDEX('Display 730 &amp; 1200'!$A:$A,ROW())="","",INDEX('Display 730 &amp; 1200'!$A:$A,ROW()))</f>
        <v>SURABAYA泗水</v>
      </c>
      <c r="B1113" t="str">
        <f>IF(INDEX('Display 730 &amp; 1200'!$B:$B,ROW())="","",INDEX('Display 730 &amp; 1200'!$B:$B,ROW()))</f>
        <v>HABIBI BAITULLAH</v>
      </c>
      <c r="C1113" t="str">
        <f>IF(INDEX('Display 730 &amp; 1200'!$D:$D,ROW())="","",INDEX('Display 730 &amp; 1200'!$D:$D,ROW()))</f>
        <v>PANCENG</v>
      </c>
      <c r="D1113" t="e">
        <f>IF($C1113="",0,SUMIFS(#REF!,#REF!,$C1113,#REF!,"&gt;="&amp;'Display 730 &amp; 1200'!$AN$10,#REF!,"&lt;="&amp;'Display 730 &amp; 1200'!$AN$9))</f>
        <v>#REF!</v>
      </c>
      <c r="E1113" t="e">
        <f>IF($C1113="",0,SUMIFS(#REF!,#REF!,$C1113,#REF!,"&gt;="&amp;'Display 730 &amp; 1200'!$AN$12,#REF!,"&lt;="&amp;'Display 730 &amp; 1200'!$AN$11))</f>
        <v>#REF!</v>
      </c>
    </row>
    <row r="1114" spans="1:5">
      <c r="A1114" t="str">
        <f>IF(INDEX('Display 730 &amp; 1200'!$A:$A,ROW())="","",INDEX('Display 730 &amp; 1200'!$A:$A,ROW()))</f>
        <v>SURABAYA泗水</v>
      </c>
      <c r="B1114" t="str">
        <f>IF(INDEX('Display 730 &amp; 1200'!$B:$B,ROW())="","",INDEX('Display 730 &amp; 1200'!$B:$B,ROW()))</f>
        <v>HABIBI BAITULLAH</v>
      </c>
      <c r="C1114" t="str">
        <f>IF(INDEX('Display 730 &amp; 1200'!$D:$D,ROW())="","",INDEX('Display 730 &amp; 1200'!$D:$D,ROW()))</f>
        <v>MANYAR_2</v>
      </c>
      <c r="D1114" t="e">
        <f>IF($C1114="",0,SUMIFS(#REF!,#REF!,$C1114,#REF!,"&gt;="&amp;'Display 730 &amp; 1200'!$AN$10,#REF!,"&lt;="&amp;'Display 730 &amp; 1200'!$AN$9))</f>
        <v>#REF!</v>
      </c>
      <c r="E1114" t="e">
        <f>IF($C1114="",0,SUMIFS(#REF!,#REF!,$C1114,#REF!,"&gt;="&amp;'Display 730 &amp; 1200'!$AN$12,#REF!,"&lt;="&amp;'Display 730 &amp; 1200'!$AN$11))</f>
        <v>#REF!</v>
      </c>
    </row>
    <row r="1115" spans="1:5">
      <c r="A1115" t="str">
        <f>IF(INDEX('Display 730 &amp; 1200'!$A:$A,ROW())="","",INDEX('Display 730 &amp; 1200'!$A:$A,ROW()))</f>
        <v>SURABAYA泗水</v>
      </c>
      <c r="B1115" t="str">
        <f>IF(INDEX('Display 730 &amp; 1200'!$B:$B,ROW())="","",INDEX('Display 730 &amp; 1200'!$B:$B,ROW()))</f>
        <v>HABIBI BAITULLAH</v>
      </c>
      <c r="C1115" t="str">
        <f>IF(INDEX('Display 730 &amp; 1200'!$D:$D,ROW())="","",INDEX('Display 730 &amp; 1200'!$D:$D,ROW()))</f>
        <v>BAWEAN</v>
      </c>
      <c r="D1115" t="e">
        <f>IF($C1115="",0,SUMIFS(#REF!,#REF!,$C1115,#REF!,"&gt;="&amp;'Display 730 &amp; 1200'!$AN$10,#REF!,"&lt;="&amp;'Display 730 &amp; 1200'!$AN$9))</f>
        <v>#REF!</v>
      </c>
      <c r="E1115" t="e">
        <f>IF($C1115="",0,SUMIFS(#REF!,#REF!,$C1115,#REF!,"&gt;="&amp;'Display 730 &amp; 1200'!$AN$12,#REF!,"&lt;="&amp;'Display 730 &amp; 1200'!$AN$11))</f>
        <v>#REF!</v>
      </c>
    </row>
    <row r="1116" spans="1:5">
      <c r="A1116" t="str">
        <f>IF(INDEX('Display 730 &amp; 1200'!$A:$A,ROW())="","",INDEX('Display 730 &amp; 1200'!$A:$A,ROW()))</f>
        <v>SURABAYA泗水</v>
      </c>
      <c r="B1116" t="str">
        <f>IF(INDEX('Display 730 &amp; 1200'!$B:$B,ROW())="","",INDEX('Display 730 &amp; 1200'!$B:$B,ROW()))</f>
        <v>HABIBI BAITULLAH</v>
      </c>
      <c r="C1116" t="str">
        <f>IF(INDEX('Display 730 &amp; 1200'!$D:$D,ROW())="","",INDEX('Display 730 &amp; 1200'!$D:$D,ROW()))</f>
        <v>CERME</v>
      </c>
      <c r="D1116" t="e">
        <f>IF($C1116="",0,SUMIFS(#REF!,#REF!,$C1116,#REF!,"&gt;="&amp;'Display 730 &amp; 1200'!$AN$10,#REF!,"&lt;="&amp;'Display 730 &amp; 1200'!$AN$9))</f>
        <v>#REF!</v>
      </c>
      <c r="E1116" t="e">
        <f>IF($C1116="",0,SUMIFS(#REF!,#REF!,$C1116,#REF!,"&gt;="&amp;'Display 730 &amp; 1200'!$AN$12,#REF!,"&lt;="&amp;'Display 730 &amp; 1200'!$AN$11))</f>
        <v>#REF!</v>
      </c>
    </row>
    <row r="1117" spans="1:5">
      <c r="A1117" t="str">
        <f>IF(INDEX('Display 730 &amp; 1200'!$A:$A,ROW())="","",INDEX('Display 730 &amp; 1200'!$A:$A,ROW()))</f>
        <v>SURABAYA泗水</v>
      </c>
      <c r="B1117" t="str">
        <f>IF(INDEX('Display 730 &amp; 1200'!$B:$B,ROW())="","",INDEX('Display 730 &amp; 1200'!$B:$B,ROW()))</f>
        <v>HABIBI BAITULLAH</v>
      </c>
      <c r="C1117" t="str">
        <f>IF(INDEX('Display 730 &amp; 1200'!$D:$D,ROW())="","",INDEX('Display 730 &amp; 1200'!$D:$D,ROW()))</f>
        <v>KEBON</v>
      </c>
      <c r="D1117" t="e">
        <f>IF($C1117="",0,SUMIFS(#REF!,#REF!,$C1117,#REF!,"&gt;="&amp;'Display 730 &amp; 1200'!$AN$10,#REF!,"&lt;="&amp;'Display 730 &amp; 1200'!$AN$9))</f>
        <v>#REF!</v>
      </c>
      <c r="E1117" t="e">
        <f>IF($C1117="",0,SUMIFS(#REF!,#REF!,$C1117,#REF!,"&gt;="&amp;'Display 730 &amp; 1200'!$AN$12,#REF!,"&lt;="&amp;'Display 730 &amp; 1200'!$AN$11))</f>
        <v>#REF!</v>
      </c>
    </row>
    <row r="1118" spans="1:5">
      <c r="A1118" t="str">
        <f>IF(INDEX('Display 730 &amp; 1200'!$A:$A,ROW())="","",INDEX('Display 730 &amp; 1200'!$A:$A,ROW()))</f>
        <v>SURABAYA泗水</v>
      </c>
      <c r="B1118" t="str">
        <f>IF(INDEX('Display 730 &amp; 1200'!$B:$B,ROW())="","",INDEX('Display 730 &amp; 1200'!$B:$B,ROW()))</f>
        <v>HABIBI BAITULLAH</v>
      </c>
      <c r="C1118" t="str">
        <f>IF(INDEX('Display 730 &amp; 1200'!$D:$D,ROW())="","",INDEX('Display 730 &amp; 1200'!$D:$D,ROW()))</f>
        <v>MENGANTI</v>
      </c>
      <c r="D1118" t="e">
        <f>IF($C1118="",0,SUMIFS(#REF!,#REF!,$C1118,#REF!,"&gt;="&amp;'Display 730 &amp; 1200'!$AN$10,#REF!,"&lt;="&amp;'Display 730 &amp; 1200'!$AN$9))</f>
        <v>#REF!</v>
      </c>
      <c r="E1118" t="e">
        <f>IF($C1118="",0,SUMIFS(#REF!,#REF!,$C1118,#REF!,"&gt;="&amp;'Display 730 &amp; 1200'!$AN$12,#REF!,"&lt;="&amp;'Display 730 &amp; 1200'!$AN$11))</f>
        <v>#REF!</v>
      </c>
    </row>
    <row r="1119" spans="1:5">
      <c r="A1119" t="str">
        <f>IF(INDEX('Display 730 &amp; 1200'!$A:$A,ROW())="","",INDEX('Display 730 &amp; 1200'!$A:$A,ROW()))</f>
        <v>SURABAYA泗水</v>
      </c>
      <c r="B1119" t="str">
        <f>IF(INDEX('Display 730 &amp; 1200'!$B:$B,ROW())="","",INDEX('Display 730 &amp; 1200'!$B:$B,ROW()))</f>
        <v>HABIBI BAITULLAH</v>
      </c>
      <c r="C1119" t="str">
        <f>IF(INDEX('Display 730 &amp; 1200'!$D:$D,ROW())="","",INDEX('Display 730 &amp; 1200'!$D:$D,ROW()))</f>
        <v>KEDAMEAN</v>
      </c>
      <c r="D1119" t="e">
        <f>IF($C1119="",0,SUMIFS(#REF!,#REF!,$C1119,#REF!,"&gt;="&amp;'Display 730 &amp; 1200'!$AN$10,#REF!,"&lt;="&amp;'Display 730 &amp; 1200'!$AN$9))</f>
        <v>#REF!</v>
      </c>
      <c r="E1119" t="e">
        <f>IF($C1119="",0,SUMIFS(#REF!,#REF!,$C1119,#REF!,"&gt;="&amp;'Display 730 &amp; 1200'!$AN$12,#REF!,"&lt;="&amp;'Display 730 &amp; 1200'!$AN$11))</f>
        <v>#REF!</v>
      </c>
    </row>
    <row r="1120" spans="1:5">
      <c r="A1120" t="str">
        <f>IF(INDEX('Display 730 &amp; 1200'!$A:$A,ROW())="","",INDEX('Display 730 &amp; 1200'!$A:$A,ROW()))</f>
        <v>SURABAYA泗水</v>
      </c>
      <c r="B1120" t="str">
        <f>IF(INDEX('Display 730 &amp; 1200'!$B:$B,ROW())="","",INDEX('Display 730 &amp; 1200'!$B:$B,ROW()))</f>
        <v>HABIBI BAITULLAH</v>
      </c>
      <c r="C1120" t="str">
        <f>IF(INDEX('Display 730 &amp; 1200'!$D:$D,ROW())="","",INDEX('Display 730 &amp; 1200'!$D:$D,ROW()))</f>
        <v>BUNGAH_1</v>
      </c>
      <c r="D1120" t="e">
        <f>IF($C1120="",0,SUMIFS(#REF!,#REF!,$C1120,#REF!,"&gt;="&amp;'Display 730 &amp; 1200'!$AN$10,#REF!,"&lt;="&amp;'Display 730 &amp; 1200'!$AN$9))</f>
        <v>#REF!</v>
      </c>
      <c r="E1120" t="e">
        <f>IF($C1120="",0,SUMIFS(#REF!,#REF!,$C1120,#REF!,"&gt;="&amp;'Display 730 &amp; 1200'!$AN$12,#REF!,"&lt;="&amp;'Display 730 &amp; 1200'!$AN$11))</f>
        <v>#REF!</v>
      </c>
    </row>
    <row r="1121" spans="1:5">
      <c r="A1121" t="str">
        <f>IF(INDEX('Display 730 &amp; 1200'!$A:$A,ROW())="","",INDEX('Display 730 &amp; 1200'!$A:$A,ROW()))</f>
        <v>SURABAYA泗水</v>
      </c>
      <c r="B1121" t="str">
        <f>IF(INDEX('Display 730 &amp; 1200'!$B:$B,ROW())="","",INDEX('Display 730 &amp; 1200'!$B:$B,ROW()))</f>
        <v>HABIBI BAITULLAH</v>
      </c>
      <c r="C1121" t="str">
        <f>IF(INDEX('Display 730 &amp; 1200'!$D:$D,ROW())="","",INDEX('Display 730 &amp; 1200'!$D:$D,ROW()))</f>
        <v>DUKUN_2</v>
      </c>
      <c r="D1121" t="e">
        <f>IF($C1121="",0,SUMIFS(#REF!,#REF!,$C1121,#REF!,"&gt;="&amp;'Display 730 &amp; 1200'!$AN$10,#REF!,"&lt;="&amp;'Display 730 &amp; 1200'!$AN$9))</f>
        <v>#REF!</v>
      </c>
      <c r="E1121" t="e">
        <f>IF($C1121="",0,SUMIFS(#REF!,#REF!,$C1121,#REF!,"&gt;="&amp;'Display 730 &amp; 1200'!$AN$12,#REF!,"&lt;="&amp;'Display 730 &amp; 1200'!$AN$11))</f>
        <v>#REF!</v>
      </c>
    </row>
    <row r="1122" spans="1:5">
      <c r="A1122" t="str">
        <f>IF(INDEX('Display 730 &amp; 1200'!$A:$A,ROW())="","",INDEX('Display 730 &amp; 1200'!$A:$A,ROW()))</f>
        <v>SURABAYA泗水</v>
      </c>
      <c r="B1122" t="str">
        <f>IF(INDEX('Display 730 &amp; 1200'!$B:$B,ROW())="","",INDEX('Display 730 &amp; 1200'!$B:$B,ROW()))</f>
        <v>HABIBI BAITULLAH</v>
      </c>
      <c r="C1122" t="str">
        <f>IF(INDEX('Display 730 &amp; 1200'!$D:$D,ROW())="","",INDEX('Display 730 &amp; 1200'!$D:$D,ROW()))</f>
        <v>WRINGINANOM</v>
      </c>
      <c r="D1122" t="e">
        <f>IF($C1122="",0,SUMIFS(#REF!,#REF!,$C1122,#REF!,"&gt;="&amp;'Display 730 &amp; 1200'!$AN$10,#REF!,"&lt;="&amp;'Display 730 &amp; 1200'!$AN$9))</f>
        <v>#REF!</v>
      </c>
      <c r="E1122" t="e">
        <f>IF($C1122="",0,SUMIFS(#REF!,#REF!,$C1122,#REF!,"&gt;="&amp;'Display 730 &amp; 1200'!$AN$12,#REF!,"&lt;="&amp;'Display 730 &amp; 1200'!$AN$11))</f>
        <v>#REF!</v>
      </c>
    </row>
    <row r="1123" spans="1:5">
      <c r="A1123" t="str">
        <f>IF(INDEX('Display 730 &amp; 1200'!$A:$A,ROW())="","",INDEX('Display 730 &amp; 1200'!$A:$A,ROW()))</f>
        <v>SURABAYA泗水</v>
      </c>
      <c r="B1123" t="str">
        <f>IF(INDEX('Display 730 &amp; 1200'!$B:$B,ROW())="","",INDEX('Display 730 &amp; 1200'!$B:$B,ROW()))</f>
        <v>HABIBI BAITULLAH</v>
      </c>
      <c r="C1123" t="str">
        <f>IF(INDEX('Display 730 &amp; 1200'!$D:$D,ROW())="","",INDEX('Display 730 &amp; 1200'!$D:$D,ROW()))</f>
        <v>KEBOMAS_1</v>
      </c>
      <c r="D1123" t="e">
        <f>IF($C1123="",0,SUMIFS(#REF!,#REF!,$C1123,#REF!,"&gt;="&amp;'Display 730 &amp; 1200'!$AN$10,#REF!,"&lt;="&amp;'Display 730 &amp; 1200'!$AN$9))</f>
        <v>#REF!</v>
      </c>
      <c r="E1123" t="e">
        <f>IF($C1123="",0,SUMIFS(#REF!,#REF!,$C1123,#REF!,"&gt;="&amp;'Display 730 &amp; 1200'!$AN$12,#REF!,"&lt;="&amp;'Display 730 &amp; 1200'!$AN$11))</f>
        <v>#REF!</v>
      </c>
    </row>
    <row r="1124" spans="1:5">
      <c r="A1124" t="str">
        <f>IF(INDEX('Display 730 &amp; 1200'!$A:$A,ROW())="","",INDEX('Display 730 &amp; 1200'!$A:$A,ROW()))</f>
        <v>SURABAYA泗水</v>
      </c>
      <c r="B1124" t="str">
        <f>IF(INDEX('Display 730 &amp; 1200'!$B:$B,ROW())="","",INDEX('Display 730 &amp; 1200'!$B:$B,ROW()))</f>
        <v>HABIBI BAITULLAH</v>
      </c>
      <c r="C1124" t="str">
        <f>IF(INDEX('Display 730 &amp; 1200'!$D:$D,ROW())="","",INDEX('Display 730 &amp; 1200'!$D:$D,ROW()))</f>
        <v>BALONGPANGGANG_1</v>
      </c>
      <c r="D1124" t="e">
        <f>IF($C1124="",0,SUMIFS(#REF!,#REF!,$C1124,#REF!,"&gt;="&amp;'Display 730 &amp; 1200'!$AN$10,#REF!,"&lt;="&amp;'Display 730 &amp; 1200'!$AN$9))</f>
        <v>#REF!</v>
      </c>
      <c r="E1124" t="e">
        <f>IF($C1124="",0,SUMIFS(#REF!,#REF!,$C1124,#REF!,"&gt;="&amp;'Display 730 &amp; 1200'!$AN$12,#REF!,"&lt;="&amp;'Display 730 &amp; 1200'!$AN$11))</f>
        <v>#REF!</v>
      </c>
    </row>
    <row r="1125" spans="1:5">
      <c r="A1125" t="str">
        <f>IF(INDEX('Display 730 &amp; 1200'!$A:$A,ROW())="","",INDEX('Display 730 &amp; 1200'!$A:$A,ROW()))</f>
        <v>SURABAYA泗水</v>
      </c>
      <c r="B1125" t="str">
        <f>IF(INDEX('Display 730 &amp; 1200'!$B:$B,ROW())="","",INDEX('Display 730 &amp; 1200'!$B:$B,ROW()))</f>
        <v>HABIBI BAITULLAH</v>
      </c>
      <c r="C1125" t="str">
        <f>IF(INDEX('Display 730 &amp; 1200'!$D:$D,ROW())="","",INDEX('Display 730 &amp; 1200'!$D:$D,ROW()))</f>
        <v>DUDUKSAMPEYAN_1</v>
      </c>
      <c r="D1125" t="e">
        <f>IF($C1125="",0,SUMIFS(#REF!,#REF!,$C1125,#REF!,"&gt;="&amp;'Display 730 &amp; 1200'!$AN$10,#REF!,"&lt;="&amp;'Display 730 &amp; 1200'!$AN$9))</f>
        <v>#REF!</v>
      </c>
      <c r="E1125" t="e">
        <f>IF($C1125="",0,SUMIFS(#REF!,#REF!,$C1125,#REF!,"&gt;="&amp;'Display 730 &amp; 1200'!$AN$12,#REF!,"&lt;="&amp;'Display 730 &amp; 1200'!$AN$11))</f>
        <v>#REF!</v>
      </c>
    </row>
    <row r="1126" spans="1:5">
      <c r="A1126" t="str">
        <f>IF(INDEX('Display 730 &amp; 1200'!$A:$A,ROW())="","",INDEX('Display 730 &amp; 1200'!$A:$A,ROW()))</f>
        <v>SURABAYA泗水</v>
      </c>
      <c r="B1126" t="str">
        <f>IF(INDEX('Display 730 &amp; 1200'!$B:$B,ROW())="","",INDEX('Display 730 &amp; 1200'!$B:$B,ROW()))</f>
        <v>HABIBI BAITULLAH</v>
      </c>
      <c r="C1126" t="str">
        <f>IF(INDEX('Display 730 &amp; 1200'!$D:$D,ROW())="","",INDEX('Display 730 &amp; 1200'!$D:$D,ROW()))</f>
        <v>BABAT</v>
      </c>
      <c r="D1126" t="e">
        <f>IF($C1126="",0,SUMIFS(#REF!,#REF!,$C1126,#REF!,"&gt;="&amp;'Display 730 &amp; 1200'!$AN$10,#REF!,"&lt;="&amp;'Display 730 &amp; 1200'!$AN$9))</f>
        <v>#REF!</v>
      </c>
      <c r="E1126" t="e">
        <f>IF($C1126="",0,SUMIFS(#REF!,#REF!,$C1126,#REF!,"&gt;="&amp;'Display 730 &amp; 1200'!$AN$12,#REF!,"&lt;="&amp;'Display 730 &amp; 1200'!$AN$11))</f>
        <v>#REF!</v>
      </c>
    </row>
    <row r="1127" spans="1:5">
      <c r="A1127" t="str">
        <f>IF(INDEX('Display 730 &amp; 1200'!$A:$A,ROW())="","",INDEX('Display 730 &amp; 1200'!$A:$A,ROW()))</f>
        <v>SURABAYA泗水</v>
      </c>
      <c r="B1127" t="str">
        <f>IF(INDEX('Display 730 &amp; 1200'!$B:$B,ROW())="","",INDEX('Display 730 &amp; 1200'!$B:$B,ROW()))</f>
        <v>HABIBI BAITULLAH</v>
      </c>
      <c r="C1127" t="str">
        <f>IF(INDEX('Display 730 &amp; 1200'!$D:$D,ROW())="","",INDEX('Display 730 &amp; 1200'!$D:$D,ROW()))</f>
        <v>KEDUNGPRING_2</v>
      </c>
      <c r="D1127" t="e">
        <f>IF($C1127="",0,SUMIFS(#REF!,#REF!,$C1127,#REF!,"&gt;="&amp;'Display 730 &amp; 1200'!$AN$10,#REF!,"&lt;="&amp;'Display 730 &amp; 1200'!$AN$9))</f>
        <v>#REF!</v>
      </c>
      <c r="E1127" t="e">
        <f>IF($C1127="",0,SUMIFS(#REF!,#REF!,$C1127,#REF!,"&gt;="&amp;'Display 730 &amp; 1200'!$AN$12,#REF!,"&lt;="&amp;'Display 730 &amp; 1200'!$AN$11))</f>
        <v>#REF!</v>
      </c>
    </row>
    <row r="1128" spans="1:5">
      <c r="A1128" t="str">
        <f>IF(INDEX('Display 730 &amp; 1200'!$A:$A,ROW())="","",INDEX('Display 730 &amp; 1200'!$A:$A,ROW()))</f>
        <v>SURABAYA泗水</v>
      </c>
      <c r="B1128" t="str">
        <f>IF(INDEX('Display 730 &amp; 1200'!$B:$B,ROW())="","",INDEX('Display 730 &amp; 1200'!$B:$B,ROW()))</f>
        <v>HABIBI BAITULLAH</v>
      </c>
      <c r="C1128" t="str">
        <f>IF(INDEX('Display 730 &amp; 1200'!$D:$D,ROW())="","",INDEX('Display 730 &amp; 1200'!$D:$D,ROW()))</f>
        <v>PACIRAN</v>
      </c>
      <c r="D1128" t="e">
        <f>IF($C1128="",0,SUMIFS(#REF!,#REF!,$C1128,#REF!,"&gt;="&amp;'Display 730 &amp; 1200'!$AN$10,#REF!,"&lt;="&amp;'Display 730 &amp; 1200'!$AN$9))</f>
        <v>#REF!</v>
      </c>
      <c r="E1128" t="e">
        <f>IF($C1128="",0,SUMIFS(#REF!,#REF!,$C1128,#REF!,"&gt;="&amp;'Display 730 &amp; 1200'!$AN$12,#REF!,"&lt;="&amp;'Display 730 &amp; 1200'!$AN$11))</f>
        <v>#REF!</v>
      </c>
    </row>
    <row r="1129" spans="1:5">
      <c r="A1129" t="str">
        <f>IF(INDEX('Display 730 &amp; 1200'!$A:$A,ROW())="","",INDEX('Display 730 &amp; 1200'!$A:$A,ROW()))</f>
        <v>SURABAYA泗水</v>
      </c>
      <c r="B1129" t="str">
        <f>IF(INDEX('Display 730 &amp; 1200'!$B:$B,ROW())="","",INDEX('Display 730 &amp; 1200'!$B:$B,ROW()))</f>
        <v>HABIBI BAITULLAH</v>
      </c>
      <c r="C1129" t="str">
        <f>IF(INDEX('Display 730 &amp; 1200'!$D:$D,ROW())="","",INDEX('Display 730 &amp; 1200'!$D:$D,ROW()))</f>
        <v>MANTUP_1</v>
      </c>
      <c r="D1129" t="e">
        <f>IF($C1129="",0,SUMIFS(#REF!,#REF!,$C1129,#REF!,"&gt;="&amp;'Display 730 &amp; 1200'!$AN$10,#REF!,"&lt;="&amp;'Display 730 &amp; 1200'!$AN$9))</f>
        <v>#REF!</v>
      </c>
      <c r="E1129" t="e">
        <f>IF($C1129="",0,SUMIFS(#REF!,#REF!,$C1129,#REF!,"&gt;="&amp;'Display 730 &amp; 1200'!$AN$12,#REF!,"&lt;="&amp;'Display 730 &amp; 1200'!$AN$11))</f>
        <v>#REF!</v>
      </c>
    </row>
    <row r="1130" spans="1:5">
      <c r="A1130" t="str">
        <f>IF(INDEX('Display 730 &amp; 1200'!$A:$A,ROW())="","",INDEX('Display 730 &amp; 1200'!$A:$A,ROW()))</f>
        <v>SURABAYA泗水</v>
      </c>
      <c r="B1130" t="str">
        <f>IF(INDEX('Display 730 &amp; 1200'!$B:$B,ROW())="","",INDEX('Display 730 &amp; 1200'!$B:$B,ROW()))</f>
        <v>HABIBI BAITULLAH</v>
      </c>
      <c r="C1130" t="str">
        <f>IF(INDEX('Display 730 &amp; 1200'!$D:$D,ROW())="","",INDEX('Display 730 &amp; 1200'!$D:$D,ROW()))</f>
        <v>KARANGGENENG</v>
      </c>
      <c r="D1130" t="e">
        <f>IF($C1130="",0,SUMIFS(#REF!,#REF!,$C1130,#REF!,"&gt;="&amp;'Display 730 &amp; 1200'!$AN$10,#REF!,"&lt;="&amp;'Display 730 &amp; 1200'!$AN$9))</f>
        <v>#REF!</v>
      </c>
      <c r="E1130" t="e">
        <f>IF($C1130="",0,SUMIFS(#REF!,#REF!,$C1130,#REF!,"&gt;="&amp;'Display 730 &amp; 1200'!$AN$12,#REF!,"&lt;="&amp;'Display 730 &amp; 1200'!$AN$11))</f>
        <v>#REF!</v>
      </c>
    </row>
    <row r="1131" spans="1:5">
      <c r="A1131" t="str">
        <f>IF(INDEX('Display 730 &amp; 1200'!$A:$A,ROW())="","",INDEX('Display 730 &amp; 1200'!$A:$A,ROW()))</f>
        <v>SURABAYA泗水</v>
      </c>
      <c r="B1131" t="str">
        <f>IF(INDEX('Display 730 &amp; 1200'!$B:$B,ROW())="","",INDEX('Display 730 &amp; 1200'!$B:$B,ROW()))</f>
        <v>HABIBI BAITULLAH</v>
      </c>
      <c r="C1131" t="str">
        <f>IF(INDEX('Display 730 &amp; 1200'!$D:$D,ROW())="","",INDEX('Display 730 &amp; 1200'!$D:$D,ROW()))</f>
        <v>LAMONGAN_2</v>
      </c>
      <c r="D1131" t="e">
        <f>IF($C1131="",0,SUMIFS(#REF!,#REF!,$C1131,#REF!,"&gt;="&amp;'Display 730 &amp; 1200'!$AN$10,#REF!,"&lt;="&amp;'Display 730 &amp; 1200'!$AN$9))</f>
        <v>#REF!</v>
      </c>
      <c r="E1131" t="e">
        <f>IF($C1131="",0,SUMIFS(#REF!,#REF!,$C1131,#REF!,"&gt;="&amp;'Display 730 &amp; 1200'!$AN$12,#REF!,"&lt;="&amp;'Display 730 &amp; 1200'!$AN$11))</f>
        <v>#REF!</v>
      </c>
    </row>
    <row r="1132" spans="1:5">
      <c r="A1132" t="str">
        <f>IF(INDEX('Display 730 &amp; 1200'!$A:$A,ROW())="","",INDEX('Display 730 &amp; 1200'!$A:$A,ROW()))</f>
        <v>SURABAYA泗水</v>
      </c>
      <c r="B1132" t="str">
        <f>IF(INDEX('Display 730 &amp; 1200'!$B:$B,ROW())="","",INDEX('Display 730 &amp; 1200'!$B:$B,ROW()))</f>
        <v>HABIBI BAITULLAH</v>
      </c>
      <c r="C1132" t="str">
        <f>IF(INDEX('Display 730 &amp; 1200'!$D:$D,ROW())="","",INDEX('Display 730 &amp; 1200'!$D:$D,ROW()))</f>
        <v>RAYA_PACIRAN</v>
      </c>
      <c r="D1132" t="e">
        <f>IF($C1132="",0,SUMIFS(#REF!,#REF!,$C1132,#REF!,"&gt;="&amp;'Display 730 &amp; 1200'!$AN$10,#REF!,"&lt;="&amp;'Display 730 &amp; 1200'!$AN$9))</f>
        <v>#REF!</v>
      </c>
      <c r="E1132" t="e">
        <f>IF($C1132="",0,SUMIFS(#REF!,#REF!,$C1132,#REF!,"&gt;="&amp;'Display 730 &amp; 1200'!$AN$12,#REF!,"&lt;="&amp;'Display 730 &amp; 1200'!$AN$11))</f>
        <v>#REF!</v>
      </c>
    </row>
    <row r="1133" spans="1:5">
      <c r="A1133" t="str">
        <f>IF(INDEX('Display 730 &amp; 1200'!$A:$A,ROW())="","",INDEX('Display 730 &amp; 1200'!$A:$A,ROW()))</f>
        <v>SURABAYA泗水</v>
      </c>
      <c r="B1133" t="str">
        <f>IF(INDEX('Display 730 &amp; 1200'!$B:$B,ROW())="","",INDEX('Display 730 &amp; 1200'!$B:$B,ROW()))</f>
        <v>HABIBI BAITULLAH</v>
      </c>
      <c r="C1133" t="str">
        <f>IF(INDEX('Display 730 &amp; 1200'!$D:$D,ROW())="","",INDEX('Display 730 &amp; 1200'!$D:$D,ROW()))</f>
        <v>MOROPELANG</v>
      </c>
      <c r="D1133" t="e">
        <f>IF($C1133="",0,SUMIFS(#REF!,#REF!,$C1133,#REF!,"&gt;="&amp;'Display 730 &amp; 1200'!$AN$10,#REF!,"&lt;="&amp;'Display 730 &amp; 1200'!$AN$9))</f>
        <v>#REF!</v>
      </c>
      <c r="E1133" t="e">
        <f>IF($C1133="",0,SUMIFS(#REF!,#REF!,$C1133,#REF!,"&gt;="&amp;'Display 730 &amp; 1200'!$AN$12,#REF!,"&lt;="&amp;'Display 730 &amp; 1200'!$AN$11))</f>
        <v>#REF!</v>
      </c>
    </row>
    <row r="1134" spans="1:5">
      <c r="A1134" t="str">
        <f>IF(INDEX('Display 730 &amp; 1200'!$A:$A,ROW())="","",INDEX('Display 730 &amp; 1200'!$A:$A,ROW()))</f>
        <v>SURABAYA泗水</v>
      </c>
      <c r="B1134" t="str">
        <f>IF(INDEX('Display 730 &amp; 1200'!$B:$B,ROW())="","",INDEX('Display 730 &amp; 1200'!$B:$B,ROW()))</f>
        <v>HABIBI BAITULLAH</v>
      </c>
      <c r="C1134" t="str">
        <f>IF(INDEX('Display 730 &amp; 1200'!$D:$D,ROW())="","",INDEX('Display 730 &amp; 1200'!$D:$D,ROW()))</f>
        <v>SAMBENG</v>
      </c>
      <c r="D1134" t="e">
        <f>IF($C1134="",0,SUMIFS(#REF!,#REF!,$C1134,#REF!,"&gt;="&amp;'Display 730 &amp; 1200'!$AN$10,#REF!,"&lt;="&amp;'Display 730 &amp; 1200'!$AN$9))</f>
        <v>#REF!</v>
      </c>
      <c r="E1134" t="e">
        <f>IF($C1134="",0,SUMIFS(#REF!,#REF!,$C1134,#REF!,"&gt;="&amp;'Display 730 &amp; 1200'!$AN$12,#REF!,"&lt;="&amp;'Display 730 &amp; 1200'!$AN$11))</f>
        <v>#REF!</v>
      </c>
    </row>
    <row r="1135" spans="1:5">
      <c r="A1135" t="str">
        <f>IF(INDEX('Display 730 &amp; 1200'!$A:$A,ROW())="","",INDEX('Display 730 &amp; 1200'!$A:$A,ROW()))</f>
        <v>SURABAYA泗水</v>
      </c>
      <c r="B1135" t="str">
        <f>IF(INDEX('Display 730 &amp; 1200'!$B:$B,ROW())="","",INDEX('Display 730 &amp; 1200'!$B:$B,ROW()))</f>
        <v>HABIBI BAITULLAH</v>
      </c>
      <c r="C1135" t="str">
        <f>IF(INDEX('Display 730 &amp; 1200'!$D:$D,ROW())="","",INDEX('Display 730 &amp; 1200'!$D:$D,ROW()))</f>
        <v>SUGIO_1</v>
      </c>
      <c r="D1135" t="e">
        <f>IF($C1135="",0,SUMIFS(#REF!,#REF!,$C1135,#REF!,"&gt;="&amp;'Display 730 &amp; 1200'!$AN$10,#REF!,"&lt;="&amp;'Display 730 &amp; 1200'!$AN$9))</f>
        <v>#REF!</v>
      </c>
      <c r="E1135" t="e">
        <f>IF($C1135="",0,SUMIFS(#REF!,#REF!,$C1135,#REF!,"&gt;="&amp;'Display 730 &amp; 1200'!$AN$12,#REF!,"&lt;="&amp;'Display 730 &amp; 1200'!$AN$11))</f>
        <v>#REF!</v>
      </c>
    </row>
    <row r="1136" spans="1:5">
      <c r="A1136" t="str">
        <f>IF(INDEX('Display 730 &amp; 1200'!$A:$A,ROW())="","",INDEX('Display 730 &amp; 1200'!$A:$A,ROW()))</f>
        <v>SURABAYA泗水</v>
      </c>
      <c r="B1136" t="str">
        <f>IF(INDEX('Display 730 &amp; 1200'!$B:$B,ROW())="","",INDEX('Display 730 &amp; 1200'!$B:$B,ROW()))</f>
        <v>HABIBI BAITULLAH</v>
      </c>
      <c r="C1136" t="str">
        <f>IF(INDEX('Display 730 &amp; 1200'!$D:$D,ROW())="","",INDEX('Display 730 &amp; 1200'!$D:$D,ROW()))</f>
        <v>GLAGAH_LMG_1</v>
      </c>
      <c r="D1136" t="e">
        <f>IF($C1136="",0,SUMIFS(#REF!,#REF!,$C1136,#REF!,"&gt;="&amp;'Display 730 &amp; 1200'!$AN$10,#REF!,"&lt;="&amp;'Display 730 &amp; 1200'!$AN$9))</f>
        <v>#REF!</v>
      </c>
      <c r="E1136" t="e">
        <f>IF($C1136="",0,SUMIFS(#REF!,#REF!,$C1136,#REF!,"&gt;="&amp;'Display 730 &amp; 1200'!$AN$12,#REF!,"&lt;="&amp;'Display 730 &amp; 1200'!$AN$11))</f>
        <v>#REF!</v>
      </c>
    </row>
    <row r="1137" spans="1:5">
      <c r="A1137" t="str">
        <f>IF(INDEX('Display 730 &amp; 1200'!$A:$A,ROW())="","",INDEX('Display 730 &amp; 1200'!$A:$A,ROW()))</f>
        <v>SURABAYA泗水</v>
      </c>
      <c r="B1137" t="str">
        <f>IF(INDEX('Display 730 &amp; 1200'!$B:$B,ROW())="","",INDEX('Display 730 &amp; 1200'!$B:$B,ROW()))</f>
        <v>HABIBI BAITULLAH</v>
      </c>
      <c r="C1137" t="str">
        <f>IF(INDEX('Display 730 &amp; 1200'!$D:$D,ROW())="","",INDEX('Display 730 &amp; 1200'!$D:$D,ROW()))</f>
        <v>TIKUNG_2</v>
      </c>
      <c r="D1137" t="e">
        <f>IF($C1137="",0,SUMIFS(#REF!,#REF!,$C1137,#REF!,"&gt;="&amp;'Display 730 &amp; 1200'!$AN$10,#REF!,"&lt;="&amp;'Display 730 &amp; 1200'!$AN$9))</f>
        <v>#REF!</v>
      </c>
      <c r="E1137" t="e">
        <f>IF($C1137="",0,SUMIFS(#REF!,#REF!,$C1137,#REF!,"&gt;="&amp;'Display 730 &amp; 1200'!$AN$12,#REF!,"&lt;="&amp;'Display 730 &amp; 1200'!$AN$11))</f>
        <v>#REF!</v>
      </c>
    </row>
    <row r="1138" spans="1:5">
      <c r="A1138" t="str">
        <f>IF(INDEX('Display 730 &amp; 1200'!$A:$A,ROW())="","",INDEX('Display 730 &amp; 1200'!$A:$A,ROW()))</f>
        <v>SURABAYA泗水</v>
      </c>
      <c r="B1138" t="str">
        <f>IF(INDEX('Display 730 &amp; 1200'!$B:$B,ROW())="","",INDEX('Display 730 &amp; 1200'!$B:$B,ROW()))</f>
        <v>FEBRIA AD ARISYA</v>
      </c>
      <c r="C1138" t="str">
        <f>IF(INDEX('Display 730 &amp; 1200'!$D:$D,ROW())="","",INDEX('Display 730 &amp; 1200'!$D:$D,ROW()))</f>
        <v>BANGKALAN</v>
      </c>
      <c r="D1138" t="e">
        <f>IF($C1138="",0,SUMIFS(#REF!,#REF!,$C1138,#REF!,"&gt;="&amp;'Display 730 &amp; 1200'!$AN$10,#REF!,"&lt;="&amp;'Display 730 &amp; 1200'!$AN$9))</f>
        <v>#REF!</v>
      </c>
      <c r="E1138" t="e">
        <f>IF($C1138="",0,SUMIFS(#REF!,#REF!,$C1138,#REF!,"&gt;="&amp;'Display 730 &amp; 1200'!$AN$12,#REF!,"&lt;="&amp;'Display 730 &amp; 1200'!$AN$11))</f>
        <v>#REF!</v>
      </c>
    </row>
    <row r="1139" spans="1:5">
      <c r="A1139" t="str">
        <f>IF(INDEX('Display 730 &amp; 1200'!$A:$A,ROW())="","",INDEX('Display 730 &amp; 1200'!$A:$A,ROW()))</f>
        <v>SURABAYA泗水</v>
      </c>
      <c r="B1139" t="str">
        <f>IF(INDEX('Display 730 &amp; 1200'!$B:$B,ROW())="","",INDEX('Display 730 &amp; 1200'!$B:$B,ROW()))</f>
        <v>FEBRIA AD ARISYA</v>
      </c>
      <c r="C1139" t="str">
        <f>IF(INDEX('Display 730 &amp; 1200'!$D:$D,ROW())="","",INDEX('Display 730 &amp; 1200'!$D:$D,ROW()))</f>
        <v>BLEGA</v>
      </c>
      <c r="D1139" t="e">
        <f>IF($C1139="",0,SUMIFS(#REF!,#REF!,$C1139,#REF!,"&gt;="&amp;'Display 730 &amp; 1200'!$AN$10,#REF!,"&lt;="&amp;'Display 730 &amp; 1200'!$AN$9))</f>
        <v>#REF!</v>
      </c>
      <c r="E1139" t="e">
        <f>IF($C1139="",0,SUMIFS(#REF!,#REF!,$C1139,#REF!,"&gt;="&amp;'Display 730 &amp; 1200'!$AN$12,#REF!,"&lt;="&amp;'Display 730 &amp; 1200'!$AN$11))</f>
        <v>#REF!</v>
      </c>
    </row>
    <row r="1140" spans="1:5">
      <c r="A1140" t="str">
        <f>IF(INDEX('Display 730 &amp; 1200'!$A:$A,ROW())="","",INDEX('Display 730 &amp; 1200'!$A:$A,ROW()))</f>
        <v>SURABAYA泗水</v>
      </c>
      <c r="B1140" t="str">
        <f>IF(INDEX('Display 730 &amp; 1200'!$B:$B,ROW())="","",INDEX('Display 730 &amp; 1200'!$B:$B,ROW()))</f>
        <v>FEBRIA AD ARISYA</v>
      </c>
      <c r="C1140" t="str">
        <f>IF(INDEX('Display 730 &amp; 1200'!$D:$D,ROW())="","",INDEX('Display 730 &amp; 1200'!$D:$D,ROW()))</f>
        <v>BANGKALAN_KOTA</v>
      </c>
      <c r="D1140" t="e">
        <f>IF($C1140="",0,SUMIFS(#REF!,#REF!,$C1140,#REF!,"&gt;="&amp;'Display 730 &amp; 1200'!$AN$10,#REF!,"&lt;="&amp;'Display 730 &amp; 1200'!$AN$9))</f>
        <v>#REF!</v>
      </c>
      <c r="E1140" t="e">
        <f>IF($C1140="",0,SUMIFS(#REF!,#REF!,$C1140,#REF!,"&gt;="&amp;'Display 730 &amp; 1200'!$AN$12,#REF!,"&lt;="&amp;'Display 730 &amp; 1200'!$AN$11))</f>
        <v>#REF!</v>
      </c>
    </row>
    <row r="1141" spans="1:5">
      <c r="A1141" t="str">
        <f>IF(INDEX('Display 730 &amp; 1200'!$A:$A,ROW())="","",INDEX('Display 730 &amp; 1200'!$A:$A,ROW()))</f>
        <v>SURABAYA泗水</v>
      </c>
      <c r="B1141" t="str">
        <f>IF(INDEX('Display 730 &amp; 1200'!$B:$B,ROW())="","",INDEX('Display 730 &amp; 1200'!$B:$B,ROW()))</f>
        <v>FEBRIA AD ARISYA</v>
      </c>
      <c r="C1141" t="str">
        <f>IF(INDEX('Display 730 &amp; 1200'!$D:$D,ROW())="","",INDEX('Display 730 &amp; 1200'!$D:$D,ROW()))</f>
        <v>SEPULU</v>
      </c>
      <c r="D1141" t="e">
        <f>IF($C1141="",0,SUMIFS(#REF!,#REF!,$C1141,#REF!,"&gt;="&amp;'Display 730 &amp; 1200'!$AN$10,#REF!,"&lt;="&amp;'Display 730 &amp; 1200'!$AN$9))</f>
        <v>#REF!</v>
      </c>
      <c r="E1141" t="e">
        <f>IF($C1141="",0,SUMIFS(#REF!,#REF!,$C1141,#REF!,"&gt;="&amp;'Display 730 &amp; 1200'!$AN$12,#REF!,"&lt;="&amp;'Display 730 &amp; 1200'!$AN$11))</f>
        <v>#REF!</v>
      </c>
    </row>
    <row r="1142" spans="1:5">
      <c r="A1142" t="str">
        <f>IF(INDEX('Display 730 &amp; 1200'!$A:$A,ROW())="","",INDEX('Display 730 &amp; 1200'!$A:$A,ROW()))</f>
        <v>SURABAYA泗水</v>
      </c>
      <c r="B1142" t="str">
        <f>IF(INDEX('Display 730 &amp; 1200'!$B:$B,ROW())="","",INDEX('Display 730 &amp; 1200'!$B:$B,ROW()))</f>
        <v>FEBRIA AD ARISYA</v>
      </c>
      <c r="C1142" t="str">
        <f>IF(INDEX('Display 730 &amp; 1200'!$D:$D,ROW())="","",INDEX('Display 730 &amp; 1200'!$D:$D,ROW()))</f>
        <v>TANAH_MERAH_1</v>
      </c>
      <c r="D1142" t="e">
        <f>IF($C1142="",0,SUMIFS(#REF!,#REF!,$C1142,#REF!,"&gt;="&amp;'Display 730 &amp; 1200'!$AN$10,#REF!,"&lt;="&amp;'Display 730 &amp; 1200'!$AN$9))</f>
        <v>#REF!</v>
      </c>
      <c r="E1142" t="e">
        <f>IF($C1142="",0,SUMIFS(#REF!,#REF!,$C1142,#REF!,"&gt;="&amp;'Display 730 &amp; 1200'!$AN$12,#REF!,"&lt;="&amp;'Display 730 &amp; 1200'!$AN$11))</f>
        <v>#REF!</v>
      </c>
    </row>
    <row r="1143" spans="1:5">
      <c r="A1143" t="str">
        <f>IF(INDEX('Display 730 &amp; 1200'!$A:$A,ROW())="","",INDEX('Display 730 &amp; 1200'!$A:$A,ROW()))</f>
        <v>SURABAYA泗水</v>
      </c>
      <c r="B1143" t="str">
        <f>IF(INDEX('Display 730 &amp; 1200'!$B:$B,ROW())="","",INDEX('Display 730 &amp; 1200'!$B:$B,ROW()))</f>
        <v>FEBRIA AD ARISYA</v>
      </c>
      <c r="C1143" t="str">
        <f>IF(INDEX('Display 730 &amp; 1200'!$D:$D,ROW())="","",INDEX('Display 730 &amp; 1200'!$D:$D,ROW()))</f>
        <v>BURNEH_1</v>
      </c>
      <c r="D1143" t="e">
        <f>IF($C1143="",0,SUMIFS(#REF!,#REF!,$C1143,#REF!,"&gt;="&amp;'Display 730 &amp; 1200'!$AN$10,#REF!,"&lt;="&amp;'Display 730 &amp; 1200'!$AN$9))</f>
        <v>#REF!</v>
      </c>
      <c r="E1143" t="e">
        <f>IF($C1143="",0,SUMIFS(#REF!,#REF!,$C1143,#REF!,"&gt;="&amp;'Display 730 &amp; 1200'!$AN$12,#REF!,"&lt;="&amp;'Display 730 &amp; 1200'!$AN$11))</f>
        <v>#REF!</v>
      </c>
    </row>
    <row r="1144" spans="1:5">
      <c r="A1144" t="str">
        <f>IF(INDEX('Display 730 &amp; 1200'!$A:$A,ROW())="","",INDEX('Display 730 &amp; 1200'!$A:$A,ROW()))</f>
        <v>SURABAYA泗水</v>
      </c>
      <c r="B1144" t="str">
        <f>IF(INDEX('Display 730 &amp; 1200'!$B:$B,ROW())="","",INDEX('Display 730 &amp; 1200'!$B:$B,ROW()))</f>
        <v>FEBRIA AD ARISYA</v>
      </c>
      <c r="C1144" t="str">
        <f>IF(INDEX('Display 730 &amp; 1200'!$D:$D,ROW())="","",INDEX('Display 730 &amp; 1200'!$D:$D,ROW()))</f>
        <v>TANJUNG_BUMI_1</v>
      </c>
      <c r="D1144" t="e">
        <f>IF($C1144="",0,SUMIFS(#REF!,#REF!,$C1144,#REF!,"&gt;="&amp;'Display 730 &amp; 1200'!$AN$10,#REF!,"&lt;="&amp;'Display 730 &amp; 1200'!$AN$9))</f>
        <v>#REF!</v>
      </c>
      <c r="E1144" t="e">
        <f>IF($C1144="",0,SUMIFS(#REF!,#REF!,$C1144,#REF!,"&gt;="&amp;'Display 730 &amp; 1200'!$AN$12,#REF!,"&lt;="&amp;'Display 730 &amp; 1200'!$AN$11))</f>
        <v>#REF!</v>
      </c>
    </row>
    <row r="1145" spans="1:5">
      <c r="A1145" t="str">
        <f>IF(INDEX('Display 730 &amp; 1200'!$A:$A,ROW())="","",INDEX('Display 730 &amp; 1200'!$A:$A,ROW()))</f>
        <v>SURABAYA泗水</v>
      </c>
      <c r="B1145" t="str">
        <f>IF(INDEX('Display 730 &amp; 1200'!$B:$B,ROW())="","",INDEX('Display 730 &amp; 1200'!$B:$B,ROW()))</f>
        <v>FEBRIA AD ARISYA</v>
      </c>
      <c r="C1145" t="str">
        <f>IF(INDEX('Display 730 &amp; 1200'!$D:$D,ROW())="","",INDEX('Display 730 &amp; 1200'!$D:$D,ROW()))</f>
        <v>KAMAL_1</v>
      </c>
      <c r="D1145" t="e">
        <f>IF($C1145="",0,SUMIFS(#REF!,#REF!,$C1145,#REF!,"&gt;="&amp;'Display 730 &amp; 1200'!$AN$10,#REF!,"&lt;="&amp;'Display 730 &amp; 1200'!$AN$9))</f>
        <v>#REF!</v>
      </c>
      <c r="E1145" t="e">
        <f>IF($C1145="",0,SUMIFS(#REF!,#REF!,$C1145,#REF!,"&gt;="&amp;'Display 730 &amp; 1200'!$AN$12,#REF!,"&lt;="&amp;'Display 730 &amp; 1200'!$AN$11))</f>
        <v>#REF!</v>
      </c>
    </row>
    <row r="1146" spans="1:5">
      <c r="A1146" t="str">
        <f>IF(INDEX('Display 730 &amp; 1200'!$A:$A,ROW())="","",INDEX('Display 730 &amp; 1200'!$A:$A,ROW()))</f>
        <v>SURABAYA泗水</v>
      </c>
      <c r="B1146" t="str">
        <f>IF(INDEX('Display 730 &amp; 1200'!$B:$B,ROW())="","",INDEX('Display 730 &amp; 1200'!$B:$B,ROW()))</f>
        <v>FEBRIA AD ARISYA</v>
      </c>
      <c r="C1146" t="str">
        <f>IF(INDEX('Display 730 &amp; 1200'!$D:$D,ROW())="","",INDEX('Display 730 &amp; 1200'!$D:$D,ROW()))</f>
        <v>AROSBAYA_1</v>
      </c>
      <c r="D1146" t="e">
        <f>IF($C1146="",0,SUMIFS(#REF!,#REF!,$C1146,#REF!,"&gt;="&amp;'Display 730 &amp; 1200'!$AN$10,#REF!,"&lt;="&amp;'Display 730 &amp; 1200'!$AN$9))</f>
        <v>#REF!</v>
      </c>
      <c r="E1146" t="e">
        <f>IF($C1146="",0,SUMIFS(#REF!,#REF!,$C1146,#REF!,"&gt;="&amp;'Display 730 &amp; 1200'!$AN$12,#REF!,"&lt;="&amp;'Display 730 &amp; 1200'!$AN$11))</f>
        <v>#REF!</v>
      </c>
    </row>
    <row r="1147" spans="1:5">
      <c r="A1147" t="str">
        <f>IF(INDEX('Display 730 &amp; 1200'!$A:$A,ROW())="","",INDEX('Display 730 &amp; 1200'!$A:$A,ROW()))</f>
        <v>SURABAYA泗水</v>
      </c>
      <c r="B1147" t="str">
        <f>IF(INDEX('Display 730 &amp; 1200'!$B:$B,ROW())="","",INDEX('Display 730 &amp; 1200'!$B:$B,ROW()))</f>
        <v>FEBRIA AD ARISYA</v>
      </c>
      <c r="C1147" t="str">
        <f>IF(INDEX('Display 730 &amp; 1200'!$D:$D,ROW())="","",INDEX('Display 730 &amp; 1200'!$D:$D,ROW()))</f>
        <v>GALIS_1</v>
      </c>
      <c r="D1147" t="e">
        <f>IF($C1147="",0,SUMIFS(#REF!,#REF!,$C1147,#REF!,"&gt;="&amp;'Display 730 &amp; 1200'!$AN$10,#REF!,"&lt;="&amp;'Display 730 &amp; 1200'!$AN$9))</f>
        <v>#REF!</v>
      </c>
      <c r="E1147" t="e">
        <f>IF($C1147="",0,SUMIFS(#REF!,#REF!,$C1147,#REF!,"&gt;="&amp;'Display 730 &amp; 1200'!$AN$12,#REF!,"&lt;="&amp;'Display 730 &amp; 1200'!$AN$11))</f>
        <v>#REF!</v>
      </c>
    </row>
    <row r="1148" spans="1:5">
      <c r="A1148" t="str">
        <f>IF(INDEX('Display 730 &amp; 1200'!$A:$A,ROW())="","",INDEX('Display 730 &amp; 1200'!$A:$A,ROW()))</f>
        <v>SURABAYA泗水</v>
      </c>
      <c r="B1148" t="str">
        <f>IF(INDEX('Display 730 &amp; 1200'!$B:$B,ROW())="","",INDEX('Display 730 &amp; 1200'!$B:$B,ROW()))</f>
        <v>HASBUL SUBAHRI</v>
      </c>
      <c r="C1148" t="str">
        <f>IF(INDEX('Display 730 &amp; 1200'!$D:$D,ROW())="","",INDEX('Display 730 &amp; 1200'!$D:$D,ROW()))</f>
        <v>PAMEKASAN</v>
      </c>
      <c r="D1148" t="e">
        <f>IF($C1148="",0,SUMIFS(#REF!,#REF!,$C1148,#REF!,"&gt;="&amp;'Display 730 &amp; 1200'!$AN$10,#REF!,"&lt;="&amp;'Display 730 &amp; 1200'!$AN$9))</f>
        <v>#REF!</v>
      </c>
      <c r="E1148" t="e">
        <f>IF($C1148="",0,SUMIFS(#REF!,#REF!,$C1148,#REF!,"&gt;="&amp;'Display 730 &amp; 1200'!$AN$12,#REF!,"&lt;="&amp;'Display 730 &amp; 1200'!$AN$11))</f>
        <v>#REF!</v>
      </c>
    </row>
    <row r="1149" spans="1:5">
      <c r="A1149" t="str">
        <f>IF(INDEX('Display 730 &amp; 1200'!$A:$A,ROW())="","",INDEX('Display 730 &amp; 1200'!$A:$A,ROW()))</f>
        <v>SURABAYA泗水</v>
      </c>
      <c r="B1149" t="str">
        <f>IF(INDEX('Display 730 &amp; 1200'!$B:$B,ROW())="","",INDEX('Display 730 &amp; 1200'!$B:$B,ROW()))</f>
        <v>HASBUL SUBAHRI</v>
      </c>
      <c r="C1149" t="str">
        <f>IF(INDEX('Display 730 &amp; 1200'!$D:$D,ROW())="","",INDEX('Display 730 &amp; 1200'!$D:$D,ROW()))</f>
        <v>PROPPO</v>
      </c>
      <c r="D1149" t="e">
        <f>IF($C1149="",0,SUMIFS(#REF!,#REF!,$C1149,#REF!,"&gt;="&amp;'Display 730 &amp; 1200'!$AN$10,#REF!,"&lt;="&amp;'Display 730 &amp; 1200'!$AN$9))</f>
        <v>#REF!</v>
      </c>
      <c r="E1149" t="e">
        <f>IF($C1149="",0,SUMIFS(#REF!,#REF!,$C1149,#REF!,"&gt;="&amp;'Display 730 &amp; 1200'!$AN$12,#REF!,"&lt;="&amp;'Display 730 &amp; 1200'!$AN$11))</f>
        <v>#REF!</v>
      </c>
    </row>
    <row r="1150" spans="1:5">
      <c r="A1150" t="str">
        <f>IF(INDEX('Display 730 &amp; 1200'!$A:$A,ROW())="","",INDEX('Display 730 &amp; 1200'!$A:$A,ROW()))</f>
        <v>SURABAYA泗水</v>
      </c>
      <c r="B1150" t="str">
        <f>IF(INDEX('Display 730 &amp; 1200'!$B:$B,ROW())="","",INDEX('Display 730 &amp; 1200'!$B:$B,ROW()))</f>
        <v>HASBUL SUBAHRI</v>
      </c>
      <c r="C1150" t="str">
        <f>IF(INDEX('Display 730 &amp; 1200'!$D:$D,ROW())="","",INDEX('Display 730 &amp; 1200'!$D:$D,ROW()))</f>
        <v>PAKONG</v>
      </c>
      <c r="D1150" t="e">
        <f>IF($C1150="",0,SUMIFS(#REF!,#REF!,$C1150,#REF!,"&gt;="&amp;'Display 730 &amp; 1200'!$AN$10,#REF!,"&lt;="&amp;'Display 730 &amp; 1200'!$AN$9))</f>
        <v>#REF!</v>
      </c>
      <c r="E1150" t="e">
        <f>IF($C1150="",0,SUMIFS(#REF!,#REF!,$C1150,#REF!,"&gt;="&amp;'Display 730 &amp; 1200'!$AN$12,#REF!,"&lt;="&amp;'Display 730 &amp; 1200'!$AN$11))</f>
        <v>#REF!</v>
      </c>
    </row>
    <row r="1151" spans="1:5">
      <c r="A1151" t="str">
        <f>IF(INDEX('Display 730 &amp; 1200'!$A:$A,ROW())="","",INDEX('Display 730 &amp; 1200'!$A:$A,ROW()))</f>
        <v>SURABAYA泗水</v>
      </c>
      <c r="B1151" t="str">
        <f>IF(INDEX('Display 730 &amp; 1200'!$B:$B,ROW())="","",INDEX('Display 730 &amp; 1200'!$B:$B,ROW()))</f>
        <v>HASBUL SUBAHRI</v>
      </c>
      <c r="C1151" t="str">
        <f>IF(INDEX('Display 730 &amp; 1200'!$D:$D,ROW())="","",INDEX('Display 730 &amp; 1200'!$D:$D,ROW()))</f>
        <v>LARANGAN_PAMEKASAN</v>
      </c>
      <c r="D1151" t="e">
        <f>IF($C1151="",0,SUMIFS(#REF!,#REF!,$C1151,#REF!,"&gt;="&amp;'Display 730 &amp; 1200'!$AN$10,#REF!,"&lt;="&amp;'Display 730 &amp; 1200'!$AN$9))</f>
        <v>#REF!</v>
      </c>
      <c r="E1151" t="e">
        <f>IF($C1151="",0,SUMIFS(#REF!,#REF!,$C1151,#REF!,"&gt;="&amp;'Display 730 &amp; 1200'!$AN$12,#REF!,"&lt;="&amp;'Display 730 &amp; 1200'!$AN$11))</f>
        <v>#REF!</v>
      </c>
    </row>
    <row r="1152" spans="1:5">
      <c r="A1152" t="str">
        <f>IF(INDEX('Display 730 &amp; 1200'!$A:$A,ROW())="","",INDEX('Display 730 &amp; 1200'!$A:$A,ROW()))</f>
        <v>SURABAYA泗水</v>
      </c>
      <c r="B1152" t="str">
        <f>IF(INDEX('Display 730 &amp; 1200'!$B:$B,ROW())="","",INDEX('Display 730 &amp; 1200'!$B:$B,ROW()))</f>
        <v>HASBUL SUBAHRI</v>
      </c>
      <c r="C1152" t="str">
        <f>IF(INDEX('Display 730 &amp; 1200'!$D:$D,ROW())="","",INDEX('Display 730 &amp; 1200'!$D:$D,ROW()))</f>
        <v>PALENGAAN_1</v>
      </c>
      <c r="D1152" t="e">
        <f>IF($C1152="",0,SUMIFS(#REF!,#REF!,$C1152,#REF!,"&gt;="&amp;'Display 730 &amp; 1200'!$AN$10,#REF!,"&lt;="&amp;'Display 730 &amp; 1200'!$AN$9))</f>
        <v>#REF!</v>
      </c>
      <c r="E1152" t="e">
        <f>IF($C1152="",0,SUMIFS(#REF!,#REF!,$C1152,#REF!,"&gt;="&amp;'Display 730 &amp; 1200'!$AN$12,#REF!,"&lt;="&amp;'Display 730 &amp; 1200'!$AN$11))</f>
        <v>#REF!</v>
      </c>
    </row>
    <row r="1153" spans="1:5">
      <c r="A1153" t="str">
        <f>IF(INDEX('Display 730 &amp; 1200'!$A:$A,ROW())="","",INDEX('Display 730 &amp; 1200'!$A:$A,ROW()))</f>
        <v>SURABAYA泗水</v>
      </c>
      <c r="B1153" t="str">
        <f>IF(INDEX('Display 730 &amp; 1200'!$B:$B,ROW())="","",INDEX('Display 730 &amp; 1200'!$B:$B,ROW()))</f>
        <v>HASBUL SUBAHRI</v>
      </c>
      <c r="C1153" t="str">
        <f>IF(INDEX('Display 730 &amp; 1200'!$D:$D,ROW())="","",INDEX('Display 730 &amp; 1200'!$D:$D,ROW()))</f>
        <v>PEGANTENAN</v>
      </c>
      <c r="D1153" t="e">
        <f>IF($C1153="",0,SUMIFS(#REF!,#REF!,$C1153,#REF!,"&gt;="&amp;'Display 730 &amp; 1200'!$AN$10,#REF!,"&lt;="&amp;'Display 730 &amp; 1200'!$AN$9))</f>
        <v>#REF!</v>
      </c>
      <c r="E1153" t="e">
        <f>IF($C1153="",0,SUMIFS(#REF!,#REF!,$C1153,#REF!,"&gt;="&amp;'Display 730 &amp; 1200'!$AN$12,#REF!,"&lt;="&amp;'Display 730 &amp; 1200'!$AN$11))</f>
        <v>#REF!</v>
      </c>
    </row>
    <row r="1154" spans="1:5">
      <c r="A1154" t="str">
        <f>IF(INDEX('Display 730 &amp; 1200'!$A:$A,ROW())="","",INDEX('Display 730 &amp; 1200'!$A:$A,ROW()))</f>
        <v>SURABAYA泗水</v>
      </c>
      <c r="B1154" t="str">
        <f>IF(INDEX('Display 730 &amp; 1200'!$B:$B,ROW())="","",INDEX('Display 730 &amp; 1200'!$B:$B,ROW()))</f>
        <v>HASBUL SUBAHRI</v>
      </c>
      <c r="C1154" t="str">
        <f>IF(INDEX('Display 730 &amp; 1200'!$D:$D,ROW())="","",INDEX('Display 730 &amp; 1200'!$D:$D,ROW()))</f>
        <v>PASEAN_1</v>
      </c>
      <c r="D1154" t="e">
        <f>IF($C1154="",0,SUMIFS(#REF!,#REF!,$C1154,#REF!,"&gt;="&amp;'Display 730 &amp; 1200'!$AN$10,#REF!,"&lt;="&amp;'Display 730 &amp; 1200'!$AN$9))</f>
        <v>#REF!</v>
      </c>
      <c r="E1154" t="e">
        <f>IF($C1154="",0,SUMIFS(#REF!,#REF!,$C1154,#REF!,"&gt;="&amp;'Display 730 &amp; 1200'!$AN$12,#REF!,"&lt;="&amp;'Display 730 &amp; 1200'!$AN$11))</f>
        <v>#REF!</v>
      </c>
    </row>
    <row r="1155" spans="1:5">
      <c r="A1155" t="str">
        <f>IF(INDEX('Display 730 &amp; 1200'!$A:$A,ROW())="","",INDEX('Display 730 &amp; 1200'!$A:$A,ROW()))</f>
        <v>SURABAYA泗水</v>
      </c>
      <c r="B1155" t="str">
        <f>IF(INDEX('Display 730 &amp; 1200'!$B:$B,ROW())="","",INDEX('Display 730 &amp; 1200'!$B:$B,ROW()))</f>
        <v>HASBUL SUBAHRI</v>
      </c>
      <c r="C1155" t="str">
        <f>IF(INDEX('Display 730 &amp; 1200'!$D:$D,ROW())="","",INDEX('Display 730 &amp; 1200'!$D:$D,ROW()))</f>
        <v>SUMENEP</v>
      </c>
      <c r="D1155" t="e">
        <f>IF($C1155="",0,SUMIFS(#REF!,#REF!,$C1155,#REF!,"&gt;="&amp;'Display 730 &amp; 1200'!$AN$10,#REF!,"&lt;="&amp;'Display 730 &amp; 1200'!$AN$9))</f>
        <v>#REF!</v>
      </c>
      <c r="E1155" t="e">
        <f>IF($C1155="",0,SUMIFS(#REF!,#REF!,$C1155,#REF!,"&gt;="&amp;'Display 730 &amp; 1200'!$AN$12,#REF!,"&lt;="&amp;'Display 730 &amp; 1200'!$AN$11))</f>
        <v>#REF!</v>
      </c>
    </row>
    <row r="1156" spans="1:5">
      <c r="A1156" t="str">
        <f>IF(INDEX('Display 730 &amp; 1200'!$A:$A,ROW())="","",INDEX('Display 730 &amp; 1200'!$A:$A,ROW()))</f>
        <v>SURABAYA泗水</v>
      </c>
      <c r="B1156" t="str">
        <f>IF(INDEX('Display 730 &amp; 1200'!$B:$B,ROW())="","",INDEX('Display 730 &amp; 1200'!$B:$B,ROW()))</f>
        <v>HASBUL SUBAHRI</v>
      </c>
      <c r="C1156" t="str">
        <f>IF(INDEX('Display 730 &amp; 1200'!$D:$D,ROW())="","",INDEX('Display 730 &amp; 1200'!$D:$D,ROW()))</f>
        <v>ARJASA</v>
      </c>
      <c r="D1156" t="e">
        <f>IF($C1156="",0,SUMIFS(#REF!,#REF!,$C1156,#REF!,"&gt;="&amp;'Display 730 &amp; 1200'!$AN$10,#REF!,"&lt;="&amp;'Display 730 &amp; 1200'!$AN$9))</f>
        <v>#REF!</v>
      </c>
      <c r="E1156" t="e">
        <f>IF($C1156="",0,SUMIFS(#REF!,#REF!,$C1156,#REF!,"&gt;="&amp;'Display 730 &amp; 1200'!$AN$12,#REF!,"&lt;="&amp;'Display 730 &amp; 1200'!$AN$11))</f>
        <v>#REF!</v>
      </c>
    </row>
    <row r="1157" spans="1:5">
      <c r="A1157" t="str">
        <f>IF(INDEX('Display 730 &amp; 1200'!$A:$A,ROW())="","",INDEX('Display 730 &amp; 1200'!$A:$A,ROW()))</f>
        <v>SURABAYA泗水</v>
      </c>
      <c r="B1157" t="str">
        <f>IF(INDEX('Display 730 &amp; 1200'!$B:$B,ROW())="","",INDEX('Display 730 &amp; 1200'!$B:$B,ROW()))</f>
        <v>HASBUL SUBAHRI</v>
      </c>
      <c r="C1157" t="str">
        <f>IF(INDEX('Display 730 &amp; 1200'!$D:$D,ROW())="","",INDEX('Display 730 &amp; 1200'!$D:$D,ROW()))</f>
        <v>AMBUNTEN</v>
      </c>
      <c r="D1157" t="e">
        <f>IF($C1157="",0,SUMIFS(#REF!,#REF!,$C1157,#REF!,"&gt;="&amp;'Display 730 &amp; 1200'!$AN$10,#REF!,"&lt;="&amp;'Display 730 &amp; 1200'!$AN$9))</f>
        <v>#REF!</v>
      </c>
      <c r="E1157" t="e">
        <f>IF($C1157="",0,SUMIFS(#REF!,#REF!,$C1157,#REF!,"&gt;="&amp;'Display 730 &amp; 1200'!$AN$12,#REF!,"&lt;="&amp;'Display 730 &amp; 1200'!$AN$11))</f>
        <v>#REF!</v>
      </c>
    </row>
    <row r="1158" spans="1:5">
      <c r="A1158" t="str">
        <f>IF(INDEX('Display 730 &amp; 1200'!$A:$A,ROW())="","",INDEX('Display 730 &amp; 1200'!$A:$A,ROW()))</f>
        <v>SURABAYA泗水</v>
      </c>
      <c r="B1158" t="str">
        <f>IF(INDEX('Display 730 &amp; 1200'!$B:$B,ROW())="","",INDEX('Display 730 &amp; 1200'!$B:$B,ROW()))</f>
        <v>HASBUL SUBAHRI</v>
      </c>
      <c r="C1158" t="str">
        <f>IF(INDEX('Display 730 &amp; 1200'!$D:$D,ROW())="","",INDEX('Display 730 &amp; 1200'!$D:$D,ROW()))</f>
        <v>BATUAN_1</v>
      </c>
      <c r="D1158" t="e">
        <f>IF($C1158="",0,SUMIFS(#REF!,#REF!,$C1158,#REF!,"&gt;="&amp;'Display 730 &amp; 1200'!$AN$10,#REF!,"&lt;="&amp;'Display 730 &amp; 1200'!$AN$9))</f>
        <v>#REF!</v>
      </c>
      <c r="E1158" t="e">
        <f>IF($C1158="",0,SUMIFS(#REF!,#REF!,$C1158,#REF!,"&gt;="&amp;'Display 730 &amp; 1200'!$AN$12,#REF!,"&lt;="&amp;'Display 730 &amp; 1200'!$AN$11))</f>
        <v>#REF!</v>
      </c>
    </row>
    <row r="1159" spans="1:5">
      <c r="A1159" t="str">
        <f>IF(INDEX('Display 730 &amp; 1200'!$A:$A,ROW())="","",INDEX('Display 730 &amp; 1200'!$A:$A,ROW()))</f>
        <v>SURABAYA泗水</v>
      </c>
      <c r="B1159" t="str">
        <f>IF(INDEX('Display 730 &amp; 1200'!$B:$B,ROW())="","",INDEX('Display 730 &amp; 1200'!$B:$B,ROW()))</f>
        <v>HASBUL SUBAHRI</v>
      </c>
      <c r="C1159" t="str">
        <f>IF(INDEX('Display 730 &amp; 1200'!$D:$D,ROW())="","",INDEX('Display 730 &amp; 1200'!$D:$D,ROW()))</f>
        <v>KALIANGET_1</v>
      </c>
      <c r="D1159" t="e">
        <f>IF($C1159="",0,SUMIFS(#REF!,#REF!,$C1159,#REF!,"&gt;="&amp;'Display 730 &amp; 1200'!$AN$10,#REF!,"&lt;="&amp;'Display 730 &amp; 1200'!$AN$9))</f>
        <v>#REF!</v>
      </c>
      <c r="E1159" t="e">
        <f>IF($C1159="",0,SUMIFS(#REF!,#REF!,$C1159,#REF!,"&gt;="&amp;'Display 730 &amp; 1200'!$AN$12,#REF!,"&lt;="&amp;'Display 730 &amp; 1200'!$AN$11))</f>
        <v>#REF!</v>
      </c>
    </row>
    <row r="1160" spans="1:5">
      <c r="A1160" t="str">
        <f>IF(INDEX('Display 730 &amp; 1200'!$A:$A,ROW())="","",INDEX('Display 730 &amp; 1200'!$A:$A,ROW()))</f>
        <v>SURABAYA泗水</v>
      </c>
      <c r="B1160" t="str">
        <f>IF(INDEX('Display 730 &amp; 1200'!$B:$B,ROW())="","",INDEX('Display 730 &amp; 1200'!$B:$B,ROW()))</f>
        <v>HASBUL SUBAHRI</v>
      </c>
      <c r="C1160" t="str">
        <f>IF(INDEX('Display 730 &amp; 1200'!$D:$D,ROW())="","",INDEX('Display 730 &amp; 1200'!$D:$D,ROW()))</f>
        <v>BLUTO_1</v>
      </c>
      <c r="D1160" t="e">
        <f>IF($C1160="",0,SUMIFS(#REF!,#REF!,$C1160,#REF!,"&gt;="&amp;'Display 730 &amp; 1200'!$AN$10,#REF!,"&lt;="&amp;'Display 730 &amp; 1200'!$AN$9))</f>
        <v>#REF!</v>
      </c>
      <c r="E1160" t="e">
        <f>IF($C1160="",0,SUMIFS(#REF!,#REF!,$C1160,#REF!,"&gt;="&amp;'Display 730 &amp; 1200'!$AN$12,#REF!,"&lt;="&amp;'Display 730 &amp; 1200'!$AN$11))</f>
        <v>#REF!</v>
      </c>
    </row>
    <row r="1161" spans="1:5">
      <c r="A1161" t="str">
        <f>IF(INDEX('Display 730 &amp; 1200'!$A:$A,ROW())="","",INDEX('Display 730 &amp; 1200'!$A:$A,ROW()))</f>
        <v>SURABAYA泗水</v>
      </c>
      <c r="B1161" t="str">
        <f>IF(INDEX('Display 730 &amp; 1200'!$B:$B,ROW())="","",INDEX('Display 730 &amp; 1200'!$B:$B,ROW()))</f>
        <v>HASBUL SUBAHRI</v>
      </c>
      <c r="C1161" t="str">
        <f>IF(INDEX('Display 730 &amp; 1200'!$D:$D,ROW())="","",INDEX('Display 730 &amp; 1200'!$D:$D,ROW()))</f>
        <v>GAPURA_1</v>
      </c>
      <c r="D1161" t="e">
        <f>IF($C1161="",0,SUMIFS(#REF!,#REF!,$C1161,#REF!,"&gt;="&amp;'Display 730 &amp; 1200'!$AN$10,#REF!,"&lt;="&amp;'Display 730 &amp; 1200'!$AN$9))</f>
        <v>#REF!</v>
      </c>
      <c r="E1161" t="e">
        <f>IF($C1161="",0,SUMIFS(#REF!,#REF!,$C1161,#REF!,"&gt;="&amp;'Display 730 &amp; 1200'!$AN$12,#REF!,"&lt;="&amp;'Display 730 &amp; 1200'!$AN$11))</f>
        <v>#REF!</v>
      </c>
    </row>
    <row r="1162" spans="1:5">
      <c r="A1162" t="str">
        <f>IF(INDEX('Display 730 &amp; 1200'!$A:$A,ROW())="","",INDEX('Display 730 &amp; 1200'!$A:$A,ROW()))</f>
        <v>SURABAYA泗水</v>
      </c>
      <c r="B1162" t="str">
        <f>IF(INDEX('Display 730 &amp; 1200'!$B:$B,ROW())="","",INDEX('Display 730 &amp; 1200'!$B:$B,ROW()))</f>
        <v>HASBUL SUBAHRI</v>
      </c>
      <c r="C1162" t="str">
        <f>IF(INDEX('Display 730 &amp; 1200'!$D:$D,ROW())="","",INDEX('Display 730 &amp; 1200'!$D:$D,ROW()))</f>
        <v>PRAGAAN_1</v>
      </c>
      <c r="D1162" t="e">
        <f>IF($C1162="",0,SUMIFS(#REF!,#REF!,$C1162,#REF!,"&gt;="&amp;'Display 730 &amp; 1200'!$AN$10,#REF!,"&lt;="&amp;'Display 730 &amp; 1200'!$AN$9))</f>
        <v>#REF!</v>
      </c>
      <c r="E1162" t="e">
        <f>IF($C1162="",0,SUMIFS(#REF!,#REF!,$C1162,#REF!,"&gt;="&amp;'Display 730 &amp; 1200'!$AN$12,#REF!,"&lt;="&amp;'Display 730 &amp; 1200'!$AN$11))</f>
        <v>#REF!</v>
      </c>
    </row>
    <row r="1163" spans="1:5">
      <c r="A1163" t="str">
        <f>IF(INDEX('Display 730 &amp; 1200'!$A:$A,ROW())="","",INDEX('Display 730 &amp; 1200'!$A:$A,ROW()))</f>
        <v>SURABAYA泗水</v>
      </c>
      <c r="B1163" t="str">
        <f>IF(INDEX('Display 730 &amp; 1200'!$B:$B,ROW())="","",INDEX('Display 730 &amp; 1200'!$B:$B,ROW()))</f>
        <v>HASBUL SUBAHRI</v>
      </c>
      <c r="C1163" t="str">
        <f>IF(INDEX('Display 730 &amp; 1200'!$D:$D,ROW())="","",INDEX('Display 730 &amp; 1200'!$D:$D,ROW()))</f>
        <v>KOTA_SUMENEP_1</v>
      </c>
      <c r="D1163" t="e">
        <f>IF($C1163="",0,SUMIFS(#REF!,#REF!,$C1163,#REF!,"&gt;="&amp;'Display 730 &amp; 1200'!$AN$10,#REF!,"&lt;="&amp;'Display 730 &amp; 1200'!$AN$9))</f>
        <v>#REF!</v>
      </c>
      <c r="E1163" t="e">
        <f>IF($C1163="",0,SUMIFS(#REF!,#REF!,$C1163,#REF!,"&gt;="&amp;'Display 730 &amp; 1200'!$AN$12,#REF!,"&lt;="&amp;'Display 730 &amp; 1200'!$AN$11))</f>
        <v>#REF!</v>
      </c>
    </row>
    <row r="1164" spans="1:5">
      <c r="A1164" t="str">
        <f>IF(INDEX('Display 730 &amp; 1200'!$A:$A,ROW())="","",INDEX('Display 730 &amp; 1200'!$A:$A,ROW()))</f>
        <v>SURABAYA泗水</v>
      </c>
      <c r="B1164" t="str">
        <f>IF(INDEX('Display 730 &amp; 1200'!$B:$B,ROW())="","",INDEX('Display 730 &amp; 1200'!$B:$B,ROW()))</f>
        <v>FEBRIA AD ARISYA</v>
      </c>
      <c r="C1164" t="str">
        <f>IF(INDEX('Display 730 &amp; 1200'!$D:$D,ROW())="","",INDEX('Display 730 &amp; 1200'!$D:$D,ROW()))</f>
        <v>GUNUNG_SEKAR</v>
      </c>
      <c r="D1164" t="e">
        <f>IF($C1164="",0,SUMIFS(#REF!,#REF!,$C1164,#REF!,"&gt;="&amp;'Display 730 &amp; 1200'!$AN$10,#REF!,"&lt;="&amp;'Display 730 &amp; 1200'!$AN$9))</f>
        <v>#REF!</v>
      </c>
      <c r="E1164" t="e">
        <f>IF($C1164="",0,SUMIFS(#REF!,#REF!,$C1164,#REF!,"&gt;="&amp;'Display 730 &amp; 1200'!$AN$12,#REF!,"&lt;="&amp;'Display 730 &amp; 1200'!$AN$11))</f>
        <v>#REF!</v>
      </c>
    </row>
    <row r="1165" spans="1:5">
      <c r="A1165" t="str">
        <f>IF(INDEX('Display 730 &amp; 1200'!$A:$A,ROW())="","",INDEX('Display 730 &amp; 1200'!$A:$A,ROW()))</f>
        <v>SURABAYA泗水</v>
      </c>
      <c r="B1165" t="str">
        <f>IF(INDEX('Display 730 &amp; 1200'!$B:$B,ROW())="","",INDEX('Display 730 &amp; 1200'!$B:$B,ROW()))</f>
        <v>FEBRIA AD ARISYA</v>
      </c>
      <c r="C1165" t="str">
        <f>IF(INDEX('Display 730 &amp; 1200'!$D:$D,ROW())="","",INDEX('Display 730 &amp; 1200'!$D:$D,ROW()))</f>
        <v>CAMPLONG</v>
      </c>
      <c r="D1165" t="e">
        <f>IF($C1165="",0,SUMIFS(#REF!,#REF!,$C1165,#REF!,"&gt;="&amp;'Display 730 &amp; 1200'!$AN$10,#REF!,"&lt;="&amp;'Display 730 &amp; 1200'!$AN$9))</f>
        <v>#REF!</v>
      </c>
      <c r="E1165" t="e">
        <f>IF($C1165="",0,SUMIFS(#REF!,#REF!,$C1165,#REF!,"&gt;="&amp;'Display 730 &amp; 1200'!$AN$12,#REF!,"&lt;="&amp;'Display 730 &amp; 1200'!$AN$11))</f>
        <v>#REF!</v>
      </c>
    </row>
    <row r="1166" spans="1:5">
      <c r="A1166" t="str">
        <f>IF(INDEX('Display 730 &amp; 1200'!$A:$A,ROW())="","",INDEX('Display 730 &amp; 1200'!$A:$A,ROW()))</f>
        <v>SURABAYA泗水</v>
      </c>
      <c r="B1166" t="str">
        <f>IF(INDEX('Display 730 &amp; 1200'!$B:$B,ROW())="","",INDEX('Display 730 &amp; 1200'!$B:$B,ROW()))</f>
        <v>FEBRIA AD ARISYA</v>
      </c>
      <c r="C1166" t="str">
        <f>IF(INDEX('Display 730 &amp; 1200'!$D:$D,ROW())="","",INDEX('Display 730 &amp; 1200'!$D:$D,ROW()))</f>
        <v>KEDUNGDUNG_1</v>
      </c>
      <c r="D1166" t="e">
        <f>IF($C1166="",0,SUMIFS(#REF!,#REF!,$C1166,#REF!,"&gt;="&amp;'Display 730 &amp; 1200'!$AN$10,#REF!,"&lt;="&amp;'Display 730 &amp; 1200'!$AN$9))</f>
        <v>#REF!</v>
      </c>
      <c r="E1166" t="e">
        <f>IF($C1166="",0,SUMIFS(#REF!,#REF!,$C1166,#REF!,"&gt;="&amp;'Display 730 &amp; 1200'!$AN$12,#REF!,"&lt;="&amp;'Display 730 &amp; 1200'!$AN$11))</f>
        <v>#REF!</v>
      </c>
    </row>
    <row r="1167" spans="1:5">
      <c r="A1167" t="str">
        <f>IF(INDEX('Display 730 &amp; 1200'!$A:$A,ROW())="","",INDEX('Display 730 &amp; 1200'!$A:$A,ROW()))</f>
        <v>SURABAYA泗水</v>
      </c>
      <c r="B1167" t="str">
        <f>IF(INDEX('Display 730 &amp; 1200'!$B:$B,ROW())="","",INDEX('Display 730 &amp; 1200'!$B:$B,ROW()))</f>
        <v>FEBRIA AD ARISYA</v>
      </c>
      <c r="C1167" t="str">
        <f>IF(INDEX('Display 730 &amp; 1200'!$D:$D,ROW())="","",INDEX('Display 730 &amp; 1200'!$D:$D,ROW()))</f>
        <v>SAMPANG_UTARA</v>
      </c>
      <c r="D1167" t="e">
        <f>IF($C1167="",0,SUMIFS(#REF!,#REF!,$C1167,#REF!,"&gt;="&amp;'Display 730 &amp; 1200'!$AN$10,#REF!,"&lt;="&amp;'Display 730 &amp; 1200'!$AN$9))</f>
        <v>#REF!</v>
      </c>
      <c r="E1167" t="e">
        <f>IF($C1167="",0,SUMIFS(#REF!,#REF!,$C1167,#REF!,"&gt;="&amp;'Display 730 &amp; 1200'!$AN$12,#REF!,"&lt;="&amp;'Display 730 &amp; 1200'!$AN$11))</f>
        <v>#REF!</v>
      </c>
    </row>
    <row r="1168" spans="1:5">
      <c r="A1168" t="str">
        <f>IF(INDEX('Display 730 &amp; 1200'!$A:$A,ROW())="","",INDEX('Display 730 &amp; 1200'!$A:$A,ROW()))</f>
        <v>SURABAYA泗水</v>
      </c>
      <c r="B1168" t="str">
        <f>IF(INDEX('Display 730 &amp; 1200'!$B:$B,ROW())="","",INDEX('Display 730 &amp; 1200'!$B:$B,ROW()))</f>
        <v>FEBRIA AD ARISYA</v>
      </c>
      <c r="C1168" t="str">
        <f>IF(INDEX('Display 730 &amp; 1200'!$D:$D,ROW())="","",INDEX('Display 730 &amp; 1200'!$D:$D,ROW()))</f>
        <v>SOKOBANAH</v>
      </c>
      <c r="D1168" t="e">
        <f>IF($C1168="",0,SUMIFS(#REF!,#REF!,$C1168,#REF!,"&gt;="&amp;'Display 730 &amp; 1200'!$AN$10,#REF!,"&lt;="&amp;'Display 730 &amp; 1200'!$AN$9))</f>
        <v>#REF!</v>
      </c>
      <c r="E1168" t="e">
        <f>IF($C1168="",0,SUMIFS(#REF!,#REF!,$C1168,#REF!,"&gt;="&amp;'Display 730 &amp; 1200'!$AN$12,#REF!,"&lt;="&amp;'Display 730 &amp; 1200'!$AN$11))</f>
        <v>#REF!</v>
      </c>
    </row>
    <row r="1169" spans="1:5">
      <c r="A1169" t="str">
        <f>IF(INDEX('Display 730 &amp; 1200'!$A:$A,ROW())="","",INDEX('Display 730 &amp; 1200'!$A:$A,ROW()))</f>
        <v>SURABAYA泗水</v>
      </c>
      <c r="B1169" t="str">
        <f>IF(INDEX('Display 730 &amp; 1200'!$B:$B,ROW())="","",INDEX('Display 730 &amp; 1200'!$B:$B,ROW()))</f>
        <v>FEBRIA AD ARISYA</v>
      </c>
      <c r="C1169" t="str">
        <f>IF(INDEX('Display 730 &amp; 1200'!$D:$D,ROW())="","",INDEX('Display 730 &amp; 1200'!$D:$D,ROW()))</f>
        <v>TORJUN_RAYA</v>
      </c>
      <c r="D1169" t="e">
        <f>IF($C1169="",0,SUMIFS(#REF!,#REF!,$C1169,#REF!,"&gt;="&amp;'Display 730 &amp; 1200'!$AN$10,#REF!,"&lt;="&amp;'Display 730 &amp; 1200'!$AN$9))</f>
        <v>#REF!</v>
      </c>
      <c r="E1169" t="e">
        <f>IF($C1169="",0,SUMIFS(#REF!,#REF!,$C1169,#REF!,"&gt;="&amp;'Display 730 &amp; 1200'!$AN$12,#REF!,"&lt;="&amp;'Display 730 &amp; 1200'!$AN$11))</f>
        <v>#REF!</v>
      </c>
    </row>
    <row r="1170" spans="1:5">
      <c r="A1170" t="str">
        <f>IF(INDEX('Display 730 &amp; 1200'!$A:$A,ROW())="","",INDEX('Display 730 &amp; 1200'!$A:$A,ROW()))</f>
        <v>SURABAYA泗水</v>
      </c>
      <c r="B1170" t="str">
        <f>IF(INDEX('Display 730 &amp; 1200'!$B:$B,ROW())="","",INDEX('Display 730 &amp; 1200'!$B:$B,ROW()))</f>
        <v>FEBRIA AD ARISYA</v>
      </c>
      <c r="C1170" t="str">
        <f>IF(INDEX('Display 730 &amp; 1200'!$D:$D,ROW())="","",INDEX('Display 730 &amp; 1200'!$D:$D,ROW()))</f>
        <v>KARANGPENANG_1</v>
      </c>
      <c r="D1170" t="e">
        <f>IF($C1170="",0,SUMIFS(#REF!,#REF!,$C1170,#REF!,"&gt;="&amp;'Display 730 &amp; 1200'!$AN$10,#REF!,"&lt;="&amp;'Display 730 &amp; 1200'!$AN$9))</f>
        <v>#REF!</v>
      </c>
      <c r="E1170" t="e">
        <f>IF($C1170="",0,SUMIFS(#REF!,#REF!,$C1170,#REF!,"&gt;="&amp;'Display 730 &amp; 1200'!$AN$12,#REF!,"&lt;="&amp;'Display 730 &amp; 1200'!$AN$11))</f>
        <v>#REF!</v>
      </c>
    </row>
    <row r="1171" spans="1:5">
      <c r="A1171" t="str">
        <f>IF(INDEX('Display 730 &amp; 1200'!$A:$A,ROW())="","",INDEX('Display 730 &amp; 1200'!$A:$A,ROW()))</f>
        <v>SURABAYA泗水</v>
      </c>
      <c r="B1171" t="str">
        <f>IF(INDEX('Display 730 &amp; 1200'!$B:$B,ROW())="","",INDEX('Display 730 &amp; 1200'!$B:$B,ROW()))</f>
        <v>FEBRIA AD ARISYA</v>
      </c>
      <c r="C1171" t="str">
        <f>IF(INDEX('Display 730 &amp; 1200'!$D:$D,ROW())="","",INDEX('Display 730 &amp; 1200'!$D:$D,ROW()))</f>
        <v>ROBATAL</v>
      </c>
      <c r="D1171" t="e">
        <f>IF($C1171="",0,SUMIFS(#REF!,#REF!,$C1171,#REF!,"&gt;="&amp;'Display 730 &amp; 1200'!$AN$10,#REF!,"&lt;="&amp;'Display 730 &amp; 1200'!$AN$9))</f>
        <v>#REF!</v>
      </c>
      <c r="E1171" t="e">
        <f>IF($C1171="",0,SUMIFS(#REF!,#REF!,$C1171,#REF!,"&gt;="&amp;'Display 730 &amp; 1200'!$AN$12,#REF!,"&lt;="&amp;'Display 730 &amp; 1200'!$AN$11))</f>
        <v>#REF!</v>
      </c>
    </row>
    <row r="1172" spans="1:5">
      <c r="A1172" t="str">
        <f>IF(INDEX('Display 730 &amp; 1200'!$A:$A,ROW())="","",INDEX('Display 730 &amp; 1200'!$A:$A,ROW()))</f>
        <v>SURABAYA泗水</v>
      </c>
      <c r="B1172" t="str">
        <f>IF(INDEX('Display 730 &amp; 1200'!$B:$B,ROW())="","",INDEX('Display 730 &amp; 1200'!$B:$B,ROW()))</f>
        <v>FEBRIA AD ARISYA</v>
      </c>
      <c r="C1172" t="str">
        <f>IF(INDEX('Display 730 &amp; 1200'!$D:$D,ROW())="","",INDEX('Display 730 &amp; 1200'!$D:$D,ROW()))</f>
        <v>BANYUATES_1</v>
      </c>
      <c r="D1172" t="e">
        <f>IF($C1172="",0,SUMIFS(#REF!,#REF!,$C1172,#REF!,"&gt;="&amp;'Display 730 &amp; 1200'!$AN$10,#REF!,"&lt;="&amp;'Display 730 &amp; 1200'!$AN$9))</f>
        <v>#REF!</v>
      </c>
      <c r="E1172" t="e">
        <f>IF($C1172="",0,SUMIFS(#REF!,#REF!,$C1172,#REF!,"&gt;="&amp;'Display 730 &amp; 1200'!$AN$12,#REF!,"&lt;="&amp;'Display 730 &amp; 1200'!$AN$11))</f>
        <v>#REF!</v>
      </c>
    </row>
    <row r="1173" spans="1:5">
      <c r="A1173" t="str">
        <f>IF(INDEX('Display 730 &amp; 1200'!$A:$A,ROW())="","",INDEX('Display 730 &amp; 1200'!$A:$A,ROW()))</f>
        <v>SURABAYA泗水</v>
      </c>
      <c r="B1173" t="str">
        <f>IF(INDEX('Display 730 &amp; 1200'!$B:$B,ROW())="","",INDEX('Display 730 &amp; 1200'!$B:$B,ROW()))</f>
        <v>FEBRIA AD ARISYA</v>
      </c>
      <c r="C1173" t="str">
        <f>IF(INDEX('Display 730 &amp; 1200'!$D:$D,ROW())="","",INDEX('Display 730 &amp; 1200'!$D:$D,ROW()))</f>
        <v>OMBEN_1</v>
      </c>
      <c r="D1173" t="e">
        <f>IF($C1173="",0,SUMIFS(#REF!,#REF!,$C1173,#REF!,"&gt;="&amp;'Display 730 &amp; 1200'!$AN$10,#REF!,"&lt;="&amp;'Display 730 &amp; 1200'!$AN$9))</f>
        <v>#REF!</v>
      </c>
      <c r="E1173" t="e">
        <f>IF($C1173="",0,SUMIFS(#REF!,#REF!,$C1173,#REF!,"&gt;="&amp;'Display 730 &amp; 1200'!$AN$12,#REF!,"&lt;="&amp;'Display 730 &amp; 1200'!$AN$11))</f>
        <v>#REF!</v>
      </c>
    </row>
    <row r="1174" spans="1:5">
      <c r="A1174" t="str">
        <f>IF(INDEX('Display 730 &amp; 1200'!$A:$A,ROW())="","",INDEX('Display 730 &amp; 1200'!$A:$A,ROW()))</f>
        <v>SURABAYA泗水</v>
      </c>
      <c r="B1174" t="str">
        <f>IF(INDEX('Display 730 &amp; 1200'!$B:$B,ROW())="","",INDEX('Display 730 &amp; 1200'!$B:$B,ROW()))</f>
        <v>FEBRIA AD ARISYA</v>
      </c>
      <c r="C1174" t="str">
        <f>IF(INDEX('Display 730 &amp; 1200'!$D:$D,ROW())="","",INDEX('Display 730 &amp; 1200'!$D:$D,ROW()))</f>
        <v>TAMBELANGAN_1</v>
      </c>
      <c r="D1174" t="e">
        <f>IF($C1174="",0,SUMIFS(#REF!,#REF!,$C1174,#REF!,"&gt;="&amp;'Display 730 &amp; 1200'!$AN$10,#REF!,"&lt;="&amp;'Display 730 &amp; 1200'!$AN$9))</f>
        <v>#REF!</v>
      </c>
      <c r="E1174" t="e">
        <f>IF($C1174="",0,SUMIFS(#REF!,#REF!,$C1174,#REF!,"&gt;="&amp;'Display 730 &amp; 1200'!$AN$12,#REF!,"&lt;="&amp;'Display 730 &amp; 1200'!$AN$11))</f>
        <v>#REF!</v>
      </c>
    </row>
    <row r="1175" spans="1:5">
      <c r="A1175" t="str">
        <f>IF(INDEX('Display 730 &amp; 1200'!$A:$A,ROW())="","",INDEX('Display 730 &amp; 1200'!$A:$A,ROW()))</f>
        <v>SURABAYA泗水</v>
      </c>
      <c r="B1175" t="str">
        <f>IF(INDEX('Display 730 &amp; 1200'!$B:$B,ROW())="","",INDEX('Display 730 &amp; 1200'!$B:$B,ROW()))</f>
        <v>FERRY DIAN MARTIN</v>
      </c>
      <c r="C1175" t="str">
        <f>IF(INDEX('Display 730 &amp; 1200'!$D:$D,ROW())="","",INDEX('Display 730 &amp; 1200'!$D:$D,ROW()))</f>
        <v>MADIUN_1</v>
      </c>
      <c r="D1175" t="e">
        <f>IF($C1175="",0,SUMIFS(#REF!,#REF!,$C1175,#REF!,"&gt;="&amp;'Display 730 &amp; 1200'!$AN$10,#REF!,"&lt;="&amp;'Display 730 &amp; 1200'!$AN$9))</f>
        <v>#REF!</v>
      </c>
      <c r="E1175" t="e">
        <f>IF($C1175="",0,SUMIFS(#REF!,#REF!,$C1175,#REF!,"&gt;="&amp;'Display 730 &amp; 1200'!$AN$12,#REF!,"&lt;="&amp;'Display 730 &amp; 1200'!$AN$11))</f>
        <v>#REF!</v>
      </c>
    </row>
    <row r="1176" spans="1:5">
      <c r="A1176" t="str">
        <f>IF(INDEX('Display 730 &amp; 1200'!$A:$A,ROW())="","",INDEX('Display 730 &amp; 1200'!$A:$A,ROW()))</f>
        <v>SURABAYA泗水</v>
      </c>
      <c r="B1176" t="str">
        <f>IF(INDEX('Display 730 &amp; 1200'!$B:$B,ROW())="","",INDEX('Display 730 &amp; 1200'!$B:$B,ROW()))</f>
        <v>FERRY DIAN MARTIN</v>
      </c>
      <c r="C1176" t="str">
        <f>IF(INDEX('Display 730 &amp; 1200'!$D:$D,ROW())="","",INDEX('Display 730 &amp; 1200'!$D:$D,ROW()))</f>
        <v>MEJAYAN</v>
      </c>
      <c r="D1176" t="e">
        <f>IF($C1176="",0,SUMIFS(#REF!,#REF!,$C1176,#REF!,"&gt;="&amp;'Display 730 &amp; 1200'!$AN$10,#REF!,"&lt;="&amp;'Display 730 &amp; 1200'!$AN$9))</f>
        <v>#REF!</v>
      </c>
      <c r="E1176" t="e">
        <f>IF($C1176="",0,SUMIFS(#REF!,#REF!,$C1176,#REF!,"&gt;="&amp;'Display 730 &amp; 1200'!$AN$12,#REF!,"&lt;="&amp;'Display 730 &amp; 1200'!$AN$11))</f>
        <v>#REF!</v>
      </c>
    </row>
    <row r="1177" spans="1:5">
      <c r="A1177" t="str">
        <f>IF(INDEX('Display 730 &amp; 1200'!$A:$A,ROW())="","",INDEX('Display 730 &amp; 1200'!$A:$A,ROW()))</f>
        <v>SURABAYA泗水</v>
      </c>
      <c r="B1177" t="str">
        <f>IF(INDEX('Display 730 &amp; 1200'!$B:$B,ROW())="","",INDEX('Display 730 &amp; 1200'!$B:$B,ROW()))</f>
        <v>FERRY DIAN MARTIN</v>
      </c>
      <c r="C1177" t="str">
        <f>IF(INDEX('Display 730 &amp; 1200'!$D:$D,ROW())="","",INDEX('Display 730 &amp; 1200'!$D:$D,ROW()))</f>
        <v>DOLOPO</v>
      </c>
      <c r="D1177" t="e">
        <f>IF($C1177="",0,SUMIFS(#REF!,#REF!,$C1177,#REF!,"&gt;="&amp;'Display 730 &amp; 1200'!$AN$10,#REF!,"&lt;="&amp;'Display 730 &amp; 1200'!$AN$9))</f>
        <v>#REF!</v>
      </c>
      <c r="E1177" t="e">
        <f>IF($C1177="",0,SUMIFS(#REF!,#REF!,$C1177,#REF!,"&gt;="&amp;'Display 730 &amp; 1200'!$AN$12,#REF!,"&lt;="&amp;'Display 730 &amp; 1200'!$AN$11))</f>
        <v>#REF!</v>
      </c>
    </row>
    <row r="1178" spans="1:5">
      <c r="A1178" t="str">
        <f>IF(INDEX('Display 730 &amp; 1200'!$A:$A,ROW())="","",INDEX('Display 730 &amp; 1200'!$A:$A,ROW()))</f>
        <v>SURABAYA泗水</v>
      </c>
      <c r="B1178" t="str">
        <f>IF(INDEX('Display 730 &amp; 1200'!$B:$B,ROW())="","",INDEX('Display 730 &amp; 1200'!$B:$B,ROW()))</f>
        <v>FERRY DIAN MARTIN</v>
      </c>
      <c r="C1178" t="str">
        <f>IF(INDEX('Display 730 &amp; 1200'!$D:$D,ROW())="","",INDEX('Display 730 &amp; 1200'!$D:$D,ROW()))</f>
        <v>JIWAN</v>
      </c>
      <c r="D1178" t="e">
        <f>IF($C1178="",0,SUMIFS(#REF!,#REF!,$C1178,#REF!,"&gt;="&amp;'Display 730 &amp; 1200'!$AN$10,#REF!,"&lt;="&amp;'Display 730 &amp; 1200'!$AN$9))</f>
        <v>#REF!</v>
      </c>
      <c r="E1178" t="e">
        <f>IF($C1178="",0,SUMIFS(#REF!,#REF!,$C1178,#REF!,"&gt;="&amp;'Display 730 &amp; 1200'!$AN$12,#REF!,"&lt;="&amp;'Display 730 &amp; 1200'!$AN$11))</f>
        <v>#REF!</v>
      </c>
    </row>
    <row r="1179" spans="1:5">
      <c r="A1179" t="str">
        <f>IF(INDEX('Display 730 &amp; 1200'!$A:$A,ROW())="","",INDEX('Display 730 &amp; 1200'!$A:$A,ROW()))</f>
        <v>SURABAYA泗水</v>
      </c>
      <c r="B1179" t="str">
        <f>IF(INDEX('Display 730 &amp; 1200'!$B:$B,ROW())="","",INDEX('Display 730 &amp; 1200'!$B:$B,ROW()))</f>
        <v>FERRY DIAN MARTIN</v>
      </c>
      <c r="C1179" t="str">
        <f>IF(INDEX('Display 730 &amp; 1200'!$D:$D,ROW())="","",INDEX('Display 730 &amp; 1200'!$D:$D,ROW()))</f>
        <v>TAMAN_PRAJA</v>
      </c>
      <c r="D1179" t="e">
        <f>IF($C1179="",0,SUMIFS(#REF!,#REF!,$C1179,#REF!,"&gt;="&amp;'Display 730 &amp; 1200'!$AN$10,#REF!,"&lt;="&amp;'Display 730 &amp; 1200'!$AN$9))</f>
        <v>#REF!</v>
      </c>
      <c r="E1179" t="e">
        <f>IF($C1179="",0,SUMIFS(#REF!,#REF!,$C1179,#REF!,"&gt;="&amp;'Display 730 &amp; 1200'!$AN$12,#REF!,"&lt;="&amp;'Display 730 &amp; 1200'!$AN$11))</f>
        <v>#REF!</v>
      </c>
    </row>
    <row r="1180" spans="1:5">
      <c r="A1180" t="str">
        <f>IF(INDEX('Display 730 &amp; 1200'!$A:$A,ROW())="","",INDEX('Display 730 &amp; 1200'!$A:$A,ROW()))</f>
        <v>SURABAYA泗水</v>
      </c>
      <c r="B1180" t="str">
        <f>IF(INDEX('Display 730 &amp; 1200'!$B:$B,ROW())="","",INDEX('Display 730 &amp; 1200'!$B:$B,ROW()))</f>
        <v>FERRY DIAN MARTIN</v>
      </c>
      <c r="C1180" t="str">
        <f>IF(INDEX('Display 730 &amp; 1200'!$D:$D,ROW())="","",INDEX('Display 730 &amp; 1200'!$D:$D,ROW()))</f>
        <v>MUNENG</v>
      </c>
      <c r="D1180" t="e">
        <f>IF($C1180="",0,SUMIFS(#REF!,#REF!,$C1180,#REF!,"&gt;="&amp;'Display 730 &amp; 1200'!$AN$10,#REF!,"&lt;="&amp;'Display 730 &amp; 1200'!$AN$9))</f>
        <v>#REF!</v>
      </c>
      <c r="E1180" t="e">
        <f>IF($C1180="",0,SUMIFS(#REF!,#REF!,$C1180,#REF!,"&gt;="&amp;'Display 730 &amp; 1200'!$AN$12,#REF!,"&lt;="&amp;'Display 730 &amp; 1200'!$AN$11))</f>
        <v>#REF!</v>
      </c>
    </row>
    <row r="1181" spans="1:5">
      <c r="A1181" t="str">
        <f>IF(INDEX('Display 730 &amp; 1200'!$A:$A,ROW())="","",INDEX('Display 730 &amp; 1200'!$A:$A,ROW()))</f>
        <v>SURABAYA泗水</v>
      </c>
      <c r="B1181" t="str">
        <f>IF(INDEX('Display 730 &amp; 1200'!$B:$B,ROW())="","",INDEX('Display 730 &amp; 1200'!$B:$B,ROW()))</f>
        <v>FERRY DIAN MARTIN</v>
      </c>
      <c r="C1181" t="str">
        <f>IF(INDEX('Display 730 &amp; 1200'!$D:$D,ROW())="","",INDEX('Display 730 &amp; 1200'!$D:$D,ROW()))</f>
        <v>DC_TUGU_PENDEKAR</v>
      </c>
      <c r="D1181" t="e">
        <f>IF($C1181="",0,SUMIFS(#REF!,#REF!,$C1181,#REF!,"&gt;="&amp;'Display 730 &amp; 1200'!$AN$10,#REF!,"&lt;="&amp;'Display 730 &amp; 1200'!$AN$9))</f>
        <v>#REF!</v>
      </c>
      <c r="E1181" t="e">
        <f>IF($C1181="",0,SUMIFS(#REF!,#REF!,$C1181,#REF!,"&gt;="&amp;'Display 730 &amp; 1200'!$AN$12,#REF!,"&lt;="&amp;'Display 730 &amp; 1200'!$AN$11))</f>
        <v>#REF!</v>
      </c>
    </row>
    <row r="1182" spans="1:5">
      <c r="A1182" t="str">
        <f>IF(INDEX('Display 730 &amp; 1200'!$A:$A,ROW())="","",INDEX('Display 730 &amp; 1200'!$A:$A,ROW()))</f>
        <v>SURABAYA泗水</v>
      </c>
      <c r="B1182" t="str">
        <f>IF(INDEX('Display 730 &amp; 1200'!$B:$B,ROW())="","",INDEX('Display 730 &amp; 1200'!$B:$B,ROW()))</f>
        <v>FERRY DIAN MARTIN</v>
      </c>
      <c r="C1182" t="str">
        <f>IF(INDEX('Display 730 &amp; 1200'!$D:$D,ROW())="","",INDEX('Display 730 &amp; 1200'!$D:$D,ROW()))</f>
        <v>MAGETAN_2</v>
      </c>
      <c r="D1182" t="e">
        <f>IF($C1182="",0,SUMIFS(#REF!,#REF!,$C1182,#REF!,"&gt;="&amp;'Display 730 &amp; 1200'!$AN$10,#REF!,"&lt;="&amp;'Display 730 &amp; 1200'!$AN$9))</f>
        <v>#REF!</v>
      </c>
      <c r="E1182" t="e">
        <f>IF($C1182="",0,SUMIFS(#REF!,#REF!,$C1182,#REF!,"&gt;="&amp;'Display 730 &amp; 1200'!$AN$12,#REF!,"&lt;="&amp;'Display 730 &amp; 1200'!$AN$11))</f>
        <v>#REF!</v>
      </c>
    </row>
    <row r="1183" spans="1:5">
      <c r="A1183" t="str">
        <f>IF(INDEX('Display 730 &amp; 1200'!$A:$A,ROW())="","",INDEX('Display 730 &amp; 1200'!$A:$A,ROW()))</f>
        <v>SURABAYA泗水</v>
      </c>
      <c r="B1183" t="str">
        <f>IF(INDEX('Display 730 &amp; 1200'!$B:$B,ROW())="","",INDEX('Display 730 &amp; 1200'!$B:$B,ROW()))</f>
        <v>FERRY DIAN MARTIN</v>
      </c>
      <c r="C1183" t="str">
        <f>IF(INDEX('Display 730 &amp; 1200'!$D:$D,ROW())="","",INDEX('Display 730 &amp; 1200'!$D:$D,ROW()))</f>
        <v>MAOSPATI_1</v>
      </c>
      <c r="D1183" t="e">
        <f>IF($C1183="",0,SUMIFS(#REF!,#REF!,$C1183,#REF!,"&gt;="&amp;'Display 730 &amp; 1200'!$AN$10,#REF!,"&lt;="&amp;'Display 730 &amp; 1200'!$AN$9))</f>
        <v>#REF!</v>
      </c>
      <c r="E1183" t="e">
        <f>IF($C1183="",0,SUMIFS(#REF!,#REF!,$C1183,#REF!,"&gt;="&amp;'Display 730 &amp; 1200'!$AN$12,#REF!,"&lt;="&amp;'Display 730 &amp; 1200'!$AN$11))</f>
        <v>#REF!</v>
      </c>
    </row>
    <row r="1184" spans="1:5">
      <c r="A1184" t="str">
        <f>IF(INDEX('Display 730 &amp; 1200'!$A:$A,ROW())="","",INDEX('Display 730 &amp; 1200'!$A:$A,ROW()))</f>
        <v>SURABAYA泗水</v>
      </c>
      <c r="B1184" t="str">
        <f>IF(INDEX('Display 730 &amp; 1200'!$B:$B,ROW())="","",INDEX('Display 730 &amp; 1200'!$B:$B,ROW()))</f>
        <v>FERRY DIAN MARTIN</v>
      </c>
      <c r="C1184" t="str">
        <f>IF(INDEX('Display 730 &amp; 1200'!$D:$D,ROW())="","",INDEX('Display 730 &amp; 1200'!$D:$D,ROW()))</f>
        <v>TAKERAN_1</v>
      </c>
      <c r="D1184" t="e">
        <f>IF($C1184="",0,SUMIFS(#REF!,#REF!,$C1184,#REF!,"&gt;="&amp;'Display 730 &amp; 1200'!$AN$10,#REF!,"&lt;="&amp;'Display 730 &amp; 1200'!$AN$9))</f>
        <v>#REF!</v>
      </c>
      <c r="E1184" t="e">
        <f>IF($C1184="",0,SUMIFS(#REF!,#REF!,$C1184,#REF!,"&gt;="&amp;'Display 730 &amp; 1200'!$AN$12,#REF!,"&lt;="&amp;'Display 730 &amp; 1200'!$AN$11))</f>
        <v>#REF!</v>
      </c>
    </row>
    <row r="1185" spans="1:5">
      <c r="A1185" t="str">
        <f>IF(INDEX('Display 730 &amp; 1200'!$A:$A,ROW())="","",INDEX('Display 730 &amp; 1200'!$A:$A,ROW()))</f>
        <v>SURABAYA泗水</v>
      </c>
      <c r="B1185" t="str">
        <f>IF(INDEX('Display 730 &amp; 1200'!$B:$B,ROW())="","",INDEX('Display 730 &amp; 1200'!$B:$B,ROW()))</f>
        <v>FERRY DIAN MARTIN</v>
      </c>
      <c r="C1185" t="str">
        <f>IF(INDEX('Display 730 &amp; 1200'!$D:$D,ROW())="","",INDEX('Display 730 &amp; 1200'!$D:$D,ROW()))</f>
        <v>PLAOSAN_2</v>
      </c>
      <c r="D1185" t="e">
        <f>IF($C1185="",0,SUMIFS(#REF!,#REF!,$C1185,#REF!,"&gt;="&amp;'Display 730 &amp; 1200'!$AN$10,#REF!,"&lt;="&amp;'Display 730 &amp; 1200'!$AN$9))</f>
        <v>#REF!</v>
      </c>
      <c r="E1185" t="e">
        <f>IF($C1185="",0,SUMIFS(#REF!,#REF!,$C1185,#REF!,"&gt;="&amp;'Display 730 &amp; 1200'!$AN$12,#REF!,"&lt;="&amp;'Display 730 &amp; 1200'!$AN$11))</f>
        <v>#REF!</v>
      </c>
    </row>
    <row r="1186" spans="1:5">
      <c r="A1186" t="str">
        <f>IF(INDEX('Display 730 &amp; 1200'!$A:$A,ROW())="","",INDEX('Display 730 &amp; 1200'!$A:$A,ROW()))</f>
        <v>SURABAYA泗水</v>
      </c>
      <c r="B1186" t="str">
        <f>IF(INDEX('Display 730 &amp; 1200'!$B:$B,ROW())="","",INDEX('Display 730 &amp; 1200'!$B:$B,ROW()))</f>
        <v>FERRY DIAN MARTIN</v>
      </c>
      <c r="C1186" t="str">
        <f>IF(INDEX('Display 730 &amp; 1200'!$D:$D,ROW())="","",INDEX('Display 730 &amp; 1200'!$D:$D,ROW()))</f>
        <v>NGAWI</v>
      </c>
      <c r="D1186" t="e">
        <f>IF($C1186="",0,SUMIFS(#REF!,#REF!,$C1186,#REF!,"&gt;="&amp;'Display 730 &amp; 1200'!$AN$10,#REF!,"&lt;="&amp;'Display 730 &amp; 1200'!$AN$9))</f>
        <v>#REF!</v>
      </c>
      <c r="E1186" t="e">
        <f>IF($C1186="",0,SUMIFS(#REF!,#REF!,$C1186,#REF!,"&gt;="&amp;'Display 730 &amp; 1200'!$AN$12,#REF!,"&lt;="&amp;'Display 730 &amp; 1200'!$AN$11))</f>
        <v>#REF!</v>
      </c>
    </row>
    <row r="1187" spans="1:5">
      <c r="A1187" t="str">
        <f>IF(INDEX('Display 730 &amp; 1200'!$A:$A,ROW())="","",INDEX('Display 730 &amp; 1200'!$A:$A,ROW()))</f>
        <v>SURABAYA泗水</v>
      </c>
      <c r="B1187" t="str">
        <f>IF(INDEX('Display 730 &amp; 1200'!$B:$B,ROW())="","",INDEX('Display 730 &amp; 1200'!$B:$B,ROW()))</f>
        <v>FERRY DIAN MARTIN</v>
      </c>
      <c r="C1187" t="str">
        <f>IF(INDEX('Display 730 &amp; 1200'!$D:$D,ROW())="","",INDEX('Display 730 &amp; 1200'!$D:$D,ROW()))</f>
        <v>WALIKUKUN</v>
      </c>
      <c r="D1187" t="e">
        <f>IF($C1187="",0,SUMIFS(#REF!,#REF!,$C1187,#REF!,"&gt;="&amp;'Display 730 &amp; 1200'!$AN$10,#REF!,"&lt;="&amp;'Display 730 &amp; 1200'!$AN$9))</f>
        <v>#REF!</v>
      </c>
      <c r="E1187" t="e">
        <f>IF($C1187="",0,SUMIFS(#REF!,#REF!,$C1187,#REF!,"&gt;="&amp;'Display 730 &amp; 1200'!$AN$12,#REF!,"&lt;="&amp;'Display 730 &amp; 1200'!$AN$11))</f>
        <v>#REF!</v>
      </c>
    </row>
    <row r="1188" spans="1:5">
      <c r="A1188" t="str">
        <f>IF(INDEX('Display 730 &amp; 1200'!$A:$A,ROW())="","",INDEX('Display 730 &amp; 1200'!$A:$A,ROW()))</f>
        <v>SURABAYA泗水</v>
      </c>
      <c r="B1188" t="str">
        <f>IF(INDEX('Display 730 &amp; 1200'!$B:$B,ROW())="","",INDEX('Display 730 &amp; 1200'!$B:$B,ROW()))</f>
        <v>FERRY DIAN MARTIN</v>
      </c>
      <c r="C1188" t="str">
        <f>IF(INDEX('Display 730 &amp; 1200'!$D:$D,ROW())="","",INDEX('Display 730 &amp; 1200'!$D:$D,ROW()))</f>
        <v>DC_KARTONYONO</v>
      </c>
      <c r="D1188" t="e">
        <f>IF($C1188="",0,SUMIFS(#REF!,#REF!,$C1188,#REF!,"&gt;="&amp;'Display 730 &amp; 1200'!$AN$10,#REF!,"&lt;="&amp;'Display 730 &amp; 1200'!$AN$9))</f>
        <v>#REF!</v>
      </c>
      <c r="E1188" t="e">
        <f>IF($C1188="",0,SUMIFS(#REF!,#REF!,$C1188,#REF!,"&gt;="&amp;'Display 730 &amp; 1200'!$AN$12,#REF!,"&lt;="&amp;'Display 730 &amp; 1200'!$AN$11))</f>
        <v>#REF!</v>
      </c>
    </row>
    <row r="1189" spans="1:5">
      <c r="A1189" t="str">
        <f>IF(INDEX('Display 730 &amp; 1200'!$A:$A,ROW())="","",INDEX('Display 730 &amp; 1200'!$A:$A,ROW()))</f>
        <v>SURABAYA泗水</v>
      </c>
      <c r="B1189" t="str">
        <f>IF(INDEX('Display 730 &amp; 1200'!$B:$B,ROW())="","",INDEX('Display 730 &amp; 1200'!$B:$B,ROW()))</f>
        <v>FERRY DIAN MARTIN</v>
      </c>
      <c r="C1189" t="str">
        <f>IF(INDEX('Display 730 &amp; 1200'!$D:$D,ROW())="","",INDEX('Display 730 &amp; 1200'!$D:$D,ROW()))</f>
        <v>PARON</v>
      </c>
      <c r="D1189" t="e">
        <f>IF($C1189="",0,SUMIFS(#REF!,#REF!,$C1189,#REF!,"&gt;="&amp;'Display 730 &amp; 1200'!$AN$10,#REF!,"&lt;="&amp;'Display 730 &amp; 1200'!$AN$9))</f>
        <v>#REF!</v>
      </c>
      <c r="E1189" t="e">
        <f>IF($C1189="",0,SUMIFS(#REF!,#REF!,$C1189,#REF!,"&gt;="&amp;'Display 730 &amp; 1200'!$AN$12,#REF!,"&lt;="&amp;'Display 730 &amp; 1200'!$AN$11))</f>
        <v>#REF!</v>
      </c>
    </row>
    <row r="1190" spans="1:5">
      <c r="A1190" t="str">
        <f>IF(INDEX('Display 730 &amp; 1200'!$A:$A,ROW())="","",INDEX('Display 730 &amp; 1200'!$A:$A,ROW()))</f>
        <v>SURABAYA泗水</v>
      </c>
      <c r="B1190" t="str">
        <f>IF(INDEX('Display 730 &amp; 1200'!$B:$B,ROW())="","",INDEX('Display 730 &amp; 1200'!$B:$B,ROW()))</f>
        <v>FERRY DIAN MARTIN</v>
      </c>
      <c r="C1190" t="str">
        <f>IF(INDEX('Display 730 &amp; 1200'!$D:$D,ROW())="","",INDEX('Display 730 &amp; 1200'!$D:$D,ROW()))</f>
        <v>PACITAN</v>
      </c>
      <c r="D1190" t="e">
        <f>IF($C1190="",0,SUMIFS(#REF!,#REF!,$C1190,#REF!,"&gt;="&amp;'Display 730 &amp; 1200'!$AN$10,#REF!,"&lt;="&amp;'Display 730 &amp; 1200'!$AN$9))</f>
        <v>#REF!</v>
      </c>
      <c r="E1190" t="e">
        <f>IF($C1190="",0,SUMIFS(#REF!,#REF!,$C1190,#REF!,"&gt;="&amp;'Display 730 &amp; 1200'!$AN$12,#REF!,"&lt;="&amp;'Display 730 &amp; 1200'!$AN$11))</f>
        <v>#REF!</v>
      </c>
    </row>
    <row r="1191" spans="1:5">
      <c r="A1191" t="str">
        <f>IF(INDEX('Display 730 &amp; 1200'!$A:$A,ROW())="","",INDEX('Display 730 &amp; 1200'!$A:$A,ROW()))</f>
        <v>SURABAYA泗水</v>
      </c>
      <c r="B1191" t="str">
        <f>IF(INDEX('Display 730 &amp; 1200'!$B:$B,ROW())="","",INDEX('Display 730 &amp; 1200'!$B:$B,ROW()))</f>
        <v>FERRY DIAN MARTIN</v>
      </c>
      <c r="C1191" t="str">
        <f>IF(INDEX('Display 730 &amp; 1200'!$D:$D,ROW())="","",INDEX('Display 730 &amp; 1200'!$D:$D,ROW()))</f>
        <v>BALEHARJO</v>
      </c>
      <c r="D1191" t="e">
        <f>IF($C1191="",0,SUMIFS(#REF!,#REF!,$C1191,#REF!,"&gt;="&amp;'Display 730 &amp; 1200'!$AN$10,#REF!,"&lt;="&amp;'Display 730 &amp; 1200'!$AN$9))</f>
        <v>#REF!</v>
      </c>
      <c r="E1191" t="e">
        <f>IF($C1191="",0,SUMIFS(#REF!,#REF!,$C1191,#REF!,"&gt;="&amp;'Display 730 &amp; 1200'!$AN$12,#REF!,"&lt;="&amp;'Display 730 &amp; 1200'!$AN$11))</f>
        <v>#REF!</v>
      </c>
    </row>
    <row r="1192" spans="1:5">
      <c r="A1192" t="str">
        <f>IF(INDEX('Display 730 &amp; 1200'!$A:$A,ROW())="","",INDEX('Display 730 &amp; 1200'!$A:$A,ROW()))</f>
        <v>SURABAYA泗水</v>
      </c>
      <c r="B1192" t="str">
        <f>IF(INDEX('Display 730 &amp; 1200'!$B:$B,ROW())="","",INDEX('Display 730 &amp; 1200'!$B:$B,ROW()))</f>
        <v>FERRY DIAN MARTIN</v>
      </c>
      <c r="C1192" t="str">
        <f>IF(INDEX('Display 730 &amp; 1200'!$D:$D,ROW())="","",INDEX('Display 730 &amp; 1200'!$D:$D,ROW()))</f>
        <v>NGADIROJO_1</v>
      </c>
      <c r="D1192" t="e">
        <f>IF($C1192="",0,SUMIFS(#REF!,#REF!,$C1192,#REF!,"&gt;="&amp;'Display 730 &amp; 1200'!$AN$10,#REF!,"&lt;="&amp;'Display 730 &amp; 1200'!$AN$9))</f>
        <v>#REF!</v>
      </c>
      <c r="E1192" t="e">
        <f>IF($C1192="",0,SUMIFS(#REF!,#REF!,$C1192,#REF!,"&gt;="&amp;'Display 730 &amp; 1200'!$AN$12,#REF!,"&lt;="&amp;'Display 730 &amp; 1200'!$AN$11))</f>
        <v>#REF!</v>
      </c>
    </row>
    <row r="1193" spans="1:5">
      <c r="A1193" t="str">
        <f>IF(INDEX('Display 730 &amp; 1200'!$A:$A,ROW())="","",INDEX('Display 730 &amp; 1200'!$A:$A,ROW()))</f>
        <v>SURABAYA泗水</v>
      </c>
      <c r="B1193" t="str">
        <f>IF(INDEX('Display 730 &amp; 1200'!$B:$B,ROW())="","",INDEX('Display 730 &amp; 1200'!$B:$B,ROW()))</f>
        <v>FERRY DIAN MARTIN</v>
      </c>
      <c r="C1193" t="str">
        <f>IF(INDEX('Display 730 &amp; 1200'!$D:$D,ROW())="","",INDEX('Display 730 &amp; 1200'!$D:$D,ROW()))</f>
        <v>ARJOSARI_2</v>
      </c>
      <c r="D1193" t="e">
        <f>IF($C1193="",0,SUMIFS(#REF!,#REF!,$C1193,#REF!,"&gt;="&amp;'Display 730 &amp; 1200'!$AN$10,#REF!,"&lt;="&amp;'Display 730 &amp; 1200'!$AN$9))</f>
        <v>#REF!</v>
      </c>
      <c r="E1193" t="e">
        <f>IF($C1193="",0,SUMIFS(#REF!,#REF!,$C1193,#REF!,"&gt;="&amp;'Display 730 &amp; 1200'!$AN$12,#REF!,"&lt;="&amp;'Display 730 &amp; 1200'!$AN$11))</f>
        <v>#REF!</v>
      </c>
    </row>
    <row r="1194" spans="1:5">
      <c r="A1194" t="str">
        <f>IF(INDEX('Display 730 &amp; 1200'!$A:$A,ROW())="","",INDEX('Display 730 &amp; 1200'!$A:$A,ROW()))</f>
        <v>SURABAYA泗水</v>
      </c>
      <c r="B1194" t="str">
        <f>IF(INDEX('Display 730 &amp; 1200'!$B:$B,ROW())="","",INDEX('Display 730 &amp; 1200'!$B:$B,ROW()))</f>
        <v>FERRY DIAN MARTIN</v>
      </c>
      <c r="C1194" t="str">
        <f>IF(INDEX('Display 730 &amp; 1200'!$D:$D,ROW())="","",INDEX('Display 730 &amp; 1200'!$D:$D,ROW()))</f>
        <v>PONOROGO</v>
      </c>
      <c r="D1194" t="e">
        <f>IF($C1194="",0,SUMIFS(#REF!,#REF!,$C1194,#REF!,"&gt;="&amp;'Display 730 &amp; 1200'!$AN$10,#REF!,"&lt;="&amp;'Display 730 &amp; 1200'!$AN$9))</f>
        <v>#REF!</v>
      </c>
      <c r="E1194" t="e">
        <f>IF($C1194="",0,SUMIFS(#REF!,#REF!,$C1194,#REF!,"&gt;="&amp;'Display 730 &amp; 1200'!$AN$12,#REF!,"&lt;="&amp;'Display 730 &amp; 1200'!$AN$11))</f>
        <v>#REF!</v>
      </c>
    </row>
    <row r="1195" spans="1:5">
      <c r="A1195" t="str">
        <f>IF(INDEX('Display 730 &amp; 1200'!$A:$A,ROW())="","",INDEX('Display 730 &amp; 1200'!$A:$A,ROW()))</f>
        <v>SURABAYA泗水</v>
      </c>
      <c r="B1195" t="str">
        <f>IF(INDEX('Display 730 &amp; 1200'!$B:$B,ROW())="","",INDEX('Display 730 &amp; 1200'!$B:$B,ROW()))</f>
        <v>FERRY DIAN MARTIN</v>
      </c>
      <c r="C1195" t="str">
        <f>IF(INDEX('Display 730 &amp; 1200'!$D:$D,ROW())="","",INDEX('Display 730 &amp; 1200'!$D:$D,ROW()))</f>
        <v>SUMOROTO</v>
      </c>
      <c r="D1195" t="e">
        <f>IF($C1195="",0,SUMIFS(#REF!,#REF!,$C1195,#REF!,"&gt;="&amp;'Display 730 &amp; 1200'!$AN$10,#REF!,"&lt;="&amp;'Display 730 &amp; 1200'!$AN$9))</f>
        <v>#REF!</v>
      </c>
      <c r="E1195" t="e">
        <f>IF($C1195="",0,SUMIFS(#REF!,#REF!,$C1195,#REF!,"&gt;="&amp;'Display 730 &amp; 1200'!$AN$12,#REF!,"&lt;="&amp;'Display 730 &amp; 1200'!$AN$11))</f>
        <v>#REF!</v>
      </c>
    </row>
    <row r="1196" spans="1:5">
      <c r="A1196" t="str">
        <f>IF(INDEX('Display 730 &amp; 1200'!$A:$A,ROW())="","",INDEX('Display 730 &amp; 1200'!$A:$A,ROW()))</f>
        <v>SURABAYA泗水</v>
      </c>
      <c r="B1196" t="str">
        <f>IF(INDEX('Display 730 &amp; 1200'!$B:$B,ROW())="","",INDEX('Display 730 &amp; 1200'!$B:$B,ROW()))</f>
        <v>FERRY DIAN MARTIN</v>
      </c>
      <c r="C1196" t="str">
        <f>IF(INDEX('Display 730 &amp; 1200'!$D:$D,ROW())="","",INDEX('Display 730 &amp; 1200'!$D:$D,ROW()))</f>
        <v>BALONG</v>
      </c>
      <c r="D1196" t="e">
        <f>IF($C1196="",0,SUMIFS(#REF!,#REF!,$C1196,#REF!,"&gt;="&amp;'Display 730 &amp; 1200'!$AN$10,#REF!,"&lt;="&amp;'Display 730 &amp; 1200'!$AN$9))</f>
        <v>#REF!</v>
      </c>
      <c r="E1196" t="e">
        <f>IF($C1196="",0,SUMIFS(#REF!,#REF!,$C1196,#REF!,"&gt;="&amp;'Display 730 &amp; 1200'!$AN$12,#REF!,"&lt;="&amp;'Display 730 &amp; 1200'!$AN$11))</f>
        <v>#REF!</v>
      </c>
    </row>
    <row r="1197" spans="1:5">
      <c r="A1197" t="str">
        <f>IF(INDEX('Display 730 &amp; 1200'!$A:$A,ROW())="","",INDEX('Display 730 &amp; 1200'!$A:$A,ROW()))</f>
        <v>SURABAYA泗水</v>
      </c>
      <c r="B1197" t="str">
        <f>IF(INDEX('Display 730 &amp; 1200'!$B:$B,ROW())="","",INDEX('Display 730 &amp; 1200'!$B:$B,ROW()))</f>
        <v>FERRY DIAN MARTIN</v>
      </c>
      <c r="C1197" t="str">
        <f>IF(INDEX('Display 730 &amp; 1200'!$D:$D,ROW())="","",INDEX('Display 730 &amp; 1200'!$D:$D,ROW()))</f>
        <v>BABADAN_RAYA</v>
      </c>
      <c r="D1197" t="e">
        <f>IF($C1197="",0,SUMIFS(#REF!,#REF!,$C1197,#REF!,"&gt;="&amp;'Display 730 &amp; 1200'!$AN$10,#REF!,"&lt;="&amp;'Display 730 &amp; 1200'!$AN$9))</f>
        <v>#REF!</v>
      </c>
      <c r="E1197" t="e">
        <f>IF($C1197="",0,SUMIFS(#REF!,#REF!,$C1197,#REF!,"&gt;="&amp;'Display 730 &amp; 1200'!$AN$12,#REF!,"&lt;="&amp;'Display 730 &amp; 1200'!$AN$11))</f>
        <v>#REF!</v>
      </c>
    </row>
    <row r="1198" spans="1:5">
      <c r="A1198" t="str">
        <f>IF(INDEX('Display 730 &amp; 1200'!$A:$A,ROW())="","",INDEX('Display 730 &amp; 1200'!$A:$A,ROW()))</f>
        <v>SURABAYA泗水</v>
      </c>
      <c r="B1198" t="str">
        <f>IF(INDEX('Display 730 &amp; 1200'!$B:$B,ROW())="","",INDEX('Display 730 &amp; 1200'!$B:$B,ROW()))</f>
        <v>FERRY DIAN MARTIN</v>
      </c>
      <c r="C1198" t="str">
        <f>IF(INDEX('Display 730 &amp; 1200'!$D:$D,ROW())="","",INDEX('Display 730 &amp; 1200'!$D:$D,ROW()))</f>
        <v>SAMBIT_1</v>
      </c>
      <c r="D1198" t="e">
        <f>IF($C1198="",0,SUMIFS(#REF!,#REF!,$C1198,#REF!,"&gt;="&amp;'Display 730 &amp; 1200'!$AN$10,#REF!,"&lt;="&amp;'Display 730 &amp; 1200'!$AN$9))</f>
        <v>#REF!</v>
      </c>
      <c r="E1198" t="e">
        <f>IF($C1198="",0,SUMIFS(#REF!,#REF!,$C1198,#REF!,"&gt;="&amp;'Display 730 &amp; 1200'!$AN$12,#REF!,"&lt;="&amp;'Display 730 &amp; 1200'!$AN$11))</f>
        <v>#REF!</v>
      </c>
    </row>
    <row r="1199" spans="1:5">
      <c r="A1199" t="str">
        <f>IF(INDEX('Display 730 &amp; 1200'!$A:$A,ROW())="","",INDEX('Display 730 &amp; 1200'!$A:$A,ROW()))</f>
        <v>SURABAYA泗水</v>
      </c>
      <c r="B1199" t="str">
        <f>IF(INDEX('Display 730 &amp; 1200'!$B:$B,ROW())="","",INDEX('Display 730 &amp; 1200'!$B:$B,ROW()))</f>
        <v>ABDURROZAQ</v>
      </c>
      <c r="C1199" t="str">
        <f>IF(INDEX('Display 730 &amp; 1200'!$D:$D,ROW())="","",INDEX('Display 730 &amp; 1200'!$D:$D,ROW()))</f>
        <v>KEDIRI</v>
      </c>
      <c r="D1199" t="e">
        <f>IF($C1199="",0,SUMIFS(#REF!,#REF!,$C1199,#REF!,"&gt;="&amp;'Display 730 &amp; 1200'!$AN$10,#REF!,"&lt;="&amp;'Display 730 &amp; 1200'!$AN$9))</f>
        <v>#REF!</v>
      </c>
      <c r="E1199" t="e">
        <f>IF($C1199="",0,SUMIFS(#REF!,#REF!,$C1199,#REF!,"&gt;="&amp;'Display 730 &amp; 1200'!$AN$12,#REF!,"&lt;="&amp;'Display 730 &amp; 1200'!$AN$11))</f>
        <v>#REF!</v>
      </c>
    </row>
    <row r="1200" spans="1:5">
      <c r="A1200" t="str">
        <f>IF(INDEX('Display 730 &amp; 1200'!$A:$A,ROW())="","",INDEX('Display 730 &amp; 1200'!$A:$A,ROW()))</f>
        <v>SURABAYA泗水</v>
      </c>
      <c r="B1200" t="str">
        <f>IF(INDEX('Display 730 &amp; 1200'!$B:$B,ROW())="","",INDEX('Display 730 &amp; 1200'!$B:$B,ROW()))</f>
        <v>ABDURROZAQ</v>
      </c>
      <c r="C1200" t="str">
        <f>IF(INDEX('Display 730 &amp; 1200'!$D:$D,ROW())="","",INDEX('Display 730 &amp; 1200'!$D:$D,ROW()))</f>
        <v>GROGOL</v>
      </c>
      <c r="D1200" t="e">
        <f>IF($C1200="",0,SUMIFS(#REF!,#REF!,$C1200,#REF!,"&gt;="&amp;'Display 730 &amp; 1200'!$AN$10,#REF!,"&lt;="&amp;'Display 730 &amp; 1200'!$AN$9))</f>
        <v>#REF!</v>
      </c>
      <c r="E1200" t="e">
        <f>IF($C1200="",0,SUMIFS(#REF!,#REF!,$C1200,#REF!,"&gt;="&amp;'Display 730 &amp; 1200'!$AN$12,#REF!,"&lt;="&amp;'Display 730 &amp; 1200'!$AN$11))</f>
        <v>#REF!</v>
      </c>
    </row>
    <row r="1201" spans="1:5">
      <c r="A1201" t="str">
        <f>IF(INDEX('Display 730 &amp; 1200'!$A:$A,ROW())="","",INDEX('Display 730 &amp; 1200'!$A:$A,ROW()))</f>
        <v>SURABAYA泗水</v>
      </c>
      <c r="B1201" t="str">
        <f>IF(INDEX('Display 730 &amp; 1200'!$B:$B,ROW())="","",INDEX('Display 730 &amp; 1200'!$B:$B,ROW()))</f>
        <v>ABDURROZAQ</v>
      </c>
      <c r="C1201" t="str">
        <f>IF(INDEX('Display 730 &amp; 1200'!$D:$D,ROW())="","",INDEX('Display 730 &amp; 1200'!$D:$D,ROW()))</f>
        <v>TOSAREN</v>
      </c>
      <c r="D1201" t="e">
        <f>IF($C1201="",0,SUMIFS(#REF!,#REF!,$C1201,#REF!,"&gt;="&amp;'Display 730 &amp; 1200'!$AN$10,#REF!,"&lt;="&amp;'Display 730 &amp; 1200'!$AN$9))</f>
        <v>#REF!</v>
      </c>
      <c r="E1201" t="e">
        <f>IF($C1201="",0,SUMIFS(#REF!,#REF!,$C1201,#REF!,"&gt;="&amp;'Display 730 &amp; 1200'!$AN$12,#REF!,"&lt;="&amp;'Display 730 &amp; 1200'!$AN$11))</f>
        <v>#REF!</v>
      </c>
    </row>
    <row r="1202" spans="1:5">
      <c r="A1202" t="str">
        <f>IF(INDEX('Display 730 &amp; 1200'!$A:$A,ROW())="","",INDEX('Display 730 &amp; 1200'!$A:$A,ROW()))</f>
        <v>SURABAYA泗水</v>
      </c>
      <c r="B1202" t="str">
        <f>IF(INDEX('Display 730 &amp; 1200'!$B:$B,ROW())="","",INDEX('Display 730 &amp; 1200'!$B:$B,ROW()))</f>
        <v>ABDURROZAQ</v>
      </c>
      <c r="C1202" t="str">
        <f>IF(INDEX('Display 730 &amp; 1200'!$D:$D,ROW())="","",INDEX('Display 730 &amp; 1200'!$D:$D,ROW()))</f>
        <v>NGADILUWIH</v>
      </c>
      <c r="D1202" t="e">
        <f>IF($C1202="",0,SUMIFS(#REF!,#REF!,$C1202,#REF!,"&gt;="&amp;'Display 730 &amp; 1200'!$AN$10,#REF!,"&lt;="&amp;'Display 730 &amp; 1200'!$AN$9))</f>
        <v>#REF!</v>
      </c>
      <c r="E1202" t="e">
        <f>IF($C1202="",0,SUMIFS(#REF!,#REF!,$C1202,#REF!,"&gt;="&amp;'Display 730 &amp; 1200'!$AN$12,#REF!,"&lt;="&amp;'Display 730 &amp; 1200'!$AN$11))</f>
        <v>#REF!</v>
      </c>
    </row>
    <row r="1203" spans="1:5">
      <c r="A1203" t="str">
        <f>IF(INDEX('Display 730 &amp; 1200'!$A:$A,ROW())="","",INDEX('Display 730 &amp; 1200'!$A:$A,ROW()))</f>
        <v>SURABAYA泗水</v>
      </c>
      <c r="B1203" t="str">
        <f>IF(INDEX('Display 730 &amp; 1200'!$B:$B,ROW())="","",INDEX('Display 730 &amp; 1200'!$B:$B,ROW()))</f>
        <v>ABDURROZAQ</v>
      </c>
      <c r="C1203" t="str">
        <f>IF(INDEX('Display 730 &amp; 1200'!$D:$D,ROW())="","",INDEX('Display 730 &amp; 1200'!$D:$D,ROW()))</f>
        <v>TIRTO_UDAN</v>
      </c>
      <c r="D1203" t="e">
        <f>IF($C1203="",0,SUMIFS(#REF!,#REF!,$C1203,#REF!,"&gt;="&amp;'Display 730 &amp; 1200'!$AN$10,#REF!,"&lt;="&amp;'Display 730 &amp; 1200'!$AN$9))</f>
        <v>#REF!</v>
      </c>
      <c r="E1203" t="e">
        <f>IF($C1203="",0,SUMIFS(#REF!,#REF!,$C1203,#REF!,"&gt;="&amp;'Display 730 &amp; 1200'!$AN$12,#REF!,"&lt;="&amp;'Display 730 &amp; 1200'!$AN$11))</f>
        <v>#REF!</v>
      </c>
    </row>
    <row r="1204" spans="1:5">
      <c r="A1204" t="str">
        <f>IF(INDEX('Display 730 &amp; 1200'!$A:$A,ROW())="","",INDEX('Display 730 &amp; 1200'!$A:$A,ROW()))</f>
        <v>SURABAYA泗水</v>
      </c>
      <c r="B1204" t="str">
        <f>IF(INDEX('Display 730 &amp; 1200'!$B:$B,ROW())="","",INDEX('Display 730 &amp; 1200'!$B:$B,ROW()))</f>
        <v>ABDURROZAQ</v>
      </c>
      <c r="C1204" t="str">
        <f>IF(INDEX('Display 730 &amp; 1200'!$D:$D,ROW())="","",INDEX('Display 730 &amp; 1200'!$D:$D,ROW()))</f>
        <v>PLOSOKLATEN</v>
      </c>
      <c r="D1204" t="e">
        <f>IF($C1204="",0,SUMIFS(#REF!,#REF!,$C1204,#REF!,"&gt;="&amp;'Display 730 &amp; 1200'!$AN$10,#REF!,"&lt;="&amp;'Display 730 &amp; 1200'!$AN$9))</f>
        <v>#REF!</v>
      </c>
      <c r="E1204" t="e">
        <f>IF($C1204="",0,SUMIFS(#REF!,#REF!,$C1204,#REF!,"&gt;="&amp;'Display 730 &amp; 1200'!$AN$12,#REF!,"&lt;="&amp;'Display 730 &amp; 1200'!$AN$11))</f>
        <v>#REF!</v>
      </c>
    </row>
    <row r="1205" spans="1:5">
      <c r="A1205" t="str">
        <f>IF(INDEX('Display 730 &amp; 1200'!$A:$A,ROW())="","",INDEX('Display 730 &amp; 1200'!$A:$A,ROW()))</f>
        <v>SURABAYA泗水</v>
      </c>
      <c r="B1205" t="str">
        <f>IF(INDEX('Display 730 &amp; 1200'!$B:$B,ROW())="","",INDEX('Display 730 &amp; 1200'!$B:$B,ROW()))</f>
        <v>ABDURROZAQ</v>
      </c>
      <c r="C1205" t="str">
        <f>IF(INDEX('Display 730 &amp; 1200'!$D:$D,ROW())="","",INDEX('Display 730 &amp; 1200'!$D:$D,ROW()))</f>
        <v>PAPAR</v>
      </c>
      <c r="D1205" t="e">
        <f>IF($C1205="",0,SUMIFS(#REF!,#REF!,$C1205,#REF!,"&gt;="&amp;'Display 730 &amp; 1200'!$AN$10,#REF!,"&lt;="&amp;'Display 730 &amp; 1200'!$AN$9))</f>
        <v>#REF!</v>
      </c>
      <c r="E1205" t="e">
        <f>IF($C1205="",0,SUMIFS(#REF!,#REF!,$C1205,#REF!,"&gt;="&amp;'Display 730 &amp; 1200'!$AN$12,#REF!,"&lt;="&amp;'Display 730 &amp; 1200'!$AN$11))</f>
        <v>#REF!</v>
      </c>
    </row>
    <row r="1206" spans="1:5">
      <c r="A1206" t="str">
        <f>IF(INDEX('Display 730 &amp; 1200'!$A:$A,ROW())="","",INDEX('Display 730 &amp; 1200'!$A:$A,ROW()))</f>
        <v>SURABAYA泗水</v>
      </c>
      <c r="B1206" t="str">
        <f>IF(INDEX('Display 730 &amp; 1200'!$B:$B,ROW())="","",INDEX('Display 730 &amp; 1200'!$B:$B,ROW()))</f>
        <v>ABDURROZAQ</v>
      </c>
      <c r="C1206" t="str">
        <f>IF(INDEX('Display 730 &amp; 1200'!$D:$D,ROW())="","",INDEX('Display 730 &amp; 1200'!$D:$D,ROW()))</f>
        <v>DC_KEDIRI</v>
      </c>
      <c r="D1206" t="e">
        <f>IF($C1206="",0,SUMIFS(#REF!,#REF!,$C1206,#REF!,"&gt;="&amp;'Display 730 &amp; 1200'!$AN$10,#REF!,"&lt;="&amp;'Display 730 &amp; 1200'!$AN$9))</f>
        <v>#REF!</v>
      </c>
      <c r="E1206" t="e">
        <f>IF($C1206="",0,SUMIFS(#REF!,#REF!,$C1206,#REF!,"&gt;="&amp;'Display 730 &amp; 1200'!$AN$12,#REF!,"&lt;="&amp;'Display 730 &amp; 1200'!$AN$11))</f>
        <v>#REF!</v>
      </c>
    </row>
    <row r="1207" spans="1:5">
      <c r="A1207" t="str">
        <f>IF(INDEX('Display 730 &amp; 1200'!$A:$A,ROW())="","",INDEX('Display 730 &amp; 1200'!$A:$A,ROW()))</f>
        <v>SURABAYA泗水</v>
      </c>
      <c r="B1207" t="str">
        <f>IF(INDEX('Display 730 &amp; 1200'!$B:$B,ROW())="","",INDEX('Display 730 &amp; 1200'!$B:$B,ROW()))</f>
        <v>ABDURROZAQ</v>
      </c>
      <c r="C1207" t="str">
        <f>IF(INDEX('Display 730 &amp; 1200'!$D:$D,ROW())="","",INDEX('Display 730 &amp; 1200'!$D:$D,ROW()))</f>
        <v>KDR_NGASEM_2</v>
      </c>
      <c r="D1207" t="e">
        <f>IF($C1207="",0,SUMIFS(#REF!,#REF!,$C1207,#REF!,"&gt;="&amp;'Display 730 &amp; 1200'!$AN$10,#REF!,"&lt;="&amp;'Display 730 &amp; 1200'!$AN$9))</f>
        <v>#REF!</v>
      </c>
      <c r="E1207" t="e">
        <f>IF($C1207="",0,SUMIFS(#REF!,#REF!,$C1207,#REF!,"&gt;="&amp;'Display 730 &amp; 1200'!$AN$12,#REF!,"&lt;="&amp;'Display 730 &amp; 1200'!$AN$11))</f>
        <v>#REF!</v>
      </c>
    </row>
    <row r="1208" spans="1:5">
      <c r="A1208" t="str">
        <f>IF(INDEX('Display 730 &amp; 1200'!$A:$A,ROW())="","",INDEX('Display 730 &amp; 1200'!$A:$A,ROW()))</f>
        <v>SURABAYA泗水</v>
      </c>
      <c r="B1208" t="str">
        <f>IF(INDEX('Display 730 &amp; 1200'!$B:$B,ROW())="","",INDEX('Display 730 &amp; 1200'!$B:$B,ROW()))</f>
        <v>ABDURROZAQ</v>
      </c>
      <c r="C1208" t="str">
        <f>IF(INDEX('Display 730 &amp; 1200'!$D:$D,ROW())="","",INDEX('Display 730 &amp; 1200'!$D:$D,ROW()))</f>
        <v>MOJO</v>
      </c>
      <c r="D1208" t="e">
        <f>IF($C1208="",0,SUMIFS(#REF!,#REF!,$C1208,#REF!,"&gt;="&amp;'Display 730 &amp; 1200'!$AN$10,#REF!,"&lt;="&amp;'Display 730 &amp; 1200'!$AN$9))</f>
        <v>#REF!</v>
      </c>
      <c r="E1208" t="e">
        <f>IF($C1208="",0,SUMIFS(#REF!,#REF!,$C1208,#REF!,"&gt;="&amp;'Display 730 &amp; 1200'!$AN$12,#REF!,"&lt;="&amp;'Display 730 &amp; 1200'!$AN$11))</f>
        <v>#REF!</v>
      </c>
    </row>
    <row r="1209" spans="1:5">
      <c r="A1209" t="str">
        <f>IF(INDEX('Display 730 &amp; 1200'!$A:$A,ROW())="","",INDEX('Display 730 &amp; 1200'!$A:$A,ROW()))</f>
        <v>SURABAYA泗水</v>
      </c>
      <c r="B1209" t="str">
        <f>IF(INDEX('Display 730 &amp; 1200'!$B:$B,ROW())="","",INDEX('Display 730 &amp; 1200'!$B:$B,ROW()))</f>
        <v>ABDURROZAQ</v>
      </c>
      <c r="C1209" t="str">
        <f>IF(INDEX('Display 730 &amp; 1200'!$D:$D,ROW())="","",INDEX('Display 730 &amp; 1200'!$D:$D,ROW()))</f>
        <v>KEPUNG_2</v>
      </c>
      <c r="D1209" t="e">
        <f>IF($C1209="",0,SUMIFS(#REF!,#REF!,$C1209,#REF!,"&gt;="&amp;'Display 730 &amp; 1200'!$AN$10,#REF!,"&lt;="&amp;'Display 730 &amp; 1200'!$AN$9))</f>
        <v>#REF!</v>
      </c>
      <c r="E1209" t="e">
        <f>IF($C1209="",0,SUMIFS(#REF!,#REF!,$C1209,#REF!,"&gt;="&amp;'Display 730 &amp; 1200'!$AN$12,#REF!,"&lt;="&amp;'Display 730 &amp; 1200'!$AN$11))</f>
        <v>#REF!</v>
      </c>
    </row>
    <row r="1210" spans="1:5">
      <c r="A1210" t="str">
        <f>IF(INDEX('Display 730 &amp; 1200'!$A:$A,ROW())="","",INDEX('Display 730 &amp; 1200'!$A:$A,ROW()))</f>
        <v>SURABAYA泗水</v>
      </c>
      <c r="B1210" t="str">
        <f>IF(INDEX('Display 730 &amp; 1200'!$B:$B,ROW())="","",INDEX('Display 730 &amp; 1200'!$B:$B,ROW()))</f>
        <v>ABDURROZAQ</v>
      </c>
      <c r="C1210" t="str">
        <f>IF(INDEX('Display 730 &amp; 1200'!$D:$D,ROW())="","",INDEX('Display 730 &amp; 1200'!$D:$D,ROW()))</f>
        <v>RINGINREJO</v>
      </c>
      <c r="D1210" t="e">
        <f>IF($C1210="",0,SUMIFS(#REF!,#REF!,$C1210,#REF!,"&gt;="&amp;'Display 730 &amp; 1200'!$AN$10,#REF!,"&lt;="&amp;'Display 730 &amp; 1200'!$AN$9))</f>
        <v>#REF!</v>
      </c>
      <c r="E1210" t="e">
        <f>IF($C1210="",0,SUMIFS(#REF!,#REF!,$C1210,#REF!,"&gt;="&amp;'Display 730 &amp; 1200'!$AN$12,#REF!,"&lt;="&amp;'Display 730 &amp; 1200'!$AN$11))</f>
        <v>#REF!</v>
      </c>
    </row>
    <row r="1211" spans="1:5">
      <c r="A1211" t="str">
        <f>IF(INDEX('Display 730 &amp; 1200'!$A:$A,ROW())="","",INDEX('Display 730 &amp; 1200'!$A:$A,ROW()))</f>
        <v>SURABAYA泗水</v>
      </c>
      <c r="B1211" t="str">
        <f>IF(INDEX('Display 730 &amp; 1200'!$B:$B,ROW())="","",INDEX('Display 730 &amp; 1200'!$B:$B,ROW()))</f>
        <v>ABDURROZAQ</v>
      </c>
      <c r="C1211" t="str">
        <f>IF(INDEX('Display 730 &amp; 1200'!$D:$D,ROW())="","",INDEX('Display 730 &amp; 1200'!$D:$D,ROW()))</f>
        <v>PARE_4</v>
      </c>
      <c r="D1211" t="e">
        <f>IF($C1211="",0,SUMIFS(#REF!,#REF!,$C1211,#REF!,"&gt;="&amp;'Display 730 &amp; 1200'!$AN$10,#REF!,"&lt;="&amp;'Display 730 &amp; 1200'!$AN$9))</f>
        <v>#REF!</v>
      </c>
      <c r="E1211" t="e">
        <f>IF($C1211="",0,SUMIFS(#REF!,#REF!,$C1211,#REF!,"&gt;="&amp;'Display 730 &amp; 1200'!$AN$12,#REF!,"&lt;="&amp;'Display 730 &amp; 1200'!$AN$11))</f>
        <v>#REF!</v>
      </c>
    </row>
    <row r="1212" spans="1:5">
      <c r="A1212" t="str">
        <f>IF(INDEX('Display 730 &amp; 1200'!$A:$A,ROW())="","",INDEX('Display 730 &amp; 1200'!$A:$A,ROW()))</f>
        <v>SURABAYA泗水</v>
      </c>
      <c r="B1212" t="str">
        <f>IF(INDEX('Display 730 &amp; 1200'!$B:$B,ROW())="","",INDEX('Display 730 &amp; 1200'!$B:$B,ROW()))</f>
        <v>ABDURROZAQ</v>
      </c>
      <c r="C1212" t="str">
        <f>IF(INDEX('Display 730 &amp; 1200'!$D:$D,ROW())="","",INDEX('Display 730 &amp; 1200'!$D:$D,ROW()))</f>
        <v>PLEMAHAN_3</v>
      </c>
      <c r="D1212" t="e">
        <f>IF($C1212="",0,SUMIFS(#REF!,#REF!,$C1212,#REF!,"&gt;="&amp;'Display 730 &amp; 1200'!$AN$10,#REF!,"&lt;="&amp;'Display 730 &amp; 1200'!$AN$9))</f>
        <v>#REF!</v>
      </c>
      <c r="E1212" t="e">
        <f>IF($C1212="",0,SUMIFS(#REF!,#REF!,$C1212,#REF!,"&gt;="&amp;'Display 730 &amp; 1200'!$AN$12,#REF!,"&lt;="&amp;'Display 730 &amp; 1200'!$AN$11))</f>
        <v>#REF!</v>
      </c>
    </row>
    <row r="1213" spans="1:5">
      <c r="A1213" t="str">
        <f>IF(INDEX('Display 730 &amp; 1200'!$A:$A,ROW())="","",INDEX('Display 730 &amp; 1200'!$A:$A,ROW()))</f>
        <v>SURABAYA泗水</v>
      </c>
      <c r="B1213" t="str">
        <f>IF(INDEX('Display 730 &amp; 1200'!$B:$B,ROW())="","",INDEX('Display 730 &amp; 1200'!$B:$B,ROW()))</f>
        <v>DHENI ULVA SUJATMIKO</v>
      </c>
      <c r="C1213" t="str">
        <f>IF(INDEX('Display 730 &amp; 1200'!$D:$D,ROW())="","",INDEX('Display 730 &amp; 1200'!$D:$D,ROW()))</f>
        <v>TULUNG_AGUNG</v>
      </c>
      <c r="D1213" t="e">
        <f>IF($C1213="",0,SUMIFS(#REF!,#REF!,$C1213,#REF!,"&gt;="&amp;'Display 730 &amp; 1200'!$AN$10,#REF!,"&lt;="&amp;'Display 730 &amp; 1200'!$AN$9))</f>
        <v>#REF!</v>
      </c>
      <c r="E1213" t="e">
        <f>IF($C1213="",0,SUMIFS(#REF!,#REF!,$C1213,#REF!,"&gt;="&amp;'Display 730 &amp; 1200'!$AN$12,#REF!,"&lt;="&amp;'Display 730 &amp; 1200'!$AN$11))</f>
        <v>#REF!</v>
      </c>
    </row>
    <row r="1214" spans="1:5">
      <c r="A1214" t="str">
        <f>IF(INDEX('Display 730 &amp; 1200'!$A:$A,ROW())="","",INDEX('Display 730 &amp; 1200'!$A:$A,ROW()))</f>
        <v>SURABAYA泗水</v>
      </c>
      <c r="B1214" t="str">
        <f>IF(INDEX('Display 730 &amp; 1200'!$B:$B,ROW())="","",INDEX('Display 730 &amp; 1200'!$B:$B,ROW()))</f>
        <v>DHENI ULVA SUJATMIKO</v>
      </c>
      <c r="C1214" t="str">
        <f>IF(INDEX('Display 730 &amp; 1200'!$D:$D,ROW())="","",INDEX('Display 730 &amp; 1200'!$D:$D,ROW()))</f>
        <v>CAMPUR_DARAT</v>
      </c>
      <c r="D1214" t="e">
        <f>IF($C1214="",0,SUMIFS(#REF!,#REF!,$C1214,#REF!,"&gt;="&amp;'Display 730 &amp; 1200'!$AN$10,#REF!,"&lt;="&amp;'Display 730 &amp; 1200'!$AN$9))</f>
        <v>#REF!</v>
      </c>
      <c r="E1214" t="e">
        <f>IF($C1214="",0,SUMIFS(#REF!,#REF!,$C1214,#REF!,"&gt;="&amp;'Display 730 &amp; 1200'!$AN$12,#REF!,"&lt;="&amp;'Display 730 &amp; 1200'!$AN$11))</f>
        <v>#REF!</v>
      </c>
    </row>
    <row r="1215" spans="1:5">
      <c r="A1215" t="str">
        <f>IF(INDEX('Display 730 &amp; 1200'!$A:$A,ROW())="","",INDEX('Display 730 &amp; 1200'!$A:$A,ROW()))</f>
        <v>SURABAYA泗水</v>
      </c>
      <c r="B1215" t="str">
        <f>IF(INDEX('Display 730 &amp; 1200'!$B:$B,ROW())="","",INDEX('Display 730 &amp; 1200'!$B:$B,ROW()))</f>
        <v>DHENI ULVA SUJATMIKO</v>
      </c>
      <c r="C1215" t="str">
        <f>IF(INDEX('Display 730 &amp; 1200'!$D:$D,ROW())="","",INDEX('Display 730 &amp; 1200'!$D:$D,ROW()))</f>
        <v>NGUNUT</v>
      </c>
      <c r="D1215" t="e">
        <f>IF($C1215="",0,SUMIFS(#REF!,#REF!,$C1215,#REF!,"&gt;="&amp;'Display 730 &amp; 1200'!$AN$10,#REF!,"&lt;="&amp;'Display 730 &amp; 1200'!$AN$9))</f>
        <v>#REF!</v>
      </c>
      <c r="E1215" t="e">
        <f>IF($C1215="",0,SUMIFS(#REF!,#REF!,$C1215,#REF!,"&gt;="&amp;'Display 730 &amp; 1200'!$AN$12,#REF!,"&lt;="&amp;'Display 730 &amp; 1200'!$AN$11))</f>
        <v>#REF!</v>
      </c>
    </row>
    <row r="1216" spans="1:5">
      <c r="A1216" t="str">
        <f>IF(INDEX('Display 730 &amp; 1200'!$A:$A,ROW())="","",INDEX('Display 730 &amp; 1200'!$A:$A,ROW()))</f>
        <v>SURABAYA泗水</v>
      </c>
      <c r="B1216" t="str">
        <f>IF(INDEX('Display 730 &amp; 1200'!$B:$B,ROW())="","",INDEX('Display 730 &amp; 1200'!$B:$B,ROW()))</f>
        <v>DHENI ULVA SUJATMIKO</v>
      </c>
      <c r="C1216" t="str">
        <f>IF(INDEX('Display 730 &amp; 1200'!$D:$D,ROW())="","",INDEX('Display 730 &amp; 1200'!$D:$D,ROW()))</f>
        <v>KAUMAN</v>
      </c>
      <c r="D1216" t="e">
        <f>IF($C1216="",0,SUMIFS(#REF!,#REF!,$C1216,#REF!,"&gt;="&amp;'Display 730 &amp; 1200'!$AN$10,#REF!,"&lt;="&amp;'Display 730 &amp; 1200'!$AN$9))</f>
        <v>#REF!</v>
      </c>
      <c r="E1216" t="e">
        <f>IF($C1216="",0,SUMIFS(#REF!,#REF!,$C1216,#REF!,"&gt;="&amp;'Display 730 &amp; 1200'!$AN$12,#REF!,"&lt;="&amp;'Display 730 &amp; 1200'!$AN$11))</f>
        <v>#REF!</v>
      </c>
    </row>
    <row r="1217" spans="1:5">
      <c r="A1217" t="str">
        <f>IF(INDEX('Display 730 &amp; 1200'!$A:$A,ROW())="","",INDEX('Display 730 &amp; 1200'!$A:$A,ROW()))</f>
        <v>SURABAYA泗水</v>
      </c>
      <c r="B1217" t="str">
        <f>IF(INDEX('Display 730 &amp; 1200'!$B:$B,ROW())="","",INDEX('Display 730 &amp; 1200'!$B:$B,ROW()))</f>
        <v>DHENI ULVA SUJATMIKO</v>
      </c>
      <c r="C1217" t="str">
        <f>IF(INDEX('Display 730 &amp; 1200'!$D:$D,ROW())="","",INDEX('Display 730 &amp; 1200'!$D:$D,ROW()))</f>
        <v>BOYOLANGU</v>
      </c>
      <c r="D1217" t="e">
        <f>IF($C1217="",0,SUMIFS(#REF!,#REF!,$C1217,#REF!,"&gt;="&amp;'Display 730 &amp; 1200'!$AN$10,#REF!,"&lt;="&amp;'Display 730 &amp; 1200'!$AN$9))</f>
        <v>#REF!</v>
      </c>
      <c r="E1217" t="e">
        <f>IF($C1217="",0,SUMIFS(#REF!,#REF!,$C1217,#REF!,"&gt;="&amp;'Display 730 &amp; 1200'!$AN$12,#REF!,"&lt;="&amp;'Display 730 &amp; 1200'!$AN$11))</f>
        <v>#REF!</v>
      </c>
    </row>
    <row r="1218" spans="1:5">
      <c r="A1218" t="str">
        <f>IF(INDEX('Display 730 &amp; 1200'!$A:$A,ROW())="","",INDEX('Display 730 &amp; 1200'!$A:$A,ROW()))</f>
        <v>SURABAYA泗水</v>
      </c>
      <c r="B1218" t="str">
        <f>IF(INDEX('Display 730 &amp; 1200'!$B:$B,ROW())="","",INDEX('Display 730 &amp; 1200'!$B:$B,ROW()))</f>
        <v>DHENI ULVA SUJATMIKO</v>
      </c>
      <c r="C1218" t="str">
        <f>IF(INDEX('Display 730 &amp; 1200'!$D:$D,ROW())="","",INDEX('Display 730 &amp; 1200'!$D:$D,ROW()))</f>
        <v>GONDANGRAYA</v>
      </c>
      <c r="D1218" t="e">
        <f>IF($C1218="",0,SUMIFS(#REF!,#REF!,$C1218,#REF!,"&gt;="&amp;'Display 730 &amp; 1200'!$AN$10,#REF!,"&lt;="&amp;'Display 730 &amp; 1200'!$AN$9))</f>
        <v>#REF!</v>
      </c>
      <c r="E1218" t="e">
        <f>IF($C1218="",0,SUMIFS(#REF!,#REF!,$C1218,#REF!,"&gt;="&amp;'Display 730 &amp; 1200'!$AN$12,#REF!,"&lt;="&amp;'Display 730 &amp; 1200'!$AN$11))</f>
        <v>#REF!</v>
      </c>
    </row>
    <row r="1219" spans="1:5">
      <c r="A1219" t="str">
        <f>IF(INDEX('Display 730 &amp; 1200'!$A:$A,ROW())="","",INDEX('Display 730 &amp; 1200'!$A:$A,ROW()))</f>
        <v>SURABAYA泗水</v>
      </c>
      <c r="B1219" t="str">
        <f>IF(INDEX('Display 730 &amp; 1200'!$B:$B,ROW())="","",INDEX('Display 730 &amp; 1200'!$B:$B,ROW()))</f>
        <v>DHENI ULVA SUJATMIKO</v>
      </c>
      <c r="C1219" t="str">
        <f>IF(INDEX('Display 730 &amp; 1200'!$D:$D,ROW())="","",INDEX('Display 730 &amp; 1200'!$D:$D,ROW()))</f>
        <v>DC_TULUNG_AGUNG</v>
      </c>
      <c r="D1219" t="e">
        <f>IF($C1219="",0,SUMIFS(#REF!,#REF!,$C1219,#REF!,"&gt;="&amp;'Display 730 &amp; 1200'!$AN$10,#REF!,"&lt;="&amp;'Display 730 &amp; 1200'!$AN$9))</f>
        <v>#REF!</v>
      </c>
      <c r="E1219" t="e">
        <f>IF($C1219="",0,SUMIFS(#REF!,#REF!,$C1219,#REF!,"&gt;="&amp;'Display 730 &amp; 1200'!$AN$12,#REF!,"&lt;="&amp;'Display 730 &amp; 1200'!$AN$11))</f>
        <v>#REF!</v>
      </c>
    </row>
    <row r="1220" spans="1:5">
      <c r="A1220" t="str">
        <f>IF(INDEX('Display 730 &amp; 1200'!$A:$A,ROW())="","",INDEX('Display 730 &amp; 1200'!$A:$A,ROW()))</f>
        <v>SURABAYA泗水</v>
      </c>
      <c r="B1220" t="str">
        <f>IF(INDEX('Display 730 &amp; 1200'!$B:$B,ROW())="","",INDEX('Display 730 &amp; 1200'!$B:$B,ROW()))</f>
        <v>DHENI ULVA SUJATMIKO</v>
      </c>
      <c r="C1220" t="str">
        <f>IF(INDEX('Display 730 &amp; 1200'!$D:$D,ROW())="","",INDEX('Display 730 &amp; 1200'!$D:$D,ROW()))</f>
        <v>TRENGGALEK</v>
      </c>
      <c r="D1220" t="e">
        <f>IF($C1220="",0,SUMIFS(#REF!,#REF!,$C1220,#REF!,"&gt;="&amp;'Display 730 &amp; 1200'!$AN$10,#REF!,"&lt;="&amp;'Display 730 &amp; 1200'!$AN$9))</f>
        <v>#REF!</v>
      </c>
      <c r="E1220" t="e">
        <f>IF($C1220="",0,SUMIFS(#REF!,#REF!,$C1220,#REF!,"&gt;="&amp;'Display 730 &amp; 1200'!$AN$12,#REF!,"&lt;="&amp;'Display 730 &amp; 1200'!$AN$11))</f>
        <v>#REF!</v>
      </c>
    </row>
    <row r="1221" spans="1:5">
      <c r="A1221" t="str">
        <f>IF(INDEX('Display 730 &amp; 1200'!$A:$A,ROW())="","",INDEX('Display 730 &amp; 1200'!$A:$A,ROW()))</f>
        <v>SURABAYA泗水</v>
      </c>
      <c r="B1221" t="str">
        <f>IF(INDEX('Display 730 &amp; 1200'!$B:$B,ROW())="","",INDEX('Display 730 &amp; 1200'!$B:$B,ROW()))</f>
        <v>DHENI ULVA SUJATMIKO</v>
      </c>
      <c r="C1221" t="str">
        <f>IF(INDEX('Display 730 &amp; 1200'!$D:$D,ROW())="","",INDEX('Display 730 &amp; 1200'!$D:$D,ROW()))</f>
        <v>GANDUSARI_1</v>
      </c>
      <c r="D1221" t="e">
        <f>IF($C1221="",0,SUMIFS(#REF!,#REF!,$C1221,#REF!,"&gt;="&amp;'Display 730 &amp; 1200'!$AN$10,#REF!,"&lt;="&amp;'Display 730 &amp; 1200'!$AN$9))</f>
        <v>#REF!</v>
      </c>
      <c r="E1221" t="e">
        <f>IF($C1221="",0,SUMIFS(#REF!,#REF!,$C1221,#REF!,"&gt;="&amp;'Display 730 &amp; 1200'!$AN$12,#REF!,"&lt;="&amp;'Display 730 &amp; 1200'!$AN$11))</f>
        <v>#REF!</v>
      </c>
    </row>
    <row r="1222" spans="1:5">
      <c r="A1222" t="str">
        <f>IF(INDEX('Display 730 &amp; 1200'!$A:$A,ROW())="","",INDEX('Display 730 &amp; 1200'!$A:$A,ROW()))</f>
        <v>SURABAYA泗水</v>
      </c>
      <c r="B1222" t="str">
        <f>IF(INDEX('Display 730 &amp; 1200'!$B:$B,ROW())="","",INDEX('Display 730 &amp; 1200'!$B:$B,ROW()))</f>
        <v>DHENI ULVA SUJATMIKO</v>
      </c>
      <c r="C1222" t="str">
        <f>IF(INDEX('Display 730 &amp; 1200'!$D:$D,ROW())="","",INDEX('Display 730 &amp; 1200'!$D:$D,ROW()))</f>
        <v>POGALAN</v>
      </c>
      <c r="D1222" t="e">
        <f>IF($C1222="",0,SUMIFS(#REF!,#REF!,$C1222,#REF!,"&gt;="&amp;'Display 730 &amp; 1200'!$AN$10,#REF!,"&lt;="&amp;'Display 730 &amp; 1200'!$AN$9))</f>
        <v>#REF!</v>
      </c>
      <c r="E1222" t="e">
        <f>IF($C1222="",0,SUMIFS(#REF!,#REF!,$C1222,#REF!,"&gt;="&amp;'Display 730 &amp; 1200'!$AN$12,#REF!,"&lt;="&amp;'Display 730 &amp; 1200'!$AN$11))</f>
        <v>#REF!</v>
      </c>
    </row>
    <row r="1223" spans="1:5">
      <c r="A1223" t="str">
        <f>IF(INDEX('Display 730 &amp; 1200'!$A:$A,ROW())="","",INDEX('Display 730 &amp; 1200'!$A:$A,ROW()))</f>
        <v>SURABAYA泗水</v>
      </c>
      <c r="B1223" t="str">
        <f>IF(INDEX('Display 730 &amp; 1200'!$B:$B,ROW())="","",INDEX('Display 730 &amp; 1200'!$B:$B,ROW()))</f>
        <v>DHENI ULVA SUJATMIKO</v>
      </c>
      <c r="C1223" t="str">
        <f>IF(INDEX('Display 730 &amp; 1200'!$D:$D,ROW())="","",INDEX('Display 730 &amp; 1200'!$D:$D,ROW()))</f>
        <v>KARANGAN_1</v>
      </c>
      <c r="D1223" t="e">
        <f>IF($C1223="",0,SUMIFS(#REF!,#REF!,$C1223,#REF!,"&gt;="&amp;'Display 730 &amp; 1200'!$AN$10,#REF!,"&lt;="&amp;'Display 730 &amp; 1200'!$AN$9))</f>
        <v>#REF!</v>
      </c>
      <c r="E1223" t="e">
        <f>IF($C1223="",0,SUMIFS(#REF!,#REF!,$C1223,#REF!,"&gt;="&amp;'Display 730 &amp; 1200'!$AN$12,#REF!,"&lt;="&amp;'Display 730 &amp; 1200'!$AN$11))</f>
        <v>#REF!</v>
      </c>
    </row>
    <row r="1224" spans="1:5">
      <c r="A1224" t="str">
        <f>IF(INDEX('Display 730 &amp; 1200'!$A:$A,ROW())="","",INDEX('Display 730 &amp; 1200'!$A:$A,ROW()))</f>
        <v>SURABAYA泗水</v>
      </c>
      <c r="B1224" t="str">
        <f>IF(INDEX('Display 730 &amp; 1200'!$B:$B,ROW())="","",INDEX('Display 730 &amp; 1200'!$B:$B,ROW()))</f>
        <v>VINSA MUSTOFA ANWAR</v>
      </c>
      <c r="C1224" t="str">
        <f>IF(INDEX('Display 730 &amp; 1200'!$D:$D,ROW())="","",INDEX('Display 730 &amp; 1200'!$D:$D,ROW()))</f>
        <v>DIWEK_1</v>
      </c>
      <c r="D1224" t="e">
        <f>IF($C1224="",0,SUMIFS(#REF!,#REF!,$C1224,#REF!,"&gt;="&amp;'Display 730 &amp; 1200'!$AN$10,#REF!,"&lt;="&amp;'Display 730 &amp; 1200'!$AN$9))</f>
        <v>#REF!</v>
      </c>
      <c r="E1224" t="e">
        <f>IF($C1224="",0,SUMIFS(#REF!,#REF!,$C1224,#REF!,"&gt;="&amp;'Display 730 &amp; 1200'!$AN$12,#REF!,"&lt;="&amp;'Display 730 &amp; 1200'!$AN$11))</f>
        <v>#REF!</v>
      </c>
    </row>
    <row r="1225" spans="1:5">
      <c r="A1225" t="str">
        <f>IF(INDEX('Display 730 &amp; 1200'!$A:$A,ROW())="","",INDEX('Display 730 &amp; 1200'!$A:$A,ROW()))</f>
        <v>SURABAYA泗水</v>
      </c>
      <c r="B1225" t="str">
        <f>IF(INDEX('Display 730 &amp; 1200'!$B:$B,ROW())="","",INDEX('Display 730 &amp; 1200'!$B:$B,ROW()))</f>
        <v>VINSA MUSTOFA ANWAR</v>
      </c>
      <c r="C1225" t="str">
        <f>IF(INDEX('Display 730 &amp; 1200'!$D:$D,ROW())="","",INDEX('Display 730 &amp; 1200'!$D:$D,ROW()))</f>
        <v>MOJOAGUNG</v>
      </c>
      <c r="D1225" t="e">
        <f>IF($C1225="",0,SUMIFS(#REF!,#REF!,$C1225,#REF!,"&gt;="&amp;'Display 730 &amp; 1200'!$AN$10,#REF!,"&lt;="&amp;'Display 730 &amp; 1200'!$AN$9))</f>
        <v>#REF!</v>
      </c>
      <c r="E1225" t="e">
        <f>IF($C1225="",0,SUMIFS(#REF!,#REF!,$C1225,#REF!,"&gt;="&amp;'Display 730 &amp; 1200'!$AN$12,#REF!,"&lt;="&amp;'Display 730 &amp; 1200'!$AN$11))</f>
        <v>#REF!</v>
      </c>
    </row>
    <row r="1226" spans="1:5">
      <c r="A1226" t="str">
        <f>IF(INDEX('Display 730 &amp; 1200'!$A:$A,ROW())="","",INDEX('Display 730 &amp; 1200'!$A:$A,ROW()))</f>
        <v>SURABAYA泗水</v>
      </c>
      <c r="B1226" t="str">
        <f>IF(INDEX('Display 730 &amp; 1200'!$B:$B,ROW())="","",INDEX('Display 730 &amp; 1200'!$B:$B,ROW()))</f>
        <v>VINSA MUSTOFA ANWAR</v>
      </c>
      <c r="C1226" t="str">
        <f>IF(INDEX('Display 730 &amp; 1200'!$D:$D,ROW())="","",INDEX('Display 730 &amp; 1200'!$D:$D,ROW()))</f>
        <v>PERAK</v>
      </c>
      <c r="D1226" t="e">
        <f>IF($C1226="",0,SUMIFS(#REF!,#REF!,$C1226,#REF!,"&gt;="&amp;'Display 730 &amp; 1200'!$AN$10,#REF!,"&lt;="&amp;'Display 730 &amp; 1200'!$AN$9))</f>
        <v>#REF!</v>
      </c>
      <c r="E1226" t="e">
        <f>IF($C1226="",0,SUMIFS(#REF!,#REF!,$C1226,#REF!,"&gt;="&amp;'Display 730 &amp; 1200'!$AN$12,#REF!,"&lt;="&amp;'Display 730 &amp; 1200'!$AN$11))</f>
        <v>#REF!</v>
      </c>
    </row>
    <row r="1227" spans="1:5">
      <c r="A1227" t="str">
        <f>IF(INDEX('Display 730 &amp; 1200'!$A:$A,ROW())="","",INDEX('Display 730 &amp; 1200'!$A:$A,ROW()))</f>
        <v>SURABAYA泗水</v>
      </c>
      <c r="B1227" t="str">
        <f>IF(INDEX('Display 730 &amp; 1200'!$B:$B,ROW())="","",INDEX('Display 730 &amp; 1200'!$B:$B,ROW()))</f>
        <v>VINSA MUSTOFA ANWAR</v>
      </c>
      <c r="C1227" t="str">
        <f>IF(INDEX('Display 730 &amp; 1200'!$D:$D,ROW())="","",INDEX('Display 730 &amp; 1200'!$D:$D,ROW()))</f>
        <v>JOMBANG_2</v>
      </c>
      <c r="D1227" t="e">
        <f>IF($C1227="",0,SUMIFS(#REF!,#REF!,$C1227,#REF!,"&gt;="&amp;'Display 730 &amp; 1200'!$AN$10,#REF!,"&lt;="&amp;'Display 730 &amp; 1200'!$AN$9))</f>
        <v>#REF!</v>
      </c>
      <c r="E1227" t="e">
        <f>IF($C1227="",0,SUMIFS(#REF!,#REF!,$C1227,#REF!,"&gt;="&amp;'Display 730 &amp; 1200'!$AN$12,#REF!,"&lt;="&amp;'Display 730 &amp; 1200'!$AN$11))</f>
        <v>#REF!</v>
      </c>
    </row>
    <row r="1228" spans="1:5">
      <c r="A1228" t="str">
        <f>IF(INDEX('Display 730 &amp; 1200'!$A:$A,ROW())="","",INDEX('Display 730 &amp; 1200'!$A:$A,ROW()))</f>
        <v>SURABAYA泗水</v>
      </c>
      <c r="B1228" t="str">
        <f>IF(INDEX('Display 730 &amp; 1200'!$B:$B,ROW())="","",INDEX('Display 730 &amp; 1200'!$B:$B,ROW()))</f>
        <v>VINSA MUSTOFA ANWAR</v>
      </c>
      <c r="C1228" t="str">
        <f>IF(INDEX('Display 730 &amp; 1200'!$D:$D,ROW())="","",INDEX('Display 730 &amp; 1200'!$D:$D,ROW()))</f>
        <v>TEMBELANG_1</v>
      </c>
      <c r="D1228" t="e">
        <f>IF($C1228="",0,SUMIFS(#REF!,#REF!,$C1228,#REF!,"&gt;="&amp;'Display 730 &amp; 1200'!$AN$10,#REF!,"&lt;="&amp;'Display 730 &amp; 1200'!$AN$9))</f>
        <v>#REF!</v>
      </c>
      <c r="E1228" t="e">
        <f>IF($C1228="",0,SUMIFS(#REF!,#REF!,$C1228,#REF!,"&gt;="&amp;'Display 730 &amp; 1200'!$AN$12,#REF!,"&lt;="&amp;'Display 730 &amp; 1200'!$AN$11))</f>
        <v>#REF!</v>
      </c>
    </row>
    <row r="1229" spans="1:5">
      <c r="A1229" t="str">
        <f>IF(INDEX('Display 730 &amp; 1200'!$A:$A,ROW())="","",INDEX('Display 730 &amp; 1200'!$A:$A,ROW()))</f>
        <v>SURABAYA泗水</v>
      </c>
      <c r="B1229" t="str">
        <f>IF(INDEX('Display 730 &amp; 1200'!$B:$B,ROW())="","",INDEX('Display 730 &amp; 1200'!$B:$B,ROW()))</f>
        <v>VINSA MUSTOFA ANWAR</v>
      </c>
      <c r="C1229" t="str">
        <f>IF(INDEX('Display 730 &amp; 1200'!$D:$D,ROW())="","",INDEX('Display 730 &amp; 1200'!$D:$D,ROW()))</f>
        <v>KABUH</v>
      </c>
      <c r="D1229" t="e">
        <f>IF($C1229="",0,SUMIFS(#REF!,#REF!,$C1229,#REF!,"&gt;="&amp;'Display 730 &amp; 1200'!$AN$10,#REF!,"&lt;="&amp;'Display 730 &amp; 1200'!$AN$9))</f>
        <v>#REF!</v>
      </c>
      <c r="E1229" t="e">
        <f>IF($C1229="",0,SUMIFS(#REF!,#REF!,$C1229,#REF!,"&gt;="&amp;'Display 730 &amp; 1200'!$AN$12,#REF!,"&lt;="&amp;'Display 730 &amp; 1200'!$AN$11))</f>
        <v>#REF!</v>
      </c>
    </row>
    <row r="1230" spans="1:5">
      <c r="A1230" t="str">
        <f>IF(INDEX('Display 730 &amp; 1200'!$A:$A,ROW())="","",INDEX('Display 730 &amp; 1200'!$A:$A,ROW()))</f>
        <v>SURABAYA泗水</v>
      </c>
      <c r="B1230" t="str">
        <f>IF(INDEX('Display 730 &amp; 1200'!$B:$B,ROW())="","",INDEX('Display 730 &amp; 1200'!$B:$B,ROW()))</f>
        <v>VINSA MUSTOFA ANWAR</v>
      </c>
      <c r="C1230" t="str">
        <f>IF(INDEX('Display 730 &amp; 1200'!$D:$D,ROW())="","",INDEX('Display 730 &amp; 1200'!$D:$D,ROW()))</f>
        <v>MOJOWARNO</v>
      </c>
      <c r="D1230" t="e">
        <f>IF($C1230="",0,SUMIFS(#REF!,#REF!,$C1230,#REF!,"&gt;="&amp;'Display 730 &amp; 1200'!$AN$10,#REF!,"&lt;="&amp;'Display 730 &amp; 1200'!$AN$9))</f>
        <v>#REF!</v>
      </c>
      <c r="E1230" t="e">
        <f>IF($C1230="",0,SUMIFS(#REF!,#REF!,$C1230,#REF!,"&gt;="&amp;'Display 730 &amp; 1200'!$AN$12,#REF!,"&lt;="&amp;'Display 730 &amp; 1200'!$AN$11))</f>
        <v>#REF!</v>
      </c>
    </row>
    <row r="1231" spans="1:5">
      <c r="A1231" t="str">
        <f>IF(INDEX('Display 730 &amp; 1200'!$A:$A,ROW())="","",INDEX('Display 730 &amp; 1200'!$A:$A,ROW()))</f>
        <v>SURABAYA泗水</v>
      </c>
      <c r="B1231" t="str">
        <f>IF(INDEX('Display 730 &amp; 1200'!$B:$B,ROW())="","",INDEX('Display 730 &amp; 1200'!$B:$B,ROW()))</f>
        <v>ABDURROZAQ</v>
      </c>
      <c r="C1231" t="str">
        <f>IF(INDEX('Display 730 &amp; 1200'!$D:$D,ROW())="","",INDEX('Display 730 &amp; 1200'!$D:$D,ROW()))</f>
        <v>NGANJUK_3</v>
      </c>
      <c r="D1231" t="e">
        <f>IF($C1231="",0,SUMIFS(#REF!,#REF!,$C1231,#REF!,"&gt;="&amp;'Display 730 &amp; 1200'!$AN$10,#REF!,"&lt;="&amp;'Display 730 &amp; 1200'!$AN$9))</f>
        <v>#REF!</v>
      </c>
      <c r="E1231" t="e">
        <f>IF($C1231="",0,SUMIFS(#REF!,#REF!,$C1231,#REF!,"&gt;="&amp;'Display 730 &amp; 1200'!$AN$12,#REF!,"&lt;="&amp;'Display 730 &amp; 1200'!$AN$11))</f>
        <v>#REF!</v>
      </c>
    </row>
    <row r="1232" spans="1:5">
      <c r="A1232" t="str">
        <f>IF(INDEX('Display 730 &amp; 1200'!$A:$A,ROW())="","",INDEX('Display 730 &amp; 1200'!$A:$A,ROW()))</f>
        <v>SURABAYA泗水</v>
      </c>
      <c r="B1232" t="str">
        <f>IF(INDEX('Display 730 &amp; 1200'!$B:$B,ROW())="","",INDEX('Display 730 &amp; 1200'!$B:$B,ROW()))</f>
        <v>ABDURROZAQ</v>
      </c>
      <c r="C1232" t="str">
        <f>IF(INDEX('Display 730 &amp; 1200'!$D:$D,ROW())="","",INDEX('Display 730 &amp; 1200'!$D:$D,ROW()))</f>
        <v>KERTOSONO</v>
      </c>
      <c r="D1232" t="e">
        <f>IF($C1232="",0,SUMIFS(#REF!,#REF!,$C1232,#REF!,"&gt;="&amp;'Display 730 &amp; 1200'!$AN$10,#REF!,"&lt;="&amp;'Display 730 &amp; 1200'!$AN$9))</f>
        <v>#REF!</v>
      </c>
      <c r="E1232" t="e">
        <f>IF($C1232="",0,SUMIFS(#REF!,#REF!,$C1232,#REF!,"&gt;="&amp;'Display 730 &amp; 1200'!$AN$12,#REF!,"&lt;="&amp;'Display 730 &amp; 1200'!$AN$11))</f>
        <v>#REF!</v>
      </c>
    </row>
    <row r="1233" spans="1:5">
      <c r="A1233" t="str">
        <f>IF(INDEX('Display 730 &amp; 1200'!$A:$A,ROW())="","",INDEX('Display 730 &amp; 1200'!$A:$A,ROW()))</f>
        <v>SURABAYA泗水</v>
      </c>
      <c r="B1233" t="str">
        <f>IF(INDEX('Display 730 &amp; 1200'!$B:$B,ROW())="","",INDEX('Display 730 &amp; 1200'!$B:$B,ROW()))</f>
        <v>ABDURROZAQ</v>
      </c>
      <c r="C1233" t="str">
        <f>IF(INDEX('Display 730 &amp; 1200'!$D:$D,ROW())="","",INDEX('Display 730 &amp; 1200'!$D:$D,ROW()))</f>
        <v>LOCERET</v>
      </c>
      <c r="D1233" t="e">
        <f>IF($C1233="",0,SUMIFS(#REF!,#REF!,$C1233,#REF!,"&gt;="&amp;'Display 730 &amp; 1200'!$AN$10,#REF!,"&lt;="&amp;'Display 730 &amp; 1200'!$AN$9))</f>
        <v>#REF!</v>
      </c>
      <c r="E1233" t="e">
        <f>IF($C1233="",0,SUMIFS(#REF!,#REF!,$C1233,#REF!,"&gt;="&amp;'Display 730 &amp; 1200'!$AN$12,#REF!,"&lt;="&amp;'Display 730 &amp; 1200'!$AN$11))</f>
        <v>#REF!</v>
      </c>
    </row>
    <row r="1234" spans="1:5">
      <c r="A1234" t="str">
        <f>IF(INDEX('Display 730 &amp; 1200'!$A:$A,ROW())="","",INDEX('Display 730 &amp; 1200'!$A:$A,ROW()))</f>
        <v>SURABAYA泗水</v>
      </c>
      <c r="B1234" t="str">
        <f>IF(INDEX('Display 730 &amp; 1200'!$B:$B,ROW())="","",INDEX('Display 730 &amp; 1200'!$B:$B,ROW()))</f>
        <v>ABDURROZAQ</v>
      </c>
      <c r="C1234" t="str">
        <f>IF(INDEX('Display 730 &amp; 1200'!$D:$D,ROW())="","",INDEX('Display 730 &amp; 1200'!$D:$D,ROW()))</f>
        <v>WARUJAYENG</v>
      </c>
      <c r="D1234" t="e">
        <f>IF($C1234="",0,SUMIFS(#REF!,#REF!,$C1234,#REF!,"&gt;="&amp;'Display 730 &amp; 1200'!$AN$10,#REF!,"&lt;="&amp;'Display 730 &amp; 1200'!$AN$9))</f>
        <v>#REF!</v>
      </c>
      <c r="E1234" t="e">
        <f>IF($C1234="",0,SUMIFS(#REF!,#REF!,$C1234,#REF!,"&gt;="&amp;'Display 730 &amp; 1200'!$AN$12,#REF!,"&lt;="&amp;'Display 730 &amp; 1200'!$AN$11))</f>
        <v>#REF!</v>
      </c>
    </row>
    <row r="1235" spans="1:5">
      <c r="A1235" t="str">
        <f>IF(INDEX('Display 730 &amp; 1200'!$A:$A,ROW())="","",INDEX('Display 730 &amp; 1200'!$A:$A,ROW()))</f>
        <v>SURABAYA泗水</v>
      </c>
      <c r="B1235" t="str">
        <f>IF(INDEX('Display 730 &amp; 1200'!$B:$B,ROW())="","",INDEX('Display 730 &amp; 1200'!$B:$B,ROW()))</f>
        <v>ABDURROZAQ</v>
      </c>
      <c r="C1235" t="str">
        <f>IF(INDEX('Display 730 &amp; 1200'!$D:$D,ROW())="","",INDEX('Display 730 &amp; 1200'!$D:$D,ROW()))</f>
        <v>PRAMBON</v>
      </c>
      <c r="D1235" t="e">
        <f>IF($C1235="",0,SUMIFS(#REF!,#REF!,$C1235,#REF!,"&gt;="&amp;'Display 730 &amp; 1200'!$AN$10,#REF!,"&lt;="&amp;'Display 730 &amp; 1200'!$AN$9))</f>
        <v>#REF!</v>
      </c>
      <c r="E1235" t="e">
        <f>IF($C1235="",0,SUMIFS(#REF!,#REF!,$C1235,#REF!,"&gt;="&amp;'Display 730 &amp; 1200'!$AN$12,#REF!,"&lt;="&amp;'Display 730 &amp; 1200'!$AN$11))</f>
        <v>#REF!</v>
      </c>
    </row>
    <row r="1236" spans="1:5">
      <c r="A1236" t="str">
        <f>IF(INDEX('Display 730 &amp; 1200'!$A:$A,ROW())="","",INDEX('Display 730 &amp; 1200'!$A:$A,ROW()))</f>
        <v>SURABAYA泗水</v>
      </c>
      <c r="B1236" t="str">
        <f>IF(INDEX('Display 730 &amp; 1200'!$B:$B,ROW())="","",INDEX('Display 730 &amp; 1200'!$B:$B,ROW()))</f>
        <v>ABDURROZAQ</v>
      </c>
      <c r="C1236" t="str">
        <f>IF(INDEX('Display 730 &amp; 1200'!$D:$D,ROW())="","",INDEX('Display 730 &amp; 1200'!$D:$D,ROW()))</f>
        <v>NGANJUK_1</v>
      </c>
      <c r="D1236" t="e">
        <f>IF($C1236="",0,SUMIFS(#REF!,#REF!,$C1236,#REF!,"&gt;="&amp;'Display 730 &amp; 1200'!$AN$10,#REF!,"&lt;="&amp;'Display 730 &amp; 1200'!$AN$9))</f>
        <v>#REF!</v>
      </c>
      <c r="E1236" t="e">
        <f>IF($C1236="",0,SUMIFS(#REF!,#REF!,$C1236,#REF!,"&gt;="&amp;'Display 730 &amp; 1200'!$AN$12,#REF!,"&lt;="&amp;'Display 730 &amp; 1200'!$AN$11))</f>
        <v>#REF!</v>
      </c>
    </row>
    <row r="1237" spans="1:5">
      <c r="A1237" t="str">
        <f>IF(INDEX('Display 730 &amp; 1200'!$A:$A,ROW())="","",INDEX('Display 730 &amp; 1200'!$A:$A,ROW()))</f>
        <v>SURABAYA泗水</v>
      </c>
      <c r="B1237" t="str">
        <f>IF(INDEX('Display 730 &amp; 1200'!$B:$B,ROW())="","",INDEX('Display 730 &amp; 1200'!$B:$B,ROW()))</f>
        <v>VINSA MUSTOFA ANWAR</v>
      </c>
      <c r="C1237" t="str">
        <f>IF(INDEX('Display 730 &amp; 1200'!$D:$D,ROW())="","",INDEX('Display 730 &amp; 1200'!$D:$D,ROW()))</f>
        <v>MOJOSARI</v>
      </c>
      <c r="D1237" t="e">
        <f>IF($C1237="",0,SUMIFS(#REF!,#REF!,$C1237,#REF!,"&gt;="&amp;'Display 730 &amp; 1200'!$AN$10,#REF!,"&lt;="&amp;'Display 730 &amp; 1200'!$AN$9))</f>
        <v>#REF!</v>
      </c>
      <c r="E1237" t="e">
        <f>IF($C1237="",0,SUMIFS(#REF!,#REF!,$C1237,#REF!,"&gt;="&amp;'Display 730 &amp; 1200'!$AN$12,#REF!,"&lt;="&amp;'Display 730 &amp; 1200'!$AN$11))</f>
        <v>#REF!</v>
      </c>
    </row>
    <row r="1238" spans="1:5">
      <c r="A1238" t="str">
        <f>IF(INDEX('Display 730 &amp; 1200'!$A:$A,ROW())="","",INDEX('Display 730 &amp; 1200'!$A:$A,ROW()))</f>
        <v>SURABAYA泗水</v>
      </c>
      <c r="B1238" t="str">
        <f>IF(INDEX('Display 730 &amp; 1200'!$B:$B,ROW())="","",INDEX('Display 730 &amp; 1200'!$B:$B,ROW()))</f>
        <v>VINSA MUSTOFA ANWAR</v>
      </c>
      <c r="C1238" t="str">
        <f>IF(INDEX('Display 730 &amp; 1200'!$D:$D,ROW())="","",INDEX('Display 730 &amp; 1200'!$D:$D,ROW()))</f>
        <v>DC_MAJAPAHIT</v>
      </c>
      <c r="D1238" t="e">
        <f>IF($C1238="",0,SUMIFS(#REF!,#REF!,$C1238,#REF!,"&gt;="&amp;'Display 730 &amp; 1200'!$AN$10,#REF!,"&lt;="&amp;'Display 730 &amp; 1200'!$AN$9))</f>
        <v>#REF!</v>
      </c>
      <c r="E1238" t="e">
        <f>IF($C1238="",0,SUMIFS(#REF!,#REF!,$C1238,#REF!,"&gt;="&amp;'Display 730 &amp; 1200'!$AN$12,#REF!,"&lt;="&amp;'Display 730 &amp; 1200'!$AN$11))</f>
        <v>#REF!</v>
      </c>
    </row>
    <row r="1239" spans="1:5">
      <c r="A1239" t="str">
        <f>IF(INDEX('Display 730 &amp; 1200'!$A:$A,ROW())="","",INDEX('Display 730 &amp; 1200'!$A:$A,ROW()))</f>
        <v>SURABAYA泗水</v>
      </c>
      <c r="B1239" t="str">
        <f>IF(INDEX('Display 730 &amp; 1200'!$B:$B,ROW())="","",INDEX('Display 730 &amp; 1200'!$B:$B,ROW()))</f>
        <v>VINSA MUSTOFA ANWAR</v>
      </c>
      <c r="C1239" t="str">
        <f>IF(INDEX('Display 730 &amp; 1200'!$D:$D,ROW())="","",INDEX('Display 730 &amp; 1200'!$D:$D,ROW()))</f>
        <v>BRANGKAL</v>
      </c>
      <c r="D1239" t="e">
        <f>IF($C1239="",0,SUMIFS(#REF!,#REF!,$C1239,#REF!,"&gt;="&amp;'Display 730 &amp; 1200'!$AN$10,#REF!,"&lt;="&amp;'Display 730 &amp; 1200'!$AN$9))</f>
        <v>#REF!</v>
      </c>
      <c r="E1239" t="e">
        <f>IF($C1239="",0,SUMIFS(#REF!,#REF!,$C1239,#REF!,"&gt;="&amp;'Display 730 &amp; 1200'!$AN$12,#REF!,"&lt;="&amp;'Display 730 &amp; 1200'!$AN$11))</f>
        <v>#REF!</v>
      </c>
    </row>
    <row r="1240" spans="1:5">
      <c r="A1240" t="str">
        <f>IF(INDEX('Display 730 &amp; 1200'!$A:$A,ROW())="","",INDEX('Display 730 &amp; 1200'!$A:$A,ROW()))</f>
        <v>SURABAYA泗水</v>
      </c>
      <c r="B1240" t="str">
        <f>IF(INDEX('Display 730 &amp; 1200'!$B:$B,ROW())="","",INDEX('Display 730 &amp; 1200'!$B:$B,ROW()))</f>
        <v>VINSA MUSTOFA ANWAR</v>
      </c>
      <c r="C1240" t="str">
        <f>IF(INDEX('Display 730 &amp; 1200'!$D:$D,ROW())="","",INDEX('Display 730 &amp; 1200'!$D:$D,ROW()))</f>
        <v>DLANGGU</v>
      </c>
      <c r="D1240" t="e">
        <f>IF($C1240="",0,SUMIFS(#REF!,#REF!,$C1240,#REF!,"&gt;="&amp;'Display 730 &amp; 1200'!$AN$10,#REF!,"&lt;="&amp;'Display 730 &amp; 1200'!$AN$9))</f>
        <v>#REF!</v>
      </c>
      <c r="E1240" t="e">
        <f>IF($C1240="",0,SUMIFS(#REF!,#REF!,$C1240,#REF!,"&gt;="&amp;'Display 730 &amp; 1200'!$AN$12,#REF!,"&lt;="&amp;'Display 730 &amp; 1200'!$AN$11))</f>
        <v>#REF!</v>
      </c>
    </row>
    <row r="1241" spans="1:5">
      <c r="A1241" t="str">
        <f>IF(INDEX('Display 730 &amp; 1200'!$A:$A,ROW())="","",INDEX('Display 730 &amp; 1200'!$A:$A,ROW()))</f>
        <v>SURABAYA泗水</v>
      </c>
      <c r="B1241" t="str">
        <f>IF(INDEX('Display 730 &amp; 1200'!$B:$B,ROW())="","",INDEX('Display 730 &amp; 1200'!$B:$B,ROW()))</f>
        <v>VINSA MUSTOFA ANWAR</v>
      </c>
      <c r="C1241" t="str">
        <f>IF(INDEX('Display 730 &amp; 1200'!$D:$D,ROW())="","",INDEX('Display 730 &amp; 1200'!$D:$D,ROW()))</f>
        <v>TROWULAN</v>
      </c>
      <c r="D1241" t="e">
        <f>IF($C1241="",0,SUMIFS(#REF!,#REF!,$C1241,#REF!,"&gt;="&amp;'Display 730 &amp; 1200'!$AN$10,#REF!,"&lt;="&amp;'Display 730 &amp; 1200'!$AN$9))</f>
        <v>#REF!</v>
      </c>
      <c r="E1241" t="e">
        <f>IF($C1241="",0,SUMIFS(#REF!,#REF!,$C1241,#REF!,"&gt;="&amp;'Display 730 &amp; 1200'!$AN$12,#REF!,"&lt;="&amp;'Display 730 &amp; 1200'!$AN$11))</f>
        <v>#REF!</v>
      </c>
    </row>
    <row r="1242" spans="1:5">
      <c r="A1242" t="str">
        <f>IF(INDEX('Display 730 &amp; 1200'!$A:$A,ROW())="","",INDEX('Display 730 &amp; 1200'!$A:$A,ROW()))</f>
        <v>SURABAYA泗水</v>
      </c>
      <c r="B1242" t="str">
        <f>IF(INDEX('Display 730 &amp; 1200'!$B:$B,ROW())="","",INDEX('Display 730 &amp; 1200'!$B:$B,ROW()))</f>
        <v>VINSA MUSTOFA ANWAR</v>
      </c>
      <c r="C1242" t="str">
        <f>IF(INDEX('Display 730 &amp; 1200'!$D:$D,ROW())="","",INDEX('Display 730 &amp; 1200'!$D:$D,ROW()))</f>
        <v>JETIS_1</v>
      </c>
      <c r="D1242" t="e">
        <f>IF($C1242="",0,SUMIFS(#REF!,#REF!,$C1242,#REF!,"&gt;="&amp;'Display 730 &amp; 1200'!$AN$10,#REF!,"&lt;="&amp;'Display 730 &amp; 1200'!$AN$9))</f>
        <v>#REF!</v>
      </c>
      <c r="E1242" t="e">
        <f>IF($C1242="",0,SUMIFS(#REF!,#REF!,$C1242,#REF!,"&gt;="&amp;'Display 730 &amp; 1200'!$AN$12,#REF!,"&lt;="&amp;'Display 730 &amp; 1200'!$AN$11))</f>
        <v>#REF!</v>
      </c>
    </row>
    <row r="1243" spans="1:5">
      <c r="A1243" t="str">
        <f>IF(INDEX('Display 730 &amp; 1200'!$A:$A,ROW())="","",INDEX('Display 730 &amp; 1200'!$A:$A,ROW()))</f>
        <v>SURABAYA泗水</v>
      </c>
      <c r="B1243" t="str">
        <f>IF(INDEX('Display 730 &amp; 1200'!$B:$B,ROW())="","",INDEX('Display 730 &amp; 1200'!$B:$B,ROW()))</f>
        <v>VINSA MUSTOFA ANWAR</v>
      </c>
      <c r="C1243" t="str">
        <f>IF(INDEX('Display 730 &amp; 1200'!$D:$D,ROW())="","",INDEX('Display 730 &amp; 1200'!$D:$D,ROW()))</f>
        <v>KEMLAGI_1</v>
      </c>
      <c r="D1243" t="e">
        <f>IF($C1243="",0,SUMIFS(#REF!,#REF!,$C1243,#REF!,"&gt;="&amp;'Display 730 &amp; 1200'!$AN$10,#REF!,"&lt;="&amp;'Display 730 &amp; 1200'!$AN$9))</f>
        <v>#REF!</v>
      </c>
      <c r="E1243" t="e">
        <f>IF($C1243="",0,SUMIFS(#REF!,#REF!,$C1243,#REF!,"&gt;="&amp;'Display 730 &amp; 1200'!$AN$12,#REF!,"&lt;="&amp;'Display 730 &amp; 1200'!$AN$11))</f>
        <v>#REF!</v>
      </c>
    </row>
    <row r="1244" spans="1:5">
      <c r="A1244" t="str">
        <f>IF(INDEX('Display 730 &amp; 1200'!$A:$A,ROW())="","",INDEX('Display 730 &amp; 1200'!$A:$A,ROW()))</f>
        <v>SURABAYA泗水</v>
      </c>
      <c r="B1244" t="str">
        <f>IF(INDEX('Display 730 &amp; 1200'!$B:$B,ROW())="","",INDEX('Display 730 &amp; 1200'!$B:$B,ROW()))</f>
        <v>VINSA MUSTOFA ANWAR</v>
      </c>
      <c r="C1244" t="str">
        <f>IF(INDEX('Display 730 &amp; 1200'!$D:$D,ROW())="","",INDEX('Display 730 &amp; 1200'!$D:$D,ROW()))</f>
        <v>NGORO</v>
      </c>
      <c r="D1244" t="e">
        <f>IF($C1244="",0,SUMIFS(#REF!,#REF!,$C1244,#REF!,"&gt;="&amp;'Display 730 &amp; 1200'!$AN$10,#REF!,"&lt;="&amp;'Display 730 &amp; 1200'!$AN$9))</f>
        <v>#REF!</v>
      </c>
      <c r="E1244" t="e">
        <f>IF($C1244="",0,SUMIFS(#REF!,#REF!,$C1244,#REF!,"&gt;="&amp;'Display 730 &amp; 1200'!$AN$12,#REF!,"&lt;="&amp;'Display 730 &amp; 1200'!$AN$11))</f>
        <v>#REF!</v>
      </c>
    </row>
    <row r="1245" spans="1:5">
      <c r="A1245" t="str">
        <f>IF(INDEX('Display 730 &amp; 1200'!$A:$A,ROW())="","",INDEX('Display 730 &amp; 1200'!$A:$A,ROW()))</f>
        <v>SURABAYA泗水</v>
      </c>
      <c r="B1245" t="str">
        <f>IF(INDEX('Display 730 &amp; 1200'!$B:$B,ROW())="","",INDEX('Display 730 &amp; 1200'!$B:$B,ROW()))</f>
        <v>VINSA MUSTOFA ANWAR</v>
      </c>
      <c r="C1245" t="str">
        <f>IF(INDEX('Display 730 &amp; 1200'!$D:$D,ROW())="","",INDEX('Display 730 &amp; 1200'!$D:$D,ROW()))</f>
        <v>BANGSAL</v>
      </c>
      <c r="D1245" t="e">
        <f>IF($C1245="",0,SUMIFS(#REF!,#REF!,$C1245,#REF!,"&gt;="&amp;'Display 730 &amp; 1200'!$AN$10,#REF!,"&lt;="&amp;'Display 730 &amp; 1200'!$AN$9))</f>
        <v>#REF!</v>
      </c>
      <c r="E1245" t="e">
        <f>IF($C1245="",0,SUMIFS(#REF!,#REF!,$C1245,#REF!,"&gt;="&amp;'Display 730 &amp; 1200'!$AN$12,#REF!,"&lt;="&amp;'Display 730 &amp; 1200'!$AN$11))</f>
        <v>#REF!</v>
      </c>
    </row>
    <row r="1246" spans="1:5">
      <c r="A1246" t="str">
        <f>IF(INDEX('Display 730 &amp; 1200'!$A:$A,ROW())="","",INDEX('Display 730 &amp; 1200'!$A:$A,ROW()))</f>
        <v>SURABAYA泗水</v>
      </c>
      <c r="B1246" t="str">
        <f>IF(INDEX('Display 730 &amp; 1200'!$B:$B,ROW())="","",INDEX('Display 730 &amp; 1200'!$B:$B,ROW()))</f>
        <v>VINSA MUSTOFA ANWAR</v>
      </c>
      <c r="C1246" t="str">
        <f>IF(INDEX('Display 730 &amp; 1200'!$D:$D,ROW())="","",INDEX('Display 730 &amp; 1200'!$D:$D,ROW()))</f>
        <v>DC_GAJAH_MADA</v>
      </c>
      <c r="D1246" t="e">
        <f>IF($C1246="",0,SUMIFS(#REF!,#REF!,$C1246,#REF!,"&gt;="&amp;'Display 730 &amp; 1200'!$AN$10,#REF!,"&lt;="&amp;'Display 730 &amp; 1200'!$AN$9))</f>
        <v>#REF!</v>
      </c>
      <c r="E1246" t="e">
        <f>IF($C1246="",0,SUMIFS(#REF!,#REF!,$C1246,#REF!,"&gt;="&amp;'Display 730 &amp; 1200'!$AN$12,#REF!,"&lt;="&amp;'Display 730 &amp; 1200'!$AN$11))</f>
        <v>#REF!</v>
      </c>
    </row>
    <row r="1247" spans="1:5">
      <c r="A1247" t="str">
        <f>IF(INDEX('Display 730 &amp; 1200'!$A:$A,ROW())="","",INDEX('Display 730 &amp; 1200'!$A:$A,ROW()))</f>
        <v>SURABAYA泗水</v>
      </c>
      <c r="B1247" t="str">
        <f>IF(INDEX('Display 730 &amp; 1200'!$B:$B,ROW())="","",INDEX('Display 730 &amp; 1200'!$B:$B,ROW()))</f>
        <v>SUBAKTIYANTO</v>
      </c>
      <c r="C1247" t="str">
        <f>IF(INDEX('Display 730 &amp; 1200'!$D:$D,ROW())="","",INDEX('Display 730 &amp; 1200'!$D:$D,ROW()))</f>
        <v>TEGALSARI_4</v>
      </c>
      <c r="D1247" t="e">
        <f>IF($C1247="",0,SUMIFS(#REF!,#REF!,$C1247,#REF!,"&gt;="&amp;'Display 730 &amp; 1200'!$AN$10,#REF!,"&lt;="&amp;'Display 730 &amp; 1200'!$AN$9))</f>
        <v>#REF!</v>
      </c>
      <c r="E1247" t="e">
        <f>IF($C1247="",0,SUMIFS(#REF!,#REF!,$C1247,#REF!,"&gt;="&amp;'Display 730 &amp; 1200'!$AN$12,#REF!,"&lt;="&amp;'Display 730 &amp; 1200'!$AN$11))</f>
        <v>#REF!</v>
      </c>
    </row>
    <row r="1248" spans="1:5">
      <c r="A1248" t="str">
        <f>IF(INDEX('Display 730 &amp; 1200'!$A:$A,ROW())="","",INDEX('Display 730 &amp; 1200'!$A:$A,ROW()))</f>
        <v>SURABAYA泗水</v>
      </c>
      <c r="B1248" t="str">
        <f>IF(INDEX('Display 730 &amp; 1200'!$B:$B,ROW())="","",INDEX('Display 730 &amp; 1200'!$B:$B,ROW()))</f>
        <v>SUBAKTIYANTO</v>
      </c>
      <c r="C1248" t="str">
        <f>IF(INDEX('Display 730 &amp; 1200'!$D:$D,ROW())="","",INDEX('Display 730 &amp; 1200'!$D:$D,ROW()))</f>
        <v>BULAK_1</v>
      </c>
      <c r="D1248" t="e">
        <f>IF($C1248="",0,SUMIFS(#REF!,#REF!,$C1248,#REF!,"&gt;="&amp;'Display 730 &amp; 1200'!$AN$10,#REF!,"&lt;="&amp;'Display 730 &amp; 1200'!$AN$9))</f>
        <v>#REF!</v>
      </c>
      <c r="E1248" t="e">
        <f>IF($C1248="",0,SUMIFS(#REF!,#REF!,$C1248,#REF!,"&gt;="&amp;'Display 730 &amp; 1200'!$AN$12,#REF!,"&lt;="&amp;'Display 730 &amp; 1200'!$AN$11))</f>
        <v>#REF!</v>
      </c>
    </row>
    <row r="1249" spans="1:5">
      <c r="A1249" t="str">
        <f>IF(INDEX('Display 730 &amp; 1200'!$A:$A,ROW())="","",INDEX('Display 730 &amp; 1200'!$A:$A,ROW()))</f>
        <v>SURABAYA泗水</v>
      </c>
      <c r="B1249" t="str">
        <f>IF(INDEX('Display 730 &amp; 1200'!$B:$B,ROW())="","",INDEX('Display 730 &amp; 1200'!$B:$B,ROW()))</f>
        <v>SUBAKTIYANTO</v>
      </c>
      <c r="C1249" t="str">
        <f>IF(INDEX('Display 730 &amp; 1200'!$D:$D,ROW())="","",INDEX('Display 730 &amp; 1200'!$D:$D,ROW()))</f>
        <v>DC_KENJERAN</v>
      </c>
      <c r="D1249" t="e">
        <f>IF($C1249="",0,SUMIFS(#REF!,#REF!,$C1249,#REF!,"&gt;="&amp;'Display 730 &amp; 1200'!$AN$10,#REF!,"&lt;="&amp;'Display 730 &amp; 1200'!$AN$9))</f>
        <v>#REF!</v>
      </c>
      <c r="E1249" t="e">
        <f>IF($C1249="",0,SUMIFS(#REF!,#REF!,$C1249,#REF!,"&gt;="&amp;'Display 730 &amp; 1200'!$AN$12,#REF!,"&lt;="&amp;'Display 730 &amp; 1200'!$AN$11))</f>
        <v>#REF!</v>
      </c>
    </row>
    <row r="1250" spans="1:5">
      <c r="A1250" t="str">
        <f>IF(INDEX('Display 730 &amp; 1200'!$A:$A,ROW())="","",INDEX('Display 730 &amp; 1200'!$A:$A,ROW()))</f>
        <v>SURABAYA泗水</v>
      </c>
      <c r="B1250" t="str">
        <f>IF(INDEX('Display 730 &amp; 1200'!$B:$B,ROW())="","",INDEX('Display 730 &amp; 1200'!$B:$B,ROW()))</f>
        <v>SUBAKTIYANTO</v>
      </c>
      <c r="C1250" t="str">
        <f>IF(INDEX('Display 730 &amp; 1200'!$D:$D,ROW())="","",INDEX('Display 730 &amp; 1200'!$D:$D,ROW()))</f>
        <v>DUKUH_SETRO_2</v>
      </c>
      <c r="D1250" t="e">
        <f>IF($C1250="",0,SUMIFS(#REF!,#REF!,$C1250,#REF!,"&gt;="&amp;'Display 730 &amp; 1200'!$AN$10,#REF!,"&lt;="&amp;'Display 730 &amp; 1200'!$AN$9))</f>
        <v>#REF!</v>
      </c>
      <c r="E1250" t="e">
        <f>IF($C1250="",0,SUMIFS(#REF!,#REF!,$C1250,#REF!,"&gt;="&amp;'Display 730 &amp; 1200'!$AN$12,#REF!,"&lt;="&amp;'Display 730 &amp; 1200'!$AN$11))</f>
        <v>#REF!</v>
      </c>
    </row>
    <row r="1251" spans="1:5">
      <c r="A1251" t="str">
        <f>IF(INDEX('Display 730 &amp; 1200'!$A:$A,ROW())="","",INDEX('Display 730 &amp; 1200'!$A:$A,ROW()))</f>
        <v>SURABAYA泗水</v>
      </c>
      <c r="B1251" t="str">
        <f>IF(INDEX('Display 730 &amp; 1200'!$B:$B,ROW())="","",INDEX('Display 730 &amp; 1200'!$B:$B,ROW()))</f>
        <v>SUBAKTIYANTO</v>
      </c>
      <c r="C1251" t="str">
        <f>IF(INDEX('Display 730 &amp; 1200'!$D:$D,ROW())="","",INDEX('Display 730 &amp; 1200'!$D:$D,ROW()))</f>
        <v>GUBENG_3</v>
      </c>
      <c r="D1251" t="e">
        <f>IF($C1251="",0,SUMIFS(#REF!,#REF!,$C1251,#REF!,"&gt;="&amp;'Display 730 &amp; 1200'!$AN$10,#REF!,"&lt;="&amp;'Display 730 &amp; 1200'!$AN$9))</f>
        <v>#REF!</v>
      </c>
      <c r="E1251" t="e">
        <f>IF($C1251="",0,SUMIFS(#REF!,#REF!,$C1251,#REF!,"&gt;="&amp;'Display 730 &amp; 1200'!$AN$12,#REF!,"&lt;="&amp;'Display 730 &amp; 1200'!$AN$11))</f>
        <v>#REF!</v>
      </c>
    </row>
    <row r="1252" spans="1:5">
      <c r="A1252" t="str">
        <f>IF(INDEX('Display 730 &amp; 1200'!$A:$A,ROW())="","",INDEX('Display 730 &amp; 1200'!$A:$A,ROW()))</f>
        <v>SURABAYA泗水</v>
      </c>
      <c r="B1252" t="str">
        <f>IF(INDEX('Display 730 &amp; 1200'!$B:$B,ROW())="","",INDEX('Display 730 &amp; 1200'!$B:$B,ROW()))</f>
        <v>SUBAKTIYANTO</v>
      </c>
      <c r="C1252" t="str">
        <f>IF(INDEX('Display 730 &amp; 1200'!$D:$D,ROW())="","",INDEX('Display 730 &amp; 1200'!$D:$D,ROW()))</f>
        <v>SUB_GENTENG</v>
      </c>
      <c r="D1252" t="e">
        <f>IF($C1252="",0,SUMIFS(#REF!,#REF!,$C1252,#REF!,"&gt;="&amp;'Display 730 &amp; 1200'!$AN$10,#REF!,"&lt;="&amp;'Display 730 &amp; 1200'!$AN$9))</f>
        <v>#REF!</v>
      </c>
      <c r="E1252" t="e">
        <f>IF($C1252="",0,SUMIFS(#REF!,#REF!,$C1252,#REF!,"&gt;="&amp;'Display 730 &amp; 1200'!$AN$12,#REF!,"&lt;="&amp;'Display 730 &amp; 1200'!$AN$11))</f>
        <v>#REF!</v>
      </c>
    </row>
    <row r="1253" spans="1:5">
      <c r="A1253" t="str">
        <f>IF(INDEX('Display 730 &amp; 1200'!$A:$A,ROW())="","",INDEX('Display 730 &amp; 1200'!$A:$A,ROW()))</f>
        <v>SURABAYA泗水</v>
      </c>
      <c r="B1253" t="str">
        <f>IF(INDEX('Display 730 &amp; 1200'!$B:$B,ROW())="","",INDEX('Display 730 &amp; 1200'!$B:$B,ROW()))</f>
        <v>SUBAKTIYANTO</v>
      </c>
      <c r="C1253" t="str">
        <f>IF(INDEX('Display 730 &amp; 1200'!$D:$D,ROW())="","",INDEX('Display 730 &amp; 1200'!$D:$D,ROW()))</f>
        <v>KARANG_EMPAT_BESAR_2</v>
      </c>
      <c r="D1253" t="e">
        <f>IF($C1253="",0,SUMIFS(#REF!,#REF!,$C1253,#REF!,"&gt;="&amp;'Display 730 &amp; 1200'!$AN$10,#REF!,"&lt;="&amp;'Display 730 &amp; 1200'!$AN$9))</f>
        <v>#REF!</v>
      </c>
      <c r="E1253" t="e">
        <f>IF($C1253="",0,SUMIFS(#REF!,#REF!,$C1253,#REF!,"&gt;="&amp;'Display 730 &amp; 1200'!$AN$12,#REF!,"&lt;="&amp;'Display 730 &amp; 1200'!$AN$11))</f>
        <v>#REF!</v>
      </c>
    </row>
    <row r="1254" spans="1:5">
      <c r="A1254" t="str">
        <f>IF(INDEX('Display 730 &amp; 1200'!$A:$A,ROW())="","",INDEX('Display 730 &amp; 1200'!$A:$A,ROW()))</f>
        <v>SURABAYA泗水</v>
      </c>
      <c r="B1254" t="str">
        <f>IF(INDEX('Display 730 &amp; 1200'!$B:$B,ROW())="","",INDEX('Display 730 &amp; 1200'!$B:$B,ROW()))</f>
        <v>SUBAKTIYANTO</v>
      </c>
      <c r="C1254" t="str">
        <f>IF(INDEX('Display 730 &amp; 1200'!$D:$D,ROW())="","",INDEX('Display 730 &amp; 1200'!$D:$D,ROW()))</f>
        <v>GUBENG_2</v>
      </c>
      <c r="D1254" t="e">
        <f>IF($C1254="",0,SUMIFS(#REF!,#REF!,$C1254,#REF!,"&gt;="&amp;'Display 730 &amp; 1200'!$AN$10,#REF!,"&lt;="&amp;'Display 730 &amp; 1200'!$AN$9))</f>
        <v>#REF!</v>
      </c>
      <c r="E1254" t="e">
        <f>IF($C1254="",0,SUMIFS(#REF!,#REF!,$C1254,#REF!,"&gt;="&amp;'Display 730 &amp; 1200'!$AN$12,#REF!,"&lt;="&amp;'Display 730 &amp; 1200'!$AN$11))</f>
        <v>#REF!</v>
      </c>
    </row>
    <row r="1255" spans="1:5">
      <c r="A1255" t="str">
        <f>IF(INDEX('Display 730 &amp; 1200'!$A:$A,ROW())="","",INDEX('Display 730 &amp; 1200'!$A:$A,ROW()))</f>
        <v>SURABAYA泗水</v>
      </c>
      <c r="B1255" t="str">
        <f>IF(INDEX('Display 730 &amp; 1200'!$B:$B,ROW())="","",INDEX('Display 730 &amp; 1200'!$B:$B,ROW()))</f>
        <v>YOSEPHINE SETYANA KUSUMAWARDHANI</v>
      </c>
      <c r="C1255" t="str">
        <f>IF(INDEX('Display 730 &amp; 1200'!$D:$D,ROW())="","",INDEX('Display 730 &amp; 1200'!$D:$D,ROW()))</f>
        <v>TAMBAKSARI_2</v>
      </c>
      <c r="D1255" t="e">
        <f>IF($C1255="",0,SUMIFS(#REF!,#REF!,$C1255,#REF!,"&gt;="&amp;'Display 730 &amp; 1200'!$AN$10,#REF!,"&lt;="&amp;'Display 730 &amp; 1200'!$AN$9))</f>
        <v>#REF!</v>
      </c>
      <c r="E1255" t="e">
        <f>IF($C1255="",0,SUMIFS(#REF!,#REF!,$C1255,#REF!,"&gt;="&amp;'Display 730 &amp; 1200'!$AN$12,#REF!,"&lt;="&amp;'Display 730 &amp; 1200'!$AN$11))</f>
        <v>#REF!</v>
      </c>
    </row>
    <row r="1256" spans="1:5">
      <c r="A1256" t="str">
        <f>IF(INDEX('Display 730 &amp; 1200'!$A:$A,ROW())="","",INDEX('Display 730 &amp; 1200'!$A:$A,ROW()))</f>
        <v>SURABAYA泗水</v>
      </c>
      <c r="B1256" t="str">
        <f>IF(INDEX('Display 730 &amp; 1200'!$B:$B,ROW())="","",INDEX('Display 730 &amp; 1200'!$B:$B,ROW()))</f>
        <v>YOSEPHINE SETYANA KUSUMAWARDHANI</v>
      </c>
      <c r="C1256" t="str">
        <f>IF(INDEX('Display 730 &amp; 1200'!$D:$D,ROW())="","",INDEX('Display 730 &amp; 1200'!$D:$D,ROW()))</f>
        <v>ARIEF_RAHMAN_HAKIM</v>
      </c>
      <c r="D1256" t="e">
        <f>IF($C1256="",0,SUMIFS(#REF!,#REF!,$C1256,#REF!,"&gt;="&amp;'Display 730 &amp; 1200'!$AN$10,#REF!,"&lt;="&amp;'Display 730 &amp; 1200'!$AN$9))</f>
        <v>#REF!</v>
      </c>
      <c r="E1256" t="e">
        <f>IF($C1256="",0,SUMIFS(#REF!,#REF!,$C1256,#REF!,"&gt;="&amp;'Display 730 &amp; 1200'!$AN$12,#REF!,"&lt;="&amp;'Display 730 &amp; 1200'!$AN$11))</f>
        <v>#REF!</v>
      </c>
    </row>
    <row r="1257" spans="1:5">
      <c r="A1257" t="str">
        <f>IF(INDEX('Display 730 &amp; 1200'!$A:$A,ROW())="","",INDEX('Display 730 &amp; 1200'!$A:$A,ROW()))</f>
        <v>SURABAYA泗水</v>
      </c>
      <c r="B1257" t="str">
        <f>IF(INDEX('Display 730 &amp; 1200'!$B:$B,ROW())="","",INDEX('Display 730 &amp; 1200'!$B:$B,ROW()))</f>
        <v>YOSEPHINE SETYANA KUSUMAWARDHANI</v>
      </c>
      <c r="C1257" t="str">
        <f>IF(INDEX('Display 730 &amp; 1200'!$D:$D,ROW())="","",INDEX('Display 730 &amp; 1200'!$D:$D,ROW()))</f>
        <v>DC_SUKOLILO</v>
      </c>
      <c r="D1257" t="e">
        <f>IF($C1257="",0,SUMIFS(#REF!,#REF!,$C1257,#REF!,"&gt;="&amp;'Display 730 &amp; 1200'!$AN$10,#REF!,"&lt;="&amp;'Display 730 &amp; 1200'!$AN$9))</f>
        <v>#REF!</v>
      </c>
      <c r="E1257" t="e">
        <f>IF($C1257="",0,SUMIFS(#REF!,#REF!,$C1257,#REF!,"&gt;="&amp;'Display 730 &amp; 1200'!$AN$12,#REF!,"&lt;="&amp;'Display 730 &amp; 1200'!$AN$11))</f>
        <v>#REF!</v>
      </c>
    </row>
    <row r="1258" spans="1:5">
      <c r="A1258" t="str">
        <f>IF(INDEX('Display 730 &amp; 1200'!$A:$A,ROW())="","",INDEX('Display 730 &amp; 1200'!$A:$A,ROW()))</f>
        <v>SURABAYA泗水</v>
      </c>
      <c r="B1258" t="str">
        <f>IF(INDEX('Display 730 &amp; 1200'!$B:$B,ROW())="","",INDEX('Display 730 &amp; 1200'!$B:$B,ROW()))</f>
        <v>YOSEPHINE SETYANA KUSUMAWARDHANI</v>
      </c>
      <c r="C1258" t="str">
        <f>IF(INDEX('Display 730 &amp; 1200'!$D:$D,ROW())="","",INDEX('Display 730 &amp; 1200'!$D:$D,ROW()))</f>
        <v>KENJERAN_3</v>
      </c>
      <c r="D1258" t="e">
        <f>IF($C1258="",0,SUMIFS(#REF!,#REF!,$C1258,#REF!,"&gt;="&amp;'Display 730 &amp; 1200'!$AN$10,#REF!,"&lt;="&amp;'Display 730 &amp; 1200'!$AN$9))</f>
        <v>#REF!</v>
      </c>
      <c r="E1258" t="e">
        <f>IF($C1258="",0,SUMIFS(#REF!,#REF!,$C1258,#REF!,"&gt;="&amp;'Display 730 &amp; 1200'!$AN$12,#REF!,"&lt;="&amp;'Display 730 &amp; 1200'!$AN$11))</f>
        <v>#REF!</v>
      </c>
    </row>
    <row r="1259" spans="1:5">
      <c r="A1259" t="str">
        <f>IF(INDEX('Display 730 &amp; 1200'!$A:$A,ROW())="","",INDEX('Display 730 &amp; 1200'!$A:$A,ROW()))</f>
        <v>SURABAYA泗水</v>
      </c>
      <c r="B1259" t="str">
        <f>IF(INDEX('Display 730 &amp; 1200'!$B:$B,ROW())="","",INDEX('Display 730 &amp; 1200'!$B:$B,ROW()))</f>
        <v>YOSEPHINE SETYANA KUSUMAWARDHANI</v>
      </c>
      <c r="C1259" t="str">
        <f>IF(INDEX('Display 730 &amp; 1200'!$D:$D,ROW())="","",INDEX('Display 730 &amp; 1200'!$D:$D,ROW()))</f>
        <v>KEPUTIH_2</v>
      </c>
      <c r="D1259" t="e">
        <f>IF($C1259="",0,SUMIFS(#REF!,#REF!,$C1259,#REF!,"&gt;="&amp;'Display 730 &amp; 1200'!$AN$10,#REF!,"&lt;="&amp;'Display 730 &amp; 1200'!$AN$9))</f>
        <v>#REF!</v>
      </c>
      <c r="E1259" t="e">
        <f>IF($C1259="",0,SUMIFS(#REF!,#REF!,$C1259,#REF!,"&gt;="&amp;'Display 730 &amp; 1200'!$AN$12,#REF!,"&lt;="&amp;'Display 730 &amp; 1200'!$AN$11))</f>
        <v>#REF!</v>
      </c>
    </row>
    <row r="1260" spans="1:5">
      <c r="A1260" t="str">
        <f>IF(INDEX('Display 730 &amp; 1200'!$A:$A,ROW())="","",INDEX('Display 730 &amp; 1200'!$A:$A,ROW()))</f>
        <v>SURABAYA泗水</v>
      </c>
      <c r="B1260" t="str">
        <f>IF(INDEX('Display 730 &amp; 1200'!$B:$B,ROW())="","",INDEX('Display 730 &amp; 1200'!$B:$B,ROW()))</f>
        <v>YOSEPHINE SETYANA KUSUMAWARDHANI</v>
      </c>
      <c r="C1260" t="str">
        <f>IF(INDEX('Display 730 &amp; 1200'!$D:$D,ROW())="","",INDEX('Display 730 &amp; 1200'!$D:$D,ROW()))</f>
        <v>MULYOREJO</v>
      </c>
      <c r="D1260" t="e">
        <f>IF($C1260="",0,SUMIFS(#REF!,#REF!,$C1260,#REF!,"&gt;="&amp;'Display 730 &amp; 1200'!$AN$10,#REF!,"&lt;="&amp;'Display 730 &amp; 1200'!$AN$9))</f>
        <v>#REF!</v>
      </c>
      <c r="E1260" t="e">
        <f>IF($C1260="",0,SUMIFS(#REF!,#REF!,$C1260,#REF!,"&gt;="&amp;'Display 730 &amp; 1200'!$AN$12,#REF!,"&lt;="&amp;'Display 730 &amp; 1200'!$AN$11))</f>
        <v>#REF!</v>
      </c>
    </row>
    <row r="1261" spans="1:5">
      <c r="A1261" t="str">
        <f>IF(INDEX('Display 730 &amp; 1200'!$A:$A,ROW())="","",INDEX('Display 730 &amp; 1200'!$A:$A,ROW()))</f>
        <v>SURABAYA泗水</v>
      </c>
      <c r="B1261" t="str">
        <f>IF(INDEX('Display 730 &amp; 1200'!$B:$B,ROW())="","",INDEX('Display 730 &amp; 1200'!$B:$B,ROW()))</f>
        <v>YOSEPHINE SETYANA KUSUMAWARDHANI</v>
      </c>
      <c r="C1261" t="str">
        <f>IF(INDEX('Display 730 &amp; 1200'!$D:$D,ROW())="","",INDEX('Display 730 &amp; 1200'!$D:$D,ROW()))</f>
        <v>MULYOREJO_1</v>
      </c>
      <c r="D1261" t="e">
        <f>IF($C1261="",0,SUMIFS(#REF!,#REF!,$C1261,#REF!,"&gt;="&amp;'Display 730 &amp; 1200'!$AN$10,#REF!,"&lt;="&amp;'Display 730 &amp; 1200'!$AN$9))</f>
        <v>#REF!</v>
      </c>
      <c r="E1261" t="e">
        <f>IF($C1261="",0,SUMIFS(#REF!,#REF!,$C1261,#REF!,"&gt;="&amp;'Display 730 &amp; 1200'!$AN$12,#REF!,"&lt;="&amp;'Display 730 &amp; 1200'!$AN$11))</f>
        <v>#REF!</v>
      </c>
    </row>
    <row r="1262" spans="1:5">
      <c r="A1262" t="str">
        <f>IF(INDEX('Display 730 &amp; 1200'!$A:$A,ROW())="","",INDEX('Display 730 &amp; 1200'!$A:$A,ROW()))</f>
        <v>SURABAYA泗水</v>
      </c>
      <c r="B1262" t="str">
        <f>IF(INDEX('Display 730 &amp; 1200'!$B:$B,ROW())="","",INDEX('Display 730 &amp; 1200'!$B:$B,ROW()))</f>
        <v>SUBAKTIYANTO</v>
      </c>
      <c r="C1262" t="str">
        <f>IF(INDEX('Display 730 &amp; 1200'!$D:$D,ROW())="","",INDEX('Display 730 &amp; 1200'!$D:$D,ROW()))</f>
        <v>ABDUL_KARIM</v>
      </c>
      <c r="D1262" t="e">
        <f>IF($C1262="",0,SUMIFS(#REF!,#REF!,$C1262,#REF!,"&gt;="&amp;'Display 730 &amp; 1200'!$AN$10,#REF!,"&lt;="&amp;'Display 730 &amp; 1200'!$AN$9))</f>
        <v>#REF!</v>
      </c>
      <c r="E1262" t="e">
        <f>IF($C1262="",0,SUMIFS(#REF!,#REF!,$C1262,#REF!,"&gt;="&amp;'Display 730 &amp; 1200'!$AN$12,#REF!,"&lt;="&amp;'Display 730 &amp; 1200'!$AN$11))</f>
        <v>#REF!</v>
      </c>
    </row>
    <row r="1263" spans="1:5">
      <c r="A1263" t="str">
        <f>IF(INDEX('Display 730 &amp; 1200'!$A:$A,ROW())="","",INDEX('Display 730 &amp; 1200'!$A:$A,ROW()))</f>
        <v>SURABAYA泗水</v>
      </c>
      <c r="B1263" t="str">
        <f>IF(INDEX('Display 730 &amp; 1200'!$B:$B,ROW())="","",INDEX('Display 730 &amp; 1200'!$B:$B,ROW()))</f>
        <v>SUBAKTIYANTO</v>
      </c>
      <c r="C1263" t="str">
        <f>IF(INDEX('Display 730 &amp; 1200'!$D:$D,ROW())="","",INDEX('Display 730 &amp; 1200'!$D:$D,ROW()))</f>
        <v>DC_KARANGPILANG</v>
      </c>
      <c r="D1263" t="e">
        <f>IF($C1263="",0,SUMIFS(#REF!,#REF!,$C1263,#REF!,"&gt;="&amp;'Display 730 &amp; 1200'!$AN$10,#REF!,"&lt;="&amp;'Display 730 &amp; 1200'!$AN$9))</f>
        <v>#REF!</v>
      </c>
      <c r="E1263" t="e">
        <f>IF($C1263="",0,SUMIFS(#REF!,#REF!,$C1263,#REF!,"&gt;="&amp;'Display 730 &amp; 1200'!$AN$12,#REF!,"&lt;="&amp;'Display 730 &amp; 1200'!$AN$11))</f>
        <v>#REF!</v>
      </c>
    </row>
    <row r="1264" spans="1:5">
      <c r="A1264" t="str">
        <f>IF(INDEX('Display 730 &amp; 1200'!$A:$A,ROW())="","",INDEX('Display 730 &amp; 1200'!$A:$A,ROW()))</f>
        <v>SURABAYA泗水</v>
      </c>
      <c r="B1264" t="str">
        <f>IF(INDEX('Display 730 &amp; 1200'!$B:$B,ROW())="","",INDEX('Display 730 &amp; 1200'!$B:$B,ROW()))</f>
        <v>SUBAKTIYANTO</v>
      </c>
      <c r="C1264" t="str">
        <f>IF(INDEX('Display 730 &amp; 1200'!$D:$D,ROW())="","",INDEX('Display 730 &amp; 1200'!$D:$D,ROW()))</f>
        <v>GUNUNG_ANYAR</v>
      </c>
      <c r="D1264" t="e">
        <f>IF($C1264="",0,SUMIFS(#REF!,#REF!,$C1264,#REF!,"&gt;="&amp;'Display 730 &amp; 1200'!$AN$10,#REF!,"&lt;="&amp;'Display 730 &amp; 1200'!$AN$9))</f>
        <v>#REF!</v>
      </c>
      <c r="E1264" t="e">
        <f>IF($C1264="",0,SUMIFS(#REF!,#REF!,$C1264,#REF!,"&gt;="&amp;'Display 730 &amp; 1200'!$AN$12,#REF!,"&lt;="&amp;'Display 730 &amp; 1200'!$AN$11))</f>
        <v>#REF!</v>
      </c>
    </row>
    <row r="1265" spans="1:5">
      <c r="A1265" t="str">
        <f>IF(INDEX('Display 730 &amp; 1200'!$A:$A,ROW())="","",INDEX('Display 730 &amp; 1200'!$A:$A,ROW()))</f>
        <v>SURABAYA泗水</v>
      </c>
      <c r="B1265" t="str">
        <f>IF(INDEX('Display 730 &amp; 1200'!$B:$B,ROW())="","",INDEX('Display 730 &amp; 1200'!$B:$B,ROW()))</f>
        <v>SUBAKTIYANTO</v>
      </c>
      <c r="C1265" t="str">
        <f>IF(INDEX('Display 730 &amp; 1200'!$D:$D,ROW())="","",INDEX('Display 730 &amp; 1200'!$D:$D,ROW()))</f>
        <v>SURABAYA_KIDUL</v>
      </c>
      <c r="D1265" t="e">
        <f>IF($C1265="",0,SUMIFS(#REF!,#REF!,$C1265,#REF!,"&gt;="&amp;'Display 730 &amp; 1200'!$AN$10,#REF!,"&lt;="&amp;'Display 730 &amp; 1200'!$AN$9))</f>
        <v>#REF!</v>
      </c>
      <c r="E1265" t="e">
        <f>IF($C1265="",0,SUMIFS(#REF!,#REF!,$C1265,#REF!,"&gt;="&amp;'Display 730 &amp; 1200'!$AN$12,#REF!,"&lt;="&amp;'Display 730 &amp; 1200'!$AN$11))</f>
        <v>#REF!</v>
      </c>
    </row>
    <row r="1266" spans="1:5">
      <c r="A1266" t="str">
        <f>IF(INDEX('Display 730 &amp; 1200'!$A:$A,ROW())="","",INDEX('Display 730 &amp; 1200'!$A:$A,ROW()))</f>
        <v>SURABAYA泗水</v>
      </c>
      <c r="B1266" t="str">
        <f>IF(INDEX('Display 730 &amp; 1200'!$B:$B,ROW())="","",INDEX('Display 730 &amp; 1200'!$B:$B,ROW()))</f>
        <v>SUBAKTIYANTO</v>
      </c>
      <c r="C1266" t="str">
        <f>IF(INDEX('Display 730 &amp; 1200'!$D:$D,ROW())="","",INDEX('Display 730 &amp; 1200'!$D:$D,ROW()))</f>
        <v>WONOCOLO_2</v>
      </c>
      <c r="D1266" t="e">
        <f>IF($C1266="",0,SUMIFS(#REF!,#REF!,$C1266,#REF!,"&gt;="&amp;'Display 730 &amp; 1200'!$AN$10,#REF!,"&lt;="&amp;'Display 730 &amp; 1200'!$AN$9))</f>
        <v>#REF!</v>
      </c>
      <c r="E1266" t="e">
        <f>IF($C1266="",0,SUMIFS(#REF!,#REF!,$C1266,#REF!,"&gt;="&amp;'Display 730 &amp; 1200'!$AN$12,#REF!,"&lt;="&amp;'Display 730 &amp; 1200'!$AN$11))</f>
        <v>#REF!</v>
      </c>
    </row>
    <row r="1267" spans="1:5">
      <c r="A1267" t="str">
        <f>IF(INDEX('Display 730 &amp; 1200'!$A:$A,ROW())="","",INDEX('Display 730 &amp; 1200'!$A:$A,ROW()))</f>
        <v>SURABAYA泗水</v>
      </c>
      <c r="B1267" t="str">
        <f>IF(INDEX('Display 730 &amp; 1200'!$B:$B,ROW())="","",INDEX('Display 730 &amp; 1200'!$B:$B,ROW()))</f>
        <v>SUBAKTIYANTO</v>
      </c>
      <c r="C1267" t="str">
        <f>IF(INDEX('Display 730 &amp; 1200'!$D:$D,ROW())="","",INDEX('Display 730 &amp; 1200'!$D:$D,ROW()))</f>
        <v>DUKUH_PAKIS_1</v>
      </c>
      <c r="D1267" t="e">
        <f>IF($C1267="",0,SUMIFS(#REF!,#REF!,$C1267,#REF!,"&gt;="&amp;'Display 730 &amp; 1200'!$AN$10,#REF!,"&lt;="&amp;'Display 730 &amp; 1200'!$AN$9))</f>
        <v>#REF!</v>
      </c>
      <c r="E1267" t="e">
        <f>IF($C1267="",0,SUMIFS(#REF!,#REF!,$C1267,#REF!,"&gt;="&amp;'Display 730 &amp; 1200'!$AN$12,#REF!,"&lt;="&amp;'Display 730 &amp; 1200'!$AN$11))</f>
        <v>#REF!</v>
      </c>
    </row>
    <row r="1268" spans="1:5">
      <c r="A1268" t="str">
        <f>IF(INDEX('Display 730 &amp; 1200'!$A:$A,ROW())="","",INDEX('Display 730 &amp; 1200'!$A:$A,ROW()))</f>
        <v>SURABAYA泗水</v>
      </c>
      <c r="B1268" t="str">
        <f>IF(INDEX('Display 730 &amp; 1200'!$B:$B,ROW())="","",INDEX('Display 730 &amp; 1200'!$B:$B,ROW()))</f>
        <v>SUBAKTIYANTO</v>
      </c>
      <c r="C1268" t="str">
        <f>IF(INDEX('Display 730 &amp; 1200'!$D:$D,ROW())="","",INDEX('Display 730 &amp; 1200'!$D:$D,ROW()))</f>
        <v>DUKUH_PAKIS_2</v>
      </c>
      <c r="D1268" t="e">
        <f>IF($C1268="",0,SUMIFS(#REF!,#REF!,$C1268,#REF!,"&gt;="&amp;'Display 730 &amp; 1200'!$AN$10,#REF!,"&lt;="&amp;'Display 730 &amp; 1200'!$AN$9))</f>
        <v>#REF!</v>
      </c>
      <c r="E1268" t="e">
        <f>IF($C1268="",0,SUMIFS(#REF!,#REF!,$C1268,#REF!,"&gt;="&amp;'Display 730 &amp; 1200'!$AN$12,#REF!,"&lt;="&amp;'Display 730 &amp; 1200'!$AN$11))</f>
        <v>#REF!</v>
      </c>
    </row>
    <row r="1269" spans="1:5">
      <c r="A1269" t="str">
        <f>IF(INDEX('Display 730 &amp; 1200'!$A:$A,ROW())="","",INDEX('Display 730 &amp; 1200'!$A:$A,ROW()))</f>
        <v>SURABAYA泗水</v>
      </c>
      <c r="B1269" t="str">
        <f>IF(INDEX('Display 730 &amp; 1200'!$B:$B,ROW())="","",INDEX('Display 730 &amp; 1200'!$B:$B,ROW()))</f>
        <v>SUBAKTIYANTO</v>
      </c>
      <c r="C1269" t="str">
        <f>IF(INDEX('Display 730 &amp; 1200'!$D:$D,ROW())="","",INDEX('Display 730 &amp; 1200'!$D:$D,ROW()))</f>
        <v>DC_ARJUNO</v>
      </c>
      <c r="D1269" t="e">
        <f>IF($C1269="",0,SUMIFS(#REF!,#REF!,$C1269,#REF!,"&gt;="&amp;'Display 730 &amp; 1200'!$AN$10,#REF!,"&lt;="&amp;'Display 730 &amp; 1200'!$AN$9))</f>
        <v>#REF!</v>
      </c>
      <c r="E1269" t="e">
        <f>IF($C1269="",0,SUMIFS(#REF!,#REF!,$C1269,#REF!,"&gt;="&amp;'Display 730 &amp; 1200'!$AN$12,#REF!,"&lt;="&amp;'Display 730 &amp; 1200'!$AN$11))</f>
        <v>#REF!</v>
      </c>
    </row>
    <row r="1270" spans="1:5">
      <c r="A1270" t="str">
        <f>IF(INDEX('Display 730 &amp; 1200'!$A:$A,ROW())="","",INDEX('Display 730 &amp; 1200'!$A:$A,ROW()))</f>
        <v>SURABAYA泗水</v>
      </c>
      <c r="B1270" t="str">
        <f>IF(INDEX('Display 730 &amp; 1200'!$B:$B,ROW())="","",INDEX('Display 730 &amp; 1200'!$B:$B,ROW()))</f>
        <v>SUBAKTIYANTO</v>
      </c>
      <c r="C1270" t="str">
        <f>IF(INDEX('Display 730 &amp; 1200'!$D:$D,ROW())="","",INDEX('Display 730 &amp; 1200'!$D:$D,ROW()))</f>
        <v>DC_WIYUNG</v>
      </c>
      <c r="D1270" t="e">
        <f>IF($C1270="",0,SUMIFS(#REF!,#REF!,$C1270,#REF!,"&gt;="&amp;'Display 730 &amp; 1200'!$AN$10,#REF!,"&lt;="&amp;'Display 730 &amp; 1200'!$AN$9))</f>
        <v>#REF!</v>
      </c>
      <c r="E1270" t="e">
        <f>IF($C1270="",0,SUMIFS(#REF!,#REF!,$C1270,#REF!,"&gt;="&amp;'Display 730 &amp; 1200'!$AN$12,#REF!,"&lt;="&amp;'Display 730 &amp; 1200'!$AN$11))</f>
        <v>#REF!</v>
      </c>
    </row>
    <row r="1271" spans="1:5">
      <c r="A1271" t="str">
        <f>IF(INDEX('Display 730 &amp; 1200'!$A:$A,ROW())="","",INDEX('Display 730 &amp; 1200'!$A:$A,ROW()))</f>
        <v>SURABAYA泗水</v>
      </c>
      <c r="B1271" t="str">
        <f>IF(INDEX('Display 730 &amp; 1200'!$B:$B,ROW())="","",INDEX('Display 730 &amp; 1200'!$B:$B,ROW()))</f>
        <v>SUBAKTIYANTO</v>
      </c>
      <c r="C1271" t="str">
        <f>IF(INDEX('Display 730 &amp; 1200'!$D:$D,ROW())="","",INDEX('Display 730 &amp; 1200'!$D:$D,ROW()))</f>
        <v>PETEMON_BARAT</v>
      </c>
      <c r="D1271" t="e">
        <f>IF($C1271="",0,SUMIFS(#REF!,#REF!,$C1271,#REF!,"&gt;="&amp;'Display 730 &amp; 1200'!$AN$10,#REF!,"&lt;="&amp;'Display 730 &amp; 1200'!$AN$9))</f>
        <v>#REF!</v>
      </c>
      <c r="E1271" t="e">
        <f>IF($C1271="",0,SUMIFS(#REF!,#REF!,$C1271,#REF!,"&gt;="&amp;'Display 730 &amp; 1200'!$AN$12,#REF!,"&lt;="&amp;'Display 730 &amp; 1200'!$AN$11))</f>
        <v>#REF!</v>
      </c>
    </row>
    <row r="1272" spans="1:5">
      <c r="A1272" t="str">
        <f>IF(INDEX('Display 730 &amp; 1200'!$A:$A,ROW())="","",INDEX('Display 730 &amp; 1200'!$A:$A,ROW()))</f>
        <v>SURABAYA泗水</v>
      </c>
      <c r="B1272" t="str">
        <f>IF(INDEX('Display 730 &amp; 1200'!$B:$B,ROW())="","",INDEX('Display 730 &amp; 1200'!$B:$B,ROW()))</f>
        <v>KHOMSUN MUBAROK</v>
      </c>
      <c r="C1272" t="str">
        <f>IF(INDEX('Display 730 &amp; 1200'!$D:$D,ROW())="","",INDEX('Display 730 &amp; 1200'!$D:$D,ROW()))</f>
        <v>WONOKROMO_2</v>
      </c>
      <c r="D1272" t="e">
        <f>IF($C1272="",0,SUMIFS(#REF!,#REF!,$C1272,#REF!,"&gt;="&amp;'Display 730 &amp; 1200'!$AN$10,#REF!,"&lt;="&amp;'Display 730 &amp; 1200'!$AN$9))</f>
        <v>#REF!</v>
      </c>
      <c r="E1272" t="e">
        <f>IF($C1272="",0,SUMIFS(#REF!,#REF!,$C1272,#REF!,"&gt;="&amp;'Display 730 &amp; 1200'!$AN$12,#REF!,"&lt;="&amp;'Display 730 &amp; 1200'!$AN$11))</f>
        <v>#REF!</v>
      </c>
    </row>
    <row r="1273" spans="1:5">
      <c r="A1273" t="str">
        <f>IF(INDEX('Display 730 &amp; 1200'!$A:$A,ROW())="","",INDEX('Display 730 &amp; 1200'!$A:$A,ROW()))</f>
        <v>SURABAYA泗水</v>
      </c>
      <c r="B1273" t="str">
        <f>IF(INDEX('Display 730 &amp; 1200'!$B:$B,ROW())="","",INDEX('Display 730 &amp; 1200'!$B:$B,ROW()))</f>
        <v>YOSEPHINE SETYANA KUSUMAWARDHANI</v>
      </c>
      <c r="C1273" t="str">
        <f>IF(INDEX('Display 730 &amp; 1200'!$D:$D,ROW())="","",INDEX('Display 730 &amp; 1200'!$D:$D,ROW()))</f>
        <v>PANJANG_JIWO_2</v>
      </c>
      <c r="D1273" t="e">
        <f>IF($C1273="",0,SUMIFS(#REF!,#REF!,$C1273,#REF!,"&gt;="&amp;'Display 730 &amp; 1200'!$AN$10,#REF!,"&lt;="&amp;'Display 730 &amp; 1200'!$AN$9))</f>
        <v>#REF!</v>
      </c>
      <c r="E1273" t="e">
        <f>IF($C1273="",0,SUMIFS(#REF!,#REF!,$C1273,#REF!,"&gt;="&amp;'Display 730 &amp; 1200'!$AN$12,#REF!,"&lt;="&amp;'Display 730 &amp; 1200'!$AN$11))</f>
        <v>#REF!</v>
      </c>
    </row>
    <row r="1274" spans="1:5">
      <c r="A1274" t="str">
        <f>IF(INDEX('Display 730 &amp; 1200'!$A:$A,ROW())="","",INDEX('Display 730 &amp; 1200'!$A:$A,ROW()))</f>
        <v>SURABAYA泗水</v>
      </c>
      <c r="B1274" t="str">
        <f>IF(INDEX('Display 730 &amp; 1200'!$B:$B,ROW())="","",INDEX('Display 730 &amp; 1200'!$B:$B,ROW()))</f>
        <v>YOSEPHINE SETYANA KUSUMAWARDHANI</v>
      </c>
      <c r="C1274" t="str">
        <f>IF(INDEX('Display 730 &amp; 1200'!$D:$D,ROW())="","",INDEX('Display 730 &amp; 1200'!$D:$D,ROW()))</f>
        <v>RAYA_TENGGILIS</v>
      </c>
      <c r="D1274" t="e">
        <f>IF($C1274="",0,SUMIFS(#REF!,#REF!,$C1274,#REF!,"&gt;="&amp;'Display 730 &amp; 1200'!$AN$10,#REF!,"&lt;="&amp;'Display 730 &amp; 1200'!$AN$9))</f>
        <v>#REF!</v>
      </c>
      <c r="E1274" t="e">
        <f>IF($C1274="",0,SUMIFS(#REF!,#REF!,$C1274,#REF!,"&gt;="&amp;'Display 730 &amp; 1200'!$AN$12,#REF!,"&lt;="&amp;'Display 730 &amp; 1200'!$AN$11))</f>
        <v>#REF!</v>
      </c>
    </row>
    <row r="1275" spans="1:5">
      <c r="A1275" t="str">
        <f>IF(INDEX('Display 730 &amp; 1200'!$A:$A,ROW())="","",INDEX('Display 730 &amp; 1200'!$A:$A,ROW()))</f>
        <v>SURABAYA泗水</v>
      </c>
      <c r="B1275" t="str">
        <f>IF(INDEX('Display 730 &amp; 1200'!$B:$B,ROW())="","",INDEX('Display 730 &amp; 1200'!$B:$B,ROW()))</f>
        <v>YOSEPHINE SETYANA KUSUMAWARDHANI</v>
      </c>
      <c r="C1275" t="str">
        <f>IF(INDEX('Display 730 &amp; 1200'!$D:$D,ROW())="","",INDEX('Display 730 &amp; 1200'!$D:$D,ROW()))</f>
        <v>RUNGKUT_2</v>
      </c>
      <c r="D1275" t="e">
        <f>IF($C1275="",0,SUMIFS(#REF!,#REF!,$C1275,#REF!,"&gt;="&amp;'Display 730 &amp; 1200'!$AN$10,#REF!,"&lt;="&amp;'Display 730 &amp; 1200'!$AN$9))</f>
        <v>#REF!</v>
      </c>
      <c r="E1275" t="e">
        <f>IF($C1275="",0,SUMIFS(#REF!,#REF!,$C1275,#REF!,"&gt;="&amp;'Display 730 &amp; 1200'!$AN$12,#REF!,"&lt;="&amp;'Display 730 &amp; 1200'!$AN$11))</f>
        <v>#REF!</v>
      </c>
    </row>
    <row r="1276" spans="1:5">
      <c r="A1276" t="str">
        <f>IF(INDEX('Display 730 &amp; 1200'!$A:$A,ROW())="","",INDEX('Display 730 &amp; 1200'!$A:$A,ROW()))</f>
        <v>SURABAYA泗水</v>
      </c>
      <c r="B1276" t="str">
        <f>IF(INDEX('Display 730 &amp; 1200'!$B:$B,ROW())="","",INDEX('Display 730 &amp; 1200'!$B:$B,ROW()))</f>
        <v>YOSEPHINE SETYANA KUSUMAWARDHANI</v>
      </c>
      <c r="C1276" t="str">
        <f>IF(INDEX('Display 730 &amp; 1200'!$D:$D,ROW())="","",INDEX('Display 730 &amp; 1200'!$D:$D,ROW()))</f>
        <v>RUNGKUT_ALANG_ALANG</v>
      </c>
      <c r="D1276" t="e">
        <f>IF($C1276="",0,SUMIFS(#REF!,#REF!,$C1276,#REF!,"&gt;="&amp;'Display 730 &amp; 1200'!$AN$10,#REF!,"&lt;="&amp;'Display 730 &amp; 1200'!$AN$9))</f>
        <v>#REF!</v>
      </c>
      <c r="E1276" t="e">
        <f>IF($C1276="",0,SUMIFS(#REF!,#REF!,$C1276,#REF!,"&gt;="&amp;'Display 730 &amp; 1200'!$AN$12,#REF!,"&lt;="&amp;'Display 730 &amp; 1200'!$AN$11))</f>
        <v>#REF!</v>
      </c>
    </row>
    <row r="1277" spans="1:5">
      <c r="A1277" t="str">
        <f>IF(INDEX('Display 730 &amp; 1200'!$A:$A,ROW())="","",INDEX('Display 730 &amp; 1200'!$A:$A,ROW()))</f>
        <v>SURABAYA泗水</v>
      </c>
      <c r="B1277" t="str">
        <f>IF(INDEX('Display 730 &amp; 1200'!$B:$B,ROW())="","",INDEX('Display 730 &amp; 1200'!$B:$B,ROW()))</f>
        <v>YOSEPHINE SETYANA KUSUMAWARDHANI</v>
      </c>
      <c r="C1277" t="str">
        <f>IF(INDEX('Display 730 &amp; 1200'!$D:$D,ROW())="","",INDEX('Display 730 &amp; 1200'!$D:$D,ROW()))</f>
        <v>KALI_RUNGKUT_1</v>
      </c>
      <c r="D1277" t="e">
        <f>IF($C1277="",0,SUMIFS(#REF!,#REF!,$C1277,#REF!,"&gt;="&amp;'Display 730 &amp; 1200'!$AN$10,#REF!,"&lt;="&amp;'Display 730 &amp; 1200'!$AN$9))</f>
        <v>#REF!</v>
      </c>
      <c r="E1277" t="e">
        <f>IF($C1277="",0,SUMIFS(#REF!,#REF!,$C1277,#REF!,"&gt;="&amp;'Display 730 &amp; 1200'!$AN$12,#REF!,"&lt;="&amp;'Display 730 &amp; 1200'!$AN$11))</f>
        <v>#REF!</v>
      </c>
    </row>
    <row r="1278" spans="1:5">
      <c r="A1278" t="str">
        <f>IF(INDEX('Display 730 &amp; 1200'!$A:$A,ROW())="","",INDEX('Display 730 &amp; 1200'!$A:$A,ROW()))</f>
        <v>SURABAYA泗水</v>
      </c>
      <c r="B1278" t="str">
        <f>IF(INDEX('Display 730 &amp; 1200'!$B:$B,ROW())="","",INDEX('Display 730 &amp; 1200'!$B:$B,ROW()))</f>
        <v>KHOMSUN MUBAROK</v>
      </c>
      <c r="C1278" t="str">
        <f>IF(INDEX('Display 730 &amp; 1200'!$D:$D,ROW())="","",INDEX('Display 730 &amp; 1200'!$D:$D,ROW()))</f>
        <v>BUBUTAN_5</v>
      </c>
      <c r="D1278" t="e">
        <f>IF($C1278="",0,SUMIFS(#REF!,#REF!,$C1278,#REF!,"&gt;="&amp;'Display 730 &amp; 1200'!$AN$10,#REF!,"&lt;="&amp;'Display 730 &amp; 1200'!$AN$9))</f>
        <v>#REF!</v>
      </c>
      <c r="E1278" t="e">
        <f>IF($C1278="",0,SUMIFS(#REF!,#REF!,$C1278,#REF!,"&gt;="&amp;'Display 730 &amp; 1200'!$AN$12,#REF!,"&lt;="&amp;'Display 730 &amp; 1200'!$AN$11))</f>
        <v>#REF!</v>
      </c>
    </row>
    <row r="1279" spans="1:5">
      <c r="A1279" t="str">
        <f>IF(INDEX('Display 730 &amp; 1200'!$A:$A,ROW())="","",INDEX('Display 730 &amp; 1200'!$A:$A,ROW()))</f>
        <v>SURABAYA泗水</v>
      </c>
      <c r="B1279" t="str">
        <f>IF(INDEX('Display 730 &amp; 1200'!$B:$B,ROW())="","",INDEX('Display 730 &amp; 1200'!$B:$B,ROW()))</f>
        <v>KHOMSUN MUBAROK</v>
      </c>
      <c r="C1279" t="str">
        <f>IF(INDEX('Display 730 &amp; 1200'!$D:$D,ROW())="","",INDEX('Display 730 &amp; 1200'!$D:$D,ROW()))</f>
        <v>DC_MADE</v>
      </c>
      <c r="D1279" t="e">
        <f>IF($C1279="",0,SUMIFS(#REF!,#REF!,$C1279,#REF!,"&gt;="&amp;'Display 730 &amp; 1200'!$AN$10,#REF!,"&lt;="&amp;'Display 730 &amp; 1200'!$AN$9))</f>
        <v>#REF!</v>
      </c>
      <c r="E1279" t="e">
        <f>IF($C1279="",0,SUMIFS(#REF!,#REF!,$C1279,#REF!,"&gt;="&amp;'Display 730 &amp; 1200'!$AN$12,#REF!,"&lt;="&amp;'Display 730 &amp; 1200'!$AN$11))</f>
        <v>#REF!</v>
      </c>
    </row>
    <row r="1280" spans="1:5">
      <c r="A1280" t="str">
        <f>IF(INDEX('Display 730 &amp; 1200'!$A:$A,ROW())="","",INDEX('Display 730 &amp; 1200'!$A:$A,ROW()))</f>
        <v>SURABAYA泗水</v>
      </c>
      <c r="B1280" t="str">
        <f>IF(INDEX('Display 730 &amp; 1200'!$B:$B,ROW())="","",INDEX('Display 730 &amp; 1200'!$B:$B,ROW()))</f>
        <v>KHOMSUN MUBAROK</v>
      </c>
      <c r="C1280" t="str">
        <f>IF(INDEX('Display 730 &amp; 1200'!$D:$D,ROW())="","",INDEX('Display 730 &amp; 1200'!$D:$D,ROW()))</f>
        <v>LAKARSANTRI_2</v>
      </c>
      <c r="D1280" t="e">
        <f>IF($C1280="",0,SUMIFS(#REF!,#REF!,$C1280,#REF!,"&gt;="&amp;'Display 730 &amp; 1200'!$AN$10,#REF!,"&lt;="&amp;'Display 730 &amp; 1200'!$AN$9))</f>
        <v>#REF!</v>
      </c>
      <c r="E1280" t="e">
        <f>IF($C1280="",0,SUMIFS(#REF!,#REF!,$C1280,#REF!,"&gt;="&amp;'Display 730 &amp; 1200'!$AN$12,#REF!,"&lt;="&amp;'Display 730 &amp; 1200'!$AN$11))</f>
        <v>#REF!</v>
      </c>
    </row>
    <row r="1281" spans="1:5">
      <c r="A1281" t="str">
        <f>IF(INDEX('Display 730 &amp; 1200'!$A:$A,ROW())="","",INDEX('Display 730 &amp; 1200'!$A:$A,ROW()))</f>
        <v>SURABAYA泗水</v>
      </c>
      <c r="B1281" t="str">
        <f>IF(INDEX('Display 730 &amp; 1200'!$B:$B,ROW())="","",INDEX('Display 730 &amp; 1200'!$B:$B,ROW()))</f>
        <v>KHOMSUN MUBAROK</v>
      </c>
      <c r="C1281" t="str">
        <f>IF(INDEX('Display 730 &amp; 1200'!$D:$D,ROW())="","",INDEX('Display 730 &amp; 1200'!$D:$D,ROW()))</f>
        <v>DC_PAKAL</v>
      </c>
      <c r="D1281" t="e">
        <f>IF($C1281="",0,SUMIFS(#REF!,#REF!,$C1281,#REF!,"&gt;="&amp;'Display 730 &amp; 1200'!$AN$10,#REF!,"&lt;="&amp;'Display 730 &amp; 1200'!$AN$9))</f>
        <v>#REF!</v>
      </c>
      <c r="E1281" t="e">
        <f>IF($C1281="",0,SUMIFS(#REF!,#REF!,$C1281,#REF!,"&gt;="&amp;'Display 730 &amp; 1200'!$AN$12,#REF!,"&lt;="&amp;'Display 730 &amp; 1200'!$AN$11))</f>
        <v>#REF!</v>
      </c>
    </row>
    <row r="1282" spans="1:5">
      <c r="A1282" t="str">
        <f>IF(INDEX('Display 730 &amp; 1200'!$A:$A,ROW())="","",INDEX('Display 730 &amp; 1200'!$A:$A,ROW()))</f>
        <v>SURABAYA泗水</v>
      </c>
      <c r="B1282" t="str">
        <f>IF(INDEX('Display 730 &amp; 1200'!$B:$B,ROW())="","",INDEX('Display 730 &amp; 1200'!$B:$B,ROW()))</f>
        <v>KHOMSUN MUBAROK</v>
      </c>
      <c r="C1282" t="str">
        <f>IF(INDEX('Display 730 &amp; 1200'!$D:$D,ROW())="","",INDEX('Display 730 &amp; 1200'!$D:$D,ROW()))</f>
        <v>MAYJEND_BARAT</v>
      </c>
      <c r="D1282" t="e">
        <f>IF($C1282="",0,SUMIFS(#REF!,#REF!,$C1282,#REF!,"&gt;="&amp;'Display 730 &amp; 1200'!$AN$10,#REF!,"&lt;="&amp;'Display 730 &amp; 1200'!$AN$9))</f>
        <v>#REF!</v>
      </c>
      <c r="E1282" t="e">
        <f>IF($C1282="",0,SUMIFS(#REF!,#REF!,$C1282,#REF!,"&gt;="&amp;'Display 730 &amp; 1200'!$AN$12,#REF!,"&lt;="&amp;'Display 730 &amp; 1200'!$AN$11))</f>
        <v>#REF!</v>
      </c>
    </row>
    <row r="1283" spans="1:5">
      <c r="A1283" t="str">
        <f>IF(INDEX('Display 730 &amp; 1200'!$A:$A,ROW())="","",INDEX('Display 730 &amp; 1200'!$A:$A,ROW()))</f>
        <v>SURABAYA泗水</v>
      </c>
      <c r="B1283" t="str">
        <f>IF(INDEX('Display 730 &amp; 1200'!$B:$B,ROW())="","",INDEX('Display 730 &amp; 1200'!$B:$B,ROW()))</f>
        <v>KHOMSUN MUBAROK</v>
      </c>
      <c r="C1283" t="str">
        <f>IF(INDEX('Display 730 &amp; 1200'!$D:$D,ROW())="","",INDEX('Display 730 &amp; 1200'!$D:$D,ROW()))</f>
        <v>PAKAL_2</v>
      </c>
      <c r="D1283" t="e">
        <f>IF($C1283="",0,SUMIFS(#REF!,#REF!,$C1283,#REF!,"&gt;="&amp;'Display 730 &amp; 1200'!$AN$10,#REF!,"&lt;="&amp;'Display 730 &amp; 1200'!$AN$9))</f>
        <v>#REF!</v>
      </c>
      <c r="E1283" t="e">
        <f>IF($C1283="",0,SUMIFS(#REF!,#REF!,$C1283,#REF!,"&gt;="&amp;'Display 730 &amp; 1200'!$AN$12,#REF!,"&lt;="&amp;'Display 730 &amp; 1200'!$AN$11))</f>
        <v>#REF!</v>
      </c>
    </row>
    <row r="1284" spans="1:5">
      <c r="A1284" t="str">
        <f>IF(INDEX('Display 730 &amp; 1200'!$A:$A,ROW())="","",INDEX('Display 730 &amp; 1200'!$A:$A,ROW()))</f>
        <v>SURABAYA泗水</v>
      </c>
      <c r="B1284" t="str">
        <f>IF(INDEX('Display 730 &amp; 1200'!$B:$B,ROW())="","",INDEX('Display 730 &amp; 1200'!$B:$B,ROW()))</f>
        <v>KHOMSUN MUBAROK</v>
      </c>
      <c r="C1284" t="str">
        <f>IF(INDEX('Display 730 &amp; 1200'!$D:$D,ROW())="","",INDEX('Display 730 &amp; 1200'!$D:$D,ROW()))</f>
        <v>SAMBIKEREP</v>
      </c>
      <c r="D1284" t="e">
        <f>IF($C1284="",0,SUMIFS(#REF!,#REF!,$C1284,#REF!,"&gt;="&amp;'Display 730 &amp; 1200'!$AN$10,#REF!,"&lt;="&amp;'Display 730 &amp; 1200'!$AN$9))</f>
        <v>#REF!</v>
      </c>
      <c r="E1284" t="e">
        <f>IF($C1284="",0,SUMIFS(#REF!,#REF!,$C1284,#REF!,"&gt;="&amp;'Display 730 &amp; 1200'!$AN$12,#REF!,"&lt;="&amp;'Display 730 &amp; 1200'!$AN$11))</f>
        <v>#REF!</v>
      </c>
    </row>
    <row r="1285" spans="1:5">
      <c r="A1285" t="str">
        <f>IF(INDEX('Display 730 &amp; 1200'!$A:$A,ROW())="","",INDEX('Display 730 &amp; 1200'!$A:$A,ROW()))</f>
        <v>SURABAYA泗水</v>
      </c>
      <c r="B1285" t="str">
        <f>IF(INDEX('Display 730 &amp; 1200'!$B:$B,ROW())="","",INDEX('Display 730 &amp; 1200'!$B:$B,ROW()))</f>
        <v>KHOMSUN MUBAROK</v>
      </c>
      <c r="C1285" t="str">
        <f>IF(INDEX('Display 730 &amp; 1200'!$D:$D,ROW())="","",INDEX('Display 730 &amp; 1200'!$D:$D,ROW()))</f>
        <v>SUKOMANUNGGAL_2</v>
      </c>
      <c r="D1285" t="e">
        <f>IF($C1285="",0,SUMIFS(#REF!,#REF!,$C1285,#REF!,"&gt;="&amp;'Display 730 &amp; 1200'!$AN$10,#REF!,"&lt;="&amp;'Display 730 &amp; 1200'!$AN$9))</f>
        <v>#REF!</v>
      </c>
      <c r="E1285" t="e">
        <f>IF($C1285="",0,SUMIFS(#REF!,#REF!,$C1285,#REF!,"&gt;="&amp;'Display 730 &amp; 1200'!$AN$12,#REF!,"&lt;="&amp;'Display 730 &amp; 1200'!$AN$11))</f>
        <v>#REF!</v>
      </c>
    </row>
    <row r="1286" spans="1:5">
      <c r="A1286" t="str">
        <f>IF(INDEX('Display 730 &amp; 1200'!$A:$A,ROW())="","",INDEX('Display 730 &amp; 1200'!$A:$A,ROW()))</f>
        <v>SURABAYA泗水</v>
      </c>
      <c r="B1286" t="str">
        <f>IF(INDEX('Display 730 &amp; 1200'!$B:$B,ROW())="","",INDEX('Display 730 &amp; 1200'!$B:$B,ROW()))</f>
        <v>KHOMSUN MUBAROK</v>
      </c>
      <c r="C1286" t="str">
        <f>IF(INDEX('Display 730 &amp; 1200'!$D:$D,ROW())="","",INDEX('Display 730 &amp; 1200'!$D:$D,ROW()))</f>
        <v>TANDES_2</v>
      </c>
      <c r="D1286" t="e">
        <f>IF($C1286="",0,SUMIFS(#REF!,#REF!,$C1286,#REF!,"&gt;="&amp;'Display 730 &amp; 1200'!$AN$10,#REF!,"&lt;="&amp;'Display 730 &amp; 1200'!$AN$9))</f>
        <v>#REF!</v>
      </c>
      <c r="E1286" t="e">
        <f>IF($C1286="",0,SUMIFS(#REF!,#REF!,$C1286,#REF!,"&gt;="&amp;'Display 730 &amp; 1200'!$AN$12,#REF!,"&lt;="&amp;'Display 730 &amp; 1200'!$AN$11))</f>
        <v>#REF!</v>
      </c>
    </row>
    <row r="1287" spans="1:5">
      <c r="A1287" t="str">
        <f>IF(INDEX('Display 730 &amp; 1200'!$A:$A,ROW())="","",INDEX('Display 730 &amp; 1200'!$A:$A,ROW()))</f>
        <v>SURABAYA泗水</v>
      </c>
      <c r="B1287" t="str">
        <f>IF(INDEX('Display 730 &amp; 1200'!$B:$B,ROW())="","",INDEX('Display 730 &amp; 1200'!$B:$B,ROW()))</f>
        <v>YOSEPHINE SETYANA KUSUMAWARDHANI</v>
      </c>
      <c r="C1287" t="str">
        <f>IF(INDEX('Display 730 &amp; 1200'!$D:$D,ROW())="","",INDEX('Display 730 &amp; 1200'!$D:$D,ROW()))</f>
        <v>PABEAN_CANTIAN_4</v>
      </c>
      <c r="D1287" t="e">
        <f>IF($C1287="",0,SUMIFS(#REF!,#REF!,$C1287,#REF!,"&gt;="&amp;'Display 730 &amp; 1200'!$AN$10,#REF!,"&lt;="&amp;'Display 730 &amp; 1200'!$AN$9))</f>
        <v>#REF!</v>
      </c>
      <c r="E1287" t="e">
        <f>IF($C1287="",0,SUMIFS(#REF!,#REF!,$C1287,#REF!,"&gt;="&amp;'Display 730 &amp; 1200'!$AN$12,#REF!,"&lt;="&amp;'Display 730 &amp; 1200'!$AN$11))</f>
        <v>#REF!</v>
      </c>
    </row>
    <row r="1288" spans="1:5">
      <c r="A1288" t="str">
        <f>IF(INDEX('Display 730 &amp; 1200'!$A:$A,ROW())="","",INDEX('Display 730 &amp; 1200'!$A:$A,ROW()))</f>
        <v>SURABAYA泗水</v>
      </c>
      <c r="B1288" t="str">
        <f>IF(INDEX('Display 730 &amp; 1200'!$B:$B,ROW())="","",INDEX('Display 730 &amp; 1200'!$B:$B,ROW()))</f>
        <v>YOSEPHINE SETYANA KUSUMAWARDHANI</v>
      </c>
      <c r="C1288" t="str">
        <f>IF(INDEX('Display 730 &amp; 1200'!$D:$D,ROW())="","",INDEX('Display 730 &amp; 1200'!$D:$D,ROW()))</f>
        <v>PABEAN_CANTIAN_5</v>
      </c>
      <c r="D1288" t="e">
        <f>IF($C1288="",0,SUMIFS(#REF!,#REF!,$C1288,#REF!,"&gt;="&amp;'Display 730 &amp; 1200'!$AN$10,#REF!,"&lt;="&amp;'Display 730 &amp; 1200'!$AN$9))</f>
        <v>#REF!</v>
      </c>
      <c r="E1288" t="e">
        <f>IF($C1288="",0,SUMIFS(#REF!,#REF!,$C1288,#REF!,"&gt;="&amp;'Display 730 &amp; 1200'!$AN$12,#REF!,"&lt;="&amp;'Display 730 &amp; 1200'!$AN$11))</f>
        <v>#REF!</v>
      </c>
    </row>
    <row r="1289" spans="1:5">
      <c r="A1289" t="str">
        <f>IF(INDEX('Display 730 &amp; 1200'!$A:$A,ROW())="","",INDEX('Display 730 &amp; 1200'!$A:$A,ROW()))</f>
        <v>SURABAYA泗水</v>
      </c>
      <c r="B1289" t="str">
        <f>IF(INDEX('Display 730 &amp; 1200'!$B:$B,ROW())="","",INDEX('Display 730 &amp; 1200'!$B:$B,ROW()))</f>
        <v>YOSEPHINE SETYANA KUSUMAWARDHANI</v>
      </c>
      <c r="C1289" t="str">
        <f>IF(INDEX('Display 730 &amp; 1200'!$D:$D,ROW())="","",INDEX('Display 730 &amp; 1200'!$D:$D,ROW()))</f>
        <v>SIMOKERTO_2</v>
      </c>
      <c r="D1289" t="e">
        <f>IF($C1289="",0,SUMIFS(#REF!,#REF!,$C1289,#REF!,"&gt;="&amp;'Display 730 &amp; 1200'!$AN$10,#REF!,"&lt;="&amp;'Display 730 &amp; 1200'!$AN$9))</f>
        <v>#REF!</v>
      </c>
      <c r="E1289" t="e">
        <f>IF($C1289="",0,SUMIFS(#REF!,#REF!,$C1289,#REF!,"&gt;="&amp;'Display 730 &amp; 1200'!$AN$12,#REF!,"&lt;="&amp;'Display 730 &amp; 1200'!$AN$11))</f>
        <v>#REF!</v>
      </c>
    </row>
    <row r="1290" spans="1:5">
      <c r="A1290" t="str">
        <f>IF(INDEX('Display 730 &amp; 1200'!$A:$A,ROW())="","",INDEX('Display 730 &amp; 1200'!$A:$A,ROW()))</f>
        <v>SURABAYA泗水</v>
      </c>
      <c r="B1290" t="str">
        <f>IF(INDEX('Display 730 &amp; 1200'!$B:$B,ROW())="","",INDEX('Display 730 &amp; 1200'!$B:$B,ROW()))</f>
        <v>YOSEPHINE SETYANA KUSUMAWARDHANI</v>
      </c>
      <c r="C1290" t="str">
        <f>IF(INDEX('Display 730 &amp; 1200'!$D:$D,ROW())="","",INDEX('Display 730 &amp; 1200'!$D:$D,ROW()))</f>
        <v>SEMAMPIR_2</v>
      </c>
      <c r="D1290" t="e">
        <f>IF($C1290="",0,SUMIFS(#REF!,#REF!,$C1290,#REF!,"&gt;="&amp;'Display 730 &amp; 1200'!$AN$10,#REF!,"&lt;="&amp;'Display 730 &amp; 1200'!$AN$9))</f>
        <v>#REF!</v>
      </c>
      <c r="E1290" t="e">
        <f>IF($C1290="",0,SUMIFS(#REF!,#REF!,$C1290,#REF!,"&gt;="&amp;'Display 730 &amp; 1200'!$AN$12,#REF!,"&lt;="&amp;'Display 730 &amp; 1200'!$AN$11))</f>
        <v>#REF!</v>
      </c>
    </row>
    <row r="1291" spans="1:5">
      <c r="A1291" t="str">
        <f>IF(INDEX('Display 730 &amp; 1200'!$A:$A,ROW())="","",INDEX('Display 730 &amp; 1200'!$A:$A,ROW()))</f>
        <v>SURABAYA泗水</v>
      </c>
      <c r="B1291" t="str">
        <f>IF(INDEX('Display 730 &amp; 1200'!$B:$B,ROW())="","",INDEX('Display 730 &amp; 1200'!$B:$B,ROW()))</f>
        <v>YOSEPHINE SETYANA KUSUMAWARDHANI</v>
      </c>
      <c r="C1291" t="str">
        <f>IF(INDEX('Display 730 &amp; 1200'!$D:$D,ROW())="","",INDEX('Display 730 &amp; 1200'!$D:$D,ROW()))</f>
        <v>SEMAMPIR_3</v>
      </c>
      <c r="D1291" t="e">
        <f>IF($C1291="",0,SUMIFS(#REF!,#REF!,$C1291,#REF!,"&gt;="&amp;'Display 730 &amp; 1200'!$AN$10,#REF!,"&lt;="&amp;'Display 730 &amp; 1200'!$AN$9))</f>
        <v>#REF!</v>
      </c>
      <c r="E1291" t="e">
        <f>IF($C1291="",0,SUMIFS(#REF!,#REF!,$C1291,#REF!,"&gt;="&amp;'Display 730 &amp; 1200'!$AN$12,#REF!,"&lt;="&amp;'Display 730 &amp; 1200'!$AN$11))</f>
        <v>#REF!</v>
      </c>
    </row>
    <row r="1292" spans="1:5">
      <c r="A1292" t="str">
        <f>IF(INDEX('Display 730 &amp; 1200'!$A:$A,ROW())="","",INDEX('Display 730 &amp; 1200'!$A:$A,ROW()))</f>
        <v>SURABAYA泗水</v>
      </c>
      <c r="B1292" t="str">
        <f>IF(INDEX('Display 730 &amp; 1200'!$B:$B,ROW())="","",INDEX('Display 730 &amp; 1200'!$B:$B,ROW()))</f>
        <v>AKHMAD HUSEIN SASTRA NEGARA</v>
      </c>
      <c r="C1292" t="str">
        <f>IF(INDEX('Display 730 &amp; 1200'!$D:$D,ROW())="","",INDEX('Display 730 &amp; 1200'!$D:$D,ROW()))</f>
        <v>AMBULU</v>
      </c>
      <c r="D1292" t="e">
        <f>IF($C1292="",0,SUMIFS(#REF!,#REF!,$C1292,#REF!,"&gt;="&amp;'Display 730 &amp; 1200'!$AN$10,#REF!,"&lt;="&amp;'Display 730 &amp; 1200'!$AN$9))</f>
        <v>#REF!</v>
      </c>
      <c r="E1292" t="e">
        <f>IF($C1292="",0,SUMIFS(#REF!,#REF!,$C1292,#REF!,"&gt;="&amp;'Display 730 &amp; 1200'!$AN$12,#REF!,"&lt;="&amp;'Display 730 &amp; 1200'!$AN$11))</f>
        <v>#REF!</v>
      </c>
    </row>
    <row r="1293" spans="1:5">
      <c r="A1293" t="str">
        <f>IF(INDEX('Display 730 &amp; 1200'!$A:$A,ROW())="","",INDEX('Display 730 &amp; 1200'!$A:$A,ROW()))</f>
        <v>SURABAYA泗水</v>
      </c>
      <c r="B1293" t="str">
        <f>IF(INDEX('Display 730 &amp; 1200'!$B:$B,ROW())="","",INDEX('Display 730 &amp; 1200'!$B:$B,ROW()))</f>
        <v>AKHMAD HUSEIN SASTRA NEGARA</v>
      </c>
      <c r="C1293" t="str">
        <f>IF(INDEX('Display 730 &amp; 1200'!$D:$D,ROW())="","",INDEX('Display 730 &amp; 1200'!$D:$D,ROW()))</f>
        <v>TANGGUL</v>
      </c>
      <c r="D1293" t="e">
        <f>IF($C1293="",0,SUMIFS(#REF!,#REF!,$C1293,#REF!,"&gt;="&amp;'Display 730 &amp; 1200'!$AN$10,#REF!,"&lt;="&amp;'Display 730 &amp; 1200'!$AN$9))</f>
        <v>#REF!</v>
      </c>
      <c r="E1293" t="e">
        <f>IF($C1293="",0,SUMIFS(#REF!,#REF!,$C1293,#REF!,"&gt;="&amp;'Display 730 &amp; 1200'!$AN$12,#REF!,"&lt;="&amp;'Display 730 &amp; 1200'!$AN$11))</f>
        <v>#REF!</v>
      </c>
    </row>
    <row r="1294" spans="1:5">
      <c r="A1294" t="str">
        <f>IF(INDEX('Display 730 &amp; 1200'!$A:$A,ROW())="","",INDEX('Display 730 &amp; 1200'!$A:$A,ROW()))</f>
        <v>SURABAYA泗水</v>
      </c>
      <c r="B1294" t="str">
        <f>IF(INDEX('Display 730 &amp; 1200'!$B:$B,ROW())="","",INDEX('Display 730 &amp; 1200'!$B:$B,ROW()))</f>
        <v>AKHMAD HUSEIN SASTRA NEGARA</v>
      </c>
      <c r="C1294" t="str">
        <f>IF(INDEX('Display 730 &amp; 1200'!$D:$D,ROW())="","",INDEX('Display 730 &amp; 1200'!$D:$D,ROW()))</f>
        <v>RAMBIPUJI</v>
      </c>
      <c r="D1294" t="e">
        <f>IF($C1294="",0,SUMIFS(#REF!,#REF!,$C1294,#REF!,"&gt;="&amp;'Display 730 &amp; 1200'!$AN$10,#REF!,"&lt;="&amp;'Display 730 &amp; 1200'!$AN$9))</f>
        <v>#REF!</v>
      </c>
      <c r="E1294" t="e">
        <f>IF($C1294="",0,SUMIFS(#REF!,#REF!,$C1294,#REF!,"&gt;="&amp;'Display 730 &amp; 1200'!$AN$12,#REF!,"&lt;="&amp;'Display 730 &amp; 1200'!$AN$11))</f>
        <v>#REF!</v>
      </c>
    </row>
    <row r="1295" spans="1:5">
      <c r="A1295" t="str">
        <f>IF(INDEX('Display 730 &amp; 1200'!$A:$A,ROW())="","",INDEX('Display 730 &amp; 1200'!$A:$A,ROW()))</f>
        <v>SURABAYA泗水</v>
      </c>
      <c r="B1295" t="str">
        <f>IF(INDEX('Display 730 &amp; 1200'!$B:$B,ROW())="","",INDEX('Display 730 &amp; 1200'!$B:$B,ROW()))</f>
        <v>AKHMAD HUSEIN SASTRA NEGARA</v>
      </c>
      <c r="C1295" t="str">
        <f>IF(INDEX('Display 730 &amp; 1200'!$D:$D,ROW())="","",INDEX('Display 730 &amp; 1200'!$D:$D,ROW()))</f>
        <v>PUGER_1</v>
      </c>
      <c r="D1295" t="e">
        <f>IF($C1295="",0,SUMIFS(#REF!,#REF!,$C1295,#REF!,"&gt;="&amp;'Display 730 &amp; 1200'!$AN$10,#REF!,"&lt;="&amp;'Display 730 &amp; 1200'!$AN$9))</f>
        <v>#REF!</v>
      </c>
      <c r="E1295" t="e">
        <f>IF($C1295="",0,SUMIFS(#REF!,#REF!,$C1295,#REF!,"&gt;="&amp;'Display 730 &amp; 1200'!$AN$12,#REF!,"&lt;="&amp;'Display 730 &amp; 1200'!$AN$11))</f>
        <v>#REF!</v>
      </c>
    </row>
    <row r="1296" spans="1:5">
      <c r="A1296" t="str">
        <f>IF(INDEX('Display 730 &amp; 1200'!$A:$A,ROW())="","",INDEX('Display 730 &amp; 1200'!$A:$A,ROW()))</f>
        <v>SURABAYA泗水</v>
      </c>
      <c r="B1296" t="str">
        <f>IF(INDEX('Display 730 &amp; 1200'!$B:$B,ROW())="","",INDEX('Display 730 &amp; 1200'!$B:$B,ROW()))</f>
        <v>AKHMAD HUSEIN SASTRA NEGARA</v>
      </c>
      <c r="C1296" t="str">
        <f>IF(INDEX('Display 730 &amp; 1200'!$D:$D,ROW())="","",INDEX('Display 730 &amp; 1200'!$D:$D,ROW()))</f>
        <v>BALUNG</v>
      </c>
      <c r="D1296" t="e">
        <f>IF($C1296="",0,SUMIFS(#REF!,#REF!,$C1296,#REF!,"&gt;="&amp;'Display 730 &amp; 1200'!$AN$10,#REF!,"&lt;="&amp;'Display 730 &amp; 1200'!$AN$9))</f>
        <v>#REF!</v>
      </c>
      <c r="E1296" t="e">
        <f>IF($C1296="",0,SUMIFS(#REF!,#REF!,$C1296,#REF!,"&gt;="&amp;'Display 730 &amp; 1200'!$AN$12,#REF!,"&lt;="&amp;'Display 730 &amp; 1200'!$AN$11))</f>
        <v>#REF!</v>
      </c>
    </row>
    <row r="1297" spans="1:5">
      <c r="A1297" t="str">
        <f>IF(INDEX('Display 730 &amp; 1200'!$A:$A,ROW())="","",INDEX('Display 730 &amp; 1200'!$A:$A,ROW()))</f>
        <v>SURABAYA泗水</v>
      </c>
      <c r="B1297" t="str">
        <f>IF(INDEX('Display 730 &amp; 1200'!$B:$B,ROW())="","",INDEX('Display 730 &amp; 1200'!$B:$B,ROW()))</f>
        <v>AKHMAD HUSEIN SASTRA NEGARA</v>
      </c>
      <c r="C1297" t="str">
        <f>IF(INDEX('Display 730 &amp; 1200'!$D:$D,ROW())="","",INDEX('Display 730 &amp; 1200'!$D:$D,ROW()))</f>
        <v>KENCONG</v>
      </c>
      <c r="D1297" t="e">
        <f>IF($C1297="",0,SUMIFS(#REF!,#REF!,$C1297,#REF!,"&gt;="&amp;'Display 730 &amp; 1200'!$AN$10,#REF!,"&lt;="&amp;'Display 730 &amp; 1200'!$AN$9))</f>
        <v>#REF!</v>
      </c>
      <c r="E1297" t="e">
        <f>IF($C1297="",0,SUMIFS(#REF!,#REF!,$C1297,#REF!,"&gt;="&amp;'Display 730 &amp; 1200'!$AN$12,#REF!,"&lt;="&amp;'Display 730 &amp; 1200'!$AN$11))</f>
        <v>#REF!</v>
      </c>
    </row>
    <row r="1298" spans="1:5">
      <c r="A1298" t="str">
        <f>IF(INDEX('Display 730 &amp; 1200'!$A:$A,ROW())="","",INDEX('Display 730 &amp; 1200'!$A:$A,ROW()))</f>
        <v>SURABAYA泗水</v>
      </c>
      <c r="B1298" t="str">
        <f>IF(INDEX('Display 730 &amp; 1200'!$B:$B,ROW())="","",INDEX('Display 730 &amp; 1200'!$B:$B,ROW()))</f>
        <v>AKHMAD HUSEIN SASTRA NEGARA</v>
      </c>
      <c r="C1298" t="str">
        <f>IF(INDEX('Display 730 &amp; 1200'!$D:$D,ROW())="","",INDEX('Display 730 &amp; 1200'!$D:$D,ROW()))</f>
        <v>WULUHAN</v>
      </c>
      <c r="D1298" t="e">
        <f>IF($C1298="",0,SUMIFS(#REF!,#REF!,$C1298,#REF!,"&gt;="&amp;'Display 730 &amp; 1200'!$AN$10,#REF!,"&lt;="&amp;'Display 730 &amp; 1200'!$AN$9))</f>
        <v>#REF!</v>
      </c>
      <c r="E1298" t="e">
        <f>IF($C1298="",0,SUMIFS(#REF!,#REF!,$C1298,#REF!,"&gt;="&amp;'Display 730 &amp; 1200'!$AN$12,#REF!,"&lt;="&amp;'Display 730 &amp; 1200'!$AN$11))</f>
        <v>#REF!</v>
      </c>
    </row>
    <row r="1299" spans="1:5">
      <c r="A1299" t="str">
        <f>IF(INDEX('Display 730 &amp; 1200'!$A:$A,ROW())="","",INDEX('Display 730 &amp; 1200'!$A:$A,ROW()))</f>
        <v>SURABAYA泗水</v>
      </c>
      <c r="B1299" t="str">
        <f>IF(INDEX('Display 730 &amp; 1200'!$B:$B,ROW())="","",INDEX('Display 730 &amp; 1200'!$B:$B,ROW()))</f>
        <v>AKHMAD HUSEIN SASTRA NEGARA</v>
      </c>
      <c r="C1299" t="str">
        <f>IF(INDEX('Display 730 &amp; 1200'!$D:$D,ROW())="","",INDEX('Display 730 &amp; 1200'!$D:$D,ROW()))</f>
        <v>SEMBORO</v>
      </c>
      <c r="D1299" t="e">
        <f>IF($C1299="",0,SUMIFS(#REF!,#REF!,$C1299,#REF!,"&gt;="&amp;'Display 730 &amp; 1200'!$AN$10,#REF!,"&lt;="&amp;'Display 730 &amp; 1200'!$AN$9))</f>
        <v>#REF!</v>
      </c>
      <c r="E1299" t="e">
        <f>IF($C1299="",0,SUMIFS(#REF!,#REF!,$C1299,#REF!,"&gt;="&amp;'Display 730 &amp; 1200'!$AN$12,#REF!,"&lt;="&amp;'Display 730 &amp; 1200'!$AN$11))</f>
        <v>#REF!</v>
      </c>
    </row>
    <row r="1300" spans="1:5">
      <c r="A1300" t="str">
        <f>IF(INDEX('Display 730 &amp; 1200'!$A:$A,ROW())="","",INDEX('Display 730 &amp; 1200'!$A:$A,ROW()))</f>
        <v>SURABAYA泗水</v>
      </c>
      <c r="B1300" t="str">
        <f>IF(INDEX('Display 730 &amp; 1200'!$B:$B,ROW())="","",INDEX('Display 730 &amp; 1200'!$B:$B,ROW()))</f>
        <v>AKHMAD HUSEIN SASTRA NEGARA</v>
      </c>
      <c r="C1300" t="str">
        <f>IF(INDEX('Display 730 &amp; 1200'!$D:$D,ROW())="","",INDEX('Display 730 &amp; 1200'!$D:$D,ROW()))</f>
        <v>BANGSALSARI</v>
      </c>
      <c r="D1300" t="e">
        <f>IF($C1300="",0,SUMIFS(#REF!,#REF!,$C1300,#REF!,"&gt;="&amp;'Display 730 &amp; 1200'!$AN$10,#REF!,"&lt;="&amp;'Display 730 &amp; 1200'!$AN$9))</f>
        <v>#REF!</v>
      </c>
      <c r="E1300" t="e">
        <f>IF($C1300="",0,SUMIFS(#REF!,#REF!,$C1300,#REF!,"&gt;="&amp;'Display 730 &amp; 1200'!$AN$12,#REF!,"&lt;="&amp;'Display 730 &amp; 1200'!$AN$11))</f>
        <v>#REF!</v>
      </c>
    </row>
    <row r="1301" spans="1:5">
      <c r="A1301" t="str">
        <f>IF(INDEX('Display 730 &amp; 1200'!$A:$A,ROW())="","",INDEX('Display 730 &amp; 1200'!$A:$A,ROW()))</f>
        <v>SURABAYA泗水</v>
      </c>
      <c r="B1301" t="str">
        <f>IF(INDEX('Display 730 &amp; 1200'!$B:$B,ROW())="","",INDEX('Display 730 &amp; 1200'!$B:$B,ROW()))</f>
        <v>AKHMAD HUSEIN SASTRA NEGARA</v>
      </c>
      <c r="C1301" t="str">
        <f>IF(INDEX('Display 730 &amp; 1200'!$D:$D,ROW())="","",INDEX('Display 730 &amp; 1200'!$D:$D,ROW()))</f>
        <v>GUMUKMAS_1</v>
      </c>
      <c r="D1301" t="e">
        <f>IF($C1301="",0,SUMIFS(#REF!,#REF!,$C1301,#REF!,"&gt;="&amp;'Display 730 &amp; 1200'!$AN$10,#REF!,"&lt;="&amp;'Display 730 &amp; 1200'!$AN$9))</f>
        <v>#REF!</v>
      </c>
      <c r="E1301" t="e">
        <f>IF($C1301="",0,SUMIFS(#REF!,#REF!,$C1301,#REF!,"&gt;="&amp;'Display 730 &amp; 1200'!$AN$12,#REF!,"&lt;="&amp;'Display 730 &amp; 1200'!$AN$11))</f>
        <v>#REF!</v>
      </c>
    </row>
    <row r="1302" spans="1:5">
      <c r="A1302" t="str">
        <f>IF(INDEX('Display 730 &amp; 1200'!$A:$A,ROW())="","",INDEX('Display 730 &amp; 1200'!$A:$A,ROW()))</f>
        <v>SURABAYA泗水</v>
      </c>
      <c r="B1302" t="str">
        <f>IF(INDEX('Display 730 &amp; 1200'!$B:$B,ROW())="","",INDEX('Display 730 &amp; 1200'!$B:$B,ROW()))</f>
        <v>AKHMAD HUSEIN SASTRA NEGARA</v>
      </c>
      <c r="C1302" t="str">
        <f>IF(INDEX('Display 730 &amp; 1200'!$D:$D,ROW())="","",INDEX('Display 730 &amp; 1200'!$D:$D,ROW()))</f>
        <v>SUMBERBARU_1</v>
      </c>
      <c r="D1302" t="e">
        <f>IF($C1302="",0,SUMIFS(#REF!,#REF!,$C1302,#REF!,"&gt;="&amp;'Display 730 &amp; 1200'!$AN$10,#REF!,"&lt;="&amp;'Display 730 &amp; 1200'!$AN$9))</f>
        <v>#REF!</v>
      </c>
      <c r="E1302" t="e">
        <f>IF($C1302="",0,SUMIFS(#REF!,#REF!,$C1302,#REF!,"&gt;="&amp;'Display 730 &amp; 1200'!$AN$12,#REF!,"&lt;="&amp;'Display 730 &amp; 1200'!$AN$11))</f>
        <v>#REF!</v>
      </c>
    </row>
    <row r="1303" spans="1:5">
      <c r="A1303" t="str">
        <f>IF(INDEX('Display 730 &amp; 1200'!$A:$A,ROW())="","",INDEX('Display 730 &amp; 1200'!$A:$A,ROW()))</f>
        <v>SURABAYA泗水</v>
      </c>
      <c r="B1303" t="str">
        <f>IF(INDEX('Display 730 &amp; 1200'!$B:$B,ROW())="","",INDEX('Display 730 &amp; 1200'!$B:$B,ROW()))</f>
        <v>DENNY SOFIAN WAHYUDI</v>
      </c>
      <c r="C1303" t="str">
        <f>IF(INDEX('Display 730 &amp; 1200'!$D:$D,ROW())="","",INDEX('Display 730 &amp; 1200'!$D:$D,ROW()))</f>
        <v>PASIRIAN</v>
      </c>
      <c r="D1303" t="e">
        <f>IF($C1303="",0,SUMIFS(#REF!,#REF!,$C1303,#REF!,"&gt;="&amp;'Display 730 &amp; 1200'!$AN$10,#REF!,"&lt;="&amp;'Display 730 &amp; 1200'!$AN$9))</f>
        <v>#REF!</v>
      </c>
      <c r="E1303" t="e">
        <f>IF($C1303="",0,SUMIFS(#REF!,#REF!,$C1303,#REF!,"&gt;="&amp;'Display 730 &amp; 1200'!$AN$12,#REF!,"&lt;="&amp;'Display 730 &amp; 1200'!$AN$11))</f>
        <v>#REF!</v>
      </c>
    </row>
    <row r="1304" spans="1:5">
      <c r="A1304" t="str">
        <f>IF(INDEX('Display 730 &amp; 1200'!$A:$A,ROW())="","",INDEX('Display 730 &amp; 1200'!$A:$A,ROW()))</f>
        <v>SURABAYA泗水</v>
      </c>
      <c r="B1304" t="str">
        <f>IF(INDEX('Display 730 &amp; 1200'!$B:$B,ROW())="","",INDEX('Display 730 &amp; 1200'!$B:$B,ROW()))</f>
        <v>DENNY SOFIAN WAHYUDI</v>
      </c>
      <c r="C1304" t="str">
        <f>IF(INDEX('Display 730 &amp; 1200'!$D:$D,ROW())="","",INDEX('Display 730 &amp; 1200'!$D:$D,ROW()))</f>
        <v>JATIROTO</v>
      </c>
      <c r="D1304" t="e">
        <f>IF($C1304="",0,SUMIFS(#REF!,#REF!,$C1304,#REF!,"&gt;="&amp;'Display 730 &amp; 1200'!$AN$10,#REF!,"&lt;="&amp;'Display 730 &amp; 1200'!$AN$9))</f>
        <v>#REF!</v>
      </c>
      <c r="E1304" t="e">
        <f>IF($C1304="",0,SUMIFS(#REF!,#REF!,$C1304,#REF!,"&gt;="&amp;'Display 730 &amp; 1200'!$AN$12,#REF!,"&lt;="&amp;'Display 730 &amp; 1200'!$AN$11))</f>
        <v>#REF!</v>
      </c>
    </row>
    <row r="1305" spans="1:5">
      <c r="A1305" t="str">
        <f>IF(INDEX('Display 730 &amp; 1200'!$A:$A,ROW())="","",INDEX('Display 730 &amp; 1200'!$A:$A,ROW()))</f>
        <v>SURABAYA泗水</v>
      </c>
      <c r="B1305" t="str">
        <f>IF(INDEX('Display 730 &amp; 1200'!$B:$B,ROW())="","",INDEX('Display 730 &amp; 1200'!$B:$B,ROW()))</f>
        <v>DENNY SOFIAN WAHYUDI</v>
      </c>
      <c r="C1305" t="str">
        <f>IF(INDEX('Display 730 &amp; 1200'!$D:$D,ROW())="","",INDEX('Display 730 &amp; 1200'!$D:$D,ROW()))</f>
        <v>MAHAKAM</v>
      </c>
      <c r="D1305" t="e">
        <f>IF($C1305="",0,SUMIFS(#REF!,#REF!,$C1305,#REF!,"&gt;="&amp;'Display 730 &amp; 1200'!$AN$10,#REF!,"&lt;="&amp;'Display 730 &amp; 1200'!$AN$9))</f>
        <v>#REF!</v>
      </c>
      <c r="E1305" t="e">
        <f>IF($C1305="",0,SUMIFS(#REF!,#REF!,$C1305,#REF!,"&gt;="&amp;'Display 730 &amp; 1200'!$AN$12,#REF!,"&lt;="&amp;'Display 730 &amp; 1200'!$AN$11))</f>
        <v>#REF!</v>
      </c>
    </row>
    <row r="1306" spans="1:5">
      <c r="A1306" t="str">
        <f>IF(INDEX('Display 730 &amp; 1200'!$A:$A,ROW())="","",INDEX('Display 730 &amp; 1200'!$A:$A,ROW()))</f>
        <v>SURABAYA泗水</v>
      </c>
      <c r="B1306" t="str">
        <f>IF(INDEX('Display 730 &amp; 1200'!$B:$B,ROW())="","",INDEX('Display 730 &amp; 1200'!$B:$B,ROW()))</f>
        <v>DENNY SOFIAN WAHYUDI</v>
      </c>
      <c r="C1306" t="str">
        <f>IF(INDEX('Display 730 &amp; 1200'!$D:$D,ROW())="","",INDEX('Display 730 &amp; 1200'!$D:$D,ROW()))</f>
        <v>SANDTOWN</v>
      </c>
      <c r="D1306" t="e">
        <f>IF($C1306="",0,SUMIFS(#REF!,#REF!,$C1306,#REF!,"&gt;="&amp;'Display 730 &amp; 1200'!$AN$10,#REF!,"&lt;="&amp;'Display 730 &amp; 1200'!$AN$9))</f>
        <v>#REF!</v>
      </c>
      <c r="E1306" t="e">
        <f>IF($C1306="",0,SUMIFS(#REF!,#REF!,$C1306,#REF!,"&gt;="&amp;'Display 730 &amp; 1200'!$AN$12,#REF!,"&lt;="&amp;'Display 730 &amp; 1200'!$AN$11))</f>
        <v>#REF!</v>
      </c>
    </row>
    <row r="1307" spans="1:5">
      <c r="A1307" t="str">
        <f>IF(INDEX('Display 730 &amp; 1200'!$A:$A,ROW())="","",INDEX('Display 730 &amp; 1200'!$A:$A,ROW()))</f>
        <v>SURABAYA泗水</v>
      </c>
      <c r="B1307" t="str">
        <f>IF(INDEX('Display 730 &amp; 1200'!$B:$B,ROW())="","",INDEX('Display 730 &amp; 1200'!$B:$B,ROW()))</f>
        <v>DENNY SOFIAN WAHYUDI</v>
      </c>
      <c r="C1307" t="str">
        <f>IF(INDEX('Display 730 &amp; 1200'!$D:$D,ROW())="","",INDEX('Display 730 &amp; 1200'!$D:$D,ROW()))</f>
        <v>CENTRAL_LUMAJANG</v>
      </c>
      <c r="D1307" t="e">
        <f>IF($C1307="",0,SUMIFS(#REF!,#REF!,$C1307,#REF!,"&gt;="&amp;'Display 730 &amp; 1200'!$AN$10,#REF!,"&lt;="&amp;'Display 730 &amp; 1200'!$AN$9))</f>
        <v>#REF!</v>
      </c>
      <c r="E1307" t="e">
        <f>IF($C1307="",0,SUMIFS(#REF!,#REF!,$C1307,#REF!,"&gt;="&amp;'Display 730 &amp; 1200'!$AN$12,#REF!,"&lt;="&amp;'Display 730 &amp; 1200'!$AN$11))</f>
        <v>#REF!</v>
      </c>
    </row>
    <row r="1308" spans="1:5">
      <c r="A1308" t="str">
        <f>IF(INDEX('Display 730 &amp; 1200'!$A:$A,ROW())="","",INDEX('Display 730 &amp; 1200'!$A:$A,ROW()))</f>
        <v>SURABAYA泗水</v>
      </c>
      <c r="B1308" t="str">
        <f>IF(INDEX('Display 730 &amp; 1200'!$B:$B,ROW())="","",INDEX('Display 730 &amp; 1200'!$B:$B,ROW()))</f>
        <v>DENNY SOFIAN WAHYUDI</v>
      </c>
      <c r="C1308" t="str">
        <f>IF(INDEX('Display 730 &amp; 1200'!$D:$D,ROW())="","",INDEX('Display 730 &amp; 1200'!$D:$D,ROW()))</f>
        <v>SENDURO</v>
      </c>
      <c r="D1308" t="e">
        <f>IF($C1308="",0,SUMIFS(#REF!,#REF!,$C1308,#REF!,"&gt;="&amp;'Display 730 &amp; 1200'!$AN$10,#REF!,"&lt;="&amp;'Display 730 &amp; 1200'!$AN$9))</f>
        <v>#REF!</v>
      </c>
      <c r="E1308" t="e">
        <f>IF($C1308="",0,SUMIFS(#REF!,#REF!,$C1308,#REF!,"&gt;="&amp;'Display 730 &amp; 1200'!$AN$12,#REF!,"&lt;="&amp;'Display 730 &amp; 1200'!$AN$11))</f>
        <v>#REF!</v>
      </c>
    </row>
    <row r="1309" spans="1:5">
      <c r="A1309" t="str">
        <f>IF(INDEX('Display 730 &amp; 1200'!$A:$A,ROW())="","",INDEX('Display 730 &amp; 1200'!$A:$A,ROW()))</f>
        <v>SURABAYA泗水</v>
      </c>
      <c r="B1309" t="str">
        <f>IF(INDEX('Display 730 &amp; 1200'!$B:$B,ROW())="","",INDEX('Display 730 &amp; 1200'!$B:$B,ROW()))</f>
        <v>DENNY SOFIAN WAHYUDI</v>
      </c>
      <c r="C1309" t="str">
        <f>IF(INDEX('Display 730 &amp; 1200'!$D:$D,ROW())="","",INDEX('Display 730 &amp; 1200'!$D:$D,ROW()))</f>
        <v>TEMPEH</v>
      </c>
      <c r="D1309" t="e">
        <f>IF($C1309="",0,SUMIFS(#REF!,#REF!,$C1309,#REF!,"&gt;="&amp;'Display 730 &amp; 1200'!$AN$10,#REF!,"&lt;="&amp;'Display 730 &amp; 1200'!$AN$9))</f>
        <v>#REF!</v>
      </c>
      <c r="E1309" t="e">
        <f>IF($C1309="",0,SUMIFS(#REF!,#REF!,$C1309,#REF!,"&gt;="&amp;'Display 730 &amp; 1200'!$AN$12,#REF!,"&lt;="&amp;'Display 730 &amp; 1200'!$AN$11))</f>
        <v>#REF!</v>
      </c>
    </row>
    <row r="1310" spans="1:5">
      <c r="A1310" t="str">
        <f>IF(INDEX('Display 730 &amp; 1200'!$A:$A,ROW())="","",INDEX('Display 730 &amp; 1200'!$A:$A,ROW()))</f>
        <v>SURABAYA泗水</v>
      </c>
      <c r="B1310" t="str">
        <f>IF(INDEX('Display 730 &amp; 1200'!$B:$B,ROW())="","",INDEX('Display 730 &amp; 1200'!$B:$B,ROW()))</f>
        <v>DENNY SOFIAN WAHYUDI</v>
      </c>
      <c r="C1310" t="str">
        <f>IF(INDEX('Display 730 &amp; 1200'!$D:$D,ROW())="","",INDEX('Display 730 &amp; 1200'!$D:$D,ROW()))</f>
        <v>YOSOWILANGUN_1</v>
      </c>
      <c r="D1310" t="e">
        <f>IF($C1310="",0,SUMIFS(#REF!,#REF!,$C1310,#REF!,"&gt;="&amp;'Display 730 &amp; 1200'!$AN$10,#REF!,"&lt;="&amp;'Display 730 &amp; 1200'!$AN$9))</f>
        <v>#REF!</v>
      </c>
      <c r="E1310" t="e">
        <f>IF($C1310="",0,SUMIFS(#REF!,#REF!,$C1310,#REF!,"&gt;="&amp;'Display 730 &amp; 1200'!$AN$12,#REF!,"&lt;="&amp;'Display 730 &amp; 1200'!$AN$11))</f>
        <v>#REF!</v>
      </c>
    </row>
    <row r="1311" spans="1:5">
      <c r="A1311" t="str">
        <f>IF(INDEX('Display 730 &amp; 1200'!$A:$A,ROW())="","",INDEX('Display 730 &amp; 1200'!$A:$A,ROW()))</f>
        <v>SURABAYA泗水</v>
      </c>
      <c r="B1311" t="str">
        <f>IF(INDEX('Display 730 &amp; 1200'!$B:$B,ROW())="","",INDEX('Display 730 &amp; 1200'!$B:$B,ROW()))</f>
        <v>DENNY SOFIAN WAHYUDI</v>
      </c>
      <c r="C1311" t="str">
        <f>IF(INDEX('Display 730 &amp; 1200'!$D:$D,ROW())="","",INDEX('Display 730 &amp; 1200'!$D:$D,ROW()))</f>
        <v>KLAKAH_1</v>
      </c>
      <c r="D1311" t="e">
        <f>IF($C1311="",0,SUMIFS(#REF!,#REF!,$C1311,#REF!,"&gt;="&amp;'Display 730 &amp; 1200'!$AN$10,#REF!,"&lt;="&amp;'Display 730 &amp; 1200'!$AN$9))</f>
        <v>#REF!</v>
      </c>
      <c r="E1311" t="e">
        <f>IF($C1311="",0,SUMIFS(#REF!,#REF!,$C1311,#REF!,"&gt;="&amp;'Display 730 &amp; 1200'!$AN$12,#REF!,"&lt;="&amp;'Display 730 &amp; 1200'!$AN$11))</f>
        <v>#REF!</v>
      </c>
    </row>
    <row r="1312" spans="1:5">
      <c r="A1312" t="str">
        <f>IF(INDEX('Display 730 &amp; 1200'!$A:$A,ROW())="","",INDEX('Display 730 &amp; 1200'!$A:$A,ROW()))</f>
        <v>SURABAYA泗水</v>
      </c>
      <c r="B1312" t="str">
        <f>IF(INDEX('Display 730 &amp; 1200'!$B:$B,ROW())="","",INDEX('Display 730 &amp; 1200'!$B:$B,ROW()))</f>
        <v>DENNY SOFIAN WAHYUDI</v>
      </c>
      <c r="C1312" t="str">
        <f>IF(INDEX('Display 730 &amp; 1200'!$D:$D,ROW())="","",INDEX('Display 730 &amp; 1200'!$D:$D,ROW()))</f>
        <v>RANDUAGUNG_1</v>
      </c>
      <c r="D1312" t="e">
        <f>IF($C1312="",0,SUMIFS(#REF!,#REF!,$C1312,#REF!,"&gt;="&amp;'Display 730 &amp; 1200'!$AN$10,#REF!,"&lt;="&amp;'Display 730 &amp; 1200'!$AN$9))</f>
        <v>#REF!</v>
      </c>
      <c r="E1312" t="e">
        <f>IF($C1312="",0,SUMIFS(#REF!,#REF!,$C1312,#REF!,"&gt;="&amp;'Display 730 &amp; 1200'!$AN$12,#REF!,"&lt;="&amp;'Display 730 &amp; 1200'!$AN$11))</f>
        <v>#REF!</v>
      </c>
    </row>
    <row r="1313" spans="1:5">
      <c r="A1313" t="str">
        <f>IF(INDEX('Display 730 &amp; 1200'!$A:$A,ROW())="","",INDEX('Display 730 &amp; 1200'!$A:$A,ROW()))</f>
        <v>SURABAYA泗水</v>
      </c>
      <c r="B1313" t="str">
        <f>IF(INDEX('Display 730 &amp; 1200'!$B:$B,ROW())="","",INDEX('Display 730 &amp; 1200'!$B:$B,ROW()))</f>
        <v>DENNY SOFIAN WAHYUDI</v>
      </c>
      <c r="C1313" t="str">
        <f>IF(INDEX('Display 730 &amp; 1200'!$D:$D,ROW())="","",INDEX('Display 730 &amp; 1200'!$D:$D,ROW()))</f>
        <v>PRONOJIWO_1</v>
      </c>
      <c r="D1313" t="e">
        <f>IF($C1313="",0,SUMIFS(#REF!,#REF!,$C1313,#REF!,"&gt;="&amp;'Display 730 &amp; 1200'!$AN$10,#REF!,"&lt;="&amp;'Display 730 &amp; 1200'!$AN$9))</f>
        <v>#REF!</v>
      </c>
      <c r="E1313" t="e">
        <f>IF($C1313="",0,SUMIFS(#REF!,#REF!,$C1313,#REF!,"&gt;="&amp;'Display 730 &amp; 1200'!$AN$12,#REF!,"&lt;="&amp;'Display 730 &amp; 1200'!$AN$11))</f>
        <v>#REF!</v>
      </c>
    </row>
    <row r="1314" spans="1:5">
      <c r="A1314" t="str">
        <f>IF(INDEX('Display 730 &amp; 1200'!$A:$A,ROW())="","",INDEX('Display 730 &amp; 1200'!$A:$A,ROW()))</f>
        <v>SURABAYA泗水</v>
      </c>
      <c r="B1314" t="str">
        <f>IF(INDEX('Display 730 &amp; 1200'!$B:$B,ROW())="","",INDEX('Display 730 &amp; 1200'!$B:$B,ROW()))</f>
        <v>DENNY SOFIAN WAHYUDI</v>
      </c>
      <c r="C1314" t="str">
        <f>IF(INDEX('Display 730 &amp; 1200'!$D:$D,ROW())="","",INDEX('Display 730 &amp; 1200'!$D:$D,ROW()))</f>
        <v>CANDIPURO_1</v>
      </c>
      <c r="D1314" t="e">
        <f>IF($C1314="",0,SUMIFS(#REF!,#REF!,$C1314,#REF!,"&gt;="&amp;'Display 730 &amp; 1200'!$AN$10,#REF!,"&lt;="&amp;'Display 730 &amp; 1200'!$AN$9))</f>
        <v>#REF!</v>
      </c>
      <c r="E1314" t="e">
        <f>IF($C1314="",0,SUMIFS(#REF!,#REF!,$C1314,#REF!,"&gt;="&amp;'Display 730 &amp; 1200'!$AN$12,#REF!,"&lt;="&amp;'Display 730 &amp; 1200'!$AN$11))</f>
        <v>#REF!</v>
      </c>
    </row>
    <row r="1315" spans="1:5">
      <c r="A1315" t="str">
        <f>IF(INDEX('Display 730 &amp; 1200'!$A:$A,ROW())="","",INDEX('Display 730 &amp; 1200'!$A:$A,ROW()))</f>
        <v>SURABAYA泗水</v>
      </c>
      <c r="B1315" t="str">
        <f>IF(INDEX('Display 730 &amp; 1200'!$B:$B,ROW())="","",INDEX('Display 730 &amp; 1200'!$B:$B,ROW()))</f>
        <v>DENNY SOFIAN WAHYUDI</v>
      </c>
      <c r="C1315" t="str">
        <f>IF(INDEX('Display 730 &amp; 1200'!$D:$D,ROW())="","",INDEX('Display 730 &amp; 1200'!$D:$D,ROW()))</f>
        <v>MAYANGAN_1</v>
      </c>
      <c r="D1315" t="e">
        <f>IF($C1315="",0,SUMIFS(#REF!,#REF!,$C1315,#REF!,"&gt;="&amp;'Display 730 &amp; 1200'!$AN$10,#REF!,"&lt;="&amp;'Display 730 &amp; 1200'!$AN$9))</f>
        <v>#REF!</v>
      </c>
      <c r="E1315" t="e">
        <f>IF($C1315="",0,SUMIFS(#REF!,#REF!,$C1315,#REF!,"&gt;="&amp;'Display 730 &amp; 1200'!$AN$12,#REF!,"&lt;="&amp;'Display 730 &amp; 1200'!$AN$11))</f>
        <v>#REF!</v>
      </c>
    </row>
    <row r="1316" spans="1:5">
      <c r="A1316" t="str">
        <f>IF(INDEX('Display 730 &amp; 1200'!$A:$A,ROW())="","",INDEX('Display 730 &amp; 1200'!$A:$A,ROW()))</f>
        <v>SURABAYA泗水</v>
      </c>
      <c r="B1316" t="str">
        <f>IF(INDEX('Display 730 &amp; 1200'!$B:$B,ROW())="","",INDEX('Display 730 &amp; 1200'!$B:$B,ROW()))</f>
        <v>DENNY SOFIAN WAHYUDI</v>
      </c>
      <c r="C1316" t="str">
        <f>IF(INDEX('Display 730 &amp; 1200'!$D:$D,ROW())="","",INDEX('Display 730 &amp; 1200'!$D:$D,ROW()))</f>
        <v>WONOASIH_2</v>
      </c>
      <c r="D1316" t="e">
        <f>IF($C1316="",0,SUMIFS(#REF!,#REF!,$C1316,#REF!,"&gt;="&amp;'Display 730 &amp; 1200'!$AN$10,#REF!,"&lt;="&amp;'Display 730 &amp; 1200'!$AN$9))</f>
        <v>#REF!</v>
      </c>
      <c r="E1316" t="e">
        <f>IF($C1316="",0,SUMIFS(#REF!,#REF!,$C1316,#REF!,"&gt;="&amp;'Display 730 &amp; 1200'!$AN$12,#REF!,"&lt;="&amp;'Display 730 &amp; 1200'!$AN$11))</f>
        <v>#REF!</v>
      </c>
    </row>
    <row r="1317" spans="1:5">
      <c r="A1317" t="str">
        <f>IF(INDEX('Display 730 &amp; 1200'!$A:$A,ROW())="","",INDEX('Display 730 &amp; 1200'!$A:$A,ROW()))</f>
        <v>SURABAYA泗水</v>
      </c>
      <c r="B1317" t="str">
        <f>IF(INDEX('Display 730 &amp; 1200'!$B:$B,ROW())="","",INDEX('Display 730 &amp; 1200'!$B:$B,ROW()))</f>
        <v>DENNY SOFIAN WAHYUDI</v>
      </c>
      <c r="C1317" t="str">
        <f>IF(INDEX('Display 730 &amp; 1200'!$D:$D,ROW())="","",INDEX('Display 730 &amp; 1200'!$D:$D,ROW()))</f>
        <v>BANTARAN_1</v>
      </c>
      <c r="D1317" t="e">
        <f>IF($C1317="",0,SUMIFS(#REF!,#REF!,$C1317,#REF!,"&gt;="&amp;'Display 730 &amp; 1200'!$AN$10,#REF!,"&lt;="&amp;'Display 730 &amp; 1200'!$AN$9))</f>
        <v>#REF!</v>
      </c>
      <c r="E1317" t="e">
        <f>IF($C1317="",0,SUMIFS(#REF!,#REF!,$C1317,#REF!,"&gt;="&amp;'Display 730 &amp; 1200'!$AN$12,#REF!,"&lt;="&amp;'Display 730 &amp; 1200'!$AN$11))</f>
        <v>#REF!</v>
      </c>
    </row>
    <row r="1318" spans="1:5">
      <c r="A1318" t="str">
        <f>IF(INDEX('Display 730 &amp; 1200'!$A:$A,ROW())="","",INDEX('Display 730 &amp; 1200'!$A:$A,ROW()))</f>
        <v>SURABAYA泗水</v>
      </c>
      <c r="B1318" t="str">
        <f>IF(INDEX('Display 730 &amp; 1200'!$B:$B,ROW())="","",INDEX('Display 730 &amp; 1200'!$B:$B,ROW()))</f>
        <v>DENNY SOFIAN WAHYUDI</v>
      </c>
      <c r="C1318" t="str">
        <f>IF(INDEX('Display 730 &amp; 1200'!$D:$D,ROW())="","",INDEX('Display 730 &amp; 1200'!$D:$D,ROW()))</f>
        <v>MARON</v>
      </c>
      <c r="D1318" t="e">
        <f>IF($C1318="",0,SUMIFS(#REF!,#REF!,$C1318,#REF!,"&gt;="&amp;'Display 730 &amp; 1200'!$AN$10,#REF!,"&lt;="&amp;'Display 730 &amp; 1200'!$AN$9))</f>
        <v>#REF!</v>
      </c>
      <c r="E1318" t="e">
        <f>IF($C1318="",0,SUMIFS(#REF!,#REF!,$C1318,#REF!,"&gt;="&amp;'Display 730 &amp; 1200'!$AN$12,#REF!,"&lt;="&amp;'Display 730 &amp; 1200'!$AN$11))</f>
        <v>#REF!</v>
      </c>
    </row>
    <row r="1319" spans="1:5">
      <c r="A1319" t="str">
        <f>IF(INDEX('Display 730 &amp; 1200'!$A:$A,ROW())="","",INDEX('Display 730 &amp; 1200'!$A:$A,ROW()))</f>
        <v>SURABAYA泗水</v>
      </c>
      <c r="B1319" t="str">
        <f>IF(INDEX('Display 730 &amp; 1200'!$B:$B,ROW())="","",INDEX('Display 730 &amp; 1200'!$B:$B,ROW()))</f>
        <v>DENNY SOFIAN WAHYUDI</v>
      </c>
      <c r="C1319" t="str">
        <f>IF(INDEX('Display 730 &amp; 1200'!$D:$D,ROW())="","",INDEX('Display 730 &amp; 1200'!$D:$D,ROW()))</f>
        <v>GENDING</v>
      </c>
      <c r="D1319" t="e">
        <f>IF($C1319="",0,SUMIFS(#REF!,#REF!,$C1319,#REF!,"&gt;="&amp;'Display 730 &amp; 1200'!$AN$10,#REF!,"&lt;="&amp;'Display 730 &amp; 1200'!$AN$9))</f>
        <v>#REF!</v>
      </c>
      <c r="E1319" t="e">
        <f>IF($C1319="",0,SUMIFS(#REF!,#REF!,$C1319,#REF!,"&gt;="&amp;'Display 730 &amp; 1200'!$AN$12,#REF!,"&lt;="&amp;'Display 730 &amp; 1200'!$AN$11))</f>
        <v>#REF!</v>
      </c>
    </row>
    <row r="1320" spans="1:5">
      <c r="A1320" t="str">
        <f>IF(INDEX('Display 730 &amp; 1200'!$A:$A,ROW())="","",INDEX('Display 730 &amp; 1200'!$A:$A,ROW()))</f>
        <v>SURABAYA泗水</v>
      </c>
      <c r="B1320" t="str">
        <f>IF(INDEX('Display 730 &amp; 1200'!$B:$B,ROW())="","",INDEX('Display 730 &amp; 1200'!$B:$B,ROW()))</f>
        <v>DENNY SOFIAN WAHYUDI</v>
      </c>
      <c r="C1320" t="str">
        <f>IF(INDEX('Display 730 &amp; 1200'!$D:$D,ROW())="","",INDEX('Display 730 &amp; 1200'!$D:$D,ROW()))</f>
        <v>KRAKSAAN_2</v>
      </c>
      <c r="D1320" t="e">
        <f>IF($C1320="",0,SUMIFS(#REF!,#REF!,$C1320,#REF!,"&gt;="&amp;'Display 730 &amp; 1200'!$AN$10,#REF!,"&lt;="&amp;'Display 730 &amp; 1200'!$AN$9))</f>
        <v>#REF!</v>
      </c>
      <c r="E1320" t="e">
        <f>IF($C1320="",0,SUMIFS(#REF!,#REF!,$C1320,#REF!,"&gt;="&amp;'Display 730 &amp; 1200'!$AN$12,#REF!,"&lt;="&amp;'Display 730 &amp; 1200'!$AN$11))</f>
        <v>#REF!</v>
      </c>
    </row>
    <row r="1321" spans="1:5">
      <c r="A1321" t="str">
        <f>IF(INDEX('Display 730 &amp; 1200'!$A:$A,ROW())="","",INDEX('Display 730 &amp; 1200'!$A:$A,ROW()))</f>
        <v>SURABAYA泗水</v>
      </c>
      <c r="B1321" t="str">
        <f>IF(INDEX('Display 730 &amp; 1200'!$B:$B,ROW())="","",INDEX('Display 730 &amp; 1200'!$B:$B,ROW()))</f>
        <v>DENNY SOFIAN WAHYUDI</v>
      </c>
      <c r="C1321" t="str">
        <f>IF(INDEX('Display 730 &amp; 1200'!$D:$D,ROW())="","",INDEX('Display 730 &amp; 1200'!$D:$D,ROW()))</f>
        <v>BESUK</v>
      </c>
      <c r="D1321" t="e">
        <f>IF($C1321="",0,SUMIFS(#REF!,#REF!,$C1321,#REF!,"&gt;="&amp;'Display 730 &amp; 1200'!$AN$10,#REF!,"&lt;="&amp;'Display 730 &amp; 1200'!$AN$9))</f>
        <v>#REF!</v>
      </c>
      <c r="E1321" t="e">
        <f>IF($C1321="",0,SUMIFS(#REF!,#REF!,$C1321,#REF!,"&gt;="&amp;'Display 730 &amp; 1200'!$AN$12,#REF!,"&lt;="&amp;'Display 730 &amp; 1200'!$AN$11))</f>
        <v>#REF!</v>
      </c>
    </row>
    <row r="1322" spans="1:5">
      <c r="A1322" t="str">
        <f>IF(INDEX('Display 730 &amp; 1200'!$A:$A,ROW())="","",INDEX('Display 730 &amp; 1200'!$A:$A,ROW()))</f>
        <v>SURABAYA泗水</v>
      </c>
      <c r="B1322" t="str">
        <f>IF(INDEX('Display 730 &amp; 1200'!$B:$B,ROW())="","",INDEX('Display 730 &amp; 1200'!$B:$B,ROW()))</f>
        <v>DENNY SOFIAN WAHYUDI</v>
      </c>
      <c r="C1322" t="str">
        <f>IF(INDEX('Display 730 &amp; 1200'!$D:$D,ROW())="","",INDEX('Display 730 &amp; 1200'!$D:$D,ROW()))</f>
        <v>TONGAS_1</v>
      </c>
      <c r="D1322" t="e">
        <f>IF($C1322="",0,SUMIFS(#REF!,#REF!,$C1322,#REF!,"&gt;="&amp;'Display 730 &amp; 1200'!$AN$10,#REF!,"&lt;="&amp;'Display 730 &amp; 1200'!$AN$9))</f>
        <v>#REF!</v>
      </c>
      <c r="E1322" t="e">
        <f>IF($C1322="",0,SUMIFS(#REF!,#REF!,$C1322,#REF!,"&gt;="&amp;'Display 730 &amp; 1200'!$AN$12,#REF!,"&lt;="&amp;'Display 730 &amp; 1200'!$AN$11))</f>
        <v>#REF!</v>
      </c>
    </row>
    <row r="1323" spans="1:5">
      <c r="A1323" t="str">
        <f>IF(INDEX('Display 730 &amp; 1200'!$A:$A,ROW())="","",INDEX('Display 730 &amp; 1200'!$A:$A,ROW()))</f>
        <v>SURABAYA泗水</v>
      </c>
      <c r="B1323" t="str">
        <f>IF(INDEX('Display 730 &amp; 1200'!$B:$B,ROW())="","",INDEX('Display 730 &amp; 1200'!$B:$B,ROW()))</f>
        <v>DENNY SOFIAN WAHYUDI</v>
      </c>
      <c r="C1323" t="str">
        <f>IF(INDEX('Display 730 &amp; 1200'!$D:$D,ROW())="","",INDEX('Display 730 &amp; 1200'!$D:$D,ROW()))</f>
        <v>KOTAANYAR_1</v>
      </c>
      <c r="D1323" t="e">
        <f>IF($C1323="",0,SUMIFS(#REF!,#REF!,$C1323,#REF!,"&gt;="&amp;'Display 730 &amp; 1200'!$AN$10,#REF!,"&lt;="&amp;'Display 730 &amp; 1200'!$AN$9))</f>
        <v>#REF!</v>
      </c>
      <c r="E1323" t="e">
        <f>IF($C1323="",0,SUMIFS(#REF!,#REF!,$C1323,#REF!,"&gt;="&amp;'Display 730 &amp; 1200'!$AN$12,#REF!,"&lt;="&amp;'Display 730 &amp; 1200'!$AN$11))</f>
        <v>#REF!</v>
      </c>
    </row>
    <row r="1324" spans="1:5">
      <c r="A1324" t="str">
        <f>IF(INDEX('Display 730 &amp; 1200'!$A:$A,ROW())="","",INDEX('Display 730 &amp; 1200'!$A:$A,ROW()))</f>
        <v>SURABAYA泗水</v>
      </c>
      <c r="B1324" t="str">
        <f>IF(INDEX('Display 730 &amp; 1200'!$B:$B,ROW())="","",INDEX('Display 730 &amp; 1200'!$B:$B,ROW()))</f>
        <v>DENNY SOFIAN WAHYUDI</v>
      </c>
      <c r="C1324" t="str">
        <f>IF(INDEX('Display 730 &amp; 1200'!$D:$D,ROW())="","",INDEX('Display 730 &amp; 1200'!$D:$D,ROW()))</f>
        <v>LECES_1</v>
      </c>
      <c r="D1324" t="e">
        <f>IF($C1324="",0,SUMIFS(#REF!,#REF!,$C1324,#REF!,"&gt;="&amp;'Display 730 &amp; 1200'!$AN$10,#REF!,"&lt;="&amp;'Display 730 &amp; 1200'!$AN$9))</f>
        <v>#REF!</v>
      </c>
      <c r="E1324" t="e">
        <f>IF($C1324="",0,SUMIFS(#REF!,#REF!,$C1324,#REF!,"&gt;="&amp;'Display 730 &amp; 1200'!$AN$12,#REF!,"&lt;="&amp;'Display 730 &amp; 1200'!$AN$11))</f>
        <v>#REF!</v>
      </c>
    </row>
    <row r="1325" spans="1:5">
      <c r="A1325" t="str">
        <f>IF(INDEX('Display 730 &amp; 1200'!$A:$A,ROW())="","",INDEX('Display 730 &amp; 1200'!$A:$A,ROW()))</f>
        <v>SURABAYA泗水</v>
      </c>
      <c r="B1325" t="str">
        <f>IF(INDEX('Display 730 &amp; 1200'!$B:$B,ROW())="","",INDEX('Display 730 &amp; 1200'!$B:$B,ROW()))</f>
        <v>DENNY SOFIAN WAHYUDI</v>
      </c>
      <c r="C1325" t="str">
        <f>IF(INDEX('Display 730 &amp; 1200'!$D:$D,ROW())="","",INDEX('Display 730 &amp; 1200'!$D:$D,ROW()))</f>
        <v>SUMBERASIH_1</v>
      </c>
      <c r="D1325" t="e">
        <f>IF($C1325="",0,SUMIFS(#REF!,#REF!,$C1325,#REF!,"&gt;="&amp;'Display 730 &amp; 1200'!$AN$10,#REF!,"&lt;="&amp;'Display 730 &amp; 1200'!$AN$9))</f>
        <v>#REF!</v>
      </c>
      <c r="E1325" t="e">
        <f>IF($C1325="",0,SUMIFS(#REF!,#REF!,$C1325,#REF!,"&gt;="&amp;'Display 730 &amp; 1200'!$AN$12,#REF!,"&lt;="&amp;'Display 730 &amp; 1200'!$AN$11))</f>
        <v>#REF!</v>
      </c>
    </row>
    <row r="1326" spans="1:5">
      <c r="A1326" t="str">
        <f>IF(INDEX('Display 730 &amp; 1200'!$A:$A,ROW())="","",INDEX('Display 730 &amp; 1200'!$A:$A,ROW()))</f>
        <v>SURABAYA泗水</v>
      </c>
      <c r="B1326" t="str">
        <f>IF(INDEX('Display 730 &amp; 1200'!$B:$B,ROW())="","",INDEX('Display 730 &amp; 1200'!$B:$B,ROW()))</f>
        <v>DENNY SOFIAN WAHYUDI</v>
      </c>
      <c r="C1326" t="str">
        <f>IF(INDEX('Display 730 &amp; 1200'!$D:$D,ROW())="","",INDEX('Display 730 &amp; 1200'!$D:$D,ROW()))</f>
        <v>GADING_1</v>
      </c>
      <c r="D1326" t="e">
        <f>IF($C1326="",0,SUMIFS(#REF!,#REF!,$C1326,#REF!,"&gt;="&amp;'Display 730 &amp; 1200'!$AN$10,#REF!,"&lt;="&amp;'Display 730 &amp; 1200'!$AN$9))</f>
        <v>#REF!</v>
      </c>
      <c r="E1326" t="e">
        <f>IF($C1326="",0,SUMIFS(#REF!,#REF!,$C1326,#REF!,"&gt;="&amp;'Display 730 &amp; 1200'!$AN$12,#REF!,"&lt;="&amp;'Display 730 &amp; 1200'!$AN$11))</f>
        <v>#REF!</v>
      </c>
    </row>
    <row r="1327" spans="1:5">
      <c r="A1327" t="str">
        <f>IF(INDEX('Display 730 &amp; 1200'!$A:$A,ROW())="","",INDEX('Display 730 &amp; 1200'!$A:$A,ROW()))</f>
        <v>SURABAYA泗水</v>
      </c>
      <c r="B1327" t="str">
        <f>IF(INDEX('Display 730 &amp; 1200'!$B:$B,ROW())="","",INDEX('Display 730 &amp; 1200'!$B:$B,ROW()))</f>
        <v>AKHMAD HUSEIN SASTRA NEGARA</v>
      </c>
      <c r="C1327" t="str">
        <f>IF(INDEX('Display 730 &amp; 1200'!$D:$D,ROW())="","",INDEX('Display 730 &amp; 1200'!$D:$D,ROW()))</f>
        <v>JEMBER</v>
      </c>
      <c r="D1327" t="e">
        <f>IF($C1327="",0,SUMIFS(#REF!,#REF!,$C1327,#REF!,"&gt;="&amp;'Display 730 &amp; 1200'!$AN$10,#REF!,"&lt;="&amp;'Display 730 &amp; 1200'!$AN$9))</f>
        <v>#REF!</v>
      </c>
      <c r="E1327" t="e">
        <f>IF($C1327="",0,SUMIFS(#REF!,#REF!,$C1327,#REF!,"&gt;="&amp;'Display 730 &amp; 1200'!$AN$12,#REF!,"&lt;="&amp;'Display 730 &amp; 1200'!$AN$11))</f>
        <v>#REF!</v>
      </c>
    </row>
    <row r="1328" spans="1:5">
      <c r="A1328" t="str">
        <f>IF(INDEX('Display 730 &amp; 1200'!$A:$A,ROW())="","",INDEX('Display 730 &amp; 1200'!$A:$A,ROW()))</f>
        <v>SURABAYA泗水</v>
      </c>
      <c r="B1328" t="str">
        <f>IF(INDEX('Display 730 &amp; 1200'!$B:$B,ROW())="","",INDEX('Display 730 &amp; 1200'!$B:$B,ROW()))</f>
        <v>AKHMAD HUSEIN SASTRA NEGARA</v>
      </c>
      <c r="C1328" t="str">
        <f>IF(INDEX('Display 730 &amp; 1200'!$D:$D,ROW())="","",INDEX('Display 730 &amp; 1200'!$D:$D,ROW()))</f>
        <v>KALISAT</v>
      </c>
      <c r="D1328" t="e">
        <f>IF($C1328="",0,SUMIFS(#REF!,#REF!,$C1328,#REF!,"&gt;="&amp;'Display 730 &amp; 1200'!$AN$10,#REF!,"&lt;="&amp;'Display 730 &amp; 1200'!$AN$9))</f>
        <v>#REF!</v>
      </c>
      <c r="E1328" t="e">
        <f>IF($C1328="",0,SUMIFS(#REF!,#REF!,$C1328,#REF!,"&gt;="&amp;'Display 730 &amp; 1200'!$AN$12,#REF!,"&lt;="&amp;'Display 730 &amp; 1200'!$AN$11))</f>
        <v>#REF!</v>
      </c>
    </row>
    <row r="1329" spans="1:5">
      <c r="A1329" t="str">
        <f>IF(INDEX('Display 730 &amp; 1200'!$A:$A,ROW())="","",INDEX('Display 730 &amp; 1200'!$A:$A,ROW()))</f>
        <v>SURABAYA泗水</v>
      </c>
      <c r="B1329" t="str">
        <f>IF(INDEX('Display 730 &amp; 1200'!$B:$B,ROW())="","",INDEX('Display 730 &amp; 1200'!$B:$B,ROW()))</f>
        <v>AKHMAD HUSEIN SASTRA NEGARA</v>
      </c>
      <c r="C1329" t="str">
        <f>IF(INDEX('Display 730 &amp; 1200'!$D:$D,ROW())="","",INDEX('Display 730 &amp; 1200'!$D:$D,ROW()))</f>
        <v>PATRANG</v>
      </c>
      <c r="D1329" t="e">
        <f>IF($C1329="",0,SUMIFS(#REF!,#REF!,$C1329,#REF!,"&gt;="&amp;'Display 730 &amp; 1200'!$AN$10,#REF!,"&lt;="&amp;'Display 730 &amp; 1200'!$AN$9))</f>
        <v>#REF!</v>
      </c>
      <c r="E1329" t="e">
        <f>IF($C1329="",0,SUMIFS(#REF!,#REF!,$C1329,#REF!,"&gt;="&amp;'Display 730 &amp; 1200'!$AN$12,#REF!,"&lt;="&amp;'Display 730 &amp; 1200'!$AN$11))</f>
        <v>#REF!</v>
      </c>
    </row>
    <row r="1330" spans="1:5">
      <c r="A1330" t="str">
        <f>IF(INDEX('Display 730 &amp; 1200'!$A:$A,ROW())="","",INDEX('Display 730 &amp; 1200'!$A:$A,ROW()))</f>
        <v>SURABAYA泗水</v>
      </c>
      <c r="B1330" t="str">
        <f>IF(INDEX('Display 730 &amp; 1200'!$B:$B,ROW())="","",INDEX('Display 730 &amp; 1200'!$B:$B,ROW()))</f>
        <v>AKHMAD HUSEIN SASTRA NEGARA</v>
      </c>
      <c r="C1330" t="str">
        <f>IF(INDEX('Display 730 &amp; 1200'!$D:$D,ROW())="","",INDEX('Display 730 &amp; 1200'!$D:$D,ROW()))</f>
        <v>KALIWATES_2</v>
      </c>
      <c r="D1330" t="e">
        <f>IF($C1330="",0,SUMIFS(#REF!,#REF!,$C1330,#REF!,"&gt;="&amp;'Display 730 &amp; 1200'!$AN$10,#REF!,"&lt;="&amp;'Display 730 &amp; 1200'!$AN$9))</f>
        <v>#REF!</v>
      </c>
      <c r="E1330" t="e">
        <f>IF($C1330="",0,SUMIFS(#REF!,#REF!,$C1330,#REF!,"&gt;="&amp;'Display 730 &amp; 1200'!$AN$12,#REF!,"&lt;="&amp;'Display 730 &amp; 1200'!$AN$11))</f>
        <v>#REF!</v>
      </c>
    </row>
    <row r="1331" spans="1:5">
      <c r="A1331" t="str">
        <f>IF(INDEX('Display 730 &amp; 1200'!$A:$A,ROW())="","",INDEX('Display 730 &amp; 1200'!$A:$A,ROW()))</f>
        <v>SURABAYA泗水</v>
      </c>
      <c r="B1331" t="str">
        <f>IF(INDEX('Display 730 &amp; 1200'!$B:$B,ROW())="","",INDEX('Display 730 &amp; 1200'!$B:$B,ROW()))</f>
        <v>AKHMAD HUSEIN SASTRA NEGARA</v>
      </c>
      <c r="C1331" t="str">
        <f>IF(INDEX('Display 730 &amp; 1200'!$D:$D,ROW())="","",INDEX('Display 730 &amp; 1200'!$D:$D,ROW()))</f>
        <v>SUMBERSARI</v>
      </c>
      <c r="D1331" t="e">
        <f>IF($C1331="",0,SUMIFS(#REF!,#REF!,$C1331,#REF!,"&gt;="&amp;'Display 730 &amp; 1200'!$AN$10,#REF!,"&lt;="&amp;'Display 730 &amp; 1200'!$AN$9))</f>
        <v>#REF!</v>
      </c>
      <c r="E1331" t="e">
        <f>IF($C1331="",0,SUMIFS(#REF!,#REF!,$C1331,#REF!,"&gt;="&amp;'Display 730 &amp; 1200'!$AN$12,#REF!,"&lt;="&amp;'Display 730 &amp; 1200'!$AN$11))</f>
        <v>#REF!</v>
      </c>
    </row>
    <row r="1332" spans="1:5">
      <c r="A1332" t="str">
        <f>IF(INDEX('Display 730 &amp; 1200'!$A:$A,ROW())="","",INDEX('Display 730 &amp; 1200'!$A:$A,ROW()))</f>
        <v>SURABAYA泗水</v>
      </c>
      <c r="B1332" t="str">
        <f>IF(INDEX('Display 730 &amp; 1200'!$B:$B,ROW())="","",INDEX('Display 730 &amp; 1200'!$B:$B,ROW()))</f>
        <v>AKHMAD HUSEIN SASTRA NEGARA</v>
      </c>
      <c r="C1332" t="str">
        <f>IF(INDEX('Display 730 &amp; 1200'!$D:$D,ROW())="","",INDEX('Display 730 &amp; 1200'!$D:$D,ROW()))</f>
        <v>MUMBULSARI_1</v>
      </c>
      <c r="D1332" t="e">
        <f>IF($C1332="",0,SUMIFS(#REF!,#REF!,$C1332,#REF!,"&gt;="&amp;'Display 730 &amp; 1200'!$AN$10,#REF!,"&lt;="&amp;'Display 730 &amp; 1200'!$AN$9))</f>
        <v>#REF!</v>
      </c>
      <c r="E1332" t="e">
        <f>IF($C1332="",0,SUMIFS(#REF!,#REF!,$C1332,#REF!,"&gt;="&amp;'Display 730 &amp; 1200'!$AN$12,#REF!,"&lt;="&amp;'Display 730 &amp; 1200'!$AN$11))</f>
        <v>#REF!</v>
      </c>
    </row>
    <row r="1333" spans="1:5">
      <c r="A1333" t="str">
        <f>IF(INDEX('Display 730 &amp; 1200'!$A:$A,ROW())="","",INDEX('Display 730 &amp; 1200'!$A:$A,ROW()))</f>
        <v>SURABAYA泗水</v>
      </c>
      <c r="B1333" t="str">
        <f>IF(INDEX('Display 730 &amp; 1200'!$B:$B,ROW())="","",INDEX('Display 730 &amp; 1200'!$B:$B,ROW()))</f>
        <v>AKHMAD HUSEIN SASTRA NEGARA</v>
      </c>
      <c r="C1333" t="str">
        <f>IF(INDEX('Display 730 &amp; 1200'!$D:$D,ROW())="","",INDEX('Display 730 &amp; 1200'!$D:$D,ROW()))</f>
        <v>MAYANG</v>
      </c>
      <c r="D1333" t="e">
        <f>IF($C1333="",0,SUMIFS(#REF!,#REF!,$C1333,#REF!,"&gt;="&amp;'Display 730 &amp; 1200'!$AN$10,#REF!,"&lt;="&amp;'Display 730 &amp; 1200'!$AN$9))</f>
        <v>#REF!</v>
      </c>
      <c r="E1333" t="e">
        <f>IF($C1333="",0,SUMIFS(#REF!,#REF!,$C1333,#REF!,"&gt;="&amp;'Display 730 &amp; 1200'!$AN$12,#REF!,"&lt;="&amp;'Display 730 &amp; 1200'!$AN$11))</f>
        <v>#REF!</v>
      </c>
    </row>
    <row r="1334" spans="1:5">
      <c r="A1334" t="str">
        <f>IF(INDEX('Display 730 &amp; 1200'!$A:$A,ROW())="","",INDEX('Display 730 &amp; 1200'!$A:$A,ROW()))</f>
        <v>SURABAYA泗水</v>
      </c>
      <c r="B1334" t="str">
        <f>IF(INDEX('Display 730 &amp; 1200'!$B:$B,ROW())="","",INDEX('Display 730 &amp; 1200'!$B:$B,ROW()))</f>
        <v>AKHMAD HUSEIN SASTRA NEGARA</v>
      </c>
      <c r="C1334" t="str">
        <f>IF(INDEX('Display 730 &amp; 1200'!$D:$D,ROW())="","",INDEX('Display 730 &amp; 1200'!$D:$D,ROW()))</f>
        <v>PAKUSARI</v>
      </c>
      <c r="D1334" t="e">
        <f>IF($C1334="",0,SUMIFS(#REF!,#REF!,$C1334,#REF!,"&gt;="&amp;'Display 730 &amp; 1200'!$AN$10,#REF!,"&lt;="&amp;'Display 730 &amp; 1200'!$AN$9))</f>
        <v>#REF!</v>
      </c>
      <c r="E1334" t="e">
        <f>IF($C1334="",0,SUMIFS(#REF!,#REF!,$C1334,#REF!,"&gt;="&amp;'Display 730 &amp; 1200'!$AN$12,#REF!,"&lt;="&amp;'Display 730 &amp; 1200'!$AN$11))</f>
        <v>#REF!</v>
      </c>
    </row>
    <row r="1335" spans="1:5">
      <c r="A1335" t="str">
        <f>IF(INDEX('Display 730 &amp; 1200'!$A:$A,ROW())="","",INDEX('Display 730 &amp; 1200'!$A:$A,ROW()))</f>
        <v>SURABAYA泗水</v>
      </c>
      <c r="B1335" t="str">
        <f>IF(INDEX('Display 730 &amp; 1200'!$B:$B,ROW())="","",INDEX('Display 730 &amp; 1200'!$B:$B,ROW()))</f>
        <v>AKHMAD HUSEIN SASTRA NEGARA</v>
      </c>
      <c r="C1335" t="str">
        <f>IF(INDEX('Display 730 &amp; 1200'!$D:$D,ROW())="","",INDEX('Display 730 &amp; 1200'!$D:$D,ROW()))</f>
        <v>JENGGAWAH</v>
      </c>
      <c r="D1335" t="e">
        <f>IF($C1335="",0,SUMIFS(#REF!,#REF!,$C1335,#REF!,"&gt;="&amp;'Display 730 &amp; 1200'!$AN$10,#REF!,"&lt;="&amp;'Display 730 &amp; 1200'!$AN$9))</f>
        <v>#REF!</v>
      </c>
      <c r="E1335" t="e">
        <f>IF($C1335="",0,SUMIFS(#REF!,#REF!,$C1335,#REF!,"&gt;="&amp;'Display 730 &amp; 1200'!$AN$12,#REF!,"&lt;="&amp;'Display 730 &amp; 1200'!$AN$11))</f>
        <v>#REF!</v>
      </c>
    </row>
    <row r="1336" spans="1:5">
      <c r="A1336" t="str">
        <f>IF(INDEX('Display 730 &amp; 1200'!$A:$A,ROW())="","",INDEX('Display 730 &amp; 1200'!$A:$A,ROW()))</f>
        <v>SURABAYA泗水</v>
      </c>
      <c r="B1336" t="str">
        <f>IF(INDEX('Display 730 &amp; 1200'!$B:$B,ROW())="","",INDEX('Display 730 &amp; 1200'!$B:$B,ROW()))</f>
        <v>AKHMAD HUSEIN SASTRA NEGARA</v>
      </c>
      <c r="C1336" t="str">
        <f>IF(INDEX('Display 730 &amp; 1200'!$D:$D,ROW())="","",INDEX('Display 730 &amp; 1200'!$D:$D,ROW()))</f>
        <v>JEMBER_LINTAS_UTARA</v>
      </c>
      <c r="D1336" t="e">
        <f>IF($C1336="",0,SUMIFS(#REF!,#REF!,$C1336,#REF!,"&gt;="&amp;'Display 730 &amp; 1200'!$AN$10,#REF!,"&lt;="&amp;'Display 730 &amp; 1200'!$AN$9))</f>
        <v>#REF!</v>
      </c>
      <c r="E1336" t="e">
        <f>IF($C1336="",0,SUMIFS(#REF!,#REF!,$C1336,#REF!,"&gt;="&amp;'Display 730 &amp; 1200'!$AN$12,#REF!,"&lt;="&amp;'Display 730 &amp; 1200'!$AN$11))</f>
        <v>#REF!</v>
      </c>
    </row>
    <row r="1337" spans="1:5">
      <c r="A1337" t="str">
        <f>IF(INDEX('Display 730 &amp; 1200'!$A:$A,ROW())="","",INDEX('Display 730 &amp; 1200'!$A:$A,ROW()))</f>
        <v>SURABAYA泗水</v>
      </c>
      <c r="B1337" t="str">
        <f>IF(INDEX('Display 730 &amp; 1200'!$B:$B,ROW())="","",INDEX('Display 730 &amp; 1200'!$B:$B,ROW()))</f>
        <v>AKHMAD HUSEIN SASTRA NEGARA</v>
      </c>
      <c r="C1337" t="str">
        <f>IF(INDEX('Display 730 &amp; 1200'!$D:$D,ROW())="","",INDEX('Display 730 &amp; 1200'!$D:$D,ROW()))</f>
        <v>SILO_1</v>
      </c>
      <c r="D1337" t="e">
        <f>IF($C1337="",0,SUMIFS(#REF!,#REF!,$C1337,#REF!,"&gt;="&amp;'Display 730 &amp; 1200'!$AN$10,#REF!,"&lt;="&amp;'Display 730 &amp; 1200'!$AN$9))</f>
        <v>#REF!</v>
      </c>
      <c r="E1337" t="e">
        <f>IF($C1337="",0,SUMIFS(#REF!,#REF!,$C1337,#REF!,"&gt;="&amp;'Display 730 &amp; 1200'!$AN$12,#REF!,"&lt;="&amp;'Display 730 &amp; 1200'!$AN$11))</f>
        <v>#REF!</v>
      </c>
    </row>
    <row r="1338" spans="1:5">
      <c r="A1338" t="str">
        <f>IF(INDEX('Display 730 &amp; 1200'!$A:$A,ROW())="","",INDEX('Display 730 &amp; 1200'!$A:$A,ROW()))</f>
        <v>SURABAYA泗水</v>
      </c>
      <c r="B1338" t="str">
        <f>IF(INDEX('Display 730 &amp; 1200'!$B:$B,ROW())="","",INDEX('Display 730 &amp; 1200'!$B:$B,ROW()))</f>
        <v>AKHMAD HUSEIN SASTRA NEGARA</v>
      </c>
      <c r="C1338" t="str">
        <f>IF(INDEX('Display 730 &amp; 1200'!$D:$D,ROW())="","",INDEX('Display 730 &amp; 1200'!$D:$D,ROW()))</f>
        <v>SUMBERSARI_1</v>
      </c>
      <c r="D1338" t="e">
        <f>IF($C1338="",0,SUMIFS(#REF!,#REF!,$C1338,#REF!,"&gt;="&amp;'Display 730 &amp; 1200'!$AN$10,#REF!,"&lt;="&amp;'Display 730 &amp; 1200'!$AN$9))</f>
        <v>#REF!</v>
      </c>
      <c r="E1338" t="e">
        <f>IF($C1338="",0,SUMIFS(#REF!,#REF!,$C1338,#REF!,"&gt;="&amp;'Display 730 &amp; 1200'!$AN$12,#REF!,"&lt;="&amp;'Display 730 &amp; 1200'!$AN$11))</f>
        <v>#REF!</v>
      </c>
    </row>
    <row r="1339" spans="1:5">
      <c r="A1339" t="str">
        <f>IF(INDEX('Display 730 &amp; 1200'!$A:$A,ROW())="","",INDEX('Display 730 &amp; 1200'!$A:$A,ROW()))</f>
        <v>SURABAYA泗水</v>
      </c>
      <c r="B1339" t="str">
        <f>IF(INDEX('Display 730 &amp; 1200'!$B:$B,ROW())="","",INDEX('Display 730 &amp; 1200'!$B:$B,ROW()))</f>
        <v>AKHMAD HUSEIN SASTRA NEGARA</v>
      </c>
      <c r="C1339" t="str">
        <f>IF(INDEX('Display 730 &amp; 1200'!$D:$D,ROW())="","",INDEX('Display 730 &amp; 1200'!$D:$D,ROW()))</f>
        <v>JBR_ARJASA_1</v>
      </c>
      <c r="D1339" t="e">
        <f>IF($C1339="",0,SUMIFS(#REF!,#REF!,$C1339,#REF!,"&gt;="&amp;'Display 730 &amp; 1200'!$AN$10,#REF!,"&lt;="&amp;'Display 730 &amp; 1200'!$AN$9))</f>
        <v>#REF!</v>
      </c>
      <c r="E1339" t="e">
        <f>IF($C1339="",0,SUMIFS(#REF!,#REF!,$C1339,#REF!,"&gt;="&amp;'Display 730 &amp; 1200'!$AN$12,#REF!,"&lt;="&amp;'Display 730 &amp; 1200'!$AN$11))</f>
        <v>#REF!</v>
      </c>
    </row>
    <row r="1340" spans="1:5">
      <c r="A1340" t="str">
        <f>IF(INDEX('Display 730 &amp; 1200'!$A:$A,ROW())="","",INDEX('Display 730 &amp; 1200'!$A:$A,ROW()))</f>
        <v>SURABAYA泗水</v>
      </c>
      <c r="B1340" t="str">
        <f>IF(INDEX('Display 730 &amp; 1200'!$B:$B,ROW())="","",INDEX('Display 730 &amp; 1200'!$B:$B,ROW()))</f>
        <v>DENNY SOFIAN WAHYUDI</v>
      </c>
      <c r="C1340" t="str">
        <f>IF(INDEX('Display 730 &amp; 1200'!$D:$D,ROW())="","",INDEX('Display 730 &amp; 1200'!$D:$D,ROW()))</f>
        <v>BONDOWOSO_2</v>
      </c>
      <c r="D1340" t="e">
        <f>IF($C1340="",0,SUMIFS(#REF!,#REF!,$C1340,#REF!,"&gt;="&amp;'Display 730 &amp; 1200'!$AN$10,#REF!,"&lt;="&amp;'Display 730 &amp; 1200'!$AN$9))</f>
        <v>#REF!</v>
      </c>
      <c r="E1340" t="e">
        <f>IF($C1340="",0,SUMIFS(#REF!,#REF!,$C1340,#REF!,"&gt;="&amp;'Display 730 &amp; 1200'!$AN$12,#REF!,"&lt;="&amp;'Display 730 &amp; 1200'!$AN$11))</f>
        <v>#REF!</v>
      </c>
    </row>
    <row r="1341" spans="1:5">
      <c r="A1341" t="str">
        <f>IF(INDEX('Display 730 &amp; 1200'!$A:$A,ROW())="","",INDEX('Display 730 &amp; 1200'!$A:$A,ROW()))</f>
        <v>SURABAYA泗水</v>
      </c>
      <c r="B1341" t="str">
        <f>IF(INDEX('Display 730 &amp; 1200'!$B:$B,ROW())="","",INDEX('Display 730 &amp; 1200'!$B:$B,ROW()))</f>
        <v>DENNY SOFIAN WAHYUDI</v>
      </c>
      <c r="C1341" t="str">
        <f>IF(INDEX('Display 730 &amp; 1200'!$D:$D,ROW())="","",INDEX('Display 730 &amp; 1200'!$D:$D,ROW()))</f>
        <v>PRAJEKAN</v>
      </c>
      <c r="D1341" t="e">
        <f>IF($C1341="",0,SUMIFS(#REF!,#REF!,$C1341,#REF!,"&gt;="&amp;'Display 730 &amp; 1200'!$AN$10,#REF!,"&lt;="&amp;'Display 730 &amp; 1200'!$AN$9))</f>
        <v>#REF!</v>
      </c>
      <c r="E1341" t="e">
        <f>IF($C1341="",0,SUMIFS(#REF!,#REF!,$C1341,#REF!,"&gt;="&amp;'Display 730 &amp; 1200'!$AN$12,#REF!,"&lt;="&amp;'Display 730 &amp; 1200'!$AN$11))</f>
        <v>#REF!</v>
      </c>
    </row>
    <row r="1342" spans="1:5">
      <c r="A1342" t="str">
        <f>IF(INDEX('Display 730 &amp; 1200'!$A:$A,ROW())="","",INDEX('Display 730 &amp; 1200'!$A:$A,ROW()))</f>
        <v>SURABAYA泗水</v>
      </c>
      <c r="B1342" t="str">
        <f>IF(INDEX('Display 730 &amp; 1200'!$B:$B,ROW())="","",INDEX('Display 730 &amp; 1200'!$B:$B,ROW()))</f>
        <v>DENNY SOFIAN WAHYUDI</v>
      </c>
      <c r="C1342" t="str">
        <f>IF(INDEX('Display 730 &amp; 1200'!$D:$D,ROW())="","",INDEX('Display 730 &amp; 1200'!$D:$D,ROW()))</f>
        <v>MAESAN_1</v>
      </c>
      <c r="D1342" t="e">
        <f>IF($C1342="",0,SUMIFS(#REF!,#REF!,$C1342,#REF!,"&gt;="&amp;'Display 730 &amp; 1200'!$AN$10,#REF!,"&lt;="&amp;'Display 730 &amp; 1200'!$AN$9))</f>
        <v>#REF!</v>
      </c>
      <c r="E1342" t="e">
        <f>IF($C1342="",0,SUMIFS(#REF!,#REF!,$C1342,#REF!,"&gt;="&amp;'Display 730 &amp; 1200'!$AN$12,#REF!,"&lt;="&amp;'Display 730 &amp; 1200'!$AN$11))</f>
        <v>#REF!</v>
      </c>
    </row>
    <row r="1343" spans="1:5">
      <c r="A1343" t="str">
        <f>IF(INDEX('Display 730 &amp; 1200'!$A:$A,ROW())="","",INDEX('Display 730 &amp; 1200'!$A:$A,ROW()))</f>
        <v>SURABAYA泗水</v>
      </c>
      <c r="B1343" t="str">
        <f>IF(INDEX('Display 730 &amp; 1200'!$B:$B,ROW())="","",INDEX('Display 730 &amp; 1200'!$B:$B,ROW()))</f>
        <v>DENNY SOFIAN WAHYUDI</v>
      </c>
      <c r="C1343" t="str">
        <f>IF(INDEX('Display 730 &amp; 1200'!$D:$D,ROW())="","",INDEX('Display 730 &amp; 1200'!$D:$D,ROW()))</f>
        <v>JAVA_IJEN</v>
      </c>
      <c r="D1343" t="e">
        <f>IF($C1343="",0,SUMIFS(#REF!,#REF!,$C1343,#REF!,"&gt;="&amp;'Display 730 &amp; 1200'!$AN$10,#REF!,"&lt;="&amp;'Display 730 &amp; 1200'!$AN$9))</f>
        <v>#REF!</v>
      </c>
      <c r="E1343" t="e">
        <f>IF($C1343="",0,SUMIFS(#REF!,#REF!,$C1343,#REF!,"&gt;="&amp;'Display 730 &amp; 1200'!$AN$12,#REF!,"&lt;="&amp;'Display 730 &amp; 1200'!$AN$11))</f>
        <v>#REF!</v>
      </c>
    </row>
    <row r="1344" spans="1:5">
      <c r="A1344" t="str">
        <f>IF(INDEX('Display 730 &amp; 1200'!$A:$A,ROW())="","",INDEX('Display 730 &amp; 1200'!$A:$A,ROW()))</f>
        <v>SURABAYA泗水</v>
      </c>
      <c r="B1344" t="str">
        <f>IF(INDEX('Display 730 &amp; 1200'!$B:$B,ROW())="","",INDEX('Display 730 &amp; 1200'!$B:$B,ROW()))</f>
        <v>DENNY SOFIAN WAHYUDI</v>
      </c>
      <c r="C1344" t="str">
        <f>IF(INDEX('Display 730 &amp; 1200'!$D:$D,ROW())="","",INDEX('Display 730 &amp; 1200'!$D:$D,ROW()))</f>
        <v>KAMPUNG_DURIAN</v>
      </c>
      <c r="D1344" t="e">
        <f>IF($C1344="",0,SUMIFS(#REF!,#REF!,$C1344,#REF!,"&gt;="&amp;'Display 730 &amp; 1200'!$AN$10,#REF!,"&lt;="&amp;'Display 730 &amp; 1200'!$AN$9))</f>
        <v>#REF!</v>
      </c>
      <c r="E1344" t="e">
        <f>IF($C1344="",0,SUMIFS(#REF!,#REF!,$C1344,#REF!,"&gt;="&amp;'Display 730 &amp; 1200'!$AN$12,#REF!,"&lt;="&amp;'Display 730 &amp; 1200'!$AN$11))</f>
        <v>#REF!</v>
      </c>
    </row>
    <row r="1345" spans="1:5">
      <c r="A1345" t="str">
        <f>IF(INDEX('Display 730 &amp; 1200'!$A:$A,ROW())="","",INDEX('Display 730 &amp; 1200'!$A:$A,ROW()))</f>
        <v>SURABAYA泗水</v>
      </c>
      <c r="B1345" t="str">
        <f>IF(INDEX('Display 730 &amp; 1200'!$B:$B,ROW())="","",INDEX('Display 730 &amp; 1200'!$B:$B,ROW()))</f>
        <v>DENNY SOFIAN WAHYUDI</v>
      </c>
      <c r="C1345" t="str">
        <f>IF(INDEX('Display 730 &amp; 1200'!$D:$D,ROW())="","",INDEX('Display 730 &amp; 1200'!$D:$D,ROW()))</f>
        <v>BONDOWOSO_3</v>
      </c>
      <c r="D1345" t="e">
        <f>IF($C1345="",0,SUMIFS(#REF!,#REF!,$C1345,#REF!,"&gt;="&amp;'Display 730 &amp; 1200'!$AN$10,#REF!,"&lt;="&amp;'Display 730 &amp; 1200'!$AN$9))</f>
        <v>#REF!</v>
      </c>
      <c r="E1345" t="e">
        <f>IF($C1345="",0,SUMIFS(#REF!,#REF!,$C1345,#REF!,"&gt;="&amp;'Display 730 &amp; 1200'!$AN$12,#REF!,"&lt;="&amp;'Display 730 &amp; 1200'!$AN$11))</f>
        <v>#REF!</v>
      </c>
    </row>
    <row r="1346" spans="1:5">
      <c r="A1346" t="str">
        <f>IF(INDEX('Display 730 &amp; 1200'!$A:$A,ROW())="","",INDEX('Display 730 &amp; 1200'!$A:$A,ROW()))</f>
        <v>SURABAYA泗水</v>
      </c>
      <c r="B1346" t="str">
        <f>IF(INDEX('Display 730 &amp; 1200'!$B:$B,ROW())="","",INDEX('Display 730 &amp; 1200'!$B:$B,ROW()))</f>
        <v>DENNY SOFIAN WAHYUDI</v>
      </c>
      <c r="C1346" t="str">
        <f>IF(INDEX('Display 730 &amp; 1200'!$D:$D,ROW())="","",INDEX('Display 730 &amp; 1200'!$D:$D,ROW()))</f>
        <v>WRINGIN</v>
      </c>
      <c r="D1346" t="e">
        <f>IF($C1346="",0,SUMIFS(#REF!,#REF!,$C1346,#REF!,"&gt;="&amp;'Display 730 &amp; 1200'!$AN$10,#REF!,"&lt;="&amp;'Display 730 &amp; 1200'!$AN$9))</f>
        <v>#REF!</v>
      </c>
      <c r="E1346" t="e">
        <f>IF($C1346="",0,SUMIFS(#REF!,#REF!,$C1346,#REF!,"&gt;="&amp;'Display 730 &amp; 1200'!$AN$12,#REF!,"&lt;="&amp;'Display 730 &amp; 1200'!$AN$11))</f>
        <v>#REF!</v>
      </c>
    </row>
    <row r="1347" spans="1:5">
      <c r="A1347" t="str">
        <f>IF(INDEX('Display 730 &amp; 1200'!$A:$A,ROW())="","",INDEX('Display 730 &amp; 1200'!$A:$A,ROW()))</f>
        <v>SURABAYA泗水</v>
      </c>
      <c r="B1347" t="str">
        <f>IF(INDEX('Display 730 &amp; 1200'!$B:$B,ROW())="","",INDEX('Display 730 &amp; 1200'!$B:$B,ROW()))</f>
        <v>DENNY SOFIAN WAHYUDI</v>
      </c>
      <c r="C1347" t="str">
        <f>IF(INDEX('Display 730 &amp; 1200'!$D:$D,ROW())="","",INDEX('Display 730 &amp; 1200'!$D:$D,ROW()))</f>
        <v>SUMBERWRINGIN_1</v>
      </c>
      <c r="D1347" t="e">
        <f>IF($C1347="",0,SUMIFS(#REF!,#REF!,$C1347,#REF!,"&gt;="&amp;'Display 730 &amp; 1200'!$AN$10,#REF!,"&lt;="&amp;'Display 730 &amp; 1200'!$AN$9))</f>
        <v>#REF!</v>
      </c>
      <c r="E1347" t="e">
        <f>IF($C1347="",0,SUMIFS(#REF!,#REF!,$C1347,#REF!,"&gt;="&amp;'Display 730 &amp; 1200'!$AN$12,#REF!,"&lt;="&amp;'Display 730 &amp; 1200'!$AN$11))</f>
        <v>#REF!</v>
      </c>
    </row>
    <row r="1348" spans="1:5">
      <c r="A1348" t="str">
        <f>IF(INDEX('Display 730 &amp; 1200'!$A:$A,ROW())="","",INDEX('Display 730 &amp; 1200'!$A:$A,ROW()))</f>
        <v>SURABAYA泗水</v>
      </c>
      <c r="B1348" t="str">
        <f>IF(INDEX('Display 730 &amp; 1200'!$B:$B,ROW())="","",INDEX('Display 730 &amp; 1200'!$B:$B,ROW()))</f>
        <v>MAULADY PERMANA</v>
      </c>
      <c r="C1348" t="str">
        <f>IF(INDEX('Display 730 &amp; 1200'!$D:$D,ROW())="","",INDEX('Display 730 &amp; 1200'!$D:$D,ROW()))</f>
        <v>SITUBONDO</v>
      </c>
      <c r="D1348" t="e">
        <f>IF($C1348="",0,SUMIFS(#REF!,#REF!,$C1348,#REF!,"&gt;="&amp;'Display 730 &amp; 1200'!$AN$10,#REF!,"&lt;="&amp;'Display 730 &amp; 1200'!$AN$9))</f>
        <v>#REF!</v>
      </c>
      <c r="E1348" t="e">
        <f>IF($C1348="",0,SUMIFS(#REF!,#REF!,$C1348,#REF!,"&gt;="&amp;'Display 730 &amp; 1200'!$AN$12,#REF!,"&lt;="&amp;'Display 730 &amp; 1200'!$AN$11))</f>
        <v>#REF!</v>
      </c>
    </row>
    <row r="1349" spans="1:5">
      <c r="A1349" t="str">
        <f>IF(INDEX('Display 730 &amp; 1200'!$A:$A,ROW())="","",INDEX('Display 730 &amp; 1200'!$A:$A,ROW()))</f>
        <v>SURABAYA泗水</v>
      </c>
      <c r="B1349" t="str">
        <f>IF(INDEX('Display 730 &amp; 1200'!$B:$B,ROW())="","",INDEX('Display 730 &amp; 1200'!$B:$B,ROW()))</f>
        <v>MAULADY PERMANA</v>
      </c>
      <c r="C1349" t="str">
        <f>IF(INDEX('Display 730 &amp; 1200'!$D:$D,ROW())="","",INDEX('Display 730 &amp; 1200'!$D:$D,ROW()))</f>
        <v>ASEMBAGUS</v>
      </c>
      <c r="D1349" t="e">
        <f>IF($C1349="",0,SUMIFS(#REF!,#REF!,$C1349,#REF!,"&gt;="&amp;'Display 730 &amp; 1200'!$AN$10,#REF!,"&lt;="&amp;'Display 730 &amp; 1200'!$AN$9))</f>
        <v>#REF!</v>
      </c>
      <c r="E1349" t="e">
        <f>IF($C1349="",0,SUMIFS(#REF!,#REF!,$C1349,#REF!,"&gt;="&amp;'Display 730 &amp; 1200'!$AN$12,#REF!,"&lt;="&amp;'Display 730 &amp; 1200'!$AN$11))</f>
        <v>#REF!</v>
      </c>
    </row>
    <row r="1350" spans="1:5">
      <c r="A1350" t="str">
        <f>IF(INDEX('Display 730 &amp; 1200'!$A:$A,ROW())="","",INDEX('Display 730 &amp; 1200'!$A:$A,ROW()))</f>
        <v>SURABAYA泗水</v>
      </c>
      <c r="B1350" t="str">
        <f>IF(INDEX('Display 730 &amp; 1200'!$B:$B,ROW())="","",INDEX('Display 730 &amp; 1200'!$B:$B,ROW()))</f>
        <v>MAULADY PERMANA</v>
      </c>
      <c r="C1350" t="str">
        <f>IF(INDEX('Display 730 &amp; 1200'!$D:$D,ROW())="","",INDEX('Display 730 &amp; 1200'!$D:$D,ROW()))</f>
        <v>BESUKI_CITY</v>
      </c>
      <c r="D1350" t="e">
        <f>IF($C1350="",0,SUMIFS(#REF!,#REF!,$C1350,#REF!,"&gt;="&amp;'Display 730 &amp; 1200'!$AN$10,#REF!,"&lt;="&amp;'Display 730 &amp; 1200'!$AN$9))</f>
        <v>#REF!</v>
      </c>
      <c r="E1350" t="e">
        <f>IF($C1350="",0,SUMIFS(#REF!,#REF!,$C1350,#REF!,"&gt;="&amp;'Display 730 &amp; 1200'!$AN$12,#REF!,"&lt;="&amp;'Display 730 &amp; 1200'!$AN$11))</f>
        <v>#REF!</v>
      </c>
    </row>
    <row r="1351" spans="1:5">
      <c r="A1351" t="str">
        <f>IF(INDEX('Display 730 &amp; 1200'!$A:$A,ROW())="","",INDEX('Display 730 &amp; 1200'!$A:$A,ROW()))</f>
        <v>SURABAYA泗水</v>
      </c>
      <c r="B1351" t="str">
        <f>IF(INDEX('Display 730 &amp; 1200'!$B:$B,ROW())="","",INDEX('Display 730 &amp; 1200'!$B:$B,ROW()))</f>
        <v>MAULADY PERMANA</v>
      </c>
      <c r="C1351" t="str">
        <f>IF(INDEX('Display 730 &amp; 1200'!$D:$D,ROW())="","",INDEX('Display 730 &amp; 1200'!$D:$D,ROW()))</f>
        <v>PANARUKAN</v>
      </c>
      <c r="D1351" t="e">
        <f>IF($C1351="",0,SUMIFS(#REF!,#REF!,$C1351,#REF!,"&gt;="&amp;'Display 730 &amp; 1200'!$AN$10,#REF!,"&lt;="&amp;'Display 730 &amp; 1200'!$AN$9))</f>
        <v>#REF!</v>
      </c>
      <c r="E1351" t="e">
        <f>IF($C1351="",0,SUMIFS(#REF!,#REF!,$C1351,#REF!,"&gt;="&amp;'Display 730 &amp; 1200'!$AN$12,#REF!,"&lt;="&amp;'Display 730 &amp; 1200'!$AN$11))</f>
        <v>#REF!</v>
      </c>
    </row>
    <row r="1352" spans="1:5">
      <c r="A1352" t="str">
        <f>IF(INDEX('Display 730 &amp; 1200'!$A:$A,ROW())="","",INDEX('Display 730 &amp; 1200'!$A:$A,ROW()))</f>
        <v>SURABAYA泗水</v>
      </c>
      <c r="B1352" t="str">
        <f>IF(INDEX('Display 730 &amp; 1200'!$B:$B,ROW())="","",INDEX('Display 730 &amp; 1200'!$B:$B,ROW()))</f>
        <v>MAULADY PERMANA</v>
      </c>
      <c r="C1352" t="str">
        <f>IF(INDEX('Display 730 &amp; 1200'!$D:$D,ROW())="","",INDEX('Display 730 &amp; 1200'!$D:$D,ROW()))</f>
        <v>ARJASA_SBD</v>
      </c>
      <c r="D1352" t="e">
        <f>IF($C1352="",0,SUMIFS(#REF!,#REF!,$C1352,#REF!,"&gt;="&amp;'Display 730 &amp; 1200'!$AN$10,#REF!,"&lt;="&amp;'Display 730 &amp; 1200'!$AN$9))</f>
        <v>#REF!</v>
      </c>
      <c r="E1352" t="e">
        <f>IF($C1352="",0,SUMIFS(#REF!,#REF!,$C1352,#REF!,"&gt;="&amp;'Display 730 &amp; 1200'!$AN$12,#REF!,"&lt;="&amp;'Display 730 &amp; 1200'!$AN$11))</f>
        <v>#REF!</v>
      </c>
    </row>
    <row r="1353" spans="1:5">
      <c r="A1353" t="str">
        <f>IF(INDEX('Display 730 &amp; 1200'!$A:$A,ROW())="","",INDEX('Display 730 &amp; 1200'!$A:$A,ROW()))</f>
        <v>SURABAYA泗水</v>
      </c>
      <c r="B1353" t="str">
        <f>IF(INDEX('Display 730 &amp; 1200'!$B:$B,ROW())="","",INDEX('Display 730 &amp; 1200'!$B:$B,ROW()))</f>
        <v>MAULADY PERMANA</v>
      </c>
      <c r="C1353" t="str">
        <f>IF(INDEX('Display 730 &amp; 1200'!$D:$D,ROW())="","",INDEX('Display 730 &amp; 1200'!$D:$D,ROW()))</f>
        <v>DC_PANJI</v>
      </c>
      <c r="D1353" t="e">
        <f>IF($C1353="",0,SUMIFS(#REF!,#REF!,$C1353,#REF!,"&gt;="&amp;'Display 730 &amp; 1200'!$AN$10,#REF!,"&lt;="&amp;'Display 730 &amp; 1200'!$AN$9))</f>
        <v>#REF!</v>
      </c>
      <c r="E1353" t="e">
        <f>IF($C1353="",0,SUMIFS(#REF!,#REF!,$C1353,#REF!,"&gt;="&amp;'Display 730 &amp; 1200'!$AN$12,#REF!,"&lt;="&amp;'Display 730 &amp; 1200'!$AN$11))</f>
        <v>#REF!</v>
      </c>
    </row>
    <row r="1354" spans="1:5">
      <c r="A1354" t="str">
        <f>IF(INDEX('Display 730 &amp; 1200'!$A:$A,ROW())="","",INDEX('Display 730 &amp; 1200'!$A:$A,ROW()))</f>
        <v>SURABAYA泗水</v>
      </c>
      <c r="B1354" t="str">
        <f>IF(INDEX('Display 730 &amp; 1200'!$B:$B,ROW())="","",INDEX('Display 730 &amp; 1200'!$B:$B,ROW()))</f>
        <v>MAULADY PERMANA</v>
      </c>
      <c r="C1354" t="str">
        <f>IF(INDEX('Display 730 &amp; 1200'!$D:$D,ROW())="","",INDEX('Display 730 &amp; 1200'!$D:$D,ROW()))</f>
        <v>MLANDINGAN_1</v>
      </c>
      <c r="D1354" t="e">
        <f>IF($C1354="",0,SUMIFS(#REF!,#REF!,$C1354,#REF!,"&gt;="&amp;'Display 730 &amp; 1200'!$AN$10,#REF!,"&lt;="&amp;'Display 730 &amp; 1200'!$AN$9))</f>
        <v>#REF!</v>
      </c>
      <c r="E1354" t="e">
        <f>IF($C1354="",0,SUMIFS(#REF!,#REF!,$C1354,#REF!,"&gt;="&amp;'Display 730 &amp; 1200'!$AN$12,#REF!,"&lt;="&amp;'Display 730 &amp; 1200'!$AN$11))</f>
        <v>#REF!</v>
      </c>
    </row>
    <row r="1355" spans="1:5">
      <c r="A1355" t="str">
        <f>IF(INDEX('Display 730 &amp; 1200'!$A:$A,ROW())="","",INDEX('Display 730 &amp; 1200'!$A:$A,ROW()))</f>
        <v>SURABAYA泗水</v>
      </c>
      <c r="B1355" t="str">
        <f>IF(INDEX('Display 730 &amp; 1200'!$B:$B,ROW())="","",INDEX('Display 730 &amp; 1200'!$B:$B,ROW()))</f>
        <v>MAULADY PERMANA</v>
      </c>
      <c r="C1355" t="str">
        <f>IF(INDEX('Display 730 &amp; 1200'!$D:$D,ROW())="","",INDEX('Display 730 &amp; 1200'!$D:$D,ROW()))</f>
        <v>BANYUPUTIH_1</v>
      </c>
      <c r="D1355" t="e">
        <f>IF($C1355="",0,SUMIFS(#REF!,#REF!,$C1355,#REF!,"&gt;="&amp;'Display 730 &amp; 1200'!$AN$10,#REF!,"&lt;="&amp;'Display 730 &amp; 1200'!$AN$9))</f>
        <v>#REF!</v>
      </c>
      <c r="E1355" t="e">
        <f>IF($C1355="",0,SUMIFS(#REF!,#REF!,$C1355,#REF!,"&gt;="&amp;'Display 730 &amp; 1200'!$AN$12,#REF!,"&lt;="&amp;'Display 730 &amp; 1200'!$AN$11))</f>
        <v>#REF!</v>
      </c>
    </row>
    <row r="1356" spans="1:5">
      <c r="A1356" t="str">
        <f>IF(INDEX('Display 730 &amp; 1200'!$A:$A,ROW())="","",INDEX('Display 730 &amp; 1200'!$A:$A,ROW()))</f>
        <v>SURABAYA泗水</v>
      </c>
      <c r="B1356" t="str">
        <f>IF(INDEX('Display 730 &amp; 1200'!$B:$B,ROW())="","",INDEX('Display 730 &amp; 1200'!$B:$B,ROW()))</f>
        <v>MAULADY PERMANA</v>
      </c>
      <c r="C1356" t="str">
        <f>IF(INDEX('Display 730 &amp; 1200'!$D:$D,ROW())="","",INDEX('Display 730 &amp; 1200'!$D:$D,ROW()))</f>
        <v>PURWOHARJO</v>
      </c>
      <c r="D1356" t="e">
        <f>IF($C1356="",0,SUMIFS(#REF!,#REF!,$C1356,#REF!,"&gt;="&amp;'Display 730 &amp; 1200'!$AN$10,#REF!,"&lt;="&amp;'Display 730 &amp; 1200'!$AN$9))</f>
        <v>#REF!</v>
      </c>
      <c r="E1356" t="e">
        <f>IF($C1356="",0,SUMIFS(#REF!,#REF!,$C1356,#REF!,"&gt;="&amp;'Display 730 &amp; 1200'!$AN$12,#REF!,"&lt;="&amp;'Display 730 &amp; 1200'!$AN$11))</f>
        <v>#REF!</v>
      </c>
    </row>
    <row r="1357" spans="1:5">
      <c r="A1357" t="str">
        <f>IF(INDEX('Display 730 &amp; 1200'!$A:$A,ROW())="","",INDEX('Display 730 &amp; 1200'!$A:$A,ROW()))</f>
        <v>SURABAYA泗水</v>
      </c>
      <c r="B1357" t="str">
        <f>IF(INDEX('Display 730 &amp; 1200'!$B:$B,ROW())="","",INDEX('Display 730 &amp; 1200'!$B:$B,ROW()))</f>
        <v>MAULADY PERMANA</v>
      </c>
      <c r="C1357" t="str">
        <f>IF(INDEX('Display 730 &amp; 1200'!$D:$D,ROW())="","",INDEX('Display 730 &amp; 1200'!$D:$D,ROW()))</f>
        <v>JAJAG</v>
      </c>
      <c r="D1357" t="e">
        <f>IF($C1357="",0,SUMIFS(#REF!,#REF!,$C1357,#REF!,"&gt;="&amp;'Display 730 &amp; 1200'!$AN$10,#REF!,"&lt;="&amp;'Display 730 &amp; 1200'!$AN$9))</f>
        <v>#REF!</v>
      </c>
      <c r="E1357" t="e">
        <f>IF($C1357="",0,SUMIFS(#REF!,#REF!,$C1357,#REF!,"&gt;="&amp;'Display 730 &amp; 1200'!$AN$12,#REF!,"&lt;="&amp;'Display 730 &amp; 1200'!$AN$11))</f>
        <v>#REF!</v>
      </c>
    </row>
    <row r="1358" spans="1:5">
      <c r="A1358" t="str">
        <f>IF(INDEX('Display 730 &amp; 1200'!$A:$A,ROW())="","",INDEX('Display 730 &amp; 1200'!$A:$A,ROW()))</f>
        <v>SURABAYA泗水</v>
      </c>
      <c r="B1358" t="str">
        <f>IF(INDEX('Display 730 &amp; 1200'!$B:$B,ROW())="","",INDEX('Display 730 &amp; 1200'!$B:$B,ROW()))</f>
        <v>MAULADY PERMANA</v>
      </c>
      <c r="C1358" t="str">
        <f>IF(INDEX('Display 730 &amp; 1200'!$D:$D,ROW())="","",INDEX('Display 730 &amp; 1200'!$D:$D,ROW()))</f>
        <v>MOJOPANGGUNG</v>
      </c>
      <c r="D1358" t="e">
        <f>IF($C1358="",0,SUMIFS(#REF!,#REF!,$C1358,#REF!,"&gt;="&amp;'Display 730 &amp; 1200'!$AN$10,#REF!,"&lt;="&amp;'Display 730 &amp; 1200'!$AN$9))</f>
        <v>#REF!</v>
      </c>
      <c r="E1358" t="e">
        <f>IF($C1358="",0,SUMIFS(#REF!,#REF!,$C1358,#REF!,"&gt;="&amp;'Display 730 &amp; 1200'!$AN$12,#REF!,"&lt;="&amp;'Display 730 &amp; 1200'!$AN$11))</f>
        <v>#REF!</v>
      </c>
    </row>
    <row r="1359" spans="1:5">
      <c r="A1359" t="str">
        <f>IF(INDEX('Display 730 &amp; 1200'!$A:$A,ROW())="","",INDEX('Display 730 &amp; 1200'!$A:$A,ROW()))</f>
        <v>SURABAYA泗水</v>
      </c>
      <c r="B1359" t="str">
        <f>IF(INDEX('Display 730 &amp; 1200'!$B:$B,ROW())="","",INDEX('Display 730 &amp; 1200'!$B:$B,ROW()))</f>
        <v>MAULADY PERMANA</v>
      </c>
      <c r="C1359" t="str">
        <f>IF(INDEX('Display 730 &amp; 1200'!$D:$D,ROW())="","",INDEX('Display 730 &amp; 1200'!$D:$D,ROW()))</f>
        <v>GENTENG_2</v>
      </c>
      <c r="D1359" t="e">
        <f>IF($C1359="",0,SUMIFS(#REF!,#REF!,$C1359,#REF!,"&gt;="&amp;'Display 730 &amp; 1200'!$AN$10,#REF!,"&lt;="&amp;'Display 730 &amp; 1200'!$AN$9))</f>
        <v>#REF!</v>
      </c>
      <c r="E1359" t="e">
        <f>IF($C1359="",0,SUMIFS(#REF!,#REF!,$C1359,#REF!,"&gt;="&amp;'Display 730 &amp; 1200'!$AN$12,#REF!,"&lt;="&amp;'Display 730 &amp; 1200'!$AN$11))</f>
        <v>#REF!</v>
      </c>
    </row>
    <row r="1360" spans="1:5">
      <c r="A1360" t="str">
        <f>IF(INDEX('Display 730 &amp; 1200'!$A:$A,ROW())="","",INDEX('Display 730 &amp; 1200'!$A:$A,ROW()))</f>
        <v>SURABAYA泗水</v>
      </c>
      <c r="B1360" t="str">
        <f>IF(INDEX('Display 730 &amp; 1200'!$B:$B,ROW())="","",INDEX('Display 730 &amp; 1200'!$B:$B,ROW()))</f>
        <v>MAULADY PERMANA</v>
      </c>
      <c r="C1360" t="str">
        <f>IF(INDEX('Display 730 &amp; 1200'!$D:$D,ROW())="","",INDEX('Display 730 &amp; 1200'!$D:$D,ROW()))</f>
        <v>GLENMORE_1</v>
      </c>
      <c r="D1360" t="e">
        <f>IF($C1360="",0,SUMIFS(#REF!,#REF!,$C1360,#REF!,"&gt;="&amp;'Display 730 &amp; 1200'!$AN$10,#REF!,"&lt;="&amp;'Display 730 &amp; 1200'!$AN$9))</f>
        <v>#REF!</v>
      </c>
      <c r="E1360" t="e">
        <f>IF($C1360="",0,SUMIFS(#REF!,#REF!,$C1360,#REF!,"&gt;="&amp;'Display 730 &amp; 1200'!$AN$12,#REF!,"&lt;="&amp;'Display 730 &amp; 1200'!$AN$11))</f>
        <v>#REF!</v>
      </c>
    </row>
    <row r="1361" spans="1:5">
      <c r="A1361" t="str">
        <f>IF(INDEX('Display 730 &amp; 1200'!$A:$A,ROW())="","",INDEX('Display 730 &amp; 1200'!$A:$A,ROW()))</f>
        <v>SURABAYA泗水</v>
      </c>
      <c r="B1361" t="str">
        <f>IF(INDEX('Display 730 &amp; 1200'!$B:$B,ROW())="","",INDEX('Display 730 &amp; 1200'!$B:$B,ROW()))</f>
        <v>MAULADY PERMANA</v>
      </c>
      <c r="C1361" t="str">
        <f>IF(INDEX('Display 730 &amp; 1200'!$D:$D,ROW())="","",INDEX('Display 730 &amp; 1200'!$D:$D,ROW()))</f>
        <v>KALIBARU_1</v>
      </c>
      <c r="D1361" t="e">
        <f>IF($C1361="",0,SUMIFS(#REF!,#REF!,$C1361,#REF!,"&gt;="&amp;'Display 730 &amp; 1200'!$AN$10,#REF!,"&lt;="&amp;'Display 730 &amp; 1200'!$AN$9))</f>
        <v>#REF!</v>
      </c>
      <c r="E1361" t="e">
        <f>IF($C1361="",0,SUMIFS(#REF!,#REF!,$C1361,#REF!,"&gt;="&amp;'Display 730 &amp; 1200'!$AN$12,#REF!,"&lt;="&amp;'Display 730 &amp; 1200'!$AN$11))</f>
        <v>#REF!</v>
      </c>
    </row>
    <row r="1362" spans="1:5">
      <c r="A1362" t="str">
        <f>IF(INDEX('Display 730 &amp; 1200'!$A:$A,ROW())="","",INDEX('Display 730 &amp; 1200'!$A:$A,ROW()))</f>
        <v>SURABAYA泗水</v>
      </c>
      <c r="B1362" t="str">
        <f>IF(INDEX('Display 730 &amp; 1200'!$B:$B,ROW())="","",INDEX('Display 730 &amp; 1200'!$B:$B,ROW()))</f>
        <v>MAULADY PERMANA</v>
      </c>
      <c r="C1362" t="str">
        <f>IF(INDEX('Display 730 &amp; 1200'!$D:$D,ROW())="","",INDEX('Display 730 &amp; 1200'!$D:$D,ROW()))</f>
        <v>KALIPURO</v>
      </c>
      <c r="D1362" t="e">
        <f>IF($C1362="",0,SUMIFS(#REF!,#REF!,$C1362,#REF!,"&gt;="&amp;'Display 730 &amp; 1200'!$AN$10,#REF!,"&lt;="&amp;'Display 730 &amp; 1200'!$AN$9))</f>
        <v>#REF!</v>
      </c>
      <c r="E1362" t="e">
        <f>IF($C1362="",0,SUMIFS(#REF!,#REF!,$C1362,#REF!,"&gt;="&amp;'Display 730 &amp; 1200'!$AN$12,#REF!,"&lt;="&amp;'Display 730 &amp; 1200'!$AN$11))</f>
        <v>#REF!</v>
      </c>
    </row>
    <row r="1363" spans="1:5">
      <c r="A1363" t="str">
        <f>IF(INDEX('Display 730 &amp; 1200'!$A:$A,ROW())="","",INDEX('Display 730 &amp; 1200'!$A:$A,ROW()))</f>
        <v>SURABAYA泗水</v>
      </c>
      <c r="B1363" t="str">
        <f>IF(INDEX('Display 730 &amp; 1200'!$B:$B,ROW())="","",INDEX('Display 730 &amp; 1200'!$B:$B,ROW()))</f>
        <v>MAULADY PERMANA</v>
      </c>
      <c r="C1363" t="str">
        <f>IF(INDEX('Display 730 &amp; 1200'!$D:$D,ROW())="","",INDEX('Display 730 &amp; 1200'!$D:$D,ROW()))</f>
        <v>SUMBERAYU</v>
      </c>
      <c r="D1363" t="e">
        <f>IF($C1363="",0,SUMIFS(#REF!,#REF!,$C1363,#REF!,"&gt;="&amp;'Display 730 &amp; 1200'!$AN$10,#REF!,"&lt;="&amp;'Display 730 &amp; 1200'!$AN$9))</f>
        <v>#REF!</v>
      </c>
      <c r="E1363" t="e">
        <f>IF($C1363="",0,SUMIFS(#REF!,#REF!,$C1363,#REF!,"&gt;="&amp;'Display 730 &amp; 1200'!$AN$12,#REF!,"&lt;="&amp;'Display 730 &amp; 1200'!$AN$11))</f>
        <v>#REF!</v>
      </c>
    </row>
    <row r="1364" spans="1:5">
      <c r="A1364" t="str">
        <f>IF(INDEX('Display 730 &amp; 1200'!$A:$A,ROW())="","",INDEX('Display 730 &amp; 1200'!$A:$A,ROW()))</f>
        <v>SURABAYA泗水</v>
      </c>
      <c r="B1364" t="str">
        <f>IF(INDEX('Display 730 &amp; 1200'!$B:$B,ROW())="","",INDEX('Display 730 &amp; 1200'!$B:$B,ROW()))</f>
        <v>MAULADY PERMANA</v>
      </c>
      <c r="C1364" t="str">
        <f>IF(INDEX('Display 730 &amp; 1200'!$D:$D,ROW())="","",INDEX('Display 730 &amp; 1200'!$D:$D,ROW()))</f>
        <v>BWI_TEGALSARI_2</v>
      </c>
      <c r="D1364" t="e">
        <f>IF($C1364="",0,SUMIFS(#REF!,#REF!,$C1364,#REF!,"&gt;="&amp;'Display 730 &amp; 1200'!$AN$10,#REF!,"&lt;="&amp;'Display 730 &amp; 1200'!$AN$9))</f>
        <v>#REF!</v>
      </c>
      <c r="E1364" t="e">
        <f>IF($C1364="",0,SUMIFS(#REF!,#REF!,$C1364,#REF!,"&gt;="&amp;'Display 730 &amp; 1200'!$AN$12,#REF!,"&lt;="&amp;'Display 730 &amp; 1200'!$AN$11))</f>
        <v>#REF!</v>
      </c>
    </row>
    <row r="1365" spans="1:5">
      <c r="A1365" t="str">
        <f>IF(INDEX('Display 730 &amp; 1200'!$A:$A,ROW())="","",INDEX('Display 730 &amp; 1200'!$A:$A,ROW()))</f>
        <v>SURABAYA泗水</v>
      </c>
      <c r="B1365" t="str">
        <f>IF(INDEX('Display 730 &amp; 1200'!$B:$B,ROW())="","",INDEX('Display 730 &amp; 1200'!$B:$B,ROW()))</f>
        <v>MAULADY PERMANA</v>
      </c>
      <c r="C1365" t="str">
        <f>IF(INDEX('Display 730 &amp; 1200'!$D:$D,ROW())="","",INDEX('Display 730 &amp; 1200'!$D:$D,ROW()))</f>
        <v>CLURING</v>
      </c>
      <c r="D1365" t="e">
        <f>IF($C1365="",0,SUMIFS(#REF!,#REF!,$C1365,#REF!,"&gt;="&amp;'Display 730 &amp; 1200'!$AN$10,#REF!,"&lt;="&amp;'Display 730 &amp; 1200'!$AN$9))</f>
        <v>#REF!</v>
      </c>
      <c r="E1365" t="e">
        <f>IF($C1365="",0,SUMIFS(#REF!,#REF!,$C1365,#REF!,"&gt;="&amp;'Display 730 &amp; 1200'!$AN$12,#REF!,"&lt;="&amp;'Display 730 &amp; 1200'!$AN$11))</f>
        <v>#REF!</v>
      </c>
    </row>
    <row r="1366" spans="1:5">
      <c r="A1366" t="str">
        <f>IF(INDEX('Display 730 &amp; 1200'!$A:$A,ROW())="","",INDEX('Display 730 &amp; 1200'!$A:$A,ROW()))</f>
        <v>SURABAYA泗水</v>
      </c>
      <c r="B1366" t="str">
        <f>IF(INDEX('Display 730 &amp; 1200'!$B:$B,ROW())="","",INDEX('Display 730 &amp; 1200'!$B:$B,ROW()))</f>
        <v>MAULADY PERMANA</v>
      </c>
      <c r="C1366" t="str">
        <f>IF(INDEX('Display 730 &amp; 1200'!$D:$D,ROW())="","",INDEX('Display 730 &amp; 1200'!$D:$D,ROW()))</f>
        <v>SRONO</v>
      </c>
      <c r="D1366" t="e">
        <f>IF($C1366="",0,SUMIFS(#REF!,#REF!,$C1366,#REF!,"&gt;="&amp;'Display 730 &amp; 1200'!$AN$10,#REF!,"&lt;="&amp;'Display 730 &amp; 1200'!$AN$9))</f>
        <v>#REF!</v>
      </c>
      <c r="E1366" t="e">
        <f>IF($C1366="",0,SUMIFS(#REF!,#REF!,$C1366,#REF!,"&gt;="&amp;'Display 730 &amp; 1200'!$AN$12,#REF!,"&lt;="&amp;'Display 730 &amp; 1200'!$AN$11))</f>
        <v>#REF!</v>
      </c>
    </row>
    <row r="1367" spans="1:5">
      <c r="A1367" t="str">
        <f>IF(INDEX('Display 730 &amp; 1200'!$A:$A,ROW())="","",INDEX('Display 730 &amp; 1200'!$A:$A,ROW()))</f>
        <v>SURABAYA泗水</v>
      </c>
      <c r="B1367" t="str">
        <f>IF(INDEX('Display 730 &amp; 1200'!$B:$B,ROW())="","",INDEX('Display 730 &amp; 1200'!$B:$B,ROW()))</f>
        <v>MAULADY PERMANA</v>
      </c>
      <c r="C1367" t="str">
        <f>IF(INDEX('Display 730 &amp; 1200'!$D:$D,ROW())="","",INDEX('Display 730 &amp; 1200'!$D:$D,ROW()))</f>
        <v>GLAGAH</v>
      </c>
      <c r="D1367" t="e">
        <f>IF($C1367="",0,SUMIFS(#REF!,#REF!,$C1367,#REF!,"&gt;="&amp;'Display 730 &amp; 1200'!$AN$10,#REF!,"&lt;="&amp;'Display 730 &amp; 1200'!$AN$9))</f>
        <v>#REF!</v>
      </c>
      <c r="E1367" t="e">
        <f>IF($C1367="",0,SUMIFS(#REF!,#REF!,$C1367,#REF!,"&gt;="&amp;'Display 730 &amp; 1200'!$AN$12,#REF!,"&lt;="&amp;'Display 730 &amp; 1200'!$AN$11))</f>
        <v>#REF!</v>
      </c>
    </row>
    <row r="1368" spans="1:5">
      <c r="A1368" t="str">
        <f>IF(INDEX('Display 730 &amp; 1200'!$A:$A,ROW())="","",INDEX('Display 730 &amp; 1200'!$A:$A,ROW()))</f>
        <v>SURABAYA泗水</v>
      </c>
      <c r="B1368" t="str">
        <f>IF(INDEX('Display 730 &amp; 1200'!$B:$B,ROW())="","",INDEX('Display 730 &amp; 1200'!$B:$B,ROW()))</f>
        <v>MAULADY PERMANA</v>
      </c>
      <c r="C1368" t="str">
        <f>IF(INDEX('Display 730 &amp; 1200'!$D:$D,ROW())="","",INDEX('Display 730 &amp; 1200'!$D:$D,ROW()))</f>
        <v>KABAT</v>
      </c>
      <c r="D1368" t="e">
        <f>IF($C1368="",0,SUMIFS(#REF!,#REF!,$C1368,#REF!,"&gt;="&amp;'Display 730 &amp; 1200'!$AN$10,#REF!,"&lt;="&amp;'Display 730 &amp; 1200'!$AN$9))</f>
        <v>#REF!</v>
      </c>
      <c r="E1368" t="e">
        <f>IF($C1368="",0,SUMIFS(#REF!,#REF!,$C1368,#REF!,"&gt;="&amp;'Display 730 &amp; 1200'!$AN$12,#REF!,"&lt;="&amp;'Display 730 &amp; 1200'!$AN$11))</f>
        <v>#REF!</v>
      </c>
    </row>
    <row r="1369" spans="1:5">
      <c r="A1369" t="str">
        <f>IF(INDEX('Display 730 &amp; 1200'!$A:$A,ROW())="","",INDEX('Display 730 &amp; 1200'!$A:$A,ROW()))</f>
        <v>SURABAYA泗水</v>
      </c>
      <c r="B1369" t="str">
        <f>IF(INDEX('Display 730 &amp; 1200'!$B:$B,ROW())="","",INDEX('Display 730 &amp; 1200'!$B:$B,ROW()))</f>
        <v>MAULADY PERMANA</v>
      </c>
      <c r="C1369" t="str">
        <f>IF(INDEX('Display 730 &amp; 1200'!$D:$D,ROW())="","",INDEX('Display 730 &amp; 1200'!$D:$D,ROW()))</f>
        <v>WONGSOREJO</v>
      </c>
      <c r="D1369" t="e">
        <f>IF($C1369="",0,SUMIFS(#REF!,#REF!,$C1369,#REF!,"&gt;="&amp;'Display 730 &amp; 1200'!$AN$10,#REF!,"&lt;="&amp;'Display 730 &amp; 1200'!$AN$9))</f>
        <v>#REF!</v>
      </c>
      <c r="E1369" t="e">
        <f>IF($C1369="",0,SUMIFS(#REF!,#REF!,$C1369,#REF!,"&gt;="&amp;'Display 730 &amp; 1200'!$AN$12,#REF!,"&lt;="&amp;'Display 730 &amp; 1200'!$AN$11))</f>
        <v>#REF!</v>
      </c>
    </row>
    <row r="1370" spans="1:5">
      <c r="A1370" t="str">
        <f>IF(INDEX('Display 730 &amp; 1200'!$A:$A,ROW())="","",INDEX('Display 730 &amp; 1200'!$A:$A,ROW()))</f>
        <v>SURABAYA泗水</v>
      </c>
      <c r="B1370" t="str">
        <f>IF(INDEX('Display 730 &amp; 1200'!$B:$B,ROW())="","",INDEX('Display 730 &amp; 1200'!$B:$B,ROW()))</f>
        <v>MAULADY PERMANA</v>
      </c>
      <c r="C1370" t="str">
        <f>IF(INDEX('Display 730 &amp; 1200'!$D:$D,ROW())="","",INDEX('Display 730 &amp; 1200'!$D:$D,ROW()))</f>
        <v>SEMPU_1</v>
      </c>
      <c r="D1370" t="e">
        <f>IF($C1370="",0,SUMIFS(#REF!,#REF!,$C1370,#REF!,"&gt;="&amp;'Display 730 &amp; 1200'!$AN$10,#REF!,"&lt;="&amp;'Display 730 &amp; 1200'!$AN$9))</f>
        <v>#REF!</v>
      </c>
      <c r="E1370" t="e">
        <f>IF($C1370="",0,SUMIFS(#REF!,#REF!,$C1370,#REF!,"&gt;="&amp;'Display 730 &amp; 1200'!$AN$12,#REF!,"&lt;="&amp;'Display 730 &amp; 1200'!$AN$11))</f>
        <v>#REF!</v>
      </c>
    </row>
    <row r="1371" spans="1:5">
      <c r="A1371" t="str">
        <f>IF(INDEX('Display 730 &amp; 1200'!$A:$A,ROW())="","",INDEX('Display 730 &amp; 1200'!$A:$A,ROW()))</f>
        <v>SURABAYA泗水</v>
      </c>
      <c r="B1371" t="str">
        <f>IF(INDEX('Display 730 &amp; 1200'!$B:$B,ROW())="","",INDEX('Display 730 &amp; 1200'!$B:$B,ROW()))</f>
        <v>MAULADY PERMANA</v>
      </c>
      <c r="C1371" t="str">
        <f>IF(INDEX('Display 730 &amp; 1200'!$D:$D,ROW())="","",INDEX('Display 730 &amp; 1200'!$D:$D,ROW()))</f>
        <v>BANGOREJO_1</v>
      </c>
      <c r="D1371" t="e">
        <f>IF($C1371="",0,SUMIFS(#REF!,#REF!,$C1371,#REF!,"&gt;="&amp;'Display 730 &amp; 1200'!$AN$10,#REF!,"&lt;="&amp;'Display 730 &amp; 1200'!$AN$9))</f>
        <v>#REF!</v>
      </c>
      <c r="E1371" t="e">
        <f>IF($C1371="",0,SUMIFS(#REF!,#REF!,$C1371,#REF!,"&gt;="&amp;'Display 730 &amp; 1200'!$AN$12,#REF!,"&lt;="&amp;'Display 730 &amp; 1200'!$AN$11))</f>
        <v>#REF!</v>
      </c>
    </row>
    <row r="1372" spans="1:5">
      <c r="A1372" t="str">
        <f>IF(INDEX('Display 730 &amp; 1200'!$A:$A,ROW())="","",INDEX('Display 730 &amp; 1200'!$A:$A,ROW()))</f>
        <v>SURABAYA泗水</v>
      </c>
      <c r="B1372" t="str">
        <f>IF(INDEX('Display 730 &amp; 1200'!$B:$B,ROW())="","",INDEX('Display 730 &amp; 1200'!$B:$B,ROW()))</f>
        <v>MAULADY PERMANA</v>
      </c>
      <c r="C1372" t="str">
        <f>IF(INDEX('Display 730 &amp; 1200'!$D:$D,ROW())="","",INDEX('Display 730 &amp; 1200'!$D:$D,ROW()))</f>
        <v>PESANGGARAN_1</v>
      </c>
      <c r="D1372" t="e">
        <f>IF($C1372="",0,SUMIFS(#REF!,#REF!,$C1372,#REF!,"&gt;="&amp;'Display 730 &amp; 1200'!$AN$10,#REF!,"&lt;="&amp;'Display 730 &amp; 1200'!$AN$9))</f>
        <v>#REF!</v>
      </c>
      <c r="E1372" t="e">
        <f>IF($C1372="",0,SUMIFS(#REF!,#REF!,$C1372,#REF!,"&gt;="&amp;'Display 730 &amp; 1200'!$AN$12,#REF!,"&lt;="&amp;'Display 730 &amp; 1200'!$AN$11))</f>
        <v>#REF!</v>
      </c>
    </row>
    <row r="1373" spans="1:5">
      <c r="A1373" t="str">
        <f>IF(INDEX('Display 730 &amp; 1200'!$A:$A,ROW())="","",INDEX('Display 730 &amp; 1200'!$A:$A,ROW()))</f>
        <v>SURABAYA泗水</v>
      </c>
      <c r="B1373" t="str">
        <f>IF(INDEX('Display 730 &amp; 1200'!$B:$B,ROW())="","",INDEX('Display 730 &amp; 1200'!$B:$B,ROW()))</f>
        <v>MAULADY PERMANA</v>
      </c>
      <c r="C1373" t="str">
        <f>IF(INDEX('Display 730 &amp; 1200'!$D:$D,ROW())="","",INDEX('Display 730 &amp; 1200'!$D:$D,ROW()))</f>
        <v>GENTENG_BWI_1</v>
      </c>
      <c r="D1373" t="e">
        <f>IF($C1373="",0,SUMIFS(#REF!,#REF!,$C1373,#REF!,"&gt;="&amp;'Display 730 &amp; 1200'!$AN$10,#REF!,"&lt;="&amp;'Display 730 &amp; 1200'!$AN$9))</f>
        <v>#REF!</v>
      </c>
      <c r="E1373" t="e">
        <f>IF($C1373="",0,SUMIFS(#REF!,#REF!,$C1373,#REF!,"&gt;="&amp;'Display 730 &amp; 1200'!$AN$12,#REF!,"&lt;="&amp;'Display 730 &amp; 1200'!$AN$11))</f>
        <v>#REF!</v>
      </c>
    </row>
    <row r="1374" spans="1:5">
      <c r="A1374" t="str">
        <f>IF(INDEX('Display 730 &amp; 1200'!$A:$A,ROW())="","",INDEX('Display 730 &amp; 1200'!$A:$A,ROW()))</f>
        <v>SURABAYA泗水</v>
      </c>
      <c r="B1374" t="str">
        <f>IF(INDEX('Display 730 &amp; 1200'!$B:$B,ROW())="","",INDEX('Display 730 &amp; 1200'!$B:$B,ROW()))</f>
        <v>MAULADY PERMANA</v>
      </c>
      <c r="C1374" t="str">
        <f>IF(INDEX('Display 730 &amp; 1200'!$D:$D,ROW())="","",INDEX('Display 730 &amp; 1200'!$D:$D,ROW()))</f>
        <v>BWI_GENTENG</v>
      </c>
      <c r="D1374" t="e">
        <f>IF($C1374="",0,SUMIFS(#REF!,#REF!,$C1374,#REF!,"&gt;="&amp;'Display 730 &amp; 1200'!$AN$10,#REF!,"&lt;="&amp;'Display 730 &amp; 1200'!$AN$9))</f>
        <v>#REF!</v>
      </c>
      <c r="E1374" t="e">
        <f>IF($C1374="",0,SUMIFS(#REF!,#REF!,$C1374,#REF!,"&gt;="&amp;'Display 730 &amp; 1200'!$AN$12,#REF!,"&lt;="&amp;'Display 730 &amp; 1200'!$AN$11))</f>
        <v>#REF!</v>
      </c>
    </row>
    <row r="1375" spans="1:5">
      <c r="A1375" t="str">
        <f>IF(INDEX('Display 730 &amp; 1200'!$A:$A,ROW())="","",INDEX('Display 730 &amp; 1200'!$A:$A,ROW()))</f>
        <v>SURABAYA泗水</v>
      </c>
      <c r="B1375" t="str">
        <f>IF(INDEX('Display 730 &amp; 1200'!$B:$B,ROW())="","",INDEX('Display 730 &amp; 1200'!$B:$B,ROW()))</f>
        <v>AGUNG ADITYA WIRAWAN</v>
      </c>
      <c r="C1375" t="str">
        <f>IF(INDEX('Display 730 &amp; 1200'!$D:$D,ROW())="","",INDEX('Display 730 &amp; 1200'!$D:$D,ROW()))</f>
        <v>MALANG</v>
      </c>
      <c r="D1375" t="e">
        <f>IF($C1375="",0,SUMIFS(#REF!,#REF!,$C1375,#REF!,"&gt;="&amp;'Display 730 &amp; 1200'!$AN$10,#REF!,"&lt;="&amp;'Display 730 &amp; 1200'!$AN$9))</f>
        <v>#REF!</v>
      </c>
      <c r="E1375" t="e">
        <f>IF($C1375="",0,SUMIFS(#REF!,#REF!,$C1375,#REF!,"&gt;="&amp;'Display 730 &amp; 1200'!$AN$12,#REF!,"&lt;="&amp;'Display 730 &amp; 1200'!$AN$11))</f>
        <v>#REF!</v>
      </c>
    </row>
    <row r="1376" spans="1:5">
      <c r="A1376" t="str">
        <f>IF(INDEX('Display 730 &amp; 1200'!$A:$A,ROW())="","",INDEX('Display 730 &amp; 1200'!$A:$A,ROW()))</f>
        <v>SURABAYA泗水</v>
      </c>
      <c r="B1376" t="str">
        <f>IF(INDEX('Display 730 &amp; 1200'!$B:$B,ROW())="","",INDEX('Display 730 &amp; 1200'!$B:$B,ROW()))</f>
        <v>AGUNG ADITYA WIRAWAN</v>
      </c>
      <c r="C1376" t="str">
        <f>IF(INDEX('Display 730 &amp; 1200'!$D:$D,ROW())="","",INDEX('Display 730 &amp; 1200'!$D:$D,ROW()))</f>
        <v>BLIMBING</v>
      </c>
      <c r="D1376" t="e">
        <f>IF($C1376="",0,SUMIFS(#REF!,#REF!,$C1376,#REF!,"&gt;="&amp;'Display 730 &amp; 1200'!$AN$10,#REF!,"&lt;="&amp;'Display 730 &amp; 1200'!$AN$9))</f>
        <v>#REF!</v>
      </c>
      <c r="E1376" t="e">
        <f>IF($C1376="",0,SUMIFS(#REF!,#REF!,$C1376,#REF!,"&gt;="&amp;'Display 730 &amp; 1200'!$AN$12,#REF!,"&lt;="&amp;'Display 730 &amp; 1200'!$AN$11))</f>
        <v>#REF!</v>
      </c>
    </row>
    <row r="1377" spans="1:5">
      <c r="A1377" t="str">
        <f>IF(INDEX('Display 730 &amp; 1200'!$A:$A,ROW())="","",INDEX('Display 730 &amp; 1200'!$A:$A,ROW()))</f>
        <v>SURABAYA泗水</v>
      </c>
      <c r="B1377" t="str">
        <f>IF(INDEX('Display 730 &amp; 1200'!$B:$B,ROW())="","",INDEX('Display 730 &amp; 1200'!$B:$B,ROW()))</f>
        <v>AGUNG ADITYA WIRAWAN</v>
      </c>
      <c r="C1377" t="str">
        <f>IF(INDEX('Display 730 &amp; 1200'!$D:$D,ROW())="","",INDEX('Display 730 &amp; 1200'!$D:$D,ROW()))</f>
        <v>KLOJEN</v>
      </c>
      <c r="D1377" t="e">
        <f>IF($C1377="",0,SUMIFS(#REF!,#REF!,$C1377,#REF!,"&gt;="&amp;'Display 730 &amp; 1200'!$AN$10,#REF!,"&lt;="&amp;'Display 730 &amp; 1200'!$AN$9))</f>
        <v>#REF!</v>
      </c>
      <c r="E1377" t="e">
        <f>IF($C1377="",0,SUMIFS(#REF!,#REF!,$C1377,#REF!,"&gt;="&amp;'Display 730 &amp; 1200'!$AN$12,#REF!,"&lt;="&amp;'Display 730 &amp; 1200'!$AN$11))</f>
        <v>#REF!</v>
      </c>
    </row>
    <row r="1378" spans="1:5">
      <c r="A1378" t="str">
        <f>IF(INDEX('Display 730 &amp; 1200'!$A:$A,ROW())="","",INDEX('Display 730 &amp; 1200'!$A:$A,ROW()))</f>
        <v>SURABAYA泗水</v>
      </c>
      <c r="B1378" t="str">
        <f>IF(INDEX('Display 730 &amp; 1200'!$B:$B,ROW())="","",INDEX('Display 730 &amp; 1200'!$B:$B,ROW()))</f>
        <v>AGUNG ADITYA WIRAWAN</v>
      </c>
      <c r="C1378" t="str">
        <f>IF(INDEX('Display 730 &amp; 1200'!$D:$D,ROW())="","",INDEX('Display 730 &amp; 1200'!$D:$D,ROW()))</f>
        <v>SOEHAT</v>
      </c>
      <c r="D1378" t="e">
        <f>IF($C1378="",0,SUMIFS(#REF!,#REF!,$C1378,#REF!,"&gt;="&amp;'Display 730 &amp; 1200'!$AN$10,#REF!,"&lt;="&amp;'Display 730 &amp; 1200'!$AN$9))</f>
        <v>#REF!</v>
      </c>
      <c r="E1378" t="e">
        <f>IF($C1378="",0,SUMIFS(#REF!,#REF!,$C1378,#REF!,"&gt;="&amp;'Display 730 &amp; 1200'!$AN$12,#REF!,"&lt;="&amp;'Display 730 &amp; 1200'!$AN$11))</f>
        <v>#REF!</v>
      </c>
    </row>
    <row r="1379" spans="1:5">
      <c r="A1379" t="str">
        <f>IF(INDEX('Display 730 &amp; 1200'!$A:$A,ROW())="","",INDEX('Display 730 &amp; 1200'!$A:$A,ROW()))</f>
        <v>SURABAYA泗水</v>
      </c>
      <c r="B1379" t="str">
        <f>IF(INDEX('Display 730 &amp; 1200'!$B:$B,ROW())="","",INDEX('Display 730 &amp; 1200'!$B:$B,ROW()))</f>
        <v>AGUNG ADITYA WIRAWAN</v>
      </c>
      <c r="C1379" t="str">
        <f>IF(INDEX('Display 730 &amp; 1200'!$D:$D,ROW())="","",INDEX('Display 730 &amp; 1200'!$D:$D,ROW()))</f>
        <v>KALPATARU</v>
      </c>
      <c r="D1379" t="e">
        <f>IF($C1379="",0,SUMIFS(#REF!,#REF!,$C1379,#REF!,"&gt;="&amp;'Display 730 &amp; 1200'!$AN$10,#REF!,"&lt;="&amp;'Display 730 &amp; 1200'!$AN$9))</f>
        <v>#REF!</v>
      </c>
      <c r="E1379" t="e">
        <f>IF($C1379="",0,SUMIFS(#REF!,#REF!,$C1379,#REF!,"&gt;="&amp;'Display 730 &amp; 1200'!$AN$12,#REF!,"&lt;="&amp;'Display 730 &amp; 1200'!$AN$11))</f>
        <v>#REF!</v>
      </c>
    </row>
    <row r="1380" spans="1:5">
      <c r="A1380" t="str">
        <f>IF(INDEX('Display 730 &amp; 1200'!$A:$A,ROW())="","",INDEX('Display 730 &amp; 1200'!$A:$A,ROW()))</f>
        <v>SURABAYA泗水</v>
      </c>
      <c r="B1380" t="str">
        <f>IF(INDEX('Display 730 &amp; 1200'!$B:$B,ROW())="","",INDEX('Display 730 &amp; 1200'!$B:$B,ROW()))</f>
        <v>AGUNG ADITYA WIRAWAN</v>
      </c>
      <c r="C1380" t="str">
        <f>IF(INDEX('Display 730 &amp; 1200'!$D:$D,ROW())="","",INDEX('Display 730 &amp; 1200'!$D:$D,ROW()))</f>
        <v>SUKUN_TANJUNG</v>
      </c>
      <c r="D1380" t="e">
        <f>IF($C1380="",0,SUMIFS(#REF!,#REF!,$C1380,#REF!,"&gt;="&amp;'Display 730 &amp; 1200'!$AN$10,#REF!,"&lt;="&amp;'Display 730 &amp; 1200'!$AN$9))</f>
        <v>#REF!</v>
      </c>
      <c r="E1380" t="e">
        <f>IF($C1380="",0,SUMIFS(#REF!,#REF!,$C1380,#REF!,"&gt;="&amp;'Display 730 &amp; 1200'!$AN$12,#REF!,"&lt;="&amp;'Display 730 &amp; 1200'!$AN$11))</f>
        <v>#REF!</v>
      </c>
    </row>
    <row r="1381" spans="1:5">
      <c r="A1381" t="str">
        <f>IF(INDEX('Display 730 &amp; 1200'!$A:$A,ROW())="","",INDEX('Display 730 &amp; 1200'!$A:$A,ROW()))</f>
        <v>SURABAYA泗水</v>
      </c>
      <c r="B1381" t="str">
        <f>IF(INDEX('Display 730 &amp; 1200'!$B:$B,ROW())="","",INDEX('Display 730 &amp; 1200'!$B:$B,ROW()))</f>
        <v>AGUNG ADITYA WIRAWAN</v>
      </c>
      <c r="C1381" t="str">
        <f>IF(INDEX('Display 730 &amp; 1200'!$D:$D,ROW())="","",INDEX('Display 730 &amp; 1200'!$D:$D,ROW()))</f>
        <v>MALANG_HITS</v>
      </c>
      <c r="D1381" t="e">
        <f>IF($C1381="",0,SUMIFS(#REF!,#REF!,$C1381,#REF!,"&gt;="&amp;'Display 730 &amp; 1200'!$AN$10,#REF!,"&lt;="&amp;'Display 730 &amp; 1200'!$AN$9))</f>
        <v>#REF!</v>
      </c>
      <c r="E1381" t="e">
        <f>IF($C1381="",0,SUMIFS(#REF!,#REF!,$C1381,#REF!,"&gt;="&amp;'Display 730 &amp; 1200'!$AN$12,#REF!,"&lt;="&amp;'Display 730 &amp; 1200'!$AN$11))</f>
        <v>#REF!</v>
      </c>
    </row>
    <row r="1382" spans="1:5">
      <c r="A1382" t="str">
        <f>IF(INDEX('Display 730 &amp; 1200'!$A:$A,ROW())="","",INDEX('Display 730 &amp; 1200'!$A:$A,ROW()))</f>
        <v>SURABAYA泗水</v>
      </c>
      <c r="B1382" t="str">
        <f>IF(INDEX('Display 730 &amp; 1200'!$B:$B,ROW())="","",INDEX('Display 730 &amp; 1200'!$B:$B,ROW()))</f>
        <v>AGUNG ADITYA WIRAWAN</v>
      </c>
      <c r="C1382" t="str">
        <f>IF(INDEX('Display 730 &amp; 1200'!$D:$D,ROW())="","",INDEX('Display 730 &amp; 1200'!$D:$D,ROW()))</f>
        <v>DC_SUDARMO</v>
      </c>
      <c r="D1382" t="e">
        <f>IF($C1382="",0,SUMIFS(#REF!,#REF!,$C1382,#REF!,"&gt;="&amp;'Display 730 &amp; 1200'!$AN$10,#REF!,"&lt;="&amp;'Display 730 &amp; 1200'!$AN$9))</f>
        <v>#REF!</v>
      </c>
      <c r="E1382" t="e">
        <f>IF($C1382="",0,SUMIFS(#REF!,#REF!,$C1382,#REF!,"&gt;="&amp;'Display 730 &amp; 1200'!$AN$12,#REF!,"&lt;="&amp;'Display 730 &amp; 1200'!$AN$11))</f>
        <v>#REF!</v>
      </c>
    </row>
    <row r="1383" spans="1:5">
      <c r="A1383" t="str">
        <f>IF(INDEX('Display 730 &amp; 1200'!$A:$A,ROW())="","",INDEX('Display 730 &amp; 1200'!$A:$A,ROW()))</f>
        <v>SURABAYA泗水</v>
      </c>
      <c r="B1383" t="str">
        <f>IF(INDEX('Display 730 &amp; 1200'!$B:$B,ROW())="","",INDEX('Display 730 &amp; 1200'!$B:$B,ROW()))</f>
        <v>AGUNG ADITYA WIRAWAN</v>
      </c>
      <c r="C1383" t="str">
        <f>IF(INDEX('Display 730 &amp; 1200'!$D:$D,ROW())="","",INDEX('Display 730 &amp; 1200'!$D:$D,ROW()))</f>
        <v>OLD_CITY</v>
      </c>
      <c r="D1383" t="e">
        <f>IF($C1383="",0,SUMIFS(#REF!,#REF!,$C1383,#REF!,"&gt;="&amp;'Display 730 &amp; 1200'!$AN$10,#REF!,"&lt;="&amp;'Display 730 &amp; 1200'!$AN$9))</f>
        <v>#REF!</v>
      </c>
      <c r="E1383" t="e">
        <f>IF($C1383="",0,SUMIFS(#REF!,#REF!,$C1383,#REF!,"&gt;="&amp;'Display 730 &amp; 1200'!$AN$12,#REF!,"&lt;="&amp;'Display 730 &amp; 1200'!$AN$11))</f>
        <v>#REF!</v>
      </c>
    </row>
    <row r="1384" spans="1:5">
      <c r="A1384" t="str">
        <f>IF(INDEX('Display 730 &amp; 1200'!$A:$A,ROW())="","",INDEX('Display 730 &amp; 1200'!$A:$A,ROW()))</f>
        <v>SURABAYA泗水</v>
      </c>
      <c r="B1384" t="str">
        <f>IF(INDEX('Display 730 &amp; 1200'!$B:$B,ROW())="","",INDEX('Display 730 &amp; 1200'!$B:$B,ROW()))</f>
        <v>AGUNG ADITYA WIRAWAN</v>
      </c>
      <c r="C1384" t="str">
        <f>IF(INDEX('Display 730 &amp; 1200'!$D:$D,ROW())="","",INDEX('Display 730 &amp; 1200'!$D:$D,ROW()))</f>
        <v>PARANG_ARGO</v>
      </c>
      <c r="D1384" t="e">
        <f>IF($C1384="",0,SUMIFS(#REF!,#REF!,$C1384,#REF!,"&gt;="&amp;'Display 730 &amp; 1200'!$AN$10,#REF!,"&lt;="&amp;'Display 730 &amp; 1200'!$AN$9))</f>
        <v>#REF!</v>
      </c>
      <c r="E1384" t="e">
        <f>IF($C1384="",0,SUMIFS(#REF!,#REF!,$C1384,#REF!,"&gt;="&amp;'Display 730 &amp; 1200'!$AN$12,#REF!,"&lt;="&amp;'Display 730 &amp; 1200'!$AN$11))</f>
        <v>#REF!</v>
      </c>
    </row>
    <row r="1385" spans="1:5">
      <c r="A1385" t="str">
        <f>IF(INDEX('Display 730 &amp; 1200'!$A:$A,ROW())="","",INDEX('Display 730 &amp; 1200'!$A:$A,ROW()))</f>
        <v>SURABAYA泗水</v>
      </c>
      <c r="B1385" t="str">
        <f>IF(INDEX('Display 730 &amp; 1200'!$B:$B,ROW())="","",INDEX('Display 730 &amp; 1200'!$B:$B,ROW()))</f>
        <v>AGUNG ADITYA WIRAWAN</v>
      </c>
      <c r="C1385" t="str">
        <f>IF(INDEX('Display 730 &amp; 1200'!$D:$D,ROW())="","",INDEX('Display 730 &amp; 1200'!$D:$D,ROW()))</f>
        <v>KLOJEN_1</v>
      </c>
      <c r="D1385" t="e">
        <f>IF($C1385="",0,SUMIFS(#REF!,#REF!,$C1385,#REF!,"&gt;="&amp;'Display 730 &amp; 1200'!$AN$10,#REF!,"&lt;="&amp;'Display 730 &amp; 1200'!$AN$9))</f>
        <v>#REF!</v>
      </c>
      <c r="E1385" t="e">
        <f>IF($C1385="",0,SUMIFS(#REF!,#REF!,$C1385,#REF!,"&gt;="&amp;'Display 730 &amp; 1200'!$AN$12,#REF!,"&lt;="&amp;'Display 730 &amp; 1200'!$AN$11))</f>
        <v>#REF!</v>
      </c>
    </row>
    <row r="1386" spans="1:5">
      <c r="A1386" t="str">
        <f>IF(INDEX('Display 730 &amp; 1200'!$A:$A,ROW())="","",INDEX('Display 730 &amp; 1200'!$A:$A,ROW()))</f>
        <v>SURABAYA泗水</v>
      </c>
      <c r="B1386" t="str">
        <f>IF(INDEX('Display 730 &amp; 1200'!$B:$B,ROW())="","",INDEX('Display 730 &amp; 1200'!$B:$B,ROW()))</f>
        <v>AGUNG ADITYA WIRAWAN</v>
      </c>
      <c r="C1386" t="str">
        <f>IF(INDEX('Display 730 &amp; 1200'!$D:$D,ROW())="","",INDEX('Display 730 &amp; 1200'!$D:$D,ROW()))</f>
        <v>LAWANG_1</v>
      </c>
      <c r="D1386" t="e">
        <f>IF($C1386="",0,SUMIFS(#REF!,#REF!,$C1386,#REF!,"&gt;="&amp;'Display 730 &amp; 1200'!$AN$10,#REF!,"&lt;="&amp;'Display 730 &amp; 1200'!$AN$9))</f>
        <v>#REF!</v>
      </c>
      <c r="E1386" t="e">
        <f>IF($C1386="",0,SUMIFS(#REF!,#REF!,$C1386,#REF!,"&gt;="&amp;'Display 730 &amp; 1200'!$AN$12,#REF!,"&lt;="&amp;'Display 730 &amp; 1200'!$AN$11))</f>
        <v>#REF!</v>
      </c>
    </row>
    <row r="1387" spans="1:5">
      <c r="A1387" t="str">
        <f>IF(INDEX('Display 730 &amp; 1200'!$A:$A,ROW())="","",INDEX('Display 730 &amp; 1200'!$A:$A,ROW()))</f>
        <v>SURABAYA泗水</v>
      </c>
      <c r="B1387" t="str">
        <f>IF(INDEX('Display 730 &amp; 1200'!$B:$B,ROW())="","",INDEX('Display 730 &amp; 1200'!$B:$B,ROW()))</f>
        <v>AGUNG ADITYA WIRAWAN</v>
      </c>
      <c r="C1387" t="str">
        <f>IF(INDEX('Display 730 &amp; 1200'!$D:$D,ROW())="","",INDEX('Display 730 &amp; 1200'!$D:$D,ROW()))</f>
        <v>SINGOSARI_1</v>
      </c>
      <c r="D1387" t="e">
        <f>IF($C1387="",0,SUMIFS(#REF!,#REF!,$C1387,#REF!,"&gt;="&amp;'Display 730 &amp; 1200'!$AN$10,#REF!,"&lt;="&amp;'Display 730 &amp; 1200'!$AN$9))</f>
        <v>#REF!</v>
      </c>
      <c r="E1387" t="e">
        <f>IF($C1387="",0,SUMIFS(#REF!,#REF!,$C1387,#REF!,"&gt;="&amp;'Display 730 &amp; 1200'!$AN$12,#REF!,"&lt;="&amp;'Display 730 &amp; 1200'!$AN$11))</f>
        <v>#REF!</v>
      </c>
    </row>
    <row r="1388" spans="1:5">
      <c r="A1388" t="str">
        <f>IF(INDEX('Display 730 &amp; 1200'!$A:$A,ROW())="","",INDEX('Display 730 &amp; 1200'!$A:$A,ROW()))</f>
        <v>SURABAYA泗水</v>
      </c>
      <c r="B1388" t="str">
        <f>IF(INDEX('Display 730 &amp; 1200'!$B:$B,ROW())="","",INDEX('Display 730 &amp; 1200'!$B:$B,ROW()))</f>
        <v>AGUNG ADITYA WIRAWAN</v>
      </c>
      <c r="C1388" t="str">
        <f>IF(INDEX('Display 730 &amp; 1200'!$D:$D,ROW())="","",INDEX('Display 730 &amp; 1200'!$D:$D,ROW()))</f>
        <v>MLG_SALES</v>
      </c>
      <c r="D1388" t="e">
        <f>IF($C1388="",0,SUMIFS(#REF!,#REF!,$C1388,#REF!,"&gt;="&amp;'Display 730 &amp; 1200'!$AN$10,#REF!,"&lt;="&amp;'Display 730 &amp; 1200'!$AN$9))</f>
        <v>#REF!</v>
      </c>
      <c r="E1388" t="e">
        <f>IF($C1388="",0,SUMIFS(#REF!,#REF!,$C1388,#REF!,"&gt;="&amp;'Display 730 &amp; 1200'!$AN$12,#REF!,"&lt;="&amp;'Display 730 &amp; 1200'!$AN$11))</f>
        <v>#REF!</v>
      </c>
    </row>
    <row r="1389" spans="1:5">
      <c r="A1389" t="str">
        <f>IF(INDEX('Display 730 &amp; 1200'!$A:$A,ROW())="","",INDEX('Display 730 &amp; 1200'!$A:$A,ROW()))</f>
        <v>SURABAYA泗水</v>
      </c>
      <c r="B1389" t="str">
        <f>IF(INDEX('Display 730 &amp; 1200'!$B:$B,ROW())="","",INDEX('Display 730 &amp; 1200'!$B:$B,ROW()))</f>
        <v>AGUNG ADITYA WIRAWAN</v>
      </c>
      <c r="C1389" t="str">
        <f>IF(INDEX('Display 730 &amp; 1200'!$D:$D,ROW())="","",INDEX('Display 730 &amp; 1200'!$D:$D,ROW()))</f>
        <v>KARANG_PLOSO_1</v>
      </c>
      <c r="D1389" t="e">
        <f>IF($C1389="",0,SUMIFS(#REF!,#REF!,$C1389,#REF!,"&gt;="&amp;'Display 730 &amp; 1200'!$AN$10,#REF!,"&lt;="&amp;'Display 730 &amp; 1200'!$AN$9))</f>
        <v>#REF!</v>
      </c>
      <c r="E1389" t="e">
        <f>IF($C1389="",0,SUMIFS(#REF!,#REF!,$C1389,#REF!,"&gt;="&amp;'Display 730 &amp; 1200'!$AN$12,#REF!,"&lt;="&amp;'Display 730 &amp; 1200'!$AN$11))</f>
        <v>#REF!</v>
      </c>
    </row>
    <row r="1390" spans="1:5">
      <c r="A1390" t="str">
        <f>IF(INDEX('Display 730 &amp; 1200'!$A:$A,ROW())="","",INDEX('Display 730 &amp; 1200'!$A:$A,ROW()))</f>
        <v>SURABAYA泗水</v>
      </c>
      <c r="B1390" t="str">
        <f>IF(INDEX('Display 730 &amp; 1200'!$B:$B,ROW())="","",INDEX('Display 730 &amp; 1200'!$B:$B,ROW()))</f>
        <v>AGUNG ADITYA WIRAWAN</v>
      </c>
      <c r="C1390" t="str">
        <f>IF(INDEX('Display 730 &amp; 1200'!$D:$D,ROW())="","",INDEX('Display 730 &amp; 1200'!$D:$D,ROW()))</f>
        <v>BATU</v>
      </c>
      <c r="D1390" t="e">
        <f>IF($C1390="",0,SUMIFS(#REF!,#REF!,$C1390,#REF!,"&gt;="&amp;'Display 730 &amp; 1200'!$AN$10,#REF!,"&lt;="&amp;'Display 730 &amp; 1200'!$AN$9))</f>
        <v>#REF!</v>
      </c>
      <c r="E1390" t="e">
        <f>IF($C1390="",0,SUMIFS(#REF!,#REF!,$C1390,#REF!,"&gt;="&amp;'Display 730 &amp; 1200'!$AN$12,#REF!,"&lt;="&amp;'Display 730 &amp; 1200'!$AN$11))</f>
        <v>#REF!</v>
      </c>
    </row>
    <row r="1391" spans="1:5">
      <c r="A1391" t="str">
        <f>IF(INDEX('Display 730 &amp; 1200'!$A:$A,ROW())="","",INDEX('Display 730 &amp; 1200'!$A:$A,ROW()))</f>
        <v>SURABAYA泗水</v>
      </c>
      <c r="B1391" t="str">
        <f>IF(INDEX('Display 730 &amp; 1200'!$B:$B,ROW())="","",INDEX('Display 730 &amp; 1200'!$B:$B,ROW()))</f>
        <v>AGUNG ADITYA WIRAWAN</v>
      </c>
      <c r="C1391" t="str">
        <f>IF(INDEX('Display 730 &amp; 1200'!$D:$D,ROW())="","",INDEX('Display 730 &amp; 1200'!$D:$D,ROW()))</f>
        <v>PUJON</v>
      </c>
      <c r="D1391" t="e">
        <f>IF($C1391="",0,SUMIFS(#REF!,#REF!,$C1391,#REF!,"&gt;="&amp;'Display 730 &amp; 1200'!$AN$10,#REF!,"&lt;="&amp;'Display 730 &amp; 1200'!$AN$9))</f>
        <v>#REF!</v>
      </c>
      <c r="E1391" t="e">
        <f>IF($C1391="",0,SUMIFS(#REF!,#REF!,$C1391,#REF!,"&gt;="&amp;'Display 730 &amp; 1200'!$AN$12,#REF!,"&lt;="&amp;'Display 730 &amp; 1200'!$AN$11))</f>
        <v>#REF!</v>
      </c>
    </row>
    <row r="1392" spans="1:5">
      <c r="A1392" t="str">
        <f>IF(INDEX('Display 730 &amp; 1200'!$A:$A,ROW())="","",INDEX('Display 730 &amp; 1200'!$A:$A,ROW()))</f>
        <v>SURABAYA泗水</v>
      </c>
      <c r="B1392" t="str">
        <f>IF(INDEX('Display 730 &amp; 1200'!$B:$B,ROW())="","",INDEX('Display 730 &amp; 1200'!$B:$B,ROW()))</f>
        <v>AGUNG ADITYA WIRAWAN</v>
      </c>
      <c r="C1392" t="str">
        <f>IF(INDEX('Display 730 &amp; 1200'!$D:$D,ROW())="","",INDEX('Display 730 &amp; 1200'!$D:$D,ROW()))</f>
        <v>NGANTANG</v>
      </c>
      <c r="D1392" t="e">
        <f>IF($C1392="",0,SUMIFS(#REF!,#REF!,$C1392,#REF!,"&gt;="&amp;'Display 730 &amp; 1200'!$AN$10,#REF!,"&lt;="&amp;'Display 730 &amp; 1200'!$AN$9))</f>
        <v>#REF!</v>
      </c>
      <c r="E1392" t="e">
        <f>IF($C1392="",0,SUMIFS(#REF!,#REF!,$C1392,#REF!,"&gt;="&amp;'Display 730 &amp; 1200'!$AN$12,#REF!,"&lt;="&amp;'Display 730 &amp; 1200'!$AN$11))</f>
        <v>#REF!</v>
      </c>
    </row>
    <row r="1393" spans="1:5">
      <c r="A1393" t="str">
        <f>IF(INDEX('Display 730 &amp; 1200'!$A:$A,ROW())="","",INDEX('Display 730 &amp; 1200'!$A:$A,ROW()))</f>
        <v>SURABAYA泗水</v>
      </c>
      <c r="B1393" t="str">
        <f>IF(INDEX('Display 730 &amp; 1200'!$B:$B,ROW())="","",INDEX('Display 730 &amp; 1200'!$B:$B,ROW()))</f>
        <v>AGUNG ADITYA WIRAWAN</v>
      </c>
      <c r="C1393" t="str">
        <f>IF(INDEX('Display 730 &amp; 1200'!$D:$D,ROW())="","",INDEX('Display 730 &amp; 1200'!$D:$D,ROW()))</f>
        <v>BUMIAJI_1</v>
      </c>
      <c r="D1393" t="e">
        <f>IF($C1393="",0,SUMIFS(#REF!,#REF!,$C1393,#REF!,"&gt;="&amp;'Display 730 &amp; 1200'!$AN$10,#REF!,"&lt;="&amp;'Display 730 &amp; 1200'!$AN$9))</f>
        <v>#REF!</v>
      </c>
      <c r="E1393" t="e">
        <f>IF($C1393="",0,SUMIFS(#REF!,#REF!,$C1393,#REF!,"&gt;="&amp;'Display 730 &amp; 1200'!$AN$12,#REF!,"&lt;="&amp;'Display 730 &amp; 1200'!$AN$11))</f>
        <v>#REF!</v>
      </c>
    </row>
    <row r="1394" spans="1:5">
      <c r="A1394" t="str">
        <f>IF(INDEX('Display 730 &amp; 1200'!$A:$A,ROW())="","",INDEX('Display 730 &amp; 1200'!$A:$A,ROW()))</f>
        <v>SURABAYA泗水</v>
      </c>
      <c r="B1394" t="str">
        <f>IF(INDEX('Display 730 &amp; 1200'!$B:$B,ROW())="","",INDEX('Display 730 &amp; 1200'!$B:$B,ROW()))</f>
        <v>AGUNG ADITYA WIRAWAN</v>
      </c>
      <c r="C1394" t="str">
        <f>IF(INDEX('Display 730 &amp; 1200'!$D:$D,ROW())="","",INDEX('Display 730 &amp; 1200'!$D:$D,ROW()))</f>
        <v>JUNREJO_1</v>
      </c>
      <c r="D1394" t="e">
        <f>IF($C1394="",0,SUMIFS(#REF!,#REF!,$C1394,#REF!,"&gt;="&amp;'Display 730 &amp; 1200'!$AN$10,#REF!,"&lt;="&amp;'Display 730 &amp; 1200'!$AN$9))</f>
        <v>#REF!</v>
      </c>
      <c r="E1394" t="e">
        <f>IF($C1394="",0,SUMIFS(#REF!,#REF!,$C1394,#REF!,"&gt;="&amp;'Display 730 &amp; 1200'!$AN$12,#REF!,"&lt;="&amp;'Display 730 &amp; 1200'!$AN$11))</f>
        <v>#REF!</v>
      </c>
    </row>
    <row r="1395" spans="1:5">
      <c r="A1395" t="str">
        <f>IF(INDEX('Display 730 &amp; 1200'!$A:$A,ROW())="","",INDEX('Display 730 &amp; 1200'!$A:$A,ROW()))</f>
        <v>SURABAYA泗水</v>
      </c>
      <c r="B1395" t="str">
        <f>IF(INDEX('Display 730 &amp; 1200'!$B:$B,ROW())="","",INDEX('Display 730 &amp; 1200'!$B:$B,ROW()))</f>
        <v>AGUNG ADITYA WIRAWAN</v>
      </c>
      <c r="C1395" t="str">
        <f>IF(INDEX('Display 730 &amp; 1200'!$D:$D,ROW())="","",INDEX('Display 730 &amp; 1200'!$D:$D,ROW()))</f>
        <v>KASEMBON_1</v>
      </c>
      <c r="D1395" t="e">
        <f>IF($C1395="",0,SUMIFS(#REF!,#REF!,$C1395,#REF!,"&gt;="&amp;'Display 730 &amp; 1200'!$AN$10,#REF!,"&lt;="&amp;'Display 730 &amp; 1200'!$AN$9))</f>
        <v>#REF!</v>
      </c>
      <c r="E1395" t="e">
        <f>IF($C1395="",0,SUMIFS(#REF!,#REF!,$C1395,#REF!,"&gt;="&amp;'Display 730 &amp; 1200'!$AN$12,#REF!,"&lt;="&amp;'Display 730 &amp; 1200'!$AN$11))</f>
        <v>#REF!</v>
      </c>
    </row>
    <row r="1396" spans="1:5">
      <c r="A1396" t="str">
        <f>IF(INDEX('Display 730 &amp; 1200'!$A:$A,ROW())="","",INDEX('Display 730 &amp; 1200'!$A:$A,ROW()))</f>
        <v>SURABAYA泗水</v>
      </c>
      <c r="B1396" t="str">
        <f>IF(INDEX('Display 730 &amp; 1200'!$B:$B,ROW())="","",INDEX('Display 730 &amp; 1200'!$B:$B,ROW()))</f>
        <v>AGUNG ADITYA WIRAWAN</v>
      </c>
      <c r="C1396" t="str">
        <f>IF(INDEX('Display 730 &amp; 1200'!$D:$D,ROW())="","",INDEX('Display 730 &amp; 1200'!$D:$D,ROW()))</f>
        <v>DAU_1</v>
      </c>
      <c r="D1396" t="e">
        <f>IF($C1396="",0,SUMIFS(#REF!,#REF!,$C1396,#REF!,"&gt;="&amp;'Display 730 &amp; 1200'!$AN$10,#REF!,"&lt;="&amp;'Display 730 &amp; 1200'!$AN$9))</f>
        <v>#REF!</v>
      </c>
      <c r="E1396" t="e">
        <f>IF($C1396="",0,SUMIFS(#REF!,#REF!,$C1396,#REF!,"&gt;="&amp;'Display 730 &amp; 1200'!$AN$12,#REF!,"&lt;="&amp;'Display 730 &amp; 1200'!$AN$11))</f>
        <v>#REF!</v>
      </c>
    </row>
    <row r="1397" spans="1:5">
      <c r="A1397" t="str">
        <f>IF(INDEX('Display 730 &amp; 1200'!$A:$A,ROW())="","",INDEX('Display 730 &amp; 1200'!$A:$A,ROW()))</f>
        <v>SURABAYA泗水</v>
      </c>
      <c r="B1397" t="str">
        <f>IF(INDEX('Display 730 &amp; 1200'!$B:$B,ROW())="","",INDEX('Display 730 &amp; 1200'!$B:$B,ROW()))</f>
        <v>ARISKA EFENDI</v>
      </c>
      <c r="C1397" t="str">
        <f>IF(INDEX('Display 730 &amp; 1200'!$D:$D,ROW())="","",INDEX('Display 730 &amp; 1200'!$D:$D,ROW()))</f>
        <v>BLITAR</v>
      </c>
      <c r="D1397" t="e">
        <f>IF($C1397="",0,SUMIFS(#REF!,#REF!,$C1397,#REF!,"&gt;="&amp;'Display 730 &amp; 1200'!$AN$10,#REF!,"&lt;="&amp;'Display 730 &amp; 1200'!$AN$9))</f>
        <v>#REF!</v>
      </c>
      <c r="E1397" t="e">
        <f>IF($C1397="",0,SUMIFS(#REF!,#REF!,$C1397,#REF!,"&gt;="&amp;'Display 730 &amp; 1200'!$AN$12,#REF!,"&lt;="&amp;'Display 730 &amp; 1200'!$AN$11))</f>
        <v>#REF!</v>
      </c>
    </row>
    <row r="1398" spans="1:5">
      <c r="A1398" t="str">
        <f>IF(INDEX('Display 730 &amp; 1200'!$A:$A,ROW())="","",INDEX('Display 730 &amp; 1200'!$A:$A,ROW()))</f>
        <v>SURABAYA泗水</v>
      </c>
      <c r="B1398" t="str">
        <f>IF(INDEX('Display 730 &amp; 1200'!$B:$B,ROW())="","",INDEX('Display 730 &amp; 1200'!$B:$B,ROW()))</f>
        <v>ARISKA EFENDI</v>
      </c>
      <c r="C1398" t="str">
        <f>IF(INDEX('Display 730 &amp; 1200'!$D:$D,ROW())="","",INDEX('Display 730 &amp; 1200'!$D:$D,ROW()))</f>
        <v>TALUN</v>
      </c>
      <c r="D1398" t="e">
        <f>IF($C1398="",0,SUMIFS(#REF!,#REF!,$C1398,#REF!,"&gt;="&amp;'Display 730 &amp; 1200'!$AN$10,#REF!,"&lt;="&amp;'Display 730 &amp; 1200'!$AN$9))</f>
        <v>#REF!</v>
      </c>
      <c r="E1398" t="e">
        <f>IF($C1398="",0,SUMIFS(#REF!,#REF!,$C1398,#REF!,"&gt;="&amp;'Display 730 &amp; 1200'!$AN$12,#REF!,"&lt;="&amp;'Display 730 &amp; 1200'!$AN$11))</f>
        <v>#REF!</v>
      </c>
    </row>
    <row r="1399" spans="1:5">
      <c r="A1399" t="str">
        <f>IF(INDEX('Display 730 &amp; 1200'!$A:$A,ROW())="","",INDEX('Display 730 &amp; 1200'!$A:$A,ROW()))</f>
        <v>SURABAYA泗水</v>
      </c>
      <c r="B1399" t="str">
        <f>IF(INDEX('Display 730 &amp; 1200'!$B:$B,ROW())="","",INDEX('Display 730 &amp; 1200'!$B:$B,ROW()))</f>
        <v>ARISKA EFENDI</v>
      </c>
      <c r="C1399" t="str">
        <f>IF(INDEX('Display 730 &amp; 1200'!$D:$D,ROW())="","",INDEX('Display 730 &amp; 1200'!$D:$D,ROW()))</f>
        <v>SRENGAT</v>
      </c>
      <c r="D1399" t="e">
        <f>IF($C1399="",0,SUMIFS(#REF!,#REF!,$C1399,#REF!,"&gt;="&amp;'Display 730 &amp; 1200'!$AN$10,#REF!,"&lt;="&amp;'Display 730 &amp; 1200'!$AN$9))</f>
        <v>#REF!</v>
      </c>
      <c r="E1399" t="e">
        <f>IF($C1399="",0,SUMIFS(#REF!,#REF!,$C1399,#REF!,"&gt;="&amp;'Display 730 &amp; 1200'!$AN$12,#REF!,"&lt;="&amp;'Display 730 &amp; 1200'!$AN$11))</f>
        <v>#REF!</v>
      </c>
    </row>
    <row r="1400" spans="1:5">
      <c r="A1400" t="str">
        <f>IF(INDEX('Display 730 &amp; 1200'!$A:$A,ROW())="","",INDEX('Display 730 &amp; 1200'!$A:$A,ROW()))</f>
        <v>SURABAYA泗水</v>
      </c>
      <c r="B1400" t="str">
        <f>IF(INDEX('Display 730 &amp; 1200'!$B:$B,ROW())="","",INDEX('Display 730 &amp; 1200'!$B:$B,ROW()))</f>
        <v>ARISKA EFENDI</v>
      </c>
      <c r="C1400" t="str">
        <f>IF(INDEX('Display 730 &amp; 1200'!$D:$D,ROW())="","",INDEX('Display 730 &amp; 1200'!$D:$D,ROW()))</f>
        <v>SUKOREJO_1</v>
      </c>
      <c r="D1400" t="e">
        <f>IF($C1400="",0,SUMIFS(#REF!,#REF!,$C1400,#REF!,"&gt;="&amp;'Display 730 &amp; 1200'!$AN$10,#REF!,"&lt;="&amp;'Display 730 &amp; 1200'!$AN$9))</f>
        <v>#REF!</v>
      </c>
      <c r="E1400" t="e">
        <f>IF($C1400="",0,SUMIFS(#REF!,#REF!,$C1400,#REF!,"&gt;="&amp;'Display 730 &amp; 1200'!$AN$12,#REF!,"&lt;="&amp;'Display 730 &amp; 1200'!$AN$11))</f>
        <v>#REF!</v>
      </c>
    </row>
    <row r="1401" spans="1:5">
      <c r="A1401" t="str">
        <f>IF(INDEX('Display 730 &amp; 1200'!$A:$A,ROW())="","",INDEX('Display 730 &amp; 1200'!$A:$A,ROW()))</f>
        <v>SURABAYA泗水</v>
      </c>
      <c r="B1401" t="str">
        <f>IF(INDEX('Display 730 &amp; 1200'!$B:$B,ROW())="","",INDEX('Display 730 &amp; 1200'!$B:$B,ROW()))</f>
        <v>ARISKA EFENDI</v>
      </c>
      <c r="C1401" t="str">
        <f>IF(INDEX('Display 730 &amp; 1200'!$D:$D,ROW())="","",INDEX('Display 730 &amp; 1200'!$D:$D,ROW()))</f>
        <v>KADEMANGAN</v>
      </c>
      <c r="D1401" t="e">
        <f>IF($C1401="",0,SUMIFS(#REF!,#REF!,$C1401,#REF!,"&gt;="&amp;'Display 730 &amp; 1200'!$AN$10,#REF!,"&lt;="&amp;'Display 730 &amp; 1200'!$AN$9))</f>
        <v>#REF!</v>
      </c>
      <c r="E1401" t="e">
        <f>IF($C1401="",0,SUMIFS(#REF!,#REF!,$C1401,#REF!,"&gt;="&amp;'Display 730 &amp; 1200'!$AN$12,#REF!,"&lt;="&amp;'Display 730 &amp; 1200'!$AN$11))</f>
        <v>#REF!</v>
      </c>
    </row>
    <row r="1402" spans="1:5">
      <c r="A1402" t="str">
        <f>IF(INDEX('Display 730 &amp; 1200'!$A:$A,ROW())="","",INDEX('Display 730 &amp; 1200'!$A:$A,ROW()))</f>
        <v>SURABAYA泗水</v>
      </c>
      <c r="B1402" t="str">
        <f>IF(INDEX('Display 730 &amp; 1200'!$B:$B,ROW())="","",INDEX('Display 730 &amp; 1200'!$B:$B,ROW()))</f>
        <v>ARISKA EFENDI</v>
      </c>
      <c r="C1402" t="str">
        <f>IF(INDEX('Display 730 &amp; 1200'!$D:$D,ROW())="","",INDEX('Display 730 &amp; 1200'!$D:$D,ROW()))</f>
        <v>PONGGOK</v>
      </c>
      <c r="D1402" t="e">
        <f>IF($C1402="",0,SUMIFS(#REF!,#REF!,$C1402,#REF!,"&gt;="&amp;'Display 730 &amp; 1200'!$AN$10,#REF!,"&lt;="&amp;'Display 730 &amp; 1200'!$AN$9))</f>
        <v>#REF!</v>
      </c>
      <c r="E1402" t="e">
        <f>IF($C1402="",0,SUMIFS(#REF!,#REF!,$C1402,#REF!,"&gt;="&amp;'Display 730 &amp; 1200'!$AN$12,#REF!,"&lt;="&amp;'Display 730 &amp; 1200'!$AN$11))</f>
        <v>#REF!</v>
      </c>
    </row>
    <row r="1403" spans="1:5">
      <c r="A1403" t="str">
        <f>IF(INDEX('Display 730 &amp; 1200'!$A:$A,ROW())="","",INDEX('Display 730 &amp; 1200'!$A:$A,ROW()))</f>
        <v>SURABAYA泗水</v>
      </c>
      <c r="B1403" t="str">
        <f>IF(INDEX('Display 730 &amp; 1200'!$B:$B,ROW())="","",INDEX('Display 730 &amp; 1200'!$B:$B,ROW()))</f>
        <v>ARISKA EFENDI</v>
      </c>
      <c r="C1403" t="str">
        <f>IF(INDEX('Display 730 &amp; 1200'!$D:$D,ROW())="","",INDEX('Display 730 &amp; 1200'!$D:$D,ROW()))</f>
        <v>KESAMBEN</v>
      </c>
      <c r="D1403" t="e">
        <f>IF($C1403="",0,SUMIFS(#REF!,#REF!,$C1403,#REF!,"&gt;="&amp;'Display 730 &amp; 1200'!$AN$10,#REF!,"&lt;="&amp;'Display 730 &amp; 1200'!$AN$9))</f>
        <v>#REF!</v>
      </c>
      <c r="E1403" t="e">
        <f>IF($C1403="",0,SUMIFS(#REF!,#REF!,$C1403,#REF!,"&gt;="&amp;'Display 730 &amp; 1200'!$AN$12,#REF!,"&lt;="&amp;'Display 730 &amp; 1200'!$AN$11))</f>
        <v>#REF!</v>
      </c>
    </row>
    <row r="1404" spans="1:5">
      <c r="A1404" t="str">
        <f>IF(INDEX('Display 730 &amp; 1200'!$A:$A,ROW())="","",INDEX('Display 730 &amp; 1200'!$A:$A,ROW()))</f>
        <v>SURABAYA泗水</v>
      </c>
      <c r="B1404" t="str">
        <f>IF(INDEX('Display 730 &amp; 1200'!$B:$B,ROW())="","",INDEX('Display 730 &amp; 1200'!$B:$B,ROW()))</f>
        <v>ARISKA EFENDI</v>
      </c>
      <c r="C1404" t="str">
        <f>IF(INDEX('Display 730 &amp; 1200'!$D:$D,ROW())="","",INDEX('Display 730 &amp; 1200'!$D:$D,ROW()))</f>
        <v>KEPANJEN</v>
      </c>
      <c r="D1404" t="e">
        <f>IF($C1404="",0,SUMIFS(#REF!,#REF!,$C1404,#REF!,"&gt;="&amp;'Display 730 &amp; 1200'!$AN$10,#REF!,"&lt;="&amp;'Display 730 &amp; 1200'!$AN$9))</f>
        <v>#REF!</v>
      </c>
      <c r="E1404" t="e">
        <f>IF($C1404="",0,SUMIFS(#REF!,#REF!,$C1404,#REF!,"&gt;="&amp;'Display 730 &amp; 1200'!$AN$12,#REF!,"&lt;="&amp;'Display 730 &amp; 1200'!$AN$11))</f>
        <v>#REF!</v>
      </c>
    </row>
    <row r="1405" spans="1:5">
      <c r="A1405" t="str">
        <f>IF(INDEX('Display 730 &amp; 1200'!$A:$A,ROW())="","",INDEX('Display 730 &amp; 1200'!$A:$A,ROW()))</f>
        <v>SURABAYA泗水</v>
      </c>
      <c r="B1405" t="str">
        <f>IF(INDEX('Display 730 &amp; 1200'!$B:$B,ROW())="","",INDEX('Display 730 &amp; 1200'!$B:$B,ROW()))</f>
        <v>ARISKA EFENDI</v>
      </c>
      <c r="C1405" t="str">
        <f>IF(INDEX('Display 730 &amp; 1200'!$D:$D,ROW())="","",INDEX('Display 730 &amp; 1200'!$D:$D,ROW()))</f>
        <v>TUREN</v>
      </c>
      <c r="D1405" t="e">
        <f>IF($C1405="",0,SUMIFS(#REF!,#REF!,$C1405,#REF!,"&gt;="&amp;'Display 730 &amp; 1200'!$AN$10,#REF!,"&lt;="&amp;'Display 730 &amp; 1200'!$AN$9))</f>
        <v>#REF!</v>
      </c>
      <c r="E1405" t="e">
        <f>IF($C1405="",0,SUMIFS(#REF!,#REF!,$C1405,#REF!,"&gt;="&amp;'Display 730 &amp; 1200'!$AN$12,#REF!,"&lt;="&amp;'Display 730 &amp; 1200'!$AN$11))</f>
        <v>#REF!</v>
      </c>
    </row>
    <row r="1406" spans="1:5">
      <c r="A1406" t="str">
        <f>IF(INDEX('Display 730 &amp; 1200'!$A:$A,ROW())="","",INDEX('Display 730 &amp; 1200'!$A:$A,ROW()))</f>
        <v>SURABAYA泗水</v>
      </c>
      <c r="B1406" t="str">
        <f>IF(INDEX('Display 730 &amp; 1200'!$B:$B,ROW())="","",INDEX('Display 730 &amp; 1200'!$B:$B,ROW()))</f>
        <v>ARISKA EFENDI</v>
      </c>
      <c r="C1406" t="str">
        <f>IF(INDEX('Display 730 &amp; 1200'!$D:$D,ROW())="","",INDEX('Display 730 &amp; 1200'!$D:$D,ROW()))</f>
        <v>SUMBERPUCUNG</v>
      </c>
      <c r="D1406" t="e">
        <f>IF($C1406="",0,SUMIFS(#REF!,#REF!,$C1406,#REF!,"&gt;="&amp;'Display 730 &amp; 1200'!$AN$10,#REF!,"&lt;="&amp;'Display 730 &amp; 1200'!$AN$9))</f>
        <v>#REF!</v>
      </c>
      <c r="E1406" t="e">
        <f>IF($C1406="",0,SUMIFS(#REF!,#REF!,$C1406,#REF!,"&gt;="&amp;'Display 730 &amp; 1200'!$AN$12,#REF!,"&lt;="&amp;'Display 730 &amp; 1200'!$AN$11))</f>
        <v>#REF!</v>
      </c>
    </row>
    <row r="1407" spans="1:5">
      <c r="A1407" t="str">
        <f>IF(INDEX('Display 730 &amp; 1200'!$A:$A,ROW())="","",INDEX('Display 730 &amp; 1200'!$A:$A,ROW()))</f>
        <v>SURABAYA泗水</v>
      </c>
      <c r="B1407" t="str">
        <f>IF(INDEX('Display 730 &amp; 1200'!$B:$B,ROW())="","",INDEX('Display 730 &amp; 1200'!$B:$B,ROW()))</f>
        <v>ARISKA EFENDI</v>
      </c>
      <c r="C1407" t="str">
        <f>IF(INDEX('Display 730 &amp; 1200'!$D:$D,ROW())="","",INDEX('Display 730 &amp; 1200'!$D:$D,ROW()))</f>
        <v>DAMPIT</v>
      </c>
      <c r="D1407" t="e">
        <f>IF($C1407="",0,SUMIFS(#REF!,#REF!,$C1407,#REF!,"&gt;="&amp;'Display 730 &amp; 1200'!$AN$10,#REF!,"&lt;="&amp;'Display 730 &amp; 1200'!$AN$9))</f>
        <v>#REF!</v>
      </c>
      <c r="E1407" t="e">
        <f>IF($C1407="",0,SUMIFS(#REF!,#REF!,$C1407,#REF!,"&gt;="&amp;'Display 730 &amp; 1200'!$AN$12,#REF!,"&lt;="&amp;'Display 730 &amp; 1200'!$AN$11))</f>
        <v>#REF!</v>
      </c>
    </row>
    <row r="1408" spans="1:5">
      <c r="A1408" t="str">
        <f>IF(INDEX('Display 730 &amp; 1200'!$A:$A,ROW())="","",INDEX('Display 730 &amp; 1200'!$A:$A,ROW()))</f>
        <v>SURABAYA泗水</v>
      </c>
      <c r="B1408" t="str">
        <f>IF(INDEX('Display 730 &amp; 1200'!$B:$B,ROW())="","",INDEX('Display 730 &amp; 1200'!$B:$B,ROW()))</f>
        <v>ARISKA EFENDI</v>
      </c>
      <c r="C1408" t="str">
        <f>IF(INDEX('Display 730 &amp; 1200'!$D:$D,ROW())="","",INDEX('Display 730 &amp; 1200'!$D:$D,ROW()))</f>
        <v>PAKISAJI</v>
      </c>
      <c r="D1408" t="e">
        <f>IF($C1408="",0,SUMIFS(#REF!,#REF!,$C1408,#REF!,"&gt;="&amp;'Display 730 &amp; 1200'!$AN$10,#REF!,"&lt;="&amp;'Display 730 &amp; 1200'!$AN$9))</f>
        <v>#REF!</v>
      </c>
      <c r="E1408" t="e">
        <f>IF($C1408="",0,SUMIFS(#REF!,#REF!,$C1408,#REF!,"&gt;="&amp;'Display 730 &amp; 1200'!$AN$12,#REF!,"&lt;="&amp;'Display 730 &amp; 1200'!$AN$11))</f>
        <v>#REF!</v>
      </c>
    </row>
    <row r="1409" spans="1:5">
      <c r="A1409" t="str">
        <f>IF(INDEX('Display 730 &amp; 1200'!$A:$A,ROW())="","",INDEX('Display 730 &amp; 1200'!$A:$A,ROW()))</f>
        <v>SURABAYA泗水</v>
      </c>
      <c r="B1409" t="str">
        <f>IF(INDEX('Display 730 &amp; 1200'!$B:$B,ROW())="","",INDEX('Display 730 &amp; 1200'!$B:$B,ROW()))</f>
        <v>ARISKA EFENDI</v>
      </c>
      <c r="C1409" t="str">
        <f>IF(INDEX('Display 730 &amp; 1200'!$D:$D,ROW())="","",INDEX('Display 730 &amp; 1200'!$D:$D,ROW()))</f>
        <v>SUPER_HERO</v>
      </c>
      <c r="D1409" t="e">
        <f>IF($C1409="",0,SUMIFS(#REF!,#REF!,$C1409,#REF!,"&gt;="&amp;'Display 730 &amp; 1200'!$AN$10,#REF!,"&lt;="&amp;'Display 730 &amp; 1200'!$AN$9))</f>
        <v>#REF!</v>
      </c>
      <c r="E1409" t="e">
        <f>IF($C1409="",0,SUMIFS(#REF!,#REF!,$C1409,#REF!,"&gt;="&amp;'Display 730 &amp; 1200'!$AN$12,#REF!,"&lt;="&amp;'Display 730 &amp; 1200'!$AN$11))</f>
        <v>#REF!</v>
      </c>
    </row>
    <row r="1410" spans="1:5">
      <c r="A1410" t="str">
        <f>IF(INDEX('Display 730 &amp; 1200'!$A:$A,ROW())="","",INDEX('Display 730 &amp; 1200'!$A:$A,ROW()))</f>
        <v>SURABAYA泗水</v>
      </c>
      <c r="B1410" t="str">
        <f>IF(INDEX('Display 730 &amp; 1200'!$B:$B,ROW())="","",INDEX('Display 730 &amp; 1200'!$B:$B,ROW()))</f>
        <v>ARISKA EFENDI</v>
      </c>
      <c r="C1410" t="str">
        <f>IF(INDEX('Display 730 &amp; 1200'!$D:$D,ROW())="","",INDEX('Display 730 &amp; 1200'!$D:$D,ROW()))</f>
        <v>BULULAWANG</v>
      </c>
      <c r="D1410" t="e">
        <f>IF($C1410="",0,SUMIFS(#REF!,#REF!,$C1410,#REF!,"&gt;="&amp;'Display 730 &amp; 1200'!$AN$10,#REF!,"&lt;="&amp;'Display 730 &amp; 1200'!$AN$9))</f>
        <v>#REF!</v>
      </c>
      <c r="E1410" t="e">
        <f>IF($C1410="",0,SUMIFS(#REF!,#REF!,$C1410,#REF!,"&gt;="&amp;'Display 730 &amp; 1200'!$AN$12,#REF!,"&lt;="&amp;'Display 730 &amp; 1200'!$AN$11))</f>
        <v>#REF!</v>
      </c>
    </row>
    <row r="1411" spans="1:5">
      <c r="A1411" t="str">
        <f>IF(INDEX('Display 730 &amp; 1200'!$A:$A,ROW())="","",INDEX('Display 730 &amp; 1200'!$A:$A,ROW()))</f>
        <v>SURABAYA泗水</v>
      </c>
      <c r="B1411" t="str">
        <f>IF(INDEX('Display 730 &amp; 1200'!$B:$B,ROW())="","",INDEX('Display 730 &amp; 1200'!$B:$B,ROW()))</f>
        <v>ARISKA EFENDI</v>
      </c>
      <c r="C1411" t="str">
        <f>IF(INDEX('Display 730 &amp; 1200'!$D:$D,ROW())="","",INDEX('Display 730 &amp; 1200'!$D:$D,ROW()))</f>
        <v>BANTUR</v>
      </c>
      <c r="D1411" t="e">
        <f>IF($C1411="",0,SUMIFS(#REF!,#REF!,$C1411,#REF!,"&gt;="&amp;'Display 730 &amp; 1200'!$AN$10,#REF!,"&lt;="&amp;'Display 730 &amp; 1200'!$AN$9))</f>
        <v>#REF!</v>
      </c>
      <c r="E1411" t="e">
        <f>IF($C1411="",0,SUMIFS(#REF!,#REF!,$C1411,#REF!,"&gt;="&amp;'Display 730 &amp; 1200'!$AN$12,#REF!,"&lt;="&amp;'Display 730 &amp; 1200'!$AN$11))</f>
        <v>#REF!</v>
      </c>
    </row>
    <row r="1412" spans="1:5">
      <c r="A1412" t="str">
        <f>IF(INDEX('Display 730 &amp; 1200'!$A:$A,ROW())="","",INDEX('Display 730 &amp; 1200'!$A:$A,ROW()))</f>
        <v>SURABAYA泗水</v>
      </c>
      <c r="B1412" t="str">
        <f>IF(INDEX('Display 730 &amp; 1200'!$B:$B,ROW())="","",INDEX('Display 730 &amp; 1200'!$B:$B,ROW()))</f>
        <v>ARISKA EFENDI</v>
      </c>
      <c r="C1412" t="str">
        <f>IF(INDEX('Display 730 &amp; 1200'!$D:$D,ROW())="","",INDEX('Display 730 &amp; 1200'!$D:$D,ROW()))</f>
        <v>TALANGAGUNG_KPJ</v>
      </c>
      <c r="D1412" t="e">
        <f>IF($C1412="",0,SUMIFS(#REF!,#REF!,$C1412,#REF!,"&gt;="&amp;'Display 730 &amp; 1200'!$AN$10,#REF!,"&lt;="&amp;'Display 730 &amp; 1200'!$AN$9))</f>
        <v>#REF!</v>
      </c>
      <c r="E1412" t="e">
        <f>IF($C1412="",0,SUMIFS(#REF!,#REF!,$C1412,#REF!,"&gt;="&amp;'Display 730 &amp; 1200'!$AN$12,#REF!,"&lt;="&amp;'Display 730 &amp; 1200'!$AN$11))</f>
        <v>#REF!</v>
      </c>
    </row>
    <row r="1413" spans="1:5">
      <c r="A1413" t="str">
        <f>IF(INDEX('Display 730 &amp; 1200'!$A:$A,ROW())="","",INDEX('Display 730 &amp; 1200'!$A:$A,ROW()))</f>
        <v>SURABAYA泗水</v>
      </c>
      <c r="B1413" t="str">
        <f>IF(INDEX('Display 730 &amp; 1200'!$B:$B,ROW())="","",INDEX('Display 730 &amp; 1200'!$B:$B,ROW()))</f>
        <v>ARISKA EFENDI</v>
      </c>
      <c r="C1413" t="str">
        <f>IF(INDEX('Display 730 &amp; 1200'!$D:$D,ROW())="","",INDEX('Display 730 &amp; 1200'!$D:$D,ROW()))</f>
        <v>TIRTOYUDO</v>
      </c>
      <c r="D1413" t="e">
        <f>IF($C1413="",0,SUMIFS(#REF!,#REF!,$C1413,#REF!,"&gt;="&amp;'Display 730 &amp; 1200'!$AN$10,#REF!,"&lt;="&amp;'Display 730 &amp; 1200'!$AN$9))</f>
        <v>#REF!</v>
      </c>
      <c r="E1413" t="e">
        <f>IF($C1413="",0,SUMIFS(#REF!,#REF!,$C1413,#REF!,"&gt;="&amp;'Display 730 &amp; 1200'!$AN$12,#REF!,"&lt;="&amp;'Display 730 &amp; 1200'!$AN$11))</f>
        <v>#REF!</v>
      </c>
    </row>
    <row r="1414" spans="1:5">
      <c r="A1414" t="str">
        <f>IF(INDEX('Display 730 &amp; 1200'!$A:$A,ROW())="","",INDEX('Display 730 &amp; 1200'!$A:$A,ROW()))</f>
        <v>SURABAYA泗水</v>
      </c>
      <c r="B1414" t="str">
        <f>IF(INDEX('Display 730 &amp; 1200'!$B:$B,ROW())="","",INDEX('Display 730 &amp; 1200'!$B:$B,ROW()))</f>
        <v>ARISKA EFENDI</v>
      </c>
      <c r="C1414" t="str">
        <f>IF(INDEX('Display 730 &amp; 1200'!$D:$D,ROW())="","",INDEX('Display 730 &amp; 1200'!$D:$D,ROW()))</f>
        <v>SUMBERMANJINGWETAN_1</v>
      </c>
      <c r="D1414" t="e">
        <f>IF($C1414="",0,SUMIFS(#REF!,#REF!,$C1414,#REF!,"&gt;="&amp;'Display 730 &amp; 1200'!$AN$10,#REF!,"&lt;="&amp;'Display 730 &amp; 1200'!$AN$9))</f>
        <v>#REF!</v>
      </c>
      <c r="E1414" t="e">
        <f>IF($C1414="",0,SUMIFS(#REF!,#REF!,$C1414,#REF!,"&gt;="&amp;'Display 730 &amp; 1200'!$AN$12,#REF!,"&lt;="&amp;'Display 730 &amp; 1200'!$AN$11))</f>
        <v>#REF!</v>
      </c>
    </row>
    <row r="1415" spans="1:5">
      <c r="A1415" t="str">
        <f>IF(INDEX('Display 730 &amp; 1200'!$A:$A,ROW())="","",INDEX('Display 730 &amp; 1200'!$A:$A,ROW()))</f>
        <v>SURABAYA泗水</v>
      </c>
      <c r="B1415" t="str">
        <f>IF(INDEX('Display 730 &amp; 1200'!$B:$B,ROW())="","",INDEX('Display 730 &amp; 1200'!$B:$B,ROW()))</f>
        <v>ARISKA EFENDI</v>
      </c>
      <c r="C1415" t="str">
        <f>IF(INDEX('Display 730 &amp; 1200'!$D:$D,ROW())="","",INDEX('Display 730 &amp; 1200'!$D:$D,ROW()))</f>
        <v>PAGAK_1</v>
      </c>
      <c r="D1415" t="e">
        <f>IF($C1415="",0,SUMIFS(#REF!,#REF!,$C1415,#REF!,"&gt;="&amp;'Display 730 &amp; 1200'!$AN$10,#REF!,"&lt;="&amp;'Display 730 &amp; 1200'!$AN$9))</f>
        <v>#REF!</v>
      </c>
      <c r="E1415" t="e">
        <f>IF($C1415="",0,SUMIFS(#REF!,#REF!,$C1415,#REF!,"&gt;="&amp;'Display 730 &amp; 1200'!$AN$12,#REF!,"&lt;="&amp;'Display 730 &amp; 1200'!$AN$11))</f>
        <v>#REF!</v>
      </c>
    </row>
    <row r="1416" spans="1:5">
      <c r="A1416" t="str">
        <f>IF(INDEX('Display 730 &amp; 1200'!$A:$A,ROW())="","",INDEX('Display 730 &amp; 1200'!$A:$A,ROW()))</f>
        <v>SURABAYA泗水</v>
      </c>
      <c r="B1416" t="str">
        <f>IF(INDEX('Display 730 &amp; 1200'!$B:$B,ROW())="","",INDEX('Display 730 &amp; 1200'!$B:$B,ROW()))</f>
        <v>ARISKA EFENDI</v>
      </c>
      <c r="C1416" t="str">
        <f>IF(INDEX('Display 730 &amp; 1200'!$D:$D,ROW())="","",INDEX('Display 730 &amp; 1200'!$D:$D,ROW()))</f>
        <v>RED_DEER</v>
      </c>
      <c r="D1416" t="e">
        <f>IF($C1416="",0,SUMIFS(#REF!,#REF!,$C1416,#REF!,"&gt;="&amp;'Display 730 &amp; 1200'!$AN$10,#REF!,"&lt;="&amp;'Display 730 &amp; 1200'!$AN$9))</f>
        <v>#REF!</v>
      </c>
      <c r="E1416" t="e">
        <f>IF($C1416="",0,SUMIFS(#REF!,#REF!,$C1416,#REF!,"&gt;="&amp;'Display 730 &amp; 1200'!$AN$12,#REF!,"&lt;="&amp;'Display 730 &amp; 1200'!$AN$11))</f>
        <v>#REF!</v>
      </c>
    </row>
    <row r="1417" spans="1:5">
      <c r="A1417" t="str">
        <f>IF(INDEX('Display 730 &amp; 1200'!$A:$A,ROW())="","",INDEX('Display 730 &amp; 1200'!$A:$A,ROW()))</f>
        <v>SURABAYA泗水</v>
      </c>
      <c r="B1417" t="str">
        <f>IF(INDEX('Display 730 &amp; 1200'!$B:$B,ROW())="","",INDEX('Display 730 &amp; 1200'!$B:$B,ROW()))</f>
        <v>ARISKA EFENDI</v>
      </c>
      <c r="C1417" t="str">
        <f>IF(INDEX('Display 730 &amp; 1200'!$D:$D,ROW())="","",INDEX('Display 730 &amp; 1200'!$D:$D,ROW()))</f>
        <v>TAJINAN_1</v>
      </c>
      <c r="D1417" t="e">
        <f>IF($C1417="",0,SUMIFS(#REF!,#REF!,$C1417,#REF!,"&gt;="&amp;'Display 730 &amp; 1200'!$AN$10,#REF!,"&lt;="&amp;'Display 730 &amp; 1200'!$AN$9))</f>
        <v>#REF!</v>
      </c>
      <c r="E1417" t="e">
        <f>IF($C1417="",0,SUMIFS(#REF!,#REF!,$C1417,#REF!,"&gt;="&amp;'Display 730 &amp; 1200'!$AN$12,#REF!,"&lt;="&amp;'Display 730 &amp; 1200'!$AN$11))</f>
        <v>#REF!</v>
      </c>
    </row>
    <row r="1418" spans="1:5">
      <c r="A1418" t="str">
        <f>IF(INDEX('Display 730 &amp; 1200'!$A:$A,ROW())="","",INDEX('Display 730 &amp; 1200'!$A:$A,ROW()))</f>
        <v>SURABAYA泗水</v>
      </c>
      <c r="B1418" t="str">
        <f>IF(INDEX('Display 730 &amp; 1200'!$B:$B,ROW())="","",INDEX('Display 730 &amp; 1200'!$B:$B,ROW()))</f>
        <v>ARISKA EFENDI</v>
      </c>
      <c r="C1418" t="str">
        <f>IF(INDEX('Display 730 &amp; 1200'!$D:$D,ROW())="","",INDEX('Display 730 &amp; 1200'!$D:$D,ROW()))</f>
        <v>BEAUTIFUL_BROMO</v>
      </c>
      <c r="D1418" t="e">
        <f>IF($C1418="",0,SUMIFS(#REF!,#REF!,$C1418,#REF!,"&gt;="&amp;'Display 730 &amp; 1200'!$AN$10,#REF!,"&lt;="&amp;'Display 730 &amp; 1200'!$AN$9))</f>
        <v>#REF!</v>
      </c>
      <c r="E1418" t="e">
        <f>IF($C1418="",0,SUMIFS(#REF!,#REF!,$C1418,#REF!,"&gt;="&amp;'Display 730 &amp; 1200'!$AN$12,#REF!,"&lt;="&amp;'Display 730 &amp; 1200'!$AN$11))</f>
        <v>#REF!</v>
      </c>
    </row>
    <row r="1419" spans="1:5">
      <c r="A1419" t="str">
        <f>IF(INDEX('Display 730 &amp; 1200'!$A:$A,ROW())="","",INDEX('Display 730 &amp; 1200'!$A:$A,ROW()))</f>
        <v>SURABAYA泗水</v>
      </c>
      <c r="B1419" t="str">
        <f>IF(INDEX('Display 730 &amp; 1200'!$B:$B,ROW())="","",INDEX('Display 730 &amp; 1200'!$B:$B,ROW()))</f>
        <v>ARISKA EFENDI</v>
      </c>
      <c r="C1419" t="str">
        <f>IF(INDEX('Display 730 &amp; 1200'!$D:$D,ROW())="","",INDEX('Display 730 &amp; 1200'!$D:$D,ROW()))</f>
        <v>KEDUNGKANDANG_1</v>
      </c>
      <c r="D1419" t="e">
        <f>IF($C1419="",0,SUMIFS(#REF!,#REF!,$C1419,#REF!,"&gt;="&amp;'Display 730 &amp; 1200'!$AN$10,#REF!,"&lt;="&amp;'Display 730 &amp; 1200'!$AN$9))</f>
        <v>#REF!</v>
      </c>
      <c r="E1419" t="e">
        <f>IF($C1419="",0,SUMIFS(#REF!,#REF!,$C1419,#REF!,"&gt;="&amp;'Display 730 &amp; 1200'!$AN$12,#REF!,"&lt;="&amp;'Display 730 &amp; 1200'!$AN$11))</f>
        <v>#REF!</v>
      </c>
    </row>
    <row r="1420" spans="1:5">
      <c r="A1420" t="str">
        <f>IF(INDEX('Display 730 &amp; 1200'!$A:$A,ROW())="","",INDEX('Display 730 &amp; 1200'!$A:$A,ROW()))</f>
        <v>SURABAYA泗水</v>
      </c>
      <c r="B1420" t="str">
        <f>IF(INDEX('Display 730 &amp; 1200'!$B:$B,ROW())="","",INDEX('Display 730 &amp; 1200'!$B:$B,ROW()))</f>
        <v>ARISKA EFENDI</v>
      </c>
      <c r="C1420" t="str">
        <f>IF(INDEX('Display 730 &amp; 1200'!$D:$D,ROW())="","",INDEX('Display 730 &amp; 1200'!$D:$D,ROW()))</f>
        <v>PAKIS_1</v>
      </c>
      <c r="D1420" t="e">
        <f>IF($C1420="",0,SUMIFS(#REF!,#REF!,$C1420,#REF!,"&gt;="&amp;'Display 730 &amp; 1200'!$AN$10,#REF!,"&lt;="&amp;'Display 730 &amp; 1200'!$AN$9))</f>
        <v>#REF!</v>
      </c>
      <c r="E1420" t="e">
        <f>IF($C1420="",0,SUMIFS(#REF!,#REF!,$C1420,#REF!,"&gt;="&amp;'Display 730 &amp; 1200'!$AN$12,#REF!,"&lt;="&amp;'Display 730 &amp; 1200'!$AN$11))</f>
        <v>#REF!</v>
      </c>
    </row>
    <row r="1421" spans="1:5">
      <c r="A1421" t="str">
        <f>IF(INDEX('Display 730 &amp; 1200'!$A:$A,ROW())="","",INDEX('Display 730 &amp; 1200'!$A:$A,ROW()))</f>
        <v>SURABAYA泗水</v>
      </c>
      <c r="B1421" t="str">
        <f>IF(INDEX('Display 730 &amp; 1200'!$B:$B,ROW())="","",INDEX('Display 730 &amp; 1200'!$B:$B,ROW()))</f>
        <v>EKO LUTFI MAHARDIKA</v>
      </c>
      <c r="C1421" t="str">
        <f>IF(INDEX('Display 730 &amp; 1200'!$D:$D,ROW())="","",INDEX('Display 730 &amp; 1200'!$D:$D,ROW()))</f>
        <v>PANDAAN</v>
      </c>
      <c r="D1421" t="e">
        <f>IF($C1421="",0,SUMIFS(#REF!,#REF!,$C1421,#REF!,"&gt;="&amp;'Display 730 &amp; 1200'!$AN$10,#REF!,"&lt;="&amp;'Display 730 &amp; 1200'!$AN$9))</f>
        <v>#REF!</v>
      </c>
      <c r="E1421" t="e">
        <f>IF($C1421="",0,SUMIFS(#REF!,#REF!,$C1421,#REF!,"&gt;="&amp;'Display 730 &amp; 1200'!$AN$12,#REF!,"&lt;="&amp;'Display 730 &amp; 1200'!$AN$11))</f>
        <v>#REF!</v>
      </c>
    </row>
    <row r="1422" spans="1:5">
      <c r="A1422" t="str">
        <f>IF(INDEX('Display 730 &amp; 1200'!$A:$A,ROW())="","",INDEX('Display 730 &amp; 1200'!$A:$A,ROW()))</f>
        <v>SURABAYA泗水</v>
      </c>
      <c r="B1422" t="str">
        <f>IF(INDEX('Display 730 &amp; 1200'!$B:$B,ROW())="","",INDEX('Display 730 &amp; 1200'!$B:$B,ROW()))</f>
        <v>EKO LUTFI MAHARDIKA</v>
      </c>
      <c r="C1422" t="str">
        <f>IF(INDEX('Display 730 &amp; 1200'!$D:$D,ROW())="","",INDEX('Display 730 &amp; 1200'!$D:$D,ROW()))</f>
        <v>SUKOREJO_PND</v>
      </c>
      <c r="D1422" t="e">
        <f>IF($C1422="",0,SUMIFS(#REF!,#REF!,$C1422,#REF!,"&gt;="&amp;'Display 730 &amp; 1200'!$AN$10,#REF!,"&lt;="&amp;'Display 730 &amp; 1200'!$AN$9))</f>
        <v>#REF!</v>
      </c>
      <c r="E1422" t="e">
        <f>IF($C1422="",0,SUMIFS(#REF!,#REF!,$C1422,#REF!,"&gt;="&amp;'Display 730 &amp; 1200'!$AN$12,#REF!,"&lt;="&amp;'Display 730 &amp; 1200'!$AN$11))</f>
        <v>#REF!</v>
      </c>
    </row>
    <row r="1423" spans="1:5">
      <c r="A1423" t="str">
        <f>IF(INDEX('Display 730 &amp; 1200'!$A:$A,ROW())="","",INDEX('Display 730 &amp; 1200'!$A:$A,ROW()))</f>
        <v>SURABAYA泗水</v>
      </c>
      <c r="B1423" t="str">
        <f>IF(INDEX('Display 730 &amp; 1200'!$B:$B,ROW())="","",INDEX('Display 730 &amp; 1200'!$B:$B,ROW()))</f>
        <v>EKO LUTFI MAHARDIKA</v>
      </c>
      <c r="C1423" t="str">
        <f>IF(INDEX('Display 730 &amp; 1200'!$D:$D,ROW())="","",INDEX('Display 730 &amp; 1200'!$D:$D,ROW()))</f>
        <v>PURWOSARI_PND</v>
      </c>
      <c r="D1423" t="e">
        <f>IF($C1423="",0,SUMIFS(#REF!,#REF!,$C1423,#REF!,"&gt;="&amp;'Display 730 &amp; 1200'!$AN$10,#REF!,"&lt;="&amp;'Display 730 &amp; 1200'!$AN$9))</f>
        <v>#REF!</v>
      </c>
      <c r="E1423" t="e">
        <f>IF($C1423="",0,SUMIFS(#REF!,#REF!,$C1423,#REF!,"&gt;="&amp;'Display 730 &amp; 1200'!$AN$12,#REF!,"&lt;="&amp;'Display 730 &amp; 1200'!$AN$11))</f>
        <v>#REF!</v>
      </c>
    </row>
    <row r="1424" spans="1:5">
      <c r="A1424" t="str">
        <f>IF(INDEX('Display 730 &amp; 1200'!$A:$A,ROW())="","",INDEX('Display 730 &amp; 1200'!$A:$A,ROW()))</f>
        <v>SURABAYA泗水</v>
      </c>
      <c r="B1424" t="str">
        <f>IF(INDEX('Display 730 &amp; 1200'!$B:$B,ROW())="","",INDEX('Display 730 &amp; 1200'!$B:$B,ROW()))</f>
        <v>EKO LUTFI MAHARDIKA</v>
      </c>
      <c r="C1424" t="str">
        <f>IF(INDEX('Display 730 &amp; 1200'!$D:$D,ROW())="","",INDEX('Display 730 &amp; 1200'!$D:$D,ROW()))</f>
        <v>PURWODADI_1</v>
      </c>
      <c r="D1424" t="e">
        <f>IF($C1424="",0,SUMIFS(#REF!,#REF!,$C1424,#REF!,"&gt;="&amp;'Display 730 &amp; 1200'!$AN$10,#REF!,"&lt;="&amp;'Display 730 &amp; 1200'!$AN$9))</f>
        <v>#REF!</v>
      </c>
      <c r="E1424" t="e">
        <f>IF($C1424="",0,SUMIFS(#REF!,#REF!,$C1424,#REF!,"&gt;="&amp;'Display 730 &amp; 1200'!$AN$12,#REF!,"&lt;="&amp;'Display 730 &amp; 1200'!$AN$11))</f>
        <v>#REF!</v>
      </c>
    </row>
    <row r="1425" spans="1:5">
      <c r="A1425" t="str">
        <f>IF(INDEX('Display 730 &amp; 1200'!$A:$A,ROW())="","",INDEX('Display 730 &amp; 1200'!$A:$A,ROW()))</f>
        <v>SURABAYA泗水</v>
      </c>
      <c r="B1425" t="str">
        <f>IF(INDEX('Display 730 &amp; 1200'!$B:$B,ROW())="","",INDEX('Display 730 &amp; 1200'!$B:$B,ROW()))</f>
        <v>EKO LUTFI MAHARDIKA</v>
      </c>
      <c r="C1425" t="str">
        <f>IF(INDEX('Display 730 &amp; 1200'!$D:$D,ROW())="","",INDEX('Display 730 &amp; 1200'!$D:$D,ROW()))</f>
        <v>TUTUR_1</v>
      </c>
      <c r="D1425" t="e">
        <f>IF($C1425="",0,SUMIFS(#REF!,#REF!,$C1425,#REF!,"&gt;="&amp;'Display 730 &amp; 1200'!$AN$10,#REF!,"&lt;="&amp;'Display 730 &amp; 1200'!$AN$9))</f>
        <v>#REF!</v>
      </c>
      <c r="E1425" t="e">
        <f>IF($C1425="",0,SUMIFS(#REF!,#REF!,$C1425,#REF!,"&gt;="&amp;'Display 730 &amp; 1200'!$AN$12,#REF!,"&lt;="&amp;'Display 730 &amp; 1200'!$AN$11))</f>
        <v>#REF!</v>
      </c>
    </row>
    <row r="1426" spans="1:5">
      <c r="A1426" t="str">
        <f>IF(INDEX('Display 730 &amp; 1200'!$A:$A,ROW())="","",INDEX('Display 730 &amp; 1200'!$A:$A,ROW()))</f>
        <v>SURABAYA泗水</v>
      </c>
      <c r="B1426" t="str">
        <f>IF(INDEX('Display 730 &amp; 1200'!$B:$B,ROW())="","",INDEX('Display 730 &amp; 1200'!$B:$B,ROW()))</f>
        <v>EKO LUTFI MAHARDIKA</v>
      </c>
      <c r="C1426" t="str">
        <f>IF(INDEX('Display 730 &amp; 1200'!$D:$D,ROW())="","",INDEX('Display 730 &amp; 1200'!$D:$D,ROW()))</f>
        <v>PANDAAN_2</v>
      </c>
      <c r="D1426" t="e">
        <f>IF($C1426="",0,SUMIFS(#REF!,#REF!,$C1426,#REF!,"&gt;="&amp;'Display 730 &amp; 1200'!$AN$10,#REF!,"&lt;="&amp;'Display 730 &amp; 1200'!$AN$9))</f>
        <v>#REF!</v>
      </c>
      <c r="E1426" t="e">
        <f>IF($C1426="",0,SUMIFS(#REF!,#REF!,$C1426,#REF!,"&gt;="&amp;'Display 730 &amp; 1200'!$AN$12,#REF!,"&lt;="&amp;'Display 730 &amp; 1200'!$AN$11))</f>
        <v>#REF!</v>
      </c>
    </row>
    <row r="1427" spans="1:5">
      <c r="A1427" t="str">
        <f>IF(INDEX('Display 730 &amp; 1200'!$A:$A,ROW())="","",INDEX('Display 730 &amp; 1200'!$A:$A,ROW()))</f>
        <v>SURABAYA泗水</v>
      </c>
      <c r="B1427" t="str">
        <f>IF(INDEX('Display 730 &amp; 1200'!$B:$B,ROW())="","",INDEX('Display 730 &amp; 1200'!$B:$B,ROW()))</f>
        <v>EKO LUTFI MAHARDIKA</v>
      </c>
      <c r="C1427" t="str">
        <f>IF(INDEX('Display 730 &amp; 1200'!$D:$D,ROW())="","",INDEX('Display 730 &amp; 1200'!$D:$D,ROW()))</f>
        <v>PASURUAN</v>
      </c>
      <c r="D1427" t="e">
        <f>IF($C1427="",0,SUMIFS(#REF!,#REF!,$C1427,#REF!,"&gt;="&amp;'Display 730 &amp; 1200'!$AN$10,#REF!,"&lt;="&amp;'Display 730 &amp; 1200'!$AN$9))</f>
        <v>#REF!</v>
      </c>
      <c r="E1427" t="e">
        <f>IF($C1427="",0,SUMIFS(#REF!,#REF!,$C1427,#REF!,"&gt;="&amp;'Display 730 &amp; 1200'!$AN$12,#REF!,"&lt;="&amp;'Display 730 &amp; 1200'!$AN$11))</f>
        <v>#REF!</v>
      </c>
    </row>
    <row r="1428" spans="1:5">
      <c r="A1428" t="str">
        <f>IF(INDEX('Display 730 &amp; 1200'!$A:$A,ROW())="","",INDEX('Display 730 &amp; 1200'!$A:$A,ROW()))</f>
        <v>SURABAYA泗水</v>
      </c>
      <c r="B1428" t="str">
        <f>IF(INDEX('Display 730 &amp; 1200'!$B:$B,ROW())="","",INDEX('Display 730 &amp; 1200'!$B:$B,ROW()))</f>
        <v>EKO LUTFI MAHARDIKA</v>
      </c>
      <c r="C1428" t="str">
        <f>IF(INDEX('Display 730 &amp; 1200'!$D:$D,ROW())="","",INDEX('Display 730 &amp; 1200'!$D:$D,ROW()))</f>
        <v>BANGIL</v>
      </c>
      <c r="D1428" t="e">
        <f>IF($C1428="",0,SUMIFS(#REF!,#REF!,$C1428,#REF!,"&gt;="&amp;'Display 730 &amp; 1200'!$AN$10,#REF!,"&lt;="&amp;'Display 730 &amp; 1200'!$AN$9))</f>
        <v>#REF!</v>
      </c>
      <c r="E1428" t="e">
        <f>IF($C1428="",0,SUMIFS(#REF!,#REF!,$C1428,#REF!,"&gt;="&amp;'Display 730 &amp; 1200'!$AN$12,#REF!,"&lt;="&amp;'Display 730 &amp; 1200'!$AN$11))</f>
        <v>#REF!</v>
      </c>
    </row>
    <row r="1429" spans="1:5">
      <c r="A1429" t="str">
        <f>IF(INDEX('Display 730 &amp; 1200'!$A:$A,ROW())="","",INDEX('Display 730 &amp; 1200'!$A:$A,ROW()))</f>
        <v>SURABAYA泗水</v>
      </c>
      <c r="B1429" t="str">
        <f>IF(INDEX('Display 730 &amp; 1200'!$B:$B,ROW())="","",INDEX('Display 730 &amp; 1200'!$B:$B,ROW()))</f>
        <v>EKO LUTFI MAHARDIKA</v>
      </c>
      <c r="C1429" t="str">
        <f>IF(INDEX('Display 730 &amp; 1200'!$D:$D,ROW())="","",INDEX('Display 730 &amp; 1200'!$D:$D,ROW()))</f>
        <v>GEMPOL</v>
      </c>
      <c r="D1429" t="e">
        <f>IF($C1429="",0,SUMIFS(#REF!,#REF!,$C1429,#REF!,"&gt;="&amp;'Display 730 &amp; 1200'!$AN$10,#REF!,"&lt;="&amp;'Display 730 &amp; 1200'!$AN$9))</f>
        <v>#REF!</v>
      </c>
      <c r="E1429" t="e">
        <f>IF($C1429="",0,SUMIFS(#REF!,#REF!,$C1429,#REF!,"&gt;="&amp;'Display 730 &amp; 1200'!$AN$12,#REF!,"&lt;="&amp;'Display 730 &amp; 1200'!$AN$11))</f>
        <v>#REF!</v>
      </c>
    </row>
    <row r="1430" spans="1:5">
      <c r="A1430" t="str">
        <f>IF(INDEX('Display 730 &amp; 1200'!$A:$A,ROW())="","",INDEX('Display 730 &amp; 1200'!$A:$A,ROW()))</f>
        <v>SURABAYA泗水</v>
      </c>
      <c r="B1430" t="str">
        <f>IF(INDEX('Display 730 &amp; 1200'!$B:$B,ROW())="","",INDEX('Display 730 &amp; 1200'!$B:$B,ROW()))</f>
        <v>EKO LUTFI MAHARDIKA</v>
      </c>
      <c r="C1430" t="str">
        <f>IF(INDEX('Display 730 &amp; 1200'!$D:$D,ROW())="","",INDEX('Display 730 &amp; 1200'!$D:$D,ROW()))</f>
        <v>BUGULKIDUL</v>
      </c>
      <c r="D1430" t="e">
        <f>IF($C1430="",0,SUMIFS(#REF!,#REF!,$C1430,#REF!,"&gt;="&amp;'Display 730 &amp; 1200'!$AN$10,#REF!,"&lt;="&amp;'Display 730 &amp; 1200'!$AN$9))</f>
        <v>#REF!</v>
      </c>
      <c r="E1430" t="e">
        <f>IF($C1430="",0,SUMIFS(#REF!,#REF!,$C1430,#REF!,"&gt;="&amp;'Display 730 &amp; 1200'!$AN$12,#REF!,"&lt;="&amp;'Display 730 &amp; 1200'!$AN$11))</f>
        <v>#REF!</v>
      </c>
    </row>
    <row r="1431" spans="1:5">
      <c r="A1431" t="str">
        <f>IF(INDEX('Display 730 &amp; 1200'!$A:$A,ROW())="","",INDEX('Display 730 &amp; 1200'!$A:$A,ROW()))</f>
        <v>SURABAYA泗水</v>
      </c>
      <c r="B1431" t="str">
        <f>IF(INDEX('Display 730 &amp; 1200'!$B:$B,ROW())="","",INDEX('Display 730 &amp; 1200'!$B:$B,ROW()))</f>
        <v>EKO LUTFI MAHARDIKA</v>
      </c>
      <c r="C1431" t="str">
        <f>IF(INDEX('Display 730 &amp; 1200'!$D:$D,ROW())="","",INDEX('Display 730 &amp; 1200'!$D:$D,ROW()))</f>
        <v>WONOREJO_PSR</v>
      </c>
      <c r="D1431" t="e">
        <f>IF($C1431="",0,SUMIFS(#REF!,#REF!,$C1431,#REF!,"&gt;="&amp;'Display 730 &amp; 1200'!$AN$10,#REF!,"&lt;="&amp;'Display 730 &amp; 1200'!$AN$9))</f>
        <v>#REF!</v>
      </c>
      <c r="E1431" t="e">
        <f>IF($C1431="",0,SUMIFS(#REF!,#REF!,$C1431,#REF!,"&gt;="&amp;'Display 730 &amp; 1200'!$AN$12,#REF!,"&lt;="&amp;'Display 730 &amp; 1200'!$AN$11))</f>
        <v>#REF!</v>
      </c>
    </row>
    <row r="1432" spans="1:5">
      <c r="A1432" t="str">
        <f>IF(INDEX('Display 730 &amp; 1200'!$A:$A,ROW())="","",INDEX('Display 730 &amp; 1200'!$A:$A,ROW()))</f>
        <v>SURABAYA泗水</v>
      </c>
      <c r="B1432" t="str">
        <f>IF(INDEX('Display 730 &amp; 1200'!$B:$B,ROW())="","",INDEX('Display 730 &amp; 1200'!$B:$B,ROW()))</f>
        <v>EKO LUTFI MAHARDIKA</v>
      </c>
      <c r="C1432" t="str">
        <f>IF(INDEX('Display 730 &amp; 1200'!$D:$D,ROW())="","",INDEX('Display 730 &amp; 1200'!$D:$D,ROW()))</f>
        <v>GONDANGWETAN</v>
      </c>
      <c r="D1432" t="e">
        <f>IF($C1432="",0,SUMIFS(#REF!,#REF!,$C1432,#REF!,"&gt;="&amp;'Display 730 &amp; 1200'!$AN$10,#REF!,"&lt;="&amp;'Display 730 &amp; 1200'!$AN$9))</f>
        <v>#REF!</v>
      </c>
      <c r="E1432" t="e">
        <f>IF($C1432="",0,SUMIFS(#REF!,#REF!,$C1432,#REF!,"&gt;="&amp;'Display 730 &amp; 1200'!$AN$12,#REF!,"&lt;="&amp;'Display 730 &amp; 1200'!$AN$11))</f>
        <v>#REF!</v>
      </c>
    </row>
    <row r="1433" spans="1:5">
      <c r="A1433" t="str">
        <f>IF(INDEX('Display 730 &amp; 1200'!$A:$A,ROW())="","",INDEX('Display 730 &amp; 1200'!$A:$A,ROW()))</f>
        <v>SURABAYA泗水</v>
      </c>
      <c r="B1433" t="str">
        <f>IF(INDEX('Display 730 &amp; 1200'!$B:$B,ROW())="","",INDEX('Display 730 &amp; 1200'!$B:$B,ROW()))</f>
        <v>EKO LUTFI MAHARDIKA</v>
      </c>
      <c r="C1433" t="str">
        <f>IF(INDEX('Display 730 &amp; 1200'!$D:$D,ROW())="","",INDEX('Display 730 &amp; 1200'!$D:$D,ROW()))</f>
        <v>BEJI_PSR</v>
      </c>
      <c r="D1433" t="e">
        <f>IF($C1433="",0,SUMIFS(#REF!,#REF!,$C1433,#REF!,"&gt;="&amp;'Display 730 &amp; 1200'!$AN$10,#REF!,"&lt;="&amp;'Display 730 &amp; 1200'!$AN$9))</f>
        <v>#REF!</v>
      </c>
      <c r="E1433" t="e">
        <f>IF($C1433="",0,SUMIFS(#REF!,#REF!,$C1433,#REF!,"&gt;="&amp;'Display 730 &amp; 1200'!$AN$12,#REF!,"&lt;="&amp;'Display 730 &amp; 1200'!$AN$11))</f>
        <v>#REF!</v>
      </c>
    </row>
    <row r="1434" spans="1:5">
      <c r="A1434" t="str">
        <f>IF(INDEX('Display 730 &amp; 1200'!$A:$A,ROW())="","",INDEX('Display 730 &amp; 1200'!$A:$A,ROW()))</f>
        <v>SURABAYA泗水</v>
      </c>
      <c r="B1434" t="str">
        <f>IF(INDEX('Display 730 &amp; 1200'!$B:$B,ROW())="","",INDEX('Display 730 &amp; 1200'!$B:$B,ROW()))</f>
        <v>EKO LUTFI MAHARDIKA</v>
      </c>
      <c r="C1434" t="str">
        <f>IF(INDEX('Display 730 &amp; 1200'!$D:$D,ROW())="","",INDEX('Display 730 &amp; 1200'!$D:$D,ROW()))</f>
        <v>GRATI</v>
      </c>
      <c r="D1434" t="e">
        <f>IF($C1434="",0,SUMIFS(#REF!,#REF!,$C1434,#REF!,"&gt;="&amp;'Display 730 &amp; 1200'!$AN$10,#REF!,"&lt;="&amp;'Display 730 &amp; 1200'!$AN$9))</f>
        <v>#REF!</v>
      </c>
      <c r="E1434" t="e">
        <f>IF($C1434="",0,SUMIFS(#REF!,#REF!,$C1434,#REF!,"&gt;="&amp;'Display 730 &amp; 1200'!$AN$12,#REF!,"&lt;="&amp;'Display 730 &amp; 1200'!$AN$11))</f>
        <v>#REF!</v>
      </c>
    </row>
    <row r="1435" spans="1:5">
      <c r="A1435" t="str">
        <f>IF(INDEX('Display 730 &amp; 1200'!$A:$A,ROW())="","",INDEX('Display 730 &amp; 1200'!$A:$A,ROW()))</f>
        <v>SURABAYA泗水</v>
      </c>
      <c r="B1435" t="str">
        <f>IF(INDEX('Display 730 &amp; 1200'!$B:$B,ROW())="","",INDEX('Display 730 &amp; 1200'!$B:$B,ROW()))</f>
        <v>EKO LUTFI MAHARDIKA</v>
      </c>
      <c r="C1435" t="str">
        <f>IF(INDEX('Display 730 &amp; 1200'!$D:$D,ROW())="","",INDEX('Display 730 &amp; 1200'!$D:$D,ROW()))</f>
        <v>PUSPO_2</v>
      </c>
      <c r="D1435" t="e">
        <f>IF($C1435="",0,SUMIFS(#REF!,#REF!,$C1435,#REF!,"&gt;="&amp;'Display 730 &amp; 1200'!$AN$10,#REF!,"&lt;="&amp;'Display 730 &amp; 1200'!$AN$9))</f>
        <v>#REF!</v>
      </c>
      <c r="E1435" t="e">
        <f>IF($C1435="",0,SUMIFS(#REF!,#REF!,$C1435,#REF!,"&gt;="&amp;'Display 730 &amp; 1200'!$AN$12,#REF!,"&lt;="&amp;'Display 730 &amp; 1200'!$AN$11))</f>
        <v>#REF!</v>
      </c>
    </row>
    <row r="1436" spans="1:5">
      <c r="A1436" t="str">
        <f>IF(INDEX('Display 730 &amp; 1200'!$A:$A,ROW())="","",INDEX('Display 730 &amp; 1200'!$A:$A,ROW()))</f>
        <v>SURABAYA泗水</v>
      </c>
      <c r="B1436" t="str">
        <f>IF(INDEX('Display 730 &amp; 1200'!$B:$B,ROW())="","",INDEX('Display 730 &amp; 1200'!$B:$B,ROW()))</f>
        <v>EKO LUTFI MAHARDIKA</v>
      </c>
      <c r="C1436" t="str">
        <f>IF(INDEX('Display 730 &amp; 1200'!$D:$D,ROW())="","",INDEX('Display 730 &amp; 1200'!$D:$D,ROW()))</f>
        <v>BANGIL_1</v>
      </c>
      <c r="D1436" t="e">
        <f>IF($C1436="",0,SUMIFS(#REF!,#REF!,$C1436,#REF!,"&gt;="&amp;'Display 730 &amp; 1200'!$AN$10,#REF!,"&lt;="&amp;'Display 730 &amp; 1200'!$AN$9))</f>
        <v>#REF!</v>
      </c>
      <c r="E1436" t="e">
        <f>IF($C1436="",0,SUMIFS(#REF!,#REF!,$C1436,#REF!,"&gt;="&amp;'Display 730 &amp; 1200'!$AN$12,#REF!,"&lt;="&amp;'Display 730 &amp; 1200'!$AN$11))</f>
        <v>#REF!</v>
      </c>
    </row>
    <row r="1437" spans="1:5">
      <c r="A1437" t="str">
        <f>IF(INDEX('Display 730 &amp; 1200'!$A:$A,ROW())="","",INDEX('Display 730 &amp; 1200'!$A:$A,ROW()))</f>
        <v>SURABAYA泗水</v>
      </c>
      <c r="B1437" t="str">
        <f>IF(INDEX('Display 730 &amp; 1200'!$B:$B,ROW())="","",INDEX('Display 730 &amp; 1200'!$B:$B,ROW()))</f>
        <v>EKO LUTFI MAHARDIKA</v>
      </c>
      <c r="C1437" t="str">
        <f>IF(INDEX('Display 730 &amp; 1200'!$D:$D,ROW())="","",INDEX('Display 730 &amp; 1200'!$D:$D,ROW()))</f>
        <v>KRATON_1</v>
      </c>
      <c r="D1437" t="e">
        <f>IF($C1437="",0,SUMIFS(#REF!,#REF!,$C1437,#REF!,"&gt;="&amp;'Display 730 &amp; 1200'!$AN$10,#REF!,"&lt;="&amp;'Display 730 &amp; 1200'!$AN$9))</f>
        <v>#REF!</v>
      </c>
      <c r="E1437" t="e">
        <f>IF($C1437="",0,SUMIFS(#REF!,#REF!,$C1437,#REF!,"&gt;="&amp;'Display 730 &amp; 1200'!$AN$12,#REF!,"&lt;="&amp;'Display 730 &amp; 1200'!$AN$11))</f>
        <v>#REF!</v>
      </c>
    </row>
    <row r="1438" spans="1:5">
      <c r="A1438" t="str">
        <f>IF(INDEX('Display 730 &amp; 1200'!$A:$A,ROW())="","",INDEX('Display 730 &amp; 1200'!$A:$A,ROW()))</f>
        <v>SURABAYA泗水</v>
      </c>
      <c r="B1438" t="str">
        <f>IF(INDEX('Display 730 &amp; 1200'!$B:$B,ROW())="","",INDEX('Display 730 &amp; 1200'!$B:$B,ROW()))</f>
        <v>HAMDI ALAYDRUS</v>
      </c>
      <c r="C1438" t="str">
        <f>IF(INDEX('Display 730 &amp; 1200'!$D:$D,ROW())="","",INDEX('Display 730 &amp; 1200'!$D:$D,ROW()))</f>
        <v>DC_PORONG</v>
      </c>
      <c r="D1438" t="e">
        <f>IF($C1438="",0,SUMIFS(#REF!,#REF!,$C1438,#REF!,"&gt;="&amp;'Display 730 &amp; 1200'!$AN$10,#REF!,"&lt;="&amp;'Display 730 &amp; 1200'!$AN$9))</f>
        <v>#REF!</v>
      </c>
      <c r="E1438" t="e">
        <f>IF($C1438="",0,SUMIFS(#REF!,#REF!,$C1438,#REF!,"&gt;="&amp;'Display 730 &amp; 1200'!$AN$12,#REF!,"&lt;="&amp;'Display 730 &amp; 1200'!$AN$11))</f>
        <v>#REF!</v>
      </c>
    </row>
    <row r="1439" spans="1:5">
      <c r="A1439" t="str">
        <f>IF(INDEX('Display 730 &amp; 1200'!$A:$A,ROW())="","",INDEX('Display 730 &amp; 1200'!$A:$A,ROW()))</f>
        <v>SURABAYA泗水</v>
      </c>
      <c r="B1439" t="str">
        <f>IF(INDEX('Display 730 &amp; 1200'!$B:$B,ROW())="","",INDEX('Display 730 &amp; 1200'!$B:$B,ROW()))</f>
        <v>HAMDI ALAYDRUS</v>
      </c>
      <c r="C1439" t="str">
        <f>IF(INDEX('Display 730 &amp; 1200'!$D:$D,ROW())="","",INDEX('Display 730 &amp; 1200'!$D:$D,ROW()))</f>
        <v>DC_TANGGULANGIN</v>
      </c>
      <c r="D1439" t="e">
        <f>IF($C1439="",0,SUMIFS(#REF!,#REF!,$C1439,#REF!,"&gt;="&amp;'Display 730 &amp; 1200'!$AN$10,#REF!,"&lt;="&amp;'Display 730 &amp; 1200'!$AN$9))</f>
        <v>#REF!</v>
      </c>
      <c r="E1439" t="e">
        <f>IF($C1439="",0,SUMIFS(#REF!,#REF!,$C1439,#REF!,"&gt;="&amp;'Display 730 &amp; 1200'!$AN$12,#REF!,"&lt;="&amp;'Display 730 &amp; 1200'!$AN$11))</f>
        <v>#REF!</v>
      </c>
    </row>
    <row r="1440" spans="1:5">
      <c r="A1440" t="str">
        <f>IF(INDEX('Display 730 &amp; 1200'!$A:$A,ROW())="","",INDEX('Display 730 &amp; 1200'!$A:$A,ROW()))</f>
        <v>SURABAYA泗水</v>
      </c>
      <c r="B1440" t="str">
        <f>IF(INDEX('Display 730 &amp; 1200'!$B:$B,ROW())="","",INDEX('Display 730 &amp; 1200'!$B:$B,ROW()))</f>
        <v>HAMDI ALAYDRUS</v>
      </c>
      <c r="C1440" t="str">
        <f>IF(INDEX('Display 730 &amp; 1200'!$D:$D,ROW())="","",INDEX('Display 730 &amp; 1200'!$D:$D,ROW()))</f>
        <v>WONOAYU_3</v>
      </c>
      <c r="D1440" t="e">
        <f>IF($C1440="",0,SUMIFS(#REF!,#REF!,$C1440,#REF!,"&gt;="&amp;'Display 730 &amp; 1200'!$AN$10,#REF!,"&lt;="&amp;'Display 730 &amp; 1200'!$AN$9))</f>
        <v>#REF!</v>
      </c>
      <c r="E1440" t="e">
        <f>IF($C1440="",0,SUMIFS(#REF!,#REF!,$C1440,#REF!,"&gt;="&amp;'Display 730 &amp; 1200'!$AN$12,#REF!,"&lt;="&amp;'Display 730 &amp; 1200'!$AN$11))</f>
        <v>#REF!</v>
      </c>
    </row>
    <row r="1441" spans="1:5">
      <c r="A1441" t="str">
        <f>IF(INDEX('Display 730 &amp; 1200'!$A:$A,ROW())="","",INDEX('Display 730 &amp; 1200'!$A:$A,ROW()))</f>
        <v>SURABAYA泗水</v>
      </c>
      <c r="B1441" t="str">
        <f>IF(INDEX('Display 730 &amp; 1200'!$B:$B,ROW())="","",INDEX('Display 730 &amp; 1200'!$B:$B,ROW()))</f>
        <v>HAMDI ALAYDRUS</v>
      </c>
      <c r="C1441" t="str">
        <f>IF(INDEX('Display 730 &amp; 1200'!$D:$D,ROW())="","",INDEX('Display 730 &amp; 1200'!$D:$D,ROW()))</f>
        <v>PRAMBON_1</v>
      </c>
      <c r="D1441" t="e">
        <f>IF($C1441="",0,SUMIFS(#REF!,#REF!,$C1441,#REF!,"&gt;="&amp;'Display 730 &amp; 1200'!$AN$10,#REF!,"&lt;="&amp;'Display 730 &amp; 1200'!$AN$9))</f>
        <v>#REF!</v>
      </c>
      <c r="E1441" t="e">
        <f>IF($C1441="",0,SUMIFS(#REF!,#REF!,$C1441,#REF!,"&gt;="&amp;'Display 730 &amp; 1200'!$AN$12,#REF!,"&lt;="&amp;'Display 730 &amp; 1200'!$AN$11))</f>
        <v>#REF!</v>
      </c>
    </row>
    <row r="1442" spans="1:5">
      <c r="A1442" t="str">
        <f>IF(INDEX('Display 730 &amp; 1200'!$A:$A,ROW())="","",INDEX('Display 730 &amp; 1200'!$A:$A,ROW()))</f>
        <v>SURABAYA泗水</v>
      </c>
      <c r="B1442" t="str">
        <f>IF(INDEX('Display 730 &amp; 1200'!$B:$B,ROW())="","",INDEX('Display 730 &amp; 1200'!$B:$B,ROW()))</f>
        <v>HAMDI ALAYDRUS</v>
      </c>
      <c r="C1442" t="str">
        <f>IF(INDEX('Display 730 &amp; 1200'!$D:$D,ROW())="","",INDEX('Display 730 &amp; 1200'!$D:$D,ROW()))</f>
        <v>BALONGBENDO_1</v>
      </c>
      <c r="D1442" t="e">
        <f>IF($C1442="",0,SUMIFS(#REF!,#REF!,$C1442,#REF!,"&gt;="&amp;'Display 730 &amp; 1200'!$AN$10,#REF!,"&lt;="&amp;'Display 730 &amp; 1200'!$AN$9))</f>
        <v>#REF!</v>
      </c>
      <c r="E1442" t="e">
        <f>IF($C1442="",0,SUMIFS(#REF!,#REF!,$C1442,#REF!,"&gt;="&amp;'Display 730 &amp; 1200'!$AN$12,#REF!,"&lt;="&amp;'Display 730 &amp; 1200'!$AN$11))</f>
        <v>#REF!</v>
      </c>
    </row>
    <row r="1443" spans="1:5">
      <c r="A1443" t="str">
        <f>IF(INDEX('Display 730 &amp; 1200'!$A:$A,ROW())="","",INDEX('Display 730 &amp; 1200'!$A:$A,ROW()))</f>
        <v>SURABAYA泗水</v>
      </c>
      <c r="B1443" t="str">
        <f>IF(INDEX('Display 730 &amp; 1200'!$B:$B,ROW())="","",INDEX('Display 730 &amp; 1200'!$B:$B,ROW()))</f>
        <v>HAMDI ALAYDRUS</v>
      </c>
      <c r="C1443" t="str">
        <f>IF(INDEX('Display 730 &amp; 1200'!$D:$D,ROW())="","",INDEX('Display 730 &amp; 1200'!$D:$D,ROW()))</f>
        <v>TARIK_2</v>
      </c>
      <c r="D1443" t="e">
        <f>IF($C1443="",0,SUMIFS(#REF!,#REF!,$C1443,#REF!,"&gt;="&amp;'Display 730 &amp; 1200'!$AN$10,#REF!,"&lt;="&amp;'Display 730 &amp; 1200'!$AN$9))</f>
        <v>#REF!</v>
      </c>
      <c r="E1443" t="e">
        <f>IF($C1443="",0,SUMIFS(#REF!,#REF!,$C1443,#REF!,"&gt;="&amp;'Display 730 &amp; 1200'!$AN$12,#REF!,"&lt;="&amp;'Display 730 &amp; 1200'!$AN$11))</f>
        <v>#REF!</v>
      </c>
    </row>
    <row r="1444" spans="1:5">
      <c r="A1444" t="str">
        <f>IF(INDEX('Display 730 &amp; 1200'!$A:$A,ROW())="","",INDEX('Display 730 &amp; 1200'!$A:$A,ROW()))</f>
        <v>SURABAYA泗水</v>
      </c>
      <c r="B1444" t="str">
        <f>IF(INDEX('Display 730 &amp; 1200'!$B:$B,ROW())="","",INDEX('Display 730 &amp; 1200'!$B:$B,ROW()))</f>
        <v>HAMDI ALAYDRUS</v>
      </c>
      <c r="C1444" t="str">
        <f>IF(INDEX('Display 730 &amp; 1200'!$D:$D,ROW())="","",INDEX('Display 730 &amp; 1200'!$D:$D,ROW()))</f>
        <v>TULANGAN_1</v>
      </c>
      <c r="D1444" t="e">
        <f>IF($C1444="",0,SUMIFS(#REF!,#REF!,$C1444,#REF!,"&gt;="&amp;'Display 730 &amp; 1200'!$AN$10,#REF!,"&lt;="&amp;'Display 730 &amp; 1200'!$AN$9))</f>
        <v>#REF!</v>
      </c>
      <c r="E1444" t="e">
        <f>IF($C1444="",0,SUMIFS(#REF!,#REF!,$C1444,#REF!,"&gt;="&amp;'Display 730 &amp; 1200'!$AN$12,#REF!,"&lt;="&amp;'Display 730 &amp; 1200'!$AN$11))</f>
        <v>#REF!</v>
      </c>
    </row>
    <row r="1445" spans="1:5">
      <c r="A1445" t="str">
        <f>IF(INDEX('Display 730 &amp; 1200'!$A:$A,ROW())="","",INDEX('Display 730 &amp; 1200'!$A:$A,ROW()))</f>
        <v>SURABAYA泗水</v>
      </c>
      <c r="B1445" t="str">
        <f>IF(INDEX('Display 730 &amp; 1200'!$B:$B,ROW())="","",INDEX('Display 730 &amp; 1200'!$B:$B,ROW()))</f>
        <v>HAMDI ALAYDRUS</v>
      </c>
      <c r="C1445" t="str">
        <f>IF(INDEX('Display 730 &amp; 1200'!$D:$D,ROW())="","",INDEX('Display 730 &amp; 1200'!$D:$D,ROW()))</f>
        <v>SUKODONO_1</v>
      </c>
      <c r="D1445" t="e">
        <f>IF($C1445="",0,SUMIFS(#REF!,#REF!,$C1445,#REF!,"&gt;="&amp;'Display 730 &amp; 1200'!$AN$10,#REF!,"&lt;="&amp;'Display 730 &amp; 1200'!$AN$9))</f>
        <v>#REF!</v>
      </c>
      <c r="E1445" t="e">
        <f>IF($C1445="",0,SUMIFS(#REF!,#REF!,$C1445,#REF!,"&gt;="&amp;'Display 730 &amp; 1200'!$AN$12,#REF!,"&lt;="&amp;'Display 730 &amp; 1200'!$AN$11))</f>
        <v>#REF!</v>
      </c>
    </row>
    <row r="1446" spans="1:5">
      <c r="A1446" t="str">
        <f>IF(INDEX('Display 730 &amp; 1200'!$A:$A,ROW())="","",INDEX('Display 730 &amp; 1200'!$A:$A,ROW()))</f>
        <v>SURABAYA泗水</v>
      </c>
      <c r="B1446" t="str">
        <f>IF(INDEX('Display 730 &amp; 1200'!$B:$B,ROW())="","",INDEX('Display 730 &amp; 1200'!$B:$B,ROW()))</f>
        <v>SRI OKYK WIDIAWATI</v>
      </c>
      <c r="C1446" t="str">
        <f>IF(INDEX('Display 730 &amp; 1200'!$D:$D,ROW())="","",INDEX('Display 730 &amp; 1200'!$D:$D,ROW()))</f>
        <v>DC_SAFELOCK</v>
      </c>
      <c r="D1446" t="e">
        <f>IF($C1446="",0,SUMIFS(#REF!,#REF!,$C1446,#REF!,"&gt;="&amp;'Display 730 &amp; 1200'!$AN$10,#REF!,"&lt;="&amp;'Display 730 &amp; 1200'!$AN$9))</f>
        <v>#REF!</v>
      </c>
      <c r="E1446" t="e">
        <f>IF($C1446="",0,SUMIFS(#REF!,#REF!,$C1446,#REF!,"&gt;="&amp;'Display 730 &amp; 1200'!$AN$12,#REF!,"&lt;="&amp;'Display 730 &amp; 1200'!$AN$11))</f>
        <v>#REF!</v>
      </c>
    </row>
    <row r="1447" spans="1:5">
      <c r="A1447" t="str">
        <f>IF(INDEX('Display 730 &amp; 1200'!$A:$A,ROW())="","",INDEX('Display 730 &amp; 1200'!$A:$A,ROW()))</f>
        <v>SURABAYA泗水</v>
      </c>
      <c r="B1447" t="str">
        <f>IF(INDEX('Display 730 &amp; 1200'!$B:$B,ROW())="","",INDEX('Display 730 &amp; 1200'!$B:$B,ROW()))</f>
        <v>SRI OKYK WIDIAWATI</v>
      </c>
      <c r="C1447" t="str">
        <f>IF(INDEX('Display 730 &amp; 1200'!$D:$D,ROW())="","",INDEX('Display 730 &amp; 1200'!$D:$D,ROW()))</f>
        <v>GELAM</v>
      </c>
      <c r="D1447" t="e">
        <f>IF($C1447="",0,SUMIFS(#REF!,#REF!,$C1447,#REF!,"&gt;="&amp;'Display 730 &amp; 1200'!$AN$10,#REF!,"&lt;="&amp;'Display 730 &amp; 1200'!$AN$9))</f>
        <v>#REF!</v>
      </c>
      <c r="E1447" t="e">
        <f>IF($C1447="",0,SUMIFS(#REF!,#REF!,$C1447,#REF!,"&gt;="&amp;'Display 730 &amp; 1200'!$AN$12,#REF!,"&lt;="&amp;'Display 730 &amp; 1200'!$AN$11))</f>
        <v>#REF!</v>
      </c>
    </row>
    <row r="1448" spans="1:5">
      <c r="A1448" t="str">
        <f>IF(INDEX('Display 730 &amp; 1200'!$A:$A,ROW())="","",INDEX('Display 730 &amp; 1200'!$A:$A,ROW()))</f>
        <v>SURABAYA泗水</v>
      </c>
      <c r="B1448" t="str">
        <f>IF(INDEX('Display 730 &amp; 1200'!$B:$B,ROW())="","",INDEX('Display 730 &amp; 1200'!$B:$B,ROW()))</f>
        <v>SRI OKYK WIDIAWATI</v>
      </c>
      <c r="C1448" t="str">
        <f>IF(INDEX('Display 730 &amp; 1200'!$D:$D,ROW())="","",INDEX('Display 730 &amp; 1200'!$D:$D,ROW()))</f>
        <v>TAMAN</v>
      </c>
      <c r="D1448" t="e">
        <f>IF($C1448="",0,SUMIFS(#REF!,#REF!,$C1448,#REF!,"&gt;="&amp;'Display 730 &amp; 1200'!$AN$10,#REF!,"&lt;="&amp;'Display 730 &amp; 1200'!$AN$9))</f>
        <v>#REF!</v>
      </c>
      <c r="E1448" t="e">
        <f>IF($C1448="",0,SUMIFS(#REF!,#REF!,$C1448,#REF!,"&gt;="&amp;'Display 730 &amp; 1200'!$AN$12,#REF!,"&lt;="&amp;'Display 730 &amp; 1200'!$AN$11))</f>
        <v>#REF!</v>
      </c>
    </row>
    <row r="1449" spans="1:5">
      <c r="A1449" t="str">
        <f>IF(INDEX('Display 730 &amp; 1200'!$A:$A,ROW())="","",INDEX('Display 730 &amp; 1200'!$A:$A,ROW()))</f>
        <v>SURABAYA泗水</v>
      </c>
      <c r="B1449" t="str">
        <f>IF(INDEX('Display 730 &amp; 1200'!$B:$B,ROW())="","",INDEX('Display 730 &amp; 1200'!$B:$B,ROW()))</f>
        <v>SRI OKYK WIDIAWATI</v>
      </c>
      <c r="C1449" t="str">
        <f>IF(INDEX('Display 730 &amp; 1200'!$D:$D,ROW())="","",INDEX('Display 730 &amp; 1200'!$D:$D,ROW()))</f>
        <v>TAMAN_3</v>
      </c>
      <c r="D1449" t="e">
        <f>IF($C1449="",0,SUMIFS(#REF!,#REF!,$C1449,#REF!,"&gt;="&amp;'Display 730 &amp; 1200'!$AN$10,#REF!,"&lt;="&amp;'Display 730 &amp; 1200'!$AN$9))</f>
        <v>#REF!</v>
      </c>
      <c r="E1449" t="e">
        <f>IF($C1449="",0,SUMIFS(#REF!,#REF!,$C1449,#REF!,"&gt;="&amp;'Display 730 &amp; 1200'!$AN$12,#REF!,"&lt;="&amp;'Display 730 &amp; 1200'!$AN$11))</f>
        <v>#REF!</v>
      </c>
    </row>
    <row r="1450" spans="1:5">
      <c r="A1450" t="str">
        <f>IF(INDEX('Display 730 &amp; 1200'!$A:$A,ROW())="","",INDEX('Display 730 &amp; 1200'!$A:$A,ROW()))</f>
        <v>SURABAYA泗水</v>
      </c>
      <c r="B1450" t="str">
        <f>IF(INDEX('Display 730 &amp; 1200'!$B:$B,ROW())="","",INDEX('Display 730 &amp; 1200'!$B:$B,ROW()))</f>
        <v>SRI OKYK WIDIAWATI</v>
      </c>
      <c r="C1450" t="str">
        <f>IF(INDEX('Display 730 &amp; 1200'!$D:$D,ROW())="","",INDEX('Display 730 &amp; 1200'!$D:$D,ROW()))</f>
        <v>DC_TAMAN</v>
      </c>
      <c r="D1450" t="e">
        <f>IF($C1450="",0,SUMIFS(#REF!,#REF!,$C1450,#REF!,"&gt;="&amp;'Display 730 &amp; 1200'!$AN$10,#REF!,"&lt;="&amp;'Display 730 &amp; 1200'!$AN$9))</f>
        <v>#REF!</v>
      </c>
      <c r="E1450" t="e">
        <f>IF($C1450="",0,SUMIFS(#REF!,#REF!,$C1450,#REF!,"&gt;="&amp;'Display 730 &amp; 1200'!$AN$12,#REF!,"&lt;="&amp;'Display 730 &amp; 1200'!$AN$11))</f>
        <v>#REF!</v>
      </c>
    </row>
    <row r="1451" spans="1:5">
      <c r="A1451" t="str">
        <f>IF(INDEX('Display 730 &amp; 1200'!$A:$A,ROW())="","",INDEX('Display 730 &amp; 1200'!$A:$A,ROW()))</f>
        <v>SURABAYA泗水</v>
      </c>
      <c r="B1451" t="str">
        <f>IF(INDEX('Display 730 &amp; 1200'!$B:$B,ROW())="","",INDEX('Display 730 &amp; 1200'!$B:$B,ROW()))</f>
        <v>SRI OKYK WIDIAWATI</v>
      </c>
      <c r="C1451" t="str">
        <f>IF(INDEX('Display 730 &amp; 1200'!$D:$D,ROW())="","",INDEX('Display 730 &amp; 1200'!$D:$D,ROW()))</f>
        <v>SEDATI</v>
      </c>
      <c r="D1451" t="e">
        <f>IF($C1451="",0,SUMIFS(#REF!,#REF!,$C1451,#REF!,"&gt;="&amp;'Display 730 &amp; 1200'!$AN$10,#REF!,"&lt;="&amp;'Display 730 &amp; 1200'!$AN$9))</f>
        <v>#REF!</v>
      </c>
      <c r="E1451" t="e">
        <f>IF($C1451="",0,SUMIFS(#REF!,#REF!,$C1451,#REF!,"&gt;="&amp;'Display 730 &amp; 1200'!$AN$12,#REF!,"&lt;="&amp;'Display 730 &amp; 1200'!$AN$11))</f>
        <v>#REF!</v>
      </c>
    </row>
    <row r="1452" spans="1:5">
      <c r="A1452" t="str">
        <f>IF(INDEX('Display 730 &amp; 1200'!$A:$A,ROW())="","",INDEX('Display 730 &amp; 1200'!$A:$A,ROW()))</f>
        <v>SURABAYA泗水</v>
      </c>
      <c r="B1452" t="str">
        <f>IF(INDEX('Display 730 &amp; 1200'!$B:$B,ROW())="","",INDEX('Display 730 &amp; 1200'!$B:$B,ROW()))</f>
        <v>SRI OKYK WIDIAWATI</v>
      </c>
      <c r="C1452" t="str">
        <f>IF(INDEX('Display 730 &amp; 1200'!$D:$D,ROW())="","",INDEX('Display 730 &amp; 1200'!$D:$D,ROW()))</f>
        <v>GEDANGAN</v>
      </c>
      <c r="D1452" t="e">
        <f>IF($C1452="",0,SUMIFS(#REF!,#REF!,$C1452,#REF!,"&gt;="&amp;'Display 730 &amp; 1200'!$AN$10,#REF!,"&lt;="&amp;'Display 730 &amp; 1200'!$AN$9))</f>
        <v>#REF!</v>
      </c>
      <c r="E1452" t="e">
        <f>IF($C1452="",0,SUMIFS(#REF!,#REF!,$C1452,#REF!,"&gt;="&amp;'Display 730 &amp; 1200'!$AN$12,#REF!,"&lt;="&amp;'Display 730 &amp; 1200'!$AN$11))</f>
        <v>#REF!</v>
      </c>
    </row>
    <row r="1453" spans="1:5">
      <c r="A1453" t="str">
        <f>IF(INDEX('Display 730 &amp; 1200'!$A:$A,ROW())="","",INDEX('Display 730 &amp; 1200'!$A:$A,ROW()))</f>
        <v>SURABAYA泗水</v>
      </c>
      <c r="B1453" t="str">
        <f>IF(INDEX('Display 730 &amp; 1200'!$B:$B,ROW())="","",INDEX('Display 730 &amp; 1200'!$B:$B,ROW()))</f>
        <v>SRI OKYK WIDIAWATI</v>
      </c>
      <c r="C1453" t="str">
        <f>IF(INDEX('Display 730 &amp; 1200'!$D:$D,ROW())="","",INDEX('Display 730 &amp; 1200'!$D:$D,ROW()))</f>
        <v>WARU_6</v>
      </c>
      <c r="D1453" t="e">
        <f>IF($C1453="",0,SUMIFS(#REF!,#REF!,$C1453,#REF!,"&gt;="&amp;'Display 730 &amp; 1200'!$AN$10,#REF!,"&lt;="&amp;'Display 730 &amp; 1200'!$AN$9))</f>
        <v>#REF!</v>
      </c>
      <c r="E1453" t="e">
        <f>IF($C1453="",0,SUMIFS(#REF!,#REF!,$C1453,#REF!,"&gt;="&amp;'Display 730 &amp; 1200'!$AN$12,#REF!,"&lt;="&amp;'Display 730 &amp; 1200'!$AN$11))</f>
        <v>#REF!</v>
      </c>
    </row>
    <row r="1454" spans="1:5">
      <c r="A1454" t="str">
        <f>IF(INDEX('Display 730 &amp; 1200'!$A:$A,ROW())="","",INDEX('Display 730 &amp; 1200'!$A:$A,ROW()))</f>
        <v>SURABAYA泗水</v>
      </c>
      <c r="B1454" t="str">
        <f>IF(INDEX('Display 730 &amp; 1200'!$B:$B,ROW())="","",INDEX('Display 730 &amp; 1200'!$B:$B,ROW()))</f>
        <v>SRI OKYK WIDIAWATI</v>
      </c>
      <c r="C1454" t="str">
        <f>IF(INDEX('Display 730 &amp; 1200'!$D:$D,ROW())="","",INDEX('Display 730 &amp; 1200'!$D:$D,ROW()))</f>
        <v>SEDATI_1</v>
      </c>
      <c r="D1454" t="e">
        <f>IF($C1454="",0,SUMIFS(#REF!,#REF!,$C1454,#REF!,"&gt;="&amp;'Display 730 &amp; 1200'!$AN$10,#REF!,"&lt;="&amp;'Display 730 &amp; 1200'!$AN$9))</f>
        <v>#REF!</v>
      </c>
      <c r="E1454" t="e">
        <f>IF($C1454="",0,SUMIFS(#REF!,#REF!,$C1454,#REF!,"&gt;="&amp;'Display 730 &amp; 1200'!$AN$12,#REF!,"&lt;="&amp;'Display 730 &amp; 1200'!$AN$11))</f>
        <v>#REF!</v>
      </c>
    </row>
    <row r="1455" spans="1:5">
      <c r="A1455" t="str">
        <f>IF(INDEX('Display 730 &amp; 1200'!$A:$A,ROW())="","",INDEX('Display 730 &amp; 1200'!$A:$A,ROW()))</f>
        <v>SURABAYA泗水</v>
      </c>
      <c r="B1455" t="str">
        <f>IF(INDEX('Display 730 &amp; 1200'!$B:$B,ROW())="","",INDEX('Display 730 &amp; 1200'!$B:$B,ROW()))</f>
        <v>SRI OKYK WIDIAWATI</v>
      </c>
      <c r="C1455" t="str">
        <f>IF(INDEX('Display 730 &amp; 1200'!$D:$D,ROW())="","",INDEX('Display 730 &amp; 1200'!$D:$D,ROW()))</f>
        <v>BUDURAN_1</v>
      </c>
      <c r="D1455" t="e">
        <f>IF($C1455="",0,SUMIFS(#REF!,#REF!,$C1455,#REF!,"&gt;="&amp;'Display 730 &amp; 1200'!$AN$10,#REF!,"&lt;="&amp;'Display 730 &amp; 1200'!$AN$9))</f>
        <v>#REF!</v>
      </c>
      <c r="E1455" t="e">
        <f>IF($C1455="",0,SUMIFS(#REF!,#REF!,$C1455,#REF!,"&gt;="&amp;'Display 730 &amp; 1200'!$AN$12,#REF!,"&lt;="&amp;'Display 730 &amp; 1200'!$AN$11))</f>
        <v>#REF!</v>
      </c>
    </row>
    <row r="1456" spans="1:5">
      <c r="A1456" t="str">
        <f>IF(INDEX('Display 730 &amp; 1200'!$A:$A,ROW())="","",INDEX('Display 730 &amp; 1200'!$A:$A,ROW()))</f>
        <v>SURABAYA泗水</v>
      </c>
      <c r="B1456" t="str">
        <f>IF(INDEX('Display 730 &amp; 1200'!$B:$B,ROW())="","",INDEX('Display 730 &amp; 1200'!$B:$B,ROW()))</f>
        <v>SRI OKYK WIDIAWATI</v>
      </c>
      <c r="C1456" t="str">
        <f>IF(INDEX('Display 730 &amp; 1200'!$D:$D,ROW())="","",INDEX('Display 730 &amp; 1200'!$D:$D,ROW()))</f>
        <v>WARU_7</v>
      </c>
      <c r="D1456" t="e">
        <f>IF($C1456="",0,SUMIFS(#REF!,#REF!,$C1456,#REF!,"&gt;="&amp;'Display 730 &amp; 1200'!$AN$10,#REF!,"&lt;="&amp;'Display 730 &amp; 1200'!$AN$9))</f>
        <v>#REF!</v>
      </c>
      <c r="E1456" t="e">
        <f>IF($C1456="",0,SUMIFS(#REF!,#REF!,$C1456,#REF!,"&gt;="&amp;'Display 730 &amp; 1200'!$AN$12,#REF!,"&lt;="&amp;'Display 730 &amp; 1200'!$AN$11))</f>
        <v>#REF!</v>
      </c>
    </row>
    <row r="1457" spans="1:5">
      <c r="A1457" t="str">
        <f>IF(INDEX('Display 730 &amp; 1200'!$A:$A,ROW())="","",INDEX('Display 730 &amp; 1200'!$A:$A,ROW()))</f>
        <v>SURABAYA泗水</v>
      </c>
      <c r="B1457" t="str">
        <f>IF(INDEX('Display 730 &amp; 1200'!$B:$B,ROW())="","",INDEX('Display 730 &amp; 1200'!$B:$B,ROW()))</f>
        <v>-</v>
      </c>
      <c r="C1457" t="str">
        <f>IF(INDEX('Display 730 &amp; 1200'!$D:$D,ROW())="","",INDEX('Display 730 &amp; 1200'!$D:$D,ROW()))</f>
        <v>TCSDA003</v>
      </c>
      <c r="D1457" t="e">
        <f>IF($C1457="",0,SUMIFS(#REF!,#REF!,$C1457,#REF!,"&gt;="&amp;'Display 730 &amp; 1200'!$AN$10,#REF!,"&lt;="&amp;'Display 730 &amp; 1200'!$AN$9))</f>
        <v>#REF!</v>
      </c>
      <c r="E1457" t="e">
        <f>IF($C1457="",0,SUMIFS(#REF!,#REF!,$C1457,#REF!,"&gt;="&amp;'Display 730 &amp; 1200'!$AN$12,#REF!,"&lt;="&amp;'Display 730 &amp; 1200'!$AN$11))</f>
        <v>#REF!</v>
      </c>
    </row>
    <row r="1458" spans="1:5">
      <c r="A1458" t="str">
        <f>IF(INDEX('Display 730 &amp; 1200'!$A:$A,ROW())="","",INDEX('Display 730 &amp; 1200'!$A:$A,ROW()))</f>
        <v>SURABAYA泗水</v>
      </c>
      <c r="B1458" t="str">
        <f>IF(INDEX('Display 730 &amp; 1200'!$B:$B,ROW())="","",INDEX('Display 730 &amp; 1200'!$B:$B,ROW()))</f>
        <v>-</v>
      </c>
      <c r="C1458" t="str">
        <f>IF(INDEX('Display 730 &amp; 1200'!$D:$D,ROW())="","",INDEX('Display 730 &amp; 1200'!$D:$D,ROW()))</f>
        <v>TCSPG101</v>
      </c>
      <c r="D1458" t="e">
        <f>IF($C1458="",0,SUMIFS(#REF!,#REF!,$C1458,#REF!,"&gt;="&amp;'Display 730 &amp; 1200'!$AN$10,#REF!,"&lt;="&amp;'Display 730 &amp; 1200'!$AN$9))</f>
        <v>#REF!</v>
      </c>
      <c r="E1458" t="e">
        <f>IF($C1458="",0,SUMIFS(#REF!,#REF!,$C1458,#REF!,"&gt;="&amp;'Display 730 &amp; 1200'!$AN$12,#REF!,"&lt;="&amp;'Display 730 &amp; 1200'!$AN$11))</f>
        <v>#REF!</v>
      </c>
    </row>
    <row r="1459" spans="1:5">
      <c r="A1459" t="str">
        <f>IF(INDEX('Display 730 &amp; 1200'!$A:$A,ROW())="","",INDEX('Display 730 &amp; 1200'!$A:$A,ROW()))</f>
        <v>BALI巴厘</v>
      </c>
      <c r="B1459" t="str">
        <f>IF(INDEX('Display 730 &amp; 1200'!$B:$B,ROW())="","",INDEX('Display 730 &amp; 1200'!$B:$B,ROW()))</f>
        <v>Ika Elfiera Sinaga</v>
      </c>
      <c r="C1459" t="str">
        <f>IF(INDEX('Display 730 &amp; 1200'!$D:$D,ROW())="","",INDEX('Display 730 &amp; 1200'!$D:$D,ROW()))</f>
        <v>CP_SESETAN</v>
      </c>
      <c r="D1459" t="e">
        <f>IF($C1459="",0,SUMIFS(#REF!,#REF!,$C1459,#REF!,"&gt;="&amp;'Display 730 &amp; 1200'!$AN$10,#REF!,"&lt;="&amp;'Display 730 &amp; 1200'!$AN$9))</f>
        <v>#REF!</v>
      </c>
      <c r="E1459" t="e">
        <f>IF($C1459="",0,SUMIFS(#REF!,#REF!,$C1459,#REF!,"&gt;="&amp;'Display 730 &amp; 1200'!$AN$12,#REF!,"&lt;="&amp;'Display 730 &amp; 1200'!$AN$11))</f>
        <v>#REF!</v>
      </c>
    </row>
    <row r="1460" spans="1:5">
      <c r="A1460" t="str">
        <f>IF(INDEX('Display 730 &amp; 1200'!$A:$A,ROW())="","",INDEX('Display 730 &amp; 1200'!$A:$A,ROW()))</f>
        <v>BALI巴厘</v>
      </c>
      <c r="B1460" t="str">
        <f>IF(INDEX('Display 730 &amp; 1200'!$B:$B,ROW())="","",INDEX('Display 730 &amp; 1200'!$B:$B,ROW()))</f>
        <v>Ika Elfiera Sinaga</v>
      </c>
      <c r="C1460" t="str">
        <f>IF(INDEX('Display 730 &amp; 1200'!$D:$D,ROW())="","",INDEX('Display 730 &amp; 1200'!$D:$D,ROW()))</f>
        <v>CP_BULUH_INDAH</v>
      </c>
      <c r="D1460" t="e">
        <f>IF($C1460="",0,SUMIFS(#REF!,#REF!,$C1460,#REF!,"&gt;="&amp;'Display 730 &amp; 1200'!$AN$10,#REF!,"&lt;="&amp;'Display 730 &amp; 1200'!$AN$9))</f>
        <v>#REF!</v>
      </c>
      <c r="E1460" t="e">
        <f>IF($C1460="",0,SUMIFS(#REF!,#REF!,$C1460,#REF!,"&gt;="&amp;'Display 730 &amp; 1200'!$AN$12,#REF!,"&lt;="&amp;'Display 730 &amp; 1200'!$AN$11))</f>
        <v>#REF!</v>
      </c>
    </row>
    <row r="1461" spans="1:5">
      <c r="A1461" t="str">
        <f>IF(INDEX('Display 730 &amp; 1200'!$A:$A,ROW())="","",INDEX('Display 730 &amp; 1200'!$A:$A,ROW()))</f>
        <v>BALI巴厘</v>
      </c>
      <c r="B1461" t="str">
        <f>IF(INDEX('Display 730 &amp; 1200'!$B:$B,ROW())="","",INDEX('Display 730 &amp; 1200'!$B:$B,ROW()))</f>
        <v>I Nyoman Andika Indrananta,S.E.,M.M</v>
      </c>
      <c r="C1461" t="str">
        <f>IF(INDEX('Display 730 &amp; 1200'!$D:$D,ROW())="","",INDEX('Display 730 &amp; 1200'!$D:$D,ROW()))</f>
        <v>SINGARAJA</v>
      </c>
      <c r="D1461" t="e">
        <f>IF($C1461="",0,SUMIFS(#REF!,#REF!,$C1461,#REF!,"&gt;="&amp;'Display 730 &amp; 1200'!$AN$10,#REF!,"&lt;="&amp;'Display 730 &amp; 1200'!$AN$9))</f>
        <v>#REF!</v>
      </c>
      <c r="E1461" t="e">
        <f>IF($C1461="",0,SUMIFS(#REF!,#REF!,$C1461,#REF!,"&gt;="&amp;'Display 730 &amp; 1200'!$AN$12,#REF!,"&lt;="&amp;'Display 730 &amp; 1200'!$AN$11))</f>
        <v>#REF!</v>
      </c>
    </row>
    <row r="1462" spans="1:5">
      <c r="A1462" t="str">
        <f>IF(INDEX('Display 730 &amp; 1200'!$A:$A,ROW())="","",INDEX('Display 730 &amp; 1200'!$A:$A,ROW()))</f>
        <v>BALI巴厘</v>
      </c>
      <c r="B1462" t="str">
        <f>IF(INDEX('Display 730 &amp; 1200'!$B:$B,ROW())="","",INDEX('Display 730 &amp; 1200'!$B:$B,ROW()))</f>
        <v>Ika Elfiera Sinaga</v>
      </c>
      <c r="C1462" t="str">
        <f>IF(INDEX('Display 730 &amp; 1200'!$D:$D,ROW())="","",INDEX('Display 730 &amp; 1200'!$D:$D,ROW()))</f>
        <v>CP_LETDA_MADE_PUTRA</v>
      </c>
      <c r="D1462" t="e">
        <f>IF($C1462="",0,SUMIFS(#REF!,#REF!,$C1462,#REF!,"&gt;="&amp;'Display 730 &amp; 1200'!$AN$10,#REF!,"&lt;="&amp;'Display 730 &amp; 1200'!$AN$9))</f>
        <v>#REF!</v>
      </c>
      <c r="E1462" t="e">
        <f>IF($C1462="",0,SUMIFS(#REF!,#REF!,$C1462,#REF!,"&gt;="&amp;'Display 730 &amp; 1200'!$AN$12,#REF!,"&lt;="&amp;'Display 730 &amp; 1200'!$AN$11))</f>
        <v>#REF!</v>
      </c>
    </row>
    <row r="1463" spans="1:5">
      <c r="A1463" t="str">
        <f>IF(INDEX('Display 730 &amp; 1200'!$A:$A,ROW())="","",INDEX('Display 730 &amp; 1200'!$A:$A,ROW()))</f>
        <v>BALI巴厘</v>
      </c>
      <c r="B1463" t="str">
        <f>IF(INDEX('Display 730 &amp; 1200'!$B:$B,ROW())="","",INDEX('Display 730 &amp; 1200'!$B:$B,ROW()))</f>
        <v>Ika Elfiera Sinaga</v>
      </c>
      <c r="C1463" t="str">
        <f>IF(INDEX('Display 730 &amp; 1200'!$D:$D,ROW())="","",INDEX('Display 730 &amp; 1200'!$D:$D,ROW()))</f>
        <v>BATUKARU</v>
      </c>
      <c r="D1463" t="e">
        <f>IF($C1463="",0,SUMIFS(#REF!,#REF!,$C1463,#REF!,"&gt;="&amp;'Display 730 &amp; 1200'!$AN$10,#REF!,"&lt;="&amp;'Display 730 &amp; 1200'!$AN$9))</f>
        <v>#REF!</v>
      </c>
      <c r="E1463" t="e">
        <f>IF($C1463="",0,SUMIFS(#REF!,#REF!,$C1463,#REF!,"&gt;="&amp;'Display 730 &amp; 1200'!$AN$12,#REF!,"&lt;="&amp;'Display 730 &amp; 1200'!$AN$11))</f>
        <v>#REF!</v>
      </c>
    </row>
    <row r="1464" spans="1:5">
      <c r="A1464" t="str">
        <f>IF(INDEX('Display 730 &amp; 1200'!$A:$A,ROW())="","",INDEX('Display 730 &amp; 1200'!$A:$A,ROW()))</f>
        <v>BALI巴厘</v>
      </c>
      <c r="B1464" t="str">
        <f>IF(INDEX('Display 730 &amp; 1200'!$B:$B,ROW())="","",INDEX('Display 730 &amp; 1200'!$B:$B,ROW()))</f>
        <v>Ika Elfiera Sinaga</v>
      </c>
      <c r="C1464" t="str">
        <f>IF(INDEX('Display 730 &amp; 1200'!$D:$D,ROW())="","",INDEX('Display 730 &amp; 1200'!$D:$D,ROW()))</f>
        <v>CP_PATIH_NAMBI</v>
      </c>
      <c r="D1464" t="e">
        <f>IF($C1464="",0,SUMIFS(#REF!,#REF!,$C1464,#REF!,"&gt;="&amp;'Display 730 &amp; 1200'!$AN$10,#REF!,"&lt;="&amp;'Display 730 &amp; 1200'!$AN$9))</f>
        <v>#REF!</v>
      </c>
      <c r="E1464" t="e">
        <f>IF($C1464="",0,SUMIFS(#REF!,#REF!,$C1464,#REF!,"&gt;="&amp;'Display 730 &amp; 1200'!$AN$12,#REF!,"&lt;="&amp;'Display 730 &amp; 1200'!$AN$11))</f>
        <v>#REF!</v>
      </c>
    </row>
    <row r="1465" spans="1:5">
      <c r="A1465" t="str">
        <f>IF(INDEX('Display 730 &amp; 1200'!$A:$A,ROW())="","",INDEX('Display 730 &amp; 1200'!$A:$A,ROW()))</f>
        <v>BALI巴厘</v>
      </c>
      <c r="B1465" t="str">
        <f>IF(INDEX('Display 730 &amp; 1200'!$B:$B,ROW())="","",INDEX('Display 730 &amp; 1200'!$B:$B,ROW()))</f>
        <v>Ika Elfiera Sinaga</v>
      </c>
      <c r="C1465" t="str">
        <f>IF(INDEX('Display 730 &amp; 1200'!$D:$D,ROW())="","",INDEX('Display 730 &amp; 1200'!$D:$D,ROW()))</f>
        <v>CP_PULAU_NIAS</v>
      </c>
      <c r="D1465" t="e">
        <f>IF($C1465="",0,SUMIFS(#REF!,#REF!,$C1465,#REF!,"&gt;="&amp;'Display 730 &amp; 1200'!$AN$10,#REF!,"&lt;="&amp;'Display 730 &amp; 1200'!$AN$9))</f>
        <v>#REF!</v>
      </c>
      <c r="E1465" t="e">
        <f>IF($C1465="",0,SUMIFS(#REF!,#REF!,$C1465,#REF!,"&gt;="&amp;'Display 730 &amp; 1200'!$AN$12,#REF!,"&lt;="&amp;'Display 730 &amp; 1200'!$AN$11))</f>
        <v>#REF!</v>
      </c>
    </row>
    <row r="1466" spans="1:5">
      <c r="A1466" t="str">
        <f>IF(INDEX('Display 730 &amp; 1200'!$A:$A,ROW())="","",INDEX('Display 730 &amp; 1200'!$A:$A,ROW()))</f>
        <v>BALI巴厘</v>
      </c>
      <c r="B1466" t="str">
        <f>IF(INDEX('Display 730 &amp; 1200'!$B:$B,ROW())="","",INDEX('Display 730 &amp; 1200'!$B:$B,ROW()))</f>
        <v>Ida I Dewa Agung Santawya</v>
      </c>
      <c r="C1466" t="str">
        <f>IF(INDEX('Display 730 &amp; 1200'!$D:$D,ROW())="","",INDEX('Display 730 &amp; 1200'!$D:$D,ROW()))</f>
        <v>CP_BATUBULAN</v>
      </c>
      <c r="D1466" t="e">
        <f>IF($C1466="",0,SUMIFS(#REF!,#REF!,$C1466,#REF!,"&gt;="&amp;'Display 730 &amp; 1200'!$AN$10,#REF!,"&lt;="&amp;'Display 730 &amp; 1200'!$AN$9))</f>
        <v>#REF!</v>
      </c>
      <c r="E1466" t="e">
        <f>IF($C1466="",0,SUMIFS(#REF!,#REF!,$C1466,#REF!,"&gt;="&amp;'Display 730 &amp; 1200'!$AN$12,#REF!,"&lt;="&amp;'Display 730 &amp; 1200'!$AN$11))</f>
        <v>#REF!</v>
      </c>
    </row>
    <row r="1467" spans="1:5">
      <c r="A1467" t="str">
        <f>IF(INDEX('Display 730 &amp; 1200'!$A:$A,ROW())="","",INDEX('Display 730 &amp; 1200'!$A:$A,ROW()))</f>
        <v>BALI巴厘</v>
      </c>
      <c r="B1467" t="str">
        <f>IF(INDEX('Display 730 &amp; 1200'!$B:$B,ROW())="","",INDEX('Display 730 &amp; 1200'!$B:$B,ROW()))</f>
        <v>Ika Elfiera Sinaga</v>
      </c>
      <c r="C1467" t="str">
        <f>IF(INDEX('Display 730 &amp; 1200'!$D:$D,ROW())="","",INDEX('Display 730 &amp; 1200'!$D:$D,ROW()))</f>
        <v>CP_NANGKA</v>
      </c>
      <c r="D1467" t="e">
        <f>IF($C1467="",0,SUMIFS(#REF!,#REF!,$C1467,#REF!,"&gt;="&amp;'Display 730 &amp; 1200'!$AN$10,#REF!,"&lt;="&amp;'Display 730 &amp; 1200'!$AN$9))</f>
        <v>#REF!</v>
      </c>
      <c r="E1467" t="e">
        <f>IF($C1467="",0,SUMIFS(#REF!,#REF!,$C1467,#REF!,"&gt;="&amp;'Display 730 &amp; 1200'!$AN$12,#REF!,"&lt;="&amp;'Display 730 &amp; 1200'!$AN$11))</f>
        <v>#REF!</v>
      </c>
    </row>
    <row r="1468" spans="1:5">
      <c r="A1468" t="str">
        <f>IF(INDEX('Display 730 &amp; 1200'!$A:$A,ROW())="","",INDEX('Display 730 &amp; 1200'!$A:$A,ROW()))</f>
        <v>BALI巴厘</v>
      </c>
      <c r="B1468" t="str">
        <f>IF(INDEX('Display 730 &amp; 1200'!$B:$B,ROW())="","",INDEX('Display 730 &amp; 1200'!$B:$B,ROW()))</f>
        <v>Komang Astra Putra Gunawan</v>
      </c>
      <c r="C1468" t="str">
        <f>IF(INDEX('Display 730 &amp; 1200'!$D:$D,ROW())="","",INDEX('Display 730 &amp; 1200'!$D:$D,ROW()))</f>
        <v>BLAMBANGAN</v>
      </c>
      <c r="D1468" t="e">
        <f>IF($C1468="",0,SUMIFS(#REF!,#REF!,$C1468,#REF!,"&gt;="&amp;'Display 730 &amp; 1200'!$AN$10,#REF!,"&lt;="&amp;'Display 730 &amp; 1200'!$AN$9))</f>
        <v>#REF!</v>
      </c>
      <c r="E1468" t="e">
        <f>IF($C1468="",0,SUMIFS(#REF!,#REF!,$C1468,#REF!,"&gt;="&amp;'Display 730 &amp; 1200'!$AN$12,#REF!,"&lt;="&amp;'Display 730 &amp; 1200'!$AN$11))</f>
        <v>#REF!</v>
      </c>
    </row>
    <row r="1469" spans="1:5">
      <c r="A1469" t="str">
        <f>IF(INDEX('Display 730 &amp; 1200'!$A:$A,ROW())="","",INDEX('Display 730 &amp; 1200'!$A:$A,ROW()))</f>
        <v>BALI巴厘</v>
      </c>
      <c r="B1469" t="str">
        <f>IF(INDEX('Display 730 &amp; 1200'!$B:$B,ROW())="","",INDEX('Display 730 &amp; 1200'!$B:$B,ROW()))</f>
        <v>Ika Elfiera Sinaga</v>
      </c>
      <c r="C1469" t="str">
        <f>IF(INDEX('Display 730 &amp; 1200'!$D:$D,ROW())="","",INDEX('Display 730 &amp; 1200'!$D:$D,ROW()))</f>
        <v>CP_TANGKUBAN_PERAHU</v>
      </c>
      <c r="D1469" t="e">
        <f>IF($C1469="",0,SUMIFS(#REF!,#REF!,$C1469,#REF!,"&gt;="&amp;'Display 730 &amp; 1200'!$AN$10,#REF!,"&lt;="&amp;'Display 730 &amp; 1200'!$AN$9))</f>
        <v>#REF!</v>
      </c>
      <c r="E1469" t="e">
        <f>IF($C1469="",0,SUMIFS(#REF!,#REF!,$C1469,#REF!,"&gt;="&amp;'Display 730 &amp; 1200'!$AN$12,#REF!,"&lt;="&amp;'Display 730 &amp; 1200'!$AN$11))</f>
        <v>#REF!</v>
      </c>
    </row>
    <row r="1470" spans="1:5">
      <c r="A1470" t="str">
        <f>IF(INDEX('Display 730 &amp; 1200'!$A:$A,ROW())="","",INDEX('Display 730 &amp; 1200'!$A:$A,ROW()))</f>
        <v>BALI巴厘</v>
      </c>
      <c r="B1470" t="str">
        <f>IF(INDEX('Display 730 &amp; 1200'!$B:$B,ROW())="","",INDEX('Display 730 &amp; 1200'!$B:$B,ROW()))</f>
        <v>Ida I Dewa Agung Santawya</v>
      </c>
      <c r="C1470" t="str">
        <f>IF(INDEX('Display 730 &amp; 1200'!$D:$D,ROW())="","",INDEX('Display 730 &amp; 1200'!$D:$D,ROW()))</f>
        <v>CP_MADE_LEBAH</v>
      </c>
      <c r="D1470" t="e">
        <f>IF($C1470="",0,SUMIFS(#REF!,#REF!,$C1470,#REF!,"&gt;="&amp;'Display 730 &amp; 1200'!$AN$10,#REF!,"&lt;="&amp;'Display 730 &amp; 1200'!$AN$9))</f>
        <v>#REF!</v>
      </c>
      <c r="E1470" t="e">
        <f>IF($C1470="",0,SUMIFS(#REF!,#REF!,$C1470,#REF!,"&gt;="&amp;'Display 730 &amp; 1200'!$AN$12,#REF!,"&lt;="&amp;'Display 730 &amp; 1200'!$AN$11))</f>
        <v>#REF!</v>
      </c>
    </row>
    <row r="1471" spans="1:5">
      <c r="A1471" t="str">
        <f>IF(INDEX('Display 730 &amp; 1200'!$A:$A,ROW())="","",INDEX('Display 730 &amp; 1200'!$A:$A,ROW()))</f>
        <v>BALI巴厘</v>
      </c>
      <c r="B1471" t="str">
        <f>IF(INDEX('Display 730 &amp; 1200'!$B:$B,ROW())="","",INDEX('Display 730 &amp; 1200'!$B:$B,ROW()))</f>
        <v>Ika Elfiera Sinaga</v>
      </c>
      <c r="C1471" t="str">
        <f>IF(INDEX('Display 730 &amp; 1200'!$D:$D,ROW())="","",INDEX('Display 730 &amp; 1200'!$D:$D,ROW()))</f>
        <v>CP_WR_SUPRATMAN</v>
      </c>
      <c r="D1471" t="e">
        <f>IF($C1471="",0,SUMIFS(#REF!,#REF!,$C1471,#REF!,"&gt;="&amp;'Display 730 &amp; 1200'!$AN$10,#REF!,"&lt;="&amp;'Display 730 &amp; 1200'!$AN$9))</f>
        <v>#REF!</v>
      </c>
      <c r="E1471" t="e">
        <f>IF($C1471="",0,SUMIFS(#REF!,#REF!,$C1471,#REF!,"&gt;="&amp;'Display 730 &amp; 1200'!$AN$12,#REF!,"&lt;="&amp;'Display 730 &amp; 1200'!$AN$11))</f>
        <v>#REF!</v>
      </c>
    </row>
    <row r="1472" spans="1:5">
      <c r="A1472" t="str">
        <f>IF(INDEX('Display 730 &amp; 1200'!$A:$A,ROW())="","",INDEX('Display 730 &amp; 1200'!$A:$A,ROW()))</f>
        <v>BALI巴厘</v>
      </c>
      <c r="B1472" t="str">
        <f>IF(INDEX('Display 730 &amp; 1200'!$B:$B,ROW())="","",INDEX('Display 730 &amp; 1200'!$B:$B,ROW()))</f>
        <v>Ika Elfiera Sinaga</v>
      </c>
      <c r="C1472" t="str">
        <f>IF(INDEX('Display 730 &amp; 1200'!$D:$D,ROW())="","",INDEX('Display 730 &amp; 1200'!$D:$D,ROW()))</f>
        <v>CP_BUANA_RAYA</v>
      </c>
      <c r="D1472" t="e">
        <f>IF($C1472="",0,SUMIFS(#REF!,#REF!,$C1472,#REF!,"&gt;="&amp;'Display 730 &amp; 1200'!$AN$10,#REF!,"&lt;="&amp;'Display 730 &amp; 1200'!$AN$9))</f>
        <v>#REF!</v>
      </c>
      <c r="E1472" t="e">
        <f>IF($C1472="",0,SUMIFS(#REF!,#REF!,$C1472,#REF!,"&gt;="&amp;'Display 730 &amp; 1200'!$AN$12,#REF!,"&lt;="&amp;'Display 730 &amp; 1200'!$AN$11))</f>
        <v>#REF!</v>
      </c>
    </row>
    <row r="1473" spans="1:5">
      <c r="A1473" t="str">
        <f>IF(INDEX('Display 730 &amp; 1200'!$A:$A,ROW())="","",INDEX('Display 730 &amp; 1200'!$A:$A,ROW()))</f>
        <v>BALI巴厘</v>
      </c>
      <c r="B1473" t="str">
        <f>IF(INDEX('Display 730 &amp; 1200'!$B:$B,ROW())="","",INDEX('Display 730 &amp; 1200'!$B:$B,ROW()))</f>
        <v>Ida I Dewa Agung Santawya</v>
      </c>
      <c r="C1473" t="str">
        <f>IF(INDEX('Display 730 &amp; 1200'!$D:$D,ROW())="","",INDEX('Display 730 &amp; 1200'!$D:$D,ROW()))</f>
        <v>CP_SEBATU</v>
      </c>
      <c r="D1473" t="e">
        <f>IF($C1473="",0,SUMIFS(#REF!,#REF!,$C1473,#REF!,"&gt;="&amp;'Display 730 &amp; 1200'!$AN$10,#REF!,"&lt;="&amp;'Display 730 &amp; 1200'!$AN$9))</f>
        <v>#REF!</v>
      </c>
      <c r="E1473" t="e">
        <f>IF($C1473="",0,SUMIFS(#REF!,#REF!,$C1473,#REF!,"&gt;="&amp;'Display 730 &amp; 1200'!$AN$12,#REF!,"&lt;="&amp;'Display 730 &amp; 1200'!$AN$11))</f>
        <v>#REF!</v>
      </c>
    </row>
    <row r="1474" spans="1:5">
      <c r="A1474" t="str">
        <f>IF(INDEX('Display 730 &amp; 1200'!$A:$A,ROW())="","",INDEX('Display 730 &amp; 1200'!$A:$A,ROW()))</f>
        <v>BALI巴厘</v>
      </c>
      <c r="B1474" t="str">
        <f>IF(INDEX('Display 730 &amp; 1200'!$B:$B,ROW())="","",INDEX('Display 730 &amp; 1200'!$B:$B,ROW()))</f>
        <v>I Nyoman Andika Indrananta,S.E.,M.M</v>
      </c>
      <c r="C1474" t="str">
        <f>IF(INDEX('Display 730 &amp; 1200'!$D:$D,ROW())="","",INDEX('Display 730 &amp; 1200'!$D:$D,ROW()))</f>
        <v>CP_UDAYANA</v>
      </c>
      <c r="D1474" t="e">
        <f>IF($C1474="",0,SUMIFS(#REF!,#REF!,$C1474,#REF!,"&gt;="&amp;'Display 730 &amp; 1200'!$AN$10,#REF!,"&lt;="&amp;'Display 730 &amp; 1200'!$AN$9))</f>
        <v>#REF!</v>
      </c>
      <c r="E1474" t="e">
        <f>IF($C1474="",0,SUMIFS(#REF!,#REF!,$C1474,#REF!,"&gt;="&amp;'Display 730 &amp; 1200'!$AN$12,#REF!,"&lt;="&amp;'Display 730 &amp; 1200'!$AN$11))</f>
        <v>#REF!</v>
      </c>
    </row>
    <row r="1475" spans="1:5">
      <c r="A1475" t="str">
        <f>IF(INDEX('Display 730 &amp; 1200'!$A:$A,ROW())="","",INDEX('Display 730 &amp; 1200'!$A:$A,ROW()))</f>
        <v>BALI巴厘</v>
      </c>
      <c r="B1475" t="str">
        <f>IF(INDEX('Display 730 &amp; 1200'!$B:$B,ROW())="","",INDEX('Display 730 &amp; 1200'!$B:$B,ROW()))</f>
        <v>Ika Elfiera Sinaga</v>
      </c>
      <c r="C1475" t="str">
        <f>IF(INDEX('Display 730 &amp; 1200'!$D:$D,ROW())="","",INDEX('Display 730 &amp; 1200'!$D:$D,ROW()))</f>
        <v>SAELUS</v>
      </c>
      <c r="D1475" t="e">
        <f>IF($C1475="",0,SUMIFS(#REF!,#REF!,$C1475,#REF!,"&gt;="&amp;'Display 730 &amp; 1200'!$AN$10,#REF!,"&lt;="&amp;'Display 730 &amp; 1200'!$AN$9))</f>
        <v>#REF!</v>
      </c>
      <c r="E1475" t="e">
        <f>IF($C1475="",0,SUMIFS(#REF!,#REF!,$C1475,#REF!,"&gt;="&amp;'Display 730 &amp; 1200'!$AN$12,#REF!,"&lt;="&amp;'Display 730 &amp; 1200'!$AN$11))</f>
        <v>#REF!</v>
      </c>
    </row>
    <row r="1476" spans="1:5">
      <c r="A1476" t="str">
        <f>IF(INDEX('Display 730 &amp; 1200'!$A:$A,ROW())="","",INDEX('Display 730 &amp; 1200'!$A:$A,ROW()))</f>
        <v>BALI巴厘</v>
      </c>
      <c r="B1476" t="str">
        <f>IF(INDEX('Display 730 &amp; 1200'!$B:$B,ROW())="","",INDEX('Display 730 &amp; 1200'!$B:$B,ROW()))</f>
        <v>Ida I Dewa Agung Santawya</v>
      </c>
      <c r="C1476" t="str">
        <f>IF(INDEX('Display 730 &amp; 1200'!$D:$D,ROW())="","",INDEX('Display 730 &amp; 1200'!$D:$D,ROW()))</f>
        <v>CP_DALUNG</v>
      </c>
      <c r="D1476" t="e">
        <f>IF($C1476="",0,SUMIFS(#REF!,#REF!,$C1476,#REF!,"&gt;="&amp;'Display 730 &amp; 1200'!$AN$10,#REF!,"&lt;="&amp;'Display 730 &amp; 1200'!$AN$9))</f>
        <v>#REF!</v>
      </c>
      <c r="E1476" t="e">
        <f>IF($C1476="",0,SUMIFS(#REF!,#REF!,$C1476,#REF!,"&gt;="&amp;'Display 730 &amp; 1200'!$AN$12,#REF!,"&lt;="&amp;'Display 730 &amp; 1200'!$AN$11))</f>
        <v>#REF!</v>
      </c>
    </row>
    <row r="1477" spans="1:5">
      <c r="A1477" t="str">
        <f>IF(INDEX('Display 730 &amp; 1200'!$A:$A,ROW())="","",INDEX('Display 730 &amp; 1200'!$A:$A,ROW()))</f>
        <v>BALI巴厘</v>
      </c>
      <c r="B1477" t="str">
        <f>IF(INDEX('Display 730 &amp; 1200'!$B:$B,ROW())="","",INDEX('Display 730 &amp; 1200'!$B:$B,ROW()))</f>
        <v>Ika Elfiera Sinaga</v>
      </c>
      <c r="C1477" t="str">
        <f>IF(INDEX('Display 730 &amp; 1200'!$D:$D,ROW())="","",INDEX('Display 730 &amp; 1200'!$D:$D,ROW()))</f>
        <v>CP_GATSU_TENGAH</v>
      </c>
      <c r="D1477" t="e">
        <f>IF($C1477="",0,SUMIFS(#REF!,#REF!,$C1477,#REF!,"&gt;="&amp;'Display 730 &amp; 1200'!$AN$10,#REF!,"&lt;="&amp;'Display 730 &amp; 1200'!$AN$9))</f>
        <v>#REF!</v>
      </c>
      <c r="E1477" t="e">
        <f>IF($C1477="",0,SUMIFS(#REF!,#REF!,$C1477,#REF!,"&gt;="&amp;'Display 730 &amp; 1200'!$AN$12,#REF!,"&lt;="&amp;'Display 730 &amp; 1200'!$AN$11))</f>
        <v>#REF!</v>
      </c>
    </row>
    <row r="1478" spans="1:5">
      <c r="A1478" t="str">
        <f>IF(INDEX('Display 730 &amp; 1200'!$A:$A,ROW())="","",INDEX('Display 730 &amp; 1200'!$A:$A,ROW()))</f>
        <v>BALI巴厘</v>
      </c>
      <c r="B1478" t="str">
        <f>IF(INDEX('Display 730 &amp; 1200'!$B:$B,ROW())="","",INDEX('Display 730 &amp; 1200'!$B:$B,ROW()))</f>
        <v>Blue</v>
      </c>
      <c r="C1478" t="str">
        <f>IF(INDEX('Display 730 &amp; 1200'!$D:$D,ROW())="","",INDEX('Display 730 &amp; 1200'!$D:$D,ROW()))</f>
        <v>CP_GANTI</v>
      </c>
      <c r="D1478" t="e">
        <f>IF($C1478="",0,SUMIFS(#REF!,#REF!,$C1478,#REF!,"&gt;="&amp;'Display 730 &amp; 1200'!$AN$10,#REF!,"&lt;="&amp;'Display 730 &amp; 1200'!$AN$9))</f>
        <v>#REF!</v>
      </c>
      <c r="E1478" t="e">
        <f>IF($C1478="",0,SUMIFS(#REF!,#REF!,$C1478,#REF!,"&gt;="&amp;'Display 730 &amp; 1200'!$AN$12,#REF!,"&lt;="&amp;'Display 730 &amp; 1200'!$AN$11))</f>
        <v>#REF!</v>
      </c>
    </row>
    <row r="1479" spans="1:5">
      <c r="A1479" t="str">
        <f>IF(INDEX('Display 730 &amp; 1200'!$A:$A,ROW())="","",INDEX('Display 730 &amp; 1200'!$A:$A,ROW()))</f>
        <v>BALI巴厘</v>
      </c>
      <c r="B1479" t="str">
        <f>IF(INDEX('Display 730 &amp; 1200'!$B:$B,ROW())="","",INDEX('Display 730 &amp; 1200'!$B:$B,ROW()))</f>
        <v>I Nyoman Andika Indrananta,S.E.,M.M</v>
      </c>
      <c r="C1479" t="str">
        <f>IF(INDEX('Display 730 &amp; 1200'!$D:$D,ROW())="","",INDEX('Display 730 &amp; 1200'!$D:$D,ROW()))</f>
        <v>CP_KALIUNTU</v>
      </c>
      <c r="D1479" t="e">
        <f>IF($C1479="",0,SUMIFS(#REF!,#REF!,$C1479,#REF!,"&gt;="&amp;'Display 730 &amp; 1200'!$AN$10,#REF!,"&lt;="&amp;'Display 730 &amp; 1200'!$AN$9))</f>
        <v>#REF!</v>
      </c>
      <c r="E1479" t="e">
        <f>IF($C1479="",0,SUMIFS(#REF!,#REF!,$C1479,#REF!,"&gt;="&amp;'Display 730 &amp; 1200'!$AN$12,#REF!,"&lt;="&amp;'Display 730 &amp; 1200'!$AN$11))</f>
        <v>#REF!</v>
      </c>
    </row>
    <row r="1480" spans="1:5">
      <c r="A1480" t="str">
        <f>IF(INDEX('Display 730 &amp; 1200'!$A:$A,ROW())="","",INDEX('Display 730 &amp; 1200'!$A:$A,ROW()))</f>
        <v>BALI巴厘</v>
      </c>
      <c r="B1480" t="str">
        <f>IF(INDEX('Display 730 &amp; 1200'!$B:$B,ROW())="","",INDEX('Display 730 &amp; 1200'!$B:$B,ROW()))</f>
        <v>Ika Elfiera Sinaga</v>
      </c>
      <c r="C1480" t="str">
        <f>IF(INDEX('Display 730 &amp; 1200'!$D:$D,ROW())="","",INDEX('Display 730 &amp; 1200'!$D:$D,ROW()))</f>
        <v>CP_TUKAD_YEH_AYA</v>
      </c>
      <c r="D1480" t="e">
        <f>IF($C1480="",0,SUMIFS(#REF!,#REF!,$C1480,#REF!,"&gt;="&amp;'Display 730 &amp; 1200'!$AN$10,#REF!,"&lt;="&amp;'Display 730 &amp; 1200'!$AN$9))</f>
        <v>#REF!</v>
      </c>
      <c r="E1480" t="e">
        <f>IF($C1480="",0,SUMIFS(#REF!,#REF!,$C1480,#REF!,"&gt;="&amp;'Display 730 &amp; 1200'!$AN$12,#REF!,"&lt;="&amp;'Display 730 &amp; 1200'!$AN$11))</f>
        <v>#REF!</v>
      </c>
    </row>
    <row r="1481" spans="1:5">
      <c r="A1481" t="str">
        <f>IF(INDEX('Display 730 &amp; 1200'!$A:$A,ROW())="","",INDEX('Display 730 &amp; 1200'!$A:$A,ROW()))</f>
        <v>BALI巴厘</v>
      </c>
      <c r="B1481" t="str">
        <f>IF(INDEX('Display 730 &amp; 1200'!$B:$B,ROW())="","",INDEX('Display 730 &amp; 1200'!$B:$B,ROW()))</f>
        <v>Ida I Dewa Agung Santawya</v>
      </c>
      <c r="C1481" t="str">
        <f>IF(INDEX('Display 730 &amp; 1200'!$D:$D,ROW())="","",INDEX('Display 730 &amp; 1200'!$D:$D,ROW()))</f>
        <v>CP_ASEMAN</v>
      </c>
      <c r="D1481" t="e">
        <f>IF($C1481="",0,SUMIFS(#REF!,#REF!,$C1481,#REF!,"&gt;="&amp;'Display 730 &amp; 1200'!$AN$10,#REF!,"&lt;="&amp;'Display 730 &amp; 1200'!$AN$9))</f>
        <v>#REF!</v>
      </c>
      <c r="E1481" t="e">
        <f>IF($C1481="",0,SUMIFS(#REF!,#REF!,$C1481,#REF!,"&gt;="&amp;'Display 730 &amp; 1200'!$AN$12,#REF!,"&lt;="&amp;'Display 730 &amp; 1200'!$AN$11))</f>
        <v>#REF!</v>
      </c>
    </row>
    <row r="1482" spans="1:5">
      <c r="A1482" t="str">
        <f>IF(INDEX('Display 730 &amp; 1200'!$A:$A,ROW())="","",INDEX('Display 730 &amp; 1200'!$A:$A,ROW()))</f>
        <v>BALI巴厘</v>
      </c>
      <c r="B1482" t="str">
        <f>IF(INDEX('Display 730 &amp; 1200'!$B:$B,ROW())="","",INDEX('Display 730 &amp; 1200'!$B:$B,ROW()))</f>
        <v>Ida I Dewa Agung Santawya</v>
      </c>
      <c r="C1482" t="str">
        <f>IF(INDEX('Display 730 &amp; 1200'!$D:$D,ROW())="","",INDEX('Display 730 &amp; 1200'!$D:$D,ROW()))</f>
        <v>CP_BUDUK_TENGAH</v>
      </c>
      <c r="D1482" t="e">
        <f>IF($C1482="",0,SUMIFS(#REF!,#REF!,$C1482,#REF!,"&gt;="&amp;'Display 730 &amp; 1200'!$AN$10,#REF!,"&lt;="&amp;'Display 730 &amp; 1200'!$AN$9))</f>
        <v>#REF!</v>
      </c>
      <c r="E1482" t="e">
        <f>IF($C1482="",0,SUMIFS(#REF!,#REF!,$C1482,#REF!,"&gt;="&amp;'Display 730 &amp; 1200'!$AN$12,#REF!,"&lt;="&amp;'Display 730 &amp; 1200'!$AN$11))</f>
        <v>#REF!</v>
      </c>
    </row>
    <row r="1483" spans="1:5">
      <c r="A1483" t="str">
        <f>IF(INDEX('Display 730 &amp; 1200'!$A:$A,ROW())="","",INDEX('Display 730 &amp; 1200'!$A:$A,ROW()))</f>
        <v>BALI巴厘</v>
      </c>
      <c r="B1483" t="str">
        <f>IF(INDEX('Display 730 &amp; 1200'!$B:$B,ROW())="","",INDEX('Display 730 &amp; 1200'!$B:$B,ROW()))</f>
        <v>Blue</v>
      </c>
      <c r="C1483" t="str">
        <f>IF(INDEX('Display 730 &amp; 1200'!$D:$D,ROW())="","",INDEX('Display 730 &amp; 1200'!$D:$D,ROW()))</f>
        <v>CP_MASBAGIK_UTARA</v>
      </c>
      <c r="D1483" t="e">
        <f>IF($C1483="",0,SUMIFS(#REF!,#REF!,$C1483,#REF!,"&gt;="&amp;'Display 730 &amp; 1200'!$AN$10,#REF!,"&lt;="&amp;'Display 730 &amp; 1200'!$AN$9))</f>
        <v>#REF!</v>
      </c>
      <c r="E1483" t="e">
        <f>IF($C1483="",0,SUMIFS(#REF!,#REF!,$C1483,#REF!,"&gt;="&amp;'Display 730 &amp; 1200'!$AN$12,#REF!,"&lt;="&amp;'Display 730 &amp; 1200'!$AN$11))</f>
        <v>#REF!</v>
      </c>
    </row>
    <row r="1484" spans="1:5">
      <c r="A1484" t="str">
        <f>IF(INDEX('Display 730 &amp; 1200'!$A:$A,ROW())="","",INDEX('Display 730 &amp; 1200'!$A:$A,ROW()))</f>
        <v>BALI巴厘</v>
      </c>
      <c r="B1484" t="str">
        <f>IF(INDEX('Display 730 &amp; 1200'!$B:$B,ROW())="","",INDEX('Display 730 &amp; 1200'!$B:$B,ROW()))</f>
        <v>Komang Astra Putra Gunawan</v>
      </c>
      <c r="C1484" t="str">
        <f>IF(INDEX('Display 730 &amp; 1200'!$D:$D,ROW())="","",INDEX('Display 730 &amp; 1200'!$D:$D,ROW()))</f>
        <v>CP_KESAMBI_1</v>
      </c>
      <c r="D1484" t="e">
        <f>IF($C1484="",0,SUMIFS(#REF!,#REF!,$C1484,#REF!,"&gt;="&amp;'Display 730 &amp; 1200'!$AN$10,#REF!,"&lt;="&amp;'Display 730 &amp; 1200'!$AN$9))</f>
        <v>#REF!</v>
      </c>
      <c r="E1484" t="e">
        <f>IF($C1484="",0,SUMIFS(#REF!,#REF!,$C1484,#REF!,"&gt;="&amp;'Display 730 &amp; 1200'!$AN$12,#REF!,"&lt;="&amp;'Display 730 &amp; 1200'!$AN$11))</f>
        <v>#REF!</v>
      </c>
    </row>
    <row r="1485" spans="1:5">
      <c r="A1485" t="str">
        <f>IF(INDEX('Display 730 &amp; 1200'!$A:$A,ROW())="","",INDEX('Display 730 &amp; 1200'!$A:$A,ROW()))</f>
        <v>BALI巴厘</v>
      </c>
      <c r="B1485" t="str">
        <f>IF(INDEX('Display 730 &amp; 1200'!$B:$B,ROW())="","",INDEX('Display 730 &amp; 1200'!$B:$B,ROW()))</f>
        <v>Blue</v>
      </c>
      <c r="C1485" t="str">
        <f>IF(INDEX('Display 730 &amp; 1200'!$D:$D,ROW())="","",INDEX('Display 730 &amp; 1200'!$D:$D,ROW()))</f>
        <v>CP_PANJITILAR_NEGARA</v>
      </c>
      <c r="D1485" t="e">
        <f>IF($C1485="",0,SUMIFS(#REF!,#REF!,$C1485,#REF!,"&gt;="&amp;'Display 730 &amp; 1200'!$AN$10,#REF!,"&lt;="&amp;'Display 730 &amp; 1200'!$AN$9))</f>
        <v>#REF!</v>
      </c>
      <c r="E1485" t="e">
        <f>IF($C1485="",0,SUMIFS(#REF!,#REF!,$C1485,#REF!,"&gt;="&amp;'Display 730 &amp; 1200'!$AN$12,#REF!,"&lt;="&amp;'Display 730 &amp; 1200'!$AN$11))</f>
        <v>#REF!</v>
      </c>
    </row>
    <row r="1486" spans="1:5">
      <c r="A1486" t="str">
        <f>IF(INDEX('Display 730 &amp; 1200'!$A:$A,ROW())="","",INDEX('Display 730 &amp; 1200'!$A:$A,ROW()))</f>
        <v>BALI巴厘</v>
      </c>
      <c r="B1486" t="str">
        <f>IF(INDEX('Display 730 &amp; 1200'!$B:$B,ROW())="","",INDEX('Display 730 &amp; 1200'!$B:$B,ROW()))</f>
        <v>Ika Elfiera Sinaga</v>
      </c>
      <c r="C1486" t="str">
        <f>IF(INDEX('Display 730 &amp; 1200'!$D:$D,ROW())="","",INDEX('Display 730 &amp; 1200'!$D:$D,ROW()))</f>
        <v>CP_TUKAD_BARU</v>
      </c>
      <c r="D1486" t="e">
        <f>IF($C1486="",0,SUMIFS(#REF!,#REF!,$C1486,#REF!,"&gt;="&amp;'Display 730 &amp; 1200'!$AN$10,#REF!,"&lt;="&amp;'Display 730 &amp; 1200'!$AN$9))</f>
        <v>#REF!</v>
      </c>
      <c r="E1486" t="e">
        <f>IF($C1486="",0,SUMIFS(#REF!,#REF!,$C1486,#REF!,"&gt;="&amp;'Display 730 &amp; 1200'!$AN$12,#REF!,"&lt;="&amp;'Display 730 &amp; 1200'!$AN$11))</f>
        <v>#REF!</v>
      </c>
    </row>
    <row r="1487" spans="1:5">
      <c r="A1487" t="str">
        <f>IF(INDEX('Display 730 &amp; 1200'!$A:$A,ROW())="","",INDEX('Display 730 &amp; 1200'!$A:$A,ROW()))</f>
        <v>BALI巴厘</v>
      </c>
      <c r="B1487" t="str">
        <f>IF(INDEX('Display 730 &amp; 1200'!$B:$B,ROW())="","",INDEX('Display 730 &amp; 1200'!$B:$B,ROW()))</f>
        <v>Ida I Dewa Agung Santawya</v>
      </c>
      <c r="C1487" t="str">
        <f>IF(INDEX('Display 730 &amp; 1200'!$D:$D,ROW())="","",INDEX('Display 730 &amp; 1200'!$D:$D,ROW()))</f>
        <v>CP_UDAYANA_1</v>
      </c>
      <c r="D1487" t="e">
        <f>IF($C1487="",0,SUMIFS(#REF!,#REF!,$C1487,#REF!,"&gt;="&amp;'Display 730 &amp; 1200'!$AN$10,#REF!,"&lt;="&amp;'Display 730 &amp; 1200'!$AN$9))</f>
        <v>#REF!</v>
      </c>
      <c r="E1487" t="e">
        <f>IF($C1487="",0,SUMIFS(#REF!,#REF!,$C1487,#REF!,"&gt;="&amp;'Display 730 &amp; 1200'!$AN$12,#REF!,"&lt;="&amp;'Display 730 &amp; 1200'!$AN$11))</f>
        <v>#REF!</v>
      </c>
    </row>
    <row r="1488" spans="1:5">
      <c r="A1488" t="str">
        <f>IF(INDEX('Display 730 &amp; 1200'!$A:$A,ROW())="","",INDEX('Display 730 &amp; 1200'!$A:$A,ROW()))</f>
        <v>BALI巴厘</v>
      </c>
      <c r="B1488" t="str">
        <f>IF(INDEX('Display 730 &amp; 1200'!$B:$B,ROW())="","",INDEX('Display 730 &amp; 1200'!$B:$B,ROW()))</f>
        <v>Ika Elfiera Sinaga</v>
      </c>
      <c r="C1488" t="str">
        <f>IF(INDEX('Display 730 &amp; 1200'!$D:$D,ROW())="","",INDEX('Display 730 &amp; 1200'!$D:$D,ROW()))</f>
        <v>CP_KENYERI</v>
      </c>
      <c r="D1488" t="e">
        <f>IF($C1488="",0,SUMIFS(#REF!,#REF!,$C1488,#REF!,"&gt;="&amp;'Display 730 &amp; 1200'!$AN$10,#REF!,"&lt;="&amp;'Display 730 &amp; 1200'!$AN$9))</f>
        <v>#REF!</v>
      </c>
      <c r="E1488" t="e">
        <f>IF($C1488="",0,SUMIFS(#REF!,#REF!,$C1488,#REF!,"&gt;="&amp;'Display 730 &amp; 1200'!$AN$12,#REF!,"&lt;="&amp;'Display 730 &amp; 1200'!$AN$11))</f>
        <v>#REF!</v>
      </c>
    </row>
    <row r="1489" spans="1:5">
      <c r="A1489" t="str">
        <f>IF(INDEX('Display 730 &amp; 1200'!$A:$A,ROW())="","",INDEX('Display 730 &amp; 1200'!$A:$A,ROW()))</f>
        <v>BALI巴厘</v>
      </c>
      <c r="B1489" t="str">
        <f>IF(INDEX('Display 730 &amp; 1200'!$B:$B,ROW())="","",INDEX('Display 730 &amp; 1200'!$B:$B,ROW()))</f>
        <v>Ika Elfiera Sinaga</v>
      </c>
      <c r="C1489" t="str">
        <f>IF(INDEX('Display 730 &amp; 1200'!$D:$D,ROW())="","",INDEX('Display 730 &amp; 1200'!$D:$D,ROW()))</f>
        <v>CP_SUBUR</v>
      </c>
      <c r="D1489" t="e">
        <f>IF($C1489="",0,SUMIFS(#REF!,#REF!,$C1489,#REF!,"&gt;="&amp;'Display 730 &amp; 1200'!$AN$10,#REF!,"&lt;="&amp;'Display 730 &amp; 1200'!$AN$9))</f>
        <v>#REF!</v>
      </c>
      <c r="E1489" t="e">
        <f>IF($C1489="",0,SUMIFS(#REF!,#REF!,$C1489,#REF!,"&gt;="&amp;'Display 730 &amp; 1200'!$AN$12,#REF!,"&lt;="&amp;'Display 730 &amp; 1200'!$AN$11))</f>
        <v>#REF!</v>
      </c>
    </row>
    <row r="1490" spans="1:5">
      <c r="A1490" t="str">
        <f>IF(INDEX('Display 730 &amp; 1200'!$A:$A,ROW())="","",INDEX('Display 730 &amp; 1200'!$A:$A,ROW()))</f>
        <v>BALI巴厘</v>
      </c>
      <c r="B1490" t="str">
        <f>IF(INDEX('Display 730 &amp; 1200'!$B:$B,ROW())="","",INDEX('Display 730 &amp; 1200'!$B:$B,ROW()))</f>
        <v>Ida I Dewa Agung Santawya</v>
      </c>
      <c r="C1490" t="str">
        <f>IF(INDEX('Display 730 &amp; 1200'!$D:$D,ROW())="","",INDEX('Display 730 &amp; 1200'!$D:$D,ROW()))</f>
        <v>CP_BITERA</v>
      </c>
      <c r="D1490" t="e">
        <f>IF($C1490="",0,SUMIFS(#REF!,#REF!,$C1490,#REF!,"&gt;="&amp;'Display 730 &amp; 1200'!$AN$10,#REF!,"&lt;="&amp;'Display 730 &amp; 1200'!$AN$9))</f>
        <v>#REF!</v>
      </c>
      <c r="E1490" t="e">
        <f>IF($C1490="",0,SUMIFS(#REF!,#REF!,$C1490,#REF!,"&gt;="&amp;'Display 730 &amp; 1200'!$AN$12,#REF!,"&lt;="&amp;'Display 730 &amp; 1200'!$AN$11))</f>
        <v>#REF!</v>
      </c>
    </row>
    <row r="1491" spans="1:5">
      <c r="A1491" t="str">
        <f>IF(INDEX('Display 730 &amp; 1200'!$A:$A,ROW())="","",INDEX('Display 730 &amp; 1200'!$A:$A,ROW()))</f>
        <v>BALI巴厘</v>
      </c>
      <c r="B1491" t="str">
        <f>IF(INDEX('Display 730 &amp; 1200'!$B:$B,ROW())="","",INDEX('Display 730 &amp; 1200'!$B:$B,ROW()))</f>
        <v>Ida I Dewa Agung Santawya</v>
      </c>
      <c r="C1491" t="str">
        <f>IF(INDEX('Display 730 &amp; 1200'!$D:$D,ROW())="","",INDEX('Display 730 &amp; 1200'!$D:$D,ROW()))</f>
        <v>GUWANG</v>
      </c>
      <c r="D1491" t="e">
        <f>IF($C1491="",0,SUMIFS(#REF!,#REF!,$C1491,#REF!,"&gt;="&amp;'Display 730 &amp; 1200'!$AN$10,#REF!,"&lt;="&amp;'Display 730 &amp; 1200'!$AN$9))</f>
        <v>#REF!</v>
      </c>
      <c r="E1491" t="e">
        <f>IF($C1491="",0,SUMIFS(#REF!,#REF!,$C1491,#REF!,"&gt;="&amp;'Display 730 &amp; 1200'!$AN$12,#REF!,"&lt;="&amp;'Display 730 &amp; 1200'!$AN$11))</f>
        <v>#REF!</v>
      </c>
    </row>
    <row r="1492" spans="1:5">
      <c r="A1492" t="str">
        <f>IF(INDEX('Display 730 &amp; 1200'!$A:$A,ROW())="","",INDEX('Display 730 &amp; 1200'!$A:$A,ROW()))</f>
        <v>BALI巴厘</v>
      </c>
      <c r="B1492" t="str">
        <f>IF(INDEX('Display 730 &amp; 1200'!$B:$B,ROW())="","",INDEX('Display 730 &amp; 1200'!$B:$B,ROW()))</f>
        <v>Ika Elfiera Sinaga</v>
      </c>
      <c r="C1492" t="str">
        <f>IF(INDEX('Display 730 &amp; 1200'!$D:$D,ROW())="","",INDEX('Display 730 &amp; 1200'!$D:$D,ROW()))</f>
        <v>SATELIT</v>
      </c>
      <c r="D1492" t="e">
        <f>IF($C1492="",0,SUMIFS(#REF!,#REF!,$C1492,#REF!,"&gt;="&amp;'Display 730 &amp; 1200'!$AN$10,#REF!,"&lt;="&amp;'Display 730 &amp; 1200'!$AN$9))</f>
        <v>#REF!</v>
      </c>
      <c r="E1492" t="e">
        <f>IF($C1492="",0,SUMIFS(#REF!,#REF!,$C1492,#REF!,"&gt;="&amp;'Display 730 &amp; 1200'!$AN$12,#REF!,"&lt;="&amp;'Display 730 &amp; 1200'!$AN$11))</f>
        <v>#REF!</v>
      </c>
    </row>
    <row r="1493" spans="1:5">
      <c r="A1493" t="str">
        <f>IF(INDEX('Display 730 &amp; 1200'!$A:$A,ROW())="","",INDEX('Display 730 &amp; 1200'!$A:$A,ROW()))</f>
        <v>BALI巴厘</v>
      </c>
      <c r="B1493" t="str">
        <f>IF(INDEX('Display 730 &amp; 1200'!$B:$B,ROW())="","",INDEX('Display 730 &amp; 1200'!$B:$B,ROW()))</f>
        <v>Ika Elfiera Sinaga</v>
      </c>
      <c r="C1493" t="str">
        <f>IF(INDEX('Display 730 &amp; 1200'!$D:$D,ROW())="","",INDEX('Display 730 &amp; 1200'!$D:$D,ROW()))</f>
        <v>GLOGOR_CARIK</v>
      </c>
      <c r="D1493" t="e">
        <f>IF($C1493="",0,SUMIFS(#REF!,#REF!,$C1493,#REF!,"&gt;="&amp;'Display 730 &amp; 1200'!$AN$10,#REF!,"&lt;="&amp;'Display 730 &amp; 1200'!$AN$9))</f>
        <v>#REF!</v>
      </c>
      <c r="E1493" t="e">
        <f>IF($C1493="",0,SUMIFS(#REF!,#REF!,$C1493,#REF!,"&gt;="&amp;'Display 730 &amp; 1200'!$AN$12,#REF!,"&lt;="&amp;'Display 730 &amp; 1200'!$AN$11))</f>
        <v>#REF!</v>
      </c>
    </row>
    <row r="1494" spans="1:5">
      <c r="A1494" t="str">
        <f>IF(INDEX('Display 730 &amp; 1200'!$A:$A,ROW())="","",INDEX('Display 730 &amp; 1200'!$A:$A,ROW()))</f>
        <v>BALI巴厘</v>
      </c>
      <c r="B1494" t="str">
        <f>IF(INDEX('Display 730 &amp; 1200'!$B:$B,ROW())="","",INDEX('Display 730 &amp; 1200'!$B:$B,ROW()))</f>
        <v>Blue</v>
      </c>
      <c r="C1494" t="str">
        <f>IF(INDEX('Display 730 &amp; 1200'!$D:$D,ROW())="","",INDEX('Display 730 &amp; 1200'!$D:$D,ROW()))</f>
        <v>PEMENANG</v>
      </c>
      <c r="D1494" t="e">
        <f>IF($C1494="",0,SUMIFS(#REF!,#REF!,$C1494,#REF!,"&gt;="&amp;'Display 730 &amp; 1200'!$AN$10,#REF!,"&lt;="&amp;'Display 730 &amp; 1200'!$AN$9))</f>
        <v>#REF!</v>
      </c>
      <c r="E1494" t="e">
        <f>IF($C1494="",0,SUMIFS(#REF!,#REF!,$C1494,#REF!,"&gt;="&amp;'Display 730 &amp; 1200'!$AN$12,#REF!,"&lt;="&amp;'Display 730 &amp; 1200'!$AN$11))</f>
        <v>#REF!</v>
      </c>
    </row>
    <row r="1495" spans="1:5">
      <c r="A1495" t="str">
        <f>IF(INDEX('Display 730 &amp; 1200'!$A:$A,ROW())="","",INDEX('Display 730 &amp; 1200'!$A:$A,ROW()))</f>
        <v>BALI巴厘</v>
      </c>
      <c r="B1495" t="str">
        <f>IF(INDEX('Display 730 &amp; 1200'!$B:$B,ROW())="","",INDEX('Display 730 &amp; 1200'!$B:$B,ROW()))</f>
        <v>Blue</v>
      </c>
      <c r="C1495" t="str">
        <f>IF(INDEX('Display 730 &amp; 1200'!$D:$D,ROW())="","",INDEX('Display 730 &amp; 1200'!$D:$D,ROW()))</f>
        <v>MASBAGIK_1</v>
      </c>
      <c r="D1495" t="e">
        <f>IF($C1495="",0,SUMIFS(#REF!,#REF!,$C1495,#REF!,"&gt;="&amp;'Display 730 &amp; 1200'!$AN$10,#REF!,"&lt;="&amp;'Display 730 &amp; 1200'!$AN$9))</f>
        <v>#REF!</v>
      </c>
      <c r="E1495" t="e">
        <f>IF($C1495="",0,SUMIFS(#REF!,#REF!,$C1495,#REF!,"&gt;="&amp;'Display 730 &amp; 1200'!$AN$12,#REF!,"&lt;="&amp;'Display 730 &amp; 1200'!$AN$11))</f>
        <v>#REF!</v>
      </c>
    </row>
    <row r="1496" spans="1:5">
      <c r="A1496" t="str">
        <f>IF(INDEX('Display 730 &amp; 1200'!$A:$A,ROW())="","",INDEX('Display 730 &amp; 1200'!$A:$A,ROW()))</f>
        <v>BALI巴厘</v>
      </c>
      <c r="B1496" t="str">
        <f>IF(INDEX('Display 730 &amp; 1200'!$B:$B,ROW())="","",INDEX('Display 730 &amp; 1200'!$B:$B,ROW()))</f>
        <v>Prisilia Nansiana Akong</v>
      </c>
      <c r="C1496" t="str">
        <f>IF(INDEX('Display 730 &amp; 1200'!$D:$D,ROW())="","",INDEX('Display 730 &amp; 1200'!$D:$D,ROW()))</f>
        <v>TCABU021</v>
      </c>
      <c r="D1496" t="e">
        <f>IF($C1496="",0,SUMIFS(#REF!,#REF!,$C1496,#REF!,"&gt;="&amp;'Display 730 &amp; 1200'!$AN$10,#REF!,"&lt;="&amp;'Display 730 &amp; 1200'!$AN$9))</f>
        <v>#REF!</v>
      </c>
      <c r="E1496" t="e">
        <f>IF($C1496="",0,SUMIFS(#REF!,#REF!,$C1496,#REF!,"&gt;="&amp;'Display 730 &amp; 1200'!$AN$12,#REF!,"&lt;="&amp;'Display 730 &amp; 1200'!$AN$11))</f>
        <v>#REF!</v>
      </c>
    </row>
    <row r="1497" spans="1:5">
      <c r="A1497" t="str">
        <f>IF(INDEX('Display 730 &amp; 1200'!$A:$A,ROW())="","",INDEX('Display 730 &amp; 1200'!$A:$A,ROW()))</f>
        <v>BALI巴厘</v>
      </c>
      <c r="B1497" t="str">
        <f>IF(INDEX('Display 730 &amp; 1200'!$B:$B,ROW())="","",INDEX('Display 730 &amp; 1200'!$B:$B,ROW()))</f>
        <v>Prisilia Nansiana Akong</v>
      </c>
      <c r="C1497" t="str">
        <f>IF(INDEX('Display 730 &amp; 1200'!$D:$D,ROW())="","",INDEX('Display 730 &amp; 1200'!$D:$D,ROW()))</f>
        <v>ADONARA</v>
      </c>
      <c r="D1497" t="e">
        <f>IF($C1497="",0,SUMIFS(#REF!,#REF!,$C1497,#REF!,"&gt;="&amp;'Display 730 &amp; 1200'!$AN$10,#REF!,"&lt;="&amp;'Display 730 &amp; 1200'!$AN$9))</f>
        <v>#REF!</v>
      </c>
      <c r="E1497" t="e">
        <f>IF($C1497="",0,SUMIFS(#REF!,#REF!,$C1497,#REF!,"&gt;="&amp;'Display 730 &amp; 1200'!$AN$12,#REF!,"&lt;="&amp;'Display 730 &amp; 1200'!$AN$11))</f>
        <v>#REF!</v>
      </c>
    </row>
    <row r="1498" spans="1:5">
      <c r="A1498" t="str">
        <f>IF(INDEX('Display 730 &amp; 1200'!$A:$A,ROW())="","",INDEX('Display 730 &amp; 1200'!$A:$A,ROW()))</f>
        <v>BALI巴厘</v>
      </c>
      <c r="B1498" t="str">
        <f>IF(INDEX('Display 730 &amp; 1200'!$B:$B,ROW())="","",INDEX('Display 730 &amp; 1200'!$B:$B,ROW()))</f>
        <v>Hujjatul Islam</v>
      </c>
      <c r="C1498" t="str">
        <f>IF(INDEX('Display 730 &amp; 1200'!$D:$D,ROW())="","",INDEX('Display 730 &amp; 1200'!$D:$D,ROW()))</f>
        <v>MADAPANGGA</v>
      </c>
      <c r="D1498" t="e">
        <f>IF($C1498="",0,SUMIFS(#REF!,#REF!,$C1498,#REF!,"&gt;="&amp;'Display 730 &amp; 1200'!$AN$10,#REF!,"&lt;="&amp;'Display 730 &amp; 1200'!$AN$9))</f>
        <v>#REF!</v>
      </c>
      <c r="E1498" t="e">
        <f>IF($C1498="",0,SUMIFS(#REF!,#REF!,$C1498,#REF!,"&gt;="&amp;'Display 730 &amp; 1200'!$AN$12,#REF!,"&lt;="&amp;'Display 730 &amp; 1200'!$AN$11))</f>
        <v>#REF!</v>
      </c>
    </row>
    <row r="1499" spans="1:5">
      <c r="A1499" t="str">
        <f>IF(INDEX('Display 730 &amp; 1200'!$A:$A,ROW())="","",INDEX('Display 730 &amp; 1200'!$A:$A,ROW()))</f>
        <v>BALI巴厘</v>
      </c>
      <c r="B1499" t="str">
        <f>IF(INDEX('Display 730 &amp; 1200'!$B:$B,ROW())="","",INDEX('Display 730 &amp; 1200'!$B:$B,ROW()))</f>
        <v>Blue</v>
      </c>
      <c r="C1499" t="str">
        <f>IF(INDEX('Display 730 &amp; 1200'!$D:$D,ROW())="","",INDEX('Display 730 &amp; 1200'!$D:$D,ROW()))</f>
        <v>PUJUT</v>
      </c>
      <c r="D1499" t="e">
        <f>IF($C1499="",0,SUMIFS(#REF!,#REF!,$C1499,#REF!,"&gt;="&amp;'Display 730 &amp; 1200'!$AN$10,#REF!,"&lt;="&amp;'Display 730 &amp; 1200'!$AN$9))</f>
        <v>#REF!</v>
      </c>
      <c r="E1499" t="e">
        <f>IF($C1499="",0,SUMIFS(#REF!,#REF!,$C1499,#REF!,"&gt;="&amp;'Display 730 &amp; 1200'!$AN$12,#REF!,"&lt;="&amp;'Display 730 &amp; 1200'!$AN$11))</f>
        <v>#REF!</v>
      </c>
    </row>
    <row r="1500" spans="1:5">
      <c r="A1500" t="str">
        <f>IF(INDEX('Display 730 &amp; 1200'!$A:$A,ROW())="","",INDEX('Display 730 &amp; 1200'!$A:$A,ROW()))</f>
        <v>BALI巴厘</v>
      </c>
      <c r="B1500" t="str">
        <f>IF(INDEX('Display 730 &amp; 1200'!$B:$B,ROW())="","",INDEX('Display 730 &amp; 1200'!$B:$B,ROW()))</f>
        <v>Hujjatul Islam</v>
      </c>
      <c r="C1500" t="str">
        <f>IF(INDEX('Display 730 &amp; 1200'!$D:$D,ROW())="","",INDEX('Display 730 &amp; 1200'!$D:$D,ROW()))</f>
        <v>PEKAT</v>
      </c>
      <c r="D1500" t="e">
        <f>IF($C1500="",0,SUMIFS(#REF!,#REF!,$C1500,#REF!,"&gt;="&amp;'Display 730 &amp; 1200'!$AN$10,#REF!,"&lt;="&amp;'Display 730 &amp; 1200'!$AN$9))</f>
        <v>#REF!</v>
      </c>
      <c r="E1500" t="e">
        <f>IF($C1500="",0,SUMIFS(#REF!,#REF!,$C1500,#REF!,"&gt;="&amp;'Display 730 &amp; 1200'!$AN$12,#REF!,"&lt;="&amp;'Display 730 &amp; 1200'!$AN$11))</f>
        <v>#REF!</v>
      </c>
    </row>
    <row r="1501" spans="1:5">
      <c r="A1501" t="str">
        <f>IF(INDEX('Display 730 &amp; 1200'!$A:$A,ROW())="","",INDEX('Display 730 &amp; 1200'!$A:$A,ROW()))</f>
        <v>BALI巴厘</v>
      </c>
      <c r="B1501" t="str">
        <f>IF(INDEX('Display 730 &amp; 1200'!$B:$B,ROW())="","",INDEX('Display 730 &amp; 1200'!$B:$B,ROW()))</f>
        <v>Blue</v>
      </c>
      <c r="C1501" t="str">
        <f>IF(INDEX('Display 730 &amp; 1200'!$D:$D,ROW())="","",INDEX('Display 730 &amp; 1200'!$D:$D,ROW()))</f>
        <v>LABUAN_HAJI</v>
      </c>
      <c r="D1501" t="e">
        <f>IF($C1501="",0,SUMIFS(#REF!,#REF!,$C1501,#REF!,"&gt;="&amp;'Display 730 &amp; 1200'!$AN$10,#REF!,"&lt;="&amp;'Display 730 &amp; 1200'!$AN$9))</f>
        <v>#REF!</v>
      </c>
      <c r="E1501" t="e">
        <f>IF($C1501="",0,SUMIFS(#REF!,#REF!,$C1501,#REF!,"&gt;="&amp;'Display 730 &amp; 1200'!$AN$12,#REF!,"&lt;="&amp;'Display 730 &amp; 1200'!$AN$11))</f>
        <v>#REF!</v>
      </c>
    </row>
    <row r="1502" spans="1:5">
      <c r="A1502" t="str">
        <f>IF(INDEX('Display 730 &amp; 1200'!$A:$A,ROW())="","",INDEX('Display 730 &amp; 1200'!$A:$A,ROW()))</f>
        <v>BALI巴厘</v>
      </c>
      <c r="B1502" t="str">
        <f>IF(INDEX('Display 730 &amp; 1200'!$B:$B,ROW())="","",INDEX('Display 730 &amp; 1200'!$B:$B,ROW()))</f>
        <v>Hujjatul Islam</v>
      </c>
      <c r="C1502" t="str">
        <f>IF(INDEX('Display 730 &amp; 1200'!$D:$D,ROW())="","",INDEX('Display 730 &amp; 1200'!$D:$D,ROW()))</f>
        <v>SEKONGKANG</v>
      </c>
      <c r="D1502" t="e">
        <f>IF($C1502="",0,SUMIFS(#REF!,#REF!,$C1502,#REF!,"&gt;="&amp;'Display 730 &amp; 1200'!$AN$10,#REF!,"&lt;="&amp;'Display 730 &amp; 1200'!$AN$9))</f>
        <v>#REF!</v>
      </c>
      <c r="E1502" t="e">
        <f>IF($C1502="",0,SUMIFS(#REF!,#REF!,$C1502,#REF!,"&gt;="&amp;'Display 730 &amp; 1200'!$AN$12,#REF!,"&lt;="&amp;'Display 730 &amp; 1200'!$AN$11))</f>
        <v>#REF!</v>
      </c>
    </row>
    <row r="1503" spans="1:5">
      <c r="A1503" t="str">
        <f>IF(INDEX('Display 730 &amp; 1200'!$A:$A,ROW())="","",INDEX('Display 730 &amp; 1200'!$A:$A,ROW()))</f>
        <v>BALI巴厘</v>
      </c>
      <c r="B1503" t="str">
        <f>IF(INDEX('Display 730 &amp; 1200'!$B:$B,ROW())="","",INDEX('Display 730 &amp; 1200'!$B:$B,ROW()))</f>
        <v>Hujjatul Islam</v>
      </c>
      <c r="C1503" t="str">
        <f>IF(INDEX('Display 730 &amp; 1200'!$D:$D,ROW())="","",INDEX('Display 730 &amp; 1200'!$D:$D,ROW()))</f>
        <v>UTAN_RHEE</v>
      </c>
      <c r="D1503" t="e">
        <f>IF($C1503="",0,SUMIFS(#REF!,#REF!,$C1503,#REF!,"&gt;="&amp;'Display 730 &amp; 1200'!$AN$10,#REF!,"&lt;="&amp;'Display 730 &amp; 1200'!$AN$9))</f>
        <v>#REF!</v>
      </c>
      <c r="E1503" t="e">
        <f>IF($C1503="",0,SUMIFS(#REF!,#REF!,$C1503,#REF!,"&gt;="&amp;'Display 730 &amp; 1200'!$AN$12,#REF!,"&lt;="&amp;'Display 730 &amp; 1200'!$AN$11))</f>
        <v>#REF!</v>
      </c>
    </row>
    <row r="1504" spans="1:5">
      <c r="A1504" t="str">
        <f>IF(INDEX('Display 730 &amp; 1200'!$A:$A,ROW())="","",INDEX('Display 730 &amp; 1200'!$A:$A,ROW()))</f>
        <v>BALI巴厘</v>
      </c>
      <c r="B1504" t="str">
        <f>IF(INDEX('Display 730 &amp; 1200'!$B:$B,ROW())="","",INDEX('Display 730 &amp; 1200'!$B:$B,ROW()))</f>
        <v>Blue</v>
      </c>
      <c r="C1504" t="str">
        <f>IF(INDEX('Display 730 &amp; 1200'!$D:$D,ROW())="","",INDEX('Display 730 &amp; 1200'!$D:$D,ROW()))</f>
        <v>KEDIRI_1</v>
      </c>
      <c r="D1504" t="e">
        <f>IF($C1504="",0,SUMIFS(#REF!,#REF!,$C1504,#REF!,"&gt;="&amp;'Display 730 &amp; 1200'!$AN$10,#REF!,"&lt;="&amp;'Display 730 &amp; 1200'!$AN$9))</f>
        <v>#REF!</v>
      </c>
      <c r="E1504" t="e">
        <f>IF($C1504="",0,SUMIFS(#REF!,#REF!,$C1504,#REF!,"&gt;="&amp;'Display 730 &amp; 1200'!$AN$12,#REF!,"&lt;="&amp;'Display 730 &amp; 1200'!$AN$11))</f>
        <v>#REF!</v>
      </c>
    </row>
    <row r="1505" spans="1:5">
      <c r="A1505" t="str">
        <f>IF(INDEX('Display 730 &amp; 1200'!$A:$A,ROW())="","",INDEX('Display 730 &amp; 1200'!$A:$A,ROW()))</f>
        <v>BALI巴厘</v>
      </c>
      <c r="B1505" t="str">
        <f>IF(INDEX('Display 730 &amp; 1200'!$B:$B,ROW())="","",INDEX('Display 730 &amp; 1200'!$B:$B,ROW()))</f>
        <v>Blue</v>
      </c>
      <c r="C1505" t="str">
        <f>IF(INDEX('Display 730 &amp; 1200'!$D:$D,ROW())="","",INDEX('Display 730 &amp; 1200'!$D:$D,ROW()))</f>
        <v>AMPENAN</v>
      </c>
      <c r="D1505" t="e">
        <f>IF($C1505="",0,SUMIFS(#REF!,#REF!,$C1505,#REF!,"&gt;="&amp;'Display 730 &amp; 1200'!$AN$10,#REF!,"&lt;="&amp;'Display 730 &amp; 1200'!$AN$9))</f>
        <v>#REF!</v>
      </c>
      <c r="E1505" t="e">
        <f>IF($C1505="",0,SUMIFS(#REF!,#REF!,$C1505,#REF!,"&gt;="&amp;'Display 730 &amp; 1200'!$AN$12,#REF!,"&lt;="&amp;'Display 730 &amp; 1200'!$AN$11))</f>
        <v>#REF!</v>
      </c>
    </row>
    <row r="1506" spans="1:5">
      <c r="A1506" t="str">
        <f>IF(INDEX('Display 730 &amp; 1200'!$A:$A,ROW())="","",INDEX('Display 730 &amp; 1200'!$A:$A,ROW()))</f>
        <v>BALI巴厘</v>
      </c>
      <c r="B1506" t="str">
        <f>IF(INDEX('Display 730 &amp; 1200'!$B:$B,ROW())="","",INDEX('Display 730 &amp; 1200'!$B:$B,ROW()))</f>
        <v>Prisilia Nansiana Akong</v>
      </c>
      <c r="C1506" t="str">
        <f>IF(INDEX('Display 730 &amp; 1200'!$D:$D,ROW())="","",INDEX('Display 730 &amp; 1200'!$D:$D,ROW()))</f>
        <v>LASIANA</v>
      </c>
      <c r="D1506" t="e">
        <f>IF($C1506="",0,SUMIFS(#REF!,#REF!,$C1506,#REF!,"&gt;="&amp;'Display 730 &amp; 1200'!$AN$10,#REF!,"&lt;="&amp;'Display 730 &amp; 1200'!$AN$9))</f>
        <v>#REF!</v>
      </c>
      <c r="E1506" t="e">
        <f>IF($C1506="",0,SUMIFS(#REF!,#REF!,$C1506,#REF!,"&gt;="&amp;'Display 730 &amp; 1200'!$AN$12,#REF!,"&lt;="&amp;'Display 730 &amp; 1200'!$AN$11))</f>
        <v>#REF!</v>
      </c>
    </row>
    <row r="1507" spans="1:5">
      <c r="A1507" t="str">
        <f>IF(INDEX('Display 730 &amp; 1200'!$A:$A,ROW())="","",INDEX('Display 730 &amp; 1200'!$A:$A,ROW()))</f>
        <v>BALI巴厘</v>
      </c>
      <c r="B1507" t="str">
        <f>IF(INDEX('Display 730 &amp; 1200'!$B:$B,ROW())="","",INDEX('Display 730 &amp; 1200'!$B:$B,ROW()))</f>
        <v>Prisilia Nansiana Akong</v>
      </c>
      <c r="C1507" t="str">
        <f>IF(INDEX('Display 730 &amp; 1200'!$D:$D,ROW())="","",INDEX('Display 730 &amp; 1200'!$D:$D,ROW()))</f>
        <v>ATAMBUA</v>
      </c>
      <c r="D1507" t="e">
        <f>IF($C1507="",0,SUMIFS(#REF!,#REF!,$C1507,#REF!,"&gt;="&amp;'Display 730 &amp; 1200'!$AN$10,#REF!,"&lt;="&amp;'Display 730 &amp; 1200'!$AN$9))</f>
        <v>#REF!</v>
      </c>
      <c r="E1507" t="e">
        <f>IF($C1507="",0,SUMIFS(#REF!,#REF!,$C1507,#REF!,"&gt;="&amp;'Display 730 &amp; 1200'!$AN$12,#REF!,"&lt;="&amp;'Display 730 &amp; 1200'!$AN$11))</f>
        <v>#REF!</v>
      </c>
    </row>
    <row r="1508" spans="1:5">
      <c r="A1508" t="str">
        <f>IF(INDEX('Display 730 &amp; 1200'!$A:$A,ROW())="","",INDEX('Display 730 &amp; 1200'!$A:$A,ROW()))</f>
        <v>BALI巴厘</v>
      </c>
      <c r="B1508" t="str">
        <f>IF(INDEX('Display 730 &amp; 1200'!$B:$B,ROW())="","",INDEX('Display 730 &amp; 1200'!$B:$B,ROW()))</f>
        <v>Prisilia Nansiana Akong</v>
      </c>
      <c r="C1508" t="str">
        <f>IF(INDEX('Display 730 &amp; 1200'!$D:$D,ROW())="","",INDEX('Display 730 &amp; 1200'!$D:$D,ROW()))</f>
        <v>BORONG</v>
      </c>
      <c r="D1508" t="e">
        <f>IF($C1508="",0,SUMIFS(#REF!,#REF!,$C1508,#REF!,"&gt;="&amp;'Display 730 &amp; 1200'!$AN$10,#REF!,"&lt;="&amp;'Display 730 &amp; 1200'!$AN$9))</f>
        <v>#REF!</v>
      </c>
      <c r="E1508" t="e">
        <f>IF($C1508="",0,SUMIFS(#REF!,#REF!,$C1508,#REF!,"&gt;="&amp;'Display 730 &amp; 1200'!$AN$12,#REF!,"&lt;="&amp;'Display 730 &amp; 1200'!$AN$11))</f>
        <v>#REF!</v>
      </c>
    </row>
    <row r="1509" spans="1:5">
      <c r="A1509" t="str">
        <f>IF(INDEX('Display 730 &amp; 1200'!$A:$A,ROW())="","",INDEX('Display 730 &amp; 1200'!$A:$A,ROW()))</f>
        <v>BALI巴厘</v>
      </c>
      <c r="B1509" t="str">
        <f>IF(INDEX('Display 730 &amp; 1200'!$B:$B,ROW())="","",INDEX('Display 730 &amp; 1200'!$B:$B,ROW()))</f>
        <v>Hujjatul Islam</v>
      </c>
      <c r="C1509" t="str">
        <f>IF(INDEX('Display 730 &amp; 1200'!$D:$D,ROW())="","",INDEX('Display 730 &amp; 1200'!$D:$D,ROW()))</f>
        <v>WOHA</v>
      </c>
      <c r="D1509" t="e">
        <f>IF($C1509="",0,SUMIFS(#REF!,#REF!,$C1509,#REF!,"&gt;="&amp;'Display 730 &amp; 1200'!$AN$10,#REF!,"&lt;="&amp;'Display 730 &amp; 1200'!$AN$9))</f>
        <v>#REF!</v>
      </c>
      <c r="E1509" t="e">
        <f>IF($C1509="",0,SUMIFS(#REF!,#REF!,$C1509,#REF!,"&gt;="&amp;'Display 730 &amp; 1200'!$AN$12,#REF!,"&lt;="&amp;'Display 730 &amp; 1200'!$AN$11))</f>
        <v>#REF!</v>
      </c>
    </row>
    <row r="1510" spans="1:5">
      <c r="A1510" t="str">
        <f>IF(INDEX('Display 730 &amp; 1200'!$A:$A,ROW())="","",INDEX('Display 730 &amp; 1200'!$A:$A,ROW()))</f>
        <v>BALI巴厘</v>
      </c>
      <c r="B1510" t="str">
        <f>IF(INDEX('Display 730 &amp; 1200'!$B:$B,ROW())="","",INDEX('Display 730 &amp; 1200'!$B:$B,ROW()))</f>
        <v>Prisilia Nansiana Akong</v>
      </c>
      <c r="C1510" t="str">
        <f>IF(INDEX('Display 730 &amp; 1200'!$D:$D,ROW())="","",INDEX('Display 730 &amp; 1200'!$D:$D,ROW()))</f>
        <v>KEFAMENANU</v>
      </c>
      <c r="D1510" t="e">
        <f>IF($C1510="",0,SUMIFS(#REF!,#REF!,$C1510,#REF!,"&gt;="&amp;'Display 730 &amp; 1200'!$AN$10,#REF!,"&lt;="&amp;'Display 730 &amp; 1200'!$AN$9))</f>
        <v>#REF!</v>
      </c>
      <c r="E1510" t="e">
        <f>IF($C1510="",0,SUMIFS(#REF!,#REF!,$C1510,#REF!,"&gt;="&amp;'Display 730 &amp; 1200'!$AN$12,#REF!,"&lt;="&amp;'Display 730 &amp; 1200'!$AN$11))</f>
        <v>#REF!</v>
      </c>
    </row>
    <row r="1511" spans="1:5">
      <c r="A1511" t="str">
        <f>IF(INDEX('Display 730 &amp; 1200'!$A:$A,ROW())="","",INDEX('Display 730 &amp; 1200'!$A:$A,ROW()))</f>
        <v>BALI巴厘</v>
      </c>
      <c r="B1511" t="str">
        <f>IF(INDEX('Display 730 &amp; 1200'!$B:$B,ROW())="","",INDEX('Display 730 &amp; 1200'!$B:$B,ROW()))</f>
        <v>Prisilia Nansiana Akong</v>
      </c>
      <c r="C1511" t="str">
        <f>IF(INDEX('Display 730 &amp; 1200'!$D:$D,ROW())="","",INDEX('Display 730 &amp; 1200'!$D:$D,ROW()))</f>
        <v>BETUN</v>
      </c>
      <c r="D1511" t="e">
        <f>IF($C1511="",0,SUMIFS(#REF!,#REF!,$C1511,#REF!,"&gt;="&amp;'Display 730 &amp; 1200'!$AN$10,#REF!,"&lt;="&amp;'Display 730 &amp; 1200'!$AN$9))</f>
        <v>#REF!</v>
      </c>
      <c r="E1511" t="e">
        <f>IF($C1511="",0,SUMIFS(#REF!,#REF!,$C1511,#REF!,"&gt;="&amp;'Display 730 &amp; 1200'!$AN$12,#REF!,"&lt;="&amp;'Display 730 &amp; 1200'!$AN$11))</f>
        <v>#REF!</v>
      </c>
    </row>
    <row r="1512" spans="1:5">
      <c r="A1512" t="str">
        <f>IF(INDEX('Display 730 &amp; 1200'!$A:$A,ROW())="","",INDEX('Display 730 &amp; 1200'!$A:$A,ROW()))</f>
        <v>BALI巴厘</v>
      </c>
      <c r="B1512" t="str">
        <f>IF(INDEX('Display 730 &amp; 1200'!$B:$B,ROW())="","",INDEX('Display 730 &amp; 1200'!$B:$B,ROW()))</f>
        <v>Prisilia Nansiana Akong</v>
      </c>
      <c r="C1512" t="str">
        <f>IF(INDEX('Display 730 &amp; 1200'!$D:$D,ROW())="","",INDEX('Display 730 &amp; 1200'!$D:$D,ROW()))</f>
        <v>ENDE</v>
      </c>
      <c r="D1512" t="e">
        <f>IF($C1512="",0,SUMIFS(#REF!,#REF!,$C1512,#REF!,"&gt;="&amp;'Display 730 &amp; 1200'!$AN$10,#REF!,"&lt;="&amp;'Display 730 &amp; 1200'!$AN$9))</f>
        <v>#REF!</v>
      </c>
      <c r="E1512" t="e">
        <f>IF($C1512="",0,SUMIFS(#REF!,#REF!,$C1512,#REF!,"&gt;="&amp;'Display 730 &amp; 1200'!$AN$12,#REF!,"&lt;="&amp;'Display 730 &amp; 1200'!$AN$11))</f>
        <v>#REF!</v>
      </c>
    </row>
    <row r="1513" spans="1:5">
      <c r="A1513" t="str">
        <f>IF(INDEX('Display 730 &amp; 1200'!$A:$A,ROW())="","",INDEX('Display 730 &amp; 1200'!$A:$A,ROW()))</f>
        <v>BALI巴厘</v>
      </c>
      <c r="B1513" t="str">
        <f>IF(INDEX('Display 730 &amp; 1200'!$B:$B,ROW())="","",INDEX('Display 730 &amp; 1200'!$B:$B,ROW()))</f>
        <v>Blue</v>
      </c>
      <c r="C1513" t="str">
        <f>IF(INDEX('Display 730 &amp; 1200'!$D:$D,ROW())="","",INDEX('Display 730 &amp; 1200'!$D:$D,ROW()))</f>
        <v>SELONG</v>
      </c>
      <c r="D1513" t="e">
        <f>IF($C1513="",0,SUMIFS(#REF!,#REF!,$C1513,#REF!,"&gt;="&amp;'Display 730 &amp; 1200'!$AN$10,#REF!,"&lt;="&amp;'Display 730 &amp; 1200'!$AN$9))</f>
        <v>#REF!</v>
      </c>
      <c r="E1513" t="e">
        <f>IF($C1513="",0,SUMIFS(#REF!,#REF!,$C1513,#REF!,"&gt;="&amp;'Display 730 &amp; 1200'!$AN$12,#REF!,"&lt;="&amp;'Display 730 &amp; 1200'!$AN$11))</f>
        <v>#REF!</v>
      </c>
    </row>
    <row r="1514" spans="1:5">
      <c r="A1514" t="str">
        <f>IF(INDEX('Display 730 &amp; 1200'!$A:$A,ROW())="","",INDEX('Display 730 &amp; 1200'!$A:$A,ROW()))</f>
        <v>BALI巴厘</v>
      </c>
      <c r="B1514" t="str">
        <f>IF(INDEX('Display 730 &amp; 1200'!$B:$B,ROW())="","",INDEX('Display 730 &amp; 1200'!$B:$B,ROW()))</f>
        <v>Prisilia Nansiana Akong</v>
      </c>
      <c r="C1514" t="str">
        <f>IF(INDEX('Display 730 &amp; 1200'!$D:$D,ROW())="","",INDEX('Display 730 &amp; 1200'!$D:$D,ROW()))</f>
        <v>OELAMASI</v>
      </c>
      <c r="D1514" t="e">
        <f>IF($C1514="",0,SUMIFS(#REF!,#REF!,$C1514,#REF!,"&gt;="&amp;'Display 730 &amp; 1200'!$AN$10,#REF!,"&lt;="&amp;'Display 730 &amp; 1200'!$AN$9))</f>
        <v>#REF!</v>
      </c>
      <c r="E1514" t="e">
        <f>IF($C1514="",0,SUMIFS(#REF!,#REF!,$C1514,#REF!,"&gt;="&amp;'Display 730 &amp; 1200'!$AN$12,#REF!,"&lt;="&amp;'Display 730 &amp; 1200'!$AN$11))</f>
        <v>#REF!</v>
      </c>
    </row>
    <row r="1515" spans="1:5">
      <c r="A1515" t="str">
        <f>IF(INDEX('Display 730 &amp; 1200'!$A:$A,ROW())="","",INDEX('Display 730 &amp; 1200'!$A:$A,ROW()))</f>
        <v>BALI巴厘</v>
      </c>
      <c r="B1515" t="str">
        <f>IF(INDEX('Display 730 &amp; 1200'!$B:$B,ROW())="","",INDEX('Display 730 &amp; 1200'!$B:$B,ROW()))</f>
        <v>Prisilia Nansiana Akong</v>
      </c>
      <c r="C1515" t="str">
        <f>IF(INDEX('Display 730 &amp; 1200'!$D:$D,ROW())="","",INDEX('Display 730 &amp; 1200'!$D:$D,ROW()))</f>
        <v>ALAK</v>
      </c>
      <c r="D1515" t="e">
        <f>IF($C1515="",0,SUMIFS(#REF!,#REF!,$C1515,#REF!,"&gt;="&amp;'Display 730 &amp; 1200'!$AN$10,#REF!,"&lt;="&amp;'Display 730 &amp; 1200'!$AN$9))</f>
        <v>#REF!</v>
      </c>
      <c r="E1515" t="e">
        <f>IF($C1515="",0,SUMIFS(#REF!,#REF!,$C1515,#REF!,"&gt;="&amp;'Display 730 &amp; 1200'!$AN$12,#REF!,"&lt;="&amp;'Display 730 &amp; 1200'!$AN$11))</f>
        <v>#REF!</v>
      </c>
    </row>
    <row r="1516" spans="1:5">
      <c r="A1516" t="str">
        <f>IF(INDEX('Display 730 &amp; 1200'!$A:$A,ROW())="","",INDEX('Display 730 &amp; 1200'!$A:$A,ROW()))</f>
        <v>BALI巴厘</v>
      </c>
      <c r="B1516" t="str">
        <f>IF(INDEX('Display 730 &amp; 1200'!$B:$B,ROW())="","",INDEX('Display 730 &amp; 1200'!$B:$B,ROW()))</f>
        <v>Prisilia Nansiana Akong</v>
      </c>
      <c r="C1516" t="str">
        <f>IF(INDEX('Display 730 &amp; 1200'!$D:$D,ROW())="","",INDEX('Display 730 &amp; 1200'!$D:$D,ROW()))</f>
        <v>OEBUFU</v>
      </c>
      <c r="D1516" t="e">
        <f>IF($C1516="",0,SUMIFS(#REF!,#REF!,$C1516,#REF!,"&gt;="&amp;'Display 730 &amp; 1200'!$AN$10,#REF!,"&lt;="&amp;'Display 730 &amp; 1200'!$AN$9))</f>
        <v>#REF!</v>
      </c>
      <c r="E1516" t="e">
        <f>IF($C1516="",0,SUMIFS(#REF!,#REF!,$C1516,#REF!,"&gt;="&amp;'Display 730 &amp; 1200'!$AN$12,#REF!,"&lt;="&amp;'Display 730 &amp; 1200'!$AN$11))</f>
        <v>#REF!</v>
      </c>
    </row>
    <row r="1517" spans="1:5">
      <c r="A1517" t="str">
        <f>IF(INDEX('Display 730 &amp; 1200'!$A:$A,ROW())="","",INDEX('Display 730 &amp; 1200'!$A:$A,ROW()))</f>
        <v>BALI巴厘</v>
      </c>
      <c r="B1517" t="str">
        <f>IF(INDEX('Display 730 &amp; 1200'!$B:$B,ROW())="","",INDEX('Display 730 &amp; 1200'!$B:$B,ROW()))</f>
        <v>Blue</v>
      </c>
      <c r="C1517" t="str">
        <f>IF(INDEX('Display 730 &amp; 1200'!$D:$D,ROW())="","",INDEX('Display 730 &amp; 1200'!$D:$D,ROW()))</f>
        <v>CAKRANEGARA</v>
      </c>
      <c r="D1517" t="e">
        <f>IF($C1517="",0,SUMIFS(#REF!,#REF!,$C1517,#REF!,"&gt;="&amp;'Display 730 &amp; 1200'!$AN$10,#REF!,"&lt;="&amp;'Display 730 &amp; 1200'!$AN$9))</f>
        <v>#REF!</v>
      </c>
      <c r="E1517" t="e">
        <f>IF($C1517="",0,SUMIFS(#REF!,#REF!,$C1517,#REF!,"&gt;="&amp;'Display 730 &amp; 1200'!$AN$12,#REF!,"&lt;="&amp;'Display 730 &amp; 1200'!$AN$11))</f>
        <v>#REF!</v>
      </c>
    </row>
    <row r="1518" spans="1:5">
      <c r="A1518" t="str">
        <f>IF(INDEX('Display 730 &amp; 1200'!$A:$A,ROW())="","",INDEX('Display 730 &amp; 1200'!$A:$A,ROW()))</f>
        <v>BALI巴厘</v>
      </c>
      <c r="B1518" t="str">
        <f>IF(INDEX('Display 730 &amp; 1200'!$B:$B,ROW())="","",INDEX('Display 730 &amp; 1200'!$B:$B,ROW()))</f>
        <v>Blue</v>
      </c>
      <c r="C1518" t="str">
        <f>IF(INDEX('Display 730 &amp; 1200'!$D:$D,ROW())="","",INDEX('Display 730 &amp; 1200'!$D:$D,ROW()))</f>
        <v>SERUNI</v>
      </c>
      <c r="D1518" t="e">
        <f>IF($C1518="",0,SUMIFS(#REF!,#REF!,$C1518,#REF!,"&gt;="&amp;'Display 730 &amp; 1200'!$AN$10,#REF!,"&lt;="&amp;'Display 730 &amp; 1200'!$AN$9))</f>
        <v>#REF!</v>
      </c>
      <c r="E1518" t="e">
        <f>IF($C1518="",0,SUMIFS(#REF!,#REF!,$C1518,#REF!,"&gt;="&amp;'Display 730 &amp; 1200'!$AN$12,#REF!,"&lt;="&amp;'Display 730 &amp; 1200'!$AN$11))</f>
        <v>#REF!</v>
      </c>
    </row>
    <row r="1519" spans="1:5">
      <c r="A1519" t="str">
        <f>IF(INDEX('Display 730 &amp; 1200'!$A:$A,ROW())="","",INDEX('Display 730 &amp; 1200'!$A:$A,ROW()))</f>
        <v>BALI巴厘</v>
      </c>
      <c r="B1519" t="str">
        <f>IF(INDEX('Display 730 &amp; 1200'!$B:$B,ROW())="","",INDEX('Display 730 &amp; 1200'!$B:$B,ROW()))</f>
        <v>Blue</v>
      </c>
      <c r="C1519" t="str">
        <f>IF(INDEX('Display 730 &amp; 1200'!$D:$D,ROW())="","",INDEX('Display 730 &amp; 1200'!$D:$D,ROW()))</f>
        <v>KARANG_GENTENG</v>
      </c>
      <c r="D1519" t="e">
        <f>IF($C1519="",0,SUMIFS(#REF!,#REF!,$C1519,#REF!,"&gt;="&amp;'Display 730 &amp; 1200'!$AN$10,#REF!,"&lt;="&amp;'Display 730 &amp; 1200'!$AN$9))</f>
        <v>#REF!</v>
      </c>
      <c r="E1519" t="e">
        <f>IF($C1519="",0,SUMIFS(#REF!,#REF!,$C1519,#REF!,"&gt;="&amp;'Display 730 &amp; 1200'!$AN$12,#REF!,"&lt;="&amp;'Display 730 &amp; 1200'!$AN$11))</f>
        <v>#REF!</v>
      </c>
    </row>
    <row r="1520" spans="1:5">
      <c r="A1520" t="str">
        <f>IF(INDEX('Display 730 &amp; 1200'!$A:$A,ROW())="","",INDEX('Display 730 &amp; 1200'!$A:$A,ROW()))</f>
        <v>BALI巴厘</v>
      </c>
      <c r="B1520" t="str">
        <f>IF(INDEX('Display 730 &amp; 1200'!$B:$B,ROW())="","",INDEX('Display 730 &amp; 1200'!$B:$B,ROW()))</f>
        <v>Prisilia Nansiana Akong</v>
      </c>
      <c r="C1520" t="str">
        <f>IF(INDEX('Display 730 &amp; 1200'!$D:$D,ROW())="","",INDEX('Display 730 &amp; 1200'!$D:$D,ROW()))</f>
        <v>BAA</v>
      </c>
      <c r="D1520" t="e">
        <f>IF($C1520="",0,SUMIFS(#REF!,#REF!,$C1520,#REF!,"&gt;="&amp;'Display 730 &amp; 1200'!$AN$10,#REF!,"&lt;="&amp;'Display 730 &amp; 1200'!$AN$9))</f>
        <v>#REF!</v>
      </c>
      <c r="E1520" t="e">
        <f>IF($C1520="",0,SUMIFS(#REF!,#REF!,$C1520,#REF!,"&gt;="&amp;'Display 730 &amp; 1200'!$AN$12,#REF!,"&lt;="&amp;'Display 730 &amp; 1200'!$AN$11))</f>
        <v>#REF!</v>
      </c>
    </row>
    <row r="1521" spans="1:5">
      <c r="A1521" t="str">
        <f>IF(INDEX('Display 730 &amp; 1200'!$A:$A,ROW())="","",INDEX('Display 730 &amp; 1200'!$A:$A,ROW()))</f>
        <v>BALI巴厘</v>
      </c>
      <c r="B1521" t="str">
        <f>IF(INDEX('Display 730 &amp; 1200'!$B:$B,ROW())="","",INDEX('Display 730 &amp; 1200'!$B:$B,ROW()))</f>
        <v>Prisilia Nansiana Akong</v>
      </c>
      <c r="C1521" t="str">
        <f>IF(INDEX('Display 730 &amp; 1200'!$D:$D,ROW())="","",INDEX('Display 730 &amp; 1200'!$D:$D,ROW()))</f>
        <v>KELAPA_LIMA</v>
      </c>
      <c r="D1521" t="e">
        <f>IF($C1521="",0,SUMIFS(#REF!,#REF!,$C1521,#REF!,"&gt;="&amp;'Display 730 &amp; 1200'!$AN$10,#REF!,"&lt;="&amp;'Display 730 &amp; 1200'!$AN$9))</f>
        <v>#REF!</v>
      </c>
      <c r="E1521" t="e">
        <f>IF($C1521="",0,SUMIFS(#REF!,#REF!,$C1521,#REF!,"&gt;="&amp;'Display 730 &amp; 1200'!$AN$12,#REF!,"&lt;="&amp;'Display 730 &amp; 1200'!$AN$11))</f>
        <v>#REF!</v>
      </c>
    </row>
    <row r="1522" spans="1:5">
      <c r="A1522" t="str">
        <f>IF(INDEX('Display 730 &amp; 1200'!$A:$A,ROW())="","",INDEX('Display 730 &amp; 1200'!$A:$A,ROW()))</f>
        <v>BALI巴厘</v>
      </c>
      <c r="B1522" t="str">
        <f>IF(INDEX('Display 730 &amp; 1200'!$B:$B,ROW())="","",INDEX('Display 730 &amp; 1200'!$B:$B,ROW()))</f>
        <v>Prisilia Nansiana Akong</v>
      </c>
      <c r="C1522" t="str">
        <f>IF(INDEX('Display 730 &amp; 1200'!$D:$D,ROW())="","",INDEX('Display 730 &amp; 1200'!$D:$D,ROW()))</f>
        <v>KUPANG</v>
      </c>
      <c r="D1522" t="e">
        <f>IF($C1522="",0,SUMIFS(#REF!,#REF!,$C1522,#REF!,"&gt;="&amp;'Display 730 &amp; 1200'!$AN$10,#REF!,"&lt;="&amp;'Display 730 &amp; 1200'!$AN$9))</f>
        <v>#REF!</v>
      </c>
      <c r="E1522" t="e">
        <f>IF($C1522="",0,SUMIFS(#REF!,#REF!,$C1522,#REF!,"&gt;="&amp;'Display 730 &amp; 1200'!$AN$12,#REF!,"&lt;="&amp;'Display 730 &amp; 1200'!$AN$11))</f>
        <v>#REF!</v>
      </c>
    </row>
    <row r="1523" spans="1:5">
      <c r="A1523" t="str">
        <f>IF(INDEX('Display 730 &amp; 1200'!$A:$A,ROW())="","",INDEX('Display 730 &amp; 1200'!$A:$A,ROW()))</f>
        <v>BALI巴厘</v>
      </c>
      <c r="B1523" t="str">
        <f>IF(INDEX('Display 730 &amp; 1200'!$B:$B,ROW())="","",INDEX('Display 730 &amp; 1200'!$B:$B,ROW()))</f>
        <v>Blue</v>
      </c>
      <c r="C1523" t="str">
        <f>IF(INDEX('Display 730 &amp; 1200'!$D:$D,ROW())="","",INDEX('Display 730 &amp; 1200'!$D:$D,ROW()))</f>
        <v>MATARAM</v>
      </c>
      <c r="D1523" t="e">
        <f>IF($C1523="",0,SUMIFS(#REF!,#REF!,$C1523,#REF!,"&gt;="&amp;'Display 730 &amp; 1200'!$AN$10,#REF!,"&lt;="&amp;'Display 730 &amp; 1200'!$AN$9))</f>
        <v>#REF!</v>
      </c>
      <c r="E1523" t="e">
        <f>IF($C1523="",0,SUMIFS(#REF!,#REF!,$C1523,#REF!,"&gt;="&amp;'Display 730 &amp; 1200'!$AN$12,#REF!,"&lt;="&amp;'Display 730 &amp; 1200'!$AN$11))</f>
        <v>#REF!</v>
      </c>
    </row>
    <row r="1524" spans="1:5">
      <c r="A1524" t="str">
        <f>IF(INDEX('Display 730 &amp; 1200'!$A:$A,ROW())="","",INDEX('Display 730 &amp; 1200'!$A:$A,ROW()))</f>
        <v>BALI巴厘</v>
      </c>
      <c r="B1524" t="str">
        <f>IF(INDEX('Display 730 &amp; 1200'!$B:$B,ROW())="","",INDEX('Display 730 &amp; 1200'!$B:$B,ROW()))</f>
        <v>Prisilia Nansiana Akong</v>
      </c>
      <c r="C1524" t="str">
        <f>IF(INDEX('Display 730 &amp; 1200'!$D:$D,ROW())="","",INDEX('Display 730 &amp; 1200'!$D:$D,ROW()))</f>
        <v>WAIKABUBAK</v>
      </c>
      <c r="D1524" t="e">
        <f>IF($C1524="",0,SUMIFS(#REF!,#REF!,$C1524,#REF!,"&gt;="&amp;'Display 730 &amp; 1200'!$AN$10,#REF!,"&lt;="&amp;'Display 730 &amp; 1200'!$AN$9))</f>
        <v>#REF!</v>
      </c>
      <c r="E1524" t="e">
        <f>IF($C1524="",0,SUMIFS(#REF!,#REF!,$C1524,#REF!,"&gt;="&amp;'Display 730 &amp; 1200'!$AN$12,#REF!,"&lt;="&amp;'Display 730 &amp; 1200'!$AN$11))</f>
        <v>#REF!</v>
      </c>
    </row>
    <row r="1525" spans="1:5">
      <c r="A1525" t="str">
        <f>IF(INDEX('Display 730 &amp; 1200'!$A:$A,ROW())="","",INDEX('Display 730 &amp; 1200'!$A:$A,ROW()))</f>
        <v>BALI巴厘</v>
      </c>
      <c r="B1525" t="str">
        <f>IF(INDEX('Display 730 &amp; 1200'!$B:$B,ROW())="","",INDEX('Display 730 &amp; 1200'!$B:$B,ROW()))</f>
        <v>Prisilia Nansiana Akong</v>
      </c>
      <c r="C1525" t="str">
        <f>IF(INDEX('Display 730 &amp; 1200'!$D:$D,ROW())="","",INDEX('Display 730 &amp; 1200'!$D:$D,ROW()))</f>
        <v>MAUMERE</v>
      </c>
      <c r="D1525" t="e">
        <f>IF($C1525="",0,SUMIFS(#REF!,#REF!,$C1525,#REF!,"&gt;="&amp;'Display 730 &amp; 1200'!$AN$10,#REF!,"&lt;="&amp;'Display 730 &amp; 1200'!$AN$9))</f>
        <v>#REF!</v>
      </c>
      <c r="E1525" t="e">
        <f>IF($C1525="",0,SUMIFS(#REF!,#REF!,$C1525,#REF!,"&gt;="&amp;'Display 730 &amp; 1200'!$AN$12,#REF!,"&lt;="&amp;'Display 730 &amp; 1200'!$AN$11))</f>
        <v>#REF!</v>
      </c>
    </row>
    <row r="1526" spans="1:5">
      <c r="A1526" t="str">
        <f>IF(INDEX('Display 730 &amp; 1200'!$A:$A,ROW())="","",INDEX('Display 730 &amp; 1200'!$A:$A,ROW()))</f>
        <v>BALI巴厘</v>
      </c>
      <c r="B1526" t="str">
        <f>IF(INDEX('Display 730 &amp; 1200'!$B:$B,ROW())="","",INDEX('Display 730 &amp; 1200'!$B:$B,ROW()))</f>
        <v>Prisilia Nansiana Akong</v>
      </c>
      <c r="C1526" t="str">
        <f>IF(INDEX('Display 730 &amp; 1200'!$D:$D,ROW())="","",INDEX('Display 730 &amp; 1200'!$D:$D,ROW()))</f>
        <v>SOE</v>
      </c>
      <c r="D1526" t="e">
        <f>IF($C1526="",0,SUMIFS(#REF!,#REF!,$C1526,#REF!,"&gt;="&amp;'Display 730 &amp; 1200'!$AN$10,#REF!,"&lt;="&amp;'Display 730 &amp; 1200'!$AN$9))</f>
        <v>#REF!</v>
      </c>
      <c r="E1526" t="e">
        <f>IF($C1526="",0,SUMIFS(#REF!,#REF!,$C1526,#REF!,"&gt;="&amp;'Display 730 &amp; 1200'!$AN$12,#REF!,"&lt;="&amp;'Display 730 &amp; 1200'!$AN$11))</f>
        <v>#REF!</v>
      </c>
    </row>
    <row r="1527" spans="1:5">
      <c r="A1527" t="str">
        <f>IF(INDEX('Display 730 &amp; 1200'!$A:$A,ROW())="","",INDEX('Display 730 &amp; 1200'!$A:$A,ROW()))</f>
        <v>BALI巴厘</v>
      </c>
      <c r="B1527" t="str">
        <f>IF(INDEX('Display 730 &amp; 1200'!$B:$B,ROW())="","",INDEX('Display 730 &amp; 1200'!$B:$B,ROW()))</f>
        <v>Blue</v>
      </c>
      <c r="C1527" t="str">
        <f>IF(INDEX('Display 730 &amp; 1200'!$D:$D,ROW())="","",INDEX('Display 730 &amp; 1200'!$D:$D,ROW()))</f>
        <v>AMI_SALES</v>
      </c>
      <c r="D1527" t="e">
        <f>IF($C1527="",0,SUMIFS(#REF!,#REF!,$C1527,#REF!,"&gt;="&amp;'Display 730 &amp; 1200'!$AN$10,#REF!,"&lt;="&amp;'Display 730 &amp; 1200'!$AN$9))</f>
        <v>#REF!</v>
      </c>
      <c r="E1527" t="e">
        <f>IF($C1527="",0,SUMIFS(#REF!,#REF!,$C1527,#REF!,"&gt;="&amp;'Display 730 &amp; 1200'!$AN$12,#REF!,"&lt;="&amp;'Display 730 &amp; 1200'!$AN$11))</f>
        <v>#REF!</v>
      </c>
    </row>
    <row r="1528" spans="1:5">
      <c r="A1528" t="str">
        <f>IF(INDEX('Display 730 &amp; 1200'!$A:$A,ROW())="","",INDEX('Display 730 &amp; 1200'!$A:$A,ROW()))</f>
        <v>BALI巴厘</v>
      </c>
      <c r="B1528" t="str">
        <f>IF(INDEX('Display 730 &amp; 1200'!$B:$B,ROW())="","",INDEX('Display 730 &amp; 1200'!$B:$B,ROW()))</f>
        <v>Prisilia Nansiana Akong</v>
      </c>
      <c r="C1528" t="str">
        <f>IF(INDEX('Display 730 &amp; 1200'!$D:$D,ROW())="","",INDEX('Display 730 &amp; 1200'!$D:$D,ROW()))</f>
        <v>MAULAFA</v>
      </c>
      <c r="D1528" t="e">
        <f>IF($C1528="",0,SUMIFS(#REF!,#REF!,$C1528,#REF!,"&gt;="&amp;'Display 730 &amp; 1200'!$AN$10,#REF!,"&lt;="&amp;'Display 730 &amp; 1200'!$AN$9))</f>
        <v>#REF!</v>
      </c>
      <c r="E1528" t="e">
        <f>IF($C1528="",0,SUMIFS(#REF!,#REF!,$C1528,#REF!,"&gt;="&amp;'Display 730 &amp; 1200'!$AN$12,#REF!,"&lt;="&amp;'Display 730 &amp; 1200'!$AN$11))</f>
        <v>#REF!</v>
      </c>
    </row>
    <row r="1529" spans="1:5">
      <c r="A1529" t="str">
        <f>IF(INDEX('Display 730 &amp; 1200'!$A:$A,ROW())="","",INDEX('Display 730 &amp; 1200'!$A:$A,ROW()))</f>
        <v>BALI巴厘</v>
      </c>
      <c r="B1529" t="str">
        <f>IF(INDEX('Display 730 &amp; 1200'!$B:$B,ROW())="","",INDEX('Display 730 &amp; 1200'!$B:$B,ROW()))</f>
        <v>Hujjatul Islam</v>
      </c>
      <c r="C1529" t="str">
        <f>IF(INDEX('Display 730 &amp; 1200'!$D:$D,ROW())="","",INDEX('Display 730 &amp; 1200'!$D:$D,ROW()))</f>
        <v>DOMPU</v>
      </c>
      <c r="D1529" t="e">
        <f>IF($C1529="",0,SUMIFS(#REF!,#REF!,$C1529,#REF!,"&gt;="&amp;'Display 730 &amp; 1200'!$AN$10,#REF!,"&lt;="&amp;'Display 730 &amp; 1200'!$AN$9))</f>
        <v>#REF!</v>
      </c>
      <c r="E1529" t="e">
        <f>IF($C1529="",0,SUMIFS(#REF!,#REF!,$C1529,#REF!,"&gt;="&amp;'Display 730 &amp; 1200'!$AN$12,#REF!,"&lt;="&amp;'Display 730 &amp; 1200'!$AN$11))</f>
        <v>#REF!</v>
      </c>
    </row>
    <row r="1530" spans="1:5">
      <c r="A1530" t="str">
        <f>IF(INDEX('Display 730 &amp; 1200'!$A:$A,ROW())="","",INDEX('Display 730 &amp; 1200'!$A:$A,ROW()))</f>
        <v>BALI巴厘</v>
      </c>
      <c r="B1530" t="str">
        <f>IF(INDEX('Display 730 &amp; 1200'!$B:$B,ROW())="","",INDEX('Display 730 &amp; 1200'!$B:$B,ROW()))</f>
        <v>Prisilia Nansiana Akong</v>
      </c>
      <c r="C1530" t="str">
        <f>IF(INDEX('Display 730 &amp; 1200'!$D:$D,ROW())="","",INDEX('Display 730 &amp; 1200'!$D:$D,ROW()))</f>
        <v>WAINGAPU</v>
      </c>
      <c r="D1530" t="e">
        <f>IF($C1530="",0,SUMIFS(#REF!,#REF!,$C1530,#REF!,"&gt;="&amp;'Display 730 &amp; 1200'!$AN$10,#REF!,"&lt;="&amp;'Display 730 &amp; 1200'!$AN$9))</f>
        <v>#REF!</v>
      </c>
      <c r="E1530" t="e">
        <f>IF($C1530="",0,SUMIFS(#REF!,#REF!,$C1530,#REF!,"&gt;="&amp;'Display 730 &amp; 1200'!$AN$12,#REF!,"&lt;="&amp;'Display 730 &amp; 1200'!$AN$11))</f>
        <v>#REF!</v>
      </c>
    </row>
    <row r="1531" spans="1:5">
      <c r="A1531" t="str">
        <f>IF(INDEX('Display 730 &amp; 1200'!$A:$A,ROW())="","",INDEX('Display 730 &amp; 1200'!$A:$A,ROW()))</f>
        <v>BALI巴厘</v>
      </c>
      <c r="B1531" t="str">
        <f>IF(INDEX('Display 730 &amp; 1200'!$B:$B,ROW())="","",INDEX('Display 730 &amp; 1200'!$B:$B,ROW()))</f>
        <v>Prisilia Nansiana Akong</v>
      </c>
      <c r="C1531" t="str">
        <f>IF(INDEX('Display 730 &amp; 1200'!$D:$D,ROW())="","",INDEX('Display 730 &amp; 1200'!$D:$D,ROW()))</f>
        <v>KUANINO</v>
      </c>
      <c r="D1531" t="e">
        <f>IF($C1531="",0,SUMIFS(#REF!,#REF!,$C1531,#REF!,"&gt;="&amp;'Display 730 &amp; 1200'!$AN$10,#REF!,"&lt;="&amp;'Display 730 &amp; 1200'!$AN$9))</f>
        <v>#REF!</v>
      </c>
      <c r="E1531" t="e">
        <f>IF($C1531="",0,SUMIFS(#REF!,#REF!,$C1531,#REF!,"&gt;="&amp;'Display 730 &amp; 1200'!$AN$12,#REF!,"&lt;="&amp;'Display 730 &amp; 1200'!$AN$11))</f>
        <v>#REF!</v>
      </c>
    </row>
    <row r="1532" spans="1:5">
      <c r="A1532" t="str">
        <f>IF(INDEX('Display 730 &amp; 1200'!$A:$A,ROW())="","",INDEX('Display 730 &amp; 1200'!$A:$A,ROW()))</f>
        <v>BALI巴厘</v>
      </c>
      <c r="B1532" t="str">
        <f>IF(INDEX('Display 730 &amp; 1200'!$B:$B,ROW())="","",INDEX('Display 730 &amp; 1200'!$B:$B,ROW()))</f>
        <v>Prisilia Nansiana Akong</v>
      </c>
      <c r="C1532" t="str">
        <f>IF(INDEX('Display 730 &amp; 1200'!$D:$D,ROW())="","",INDEX('Display 730 &amp; 1200'!$D:$D,ROW()))</f>
        <v>RUTENG</v>
      </c>
      <c r="D1532" t="e">
        <f>IF($C1532="",0,SUMIFS(#REF!,#REF!,$C1532,#REF!,"&gt;="&amp;'Display 730 &amp; 1200'!$AN$10,#REF!,"&lt;="&amp;'Display 730 &amp; 1200'!$AN$9))</f>
        <v>#REF!</v>
      </c>
      <c r="E1532" t="e">
        <f>IF($C1532="",0,SUMIFS(#REF!,#REF!,$C1532,#REF!,"&gt;="&amp;'Display 730 &amp; 1200'!$AN$12,#REF!,"&lt;="&amp;'Display 730 &amp; 1200'!$AN$11))</f>
        <v>#REF!</v>
      </c>
    </row>
    <row r="1533" spans="1:5">
      <c r="A1533" t="str">
        <f>IF(INDEX('Display 730 &amp; 1200'!$A:$A,ROW())="","",INDEX('Display 730 &amp; 1200'!$A:$A,ROW()))</f>
        <v>BALI巴厘</v>
      </c>
      <c r="B1533" t="str">
        <f>IF(INDEX('Display 730 &amp; 1200'!$B:$B,ROW())="","",INDEX('Display 730 &amp; 1200'!$B:$B,ROW()))</f>
        <v>Prisilia Nansiana Akong</v>
      </c>
      <c r="C1533" t="str">
        <f>IF(INDEX('Display 730 &amp; 1200'!$D:$D,ROW())="","",INDEX('Display 730 &amp; 1200'!$D:$D,ROW()))</f>
        <v>MBAY</v>
      </c>
      <c r="D1533" t="e">
        <f>IF($C1533="",0,SUMIFS(#REF!,#REF!,$C1533,#REF!,"&gt;="&amp;'Display 730 &amp; 1200'!$AN$10,#REF!,"&lt;="&amp;'Display 730 &amp; 1200'!$AN$9))</f>
        <v>#REF!</v>
      </c>
      <c r="E1533" t="e">
        <f>IF($C1533="",0,SUMIFS(#REF!,#REF!,$C1533,#REF!,"&gt;="&amp;'Display 730 &amp; 1200'!$AN$12,#REF!,"&lt;="&amp;'Display 730 &amp; 1200'!$AN$11))</f>
        <v>#REF!</v>
      </c>
    </row>
    <row r="1534" spans="1:5">
      <c r="A1534" t="str">
        <f>IF(INDEX('Display 730 &amp; 1200'!$A:$A,ROW())="","",INDEX('Display 730 &amp; 1200'!$A:$A,ROW()))</f>
        <v>BALI巴厘</v>
      </c>
      <c r="B1534" t="str">
        <f>IF(INDEX('Display 730 &amp; 1200'!$B:$B,ROW())="","",INDEX('Display 730 &amp; 1200'!$B:$B,ROW()))</f>
        <v>Prisilia Nansiana Akong</v>
      </c>
      <c r="C1534" t="str">
        <f>IF(INDEX('Display 730 &amp; 1200'!$D:$D,ROW())="","",INDEX('Display 730 &amp; 1200'!$D:$D,ROW()))</f>
        <v>LEWOLEBA</v>
      </c>
      <c r="D1534" t="e">
        <f>IF($C1534="",0,SUMIFS(#REF!,#REF!,$C1534,#REF!,"&gt;="&amp;'Display 730 &amp; 1200'!$AN$10,#REF!,"&lt;="&amp;'Display 730 &amp; 1200'!$AN$9))</f>
        <v>#REF!</v>
      </c>
      <c r="E1534" t="e">
        <f>IF($C1534="",0,SUMIFS(#REF!,#REF!,$C1534,#REF!,"&gt;="&amp;'Display 730 &amp; 1200'!$AN$12,#REF!,"&lt;="&amp;'Display 730 &amp; 1200'!$AN$11))</f>
        <v>#REF!</v>
      </c>
    </row>
    <row r="1535" spans="1:5">
      <c r="A1535" t="str">
        <f>IF(INDEX('Display 730 &amp; 1200'!$A:$A,ROW())="","",INDEX('Display 730 &amp; 1200'!$A:$A,ROW()))</f>
        <v>BALI巴厘</v>
      </c>
      <c r="B1535" t="str">
        <f>IF(INDEX('Display 730 &amp; 1200'!$B:$B,ROW())="","",INDEX('Display 730 &amp; 1200'!$B:$B,ROW()))</f>
        <v>Prisilia Nansiana Akong</v>
      </c>
      <c r="C1535" t="str">
        <f>IF(INDEX('Display 730 &amp; 1200'!$D:$D,ROW())="","",INDEX('Display 730 &amp; 1200'!$D:$D,ROW()))</f>
        <v>TAMBOLAKA</v>
      </c>
      <c r="D1535" t="e">
        <f>IF($C1535="",0,SUMIFS(#REF!,#REF!,$C1535,#REF!,"&gt;="&amp;'Display 730 &amp; 1200'!$AN$10,#REF!,"&lt;="&amp;'Display 730 &amp; 1200'!$AN$9))</f>
        <v>#REF!</v>
      </c>
      <c r="E1535" t="e">
        <f>IF($C1535="",0,SUMIFS(#REF!,#REF!,$C1535,#REF!,"&gt;="&amp;'Display 730 &amp; 1200'!$AN$12,#REF!,"&lt;="&amp;'Display 730 &amp; 1200'!$AN$11))</f>
        <v>#REF!</v>
      </c>
    </row>
    <row r="1536" spans="1:5">
      <c r="A1536" t="str">
        <f>IF(INDEX('Display 730 &amp; 1200'!$A:$A,ROW())="","",INDEX('Display 730 &amp; 1200'!$A:$A,ROW()))</f>
        <v>BALI巴厘</v>
      </c>
      <c r="B1536" t="str">
        <f>IF(INDEX('Display 730 &amp; 1200'!$B:$B,ROW())="","",INDEX('Display 730 &amp; 1200'!$B:$B,ROW()))</f>
        <v>Prisilia Nansiana Akong</v>
      </c>
      <c r="C1536" t="str">
        <f>IF(INDEX('Display 730 &amp; 1200'!$D:$D,ROW())="","",INDEX('Display 730 &amp; 1200'!$D:$D,ROW()))</f>
        <v>BAJAWA</v>
      </c>
      <c r="D1536" t="e">
        <f>IF($C1536="",0,SUMIFS(#REF!,#REF!,$C1536,#REF!,"&gt;="&amp;'Display 730 &amp; 1200'!$AN$10,#REF!,"&lt;="&amp;'Display 730 &amp; 1200'!$AN$9))</f>
        <v>#REF!</v>
      </c>
      <c r="E1536" t="e">
        <f>IF($C1536="",0,SUMIFS(#REF!,#REF!,$C1536,#REF!,"&gt;="&amp;'Display 730 &amp; 1200'!$AN$12,#REF!,"&lt;="&amp;'Display 730 &amp; 1200'!$AN$11))</f>
        <v>#REF!</v>
      </c>
    </row>
    <row r="1537" spans="1:5">
      <c r="A1537" t="str">
        <f>IF(INDEX('Display 730 &amp; 1200'!$A:$A,ROW())="","",INDEX('Display 730 &amp; 1200'!$A:$A,ROW()))</f>
        <v>BALI巴厘</v>
      </c>
      <c r="B1537" t="str">
        <f>IF(INDEX('Display 730 &amp; 1200'!$B:$B,ROW())="","",INDEX('Display 730 &amp; 1200'!$B:$B,ROW()))</f>
        <v>Prisilia Nansiana Akong</v>
      </c>
      <c r="C1537" t="str">
        <f>IF(INDEX('Display 730 &amp; 1200'!$D:$D,ROW())="","",INDEX('Display 730 &amp; 1200'!$D:$D,ROW()))</f>
        <v>LARANTUKA</v>
      </c>
      <c r="D1537" t="e">
        <f>IF($C1537="",0,SUMIFS(#REF!,#REF!,$C1537,#REF!,"&gt;="&amp;'Display 730 &amp; 1200'!$AN$10,#REF!,"&lt;="&amp;'Display 730 &amp; 1200'!$AN$9))</f>
        <v>#REF!</v>
      </c>
      <c r="E1537" t="e">
        <f>IF($C1537="",0,SUMIFS(#REF!,#REF!,$C1537,#REF!,"&gt;="&amp;'Display 730 &amp; 1200'!$AN$12,#REF!,"&lt;="&amp;'Display 730 &amp; 1200'!$AN$11))</f>
        <v>#REF!</v>
      </c>
    </row>
    <row r="1538" spans="1:5">
      <c r="A1538" t="str">
        <f>IF(INDEX('Display 730 &amp; 1200'!$A:$A,ROW())="","",INDEX('Display 730 &amp; 1200'!$A:$A,ROW()))</f>
        <v>BALI巴厘</v>
      </c>
      <c r="B1538" t="str">
        <f>IF(INDEX('Display 730 &amp; 1200'!$B:$B,ROW())="","",INDEX('Display 730 &amp; 1200'!$B:$B,ROW()))</f>
        <v>Prisilia Nansiana Akong</v>
      </c>
      <c r="C1538" t="str">
        <f>IF(INDEX('Display 730 &amp; 1200'!$D:$D,ROW())="","",INDEX('Display 730 &amp; 1200'!$D:$D,ROW()))</f>
        <v>TODE_KISAR</v>
      </c>
      <c r="D1538" t="e">
        <f>IF($C1538="",0,SUMIFS(#REF!,#REF!,$C1538,#REF!,"&gt;="&amp;'Display 730 &amp; 1200'!$AN$10,#REF!,"&lt;="&amp;'Display 730 &amp; 1200'!$AN$9))</f>
        <v>#REF!</v>
      </c>
      <c r="E1538" t="e">
        <f>IF($C1538="",0,SUMIFS(#REF!,#REF!,$C1538,#REF!,"&gt;="&amp;'Display 730 &amp; 1200'!$AN$12,#REF!,"&lt;="&amp;'Display 730 &amp; 1200'!$AN$11))</f>
        <v>#REF!</v>
      </c>
    </row>
    <row r="1539" spans="1:5">
      <c r="A1539" t="str">
        <f>IF(INDEX('Display 730 &amp; 1200'!$A:$A,ROW())="","",INDEX('Display 730 &amp; 1200'!$A:$A,ROW()))</f>
        <v>BALI巴厘</v>
      </c>
      <c r="B1539" t="str">
        <f>IF(INDEX('Display 730 &amp; 1200'!$B:$B,ROW())="","",INDEX('Display 730 &amp; 1200'!$B:$B,ROW()))</f>
        <v>Hujjatul Islam</v>
      </c>
      <c r="C1539" t="str">
        <f>IF(INDEX('Display 730 &amp; 1200'!$D:$D,ROW())="","",INDEX('Display 730 &amp; 1200'!$D:$D,ROW()))</f>
        <v>BIMA</v>
      </c>
      <c r="D1539" t="e">
        <f>IF($C1539="",0,SUMIFS(#REF!,#REF!,$C1539,#REF!,"&gt;="&amp;'Display 730 &amp; 1200'!$AN$10,#REF!,"&lt;="&amp;'Display 730 &amp; 1200'!$AN$9))</f>
        <v>#REF!</v>
      </c>
      <c r="E1539" t="e">
        <f>IF($C1539="",0,SUMIFS(#REF!,#REF!,$C1539,#REF!,"&gt;="&amp;'Display 730 &amp; 1200'!$AN$12,#REF!,"&lt;="&amp;'Display 730 &amp; 1200'!$AN$11))</f>
        <v>#REF!</v>
      </c>
    </row>
    <row r="1540" spans="1:5">
      <c r="A1540" t="str">
        <f>IF(INDEX('Display 730 &amp; 1200'!$A:$A,ROW())="","",INDEX('Display 730 &amp; 1200'!$A:$A,ROW()))</f>
        <v>BALI巴厘</v>
      </c>
      <c r="B1540" t="str">
        <f>IF(INDEX('Display 730 &amp; 1200'!$B:$B,ROW())="","",INDEX('Display 730 &amp; 1200'!$B:$B,ROW()))</f>
        <v>Prisilia Nansiana Akong</v>
      </c>
      <c r="C1540" t="str">
        <f>IF(INDEX('Display 730 &amp; 1200'!$D:$D,ROW())="","",INDEX('Display 730 &amp; 1200'!$D:$D,ROW()))</f>
        <v>KALABAHI</v>
      </c>
      <c r="D1540" t="e">
        <f>IF($C1540="",0,SUMIFS(#REF!,#REF!,$C1540,#REF!,"&gt;="&amp;'Display 730 &amp; 1200'!$AN$10,#REF!,"&lt;="&amp;'Display 730 &amp; 1200'!$AN$9))</f>
        <v>#REF!</v>
      </c>
      <c r="E1540" t="e">
        <f>IF($C1540="",0,SUMIFS(#REF!,#REF!,$C1540,#REF!,"&gt;="&amp;'Display 730 &amp; 1200'!$AN$12,#REF!,"&lt;="&amp;'Display 730 &amp; 1200'!$AN$11))</f>
        <v>#REF!</v>
      </c>
    </row>
    <row r="1541" spans="1:5">
      <c r="A1541" t="str">
        <f>IF(INDEX('Display 730 &amp; 1200'!$A:$A,ROW())="","",INDEX('Display 730 &amp; 1200'!$A:$A,ROW()))</f>
        <v>BALI巴厘</v>
      </c>
      <c r="B1541" t="str">
        <f>IF(INDEX('Display 730 &amp; 1200'!$B:$B,ROW())="","",INDEX('Display 730 &amp; 1200'!$B:$B,ROW()))</f>
        <v>Prisilia Nansiana Akong</v>
      </c>
      <c r="C1541" t="str">
        <f>IF(INDEX('Display 730 &amp; 1200'!$D:$D,ROW())="","",INDEX('Display 730 &amp; 1200'!$D:$D,ROW()))</f>
        <v>LABUAN_BAJO</v>
      </c>
      <c r="D1541" t="e">
        <f>IF($C1541="",0,SUMIFS(#REF!,#REF!,$C1541,#REF!,"&gt;="&amp;'Display 730 &amp; 1200'!$AN$10,#REF!,"&lt;="&amp;'Display 730 &amp; 1200'!$AN$9))</f>
        <v>#REF!</v>
      </c>
      <c r="E1541" t="e">
        <f>IF($C1541="",0,SUMIFS(#REF!,#REF!,$C1541,#REF!,"&gt;="&amp;'Display 730 &amp; 1200'!$AN$12,#REF!,"&lt;="&amp;'Display 730 &amp; 1200'!$AN$11))</f>
        <v>#REF!</v>
      </c>
    </row>
    <row r="1542" spans="1:5">
      <c r="A1542" t="str">
        <f>IF(INDEX('Display 730 &amp; 1200'!$A:$A,ROW())="","",INDEX('Display 730 &amp; 1200'!$A:$A,ROW()))</f>
        <v>BALI巴厘</v>
      </c>
      <c r="B1542" t="str">
        <f>IF(INDEX('Display 730 &amp; 1200'!$B:$B,ROW())="","",INDEX('Display 730 &amp; 1200'!$B:$B,ROW()))</f>
        <v>Blue</v>
      </c>
      <c r="C1542" t="str">
        <f>IF(INDEX('Display 730 &amp; 1200'!$D:$D,ROW())="","",INDEX('Display 730 &amp; 1200'!$D:$D,ROW()))</f>
        <v>DASAN_CERMEN</v>
      </c>
      <c r="D1542" t="e">
        <f>IF($C1542="",0,SUMIFS(#REF!,#REF!,$C1542,#REF!,"&gt;="&amp;'Display 730 &amp; 1200'!$AN$10,#REF!,"&lt;="&amp;'Display 730 &amp; 1200'!$AN$9))</f>
        <v>#REF!</v>
      </c>
      <c r="E1542" t="e">
        <f>IF($C1542="",0,SUMIFS(#REF!,#REF!,$C1542,#REF!,"&gt;="&amp;'Display 730 &amp; 1200'!$AN$12,#REF!,"&lt;="&amp;'Display 730 &amp; 1200'!$AN$11))</f>
        <v>#REF!</v>
      </c>
    </row>
    <row r="1543" spans="1:5">
      <c r="A1543" t="str">
        <f>IF(INDEX('Display 730 &amp; 1200'!$A:$A,ROW())="","",INDEX('Display 730 &amp; 1200'!$A:$A,ROW()))</f>
        <v>BALI巴厘</v>
      </c>
      <c r="B1543" t="str">
        <f>IF(INDEX('Display 730 &amp; 1200'!$B:$B,ROW())="","",INDEX('Display 730 &amp; 1200'!$B:$B,ROW()))</f>
        <v>Ida I Dewa Agung Santawya</v>
      </c>
      <c r="C1543" t="str">
        <f>IF(INDEX('Display 730 &amp; 1200'!$D:$D,ROW())="","",INDEX('Display 730 &amp; 1200'!$D:$D,ROW()))</f>
        <v>GIA04A</v>
      </c>
      <c r="D1543" t="e">
        <f>IF($C1543="",0,SUMIFS(#REF!,#REF!,$C1543,#REF!,"&gt;="&amp;'Display 730 &amp; 1200'!$AN$10,#REF!,"&lt;="&amp;'Display 730 &amp; 1200'!$AN$9))</f>
        <v>#REF!</v>
      </c>
      <c r="E1543" t="e">
        <f>IF($C1543="",0,SUMIFS(#REF!,#REF!,$C1543,#REF!,"&gt;="&amp;'Display 730 &amp; 1200'!$AN$12,#REF!,"&lt;="&amp;'Display 730 &amp; 1200'!$AN$11))</f>
        <v>#REF!</v>
      </c>
    </row>
    <row r="1544" spans="1:5">
      <c r="A1544" t="str">
        <f>IF(INDEX('Display 730 &amp; 1200'!$A:$A,ROW())="","",INDEX('Display 730 &amp; 1200'!$A:$A,ROW()))</f>
        <v>BALI巴厘</v>
      </c>
      <c r="B1544" t="str">
        <f>IF(INDEX('Display 730 &amp; 1200'!$B:$B,ROW())="","",INDEX('Display 730 &amp; 1200'!$B:$B,ROW()))</f>
        <v>Blue</v>
      </c>
      <c r="C1544" t="str">
        <f>IF(INDEX('Display 730 &amp; 1200'!$D:$D,ROW())="","",INDEX('Display 730 &amp; 1200'!$D:$D,ROW()))</f>
        <v>MONJOK_1</v>
      </c>
      <c r="D1544" t="e">
        <f>IF($C1544="",0,SUMIFS(#REF!,#REF!,$C1544,#REF!,"&gt;="&amp;'Display 730 &amp; 1200'!$AN$10,#REF!,"&lt;="&amp;'Display 730 &amp; 1200'!$AN$9))</f>
        <v>#REF!</v>
      </c>
      <c r="E1544" t="e">
        <f>IF($C1544="",0,SUMIFS(#REF!,#REF!,$C1544,#REF!,"&gt;="&amp;'Display 730 &amp; 1200'!$AN$12,#REF!,"&lt;="&amp;'Display 730 &amp; 1200'!$AN$11))</f>
        <v>#REF!</v>
      </c>
    </row>
    <row r="1545" spans="1:5">
      <c r="A1545" t="str">
        <f>IF(INDEX('Display 730 &amp; 1200'!$A:$A,ROW())="","",INDEX('Display 730 &amp; 1200'!$A:$A,ROW()))</f>
        <v>BALI巴厘</v>
      </c>
      <c r="B1545" t="str">
        <f>IF(INDEX('Display 730 &amp; 1200'!$B:$B,ROW())="","",INDEX('Display 730 &amp; 1200'!$B:$B,ROW()))</f>
        <v>Ida I Dewa Agung Santawya</v>
      </c>
      <c r="C1545" t="str">
        <f>IF(INDEX('Display 730 &amp; 1200'!$D:$D,ROW())="","",INDEX('Display 730 &amp; 1200'!$D:$D,ROW()))</f>
        <v>KETEWEL</v>
      </c>
      <c r="D1545" t="e">
        <f>IF($C1545="",0,SUMIFS(#REF!,#REF!,$C1545,#REF!,"&gt;="&amp;'Display 730 &amp; 1200'!$AN$10,#REF!,"&lt;="&amp;'Display 730 &amp; 1200'!$AN$9))</f>
        <v>#REF!</v>
      </c>
      <c r="E1545" t="e">
        <f>IF($C1545="",0,SUMIFS(#REF!,#REF!,$C1545,#REF!,"&gt;="&amp;'Display 730 &amp; 1200'!$AN$12,#REF!,"&lt;="&amp;'Display 730 &amp; 1200'!$AN$11))</f>
        <v>#REF!</v>
      </c>
    </row>
    <row r="1546" spans="1:5">
      <c r="A1546" t="str">
        <f>IF(INDEX('Display 730 &amp; 1200'!$A:$A,ROW())="","",INDEX('Display 730 &amp; 1200'!$A:$A,ROW()))</f>
        <v>BALI巴厘</v>
      </c>
      <c r="B1546" t="str">
        <f>IF(INDEX('Display 730 &amp; 1200'!$B:$B,ROW())="","",INDEX('Display 730 &amp; 1200'!$B:$B,ROW()))</f>
        <v>Blue</v>
      </c>
      <c r="C1546" t="str">
        <f>IF(INDEX('Display 730 &amp; 1200'!$D:$D,ROW())="","",INDEX('Display 730 &amp; 1200'!$D:$D,ROW()))</f>
        <v>BAYAN_1</v>
      </c>
      <c r="D1546" t="e">
        <f>IF($C1546="",0,SUMIFS(#REF!,#REF!,$C1546,#REF!,"&gt;="&amp;'Display 730 &amp; 1200'!$AN$10,#REF!,"&lt;="&amp;'Display 730 &amp; 1200'!$AN$9))</f>
        <v>#REF!</v>
      </c>
      <c r="E1546" t="e">
        <f>IF($C1546="",0,SUMIFS(#REF!,#REF!,$C1546,#REF!,"&gt;="&amp;'Display 730 &amp; 1200'!$AN$12,#REF!,"&lt;="&amp;'Display 730 &amp; 1200'!$AN$11))</f>
        <v>#REF!</v>
      </c>
    </row>
    <row r="1547" spans="1:5">
      <c r="A1547" t="str">
        <f>IF(INDEX('Display 730 &amp; 1200'!$A:$A,ROW())="","",INDEX('Display 730 &amp; 1200'!$A:$A,ROW()))</f>
        <v>BALI巴厘</v>
      </c>
      <c r="B1547" t="str">
        <f>IF(INDEX('Display 730 &amp; 1200'!$B:$B,ROW())="","",INDEX('Display 730 &amp; 1200'!$B:$B,ROW()))</f>
        <v>Blue</v>
      </c>
      <c r="C1547" t="str">
        <f>IF(INDEX('Display 730 &amp; 1200'!$D:$D,ROW())="","",INDEX('Display 730 &amp; 1200'!$D:$D,ROW()))</f>
        <v>KAYANGAN_1</v>
      </c>
      <c r="D1547" t="e">
        <f>IF($C1547="",0,SUMIFS(#REF!,#REF!,$C1547,#REF!,"&gt;="&amp;'Display 730 &amp; 1200'!$AN$10,#REF!,"&lt;="&amp;'Display 730 &amp; 1200'!$AN$9))</f>
        <v>#REF!</v>
      </c>
      <c r="E1547" t="e">
        <f>IF($C1547="",0,SUMIFS(#REF!,#REF!,$C1547,#REF!,"&gt;="&amp;'Display 730 &amp; 1200'!$AN$12,#REF!,"&lt;="&amp;'Display 730 &amp; 1200'!$AN$11))</f>
        <v>#REF!</v>
      </c>
    </row>
    <row r="1548" spans="1:5">
      <c r="A1548" t="str">
        <f>IF(INDEX('Display 730 &amp; 1200'!$A:$A,ROW())="","",INDEX('Display 730 &amp; 1200'!$A:$A,ROW()))</f>
        <v>BALI巴厘</v>
      </c>
      <c r="B1548" t="str">
        <f>IF(INDEX('Display 730 &amp; 1200'!$B:$B,ROW())="","",INDEX('Display 730 &amp; 1200'!$B:$B,ROW()))</f>
        <v>Ida I Dewa Agung Santawya</v>
      </c>
      <c r="C1548" t="str">
        <f>IF(INDEX('Display 730 &amp; 1200'!$D:$D,ROW())="","",INDEX('Display 730 &amp; 1200'!$D:$D,ROW()))</f>
        <v>GIANYAR_1</v>
      </c>
      <c r="D1548" t="e">
        <f>IF($C1548="",0,SUMIFS(#REF!,#REF!,$C1548,#REF!,"&gt;="&amp;'Display 730 &amp; 1200'!$AN$10,#REF!,"&lt;="&amp;'Display 730 &amp; 1200'!$AN$9))</f>
        <v>#REF!</v>
      </c>
      <c r="E1548" t="e">
        <f>IF($C1548="",0,SUMIFS(#REF!,#REF!,$C1548,#REF!,"&gt;="&amp;'Display 730 &amp; 1200'!$AN$12,#REF!,"&lt;="&amp;'Display 730 &amp; 1200'!$AN$11))</f>
        <v>#REF!</v>
      </c>
    </row>
    <row r="1549" spans="1:5">
      <c r="A1549" t="str">
        <f>IF(INDEX('Display 730 &amp; 1200'!$A:$A,ROW())="","",INDEX('Display 730 &amp; 1200'!$A:$A,ROW()))</f>
        <v>BALI巴厘</v>
      </c>
      <c r="B1549" t="str">
        <f>IF(INDEX('Display 730 &amp; 1200'!$B:$B,ROW())="","",INDEX('Display 730 &amp; 1200'!$B:$B,ROW()))</f>
        <v>I Nyoman Andika Indrananta,S.E.,M.M</v>
      </c>
      <c r="C1549" t="str">
        <f>IF(INDEX('Display 730 &amp; 1200'!$D:$D,ROW())="","",INDEX('Display 730 &amp; 1200'!$D:$D,ROW()))</f>
        <v>KLUMPU</v>
      </c>
      <c r="D1549" t="e">
        <f>IF($C1549="",0,SUMIFS(#REF!,#REF!,$C1549,#REF!,"&gt;="&amp;'Display 730 &amp; 1200'!$AN$10,#REF!,"&lt;="&amp;'Display 730 &amp; 1200'!$AN$9))</f>
        <v>#REF!</v>
      </c>
      <c r="E1549" t="e">
        <f>IF($C1549="",0,SUMIFS(#REF!,#REF!,$C1549,#REF!,"&gt;="&amp;'Display 730 &amp; 1200'!$AN$12,#REF!,"&lt;="&amp;'Display 730 &amp; 1200'!$AN$11))</f>
        <v>#REF!</v>
      </c>
    </row>
    <row r="1550" spans="1:5">
      <c r="A1550" t="str">
        <f>IF(INDEX('Display 730 &amp; 1200'!$A:$A,ROW())="","",INDEX('Display 730 &amp; 1200'!$A:$A,ROW()))</f>
        <v>BALI巴厘</v>
      </c>
      <c r="B1550" t="str">
        <f>IF(INDEX('Display 730 &amp; 1200'!$B:$B,ROW())="","",INDEX('Display 730 &amp; 1200'!$B:$B,ROW()))</f>
        <v>Komang Astra Putra Gunawan</v>
      </c>
      <c r="C1550" t="str">
        <f>IF(INDEX('Display 730 &amp; 1200'!$D:$D,ROW())="","",INDEX('Display 730 &amp; 1200'!$D:$D,ROW()))</f>
        <v>MARGA</v>
      </c>
      <c r="D1550" t="e">
        <f>IF($C1550="",0,SUMIFS(#REF!,#REF!,$C1550,#REF!,"&gt;="&amp;'Display 730 &amp; 1200'!$AN$10,#REF!,"&lt;="&amp;'Display 730 &amp; 1200'!$AN$9))</f>
        <v>#REF!</v>
      </c>
      <c r="E1550" t="e">
        <f>IF($C1550="",0,SUMIFS(#REF!,#REF!,$C1550,#REF!,"&gt;="&amp;'Display 730 &amp; 1200'!$AN$12,#REF!,"&lt;="&amp;'Display 730 &amp; 1200'!$AN$11))</f>
        <v>#REF!</v>
      </c>
    </row>
    <row r="1551" spans="1:5">
      <c r="A1551" t="str">
        <f>IF(INDEX('Display 730 &amp; 1200'!$A:$A,ROW())="","",INDEX('Display 730 &amp; 1200'!$A:$A,ROW()))</f>
        <v>BALI巴厘</v>
      </c>
      <c r="B1551" t="str">
        <f>IF(INDEX('Display 730 &amp; 1200'!$B:$B,ROW())="","",INDEX('Display 730 &amp; 1200'!$B:$B,ROW()))</f>
        <v>I Nyoman Andika Indrananta,S.E.,M.M</v>
      </c>
      <c r="C1551" t="str">
        <f>IF(INDEX('Display 730 &amp; 1200'!$D:$D,ROW())="","",INDEX('Display 730 &amp; 1200'!$D:$D,ROW()))</f>
        <v>KLUNGKUNG_1</v>
      </c>
      <c r="D1551" t="e">
        <f>IF($C1551="",0,SUMIFS(#REF!,#REF!,$C1551,#REF!,"&gt;="&amp;'Display 730 &amp; 1200'!$AN$10,#REF!,"&lt;="&amp;'Display 730 &amp; 1200'!$AN$9))</f>
        <v>#REF!</v>
      </c>
      <c r="E1551" t="e">
        <f>IF($C1551="",0,SUMIFS(#REF!,#REF!,$C1551,#REF!,"&gt;="&amp;'Display 730 &amp; 1200'!$AN$12,#REF!,"&lt;="&amp;'Display 730 &amp; 1200'!$AN$11))</f>
        <v>#REF!</v>
      </c>
    </row>
    <row r="1552" spans="1:5">
      <c r="A1552" t="str">
        <f>IF(INDEX('Display 730 &amp; 1200'!$A:$A,ROW())="","",INDEX('Display 730 &amp; 1200'!$A:$A,ROW()))</f>
        <v>BALI巴厘</v>
      </c>
      <c r="B1552" t="str">
        <f>IF(INDEX('Display 730 &amp; 1200'!$B:$B,ROW())="","",INDEX('Display 730 &amp; 1200'!$B:$B,ROW()))</f>
        <v>I Nyoman Andika Indrananta,S.E.,M.M</v>
      </c>
      <c r="C1552" t="str">
        <f>IF(INDEX('Display 730 &amp; 1200'!$D:$D,ROW())="","",INDEX('Display 730 &amp; 1200'!$D:$D,ROW()))</f>
        <v>MELAYA_1</v>
      </c>
      <c r="D1552" t="e">
        <f>IF($C1552="",0,SUMIFS(#REF!,#REF!,$C1552,#REF!,"&gt;="&amp;'Display 730 &amp; 1200'!$AN$10,#REF!,"&lt;="&amp;'Display 730 &amp; 1200'!$AN$9))</f>
        <v>#REF!</v>
      </c>
      <c r="E1552" t="e">
        <f>IF($C1552="",0,SUMIFS(#REF!,#REF!,$C1552,#REF!,"&gt;="&amp;'Display 730 &amp; 1200'!$AN$12,#REF!,"&lt;="&amp;'Display 730 &amp; 1200'!$AN$11))</f>
        <v>#REF!</v>
      </c>
    </row>
    <row r="1553" spans="1:5">
      <c r="A1553" t="str">
        <f>IF(INDEX('Display 730 &amp; 1200'!$A:$A,ROW())="","",INDEX('Display 730 &amp; 1200'!$A:$A,ROW()))</f>
        <v>BALI巴厘</v>
      </c>
      <c r="B1553" t="str">
        <f>IF(INDEX('Display 730 &amp; 1200'!$B:$B,ROW())="","",INDEX('Display 730 &amp; 1200'!$B:$B,ROW()))</f>
        <v>Ida I Dewa Agung Santawya</v>
      </c>
      <c r="C1553" t="str">
        <f>IF(INDEX('Display 730 &amp; 1200'!$D:$D,ROW())="","",INDEX('Display 730 &amp; 1200'!$D:$D,ROW()))</f>
        <v>PELIATAN_1</v>
      </c>
      <c r="D1553" t="e">
        <f>IF($C1553="",0,SUMIFS(#REF!,#REF!,$C1553,#REF!,"&gt;="&amp;'Display 730 &amp; 1200'!$AN$10,#REF!,"&lt;="&amp;'Display 730 &amp; 1200'!$AN$9))</f>
        <v>#REF!</v>
      </c>
      <c r="E1553" t="e">
        <f>IF($C1553="",0,SUMIFS(#REF!,#REF!,$C1553,#REF!,"&gt;="&amp;'Display 730 &amp; 1200'!$AN$12,#REF!,"&lt;="&amp;'Display 730 &amp; 1200'!$AN$11))</f>
        <v>#REF!</v>
      </c>
    </row>
    <row r="1554" spans="1:5">
      <c r="A1554" t="str">
        <f>IF(INDEX('Display 730 &amp; 1200'!$A:$A,ROW())="","",INDEX('Display 730 &amp; 1200'!$A:$A,ROW()))</f>
        <v>BALI巴厘</v>
      </c>
      <c r="B1554" t="str">
        <f>IF(INDEX('Display 730 &amp; 1200'!$B:$B,ROW())="","",INDEX('Display 730 &amp; 1200'!$B:$B,ROW()))</f>
        <v>Ida I Dewa Agung Santawya</v>
      </c>
      <c r="C1554" t="str">
        <f>IF(INDEX('Display 730 &amp; 1200'!$D:$D,ROW())="","",INDEX('Display 730 &amp; 1200'!$D:$D,ROW()))</f>
        <v>PAYANGAN_1</v>
      </c>
      <c r="D1554" t="e">
        <f>IF($C1554="",0,SUMIFS(#REF!,#REF!,$C1554,#REF!,"&gt;="&amp;'Display 730 &amp; 1200'!$AN$10,#REF!,"&lt;="&amp;'Display 730 &amp; 1200'!$AN$9))</f>
        <v>#REF!</v>
      </c>
      <c r="E1554" t="e">
        <f>IF($C1554="",0,SUMIFS(#REF!,#REF!,$C1554,#REF!,"&gt;="&amp;'Display 730 &amp; 1200'!$AN$12,#REF!,"&lt;="&amp;'Display 730 &amp; 1200'!$AN$11))</f>
        <v>#REF!</v>
      </c>
    </row>
    <row r="1555" spans="1:5">
      <c r="A1555" t="str">
        <f>IF(INDEX('Display 730 &amp; 1200'!$A:$A,ROW())="","",INDEX('Display 730 &amp; 1200'!$A:$A,ROW()))</f>
        <v>BALI巴厘</v>
      </c>
      <c r="B1555" t="str">
        <f>IF(INDEX('Display 730 &amp; 1200'!$B:$B,ROW())="","",INDEX('Display 730 &amp; 1200'!$B:$B,ROW()))</f>
        <v>I Nyoman Andika Indrananta,S.E.,M.M</v>
      </c>
      <c r="C1555" t="str">
        <f>IF(INDEX('Display 730 &amp; 1200'!$D:$D,ROW())="","",INDEX('Display 730 &amp; 1200'!$D:$D,ROW()))</f>
        <v>MUNCAN_1</v>
      </c>
      <c r="D1555" t="e">
        <f>IF($C1555="",0,SUMIFS(#REF!,#REF!,$C1555,#REF!,"&gt;="&amp;'Display 730 &amp; 1200'!$AN$10,#REF!,"&lt;="&amp;'Display 730 &amp; 1200'!$AN$9))</f>
        <v>#REF!</v>
      </c>
      <c r="E1555" t="e">
        <f>IF($C1555="",0,SUMIFS(#REF!,#REF!,$C1555,#REF!,"&gt;="&amp;'Display 730 &amp; 1200'!$AN$12,#REF!,"&lt;="&amp;'Display 730 &amp; 1200'!$AN$11))</f>
        <v>#REF!</v>
      </c>
    </row>
    <row r="1556" spans="1:5">
      <c r="A1556" t="str">
        <f>IF(INDEX('Display 730 &amp; 1200'!$A:$A,ROW())="","",INDEX('Display 730 &amp; 1200'!$A:$A,ROW()))</f>
        <v>BALI巴厘</v>
      </c>
      <c r="B1556" t="str">
        <f>IF(INDEX('Display 730 &amp; 1200'!$B:$B,ROW())="","",INDEX('Display 730 &amp; 1200'!$B:$B,ROW()))</f>
        <v>I Nyoman Andika Indrananta,S.E.,M.M</v>
      </c>
      <c r="C1556" t="str">
        <f>IF(INDEX('Display 730 &amp; 1200'!$D:$D,ROW())="","",INDEX('Display 730 &amp; 1200'!$D:$D,ROW()))</f>
        <v>MANGGIS_1</v>
      </c>
      <c r="D1556" t="e">
        <f>IF($C1556="",0,SUMIFS(#REF!,#REF!,$C1556,#REF!,"&gt;="&amp;'Display 730 &amp; 1200'!$AN$10,#REF!,"&lt;="&amp;'Display 730 &amp; 1200'!$AN$9))</f>
        <v>#REF!</v>
      </c>
      <c r="E1556" t="e">
        <f>IF($C1556="",0,SUMIFS(#REF!,#REF!,$C1556,#REF!,"&gt;="&amp;'Display 730 &amp; 1200'!$AN$12,#REF!,"&lt;="&amp;'Display 730 &amp; 1200'!$AN$11))</f>
        <v>#REF!</v>
      </c>
    </row>
    <row r="1557" spans="1:5">
      <c r="A1557" t="str">
        <f>IF(INDEX('Display 730 &amp; 1200'!$A:$A,ROW())="","",INDEX('Display 730 &amp; 1200'!$A:$A,ROW()))</f>
        <v>BALI巴厘</v>
      </c>
      <c r="B1557" t="str">
        <f>IF(INDEX('Display 730 &amp; 1200'!$B:$B,ROW())="","",INDEX('Display 730 &amp; 1200'!$B:$B,ROW()))</f>
        <v>I Nyoman Andika Indrananta,S.E.,M.M</v>
      </c>
      <c r="C1557" t="str">
        <f>IF(INDEX('Display 730 &amp; 1200'!$D:$D,ROW())="","",INDEX('Display 730 &amp; 1200'!$D:$D,ROW()))</f>
        <v>ABANG_1</v>
      </c>
      <c r="D1557" t="e">
        <f>IF($C1557="",0,SUMIFS(#REF!,#REF!,$C1557,#REF!,"&gt;="&amp;'Display 730 &amp; 1200'!$AN$10,#REF!,"&lt;="&amp;'Display 730 &amp; 1200'!$AN$9))</f>
        <v>#REF!</v>
      </c>
      <c r="E1557" t="e">
        <f>IF($C1557="",0,SUMIFS(#REF!,#REF!,$C1557,#REF!,"&gt;="&amp;'Display 730 &amp; 1200'!$AN$12,#REF!,"&lt;="&amp;'Display 730 &amp; 1200'!$AN$11))</f>
        <v>#REF!</v>
      </c>
    </row>
    <row r="1558" spans="1:5">
      <c r="A1558" t="str">
        <f>IF(INDEX('Display 730 &amp; 1200'!$A:$A,ROW())="","",INDEX('Display 730 &amp; 1200'!$A:$A,ROW()))</f>
        <v>BALI巴厘</v>
      </c>
      <c r="B1558" t="str">
        <f>IF(INDEX('Display 730 &amp; 1200'!$B:$B,ROW())="","",INDEX('Display 730 &amp; 1200'!$B:$B,ROW()))</f>
        <v>I Nyoman Andika Indrananta,S.E.,M.M</v>
      </c>
      <c r="C1558" t="str">
        <f>IF(INDEX('Display 730 &amp; 1200'!$D:$D,ROW())="","",INDEX('Display 730 &amp; 1200'!$D:$D,ROW()))</f>
        <v>AMLAPURA_1</v>
      </c>
      <c r="D1558" t="e">
        <f>IF($C1558="",0,SUMIFS(#REF!,#REF!,$C1558,#REF!,"&gt;="&amp;'Display 730 &amp; 1200'!$AN$10,#REF!,"&lt;="&amp;'Display 730 &amp; 1200'!$AN$9))</f>
        <v>#REF!</v>
      </c>
      <c r="E1558" t="e">
        <f>IF($C1558="",0,SUMIFS(#REF!,#REF!,$C1558,#REF!,"&gt;="&amp;'Display 730 &amp; 1200'!$AN$12,#REF!,"&lt;="&amp;'Display 730 &amp; 1200'!$AN$11))</f>
        <v>#REF!</v>
      </c>
    </row>
    <row r="1559" spans="1:5">
      <c r="A1559" t="str">
        <f>IF(INDEX('Display 730 &amp; 1200'!$A:$A,ROW())="","",INDEX('Display 730 &amp; 1200'!$A:$A,ROW()))</f>
        <v>BALI巴厘</v>
      </c>
      <c r="B1559" t="str">
        <f>IF(INDEX('Display 730 &amp; 1200'!$B:$B,ROW())="","",INDEX('Display 730 &amp; 1200'!$B:$B,ROW()))</f>
        <v>Ida I Dewa Agung Santawya</v>
      </c>
      <c r="C1559" t="str">
        <f>IF(INDEX('Display 730 &amp; 1200'!$D:$D,ROW())="","",INDEX('Display 730 &amp; 1200'!$D:$D,ROW()))</f>
        <v>UBUD_1</v>
      </c>
      <c r="D1559" t="e">
        <f>IF($C1559="",0,SUMIFS(#REF!,#REF!,$C1559,#REF!,"&gt;="&amp;'Display 730 &amp; 1200'!$AN$10,#REF!,"&lt;="&amp;'Display 730 &amp; 1200'!$AN$9))</f>
        <v>#REF!</v>
      </c>
      <c r="E1559" t="e">
        <f>IF($C1559="",0,SUMIFS(#REF!,#REF!,$C1559,#REF!,"&gt;="&amp;'Display 730 &amp; 1200'!$AN$12,#REF!,"&lt;="&amp;'Display 730 &amp; 1200'!$AN$11))</f>
        <v>#REF!</v>
      </c>
    </row>
    <row r="1560" spans="1:5">
      <c r="A1560" t="str">
        <f>IF(INDEX('Display 730 &amp; 1200'!$A:$A,ROW())="","",INDEX('Display 730 &amp; 1200'!$A:$A,ROW()))</f>
        <v>BALI巴厘</v>
      </c>
      <c r="B1560" t="str">
        <f>IF(INDEX('Display 730 &amp; 1200'!$B:$B,ROW())="","",INDEX('Display 730 &amp; 1200'!$B:$B,ROW()))</f>
        <v>I Nyoman Andika Indrananta,S.E.,M.M</v>
      </c>
      <c r="C1560" t="str">
        <f>IF(INDEX('Display 730 &amp; 1200'!$D:$D,ROW())="","",INDEX('Display 730 &amp; 1200'!$D:$D,ROW()))</f>
        <v>NEGARA_1</v>
      </c>
      <c r="D1560" t="e">
        <f>IF($C1560="",0,SUMIFS(#REF!,#REF!,$C1560,#REF!,"&gt;="&amp;'Display 730 &amp; 1200'!$AN$10,#REF!,"&lt;="&amp;'Display 730 &amp; 1200'!$AN$9))</f>
        <v>#REF!</v>
      </c>
      <c r="E1560" t="e">
        <f>IF($C1560="",0,SUMIFS(#REF!,#REF!,$C1560,#REF!,"&gt;="&amp;'Display 730 &amp; 1200'!$AN$12,#REF!,"&lt;="&amp;'Display 730 &amp; 1200'!$AN$11))</f>
        <v>#REF!</v>
      </c>
    </row>
    <row r="1561" spans="1:5">
      <c r="A1561" t="str">
        <f>IF(INDEX('Display 730 &amp; 1200'!$A:$A,ROW())="","",INDEX('Display 730 &amp; 1200'!$A:$A,ROW()))</f>
        <v>BALI巴厘</v>
      </c>
      <c r="B1561" t="str">
        <f>IF(INDEX('Display 730 &amp; 1200'!$B:$B,ROW())="","",INDEX('Display 730 &amp; 1200'!$B:$B,ROW()))</f>
        <v>Ida I Dewa Agung Santawya</v>
      </c>
      <c r="C1561" t="str">
        <f>IF(INDEX('Display 730 &amp; 1200'!$D:$D,ROW())="","",INDEX('Display 730 &amp; 1200'!$D:$D,ROW()))</f>
        <v>CELUK_1</v>
      </c>
      <c r="D1561" t="e">
        <f>IF($C1561="",0,SUMIFS(#REF!,#REF!,$C1561,#REF!,"&gt;="&amp;'Display 730 &amp; 1200'!$AN$10,#REF!,"&lt;="&amp;'Display 730 &amp; 1200'!$AN$9))</f>
        <v>#REF!</v>
      </c>
      <c r="E1561" t="e">
        <f>IF($C1561="",0,SUMIFS(#REF!,#REF!,$C1561,#REF!,"&gt;="&amp;'Display 730 &amp; 1200'!$AN$12,#REF!,"&lt;="&amp;'Display 730 &amp; 1200'!$AN$11))</f>
        <v>#REF!</v>
      </c>
    </row>
    <row r="1562" spans="1:5">
      <c r="A1562" t="str">
        <f>IF(INDEX('Display 730 &amp; 1200'!$A:$A,ROW())="","",INDEX('Display 730 &amp; 1200'!$A:$A,ROW()))</f>
        <v>BALI巴厘</v>
      </c>
      <c r="B1562" t="str">
        <f>IF(INDEX('Display 730 &amp; 1200'!$B:$B,ROW())="","",INDEX('Display 730 &amp; 1200'!$B:$B,ROW()))</f>
        <v>I Nyoman Andika Indrananta,S.E.,M.M</v>
      </c>
      <c r="C1562" t="str">
        <f>IF(INDEX('Display 730 &amp; 1200'!$D:$D,ROW())="","",INDEX('Display 730 &amp; 1200'!$D:$D,ROW()))</f>
        <v>MERITA_1</v>
      </c>
      <c r="D1562" t="e">
        <f>IF($C1562="",0,SUMIFS(#REF!,#REF!,$C1562,#REF!,"&gt;="&amp;'Display 730 &amp; 1200'!$AN$10,#REF!,"&lt;="&amp;'Display 730 &amp; 1200'!$AN$9))</f>
        <v>#REF!</v>
      </c>
      <c r="E1562" t="e">
        <f>IF($C1562="",0,SUMIFS(#REF!,#REF!,$C1562,#REF!,"&gt;="&amp;'Display 730 &amp; 1200'!$AN$12,#REF!,"&lt;="&amp;'Display 730 &amp; 1200'!$AN$11))</f>
        <v>#REF!</v>
      </c>
    </row>
    <row r="1563" spans="1:5">
      <c r="A1563" t="str">
        <f>IF(INDEX('Display 730 &amp; 1200'!$A:$A,ROW())="","",INDEX('Display 730 &amp; 1200'!$A:$A,ROW()))</f>
        <v>BALI巴厘</v>
      </c>
      <c r="B1563" t="str">
        <f>IF(INDEX('Display 730 &amp; 1200'!$B:$B,ROW())="","",INDEX('Display 730 &amp; 1200'!$B:$B,ROW()))</f>
        <v>Ida I Dewa Agung Santawya</v>
      </c>
      <c r="C1563" t="str">
        <f>IF(INDEX('Display 730 &amp; 1200'!$D:$D,ROW())="","",INDEX('Display 730 &amp; 1200'!$D:$D,ROW()))</f>
        <v>SUKAWATI_1</v>
      </c>
      <c r="D1563" t="e">
        <f>IF($C1563="",0,SUMIFS(#REF!,#REF!,$C1563,#REF!,"&gt;="&amp;'Display 730 &amp; 1200'!$AN$10,#REF!,"&lt;="&amp;'Display 730 &amp; 1200'!$AN$9))</f>
        <v>#REF!</v>
      </c>
      <c r="E1563" t="e">
        <f>IF($C1563="",0,SUMIFS(#REF!,#REF!,$C1563,#REF!,"&gt;="&amp;'Display 730 &amp; 1200'!$AN$12,#REF!,"&lt;="&amp;'Display 730 &amp; 1200'!$AN$11))</f>
        <v>#REF!</v>
      </c>
    </row>
    <row r="1564" spans="1:5">
      <c r="A1564" t="str">
        <f>IF(INDEX('Display 730 &amp; 1200'!$A:$A,ROW())="","",INDEX('Display 730 &amp; 1200'!$A:$A,ROW()))</f>
        <v>BALI巴厘</v>
      </c>
      <c r="B1564" t="str">
        <f>IF(INDEX('Display 730 &amp; 1200'!$B:$B,ROW())="","",INDEX('Display 730 &amp; 1200'!$B:$B,ROW()))</f>
        <v>I Nyoman Andika Indrananta,S.E.,M.M</v>
      </c>
      <c r="C1564" t="str">
        <f>IF(INDEX('Display 730 &amp; 1200'!$D:$D,ROW())="","",INDEX('Display 730 &amp; 1200'!$D:$D,ROW()))</f>
        <v>PEKUTATAN_1</v>
      </c>
      <c r="D1564" t="e">
        <f>IF($C1564="",0,SUMIFS(#REF!,#REF!,$C1564,#REF!,"&gt;="&amp;'Display 730 &amp; 1200'!$AN$10,#REF!,"&lt;="&amp;'Display 730 &amp; 1200'!$AN$9))</f>
        <v>#REF!</v>
      </c>
      <c r="E1564" t="e">
        <f>IF($C1564="",0,SUMIFS(#REF!,#REF!,$C1564,#REF!,"&gt;="&amp;'Display 730 &amp; 1200'!$AN$12,#REF!,"&lt;="&amp;'Display 730 &amp; 1200'!$AN$11))</f>
        <v>#REF!</v>
      </c>
    </row>
    <row r="1565" spans="1:5">
      <c r="A1565" t="str">
        <f>IF(INDEX('Display 730 &amp; 1200'!$A:$A,ROW())="","",INDEX('Display 730 &amp; 1200'!$A:$A,ROW()))</f>
        <v>BALI巴厘</v>
      </c>
      <c r="B1565" t="str">
        <f>IF(INDEX('Display 730 &amp; 1200'!$B:$B,ROW())="","",INDEX('Display 730 &amp; 1200'!$B:$B,ROW()))</f>
        <v>I Nyoman Andika Indrananta,S.E.,M.M</v>
      </c>
      <c r="C1565" t="str">
        <f>IF(INDEX('Display 730 &amp; 1200'!$D:$D,ROW())="","",INDEX('Display 730 &amp; 1200'!$D:$D,ROW()))</f>
        <v>MENDOYO_1</v>
      </c>
      <c r="D1565" t="e">
        <f>IF($C1565="",0,SUMIFS(#REF!,#REF!,$C1565,#REF!,"&gt;="&amp;'Display 730 &amp; 1200'!$AN$10,#REF!,"&lt;="&amp;'Display 730 &amp; 1200'!$AN$9))</f>
        <v>#REF!</v>
      </c>
      <c r="E1565" t="e">
        <f>IF($C1565="",0,SUMIFS(#REF!,#REF!,$C1565,#REF!,"&gt;="&amp;'Display 730 &amp; 1200'!$AN$12,#REF!,"&lt;="&amp;'Display 730 &amp; 1200'!$AN$11))</f>
        <v>#REF!</v>
      </c>
    </row>
    <row r="1566" spans="1:5">
      <c r="A1566" t="str">
        <f>IF(INDEX('Display 730 &amp; 1200'!$A:$A,ROW())="","",INDEX('Display 730 &amp; 1200'!$A:$A,ROW()))</f>
        <v>BALI巴厘</v>
      </c>
      <c r="B1566" t="str">
        <f>IF(INDEX('Display 730 &amp; 1200'!$B:$B,ROW())="","",INDEX('Display 730 &amp; 1200'!$B:$B,ROW()))</f>
        <v>I Nyoman Andika Indrananta,S.E.,M.M</v>
      </c>
      <c r="C1566" t="str">
        <f>IF(INDEX('Display 730 &amp; 1200'!$D:$D,ROW())="","",INDEX('Display 730 &amp; 1200'!$D:$D,ROW()))</f>
        <v>BULELENG_1</v>
      </c>
      <c r="D1566" t="e">
        <f>IF($C1566="",0,SUMIFS(#REF!,#REF!,$C1566,#REF!,"&gt;="&amp;'Display 730 &amp; 1200'!$AN$10,#REF!,"&lt;="&amp;'Display 730 &amp; 1200'!$AN$9))</f>
        <v>#REF!</v>
      </c>
      <c r="E1566" t="e">
        <f>IF($C1566="",0,SUMIFS(#REF!,#REF!,$C1566,#REF!,"&gt;="&amp;'Display 730 &amp; 1200'!$AN$12,#REF!,"&lt;="&amp;'Display 730 &amp; 1200'!$AN$11))</f>
        <v>#REF!</v>
      </c>
    </row>
    <row r="1567" spans="1:5">
      <c r="A1567" t="str">
        <f>IF(INDEX('Display 730 &amp; 1200'!$A:$A,ROW())="","",INDEX('Display 730 &amp; 1200'!$A:$A,ROW()))</f>
        <v>BALI巴厘</v>
      </c>
      <c r="B1567" t="str">
        <f>IF(INDEX('Display 730 &amp; 1200'!$B:$B,ROW())="","",INDEX('Display 730 &amp; 1200'!$B:$B,ROW()))</f>
        <v>I Nyoman Andika Indrananta,S.E.,M.M</v>
      </c>
      <c r="C1567" t="str">
        <f>IF(INDEX('Display 730 &amp; 1200'!$D:$D,ROW())="","",INDEX('Display 730 &amp; 1200'!$D:$D,ROW()))</f>
        <v>ANTURAN_1</v>
      </c>
      <c r="D1567" t="e">
        <f>IF($C1567="",0,SUMIFS(#REF!,#REF!,$C1567,#REF!,"&gt;="&amp;'Display 730 &amp; 1200'!$AN$10,#REF!,"&lt;="&amp;'Display 730 &amp; 1200'!$AN$9))</f>
        <v>#REF!</v>
      </c>
      <c r="E1567" t="e">
        <f>IF($C1567="",0,SUMIFS(#REF!,#REF!,$C1567,#REF!,"&gt;="&amp;'Display 730 &amp; 1200'!$AN$12,#REF!,"&lt;="&amp;'Display 730 &amp; 1200'!$AN$11))</f>
        <v>#REF!</v>
      </c>
    </row>
    <row r="1568" spans="1:5">
      <c r="A1568" t="str">
        <f>IF(INDEX('Display 730 &amp; 1200'!$A:$A,ROW())="","",INDEX('Display 730 &amp; 1200'!$A:$A,ROW()))</f>
        <v>BALI巴厘</v>
      </c>
      <c r="B1568" t="str">
        <f>IF(INDEX('Display 730 &amp; 1200'!$B:$B,ROW())="","",INDEX('Display 730 &amp; 1200'!$B:$B,ROW()))</f>
        <v>Komang Astra Putra Gunawan</v>
      </c>
      <c r="C1568" t="str">
        <f>IF(INDEX('Display 730 &amp; 1200'!$D:$D,ROW())="","",INDEX('Display 730 &amp; 1200'!$D:$D,ROW()))</f>
        <v>BATURITI_1</v>
      </c>
      <c r="D1568" t="e">
        <f>IF($C1568="",0,SUMIFS(#REF!,#REF!,$C1568,#REF!,"&gt;="&amp;'Display 730 &amp; 1200'!$AN$10,#REF!,"&lt;="&amp;'Display 730 &amp; 1200'!$AN$9))</f>
        <v>#REF!</v>
      </c>
      <c r="E1568" t="e">
        <f>IF($C1568="",0,SUMIFS(#REF!,#REF!,$C1568,#REF!,"&gt;="&amp;'Display 730 &amp; 1200'!$AN$12,#REF!,"&lt;="&amp;'Display 730 &amp; 1200'!$AN$11))</f>
        <v>#REF!</v>
      </c>
    </row>
    <row r="1569" spans="1:5">
      <c r="A1569" t="str">
        <f>IF(INDEX('Display 730 &amp; 1200'!$A:$A,ROW())="","",INDEX('Display 730 &amp; 1200'!$A:$A,ROW()))</f>
        <v>BALI巴厘</v>
      </c>
      <c r="B1569" t="str">
        <f>IF(INDEX('Display 730 &amp; 1200'!$B:$B,ROW())="","",INDEX('Display 730 &amp; 1200'!$B:$B,ROW()))</f>
        <v>I Nyoman Andika Indrananta,S.E.,M.M</v>
      </c>
      <c r="C1569" t="str">
        <f>IF(INDEX('Display 730 &amp; 1200'!$D:$D,ROW())="","",INDEX('Display 730 &amp; 1200'!$D:$D,ROW()))</f>
        <v>TEJAKULA_1</v>
      </c>
      <c r="D1569" t="e">
        <f>IF($C1569="",0,SUMIFS(#REF!,#REF!,$C1569,#REF!,"&gt;="&amp;'Display 730 &amp; 1200'!$AN$10,#REF!,"&lt;="&amp;'Display 730 &amp; 1200'!$AN$9))</f>
        <v>#REF!</v>
      </c>
      <c r="E1569" t="e">
        <f>IF($C1569="",0,SUMIFS(#REF!,#REF!,$C1569,#REF!,"&gt;="&amp;'Display 730 &amp; 1200'!$AN$12,#REF!,"&lt;="&amp;'Display 730 &amp; 1200'!$AN$11))</f>
        <v>#REF!</v>
      </c>
    </row>
    <row r="1570" spans="1:5">
      <c r="A1570" t="str">
        <f>IF(INDEX('Display 730 &amp; 1200'!$A:$A,ROW())="","",INDEX('Display 730 &amp; 1200'!$A:$A,ROW()))</f>
        <v>BALI巴厘</v>
      </c>
      <c r="B1570" t="str">
        <f>IF(INDEX('Display 730 &amp; 1200'!$B:$B,ROW())="","",INDEX('Display 730 &amp; 1200'!$B:$B,ROW()))</f>
        <v>Komang Astra Putra Gunawan</v>
      </c>
      <c r="C1570" t="str">
        <f>IF(INDEX('Display 730 &amp; 1200'!$D:$D,ROW())="","",INDEX('Display 730 &amp; 1200'!$D:$D,ROW()))</f>
        <v>SELEMADEG_1</v>
      </c>
      <c r="D1570" t="e">
        <f>IF($C1570="",0,SUMIFS(#REF!,#REF!,$C1570,#REF!,"&gt;="&amp;'Display 730 &amp; 1200'!$AN$10,#REF!,"&lt;="&amp;'Display 730 &amp; 1200'!$AN$9))</f>
        <v>#REF!</v>
      </c>
      <c r="E1570" t="e">
        <f>IF($C1570="",0,SUMIFS(#REF!,#REF!,$C1570,#REF!,"&gt;="&amp;'Display 730 &amp; 1200'!$AN$12,#REF!,"&lt;="&amp;'Display 730 &amp; 1200'!$AN$11))</f>
        <v>#REF!</v>
      </c>
    </row>
    <row r="1571" spans="1:5">
      <c r="A1571" t="str">
        <f>IF(INDEX('Display 730 &amp; 1200'!$A:$A,ROW())="","",INDEX('Display 730 &amp; 1200'!$A:$A,ROW()))</f>
        <v>BALI巴厘</v>
      </c>
      <c r="B1571" t="str">
        <f>IF(INDEX('Display 730 &amp; 1200'!$B:$B,ROW())="","",INDEX('Display 730 &amp; 1200'!$B:$B,ROW()))</f>
        <v>I Nyoman Andika Indrananta,S.E.,M.M</v>
      </c>
      <c r="C1571" t="str">
        <f>IF(INDEX('Display 730 &amp; 1200'!$D:$D,ROW())="","",INDEX('Display 730 &amp; 1200'!$D:$D,ROW()))</f>
        <v>SERIRIT_1</v>
      </c>
      <c r="D1571" t="e">
        <f>IF($C1571="",0,SUMIFS(#REF!,#REF!,$C1571,#REF!,"&gt;="&amp;'Display 730 &amp; 1200'!$AN$10,#REF!,"&lt;="&amp;'Display 730 &amp; 1200'!$AN$9))</f>
        <v>#REF!</v>
      </c>
      <c r="E1571" t="e">
        <f>IF($C1571="",0,SUMIFS(#REF!,#REF!,$C1571,#REF!,"&gt;="&amp;'Display 730 &amp; 1200'!$AN$12,#REF!,"&lt;="&amp;'Display 730 &amp; 1200'!$AN$11))</f>
        <v>#REF!</v>
      </c>
    </row>
    <row r="1572" spans="1:5">
      <c r="A1572" t="str">
        <f>IF(INDEX('Display 730 &amp; 1200'!$A:$A,ROW())="","",INDEX('Display 730 &amp; 1200'!$A:$A,ROW()))</f>
        <v>BALI巴厘</v>
      </c>
      <c r="B1572" t="str">
        <f>IF(INDEX('Display 730 &amp; 1200'!$B:$B,ROW())="","",INDEX('Display 730 &amp; 1200'!$B:$B,ROW()))</f>
        <v>I Nyoman Andika Indrananta,S.E.,M.M</v>
      </c>
      <c r="C1572" t="str">
        <f>IF(INDEX('Display 730 &amp; 1200'!$D:$D,ROW())="","",INDEX('Display 730 &amp; 1200'!$D:$D,ROW()))</f>
        <v>BUNGKULAN_1</v>
      </c>
      <c r="D1572" t="e">
        <f>IF($C1572="",0,SUMIFS(#REF!,#REF!,$C1572,#REF!,"&gt;="&amp;'Display 730 &amp; 1200'!$AN$10,#REF!,"&lt;="&amp;'Display 730 &amp; 1200'!$AN$9))</f>
        <v>#REF!</v>
      </c>
      <c r="E1572" t="e">
        <f>IF($C1572="",0,SUMIFS(#REF!,#REF!,$C1572,#REF!,"&gt;="&amp;'Display 730 &amp; 1200'!$AN$12,#REF!,"&lt;="&amp;'Display 730 &amp; 1200'!$AN$11))</f>
        <v>#REF!</v>
      </c>
    </row>
    <row r="1573" spans="1:5">
      <c r="A1573" t="str">
        <f>IF(INDEX('Display 730 &amp; 1200'!$A:$A,ROW())="","",INDEX('Display 730 &amp; 1200'!$A:$A,ROW()))</f>
        <v>BALI巴厘</v>
      </c>
      <c r="B1573" t="str">
        <f>IF(INDEX('Display 730 &amp; 1200'!$B:$B,ROW())="","",INDEX('Display 730 &amp; 1200'!$B:$B,ROW()))</f>
        <v>I Nyoman Andika Indrananta,S.E.,M.M</v>
      </c>
      <c r="C1573" t="str">
        <f>IF(INDEX('Display 730 &amp; 1200'!$D:$D,ROW())="","",INDEX('Display 730 &amp; 1200'!$D:$D,ROW()))</f>
        <v>GEROKGAK_1</v>
      </c>
      <c r="D1573" t="e">
        <f>IF($C1573="",0,SUMIFS(#REF!,#REF!,$C1573,#REF!,"&gt;="&amp;'Display 730 &amp; 1200'!$AN$10,#REF!,"&lt;="&amp;'Display 730 &amp; 1200'!$AN$9))</f>
        <v>#REF!</v>
      </c>
      <c r="E1573" t="e">
        <f>IF($C1573="",0,SUMIFS(#REF!,#REF!,$C1573,#REF!,"&gt;="&amp;'Display 730 &amp; 1200'!$AN$12,#REF!,"&lt;="&amp;'Display 730 &amp; 1200'!$AN$11))</f>
        <v>#REF!</v>
      </c>
    </row>
    <row r="1574" spans="1:5">
      <c r="A1574" t="str">
        <f>IF(INDEX('Display 730 &amp; 1200'!$A:$A,ROW())="","",INDEX('Display 730 &amp; 1200'!$A:$A,ROW()))</f>
        <v>BALI巴厘</v>
      </c>
      <c r="B1574" t="str">
        <f>IF(INDEX('Display 730 &amp; 1200'!$B:$B,ROW())="","",INDEX('Display 730 &amp; 1200'!$B:$B,ROW()))</f>
        <v>Komang Astra Putra Gunawan</v>
      </c>
      <c r="C1574" t="str">
        <f>IF(INDEX('Display 730 &amp; 1200'!$D:$D,ROW())="","",INDEX('Display 730 &amp; 1200'!$D:$D,ROW()))</f>
        <v>BADUNG_SELATAN_1</v>
      </c>
      <c r="D1574" t="e">
        <f>IF($C1574="",0,SUMIFS(#REF!,#REF!,$C1574,#REF!,"&gt;="&amp;'Display 730 &amp; 1200'!$AN$10,#REF!,"&lt;="&amp;'Display 730 &amp; 1200'!$AN$9))</f>
        <v>#REF!</v>
      </c>
      <c r="E1574" t="e">
        <f>IF($C1574="",0,SUMIFS(#REF!,#REF!,$C1574,#REF!,"&gt;="&amp;'Display 730 &amp; 1200'!$AN$12,#REF!,"&lt;="&amp;'Display 730 &amp; 1200'!$AN$11))</f>
        <v>#REF!</v>
      </c>
    </row>
    <row r="1575" spans="1:5">
      <c r="A1575" t="str">
        <f>IF(INDEX('Display 730 &amp; 1200'!$A:$A,ROW())="","",INDEX('Display 730 &amp; 1200'!$A:$A,ROW()))</f>
        <v>BALI巴厘</v>
      </c>
      <c r="B1575" t="str">
        <f>IF(INDEX('Display 730 &amp; 1200'!$B:$B,ROW())="","",INDEX('Display 730 &amp; 1200'!$B:$B,ROW()))</f>
        <v>Ida I Dewa Agung Santawya</v>
      </c>
      <c r="C1575" t="str">
        <f>IF(INDEX('Display 730 &amp; 1200'!$D:$D,ROW())="","",INDEX('Display 730 &amp; 1200'!$D:$D,ROW()))</f>
        <v>CANGGU_1</v>
      </c>
      <c r="D1575" t="e">
        <f>IF($C1575="",0,SUMIFS(#REF!,#REF!,$C1575,#REF!,"&gt;="&amp;'Display 730 &amp; 1200'!$AN$10,#REF!,"&lt;="&amp;'Display 730 &amp; 1200'!$AN$9))</f>
        <v>#REF!</v>
      </c>
      <c r="E1575" t="e">
        <f>IF($C1575="",0,SUMIFS(#REF!,#REF!,$C1575,#REF!,"&gt;="&amp;'Display 730 &amp; 1200'!$AN$12,#REF!,"&lt;="&amp;'Display 730 &amp; 1200'!$AN$11))</f>
        <v>#REF!</v>
      </c>
    </row>
    <row r="1576" spans="1:5">
      <c r="A1576" t="str">
        <f>IF(INDEX('Display 730 &amp; 1200'!$A:$A,ROW())="","",INDEX('Display 730 &amp; 1200'!$A:$A,ROW()))</f>
        <v>BALI巴厘</v>
      </c>
      <c r="B1576" t="str">
        <f>IF(INDEX('Display 730 &amp; 1200'!$B:$B,ROW())="","",INDEX('Display 730 &amp; 1200'!$B:$B,ROW()))</f>
        <v>Komang Astra Putra Gunawan</v>
      </c>
      <c r="C1576" t="str">
        <f>IF(INDEX('Display 730 &amp; 1200'!$D:$D,ROW())="","",INDEX('Display 730 &amp; 1200'!$D:$D,ROW()))</f>
        <v>JIMBARAN_1</v>
      </c>
      <c r="D1576" t="e">
        <f>IF($C1576="",0,SUMIFS(#REF!,#REF!,$C1576,#REF!,"&gt;="&amp;'Display 730 &amp; 1200'!$AN$10,#REF!,"&lt;="&amp;'Display 730 &amp; 1200'!$AN$9))</f>
        <v>#REF!</v>
      </c>
      <c r="E1576" t="e">
        <f>IF($C1576="",0,SUMIFS(#REF!,#REF!,$C1576,#REF!,"&gt;="&amp;'Display 730 &amp; 1200'!$AN$12,#REF!,"&lt;="&amp;'Display 730 &amp; 1200'!$AN$11))</f>
        <v>#REF!</v>
      </c>
    </row>
    <row r="1577" spans="1:5">
      <c r="A1577" t="str">
        <f>IF(INDEX('Display 730 &amp; 1200'!$A:$A,ROW())="","",INDEX('Display 730 &amp; 1200'!$A:$A,ROW()))</f>
        <v>BALI巴厘</v>
      </c>
      <c r="B1577" t="str">
        <f>IF(INDEX('Display 730 &amp; 1200'!$B:$B,ROW())="","",INDEX('Display 730 &amp; 1200'!$B:$B,ROW()))</f>
        <v>Komang Astra Putra Gunawan</v>
      </c>
      <c r="C1577" t="str">
        <f>IF(INDEX('Display 730 &amp; 1200'!$D:$D,ROW())="","",INDEX('Display 730 &amp; 1200'!$D:$D,ROW()))</f>
        <v>KUTA_2</v>
      </c>
      <c r="D1577" t="e">
        <f>IF($C1577="",0,SUMIFS(#REF!,#REF!,$C1577,#REF!,"&gt;="&amp;'Display 730 &amp; 1200'!$AN$10,#REF!,"&lt;="&amp;'Display 730 &amp; 1200'!$AN$9))</f>
        <v>#REF!</v>
      </c>
      <c r="E1577" t="e">
        <f>IF($C1577="",0,SUMIFS(#REF!,#REF!,$C1577,#REF!,"&gt;="&amp;'Display 730 &amp; 1200'!$AN$12,#REF!,"&lt;="&amp;'Display 730 &amp; 1200'!$AN$11))</f>
        <v>#REF!</v>
      </c>
    </row>
    <row r="1578" spans="1:5">
      <c r="A1578" t="str">
        <f>IF(INDEX('Display 730 &amp; 1200'!$A:$A,ROW())="","",INDEX('Display 730 &amp; 1200'!$A:$A,ROW()))</f>
        <v>BALI巴厘</v>
      </c>
      <c r="B1578" t="str">
        <f>IF(INDEX('Display 730 &amp; 1200'!$B:$B,ROW())="","",INDEX('Display 730 &amp; 1200'!$B:$B,ROW()))</f>
        <v>Komang Astra Putra Gunawan</v>
      </c>
      <c r="C1578" t="str">
        <f>IF(INDEX('Display 730 &amp; 1200'!$D:$D,ROW())="","",INDEX('Display 730 &amp; 1200'!$D:$D,ROW()))</f>
        <v>DC_KUTA_1</v>
      </c>
      <c r="D1578" t="e">
        <f>IF($C1578="",0,SUMIFS(#REF!,#REF!,$C1578,#REF!,"&gt;="&amp;'Display 730 &amp; 1200'!$AN$10,#REF!,"&lt;="&amp;'Display 730 &amp; 1200'!$AN$9))</f>
        <v>#REF!</v>
      </c>
      <c r="E1578" t="e">
        <f>IF($C1578="",0,SUMIFS(#REF!,#REF!,$C1578,#REF!,"&gt;="&amp;'Display 730 &amp; 1200'!$AN$12,#REF!,"&lt;="&amp;'Display 730 &amp; 1200'!$AN$11))</f>
        <v>#REF!</v>
      </c>
    </row>
    <row r="1579" spans="1:5">
      <c r="A1579" t="str">
        <f>IF(INDEX('Display 730 &amp; 1200'!$A:$A,ROW())="","",INDEX('Display 730 &amp; 1200'!$A:$A,ROW()))</f>
        <v>BALI巴厘</v>
      </c>
      <c r="B1579" t="str">
        <f>IF(INDEX('Display 730 &amp; 1200'!$B:$B,ROW())="","",INDEX('Display 730 &amp; 1200'!$B:$B,ROW()))</f>
        <v>Komang Astra Putra Gunawan</v>
      </c>
      <c r="C1579" t="str">
        <f>IF(INDEX('Display 730 &amp; 1200'!$D:$D,ROW())="","",INDEX('Display 730 &amp; 1200'!$D:$D,ROW()))</f>
        <v>UNGASAN_1</v>
      </c>
      <c r="D1579" t="e">
        <f>IF($C1579="",0,SUMIFS(#REF!,#REF!,$C1579,#REF!,"&gt;="&amp;'Display 730 &amp; 1200'!$AN$10,#REF!,"&lt;="&amp;'Display 730 &amp; 1200'!$AN$9))</f>
        <v>#REF!</v>
      </c>
      <c r="E1579" t="e">
        <f>IF($C1579="",0,SUMIFS(#REF!,#REF!,$C1579,#REF!,"&gt;="&amp;'Display 730 &amp; 1200'!$AN$12,#REF!,"&lt;="&amp;'Display 730 &amp; 1200'!$AN$11))</f>
        <v>#REF!</v>
      </c>
    </row>
    <row r="1580" spans="1:5">
      <c r="A1580" t="str">
        <f>IF(INDEX('Display 730 &amp; 1200'!$A:$A,ROW())="","",INDEX('Display 730 &amp; 1200'!$A:$A,ROW()))</f>
        <v>BALI巴厘</v>
      </c>
      <c r="B1580" t="str">
        <f>IF(INDEX('Display 730 &amp; 1200'!$B:$B,ROW())="","",INDEX('Display 730 &amp; 1200'!$B:$B,ROW()))</f>
        <v>I Nyoman Andika Indrananta,S.E.,M.M</v>
      </c>
      <c r="C1580" t="str">
        <f>IF(INDEX('Display 730 &amp; 1200'!$D:$D,ROW())="","",INDEX('Display 730 &amp; 1200'!$D:$D,ROW()))</f>
        <v>JEMBRANA</v>
      </c>
      <c r="D1580" t="e">
        <f>IF($C1580="",0,SUMIFS(#REF!,#REF!,$C1580,#REF!,"&gt;="&amp;'Display 730 &amp; 1200'!$AN$10,#REF!,"&lt;="&amp;'Display 730 &amp; 1200'!$AN$9))</f>
        <v>#REF!</v>
      </c>
      <c r="E1580" t="e">
        <f>IF($C1580="",0,SUMIFS(#REF!,#REF!,$C1580,#REF!,"&gt;="&amp;'Display 730 &amp; 1200'!$AN$12,#REF!,"&lt;="&amp;'Display 730 &amp; 1200'!$AN$11))</f>
        <v>#REF!</v>
      </c>
    </row>
    <row r="1581" spans="1:5">
      <c r="A1581" t="str">
        <f>IF(INDEX('Display 730 &amp; 1200'!$A:$A,ROW())="","",INDEX('Display 730 &amp; 1200'!$A:$A,ROW()))</f>
        <v>BALI巴厘</v>
      </c>
      <c r="B1581" t="str">
        <f>IF(INDEX('Display 730 &amp; 1200'!$B:$B,ROW())="","",INDEX('Display 730 &amp; 1200'!$B:$B,ROW()))</f>
        <v>Blue</v>
      </c>
      <c r="C1581" t="str">
        <f>IF(INDEX('Display 730 &amp; 1200'!$D:$D,ROW())="","",INDEX('Display 730 &amp; 1200'!$D:$D,ROW()))</f>
        <v>PRAYA_TENGAH</v>
      </c>
      <c r="D1581" t="e">
        <f>IF($C1581="",0,SUMIFS(#REF!,#REF!,$C1581,#REF!,"&gt;="&amp;'Display 730 &amp; 1200'!$AN$10,#REF!,"&lt;="&amp;'Display 730 &amp; 1200'!$AN$9))</f>
        <v>#REF!</v>
      </c>
      <c r="E1581" t="e">
        <f>IF($C1581="",0,SUMIFS(#REF!,#REF!,$C1581,#REF!,"&gt;="&amp;'Display 730 &amp; 1200'!$AN$12,#REF!,"&lt;="&amp;'Display 730 &amp; 1200'!$AN$11))</f>
        <v>#REF!</v>
      </c>
    </row>
    <row r="1582" spans="1:5">
      <c r="A1582" t="str">
        <f>IF(INDEX('Display 730 &amp; 1200'!$A:$A,ROW())="","",INDEX('Display 730 &amp; 1200'!$A:$A,ROW()))</f>
        <v>BALI巴厘</v>
      </c>
      <c r="B1582" t="str">
        <f>IF(INDEX('Display 730 &amp; 1200'!$B:$B,ROW())="","",INDEX('Display 730 &amp; 1200'!$B:$B,ROW()))</f>
        <v>Ida I Dewa Agung Santawya</v>
      </c>
      <c r="C1582" t="str">
        <f>IF(INDEX('Display 730 &amp; 1200'!$D:$D,ROW())="","",INDEX('Display 730 &amp; 1200'!$D:$D,ROW()))</f>
        <v>KEDEWATAN</v>
      </c>
      <c r="D1582" t="e">
        <f>IF($C1582="",0,SUMIFS(#REF!,#REF!,$C1582,#REF!,"&gt;="&amp;'Display 730 &amp; 1200'!$AN$10,#REF!,"&lt;="&amp;'Display 730 &amp; 1200'!$AN$9))</f>
        <v>#REF!</v>
      </c>
      <c r="E1582" t="e">
        <f>IF($C1582="",0,SUMIFS(#REF!,#REF!,$C1582,#REF!,"&gt;="&amp;'Display 730 &amp; 1200'!$AN$12,#REF!,"&lt;="&amp;'Display 730 &amp; 1200'!$AN$11))</f>
        <v>#REF!</v>
      </c>
    </row>
    <row r="1583" spans="1:5">
      <c r="A1583" t="str">
        <f>IF(INDEX('Display 730 &amp; 1200'!$A:$A,ROW())="","",INDEX('Display 730 &amp; 1200'!$A:$A,ROW()))</f>
        <v>BALI巴厘</v>
      </c>
      <c r="B1583" t="str">
        <f>IF(INDEX('Display 730 &amp; 1200'!$B:$B,ROW())="","",INDEX('Display 730 &amp; 1200'!$B:$B,ROW()))</f>
        <v>I Nyoman Andika Indrananta,S.E.,M.M</v>
      </c>
      <c r="C1583" t="str">
        <f>IF(INDEX('Display 730 &amp; 1200'!$D:$D,ROW())="","",INDEX('Display 730 &amp; 1200'!$D:$D,ROW()))</f>
        <v>SUMBERKIMA</v>
      </c>
      <c r="D1583" t="e">
        <f>IF($C1583="",0,SUMIFS(#REF!,#REF!,$C1583,#REF!,"&gt;="&amp;'Display 730 &amp; 1200'!$AN$10,#REF!,"&lt;="&amp;'Display 730 &amp; 1200'!$AN$9))</f>
        <v>#REF!</v>
      </c>
      <c r="E1583" t="e">
        <f>IF($C1583="",0,SUMIFS(#REF!,#REF!,$C1583,#REF!,"&gt;="&amp;'Display 730 &amp; 1200'!$AN$12,#REF!,"&lt;="&amp;'Display 730 &amp; 1200'!$AN$11))</f>
        <v>#REF!</v>
      </c>
    </row>
    <row r="1584" spans="1:5">
      <c r="A1584" t="str">
        <f>IF(INDEX('Display 730 &amp; 1200'!$A:$A,ROW())="","",INDEX('Display 730 &amp; 1200'!$A:$A,ROW()))</f>
        <v>BALI巴厘</v>
      </c>
      <c r="B1584" t="str">
        <f>IF(INDEX('Display 730 &amp; 1200'!$B:$B,ROW())="","",INDEX('Display 730 &amp; 1200'!$B:$B,ROW()))</f>
        <v>I Nyoman Andika Indrananta,S.E.,M.M</v>
      </c>
      <c r="C1584" t="str">
        <f>IF(INDEX('Display 730 &amp; 1200'!$D:$D,ROW())="","",INDEX('Display 730 &amp; 1200'!$D:$D,ROW()))</f>
        <v>BANJAR_SGA</v>
      </c>
      <c r="D1584" t="e">
        <f>IF($C1584="",0,SUMIFS(#REF!,#REF!,$C1584,#REF!,"&gt;="&amp;'Display 730 &amp; 1200'!$AN$10,#REF!,"&lt;="&amp;'Display 730 &amp; 1200'!$AN$9))</f>
        <v>#REF!</v>
      </c>
      <c r="E1584" t="e">
        <f>IF($C1584="",0,SUMIFS(#REF!,#REF!,$C1584,#REF!,"&gt;="&amp;'Display 730 &amp; 1200'!$AN$12,#REF!,"&lt;="&amp;'Display 730 &amp; 1200'!$AN$11))</f>
        <v>#REF!</v>
      </c>
    </row>
    <row r="1585" spans="1:5">
      <c r="A1585" t="str">
        <f>IF(INDEX('Display 730 &amp; 1200'!$A:$A,ROW())="","",INDEX('Display 730 &amp; 1200'!$A:$A,ROW()))</f>
        <v>BALI巴厘</v>
      </c>
      <c r="B1585" t="str">
        <f>IF(INDEX('Display 730 &amp; 1200'!$B:$B,ROW())="","",INDEX('Display 730 &amp; 1200'!$B:$B,ROW()))</f>
        <v>I Nyoman Andika Indrananta,S.E.,M.M</v>
      </c>
      <c r="C1585" t="str">
        <f>IF(INDEX('Display 730 &amp; 1200'!$D:$D,ROW())="","",INDEX('Display 730 &amp; 1200'!$D:$D,ROW()))</f>
        <v>LEMBONGAN</v>
      </c>
      <c r="D1585" t="e">
        <f>IF($C1585="",0,SUMIFS(#REF!,#REF!,$C1585,#REF!,"&gt;="&amp;'Display 730 &amp; 1200'!$AN$10,#REF!,"&lt;="&amp;'Display 730 &amp; 1200'!$AN$9))</f>
        <v>#REF!</v>
      </c>
      <c r="E1585" t="e">
        <f>IF($C1585="",0,SUMIFS(#REF!,#REF!,$C1585,#REF!,"&gt;="&amp;'Display 730 &amp; 1200'!$AN$12,#REF!,"&lt;="&amp;'Display 730 &amp; 1200'!$AN$11))</f>
        <v>#REF!</v>
      </c>
    </row>
    <row r="1586" spans="1:5">
      <c r="A1586" t="str">
        <f>IF(INDEX('Display 730 &amp; 1200'!$A:$A,ROW())="","",INDEX('Display 730 &amp; 1200'!$A:$A,ROW()))</f>
        <v>BALI巴厘</v>
      </c>
      <c r="B1586" t="str">
        <f>IF(INDEX('Display 730 &amp; 1200'!$B:$B,ROW())="","",INDEX('Display 730 &amp; 1200'!$B:$B,ROW()))</f>
        <v>I Nyoman Andika Indrananta,S.E.,M.M</v>
      </c>
      <c r="C1586" t="str">
        <f>IF(INDEX('Display 730 &amp; 1200'!$D:$D,ROW())="","",INDEX('Display 730 &amp; 1200'!$D:$D,ROW()))</f>
        <v>SUKASADA</v>
      </c>
      <c r="D1586" t="e">
        <f>IF($C1586="",0,SUMIFS(#REF!,#REF!,$C1586,#REF!,"&gt;="&amp;'Display 730 &amp; 1200'!$AN$10,#REF!,"&lt;="&amp;'Display 730 &amp; 1200'!$AN$9))</f>
        <v>#REF!</v>
      </c>
      <c r="E1586" t="e">
        <f>IF($C1586="",0,SUMIFS(#REF!,#REF!,$C1586,#REF!,"&gt;="&amp;'Display 730 &amp; 1200'!$AN$12,#REF!,"&lt;="&amp;'Display 730 &amp; 1200'!$AN$11))</f>
        <v>#REF!</v>
      </c>
    </row>
    <row r="1587" spans="1:5">
      <c r="A1587" t="str">
        <f>IF(INDEX('Display 730 &amp; 1200'!$A:$A,ROW())="","",INDEX('Display 730 &amp; 1200'!$A:$A,ROW()))</f>
        <v>BALI巴厘</v>
      </c>
      <c r="B1587" t="str">
        <f>IF(INDEX('Display 730 &amp; 1200'!$B:$B,ROW())="","",INDEX('Display 730 &amp; 1200'!$B:$B,ROW()))</f>
        <v>I Nyoman Andika Indrananta,S.E.,M.M</v>
      </c>
      <c r="C1587" t="str">
        <f>IF(INDEX('Display 730 &amp; 1200'!$D:$D,ROW())="","",INDEX('Display 730 &amp; 1200'!$D:$D,ROW()))</f>
        <v>CP_SANGSIT</v>
      </c>
      <c r="D1587" t="e">
        <f>IF($C1587="",0,SUMIFS(#REF!,#REF!,$C1587,#REF!,"&gt;="&amp;'Display 730 &amp; 1200'!$AN$10,#REF!,"&lt;="&amp;'Display 730 &amp; 1200'!$AN$9))</f>
        <v>#REF!</v>
      </c>
      <c r="E1587" t="e">
        <f>IF($C1587="",0,SUMIFS(#REF!,#REF!,$C1587,#REF!,"&gt;="&amp;'Display 730 &amp; 1200'!$AN$12,#REF!,"&lt;="&amp;'Display 730 &amp; 1200'!$AN$11))</f>
        <v>#REF!</v>
      </c>
    </row>
    <row r="1588" spans="1:5">
      <c r="A1588" t="str">
        <f>IF(INDEX('Display 730 &amp; 1200'!$A:$A,ROW())="","",INDEX('Display 730 &amp; 1200'!$A:$A,ROW()))</f>
        <v>BALI巴厘</v>
      </c>
      <c r="B1588" t="str">
        <f>IF(INDEX('Display 730 &amp; 1200'!$B:$B,ROW())="","",INDEX('Display 730 &amp; 1200'!$B:$B,ROW()))</f>
        <v>Blue</v>
      </c>
      <c r="C1588" t="str">
        <f>IF(INDEX('Display 730 &amp; 1200'!$D:$D,ROW())="","",INDEX('Display 730 &amp; 1200'!$D:$D,ROW()))</f>
        <v>PENGADANG</v>
      </c>
      <c r="D1588" t="e">
        <f>IF($C1588="",0,SUMIFS(#REF!,#REF!,$C1588,#REF!,"&gt;="&amp;'Display 730 &amp; 1200'!$AN$10,#REF!,"&lt;="&amp;'Display 730 &amp; 1200'!$AN$9))</f>
        <v>#REF!</v>
      </c>
      <c r="E1588" t="e">
        <f>IF($C1588="",0,SUMIFS(#REF!,#REF!,$C1588,#REF!,"&gt;="&amp;'Display 730 &amp; 1200'!$AN$12,#REF!,"&lt;="&amp;'Display 730 &amp; 1200'!$AN$11))</f>
        <v>#REF!</v>
      </c>
    </row>
    <row r="1589" spans="1:5">
      <c r="A1589" t="str">
        <f>IF(INDEX('Display 730 &amp; 1200'!$A:$A,ROW())="","",INDEX('Display 730 &amp; 1200'!$A:$A,ROW()))</f>
        <v>BALI巴厘</v>
      </c>
      <c r="B1589" t="str">
        <f>IF(INDEX('Display 730 &amp; 1200'!$B:$B,ROW())="","",INDEX('Display 730 &amp; 1200'!$B:$B,ROW()))</f>
        <v>Hujjatul Islam</v>
      </c>
      <c r="C1589" t="str">
        <f>IF(INDEX('Display 730 &amp; 1200'!$D:$D,ROW())="","",INDEX('Display 730 &amp; 1200'!$D:$D,ROW()))</f>
        <v>WOJA</v>
      </c>
      <c r="D1589" t="e">
        <f>IF($C1589="",0,SUMIFS(#REF!,#REF!,$C1589,#REF!,"&gt;="&amp;'Display 730 &amp; 1200'!$AN$10,#REF!,"&lt;="&amp;'Display 730 &amp; 1200'!$AN$9))</f>
        <v>#REF!</v>
      </c>
      <c r="E1589" t="e">
        <f>IF($C1589="",0,SUMIFS(#REF!,#REF!,$C1589,#REF!,"&gt;="&amp;'Display 730 &amp; 1200'!$AN$12,#REF!,"&lt;="&amp;'Display 730 &amp; 1200'!$AN$11))</f>
        <v>#REF!</v>
      </c>
    </row>
    <row r="1590" spans="1:5">
      <c r="A1590" t="str">
        <f>IF(INDEX('Display 730 &amp; 1200'!$A:$A,ROW())="","",INDEX('Display 730 &amp; 1200'!$A:$A,ROW()))</f>
        <v>BALI巴厘</v>
      </c>
      <c r="B1590" t="str">
        <f>IF(INDEX('Display 730 &amp; 1200'!$B:$B,ROW())="","",INDEX('Display 730 &amp; 1200'!$B:$B,ROW()))</f>
        <v>Blue</v>
      </c>
      <c r="C1590" t="str">
        <f>IF(INDEX('Display 730 &amp; 1200'!$D:$D,ROW())="","",INDEX('Display 730 &amp; 1200'!$D:$D,ROW()))</f>
        <v>PRINGGABAYA</v>
      </c>
      <c r="D1590" t="e">
        <f>IF($C1590="",0,SUMIFS(#REF!,#REF!,$C1590,#REF!,"&gt;="&amp;'Display 730 &amp; 1200'!$AN$10,#REF!,"&lt;="&amp;'Display 730 &amp; 1200'!$AN$9))</f>
        <v>#REF!</v>
      </c>
      <c r="E1590" t="e">
        <f>IF($C1590="",0,SUMIFS(#REF!,#REF!,$C1590,#REF!,"&gt;="&amp;'Display 730 &amp; 1200'!$AN$12,#REF!,"&lt;="&amp;'Display 730 &amp; 1200'!$AN$11))</f>
        <v>#REF!</v>
      </c>
    </row>
    <row r="1591" spans="1:5">
      <c r="A1591" t="str">
        <f>IF(INDEX('Display 730 &amp; 1200'!$A:$A,ROW())="","",INDEX('Display 730 &amp; 1200'!$A:$A,ROW()))</f>
        <v>BALI巴厘</v>
      </c>
      <c r="B1591" t="str">
        <f>IF(INDEX('Display 730 &amp; 1200'!$B:$B,ROW())="","",INDEX('Display 730 &amp; 1200'!$B:$B,ROW()))</f>
        <v>Blue</v>
      </c>
      <c r="C1591" t="str">
        <f>IF(INDEX('Display 730 &amp; 1200'!$D:$D,ROW())="","",INDEX('Display 730 &amp; 1200'!$D:$D,ROW()))</f>
        <v>KERUAK</v>
      </c>
      <c r="D1591" t="e">
        <f>IF($C1591="",0,SUMIFS(#REF!,#REF!,$C1591,#REF!,"&gt;="&amp;'Display 730 &amp; 1200'!$AN$10,#REF!,"&lt;="&amp;'Display 730 &amp; 1200'!$AN$9))</f>
        <v>#REF!</v>
      </c>
      <c r="E1591" t="e">
        <f>IF($C1591="",0,SUMIFS(#REF!,#REF!,$C1591,#REF!,"&gt;="&amp;'Display 730 &amp; 1200'!$AN$12,#REF!,"&lt;="&amp;'Display 730 &amp; 1200'!$AN$11))</f>
        <v>#REF!</v>
      </c>
    </row>
    <row r="1592" spans="1:5">
      <c r="A1592" t="str">
        <f>IF(INDEX('Display 730 &amp; 1200'!$A:$A,ROW())="","",INDEX('Display 730 &amp; 1200'!$A:$A,ROW()))</f>
        <v>BALI巴厘</v>
      </c>
      <c r="B1592" t="str">
        <f>IF(INDEX('Display 730 &amp; 1200'!$B:$B,ROW())="","",INDEX('Display 730 &amp; 1200'!$B:$B,ROW()))</f>
        <v>I Nyoman Andika Indrananta,S.E.,M.M</v>
      </c>
      <c r="C1592" t="str">
        <f>IF(INDEX('Display 730 &amp; 1200'!$D:$D,ROW())="","",INDEX('Display 730 &amp; 1200'!$D:$D,ROW()))</f>
        <v>TEMBUKU</v>
      </c>
      <c r="D1592" t="e">
        <f>IF($C1592="",0,SUMIFS(#REF!,#REF!,$C1592,#REF!,"&gt;="&amp;'Display 730 &amp; 1200'!$AN$10,#REF!,"&lt;="&amp;'Display 730 &amp; 1200'!$AN$9))</f>
        <v>#REF!</v>
      </c>
      <c r="E1592" t="e">
        <f>IF($C1592="",0,SUMIFS(#REF!,#REF!,$C1592,#REF!,"&gt;="&amp;'Display 730 &amp; 1200'!$AN$12,#REF!,"&lt;="&amp;'Display 730 &amp; 1200'!$AN$11))</f>
        <v>#REF!</v>
      </c>
    </row>
    <row r="1593" spans="1:5">
      <c r="A1593" t="str">
        <f>IF(INDEX('Display 730 &amp; 1200'!$A:$A,ROW())="","",INDEX('Display 730 &amp; 1200'!$A:$A,ROW()))</f>
        <v>BALI巴厘</v>
      </c>
      <c r="B1593" t="str">
        <f>IF(INDEX('Display 730 &amp; 1200'!$B:$B,ROW())="","",INDEX('Display 730 &amp; 1200'!$B:$B,ROW()))</f>
        <v>Hujjatul Islam</v>
      </c>
      <c r="C1593" t="str">
        <f>IF(INDEX('Display 730 &amp; 1200'!$D:$D,ROW())="","",INDEX('Display 730 &amp; 1200'!$D:$D,ROW()))</f>
        <v>MOYO</v>
      </c>
      <c r="D1593" t="e">
        <f>IF($C1593="",0,SUMIFS(#REF!,#REF!,$C1593,#REF!,"&gt;="&amp;'Display 730 &amp; 1200'!$AN$10,#REF!,"&lt;="&amp;'Display 730 &amp; 1200'!$AN$9))</f>
        <v>#REF!</v>
      </c>
      <c r="E1593" t="e">
        <f>IF($C1593="",0,SUMIFS(#REF!,#REF!,$C1593,#REF!,"&gt;="&amp;'Display 730 &amp; 1200'!$AN$12,#REF!,"&lt;="&amp;'Display 730 &amp; 1200'!$AN$11))</f>
        <v>#REF!</v>
      </c>
    </row>
    <row r="1594" spans="1:5">
      <c r="A1594" t="str">
        <f>IF(INDEX('Display 730 &amp; 1200'!$A:$A,ROW())="","",INDEX('Display 730 &amp; 1200'!$A:$A,ROW()))</f>
        <v>BALI巴厘</v>
      </c>
      <c r="B1594" t="str">
        <f>IF(INDEX('Display 730 &amp; 1200'!$B:$B,ROW())="","",INDEX('Display 730 &amp; 1200'!$B:$B,ROW()))</f>
        <v>Hujjatul Islam</v>
      </c>
      <c r="C1594" t="str">
        <f>IF(INDEX('Display 730 &amp; 1200'!$D:$D,ROW())="","",INDEX('Display 730 &amp; 1200'!$D:$D,ROW()))</f>
        <v>MONTA</v>
      </c>
      <c r="D1594" t="e">
        <f>IF($C1594="",0,SUMIFS(#REF!,#REF!,$C1594,#REF!,"&gt;="&amp;'Display 730 &amp; 1200'!$AN$10,#REF!,"&lt;="&amp;'Display 730 &amp; 1200'!$AN$9))</f>
        <v>#REF!</v>
      </c>
      <c r="E1594" t="e">
        <f>IF($C1594="",0,SUMIFS(#REF!,#REF!,$C1594,#REF!,"&gt;="&amp;'Display 730 &amp; 1200'!$AN$12,#REF!,"&lt;="&amp;'Display 730 &amp; 1200'!$AN$11))</f>
        <v>#REF!</v>
      </c>
    </row>
    <row r="1595" spans="1:5">
      <c r="A1595" t="str">
        <f>IF(INDEX('Display 730 &amp; 1200'!$A:$A,ROW())="","",INDEX('Display 730 &amp; 1200'!$A:$A,ROW()))</f>
        <v>BALI巴厘</v>
      </c>
      <c r="B1595" t="str">
        <f>IF(INDEX('Display 730 &amp; 1200'!$B:$B,ROW())="","",INDEX('Display 730 &amp; 1200'!$B:$B,ROW()))</f>
        <v>Hujjatul Islam</v>
      </c>
      <c r="C1595" t="str">
        <f>IF(INDEX('Display 730 &amp; 1200'!$D:$D,ROW())="","",INDEX('Display 730 &amp; 1200'!$D:$D,ROW()))</f>
        <v>LUNYUK</v>
      </c>
      <c r="D1595" t="e">
        <f>IF($C1595="",0,SUMIFS(#REF!,#REF!,$C1595,#REF!,"&gt;="&amp;'Display 730 &amp; 1200'!$AN$10,#REF!,"&lt;="&amp;'Display 730 &amp; 1200'!$AN$9))</f>
        <v>#REF!</v>
      </c>
      <c r="E1595" t="e">
        <f>IF($C1595="",0,SUMIFS(#REF!,#REF!,$C1595,#REF!,"&gt;="&amp;'Display 730 &amp; 1200'!$AN$12,#REF!,"&lt;="&amp;'Display 730 &amp; 1200'!$AN$11))</f>
        <v>#REF!</v>
      </c>
    </row>
    <row r="1596" spans="1:5">
      <c r="A1596" t="str">
        <f>IF(INDEX('Display 730 &amp; 1200'!$A:$A,ROW())="","",INDEX('Display 730 &amp; 1200'!$A:$A,ROW()))</f>
        <v>BALI巴厘</v>
      </c>
      <c r="B1596" t="str">
        <f>IF(INDEX('Display 730 &amp; 1200'!$B:$B,ROW())="","",INDEX('Display 730 &amp; 1200'!$B:$B,ROW()))</f>
        <v>Hujjatul Islam</v>
      </c>
      <c r="C1596" t="str">
        <f>IF(INDEX('Display 730 &amp; 1200'!$D:$D,ROW())="","",INDEX('Display 730 &amp; 1200'!$D:$D,ROW()))</f>
        <v>BRANG_REA</v>
      </c>
      <c r="D1596" t="e">
        <f>IF($C1596="",0,SUMIFS(#REF!,#REF!,$C1596,#REF!,"&gt;="&amp;'Display 730 &amp; 1200'!$AN$10,#REF!,"&lt;="&amp;'Display 730 &amp; 1200'!$AN$9))</f>
        <v>#REF!</v>
      </c>
      <c r="E1596" t="e">
        <f>IF($C1596="",0,SUMIFS(#REF!,#REF!,$C1596,#REF!,"&gt;="&amp;'Display 730 &amp; 1200'!$AN$12,#REF!,"&lt;="&amp;'Display 730 &amp; 1200'!$AN$11))</f>
        <v>#REF!</v>
      </c>
    </row>
    <row r="1597" spans="1:5">
      <c r="A1597" t="str">
        <f>IF(INDEX('Display 730 &amp; 1200'!$A:$A,ROW())="","",INDEX('Display 730 &amp; 1200'!$A:$A,ROW()))</f>
        <v>BALI巴厘</v>
      </c>
      <c r="B1597" t="str">
        <f>IF(INDEX('Display 730 &amp; 1200'!$B:$B,ROW())="","",INDEX('Display 730 &amp; 1200'!$B:$B,ROW()))</f>
        <v>Hujjatul Islam</v>
      </c>
      <c r="C1597" t="str">
        <f>IF(INDEX('Display 730 &amp; 1200'!$D:$D,ROW())="","",INDEX('Display 730 &amp; 1200'!$D:$D,ROW()))</f>
        <v>MPUNDA</v>
      </c>
      <c r="D1597" t="e">
        <f>IF($C1597="",0,SUMIFS(#REF!,#REF!,$C1597,#REF!,"&gt;="&amp;'Display 730 &amp; 1200'!$AN$10,#REF!,"&lt;="&amp;'Display 730 &amp; 1200'!$AN$9))</f>
        <v>#REF!</v>
      </c>
      <c r="E1597" t="e">
        <f>IF($C1597="",0,SUMIFS(#REF!,#REF!,$C1597,#REF!,"&gt;="&amp;'Display 730 &amp; 1200'!$AN$12,#REF!,"&lt;="&amp;'Display 730 &amp; 1200'!$AN$11))</f>
        <v>#REF!</v>
      </c>
    </row>
    <row r="1598" spans="1:5">
      <c r="A1598" t="str">
        <f>IF(INDEX('Display 730 &amp; 1200'!$A:$A,ROW())="","",INDEX('Display 730 &amp; 1200'!$A:$A,ROW()))</f>
        <v>BALI巴厘</v>
      </c>
      <c r="B1598" t="str">
        <f>IF(INDEX('Display 730 &amp; 1200'!$B:$B,ROW())="","",INDEX('Display 730 &amp; 1200'!$B:$B,ROW()))</f>
        <v>Blue</v>
      </c>
      <c r="C1598" t="str">
        <f>IF(INDEX('Display 730 &amp; 1200'!$D:$D,ROW())="","",INDEX('Display 730 &amp; 1200'!$D:$D,ROW()))</f>
        <v>REMPUNG</v>
      </c>
      <c r="D1598" t="e">
        <f>IF($C1598="",0,SUMIFS(#REF!,#REF!,$C1598,#REF!,"&gt;="&amp;'Display 730 &amp; 1200'!$AN$10,#REF!,"&lt;="&amp;'Display 730 &amp; 1200'!$AN$9))</f>
        <v>#REF!</v>
      </c>
      <c r="E1598" t="e">
        <f>IF($C1598="",0,SUMIFS(#REF!,#REF!,$C1598,#REF!,"&gt;="&amp;'Display 730 &amp; 1200'!$AN$12,#REF!,"&lt;="&amp;'Display 730 &amp; 1200'!$AN$11))</f>
        <v>#REF!</v>
      </c>
    </row>
    <row r="1599" spans="1:5">
      <c r="A1599" t="str">
        <f>IF(INDEX('Display 730 &amp; 1200'!$A:$A,ROW())="","",INDEX('Display 730 &amp; 1200'!$A:$A,ROW()))</f>
        <v>BALI巴厘</v>
      </c>
      <c r="B1599" t="str">
        <f>IF(INDEX('Display 730 &amp; 1200'!$B:$B,ROW())="","",INDEX('Display 730 &amp; 1200'!$B:$B,ROW()))</f>
        <v>I Nyoman Andika Indrananta,S.E.,M.M</v>
      </c>
      <c r="C1599" t="str">
        <f>IF(INDEX('Display 730 &amp; 1200'!$D:$D,ROW())="","",INDEX('Display 730 &amp; 1200'!$D:$D,ROW()))</f>
        <v>BANJARANGKAN</v>
      </c>
      <c r="D1599" t="e">
        <f>IF($C1599="",0,SUMIFS(#REF!,#REF!,$C1599,#REF!,"&gt;="&amp;'Display 730 &amp; 1200'!$AN$10,#REF!,"&lt;="&amp;'Display 730 &amp; 1200'!$AN$9))</f>
        <v>#REF!</v>
      </c>
      <c r="E1599" t="e">
        <f>IF($C1599="",0,SUMIFS(#REF!,#REF!,$C1599,#REF!,"&gt;="&amp;'Display 730 &amp; 1200'!$AN$12,#REF!,"&lt;="&amp;'Display 730 &amp; 1200'!$AN$11))</f>
        <v>#REF!</v>
      </c>
    </row>
    <row r="1600" spans="1:5">
      <c r="A1600" t="str">
        <f>IF(INDEX('Display 730 &amp; 1200'!$A:$A,ROW())="","",INDEX('Display 730 &amp; 1200'!$A:$A,ROW()))</f>
        <v>BALI巴厘</v>
      </c>
      <c r="B1600" t="str">
        <f>IF(INDEX('Display 730 &amp; 1200'!$B:$B,ROW())="","",INDEX('Display 730 &amp; 1200'!$B:$B,ROW()))</f>
        <v>Hujjatul Islam</v>
      </c>
      <c r="C1600" t="str">
        <f>IF(INDEX('Display 730 &amp; 1200'!$D:$D,ROW())="","",INDEX('Display 730 &amp; 1200'!$D:$D,ROW()))</f>
        <v>MALUK</v>
      </c>
      <c r="D1600" t="e">
        <f>IF($C1600="",0,SUMIFS(#REF!,#REF!,$C1600,#REF!,"&gt;="&amp;'Display 730 &amp; 1200'!$AN$10,#REF!,"&lt;="&amp;'Display 730 &amp; 1200'!$AN$9))</f>
        <v>#REF!</v>
      </c>
      <c r="E1600" t="e">
        <f>IF($C1600="",0,SUMIFS(#REF!,#REF!,$C1600,#REF!,"&gt;="&amp;'Display 730 &amp; 1200'!$AN$12,#REF!,"&lt;="&amp;'Display 730 &amp; 1200'!$AN$11))</f>
        <v>#REF!</v>
      </c>
    </row>
    <row r="1601" spans="1:5">
      <c r="A1601" t="str">
        <f>IF(INDEX('Display 730 &amp; 1200'!$A:$A,ROW())="","",INDEX('Display 730 &amp; 1200'!$A:$A,ROW()))</f>
        <v>BALI巴厘</v>
      </c>
      <c r="B1601" t="str">
        <f>IF(INDEX('Display 730 &amp; 1200'!$B:$B,ROW())="","",INDEX('Display 730 &amp; 1200'!$B:$B,ROW()))</f>
        <v>Hujjatul Islam</v>
      </c>
      <c r="C1601" t="str">
        <f>IF(INDEX('Display 730 &amp; 1200'!$D:$D,ROW())="","",INDEX('Display 730 &amp; 1200'!$D:$D,ROW()))</f>
        <v>BOLO</v>
      </c>
      <c r="D1601" t="e">
        <f>IF($C1601="",0,SUMIFS(#REF!,#REF!,$C1601,#REF!,"&gt;="&amp;'Display 730 &amp; 1200'!$AN$10,#REF!,"&lt;="&amp;'Display 730 &amp; 1200'!$AN$9))</f>
        <v>#REF!</v>
      </c>
      <c r="E1601" t="e">
        <f>IF($C1601="",0,SUMIFS(#REF!,#REF!,$C1601,#REF!,"&gt;="&amp;'Display 730 &amp; 1200'!$AN$12,#REF!,"&lt;="&amp;'Display 730 &amp; 1200'!$AN$11))</f>
        <v>#REF!</v>
      </c>
    </row>
    <row r="1602" spans="1:5">
      <c r="A1602" t="str">
        <f>IF(INDEX('Display 730 &amp; 1200'!$A:$A,ROW())="","",INDEX('Display 730 &amp; 1200'!$A:$A,ROW()))</f>
        <v>BALI巴厘</v>
      </c>
      <c r="B1602" t="str">
        <f>IF(INDEX('Display 730 &amp; 1200'!$B:$B,ROW())="","",INDEX('Display 730 &amp; 1200'!$B:$B,ROW()))</f>
        <v>I Nyoman Andika Indrananta,S.E.,M.M</v>
      </c>
      <c r="C1602" t="str">
        <f>IF(INDEX('Display 730 &amp; 1200'!$D:$D,ROW())="","",INDEX('Display 730 &amp; 1200'!$D:$D,ROW()))</f>
        <v>NUSA_PENIDA</v>
      </c>
      <c r="D1602" t="e">
        <f>IF($C1602="",0,SUMIFS(#REF!,#REF!,$C1602,#REF!,"&gt;="&amp;'Display 730 &amp; 1200'!$AN$10,#REF!,"&lt;="&amp;'Display 730 &amp; 1200'!$AN$9))</f>
        <v>#REF!</v>
      </c>
      <c r="E1602" t="e">
        <f>IF($C1602="",0,SUMIFS(#REF!,#REF!,$C1602,#REF!,"&gt;="&amp;'Display 730 &amp; 1200'!$AN$12,#REF!,"&lt;="&amp;'Display 730 &amp; 1200'!$AN$11))</f>
        <v>#REF!</v>
      </c>
    </row>
    <row r="1603" spans="1:5">
      <c r="A1603" t="str">
        <f>IF(INDEX('Display 730 &amp; 1200'!$A:$A,ROW())="","",INDEX('Display 730 &amp; 1200'!$A:$A,ROW()))</f>
        <v>BALI巴厘</v>
      </c>
      <c r="B1603" t="str">
        <f>IF(INDEX('Display 730 &amp; 1200'!$B:$B,ROW())="","",INDEX('Display 730 &amp; 1200'!$B:$B,ROW()))</f>
        <v>Blue</v>
      </c>
      <c r="C1603" t="str">
        <f>IF(INDEX('Display 730 &amp; 1200'!$D:$D,ROW())="","",INDEX('Display 730 &amp; 1200'!$D:$D,ROW()))</f>
        <v>SAKRA_BARAT</v>
      </c>
      <c r="D1603" t="e">
        <f>IF($C1603="",0,SUMIFS(#REF!,#REF!,$C1603,#REF!,"&gt;="&amp;'Display 730 &amp; 1200'!$AN$10,#REF!,"&lt;="&amp;'Display 730 &amp; 1200'!$AN$9))</f>
        <v>#REF!</v>
      </c>
      <c r="E1603" t="e">
        <f>IF($C1603="",0,SUMIFS(#REF!,#REF!,$C1603,#REF!,"&gt;="&amp;'Display 730 &amp; 1200'!$AN$12,#REF!,"&lt;="&amp;'Display 730 &amp; 1200'!$AN$11))</f>
        <v>#REF!</v>
      </c>
    </row>
    <row r="1604" spans="1:5">
      <c r="A1604" t="str">
        <f>IF(INDEX('Display 730 &amp; 1200'!$A:$A,ROW())="","",INDEX('Display 730 &amp; 1200'!$A:$A,ROW()))</f>
        <v>BALI巴厘</v>
      </c>
      <c r="B1604" t="str">
        <f>IF(INDEX('Display 730 &amp; 1200'!$B:$B,ROW())="","",INDEX('Display 730 &amp; 1200'!$B:$B,ROW()))</f>
        <v>I Nyoman Andika Indrananta,S.E.,M.M</v>
      </c>
      <c r="C1604" t="str">
        <f>IF(INDEX('Display 730 &amp; 1200'!$D:$D,ROW())="","",INDEX('Display 730 &amp; 1200'!$D:$D,ROW()))</f>
        <v>KINTAMANI</v>
      </c>
      <c r="D1604" t="e">
        <f>IF($C1604="",0,SUMIFS(#REF!,#REF!,$C1604,#REF!,"&gt;="&amp;'Display 730 &amp; 1200'!$AN$10,#REF!,"&lt;="&amp;'Display 730 &amp; 1200'!$AN$9))</f>
        <v>#REF!</v>
      </c>
      <c r="E1604" t="e">
        <f>IF($C1604="",0,SUMIFS(#REF!,#REF!,$C1604,#REF!,"&gt;="&amp;'Display 730 &amp; 1200'!$AN$12,#REF!,"&lt;="&amp;'Display 730 &amp; 1200'!$AN$11))</f>
        <v>#REF!</v>
      </c>
    </row>
    <row r="1605" spans="1:5">
      <c r="A1605" t="str">
        <f>IF(INDEX('Display 730 &amp; 1200'!$A:$A,ROW())="","",INDEX('Display 730 &amp; 1200'!$A:$A,ROW()))</f>
        <v>BALI巴厘</v>
      </c>
      <c r="B1605" t="str">
        <f>IF(INDEX('Display 730 &amp; 1200'!$B:$B,ROW())="","",INDEX('Display 730 &amp; 1200'!$B:$B,ROW()))</f>
        <v>Hujjatul Islam</v>
      </c>
      <c r="C1605" t="str">
        <f>IF(INDEX('Display 730 &amp; 1200'!$D:$D,ROW())="","",INDEX('Display 730 &amp; 1200'!$D:$D,ROW()))</f>
        <v>SAPE</v>
      </c>
      <c r="D1605" t="e">
        <f>IF($C1605="",0,SUMIFS(#REF!,#REF!,$C1605,#REF!,"&gt;="&amp;'Display 730 &amp; 1200'!$AN$10,#REF!,"&lt;="&amp;'Display 730 &amp; 1200'!$AN$9))</f>
        <v>#REF!</v>
      </c>
      <c r="E1605" t="e">
        <f>IF($C1605="",0,SUMIFS(#REF!,#REF!,$C1605,#REF!,"&gt;="&amp;'Display 730 &amp; 1200'!$AN$12,#REF!,"&lt;="&amp;'Display 730 &amp; 1200'!$AN$11))</f>
        <v>#REF!</v>
      </c>
    </row>
    <row r="1606" spans="1:5">
      <c r="A1606" t="str">
        <f>IF(INDEX('Display 730 &amp; 1200'!$A:$A,ROW())="","",INDEX('Display 730 &amp; 1200'!$A:$A,ROW()))</f>
        <v>BALI巴厘</v>
      </c>
      <c r="B1606" t="str">
        <f>IF(INDEX('Display 730 &amp; 1200'!$B:$B,ROW())="","",INDEX('Display 730 &amp; 1200'!$B:$B,ROW()))</f>
        <v>Hujjatul Islam</v>
      </c>
      <c r="C1606" t="str">
        <f>IF(INDEX('Display 730 &amp; 1200'!$D:$D,ROW())="","",INDEX('Display 730 &amp; 1200'!$D:$D,ROW()))</f>
        <v>EMPANG_TARANO</v>
      </c>
      <c r="D1606" t="e">
        <f>IF($C1606="",0,SUMIFS(#REF!,#REF!,$C1606,#REF!,"&gt;="&amp;'Display 730 &amp; 1200'!$AN$10,#REF!,"&lt;="&amp;'Display 730 &amp; 1200'!$AN$9))</f>
        <v>#REF!</v>
      </c>
      <c r="E1606" t="e">
        <f>IF($C1606="",0,SUMIFS(#REF!,#REF!,$C1606,#REF!,"&gt;="&amp;'Display 730 &amp; 1200'!$AN$12,#REF!,"&lt;="&amp;'Display 730 &amp; 1200'!$AN$11))</f>
        <v>#REF!</v>
      </c>
    </row>
    <row r="1607" spans="1:5">
      <c r="A1607" t="str">
        <f>IF(INDEX('Display 730 &amp; 1200'!$A:$A,ROW())="","",INDEX('Display 730 &amp; 1200'!$A:$A,ROW()))</f>
        <v>BALI巴厘</v>
      </c>
      <c r="B1607" t="str">
        <f>IF(INDEX('Display 730 &amp; 1200'!$B:$B,ROW())="","",INDEX('Display 730 &amp; 1200'!$B:$B,ROW()))</f>
        <v>Blue</v>
      </c>
      <c r="C1607" t="str">
        <f>IF(INDEX('Display 730 &amp; 1200'!$D:$D,ROW())="","",INDEX('Display 730 &amp; 1200'!$D:$D,ROW()))</f>
        <v>PUYUNG</v>
      </c>
      <c r="D1607" t="e">
        <f>IF($C1607="",0,SUMIFS(#REF!,#REF!,$C1607,#REF!,"&gt;="&amp;'Display 730 &amp; 1200'!$AN$10,#REF!,"&lt;="&amp;'Display 730 &amp; 1200'!$AN$9))</f>
        <v>#REF!</v>
      </c>
      <c r="E1607" t="e">
        <f>IF($C1607="",0,SUMIFS(#REF!,#REF!,$C1607,#REF!,"&gt;="&amp;'Display 730 &amp; 1200'!$AN$12,#REF!,"&lt;="&amp;'Display 730 &amp; 1200'!$AN$11))</f>
        <v>#REF!</v>
      </c>
    </row>
    <row r="1608" spans="1:5">
      <c r="A1608" t="str">
        <f>IF(INDEX('Display 730 &amp; 1200'!$A:$A,ROW())="","",INDEX('Display 730 &amp; 1200'!$A:$A,ROW()))</f>
        <v>BALI巴厘</v>
      </c>
      <c r="B1608" t="str">
        <f>IF(INDEX('Display 730 &amp; 1200'!$B:$B,ROW())="","",INDEX('Display 730 &amp; 1200'!$B:$B,ROW()))</f>
        <v>Hujjatul Islam</v>
      </c>
      <c r="C1608" t="str">
        <f>IF(INDEX('Display 730 &amp; 1200'!$D:$D,ROW())="","",INDEX('Display 730 &amp; 1200'!$D:$D,ROW()))</f>
        <v>RABA_SASAMBO</v>
      </c>
      <c r="D1608" t="e">
        <f>IF($C1608="",0,SUMIFS(#REF!,#REF!,$C1608,#REF!,"&gt;="&amp;'Display 730 &amp; 1200'!$AN$10,#REF!,"&lt;="&amp;'Display 730 &amp; 1200'!$AN$9))</f>
        <v>#REF!</v>
      </c>
      <c r="E1608" t="e">
        <f>IF($C1608="",0,SUMIFS(#REF!,#REF!,$C1608,#REF!,"&gt;="&amp;'Display 730 &amp; 1200'!$AN$12,#REF!,"&lt;="&amp;'Display 730 &amp; 1200'!$AN$11))</f>
        <v>#REF!</v>
      </c>
    </row>
    <row r="1609" spans="1:5">
      <c r="A1609" t="str">
        <f>IF(INDEX('Display 730 &amp; 1200'!$A:$A,ROW())="","",INDEX('Display 730 &amp; 1200'!$A:$A,ROW()))</f>
        <v>BALI巴厘</v>
      </c>
      <c r="B1609" t="str">
        <f>IF(INDEX('Display 730 &amp; 1200'!$B:$B,ROW())="","",INDEX('Display 730 &amp; 1200'!$B:$B,ROW()))</f>
        <v>Hujjatul Islam</v>
      </c>
      <c r="C1609" t="str">
        <f>IF(INDEX('Display 730 &amp; 1200'!$D:$D,ROW())="","",INDEX('Display 730 &amp; 1200'!$D:$D,ROW()))</f>
        <v>PLAMPANG</v>
      </c>
      <c r="D1609" t="e">
        <f>IF($C1609="",0,SUMIFS(#REF!,#REF!,$C1609,#REF!,"&gt;="&amp;'Display 730 &amp; 1200'!$AN$10,#REF!,"&lt;="&amp;'Display 730 &amp; 1200'!$AN$9))</f>
        <v>#REF!</v>
      </c>
      <c r="E1609" t="e">
        <f>IF($C1609="",0,SUMIFS(#REF!,#REF!,$C1609,#REF!,"&gt;="&amp;'Display 730 &amp; 1200'!$AN$12,#REF!,"&lt;="&amp;'Display 730 &amp; 1200'!$AN$11))</f>
        <v>#REF!</v>
      </c>
    </row>
    <row r="1610" spans="1:5">
      <c r="A1610" t="str">
        <f>IF(INDEX('Display 730 &amp; 1200'!$A:$A,ROW())="","",INDEX('Display 730 &amp; 1200'!$A:$A,ROW()))</f>
        <v>BALI巴厘</v>
      </c>
      <c r="B1610" t="str">
        <f>IF(INDEX('Display 730 &amp; 1200'!$B:$B,ROW())="","",INDEX('Display 730 &amp; 1200'!$B:$B,ROW()))</f>
        <v>Hujjatul Islam</v>
      </c>
      <c r="C1610" t="str">
        <f>IF(INDEX('Display 730 &amp; 1200'!$D:$D,ROW())="","",INDEX('Display 730 &amp; 1200'!$D:$D,ROW()))</f>
        <v>SETELUK</v>
      </c>
      <c r="D1610" t="e">
        <f>IF($C1610="",0,SUMIFS(#REF!,#REF!,$C1610,#REF!,"&gt;="&amp;'Display 730 &amp; 1200'!$AN$10,#REF!,"&lt;="&amp;'Display 730 &amp; 1200'!$AN$9))</f>
        <v>#REF!</v>
      </c>
      <c r="E1610" t="e">
        <f>IF($C1610="",0,SUMIFS(#REF!,#REF!,$C1610,#REF!,"&gt;="&amp;'Display 730 &amp; 1200'!$AN$12,#REF!,"&lt;="&amp;'Display 730 &amp; 1200'!$AN$11))</f>
        <v>#REF!</v>
      </c>
    </row>
    <row r="1611" spans="1:5">
      <c r="A1611" t="str">
        <f>IF(INDEX('Display 730 &amp; 1200'!$A:$A,ROW())="","",INDEX('Display 730 &amp; 1200'!$A:$A,ROW()))</f>
        <v>BALI巴厘</v>
      </c>
      <c r="B1611" t="str">
        <f>IF(INDEX('Display 730 &amp; 1200'!$B:$B,ROW())="","",INDEX('Display 730 &amp; 1200'!$B:$B,ROW()))</f>
        <v>Hujjatul Islam</v>
      </c>
      <c r="C1611" t="str">
        <f>IF(INDEX('Display 730 &amp; 1200'!$D:$D,ROW())="","",INDEX('Display 730 &amp; 1200'!$D:$D,ROW()))</f>
        <v>LAPE</v>
      </c>
      <c r="D1611" t="e">
        <f>IF($C1611="",0,SUMIFS(#REF!,#REF!,$C1611,#REF!,"&gt;="&amp;'Display 730 &amp; 1200'!$AN$10,#REF!,"&lt;="&amp;'Display 730 &amp; 1200'!$AN$9))</f>
        <v>#REF!</v>
      </c>
      <c r="E1611" t="e">
        <f>IF($C1611="",0,SUMIFS(#REF!,#REF!,$C1611,#REF!,"&gt;="&amp;'Display 730 &amp; 1200'!$AN$12,#REF!,"&lt;="&amp;'Display 730 &amp; 1200'!$AN$11))</f>
        <v>#REF!</v>
      </c>
    </row>
    <row r="1612" spans="1:5">
      <c r="A1612" t="str">
        <f>IF(INDEX('Display 730 &amp; 1200'!$A:$A,ROW())="","",INDEX('Display 730 &amp; 1200'!$A:$A,ROW()))</f>
        <v>BALI巴厘</v>
      </c>
      <c r="B1612" t="str">
        <f>IF(INDEX('Display 730 &amp; 1200'!$B:$B,ROW())="","",INDEX('Display 730 &amp; 1200'!$B:$B,ROW()))</f>
        <v>Hujjatul Islam</v>
      </c>
      <c r="C1612" t="str">
        <f>IF(INDEX('Display 730 &amp; 1200'!$D:$D,ROW())="","",INDEX('Display 730 &amp; 1200'!$D:$D,ROW()))</f>
        <v>ALAS</v>
      </c>
      <c r="D1612" t="e">
        <f>IF($C1612="",0,SUMIFS(#REF!,#REF!,$C1612,#REF!,"&gt;="&amp;'Display 730 &amp; 1200'!$AN$10,#REF!,"&lt;="&amp;'Display 730 &amp; 1200'!$AN$9))</f>
        <v>#REF!</v>
      </c>
      <c r="E1612" t="e">
        <f>IF($C1612="",0,SUMIFS(#REF!,#REF!,$C1612,#REF!,"&gt;="&amp;'Display 730 &amp; 1200'!$AN$12,#REF!,"&lt;="&amp;'Display 730 &amp; 1200'!$AN$11))</f>
        <v>#REF!</v>
      </c>
    </row>
    <row r="1613" spans="1:5">
      <c r="A1613" t="str">
        <f>IF(INDEX('Display 730 &amp; 1200'!$A:$A,ROW())="","",INDEX('Display 730 &amp; 1200'!$A:$A,ROW()))</f>
        <v>BALI巴厘</v>
      </c>
      <c r="B1613" t="str">
        <f>IF(INDEX('Display 730 &amp; 1200'!$B:$B,ROW())="","",INDEX('Display 730 &amp; 1200'!$B:$B,ROW()))</f>
        <v>Blue</v>
      </c>
      <c r="C1613" t="str">
        <f>IF(INDEX('Display 730 &amp; 1200'!$D:$D,ROW())="","",INDEX('Display 730 &amp; 1200'!$D:$D,ROW()))</f>
        <v>MANTANG</v>
      </c>
      <c r="D1613" t="e">
        <f>IF($C1613="",0,SUMIFS(#REF!,#REF!,$C1613,#REF!,"&gt;="&amp;'Display 730 &amp; 1200'!$AN$10,#REF!,"&lt;="&amp;'Display 730 &amp; 1200'!$AN$9))</f>
        <v>#REF!</v>
      </c>
      <c r="E1613" t="e">
        <f>IF($C1613="",0,SUMIFS(#REF!,#REF!,$C1613,#REF!,"&gt;="&amp;'Display 730 &amp; 1200'!$AN$12,#REF!,"&lt;="&amp;'Display 730 &amp; 1200'!$AN$11))</f>
        <v>#REF!</v>
      </c>
    </row>
    <row r="1614" spans="1:5">
      <c r="A1614" t="str">
        <f>IF(INDEX('Display 730 &amp; 1200'!$A:$A,ROW())="","",INDEX('Display 730 &amp; 1200'!$A:$A,ROW()))</f>
        <v>BALI巴厘</v>
      </c>
      <c r="B1614" t="str">
        <f>IF(INDEX('Display 730 &amp; 1200'!$B:$B,ROW())="","",INDEX('Display 730 &amp; 1200'!$B:$B,ROW()))</f>
        <v>Blue</v>
      </c>
      <c r="C1614" t="str">
        <f>IF(INDEX('Display 730 &amp; 1200'!$D:$D,ROW())="","",INDEX('Display 730 &amp; 1200'!$D:$D,ROW()))</f>
        <v>NARMADA</v>
      </c>
      <c r="D1614" t="e">
        <f>IF($C1614="",0,SUMIFS(#REF!,#REF!,$C1614,#REF!,"&gt;="&amp;'Display 730 &amp; 1200'!$AN$10,#REF!,"&lt;="&amp;'Display 730 &amp; 1200'!$AN$9))</f>
        <v>#REF!</v>
      </c>
      <c r="E1614" t="e">
        <f>IF($C1614="",0,SUMIFS(#REF!,#REF!,$C1614,#REF!,"&gt;="&amp;'Display 730 &amp; 1200'!$AN$12,#REF!,"&lt;="&amp;'Display 730 &amp; 1200'!$AN$11))</f>
        <v>#REF!</v>
      </c>
    </row>
    <row r="1615" spans="1:5">
      <c r="A1615" t="str">
        <f>IF(INDEX('Display 730 &amp; 1200'!$A:$A,ROW())="","",INDEX('Display 730 &amp; 1200'!$A:$A,ROW()))</f>
        <v>BALI巴厘</v>
      </c>
      <c r="B1615" t="str">
        <f>IF(INDEX('Display 730 &amp; 1200'!$B:$B,ROW())="","",INDEX('Display 730 &amp; 1200'!$B:$B,ROW()))</f>
        <v>Blue</v>
      </c>
      <c r="C1615" t="str">
        <f>IF(INDEX('Display 730 &amp; 1200'!$D:$D,ROW())="","",INDEX('Display 730 &amp; 1200'!$D:$D,ROW()))</f>
        <v>GUNUNG_SARI</v>
      </c>
      <c r="D1615" t="e">
        <f>IF($C1615="",0,SUMIFS(#REF!,#REF!,$C1615,#REF!,"&gt;="&amp;'Display 730 &amp; 1200'!$AN$10,#REF!,"&lt;="&amp;'Display 730 &amp; 1200'!$AN$9))</f>
        <v>#REF!</v>
      </c>
      <c r="E1615" t="e">
        <f>IF($C1615="",0,SUMIFS(#REF!,#REF!,$C1615,#REF!,"&gt;="&amp;'Display 730 &amp; 1200'!$AN$12,#REF!,"&lt;="&amp;'Display 730 &amp; 1200'!$AN$11))</f>
        <v>#REF!</v>
      </c>
    </row>
    <row r="1616" spans="1:5">
      <c r="A1616" t="str">
        <f>IF(INDEX('Display 730 &amp; 1200'!$A:$A,ROW())="","",INDEX('Display 730 &amp; 1200'!$A:$A,ROW()))</f>
        <v>BALI巴厘</v>
      </c>
      <c r="B1616" t="str">
        <f>IF(INDEX('Display 730 &amp; 1200'!$B:$B,ROW())="","",INDEX('Display 730 &amp; 1200'!$B:$B,ROW()))</f>
        <v>Blue</v>
      </c>
      <c r="C1616" t="str">
        <f>IF(INDEX('Display 730 &amp; 1200'!$D:$D,ROW())="","",INDEX('Display 730 &amp; 1200'!$D:$D,ROW()))</f>
        <v>SIKUR</v>
      </c>
      <c r="D1616" t="e">
        <f>IF($C1616="",0,SUMIFS(#REF!,#REF!,$C1616,#REF!,"&gt;="&amp;'Display 730 &amp; 1200'!$AN$10,#REF!,"&lt;="&amp;'Display 730 &amp; 1200'!$AN$9))</f>
        <v>#REF!</v>
      </c>
      <c r="E1616" t="e">
        <f>IF($C1616="",0,SUMIFS(#REF!,#REF!,$C1616,#REF!,"&gt;="&amp;'Display 730 &amp; 1200'!$AN$12,#REF!,"&lt;="&amp;'Display 730 &amp; 1200'!$AN$11))</f>
        <v>#REF!</v>
      </c>
    </row>
    <row r="1617" spans="1:5">
      <c r="A1617" t="str">
        <f>IF(INDEX('Display 730 &amp; 1200'!$A:$A,ROW())="","",INDEX('Display 730 &amp; 1200'!$A:$A,ROW()))</f>
        <v>BALI巴厘</v>
      </c>
      <c r="B1617" t="str">
        <f>IF(INDEX('Display 730 &amp; 1200'!$B:$B,ROW())="","",INDEX('Display 730 &amp; 1200'!$B:$B,ROW()))</f>
        <v>Blue</v>
      </c>
      <c r="C1617" t="str">
        <f>IF(INDEX('Display 730 &amp; 1200'!$D:$D,ROW())="","",INDEX('Display 730 &amp; 1200'!$D:$D,ROW()))</f>
        <v>TANAK_AWU</v>
      </c>
      <c r="D1617" t="e">
        <f>IF($C1617="",0,SUMIFS(#REF!,#REF!,$C1617,#REF!,"&gt;="&amp;'Display 730 &amp; 1200'!$AN$10,#REF!,"&lt;="&amp;'Display 730 &amp; 1200'!$AN$9))</f>
        <v>#REF!</v>
      </c>
      <c r="E1617" t="e">
        <f>IF($C1617="",0,SUMIFS(#REF!,#REF!,$C1617,#REF!,"&gt;="&amp;'Display 730 &amp; 1200'!$AN$12,#REF!,"&lt;="&amp;'Display 730 &amp; 1200'!$AN$11))</f>
        <v>#REF!</v>
      </c>
    </row>
    <row r="1618" spans="1:5">
      <c r="A1618" t="str">
        <f>IF(INDEX('Display 730 &amp; 1200'!$A:$A,ROW())="","",INDEX('Display 730 &amp; 1200'!$A:$A,ROW()))</f>
        <v>BALI巴厘</v>
      </c>
      <c r="B1618" t="str">
        <f>IF(INDEX('Display 730 &amp; 1200'!$B:$B,ROW())="","",INDEX('Display 730 &amp; 1200'!$B:$B,ROW()))</f>
        <v>Blue</v>
      </c>
      <c r="C1618" t="str">
        <f>IF(INDEX('Display 730 &amp; 1200'!$D:$D,ROW())="","",INDEX('Display 730 &amp; 1200'!$D:$D,ROW()))</f>
        <v>SEGANTENG</v>
      </c>
      <c r="D1618" t="e">
        <f>IF($C1618="",0,SUMIFS(#REF!,#REF!,$C1618,#REF!,"&gt;="&amp;'Display 730 &amp; 1200'!$AN$10,#REF!,"&lt;="&amp;'Display 730 &amp; 1200'!$AN$9))</f>
        <v>#REF!</v>
      </c>
      <c r="E1618" t="e">
        <f>IF($C1618="",0,SUMIFS(#REF!,#REF!,$C1618,#REF!,"&gt;="&amp;'Display 730 &amp; 1200'!$AN$12,#REF!,"&lt;="&amp;'Display 730 &amp; 1200'!$AN$11))</f>
        <v>#REF!</v>
      </c>
    </row>
    <row r="1619" spans="1:5">
      <c r="A1619" t="str">
        <f>IF(INDEX('Display 730 &amp; 1200'!$A:$A,ROW())="","",INDEX('Display 730 &amp; 1200'!$A:$A,ROW()))</f>
        <v>BALI巴厘</v>
      </c>
      <c r="B1619" t="str">
        <f>IF(INDEX('Display 730 &amp; 1200'!$B:$B,ROW())="","",INDEX('Display 730 &amp; 1200'!$B:$B,ROW()))</f>
        <v>Hujjatul Islam</v>
      </c>
      <c r="C1619" t="str">
        <f>IF(INDEX('Display 730 &amp; 1200'!$D:$D,ROW())="","",INDEX('Display 730 &amp; 1200'!$D:$D,ROW()))</f>
        <v>EMPANG</v>
      </c>
      <c r="D1619" t="e">
        <f>IF($C1619="",0,SUMIFS(#REF!,#REF!,$C1619,#REF!,"&gt;="&amp;'Display 730 &amp; 1200'!$AN$10,#REF!,"&lt;="&amp;'Display 730 &amp; 1200'!$AN$9))</f>
        <v>#REF!</v>
      </c>
      <c r="E1619" t="e">
        <f>IF($C1619="",0,SUMIFS(#REF!,#REF!,$C1619,#REF!,"&gt;="&amp;'Display 730 &amp; 1200'!$AN$12,#REF!,"&lt;="&amp;'Display 730 &amp; 1200'!$AN$11))</f>
        <v>#REF!</v>
      </c>
    </row>
    <row r="1620" spans="1:5">
      <c r="A1620" t="str">
        <f>IF(INDEX('Display 730 &amp; 1200'!$A:$A,ROW())="","",INDEX('Display 730 &amp; 1200'!$A:$A,ROW()))</f>
        <v>BALI巴厘</v>
      </c>
      <c r="B1620" t="str">
        <f>IF(INDEX('Display 730 &amp; 1200'!$B:$B,ROW())="","",INDEX('Display 730 &amp; 1200'!$B:$B,ROW()))</f>
        <v>I Nyoman Andika Indrananta,S.E.,M.M</v>
      </c>
      <c r="C1620" t="str">
        <f>IF(INDEX('Display 730 &amp; 1200'!$D:$D,ROW())="","",INDEX('Display 730 &amp; 1200'!$D:$D,ROW()))</f>
        <v>SUSUT</v>
      </c>
      <c r="D1620" t="e">
        <f>IF($C1620="",0,SUMIFS(#REF!,#REF!,$C1620,#REF!,"&gt;="&amp;'Display 730 &amp; 1200'!$AN$10,#REF!,"&lt;="&amp;'Display 730 &amp; 1200'!$AN$9))</f>
        <v>#REF!</v>
      </c>
      <c r="E1620" t="e">
        <f>IF($C1620="",0,SUMIFS(#REF!,#REF!,$C1620,#REF!,"&gt;="&amp;'Display 730 &amp; 1200'!$AN$12,#REF!,"&lt;="&amp;'Display 730 &amp; 1200'!$AN$11))</f>
        <v>#REF!</v>
      </c>
    </row>
    <row r="1621" spans="1:5">
      <c r="A1621" t="str">
        <f>IF(INDEX('Display 730 &amp; 1200'!$A:$A,ROW())="","",INDEX('Display 730 &amp; 1200'!$A:$A,ROW()))</f>
        <v>BALI巴厘</v>
      </c>
      <c r="B1621" t="str">
        <f>IF(INDEX('Display 730 &amp; 1200'!$B:$B,ROW())="","",INDEX('Display 730 &amp; 1200'!$B:$B,ROW()))</f>
        <v>Blue</v>
      </c>
      <c r="C1621" t="str">
        <f>IF(INDEX('Display 730 &amp; 1200'!$D:$D,ROW())="","",INDEX('Display 730 &amp; 1200'!$D:$D,ROW()))</f>
        <v>GERUNG</v>
      </c>
      <c r="D1621" t="e">
        <f>IF($C1621="",0,SUMIFS(#REF!,#REF!,$C1621,#REF!,"&gt;="&amp;'Display 730 &amp; 1200'!$AN$10,#REF!,"&lt;="&amp;'Display 730 &amp; 1200'!$AN$9))</f>
        <v>#REF!</v>
      </c>
      <c r="E1621" t="e">
        <f>IF($C1621="",0,SUMIFS(#REF!,#REF!,$C1621,#REF!,"&gt;="&amp;'Display 730 &amp; 1200'!$AN$12,#REF!,"&lt;="&amp;'Display 730 &amp; 1200'!$AN$11))</f>
        <v>#REF!</v>
      </c>
    </row>
    <row r="1622" spans="1:5">
      <c r="A1622" t="str">
        <f>IF(INDEX('Display 730 &amp; 1200'!$A:$A,ROW())="","",INDEX('Display 730 &amp; 1200'!$A:$A,ROW()))</f>
        <v>BALI巴厘</v>
      </c>
      <c r="B1622" t="str">
        <f>IF(INDEX('Display 730 &amp; 1200'!$B:$B,ROW())="","",INDEX('Display 730 &amp; 1200'!$B:$B,ROW()))</f>
        <v>Hujjatul Islam</v>
      </c>
      <c r="C1622" t="str">
        <f>IF(INDEX('Display 730 &amp; 1200'!$D:$D,ROW())="","",INDEX('Display 730 &amp; 1200'!$D:$D,ROW()))</f>
        <v>TALIWANG</v>
      </c>
      <c r="D1622" t="e">
        <f>IF($C1622="",0,SUMIFS(#REF!,#REF!,$C1622,#REF!,"&gt;="&amp;'Display 730 &amp; 1200'!$AN$10,#REF!,"&lt;="&amp;'Display 730 &amp; 1200'!$AN$9))</f>
        <v>#REF!</v>
      </c>
      <c r="E1622" t="e">
        <f>IF($C1622="",0,SUMIFS(#REF!,#REF!,$C1622,#REF!,"&gt;="&amp;'Display 730 &amp; 1200'!$AN$12,#REF!,"&lt;="&amp;'Display 730 &amp; 1200'!$AN$11))</f>
        <v>#REF!</v>
      </c>
    </row>
    <row r="1623" spans="1:5">
      <c r="A1623" t="str">
        <f>IF(INDEX('Display 730 &amp; 1200'!$A:$A,ROW())="","",INDEX('Display 730 &amp; 1200'!$A:$A,ROW()))</f>
        <v>BALI巴厘</v>
      </c>
      <c r="B1623" t="str">
        <f>IF(INDEX('Display 730 &amp; 1200'!$B:$B,ROW())="","",INDEX('Display 730 &amp; 1200'!$B:$B,ROW()))</f>
        <v>Hujjatul Islam</v>
      </c>
      <c r="C1623" t="str">
        <f>IF(INDEX('Display 730 &amp; 1200'!$D:$D,ROW())="","",INDEX('Display 730 &amp; 1200'!$D:$D,ROW()))</f>
        <v>SUMBAWA</v>
      </c>
      <c r="D1623" t="e">
        <f>IF($C1623="",0,SUMIFS(#REF!,#REF!,$C1623,#REF!,"&gt;="&amp;'Display 730 &amp; 1200'!$AN$10,#REF!,"&lt;="&amp;'Display 730 &amp; 1200'!$AN$9))</f>
        <v>#REF!</v>
      </c>
      <c r="E1623" t="e">
        <f>IF($C1623="",0,SUMIFS(#REF!,#REF!,$C1623,#REF!,"&gt;="&amp;'Display 730 &amp; 1200'!$AN$12,#REF!,"&lt;="&amp;'Display 730 &amp; 1200'!$AN$11))</f>
        <v>#REF!</v>
      </c>
    </row>
    <row r="1624" spans="1:5">
      <c r="A1624" t="str">
        <f>IF(INDEX('Display 730 &amp; 1200'!$A:$A,ROW())="","",INDEX('Display 730 &amp; 1200'!$A:$A,ROW()))</f>
        <v>BALI巴厘</v>
      </c>
      <c r="B1624" t="str">
        <f>IF(INDEX('Display 730 &amp; 1200'!$B:$B,ROW())="","",INDEX('Display 730 &amp; 1200'!$B:$B,ROW()))</f>
        <v>I Nyoman Andika Indrananta,S.E.,M.M</v>
      </c>
      <c r="C1624" t="str">
        <f>IF(INDEX('Display 730 &amp; 1200'!$D:$D,ROW())="","",INDEX('Display 730 &amp; 1200'!$D:$D,ROW()))</f>
        <v>SEMARAPURA</v>
      </c>
      <c r="D1624" t="e">
        <f>IF($C1624="",0,SUMIFS(#REF!,#REF!,$C1624,#REF!,"&gt;="&amp;'Display 730 &amp; 1200'!$AN$10,#REF!,"&lt;="&amp;'Display 730 &amp; 1200'!$AN$9))</f>
        <v>#REF!</v>
      </c>
      <c r="E1624" t="e">
        <f>IF($C1624="",0,SUMIFS(#REF!,#REF!,$C1624,#REF!,"&gt;="&amp;'Display 730 &amp; 1200'!$AN$12,#REF!,"&lt;="&amp;'Display 730 &amp; 1200'!$AN$11))</f>
        <v>#REF!</v>
      </c>
    </row>
    <row r="1625" spans="1:5">
      <c r="A1625" t="str">
        <f>IF(INDEX('Display 730 &amp; 1200'!$A:$A,ROW())="","",INDEX('Display 730 &amp; 1200'!$A:$A,ROW()))</f>
        <v>BALI巴厘</v>
      </c>
      <c r="B1625" t="str">
        <f>IF(INDEX('Display 730 &amp; 1200'!$B:$B,ROW())="","",INDEX('Display 730 &amp; 1200'!$B:$B,ROW()))</f>
        <v>I Nyoman Andika Indrananta,S.E.,M.M</v>
      </c>
      <c r="C1625" t="str">
        <f>IF(INDEX('Display 730 &amp; 1200'!$D:$D,ROW())="","",INDEX('Display 730 &amp; 1200'!$D:$D,ROW()))</f>
        <v>BANGLI</v>
      </c>
      <c r="D1625" t="e">
        <f>IF($C1625="",0,SUMIFS(#REF!,#REF!,$C1625,#REF!,"&gt;="&amp;'Display 730 &amp; 1200'!$AN$10,#REF!,"&lt;="&amp;'Display 730 &amp; 1200'!$AN$9))</f>
        <v>#REF!</v>
      </c>
      <c r="E1625" t="e">
        <f>IF($C1625="",0,SUMIFS(#REF!,#REF!,$C1625,#REF!,"&gt;="&amp;'Display 730 &amp; 1200'!$AN$12,#REF!,"&lt;="&amp;'Display 730 &amp; 1200'!$AN$11))</f>
        <v>#REF!</v>
      </c>
    </row>
    <row r="1626" spans="1:5">
      <c r="A1626" t="str">
        <f>IF(INDEX('Display 730 &amp; 1200'!$A:$A,ROW())="","",INDEX('Display 730 &amp; 1200'!$A:$A,ROW()))</f>
        <v>BALI巴厘</v>
      </c>
      <c r="B1626" t="str">
        <f>IF(INDEX('Display 730 &amp; 1200'!$B:$B,ROW())="","",INDEX('Display 730 &amp; 1200'!$B:$B,ROW()))</f>
        <v>Blue</v>
      </c>
      <c r="C1626" t="str">
        <f>IF(INDEX('Display 730 &amp; 1200'!$D:$D,ROW())="","",INDEX('Display 730 &amp; 1200'!$D:$D,ROW()))</f>
        <v>KESRA</v>
      </c>
      <c r="D1626" t="e">
        <f>IF($C1626="",0,SUMIFS(#REF!,#REF!,$C1626,#REF!,"&gt;="&amp;'Display 730 &amp; 1200'!$AN$10,#REF!,"&lt;="&amp;'Display 730 &amp; 1200'!$AN$9))</f>
        <v>#REF!</v>
      </c>
      <c r="E1626" t="e">
        <f>IF($C1626="",0,SUMIFS(#REF!,#REF!,$C1626,#REF!,"&gt;="&amp;'Display 730 &amp; 1200'!$AN$12,#REF!,"&lt;="&amp;'Display 730 &amp; 1200'!$AN$11))</f>
        <v>#REF!</v>
      </c>
    </row>
    <row r="1627" spans="1:5">
      <c r="A1627" t="str">
        <f>IF(INDEX('Display 730 &amp; 1200'!$A:$A,ROW())="","",INDEX('Display 730 &amp; 1200'!$A:$A,ROW()))</f>
        <v>BALI巴厘</v>
      </c>
      <c r="B1627" t="str">
        <f>IF(INDEX('Display 730 &amp; 1200'!$B:$B,ROW())="","",INDEX('Display 730 &amp; 1200'!$B:$B,ROW()))</f>
        <v>Blue</v>
      </c>
      <c r="C1627" t="str">
        <f>IF(INDEX('Display 730 &amp; 1200'!$D:$D,ROW())="","",INDEX('Display 730 &amp; 1200'!$D:$D,ROW()))</f>
        <v>TAMAN_SARI</v>
      </c>
      <c r="D1627" t="e">
        <f>IF($C1627="",0,SUMIFS(#REF!,#REF!,$C1627,#REF!,"&gt;="&amp;'Display 730 &amp; 1200'!$AN$10,#REF!,"&lt;="&amp;'Display 730 &amp; 1200'!$AN$9))</f>
        <v>#REF!</v>
      </c>
      <c r="E1627" t="e">
        <f>IF($C1627="",0,SUMIFS(#REF!,#REF!,$C1627,#REF!,"&gt;="&amp;'Display 730 &amp; 1200'!$AN$12,#REF!,"&lt;="&amp;'Display 730 &amp; 1200'!$AN$11))</f>
        <v>#REF!</v>
      </c>
    </row>
    <row r="1628" spans="1:5">
      <c r="A1628" t="str">
        <f>IF(INDEX('Display 730 &amp; 1200'!$A:$A,ROW())="","",INDEX('Display 730 &amp; 1200'!$A:$A,ROW()))</f>
        <v>BALI巴厘</v>
      </c>
      <c r="B1628" t="str">
        <f>IF(INDEX('Display 730 &amp; 1200'!$B:$B,ROW())="","",INDEX('Display 730 &amp; 1200'!$B:$B,ROW()))</f>
        <v>Blue</v>
      </c>
      <c r="C1628" t="str">
        <f>IF(INDEX('Display 730 &amp; 1200'!$D:$D,ROW())="","",INDEX('Display 730 &amp; 1200'!$D:$D,ROW()))</f>
        <v>LABUAN_LOMBOK</v>
      </c>
      <c r="D1628" t="e">
        <f>IF($C1628="",0,SUMIFS(#REF!,#REF!,$C1628,#REF!,"&gt;="&amp;'Display 730 &amp; 1200'!$AN$10,#REF!,"&lt;="&amp;'Display 730 &amp; 1200'!$AN$9))</f>
        <v>#REF!</v>
      </c>
      <c r="E1628" t="e">
        <f>IF($C1628="",0,SUMIFS(#REF!,#REF!,$C1628,#REF!,"&gt;="&amp;'Display 730 &amp; 1200'!$AN$12,#REF!,"&lt;="&amp;'Display 730 &amp; 1200'!$AN$11))</f>
        <v>#REF!</v>
      </c>
    </row>
    <row r="1629" spans="1:5">
      <c r="A1629" t="str">
        <f>IF(INDEX('Display 730 &amp; 1200'!$A:$A,ROW())="","",INDEX('Display 730 &amp; 1200'!$A:$A,ROW()))</f>
        <v>BALI巴厘</v>
      </c>
      <c r="B1629" t="str">
        <f>IF(INDEX('Display 730 &amp; 1200'!$B:$B,ROW())="","",INDEX('Display 730 &amp; 1200'!$B:$B,ROW()))</f>
        <v>Komang Astra Putra Gunawan</v>
      </c>
      <c r="C1629" t="str">
        <f>IF(INDEX('Display 730 &amp; 1200'!$D:$D,ROW())="","",INDEX('Display 730 &amp; 1200'!$D:$D,ROW()))</f>
        <v>PUPUAN_1</v>
      </c>
      <c r="D1629" t="e">
        <f>IF($C1629="",0,SUMIFS(#REF!,#REF!,$C1629,#REF!,"&gt;="&amp;'Display 730 &amp; 1200'!$AN$10,#REF!,"&lt;="&amp;'Display 730 &amp; 1200'!$AN$9))</f>
        <v>#REF!</v>
      </c>
      <c r="E1629" t="e">
        <f>IF($C1629="",0,SUMIFS(#REF!,#REF!,$C1629,#REF!,"&gt;="&amp;'Display 730 &amp; 1200'!$AN$12,#REF!,"&lt;="&amp;'Display 730 &amp; 1200'!$AN$11))</f>
        <v>#REF!</v>
      </c>
    </row>
    <row r="1630" spans="1:5">
      <c r="A1630" t="str">
        <f>IF(INDEX('Display 730 &amp; 1200'!$A:$A,ROW())="","",INDEX('Display 730 &amp; 1200'!$A:$A,ROW()))</f>
        <v>BALI巴厘</v>
      </c>
      <c r="B1630" t="str">
        <f>IF(INDEX('Display 730 &amp; 1200'!$B:$B,ROW())="","",INDEX('Display 730 &amp; 1200'!$B:$B,ROW()))</f>
        <v>Komang Astra Putra Gunawan</v>
      </c>
      <c r="C1630" t="str">
        <f>IF(INDEX('Display 730 &amp; 1200'!$D:$D,ROW())="","",INDEX('Display 730 &amp; 1200'!$D:$D,ROW()))</f>
        <v>TAMAN_GRIYA_1</v>
      </c>
      <c r="D1630" t="e">
        <f>IF($C1630="",0,SUMIFS(#REF!,#REF!,$C1630,#REF!,"&gt;="&amp;'Display 730 &amp; 1200'!$AN$10,#REF!,"&lt;="&amp;'Display 730 &amp; 1200'!$AN$9))</f>
        <v>#REF!</v>
      </c>
      <c r="E1630" t="e">
        <f>IF($C1630="",0,SUMIFS(#REF!,#REF!,$C1630,#REF!,"&gt;="&amp;'Display 730 &amp; 1200'!$AN$12,#REF!,"&lt;="&amp;'Display 730 &amp; 1200'!$AN$11))</f>
        <v>#REF!</v>
      </c>
    </row>
    <row r="1631" spans="1:5">
      <c r="A1631" t="str">
        <f>IF(INDEX('Display 730 &amp; 1200'!$A:$A,ROW())="","",INDEX('Display 730 &amp; 1200'!$A:$A,ROW()))</f>
        <v>BALI巴厘</v>
      </c>
      <c r="B1631" t="str">
        <f>IF(INDEX('Display 730 &amp; 1200'!$B:$B,ROW())="","",INDEX('Display 730 &amp; 1200'!$B:$B,ROW()))</f>
        <v>Ida I Dewa Agung Santawya</v>
      </c>
      <c r="C1631" t="str">
        <f>IF(INDEX('Display 730 &amp; 1200'!$D:$D,ROW())="","",INDEX('Display 730 &amp; 1200'!$D:$D,ROW()))</f>
        <v>SEMINYAK_1</v>
      </c>
      <c r="D1631" t="e">
        <f>IF($C1631="",0,SUMIFS(#REF!,#REF!,$C1631,#REF!,"&gt;="&amp;'Display 730 &amp; 1200'!$AN$10,#REF!,"&lt;="&amp;'Display 730 &amp; 1200'!$AN$9))</f>
        <v>#REF!</v>
      </c>
      <c r="E1631" t="e">
        <f>IF($C1631="",0,SUMIFS(#REF!,#REF!,$C1631,#REF!,"&gt;="&amp;'Display 730 &amp; 1200'!$AN$12,#REF!,"&lt;="&amp;'Display 730 &amp; 1200'!$AN$11))</f>
        <v>#REF!</v>
      </c>
    </row>
    <row r="1632" spans="1:5">
      <c r="A1632" t="str">
        <f>IF(INDEX('Display 730 &amp; 1200'!$A:$A,ROW())="","",INDEX('Display 730 &amp; 1200'!$A:$A,ROW()))</f>
        <v>BALI巴厘</v>
      </c>
      <c r="B1632" t="str">
        <f>IF(INDEX('Display 730 &amp; 1200'!$B:$B,ROW())="","",INDEX('Display 730 &amp; 1200'!$B:$B,ROW()))</f>
        <v>Komang Astra Putra Gunawan</v>
      </c>
      <c r="C1632" t="str">
        <f>IF(INDEX('Display 730 &amp; 1200'!$D:$D,ROW())="","",INDEX('Display 730 &amp; 1200'!$D:$D,ROW()))</f>
        <v>KELAN_1</v>
      </c>
      <c r="D1632" t="e">
        <f>IF($C1632="",0,SUMIFS(#REF!,#REF!,$C1632,#REF!,"&gt;="&amp;'Display 730 &amp; 1200'!$AN$10,#REF!,"&lt;="&amp;'Display 730 &amp; 1200'!$AN$9))</f>
        <v>#REF!</v>
      </c>
      <c r="E1632" t="e">
        <f>IF($C1632="",0,SUMIFS(#REF!,#REF!,$C1632,#REF!,"&gt;="&amp;'Display 730 &amp; 1200'!$AN$12,#REF!,"&lt;="&amp;'Display 730 &amp; 1200'!$AN$11))</f>
        <v>#REF!</v>
      </c>
    </row>
    <row r="1633" spans="1:5">
      <c r="A1633" t="str">
        <f>IF(INDEX('Display 730 &amp; 1200'!$A:$A,ROW())="","",INDEX('Display 730 &amp; 1200'!$A:$A,ROW()))</f>
        <v>BALI巴厘</v>
      </c>
      <c r="B1633" t="str">
        <f>IF(INDEX('Display 730 &amp; 1200'!$B:$B,ROW())="","",INDEX('Display 730 &amp; 1200'!$B:$B,ROW()))</f>
        <v>Komang Astra Putra Gunawan</v>
      </c>
      <c r="C1633" t="str">
        <f>IF(INDEX('Display 730 &amp; 1200'!$D:$D,ROW())="","",INDEX('Display 730 &amp; 1200'!$D:$D,ROW()))</f>
        <v>MERTANADI_1</v>
      </c>
      <c r="D1633" t="e">
        <f>IF($C1633="",0,SUMIFS(#REF!,#REF!,$C1633,#REF!,"&gt;="&amp;'Display 730 &amp; 1200'!$AN$10,#REF!,"&lt;="&amp;'Display 730 &amp; 1200'!$AN$9))</f>
        <v>#REF!</v>
      </c>
      <c r="E1633" t="e">
        <f>IF($C1633="",0,SUMIFS(#REF!,#REF!,$C1633,#REF!,"&gt;="&amp;'Display 730 &amp; 1200'!$AN$12,#REF!,"&lt;="&amp;'Display 730 &amp; 1200'!$AN$11))</f>
        <v>#REF!</v>
      </c>
    </row>
    <row r="1634" spans="1:5">
      <c r="A1634" t="str">
        <f>IF(INDEX('Display 730 &amp; 1200'!$A:$A,ROW())="","",INDEX('Display 730 &amp; 1200'!$A:$A,ROW()))</f>
        <v>BALI巴厘</v>
      </c>
      <c r="B1634" t="str">
        <f>IF(INDEX('Display 730 &amp; 1200'!$B:$B,ROW())="","",INDEX('Display 730 &amp; 1200'!$B:$B,ROW()))</f>
        <v>Komang Astra Putra Gunawan</v>
      </c>
      <c r="C1634" t="str">
        <f>IF(INDEX('Display 730 &amp; 1200'!$D:$D,ROW())="","",INDEX('Display 730 &amp; 1200'!$D:$D,ROW()))</f>
        <v>SUNSET_ROAD_1</v>
      </c>
      <c r="D1634" t="e">
        <f>IF($C1634="",0,SUMIFS(#REF!,#REF!,$C1634,#REF!,"&gt;="&amp;'Display 730 &amp; 1200'!$AN$10,#REF!,"&lt;="&amp;'Display 730 &amp; 1200'!$AN$9))</f>
        <v>#REF!</v>
      </c>
      <c r="E1634" t="e">
        <f>IF($C1634="",0,SUMIFS(#REF!,#REF!,$C1634,#REF!,"&gt;="&amp;'Display 730 &amp; 1200'!$AN$12,#REF!,"&lt;="&amp;'Display 730 &amp; 1200'!$AN$11))</f>
        <v>#REF!</v>
      </c>
    </row>
    <row r="1635" spans="1:5">
      <c r="A1635" t="str">
        <f>IF(INDEX('Display 730 &amp; 1200'!$A:$A,ROW())="","",INDEX('Display 730 &amp; 1200'!$A:$A,ROW()))</f>
        <v>BALI巴厘</v>
      </c>
      <c r="B1635" t="str">
        <f>IF(INDEX('Display 730 &amp; 1200'!$B:$B,ROW())="","",INDEX('Display 730 &amp; 1200'!$B:$B,ROW()))</f>
        <v>Ida I Dewa Agung Santawya</v>
      </c>
      <c r="C1635" t="str">
        <f>IF(INDEX('Display 730 &amp; 1200'!$D:$D,ROW())="","",INDEX('Display 730 &amp; 1200'!$D:$D,ROW()))</f>
        <v>ABIANBASE_1</v>
      </c>
      <c r="D1635" t="e">
        <f>IF($C1635="",0,SUMIFS(#REF!,#REF!,$C1635,#REF!,"&gt;="&amp;'Display 730 &amp; 1200'!$AN$10,#REF!,"&lt;="&amp;'Display 730 &amp; 1200'!$AN$9))</f>
        <v>#REF!</v>
      </c>
      <c r="E1635" t="e">
        <f>IF($C1635="",0,SUMIFS(#REF!,#REF!,$C1635,#REF!,"&gt;="&amp;'Display 730 &amp; 1200'!$AN$12,#REF!,"&lt;="&amp;'Display 730 &amp; 1200'!$AN$11))</f>
        <v>#REF!</v>
      </c>
    </row>
    <row r="1636" spans="1:5">
      <c r="A1636" t="str">
        <f>IF(INDEX('Display 730 &amp; 1200'!$A:$A,ROW())="","",INDEX('Display 730 &amp; 1200'!$A:$A,ROW()))</f>
        <v>BALI巴厘</v>
      </c>
      <c r="B1636" t="str">
        <f>IF(INDEX('Display 730 &amp; 1200'!$B:$B,ROW())="","",INDEX('Display 730 &amp; 1200'!$B:$B,ROW()))</f>
        <v>Ida I Dewa Agung Santawya</v>
      </c>
      <c r="C1636" t="str">
        <f>IF(INDEX('Display 730 &amp; 1200'!$D:$D,ROW())="","",INDEX('Display 730 &amp; 1200'!$D:$D,ROW()))</f>
        <v>BLAHKIUH_1</v>
      </c>
      <c r="D1636" t="e">
        <f>IF($C1636="",0,SUMIFS(#REF!,#REF!,$C1636,#REF!,"&gt;="&amp;'Display 730 &amp; 1200'!$AN$10,#REF!,"&lt;="&amp;'Display 730 &amp; 1200'!$AN$9))</f>
        <v>#REF!</v>
      </c>
      <c r="E1636" t="e">
        <f>IF($C1636="",0,SUMIFS(#REF!,#REF!,$C1636,#REF!,"&gt;="&amp;'Display 730 &amp; 1200'!$AN$12,#REF!,"&lt;="&amp;'Display 730 &amp; 1200'!$AN$11))</f>
        <v>#REF!</v>
      </c>
    </row>
    <row r="1637" spans="1:5">
      <c r="A1637" t="str">
        <f>IF(INDEX('Display 730 &amp; 1200'!$A:$A,ROW())="","",INDEX('Display 730 &amp; 1200'!$A:$A,ROW()))</f>
        <v>BALI巴厘</v>
      </c>
      <c r="B1637" t="str">
        <f>IF(INDEX('Display 730 &amp; 1200'!$B:$B,ROW())="","",INDEX('Display 730 &amp; 1200'!$B:$B,ROW()))</f>
        <v>Ida I Dewa Agung Santawya</v>
      </c>
      <c r="C1637" t="str">
        <f>IF(INDEX('Display 730 &amp; 1200'!$D:$D,ROW())="","",INDEX('Display 730 &amp; 1200'!$D:$D,ROW()))</f>
        <v>CICA_1</v>
      </c>
      <c r="D1637" t="e">
        <f>IF($C1637="",0,SUMIFS(#REF!,#REF!,$C1637,#REF!,"&gt;="&amp;'Display 730 &amp; 1200'!$AN$10,#REF!,"&lt;="&amp;'Display 730 &amp; 1200'!$AN$9))</f>
        <v>#REF!</v>
      </c>
      <c r="E1637" t="e">
        <f>IF($C1637="",0,SUMIFS(#REF!,#REF!,$C1637,#REF!,"&gt;="&amp;'Display 730 &amp; 1200'!$AN$12,#REF!,"&lt;="&amp;'Display 730 &amp; 1200'!$AN$11))</f>
        <v>#REF!</v>
      </c>
    </row>
    <row r="1638" spans="1:5">
      <c r="A1638" t="str">
        <f>IF(INDEX('Display 730 &amp; 1200'!$A:$A,ROW())="","",INDEX('Display 730 &amp; 1200'!$A:$A,ROW()))</f>
        <v>BALI巴厘</v>
      </c>
      <c r="B1638" t="str">
        <f>IF(INDEX('Display 730 &amp; 1200'!$B:$B,ROW())="","",INDEX('Display 730 &amp; 1200'!$B:$B,ROW()))</f>
        <v>Ida I Dewa Agung Santawya</v>
      </c>
      <c r="C1638" t="str">
        <f>IF(INDEX('Display 730 &amp; 1200'!$D:$D,ROW())="","",INDEX('Display 730 &amp; 1200'!$D:$D,ROW()))</f>
        <v>MENGWI_1</v>
      </c>
      <c r="D1638" t="e">
        <f>IF($C1638="",0,SUMIFS(#REF!,#REF!,$C1638,#REF!,"&gt;="&amp;'Display 730 &amp; 1200'!$AN$10,#REF!,"&lt;="&amp;'Display 730 &amp; 1200'!$AN$9))</f>
        <v>#REF!</v>
      </c>
      <c r="E1638" t="e">
        <f>IF($C1638="",0,SUMIFS(#REF!,#REF!,$C1638,#REF!,"&gt;="&amp;'Display 730 &amp; 1200'!$AN$12,#REF!,"&lt;="&amp;'Display 730 &amp; 1200'!$AN$11))</f>
        <v>#REF!</v>
      </c>
    </row>
    <row r="1639" spans="1:5">
      <c r="A1639" t="str">
        <f>IF(INDEX('Display 730 &amp; 1200'!$A:$A,ROW())="","",INDEX('Display 730 &amp; 1200'!$A:$A,ROW()))</f>
        <v>BALI巴厘</v>
      </c>
      <c r="B1639" t="str">
        <f>IF(INDEX('Display 730 &amp; 1200'!$B:$B,ROW())="","",INDEX('Display 730 &amp; 1200'!$B:$B,ROW()))</f>
        <v>Ida I Dewa Agung Santawya</v>
      </c>
      <c r="C1639" t="str">
        <f>IF(INDEX('Display 730 &amp; 1200'!$D:$D,ROW())="","",INDEX('Display 730 &amp; 1200'!$D:$D,ROW()))</f>
        <v>DC_MENGWI_1</v>
      </c>
      <c r="D1639" t="e">
        <f>IF($C1639="",0,SUMIFS(#REF!,#REF!,$C1639,#REF!,"&gt;="&amp;'Display 730 &amp; 1200'!$AN$10,#REF!,"&lt;="&amp;'Display 730 &amp; 1200'!$AN$9))</f>
        <v>#REF!</v>
      </c>
      <c r="E1639" t="e">
        <f>IF($C1639="",0,SUMIFS(#REF!,#REF!,$C1639,#REF!,"&gt;="&amp;'Display 730 &amp; 1200'!$AN$12,#REF!,"&lt;="&amp;'Display 730 &amp; 1200'!$AN$11))</f>
        <v>#REF!</v>
      </c>
    </row>
    <row r="1640" spans="1:5">
      <c r="A1640" t="str">
        <f>IF(INDEX('Display 730 &amp; 1200'!$A:$A,ROW())="","",INDEX('Display 730 &amp; 1200'!$A:$A,ROW()))</f>
        <v>BALI巴厘</v>
      </c>
      <c r="B1640" t="str">
        <f>IF(INDEX('Display 730 &amp; 1200'!$B:$B,ROW())="","",INDEX('Display 730 &amp; 1200'!$B:$B,ROW()))</f>
        <v>Ika Elfiera Sinaga</v>
      </c>
      <c r="C1640" t="str">
        <f>IF(INDEX('Display 730 &amp; 1200'!$D:$D,ROW())="","",INDEX('Display 730 &amp; 1200'!$D:$D,ROW()))</f>
        <v>DC_DENPASAR_SELATAN1</v>
      </c>
      <c r="D1640" t="e">
        <f>IF($C1640="",0,SUMIFS(#REF!,#REF!,$C1640,#REF!,"&gt;="&amp;'Display 730 &amp; 1200'!$AN$10,#REF!,"&lt;="&amp;'Display 730 &amp; 1200'!$AN$9))</f>
        <v>#REF!</v>
      </c>
      <c r="E1640" t="e">
        <f>IF($C1640="",0,SUMIFS(#REF!,#REF!,$C1640,#REF!,"&gt;="&amp;'Display 730 &amp; 1200'!$AN$12,#REF!,"&lt;="&amp;'Display 730 &amp; 1200'!$AN$11))</f>
        <v>#REF!</v>
      </c>
    </row>
    <row r="1641" spans="1:5">
      <c r="A1641" t="str">
        <f>IF(INDEX('Display 730 &amp; 1200'!$A:$A,ROW())="","",INDEX('Display 730 &amp; 1200'!$A:$A,ROW()))</f>
        <v>BALI巴厘</v>
      </c>
      <c r="B1641" t="str">
        <f>IF(INDEX('Display 730 &amp; 1200'!$B:$B,ROW())="","",INDEX('Display 730 &amp; 1200'!$B:$B,ROW()))</f>
        <v>Ika Elfiera Sinaga</v>
      </c>
      <c r="C1641" t="str">
        <f>IF(INDEX('Display 730 &amp; 1200'!$D:$D,ROW())="","",INDEX('Display 730 &amp; 1200'!$D:$D,ROW()))</f>
        <v>NANGKA_SELATAN_1</v>
      </c>
      <c r="D1641" t="e">
        <f>IF($C1641="",0,SUMIFS(#REF!,#REF!,$C1641,#REF!,"&gt;="&amp;'Display 730 &amp; 1200'!$AN$10,#REF!,"&lt;="&amp;'Display 730 &amp; 1200'!$AN$9))</f>
        <v>#REF!</v>
      </c>
      <c r="E1641" t="e">
        <f>IF($C1641="",0,SUMIFS(#REF!,#REF!,$C1641,#REF!,"&gt;="&amp;'Display 730 &amp; 1200'!$AN$12,#REF!,"&lt;="&amp;'Display 730 &amp; 1200'!$AN$11))</f>
        <v>#REF!</v>
      </c>
    </row>
    <row r="1642" spans="1:5">
      <c r="A1642" t="str">
        <f>IF(INDEX('Display 730 &amp; 1200'!$A:$A,ROW())="","",INDEX('Display 730 &amp; 1200'!$A:$A,ROW()))</f>
        <v>BALI巴厘</v>
      </c>
      <c r="B1642" t="str">
        <f>IF(INDEX('Display 730 &amp; 1200'!$B:$B,ROW())="","",INDEX('Display 730 &amp; 1200'!$B:$B,ROW()))</f>
        <v>Ika Elfiera Sinaga</v>
      </c>
      <c r="C1642" t="str">
        <f>IF(INDEX('Display 730 &amp; 1200'!$D:$D,ROW())="","",INDEX('Display 730 &amp; 1200'!$D:$D,ROW()))</f>
        <v>PEMECUTAN_1</v>
      </c>
      <c r="D1642" t="e">
        <f>IF($C1642="",0,SUMIFS(#REF!,#REF!,$C1642,#REF!,"&gt;="&amp;'Display 730 &amp; 1200'!$AN$10,#REF!,"&lt;="&amp;'Display 730 &amp; 1200'!$AN$9))</f>
        <v>#REF!</v>
      </c>
      <c r="E1642" t="e">
        <f>IF($C1642="",0,SUMIFS(#REF!,#REF!,$C1642,#REF!,"&gt;="&amp;'Display 730 &amp; 1200'!$AN$12,#REF!,"&lt;="&amp;'Display 730 &amp; 1200'!$AN$11))</f>
        <v>#REF!</v>
      </c>
    </row>
    <row r="1643" spans="1:5">
      <c r="A1643" t="str">
        <f>IF(INDEX('Display 730 &amp; 1200'!$A:$A,ROW())="","",INDEX('Display 730 &amp; 1200'!$A:$A,ROW()))</f>
        <v>BALI巴厘</v>
      </c>
      <c r="B1643" t="str">
        <f>IF(INDEX('Display 730 &amp; 1200'!$B:$B,ROW())="","",INDEX('Display 730 &amp; 1200'!$B:$B,ROW()))</f>
        <v>Ika Elfiera Sinaga</v>
      </c>
      <c r="C1643" t="str">
        <f>IF(INDEX('Display 730 &amp; 1200'!$D:$D,ROW())="","",INDEX('Display 730 &amp; 1200'!$D:$D,ROW()))</f>
        <v>DENPASAR_UTARA_1</v>
      </c>
      <c r="D1643" t="e">
        <f>IF($C1643="",0,SUMIFS(#REF!,#REF!,$C1643,#REF!,"&gt;="&amp;'Display 730 &amp; 1200'!$AN$10,#REF!,"&lt;="&amp;'Display 730 &amp; 1200'!$AN$9))</f>
        <v>#REF!</v>
      </c>
      <c r="E1643" t="e">
        <f>IF($C1643="",0,SUMIFS(#REF!,#REF!,$C1643,#REF!,"&gt;="&amp;'Display 730 &amp; 1200'!$AN$12,#REF!,"&lt;="&amp;'Display 730 &amp; 1200'!$AN$11))</f>
        <v>#REF!</v>
      </c>
    </row>
    <row r="1644" spans="1:5">
      <c r="A1644" t="str">
        <f>IF(INDEX('Display 730 &amp; 1200'!$A:$A,ROW())="","",INDEX('Display 730 &amp; 1200'!$A:$A,ROW()))</f>
        <v>BALI巴厘</v>
      </c>
      <c r="B1644" t="str">
        <f>IF(INDEX('Display 730 &amp; 1200'!$B:$B,ROW())="","",INDEX('Display 730 &amp; 1200'!$B:$B,ROW()))</f>
        <v>Ika Elfiera Sinaga</v>
      </c>
      <c r="C1644" t="str">
        <f>IF(INDEX('Display 730 &amp; 1200'!$D:$D,ROW())="","",INDEX('Display 730 &amp; 1200'!$D:$D,ROW()))</f>
        <v>KEBO_IWA_UTARA_1</v>
      </c>
      <c r="D1644" t="e">
        <f>IF($C1644="",0,SUMIFS(#REF!,#REF!,$C1644,#REF!,"&gt;="&amp;'Display 730 &amp; 1200'!$AN$10,#REF!,"&lt;="&amp;'Display 730 &amp; 1200'!$AN$9))</f>
        <v>#REF!</v>
      </c>
      <c r="E1644" t="e">
        <f>IF($C1644="",0,SUMIFS(#REF!,#REF!,$C1644,#REF!,"&gt;="&amp;'Display 730 &amp; 1200'!$AN$12,#REF!,"&lt;="&amp;'Display 730 &amp; 1200'!$AN$11))</f>
        <v>#REF!</v>
      </c>
    </row>
    <row r="1645" spans="1:5">
      <c r="A1645" t="str">
        <f>IF(INDEX('Display 730 &amp; 1200'!$A:$A,ROW())="","",INDEX('Display 730 &amp; 1200'!$A:$A,ROW()))</f>
        <v>BALI巴厘</v>
      </c>
      <c r="B1645" t="str">
        <f>IF(INDEX('Display 730 &amp; 1200'!$B:$B,ROW())="","",INDEX('Display 730 &amp; 1200'!$B:$B,ROW()))</f>
        <v>Ika Elfiera Sinaga</v>
      </c>
      <c r="C1645" t="str">
        <f>IF(INDEX('Display 730 &amp; 1200'!$D:$D,ROW())="","",INDEX('Display 730 &amp; 1200'!$D:$D,ROW()))</f>
        <v>PEGUYANGAN_1</v>
      </c>
      <c r="D1645" t="e">
        <f>IF($C1645="",0,SUMIFS(#REF!,#REF!,$C1645,#REF!,"&gt;="&amp;'Display 730 &amp; 1200'!$AN$10,#REF!,"&lt;="&amp;'Display 730 &amp; 1200'!$AN$9))</f>
        <v>#REF!</v>
      </c>
      <c r="E1645" t="e">
        <f>IF($C1645="",0,SUMIFS(#REF!,#REF!,$C1645,#REF!,"&gt;="&amp;'Display 730 &amp; 1200'!$AN$12,#REF!,"&lt;="&amp;'Display 730 &amp; 1200'!$AN$11))</f>
        <v>#REF!</v>
      </c>
    </row>
    <row r="1646" spans="1:5">
      <c r="A1646" t="str">
        <f>IF(INDEX('Display 730 &amp; 1200'!$A:$A,ROW())="","",INDEX('Display 730 &amp; 1200'!$A:$A,ROW()))</f>
        <v>BALI巴厘</v>
      </c>
      <c r="B1646" t="str">
        <f>IF(INDEX('Display 730 &amp; 1200'!$B:$B,ROW())="","",INDEX('Display 730 &amp; 1200'!$B:$B,ROW()))</f>
        <v>Ika Elfiera Sinaga</v>
      </c>
      <c r="C1646" t="str">
        <f>IF(INDEX('Display 730 &amp; 1200'!$D:$D,ROW())="","",INDEX('Display 730 &amp; 1200'!$D:$D,ROW()))</f>
        <v>KEMUDA_1</v>
      </c>
      <c r="D1646" t="e">
        <f>IF($C1646="",0,SUMIFS(#REF!,#REF!,$C1646,#REF!,"&gt;="&amp;'Display 730 &amp; 1200'!$AN$10,#REF!,"&lt;="&amp;'Display 730 &amp; 1200'!$AN$9))</f>
        <v>#REF!</v>
      </c>
      <c r="E1646" t="e">
        <f>IF($C1646="",0,SUMIFS(#REF!,#REF!,$C1646,#REF!,"&gt;="&amp;'Display 730 &amp; 1200'!$AN$12,#REF!,"&lt;="&amp;'Display 730 &amp; 1200'!$AN$11))</f>
        <v>#REF!</v>
      </c>
    </row>
    <row r="1647" spans="1:5">
      <c r="A1647" t="str">
        <f>IF(INDEX('Display 730 &amp; 1200'!$A:$A,ROW())="","",INDEX('Display 730 &amp; 1200'!$A:$A,ROW()))</f>
        <v>BALI巴厘</v>
      </c>
      <c r="B1647" t="str">
        <f>IF(INDEX('Display 730 &amp; 1200'!$B:$B,ROW())="","",INDEX('Display 730 &amp; 1200'!$B:$B,ROW()))</f>
        <v>Ika Elfiera Sinaga</v>
      </c>
      <c r="C1647" t="str">
        <f>IF(INDEX('Display 730 &amp; 1200'!$D:$D,ROW())="","",INDEX('Display 730 &amp; 1200'!$D:$D,ROW()))</f>
        <v>AYANI_UTARA_1</v>
      </c>
      <c r="D1647" t="e">
        <f>IF($C1647="",0,SUMIFS(#REF!,#REF!,$C1647,#REF!,"&gt;="&amp;'Display 730 &amp; 1200'!$AN$10,#REF!,"&lt;="&amp;'Display 730 &amp; 1200'!$AN$9))</f>
        <v>#REF!</v>
      </c>
      <c r="E1647" t="e">
        <f>IF($C1647="",0,SUMIFS(#REF!,#REF!,$C1647,#REF!,"&gt;="&amp;'Display 730 &amp; 1200'!$AN$12,#REF!,"&lt;="&amp;'Display 730 &amp; 1200'!$AN$11))</f>
        <v>#REF!</v>
      </c>
    </row>
    <row r="1648" spans="1:5">
      <c r="A1648" t="str">
        <f>IF(INDEX('Display 730 &amp; 1200'!$A:$A,ROW())="","",INDEX('Display 730 &amp; 1200'!$A:$A,ROW()))</f>
        <v>BALI巴厘</v>
      </c>
      <c r="B1648" t="str">
        <f>IF(INDEX('Display 730 &amp; 1200'!$B:$B,ROW())="","",INDEX('Display 730 &amp; 1200'!$B:$B,ROW()))</f>
        <v>Ika Elfiera Sinaga</v>
      </c>
      <c r="C1648" t="str">
        <f>IF(INDEX('Display 730 &amp; 1200'!$D:$D,ROW())="","",INDEX('Display 730 &amp; 1200'!$D:$D,ROW()))</f>
        <v>SESETAN_2</v>
      </c>
      <c r="D1648" t="e">
        <f>IF($C1648="",0,SUMIFS(#REF!,#REF!,$C1648,#REF!,"&gt;="&amp;'Display 730 &amp; 1200'!$AN$10,#REF!,"&lt;="&amp;'Display 730 &amp; 1200'!$AN$9))</f>
        <v>#REF!</v>
      </c>
      <c r="E1648" t="e">
        <f>IF($C1648="",0,SUMIFS(#REF!,#REF!,$C1648,#REF!,"&gt;="&amp;'Display 730 &amp; 1200'!$AN$12,#REF!,"&lt;="&amp;'Display 730 &amp; 1200'!$AN$11))</f>
        <v>#REF!</v>
      </c>
    </row>
    <row r="1649" spans="1:5">
      <c r="A1649" t="str">
        <f>IF(INDEX('Display 730 &amp; 1200'!$A:$A,ROW())="","",INDEX('Display 730 &amp; 1200'!$A:$A,ROW()))</f>
        <v>BALI巴厘</v>
      </c>
      <c r="B1649" t="str">
        <f>IF(INDEX('Display 730 &amp; 1200'!$B:$B,ROW())="","",INDEX('Display 730 &amp; 1200'!$B:$B,ROW()))</f>
        <v>Ika Elfiera Sinaga</v>
      </c>
      <c r="C1649" t="str">
        <f>IF(INDEX('Display 730 &amp; 1200'!$D:$D,ROW())="","",INDEX('Display 730 &amp; 1200'!$D:$D,ROW()))</f>
        <v>GRIYA_ANYAR_1</v>
      </c>
      <c r="D1649" t="e">
        <f>IF($C1649="",0,SUMIFS(#REF!,#REF!,$C1649,#REF!,"&gt;="&amp;'Display 730 &amp; 1200'!$AN$10,#REF!,"&lt;="&amp;'Display 730 &amp; 1200'!$AN$9))</f>
        <v>#REF!</v>
      </c>
      <c r="E1649" t="e">
        <f>IF($C1649="",0,SUMIFS(#REF!,#REF!,$C1649,#REF!,"&gt;="&amp;'Display 730 &amp; 1200'!$AN$12,#REF!,"&lt;="&amp;'Display 730 &amp; 1200'!$AN$11))</f>
        <v>#REF!</v>
      </c>
    </row>
    <row r="1650" spans="1:5">
      <c r="A1650" t="str">
        <f>IF(INDEX('Display 730 &amp; 1200'!$A:$A,ROW())="","",INDEX('Display 730 &amp; 1200'!$A:$A,ROW()))</f>
        <v>BALI巴厘</v>
      </c>
      <c r="B1650" t="str">
        <f>IF(INDEX('Display 730 &amp; 1200'!$B:$B,ROW())="","",INDEX('Display 730 &amp; 1200'!$B:$B,ROW()))</f>
        <v>Ika Elfiera Sinaga</v>
      </c>
      <c r="C1650" t="str">
        <f>IF(INDEX('Display 730 &amp; 1200'!$D:$D,ROW())="","",INDEX('Display 730 &amp; 1200'!$D:$D,ROW()))</f>
        <v>PUPUTAN_RENON_1</v>
      </c>
      <c r="D1650" t="e">
        <f>IF($C1650="",0,SUMIFS(#REF!,#REF!,$C1650,#REF!,"&gt;="&amp;'Display 730 &amp; 1200'!$AN$10,#REF!,"&lt;="&amp;'Display 730 &amp; 1200'!$AN$9))</f>
        <v>#REF!</v>
      </c>
      <c r="E1650" t="e">
        <f>IF($C1650="",0,SUMIFS(#REF!,#REF!,$C1650,#REF!,"&gt;="&amp;'Display 730 &amp; 1200'!$AN$12,#REF!,"&lt;="&amp;'Display 730 &amp; 1200'!$AN$11))</f>
        <v>#REF!</v>
      </c>
    </row>
    <row r="1651" spans="1:5">
      <c r="A1651" t="str">
        <f>IF(INDEX('Display 730 &amp; 1200'!$A:$A,ROW())="","",INDEX('Display 730 &amp; 1200'!$A:$A,ROW()))</f>
        <v>BALI巴厘</v>
      </c>
      <c r="B1651" t="str">
        <f>IF(INDEX('Display 730 &amp; 1200'!$B:$B,ROW())="","",INDEX('Display 730 &amp; 1200'!$B:$B,ROW()))</f>
        <v>Ika Elfiera Sinaga</v>
      </c>
      <c r="C1651" t="str">
        <f>IF(INDEX('Display 730 &amp; 1200'!$D:$D,ROW())="","",INDEX('Display 730 &amp; 1200'!$D:$D,ROW()))</f>
        <v>WIBISANA_1</v>
      </c>
      <c r="D1651" t="e">
        <f>IF($C1651="",0,SUMIFS(#REF!,#REF!,$C1651,#REF!,"&gt;="&amp;'Display 730 &amp; 1200'!$AN$10,#REF!,"&lt;="&amp;'Display 730 &amp; 1200'!$AN$9))</f>
        <v>#REF!</v>
      </c>
      <c r="E1651" t="e">
        <f>IF($C1651="",0,SUMIFS(#REF!,#REF!,$C1651,#REF!,"&gt;="&amp;'Display 730 &amp; 1200'!$AN$12,#REF!,"&lt;="&amp;'Display 730 &amp; 1200'!$AN$11))</f>
        <v>#REF!</v>
      </c>
    </row>
    <row r="1652" spans="1:5">
      <c r="A1652" t="str">
        <f>IF(INDEX('Display 730 &amp; 1200'!$A:$A,ROW())="","",INDEX('Display 730 &amp; 1200'!$A:$A,ROW()))</f>
        <v>BALI巴厘</v>
      </c>
      <c r="B1652" t="str">
        <f>IF(INDEX('Display 730 &amp; 1200'!$B:$B,ROW())="","",INDEX('Display 730 &amp; 1200'!$B:$B,ROW()))</f>
        <v>Ika Elfiera Sinaga</v>
      </c>
      <c r="C1652" t="str">
        <f>IF(INDEX('Display 730 &amp; 1200'!$D:$D,ROW())="","",INDEX('Display 730 &amp; 1200'!$D:$D,ROW()))</f>
        <v>KEBO_IWA_1</v>
      </c>
      <c r="D1652" t="e">
        <f>IF($C1652="",0,SUMIFS(#REF!,#REF!,$C1652,#REF!,"&gt;="&amp;'Display 730 &amp; 1200'!$AN$10,#REF!,"&lt;="&amp;'Display 730 &amp; 1200'!$AN$9))</f>
        <v>#REF!</v>
      </c>
      <c r="E1652" t="e">
        <f>IF($C1652="",0,SUMIFS(#REF!,#REF!,$C1652,#REF!,"&gt;="&amp;'Display 730 &amp; 1200'!$AN$12,#REF!,"&lt;="&amp;'Display 730 &amp; 1200'!$AN$11))</f>
        <v>#REF!</v>
      </c>
    </row>
    <row r="1653" spans="1:5">
      <c r="A1653" t="str">
        <f>IF(INDEX('Display 730 &amp; 1200'!$A:$A,ROW())="","",INDEX('Display 730 &amp; 1200'!$A:$A,ROW()))</f>
        <v>BALI巴厘</v>
      </c>
      <c r="B1653" t="str">
        <f>IF(INDEX('Display 730 &amp; 1200'!$B:$B,ROW())="","",INDEX('Display 730 &amp; 1200'!$B:$B,ROW()))</f>
        <v>Ika Elfiera Sinaga</v>
      </c>
      <c r="C1653" t="str">
        <f>IF(INDEX('Display 730 &amp; 1200'!$D:$D,ROW())="","",INDEX('Display 730 &amp; 1200'!$D:$D,ROW()))</f>
        <v>DC_PULAU_MOYO_1</v>
      </c>
      <c r="D1653" t="e">
        <f>IF($C1653="",0,SUMIFS(#REF!,#REF!,$C1653,#REF!,"&gt;="&amp;'Display 730 &amp; 1200'!$AN$10,#REF!,"&lt;="&amp;'Display 730 &amp; 1200'!$AN$9))</f>
        <v>#REF!</v>
      </c>
      <c r="E1653" t="e">
        <f>IF($C1653="",0,SUMIFS(#REF!,#REF!,$C1653,#REF!,"&gt;="&amp;'Display 730 &amp; 1200'!$AN$12,#REF!,"&lt;="&amp;'Display 730 &amp; 1200'!$AN$11))</f>
        <v>#REF!</v>
      </c>
    </row>
    <row r="1654" spans="1:5">
      <c r="A1654" t="str">
        <f>IF(INDEX('Display 730 &amp; 1200'!$A:$A,ROW())="","",INDEX('Display 730 &amp; 1200'!$A:$A,ROW()))</f>
        <v>BALI巴厘</v>
      </c>
      <c r="B1654" t="str">
        <f>IF(INDEX('Display 730 &amp; 1200'!$B:$B,ROW())="","",INDEX('Display 730 &amp; 1200'!$B:$B,ROW()))</f>
        <v>Ika Elfiera Sinaga</v>
      </c>
      <c r="C1654" t="str">
        <f>IF(INDEX('Display 730 &amp; 1200'!$D:$D,ROW())="","",INDEX('Display 730 &amp; 1200'!$D:$D,ROW()))</f>
        <v>PULAU_BUNGIN_1</v>
      </c>
      <c r="D1654" t="e">
        <f>IF($C1654="",0,SUMIFS(#REF!,#REF!,$C1654,#REF!,"&gt;="&amp;'Display 730 &amp; 1200'!$AN$10,#REF!,"&lt;="&amp;'Display 730 &amp; 1200'!$AN$9))</f>
        <v>#REF!</v>
      </c>
      <c r="E1654" t="e">
        <f>IF($C1654="",0,SUMIFS(#REF!,#REF!,$C1654,#REF!,"&gt;="&amp;'Display 730 &amp; 1200'!$AN$12,#REF!,"&lt;="&amp;'Display 730 &amp; 1200'!$AN$11))</f>
        <v>#REF!</v>
      </c>
    </row>
    <row r="1655" spans="1:5">
      <c r="A1655" t="str">
        <f>IF(INDEX('Display 730 &amp; 1200'!$A:$A,ROW())="","",INDEX('Display 730 &amp; 1200'!$A:$A,ROW()))</f>
        <v>BALI巴厘</v>
      </c>
      <c r="B1655" t="str">
        <f>IF(INDEX('Display 730 &amp; 1200'!$B:$B,ROW())="","",INDEX('Display 730 &amp; 1200'!$B:$B,ROW()))</f>
        <v>Ika Elfiera Sinaga</v>
      </c>
      <c r="C1655" t="str">
        <f>IF(INDEX('Display 730 &amp; 1200'!$D:$D,ROW())="","",INDEX('Display 730 &amp; 1200'!$D:$D,ROW()))</f>
        <v>SIDAKARYA_1</v>
      </c>
      <c r="D1655" t="e">
        <f>IF($C1655="",0,SUMIFS(#REF!,#REF!,$C1655,#REF!,"&gt;="&amp;'Display 730 &amp; 1200'!$AN$10,#REF!,"&lt;="&amp;'Display 730 &amp; 1200'!$AN$9))</f>
        <v>#REF!</v>
      </c>
      <c r="E1655" t="e">
        <f>IF($C1655="",0,SUMIFS(#REF!,#REF!,$C1655,#REF!,"&gt;="&amp;'Display 730 &amp; 1200'!$AN$12,#REF!,"&lt;="&amp;'Display 730 &amp; 1200'!$AN$11))</f>
        <v>#REF!</v>
      </c>
    </row>
    <row r="1656" spans="1:5">
      <c r="A1656" t="str">
        <f>IF(INDEX('Display 730 &amp; 1200'!$A:$A,ROW())="","",INDEX('Display 730 &amp; 1200'!$A:$A,ROW()))</f>
        <v>BALI巴厘</v>
      </c>
      <c r="B1656" t="str">
        <f>IF(INDEX('Display 730 &amp; 1200'!$B:$B,ROW())="","",INDEX('Display 730 &amp; 1200'!$B:$B,ROW()))</f>
        <v>Ika Elfiera Sinaga</v>
      </c>
      <c r="C1656" t="str">
        <f>IF(INDEX('Display 730 &amp; 1200'!$D:$D,ROW())="","",INDEX('Display 730 &amp; 1200'!$D:$D,ROW()))</f>
        <v>PEMOGAN_1</v>
      </c>
      <c r="D1656" t="e">
        <f>IF($C1656="",0,SUMIFS(#REF!,#REF!,$C1656,#REF!,"&gt;="&amp;'Display 730 &amp; 1200'!$AN$10,#REF!,"&lt;="&amp;'Display 730 &amp; 1200'!$AN$9))</f>
        <v>#REF!</v>
      </c>
      <c r="E1656" t="e">
        <f>IF($C1656="",0,SUMIFS(#REF!,#REF!,$C1656,#REF!,"&gt;="&amp;'Display 730 &amp; 1200'!$AN$12,#REF!,"&lt;="&amp;'Display 730 &amp; 1200'!$AN$11))</f>
        <v>#REF!</v>
      </c>
    </row>
    <row r="1657" spans="1:5">
      <c r="A1657" t="str">
        <f>IF(INDEX('Display 730 &amp; 1200'!$A:$A,ROW())="","",INDEX('Display 730 &amp; 1200'!$A:$A,ROW()))</f>
        <v>BALI巴厘</v>
      </c>
      <c r="B1657" t="str">
        <f>IF(INDEX('Display 730 &amp; 1200'!$B:$B,ROW())="","",INDEX('Display 730 &amp; 1200'!$B:$B,ROW()))</f>
        <v>Ika Elfiera Sinaga</v>
      </c>
      <c r="C1657" t="str">
        <f>IF(INDEX('Display 730 &amp; 1200'!$D:$D,ROW())="","",INDEX('Display 730 &amp; 1200'!$D:$D,ROW()))</f>
        <v>DC_DENPASAR_BARAT_3</v>
      </c>
      <c r="D1657" t="e">
        <f>IF($C1657="",0,SUMIFS(#REF!,#REF!,$C1657,#REF!,"&gt;="&amp;'Display 730 &amp; 1200'!$AN$10,#REF!,"&lt;="&amp;'Display 730 &amp; 1200'!$AN$9))</f>
        <v>#REF!</v>
      </c>
      <c r="E1657" t="e">
        <f>IF($C1657="",0,SUMIFS(#REF!,#REF!,$C1657,#REF!,"&gt;="&amp;'Display 730 &amp; 1200'!$AN$12,#REF!,"&lt;="&amp;'Display 730 &amp; 1200'!$AN$11))</f>
        <v>#REF!</v>
      </c>
    </row>
    <row r="1658" spans="1:5">
      <c r="A1658" t="str">
        <f>IF(INDEX('Display 730 &amp; 1200'!$A:$A,ROW())="","",INDEX('Display 730 &amp; 1200'!$A:$A,ROW()))</f>
        <v>BALI巴厘</v>
      </c>
      <c r="B1658" t="str">
        <f>IF(INDEX('Display 730 &amp; 1200'!$B:$B,ROW())="","",INDEX('Display 730 &amp; 1200'!$B:$B,ROW()))</f>
        <v>Ika Elfiera Sinaga</v>
      </c>
      <c r="C1658" t="str">
        <f>IF(INDEX('Display 730 &amp; 1200'!$D:$D,ROW())="","",INDEX('Display 730 &amp; 1200'!$D:$D,ROW()))</f>
        <v>SANUR_KAUH_1</v>
      </c>
      <c r="D1658" t="e">
        <f>IF($C1658="",0,SUMIFS(#REF!,#REF!,$C1658,#REF!,"&gt;="&amp;'Display 730 &amp; 1200'!$AN$10,#REF!,"&lt;="&amp;'Display 730 &amp; 1200'!$AN$9))</f>
        <v>#REF!</v>
      </c>
      <c r="E1658" t="e">
        <f>IF($C1658="",0,SUMIFS(#REF!,#REF!,$C1658,#REF!,"&gt;="&amp;'Display 730 &amp; 1200'!$AN$12,#REF!,"&lt;="&amp;'Display 730 &amp; 1200'!$AN$11))</f>
        <v>#REF!</v>
      </c>
    </row>
    <row r="1659" spans="1:5">
      <c r="A1659" t="str">
        <f>IF(INDEX('Display 730 &amp; 1200'!$A:$A,ROW())="","",INDEX('Display 730 &amp; 1200'!$A:$A,ROW()))</f>
        <v>BALI巴厘</v>
      </c>
      <c r="B1659" t="str">
        <f>IF(INDEX('Display 730 &amp; 1200'!$B:$B,ROW())="","",INDEX('Display 730 &amp; 1200'!$B:$B,ROW()))</f>
        <v>Ika Elfiera Sinaga</v>
      </c>
      <c r="C1659" t="str">
        <f>IF(INDEX('Display 730 &amp; 1200'!$D:$D,ROW())="","",INDEX('Display 730 &amp; 1200'!$D:$D,ROW()))</f>
        <v>SANUR_1</v>
      </c>
      <c r="D1659" t="e">
        <f>IF($C1659="",0,SUMIFS(#REF!,#REF!,$C1659,#REF!,"&gt;="&amp;'Display 730 &amp; 1200'!$AN$10,#REF!,"&lt;="&amp;'Display 730 &amp; 1200'!$AN$9))</f>
        <v>#REF!</v>
      </c>
      <c r="E1659" t="e">
        <f>IF($C1659="",0,SUMIFS(#REF!,#REF!,$C1659,#REF!,"&gt;="&amp;'Display 730 &amp; 1200'!$AN$12,#REF!,"&lt;="&amp;'Display 730 &amp; 1200'!$AN$11))</f>
        <v>#REF!</v>
      </c>
    </row>
    <row r="1660" spans="1:5">
      <c r="A1660" t="str">
        <f>IF(INDEX('Display 730 &amp; 1200'!$A:$A,ROW())="","",INDEX('Display 730 &amp; 1200'!$A:$A,ROW()))</f>
        <v>BALI巴厘</v>
      </c>
      <c r="B1660" t="str">
        <f>IF(INDEX('Display 730 &amp; 1200'!$B:$B,ROW())="","",INDEX('Display 730 &amp; 1200'!$B:$B,ROW()))</f>
        <v>Ika Elfiera Sinaga</v>
      </c>
      <c r="C1660" t="str">
        <f>IF(INDEX('Display 730 &amp; 1200'!$D:$D,ROW())="","",INDEX('Display 730 &amp; 1200'!$D:$D,ROW()))</f>
        <v>KEBO_IWA_SELATAN_1</v>
      </c>
      <c r="D1660" t="e">
        <f>IF($C1660="",0,SUMIFS(#REF!,#REF!,$C1660,#REF!,"&gt;="&amp;'Display 730 &amp; 1200'!$AN$10,#REF!,"&lt;="&amp;'Display 730 &amp; 1200'!$AN$9))</f>
        <v>#REF!</v>
      </c>
      <c r="E1660" t="e">
        <f>IF($C1660="",0,SUMIFS(#REF!,#REF!,$C1660,#REF!,"&gt;="&amp;'Display 730 &amp; 1200'!$AN$12,#REF!,"&lt;="&amp;'Display 730 &amp; 1200'!$AN$11))</f>
        <v>#REF!</v>
      </c>
    </row>
    <row r="1661" spans="1:5">
      <c r="A1661" t="str">
        <f>IF(INDEX('Display 730 &amp; 1200'!$A:$A,ROW())="","",INDEX('Display 730 &amp; 1200'!$A:$A,ROW()))</f>
        <v>BALI巴厘</v>
      </c>
      <c r="B1661" t="str">
        <f>IF(INDEX('Display 730 &amp; 1200'!$B:$B,ROW())="","",INDEX('Display 730 &amp; 1200'!$B:$B,ROW()))</f>
        <v>Ika Elfiera Sinaga</v>
      </c>
      <c r="C1661" t="str">
        <f>IF(INDEX('Display 730 &amp; 1200'!$D:$D,ROW())="","",INDEX('Display 730 &amp; 1200'!$D:$D,ROW()))</f>
        <v>PADANG_SAMBIAN_1</v>
      </c>
      <c r="D1661" t="e">
        <f>IF($C1661="",0,SUMIFS(#REF!,#REF!,$C1661,#REF!,"&gt;="&amp;'Display 730 &amp; 1200'!$AN$10,#REF!,"&lt;="&amp;'Display 730 &amp; 1200'!$AN$9))</f>
        <v>#REF!</v>
      </c>
      <c r="E1661" t="e">
        <f>IF($C1661="",0,SUMIFS(#REF!,#REF!,$C1661,#REF!,"&gt;="&amp;'Display 730 &amp; 1200'!$AN$12,#REF!,"&lt;="&amp;'Display 730 &amp; 1200'!$AN$11))</f>
        <v>#REF!</v>
      </c>
    </row>
    <row r="1662" spans="1:5">
      <c r="A1662" t="str">
        <f>IF(INDEX('Display 730 &amp; 1200'!$A:$A,ROW())="","",INDEX('Display 730 &amp; 1200'!$A:$A,ROW()))</f>
        <v>BALI巴厘</v>
      </c>
      <c r="B1662" t="str">
        <f>IF(INDEX('Display 730 &amp; 1200'!$B:$B,ROW())="","",INDEX('Display 730 &amp; 1200'!$B:$B,ROW()))</f>
        <v>Ika Elfiera Sinaga</v>
      </c>
      <c r="C1662" t="str">
        <f>IF(INDEX('Display 730 &amp; 1200'!$D:$D,ROW())="","",INDEX('Display 730 &amp; 1200'!$D:$D,ROW()))</f>
        <v>HAYAM_WURUK_1</v>
      </c>
      <c r="D1662" t="e">
        <f>IF($C1662="",0,SUMIFS(#REF!,#REF!,$C1662,#REF!,"&gt;="&amp;'Display 730 &amp; 1200'!$AN$10,#REF!,"&lt;="&amp;'Display 730 &amp; 1200'!$AN$9))</f>
        <v>#REF!</v>
      </c>
      <c r="E1662" t="e">
        <f>IF($C1662="",0,SUMIFS(#REF!,#REF!,$C1662,#REF!,"&gt;="&amp;'Display 730 &amp; 1200'!$AN$12,#REF!,"&lt;="&amp;'Display 730 &amp; 1200'!$AN$11))</f>
        <v>#REF!</v>
      </c>
    </row>
    <row r="1663" spans="1:5">
      <c r="A1663" t="str">
        <f>IF(INDEX('Display 730 &amp; 1200'!$A:$A,ROW())="","",INDEX('Display 730 &amp; 1200'!$A:$A,ROW()))</f>
        <v>BALI巴厘</v>
      </c>
      <c r="B1663" t="str">
        <f>IF(INDEX('Display 730 &amp; 1200'!$B:$B,ROW())="","",INDEX('Display 730 &amp; 1200'!$B:$B,ROW()))</f>
        <v>Ika Elfiera Sinaga</v>
      </c>
      <c r="C1663" t="str">
        <f>IF(INDEX('Display 730 &amp; 1200'!$D:$D,ROW())="","",INDEX('Display 730 &amp; 1200'!$D:$D,ROW()))</f>
        <v>RENON_1</v>
      </c>
      <c r="D1663" t="e">
        <f>IF($C1663="",0,SUMIFS(#REF!,#REF!,$C1663,#REF!,"&gt;="&amp;'Display 730 &amp; 1200'!$AN$10,#REF!,"&lt;="&amp;'Display 730 &amp; 1200'!$AN$9))</f>
        <v>#REF!</v>
      </c>
      <c r="E1663" t="e">
        <f>IF($C1663="",0,SUMIFS(#REF!,#REF!,$C1663,#REF!,"&gt;="&amp;'Display 730 &amp; 1200'!$AN$12,#REF!,"&lt;="&amp;'Display 730 &amp; 1200'!$AN$11))</f>
        <v>#REF!</v>
      </c>
    </row>
    <row r="1664" spans="1:5">
      <c r="A1664" t="str">
        <f>IF(INDEX('Display 730 &amp; 1200'!$A:$A,ROW())="","",INDEX('Display 730 &amp; 1200'!$A:$A,ROW()))</f>
        <v>BALI巴厘</v>
      </c>
      <c r="B1664" t="str">
        <f>IF(INDEX('Display 730 &amp; 1200'!$B:$B,ROW())="","",INDEX('Display 730 &amp; 1200'!$B:$B,ROW()))</f>
        <v>Ika Elfiera Sinaga</v>
      </c>
      <c r="C1664" t="str">
        <f>IF(INDEX('Display 730 &amp; 1200'!$D:$D,ROW())="","",INDEX('Display 730 &amp; 1200'!$D:$D,ROW()))</f>
        <v>MAHENDRADATTA_1</v>
      </c>
      <c r="D1664" t="e">
        <f>IF($C1664="",0,SUMIFS(#REF!,#REF!,$C1664,#REF!,"&gt;="&amp;'Display 730 &amp; 1200'!$AN$10,#REF!,"&lt;="&amp;'Display 730 &amp; 1200'!$AN$9))</f>
        <v>#REF!</v>
      </c>
      <c r="E1664" t="e">
        <f>IF($C1664="",0,SUMIFS(#REF!,#REF!,$C1664,#REF!,"&gt;="&amp;'Display 730 &amp; 1200'!$AN$12,#REF!,"&lt;="&amp;'Display 730 &amp; 1200'!$AN$11))</f>
        <v>#REF!</v>
      </c>
    </row>
    <row r="1665" spans="1:5">
      <c r="A1665" t="str">
        <f>IF(INDEX('Display 730 &amp; 1200'!$A:$A,ROW())="","",INDEX('Display 730 &amp; 1200'!$A:$A,ROW()))</f>
        <v>BALI巴厘</v>
      </c>
      <c r="B1665" t="str">
        <f>IF(INDEX('Display 730 &amp; 1200'!$B:$B,ROW())="","",INDEX('Display 730 &amp; 1200'!$B:$B,ROW()))</f>
        <v>Komang Astra Putra Gunawan</v>
      </c>
      <c r="C1665" t="str">
        <f>IF(INDEX('Display 730 &amp; 1200'!$D:$D,ROW())="","",INDEX('Display 730 &amp; 1200'!$D:$D,ROW()))</f>
        <v>CANDIKUNING</v>
      </c>
      <c r="D1665" t="e">
        <f>IF($C1665="",0,SUMIFS(#REF!,#REF!,$C1665,#REF!,"&gt;="&amp;'Display 730 &amp; 1200'!$AN$10,#REF!,"&lt;="&amp;'Display 730 &amp; 1200'!$AN$9))</f>
        <v>#REF!</v>
      </c>
      <c r="E1665" t="e">
        <f>IF($C1665="",0,SUMIFS(#REF!,#REF!,$C1665,#REF!,"&gt;="&amp;'Display 730 &amp; 1200'!$AN$12,#REF!,"&lt;="&amp;'Display 730 &amp; 1200'!$AN$11))</f>
        <v>#REF!</v>
      </c>
    </row>
    <row r="1666" spans="1:5">
      <c r="A1666" t="str">
        <f>IF(INDEX('Display 730 &amp; 1200'!$A:$A,ROW())="","",INDEX('Display 730 &amp; 1200'!$A:$A,ROW()))</f>
        <v>BALI巴厘</v>
      </c>
      <c r="B1666" t="str">
        <f>IF(INDEX('Display 730 &amp; 1200'!$B:$B,ROW())="","",INDEX('Display 730 &amp; 1200'!$B:$B,ROW()))</f>
        <v>Ika Elfiera Sinaga</v>
      </c>
      <c r="C1666" t="str">
        <f>IF(INDEX('Display 730 &amp; 1200'!$D:$D,ROW())="","",INDEX('Display 730 &amp; 1200'!$D:$D,ROW()))</f>
        <v>SUWUNG_KAUH</v>
      </c>
      <c r="D1666" t="e">
        <f>IF($C1666="",0,SUMIFS(#REF!,#REF!,$C1666,#REF!,"&gt;="&amp;'Display 730 &amp; 1200'!$AN$10,#REF!,"&lt;="&amp;'Display 730 &amp; 1200'!$AN$9))</f>
        <v>#REF!</v>
      </c>
      <c r="E1666" t="e">
        <f>IF($C1666="",0,SUMIFS(#REF!,#REF!,$C1666,#REF!,"&gt;="&amp;'Display 730 &amp; 1200'!$AN$12,#REF!,"&lt;="&amp;'Display 730 &amp; 1200'!$AN$11))</f>
        <v>#REF!</v>
      </c>
    </row>
    <row r="1667" spans="1:5">
      <c r="A1667" t="str">
        <f>IF(INDEX('Display 730 &amp; 1200'!$A:$A,ROW())="","",INDEX('Display 730 &amp; 1200'!$A:$A,ROW()))</f>
        <v>BALI巴厘</v>
      </c>
      <c r="B1667" t="str">
        <f>IF(INDEX('Display 730 &amp; 1200'!$B:$B,ROW())="","",INDEX('Display 730 &amp; 1200'!$B:$B,ROW()))</f>
        <v>Ida I Dewa Agung Santawya</v>
      </c>
      <c r="C1667" t="str">
        <f>IF(INDEX('Display 730 &amp; 1200'!$D:$D,ROW())="","",INDEX('Display 730 &amp; 1200'!$D:$D,ROW()))</f>
        <v>PERANG</v>
      </c>
      <c r="D1667" t="e">
        <f>IF($C1667="",0,SUMIFS(#REF!,#REF!,$C1667,#REF!,"&gt;="&amp;'Display 730 &amp; 1200'!$AN$10,#REF!,"&lt;="&amp;'Display 730 &amp; 1200'!$AN$9))</f>
        <v>#REF!</v>
      </c>
      <c r="E1667" t="e">
        <f>IF($C1667="",0,SUMIFS(#REF!,#REF!,$C1667,#REF!,"&gt;="&amp;'Display 730 &amp; 1200'!$AN$12,#REF!,"&lt;="&amp;'Display 730 &amp; 1200'!$AN$11))</f>
        <v>#REF!</v>
      </c>
    </row>
    <row r="1668" spans="1:5">
      <c r="A1668" t="str">
        <f>IF(INDEX('Display 730 &amp; 1200'!$A:$A,ROW())="","",INDEX('Display 730 &amp; 1200'!$A:$A,ROW()))</f>
        <v>BALI巴厘</v>
      </c>
      <c r="B1668" t="str">
        <f>IF(INDEX('Display 730 &amp; 1200'!$B:$B,ROW())="","",INDEX('Display 730 &amp; 1200'!$B:$B,ROW()))</f>
        <v>Ida I Dewa Agung Santawya</v>
      </c>
      <c r="C1668" t="str">
        <f>IF(INDEX('Display 730 &amp; 1200'!$D:$D,ROW())="","",INDEX('Display 730 &amp; 1200'!$D:$D,ROW()))</f>
        <v>SEDANG</v>
      </c>
      <c r="D1668" t="e">
        <f>IF($C1668="",0,SUMIFS(#REF!,#REF!,$C1668,#REF!,"&gt;="&amp;'Display 730 &amp; 1200'!$AN$10,#REF!,"&lt;="&amp;'Display 730 &amp; 1200'!$AN$9))</f>
        <v>#REF!</v>
      </c>
      <c r="E1668" t="e">
        <f>IF($C1668="",0,SUMIFS(#REF!,#REF!,$C1668,#REF!,"&gt;="&amp;'Display 730 &amp; 1200'!$AN$12,#REF!,"&lt;="&amp;'Display 730 &amp; 1200'!$AN$11))</f>
        <v>#REF!</v>
      </c>
    </row>
    <row r="1669" spans="1:5">
      <c r="A1669" t="str">
        <f>IF(INDEX('Display 730 &amp; 1200'!$A:$A,ROW())="","",INDEX('Display 730 &amp; 1200'!$A:$A,ROW()))</f>
        <v>BALI巴厘</v>
      </c>
      <c r="B1669" t="str">
        <f>IF(INDEX('Display 730 &amp; 1200'!$B:$B,ROW())="","",INDEX('Display 730 &amp; 1200'!$B:$B,ROW()))</f>
        <v>Komang Astra Putra Gunawan</v>
      </c>
      <c r="C1669" t="str">
        <f>IF(INDEX('Display 730 &amp; 1200'!$D:$D,ROW())="","",INDEX('Display 730 &amp; 1200'!$D:$D,ROW()))</f>
        <v>KEROBOKAN_1</v>
      </c>
      <c r="D1669" t="e">
        <f>IF($C1669="",0,SUMIFS(#REF!,#REF!,$C1669,#REF!,"&gt;="&amp;'Display 730 &amp; 1200'!$AN$10,#REF!,"&lt;="&amp;'Display 730 &amp; 1200'!$AN$9))</f>
        <v>#REF!</v>
      </c>
      <c r="E1669" t="e">
        <f>IF($C1669="",0,SUMIFS(#REF!,#REF!,$C1669,#REF!,"&gt;="&amp;'Display 730 &amp; 1200'!$AN$12,#REF!,"&lt;="&amp;'Display 730 &amp; 1200'!$AN$11))</f>
        <v>#REF!</v>
      </c>
    </row>
    <row r="1670" spans="1:5">
      <c r="A1670" t="str">
        <f>IF(INDEX('Display 730 &amp; 1200'!$A:$A,ROW())="","",INDEX('Display 730 &amp; 1200'!$A:$A,ROW()))</f>
        <v>BALI巴厘</v>
      </c>
      <c r="B1670" t="str">
        <f>IF(INDEX('Display 730 &amp; 1200'!$B:$B,ROW())="","",INDEX('Display 730 &amp; 1200'!$B:$B,ROW()))</f>
        <v>Ika Elfiera Sinaga</v>
      </c>
      <c r="C1670" t="str">
        <f>IF(INDEX('Display 730 &amp; 1200'!$D:$D,ROW())="","",INDEX('Display 730 &amp; 1200'!$D:$D,ROW()))</f>
        <v>PERMATA_HIJAU</v>
      </c>
      <c r="D1670" t="e">
        <f>IF($C1670="",0,SUMIFS(#REF!,#REF!,$C1670,#REF!,"&gt;="&amp;'Display 730 &amp; 1200'!$AN$10,#REF!,"&lt;="&amp;'Display 730 &amp; 1200'!$AN$9))</f>
        <v>#REF!</v>
      </c>
      <c r="E1670" t="e">
        <f>IF($C1670="",0,SUMIFS(#REF!,#REF!,$C1670,#REF!,"&gt;="&amp;'Display 730 &amp; 1200'!$AN$12,#REF!,"&lt;="&amp;'Display 730 &amp; 1200'!$AN$11))</f>
        <v>#REF!</v>
      </c>
    </row>
    <row r="1671" spans="1:5">
      <c r="A1671" t="str">
        <f>IF(INDEX('Display 730 &amp; 1200'!$A:$A,ROW())="","",INDEX('Display 730 &amp; 1200'!$A:$A,ROW()))</f>
        <v>BALI巴厘</v>
      </c>
      <c r="B1671" t="str">
        <f>IF(INDEX('Display 730 &amp; 1200'!$B:$B,ROW())="","",INDEX('Display 730 &amp; 1200'!$B:$B,ROW()))</f>
        <v>Ika Elfiera Sinaga</v>
      </c>
      <c r="C1671" t="str">
        <f>IF(INDEX('Display 730 &amp; 1200'!$D:$D,ROW())="","",INDEX('Display 730 &amp; 1200'!$D:$D,ROW()))</f>
        <v>PURA_DEMAK</v>
      </c>
      <c r="D1671" t="e">
        <f>IF($C1671="",0,SUMIFS(#REF!,#REF!,$C1671,#REF!,"&gt;="&amp;'Display 730 &amp; 1200'!$AN$10,#REF!,"&lt;="&amp;'Display 730 &amp; 1200'!$AN$9))</f>
        <v>#REF!</v>
      </c>
      <c r="E1671" t="e">
        <f>IF($C1671="",0,SUMIFS(#REF!,#REF!,$C1671,#REF!,"&gt;="&amp;'Display 730 &amp; 1200'!$AN$12,#REF!,"&lt;="&amp;'Display 730 &amp; 1200'!$AN$11))</f>
        <v>#REF!</v>
      </c>
    </row>
    <row r="1672" spans="1:5">
      <c r="A1672" t="str">
        <f>IF(INDEX('Display 730 &amp; 1200'!$A:$A,ROW())="","",INDEX('Display 730 &amp; 1200'!$A:$A,ROW()))</f>
        <v>BALI巴厘</v>
      </c>
      <c r="B1672" t="str">
        <f>IF(INDEX('Display 730 &amp; 1200'!$B:$B,ROW())="","",INDEX('Display 730 &amp; 1200'!$B:$B,ROW()))</f>
        <v>Komang Astra Putra Gunawan</v>
      </c>
      <c r="C1672" t="str">
        <f>IF(INDEX('Display 730 &amp; 1200'!$D:$D,ROW())="","",INDEX('Display 730 &amp; 1200'!$D:$D,ROW()))</f>
        <v>PENEBEL</v>
      </c>
      <c r="D1672" t="e">
        <f>IF($C1672="",0,SUMIFS(#REF!,#REF!,$C1672,#REF!,"&gt;="&amp;'Display 730 &amp; 1200'!$AN$10,#REF!,"&lt;="&amp;'Display 730 &amp; 1200'!$AN$9))</f>
        <v>#REF!</v>
      </c>
      <c r="E1672" t="e">
        <f>IF($C1672="",0,SUMIFS(#REF!,#REF!,$C1672,#REF!,"&gt;="&amp;'Display 730 &amp; 1200'!$AN$12,#REF!,"&lt;="&amp;'Display 730 &amp; 1200'!$AN$11))</f>
        <v>#REF!</v>
      </c>
    </row>
    <row r="1673" spans="1:5">
      <c r="A1673" t="str">
        <f>IF(INDEX('Display 730 &amp; 1200'!$A:$A,ROW())="","",INDEX('Display 730 &amp; 1200'!$A:$A,ROW()))</f>
        <v>BALI巴厘</v>
      </c>
      <c r="B1673" t="str">
        <f>IF(INDEX('Display 730 &amp; 1200'!$B:$B,ROW())="","",INDEX('Display 730 &amp; 1200'!$B:$B,ROW()))</f>
        <v>Komang Astra Putra Gunawan</v>
      </c>
      <c r="C1673" t="str">
        <f>IF(INDEX('Display 730 &amp; 1200'!$D:$D,ROW())="","",INDEX('Display 730 &amp; 1200'!$D:$D,ROW()))</f>
        <v>DAUH_PEKEN_05</v>
      </c>
      <c r="D1673" t="e">
        <f>IF($C1673="",0,SUMIFS(#REF!,#REF!,$C1673,#REF!,"&gt;="&amp;'Display 730 &amp; 1200'!$AN$10,#REF!,"&lt;="&amp;'Display 730 &amp; 1200'!$AN$9))</f>
        <v>#REF!</v>
      </c>
      <c r="E1673" t="e">
        <f>IF($C1673="",0,SUMIFS(#REF!,#REF!,$C1673,#REF!,"&gt;="&amp;'Display 730 &amp; 1200'!$AN$12,#REF!,"&lt;="&amp;'Display 730 &amp; 1200'!$AN$11))</f>
        <v>#REF!</v>
      </c>
    </row>
    <row r="1674" spans="1:5">
      <c r="A1674" t="str">
        <f>IF(INDEX('Display 730 &amp; 1200'!$A:$A,ROW())="","",INDEX('Display 730 &amp; 1200'!$A:$A,ROW()))</f>
        <v>BALI巴厘</v>
      </c>
      <c r="B1674" t="str">
        <f>IF(INDEX('Display 730 &amp; 1200'!$B:$B,ROW())="","",INDEX('Display 730 &amp; 1200'!$B:$B,ROW()))</f>
        <v>Komang Astra Putra Gunawan</v>
      </c>
      <c r="C1674" t="str">
        <f>IF(INDEX('Display 730 &amp; 1200'!$D:$D,ROW())="","",INDEX('Display 730 &amp; 1200'!$D:$D,ROW()))</f>
        <v>KERAMBITAN_04</v>
      </c>
      <c r="D1674" t="e">
        <f>IF($C1674="",0,SUMIFS(#REF!,#REF!,$C1674,#REF!,"&gt;="&amp;'Display 730 &amp; 1200'!$AN$10,#REF!,"&lt;="&amp;'Display 730 &amp; 1200'!$AN$9))</f>
        <v>#REF!</v>
      </c>
      <c r="E1674" t="e">
        <f>IF($C1674="",0,SUMIFS(#REF!,#REF!,$C1674,#REF!,"&gt;="&amp;'Display 730 &amp; 1200'!$AN$12,#REF!,"&lt;="&amp;'Display 730 &amp; 1200'!$AN$11))</f>
        <v>#REF!</v>
      </c>
    </row>
    <row r="1675" spans="1:5">
      <c r="A1675" t="str">
        <f>IF(INDEX('Display 730 &amp; 1200'!$A:$A,ROW())="","",INDEX('Display 730 &amp; 1200'!$A:$A,ROW()))</f>
        <v>BALI巴厘</v>
      </c>
      <c r="B1675" t="str">
        <f>IF(INDEX('Display 730 &amp; 1200'!$B:$B,ROW())="","",INDEX('Display 730 &amp; 1200'!$B:$B,ROW()))</f>
        <v>Ika Elfiera Sinaga</v>
      </c>
      <c r="C1675" t="str">
        <f>IF(INDEX('Display 730 &amp; 1200'!$D:$D,ROW())="","",INDEX('Display 730 &amp; 1200'!$D:$D,ROW()))</f>
        <v>COKROAMINOTO</v>
      </c>
      <c r="D1675" t="e">
        <f>IF($C1675="",0,SUMIFS(#REF!,#REF!,$C1675,#REF!,"&gt;="&amp;'Display 730 &amp; 1200'!$AN$10,#REF!,"&lt;="&amp;'Display 730 &amp; 1200'!$AN$9))</f>
        <v>#REF!</v>
      </c>
      <c r="E1675" t="e">
        <f>IF($C1675="",0,SUMIFS(#REF!,#REF!,$C1675,#REF!,"&gt;="&amp;'Display 730 &amp; 1200'!$AN$12,#REF!,"&lt;="&amp;'Display 730 &amp; 1200'!$AN$11))</f>
        <v>#REF!</v>
      </c>
    </row>
    <row r="1676" spans="1:5">
      <c r="A1676" t="str">
        <f>IF(INDEX('Display 730 &amp; 1200'!$A:$A,ROW())="","",INDEX('Display 730 &amp; 1200'!$A:$A,ROW()))</f>
        <v>BALI巴厘</v>
      </c>
      <c r="B1676" t="str">
        <f>IF(INDEX('Display 730 &amp; 1200'!$B:$B,ROW())="","",INDEX('Display 730 &amp; 1200'!$B:$B,ROW()))</f>
        <v>Ika Elfiera Sinaga</v>
      </c>
      <c r="C1676" t="str">
        <f>IF(INDEX('Display 730 &amp; 1200'!$D:$D,ROW())="","",INDEX('Display 730 &amp; 1200'!$D:$D,ROW()))</f>
        <v>TUKAD_PETANU</v>
      </c>
      <c r="D1676" t="e">
        <f>IF($C1676="",0,SUMIFS(#REF!,#REF!,$C1676,#REF!,"&gt;="&amp;'Display 730 &amp; 1200'!$AN$10,#REF!,"&lt;="&amp;'Display 730 &amp; 1200'!$AN$9))</f>
        <v>#REF!</v>
      </c>
      <c r="E1676" t="e">
        <f>IF($C1676="",0,SUMIFS(#REF!,#REF!,$C1676,#REF!,"&gt;="&amp;'Display 730 &amp; 1200'!$AN$12,#REF!,"&lt;="&amp;'Display 730 &amp; 1200'!$AN$11))</f>
        <v>#REF!</v>
      </c>
    </row>
    <row r="1677" spans="1:5">
      <c r="A1677" t="str">
        <f>IF(INDEX('Display 730 &amp; 1200'!$A:$A,ROW())="","",INDEX('Display 730 &amp; 1200'!$A:$A,ROW()))</f>
        <v>BALI巴厘</v>
      </c>
      <c r="B1677" t="str">
        <f>IF(INDEX('Display 730 &amp; 1200'!$B:$B,ROW())="","",INDEX('Display 730 &amp; 1200'!$B:$B,ROW()))</f>
        <v>Ika Elfiera Sinaga</v>
      </c>
      <c r="C1677" t="str">
        <f>IF(INDEX('Display 730 &amp; 1200'!$D:$D,ROW())="","",INDEX('Display 730 &amp; 1200'!$D:$D,ROW()))</f>
        <v>PANJER</v>
      </c>
      <c r="D1677" t="e">
        <f>IF($C1677="",0,SUMIFS(#REF!,#REF!,$C1677,#REF!,"&gt;="&amp;'Display 730 &amp; 1200'!$AN$10,#REF!,"&lt;="&amp;'Display 730 &amp; 1200'!$AN$9))</f>
        <v>#REF!</v>
      </c>
      <c r="E1677" t="e">
        <f>IF($C1677="",0,SUMIFS(#REF!,#REF!,$C1677,#REF!,"&gt;="&amp;'Display 730 &amp; 1200'!$AN$12,#REF!,"&lt;="&amp;'Display 730 &amp; 1200'!$AN$11))</f>
        <v>#REF!</v>
      </c>
    </row>
    <row r="1678" spans="1:5">
      <c r="A1678" t="str">
        <f>IF(INDEX('Display 730 &amp; 1200'!$A:$A,ROW())="","",INDEX('Display 730 &amp; 1200'!$A:$A,ROW()))</f>
        <v>BALI巴厘</v>
      </c>
      <c r="B1678" t="str">
        <f>IF(INDEX('Display 730 &amp; 1200'!$B:$B,ROW())="","",INDEX('Display 730 &amp; 1200'!$B:$B,ROW()))</f>
        <v>Komang Astra Putra Gunawan</v>
      </c>
      <c r="C1678" t="str">
        <f>IF(INDEX('Display 730 &amp; 1200'!$D:$D,ROW())="","",INDEX('Display 730 &amp; 1200'!$D:$D,ROW()))</f>
        <v>TABANANAN_01</v>
      </c>
      <c r="D1678" t="e">
        <f>IF($C1678="",0,SUMIFS(#REF!,#REF!,$C1678,#REF!,"&gt;="&amp;'Display 730 &amp; 1200'!$AN$10,#REF!,"&lt;="&amp;'Display 730 &amp; 1200'!$AN$9))</f>
        <v>#REF!</v>
      </c>
      <c r="E1678" t="e">
        <f>IF($C1678="",0,SUMIFS(#REF!,#REF!,$C1678,#REF!,"&gt;="&amp;'Display 730 &amp; 1200'!$AN$12,#REF!,"&lt;="&amp;'Display 730 &amp; 1200'!$AN$11))</f>
        <v>#REF!</v>
      </c>
    </row>
    <row r="1679" spans="1:5">
      <c r="A1679" t="str">
        <f>IF(INDEX('Display 730 &amp; 1200'!$A:$A,ROW())="","",INDEX('Display 730 &amp; 1200'!$A:$A,ROW()))</f>
        <v>BALI巴厘</v>
      </c>
      <c r="B1679" t="str">
        <f>IF(INDEX('Display 730 &amp; 1200'!$B:$B,ROW())="","",INDEX('Display 730 &amp; 1200'!$B:$B,ROW()))</f>
        <v>Ika Elfiera Sinaga</v>
      </c>
      <c r="C1679" t="str">
        <f>IF(INDEX('Display 730 &amp; 1200'!$D:$D,ROW())="","",INDEX('Display 730 &amp; 1200'!$D:$D,ROW()))</f>
        <v>BADAK_AGUNG</v>
      </c>
      <c r="D1679" t="e">
        <f>IF($C1679="",0,SUMIFS(#REF!,#REF!,$C1679,#REF!,"&gt;="&amp;'Display 730 &amp; 1200'!$AN$10,#REF!,"&lt;="&amp;'Display 730 &amp; 1200'!$AN$9))</f>
        <v>#REF!</v>
      </c>
      <c r="E1679" t="e">
        <f>IF($C1679="",0,SUMIFS(#REF!,#REF!,$C1679,#REF!,"&gt;="&amp;'Display 730 &amp; 1200'!$AN$12,#REF!,"&lt;="&amp;'Display 730 &amp; 1200'!$AN$11))</f>
        <v>#REF!</v>
      </c>
    </row>
    <row r="1680" spans="1:5">
      <c r="A1680" t="str">
        <f>IF(INDEX('Display 730 &amp; 1200'!$A:$A,ROW())="","",INDEX('Display 730 &amp; 1200'!$A:$A,ROW()))</f>
        <v>BALI巴厘</v>
      </c>
      <c r="B1680" t="str">
        <f>IF(INDEX('Display 730 &amp; 1200'!$B:$B,ROW())="","",INDEX('Display 730 &amp; 1200'!$B:$B,ROW()))</f>
        <v>Ika Elfiera Sinaga</v>
      </c>
      <c r="C1680" t="str">
        <f>IF(INDEX('Display 730 &amp; 1200'!$D:$D,ROW())="","",INDEX('Display 730 &amp; 1200'!$D:$D,ROW()))</f>
        <v>AYANI_UTARA2</v>
      </c>
      <c r="D1680" t="e">
        <f>IF($C1680="",0,SUMIFS(#REF!,#REF!,$C1680,#REF!,"&gt;="&amp;'Display 730 &amp; 1200'!$AN$10,#REF!,"&lt;="&amp;'Display 730 &amp; 1200'!$AN$9))</f>
        <v>#REF!</v>
      </c>
      <c r="E1680" t="e">
        <f>IF($C1680="",0,SUMIFS(#REF!,#REF!,$C1680,#REF!,"&gt;="&amp;'Display 730 &amp; 1200'!$AN$12,#REF!,"&lt;="&amp;'Display 730 &amp; 1200'!$AN$11))</f>
        <v>#REF!</v>
      </c>
    </row>
    <row r="1681" spans="1:5">
      <c r="A1681" t="str">
        <f>IF(INDEX('Display 730 &amp; 1200'!$A:$A,ROW())="","",INDEX('Display 730 &amp; 1200'!$A:$A,ROW()))</f>
        <v>BALI巴厘</v>
      </c>
      <c r="B1681" t="str">
        <f>IF(INDEX('Display 730 &amp; 1200'!$B:$B,ROW())="","",INDEX('Display 730 &amp; 1200'!$B:$B,ROW()))</f>
        <v>Ika Elfiera Sinaga</v>
      </c>
      <c r="C1681" t="str">
        <f>IF(INDEX('Display 730 &amp; 1200'!$D:$D,ROW())="","",INDEX('Display 730 &amp; 1200'!$D:$D,ROW()))</f>
        <v>KARYA_MAKMUR</v>
      </c>
      <c r="D1681" t="e">
        <f>IF($C1681="",0,SUMIFS(#REF!,#REF!,$C1681,#REF!,"&gt;="&amp;'Display 730 &amp; 1200'!$AN$10,#REF!,"&lt;="&amp;'Display 730 &amp; 1200'!$AN$9))</f>
        <v>#REF!</v>
      </c>
      <c r="E1681" t="e">
        <f>IF($C1681="",0,SUMIFS(#REF!,#REF!,$C1681,#REF!,"&gt;="&amp;'Display 730 &amp; 1200'!$AN$12,#REF!,"&lt;="&amp;'Display 730 &amp; 1200'!$AN$11))</f>
        <v>#REF!</v>
      </c>
    </row>
    <row r="1682" spans="1:5">
      <c r="A1682" t="str">
        <f>IF(INDEX('Display 730 &amp; 1200'!$A:$A,ROW())="","",INDEX('Display 730 &amp; 1200'!$A:$A,ROW()))</f>
        <v>BALI巴厘</v>
      </c>
      <c r="B1682" t="str">
        <f>IF(INDEX('Display 730 &amp; 1200'!$B:$B,ROW())="","",INDEX('Display 730 &amp; 1200'!$B:$B,ROW()))</f>
        <v>Ika Elfiera Sinaga</v>
      </c>
      <c r="C1682" t="str">
        <f>IF(INDEX('Display 730 &amp; 1200'!$D:$D,ROW())="","",INDEX('Display 730 &amp; 1200'!$D:$D,ROW()))</f>
        <v>DENPASAR_SELATAN_2</v>
      </c>
      <c r="D1682" t="e">
        <f>IF($C1682="",0,SUMIFS(#REF!,#REF!,$C1682,#REF!,"&gt;="&amp;'Display 730 &amp; 1200'!$AN$10,#REF!,"&lt;="&amp;'Display 730 &amp; 1200'!$AN$9))</f>
        <v>#REF!</v>
      </c>
      <c r="E1682" t="e">
        <f>IF($C1682="",0,SUMIFS(#REF!,#REF!,$C1682,#REF!,"&gt;="&amp;'Display 730 &amp; 1200'!$AN$12,#REF!,"&lt;="&amp;'Display 730 &amp; 1200'!$AN$11))</f>
        <v>#REF!</v>
      </c>
    </row>
    <row r="1683" spans="1:5">
      <c r="A1683" t="str">
        <f>IF(INDEX('Display 730 &amp; 1200'!$A:$A,ROW())="","",INDEX('Display 730 &amp; 1200'!$A:$A,ROW()))</f>
        <v>BALI巴厘</v>
      </c>
      <c r="B1683" t="str">
        <f>IF(INDEX('Display 730 &amp; 1200'!$B:$B,ROW())="","",INDEX('Display 730 &amp; 1200'!$B:$B,ROW()))</f>
        <v>Ika Elfiera Sinaga</v>
      </c>
      <c r="C1683" t="str">
        <f>IF(INDEX('Display 730 &amp; 1200'!$D:$D,ROW())="","",INDEX('Display 730 &amp; 1200'!$D:$D,ROW()))</f>
        <v>PULAU_MOYO_2</v>
      </c>
      <c r="D1683" t="e">
        <f>IF($C1683="",0,SUMIFS(#REF!,#REF!,$C1683,#REF!,"&gt;="&amp;'Display 730 &amp; 1200'!$AN$10,#REF!,"&lt;="&amp;'Display 730 &amp; 1200'!$AN$9))</f>
        <v>#REF!</v>
      </c>
      <c r="E1683" t="e">
        <f>IF($C1683="",0,SUMIFS(#REF!,#REF!,$C1683,#REF!,"&gt;="&amp;'Display 730 &amp; 1200'!$AN$12,#REF!,"&lt;="&amp;'Display 730 &amp; 1200'!$AN$11))</f>
        <v>#REF!</v>
      </c>
    </row>
    <row r="1684" spans="1:5">
      <c r="A1684" t="str">
        <f>IF(INDEX('Display 730 &amp; 1200'!$A:$A,ROW())="","",INDEX('Display 730 &amp; 1200'!$A:$A,ROW()))</f>
        <v>BALI巴厘</v>
      </c>
      <c r="B1684" t="str">
        <f>IF(INDEX('Display 730 &amp; 1200'!$B:$B,ROW())="","",INDEX('Display 730 &amp; 1200'!$B:$B,ROW()))</f>
        <v>Komang Astra Putra Gunawan</v>
      </c>
      <c r="C1684" t="str">
        <f>IF(INDEX('Display 730 &amp; 1200'!$D:$D,ROW())="","",INDEX('Display 730 &amp; 1200'!$D:$D,ROW()))</f>
        <v>RAYA_KUTA</v>
      </c>
      <c r="D1684" t="e">
        <f>IF($C1684="",0,SUMIFS(#REF!,#REF!,$C1684,#REF!,"&gt;="&amp;'Display 730 &amp; 1200'!$AN$10,#REF!,"&lt;="&amp;'Display 730 &amp; 1200'!$AN$9))</f>
        <v>#REF!</v>
      </c>
      <c r="E1684" t="e">
        <f>IF($C1684="",0,SUMIFS(#REF!,#REF!,$C1684,#REF!,"&gt;="&amp;'Display 730 &amp; 1200'!$AN$12,#REF!,"&lt;="&amp;'Display 730 &amp; 1200'!$AN$11))</f>
        <v>#REF!</v>
      </c>
    </row>
    <row r="1685" spans="1:5">
      <c r="A1685" t="str">
        <f>IF(INDEX('Display 730 &amp; 1200'!$A:$A,ROW())="","",INDEX('Display 730 &amp; 1200'!$A:$A,ROW()))</f>
        <v>BALI巴厘</v>
      </c>
      <c r="B1685" t="str">
        <f>IF(INDEX('Display 730 &amp; 1200'!$B:$B,ROW())="","",INDEX('Display 730 &amp; 1200'!$B:$B,ROW()))</f>
        <v>Ida I Dewa Agung Santawya</v>
      </c>
      <c r="C1685" t="str">
        <f>IF(INDEX('Display 730 &amp; 1200'!$D:$D,ROW())="","",INDEX('Display 730 &amp; 1200'!$D:$D,ROW()))</f>
        <v>BATU_BOLONG</v>
      </c>
      <c r="D1685" t="e">
        <f>IF($C1685="",0,SUMIFS(#REF!,#REF!,$C1685,#REF!,"&gt;="&amp;'Display 730 &amp; 1200'!$AN$10,#REF!,"&lt;="&amp;'Display 730 &amp; 1200'!$AN$9))</f>
        <v>#REF!</v>
      </c>
      <c r="E1685" t="e">
        <f>IF($C1685="",0,SUMIFS(#REF!,#REF!,$C1685,#REF!,"&gt;="&amp;'Display 730 &amp; 1200'!$AN$12,#REF!,"&lt;="&amp;'Display 730 &amp; 1200'!$AN$11))</f>
        <v>#REF!</v>
      </c>
    </row>
    <row r="1686" spans="1:5">
      <c r="A1686" t="str">
        <f>IF(INDEX('Display 730 &amp; 1200'!$A:$A,ROW())="","",INDEX('Display 730 &amp; 1200'!$A:$A,ROW()))</f>
        <v>BALI巴厘</v>
      </c>
      <c r="B1686" t="str">
        <f>IF(INDEX('Display 730 &amp; 1200'!$B:$B,ROW())="","",INDEX('Display 730 &amp; 1200'!$B:$B,ROW()))</f>
        <v>Ika Elfiera Sinaga</v>
      </c>
      <c r="C1686" t="str">
        <f>IF(INDEX('Display 730 &amp; 1200'!$D:$D,ROW())="","",INDEX('Display 730 &amp; 1200'!$D:$D,ROW()))</f>
        <v>KESIMAN</v>
      </c>
      <c r="D1686" t="e">
        <f>IF($C1686="",0,SUMIFS(#REF!,#REF!,$C1686,#REF!,"&gt;="&amp;'Display 730 &amp; 1200'!$AN$10,#REF!,"&lt;="&amp;'Display 730 &amp; 1200'!$AN$9))</f>
        <v>#REF!</v>
      </c>
      <c r="E1686" t="e">
        <f>IF($C1686="",0,SUMIFS(#REF!,#REF!,$C1686,#REF!,"&gt;="&amp;'Display 730 &amp; 1200'!$AN$12,#REF!,"&lt;="&amp;'Display 730 &amp; 1200'!$AN$11))</f>
        <v>#REF!</v>
      </c>
    </row>
    <row r="1687" spans="1:5">
      <c r="A1687" t="str">
        <f>IF(INDEX('Display 730 &amp; 1200'!$A:$A,ROW())="","",INDEX('Display 730 &amp; 1200'!$A:$A,ROW()))</f>
        <v>BALI巴厘</v>
      </c>
      <c r="B1687" t="str">
        <f>IF(INDEX('Display 730 &amp; 1200'!$B:$B,ROW())="","",INDEX('Display 730 &amp; 1200'!$B:$B,ROW()))</f>
        <v>Ika Elfiera Sinaga</v>
      </c>
      <c r="C1687" t="str">
        <f>IF(INDEX('Display 730 &amp; 1200'!$D:$D,ROW())="","",INDEX('Display 730 &amp; 1200'!$D:$D,ROW()))</f>
        <v>PADANG_UDAYANA</v>
      </c>
      <c r="D1687" t="e">
        <f>IF($C1687="",0,SUMIFS(#REF!,#REF!,$C1687,#REF!,"&gt;="&amp;'Display 730 &amp; 1200'!$AN$10,#REF!,"&lt;="&amp;'Display 730 &amp; 1200'!$AN$9))</f>
        <v>#REF!</v>
      </c>
      <c r="E1687" t="e">
        <f>IF($C1687="",0,SUMIFS(#REF!,#REF!,$C1687,#REF!,"&gt;="&amp;'Display 730 &amp; 1200'!$AN$12,#REF!,"&lt;="&amp;'Display 730 &amp; 1200'!$AN$11))</f>
        <v>#REF!</v>
      </c>
    </row>
    <row r="1688" spans="1:5">
      <c r="A1688" t="str">
        <f>IF(INDEX('Display 730 &amp; 1200'!$A:$A,ROW())="","",INDEX('Display 730 &amp; 1200'!$A:$A,ROW()))</f>
        <v>BALI巴厘</v>
      </c>
      <c r="B1688" t="str">
        <f>IF(INDEX('Display 730 &amp; 1200'!$B:$B,ROW())="","",INDEX('Display 730 &amp; 1200'!$B:$B,ROW()))</f>
        <v>Ika Elfiera Sinaga</v>
      </c>
      <c r="C1688" t="str">
        <f>IF(INDEX('Display 730 &amp; 1200'!$D:$D,ROW())="","",INDEX('Display 730 &amp; 1200'!$D:$D,ROW()))</f>
        <v>CP_PEMECUTAN_KAJA</v>
      </c>
      <c r="D1688" t="e">
        <f>IF($C1688="",0,SUMIFS(#REF!,#REF!,$C1688,#REF!,"&gt;="&amp;'Display 730 &amp; 1200'!$AN$10,#REF!,"&lt;="&amp;'Display 730 &amp; 1200'!$AN$9))</f>
        <v>#REF!</v>
      </c>
      <c r="E1688" t="e">
        <f>IF($C1688="",0,SUMIFS(#REF!,#REF!,$C1688,#REF!,"&gt;="&amp;'Display 730 &amp; 1200'!$AN$12,#REF!,"&lt;="&amp;'Display 730 &amp; 1200'!$AN$11))</f>
        <v>#REF!</v>
      </c>
    </row>
    <row r="1689" spans="1:5">
      <c r="A1689" t="str">
        <f>IF(INDEX('Display 730 &amp; 1200'!$A:$A,ROW())="","",INDEX('Display 730 &amp; 1200'!$A:$A,ROW()))</f>
        <v>BALI巴厘</v>
      </c>
      <c r="B1689" t="str">
        <f>IF(INDEX('Display 730 &amp; 1200'!$B:$B,ROW())="","",INDEX('Display 730 &amp; 1200'!$B:$B,ROW()))</f>
        <v>Ika Elfiera Sinaga</v>
      </c>
      <c r="C1689" t="str">
        <f>IF(INDEX('Display 730 &amp; 1200'!$D:$D,ROW())="","",INDEX('Display 730 &amp; 1200'!$D:$D,ROW()))</f>
        <v>KALIMUTU</v>
      </c>
      <c r="D1689" t="e">
        <f>IF($C1689="",0,SUMIFS(#REF!,#REF!,$C1689,#REF!,"&gt;="&amp;'Display 730 &amp; 1200'!$AN$10,#REF!,"&lt;="&amp;'Display 730 &amp; 1200'!$AN$9))</f>
        <v>#REF!</v>
      </c>
      <c r="E1689" t="e">
        <f>IF($C1689="",0,SUMIFS(#REF!,#REF!,$C1689,#REF!,"&gt;="&amp;'Display 730 &amp; 1200'!$AN$12,#REF!,"&lt;="&amp;'Display 730 &amp; 1200'!$AN$11))</f>
        <v>#REF!</v>
      </c>
    </row>
    <row r="1690" spans="1:5">
      <c r="A1690" t="str">
        <f>IF(INDEX('Display 730 &amp; 1200'!$A:$A,ROW())="","",INDEX('Display 730 &amp; 1200'!$A:$A,ROW()))</f>
        <v>BALI巴厘</v>
      </c>
      <c r="B1690" t="str">
        <f>IF(INDEX('Display 730 &amp; 1200'!$B:$B,ROW())="","",INDEX('Display 730 &amp; 1200'!$B:$B,ROW()))</f>
        <v>Ida I Dewa Agung Santawya</v>
      </c>
      <c r="C1690" t="str">
        <f>IF(INDEX('Display 730 &amp; 1200'!$D:$D,ROW())="","",INDEX('Display 730 &amp; 1200'!$D:$D,ROW()))</f>
        <v>CP_SEMER</v>
      </c>
      <c r="D1690" t="e">
        <f>IF($C1690="",0,SUMIFS(#REF!,#REF!,$C1690,#REF!,"&gt;="&amp;'Display 730 &amp; 1200'!$AN$10,#REF!,"&lt;="&amp;'Display 730 &amp; 1200'!$AN$9))</f>
        <v>#REF!</v>
      </c>
      <c r="E1690" t="e">
        <f>IF($C1690="",0,SUMIFS(#REF!,#REF!,$C1690,#REF!,"&gt;="&amp;'Display 730 &amp; 1200'!$AN$12,#REF!,"&lt;="&amp;'Display 730 &amp; 1200'!$AN$11))</f>
        <v>#REF!</v>
      </c>
    </row>
    <row r="1691" spans="1:5">
      <c r="A1691" t="str">
        <f>IF(INDEX('Display 730 &amp; 1200'!$A:$A,ROW())="","",INDEX('Display 730 &amp; 1200'!$A:$A,ROW()))</f>
        <v>BALI巴厘</v>
      </c>
      <c r="B1691" t="str">
        <f>IF(INDEX('Display 730 &amp; 1200'!$B:$B,ROW())="","",INDEX('Display 730 &amp; 1200'!$B:$B,ROW()))</f>
        <v>Ika Elfiera Sinaga</v>
      </c>
      <c r="C1691" t="str">
        <f>IF(INDEX('Display 730 &amp; 1200'!$D:$D,ROW())="","",INDEX('Display 730 &amp; 1200'!$D:$D,ROW()))</f>
        <v>KARTINI</v>
      </c>
      <c r="D1691" t="e">
        <f>IF($C1691="",0,SUMIFS(#REF!,#REF!,$C1691,#REF!,"&gt;="&amp;'Display 730 &amp; 1200'!$AN$10,#REF!,"&lt;="&amp;'Display 730 &amp; 1200'!$AN$9))</f>
        <v>#REF!</v>
      </c>
      <c r="E1691" t="e">
        <f>IF($C1691="",0,SUMIFS(#REF!,#REF!,$C1691,#REF!,"&gt;="&amp;'Display 730 &amp; 1200'!$AN$12,#REF!,"&lt;="&amp;'Display 730 &amp; 1200'!$AN$11))</f>
        <v>#REF!</v>
      </c>
    </row>
    <row r="1692" spans="1:5">
      <c r="A1692" t="str">
        <f>IF(INDEX('Display 730 &amp; 1200'!$A:$A,ROW())="","",INDEX('Display 730 &amp; 1200'!$A:$A,ROW()))</f>
        <v>BALI巴厘</v>
      </c>
      <c r="B1692" t="str">
        <f>IF(INDEX('Display 730 &amp; 1200'!$B:$B,ROW())="","",INDEX('Display 730 &amp; 1200'!$B:$B,ROW()))</f>
        <v>Ika Elfiera Sinaga</v>
      </c>
      <c r="C1692" t="str">
        <f>IF(INDEX('Display 730 &amp; 1200'!$D:$D,ROW())="","",INDEX('Display 730 &amp; 1200'!$D:$D,ROW()))</f>
        <v>DENPASAR_BARAT2</v>
      </c>
      <c r="D1692" t="e">
        <f>IF($C1692="",0,SUMIFS(#REF!,#REF!,$C1692,#REF!,"&gt;="&amp;'Display 730 &amp; 1200'!$AN$10,#REF!,"&lt;="&amp;'Display 730 &amp; 1200'!$AN$9))</f>
        <v>#REF!</v>
      </c>
      <c r="E1692" t="e">
        <f>IF($C1692="",0,SUMIFS(#REF!,#REF!,$C1692,#REF!,"&gt;="&amp;'Display 730 &amp; 1200'!$AN$12,#REF!,"&lt;="&amp;'Display 730 &amp; 1200'!$AN$11))</f>
        <v>#REF!</v>
      </c>
    </row>
    <row r="1693" spans="1:5">
      <c r="A1693" t="str">
        <f>IF(INDEX('Display 730 &amp; 1200'!$A:$A,ROW())="","",INDEX('Display 730 &amp; 1200'!$A:$A,ROW()))</f>
        <v>BALI巴厘</v>
      </c>
      <c r="B1693" t="str">
        <f>IF(INDEX('Display 730 &amp; 1200'!$B:$B,ROW())="","",INDEX('Display 730 &amp; 1200'!$B:$B,ROW()))</f>
        <v>Komang Astra Putra Gunawan</v>
      </c>
      <c r="C1693" t="str">
        <f>IF(INDEX('Display 730 &amp; 1200'!$D:$D,ROW())="","",INDEX('Display 730 &amp; 1200'!$D:$D,ROW()))</f>
        <v>ULUWATU1</v>
      </c>
      <c r="D1693" t="e">
        <f>IF($C1693="",0,SUMIFS(#REF!,#REF!,$C1693,#REF!,"&gt;="&amp;'Display 730 &amp; 1200'!$AN$10,#REF!,"&lt;="&amp;'Display 730 &amp; 1200'!$AN$9))</f>
        <v>#REF!</v>
      </c>
      <c r="E1693" t="e">
        <f>IF($C1693="",0,SUMIFS(#REF!,#REF!,$C1693,#REF!,"&gt;="&amp;'Display 730 &amp; 1200'!$AN$12,#REF!,"&lt;="&amp;'Display 730 &amp; 1200'!$AN$11))</f>
        <v>#REF!</v>
      </c>
    </row>
    <row r="1694" spans="1:5">
      <c r="A1694" t="str">
        <f>IF(INDEX('Display 730 &amp; 1200'!$A:$A,ROW())="","",INDEX('Display 730 &amp; 1200'!$A:$A,ROW()))</f>
        <v>BALI巴厘</v>
      </c>
      <c r="B1694" t="str">
        <f>IF(INDEX('Display 730 &amp; 1200'!$B:$B,ROW())="","",INDEX('Display 730 &amp; 1200'!$B:$B,ROW()))</f>
        <v>Ika Elfiera Sinaga</v>
      </c>
      <c r="C1694" t="str">
        <f>IF(INDEX('Display 730 &amp; 1200'!$D:$D,ROW())="","",INDEX('Display 730 &amp; 1200'!$D:$D,ROW()))</f>
        <v>DC_DENPASAR_BARAT</v>
      </c>
      <c r="D1694" t="e">
        <f>IF($C1694="",0,SUMIFS(#REF!,#REF!,$C1694,#REF!,"&gt;="&amp;'Display 730 &amp; 1200'!$AN$10,#REF!,"&lt;="&amp;'Display 730 &amp; 1200'!$AN$9))</f>
        <v>#REF!</v>
      </c>
      <c r="E1694" t="e">
        <f>IF($C1694="",0,SUMIFS(#REF!,#REF!,$C1694,#REF!,"&gt;="&amp;'Display 730 &amp; 1200'!$AN$12,#REF!,"&lt;="&amp;'Display 730 &amp; 1200'!$AN$11))</f>
        <v>#REF!</v>
      </c>
    </row>
    <row r="1695" spans="1:5">
      <c r="A1695" t="str">
        <f>IF(INDEX('Display 730 &amp; 1200'!$A:$A,ROW())="","",INDEX('Display 730 &amp; 1200'!$A:$A,ROW()))</f>
        <v>BALI巴厘</v>
      </c>
      <c r="B1695" t="str">
        <f>IF(INDEX('Display 730 &amp; 1200'!$B:$B,ROW())="","",INDEX('Display 730 &amp; 1200'!$B:$B,ROW()))</f>
        <v>Ika Elfiera Sinaga</v>
      </c>
      <c r="C1695" t="str">
        <f>IF(INDEX('Display 730 &amp; 1200'!$D:$D,ROW())="","",INDEX('Display 730 &amp; 1200'!$D:$D,ROW()))</f>
        <v>SOPUTAN</v>
      </c>
      <c r="D1695" t="e">
        <f>IF($C1695="",0,SUMIFS(#REF!,#REF!,$C1695,#REF!,"&gt;="&amp;'Display 730 &amp; 1200'!$AN$10,#REF!,"&lt;="&amp;'Display 730 &amp; 1200'!$AN$9))</f>
        <v>#REF!</v>
      </c>
      <c r="E1695" t="e">
        <f>IF($C1695="",0,SUMIFS(#REF!,#REF!,$C1695,#REF!,"&gt;="&amp;'Display 730 &amp; 1200'!$AN$12,#REF!,"&lt;="&amp;'Display 730 &amp; 1200'!$AN$11))</f>
        <v>#REF!</v>
      </c>
    </row>
    <row r="1696" spans="1:5">
      <c r="A1696" t="str">
        <f>IF(INDEX('Display 730 &amp; 1200'!$A:$A,ROW())="","",INDEX('Display 730 &amp; 1200'!$A:$A,ROW()))</f>
        <v>BALI巴厘</v>
      </c>
      <c r="B1696" t="str">
        <f>IF(INDEX('Display 730 &amp; 1200'!$B:$B,ROW())="","",INDEX('Display 730 &amp; 1200'!$B:$B,ROW()))</f>
        <v>Ika Elfiera Sinaga</v>
      </c>
      <c r="C1696" t="str">
        <f>IF(INDEX('Display 730 &amp; 1200'!$D:$D,ROW())="","",INDEX('Display 730 &amp; 1200'!$D:$D,ROW()))</f>
        <v>DENPASAR</v>
      </c>
      <c r="D1696" t="e">
        <f>IF($C1696="",0,SUMIFS(#REF!,#REF!,$C1696,#REF!,"&gt;="&amp;'Display 730 &amp; 1200'!$AN$10,#REF!,"&lt;="&amp;'Display 730 &amp; 1200'!$AN$9))</f>
        <v>#REF!</v>
      </c>
      <c r="E1696" t="e">
        <f>IF($C1696="",0,SUMIFS(#REF!,#REF!,$C1696,#REF!,"&gt;="&amp;'Display 730 &amp; 1200'!$AN$12,#REF!,"&lt;="&amp;'Display 730 &amp; 1200'!$AN$11))</f>
        <v>#REF!</v>
      </c>
    </row>
    <row r="1697" spans="1:5">
      <c r="A1697" t="str">
        <f>IF(INDEX('Display 730 &amp; 1200'!$A:$A,ROW())="","",INDEX('Display 730 &amp; 1200'!$A:$A,ROW()))</f>
        <v>BALI巴厘</v>
      </c>
      <c r="B1697" t="str">
        <f>IF(INDEX('Display 730 &amp; 1200'!$B:$B,ROW())="","",INDEX('Display 730 &amp; 1200'!$B:$B,ROW()))</f>
        <v>Komang Astra Putra Gunawan</v>
      </c>
      <c r="C1697" t="str">
        <f>IF(INDEX('Display 730 &amp; 1200'!$D:$D,ROW())="","",INDEX('Display 730 &amp; 1200'!$D:$D,ROW()))</f>
        <v>KUTA_SELATAN</v>
      </c>
      <c r="D1697" t="e">
        <f>IF($C1697="",0,SUMIFS(#REF!,#REF!,$C1697,#REF!,"&gt;="&amp;'Display 730 &amp; 1200'!$AN$10,#REF!,"&lt;="&amp;'Display 730 &amp; 1200'!$AN$9))</f>
        <v>#REF!</v>
      </c>
      <c r="E1697" t="e">
        <f>IF($C1697="",0,SUMIFS(#REF!,#REF!,$C1697,#REF!,"&gt;="&amp;'Display 730 &amp; 1200'!$AN$12,#REF!,"&lt;="&amp;'Display 730 &amp; 1200'!$AN$11))</f>
        <v>#REF!</v>
      </c>
    </row>
    <row r="1698" spans="1:5">
      <c r="A1698" t="str">
        <f>IF(INDEX('Display 730 &amp; 1200'!$A:$A,ROW())="","",INDEX('Display 730 &amp; 1200'!$A:$A,ROW()))</f>
        <v>BALI巴厘</v>
      </c>
      <c r="B1698" t="str">
        <f>IF(INDEX('Display 730 &amp; 1200'!$B:$B,ROW())="","",INDEX('Display 730 &amp; 1200'!$B:$B,ROW()))</f>
        <v>Ika Elfiera Sinaga</v>
      </c>
      <c r="C1698" t="str">
        <f>IF(INDEX('Display 730 &amp; 1200'!$D:$D,ROW())="","",INDEX('Display 730 &amp; 1200'!$D:$D,ROW()))</f>
        <v>SIULAN</v>
      </c>
      <c r="D1698" t="e">
        <f>IF($C1698="",0,SUMIFS(#REF!,#REF!,$C1698,#REF!,"&gt;="&amp;'Display 730 &amp; 1200'!$AN$10,#REF!,"&lt;="&amp;'Display 730 &amp; 1200'!$AN$9))</f>
        <v>#REF!</v>
      </c>
      <c r="E1698" t="e">
        <f>IF($C1698="",0,SUMIFS(#REF!,#REF!,$C1698,#REF!,"&gt;="&amp;'Display 730 &amp; 1200'!$AN$12,#REF!,"&lt;="&amp;'Display 730 &amp; 1200'!$AN$11))</f>
        <v>#REF!</v>
      </c>
    </row>
    <row r="1699" spans="1:5">
      <c r="A1699" t="str">
        <f>IF(INDEX('Display 730 &amp; 1200'!$A:$A,ROW())="","",INDEX('Display 730 &amp; 1200'!$A:$A,ROW()))</f>
        <v>BALI巴厘</v>
      </c>
      <c r="B1699" t="str">
        <f>IF(INDEX('Display 730 &amp; 1200'!$B:$B,ROW())="","",INDEX('Display 730 &amp; 1200'!$B:$B,ROW()))</f>
        <v>Ika Elfiera Sinaga</v>
      </c>
      <c r="C1699" t="str">
        <f>IF(INDEX('Display 730 &amp; 1200'!$D:$D,ROW())="","",INDEX('Display 730 &amp; 1200'!$D:$D,ROW()))</f>
        <v>SANUR_KAJA</v>
      </c>
      <c r="D1699" t="e">
        <f>IF($C1699="",0,SUMIFS(#REF!,#REF!,$C1699,#REF!,"&gt;="&amp;'Display 730 &amp; 1200'!$AN$10,#REF!,"&lt;="&amp;'Display 730 &amp; 1200'!$AN$9))</f>
        <v>#REF!</v>
      </c>
      <c r="E1699" t="e">
        <f>IF($C1699="",0,SUMIFS(#REF!,#REF!,$C1699,#REF!,"&gt;="&amp;'Display 730 &amp; 1200'!$AN$12,#REF!,"&lt;="&amp;'Display 730 &amp; 1200'!$AN$11))</f>
        <v>#REF!</v>
      </c>
    </row>
    <row r="1700" spans="1:5">
      <c r="A1700" t="str">
        <f>IF(INDEX('Display 730 &amp; 1200'!$A:$A,ROW())="","",INDEX('Display 730 &amp; 1200'!$A:$A,ROW()))</f>
        <v>BALI巴厘</v>
      </c>
      <c r="B1700" t="str">
        <f>IF(INDEX('Display 730 &amp; 1200'!$B:$B,ROW())="","",INDEX('Display 730 &amp; 1200'!$B:$B,ROW()))</f>
        <v>Ika Elfiera Sinaga</v>
      </c>
      <c r="C1700" t="str">
        <f>IF(INDEX('Display 730 &amp; 1200'!$D:$D,ROW())="","",INDEX('Display 730 &amp; 1200'!$D:$D,ROW()))</f>
        <v>NUSA_KAMBANGAN</v>
      </c>
      <c r="D1700" t="e">
        <f>IF($C1700="",0,SUMIFS(#REF!,#REF!,$C1700,#REF!,"&gt;="&amp;'Display 730 &amp; 1200'!$AN$10,#REF!,"&lt;="&amp;'Display 730 &amp; 1200'!$AN$9))</f>
        <v>#REF!</v>
      </c>
      <c r="E1700" t="e">
        <f>IF($C1700="",0,SUMIFS(#REF!,#REF!,$C1700,#REF!,"&gt;="&amp;'Display 730 &amp; 1200'!$AN$12,#REF!,"&lt;="&amp;'Display 730 &amp; 1200'!$AN$11))</f>
        <v>#REF!</v>
      </c>
    </row>
    <row r="1701" spans="1:5">
      <c r="A1701" t="str">
        <f>IF(INDEX('Display 730 &amp; 1200'!$A:$A,ROW())="","",INDEX('Display 730 &amp; 1200'!$A:$A,ROW()))</f>
        <v>BALI巴厘</v>
      </c>
      <c r="B1701" t="str">
        <f>IF(INDEX('Display 730 &amp; 1200'!$B:$B,ROW())="","",INDEX('Display 730 &amp; 1200'!$B:$B,ROW()))</f>
        <v>Hujjatul Islam</v>
      </c>
      <c r="C1701" t="str">
        <f>IF(INDEX('Display 730 &amp; 1200'!$D:$D,ROW())="","",INDEX('Display 730 &amp; 1200'!$D:$D,ROW()))</f>
        <v>MOYO_HULU</v>
      </c>
      <c r="D1701" t="e">
        <f>IF($C1701="",0,SUMIFS(#REF!,#REF!,$C1701,#REF!,"&gt;="&amp;'Display 730 &amp; 1200'!$AN$10,#REF!,"&lt;="&amp;'Display 730 &amp; 1200'!$AN$9))</f>
        <v>#REF!</v>
      </c>
      <c r="E1701" t="e">
        <f>IF($C1701="",0,SUMIFS(#REF!,#REF!,$C1701,#REF!,"&gt;="&amp;'Display 730 &amp; 1200'!$AN$12,#REF!,"&lt;="&amp;'Display 730 &amp; 1200'!$AN$11))</f>
        <v>#REF!</v>
      </c>
    </row>
    <row r="1702" spans="1:5">
      <c r="A1702" t="str">
        <f>IF(INDEX('Display 730 &amp; 1200'!$A:$A,ROW())="","",INDEX('Display 730 &amp; 1200'!$A:$A,ROW()))</f>
        <v>BALI巴厘</v>
      </c>
      <c r="B1702" t="str">
        <f>IF(INDEX('Display 730 &amp; 1200'!$B:$B,ROW())="","",INDEX('Display 730 &amp; 1200'!$B:$B,ROW()))</f>
        <v>Blue</v>
      </c>
      <c r="C1702" t="str">
        <f>IF(INDEX('Display 730 &amp; 1200'!$D:$D,ROW())="","",INDEX('Display 730 &amp; 1200'!$D:$D,ROW()))</f>
        <v>PRAYA</v>
      </c>
      <c r="D1702" t="e">
        <f>IF($C1702="",0,SUMIFS(#REF!,#REF!,$C1702,#REF!,"&gt;="&amp;'Display 730 &amp; 1200'!$AN$10,#REF!,"&lt;="&amp;'Display 730 &amp; 1200'!$AN$9))</f>
        <v>#REF!</v>
      </c>
      <c r="E1702" t="e">
        <f>IF($C1702="",0,SUMIFS(#REF!,#REF!,$C1702,#REF!,"&gt;="&amp;'Display 730 &amp; 1200'!$AN$12,#REF!,"&lt;="&amp;'Display 730 &amp; 1200'!$AN$11))</f>
        <v>#REF!</v>
      </c>
    </row>
    <row r="1703" spans="1:5">
      <c r="A1703" t="str">
        <f>IF(INDEX('Display 730 &amp; 1200'!$A:$A,ROW())="","",INDEX('Display 730 &amp; 1200'!$A:$A,ROW()))</f>
        <v>BALI巴厘</v>
      </c>
      <c r="B1703" t="str">
        <f>IF(INDEX('Display 730 &amp; 1200'!$B:$B,ROW())="","",INDEX('Display 730 &amp; 1200'!$B:$B,ROW()))</f>
        <v>Hujjatul Islam</v>
      </c>
      <c r="C1703" t="str">
        <f>IF(INDEX('Display 730 &amp; 1200'!$D:$D,ROW())="","",INDEX('Display 730 &amp; 1200'!$D:$D,ROW()))</f>
        <v>TCWHO131</v>
      </c>
      <c r="D1703" t="e">
        <f>IF($C1703="",0,SUMIFS(#REF!,#REF!,$C1703,#REF!,"&gt;="&amp;'Display 730 &amp; 1200'!$AN$10,#REF!,"&lt;="&amp;'Display 730 &amp; 1200'!$AN$9))</f>
        <v>#REF!</v>
      </c>
      <c r="E1703" t="e">
        <f>IF($C1703="",0,SUMIFS(#REF!,#REF!,$C1703,#REF!,"&gt;="&amp;'Display 730 &amp; 1200'!$AN$12,#REF!,"&lt;="&amp;'Display 730 &amp; 1200'!$AN$11))</f>
        <v>#REF!</v>
      </c>
    </row>
    <row r="1704" spans="1:5">
      <c r="A1704" t="str">
        <f>IF(INDEX('Display 730 &amp; 1200'!$A:$A,ROW())="","",INDEX('Display 730 &amp; 1200'!$A:$A,ROW()))</f>
        <v>BALI巴厘</v>
      </c>
      <c r="B1704" t="str">
        <f>IF(INDEX('Display 730 &amp; 1200'!$B:$B,ROW())="","",INDEX('Display 730 &amp; 1200'!$B:$B,ROW()))</f>
        <v>Hujjatul Islam</v>
      </c>
      <c r="C1704" t="str">
        <f>IF(INDEX('Display 730 &amp; 1200'!$D:$D,ROW())="","",INDEX('Display 730 &amp; 1200'!$D:$D,ROW()))</f>
        <v>TCWHO231</v>
      </c>
      <c r="D1704" t="e">
        <f>IF($C1704="",0,SUMIFS(#REF!,#REF!,$C1704,#REF!,"&gt;="&amp;'Display 730 &amp; 1200'!$AN$10,#REF!,"&lt;="&amp;'Display 730 &amp; 1200'!$AN$9))</f>
        <v>#REF!</v>
      </c>
      <c r="E1704" t="e">
        <f>IF($C1704="",0,SUMIFS(#REF!,#REF!,$C1704,#REF!,"&gt;="&amp;'Display 730 &amp; 1200'!$AN$12,#REF!,"&lt;="&amp;'Display 730 &amp; 1200'!$AN$11))</f>
        <v>#REF!</v>
      </c>
    </row>
    <row r="1705" spans="1:5">
      <c r="A1705" t="str">
        <f>IF(INDEX('Display 730 &amp; 1200'!$A:$A,ROW())="","",INDEX('Display 730 &amp; 1200'!$A:$A,ROW()))</f>
        <v>BALI巴厘</v>
      </c>
      <c r="B1705" t="str">
        <f>IF(INDEX('Display 730 &amp; 1200'!$B:$B,ROW())="","",INDEX('Display 730 &amp; 1200'!$B:$B,ROW()))</f>
        <v>-</v>
      </c>
      <c r="C1705" t="str">
        <f>IF(INDEX('Display 730 &amp; 1200'!$D:$D,ROW())="","",INDEX('Display 730 &amp; 1200'!$D:$D,ROW()))</f>
        <v>PEDUNGAN_1</v>
      </c>
      <c r="D1705" t="e">
        <f>IF($C1705="",0,SUMIFS(#REF!,#REF!,$C1705,#REF!,"&gt;="&amp;'Display 730 &amp; 1200'!$AN$10,#REF!,"&lt;="&amp;'Display 730 &amp; 1200'!$AN$9))</f>
        <v>#REF!</v>
      </c>
      <c r="E1705" t="e">
        <f>IF($C1705="",0,SUMIFS(#REF!,#REF!,$C1705,#REF!,"&gt;="&amp;'Display 730 &amp; 1200'!$AN$12,#REF!,"&lt;="&amp;'Display 730 &amp; 1200'!$AN$11))</f>
        <v>#REF!</v>
      </c>
    </row>
    <row r="1706" spans="1:5">
      <c r="A1706" t="str">
        <f>IF(INDEX('Display 730 &amp; 1200'!$A:$A,ROW())="","",INDEX('Display 730 &amp; 1200'!$A:$A,ROW()))</f>
        <v>BALI巴厘</v>
      </c>
      <c r="B1706" t="str">
        <f>IF(INDEX('Display 730 &amp; 1200'!$B:$B,ROW())="","",INDEX('Display 730 &amp; 1200'!$B:$B,ROW()))</f>
        <v>-</v>
      </c>
      <c r="C1706" t="str">
        <f>IF(INDEX('Display 730 &amp; 1200'!$D:$D,ROW())="","",INDEX('Display 730 &amp; 1200'!$D:$D,ROW()))</f>
        <v>TEMBAU</v>
      </c>
      <c r="D1706" t="e">
        <f>IF($C1706="",0,SUMIFS(#REF!,#REF!,$C1706,#REF!,"&gt;="&amp;'Display 730 &amp; 1200'!$AN$10,#REF!,"&lt;="&amp;'Display 730 &amp; 1200'!$AN$9))</f>
        <v>#REF!</v>
      </c>
      <c r="E1706" t="e">
        <f>IF($C1706="",0,SUMIFS(#REF!,#REF!,$C1706,#REF!,"&gt;="&amp;'Display 730 &amp; 1200'!$AN$12,#REF!,"&lt;="&amp;'Display 730 &amp; 1200'!$AN$11))</f>
        <v>#REF!</v>
      </c>
    </row>
    <row r="1707" spans="1:5">
      <c r="A1707" t="str">
        <f>IF(INDEX('Display 730 &amp; 1200'!$A:$A,ROW())="","",INDEX('Display 730 &amp; 1200'!$A:$A,ROW()))</f>
        <v>BALI巴厘</v>
      </c>
      <c r="B1707" t="str">
        <f>IF(INDEX('Display 730 &amp; 1200'!$B:$B,ROW())="","",INDEX('Display 730 &amp; 1200'!$B:$B,ROW()))</f>
        <v>-</v>
      </c>
      <c r="C1707" t="str">
        <f>IF(INDEX('Display 730 &amp; 1200'!$D:$D,ROW())="","",INDEX('Display 730 &amp; 1200'!$D:$D,ROW()))</f>
        <v>DPS_SALES</v>
      </c>
      <c r="D1707" t="e">
        <f>IF($C1707="",0,SUMIFS(#REF!,#REF!,$C1707,#REF!,"&gt;="&amp;'Display 730 &amp; 1200'!$AN$10,#REF!,"&lt;="&amp;'Display 730 &amp; 1200'!$AN$9))</f>
        <v>#REF!</v>
      </c>
      <c r="E1707" t="e">
        <f>IF($C1707="",0,SUMIFS(#REF!,#REF!,$C1707,#REF!,"&gt;="&amp;'Display 730 &amp; 1200'!$AN$12,#REF!,"&lt;="&amp;'Display 730 &amp; 1200'!$AN$11))</f>
        <v>#REF!</v>
      </c>
    </row>
    <row r="1708" spans="1:5">
      <c r="A1708" t="str">
        <f>IF(INDEX('Display 730 &amp; 1200'!$A:$A,ROW())="","",INDEX('Display 730 &amp; 1200'!$A:$A,ROW()))</f>
        <v>BALI巴厘</v>
      </c>
      <c r="B1708" t="str">
        <f>IF(INDEX('Display 730 &amp; 1200'!$B:$B,ROW())="","",INDEX('Display 730 &amp; 1200'!$B:$B,ROW()))</f>
        <v>Blue</v>
      </c>
      <c r="C1708" t="str">
        <f>IF(INDEX('Display 730 &amp; 1200'!$D:$D,ROW())="","",INDEX('Display 730 &amp; 1200'!$D:$D,ROW()))</f>
        <v>PYW03A</v>
      </c>
      <c r="D1708" t="e">
        <f>IF($C1708="",0,SUMIFS(#REF!,#REF!,$C1708,#REF!,"&gt;="&amp;'Display 730 &amp; 1200'!$AN$10,#REF!,"&lt;="&amp;'Display 730 &amp; 1200'!$AN$9))</f>
        <v>#REF!</v>
      </c>
      <c r="E1708" t="e">
        <f>IF($C1708="",0,SUMIFS(#REF!,#REF!,$C1708,#REF!,"&gt;="&amp;'Display 730 &amp; 1200'!$AN$12,#REF!,"&lt;="&amp;'Display 730 &amp; 1200'!$AN$11))</f>
        <v>#REF!</v>
      </c>
    </row>
    <row r="1709" spans="1:5">
      <c r="A1709" t="str">
        <f>IF(INDEX('Display 730 &amp; 1200'!$A:$A,ROW())="","",INDEX('Display 730 &amp; 1200'!$A:$A,ROW()))</f>
        <v>BALI巴厘</v>
      </c>
      <c r="B1709" t="str">
        <f>IF(INDEX('Display 730 &amp; 1200'!$B:$B,ROW())="","",INDEX('Display 730 &amp; 1200'!$B:$B,ROW()))</f>
        <v>Hujjatul Islam</v>
      </c>
      <c r="C1709" t="str">
        <f>IF(INDEX('Display 730 &amp; 1200'!$D:$D,ROW())="","",INDEX('Display 730 &amp; 1200'!$D:$D,ROW()))</f>
        <v>WHO22</v>
      </c>
      <c r="D1709" t="e">
        <f>IF($C1709="",0,SUMIFS(#REF!,#REF!,$C1709,#REF!,"&gt;="&amp;'Display 730 &amp; 1200'!$AN$10,#REF!,"&lt;="&amp;'Display 730 &amp; 1200'!$AN$9))</f>
        <v>#REF!</v>
      </c>
      <c r="E1709" t="e">
        <f>IF($C1709="",0,SUMIFS(#REF!,#REF!,$C1709,#REF!,"&gt;="&amp;'Display 730 &amp; 1200'!$AN$12,#REF!,"&lt;="&amp;'Display 730 &amp; 1200'!$AN$11))</f>
        <v>#REF!</v>
      </c>
    </row>
    <row r="1710" spans="1:5">
      <c r="A1710" t="str">
        <f>IF(INDEX('Display 730 &amp; 1200'!$A:$A,ROW())="","",INDEX('Display 730 &amp; 1200'!$A:$A,ROW()))</f>
        <v>BALI巴厘</v>
      </c>
      <c r="B1710" t="str">
        <f>IF(INDEX('Display 730 &amp; 1200'!$B:$B,ROW())="","",INDEX('Display 730 &amp; 1200'!$B:$B,ROW()))</f>
        <v>I Nyoman Andika Indrananta,S.E.,M.M</v>
      </c>
      <c r="C1710" t="str">
        <f>IF(INDEX('Display 730 &amp; 1200'!$D:$D,ROW())="","",INDEX('Display 730 &amp; 1200'!$D:$D,ROW()))</f>
        <v>APU07A</v>
      </c>
      <c r="D1710" t="e">
        <f>IF($C1710="",0,SUMIFS(#REF!,#REF!,$C1710,#REF!,"&gt;="&amp;'Display 730 &amp; 1200'!$AN$10,#REF!,"&lt;="&amp;'Display 730 &amp; 1200'!$AN$9))</f>
        <v>#REF!</v>
      </c>
      <c r="E1710" t="e">
        <f>IF($C1710="",0,SUMIFS(#REF!,#REF!,$C1710,#REF!,"&gt;="&amp;'Display 730 &amp; 1200'!$AN$12,#REF!,"&lt;="&amp;'Display 730 &amp; 1200'!$AN$11))</f>
        <v>#REF!</v>
      </c>
    </row>
    <row r="1711" spans="1:5">
      <c r="A1711" t="str">
        <f>IF(INDEX('Display 730 &amp; 1200'!$A:$A,ROW())="","",INDEX('Display 730 &amp; 1200'!$A:$A,ROW()))</f>
        <v>BALI巴厘</v>
      </c>
      <c r="B1711" t="str">
        <f>IF(INDEX('Display 730 &amp; 1200'!$B:$B,ROW())="","",INDEX('Display 730 &amp; 1200'!$B:$B,ROW()))</f>
        <v>Komang Astra Putra Gunawan</v>
      </c>
      <c r="C1711" t="str">
        <f>IF(INDEX('Display 730 &amp; 1200'!$D:$D,ROW())="","",INDEX('Display 730 &amp; 1200'!$D:$D,ROW()))</f>
        <v>TNW02B</v>
      </c>
      <c r="D1711" t="e">
        <f>IF($C1711="",0,SUMIFS(#REF!,#REF!,$C1711,#REF!,"&gt;="&amp;'Display 730 &amp; 1200'!$AN$10,#REF!,"&lt;="&amp;'Display 730 &amp; 1200'!$AN$9))</f>
        <v>#REF!</v>
      </c>
      <c r="E1711" t="e">
        <f>IF($C1711="",0,SUMIFS(#REF!,#REF!,$C1711,#REF!,"&gt;="&amp;'Display 730 &amp; 1200'!$AN$12,#REF!,"&lt;="&amp;'Display 730 &amp; 1200'!$AN$11))</f>
        <v>#REF!</v>
      </c>
    </row>
    <row r="1712" spans="1:5">
      <c r="A1712" t="str">
        <f>IF(INDEX('Display 730 &amp; 1200'!$A:$A,ROW())="","",INDEX('Display 730 &amp; 1200'!$A:$A,ROW()))</f>
        <v>BALI巴厘</v>
      </c>
      <c r="B1712" t="str">
        <f>IF(INDEX('Display 730 &amp; 1200'!$B:$B,ROW())="","",INDEX('Display 730 &amp; 1200'!$B:$B,ROW()))</f>
        <v>I Nyoman Andika Indrananta,S.E.,M.M</v>
      </c>
      <c r="C1712" t="str">
        <f>IF(INDEX('Display 730 &amp; 1200'!$D:$D,ROW())="","",INDEX('Display 730 &amp; 1200'!$D:$D,ROW()))</f>
        <v>BNL02A</v>
      </c>
      <c r="D1712" t="e">
        <f>IF($C1712="",0,SUMIFS(#REF!,#REF!,$C1712,#REF!,"&gt;="&amp;'Display 730 &amp; 1200'!$AN$10,#REF!,"&lt;="&amp;'Display 730 &amp; 1200'!$AN$9))</f>
        <v>#REF!</v>
      </c>
      <c r="E1712" t="e">
        <f>IF($C1712="",0,SUMIFS(#REF!,#REF!,$C1712,#REF!,"&gt;="&amp;'Display 730 &amp; 1200'!$AN$12,#REF!,"&lt;="&amp;'Display 730 &amp; 1200'!$AN$11))</f>
        <v>#REF!</v>
      </c>
    </row>
    <row r="1713" spans="1:5">
      <c r="A1713" t="str">
        <f>IF(INDEX('Display 730 &amp; 1200'!$A:$A,ROW())="","",INDEX('Display 730 &amp; 1200'!$A:$A,ROW()))</f>
        <v>BALI巴厘</v>
      </c>
      <c r="B1713" t="str">
        <f>IF(INDEX('Display 730 &amp; 1200'!$B:$B,ROW())="","",INDEX('Display 730 &amp; 1200'!$B:$B,ROW()))</f>
        <v>Hujjatul Islam</v>
      </c>
      <c r="C1713" t="str">
        <f>IF(INDEX('Display 730 &amp; 1200'!$D:$D,ROW())="","",INDEX('Display 730 &amp; 1200'!$D:$D,ROW()))</f>
        <v>TAW02B</v>
      </c>
      <c r="D1713" t="e">
        <f>IF($C1713="",0,SUMIFS(#REF!,#REF!,$C1713,#REF!,"&gt;="&amp;'Display 730 &amp; 1200'!$AN$10,#REF!,"&lt;="&amp;'Display 730 &amp; 1200'!$AN$9))</f>
        <v>#REF!</v>
      </c>
      <c r="E1713" t="e">
        <f>IF($C1713="",0,SUMIFS(#REF!,#REF!,$C1713,#REF!,"&gt;="&amp;'Display 730 &amp; 1200'!$AN$12,#REF!,"&lt;="&amp;'Display 730 &amp; 1200'!$AN$11))</f>
        <v>#REF!</v>
      </c>
    </row>
    <row r="1714" spans="1:5">
      <c r="A1714" t="str">
        <f>IF(INDEX('Display 730 &amp; 1200'!$A:$A,ROW())="","",INDEX('Display 730 &amp; 1200'!$A:$A,ROW()))</f>
        <v>BALI巴厘</v>
      </c>
      <c r="B1714" t="str">
        <f>IF(INDEX('Display 730 &amp; 1200'!$B:$B,ROW())="","",INDEX('Display 730 &amp; 1200'!$B:$B,ROW()))</f>
        <v>Hujjatul Islam</v>
      </c>
      <c r="C1714" t="str">
        <f>IF(INDEX('Display 730 &amp; 1200'!$D:$D,ROW())="","",INDEX('Display 730 &amp; 1200'!$D:$D,ROW()))</f>
        <v>BMU01A</v>
      </c>
      <c r="D1714" t="e">
        <f>IF($C1714="",0,SUMIFS(#REF!,#REF!,$C1714,#REF!,"&gt;="&amp;'Display 730 &amp; 1200'!$AN$10,#REF!,"&lt;="&amp;'Display 730 &amp; 1200'!$AN$9))</f>
        <v>#REF!</v>
      </c>
      <c r="E1714" t="e">
        <f>IF($C1714="",0,SUMIFS(#REF!,#REF!,$C1714,#REF!,"&gt;="&amp;'Display 730 &amp; 1200'!$AN$12,#REF!,"&lt;="&amp;'Display 730 &amp; 1200'!$AN$11))</f>
        <v>#REF!</v>
      </c>
    </row>
    <row r="1715" spans="1:5">
      <c r="A1715" t="str">
        <f>IF(INDEX('Display 730 &amp; 1200'!$A:$A,ROW())="","",INDEX('Display 730 &amp; 1200'!$A:$A,ROW()))</f>
        <v>BALI巴厘</v>
      </c>
      <c r="B1715" t="str">
        <f>IF(INDEX('Display 730 &amp; 1200'!$B:$B,ROW())="","",INDEX('Display 730 &amp; 1200'!$B:$B,ROW()))</f>
        <v>Ida I Dewa Agung Santawya</v>
      </c>
      <c r="C1715" t="str">
        <f>IF(INDEX('Display 730 &amp; 1200'!$D:$D,ROW())="","",INDEX('Display 730 &amp; 1200'!$D:$D,ROW()))</f>
        <v>GIA07B</v>
      </c>
      <c r="D1715" t="e">
        <f>IF($C1715="",0,SUMIFS(#REF!,#REF!,$C1715,#REF!,"&gt;="&amp;'Display 730 &amp; 1200'!$AN$10,#REF!,"&lt;="&amp;'Display 730 &amp; 1200'!$AN$9))</f>
        <v>#REF!</v>
      </c>
      <c r="E1715" t="e">
        <f>IF($C1715="",0,SUMIFS(#REF!,#REF!,$C1715,#REF!,"&gt;="&amp;'Display 730 &amp; 1200'!$AN$12,#REF!,"&lt;="&amp;'Display 730 &amp; 1200'!$AN$11))</f>
        <v>#REF!</v>
      </c>
    </row>
    <row r="1716" spans="1:5">
      <c r="A1716" t="str">
        <f>IF(INDEX('Display 730 &amp; 1200'!$A:$A,ROW())="","",INDEX('Display 730 &amp; 1200'!$A:$A,ROW()))</f>
        <v>BALI巴厘</v>
      </c>
      <c r="B1716" t="str">
        <f>IF(INDEX('Display 730 &amp; 1200'!$B:$B,ROW())="","",INDEX('Display 730 &amp; 1200'!$B:$B,ROW()))</f>
        <v>I Nyoman Andika Indrananta,S.E.,M.M</v>
      </c>
      <c r="C1716" t="str">
        <f>IF(INDEX('Display 730 &amp; 1200'!$D:$D,ROW())="","",INDEX('Display 730 &amp; 1200'!$D:$D,ROW()))</f>
        <v>APU05A</v>
      </c>
      <c r="D1716" t="e">
        <f>IF($C1716="",0,SUMIFS(#REF!,#REF!,$C1716,#REF!,"&gt;="&amp;'Display 730 &amp; 1200'!$AN$10,#REF!,"&lt;="&amp;'Display 730 &amp; 1200'!$AN$9))</f>
        <v>#REF!</v>
      </c>
      <c r="E1716" t="e">
        <f>IF($C1716="",0,SUMIFS(#REF!,#REF!,$C1716,#REF!,"&gt;="&amp;'Display 730 &amp; 1200'!$AN$12,#REF!,"&lt;="&amp;'Display 730 &amp; 1200'!$AN$11))</f>
        <v>#REF!</v>
      </c>
    </row>
    <row r="1717" spans="1:5">
      <c r="A1717" t="str">
        <f>IF(INDEX('Display 730 &amp; 1200'!$A:$A,ROW())="","",INDEX('Display 730 &amp; 1200'!$A:$A,ROW()))</f>
        <v>BALI巴厘</v>
      </c>
      <c r="B1717" t="str">
        <f>IF(INDEX('Display 730 &amp; 1200'!$B:$B,ROW())="","",INDEX('Display 730 &amp; 1200'!$B:$B,ROW()))</f>
        <v>Prisilia Nansiana Akong</v>
      </c>
      <c r="C1717" t="str">
        <f>IF(INDEX('Display 730 &amp; 1200'!$D:$D,ROW())="","",INDEX('Display 730 &amp; 1200'!$D:$D,ROW()))</f>
        <v>KUPANG_TIMUR</v>
      </c>
      <c r="D1717" t="e">
        <f>IF($C1717="",0,SUMIFS(#REF!,#REF!,$C1717,#REF!,"&gt;="&amp;'Display 730 &amp; 1200'!$AN$10,#REF!,"&lt;="&amp;'Display 730 &amp; 1200'!$AN$9))</f>
        <v>#REF!</v>
      </c>
      <c r="E1717" t="e">
        <f>IF($C1717="",0,SUMIFS(#REF!,#REF!,$C1717,#REF!,"&gt;="&amp;'Display 730 &amp; 1200'!$AN$12,#REF!,"&lt;="&amp;'Display 730 &amp; 1200'!$AN$11))</f>
        <v>#REF!</v>
      </c>
    </row>
    <row r="1718" spans="1:5">
      <c r="A1718" t="str">
        <f>IF(INDEX('Display 730 &amp; 1200'!$A:$A,ROW())="","",INDEX('Display 730 &amp; 1200'!$A:$A,ROW()))</f>
        <v/>
      </c>
      <c r="B1718" t="str">
        <f>IF(INDEX('Display 730 &amp; 1200'!$B:$B,ROW())="","",INDEX('Display 730 &amp; 1200'!$B:$B,ROW()))</f>
        <v/>
      </c>
      <c r="C1718" t="str">
        <f>IF(INDEX('Display 730 &amp; 1200'!$D:$D,ROW())="","",INDEX('Display 730 &amp; 1200'!$D:$D,ROW()))</f>
        <v/>
      </c>
      <c r="D1718">
        <f>IF($C1718="",0,SUMIFS(#REF!,#REF!,$C1718,#REF!,"&gt;="&amp;'Display 730 &amp; 1200'!$AN$10,#REF!,"&lt;="&amp;'Display 730 &amp; 1200'!$AN$9))</f>
        <v>0</v>
      </c>
      <c r="E1718">
        <f>IF($C1718="",0,SUMIFS(#REF!,#REF!,$C1718,#REF!,"&gt;="&amp;'Display 730 &amp; 1200'!$AN$12,#REF!,"&lt;="&amp;'Display 730 &amp; 1200'!$AN$11))</f>
        <v>0</v>
      </c>
    </row>
    <row r="1719" spans="1:5">
      <c r="A1719" t="str">
        <f>IF(INDEX('Display 730 &amp; 1200'!$A:$A,ROW())="","",INDEX('Display 730 &amp; 1200'!$A:$A,ROW()))</f>
        <v/>
      </c>
      <c r="B1719" t="str">
        <f>IF(INDEX('Display 730 &amp; 1200'!$B:$B,ROW())="","",INDEX('Display 730 &amp; 1200'!$B:$B,ROW()))</f>
        <v/>
      </c>
      <c r="C1719" t="str">
        <f>IF(INDEX('Display 730 &amp; 1200'!$D:$D,ROW())="","",INDEX('Display 730 &amp; 1200'!$D:$D,ROW()))</f>
        <v/>
      </c>
      <c r="D1719">
        <f>IF($C1719="",0,SUMIFS(#REF!,#REF!,$C1719,#REF!,"&gt;="&amp;'Display 730 &amp; 1200'!$AN$10,#REF!,"&lt;="&amp;'Display 730 &amp; 1200'!$AN$9))</f>
        <v>0</v>
      </c>
      <c r="E1719">
        <f>IF($C1719="",0,SUMIFS(#REF!,#REF!,$C1719,#REF!,"&gt;="&amp;'Display 730 &amp; 1200'!$AN$12,#REF!,"&lt;="&amp;'Display 730 &amp; 1200'!$AN$11))</f>
        <v>0</v>
      </c>
    </row>
    <row r="1720" spans="1:5">
      <c r="A1720" t="str">
        <f>IF(INDEX('Display 730 &amp; 1200'!$A:$A,ROW())="","",INDEX('Display 730 &amp; 1200'!$A:$A,ROW()))</f>
        <v/>
      </c>
      <c r="B1720" t="str">
        <f>IF(INDEX('Display 730 &amp; 1200'!$B:$B,ROW())="","",INDEX('Display 730 &amp; 1200'!$B:$B,ROW()))</f>
        <v/>
      </c>
      <c r="C1720" t="str">
        <f>IF(INDEX('Display 730 &amp; 1200'!$D:$D,ROW())="","",INDEX('Display 730 &amp; 1200'!$D:$D,ROW()))</f>
        <v/>
      </c>
      <c r="D1720">
        <f>IF($C1720="",0,SUMIFS(#REF!,#REF!,$C1720,#REF!,"&gt;="&amp;'Display 730 &amp; 1200'!$AN$10,#REF!,"&lt;="&amp;'Display 730 &amp; 1200'!$AN$9))</f>
        <v>0</v>
      </c>
      <c r="E1720">
        <f>IF($C1720="",0,SUMIFS(#REF!,#REF!,$C1720,#REF!,"&gt;="&amp;'Display 730 &amp; 1200'!$AN$12,#REF!,"&lt;="&amp;'Display 730 &amp; 1200'!$AN$11))</f>
        <v>0</v>
      </c>
    </row>
    <row r="1721" spans="1:5">
      <c r="A1721" t="str">
        <f>IF(INDEX('Display 730 &amp; 1200'!$A:$A,ROW())="","",INDEX('Display 730 &amp; 1200'!$A:$A,ROW()))</f>
        <v/>
      </c>
      <c r="B1721" t="str">
        <f>IF(INDEX('Display 730 &amp; 1200'!$B:$B,ROW())="","",INDEX('Display 730 &amp; 1200'!$B:$B,ROW()))</f>
        <v/>
      </c>
      <c r="C1721" t="str">
        <f>IF(INDEX('Display 730 &amp; 1200'!$D:$D,ROW())="","",INDEX('Display 730 &amp; 1200'!$D:$D,ROW()))</f>
        <v/>
      </c>
      <c r="D1721">
        <f>IF($C1721="",0,SUMIFS(#REF!,#REF!,$C1721,#REF!,"&gt;="&amp;'Display 730 &amp; 1200'!$AN$10,#REF!,"&lt;="&amp;'Display 730 &amp; 1200'!$AN$9))</f>
        <v>0</v>
      </c>
      <c r="E1721">
        <f>IF($C1721="",0,SUMIFS(#REF!,#REF!,$C1721,#REF!,"&gt;="&amp;'Display 730 &amp; 1200'!$AN$12,#REF!,"&lt;="&amp;'Display 730 &amp; 1200'!$AN$11))</f>
        <v>0</v>
      </c>
    </row>
    <row r="1722" spans="1:5">
      <c r="A1722" t="str">
        <f>IF(INDEX('Display 730 &amp; 1200'!$A:$A,ROW())="","",INDEX('Display 730 &amp; 1200'!$A:$A,ROW()))</f>
        <v/>
      </c>
      <c r="B1722" t="str">
        <f>IF(INDEX('Display 730 &amp; 1200'!$B:$B,ROW())="","",INDEX('Display 730 &amp; 1200'!$B:$B,ROW()))</f>
        <v/>
      </c>
      <c r="C1722" t="str">
        <f>IF(INDEX('Display 730 &amp; 1200'!$D:$D,ROW())="","",INDEX('Display 730 &amp; 1200'!$D:$D,ROW()))</f>
        <v/>
      </c>
      <c r="D1722">
        <f>IF($C1722="",0,SUMIFS(#REF!,#REF!,$C1722,#REF!,"&gt;="&amp;'Display 730 &amp; 1200'!$AN$10,#REF!,"&lt;="&amp;'Display 730 &amp; 1200'!$AN$9))</f>
        <v>0</v>
      </c>
      <c r="E1722">
        <f>IF($C1722="",0,SUMIFS(#REF!,#REF!,$C1722,#REF!,"&gt;="&amp;'Display 730 &amp; 1200'!$AN$12,#REF!,"&lt;="&amp;'Display 730 &amp; 1200'!$AN$11))</f>
        <v>0</v>
      </c>
    </row>
    <row r="1723" spans="1:5">
      <c r="A1723" t="str">
        <f>IF(INDEX('Display 730 &amp; 1200'!$A:$A,ROW())="","",INDEX('Display 730 &amp; 1200'!$A:$A,ROW()))</f>
        <v/>
      </c>
      <c r="B1723" t="str">
        <f>IF(INDEX('Display 730 &amp; 1200'!$B:$B,ROW())="","",INDEX('Display 730 &amp; 1200'!$B:$B,ROW()))</f>
        <v/>
      </c>
      <c r="C1723" t="str">
        <f>IF(INDEX('Display 730 &amp; 1200'!$D:$D,ROW())="","",INDEX('Display 730 &amp; 1200'!$D:$D,ROW()))</f>
        <v/>
      </c>
      <c r="D1723">
        <f>IF($C1723="",0,SUMIFS(#REF!,#REF!,$C1723,#REF!,"&gt;="&amp;'Display 730 &amp; 1200'!$AN$10,#REF!,"&lt;="&amp;'Display 730 &amp; 1200'!$AN$9))</f>
        <v>0</v>
      </c>
      <c r="E1723">
        <f>IF($C1723="",0,SUMIFS(#REF!,#REF!,$C1723,#REF!,"&gt;="&amp;'Display 730 &amp; 1200'!$AN$12,#REF!,"&lt;="&amp;'Display 730 &amp; 1200'!$AN$11))</f>
        <v>0</v>
      </c>
    </row>
    <row r="1724" spans="1:5">
      <c r="A1724" t="str">
        <f>IF(INDEX('Display 730 &amp; 1200'!$A:$A,ROW())="","",INDEX('Display 730 &amp; 1200'!$A:$A,ROW()))</f>
        <v/>
      </c>
      <c r="B1724" t="str">
        <f>IF(INDEX('Display 730 &amp; 1200'!$B:$B,ROW())="","",INDEX('Display 730 &amp; 1200'!$B:$B,ROW()))</f>
        <v/>
      </c>
      <c r="C1724" t="str">
        <f>IF(INDEX('Display 730 &amp; 1200'!$D:$D,ROW())="","",INDEX('Display 730 &amp; 1200'!$D:$D,ROW()))</f>
        <v/>
      </c>
      <c r="D1724">
        <f>IF($C1724="",0,SUMIFS(#REF!,#REF!,$C1724,#REF!,"&gt;="&amp;'Display 730 &amp; 1200'!$AN$10,#REF!,"&lt;="&amp;'Display 730 &amp; 1200'!$AN$9))</f>
        <v>0</v>
      </c>
      <c r="E1724">
        <f>IF($C1724="",0,SUMIFS(#REF!,#REF!,$C1724,#REF!,"&gt;="&amp;'Display 730 &amp; 1200'!$AN$12,#REF!,"&lt;="&amp;'Display 730 &amp; 1200'!$AN$11))</f>
        <v>0</v>
      </c>
    </row>
    <row r="1725" spans="1:5">
      <c r="A1725" t="str">
        <f>IF(INDEX('Display 730 &amp; 1200'!$A:$A,ROW())="","",INDEX('Display 730 &amp; 1200'!$A:$A,ROW()))</f>
        <v/>
      </c>
      <c r="B1725" t="str">
        <f>IF(INDEX('Display 730 &amp; 1200'!$B:$B,ROW())="","",INDEX('Display 730 &amp; 1200'!$B:$B,ROW()))</f>
        <v/>
      </c>
      <c r="C1725" t="str">
        <f>IF(INDEX('Display 730 &amp; 1200'!$D:$D,ROW())="","",INDEX('Display 730 &amp; 1200'!$D:$D,ROW()))</f>
        <v/>
      </c>
      <c r="D1725">
        <f>IF($C1725="",0,SUMIFS(#REF!,#REF!,$C1725,#REF!,"&gt;="&amp;'Display 730 &amp; 1200'!$AN$10,#REF!,"&lt;="&amp;'Display 730 &amp; 1200'!$AN$9))</f>
        <v>0</v>
      </c>
      <c r="E1725">
        <f>IF($C1725="",0,SUMIFS(#REF!,#REF!,$C1725,#REF!,"&gt;="&amp;'Display 730 &amp; 1200'!$AN$12,#REF!,"&lt;="&amp;'Display 730 &amp; 1200'!$AN$11))</f>
        <v>0</v>
      </c>
    </row>
    <row r="1726" spans="1:5">
      <c r="A1726" t="str">
        <f>IF(INDEX('Display 730 &amp; 1200'!$A:$A,ROW())="","",INDEX('Display 730 &amp; 1200'!$A:$A,ROW()))</f>
        <v/>
      </c>
      <c r="B1726" t="str">
        <f>IF(INDEX('Display 730 &amp; 1200'!$B:$B,ROW())="","",INDEX('Display 730 &amp; 1200'!$B:$B,ROW()))</f>
        <v/>
      </c>
      <c r="C1726" t="str">
        <f>IF(INDEX('Display 730 &amp; 1200'!$D:$D,ROW())="","",INDEX('Display 730 &amp; 1200'!$D:$D,ROW()))</f>
        <v/>
      </c>
      <c r="D1726">
        <f>IF($C1726="",0,SUMIFS(#REF!,#REF!,$C1726,#REF!,"&gt;="&amp;'Display 730 &amp; 1200'!$AN$10,#REF!,"&lt;="&amp;'Display 730 &amp; 1200'!$AN$9))</f>
        <v>0</v>
      </c>
      <c r="E1726">
        <f>IF($C1726="",0,SUMIFS(#REF!,#REF!,$C1726,#REF!,"&gt;="&amp;'Display 730 &amp; 1200'!$AN$12,#REF!,"&lt;="&amp;'Display 730 &amp; 1200'!$AN$11))</f>
        <v>0</v>
      </c>
    </row>
    <row r="1727" spans="1:5">
      <c r="A1727" t="str">
        <f>IF(INDEX('Display 730 &amp; 1200'!$A:$A,ROW())="","",INDEX('Display 730 &amp; 1200'!$A:$A,ROW()))</f>
        <v/>
      </c>
      <c r="B1727" t="str">
        <f>IF(INDEX('Display 730 &amp; 1200'!$B:$B,ROW())="","",INDEX('Display 730 &amp; 1200'!$B:$B,ROW()))</f>
        <v/>
      </c>
      <c r="C1727" t="str">
        <f>IF(INDEX('Display 730 &amp; 1200'!$D:$D,ROW())="","",INDEX('Display 730 &amp; 1200'!$D:$D,ROW()))</f>
        <v/>
      </c>
      <c r="D1727">
        <f>IF($C1727="",0,SUMIFS(#REF!,#REF!,$C1727,#REF!,"&gt;="&amp;'Display 730 &amp; 1200'!$AN$10,#REF!,"&lt;="&amp;'Display 730 &amp; 1200'!$AN$9))</f>
        <v>0</v>
      </c>
      <c r="E1727">
        <f>IF($C1727="",0,SUMIFS(#REF!,#REF!,$C1727,#REF!,"&gt;="&amp;'Display 730 &amp; 1200'!$AN$12,#REF!,"&lt;="&amp;'Display 730 &amp; 1200'!$AN$11))</f>
        <v>0</v>
      </c>
    </row>
    <row r="1728" spans="1:5">
      <c r="A1728" t="str">
        <f>IF(INDEX('Display 730 &amp; 1200'!$A:$A,ROW())="","",INDEX('Display 730 &amp; 1200'!$A:$A,ROW()))</f>
        <v/>
      </c>
      <c r="B1728" t="str">
        <f>IF(INDEX('Display 730 &amp; 1200'!$B:$B,ROW())="","",INDEX('Display 730 &amp; 1200'!$B:$B,ROW()))</f>
        <v/>
      </c>
      <c r="C1728" t="str">
        <f>IF(INDEX('Display 730 &amp; 1200'!$D:$D,ROW())="","",INDEX('Display 730 &amp; 1200'!$D:$D,ROW()))</f>
        <v/>
      </c>
      <c r="D1728">
        <f>IF($C1728="",0,SUMIFS(#REF!,#REF!,$C1728,#REF!,"&gt;="&amp;'Display 730 &amp; 1200'!$AN$10,#REF!,"&lt;="&amp;'Display 730 &amp; 1200'!$AN$9))</f>
        <v>0</v>
      </c>
      <c r="E1728">
        <f>IF($C1728="",0,SUMIFS(#REF!,#REF!,$C1728,#REF!,"&gt;="&amp;'Display 730 &amp; 1200'!$AN$12,#REF!,"&lt;="&amp;'Display 730 &amp; 1200'!$AN$11))</f>
        <v>0</v>
      </c>
    </row>
    <row r="1729" spans="1:5">
      <c r="A1729" t="str">
        <f>IF(INDEX('Display 730 &amp; 1200'!$A:$A,ROW())="","",INDEX('Display 730 &amp; 1200'!$A:$A,ROW()))</f>
        <v/>
      </c>
      <c r="B1729" t="str">
        <f>IF(INDEX('Display 730 &amp; 1200'!$B:$B,ROW())="","",INDEX('Display 730 &amp; 1200'!$B:$B,ROW()))</f>
        <v/>
      </c>
      <c r="C1729" t="str">
        <f>IF(INDEX('Display 730 &amp; 1200'!$D:$D,ROW())="","",INDEX('Display 730 &amp; 1200'!$D:$D,ROW()))</f>
        <v/>
      </c>
      <c r="D1729">
        <f>IF($C1729="",0,SUMIFS(#REF!,#REF!,$C1729,#REF!,"&gt;="&amp;'Display 730 &amp; 1200'!$AN$10,#REF!,"&lt;="&amp;'Display 730 &amp; 1200'!$AN$9))</f>
        <v>0</v>
      </c>
      <c r="E1729">
        <f>IF($C1729="",0,SUMIFS(#REF!,#REF!,$C1729,#REF!,"&gt;="&amp;'Display 730 &amp; 1200'!$AN$12,#REF!,"&lt;="&amp;'Display 730 &amp; 1200'!$AN$11))</f>
        <v>0</v>
      </c>
    </row>
    <row r="1730" spans="1:5">
      <c r="A1730" t="str">
        <f>IF(INDEX('Display 730 &amp; 1200'!$A:$A,ROW())="","",INDEX('Display 730 &amp; 1200'!$A:$A,ROW()))</f>
        <v/>
      </c>
      <c r="B1730" t="str">
        <f>IF(INDEX('Display 730 &amp; 1200'!$B:$B,ROW())="","",INDEX('Display 730 &amp; 1200'!$B:$B,ROW()))</f>
        <v/>
      </c>
      <c r="C1730" t="str">
        <f>IF(INDEX('Display 730 &amp; 1200'!$D:$D,ROW())="","",INDEX('Display 730 &amp; 1200'!$D:$D,ROW()))</f>
        <v/>
      </c>
      <c r="D1730">
        <f>IF($C1730="",0,SUMIFS(#REF!,#REF!,$C1730,#REF!,"&gt;="&amp;'Display 730 &amp; 1200'!$AN$10,#REF!,"&lt;="&amp;'Display 730 &amp; 1200'!$AN$9))</f>
        <v>0</v>
      </c>
      <c r="E1730">
        <f>IF($C1730="",0,SUMIFS(#REF!,#REF!,$C1730,#REF!,"&gt;="&amp;'Display 730 &amp; 1200'!$AN$12,#REF!,"&lt;="&amp;'Display 730 &amp; 1200'!$AN$11))</f>
        <v>0</v>
      </c>
    </row>
    <row r="1731" spans="1:5">
      <c r="A1731" t="str">
        <f>IF(INDEX('Display 730 &amp; 1200'!$A:$A,ROW())="","",INDEX('Display 730 &amp; 1200'!$A:$A,ROW()))</f>
        <v/>
      </c>
      <c r="B1731" t="str">
        <f>IF(INDEX('Display 730 &amp; 1200'!$B:$B,ROW())="","",INDEX('Display 730 &amp; 1200'!$B:$B,ROW()))</f>
        <v/>
      </c>
      <c r="C1731" t="str">
        <f>IF(INDEX('Display 730 &amp; 1200'!$D:$D,ROW())="","",INDEX('Display 730 &amp; 1200'!$D:$D,ROW()))</f>
        <v/>
      </c>
      <c r="D1731">
        <f>IF($C1731="",0,SUMIFS(#REF!,#REF!,$C1731,#REF!,"&gt;="&amp;'Display 730 &amp; 1200'!$AN$10,#REF!,"&lt;="&amp;'Display 730 &amp; 1200'!$AN$9))</f>
        <v>0</v>
      </c>
      <c r="E1731">
        <f>IF($C1731="",0,SUMIFS(#REF!,#REF!,$C1731,#REF!,"&gt;="&amp;'Display 730 &amp; 1200'!$AN$12,#REF!,"&lt;="&amp;'Display 730 &amp; 1200'!$AN$11))</f>
        <v>0</v>
      </c>
    </row>
    <row r="1732" spans="1:5">
      <c r="A1732" t="str">
        <f>IF(INDEX('Display 730 &amp; 1200'!$A:$A,ROW())="","",INDEX('Display 730 &amp; 1200'!$A:$A,ROW()))</f>
        <v/>
      </c>
      <c r="B1732" t="str">
        <f>IF(INDEX('Display 730 &amp; 1200'!$B:$B,ROW())="","",INDEX('Display 730 &amp; 1200'!$B:$B,ROW()))</f>
        <v/>
      </c>
      <c r="C1732" t="str">
        <f>IF(INDEX('Display 730 &amp; 1200'!$D:$D,ROW())="","",INDEX('Display 730 &amp; 1200'!$D:$D,ROW()))</f>
        <v/>
      </c>
      <c r="D1732">
        <f>IF($C1732="",0,SUMIFS(#REF!,#REF!,$C1732,#REF!,"&gt;="&amp;'Display 730 &amp; 1200'!$AN$10,#REF!,"&lt;="&amp;'Display 730 &amp; 1200'!$AN$9))</f>
        <v>0</v>
      </c>
      <c r="E1732">
        <f>IF($C1732="",0,SUMIFS(#REF!,#REF!,$C1732,#REF!,"&gt;="&amp;'Display 730 &amp; 1200'!$AN$12,#REF!,"&lt;="&amp;'Display 730 &amp; 1200'!$AN$11))</f>
        <v>0</v>
      </c>
    </row>
    <row r="1733" spans="1:5">
      <c r="A1733" t="str">
        <f>IF(INDEX('Display 730 &amp; 1200'!$A:$A,ROW())="","",INDEX('Display 730 &amp; 1200'!$A:$A,ROW()))</f>
        <v/>
      </c>
      <c r="B1733" t="str">
        <f>IF(INDEX('Display 730 &amp; 1200'!$B:$B,ROW())="","",INDEX('Display 730 &amp; 1200'!$B:$B,ROW()))</f>
        <v/>
      </c>
      <c r="C1733" t="str">
        <f>IF(INDEX('Display 730 &amp; 1200'!$D:$D,ROW())="","",INDEX('Display 730 &amp; 1200'!$D:$D,ROW()))</f>
        <v/>
      </c>
      <c r="D1733">
        <f>IF($C1733="",0,SUMIFS(#REF!,#REF!,$C1733,#REF!,"&gt;="&amp;'Display 730 &amp; 1200'!$AN$10,#REF!,"&lt;="&amp;'Display 730 &amp; 1200'!$AN$9))</f>
        <v>0</v>
      </c>
      <c r="E1733">
        <f>IF($C1733="",0,SUMIFS(#REF!,#REF!,$C1733,#REF!,"&gt;="&amp;'Display 730 &amp; 1200'!$AN$12,#REF!,"&lt;="&amp;'Display 730 &amp; 1200'!$AN$11))</f>
        <v>0</v>
      </c>
    </row>
    <row r="1734" spans="1:5">
      <c r="A1734" t="str">
        <f>IF(INDEX('Display 730 &amp; 1200'!$A:$A,ROW())="","",INDEX('Display 730 &amp; 1200'!$A:$A,ROW()))</f>
        <v/>
      </c>
      <c r="B1734" t="str">
        <f>IF(INDEX('Display 730 &amp; 1200'!$B:$B,ROW())="","",INDEX('Display 730 &amp; 1200'!$B:$B,ROW()))</f>
        <v/>
      </c>
      <c r="C1734" t="str">
        <f>IF(INDEX('Display 730 &amp; 1200'!$D:$D,ROW())="","",INDEX('Display 730 &amp; 1200'!$D:$D,ROW()))</f>
        <v/>
      </c>
      <c r="D1734">
        <f>IF($C1734="",0,SUMIFS(#REF!,#REF!,$C1734,#REF!,"&gt;="&amp;'Display 730 &amp; 1200'!$AN$10,#REF!,"&lt;="&amp;'Display 730 &amp; 1200'!$AN$9))</f>
        <v>0</v>
      </c>
      <c r="E1734">
        <f>IF($C1734="",0,SUMIFS(#REF!,#REF!,$C1734,#REF!,"&gt;="&amp;'Display 730 &amp; 1200'!$AN$12,#REF!,"&lt;="&amp;'Display 730 &amp; 1200'!$AN$11))</f>
        <v>0</v>
      </c>
    </row>
    <row r="1735" spans="1:5">
      <c r="A1735" t="str">
        <f>IF(INDEX('Display 730 &amp; 1200'!$A:$A,ROW())="","",INDEX('Display 730 &amp; 1200'!$A:$A,ROW()))</f>
        <v/>
      </c>
      <c r="B1735" t="str">
        <f>IF(INDEX('Display 730 &amp; 1200'!$B:$B,ROW())="","",INDEX('Display 730 &amp; 1200'!$B:$B,ROW()))</f>
        <v/>
      </c>
      <c r="C1735" t="str">
        <f>IF(INDEX('Display 730 &amp; 1200'!$D:$D,ROW())="","",INDEX('Display 730 &amp; 1200'!$D:$D,ROW()))</f>
        <v/>
      </c>
      <c r="D1735">
        <f>IF($C1735="",0,SUMIFS(#REF!,#REF!,$C1735,#REF!,"&gt;="&amp;'Display 730 &amp; 1200'!$AN$10,#REF!,"&lt;="&amp;'Display 730 &amp; 1200'!$AN$9))</f>
        <v>0</v>
      </c>
      <c r="E1735">
        <f>IF($C1735="",0,SUMIFS(#REF!,#REF!,$C1735,#REF!,"&gt;="&amp;'Display 730 &amp; 1200'!$AN$12,#REF!,"&lt;="&amp;'Display 730 &amp; 1200'!$AN$11))</f>
        <v>0</v>
      </c>
    </row>
    <row r="1736" spans="1:5">
      <c r="A1736" t="str">
        <f>IF(INDEX('Display 730 &amp; 1200'!$A:$A,ROW())="","",INDEX('Display 730 &amp; 1200'!$A:$A,ROW()))</f>
        <v/>
      </c>
      <c r="B1736" t="str">
        <f>IF(INDEX('Display 730 &amp; 1200'!$B:$B,ROW())="","",INDEX('Display 730 &amp; 1200'!$B:$B,ROW()))</f>
        <v/>
      </c>
      <c r="C1736" t="str">
        <f>IF(INDEX('Display 730 &amp; 1200'!$D:$D,ROW())="","",INDEX('Display 730 &amp; 1200'!$D:$D,ROW()))</f>
        <v/>
      </c>
      <c r="D1736">
        <f>IF($C1736="",0,SUMIFS(#REF!,#REF!,$C1736,#REF!,"&gt;="&amp;'Display 730 &amp; 1200'!$AN$10,#REF!,"&lt;="&amp;'Display 730 &amp; 1200'!$AN$9))</f>
        <v>0</v>
      </c>
      <c r="E1736">
        <f>IF($C1736="",0,SUMIFS(#REF!,#REF!,$C1736,#REF!,"&gt;="&amp;'Display 730 &amp; 1200'!$AN$12,#REF!,"&lt;="&amp;'Display 730 &amp; 1200'!$AN$11))</f>
        <v>0</v>
      </c>
    </row>
    <row r="1737" spans="1:5">
      <c r="A1737" t="str">
        <f>IF(INDEX('Display 730 &amp; 1200'!$A:$A,ROW())="","",INDEX('Display 730 &amp; 1200'!$A:$A,ROW()))</f>
        <v/>
      </c>
      <c r="B1737" t="str">
        <f>IF(INDEX('Display 730 &amp; 1200'!$B:$B,ROW())="","",INDEX('Display 730 &amp; 1200'!$B:$B,ROW()))</f>
        <v/>
      </c>
      <c r="C1737" t="str">
        <f>IF(INDEX('Display 730 &amp; 1200'!$D:$D,ROW())="","",INDEX('Display 730 &amp; 1200'!$D:$D,ROW()))</f>
        <v/>
      </c>
      <c r="D1737">
        <f>IF($C1737="",0,SUMIFS(#REF!,#REF!,$C1737,#REF!,"&gt;="&amp;'Display 730 &amp; 1200'!$AN$10,#REF!,"&lt;="&amp;'Display 730 &amp; 1200'!$AN$9))</f>
        <v>0</v>
      </c>
      <c r="E1737">
        <f>IF($C1737="",0,SUMIFS(#REF!,#REF!,$C1737,#REF!,"&gt;="&amp;'Display 730 &amp; 1200'!$AN$12,#REF!,"&lt;="&amp;'Display 730 &amp; 1200'!$AN$11))</f>
        <v>0</v>
      </c>
    </row>
    <row r="1738" spans="1:5">
      <c r="A1738" t="str">
        <f>IF(INDEX('Display 730 &amp; 1200'!$A:$A,ROW())="","",INDEX('Display 730 &amp; 1200'!$A:$A,ROW()))</f>
        <v/>
      </c>
      <c r="B1738" t="str">
        <f>IF(INDEX('Display 730 &amp; 1200'!$B:$B,ROW())="","",INDEX('Display 730 &amp; 1200'!$B:$B,ROW()))</f>
        <v/>
      </c>
      <c r="C1738" t="str">
        <f>IF(INDEX('Display 730 &amp; 1200'!$D:$D,ROW())="","",INDEX('Display 730 &amp; 1200'!$D:$D,ROW()))</f>
        <v/>
      </c>
      <c r="D1738">
        <f>IF($C1738="",0,SUMIFS(#REF!,#REF!,$C1738,#REF!,"&gt;="&amp;'Display 730 &amp; 1200'!$AN$10,#REF!,"&lt;="&amp;'Display 730 &amp; 1200'!$AN$9))</f>
        <v>0</v>
      </c>
      <c r="E1738">
        <f>IF($C1738="",0,SUMIFS(#REF!,#REF!,$C1738,#REF!,"&gt;="&amp;'Display 730 &amp; 1200'!$AN$12,#REF!,"&lt;="&amp;'Display 730 &amp; 1200'!$AN$11))</f>
        <v>0</v>
      </c>
    </row>
    <row r="1739" spans="1:5">
      <c r="A1739" t="str">
        <f>IF(INDEX('Display 730 &amp; 1200'!$A:$A,ROW())="","",INDEX('Display 730 &amp; 1200'!$A:$A,ROW()))</f>
        <v/>
      </c>
      <c r="B1739" t="str">
        <f>IF(INDEX('Display 730 &amp; 1200'!$B:$B,ROW())="","",INDEX('Display 730 &amp; 1200'!$B:$B,ROW()))</f>
        <v/>
      </c>
      <c r="C1739" t="str">
        <f>IF(INDEX('Display 730 &amp; 1200'!$D:$D,ROW())="","",INDEX('Display 730 &amp; 1200'!$D:$D,ROW()))</f>
        <v/>
      </c>
      <c r="D1739">
        <f>IF($C1739="",0,SUMIFS(#REF!,#REF!,$C1739,#REF!,"&gt;="&amp;'Display 730 &amp; 1200'!$AN$10,#REF!,"&lt;="&amp;'Display 730 &amp; 1200'!$AN$9))</f>
        <v>0</v>
      </c>
      <c r="E1739">
        <f>IF($C1739="",0,SUMIFS(#REF!,#REF!,$C1739,#REF!,"&gt;="&amp;'Display 730 &amp; 1200'!$AN$12,#REF!,"&lt;="&amp;'Display 730 &amp; 1200'!$AN$11))</f>
        <v>0</v>
      </c>
    </row>
    <row r="1740" spans="1:5">
      <c r="A1740" t="str">
        <f>IF(INDEX('Display 730 &amp; 1200'!$A:$A,ROW())="","",INDEX('Display 730 &amp; 1200'!$A:$A,ROW()))</f>
        <v/>
      </c>
      <c r="B1740" t="str">
        <f>IF(INDEX('Display 730 &amp; 1200'!$B:$B,ROW())="","",INDEX('Display 730 &amp; 1200'!$B:$B,ROW()))</f>
        <v/>
      </c>
      <c r="C1740" t="str">
        <f>IF(INDEX('Display 730 &amp; 1200'!$D:$D,ROW())="","",INDEX('Display 730 &amp; 1200'!$D:$D,ROW()))</f>
        <v/>
      </c>
      <c r="D1740">
        <f>IF($C1740="",0,SUMIFS(#REF!,#REF!,$C1740,#REF!,"&gt;="&amp;'Display 730 &amp; 1200'!$AN$10,#REF!,"&lt;="&amp;'Display 730 &amp; 1200'!$AN$9))</f>
        <v>0</v>
      </c>
      <c r="E1740">
        <f>IF($C1740="",0,SUMIFS(#REF!,#REF!,$C1740,#REF!,"&gt;="&amp;'Display 730 &amp; 1200'!$AN$12,#REF!,"&lt;="&amp;'Display 730 &amp; 1200'!$AN$11))</f>
        <v>0</v>
      </c>
    </row>
    <row r="1741" spans="1:5">
      <c r="A1741" t="str">
        <f>IF(INDEX('Display 730 &amp; 1200'!$A:$A,ROW())="","",INDEX('Display 730 &amp; 1200'!$A:$A,ROW()))</f>
        <v/>
      </c>
      <c r="B1741" t="str">
        <f>IF(INDEX('Display 730 &amp; 1200'!$B:$B,ROW())="","",INDEX('Display 730 &amp; 1200'!$B:$B,ROW()))</f>
        <v/>
      </c>
      <c r="C1741" t="str">
        <f>IF(INDEX('Display 730 &amp; 1200'!$D:$D,ROW())="","",INDEX('Display 730 &amp; 1200'!$D:$D,ROW()))</f>
        <v/>
      </c>
      <c r="D1741">
        <f>IF($C1741="",0,SUMIFS(#REF!,#REF!,$C1741,#REF!,"&gt;="&amp;'Display 730 &amp; 1200'!$AN$10,#REF!,"&lt;="&amp;'Display 730 &amp; 1200'!$AN$9))</f>
        <v>0</v>
      </c>
      <c r="E1741">
        <f>IF($C1741="",0,SUMIFS(#REF!,#REF!,$C1741,#REF!,"&gt;="&amp;'Display 730 &amp; 1200'!$AN$12,#REF!,"&lt;="&amp;'Display 730 &amp; 1200'!$AN$11))</f>
        <v>0</v>
      </c>
    </row>
    <row r="1742" spans="1:5">
      <c r="A1742" t="str">
        <f>IF(INDEX('Display 730 &amp; 1200'!$A:$A,ROW())="","",INDEX('Display 730 &amp; 1200'!$A:$A,ROW()))</f>
        <v/>
      </c>
      <c r="B1742" t="str">
        <f>IF(INDEX('Display 730 &amp; 1200'!$B:$B,ROW())="","",INDEX('Display 730 &amp; 1200'!$B:$B,ROW()))</f>
        <v/>
      </c>
      <c r="C1742" t="str">
        <f>IF(INDEX('Display 730 &amp; 1200'!$D:$D,ROW())="","",INDEX('Display 730 &amp; 1200'!$D:$D,ROW()))</f>
        <v/>
      </c>
      <c r="D1742">
        <f>IF($C1742="",0,SUMIFS(#REF!,#REF!,$C1742,#REF!,"&gt;="&amp;'Display 730 &amp; 1200'!$AN$10,#REF!,"&lt;="&amp;'Display 730 &amp; 1200'!$AN$9))</f>
        <v>0</v>
      </c>
      <c r="E1742">
        <f>IF($C1742="",0,SUMIFS(#REF!,#REF!,$C1742,#REF!,"&gt;="&amp;'Display 730 &amp; 1200'!$AN$12,#REF!,"&lt;="&amp;'Display 730 &amp; 1200'!$AN$11))</f>
        <v>0</v>
      </c>
    </row>
    <row r="1743" spans="1:5">
      <c r="A1743" t="str">
        <f>IF(INDEX('Display 730 &amp; 1200'!$A:$A,ROW())="","",INDEX('Display 730 &amp; 1200'!$A:$A,ROW()))</f>
        <v/>
      </c>
      <c r="B1743" t="str">
        <f>IF(INDEX('Display 730 &amp; 1200'!$B:$B,ROW())="","",INDEX('Display 730 &amp; 1200'!$B:$B,ROW()))</f>
        <v/>
      </c>
      <c r="C1743" t="str">
        <f>IF(INDEX('Display 730 &amp; 1200'!$D:$D,ROW())="","",INDEX('Display 730 &amp; 1200'!$D:$D,ROW()))</f>
        <v/>
      </c>
      <c r="D1743">
        <f>IF($C1743="",0,SUMIFS(#REF!,#REF!,$C1743,#REF!,"&gt;="&amp;'Display 730 &amp; 1200'!$AN$10,#REF!,"&lt;="&amp;'Display 730 &amp; 1200'!$AN$9))</f>
        <v>0</v>
      </c>
      <c r="E1743">
        <f>IF($C1743="",0,SUMIFS(#REF!,#REF!,$C1743,#REF!,"&gt;="&amp;'Display 730 &amp; 1200'!$AN$12,#REF!,"&lt;="&amp;'Display 730 &amp; 1200'!$AN$11))</f>
        <v>0</v>
      </c>
    </row>
    <row r="1744" spans="1:5">
      <c r="A1744" t="str">
        <f>IF(INDEX('Display 730 &amp; 1200'!$A:$A,ROW())="","",INDEX('Display 730 &amp; 1200'!$A:$A,ROW()))</f>
        <v/>
      </c>
      <c r="B1744" t="str">
        <f>IF(INDEX('Display 730 &amp; 1200'!$B:$B,ROW())="","",INDEX('Display 730 &amp; 1200'!$B:$B,ROW()))</f>
        <v/>
      </c>
      <c r="C1744" t="str">
        <f>IF(INDEX('Display 730 &amp; 1200'!$D:$D,ROW())="","",INDEX('Display 730 &amp; 1200'!$D:$D,ROW()))</f>
        <v/>
      </c>
      <c r="D1744">
        <f>IF($C1744="",0,SUMIFS(#REF!,#REF!,$C1744,#REF!,"&gt;="&amp;'Display 730 &amp; 1200'!$AN$10,#REF!,"&lt;="&amp;'Display 730 &amp; 1200'!$AN$9))</f>
        <v>0</v>
      </c>
      <c r="E1744">
        <f>IF($C1744="",0,SUMIFS(#REF!,#REF!,$C1744,#REF!,"&gt;="&amp;'Display 730 &amp; 1200'!$AN$12,#REF!,"&lt;="&amp;'Display 730 &amp; 1200'!$AN$11))</f>
        <v>0</v>
      </c>
    </row>
    <row r="1745" spans="1:5">
      <c r="A1745" t="str">
        <f>IF(INDEX('Display 730 &amp; 1200'!$A:$A,ROW())="","",INDEX('Display 730 &amp; 1200'!$A:$A,ROW()))</f>
        <v/>
      </c>
      <c r="B1745" t="str">
        <f>IF(INDEX('Display 730 &amp; 1200'!$B:$B,ROW())="","",INDEX('Display 730 &amp; 1200'!$B:$B,ROW()))</f>
        <v/>
      </c>
      <c r="C1745" t="str">
        <f>IF(INDEX('Display 730 &amp; 1200'!$D:$D,ROW())="","",INDEX('Display 730 &amp; 1200'!$D:$D,ROW()))</f>
        <v/>
      </c>
      <c r="D1745">
        <f>IF($C1745="",0,SUMIFS(#REF!,#REF!,$C1745,#REF!,"&gt;="&amp;'Display 730 &amp; 1200'!$AN$10,#REF!,"&lt;="&amp;'Display 730 &amp; 1200'!$AN$9))</f>
        <v>0</v>
      </c>
      <c r="E1745">
        <f>IF($C1745="",0,SUMIFS(#REF!,#REF!,$C1745,#REF!,"&gt;="&amp;'Display 730 &amp; 1200'!$AN$12,#REF!,"&lt;="&amp;'Display 730 &amp; 1200'!$AN$11))</f>
        <v>0</v>
      </c>
    </row>
    <row r="1746" spans="1:5">
      <c r="A1746" t="str">
        <f>IF(INDEX('Display 730 &amp; 1200'!$A:$A,ROW())="","",INDEX('Display 730 &amp; 1200'!$A:$A,ROW()))</f>
        <v/>
      </c>
      <c r="B1746" t="str">
        <f>IF(INDEX('Display 730 &amp; 1200'!$B:$B,ROW())="","",INDEX('Display 730 &amp; 1200'!$B:$B,ROW()))</f>
        <v/>
      </c>
      <c r="C1746" t="str">
        <f>IF(INDEX('Display 730 &amp; 1200'!$D:$D,ROW())="","",INDEX('Display 730 &amp; 1200'!$D:$D,ROW()))</f>
        <v/>
      </c>
      <c r="D1746">
        <f>IF($C1746="",0,SUMIFS(#REF!,#REF!,$C1746,#REF!,"&gt;="&amp;'Display 730 &amp; 1200'!$AN$10,#REF!,"&lt;="&amp;'Display 730 &amp; 1200'!$AN$9))</f>
        <v>0</v>
      </c>
      <c r="E1746">
        <f>IF($C1746="",0,SUMIFS(#REF!,#REF!,$C1746,#REF!,"&gt;="&amp;'Display 730 &amp; 1200'!$AN$12,#REF!,"&lt;="&amp;'Display 730 &amp; 1200'!$AN$11))</f>
        <v>0</v>
      </c>
    </row>
    <row r="1747" spans="1:5">
      <c r="A1747" t="str">
        <f>IF(INDEX('Display 730 &amp; 1200'!$A:$A,ROW())="","",INDEX('Display 730 &amp; 1200'!$A:$A,ROW()))</f>
        <v/>
      </c>
      <c r="B1747" t="str">
        <f>IF(INDEX('Display 730 &amp; 1200'!$B:$B,ROW())="","",INDEX('Display 730 &amp; 1200'!$B:$B,ROW()))</f>
        <v/>
      </c>
      <c r="C1747" t="str">
        <f>IF(INDEX('Display 730 &amp; 1200'!$D:$D,ROW())="","",INDEX('Display 730 &amp; 1200'!$D:$D,ROW()))</f>
        <v/>
      </c>
      <c r="D1747">
        <f>IF($C1747="",0,SUMIFS(#REF!,#REF!,$C1747,#REF!,"&gt;="&amp;'Display 730 &amp; 1200'!$AN$10,#REF!,"&lt;="&amp;'Display 730 &amp; 1200'!$AN$9))</f>
        <v>0</v>
      </c>
      <c r="E1747">
        <f>IF($C1747="",0,SUMIFS(#REF!,#REF!,$C1747,#REF!,"&gt;="&amp;'Display 730 &amp; 1200'!$AN$12,#REF!,"&lt;="&amp;'Display 730 &amp; 1200'!$AN$11))</f>
        <v>0</v>
      </c>
    </row>
    <row r="1748" spans="1:5">
      <c r="A1748" t="str">
        <f>IF(INDEX('Display 730 &amp; 1200'!$A:$A,ROW())="","",INDEX('Display 730 &amp; 1200'!$A:$A,ROW()))</f>
        <v/>
      </c>
      <c r="B1748" t="str">
        <f>IF(INDEX('Display 730 &amp; 1200'!$B:$B,ROW())="","",INDEX('Display 730 &amp; 1200'!$B:$B,ROW()))</f>
        <v/>
      </c>
      <c r="C1748" t="str">
        <f>IF(INDEX('Display 730 &amp; 1200'!$D:$D,ROW())="","",INDEX('Display 730 &amp; 1200'!$D:$D,ROW()))</f>
        <v/>
      </c>
      <c r="D1748">
        <f>IF($C1748="",0,SUMIFS(#REF!,#REF!,$C1748,#REF!,"&gt;="&amp;'Display 730 &amp; 1200'!$AN$10,#REF!,"&lt;="&amp;'Display 730 &amp; 1200'!$AN$9))</f>
        <v>0</v>
      </c>
      <c r="E1748">
        <f>IF($C1748="",0,SUMIFS(#REF!,#REF!,$C1748,#REF!,"&gt;="&amp;'Display 730 &amp; 1200'!$AN$12,#REF!,"&lt;="&amp;'Display 730 &amp; 1200'!$AN$11))</f>
        <v>0</v>
      </c>
    </row>
    <row r="1749" spans="1:5">
      <c r="A1749" t="str">
        <f>IF(INDEX('Display 730 &amp; 1200'!$A:$A,ROW())="","",INDEX('Display 730 &amp; 1200'!$A:$A,ROW()))</f>
        <v/>
      </c>
      <c r="B1749" t="str">
        <f>IF(INDEX('Display 730 &amp; 1200'!$B:$B,ROW())="","",INDEX('Display 730 &amp; 1200'!$B:$B,ROW()))</f>
        <v/>
      </c>
      <c r="C1749" t="str">
        <f>IF(INDEX('Display 730 &amp; 1200'!$D:$D,ROW())="","",INDEX('Display 730 &amp; 1200'!$D:$D,ROW()))</f>
        <v/>
      </c>
      <c r="D1749">
        <f>IF($C1749="",0,SUMIFS(#REF!,#REF!,$C1749,#REF!,"&gt;="&amp;'Display 730 &amp; 1200'!$AN$10,#REF!,"&lt;="&amp;'Display 730 &amp; 1200'!$AN$9))</f>
        <v>0</v>
      </c>
      <c r="E1749">
        <f>IF($C1749="",0,SUMIFS(#REF!,#REF!,$C1749,#REF!,"&gt;="&amp;'Display 730 &amp; 1200'!$AN$12,#REF!,"&lt;="&amp;'Display 730 &amp; 1200'!$AN$11))</f>
        <v>0</v>
      </c>
    </row>
    <row r="1750" spans="1:5">
      <c r="A1750" t="str">
        <f>IF(INDEX('Display 730 &amp; 1200'!$A:$A,ROW())="","",INDEX('Display 730 &amp; 1200'!$A:$A,ROW()))</f>
        <v/>
      </c>
      <c r="B1750" t="str">
        <f>IF(INDEX('Display 730 &amp; 1200'!$B:$B,ROW())="","",INDEX('Display 730 &amp; 1200'!$B:$B,ROW()))</f>
        <v/>
      </c>
      <c r="C1750" t="str">
        <f>IF(INDEX('Display 730 &amp; 1200'!$D:$D,ROW())="","",INDEX('Display 730 &amp; 1200'!$D:$D,ROW()))</f>
        <v/>
      </c>
      <c r="D1750">
        <f>IF($C1750="",0,SUMIFS(#REF!,#REF!,$C1750,#REF!,"&gt;="&amp;'Display 730 &amp; 1200'!$AN$10,#REF!,"&lt;="&amp;'Display 730 &amp; 1200'!$AN$9))</f>
        <v>0</v>
      </c>
      <c r="E1750">
        <f>IF($C1750="",0,SUMIFS(#REF!,#REF!,$C1750,#REF!,"&gt;="&amp;'Display 730 &amp; 1200'!$AN$12,#REF!,"&lt;="&amp;'Display 730 &amp; 1200'!$AN$11))</f>
        <v>0</v>
      </c>
    </row>
    <row r="1751" spans="1:5">
      <c r="A1751" t="str">
        <f>IF(INDEX('Display 730 &amp; 1200'!$A:$A,ROW())="","",INDEX('Display 730 &amp; 1200'!$A:$A,ROW()))</f>
        <v/>
      </c>
      <c r="B1751" t="str">
        <f>IF(INDEX('Display 730 &amp; 1200'!$B:$B,ROW())="","",INDEX('Display 730 &amp; 1200'!$B:$B,ROW()))</f>
        <v/>
      </c>
      <c r="C1751" t="str">
        <f>IF(INDEX('Display 730 &amp; 1200'!$D:$D,ROW())="","",INDEX('Display 730 &amp; 1200'!$D:$D,ROW()))</f>
        <v/>
      </c>
      <c r="D1751">
        <f>IF($C1751="",0,SUMIFS(#REF!,#REF!,$C1751,#REF!,"&gt;="&amp;'Display 730 &amp; 1200'!$AN$10,#REF!,"&lt;="&amp;'Display 730 &amp; 1200'!$AN$9))</f>
        <v>0</v>
      </c>
      <c r="E1751">
        <f>IF($C1751="",0,SUMIFS(#REF!,#REF!,$C1751,#REF!,"&gt;="&amp;'Display 730 &amp; 1200'!$AN$12,#REF!,"&lt;="&amp;'Display 730 &amp; 1200'!$AN$11))</f>
        <v>0</v>
      </c>
    </row>
    <row r="1752" spans="1:5">
      <c r="A1752" t="str">
        <f>IF(INDEX('Display 730 &amp; 1200'!$A:$A,ROW())="","",INDEX('Display 730 &amp; 1200'!$A:$A,ROW()))</f>
        <v/>
      </c>
      <c r="B1752" t="str">
        <f>IF(INDEX('Display 730 &amp; 1200'!$B:$B,ROW())="","",INDEX('Display 730 &amp; 1200'!$B:$B,ROW()))</f>
        <v/>
      </c>
      <c r="C1752" t="str">
        <f>IF(INDEX('Display 730 &amp; 1200'!$D:$D,ROW())="","",INDEX('Display 730 &amp; 1200'!$D:$D,ROW()))</f>
        <v/>
      </c>
      <c r="D1752">
        <f>IF($C1752="",0,SUMIFS(#REF!,#REF!,$C1752,#REF!,"&gt;="&amp;'Display 730 &amp; 1200'!$AN$10,#REF!,"&lt;="&amp;'Display 730 &amp; 1200'!$AN$9))</f>
        <v>0</v>
      </c>
      <c r="E1752">
        <f>IF($C1752="",0,SUMIFS(#REF!,#REF!,$C1752,#REF!,"&gt;="&amp;'Display 730 &amp; 1200'!$AN$12,#REF!,"&lt;="&amp;'Display 730 &amp; 1200'!$AN$11))</f>
        <v>0</v>
      </c>
    </row>
    <row r="1753" spans="1:5">
      <c r="A1753" t="str">
        <f>IF(INDEX('Display 730 &amp; 1200'!$A:$A,ROW())="","",INDEX('Display 730 &amp; 1200'!$A:$A,ROW()))</f>
        <v/>
      </c>
      <c r="B1753" t="str">
        <f>IF(INDEX('Display 730 &amp; 1200'!$B:$B,ROW())="","",INDEX('Display 730 &amp; 1200'!$B:$B,ROW()))</f>
        <v/>
      </c>
      <c r="C1753" t="str">
        <f>IF(INDEX('Display 730 &amp; 1200'!$D:$D,ROW())="","",INDEX('Display 730 &amp; 1200'!$D:$D,ROW()))</f>
        <v/>
      </c>
      <c r="D1753">
        <f>IF($C1753="",0,SUMIFS(#REF!,#REF!,$C1753,#REF!,"&gt;="&amp;'Display 730 &amp; 1200'!$AN$10,#REF!,"&lt;="&amp;'Display 730 &amp; 1200'!$AN$9))</f>
        <v>0</v>
      </c>
      <c r="E1753">
        <f>IF($C1753="",0,SUMIFS(#REF!,#REF!,$C1753,#REF!,"&gt;="&amp;'Display 730 &amp; 1200'!$AN$12,#REF!,"&lt;="&amp;'Display 730 &amp; 1200'!$AN$11))</f>
        <v>0</v>
      </c>
    </row>
    <row r="1754" spans="1:5">
      <c r="A1754" t="str">
        <f>IF(INDEX('Display 730 &amp; 1200'!$A:$A,ROW())="","",INDEX('Display 730 &amp; 1200'!$A:$A,ROW()))</f>
        <v/>
      </c>
      <c r="B1754" t="str">
        <f>IF(INDEX('Display 730 &amp; 1200'!$B:$B,ROW())="","",INDEX('Display 730 &amp; 1200'!$B:$B,ROW()))</f>
        <v/>
      </c>
      <c r="C1754" t="str">
        <f>IF(INDEX('Display 730 &amp; 1200'!$D:$D,ROW())="","",INDEX('Display 730 &amp; 1200'!$D:$D,ROW()))</f>
        <v/>
      </c>
      <c r="D1754">
        <f>IF($C1754="",0,SUMIFS(#REF!,#REF!,$C1754,#REF!,"&gt;="&amp;'Display 730 &amp; 1200'!$AN$10,#REF!,"&lt;="&amp;'Display 730 &amp; 1200'!$AN$9))</f>
        <v>0</v>
      </c>
      <c r="E1754">
        <f>IF($C1754="",0,SUMIFS(#REF!,#REF!,$C1754,#REF!,"&gt;="&amp;'Display 730 &amp; 1200'!$AN$12,#REF!,"&lt;="&amp;'Display 730 &amp; 1200'!$AN$11))</f>
        <v>0</v>
      </c>
    </row>
    <row r="1755" spans="1:5">
      <c r="A1755" t="str">
        <f>IF(INDEX('Display 730 &amp; 1200'!$A:$A,ROW())="","",INDEX('Display 730 &amp; 1200'!$A:$A,ROW()))</f>
        <v/>
      </c>
      <c r="B1755" t="str">
        <f>IF(INDEX('Display 730 &amp; 1200'!$B:$B,ROW())="","",INDEX('Display 730 &amp; 1200'!$B:$B,ROW()))</f>
        <v/>
      </c>
      <c r="C1755" t="str">
        <f>IF(INDEX('Display 730 &amp; 1200'!$D:$D,ROW())="","",INDEX('Display 730 &amp; 1200'!$D:$D,ROW()))</f>
        <v/>
      </c>
      <c r="D1755">
        <f>IF($C1755="",0,SUMIFS(#REF!,#REF!,$C1755,#REF!,"&gt;="&amp;'Display 730 &amp; 1200'!$AN$10,#REF!,"&lt;="&amp;'Display 730 &amp; 1200'!$AN$9))</f>
        <v>0</v>
      </c>
      <c r="E1755">
        <f>IF($C1755="",0,SUMIFS(#REF!,#REF!,$C1755,#REF!,"&gt;="&amp;'Display 730 &amp; 1200'!$AN$12,#REF!,"&lt;="&amp;'Display 730 &amp; 1200'!$AN$11))</f>
        <v>0</v>
      </c>
    </row>
    <row r="1756" spans="1:5">
      <c r="A1756" t="str">
        <f>IF(INDEX('Display 730 &amp; 1200'!$A:$A,ROW())="","",INDEX('Display 730 &amp; 1200'!$A:$A,ROW()))</f>
        <v/>
      </c>
      <c r="B1756" t="str">
        <f>IF(INDEX('Display 730 &amp; 1200'!$B:$B,ROW())="","",INDEX('Display 730 &amp; 1200'!$B:$B,ROW()))</f>
        <v/>
      </c>
      <c r="C1756" t="str">
        <f>IF(INDEX('Display 730 &amp; 1200'!$D:$D,ROW())="","",INDEX('Display 730 &amp; 1200'!$D:$D,ROW()))</f>
        <v/>
      </c>
      <c r="D1756">
        <f>IF($C1756="",0,SUMIFS(#REF!,#REF!,$C1756,#REF!,"&gt;="&amp;'Display 730 &amp; 1200'!$AN$10,#REF!,"&lt;="&amp;'Display 730 &amp; 1200'!$AN$9))</f>
        <v>0</v>
      </c>
      <c r="E1756">
        <f>IF($C1756="",0,SUMIFS(#REF!,#REF!,$C1756,#REF!,"&gt;="&amp;'Display 730 &amp; 1200'!$AN$12,#REF!,"&lt;="&amp;'Display 730 &amp; 1200'!$AN$11))</f>
        <v>0</v>
      </c>
    </row>
    <row r="1757" spans="1:5">
      <c r="A1757" t="str">
        <f>IF(INDEX('Display 730 &amp; 1200'!$A:$A,ROW())="","",INDEX('Display 730 &amp; 1200'!$A:$A,ROW()))</f>
        <v/>
      </c>
      <c r="B1757" t="str">
        <f>IF(INDEX('Display 730 &amp; 1200'!$B:$B,ROW())="","",INDEX('Display 730 &amp; 1200'!$B:$B,ROW()))</f>
        <v/>
      </c>
      <c r="C1757" t="str">
        <f>IF(INDEX('Display 730 &amp; 1200'!$D:$D,ROW())="","",INDEX('Display 730 &amp; 1200'!$D:$D,ROW()))</f>
        <v/>
      </c>
      <c r="D1757">
        <f>IF($C1757="",0,SUMIFS(#REF!,#REF!,$C1757,#REF!,"&gt;="&amp;'Display 730 &amp; 1200'!$AN$10,#REF!,"&lt;="&amp;'Display 730 &amp; 1200'!$AN$9))</f>
        <v>0</v>
      </c>
      <c r="E1757">
        <f>IF($C1757="",0,SUMIFS(#REF!,#REF!,$C1757,#REF!,"&gt;="&amp;'Display 730 &amp; 1200'!$AN$12,#REF!,"&lt;="&amp;'Display 730 &amp; 1200'!$AN$11))</f>
        <v>0</v>
      </c>
    </row>
    <row r="1758" spans="1:5">
      <c r="A1758" t="str">
        <f>IF(INDEX('Display 730 &amp; 1200'!$A:$A,ROW())="","",INDEX('Display 730 &amp; 1200'!$A:$A,ROW()))</f>
        <v/>
      </c>
      <c r="B1758" t="str">
        <f>IF(INDEX('Display 730 &amp; 1200'!$B:$B,ROW())="","",INDEX('Display 730 &amp; 1200'!$B:$B,ROW()))</f>
        <v/>
      </c>
      <c r="C1758" t="str">
        <f>IF(INDEX('Display 730 &amp; 1200'!$D:$D,ROW())="","",INDEX('Display 730 &amp; 1200'!$D:$D,ROW()))</f>
        <v/>
      </c>
      <c r="D1758">
        <f>IF($C1758="",0,SUMIFS(#REF!,#REF!,$C1758,#REF!,"&gt;="&amp;'Display 730 &amp; 1200'!$AN$10,#REF!,"&lt;="&amp;'Display 730 &amp; 1200'!$AN$9))</f>
        <v>0</v>
      </c>
      <c r="E1758">
        <f>IF($C1758="",0,SUMIFS(#REF!,#REF!,$C1758,#REF!,"&gt;="&amp;'Display 730 &amp; 1200'!$AN$12,#REF!,"&lt;="&amp;'Display 730 &amp; 1200'!$AN$11))</f>
        <v>0</v>
      </c>
    </row>
    <row r="1759" spans="1:5">
      <c r="A1759" t="str">
        <f>IF(INDEX('Display 730 &amp; 1200'!$A:$A,ROW())="","",INDEX('Display 730 &amp; 1200'!$A:$A,ROW()))</f>
        <v/>
      </c>
      <c r="B1759" t="str">
        <f>IF(INDEX('Display 730 &amp; 1200'!$B:$B,ROW())="","",INDEX('Display 730 &amp; 1200'!$B:$B,ROW()))</f>
        <v/>
      </c>
      <c r="C1759" t="str">
        <f>IF(INDEX('Display 730 &amp; 1200'!$D:$D,ROW())="","",INDEX('Display 730 &amp; 1200'!$D:$D,ROW()))</f>
        <v/>
      </c>
      <c r="D1759">
        <f>IF($C1759="",0,SUMIFS(#REF!,#REF!,$C1759,#REF!,"&gt;="&amp;'Display 730 &amp; 1200'!$AN$10,#REF!,"&lt;="&amp;'Display 730 &amp; 1200'!$AN$9))</f>
        <v>0</v>
      </c>
      <c r="E1759">
        <f>IF($C1759="",0,SUMIFS(#REF!,#REF!,$C1759,#REF!,"&gt;="&amp;'Display 730 &amp; 1200'!$AN$12,#REF!,"&lt;="&amp;'Display 730 &amp; 1200'!$AN$11))</f>
        <v>0</v>
      </c>
    </row>
    <row r="1760" spans="1:5">
      <c r="A1760" t="str">
        <f>IF(INDEX('Display 730 &amp; 1200'!$A:$A,ROW())="","",INDEX('Display 730 &amp; 1200'!$A:$A,ROW()))</f>
        <v/>
      </c>
      <c r="B1760" t="str">
        <f>IF(INDEX('Display 730 &amp; 1200'!$B:$B,ROW())="","",INDEX('Display 730 &amp; 1200'!$B:$B,ROW()))</f>
        <v/>
      </c>
      <c r="C1760" t="str">
        <f>IF(INDEX('Display 730 &amp; 1200'!$D:$D,ROW())="","",INDEX('Display 730 &amp; 1200'!$D:$D,ROW()))</f>
        <v/>
      </c>
      <c r="D1760">
        <f>IF($C1760="",0,SUMIFS(#REF!,#REF!,$C1760,#REF!,"&gt;="&amp;'Display 730 &amp; 1200'!$AN$10,#REF!,"&lt;="&amp;'Display 730 &amp; 1200'!$AN$9))</f>
        <v>0</v>
      </c>
      <c r="E1760">
        <f>IF($C1760="",0,SUMIFS(#REF!,#REF!,$C1760,#REF!,"&gt;="&amp;'Display 730 &amp; 1200'!$AN$12,#REF!,"&lt;="&amp;'Display 730 &amp; 1200'!$AN$11))</f>
        <v>0</v>
      </c>
    </row>
    <row r="1761" spans="1:5">
      <c r="A1761" t="str">
        <f>IF(INDEX('Display 730 &amp; 1200'!$A:$A,ROW())="","",INDEX('Display 730 &amp; 1200'!$A:$A,ROW()))</f>
        <v/>
      </c>
      <c r="B1761" t="str">
        <f>IF(INDEX('Display 730 &amp; 1200'!$B:$B,ROW())="","",INDEX('Display 730 &amp; 1200'!$B:$B,ROW()))</f>
        <v/>
      </c>
      <c r="C1761" t="str">
        <f>IF(INDEX('Display 730 &amp; 1200'!$D:$D,ROW())="","",INDEX('Display 730 &amp; 1200'!$D:$D,ROW()))</f>
        <v/>
      </c>
      <c r="D1761">
        <f>IF($C1761="",0,SUMIFS(#REF!,#REF!,$C1761,#REF!,"&gt;="&amp;'Display 730 &amp; 1200'!$AN$10,#REF!,"&lt;="&amp;'Display 730 &amp; 1200'!$AN$9))</f>
        <v>0</v>
      </c>
      <c r="E1761">
        <f>IF($C1761="",0,SUMIFS(#REF!,#REF!,$C1761,#REF!,"&gt;="&amp;'Display 730 &amp; 1200'!$AN$12,#REF!,"&lt;="&amp;'Display 730 &amp; 1200'!$AN$11))</f>
        <v>0</v>
      </c>
    </row>
    <row r="1762" spans="1:5">
      <c r="A1762" t="str">
        <f>IF(INDEX('Display 730 &amp; 1200'!$A:$A,ROW())="","",INDEX('Display 730 &amp; 1200'!$A:$A,ROW()))</f>
        <v/>
      </c>
      <c r="B1762" t="str">
        <f>IF(INDEX('Display 730 &amp; 1200'!$B:$B,ROW())="","",INDEX('Display 730 &amp; 1200'!$B:$B,ROW()))</f>
        <v/>
      </c>
      <c r="C1762" t="str">
        <f>IF(INDEX('Display 730 &amp; 1200'!$D:$D,ROW())="","",INDEX('Display 730 &amp; 1200'!$D:$D,ROW()))</f>
        <v/>
      </c>
      <c r="D1762">
        <f>IF($C1762="",0,SUMIFS(#REF!,#REF!,$C1762,#REF!,"&gt;="&amp;'Display 730 &amp; 1200'!$AN$10,#REF!,"&lt;="&amp;'Display 730 &amp; 1200'!$AN$9))</f>
        <v>0</v>
      </c>
      <c r="E1762">
        <f>IF($C1762="",0,SUMIFS(#REF!,#REF!,$C1762,#REF!,"&gt;="&amp;'Display 730 &amp; 1200'!$AN$12,#REF!,"&lt;="&amp;'Display 730 &amp; 1200'!$AN$11))</f>
        <v>0</v>
      </c>
    </row>
    <row r="1763" spans="1:5">
      <c r="A1763" t="str">
        <f>IF(INDEX('Display 730 &amp; 1200'!$A:$A,ROW())="","",INDEX('Display 730 &amp; 1200'!$A:$A,ROW()))</f>
        <v/>
      </c>
      <c r="B1763" t="str">
        <f>IF(INDEX('Display 730 &amp; 1200'!$B:$B,ROW())="","",INDEX('Display 730 &amp; 1200'!$B:$B,ROW()))</f>
        <v/>
      </c>
      <c r="C1763" t="str">
        <f>IF(INDEX('Display 730 &amp; 1200'!$D:$D,ROW())="","",INDEX('Display 730 &amp; 1200'!$D:$D,ROW()))</f>
        <v/>
      </c>
      <c r="D1763">
        <f>IF($C1763="",0,SUMIFS(#REF!,#REF!,$C1763,#REF!,"&gt;="&amp;'Display 730 &amp; 1200'!$AN$10,#REF!,"&lt;="&amp;'Display 730 &amp; 1200'!$AN$9))</f>
        <v>0</v>
      </c>
      <c r="E1763">
        <f>IF($C1763="",0,SUMIFS(#REF!,#REF!,$C1763,#REF!,"&gt;="&amp;'Display 730 &amp; 1200'!$AN$12,#REF!,"&lt;="&amp;'Display 730 &amp; 1200'!$AN$11))</f>
        <v>0</v>
      </c>
    </row>
    <row r="1764" spans="1:5">
      <c r="A1764" t="str">
        <f>IF(INDEX('Display 730 &amp; 1200'!$A:$A,ROW())="","",INDEX('Display 730 &amp; 1200'!$A:$A,ROW()))</f>
        <v/>
      </c>
      <c r="B1764" t="str">
        <f>IF(INDEX('Display 730 &amp; 1200'!$B:$B,ROW())="","",INDEX('Display 730 &amp; 1200'!$B:$B,ROW()))</f>
        <v/>
      </c>
      <c r="C1764" t="str">
        <f>IF(INDEX('Display 730 &amp; 1200'!$D:$D,ROW())="","",INDEX('Display 730 &amp; 1200'!$D:$D,ROW()))</f>
        <v/>
      </c>
      <c r="D1764">
        <f>IF($C1764="",0,SUMIFS(#REF!,#REF!,$C1764,#REF!,"&gt;="&amp;'Display 730 &amp; 1200'!$AN$10,#REF!,"&lt;="&amp;'Display 730 &amp; 1200'!$AN$9))</f>
        <v>0</v>
      </c>
      <c r="E1764">
        <f>IF($C1764="",0,SUMIFS(#REF!,#REF!,$C1764,#REF!,"&gt;="&amp;'Display 730 &amp; 1200'!$AN$12,#REF!,"&lt;="&amp;'Display 730 &amp; 1200'!$AN$11))</f>
        <v>0</v>
      </c>
    </row>
    <row r="1765" spans="1:5">
      <c r="A1765" t="str">
        <f>IF(INDEX('Display 730 &amp; 1200'!$A:$A,ROW())="","",INDEX('Display 730 &amp; 1200'!$A:$A,ROW()))</f>
        <v/>
      </c>
      <c r="B1765" t="str">
        <f>IF(INDEX('Display 730 &amp; 1200'!$B:$B,ROW())="","",INDEX('Display 730 &amp; 1200'!$B:$B,ROW()))</f>
        <v/>
      </c>
      <c r="C1765" t="str">
        <f>IF(INDEX('Display 730 &amp; 1200'!$D:$D,ROW())="","",INDEX('Display 730 &amp; 1200'!$D:$D,ROW()))</f>
        <v/>
      </c>
      <c r="D1765">
        <f>IF($C1765="",0,SUMIFS(#REF!,#REF!,$C1765,#REF!,"&gt;="&amp;'Display 730 &amp; 1200'!$AN$10,#REF!,"&lt;="&amp;'Display 730 &amp; 1200'!$AN$9))</f>
        <v>0</v>
      </c>
      <c r="E1765">
        <f>IF($C1765="",0,SUMIFS(#REF!,#REF!,$C1765,#REF!,"&gt;="&amp;'Display 730 &amp; 1200'!$AN$12,#REF!,"&lt;="&amp;'Display 730 &amp; 1200'!$AN$11))</f>
        <v>0</v>
      </c>
    </row>
    <row r="1766" spans="1:5">
      <c r="A1766" t="str">
        <f>IF(INDEX('Display 730 &amp; 1200'!$A:$A,ROW())="","",INDEX('Display 730 &amp; 1200'!$A:$A,ROW()))</f>
        <v/>
      </c>
      <c r="B1766" t="str">
        <f>IF(INDEX('Display 730 &amp; 1200'!$B:$B,ROW())="","",INDEX('Display 730 &amp; 1200'!$B:$B,ROW()))</f>
        <v/>
      </c>
      <c r="C1766" t="str">
        <f>IF(INDEX('Display 730 &amp; 1200'!$D:$D,ROW())="","",INDEX('Display 730 &amp; 1200'!$D:$D,ROW()))</f>
        <v/>
      </c>
      <c r="D1766">
        <f>IF($C1766="",0,SUMIFS(#REF!,#REF!,$C1766,#REF!,"&gt;="&amp;'Display 730 &amp; 1200'!$AN$10,#REF!,"&lt;="&amp;'Display 730 &amp; 1200'!$AN$9))</f>
        <v>0</v>
      </c>
      <c r="E1766">
        <f>IF($C1766="",0,SUMIFS(#REF!,#REF!,$C1766,#REF!,"&gt;="&amp;'Display 730 &amp; 1200'!$AN$12,#REF!,"&lt;="&amp;'Display 730 &amp; 1200'!$AN$11))</f>
        <v>0</v>
      </c>
    </row>
    <row r="1767" spans="1:5">
      <c r="A1767" t="str">
        <f>IF(INDEX('Display 730 &amp; 1200'!$A:$A,ROW())="","",INDEX('Display 730 &amp; 1200'!$A:$A,ROW()))</f>
        <v/>
      </c>
      <c r="B1767" t="str">
        <f>IF(INDEX('Display 730 &amp; 1200'!$B:$B,ROW())="","",INDEX('Display 730 &amp; 1200'!$B:$B,ROW()))</f>
        <v/>
      </c>
      <c r="C1767" t="str">
        <f>IF(INDEX('Display 730 &amp; 1200'!$D:$D,ROW())="","",INDEX('Display 730 &amp; 1200'!$D:$D,ROW()))</f>
        <v/>
      </c>
      <c r="D1767">
        <f>IF($C1767="",0,SUMIFS(#REF!,#REF!,$C1767,#REF!,"&gt;="&amp;'Display 730 &amp; 1200'!$AN$10,#REF!,"&lt;="&amp;'Display 730 &amp; 1200'!$AN$9))</f>
        <v>0</v>
      </c>
      <c r="E1767">
        <f>IF($C1767="",0,SUMIFS(#REF!,#REF!,$C1767,#REF!,"&gt;="&amp;'Display 730 &amp; 1200'!$AN$12,#REF!,"&lt;="&amp;'Display 730 &amp; 1200'!$AN$11))</f>
        <v>0</v>
      </c>
    </row>
    <row r="1768" spans="1:5">
      <c r="A1768" t="str">
        <f>IF(INDEX('Display 730 &amp; 1200'!$A:$A,ROW())="","",INDEX('Display 730 &amp; 1200'!$A:$A,ROW()))</f>
        <v/>
      </c>
      <c r="B1768" t="str">
        <f>IF(INDEX('Display 730 &amp; 1200'!$B:$B,ROW())="","",INDEX('Display 730 &amp; 1200'!$B:$B,ROW()))</f>
        <v/>
      </c>
      <c r="C1768" t="str">
        <f>IF(INDEX('Display 730 &amp; 1200'!$D:$D,ROW())="","",INDEX('Display 730 &amp; 1200'!$D:$D,ROW()))</f>
        <v/>
      </c>
      <c r="D1768">
        <f>IF($C1768="",0,SUMIFS(#REF!,#REF!,$C1768,#REF!,"&gt;="&amp;'Display 730 &amp; 1200'!$AN$10,#REF!,"&lt;="&amp;'Display 730 &amp; 1200'!$AN$9))</f>
        <v>0</v>
      </c>
      <c r="E1768">
        <f>IF($C1768="",0,SUMIFS(#REF!,#REF!,$C1768,#REF!,"&gt;="&amp;'Display 730 &amp; 1200'!$AN$12,#REF!,"&lt;="&amp;'Display 730 &amp; 1200'!$AN$11))</f>
        <v>0</v>
      </c>
    </row>
    <row r="1769" spans="1:5">
      <c r="A1769" t="str">
        <f>IF(INDEX('Display 730 &amp; 1200'!$A:$A,ROW())="","",INDEX('Display 730 &amp; 1200'!$A:$A,ROW()))</f>
        <v/>
      </c>
      <c r="B1769" t="str">
        <f>IF(INDEX('Display 730 &amp; 1200'!$B:$B,ROW())="","",INDEX('Display 730 &amp; 1200'!$B:$B,ROW()))</f>
        <v/>
      </c>
      <c r="C1769" t="str">
        <f>IF(INDEX('Display 730 &amp; 1200'!$D:$D,ROW())="","",INDEX('Display 730 &amp; 1200'!$D:$D,ROW()))</f>
        <v/>
      </c>
      <c r="D1769">
        <f>IF($C1769="",0,SUMIFS(#REF!,#REF!,$C1769,#REF!,"&gt;="&amp;'Display 730 &amp; 1200'!$AN$10,#REF!,"&lt;="&amp;'Display 730 &amp; 1200'!$AN$9))</f>
        <v>0</v>
      </c>
      <c r="E1769">
        <f>IF($C1769="",0,SUMIFS(#REF!,#REF!,$C1769,#REF!,"&gt;="&amp;'Display 730 &amp; 1200'!$AN$12,#REF!,"&lt;="&amp;'Display 730 &amp; 1200'!$AN$11))</f>
        <v>0</v>
      </c>
    </row>
    <row r="1770" spans="1:5">
      <c r="A1770" t="str">
        <f>IF(INDEX('Display 730 &amp; 1200'!$A:$A,ROW())="","",INDEX('Display 730 &amp; 1200'!$A:$A,ROW()))</f>
        <v/>
      </c>
      <c r="B1770" t="str">
        <f>IF(INDEX('Display 730 &amp; 1200'!$B:$B,ROW())="","",INDEX('Display 730 &amp; 1200'!$B:$B,ROW()))</f>
        <v/>
      </c>
      <c r="C1770" t="str">
        <f>IF(INDEX('Display 730 &amp; 1200'!$D:$D,ROW())="","",INDEX('Display 730 &amp; 1200'!$D:$D,ROW()))</f>
        <v/>
      </c>
      <c r="D1770">
        <f>IF($C1770="",0,SUMIFS(#REF!,#REF!,$C1770,#REF!,"&gt;="&amp;'Display 730 &amp; 1200'!$AN$10,#REF!,"&lt;="&amp;'Display 730 &amp; 1200'!$AN$9))</f>
        <v>0</v>
      </c>
      <c r="E1770">
        <f>IF($C1770="",0,SUMIFS(#REF!,#REF!,$C1770,#REF!,"&gt;="&amp;'Display 730 &amp; 1200'!$AN$12,#REF!,"&lt;="&amp;'Display 730 &amp; 1200'!$AN$11))</f>
        <v>0</v>
      </c>
    </row>
    <row r="1771" spans="1:5">
      <c r="A1771" t="str">
        <f>IF(INDEX('Display 730 &amp; 1200'!$A:$A,ROW())="","",INDEX('Display 730 &amp; 1200'!$A:$A,ROW()))</f>
        <v/>
      </c>
      <c r="B1771" t="str">
        <f>IF(INDEX('Display 730 &amp; 1200'!$B:$B,ROW())="","",INDEX('Display 730 &amp; 1200'!$B:$B,ROW()))</f>
        <v/>
      </c>
      <c r="C1771" t="str">
        <f>IF(INDEX('Display 730 &amp; 1200'!$D:$D,ROW())="","",INDEX('Display 730 &amp; 1200'!$D:$D,ROW()))</f>
        <v/>
      </c>
      <c r="D1771">
        <f>IF($C1771="",0,SUMIFS(#REF!,#REF!,$C1771,#REF!,"&gt;="&amp;'Display 730 &amp; 1200'!$AN$10,#REF!,"&lt;="&amp;'Display 730 &amp; 1200'!$AN$9))</f>
        <v>0</v>
      </c>
      <c r="E1771">
        <f>IF($C1771="",0,SUMIFS(#REF!,#REF!,$C1771,#REF!,"&gt;="&amp;'Display 730 &amp; 1200'!$AN$12,#REF!,"&lt;="&amp;'Display 730 &amp; 1200'!$AN$11))</f>
        <v>0</v>
      </c>
    </row>
    <row r="1772" spans="1:5">
      <c r="A1772" t="str">
        <f>IF(INDEX('Display 730 &amp; 1200'!$A:$A,ROW())="","",INDEX('Display 730 &amp; 1200'!$A:$A,ROW()))</f>
        <v/>
      </c>
      <c r="B1772" t="str">
        <f>IF(INDEX('Display 730 &amp; 1200'!$B:$B,ROW())="","",INDEX('Display 730 &amp; 1200'!$B:$B,ROW()))</f>
        <v/>
      </c>
      <c r="C1772" t="str">
        <f>IF(INDEX('Display 730 &amp; 1200'!$D:$D,ROW())="","",INDEX('Display 730 &amp; 1200'!$D:$D,ROW()))</f>
        <v/>
      </c>
      <c r="D1772">
        <f>IF($C1772="",0,SUMIFS(#REF!,#REF!,$C1772,#REF!,"&gt;="&amp;'Display 730 &amp; 1200'!$AN$10,#REF!,"&lt;="&amp;'Display 730 &amp; 1200'!$AN$9))</f>
        <v>0</v>
      </c>
      <c r="E1772">
        <f>IF($C1772="",0,SUMIFS(#REF!,#REF!,$C1772,#REF!,"&gt;="&amp;'Display 730 &amp; 1200'!$AN$12,#REF!,"&lt;="&amp;'Display 730 &amp; 1200'!$AN$11))</f>
        <v>0</v>
      </c>
    </row>
    <row r="1773" spans="1:5">
      <c r="A1773" t="str">
        <f>IF(INDEX('Display 730 &amp; 1200'!$A:$A,ROW())="","",INDEX('Display 730 &amp; 1200'!$A:$A,ROW()))</f>
        <v/>
      </c>
      <c r="B1773" t="str">
        <f>IF(INDEX('Display 730 &amp; 1200'!$B:$B,ROW())="","",INDEX('Display 730 &amp; 1200'!$B:$B,ROW()))</f>
        <v/>
      </c>
      <c r="C1773" t="str">
        <f>IF(INDEX('Display 730 &amp; 1200'!$D:$D,ROW())="","",INDEX('Display 730 &amp; 1200'!$D:$D,ROW()))</f>
        <v/>
      </c>
      <c r="D1773">
        <f>IF($C1773="",0,SUMIFS(#REF!,#REF!,$C1773,#REF!,"&gt;="&amp;'Display 730 &amp; 1200'!$AN$10,#REF!,"&lt;="&amp;'Display 730 &amp; 1200'!$AN$9))</f>
        <v>0</v>
      </c>
      <c r="E1773">
        <f>IF($C1773="",0,SUMIFS(#REF!,#REF!,$C1773,#REF!,"&gt;="&amp;'Display 730 &amp; 1200'!$AN$12,#REF!,"&lt;="&amp;'Display 730 &amp; 1200'!$AN$11))</f>
        <v>0</v>
      </c>
    </row>
    <row r="1774" spans="1:5">
      <c r="A1774" t="str">
        <f>IF(INDEX('Display 730 &amp; 1200'!$A:$A,ROW())="","",INDEX('Display 730 &amp; 1200'!$A:$A,ROW()))</f>
        <v/>
      </c>
      <c r="B1774" t="str">
        <f>IF(INDEX('Display 730 &amp; 1200'!$B:$B,ROW())="","",INDEX('Display 730 &amp; 1200'!$B:$B,ROW()))</f>
        <v/>
      </c>
      <c r="C1774" t="str">
        <f>IF(INDEX('Display 730 &amp; 1200'!$D:$D,ROW())="","",INDEX('Display 730 &amp; 1200'!$D:$D,ROW()))</f>
        <v/>
      </c>
      <c r="D1774">
        <f>IF($C1774="",0,SUMIFS(#REF!,#REF!,$C1774,#REF!,"&gt;="&amp;'Display 730 &amp; 1200'!$AN$10,#REF!,"&lt;="&amp;'Display 730 &amp; 1200'!$AN$9))</f>
        <v>0</v>
      </c>
      <c r="E1774">
        <f>IF($C1774="",0,SUMIFS(#REF!,#REF!,$C1774,#REF!,"&gt;="&amp;'Display 730 &amp; 1200'!$AN$12,#REF!,"&lt;="&amp;'Display 730 &amp; 1200'!$AN$11))</f>
        <v>0</v>
      </c>
    </row>
    <row r="1775" spans="1:5">
      <c r="A1775" t="str">
        <f>IF(INDEX('Display 730 &amp; 1200'!$A:$A,ROW())="","",INDEX('Display 730 &amp; 1200'!$A:$A,ROW()))</f>
        <v/>
      </c>
      <c r="B1775" t="str">
        <f>IF(INDEX('Display 730 &amp; 1200'!$B:$B,ROW())="","",INDEX('Display 730 &amp; 1200'!$B:$B,ROW()))</f>
        <v/>
      </c>
      <c r="C1775" t="str">
        <f>IF(INDEX('Display 730 &amp; 1200'!$D:$D,ROW())="","",INDEX('Display 730 &amp; 1200'!$D:$D,ROW()))</f>
        <v/>
      </c>
      <c r="D1775">
        <f>IF($C1775="",0,SUMIFS(#REF!,#REF!,$C1775,#REF!,"&gt;="&amp;'Display 730 &amp; 1200'!$AN$10,#REF!,"&lt;="&amp;'Display 730 &amp; 1200'!$AN$9))</f>
        <v>0</v>
      </c>
      <c r="E1775">
        <f>IF($C1775="",0,SUMIFS(#REF!,#REF!,$C1775,#REF!,"&gt;="&amp;'Display 730 &amp; 1200'!$AN$12,#REF!,"&lt;="&amp;'Display 730 &amp; 1200'!$AN$11))</f>
        <v>0</v>
      </c>
    </row>
    <row r="1776" spans="1:5">
      <c r="A1776" t="str">
        <f>IF(INDEX('Display 730 &amp; 1200'!$A:$A,ROW())="","",INDEX('Display 730 &amp; 1200'!$A:$A,ROW()))</f>
        <v/>
      </c>
      <c r="B1776" t="str">
        <f>IF(INDEX('Display 730 &amp; 1200'!$B:$B,ROW())="","",INDEX('Display 730 &amp; 1200'!$B:$B,ROW()))</f>
        <v/>
      </c>
      <c r="C1776" t="str">
        <f>IF(INDEX('Display 730 &amp; 1200'!$D:$D,ROW())="","",INDEX('Display 730 &amp; 1200'!$D:$D,ROW()))</f>
        <v/>
      </c>
      <c r="D1776">
        <f>IF($C1776="",0,SUMIFS(#REF!,#REF!,$C1776,#REF!,"&gt;="&amp;'Display 730 &amp; 1200'!$AN$10,#REF!,"&lt;="&amp;'Display 730 &amp; 1200'!$AN$9))</f>
        <v>0</v>
      </c>
      <c r="E1776">
        <f>IF($C1776="",0,SUMIFS(#REF!,#REF!,$C1776,#REF!,"&gt;="&amp;'Display 730 &amp; 1200'!$AN$12,#REF!,"&lt;="&amp;'Display 730 &amp; 1200'!$AN$11))</f>
        <v>0</v>
      </c>
    </row>
    <row r="1777" spans="1:5">
      <c r="A1777" t="str">
        <f>IF(INDEX('Display 730 &amp; 1200'!$A:$A,ROW())="","",INDEX('Display 730 &amp; 1200'!$A:$A,ROW()))</f>
        <v/>
      </c>
      <c r="B1777" t="str">
        <f>IF(INDEX('Display 730 &amp; 1200'!$B:$B,ROW())="","",INDEX('Display 730 &amp; 1200'!$B:$B,ROW()))</f>
        <v/>
      </c>
      <c r="C1777" t="str">
        <f>IF(INDEX('Display 730 &amp; 1200'!$D:$D,ROW())="","",INDEX('Display 730 &amp; 1200'!$D:$D,ROW()))</f>
        <v/>
      </c>
      <c r="D1777">
        <f>IF($C1777="",0,SUMIFS(#REF!,#REF!,$C1777,#REF!,"&gt;="&amp;'Display 730 &amp; 1200'!$AN$10,#REF!,"&lt;="&amp;'Display 730 &amp; 1200'!$AN$9))</f>
        <v>0</v>
      </c>
      <c r="E1777">
        <f>IF($C1777="",0,SUMIFS(#REF!,#REF!,$C1777,#REF!,"&gt;="&amp;'Display 730 &amp; 1200'!$AN$12,#REF!,"&lt;="&amp;'Display 730 &amp; 1200'!$AN$11))</f>
        <v>0</v>
      </c>
    </row>
    <row r="1778" spans="1:5">
      <c r="A1778" t="str">
        <f>IF(INDEX('Display 730 &amp; 1200'!$A:$A,ROW())="","",INDEX('Display 730 &amp; 1200'!$A:$A,ROW()))</f>
        <v/>
      </c>
      <c r="B1778" t="str">
        <f>IF(INDEX('Display 730 &amp; 1200'!$B:$B,ROW())="","",INDEX('Display 730 &amp; 1200'!$B:$B,ROW()))</f>
        <v/>
      </c>
      <c r="C1778" t="str">
        <f>IF(INDEX('Display 730 &amp; 1200'!$D:$D,ROW())="","",INDEX('Display 730 &amp; 1200'!$D:$D,ROW()))</f>
        <v/>
      </c>
      <c r="D1778">
        <f>IF($C1778="",0,SUMIFS(#REF!,#REF!,$C1778,#REF!,"&gt;="&amp;'Display 730 &amp; 1200'!$AN$10,#REF!,"&lt;="&amp;'Display 730 &amp; 1200'!$AN$9))</f>
        <v>0</v>
      </c>
      <c r="E1778">
        <f>IF($C1778="",0,SUMIFS(#REF!,#REF!,$C1778,#REF!,"&gt;="&amp;'Display 730 &amp; 1200'!$AN$12,#REF!,"&lt;="&amp;'Display 730 &amp; 1200'!$AN$11))</f>
        <v>0</v>
      </c>
    </row>
    <row r="1779" spans="1:5">
      <c r="A1779" t="str">
        <f>IF(INDEX('Display 730 &amp; 1200'!$A:$A,ROW())="","",INDEX('Display 730 &amp; 1200'!$A:$A,ROW()))</f>
        <v/>
      </c>
      <c r="B1779" t="str">
        <f>IF(INDEX('Display 730 &amp; 1200'!$B:$B,ROW())="","",INDEX('Display 730 &amp; 1200'!$B:$B,ROW()))</f>
        <v/>
      </c>
      <c r="C1779" t="str">
        <f>IF(INDEX('Display 730 &amp; 1200'!$D:$D,ROW())="","",INDEX('Display 730 &amp; 1200'!$D:$D,ROW()))</f>
        <v/>
      </c>
      <c r="D1779">
        <f>IF($C1779="",0,SUMIFS(#REF!,#REF!,$C1779,#REF!,"&gt;="&amp;'Display 730 &amp; 1200'!$AN$10,#REF!,"&lt;="&amp;'Display 730 &amp; 1200'!$AN$9))</f>
        <v>0</v>
      </c>
      <c r="E1779">
        <f>IF($C1779="",0,SUMIFS(#REF!,#REF!,$C1779,#REF!,"&gt;="&amp;'Display 730 &amp; 1200'!$AN$12,#REF!,"&lt;="&amp;'Display 730 &amp; 1200'!$AN$11))</f>
        <v>0</v>
      </c>
    </row>
    <row r="1780" spans="1:5">
      <c r="A1780" t="str">
        <f>IF(INDEX('Display 730 &amp; 1200'!$A:$A,ROW())="","",INDEX('Display 730 &amp; 1200'!$A:$A,ROW()))</f>
        <v/>
      </c>
      <c r="B1780" t="str">
        <f>IF(INDEX('Display 730 &amp; 1200'!$B:$B,ROW())="","",INDEX('Display 730 &amp; 1200'!$B:$B,ROW()))</f>
        <v/>
      </c>
      <c r="C1780" t="str">
        <f>IF(INDEX('Display 730 &amp; 1200'!$D:$D,ROW())="","",INDEX('Display 730 &amp; 1200'!$D:$D,ROW()))</f>
        <v/>
      </c>
      <c r="D1780">
        <f>IF($C1780="",0,SUMIFS(#REF!,#REF!,$C1780,#REF!,"&gt;="&amp;'Display 730 &amp; 1200'!$AN$10,#REF!,"&lt;="&amp;'Display 730 &amp; 1200'!$AN$9))</f>
        <v>0</v>
      </c>
      <c r="E1780">
        <f>IF($C1780="",0,SUMIFS(#REF!,#REF!,$C1780,#REF!,"&gt;="&amp;'Display 730 &amp; 1200'!$AN$12,#REF!,"&lt;="&amp;'Display 730 &amp; 1200'!$AN$11))</f>
        <v>0</v>
      </c>
    </row>
    <row r="1781" spans="1:5">
      <c r="A1781" t="str">
        <f>IF(INDEX('Display 730 &amp; 1200'!$A:$A,ROW())="","",INDEX('Display 730 &amp; 1200'!$A:$A,ROW()))</f>
        <v/>
      </c>
      <c r="B1781" t="str">
        <f>IF(INDEX('Display 730 &amp; 1200'!$B:$B,ROW())="","",INDEX('Display 730 &amp; 1200'!$B:$B,ROW()))</f>
        <v/>
      </c>
      <c r="C1781" t="str">
        <f>IF(INDEX('Display 730 &amp; 1200'!$D:$D,ROW())="","",INDEX('Display 730 &amp; 1200'!$D:$D,ROW()))</f>
        <v/>
      </c>
      <c r="D1781">
        <f>IF($C1781="",0,SUMIFS(#REF!,#REF!,$C1781,#REF!,"&gt;="&amp;'Display 730 &amp; 1200'!$AN$10,#REF!,"&lt;="&amp;'Display 730 &amp; 1200'!$AN$9))</f>
        <v>0</v>
      </c>
      <c r="E1781">
        <f>IF($C1781="",0,SUMIFS(#REF!,#REF!,$C1781,#REF!,"&gt;="&amp;'Display 730 &amp; 1200'!$AN$12,#REF!,"&lt;="&amp;'Display 730 &amp; 1200'!$AN$11))</f>
        <v>0</v>
      </c>
    </row>
    <row r="1782" spans="1:5">
      <c r="A1782" t="str">
        <f>IF(INDEX('Display 730 &amp; 1200'!$A:$A,ROW())="","",INDEX('Display 730 &amp; 1200'!$A:$A,ROW()))</f>
        <v/>
      </c>
      <c r="B1782" t="str">
        <f>IF(INDEX('Display 730 &amp; 1200'!$B:$B,ROW())="","",INDEX('Display 730 &amp; 1200'!$B:$B,ROW()))</f>
        <v/>
      </c>
      <c r="C1782" t="str">
        <f>IF(INDEX('Display 730 &amp; 1200'!$D:$D,ROW())="","",INDEX('Display 730 &amp; 1200'!$D:$D,ROW()))</f>
        <v/>
      </c>
      <c r="D1782">
        <f>IF($C1782="",0,SUMIFS(#REF!,#REF!,$C1782,#REF!,"&gt;="&amp;'Display 730 &amp; 1200'!$AN$10,#REF!,"&lt;="&amp;'Display 730 &amp; 1200'!$AN$9))</f>
        <v>0</v>
      </c>
      <c r="E1782">
        <f>IF($C1782="",0,SUMIFS(#REF!,#REF!,$C1782,#REF!,"&gt;="&amp;'Display 730 &amp; 1200'!$AN$12,#REF!,"&lt;="&amp;'Display 730 &amp; 1200'!$AN$11))</f>
        <v>0</v>
      </c>
    </row>
    <row r="1783" spans="1:5">
      <c r="A1783" t="str">
        <f>IF(INDEX('Display 730 &amp; 1200'!$A:$A,ROW())="","",INDEX('Display 730 &amp; 1200'!$A:$A,ROW()))</f>
        <v/>
      </c>
      <c r="B1783" t="str">
        <f>IF(INDEX('Display 730 &amp; 1200'!$B:$B,ROW())="","",INDEX('Display 730 &amp; 1200'!$B:$B,ROW()))</f>
        <v/>
      </c>
      <c r="C1783" t="str">
        <f>IF(INDEX('Display 730 &amp; 1200'!$D:$D,ROW())="","",INDEX('Display 730 &amp; 1200'!$D:$D,ROW()))</f>
        <v/>
      </c>
      <c r="D1783">
        <f>IF($C1783="",0,SUMIFS(#REF!,#REF!,$C1783,#REF!,"&gt;="&amp;'Display 730 &amp; 1200'!$AN$10,#REF!,"&lt;="&amp;'Display 730 &amp; 1200'!$AN$9))</f>
        <v>0</v>
      </c>
      <c r="E1783">
        <f>IF($C1783="",0,SUMIFS(#REF!,#REF!,$C1783,#REF!,"&gt;="&amp;'Display 730 &amp; 1200'!$AN$12,#REF!,"&lt;="&amp;'Display 730 &amp; 1200'!$AN$11))</f>
        <v>0</v>
      </c>
    </row>
    <row r="1784" spans="1:5">
      <c r="A1784" t="str">
        <f>IF(INDEX('Display 730 &amp; 1200'!$A:$A,ROW())="","",INDEX('Display 730 &amp; 1200'!$A:$A,ROW()))</f>
        <v/>
      </c>
      <c r="B1784" t="str">
        <f>IF(INDEX('Display 730 &amp; 1200'!$B:$B,ROW())="","",INDEX('Display 730 &amp; 1200'!$B:$B,ROW()))</f>
        <v/>
      </c>
      <c r="C1784" t="str">
        <f>IF(INDEX('Display 730 &amp; 1200'!$D:$D,ROW())="","",INDEX('Display 730 &amp; 1200'!$D:$D,ROW()))</f>
        <v/>
      </c>
      <c r="D1784">
        <f>IF($C1784="",0,SUMIFS(#REF!,#REF!,$C1784,#REF!,"&gt;="&amp;'Display 730 &amp; 1200'!$AN$10,#REF!,"&lt;="&amp;'Display 730 &amp; 1200'!$AN$9))</f>
        <v>0</v>
      </c>
      <c r="E1784">
        <f>IF($C1784="",0,SUMIFS(#REF!,#REF!,$C1784,#REF!,"&gt;="&amp;'Display 730 &amp; 1200'!$AN$12,#REF!,"&lt;="&amp;'Display 730 &amp; 1200'!$AN$11))</f>
        <v>0</v>
      </c>
    </row>
    <row r="1785" spans="1:5">
      <c r="A1785" t="str">
        <f>IF(INDEX('Display 730 &amp; 1200'!$A:$A,ROW())="","",INDEX('Display 730 &amp; 1200'!$A:$A,ROW()))</f>
        <v/>
      </c>
      <c r="B1785" t="str">
        <f>IF(INDEX('Display 730 &amp; 1200'!$B:$B,ROW())="","",INDEX('Display 730 &amp; 1200'!$B:$B,ROW()))</f>
        <v/>
      </c>
      <c r="C1785" t="str">
        <f>IF(INDEX('Display 730 &amp; 1200'!$D:$D,ROW())="","",INDEX('Display 730 &amp; 1200'!$D:$D,ROW()))</f>
        <v/>
      </c>
      <c r="D1785">
        <f>IF($C1785="",0,SUMIFS(#REF!,#REF!,$C1785,#REF!,"&gt;="&amp;'Display 730 &amp; 1200'!$AN$10,#REF!,"&lt;="&amp;'Display 730 &amp; 1200'!$AN$9))</f>
        <v>0</v>
      </c>
      <c r="E1785">
        <f>IF($C1785="",0,SUMIFS(#REF!,#REF!,$C1785,#REF!,"&gt;="&amp;'Display 730 &amp; 1200'!$AN$12,#REF!,"&lt;="&amp;'Display 730 &amp; 1200'!$AN$11))</f>
        <v>0</v>
      </c>
    </row>
    <row r="1786" spans="1:5">
      <c r="A1786" t="str">
        <f>IF(INDEX('Display 730 &amp; 1200'!$A:$A,ROW())="","",INDEX('Display 730 &amp; 1200'!$A:$A,ROW()))</f>
        <v/>
      </c>
      <c r="B1786" t="str">
        <f>IF(INDEX('Display 730 &amp; 1200'!$B:$B,ROW())="","",INDEX('Display 730 &amp; 1200'!$B:$B,ROW()))</f>
        <v/>
      </c>
      <c r="C1786" t="str">
        <f>IF(INDEX('Display 730 &amp; 1200'!$D:$D,ROW())="","",INDEX('Display 730 &amp; 1200'!$D:$D,ROW()))</f>
        <v/>
      </c>
      <c r="D1786">
        <f>IF($C1786="",0,SUMIFS(#REF!,#REF!,$C1786,#REF!,"&gt;="&amp;'Display 730 &amp; 1200'!$AN$10,#REF!,"&lt;="&amp;'Display 730 &amp; 1200'!$AN$9))</f>
        <v>0</v>
      </c>
      <c r="E1786">
        <f>IF($C1786="",0,SUMIFS(#REF!,#REF!,$C1786,#REF!,"&gt;="&amp;'Display 730 &amp; 1200'!$AN$12,#REF!,"&lt;="&amp;'Display 730 &amp; 1200'!$AN$11))</f>
        <v>0</v>
      </c>
    </row>
    <row r="1787" spans="1:5">
      <c r="A1787" t="str">
        <f>IF(INDEX('Display 730 &amp; 1200'!$A:$A,ROW())="","",INDEX('Display 730 &amp; 1200'!$A:$A,ROW()))</f>
        <v/>
      </c>
      <c r="B1787" t="str">
        <f>IF(INDEX('Display 730 &amp; 1200'!$B:$B,ROW())="","",INDEX('Display 730 &amp; 1200'!$B:$B,ROW()))</f>
        <v/>
      </c>
      <c r="C1787" t="str">
        <f>IF(INDEX('Display 730 &amp; 1200'!$D:$D,ROW())="","",INDEX('Display 730 &amp; 1200'!$D:$D,ROW()))</f>
        <v/>
      </c>
      <c r="D1787">
        <f>IF($C1787="",0,SUMIFS(#REF!,#REF!,$C1787,#REF!,"&gt;="&amp;'Display 730 &amp; 1200'!$AN$10,#REF!,"&lt;="&amp;'Display 730 &amp; 1200'!$AN$9))</f>
        <v>0</v>
      </c>
      <c r="E1787">
        <f>IF($C1787="",0,SUMIFS(#REF!,#REF!,$C1787,#REF!,"&gt;="&amp;'Display 730 &amp; 1200'!$AN$12,#REF!,"&lt;="&amp;'Display 730 &amp; 1200'!$AN$11))</f>
        <v>0</v>
      </c>
    </row>
    <row r="1788" spans="1:5">
      <c r="A1788" t="str">
        <f>IF(INDEX('Display 730 &amp; 1200'!$A:$A,ROW())="","",INDEX('Display 730 &amp; 1200'!$A:$A,ROW()))</f>
        <v/>
      </c>
      <c r="B1788" t="str">
        <f>IF(INDEX('Display 730 &amp; 1200'!$B:$B,ROW())="","",INDEX('Display 730 &amp; 1200'!$B:$B,ROW()))</f>
        <v/>
      </c>
      <c r="C1788" t="str">
        <f>IF(INDEX('Display 730 &amp; 1200'!$D:$D,ROW())="","",INDEX('Display 730 &amp; 1200'!$D:$D,ROW()))</f>
        <v/>
      </c>
      <c r="D1788">
        <f>IF($C1788="",0,SUMIFS(#REF!,#REF!,$C1788,#REF!,"&gt;="&amp;'Display 730 &amp; 1200'!$AN$10,#REF!,"&lt;="&amp;'Display 730 &amp; 1200'!$AN$9))</f>
        <v>0</v>
      </c>
      <c r="E1788">
        <f>IF($C1788="",0,SUMIFS(#REF!,#REF!,$C1788,#REF!,"&gt;="&amp;'Display 730 &amp; 1200'!$AN$12,#REF!,"&lt;="&amp;'Display 730 &amp; 1200'!$AN$11))</f>
        <v>0</v>
      </c>
    </row>
    <row r="1789" spans="1:5">
      <c r="A1789" t="str">
        <f>IF(INDEX('Display 730 &amp; 1200'!$A:$A,ROW())="","",INDEX('Display 730 &amp; 1200'!$A:$A,ROW()))</f>
        <v/>
      </c>
      <c r="B1789" t="str">
        <f>IF(INDEX('Display 730 &amp; 1200'!$B:$B,ROW())="","",INDEX('Display 730 &amp; 1200'!$B:$B,ROW()))</f>
        <v/>
      </c>
      <c r="C1789" t="str">
        <f>IF(INDEX('Display 730 &amp; 1200'!$D:$D,ROW())="","",INDEX('Display 730 &amp; 1200'!$D:$D,ROW()))</f>
        <v/>
      </c>
      <c r="D1789">
        <f>IF($C1789="",0,SUMIFS(#REF!,#REF!,$C1789,#REF!,"&gt;="&amp;'Display 730 &amp; 1200'!$AN$10,#REF!,"&lt;="&amp;'Display 730 &amp; 1200'!$AN$9))</f>
        <v>0</v>
      </c>
      <c r="E1789">
        <f>IF($C1789="",0,SUMIFS(#REF!,#REF!,$C1789,#REF!,"&gt;="&amp;'Display 730 &amp; 1200'!$AN$12,#REF!,"&lt;="&amp;'Display 730 &amp; 1200'!$AN$11))</f>
        <v>0</v>
      </c>
    </row>
    <row r="1790" spans="1:5">
      <c r="A1790" t="str">
        <f>IF(INDEX('Display 730 &amp; 1200'!$A:$A,ROW())="","",INDEX('Display 730 &amp; 1200'!$A:$A,ROW()))</f>
        <v/>
      </c>
      <c r="B1790" t="str">
        <f>IF(INDEX('Display 730 &amp; 1200'!$B:$B,ROW())="","",INDEX('Display 730 &amp; 1200'!$B:$B,ROW()))</f>
        <v/>
      </c>
      <c r="C1790" t="str">
        <f>IF(INDEX('Display 730 &amp; 1200'!$D:$D,ROW())="","",INDEX('Display 730 &amp; 1200'!$D:$D,ROW()))</f>
        <v/>
      </c>
      <c r="D1790">
        <f>IF($C1790="",0,SUMIFS(#REF!,#REF!,$C1790,#REF!,"&gt;="&amp;'Display 730 &amp; 1200'!$AN$10,#REF!,"&lt;="&amp;'Display 730 &amp; 1200'!$AN$9))</f>
        <v>0</v>
      </c>
      <c r="E1790">
        <f>IF($C1790="",0,SUMIFS(#REF!,#REF!,$C1790,#REF!,"&gt;="&amp;'Display 730 &amp; 1200'!$AN$12,#REF!,"&lt;="&amp;'Display 730 &amp; 1200'!$AN$11))</f>
        <v>0</v>
      </c>
    </row>
    <row r="1791" spans="1:5">
      <c r="A1791" t="str">
        <f>IF(INDEX('Display 730 &amp; 1200'!$A:$A,ROW())="","",INDEX('Display 730 &amp; 1200'!$A:$A,ROW()))</f>
        <v/>
      </c>
      <c r="B1791" t="str">
        <f>IF(INDEX('Display 730 &amp; 1200'!$B:$B,ROW())="","",INDEX('Display 730 &amp; 1200'!$B:$B,ROW()))</f>
        <v/>
      </c>
      <c r="C1791" t="str">
        <f>IF(INDEX('Display 730 &amp; 1200'!$D:$D,ROW())="","",INDEX('Display 730 &amp; 1200'!$D:$D,ROW()))</f>
        <v/>
      </c>
      <c r="D1791">
        <f>IF($C1791="",0,SUMIFS(#REF!,#REF!,$C1791,#REF!,"&gt;="&amp;'Display 730 &amp; 1200'!$AN$10,#REF!,"&lt;="&amp;'Display 730 &amp; 1200'!$AN$9))</f>
        <v>0</v>
      </c>
      <c r="E1791">
        <f>IF($C1791="",0,SUMIFS(#REF!,#REF!,$C1791,#REF!,"&gt;="&amp;'Display 730 &amp; 1200'!$AN$12,#REF!,"&lt;="&amp;'Display 730 &amp; 1200'!$AN$11))</f>
        <v>0</v>
      </c>
    </row>
    <row r="1792" spans="1:5">
      <c r="A1792" t="str">
        <f>IF(INDEX('Display 730 &amp; 1200'!$A:$A,ROW())="","",INDEX('Display 730 &amp; 1200'!$A:$A,ROW()))</f>
        <v/>
      </c>
      <c r="B1792" t="str">
        <f>IF(INDEX('Display 730 &amp; 1200'!$B:$B,ROW())="","",INDEX('Display 730 &amp; 1200'!$B:$B,ROW()))</f>
        <v/>
      </c>
      <c r="C1792" t="str">
        <f>IF(INDEX('Display 730 &amp; 1200'!$D:$D,ROW())="","",INDEX('Display 730 &amp; 1200'!$D:$D,ROW()))</f>
        <v/>
      </c>
      <c r="D1792">
        <f>IF($C1792="",0,SUMIFS(#REF!,#REF!,$C1792,#REF!,"&gt;="&amp;'Display 730 &amp; 1200'!$AN$10,#REF!,"&lt;="&amp;'Display 730 &amp; 1200'!$AN$9))</f>
        <v>0</v>
      </c>
      <c r="E1792">
        <f>IF($C1792="",0,SUMIFS(#REF!,#REF!,$C1792,#REF!,"&gt;="&amp;'Display 730 &amp; 1200'!$AN$12,#REF!,"&lt;="&amp;'Display 730 &amp; 1200'!$AN$11))</f>
        <v>0</v>
      </c>
    </row>
    <row r="1793" spans="1:5">
      <c r="A1793" t="str">
        <f>IF(INDEX('Display 730 &amp; 1200'!$A:$A,ROW())="","",INDEX('Display 730 &amp; 1200'!$A:$A,ROW()))</f>
        <v/>
      </c>
      <c r="B1793" t="str">
        <f>IF(INDEX('Display 730 &amp; 1200'!$B:$B,ROW())="","",INDEX('Display 730 &amp; 1200'!$B:$B,ROW()))</f>
        <v/>
      </c>
      <c r="C1793" t="str">
        <f>IF(INDEX('Display 730 &amp; 1200'!$D:$D,ROW())="","",INDEX('Display 730 &amp; 1200'!$D:$D,ROW()))</f>
        <v/>
      </c>
      <c r="D1793">
        <f>IF($C1793="",0,SUMIFS(#REF!,#REF!,$C1793,#REF!,"&gt;="&amp;'Display 730 &amp; 1200'!$AN$10,#REF!,"&lt;="&amp;'Display 730 &amp; 1200'!$AN$9))</f>
        <v>0</v>
      </c>
      <c r="E1793">
        <f>IF($C1793="",0,SUMIFS(#REF!,#REF!,$C1793,#REF!,"&gt;="&amp;'Display 730 &amp; 1200'!$AN$12,#REF!,"&lt;="&amp;'Display 730 &amp; 1200'!$AN$11))</f>
        <v>0</v>
      </c>
    </row>
    <row r="1794" spans="1:5">
      <c r="A1794" t="str">
        <f>IF(INDEX('Display 730 &amp; 1200'!$A:$A,ROW())="","",INDEX('Display 730 &amp; 1200'!$A:$A,ROW()))</f>
        <v/>
      </c>
      <c r="B1794" t="str">
        <f>IF(INDEX('Display 730 &amp; 1200'!$B:$B,ROW())="","",INDEX('Display 730 &amp; 1200'!$B:$B,ROW()))</f>
        <v/>
      </c>
      <c r="C1794" t="str">
        <f>IF(INDEX('Display 730 &amp; 1200'!$D:$D,ROW())="","",INDEX('Display 730 &amp; 1200'!$D:$D,ROW()))</f>
        <v/>
      </c>
      <c r="D1794">
        <f>IF($C1794="",0,SUMIFS(#REF!,#REF!,$C1794,#REF!,"&gt;="&amp;'Display 730 &amp; 1200'!$AN$10,#REF!,"&lt;="&amp;'Display 730 &amp; 1200'!$AN$9))</f>
        <v>0</v>
      </c>
      <c r="E1794">
        <f>IF($C1794="",0,SUMIFS(#REF!,#REF!,$C1794,#REF!,"&gt;="&amp;'Display 730 &amp; 1200'!$AN$12,#REF!,"&lt;="&amp;'Display 730 &amp; 1200'!$AN$11))</f>
        <v>0</v>
      </c>
    </row>
    <row r="1795" spans="1:5">
      <c r="A1795" t="str">
        <f>IF(INDEX('Display 730 &amp; 1200'!$A:$A,ROW())="","",INDEX('Display 730 &amp; 1200'!$A:$A,ROW()))</f>
        <v/>
      </c>
      <c r="B1795" t="str">
        <f>IF(INDEX('Display 730 &amp; 1200'!$B:$B,ROW())="","",INDEX('Display 730 &amp; 1200'!$B:$B,ROW()))</f>
        <v/>
      </c>
      <c r="C1795" t="str">
        <f>IF(INDEX('Display 730 &amp; 1200'!$D:$D,ROW())="","",INDEX('Display 730 &amp; 1200'!$D:$D,ROW()))</f>
        <v/>
      </c>
      <c r="D1795">
        <f>IF($C1795="",0,SUMIFS(#REF!,#REF!,$C1795,#REF!,"&gt;="&amp;'Display 730 &amp; 1200'!$AN$10,#REF!,"&lt;="&amp;'Display 730 &amp; 1200'!$AN$9))</f>
        <v>0</v>
      </c>
      <c r="E1795">
        <f>IF($C1795="",0,SUMIFS(#REF!,#REF!,$C1795,#REF!,"&gt;="&amp;'Display 730 &amp; 1200'!$AN$12,#REF!,"&lt;="&amp;'Display 730 &amp; 1200'!$AN$11))</f>
        <v>0</v>
      </c>
    </row>
    <row r="1796" spans="1:5">
      <c r="A1796" t="str">
        <f>IF(INDEX('Display 730 &amp; 1200'!$A:$A,ROW())="","",INDEX('Display 730 &amp; 1200'!$A:$A,ROW()))</f>
        <v/>
      </c>
      <c r="B1796" t="str">
        <f>IF(INDEX('Display 730 &amp; 1200'!$B:$B,ROW())="","",INDEX('Display 730 &amp; 1200'!$B:$B,ROW()))</f>
        <v/>
      </c>
      <c r="C1796" t="str">
        <f>IF(INDEX('Display 730 &amp; 1200'!$D:$D,ROW())="","",INDEX('Display 730 &amp; 1200'!$D:$D,ROW()))</f>
        <v/>
      </c>
      <c r="D1796">
        <f>IF($C1796="",0,SUMIFS(#REF!,#REF!,$C1796,#REF!,"&gt;="&amp;'Display 730 &amp; 1200'!$AN$10,#REF!,"&lt;="&amp;'Display 730 &amp; 1200'!$AN$9))</f>
        <v>0</v>
      </c>
      <c r="E1796">
        <f>IF($C1796="",0,SUMIFS(#REF!,#REF!,$C1796,#REF!,"&gt;="&amp;'Display 730 &amp; 1200'!$AN$12,#REF!,"&lt;="&amp;'Display 730 &amp; 1200'!$AN$11))</f>
        <v>0</v>
      </c>
    </row>
    <row r="1797" spans="1:5">
      <c r="A1797" t="str">
        <f>IF(INDEX('Display 730 &amp; 1200'!$A:$A,ROW())="","",INDEX('Display 730 &amp; 1200'!$A:$A,ROW()))</f>
        <v/>
      </c>
      <c r="B1797" t="str">
        <f>IF(INDEX('Display 730 &amp; 1200'!$B:$B,ROW())="","",INDEX('Display 730 &amp; 1200'!$B:$B,ROW()))</f>
        <v/>
      </c>
      <c r="C1797" t="str">
        <f>IF(INDEX('Display 730 &amp; 1200'!$D:$D,ROW())="","",INDEX('Display 730 &amp; 1200'!$D:$D,ROW()))</f>
        <v/>
      </c>
      <c r="D1797">
        <f>IF($C1797="",0,SUMIFS(#REF!,#REF!,$C1797,#REF!,"&gt;="&amp;'Display 730 &amp; 1200'!$AN$10,#REF!,"&lt;="&amp;'Display 730 &amp; 1200'!$AN$9))</f>
        <v>0</v>
      </c>
      <c r="E1797">
        <f>IF($C1797="",0,SUMIFS(#REF!,#REF!,$C1797,#REF!,"&gt;="&amp;'Display 730 &amp; 1200'!$AN$12,#REF!,"&lt;="&amp;'Display 730 &amp; 1200'!$AN$11))</f>
        <v>0</v>
      </c>
    </row>
    <row r="1798" spans="1:5">
      <c r="A1798" t="str">
        <f>IF(INDEX('Display 730 &amp; 1200'!$A:$A,ROW())="","",INDEX('Display 730 &amp; 1200'!$A:$A,ROW()))</f>
        <v/>
      </c>
      <c r="B1798" t="str">
        <f>IF(INDEX('Display 730 &amp; 1200'!$B:$B,ROW())="","",INDEX('Display 730 &amp; 1200'!$B:$B,ROW()))</f>
        <v/>
      </c>
      <c r="C1798" t="str">
        <f>IF(INDEX('Display 730 &amp; 1200'!$D:$D,ROW())="","",INDEX('Display 730 &amp; 1200'!$D:$D,ROW()))</f>
        <v/>
      </c>
      <c r="D1798">
        <f>IF($C1798="",0,SUMIFS(#REF!,#REF!,$C1798,#REF!,"&gt;="&amp;'Display 730 &amp; 1200'!$AN$10,#REF!,"&lt;="&amp;'Display 730 &amp; 1200'!$AN$9))</f>
        <v>0</v>
      </c>
      <c r="E1798">
        <f>IF($C1798="",0,SUMIFS(#REF!,#REF!,$C1798,#REF!,"&gt;="&amp;'Display 730 &amp; 1200'!$AN$12,#REF!,"&lt;="&amp;'Display 730 &amp; 1200'!$AN$11))</f>
        <v>0</v>
      </c>
    </row>
    <row r="1799" spans="1:5">
      <c r="A1799" t="str">
        <f>IF(INDEX('Display 730 &amp; 1200'!$A:$A,ROW())="","",INDEX('Display 730 &amp; 1200'!$A:$A,ROW()))</f>
        <v/>
      </c>
      <c r="B1799" t="str">
        <f>IF(INDEX('Display 730 &amp; 1200'!$B:$B,ROW())="","",INDEX('Display 730 &amp; 1200'!$B:$B,ROW()))</f>
        <v/>
      </c>
      <c r="C1799" t="str">
        <f>IF(INDEX('Display 730 &amp; 1200'!$D:$D,ROW())="","",INDEX('Display 730 &amp; 1200'!$D:$D,ROW()))</f>
        <v/>
      </c>
      <c r="D1799">
        <f>IF($C1799="",0,SUMIFS(#REF!,#REF!,$C1799,#REF!,"&gt;="&amp;'Display 730 &amp; 1200'!$AN$10,#REF!,"&lt;="&amp;'Display 730 &amp; 1200'!$AN$9))</f>
        <v>0</v>
      </c>
      <c r="E1799">
        <f>IF($C1799="",0,SUMIFS(#REF!,#REF!,$C1799,#REF!,"&gt;="&amp;'Display 730 &amp; 1200'!$AN$12,#REF!,"&lt;="&amp;'Display 730 &amp; 1200'!$AN$11))</f>
        <v>0</v>
      </c>
    </row>
    <row r="1800" spans="1:5">
      <c r="A1800" t="str">
        <f>IF(INDEX('Display 730 &amp; 1200'!$A:$A,ROW())="","",INDEX('Display 730 &amp; 1200'!$A:$A,ROW()))</f>
        <v/>
      </c>
      <c r="B1800" t="str">
        <f>IF(INDEX('Display 730 &amp; 1200'!$B:$B,ROW())="","",INDEX('Display 730 &amp; 1200'!$B:$B,ROW()))</f>
        <v/>
      </c>
      <c r="C1800" t="str">
        <f>IF(INDEX('Display 730 &amp; 1200'!$D:$D,ROW())="","",INDEX('Display 730 &amp; 1200'!$D:$D,ROW()))</f>
        <v/>
      </c>
      <c r="D1800">
        <f>IF($C1800="",0,SUMIFS(#REF!,#REF!,$C1800,#REF!,"&gt;="&amp;'Display 730 &amp; 1200'!$AN$10,#REF!,"&lt;="&amp;'Display 730 &amp; 1200'!$AN$9))</f>
        <v>0</v>
      </c>
      <c r="E1800">
        <f>IF($C1800="",0,SUMIFS(#REF!,#REF!,$C1800,#REF!,"&gt;="&amp;'Display 730 &amp; 1200'!$AN$12,#REF!,"&lt;="&amp;'Display 730 &amp; 1200'!$AN$11))</f>
        <v>0</v>
      </c>
    </row>
    <row r="1801" spans="1:5">
      <c r="A1801" t="str">
        <f>IF(INDEX('Display 730 &amp; 1200'!$A:$A,ROW())="","",INDEX('Display 730 &amp; 1200'!$A:$A,ROW()))</f>
        <v/>
      </c>
      <c r="B1801" t="str">
        <f>IF(INDEX('Display 730 &amp; 1200'!$B:$B,ROW())="","",INDEX('Display 730 &amp; 1200'!$B:$B,ROW()))</f>
        <v/>
      </c>
      <c r="C1801" t="str">
        <f>IF(INDEX('Display 730 &amp; 1200'!$D:$D,ROW())="","",INDEX('Display 730 &amp; 1200'!$D:$D,ROW()))</f>
        <v/>
      </c>
      <c r="D1801">
        <f>IF($C1801="",0,SUMIFS(#REF!,#REF!,$C1801,#REF!,"&gt;="&amp;'Display 730 &amp; 1200'!$AN$10,#REF!,"&lt;="&amp;'Display 730 &amp; 1200'!$AN$9))</f>
        <v>0</v>
      </c>
      <c r="E1801">
        <f>IF($C1801="",0,SUMIFS(#REF!,#REF!,$C1801,#REF!,"&gt;="&amp;'Display 730 &amp; 1200'!$AN$12,#REF!,"&lt;="&amp;'Display 730 &amp; 1200'!$AN$11))</f>
        <v>0</v>
      </c>
    </row>
    <row r="1802" spans="1:5">
      <c r="A1802" t="str">
        <f>IF(INDEX('Display 730 &amp; 1200'!$A:$A,ROW())="","",INDEX('Display 730 &amp; 1200'!$A:$A,ROW()))</f>
        <v/>
      </c>
      <c r="B1802" t="str">
        <f>IF(INDEX('Display 730 &amp; 1200'!$B:$B,ROW())="","",INDEX('Display 730 &amp; 1200'!$B:$B,ROW()))</f>
        <v/>
      </c>
      <c r="C1802" t="str">
        <f>IF(INDEX('Display 730 &amp; 1200'!$D:$D,ROW())="","",INDEX('Display 730 &amp; 1200'!$D:$D,ROW()))</f>
        <v/>
      </c>
      <c r="D1802">
        <f>IF($C1802="",0,SUMIFS(#REF!,#REF!,$C1802,#REF!,"&gt;="&amp;'Display 730 &amp; 1200'!$AN$10,#REF!,"&lt;="&amp;'Display 730 &amp; 1200'!$AN$9))</f>
        <v>0</v>
      </c>
      <c r="E1802">
        <f>IF($C1802="",0,SUMIFS(#REF!,#REF!,$C1802,#REF!,"&gt;="&amp;'Display 730 &amp; 1200'!$AN$12,#REF!,"&lt;="&amp;'Display 730 &amp; 1200'!$AN$11))</f>
        <v>0</v>
      </c>
    </row>
    <row r="1803" spans="1:5">
      <c r="A1803" t="str">
        <f>IF(INDEX('Display 730 &amp; 1200'!$A:$A,ROW())="","",INDEX('Display 730 &amp; 1200'!$A:$A,ROW()))</f>
        <v/>
      </c>
      <c r="B1803" t="str">
        <f>IF(INDEX('Display 730 &amp; 1200'!$B:$B,ROW())="","",INDEX('Display 730 &amp; 1200'!$B:$B,ROW()))</f>
        <v/>
      </c>
      <c r="C1803" t="str">
        <f>IF(INDEX('Display 730 &amp; 1200'!$D:$D,ROW())="","",INDEX('Display 730 &amp; 1200'!$D:$D,ROW()))</f>
        <v/>
      </c>
      <c r="D1803">
        <f>IF($C1803="",0,SUMIFS(#REF!,#REF!,$C1803,#REF!,"&gt;="&amp;'Display 730 &amp; 1200'!$AN$10,#REF!,"&lt;="&amp;'Display 730 &amp; 1200'!$AN$9))</f>
        <v>0</v>
      </c>
      <c r="E1803">
        <f>IF($C1803="",0,SUMIFS(#REF!,#REF!,$C1803,#REF!,"&gt;="&amp;'Display 730 &amp; 1200'!$AN$12,#REF!,"&lt;="&amp;'Display 730 &amp; 1200'!$AN$11))</f>
        <v>0</v>
      </c>
    </row>
    <row r="1804" spans="1:5">
      <c r="A1804" t="str">
        <f>IF(INDEX('Display 730 &amp; 1200'!$A:$A,ROW())="","",INDEX('Display 730 &amp; 1200'!$A:$A,ROW()))</f>
        <v/>
      </c>
      <c r="B1804" t="str">
        <f>IF(INDEX('Display 730 &amp; 1200'!$B:$B,ROW())="","",INDEX('Display 730 &amp; 1200'!$B:$B,ROW()))</f>
        <v/>
      </c>
      <c r="C1804" t="str">
        <f>IF(INDEX('Display 730 &amp; 1200'!$D:$D,ROW())="","",INDEX('Display 730 &amp; 1200'!$D:$D,ROW()))</f>
        <v/>
      </c>
      <c r="D1804">
        <f>IF($C1804="",0,SUMIFS(#REF!,#REF!,$C1804,#REF!,"&gt;="&amp;'Display 730 &amp; 1200'!$AN$10,#REF!,"&lt;="&amp;'Display 730 &amp; 1200'!$AN$9))</f>
        <v>0</v>
      </c>
      <c r="E1804">
        <f>IF($C1804="",0,SUMIFS(#REF!,#REF!,$C1804,#REF!,"&gt;="&amp;'Display 730 &amp; 1200'!$AN$12,#REF!,"&lt;="&amp;'Display 730 &amp; 1200'!$AN$11))</f>
        <v>0</v>
      </c>
    </row>
    <row r="1805" spans="1:5">
      <c r="A1805" t="str">
        <f>IF(INDEX('Display 730 &amp; 1200'!$A:$A,ROW())="","",INDEX('Display 730 &amp; 1200'!$A:$A,ROW()))</f>
        <v/>
      </c>
      <c r="B1805" t="str">
        <f>IF(INDEX('Display 730 &amp; 1200'!$B:$B,ROW())="","",INDEX('Display 730 &amp; 1200'!$B:$B,ROW()))</f>
        <v/>
      </c>
      <c r="C1805" t="str">
        <f>IF(INDEX('Display 730 &amp; 1200'!$D:$D,ROW())="","",INDEX('Display 730 &amp; 1200'!$D:$D,ROW()))</f>
        <v/>
      </c>
      <c r="D1805">
        <f>IF($C1805="",0,SUMIFS(#REF!,#REF!,$C1805,#REF!,"&gt;="&amp;'Display 730 &amp; 1200'!$AN$10,#REF!,"&lt;="&amp;'Display 730 &amp; 1200'!$AN$9))</f>
        <v>0</v>
      </c>
      <c r="E1805">
        <f>IF($C1805="",0,SUMIFS(#REF!,#REF!,$C1805,#REF!,"&gt;="&amp;'Display 730 &amp; 1200'!$AN$12,#REF!,"&lt;="&amp;'Display 730 &amp; 1200'!$AN$11))</f>
        <v>0</v>
      </c>
    </row>
    <row r="1806" spans="1:5">
      <c r="A1806" t="str">
        <f>IF(INDEX('Display 730 &amp; 1200'!$A:$A,ROW())="","",INDEX('Display 730 &amp; 1200'!$A:$A,ROW()))</f>
        <v/>
      </c>
      <c r="B1806" t="str">
        <f>IF(INDEX('Display 730 &amp; 1200'!$B:$B,ROW())="","",INDEX('Display 730 &amp; 1200'!$B:$B,ROW()))</f>
        <v/>
      </c>
      <c r="C1806" t="str">
        <f>IF(INDEX('Display 730 &amp; 1200'!$D:$D,ROW())="","",INDEX('Display 730 &amp; 1200'!$D:$D,ROW()))</f>
        <v/>
      </c>
      <c r="D1806">
        <f>IF($C1806="",0,SUMIFS(#REF!,#REF!,$C1806,#REF!,"&gt;="&amp;'Display 730 &amp; 1200'!$AN$10,#REF!,"&lt;="&amp;'Display 730 &amp; 1200'!$AN$9))</f>
        <v>0</v>
      </c>
      <c r="E1806">
        <f>IF($C1806="",0,SUMIFS(#REF!,#REF!,$C1806,#REF!,"&gt;="&amp;'Display 730 &amp; 1200'!$AN$12,#REF!,"&lt;="&amp;'Display 730 &amp; 1200'!$AN$11))</f>
        <v>0</v>
      </c>
    </row>
    <row r="1807" spans="1:5">
      <c r="A1807" t="str">
        <f>IF(INDEX('Display 730 &amp; 1200'!$A:$A,ROW())="","",INDEX('Display 730 &amp; 1200'!$A:$A,ROW()))</f>
        <v/>
      </c>
      <c r="B1807" t="str">
        <f>IF(INDEX('Display 730 &amp; 1200'!$B:$B,ROW())="","",INDEX('Display 730 &amp; 1200'!$B:$B,ROW()))</f>
        <v/>
      </c>
      <c r="C1807" t="str">
        <f>IF(INDEX('Display 730 &amp; 1200'!$D:$D,ROW())="","",INDEX('Display 730 &amp; 1200'!$D:$D,ROW()))</f>
        <v/>
      </c>
      <c r="D1807">
        <f>IF($C1807="",0,SUMIFS(#REF!,#REF!,$C1807,#REF!,"&gt;="&amp;'Display 730 &amp; 1200'!$AN$10,#REF!,"&lt;="&amp;'Display 730 &amp; 1200'!$AN$9))</f>
        <v>0</v>
      </c>
      <c r="E1807">
        <f>IF($C1807="",0,SUMIFS(#REF!,#REF!,$C1807,#REF!,"&gt;="&amp;'Display 730 &amp; 1200'!$AN$12,#REF!,"&lt;="&amp;'Display 730 &amp; 1200'!$AN$11))</f>
        <v>0</v>
      </c>
    </row>
    <row r="1808" spans="1:5">
      <c r="A1808" t="str">
        <f>IF(INDEX('Display 730 &amp; 1200'!$A:$A,ROW())="","",INDEX('Display 730 &amp; 1200'!$A:$A,ROW()))</f>
        <v/>
      </c>
      <c r="B1808" t="str">
        <f>IF(INDEX('Display 730 &amp; 1200'!$B:$B,ROW())="","",INDEX('Display 730 &amp; 1200'!$B:$B,ROW()))</f>
        <v/>
      </c>
      <c r="C1808" t="str">
        <f>IF(INDEX('Display 730 &amp; 1200'!$D:$D,ROW())="","",INDEX('Display 730 &amp; 1200'!$D:$D,ROW()))</f>
        <v/>
      </c>
      <c r="D1808">
        <f>IF($C1808="",0,SUMIFS(#REF!,#REF!,$C1808,#REF!,"&gt;="&amp;'Display 730 &amp; 1200'!$AN$10,#REF!,"&lt;="&amp;'Display 730 &amp; 1200'!$AN$9))</f>
        <v>0</v>
      </c>
      <c r="E1808">
        <f>IF($C1808="",0,SUMIFS(#REF!,#REF!,$C1808,#REF!,"&gt;="&amp;'Display 730 &amp; 1200'!$AN$12,#REF!,"&lt;="&amp;'Display 730 &amp; 1200'!$AN$11))</f>
        <v>0</v>
      </c>
    </row>
    <row r="1809" spans="1:5">
      <c r="A1809" t="str">
        <f>IF(INDEX('Display 730 &amp; 1200'!$A:$A,ROW())="","",INDEX('Display 730 &amp; 1200'!$A:$A,ROW()))</f>
        <v/>
      </c>
      <c r="B1809" t="str">
        <f>IF(INDEX('Display 730 &amp; 1200'!$B:$B,ROW())="","",INDEX('Display 730 &amp; 1200'!$B:$B,ROW()))</f>
        <v/>
      </c>
      <c r="C1809" t="str">
        <f>IF(INDEX('Display 730 &amp; 1200'!$D:$D,ROW())="","",INDEX('Display 730 &amp; 1200'!$D:$D,ROW()))</f>
        <v/>
      </c>
      <c r="D1809">
        <f>IF($C1809="",0,SUMIFS(#REF!,#REF!,$C1809,#REF!,"&gt;="&amp;'Display 730 &amp; 1200'!$AN$10,#REF!,"&lt;="&amp;'Display 730 &amp; 1200'!$AN$9))</f>
        <v>0</v>
      </c>
      <c r="E1809">
        <f>IF($C1809="",0,SUMIFS(#REF!,#REF!,$C1809,#REF!,"&gt;="&amp;'Display 730 &amp; 1200'!$AN$12,#REF!,"&lt;="&amp;'Display 730 &amp; 1200'!$AN$11))</f>
        <v>0</v>
      </c>
    </row>
    <row r="1810" spans="1:5">
      <c r="A1810" t="str">
        <f>IF(INDEX('Display 730 &amp; 1200'!$A:$A,ROW())="","",INDEX('Display 730 &amp; 1200'!$A:$A,ROW()))</f>
        <v/>
      </c>
      <c r="B1810" t="str">
        <f>IF(INDEX('Display 730 &amp; 1200'!$B:$B,ROW())="","",INDEX('Display 730 &amp; 1200'!$B:$B,ROW()))</f>
        <v/>
      </c>
      <c r="C1810" t="str">
        <f>IF(INDEX('Display 730 &amp; 1200'!$D:$D,ROW())="","",INDEX('Display 730 &amp; 1200'!$D:$D,ROW()))</f>
        <v/>
      </c>
      <c r="D1810">
        <f>IF($C1810="",0,SUMIFS(#REF!,#REF!,$C1810,#REF!,"&gt;="&amp;'Display 730 &amp; 1200'!$AN$10,#REF!,"&lt;="&amp;'Display 730 &amp; 1200'!$AN$9))</f>
        <v>0</v>
      </c>
      <c r="E1810">
        <f>IF($C1810="",0,SUMIFS(#REF!,#REF!,$C1810,#REF!,"&gt;="&amp;'Display 730 &amp; 1200'!$AN$12,#REF!,"&lt;="&amp;'Display 730 &amp; 1200'!$AN$11))</f>
        <v>0</v>
      </c>
    </row>
    <row r="1811" spans="1:5">
      <c r="A1811" t="str">
        <f>IF(INDEX('Display 730 &amp; 1200'!$A:$A,ROW())="","",INDEX('Display 730 &amp; 1200'!$A:$A,ROW()))</f>
        <v/>
      </c>
      <c r="B1811" t="str">
        <f>IF(INDEX('Display 730 &amp; 1200'!$B:$B,ROW())="","",INDEX('Display 730 &amp; 1200'!$B:$B,ROW()))</f>
        <v/>
      </c>
      <c r="C1811" t="str">
        <f>IF(INDEX('Display 730 &amp; 1200'!$D:$D,ROW())="","",INDEX('Display 730 &amp; 1200'!$D:$D,ROW()))</f>
        <v/>
      </c>
      <c r="D1811">
        <f>IF($C1811="",0,SUMIFS(#REF!,#REF!,$C1811,#REF!,"&gt;="&amp;'Display 730 &amp; 1200'!$AN$10,#REF!,"&lt;="&amp;'Display 730 &amp; 1200'!$AN$9))</f>
        <v>0</v>
      </c>
      <c r="E1811">
        <f>IF($C1811="",0,SUMIFS(#REF!,#REF!,$C1811,#REF!,"&gt;="&amp;'Display 730 &amp; 1200'!$AN$12,#REF!,"&lt;="&amp;'Display 730 &amp; 1200'!$AN$11))</f>
        <v>0</v>
      </c>
    </row>
    <row r="1812" spans="1:5">
      <c r="A1812" t="str">
        <f>IF(INDEX('Display 730 &amp; 1200'!$A:$A,ROW())="","",INDEX('Display 730 &amp; 1200'!$A:$A,ROW()))</f>
        <v/>
      </c>
      <c r="B1812" t="str">
        <f>IF(INDEX('Display 730 &amp; 1200'!$B:$B,ROW())="","",INDEX('Display 730 &amp; 1200'!$B:$B,ROW()))</f>
        <v/>
      </c>
      <c r="C1812" t="str">
        <f>IF(INDEX('Display 730 &amp; 1200'!$D:$D,ROW())="","",INDEX('Display 730 &amp; 1200'!$D:$D,ROW()))</f>
        <v/>
      </c>
      <c r="D1812">
        <f>IF($C1812="",0,SUMIFS(#REF!,#REF!,$C1812,#REF!,"&gt;="&amp;'Display 730 &amp; 1200'!$AN$10,#REF!,"&lt;="&amp;'Display 730 &amp; 1200'!$AN$9))</f>
        <v>0</v>
      </c>
      <c r="E1812">
        <f>IF($C1812="",0,SUMIFS(#REF!,#REF!,$C1812,#REF!,"&gt;="&amp;'Display 730 &amp; 1200'!$AN$12,#REF!,"&lt;="&amp;'Display 730 &amp; 1200'!$AN$11))</f>
        <v>0</v>
      </c>
    </row>
    <row r="1813" spans="1:5">
      <c r="A1813" t="str">
        <f>IF(INDEX('Display 730 &amp; 1200'!$A:$A,ROW())="","",INDEX('Display 730 &amp; 1200'!$A:$A,ROW()))</f>
        <v/>
      </c>
      <c r="B1813" t="str">
        <f>IF(INDEX('Display 730 &amp; 1200'!$B:$B,ROW())="","",INDEX('Display 730 &amp; 1200'!$B:$B,ROW()))</f>
        <v/>
      </c>
      <c r="C1813" t="str">
        <f>IF(INDEX('Display 730 &amp; 1200'!$D:$D,ROW())="","",INDEX('Display 730 &amp; 1200'!$D:$D,ROW()))</f>
        <v/>
      </c>
      <c r="D1813">
        <f>IF($C1813="",0,SUMIFS(#REF!,#REF!,$C1813,#REF!,"&gt;="&amp;'Display 730 &amp; 1200'!$AN$10,#REF!,"&lt;="&amp;'Display 730 &amp; 1200'!$AN$9))</f>
        <v>0</v>
      </c>
      <c r="E1813">
        <f>IF($C1813="",0,SUMIFS(#REF!,#REF!,$C1813,#REF!,"&gt;="&amp;'Display 730 &amp; 1200'!$AN$12,#REF!,"&lt;="&amp;'Display 730 &amp; 1200'!$AN$11))</f>
        <v>0</v>
      </c>
    </row>
    <row r="1814" spans="1:5">
      <c r="A1814" t="str">
        <f>IF(INDEX('Display 730 &amp; 1200'!$A:$A,ROW())="","",INDEX('Display 730 &amp; 1200'!$A:$A,ROW()))</f>
        <v/>
      </c>
      <c r="B1814" t="str">
        <f>IF(INDEX('Display 730 &amp; 1200'!$B:$B,ROW())="","",INDEX('Display 730 &amp; 1200'!$B:$B,ROW()))</f>
        <v/>
      </c>
      <c r="C1814" t="str">
        <f>IF(INDEX('Display 730 &amp; 1200'!$D:$D,ROW())="","",INDEX('Display 730 &amp; 1200'!$D:$D,ROW()))</f>
        <v/>
      </c>
      <c r="D1814">
        <f>IF($C1814="",0,SUMIFS(#REF!,#REF!,$C1814,#REF!,"&gt;="&amp;'Display 730 &amp; 1200'!$AN$10,#REF!,"&lt;="&amp;'Display 730 &amp; 1200'!$AN$9))</f>
        <v>0</v>
      </c>
      <c r="E1814">
        <f>IF($C1814="",0,SUMIFS(#REF!,#REF!,$C1814,#REF!,"&gt;="&amp;'Display 730 &amp; 1200'!$AN$12,#REF!,"&lt;="&amp;'Display 730 &amp; 1200'!$AN$11))</f>
        <v>0</v>
      </c>
    </row>
    <row r="1815" spans="1:5">
      <c r="A1815" t="str">
        <f>IF(INDEX('Display 730 &amp; 1200'!$A:$A,ROW())="","",INDEX('Display 730 &amp; 1200'!$A:$A,ROW()))</f>
        <v/>
      </c>
      <c r="B1815" t="str">
        <f>IF(INDEX('Display 730 &amp; 1200'!$B:$B,ROW())="","",INDEX('Display 730 &amp; 1200'!$B:$B,ROW()))</f>
        <v/>
      </c>
      <c r="C1815" t="str">
        <f>IF(INDEX('Display 730 &amp; 1200'!$D:$D,ROW())="","",INDEX('Display 730 &amp; 1200'!$D:$D,ROW()))</f>
        <v/>
      </c>
      <c r="D1815">
        <f>IF($C1815="",0,SUMIFS(#REF!,#REF!,$C1815,#REF!,"&gt;="&amp;'Display 730 &amp; 1200'!$AN$10,#REF!,"&lt;="&amp;'Display 730 &amp; 1200'!$AN$9))</f>
        <v>0</v>
      </c>
      <c r="E1815">
        <f>IF($C1815="",0,SUMIFS(#REF!,#REF!,$C1815,#REF!,"&gt;="&amp;'Display 730 &amp; 1200'!$AN$12,#REF!,"&lt;="&amp;'Display 730 &amp; 1200'!$AN$11))</f>
        <v>0</v>
      </c>
    </row>
    <row r="1816" spans="1:5">
      <c r="A1816" t="str">
        <f>IF(INDEX('Display 730 &amp; 1200'!$A:$A,ROW())="","",INDEX('Display 730 &amp; 1200'!$A:$A,ROW()))</f>
        <v/>
      </c>
      <c r="B1816" t="str">
        <f>IF(INDEX('Display 730 &amp; 1200'!$B:$B,ROW())="","",INDEX('Display 730 &amp; 1200'!$B:$B,ROW()))</f>
        <v/>
      </c>
      <c r="C1816" t="str">
        <f>IF(INDEX('Display 730 &amp; 1200'!$D:$D,ROW())="","",INDEX('Display 730 &amp; 1200'!$D:$D,ROW()))</f>
        <v/>
      </c>
      <c r="D1816">
        <f>IF($C1816="",0,SUMIFS(#REF!,#REF!,$C1816,#REF!,"&gt;="&amp;'Display 730 &amp; 1200'!$AN$10,#REF!,"&lt;="&amp;'Display 730 &amp; 1200'!$AN$9))</f>
        <v>0</v>
      </c>
      <c r="E1816">
        <f>IF($C1816="",0,SUMIFS(#REF!,#REF!,$C1816,#REF!,"&gt;="&amp;'Display 730 &amp; 1200'!$AN$12,#REF!,"&lt;="&amp;'Display 730 &amp; 1200'!$AN$11))</f>
        <v>0</v>
      </c>
    </row>
    <row r="1817" spans="1:5">
      <c r="A1817" t="str">
        <f>IF(INDEX('Display 730 &amp; 1200'!$A:$A,ROW())="","",INDEX('Display 730 &amp; 1200'!$A:$A,ROW()))</f>
        <v/>
      </c>
      <c r="B1817" t="str">
        <f>IF(INDEX('Display 730 &amp; 1200'!$B:$B,ROW())="","",INDEX('Display 730 &amp; 1200'!$B:$B,ROW()))</f>
        <v/>
      </c>
      <c r="C1817" t="str">
        <f>IF(INDEX('Display 730 &amp; 1200'!$D:$D,ROW())="","",INDEX('Display 730 &amp; 1200'!$D:$D,ROW()))</f>
        <v/>
      </c>
      <c r="D1817">
        <f>IF($C1817="",0,SUMIFS(#REF!,#REF!,$C1817,#REF!,"&gt;="&amp;'Display 730 &amp; 1200'!$AN$10,#REF!,"&lt;="&amp;'Display 730 &amp; 1200'!$AN$9))</f>
        <v>0</v>
      </c>
      <c r="E1817">
        <f>IF($C1817="",0,SUMIFS(#REF!,#REF!,$C1817,#REF!,"&gt;="&amp;'Display 730 &amp; 1200'!$AN$12,#REF!,"&lt;="&amp;'Display 730 &amp; 1200'!$AN$11))</f>
        <v>0</v>
      </c>
    </row>
    <row r="1818" spans="1:5">
      <c r="A1818" t="str">
        <f>IF(INDEX('Display 730 &amp; 1200'!$A:$A,ROW())="","",INDEX('Display 730 &amp; 1200'!$A:$A,ROW()))</f>
        <v/>
      </c>
      <c r="B1818" t="str">
        <f>IF(INDEX('Display 730 &amp; 1200'!$B:$B,ROW())="","",INDEX('Display 730 &amp; 1200'!$B:$B,ROW()))</f>
        <v/>
      </c>
      <c r="C1818" t="str">
        <f>IF(INDEX('Display 730 &amp; 1200'!$D:$D,ROW())="","",INDEX('Display 730 &amp; 1200'!$D:$D,ROW()))</f>
        <v/>
      </c>
      <c r="D1818">
        <f>IF($C1818="",0,SUMIFS(#REF!,#REF!,$C1818,#REF!,"&gt;="&amp;'Display 730 &amp; 1200'!$AN$10,#REF!,"&lt;="&amp;'Display 730 &amp; 1200'!$AN$9))</f>
        <v>0</v>
      </c>
      <c r="E1818">
        <f>IF($C1818="",0,SUMIFS(#REF!,#REF!,$C1818,#REF!,"&gt;="&amp;'Display 730 &amp; 1200'!$AN$12,#REF!,"&lt;="&amp;'Display 730 &amp; 1200'!$AN$11))</f>
        <v>0</v>
      </c>
    </row>
    <row r="1819" spans="1:5">
      <c r="A1819" t="str">
        <f>IF(INDEX('Display 730 &amp; 1200'!$A:$A,ROW())="","",INDEX('Display 730 &amp; 1200'!$A:$A,ROW()))</f>
        <v/>
      </c>
      <c r="B1819" t="str">
        <f>IF(INDEX('Display 730 &amp; 1200'!$B:$B,ROW())="","",INDEX('Display 730 &amp; 1200'!$B:$B,ROW()))</f>
        <v/>
      </c>
      <c r="C1819" t="str">
        <f>IF(INDEX('Display 730 &amp; 1200'!$D:$D,ROW())="","",INDEX('Display 730 &amp; 1200'!$D:$D,ROW()))</f>
        <v/>
      </c>
      <c r="D1819">
        <f>IF($C1819="",0,SUMIFS(#REF!,#REF!,$C1819,#REF!,"&gt;="&amp;'Display 730 &amp; 1200'!$AN$10,#REF!,"&lt;="&amp;'Display 730 &amp; 1200'!$AN$9))</f>
        <v>0</v>
      </c>
      <c r="E1819">
        <f>IF($C1819="",0,SUMIFS(#REF!,#REF!,$C1819,#REF!,"&gt;="&amp;'Display 730 &amp; 1200'!$AN$12,#REF!,"&lt;="&amp;'Display 730 &amp; 1200'!$AN$11))</f>
        <v>0</v>
      </c>
    </row>
    <row r="1820" spans="1:5">
      <c r="A1820" t="str">
        <f>IF(INDEX('Display 730 &amp; 1200'!$A:$A,ROW())="","",INDEX('Display 730 &amp; 1200'!$A:$A,ROW()))</f>
        <v/>
      </c>
      <c r="B1820" t="str">
        <f>IF(INDEX('Display 730 &amp; 1200'!$B:$B,ROW())="","",INDEX('Display 730 &amp; 1200'!$B:$B,ROW()))</f>
        <v/>
      </c>
      <c r="C1820" t="str">
        <f>IF(INDEX('Display 730 &amp; 1200'!$D:$D,ROW())="","",INDEX('Display 730 &amp; 1200'!$D:$D,ROW()))</f>
        <v/>
      </c>
      <c r="D1820">
        <f>IF($C1820="",0,SUMIFS(#REF!,#REF!,$C1820,#REF!,"&gt;="&amp;'Display 730 &amp; 1200'!$AN$10,#REF!,"&lt;="&amp;'Display 730 &amp; 1200'!$AN$9))</f>
        <v>0</v>
      </c>
      <c r="E1820">
        <f>IF($C1820="",0,SUMIFS(#REF!,#REF!,$C1820,#REF!,"&gt;="&amp;'Display 730 &amp; 1200'!$AN$12,#REF!,"&lt;="&amp;'Display 730 &amp; 1200'!$AN$11))</f>
        <v>0</v>
      </c>
    </row>
    <row r="1821" spans="1:5">
      <c r="A1821" t="str">
        <f>IF(INDEX('Display 730 &amp; 1200'!$A:$A,ROW())="","",INDEX('Display 730 &amp; 1200'!$A:$A,ROW()))</f>
        <v/>
      </c>
      <c r="B1821" t="str">
        <f>IF(INDEX('Display 730 &amp; 1200'!$B:$B,ROW())="","",INDEX('Display 730 &amp; 1200'!$B:$B,ROW()))</f>
        <v/>
      </c>
      <c r="C1821" t="str">
        <f>IF(INDEX('Display 730 &amp; 1200'!$D:$D,ROW())="","",INDEX('Display 730 &amp; 1200'!$D:$D,ROW()))</f>
        <v/>
      </c>
      <c r="D1821">
        <f>IF($C1821="",0,SUMIFS(#REF!,#REF!,$C1821,#REF!,"&gt;="&amp;'Display 730 &amp; 1200'!$AN$10,#REF!,"&lt;="&amp;'Display 730 &amp; 1200'!$AN$9))</f>
        <v>0</v>
      </c>
      <c r="E1821">
        <f>IF($C1821="",0,SUMIFS(#REF!,#REF!,$C1821,#REF!,"&gt;="&amp;'Display 730 &amp; 1200'!$AN$12,#REF!,"&lt;="&amp;'Display 730 &amp; 1200'!$AN$11))</f>
        <v>0</v>
      </c>
    </row>
    <row r="1822" spans="1:5">
      <c r="A1822" t="str">
        <f>IF(INDEX('Display 730 &amp; 1200'!$A:$A,ROW())="","",INDEX('Display 730 &amp; 1200'!$A:$A,ROW()))</f>
        <v/>
      </c>
      <c r="B1822" t="str">
        <f>IF(INDEX('Display 730 &amp; 1200'!$B:$B,ROW())="","",INDEX('Display 730 &amp; 1200'!$B:$B,ROW()))</f>
        <v/>
      </c>
      <c r="C1822" t="str">
        <f>IF(INDEX('Display 730 &amp; 1200'!$D:$D,ROW())="","",INDEX('Display 730 &amp; 1200'!$D:$D,ROW()))</f>
        <v/>
      </c>
      <c r="D1822">
        <f>IF($C1822="",0,SUMIFS(#REF!,#REF!,$C1822,#REF!,"&gt;="&amp;'Display 730 &amp; 1200'!$AN$10,#REF!,"&lt;="&amp;'Display 730 &amp; 1200'!$AN$9))</f>
        <v>0</v>
      </c>
      <c r="E1822">
        <f>IF($C1822="",0,SUMIFS(#REF!,#REF!,$C1822,#REF!,"&gt;="&amp;'Display 730 &amp; 1200'!$AN$12,#REF!,"&lt;="&amp;'Display 730 &amp; 1200'!$AN$11))</f>
        <v>0</v>
      </c>
    </row>
    <row r="1823" spans="1:5">
      <c r="A1823" t="str">
        <f>IF(INDEX('Display 730 &amp; 1200'!$A:$A,ROW())="","",INDEX('Display 730 &amp; 1200'!$A:$A,ROW()))</f>
        <v/>
      </c>
      <c r="B1823" t="str">
        <f>IF(INDEX('Display 730 &amp; 1200'!$B:$B,ROW())="","",INDEX('Display 730 &amp; 1200'!$B:$B,ROW()))</f>
        <v/>
      </c>
      <c r="C1823" t="str">
        <f>IF(INDEX('Display 730 &amp; 1200'!$D:$D,ROW())="","",INDEX('Display 730 &amp; 1200'!$D:$D,ROW()))</f>
        <v/>
      </c>
      <c r="D1823">
        <f>IF($C1823="",0,SUMIFS(#REF!,#REF!,$C1823,#REF!,"&gt;="&amp;'Display 730 &amp; 1200'!$AN$10,#REF!,"&lt;="&amp;'Display 730 &amp; 1200'!$AN$9))</f>
        <v>0</v>
      </c>
      <c r="E1823">
        <f>IF($C1823="",0,SUMIFS(#REF!,#REF!,$C1823,#REF!,"&gt;="&amp;'Display 730 &amp; 1200'!$AN$12,#REF!,"&lt;="&amp;'Display 730 &amp; 1200'!$AN$11))</f>
        <v>0</v>
      </c>
    </row>
    <row r="1824" spans="1:5">
      <c r="A1824" t="str">
        <f>IF(INDEX('Display 730 &amp; 1200'!$A:$A,ROW())="","",INDEX('Display 730 &amp; 1200'!$A:$A,ROW()))</f>
        <v/>
      </c>
      <c r="B1824" t="str">
        <f>IF(INDEX('Display 730 &amp; 1200'!$B:$B,ROW())="","",INDEX('Display 730 &amp; 1200'!$B:$B,ROW()))</f>
        <v/>
      </c>
      <c r="C1824" t="str">
        <f>IF(INDEX('Display 730 &amp; 1200'!$D:$D,ROW())="","",INDEX('Display 730 &amp; 1200'!$D:$D,ROW()))</f>
        <v/>
      </c>
      <c r="D1824">
        <f>IF($C1824="",0,SUMIFS(#REF!,#REF!,$C1824,#REF!,"&gt;="&amp;'Display 730 &amp; 1200'!$AN$10,#REF!,"&lt;="&amp;'Display 730 &amp; 1200'!$AN$9))</f>
        <v>0</v>
      </c>
      <c r="E1824">
        <f>IF($C1824="",0,SUMIFS(#REF!,#REF!,$C1824,#REF!,"&gt;="&amp;'Display 730 &amp; 1200'!$AN$12,#REF!,"&lt;="&amp;'Display 730 &amp; 1200'!$AN$11))</f>
        <v>0</v>
      </c>
    </row>
    <row r="1825" spans="1:5">
      <c r="A1825" t="str">
        <f>IF(INDEX('Display 730 &amp; 1200'!$A:$A,ROW())="","",INDEX('Display 730 &amp; 1200'!$A:$A,ROW()))</f>
        <v/>
      </c>
      <c r="B1825" t="str">
        <f>IF(INDEX('Display 730 &amp; 1200'!$B:$B,ROW())="","",INDEX('Display 730 &amp; 1200'!$B:$B,ROW()))</f>
        <v/>
      </c>
      <c r="C1825" t="str">
        <f>IF(INDEX('Display 730 &amp; 1200'!$D:$D,ROW())="","",INDEX('Display 730 &amp; 1200'!$D:$D,ROW()))</f>
        <v/>
      </c>
      <c r="D1825">
        <f>IF($C1825="",0,SUMIFS(#REF!,#REF!,$C1825,#REF!,"&gt;="&amp;'Display 730 &amp; 1200'!$AN$10,#REF!,"&lt;="&amp;'Display 730 &amp; 1200'!$AN$9))</f>
        <v>0</v>
      </c>
      <c r="E1825">
        <f>IF($C1825="",0,SUMIFS(#REF!,#REF!,$C1825,#REF!,"&gt;="&amp;'Display 730 &amp; 1200'!$AN$12,#REF!,"&lt;="&amp;'Display 730 &amp; 1200'!$AN$11))</f>
        <v>0</v>
      </c>
    </row>
    <row r="1826" spans="1:5">
      <c r="A1826" t="str">
        <f>IF(INDEX('Display 730 &amp; 1200'!$A:$A,ROW())="","",INDEX('Display 730 &amp; 1200'!$A:$A,ROW()))</f>
        <v/>
      </c>
      <c r="B1826" t="str">
        <f>IF(INDEX('Display 730 &amp; 1200'!$B:$B,ROW())="","",INDEX('Display 730 &amp; 1200'!$B:$B,ROW()))</f>
        <v/>
      </c>
      <c r="C1826" t="str">
        <f>IF(INDEX('Display 730 &amp; 1200'!$D:$D,ROW())="","",INDEX('Display 730 &amp; 1200'!$D:$D,ROW()))</f>
        <v/>
      </c>
      <c r="D1826">
        <f>IF($C1826="",0,SUMIFS(#REF!,#REF!,$C1826,#REF!,"&gt;="&amp;'Display 730 &amp; 1200'!$AN$10,#REF!,"&lt;="&amp;'Display 730 &amp; 1200'!$AN$9))</f>
        <v>0</v>
      </c>
      <c r="E1826">
        <f>IF($C1826="",0,SUMIFS(#REF!,#REF!,$C1826,#REF!,"&gt;="&amp;'Display 730 &amp; 1200'!$AN$12,#REF!,"&lt;="&amp;'Display 730 &amp; 1200'!$AN$11))</f>
        <v>0</v>
      </c>
    </row>
    <row r="1827" spans="1:5">
      <c r="A1827" t="str">
        <f>IF(INDEX('Display 730 &amp; 1200'!$A:$A,ROW())="","",INDEX('Display 730 &amp; 1200'!$A:$A,ROW()))</f>
        <v/>
      </c>
      <c r="B1827" t="str">
        <f>IF(INDEX('Display 730 &amp; 1200'!$B:$B,ROW())="","",INDEX('Display 730 &amp; 1200'!$B:$B,ROW()))</f>
        <v/>
      </c>
      <c r="C1827" t="str">
        <f>IF(INDEX('Display 730 &amp; 1200'!$D:$D,ROW())="","",INDEX('Display 730 &amp; 1200'!$D:$D,ROW()))</f>
        <v/>
      </c>
      <c r="D1827">
        <f>IF($C1827="",0,SUMIFS(#REF!,#REF!,$C1827,#REF!,"&gt;="&amp;'Display 730 &amp; 1200'!$AN$10,#REF!,"&lt;="&amp;'Display 730 &amp; 1200'!$AN$9))</f>
        <v>0</v>
      </c>
      <c r="E1827">
        <f>IF($C1827="",0,SUMIFS(#REF!,#REF!,$C1827,#REF!,"&gt;="&amp;'Display 730 &amp; 1200'!$AN$12,#REF!,"&lt;="&amp;'Display 730 &amp; 1200'!$AN$11))</f>
        <v>0</v>
      </c>
    </row>
    <row r="1828" spans="1:5">
      <c r="A1828" t="str">
        <f>IF(INDEX('Display 730 &amp; 1200'!$A:$A,ROW())="","",INDEX('Display 730 &amp; 1200'!$A:$A,ROW()))</f>
        <v/>
      </c>
      <c r="B1828" t="str">
        <f>IF(INDEX('Display 730 &amp; 1200'!$B:$B,ROW())="","",INDEX('Display 730 &amp; 1200'!$B:$B,ROW()))</f>
        <v/>
      </c>
      <c r="C1828" t="str">
        <f>IF(INDEX('Display 730 &amp; 1200'!$D:$D,ROW())="","",INDEX('Display 730 &amp; 1200'!$D:$D,ROW()))</f>
        <v/>
      </c>
      <c r="D1828">
        <f>IF($C1828="",0,SUMIFS(#REF!,#REF!,$C1828,#REF!,"&gt;="&amp;'Display 730 &amp; 1200'!$AN$10,#REF!,"&lt;="&amp;'Display 730 &amp; 1200'!$AN$9))</f>
        <v>0</v>
      </c>
      <c r="E1828">
        <f>IF($C1828="",0,SUMIFS(#REF!,#REF!,$C1828,#REF!,"&gt;="&amp;'Display 730 &amp; 1200'!$AN$12,#REF!,"&lt;="&amp;'Display 730 &amp; 1200'!$AN$11))</f>
        <v>0</v>
      </c>
    </row>
    <row r="1829" spans="1:5">
      <c r="A1829" t="str">
        <f>IF(INDEX('Display 730 &amp; 1200'!$A:$A,ROW())="","",INDEX('Display 730 &amp; 1200'!$A:$A,ROW()))</f>
        <v/>
      </c>
      <c r="B1829" t="str">
        <f>IF(INDEX('Display 730 &amp; 1200'!$B:$B,ROW())="","",INDEX('Display 730 &amp; 1200'!$B:$B,ROW()))</f>
        <v/>
      </c>
      <c r="C1829" t="str">
        <f>IF(INDEX('Display 730 &amp; 1200'!$D:$D,ROW())="","",INDEX('Display 730 &amp; 1200'!$D:$D,ROW()))</f>
        <v/>
      </c>
      <c r="D1829">
        <f>IF($C1829="",0,SUMIFS(#REF!,#REF!,$C1829,#REF!,"&gt;="&amp;'Display 730 &amp; 1200'!$AN$10,#REF!,"&lt;="&amp;'Display 730 &amp; 1200'!$AN$9))</f>
        <v>0</v>
      </c>
      <c r="E1829">
        <f>IF($C1829="",0,SUMIFS(#REF!,#REF!,$C1829,#REF!,"&gt;="&amp;'Display 730 &amp; 1200'!$AN$12,#REF!,"&lt;="&amp;'Display 730 &amp; 1200'!$AN$11))</f>
        <v>0</v>
      </c>
    </row>
    <row r="1830" spans="1:5">
      <c r="A1830" t="str">
        <f>IF(INDEX('Display 730 &amp; 1200'!$A:$A,ROW())="","",INDEX('Display 730 &amp; 1200'!$A:$A,ROW()))</f>
        <v/>
      </c>
      <c r="B1830" t="str">
        <f>IF(INDEX('Display 730 &amp; 1200'!$B:$B,ROW())="","",INDEX('Display 730 &amp; 1200'!$B:$B,ROW()))</f>
        <v/>
      </c>
      <c r="C1830" t="str">
        <f>IF(INDEX('Display 730 &amp; 1200'!$D:$D,ROW())="","",INDEX('Display 730 &amp; 1200'!$D:$D,ROW()))</f>
        <v/>
      </c>
      <c r="D1830">
        <f>IF($C1830="",0,SUMIFS(#REF!,#REF!,$C1830,#REF!,"&gt;="&amp;'Display 730 &amp; 1200'!$AN$10,#REF!,"&lt;="&amp;'Display 730 &amp; 1200'!$AN$9))</f>
        <v>0</v>
      </c>
      <c r="E1830">
        <f>IF($C1830="",0,SUMIFS(#REF!,#REF!,$C1830,#REF!,"&gt;="&amp;'Display 730 &amp; 1200'!$AN$12,#REF!,"&lt;="&amp;'Display 730 &amp; 1200'!$AN$11))</f>
        <v>0</v>
      </c>
    </row>
    <row r="1831" spans="1:5">
      <c r="A1831" t="str">
        <f>IF(INDEX('Display 730 &amp; 1200'!$A:$A,ROW())="","",INDEX('Display 730 &amp; 1200'!$A:$A,ROW()))</f>
        <v/>
      </c>
      <c r="B1831" t="str">
        <f>IF(INDEX('Display 730 &amp; 1200'!$B:$B,ROW())="","",INDEX('Display 730 &amp; 1200'!$B:$B,ROW()))</f>
        <v/>
      </c>
      <c r="C1831" t="str">
        <f>IF(INDEX('Display 730 &amp; 1200'!$D:$D,ROW())="","",INDEX('Display 730 &amp; 1200'!$D:$D,ROW()))</f>
        <v/>
      </c>
      <c r="D1831">
        <f>IF($C1831="",0,SUMIFS(#REF!,#REF!,$C1831,#REF!,"&gt;="&amp;'Display 730 &amp; 1200'!$AN$10,#REF!,"&lt;="&amp;'Display 730 &amp; 1200'!$AN$9))</f>
        <v>0</v>
      </c>
      <c r="E1831">
        <f>IF($C1831="",0,SUMIFS(#REF!,#REF!,$C1831,#REF!,"&gt;="&amp;'Display 730 &amp; 1200'!$AN$12,#REF!,"&lt;="&amp;'Display 730 &amp; 1200'!$AN$11))</f>
        <v>0</v>
      </c>
    </row>
    <row r="1832" spans="1:5">
      <c r="A1832" t="str">
        <f>IF(INDEX('Display 730 &amp; 1200'!$A:$A,ROW())="","",INDEX('Display 730 &amp; 1200'!$A:$A,ROW()))</f>
        <v/>
      </c>
      <c r="B1832" t="str">
        <f>IF(INDEX('Display 730 &amp; 1200'!$B:$B,ROW())="","",INDEX('Display 730 &amp; 1200'!$B:$B,ROW()))</f>
        <v/>
      </c>
      <c r="C1832" t="str">
        <f>IF(INDEX('Display 730 &amp; 1200'!$D:$D,ROW())="","",INDEX('Display 730 &amp; 1200'!$D:$D,ROW()))</f>
        <v/>
      </c>
      <c r="D1832">
        <f>IF($C1832="",0,SUMIFS(#REF!,#REF!,$C1832,#REF!,"&gt;="&amp;'Display 730 &amp; 1200'!$AN$10,#REF!,"&lt;="&amp;'Display 730 &amp; 1200'!$AN$9))</f>
        <v>0</v>
      </c>
      <c r="E1832">
        <f>IF($C1832="",0,SUMIFS(#REF!,#REF!,$C1832,#REF!,"&gt;="&amp;'Display 730 &amp; 1200'!$AN$12,#REF!,"&lt;="&amp;'Display 730 &amp; 1200'!$AN$11))</f>
        <v>0</v>
      </c>
    </row>
    <row r="1833" spans="1:5">
      <c r="A1833" t="str">
        <f>IF(INDEX('Display 730 &amp; 1200'!$A:$A,ROW())="","",INDEX('Display 730 &amp; 1200'!$A:$A,ROW()))</f>
        <v/>
      </c>
      <c r="B1833" t="str">
        <f>IF(INDEX('Display 730 &amp; 1200'!$B:$B,ROW())="","",INDEX('Display 730 &amp; 1200'!$B:$B,ROW()))</f>
        <v/>
      </c>
      <c r="C1833" t="str">
        <f>IF(INDEX('Display 730 &amp; 1200'!$D:$D,ROW())="","",INDEX('Display 730 &amp; 1200'!$D:$D,ROW()))</f>
        <v/>
      </c>
      <c r="D1833">
        <f>IF($C1833="",0,SUMIFS(#REF!,#REF!,$C1833,#REF!,"&gt;="&amp;'Display 730 &amp; 1200'!$AN$10,#REF!,"&lt;="&amp;'Display 730 &amp; 1200'!$AN$9))</f>
        <v>0</v>
      </c>
      <c r="E1833">
        <f>IF($C1833="",0,SUMIFS(#REF!,#REF!,$C1833,#REF!,"&gt;="&amp;'Display 730 &amp; 1200'!$AN$12,#REF!,"&lt;="&amp;'Display 730 &amp; 1200'!$AN$11))</f>
        <v>0</v>
      </c>
    </row>
    <row r="1834" spans="1:5">
      <c r="A1834" t="str">
        <f>IF(INDEX('Display 730 &amp; 1200'!$A:$A,ROW())="","",INDEX('Display 730 &amp; 1200'!$A:$A,ROW()))</f>
        <v/>
      </c>
      <c r="B1834" t="str">
        <f>IF(INDEX('Display 730 &amp; 1200'!$B:$B,ROW())="","",INDEX('Display 730 &amp; 1200'!$B:$B,ROW()))</f>
        <v/>
      </c>
      <c r="C1834" t="str">
        <f>IF(INDEX('Display 730 &amp; 1200'!$D:$D,ROW())="","",INDEX('Display 730 &amp; 1200'!$D:$D,ROW()))</f>
        <v/>
      </c>
      <c r="D1834">
        <f>IF($C1834="",0,SUMIFS(#REF!,#REF!,$C1834,#REF!,"&gt;="&amp;'Display 730 &amp; 1200'!$AN$10,#REF!,"&lt;="&amp;'Display 730 &amp; 1200'!$AN$9))</f>
        <v>0</v>
      </c>
      <c r="E1834">
        <f>IF($C1834="",0,SUMIFS(#REF!,#REF!,$C1834,#REF!,"&gt;="&amp;'Display 730 &amp; 1200'!$AN$12,#REF!,"&lt;="&amp;'Display 730 &amp; 1200'!$AN$11))</f>
        <v>0</v>
      </c>
    </row>
    <row r="1835" spans="1:5">
      <c r="A1835" t="str">
        <f>IF(INDEX('Display 730 &amp; 1200'!$A:$A,ROW())="","",INDEX('Display 730 &amp; 1200'!$A:$A,ROW()))</f>
        <v/>
      </c>
      <c r="B1835" t="str">
        <f>IF(INDEX('Display 730 &amp; 1200'!$B:$B,ROW())="","",INDEX('Display 730 &amp; 1200'!$B:$B,ROW()))</f>
        <v/>
      </c>
      <c r="C1835" t="str">
        <f>IF(INDEX('Display 730 &amp; 1200'!$D:$D,ROW())="","",INDEX('Display 730 &amp; 1200'!$D:$D,ROW()))</f>
        <v/>
      </c>
      <c r="D1835">
        <f>IF($C1835="",0,SUMIFS(#REF!,#REF!,$C1835,#REF!,"&gt;="&amp;'Display 730 &amp; 1200'!$AN$10,#REF!,"&lt;="&amp;'Display 730 &amp; 1200'!$AN$9))</f>
        <v>0</v>
      </c>
      <c r="E1835">
        <f>IF($C1835="",0,SUMIFS(#REF!,#REF!,$C1835,#REF!,"&gt;="&amp;'Display 730 &amp; 1200'!$AN$12,#REF!,"&lt;="&amp;'Display 730 &amp; 1200'!$AN$11))</f>
        <v>0</v>
      </c>
    </row>
    <row r="1836" spans="1:5">
      <c r="A1836" t="str">
        <f>IF(INDEX('Display 730 &amp; 1200'!$A:$A,ROW())="","",INDEX('Display 730 &amp; 1200'!$A:$A,ROW()))</f>
        <v/>
      </c>
      <c r="B1836" t="str">
        <f>IF(INDEX('Display 730 &amp; 1200'!$B:$B,ROW())="","",INDEX('Display 730 &amp; 1200'!$B:$B,ROW()))</f>
        <v/>
      </c>
      <c r="C1836" t="str">
        <f>IF(INDEX('Display 730 &amp; 1200'!$D:$D,ROW())="","",INDEX('Display 730 &amp; 1200'!$D:$D,ROW()))</f>
        <v/>
      </c>
      <c r="D1836">
        <f>IF($C1836="",0,SUMIFS(#REF!,#REF!,$C1836,#REF!,"&gt;="&amp;'Display 730 &amp; 1200'!$AN$10,#REF!,"&lt;="&amp;'Display 730 &amp; 1200'!$AN$9))</f>
        <v>0</v>
      </c>
      <c r="E1836">
        <f>IF($C1836="",0,SUMIFS(#REF!,#REF!,$C1836,#REF!,"&gt;="&amp;'Display 730 &amp; 1200'!$AN$12,#REF!,"&lt;="&amp;'Display 730 &amp; 1200'!$AN$11))</f>
        <v>0</v>
      </c>
    </row>
    <row r="1837" spans="1:5">
      <c r="A1837" t="str">
        <f>IF(INDEX('Display 730 &amp; 1200'!$A:$A,ROW())="","",INDEX('Display 730 &amp; 1200'!$A:$A,ROW()))</f>
        <v/>
      </c>
      <c r="B1837" t="str">
        <f>IF(INDEX('Display 730 &amp; 1200'!$B:$B,ROW())="","",INDEX('Display 730 &amp; 1200'!$B:$B,ROW()))</f>
        <v/>
      </c>
      <c r="C1837" t="str">
        <f>IF(INDEX('Display 730 &amp; 1200'!$D:$D,ROW())="","",INDEX('Display 730 &amp; 1200'!$D:$D,ROW()))</f>
        <v/>
      </c>
      <c r="D1837">
        <f>IF($C1837="",0,SUMIFS(#REF!,#REF!,$C1837,#REF!,"&gt;="&amp;'Display 730 &amp; 1200'!$AN$10,#REF!,"&lt;="&amp;'Display 730 &amp; 1200'!$AN$9))</f>
        <v>0</v>
      </c>
      <c r="E1837">
        <f>IF($C1837="",0,SUMIFS(#REF!,#REF!,$C1837,#REF!,"&gt;="&amp;'Display 730 &amp; 1200'!$AN$12,#REF!,"&lt;="&amp;'Display 730 &amp; 1200'!$AN$11))</f>
        <v>0</v>
      </c>
    </row>
    <row r="1838" spans="1:5">
      <c r="A1838" t="str">
        <f>IF(INDEX('Display 730 &amp; 1200'!$A:$A,ROW())="","",INDEX('Display 730 &amp; 1200'!$A:$A,ROW()))</f>
        <v/>
      </c>
      <c r="B1838" t="str">
        <f>IF(INDEX('Display 730 &amp; 1200'!$B:$B,ROW())="","",INDEX('Display 730 &amp; 1200'!$B:$B,ROW()))</f>
        <v/>
      </c>
      <c r="C1838" t="str">
        <f>IF(INDEX('Display 730 &amp; 1200'!$D:$D,ROW())="","",INDEX('Display 730 &amp; 1200'!$D:$D,ROW()))</f>
        <v/>
      </c>
      <c r="D1838">
        <f>IF($C1838="",0,SUMIFS(#REF!,#REF!,$C1838,#REF!,"&gt;="&amp;'Display 730 &amp; 1200'!$AN$10,#REF!,"&lt;="&amp;'Display 730 &amp; 1200'!$AN$9))</f>
        <v>0</v>
      </c>
      <c r="E1838">
        <f>IF($C1838="",0,SUMIFS(#REF!,#REF!,$C1838,#REF!,"&gt;="&amp;'Display 730 &amp; 1200'!$AN$12,#REF!,"&lt;="&amp;'Display 730 &amp; 1200'!$AN$11))</f>
        <v>0</v>
      </c>
    </row>
    <row r="1839" spans="1:5">
      <c r="A1839" t="str">
        <f>IF(INDEX('Display 730 &amp; 1200'!$A:$A,ROW())="","",INDEX('Display 730 &amp; 1200'!$A:$A,ROW()))</f>
        <v/>
      </c>
      <c r="B1839" t="str">
        <f>IF(INDEX('Display 730 &amp; 1200'!$B:$B,ROW())="","",INDEX('Display 730 &amp; 1200'!$B:$B,ROW()))</f>
        <v/>
      </c>
      <c r="C1839" t="str">
        <f>IF(INDEX('Display 730 &amp; 1200'!$D:$D,ROW())="","",INDEX('Display 730 &amp; 1200'!$D:$D,ROW()))</f>
        <v/>
      </c>
      <c r="D1839">
        <f>IF($C1839="",0,SUMIFS(#REF!,#REF!,$C1839,#REF!,"&gt;="&amp;'Display 730 &amp; 1200'!$AN$10,#REF!,"&lt;="&amp;'Display 730 &amp; 1200'!$AN$9))</f>
        <v>0</v>
      </c>
      <c r="E1839">
        <f>IF($C1839="",0,SUMIFS(#REF!,#REF!,$C1839,#REF!,"&gt;="&amp;'Display 730 &amp; 1200'!$AN$12,#REF!,"&lt;="&amp;'Display 730 &amp; 1200'!$AN$11))</f>
        <v>0</v>
      </c>
    </row>
    <row r="1840" spans="1:5">
      <c r="A1840" t="str">
        <f>IF(INDEX('Display 730 &amp; 1200'!$A:$A,ROW())="","",INDEX('Display 730 &amp; 1200'!$A:$A,ROW()))</f>
        <v/>
      </c>
      <c r="B1840" t="str">
        <f>IF(INDEX('Display 730 &amp; 1200'!$B:$B,ROW())="","",INDEX('Display 730 &amp; 1200'!$B:$B,ROW()))</f>
        <v/>
      </c>
      <c r="C1840" t="str">
        <f>IF(INDEX('Display 730 &amp; 1200'!$D:$D,ROW())="","",INDEX('Display 730 &amp; 1200'!$D:$D,ROW()))</f>
        <v/>
      </c>
      <c r="D1840">
        <f>IF($C1840="",0,SUMIFS(#REF!,#REF!,$C1840,#REF!,"&gt;="&amp;'Display 730 &amp; 1200'!$AN$10,#REF!,"&lt;="&amp;'Display 730 &amp; 1200'!$AN$9))</f>
        <v>0</v>
      </c>
      <c r="E1840">
        <f>IF($C1840="",0,SUMIFS(#REF!,#REF!,$C1840,#REF!,"&gt;="&amp;'Display 730 &amp; 1200'!$AN$12,#REF!,"&lt;="&amp;'Display 730 &amp; 1200'!$AN$11))</f>
        <v>0</v>
      </c>
    </row>
    <row r="1841" spans="1:5">
      <c r="A1841" t="str">
        <f>IF(INDEX('Display 730 &amp; 1200'!$A:$A,ROW())="","",INDEX('Display 730 &amp; 1200'!$A:$A,ROW()))</f>
        <v/>
      </c>
      <c r="B1841" t="str">
        <f>IF(INDEX('Display 730 &amp; 1200'!$B:$B,ROW())="","",INDEX('Display 730 &amp; 1200'!$B:$B,ROW()))</f>
        <v/>
      </c>
      <c r="C1841" t="str">
        <f>IF(INDEX('Display 730 &amp; 1200'!$D:$D,ROW())="","",INDEX('Display 730 &amp; 1200'!$D:$D,ROW()))</f>
        <v/>
      </c>
      <c r="D1841">
        <f>IF($C1841="",0,SUMIFS(#REF!,#REF!,$C1841,#REF!,"&gt;="&amp;'Display 730 &amp; 1200'!$AN$10,#REF!,"&lt;="&amp;'Display 730 &amp; 1200'!$AN$9))</f>
        <v>0</v>
      </c>
      <c r="E1841">
        <f>IF($C1841="",0,SUMIFS(#REF!,#REF!,$C1841,#REF!,"&gt;="&amp;'Display 730 &amp; 1200'!$AN$12,#REF!,"&lt;="&amp;'Display 730 &amp; 1200'!$AN$11))</f>
        <v>0</v>
      </c>
    </row>
    <row r="1842" spans="1:5">
      <c r="A1842" t="str">
        <f>IF(INDEX('Display 730 &amp; 1200'!$A:$A,ROW())="","",INDEX('Display 730 &amp; 1200'!$A:$A,ROW()))</f>
        <v/>
      </c>
      <c r="B1842" t="str">
        <f>IF(INDEX('Display 730 &amp; 1200'!$B:$B,ROW())="","",INDEX('Display 730 &amp; 1200'!$B:$B,ROW()))</f>
        <v/>
      </c>
      <c r="C1842" t="str">
        <f>IF(INDEX('Display 730 &amp; 1200'!$D:$D,ROW())="","",INDEX('Display 730 &amp; 1200'!$D:$D,ROW()))</f>
        <v/>
      </c>
      <c r="D1842">
        <f>IF($C1842="",0,SUMIFS(#REF!,#REF!,$C1842,#REF!,"&gt;="&amp;'Display 730 &amp; 1200'!$AN$10,#REF!,"&lt;="&amp;'Display 730 &amp; 1200'!$AN$9))</f>
        <v>0</v>
      </c>
      <c r="E1842">
        <f>IF($C1842="",0,SUMIFS(#REF!,#REF!,$C1842,#REF!,"&gt;="&amp;'Display 730 &amp; 1200'!$AN$12,#REF!,"&lt;="&amp;'Display 730 &amp; 1200'!$AN$11))</f>
        <v>0</v>
      </c>
    </row>
    <row r="1843" spans="1:5">
      <c r="A1843" t="str">
        <f>IF(INDEX('Display 730 &amp; 1200'!$A:$A,ROW())="","",INDEX('Display 730 &amp; 1200'!$A:$A,ROW()))</f>
        <v/>
      </c>
      <c r="B1843" t="str">
        <f>IF(INDEX('Display 730 &amp; 1200'!$B:$B,ROW())="","",INDEX('Display 730 &amp; 1200'!$B:$B,ROW()))</f>
        <v/>
      </c>
      <c r="C1843" t="str">
        <f>IF(INDEX('Display 730 &amp; 1200'!$D:$D,ROW())="","",INDEX('Display 730 &amp; 1200'!$D:$D,ROW()))</f>
        <v/>
      </c>
      <c r="D1843">
        <f>IF($C1843="",0,SUMIFS(#REF!,#REF!,$C1843,#REF!,"&gt;="&amp;'Display 730 &amp; 1200'!$AN$10,#REF!,"&lt;="&amp;'Display 730 &amp; 1200'!$AN$9))</f>
        <v>0</v>
      </c>
      <c r="E1843">
        <f>IF($C1843="",0,SUMIFS(#REF!,#REF!,$C1843,#REF!,"&gt;="&amp;'Display 730 &amp; 1200'!$AN$12,#REF!,"&lt;="&amp;'Display 730 &amp; 1200'!$AN$11))</f>
        <v>0</v>
      </c>
    </row>
    <row r="1844" spans="1:5">
      <c r="A1844" t="str">
        <f>IF(INDEX('Display 730 &amp; 1200'!$A:$A,ROW())="","",INDEX('Display 730 &amp; 1200'!$A:$A,ROW()))</f>
        <v/>
      </c>
      <c r="B1844" t="str">
        <f>IF(INDEX('Display 730 &amp; 1200'!$B:$B,ROW())="","",INDEX('Display 730 &amp; 1200'!$B:$B,ROW()))</f>
        <v/>
      </c>
      <c r="C1844" t="str">
        <f>IF(INDEX('Display 730 &amp; 1200'!$D:$D,ROW())="","",INDEX('Display 730 &amp; 1200'!$D:$D,ROW()))</f>
        <v/>
      </c>
      <c r="D1844">
        <f>IF($C1844="",0,SUMIFS(#REF!,#REF!,$C1844,#REF!,"&gt;="&amp;'Display 730 &amp; 1200'!$AN$10,#REF!,"&lt;="&amp;'Display 730 &amp; 1200'!$AN$9))</f>
        <v>0</v>
      </c>
      <c r="E1844">
        <f>IF($C1844="",0,SUMIFS(#REF!,#REF!,$C1844,#REF!,"&gt;="&amp;'Display 730 &amp; 1200'!$AN$12,#REF!,"&lt;="&amp;'Display 730 &amp; 1200'!$AN$11))</f>
        <v>0</v>
      </c>
    </row>
    <row r="1845" spans="1:5">
      <c r="A1845" t="str">
        <f>IF(INDEX('Display 730 &amp; 1200'!$A:$A,ROW())="","",INDEX('Display 730 &amp; 1200'!$A:$A,ROW()))</f>
        <v/>
      </c>
      <c r="B1845" t="str">
        <f>IF(INDEX('Display 730 &amp; 1200'!$B:$B,ROW())="","",INDEX('Display 730 &amp; 1200'!$B:$B,ROW()))</f>
        <v/>
      </c>
      <c r="C1845" t="str">
        <f>IF(INDEX('Display 730 &amp; 1200'!$D:$D,ROW())="","",INDEX('Display 730 &amp; 1200'!$D:$D,ROW()))</f>
        <v/>
      </c>
      <c r="D1845">
        <f>IF($C1845="",0,SUMIFS(#REF!,#REF!,$C1845,#REF!,"&gt;="&amp;'Display 730 &amp; 1200'!$AN$10,#REF!,"&lt;="&amp;'Display 730 &amp; 1200'!$AN$9))</f>
        <v>0</v>
      </c>
      <c r="E1845">
        <f>IF($C1845="",0,SUMIFS(#REF!,#REF!,$C1845,#REF!,"&gt;="&amp;'Display 730 &amp; 1200'!$AN$12,#REF!,"&lt;="&amp;'Display 730 &amp; 1200'!$AN$11))</f>
        <v>0</v>
      </c>
    </row>
    <row r="1846" spans="1:5">
      <c r="A1846" t="str">
        <f>IF(INDEX('Display 730 &amp; 1200'!$A:$A,ROW())="","",INDEX('Display 730 &amp; 1200'!$A:$A,ROW()))</f>
        <v/>
      </c>
      <c r="B1846" t="str">
        <f>IF(INDEX('Display 730 &amp; 1200'!$B:$B,ROW())="","",INDEX('Display 730 &amp; 1200'!$B:$B,ROW()))</f>
        <v/>
      </c>
      <c r="C1846" t="str">
        <f>IF(INDEX('Display 730 &amp; 1200'!$D:$D,ROW())="","",INDEX('Display 730 &amp; 1200'!$D:$D,ROW()))</f>
        <v/>
      </c>
      <c r="D1846">
        <f>IF($C1846="",0,SUMIFS(#REF!,#REF!,$C1846,#REF!,"&gt;="&amp;'Display 730 &amp; 1200'!$AN$10,#REF!,"&lt;="&amp;'Display 730 &amp; 1200'!$AN$9))</f>
        <v>0</v>
      </c>
      <c r="E1846">
        <f>IF($C1846="",0,SUMIFS(#REF!,#REF!,$C1846,#REF!,"&gt;="&amp;'Display 730 &amp; 1200'!$AN$12,#REF!,"&lt;="&amp;'Display 730 &amp; 1200'!$AN$11))</f>
        <v>0</v>
      </c>
    </row>
    <row r="1847" spans="1:5">
      <c r="A1847" t="str">
        <f>IF(INDEX('Display 730 &amp; 1200'!$A:$A,ROW())="","",INDEX('Display 730 &amp; 1200'!$A:$A,ROW()))</f>
        <v/>
      </c>
      <c r="B1847" t="str">
        <f>IF(INDEX('Display 730 &amp; 1200'!$B:$B,ROW())="","",INDEX('Display 730 &amp; 1200'!$B:$B,ROW()))</f>
        <v/>
      </c>
      <c r="C1847" t="str">
        <f>IF(INDEX('Display 730 &amp; 1200'!$D:$D,ROW())="","",INDEX('Display 730 &amp; 1200'!$D:$D,ROW()))</f>
        <v/>
      </c>
      <c r="D1847">
        <f>IF($C1847="",0,SUMIFS(#REF!,#REF!,$C1847,#REF!,"&gt;="&amp;'Display 730 &amp; 1200'!$AN$10,#REF!,"&lt;="&amp;'Display 730 &amp; 1200'!$AN$9))</f>
        <v>0</v>
      </c>
      <c r="E1847">
        <f>IF($C1847="",0,SUMIFS(#REF!,#REF!,$C1847,#REF!,"&gt;="&amp;'Display 730 &amp; 1200'!$AN$12,#REF!,"&lt;="&amp;'Display 730 &amp; 1200'!$AN$11))</f>
        <v>0</v>
      </c>
    </row>
    <row r="1848" spans="1:5">
      <c r="A1848" t="str">
        <f>IF(INDEX('Display 730 &amp; 1200'!$A:$A,ROW())="","",INDEX('Display 730 &amp; 1200'!$A:$A,ROW()))</f>
        <v/>
      </c>
      <c r="B1848" t="str">
        <f>IF(INDEX('Display 730 &amp; 1200'!$B:$B,ROW())="","",INDEX('Display 730 &amp; 1200'!$B:$B,ROW()))</f>
        <v/>
      </c>
      <c r="C1848" t="str">
        <f>IF(INDEX('Display 730 &amp; 1200'!$D:$D,ROW())="","",INDEX('Display 730 &amp; 1200'!$D:$D,ROW()))</f>
        <v/>
      </c>
      <c r="D1848">
        <f>IF($C1848="",0,SUMIFS(#REF!,#REF!,$C1848,#REF!,"&gt;="&amp;'Display 730 &amp; 1200'!$AN$10,#REF!,"&lt;="&amp;'Display 730 &amp; 1200'!$AN$9))</f>
        <v>0</v>
      </c>
      <c r="E1848">
        <f>IF($C1848="",0,SUMIFS(#REF!,#REF!,$C1848,#REF!,"&gt;="&amp;'Display 730 &amp; 1200'!$AN$12,#REF!,"&lt;="&amp;'Display 730 &amp; 1200'!$AN$11))</f>
        <v>0</v>
      </c>
    </row>
    <row r="1849" spans="1:5">
      <c r="A1849" t="str">
        <f>IF(INDEX('Display 730 &amp; 1200'!$A:$A,ROW())="","",INDEX('Display 730 &amp; 1200'!$A:$A,ROW()))</f>
        <v/>
      </c>
      <c r="B1849" t="str">
        <f>IF(INDEX('Display 730 &amp; 1200'!$B:$B,ROW())="","",INDEX('Display 730 &amp; 1200'!$B:$B,ROW()))</f>
        <v/>
      </c>
      <c r="C1849" t="str">
        <f>IF(INDEX('Display 730 &amp; 1200'!$D:$D,ROW())="","",INDEX('Display 730 &amp; 1200'!$D:$D,ROW()))</f>
        <v/>
      </c>
      <c r="D1849">
        <f>IF($C1849="",0,SUMIFS(#REF!,#REF!,$C1849,#REF!,"&gt;="&amp;'Display 730 &amp; 1200'!$AN$10,#REF!,"&lt;="&amp;'Display 730 &amp; 1200'!$AN$9))</f>
        <v>0</v>
      </c>
      <c r="E1849">
        <f>IF($C1849="",0,SUMIFS(#REF!,#REF!,$C1849,#REF!,"&gt;="&amp;'Display 730 &amp; 1200'!$AN$12,#REF!,"&lt;="&amp;'Display 730 &amp; 1200'!$AN$11))</f>
        <v>0</v>
      </c>
    </row>
    <row r="1850" spans="1:5">
      <c r="A1850" t="str">
        <f>IF(INDEX('Display 730 &amp; 1200'!$A:$A,ROW())="","",INDEX('Display 730 &amp; 1200'!$A:$A,ROW()))</f>
        <v/>
      </c>
      <c r="B1850" t="str">
        <f>IF(INDEX('Display 730 &amp; 1200'!$B:$B,ROW())="","",INDEX('Display 730 &amp; 1200'!$B:$B,ROW()))</f>
        <v/>
      </c>
      <c r="C1850" t="str">
        <f>IF(INDEX('Display 730 &amp; 1200'!$D:$D,ROW())="","",INDEX('Display 730 &amp; 1200'!$D:$D,ROW()))</f>
        <v/>
      </c>
      <c r="D1850">
        <f>IF($C1850="",0,SUMIFS(#REF!,#REF!,$C1850,#REF!,"&gt;="&amp;'Display 730 &amp; 1200'!$AN$10,#REF!,"&lt;="&amp;'Display 730 &amp; 1200'!$AN$9))</f>
        <v>0</v>
      </c>
      <c r="E1850">
        <f>IF($C1850="",0,SUMIFS(#REF!,#REF!,$C1850,#REF!,"&gt;="&amp;'Display 730 &amp; 1200'!$AN$12,#REF!,"&lt;="&amp;'Display 730 &amp; 1200'!$AN$11))</f>
        <v>0</v>
      </c>
    </row>
    <row r="1851" spans="1:5">
      <c r="A1851" t="str">
        <f>IF(INDEX('Display 730 &amp; 1200'!$A:$A,ROW())="","",INDEX('Display 730 &amp; 1200'!$A:$A,ROW()))</f>
        <v/>
      </c>
      <c r="B1851" t="str">
        <f>IF(INDEX('Display 730 &amp; 1200'!$B:$B,ROW())="","",INDEX('Display 730 &amp; 1200'!$B:$B,ROW()))</f>
        <v/>
      </c>
      <c r="C1851" t="str">
        <f>IF(INDEX('Display 730 &amp; 1200'!$D:$D,ROW())="","",INDEX('Display 730 &amp; 1200'!$D:$D,ROW()))</f>
        <v/>
      </c>
      <c r="D1851">
        <f>IF($C1851="",0,SUMIFS(#REF!,#REF!,$C1851,#REF!,"&gt;="&amp;'Display 730 &amp; 1200'!$AN$10,#REF!,"&lt;="&amp;'Display 730 &amp; 1200'!$AN$9))</f>
        <v>0</v>
      </c>
      <c r="E1851">
        <f>IF($C1851="",0,SUMIFS(#REF!,#REF!,$C1851,#REF!,"&gt;="&amp;'Display 730 &amp; 1200'!$AN$12,#REF!,"&lt;="&amp;'Display 730 &amp; 1200'!$AN$11))</f>
        <v>0</v>
      </c>
    </row>
    <row r="1852" spans="1:5">
      <c r="A1852" t="str">
        <f>IF(INDEX('Display 730 &amp; 1200'!$A:$A,ROW())="","",INDEX('Display 730 &amp; 1200'!$A:$A,ROW()))</f>
        <v/>
      </c>
      <c r="B1852" t="str">
        <f>IF(INDEX('Display 730 &amp; 1200'!$B:$B,ROW())="","",INDEX('Display 730 &amp; 1200'!$B:$B,ROW()))</f>
        <v/>
      </c>
      <c r="C1852" t="str">
        <f>IF(INDEX('Display 730 &amp; 1200'!$D:$D,ROW())="","",INDEX('Display 730 &amp; 1200'!$D:$D,ROW()))</f>
        <v/>
      </c>
      <c r="D1852">
        <f>IF($C1852="",0,SUMIFS(#REF!,#REF!,$C1852,#REF!,"&gt;="&amp;'Display 730 &amp; 1200'!$AN$10,#REF!,"&lt;="&amp;'Display 730 &amp; 1200'!$AN$9))</f>
        <v>0</v>
      </c>
      <c r="E1852">
        <f>IF($C1852="",0,SUMIFS(#REF!,#REF!,$C1852,#REF!,"&gt;="&amp;'Display 730 &amp; 1200'!$AN$12,#REF!,"&lt;="&amp;'Display 730 &amp; 1200'!$AN$11))</f>
        <v>0</v>
      </c>
    </row>
    <row r="1853" spans="1:5">
      <c r="A1853" t="str">
        <f>IF(INDEX('Display 730 &amp; 1200'!$A:$A,ROW())="","",INDEX('Display 730 &amp; 1200'!$A:$A,ROW()))</f>
        <v/>
      </c>
      <c r="B1853" t="str">
        <f>IF(INDEX('Display 730 &amp; 1200'!$B:$B,ROW())="","",INDEX('Display 730 &amp; 1200'!$B:$B,ROW()))</f>
        <v/>
      </c>
      <c r="C1853" t="str">
        <f>IF(INDEX('Display 730 &amp; 1200'!$D:$D,ROW())="","",INDEX('Display 730 &amp; 1200'!$D:$D,ROW()))</f>
        <v/>
      </c>
      <c r="D1853">
        <f>IF($C1853="",0,SUMIFS(#REF!,#REF!,$C1853,#REF!,"&gt;="&amp;'Display 730 &amp; 1200'!$AN$10,#REF!,"&lt;="&amp;'Display 730 &amp; 1200'!$AN$9))</f>
        <v>0</v>
      </c>
      <c r="E1853">
        <f>IF($C1853="",0,SUMIFS(#REF!,#REF!,$C1853,#REF!,"&gt;="&amp;'Display 730 &amp; 1200'!$AN$12,#REF!,"&lt;="&amp;'Display 730 &amp; 1200'!$AN$11))</f>
        <v>0</v>
      </c>
    </row>
    <row r="1854" spans="1:5">
      <c r="A1854" t="str">
        <f>IF(INDEX('Display 730 &amp; 1200'!$A:$A,ROW())="","",INDEX('Display 730 &amp; 1200'!$A:$A,ROW()))</f>
        <v/>
      </c>
      <c r="B1854" t="str">
        <f>IF(INDEX('Display 730 &amp; 1200'!$B:$B,ROW())="","",INDEX('Display 730 &amp; 1200'!$B:$B,ROW()))</f>
        <v/>
      </c>
      <c r="C1854" t="str">
        <f>IF(INDEX('Display 730 &amp; 1200'!$D:$D,ROW())="","",INDEX('Display 730 &amp; 1200'!$D:$D,ROW()))</f>
        <v/>
      </c>
      <c r="D1854">
        <f>IF($C1854="",0,SUMIFS(#REF!,#REF!,$C1854,#REF!,"&gt;="&amp;'Display 730 &amp; 1200'!$AN$10,#REF!,"&lt;="&amp;'Display 730 &amp; 1200'!$AN$9))</f>
        <v>0</v>
      </c>
      <c r="E1854">
        <f>IF($C1854="",0,SUMIFS(#REF!,#REF!,$C1854,#REF!,"&gt;="&amp;'Display 730 &amp; 1200'!$AN$12,#REF!,"&lt;="&amp;'Display 730 &amp; 1200'!$AN$11))</f>
        <v>0</v>
      </c>
    </row>
    <row r="1855" spans="1:5">
      <c r="A1855" t="str">
        <f>IF(INDEX('Display 730 &amp; 1200'!$A:$A,ROW())="","",INDEX('Display 730 &amp; 1200'!$A:$A,ROW()))</f>
        <v/>
      </c>
      <c r="B1855" t="str">
        <f>IF(INDEX('Display 730 &amp; 1200'!$B:$B,ROW())="","",INDEX('Display 730 &amp; 1200'!$B:$B,ROW()))</f>
        <v/>
      </c>
      <c r="C1855" t="str">
        <f>IF(INDEX('Display 730 &amp; 1200'!$D:$D,ROW())="","",INDEX('Display 730 &amp; 1200'!$D:$D,ROW()))</f>
        <v/>
      </c>
      <c r="D1855">
        <f>IF($C1855="",0,SUMIFS(#REF!,#REF!,$C1855,#REF!,"&gt;="&amp;'Display 730 &amp; 1200'!$AN$10,#REF!,"&lt;="&amp;'Display 730 &amp; 1200'!$AN$9))</f>
        <v>0</v>
      </c>
      <c r="E1855">
        <f>IF($C1855="",0,SUMIFS(#REF!,#REF!,$C1855,#REF!,"&gt;="&amp;'Display 730 &amp; 1200'!$AN$12,#REF!,"&lt;="&amp;'Display 730 &amp; 1200'!$AN$11))</f>
        <v>0</v>
      </c>
    </row>
    <row r="1856" spans="1:5">
      <c r="A1856" t="str">
        <f>IF(INDEX('Display 730 &amp; 1200'!$A:$A,ROW())="","",INDEX('Display 730 &amp; 1200'!$A:$A,ROW()))</f>
        <v/>
      </c>
      <c r="B1856" t="str">
        <f>IF(INDEX('Display 730 &amp; 1200'!$B:$B,ROW())="","",INDEX('Display 730 &amp; 1200'!$B:$B,ROW()))</f>
        <v/>
      </c>
      <c r="C1856" t="str">
        <f>IF(INDEX('Display 730 &amp; 1200'!$D:$D,ROW())="","",INDEX('Display 730 &amp; 1200'!$D:$D,ROW()))</f>
        <v/>
      </c>
      <c r="D1856">
        <f>IF($C1856="",0,SUMIFS(#REF!,#REF!,$C1856,#REF!,"&gt;="&amp;'Display 730 &amp; 1200'!$AN$10,#REF!,"&lt;="&amp;'Display 730 &amp; 1200'!$AN$9))</f>
        <v>0</v>
      </c>
      <c r="E1856">
        <f>IF($C1856="",0,SUMIFS(#REF!,#REF!,$C1856,#REF!,"&gt;="&amp;'Display 730 &amp; 1200'!$AN$12,#REF!,"&lt;="&amp;'Display 730 &amp; 1200'!$AN$11))</f>
        <v>0</v>
      </c>
    </row>
    <row r="1857" spans="1:5">
      <c r="A1857" t="str">
        <f>IF(INDEX('Display 730 &amp; 1200'!$A:$A,ROW())="","",INDEX('Display 730 &amp; 1200'!$A:$A,ROW()))</f>
        <v/>
      </c>
      <c r="B1857" t="str">
        <f>IF(INDEX('Display 730 &amp; 1200'!$B:$B,ROW())="","",INDEX('Display 730 &amp; 1200'!$B:$B,ROW()))</f>
        <v/>
      </c>
      <c r="C1857" t="str">
        <f>IF(INDEX('Display 730 &amp; 1200'!$D:$D,ROW())="","",INDEX('Display 730 &amp; 1200'!$D:$D,ROW()))</f>
        <v/>
      </c>
      <c r="D1857">
        <f>IF($C1857="",0,SUMIFS(#REF!,#REF!,$C1857,#REF!,"&gt;="&amp;'Display 730 &amp; 1200'!$AN$10,#REF!,"&lt;="&amp;'Display 730 &amp; 1200'!$AN$9))</f>
        <v>0</v>
      </c>
      <c r="E1857">
        <f>IF($C1857="",0,SUMIFS(#REF!,#REF!,$C1857,#REF!,"&gt;="&amp;'Display 730 &amp; 1200'!$AN$12,#REF!,"&lt;="&amp;'Display 730 &amp; 1200'!$AN$11))</f>
        <v>0</v>
      </c>
    </row>
    <row r="1858" spans="1:5">
      <c r="A1858" t="str">
        <f>IF(INDEX('Display 730 &amp; 1200'!$A:$A,ROW())="","",INDEX('Display 730 &amp; 1200'!$A:$A,ROW()))</f>
        <v/>
      </c>
      <c r="B1858" t="str">
        <f>IF(INDEX('Display 730 &amp; 1200'!$B:$B,ROW())="","",INDEX('Display 730 &amp; 1200'!$B:$B,ROW()))</f>
        <v/>
      </c>
      <c r="C1858" t="str">
        <f>IF(INDEX('Display 730 &amp; 1200'!$D:$D,ROW())="","",INDEX('Display 730 &amp; 1200'!$D:$D,ROW()))</f>
        <v/>
      </c>
      <c r="D1858">
        <f>IF($C1858="",0,SUMIFS(#REF!,#REF!,$C1858,#REF!,"&gt;="&amp;'Display 730 &amp; 1200'!$AN$10,#REF!,"&lt;="&amp;'Display 730 &amp; 1200'!$AN$9))</f>
        <v>0</v>
      </c>
      <c r="E1858">
        <f>IF($C1858="",0,SUMIFS(#REF!,#REF!,$C1858,#REF!,"&gt;="&amp;'Display 730 &amp; 1200'!$AN$12,#REF!,"&lt;="&amp;'Display 730 &amp; 1200'!$AN$11))</f>
        <v>0</v>
      </c>
    </row>
    <row r="1859" spans="1:5">
      <c r="A1859" t="str">
        <f>IF(INDEX('Display 730 &amp; 1200'!$A:$A,ROW())="","",INDEX('Display 730 &amp; 1200'!$A:$A,ROW()))</f>
        <v/>
      </c>
      <c r="B1859" t="str">
        <f>IF(INDEX('Display 730 &amp; 1200'!$B:$B,ROW())="","",INDEX('Display 730 &amp; 1200'!$B:$B,ROW()))</f>
        <v/>
      </c>
      <c r="C1859" t="str">
        <f>IF(INDEX('Display 730 &amp; 1200'!$D:$D,ROW())="","",INDEX('Display 730 &amp; 1200'!$D:$D,ROW()))</f>
        <v/>
      </c>
      <c r="D1859">
        <f>IF($C1859="",0,SUMIFS(#REF!,#REF!,$C1859,#REF!,"&gt;="&amp;'Display 730 &amp; 1200'!$AN$10,#REF!,"&lt;="&amp;'Display 730 &amp; 1200'!$AN$9))</f>
        <v>0</v>
      </c>
      <c r="E1859">
        <f>IF($C1859="",0,SUMIFS(#REF!,#REF!,$C1859,#REF!,"&gt;="&amp;'Display 730 &amp; 1200'!$AN$12,#REF!,"&lt;="&amp;'Display 730 &amp; 1200'!$AN$11))</f>
        <v>0</v>
      </c>
    </row>
    <row r="1860" spans="1:5">
      <c r="A1860" t="str">
        <f>IF(INDEX('Display 730 &amp; 1200'!$A:$A,ROW())="","",INDEX('Display 730 &amp; 1200'!$A:$A,ROW()))</f>
        <v/>
      </c>
      <c r="B1860" t="str">
        <f>IF(INDEX('Display 730 &amp; 1200'!$B:$B,ROW())="","",INDEX('Display 730 &amp; 1200'!$B:$B,ROW()))</f>
        <v/>
      </c>
      <c r="C1860" t="str">
        <f>IF(INDEX('Display 730 &amp; 1200'!$D:$D,ROW())="","",INDEX('Display 730 &amp; 1200'!$D:$D,ROW()))</f>
        <v/>
      </c>
      <c r="D1860">
        <f>IF($C1860="",0,SUMIFS(#REF!,#REF!,$C1860,#REF!,"&gt;="&amp;'Display 730 &amp; 1200'!$AN$10,#REF!,"&lt;="&amp;'Display 730 &amp; 1200'!$AN$9))</f>
        <v>0</v>
      </c>
      <c r="E1860">
        <f>IF($C1860="",0,SUMIFS(#REF!,#REF!,$C1860,#REF!,"&gt;="&amp;'Display 730 &amp; 1200'!$AN$12,#REF!,"&lt;="&amp;'Display 730 &amp; 1200'!$AN$11))</f>
        <v>0</v>
      </c>
    </row>
    <row r="1861" spans="1:5">
      <c r="A1861" t="str">
        <f>IF(INDEX('Display 730 &amp; 1200'!$A:$A,ROW())="","",INDEX('Display 730 &amp; 1200'!$A:$A,ROW()))</f>
        <v/>
      </c>
      <c r="B1861" t="str">
        <f>IF(INDEX('Display 730 &amp; 1200'!$B:$B,ROW())="","",INDEX('Display 730 &amp; 1200'!$B:$B,ROW()))</f>
        <v/>
      </c>
      <c r="C1861" t="str">
        <f>IF(INDEX('Display 730 &amp; 1200'!$D:$D,ROW())="","",INDEX('Display 730 &amp; 1200'!$D:$D,ROW()))</f>
        <v/>
      </c>
      <c r="D1861">
        <f>IF($C1861="",0,SUMIFS(#REF!,#REF!,$C1861,#REF!,"&gt;="&amp;'Display 730 &amp; 1200'!$AN$10,#REF!,"&lt;="&amp;'Display 730 &amp; 1200'!$AN$9))</f>
        <v>0</v>
      </c>
      <c r="E1861">
        <f>IF($C1861="",0,SUMIFS(#REF!,#REF!,$C1861,#REF!,"&gt;="&amp;'Display 730 &amp; 1200'!$AN$12,#REF!,"&lt;="&amp;'Display 730 &amp; 1200'!$AN$11))</f>
        <v>0</v>
      </c>
    </row>
    <row r="1862" spans="1:5">
      <c r="A1862" t="str">
        <f>IF(INDEX('Display 730 &amp; 1200'!$A:$A,ROW())="","",INDEX('Display 730 &amp; 1200'!$A:$A,ROW()))</f>
        <v/>
      </c>
      <c r="B1862" t="str">
        <f>IF(INDEX('Display 730 &amp; 1200'!$B:$B,ROW())="","",INDEX('Display 730 &amp; 1200'!$B:$B,ROW()))</f>
        <v/>
      </c>
      <c r="C1862" t="str">
        <f>IF(INDEX('Display 730 &amp; 1200'!$D:$D,ROW())="","",INDEX('Display 730 &amp; 1200'!$D:$D,ROW()))</f>
        <v/>
      </c>
      <c r="D1862">
        <f>IF($C1862="",0,SUMIFS(#REF!,#REF!,$C1862,#REF!,"&gt;="&amp;'Display 730 &amp; 1200'!$AN$10,#REF!,"&lt;="&amp;'Display 730 &amp; 1200'!$AN$9))</f>
        <v>0</v>
      </c>
      <c r="E1862">
        <f>IF($C1862="",0,SUMIFS(#REF!,#REF!,$C1862,#REF!,"&gt;="&amp;'Display 730 &amp; 1200'!$AN$12,#REF!,"&lt;="&amp;'Display 730 &amp; 1200'!$AN$11))</f>
        <v>0</v>
      </c>
    </row>
    <row r="1863" spans="1:5">
      <c r="A1863" t="str">
        <f>IF(INDEX('Display 730 &amp; 1200'!$A:$A,ROW())="","",INDEX('Display 730 &amp; 1200'!$A:$A,ROW()))</f>
        <v/>
      </c>
      <c r="B1863" t="str">
        <f>IF(INDEX('Display 730 &amp; 1200'!$B:$B,ROW())="","",INDEX('Display 730 &amp; 1200'!$B:$B,ROW()))</f>
        <v/>
      </c>
      <c r="C1863" t="str">
        <f>IF(INDEX('Display 730 &amp; 1200'!$D:$D,ROW())="","",INDEX('Display 730 &amp; 1200'!$D:$D,ROW()))</f>
        <v/>
      </c>
      <c r="D1863">
        <f>IF($C1863="",0,SUMIFS(#REF!,#REF!,$C1863,#REF!,"&gt;="&amp;'Display 730 &amp; 1200'!$AN$10,#REF!,"&lt;="&amp;'Display 730 &amp; 1200'!$AN$9))</f>
        <v>0</v>
      </c>
      <c r="E1863">
        <f>IF($C1863="",0,SUMIFS(#REF!,#REF!,$C1863,#REF!,"&gt;="&amp;'Display 730 &amp; 1200'!$AN$12,#REF!,"&lt;="&amp;'Display 730 &amp; 1200'!$AN$11))</f>
        <v>0</v>
      </c>
    </row>
    <row r="1864" spans="1:5">
      <c r="A1864" t="str">
        <f>IF(INDEX('Display 730 &amp; 1200'!$A:$A,ROW())="","",INDEX('Display 730 &amp; 1200'!$A:$A,ROW()))</f>
        <v/>
      </c>
      <c r="B1864" t="str">
        <f>IF(INDEX('Display 730 &amp; 1200'!$B:$B,ROW())="","",INDEX('Display 730 &amp; 1200'!$B:$B,ROW()))</f>
        <v/>
      </c>
      <c r="C1864" t="str">
        <f>IF(INDEX('Display 730 &amp; 1200'!$D:$D,ROW())="","",INDEX('Display 730 &amp; 1200'!$D:$D,ROW()))</f>
        <v/>
      </c>
      <c r="D1864">
        <f>IF($C1864="",0,SUMIFS(#REF!,#REF!,$C1864,#REF!,"&gt;="&amp;'Display 730 &amp; 1200'!$AN$10,#REF!,"&lt;="&amp;'Display 730 &amp; 1200'!$AN$9))</f>
        <v>0</v>
      </c>
      <c r="E1864">
        <f>IF($C1864="",0,SUMIFS(#REF!,#REF!,$C1864,#REF!,"&gt;="&amp;'Display 730 &amp; 1200'!$AN$12,#REF!,"&lt;="&amp;'Display 730 &amp; 1200'!$AN$11))</f>
        <v>0</v>
      </c>
    </row>
    <row r="1865" spans="1:5">
      <c r="A1865" t="str">
        <f>IF(INDEX('Display 730 &amp; 1200'!$A:$A,ROW())="","",INDEX('Display 730 &amp; 1200'!$A:$A,ROW()))</f>
        <v/>
      </c>
      <c r="B1865" t="str">
        <f>IF(INDEX('Display 730 &amp; 1200'!$B:$B,ROW())="","",INDEX('Display 730 &amp; 1200'!$B:$B,ROW()))</f>
        <v/>
      </c>
      <c r="C1865" t="str">
        <f>IF(INDEX('Display 730 &amp; 1200'!$D:$D,ROW())="","",INDEX('Display 730 &amp; 1200'!$D:$D,ROW()))</f>
        <v/>
      </c>
      <c r="D1865">
        <f>IF($C1865="",0,SUMIFS(#REF!,#REF!,$C1865,#REF!,"&gt;="&amp;'Display 730 &amp; 1200'!$AN$10,#REF!,"&lt;="&amp;'Display 730 &amp; 1200'!$AN$9))</f>
        <v>0</v>
      </c>
      <c r="E1865">
        <f>IF($C1865="",0,SUMIFS(#REF!,#REF!,$C1865,#REF!,"&gt;="&amp;'Display 730 &amp; 1200'!$AN$12,#REF!,"&lt;="&amp;'Display 730 &amp; 1200'!$AN$11))</f>
        <v>0</v>
      </c>
    </row>
    <row r="1866" spans="1:5">
      <c r="A1866" t="str">
        <f>IF(INDEX('Display 730 &amp; 1200'!$A:$A,ROW())="","",INDEX('Display 730 &amp; 1200'!$A:$A,ROW()))</f>
        <v/>
      </c>
      <c r="B1866" t="str">
        <f>IF(INDEX('Display 730 &amp; 1200'!$B:$B,ROW())="","",INDEX('Display 730 &amp; 1200'!$B:$B,ROW()))</f>
        <v/>
      </c>
      <c r="C1866" t="str">
        <f>IF(INDEX('Display 730 &amp; 1200'!$D:$D,ROW())="","",INDEX('Display 730 &amp; 1200'!$D:$D,ROW()))</f>
        <v/>
      </c>
      <c r="D1866">
        <f>IF($C1866="",0,SUMIFS(#REF!,#REF!,$C1866,#REF!,"&gt;="&amp;'Display 730 &amp; 1200'!$AN$10,#REF!,"&lt;="&amp;'Display 730 &amp; 1200'!$AN$9))</f>
        <v>0</v>
      </c>
      <c r="E1866">
        <f>IF($C1866="",0,SUMIFS(#REF!,#REF!,$C1866,#REF!,"&gt;="&amp;'Display 730 &amp; 1200'!$AN$12,#REF!,"&lt;="&amp;'Display 730 &amp; 1200'!$AN$11))</f>
        <v>0</v>
      </c>
    </row>
    <row r="1867" spans="1:5">
      <c r="A1867" t="str">
        <f>IF(INDEX('Display 730 &amp; 1200'!$A:$A,ROW())="","",INDEX('Display 730 &amp; 1200'!$A:$A,ROW()))</f>
        <v/>
      </c>
      <c r="B1867" t="str">
        <f>IF(INDEX('Display 730 &amp; 1200'!$B:$B,ROW())="","",INDEX('Display 730 &amp; 1200'!$B:$B,ROW()))</f>
        <v/>
      </c>
      <c r="C1867" t="str">
        <f>IF(INDEX('Display 730 &amp; 1200'!$D:$D,ROW())="","",INDEX('Display 730 &amp; 1200'!$D:$D,ROW()))</f>
        <v/>
      </c>
      <c r="D1867">
        <f>IF($C1867="",0,SUMIFS(#REF!,#REF!,$C1867,#REF!,"&gt;="&amp;'Display 730 &amp; 1200'!$AN$10,#REF!,"&lt;="&amp;'Display 730 &amp; 1200'!$AN$9))</f>
        <v>0</v>
      </c>
      <c r="E1867">
        <f>IF($C1867="",0,SUMIFS(#REF!,#REF!,$C1867,#REF!,"&gt;="&amp;'Display 730 &amp; 1200'!$AN$12,#REF!,"&lt;="&amp;'Display 730 &amp; 1200'!$AN$11))</f>
        <v>0</v>
      </c>
    </row>
    <row r="1868" spans="1:5">
      <c r="A1868" t="str">
        <f>IF(INDEX('Display 730 &amp; 1200'!$A:$A,ROW())="","",INDEX('Display 730 &amp; 1200'!$A:$A,ROW()))</f>
        <v/>
      </c>
      <c r="B1868" t="str">
        <f>IF(INDEX('Display 730 &amp; 1200'!$B:$B,ROW())="","",INDEX('Display 730 &amp; 1200'!$B:$B,ROW()))</f>
        <v/>
      </c>
      <c r="C1868" t="str">
        <f>IF(INDEX('Display 730 &amp; 1200'!$D:$D,ROW())="","",INDEX('Display 730 &amp; 1200'!$D:$D,ROW()))</f>
        <v/>
      </c>
      <c r="D1868">
        <f>IF($C1868="",0,SUMIFS(#REF!,#REF!,$C1868,#REF!,"&gt;="&amp;'Display 730 &amp; 1200'!$AN$10,#REF!,"&lt;="&amp;'Display 730 &amp; 1200'!$AN$9))</f>
        <v>0</v>
      </c>
      <c r="E1868">
        <f>IF($C1868="",0,SUMIFS(#REF!,#REF!,$C1868,#REF!,"&gt;="&amp;'Display 730 &amp; 1200'!$AN$12,#REF!,"&lt;="&amp;'Display 730 &amp; 1200'!$AN$11))</f>
        <v>0</v>
      </c>
    </row>
    <row r="1869" spans="1:5">
      <c r="A1869" t="str">
        <f>IF(INDEX('Display 730 &amp; 1200'!$A:$A,ROW())="","",INDEX('Display 730 &amp; 1200'!$A:$A,ROW()))</f>
        <v/>
      </c>
      <c r="B1869" t="str">
        <f>IF(INDEX('Display 730 &amp; 1200'!$B:$B,ROW())="","",INDEX('Display 730 &amp; 1200'!$B:$B,ROW()))</f>
        <v/>
      </c>
      <c r="C1869" t="str">
        <f>IF(INDEX('Display 730 &amp; 1200'!$D:$D,ROW())="","",INDEX('Display 730 &amp; 1200'!$D:$D,ROW()))</f>
        <v/>
      </c>
      <c r="D1869">
        <f>IF($C1869="",0,SUMIFS(#REF!,#REF!,$C1869,#REF!,"&gt;="&amp;'Display 730 &amp; 1200'!$AN$10,#REF!,"&lt;="&amp;'Display 730 &amp; 1200'!$AN$9))</f>
        <v>0</v>
      </c>
      <c r="E1869">
        <f>IF($C1869="",0,SUMIFS(#REF!,#REF!,$C1869,#REF!,"&gt;="&amp;'Display 730 &amp; 1200'!$AN$12,#REF!,"&lt;="&amp;'Display 730 &amp; 1200'!$AN$11))</f>
        <v>0</v>
      </c>
    </row>
    <row r="1870" spans="1:5">
      <c r="A1870" t="str">
        <f>IF(INDEX('Display 730 &amp; 1200'!$A:$A,ROW())="","",INDEX('Display 730 &amp; 1200'!$A:$A,ROW()))</f>
        <v/>
      </c>
      <c r="B1870" t="str">
        <f>IF(INDEX('Display 730 &amp; 1200'!$B:$B,ROW())="","",INDEX('Display 730 &amp; 1200'!$B:$B,ROW()))</f>
        <v/>
      </c>
      <c r="C1870" t="str">
        <f>IF(INDEX('Display 730 &amp; 1200'!$D:$D,ROW())="","",INDEX('Display 730 &amp; 1200'!$D:$D,ROW()))</f>
        <v/>
      </c>
      <c r="D1870">
        <f>IF($C1870="",0,SUMIFS(#REF!,#REF!,$C1870,#REF!,"&gt;="&amp;'Display 730 &amp; 1200'!$AN$10,#REF!,"&lt;="&amp;'Display 730 &amp; 1200'!$AN$9))</f>
        <v>0</v>
      </c>
      <c r="E1870">
        <f>IF($C1870="",0,SUMIFS(#REF!,#REF!,$C1870,#REF!,"&gt;="&amp;'Display 730 &amp; 1200'!$AN$12,#REF!,"&lt;="&amp;'Display 730 &amp; 1200'!$AN$11))</f>
        <v>0</v>
      </c>
    </row>
    <row r="1871" spans="1:5">
      <c r="A1871" t="str">
        <f>IF(INDEX('Display 730 &amp; 1200'!$A:$A,ROW())="","",INDEX('Display 730 &amp; 1200'!$A:$A,ROW()))</f>
        <v/>
      </c>
      <c r="B1871" t="str">
        <f>IF(INDEX('Display 730 &amp; 1200'!$B:$B,ROW())="","",INDEX('Display 730 &amp; 1200'!$B:$B,ROW()))</f>
        <v/>
      </c>
      <c r="C1871" t="str">
        <f>IF(INDEX('Display 730 &amp; 1200'!$D:$D,ROW())="","",INDEX('Display 730 &amp; 1200'!$D:$D,ROW()))</f>
        <v/>
      </c>
      <c r="D1871">
        <f>IF($C1871="",0,SUMIFS(#REF!,#REF!,$C1871,#REF!,"&gt;="&amp;'Display 730 &amp; 1200'!$AN$10,#REF!,"&lt;="&amp;'Display 730 &amp; 1200'!$AN$9))</f>
        <v>0</v>
      </c>
      <c r="E1871">
        <f>IF($C1871="",0,SUMIFS(#REF!,#REF!,$C1871,#REF!,"&gt;="&amp;'Display 730 &amp; 1200'!$AN$12,#REF!,"&lt;="&amp;'Display 730 &amp; 1200'!$AN$11))</f>
        <v>0</v>
      </c>
    </row>
    <row r="1872" spans="1:5">
      <c r="A1872" t="str">
        <f>IF(INDEX('Display 730 &amp; 1200'!$A:$A,ROW())="","",INDEX('Display 730 &amp; 1200'!$A:$A,ROW()))</f>
        <v/>
      </c>
      <c r="B1872" t="str">
        <f>IF(INDEX('Display 730 &amp; 1200'!$B:$B,ROW())="","",INDEX('Display 730 &amp; 1200'!$B:$B,ROW()))</f>
        <v/>
      </c>
      <c r="C1872" t="str">
        <f>IF(INDEX('Display 730 &amp; 1200'!$D:$D,ROW())="","",INDEX('Display 730 &amp; 1200'!$D:$D,ROW()))</f>
        <v/>
      </c>
      <c r="D1872">
        <f>IF($C1872="",0,SUMIFS(#REF!,#REF!,$C1872,#REF!,"&gt;="&amp;'Display 730 &amp; 1200'!$AN$10,#REF!,"&lt;="&amp;'Display 730 &amp; 1200'!$AN$9))</f>
        <v>0</v>
      </c>
      <c r="E1872">
        <f>IF($C1872="",0,SUMIFS(#REF!,#REF!,$C1872,#REF!,"&gt;="&amp;'Display 730 &amp; 1200'!$AN$12,#REF!,"&lt;="&amp;'Display 730 &amp; 1200'!$AN$11))</f>
        <v>0</v>
      </c>
    </row>
    <row r="1873" spans="1:5">
      <c r="A1873" t="str">
        <f>IF(INDEX('Display 730 &amp; 1200'!$A:$A,ROW())="","",INDEX('Display 730 &amp; 1200'!$A:$A,ROW()))</f>
        <v/>
      </c>
      <c r="B1873" t="str">
        <f>IF(INDEX('Display 730 &amp; 1200'!$B:$B,ROW())="","",INDEX('Display 730 &amp; 1200'!$B:$B,ROW()))</f>
        <v/>
      </c>
      <c r="C1873" t="str">
        <f>IF(INDEX('Display 730 &amp; 1200'!$D:$D,ROW())="","",INDEX('Display 730 &amp; 1200'!$D:$D,ROW()))</f>
        <v/>
      </c>
      <c r="D1873">
        <f>IF($C1873="",0,SUMIFS(#REF!,#REF!,$C1873,#REF!,"&gt;="&amp;'Display 730 &amp; 1200'!$AN$10,#REF!,"&lt;="&amp;'Display 730 &amp; 1200'!$AN$9))</f>
        <v>0</v>
      </c>
      <c r="E1873">
        <f>IF($C1873="",0,SUMIFS(#REF!,#REF!,$C1873,#REF!,"&gt;="&amp;'Display 730 &amp; 1200'!$AN$12,#REF!,"&lt;="&amp;'Display 730 &amp; 1200'!$AN$11))</f>
        <v>0</v>
      </c>
    </row>
    <row r="1874" spans="1:5">
      <c r="A1874" t="str">
        <f>IF(INDEX('Display 730 &amp; 1200'!$A:$A,ROW())="","",INDEX('Display 730 &amp; 1200'!$A:$A,ROW()))</f>
        <v/>
      </c>
      <c r="B1874" t="str">
        <f>IF(INDEX('Display 730 &amp; 1200'!$B:$B,ROW())="","",INDEX('Display 730 &amp; 1200'!$B:$B,ROW()))</f>
        <v/>
      </c>
      <c r="C1874" t="str">
        <f>IF(INDEX('Display 730 &amp; 1200'!$D:$D,ROW())="","",INDEX('Display 730 &amp; 1200'!$D:$D,ROW()))</f>
        <v/>
      </c>
      <c r="D1874">
        <f>IF($C1874="",0,SUMIFS(#REF!,#REF!,$C1874,#REF!,"&gt;="&amp;'Display 730 &amp; 1200'!$AN$10,#REF!,"&lt;="&amp;'Display 730 &amp; 1200'!$AN$9))</f>
        <v>0</v>
      </c>
      <c r="E1874">
        <f>IF($C1874="",0,SUMIFS(#REF!,#REF!,$C1874,#REF!,"&gt;="&amp;'Display 730 &amp; 1200'!$AN$12,#REF!,"&lt;="&amp;'Display 730 &amp; 1200'!$AN$11))</f>
        <v>0</v>
      </c>
    </row>
    <row r="1875" spans="1:5">
      <c r="A1875" t="str">
        <f>IF(INDEX('Display 730 &amp; 1200'!$A:$A,ROW())="","",INDEX('Display 730 &amp; 1200'!$A:$A,ROW()))</f>
        <v/>
      </c>
      <c r="B1875" t="str">
        <f>IF(INDEX('Display 730 &amp; 1200'!$B:$B,ROW())="","",INDEX('Display 730 &amp; 1200'!$B:$B,ROW()))</f>
        <v/>
      </c>
      <c r="C1875" t="str">
        <f>IF(INDEX('Display 730 &amp; 1200'!$D:$D,ROW())="","",INDEX('Display 730 &amp; 1200'!$D:$D,ROW()))</f>
        <v/>
      </c>
      <c r="D1875">
        <f>IF($C1875="",0,SUMIFS(#REF!,#REF!,$C1875,#REF!,"&gt;="&amp;'Display 730 &amp; 1200'!$AN$10,#REF!,"&lt;="&amp;'Display 730 &amp; 1200'!$AN$9))</f>
        <v>0</v>
      </c>
      <c r="E1875">
        <f>IF($C1875="",0,SUMIFS(#REF!,#REF!,$C1875,#REF!,"&gt;="&amp;'Display 730 &amp; 1200'!$AN$12,#REF!,"&lt;="&amp;'Display 730 &amp; 1200'!$AN$11))</f>
        <v>0</v>
      </c>
    </row>
    <row r="1876" spans="1:5">
      <c r="A1876" t="str">
        <f>IF(INDEX('Display 730 &amp; 1200'!$A:$A,ROW())="","",INDEX('Display 730 &amp; 1200'!$A:$A,ROW()))</f>
        <v/>
      </c>
      <c r="B1876" t="str">
        <f>IF(INDEX('Display 730 &amp; 1200'!$B:$B,ROW())="","",INDEX('Display 730 &amp; 1200'!$B:$B,ROW()))</f>
        <v/>
      </c>
      <c r="C1876" t="str">
        <f>IF(INDEX('Display 730 &amp; 1200'!$D:$D,ROW())="","",INDEX('Display 730 &amp; 1200'!$D:$D,ROW()))</f>
        <v/>
      </c>
      <c r="D1876">
        <f>IF($C1876="",0,SUMIFS(#REF!,#REF!,$C1876,#REF!,"&gt;="&amp;'Display 730 &amp; 1200'!$AN$10,#REF!,"&lt;="&amp;'Display 730 &amp; 1200'!$AN$9))</f>
        <v>0</v>
      </c>
      <c r="E1876">
        <f>IF($C1876="",0,SUMIFS(#REF!,#REF!,$C1876,#REF!,"&gt;="&amp;'Display 730 &amp; 1200'!$AN$12,#REF!,"&lt;="&amp;'Display 730 &amp; 1200'!$AN$11))</f>
        <v>0</v>
      </c>
    </row>
    <row r="1877" spans="1:5">
      <c r="A1877" t="str">
        <f>IF(INDEX('Display 730 &amp; 1200'!$A:$A,ROW())="","",INDEX('Display 730 &amp; 1200'!$A:$A,ROW()))</f>
        <v/>
      </c>
      <c r="B1877" t="str">
        <f>IF(INDEX('Display 730 &amp; 1200'!$B:$B,ROW())="","",INDEX('Display 730 &amp; 1200'!$B:$B,ROW()))</f>
        <v/>
      </c>
      <c r="C1877" t="str">
        <f>IF(INDEX('Display 730 &amp; 1200'!$D:$D,ROW())="","",INDEX('Display 730 &amp; 1200'!$D:$D,ROW()))</f>
        <v/>
      </c>
      <c r="D1877">
        <f>IF($C1877="",0,SUMIFS(#REF!,#REF!,$C1877,#REF!,"&gt;="&amp;'Display 730 &amp; 1200'!$AN$10,#REF!,"&lt;="&amp;'Display 730 &amp; 1200'!$AN$9))</f>
        <v>0</v>
      </c>
      <c r="E1877">
        <f>IF($C1877="",0,SUMIFS(#REF!,#REF!,$C1877,#REF!,"&gt;="&amp;'Display 730 &amp; 1200'!$AN$12,#REF!,"&lt;="&amp;'Display 730 &amp; 1200'!$AN$11))</f>
        <v>0</v>
      </c>
    </row>
    <row r="1878" spans="1:5">
      <c r="A1878" t="str">
        <f>IF(INDEX('Display 730 &amp; 1200'!$A:$A,ROW())="","",INDEX('Display 730 &amp; 1200'!$A:$A,ROW()))</f>
        <v/>
      </c>
      <c r="B1878" t="str">
        <f>IF(INDEX('Display 730 &amp; 1200'!$B:$B,ROW())="","",INDEX('Display 730 &amp; 1200'!$B:$B,ROW()))</f>
        <v/>
      </c>
      <c r="C1878" t="str">
        <f>IF(INDEX('Display 730 &amp; 1200'!$D:$D,ROW())="","",INDEX('Display 730 &amp; 1200'!$D:$D,ROW()))</f>
        <v/>
      </c>
      <c r="D1878">
        <f>IF($C1878="",0,SUMIFS(#REF!,#REF!,$C1878,#REF!,"&gt;="&amp;'Display 730 &amp; 1200'!$AN$10,#REF!,"&lt;="&amp;'Display 730 &amp; 1200'!$AN$9))</f>
        <v>0</v>
      </c>
      <c r="E1878">
        <f>IF($C1878="",0,SUMIFS(#REF!,#REF!,$C1878,#REF!,"&gt;="&amp;'Display 730 &amp; 1200'!$AN$12,#REF!,"&lt;="&amp;'Display 730 &amp; 1200'!$AN$11))</f>
        <v>0</v>
      </c>
    </row>
    <row r="1879" spans="1:5">
      <c r="A1879" t="str">
        <f>IF(INDEX('Display 730 &amp; 1200'!$A:$A,ROW())="","",INDEX('Display 730 &amp; 1200'!$A:$A,ROW()))</f>
        <v/>
      </c>
      <c r="B1879" t="str">
        <f>IF(INDEX('Display 730 &amp; 1200'!$B:$B,ROW())="","",INDEX('Display 730 &amp; 1200'!$B:$B,ROW()))</f>
        <v/>
      </c>
      <c r="C1879" t="str">
        <f>IF(INDEX('Display 730 &amp; 1200'!$D:$D,ROW())="","",INDEX('Display 730 &amp; 1200'!$D:$D,ROW()))</f>
        <v/>
      </c>
      <c r="D1879">
        <f>IF($C1879="",0,SUMIFS(#REF!,#REF!,$C1879,#REF!,"&gt;="&amp;'Display 730 &amp; 1200'!$AN$10,#REF!,"&lt;="&amp;'Display 730 &amp; 1200'!$AN$9))</f>
        <v>0</v>
      </c>
      <c r="E1879">
        <f>IF($C1879="",0,SUMIFS(#REF!,#REF!,$C1879,#REF!,"&gt;="&amp;'Display 730 &amp; 1200'!$AN$12,#REF!,"&lt;="&amp;'Display 730 &amp; 1200'!$AN$11))</f>
        <v>0</v>
      </c>
    </row>
    <row r="1880" spans="1:5">
      <c r="A1880" t="str">
        <f>IF(INDEX('Display 730 &amp; 1200'!$A:$A,ROW())="","",INDEX('Display 730 &amp; 1200'!$A:$A,ROW()))</f>
        <v/>
      </c>
      <c r="B1880" t="str">
        <f>IF(INDEX('Display 730 &amp; 1200'!$B:$B,ROW())="","",INDEX('Display 730 &amp; 1200'!$B:$B,ROW()))</f>
        <v/>
      </c>
      <c r="C1880" t="str">
        <f>IF(INDEX('Display 730 &amp; 1200'!$D:$D,ROW())="","",INDEX('Display 730 &amp; 1200'!$D:$D,ROW()))</f>
        <v/>
      </c>
      <c r="D1880">
        <f>IF($C1880="",0,SUMIFS(#REF!,#REF!,$C1880,#REF!,"&gt;="&amp;'Display 730 &amp; 1200'!$AN$10,#REF!,"&lt;="&amp;'Display 730 &amp; 1200'!$AN$9))</f>
        <v>0</v>
      </c>
      <c r="E1880">
        <f>IF($C1880="",0,SUMIFS(#REF!,#REF!,$C1880,#REF!,"&gt;="&amp;'Display 730 &amp; 1200'!$AN$12,#REF!,"&lt;="&amp;'Display 730 &amp; 1200'!$AN$11))</f>
        <v>0</v>
      </c>
    </row>
    <row r="1881" spans="1:5">
      <c r="A1881" t="str">
        <f>IF(INDEX('Display 730 &amp; 1200'!$A:$A,ROW())="","",INDEX('Display 730 &amp; 1200'!$A:$A,ROW()))</f>
        <v/>
      </c>
      <c r="B1881" t="str">
        <f>IF(INDEX('Display 730 &amp; 1200'!$B:$B,ROW())="","",INDEX('Display 730 &amp; 1200'!$B:$B,ROW()))</f>
        <v/>
      </c>
      <c r="C1881" t="str">
        <f>IF(INDEX('Display 730 &amp; 1200'!$D:$D,ROW())="","",INDEX('Display 730 &amp; 1200'!$D:$D,ROW()))</f>
        <v/>
      </c>
      <c r="D1881">
        <f>IF($C1881="",0,SUMIFS(#REF!,#REF!,$C1881,#REF!,"&gt;="&amp;'Display 730 &amp; 1200'!$AN$10,#REF!,"&lt;="&amp;'Display 730 &amp; 1200'!$AN$9))</f>
        <v>0</v>
      </c>
      <c r="E1881">
        <f>IF($C1881="",0,SUMIFS(#REF!,#REF!,$C1881,#REF!,"&gt;="&amp;'Display 730 &amp; 1200'!$AN$12,#REF!,"&lt;="&amp;'Display 730 &amp; 1200'!$AN$11))</f>
        <v>0</v>
      </c>
    </row>
    <row r="1882" spans="1:5">
      <c r="A1882" t="str">
        <f>IF(INDEX('Display 730 &amp; 1200'!$A:$A,ROW())="","",INDEX('Display 730 &amp; 1200'!$A:$A,ROW()))</f>
        <v/>
      </c>
      <c r="B1882" t="str">
        <f>IF(INDEX('Display 730 &amp; 1200'!$B:$B,ROW())="","",INDEX('Display 730 &amp; 1200'!$B:$B,ROW()))</f>
        <v/>
      </c>
      <c r="C1882" t="str">
        <f>IF(INDEX('Display 730 &amp; 1200'!$D:$D,ROW())="","",INDEX('Display 730 &amp; 1200'!$D:$D,ROW()))</f>
        <v/>
      </c>
      <c r="D1882">
        <f>IF($C1882="",0,SUMIFS(#REF!,#REF!,$C1882,#REF!,"&gt;="&amp;'Display 730 &amp; 1200'!$AN$10,#REF!,"&lt;="&amp;'Display 730 &amp; 1200'!$AN$9))</f>
        <v>0</v>
      </c>
      <c r="E1882">
        <f>IF($C1882="",0,SUMIFS(#REF!,#REF!,$C1882,#REF!,"&gt;="&amp;'Display 730 &amp; 1200'!$AN$12,#REF!,"&lt;="&amp;'Display 730 &amp; 1200'!$AN$11))</f>
        <v>0</v>
      </c>
    </row>
    <row r="1883" spans="1:5">
      <c r="A1883" t="str">
        <f>IF(INDEX('Display 730 &amp; 1200'!$A:$A,ROW())="","",INDEX('Display 730 &amp; 1200'!$A:$A,ROW()))</f>
        <v/>
      </c>
      <c r="B1883" t="str">
        <f>IF(INDEX('Display 730 &amp; 1200'!$B:$B,ROW())="","",INDEX('Display 730 &amp; 1200'!$B:$B,ROW()))</f>
        <v/>
      </c>
      <c r="C1883" t="str">
        <f>IF(INDEX('Display 730 &amp; 1200'!$D:$D,ROW())="","",INDEX('Display 730 &amp; 1200'!$D:$D,ROW()))</f>
        <v/>
      </c>
      <c r="D1883">
        <f>IF($C1883="",0,SUMIFS(#REF!,#REF!,$C1883,#REF!,"&gt;="&amp;'Display 730 &amp; 1200'!$AN$10,#REF!,"&lt;="&amp;'Display 730 &amp; 1200'!$AN$9))</f>
        <v>0</v>
      </c>
      <c r="E1883">
        <f>IF($C1883="",0,SUMIFS(#REF!,#REF!,$C1883,#REF!,"&gt;="&amp;'Display 730 &amp; 1200'!$AN$12,#REF!,"&lt;="&amp;'Display 730 &amp; 1200'!$AN$11))</f>
        <v>0</v>
      </c>
    </row>
    <row r="1884" spans="1:5">
      <c r="A1884" t="str">
        <f>IF(INDEX('Display 730 &amp; 1200'!$A:$A,ROW())="","",INDEX('Display 730 &amp; 1200'!$A:$A,ROW()))</f>
        <v/>
      </c>
      <c r="B1884" t="str">
        <f>IF(INDEX('Display 730 &amp; 1200'!$B:$B,ROW())="","",INDEX('Display 730 &amp; 1200'!$B:$B,ROW()))</f>
        <v/>
      </c>
      <c r="C1884" t="str">
        <f>IF(INDEX('Display 730 &amp; 1200'!$D:$D,ROW())="","",INDEX('Display 730 &amp; 1200'!$D:$D,ROW()))</f>
        <v/>
      </c>
      <c r="D1884">
        <f>IF($C1884="",0,SUMIFS(#REF!,#REF!,$C1884,#REF!,"&gt;="&amp;'Display 730 &amp; 1200'!$AN$10,#REF!,"&lt;="&amp;'Display 730 &amp; 1200'!$AN$9))</f>
        <v>0</v>
      </c>
      <c r="E1884">
        <f>IF($C1884="",0,SUMIFS(#REF!,#REF!,$C1884,#REF!,"&gt;="&amp;'Display 730 &amp; 1200'!$AN$12,#REF!,"&lt;="&amp;'Display 730 &amp; 1200'!$AN$11))</f>
        <v>0</v>
      </c>
    </row>
    <row r="1885" spans="1:5">
      <c r="A1885" t="str">
        <f>IF(INDEX('Display 730 &amp; 1200'!$A:$A,ROW())="","",INDEX('Display 730 &amp; 1200'!$A:$A,ROW()))</f>
        <v/>
      </c>
      <c r="B1885" t="str">
        <f>IF(INDEX('Display 730 &amp; 1200'!$B:$B,ROW())="","",INDEX('Display 730 &amp; 1200'!$B:$B,ROW()))</f>
        <v/>
      </c>
      <c r="C1885" t="str">
        <f>IF(INDEX('Display 730 &amp; 1200'!$D:$D,ROW())="","",INDEX('Display 730 &amp; 1200'!$D:$D,ROW()))</f>
        <v/>
      </c>
      <c r="D1885">
        <f>IF($C1885="",0,SUMIFS(#REF!,#REF!,$C1885,#REF!,"&gt;="&amp;'Display 730 &amp; 1200'!$AN$10,#REF!,"&lt;="&amp;'Display 730 &amp; 1200'!$AN$9))</f>
        <v>0</v>
      </c>
      <c r="E1885">
        <f>IF($C1885="",0,SUMIFS(#REF!,#REF!,$C1885,#REF!,"&gt;="&amp;'Display 730 &amp; 1200'!$AN$12,#REF!,"&lt;="&amp;'Display 730 &amp; 1200'!$AN$11))</f>
        <v>0</v>
      </c>
    </row>
    <row r="1886" spans="1:5">
      <c r="A1886" t="str">
        <f>IF(INDEX('Display 730 &amp; 1200'!$A:$A,ROW())="","",INDEX('Display 730 &amp; 1200'!$A:$A,ROW()))</f>
        <v/>
      </c>
      <c r="B1886" t="str">
        <f>IF(INDEX('Display 730 &amp; 1200'!$B:$B,ROW())="","",INDEX('Display 730 &amp; 1200'!$B:$B,ROW()))</f>
        <v/>
      </c>
      <c r="C1886" t="str">
        <f>IF(INDEX('Display 730 &amp; 1200'!$D:$D,ROW())="","",INDEX('Display 730 &amp; 1200'!$D:$D,ROW()))</f>
        <v/>
      </c>
      <c r="D1886">
        <f>IF($C1886="",0,SUMIFS(#REF!,#REF!,$C1886,#REF!,"&gt;="&amp;'Display 730 &amp; 1200'!$AN$10,#REF!,"&lt;="&amp;'Display 730 &amp; 1200'!$AN$9))</f>
        <v>0</v>
      </c>
      <c r="E1886">
        <f>IF($C1886="",0,SUMIFS(#REF!,#REF!,$C1886,#REF!,"&gt;="&amp;'Display 730 &amp; 1200'!$AN$12,#REF!,"&lt;="&amp;'Display 730 &amp; 1200'!$AN$11))</f>
        <v>0</v>
      </c>
    </row>
    <row r="1887" spans="1:5">
      <c r="A1887" t="str">
        <f>IF(INDEX('Display 730 &amp; 1200'!$A:$A,ROW())="","",INDEX('Display 730 &amp; 1200'!$A:$A,ROW()))</f>
        <v/>
      </c>
      <c r="B1887" t="str">
        <f>IF(INDEX('Display 730 &amp; 1200'!$B:$B,ROW())="","",INDEX('Display 730 &amp; 1200'!$B:$B,ROW()))</f>
        <v/>
      </c>
      <c r="C1887" t="str">
        <f>IF(INDEX('Display 730 &amp; 1200'!$D:$D,ROW())="","",INDEX('Display 730 &amp; 1200'!$D:$D,ROW()))</f>
        <v/>
      </c>
      <c r="D1887">
        <f>IF($C1887="",0,SUMIFS(#REF!,#REF!,$C1887,#REF!,"&gt;="&amp;'Display 730 &amp; 1200'!$AN$10,#REF!,"&lt;="&amp;'Display 730 &amp; 1200'!$AN$9))</f>
        <v>0</v>
      </c>
      <c r="E1887">
        <f>IF($C1887="",0,SUMIFS(#REF!,#REF!,$C1887,#REF!,"&gt;="&amp;'Display 730 &amp; 1200'!$AN$12,#REF!,"&lt;="&amp;'Display 730 &amp; 1200'!$AN$11))</f>
        <v>0</v>
      </c>
    </row>
    <row r="1888" spans="1:5">
      <c r="A1888" t="str">
        <f>IF(INDEX('Display 730 &amp; 1200'!$A:$A,ROW())="","",INDEX('Display 730 &amp; 1200'!$A:$A,ROW()))</f>
        <v/>
      </c>
      <c r="B1888" t="str">
        <f>IF(INDEX('Display 730 &amp; 1200'!$B:$B,ROW())="","",INDEX('Display 730 &amp; 1200'!$B:$B,ROW()))</f>
        <v/>
      </c>
      <c r="C1888" t="str">
        <f>IF(INDEX('Display 730 &amp; 1200'!$D:$D,ROW())="","",INDEX('Display 730 &amp; 1200'!$D:$D,ROW()))</f>
        <v/>
      </c>
      <c r="D1888">
        <f>IF($C1888="",0,SUMIFS(#REF!,#REF!,$C1888,#REF!,"&gt;="&amp;'Display 730 &amp; 1200'!$AN$10,#REF!,"&lt;="&amp;'Display 730 &amp; 1200'!$AN$9))</f>
        <v>0</v>
      </c>
      <c r="E1888">
        <f>IF($C1888="",0,SUMIFS(#REF!,#REF!,$C1888,#REF!,"&gt;="&amp;'Display 730 &amp; 1200'!$AN$12,#REF!,"&lt;="&amp;'Display 730 &amp; 1200'!$AN$11))</f>
        <v>0</v>
      </c>
    </row>
    <row r="1889" spans="1:5">
      <c r="A1889" t="str">
        <f>IF(INDEX('Display 730 &amp; 1200'!$A:$A,ROW())="","",INDEX('Display 730 &amp; 1200'!$A:$A,ROW()))</f>
        <v/>
      </c>
      <c r="B1889" t="str">
        <f>IF(INDEX('Display 730 &amp; 1200'!$B:$B,ROW())="","",INDEX('Display 730 &amp; 1200'!$B:$B,ROW()))</f>
        <v/>
      </c>
      <c r="C1889" t="str">
        <f>IF(INDEX('Display 730 &amp; 1200'!$D:$D,ROW())="","",INDEX('Display 730 &amp; 1200'!$D:$D,ROW()))</f>
        <v/>
      </c>
      <c r="D1889">
        <f>IF($C1889="",0,SUMIFS(#REF!,#REF!,$C1889,#REF!,"&gt;="&amp;'Display 730 &amp; 1200'!$AN$10,#REF!,"&lt;="&amp;'Display 730 &amp; 1200'!$AN$9))</f>
        <v>0</v>
      </c>
      <c r="E1889">
        <f>IF($C1889="",0,SUMIFS(#REF!,#REF!,$C1889,#REF!,"&gt;="&amp;'Display 730 &amp; 1200'!$AN$12,#REF!,"&lt;="&amp;'Display 730 &amp; 1200'!$AN$11))</f>
        <v>0</v>
      </c>
    </row>
    <row r="1890" spans="1:5">
      <c r="A1890" t="str">
        <f>IF(INDEX('Display 730 &amp; 1200'!$A:$A,ROW())="","",INDEX('Display 730 &amp; 1200'!$A:$A,ROW()))</f>
        <v/>
      </c>
      <c r="B1890" t="str">
        <f>IF(INDEX('Display 730 &amp; 1200'!$B:$B,ROW())="","",INDEX('Display 730 &amp; 1200'!$B:$B,ROW()))</f>
        <v/>
      </c>
      <c r="C1890" t="str">
        <f>IF(INDEX('Display 730 &amp; 1200'!$D:$D,ROW())="","",INDEX('Display 730 &amp; 1200'!$D:$D,ROW()))</f>
        <v/>
      </c>
      <c r="D1890">
        <f>IF($C1890="",0,SUMIFS(#REF!,#REF!,$C1890,#REF!,"&gt;="&amp;'Display 730 &amp; 1200'!$AN$10,#REF!,"&lt;="&amp;'Display 730 &amp; 1200'!$AN$9))</f>
        <v>0</v>
      </c>
      <c r="E1890">
        <f>IF($C1890="",0,SUMIFS(#REF!,#REF!,$C1890,#REF!,"&gt;="&amp;'Display 730 &amp; 1200'!$AN$12,#REF!,"&lt;="&amp;'Display 730 &amp; 1200'!$AN$11))</f>
        <v>0</v>
      </c>
    </row>
    <row r="1891" spans="1:5">
      <c r="A1891" t="str">
        <f>IF(INDEX('Display 730 &amp; 1200'!$A:$A,ROW())="","",INDEX('Display 730 &amp; 1200'!$A:$A,ROW()))</f>
        <v/>
      </c>
      <c r="B1891" t="str">
        <f>IF(INDEX('Display 730 &amp; 1200'!$B:$B,ROW())="","",INDEX('Display 730 &amp; 1200'!$B:$B,ROW()))</f>
        <v/>
      </c>
      <c r="C1891" t="str">
        <f>IF(INDEX('Display 730 &amp; 1200'!$D:$D,ROW())="","",INDEX('Display 730 &amp; 1200'!$D:$D,ROW()))</f>
        <v/>
      </c>
      <c r="D1891">
        <f>IF($C1891="",0,SUMIFS(#REF!,#REF!,$C1891,#REF!,"&gt;="&amp;'Display 730 &amp; 1200'!$AN$10,#REF!,"&lt;="&amp;'Display 730 &amp; 1200'!$AN$9))</f>
        <v>0</v>
      </c>
      <c r="E1891">
        <f>IF($C1891="",0,SUMIFS(#REF!,#REF!,$C1891,#REF!,"&gt;="&amp;'Display 730 &amp; 1200'!$AN$12,#REF!,"&lt;="&amp;'Display 730 &amp; 1200'!$AN$11))</f>
        <v>0</v>
      </c>
    </row>
    <row r="1892" spans="1:5">
      <c r="A1892" t="str">
        <f>IF(INDEX('Display 730 &amp; 1200'!$A:$A,ROW())="","",INDEX('Display 730 &amp; 1200'!$A:$A,ROW()))</f>
        <v/>
      </c>
      <c r="B1892" t="str">
        <f>IF(INDEX('Display 730 &amp; 1200'!$B:$B,ROW())="","",INDEX('Display 730 &amp; 1200'!$B:$B,ROW()))</f>
        <v/>
      </c>
      <c r="C1892" t="str">
        <f>IF(INDEX('Display 730 &amp; 1200'!$D:$D,ROW())="","",INDEX('Display 730 &amp; 1200'!$D:$D,ROW()))</f>
        <v/>
      </c>
      <c r="D1892">
        <f>IF($C1892="",0,SUMIFS(#REF!,#REF!,$C1892,#REF!,"&gt;="&amp;'Display 730 &amp; 1200'!$AN$10,#REF!,"&lt;="&amp;'Display 730 &amp; 1200'!$AN$9))</f>
        <v>0</v>
      </c>
      <c r="E1892">
        <f>IF($C1892="",0,SUMIFS(#REF!,#REF!,$C1892,#REF!,"&gt;="&amp;'Display 730 &amp; 1200'!$AN$12,#REF!,"&lt;="&amp;'Display 730 &amp; 1200'!$AN$11))</f>
        <v>0</v>
      </c>
    </row>
    <row r="1893" spans="1:5">
      <c r="A1893" t="str">
        <f>IF(INDEX('Display 730 &amp; 1200'!$A:$A,ROW())="","",INDEX('Display 730 &amp; 1200'!$A:$A,ROW()))</f>
        <v/>
      </c>
      <c r="B1893" t="str">
        <f>IF(INDEX('Display 730 &amp; 1200'!$B:$B,ROW())="","",INDEX('Display 730 &amp; 1200'!$B:$B,ROW()))</f>
        <v/>
      </c>
      <c r="C1893" t="str">
        <f>IF(INDEX('Display 730 &amp; 1200'!$D:$D,ROW())="","",INDEX('Display 730 &amp; 1200'!$D:$D,ROW()))</f>
        <v/>
      </c>
      <c r="D1893">
        <f>IF($C1893="",0,SUMIFS(#REF!,#REF!,$C1893,#REF!,"&gt;="&amp;'Display 730 &amp; 1200'!$AN$10,#REF!,"&lt;="&amp;'Display 730 &amp; 1200'!$AN$9))</f>
        <v>0</v>
      </c>
      <c r="E1893">
        <f>IF($C1893="",0,SUMIFS(#REF!,#REF!,$C1893,#REF!,"&gt;="&amp;'Display 730 &amp; 1200'!$AN$12,#REF!,"&lt;="&amp;'Display 730 &amp; 1200'!$AN$11))</f>
        <v>0</v>
      </c>
    </row>
    <row r="1894" spans="1:5">
      <c r="A1894" t="str">
        <f>IF(INDEX('Display 730 &amp; 1200'!$A:$A,ROW())="","",INDEX('Display 730 &amp; 1200'!$A:$A,ROW()))</f>
        <v/>
      </c>
      <c r="B1894" t="str">
        <f>IF(INDEX('Display 730 &amp; 1200'!$B:$B,ROW())="","",INDEX('Display 730 &amp; 1200'!$B:$B,ROW()))</f>
        <v/>
      </c>
      <c r="C1894" t="str">
        <f>IF(INDEX('Display 730 &amp; 1200'!$D:$D,ROW())="","",INDEX('Display 730 &amp; 1200'!$D:$D,ROW()))</f>
        <v/>
      </c>
      <c r="D1894">
        <f>IF($C1894="",0,SUMIFS(#REF!,#REF!,$C1894,#REF!,"&gt;="&amp;'Display 730 &amp; 1200'!$AN$10,#REF!,"&lt;="&amp;'Display 730 &amp; 1200'!$AN$9))</f>
        <v>0</v>
      </c>
      <c r="E1894">
        <f>IF($C1894="",0,SUMIFS(#REF!,#REF!,$C1894,#REF!,"&gt;="&amp;'Display 730 &amp; 1200'!$AN$12,#REF!,"&lt;="&amp;'Display 730 &amp; 1200'!$AN$11))</f>
        <v>0</v>
      </c>
    </row>
    <row r="1895" spans="1:5">
      <c r="A1895" t="str">
        <f>IF(INDEX('Display 730 &amp; 1200'!$A:$A,ROW())="","",INDEX('Display 730 &amp; 1200'!$A:$A,ROW()))</f>
        <v/>
      </c>
      <c r="B1895" t="str">
        <f>IF(INDEX('Display 730 &amp; 1200'!$B:$B,ROW())="","",INDEX('Display 730 &amp; 1200'!$B:$B,ROW()))</f>
        <v/>
      </c>
      <c r="C1895" t="str">
        <f>IF(INDEX('Display 730 &amp; 1200'!$D:$D,ROW())="","",INDEX('Display 730 &amp; 1200'!$D:$D,ROW()))</f>
        <v/>
      </c>
      <c r="D1895">
        <f>IF($C1895="",0,SUMIFS(#REF!,#REF!,$C1895,#REF!,"&gt;="&amp;'Display 730 &amp; 1200'!$AN$10,#REF!,"&lt;="&amp;'Display 730 &amp; 1200'!$AN$9))</f>
        <v>0</v>
      </c>
      <c r="E1895">
        <f>IF($C1895="",0,SUMIFS(#REF!,#REF!,$C1895,#REF!,"&gt;="&amp;'Display 730 &amp; 1200'!$AN$12,#REF!,"&lt;="&amp;'Display 730 &amp; 1200'!$AN$11))</f>
        <v>0</v>
      </c>
    </row>
    <row r="1896" spans="1:5">
      <c r="A1896" t="str">
        <f>IF(INDEX('Display 730 &amp; 1200'!$A:$A,ROW())="","",INDEX('Display 730 &amp; 1200'!$A:$A,ROW()))</f>
        <v/>
      </c>
      <c r="B1896" t="str">
        <f>IF(INDEX('Display 730 &amp; 1200'!$B:$B,ROW())="","",INDEX('Display 730 &amp; 1200'!$B:$B,ROW()))</f>
        <v/>
      </c>
      <c r="C1896" t="str">
        <f>IF(INDEX('Display 730 &amp; 1200'!$D:$D,ROW())="","",INDEX('Display 730 &amp; 1200'!$D:$D,ROW()))</f>
        <v/>
      </c>
      <c r="D1896">
        <f>IF($C1896="",0,SUMIFS(#REF!,#REF!,$C1896,#REF!,"&gt;="&amp;'Display 730 &amp; 1200'!$AN$10,#REF!,"&lt;="&amp;'Display 730 &amp; 1200'!$AN$9))</f>
        <v>0</v>
      </c>
      <c r="E1896">
        <f>IF($C1896="",0,SUMIFS(#REF!,#REF!,$C1896,#REF!,"&gt;="&amp;'Display 730 &amp; 1200'!$AN$12,#REF!,"&lt;="&amp;'Display 730 &amp; 1200'!$AN$11))</f>
        <v>0</v>
      </c>
    </row>
    <row r="1897" spans="1:5">
      <c r="A1897" t="str">
        <f>IF(INDEX('Display 730 &amp; 1200'!$A:$A,ROW())="","",INDEX('Display 730 &amp; 1200'!$A:$A,ROW()))</f>
        <v/>
      </c>
      <c r="B1897" t="str">
        <f>IF(INDEX('Display 730 &amp; 1200'!$B:$B,ROW())="","",INDEX('Display 730 &amp; 1200'!$B:$B,ROW()))</f>
        <v/>
      </c>
      <c r="C1897" t="str">
        <f>IF(INDEX('Display 730 &amp; 1200'!$D:$D,ROW())="","",INDEX('Display 730 &amp; 1200'!$D:$D,ROW()))</f>
        <v/>
      </c>
      <c r="D1897">
        <f>IF($C1897="",0,SUMIFS(#REF!,#REF!,$C1897,#REF!,"&gt;="&amp;'Display 730 &amp; 1200'!$AN$10,#REF!,"&lt;="&amp;'Display 730 &amp; 1200'!$AN$9))</f>
        <v>0</v>
      </c>
      <c r="E1897">
        <f>IF($C1897="",0,SUMIFS(#REF!,#REF!,$C1897,#REF!,"&gt;="&amp;'Display 730 &amp; 1200'!$AN$12,#REF!,"&lt;="&amp;'Display 730 &amp; 1200'!$AN$11))</f>
        <v>0</v>
      </c>
    </row>
    <row r="1898" spans="1:5">
      <c r="A1898" t="str">
        <f>IF(INDEX('Display 730 &amp; 1200'!$A:$A,ROW())="","",INDEX('Display 730 &amp; 1200'!$A:$A,ROW()))</f>
        <v/>
      </c>
      <c r="B1898" t="str">
        <f>IF(INDEX('Display 730 &amp; 1200'!$B:$B,ROW())="","",INDEX('Display 730 &amp; 1200'!$B:$B,ROW()))</f>
        <v/>
      </c>
      <c r="C1898" t="str">
        <f>IF(INDEX('Display 730 &amp; 1200'!$D:$D,ROW())="","",INDEX('Display 730 &amp; 1200'!$D:$D,ROW()))</f>
        <v/>
      </c>
      <c r="D1898">
        <f>IF($C1898="",0,SUMIFS(#REF!,#REF!,$C1898,#REF!,"&gt;="&amp;'Display 730 &amp; 1200'!$AN$10,#REF!,"&lt;="&amp;'Display 730 &amp; 1200'!$AN$9))</f>
        <v>0</v>
      </c>
      <c r="E1898">
        <f>IF($C1898="",0,SUMIFS(#REF!,#REF!,$C1898,#REF!,"&gt;="&amp;'Display 730 &amp; 1200'!$AN$12,#REF!,"&lt;="&amp;'Display 730 &amp; 1200'!$AN$11))</f>
        <v>0</v>
      </c>
    </row>
    <row r="1899" spans="1:5">
      <c r="A1899" t="str">
        <f>IF(INDEX('Display 730 &amp; 1200'!$A:$A,ROW())="","",INDEX('Display 730 &amp; 1200'!$A:$A,ROW()))</f>
        <v/>
      </c>
      <c r="B1899" t="str">
        <f>IF(INDEX('Display 730 &amp; 1200'!$B:$B,ROW())="","",INDEX('Display 730 &amp; 1200'!$B:$B,ROW()))</f>
        <v/>
      </c>
      <c r="C1899" t="str">
        <f>IF(INDEX('Display 730 &amp; 1200'!$D:$D,ROW())="","",INDEX('Display 730 &amp; 1200'!$D:$D,ROW()))</f>
        <v/>
      </c>
      <c r="D1899">
        <f>IF($C1899="",0,SUMIFS(#REF!,#REF!,$C1899,#REF!,"&gt;="&amp;'Display 730 &amp; 1200'!$AN$10,#REF!,"&lt;="&amp;'Display 730 &amp; 1200'!$AN$9))</f>
        <v>0</v>
      </c>
      <c r="E1899">
        <f>IF($C1899="",0,SUMIFS(#REF!,#REF!,$C1899,#REF!,"&gt;="&amp;'Display 730 &amp; 1200'!$AN$12,#REF!,"&lt;="&amp;'Display 730 &amp; 1200'!$AN$11))</f>
        <v>0</v>
      </c>
    </row>
    <row r="1900" spans="1:5">
      <c r="A1900" t="str">
        <f>IF(INDEX('Display 730 &amp; 1200'!$A:$A,ROW())="","",INDEX('Display 730 &amp; 1200'!$A:$A,ROW()))</f>
        <v/>
      </c>
      <c r="B1900" t="str">
        <f>IF(INDEX('Display 730 &amp; 1200'!$B:$B,ROW())="","",INDEX('Display 730 &amp; 1200'!$B:$B,ROW()))</f>
        <v/>
      </c>
      <c r="C1900" t="str">
        <f>IF(INDEX('Display 730 &amp; 1200'!$D:$D,ROW())="","",INDEX('Display 730 &amp; 1200'!$D:$D,ROW()))</f>
        <v/>
      </c>
      <c r="D1900">
        <f>IF($C1900="",0,SUMIFS(#REF!,#REF!,$C1900,#REF!,"&gt;="&amp;'Display 730 &amp; 1200'!$AN$10,#REF!,"&lt;="&amp;'Display 730 &amp; 1200'!$AN$9))</f>
        <v>0</v>
      </c>
      <c r="E1900">
        <f>IF($C1900="",0,SUMIFS(#REF!,#REF!,$C1900,#REF!,"&gt;="&amp;'Display 730 &amp; 1200'!$AN$12,#REF!,"&lt;="&amp;'Display 730 &amp; 1200'!$AN$11))</f>
        <v>0</v>
      </c>
    </row>
    <row r="1901" spans="1:5">
      <c r="A1901" t="str">
        <f>IF(INDEX('Display 730 &amp; 1200'!$A:$A,ROW())="","",INDEX('Display 730 &amp; 1200'!$A:$A,ROW()))</f>
        <v/>
      </c>
      <c r="B1901" t="str">
        <f>IF(INDEX('Display 730 &amp; 1200'!$B:$B,ROW())="","",INDEX('Display 730 &amp; 1200'!$B:$B,ROW()))</f>
        <v/>
      </c>
      <c r="C1901" t="str">
        <f>IF(INDEX('Display 730 &amp; 1200'!$D:$D,ROW())="","",INDEX('Display 730 &amp; 1200'!$D:$D,ROW()))</f>
        <v/>
      </c>
      <c r="D1901">
        <f>IF($C1901="",0,SUMIFS(#REF!,#REF!,$C1901,#REF!,"&gt;="&amp;'Display 730 &amp; 1200'!$AN$10,#REF!,"&lt;="&amp;'Display 730 &amp; 1200'!$AN$9))</f>
        <v>0</v>
      </c>
      <c r="E1901">
        <f>IF($C1901="",0,SUMIFS(#REF!,#REF!,$C1901,#REF!,"&gt;="&amp;'Display 730 &amp; 1200'!$AN$12,#REF!,"&lt;="&amp;'Display 730 &amp; 1200'!$AN$11))</f>
        <v>0</v>
      </c>
    </row>
    <row r="1902" spans="1:5">
      <c r="A1902" t="str">
        <f>IF(INDEX('Display 730 &amp; 1200'!$A:$A,ROW())="","",INDEX('Display 730 &amp; 1200'!$A:$A,ROW()))</f>
        <v/>
      </c>
      <c r="B1902" t="str">
        <f>IF(INDEX('Display 730 &amp; 1200'!$B:$B,ROW())="","",INDEX('Display 730 &amp; 1200'!$B:$B,ROW()))</f>
        <v/>
      </c>
      <c r="C1902" t="str">
        <f>IF(INDEX('Display 730 &amp; 1200'!$D:$D,ROW())="","",INDEX('Display 730 &amp; 1200'!$D:$D,ROW()))</f>
        <v/>
      </c>
      <c r="D1902">
        <f>IF($C1902="",0,SUMIFS(#REF!,#REF!,$C1902,#REF!,"&gt;="&amp;'Display 730 &amp; 1200'!$AN$10,#REF!,"&lt;="&amp;'Display 730 &amp; 1200'!$AN$9))</f>
        <v>0</v>
      </c>
      <c r="E1902">
        <f>IF($C1902="",0,SUMIFS(#REF!,#REF!,$C1902,#REF!,"&gt;="&amp;'Display 730 &amp; 1200'!$AN$12,#REF!,"&lt;="&amp;'Display 730 &amp; 1200'!$AN$11))</f>
        <v>0</v>
      </c>
    </row>
    <row r="1903" spans="1:5">
      <c r="A1903" t="str">
        <f>IF(INDEX('Display 730 &amp; 1200'!$A:$A,ROW())="","",INDEX('Display 730 &amp; 1200'!$A:$A,ROW()))</f>
        <v/>
      </c>
      <c r="B1903" t="str">
        <f>IF(INDEX('Display 730 &amp; 1200'!$B:$B,ROW())="","",INDEX('Display 730 &amp; 1200'!$B:$B,ROW()))</f>
        <v/>
      </c>
      <c r="C1903" t="str">
        <f>IF(INDEX('Display 730 &amp; 1200'!$D:$D,ROW())="","",INDEX('Display 730 &amp; 1200'!$D:$D,ROW()))</f>
        <v/>
      </c>
      <c r="D1903">
        <f>IF($C1903="",0,SUMIFS(#REF!,#REF!,$C1903,#REF!,"&gt;="&amp;'Display 730 &amp; 1200'!$AN$10,#REF!,"&lt;="&amp;'Display 730 &amp; 1200'!$AN$9))</f>
        <v>0</v>
      </c>
      <c r="E1903">
        <f>IF($C1903="",0,SUMIFS(#REF!,#REF!,$C1903,#REF!,"&gt;="&amp;'Display 730 &amp; 1200'!$AN$12,#REF!,"&lt;="&amp;'Display 730 &amp; 1200'!$AN$11))</f>
        <v>0</v>
      </c>
    </row>
    <row r="1904" spans="1:5">
      <c r="A1904" t="str">
        <f>IF(INDEX('Display 730 &amp; 1200'!$A:$A,ROW())="","",INDEX('Display 730 &amp; 1200'!$A:$A,ROW()))</f>
        <v/>
      </c>
      <c r="B1904" t="str">
        <f>IF(INDEX('Display 730 &amp; 1200'!$B:$B,ROW())="","",INDEX('Display 730 &amp; 1200'!$B:$B,ROW()))</f>
        <v/>
      </c>
      <c r="C1904" t="str">
        <f>IF(INDEX('Display 730 &amp; 1200'!$D:$D,ROW())="","",INDEX('Display 730 &amp; 1200'!$D:$D,ROW()))</f>
        <v/>
      </c>
      <c r="D1904">
        <f>IF($C1904="",0,SUMIFS(#REF!,#REF!,$C1904,#REF!,"&gt;="&amp;'Display 730 &amp; 1200'!$AN$10,#REF!,"&lt;="&amp;'Display 730 &amp; 1200'!$AN$9))</f>
        <v>0</v>
      </c>
      <c r="E1904">
        <f>IF($C1904="",0,SUMIFS(#REF!,#REF!,$C1904,#REF!,"&gt;="&amp;'Display 730 &amp; 1200'!$AN$12,#REF!,"&lt;="&amp;'Display 730 &amp; 1200'!$AN$11))</f>
        <v>0</v>
      </c>
    </row>
    <row r="1905" spans="1:5">
      <c r="A1905" t="str">
        <f>IF(INDEX('Display 730 &amp; 1200'!$A:$A,ROW())="","",INDEX('Display 730 &amp; 1200'!$A:$A,ROW()))</f>
        <v/>
      </c>
      <c r="B1905" t="str">
        <f>IF(INDEX('Display 730 &amp; 1200'!$B:$B,ROW())="","",INDEX('Display 730 &amp; 1200'!$B:$B,ROW()))</f>
        <v/>
      </c>
      <c r="C1905" t="str">
        <f>IF(INDEX('Display 730 &amp; 1200'!$D:$D,ROW())="","",INDEX('Display 730 &amp; 1200'!$D:$D,ROW()))</f>
        <v/>
      </c>
      <c r="D1905">
        <f>IF($C1905="",0,SUMIFS(#REF!,#REF!,$C1905,#REF!,"&gt;="&amp;'Display 730 &amp; 1200'!$AN$10,#REF!,"&lt;="&amp;'Display 730 &amp; 1200'!$AN$9))</f>
        <v>0</v>
      </c>
      <c r="E1905">
        <f>IF($C1905="",0,SUMIFS(#REF!,#REF!,$C1905,#REF!,"&gt;="&amp;'Display 730 &amp; 1200'!$AN$12,#REF!,"&lt;="&amp;'Display 730 &amp; 1200'!$AN$11))</f>
        <v>0</v>
      </c>
    </row>
    <row r="1906" spans="1:5">
      <c r="A1906" t="str">
        <f>IF(INDEX('Display 730 &amp; 1200'!$A:$A,ROW())="","",INDEX('Display 730 &amp; 1200'!$A:$A,ROW()))</f>
        <v/>
      </c>
      <c r="B1906" t="str">
        <f>IF(INDEX('Display 730 &amp; 1200'!$B:$B,ROW())="","",INDEX('Display 730 &amp; 1200'!$B:$B,ROW()))</f>
        <v/>
      </c>
      <c r="C1906" t="str">
        <f>IF(INDEX('Display 730 &amp; 1200'!$D:$D,ROW())="","",INDEX('Display 730 &amp; 1200'!$D:$D,ROW()))</f>
        <v/>
      </c>
      <c r="D1906">
        <f>IF($C1906="",0,SUMIFS(#REF!,#REF!,$C1906,#REF!,"&gt;="&amp;'Display 730 &amp; 1200'!$AN$10,#REF!,"&lt;="&amp;'Display 730 &amp; 1200'!$AN$9))</f>
        <v>0</v>
      </c>
      <c r="E1906">
        <f>IF($C1906="",0,SUMIFS(#REF!,#REF!,$C1906,#REF!,"&gt;="&amp;'Display 730 &amp; 1200'!$AN$12,#REF!,"&lt;="&amp;'Display 730 &amp; 1200'!$AN$11))</f>
        <v>0</v>
      </c>
    </row>
    <row r="1907" spans="1:5">
      <c r="A1907" t="str">
        <f>IF(INDEX('Display 730 &amp; 1200'!$A:$A,ROW())="","",INDEX('Display 730 &amp; 1200'!$A:$A,ROW()))</f>
        <v/>
      </c>
      <c r="B1907" t="str">
        <f>IF(INDEX('Display 730 &amp; 1200'!$B:$B,ROW())="","",INDEX('Display 730 &amp; 1200'!$B:$B,ROW()))</f>
        <v/>
      </c>
      <c r="C1907" t="str">
        <f>IF(INDEX('Display 730 &amp; 1200'!$D:$D,ROW())="","",INDEX('Display 730 &amp; 1200'!$D:$D,ROW()))</f>
        <v/>
      </c>
      <c r="D1907">
        <f>IF($C1907="",0,SUMIFS(#REF!,#REF!,$C1907,#REF!,"&gt;="&amp;'Display 730 &amp; 1200'!$AN$10,#REF!,"&lt;="&amp;'Display 730 &amp; 1200'!$AN$9))</f>
        <v>0</v>
      </c>
      <c r="E1907">
        <f>IF($C1907="",0,SUMIFS(#REF!,#REF!,$C1907,#REF!,"&gt;="&amp;'Display 730 &amp; 1200'!$AN$12,#REF!,"&lt;="&amp;'Display 730 &amp; 1200'!$AN$11))</f>
        <v>0</v>
      </c>
    </row>
    <row r="1908" spans="1:5">
      <c r="A1908" t="str">
        <f>IF(INDEX('Display 730 &amp; 1200'!$A:$A,ROW())="","",INDEX('Display 730 &amp; 1200'!$A:$A,ROW()))</f>
        <v/>
      </c>
      <c r="B1908" t="str">
        <f>IF(INDEX('Display 730 &amp; 1200'!$B:$B,ROW())="","",INDEX('Display 730 &amp; 1200'!$B:$B,ROW()))</f>
        <v/>
      </c>
      <c r="C1908" t="str">
        <f>IF(INDEX('Display 730 &amp; 1200'!$D:$D,ROW())="","",INDEX('Display 730 &amp; 1200'!$D:$D,ROW()))</f>
        <v/>
      </c>
      <c r="D1908">
        <f>IF($C1908="",0,SUMIFS(#REF!,#REF!,$C1908,#REF!,"&gt;="&amp;'Display 730 &amp; 1200'!$AN$10,#REF!,"&lt;="&amp;'Display 730 &amp; 1200'!$AN$9))</f>
        <v>0</v>
      </c>
      <c r="E1908">
        <f>IF($C1908="",0,SUMIFS(#REF!,#REF!,$C1908,#REF!,"&gt;="&amp;'Display 730 &amp; 1200'!$AN$12,#REF!,"&lt;="&amp;'Display 730 &amp; 1200'!$AN$11))</f>
        <v>0</v>
      </c>
    </row>
    <row r="1909" spans="1:5">
      <c r="A1909" t="str">
        <f>IF(INDEX('Display 730 &amp; 1200'!$A:$A,ROW())="","",INDEX('Display 730 &amp; 1200'!$A:$A,ROW()))</f>
        <v/>
      </c>
      <c r="B1909" t="str">
        <f>IF(INDEX('Display 730 &amp; 1200'!$B:$B,ROW())="","",INDEX('Display 730 &amp; 1200'!$B:$B,ROW()))</f>
        <v/>
      </c>
      <c r="C1909" t="str">
        <f>IF(INDEX('Display 730 &amp; 1200'!$D:$D,ROW())="","",INDEX('Display 730 &amp; 1200'!$D:$D,ROW()))</f>
        <v/>
      </c>
      <c r="D1909">
        <f>IF($C1909="",0,SUMIFS(#REF!,#REF!,$C1909,#REF!,"&gt;="&amp;'Display 730 &amp; 1200'!$AN$10,#REF!,"&lt;="&amp;'Display 730 &amp; 1200'!$AN$9))</f>
        <v>0</v>
      </c>
      <c r="E1909">
        <f>IF($C1909="",0,SUMIFS(#REF!,#REF!,$C1909,#REF!,"&gt;="&amp;'Display 730 &amp; 1200'!$AN$12,#REF!,"&lt;="&amp;'Display 730 &amp; 1200'!$AN$11))</f>
        <v>0</v>
      </c>
    </row>
    <row r="1910" spans="1:5">
      <c r="A1910" t="str">
        <f>IF(INDEX('Display 730 &amp; 1200'!$A:$A,ROW())="","",INDEX('Display 730 &amp; 1200'!$A:$A,ROW()))</f>
        <v/>
      </c>
      <c r="B1910" t="str">
        <f>IF(INDEX('Display 730 &amp; 1200'!$B:$B,ROW())="","",INDEX('Display 730 &amp; 1200'!$B:$B,ROW()))</f>
        <v/>
      </c>
      <c r="C1910" t="str">
        <f>IF(INDEX('Display 730 &amp; 1200'!$D:$D,ROW())="","",INDEX('Display 730 &amp; 1200'!$D:$D,ROW()))</f>
        <v/>
      </c>
      <c r="D1910">
        <f>IF($C1910="",0,SUMIFS(#REF!,#REF!,$C1910,#REF!,"&gt;="&amp;'Display 730 &amp; 1200'!$AN$10,#REF!,"&lt;="&amp;'Display 730 &amp; 1200'!$AN$9))</f>
        <v>0</v>
      </c>
      <c r="E1910">
        <f>IF($C1910="",0,SUMIFS(#REF!,#REF!,$C1910,#REF!,"&gt;="&amp;'Display 730 &amp; 1200'!$AN$12,#REF!,"&lt;="&amp;'Display 730 &amp; 1200'!$AN$11))</f>
        <v>0</v>
      </c>
    </row>
    <row r="1911" spans="1:5">
      <c r="A1911" t="str">
        <f>IF(INDEX('Display 730 &amp; 1200'!$A:$A,ROW())="","",INDEX('Display 730 &amp; 1200'!$A:$A,ROW()))</f>
        <v/>
      </c>
      <c r="B1911" t="str">
        <f>IF(INDEX('Display 730 &amp; 1200'!$B:$B,ROW())="","",INDEX('Display 730 &amp; 1200'!$B:$B,ROW()))</f>
        <v/>
      </c>
      <c r="C1911" t="str">
        <f>IF(INDEX('Display 730 &amp; 1200'!$D:$D,ROW())="","",INDEX('Display 730 &amp; 1200'!$D:$D,ROW()))</f>
        <v/>
      </c>
      <c r="D1911">
        <f>IF($C1911="",0,SUMIFS(#REF!,#REF!,$C1911,#REF!,"&gt;="&amp;'Display 730 &amp; 1200'!$AN$10,#REF!,"&lt;="&amp;'Display 730 &amp; 1200'!$AN$9))</f>
        <v>0</v>
      </c>
      <c r="E1911">
        <f>IF($C1911="",0,SUMIFS(#REF!,#REF!,$C1911,#REF!,"&gt;="&amp;'Display 730 &amp; 1200'!$AN$12,#REF!,"&lt;="&amp;'Display 730 &amp; 1200'!$AN$11))</f>
        <v>0</v>
      </c>
    </row>
    <row r="1912" spans="1:5">
      <c r="A1912" t="str">
        <f>IF(INDEX('Display 730 &amp; 1200'!$A:$A,ROW())="","",INDEX('Display 730 &amp; 1200'!$A:$A,ROW()))</f>
        <v/>
      </c>
      <c r="B1912" t="str">
        <f>IF(INDEX('Display 730 &amp; 1200'!$B:$B,ROW())="","",INDEX('Display 730 &amp; 1200'!$B:$B,ROW()))</f>
        <v/>
      </c>
      <c r="C1912" t="str">
        <f>IF(INDEX('Display 730 &amp; 1200'!$D:$D,ROW())="","",INDEX('Display 730 &amp; 1200'!$D:$D,ROW()))</f>
        <v/>
      </c>
      <c r="D1912">
        <f>IF($C1912="",0,SUMIFS(#REF!,#REF!,$C1912,#REF!,"&gt;="&amp;'Display 730 &amp; 1200'!$AN$10,#REF!,"&lt;="&amp;'Display 730 &amp; 1200'!$AN$9))</f>
        <v>0</v>
      </c>
      <c r="E1912">
        <f>IF($C1912="",0,SUMIFS(#REF!,#REF!,$C1912,#REF!,"&gt;="&amp;'Display 730 &amp; 1200'!$AN$12,#REF!,"&lt;="&amp;'Display 730 &amp; 1200'!$AN$11))</f>
        <v>0</v>
      </c>
    </row>
    <row r="1913" spans="1:5">
      <c r="A1913" t="str">
        <f>IF(INDEX('Display 730 &amp; 1200'!$A:$A,ROW())="","",INDEX('Display 730 &amp; 1200'!$A:$A,ROW()))</f>
        <v/>
      </c>
      <c r="B1913" t="str">
        <f>IF(INDEX('Display 730 &amp; 1200'!$B:$B,ROW())="","",INDEX('Display 730 &amp; 1200'!$B:$B,ROW()))</f>
        <v/>
      </c>
      <c r="C1913" t="str">
        <f>IF(INDEX('Display 730 &amp; 1200'!$D:$D,ROW())="","",INDEX('Display 730 &amp; 1200'!$D:$D,ROW()))</f>
        <v/>
      </c>
      <c r="D1913">
        <f>IF($C1913="",0,SUMIFS(#REF!,#REF!,$C1913,#REF!,"&gt;="&amp;'Display 730 &amp; 1200'!$AN$10,#REF!,"&lt;="&amp;'Display 730 &amp; 1200'!$AN$9))</f>
        <v>0</v>
      </c>
      <c r="E1913">
        <f>IF($C1913="",0,SUMIFS(#REF!,#REF!,$C1913,#REF!,"&gt;="&amp;'Display 730 &amp; 1200'!$AN$12,#REF!,"&lt;="&amp;'Display 730 &amp; 1200'!$AN$11))</f>
        <v>0</v>
      </c>
    </row>
    <row r="1914" spans="1:5">
      <c r="A1914" t="str">
        <f>IF(INDEX('Display 730 &amp; 1200'!$A:$A,ROW())="","",INDEX('Display 730 &amp; 1200'!$A:$A,ROW()))</f>
        <v/>
      </c>
      <c r="B1914" t="str">
        <f>IF(INDEX('Display 730 &amp; 1200'!$B:$B,ROW())="","",INDEX('Display 730 &amp; 1200'!$B:$B,ROW()))</f>
        <v/>
      </c>
      <c r="C1914" t="str">
        <f>IF(INDEX('Display 730 &amp; 1200'!$D:$D,ROW())="","",INDEX('Display 730 &amp; 1200'!$D:$D,ROW()))</f>
        <v/>
      </c>
      <c r="D1914">
        <f>IF($C1914="",0,SUMIFS(#REF!,#REF!,$C1914,#REF!,"&gt;="&amp;'Display 730 &amp; 1200'!$AN$10,#REF!,"&lt;="&amp;'Display 730 &amp; 1200'!$AN$9))</f>
        <v>0</v>
      </c>
      <c r="E1914">
        <f>IF($C1914="",0,SUMIFS(#REF!,#REF!,$C1914,#REF!,"&gt;="&amp;'Display 730 &amp; 1200'!$AN$12,#REF!,"&lt;="&amp;'Display 730 &amp; 1200'!$AN$11))</f>
        <v>0</v>
      </c>
    </row>
    <row r="1915" spans="1:5">
      <c r="A1915" t="str">
        <f>IF(INDEX('Display 730 &amp; 1200'!$A:$A,ROW())="","",INDEX('Display 730 &amp; 1200'!$A:$A,ROW()))</f>
        <v/>
      </c>
      <c r="B1915" t="str">
        <f>IF(INDEX('Display 730 &amp; 1200'!$B:$B,ROW())="","",INDEX('Display 730 &amp; 1200'!$B:$B,ROW()))</f>
        <v/>
      </c>
      <c r="C1915" t="str">
        <f>IF(INDEX('Display 730 &amp; 1200'!$D:$D,ROW())="","",INDEX('Display 730 &amp; 1200'!$D:$D,ROW()))</f>
        <v/>
      </c>
      <c r="D1915">
        <f>IF($C1915="",0,SUMIFS(#REF!,#REF!,$C1915,#REF!,"&gt;="&amp;'Display 730 &amp; 1200'!$AN$10,#REF!,"&lt;="&amp;'Display 730 &amp; 1200'!$AN$9))</f>
        <v>0</v>
      </c>
      <c r="E1915">
        <f>IF($C1915="",0,SUMIFS(#REF!,#REF!,$C1915,#REF!,"&gt;="&amp;'Display 730 &amp; 1200'!$AN$12,#REF!,"&lt;="&amp;'Display 730 &amp; 1200'!$AN$11))</f>
        <v>0</v>
      </c>
    </row>
    <row r="1916" spans="1:5">
      <c r="A1916" t="str">
        <f>IF(INDEX('Display 730 &amp; 1200'!$A:$A,ROW())="","",INDEX('Display 730 &amp; 1200'!$A:$A,ROW()))</f>
        <v/>
      </c>
      <c r="B1916" t="str">
        <f>IF(INDEX('Display 730 &amp; 1200'!$B:$B,ROW())="","",INDEX('Display 730 &amp; 1200'!$B:$B,ROW()))</f>
        <v/>
      </c>
      <c r="C1916" t="str">
        <f>IF(INDEX('Display 730 &amp; 1200'!$D:$D,ROW())="","",INDEX('Display 730 &amp; 1200'!$D:$D,ROW()))</f>
        <v/>
      </c>
      <c r="D1916">
        <f>IF($C1916="",0,SUMIFS(#REF!,#REF!,$C1916,#REF!,"&gt;="&amp;'Display 730 &amp; 1200'!$AN$10,#REF!,"&lt;="&amp;'Display 730 &amp; 1200'!$AN$9))</f>
        <v>0</v>
      </c>
      <c r="E1916">
        <f>IF($C1916="",0,SUMIFS(#REF!,#REF!,$C1916,#REF!,"&gt;="&amp;'Display 730 &amp; 1200'!$AN$12,#REF!,"&lt;="&amp;'Display 730 &amp; 1200'!$AN$11))</f>
        <v>0</v>
      </c>
    </row>
    <row r="1917" spans="1:5">
      <c r="A1917" t="str">
        <f>IF(INDEX('Display 730 &amp; 1200'!$A:$A,ROW())="","",INDEX('Display 730 &amp; 1200'!$A:$A,ROW()))</f>
        <v/>
      </c>
      <c r="B1917" t="str">
        <f>IF(INDEX('Display 730 &amp; 1200'!$B:$B,ROW())="","",INDEX('Display 730 &amp; 1200'!$B:$B,ROW()))</f>
        <v/>
      </c>
      <c r="C1917" t="str">
        <f>IF(INDEX('Display 730 &amp; 1200'!$D:$D,ROW())="","",INDEX('Display 730 &amp; 1200'!$D:$D,ROW()))</f>
        <v/>
      </c>
      <c r="D1917">
        <f>IF($C1917="",0,SUMIFS(#REF!,#REF!,$C1917,#REF!,"&gt;="&amp;'Display 730 &amp; 1200'!$AN$10,#REF!,"&lt;="&amp;'Display 730 &amp; 1200'!$AN$9))</f>
        <v>0</v>
      </c>
      <c r="E1917">
        <f>IF($C1917="",0,SUMIFS(#REF!,#REF!,$C1917,#REF!,"&gt;="&amp;'Display 730 &amp; 1200'!$AN$12,#REF!,"&lt;="&amp;'Display 730 &amp; 1200'!$AN$11))</f>
        <v>0</v>
      </c>
    </row>
    <row r="1918" spans="1:5">
      <c r="A1918" t="str">
        <f>IF(INDEX('Display 730 &amp; 1200'!$A:$A,ROW())="","",INDEX('Display 730 &amp; 1200'!$A:$A,ROW()))</f>
        <v/>
      </c>
      <c r="B1918" t="str">
        <f>IF(INDEX('Display 730 &amp; 1200'!$B:$B,ROW())="","",INDEX('Display 730 &amp; 1200'!$B:$B,ROW()))</f>
        <v/>
      </c>
      <c r="C1918" t="str">
        <f>IF(INDEX('Display 730 &amp; 1200'!$D:$D,ROW())="","",INDEX('Display 730 &amp; 1200'!$D:$D,ROW()))</f>
        <v/>
      </c>
      <c r="D1918">
        <f>IF($C1918="",0,SUMIFS(#REF!,#REF!,$C1918,#REF!,"&gt;="&amp;'Display 730 &amp; 1200'!$AN$10,#REF!,"&lt;="&amp;'Display 730 &amp; 1200'!$AN$9))</f>
        <v>0</v>
      </c>
      <c r="E1918">
        <f>IF($C1918="",0,SUMIFS(#REF!,#REF!,$C1918,#REF!,"&gt;="&amp;'Display 730 &amp; 1200'!$AN$12,#REF!,"&lt;="&amp;'Display 730 &amp; 1200'!$AN$11))</f>
        <v>0</v>
      </c>
    </row>
    <row r="1919" spans="1:5">
      <c r="A1919" t="str">
        <f>IF(INDEX('Display 730 &amp; 1200'!$A:$A,ROW())="","",INDEX('Display 730 &amp; 1200'!$A:$A,ROW()))</f>
        <v/>
      </c>
      <c r="B1919" t="str">
        <f>IF(INDEX('Display 730 &amp; 1200'!$B:$B,ROW())="","",INDEX('Display 730 &amp; 1200'!$B:$B,ROW()))</f>
        <v/>
      </c>
      <c r="C1919" t="str">
        <f>IF(INDEX('Display 730 &amp; 1200'!$D:$D,ROW())="","",INDEX('Display 730 &amp; 1200'!$D:$D,ROW()))</f>
        <v/>
      </c>
      <c r="D1919">
        <f>IF($C1919="",0,SUMIFS(#REF!,#REF!,$C1919,#REF!,"&gt;="&amp;'Display 730 &amp; 1200'!$AN$10,#REF!,"&lt;="&amp;'Display 730 &amp; 1200'!$AN$9))</f>
        <v>0</v>
      </c>
      <c r="E1919">
        <f>IF($C1919="",0,SUMIFS(#REF!,#REF!,$C1919,#REF!,"&gt;="&amp;'Display 730 &amp; 1200'!$AN$12,#REF!,"&lt;="&amp;'Display 730 &amp; 1200'!$AN$11))</f>
        <v>0</v>
      </c>
    </row>
    <row r="1920" spans="1:5">
      <c r="A1920" t="str">
        <f>IF(INDEX('Display 730 &amp; 1200'!$A:$A,ROW())="","",INDEX('Display 730 &amp; 1200'!$A:$A,ROW()))</f>
        <v/>
      </c>
      <c r="B1920" t="str">
        <f>IF(INDEX('Display 730 &amp; 1200'!$B:$B,ROW())="","",INDEX('Display 730 &amp; 1200'!$B:$B,ROW()))</f>
        <v/>
      </c>
      <c r="C1920" t="str">
        <f>IF(INDEX('Display 730 &amp; 1200'!$D:$D,ROW())="","",INDEX('Display 730 &amp; 1200'!$D:$D,ROW()))</f>
        <v/>
      </c>
      <c r="D1920">
        <f>IF($C1920="",0,SUMIFS(#REF!,#REF!,$C1920,#REF!,"&gt;="&amp;'Display 730 &amp; 1200'!$AN$10,#REF!,"&lt;="&amp;'Display 730 &amp; 1200'!$AN$9))</f>
        <v>0</v>
      </c>
      <c r="E1920">
        <f>IF($C1920="",0,SUMIFS(#REF!,#REF!,$C1920,#REF!,"&gt;="&amp;'Display 730 &amp; 1200'!$AN$12,#REF!,"&lt;="&amp;'Display 730 &amp; 1200'!$AN$11))</f>
        <v>0</v>
      </c>
    </row>
    <row r="1921" spans="1:5">
      <c r="A1921" t="str">
        <f>IF(INDEX('Display 730 &amp; 1200'!$A:$A,ROW())="","",INDEX('Display 730 &amp; 1200'!$A:$A,ROW()))</f>
        <v/>
      </c>
      <c r="B1921" t="str">
        <f>IF(INDEX('Display 730 &amp; 1200'!$B:$B,ROW())="","",INDEX('Display 730 &amp; 1200'!$B:$B,ROW()))</f>
        <v/>
      </c>
      <c r="C1921" t="str">
        <f>IF(INDEX('Display 730 &amp; 1200'!$D:$D,ROW())="","",INDEX('Display 730 &amp; 1200'!$D:$D,ROW()))</f>
        <v/>
      </c>
      <c r="D1921">
        <f>IF($C1921="",0,SUMIFS(#REF!,#REF!,$C1921,#REF!,"&gt;="&amp;'Display 730 &amp; 1200'!$AN$10,#REF!,"&lt;="&amp;'Display 730 &amp; 1200'!$AN$9))</f>
        <v>0</v>
      </c>
      <c r="E1921">
        <f>IF($C1921="",0,SUMIFS(#REF!,#REF!,$C1921,#REF!,"&gt;="&amp;'Display 730 &amp; 1200'!$AN$12,#REF!,"&lt;="&amp;'Display 730 &amp; 1200'!$AN$11))</f>
        <v>0</v>
      </c>
    </row>
    <row r="1922" spans="1:5">
      <c r="A1922" t="str">
        <f>IF(INDEX('Display 730 &amp; 1200'!$A:$A,ROW())="","",INDEX('Display 730 &amp; 1200'!$A:$A,ROW()))</f>
        <v/>
      </c>
      <c r="B1922" t="str">
        <f>IF(INDEX('Display 730 &amp; 1200'!$B:$B,ROW())="","",INDEX('Display 730 &amp; 1200'!$B:$B,ROW()))</f>
        <v/>
      </c>
      <c r="C1922" t="str">
        <f>IF(INDEX('Display 730 &amp; 1200'!$D:$D,ROW())="","",INDEX('Display 730 &amp; 1200'!$D:$D,ROW()))</f>
        <v/>
      </c>
      <c r="D1922">
        <f>IF($C1922="",0,SUMIFS(#REF!,#REF!,$C1922,#REF!,"&gt;="&amp;'Display 730 &amp; 1200'!$AN$10,#REF!,"&lt;="&amp;'Display 730 &amp; 1200'!$AN$9))</f>
        <v>0</v>
      </c>
      <c r="E1922">
        <f>IF($C1922="",0,SUMIFS(#REF!,#REF!,$C1922,#REF!,"&gt;="&amp;'Display 730 &amp; 1200'!$AN$12,#REF!,"&lt;="&amp;'Display 730 &amp; 1200'!$AN$11))</f>
        <v>0</v>
      </c>
    </row>
    <row r="1923" spans="1:5">
      <c r="A1923" t="str">
        <f>IF(INDEX('Display 730 &amp; 1200'!$A:$A,ROW())="","",INDEX('Display 730 &amp; 1200'!$A:$A,ROW()))</f>
        <v/>
      </c>
      <c r="B1923" t="str">
        <f>IF(INDEX('Display 730 &amp; 1200'!$B:$B,ROW())="","",INDEX('Display 730 &amp; 1200'!$B:$B,ROW()))</f>
        <v/>
      </c>
      <c r="C1923" t="str">
        <f>IF(INDEX('Display 730 &amp; 1200'!$D:$D,ROW())="","",INDEX('Display 730 &amp; 1200'!$D:$D,ROW()))</f>
        <v/>
      </c>
      <c r="D1923">
        <f>IF($C1923="",0,SUMIFS(#REF!,#REF!,$C1923,#REF!,"&gt;="&amp;'Display 730 &amp; 1200'!$AN$10,#REF!,"&lt;="&amp;'Display 730 &amp; 1200'!$AN$9))</f>
        <v>0</v>
      </c>
      <c r="E1923">
        <f>IF($C1923="",0,SUMIFS(#REF!,#REF!,$C1923,#REF!,"&gt;="&amp;'Display 730 &amp; 1200'!$AN$12,#REF!,"&lt;="&amp;'Display 730 &amp; 1200'!$AN$11))</f>
        <v>0</v>
      </c>
    </row>
    <row r="1924" spans="1:5">
      <c r="A1924" t="str">
        <f>IF(INDEX('Display 730 &amp; 1200'!$A:$A,ROW())="","",INDEX('Display 730 &amp; 1200'!$A:$A,ROW()))</f>
        <v/>
      </c>
      <c r="B1924" t="str">
        <f>IF(INDEX('Display 730 &amp; 1200'!$B:$B,ROW())="","",INDEX('Display 730 &amp; 1200'!$B:$B,ROW()))</f>
        <v/>
      </c>
      <c r="C1924" t="str">
        <f>IF(INDEX('Display 730 &amp; 1200'!$D:$D,ROW())="","",INDEX('Display 730 &amp; 1200'!$D:$D,ROW()))</f>
        <v/>
      </c>
      <c r="D1924">
        <f>IF($C1924="",0,SUMIFS(#REF!,#REF!,$C1924,#REF!,"&gt;="&amp;'Display 730 &amp; 1200'!$AN$10,#REF!,"&lt;="&amp;'Display 730 &amp; 1200'!$AN$9))</f>
        <v>0</v>
      </c>
      <c r="E1924">
        <f>IF($C1924="",0,SUMIFS(#REF!,#REF!,$C1924,#REF!,"&gt;="&amp;'Display 730 &amp; 1200'!$AN$12,#REF!,"&lt;="&amp;'Display 730 &amp; 1200'!$AN$11))</f>
        <v>0</v>
      </c>
    </row>
    <row r="1925" spans="1:5">
      <c r="A1925" t="str">
        <f>IF(INDEX('Display 730 &amp; 1200'!$A:$A,ROW())="","",INDEX('Display 730 &amp; 1200'!$A:$A,ROW()))</f>
        <v/>
      </c>
      <c r="B1925" t="str">
        <f>IF(INDEX('Display 730 &amp; 1200'!$B:$B,ROW())="","",INDEX('Display 730 &amp; 1200'!$B:$B,ROW()))</f>
        <v/>
      </c>
      <c r="C1925" t="str">
        <f>IF(INDEX('Display 730 &amp; 1200'!$D:$D,ROW())="","",INDEX('Display 730 &amp; 1200'!$D:$D,ROW()))</f>
        <v/>
      </c>
      <c r="D1925">
        <f>IF($C1925="",0,SUMIFS(#REF!,#REF!,$C1925,#REF!,"&gt;="&amp;'Display 730 &amp; 1200'!$AN$10,#REF!,"&lt;="&amp;'Display 730 &amp; 1200'!$AN$9))</f>
        <v>0</v>
      </c>
      <c r="E1925">
        <f>IF($C1925="",0,SUMIFS(#REF!,#REF!,$C1925,#REF!,"&gt;="&amp;'Display 730 &amp; 1200'!$AN$12,#REF!,"&lt;="&amp;'Display 730 &amp; 1200'!$AN$11))</f>
        <v>0</v>
      </c>
    </row>
    <row r="1926" spans="1:5">
      <c r="A1926" t="str">
        <f>IF(INDEX('Display 730 &amp; 1200'!$A:$A,ROW())="","",INDEX('Display 730 &amp; 1200'!$A:$A,ROW()))</f>
        <v/>
      </c>
      <c r="B1926" t="str">
        <f>IF(INDEX('Display 730 &amp; 1200'!$B:$B,ROW())="","",INDEX('Display 730 &amp; 1200'!$B:$B,ROW()))</f>
        <v/>
      </c>
      <c r="C1926" t="str">
        <f>IF(INDEX('Display 730 &amp; 1200'!$D:$D,ROW())="","",INDEX('Display 730 &amp; 1200'!$D:$D,ROW()))</f>
        <v/>
      </c>
      <c r="D1926">
        <f>IF($C1926="",0,SUMIFS(#REF!,#REF!,$C1926,#REF!,"&gt;="&amp;'Display 730 &amp; 1200'!$AN$10,#REF!,"&lt;="&amp;'Display 730 &amp; 1200'!$AN$9))</f>
        <v>0</v>
      </c>
      <c r="E1926">
        <f>IF($C1926="",0,SUMIFS(#REF!,#REF!,$C1926,#REF!,"&gt;="&amp;'Display 730 &amp; 1200'!$AN$12,#REF!,"&lt;="&amp;'Display 730 &amp; 1200'!$AN$11))</f>
        <v>0</v>
      </c>
    </row>
    <row r="1927" spans="1:5">
      <c r="A1927" t="str">
        <f>IF(INDEX('Display 730 &amp; 1200'!$A:$A,ROW())="","",INDEX('Display 730 &amp; 1200'!$A:$A,ROW()))</f>
        <v/>
      </c>
      <c r="B1927" t="str">
        <f>IF(INDEX('Display 730 &amp; 1200'!$B:$B,ROW())="","",INDEX('Display 730 &amp; 1200'!$B:$B,ROW()))</f>
        <v/>
      </c>
      <c r="C1927" t="str">
        <f>IF(INDEX('Display 730 &amp; 1200'!$D:$D,ROW())="","",INDEX('Display 730 &amp; 1200'!$D:$D,ROW()))</f>
        <v/>
      </c>
      <c r="D1927">
        <f>IF($C1927="",0,SUMIFS(#REF!,#REF!,$C1927,#REF!,"&gt;="&amp;'Display 730 &amp; 1200'!$AN$10,#REF!,"&lt;="&amp;'Display 730 &amp; 1200'!$AN$9))</f>
        <v>0</v>
      </c>
      <c r="E1927">
        <f>IF($C1927="",0,SUMIFS(#REF!,#REF!,$C1927,#REF!,"&gt;="&amp;'Display 730 &amp; 1200'!$AN$12,#REF!,"&lt;="&amp;'Display 730 &amp; 1200'!$AN$11))</f>
        <v>0</v>
      </c>
    </row>
    <row r="1928" spans="1:5">
      <c r="A1928" t="str">
        <f>IF(INDEX('Display 730 &amp; 1200'!$A:$A,ROW())="","",INDEX('Display 730 &amp; 1200'!$A:$A,ROW()))</f>
        <v/>
      </c>
      <c r="B1928" t="str">
        <f>IF(INDEX('Display 730 &amp; 1200'!$B:$B,ROW())="","",INDEX('Display 730 &amp; 1200'!$B:$B,ROW()))</f>
        <v/>
      </c>
      <c r="C1928" t="str">
        <f>IF(INDEX('Display 730 &amp; 1200'!$D:$D,ROW())="","",INDEX('Display 730 &amp; 1200'!$D:$D,ROW()))</f>
        <v/>
      </c>
      <c r="D1928">
        <f>IF($C1928="",0,SUMIFS(#REF!,#REF!,$C1928,#REF!,"&gt;="&amp;'Display 730 &amp; 1200'!$AN$10,#REF!,"&lt;="&amp;'Display 730 &amp; 1200'!$AN$9))</f>
        <v>0</v>
      </c>
      <c r="E1928">
        <f>IF($C1928="",0,SUMIFS(#REF!,#REF!,$C1928,#REF!,"&gt;="&amp;'Display 730 &amp; 1200'!$AN$12,#REF!,"&lt;="&amp;'Display 730 &amp; 1200'!$AN$11))</f>
        <v>0</v>
      </c>
    </row>
    <row r="1929" spans="1:5">
      <c r="A1929" t="str">
        <f>IF(INDEX('Display 730 &amp; 1200'!$A:$A,ROW())="","",INDEX('Display 730 &amp; 1200'!$A:$A,ROW()))</f>
        <v/>
      </c>
      <c r="B1929" t="str">
        <f>IF(INDEX('Display 730 &amp; 1200'!$B:$B,ROW())="","",INDEX('Display 730 &amp; 1200'!$B:$B,ROW()))</f>
        <v/>
      </c>
      <c r="C1929" t="str">
        <f>IF(INDEX('Display 730 &amp; 1200'!$D:$D,ROW())="","",INDEX('Display 730 &amp; 1200'!$D:$D,ROW()))</f>
        <v/>
      </c>
      <c r="D1929">
        <f>IF($C1929="",0,SUMIFS(#REF!,#REF!,$C1929,#REF!,"&gt;="&amp;'Display 730 &amp; 1200'!$AN$10,#REF!,"&lt;="&amp;'Display 730 &amp; 1200'!$AN$9))</f>
        <v>0</v>
      </c>
      <c r="E1929">
        <f>IF($C1929="",0,SUMIFS(#REF!,#REF!,$C1929,#REF!,"&gt;="&amp;'Display 730 &amp; 1200'!$AN$12,#REF!,"&lt;="&amp;'Display 730 &amp; 1200'!$AN$11))</f>
        <v>0</v>
      </c>
    </row>
    <row r="1930" spans="1:5">
      <c r="A1930" t="str">
        <f>IF(INDEX('Display 730 &amp; 1200'!$A:$A,ROW())="","",INDEX('Display 730 &amp; 1200'!$A:$A,ROW()))</f>
        <v/>
      </c>
      <c r="B1930" t="str">
        <f>IF(INDEX('Display 730 &amp; 1200'!$B:$B,ROW())="","",INDEX('Display 730 &amp; 1200'!$B:$B,ROW()))</f>
        <v/>
      </c>
      <c r="C1930" t="str">
        <f>IF(INDEX('Display 730 &amp; 1200'!$D:$D,ROW())="","",INDEX('Display 730 &amp; 1200'!$D:$D,ROW()))</f>
        <v/>
      </c>
      <c r="D1930">
        <f>IF($C1930="",0,SUMIFS(#REF!,#REF!,$C1930,#REF!,"&gt;="&amp;'Display 730 &amp; 1200'!$AN$10,#REF!,"&lt;="&amp;'Display 730 &amp; 1200'!$AN$9))</f>
        <v>0</v>
      </c>
      <c r="E1930">
        <f>IF($C1930="",0,SUMIFS(#REF!,#REF!,$C1930,#REF!,"&gt;="&amp;'Display 730 &amp; 1200'!$AN$12,#REF!,"&lt;="&amp;'Display 730 &amp; 1200'!$AN$11))</f>
        <v>0</v>
      </c>
    </row>
    <row r="1931" spans="1:5">
      <c r="A1931" t="str">
        <f>IF(INDEX('Display 730 &amp; 1200'!$A:$A,ROW())="","",INDEX('Display 730 &amp; 1200'!$A:$A,ROW()))</f>
        <v/>
      </c>
      <c r="B1931" t="str">
        <f>IF(INDEX('Display 730 &amp; 1200'!$B:$B,ROW())="","",INDEX('Display 730 &amp; 1200'!$B:$B,ROW()))</f>
        <v/>
      </c>
      <c r="C1931" t="str">
        <f>IF(INDEX('Display 730 &amp; 1200'!$D:$D,ROW())="","",INDEX('Display 730 &amp; 1200'!$D:$D,ROW()))</f>
        <v/>
      </c>
      <c r="D1931">
        <f>IF($C1931="",0,SUMIFS(#REF!,#REF!,$C1931,#REF!,"&gt;="&amp;'Display 730 &amp; 1200'!$AN$10,#REF!,"&lt;="&amp;'Display 730 &amp; 1200'!$AN$9))</f>
        <v>0</v>
      </c>
      <c r="E1931">
        <f>IF($C1931="",0,SUMIFS(#REF!,#REF!,$C1931,#REF!,"&gt;="&amp;'Display 730 &amp; 1200'!$AN$12,#REF!,"&lt;="&amp;'Display 730 &amp; 1200'!$AN$11))</f>
        <v>0</v>
      </c>
    </row>
    <row r="1932" spans="1:5">
      <c r="A1932" t="str">
        <f>IF(INDEX('Display 730 &amp; 1200'!$A:$A,ROW())="","",INDEX('Display 730 &amp; 1200'!$A:$A,ROW()))</f>
        <v/>
      </c>
      <c r="B1932" t="str">
        <f>IF(INDEX('Display 730 &amp; 1200'!$B:$B,ROW())="","",INDEX('Display 730 &amp; 1200'!$B:$B,ROW()))</f>
        <v/>
      </c>
      <c r="C1932" t="str">
        <f>IF(INDEX('Display 730 &amp; 1200'!$D:$D,ROW())="","",INDEX('Display 730 &amp; 1200'!$D:$D,ROW()))</f>
        <v/>
      </c>
      <c r="D1932">
        <f>IF($C1932="",0,SUMIFS(#REF!,#REF!,$C1932,#REF!,"&gt;="&amp;'Display 730 &amp; 1200'!$AN$10,#REF!,"&lt;="&amp;'Display 730 &amp; 1200'!$AN$9))</f>
        <v>0</v>
      </c>
      <c r="E1932">
        <f>IF($C1932="",0,SUMIFS(#REF!,#REF!,$C1932,#REF!,"&gt;="&amp;'Display 730 &amp; 1200'!$AN$12,#REF!,"&lt;="&amp;'Display 730 &amp; 1200'!$AN$11))</f>
        <v>0</v>
      </c>
    </row>
    <row r="1933" spans="1:5">
      <c r="A1933" t="str">
        <f>IF(INDEX('Display 730 &amp; 1200'!$A:$A,ROW())="","",INDEX('Display 730 &amp; 1200'!$A:$A,ROW()))</f>
        <v/>
      </c>
      <c r="B1933" t="str">
        <f>IF(INDEX('Display 730 &amp; 1200'!$B:$B,ROW())="","",INDEX('Display 730 &amp; 1200'!$B:$B,ROW()))</f>
        <v/>
      </c>
      <c r="C1933" t="str">
        <f>IF(INDEX('Display 730 &amp; 1200'!$D:$D,ROW())="","",INDEX('Display 730 &amp; 1200'!$D:$D,ROW()))</f>
        <v/>
      </c>
      <c r="D1933">
        <f>IF($C1933="",0,SUMIFS(#REF!,#REF!,$C1933,#REF!,"&gt;="&amp;'Display 730 &amp; 1200'!$AN$10,#REF!,"&lt;="&amp;'Display 730 &amp; 1200'!$AN$9))</f>
        <v>0</v>
      </c>
      <c r="E1933">
        <f>IF($C1933="",0,SUMIFS(#REF!,#REF!,$C1933,#REF!,"&gt;="&amp;'Display 730 &amp; 1200'!$AN$12,#REF!,"&lt;="&amp;'Display 730 &amp; 1200'!$AN$11))</f>
        <v>0</v>
      </c>
    </row>
    <row r="1934" spans="1:5">
      <c r="A1934" t="str">
        <f>IF(INDEX('Display 730 &amp; 1200'!$A:$A,ROW())="","",INDEX('Display 730 &amp; 1200'!$A:$A,ROW()))</f>
        <v/>
      </c>
      <c r="B1934" t="str">
        <f>IF(INDEX('Display 730 &amp; 1200'!$B:$B,ROW())="","",INDEX('Display 730 &amp; 1200'!$B:$B,ROW()))</f>
        <v/>
      </c>
      <c r="C1934" t="str">
        <f>IF(INDEX('Display 730 &amp; 1200'!$D:$D,ROW())="","",INDEX('Display 730 &amp; 1200'!$D:$D,ROW()))</f>
        <v/>
      </c>
      <c r="D1934">
        <f>IF($C1934="",0,SUMIFS(#REF!,#REF!,$C1934,#REF!,"&gt;="&amp;'Display 730 &amp; 1200'!$AN$10,#REF!,"&lt;="&amp;'Display 730 &amp; 1200'!$AN$9))</f>
        <v>0</v>
      </c>
      <c r="E1934">
        <f>IF($C1934="",0,SUMIFS(#REF!,#REF!,$C1934,#REF!,"&gt;="&amp;'Display 730 &amp; 1200'!$AN$12,#REF!,"&lt;="&amp;'Display 730 &amp; 1200'!$AN$11))</f>
        <v>0</v>
      </c>
    </row>
    <row r="1935" spans="1:5">
      <c r="A1935" t="str">
        <f>IF(INDEX('Display 730 &amp; 1200'!$A:$A,ROW())="","",INDEX('Display 730 &amp; 1200'!$A:$A,ROW()))</f>
        <v/>
      </c>
      <c r="B1935" t="str">
        <f>IF(INDEX('Display 730 &amp; 1200'!$B:$B,ROW())="","",INDEX('Display 730 &amp; 1200'!$B:$B,ROW()))</f>
        <v/>
      </c>
      <c r="C1935" t="str">
        <f>IF(INDEX('Display 730 &amp; 1200'!$D:$D,ROW())="","",INDEX('Display 730 &amp; 1200'!$D:$D,ROW()))</f>
        <v/>
      </c>
      <c r="D1935">
        <f>IF($C1935="",0,SUMIFS(#REF!,#REF!,$C1935,#REF!,"&gt;="&amp;'Display 730 &amp; 1200'!$AN$10,#REF!,"&lt;="&amp;'Display 730 &amp; 1200'!$AN$9))</f>
        <v>0</v>
      </c>
      <c r="E1935">
        <f>IF($C1935="",0,SUMIFS(#REF!,#REF!,$C1935,#REF!,"&gt;="&amp;'Display 730 &amp; 1200'!$AN$12,#REF!,"&lt;="&amp;'Display 730 &amp; 1200'!$AN$11))</f>
        <v>0</v>
      </c>
    </row>
    <row r="1936" spans="1:5">
      <c r="A1936" t="str">
        <f>IF(INDEX('Display 730 &amp; 1200'!$A:$A,ROW())="","",INDEX('Display 730 &amp; 1200'!$A:$A,ROW()))</f>
        <v/>
      </c>
      <c r="B1936" t="str">
        <f>IF(INDEX('Display 730 &amp; 1200'!$B:$B,ROW())="","",INDEX('Display 730 &amp; 1200'!$B:$B,ROW()))</f>
        <v/>
      </c>
      <c r="C1936" t="str">
        <f>IF(INDEX('Display 730 &amp; 1200'!$D:$D,ROW())="","",INDEX('Display 730 &amp; 1200'!$D:$D,ROW()))</f>
        <v/>
      </c>
      <c r="D1936">
        <f>IF($C1936="",0,SUMIFS(#REF!,#REF!,$C1936,#REF!,"&gt;="&amp;'Display 730 &amp; 1200'!$AN$10,#REF!,"&lt;="&amp;'Display 730 &amp; 1200'!$AN$9))</f>
        <v>0</v>
      </c>
      <c r="E1936">
        <f>IF($C1936="",0,SUMIFS(#REF!,#REF!,$C1936,#REF!,"&gt;="&amp;'Display 730 &amp; 1200'!$AN$12,#REF!,"&lt;="&amp;'Display 730 &amp; 1200'!$AN$11))</f>
        <v>0</v>
      </c>
    </row>
    <row r="1937" spans="1:5">
      <c r="A1937" t="str">
        <f>IF(INDEX('Display 730 &amp; 1200'!$A:$A,ROW())="","",INDEX('Display 730 &amp; 1200'!$A:$A,ROW()))</f>
        <v/>
      </c>
      <c r="B1937" t="str">
        <f>IF(INDEX('Display 730 &amp; 1200'!$B:$B,ROW())="","",INDEX('Display 730 &amp; 1200'!$B:$B,ROW()))</f>
        <v/>
      </c>
      <c r="C1937" t="str">
        <f>IF(INDEX('Display 730 &amp; 1200'!$D:$D,ROW())="","",INDEX('Display 730 &amp; 1200'!$D:$D,ROW()))</f>
        <v/>
      </c>
      <c r="D1937">
        <f>IF($C1937="",0,SUMIFS(#REF!,#REF!,$C1937,#REF!,"&gt;="&amp;'Display 730 &amp; 1200'!$AN$10,#REF!,"&lt;="&amp;'Display 730 &amp; 1200'!$AN$9))</f>
        <v>0</v>
      </c>
      <c r="E1937">
        <f>IF($C1937="",0,SUMIFS(#REF!,#REF!,$C1937,#REF!,"&gt;="&amp;'Display 730 &amp; 1200'!$AN$12,#REF!,"&lt;="&amp;'Display 730 &amp; 1200'!$AN$11))</f>
        <v>0</v>
      </c>
    </row>
    <row r="1938" spans="1:5">
      <c r="A1938" t="str">
        <f>IF(INDEX('Display 730 &amp; 1200'!$A:$A,ROW())="","",INDEX('Display 730 &amp; 1200'!$A:$A,ROW()))</f>
        <v/>
      </c>
      <c r="B1938" t="str">
        <f>IF(INDEX('Display 730 &amp; 1200'!$B:$B,ROW())="","",INDEX('Display 730 &amp; 1200'!$B:$B,ROW()))</f>
        <v/>
      </c>
      <c r="C1938" t="str">
        <f>IF(INDEX('Display 730 &amp; 1200'!$D:$D,ROW())="","",INDEX('Display 730 &amp; 1200'!$D:$D,ROW()))</f>
        <v/>
      </c>
      <c r="D1938">
        <f>IF($C1938="",0,SUMIFS(#REF!,#REF!,$C1938,#REF!,"&gt;="&amp;'Display 730 &amp; 1200'!$AN$10,#REF!,"&lt;="&amp;'Display 730 &amp; 1200'!$AN$9))</f>
        <v>0</v>
      </c>
      <c r="E1938">
        <f>IF($C1938="",0,SUMIFS(#REF!,#REF!,$C1938,#REF!,"&gt;="&amp;'Display 730 &amp; 1200'!$AN$12,#REF!,"&lt;="&amp;'Display 730 &amp; 1200'!$AN$11))</f>
        <v>0</v>
      </c>
    </row>
    <row r="1939" spans="1:5">
      <c r="A1939" t="str">
        <f>IF(INDEX('Display 730 &amp; 1200'!$A:$A,ROW())="","",INDEX('Display 730 &amp; 1200'!$A:$A,ROW()))</f>
        <v/>
      </c>
      <c r="B1939" t="str">
        <f>IF(INDEX('Display 730 &amp; 1200'!$B:$B,ROW())="","",INDEX('Display 730 &amp; 1200'!$B:$B,ROW()))</f>
        <v/>
      </c>
      <c r="C1939" t="str">
        <f>IF(INDEX('Display 730 &amp; 1200'!$D:$D,ROW())="","",INDEX('Display 730 &amp; 1200'!$D:$D,ROW()))</f>
        <v/>
      </c>
      <c r="D1939">
        <f>IF($C1939="",0,SUMIFS(#REF!,#REF!,$C1939,#REF!,"&gt;="&amp;'Display 730 &amp; 1200'!$AN$10,#REF!,"&lt;="&amp;'Display 730 &amp; 1200'!$AN$9))</f>
        <v>0</v>
      </c>
      <c r="E1939">
        <f>IF($C1939="",0,SUMIFS(#REF!,#REF!,$C1939,#REF!,"&gt;="&amp;'Display 730 &amp; 1200'!$AN$12,#REF!,"&lt;="&amp;'Display 730 &amp; 1200'!$AN$11))</f>
        <v>0</v>
      </c>
    </row>
    <row r="1940" spans="1:5">
      <c r="A1940" t="str">
        <f>IF(INDEX('Display 730 &amp; 1200'!$A:$A,ROW())="","",INDEX('Display 730 &amp; 1200'!$A:$A,ROW()))</f>
        <v/>
      </c>
      <c r="B1940" t="str">
        <f>IF(INDEX('Display 730 &amp; 1200'!$B:$B,ROW())="","",INDEX('Display 730 &amp; 1200'!$B:$B,ROW()))</f>
        <v/>
      </c>
      <c r="C1940" t="str">
        <f>IF(INDEX('Display 730 &amp; 1200'!$D:$D,ROW())="","",INDEX('Display 730 &amp; 1200'!$D:$D,ROW()))</f>
        <v/>
      </c>
      <c r="D1940">
        <f>IF($C1940="",0,SUMIFS(#REF!,#REF!,$C1940,#REF!,"&gt;="&amp;'Display 730 &amp; 1200'!$AN$10,#REF!,"&lt;="&amp;'Display 730 &amp; 1200'!$AN$9))</f>
        <v>0</v>
      </c>
      <c r="E1940">
        <f>IF($C1940="",0,SUMIFS(#REF!,#REF!,$C1940,#REF!,"&gt;="&amp;'Display 730 &amp; 1200'!$AN$12,#REF!,"&lt;="&amp;'Display 730 &amp; 1200'!$AN$11))</f>
        <v>0</v>
      </c>
    </row>
    <row r="1941" spans="1:5">
      <c r="A1941" t="str">
        <f>IF(INDEX('Display 730 &amp; 1200'!$A:$A,ROW())="","",INDEX('Display 730 &amp; 1200'!$A:$A,ROW()))</f>
        <v/>
      </c>
      <c r="B1941" t="str">
        <f>IF(INDEX('Display 730 &amp; 1200'!$B:$B,ROW())="","",INDEX('Display 730 &amp; 1200'!$B:$B,ROW()))</f>
        <v/>
      </c>
      <c r="C1941" t="str">
        <f>IF(INDEX('Display 730 &amp; 1200'!$D:$D,ROW())="","",INDEX('Display 730 &amp; 1200'!$D:$D,ROW()))</f>
        <v/>
      </c>
      <c r="D1941">
        <f>IF($C1941="",0,SUMIFS(#REF!,#REF!,$C1941,#REF!,"&gt;="&amp;'Display 730 &amp; 1200'!$AN$10,#REF!,"&lt;="&amp;'Display 730 &amp; 1200'!$AN$9))</f>
        <v>0</v>
      </c>
      <c r="E1941">
        <f>IF($C1941="",0,SUMIFS(#REF!,#REF!,$C1941,#REF!,"&gt;="&amp;'Display 730 &amp; 1200'!$AN$12,#REF!,"&lt;="&amp;'Display 730 &amp; 1200'!$AN$11))</f>
        <v>0</v>
      </c>
    </row>
    <row r="1942" spans="1:5">
      <c r="A1942" t="str">
        <f>IF(INDEX('Display 730 &amp; 1200'!$A:$A,ROW())="","",INDEX('Display 730 &amp; 1200'!$A:$A,ROW()))</f>
        <v/>
      </c>
      <c r="B1942" t="str">
        <f>IF(INDEX('Display 730 &amp; 1200'!$B:$B,ROW())="","",INDEX('Display 730 &amp; 1200'!$B:$B,ROW()))</f>
        <v/>
      </c>
      <c r="C1942" t="str">
        <f>IF(INDEX('Display 730 &amp; 1200'!$D:$D,ROW())="","",INDEX('Display 730 &amp; 1200'!$D:$D,ROW()))</f>
        <v/>
      </c>
      <c r="D1942">
        <f>IF($C1942="",0,SUMIFS(#REF!,#REF!,$C1942,#REF!,"&gt;="&amp;'Display 730 &amp; 1200'!$AN$10,#REF!,"&lt;="&amp;'Display 730 &amp; 1200'!$AN$9))</f>
        <v>0</v>
      </c>
      <c r="E1942">
        <f>IF($C1942="",0,SUMIFS(#REF!,#REF!,$C1942,#REF!,"&gt;="&amp;'Display 730 &amp; 1200'!$AN$12,#REF!,"&lt;="&amp;'Display 730 &amp; 1200'!$AN$11))</f>
        <v>0</v>
      </c>
    </row>
    <row r="1943" spans="1:5">
      <c r="A1943" t="str">
        <f>IF(INDEX('Display 730 &amp; 1200'!$A:$A,ROW())="","",INDEX('Display 730 &amp; 1200'!$A:$A,ROW()))</f>
        <v/>
      </c>
      <c r="B1943" t="str">
        <f>IF(INDEX('Display 730 &amp; 1200'!$B:$B,ROW())="","",INDEX('Display 730 &amp; 1200'!$B:$B,ROW()))</f>
        <v/>
      </c>
      <c r="C1943" t="str">
        <f>IF(INDEX('Display 730 &amp; 1200'!$D:$D,ROW())="","",INDEX('Display 730 &amp; 1200'!$D:$D,ROW()))</f>
        <v/>
      </c>
      <c r="D1943">
        <f>IF($C1943="",0,SUMIFS(#REF!,#REF!,$C1943,#REF!,"&gt;="&amp;'Display 730 &amp; 1200'!$AN$10,#REF!,"&lt;="&amp;'Display 730 &amp; 1200'!$AN$9))</f>
        <v>0</v>
      </c>
      <c r="E1943">
        <f>IF($C1943="",0,SUMIFS(#REF!,#REF!,$C1943,#REF!,"&gt;="&amp;'Display 730 &amp; 1200'!$AN$12,#REF!,"&lt;="&amp;'Display 730 &amp; 1200'!$AN$11))</f>
        <v>0</v>
      </c>
    </row>
    <row r="1944" spans="1:5">
      <c r="A1944" t="str">
        <f>IF(INDEX('Display 730 &amp; 1200'!$A:$A,ROW())="","",INDEX('Display 730 &amp; 1200'!$A:$A,ROW()))</f>
        <v/>
      </c>
      <c r="B1944" t="str">
        <f>IF(INDEX('Display 730 &amp; 1200'!$B:$B,ROW())="","",INDEX('Display 730 &amp; 1200'!$B:$B,ROW()))</f>
        <v/>
      </c>
      <c r="C1944" t="str">
        <f>IF(INDEX('Display 730 &amp; 1200'!$D:$D,ROW())="","",INDEX('Display 730 &amp; 1200'!$D:$D,ROW()))</f>
        <v/>
      </c>
      <c r="D1944">
        <f>IF($C1944="",0,SUMIFS(#REF!,#REF!,$C1944,#REF!,"&gt;="&amp;'Display 730 &amp; 1200'!$AN$10,#REF!,"&lt;="&amp;'Display 730 &amp; 1200'!$AN$9))</f>
        <v>0</v>
      </c>
      <c r="E1944">
        <f>IF($C1944="",0,SUMIFS(#REF!,#REF!,$C1944,#REF!,"&gt;="&amp;'Display 730 &amp; 1200'!$AN$12,#REF!,"&lt;="&amp;'Display 730 &amp; 1200'!$AN$11))</f>
        <v>0</v>
      </c>
    </row>
    <row r="1945" spans="1:5">
      <c r="A1945" t="str">
        <f>IF(INDEX('Display 730 &amp; 1200'!$A:$A,ROW())="","",INDEX('Display 730 &amp; 1200'!$A:$A,ROW()))</f>
        <v/>
      </c>
      <c r="B1945" t="str">
        <f>IF(INDEX('Display 730 &amp; 1200'!$B:$B,ROW())="","",INDEX('Display 730 &amp; 1200'!$B:$B,ROW()))</f>
        <v/>
      </c>
      <c r="C1945" t="str">
        <f>IF(INDEX('Display 730 &amp; 1200'!$D:$D,ROW())="","",INDEX('Display 730 &amp; 1200'!$D:$D,ROW()))</f>
        <v/>
      </c>
      <c r="D1945">
        <f>IF($C1945="",0,SUMIFS(#REF!,#REF!,$C1945,#REF!,"&gt;="&amp;'Display 730 &amp; 1200'!$AN$10,#REF!,"&lt;="&amp;'Display 730 &amp; 1200'!$AN$9))</f>
        <v>0</v>
      </c>
      <c r="E1945">
        <f>IF($C1945="",0,SUMIFS(#REF!,#REF!,$C1945,#REF!,"&gt;="&amp;'Display 730 &amp; 1200'!$AN$12,#REF!,"&lt;="&amp;'Display 730 &amp; 1200'!$AN$11))</f>
        <v>0</v>
      </c>
    </row>
    <row r="1946" spans="1:5">
      <c r="A1946" t="str">
        <f>IF(INDEX('Display 730 &amp; 1200'!$A:$A,ROW())="","",INDEX('Display 730 &amp; 1200'!$A:$A,ROW()))</f>
        <v/>
      </c>
      <c r="B1946" t="str">
        <f>IF(INDEX('Display 730 &amp; 1200'!$B:$B,ROW())="","",INDEX('Display 730 &amp; 1200'!$B:$B,ROW()))</f>
        <v/>
      </c>
      <c r="C1946" t="str">
        <f>IF(INDEX('Display 730 &amp; 1200'!$D:$D,ROW())="","",INDEX('Display 730 &amp; 1200'!$D:$D,ROW()))</f>
        <v/>
      </c>
      <c r="D1946">
        <f>IF($C1946="",0,SUMIFS(#REF!,#REF!,$C1946,#REF!,"&gt;="&amp;'Display 730 &amp; 1200'!$AN$10,#REF!,"&lt;="&amp;'Display 730 &amp; 1200'!$AN$9))</f>
        <v>0</v>
      </c>
      <c r="E1946">
        <f>IF($C1946="",0,SUMIFS(#REF!,#REF!,$C1946,#REF!,"&gt;="&amp;'Display 730 &amp; 1200'!$AN$12,#REF!,"&lt;="&amp;'Display 730 &amp; 1200'!$AN$11))</f>
        <v>0</v>
      </c>
    </row>
    <row r="1947" spans="1:5">
      <c r="A1947" t="str">
        <f>IF(INDEX('Display 730 &amp; 1200'!$A:$A,ROW())="","",INDEX('Display 730 &amp; 1200'!$A:$A,ROW()))</f>
        <v/>
      </c>
      <c r="B1947" t="str">
        <f>IF(INDEX('Display 730 &amp; 1200'!$B:$B,ROW())="","",INDEX('Display 730 &amp; 1200'!$B:$B,ROW()))</f>
        <v/>
      </c>
      <c r="C1947" t="str">
        <f>IF(INDEX('Display 730 &amp; 1200'!$D:$D,ROW())="","",INDEX('Display 730 &amp; 1200'!$D:$D,ROW()))</f>
        <v/>
      </c>
      <c r="D1947">
        <f>IF($C1947="",0,SUMIFS(#REF!,#REF!,$C1947,#REF!,"&gt;="&amp;'Display 730 &amp; 1200'!$AN$10,#REF!,"&lt;="&amp;'Display 730 &amp; 1200'!$AN$9))</f>
        <v>0</v>
      </c>
      <c r="E1947">
        <f>IF($C1947="",0,SUMIFS(#REF!,#REF!,$C1947,#REF!,"&gt;="&amp;'Display 730 &amp; 1200'!$AN$12,#REF!,"&lt;="&amp;'Display 730 &amp; 1200'!$AN$11))</f>
        <v>0</v>
      </c>
    </row>
    <row r="1948" spans="1:5">
      <c r="A1948" t="str">
        <f>IF(INDEX('Display 730 &amp; 1200'!$A:$A,ROW())="","",INDEX('Display 730 &amp; 1200'!$A:$A,ROW()))</f>
        <v/>
      </c>
      <c r="B1948" t="str">
        <f>IF(INDEX('Display 730 &amp; 1200'!$B:$B,ROW())="","",INDEX('Display 730 &amp; 1200'!$B:$B,ROW()))</f>
        <v/>
      </c>
      <c r="C1948" t="str">
        <f>IF(INDEX('Display 730 &amp; 1200'!$D:$D,ROW())="","",INDEX('Display 730 &amp; 1200'!$D:$D,ROW()))</f>
        <v/>
      </c>
      <c r="D1948">
        <f>IF($C1948="",0,SUMIFS(#REF!,#REF!,$C1948,#REF!,"&gt;="&amp;'Display 730 &amp; 1200'!$AN$10,#REF!,"&lt;="&amp;'Display 730 &amp; 1200'!$AN$9))</f>
        <v>0</v>
      </c>
      <c r="E1948">
        <f>IF($C1948="",0,SUMIFS(#REF!,#REF!,$C1948,#REF!,"&gt;="&amp;'Display 730 &amp; 1200'!$AN$12,#REF!,"&lt;="&amp;'Display 730 &amp; 1200'!$AN$11))</f>
        <v>0</v>
      </c>
    </row>
    <row r="1949" spans="1:5">
      <c r="A1949" t="str">
        <f>IF(INDEX('Display 730 &amp; 1200'!$A:$A,ROW())="","",INDEX('Display 730 &amp; 1200'!$A:$A,ROW()))</f>
        <v/>
      </c>
      <c r="B1949" t="str">
        <f>IF(INDEX('Display 730 &amp; 1200'!$B:$B,ROW())="","",INDEX('Display 730 &amp; 1200'!$B:$B,ROW()))</f>
        <v/>
      </c>
      <c r="C1949" t="str">
        <f>IF(INDEX('Display 730 &amp; 1200'!$D:$D,ROW())="","",INDEX('Display 730 &amp; 1200'!$D:$D,ROW()))</f>
        <v/>
      </c>
      <c r="D1949">
        <f>IF($C1949="",0,SUMIFS(#REF!,#REF!,$C1949,#REF!,"&gt;="&amp;'Display 730 &amp; 1200'!$AN$10,#REF!,"&lt;="&amp;'Display 730 &amp; 1200'!$AN$9))</f>
        <v>0</v>
      </c>
      <c r="E1949">
        <f>IF($C1949="",0,SUMIFS(#REF!,#REF!,$C1949,#REF!,"&gt;="&amp;'Display 730 &amp; 1200'!$AN$12,#REF!,"&lt;="&amp;'Display 730 &amp; 1200'!$AN$11))</f>
        <v>0</v>
      </c>
    </row>
    <row r="1950" spans="1:5">
      <c r="A1950" t="str">
        <f>IF(INDEX('Display 730 &amp; 1200'!$A:$A,ROW())="","",INDEX('Display 730 &amp; 1200'!$A:$A,ROW()))</f>
        <v/>
      </c>
      <c r="B1950" t="str">
        <f>IF(INDEX('Display 730 &amp; 1200'!$B:$B,ROW())="","",INDEX('Display 730 &amp; 1200'!$B:$B,ROW()))</f>
        <v/>
      </c>
      <c r="C1950" t="str">
        <f>IF(INDEX('Display 730 &amp; 1200'!$D:$D,ROW())="","",INDEX('Display 730 &amp; 1200'!$D:$D,ROW()))</f>
        <v/>
      </c>
      <c r="D1950">
        <f>IF($C1950="",0,SUMIFS(#REF!,#REF!,$C1950,#REF!,"&gt;="&amp;'Display 730 &amp; 1200'!$AN$10,#REF!,"&lt;="&amp;'Display 730 &amp; 1200'!$AN$9))</f>
        <v>0</v>
      </c>
      <c r="E1950">
        <f>IF($C1950="",0,SUMIFS(#REF!,#REF!,$C1950,#REF!,"&gt;="&amp;'Display 730 &amp; 1200'!$AN$12,#REF!,"&lt;="&amp;'Display 730 &amp; 1200'!$AN$11))</f>
        <v>0</v>
      </c>
    </row>
    <row r="1951" spans="1:5">
      <c r="A1951" t="str">
        <f>IF(INDEX('Display 730 &amp; 1200'!$A:$A,ROW())="","",INDEX('Display 730 &amp; 1200'!$A:$A,ROW()))</f>
        <v/>
      </c>
      <c r="B1951" t="str">
        <f>IF(INDEX('Display 730 &amp; 1200'!$B:$B,ROW())="","",INDEX('Display 730 &amp; 1200'!$B:$B,ROW()))</f>
        <v/>
      </c>
      <c r="C1951" t="str">
        <f>IF(INDEX('Display 730 &amp; 1200'!$D:$D,ROW())="","",INDEX('Display 730 &amp; 1200'!$D:$D,ROW()))</f>
        <v/>
      </c>
      <c r="D1951">
        <f>IF($C1951="",0,SUMIFS(#REF!,#REF!,$C1951,#REF!,"&gt;="&amp;'Display 730 &amp; 1200'!$AN$10,#REF!,"&lt;="&amp;'Display 730 &amp; 1200'!$AN$9))</f>
        <v>0</v>
      </c>
      <c r="E1951">
        <f>IF($C1951="",0,SUMIFS(#REF!,#REF!,$C1951,#REF!,"&gt;="&amp;'Display 730 &amp; 1200'!$AN$12,#REF!,"&lt;="&amp;'Display 730 &amp; 1200'!$AN$11))</f>
        <v>0</v>
      </c>
    </row>
    <row r="1952" spans="1:5">
      <c r="A1952" t="str">
        <f>IF(INDEX('Display 730 &amp; 1200'!$A:$A,ROW())="","",INDEX('Display 730 &amp; 1200'!$A:$A,ROW()))</f>
        <v/>
      </c>
      <c r="B1952" t="str">
        <f>IF(INDEX('Display 730 &amp; 1200'!$B:$B,ROW())="","",INDEX('Display 730 &amp; 1200'!$B:$B,ROW()))</f>
        <v/>
      </c>
      <c r="C1952" t="str">
        <f>IF(INDEX('Display 730 &amp; 1200'!$D:$D,ROW())="","",INDEX('Display 730 &amp; 1200'!$D:$D,ROW()))</f>
        <v/>
      </c>
      <c r="D1952">
        <f>IF($C1952="",0,SUMIFS(#REF!,#REF!,$C1952,#REF!,"&gt;="&amp;'Display 730 &amp; 1200'!$AN$10,#REF!,"&lt;="&amp;'Display 730 &amp; 1200'!$AN$9))</f>
        <v>0</v>
      </c>
      <c r="E1952">
        <f>IF($C1952="",0,SUMIFS(#REF!,#REF!,$C1952,#REF!,"&gt;="&amp;'Display 730 &amp; 1200'!$AN$12,#REF!,"&lt;="&amp;'Display 730 &amp; 1200'!$AN$11))</f>
        <v>0</v>
      </c>
    </row>
    <row r="1953" spans="1:5">
      <c r="A1953" t="str">
        <f>IF(INDEX('Display 730 &amp; 1200'!$A:$A,ROW())="","",INDEX('Display 730 &amp; 1200'!$A:$A,ROW()))</f>
        <v/>
      </c>
      <c r="B1953" t="str">
        <f>IF(INDEX('Display 730 &amp; 1200'!$B:$B,ROW())="","",INDEX('Display 730 &amp; 1200'!$B:$B,ROW()))</f>
        <v/>
      </c>
      <c r="C1953" t="str">
        <f>IF(INDEX('Display 730 &amp; 1200'!$D:$D,ROW())="","",INDEX('Display 730 &amp; 1200'!$D:$D,ROW()))</f>
        <v/>
      </c>
      <c r="D1953">
        <f>IF($C1953="",0,SUMIFS(#REF!,#REF!,$C1953,#REF!,"&gt;="&amp;'Display 730 &amp; 1200'!$AN$10,#REF!,"&lt;="&amp;'Display 730 &amp; 1200'!$AN$9))</f>
        <v>0</v>
      </c>
      <c r="E1953">
        <f>IF($C1953="",0,SUMIFS(#REF!,#REF!,$C1953,#REF!,"&gt;="&amp;'Display 730 &amp; 1200'!$AN$12,#REF!,"&lt;="&amp;'Display 730 &amp; 1200'!$AN$11))</f>
        <v>0</v>
      </c>
    </row>
    <row r="1954" spans="1:5">
      <c r="A1954" t="str">
        <f>IF(INDEX('Display 730 &amp; 1200'!$A:$A,ROW())="","",INDEX('Display 730 &amp; 1200'!$A:$A,ROW()))</f>
        <v/>
      </c>
      <c r="B1954" t="str">
        <f>IF(INDEX('Display 730 &amp; 1200'!$B:$B,ROW())="","",INDEX('Display 730 &amp; 1200'!$B:$B,ROW()))</f>
        <v/>
      </c>
      <c r="C1954" t="str">
        <f>IF(INDEX('Display 730 &amp; 1200'!$D:$D,ROW())="","",INDEX('Display 730 &amp; 1200'!$D:$D,ROW()))</f>
        <v/>
      </c>
      <c r="D1954">
        <f>IF($C1954="",0,SUMIFS(#REF!,#REF!,$C1954,#REF!,"&gt;="&amp;'Display 730 &amp; 1200'!$AN$10,#REF!,"&lt;="&amp;'Display 730 &amp; 1200'!$AN$9))</f>
        <v>0</v>
      </c>
      <c r="E1954">
        <f>IF($C1954="",0,SUMIFS(#REF!,#REF!,$C1954,#REF!,"&gt;="&amp;'Display 730 &amp; 1200'!$AN$12,#REF!,"&lt;="&amp;'Display 730 &amp; 1200'!$AN$11))</f>
        <v>0</v>
      </c>
    </row>
    <row r="1955" spans="1:5">
      <c r="A1955" t="str">
        <f>IF(INDEX('Display 730 &amp; 1200'!$A:$A,ROW())="","",INDEX('Display 730 &amp; 1200'!$A:$A,ROW()))</f>
        <v/>
      </c>
      <c r="B1955" t="str">
        <f>IF(INDEX('Display 730 &amp; 1200'!$B:$B,ROW())="","",INDEX('Display 730 &amp; 1200'!$B:$B,ROW()))</f>
        <v/>
      </c>
      <c r="C1955" t="str">
        <f>IF(INDEX('Display 730 &amp; 1200'!$D:$D,ROW())="","",INDEX('Display 730 &amp; 1200'!$D:$D,ROW()))</f>
        <v/>
      </c>
      <c r="D1955">
        <f>IF($C1955="",0,SUMIFS(#REF!,#REF!,$C1955,#REF!,"&gt;="&amp;'Display 730 &amp; 1200'!$AN$10,#REF!,"&lt;="&amp;'Display 730 &amp; 1200'!$AN$9))</f>
        <v>0</v>
      </c>
      <c r="E1955">
        <f>IF($C1955="",0,SUMIFS(#REF!,#REF!,$C1955,#REF!,"&gt;="&amp;'Display 730 &amp; 1200'!$AN$12,#REF!,"&lt;="&amp;'Display 730 &amp; 1200'!$AN$11))</f>
        <v>0</v>
      </c>
    </row>
    <row r="1956" spans="1:5">
      <c r="A1956" t="str">
        <f>IF(INDEX('Display 730 &amp; 1200'!$A:$A,ROW())="","",INDEX('Display 730 &amp; 1200'!$A:$A,ROW()))</f>
        <v/>
      </c>
      <c r="B1956" t="str">
        <f>IF(INDEX('Display 730 &amp; 1200'!$B:$B,ROW())="","",INDEX('Display 730 &amp; 1200'!$B:$B,ROW()))</f>
        <v/>
      </c>
      <c r="C1956" t="str">
        <f>IF(INDEX('Display 730 &amp; 1200'!$D:$D,ROW())="","",INDEX('Display 730 &amp; 1200'!$D:$D,ROW()))</f>
        <v/>
      </c>
      <c r="D1956">
        <f>IF($C1956="",0,SUMIFS(#REF!,#REF!,$C1956,#REF!,"&gt;="&amp;'Display 730 &amp; 1200'!$AN$10,#REF!,"&lt;="&amp;'Display 730 &amp; 1200'!$AN$9))</f>
        <v>0</v>
      </c>
      <c r="E1956">
        <f>IF($C1956="",0,SUMIFS(#REF!,#REF!,$C1956,#REF!,"&gt;="&amp;'Display 730 &amp; 1200'!$AN$12,#REF!,"&lt;="&amp;'Display 730 &amp; 1200'!$AN$11))</f>
        <v>0</v>
      </c>
    </row>
    <row r="1957" spans="1:5">
      <c r="A1957" t="str">
        <f>IF(INDEX('Display 730 &amp; 1200'!$A:$A,ROW())="","",INDEX('Display 730 &amp; 1200'!$A:$A,ROW()))</f>
        <v/>
      </c>
      <c r="B1957" t="str">
        <f>IF(INDEX('Display 730 &amp; 1200'!$B:$B,ROW())="","",INDEX('Display 730 &amp; 1200'!$B:$B,ROW()))</f>
        <v/>
      </c>
      <c r="C1957" t="str">
        <f>IF(INDEX('Display 730 &amp; 1200'!$D:$D,ROW())="","",INDEX('Display 730 &amp; 1200'!$D:$D,ROW()))</f>
        <v/>
      </c>
      <c r="D1957">
        <f>IF($C1957="",0,SUMIFS(#REF!,#REF!,$C1957,#REF!,"&gt;="&amp;'Display 730 &amp; 1200'!$AN$10,#REF!,"&lt;="&amp;'Display 730 &amp; 1200'!$AN$9))</f>
        <v>0</v>
      </c>
      <c r="E1957">
        <f>IF($C1957="",0,SUMIFS(#REF!,#REF!,$C1957,#REF!,"&gt;="&amp;'Display 730 &amp; 1200'!$AN$12,#REF!,"&lt;="&amp;'Display 730 &amp; 1200'!$AN$11))</f>
        <v>0</v>
      </c>
    </row>
    <row r="1958" spans="1:5">
      <c r="A1958" t="str">
        <f>IF(INDEX('Display 730 &amp; 1200'!$A:$A,ROW())="","",INDEX('Display 730 &amp; 1200'!$A:$A,ROW()))</f>
        <v/>
      </c>
      <c r="B1958" t="str">
        <f>IF(INDEX('Display 730 &amp; 1200'!$B:$B,ROW())="","",INDEX('Display 730 &amp; 1200'!$B:$B,ROW()))</f>
        <v/>
      </c>
      <c r="C1958" t="str">
        <f>IF(INDEX('Display 730 &amp; 1200'!$D:$D,ROW())="","",INDEX('Display 730 &amp; 1200'!$D:$D,ROW()))</f>
        <v/>
      </c>
      <c r="D1958">
        <f>IF($C1958="",0,SUMIFS(#REF!,#REF!,$C1958,#REF!,"&gt;="&amp;'Display 730 &amp; 1200'!$AN$10,#REF!,"&lt;="&amp;'Display 730 &amp; 1200'!$AN$9))</f>
        <v>0</v>
      </c>
      <c r="E1958">
        <f>IF($C1958="",0,SUMIFS(#REF!,#REF!,$C1958,#REF!,"&gt;="&amp;'Display 730 &amp; 1200'!$AN$12,#REF!,"&lt;="&amp;'Display 730 &amp; 1200'!$AN$11))</f>
        <v>0</v>
      </c>
    </row>
    <row r="1959" spans="1:5">
      <c r="A1959" t="str">
        <f>IF(INDEX('Display 730 &amp; 1200'!$A:$A,ROW())="","",INDEX('Display 730 &amp; 1200'!$A:$A,ROW()))</f>
        <v/>
      </c>
      <c r="B1959" t="str">
        <f>IF(INDEX('Display 730 &amp; 1200'!$B:$B,ROW())="","",INDEX('Display 730 &amp; 1200'!$B:$B,ROW()))</f>
        <v/>
      </c>
      <c r="C1959" t="str">
        <f>IF(INDEX('Display 730 &amp; 1200'!$D:$D,ROW())="","",INDEX('Display 730 &amp; 1200'!$D:$D,ROW()))</f>
        <v/>
      </c>
      <c r="D1959">
        <f>IF($C1959="",0,SUMIFS(#REF!,#REF!,$C1959,#REF!,"&gt;="&amp;'Display 730 &amp; 1200'!$AN$10,#REF!,"&lt;="&amp;'Display 730 &amp; 1200'!$AN$9))</f>
        <v>0</v>
      </c>
      <c r="E1959">
        <f>IF($C1959="",0,SUMIFS(#REF!,#REF!,$C1959,#REF!,"&gt;="&amp;'Display 730 &amp; 1200'!$AN$12,#REF!,"&lt;="&amp;'Display 730 &amp; 1200'!$AN$11))</f>
        <v>0</v>
      </c>
    </row>
    <row r="1960" spans="1:5">
      <c r="A1960" t="str">
        <f>IF(INDEX('Display 730 &amp; 1200'!$A:$A,ROW())="","",INDEX('Display 730 &amp; 1200'!$A:$A,ROW()))</f>
        <v/>
      </c>
      <c r="B1960" t="str">
        <f>IF(INDEX('Display 730 &amp; 1200'!$B:$B,ROW())="","",INDEX('Display 730 &amp; 1200'!$B:$B,ROW()))</f>
        <v/>
      </c>
      <c r="C1960" t="str">
        <f>IF(INDEX('Display 730 &amp; 1200'!$D:$D,ROW())="","",INDEX('Display 730 &amp; 1200'!$D:$D,ROW()))</f>
        <v/>
      </c>
      <c r="D1960">
        <f>IF($C1960="",0,SUMIFS(#REF!,#REF!,$C1960,#REF!,"&gt;="&amp;'Display 730 &amp; 1200'!$AN$10,#REF!,"&lt;="&amp;'Display 730 &amp; 1200'!$AN$9))</f>
        <v>0</v>
      </c>
      <c r="E1960">
        <f>IF($C1960="",0,SUMIFS(#REF!,#REF!,$C1960,#REF!,"&gt;="&amp;'Display 730 &amp; 1200'!$AN$12,#REF!,"&lt;="&amp;'Display 730 &amp; 1200'!$AN$11))</f>
        <v>0</v>
      </c>
    </row>
    <row r="1961" spans="1:5">
      <c r="A1961" t="str">
        <f>IF(INDEX('Display 730 &amp; 1200'!$A:$A,ROW())="","",INDEX('Display 730 &amp; 1200'!$A:$A,ROW()))</f>
        <v/>
      </c>
      <c r="B1961" t="str">
        <f>IF(INDEX('Display 730 &amp; 1200'!$B:$B,ROW())="","",INDEX('Display 730 &amp; 1200'!$B:$B,ROW()))</f>
        <v/>
      </c>
      <c r="C1961" t="str">
        <f>IF(INDEX('Display 730 &amp; 1200'!$D:$D,ROW())="","",INDEX('Display 730 &amp; 1200'!$D:$D,ROW()))</f>
        <v/>
      </c>
      <c r="D1961">
        <f>IF($C1961="",0,SUMIFS(#REF!,#REF!,$C1961,#REF!,"&gt;="&amp;'Display 730 &amp; 1200'!$AN$10,#REF!,"&lt;="&amp;'Display 730 &amp; 1200'!$AN$9))</f>
        <v>0</v>
      </c>
      <c r="E1961">
        <f>IF($C1961="",0,SUMIFS(#REF!,#REF!,$C1961,#REF!,"&gt;="&amp;'Display 730 &amp; 1200'!$AN$12,#REF!,"&lt;="&amp;'Display 730 &amp; 1200'!$AN$11))</f>
        <v>0</v>
      </c>
    </row>
    <row r="1962" spans="1:5">
      <c r="A1962" t="str">
        <f>IF(INDEX('Display 730 &amp; 1200'!$A:$A,ROW())="","",INDEX('Display 730 &amp; 1200'!$A:$A,ROW()))</f>
        <v/>
      </c>
      <c r="B1962" t="str">
        <f>IF(INDEX('Display 730 &amp; 1200'!$B:$B,ROW())="","",INDEX('Display 730 &amp; 1200'!$B:$B,ROW()))</f>
        <v/>
      </c>
      <c r="C1962" t="str">
        <f>IF(INDEX('Display 730 &amp; 1200'!$D:$D,ROW())="","",INDEX('Display 730 &amp; 1200'!$D:$D,ROW()))</f>
        <v/>
      </c>
      <c r="D1962">
        <f>IF($C1962="",0,SUMIFS(#REF!,#REF!,$C1962,#REF!,"&gt;="&amp;'Display 730 &amp; 1200'!$AN$10,#REF!,"&lt;="&amp;'Display 730 &amp; 1200'!$AN$9))</f>
        <v>0</v>
      </c>
      <c r="E1962">
        <f>IF($C1962="",0,SUMIFS(#REF!,#REF!,$C1962,#REF!,"&gt;="&amp;'Display 730 &amp; 1200'!$AN$12,#REF!,"&lt;="&amp;'Display 730 &amp; 1200'!$AN$11))</f>
        <v>0</v>
      </c>
    </row>
    <row r="1963" spans="1:5">
      <c r="A1963" t="str">
        <f>IF(INDEX('Display 730 &amp; 1200'!$A:$A,ROW())="","",INDEX('Display 730 &amp; 1200'!$A:$A,ROW()))</f>
        <v/>
      </c>
      <c r="B1963" t="str">
        <f>IF(INDEX('Display 730 &amp; 1200'!$B:$B,ROW())="","",INDEX('Display 730 &amp; 1200'!$B:$B,ROW()))</f>
        <v/>
      </c>
      <c r="C1963" t="str">
        <f>IF(INDEX('Display 730 &amp; 1200'!$D:$D,ROW())="","",INDEX('Display 730 &amp; 1200'!$D:$D,ROW()))</f>
        <v/>
      </c>
      <c r="D1963">
        <f>IF($C1963="",0,SUMIFS(#REF!,#REF!,$C1963,#REF!,"&gt;="&amp;'Display 730 &amp; 1200'!$AN$10,#REF!,"&lt;="&amp;'Display 730 &amp; 1200'!$AN$9))</f>
        <v>0</v>
      </c>
      <c r="E1963">
        <f>IF($C1963="",0,SUMIFS(#REF!,#REF!,$C1963,#REF!,"&gt;="&amp;'Display 730 &amp; 1200'!$AN$12,#REF!,"&lt;="&amp;'Display 730 &amp; 1200'!$AN$11))</f>
        <v>0</v>
      </c>
    </row>
    <row r="1964" spans="1:5">
      <c r="A1964" t="str">
        <f>IF(INDEX('Display 730 &amp; 1200'!$A:$A,ROW())="","",INDEX('Display 730 &amp; 1200'!$A:$A,ROW()))</f>
        <v/>
      </c>
      <c r="B1964" t="str">
        <f>IF(INDEX('Display 730 &amp; 1200'!$B:$B,ROW())="","",INDEX('Display 730 &amp; 1200'!$B:$B,ROW()))</f>
        <v/>
      </c>
      <c r="C1964" t="str">
        <f>IF(INDEX('Display 730 &amp; 1200'!$D:$D,ROW())="","",INDEX('Display 730 &amp; 1200'!$D:$D,ROW()))</f>
        <v/>
      </c>
      <c r="D1964">
        <f>IF($C1964="",0,SUMIFS(#REF!,#REF!,$C1964,#REF!,"&gt;="&amp;'Display 730 &amp; 1200'!$AN$10,#REF!,"&lt;="&amp;'Display 730 &amp; 1200'!$AN$9))</f>
        <v>0</v>
      </c>
      <c r="E1964">
        <f>IF($C1964="",0,SUMIFS(#REF!,#REF!,$C1964,#REF!,"&gt;="&amp;'Display 730 &amp; 1200'!$AN$12,#REF!,"&lt;="&amp;'Display 730 &amp; 1200'!$AN$11))</f>
        <v>0</v>
      </c>
    </row>
    <row r="1965" spans="1:5">
      <c r="A1965" t="str">
        <f>IF(INDEX('Display 730 &amp; 1200'!$A:$A,ROW())="","",INDEX('Display 730 &amp; 1200'!$A:$A,ROW()))</f>
        <v/>
      </c>
      <c r="B1965" t="str">
        <f>IF(INDEX('Display 730 &amp; 1200'!$B:$B,ROW())="","",INDEX('Display 730 &amp; 1200'!$B:$B,ROW()))</f>
        <v/>
      </c>
      <c r="C1965" t="str">
        <f>IF(INDEX('Display 730 &amp; 1200'!$D:$D,ROW())="","",INDEX('Display 730 &amp; 1200'!$D:$D,ROW()))</f>
        <v/>
      </c>
      <c r="D1965">
        <f>IF($C1965="",0,SUMIFS(#REF!,#REF!,$C1965,#REF!,"&gt;="&amp;'Display 730 &amp; 1200'!$AN$10,#REF!,"&lt;="&amp;'Display 730 &amp; 1200'!$AN$9))</f>
        <v>0</v>
      </c>
      <c r="E1965">
        <f>IF($C1965="",0,SUMIFS(#REF!,#REF!,$C1965,#REF!,"&gt;="&amp;'Display 730 &amp; 1200'!$AN$12,#REF!,"&lt;="&amp;'Display 730 &amp; 1200'!$AN$11))</f>
        <v>0</v>
      </c>
    </row>
    <row r="1966" spans="1:5">
      <c r="A1966" t="str">
        <f>IF(INDEX('Display 730 &amp; 1200'!$A:$A,ROW())="","",INDEX('Display 730 &amp; 1200'!$A:$A,ROW()))</f>
        <v/>
      </c>
      <c r="B1966" t="str">
        <f>IF(INDEX('Display 730 &amp; 1200'!$B:$B,ROW())="","",INDEX('Display 730 &amp; 1200'!$B:$B,ROW()))</f>
        <v/>
      </c>
      <c r="C1966" t="str">
        <f>IF(INDEX('Display 730 &amp; 1200'!$D:$D,ROW())="","",INDEX('Display 730 &amp; 1200'!$D:$D,ROW()))</f>
        <v/>
      </c>
      <c r="D1966">
        <f>IF($C1966="",0,SUMIFS(#REF!,#REF!,$C1966,#REF!,"&gt;="&amp;'Display 730 &amp; 1200'!$AN$10,#REF!,"&lt;="&amp;'Display 730 &amp; 1200'!$AN$9))</f>
        <v>0</v>
      </c>
      <c r="E1966">
        <f>IF($C1966="",0,SUMIFS(#REF!,#REF!,$C1966,#REF!,"&gt;="&amp;'Display 730 &amp; 1200'!$AN$12,#REF!,"&lt;="&amp;'Display 730 &amp; 1200'!$AN$11))</f>
        <v>0</v>
      </c>
    </row>
    <row r="1967" spans="1:5">
      <c r="A1967" t="str">
        <f>IF(INDEX('Display 730 &amp; 1200'!$A:$A,ROW())="","",INDEX('Display 730 &amp; 1200'!$A:$A,ROW()))</f>
        <v/>
      </c>
      <c r="B1967" t="str">
        <f>IF(INDEX('Display 730 &amp; 1200'!$B:$B,ROW())="","",INDEX('Display 730 &amp; 1200'!$B:$B,ROW()))</f>
        <v/>
      </c>
      <c r="C1967" t="str">
        <f>IF(INDEX('Display 730 &amp; 1200'!$D:$D,ROW())="","",INDEX('Display 730 &amp; 1200'!$D:$D,ROW()))</f>
        <v/>
      </c>
      <c r="D1967">
        <f>IF($C1967="",0,SUMIFS(#REF!,#REF!,$C1967,#REF!,"&gt;="&amp;'Display 730 &amp; 1200'!$AN$10,#REF!,"&lt;="&amp;'Display 730 &amp; 1200'!$AN$9))</f>
        <v>0</v>
      </c>
      <c r="E1967">
        <f>IF($C1967="",0,SUMIFS(#REF!,#REF!,$C1967,#REF!,"&gt;="&amp;'Display 730 &amp; 1200'!$AN$12,#REF!,"&lt;="&amp;'Display 730 &amp; 1200'!$AN$11))</f>
        <v>0</v>
      </c>
    </row>
    <row r="1968" spans="1:5">
      <c r="A1968" t="str">
        <f>IF(INDEX('Display 730 &amp; 1200'!$A:$A,ROW())="","",INDEX('Display 730 &amp; 1200'!$A:$A,ROW()))</f>
        <v/>
      </c>
      <c r="B1968" t="str">
        <f>IF(INDEX('Display 730 &amp; 1200'!$B:$B,ROW())="","",INDEX('Display 730 &amp; 1200'!$B:$B,ROW()))</f>
        <v/>
      </c>
      <c r="C1968" t="str">
        <f>IF(INDEX('Display 730 &amp; 1200'!$D:$D,ROW())="","",INDEX('Display 730 &amp; 1200'!$D:$D,ROW()))</f>
        <v/>
      </c>
      <c r="D1968">
        <f>IF($C1968="",0,SUMIFS(#REF!,#REF!,$C1968,#REF!,"&gt;="&amp;'Display 730 &amp; 1200'!$AN$10,#REF!,"&lt;="&amp;'Display 730 &amp; 1200'!$AN$9))</f>
        <v>0</v>
      </c>
      <c r="E1968">
        <f>IF($C1968="",0,SUMIFS(#REF!,#REF!,$C1968,#REF!,"&gt;="&amp;'Display 730 &amp; 1200'!$AN$12,#REF!,"&lt;="&amp;'Display 730 &amp; 1200'!$AN$11))</f>
        <v>0</v>
      </c>
    </row>
    <row r="1969" spans="1:5">
      <c r="A1969" t="str">
        <f>IF(INDEX('Display 730 &amp; 1200'!$A:$A,ROW())="","",INDEX('Display 730 &amp; 1200'!$A:$A,ROW()))</f>
        <v/>
      </c>
      <c r="B1969" t="str">
        <f>IF(INDEX('Display 730 &amp; 1200'!$B:$B,ROW())="","",INDEX('Display 730 &amp; 1200'!$B:$B,ROW()))</f>
        <v/>
      </c>
      <c r="C1969" t="str">
        <f>IF(INDEX('Display 730 &amp; 1200'!$D:$D,ROW())="","",INDEX('Display 730 &amp; 1200'!$D:$D,ROW()))</f>
        <v/>
      </c>
      <c r="D1969">
        <f>IF($C1969="",0,SUMIFS(#REF!,#REF!,$C1969,#REF!,"&gt;="&amp;'Display 730 &amp; 1200'!$AN$10,#REF!,"&lt;="&amp;'Display 730 &amp; 1200'!$AN$9))</f>
        <v>0</v>
      </c>
      <c r="E1969">
        <f>IF($C1969="",0,SUMIFS(#REF!,#REF!,$C1969,#REF!,"&gt;="&amp;'Display 730 &amp; 1200'!$AN$12,#REF!,"&lt;="&amp;'Display 730 &amp; 1200'!$AN$11))</f>
        <v>0</v>
      </c>
    </row>
    <row r="1970" spans="1:5">
      <c r="A1970" t="str">
        <f>IF(INDEX('Display 730 &amp; 1200'!$A:$A,ROW())="","",INDEX('Display 730 &amp; 1200'!$A:$A,ROW()))</f>
        <v/>
      </c>
      <c r="B1970" t="str">
        <f>IF(INDEX('Display 730 &amp; 1200'!$B:$B,ROW())="","",INDEX('Display 730 &amp; 1200'!$B:$B,ROW()))</f>
        <v/>
      </c>
      <c r="C1970" t="str">
        <f>IF(INDEX('Display 730 &amp; 1200'!$D:$D,ROW())="","",INDEX('Display 730 &amp; 1200'!$D:$D,ROW()))</f>
        <v/>
      </c>
      <c r="D1970">
        <f>IF($C1970="",0,SUMIFS(#REF!,#REF!,$C1970,#REF!,"&gt;="&amp;'Display 730 &amp; 1200'!$AN$10,#REF!,"&lt;="&amp;'Display 730 &amp; 1200'!$AN$9))</f>
        <v>0</v>
      </c>
      <c r="E1970">
        <f>IF($C1970="",0,SUMIFS(#REF!,#REF!,$C1970,#REF!,"&gt;="&amp;'Display 730 &amp; 1200'!$AN$12,#REF!,"&lt;="&amp;'Display 730 &amp; 1200'!$AN$11))</f>
        <v>0</v>
      </c>
    </row>
    <row r="1971" spans="1:5">
      <c r="A1971" t="str">
        <f>IF(INDEX('Display 730 &amp; 1200'!$A:$A,ROW())="","",INDEX('Display 730 &amp; 1200'!$A:$A,ROW()))</f>
        <v/>
      </c>
      <c r="B1971" t="str">
        <f>IF(INDEX('Display 730 &amp; 1200'!$B:$B,ROW())="","",INDEX('Display 730 &amp; 1200'!$B:$B,ROW()))</f>
        <v/>
      </c>
      <c r="C1971" t="str">
        <f>IF(INDEX('Display 730 &amp; 1200'!$D:$D,ROW())="","",INDEX('Display 730 &amp; 1200'!$D:$D,ROW()))</f>
        <v/>
      </c>
      <c r="D1971">
        <f>IF($C1971="",0,SUMIFS(#REF!,#REF!,$C1971,#REF!,"&gt;="&amp;'Display 730 &amp; 1200'!$AN$10,#REF!,"&lt;="&amp;'Display 730 &amp; 1200'!$AN$9))</f>
        <v>0</v>
      </c>
      <c r="E1971">
        <f>IF($C1971="",0,SUMIFS(#REF!,#REF!,$C1971,#REF!,"&gt;="&amp;'Display 730 &amp; 1200'!$AN$12,#REF!,"&lt;="&amp;'Display 730 &amp; 1200'!$AN$11))</f>
        <v>0</v>
      </c>
    </row>
    <row r="1972" spans="1:5">
      <c r="A1972" t="str">
        <f>IF(INDEX('Display 730 &amp; 1200'!$A:$A,ROW())="","",INDEX('Display 730 &amp; 1200'!$A:$A,ROW()))</f>
        <v/>
      </c>
      <c r="B1972" t="str">
        <f>IF(INDEX('Display 730 &amp; 1200'!$B:$B,ROW())="","",INDEX('Display 730 &amp; 1200'!$B:$B,ROW()))</f>
        <v/>
      </c>
      <c r="C1972" t="str">
        <f>IF(INDEX('Display 730 &amp; 1200'!$D:$D,ROW())="","",INDEX('Display 730 &amp; 1200'!$D:$D,ROW()))</f>
        <v/>
      </c>
      <c r="D1972">
        <f>IF($C1972="",0,SUMIFS(#REF!,#REF!,$C1972,#REF!,"&gt;="&amp;'Display 730 &amp; 1200'!$AN$10,#REF!,"&lt;="&amp;'Display 730 &amp; 1200'!$AN$9))</f>
        <v>0</v>
      </c>
      <c r="E1972">
        <f>IF($C1972="",0,SUMIFS(#REF!,#REF!,$C1972,#REF!,"&gt;="&amp;'Display 730 &amp; 1200'!$AN$12,#REF!,"&lt;="&amp;'Display 730 &amp; 1200'!$AN$11))</f>
        <v>0</v>
      </c>
    </row>
    <row r="1973" spans="1:5">
      <c r="A1973" t="str">
        <f>IF(INDEX('Display 730 &amp; 1200'!$A:$A,ROW())="","",INDEX('Display 730 &amp; 1200'!$A:$A,ROW()))</f>
        <v/>
      </c>
      <c r="B1973" t="str">
        <f>IF(INDEX('Display 730 &amp; 1200'!$B:$B,ROW())="","",INDEX('Display 730 &amp; 1200'!$B:$B,ROW()))</f>
        <v/>
      </c>
      <c r="C1973" t="str">
        <f>IF(INDEX('Display 730 &amp; 1200'!$D:$D,ROW())="","",INDEX('Display 730 &amp; 1200'!$D:$D,ROW()))</f>
        <v/>
      </c>
      <c r="D1973">
        <f>IF($C1973="",0,SUMIFS(#REF!,#REF!,$C1973,#REF!,"&gt;="&amp;'Display 730 &amp; 1200'!$AN$10,#REF!,"&lt;="&amp;'Display 730 &amp; 1200'!$AN$9))</f>
        <v>0</v>
      </c>
      <c r="E1973">
        <f>IF($C1973="",0,SUMIFS(#REF!,#REF!,$C1973,#REF!,"&gt;="&amp;'Display 730 &amp; 1200'!$AN$12,#REF!,"&lt;="&amp;'Display 730 &amp; 1200'!$AN$11))</f>
        <v>0</v>
      </c>
    </row>
    <row r="1974" spans="1:5">
      <c r="A1974" t="str">
        <f>IF(INDEX('Display 730 &amp; 1200'!$A:$A,ROW())="","",INDEX('Display 730 &amp; 1200'!$A:$A,ROW()))</f>
        <v/>
      </c>
      <c r="B1974" t="str">
        <f>IF(INDEX('Display 730 &amp; 1200'!$B:$B,ROW())="","",INDEX('Display 730 &amp; 1200'!$B:$B,ROW()))</f>
        <v/>
      </c>
      <c r="C1974" t="str">
        <f>IF(INDEX('Display 730 &amp; 1200'!$D:$D,ROW())="","",INDEX('Display 730 &amp; 1200'!$D:$D,ROW()))</f>
        <v/>
      </c>
      <c r="D1974">
        <f>IF($C1974="",0,SUMIFS(#REF!,#REF!,$C1974,#REF!,"&gt;="&amp;'Display 730 &amp; 1200'!$AN$10,#REF!,"&lt;="&amp;'Display 730 &amp; 1200'!$AN$9))</f>
        <v>0</v>
      </c>
      <c r="E1974">
        <f>IF($C1974="",0,SUMIFS(#REF!,#REF!,$C1974,#REF!,"&gt;="&amp;'Display 730 &amp; 1200'!$AN$12,#REF!,"&lt;="&amp;'Display 730 &amp; 1200'!$AN$11))</f>
        <v>0</v>
      </c>
    </row>
    <row r="1975" spans="1:5">
      <c r="A1975" t="str">
        <f>IF(INDEX('Display 730 &amp; 1200'!$A:$A,ROW())="","",INDEX('Display 730 &amp; 1200'!$A:$A,ROW()))</f>
        <v/>
      </c>
      <c r="B1975" t="str">
        <f>IF(INDEX('Display 730 &amp; 1200'!$B:$B,ROW())="","",INDEX('Display 730 &amp; 1200'!$B:$B,ROW()))</f>
        <v/>
      </c>
      <c r="C1975" t="str">
        <f>IF(INDEX('Display 730 &amp; 1200'!$D:$D,ROW())="","",INDEX('Display 730 &amp; 1200'!$D:$D,ROW()))</f>
        <v/>
      </c>
      <c r="D1975">
        <f>IF($C1975="",0,SUMIFS(#REF!,#REF!,$C1975,#REF!,"&gt;="&amp;'Display 730 &amp; 1200'!$AN$10,#REF!,"&lt;="&amp;'Display 730 &amp; 1200'!$AN$9))</f>
        <v>0</v>
      </c>
      <c r="E1975">
        <f>IF($C1975="",0,SUMIFS(#REF!,#REF!,$C1975,#REF!,"&gt;="&amp;'Display 730 &amp; 1200'!$AN$12,#REF!,"&lt;="&amp;'Display 730 &amp; 1200'!$AN$11))</f>
        <v>0</v>
      </c>
    </row>
    <row r="1976" spans="1:5">
      <c r="A1976" t="str">
        <f>IF(INDEX('Display 730 &amp; 1200'!$A:$A,ROW())="","",INDEX('Display 730 &amp; 1200'!$A:$A,ROW()))</f>
        <v/>
      </c>
      <c r="B1976" t="str">
        <f>IF(INDEX('Display 730 &amp; 1200'!$B:$B,ROW())="","",INDEX('Display 730 &amp; 1200'!$B:$B,ROW()))</f>
        <v/>
      </c>
      <c r="C1976" t="str">
        <f>IF(INDEX('Display 730 &amp; 1200'!$D:$D,ROW())="","",INDEX('Display 730 &amp; 1200'!$D:$D,ROW()))</f>
        <v/>
      </c>
      <c r="D1976">
        <f>IF($C1976="",0,SUMIFS(#REF!,#REF!,$C1976,#REF!,"&gt;="&amp;'Display 730 &amp; 1200'!$AN$10,#REF!,"&lt;="&amp;'Display 730 &amp; 1200'!$AN$9))</f>
        <v>0</v>
      </c>
      <c r="E1976">
        <f>IF($C1976="",0,SUMIFS(#REF!,#REF!,$C1976,#REF!,"&gt;="&amp;'Display 730 &amp; 1200'!$AN$12,#REF!,"&lt;="&amp;'Display 730 &amp; 1200'!$AN$11))</f>
        <v>0</v>
      </c>
    </row>
    <row r="1977" spans="1:5">
      <c r="A1977" t="str">
        <f>IF(INDEX('Display 730 &amp; 1200'!$A:$A,ROW())="","",INDEX('Display 730 &amp; 1200'!$A:$A,ROW()))</f>
        <v/>
      </c>
      <c r="B1977" t="str">
        <f>IF(INDEX('Display 730 &amp; 1200'!$B:$B,ROW())="","",INDEX('Display 730 &amp; 1200'!$B:$B,ROW()))</f>
        <v/>
      </c>
      <c r="C1977" t="str">
        <f>IF(INDEX('Display 730 &amp; 1200'!$D:$D,ROW())="","",INDEX('Display 730 &amp; 1200'!$D:$D,ROW()))</f>
        <v/>
      </c>
      <c r="D1977">
        <f>IF($C1977="",0,SUMIFS(#REF!,#REF!,$C1977,#REF!,"&gt;="&amp;'Display 730 &amp; 1200'!$AN$10,#REF!,"&lt;="&amp;'Display 730 &amp; 1200'!$AN$9))</f>
        <v>0</v>
      </c>
      <c r="E1977">
        <f>IF($C1977="",0,SUMIFS(#REF!,#REF!,$C1977,#REF!,"&gt;="&amp;'Display 730 &amp; 1200'!$AN$12,#REF!,"&lt;="&amp;'Display 730 &amp; 1200'!$AN$11))</f>
        <v>0</v>
      </c>
    </row>
    <row r="1978" spans="1:5">
      <c r="A1978" t="str">
        <f>IF(INDEX('Display 730 &amp; 1200'!$A:$A,ROW())="","",INDEX('Display 730 &amp; 1200'!$A:$A,ROW()))</f>
        <v/>
      </c>
      <c r="B1978" t="str">
        <f>IF(INDEX('Display 730 &amp; 1200'!$B:$B,ROW())="","",INDEX('Display 730 &amp; 1200'!$B:$B,ROW()))</f>
        <v/>
      </c>
      <c r="C1978" t="str">
        <f>IF(INDEX('Display 730 &amp; 1200'!$D:$D,ROW())="","",INDEX('Display 730 &amp; 1200'!$D:$D,ROW()))</f>
        <v/>
      </c>
      <c r="D1978">
        <f>IF($C1978="",0,SUMIFS(#REF!,#REF!,$C1978,#REF!,"&gt;="&amp;'Display 730 &amp; 1200'!$AN$10,#REF!,"&lt;="&amp;'Display 730 &amp; 1200'!$AN$9))</f>
        <v>0</v>
      </c>
      <c r="E1978">
        <f>IF($C1978="",0,SUMIFS(#REF!,#REF!,$C1978,#REF!,"&gt;="&amp;'Display 730 &amp; 1200'!$AN$12,#REF!,"&lt;="&amp;'Display 730 &amp; 1200'!$AN$11))</f>
        <v>0</v>
      </c>
    </row>
    <row r="1979" spans="1:5">
      <c r="A1979" t="str">
        <f>IF(INDEX('Display 730 &amp; 1200'!$A:$A,ROW())="","",INDEX('Display 730 &amp; 1200'!$A:$A,ROW()))</f>
        <v/>
      </c>
      <c r="B1979" t="str">
        <f>IF(INDEX('Display 730 &amp; 1200'!$B:$B,ROW())="","",INDEX('Display 730 &amp; 1200'!$B:$B,ROW()))</f>
        <v/>
      </c>
      <c r="C1979" t="str">
        <f>IF(INDEX('Display 730 &amp; 1200'!$D:$D,ROW())="","",INDEX('Display 730 &amp; 1200'!$D:$D,ROW()))</f>
        <v/>
      </c>
      <c r="D1979">
        <f>IF($C1979="",0,SUMIFS(#REF!,#REF!,$C1979,#REF!,"&gt;="&amp;'Display 730 &amp; 1200'!$AN$10,#REF!,"&lt;="&amp;'Display 730 &amp; 1200'!$AN$9))</f>
        <v>0</v>
      </c>
      <c r="E1979">
        <f>IF($C1979="",0,SUMIFS(#REF!,#REF!,$C1979,#REF!,"&gt;="&amp;'Display 730 &amp; 1200'!$AN$12,#REF!,"&lt;="&amp;'Display 730 &amp; 1200'!$AN$11))</f>
        <v>0</v>
      </c>
    </row>
    <row r="1980" spans="1:5">
      <c r="A1980" t="str">
        <f>IF(INDEX('Display 730 &amp; 1200'!$A:$A,ROW())="","",INDEX('Display 730 &amp; 1200'!$A:$A,ROW()))</f>
        <v/>
      </c>
      <c r="B1980" t="str">
        <f>IF(INDEX('Display 730 &amp; 1200'!$B:$B,ROW())="","",INDEX('Display 730 &amp; 1200'!$B:$B,ROW()))</f>
        <v/>
      </c>
      <c r="C1980" t="str">
        <f>IF(INDEX('Display 730 &amp; 1200'!$D:$D,ROW())="","",INDEX('Display 730 &amp; 1200'!$D:$D,ROW()))</f>
        <v/>
      </c>
      <c r="D1980">
        <f>IF($C1980="",0,SUMIFS(#REF!,#REF!,$C1980,#REF!,"&gt;="&amp;'Display 730 &amp; 1200'!$AN$10,#REF!,"&lt;="&amp;'Display 730 &amp; 1200'!$AN$9))</f>
        <v>0</v>
      </c>
      <c r="E1980">
        <f>IF($C1980="",0,SUMIFS(#REF!,#REF!,$C1980,#REF!,"&gt;="&amp;'Display 730 &amp; 1200'!$AN$12,#REF!,"&lt;="&amp;'Display 730 &amp; 1200'!$AN$11))</f>
        <v>0</v>
      </c>
    </row>
    <row r="1981" spans="1:5">
      <c r="A1981" t="str">
        <f>IF(INDEX('Display 730 &amp; 1200'!$A:$A,ROW())="","",INDEX('Display 730 &amp; 1200'!$A:$A,ROW()))</f>
        <v/>
      </c>
      <c r="B1981" t="str">
        <f>IF(INDEX('Display 730 &amp; 1200'!$B:$B,ROW())="","",INDEX('Display 730 &amp; 1200'!$B:$B,ROW()))</f>
        <v/>
      </c>
      <c r="C1981" t="str">
        <f>IF(INDEX('Display 730 &amp; 1200'!$D:$D,ROW())="","",INDEX('Display 730 &amp; 1200'!$D:$D,ROW()))</f>
        <v/>
      </c>
      <c r="D1981">
        <f>IF($C1981="",0,SUMIFS(#REF!,#REF!,$C1981,#REF!,"&gt;="&amp;'Display 730 &amp; 1200'!$AN$10,#REF!,"&lt;="&amp;'Display 730 &amp; 1200'!$AN$9))</f>
        <v>0</v>
      </c>
      <c r="E1981">
        <f>IF($C1981="",0,SUMIFS(#REF!,#REF!,$C1981,#REF!,"&gt;="&amp;'Display 730 &amp; 1200'!$AN$12,#REF!,"&lt;="&amp;'Display 730 &amp; 1200'!$AN$11))</f>
        <v>0</v>
      </c>
    </row>
    <row r="1982" spans="1:5">
      <c r="A1982" t="str">
        <f>IF(INDEX('Display 730 &amp; 1200'!$A:$A,ROW())="","",INDEX('Display 730 &amp; 1200'!$A:$A,ROW()))</f>
        <v/>
      </c>
      <c r="B1982" t="str">
        <f>IF(INDEX('Display 730 &amp; 1200'!$B:$B,ROW())="","",INDEX('Display 730 &amp; 1200'!$B:$B,ROW()))</f>
        <v/>
      </c>
      <c r="C1982" t="str">
        <f>IF(INDEX('Display 730 &amp; 1200'!$D:$D,ROW())="","",INDEX('Display 730 &amp; 1200'!$D:$D,ROW()))</f>
        <v/>
      </c>
      <c r="D1982">
        <f>IF($C1982="",0,SUMIFS(#REF!,#REF!,$C1982,#REF!,"&gt;="&amp;'Display 730 &amp; 1200'!$AN$10,#REF!,"&lt;="&amp;'Display 730 &amp; 1200'!$AN$9))</f>
        <v>0</v>
      </c>
      <c r="E1982">
        <f>IF($C1982="",0,SUMIFS(#REF!,#REF!,$C1982,#REF!,"&gt;="&amp;'Display 730 &amp; 1200'!$AN$12,#REF!,"&lt;="&amp;'Display 730 &amp; 1200'!$AN$11))</f>
        <v>0</v>
      </c>
    </row>
    <row r="1983" spans="1:5">
      <c r="A1983" t="str">
        <f>IF(INDEX('Display 730 &amp; 1200'!$A:$A,ROW())="","",INDEX('Display 730 &amp; 1200'!$A:$A,ROW()))</f>
        <v/>
      </c>
      <c r="B1983" t="str">
        <f>IF(INDEX('Display 730 &amp; 1200'!$B:$B,ROW())="","",INDEX('Display 730 &amp; 1200'!$B:$B,ROW()))</f>
        <v/>
      </c>
      <c r="C1983" t="str">
        <f>IF(INDEX('Display 730 &amp; 1200'!$D:$D,ROW())="","",INDEX('Display 730 &amp; 1200'!$D:$D,ROW()))</f>
        <v/>
      </c>
      <c r="D1983">
        <f>IF($C1983="",0,SUMIFS(#REF!,#REF!,$C1983,#REF!,"&gt;="&amp;'Display 730 &amp; 1200'!$AN$10,#REF!,"&lt;="&amp;'Display 730 &amp; 1200'!$AN$9))</f>
        <v>0</v>
      </c>
      <c r="E1983">
        <f>IF($C1983="",0,SUMIFS(#REF!,#REF!,$C1983,#REF!,"&gt;="&amp;'Display 730 &amp; 1200'!$AN$12,#REF!,"&lt;="&amp;'Display 730 &amp; 1200'!$AN$11))</f>
        <v>0</v>
      </c>
    </row>
    <row r="1984" spans="1:5">
      <c r="A1984" t="str">
        <f>IF(INDEX('Display 730 &amp; 1200'!$A:$A,ROW())="","",INDEX('Display 730 &amp; 1200'!$A:$A,ROW()))</f>
        <v/>
      </c>
      <c r="B1984" t="str">
        <f>IF(INDEX('Display 730 &amp; 1200'!$B:$B,ROW())="","",INDEX('Display 730 &amp; 1200'!$B:$B,ROW()))</f>
        <v/>
      </c>
      <c r="C1984" t="str">
        <f>IF(INDEX('Display 730 &amp; 1200'!$D:$D,ROW())="","",INDEX('Display 730 &amp; 1200'!$D:$D,ROW()))</f>
        <v/>
      </c>
      <c r="D1984">
        <f>IF($C1984="",0,SUMIFS(#REF!,#REF!,$C1984,#REF!,"&gt;="&amp;'Display 730 &amp; 1200'!$AN$10,#REF!,"&lt;="&amp;'Display 730 &amp; 1200'!$AN$9))</f>
        <v>0</v>
      </c>
      <c r="E1984">
        <f>IF($C1984="",0,SUMIFS(#REF!,#REF!,$C1984,#REF!,"&gt;="&amp;'Display 730 &amp; 1200'!$AN$12,#REF!,"&lt;="&amp;'Display 730 &amp; 1200'!$AN$11))</f>
        <v>0</v>
      </c>
    </row>
    <row r="1985" spans="1:5">
      <c r="A1985" t="str">
        <f>IF(INDEX('Display 730 &amp; 1200'!$A:$A,ROW())="","",INDEX('Display 730 &amp; 1200'!$A:$A,ROW()))</f>
        <v/>
      </c>
      <c r="B1985" t="str">
        <f>IF(INDEX('Display 730 &amp; 1200'!$B:$B,ROW())="","",INDEX('Display 730 &amp; 1200'!$B:$B,ROW()))</f>
        <v/>
      </c>
      <c r="C1985" t="str">
        <f>IF(INDEX('Display 730 &amp; 1200'!$D:$D,ROW())="","",INDEX('Display 730 &amp; 1200'!$D:$D,ROW()))</f>
        <v/>
      </c>
      <c r="D1985">
        <f>IF($C1985="",0,SUMIFS(#REF!,#REF!,$C1985,#REF!,"&gt;="&amp;'Display 730 &amp; 1200'!$AN$10,#REF!,"&lt;="&amp;'Display 730 &amp; 1200'!$AN$9))</f>
        <v>0</v>
      </c>
      <c r="E1985">
        <f>IF($C1985="",0,SUMIFS(#REF!,#REF!,$C1985,#REF!,"&gt;="&amp;'Display 730 &amp; 1200'!$AN$12,#REF!,"&lt;="&amp;'Display 730 &amp; 1200'!$AN$11))</f>
        <v>0</v>
      </c>
    </row>
    <row r="1986" spans="1:5">
      <c r="A1986" t="str">
        <f>IF(INDEX('Display 730 &amp; 1200'!$A:$A,ROW())="","",INDEX('Display 730 &amp; 1200'!$A:$A,ROW()))</f>
        <v/>
      </c>
      <c r="B1986" t="str">
        <f>IF(INDEX('Display 730 &amp; 1200'!$B:$B,ROW())="","",INDEX('Display 730 &amp; 1200'!$B:$B,ROW()))</f>
        <v/>
      </c>
      <c r="C1986" t="str">
        <f>IF(INDEX('Display 730 &amp; 1200'!$D:$D,ROW())="","",INDEX('Display 730 &amp; 1200'!$D:$D,ROW()))</f>
        <v/>
      </c>
      <c r="D1986">
        <f>IF($C1986="",0,SUMIFS(#REF!,#REF!,$C1986,#REF!,"&gt;="&amp;'Display 730 &amp; 1200'!$AN$10,#REF!,"&lt;="&amp;'Display 730 &amp; 1200'!$AN$9))</f>
        <v>0</v>
      </c>
      <c r="E1986">
        <f>IF($C1986="",0,SUMIFS(#REF!,#REF!,$C1986,#REF!,"&gt;="&amp;'Display 730 &amp; 1200'!$AN$12,#REF!,"&lt;="&amp;'Display 730 &amp; 1200'!$AN$11))</f>
        <v>0</v>
      </c>
    </row>
    <row r="1987" spans="1:5">
      <c r="A1987" t="str">
        <f>IF(INDEX('Display 730 &amp; 1200'!$A:$A,ROW())="","",INDEX('Display 730 &amp; 1200'!$A:$A,ROW()))</f>
        <v/>
      </c>
      <c r="B1987" t="str">
        <f>IF(INDEX('Display 730 &amp; 1200'!$B:$B,ROW())="","",INDEX('Display 730 &amp; 1200'!$B:$B,ROW()))</f>
        <v/>
      </c>
      <c r="C1987" t="str">
        <f>IF(INDEX('Display 730 &amp; 1200'!$D:$D,ROW())="","",INDEX('Display 730 &amp; 1200'!$D:$D,ROW()))</f>
        <v/>
      </c>
      <c r="D1987">
        <f>IF($C1987="",0,SUMIFS(#REF!,#REF!,$C1987,#REF!,"&gt;="&amp;'Display 730 &amp; 1200'!$AN$10,#REF!,"&lt;="&amp;'Display 730 &amp; 1200'!$AN$9))</f>
        <v>0</v>
      </c>
      <c r="E1987">
        <f>IF($C1987="",0,SUMIFS(#REF!,#REF!,$C1987,#REF!,"&gt;="&amp;'Display 730 &amp; 1200'!$AN$12,#REF!,"&lt;="&amp;'Display 730 &amp; 1200'!$AN$11))</f>
        <v>0</v>
      </c>
    </row>
    <row r="1988" spans="1:5">
      <c r="A1988" t="str">
        <f>IF(INDEX('Display 730 &amp; 1200'!$A:$A,ROW())="","",INDEX('Display 730 &amp; 1200'!$A:$A,ROW()))</f>
        <v/>
      </c>
      <c r="B1988" t="str">
        <f>IF(INDEX('Display 730 &amp; 1200'!$B:$B,ROW())="","",INDEX('Display 730 &amp; 1200'!$B:$B,ROW()))</f>
        <v/>
      </c>
      <c r="C1988" t="str">
        <f>IF(INDEX('Display 730 &amp; 1200'!$D:$D,ROW())="","",INDEX('Display 730 &amp; 1200'!$D:$D,ROW()))</f>
        <v/>
      </c>
      <c r="D1988">
        <f>IF($C1988="",0,SUMIFS(#REF!,#REF!,$C1988,#REF!,"&gt;="&amp;'Display 730 &amp; 1200'!$AN$10,#REF!,"&lt;="&amp;'Display 730 &amp; 1200'!$AN$9))</f>
        <v>0</v>
      </c>
      <c r="E1988">
        <f>IF($C1988="",0,SUMIFS(#REF!,#REF!,$C1988,#REF!,"&gt;="&amp;'Display 730 &amp; 1200'!$AN$12,#REF!,"&lt;="&amp;'Display 730 &amp; 1200'!$AN$11))</f>
        <v>0</v>
      </c>
    </row>
    <row r="1989" spans="1:5">
      <c r="A1989" t="str">
        <f>IF(INDEX('Display 730 &amp; 1200'!$A:$A,ROW())="","",INDEX('Display 730 &amp; 1200'!$A:$A,ROW()))</f>
        <v/>
      </c>
      <c r="B1989" t="str">
        <f>IF(INDEX('Display 730 &amp; 1200'!$B:$B,ROW())="","",INDEX('Display 730 &amp; 1200'!$B:$B,ROW()))</f>
        <v/>
      </c>
      <c r="C1989" t="str">
        <f>IF(INDEX('Display 730 &amp; 1200'!$D:$D,ROW())="","",INDEX('Display 730 &amp; 1200'!$D:$D,ROW()))</f>
        <v/>
      </c>
      <c r="D1989">
        <f>IF($C1989="",0,SUMIFS(#REF!,#REF!,$C1989,#REF!,"&gt;="&amp;'Display 730 &amp; 1200'!$AN$10,#REF!,"&lt;="&amp;'Display 730 &amp; 1200'!$AN$9))</f>
        <v>0</v>
      </c>
      <c r="E1989">
        <f>IF($C1989="",0,SUMIFS(#REF!,#REF!,$C1989,#REF!,"&gt;="&amp;'Display 730 &amp; 1200'!$AN$12,#REF!,"&lt;="&amp;'Display 730 &amp; 1200'!$AN$11))</f>
        <v>0</v>
      </c>
    </row>
    <row r="1990" spans="1:5">
      <c r="A1990" t="str">
        <f>IF(INDEX('Display 730 &amp; 1200'!$A:$A,ROW())="","",INDEX('Display 730 &amp; 1200'!$A:$A,ROW()))</f>
        <v/>
      </c>
      <c r="B1990" t="str">
        <f>IF(INDEX('Display 730 &amp; 1200'!$B:$B,ROW())="","",INDEX('Display 730 &amp; 1200'!$B:$B,ROW()))</f>
        <v/>
      </c>
      <c r="C1990" t="str">
        <f>IF(INDEX('Display 730 &amp; 1200'!$D:$D,ROW())="","",INDEX('Display 730 &amp; 1200'!$D:$D,ROW()))</f>
        <v/>
      </c>
      <c r="D1990">
        <f>IF($C1990="",0,SUMIFS(#REF!,#REF!,$C1990,#REF!,"&gt;="&amp;'Display 730 &amp; 1200'!$AN$10,#REF!,"&lt;="&amp;'Display 730 &amp; 1200'!$AN$9))</f>
        <v>0</v>
      </c>
      <c r="E1990">
        <f>IF($C1990="",0,SUMIFS(#REF!,#REF!,$C1990,#REF!,"&gt;="&amp;'Display 730 &amp; 1200'!$AN$12,#REF!,"&lt;="&amp;'Display 730 &amp; 1200'!$AN$11))</f>
        <v>0</v>
      </c>
    </row>
    <row r="1991" spans="1:5">
      <c r="A1991" t="str">
        <f>IF(INDEX('Display 730 &amp; 1200'!$A:$A,ROW())="","",INDEX('Display 730 &amp; 1200'!$A:$A,ROW()))</f>
        <v/>
      </c>
      <c r="B1991" t="str">
        <f>IF(INDEX('Display 730 &amp; 1200'!$B:$B,ROW())="","",INDEX('Display 730 &amp; 1200'!$B:$B,ROW()))</f>
        <v/>
      </c>
      <c r="C1991" t="str">
        <f>IF(INDEX('Display 730 &amp; 1200'!$D:$D,ROW())="","",INDEX('Display 730 &amp; 1200'!$D:$D,ROW()))</f>
        <v/>
      </c>
      <c r="D1991">
        <f>IF($C1991="",0,SUMIFS(#REF!,#REF!,$C1991,#REF!,"&gt;="&amp;'Display 730 &amp; 1200'!$AN$10,#REF!,"&lt;="&amp;'Display 730 &amp; 1200'!$AN$9))</f>
        <v>0</v>
      </c>
      <c r="E1991">
        <f>IF($C1991="",0,SUMIFS(#REF!,#REF!,$C1991,#REF!,"&gt;="&amp;'Display 730 &amp; 1200'!$AN$12,#REF!,"&lt;="&amp;'Display 730 &amp; 1200'!$AN$11))</f>
        <v>0</v>
      </c>
    </row>
    <row r="1992" spans="1:5">
      <c r="A1992" t="str">
        <f>IF(INDEX('Display 730 &amp; 1200'!$A:$A,ROW())="","",INDEX('Display 730 &amp; 1200'!$A:$A,ROW()))</f>
        <v/>
      </c>
      <c r="B1992" t="str">
        <f>IF(INDEX('Display 730 &amp; 1200'!$B:$B,ROW())="","",INDEX('Display 730 &amp; 1200'!$B:$B,ROW()))</f>
        <v/>
      </c>
      <c r="C1992" t="str">
        <f>IF(INDEX('Display 730 &amp; 1200'!$D:$D,ROW())="","",INDEX('Display 730 &amp; 1200'!$D:$D,ROW()))</f>
        <v/>
      </c>
      <c r="D1992">
        <f>IF($C1992="",0,SUMIFS(#REF!,#REF!,$C1992,#REF!,"&gt;="&amp;'Display 730 &amp; 1200'!$AN$10,#REF!,"&lt;="&amp;'Display 730 &amp; 1200'!$AN$9))</f>
        <v>0</v>
      </c>
      <c r="E1992">
        <f>IF($C1992="",0,SUMIFS(#REF!,#REF!,$C1992,#REF!,"&gt;="&amp;'Display 730 &amp; 1200'!$AN$12,#REF!,"&lt;="&amp;'Display 730 &amp; 1200'!$AN$11))</f>
        <v>0</v>
      </c>
    </row>
    <row r="1993" spans="1:5">
      <c r="A1993" t="str">
        <f>IF(INDEX('Display 730 &amp; 1200'!$A:$A,ROW())="","",INDEX('Display 730 &amp; 1200'!$A:$A,ROW()))</f>
        <v/>
      </c>
      <c r="B1993" t="str">
        <f>IF(INDEX('Display 730 &amp; 1200'!$B:$B,ROW())="","",INDEX('Display 730 &amp; 1200'!$B:$B,ROW()))</f>
        <v/>
      </c>
      <c r="C1993" t="str">
        <f>IF(INDEX('Display 730 &amp; 1200'!$D:$D,ROW())="","",INDEX('Display 730 &amp; 1200'!$D:$D,ROW()))</f>
        <v/>
      </c>
      <c r="D1993">
        <f>IF($C1993="",0,SUMIFS(#REF!,#REF!,$C1993,#REF!,"&gt;="&amp;'Display 730 &amp; 1200'!$AN$10,#REF!,"&lt;="&amp;'Display 730 &amp; 1200'!$AN$9))</f>
        <v>0</v>
      </c>
      <c r="E1993">
        <f>IF($C1993="",0,SUMIFS(#REF!,#REF!,$C1993,#REF!,"&gt;="&amp;'Display 730 &amp; 1200'!$AN$12,#REF!,"&lt;="&amp;'Display 730 &amp; 1200'!$AN$11))</f>
        <v>0</v>
      </c>
    </row>
    <row r="1994" spans="1:5">
      <c r="A1994" t="str">
        <f>IF(INDEX('Display 730 &amp; 1200'!$A:$A,ROW())="","",INDEX('Display 730 &amp; 1200'!$A:$A,ROW()))</f>
        <v/>
      </c>
      <c r="B1994" t="str">
        <f>IF(INDEX('Display 730 &amp; 1200'!$B:$B,ROW())="","",INDEX('Display 730 &amp; 1200'!$B:$B,ROW()))</f>
        <v/>
      </c>
      <c r="C1994" t="str">
        <f>IF(INDEX('Display 730 &amp; 1200'!$D:$D,ROW())="","",INDEX('Display 730 &amp; 1200'!$D:$D,ROW()))</f>
        <v/>
      </c>
      <c r="D1994">
        <f>IF($C1994="",0,SUMIFS(#REF!,#REF!,$C1994,#REF!,"&gt;="&amp;'Display 730 &amp; 1200'!$AN$10,#REF!,"&lt;="&amp;'Display 730 &amp; 1200'!$AN$9))</f>
        <v>0</v>
      </c>
      <c r="E1994">
        <f>IF($C1994="",0,SUMIFS(#REF!,#REF!,$C1994,#REF!,"&gt;="&amp;'Display 730 &amp; 1200'!$AN$12,#REF!,"&lt;="&amp;'Display 730 &amp; 1200'!$AN$11))</f>
        <v>0</v>
      </c>
    </row>
    <row r="1995" spans="1:5">
      <c r="A1995" t="str">
        <f>IF(INDEX('Display 730 &amp; 1200'!$A:$A,ROW())="","",INDEX('Display 730 &amp; 1200'!$A:$A,ROW()))</f>
        <v/>
      </c>
      <c r="B1995" t="str">
        <f>IF(INDEX('Display 730 &amp; 1200'!$B:$B,ROW())="","",INDEX('Display 730 &amp; 1200'!$B:$B,ROW()))</f>
        <v/>
      </c>
      <c r="C1995" t="str">
        <f>IF(INDEX('Display 730 &amp; 1200'!$D:$D,ROW())="","",INDEX('Display 730 &amp; 1200'!$D:$D,ROW()))</f>
        <v/>
      </c>
      <c r="D1995">
        <f>IF($C1995="",0,SUMIFS(#REF!,#REF!,$C1995,#REF!,"&gt;="&amp;'Display 730 &amp; 1200'!$AN$10,#REF!,"&lt;="&amp;'Display 730 &amp; 1200'!$AN$9))</f>
        <v>0</v>
      </c>
      <c r="E1995">
        <f>IF($C1995="",0,SUMIFS(#REF!,#REF!,$C1995,#REF!,"&gt;="&amp;'Display 730 &amp; 1200'!$AN$12,#REF!,"&lt;="&amp;'Display 730 &amp; 1200'!$AN$11))</f>
        <v>0</v>
      </c>
    </row>
    <row r="1996" spans="1:5">
      <c r="A1996" t="str">
        <f>IF(INDEX('Display 730 &amp; 1200'!$A:$A,ROW())="","",INDEX('Display 730 &amp; 1200'!$A:$A,ROW()))</f>
        <v/>
      </c>
      <c r="B1996" t="str">
        <f>IF(INDEX('Display 730 &amp; 1200'!$B:$B,ROW())="","",INDEX('Display 730 &amp; 1200'!$B:$B,ROW()))</f>
        <v/>
      </c>
      <c r="C1996" t="str">
        <f>IF(INDEX('Display 730 &amp; 1200'!$D:$D,ROW())="","",INDEX('Display 730 &amp; 1200'!$D:$D,ROW()))</f>
        <v/>
      </c>
      <c r="D1996">
        <f>IF($C1996="",0,SUMIFS(#REF!,#REF!,$C1996,#REF!,"&gt;="&amp;'Display 730 &amp; 1200'!$AN$10,#REF!,"&lt;="&amp;'Display 730 &amp; 1200'!$AN$9))</f>
        <v>0</v>
      </c>
      <c r="E1996">
        <f>IF($C1996="",0,SUMIFS(#REF!,#REF!,$C1996,#REF!,"&gt;="&amp;'Display 730 &amp; 1200'!$AN$12,#REF!,"&lt;="&amp;'Display 730 &amp; 1200'!$AN$11))</f>
        <v>0</v>
      </c>
    </row>
    <row r="1997" spans="1:5">
      <c r="A1997" t="str">
        <f>IF(INDEX('Display 730 &amp; 1200'!$A:$A,ROW())="","",INDEX('Display 730 &amp; 1200'!$A:$A,ROW()))</f>
        <v/>
      </c>
      <c r="B1997" t="str">
        <f>IF(INDEX('Display 730 &amp; 1200'!$B:$B,ROW())="","",INDEX('Display 730 &amp; 1200'!$B:$B,ROW()))</f>
        <v/>
      </c>
      <c r="C1997" t="str">
        <f>IF(INDEX('Display 730 &amp; 1200'!$D:$D,ROW())="","",INDEX('Display 730 &amp; 1200'!$D:$D,ROW()))</f>
        <v/>
      </c>
      <c r="D1997">
        <f>IF($C1997="",0,SUMIFS(#REF!,#REF!,$C1997,#REF!,"&gt;="&amp;'Display 730 &amp; 1200'!$AN$10,#REF!,"&lt;="&amp;'Display 730 &amp; 1200'!$AN$9))</f>
        <v>0</v>
      </c>
      <c r="E1997">
        <f>IF($C1997="",0,SUMIFS(#REF!,#REF!,$C1997,#REF!,"&gt;="&amp;'Display 730 &amp; 1200'!$AN$12,#REF!,"&lt;="&amp;'Display 730 &amp; 1200'!$AN$11))</f>
        <v>0</v>
      </c>
    </row>
    <row r="1998" spans="1:5">
      <c r="A1998" t="str">
        <f>IF(INDEX('Display 730 &amp; 1200'!$A:$A,ROW())="","",INDEX('Display 730 &amp; 1200'!$A:$A,ROW()))</f>
        <v/>
      </c>
      <c r="B1998" t="str">
        <f>IF(INDEX('Display 730 &amp; 1200'!$B:$B,ROW())="","",INDEX('Display 730 &amp; 1200'!$B:$B,ROW()))</f>
        <v/>
      </c>
      <c r="C1998" t="str">
        <f>IF(INDEX('Display 730 &amp; 1200'!$D:$D,ROW())="","",INDEX('Display 730 &amp; 1200'!$D:$D,ROW()))</f>
        <v/>
      </c>
      <c r="D1998">
        <f>IF($C1998="",0,SUMIFS(#REF!,#REF!,$C1998,#REF!,"&gt;="&amp;'Display 730 &amp; 1200'!$AN$10,#REF!,"&lt;="&amp;'Display 730 &amp; 1200'!$AN$9))</f>
        <v>0</v>
      </c>
      <c r="E1998">
        <f>IF($C1998="",0,SUMIFS(#REF!,#REF!,$C1998,#REF!,"&gt;="&amp;'Display 730 &amp; 1200'!$AN$12,#REF!,"&lt;="&amp;'Display 730 &amp; 1200'!$AN$11))</f>
        <v>0</v>
      </c>
    </row>
    <row r="1999" spans="1:5">
      <c r="A1999" t="str">
        <f>IF(INDEX('Display 730 &amp; 1200'!$A:$A,ROW())="","",INDEX('Display 730 &amp; 1200'!$A:$A,ROW()))</f>
        <v/>
      </c>
      <c r="B1999" t="str">
        <f>IF(INDEX('Display 730 &amp; 1200'!$B:$B,ROW())="","",INDEX('Display 730 &amp; 1200'!$B:$B,ROW()))</f>
        <v/>
      </c>
      <c r="C1999" t="str">
        <f>IF(INDEX('Display 730 &amp; 1200'!$D:$D,ROW())="","",INDEX('Display 730 &amp; 1200'!$D:$D,ROW()))</f>
        <v/>
      </c>
      <c r="D1999">
        <f>IF($C1999="",0,SUMIFS(#REF!,#REF!,$C1999,#REF!,"&gt;="&amp;'Display 730 &amp; 1200'!$AN$10,#REF!,"&lt;="&amp;'Display 730 &amp; 1200'!$AN$9))</f>
        <v>0</v>
      </c>
      <c r="E1999">
        <f>IF($C1999="",0,SUMIFS(#REF!,#REF!,$C1999,#REF!,"&gt;="&amp;'Display 730 &amp; 1200'!$AN$12,#REF!,"&lt;="&amp;'Display 730 &amp; 1200'!$AN$11))</f>
        <v>0</v>
      </c>
    </row>
    <row r="2000" spans="1:5">
      <c r="A2000" t="str">
        <f>IF(INDEX('Display 730 &amp; 1200'!$A:$A,ROW())="","",INDEX('Display 730 &amp; 1200'!$A:$A,ROW()))</f>
        <v/>
      </c>
      <c r="B2000" t="str">
        <f>IF(INDEX('Display 730 &amp; 1200'!$B:$B,ROW())="","",INDEX('Display 730 &amp; 1200'!$B:$B,ROW()))</f>
        <v/>
      </c>
      <c r="C2000" t="str">
        <f>IF(INDEX('Display 730 &amp; 1200'!$D:$D,ROW())="","",INDEX('Display 730 &amp; 1200'!$D:$D,ROW()))</f>
        <v/>
      </c>
      <c r="D2000">
        <f>IF($C2000="",0,SUMIFS(#REF!,#REF!,$C2000,#REF!,"&gt;="&amp;'Display 730 &amp; 1200'!$AN$10,#REF!,"&lt;="&amp;'Display 730 &amp; 1200'!$AN$9))</f>
        <v>0</v>
      </c>
      <c r="E2000">
        <f>IF($C2000="",0,SUMIFS(#REF!,#REF!,$C2000,#REF!,"&gt;="&amp;'Display 730 &amp; 1200'!$AN$12,#REF!,"&lt;="&amp;'Display 730 &amp; 1200'!$AN$11))</f>
        <v>0</v>
      </c>
    </row>
    <row r="2001" spans="1:5">
      <c r="A2001" t="str">
        <f>IF(INDEX('Display 730 &amp; 1200'!$A:$A,ROW())="","",INDEX('Display 730 &amp; 1200'!$A:$A,ROW()))</f>
        <v/>
      </c>
      <c r="B2001" t="str">
        <f>IF(INDEX('Display 730 &amp; 1200'!$B:$B,ROW())="","",INDEX('Display 730 &amp; 1200'!$B:$B,ROW()))</f>
        <v/>
      </c>
      <c r="C2001" t="str">
        <f>IF(INDEX('Display 730 &amp; 1200'!$D:$D,ROW())="","",INDEX('Display 730 &amp; 1200'!$D:$D,ROW()))</f>
        <v/>
      </c>
      <c r="D2001">
        <f>IF($C2001="",0,SUMIFS(#REF!,#REF!,$C2001,#REF!,"&gt;="&amp;'Display 730 &amp; 1200'!$AN$10,#REF!,"&lt;="&amp;'Display 730 &amp; 1200'!$AN$9))</f>
        <v>0</v>
      </c>
      <c r="E2001">
        <f>IF($C2001="",0,SUMIFS(#REF!,#REF!,$C2001,#REF!,"&gt;="&amp;'Display 730 &amp; 1200'!$AN$12,#REF!,"&lt;="&amp;'Display 730 &amp; 1200'!$AN$11))</f>
        <v>0</v>
      </c>
    </row>
    <row r="2002" spans="1:5">
      <c r="A2002" t="str">
        <f>IF(INDEX('Display 730 &amp; 1200'!$A:$A,ROW())="","",INDEX('Display 730 &amp; 1200'!$A:$A,ROW()))</f>
        <v/>
      </c>
      <c r="B2002" t="str">
        <f>IF(INDEX('Display 730 &amp; 1200'!$B:$B,ROW())="","",INDEX('Display 730 &amp; 1200'!$B:$B,ROW()))</f>
        <v/>
      </c>
      <c r="C2002" t="str">
        <f>IF(INDEX('Display 730 &amp; 1200'!$D:$D,ROW())="","",INDEX('Display 730 &amp; 1200'!$D:$D,ROW()))</f>
        <v/>
      </c>
      <c r="D2002">
        <f>IF($C2002="",0,SUMIFS(#REF!,#REF!,$C2002,#REF!,"&gt;="&amp;'Display 730 &amp; 1200'!$AN$10,#REF!,"&lt;="&amp;'Display 730 &amp; 1200'!$AN$9))</f>
        <v>0</v>
      </c>
      <c r="E2002">
        <f>IF($C2002="",0,SUMIFS(#REF!,#REF!,$C2002,#REF!,"&gt;="&amp;'Display 730 &amp; 1200'!$AN$12,#REF!,"&lt;="&amp;'Display 730 &amp; 1200'!$AN$11))</f>
        <v>0</v>
      </c>
    </row>
    <row r="2003" spans="1:5">
      <c r="A2003" t="str">
        <f>IF(INDEX('Display 730 &amp; 1200'!$A:$A,ROW())="","",INDEX('Display 730 &amp; 1200'!$A:$A,ROW()))</f>
        <v/>
      </c>
      <c r="B2003" t="str">
        <f>IF(INDEX('Display 730 &amp; 1200'!$B:$B,ROW())="","",INDEX('Display 730 &amp; 1200'!$B:$B,ROW()))</f>
        <v/>
      </c>
      <c r="C2003" t="str">
        <f>IF(INDEX('Display 730 &amp; 1200'!$D:$D,ROW())="","",INDEX('Display 730 &amp; 1200'!$D:$D,ROW()))</f>
        <v/>
      </c>
      <c r="D2003">
        <f>IF($C2003="",0,SUMIFS(#REF!,#REF!,$C2003,#REF!,"&gt;="&amp;'Display 730 &amp; 1200'!$AN$10,#REF!,"&lt;="&amp;'Display 730 &amp; 1200'!$AN$9))</f>
        <v>0</v>
      </c>
      <c r="E2003">
        <f>IF($C2003="",0,SUMIFS(#REF!,#REF!,$C2003,#REF!,"&gt;="&amp;'Display 730 &amp; 1200'!$AN$12,#REF!,"&lt;="&amp;'Display 730 &amp; 1200'!$AN$11))</f>
        <v>0</v>
      </c>
    </row>
    <row r="2004" spans="1:5">
      <c r="A2004" t="str">
        <f>IF(INDEX('Display 730 &amp; 1200'!$A:$A,ROW())="","",INDEX('Display 730 &amp; 1200'!$A:$A,ROW()))</f>
        <v/>
      </c>
      <c r="B2004" t="str">
        <f>IF(INDEX('Display 730 &amp; 1200'!$B:$B,ROW())="","",INDEX('Display 730 &amp; 1200'!$B:$B,ROW()))</f>
        <v/>
      </c>
      <c r="C2004" t="str">
        <f>IF(INDEX('Display 730 &amp; 1200'!$D:$D,ROW())="","",INDEX('Display 730 &amp; 1200'!$D:$D,ROW()))</f>
        <v/>
      </c>
      <c r="D2004">
        <f>IF($C2004="",0,SUMIFS(#REF!,#REF!,$C2004,#REF!,"&gt;="&amp;'Display 730 &amp; 1200'!$AN$10,#REF!,"&lt;="&amp;'Display 730 &amp; 1200'!$AN$9))</f>
        <v>0</v>
      </c>
      <c r="E2004">
        <f>IF($C2004="",0,SUMIFS(#REF!,#REF!,$C2004,#REF!,"&gt;="&amp;'Display 730 &amp; 1200'!$AN$12,#REF!,"&lt;="&amp;'Display 730 &amp; 1200'!$AN$11))</f>
        <v>0</v>
      </c>
    </row>
    <row r="2005" spans="1:5">
      <c r="A2005" t="str">
        <f>IF(INDEX('Display 730 &amp; 1200'!$A:$A,ROW())="","",INDEX('Display 730 &amp; 1200'!$A:$A,ROW()))</f>
        <v/>
      </c>
      <c r="B2005" t="str">
        <f>IF(INDEX('Display 730 &amp; 1200'!$B:$B,ROW())="","",INDEX('Display 730 &amp; 1200'!$B:$B,ROW()))</f>
        <v/>
      </c>
      <c r="C2005" t="str">
        <f>IF(INDEX('Display 730 &amp; 1200'!$D:$D,ROW())="","",INDEX('Display 730 &amp; 1200'!$D:$D,ROW()))</f>
        <v/>
      </c>
      <c r="D2005">
        <f>IF($C2005="",0,SUMIFS(#REF!,#REF!,$C2005,#REF!,"&gt;="&amp;'Display 730 &amp; 1200'!$AN$10,#REF!,"&lt;="&amp;'Display 730 &amp; 1200'!$AN$9))</f>
        <v>0</v>
      </c>
      <c r="E2005">
        <f>IF($C2005="",0,SUMIFS(#REF!,#REF!,$C2005,#REF!,"&gt;="&amp;'Display 730 &amp; 1200'!$AN$12,#REF!,"&lt;="&amp;'Display 730 &amp; 1200'!$AN$11))</f>
        <v>0</v>
      </c>
    </row>
    <row r="2006" spans="1:5">
      <c r="A2006" t="str">
        <f>IF(INDEX('Display 730 &amp; 1200'!$A:$A,ROW())="","",INDEX('Display 730 &amp; 1200'!$A:$A,ROW()))</f>
        <v/>
      </c>
      <c r="B2006" t="str">
        <f>IF(INDEX('Display 730 &amp; 1200'!$B:$B,ROW())="","",INDEX('Display 730 &amp; 1200'!$B:$B,ROW()))</f>
        <v/>
      </c>
      <c r="C2006" t="str">
        <f>IF(INDEX('Display 730 &amp; 1200'!$D:$D,ROW())="","",INDEX('Display 730 &amp; 1200'!$D:$D,ROW()))</f>
        <v/>
      </c>
      <c r="D2006">
        <f>IF($C2006="",0,SUMIFS(#REF!,#REF!,$C2006,#REF!,"&gt;="&amp;'Display 730 &amp; 1200'!$AN$10,#REF!,"&lt;="&amp;'Display 730 &amp; 1200'!$AN$9))</f>
        <v>0</v>
      </c>
      <c r="E2006">
        <f>IF($C2006="",0,SUMIFS(#REF!,#REF!,$C2006,#REF!,"&gt;="&amp;'Display 730 &amp; 1200'!$AN$12,#REF!,"&lt;="&amp;'Display 730 &amp; 1200'!$AN$11))</f>
        <v>0</v>
      </c>
    </row>
    <row r="2007" spans="1:5">
      <c r="A2007" t="str">
        <f>IF(INDEX('Display 730 &amp; 1200'!$A:$A,ROW())="","",INDEX('Display 730 &amp; 1200'!$A:$A,ROW()))</f>
        <v/>
      </c>
      <c r="B2007" t="str">
        <f>IF(INDEX('Display 730 &amp; 1200'!$B:$B,ROW())="","",INDEX('Display 730 &amp; 1200'!$B:$B,ROW()))</f>
        <v/>
      </c>
      <c r="C2007" t="str">
        <f>IF(INDEX('Display 730 &amp; 1200'!$D:$D,ROW())="","",INDEX('Display 730 &amp; 1200'!$D:$D,ROW()))</f>
        <v/>
      </c>
      <c r="D2007">
        <f>IF($C2007="",0,SUMIFS(#REF!,#REF!,$C2007,#REF!,"&gt;="&amp;'Display 730 &amp; 1200'!$AN$10,#REF!,"&lt;="&amp;'Display 730 &amp; 1200'!$AN$9))</f>
        <v>0</v>
      </c>
      <c r="E2007">
        <f>IF($C2007="",0,SUMIFS(#REF!,#REF!,$C2007,#REF!,"&gt;="&amp;'Display 730 &amp; 1200'!$AN$12,#REF!,"&lt;="&amp;'Display 730 &amp; 1200'!$AN$11))</f>
        <v>0</v>
      </c>
    </row>
    <row r="2008" spans="1:5">
      <c r="A2008" t="str">
        <f>IF(INDEX('Display 730 &amp; 1200'!$A:$A,ROW())="","",INDEX('Display 730 &amp; 1200'!$A:$A,ROW()))</f>
        <v/>
      </c>
      <c r="B2008" t="str">
        <f>IF(INDEX('Display 730 &amp; 1200'!$B:$B,ROW())="","",INDEX('Display 730 &amp; 1200'!$B:$B,ROW()))</f>
        <v/>
      </c>
      <c r="C2008" t="str">
        <f>IF(INDEX('Display 730 &amp; 1200'!$D:$D,ROW())="","",INDEX('Display 730 &amp; 1200'!$D:$D,ROW()))</f>
        <v/>
      </c>
      <c r="D2008">
        <f>IF($C2008="",0,SUMIFS(#REF!,#REF!,$C2008,#REF!,"&gt;="&amp;'Display 730 &amp; 1200'!$AN$10,#REF!,"&lt;="&amp;'Display 730 &amp; 1200'!$AN$9))</f>
        <v>0</v>
      </c>
      <c r="E2008">
        <f>IF($C2008="",0,SUMIFS(#REF!,#REF!,$C2008,#REF!,"&gt;="&amp;'Display 730 &amp; 1200'!$AN$12,#REF!,"&lt;="&amp;'Display 730 &amp; 1200'!$AN$11))</f>
        <v>0</v>
      </c>
    </row>
    <row r="2009" spans="1:5">
      <c r="A2009" t="str">
        <f>IF(INDEX('Display 730 &amp; 1200'!$A:$A,ROW())="","",INDEX('Display 730 &amp; 1200'!$A:$A,ROW()))</f>
        <v/>
      </c>
      <c r="B2009" t="str">
        <f>IF(INDEX('Display 730 &amp; 1200'!$B:$B,ROW())="","",INDEX('Display 730 &amp; 1200'!$B:$B,ROW()))</f>
        <v/>
      </c>
      <c r="C2009" t="str">
        <f>IF(INDEX('Display 730 &amp; 1200'!$D:$D,ROW())="","",INDEX('Display 730 &amp; 1200'!$D:$D,ROW()))</f>
        <v/>
      </c>
      <c r="D2009">
        <f>IF($C2009="",0,SUMIFS(#REF!,#REF!,$C2009,#REF!,"&gt;="&amp;'Display 730 &amp; 1200'!$AN$10,#REF!,"&lt;="&amp;'Display 730 &amp; 1200'!$AN$9))</f>
        <v>0</v>
      </c>
      <c r="E2009">
        <f>IF($C2009="",0,SUMIFS(#REF!,#REF!,$C2009,#REF!,"&gt;="&amp;'Display 730 &amp; 1200'!$AN$12,#REF!,"&lt;="&amp;'Display 730 &amp; 1200'!$AN$11))</f>
        <v>0</v>
      </c>
    </row>
    <row r="2010" spans="1:5">
      <c r="A2010" t="str">
        <f>IF(INDEX('Display 730 &amp; 1200'!$A:$A,ROW())="","",INDEX('Display 730 &amp; 1200'!$A:$A,ROW()))</f>
        <v/>
      </c>
      <c r="B2010" t="str">
        <f>IF(INDEX('Display 730 &amp; 1200'!$B:$B,ROW())="","",INDEX('Display 730 &amp; 1200'!$B:$B,ROW()))</f>
        <v/>
      </c>
      <c r="C2010" t="str">
        <f>IF(INDEX('Display 730 &amp; 1200'!$D:$D,ROW())="","",INDEX('Display 730 &amp; 1200'!$D:$D,ROW()))</f>
        <v/>
      </c>
      <c r="D2010">
        <f>IF($C2010="",0,SUMIFS(#REF!,#REF!,$C2010,#REF!,"&gt;="&amp;'Display 730 &amp; 1200'!$AN$10,#REF!,"&lt;="&amp;'Display 730 &amp; 1200'!$AN$9))</f>
        <v>0</v>
      </c>
      <c r="E2010">
        <f>IF($C2010="",0,SUMIFS(#REF!,#REF!,$C2010,#REF!,"&gt;="&amp;'Display 730 &amp; 1200'!$AN$12,#REF!,"&lt;="&amp;'Display 730 &amp; 1200'!$AN$11))</f>
        <v>0</v>
      </c>
    </row>
    <row r="2011" spans="1:5">
      <c r="A2011" t="str">
        <f>IF(INDEX('Display 730 &amp; 1200'!$A:$A,ROW())="","",INDEX('Display 730 &amp; 1200'!$A:$A,ROW()))</f>
        <v/>
      </c>
      <c r="B2011" t="str">
        <f>IF(INDEX('Display 730 &amp; 1200'!$B:$B,ROW())="","",INDEX('Display 730 &amp; 1200'!$B:$B,ROW()))</f>
        <v/>
      </c>
      <c r="C2011" t="str">
        <f>IF(INDEX('Display 730 &amp; 1200'!$D:$D,ROW())="","",INDEX('Display 730 &amp; 1200'!$D:$D,ROW()))</f>
        <v/>
      </c>
      <c r="D2011">
        <f>IF($C2011="",0,SUMIFS(#REF!,#REF!,$C2011,#REF!,"&gt;="&amp;'Display 730 &amp; 1200'!$AN$10,#REF!,"&lt;="&amp;'Display 730 &amp; 1200'!$AN$9))</f>
        <v>0</v>
      </c>
      <c r="E2011">
        <f>IF($C2011="",0,SUMIFS(#REF!,#REF!,$C2011,#REF!,"&gt;="&amp;'Display 730 &amp; 1200'!$AN$12,#REF!,"&lt;="&amp;'Display 730 &amp; 1200'!$AN$11))</f>
        <v>0</v>
      </c>
    </row>
    <row r="2012" spans="1:5">
      <c r="A2012" t="str">
        <f>IF(INDEX('Display 730 &amp; 1200'!$A:$A,ROW())="","",INDEX('Display 730 &amp; 1200'!$A:$A,ROW()))</f>
        <v/>
      </c>
      <c r="B2012" t="str">
        <f>IF(INDEX('Display 730 &amp; 1200'!$B:$B,ROW())="","",INDEX('Display 730 &amp; 1200'!$B:$B,ROW()))</f>
        <v/>
      </c>
      <c r="C2012" t="str">
        <f>IF(INDEX('Display 730 &amp; 1200'!$D:$D,ROW())="","",INDEX('Display 730 &amp; 1200'!$D:$D,ROW()))</f>
        <v/>
      </c>
      <c r="D2012">
        <f>IF($C2012="",0,SUMIFS(#REF!,#REF!,$C2012,#REF!,"&gt;="&amp;'Display 730 &amp; 1200'!$AN$10,#REF!,"&lt;="&amp;'Display 730 &amp; 1200'!$AN$9))</f>
        <v>0</v>
      </c>
      <c r="E2012">
        <f>IF($C2012="",0,SUMIFS(#REF!,#REF!,$C2012,#REF!,"&gt;="&amp;'Display 730 &amp; 1200'!$AN$12,#REF!,"&lt;="&amp;'Display 730 &amp; 1200'!$AN$11))</f>
        <v>0</v>
      </c>
    </row>
    <row r="2013" spans="1:5">
      <c r="A2013" t="str">
        <f>IF(INDEX('Display 730 &amp; 1200'!$A:$A,ROW())="","",INDEX('Display 730 &amp; 1200'!$A:$A,ROW()))</f>
        <v/>
      </c>
      <c r="B2013" t="str">
        <f>IF(INDEX('Display 730 &amp; 1200'!$B:$B,ROW())="","",INDEX('Display 730 &amp; 1200'!$B:$B,ROW()))</f>
        <v/>
      </c>
      <c r="C2013" t="str">
        <f>IF(INDEX('Display 730 &amp; 1200'!$D:$D,ROW())="","",INDEX('Display 730 &amp; 1200'!$D:$D,ROW()))</f>
        <v/>
      </c>
      <c r="D2013">
        <f>IF($C2013="",0,SUMIFS(#REF!,#REF!,$C2013,#REF!,"&gt;="&amp;'Display 730 &amp; 1200'!$AN$10,#REF!,"&lt;="&amp;'Display 730 &amp; 1200'!$AN$9))</f>
        <v>0</v>
      </c>
      <c r="E2013">
        <f>IF($C2013="",0,SUMIFS(#REF!,#REF!,$C2013,#REF!,"&gt;="&amp;'Display 730 &amp; 1200'!$AN$12,#REF!,"&lt;="&amp;'Display 730 &amp; 1200'!$AN$11))</f>
        <v>0</v>
      </c>
    </row>
    <row r="2014" spans="1:5">
      <c r="A2014" t="str">
        <f>IF(INDEX('Display 730 &amp; 1200'!$A:$A,ROW())="","",INDEX('Display 730 &amp; 1200'!$A:$A,ROW()))</f>
        <v/>
      </c>
      <c r="B2014" t="str">
        <f>IF(INDEX('Display 730 &amp; 1200'!$B:$B,ROW())="","",INDEX('Display 730 &amp; 1200'!$B:$B,ROW()))</f>
        <v/>
      </c>
      <c r="C2014" t="str">
        <f>IF(INDEX('Display 730 &amp; 1200'!$D:$D,ROW())="","",INDEX('Display 730 &amp; 1200'!$D:$D,ROW()))</f>
        <v/>
      </c>
      <c r="D2014">
        <f>IF($C2014="",0,SUMIFS(#REF!,#REF!,$C2014,#REF!,"&gt;="&amp;'Display 730 &amp; 1200'!$AN$10,#REF!,"&lt;="&amp;'Display 730 &amp; 1200'!$AN$9))</f>
        <v>0</v>
      </c>
      <c r="E2014">
        <f>IF($C2014="",0,SUMIFS(#REF!,#REF!,$C2014,#REF!,"&gt;="&amp;'Display 730 &amp; 1200'!$AN$12,#REF!,"&lt;="&amp;'Display 730 &amp; 1200'!$AN$11))</f>
        <v>0</v>
      </c>
    </row>
    <row r="2015" spans="1:5">
      <c r="A2015" t="str">
        <f>IF(INDEX('Display 730 &amp; 1200'!$A:$A,ROW())="","",INDEX('Display 730 &amp; 1200'!$A:$A,ROW()))</f>
        <v/>
      </c>
      <c r="B2015" t="str">
        <f>IF(INDEX('Display 730 &amp; 1200'!$B:$B,ROW())="","",INDEX('Display 730 &amp; 1200'!$B:$B,ROW()))</f>
        <v/>
      </c>
      <c r="C2015" t="str">
        <f>IF(INDEX('Display 730 &amp; 1200'!$D:$D,ROW())="","",INDEX('Display 730 &amp; 1200'!$D:$D,ROW()))</f>
        <v/>
      </c>
      <c r="D2015">
        <f>IF($C2015="",0,SUMIFS(#REF!,#REF!,$C2015,#REF!,"&gt;="&amp;'Display 730 &amp; 1200'!$AN$10,#REF!,"&lt;="&amp;'Display 730 &amp; 1200'!$AN$9))</f>
        <v>0</v>
      </c>
      <c r="E2015">
        <f>IF($C2015="",0,SUMIFS(#REF!,#REF!,$C2015,#REF!,"&gt;="&amp;'Display 730 &amp; 1200'!$AN$12,#REF!,"&lt;="&amp;'Display 730 &amp; 1200'!$AN$11))</f>
        <v>0</v>
      </c>
    </row>
    <row r="2016" spans="1:5">
      <c r="A2016" t="str">
        <f>IF(INDEX('Display 730 &amp; 1200'!$A:$A,ROW())="","",INDEX('Display 730 &amp; 1200'!$A:$A,ROW()))</f>
        <v/>
      </c>
      <c r="B2016" t="str">
        <f>IF(INDEX('Display 730 &amp; 1200'!$B:$B,ROW())="","",INDEX('Display 730 &amp; 1200'!$B:$B,ROW()))</f>
        <v/>
      </c>
      <c r="C2016" t="str">
        <f>IF(INDEX('Display 730 &amp; 1200'!$D:$D,ROW())="","",INDEX('Display 730 &amp; 1200'!$D:$D,ROW()))</f>
        <v/>
      </c>
      <c r="D2016">
        <f>IF($C2016="",0,SUMIFS(#REF!,#REF!,$C2016,#REF!,"&gt;="&amp;'Display 730 &amp; 1200'!$AN$10,#REF!,"&lt;="&amp;'Display 730 &amp; 1200'!$AN$9))</f>
        <v>0</v>
      </c>
      <c r="E2016">
        <f>IF($C2016="",0,SUMIFS(#REF!,#REF!,$C2016,#REF!,"&gt;="&amp;'Display 730 &amp; 1200'!$AN$12,#REF!,"&lt;="&amp;'Display 730 &amp; 1200'!$AN$11))</f>
        <v>0</v>
      </c>
    </row>
    <row r="2017" spans="1:5">
      <c r="A2017" t="str">
        <f>IF(INDEX('Display 730 &amp; 1200'!$A:$A,ROW())="","",INDEX('Display 730 &amp; 1200'!$A:$A,ROW()))</f>
        <v/>
      </c>
      <c r="B2017" t="str">
        <f>IF(INDEX('Display 730 &amp; 1200'!$B:$B,ROW())="","",INDEX('Display 730 &amp; 1200'!$B:$B,ROW()))</f>
        <v/>
      </c>
      <c r="C2017" t="str">
        <f>IF(INDEX('Display 730 &amp; 1200'!$D:$D,ROW())="","",INDEX('Display 730 &amp; 1200'!$D:$D,ROW()))</f>
        <v/>
      </c>
      <c r="D2017">
        <f>IF($C2017="",0,SUMIFS(#REF!,#REF!,$C2017,#REF!,"&gt;="&amp;'Display 730 &amp; 1200'!$AN$10,#REF!,"&lt;="&amp;'Display 730 &amp; 1200'!$AN$9))</f>
        <v>0</v>
      </c>
      <c r="E2017">
        <f>IF($C2017="",0,SUMIFS(#REF!,#REF!,$C2017,#REF!,"&gt;="&amp;'Display 730 &amp; 1200'!$AN$12,#REF!,"&lt;="&amp;'Display 730 &amp; 1200'!$AN$11))</f>
        <v>0</v>
      </c>
    </row>
    <row r="2018" spans="1:5">
      <c r="A2018" t="str">
        <f>IF(INDEX('Display 730 &amp; 1200'!$A:$A,ROW())="","",INDEX('Display 730 &amp; 1200'!$A:$A,ROW()))</f>
        <v/>
      </c>
      <c r="B2018" t="str">
        <f>IF(INDEX('Display 730 &amp; 1200'!$B:$B,ROW())="","",INDEX('Display 730 &amp; 1200'!$B:$B,ROW()))</f>
        <v/>
      </c>
      <c r="C2018" t="str">
        <f>IF(INDEX('Display 730 &amp; 1200'!$D:$D,ROW())="","",INDEX('Display 730 &amp; 1200'!$D:$D,ROW()))</f>
        <v/>
      </c>
      <c r="D2018">
        <f>IF($C2018="",0,SUMIFS(#REF!,#REF!,$C2018,#REF!,"&gt;="&amp;'Display 730 &amp; 1200'!$AN$10,#REF!,"&lt;="&amp;'Display 730 &amp; 1200'!$AN$9))</f>
        <v>0</v>
      </c>
      <c r="E2018">
        <f>IF($C2018="",0,SUMIFS(#REF!,#REF!,$C2018,#REF!,"&gt;="&amp;'Display 730 &amp; 1200'!$AN$12,#REF!,"&lt;="&amp;'Display 730 &amp; 1200'!$AN$11))</f>
        <v>0</v>
      </c>
    </row>
    <row r="2019" spans="1:5">
      <c r="A2019" t="str">
        <f>IF(INDEX('Display 730 &amp; 1200'!$A:$A,ROW())="","",INDEX('Display 730 &amp; 1200'!$A:$A,ROW()))</f>
        <v/>
      </c>
      <c r="B2019" t="str">
        <f>IF(INDEX('Display 730 &amp; 1200'!$B:$B,ROW())="","",INDEX('Display 730 &amp; 1200'!$B:$B,ROW()))</f>
        <v/>
      </c>
      <c r="C2019" t="str">
        <f>IF(INDEX('Display 730 &amp; 1200'!$D:$D,ROW())="","",INDEX('Display 730 &amp; 1200'!$D:$D,ROW()))</f>
        <v/>
      </c>
      <c r="D2019">
        <f>IF($C2019="",0,SUMIFS(#REF!,#REF!,$C2019,#REF!,"&gt;="&amp;'Display 730 &amp; 1200'!$AN$10,#REF!,"&lt;="&amp;'Display 730 &amp; 1200'!$AN$9))</f>
        <v>0</v>
      </c>
      <c r="E2019">
        <f>IF($C2019="",0,SUMIFS(#REF!,#REF!,$C2019,#REF!,"&gt;="&amp;'Display 730 &amp; 1200'!$AN$12,#REF!,"&lt;="&amp;'Display 730 &amp; 1200'!$AN$11))</f>
        <v>0</v>
      </c>
    </row>
    <row r="2020" spans="1:5">
      <c r="A2020" t="str">
        <f>IF(INDEX('Display 730 &amp; 1200'!$A:$A,ROW())="","",INDEX('Display 730 &amp; 1200'!$A:$A,ROW()))</f>
        <v/>
      </c>
      <c r="B2020" t="str">
        <f>IF(INDEX('Display 730 &amp; 1200'!$B:$B,ROW())="","",INDEX('Display 730 &amp; 1200'!$B:$B,ROW()))</f>
        <v/>
      </c>
      <c r="C2020" t="str">
        <f>IF(INDEX('Display 730 &amp; 1200'!$D:$D,ROW())="","",INDEX('Display 730 &amp; 1200'!$D:$D,ROW()))</f>
        <v/>
      </c>
      <c r="D2020">
        <f>IF($C2020="",0,SUMIFS(#REF!,#REF!,$C2020,#REF!,"&gt;="&amp;'Display 730 &amp; 1200'!$AN$10,#REF!,"&lt;="&amp;'Display 730 &amp; 1200'!$AN$9))</f>
        <v>0</v>
      </c>
      <c r="E2020">
        <f>IF($C2020="",0,SUMIFS(#REF!,#REF!,$C2020,#REF!,"&gt;="&amp;'Display 730 &amp; 1200'!$AN$12,#REF!,"&lt;="&amp;'Display 730 &amp; 1200'!$AN$11))</f>
        <v>0</v>
      </c>
    </row>
    <row r="2021" spans="1:5">
      <c r="A2021" t="str">
        <f>IF(INDEX('Display 730 &amp; 1200'!$A:$A,ROW())="","",INDEX('Display 730 &amp; 1200'!$A:$A,ROW()))</f>
        <v/>
      </c>
      <c r="B2021" t="str">
        <f>IF(INDEX('Display 730 &amp; 1200'!$B:$B,ROW())="","",INDEX('Display 730 &amp; 1200'!$B:$B,ROW()))</f>
        <v/>
      </c>
      <c r="C2021" t="str">
        <f>IF(INDEX('Display 730 &amp; 1200'!$D:$D,ROW())="","",INDEX('Display 730 &amp; 1200'!$D:$D,ROW()))</f>
        <v/>
      </c>
      <c r="D2021">
        <f>IF($C2021="",0,SUMIFS(#REF!,#REF!,$C2021,#REF!,"&gt;="&amp;'Display 730 &amp; 1200'!$AN$10,#REF!,"&lt;="&amp;'Display 730 &amp; 1200'!$AN$9))</f>
        <v>0</v>
      </c>
      <c r="E2021">
        <f>IF($C2021="",0,SUMIFS(#REF!,#REF!,$C2021,#REF!,"&gt;="&amp;'Display 730 &amp; 1200'!$AN$12,#REF!,"&lt;="&amp;'Display 730 &amp; 1200'!$AN$11))</f>
        <v>0</v>
      </c>
    </row>
    <row r="2022" spans="1:5">
      <c r="A2022" t="str">
        <f>IF(INDEX('Display 730 &amp; 1200'!$A:$A,ROW())="","",INDEX('Display 730 &amp; 1200'!$A:$A,ROW()))</f>
        <v/>
      </c>
      <c r="B2022" t="str">
        <f>IF(INDEX('Display 730 &amp; 1200'!$B:$B,ROW())="","",INDEX('Display 730 &amp; 1200'!$B:$B,ROW()))</f>
        <v/>
      </c>
      <c r="C2022" t="str">
        <f>IF(INDEX('Display 730 &amp; 1200'!$D:$D,ROW())="","",INDEX('Display 730 &amp; 1200'!$D:$D,ROW()))</f>
        <v/>
      </c>
      <c r="D2022">
        <f>IF($C2022="",0,SUMIFS(#REF!,#REF!,$C2022,#REF!,"&gt;="&amp;'Display 730 &amp; 1200'!$AN$10,#REF!,"&lt;="&amp;'Display 730 &amp; 1200'!$AN$9))</f>
        <v>0</v>
      </c>
      <c r="E2022">
        <f>IF($C2022="",0,SUMIFS(#REF!,#REF!,$C2022,#REF!,"&gt;="&amp;'Display 730 &amp; 1200'!$AN$12,#REF!,"&lt;="&amp;'Display 730 &amp; 1200'!$AN$11))</f>
        <v>0</v>
      </c>
    </row>
    <row r="2023" spans="1:5">
      <c r="A2023" t="str">
        <f>IF(INDEX('Display 730 &amp; 1200'!$A:$A,ROW())="","",INDEX('Display 730 &amp; 1200'!$A:$A,ROW()))</f>
        <v/>
      </c>
      <c r="B2023" t="str">
        <f>IF(INDEX('Display 730 &amp; 1200'!$B:$B,ROW())="","",INDEX('Display 730 &amp; 1200'!$B:$B,ROW()))</f>
        <v/>
      </c>
      <c r="C2023" t="str">
        <f>IF(INDEX('Display 730 &amp; 1200'!$D:$D,ROW())="","",INDEX('Display 730 &amp; 1200'!$D:$D,ROW()))</f>
        <v/>
      </c>
      <c r="D2023">
        <f>IF($C2023="",0,SUMIFS(#REF!,#REF!,$C2023,#REF!,"&gt;="&amp;'Display 730 &amp; 1200'!$AN$10,#REF!,"&lt;="&amp;'Display 730 &amp; 1200'!$AN$9))</f>
        <v>0</v>
      </c>
      <c r="E2023">
        <f>IF($C2023="",0,SUMIFS(#REF!,#REF!,$C2023,#REF!,"&gt;="&amp;'Display 730 &amp; 1200'!$AN$12,#REF!,"&lt;="&amp;'Display 730 &amp; 1200'!$AN$11))</f>
        <v>0</v>
      </c>
    </row>
    <row r="2024" spans="1:5">
      <c r="A2024" t="str">
        <f>IF(INDEX('Display 730 &amp; 1200'!$A:$A,ROW())="","",INDEX('Display 730 &amp; 1200'!$A:$A,ROW()))</f>
        <v/>
      </c>
      <c r="B2024" t="str">
        <f>IF(INDEX('Display 730 &amp; 1200'!$B:$B,ROW())="","",INDEX('Display 730 &amp; 1200'!$B:$B,ROW()))</f>
        <v/>
      </c>
      <c r="C2024" t="str">
        <f>IF(INDEX('Display 730 &amp; 1200'!$D:$D,ROW())="","",INDEX('Display 730 &amp; 1200'!$D:$D,ROW()))</f>
        <v/>
      </c>
      <c r="D2024">
        <f>IF($C2024="",0,SUMIFS(#REF!,#REF!,$C2024,#REF!,"&gt;="&amp;'Display 730 &amp; 1200'!$AN$10,#REF!,"&lt;="&amp;'Display 730 &amp; 1200'!$AN$9))</f>
        <v>0</v>
      </c>
      <c r="E2024">
        <f>IF($C2024="",0,SUMIFS(#REF!,#REF!,$C2024,#REF!,"&gt;="&amp;'Display 730 &amp; 1200'!$AN$12,#REF!,"&lt;="&amp;'Display 730 &amp; 1200'!$AN$11))</f>
        <v>0</v>
      </c>
    </row>
    <row r="2025" spans="1:5">
      <c r="A2025" t="str">
        <f>IF(INDEX('Display 730 &amp; 1200'!$A:$A,ROW())="","",INDEX('Display 730 &amp; 1200'!$A:$A,ROW()))</f>
        <v/>
      </c>
      <c r="B2025" t="str">
        <f>IF(INDEX('Display 730 &amp; 1200'!$B:$B,ROW())="","",INDEX('Display 730 &amp; 1200'!$B:$B,ROW()))</f>
        <v/>
      </c>
      <c r="C2025" t="str">
        <f>IF(INDEX('Display 730 &amp; 1200'!$D:$D,ROW())="","",INDEX('Display 730 &amp; 1200'!$D:$D,ROW()))</f>
        <v/>
      </c>
      <c r="D2025">
        <f>IF($C2025="",0,SUMIFS(#REF!,#REF!,$C2025,#REF!,"&gt;="&amp;'Display 730 &amp; 1200'!$AN$10,#REF!,"&lt;="&amp;'Display 730 &amp; 1200'!$AN$9))</f>
        <v>0</v>
      </c>
      <c r="E2025">
        <f>IF($C2025="",0,SUMIFS(#REF!,#REF!,$C2025,#REF!,"&gt;="&amp;'Display 730 &amp; 1200'!$AN$12,#REF!,"&lt;="&amp;'Display 730 &amp; 1200'!$AN$11))</f>
        <v>0</v>
      </c>
    </row>
    <row r="2026" spans="1:5">
      <c r="A2026" t="str">
        <f>IF(INDEX('Display 730 &amp; 1200'!$A:$A,ROW())="","",INDEX('Display 730 &amp; 1200'!$A:$A,ROW()))</f>
        <v/>
      </c>
      <c r="B2026" t="str">
        <f>IF(INDEX('Display 730 &amp; 1200'!$B:$B,ROW())="","",INDEX('Display 730 &amp; 1200'!$B:$B,ROW()))</f>
        <v/>
      </c>
      <c r="C2026" t="str">
        <f>IF(INDEX('Display 730 &amp; 1200'!$D:$D,ROW())="","",INDEX('Display 730 &amp; 1200'!$D:$D,ROW()))</f>
        <v/>
      </c>
      <c r="D2026">
        <f>IF($C2026="",0,SUMIFS(#REF!,#REF!,$C2026,#REF!,"&gt;="&amp;'Display 730 &amp; 1200'!$AN$10,#REF!,"&lt;="&amp;'Display 730 &amp; 1200'!$AN$9))</f>
        <v>0</v>
      </c>
      <c r="E2026">
        <f>IF($C2026="",0,SUMIFS(#REF!,#REF!,$C2026,#REF!,"&gt;="&amp;'Display 730 &amp; 1200'!$AN$12,#REF!,"&lt;="&amp;'Display 730 &amp; 1200'!$AN$11))</f>
        <v>0</v>
      </c>
    </row>
    <row r="2027" spans="1:5">
      <c r="A2027" t="str">
        <f>IF(INDEX('Display 730 &amp; 1200'!$A:$A,ROW())="","",INDEX('Display 730 &amp; 1200'!$A:$A,ROW()))</f>
        <v/>
      </c>
      <c r="B2027" t="str">
        <f>IF(INDEX('Display 730 &amp; 1200'!$B:$B,ROW())="","",INDEX('Display 730 &amp; 1200'!$B:$B,ROW()))</f>
        <v/>
      </c>
      <c r="C2027" t="str">
        <f>IF(INDEX('Display 730 &amp; 1200'!$D:$D,ROW())="","",INDEX('Display 730 &amp; 1200'!$D:$D,ROW()))</f>
        <v/>
      </c>
      <c r="D2027">
        <f>IF($C2027="",0,SUMIFS(#REF!,#REF!,$C2027,#REF!,"&gt;="&amp;'Display 730 &amp; 1200'!$AN$10,#REF!,"&lt;="&amp;'Display 730 &amp; 1200'!$AN$9))</f>
        <v>0</v>
      </c>
      <c r="E2027">
        <f>IF($C2027="",0,SUMIFS(#REF!,#REF!,$C2027,#REF!,"&gt;="&amp;'Display 730 &amp; 1200'!$AN$12,#REF!,"&lt;="&amp;'Display 730 &amp; 1200'!$AN$11))</f>
        <v>0</v>
      </c>
    </row>
    <row r="2028" spans="1:5">
      <c r="A2028" t="str">
        <f>IF(INDEX('Display 730 &amp; 1200'!$A:$A,ROW())="","",INDEX('Display 730 &amp; 1200'!$A:$A,ROW()))</f>
        <v/>
      </c>
      <c r="B2028" t="str">
        <f>IF(INDEX('Display 730 &amp; 1200'!$B:$B,ROW())="","",INDEX('Display 730 &amp; 1200'!$B:$B,ROW()))</f>
        <v/>
      </c>
      <c r="C2028" t="str">
        <f>IF(INDEX('Display 730 &amp; 1200'!$D:$D,ROW())="","",INDEX('Display 730 &amp; 1200'!$D:$D,ROW()))</f>
        <v/>
      </c>
      <c r="D2028">
        <f>IF($C2028="",0,SUMIFS(#REF!,#REF!,$C2028,#REF!,"&gt;="&amp;'Display 730 &amp; 1200'!$AN$10,#REF!,"&lt;="&amp;'Display 730 &amp; 1200'!$AN$9))</f>
        <v>0</v>
      </c>
      <c r="E2028">
        <f>IF($C2028="",0,SUMIFS(#REF!,#REF!,$C2028,#REF!,"&gt;="&amp;'Display 730 &amp; 1200'!$AN$12,#REF!,"&lt;="&amp;'Display 730 &amp; 1200'!$AN$11))</f>
        <v>0</v>
      </c>
    </row>
    <row r="2029" spans="1:5">
      <c r="A2029" t="str">
        <f>IF(INDEX('Display 730 &amp; 1200'!$A:$A,ROW())="","",INDEX('Display 730 &amp; 1200'!$A:$A,ROW()))</f>
        <v/>
      </c>
      <c r="B2029" t="str">
        <f>IF(INDEX('Display 730 &amp; 1200'!$B:$B,ROW())="","",INDEX('Display 730 &amp; 1200'!$B:$B,ROW()))</f>
        <v/>
      </c>
      <c r="C2029" t="str">
        <f>IF(INDEX('Display 730 &amp; 1200'!$D:$D,ROW())="","",INDEX('Display 730 &amp; 1200'!$D:$D,ROW()))</f>
        <v/>
      </c>
      <c r="D2029">
        <f>IF($C2029="",0,SUMIFS(#REF!,#REF!,$C2029,#REF!,"&gt;="&amp;'Display 730 &amp; 1200'!$AN$10,#REF!,"&lt;="&amp;'Display 730 &amp; 1200'!$AN$9))</f>
        <v>0</v>
      </c>
      <c r="E2029">
        <f>IF($C2029="",0,SUMIFS(#REF!,#REF!,$C2029,#REF!,"&gt;="&amp;'Display 730 &amp; 1200'!$AN$12,#REF!,"&lt;="&amp;'Display 730 &amp; 1200'!$AN$11))</f>
        <v>0</v>
      </c>
    </row>
    <row r="2030" spans="1:5">
      <c r="A2030" t="str">
        <f>IF(INDEX('Display 730 &amp; 1200'!$A:$A,ROW())="","",INDEX('Display 730 &amp; 1200'!$A:$A,ROW()))</f>
        <v/>
      </c>
      <c r="B2030" t="str">
        <f>IF(INDEX('Display 730 &amp; 1200'!$B:$B,ROW())="","",INDEX('Display 730 &amp; 1200'!$B:$B,ROW()))</f>
        <v/>
      </c>
      <c r="C2030" t="str">
        <f>IF(INDEX('Display 730 &amp; 1200'!$D:$D,ROW())="","",INDEX('Display 730 &amp; 1200'!$D:$D,ROW()))</f>
        <v/>
      </c>
      <c r="D2030">
        <f>IF($C2030="",0,SUMIFS(#REF!,#REF!,$C2030,#REF!,"&gt;="&amp;'Display 730 &amp; 1200'!$AN$10,#REF!,"&lt;="&amp;'Display 730 &amp; 1200'!$AN$9))</f>
        <v>0</v>
      </c>
      <c r="E2030">
        <f>IF($C2030="",0,SUMIFS(#REF!,#REF!,$C2030,#REF!,"&gt;="&amp;'Display 730 &amp; 1200'!$AN$12,#REF!,"&lt;="&amp;'Display 730 &amp; 1200'!$AN$11))</f>
        <v>0</v>
      </c>
    </row>
    <row r="2031" spans="1:5">
      <c r="A2031" t="str">
        <f>IF(INDEX('Display 730 &amp; 1200'!$A:$A,ROW())="","",INDEX('Display 730 &amp; 1200'!$A:$A,ROW()))</f>
        <v/>
      </c>
      <c r="B2031" t="str">
        <f>IF(INDEX('Display 730 &amp; 1200'!$B:$B,ROW())="","",INDEX('Display 730 &amp; 1200'!$B:$B,ROW()))</f>
        <v/>
      </c>
      <c r="C2031" t="str">
        <f>IF(INDEX('Display 730 &amp; 1200'!$D:$D,ROW())="","",INDEX('Display 730 &amp; 1200'!$D:$D,ROW()))</f>
        <v/>
      </c>
      <c r="D2031">
        <f>IF($C2031="",0,SUMIFS(#REF!,#REF!,$C2031,#REF!,"&gt;="&amp;'Display 730 &amp; 1200'!$AN$10,#REF!,"&lt;="&amp;'Display 730 &amp; 1200'!$AN$9))</f>
        <v>0</v>
      </c>
      <c r="E2031">
        <f>IF($C2031="",0,SUMIFS(#REF!,#REF!,$C2031,#REF!,"&gt;="&amp;'Display 730 &amp; 1200'!$AN$12,#REF!,"&lt;="&amp;'Display 730 &amp; 1200'!$AN$11))</f>
        <v>0</v>
      </c>
    </row>
    <row r="2032" spans="1:5">
      <c r="A2032" t="str">
        <f>IF(INDEX('Display 730 &amp; 1200'!$A:$A,ROW())="","",INDEX('Display 730 &amp; 1200'!$A:$A,ROW()))</f>
        <v/>
      </c>
      <c r="B2032" t="str">
        <f>IF(INDEX('Display 730 &amp; 1200'!$B:$B,ROW())="","",INDEX('Display 730 &amp; 1200'!$B:$B,ROW()))</f>
        <v/>
      </c>
      <c r="C2032" t="str">
        <f>IF(INDEX('Display 730 &amp; 1200'!$D:$D,ROW())="","",INDEX('Display 730 &amp; 1200'!$D:$D,ROW()))</f>
        <v/>
      </c>
      <c r="D2032">
        <f>IF($C2032="",0,SUMIFS(#REF!,#REF!,$C2032,#REF!,"&gt;="&amp;'Display 730 &amp; 1200'!$AN$10,#REF!,"&lt;="&amp;'Display 730 &amp; 1200'!$AN$9))</f>
        <v>0</v>
      </c>
      <c r="E2032">
        <f>IF($C2032="",0,SUMIFS(#REF!,#REF!,$C2032,#REF!,"&gt;="&amp;'Display 730 &amp; 1200'!$AN$12,#REF!,"&lt;="&amp;'Display 730 &amp; 1200'!$AN$11))</f>
        <v>0</v>
      </c>
    </row>
    <row r="2033" spans="1:5">
      <c r="A2033" t="str">
        <f>IF(INDEX('Display 730 &amp; 1200'!$A:$A,ROW())="","",INDEX('Display 730 &amp; 1200'!$A:$A,ROW()))</f>
        <v/>
      </c>
      <c r="B2033" t="str">
        <f>IF(INDEX('Display 730 &amp; 1200'!$B:$B,ROW())="","",INDEX('Display 730 &amp; 1200'!$B:$B,ROW()))</f>
        <v/>
      </c>
      <c r="C2033" t="str">
        <f>IF(INDEX('Display 730 &amp; 1200'!$D:$D,ROW())="","",INDEX('Display 730 &amp; 1200'!$D:$D,ROW()))</f>
        <v/>
      </c>
      <c r="D2033">
        <f>IF($C2033="",0,SUMIFS(#REF!,#REF!,$C2033,#REF!,"&gt;="&amp;'Display 730 &amp; 1200'!$AN$10,#REF!,"&lt;="&amp;'Display 730 &amp; 1200'!$AN$9))</f>
        <v>0</v>
      </c>
      <c r="E2033">
        <f>IF($C2033="",0,SUMIFS(#REF!,#REF!,$C2033,#REF!,"&gt;="&amp;'Display 730 &amp; 1200'!$AN$12,#REF!,"&lt;="&amp;'Display 730 &amp; 1200'!$AN$11))</f>
        <v>0</v>
      </c>
    </row>
    <row r="2034" spans="1:5">
      <c r="A2034" t="str">
        <f>IF(INDEX('Display 730 &amp; 1200'!$A:$A,ROW())="","",INDEX('Display 730 &amp; 1200'!$A:$A,ROW()))</f>
        <v/>
      </c>
      <c r="B2034" t="str">
        <f>IF(INDEX('Display 730 &amp; 1200'!$B:$B,ROW())="","",INDEX('Display 730 &amp; 1200'!$B:$B,ROW()))</f>
        <v/>
      </c>
      <c r="C2034" t="str">
        <f>IF(INDEX('Display 730 &amp; 1200'!$D:$D,ROW())="","",INDEX('Display 730 &amp; 1200'!$D:$D,ROW()))</f>
        <v/>
      </c>
      <c r="D2034">
        <f>IF($C2034="",0,SUMIFS(#REF!,#REF!,$C2034,#REF!,"&gt;="&amp;'Display 730 &amp; 1200'!$AN$10,#REF!,"&lt;="&amp;'Display 730 &amp; 1200'!$AN$9))</f>
        <v>0</v>
      </c>
      <c r="E2034">
        <f>IF($C2034="",0,SUMIFS(#REF!,#REF!,$C2034,#REF!,"&gt;="&amp;'Display 730 &amp; 1200'!$AN$12,#REF!,"&lt;="&amp;'Display 730 &amp; 1200'!$AN$11))</f>
        <v>0</v>
      </c>
    </row>
    <row r="2035" spans="1:5">
      <c r="A2035" t="str">
        <f>IF(INDEX('Display 730 &amp; 1200'!$A:$A,ROW())="","",INDEX('Display 730 &amp; 1200'!$A:$A,ROW()))</f>
        <v/>
      </c>
      <c r="B2035" t="str">
        <f>IF(INDEX('Display 730 &amp; 1200'!$B:$B,ROW())="","",INDEX('Display 730 &amp; 1200'!$B:$B,ROW()))</f>
        <v/>
      </c>
      <c r="C2035" t="str">
        <f>IF(INDEX('Display 730 &amp; 1200'!$D:$D,ROW())="","",INDEX('Display 730 &amp; 1200'!$D:$D,ROW()))</f>
        <v/>
      </c>
      <c r="D2035">
        <f>IF($C2035="",0,SUMIFS(#REF!,#REF!,$C2035,#REF!,"&gt;="&amp;'Display 730 &amp; 1200'!$AN$10,#REF!,"&lt;="&amp;'Display 730 &amp; 1200'!$AN$9))</f>
        <v>0</v>
      </c>
      <c r="E2035">
        <f>IF($C2035="",0,SUMIFS(#REF!,#REF!,$C2035,#REF!,"&gt;="&amp;'Display 730 &amp; 1200'!$AN$12,#REF!,"&lt;="&amp;'Display 730 &amp; 1200'!$AN$11))</f>
        <v>0</v>
      </c>
    </row>
    <row r="2036" spans="1:5">
      <c r="A2036" t="str">
        <f>IF(INDEX('Display 730 &amp; 1200'!$A:$A,ROW())="","",INDEX('Display 730 &amp; 1200'!$A:$A,ROW()))</f>
        <v/>
      </c>
      <c r="B2036" t="str">
        <f>IF(INDEX('Display 730 &amp; 1200'!$B:$B,ROW())="","",INDEX('Display 730 &amp; 1200'!$B:$B,ROW()))</f>
        <v/>
      </c>
      <c r="C2036" t="str">
        <f>IF(INDEX('Display 730 &amp; 1200'!$D:$D,ROW())="","",INDEX('Display 730 &amp; 1200'!$D:$D,ROW()))</f>
        <v/>
      </c>
      <c r="D2036">
        <f>IF($C2036="",0,SUMIFS(#REF!,#REF!,$C2036,#REF!,"&gt;="&amp;'Display 730 &amp; 1200'!$AN$10,#REF!,"&lt;="&amp;'Display 730 &amp; 1200'!$AN$9))</f>
        <v>0</v>
      </c>
      <c r="E2036">
        <f>IF($C2036="",0,SUMIFS(#REF!,#REF!,$C2036,#REF!,"&gt;="&amp;'Display 730 &amp; 1200'!$AN$12,#REF!,"&lt;="&amp;'Display 730 &amp; 1200'!$AN$11))</f>
        <v>0</v>
      </c>
    </row>
    <row r="2037" spans="1:5">
      <c r="A2037" t="str">
        <f>IF(INDEX('Display 730 &amp; 1200'!$A:$A,ROW())="","",INDEX('Display 730 &amp; 1200'!$A:$A,ROW()))</f>
        <v/>
      </c>
      <c r="B2037" t="str">
        <f>IF(INDEX('Display 730 &amp; 1200'!$B:$B,ROW())="","",INDEX('Display 730 &amp; 1200'!$B:$B,ROW()))</f>
        <v/>
      </c>
      <c r="C2037" t="str">
        <f>IF(INDEX('Display 730 &amp; 1200'!$D:$D,ROW())="","",INDEX('Display 730 &amp; 1200'!$D:$D,ROW()))</f>
        <v/>
      </c>
      <c r="D2037">
        <f>IF($C2037="",0,SUMIFS(#REF!,#REF!,$C2037,#REF!,"&gt;="&amp;'Display 730 &amp; 1200'!$AN$10,#REF!,"&lt;="&amp;'Display 730 &amp; 1200'!$AN$9))</f>
        <v>0</v>
      </c>
      <c r="E2037">
        <f>IF($C2037="",0,SUMIFS(#REF!,#REF!,$C2037,#REF!,"&gt;="&amp;'Display 730 &amp; 1200'!$AN$12,#REF!,"&lt;="&amp;'Display 730 &amp; 1200'!$AN$11))</f>
        <v>0</v>
      </c>
    </row>
    <row r="2038" spans="1:5">
      <c r="A2038" t="str">
        <f>IF(INDEX('Display 730 &amp; 1200'!$A:$A,ROW())="","",INDEX('Display 730 &amp; 1200'!$A:$A,ROW()))</f>
        <v/>
      </c>
      <c r="B2038" t="str">
        <f>IF(INDEX('Display 730 &amp; 1200'!$B:$B,ROW())="","",INDEX('Display 730 &amp; 1200'!$B:$B,ROW()))</f>
        <v/>
      </c>
      <c r="C2038" t="str">
        <f>IF(INDEX('Display 730 &amp; 1200'!$D:$D,ROW())="","",INDEX('Display 730 &amp; 1200'!$D:$D,ROW()))</f>
        <v/>
      </c>
      <c r="D2038">
        <f>IF($C2038="",0,SUMIFS(#REF!,#REF!,$C2038,#REF!,"&gt;="&amp;'Display 730 &amp; 1200'!$AN$10,#REF!,"&lt;="&amp;'Display 730 &amp; 1200'!$AN$9))</f>
        <v>0</v>
      </c>
      <c r="E2038">
        <f>IF($C2038="",0,SUMIFS(#REF!,#REF!,$C2038,#REF!,"&gt;="&amp;'Display 730 &amp; 1200'!$AN$12,#REF!,"&lt;="&amp;'Display 730 &amp; 1200'!$AN$11))</f>
        <v>0</v>
      </c>
    </row>
    <row r="2039" spans="1:5">
      <c r="A2039" t="str">
        <f>IF(INDEX('Display 730 &amp; 1200'!$A:$A,ROW())="","",INDEX('Display 730 &amp; 1200'!$A:$A,ROW()))</f>
        <v/>
      </c>
      <c r="B2039" t="str">
        <f>IF(INDEX('Display 730 &amp; 1200'!$B:$B,ROW())="","",INDEX('Display 730 &amp; 1200'!$B:$B,ROW()))</f>
        <v/>
      </c>
      <c r="C2039" t="str">
        <f>IF(INDEX('Display 730 &amp; 1200'!$D:$D,ROW())="","",INDEX('Display 730 &amp; 1200'!$D:$D,ROW()))</f>
        <v/>
      </c>
      <c r="D2039">
        <f>IF($C2039="",0,SUMIFS(#REF!,#REF!,$C2039,#REF!,"&gt;="&amp;'Display 730 &amp; 1200'!$AN$10,#REF!,"&lt;="&amp;'Display 730 &amp; 1200'!$AN$9))</f>
        <v>0</v>
      </c>
      <c r="E2039">
        <f>IF($C2039="",0,SUMIFS(#REF!,#REF!,$C2039,#REF!,"&gt;="&amp;'Display 730 &amp; 1200'!$AN$12,#REF!,"&lt;="&amp;'Display 730 &amp; 1200'!$AN$11))</f>
        <v>0</v>
      </c>
    </row>
    <row r="2040" spans="1:5">
      <c r="A2040" t="str">
        <f>IF(INDEX('Display 730 &amp; 1200'!$A:$A,ROW())="","",INDEX('Display 730 &amp; 1200'!$A:$A,ROW()))</f>
        <v/>
      </c>
      <c r="B2040" t="str">
        <f>IF(INDEX('Display 730 &amp; 1200'!$B:$B,ROW())="","",INDEX('Display 730 &amp; 1200'!$B:$B,ROW()))</f>
        <v/>
      </c>
      <c r="C2040" t="str">
        <f>IF(INDEX('Display 730 &amp; 1200'!$D:$D,ROW())="","",INDEX('Display 730 &amp; 1200'!$D:$D,ROW()))</f>
        <v/>
      </c>
      <c r="D2040">
        <f>IF($C2040="",0,SUMIFS(#REF!,#REF!,$C2040,#REF!,"&gt;="&amp;'Display 730 &amp; 1200'!$AN$10,#REF!,"&lt;="&amp;'Display 730 &amp; 1200'!$AN$9))</f>
        <v>0</v>
      </c>
      <c r="E2040">
        <f>IF($C2040="",0,SUMIFS(#REF!,#REF!,$C2040,#REF!,"&gt;="&amp;'Display 730 &amp; 1200'!$AN$12,#REF!,"&lt;="&amp;'Display 730 &amp; 1200'!$AN$11))</f>
        <v>0</v>
      </c>
    </row>
    <row r="2041" spans="1:5">
      <c r="A2041" t="str">
        <f>IF(INDEX('Display 730 &amp; 1200'!$A:$A,ROW())="","",INDEX('Display 730 &amp; 1200'!$A:$A,ROW()))</f>
        <v/>
      </c>
      <c r="B2041" t="str">
        <f>IF(INDEX('Display 730 &amp; 1200'!$B:$B,ROW())="","",INDEX('Display 730 &amp; 1200'!$B:$B,ROW()))</f>
        <v/>
      </c>
      <c r="C2041" t="str">
        <f>IF(INDEX('Display 730 &amp; 1200'!$D:$D,ROW())="","",INDEX('Display 730 &amp; 1200'!$D:$D,ROW()))</f>
        <v/>
      </c>
      <c r="D2041">
        <f>IF($C2041="",0,SUMIFS(#REF!,#REF!,$C2041,#REF!,"&gt;="&amp;'Display 730 &amp; 1200'!$AN$10,#REF!,"&lt;="&amp;'Display 730 &amp; 1200'!$AN$9))</f>
        <v>0</v>
      </c>
      <c r="E2041">
        <f>IF($C2041="",0,SUMIFS(#REF!,#REF!,$C2041,#REF!,"&gt;="&amp;'Display 730 &amp; 1200'!$AN$12,#REF!,"&lt;="&amp;'Display 730 &amp; 1200'!$AN$11))</f>
        <v>0</v>
      </c>
    </row>
    <row r="2042" spans="1:5">
      <c r="A2042" t="str">
        <f>IF(INDEX('Display 730 &amp; 1200'!$A:$A,ROW())="","",INDEX('Display 730 &amp; 1200'!$A:$A,ROW()))</f>
        <v/>
      </c>
      <c r="B2042" t="str">
        <f>IF(INDEX('Display 730 &amp; 1200'!$B:$B,ROW())="","",INDEX('Display 730 &amp; 1200'!$B:$B,ROW()))</f>
        <v/>
      </c>
      <c r="C2042" t="str">
        <f>IF(INDEX('Display 730 &amp; 1200'!$D:$D,ROW())="","",INDEX('Display 730 &amp; 1200'!$D:$D,ROW()))</f>
        <v/>
      </c>
      <c r="D2042">
        <f>IF($C2042="",0,SUMIFS(#REF!,#REF!,$C2042,#REF!,"&gt;="&amp;'Display 730 &amp; 1200'!$AN$10,#REF!,"&lt;="&amp;'Display 730 &amp; 1200'!$AN$9))</f>
        <v>0</v>
      </c>
      <c r="E2042">
        <f>IF($C2042="",0,SUMIFS(#REF!,#REF!,$C2042,#REF!,"&gt;="&amp;'Display 730 &amp; 1200'!$AN$12,#REF!,"&lt;="&amp;'Display 730 &amp; 1200'!$AN$11))</f>
        <v>0</v>
      </c>
    </row>
    <row r="2043" spans="1:5">
      <c r="A2043" t="str">
        <f>IF(INDEX('Display 730 &amp; 1200'!$A:$A,ROW())="","",INDEX('Display 730 &amp; 1200'!$A:$A,ROW()))</f>
        <v/>
      </c>
      <c r="B2043" t="str">
        <f>IF(INDEX('Display 730 &amp; 1200'!$B:$B,ROW())="","",INDEX('Display 730 &amp; 1200'!$B:$B,ROW()))</f>
        <v/>
      </c>
      <c r="C2043" t="str">
        <f>IF(INDEX('Display 730 &amp; 1200'!$D:$D,ROW())="","",INDEX('Display 730 &amp; 1200'!$D:$D,ROW()))</f>
        <v/>
      </c>
      <c r="D2043">
        <f>IF($C2043="",0,SUMIFS(#REF!,#REF!,$C2043,#REF!,"&gt;="&amp;'Display 730 &amp; 1200'!$AN$10,#REF!,"&lt;="&amp;'Display 730 &amp; 1200'!$AN$9))</f>
        <v>0</v>
      </c>
      <c r="E2043">
        <f>IF($C2043="",0,SUMIFS(#REF!,#REF!,$C2043,#REF!,"&gt;="&amp;'Display 730 &amp; 1200'!$AN$12,#REF!,"&lt;="&amp;'Display 730 &amp; 1200'!$AN$11))</f>
        <v>0</v>
      </c>
    </row>
    <row r="2044" spans="1:5">
      <c r="A2044" t="str">
        <f>IF(INDEX('Display 730 &amp; 1200'!$A:$A,ROW())="","",INDEX('Display 730 &amp; 1200'!$A:$A,ROW()))</f>
        <v/>
      </c>
      <c r="B2044" t="str">
        <f>IF(INDEX('Display 730 &amp; 1200'!$B:$B,ROW())="","",INDEX('Display 730 &amp; 1200'!$B:$B,ROW()))</f>
        <v/>
      </c>
      <c r="C2044" t="str">
        <f>IF(INDEX('Display 730 &amp; 1200'!$D:$D,ROW())="","",INDEX('Display 730 &amp; 1200'!$D:$D,ROW()))</f>
        <v/>
      </c>
      <c r="D2044">
        <f>IF($C2044="",0,SUMIFS(#REF!,#REF!,$C2044,#REF!,"&gt;="&amp;'Display 730 &amp; 1200'!$AN$10,#REF!,"&lt;="&amp;'Display 730 &amp; 1200'!$AN$9))</f>
        <v>0</v>
      </c>
      <c r="E2044">
        <f>IF($C2044="",0,SUMIFS(#REF!,#REF!,$C2044,#REF!,"&gt;="&amp;'Display 730 &amp; 1200'!$AN$12,#REF!,"&lt;="&amp;'Display 730 &amp; 1200'!$AN$11))</f>
        <v>0</v>
      </c>
    </row>
    <row r="2045" spans="1:5">
      <c r="A2045" t="str">
        <f>IF(INDEX('Display 730 &amp; 1200'!$A:$A,ROW())="","",INDEX('Display 730 &amp; 1200'!$A:$A,ROW()))</f>
        <v/>
      </c>
      <c r="B2045" t="str">
        <f>IF(INDEX('Display 730 &amp; 1200'!$B:$B,ROW())="","",INDEX('Display 730 &amp; 1200'!$B:$B,ROW()))</f>
        <v/>
      </c>
      <c r="C2045" t="str">
        <f>IF(INDEX('Display 730 &amp; 1200'!$D:$D,ROW())="","",INDEX('Display 730 &amp; 1200'!$D:$D,ROW()))</f>
        <v/>
      </c>
      <c r="D2045">
        <f>IF($C2045="",0,SUMIFS(#REF!,#REF!,$C2045,#REF!,"&gt;="&amp;'Display 730 &amp; 1200'!$AN$10,#REF!,"&lt;="&amp;'Display 730 &amp; 1200'!$AN$9))</f>
        <v>0</v>
      </c>
      <c r="E2045">
        <f>IF($C2045="",0,SUMIFS(#REF!,#REF!,$C2045,#REF!,"&gt;="&amp;'Display 730 &amp; 1200'!$AN$12,#REF!,"&lt;="&amp;'Display 730 &amp; 1200'!$AN$11))</f>
        <v>0</v>
      </c>
    </row>
    <row r="2046" spans="1:5">
      <c r="A2046" t="str">
        <f>IF(INDEX('Display 730 &amp; 1200'!$A:$A,ROW())="","",INDEX('Display 730 &amp; 1200'!$A:$A,ROW()))</f>
        <v/>
      </c>
      <c r="B2046" t="str">
        <f>IF(INDEX('Display 730 &amp; 1200'!$B:$B,ROW())="","",INDEX('Display 730 &amp; 1200'!$B:$B,ROW()))</f>
        <v/>
      </c>
      <c r="C2046" t="str">
        <f>IF(INDEX('Display 730 &amp; 1200'!$D:$D,ROW())="","",INDEX('Display 730 &amp; 1200'!$D:$D,ROW()))</f>
        <v/>
      </c>
      <c r="D2046">
        <f>IF($C2046="",0,SUMIFS(#REF!,#REF!,$C2046,#REF!,"&gt;="&amp;'Display 730 &amp; 1200'!$AN$10,#REF!,"&lt;="&amp;'Display 730 &amp; 1200'!$AN$9))</f>
        <v>0</v>
      </c>
      <c r="E2046">
        <f>IF($C2046="",0,SUMIFS(#REF!,#REF!,$C2046,#REF!,"&gt;="&amp;'Display 730 &amp; 1200'!$AN$12,#REF!,"&lt;="&amp;'Display 730 &amp; 1200'!$AN$11))</f>
        <v>0</v>
      </c>
    </row>
    <row r="2047" spans="1:5">
      <c r="A2047" t="str">
        <f>IF(INDEX('Display 730 &amp; 1200'!$A:$A,ROW())="","",INDEX('Display 730 &amp; 1200'!$A:$A,ROW()))</f>
        <v/>
      </c>
      <c r="B2047" t="str">
        <f>IF(INDEX('Display 730 &amp; 1200'!$B:$B,ROW())="","",INDEX('Display 730 &amp; 1200'!$B:$B,ROW()))</f>
        <v/>
      </c>
      <c r="C2047" t="str">
        <f>IF(INDEX('Display 730 &amp; 1200'!$D:$D,ROW())="","",INDEX('Display 730 &amp; 1200'!$D:$D,ROW()))</f>
        <v/>
      </c>
      <c r="D2047">
        <f>IF($C2047="",0,SUMIFS(#REF!,#REF!,$C2047,#REF!,"&gt;="&amp;'Display 730 &amp; 1200'!$AN$10,#REF!,"&lt;="&amp;'Display 730 &amp; 1200'!$AN$9))</f>
        <v>0</v>
      </c>
      <c r="E2047">
        <f>IF($C2047="",0,SUMIFS(#REF!,#REF!,$C2047,#REF!,"&gt;="&amp;'Display 730 &amp; 1200'!$AN$12,#REF!,"&lt;="&amp;'Display 730 &amp; 1200'!$AN$11))</f>
        <v>0</v>
      </c>
    </row>
    <row r="2048" spans="1:5">
      <c r="A2048" t="str">
        <f>IF(INDEX('Display 730 &amp; 1200'!$A:$A,ROW())="","",INDEX('Display 730 &amp; 1200'!$A:$A,ROW()))</f>
        <v/>
      </c>
      <c r="B2048" t="str">
        <f>IF(INDEX('Display 730 &amp; 1200'!$B:$B,ROW())="","",INDEX('Display 730 &amp; 1200'!$B:$B,ROW()))</f>
        <v/>
      </c>
      <c r="C2048" t="str">
        <f>IF(INDEX('Display 730 &amp; 1200'!$D:$D,ROW())="","",INDEX('Display 730 &amp; 1200'!$D:$D,ROW()))</f>
        <v/>
      </c>
      <c r="D2048">
        <f>IF($C2048="",0,SUMIFS(#REF!,#REF!,$C2048,#REF!,"&gt;="&amp;'Display 730 &amp; 1200'!$AN$10,#REF!,"&lt;="&amp;'Display 730 &amp; 1200'!$AN$9))</f>
        <v>0</v>
      </c>
      <c r="E2048">
        <f>IF($C2048="",0,SUMIFS(#REF!,#REF!,$C2048,#REF!,"&gt;="&amp;'Display 730 &amp; 1200'!$AN$12,#REF!,"&lt;="&amp;'Display 730 &amp; 1200'!$AN$11))</f>
        <v>0</v>
      </c>
    </row>
    <row r="2049" spans="1:5">
      <c r="A2049" t="str">
        <f>IF(INDEX('Display 730 &amp; 1200'!$A:$A,ROW())="","",INDEX('Display 730 &amp; 1200'!$A:$A,ROW()))</f>
        <v/>
      </c>
      <c r="B2049" t="str">
        <f>IF(INDEX('Display 730 &amp; 1200'!$B:$B,ROW())="","",INDEX('Display 730 &amp; 1200'!$B:$B,ROW()))</f>
        <v/>
      </c>
      <c r="C2049" t="str">
        <f>IF(INDEX('Display 730 &amp; 1200'!$D:$D,ROW())="","",INDEX('Display 730 &amp; 1200'!$D:$D,ROW()))</f>
        <v/>
      </c>
      <c r="D2049">
        <f>IF($C2049="",0,SUMIFS(#REF!,#REF!,$C2049,#REF!,"&gt;="&amp;'Display 730 &amp; 1200'!$AN$10,#REF!,"&lt;="&amp;'Display 730 &amp; 1200'!$AN$9))</f>
        <v>0</v>
      </c>
      <c r="E2049">
        <f>IF($C2049="",0,SUMIFS(#REF!,#REF!,$C2049,#REF!,"&gt;="&amp;'Display 730 &amp; 1200'!$AN$12,#REF!,"&lt;="&amp;'Display 730 &amp; 1200'!$AN$11))</f>
        <v>0</v>
      </c>
    </row>
    <row r="2050" spans="1:5">
      <c r="A2050" t="str">
        <f>IF(INDEX('Display 730 &amp; 1200'!$A:$A,ROW())="","",INDEX('Display 730 &amp; 1200'!$A:$A,ROW()))</f>
        <v/>
      </c>
      <c r="B2050" t="str">
        <f>IF(INDEX('Display 730 &amp; 1200'!$B:$B,ROW())="","",INDEX('Display 730 &amp; 1200'!$B:$B,ROW()))</f>
        <v/>
      </c>
      <c r="C2050" t="str">
        <f>IF(INDEX('Display 730 &amp; 1200'!$D:$D,ROW())="","",INDEX('Display 730 &amp; 1200'!$D:$D,ROW()))</f>
        <v/>
      </c>
      <c r="D2050">
        <f>IF($C2050="",0,SUMIFS(#REF!,#REF!,$C2050,#REF!,"&gt;="&amp;'Display 730 &amp; 1200'!$AN$10,#REF!,"&lt;="&amp;'Display 730 &amp; 1200'!$AN$9))</f>
        <v>0</v>
      </c>
      <c r="E2050">
        <f>IF($C2050="",0,SUMIFS(#REF!,#REF!,$C2050,#REF!,"&gt;="&amp;'Display 730 &amp; 1200'!$AN$12,#REF!,"&lt;="&amp;'Display 730 &amp; 1200'!$AN$11))</f>
        <v>0</v>
      </c>
    </row>
    <row r="2051" spans="1:5">
      <c r="A2051" t="str">
        <f>IF(INDEX('Display 730 &amp; 1200'!$A:$A,ROW())="","",INDEX('Display 730 &amp; 1200'!$A:$A,ROW()))</f>
        <v/>
      </c>
      <c r="B2051" t="str">
        <f>IF(INDEX('Display 730 &amp; 1200'!$B:$B,ROW())="","",INDEX('Display 730 &amp; 1200'!$B:$B,ROW()))</f>
        <v/>
      </c>
      <c r="C2051" t="str">
        <f>IF(INDEX('Display 730 &amp; 1200'!$D:$D,ROW())="","",INDEX('Display 730 &amp; 1200'!$D:$D,ROW()))</f>
        <v/>
      </c>
      <c r="D2051">
        <f>IF($C2051="",0,SUMIFS(#REF!,#REF!,$C2051,#REF!,"&gt;="&amp;'Display 730 &amp; 1200'!$AN$10,#REF!,"&lt;="&amp;'Display 730 &amp; 1200'!$AN$9))</f>
        <v>0</v>
      </c>
      <c r="E2051">
        <f>IF($C2051="",0,SUMIFS(#REF!,#REF!,$C2051,#REF!,"&gt;="&amp;'Display 730 &amp; 1200'!$AN$12,#REF!,"&lt;="&amp;'Display 730 &amp; 1200'!$AN$11))</f>
        <v>0</v>
      </c>
    </row>
    <row r="2052" spans="1:5">
      <c r="A2052" t="str">
        <f>IF(INDEX('Display 730 &amp; 1200'!$A:$A,ROW())="","",INDEX('Display 730 &amp; 1200'!$A:$A,ROW()))</f>
        <v/>
      </c>
      <c r="B2052" t="str">
        <f>IF(INDEX('Display 730 &amp; 1200'!$B:$B,ROW())="","",INDEX('Display 730 &amp; 1200'!$B:$B,ROW()))</f>
        <v/>
      </c>
      <c r="C2052" t="str">
        <f>IF(INDEX('Display 730 &amp; 1200'!$D:$D,ROW())="","",INDEX('Display 730 &amp; 1200'!$D:$D,ROW()))</f>
        <v/>
      </c>
      <c r="D2052">
        <f>IF($C2052="",0,SUMIFS(#REF!,#REF!,$C2052,#REF!,"&gt;="&amp;'Display 730 &amp; 1200'!$AN$10,#REF!,"&lt;="&amp;'Display 730 &amp; 1200'!$AN$9))</f>
        <v>0</v>
      </c>
      <c r="E2052">
        <f>IF($C2052="",0,SUMIFS(#REF!,#REF!,$C2052,#REF!,"&gt;="&amp;'Display 730 &amp; 1200'!$AN$12,#REF!,"&lt;="&amp;'Display 730 &amp; 1200'!$AN$11))</f>
        <v>0</v>
      </c>
    </row>
    <row r="2053" spans="1:5">
      <c r="A2053" t="str">
        <f>IF(INDEX('Display 730 &amp; 1200'!$A:$A,ROW())="","",INDEX('Display 730 &amp; 1200'!$A:$A,ROW()))</f>
        <v/>
      </c>
      <c r="B2053" t="str">
        <f>IF(INDEX('Display 730 &amp; 1200'!$B:$B,ROW())="","",INDEX('Display 730 &amp; 1200'!$B:$B,ROW()))</f>
        <v/>
      </c>
      <c r="C2053" t="str">
        <f>IF(INDEX('Display 730 &amp; 1200'!$D:$D,ROW())="","",INDEX('Display 730 &amp; 1200'!$D:$D,ROW()))</f>
        <v/>
      </c>
      <c r="D2053">
        <f>IF($C2053="",0,SUMIFS(#REF!,#REF!,$C2053,#REF!,"&gt;="&amp;'Display 730 &amp; 1200'!$AN$10,#REF!,"&lt;="&amp;'Display 730 &amp; 1200'!$AN$9))</f>
        <v>0</v>
      </c>
      <c r="E2053">
        <f>IF($C2053="",0,SUMIFS(#REF!,#REF!,$C2053,#REF!,"&gt;="&amp;'Display 730 &amp; 1200'!$AN$12,#REF!,"&lt;="&amp;'Display 730 &amp; 1200'!$AN$11))</f>
        <v>0</v>
      </c>
    </row>
    <row r="2054" spans="1:5">
      <c r="A2054" t="str">
        <f>IF(INDEX('Display 730 &amp; 1200'!$A:$A,ROW())="","",INDEX('Display 730 &amp; 1200'!$A:$A,ROW()))</f>
        <v/>
      </c>
      <c r="B2054" t="str">
        <f>IF(INDEX('Display 730 &amp; 1200'!$B:$B,ROW())="","",INDEX('Display 730 &amp; 1200'!$B:$B,ROW()))</f>
        <v/>
      </c>
      <c r="C2054" t="str">
        <f>IF(INDEX('Display 730 &amp; 1200'!$D:$D,ROW())="","",INDEX('Display 730 &amp; 1200'!$D:$D,ROW()))</f>
        <v/>
      </c>
      <c r="D2054">
        <f>IF($C2054="",0,SUMIFS(#REF!,#REF!,$C2054,#REF!,"&gt;="&amp;'Display 730 &amp; 1200'!$AN$10,#REF!,"&lt;="&amp;'Display 730 &amp; 1200'!$AN$9))</f>
        <v>0</v>
      </c>
      <c r="E2054">
        <f>IF($C2054="",0,SUMIFS(#REF!,#REF!,$C2054,#REF!,"&gt;="&amp;'Display 730 &amp; 1200'!$AN$12,#REF!,"&lt;="&amp;'Display 730 &amp; 1200'!$AN$11))</f>
        <v>0</v>
      </c>
    </row>
    <row r="2055" spans="1:5">
      <c r="A2055" t="str">
        <f>IF(INDEX('Display 730 &amp; 1200'!$A:$A,ROW())="","",INDEX('Display 730 &amp; 1200'!$A:$A,ROW()))</f>
        <v/>
      </c>
      <c r="B2055" t="str">
        <f>IF(INDEX('Display 730 &amp; 1200'!$B:$B,ROW())="","",INDEX('Display 730 &amp; 1200'!$B:$B,ROW()))</f>
        <v/>
      </c>
      <c r="C2055" t="str">
        <f>IF(INDEX('Display 730 &amp; 1200'!$D:$D,ROW())="","",INDEX('Display 730 &amp; 1200'!$D:$D,ROW()))</f>
        <v/>
      </c>
      <c r="D2055">
        <f>IF($C2055="",0,SUMIFS(#REF!,#REF!,$C2055,#REF!,"&gt;="&amp;'Display 730 &amp; 1200'!$AN$10,#REF!,"&lt;="&amp;'Display 730 &amp; 1200'!$AN$9))</f>
        <v>0</v>
      </c>
      <c r="E2055">
        <f>IF($C2055="",0,SUMIFS(#REF!,#REF!,$C2055,#REF!,"&gt;="&amp;'Display 730 &amp; 1200'!$AN$12,#REF!,"&lt;="&amp;'Display 730 &amp; 1200'!$AN$11))</f>
        <v>0</v>
      </c>
    </row>
    <row r="2056" spans="1:5">
      <c r="A2056" t="str">
        <f>IF(INDEX('Display 730 &amp; 1200'!$A:$A,ROW())="","",INDEX('Display 730 &amp; 1200'!$A:$A,ROW()))</f>
        <v/>
      </c>
      <c r="B2056" t="str">
        <f>IF(INDEX('Display 730 &amp; 1200'!$B:$B,ROW())="","",INDEX('Display 730 &amp; 1200'!$B:$B,ROW()))</f>
        <v/>
      </c>
      <c r="C2056" t="str">
        <f>IF(INDEX('Display 730 &amp; 1200'!$D:$D,ROW())="","",INDEX('Display 730 &amp; 1200'!$D:$D,ROW()))</f>
        <v/>
      </c>
      <c r="D2056">
        <f>IF($C2056="",0,SUMIFS(#REF!,#REF!,$C2056,#REF!,"&gt;="&amp;'Display 730 &amp; 1200'!$AN$10,#REF!,"&lt;="&amp;'Display 730 &amp; 1200'!$AN$9))</f>
        <v>0</v>
      </c>
      <c r="E2056">
        <f>IF($C2056="",0,SUMIFS(#REF!,#REF!,$C2056,#REF!,"&gt;="&amp;'Display 730 &amp; 1200'!$AN$12,#REF!,"&lt;="&amp;'Display 730 &amp; 1200'!$AN$11))</f>
        <v>0</v>
      </c>
    </row>
    <row r="2057" spans="1:5">
      <c r="A2057" t="str">
        <f>IF(INDEX('Display 730 &amp; 1200'!$A:$A,ROW())="","",INDEX('Display 730 &amp; 1200'!$A:$A,ROW()))</f>
        <v/>
      </c>
      <c r="B2057" t="str">
        <f>IF(INDEX('Display 730 &amp; 1200'!$B:$B,ROW())="","",INDEX('Display 730 &amp; 1200'!$B:$B,ROW()))</f>
        <v/>
      </c>
      <c r="C2057" t="str">
        <f>IF(INDEX('Display 730 &amp; 1200'!$D:$D,ROW())="","",INDEX('Display 730 &amp; 1200'!$D:$D,ROW()))</f>
        <v/>
      </c>
      <c r="D2057">
        <f>IF($C2057="",0,SUMIFS(#REF!,#REF!,$C2057,#REF!,"&gt;="&amp;'Display 730 &amp; 1200'!$AN$10,#REF!,"&lt;="&amp;'Display 730 &amp; 1200'!$AN$9))</f>
        <v>0</v>
      </c>
      <c r="E2057">
        <f>IF($C2057="",0,SUMIFS(#REF!,#REF!,$C2057,#REF!,"&gt;="&amp;'Display 730 &amp; 1200'!$AN$12,#REF!,"&lt;="&amp;'Display 730 &amp; 1200'!$AN$11))</f>
        <v>0</v>
      </c>
    </row>
    <row r="2058" spans="1:5">
      <c r="A2058" t="str">
        <f>IF(INDEX('Display 730 &amp; 1200'!$A:$A,ROW())="","",INDEX('Display 730 &amp; 1200'!$A:$A,ROW()))</f>
        <v/>
      </c>
      <c r="B2058" t="str">
        <f>IF(INDEX('Display 730 &amp; 1200'!$B:$B,ROW())="","",INDEX('Display 730 &amp; 1200'!$B:$B,ROW()))</f>
        <v/>
      </c>
      <c r="C2058" t="str">
        <f>IF(INDEX('Display 730 &amp; 1200'!$D:$D,ROW())="","",INDEX('Display 730 &amp; 1200'!$D:$D,ROW()))</f>
        <v/>
      </c>
      <c r="D2058">
        <f>IF($C2058="",0,SUMIFS(#REF!,#REF!,$C2058,#REF!,"&gt;="&amp;'Display 730 &amp; 1200'!$AN$10,#REF!,"&lt;="&amp;'Display 730 &amp; 1200'!$AN$9))</f>
        <v>0</v>
      </c>
      <c r="E2058">
        <f>IF($C2058="",0,SUMIFS(#REF!,#REF!,$C2058,#REF!,"&gt;="&amp;'Display 730 &amp; 1200'!$AN$12,#REF!,"&lt;="&amp;'Display 730 &amp; 1200'!$AN$11))</f>
        <v>0</v>
      </c>
    </row>
    <row r="2059" spans="1:5">
      <c r="A2059" t="str">
        <f>IF(INDEX('Display 730 &amp; 1200'!$A:$A,ROW())="","",INDEX('Display 730 &amp; 1200'!$A:$A,ROW()))</f>
        <v/>
      </c>
      <c r="B2059" t="str">
        <f>IF(INDEX('Display 730 &amp; 1200'!$B:$B,ROW())="","",INDEX('Display 730 &amp; 1200'!$B:$B,ROW()))</f>
        <v/>
      </c>
      <c r="C2059" t="str">
        <f>IF(INDEX('Display 730 &amp; 1200'!$D:$D,ROW())="","",INDEX('Display 730 &amp; 1200'!$D:$D,ROW()))</f>
        <v/>
      </c>
      <c r="D2059">
        <f>IF($C2059="",0,SUMIFS(#REF!,#REF!,$C2059,#REF!,"&gt;="&amp;'Display 730 &amp; 1200'!$AN$10,#REF!,"&lt;="&amp;'Display 730 &amp; 1200'!$AN$9))</f>
        <v>0</v>
      </c>
      <c r="E2059">
        <f>IF($C2059="",0,SUMIFS(#REF!,#REF!,$C2059,#REF!,"&gt;="&amp;'Display 730 &amp; 1200'!$AN$12,#REF!,"&lt;="&amp;'Display 730 &amp; 1200'!$AN$11))</f>
        <v>0</v>
      </c>
    </row>
    <row r="2060" spans="1:5">
      <c r="A2060" t="str">
        <f>IF(INDEX('Display 730 &amp; 1200'!$A:$A,ROW())="","",INDEX('Display 730 &amp; 1200'!$A:$A,ROW()))</f>
        <v/>
      </c>
      <c r="B2060" t="str">
        <f>IF(INDEX('Display 730 &amp; 1200'!$B:$B,ROW())="","",INDEX('Display 730 &amp; 1200'!$B:$B,ROW()))</f>
        <v/>
      </c>
      <c r="C2060" t="str">
        <f>IF(INDEX('Display 730 &amp; 1200'!$D:$D,ROW())="","",INDEX('Display 730 &amp; 1200'!$D:$D,ROW()))</f>
        <v/>
      </c>
      <c r="D2060">
        <f>IF($C2060="",0,SUMIFS(#REF!,#REF!,$C2060,#REF!,"&gt;="&amp;'Display 730 &amp; 1200'!$AN$10,#REF!,"&lt;="&amp;'Display 730 &amp; 1200'!$AN$9))</f>
        <v>0</v>
      </c>
      <c r="E2060">
        <f>IF($C2060="",0,SUMIFS(#REF!,#REF!,$C2060,#REF!,"&gt;="&amp;'Display 730 &amp; 1200'!$AN$12,#REF!,"&lt;="&amp;'Display 730 &amp; 1200'!$AN$11))</f>
        <v>0</v>
      </c>
    </row>
    <row r="2061" spans="1:5">
      <c r="A2061" t="str">
        <f>IF(INDEX('Display 730 &amp; 1200'!$A:$A,ROW())="","",INDEX('Display 730 &amp; 1200'!$A:$A,ROW()))</f>
        <v/>
      </c>
      <c r="B2061" t="str">
        <f>IF(INDEX('Display 730 &amp; 1200'!$B:$B,ROW())="","",INDEX('Display 730 &amp; 1200'!$B:$B,ROW()))</f>
        <v/>
      </c>
      <c r="C2061" t="str">
        <f>IF(INDEX('Display 730 &amp; 1200'!$D:$D,ROW())="","",INDEX('Display 730 &amp; 1200'!$D:$D,ROW()))</f>
        <v/>
      </c>
      <c r="D2061">
        <f>IF($C2061="",0,SUMIFS(#REF!,#REF!,$C2061,#REF!,"&gt;="&amp;'Display 730 &amp; 1200'!$AN$10,#REF!,"&lt;="&amp;'Display 730 &amp; 1200'!$AN$9))</f>
        <v>0</v>
      </c>
      <c r="E2061">
        <f>IF($C2061="",0,SUMIFS(#REF!,#REF!,$C2061,#REF!,"&gt;="&amp;'Display 730 &amp; 1200'!$AN$12,#REF!,"&lt;="&amp;'Display 730 &amp; 1200'!$AN$11))</f>
        <v>0</v>
      </c>
    </row>
    <row r="2062" spans="1:5">
      <c r="A2062" t="str">
        <f>IF(INDEX('Display 730 &amp; 1200'!$A:$A,ROW())="","",INDEX('Display 730 &amp; 1200'!$A:$A,ROW()))</f>
        <v/>
      </c>
      <c r="B2062" t="str">
        <f>IF(INDEX('Display 730 &amp; 1200'!$B:$B,ROW())="","",INDEX('Display 730 &amp; 1200'!$B:$B,ROW()))</f>
        <v/>
      </c>
      <c r="C2062" t="str">
        <f>IF(INDEX('Display 730 &amp; 1200'!$D:$D,ROW())="","",INDEX('Display 730 &amp; 1200'!$D:$D,ROW()))</f>
        <v/>
      </c>
      <c r="D2062">
        <f>IF($C2062="",0,SUMIFS(#REF!,#REF!,$C2062,#REF!,"&gt;="&amp;'Display 730 &amp; 1200'!$AN$10,#REF!,"&lt;="&amp;'Display 730 &amp; 1200'!$AN$9))</f>
        <v>0</v>
      </c>
      <c r="E2062">
        <f>IF($C2062="",0,SUMIFS(#REF!,#REF!,$C2062,#REF!,"&gt;="&amp;'Display 730 &amp; 1200'!$AN$12,#REF!,"&lt;="&amp;'Display 730 &amp; 1200'!$AN$11))</f>
        <v>0</v>
      </c>
    </row>
    <row r="2063" spans="1:5">
      <c r="A2063" t="str">
        <f>IF(INDEX('Display 730 &amp; 1200'!$A:$A,ROW())="","",INDEX('Display 730 &amp; 1200'!$A:$A,ROW()))</f>
        <v/>
      </c>
      <c r="B2063" t="str">
        <f>IF(INDEX('Display 730 &amp; 1200'!$B:$B,ROW())="","",INDEX('Display 730 &amp; 1200'!$B:$B,ROW()))</f>
        <v/>
      </c>
      <c r="C2063" t="str">
        <f>IF(INDEX('Display 730 &amp; 1200'!$D:$D,ROW())="","",INDEX('Display 730 &amp; 1200'!$D:$D,ROW()))</f>
        <v/>
      </c>
      <c r="D2063">
        <f>IF($C2063="",0,SUMIFS(#REF!,#REF!,$C2063,#REF!,"&gt;="&amp;'Display 730 &amp; 1200'!$AN$10,#REF!,"&lt;="&amp;'Display 730 &amp; 1200'!$AN$9))</f>
        <v>0</v>
      </c>
      <c r="E2063">
        <f>IF($C2063="",0,SUMIFS(#REF!,#REF!,$C2063,#REF!,"&gt;="&amp;'Display 730 &amp; 1200'!$AN$12,#REF!,"&lt;="&amp;'Display 730 &amp; 1200'!$AN$11))</f>
        <v>0</v>
      </c>
    </row>
    <row r="2064" spans="1:5">
      <c r="A2064" t="str">
        <f>IF(INDEX('Display 730 &amp; 1200'!$A:$A,ROW())="","",INDEX('Display 730 &amp; 1200'!$A:$A,ROW()))</f>
        <v/>
      </c>
      <c r="B2064" t="str">
        <f>IF(INDEX('Display 730 &amp; 1200'!$B:$B,ROW())="","",INDEX('Display 730 &amp; 1200'!$B:$B,ROW()))</f>
        <v/>
      </c>
      <c r="C2064" t="str">
        <f>IF(INDEX('Display 730 &amp; 1200'!$D:$D,ROW())="","",INDEX('Display 730 &amp; 1200'!$D:$D,ROW()))</f>
        <v/>
      </c>
      <c r="D2064">
        <f>IF($C2064="",0,SUMIFS(#REF!,#REF!,$C2064,#REF!,"&gt;="&amp;'Display 730 &amp; 1200'!$AN$10,#REF!,"&lt;="&amp;'Display 730 &amp; 1200'!$AN$9))</f>
        <v>0</v>
      </c>
      <c r="E2064">
        <f>IF($C2064="",0,SUMIFS(#REF!,#REF!,$C2064,#REF!,"&gt;="&amp;'Display 730 &amp; 1200'!$AN$12,#REF!,"&lt;="&amp;'Display 730 &amp; 1200'!$AN$11))</f>
        <v>0</v>
      </c>
    </row>
    <row r="2065" spans="1:5">
      <c r="A2065" t="str">
        <f>IF(INDEX('Display 730 &amp; 1200'!$A:$A,ROW())="","",INDEX('Display 730 &amp; 1200'!$A:$A,ROW()))</f>
        <v/>
      </c>
      <c r="B2065" t="str">
        <f>IF(INDEX('Display 730 &amp; 1200'!$B:$B,ROW())="","",INDEX('Display 730 &amp; 1200'!$B:$B,ROW()))</f>
        <v/>
      </c>
      <c r="C2065" t="str">
        <f>IF(INDEX('Display 730 &amp; 1200'!$D:$D,ROW())="","",INDEX('Display 730 &amp; 1200'!$D:$D,ROW()))</f>
        <v/>
      </c>
      <c r="D2065">
        <f>IF($C2065="",0,SUMIFS(#REF!,#REF!,$C2065,#REF!,"&gt;="&amp;'Display 730 &amp; 1200'!$AN$10,#REF!,"&lt;="&amp;'Display 730 &amp; 1200'!$AN$9))</f>
        <v>0</v>
      </c>
      <c r="E2065">
        <f>IF($C2065="",0,SUMIFS(#REF!,#REF!,$C2065,#REF!,"&gt;="&amp;'Display 730 &amp; 1200'!$AN$12,#REF!,"&lt;="&amp;'Display 730 &amp; 1200'!$AN$11))</f>
        <v>0</v>
      </c>
    </row>
    <row r="2066" spans="1:5">
      <c r="A2066" t="str">
        <f>IF(INDEX('Display 730 &amp; 1200'!$A:$A,ROW())="","",INDEX('Display 730 &amp; 1200'!$A:$A,ROW()))</f>
        <v/>
      </c>
      <c r="B2066" t="str">
        <f>IF(INDEX('Display 730 &amp; 1200'!$B:$B,ROW())="","",INDEX('Display 730 &amp; 1200'!$B:$B,ROW()))</f>
        <v/>
      </c>
      <c r="C2066" t="str">
        <f>IF(INDEX('Display 730 &amp; 1200'!$D:$D,ROW())="","",INDEX('Display 730 &amp; 1200'!$D:$D,ROW()))</f>
        <v/>
      </c>
      <c r="D2066">
        <f>IF($C2066="",0,SUMIFS(#REF!,#REF!,$C2066,#REF!,"&gt;="&amp;'Display 730 &amp; 1200'!$AN$10,#REF!,"&lt;="&amp;'Display 730 &amp; 1200'!$AN$9))</f>
        <v>0</v>
      </c>
      <c r="E2066">
        <f>IF($C2066="",0,SUMIFS(#REF!,#REF!,$C2066,#REF!,"&gt;="&amp;'Display 730 &amp; 1200'!$AN$12,#REF!,"&lt;="&amp;'Display 730 &amp; 1200'!$AN$11))</f>
        <v>0</v>
      </c>
    </row>
    <row r="2067" spans="1:5">
      <c r="A2067" t="str">
        <f>IF(INDEX('Display 730 &amp; 1200'!$A:$A,ROW())="","",INDEX('Display 730 &amp; 1200'!$A:$A,ROW()))</f>
        <v/>
      </c>
      <c r="B2067" t="str">
        <f>IF(INDEX('Display 730 &amp; 1200'!$B:$B,ROW())="","",INDEX('Display 730 &amp; 1200'!$B:$B,ROW()))</f>
        <v/>
      </c>
      <c r="C2067" t="str">
        <f>IF(INDEX('Display 730 &amp; 1200'!$D:$D,ROW())="","",INDEX('Display 730 &amp; 1200'!$D:$D,ROW()))</f>
        <v/>
      </c>
      <c r="D2067">
        <f>IF($C2067="",0,SUMIFS(#REF!,#REF!,$C2067,#REF!,"&gt;="&amp;'Display 730 &amp; 1200'!$AN$10,#REF!,"&lt;="&amp;'Display 730 &amp; 1200'!$AN$9))</f>
        <v>0</v>
      </c>
      <c r="E2067">
        <f>IF($C2067="",0,SUMIFS(#REF!,#REF!,$C2067,#REF!,"&gt;="&amp;'Display 730 &amp; 1200'!$AN$12,#REF!,"&lt;="&amp;'Display 730 &amp; 1200'!$AN$11))</f>
        <v>0</v>
      </c>
    </row>
    <row r="2068" spans="1:5">
      <c r="A2068" t="str">
        <f>IF(INDEX('Display 730 &amp; 1200'!$A:$A,ROW())="","",INDEX('Display 730 &amp; 1200'!$A:$A,ROW()))</f>
        <v/>
      </c>
      <c r="B2068" t="str">
        <f>IF(INDEX('Display 730 &amp; 1200'!$B:$B,ROW())="","",INDEX('Display 730 &amp; 1200'!$B:$B,ROW()))</f>
        <v/>
      </c>
      <c r="C2068" t="str">
        <f>IF(INDEX('Display 730 &amp; 1200'!$D:$D,ROW())="","",INDEX('Display 730 &amp; 1200'!$D:$D,ROW()))</f>
        <v/>
      </c>
      <c r="D2068">
        <f>IF($C2068="",0,SUMIFS(#REF!,#REF!,$C2068,#REF!,"&gt;="&amp;'Display 730 &amp; 1200'!$AN$10,#REF!,"&lt;="&amp;'Display 730 &amp; 1200'!$AN$9))</f>
        <v>0</v>
      </c>
      <c r="E2068">
        <f>IF($C2068="",0,SUMIFS(#REF!,#REF!,$C2068,#REF!,"&gt;="&amp;'Display 730 &amp; 1200'!$AN$12,#REF!,"&lt;="&amp;'Display 730 &amp; 1200'!$AN$11))</f>
        <v>0</v>
      </c>
    </row>
    <row r="2069" spans="1:5">
      <c r="A2069" t="str">
        <f>IF(INDEX('Display 730 &amp; 1200'!$A:$A,ROW())="","",INDEX('Display 730 &amp; 1200'!$A:$A,ROW()))</f>
        <v/>
      </c>
      <c r="B2069" t="str">
        <f>IF(INDEX('Display 730 &amp; 1200'!$B:$B,ROW())="","",INDEX('Display 730 &amp; 1200'!$B:$B,ROW()))</f>
        <v/>
      </c>
      <c r="C2069" t="str">
        <f>IF(INDEX('Display 730 &amp; 1200'!$D:$D,ROW())="","",INDEX('Display 730 &amp; 1200'!$D:$D,ROW()))</f>
        <v/>
      </c>
      <c r="D2069">
        <f>IF($C2069="",0,SUMIFS(#REF!,#REF!,$C2069,#REF!,"&gt;="&amp;'Display 730 &amp; 1200'!$AN$10,#REF!,"&lt;="&amp;'Display 730 &amp; 1200'!$AN$9))</f>
        <v>0</v>
      </c>
      <c r="E2069">
        <f>IF($C2069="",0,SUMIFS(#REF!,#REF!,$C2069,#REF!,"&gt;="&amp;'Display 730 &amp; 1200'!$AN$12,#REF!,"&lt;="&amp;'Display 730 &amp; 1200'!$AN$11))</f>
        <v>0</v>
      </c>
    </row>
    <row r="2070" spans="1:5">
      <c r="A2070" t="str">
        <f>IF(INDEX('Display 730 &amp; 1200'!$A:$A,ROW())="","",INDEX('Display 730 &amp; 1200'!$A:$A,ROW()))</f>
        <v/>
      </c>
      <c r="B2070" t="str">
        <f>IF(INDEX('Display 730 &amp; 1200'!$B:$B,ROW())="","",INDEX('Display 730 &amp; 1200'!$B:$B,ROW()))</f>
        <v/>
      </c>
      <c r="C2070" t="str">
        <f>IF(INDEX('Display 730 &amp; 1200'!$D:$D,ROW())="","",INDEX('Display 730 &amp; 1200'!$D:$D,ROW()))</f>
        <v/>
      </c>
      <c r="D2070">
        <f>IF($C2070="",0,SUMIFS(#REF!,#REF!,$C2070,#REF!,"&gt;="&amp;'Display 730 &amp; 1200'!$AN$10,#REF!,"&lt;="&amp;'Display 730 &amp; 1200'!$AN$9))</f>
        <v>0</v>
      </c>
      <c r="E2070">
        <f>IF($C2070="",0,SUMIFS(#REF!,#REF!,$C2070,#REF!,"&gt;="&amp;'Display 730 &amp; 1200'!$AN$12,#REF!,"&lt;="&amp;'Display 730 &amp; 1200'!$AN$11))</f>
        <v>0</v>
      </c>
    </row>
    <row r="2071" spans="1:5">
      <c r="A2071" t="str">
        <f>IF(INDEX('Display 730 &amp; 1200'!$A:$A,ROW())="","",INDEX('Display 730 &amp; 1200'!$A:$A,ROW()))</f>
        <v/>
      </c>
      <c r="B2071" t="str">
        <f>IF(INDEX('Display 730 &amp; 1200'!$B:$B,ROW())="","",INDEX('Display 730 &amp; 1200'!$B:$B,ROW()))</f>
        <v/>
      </c>
      <c r="C2071" t="str">
        <f>IF(INDEX('Display 730 &amp; 1200'!$D:$D,ROW())="","",INDEX('Display 730 &amp; 1200'!$D:$D,ROW()))</f>
        <v/>
      </c>
      <c r="D2071">
        <f>IF($C2071="",0,SUMIFS(#REF!,#REF!,$C2071,#REF!,"&gt;="&amp;'Display 730 &amp; 1200'!$AN$10,#REF!,"&lt;="&amp;'Display 730 &amp; 1200'!$AN$9))</f>
        <v>0</v>
      </c>
      <c r="E2071">
        <f>IF($C2071="",0,SUMIFS(#REF!,#REF!,$C2071,#REF!,"&gt;="&amp;'Display 730 &amp; 1200'!$AN$12,#REF!,"&lt;="&amp;'Display 730 &amp; 1200'!$AN$11))</f>
        <v>0</v>
      </c>
    </row>
    <row r="2072" spans="1:5">
      <c r="A2072" t="str">
        <f>IF(INDEX('Display 730 &amp; 1200'!$A:$A,ROW())="","",INDEX('Display 730 &amp; 1200'!$A:$A,ROW()))</f>
        <v/>
      </c>
      <c r="B2072" t="str">
        <f>IF(INDEX('Display 730 &amp; 1200'!$B:$B,ROW())="","",INDEX('Display 730 &amp; 1200'!$B:$B,ROW()))</f>
        <v/>
      </c>
      <c r="C2072" t="str">
        <f>IF(INDEX('Display 730 &amp; 1200'!$D:$D,ROW())="","",INDEX('Display 730 &amp; 1200'!$D:$D,ROW()))</f>
        <v/>
      </c>
      <c r="D2072">
        <f>IF($C2072="",0,SUMIFS(#REF!,#REF!,$C2072,#REF!,"&gt;="&amp;'Display 730 &amp; 1200'!$AN$10,#REF!,"&lt;="&amp;'Display 730 &amp; 1200'!$AN$9))</f>
        <v>0</v>
      </c>
      <c r="E2072">
        <f>IF($C2072="",0,SUMIFS(#REF!,#REF!,$C2072,#REF!,"&gt;="&amp;'Display 730 &amp; 1200'!$AN$12,#REF!,"&lt;="&amp;'Display 730 &amp; 1200'!$AN$11))</f>
        <v>0</v>
      </c>
    </row>
    <row r="2073" spans="1:5">
      <c r="A2073" t="str">
        <f>IF(INDEX('Display 730 &amp; 1200'!$A:$A,ROW())="","",INDEX('Display 730 &amp; 1200'!$A:$A,ROW()))</f>
        <v/>
      </c>
      <c r="B2073" t="str">
        <f>IF(INDEX('Display 730 &amp; 1200'!$B:$B,ROW())="","",INDEX('Display 730 &amp; 1200'!$B:$B,ROW()))</f>
        <v/>
      </c>
      <c r="C2073" t="str">
        <f>IF(INDEX('Display 730 &amp; 1200'!$D:$D,ROW())="","",INDEX('Display 730 &amp; 1200'!$D:$D,ROW()))</f>
        <v/>
      </c>
      <c r="D2073">
        <f>IF($C2073="",0,SUMIFS(#REF!,#REF!,$C2073,#REF!,"&gt;="&amp;'Display 730 &amp; 1200'!$AN$10,#REF!,"&lt;="&amp;'Display 730 &amp; 1200'!$AN$9))</f>
        <v>0</v>
      </c>
      <c r="E2073">
        <f>IF($C2073="",0,SUMIFS(#REF!,#REF!,$C2073,#REF!,"&gt;="&amp;'Display 730 &amp; 1200'!$AN$12,#REF!,"&lt;="&amp;'Display 730 &amp; 1200'!$AN$11))</f>
        <v>0</v>
      </c>
    </row>
    <row r="2074" spans="1:5">
      <c r="A2074" t="str">
        <f>IF(INDEX('Display 730 &amp; 1200'!$A:$A,ROW())="","",INDEX('Display 730 &amp; 1200'!$A:$A,ROW()))</f>
        <v/>
      </c>
      <c r="B2074" t="str">
        <f>IF(INDEX('Display 730 &amp; 1200'!$B:$B,ROW())="","",INDEX('Display 730 &amp; 1200'!$B:$B,ROW()))</f>
        <v/>
      </c>
      <c r="C2074" t="str">
        <f>IF(INDEX('Display 730 &amp; 1200'!$D:$D,ROW())="","",INDEX('Display 730 &amp; 1200'!$D:$D,ROW()))</f>
        <v/>
      </c>
      <c r="D2074">
        <f>IF($C2074="",0,SUMIFS(#REF!,#REF!,$C2074,#REF!,"&gt;="&amp;'Display 730 &amp; 1200'!$AN$10,#REF!,"&lt;="&amp;'Display 730 &amp; 1200'!$AN$9))</f>
        <v>0</v>
      </c>
      <c r="E2074">
        <f>IF($C2074="",0,SUMIFS(#REF!,#REF!,$C2074,#REF!,"&gt;="&amp;'Display 730 &amp; 1200'!$AN$12,#REF!,"&lt;="&amp;'Display 730 &amp; 1200'!$AN$11))</f>
        <v>0</v>
      </c>
    </row>
    <row r="2075" spans="1:5">
      <c r="A2075" t="str">
        <f>IF(INDEX('Display 730 &amp; 1200'!$A:$A,ROW())="","",INDEX('Display 730 &amp; 1200'!$A:$A,ROW()))</f>
        <v/>
      </c>
      <c r="B2075" t="str">
        <f>IF(INDEX('Display 730 &amp; 1200'!$B:$B,ROW())="","",INDEX('Display 730 &amp; 1200'!$B:$B,ROW()))</f>
        <v/>
      </c>
      <c r="C2075" t="str">
        <f>IF(INDEX('Display 730 &amp; 1200'!$D:$D,ROW())="","",INDEX('Display 730 &amp; 1200'!$D:$D,ROW()))</f>
        <v/>
      </c>
      <c r="D2075">
        <f>IF($C2075="",0,SUMIFS(#REF!,#REF!,$C2075,#REF!,"&gt;="&amp;'Display 730 &amp; 1200'!$AN$10,#REF!,"&lt;="&amp;'Display 730 &amp; 1200'!$AN$9))</f>
        <v>0</v>
      </c>
      <c r="E2075">
        <f>IF($C2075="",0,SUMIFS(#REF!,#REF!,$C2075,#REF!,"&gt;="&amp;'Display 730 &amp; 1200'!$AN$12,#REF!,"&lt;="&amp;'Display 730 &amp; 1200'!$AN$11))</f>
        <v>0</v>
      </c>
    </row>
    <row r="2076" spans="1:5">
      <c r="A2076" t="str">
        <f>IF(INDEX('Display 730 &amp; 1200'!$A:$A,ROW())="","",INDEX('Display 730 &amp; 1200'!$A:$A,ROW()))</f>
        <v/>
      </c>
      <c r="B2076" t="str">
        <f>IF(INDEX('Display 730 &amp; 1200'!$B:$B,ROW())="","",INDEX('Display 730 &amp; 1200'!$B:$B,ROW()))</f>
        <v/>
      </c>
      <c r="C2076" t="str">
        <f>IF(INDEX('Display 730 &amp; 1200'!$D:$D,ROW())="","",INDEX('Display 730 &amp; 1200'!$D:$D,ROW()))</f>
        <v/>
      </c>
      <c r="D2076">
        <f>IF($C2076="",0,SUMIFS(#REF!,#REF!,$C2076,#REF!,"&gt;="&amp;'Display 730 &amp; 1200'!$AN$10,#REF!,"&lt;="&amp;'Display 730 &amp; 1200'!$AN$9))</f>
        <v>0</v>
      </c>
      <c r="E2076">
        <f>IF($C2076="",0,SUMIFS(#REF!,#REF!,$C2076,#REF!,"&gt;="&amp;'Display 730 &amp; 1200'!$AN$12,#REF!,"&lt;="&amp;'Display 730 &amp; 1200'!$AN$11))</f>
        <v>0</v>
      </c>
    </row>
    <row r="2077" spans="1:5">
      <c r="A2077" t="str">
        <f>IF(INDEX('Display 730 &amp; 1200'!$A:$A,ROW())="","",INDEX('Display 730 &amp; 1200'!$A:$A,ROW()))</f>
        <v/>
      </c>
      <c r="B2077" t="str">
        <f>IF(INDEX('Display 730 &amp; 1200'!$B:$B,ROW())="","",INDEX('Display 730 &amp; 1200'!$B:$B,ROW()))</f>
        <v/>
      </c>
      <c r="C2077" t="str">
        <f>IF(INDEX('Display 730 &amp; 1200'!$D:$D,ROW())="","",INDEX('Display 730 &amp; 1200'!$D:$D,ROW()))</f>
        <v/>
      </c>
      <c r="D2077">
        <f>IF($C2077="",0,SUMIFS(#REF!,#REF!,$C2077,#REF!,"&gt;="&amp;'Display 730 &amp; 1200'!$AN$10,#REF!,"&lt;="&amp;'Display 730 &amp; 1200'!$AN$9))</f>
        <v>0</v>
      </c>
      <c r="E2077">
        <f>IF($C2077="",0,SUMIFS(#REF!,#REF!,$C2077,#REF!,"&gt;="&amp;'Display 730 &amp; 1200'!$AN$12,#REF!,"&lt;="&amp;'Display 730 &amp; 1200'!$AN$11))</f>
        <v>0</v>
      </c>
    </row>
    <row r="2078" spans="1:5">
      <c r="A2078" t="str">
        <f>IF(INDEX('Display 730 &amp; 1200'!$A:$A,ROW())="","",INDEX('Display 730 &amp; 1200'!$A:$A,ROW()))</f>
        <v/>
      </c>
      <c r="B2078" t="str">
        <f>IF(INDEX('Display 730 &amp; 1200'!$B:$B,ROW())="","",INDEX('Display 730 &amp; 1200'!$B:$B,ROW()))</f>
        <v/>
      </c>
      <c r="C2078" t="str">
        <f>IF(INDEX('Display 730 &amp; 1200'!$D:$D,ROW())="","",INDEX('Display 730 &amp; 1200'!$D:$D,ROW()))</f>
        <v/>
      </c>
      <c r="D2078">
        <f>IF($C2078="",0,SUMIFS(#REF!,#REF!,$C2078,#REF!,"&gt;="&amp;'Display 730 &amp; 1200'!$AN$10,#REF!,"&lt;="&amp;'Display 730 &amp; 1200'!$AN$9))</f>
        <v>0</v>
      </c>
      <c r="E2078">
        <f>IF($C2078="",0,SUMIFS(#REF!,#REF!,$C2078,#REF!,"&gt;="&amp;'Display 730 &amp; 1200'!$AN$12,#REF!,"&lt;="&amp;'Display 730 &amp; 1200'!$AN$11))</f>
        <v>0</v>
      </c>
    </row>
    <row r="2079" spans="1:5">
      <c r="A2079" t="str">
        <f>IF(INDEX('Display 730 &amp; 1200'!$A:$A,ROW())="","",INDEX('Display 730 &amp; 1200'!$A:$A,ROW()))</f>
        <v/>
      </c>
      <c r="B2079" t="str">
        <f>IF(INDEX('Display 730 &amp; 1200'!$B:$B,ROW())="","",INDEX('Display 730 &amp; 1200'!$B:$B,ROW()))</f>
        <v/>
      </c>
      <c r="C2079" t="str">
        <f>IF(INDEX('Display 730 &amp; 1200'!$D:$D,ROW())="","",INDEX('Display 730 &amp; 1200'!$D:$D,ROW()))</f>
        <v/>
      </c>
      <c r="D2079">
        <f>IF($C2079="",0,SUMIFS(#REF!,#REF!,$C2079,#REF!,"&gt;="&amp;'Display 730 &amp; 1200'!$AN$10,#REF!,"&lt;="&amp;'Display 730 &amp; 1200'!$AN$9))</f>
        <v>0</v>
      </c>
      <c r="E2079">
        <f>IF($C2079="",0,SUMIFS(#REF!,#REF!,$C2079,#REF!,"&gt;="&amp;'Display 730 &amp; 1200'!$AN$12,#REF!,"&lt;="&amp;'Display 730 &amp; 1200'!$AN$11))</f>
        <v>0</v>
      </c>
    </row>
    <row r="2080" spans="1:5">
      <c r="A2080" t="str">
        <f>IF(INDEX('Display 730 &amp; 1200'!$A:$A,ROW())="","",INDEX('Display 730 &amp; 1200'!$A:$A,ROW()))</f>
        <v/>
      </c>
      <c r="B2080" t="str">
        <f>IF(INDEX('Display 730 &amp; 1200'!$B:$B,ROW())="","",INDEX('Display 730 &amp; 1200'!$B:$B,ROW()))</f>
        <v/>
      </c>
      <c r="C2080" t="str">
        <f>IF(INDEX('Display 730 &amp; 1200'!$D:$D,ROW())="","",INDEX('Display 730 &amp; 1200'!$D:$D,ROW()))</f>
        <v/>
      </c>
      <c r="D2080">
        <f>IF($C2080="",0,SUMIFS(#REF!,#REF!,$C2080,#REF!,"&gt;="&amp;'Display 730 &amp; 1200'!$AN$10,#REF!,"&lt;="&amp;'Display 730 &amp; 1200'!$AN$9))</f>
        <v>0</v>
      </c>
      <c r="E2080">
        <f>IF($C2080="",0,SUMIFS(#REF!,#REF!,$C2080,#REF!,"&gt;="&amp;'Display 730 &amp; 1200'!$AN$12,#REF!,"&lt;="&amp;'Display 730 &amp; 1200'!$AN$11))</f>
        <v>0</v>
      </c>
    </row>
    <row r="2081" spans="1:5">
      <c r="A2081" t="str">
        <f>IF(INDEX('Display 730 &amp; 1200'!$A:$A,ROW())="","",INDEX('Display 730 &amp; 1200'!$A:$A,ROW()))</f>
        <v/>
      </c>
      <c r="B2081" t="str">
        <f>IF(INDEX('Display 730 &amp; 1200'!$B:$B,ROW())="","",INDEX('Display 730 &amp; 1200'!$B:$B,ROW()))</f>
        <v/>
      </c>
      <c r="C2081" t="str">
        <f>IF(INDEX('Display 730 &amp; 1200'!$D:$D,ROW())="","",INDEX('Display 730 &amp; 1200'!$D:$D,ROW()))</f>
        <v/>
      </c>
      <c r="D2081">
        <f>IF($C2081="",0,SUMIFS(#REF!,#REF!,$C2081,#REF!,"&gt;="&amp;'Display 730 &amp; 1200'!$AN$10,#REF!,"&lt;="&amp;'Display 730 &amp; 1200'!$AN$9))</f>
        <v>0</v>
      </c>
      <c r="E2081">
        <f>IF($C2081="",0,SUMIFS(#REF!,#REF!,$C2081,#REF!,"&gt;="&amp;'Display 730 &amp; 1200'!$AN$12,#REF!,"&lt;="&amp;'Display 730 &amp; 1200'!$AN$11))</f>
        <v>0</v>
      </c>
    </row>
    <row r="2082" spans="1:5">
      <c r="A2082" t="str">
        <f>IF(INDEX('Display 730 &amp; 1200'!$A:$A,ROW())="","",INDEX('Display 730 &amp; 1200'!$A:$A,ROW()))</f>
        <v/>
      </c>
      <c r="B2082" t="str">
        <f>IF(INDEX('Display 730 &amp; 1200'!$B:$B,ROW())="","",INDEX('Display 730 &amp; 1200'!$B:$B,ROW()))</f>
        <v/>
      </c>
      <c r="C2082" t="str">
        <f>IF(INDEX('Display 730 &amp; 1200'!$D:$D,ROW())="","",INDEX('Display 730 &amp; 1200'!$D:$D,ROW()))</f>
        <v/>
      </c>
      <c r="D2082">
        <f>IF($C2082="",0,SUMIFS(#REF!,#REF!,$C2082,#REF!,"&gt;="&amp;'Display 730 &amp; 1200'!$AN$10,#REF!,"&lt;="&amp;'Display 730 &amp; 1200'!$AN$9))</f>
        <v>0</v>
      </c>
      <c r="E2082">
        <f>IF($C2082="",0,SUMIFS(#REF!,#REF!,$C2082,#REF!,"&gt;="&amp;'Display 730 &amp; 1200'!$AN$12,#REF!,"&lt;="&amp;'Display 730 &amp; 1200'!$AN$11))</f>
        <v>0</v>
      </c>
    </row>
    <row r="2083" spans="1:5">
      <c r="A2083" t="str">
        <f>IF(INDEX('Display 730 &amp; 1200'!$A:$A,ROW())="","",INDEX('Display 730 &amp; 1200'!$A:$A,ROW()))</f>
        <v/>
      </c>
      <c r="B2083" t="str">
        <f>IF(INDEX('Display 730 &amp; 1200'!$B:$B,ROW())="","",INDEX('Display 730 &amp; 1200'!$B:$B,ROW()))</f>
        <v/>
      </c>
      <c r="C2083" t="str">
        <f>IF(INDEX('Display 730 &amp; 1200'!$D:$D,ROW())="","",INDEX('Display 730 &amp; 1200'!$D:$D,ROW()))</f>
        <v/>
      </c>
      <c r="D2083">
        <f>IF($C2083="",0,SUMIFS(#REF!,#REF!,$C2083,#REF!,"&gt;="&amp;'Display 730 &amp; 1200'!$AN$10,#REF!,"&lt;="&amp;'Display 730 &amp; 1200'!$AN$9))</f>
        <v>0</v>
      </c>
      <c r="E2083">
        <f>IF($C2083="",0,SUMIFS(#REF!,#REF!,$C2083,#REF!,"&gt;="&amp;'Display 730 &amp; 1200'!$AN$12,#REF!,"&lt;="&amp;'Display 730 &amp; 1200'!$AN$11))</f>
        <v>0</v>
      </c>
    </row>
    <row r="2084" spans="1:5">
      <c r="A2084" t="str">
        <f>IF(INDEX('Display 730 &amp; 1200'!$A:$A,ROW())="","",INDEX('Display 730 &amp; 1200'!$A:$A,ROW()))</f>
        <v/>
      </c>
      <c r="B2084" t="str">
        <f>IF(INDEX('Display 730 &amp; 1200'!$B:$B,ROW())="","",INDEX('Display 730 &amp; 1200'!$B:$B,ROW()))</f>
        <v/>
      </c>
      <c r="C2084" t="str">
        <f>IF(INDEX('Display 730 &amp; 1200'!$D:$D,ROW())="","",INDEX('Display 730 &amp; 1200'!$D:$D,ROW()))</f>
        <v/>
      </c>
      <c r="D2084">
        <f>IF($C2084="",0,SUMIFS(#REF!,#REF!,$C2084,#REF!,"&gt;="&amp;'Display 730 &amp; 1200'!$AN$10,#REF!,"&lt;="&amp;'Display 730 &amp; 1200'!$AN$9))</f>
        <v>0</v>
      </c>
      <c r="E2084">
        <f>IF($C2084="",0,SUMIFS(#REF!,#REF!,$C2084,#REF!,"&gt;="&amp;'Display 730 &amp; 1200'!$AN$12,#REF!,"&lt;="&amp;'Display 730 &amp; 1200'!$AN$11))</f>
        <v>0</v>
      </c>
    </row>
    <row r="2085" spans="1:5">
      <c r="A2085" t="str">
        <f>IF(INDEX('Display 730 &amp; 1200'!$A:$A,ROW())="","",INDEX('Display 730 &amp; 1200'!$A:$A,ROW()))</f>
        <v/>
      </c>
      <c r="B2085" t="str">
        <f>IF(INDEX('Display 730 &amp; 1200'!$B:$B,ROW())="","",INDEX('Display 730 &amp; 1200'!$B:$B,ROW()))</f>
        <v/>
      </c>
      <c r="C2085" t="str">
        <f>IF(INDEX('Display 730 &amp; 1200'!$D:$D,ROW())="","",INDEX('Display 730 &amp; 1200'!$D:$D,ROW()))</f>
        <v/>
      </c>
      <c r="D2085">
        <f>IF($C2085="",0,SUMIFS(#REF!,#REF!,$C2085,#REF!,"&gt;="&amp;'Display 730 &amp; 1200'!$AN$10,#REF!,"&lt;="&amp;'Display 730 &amp; 1200'!$AN$9))</f>
        <v>0</v>
      </c>
      <c r="E2085">
        <f>IF($C2085="",0,SUMIFS(#REF!,#REF!,$C2085,#REF!,"&gt;="&amp;'Display 730 &amp; 1200'!$AN$12,#REF!,"&lt;="&amp;'Display 730 &amp; 1200'!$AN$11))</f>
        <v>0</v>
      </c>
    </row>
    <row r="2086" spans="1:5">
      <c r="A2086" t="str">
        <f>IF(INDEX('Display 730 &amp; 1200'!$A:$A,ROW())="","",INDEX('Display 730 &amp; 1200'!$A:$A,ROW()))</f>
        <v/>
      </c>
      <c r="B2086" t="str">
        <f>IF(INDEX('Display 730 &amp; 1200'!$B:$B,ROW())="","",INDEX('Display 730 &amp; 1200'!$B:$B,ROW()))</f>
        <v/>
      </c>
      <c r="C2086" t="str">
        <f>IF(INDEX('Display 730 &amp; 1200'!$D:$D,ROW())="","",INDEX('Display 730 &amp; 1200'!$D:$D,ROW()))</f>
        <v/>
      </c>
      <c r="D2086">
        <f>IF($C2086="",0,SUMIFS(#REF!,#REF!,$C2086,#REF!,"&gt;="&amp;'Display 730 &amp; 1200'!$AN$10,#REF!,"&lt;="&amp;'Display 730 &amp; 1200'!$AN$9))</f>
        <v>0</v>
      </c>
      <c r="E2086">
        <f>IF($C2086="",0,SUMIFS(#REF!,#REF!,$C2086,#REF!,"&gt;="&amp;'Display 730 &amp; 1200'!$AN$12,#REF!,"&lt;="&amp;'Display 730 &amp; 1200'!$AN$11))</f>
        <v>0</v>
      </c>
    </row>
    <row r="2087" spans="1:5">
      <c r="A2087" t="str">
        <f>IF(INDEX('Display 730 &amp; 1200'!$A:$A,ROW())="","",INDEX('Display 730 &amp; 1200'!$A:$A,ROW()))</f>
        <v/>
      </c>
      <c r="B2087" t="str">
        <f>IF(INDEX('Display 730 &amp; 1200'!$B:$B,ROW())="","",INDEX('Display 730 &amp; 1200'!$B:$B,ROW()))</f>
        <v/>
      </c>
      <c r="C2087" t="str">
        <f>IF(INDEX('Display 730 &amp; 1200'!$D:$D,ROW())="","",INDEX('Display 730 &amp; 1200'!$D:$D,ROW()))</f>
        <v/>
      </c>
      <c r="D2087">
        <f>IF($C2087="",0,SUMIFS(#REF!,#REF!,$C2087,#REF!,"&gt;="&amp;'Display 730 &amp; 1200'!$AN$10,#REF!,"&lt;="&amp;'Display 730 &amp; 1200'!$AN$9))</f>
        <v>0</v>
      </c>
      <c r="E2087">
        <f>IF($C2087="",0,SUMIFS(#REF!,#REF!,$C2087,#REF!,"&gt;="&amp;'Display 730 &amp; 1200'!$AN$12,#REF!,"&lt;="&amp;'Display 730 &amp; 1200'!$AN$11))</f>
        <v>0</v>
      </c>
    </row>
    <row r="2088" spans="1:5">
      <c r="A2088" t="str">
        <f>IF(INDEX('Display 730 &amp; 1200'!$A:$A,ROW())="","",INDEX('Display 730 &amp; 1200'!$A:$A,ROW()))</f>
        <v/>
      </c>
      <c r="B2088" t="str">
        <f>IF(INDEX('Display 730 &amp; 1200'!$B:$B,ROW())="","",INDEX('Display 730 &amp; 1200'!$B:$B,ROW()))</f>
        <v/>
      </c>
      <c r="C2088" t="str">
        <f>IF(INDEX('Display 730 &amp; 1200'!$D:$D,ROW())="","",INDEX('Display 730 &amp; 1200'!$D:$D,ROW()))</f>
        <v/>
      </c>
      <c r="D2088">
        <f>IF($C2088="",0,SUMIFS(#REF!,#REF!,$C2088,#REF!,"&gt;="&amp;'Display 730 &amp; 1200'!$AN$10,#REF!,"&lt;="&amp;'Display 730 &amp; 1200'!$AN$9))</f>
        <v>0</v>
      </c>
      <c r="E2088">
        <f>IF($C2088="",0,SUMIFS(#REF!,#REF!,$C2088,#REF!,"&gt;="&amp;'Display 730 &amp; 1200'!$AN$12,#REF!,"&lt;="&amp;'Display 730 &amp; 1200'!$AN$11))</f>
        <v>0</v>
      </c>
    </row>
    <row r="2089" spans="1:5">
      <c r="A2089" t="str">
        <f>IF(INDEX('Display 730 &amp; 1200'!$A:$A,ROW())="","",INDEX('Display 730 &amp; 1200'!$A:$A,ROW()))</f>
        <v/>
      </c>
      <c r="B2089" t="str">
        <f>IF(INDEX('Display 730 &amp; 1200'!$B:$B,ROW())="","",INDEX('Display 730 &amp; 1200'!$B:$B,ROW()))</f>
        <v/>
      </c>
      <c r="C2089" t="str">
        <f>IF(INDEX('Display 730 &amp; 1200'!$D:$D,ROW())="","",INDEX('Display 730 &amp; 1200'!$D:$D,ROW()))</f>
        <v/>
      </c>
      <c r="D2089">
        <f>IF($C2089="",0,SUMIFS(#REF!,#REF!,$C2089,#REF!,"&gt;="&amp;'Display 730 &amp; 1200'!$AN$10,#REF!,"&lt;="&amp;'Display 730 &amp; 1200'!$AN$9))</f>
        <v>0</v>
      </c>
      <c r="E2089">
        <f>IF($C2089="",0,SUMIFS(#REF!,#REF!,$C2089,#REF!,"&gt;="&amp;'Display 730 &amp; 1200'!$AN$12,#REF!,"&lt;="&amp;'Display 730 &amp; 1200'!$AN$11))</f>
        <v>0</v>
      </c>
    </row>
    <row r="2090" spans="1:5">
      <c r="A2090" t="str">
        <f>IF(INDEX('Display 730 &amp; 1200'!$A:$A,ROW())="","",INDEX('Display 730 &amp; 1200'!$A:$A,ROW()))</f>
        <v/>
      </c>
      <c r="B2090" t="str">
        <f>IF(INDEX('Display 730 &amp; 1200'!$B:$B,ROW())="","",INDEX('Display 730 &amp; 1200'!$B:$B,ROW()))</f>
        <v/>
      </c>
      <c r="C2090" t="str">
        <f>IF(INDEX('Display 730 &amp; 1200'!$D:$D,ROW())="","",INDEX('Display 730 &amp; 1200'!$D:$D,ROW()))</f>
        <v/>
      </c>
      <c r="D2090">
        <f>IF($C2090="",0,SUMIFS(#REF!,#REF!,$C2090,#REF!,"&gt;="&amp;'Display 730 &amp; 1200'!$AN$10,#REF!,"&lt;="&amp;'Display 730 &amp; 1200'!$AN$9))</f>
        <v>0</v>
      </c>
      <c r="E2090">
        <f>IF($C2090="",0,SUMIFS(#REF!,#REF!,$C2090,#REF!,"&gt;="&amp;'Display 730 &amp; 1200'!$AN$12,#REF!,"&lt;="&amp;'Display 730 &amp; 1200'!$AN$11))</f>
        <v>0</v>
      </c>
    </row>
    <row r="2091" spans="1:5">
      <c r="A2091" t="str">
        <f>IF(INDEX('Display 730 &amp; 1200'!$A:$A,ROW())="","",INDEX('Display 730 &amp; 1200'!$A:$A,ROW()))</f>
        <v/>
      </c>
      <c r="B2091" t="str">
        <f>IF(INDEX('Display 730 &amp; 1200'!$B:$B,ROW())="","",INDEX('Display 730 &amp; 1200'!$B:$B,ROW()))</f>
        <v/>
      </c>
      <c r="C2091" t="str">
        <f>IF(INDEX('Display 730 &amp; 1200'!$D:$D,ROW())="","",INDEX('Display 730 &amp; 1200'!$D:$D,ROW()))</f>
        <v/>
      </c>
      <c r="D2091">
        <f>IF($C2091="",0,SUMIFS(#REF!,#REF!,$C2091,#REF!,"&gt;="&amp;'Display 730 &amp; 1200'!$AN$10,#REF!,"&lt;="&amp;'Display 730 &amp; 1200'!$AN$9))</f>
        <v>0</v>
      </c>
      <c r="E2091">
        <f>IF($C2091="",0,SUMIFS(#REF!,#REF!,$C2091,#REF!,"&gt;="&amp;'Display 730 &amp; 1200'!$AN$12,#REF!,"&lt;="&amp;'Display 730 &amp; 1200'!$AN$11))</f>
        <v>0</v>
      </c>
    </row>
    <row r="2092" spans="1:5">
      <c r="A2092" t="str">
        <f>IF(INDEX('Display 730 &amp; 1200'!$A:$A,ROW())="","",INDEX('Display 730 &amp; 1200'!$A:$A,ROW()))</f>
        <v/>
      </c>
      <c r="B2092" t="str">
        <f>IF(INDEX('Display 730 &amp; 1200'!$B:$B,ROW())="","",INDEX('Display 730 &amp; 1200'!$B:$B,ROW()))</f>
        <v/>
      </c>
      <c r="C2092" t="str">
        <f>IF(INDEX('Display 730 &amp; 1200'!$D:$D,ROW())="","",INDEX('Display 730 &amp; 1200'!$D:$D,ROW()))</f>
        <v/>
      </c>
      <c r="D2092">
        <f>IF($C2092="",0,SUMIFS(#REF!,#REF!,$C2092,#REF!,"&gt;="&amp;'Display 730 &amp; 1200'!$AN$10,#REF!,"&lt;="&amp;'Display 730 &amp; 1200'!$AN$9))</f>
        <v>0</v>
      </c>
      <c r="E2092">
        <f>IF($C2092="",0,SUMIFS(#REF!,#REF!,$C2092,#REF!,"&gt;="&amp;'Display 730 &amp; 1200'!$AN$12,#REF!,"&lt;="&amp;'Display 730 &amp; 1200'!$AN$11))</f>
        <v>0</v>
      </c>
    </row>
    <row r="2093" spans="1:5">
      <c r="A2093" t="str">
        <f>IF(INDEX('Display 730 &amp; 1200'!$A:$A,ROW())="","",INDEX('Display 730 &amp; 1200'!$A:$A,ROW()))</f>
        <v/>
      </c>
      <c r="B2093" t="str">
        <f>IF(INDEX('Display 730 &amp; 1200'!$B:$B,ROW())="","",INDEX('Display 730 &amp; 1200'!$B:$B,ROW()))</f>
        <v/>
      </c>
      <c r="C2093" t="str">
        <f>IF(INDEX('Display 730 &amp; 1200'!$D:$D,ROW())="","",INDEX('Display 730 &amp; 1200'!$D:$D,ROW()))</f>
        <v/>
      </c>
      <c r="D2093">
        <f>IF($C2093="",0,SUMIFS(#REF!,#REF!,$C2093,#REF!,"&gt;="&amp;'Display 730 &amp; 1200'!$AN$10,#REF!,"&lt;="&amp;'Display 730 &amp; 1200'!$AN$9))</f>
        <v>0</v>
      </c>
      <c r="E2093">
        <f>IF($C2093="",0,SUMIFS(#REF!,#REF!,$C2093,#REF!,"&gt;="&amp;'Display 730 &amp; 1200'!$AN$12,#REF!,"&lt;="&amp;'Display 730 &amp; 1200'!$AN$11))</f>
        <v>0</v>
      </c>
    </row>
    <row r="2094" spans="1:5">
      <c r="A2094" t="str">
        <f>IF(INDEX('Display 730 &amp; 1200'!$A:$A,ROW())="","",INDEX('Display 730 &amp; 1200'!$A:$A,ROW()))</f>
        <v/>
      </c>
      <c r="B2094" t="str">
        <f>IF(INDEX('Display 730 &amp; 1200'!$B:$B,ROW())="","",INDEX('Display 730 &amp; 1200'!$B:$B,ROW()))</f>
        <v/>
      </c>
      <c r="C2094" t="str">
        <f>IF(INDEX('Display 730 &amp; 1200'!$D:$D,ROW())="","",INDEX('Display 730 &amp; 1200'!$D:$D,ROW()))</f>
        <v/>
      </c>
      <c r="D2094">
        <f>IF($C2094="",0,SUMIFS(#REF!,#REF!,$C2094,#REF!,"&gt;="&amp;'Display 730 &amp; 1200'!$AN$10,#REF!,"&lt;="&amp;'Display 730 &amp; 1200'!$AN$9))</f>
        <v>0</v>
      </c>
      <c r="E2094">
        <f>IF($C2094="",0,SUMIFS(#REF!,#REF!,$C2094,#REF!,"&gt;="&amp;'Display 730 &amp; 1200'!$AN$12,#REF!,"&lt;="&amp;'Display 730 &amp; 1200'!$AN$11))</f>
        <v>0</v>
      </c>
    </row>
    <row r="2095" spans="1:5">
      <c r="A2095" t="str">
        <f>IF(INDEX('Display 730 &amp; 1200'!$A:$A,ROW())="","",INDEX('Display 730 &amp; 1200'!$A:$A,ROW()))</f>
        <v/>
      </c>
      <c r="B2095" t="str">
        <f>IF(INDEX('Display 730 &amp; 1200'!$B:$B,ROW())="","",INDEX('Display 730 &amp; 1200'!$B:$B,ROW()))</f>
        <v/>
      </c>
      <c r="C2095" t="str">
        <f>IF(INDEX('Display 730 &amp; 1200'!$D:$D,ROW())="","",INDEX('Display 730 &amp; 1200'!$D:$D,ROW()))</f>
        <v/>
      </c>
      <c r="D2095">
        <f>IF($C2095="",0,SUMIFS(#REF!,#REF!,$C2095,#REF!,"&gt;="&amp;'Display 730 &amp; 1200'!$AN$10,#REF!,"&lt;="&amp;'Display 730 &amp; 1200'!$AN$9))</f>
        <v>0</v>
      </c>
      <c r="E2095">
        <f>IF($C2095="",0,SUMIFS(#REF!,#REF!,$C2095,#REF!,"&gt;="&amp;'Display 730 &amp; 1200'!$AN$12,#REF!,"&lt;="&amp;'Display 730 &amp; 1200'!$AN$11))</f>
        <v>0</v>
      </c>
    </row>
    <row r="2096" spans="1:5">
      <c r="A2096" t="str">
        <f>IF(INDEX('Display 730 &amp; 1200'!$A:$A,ROW())="","",INDEX('Display 730 &amp; 1200'!$A:$A,ROW()))</f>
        <v/>
      </c>
      <c r="B2096" t="str">
        <f>IF(INDEX('Display 730 &amp; 1200'!$B:$B,ROW())="","",INDEX('Display 730 &amp; 1200'!$B:$B,ROW()))</f>
        <v/>
      </c>
      <c r="C2096" t="str">
        <f>IF(INDEX('Display 730 &amp; 1200'!$D:$D,ROW())="","",INDEX('Display 730 &amp; 1200'!$D:$D,ROW()))</f>
        <v/>
      </c>
      <c r="D2096">
        <f>IF($C2096="",0,SUMIFS(#REF!,#REF!,$C2096,#REF!,"&gt;="&amp;'Display 730 &amp; 1200'!$AN$10,#REF!,"&lt;="&amp;'Display 730 &amp; 1200'!$AN$9))</f>
        <v>0</v>
      </c>
      <c r="E2096">
        <f>IF($C2096="",0,SUMIFS(#REF!,#REF!,$C2096,#REF!,"&gt;="&amp;'Display 730 &amp; 1200'!$AN$12,#REF!,"&lt;="&amp;'Display 730 &amp; 1200'!$AN$11))</f>
        <v>0</v>
      </c>
    </row>
    <row r="2097" spans="1:5">
      <c r="A2097" t="str">
        <f>IF(INDEX('Display 730 &amp; 1200'!$A:$A,ROW())="","",INDEX('Display 730 &amp; 1200'!$A:$A,ROW()))</f>
        <v/>
      </c>
      <c r="B2097" t="str">
        <f>IF(INDEX('Display 730 &amp; 1200'!$B:$B,ROW())="","",INDEX('Display 730 &amp; 1200'!$B:$B,ROW()))</f>
        <v/>
      </c>
      <c r="C2097" t="str">
        <f>IF(INDEX('Display 730 &amp; 1200'!$D:$D,ROW())="","",INDEX('Display 730 &amp; 1200'!$D:$D,ROW()))</f>
        <v/>
      </c>
      <c r="D2097">
        <f>IF($C2097="",0,SUMIFS(#REF!,#REF!,$C2097,#REF!,"&gt;="&amp;'Display 730 &amp; 1200'!$AN$10,#REF!,"&lt;="&amp;'Display 730 &amp; 1200'!$AN$9))</f>
        <v>0</v>
      </c>
      <c r="E2097">
        <f>IF($C2097="",0,SUMIFS(#REF!,#REF!,$C2097,#REF!,"&gt;="&amp;'Display 730 &amp; 1200'!$AN$12,#REF!,"&lt;="&amp;'Display 730 &amp; 1200'!$AN$11))</f>
        <v>0</v>
      </c>
    </row>
    <row r="2098" spans="1:5">
      <c r="A2098" t="str">
        <f>IF(INDEX('Display 730 &amp; 1200'!$A:$A,ROW())="","",INDEX('Display 730 &amp; 1200'!$A:$A,ROW()))</f>
        <v/>
      </c>
      <c r="B2098" t="str">
        <f>IF(INDEX('Display 730 &amp; 1200'!$B:$B,ROW())="","",INDEX('Display 730 &amp; 1200'!$B:$B,ROW()))</f>
        <v/>
      </c>
      <c r="C2098" t="str">
        <f>IF(INDEX('Display 730 &amp; 1200'!$D:$D,ROW())="","",INDEX('Display 730 &amp; 1200'!$D:$D,ROW()))</f>
        <v/>
      </c>
      <c r="D2098">
        <f>IF($C2098="",0,SUMIFS(#REF!,#REF!,$C2098,#REF!,"&gt;="&amp;'Display 730 &amp; 1200'!$AN$10,#REF!,"&lt;="&amp;'Display 730 &amp; 1200'!$AN$9))</f>
        <v>0</v>
      </c>
      <c r="E2098">
        <f>IF($C2098="",0,SUMIFS(#REF!,#REF!,$C2098,#REF!,"&gt;="&amp;'Display 730 &amp; 1200'!$AN$12,#REF!,"&lt;="&amp;'Display 730 &amp; 1200'!$AN$11))</f>
        <v>0</v>
      </c>
    </row>
    <row r="2099" spans="1:5">
      <c r="A2099" t="str">
        <f>IF(INDEX('Display 730 &amp; 1200'!$A:$A,ROW())="","",INDEX('Display 730 &amp; 1200'!$A:$A,ROW()))</f>
        <v/>
      </c>
      <c r="B2099" t="str">
        <f>IF(INDEX('Display 730 &amp; 1200'!$B:$B,ROW())="","",INDEX('Display 730 &amp; 1200'!$B:$B,ROW()))</f>
        <v/>
      </c>
      <c r="C2099" t="str">
        <f>IF(INDEX('Display 730 &amp; 1200'!$D:$D,ROW())="","",INDEX('Display 730 &amp; 1200'!$D:$D,ROW()))</f>
        <v/>
      </c>
      <c r="D2099">
        <f>IF($C2099="",0,SUMIFS(#REF!,#REF!,$C2099,#REF!,"&gt;="&amp;'Display 730 &amp; 1200'!$AN$10,#REF!,"&lt;="&amp;'Display 730 &amp; 1200'!$AN$9))</f>
        <v>0</v>
      </c>
      <c r="E2099">
        <f>IF($C2099="",0,SUMIFS(#REF!,#REF!,$C2099,#REF!,"&gt;="&amp;'Display 730 &amp; 1200'!$AN$12,#REF!,"&lt;="&amp;'Display 730 &amp; 1200'!$AN$11))</f>
        <v>0</v>
      </c>
    </row>
    <row r="2100" spans="1:5">
      <c r="A2100" t="str">
        <f>IF(INDEX('Display 730 &amp; 1200'!$A:$A,ROW())="","",INDEX('Display 730 &amp; 1200'!$A:$A,ROW()))</f>
        <v/>
      </c>
      <c r="B2100" t="str">
        <f>IF(INDEX('Display 730 &amp; 1200'!$B:$B,ROW())="","",INDEX('Display 730 &amp; 1200'!$B:$B,ROW()))</f>
        <v/>
      </c>
      <c r="C2100" t="str">
        <f>IF(INDEX('Display 730 &amp; 1200'!$D:$D,ROW())="","",INDEX('Display 730 &amp; 1200'!$D:$D,ROW()))</f>
        <v/>
      </c>
      <c r="D2100">
        <f>IF($C2100="",0,SUMIFS(#REF!,#REF!,$C2100,#REF!,"&gt;="&amp;'Display 730 &amp; 1200'!$AN$10,#REF!,"&lt;="&amp;'Display 730 &amp; 1200'!$AN$9))</f>
        <v>0</v>
      </c>
      <c r="E2100">
        <f>IF($C2100="",0,SUMIFS(#REF!,#REF!,$C2100,#REF!,"&gt;="&amp;'Display 730 &amp; 1200'!$AN$12,#REF!,"&lt;="&amp;'Display 730 &amp; 1200'!$AN$11))</f>
        <v>0</v>
      </c>
    </row>
    <row r="2101" spans="1:5">
      <c r="A2101" t="str">
        <f>IF(INDEX('Display 730 &amp; 1200'!$A:$A,ROW())="","",INDEX('Display 730 &amp; 1200'!$A:$A,ROW()))</f>
        <v/>
      </c>
      <c r="B2101" t="str">
        <f>IF(INDEX('Display 730 &amp; 1200'!$B:$B,ROW())="","",INDEX('Display 730 &amp; 1200'!$B:$B,ROW()))</f>
        <v/>
      </c>
      <c r="C2101" t="str">
        <f>IF(INDEX('Display 730 &amp; 1200'!$D:$D,ROW())="","",INDEX('Display 730 &amp; 1200'!$D:$D,ROW()))</f>
        <v/>
      </c>
      <c r="D2101">
        <f>IF($C2101="",0,SUMIFS(#REF!,#REF!,$C2101,#REF!,"&gt;="&amp;'Display 730 &amp; 1200'!$AN$10,#REF!,"&lt;="&amp;'Display 730 &amp; 1200'!$AN$9))</f>
        <v>0</v>
      </c>
      <c r="E2101">
        <f>IF($C2101="",0,SUMIFS(#REF!,#REF!,$C2101,#REF!,"&gt;="&amp;'Display 730 &amp; 1200'!$AN$12,#REF!,"&lt;="&amp;'Display 730 &amp; 1200'!$AN$11))</f>
        <v>0</v>
      </c>
    </row>
    <row r="2102" spans="1:5">
      <c r="A2102" t="str">
        <f>IF(INDEX('Display 730 &amp; 1200'!$A:$A,ROW())="","",INDEX('Display 730 &amp; 1200'!$A:$A,ROW()))</f>
        <v/>
      </c>
      <c r="B2102" t="str">
        <f>IF(INDEX('Display 730 &amp; 1200'!$B:$B,ROW())="","",INDEX('Display 730 &amp; 1200'!$B:$B,ROW()))</f>
        <v/>
      </c>
      <c r="C2102" t="str">
        <f>IF(INDEX('Display 730 &amp; 1200'!$D:$D,ROW())="","",INDEX('Display 730 &amp; 1200'!$D:$D,ROW()))</f>
        <v/>
      </c>
      <c r="D2102">
        <f>IF($C2102="",0,SUMIFS(#REF!,#REF!,$C2102,#REF!,"&gt;="&amp;'Display 730 &amp; 1200'!$AN$10,#REF!,"&lt;="&amp;'Display 730 &amp; 1200'!$AN$9))</f>
        <v>0</v>
      </c>
      <c r="E2102">
        <f>IF($C2102="",0,SUMIFS(#REF!,#REF!,$C2102,#REF!,"&gt;="&amp;'Display 730 &amp; 1200'!$AN$12,#REF!,"&lt;="&amp;'Display 730 &amp; 1200'!$AN$11))</f>
        <v>0</v>
      </c>
    </row>
    <row r="2103" spans="1:5">
      <c r="A2103" t="str">
        <f>IF(INDEX('Display 730 &amp; 1200'!$A:$A,ROW())="","",INDEX('Display 730 &amp; 1200'!$A:$A,ROW()))</f>
        <v/>
      </c>
      <c r="B2103" t="str">
        <f>IF(INDEX('Display 730 &amp; 1200'!$B:$B,ROW())="","",INDEX('Display 730 &amp; 1200'!$B:$B,ROW()))</f>
        <v/>
      </c>
      <c r="C2103" t="str">
        <f>IF(INDEX('Display 730 &amp; 1200'!$D:$D,ROW())="","",INDEX('Display 730 &amp; 1200'!$D:$D,ROW()))</f>
        <v/>
      </c>
      <c r="D2103">
        <f>IF($C2103="",0,SUMIFS(#REF!,#REF!,$C2103,#REF!,"&gt;="&amp;'Display 730 &amp; 1200'!$AN$10,#REF!,"&lt;="&amp;'Display 730 &amp; 1200'!$AN$9))</f>
        <v>0</v>
      </c>
      <c r="E2103">
        <f>IF($C2103="",0,SUMIFS(#REF!,#REF!,$C2103,#REF!,"&gt;="&amp;'Display 730 &amp; 1200'!$AN$12,#REF!,"&lt;="&amp;'Display 730 &amp; 1200'!$AN$11))</f>
        <v>0</v>
      </c>
    </row>
    <row r="2104" spans="1:5">
      <c r="A2104" t="str">
        <f>IF(INDEX('Display 730 &amp; 1200'!$A:$A,ROW())="","",INDEX('Display 730 &amp; 1200'!$A:$A,ROW()))</f>
        <v/>
      </c>
      <c r="B2104" t="str">
        <f>IF(INDEX('Display 730 &amp; 1200'!$B:$B,ROW())="","",INDEX('Display 730 &amp; 1200'!$B:$B,ROW()))</f>
        <v/>
      </c>
      <c r="C2104" t="str">
        <f>IF(INDEX('Display 730 &amp; 1200'!$D:$D,ROW())="","",INDEX('Display 730 &amp; 1200'!$D:$D,ROW()))</f>
        <v/>
      </c>
      <c r="D2104">
        <f>IF($C2104="",0,SUMIFS(#REF!,#REF!,$C2104,#REF!,"&gt;="&amp;'Display 730 &amp; 1200'!$AN$10,#REF!,"&lt;="&amp;'Display 730 &amp; 1200'!$AN$9))</f>
        <v>0</v>
      </c>
      <c r="E2104">
        <f>IF($C2104="",0,SUMIFS(#REF!,#REF!,$C2104,#REF!,"&gt;="&amp;'Display 730 &amp; 1200'!$AN$12,#REF!,"&lt;="&amp;'Display 730 &amp; 1200'!$AN$11))</f>
        <v>0</v>
      </c>
    </row>
    <row r="2105" spans="1:5">
      <c r="A2105" t="str">
        <f>IF(INDEX('Display 730 &amp; 1200'!$A:$A,ROW())="","",INDEX('Display 730 &amp; 1200'!$A:$A,ROW()))</f>
        <v/>
      </c>
      <c r="B2105" t="str">
        <f>IF(INDEX('Display 730 &amp; 1200'!$B:$B,ROW())="","",INDEX('Display 730 &amp; 1200'!$B:$B,ROW()))</f>
        <v/>
      </c>
      <c r="C2105" t="str">
        <f>IF(INDEX('Display 730 &amp; 1200'!$D:$D,ROW())="","",INDEX('Display 730 &amp; 1200'!$D:$D,ROW()))</f>
        <v/>
      </c>
      <c r="D2105">
        <f>IF($C2105="",0,SUMIFS(#REF!,#REF!,$C2105,#REF!,"&gt;="&amp;'Display 730 &amp; 1200'!$AN$10,#REF!,"&lt;="&amp;'Display 730 &amp; 1200'!$AN$9))</f>
        <v>0</v>
      </c>
      <c r="E2105">
        <f>IF($C2105="",0,SUMIFS(#REF!,#REF!,$C2105,#REF!,"&gt;="&amp;'Display 730 &amp; 1200'!$AN$12,#REF!,"&lt;="&amp;'Display 730 &amp; 1200'!$AN$11))</f>
        <v>0</v>
      </c>
    </row>
    <row r="2106" spans="1:5">
      <c r="A2106" t="str">
        <f>IF(INDEX('Display 730 &amp; 1200'!$A:$A,ROW())="","",INDEX('Display 730 &amp; 1200'!$A:$A,ROW()))</f>
        <v/>
      </c>
      <c r="B2106" t="str">
        <f>IF(INDEX('Display 730 &amp; 1200'!$B:$B,ROW())="","",INDEX('Display 730 &amp; 1200'!$B:$B,ROW()))</f>
        <v/>
      </c>
      <c r="C2106" t="str">
        <f>IF(INDEX('Display 730 &amp; 1200'!$D:$D,ROW())="","",INDEX('Display 730 &amp; 1200'!$D:$D,ROW()))</f>
        <v/>
      </c>
      <c r="D2106">
        <f>IF($C2106="",0,SUMIFS(#REF!,#REF!,$C2106,#REF!,"&gt;="&amp;'Display 730 &amp; 1200'!$AN$10,#REF!,"&lt;="&amp;'Display 730 &amp; 1200'!$AN$9))</f>
        <v>0</v>
      </c>
      <c r="E2106">
        <f>IF($C2106="",0,SUMIFS(#REF!,#REF!,$C2106,#REF!,"&gt;="&amp;'Display 730 &amp; 1200'!$AN$12,#REF!,"&lt;="&amp;'Display 730 &amp; 1200'!$AN$11))</f>
        <v>0</v>
      </c>
    </row>
    <row r="2107" spans="1:5">
      <c r="A2107" t="str">
        <f>IF(INDEX('Display 730 &amp; 1200'!$A:$A,ROW())="","",INDEX('Display 730 &amp; 1200'!$A:$A,ROW()))</f>
        <v/>
      </c>
      <c r="B2107" t="str">
        <f>IF(INDEX('Display 730 &amp; 1200'!$B:$B,ROW())="","",INDEX('Display 730 &amp; 1200'!$B:$B,ROW()))</f>
        <v/>
      </c>
      <c r="C2107" t="str">
        <f>IF(INDEX('Display 730 &amp; 1200'!$D:$D,ROW())="","",INDEX('Display 730 &amp; 1200'!$D:$D,ROW()))</f>
        <v/>
      </c>
      <c r="D2107">
        <f>IF($C2107="",0,SUMIFS(#REF!,#REF!,$C2107,#REF!,"&gt;="&amp;'Display 730 &amp; 1200'!$AN$10,#REF!,"&lt;="&amp;'Display 730 &amp; 1200'!$AN$9))</f>
        <v>0</v>
      </c>
      <c r="E2107">
        <f>IF($C2107="",0,SUMIFS(#REF!,#REF!,$C2107,#REF!,"&gt;="&amp;'Display 730 &amp; 1200'!$AN$12,#REF!,"&lt;="&amp;'Display 730 &amp; 1200'!$AN$11))</f>
        <v>0</v>
      </c>
    </row>
    <row r="2108" spans="1:5">
      <c r="A2108" t="str">
        <f>IF(INDEX('Display 730 &amp; 1200'!$A:$A,ROW())="","",INDEX('Display 730 &amp; 1200'!$A:$A,ROW()))</f>
        <v/>
      </c>
      <c r="B2108" t="str">
        <f>IF(INDEX('Display 730 &amp; 1200'!$B:$B,ROW())="","",INDEX('Display 730 &amp; 1200'!$B:$B,ROW()))</f>
        <v/>
      </c>
      <c r="C2108" t="str">
        <f>IF(INDEX('Display 730 &amp; 1200'!$D:$D,ROW())="","",INDEX('Display 730 &amp; 1200'!$D:$D,ROW()))</f>
        <v/>
      </c>
      <c r="D2108">
        <f>IF($C2108="",0,SUMIFS(#REF!,#REF!,$C2108,#REF!,"&gt;="&amp;'Display 730 &amp; 1200'!$AN$10,#REF!,"&lt;="&amp;'Display 730 &amp; 1200'!$AN$9))</f>
        <v>0</v>
      </c>
      <c r="E2108">
        <f>IF($C2108="",0,SUMIFS(#REF!,#REF!,$C2108,#REF!,"&gt;="&amp;'Display 730 &amp; 1200'!$AN$12,#REF!,"&lt;="&amp;'Display 730 &amp; 1200'!$AN$11))</f>
        <v>0</v>
      </c>
    </row>
    <row r="2109" spans="1:5">
      <c r="A2109" t="str">
        <f>IF(INDEX('Display 730 &amp; 1200'!$A:$A,ROW())="","",INDEX('Display 730 &amp; 1200'!$A:$A,ROW()))</f>
        <v/>
      </c>
      <c r="B2109" t="str">
        <f>IF(INDEX('Display 730 &amp; 1200'!$B:$B,ROW())="","",INDEX('Display 730 &amp; 1200'!$B:$B,ROW()))</f>
        <v/>
      </c>
      <c r="C2109" t="str">
        <f>IF(INDEX('Display 730 &amp; 1200'!$D:$D,ROW())="","",INDEX('Display 730 &amp; 1200'!$D:$D,ROW()))</f>
        <v/>
      </c>
      <c r="D2109">
        <f>IF($C2109="",0,SUMIFS(#REF!,#REF!,$C2109,#REF!,"&gt;="&amp;'Display 730 &amp; 1200'!$AN$10,#REF!,"&lt;="&amp;'Display 730 &amp; 1200'!$AN$9))</f>
        <v>0</v>
      </c>
      <c r="E2109">
        <f>IF($C2109="",0,SUMIFS(#REF!,#REF!,$C2109,#REF!,"&gt;="&amp;'Display 730 &amp; 1200'!$AN$12,#REF!,"&lt;="&amp;'Display 730 &amp; 1200'!$AN$11))</f>
        <v>0</v>
      </c>
    </row>
    <row r="2110" spans="1:5">
      <c r="A2110" t="str">
        <f>IF(INDEX('Display 730 &amp; 1200'!$A:$A,ROW())="","",INDEX('Display 730 &amp; 1200'!$A:$A,ROW()))</f>
        <v/>
      </c>
      <c r="B2110" t="str">
        <f>IF(INDEX('Display 730 &amp; 1200'!$B:$B,ROW())="","",INDEX('Display 730 &amp; 1200'!$B:$B,ROW()))</f>
        <v/>
      </c>
      <c r="C2110" t="str">
        <f>IF(INDEX('Display 730 &amp; 1200'!$D:$D,ROW())="","",INDEX('Display 730 &amp; 1200'!$D:$D,ROW()))</f>
        <v/>
      </c>
      <c r="D2110">
        <f>IF($C2110="",0,SUMIFS(#REF!,#REF!,$C2110,#REF!,"&gt;="&amp;'Display 730 &amp; 1200'!$AN$10,#REF!,"&lt;="&amp;'Display 730 &amp; 1200'!$AN$9))</f>
        <v>0</v>
      </c>
      <c r="E2110">
        <f>IF($C2110="",0,SUMIFS(#REF!,#REF!,$C2110,#REF!,"&gt;="&amp;'Display 730 &amp; 1200'!$AN$12,#REF!,"&lt;="&amp;'Display 730 &amp; 1200'!$AN$11))</f>
        <v>0</v>
      </c>
    </row>
    <row r="2111" spans="1:5">
      <c r="A2111" t="str">
        <f>IF(INDEX('Display 730 &amp; 1200'!$A:$A,ROW())="","",INDEX('Display 730 &amp; 1200'!$A:$A,ROW()))</f>
        <v/>
      </c>
      <c r="B2111" t="str">
        <f>IF(INDEX('Display 730 &amp; 1200'!$B:$B,ROW())="","",INDEX('Display 730 &amp; 1200'!$B:$B,ROW()))</f>
        <v/>
      </c>
      <c r="C2111" t="str">
        <f>IF(INDEX('Display 730 &amp; 1200'!$D:$D,ROW())="","",INDEX('Display 730 &amp; 1200'!$D:$D,ROW()))</f>
        <v/>
      </c>
      <c r="D2111">
        <f>IF($C2111="",0,SUMIFS(#REF!,#REF!,$C2111,#REF!,"&gt;="&amp;'Display 730 &amp; 1200'!$AN$10,#REF!,"&lt;="&amp;'Display 730 &amp; 1200'!$AN$9))</f>
        <v>0</v>
      </c>
      <c r="E2111">
        <f>IF($C2111="",0,SUMIFS(#REF!,#REF!,$C2111,#REF!,"&gt;="&amp;'Display 730 &amp; 1200'!$AN$12,#REF!,"&lt;="&amp;'Display 730 &amp; 1200'!$AN$11))</f>
        <v>0</v>
      </c>
    </row>
    <row r="2112" spans="1:5">
      <c r="A2112" t="str">
        <f>IF(INDEX('Display 730 &amp; 1200'!$A:$A,ROW())="","",INDEX('Display 730 &amp; 1200'!$A:$A,ROW()))</f>
        <v/>
      </c>
      <c r="B2112" t="str">
        <f>IF(INDEX('Display 730 &amp; 1200'!$B:$B,ROW())="","",INDEX('Display 730 &amp; 1200'!$B:$B,ROW()))</f>
        <v/>
      </c>
      <c r="C2112" t="str">
        <f>IF(INDEX('Display 730 &amp; 1200'!$D:$D,ROW())="","",INDEX('Display 730 &amp; 1200'!$D:$D,ROW()))</f>
        <v/>
      </c>
      <c r="D2112">
        <f>IF($C2112="",0,SUMIFS(#REF!,#REF!,$C2112,#REF!,"&gt;="&amp;'Display 730 &amp; 1200'!$AN$10,#REF!,"&lt;="&amp;'Display 730 &amp; 1200'!$AN$9))</f>
        <v>0</v>
      </c>
      <c r="E2112">
        <f>IF($C2112="",0,SUMIFS(#REF!,#REF!,$C2112,#REF!,"&gt;="&amp;'Display 730 &amp; 1200'!$AN$12,#REF!,"&lt;="&amp;'Display 730 &amp; 1200'!$AN$11))</f>
        <v>0</v>
      </c>
    </row>
    <row r="2113" spans="1:5">
      <c r="A2113" t="str">
        <f>IF(INDEX('Display 730 &amp; 1200'!$A:$A,ROW())="","",INDEX('Display 730 &amp; 1200'!$A:$A,ROW()))</f>
        <v/>
      </c>
      <c r="B2113" t="str">
        <f>IF(INDEX('Display 730 &amp; 1200'!$B:$B,ROW())="","",INDEX('Display 730 &amp; 1200'!$B:$B,ROW()))</f>
        <v/>
      </c>
      <c r="C2113" t="str">
        <f>IF(INDEX('Display 730 &amp; 1200'!$D:$D,ROW())="","",INDEX('Display 730 &amp; 1200'!$D:$D,ROW()))</f>
        <v/>
      </c>
      <c r="D2113">
        <f>IF($C2113="",0,SUMIFS(#REF!,#REF!,$C2113,#REF!,"&gt;="&amp;'Display 730 &amp; 1200'!$AN$10,#REF!,"&lt;="&amp;'Display 730 &amp; 1200'!$AN$9))</f>
        <v>0</v>
      </c>
      <c r="E2113">
        <f>IF($C2113="",0,SUMIFS(#REF!,#REF!,$C2113,#REF!,"&gt;="&amp;'Display 730 &amp; 1200'!$AN$12,#REF!,"&lt;="&amp;'Display 730 &amp; 1200'!$AN$11))</f>
        <v>0</v>
      </c>
    </row>
    <row r="2114" spans="1:5">
      <c r="A2114" t="str">
        <f>IF(INDEX('Display 730 &amp; 1200'!$A:$A,ROW())="","",INDEX('Display 730 &amp; 1200'!$A:$A,ROW()))</f>
        <v/>
      </c>
      <c r="B2114" t="str">
        <f>IF(INDEX('Display 730 &amp; 1200'!$B:$B,ROW())="","",INDEX('Display 730 &amp; 1200'!$B:$B,ROW()))</f>
        <v/>
      </c>
      <c r="C2114" t="str">
        <f>IF(INDEX('Display 730 &amp; 1200'!$D:$D,ROW())="","",INDEX('Display 730 &amp; 1200'!$D:$D,ROW()))</f>
        <v/>
      </c>
      <c r="D2114">
        <f>IF($C2114="",0,SUMIFS(#REF!,#REF!,$C2114,#REF!,"&gt;="&amp;'Display 730 &amp; 1200'!$AN$10,#REF!,"&lt;="&amp;'Display 730 &amp; 1200'!$AN$9))</f>
        <v>0</v>
      </c>
      <c r="E2114">
        <f>IF($C2114="",0,SUMIFS(#REF!,#REF!,$C2114,#REF!,"&gt;="&amp;'Display 730 &amp; 1200'!$AN$12,#REF!,"&lt;="&amp;'Display 730 &amp; 1200'!$AN$11))</f>
        <v>0</v>
      </c>
    </row>
    <row r="2115" spans="1:5">
      <c r="A2115" t="str">
        <f>IF(INDEX('Display 730 &amp; 1200'!$A:$A,ROW())="","",INDEX('Display 730 &amp; 1200'!$A:$A,ROW()))</f>
        <v/>
      </c>
      <c r="B2115" t="str">
        <f>IF(INDEX('Display 730 &amp; 1200'!$B:$B,ROW())="","",INDEX('Display 730 &amp; 1200'!$B:$B,ROW()))</f>
        <v/>
      </c>
      <c r="C2115" t="str">
        <f>IF(INDEX('Display 730 &amp; 1200'!$D:$D,ROW())="","",INDEX('Display 730 &amp; 1200'!$D:$D,ROW()))</f>
        <v/>
      </c>
      <c r="D2115">
        <f>IF($C2115="",0,SUMIFS(#REF!,#REF!,$C2115,#REF!,"&gt;="&amp;'Display 730 &amp; 1200'!$AN$10,#REF!,"&lt;="&amp;'Display 730 &amp; 1200'!$AN$9))</f>
        <v>0</v>
      </c>
      <c r="E2115">
        <f>IF($C2115="",0,SUMIFS(#REF!,#REF!,$C2115,#REF!,"&gt;="&amp;'Display 730 &amp; 1200'!$AN$12,#REF!,"&lt;="&amp;'Display 730 &amp; 1200'!$AN$11))</f>
        <v>0</v>
      </c>
    </row>
    <row r="2116" spans="1:5">
      <c r="A2116" t="str">
        <f>IF(INDEX('Display 730 &amp; 1200'!$A:$A,ROW())="","",INDEX('Display 730 &amp; 1200'!$A:$A,ROW()))</f>
        <v/>
      </c>
      <c r="B2116" t="str">
        <f>IF(INDEX('Display 730 &amp; 1200'!$B:$B,ROW())="","",INDEX('Display 730 &amp; 1200'!$B:$B,ROW()))</f>
        <v/>
      </c>
      <c r="C2116" t="str">
        <f>IF(INDEX('Display 730 &amp; 1200'!$D:$D,ROW())="","",INDEX('Display 730 &amp; 1200'!$D:$D,ROW()))</f>
        <v/>
      </c>
      <c r="D2116">
        <f>IF($C2116="",0,SUMIFS(#REF!,#REF!,$C2116,#REF!,"&gt;="&amp;'Display 730 &amp; 1200'!$AN$10,#REF!,"&lt;="&amp;'Display 730 &amp; 1200'!$AN$9))</f>
        <v>0</v>
      </c>
      <c r="E2116">
        <f>IF($C2116="",0,SUMIFS(#REF!,#REF!,$C2116,#REF!,"&gt;="&amp;'Display 730 &amp; 1200'!$AN$12,#REF!,"&lt;="&amp;'Display 730 &amp; 1200'!$AN$11))</f>
        <v>0</v>
      </c>
    </row>
    <row r="2117" spans="1:5">
      <c r="A2117" t="str">
        <f>IF(INDEX('Display 730 &amp; 1200'!$A:$A,ROW())="","",INDEX('Display 730 &amp; 1200'!$A:$A,ROW()))</f>
        <v/>
      </c>
      <c r="B2117" t="str">
        <f>IF(INDEX('Display 730 &amp; 1200'!$B:$B,ROW())="","",INDEX('Display 730 &amp; 1200'!$B:$B,ROW()))</f>
        <v/>
      </c>
      <c r="C2117" t="str">
        <f>IF(INDEX('Display 730 &amp; 1200'!$D:$D,ROW())="","",INDEX('Display 730 &amp; 1200'!$D:$D,ROW()))</f>
        <v/>
      </c>
      <c r="D2117">
        <f>IF($C2117="",0,SUMIFS(#REF!,#REF!,$C2117,#REF!,"&gt;="&amp;'Display 730 &amp; 1200'!$AN$10,#REF!,"&lt;="&amp;'Display 730 &amp; 1200'!$AN$9))</f>
        <v>0</v>
      </c>
      <c r="E2117">
        <f>IF($C2117="",0,SUMIFS(#REF!,#REF!,$C2117,#REF!,"&gt;="&amp;'Display 730 &amp; 1200'!$AN$12,#REF!,"&lt;="&amp;'Display 730 &amp; 1200'!$AN$11))</f>
        <v>0</v>
      </c>
    </row>
    <row r="2118" spans="1:5">
      <c r="A2118" t="str">
        <f>IF(INDEX('Display 730 &amp; 1200'!$A:$A,ROW())="","",INDEX('Display 730 &amp; 1200'!$A:$A,ROW()))</f>
        <v/>
      </c>
      <c r="B2118" t="str">
        <f>IF(INDEX('Display 730 &amp; 1200'!$B:$B,ROW())="","",INDEX('Display 730 &amp; 1200'!$B:$B,ROW()))</f>
        <v/>
      </c>
      <c r="C2118" t="str">
        <f>IF(INDEX('Display 730 &amp; 1200'!$D:$D,ROW())="","",INDEX('Display 730 &amp; 1200'!$D:$D,ROW()))</f>
        <v/>
      </c>
      <c r="D2118">
        <f>IF($C2118="",0,SUMIFS(#REF!,#REF!,$C2118,#REF!,"&gt;="&amp;'Display 730 &amp; 1200'!$AN$10,#REF!,"&lt;="&amp;'Display 730 &amp; 1200'!$AN$9))</f>
        <v>0</v>
      </c>
      <c r="E2118">
        <f>IF($C2118="",0,SUMIFS(#REF!,#REF!,$C2118,#REF!,"&gt;="&amp;'Display 730 &amp; 1200'!$AN$12,#REF!,"&lt;="&amp;'Display 730 &amp; 1200'!$AN$11))</f>
        <v>0</v>
      </c>
    </row>
    <row r="2119" spans="1:5">
      <c r="A2119" t="str">
        <f>IF(INDEX('Display 730 &amp; 1200'!$A:$A,ROW())="","",INDEX('Display 730 &amp; 1200'!$A:$A,ROW()))</f>
        <v/>
      </c>
      <c r="B2119" t="str">
        <f>IF(INDEX('Display 730 &amp; 1200'!$B:$B,ROW())="","",INDEX('Display 730 &amp; 1200'!$B:$B,ROW()))</f>
        <v/>
      </c>
      <c r="C2119" t="str">
        <f>IF(INDEX('Display 730 &amp; 1200'!$D:$D,ROW())="","",INDEX('Display 730 &amp; 1200'!$D:$D,ROW()))</f>
        <v/>
      </c>
      <c r="D2119">
        <f>IF($C2119="",0,SUMIFS(#REF!,#REF!,$C2119,#REF!,"&gt;="&amp;'Display 730 &amp; 1200'!$AN$10,#REF!,"&lt;="&amp;'Display 730 &amp; 1200'!$AN$9))</f>
        <v>0</v>
      </c>
      <c r="E2119">
        <f>IF($C2119="",0,SUMIFS(#REF!,#REF!,$C2119,#REF!,"&gt;="&amp;'Display 730 &amp; 1200'!$AN$12,#REF!,"&lt;="&amp;'Display 730 &amp; 1200'!$AN$11))</f>
        <v>0</v>
      </c>
    </row>
    <row r="2120" spans="1:5">
      <c r="A2120" t="str">
        <f>IF(INDEX('Display 730 &amp; 1200'!$A:$A,ROW())="","",INDEX('Display 730 &amp; 1200'!$A:$A,ROW()))</f>
        <v/>
      </c>
      <c r="B2120" t="str">
        <f>IF(INDEX('Display 730 &amp; 1200'!$B:$B,ROW())="","",INDEX('Display 730 &amp; 1200'!$B:$B,ROW()))</f>
        <v/>
      </c>
      <c r="C2120" t="str">
        <f>IF(INDEX('Display 730 &amp; 1200'!$D:$D,ROW())="","",INDEX('Display 730 &amp; 1200'!$D:$D,ROW()))</f>
        <v/>
      </c>
      <c r="D2120">
        <f>IF($C2120="",0,SUMIFS(#REF!,#REF!,$C2120,#REF!,"&gt;="&amp;'Display 730 &amp; 1200'!$AN$10,#REF!,"&lt;="&amp;'Display 730 &amp; 1200'!$AN$9))</f>
        <v>0</v>
      </c>
      <c r="E2120">
        <f>IF($C2120="",0,SUMIFS(#REF!,#REF!,$C2120,#REF!,"&gt;="&amp;'Display 730 &amp; 1200'!$AN$12,#REF!,"&lt;="&amp;'Display 730 &amp; 1200'!$AN$11))</f>
        <v>0</v>
      </c>
    </row>
    <row r="2121" spans="1:5">
      <c r="A2121" t="str">
        <f>IF(INDEX('Display 730 &amp; 1200'!$A:$A,ROW())="","",INDEX('Display 730 &amp; 1200'!$A:$A,ROW()))</f>
        <v/>
      </c>
      <c r="B2121" t="str">
        <f>IF(INDEX('Display 730 &amp; 1200'!$B:$B,ROW())="","",INDEX('Display 730 &amp; 1200'!$B:$B,ROW()))</f>
        <v/>
      </c>
      <c r="C2121" t="str">
        <f>IF(INDEX('Display 730 &amp; 1200'!$D:$D,ROW())="","",INDEX('Display 730 &amp; 1200'!$D:$D,ROW()))</f>
        <v/>
      </c>
      <c r="D2121">
        <f>IF($C2121="",0,SUMIFS(#REF!,#REF!,$C2121,#REF!,"&gt;="&amp;'Display 730 &amp; 1200'!$AN$10,#REF!,"&lt;="&amp;'Display 730 &amp; 1200'!$AN$9))</f>
        <v>0</v>
      </c>
      <c r="E2121">
        <f>IF($C2121="",0,SUMIFS(#REF!,#REF!,$C2121,#REF!,"&gt;="&amp;'Display 730 &amp; 1200'!$AN$12,#REF!,"&lt;="&amp;'Display 730 &amp; 1200'!$AN$11))</f>
        <v>0</v>
      </c>
    </row>
    <row r="2122" spans="1:5">
      <c r="A2122" t="str">
        <f>IF(INDEX('Display 730 &amp; 1200'!$A:$A,ROW())="","",INDEX('Display 730 &amp; 1200'!$A:$A,ROW()))</f>
        <v/>
      </c>
      <c r="B2122" t="str">
        <f>IF(INDEX('Display 730 &amp; 1200'!$B:$B,ROW())="","",INDEX('Display 730 &amp; 1200'!$B:$B,ROW()))</f>
        <v/>
      </c>
      <c r="C2122" t="str">
        <f>IF(INDEX('Display 730 &amp; 1200'!$D:$D,ROW())="","",INDEX('Display 730 &amp; 1200'!$D:$D,ROW()))</f>
        <v/>
      </c>
      <c r="D2122">
        <f>IF($C2122="",0,SUMIFS(#REF!,#REF!,$C2122,#REF!,"&gt;="&amp;'Display 730 &amp; 1200'!$AN$10,#REF!,"&lt;="&amp;'Display 730 &amp; 1200'!$AN$9))</f>
        <v>0</v>
      </c>
      <c r="E2122">
        <f>IF($C2122="",0,SUMIFS(#REF!,#REF!,$C2122,#REF!,"&gt;="&amp;'Display 730 &amp; 1200'!$AN$12,#REF!,"&lt;="&amp;'Display 730 &amp; 1200'!$AN$11))</f>
        <v>0</v>
      </c>
    </row>
    <row r="2123" spans="1:5">
      <c r="A2123" t="str">
        <f>IF(INDEX('Display 730 &amp; 1200'!$A:$A,ROW())="","",INDEX('Display 730 &amp; 1200'!$A:$A,ROW()))</f>
        <v/>
      </c>
      <c r="B2123" t="str">
        <f>IF(INDEX('Display 730 &amp; 1200'!$B:$B,ROW())="","",INDEX('Display 730 &amp; 1200'!$B:$B,ROW()))</f>
        <v/>
      </c>
      <c r="C2123" t="str">
        <f>IF(INDEX('Display 730 &amp; 1200'!$D:$D,ROW())="","",INDEX('Display 730 &amp; 1200'!$D:$D,ROW()))</f>
        <v/>
      </c>
      <c r="D2123">
        <f>IF($C2123="",0,SUMIFS(#REF!,#REF!,$C2123,#REF!,"&gt;="&amp;'Display 730 &amp; 1200'!$AN$10,#REF!,"&lt;="&amp;'Display 730 &amp; 1200'!$AN$9))</f>
        <v>0</v>
      </c>
      <c r="E2123">
        <f>IF($C2123="",0,SUMIFS(#REF!,#REF!,$C2123,#REF!,"&gt;="&amp;'Display 730 &amp; 1200'!$AN$12,#REF!,"&lt;="&amp;'Display 730 &amp; 1200'!$AN$11))</f>
        <v>0</v>
      </c>
    </row>
    <row r="2124" spans="1:5">
      <c r="A2124" t="str">
        <f>IF(INDEX('Display 730 &amp; 1200'!$A:$A,ROW())="","",INDEX('Display 730 &amp; 1200'!$A:$A,ROW()))</f>
        <v/>
      </c>
      <c r="B2124" t="str">
        <f>IF(INDEX('Display 730 &amp; 1200'!$B:$B,ROW())="","",INDEX('Display 730 &amp; 1200'!$B:$B,ROW()))</f>
        <v/>
      </c>
      <c r="C2124" t="str">
        <f>IF(INDEX('Display 730 &amp; 1200'!$D:$D,ROW())="","",INDEX('Display 730 &amp; 1200'!$D:$D,ROW()))</f>
        <v/>
      </c>
      <c r="D2124">
        <f>IF($C2124="",0,SUMIFS(#REF!,#REF!,$C2124,#REF!,"&gt;="&amp;'Display 730 &amp; 1200'!$AN$10,#REF!,"&lt;="&amp;'Display 730 &amp; 1200'!$AN$9))</f>
        <v>0</v>
      </c>
      <c r="E2124">
        <f>IF($C2124="",0,SUMIFS(#REF!,#REF!,$C2124,#REF!,"&gt;="&amp;'Display 730 &amp; 1200'!$AN$12,#REF!,"&lt;="&amp;'Display 730 &amp; 1200'!$AN$11))</f>
        <v>0</v>
      </c>
    </row>
    <row r="2125" spans="1:5">
      <c r="A2125" t="str">
        <f>IF(INDEX('Display 730 &amp; 1200'!$A:$A,ROW())="","",INDEX('Display 730 &amp; 1200'!$A:$A,ROW()))</f>
        <v/>
      </c>
      <c r="B2125" t="str">
        <f>IF(INDEX('Display 730 &amp; 1200'!$B:$B,ROW())="","",INDEX('Display 730 &amp; 1200'!$B:$B,ROW()))</f>
        <v/>
      </c>
      <c r="C2125" t="str">
        <f>IF(INDEX('Display 730 &amp; 1200'!$D:$D,ROW())="","",INDEX('Display 730 &amp; 1200'!$D:$D,ROW()))</f>
        <v/>
      </c>
      <c r="D2125">
        <f>IF($C2125="",0,SUMIFS(#REF!,#REF!,$C2125,#REF!,"&gt;="&amp;'Display 730 &amp; 1200'!$AN$10,#REF!,"&lt;="&amp;'Display 730 &amp; 1200'!$AN$9))</f>
        <v>0</v>
      </c>
      <c r="E2125">
        <f>IF($C2125="",0,SUMIFS(#REF!,#REF!,$C2125,#REF!,"&gt;="&amp;'Display 730 &amp; 1200'!$AN$12,#REF!,"&lt;="&amp;'Display 730 &amp; 1200'!$AN$11))</f>
        <v>0</v>
      </c>
    </row>
    <row r="2126" spans="1:5">
      <c r="A2126" t="str">
        <f>IF(INDEX('Display 730 &amp; 1200'!$A:$A,ROW())="","",INDEX('Display 730 &amp; 1200'!$A:$A,ROW()))</f>
        <v/>
      </c>
      <c r="B2126" t="str">
        <f>IF(INDEX('Display 730 &amp; 1200'!$B:$B,ROW())="","",INDEX('Display 730 &amp; 1200'!$B:$B,ROW()))</f>
        <v/>
      </c>
      <c r="C2126" t="str">
        <f>IF(INDEX('Display 730 &amp; 1200'!$D:$D,ROW())="","",INDEX('Display 730 &amp; 1200'!$D:$D,ROW()))</f>
        <v/>
      </c>
      <c r="D2126">
        <f>IF($C2126="",0,SUMIFS(#REF!,#REF!,$C2126,#REF!,"&gt;="&amp;'Display 730 &amp; 1200'!$AN$10,#REF!,"&lt;="&amp;'Display 730 &amp; 1200'!$AN$9))</f>
        <v>0</v>
      </c>
      <c r="E2126">
        <f>IF($C2126="",0,SUMIFS(#REF!,#REF!,$C2126,#REF!,"&gt;="&amp;'Display 730 &amp; 1200'!$AN$12,#REF!,"&lt;="&amp;'Display 730 &amp; 1200'!$AN$11))</f>
        <v>0</v>
      </c>
    </row>
    <row r="2127" spans="1:5">
      <c r="A2127" t="str">
        <f>IF(INDEX('Display 730 &amp; 1200'!$A:$A,ROW())="","",INDEX('Display 730 &amp; 1200'!$A:$A,ROW()))</f>
        <v/>
      </c>
      <c r="B2127" t="str">
        <f>IF(INDEX('Display 730 &amp; 1200'!$B:$B,ROW())="","",INDEX('Display 730 &amp; 1200'!$B:$B,ROW()))</f>
        <v/>
      </c>
      <c r="C2127" t="str">
        <f>IF(INDEX('Display 730 &amp; 1200'!$D:$D,ROW())="","",INDEX('Display 730 &amp; 1200'!$D:$D,ROW()))</f>
        <v/>
      </c>
      <c r="D2127">
        <f>IF($C2127="",0,SUMIFS(#REF!,#REF!,$C2127,#REF!,"&gt;="&amp;'Display 730 &amp; 1200'!$AN$10,#REF!,"&lt;="&amp;'Display 730 &amp; 1200'!$AN$9))</f>
        <v>0</v>
      </c>
      <c r="E2127">
        <f>IF($C2127="",0,SUMIFS(#REF!,#REF!,$C2127,#REF!,"&gt;="&amp;'Display 730 &amp; 1200'!$AN$12,#REF!,"&lt;="&amp;'Display 730 &amp; 1200'!$AN$11))</f>
        <v>0</v>
      </c>
    </row>
    <row r="2128" spans="1:5">
      <c r="A2128" t="str">
        <f>IF(INDEX('Display 730 &amp; 1200'!$A:$A,ROW())="","",INDEX('Display 730 &amp; 1200'!$A:$A,ROW()))</f>
        <v/>
      </c>
      <c r="B2128" t="str">
        <f>IF(INDEX('Display 730 &amp; 1200'!$B:$B,ROW())="","",INDEX('Display 730 &amp; 1200'!$B:$B,ROW()))</f>
        <v/>
      </c>
      <c r="C2128" t="str">
        <f>IF(INDEX('Display 730 &amp; 1200'!$D:$D,ROW())="","",INDEX('Display 730 &amp; 1200'!$D:$D,ROW()))</f>
        <v/>
      </c>
      <c r="D2128">
        <f>IF($C2128="",0,SUMIFS(#REF!,#REF!,$C2128,#REF!,"&gt;="&amp;'Display 730 &amp; 1200'!$AN$10,#REF!,"&lt;="&amp;'Display 730 &amp; 1200'!$AN$9))</f>
        <v>0</v>
      </c>
      <c r="E2128">
        <f>IF($C2128="",0,SUMIFS(#REF!,#REF!,$C2128,#REF!,"&gt;="&amp;'Display 730 &amp; 1200'!$AN$12,#REF!,"&lt;="&amp;'Display 730 &amp; 1200'!$AN$11))</f>
        <v>0</v>
      </c>
    </row>
    <row r="2129" spans="1:5">
      <c r="A2129" t="str">
        <f>IF(INDEX('Display 730 &amp; 1200'!$A:$A,ROW())="","",INDEX('Display 730 &amp; 1200'!$A:$A,ROW()))</f>
        <v/>
      </c>
      <c r="B2129" t="str">
        <f>IF(INDEX('Display 730 &amp; 1200'!$B:$B,ROW())="","",INDEX('Display 730 &amp; 1200'!$B:$B,ROW()))</f>
        <v/>
      </c>
      <c r="C2129" t="str">
        <f>IF(INDEX('Display 730 &amp; 1200'!$D:$D,ROW())="","",INDEX('Display 730 &amp; 1200'!$D:$D,ROW()))</f>
        <v/>
      </c>
      <c r="D2129">
        <f>IF($C2129="",0,SUMIFS(#REF!,#REF!,$C2129,#REF!,"&gt;="&amp;'Display 730 &amp; 1200'!$AN$10,#REF!,"&lt;="&amp;'Display 730 &amp; 1200'!$AN$9))</f>
        <v>0</v>
      </c>
      <c r="E2129">
        <f>IF($C2129="",0,SUMIFS(#REF!,#REF!,$C2129,#REF!,"&gt;="&amp;'Display 730 &amp; 1200'!$AN$12,#REF!,"&lt;="&amp;'Display 730 &amp; 1200'!$AN$11))</f>
        <v>0</v>
      </c>
    </row>
    <row r="2130" spans="1:5">
      <c r="A2130" t="str">
        <f>IF(INDEX('Display 730 &amp; 1200'!$A:$A,ROW())="","",INDEX('Display 730 &amp; 1200'!$A:$A,ROW()))</f>
        <v/>
      </c>
      <c r="B2130" t="str">
        <f>IF(INDEX('Display 730 &amp; 1200'!$B:$B,ROW())="","",INDEX('Display 730 &amp; 1200'!$B:$B,ROW()))</f>
        <v/>
      </c>
      <c r="C2130" t="str">
        <f>IF(INDEX('Display 730 &amp; 1200'!$D:$D,ROW())="","",INDEX('Display 730 &amp; 1200'!$D:$D,ROW()))</f>
        <v/>
      </c>
      <c r="D2130">
        <f>IF($C2130="",0,SUMIFS(#REF!,#REF!,$C2130,#REF!,"&gt;="&amp;'Display 730 &amp; 1200'!$AN$10,#REF!,"&lt;="&amp;'Display 730 &amp; 1200'!$AN$9))</f>
        <v>0</v>
      </c>
      <c r="E2130">
        <f>IF($C2130="",0,SUMIFS(#REF!,#REF!,$C2130,#REF!,"&gt;="&amp;'Display 730 &amp; 1200'!$AN$12,#REF!,"&lt;="&amp;'Display 730 &amp; 1200'!$AN$11))</f>
        <v>0</v>
      </c>
    </row>
    <row r="2131" spans="1:5">
      <c r="A2131" t="str">
        <f>IF(INDEX('Display 730 &amp; 1200'!$A:$A,ROW())="","",INDEX('Display 730 &amp; 1200'!$A:$A,ROW()))</f>
        <v/>
      </c>
      <c r="B2131" t="str">
        <f>IF(INDEX('Display 730 &amp; 1200'!$B:$B,ROW())="","",INDEX('Display 730 &amp; 1200'!$B:$B,ROW()))</f>
        <v/>
      </c>
      <c r="C2131" t="str">
        <f>IF(INDEX('Display 730 &amp; 1200'!$D:$D,ROW())="","",INDEX('Display 730 &amp; 1200'!$D:$D,ROW()))</f>
        <v/>
      </c>
      <c r="D2131">
        <f>IF($C2131="",0,SUMIFS(#REF!,#REF!,$C2131,#REF!,"&gt;="&amp;'Display 730 &amp; 1200'!$AN$10,#REF!,"&lt;="&amp;'Display 730 &amp; 1200'!$AN$9))</f>
        <v>0</v>
      </c>
      <c r="E2131">
        <f>IF($C2131="",0,SUMIFS(#REF!,#REF!,$C2131,#REF!,"&gt;="&amp;'Display 730 &amp; 1200'!$AN$12,#REF!,"&lt;="&amp;'Display 730 &amp; 1200'!$AN$11))</f>
        <v>0</v>
      </c>
    </row>
    <row r="2132" spans="1:5">
      <c r="A2132" t="str">
        <f>IF(INDEX('Display 730 &amp; 1200'!$A:$A,ROW())="","",INDEX('Display 730 &amp; 1200'!$A:$A,ROW()))</f>
        <v/>
      </c>
      <c r="B2132" t="str">
        <f>IF(INDEX('Display 730 &amp; 1200'!$B:$B,ROW())="","",INDEX('Display 730 &amp; 1200'!$B:$B,ROW()))</f>
        <v/>
      </c>
      <c r="C2132" t="str">
        <f>IF(INDEX('Display 730 &amp; 1200'!$D:$D,ROW())="","",INDEX('Display 730 &amp; 1200'!$D:$D,ROW()))</f>
        <v/>
      </c>
      <c r="D2132">
        <f>IF($C2132="",0,SUMIFS(#REF!,#REF!,$C2132,#REF!,"&gt;="&amp;'Display 730 &amp; 1200'!$AN$10,#REF!,"&lt;="&amp;'Display 730 &amp; 1200'!$AN$9))</f>
        <v>0</v>
      </c>
      <c r="E2132">
        <f>IF($C2132="",0,SUMIFS(#REF!,#REF!,$C2132,#REF!,"&gt;="&amp;'Display 730 &amp; 1200'!$AN$12,#REF!,"&lt;="&amp;'Display 730 &amp; 1200'!$AN$11))</f>
        <v>0</v>
      </c>
    </row>
    <row r="2133" spans="1:5">
      <c r="A2133" t="str">
        <f>IF(INDEX('Display 730 &amp; 1200'!$A:$A,ROW())="","",INDEX('Display 730 &amp; 1200'!$A:$A,ROW()))</f>
        <v/>
      </c>
      <c r="B2133" t="str">
        <f>IF(INDEX('Display 730 &amp; 1200'!$B:$B,ROW())="","",INDEX('Display 730 &amp; 1200'!$B:$B,ROW()))</f>
        <v/>
      </c>
      <c r="C2133" t="str">
        <f>IF(INDEX('Display 730 &amp; 1200'!$D:$D,ROW())="","",INDEX('Display 730 &amp; 1200'!$D:$D,ROW()))</f>
        <v/>
      </c>
      <c r="D2133">
        <f>IF($C2133="",0,SUMIFS(#REF!,#REF!,$C2133,#REF!,"&gt;="&amp;'Display 730 &amp; 1200'!$AN$10,#REF!,"&lt;="&amp;'Display 730 &amp; 1200'!$AN$9))</f>
        <v>0</v>
      </c>
      <c r="E2133">
        <f>IF($C2133="",0,SUMIFS(#REF!,#REF!,$C2133,#REF!,"&gt;="&amp;'Display 730 &amp; 1200'!$AN$12,#REF!,"&lt;="&amp;'Display 730 &amp; 1200'!$AN$11))</f>
        <v>0</v>
      </c>
    </row>
    <row r="2134" spans="1:5">
      <c r="A2134" t="str">
        <f>IF(INDEX('Display 730 &amp; 1200'!$A:$A,ROW())="","",INDEX('Display 730 &amp; 1200'!$A:$A,ROW()))</f>
        <v/>
      </c>
      <c r="B2134" t="str">
        <f>IF(INDEX('Display 730 &amp; 1200'!$B:$B,ROW())="","",INDEX('Display 730 &amp; 1200'!$B:$B,ROW()))</f>
        <v/>
      </c>
      <c r="C2134" t="str">
        <f>IF(INDEX('Display 730 &amp; 1200'!$D:$D,ROW())="","",INDEX('Display 730 &amp; 1200'!$D:$D,ROW()))</f>
        <v/>
      </c>
      <c r="D2134">
        <f>IF($C2134="",0,SUMIFS(#REF!,#REF!,$C2134,#REF!,"&gt;="&amp;'Display 730 &amp; 1200'!$AN$10,#REF!,"&lt;="&amp;'Display 730 &amp; 1200'!$AN$9))</f>
        <v>0</v>
      </c>
      <c r="E2134">
        <f>IF($C2134="",0,SUMIFS(#REF!,#REF!,$C2134,#REF!,"&gt;="&amp;'Display 730 &amp; 1200'!$AN$12,#REF!,"&lt;="&amp;'Display 730 &amp; 1200'!$AN$11))</f>
        <v>0</v>
      </c>
    </row>
    <row r="2135" spans="1:5">
      <c r="A2135" t="str">
        <f>IF(INDEX('Display 730 &amp; 1200'!$A:$A,ROW())="","",INDEX('Display 730 &amp; 1200'!$A:$A,ROW()))</f>
        <v/>
      </c>
      <c r="B2135" t="str">
        <f>IF(INDEX('Display 730 &amp; 1200'!$B:$B,ROW())="","",INDEX('Display 730 &amp; 1200'!$B:$B,ROW()))</f>
        <v/>
      </c>
      <c r="C2135" t="str">
        <f>IF(INDEX('Display 730 &amp; 1200'!$D:$D,ROW())="","",INDEX('Display 730 &amp; 1200'!$D:$D,ROW()))</f>
        <v/>
      </c>
      <c r="D2135">
        <f>IF($C2135="",0,SUMIFS(#REF!,#REF!,$C2135,#REF!,"&gt;="&amp;'Display 730 &amp; 1200'!$AN$10,#REF!,"&lt;="&amp;'Display 730 &amp; 1200'!$AN$9))</f>
        <v>0</v>
      </c>
      <c r="E2135">
        <f>IF($C2135="",0,SUMIFS(#REF!,#REF!,$C2135,#REF!,"&gt;="&amp;'Display 730 &amp; 1200'!$AN$12,#REF!,"&lt;="&amp;'Display 730 &amp; 1200'!$AN$11))</f>
        <v>0</v>
      </c>
    </row>
    <row r="2136" spans="1:5">
      <c r="A2136" t="str">
        <f>IF(INDEX('Display 730 &amp; 1200'!$A:$A,ROW())="","",INDEX('Display 730 &amp; 1200'!$A:$A,ROW()))</f>
        <v/>
      </c>
      <c r="B2136" t="str">
        <f>IF(INDEX('Display 730 &amp; 1200'!$B:$B,ROW())="","",INDEX('Display 730 &amp; 1200'!$B:$B,ROW()))</f>
        <v/>
      </c>
      <c r="C2136" t="str">
        <f>IF(INDEX('Display 730 &amp; 1200'!$D:$D,ROW())="","",INDEX('Display 730 &amp; 1200'!$D:$D,ROW()))</f>
        <v/>
      </c>
      <c r="D2136">
        <f>IF($C2136="",0,SUMIFS(#REF!,#REF!,$C2136,#REF!,"&gt;="&amp;'Display 730 &amp; 1200'!$AN$10,#REF!,"&lt;="&amp;'Display 730 &amp; 1200'!$AN$9))</f>
        <v>0</v>
      </c>
      <c r="E2136">
        <f>IF($C2136="",0,SUMIFS(#REF!,#REF!,$C2136,#REF!,"&gt;="&amp;'Display 730 &amp; 1200'!$AN$12,#REF!,"&lt;="&amp;'Display 730 &amp; 1200'!$AN$11))</f>
        <v>0</v>
      </c>
    </row>
    <row r="2137" spans="1:5">
      <c r="A2137" t="str">
        <f>IF(INDEX('Display 730 &amp; 1200'!$A:$A,ROW())="","",INDEX('Display 730 &amp; 1200'!$A:$A,ROW()))</f>
        <v/>
      </c>
      <c r="B2137" t="str">
        <f>IF(INDEX('Display 730 &amp; 1200'!$B:$B,ROW())="","",INDEX('Display 730 &amp; 1200'!$B:$B,ROW()))</f>
        <v/>
      </c>
      <c r="C2137" t="str">
        <f>IF(INDEX('Display 730 &amp; 1200'!$D:$D,ROW())="","",INDEX('Display 730 &amp; 1200'!$D:$D,ROW()))</f>
        <v/>
      </c>
      <c r="D2137">
        <f>IF($C2137="",0,SUMIFS(#REF!,#REF!,$C2137,#REF!,"&gt;="&amp;'Display 730 &amp; 1200'!$AN$10,#REF!,"&lt;="&amp;'Display 730 &amp; 1200'!$AN$9))</f>
        <v>0</v>
      </c>
      <c r="E2137">
        <f>IF($C2137="",0,SUMIFS(#REF!,#REF!,$C2137,#REF!,"&gt;="&amp;'Display 730 &amp; 1200'!$AN$12,#REF!,"&lt;="&amp;'Display 730 &amp; 1200'!$AN$11))</f>
        <v>0</v>
      </c>
    </row>
    <row r="2138" spans="1:5">
      <c r="A2138" t="str">
        <f>IF(INDEX('Display 730 &amp; 1200'!$A:$A,ROW())="","",INDEX('Display 730 &amp; 1200'!$A:$A,ROW()))</f>
        <v/>
      </c>
      <c r="B2138" t="str">
        <f>IF(INDEX('Display 730 &amp; 1200'!$B:$B,ROW())="","",INDEX('Display 730 &amp; 1200'!$B:$B,ROW()))</f>
        <v/>
      </c>
      <c r="C2138" t="str">
        <f>IF(INDEX('Display 730 &amp; 1200'!$D:$D,ROW())="","",INDEX('Display 730 &amp; 1200'!$D:$D,ROW()))</f>
        <v/>
      </c>
      <c r="D2138">
        <f>IF($C2138="",0,SUMIFS(#REF!,#REF!,$C2138,#REF!,"&gt;="&amp;'Display 730 &amp; 1200'!$AN$10,#REF!,"&lt;="&amp;'Display 730 &amp; 1200'!$AN$9))</f>
        <v>0</v>
      </c>
      <c r="E2138">
        <f>IF($C2138="",0,SUMIFS(#REF!,#REF!,$C2138,#REF!,"&gt;="&amp;'Display 730 &amp; 1200'!$AN$12,#REF!,"&lt;="&amp;'Display 730 &amp; 1200'!$AN$11))</f>
        <v>0</v>
      </c>
    </row>
    <row r="2139" spans="1:5">
      <c r="A2139" t="str">
        <f>IF(INDEX('Display 730 &amp; 1200'!$A:$A,ROW())="","",INDEX('Display 730 &amp; 1200'!$A:$A,ROW()))</f>
        <v/>
      </c>
      <c r="B2139" t="str">
        <f>IF(INDEX('Display 730 &amp; 1200'!$B:$B,ROW())="","",INDEX('Display 730 &amp; 1200'!$B:$B,ROW()))</f>
        <v/>
      </c>
      <c r="C2139" t="str">
        <f>IF(INDEX('Display 730 &amp; 1200'!$D:$D,ROW())="","",INDEX('Display 730 &amp; 1200'!$D:$D,ROW()))</f>
        <v/>
      </c>
      <c r="D2139">
        <f>IF($C2139="",0,SUMIFS(#REF!,#REF!,$C2139,#REF!,"&gt;="&amp;'Display 730 &amp; 1200'!$AN$10,#REF!,"&lt;="&amp;'Display 730 &amp; 1200'!$AN$9))</f>
        <v>0</v>
      </c>
      <c r="E2139">
        <f>IF($C2139="",0,SUMIFS(#REF!,#REF!,$C2139,#REF!,"&gt;="&amp;'Display 730 &amp; 1200'!$AN$12,#REF!,"&lt;="&amp;'Display 730 &amp; 1200'!$AN$11))</f>
        <v>0</v>
      </c>
    </row>
    <row r="2140" spans="1:5">
      <c r="A2140" t="str">
        <f>IF(INDEX('Display 730 &amp; 1200'!$A:$A,ROW())="","",INDEX('Display 730 &amp; 1200'!$A:$A,ROW()))</f>
        <v/>
      </c>
      <c r="B2140" t="str">
        <f>IF(INDEX('Display 730 &amp; 1200'!$B:$B,ROW())="","",INDEX('Display 730 &amp; 1200'!$B:$B,ROW()))</f>
        <v/>
      </c>
      <c r="C2140" t="str">
        <f>IF(INDEX('Display 730 &amp; 1200'!$D:$D,ROW())="","",INDEX('Display 730 &amp; 1200'!$D:$D,ROW()))</f>
        <v/>
      </c>
      <c r="D2140">
        <f>IF($C2140="",0,SUMIFS(#REF!,#REF!,$C2140,#REF!,"&gt;="&amp;'Display 730 &amp; 1200'!$AN$10,#REF!,"&lt;="&amp;'Display 730 &amp; 1200'!$AN$9))</f>
        <v>0</v>
      </c>
      <c r="E2140">
        <f>IF($C2140="",0,SUMIFS(#REF!,#REF!,$C2140,#REF!,"&gt;="&amp;'Display 730 &amp; 1200'!$AN$12,#REF!,"&lt;="&amp;'Display 730 &amp; 1200'!$AN$11))</f>
        <v>0</v>
      </c>
    </row>
    <row r="2141" spans="1:5">
      <c r="A2141" t="str">
        <f>IF(INDEX('Display 730 &amp; 1200'!$A:$A,ROW())="","",INDEX('Display 730 &amp; 1200'!$A:$A,ROW()))</f>
        <v/>
      </c>
      <c r="B2141" t="str">
        <f>IF(INDEX('Display 730 &amp; 1200'!$B:$B,ROW())="","",INDEX('Display 730 &amp; 1200'!$B:$B,ROW()))</f>
        <v/>
      </c>
      <c r="C2141" t="str">
        <f>IF(INDEX('Display 730 &amp; 1200'!$D:$D,ROW())="","",INDEX('Display 730 &amp; 1200'!$D:$D,ROW()))</f>
        <v/>
      </c>
      <c r="D2141">
        <f>IF($C2141="",0,SUMIFS(#REF!,#REF!,$C2141,#REF!,"&gt;="&amp;'Display 730 &amp; 1200'!$AN$10,#REF!,"&lt;="&amp;'Display 730 &amp; 1200'!$AN$9))</f>
        <v>0</v>
      </c>
      <c r="E2141">
        <f>IF($C2141="",0,SUMIFS(#REF!,#REF!,$C2141,#REF!,"&gt;="&amp;'Display 730 &amp; 1200'!$AN$12,#REF!,"&lt;="&amp;'Display 730 &amp; 1200'!$AN$11))</f>
        <v>0</v>
      </c>
    </row>
    <row r="2142" spans="1:5">
      <c r="A2142" t="str">
        <f>IF(INDEX('Display 730 &amp; 1200'!$A:$A,ROW())="","",INDEX('Display 730 &amp; 1200'!$A:$A,ROW()))</f>
        <v/>
      </c>
      <c r="B2142" t="str">
        <f>IF(INDEX('Display 730 &amp; 1200'!$B:$B,ROW())="","",INDEX('Display 730 &amp; 1200'!$B:$B,ROW()))</f>
        <v/>
      </c>
      <c r="C2142" t="str">
        <f>IF(INDEX('Display 730 &amp; 1200'!$D:$D,ROW())="","",INDEX('Display 730 &amp; 1200'!$D:$D,ROW()))</f>
        <v/>
      </c>
      <c r="D2142">
        <f>IF($C2142="",0,SUMIFS(#REF!,#REF!,$C2142,#REF!,"&gt;="&amp;'Display 730 &amp; 1200'!$AN$10,#REF!,"&lt;="&amp;'Display 730 &amp; 1200'!$AN$9))</f>
        <v>0</v>
      </c>
      <c r="E2142">
        <f>IF($C2142="",0,SUMIFS(#REF!,#REF!,$C2142,#REF!,"&gt;="&amp;'Display 730 &amp; 1200'!$AN$12,#REF!,"&lt;="&amp;'Display 730 &amp; 1200'!$AN$11))</f>
        <v>0</v>
      </c>
    </row>
    <row r="2143" spans="1:5">
      <c r="A2143" t="str">
        <f>IF(INDEX('Display 730 &amp; 1200'!$A:$A,ROW())="","",INDEX('Display 730 &amp; 1200'!$A:$A,ROW()))</f>
        <v/>
      </c>
      <c r="B2143" t="str">
        <f>IF(INDEX('Display 730 &amp; 1200'!$B:$B,ROW())="","",INDEX('Display 730 &amp; 1200'!$B:$B,ROW()))</f>
        <v/>
      </c>
      <c r="C2143" t="str">
        <f>IF(INDEX('Display 730 &amp; 1200'!$D:$D,ROW())="","",INDEX('Display 730 &amp; 1200'!$D:$D,ROW()))</f>
        <v/>
      </c>
      <c r="D2143">
        <f>IF($C2143="",0,SUMIFS(#REF!,#REF!,$C2143,#REF!,"&gt;="&amp;'Display 730 &amp; 1200'!$AN$10,#REF!,"&lt;="&amp;'Display 730 &amp; 1200'!$AN$9))</f>
        <v>0</v>
      </c>
      <c r="E2143">
        <f>IF($C2143="",0,SUMIFS(#REF!,#REF!,$C2143,#REF!,"&gt;="&amp;'Display 730 &amp; 1200'!$AN$12,#REF!,"&lt;="&amp;'Display 730 &amp; 1200'!$AN$11))</f>
        <v>0</v>
      </c>
    </row>
    <row r="2144" spans="1:5">
      <c r="A2144" t="str">
        <f>IF(INDEX('Display 730 &amp; 1200'!$A:$A,ROW())="","",INDEX('Display 730 &amp; 1200'!$A:$A,ROW()))</f>
        <v/>
      </c>
      <c r="B2144" t="str">
        <f>IF(INDEX('Display 730 &amp; 1200'!$B:$B,ROW())="","",INDEX('Display 730 &amp; 1200'!$B:$B,ROW()))</f>
        <v/>
      </c>
      <c r="C2144" t="str">
        <f>IF(INDEX('Display 730 &amp; 1200'!$D:$D,ROW())="","",INDEX('Display 730 &amp; 1200'!$D:$D,ROW()))</f>
        <v/>
      </c>
      <c r="D2144">
        <f>IF($C2144="",0,SUMIFS(#REF!,#REF!,$C2144,#REF!,"&gt;="&amp;'Display 730 &amp; 1200'!$AN$10,#REF!,"&lt;="&amp;'Display 730 &amp; 1200'!$AN$9))</f>
        <v>0</v>
      </c>
      <c r="E2144">
        <f>IF($C2144="",0,SUMIFS(#REF!,#REF!,$C2144,#REF!,"&gt;="&amp;'Display 730 &amp; 1200'!$AN$12,#REF!,"&lt;="&amp;'Display 730 &amp; 1200'!$AN$11))</f>
        <v>0</v>
      </c>
    </row>
    <row r="2145" spans="1:5">
      <c r="A2145" t="str">
        <f>IF(INDEX('Display 730 &amp; 1200'!$A:$A,ROW())="","",INDEX('Display 730 &amp; 1200'!$A:$A,ROW()))</f>
        <v/>
      </c>
      <c r="B2145" t="str">
        <f>IF(INDEX('Display 730 &amp; 1200'!$B:$B,ROW())="","",INDEX('Display 730 &amp; 1200'!$B:$B,ROW()))</f>
        <v/>
      </c>
      <c r="C2145" t="str">
        <f>IF(INDEX('Display 730 &amp; 1200'!$D:$D,ROW())="","",INDEX('Display 730 &amp; 1200'!$D:$D,ROW()))</f>
        <v/>
      </c>
      <c r="D2145">
        <f>IF($C2145="",0,SUMIFS(#REF!,#REF!,$C2145,#REF!,"&gt;="&amp;'Display 730 &amp; 1200'!$AN$10,#REF!,"&lt;="&amp;'Display 730 &amp; 1200'!$AN$9))</f>
        <v>0</v>
      </c>
      <c r="E2145">
        <f>IF($C2145="",0,SUMIFS(#REF!,#REF!,$C2145,#REF!,"&gt;="&amp;'Display 730 &amp; 1200'!$AN$12,#REF!,"&lt;="&amp;'Display 730 &amp; 1200'!$AN$11))</f>
        <v>0</v>
      </c>
    </row>
    <row r="2146" spans="1:5">
      <c r="A2146" t="str">
        <f>IF(INDEX('Display 730 &amp; 1200'!$A:$A,ROW())="","",INDEX('Display 730 &amp; 1200'!$A:$A,ROW()))</f>
        <v/>
      </c>
      <c r="B2146" t="str">
        <f>IF(INDEX('Display 730 &amp; 1200'!$B:$B,ROW())="","",INDEX('Display 730 &amp; 1200'!$B:$B,ROW()))</f>
        <v/>
      </c>
      <c r="C2146" t="str">
        <f>IF(INDEX('Display 730 &amp; 1200'!$D:$D,ROW())="","",INDEX('Display 730 &amp; 1200'!$D:$D,ROW()))</f>
        <v/>
      </c>
      <c r="D2146">
        <f>IF($C2146="",0,SUMIFS(#REF!,#REF!,$C2146,#REF!,"&gt;="&amp;'Display 730 &amp; 1200'!$AN$10,#REF!,"&lt;="&amp;'Display 730 &amp; 1200'!$AN$9))</f>
        <v>0</v>
      </c>
      <c r="E2146">
        <f>IF($C2146="",0,SUMIFS(#REF!,#REF!,$C2146,#REF!,"&gt;="&amp;'Display 730 &amp; 1200'!$AN$12,#REF!,"&lt;="&amp;'Display 730 &amp; 1200'!$AN$11))</f>
        <v>0</v>
      </c>
    </row>
    <row r="2147" spans="1:5">
      <c r="A2147" t="str">
        <f>IF(INDEX('Display 730 &amp; 1200'!$A:$A,ROW())="","",INDEX('Display 730 &amp; 1200'!$A:$A,ROW()))</f>
        <v/>
      </c>
      <c r="B2147" t="str">
        <f>IF(INDEX('Display 730 &amp; 1200'!$B:$B,ROW())="","",INDEX('Display 730 &amp; 1200'!$B:$B,ROW()))</f>
        <v/>
      </c>
      <c r="C2147" t="str">
        <f>IF(INDEX('Display 730 &amp; 1200'!$D:$D,ROW())="","",INDEX('Display 730 &amp; 1200'!$D:$D,ROW()))</f>
        <v/>
      </c>
      <c r="D2147">
        <f>IF($C2147="",0,SUMIFS(#REF!,#REF!,$C2147,#REF!,"&gt;="&amp;'Display 730 &amp; 1200'!$AN$10,#REF!,"&lt;="&amp;'Display 730 &amp; 1200'!$AN$9))</f>
        <v>0</v>
      </c>
      <c r="E2147">
        <f>IF($C2147="",0,SUMIFS(#REF!,#REF!,$C2147,#REF!,"&gt;="&amp;'Display 730 &amp; 1200'!$AN$12,#REF!,"&lt;="&amp;'Display 730 &amp; 1200'!$AN$11))</f>
        <v>0</v>
      </c>
    </row>
    <row r="2148" spans="1:5">
      <c r="A2148" t="str">
        <f>IF(INDEX('Display 730 &amp; 1200'!$A:$A,ROW())="","",INDEX('Display 730 &amp; 1200'!$A:$A,ROW()))</f>
        <v/>
      </c>
      <c r="B2148" t="str">
        <f>IF(INDEX('Display 730 &amp; 1200'!$B:$B,ROW())="","",INDEX('Display 730 &amp; 1200'!$B:$B,ROW()))</f>
        <v/>
      </c>
      <c r="C2148" t="str">
        <f>IF(INDEX('Display 730 &amp; 1200'!$D:$D,ROW())="","",INDEX('Display 730 &amp; 1200'!$D:$D,ROW()))</f>
        <v/>
      </c>
      <c r="D2148">
        <f>IF($C2148="",0,SUMIFS(#REF!,#REF!,$C2148,#REF!,"&gt;="&amp;'Display 730 &amp; 1200'!$AN$10,#REF!,"&lt;="&amp;'Display 730 &amp; 1200'!$AN$9))</f>
        <v>0</v>
      </c>
      <c r="E2148">
        <f>IF($C2148="",0,SUMIFS(#REF!,#REF!,$C2148,#REF!,"&gt;="&amp;'Display 730 &amp; 1200'!$AN$12,#REF!,"&lt;="&amp;'Display 730 &amp; 1200'!$AN$11))</f>
        <v>0</v>
      </c>
    </row>
    <row r="2149" spans="1:5">
      <c r="A2149" t="str">
        <f>IF(INDEX('Display 730 &amp; 1200'!$A:$A,ROW())="","",INDEX('Display 730 &amp; 1200'!$A:$A,ROW()))</f>
        <v/>
      </c>
      <c r="B2149" t="str">
        <f>IF(INDEX('Display 730 &amp; 1200'!$B:$B,ROW())="","",INDEX('Display 730 &amp; 1200'!$B:$B,ROW()))</f>
        <v/>
      </c>
      <c r="C2149" t="str">
        <f>IF(INDEX('Display 730 &amp; 1200'!$D:$D,ROW())="","",INDEX('Display 730 &amp; 1200'!$D:$D,ROW()))</f>
        <v/>
      </c>
      <c r="D2149">
        <f>IF($C2149="",0,SUMIFS(#REF!,#REF!,$C2149,#REF!,"&gt;="&amp;'Display 730 &amp; 1200'!$AN$10,#REF!,"&lt;="&amp;'Display 730 &amp; 1200'!$AN$9))</f>
        <v>0</v>
      </c>
      <c r="E2149">
        <f>IF($C2149="",0,SUMIFS(#REF!,#REF!,$C2149,#REF!,"&gt;="&amp;'Display 730 &amp; 1200'!$AN$12,#REF!,"&lt;="&amp;'Display 730 &amp; 1200'!$AN$11))</f>
        <v>0</v>
      </c>
    </row>
    <row r="2150" spans="1:5">
      <c r="A2150" t="str">
        <f>IF(INDEX('Display 730 &amp; 1200'!$A:$A,ROW())="","",INDEX('Display 730 &amp; 1200'!$A:$A,ROW()))</f>
        <v/>
      </c>
      <c r="B2150" t="str">
        <f>IF(INDEX('Display 730 &amp; 1200'!$B:$B,ROW())="","",INDEX('Display 730 &amp; 1200'!$B:$B,ROW()))</f>
        <v/>
      </c>
      <c r="C2150" t="str">
        <f>IF(INDEX('Display 730 &amp; 1200'!$D:$D,ROW())="","",INDEX('Display 730 &amp; 1200'!$D:$D,ROW()))</f>
        <v/>
      </c>
      <c r="D2150">
        <f>IF($C2150="",0,SUMIFS(#REF!,#REF!,$C2150,#REF!,"&gt;="&amp;'Display 730 &amp; 1200'!$AN$10,#REF!,"&lt;="&amp;'Display 730 &amp; 1200'!$AN$9))</f>
        <v>0</v>
      </c>
      <c r="E2150">
        <f>IF($C2150="",0,SUMIFS(#REF!,#REF!,$C2150,#REF!,"&gt;="&amp;'Display 730 &amp; 1200'!$AN$12,#REF!,"&lt;="&amp;'Display 730 &amp; 1200'!$AN$11))</f>
        <v>0</v>
      </c>
    </row>
    <row r="2151" spans="1:5">
      <c r="A2151" t="str">
        <f>IF(INDEX('Display 730 &amp; 1200'!$A:$A,ROW())="","",INDEX('Display 730 &amp; 1200'!$A:$A,ROW()))</f>
        <v/>
      </c>
      <c r="B2151" t="str">
        <f>IF(INDEX('Display 730 &amp; 1200'!$B:$B,ROW())="","",INDEX('Display 730 &amp; 1200'!$B:$B,ROW()))</f>
        <v/>
      </c>
      <c r="C2151" t="str">
        <f>IF(INDEX('Display 730 &amp; 1200'!$D:$D,ROW())="","",INDEX('Display 730 &amp; 1200'!$D:$D,ROW()))</f>
        <v/>
      </c>
      <c r="D2151">
        <f>IF($C2151="",0,SUMIFS(#REF!,#REF!,$C2151,#REF!,"&gt;="&amp;'Display 730 &amp; 1200'!$AN$10,#REF!,"&lt;="&amp;'Display 730 &amp; 1200'!$AN$9))</f>
        <v>0</v>
      </c>
      <c r="E2151">
        <f>IF($C2151="",0,SUMIFS(#REF!,#REF!,$C2151,#REF!,"&gt;="&amp;'Display 730 &amp; 1200'!$AN$12,#REF!,"&lt;="&amp;'Display 730 &amp; 1200'!$AN$11))</f>
        <v>0</v>
      </c>
    </row>
    <row r="2152" spans="1:5">
      <c r="A2152" t="str">
        <f>IF(INDEX('Display 730 &amp; 1200'!$A:$A,ROW())="","",INDEX('Display 730 &amp; 1200'!$A:$A,ROW()))</f>
        <v/>
      </c>
      <c r="B2152" t="str">
        <f>IF(INDEX('Display 730 &amp; 1200'!$B:$B,ROW())="","",INDEX('Display 730 &amp; 1200'!$B:$B,ROW()))</f>
        <v/>
      </c>
      <c r="C2152" t="str">
        <f>IF(INDEX('Display 730 &amp; 1200'!$D:$D,ROW())="","",INDEX('Display 730 &amp; 1200'!$D:$D,ROW()))</f>
        <v/>
      </c>
      <c r="D2152">
        <f>IF($C2152="",0,SUMIFS(#REF!,#REF!,$C2152,#REF!,"&gt;="&amp;'Display 730 &amp; 1200'!$AN$10,#REF!,"&lt;="&amp;'Display 730 &amp; 1200'!$AN$9))</f>
        <v>0</v>
      </c>
      <c r="E2152">
        <f>IF($C2152="",0,SUMIFS(#REF!,#REF!,$C2152,#REF!,"&gt;="&amp;'Display 730 &amp; 1200'!$AN$12,#REF!,"&lt;="&amp;'Display 730 &amp; 1200'!$AN$11))</f>
        <v>0</v>
      </c>
    </row>
    <row r="2153" spans="1:5">
      <c r="A2153" t="str">
        <f>IF(INDEX('Display 730 &amp; 1200'!$A:$A,ROW())="","",INDEX('Display 730 &amp; 1200'!$A:$A,ROW()))</f>
        <v/>
      </c>
      <c r="B2153" t="str">
        <f>IF(INDEX('Display 730 &amp; 1200'!$B:$B,ROW())="","",INDEX('Display 730 &amp; 1200'!$B:$B,ROW()))</f>
        <v/>
      </c>
      <c r="C2153" t="str">
        <f>IF(INDEX('Display 730 &amp; 1200'!$D:$D,ROW())="","",INDEX('Display 730 &amp; 1200'!$D:$D,ROW()))</f>
        <v/>
      </c>
      <c r="D2153">
        <f>IF($C2153="",0,SUMIFS(#REF!,#REF!,$C2153,#REF!,"&gt;="&amp;'Display 730 &amp; 1200'!$AN$10,#REF!,"&lt;="&amp;'Display 730 &amp; 1200'!$AN$9))</f>
        <v>0</v>
      </c>
      <c r="E2153">
        <f>IF($C2153="",0,SUMIFS(#REF!,#REF!,$C2153,#REF!,"&gt;="&amp;'Display 730 &amp; 1200'!$AN$12,#REF!,"&lt;="&amp;'Display 730 &amp; 1200'!$AN$11))</f>
        <v>0</v>
      </c>
    </row>
    <row r="2154" spans="1:5">
      <c r="A2154" t="str">
        <f>IF(INDEX('Display 730 &amp; 1200'!$A:$A,ROW())="","",INDEX('Display 730 &amp; 1200'!$A:$A,ROW()))</f>
        <v/>
      </c>
      <c r="B2154" t="str">
        <f>IF(INDEX('Display 730 &amp; 1200'!$B:$B,ROW())="","",INDEX('Display 730 &amp; 1200'!$B:$B,ROW()))</f>
        <v/>
      </c>
      <c r="C2154" t="str">
        <f>IF(INDEX('Display 730 &amp; 1200'!$D:$D,ROW())="","",INDEX('Display 730 &amp; 1200'!$D:$D,ROW()))</f>
        <v/>
      </c>
      <c r="D2154">
        <f>IF($C2154="",0,SUMIFS(#REF!,#REF!,$C2154,#REF!,"&gt;="&amp;'Display 730 &amp; 1200'!$AN$10,#REF!,"&lt;="&amp;'Display 730 &amp; 1200'!$AN$9))</f>
        <v>0</v>
      </c>
      <c r="E2154">
        <f>IF($C2154="",0,SUMIFS(#REF!,#REF!,$C2154,#REF!,"&gt;="&amp;'Display 730 &amp; 1200'!$AN$12,#REF!,"&lt;="&amp;'Display 730 &amp; 1200'!$AN$11))</f>
        <v>0</v>
      </c>
    </row>
    <row r="2155" spans="1:5">
      <c r="A2155" t="str">
        <f>IF(INDEX('Display 730 &amp; 1200'!$A:$A,ROW())="","",INDEX('Display 730 &amp; 1200'!$A:$A,ROW()))</f>
        <v/>
      </c>
      <c r="B2155" t="str">
        <f>IF(INDEX('Display 730 &amp; 1200'!$B:$B,ROW())="","",INDEX('Display 730 &amp; 1200'!$B:$B,ROW()))</f>
        <v/>
      </c>
      <c r="C2155" t="str">
        <f>IF(INDEX('Display 730 &amp; 1200'!$D:$D,ROW())="","",INDEX('Display 730 &amp; 1200'!$D:$D,ROW()))</f>
        <v/>
      </c>
      <c r="D2155">
        <f>IF($C2155="",0,SUMIFS(#REF!,#REF!,$C2155,#REF!,"&gt;="&amp;'Display 730 &amp; 1200'!$AN$10,#REF!,"&lt;="&amp;'Display 730 &amp; 1200'!$AN$9))</f>
        <v>0</v>
      </c>
      <c r="E2155">
        <f>IF($C2155="",0,SUMIFS(#REF!,#REF!,$C2155,#REF!,"&gt;="&amp;'Display 730 &amp; 1200'!$AN$12,#REF!,"&lt;="&amp;'Display 730 &amp; 1200'!$AN$11))</f>
        <v>0</v>
      </c>
    </row>
    <row r="2156" spans="1:5">
      <c r="A2156" t="str">
        <f>IF(INDEX('Display 730 &amp; 1200'!$A:$A,ROW())="","",INDEX('Display 730 &amp; 1200'!$A:$A,ROW()))</f>
        <v/>
      </c>
      <c r="B2156" t="str">
        <f>IF(INDEX('Display 730 &amp; 1200'!$B:$B,ROW())="","",INDEX('Display 730 &amp; 1200'!$B:$B,ROW()))</f>
        <v/>
      </c>
      <c r="C2156" t="str">
        <f>IF(INDEX('Display 730 &amp; 1200'!$D:$D,ROW())="","",INDEX('Display 730 &amp; 1200'!$D:$D,ROW()))</f>
        <v/>
      </c>
      <c r="D2156">
        <f>IF($C2156="",0,SUMIFS(#REF!,#REF!,$C2156,#REF!,"&gt;="&amp;'Display 730 &amp; 1200'!$AN$10,#REF!,"&lt;="&amp;'Display 730 &amp; 1200'!$AN$9))</f>
        <v>0</v>
      </c>
      <c r="E2156">
        <f>IF($C2156="",0,SUMIFS(#REF!,#REF!,$C2156,#REF!,"&gt;="&amp;'Display 730 &amp; 1200'!$AN$12,#REF!,"&lt;="&amp;'Display 730 &amp; 1200'!$AN$11))</f>
        <v>0</v>
      </c>
    </row>
    <row r="2157" spans="1:5">
      <c r="A2157" t="str">
        <f>IF(INDEX('Display 730 &amp; 1200'!$A:$A,ROW())="","",INDEX('Display 730 &amp; 1200'!$A:$A,ROW()))</f>
        <v/>
      </c>
      <c r="B2157" t="str">
        <f>IF(INDEX('Display 730 &amp; 1200'!$B:$B,ROW())="","",INDEX('Display 730 &amp; 1200'!$B:$B,ROW()))</f>
        <v/>
      </c>
      <c r="C2157" t="str">
        <f>IF(INDEX('Display 730 &amp; 1200'!$D:$D,ROW())="","",INDEX('Display 730 &amp; 1200'!$D:$D,ROW()))</f>
        <v/>
      </c>
      <c r="D2157">
        <f>IF($C2157="",0,SUMIFS(#REF!,#REF!,$C2157,#REF!,"&gt;="&amp;'Display 730 &amp; 1200'!$AN$10,#REF!,"&lt;="&amp;'Display 730 &amp; 1200'!$AN$9))</f>
        <v>0</v>
      </c>
      <c r="E2157">
        <f>IF($C2157="",0,SUMIFS(#REF!,#REF!,$C2157,#REF!,"&gt;="&amp;'Display 730 &amp; 1200'!$AN$12,#REF!,"&lt;="&amp;'Display 730 &amp; 1200'!$AN$11))</f>
        <v>0</v>
      </c>
    </row>
    <row r="2158" spans="1:5">
      <c r="A2158" t="str">
        <f>IF(INDEX('Display 730 &amp; 1200'!$A:$A,ROW())="","",INDEX('Display 730 &amp; 1200'!$A:$A,ROW()))</f>
        <v/>
      </c>
      <c r="B2158" t="str">
        <f>IF(INDEX('Display 730 &amp; 1200'!$B:$B,ROW())="","",INDEX('Display 730 &amp; 1200'!$B:$B,ROW()))</f>
        <v/>
      </c>
      <c r="C2158" t="str">
        <f>IF(INDEX('Display 730 &amp; 1200'!$D:$D,ROW())="","",INDEX('Display 730 &amp; 1200'!$D:$D,ROW()))</f>
        <v/>
      </c>
      <c r="D2158">
        <f>IF($C2158="",0,SUMIFS(#REF!,#REF!,$C2158,#REF!,"&gt;="&amp;'Display 730 &amp; 1200'!$AN$10,#REF!,"&lt;="&amp;'Display 730 &amp; 1200'!$AN$9))</f>
        <v>0</v>
      </c>
      <c r="E2158">
        <f>IF($C2158="",0,SUMIFS(#REF!,#REF!,$C2158,#REF!,"&gt;="&amp;'Display 730 &amp; 1200'!$AN$12,#REF!,"&lt;="&amp;'Display 730 &amp; 1200'!$AN$11))</f>
        <v>0</v>
      </c>
    </row>
    <row r="2159" spans="1:5">
      <c r="A2159" t="str">
        <f>IF(INDEX('Display 730 &amp; 1200'!$A:$A,ROW())="","",INDEX('Display 730 &amp; 1200'!$A:$A,ROW()))</f>
        <v/>
      </c>
      <c r="B2159" t="str">
        <f>IF(INDEX('Display 730 &amp; 1200'!$B:$B,ROW())="","",INDEX('Display 730 &amp; 1200'!$B:$B,ROW()))</f>
        <v/>
      </c>
      <c r="C2159" t="str">
        <f>IF(INDEX('Display 730 &amp; 1200'!$D:$D,ROW())="","",INDEX('Display 730 &amp; 1200'!$D:$D,ROW()))</f>
        <v/>
      </c>
      <c r="D2159">
        <f>IF($C2159="",0,SUMIFS(#REF!,#REF!,$C2159,#REF!,"&gt;="&amp;'Display 730 &amp; 1200'!$AN$10,#REF!,"&lt;="&amp;'Display 730 &amp; 1200'!$AN$9))</f>
        <v>0</v>
      </c>
      <c r="E2159">
        <f>IF($C2159="",0,SUMIFS(#REF!,#REF!,$C2159,#REF!,"&gt;="&amp;'Display 730 &amp; 1200'!$AN$12,#REF!,"&lt;="&amp;'Display 730 &amp; 1200'!$AN$11))</f>
        <v>0</v>
      </c>
    </row>
    <row r="2160" spans="1:5">
      <c r="A2160" t="str">
        <f>IF(INDEX('Display 730 &amp; 1200'!$A:$A,ROW())="","",INDEX('Display 730 &amp; 1200'!$A:$A,ROW()))</f>
        <v/>
      </c>
      <c r="B2160" t="str">
        <f>IF(INDEX('Display 730 &amp; 1200'!$B:$B,ROW())="","",INDEX('Display 730 &amp; 1200'!$B:$B,ROW()))</f>
        <v/>
      </c>
      <c r="C2160" t="str">
        <f>IF(INDEX('Display 730 &amp; 1200'!$D:$D,ROW())="","",INDEX('Display 730 &amp; 1200'!$D:$D,ROW()))</f>
        <v/>
      </c>
      <c r="D2160">
        <f>IF($C2160="",0,SUMIFS(#REF!,#REF!,$C2160,#REF!,"&gt;="&amp;'Display 730 &amp; 1200'!$AN$10,#REF!,"&lt;="&amp;'Display 730 &amp; 1200'!$AN$9))</f>
        <v>0</v>
      </c>
      <c r="E2160">
        <f>IF($C2160="",0,SUMIFS(#REF!,#REF!,$C2160,#REF!,"&gt;="&amp;'Display 730 &amp; 1200'!$AN$12,#REF!,"&lt;="&amp;'Display 730 &amp; 1200'!$AN$11))</f>
        <v>0</v>
      </c>
    </row>
    <row r="2161" spans="1:5">
      <c r="A2161" t="str">
        <f>IF(INDEX('Display 730 &amp; 1200'!$A:$A,ROW())="","",INDEX('Display 730 &amp; 1200'!$A:$A,ROW()))</f>
        <v/>
      </c>
      <c r="B2161" t="str">
        <f>IF(INDEX('Display 730 &amp; 1200'!$B:$B,ROW())="","",INDEX('Display 730 &amp; 1200'!$B:$B,ROW()))</f>
        <v/>
      </c>
      <c r="C2161" t="str">
        <f>IF(INDEX('Display 730 &amp; 1200'!$D:$D,ROW())="","",INDEX('Display 730 &amp; 1200'!$D:$D,ROW()))</f>
        <v/>
      </c>
      <c r="D2161">
        <f>IF($C2161="",0,SUMIFS(#REF!,#REF!,$C2161,#REF!,"&gt;="&amp;'Display 730 &amp; 1200'!$AN$10,#REF!,"&lt;="&amp;'Display 730 &amp; 1200'!$AN$9))</f>
        <v>0</v>
      </c>
      <c r="E2161">
        <f>IF($C2161="",0,SUMIFS(#REF!,#REF!,$C2161,#REF!,"&gt;="&amp;'Display 730 &amp; 1200'!$AN$12,#REF!,"&lt;="&amp;'Display 730 &amp; 1200'!$AN$11))</f>
        <v>0</v>
      </c>
    </row>
    <row r="2162" spans="1:5">
      <c r="A2162" t="str">
        <f>IF(INDEX('Display 730 &amp; 1200'!$A:$A,ROW())="","",INDEX('Display 730 &amp; 1200'!$A:$A,ROW()))</f>
        <v/>
      </c>
      <c r="B2162" t="str">
        <f>IF(INDEX('Display 730 &amp; 1200'!$B:$B,ROW())="","",INDEX('Display 730 &amp; 1200'!$B:$B,ROW()))</f>
        <v/>
      </c>
      <c r="C2162" t="str">
        <f>IF(INDEX('Display 730 &amp; 1200'!$D:$D,ROW())="","",INDEX('Display 730 &amp; 1200'!$D:$D,ROW()))</f>
        <v/>
      </c>
      <c r="D2162">
        <f>IF($C2162="",0,SUMIFS(#REF!,#REF!,$C2162,#REF!,"&gt;="&amp;'Display 730 &amp; 1200'!$AN$10,#REF!,"&lt;="&amp;'Display 730 &amp; 1200'!$AN$9))</f>
        <v>0</v>
      </c>
      <c r="E2162">
        <f>IF($C2162="",0,SUMIFS(#REF!,#REF!,$C2162,#REF!,"&gt;="&amp;'Display 730 &amp; 1200'!$AN$12,#REF!,"&lt;="&amp;'Display 730 &amp; 1200'!$AN$11))</f>
        <v>0</v>
      </c>
    </row>
    <row r="2163" spans="1:5">
      <c r="A2163" t="str">
        <f>IF(INDEX('Display 730 &amp; 1200'!$A:$A,ROW())="","",INDEX('Display 730 &amp; 1200'!$A:$A,ROW()))</f>
        <v/>
      </c>
      <c r="B2163" t="str">
        <f>IF(INDEX('Display 730 &amp; 1200'!$B:$B,ROW())="","",INDEX('Display 730 &amp; 1200'!$B:$B,ROW()))</f>
        <v/>
      </c>
      <c r="C2163" t="str">
        <f>IF(INDEX('Display 730 &amp; 1200'!$D:$D,ROW())="","",INDEX('Display 730 &amp; 1200'!$D:$D,ROW()))</f>
        <v/>
      </c>
      <c r="D2163">
        <f>IF($C2163="",0,SUMIFS(#REF!,#REF!,$C2163,#REF!,"&gt;="&amp;'Display 730 &amp; 1200'!$AN$10,#REF!,"&lt;="&amp;'Display 730 &amp; 1200'!$AN$9))</f>
        <v>0</v>
      </c>
      <c r="E2163">
        <f>IF($C2163="",0,SUMIFS(#REF!,#REF!,$C2163,#REF!,"&gt;="&amp;'Display 730 &amp; 1200'!$AN$12,#REF!,"&lt;="&amp;'Display 730 &amp; 1200'!$AN$11))</f>
        <v>0</v>
      </c>
    </row>
    <row r="2164" spans="1:5">
      <c r="A2164" t="str">
        <f>IF(INDEX('Display 730 &amp; 1200'!$A:$A,ROW())="","",INDEX('Display 730 &amp; 1200'!$A:$A,ROW()))</f>
        <v/>
      </c>
      <c r="B2164" t="str">
        <f>IF(INDEX('Display 730 &amp; 1200'!$B:$B,ROW())="","",INDEX('Display 730 &amp; 1200'!$B:$B,ROW()))</f>
        <v/>
      </c>
      <c r="C2164" t="str">
        <f>IF(INDEX('Display 730 &amp; 1200'!$D:$D,ROW())="","",INDEX('Display 730 &amp; 1200'!$D:$D,ROW()))</f>
        <v/>
      </c>
      <c r="D2164">
        <f>IF($C2164="",0,SUMIFS(#REF!,#REF!,$C2164,#REF!,"&gt;="&amp;'Display 730 &amp; 1200'!$AN$10,#REF!,"&lt;="&amp;'Display 730 &amp; 1200'!$AN$9))</f>
        <v>0</v>
      </c>
      <c r="E2164">
        <f>IF($C2164="",0,SUMIFS(#REF!,#REF!,$C2164,#REF!,"&gt;="&amp;'Display 730 &amp; 1200'!$AN$12,#REF!,"&lt;="&amp;'Display 730 &amp; 1200'!$AN$11))</f>
        <v>0</v>
      </c>
    </row>
    <row r="2165" spans="1:5">
      <c r="A2165" t="str">
        <f>IF(INDEX('Display 730 &amp; 1200'!$A:$A,ROW())="","",INDEX('Display 730 &amp; 1200'!$A:$A,ROW()))</f>
        <v/>
      </c>
      <c r="B2165" t="str">
        <f>IF(INDEX('Display 730 &amp; 1200'!$B:$B,ROW())="","",INDEX('Display 730 &amp; 1200'!$B:$B,ROW()))</f>
        <v/>
      </c>
      <c r="C2165" t="str">
        <f>IF(INDEX('Display 730 &amp; 1200'!$D:$D,ROW())="","",INDEX('Display 730 &amp; 1200'!$D:$D,ROW()))</f>
        <v/>
      </c>
      <c r="D2165">
        <f>IF($C2165="",0,SUMIFS(#REF!,#REF!,$C2165,#REF!,"&gt;="&amp;'Display 730 &amp; 1200'!$AN$10,#REF!,"&lt;="&amp;'Display 730 &amp; 1200'!$AN$9))</f>
        <v>0</v>
      </c>
      <c r="E2165">
        <f>IF($C2165="",0,SUMIFS(#REF!,#REF!,$C2165,#REF!,"&gt;="&amp;'Display 730 &amp; 1200'!$AN$12,#REF!,"&lt;="&amp;'Display 730 &amp; 1200'!$AN$11))</f>
        <v>0</v>
      </c>
    </row>
    <row r="2166" spans="1:5">
      <c r="A2166" t="str">
        <f>IF(INDEX('Display 730 &amp; 1200'!$A:$A,ROW())="","",INDEX('Display 730 &amp; 1200'!$A:$A,ROW()))</f>
        <v/>
      </c>
      <c r="B2166" t="str">
        <f>IF(INDEX('Display 730 &amp; 1200'!$B:$B,ROW())="","",INDEX('Display 730 &amp; 1200'!$B:$B,ROW()))</f>
        <v/>
      </c>
      <c r="C2166" t="str">
        <f>IF(INDEX('Display 730 &amp; 1200'!$D:$D,ROW())="","",INDEX('Display 730 &amp; 1200'!$D:$D,ROW()))</f>
        <v/>
      </c>
      <c r="D2166">
        <f>IF($C2166="",0,SUMIFS(#REF!,#REF!,$C2166,#REF!,"&gt;="&amp;'Display 730 &amp; 1200'!$AN$10,#REF!,"&lt;="&amp;'Display 730 &amp; 1200'!$AN$9))</f>
        <v>0</v>
      </c>
      <c r="E2166">
        <f>IF($C2166="",0,SUMIFS(#REF!,#REF!,$C2166,#REF!,"&gt;="&amp;'Display 730 &amp; 1200'!$AN$12,#REF!,"&lt;="&amp;'Display 730 &amp; 1200'!$AN$11))</f>
        <v>0</v>
      </c>
    </row>
    <row r="2167" spans="1:5">
      <c r="A2167" t="str">
        <f>IF(INDEX('Display 730 &amp; 1200'!$A:$A,ROW())="","",INDEX('Display 730 &amp; 1200'!$A:$A,ROW()))</f>
        <v/>
      </c>
      <c r="B2167" t="str">
        <f>IF(INDEX('Display 730 &amp; 1200'!$B:$B,ROW())="","",INDEX('Display 730 &amp; 1200'!$B:$B,ROW()))</f>
        <v/>
      </c>
      <c r="C2167" t="str">
        <f>IF(INDEX('Display 730 &amp; 1200'!$D:$D,ROW())="","",INDEX('Display 730 &amp; 1200'!$D:$D,ROW()))</f>
        <v/>
      </c>
      <c r="D2167">
        <f>IF($C2167="",0,SUMIFS(#REF!,#REF!,$C2167,#REF!,"&gt;="&amp;'Display 730 &amp; 1200'!$AN$10,#REF!,"&lt;="&amp;'Display 730 &amp; 1200'!$AN$9))</f>
        <v>0</v>
      </c>
      <c r="E2167">
        <f>IF($C2167="",0,SUMIFS(#REF!,#REF!,$C2167,#REF!,"&gt;="&amp;'Display 730 &amp; 1200'!$AN$12,#REF!,"&lt;="&amp;'Display 730 &amp; 1200'!$AN$11))</f>
        <v>0</v>
      </c>
    </row>
    <row r="2168" spans="1:5">
      <c r="A2168" t="str">
        <f>IF(INDEX('Display 730 &amp; 1200'!$A:$A,ROW())="","",INDEX('Display 730 &amp; 1200'!$A:$A,ROW()))</f>
        <v/>
      </c>
      <c r="B2168" t="str">
        <f>IF(INDEX('Display 730 &amp; 1200'!$B:$B,ROW())="","",INDEX('Display 730 &amp; 1200'!$B:$B,ROW()))</f>
        <v/>
      </c>
      <c r="C2168" t="str">
        <f>IF(INDEX('Display 730 &amp; 1200'!$D:$D,ROW())="","",INDEX('Display 730 &amp; 1200'!$D:$D,ROW()))</f>
        <v/>
      </c>
      <c r="D2168">
        <f>IF($C2168="",0,SUMIFS(#REF!,#REF!,$C2168,#REF!,"&gt;="&amp;'Display 730 &amp; 1200'!$AN$10,#REF!,"&lt;="&amp;'Display 730 &amp; 1200'!$AN$9))</f>
        <v>0</v>
      </c>
      <c r="E2168">
        <f>IF($C2168="",0,SUMIFS(#REF!,#REF!,$C2168,#REF!,"&gt;="&amp;'Display 730 &amp; 1200'!$AN$12,#REF!,"&lt;="&amp;'Display 730 &amp; 1200'!$AN$11))</f>
        <v>0</v>
      </c>
    </row>
    <row r="2169" spans="1:5">
      <c r="A2169" t="str">
        <f>IF(INDEX('Display 730 &amp; 1200'!$A:$A,ROW())="","",INDEX('Display 730 &amp; 1200'!$A:$A,ROW()))</f>
        <v/>
      </c>
      <c r="B2169" t="str">
        <f>IF(INDEX('Display 730 &amp; 1200'!$B:$B,ROW())="","",INDEX('Display 730 &amp; 1200'!$B:$B,ROW()))</f>
        <v/>
      </c>
      <c r="C2169" t="str">
        <f>IF(INDEX('Display 730 &amp; 1200'!$D:$D,ROW())="","",INDEX('Display 730 &amp; 1200'!$D:$D,ROW()))</f>
        <v/>
      </c>
      <c r="D2169">
        <f>IF($C2169="",0,SUMIFS(#REF!,#REF!,$C2169,#REF!,"&gt;="&amp;'Display 730 &amp; 1200'!$AN$10,#REF!,"&lt;="&amp;'Display 730 &amp; 1200'!$AN$9))</f>
        <v>0</v>
      </c>
      <c r="E2169">
        <f>IF($C2169="",0,SUMIFS(#REF!,#REF!,$C2169,#REF!,"&gt;="&amp;'Display 730 &amp; 1200'!$AN$12,#REF!,"&lt;="&amp;'Display 730 &amp; 1200'!$AN$11))</f>
        <v>0</v>
      </c>
    </row>
    <row r="2170" spans="1:5">
      <c r="A2170" t="str">
        <f>IF(INDEX('Display 730 &amp; 1200'!$A:$A,ROW())="","",INDEX('Display 730 &amp; 1200'!$A:$A,ROW()))</f>
        <v/>
      </c>
      <c r="B2170" t="str">
        <f>IF(INDEX('Display 730 &amp; 1200'!$B:$B,ROW())="","",INDEX('Display 730 &amp; 1200'!$B:$B,ROW()))</f>
        <v/>
      </c>
      <c r="C2170" t="str">
        <f>IF(INDEX('Display 730 &amp; 1200'!$D:$D,ROW())="","",INDEX('Display 730 &amp; 1200'!$D:$D,ROW()))</f>
        <v/>
      </c>
      <c r="D2170">
        <f>IF($C2170="",0,SUMIFS(#REF!,#REF!,$C2170,#REF!,"&gt;="&amp;'Display 730 &amp; 1200'!$AN$10,#REF!,"&lt;="&amp;'Display 730 &amp; 1200'!$AN$9))</f>
        <v>0</v>
      </c>
      <c r="E2170">
        <f>IF($C2170="",0,SUMIFS(#REF!,#REF!,$C2170,#REF!,"&gt;="&amp;'Display 730 &amp; 1200'!$AN$12,#REF!,"&lt;="&amp;'Display 730 &amp; 1200'!$AN$11))</f>
        <v>0</v>
      </c>
    </row>
    <row r="2171" spans="1:5">
      <c r="A2171" t="str">
        <f>IF(INDEX('Display 730 &amp; 1200'!$A:$A,ROW())="","",INDEX('Display 730 &amp; 1200'!$A:$A,ROW()))</f>
        <v/>
      </c>
      <c r="B2171" t="str">
        <f>IF(INDEX('Display 730 &amp; 1200'!$B:$B,ROW())="","",INDEX('Display 730 &amp; 1200'!$B:$B,ROW()))</f>
        <v/>
      </c>
      <c r="C2171" t="str">
        <f>IF(INDEX('Display 730 &amp; 1200'!$D:$D,ROW())="","",INDEX('Display 730 &amp; 1200'!$D:$D,ROW()))</f>
        <v/>
      </c>
      <c r="D2171">
        <f>IF($C2171="",0,SUMIFS(#REF!,#REF!,$C2171,#REF!,"&gt;="&amp;'Display 730 &amp; 1200'!$AN$10,#REF!,"&lt;="&amp;'Display 730 &amp; 1200'!$AN$9))</f>
        <v>0</v>
      </c>
      <c r="E2171">
        <f>IF($C2171="",0,SUMIFS(#REF!,#REF!,$C2171,#REF!,"&gt;="&amp;'Display 730 &amp; 1200'!$AN$12,#REF!,"&lt;="&amp;'Display 730 &amp; 1200'!$AN$11))</f>
        <v>0</v>
      </c>
    </row>
    <row r="2172" spans="1:5">
      <c r="A2172" t="str">
        <f>IF(INDEX('Display 730 &amp; 1200'!$A:$A,ROW())="","",INDEX('Display 730 &amp; 1200'!$A:$A,ROW()))</f>
        <v/>
      </c>
      <c r="B2172" t="str">
        <f>IF(INDEX('Display 730 &amp; 1200'!$B:$B,ROW())="","",INDEX('Display 730 &amp; 1200'!$B:$B,ROW()))</f>
        <v/>
      </c>
      <c r="C2172" t="str">
        <f>IF(INDEX('Display 730 &amp; 1200'!$D:$D,ROW())="","",INDEX('Display 730 &amp; 1200'!$D:$D,ROW()))</f>
        <v/>
      </c>
      <c r="D2172">
        <f>IF($C2172="",0,SUMIFS(#REF!,#REF!,$C2172,#REF!,"&gt;="&amp;'Display 730 &amp; 1200'!$AN$10,#REF!,"&lt;="&amp;'Display 730 &amp; 1200'!$AN$9))</f>
        <v>0</v>
      </c>
      <c r="E2172">
        <f>IF($C2172="",0,SUMIFS(#REF!,#REF!,$C2172,#REF!,"&gt;="&amp;'Display 730 &amp; 1200'!$AN$12,#REF!,"&lt;="&amp;'Display 730 &amp; 1200'!$AN$11))</f>
        <v>0</v>
      </c>
    </row>
    <row r="2173" spans="1:5">
      <c r="A2173" t="str">
        <f>IF(INDEX('Display 730 &amp; 1200'!$A:$A,ROW())="","",INDEX('Display 730 &amp; 1200'!$A:$A,ROW()))</f>
        <v/>
      </c>
      <c r="B2173" t="str">
        <f>IF(INDEX('Display 730 &amp; 1200'!$B:$B,ROW())="","",INDEX('Display 730 &amp; 1200'!$B:$B,ROW()))</f>
        <v/>
      </c>
      <c r="C2173" t="str">
        <f>IF(INDEX('Display 730 &amp; 1200'!$D:$D,ROW())="","",INDEX('Display 730 &amp; 1200'!$D:$D,ROW()))</f>
        <v/>
      </c>
      <c r="D2173">
        <f>IF($C2173="",0,SUMIFS(#REF!,#REF!,$C2173,#REF!,"&gt;="&amp;'Display 730 &amp; 1200'!$AN$10,#REF!,"&lt;="&amp;'Display 730 &amp; 1200'!$AN$9))</f>
        <v>0</v>
      </c>
      <c r="E2173">
        <f>IF($C2173="",0,SUMIFS(#REF!,#REF!,$C2173,#REF!,"&gt;="&amp;'Display 730 &amp; 1200'!$AN$12,#REF!,"&lt;="&amp;'Display 730 &amp; 1200'!$AN$11))</f>
        <v>0</v>
      </c>
    </row>
    <row r="2174" spans="1:5">
      <c r="A2174" t="str">
        <f>IF(INDEX('Display 730 &amp; 1200'!$A:$A,ROW())="","",INDEX('Display 730 &amp; 1200'!$A:$A,ROW()))</f>
        <v/>
      </c>
      <c r="B2174" t="str">
        <f>IF(INDEX('Display 730 &amp; 1200'!$B:$B,ROW())="","",INDEX('Display 730 &amp; 1200'!$B:$B,ROW()))</f>
        <v/>
      </c>
      <c r="C2174" t="str">
        <f>IF(INDEX('Display 730 &amp; 1200'!$D:$D,ROW())="","",INDEX('Display 730 &amp; 1200'!$D:$D,ROW()))</f>
        <v/>
      </c>
      <c r="D2174">
        <f>IF($C2174="",0,SUMIFS(#REF!,#REF!,$C2174,#REF!,"&gt;="&amp;'Display 730 &amp; 1200'!$AN$10,#REF!,"&lt;="&amp;'Display 730 &amp; 1200'!$AN$9))</f>
        <v>0</v>
      </c>
      <c r="E2174">
        <f>IF($C2174="",0,SUMIFS(#REF!,#REF!,$C2174,#REF!,"&gt;="&amp;'Display 730 &amp; 1200'!$AN$12,#REF!,"&lt;="&amp;'Display 730 &amp; 1200'!$AN$11))</f>
        <v>0</v>
      </c>
    </row>
    <row r="2175" spans="1:5">
      <c r="A2175" t="str">
        <f>IF(INDEX('Display 730 &amp; 1200'!$A:$A,ROW())="","",INDEX('Display 730 &amp; 1200'!$A:$A,ROW()))</f>
        <v/>
      </c>
      <c r="B2175" t="str">
        <f>IF(INDEX('Display 730 &amp; 1200'!$B:$B,ROW())="","",INDEX('Display 730 &amp; 1200'!$B:$B,ROW()))</f>
        <v/>
      </c>
      <c r="C2175" t="str">
        <f>IF(INDEX('Display 730 &amp; 1200'!$D:$D,ROW())="","",INDEX('Display 730 &amp; 1200'!$D:$D,ROW()))</f>
        <v/>
      </c>
      <c r="D2175">
        <f>IF($C2175="",0,SUMIFS(#REF!,#REF!,$C2175,#REF!,"&gt;="&amp;'Display 730 &amp; 1200'!$AN$10,#REF!,"&lt;="&amp;'Display 730 &amp; 1200'!$AN$9))</f>
        <v>0</v>
      </c>
      <c r="E2175">
        <f>IF($C2175="",0,SUMIFS(#REF!,#REF!,$C2175,#REF!,"&gt;="&amp;'Display 730 &amp; 1200'!$AN$12,#REF!,"&lt;="&amp;'Display 730 &amp; 1200'!$AN$11))</f>
        <v>0</v>
      </c>
    </row>
    <row r="2176" spans="1:5">
      <c r="A2176" t="str">
        <f>IF(INDEX('Display 730 &amp; 1200'!$A:$A,ROW())="","",INDEX('Display 730 &amp; 1200'!$A:$A,ROW()))</f>
        <v/>
      </c>
      <c r="B2176" t="str">
        <f>IF(INDEX('Display 730 &amp; 1200'!$B:$B,ROW())="","",INDEX('Display 730 &amp; 1200'!$B:$B,ROW()))</f>
        <v/>
      </c>
      <c r="C2176" t="str">
        <f>IF(INDEX('Display 730 &amp; 1200'!$D:$D,ROW())="","",INDEX('Display 730 &amp; 1200'!$D:$D,ROW()))</f>
        <v/>
      </c>
      <c r="D2176">
        <f>IF($C2176="",0,SUMIFS(#REF!,#REF!,$C2176,#REF!,"&gt;="&amp;'Display 730 &amp; 1200'!$AN$10,#REF!,"&lt;="&amp;'Display 730 &amp; 1200'!$AN$9))</f>
        <v>0</v>
      </c>
      <c r="E2176">
        <f>IF($C2176="",0,SUMIFS(#REF!,#REF!,$C2176,#REF!,"&gt;="&amp;'Display 730 &amp; 1200'!$AN$12,#REF!,"&lt;="&amp;'Display 730 &amp; 1200'!$AN$11))</f>
        <v>0</v>
      </c>
    </row>
    <row r="2177" spans="1:5">
      <c r="A2177" t="str">
        <f>IF(INDEX('Display 730 &amp; 1200'!$A:$A,ROW())="","",INDEX('Display 730 &amp; 1200'!$A:$A,ROW()))</f>
        <v/>
      </c>
      <c r="B2177" t="str">
        <f>IF(INDEX('Display 730 &amp; 1200'!$B:$B,ROW())="","",INDEX('Display 730 &amp; 1200'!$B:$B,ROW()))</f>
        <v/>
      </c>
      <c r="C2177" t="str">
        <f>IF(INDEX('Display 730 &amp; 1200'!$D:$D,ROW())="","",INDEX('Display 730 &amp; 1200'!$D:$D,ROW()))</f>
        <v/>
      </c>
      <c r="D2177">
        <f>IF($C2177="",0,SUMIFS(#REF!,#REF!,$C2177,#REF!,"&gt;="&amp;'Display 730 &amp; 1200'!$AN$10,#REF!,"&lt;="&amp;'Display 730 &amp; 1200'!$AN$9))</f>
        <v>0</v>
      </c>
      <c r="E2177">
        <f>IF($C2177="",0,SUMIFS(#REF!,#REF!,$C2177,#REF!,"&gt;="&amp;'Display 730 &amp; 1200'!$AN$12,#REF!,"&lt;="&amp;'Display 730 &amp; 1200'!$AN$11))</f>
        <v>0</v>
      </c>
    </row>
    <row r="2178" spans="1:5">
      <c r="A2178" t="str">
        <f>IF(INDEX('Display 730 &amp; 1200'!$A:$A,ROW())="","",INDEX('Display 730 &amp; 1200'!$A:$A,ROW()))</f>
        <v/>
      </c>
      <c r="B2178" t="str">
        <f>IF(INDEX('Display 730 &amp; 1200'!$B:$B,ROW())="","",INDEX('Display 730 &amp; 1200'!$B:$B,ROW()))</f>
        <v/>
      </c>
      <c r="C2178" t="str">
        <f>IF(INDEX('Display 730 &amp; 1200'!$D:$D,ROW())="","",INDEX('Display 730 &amp; 1200'!$D:$D,ROW()))</f>
        <v/>
      </c>
      <c r="D2178">
        <f>IF($C2178="",0,SUMIFS(#REF!,#REF!,$C2178,#REF!,"&gt;="&amp;'Display 730 &amp; 1200'!$AN$10,#REF!,"&lt;="&amp;'Display 730 &amp; 1200'!$AN$9))</f>
        <v>0</v>
      </c>
      <c r="E2178">
        <f>IF($C2178="",0,SUMIFS(#REF!,#REF!,$C2178,#REF!,"&gt;="&amp;'Display 730 &amp; 1200'!$AN$12,#REF!,"&lt;="&amp;'Display 730 &amp; 1200'!$AN$11))</f>
        <v>0</v>
      </c>
    </row>
    <row r="2179" spans="1:5">
      <c r="A2179" t="str">
        <f>IF(INDEX('Display 730 &amp; 1200'!$A:$A,ROW())="","",INDEX('Display 730 &amp; 1200'!$A:$A,ROW()))</f>
        <v/>
      </c>
      <c r="B2179" t="str">
        <f>IF(INDEX('Display 730 &amp; 1200'!$B:$B,ROW())="","",INDEX('Display 730 &amp; 1200'!$B:$B,ROW()))</f>
        <v/>
      </c>
      <c r="C2179" t="str">
        <f>IF(INDEX('Display 730 &amp; 1200'!$D:$D,ROW())="","",INDEX('Display 730 &amp; 1200'!$D:$D,ROW()))</f>
        <v/>
      </c>
      <c r="D2179">
        <f>IF($C2179="",0,SUMIFS(#REF!,#REF!,$C2179,#REF!,"&gt;="&amp;'Display 730 &amp; 1200'!$AN$10,#REF!,"&lt;="&amp;'Display 730 &amp; 1200'!$AN$9))</f>
        <v>0</v>
      </c>
      <c r="E2179">
        <f>IF($C2179="",0,SUMIFS(#REF!,#REF!,$C2179,#REF!,"&gt;="&amp;'Display 730 &amp; 1200'!$AN$12,#REF!,"&lt;="&amp;'Display 730 &amp; 1200'!$AN$11))</f>
        <v>0</v>
      </c>
    </row>
    <row r="2180" spans="1:5">
      <c r="A2180" t="str">
        <f>IF(INDEX('Display 730 &amp; 1200'!$A:$A,ROW())="","",INDEX('Display 730 &amp; 1200'!$A:$A,ROW()))</f>
        <v/>
      </c>
      <c r="B2180" t="str">
        <f>IF(INDEX('Display 730 &amp; 1200'!$B:$B,ROW())="","",INDEX('Display 730 &amp; 1200'!$B:$B,ROW()))</f>
        <v/>
      </c>
      <c r="C2180" t="str">
        <f>IF(INDEX('Display 730 &amp; 1200'!$D:$D,ROW())="","",INDEX('Display 730 &amp; 1200'!$D:$D,ROW()))</f>
        <v/>
      </c>
      <c r="D2180">
        <f>IF($C2180="",0,SUMIFS(#REF!,#REF!,$C2180,#REF!,"&gt;="&amp;'Display 730 &amp; 1200'!$AN$10,#REF!,"&lt;="&amp;'Display 730 &amp; 1200'!$AN$9))</f>
        <v>0</v>
      </c>
      <c r="E2180">
        <f>IF($C2180="",0,SUMIFS(#REF!,#REF!,$C2180,#REF!,"&gt;="&amp;'Display 730 &amp; 1200'!$AN$12,#REF!,"&lt;="&amp;'Display 730 &amp; 1200'!$AN$11))</f>
        <v>0</v>
      </c>
    </row>
    <row r="2181" spans="1:5">
      <c r="A2181" t="str">
        <f>IF(INDEX('Display 730 &amp; 1200'!$A:$A,ROW())="","",INDEX('Display 730 &amp; 1200'!$A:$A,ROW()))</f>
        <v/>
      </c>
      <c r="B2181" t="str">
        <f>IF(INDEX('Display 730 &amp; 1200'!$B:$B,ROW())="","",INDEX('Display 730 &amp; 1200'!$B:$B,ROW()))</f>
        <v/>
      </c>
      <c r="C2181" t="str">
        <f>IF(INDEX('Display 730 &amp; 1200'!$D:$D,ROW())="","",INDEX('Display 730 &amp; 1200'!$D:$D,ROW()))</f>
        <v/>
      </c>
      <c r="D2181">
        <f>IF($C2181="",0,SUMIFS(#REF!,#REF!,$C2181,#REF!,"&gt;="&amp;'Display 730 &amp; 1200'!$AN$10,#REF!,"&lt;="&amp;'Display 730 &amp; 1200'!$AN$9))</f>
        <v>0</v>
      </c>
      <c r="E2181">
        <f>IF($C2181="",0,SUMIFS(#REF!,#REF!,$C2181,#REF!,"&gt;="&amp;'Display 730 &amp; 1200'!$AN$12,#REF!,"&lt;="&amp;'Display 730 &amp; 1200'!$AN$11))</f>
        <v>0</v>
      </c>
    </row>
    <row r="2182" spans="1:5">
      <c r="A2182" t="str">
        <f>IF(INDEX('Display 730 &amp; 1200'!$A:$A,ROW())="","",INDEX('Display 730 &amp; 1200'!$A:$A,ROW()))</f>
        <v/>
      </c>
      <c r="B2182" t="str">
        <f>IF(INDEX('Display 730 &amp; 1200'!$B:$B,ROW())="","",INDEX('Display 730 &amp; 1200'!$B:$B,ROW()))</f>
        <v/>
      </c>
      <c r="C2182" t="str">
        <f>IF(INDEX('Display 730 &amp; 1200'!$D:$D,ROW())="","",INDEX('Display 730 &amp; 1200'!$D:$D,ROW()))</f>
        <v/>
      </c>
      <c r="D2182">
        <f>IF($C2182="",0,SUMIFS(#REF!,#REF!,$C2182,#REF!,"&gt;="&amp;'Display 730 &amp; 1200'!$AN$10,#REF!,"&lt;="&amp;'Display 730 &amp; 1200'!$AN$9))</f>
        <v>0</v>
      </c>
      <c r="E2182">
        <f>IF($C2182="",0,SUMIFS(#REF!,#REF!,$C2182,#REF!,"&gt;="&amp;'Display 730 &amp; 1200'!$AN$12,#REF!,"&lt;="&amp;'Display 730 &amp; 1200'!$AN$11))</f>
        <v>0</v>
      </c>
    </row>
    <row r="2183" spans="1:5">
      <c r="A2183" t="str">
        <f>IF(INDEX('Display 730 &amp; 1200'!$A:$A,ROW())="","",INDEX('Display 730 &amp; 1200'!$A:$A,ROW()))</f>
        <v/>
      </c>
      <c r="B2183" t="str">
        <f>IF(INDEX('Display 730 &amp; 1200'!$B:$B,ROW())="","",INDEX('Display 730 &amp; 1200'!$B:$B,ROW()))</f>
        <v/>
      </c>
      <c r="C2183" t="str">
        <f>IF(INDEX('Display 730 &amp; 1200'!$D:$D,ROW())="","",INDEX('Display 730 &amp; 1200'!$D:$D,ROW()))</f>
        <v/>
      </c>
      <c r="D2183">
        <f>IF($C2183="",0,SUMIFS(#REF!,#REF!,$C2183,#REF!,"&gt;="&amp;'Display 730 &amp; 1200'!$AN$10,#REF!,"&lt;="&amp;'Display 730 &amp; 1200'!$AN$9))</f>
        <v>0</v>
      </c>
      <c r="E2183">
        <f>IF($C2183="",0,SUMIFS(#REF!,#REF!,$C2183,#REF!,"&gt;="&amp;'Display 730 &amp; 1200'!$AN$12,#REF!,"&lt;="&amp;'Display 730 &amp; 1200'!$AN$11))</f>
        <v>0</v>
      </c>
    </row>
    <row r="2184" spans="1:5">
      <c r="A2184" t="str">
        <f>IF(INDEX('Display 730 &amp; 1200'!$A:$A,ROW())="","",INDEX('Display 730 &amp; 1200'!$A:$A,ROW()))</f>
        <v/>
      </c>
      <c r="B2184" t="str">
        <f>IF(INDEX('Display 730 &amp; 1200'!$B:$B,ROW())="","",INDEX('Display 730 &amp; 1200'!$B:$B,ROW()))</f>
        <v/>
      </c>
      <c r="C2184" t="str">
        <f>IF(INDEX('Display 730 &amp; 1200'!$D:$D,ROW())="","",INDEX('Display 730 &amp; 1200'!$D:$D,ROW()))</f>
        <v/>
      </c>
      <c r="D2184">
        <f>IF($C2184="",0,SUMIFS(#REF!,#REF!,$C2184,#REF!,"&gt;="&amp;'Display 730 &amp; 1200'!$AN$10,#REF!,"&lt;="&amp;'Display 730 &amp; 1200'!$AN$9))</f>
        <v>0</v>
      </c>
      <c r="E2184">
        <f>IF($C2184="",0,SUMIFS(#REF!,#REF!,$C2184,#REF!,"&gt;="&amp;'Display 730 &amp; 1200'!$AN$12,#REF!,"&lt;="&amp;'Display 730 &amp; 1200'!$AN$11))</f>
        <v>0</v>
      </c>
    </row>
    <row r="2185" spans="1:5">
      <c r="A2185" t="str">
        <f>IF(INDEX('Display 730 &amp; 1200'!$A:$A,ROW())="","",INDEX('Display 730 &amp; 1200'!$A:$A,ROW()))</f>
        <v/>
      </c>
      <c r="B2185" t="str">
        <f>IF(INDEX('Display 730 &amp; 1200'!$B:$B,ROW())="","",INDEX('Display 730 &amp; 1200'!$B:$B,ROW()))</f>
        <v/>
      </c>
      <c r="C2185" t="str">
        <f>IF(INDEX('Display 730 &amp; 1200'!$D:$D,ROW())="","",INDEX('Display 730 &amp; 1200'!$D:$D,ROW()))</f>
        <v/>
      </c>
      <c r="D2185">
        <f>IF($C2185="",0,SUMIFS(#REF!,#REF!,$C2185,#REF!,"&gt;="&amp;'Display 730 &amp; 1200'!$AN$10,#REF!,"&lt;="&amp;'Display 730 &amp; 1200'!$AN$9))</f>
        <v>0</v>
      </c>
      <c r="E2185">
        <f>IF($C2185="",0,SUMIFS(#REF!,#REF!,$C2185,#REF!,"&gt;="&amp;'Display 730 &amp; 1200'!$AN$12,#REF!,"&lt;="&amp;'Display 730 &amp; 1200'!$AN$11))</f>
        <v>0</v>
      </c>
    </row>
    <row r="2186" spans="1:5">
      <c r="A2186" t="str">
        <f>IF(INDEX('Display 730 &amp; 1200'!$A:$A,ROW())="","",INDEX('Display 730 &amp; 1200'!$A:$A,ROW()))</f>
        <v/>
      </c>
      <c r="B2186" t="str">
        <f>IF(INDEX('Display 730 &amp; 1200'!$B:$B,ROW())="","",INDEX('Display 730 &amp; 1200'!$B:$B,ROW()))</f>
        <v/>
      </c>
      <c r="C2186" t="str">
        <f>IF(INDEX('Display 730 &amp; 1200'!$D:$D,ROW())="","",INDEX('Display 730 &amp; 1200'!$D:$D,ROW()))</f>
        <v/>
      </c>
      <c r="D2186">
        <f>IF($C2186="",0,SUMIFS(#REF!,#REF!,$C2186,#REF!,"&gt;="&amp;'Display 730 &amp; 1200'!$AN$10,#REF!,"&lt;="&amp;'Display 730 &amp; 1200'!$AN$9))</f>
        <v>0</v>
      </c>
      <c r="E2186">
        <f>IF($C2186="",0,SUMIFS(#REF!,#REF!,$C2186,#REF!,"&gt;="&amp;'Display 730 &amp; 1200'!$AN$12,#REF!,"&lt;="&amp;'Display 730 &amp; 1200'!$AN$11))</f>
        <v>0</v>
      </c>
    </row>
    <row r="2187" spans="1:5">
      <c r="A2187" t="str">
        <f>IF(INDEX('Display 730 &amp; 1200'!$A:$A,ROW())="","",INDEX('Display 730 &amp; 1200'!$A:$A,ROW()))</f>
        <v/>
      </c>
      <c r="B2187" t="str">
        <f>IF(INDEX('Display 730 &amp; 1200'!$B:$B,ROW())="","",INDEX('Display 730 &amp; 1200'!$B:$B,ROW()))</f>
        <v/>
      </c>
      <c r="C2187" t="str">
        <f>IF(INDEX('Display 730 &amp; 1200'!$D:$D,ROW())="","",INDEX('Display 730 &amp; 1200'!$D:$D,ROW()))</f>
        <v/>
      </c>
      <c r="D2187">
        <f>IF($C2187="",0,SUMIFS(#REF!,#REF!,$C2187,#REF!,"&gt;="&amp;'Display 730 &amp; 1200'!$AN$10,#REF!,"&lt;="&amp;'Display 730 &amp; 1200'!$AN$9))</f>
        <v>0</v>
      </c>
      <c r="E2187">
        <f>IF($C2187="",0,SUMIFS(#REF!,#REF!,$C2187,#REF!,"&gt;="&amp;'Display 730 &amp; 1200'!$AN$12,#REF!,"&lt;="&amp;'Display 730 &amp; 1200'!$AN$11))</f>
        <v>0</v>
      </c>
    </row>
    <row r="2188" spans="1:5">
      <c r="A2188" t="str">
        <f>IF(INDEX('Display 730 &amp; 1200'!$A:$A,ROW())="","",INDEX('Display 730 &amp; 1200'!$A:$A,ROW()))</f>
        <v/>
      </c>
      <c r="B2188" t="str">
        <f>IF(INDEX('Display 730 &amp; 1200'!$B:$B,ROW())="","",INDEX('Display 730 &amp; 1200'!$B:$B,ROW()))</f>
        <v/>
      </c>
      <c r="C2188" t="str">
        <f>IF(INDEX('Display 730 &amp; 1200'!$D:$D,ROW())="","",INDEX('Display 730 &amp; 1200'!$D:$D,ROW()))</f>
        <v/>
      </c>
      <c r="D2188">
        <f>IF($C2188="",0,SUMIFS(#REF!,#REF!,$C2188,#REF!,"&gt;="&amp;'Display 730 &amp; 1200'!$AN$10,#REF!,"&lt;="&amp;'Display 730 &amp; 1200'!$AN$9))</f>
        <v>0</v>
      </c>
      <c r="E2188">
        <f>IF($C2188="",0,SUMIFS(#REF!,#REF!,$C2188,#REF!,"&gt;="&amp;'Display 730 &amp; 1200'!$AN$12,#REF!,"&lt;="&amp;'Display 730 &amp; 1200'!$AN$11))</f>
        <v>0</v>
      </c>
    </row>
    <row r="2189" spans="1:5">
      <c r="A2189" t="str">
        <f>IF(INDEX('Display 730 &amp; 1200'!$A:$A,ROW())="","",INDEX('Display 730 &amp; 1200'!$A:$A,ROW()))</f>
        <v/>
      </c>
      <c r="B2189" t="str">
        <f>IF(INDEX('Display 730 &amp; 1200'!$B:$B,ROW())="","",INDEX('Display 730 &amp; 1200'!$B:$B,ROW()))</f>
        <v/>
      </c>
      <c r="C2189" t="str">
        <f>IF(INDEX('Display 730 &amp; 1200'!$D:$D,ROW())="","",INDEX('Display 730 &amp; 1200'!$D:$D,ROW()))</f>
        <v/>
      </c>
      <c r="D2189">
        <f>IF($C2189="",0,SUMIFS(#REF!,#REF!,$C2189,#REF!,"&gt;="&amp;'Display 730 &amp; 1200'!$AN$10,#REF!,"&lt;="&amp;'Display 730 &amp; 1200'!$AN$9))</f>
        <v>0</v>
      </c>
      <c r="E2189">
        <f>IF($C2189="",0,SUMIFS(#REF!,#REF!,$C2189,#REF!,"&gt;="&amp;'Display 730 &amp; 1200'!$AN$12,#REF!,"&lt;="&amp;'Display 730 &amp; 1200'!$AN$11))</f>
        <v>0</v>
      </c>
    </row>
    <row r="2190" spans="1:5">
      <c r="A2190" t="str">
        <f>IF(INDEX('Display 730 &amp; 1200'!$A:$A,ROW())="","",INDEX('Display 730 &amp; 1200'!$A:$A,ROW()))</f>
        <v/>
      </c>
      <c r="B2190" t="str">
        <f>IF(INDEX('Display 730 &amp; 1200'!$B:$B,ROW())="","",INDEX('Display 730 &amp; 1200'!$B:$B,ROW()))</f>
        <v/>
      </c>
      <c r="C2190" t="str">
        <f>IF(INDEX('Display 730 &amp; 1200'!$D:$D,ROW())="","",INDEX('Display 730 &amp; 1200'!$D:$D,ROW()))</f>
        <v/>
      </c>
      <c r="D2190">
        <f>IF($C2190="",0,SUMIFS(#REF!,#REF!,$C2190,#REF!,"&gt;="&amp;'Display 730 &amp; 1200'!$AN$10,#REF!,"&lt;="&amp;'Display 730 &amp; 1200'!$AN$9))</f>
        <v>0</v>
      </c>
      <c r="E2190">
        <f>IF($C2190="",0,SUMIFS(#REF!,#REF!,$C2190,#REF!,"&gt;="&amp;'Display 730 &amp; 1200'!$AN$12,#REF!,"&lt;="&amp;'Display 730 &amp; 1200'!$AN$11))</f>
        <v>0</v>
      </c>
    </row>
    <row r="2191" spans="1:5">
      <c r="A2191" t="str">
        <f>IF(INDEX('Display 730 &amp; 1200'!$A:$A,ROW())="","",INDEX('Display 730 &amp; 1200'!$A:$A,ROW()))</f>
        <v/>
      </c>
      <c r="B2191" t="str">
        <f>IF(INDEX('Display 730 &amp; 1200'!$B:$B,ROW())="","",INDEX('Display 730 &amp; 1200'!$B:$B,ROW()))</f>
        <v/>
      </c>
      <c r="C2191" t="str">
        <f>IF(INDEX('Display 730 &amp; 1200'!$D:$D,ROW())="","",INDEX('Display 730 &amp; 1200'!$D:$D,ROW()))</f>
        <v/>
      </c>
      <c r="D2191">
        <f>IF($C2191="",0,SUMIFS(#REF!,#REF!,$C2191,#REF!,"&gt;="&amp;'Display 730 &amp; 1200'!$AN$10,#REF!,"&lt;="&amp;'Display 730 &amp; 1200'!$AN$9))</f>
        <v>0</v>
      </c>
      <c r="E2191">
        <f>IF($C2191="",0,SUMIFS(#REF!,#REF!,$C2191,#REF!,"&gt;="&amp;'Display 730 &amp; 1200'!$AN$12,#REF!,"&lt;="&amp;'Display 730 &amp; 1200'!$AN$11))</f>
        <v>0</v>
      </c>
    </row>
    <row r="2192" spans="1:5">
      <c r="A2192" t="str">
        <f>IF(INDEX('Display 730 &amp; 1200'!$A:$A,ROW())="","",INDEX('Display 730 &amp; 1200'!$A:$A,ROW()))</f>
        <v/>
      </c>
      <c r="B2192" t="str">
        <f>IF(INDEX('Display 730 &amp; 1200'!$B:$B,ROW())="","",INDEX('Display 730 &amp; 1200'!$B:$B,ROW()))</f>
        <v/>
      </c>
      <c r="C2192" t="str">
        <f>IF(INDEX('Display 730 &amp; 1200'!$D:$D,ROW())="","",INDEX('Display 730 &amp; 1200'!$D:$D,ROW()))</f>
        <v/>
      </c>
      <c r="D2192">
        <f>IF($C2192="",0,SUMIFS(#REF!,#REF!,$C2192,#REF!,"&gt;="&amp;'Display 730 &amp; 1200'!$AN$10,#REF!,"&lt;="&amp;'Display 730 &amp; 1200'!$AN$9))</f>
        <v>0</v>
      </c>
      <c r="E2192">
        <f>IF($C2192="",0,SUMIFS(#REF!,#REF!,$C2192,#REF!,"&gt;="&amp;'Display 730 &amp; 1200'!$AN$12,#REF!,"&lt;="&amp;'Display 730 &amp; 1200'!$AN$11))</f>
        <v>0</v>
      </c>
    </row>
    <row r="2193" spans="1:5">
      <c r="A2193" t="str">
        <f>IF(INDEX('Display 730 &amp; 1200'!$A:$A,ROW())="","",INDEX('Display 730 &amp; 1200'!$A:$A,ROW()))</f>
        <v/>
      </c>
      <c r="B2193" t="str">
        <f>IF(INDEX('Display 730 &amp; 1200'!$B:$B,ROW())="","",INDEX('Display 730 &amp; 1200'!$B:$B,ROW()))</f>
        <v/>
      </c>
      <c r="C2193" t="str">
        <f>IF(INDEX('Display 730 &amp; 1200'!$D:$D,ROW())="","",INDEX('Display 730 &amp; 1200'!$D:$D,ROW()))</f>
        <v/>
      </c>
      <c r="D2193">
        <f>IF($C2193="",0,SUMIFS(#REF!,#REF!,$C2193,#REF!,"&gt;="&amp;'Display 730 &amp; 1200'!$AN$10,#REF!,"&lt;="&amp;'Display 730 &amp; 1200'!$AN$9))</f>
        <v>0</v>
      </c>
      <c r="E2193">
        <f>IF($C2193="",0,SUMIFS(#REF!,#REF!,$C2193,#REF!,"&gt;="&amp;'Display 730 &amp; 1200'!$AN$12,#REF!,"&lt;="&amp;'Display 730 &amp; 1200'!$AN$11))</f>
        <v>0</v>
      </c>
    </row>
    <row r="2194" spans="1:5">
      <c r="A2194" t="str">
        <f>IF(INDEX('Display 730 &amp; 1200'!$A:$A,ROW())="","",INDEX('Display 730 &amp; 1200'!$A:$A,ROW()))</f>
        <v/>
      </c>
      <c r="B2194" t="str">
        <f>IF(INDEX('Display 730 &amp; 1200'!$B:$B,ROW())="","",INDEX('Display 730 &amp; 1200'!$B:$B,ROW()))</f>
        <v/>
      </c>
      <c r="C2194" t="str">
        <f>IF(INDEX('Display 730 &amp; 1200'!$D:$D,ROW())="","",INDEX('Display 730 &amp; 1200'!$D:$D,ROW()))</f>
        <v/>
      </c>
      <c r="D2194">
        <f>IF($C2194="",0,SUMIFS(#REF!,#REF!,$C2194,#REF!,"&gt;="&amp;'Display 730 &amp; 1200'!$AN$10,#REF!,"&lt;="&amp;'Display 730 &amp; 1200'!$AN$9))</f>
        <v>0</v>
      </c>
      <c r="E2194">
        <f>IF($C2194="",0,SUMIFS(#REF!,#REF!,$C2194,#REF!,"&gt;="&amp;'Display 730 &amp; 1200'!$AN$12,#REF!,"&lt;="&amp;'Display 730 &amp; 1200'!$AN$11))</f>
        <v>0</v>
      </c>
    </row>
    <row r="2195" spans="1:5">
      <c r="A2195" t="str">
        <f>IF(INDEX('Display 730 &amp; 1200'!$A:$A,ROW())="","",INDEX('Display 730 &amp; 1200'!$A:$A,ROW()))</f>
        <v/>
      </c>
      <c r="B2195" t="str">
        <f>IF(INDEX('Display 730 &amp; 1200'!$B:$B,ROW())="","",INDEX('Display 730 &amp; 1200'!$B:$B,ROW()))</f>
        <v/>
      </c>
      <c r="C2195" t="str">
        <f>IF(INDEX('Display 730 &amp; 1200'!$D:$D,ROW())="","",INDEX('Display 730 &amp; 1200'!$D:$D,ROW()))</f>
        <v/>
      </c>
      <c r="D2195">
        <f>IF($C2195="",0,SUMIFS(#REF!,#REF!,$C2195,#REF!,"&gt;="&amp;'Display 730 &amp; 1200'!$AN$10,#REF!,"&lt;="&amp;'Display 730 &amp; 1200'!$AN$9))</f>
        <v>0</v>
      </c>
      <c r="E2195">
        <f>IF($C2195="",0,SUMIFS(#REF!,#REF!,$C2195,#REF!,"&gt;="&amp;'Display 730 &amp; 1200'!$AN$12,#REF!,"&lt;="&amp;'Display 730 &amp; 1200'!$AN$11))</f>
        <v>0</v>
      </c>
    </row>
    <row r="2196" spans="1:5">
      <c r="A2196" t="str">
        <f>IF(INDEX('Display 730 &amp; 1200'!$A:$A,ROW())="","",INDEX('Display 730 &amp; 1200'!$A:$A,ROW()))</f>
        <v/>
      </c>
      <c r="B2196" t="str">
        <f>IF(INDEX('Display 730 &amp; 1200'!$B:$B,ROW())="","",INDEX('Display 730 &amp; 1200'!$B:$B,ROW()))</f>
        <v/>
      </c>
      <c r="C2196" t="str">
        <f>IF(INDEX('Display 730 &amp; 1200'!$D:$D,ROW())="","",INDEX('Display 730 &amp; 1200'!$D:$D,ROW()))</f>
        <v/>
      </c>
      <c r="D2196">
        <f>IF($C2196="",0,SUMIFS(#REF!,#REF!,$C2196,#REF!,"&gt;="&amp;'Display 730 &amp; 1200'!$AN$10,#REF!,"&lt;="&amp;'Display 730 &amp; 1200'!$AN$9))</f>
        <v>0</v>
      </c>
      <c r="E2196">
        <f>IF($C2196="",0,SUMIFS(#REF!,#REF!,$C2196,#REF!,"&gt;="&amp;'Display 730 &amp; 1200'!$AN$12,#REF!,"&lt;="&amp;'Display 730 &amp; 1200'!$AN$11))</f>
        <v>0</v>
      </c>
    </row>
    <row r="2197" spans="1:5">
      <c r="A2197" t="str">
        <f>IF(INDEX('Display 730 &amp; 1200'!$A:$A,ROW())="","",INDEX('Display 730 &amp; 1200'!$A:$A,ROW()))</f>
        <v/>
      </c>
      <c r="B2197" t="str">
        <f>IF(INDEX('Display 730 &amp; 1200'!$B:$B,ROW())="","",INDEX('Display 730 &amp; 1200'!$B:$B,ROW()))</f>
        <v/>
      </c>
      <c r="C2197" t="str">
        <f>IF(INDEX('Display 730 &amp; 1200'!$D:$D,ROW())="","",INDEX('Display 730 &amp; 1200'!$D:$D,ROW()))</f>
        <v/>
      </c>
      <c r="D2197">
        <f>IF($C2197="",0,SUMIFS(#REF!,#REF!,$C2197,#REF!,"&gt;="&amp;'Display 730 &amp; 1200'!$AN$10,#REF!,"&lt;="&amp;'Display 730 &amp; 1200'!$AN$9))</f>
        <v>0</v>
      </c>
      <c r="E2197">
        <f>IF($C2197="",0,SUMIFS(#REF!,#REF!,$C2197,#REF!,"&gt;="&amp;'Display 730 &amp; 1200'!$AN$12,#REF!,"&lt;="&amp;'Display 730 &amp; 1200'!$AN$11))</f>
        <v>0</v>
      </c>
    </row>
    <row r="2198" spans="1:5">
      <c r="A2198" t="str">
        <f>IF(INDEX('Display 730 &amp; 1200'!$A:$A,ROW())="","",INDEX('Display 730 &amp; 1200'!$A:$A,ROW()))</f>
        <v/>
      </c>
      <c r="B2198" t="str">
        <f>IF(INDEX('Display 730 &amp; 1200'!$B:$B,ROW())="","",INDEX('Display 730 &amp; 1200'!$B:$B,ROW()))</f>
        <v/>
      </c>
      <c r="C2198" t="str">
        <f>IF(INDEX('Display 730 &amp; 1200'!$D:$D,ROW())="","",INDEX('Display 730 &amp; 1200'!$D:$D,ROW()))</f>
        <v/>
      </c>
      <c r="D2198">
        <f>IF($C2198="",0,SUMIFS(#REF!,#REF!,$C2198,#REF!,"&gt;="&amp;'Display 730 &amp; 1200'!$AN$10,#REF!,"&lt;="&amp;'Display 730 &amp; 1200'!$AN$9))</f>
        <v>0</v>
      </c>
      <c r="E2198">
        <f>IF($C2198="",0,SUMIFS(#REF!,#REF!,$C2198,#REF!,"&gt;="&amp;'Display 730 &amp; 1200'!$AN$12,#REF!,"&lt;="&amp;'Display 730 &amp; 1200'!$AN$11))</f>
        <v>0</v>
      </c>
    </row>
    <row r="2199" spans="1:5">
      <c r="A2199" t="str">
        <f>IF(INDEX('Display 730 &amp; 1200'!$A:$A,ROW())="","",INDEX('Display 730 &amp; 1200'!$A:$A,ROW()))</f>
        <v/>
      </c>
      <c r="B2199" t="str">
        <f>IF(INDEX('Display 730 &amp; 1200'!$B:$B,ROW())="","",INDEX('Display 730 &amp; 1200'!$B:$B,ROW()))</f>
        <v/>
      </c>
      <c r="C2199" t="str">
        <f>IF(INDEX('Display 730 &amp; 1200'!$D:$D,ROW())="","",INDEX('Display 730 &amp; 1200'!$D:$D,ROW()))</f>
        <v/>
      </c>
      <c r="D2199">
        <f>IF($C2199="",0,SUMIFS(#REF!,#REF!,$C2199,#REF!,"&gt;="&amp;'Display 730 &amp; 1200'!$AN$10,#REF!,"&lt;="&amp;'Display 730 &amp; 1200'!$AN$9))</f>
        <v>0</v>
      </c>
      <c r="E2199">
        <f>IF($C2199="",0,SUMIFS(#REF!,#REF!,$C2199,#REF!,"&gt;="&amp;'Display 730 &amp; 1200'!$AN$12,#REF!,"&lt;="&amp;'Display 730 &amp; 1200'!$AN$11))</f>
        <v>0</v>
      </c>
    </row>
    <row r="2200" spans="1:5">
      <c r="A2200" t="str">
        <f>IF(INDEX('Display 730 &amp; 1200'!$A:$A,ROW())="","",INDEX('Display 730 &amp; 1200'!$A:$A,ROW()))</f>
        <v/>
      </c>
      <c r="B2200" t="str">
        <f>IF(INDEX('Display 730 &amp; 1200'!$B:$B,ROW())="","",INDEX('Display 730 &amp; 1200'!$B:$B,ROW()))</f>
        <v/>
      </c>
      <c r="C2200" t="str">
        <f>IF(INDEX('Display 730 &amp; 1200'!$D:$D,ROW())="","",INDEX('Display 730 &amp; 1200'!$D:$D,ROW()))</f>
        <v/>
      </c>
      <c r="D2200">
        <f>IF($C2200="",0,SUMIFS(#REF!,#REF!,$C2200,#REF!,"&gt;="&amp;'Display 730 &amp; 1200'!$AN$10,#REF!,"&lt;="&amp;'Display 730 &amp; 1200'!$AN$9))</f>
        <v>0</v>
      </c>
      <c r="E2200">
        <f>IF($C2200="",0,SUMIFS(#REF!,#REF!,$C2200,#REF!,"&gt;="&amp;'Display 730 &amp; 1200'!$AN$12,#REF!,"&lt;="&amp;'Display 730 &amp; 1200'!$AN$11))</f>
        <v>0</v>
      </c>
    </row>
    <row r="2201" spans="1:5">
      <c r="A2201" t="str">
        <f>IF(INDEX('Display 730 &amp; 1200'!$A:$A,ROW())="","",INDEX('Display 730 &amp; 1200'!$A:$A,ROW()))</f>
        <v/>
      </c>
      <c r="B2201" t="str">
        <f>IF(INDEX('Display 730 &amp; 1200'!$B:$B,ROW())="","",INDEX('Display 730 &amp; 1200'!$B:$B,ROW()))</f>
        <v/>
      </c>
      <c r="C2201" t="str">
        <f>IF(INDEX('Display 730 &amp; 1200'!$D:$D,ROW())="","",INDEX('Display 730 &amp; 1200'!$D:$D,ROW()))</f>
        <v/>
      </c>
      <c r="D2201">
        <f>IF($C2201="",0,SUMIFS(#REF!,#REF!,$C2201,#REF!,"&gt;="&amp;'Display 730 &amp; 1200'!$AN$10,#REF!,"&lt;="&amp;'Display 730 &amp; 1200'!$AN$9))</f>
        <v>0</v>
      </c>
      <c r="E2201">
        <f>IF($C2201="",0,SUMIFS(#REF!,#REF!,$C2201,#REF!,"&gt;="&amp;'Display 730 &amp; 1200'!$AN$12,#REF!,"&lt;="&amp;'Display 730 &amp; 1200'!$AN$11))</f>
        <v>0</v>
      </c>
    </row>
    <row r="2202" spans="1:5">
      <c r="A2202" t="str">
        <f>IF(INDEX('Display 730 &amp; 1200'!$A:$A,ROW())="","",INDEX('Display 730 &amp; 1200'!$A:$A,ROW()))</f>
        <v/>
      </c>
      <c r="B2202" t="str">
        <f>IF(INDEX('Display 730 &amp; 1200'!$B:$B,ROW())="","",INDEX('Display 730 &amp; 1200'!$B:$B,ROW()))</f>
        <v/>
      </c>
      <c r="C2202" t="str">
        <f>IF(INDEX('Display 730 &amp; 1200'!$D:$D,ROW())="","",INDEX('Display 730 &amp; 1200'!$D:$D,ROW()))</f>
        <v/>
      </c>
      <c r="D2202">
        <f>IF($C2202="",0,SUMIFS(#REF!,#REF!,$C2202,#REF!,"&gt;="&amp;'Display 730 &amp; 1200'!$AN$10,#REF!,"&lt;="&amp;'Display 730 &amp; 1200'!$AN$9))</f>
        <v>0</v>
      </c>
      <c r="E2202">
        <f>IF($C2202="",0,SUMIFS(#REF!,#REF!,$C2202,#REF!,"&gt;="&amp;'Display 730 &amp; 1200'!$AN$12,#REF!,"&lt;="&amp;'Display 730 &amp; 1200'!$AN$11))</f>
        <v>0</v>
      </c>
    </row>
    <row r="2203" spans="1:5">
      <c r="A2203" t="str">
        <f>IF(INDEX('Display 730 &amp; 1200'!$A:$A,ROW())="","",INDEX('Display 730 &amp; 1200'!$A:$A,ROW()))</f>
        <v/>
      </c>
      <c r="B2203" t="str">
        <f>IF(INDEX('Display 730 &amp; 1200'!$B:$B,ROW())="","",INDEX('Display 730 &amp; 1200'!$B:$B,ROW()))</f>
        <v/>
      </c>
      <c r="C2203" t="str">
        <f>IF(INDEX('Display 730 &amp; 1200'!$D:$D,ROW())="","",INDEX('Display 730 &amp; 1200'!$D:$D,ROW()))</f>
        <v/>
      </c>
      <c r="D2203">
        <f>IF($C2203="",0,SUMIFS(#REF!,#REF!,$C2203,#REF!,"&gt;="&amp;'Display 730 &amp; 1200'!$AN$10,#REF!,"&lt;="&amp;'Display 730 &amp; 1200'!$AN$9))</f>
        <v>0</v>
      </c>
      <c r="E2203">
        <f>IF($C2203="",0,SUMIFS(#REF!,#REF!,$C2203,#REF!,"&gt;="&amp;'Display 730 &amp; 1200'!$AN$12,#REF!,"&lt;="&amp;'Display 730 &amp; 1200'!$AN$11))</f>
        <v>0</v>
      </c>
    </row>
    <row r="2204" spans="1:5">
      <c r="A2204" t="str">
        <f>IF(INDEX('Display 730 &amp; 1200'!$A:$A,ROW())="","",INDEX('Display 730 &amp; 1200'!$A:$A,ROW()))</f>
        <v/>
      </c>
      <c r="B2204" t="str">
        <f>IF(INDEX('Display 730 &amp; 1200'!$B:$B,ROW())="","",INDEX('Display 730 &amp; 1200'!$B:$B,ROW()))</f>
        <v/>
      </c>
      <c r="C2204" t="str">
        <f>IF(INDEX('Display 730 &amp; 1200'!$D:$D,ROW())="","",INDEX('Display 730 &amp; 1200'!$D:$D,ROW()))</f>
        <v/>
      </c>
      <c r="D2204">
        <f>IF($C2204="",0,SUMIFS(#REF!,#REF!,$C2204,#REF!,"&gt;="&amp;'Display 730 &amp; 1200'!$AN$10,#REF!,"&lt;="&amp;'Display 730 &amp; 1200'!$AN$9))</f>
        <v>0</v>
      </c>
      <c r="E2204">
        <f>IF($C2204="",0,SUMIFS(#REF!,#REF!,$C2204,#REF!,"&gt;="&amp;'Display 730 &amp; 1200'!$AN$12,#REF!,"&lt;="&amp;'Display 730 &amp; 1200'!$AN$11))</f>
        <v>0</v>
      </c>
    </row>
    <row r="2205" spans="1:5">
      <c r="A2205" t="str">
        <f>IF(INDEX('Display 730 &amp; 1200'!$A:$A,ROW())="","",INDEX('Display 730 &amp; 1200'!$A:$A,ROW()))</f>
        <v/>
      </c>
      <c r="B2205" t="str">
        <f>IF(INDEX('Display 730 &amp; 1200'!$B:$B,ROW())="","",INDEX('Display 730 &amp; 1200'!$B:$B,ROW()))</f>
        <v/>
      </c>
      <c r="C2205" t="str">
        <f>IF(INDEX('Display 730 &amp; 1200'!$D:$D,ROW())="","",INDEX('Display 730 &amp; 1200'!$D:$D,ROW()))</f>
        <v/>
      </c>
      <c r="D2205">
        <f>IF($C2205="",0,SUMIFS(#REF!,#REF!,$C2205,#REF!,"&gt;="&amp;'Display 730 &amp; 1200'!$AN$10,#REF!,"&lt;="&amp;'Display 730 &amp; 1200'!$AN$9))</f>
        <v>0</v>
      </c>
      <c r="E2205">
        <f>IF($C2205="",0,SUMIFS(#REF!,#REF!,$C2205,#REF!,"&gt;="&amp;'Display 730 &amp; 1200'!$AN$12,#REF!,"&lt;="&amp;'Display 730 &amp; 1200'!$AN$11))</f>
        <v>0</v>
      </c>
    </row>
    <row r="2206" spans="1:5">
      <c r="A2206" t="str">
        <f>IF(INDEX('Display 730 &amp; 1200'!$A:$A,ROW())="","",INDEX('Display 730 &amp; 1200'!$A:$A,ROW()))</f>
        <v/>
      </c>
      <c r="B2206" t="str">
        <f>IF(INDEX('Display 730 &amp; 1200'!$B:$B,ROW())="","",INDEX('Display 730 &amp; 1200'!$B:$B,ROW()))</f>
        <v/>
      </c>
      <c r="C2206" t="str">
        <f>IF(INDEX('Display 730 &amp; 1200'!$D:$D,ROW())="","",INDEX('Display 730 &amp; 1200'!$D:$D,ROW()))</f>
        <v/>
      </c>
      <c r="D2206">
        <f>IF($C2206="",0,SUMIFS(#REF!,#REF!,$C2206,#REF!,"&gt;="&amp;'Display 730 &amp; 1200'!$AN$10,#REF!,"&lt;="&amp;'Display 730 &amp; 1200'!$AN$9))</f>
        <v>0</v>
      </c>
      <c r="E2206">
        <f>IF($C2206="",0,SUMIFS(#REF!,#REF!,$C2206,#REF!,"&gt;="&amp;'Display 730 &amp; 1200'!$AN$12,#REF!,"&lt;="&amp;'Display 730 &amp; 1200'!$AN$11))</f>
        <v>0</v>
      </c>
    </row>
    <row r="2207" spans="1:5">
      <c r="A2207" t="str">
        <f>IF(INDEX('Display 730 &amp; 1200'!$A:$A,ROW())="","",INDEX('Display 730 &amp; 1200'!$A:$A,ROW()))</f>
        <v/>
      </c>
      <c r="B2207" t="str">
        <f>IF(INDEX('Display 730 &amp; 1200'!$B:$B,ROW())="","",INDEX('Display 730 &amp; 1200'!$B:$B,ROW()))</f>
        <v/>
      </c>
      <c r="C2207" t="str">
        <f>IF(INDEX('Display 730 &amp; 1200'!$D:$D,ROW())="","",INDEX('Display 730 &amp; 1200'!$D:$D,ROW()))</f>
        <v/>
      </c>
      <c r="D2207">
        <f>IF($C2207="",0,SUMIFS(#REF!,#REF!,$C2207,#REF!,"&gt;="&amp;'Display 730 &amp; 1200'!$AN$10,#REF!,"&lt;="&amp;'Display 730 &amp; 1200'!$AN$9))</f>
        <v>0</v>
      </c>
      <c r="E2207">
        <f>IF($C2207="",0,SUMIFS(#REF!,#REF!,$C2207,#REF!,"&gt;="&amp;'Display 730 &amp; 1200'!$AN$12,#REF!,"&lt;="&amp;'Display 730 &amp; 1200'!$AN$11))</f>
        <v>0</v>
      </c>
    </row>
    <row r="2208" spans="1:5">
      <c r="A2208" t="str">
        <f>IF(INDEX('Display 730 &amp; 1200'!$A:$A,ROW())="","",INDEX('Display 730 &amp; 1200'!$A:$A,ROW()))</f>
        <v/>
      </c>
      <c r="B2208" t="str">
        <f>IF(INDEX('Display 730 &amp; 1200'!$B:$B,ROW())="","",INDEX('Display 730 &amp; 1200'!$B:$B,ROW()))</f>
        <v/>
      </c>
      <c r="C2208" t="str">
        <f>IF(INDEX('Display 730 &amp; 1200'!$D:$D,ROW())="","",INDEX('Display 730 &amp; 1200'!$D:$D,ROW()))</f>
        <v/>
      </c>
      <c r="D2208">
        <f>IF($C2208="",0,SUMIFS(#REF!,#REF!,$C2208,#REF!,"&gt;="&amp;'Display 730 &amp; 1200'!$AN$10,#REF!,"&lt;="&amp;'Display 730 &amp; 1200'!$AN$9))</f>
        <v>0</v>
      </c>
      <c r="E2208">
        <f>IF($C2208="",0,SUMIFS(#REF!,#REF!,$C2208,#REF!,"&gt;="&amp;'Display 730 &amp; 1200'!$AN$12,#REF!,"&lt;="&amp;'Display 730 &amp; 1200'!$AN$11))</f>
        <v>0</v>
      </c>
    </row>
    <row r="2209" spans="1:5">
      <c r="A2209" t="str">
        <f>IF(INDEX('Display 730 &amp; 1200'!$A:$A,ROW())="","",INDEX('Display 730 &amp; 1200'!$A:$A,ROW()))</f>
        <v/>
      </c>
      <c r="B2209" t="str">
        <f>IF(INDEX('Display 730 &amp; 1200'!$B:$B,ROW())="","",INDEX('Display 730 &amp; 1200'!$B:$B,ROW()))</f>
        <v/>
      </c>
      <c r="C2209" t="str">
        <f>IF(INDEX('Display 730 &amp; 1200'!$D:$D,ROW())="","",INDEX('Display 730 &amp; 1200'!$D:$D,ROW()))</f>
        <v/>
      </c>
      <c r="D2209">
        <f>IF($C2209="",0,SUMIFS(#REF!,#REF!,$C2209,#REF!,"&gt;="&amp;'Display 730 &amp; 1200'!$AN$10,#REF!,"&lt;="&amp;'Display 730 &amp; 1200'!$AN$9))</f>
        <v>0</v>
      </c>
      <c r="E2209">
        <f>IF($C2209="",0,SUMIFS(#REF!,#REF!,$C2209,#REF!,"&gt;="&amp;'Display 730 &amp; 1200'!$AN$12,#REF!,"&lt;="&amp;'Display 730 &amp; 1200'!$AN$11))</f>
        <v>0</v>
      </c>
    </row>
    <row r="2210" spans="1:5">
      <c r="A2210" t="str">
        <f>IF(INDEX('Display 730 &amp; 1200'!$A:$A,ROW())="","",INDEX('Display 730 &amp; 1200'!$A:$A,ROW()))</f>
        <v/>
      </c>
      <c r="B2210" t="str">
        <f>IF(INDEX('Display 730 &amp; 1200'!$B:$B,ROW())="","",INDEX('Display 730 &amp; 1200'!$B:$B,ROW()))</f>
        <v/>
      </c>
      <c r="C2210" t="str">
        <f>IF(INDEX('Display 730 &amp; 1200'!$D:$D,ROW())="","",INDEX('Display 730 &amp; 1200'!$D:$D,ROW()))</f>
        <v/>
      </c>
      <c r="D2210">
        <f>IF($C2210="",0,SUMIFS(#REF!,#REF!,$C2210,#REF!,"&gt;="&amp;'Display 730 &amp; 1200'!$AN$10,#REF!,"&lt;="&amp;'Display 730 &amp; 1200'!$AN$9))</f>
        <v>0</v>
      </c>
      <c r="E2210">
        <f>IF($C2210="",0,SUMIFS(#REF!,#REF!,$C2210,#REF!,"&gt;="&amp;'Display 730 &amp; 1200'!$AN$12,#REF!,"&lt;="&amp;'Display 730 &amp; 1200'!$AN$11))</f>
        <v>0</v>
      </c>
    </row>
    <row r="2211" spans="1:5">
      <c r="A2211" t="str">
        <f>IF(INDEX('Display 730 &amp; 1200'!$A:$A,ROW())="","",INDEX('Display 730 &amp; 1200'!$A:$A,ROW()))</f>
        <v/>
      </c>
      <c r="B2211" t="str">
        <f>IF(INDEX('Display 730 &amp; 1200'!$B:$B,ROW())="","",INDEX('Display 730 &amp; 1200'!$B:$B,ROW()))</f>
        <v/>
      </c>
      <c r="C2211" t="str">
        <f>IF(INDEX('Display 730 &amp; 1200'!$D:$D,ROW())="","",INDEX('Display 730 &amp; 1200'!$D:$D,ROW()))</f>
        <v/>
      </c>
      <c r="D2211">
        <f>IF($C2211="",0,SUMIFS(#REF!,#REF!,$C2211,#REF!,"&gt;="&amp;'Display 730 &amp; 1200'!$AN$10,#REF!,"&lt;="&amp;'Display 730 &amp; 1200'!$AN$9))</f>
        <v>0</v>
      </c>
      <c r="E2211">
        <f>IF($C2211="",0,SUMIFS(#REF!,#REF!,$C2211,#REF!,"&gt;="&amp;'Display 730 &amp; 1200'!$AN$12,#REF!,"&lt;="&amp;'Display 730 &amp; 1200'!$AN$11))</f>
        <v>0</v>
      </c>
    </row>
    <row r="2212" spans="1:5">
      <c r="A2212" t="str">
        <f>IF(INDEX('Display 730 &amp; 1200'!$A:$A,ROW())="","",INDEX('Display 730 &amp; 1200'!$A:$A,ROW()))</f>
        <v/>
      </c>
      <c r="B2212" t="str">
        <f>IF(INDEX('Display 730 &amp; 1200'!$B:$B,ROW())="","",INDEX('Display 730 &amp; 1200'!$B:$B,ROW()))</f>
        <v/>
      </c>
      <c r="C2212" t="str">
        <f>IF(INDEX('Display 730 &amp; 1200'!$D:$D,ROW())="","",INDEX('Display 730 &amp; 1200'!$D:$D,ROW()))</f>
        <v/>
      </c>
      <c r="D2212">
        <f>IF($C2212="",0,SUMIFS(#REF!,#REF!,$C2212,#REF!,"&gt;="&amp;'Display 730 &amp; 1200'!$AN$10,#REF!,"&lt;="&amp;'Display 730 &amp; 1200'!$AN$9))</f>
        <v>0</v>
      </c>
      <c r="E2212">
        <f>IF($C2212="",0,SUMIFS(#REF!,#REF!,$C2212,#REF!,"&gt;="&amp;'Display 730 &amp; 1200'!$AN$12,#REF!,"&lt;="&amp;'Display 730 &amp; 1200'!$AN$11))</f>
        <v>0</v>
      </c>
    </row>
    <row r="2213" spans="1:5">
      <c r="A2213" t="str">
        <f>IF(INDEX('Display 730 &amp; 1200'!$A:$A,ROW())="","",INDEX('Display 730 &amp; 1200'!$A:$A,ROW()))</f>
        <v/>
      </c>
      <c r="B2213" t="str">
        <f>IF(INDEX('Display 730 &amp; 1200'!$B:$B,ROW())="","",INDEX('Display 730 &amp; 1200'!$B:$B,ROW()))</f>
        <v/>
      </c>
      <c r="C2213" t="str">
        <f>IF(INDEX('Display 730 &amp; 1200'!$D:$D,ROW())="","",INDEX('Display 730 &amp; 1200'!$D:$D,ROW()))</f>
        <v/>
      </c>
      <c r="D2213">
        <f>IF($C2213="",0,SUMIFS(#REF!,#REF!,$C2213,#REF!,"&gt;="&amp;'Display 730 &amp; 1200'!$AN$10,#REF!,"&lt;="&amp;'Display 730 &amp; 1200'!$AN$9))</f>
        <v>0</v>
      </c>
      <c r="E2213">
        <f>IF($C2213="",0,SUMIFS(#REF!,#REF!,$C2213,#REF!,"&gt;="&amp;'Display 730 &amp; 1200'!$AN$12,#REF!,"&lt;="&amp;'Display 730 &amp; 1200'!$AN$11))</f>
        <v>0</v>
      </c>
    </row>
    <row r="2214" spans="1:5">
      <c r="A2214" t="str">
        <f>IF(INDEX('Display 730 &amp; 1200'!$A:$A,ROW())="","",INDEX('Display 730 &amp; 1200'!$A:$A,ROW()))</f>
        <v/>
      </c>
      <c r="B2214" t="str">
        <f>IF(INDEX('Display 730 &amp; 1200'!$B:$B,ROW())="","",INDEX('Display 730 &amp; 1200'!$B:$B,ROW()))</f>
        <v/>
      </c>
      <c r="C2214" t="str">
        <f>IF(INDEX('Display 730 &amp; 1200'!$D:$D,ROW())="","",INDEX('Display 730 &amp; 1200'!$D:$D,ROW()))</f>
        <v/>
      </c>
      <c r="D2214">
        <f>IF($C2214="",0,SUMIFS(#REF!,#REF!,$C2214,#REF!,"&gt;="&amp;'Display 730 &amp; 1200'!$AN$10,#REF!,"&lt;="&amp;'Display 730 &amp; 1200'!$AN$9))</f>
        <v>0</v>
      </c>
      <c r="E2214">
        <f>IF($C2214="",0,SUMIFS(#REF!,#REF!,$C2214,#REF!,"&gt;="&amp;'Display 730 &amp; 1200'!$AN$12,#REF!,"&lt;="&amp;'Display 730 &amp; 1200'!$AN$11))</f>
        <v>0</v>
      </c>
    </row>
    <row r="2215" spans="1:5">
      <c r="A2215" t="str">
        <f>IF(INDEX('Display 730 &amp; 1200'!$A:$A,ROW())="","",INDEX('Display 730 &amp; 1200'!$A:$A,ROW()))</f>
        <v/>
      </c>
      <c r="B2215" t="str">
        <f>IF(INDEX('Display 730 &amp; 1200'!$B:$B,ROW())="","",INDEX('Display 730 &amp; 1200'!$B:$B,ROW()))</f>
        <v/>
      </c>
      <c r="C2215" t="str">
        <f>IF(INDEX('Display 730 &amp; 1200'!$D:$D,ROW())="","",INDEX('Display 730 &amp; 1200'!$D:$D,ROW()))</f>
        <v/>
      </c>
      <c r="D2215">
        <f>IF($C2215="",0,SUMIFS(#REF!,#REF!,$C2215,#REF!,"&gt;="&amp;'Display 730 &amp; 1200'!$AN$10,#REF!,"&lt;="&amp;'Display 730 &amp; 1200'!$AN$9))</f>
        <v>0</v>
      </c>
      <c r="E2215">
        <f>IF($C2215="",0,SUMIFS(#REF!,#REF!,$C2215,#REF!,"&gt;="&amp;'Display 730 &amp; 1200'!$AN$12,#REF!,"&lt;="&amp;'Display 730 &amp; 1200'!$AN$11))</f>
        <v>0</v>
      </c>
    </row>
    <row r="2216" spans="1:5">
      <c r="A2216" t="str">
        <f>IF(INDEX('Display 730 &amp; 1200'!$A:$A,ROW())="","",INDEX('Display 730 &amp; 1200'!$A:$A,ROW()))</f>
        <v/>
      </c>
      <c r="B2216" t="str">
        <f>IF(INDEX('Display 730 &amp; 1200'!$B:$B,ROW())="","",INDEX('Display 730 &amp; 1200'!$B:$B,ROW()))</f>
        <v/>
      </c>
      <c r="C2216" t="str">
        <f>IF(INDEX('Display 730 &amp; 1200'!$D:$D,ROW())="","",INDEX('Display 730 &amp; 1200'!$D:$D,ROW()))</f>
        <v/>
      </c>
      <c r="D2216">
        <f>IF($C2216="",0,SUMIFS(#REF!,#REF!,$C2216,#REF!,"&gt;="&amp;'Display 730 &amp; 1200'!$AN$10,#REF!,"&lt;="&amp;'Display 730 &amp; 1200'!$AN$9))</f>
        <v>0</v>
      </c>
      <c r="E2216">
        <f>IF($C2216="",0,SUMIFS(#REF!,#REF!,$C2216,#REF!,"&gt;="&amp;'Display 730 &amp; 1200'!$AN$12,#REF!,"&lt;="&amp;'Display 730 &amp; 1200'!$AN$11))</f>
        <v>0</v>
      </c>
    </row>
    <row r="2217" spans="1:5">
      <c r="A2217" t="str">
        <f>IF(INDEX('Display 730 &amp; 1200'!$A:$A,ROW())="","",INDEX('Display 730 &amp; 1200'!$A:$A,ROW()))</f>
        <v/>
      </c>
      <c r="B2217" t="str">
        <f>IF(INDEX('Display 730 &amp; 1200'!$B:$B,ROW())="","",INDEX('Display 730 &amp; 1200'!$B:$B,ROW()))</f>
        <v/>
      </c>
      <c r="C2217" t="str">
        <f>IF(INDEX('Display 730 &amp; 1200'!$D:$D,ROW())="","",INDEX('Display 730 &amp; 1200'!$D:$D,ROW()))</f>
        <v/>
      </c>
      <c r="D2217">
        <f>IF($C2217="",0,SUMIFS(#REF!,#REF!,$C2217,#REF!,"&gt;="&amp;'Display 730 &amp; 1200'!$AN$10,#REF!,"&lt;="&amp;'Display 730 &amp; 1200'!$AN$9))</f>
        <v>0</v>
      </c>
      <c r="E2217">
        <f>IF($C2217="",0,SUMIFS(#REF!,#REF!,$C2217,#REF!,"&gt;="&amp;'Display 730 &amp; 1200'!$AN$12,#REF!,"&lt;="&amp;'Display 730 &amp; 1200'!$AN$11))</f>
        <v>0</v>
      </c>
    </row>
    <row r="2218" spans="1:5">
      <c r="A2218" t="str">
        <f>IF(INDEX('Display 730 &amp; 1200'!$A:$A,ROW())="","",INDEX('Display 730 &amp; 1200'!$A:$A,ROW()))</f>
        <v/>
      </c>
      <c r="B2218" t="str">
        <f>IF(INDEX('Display 730 &amp; 1200'!$B:$B,ROW())="","",INDEX('Display 730 &amp; 1200'!$B:$B,ROW()))</f>
        <v/>
      </c>
      <c r="C2218" t="str">
        <f>IF(INDEX('Display 730 &amp; 1200'!$D:$D,ROW())="","",INDEX('Display 730 &amp; 1200'!$D:$D,ROW()))</f>
        <v/>
      </c>
      <c r="D2218">
        <f>IF($C2218="",0,SUMIFS(#REF!,#REF!,$C2218,#REF!,"&gt;="&amp;'Display 730 &amp; 1200'!$AN$10,#REF!,"&lt;="&amp;'Display 730 &amp; 1200'!$AN$9))</f>
        <v>0</v>
      </c>
      <c r="E2218">
        <f>IF($C2218="",0,SUMIFS(#REF!,#REF!,$C2218,#REF!,"&gt;="&amp;'Display 730 &amp; 1200'!$AN$12,#REF!,"&lt;="&amp;'Display 730 &amp; 1200'!$AN$11))</f>
        <v>0</v>
      </c>
    </row>
    <row r="2219" spans="1:5">
      <c r="A2219" t="str">
        <f>IF(INDEX('Display 730 &amp; 1200'!$A:$A,ROW())="","",INDEX('Display 730 &amp; 1200'!$A:$A,ROW()))</f>
        <v/>
      </c>
      <c r="B2219" t="str">
        <f>IF(INDEX('Display 730 &amp; 1200'!$B:$B,ROW())="","",INDEX('Display 730 &amp; 1200'!$B:$B,ROW()))</f>
        <v/>
      </c>
      <c r="C2219" t="str">
        <f>IF(INDEX('Display 730 &amp; 1200'!$D:$D,ROW())="","",INDEX('Display 730 &amp; 1200'!$D:$D,ROW()))</f>
        <v/>
      </c>
      <c r="D2219">
        <f>IF($C2219="",0,SUMIFS(#REF!,#REF!,$C2219,#REF!,"&gt;="&amp;'Display 730 &amp; 1200'!$AN$10,#REF!,"&lt;="&amp;'Display 730 &amp; 1200'!$AN$9))</f>
        <v>0</v>
      </c>
      <c r="E2219">
        <f>IF($C2219="",0,SUMIFS(#REF!,#REF!,$C2219,#REF!,"&gt;="&amp;'Display 730 &amp; 1200'!$AN$12,#REF!,"&lt;="&amp;'Display 730 &amp; 1200'!$AN$11))</f>
        <v>0</v>
      </c>
    </row>
    <row r="2220" spans="1:5">
      <c r="A2220" t="str">
        <f>IF(INDEX('Display 730 &amp; 1200'!$A:$A,ROW())="","",INDEX('Display 730 &amp; 1200'!$A:$A,ROW()))</f>
        <v/>
      </c>
      <c r="B2220" t="str">
        <f>IF(INDEX('Display 730 &amp; 1200'!$B:$B,ROW())="","",INDEX('Display 730 &amp; 1200'!$B:$B,ROW()))</f>
        <v/>
      </c>
      <c r="C2220" t="str">
        <f>IF(INDEX('Display 730 &amp; 1200'!$D:$D,ROW())="","",INDEX('Display 730 &amp; 1200'!$D:$D,ROW()))</f>
        <v/>
      </c>
      <c r="D2220">
        <f>IF($C2220="",0,SUMIFS(#REF!,#REF!,$C2220,#REF!,"&gt;="&amp;'Display 730 &amp; 1200'!$AN$10,#REF!,"&lt;="&amp;'Display 730 &amp; 1200'!$AN$9))</f>
        <v>0</v>
      </c>
      <c r="E2220">
        <f>IF($C2220="",0,SUMIFS(#REF!,#REF!,$C2220,#REF!,"&gt;="&amp;'Display 730 &amp; 1200'!$AN$12,#REF!,"&lt;="&amp;'Display 730 &amp; 1200'!$AN$11))</f>
        <v>0</v>
      </c>
    </row>
    <row r="2221" spans="1:5">
      <c r="A2221" t="str">
        <f>IF(INDEX('Display 730 &amp; 1200'!$A:$A,ROW())="","",INDEX('Display 730 &amp; 1200'!$A:$A,ROW()))</f>
        <v/>
      </c>
      <c r="B2221" t="str">
        <f>IF(INDEX('Display 730 &amp; 1200'!$B:$B,ROW())="","",INDEX('Display 730 &amp; 1200'!$B:$B,ROW()))</f>
        <v/>
      </c>
      <c r="C2221" t="str">
        <f>IF(INDEX('Display 730 &amp; 1200'!$D:$D,ROW())="","",INDEX('Display 730 &amp; 1200'!$D:$D,ROW()))</f>
        <v/>
      </c>
      <c r="D2221">
        <f>IF($C2221="",0,SUMIFS(#REF!,#REF!,$C2221,#REF!,"&gt;="&amp;'Display 730 &amp; 1200'!$AN$10,#REF!,"&lt;="&amp;'Display 730 &amp; 1200'!$AN$9))</f>
        <v>0</v>
      </c>
      <c r="E2221">
        <f>IF($C2221="",0,SUMIFS(#REF!,#REF!,$C2221,#REF!,"&gt;="&amp;'Display 730 &amp; 1200'!$AN$12,#REF!,"&lt;="&amp;'Display 730 &amp; 1200'!$AN$11))</f>
        <v>0</v>
      </c>
    </row>
    <row r="2222" spans="1:5">
      <c r="A2222" t="str">
        <f>IF(INDEX('Display 730 &amp; 1200'!$A:$A,ROW())="","",INDEX('Display 730 &amp; 1200'!$A:$A,ROW()))</f>
        <v/>
      </c>
      <c r="B2222" t="str">
        <f>IF(INDEX('Display 730 &amp; 1200'!$B:$B,ROW())="","",INDEX('Display 730 &amp; 1200'!$B:$B,ROW()))</f>
        <v/>
      </c>
      <c r="C2222" t="str">
        <f>IF(INDEX('Display 730 &amp; 1200'!$D:$D,ROW())="","",INDEX('Display 730 &amp; 1200'!$D:$D,ROW()))</f>
        <v/>
      </c>
      <c r="D2222">
        <f>IF($C2222="",0,SUMIFS(#REF!,#REF!,$C2222,#REF!,"&gt;="&amp;'Display 730 &amp; 1200'!$AN$10,#REF!,"&lt;="&amp;'Display 730 &amp; 1200'!$AN$9))</f>
        <v>0</v>
      </c>
      <c r="E2222">
        <f>IF($C2222="",0,SUMIFS(#REF!,#REF!,$C2222,#REF!,"&gt;="&amp;'Display 730 &amp; 1200'!$AN$12,#REF!,"&lt;="&amp;'Display 730 &amp; 1200'!$AN$11))</f>
        <v>0</v>
      </c>
    </row>
    <row r="2223" spans="1:5">
      <c r="A2223" t="str">
        <f>IF(INDEX('Display 730 &amp; 1200'!$A:$A,ROW())="","",INDEX('Display 730 &amp; 1200'!$A:$A,ROW()))</f>
        <v/>
      </c>
      <c r="B2223" t="str">
        <f>IF(INDEX('Display 730 &amp; 1200'!$B:$B,ROW())="","",INDEX('Display 730 &amp; 1200'!$B:$B,ROW()))</f>
        <v/>
      </c>
      <c r="C2223" t="str">
        <f>IF(INDEX('Display 730 &amp; 1200'!$D:$D,ROW())="","",INDEX('Display 730 &amp; 1200'!$D:$D,ROW()))</f>
        <v/>
      </c>
      <c r="D2223">
        <f>IF($C2223="",0,SUMIFS(#REF!,#REF!,$C2223,#REF!,"&gt;="&amp;'Display 730 &amp; 1200'!$AN$10,#REF!,"&lt;="&amp;'Display 730 &amp; 1200'!$AN$9))</f>
        <v>0</v>
      </c>
      <c r="E2223">
        <f>IF($C2223="",0,SUMIFS(#REF!,#REF!,$C2223,#REF!,"&gt;="&amp;'Display 730 &amp; 1200'!$AN$12,#REF!,"&lt;="&amp;'Display 730 &amp; 1200'!$AN$11))</f>
        <v>0</v>
      </c>
    </row>
    <row r="2224" spans="1:5">
      <c r="A2224" t="str">
        <f>IF(INDEX('Display 730 &amp; 1200'!$A:$A,ROW())="","",INDEX('Display 730 &amp; 1200'!$A:$A,ROW()))</f>
        <v/>
      </c>
      <c r="B2224" t="str">
        <f>IF(INDEX('Display 730 &amp; 1200'!$B:$B,ROW())="","",INDEX('Display 730 &amp; 1200'!$B:$B,ROW()))</f>
        <v/>
      </c>
      <c r="C2224" t="str">
        <f>IF(INDEX('Display 730 &amp; 1200'!$D:$D,ROW())="","",INDEX('Display 730 &amp; 1200'!$D:$D,ROW()))</f>
        <v/>
      </c>
      <c r="D2224">
        <f>IF($C2224="",0,SUMIFS(#REF!,#REF!,$C2224,#REF!,"&gt;="&amp;'Display 730 &amp; 1200'!$AN$10,#REF!,"&lt;="&amp;'Display 730 &amp; 1200'!$AN$9))</f>
        <v>0</v>
      </c>
      <c r="E2224">
        <f>IF($C2224="",0,SUMIFS(#REF!,#REF!,$C2224,#REF!,"&gt;="&amp;'Display 730 &amp; 1200'!$AN$12,#REF!,"&lt;="&amp;'Display 730 &amp; 1200'!$AN$11))</f>
        <v>0</v>
      </c>
    </row>
    <row r="2225" spans="1:5">
      <c r="A2225" t="str">
        <f>IF(INDEX('Display 730 &amp; 1200'!$A:$A,ROW())="","",INDEX('Display 730 &amp; 1200'!$A:$A,ROW()))</f>
        <v/>
      </c>
      <c r="B2225" t="str">
        <f>IF(INDEX('Display 730 &amp; 1200'!$B:$B,ROW())="","",INDEX('Display 730 &amp; 1200'!$B:$B,ROW()))</f>
        <v/>
      </c>
      <c r="C2225" t="str">
        <f>IF(INDEX('Display 730 &amp; 1200'!$D:$D,ROW())="","",INDEX('Display 730 &amp; 1200'!$D:$D,ROW()))</f>
        <v/>
      </c>
      <c r="D2225">
        <f>IF($C2225="",0,SUMIFS(#REF!,#REF!,$C2225,#REF!,"&gt;="&amp;'Display 730 &amp; 1200'!$AN$10,#REF!,"&lt;="&amp;'Display 730 &amp; 1200'!$AN$9))</f>
        <v>0</v>
      </c>
      <c r="E2225">
        <f>IF($C2225="",0,SUMIFS(#REF!,#REF!,$C2225,#REF!,"&gt;="&amp;'Display 730 &amp; 1200'!$AN$12,#REF!,"&lt;="&amp;'Display 730 &amp; 1200'!$AN$11))</f>
        <v>0</v>
      </c>
    </row>
    <row r="2226" spans="1:5">
      <c r="A2226" t="str">
        <f>IF(INDEX('Display 730 &amp; 1200'!$A:$A,ROW())="","",INDEX('Display 730 &amp; 1200'!$A:$A,ROW()))</f>
        <v/>
      </c>
      <c r="B2226" t="str">
        <f>IF(INDEX('Display 730 &amp; 1200'!$B:$B,ROW())="","",INDEX('Display 730 &amp; 1200'!$B:$B,ROW()))</f>
        <v/>
      </c>
      <c r="C2226" t="str">
        <f>IF(INDEX('Display 730 &amp; 1200'!$D:$D,ROW())="","",INDEX('Display 730 &amp; 1200'!$D:$D,ROW()))</f>
        <v/>
      </c>
      <c r="D2226">
        <f>IF($C2226="",0,SUMIFS(#REF!,#REF!,$C2226,#REF!,"&gt;="&amp;'Display 730 &amp; 1200'!$AN$10,#REF!,"&lt;="&amp;'Display 730 &amp; 1200'!$AN$9))</f>
        <v>0</v>
      </c>
      <c r="E2226">
        <f>IF($C2226="",0,SUMIFS(#REF!,#REF!,$C2226,#REF!,"&gt;="&amp;'Display 730 &amp; 1200'!$AN$12,#REF!,"&lt;="&amp;'Display 730 &amp; 1200'!$AN$11))</f>
        <v>0</v>
      </c>
    </row>
    <row r="2227" spans="1:5">
      <c r="A2227" t="str">
        <f>IF(INDEX('Display 730 &amp; 1200'!$A:$A,ROW())="","",INDEX('Display 730 &amp; 1200'!$A:$A,ROW()))</f>
        <v/>
      </c>
      <c r="B2227" t="str">
        <f>IF(INDEX('Display 730 &amp; 1200'!$B:$B,ROW())="","",INDEX('Display 730 &amp; 1200'!$B:$B,ROW()))</f>
        <v/>
      </c>
      <c r="C2227" t="str">
        <f>IF(INDEX('Display 730 &amp; 1200'!$D:$D,ROW())="","",INDEX('Display 730 &amp; 1200'!$D:$D,ROW()))</f>
        <v/>
      </c>
      <c r="D2227">
        <f>IF($C2227="",0,SUMIFS(#REF!,#REF!,$C2227,#REF!,"&gt;="&amp;'Display 730 &amp; 1200'!$AN$10,#REF!,"&lt;="&amp;'Display 730 &amp; 1200'!$AN$9))</f>
        <v>0</v>
      </c>
      <c r="E2227">
        <f>IF($C2227="",0,SUMIFS(#REF!,#REF!,$C2227,#REF!,"&gt;="&amp;'Display 730 &amp; 1200'!$AN$12,#REF!,"&lt;="&amp;'Display 730 &amp; 1200'!$AN$11))</f>
        <v>0</v>
      </c>
    </row>
    <row r="2228" spans="1:5">
      <c r="A2228" t="str">
        <f>IF(INDEX('Display 730 &amp; 1200'!$A:$A,ROW())="","",INDEX('Display 730 &amp; 1200'!$A:$A,ROW()))</f>
        <v/>
      </c>
      <c r="B2228" t="str">
        <f>IF(INDEX('Display 730 &amp; 1200'!$B:$B,ROW())="","",INDEX('Display 730 &amp; 1200'!$B:$B,ROW()))</f>
        <v/>
      </c>
      <c r="C2228" t="str">
        <f>IF(INDEX('Display 730 &amp; 1200'!$D:$D,ROW())="","",INDEX('Display 730 &amp; 1200'!$D:$D,ROW()))</f>
        <v/>
      </c>
      <c r="D2228">
        <f>IF($C2228="",0,SUMIFS(#REF!,#REF!,$C2228,#REF!,"&gt;="&amp;'Display 730 &amp; 1200'!$AN$10,#REF!,"&lt;="&amp;'Display 730 &amp; 1200'!$AN$9))</f>
        <v>0</v>
      </c>
      <c r="E2228">
        <f>IF($C2228="",0,SUMIFS(#REF!,#REF!,$C2228,#REF!,"&gt;="&amp;'Display 730 &amp; 1200'!$AN$12,#REF!,"&lt;="&amp;'Display 730 &amp; 1200'!$AN$11))</f>
        <v>0</v>
      </c>
    </row>
    <row r="2229" spans="1:5">
      <c r="A2229" t="str">
        <f>IF(INDEX('Display 730 &amp; 1200'!$A:$A,ROW())="","",INDEX('Display 730 &amp; 1200'!$A:$A,ROW()))</f>
        <v/>
      </c>
      <c r="B2229" t="str">
        <f>IF(INDEX('Display 730 &amp; 1200'!$B:$B,ROW())="","",INDEX('Display 730 &amp; 1200'!$B:$B,ROW()))</f>
        <v/>
      </c>
      <c r="C2229" t="str">
        <f>IF(INDEX('Display 730 &amp; 1200'!$D:$D,ROW())="","",INDEX('Display 730 &amp; 1200'!$D:$D,ROW()))</f>
        <v/>
      </c>
      <c r="D2229">
        <f>IF($C2229="",0,SUMIFS(#REF!,#REF!,$C2229,#REF!,"&gt;="&amp;'Display 730 &amp; 1200'!$AN$10,#REF!,"&lt;="&amp;'Display 730 &amp; 1200'!$AN$9))</f>
        <v>0</v>
      </c>
      <c r="E2229">
        <f>IF($C2229="",0,SUMIFS(#REF!,#REF!,$C2229,#REF!,"&gt;="&amp;'Display 730 &amp; 1200'!$AN$12,#REF!,"&lt;="&amp;'Display 730 &amp; 1200'!$AN$11))</f>
        <v>0</v>
      </c>
    </row>
    <row r="2230" spans="1:5">
      <c r="A2230" t="str">
        <f>IF(INDEX('Display 730 &amp; 1200'!$A:$A,ROW())="","",INDEX('Display 730 &amp; 1200'!$A:$A,ROW()))</f>
        <v/>
      </c>
      <c r="B2230" t="str">
        <f>IF(INDEX('Display 730 &amp; 1200'!$B:$B,ROW())="","",INDEX('Display 730 &amp; 1200'!$B:$B,ROW()))</f>
        <v/>
      </c>
      <c r="C2230" t="str">
        <f>IF(INDEX('Display 730 &amp; 1200'!$D:$D,ROW())="","",INDEX('Display 730 &amp; 1200'!$D:$D,ROW()))</f>
        <v/>
      </c>
      <c r="D2230">
        <f>IF($C2230="",0,SUMIFS(#REF!,#REF!,$C2230,#REF!,"&gt;="&amp;'Display 730 &amp; 1200'!$AN$10,#REF!,"&lt;="&amp;'Display 730 &amp; 1200'!$AN$9))</f>
        <v>0</v>
      </c>
      <c r="E2230">
        <f>IF($C2230="",0,SUMIFS(#REF!,#REF!,$C2230,#REF!,"&gt;="&amp;'Display 730 &amp; 1200'!$AN$12,#REF!,"&lt;="&amp;'Display 730 &amp; 1200'!$AN$11))</f>
        <v>0</v>
      </c>
    </row>
    <row r="2231" spans="1:5">
      <c r="A2231" t="str">
        <f>IF(INDEX('Display 730 &amp; 1200'!$A:$A,ROW())="","",INDEX('Display 730 &amp; 1200'!$A:$A,ROW()))</f>
        <v/>
      </c>
      <c r="B2231" t="str">
        <f>IF(INDEX('Display 730 &amp; 1200'!$B:$B,ROW())="","",INDEX('Display 730 &amp; 1200'!$B:$B,ROW()))</f>
        <v/>
      </c>
      <c r="C2231" t="str">
        <f>IF(INDEX('Display 730 &amp; 1200'!$D:$D,ROW())="","",INDEX('Display 730 &amp; 1200'!$D:$D,ROW()))</f>
        <v/>
      </c>
      <c r="D2231">
        <f>IF($C2231="",0,SUMIFS(#REF!,#REF!,$C2231,#REF!,"&gt;="&amp;'Display 730 &amp; 1200'!$AN$10,#REF!,"&lt;="&amp;'Display 730 &amp; 1200'!$AN$9))</f>
        <v>0</v>
      </c>
      <c r="E2231">
        <f>IF($C2231="",0,SUMIFS(#REF!,#REF!,$C2231,#REF!,"&gt;="&amp;'Display 730 &amp; 1200'!$AN$12,#REF!,"&lt;="&amp;'Display 730 &amp; 1200'!$AN$11))</f>
        <v>0</v>
      </c>
    </row>
    <row r="2232" spans="1:5">
      <c r="A2232" t="str">
        <f>IF(INDEX('Display 730 &amp; 1200'!$A:$A,ROW())="","",INDEX('Display 730 &amp; 1200'!$A:$A,ROW()))</f>
        <v/>
      </c>
      <c r="B2232" t="str">
        <f>IF(INDEX('Display 730 &amp; 1200'!$B:$B,ROW())="","",INDEX('Display 730 &amp; 1200'!$B:$B,ROW()))</f>
        <v/>
      </c>
      <c r="C2232" t="str">
        <f>IF(INDEX('Display 730 &amp; 1200'!$D:$D,ROW())="","",INDEX('Display 730 &amp; 1200'!$D:$D,ROW()))</f>
        <v/>
      </c>
      <c r="D2232">
        <f>IF($C2232="",0,SUMIFS(#REF!,#REF!,$C2232,#REF!,"&gt;="&amp;'Display 730 &amp; 1200'!$AN$10,#REF!,"&lt;="&amp;'Display 730 &amp; 1200'!$AN$9))</f>
        <v>0</v>
      </c>
      <c r="E2232">
        <f>IF($C2232="",0,SUMIFS(#REF!,#REF!,$C2232,#REF!,"&gt;="&amp;'Display 730 &amp; 1200'!$AN$12,#REF!,"&lt;="&amp;'Display 730 &amp; 1200'!$AN$11))</f>
        <v>0</v>
      </c>
    </row>
    <row r="2233" spans="1:5">
      <c r="A2233" t="str">
        <f>IF(INDEX('Display 730 &amp; 1200'!$A:$A,ROW())="","",INDEX('Display 730 &amp; 1200'!$A:$A,ROW()))</f>
        <v/>
      </c>
      <c r="B2233" t="str">
        <f>IF(INDEX('Display 730 &amp; 1200'!$B:$B,ROW())="","",INDEX('Display 730 &amp; 1200'!$B:$B,ROW()))</f>
        <v/>
      </c>
      <c r="C2233" t="str">
        <f>IF(INDEX('Display 730 &amp; 1200'!$D:$D,ROW())="","",INDEX('Display 730 &amp; 1200'!$D:$D,ROW()))</f>
        <v/>
      </c>
      <c r="D2233">
        <f>IF($C2233="",0,SUMIFS(#REF!,#REF!,$C2233,#REF!,"&gt;="&amp;'Display 730 &amp; 1200'!$AN$10,#REF!,"&lt;="&amp;'Display 730 &amp; 1200'!$AN$9))</f>
        <v>0</v>
      </c>
      <c r="E2233">
        <f>IF($C2233="",0,SUMIFS(#REF!,#REF!,$C2233,#REF!,"&gt;="&amp;'Display 730 &amp; 1200'!$AN$12,#REF!,"&lt;="&amp;'Display 730 &amp; 1200'!$AN$11))</f>
        <v>0</v>
      </c>
    </row>
    <row r="2234" spans="1:5">
      <c r="A2234" t="str">
        <f>IF(INDEX('Display 730 &amp; 1200'!$A:$A,ROW())="","",INDEX('Display 730 &amp; 1200'!$A:$A,ROW()))</f>
        <v/>
      </c>
      <c r="B2234" t="str">
        <f>IF(INDEX('Display 730 &amp; 1200'!$B:$B,ROW())="","",INDEX('Display 730 &amp; 1200'!$B:$B,ROW()))</f>
        <v/>
      </c>
      <c r="C2234" t="str">
        <f>IF(INDEX('Display 730 &amp; 1200'!$D:$D,ROW())="","",INDEX('Display 730 &amp; 1200'!$D:$D,ROW()))</f>
        <v/>
      </c>
      <c r="D2234">
        <f>IF($C2234="",0,SUMIFS(#REF!,#REF!,$C2234,#REF!,"&gt;="&amp;'Display 730 &amp; 1200'!$AN$10,#REF!,"&lt;="&amp;'Display 730 &amp; 1200'!$AN$9))</f>
        <v>0</v>
      </c>
      <c r="E2234">
        <f>IF($C2234="",0,SUMIFS(#REF!,#REF!,$C2234,#REF!,"&gt;="&amp;'Display 730 &amp; 1200'!$AN$12,#REF!,"&lt;="&amp;'Display 730 &amp; 1200'!$AN$11))</f>
        <v>0</v>
      </c>
    </row>
    <row r="2235" spans="1:5">
      <c r="A2235" t="str">
        <f>IF(INDEX('Display 730 &amp; 1200'!$A:$A,ROW())="","",INDEX('Display 730 &amp; 1200'!$A:$A,ROW()))</f>
        <v/>
      </c>
      <c r="B2235" t="str">
        <f>IF(INDEX('Display 730 &amp; 1200'!$B:$B,ROW())="","",INDEX('Display 730 &amp; 1200'!$B:$B,ROW()))</f>
        <v/>
      </c>
      <c r="C2235" t="str">
        <f>IF(INDEX('Display 730 &amp; 1200'!$D:$D,ROW())="","",INDEX('Display 730 &amp; 1200'!$D:$D,ROW()))</f>
        <v/>
      </c>
      <c r="D2235">
        <f>IF($C2235="",0,SUMIFS(#REF!,#REF!,$C2235,#REF!,"&gt;="&amp;'Display 730 &amp; 1200'!$AN$10,#REF!,"&lt;="&amp;'Display 730 &amp; 1200'!$AN$9))</f>
        <v>0</v>
      </c>
      <c r="E2235">
        <f>IF($C2235="",0,SUMIFS(#REF!,#REF!,$C2235,#REF!,"&gt;="&amp;'Display 730 &amp; 1200'!$AN$12,#REF!,"&lt;="&amp;'Display 730 &amp; 1200'!$AN$11))</f>
        <v>0</v>
      </c>
    </row>
    <row r="2236" spans="1:5">
      <c r="A2236" t="str">
        <f>IF(INDEX('Display 730 &amp; 1200'!$A:$A,ROW())="","",INDEX('Display 730 &amp; 1200'!$A:$A,ROW()))</f>
        <v/>
      </c>
      <c r="B2236" t="str">
        <f>IF(INDEX('Display 730 &amp; 1200'!$B:$B,ROW())="","",INDEX('Display 730 &amp; 1200'!$B:$B,ROW()))</f>
        <v/>
      </c>
      <c r="C2236" t="str">
        <f>IF(INDEX('Display 730 &amp; 1200'!$D:$D,ROW())="","",INDEX('Display 730 &amp; 1200'!$D:$D,ROW()))</f>
        <v/>
      </c>
      <c r="D2236">
        <f>IF($C2236="",0,SUMIFS(#REF!,#REF!,$C2236,#REF!,"&gt;="&amp;'Display 730 &amp; 1200'!$AN$10,#REF!,"&lt;="&amp;'Display 730 &amp; 1200'!$AN$9))</f>
        <v>0</v>
      </c>
      <c r="E2236">
        <f>IF($C2236="",0,SUMIFS(#REF!,#REF!,$C2236,#REF!,"&gt;="&amp;'Display 730 &amp; 1200'!$AN$12,#REF!,"&lt;="&amp;'Display 730 &amp; 1200'!$AN$11))</f>
        <v>0</v>
      </c>
    </row>
    <row r="2237" spans="1:5">
      <c r="A2237" t="str">
        <f>IF(INDEX('Display 730 &amp; 1200'!$A:$A,ROW())="","",INDEX('Display 730 &amp; 1200'!$A:$A,ROW()))</f>
        <v/>
      </c>
      <c r="B2237" t="str">
        <f>IF(INDEX('Display 730 &amp; 1200'!$B:$B,ROW())="","",INDEX('Display 730 &amp; 1200'!$B:$B,ROW()))</f>
        <v/>
      </c>
      <c r="C2237" t="str">
        <f>IF(INDEX('Display 730 &amp; 1200'!$D:$D,ROW())="","",INDEX('Display 730 &amp; 1200'!$D:$D,ROW()))</f>
        <v/>
      </c>
      <c r="D2237">
        <f>IF($C2237="",0,SUMIFS(#REF!,#REF!,$C2237,#REF!,"&gt;="&amp;'Display 730 &amp; 1200'!$AN$10,#REF!,"&lt;="&amp;'Display 730 &amp; 1200'!$AN$9))</f>
        <v>0</v>
      </c>
      <c r="E2237">
        <f>IF($C2237="",0,SUMIFS(#REF!,#REF!,$C2237,#REF!,"&gt;="&amp;'Display 730 &amp; 1200'!$AN$12,#REF!,"&lt;="&amp;'Display 730 &amp; 1200'!$AN$11))</f>
        <v>0</v>
      </c>
    </row>
    <row r="2238" spans="1:5">
      <c r="A2238" t="str">
        <f>IF(INDEX('Display 730 &amp; 1200'!$A:$A,ROW())="","",INDEX('Display 730 &amp; 1200'!$A:$A,ROW()))</f>
        <v/>
      </c>
      <c r="B2238" t="str">
        <f>IF(INDEX('Display 730 &amp; 1200'!$B:$B,ROW())="","",INDEX('Display 730 &amp; 1200'!$B:$B,ROW()))</f>
        <v/>
      </c>
      <c r="C2238" t="str">
        <f>IF(INDEX('Display 730 &amp; 1200'!$D:$D,ROW())="","",INDEX('Display 730 &amp; 1200'!$D:$D,ROW()))</f>
        <v/>
      </c>
      <c r="D2238">
        <f>IF($C2238="",0,SUMIFS(#REF!,#REF!,$C2238,#REF!,"&gt;="&amp;'Display 730 &amp; 1200'!$AN$10,#REF!,"&lt;="&amp;'Display 730 &amp; 1200'!$AN$9))</f>
        <v>0</v>
      </c>
      <c r="E2238">
        <f>IF($C2238="",0,SUMIFS(#REF!,#REF!,$C2238,#REF!,"&gt;="&amp;'Display 730 &amp; 1200'!$AN$12,#REF!,"&lt;="&amp;'Display 730 &amp; 1200'!$AN$11))</f>
        <v>0</v>
      </c>
    </row>
    <row r="2239" spans="1:5">
      <c r="A2239" t="str">
        <f>IF(INDEX('Display 730 &amp; 1200'!$A:$A,ROW())="","",INDEX('Display 730 &amp; 1200'!$A:$A,ROW()))</f>
        <v/>
      </c>
      <c r="B2239" t="str">
        <f>IF(INDEX('Display 730 &amp; 1200'!$B:$B,ROW())="","",INDEX('Display 730 &amp; 1200'!$B:$B,ROW()))</f>
        <v/>
      </c>
      <c r="C2239" t="str">
        <f>IF(INDEX('Display 730 &amp; 1200'!$D:$D,ROW())="","",INDEX('Display 730 &amp; 1200'!$D:$D,ROW()))</f>
        <v/>
      </c>
      <c r="D2239">
        <f>IF($C2239="",0,SUMIFS(#REF!,#REF!,$C2239,#REF!,"&gt;="&amp;'Display 730 &amp; 1200'!$AN$10,#REF!,"&lt;="&amp;'Display 730 &amp; 1200'!$AN$9))</f>
        <v>0</v>
      </c>
      <c r="E2239">
        <f>IF($C2239="",0,SUMIFS(#REF!,#REF!,$C2239,#REF!,"&gt;="&amp;'Display 730 &amp; 1200'!$AN$12,#REF!,"&lt;="&amp;'Display 730 &amp; 1200'!$AN$11))</f>
        <v>0</v>
      </c>
    </row>
    <row r="2240" spans="1:5">
      <c r="A2240" t="str">
        <f>IF(INDEX('Display 730 &amp; 1200'!$A:$A,ROW())="","",INDEX('Display 730 &amp; 1200'!$A:$A,ROW()))</f>
        <v/>
      </c>
      <c r="B2240" t="str">
        <f>IF(INDEX('Display 730 &amp; 1200'!$B:$B,ROW())="","",INDEX('Display 730 &amp; 1200'!$B:$B,ROW()))</f>
        <v/>
      </c>
      <c r="C2240" t="str">
        <f>IF(INDEX('Display 730 &amp; 1200'!$D:$D,ROW())="","",INDEX('Display 730 &amp; 1200'!$D:$D,ROW()))</f>
        <v/>
      </c>
      <c r="D2240">
        <f>IF($C2240="",0,SUMIFS(#REF!,#REF!,$C2240,#REF!,"&gt;="&amp;'Display 730 &amp; 1200'!$AN$10,#REF!,"&lt;="&amp;'Display 730 &amp; 1200'!$AN$9))</f>
        <v>0</v>
      </c>
      <c r="E2240">
        <f>IF($C2240="",0,SUMIFS(#REF!,#REF!,$C2240,#REF!,"&gt;="&amp;'Display 730 &amp; 1200'!$AN$12,#REF!,"&lt;="&amp;'Display 730 &amp; 1200'!$AN$11))</f>
        <v>0</v>
      </c>
    </row>
    <row r="2241" spans="1:5">
      <c r="A2241" t="str">
        <f>IF(INDEX('Display 730 &amp; 1200'!$A:$A,ROW())="","",INDEX('Display 730 &amp; 1200'!$A:$A,ROW()))</f>
        <v/>
      </c>
      <c r="B2241" t="str">
        <f>IF(INDEX('Display 730 &amp; 1200'!$B:$B,ROW())="","",INDEX('Display 730 &amp; 1200'!$B:$B,ROW()))</f>
        <v/>
      </c>
      <c r="C2241" t="str">
        <f>IF(INDEX('Display 730 &amp; 1200'!$D:$D,ROW())="","",INDEX('Display 730 &amp; 1200'!$D:$D,ROW()))</f>
        <v/>
      </c>
      <c r="D2241">
        <f>IF($C2241="",0,SUMIFS(#REF!,#REF!,$C2241,#REF!,"&gt;="&amp;'Display 730 &amp; 1200'!$AN$10,#REF!,"&lt;="&amp;'Display 730 &amp; 1200'!$AN$9))</f>
        <v>0</v>
      </c>
      <c r="E2241">
        <f>IF($C2241="",0,SUMIFS(#REF!,#REF!,$C2241,#REF!,"&gt;="&amp;'Display 730 &amp; 1200'!$AN$12,#REF!,"&lt;="&amp;'Display 730 &amp; 1200'!$AN$11))</f>
        <v>0</v>
      </c>
    </row>
    <row r="2242" spans="1:5">
      <c r="A2242" t="str">
        <f>IF(INDEX('Display 730 &amp; 1200'!$A:$A,ROW())="","",INDEX('Display 730 &amp; 1200'!$A:$A,ROW()))</f>
        <v/>
      </c>
      <c r="B2242" t="str">
        <f>IF(INDEX('Display 730 &amp; 1200'!$B:$B,ROW())="","",INDEX('Display 730 &amp; 1200'!$B:$B,ROW()))</f>
        <v/>
      </c>
      <c r="C2242" t="str">
        <f>IF(INDEX('Display 730 &amp; 1200'!$D:$D,ROW())="","",INDEX('Display 730 &amp; 1200'!$D:$D,ROW()))</f>
        <v/>
      </c>
      <c r="D2242">
        <f>IF($C2242="",0,SUMIFS(#REF!,#REF!,$C2242,#REF!,"&gt;="&amp;'Display 730 &amp; 1200'!$AN$10,#REF!,"&lt;="&amp;'Display 730 &amp; 1200'!$AN$9))</f>
        <v>0</v>
      </c>
      <c r="E2242">
        <f>IF($C2242="",0,SUMIFS(#REF!,#REF!,$C2242,#REF!,"&gt;="&amp;'Display 730 &amp; 1200'!$AN$12,#REF!,"&lt;="&amp;'Display 730 &amp; 1200'!$AN$11))</f>
        <v>0</v>
      </c>
    </row>
    <row r="2243" spans="1:5">
      <c r="A2243" t="str">
        <f>IF(INDEX('Display 730 &amp; 1200'!$A:$A,ROW())="","",INDEX('Display 730 &amp; 1200'!$A:$A,ROW()))</f>
        <v/>
      </c>
      <c r="B2243" t="str">
        <f>IF(INDEX('Display 730 &amp; 1200'!$B:$B,ROW())="","",INDEX('Display 730 &amp; 1200'!$B:$B,ROW()))</f>
        <v/>
      </c>
      <c r="C2243" t="str">
        <f>IF(INDEX('Display 730 &amp; 1200'!$D:$D,ROW())="","",INDEX('Display 730 &amp; 1200'!$D:$D,ROW()))</f>
        <v/>
      </c>
      <c r="D2243">
        <f>IF($C2243="",0,SUMIFS(#REF!,#REF!,$C2243,#REF!,"&gt;="&amp;'Display 730 &amp; 1200'!$AN$10,#REF!,"&lt;="&amp;'Display 730 &amp; 1200'!$AN$9))</f>
        <v>0</v>
      </c>
      <c r="E2243">
        <f>IF($C2243="",0,SUMIFS(#REF!,#REF!,$C2243,#REF!,"&gt;="&amp;'Display 730 &amp; 1200'!$AN$12,#REF!,"&lt;="&amp;'Display 730 &amp; 1200'!$AN$11))</f>
        <v>0</v>
      </c>
    </row>
    <row r="2244" spans="1:5">
      <c r="A2244" t="str">
        <f>IF(INDEX('Display 730 &amp; 1200'!$A:$A,ROW())="","",INDEX('Display 730 &amp; 1200'!$A:$A,ROW()))</f>
        <v/>
      </c>
      <c r="B2244" t="str">
        <f>IF(INDEX('Display 730 &amp; 1200'!$B:$B,ROW())="","",INDEX('Display 730 &amp; 1200'!$B:$B,ROW()))</f>
        <v/>
      </c>
      <c r="C2244" t="str">
        <f>IF(INDEX('Display 730 &amp; 1200'!$D:$D,ROW())="","",INDEX('Display 730 &amp; 1200'!$D:$D,ROW()))</f>
        <v/>
      </c>
      <c r="D2244">
        <f>IF($C2244="",0,SUMIFS(#REF!,#REF!,$C2244,#REF!,"&gt;="&amp;'Display 730 &amp; 1200'!$AN$10,#REF!,"&lt;="&amp;'Display 730 &amp; 1200'!$AN$9))</f>
        <v>0</v>
      </c>
      <c r="E2244">
        <f>IF($C2244="",0,SUMIFS(#REF!,#REF!,$C2244,#REF!,"&gt;="&amp;'Display 730 &amp; 1200'!$AN$12,#REF!,"&lt;="&amp;'Display 730 &amp; 1200'!$AN$11))</f>
        <v>0</v>
      </c>
    </row>
    <row r="2245" spans="1:5">
      <c r="A2245" t="str">
        <f>IF(INDEX('Display 730 &amp; 1200'!$A:$A,ROW())="","",INDEX('Display 730 &amp; 1200'!$A:$A,ROW()))</f>
        <v/>
      </c>
      <c r="B2245" t="str">
        <f>IF(INDEX('Display 730 &amp; 1200'!$B:$B,ROW())="","",INDEX('Display 730 &amp; 1200'!$B:$B,ROW()))</f>
        <v/>
      </c>
      <c r="C2245" t="str">
        <f>IF(INDEX('Display 730 &amp; 1200'!$D:$D,ROW())="","",INDEX('Display 730 &amp; 1200'!$D:$D,ROW()))</f>
        <v/>
      </c>
      <c r="D2245">
        <f>IF($C2245="",0,SUMIFS(#REF!,#REF!,$C2245,#REF!,"&gt;="&amp;'Display 730 &amp; 1200'!$AN$10,#REF!,"&lt;="&amp;'Display 730 &amp; 1200'!$AN$9))</f>
        <v>0</v>
      </c>
      <c r="E2245">
        <f>IF($C2245="",0,SUMIFS(#REF!,#REF!,$C2245,#REF!,"&gt;="&amp;'Display 730 &amp; 1200'!$AN$12,#REF!,"&lt;="&amp;'Display 730 &amp; 1200'!$AN$11))</f>
        <v>0</v>
      </c>
    </row>
    <row r="2246" spans="1:5">
      <c r="A2246" t="str">
        <f>IF(INDEX('Display 730 &amp; 1200'!$A:$A,ROW())="","",INDEX('Display 730 &amp; 1200'!$A:$A,ROW()))</f>
        <v/>
      </c>
      <c r="B2246" t="str">
        <f>IF(INDEX('Display 730 &amp; 1200'!$B:$B,ROW())="","",INDEX('Display 730 &amp; 1200'!$B:$B,ROW()))</f>
        <v/>
      </c>
      <c r="C2246" t="str">
        <f>IF(INDEX('Display 730 &amp; 1200'!$D:$D,ROW())="","",INDEX('Display 730 &amp; 1200'!$D:$D,ROW()))</f>
        <v/>
      </c>
      <c r="D2246">
        <f>IF($C2246="",0,SUMIFS(#REF!,#REF!,$C2246,#REF!,"&gt;="&amp;'Display 730 &amp; 1200'!$AN$10,#REF!,"&lt;="&amp;'Display 730 &amp; 1200'!$AN$9))</f>
        <v>0</v>
      </c>
      <c r="E2246">
        <f>IF($C2246="",0,SUMIFS(#REF!,#REF!,$C2246,#REF!,"&gt;="&amp;'Display 730 &amp; 1200'!$AN$12,#REF!,"&lt;="&amp;'Display 730 &amp; 1200'!$AN$11))</f>
        <v>0</v>
      </c>
    </row>
    <row r="2247" spans="1:5">
      <c r="A2247" t="str">
        <f>IF(INDEX('Display 730 &amp; 1200'!$A:$A,ROW())="","",INDEX('Display 730 &amp; 1200'!$A:$A,ROW()))</f>
        <v/>
      </c>
      <c r="B2247" t="str">
        <f>IF(INDEX('Display 730 &amp; 1200'!$B:$B,ROW())="","",INDEX('Display 730 &amp; 1200'!$B:$B,ROW()))</f>
        <v/>
      </c>
      <c r="C2247" t="str">
        <f>IF(INDEX('Display 730 &amp; 1200'!$D:$D,ROW())="","",INDEX('Display 730 &amp; 1200'!$D:$D,ROW()))</f>
        <v/>
      </c>
      <c r="D2247">
        <f>IF($C2247="",0,SUMIFS(#REF!,#REF!,$C2247,#REF!,"&gt;="&amp;'Display 730 &amp; 1200'!$AN$10,#REF!,"&lt;="&amp;'Display 730 &amp; 1200'!$AN$9))</f>
        <v>0</v>
      </c>
      <c r="E2247">
        <f>IF($C2247="",0,SUMIFS(#REF!,#REF!,$C2247,#REF!,"&gt;="&amp;'Display 730 &amp; 1200'!$AN$12,#REF!,"&lt;="&amp;'Display 730 &amp; 1200'!$AN$11))</f>
        <v>0</v>
      </c>
    </row>
    <row r="2248" spans="1:5">
      <c r="A2248" t="str">
        <f>IF(INDEX('Display 730 &amp; 1200'!$A:$A,ROW())="","",INDEX('Display 730 &amp; 1200'!$A:$A,ROW()))</f>
        <v/>
      </c>
      <c r="B2248" t="str">
        <f>IF(INDEX('Display 730 &amp; 1200'!$B:$B,ROW())="","",INDEX('Display 730 &amp; 1200'!$B:$B,ROW()))</f>
        <v/>
      </c>
      <c r="C2248" t="str">
        <f>IF(INDEX('Display 730 &amp; 1200'!$D:$D,ROW())="","",INDEX('Display 730 &amp; 1200'!$D:$D,ROW()))</f>
        <v/>
      </c>
      <c r="D2248">
        <f>IF($C2248="",0,SUMIFS(#REF!,#REF!,$C2248,#REF!,"&gt;="&amp;'Display 730 &amp; 1200'!$AN$10,#REF!,"&lt;="&amp;'Display 730 &amp; 1200'!$AN$9))</f>
        <v>0</v>
      </c>
      <c r="E2248">
        <f>IF($C2248="",0,SUMIFS(#REF!,#REF!,$C2248,#REF!,"&gt;="&amp;'Display 730 &amp; 1200'!$AN$12,#REF!,"&lt;="&amp;'Display 730 &amp; 1200'!$AN$11))</f>
        <v>0</v>
      </c>
    </row>
    <row r="2249" spans="1:5">
      <c r="A2249" t="str">
        <f>IF(INDEX('Display 730 &amp; 1200'!$A:$A,ROW())="","",INDEX('Display 730 &amp; 1200'!$A:$A,ROW()))</f>
        <v/>
      </c>
      <c r="B2249" t="str">
        <f>IF(INDEX('Display 730 &amp; 1200'!$B:$B,ROW())="","",INDEX('Display 730 &amp; 1200'!$B:$B,ROW()))</f>
        <v/>
      </c>
      <c r="C2249" t="str">
        <f>IF(INDEX('Display 730 &amp; 1200'!$D:$D,ROW())="","",INDEX('Display 730 &amp; 1200'!$D:$D,ROW()))</f>
        <v/>
      </c>
      <c r="D2249">
        <f>IF($C2249="",0,SUMIFS(#REF!,#REF!,$C2249,#REF!,"&gt;="&amp;'Display 730 &amp; 1200'!$AN$10,#REF!,"&lt;="&amp;'Display 730 &amp; 1200'!$AN$9))</f>
        <v>0</v>
      </c>
      <c r="E2249">
        <f>IF($C2249="",0,SUMIFS(#REF!,#REF!,$C2249,#REF!,"&gt;="&amp;'Display 730 &amp; 1200'!$AN$12,#REF!,"&lt;="&amp;'Display 730 &amp; 1200'!$AN$11))</f>
        <v>0</v>
      </c>
    </row>
    <row r="2250" spans="1:5">
      <c r="A2250" t="str">
        <f>IF(INDEX('Display 730 &amp; 1200'!$A:$A,ROW())="","",INDEX('Display 730 &amp; 1200'!$A:$A,ROW()))</f>
        <v/>
      </c>
      <c r="B2250" t="str">
        <f>IF(INDEX('Display 730 &amp; 1200'!$B:$B,ROW())="","",INDEX('Display 730 &amp; 1200'!$B:$B,ROW()))</f>
        <v/>
      </c>
      <c r="C2250" t="str">
        <f>IF(INDEX('Display 730 &amp; 1200'!$D:$D,ROW())="","",INDEX('Display 730 &amp; 1200'!$D:$D,ROW()))</f>
        <v/>
      </c>
      <c r="D2250">
        <f>IF($C2250="",0,SUMIFS(#REF!,#REF!,$C2250,#REF!,"&gt;="&amp;'Display 730 &amp; 1200'!$AN$10,#REF!,"&lt;="&amp;'Display 730 &amp; 1200'!$AN$9))</f>
        <v>0</v>
      </c>
      <c r="E2250">
        <f>IF($C2250="",0,SUMIFS(#REF!,#REF!,$C2250,#REF!,"&gt;="&amp;'Display 730 &amp; 1200'!$AN$12,#REF!,"&lt;="&amp;'Display 730 &amp; 1200'!$AN$11))</f>
        <v>0</v>
      </c>
    </row>
    <row r="2251" spans="1:5">
      <c r="A2251" t="str">
        <f>IF(INDEX('Display 730 &amp; 1200'!$A:$A,ROW())="","",INDEX('Display 730 &amp; 1200'!$A:$A,ROW()))</f>
        <v/>
      </c>
      <c r="B2251" t="str">
        <f>IF(INDEX('Display 730 &amp; 1200'!$B:$B,ROW())="","",INDEX('Display 730 &amp; 1200'!$B:$B,ROW()))</f>
        <v/>
      </c>
      <c r="C2251" t="str">
        <f>IF(INDEX('Display 730 &amp; 1200'!$D:$D,ROW())="","",INDEX('Display 730 &amp; 1200'!$D:$D,ROW()))</f>
        <v/>
      </c>
      <c r="D2251">
        <f>IF($C2251="",0,SUMIFS(#REF!,#REF!,$C2251,#REF!,"&gt;="&amp;'Display 730 &amp; 1200'!$AN$10,#REF!,"&lt;="&amp;'Display 730 &amp; 1200'!$AN$9))</f>
        <v>0</v>
      </c>
      <c r="E2251">
        <f>IF($C2251="",0,SUMIFS(#REF!,#REF!,$C2251,#REF!,"&gt;="&amp;'Display 730 &amp; 1200'!$AN$12,#REF!,"&lt;="&amp;'Display 730 &amp; 1200'!$AN$11))</f>
        <v>0</v>
      </c>
    </row>
    <row r="2252" spans="1:5">
      <c r="A2252" t="str">
        <f>IF(INDEX('Display 730 &amp; 1200'!$A:$A,ROW())="","",INDEX('Display 730 &amp; 1200'!$A:$A,ROW()))</f>
        <v/>
      </c>
      <c r="B2252" t="str">
        <f>IF(INDEX('Display 730 &amp; 1200'!$B:$B,ROW())="","",INDEX('Display 730 &amp; 1200'!$B:$B,ROW()))</f>
        <v/>
      </c>
      <c r="C2252" t="str">
        <f>IF(INDEX('Display 730 &amp; 1200'!$D:$D,ROW())="","",INDEX('Display 730 &amp; 1200'!$D:$D,ROW()))</f>
        <v/>
      </c>
      <c r="D2252">
        <f>IF($C2252="",0,SUMIFS(#REF!,#REF!,$C2252,#REF!,"&gt;="&amp;'Display 730 &amp; 1200'!$AN$10,#REF!,"&lt;="&amp;'Display 730 &amp; 1200'!$AN$9))</f>
        <v>0</v>
      </c>
      <c r="E2252">
        <f>IF($C2252="",0,SUMIFS(#REF!,#REF!,$C2252,#REF!,"&gt;="&amp;'Display 730 &amp; 1200'!$AN$12,#REF!,"&lt;="&amp;'Display 730 &amp; 1200'!$AN$11))</f>
        <v>0</v>
      </c>
    </row>
    <row r="2253" spans="1:5">
      <c r="A2253" t="str">
        <f>IF(INDEX('Display 730 &amp; 1200'!$A:$A,ROW())="","",INDEX('Display 730 &amp; 1200'!$A:$A,ROW()))</f>
        <v/>
      </c>
      <c r="B2253" t="str">
        <f>IF(INDEX('Display 730 &amp; 1200'!$B:$B,ROW())="","",INDEX('Display 730 &amp; 1200'!$B:$B,ROW()))</f>
        <v/>
      </c>
      <c r="C2253" t="str">
        <f>IF(INDEX('Display 730 &amp; 1200'!$D:$D,ROW())="","",INDEX('Display 730 &amp; 1200'!$D:$D,ROW()))</f>
        <v/>
      </c>
      <c r="D2253">
        <f>IF($C2253="",0,SUMIFS(#REF!,#REF!,$C2253,#REF!,"&gt;="&amp;'Display 730 &amp; 1200'!$AN$10,#REF!,"&lt;="&amp;'Display 730 &amp; 1200'!$AN$9))</f>
        <v>0</v>
      </c>
      <c r="E2253">
        <f>IF($C2253="",0,SUMIFS(#REF!,#REF!,$C2253,#REF!,"&gt;="&amp;'Display 730 &amp; 1200'!$AN$12,#REF!,"&lt;="&amp;'Display 730 &amp; 1200'!$AN$11))</f>
        <v>0</v>
      </c>
    </row>
    <row r="2254" spans="1:5">
      <c r="A2254" t="str">
        <f>IF(INDEX('Display 730 &amp; 1200'!$A:$A,ROW())="","",INDEX('Display 730 &amp; 1200'!$A:$A,ROW()))</f>
        <v/>
      </c>
      <c r="B2254" t="str">
        <f>IF(INDEX('Display 730 &amp; 1200'!$B:$B,ROW())="","",INDEX('Display 730 &amp; 1200'!$B:$B,ROW()))</f>
        <v/>
      </c>
      <c r="C2254" t="str">
        <f>IF(INDEX('Display 730 &amp; 1200'!$D:$D,ROW())="","",INDEX('Display 730 &amp; 1200'!$D:$D,ROW()))</f>
        <v/>
      </c>
      <c r="D2254">
        <f>IF($C2254="",0,SUMIFS(#REF!,#REF!,$C2254,#REF!,"&gt;="&amp;'Display 730 &amp; 1200'!$AN$10,#REF!,"&lt;="&amp;'Display 730 &amp; 1200'!$AN$9))</f>
        <v>0</v>
      </c>
      <c r="E2254">
        <f>IF($C2254="",0,SUMIFS(#REF!,#REF!,$C2254,#REF!,"&gt;="&amp;'Display 730 &amp; 1200'!$AN$12,#REF!,"&lt;="&amp;'Display 730 &amp; 1200'!$AN$11))</f>
        <v>0</v>
      </c>
    </row>
    <row r="2255" spans="1:5">
      <c r="A2255" t="str">
        <f>IF(INDEX('Display 730 &amp; 1200'!$A:$A,ROW())="","",INDEX('Display 730 &amp; 1200'!$A:$A,ROW()))</f>
        <v/>
      </c>
      <c r="B2255" t="str">
        <f>IF(INDEX('Display 730 &amp; 1200'!$B:$B,ROW())="","",INDEX('Display 730 &amp; 1200'!$B:$B,ROW()))</f>
        <v/>
      </c>
      <c r="C2255" t="str">
        <f>IF(INDEX('Display 730 &amp; 1200'!$D:$D,ROW())="","",INDEX('Display 730 &amp; 1200'!$D:$D,ROW()))</f>
        <v/>
      </c>
      <c r="D2255">
        <f>IF($C2255="",0,SUMIFS(#REF!,#REF!,$C2255,#REF!,"&gt;="&amp;'Display 730 &amp; 1200'!$AN$10,#REF!,"&lt;="&amp;'Display 730 &amp; 1200'!$AN$9))</f>
        <v>0</v>
      </c>
      <c r="E2255">
        <f>IF($C2255="",0,SUMIFS(#REF!,#REF!,$C2255,#REF!,"&gt;="&amp;'Display 730 &amp; 1200'!$AN$12,#REF!,"&lt;="&amp;'Display 730 &amp; 1200'!$AN$11))</f>
        <v>0</v>
      </c>
    </row>
    <row r="2256" spans="1:5">
      <c r="A2256" t="str">
        <f>IF(INDEX('Display 730 &amp; 1200'!$A:$A,ROW())="","",INDEX('Display 730 &amp; 1200'!$A:$A,ROW()))</f>
        <v/>
      </c>
      <c r="B2256" t="str">
        <f>IF(INDEX('Display 730 &amp; 1200'!$B:$B,ROW())="","",INDEX('Display 730 &amp; 1200'!$B:$B,ROW()))</f>
        <v/>
      </c>
      <c r="C2256" t="str">
        <f>IF(INDEX('Display 730 &amp; 1200'!$D:$D,ROW())="","",INDEX('Display 730 &amp; 1200'!$D:$D,ROW()))</f>
        <v/>
      </c>
      <c r="D2256">
        <f>IF($C2256="",0,SUMIFS(#REF!,#REF!,$C2256,#REF!,"&gt;="&amp;'Display 730 &amp; 1200'!$AN$10,#REF!,"&lt;="&amp;'Display 730 &amp; 1200'!$AN$9))</f>
        <v>0</v>
      </c>
      <c r="E2256">
        <f>IF($C2256="",0,SUMIFS(#REF!,#REF!,$C2256,#REF!,"&gt;="&amp;'Display 730 &amp; 1200'!$AN$12,#REF!,"&lt;="&amp;'Display 730 &amp; 1200'!$AN$11))</f>
        <v>0</v>
      </c>
    </row>
    <row r="2257" spans="1:5">
      <c r="A2257" t="str">
        <f>IF(INDEX('Display 730 &amp; 1200'!$A:$A,ROW())="","",INDEX('Display 730 &amp; 1200'!$A:$A,ROW()))</f>
        <v/>
      </c>
      <c r="B2257" t="str">
        <f>IF(INDEX('Display 730 &amp; 1200'!$B:$B,ROW())="","",INDEX('Display 730 &amp; 1200'!$B:$B,ROW()))</f>
        <v/>
      </c>
      <c r="C2257" t="str">
        <f>IF(INDEX('Display 730 &amp; 1200'!$D:$D,ROW())="","",INDEX('Display 730 &amp; 1200'!$D:$D,ROW()))</f>
        <v/>
      </c>
      <c r="D2257">
        <f>IF($C2257="",0,SUMIFS(#REF!,#REF!,$C2257,#REF!,"&gt;="&amp;'Display 730 &amp; 1200'!$AN$10,#REF!,"&lt;="&amp;'Display 730 &amp; 1200'!$AN$9))</f>
        <v>0</v>
      </c>
      <c r="E2257">
        <f>IF($C2257="",0,SUMIFS(#REF!,#REF!,$C2257,#REF!,"&gt;="&amp;'Display 730 &amp; 1200'!$AN$12,#REF!,"&lt;="&amp;'Display 730 &amp; 1200'!$AN$11))</f>
        <v>0</v>
      </c>
    </row>
    <row r="2258" spans="1:5">
      <c r="A2258" t="str">
        <f>IF(INDEX('Display 730 &amp; 1200'!$A:$A,ROW())="","",INDEX('Display 730 &amp; 1200'!$A:$A,ROW()))</f>
        <v/>
      </c>
      <c r="B2258" t="str">
        <f>IF(INDEX('Display 730 &amp; 1200'!$B:$B,ROW())="","",INDEX('Display 730 &amp; 1200'!$B:$B,ROW()))</f>
        <v/>
      </c>
      <c r="C2258" t="str">
        <f>IF(INDEX('Display 730 &amp; 1200'!$D:$D,ROW())="","",INDEX('Display 730 &amp; 1200'!$D:$D,ROW()))</f>
        <v/>
      </c>
      <c r="D2258">
        <f>IF($C2258="",0,SUMIFS(#REF!,#REF!,$C2258,#REF!,"&gt;="&amp;'Display 730 &amp; 1200'!$AN$10,#REF!,"&lt;="&amp;'Display 730 &amp; 1200'!$AN$9))</f>
        <v>0</v>
      </c>
      <c r="E2258">
        <f>IF($C2258="",0,SUMIFS(#REF!,#REF!,$C2258,#REF!,"&gt;="&amp;'Display 730 &amp; 1200'!$AN$12,#REF!,"&lt;="&amp;'Display 730 &amp; 1200'!$AN$11))</f>
        <v>0</v>
      </c>
    </row>
    <row r="2259" spans="1:5">
      <c r="A2259" t="str">
        <f>IF(INDEX('Display 730 &amp; 1200'!$A:$A,ROW())="","",INDEX('Display 730 &amp; 1200'!$A:$A,ROW()))</f>
        <v/>
      </c>
      <c r="B2259" t="str">
        <f>IF(INDEX('Display 730 &amp; 1200'!$B:$B,ROW())="","",INDEX('Display 730 &amp; 1200'!$B:$B,ROW()))</f>
        <v/>
      </c>
      <c r="C2259" t="str">
        <f>IF(INDEX('Display 730 &amp; 1200'!$D:$D,ROW())="","",INDEX('Display 730 &amp; 1200'!$D:$D,ROW()))</f>
        <v/>
      </c>
      <c r="D2259">
        <f>IF($C2259="",0,SUMIFS(#REF!,#REF!,$C2259,#REF!,"&gt;="&amp;'Display 730 &amp; 1200'!$AN$10,#REF!,"&lt;="&amp;'Display 730 &amp; 1200'!$AN$9))</f>
        <v>0</v>
      </c>
      <c r="E2259">
        <f>IF($C2259="",0,SUMIFS(#REF!,#REF!,$C2259,#REF!,"&gt;="&amp;'Display 730 &amp; 1200'!$AN$12,#REF!,"&lt;="&amp;'Display 730 &amp; 1200'!$AN$11))</f>
        <v>0</v>
      </c>
    </row>
    <row r="2260" spans="1:5">
      <c r="A2260" t="str">
        <f>IF(INDEX('Display 730 &amp; 1200'!$A:$A,ROW())="","",INDEX('Display 730 &amp; 1200'!$A:$A,ROW()))</f>
        <v/>
      </c>
      <c r="B2260" t="str">
        <f>IF(INDEX('Display 730 &amp; 1200'!$B:$B,ROW())="","",INDEX('Display 730 &amp; 1200'!$B:$B,ROW()))</f>
        <v/>
      </c>
      <c r="C2260" t="str">
        <f>IF(INDEX('Display 730 &amp; 1200'!$D:$D,ROW())="","",INDEX('Display 730 &amp; 1200'!$D:$D,ROW()))</f>
        <v/>
      </c>
      <c r="D2260">
        <f>IF($C2260="",0,SUMIFS(#REF!,#REF!,$C2260,#REF!,"&gt;="&amp;'Display 730 &amp; 1200'!$AN$10,#REF!,"&lt;="&amp;'Display 730 &amp; 1200'!$AN$9))</f>
        <v>0</v>
      </c>
      <c r="E2260">
        <f>IF($C2260="",0,SUMIFS(#REF!,#REF!,$C2260,#REF!,"&gt;="&amp;'Display 730 &amp; 1200'!$AN$12,#REF!,"&lt;="&amp;'Display 730 &amp; 1200'!$AN$11))</f>
        <v>0</v>
      </c>
    </row>
    <row r="2261" spans="1:5">
      <c r="A2261" t="str">
        <f>IF(INDEX('Display 730 &amp; 1200'!$A:$A,ROW())="","",INDEX('Display 730 &amp; 1200'!$A:$A,ROW()))</f>
        <v/>
      </c>
      <c r="B2261" t="str">
        <f>IF(INDEX('Display 730 &amp; 1200'!$B:$B,ROW())="","",INDEX('Display 730 &amp; 1200'!$B:$B,ROW()))</f>
        <v/>
      </c>
      <c r="C2261" t="str">
        <f>IF(INDEX('Display 730 &amp; 1200'!$D:$D,ROW())="","",INDEX('Display 730 &amp; 1200'!$D:$D,ROW()))</f>
        <v/>
      </c>
      <c r="D2261">
        <f>IF($C2261="",0,SUMIFS(#REF!,#REF!,$C2261,#REF!,"&gt;="&amp;'Display 730 &amp; 1200'!$AN$10,#REF!,"&lt;="&amp;'Display 730 &amp; 1200'!$AN$9))</f>
        <v>0</v>
      </c>
      <c r="E2261">
        <f>IF($C2261="",0,SUMIFS(#REF!,#REF!,$C2261,#REF!,"&gt;="&amp;'Display 730 &amp; 1200'!$AN$12,#REF!,"&lt;="&amp;'Display 730 &amp; 1200'!$AN$11))</f>
        <v>0</v>
      </c>
    </row>
    <row r="2262" spans="1:5">
      <c r="A2262" t="str">
        <f>IF(INDEX('Display 730 &amp; 1200'!$A:$A,ROW())="","",INDEX('Display 730 &amp; 1200'!$A:$A,ROW()))</f>
        <v/>
      </c>
      <c r="B2262" t="str">
        <f>IF(INDEX('Display 730 &amp; 1200'!$B:$B,ROW())="","",INDEX('Display 730 &amp; 1200'!$B:$B,ROW()))</f>
        <v/>
      </c>
      <c r="C2262" t="str">
        <f>IF(INDEX('Display 730 &amp; 1200'!$D:$D,ROW())="","",INDEX('Display 730 &amp; 1200'!$D:$D,ROW()))</f>
        <v/>
      </c>
      <c r="D2262">
        <f>IF($C2262="",0,SUMIFS(#REF!,#REF!,$C2262,#REF!,"&gt;="&amp;'Display 730 &amp; 1200'!$AN$10,#REF!,"&lt;="&amp;'Display 730 &amp; 1200'!$AN$9))</f>
        <v>0</v>
      </c>
      <c r="E2262">
        <f>IF($C2262="",0,SUMIFS(#REF!,#REF!,$C2262,#REF!,"&gt;="&amp;'Display 730 &amp; 1200'!$AN$12,#REF!,"&lt;="&amp;'Display 730 &amp; 1200'!$AN$11))</f>
        <v>0</v>
      </c>
    </row>
    <row r="2263" spans="1:5">
      <c r="A2263" t="str">
        <f>IF(INDEX('Display 730 &amp; 1200'!$A:$A,ROW())="","",INDEX('Display 730 &amp; 1200'!$A:$A,ROW()))</f>
        <v/>
      </c>
      <c r="B2263" t="str">
        <f>IF(INDEX('Display 730 &amp; 1200'!$B:$B,ROW())="","",INDEX('Display 730 &amp; 1200'!$B:$B,ROW()))</f>
        <v/>
      </c>
      <c r="C2263" t="str">
        <f>IF(INDEX('Display 730 &amp; 1200'!$D:$D,ROW())="","",INDEX('Display 730 &amp; 1200'!$D:$D,ROW()))</f>
        <v/>
      </c>
      <c r="D2263">
        <f>IF($C2263="",0,SUMIFS(#REF!,#REF!,$C2263,#REF!,"&gt;="&amp;'Display 730 &amp; 1200'!$AN$10,#REF!,"&lt;="&amp;'Display 730 &amp; 1200'!$AN$9))</f>
        <v>0</v>
      </c>
      <c r="E2263">
        <f>IF($C2263="",0,SUMIFS(#REF!,#REF!,$C2263,#REF!,"&gt;="&amp;'Display 730 &amp; 1200'!$AN$12,#REF!,"&lt;="&amp;'Display 730 &amp; 1200'!$AN$11))</f>
        <v>0</v>
      </c>
    </row>
    <row r="2264" spans="1:5">
      <c r="A2264" t="str">
        <f>IF(INDEX('Display 730 &amp; 1200'!$A:$A,ROW())="","",INDEX('Display 730 &amp; 1200'!$A:$A,ROW()))</f>
        <v/>
      </c>
      <c r="B2264" t="str">
        <f>IF(INDEX('Display 730 &amp; 1200'!$B:$B,ROW())="","",INDEX('Display 730 &amp; 1200'!$B:$B,ROW()))</f>
        <v/>
      </c>
      <c r="C2264" t="str">
        <f>IF(INDEX('Display 730 &amp; 1200'!$D:$D,ROW())="","",INDEX('Display 730 &amp; 1200'!$D:$D,ROW()))</f>
        <v/>
      </c>
      <c r="D2264">
        <f>IF($C2264="",0,SUMIFS(#REF!,#REF!,$C2264,#REF!,"&gt;="&amp;'Display 730 &amp; 1200'!$AN$10,#REF!,"&lt;="&amp;'Display 730 &amp; 1200'!$AN$9))</f>
        <v>0</v>
      </c>
      <c r="E2264">
        <f>IF($C2264="",0,SUMIFS(#REF!,#REF!,$C2264,#REF!,"&gt;="&amp;'Display 730 &amp; 1200'!$AN$12,#REF!,"&lt;="&amp;'Display 730 &amp; 1200'!$AN$11))</f>
        <v>0</v>
      </c>
    </row>
    <row r="2265" spans="1:5">
      <c r="A2265" t="str">
        <f>IF(INDEX('Display 730 &amp; 1200'!$A:$A,ROW())="","",INDEX('Display 730 &amp; 1200'!$A:$A,ROW()))</f>
        <v/>
      </c>
      <c r="B2265" t="str">
        <f>IF(INDEX('Display 730 &amp; 1200'!$B:$B,ROW())="","",INDEX('Display 730 &amp; 1200'!$B:$B,ROW()))</f>
        <v/>
      </c>
      <c r="C2265" t="str">
        <f>IF(INDEX('Display 730 &amp; 1200'!$D:$D,ROW())="","",INDEX('Display 730 &amp; 1200'!$D:$D,ROW()))</f>
        <v/>
      </c>
      <c r="D2265">
        <f>IF($C2265="",0,SUMIFS(#REF!,#REF!,$C2265,#REF!,"&gt;="&amp;'Display 730 &amp; 1200'!$AN$10,#REF!,"&lt;="&amp;'Display 730 &amp; 1200'!$AN$9))</f>
        <v>0</v>
      </c>
      <c r="E2265">
        <f>IF($C2265="",0,SUMIFS(#REF!,#REF!,$C2265,#REF!,"&gt;="&amp;'Display 730 &amp; 1200'!$AN$12,#REF!,"&lt;="&amp;'Display 730 &amp; 1200'!$AN$11))</f>
        <v>0</v>
      </c>
    </row>
    <row r="2266" spans="1:5">
      <c r="A2266" t="str">
        <f>IF(INDEX('Display 730 &amp; 1200'!$A:$A,ROW())="","",INDEX('Display 730 &amp; 1200'!$A:$A,ROW()))</f>
        <v/>
      </c>
      <c r="B2266" t="str">
        <f>IF(INDEX('Display 730 &amp; 1200'!$B:$B,ROW())="","",INDEX('Display 730 &amp; 1200'!$B:$B,ROW()))</f>
        <v/>
      </c>
      <c r="C2266" t="str">
        <f>IF(INDEX('Display 730 &amp; 1200'!$D:$D,ROW())="","",INDEX('Display 730 &amp; 1200'!$D:$D,ROW()))</f>
        <v/>
      </c>
      <c r="D2266">
        <f>IF($C2266="",0,SUMIFS(#REF!,#REF!,$C2266,#REF!,"&gt;="&amp;'Display 730 &amp; 1200'!$AN$10,#REF!,"&lt;="&amp;'Display 730 &amp; 1200'!$AN$9))</f>
        <v>0</v>
      </c>
      <c r="E2266">
        <f>IF($C2266="",0,SUMIFS(#REF!,#REF!,$C2266,#REF!,"&gt;="&amp;'Display 730 &amp; 1200'!$AN$12,#REF!,"&lt;="&amp;'Display 730 &amp; 1200'!$AN$11))</f>
        <v>0</v>
      </c>
    </row>
    <row r="2267" spans="1:5">
      <c r="A2267" t="str">
        <f>IF(INDEX('Display 730 &amp; 1200'!$A:$A,ROW())="","",INDEX('Display 730 &amp; 1200'!$A:$A,ROW()))</f>
        <v/>
      </c>
      <c r="B2267" t="str">
        <f>IF(INDEX('Display 730 &amp; 1200'!$B:$B,ROW())="","",INDEX('Display 730 &amp; 1200'!$B:$B,ROW()))</f>
        <v/>
      </c>
      <c r="C2267" t="str">
        <f>IF(INDEX('Display 730 &amp; 1200'!$D:$D,ROW())="","",INDEX('Display 730 &amp; 1200'!$D:$D,ROW()))</f>
        <v/>
      </c>
      <c r="D2267">
        <f>IF($C2267="",0,SUMIFS(#REF!,#REF!,$C2267,#REF!,"&gt;="&amp;'Display 730 &amp; 1200'!$AN$10,#REF!,"&lt;="&amp;'Display 730 &amp; 1200'!$AN$9))</f>
        <v>0</v>
      </c>
      <c r="E2267">
        <f>IF($C2267="",0,SUMIFS(#REF!,#REF!,$C2267,#REF!,"&gt;="&amp;'Display 730 &amp; 1200'!$AN$12,#REF!,"&lt;="&amp;'Display 730 &amp; 1200'!$AN$11))</f>
        <v>0</v>
      </c>
    </row>
    <row r="2268" spans="1:5">
      <c r="A2268" t="str">
        <f>IF(INDEX('Display 730 &amp; 1200'!$A:$A,ROW())="","",INDEX('Display 730 &amp; 1200'!$A:$A,ROW()))</f>
        <v/>
      </c>
      <c r="B2268" t="str">
        <f>IF(INDEX('Display 730 &amp; 1200'!$B:$B,ROW())="","",INDEX('Display 730 &amp; 1200'!$B:$B,ROW()))</f>
        <v/>
      </c>
      <c r="C2268" t="str">
        <f>IF(INDEX('Display 730 &amp; 1200'!$D:$D,ROW())="","",INDEX('Display 730 &amp; 1200'!$D:$D,ROW()))</f>
        <v/>
      </c>
      <c r="D2268">
        <f>IF($C2268="",0,SUMIFS(#REF!,#REF!,$C2268,#REF!,"&gt;="&amp;'Display 730 &amp; 1200'!$AN$10,#REF!,"&lt;="&amp;'Display 730 &amp; 1200'!$AN$9))</f>
        <v>0</v>
      </c>
      <c r="E2268">
        <f>IF($C2268="",0,SUMIFS(#REF!,#REF!,$C2268,#REF!,"&gt;="&amp;'Display 730 &amp; 1200'!$AN$12,#REF!,"&lt;="&amp;'Display 730 &amp; 1200'!$AN$11))</f>
        <v>0</v>
      </c>
    </row>
    <row r="2269" spans="1:5">
      <c r="A2269" t="str">
        <f>IF(INDEX('Display 730 &amp; 1200'!$A:$A,ROW())="","",INDEX('Display 730 &amp; 1200'!$A:$A,ROW()))</f>
        <v/>
      </c>
      <c r="B2269" t="str">
        <f>IF(INDEX('Display 730 &amp; 1200'!$B:$B,ROW())="","",INDEX('Display 730 &amp; 1200'!$B:$B,ROW()))</f>
        <v/>
      </c>
      <c r="C2269" t="str">
        <f>IF(INDEX('Display 730 &amp; 1200'!$D:$D,ROW())="","",INDEX('Display 730 &amp; 1200'!$D:$D,ROW()))</f>
        <v/>
      </c>
      <c r="D2269">
        <f>IF($C2269="",0,SUMIFS(#REF!,#REF!,$C2269,#REF!,"&gt;="&amp;'Display 730 &amp; 1200'!$AN$10,#REF!,"&lt;="&amp;'Display 730 &amp; 1200'!$AN$9))</f>
        <v>0</v>
      </c>
      <c r="E2269">
        <f>IF($C2269="",0,SUMIFS(#REF!,#REF!,$C2269,#REF!,"&gt;="&amp;'Display 730 &amp; 1200'!$AN$12,#REF!,"&lt;="&amp;'Display 730 &amp; 1200'!$AN$11))</f>
        <v>0</v>
      </c>
    </row>
    <row r="2270" spans="1:5">
      <c r="A2270" t="str">
        <f>IF(INDEX('Display 730 &amp; 1200'!$A:$A,ROW())="","",INDEX('Display 730 &amp; 1200'!$A:$A,ROW()))</f>
        <v/>
      </c>
      <c r="B2270" t="str">
        <f>IF(INDEX('Display 730 &amp; 1200'!$B:$B,ROW())="","",INDEX('Display 730 &amp; 1200'!$B:$B,ROW()))</f>
        <v/>
      </c>
      <c r="C2270" t="str">
        <f>IF(INDEX('Display 730 &amp; 1200'!$D:$D,ROW())="","",INDEX('Display 730 &amp; 1200'!$D:$D,ROW()))</f>
        <v/>
      </c>
      <c r="D2270">
        <f>IF($C2270="",0,SUMIFS(#REF!,#REF!,$C2270,#REF!,"&gt;="&amp;'Display 730 &amp; 1200'!$AN$10,#REF!,"&lt;="&amp;'Display 730 &amp; 1200'!$AN$9))</f>
        <v>0</v>
      </c>
      <c r="E2270">
        <f>IF($C2270="",0,SUMIFS(#REF!,#REF!,$C2270,#REF!,"&gt;="&amp;'Display 730 &amp; 1200'!$AN$12,#REF!,"&lt;="&amp;'Display 730 &amp; 1200'!$AN$11))</f>
        <v>0</v>
      </c>
    </row>
    <row r="2271" spans="1:5">
      <c r="A2271" t="str">
        <f>IF(INDEX('Display 730 &amp; 1200'!$A:$A,ROW())="","",INDEX('Display 730 &amp; 1200'!$A:$A,ROW()))</f>
        <v/>
      </c>
      <c r="B2271" t="str">
        <f>IF(INDEX('Display 730 &amp; 1200'!$B:$B,ROW())="","",INDEX('Display 730 &amp; 1200'!$B:$B,ROW()))</f>
        <v/>
      </c>
      <c r="C2271" t="str">
        <f>IF(INDEX('Display 730 &amp; 1200'!$D:$D,ROW())="","",INDEX('Display 730 &amp; 1200'!$D:$D,ROW()))</f>
        <v/>
      </c>
      <c r="D2271">
        <f>IF($C2271="",0,SUMIFS(#REF!,#REF!,$C2271,#REF!,"&gt;="&amp;'Display 730 &amp; 1200'!$AN$10,#REF!,"&lt;="&amp;'Display 730 &amp; 1200'!$AN$9))</f>
        <v>0</v>
      </c>
      <c r="E2271">
        <f>IF($C2271="",0,SUMIFS(#REF!,#REF!,$C2271,#REF!,"&gt;="&amp;'Display 730 &amp; 1200'!$AN$12,#REF!,"&lt;="&amp;'Display 730 &amp; 1200'!$AN$11))</f>
        <v>0</v>
      </c>
    </row>
    <row r="2272" spans="1:5">
      <c r="A2272" t="str">
        <f>IF(INDEX('Display 730 &amp; 1200'!$A:$A,ROW())="","",INDEX('Display 730 &amp; 1200'!$A:$A,ROW()))</f>
        <v/>
      </c>
      <c r="B2272" t="str">
        <f>IF(INDEX('Display 730 &amp; 1200'!$B:$B,ROW())="","",INDEX('Display 730 &amp; 1200'!$B:$B,ROW()))</f>
        <v/>
      </c>
      <c r="C2272" t="str">
        <f>IF(INDEX('Display 730 &amp; 1200'!$D:$D,ROW())="","",INDEX('Display 730 &amp; 1200'!$D:$D,ROW()))</f>
        <v/>
      </c>
      <c r="D2272">
        <f>IF($C2272="",0,SUMIFS(#REF!,#REF!,$C2272,#REF!,"&gt;="&amp;'Display 730 &amp; 1200'!$AN$10,#REF!,"&lt;="&amp;'Display 730 &amp; 1200'!$AN$9))</f>
        <v>0</v>
      </c>
      <c r="E2272">
        <f>IF($C2272="",0,SUMIFS(#REF!,#REF!,$C2272,#REF!,"&gt;="&amp;'Display 730 &amp; 1200'!$AN$12,#REF!,"&lt;="&amp;'Display 730 &amp; 1200'!$AN$11))</f>
        <v>0</v>
      </c>
    </row>
    <row r="2273" spans="1:5">
      <c r="A2273" t="str">
        <f>IF(INDEX('Display 730 &amp; 1200'!$A:$A,ROW())="","",INDEX('Display 730 &amp; 1200'!$A:$A,ROW()))</f>
        <v/>
      </c>
      <c r="B2273" t="str">
        <f>IF(INDEX('Display 730 &amp; 1200'!$B:$B,ROW())="","",INDEX('Display 730 &amp; 1200'!$B:$B,ROW()))</f>
        <v/>
      </c>
      <c r="C2273" t="str">
        <f>IF(INDEX('Display 730 &amp; 1200'!$D:$D,ROW())="","",INDEX('Display 730 &amp; 1200'!$D:$D,ROW()))</f>
        <v/>
      </c>
      <c r="D2273">
        <f>IF($C2273="",0,SUMIFS(#REF!,#REF!,$C2273,#REF!,"&gt;="&amp;'Display 730 &amp; 1200'!$AN$10,#REF!,"&lt;="&amp;'Display 730 &amp; 1200'!$AN$9))</f>
        <v>0</v>
      </c>
      <c r="E2273">
        <f>IF($C2273="",0,SUMIFS(#REF!,#REF!,$C2273,#REF!,"&gt;="&amp;'Display 730 &amp; 1200'!$AN$12,#REF!,"&lt;="&amp;'Display 730 &amp; 1200'!$AN$11))</f>
        <v>0</v>
      </c>
    </row>
    <row r="2274" spans="1:5">
      <c r="A2274" t="str">
        <f>IF(INDEX('Display 730 &amp; 1200'!$A:$A,ROW())="","",INDEX('Display 730 &amp; 1200'!$A:$A,ROW()))</f>
        <v/>
      </c>
      <c r="B2274" t="str">
        <f>IF(INDEX('Display 730 &amp; 1200'!$B:$B,ROW())="","",INDEX('Display 730 &amp; 1200'!$B:$B,ROW()))</f>
        <v/>
      </c>
      <c r="C2274" t="str">
        <f>IF(INDEX('Display 730 &amp; 1200'!$D:$D,ROW())="","",INDEX('Display 730 &amp; 1200'!$D:$D,ROW()))</f>
        <v/>
      </c>
      <c r="D2274">
        <f>IF($C2274="",0,SUMIFS(#REF!,#REF!,$C2274,#REF!,"&gt;="&amp;'Display 730 &amp; 1200'!$AN$10,#REF!,"&lt;="&amp;'Display 730 &amp; 1200'!$AN$9))</f>
        <v>0</v>
      </c>
      <c r="E2274">
        <f>IF($C2274="",0,SUMIFS(#REF!,#REF!,$C2274,#REF!,"&gt;="&amp;'Display 730 &amp; 1200'!$AN$12,#REF!,"&lt;="&amp;'Display 730 &amp; 1200'!$AN$11))</f>
        <v>0</v>
      </c>
    </row>
    <row r="2275" spans="1:5">
      <c r="A2275" t="str">
        <f>IF(INDEX('Display 730 &amp; 1200'!$A:$A,ROW())="","",INDEX('Display 730 &amp; 1200'!$A:$A,ROW()))</f>
        <v/>
      </c>
      <c r="B2275" t="str">
        <f>IF(INDEX('Display 730 &amp; 1200'!$B:$B,ROW())="","",INDEX('Display 730 &amp; 1200'!$B:$B,ROW()))</f>
        <v/>
      </c>
      <c r="C2275" t="str">
        <f>IF(INDEX('Display 730 &amp; 1200'!$D:$D,ROW())="","",INDEX('Display 730 &amp; 1200'!$D:$D,ROW()))</f>
        <v/>
      </c>
      <c r="D2275">
        <f>IF($C2275="",0,SUMIFS(#REF!,#REF!,$C2275,#REF!,"&gt;="&amp;'Display 730 &amp; 1200'!$AN$10,#REF!,"&lt;="&amp;'Display 730 &amp; 1200'!$AN$9))</f>
        <v>0</v>
      </c>
      <c r="E2275">
        <f>IF($C2275="",0,SUMIFS(#REF!,#REF!,$C2275,#REF!,"&gt;="&amp;'Display 730 &amp; 1200'!$AN$12,#REF!,"&lt;="&amp;'Display 730 &amp; 1200'!$AN$11))</f>
        <v>0</v>
      </c>
    </row>
    <row r="2276" spans="1:5">
      <c r="A2276" t="str">
        <f>IF(INDEX('Display 730 &amp; 1200'!$A:$A,ROW())="","",INDEX('Display 730 &amp; 1200'!$A:$A,ROW()))</f>
        <v/>
      </c>
      <c r="B2276" t="str">
        <f>IF(INDEX('Display 730 &amp; 1200'!$B:$B,ROW())="","",INDEX('Display 730 &amp; 1200'!$B:$B,ROW()))</f>
        <v/>
      </c>
      <c r="C2276" t="str">
        <f>IF(INDEX('Display 730 &amp; 1200'!$D:$D,ROW())="","",INDEX('Display 730 &amp; 1200'!$D:$D,ROW()))</f>
        <v/>
      </c>
      <c r="D2276">
        <f>IF($C2276="",0,SUMIFS(#REF!,#REF!,$C2276,#REF!,"&gt;="&amp;'Display 730 &amp; 1200'!$AN$10,#REF!,"&lt;="&amp;'Display 730 &amp; 1200'!$AN$9))</f>
        <v>0</v>
      </c>
      <c r="E2276">
        <f>IF($C2276="",0,SUMIFS(#REF!,#REF!,$C2276,#REF!,"&gt;="&amp;'Display 730 &amp; 1200'!$AN$12,#REF!,"&lt;="&amp;'Display 730 &amp; 1200'!$AN$11))</f>
        <v>0</v>
      </c>
    </row>
    <row r="2277" spans="1:5">
      <c r="A2277" t="str">
        <f>IF(INDEX('Display 730 &amp; 1200'!$A:$A,ROW())="","",INDEX('Display 730 &amp; 1200'!$A:$A,ROW()))</f>
        <v/>
      </c>
      <c r="B2277" t="str">
        <f>IF(INDEX('Display 730 &amp; 1200'!$B:$B,ROW())="","",INDEX('Display 730 &amp; 1200'!$B:$B,ROW()))</f>
        <v/>
      </c>
      <c r="C2277" t="str">
        <f>IF(INDEX('Display 730 &amp; 1200'!$D:$D,ROW())="","",INDEX('Display 730 &amp; 1200'!$D:$D,ROW()))</f>
        <v/>
      </c>
      <c r="D2277">
        <f>IF($C2277="",0,SUMIFS(#REF!,#REF!,$C2277,#REF!,"&gt;="&amp;'Display 730 &amp; 1200'!$AN$10,#REF!,"&lt;="&amp;'Display 730 &amp; 1200'!$AN$9))</f>
        <v>0</v>
      </c>
      <c r="E2277">
        <f>IF($C2277="",0,SUMIFS(#REF!,#REF!,$C2277,#REF!,"&gt;="&amp;'Display 730 &amp; 1200'!$AN$12,#REF!,"&lt;="&amp;'Display 730 &amp; 1200'!$AN$11))</f>
        <v>0</v>
      </c>
    </row>
    <row r="2278" spans="1:5">
      <c r="A2278" t="str">
        <f>IF(INDEX('Display 730 &amp; 1200'!$A:$A,ROW())="","",INDEX('Display 730 &amp; 1200'!$A:$A,ROW()))</f>
        <v/>
      </c>
      <c r="B2278" t="str">
        <f>IF(INDEX('Display 730 &amp; 1200'!$B:$B,ROW())="","",INDEX('Display 730 &amp; 1200'!$B:$B,ROW()))</f>
        <v/>
      </c>
      <c r="C2278" t="str">
        <f>IF(INDEX('Display 730 &amp; 1200'!$D:$D,ROW())="","",INDEX('Display 730 &amp; 1200'!$D:$D,ROW()))</f>
        <v/>
      </c>
      <c r="D2278">
        <f>IF($C2278="",0,SUMIFS(#REF!,#REF!,$C2278,#REF!,"&gt;="&amp;'Display 730 &amp; 1200'!$AN$10,#REF!,"&lt;="&amp;'Display 730 &amp; 1200'!$AN$9))</f>
        <v>0</v>
      </c>
      <c r="E2278">
        <f>IF($C2278="",0,SUMIFS(#REF!,#REF!,$C2278,#REF!,"&gt;="&amp;'Display 730 &amp; 1200'!$AN$12,#REF!,"&lt;="&amp;'Display 730 &amp; 1200'!$AN$11))</f>
        <v>0</v>
      </c>
    </row>
    <row r="2279" spans="1:5">
      <c r="A2279" t="str">
        <f>IF(INDEX('Display 730 &amp; 1200'!$A:$A,ROW())="","",INDEX('Display 730 &amp; 1200'!$A:$A,ROW()))</f>
        <v/>
      </c>
      <c r="B2279" t="str">
        <f>IF(INDEX('Display 730 &amp; 1200'!$B:$B,ROW())="","",INDEX('Display 730 &amp; 1200'!$B:$B,ROW()))</f>
        <v/>
      </c>
      <c r="C2279" t="str">
        <f>IF(INDEX('Display 730 &amp; 1200'!$D:$D,ROW())="","",INDEX('Display 730 &amp; 1200'!$D:$D,ROW()))</f>
        <v/>
      </c>
      <c r="D2279">
        <f>IF($C2279="",0,SUMIFS(#REF!,#REF!,$C2279,#REF!,"&gt;="&amp;'Display 730 &amp; 1200'!$AN$10,#REF!,"&lt;="&amp;'Display 730 &amp; 1200'!$AN$9))</f>
        <v>0</v>
      </c>
      <c r="E2279">
        <f>IF($C2279="",0,SUMIFS(#REF!,#REF!,$C2279,#REF!,"&gt;="&amp;'Display 730 &amp; 1200'!$AN$12,#REF!,"&lt;="&amp;'Display 730 &amp; 1200'!$AN$11))</f>
        <v>0</v>
      </c>
    </row>
    <row r="2280" spans="1:5">
      <c r="A2280" t="str">
        <f>IF(INDEX('Display 730 &amp; 1200'!$A:$A,ROW())="","",INDEX('Display 730 &amp; 1200'!$A:$A,ROW()))</f>
        <v/>
      </c>
      <c r="B2280" t="str">
        <f>IF(INDEX('Display 730 &amp; 1200'!$B:$B,ROW())="","",INDEX('Display 730 &amp; 1200'!$B:$B,ROW()))</f>
        <v/>
      </c>
      <c r="C2280" t="str">
        <f>IF(INDEX('Display 730 &amp; 1200'!$D:$D,ROW())="","",INDEX('Display 730 &amp; 1200'!$D:$D,ROW()))</f>
        <v/>
      </c>
      <c r="D2280">
        <f>IF($C2280="",0,SUMIFS(#REF!,#REF!,$C2280,#REF!,"&gt;="&amp;'Display 730 &amp; 1200'!$AN$10,#REF!,"&lt;="&amp;'Display 730 &amp; 1200'!$AN$9))</f>
        <v>0</v>
      </c>
      <c r="E2280">
        <f>IF($C2280="",0,SUMIFS(#REF!,#REF!,$C2280,#REF!,"&gt;="&amp;'Display 730 &amp; 1200'!$AN$12,#REF!,"&lt;="&amp;'Display 730 &amp; 1200'!$AN$11))</f>
        <v>0</v>
      </c>
    </row>
    <row r="2281" spans="1:5">
      <c r="A2281" t="str">
        <f>IF(INDEX('Display 730 &amp; 1200'!$A:$A,ROW())="","",INDEX('Display 730 &amp; 1200'!$A:$A,ROW()))</f>
        <v/>
      </c>
      <c r="B2281" t="str">
        <f>IF(INDEX('Display 730 &amp; 1200'!$B:$B,ROW())="","",INDEX('Display 730 &amp; 1200'!$B:$B,ROW()))</f>
        <v/>
      </c>
      <c r="C2281" t="str">
        <f>IF(INDEX('Display 730 &amp; 1200'!$D:$D,ROW())="","",INDEX('Display 730 &amp; 1200'!$D:$D,ROW()))</f>
        <v/>
      </c>
      <c r="D2281">
        <f>IF($C2281="",0,SUMIFS(#REF!,#REF!,$C2281,#REF!,"&gt;="&amp;'Display 730 &amp; 1200'!$AN$10,#REF!,"&lt;="&amp;'Display 730 &amp; 1200'!$AN$9))</f>
        <v>0</v>
      </c>
      <c r="E2281">
        <f>IF($C2281="",0,SUMIFS(#REF!,#REF!,$C2281,#REF!,"&gt;="&amp;'Display 730 &amp; 1200'!$AN$12,#REF!,"&lt;="&amp;'Display 730 &amp; 1200'!$AN$11))</f>
        <v>0</v>
      </c>
    </row>
    <row r="2282" spans="1:5">
      <c r="A2282" t="str">
        <f>IF(INDEX('Display 730 &amp; 1200'!$A:$A,ROW())="","",INDEX('Display 730 &amp; 1200'!$A:$A,ROW()))</f>
        <v/>
      </c>
      <c r="B2282" t="str">
        <f>IF(INDEX('Display 730 &amp; 1200'!$B:$B,ROW())="","",INDEX('Display 730 &amp; 1200'!$B:$B,ROW()))</f>
        <v/>
      </c>
      <c r="C2282" t="str">
        <f>IF(INDEX('Display 730 &amp; 1200'!$D:$D,ROW())="","",INDEX('Display 730 &amp; 1200'!$D:$D,ROW()))</f>
        <v/>
      </c>
      <c r="D2282">
        <f>IF($C2282="",0,SUMIFS(#REF!,#REF!,$C2282,#REF!,"&gt;="&amp;'Display 730 &amp; 1200'!$AN$10,#REF!,"&lt;="&amp;'Display 730 &amp; 1200'!$AN$9))</f>
        <v>0</v>
      </c>
      <c r="E2282">
        <f>IF($C2282="",0,SUMIFS(#REF!,#REF!,$C2282,#REF!,"&gt;="&amp;'Display 730 &amp; 1200'!$AN$12,#REF!,"&lt;="&amp;'Display 730 &amp; 1200'!$AN$11))</f>
        <v>0</v>
      </c>
    </row>
    <row r="2283" spans="1:5">
      <c r="A2283" t="str">
        <f>IF(INDEX('Display 730 &amp; 1200'!$A:$A,ROW())="","",INDEX('Display 730 &amp; 1200'!$A:$A,ROW()))</f>
        <v/>
      </c>
      <c r="B2283" t="str">
        <f>IF(INDEX('Display 730 &amp; 1200'!$B:$B,ROW())="","",INDEX('Display 730 &amp; 1200'!$B:$B,ROW()))</f>
        <v/>
      </c>
      <c r="C2283" t="str">
        <f>IF(INDEX('Display 730 &amp; 1200'!$D:$D,ROW())="","",INDEX('Display 730 &amp; 1200'!$D:$D,ROW()))</f>
        <v/>
      </c>
      <c r="D2283">
        <f>IF($C2283="",0,SUMIFS(#REF!,#REF!,$C2283,#REF!,"&gt;="&amp;'Display 730 &amp; 1200'!$AN$10,#REF!,"&lt;="&amp;'Display 730 &amp; 1200'!$AN$9))</f>
        <v>0</v>
      </c>
      <c r="E2283">
        <f>IF($C2283="",0,SUMIFS(#REF!,#REF!,$C2283,#REF!,"&gt;="&amp;'Display 730 &amp; 1200'!$AN$12,#REF!,"&lt;="&amp;'Display 730 &amp; 1200'!$AN$11))</f>
        <v>0</v>
      </c>
    </row>
    <row r="2284" spans="1:5">
      <c r="A2284" t="str">
        <f>IF(INDEX('Display 730 &amp; 1200'!$A:$A,ROW())="","",INDEX('Display 730 &amp; 1200'!$A:$A,ROW()))</f>
        <v/>
      </c>
      <c r="B2284" t="str">
        <f>IF(INDEX('Display 730 &amp; 1200'!$B:$B,ROW())="","",INDEX('Display 730 &amp; 1200'!$B:$B,ROW()))</f>
        <v/>
      </c>
      <c r="C2284" t="str">
        <f>IF(INDEX('Display 730 &amp; 1200'!$D:$D,ROW())="","",INDEX('Display 730 &amp; 1200'!$D:$D,ROW()))</f>
        <v/>
      </c>
      <c r="D2284">
        <f>IF($C2284="",0,SUMIFS(#REF!,#REF!,$C2284,#REF!,"&gt;="&amp;'Display 730 &amp; 1200'!$AN$10,#REF!,"&lt;="&amp;'Display 730 &amp; 1200'!$AN$9))</f>
        <v>0</v>
      </c>
      <c r="E2284">
        <f>IF($C2284="",0,SUMIFS(#REF!,#REF!,$C2284,#REF!,"&gt;="&amp;'Display 730 &amp; 1200'!$AN$12,#REF!,"&lt;="&amp;'Display 730 &amp; 1200'!$AN$11))</f>
        <v>0</v>
      </c>
    </row>
    <row r="2285" spans="1:5">
      <c r="A2285" t="str">
        <f>IF(INDEX('Display 730 &amp; 1200'!$A:$A,ROW())="","",INDEX('Display 730 &amp; 1200'!$A:$A,ROW()))</f>
        <v/>
      </c>
      <c r="B2285" t="str">
        <f>IF(INDEX('Display 730 &amp; 1200'!$B:$B,ROW())="","",INDEX('Display 730 &amp; 1200'!$B:$B,ROW()))</f>
        <v/>
      </c>
      <c r="C2285" t="str">
        <f>IF(INDEX('Display 730 &amp; 1200'!$D:$D,ROW())="","",INDEX('Display 730 &amp; 1200'!$D:$D,ROW()))</f>
        <v/>
      </c>
      <c r="D2285">
        <f>IF($C2285="",0,SUMIFS(#REF!,#REF!,$C2285,#REF!,"&gt;="&amp;'Display 730 &amp; 1200'!$AN$10,#REF!,"&lt;="&amp;'Display 730 &amp; 1200'!$AN$9))</f>
        <v>0</v>
      </c>
      <c r="E2285">
        <f>IF($C2285="",0,SUMIFS(#REF!,#REF!,$C2285,#REF!,"&gt;="&amp;'Display 730 &amp; 1200'!$AN$12,#REF!,"&lt;="&amp;'Display 730 &amp; 1200'!$AN$11))</f>
        <v>0</v>
      </c>
    </row>
    <row r="2286" spans="1:5">
      <c r="A2286" t="str">
        <f>IF(INDEX('Display 730 &amp; 1200'!$A:$A,ROW())="","",INDEX('Display 730 &amp; 1200'!$A:$A,ROW()))</f>
        <v/>
      </c>
      <c r="B2286" t="str">
        <f>IF(INDEX('Display 730 &amp; 1200'!$B:$B,ROW())="","",INDEX('Display 730 &amp; 1200'!$B:$B,ROW()))</f>
        <v/>
      </c>
      <c r="C2286" t="str">
        <f>IF(INDEX('Display 730 &amp; 1200'!$D:$D,ROW())="","",INDEX('Display 730 &amp; 1200'!$D:$D,ROW()))</f>
        <v/>
      </c>
      <c r="D2286">
        <f>IF($C2286="",0,SUMIFS(#REF!,#REF!,$C2286,#REF!,"&gt;="&amp;'Display 730 &amp; 1200'!$AN$10,#REF!,"&lt;="&amp;'Display 730 &amp; 1200'!$AN$9))</f>
        <v>0</v>
      </c>
      <c r="E2286">
        <f>IF($C2286="",0,SUMIFS(#REF!,#REF!,$C2286,#REF!,"&gt;="&amp;'Display 730 &amp; 1200'!$AN$12,#REF!,"&lt;="&amp;'Display 730 &amp; 1200'!$AN$11))</f>
        <v>0</v>
      </c>
    </row>
    <row r="2287" spans="1:5">
      <c r="A2287" t="str">
        <f>IF(INDEX('Display 730 &amp; 1200'!$A:$A,ROW())="","",INDEX('Display 730 &amp; 1200'!$A:$A,ROW()))</f>
        <v/>
      </c>
      <c r="B2287" t="str">
        <f>IF(INDEX('Display 730 &amp; 1200'!$B:$B,ROW())="","",INDEX('Display 730 &amp; 1200'!$B:$B,ROW()))</f>
        <v/>
      </c>
      <c r="C2287" t="str">
        <f>IF(INDEX('Display 730 &amp; 1200'!$D:$D,ROW())="","",INDEX('Display 730 &amp; 1200'!$D:$D,ROW()))</f>
        <v/>
      </c>
      <c r="D2287">
        <f>IF($C2287="",0,SUMIFS(#REF!,#REF!,$C2287,#REF!,"&gt;="&amp;'Display 730 &amp; 1200'!$AN$10,#REF!,"&lt;="&amp;'Display 730 &amp; 1200'!$AN$9))</f>
        <v>0</v>
      </c>
      <c r="E2287">
        <f>IF($C2287="",0,SUMIFS(#REF!,#REF!,$C2287,#REF!,"&gt;="&amp;'Display 730 &amp; 1200'!$AN$12,#REF!,"&lt;="&amp;'Display 730 &amp; 1200'!$AN$11))</f>
        <v>0</v>
      </c>
    </row>
    <row r="2288" spans="1:5">
      <c r="A2288" t="str">
        <f>IF(INDEX('Display 730 &amp; 1200'!$A:$A,ROW())="","",INDEX('Display 730 &amp; 1200'!$A:$A,ROW()))</f>
        <v/>
      </c>
      <c r="B2288" t="str">
        <f>IF(INDEX('Display 730 &amp; 1200'!$B:$B,ROW())="","",INDEX('Display 730 &amp; 1200'!$B:$B,ROW()))</f>
        <v/>
      </c>
      <c r="C2288" t="str">
        <f>IF(INDEX('Display 730 &amp; 1200'!$D:$D,ROW())="","",INDEX('Display 730 &amp; 1200'!$D:$D,ROW()))</f>
        <v/>
      </c>
      <c r="D2288">
        <f>IF($C2288="",0,SUMIFS(#REF!,#REF!,$C2288,#REF!,"&gt;="&amp;'Display 730 &amp; 1200'!$AN$10,#REF!,"&lt;="&amp;'Display 730 &amp; 1200'!$AN$9))</f>
        <v>0</v>
      </c>
      <c r="E2288">
        <f>IF($C2288="",0,SUMIFS(#REF!,#REF!,$C2288,#REF!,"&gt;="&amp;'Display 730 &amp; 1200'!$AN$12,#REF!,"&lt;="&amp;'Display 730 &amp; 1200'!$AN$11))</f>
        <v>0</v>
      </c>
    </row>
    <row r="2289" spans="1:5">
      <c r="A2289" t="str">
        <f>IF(INDEX('Display 730 &amp; 1200'!$A:$A,ROW())="","",INDEX('Display 730 &amp; 1200'!$A:$A,ROW()))</f>
        <v/>
      </c>
      <c r="B2289" t="str">
        <f>IF(INDEX('Display 730 &amp; 1200'!$B:$B,ROW())="","",INDEX('Display 730 &amp; 1200'!$B:$B,ROW()))</f>
        <v/>
      </c>
      <c r="C2289" t="str">
        <f>IF(INDEX('Display 730 &amp; 1200'!$D:$D,ROW())="","",INDEX('Display 730 &amp; 1200'!$D:$D,ROW()))</f>
        <v/>
      </c>
      <c r="D2289">
        <f>IF($C2289="",0,SUMIFS(#REF!,#REF!,$C2289,#REF!,"&gt;="&amp;'Display 730 &amp; 1200'!$AN$10,#REF!,"&lt;="&amp;'Display 730 &amp; 1200'!$AN$9))</f>
        <v>0</v>
      </c>
      <c r="E2289">
        <f>IF($C2289="",0,SUMIFS(#REF!,#REF!,$C2289,#REF!,"&gt;="&amp;'Display 730 &amp; 1200'!$AN$12,#REF!,"&lt;="&amp;'Display 730 &amp; 1200'!$AN$11))</f>
        <v>0</v>
      </c>
    </row>
    <row r="2290" spans="1:5">
      <c r="A2290" t="str">
        <f>IF(INDEX('Display 730 &amp; 1200'!$A:$A,ROW())="","",INDEX('Display 730 &amp; 1200'!$A:$A,ROW()))</f>
        <v/>
      </c>
      <c r="B2290" t="str">
        <f>IF(INDEX('Display 730 &amp; 1200'!$B:$B,ROW())="","",INDEX('Display 730 &amp; 1200'!$B:$B,ROW()))</f>
        <v/>
      </c>
      <c r="C2290" t="str">
        <f>IF(INDEX('Display 730 &amp; 1200'!$D:$D,ROW())="","",INDEX('Display 730 &amp; 1200'!$D:$D,ROW()))</f>
        <v/>
      </c>
      <c r="D2290">
        <f>IF($C2290="",0,SUMIFS(#REF!,#REF!,$C2290,#REF!,"&gt;="&amp;'Display 730 &amp; 1200'!$AN$10,#REF!,"&lt;="&amp;'Display 730 &amp; 1200'!$AN$9))</f>
        <v>0</v>
      </c>
      <c r="E2290">
        <f>IF($C2290="",0,SUMIFS(#REF!,#REF!,$C2290,#REF!,"&gt;="&amp;'Display 730 &amp; 1200'!$AN$12,#REF!,"&lt;="&amp;'Display 730 &amp; 1200'!$AN$11))</f>
        <v>0</v>
      </c>
    </row>
    <row r="2291" spans="1:5">
      <c r="A2291" t="str">
        <f>IF(INDEX('Display 730 &amp; 1200'!$A:$A,ROW())="","",INDEX('Display 730 &amp; 1200'!$A:$A,ROW()))</f>
        <v/>
      </c>
      <c r="B2291" t="str">
        <f>IF(INDEX('Display 730 &amp; 1200'!$B:$B,ROW())="","",INDEX('Display 730 &amp; 1200'!$B:$B,ROW()))</f>
        <v/>
      </c>
      <c r="C2291" t="str">
        <f>IF(INDEX('Display 730 &amp; 1200'!$D:$D,ROW())="","",INDEX('Display 730 &amp; 1200'!$D:$D,ROW()))</f>
        <v/>
      </c>
      <c r="D2291">
        <f>IF($C2291="",0,SUMIFS(#REF!,#REF!,$C2291,#REF!,"&gt;="&amp;'Display 730 &amp; 1200'!$AN$10,#REF!,"&lt;="&amp;'Display 730 &amp; 1200'!$AN$9))</f>
        <v>0</v>
      </c>
      <c r="E2291">
        <f>IF($C2291="",0,SUMIFS(#REF!,#REF!,$C2291,#REF!,"&gt;="&amp;'Display 730 &amp; 1200'!$AN$12,#REF!,"&lt;="&amp;'Display 730 &amp; 1200'!$AN$11))</f>
        <v>0</v>
      </c>
    </row>
    <row r="2292" spans="1:5">
      <c r="A2292" t="str">
        <f>IF(INDEX('Display 730 &amp; 1200'!$A:$A,ROW())="","",INDEX('Display 730 &amp; 1200'!$A:$A,ROW()))</f>
        <v/>
      </c>
      <c r="B2292" t="str">
        <f>IF(INDEX('Display 730 &amp; 1200'!$B:$B,ROW())="","",INDEX('Display 730 &amp; 1200'!$B:$B,ROW()))</f>
        <v/>
      </c>
      <c r="C2292" t="str">
        <f>IF(INDEX('Display 730 &amp; 1200'!$D:$D,ROW())="","",INDEX('Display 730 &amp; 1200'!$D:$D,ROW()))</f>
        <v/>
      </c>
      <c r="D2292">
        <f>IF($C2292="",0,SUMIFS(#REF!,#REF!,$C2292,#REF!,"&gt;="&amp;'Display 730 &amp; 1200'!$AN$10,#REF!,"&lt;="&amp;'Display 730 &amp; 1200'!$AN$9))</f>
        <v>0</v>
      </c>
      <c r="E2292">
        <f>IF($C2292="",0,SUMIFS(#REF!,#REF!,$C2292,#REF!,"&gt;="&amp;'Display 730 &amp; 1200'!$AN$12,#REF!,"&lt;="&amp;'Display 730 &amp; 1200'!$AN$11))</f>
        <v>0</v>
      </c>
    </row>
    <row r="2293" spans="1:5">
      <c r="A2293" t="str">
        <f>IF(INDEX('Display 730 &amp; 1200'!$A:$A,ROW())="","",INDEX('Display 730 &amp; 1200'!$A:$A,ROW()))</f>
        <v/>
      </c>
      <c r="B2293" t="str">
        <f>IF(INDEX('Display 730 &amp; 1200'!$B:$B,ROW())="","",INDEX('Display 730 &amp; 1200'!$B:$B,ROW()))</f>
        <v/>
      </c>
      <c r="C2293" t="str">
        <f>IF(INDEX('Display 730 &amp; 1200'!$D:$D,ROW())="","",INDEX('Display 730 &amp; 1200'!$D:$D,ROW()))</f>
        <v/>
      </c>
      <c r="D2293">
        <f>IF($C2293="",0,SUMIFS(#REF!,#REF!,$C2293,#REF!,"&gt;="&amp;'Display 730 &amp; 1200'!$AN$10,#REF!,"&lt;="&amp;'Display 730 &amp; 1200'!$AN$9))</f>
        <v>0</v>
      </c>
      <c r="E2293">
        <f>IF($C2293="",0,SUMIFS(#REF!,#REF!,$C2293,#REF!,"&gt;="&amp;'Display 730 &amp; 1200'!$AN$12,#REF!,"&lt;="&amp;'Display 730 &amp; 1200'!$AN$11))</f>
        <v>0</v>
      </c>
    </row>
    <row r="2294" spans="1:5">
      <c r="A2294" t="str">
        <f>IF(INDEX('Display 730 &amp; 1200'!$A:$A,ROW())="","",INDEX('Display 730 &amp; 1200'!$A:$A,ROW()))</f>
        <v/>
      </c>
      <c r="B2294" t="str">
        <f>IF(INDEX('Display 730 &amp; 1200'!$B:$B,ROW())="","",INDEX('Display 730 &amp; 1200'!$B:$B,ROW()))</f>
        <v/>
      </c>
      <c r="C2294" t="str">
        <f>IF(INDEX('Display 730 &amp; 1200'!$D:$D,ROW())="","",INDEX('Display 730 &amp; 1200'!$D:$D,ROW()))</f>
        <v/>
      </c>
      <c r="D2294">
        <f>IF($C2294="",0,SUMIFS(#REF!,#REF!,$C2294,#REF!,"&gt;="&amp;'Display 730 &amp; 1200'!$AN$10,#REF!,"&lt;="&amp;'Display 730 &amp; 1200'!$AN$9))</f>
        <v>0</v>
      </c>
      <c r="E2294">
        <f>IF($C2294="",0,SUMIFS(#REF!,#REF!,$C2294,#REF!,"&gt;="&amp;'Display 730 &amp; 1200'!$AN$12,#REF!,"&lt;="&amp;'Display 730 &amp; 1200'!$AN$11))</f>
        <v>0</v>
      </c>
    </row>
    <row r="2295" spans="1:5">
      <c r="A2295" t="str">
        <f>IF(INDEX('Display 730 &amp; 1200'!$A:$A,ROW())="","",INDEX('Display 730 &amp; 1200'!$A:$A,ROW()))</f>
        <v/>
      </c>
      <c r="B2295" t="str">
        <f>IF(INDEX('Display 730 &amp; 1200'!$B:$B,ROW())="","",INDEX('Display 730 &amp; 1200'!$B:$B,ROW()))</f>
        <v/>
      </c>
      <c r="C2295" t="str">
        <f>IF(INDEX('Display 730 &amp; 1200'!$D:$D,ROW())="","",INDEX('Display 730 &amp; 1200'!$D:$D,ROW()))</f>
        <v/>
      </c>
      <c r="D2295">
        <f>IF($C2295="",0,SUMIFS(#REF!,#REF!,$C2295,#REF!,"&gt;="&amp;'Display 730 &amp; 1200'!$AN$10,#REF!,"&lt;="&amp;'Display 730 &amp; 1200'!$AN$9))</f>
        <v>0</v>
      </c>
      <c r="E2295">
        <f>IF($C2295="",0,SUMIFS(#REF!,#REF!,$C2295,#REF!,"&gt;="&amp;'Display 730 &amp; 1200'!$AN$12,#REF!,"&lt;="&amp;'Display 730 &amp; 1200'!$AN$11))</f>
        <v>0</v>
      </c>
    </row>
    <row r="2296" spans="1:5">
      <c r="A2296" t="str">
        <f>IF(INDEX('Display 730 &amp; 1200'!$A:$A,ROW())="","",INDEX('Display 730 &amp; 1200'!$A:$A,ROW()))</f>
        <v/>
      </c>
      <c r="B2296" t="str">
        <f>IF(INDEX('Display 730 &amp; 1200'!$B:$B,ROW())="","",INDEX('Display 730 &amp; 1200'!$B:$B,ROW()))</f>
        <v/>
      </c>
      <c r="C2296" t="str">
        <f>IF(INDEX('Display 730 &amp; 1200'!$D:$D,ROW())="","",INDEX('Display 730 &amp; 1200'!$D:$D,ROW()))</f>
        <v/>
      </c>
      <c r="D2296">
        <f>IF($C2296="",0,SUMIFS(#REF!,#REF!,$C2296,#REF!,"&gt;="&amp;'Display 730 &amp; 1200'!$AN$10,#REF!,"&lt;="&amp;'Display 730 &amp; 1200'!$AN$9))</f>
        <v>0</v>
      </c>
      <c r="E2296">
        <f>IF($C2296="",0,SUMIFS(#REF!,#REF!,$C2296,#REF!,"&gt;="&amp;'Display 730 &amp; 1200'!$AN$12,#REF!,"&lt;="&amp;'Display 730 &amp; 1200'!$AN$11))</f>
        <v>0</v>
      </c>
    </row>
    <row r="2297" spans="1:5">
      <c r="A2297" t="str">
        <f>IF(INDEX('Display 730 &amp; 1200'!$A:$A,ROW())="","",INDEX('Display 730 &amp; 1200'!$A:$A,ROW()))</f>
        <v/>
      </c>
      <c r="B2297" t="str">
        <f>IF(INDEX('Display 730 &amp; 1200'!$B:$B,ROW())="","",INDEX('Display 730 &amp; 1200'!$B:$B,ROW()))</f>
        <v/>
      </c>
      <c r="C2297" t="str">
        <f>IF(INDEX('Display 730 &amp; 1200'!$D:$D,ROW())="","",INDEX('Display 730 &amp; 1200'!$D:$D,ROW()))</f>
        <v/>
      </c>
      <c r="D2297">
        <f>IF($C2297="",0,SUMIFS(#REF!,#REF!,$C2297,#REF!,"&gt;="&amp;'Display 730 &amp; 1200'!$AN$10,#REF!,"&lt;="&amp;'Display 730 &amp; 1200'!$AN$9))</f>
        <v>0</v>
      </c>
      <c r="E2297">
        <f>IF($C2297="",0,SUMIFS(#REF!,#REF!,$C2297,#REF!,"&gt;="&amp;'Display 730 &amp; 1200'!$AN$12,#REF!,"&lt;="&amp;'Display 730 &amp; 1200'!$AN$11))</f>
        <v>0</v>
      </c>
    </row>
    <row r="2298" spans="1:5">
      <c r="A2298" t="str">
        <f>IF(INDEX('Display 730 &amp; 1200'!$A:$A,ROW())="","",INDEX('Display 730 &amp; 1200'!$A:$A,ROW()))</f>
        <v/>
      </c>
      <c r="B2298" t="str">
        <f>IF(INDEX('Display 730 &amp; 1200'!$B:$B,ROW())="","",INDEX('Display 730 &amp; 1200'!$B:$B,ROW()))</f>
        <v/>
      </c>
      <c r="C2298" t="str">
        <f>IF(INDEX('Display 730 &amp; 1200'!$D:$D,ROW())="","",INDEX('Display 730 &amp; 1200'!$D:$D,ROW()))</f>
        <v/>
      </c>
      <c r="D2298">
        <f>IF($C2298="",0,SUMIFS(#REF!,#REF!,$C2298,#REF!,"&gt;="&amp;'Display 730 &amp; 1200'!$AN$10,#REF!,"&lt;="&amp;'Display 730 &amp; 1200'!$AN$9))</f>
        <v>0</v>
      </c>
      <c r="E2298">
        <f>IF($C2298="",0,SUMIFS(#REF!,#REF!,$C2298,#REF!,"&gt;="&amp;'Display 730 &amp; 1200'!$AN$12,#REF!,"&lt;="&amp;'Display 730 &amp; 1200'!$AN$11))</f>
        <v>0</v>
      </c>
    </row>
    <row r="2299" spans="1:5">
      <c r="A2299" t="str">
        <f>IF(INDEX('Display 730 &amp; 1200'!$A:$A,ROW())="","",INDEX('Display 730 &amp; 1200'!$A:$A,ROW()))</f>
        <v/>
      </c>
      <c r="B2299" t="str">
        <f>IF(INDEX('Display 730 &amp; 1200'!$B:$B,ROW())="","",INDEX('Display 730 &amp; 1200'!$B:$B,ROW()))</f>
        <v/>
      </c>
      <c r="C2299" t="str">
        <f>IF(INDEX('Display 730 &amp; 1200'!$D:$D,ROW())="","",INDEX('Display 730 &amp; 1200'!$D:$D,ROW()))</f>
        <v/>
      </c>
      <c r="D2299">
        <f>IF($C2299="",0,SUMIFS(#REF!,#REF!,$C2299,#REF!,"&gt;="&amp;'Display 730 &amp; 1200'!$AN$10,#REF!,"&lt;="&amp;'Display 730 &amp; 1200'!$AN$9))</f>
        <v>0</v>
      </c>
      <c r="E2299">
        <f>IF($C2299="",0,SUMIFS(#REF!,#REF!,$C2299,#REF!,"&gt;="&amp;'Display 730 &amp; 1200'!$AN$12,#REF!,"&lt;="&amp;'Display 730 &amp; 1200'!$AN$11))</f>
        <v>0</v>
      </c>
    </row>
    <row r="2300" spans="1:5">
      <c r="A2300" t="str">
        <f>IF(INDEX('Display 730 &amp; 1200'!$A:$A,ROW())="","",INDEX('Display 730 &amp; 1200'!$A:$A,ROW()))</f>
        <v/>
      </c>
      <c r="B2300" t="str">
        <f>IF(INDEX('Display 730 &amp; 1200'!$B:$B,ROW())="","",INDEX('Display 730 &amp; 1200'!$B:$B,ROW()))</f>
        <v/>
      </c>
      <c r="C2300" t="str">
        <f>IF(INDEX('Display 730 &amp; 1200'!$D:$D,ROW())="","",INDEX('Display 730 &amp; 1200'!$D:$D,ROW()))</f>
        <v/>
      </c>
      <c r="D2300">
        <f>IF($C2300="",0,SUMIFS(#REF!,#REF!,$C2300,#REF!,"&gt;="&amp;'Display 730 &amp; 1200'!$AN$10,#REF!,"&lt;="&amp;'Display 730 &amp; 1200'!$AN$9))</f>
        <v>0</v>
      </c>
      <c r="E2300">
        <f>IF($C2300="",0,SUMIFS(#REF!,#REF!,$C2300,#REF!,"&gt;="&amp;'Display 730 &amp; 1200'!$AN$12,#REF!,"&lt;="&amp;'Display 730 &amp; 1200'!$AN$11))</f>
        <v>0</v>
      </c>
    </row>
    <row r="2301" spans="1:5">
      <c r="A2301" t="str">
        <f>IF(INDEX('Display 730 &amp; 1200'!$A:$A,ROW())="","",INDEX('Display 730 &amp; 1200'!$A:$A,ROW()))</f>
        <v/>
      </c>
      <c r="B2301" t="str">
        <f>IF(INDEX('Display 730 &amp; 1200'!$B:$B,ROW())="","",INDEX('Display 730 &amp; 1200'!$B:$B,ROW()))</f>
        <v/>
      </c>
      <c r="C2301" t="str">
        <f>IF(INDEX('Display 730 &amp; 1200'!$D:$D,ROW())="","",INDEX('Display 730 &amp; 1200'!$D:$D,ROW()))</f>
        <v/>
      </c>
      <c r="D2301">
        <f>IF($C2301="",0,SUMIFS(#REF!,#REF!,$C2301,#REF!,"&gt;="&amp;'Display 730 &amp; 1200'!$AN$10,#REF!,"&lt;="&amp;'Display 730 &amp; 1200'!$AN$9))</f>
        <v>0</v>
      </c>
      <c r="E2301">
        <f>IF($C2301="",0,SUMIFS(#REF!,#REF!,$C2301,#REF!,"&gt;="&amp;'Display 730 &amp; 1200'!$AN$12,#REF!,"&lt;="&amp;'Display 730 &amp; 1200'!$AN$11))</f>
        <v>0</v>
      </c>
    </row>
    <row r="2302" spans="1:5">
      <c r="A2302" t="str">
        <f>IF(INDEX('Display 730 &amp; 1200'!$A:$A,ROW())="","",INDEX('Display 730 &amp; 1200'!$A:$A,ROW()))</f>
        <v/>
      </c>
      <c r="B2302" t="str">
        <f>IF(INDEX('Display 730 &amp; 1200'!$B:$B,ROW())="","",INDEX('Display 730 &amp; 1200'!$B:$B,ROW()))</f>
        <v/>
      </c>
      <c r="C2302" t="str">
        <f>IF(INDEX('Display 730 &amp; 1200'!$D:$D,ROW())="","",INDEX('Display 730 &amp; 1200'!$D:$D,ROW()))</f>
        <v/>
      </c>
      <c r="D2302">
        <f>IF($C2302="",0,SUMIFS(#REF!,#REF!,$C2302,#REF!,"&gt;="&amp;'Display 730 &amp; 1200'!$AN$10,#REF!,"&lt;="&amp;'Display 730 &amp; 1200'!$AN$9))</f>
        <v>0</v>
      </c>
      <c r="E2302">
        <f>IF($C2302="",0,SUMIFS(#REF!,#REF!,$C2302,#REF!,"&gt;="&amp;'Display 730 &amp; 1200'!$AN$12,#REF!,"&lt;="&amp;'Display 730 &amp; 1200'!$AN$11))</f>
        <v>0</v>
      </c>
    </row>
    <row r="2303" spans="1:5">
      <c r="A2303" t="str">
        <f>IF(INDEX('Display 730 &amp; 1200'!$A:$A,ROW())="","",INDEX('Display 730 &amp; 1200'!$A:$A,ROW()))</f>
        <v/>
      </c>
      <c r="B2303" t="str">
        <f>IF(INDEX('Display 730 &amp; 1200'!$B:$B,ROW())="","",INDEX('Display 730 &amp; 1200'!$B:$B,ROW()))</f>
        <v/>
      </c>
      <c r="C2303" t="str">
        <f>IF(INDEX('Display 730 &amp; 1200'!$D:$D,ROW())="","",INDEX('Display 730 &amp; 1200'!$D:$D,ROW()))</f>
        <v/>
      </c>
      <c r="D2303">
        <f>IF($C2303="",0,SUMIFS(#REF!,#REF!,$C2303,#REF!,"&gt;="&amp;'Display 730 &amp; 1200'!$AN$10,#REF!,"&lt;="&amp;'Display 730 &amp; 1200'!$AN$9))</f>
        <v>0</v>
      </c>
      <c r="E2303">
        <f>IF($C2303="",0,SUMIFS(#REF!,#REF!,$C2303,#REF!,"&gt;="&amp;'Display 730 &amp; 1200'!$AN$12,#REF!,"&lt;="&amp;'Display 730 &amp; 1200'!$AN$11))</f>
        <v>0</v>
      </c>
    </row>
    <row r="2304" spans="1:5">
      <c r="A2304" t="str">
        <f>IF(INDEX('Display 730 &amp; 1200'!$A:$A,ROW())="","",INDEX('Display 730 &amp; 1200'!$A:$A,ROW()))</f>
        <v/>
      </c>
      <c r="B2304" t="str">
        <f>IF(INDEX('Display 730 &amp; 1200'!$B:$B,ROW())="","",INDEX('Display 730 &amp; 1200'!$B:$B,ROW()))</f>
        <v/>
      </c>
      <c r="C2304" t="str">
        <f>IF(INDEX('Display 730 &amp; 1200'!$D:$D,ROW())="","",INDEX('Display 730 &amp; 1200'!$D:$D,ROW()))</f>
        <v/>
      </c>
      <c r="D2304">
        <f>IF($C2304="",0,SUMIFS(#REF!,#REF!,$C2304,#REF!,"&gt;="&amp;'Display 730 &amp; 1200'!$AN$10,#REF!,"&lt;="&amp;'Display 730 &amp; 1200'!$AN$9))</f>
        <v>0</v>
      </c>
      <c r="E2304">
        <f>IF($C2304="",0,SUMIFS(#REF!,#REF!,$C2304,#REF!,"&gt;="&amp;'Display 730 &amp; 1200'!$AN$12,#REF!,"&lt;="&amp;'Display 730 &amp; 1200'!$AN$11))</f>
        <v>0</v>
      </c>
    </row>
    <row r="2305" spans="1:5">
      <c r="A2305" t="str">
        <f>IF(INDEX('Display 730 &amp; 1200'!$A:$A,ROW())="","",INDEX('Display 730 &amp; 1200'!$A:$A,ROW()))</f>
        <v/>
      </c>
      <c r="B2305" t="str">
        <f>IF(INDEX('Display 730 &amp; 1200'!$B:$B,ROW())="","",INDEX('Display 730 &amp; 1200'!$B:$B,ROW()))</f>
        <v/>
      </c>
      <c r="C2305" t="str">
        <f>IF(INDEX('Display 730 &amp; 1200'!$D:$D,ROW())="","",INDEX('Display 730 &amp; 1200'!$D:$D,ROW()))</f>
        <v/>
      </c>
      <c r="D2305">
        <f>IF($C2305="",0,SUMIFS(#REF!,#REF!,$C2305,#REF!,"&gt;="&amp;'Display 730 &amp; 1200'!$AN$10,#REF!,"&lt;="&amp;'Display 730 &amp; 1200'!$AN$9))</f>
        <v>0</v>
      </c>
      <c r="E2305">
        <f>IF($C2305="",0,SUMIFS(#REF!,#REF!,$C2305,#REF!,"&gt;="&amp;'Display 730 &amp; 1200'!$AN$12,#REF!,"&lt;="&amp;'Display 730 &amp; 1200'!$AN$11))</f>
        <v>0</v>
      </c>
    </row>
    <row r="2306" spans="1:5">
      <c r="A2306" t="str">
        <f>IF(INDEX('Display 730 &amp; 1200'!$A:$A,ROW())="","",INDEX('Display 730 &amp; 1200'!$A:$A,ROW()))</f>
        <v/>
      </c>
      <c r="B2306" t="str">
        <f>IF(INDEX('Display 730 &amp; 1200'!$B:$B,ROW())="","",INDEX('Display 730 &amp; 1200'!$B:$B,ROW()))</f>
        <v/>
      </c>
      <c r="C2306" t="str">
        <f>IF(INDEX('Display 730 &amp; 1200'!$D:$D,ROW())="","",INDEX('Display 730 &amp; 1200'!$D:$D,ROW()))</f>
        <v/>
      </c>
      <c r="D2306">
        <f>IF($C2306="",0,SUMIFS(#REF!,#REF!,$C2306,#REF!,"&gt;="&amp;'Display 730 &amp; 1200'!$AN$10,#REF!,"&lt;="&amp;'Display 730 &amp; 1200'!$AN$9))</f>
        <v>0</v>
      </c>
      <c r="E2306">
        <f>IF($C2306="",0,SUMIFS(#REF!,#REF!,$C2306,#REF!,"&gt;="&amp;'Display 730 &amp; 1200'!$AN$12,#REF!,"&lt;="&amp;'Display 730 &amp; 1200'!$AN$11))</f>
        <v>0</v>
      </c>
    </row>
    <row r="2307" spans="1:5">
      <c r="A2307" t="str">
        <f>IF(INDEX('Display 730 &amp; 1200'!$A:$A,ROW())="","",INDEX('Display 730 &amp; 1200'!$A:$A,ROW()))</f>
        <v/>
      </c>
      <c r="B2307" t="str">
        <f>IF(INDEX('Display 730 &amp; 1200'!$B:$B,ROW())="","",INDEX('Display 730 &amp; 1200'!$B:$B,ROW()))</f>
        <v/>
      </c>
      <c r="C2307" t="str">
        <f>IF(INDEX('Display 730 &amp; 1200'!$D:$D,ROW())="","",INDEX('Display 730 &amp; 1200'!$D:$D,ROW()))</f>
        <v/>
      </c>
      <c r="D2307">
        <f>IF($C2307="",0,SUMIFS(#REF!,#REF!,$C2307,#REF!,"&gt;="&amp;'Display 730 &amp; 1200'!$AN$10,#REF!,"&lt;="&amp;'Display 730 &amp; 1200'!$AN$9))</f>
        <v>0</v>
      </c>
      <c r="E2307">
        <f>IF($C2307="",0,SUMIFS(#REF!,#REF!,$C2307,#REF!,"&gt;="&amp;'Display 730 &amp; 1200'!$AN$12,#REF!,"&lt;="&amp;'Display 730 &amp; 1200'!$AN$11))</f>
        <v>0</v>
      </c>
    </row>
    <row r="2308" spans="1:5">
      <c r="A2308" t="str">
        <f>IF(INDEX('Display 730 &amp; 1200'!$A:$A,ROW())="","",INDEX('Display 730 &amp; 1200'!$A:$A,ROW()))</f>
        <v/>
      </c>
      <c r="B2308" t="str">
        <f>IF(INDEX('Display 730 &amp; 1200'!$B:$B,ROW())="","",INDEX('Display 730 &amp; 1200'!$B:$B,ROW()))</f>
        <v/>
      </c>
      <c r="C2308" t="str">
        <f>IF(INDEX('Display 730 &amp; 1200'!$D:$D,ROW())="","",INDEX('Display 730 &amp; 1200'!$D:$D,ROW()))</f>
        <v/>
      </c>
      <c r="D2308">
        <f>IF($C2308="",0,SUMIFS(#REF!,#REF!,$C2308,#REF!,"&gt;="&amp;'Display 730 &amp; 1200'!$AN$10,#REF!,"&lt;="&amp;'Display 730 &amp; 1200'!$AN$9))</f>
        <v>0</v>
      </c>
      <c r="E2308">
        <f>IF($C2308="",0,SUMIFS(#REF!,#REF!,$C2308,#REF!,"&gt;="&amp;'Display 730 &amp; 1200'!$AN$12,#REF!,"&lt;="&amp;'Display 730 &amp; 1200'!$AN$11))</f>
        <v>0</v>
      </c>
    </row>
    <row r="2309" spans="1:5">
      <c r="A2309" t="str">
        <f>IF(INDEX('Display 730 &amp; 1200'!$A:$A,ROW())="","",INDEX('Display 730 &amp; 1200'!$A:$A,ROW()))</f>
        <v/>
      </c>
      <c r="B2309" t="str">
        <f>IF(INDEX('Display 730 &amp; 1200'!$B:$B,ROW())="","",INDEX('Display 730 &amp; 1200'!$B:$B,ROW()))</f>
        <v/>
      </c>
      <c r="C2309" t="str">
        <f>IF(INDEX('Display 730 &amp; 1200'!$D:$D,ROW())="","",INDEX('Display 730 &amp; 1200'!$D:$D,ROW()))</f>
        <v/>
      </c>
      <c r="D2309">
        <f>IF($C2309="",0,SUMIFS(#REF!,#REF!,$C2309,#REF!,"&gt;="&amp;'Display 730 &amp; 1200'!$AN$10,#REF!,"&lt;="&amp;'Display 730 &amp; 1200'!$AN$9))</f>
        <v>0</v>
      </c>
      <c r="E2309">
        <f>IF($C2309="",0,SUMIFS(#REF!,#REF!,$C2309,#REF!,"&gt;="&amp;'Display 730 &amp; 1200'!$AN$12,#REF!,"&lt;="&amp;'Display 730 &amp; 1200'!$AN$11))</f>
        <v>0</v>
      </c>
    </row>
    <row r="2310" spans="1:5">
      <c r="A2310" t="str">
        <f>IF(INDEX('Display 730 &amp; 1200'!$A:$A,ROW())="","",INDEX('Display 730 &amp; 1200'!$A:$A,ROW()))</f>
        <v/>
      </c>
      <c r="B2310" t="str">
        <f>IF(INDEX('Display 730 &amp; 1200'!$B:$B,ROW())="","",INDEX('Display 730 &amp; 1200'!$B:$B,ROW()))</f>
        <v/>
      </c>
      <c r="C2310" t="str">
        <f>IF(INDEX('Display 730 &amp; 1200'!$D:$D,ROW())="","",INDEX('Display 730 &amp; 1200'!$D:$D,ROW()))</f>
        <v/>
      </c>
      <c r="D2310">
        <f>IF($C2310="",0,SUMIFS(#REF!,#REF!,$C2310,#REF!,"&gt;="&amp;'Display 730 &amp; 1200'!$AN$10,#REF!,"&lt;="&amp;'Display 730 &amp; 1200'!$AN$9))</f>
        <v>0</v>
      </c>
      <c r="E2310">
        <f>IF($C2310="",0,SUMIFS(#REF!,#REF!,$C2310,#REF!,"&gt;="&amp;'Display 730 &amp; 1200'!$AN$12,#REF!,"&lt;="&amp;'Display 730 &amp; 1200'!$AN$11))</f>
        <v>0</v>
      </c>
    </row>
    <row r="2311" spans="1:5">
      <c r="A2311" t="str">
        <f>IF(INDEX('Display 730 &amp; 1200'!$A:$A,ROW())="","",INDEX('Display 730 &amp; 1200'!$A:$A,ROW()))</f>
        <v/>
      </c>
      <c r="B2311" t="str">
        <f>IF(INDEX('Display 730 &amp; 1200'!$B:$B,ROW())="","",INDEX('Display 730 &amp; 1200'!$B:$B,ROW()))</f>
        <v/>
      </c>
      <c r="C2311" t="str">
        <f>IF(INDEX('Display 730 &amp; 1200'!$D:$D,ROW())="","",INDEX('Display 730 &amp; 1200'!$D:$D,ROW()))</f>
        <v/>
      </c>
      <c r="D2311">
        <f>IF($C2311="",0,SUMIFS(#REF!,#REF!,$C2311,#REF!,"&gt;="&amp;'Display 730 &amp; 1200'!$AN$10,#REF!,"&lt;="&amp;'Display 730 &amp; 1200'!$AN$9))</f>
        <v>0</v>
      </c>
      <c r="E2311">
        <f>IF($C2311="",0,SUMIFS(#REF!,#REF!,$C2311,#REF!,"&gt;="&amp;'Display 730 &amp; 1200'!$AN$12,#REF!,"&lt;="&amp;'Display 730 &amp; 1200'!$AN$11))</f>
        <v>0</v>
      </c>
    </row>
    <row r="2312" spans="1:5">
      <c r="A2312" t="str">
        <f>IF(INDEX('Display 730 &amp; 1200'!$A:$A,ROW())="","",INDEX('Display 730 &amp; 1200'!$A:$A,ROW()))</f>
        <v/>
      </c>
      <c r="B2312" t="str">
        <f>IF(INDEX('Display 730 &amp; 1200'!$B:$B,ROW())="","",INDEX('Display 730 &amp; 1200'!$B:$B,ROW()))</f>
        <v/>
      </c>
      <c r="C2312" t="str">
        <f>IF(INDEX('Display 730 &amp; 1200'!$D:$D,ROW())="","",INDEX('Display 730 &amp; 1200'!$D:$D,ROW()))</f>
        <v/>
      </c>
      <c r="D2312">
        <f>IF($C2312="",0,SUMIFS(#REF!,#REF!,$C2312,#REF!,"&gt;="&amp;'Display 730 &amp; 1200'!$AN$10,#REF!,"&lt;="&amp;'Display 730 &amp; 1200'!$AN$9))</f>
        <v>0</v>
      </c>
      <c r="E2312">
        <f>IF($C2312="",0,SUMIFS(#REF!,#REF!,$C2312,#REF!,"&gt;="&amp;'Display 730 &amp; 1200'!$AN$12,#REF!,"&lt;="&amp;'Display 730 &amp; 1200'!$AN$11))</f>
        <v>0</v>
      </c>
    </row>
    <row r="2313" spans="1:5">
      <c r="A2313" t="str">
        <f>IF(INDEX('Display 730 &amp; 1200'!$A:$A,ROW())="","",INDEX('Display 730 &amp; 1200'!$A:$A,ROW()))</f>
        <v/>
      </c>
      <c r="B2313" t="str">
        <f>IF(INDEX('Display 730 &amp; 1200'!$B:$B,ROW())="","",INDEX('Display 730 &amp; 1200'!$B:$B,ROW()))</f>
        <v/>
      </c>
      <c r="C2313" t="str">
        <f>IF(INDEX('Display 730 &amp; 1200'!$D:$D,ROW())="","",INDEX('Display 730 &amp; 1200'!$D:$D,ROW()))</f>
        <v/>
      </c>
      <c r="D2313">
        <f>IF($C2313="",0,SUMIFS(#REF!,#REF!,$C2313,#REF!,"&gt;="&amp;'Display 730 &amp; 1200'!$AN$10,#REF!,"&lt;="&amp;'Display 730 &amp; 1200'!$AN$9))</f>
        <v>0</v>
      </c>
      <c r="E2313">
        <f>IF($C2313="",0,SUMIFS(#REF!,#REF!,$C2313,#REF!,"&gt;="&amp;'Display 730 &amp; 1200'!$AN$12,#REF!,"&lt;="&amp;'Display 730 &amp; 1200'!$AN$11))</f>
        <v>0</v>
      </c>
    </row>
    <row r="2314" spans="1:5">
      <c r="A2314" t="str">
        <f>IF(INDEX('Display 730 &amp; 1200'!$A:$A,ROW())="","",INDEX('Display 730 &amp; 1200'!$A:$A,ROW()))</f>
        <v/>
      </c>
      <c r="B2314" t="str">
        <f>IF(INDEX('Display 730 &amp; 1200'!$B:$B,ROW())="","",INDEX('Display 730 &amp; 1200'!$B:$B,ROW()))</f>
        <v/>
      </c>
      <c r="C2314" t="str">
        <f>IF(INDEX('Display 730 &amp; 1200'!$D:$D,ROW())="","",INDEX('Display 730 &amp; 1200'!$D:$D,ROW()))</f>
        <v/>
      </c>
      <c r="D2314">
        <f>IF($C2314="",0,SUMIFS(#REF!,#REF!,$C2314,#REF!,"&gt;="&amp;'Display 730 &amp; 1200'!$AN$10,#REF!,"&lt;="&amp;'Display 730 &amp; 1200'!$AN$9))</f>
        <v>0</v>
      </c>
      <c r="E2314">
        <f>IF($C2314="",0,SUMIFS(#REF!,#REF!,$C2314,#REF!,"&gt;="&amp;'Display 730 &amp; 1200'!$AN$12,#REF!,"&lt;="&amp;'Display 730 &amp; 1200'!$AN$11))</f>
        <v>0</v>
      </c>
    </row>
    <row r="2315" spans="1:5">
      <c r="A2315" t="str">
        <f>IF(INDEX('Display 730 &amp; 1200'!$A:$A,ROW())="","",INDEX('Display 730 &amp; 1200'!$A:$A,ROW()))</f>
        <v/>
      </c>
      <c r="B2315" t="str">
        <f>IF(INDEX('Display 730 &amp; 1200'!$B:$B,ROW())="","",INDEX('Display 730 &amp; 1200'!$B:$B,ROW()))</f>
        <v/>
      </c>
      <c r="C2315" t="str">
        <f>IF(INDEX('Display 730 &amp; 1200'!$D:$D,ROW())="","",INDEX('Display 730 &amp; 1200'!$D:$D,ROW()))</f>
        <v/>
      </c>
      <c r="D2315">
        <f>IF($C2315="",0,SUMIFS(#REF!,#REF!,$C2315,#REF!,"&gt;="&amp;'Display 730 &amp; 1200'!$AN$10,#REF!,"&lt;="&amp;'Display 730 &amp; 1200'!$AN$9))</f>
        <v>0</v>
      </c>
      <c r="E2315">
        <f>IF($C2315="",0,SUMIFS(#REF!,#REF!,$C2315,#REF!,"&gt;="&amp;'Display 730 &amp; 1200'!$AN$12,#REF!,"&lt;="&amp;'Display 730 &amp; 1200'!$AN$11))</f>
        <v>0</v>
      </c>
    </row>
    <row r="2316" spans="1:5">
      <c r="A2316" t="str">
        <f>IF(INDEX('Display 730 &amp; 1200'!$A:$A,ROW())="","",INDEX('Display 730 &amp; 1200'!$A:$A,ROW()))</f>
        <v/>
      </c>
      <c r="B2316" t="str">
        <f>IF(INDEX('Display 730 &amp; 1200'!$B:$B,ROW())="","",INDEX('Display 730 &amp; 1200'!$B:$B,ROW()))</f>
        <v/>
      </c>
      <c r="C2316" t="str">
        <f>IF(INDEX('Display 730 &amp; 1200'!$D:$D,ROW())="","",INDEX('Display 730 &amp; 1200'!$D:$D,ROW()))</f>
        <v/>
      </c>
      <c r="D2316">
        <f>IF($C2316="",0,SUMIFS(#REF!,#REF!,$C2316,#REF!,"&gt;="&amp;'Display 730 &amp; 1200'!$AN$10,#REF!,"&lt;="&amp;'Display 730 &amp; 1200'!$AN$9))</f>
        <v>0</v>
      </c>
      <c r="E2316">
        <f>IF($C2316="",0,SUMIFS(#REF!,#REF!,$C2316,#REF!,"&gt;="&amp;'Display 730 &amp; 1200'!$AN$12,#REF!,"&lt;="&amp;'Display 730 &amp; 1200'!$AN$11))</f>
        <v>0</v>
      </c>
    </row>
    <row r="2317" spans="1:5">
      <c r="A2317" t="str">
        <f>IF(INDEX('Display 730 &amp; 1200'!$A:$A,ROW())="","",INDEX('Display 730 &amp; 1200'!$A:$A,ROW()))</f>
        <v/>
      </c>
      <c r="B2317" t="str">
        <f>IF(INDEX('Display 730 &amp; 1200'!$B:$B,ROW())="","",INDEX('Display 730 &amp; 1200'!$B:$B,ROW()))</f>
        <v/>
      </c>
      <c r="C2317" t="str">
        <f>IF(INDEX('Display 730 &amp; 1200'!$D:$D,ROW())="","",INDEX('Display 730 &amp; 1200'!$D:$D,ROW()))</f>
        <v/>
      </c>
      <c r="D2317">
        <f>IF($C2317="",0,SUMIFS(#REF!,#REF!,$C2317,#REF!,"&gt;="&amp;'Display 730 &amp; 1200'!$AN$10,#REF!,"&lt;="&amp;'Display 730 &amp; 1200'!$AN$9))</f>
        <v>0</v>
      </c>
      <c r="E2317">
        <f>IF($C2317="",0,SUMIFS(#REF!,#REF!,$C2317,#REF!,"&gt;="&amp;'Display 730 &amp; 1200'!$AN$12,#REF!,"&lt;="&amp;'Display 730 &amp; 1200'!$AN$11))</f>
        <v>0</v>
      </c>
    </row>
    <row r="2318" spans="1:5">
      <c r="A2318" t="str">
        <f>IF(INDEX('Display 730 &amp; 1200'!$A:$A,ROW())="","",INDEX('Display 730 &amp; 1200'!$A:$A,ROW()))</f>
        <v/>
      </c>
      <c r="B2318" t="str">
        <f>IF(INDEX('Display 730 &amp; 1200'!$B:$B,ROW())="","",INDEX('Display 730 &amp; 1200'!$B:$B,ROW()))</f>
        <v/>
      </c>
      <c r="C2318" t="str">
        <f>IF(INDEX('Display 730 &amp; 1200'!$D:$D,ROW())="","",INDEX('Display 730 &amp; 1200'!$D:$D,ROW()))</f>
        <v/>
      </c>
      <c r="D2318">
        <f>IF($C2318="",0,SUMIFS(#REF!,#REF!,$C2318,#REF!,"&gt;="&amp;'Display 730 &amp; 1200'!$AN$10,#REF!,"&lt;="&amp;'Display 730 &amp; 1200'!$AN$9))</f>
        <v>0</v>
      </c>
      <c r="E2318">
        <f>IF($C2318="",0,SUMIFS(#REF!,#REF!,$C2318,#REF!,"&gt;="&amp;'Display 730 &amp; 1200'!$AN$12,#REF!,"&lt;="&amp;'Display 730 &amp; 1200'!$AN$11))</f>
        <v>0</v>
      </c>
    </row>
    <row r="2319" spans="1:5">
      <c r="A2319" t="str">
        <f>IF(INDEX('Display 730 &amp; 1200'!$A:$A,ROW())="","",INDEX('Display 730 &amp; 1200'!$A:$A,ROW()))</f>
        <v/>
      </c>
      <c r="B2319" t="str">
        <f>IF(INDEX('Display 730 &amp; 1200'!$B:$B,ROW())="","",INDEX('Display 730 &amp; 1200'!$B:$B,ROW()))</f>
        <v/>
      </c>
      <c r="C2319" t="str">
        <f>IF(INDEX('Display 730 &amp; 1200'!$D:$D,ROW())="","",INDEX('Display 730 &amp; 1200'!$D:$D,ROW()))</f>
        <v/>
      </c>
      <c r="D2319">
        <f>IF($C2319="",0,SUMIFS(#REF!,#REF!,$C2319,#REF!,"&gt;="&amp;'Display 730 &amp; 1200'!$AN$10,#REF!,"&lt;="&amp;'Display 730 &amp; 1200'!$AN$9))</f>
        <v>0</v>
      </c>
      <c r="E2319">
        <f>IF($C2319="",0,SUMIFS(#REF!,#REF!,$C2319,#REF!,"&gt;="&amp;'Display 730 &amp; 1200'!$AN$12,#REF!,"&lt;="&amp;'Display 730 &amp; 1200'!$AN$11))</f>
        <v>0</v>
      </c>
    </row>
    <row r="2320" spans="1:5">
      <c r="A2320" t="str">
        <f>IF(INDEX('Display 730 &amp; 1200'!$A:$A,ROW())="","",INDEX('Display 730 &amp; 1200'!$A:$A,ROW()))</f>
        <v/>
      </c>
      <c r="B2320" t="str">
        <f>IF(INDEX('Display 730 &amp; 1200'!$B:$B,ROW())="","",INDEX('Display 730 &amp; 1200'!$B:$B,ROW()))</f>
        <v/>
      </c>
      <c r="C2320" t="str">
        <f>IF(INDEX('Display 730 &amp; 1200'!$D:$D,ROW())="","",INDEX('Display 730 &amp; 1200'!$D:$D,ROW()))</f>
        <v/>
      </c>
      <c r="D2320">
        <f>IF($C2320="",0,SUMIFS(#REF!,#REF!,$C2320,#REF!,"&gt;="&amp;'Display 730 &amp; 1200'!$AN$10,#REF!,"&lt;="&amp;'Display 730 &amp; 1200'!$AN$9))</f>
        <v>0</v>
      </c>
      <c r="E2320">
        <f>IF($C2320="",0,SUMIFS(#REF!,#REF!,$C2320,#REF!,"&gt;="&amp;'Display 730 &amp; 1200'!$AN$12,#REF!,"&lt;="&amp;'Display 730 &amp; 1200'!$AN$11))</f>
        <v>0</v>
      </c>
    </row>
    <row r="2321" spans="1:5">
      <c r="A2321" t="str">
        <f>IF(INDEX('Display 730 &amp; 1200'!$A:$A,ROW())="","",INDEX('Display 730 &amp; 1200'!$A:$A,ROW()))</f>
        <v/>
      </c>
      <c r="B2321" t="str">
        <f>IF(INDEX('Display 730 &amp; 1200'!$B:$B,ROW())="","",INDEX('Display 730 &amp; 1200'!$B:$B,ROW()))</f>
        <v/>
      </c>
      <c r="C2321" t="str">
        <f>IF(INDEX('Display 730 &amp; 1200'!$D:$D,ROW())="","",INDEX('Display 730 &amp; 1200'!$D:$D,ROW()))</f>
        <v/>
      </c>
      <c r="D2321">
        <f>IF($C2321="",0,SUMIFS(#REF!,#REF!,$C2321,#REF!,"&gt;="&amp;'Display 730 &amp; 1200'!$AN$10,#REF!,"&lt;="&amp;'Display 730 &amp; 1200'!$AN$9))</f>
        <v>0</v>
      </c>
      <c r="E2321">
        <f>IF($C2321="",0,SUMIFS(#REF!,#REF!,$C2321,#REF!,"&gt;="&amp;'Display 730 &amp; 1200'!$AN$12,#REF!,"&lt;="&amp;'Display 730 &amp; 1200'!$AN$11))</f>
        <v>0</v>
      </c>
    </row>
    <row r="2322" spans="1:5">
      <c r="A2322" t="str">
        <f>IF(INDEX('Display 730 &amp; 1200'!$A:$A,ROW())="","",INDEX('Display 730 &amp; 1200'!$A:$A,ROW()))</f>
        <v/>
      </c>
      <c r="B2322" t="str">
        <f>IF(INDEX('Display 730 &amp; 1200'!$B:$B,ROW())="","",INDEX('Display 730 &amp; 1200'!$B:$B,ROW()))</f>
        <v/>
      </c>
      <c r="C2322" t="str">
        <f>IF(INDEX('Display 730 &amp; 1200'!$D:$D,ROW())="","",INDEX('Display 730 &amp; 1200'!$D:$D,ROW()))</f>
        <v/>
      </c>
      <c r="D2322">
        <f>IF($C2322="",0,SUMIFS(#REF!,#REF!,$C2322,#REF!,"&gt;="&amp;'Display 730 &amp; 1200'!$AN$10,#REF!,"&lt;="&amp;'Display 730 &amp; 1200'!$AN$9))</f>
        <v>0</v>
      </c>
      <c r="E2322">
        <f>IF($C2322="",0,SUMIFS(#REF!,#REF!,$C2322,#REF!,"&gt;="&amp;'Display 730 &amp; 1200'!$AN$12,#REF!,"&lt;="&amp;'Display 730 &amp; 1200'!$AN$11))</f>
        <v>0</v>
      </c>
    </row>
    <row r="2323" spans="1:5">
      <c r="A2323" t="str">
        <f>IF(INDEX('Display 730 &amp; 1200'!$A:$A,ROW())="","",INDEX('Display 730 &amp; 1200'!$A:$A,ROW()))</f>
        <v/>
      </c>
      <c r="B2323" t="str">
        <f>IF(INDEX('Display 730 &amp; 1200'!$B:$B,ROW())="","",INDEX('Display 730 &amp; 1200'!$B:$B,ROW()))</f>
        <v/>
      </c>
      <c r="C2323" t="str">
        <f>IF(INDEX('Display 730 &amp; 1200'!$D:$D,ROW())="","",INDEX('Display 730 &amp; 1200'!$D:$D,ROW()))</f>
        <v/>
      </c>
      <c r="D2323">
        <f>IF($C2323="",0,SUMIFS(#REF!,#REF!,$C2323,#REF!,"&gt;="&amp;'Display 730 &amp; 1200'!$AN$10,#REF!,"&lt;="&amp;'Display 730 &amp; 1200'!$AN$9))</f>
        <v>0</v>
      </c>
      <c r="E2323">
        <f>IF($C2323="",0,SUMIFS(#REF!,#REF!,$C2323,#REF!,"&gt;="&amp;'Display 730 &amp; 1200'!$AN$12,#REF!,"&lt;="&amp;'Display 730 &amp; 1200'!$AN$11))</f>
        <v>0</v>
      </c>
    </row>
    <row r="2324" spans="1:5">
      <c r="A2324" t="str">
        <f>IF(INDEX('Display 730 &amp; 1200'!$A:$A,ROW())="","",INDEX('Display 730 &amp; 1200'!$A:$A,ROW()))</f>
        <v/>
      </c>
      <c r="B2324" t="str">
        <f>IF(INDEX('Display 730 &amp; 1200'!$B:$B,ROW())="","",INDEX('Display 730 &amp; 1200'!$B:$B,ROW()))</f>
        <v/>
      </c>
      <c r="C2324" t="str">
        <f>IF(INDEX('Display 730 &amp; 1200'!$D:$D,ROW())="","",INDEX('Display 730 &amp; 1200'!$D:$D,ROW()))</f>
        <v/>
      </c>
      <c r="D2324">
        <f>IF($C2324="",0,SUMIFS(#REF!,#REF!,$C2324,#REF!,"&gt;="&amp;'Display 730 &amp; 1200'!$AN$10,#REF!,"&lt;="&amp;'Display 730 &amp; 1200'!$AN$9))</f>
        <v>0</v>
      </c>
      <c r="E2324">
        <f>IF($C2324="",0,SUMIFS(#REF!,#REF!,$C2324,#REF!,"&gt;="&amp;'Display 730 &amp; 1200'!$AN$12,#REF!,"&lt;="&amp;'Display 730 &amp; 1200'!$AN$11))</f>
        <v>0</v>
      </c>
    </row>
    <row r="2325" spans="1:5">
      <c r="A2325" t="str">
        <f>IF(INDEX('Display 730 &amp; 1200'!$A:$A,ROW())="","",INDEX('Display 730 &amp; 1200'!$A:$A,ROW()))</f>
        <v/>
      </c>
      <c r="B2325" t="str">
        <f>IF(INDEX('Display 730 &amp; 1200'!$B:$B,ROW())="","",INDEX('Display 730 &amp; 1200'!$B:$B,ROW()))</f>
        <v/>
      </c>
      <c r="C2325" t="str">
        <f>IF(INDEX('Display 730 &amp; 1200'!$D:$D,ROW())="","",INDEX('Display 730 &amp; 1200'!$D:$D,ROW()))</f>
        <v/>
      </c>
      <c r="D2325">
        <f>IF($C2325="",0,SUMIFS(#REF!,#REF!,$C2325,#REF!,"&gt;="&amp;'Display 730 &amp; 1200'!$AN$10,#REF!,"&lt;="&amp;'Display 730 &amp; 1200'!$AN$9))</f>
        <v>0</v>
      </c>
      <c r="E2325">
        <f>IF($C2325="",0,SUMIFS(#REF!,#REF!,$C2325,#REF!,"&gt;="&amp;'Display 730 &amp; 1200'!$AN$12,#REF!,"&lt;="&amp;'Display 730 &amp; 1200'!$AN$11))</f>
        <v>0</v>
      </c>
    </row>
    <row r="2326" spans="1:5">
      <c r="A2326" t="str">
        <f>IF(INDEX('Display 730 &amp; 1200'!$A:$A,ROW())="","",INDEX('Display 730 &amp; 1200'!$A:$A,ROW()))</f>
        <v/>
      </c>
      <c r="B2326" t="str">
        <f>IF(INDEX('Display 730 &amp; 1200'!$B:$B,ROW())="","",INDEX('Display 730 &amp; 1200'!$B:$B,ROW()))</f>
        <v/>
      </c>
      <c r="C2326" t="str">
        <f>IF(INDEX('Display 730 &amp; 1200'!$D:$D,ROW())="","",INDEX('Display 730 &amp; 1200'!$D:$D,ROW()))</f>
        <v/>
      </c>
      <c r="D2326">
        <f>IF($C2326="",0,SUMIFS(#REF!,#REF!,$C2326,#REF!,"&gt;="&amp;'Display 730 &amp; 1200'!$AN$10,#REF!,"&lt;="&amp;'Display 730 &amp; 1200'!$AN$9))</f>
        <v>0</v>
      </c>
      <c r="E2326">
        <f>IF($C2326="",0,SUMIFS(#REF!,#REF!,$C2326,#REF!,"&gt;="&amp;'Display 730 &amp; 1200'!$AN$12,#REF!,"&lt;="&amp;'Display 730 &amp; 1200'!$AN$11))</f>
        <v>0</v>
      </c>
    </row>
    <row r="2327" spans="1:5">
      <c r="A2327" t="str">
        <f>IF(INDEX('Display 730 &amp; 1200'!$A:$A,ROW())="","",INDEX('Display 730 &amp; 1200'!$A:$A,ROW()))</f>
        <v/>
      </c>
      <c r="B2327" t="str">
        <f>IF(INDEX('Display 730 &amp; 1200'!$B:$B,ROW())="","",INDEX('Display 730 &amp; 1200'!$B:$B,ROW()))</f>
        <v/>
      </c>
      <c r="C2327" t="str">
        <f>IF(INDEX('Display 730 &amp; 1200'!$D:$D,ROW())="","",INDEX('Display 730 &amp; 1200'!$D:$D,ROW()))</f>
        <v/>
      </c>
      <c r="D2327">
        <f>IF($C2327="",0,SUMIFS(#REF!,#REF!,$C2327,#REF!,"&gt;="&amp;'Display 730 &amp; 1200'!$AN$10,#REF!,"&lt;="&amp;'Display 730 &amp; 1200'!$AN$9))</f>
        <v>0</v>
      </c>
      <c r="E2327">
        <f>IF($C2327="",0,SUMIFS(#REF!,#REF!,$C2327,#REF!,"&gt;="&amp;'Display 730 &amp; 1200'!$AN$12,#REF!,"&lt;="&amp;'Display 730 &amp; 1200'!$AN$11))</f>
        <v>0</v>
      </c>
    </row>
    <row r="2328" spans="1:5">
      <c r="A2328" t="str">
        <f>IF(INDEX('Display 730 &amp; 1200'!$A:$A,ROW())="","",INDEX('Display 730 &amp; 1200'!$A:$A,ROW()))</f>
        <v/>
      </c>
      <c r="B2328" t="str">
        <f>IF(INDEX('Display 730 &amp; 1200'!$B:$B,ROW())="","",INDEX('Display 730 &amp; 1200'!$B:$B,ROW()))</f>
        <v/>
      </c>
      <c r="C2328" t="str">
        <f>IF(INDEX('Display 730 &amp; 1200'!$D:$D,ROW())="","",INDEX('Display 730 &amp; 1200'!$D:$D,ROW()))</f>
        <v/>
      </c>
      <c r="D2328">
        <f>IF($C2328="",0,SUMIFS(#REF!,#REF!,$C2328,#REF!,"&gt;="&amp;'Display 730 &amp; 1200'!$AN$10,#REF!,"&lt;="&amp;'Display 730 &amp; 1200'!$AN$9))</f>
        <v>0</v>
      </c>
      <c r="E2328">
        <f>IF($C2328="",0,SUMIFS(#REF!,#REF!,$C2328,#REF!,"&gt;="&amp;'Display 730 &amp; 1200'!$AN$12,#REF!,"&lt;="&amp;'Display 730 &amp; 1200'!$AN$11))</f>
        <v>0</v>
      </c>
    </row>
    <row r="2329" spans="1:5">
      <c r="A2329" t="str">
        <f>IF(INDEX('Display 730 &amp; 1200'!$A:$A,ROW())="","",INDEX('Display 730 &amp; 1200'!$A:$A,ROW()))</f>
        <v/>
      </c>
      <c r="B2329" t="str">
        <f>IF(INDEX('Display 730 &amp; 1200'!$B:$B,ROW())="","",INDEX('Display 730 &amp; 1200'!$B:$B,ROW()))</f>
        <v/>
      </c>
      <c r="C2329" t="str">
        <f>IF(INDEX('Display 730 &amp; 1200'!$D:$D,ROW())="","",INDEX('Display 730 &amp; 1200'!$D:$D,ROW()))</f>
        <v/>
      </c>
      <c r="D2329">
        <f>IF($C2329="",0,SUMIFS(#REF!,#REF!,$C2329,#REF!,"&gt;="&amp;'Display 730 &amp; 1200'!$AN$10,#REF!,"&lt;="&amp;'Display 730 &amp; 1200'!$AN$9))</f>
        <v>0</v>
      </c>
      <c r="E2329">
        <f>IF($C2329="",0,SUMIFS(#REF!,#REF!,$C2329,#REF!,"&gt;="&amp;'Display 730 &amp; 1200'!$AN$12,#REF!,"&lt;="&amp;'Display 730 &amp; 1200'!$AN$11))</f>
        <v>0</v>
      </c>
    </row>
    <row r="2330" spans="1:5">
      <c r="A2330" t="str">
        <f>IF(INDEX('Display 730 &amp; 1200'!$A:$A,ROW())="","",INDEX('Display 730 &amp; 1200'!$A:$A,ROW()))</f>
        <v/>
      </c>
      <c r="B2330" t="str">
        <f>IF(INDEX('Display 730 &amp; 1200'!$B:$B,ROW())="","",INDEX('Display 730 &amp; 1200'!$B:$B,ROW()))</f>
        <v/>
      </c>
      <c r="C2330" t="str">
        <f>IF(INDEX('Display 730 &amp; 1200'!$D:$D,ROW())="","",INDEX('Display 730 &amp; 1200'!$D:$D,ROW()))</f>
        <v/>
      </c>
      <c r="D2330">
        <f>IF($C2330="",0,SUMIFS(#REF!,#REF!,$C2330,#REF!,"&gt;="&amp;'Display 730 &amp; 1200'!$AN$10,#REF!,"&lt;="&amp;'Display 730 &amp; 1200'!$AN$9))</f>
        <v>0</v>
      </c>
      <c r="E2330">
        <f>IF($C2330="",0,SUMIFS(#REF!,#REF!,$C2330,#REF!,"&gt;="&amp;'Display 730 &amp; 1200'!$AN$12,#REF!,"&lt;="&amp;'Display 730 &amp; 1200'!$AN$11))</f>
        <v>0</v>
      </c>
    </row>
    <row r="2331" spans="1:5">
      <c r="A2331" t="str">
        <f>IF(INDEX('Display 730 &amp; 1200'!$A:$A,ROW())="","",INDEX('Display 730 &amp; 1200'!$A:$A,ROW()))</f>
        <v/>
      </c>
      <c r="B2331" t="str">
        <f>IF(INDEX('Display 730 &amp; 1200'!$B:$B,ROW())="","",INDEX('Display 730 &amp; 1200'!$B:$B,ROW()))</f>
        <v/>
      </c>
      <c r="C2331" t="str">
        <f>IF(INDEX('Display 730 &amp; 1200'!$D:$D,ROW())="","",INDEX('Display 730 &amp; 1200'!$D:$D,ROW()))</f>
        <v/>
      </c>
      <c r="D2331">
        <f>IF($C2331="",0,SUMIFS(#REF!,#REF!,$C2331,#REF!,"&gt;="&amp;'Display 730 &amp; 1200'!$AN$10,#REF!,"&lt;="&amp;'Display 730 &amp; 1200'!$AN$9))</f>
        <v>0</v>
      </c>
      <c r="E2331">
        <f>IF($C2331="",0,SUMIFS(#REF!,#REF!,$C2331,#REF!,"&gt;="&amp;'Display 730 &amp; 1200'!$AN$12,#REF!,"&lt;="&amp;'Display 730 &amp; 1200'!$AN$11))</f>
        <v>0</v>
      </c>
    </row>
    <row r="2332" spans="1:5">
      <c r="A2332" t="str">
        <f>IF(INDEX('Display 730 &amp; 1200'!$A:$A,ROW())="","",INDEX('Display 730 &amp; 1200'!$A:$A,ROW()))</f>
        <v/>
      </c>
      <c r="B2332" t="str">
        <f>IF(INDEX('Display 730 &amp; 1200'!$B:$B,ROW())="","",INDEX('Display 730 &amp; 1200'!$B:$B,ROW()))</f>
        <v/>
      </c>
      <c r="C2332" t="str">
        <f>IF(INDEX('Display 730 &amp; 1200'!$D:$D,ROW())="","",INDEX('Display 730 &amp; 1200'!$D:$D,ROW()))</f>
        <v/>
      </c>
      <c r="D2332">
        <f>IF($C2332="",0,SUMIFS(#REF!,#REF!,$C2332,#REF!,"&gt;="&amp;'Display 730 &amp; 1200'!$AN$10,#REF!,"&lt;="&amp;'Display 730 &amp; 1200'!$AN$9))</f>
        <v>0</v>
      </c>
      <c r="E2332">
        <f>IF($C2332="",0,SUMIFS(#REF!,#REF!,$C2332,#REF!,"&gt;="&amp;'Display 730 &amp; 1200'!$AN$12,#REF!,"&lt;="&amp;'Display 730 &amp; 1200'!$AN$11))</f>
        <v>0</v>
      </c>
    </row>
    <row r="2333" spans="1:5">
      <c r="A2333" t="str">
        <f>IF(INDEX('Display 730 &amp; 1200'!$A:$A,ROW())="","",INDEX('Display 730 &amp; 1200'!$A:$A,ROW()))</f>
        <v/>
      </c>
      <c r="B2333" t="str">
        <f>IF(INDEX('Display 730 &amp; 1200'!$B:$B,ROW())="","",INDEX('Display 730 &amp; 1200'!$B:$B,ROW()))</f>
        <v/>
      </c>
      <c r="C2333" t="str">
        <f>IF(INDEX('Display 730 &amp; 1200'!$D:$D,ROW())="","",INDEX('Display 730 &amp; 1200'!$D:$D,ROW()))</f>
        <v/>
      </c>
      <c r="D2333">
        <f>IF($C2333="",0,SUMIFS(#REF!,#REF!,$C2333,#REF!,"&gt;="&amp;'Display 730 &amp; 1200'!$AN$10,#REF!,"&lt;="&amp;'Display 730 &amp; 1200'!$AN$9))</f>
        <v>0</v>
      </c>
      <c r="E2333">
        <f>IF($C2333="",0,SUMIFS(#REF!,#REF!,$C2333,#REF!,"&gt;="&amp;'Display 730 &amp; 1200'!$AN$12,#REF!,"&lt;="&amp;'Display 730 &amp; 1200'!$AN$11))</f>
        <v>0</v>
      </c>
    </row>
    <row r="2334" spans="1:5">
      <c r="A2334" t="str">
        <f>IF(INDEX('Display 730 &amp; 1200'!$A:$A,ROW())="","",INDEX('Display 730 &amp; 1200'!$A:$A,ROW()))</f>
        <v/>
      </c>
      <c r="B2334" t="str">
        <f>IF(INDEX('Display 730 &amp; 1200'!$B:$B,ROW())="","",INDEX('Display 730 &amp; 1200'!$B:$B,ROW()))</f>
        <v/>
      </c>
      <c r="C2334" t="str">
        <f>IF(INDEX('Display 730 &amp; 1200'!$D:$D,ROW())="","",INDEX('Display 730 &amp; 1200'!$D:$D,ROW()))</f>
        <v/>
      </c>
      <c r="D2334">
        <f>IF($C2334="",0,SUMIFS(#REF!,#REF!,$C2334,#REF!,"&gt;="&amp;'Display 730 &amp; 1200'!$AN$10,#REF!,"&lt;="&amp;'Display 730 &amp; 1200'!$AN$9))</f>
        <v>0</v>
      </c>
      <c r="E2334">
        <f>IF($C2334="",0,SUMIFS(#REF!,#REF!,$C2334,#REF!,"&gt;="&amp;'Display 730 &amp; 1200'!$AN$12,#REF!,"&lt;="&amp;'Display 730 &amp; 1200'!$AN$11))</f>
        <v>0</v>
      </c>
    </row>
    <row r="2335" spans="1:5">
      <c r="A2335" t="str">
        <f>IF(INDEX('Display 730 &amp; 1200'!$A:$A,ROW())="","",INDEX('Display 730 &amp; 1200'!$A:$A,ROW()))</f>
        <v/>
      </c>
      <c r="B2335" t="str">
        <f>IF(INDEX('Display 730 &amp; 1200'!$B:$B,ROW())="","",INDEX('Display 730 &amp; 1200'!$B:$B,ROW()))</f>
        <v/>
      </c>
      <c r="C2335" t="str">
        <f>IF(INDEX('Display 730 &amp; 1200'!$D:$D,ROW())="","",INDEX('Display 730 &amp; 1200'!$D:$D,ROW()))</f>
        <v/>
      </c>
      <c r="D2335">
        <f>IF($C2335="",0,SUMIFS(#REF!,#REF!,$C2335,#REF!,"&gt;="&amp;'Display 730 &amp; 1200'!$AN$10,#REF!,"&lt;="&amp;'Display 730 &amp; 1200'!$AN$9))</f>
        <v>0</v>
      </c>
      <c r="E2335">
        <f>IF($C2335="",0,SUMIFS(#REF!,#REF!,$C2335,#REF!,"&gt;="&amp;'Display 730 &amp; 1200'!$AN$12,#REF!,"&lt;="&amp;'Display 730 &amp; 1200'!$AN$11))</f>
        <v>0</v>
      </c>
    </row>
    <row r="2336" spans="1:5">
      <c r="A2336" t="str">
        <f>IF(INDEX('Display 730 &amp; 1200'!$A:$A,ROW())="","",INDEX('Display 730 &amp; 1200'!$A:$A,ROW()))</f>
        <v/>
      </c>
      <c r="B2336" t="str">
        <f>IF(INDEX('Display 730 &amp; 1200'!$B:$B,ROW())="","",INDEX('Display 730 &amp; 1200'!$B:$B,ROW()))</f>
        <v/>
      </c>
      <c r="C2336" t="str">
        <f>IF(INDEX('Display 730 &amp; 1200'!$D:$D,ROW())="","",INDEX('Display 730 &amp; 1200'!$D:$D,ROW()))</f>
        <v/>
      </c>
      <c r="D2336">
        <f>IF($C2336="",0,SUMIFS(#REF!,#REF!,$C2336,#REF!,"&gt;="&amp;'Display 730 &amp; 1200'!$AN$10,#REF!,"&lt;="&amp;'Display 730 &amp; 1200'!$AN$9))</f>
        <v>0</v>
      </c>
      <c r="E2336">
        <f>IF($C2336="",0,SUMIFS(#REF!,#REF!,$C2336,#REF!,"&gt;="&amp;'Display 730 &amp; 1200'!$AN$12,#REF!,"&lt;="&amp;'Display 730 &amp; 1200'!$AN$11))</f>
        <v>0</v>
      </c>
    </row>
    <row r="2337" spans="1:5">
      <c r="A2337" t="str">
        <f>IF(INDEX('Display 730 &amp; 1200'!$A:$A,ROW())="","",INDEX('Display 730 &amp; 1200'!$A:$A,ROW()))</f>
        <v/>
      </c>
      <c r="B2337" t="str">
        <f>IF(INDEX('Display 730 &amp; 1200'!$B:$B,ROW())="","",INDEX('Display 730 &amp; 1200'!$B:$B,ROW()))</f>
        <v/>
      </c>
      <c r="C2337" t="str">
        <f>IF(INDEX('Display 730 &amp; 1200'!$D:$D,ROW())="","",INDEX('Display 730 &amp; 1200'!$D:$D,ROW()))</f>
        <v/>
      </c>
      <c r="D2337">
        <f>IF($C2337="",0,SUMIFS(#REF!,#REF!,$C2337,#REF!,"&gt;="&amp;'Display 730 &amp; 1200'!$AN$10,#REF!,"&lt;="&amp;'Display 730 &amp; 1200'!$AN$9))</f>
        <v>0</v>
      </c>
      <c r="E2337">
        <f>IF($C2337="",0,SUMIFS(#REF!,#REF!,$C2337,#REF!,"&gt;="&amp;'Display 730 &amp; 1200'!$AN$12,#REF!,"&lt;="&amp;'Display 730 &amp; 1200'!$AN$11))</f>
        <v>0</v>
      </c>
    </row>
    <row r="2338" spans="1:5">
      <c r="A2338" t="str">
        <f>IF(INDEX('Display 730 &amp; 1200'!$A:$A,ROW())="","",INDEX('Display 730 &amp; 1200'!$A:$A,ROW()))</f>
        <v/>
      </c>
      <c r="B2338" t="str">
        <f>IF(INDEX('Display 730 &amp; 1200'!$B:$B,ROW())="","",INDEX('Display 730 &amp; 1200'!$B:$B,ROW()))</f>
        <v/>
      </c>
      <c r="C2338" t="str">
        <f>IF(INDEX('Display 730 &amp; 1200'!$D:$D,ROW())="","",INDEX('Display 730 &amp; 1200'!$D:$D,ROW()))</f>
        <v/>
      </c>
      <c r="D2338">
        <f>IF($C2338="",0,SUMIFS(#REF!,#REF!,$C2338,#REF!,"&gt;="&amp;'Display 730 &amp; 1200'!$AN$10,#REF!,"&lt;="&amp;'Display 730 &amp; 1200'!$AN$9))</f>
        <v>0</v>
      </c>
      <c r="E2338">
        <f>IF($C2338="",0,SUMIFS(#REF!,#REF!,$C2338,#REF!,"&gt;="&amp;'Display 730 &amp; 1200'!$AN$12,#REF!,"&lt;="&amp;'Display 730 &amp; 1200'!$AN$11))</f>
        <v>0</v>
      </c>
    </row>
    <row r="2339" spans="1:5">
      <c r="A2339" t="str">
        <f>IF(INDEX('Display 730 &amp; 1200'!$A:$A,ROW())="","",INDEX('Display 730 &amp; 1200'!$A:$A,ROW()))</f>
        <v/>
      </c>
      <c r="B2339" t="str">
        <f>IF(INDEX('Display 730 &amp; 1200'!$B:$B,ROW())="","",INDEX('Display 730 &amp; 1200'!$B:$B,ROW()))</f>
        <v/>
      </c>
      <c r="C2339" t="str">
        <f>IF(INDEX('Display 730 &amp; 1200'!$D:$D,ROW())="","",INDEX('Display 730 &amp; 1200'!$D:$D,ROW()))</f>
        <v/>
      </c>
      <c r="D2339">
        <f>IF($C2339="",0,SUMIFS(#REF!,#REF!,$C2339,#REF!,"&gt;="&amp;'Display 730 &amp; 1200'!$AN$10,#REF!,"&lt;="&amp;'Display 730 &amp; 1200'!$AN$9))</f>
        <v>0</v>
      </c>
      <c r="E2339">
        <f>IF($C2339="",0,SUMIFS(#REF!,#REF!,$C2339,#REF!,"&gt;="&amp;'Display 730 &amp; 1200'!$AN$12,#REF!,"&lt;="&amp;'Display 730 &amp; 1200'!$AN$11))</f>
        <v>0</v>
      </c>
    </row>
    <row r="2340" spans="1:5">
      <c r="A2340" t="str">
        <f>IF(INDEX('Display 730 &amp; 1200'!$A:$A,ROW())="","",INDEX('Display 730 &amp; 1200'!$A:$A,ROW()))</f>
        <v/>
      </c>
      <c r="B2340" t="str">
        <f>IF(INDEX('Display 730 &amp; 1200'!$B:$B,ROW())="","",INDEX('Display 730 &amp; 1200'!$B:$B,ROW()))</f>
        <v/>
      </c>
      <c r="C2340" t="str">
        <f>IF(INDEX('Display 730 &amp; 1200'!$D:$D,ROW())="","",INDEX('Display 730 &amp; 1200'!$D:$D,ROW()))</f>
        <v/>
      </c>
      <c r="D2340">
        <f>IF($C2340="",0,SUMIFS(#REF!,#REF!,$C2340,#REF!,"&gt;="&amp;'Display 730 &amp; 1200'!$AN$10,#REF!,"&lt;="&amp;'Display 730 &amp; 1200'!$AN$9))</f>
        <v>0</v>
      </c>
      <c r="E2340">
        <f>IF($C2340="",0,SUMIFS(#REF!,#REF!,$C2340,#REF!,"&gt;="&amp;'Display 730 &amp; 1200'!$AN$12,#REF!,"&lt;="&amp;'Display 730 &amp; 1200'!$AN$11))</f>
        <v>0</v>
      </c>
    </row>
    <row r="2341" spans="1:5">
      <c r="A2341" t="str">
        <f>IF(INDEX('Display 730 &amp; 1200'!$A:$A,ROW())="","",INDEX('Display 730 &amp; 1200'!$A:$A,ROW()))</f>
        <v/>
      </c>
      <c r="B2341" t="str">
        <f>IF(INDEX('Display 730 &amp; 1200'!$B:$B,ROW())="","",INDEX('Display 730 &amp; 1200'!$B:$B,ROW()))</f>
        <v/>
      </c>
      <c r="C2341" t="str">
        <f>IF(INDEX('Display 730 &amp; 1200'!$D:$D,ROW())="","",INDEX('Display 730 &amp; 1200'!$D:$D,ROW()))</f>
        <v/>
      </c>
      <c r="D2341">
        <f>IF($C2341="",0,SUMIFS(#REF!,#REF!,$C2341,#REF!,"&gt;="&amp;'Display 730 &amp; 1200'!$AN$10,#REF!,"&lt;="&amp;'Display 730 &amp; 1200'!$AN$9))</f>
        <v>0</v>
      </c>
      <c r="E2341">
        <f>IF($C2341="",0,SUMIFS(#REF!,#REF!,$C2341,#REF!,"&gt;="&amp;'Display 730 &amp; 1200'!$AN$12,#REF!,"&lt;="&amp;'Display 730 &amp; 1200'!$AN$11))</f>
        <v>0</v>
      </c>
    </row>
    <row r="2342" spans="1:5">
      <c r="A2342" t="str">
        <f>IF(INDEX('Display 730 &amp; 1200'!$A:$A,ROW())="","",INDEX('Display 730 &amp; 1200'!$A:$A,ROW()))</f>
        <v/>
      </c>
      <c r="B2342" t="str">
        <f>IF(INDEX('Display 730 &amp; 1200'!$B:$B,ROW())="","",INDEX('Display 730 &amp; 1200'!$B:$B,ROW()))</f>
        <v/>
      </c>
      <c r="C2342" t="str">
        <f>IF(INDEX('Display 730 &amp; 1200'!$D:$D,ROW())="","",INDEX('Display 730 &amp; 1200'!$D:$D,ROW()))</f>
        <v/>
      </c>
      <c r="D2342">
        <f>IF($C2342="",0,SUMIFS(#REF!,#REF!,$C2342,#REF!,"&gt;="&amp;'Display 730 &amp; 1200'!$AN$10,#REF!,"&lt;="&amp;'Display 730 &amp; 1200'!$AN$9))</f>
        <v>0</v>
      </c>
      <c r="E2342">
        <f>IF($C2342="",0,SUMIFS(#REF!,#REF!,$C2342,#REF!,"&gt;="&amp;'Display 730 &amp; 1200'!$AN$12,#REF!,"&lt;="&amp;'Display 730 &amp; 1200'!$AN$11))</f>
        <v>0</v>
      </c>
    </row>
    <row r="2343" spans="1:5">
      <c r="A2343" t="str">
        <f>IF(INDEX('Display 730 &amp; 1200'!$A:$A,ROW())="","",INDEX('Display 730 &amp; 1200'!$A:$A,ROW()))</f>
        <v/>
      </c>
      <c r="B2343" t="str">
        <f>IF(INDEX('Display 730 &amp; 1200'!$B:$B,ROW())="","",INDEX('Display 730 &amp; 1200'!$B:$B,ROW()))</f>
        <v/>
      </c>
      <c r="C2343" t="str">
        <f>IF(INDEX('Display 730 &amp; 1200'!$D:$D,ROW())="","",INDEX('Display 730 &amp; 1200'!$D:$D,ROW()))</f>
        <v/>
      </c>
      <c r="D2343">
        <f>IF($C2343="",0,SUMIFS(#REF!,#REF!,$C2343,#REF!,"&gt;="&amp;'Display 730 &amp; 1200'!$AN$10,#REF!,"&lt;="&amp;'Display 730 &amp; 1200'!$AN$9))</f>
        <v>0</v>
      </c>
      <c r="E2343">
        <f>IF($C2343="",0,SUMIFS(#REF!,#REF!,$C2343,#REF!,"&gt;="&amp;'Display 730 &amp; 1200'!$AN$12,#REF!,"&lt;="&amp;'Display 730 &amp; 1200'!$AN$11))</f>
        <v>0</v>
      </c>
    </row>
    <row r="2344" spans="1:5">
      <c r="A2344" t="str">
        <f>IF(INDEX('Display 730 &amp; 1200'!$A:$A,ROW())="","",INDEX('Display 730 &amp; 1200'!$A:$A,ROW()))</f>
        <v/>
      </c>
      <c r="B2344" t="str">
        <f>IF(INDEX('Display 730 &amp; 1200'!$B:$B,ROW())="","",INDEX('Display 730 &amp; 1200'!$B:$B,ROW()))</f>
        <v/>
      </c>
      <c r="C2344" t="str">
        <f>IF(INDEX('Display 730 &amp; 1200'!$D:$D,ROW())="","",INDEX('Display 730 &amp; 1200'!$D:$D,ROW()))</f>
        <v/>
      </c>
      <c r="D2344">
        <f>IF($C2344="",0,SUMIFS(#REF!,#REF!,$C2344,#REF!,"&gt;="&amp;'Display 730 &amp; 1200'!$AN$10,#REF!,"&lt;="&amp;'Display 730 &amp; 1200'!$AN$9))</f>
        <v>0</v>
      </c>
      <c r="E2344">
        <f>IF($C2344="",0,SUMIFS(#REF!,#REF!,$C2344,#REF!,"&gt;="&amp;'Display 730 &amp; 1200'!$AN$12,#REF!,"&lt;="&amp;'Display 730 &amp; 1200'!$AN$11))</f>
        <v>0</v>
      </c>
    </row>
    <row r="2345" spans="1:5">
      <c r="A2345" t="str">
        <f>IF(INDEX('Display 730 &amp; 1200'!$A:$A,ROW())="","",INDEX('Display 730 &amp; 1200'!$A:$A,ROW()))</f>
        <v/>
      </c>
      <c r="B2345" t="str">
        <f>IF(INDEX('Display 730 &amp; 1200'!$B:$B,ROW())="","",INDEX('Display 730 &amp; 1200'!$B:$B,ROW()))</f>
        <v/>
      </c>
      <c r="C2345" t="str">
        <f>IF(INDEX('Display 730 &amp; 1200'!$D:$D,ROW())="","",INDEX('Display 730 &amp; 1200'!$D:$D,ROW()))</f>
        <v/>
      </c>
      <c r="D2345">
        <f>IF($C2345="",0,SUMIFS(#REF!,#REF!,$C2345,#REF!,"&gt;="&amp;'Display 730 &amp; 1200'!$AN$10,#REF!,"&lt;="&amp;'Display 730 &amp; 1200'!$AN$9))</f>
        <v>0</v>
      </c>
      <c r="E2345">
        <f>IF($C2345="",0,SUMIFS(#REF!,#REF!,$C2345,#REF!,"&gt;="&amp;'Display 730 &amp; 1200'!$AN$12,#REF!,"&lt;="&amp;'Display 730 &amp; 1200'!$AN$11))</f>
        <v>0</v>
      </c>
    </row>
    <row r="2346" spans="1:5">
      <c r="A2346" t="str">
        <f>IF(INDEX('Display 730 &amp; 1200'!$A:$A,ROW())="","",INDEX('Display 730 &amp; 1200'!$A:$A,ROW()))</f>
        <v/>
      </c>
      <c r="B2346" t="str">
        <f>IF(INDEX('Display 730 &amp; 1200'!$B:$B,ROW())="","",INDEX('Display 730 &amp; 1200'!$B:$B,ROW()))</f>
        <v/>
      </c>
      <c r="C2346" t="str">
        <f>IF(INDEX('Display 730 &amp; 1200'!$D:$D,ROW())="","",INDEX('Display 730 &amp; 1200'!$D:$D,ROW()))</f>
        <v/>
      </c>
      <c r="D2346">
        <f>IF($C2346="",0,SUMIFS(#REF!,#REF!,$C2346,#REF!,"&gt;="&amp;'Display 730 &amp; 1200'!$AN$10,#REF!,"&lt;="&amp;'Display 730 &amp; 1200'!$AN$9))</f>
        <v>0</v>
      </c>
      <c r="E2346">
        <f>IF($C2346="",0,SUMIFS(#REF!,#REF!,$C2346,#REF!,"&gt;="&amp;'Display 730 &amp; 1200'!$AN$12,#REF!,"&lt;="&amp;'Display 730 &amp; 1200'!$AN$11))</f>
        <v>0</v>
      </c>
    </row>
    <row r="2347" spans="1:5">
      <c r="A2347" t="str">
        <f>IF(INDEX('Display 730 &amp; 1200'!$A:$A,ROW())="","",INDEX('Display 730 &amp; 1200'!$A:$A,ROW()))</f>
        <v/>
      </c>
      <c r="B2347" t="str">
        <f>IF(INDEX('Display 730 &amp; 1200'!$B:$B,ROW())="","",INDEX('Display 730 &amp; 1200'!$B:$B,ROW()))</f>
        <v/>
      </c>
      <c r="C2347" t="str">
        <f>IF(INDEX('Display 730 &amp; 1200'!$D:$D,ROW())="","",INDEX('Display 730 &amp; 1200'!$D:$D,ROW()))</f>
        <v/>
      </c>
      <c r="D2347">
        <f>IF($C2347="",0,SUMIFS(#REF!,#REF!,$C2347,#REF!,"&gt;="&amp;'Display 730 &amp; 1200'!$AN$10,#REF!,"&lt;="&amp;'Display 730 &amp; 1200'!$AN$9))</f>
        <v>0</v>
      </c>
      <c r="E2347">
        <f>IF($C2347="",0,SUMIFS(#REF!,#REF!,$C2347,#REF!,"&gt;="&amp;'Display 730 &amp; 1200'!$AN$12,#REF!,"&lt;="&amp;'Display 730 &amp; 1200'!$AN$11))</f>
        <v>0</v>
      </c>
    </row>
    <row r="2348" spans="1:5">
      <c r="A2348" t="str">
        <f>IF(INDEX('Display 730 &amp; 1200'!$A:$A,ROW())="","",INDEX('Display 730 &amp; 1200'!$A:$A,ROW()))</f>
        <v/>
      </c>
      <c r="B2348" t="str">
        <f>IF(INDEX('Display 730 &amp; 1200'!$B:$B,ROW())="","",INDEX('Display 730 &amp; 1200'!$B:$B,ROW()))</f>
        <v/>
      </c>
      <c r="C2348" t="str">
        <f>IF(INDEX('Display 730 &amp; 1200'!$D:$D,ROW())="","",INDEX('Display 730 &amp; 1200'!$D:$D,ROW()))</f>
        <v/>
      </c>
      <c r="D2348">
        <f>IF($C2348="",0,SUMIFS(#REF!,#REF!,$C2348,#REF!,"&gt;="&amp;'Display 730 &amp; 1200'!$AN$10,#REF!,"&lt;="&amp;'Display 730 &amp; 1200'!$AN$9))</f>
        <v>0</v>
      </c>
      <c r="E2348">
        <f>IF($C2348="",0,SUMIFS(#REF!,#REF!,$C2348,#REF!,"&gt;="&amp;'Display 730 &amp; 1200'!$AN$12,#REF!,"&lt;="&amp;'Display 730 &amp; 1200'!$AN$11))</f>
        <v>0</v>
      </c>
    </row>
    <row r="2349" spans="1:5">
      <c r="A2349" t="str">
        <f>IF(INDEX('Display 730 &amp; 1200'!$A:$A,ROW())="","",INDEX('Display 730 &amp; 1200'!$A:$A,ROW()))</f>
        <v/>
      </c>
      <c r="B2349" t="str">
        <f>IF(INDEX('Display 730 &amp; 1200'!$B:$B,ROW())="","",INDEX('Display 730 &amp; 1200'!$B:$B,ROW()))</f>
        <v/>
      </c>
      <c r="C2349" t="str">
        <f>IF(INDEX('Display 730 &amp; 1200'!$D:$D,ROW())="","",INDEX('Display 730 &amp; 1200'!$D:$D,ROW()))</f>
        <v/>
      </c>
      <c r="D2349">
        <f>IF($C2349="",0,SUMIFS(#REF!,#REF!,$C2349,#REF!,"&gt;="&amp;'Display 730 &amp; 1200'!$AN$10,#REF!,"&lt;="&amp;'Display 730 &amp; 1200'!$AN$9))</f>
        <v>0</v>
      </c>
      <c r="E2349">
        <f>IF($C2349="",0,SUMIFS(#REF!,#REF!,$C2349,#REF!,"&gt;="&amp;'Display 730 &amp; 1200'!$AN$12,#REF!,"&lt;="&amp;'Display 730 &amp; 1200'!$AN$11))</f>
        <v>0</v>
      </c>
    </row>
    <row r="2350" spans="1:5">
      <c r="A2350" t="str">
        <f>IF(INDEX('Display 730 &amp; 1200'!$A:$A,ROW())="","",INDEX('Display 730 &amp; 1200'!$A:$A,ROW()))</f>
        <v/>
      </c>
      <c r="B2350" t="str">
        <f>IF(INDEX('Display 730 &amp; 1200'!$B:$B,ROW())="","",INDEX('Display 730 &amp; 1200'!$B:$B,ROW()))</f>
        <v/>
      </c>
      <c r="C2350" t="str">
        <f>IF(INDEX('Display 730 &amp; 1200'!$D:$D,ROW())="","",INDEX('Display 730 &amp; 1200'!$D:$D,ROW()))</f>
        <v/>
      </c>
      <c r="D2350">
        <f>IF($C2350="",0,SUMIFS(#REF!,#REF!,$C2350,#REF!,"&gt;="&amp;'Display 730 &amp; 1200'!$AN$10,#REF!,"&lt;="&amp;'Display 730 &amp; 1200'!$AN$9))</f>
        <v>0</v>
      </c>
      <c r="E2350">
        <f>IF($C2350="",0,SUMIFS(#REF!,#REF!,$C2350,#REF!,"&gt;="&amp;'Display 730 &amp; 1200'!$AN$12,#REF!,"&lt;="&amp;'Display 730 &amp; 1200'!$AN$11))</f>
        <v>0</v>
      </c>
    </row>
    <row r="2351" spans="1:5">
      <c r="A2351" t="str">
        <f>IF(INDEX('Display 730 &amp; 1200'!$A:$A,ROW())="","",INDEX('Display 730 &amp; 1200'!$A:$A,ROW()))</f>
        <v/>
      </c>
      <c r="B2351" t="str">
        <f>IF(INDEX('Display 730 &amp; 1200'!$B:$B,ROW())="","",INDEX('Display 730 &amp; 1200'!$B:$B,ROW()))</f>
        <v/>
      </c>
      <c r="C2351" t="str">
        <f>IF(INDEX('Display 730 &amp; 1200'!$D:$D,ROW())="","",INDEX('Display 730 &amp; 1200'!$D:$D,ROW()))</f>
        <v/>
      </c>
      <c r="D2351">
        <f>IF($C2351="",0,SUMIFS(#REF!,#REF!,$C2351,#REF!,"&gt;="&amp;'Display 730 &amp; 1200'!$AN$10,#REF!,"&lt;="&amp;'Display 730 &amp; 1200'!$AN$9))</f>
        <v>0</v>
      </c>
      <c r="E2351">
        <f>IF($C2351="",0,SUMIFS(#REF!,#REF!,$C2351,#REF!,"&gt;="&amp;'Display 730 &amp; 1200'!$AN$12,#REF!,"&lt;="&amp;'Display 730 &amp; 1200'!$AN$11))</f>
        <v>0</v>
      </c>
    </row>
    <row r="2352" spans="1:5">
      <c r="A2352" t="str">
        <f>IF(INDEX('Display 730 &amp; 1200'!$A:$A,ROW())="","",INDEX('Display 730 &amp; 1200'!$A:$A,ROW()))</f>
        <v/>
      </c>
      <c r="B2352" t="str">
        <f>IF(INDEX('Display 730 &amp; 1200'!$B:$B,ROW())="","",INDEX('Display 730 &amp; 1200'!$B:$B,ROW()))</f>
        <v/>
      </c>
      <c r="C2352" t="str">
        <f>IF(INDEX('Display 730 &amp; 1200'!$D:$D,ROW())="","",INDEX('Display 730 &amp; 1200'!$D:$D,ROW()))</f>
        <v/>
      </c>
      <c r="D2352">
        <f>IF($C2352="",0,SUMIFS(#REF!,#REF!,$C2352,#REF!,"&gt;="&amp;'Display 730 &amp; 1200'!$AN$10,#REF!,"&lt;="&amp;'Display 730 &amp; 1200'!$AN$9))</f>
        <v>0</v>
      </c>
      <c r="E2352">
        <f>IF($C2352="",0,SUMIFS(#REF!,#REF!,$C2352,#REF!,"&gt;="&amp;'Display 730 &amp; 1200'!$AN$12,#REF!,"&lt;="&amp;'Display 730 &amp; 1200'!$AN$11))</f>
        <v>0</v>
      </c>
    </row>
    <row r="2353" spans="1:5">
      <c r="A2353" t="str">
        <f>IF(INDEX('Display 730 &amp; 1200'!$A:$A,ROW())="","",INDEX('Display 730 &amp; 1200'!$A:$A,ROW()))</f>
        <v/>
      </c>
      <c r="B2353" t="str">
        <f>IF(INDEX('Display 730 &amp; 1200'!$B:$B,ROW())="","",INDEX('Display 730 &amp; 1200'!$B:$B,ROW()))</f>
        <v/>
      </c>
      <c r="C2353" t="str">
        <f>IF(INDEX('Display 730 &amp; 1200'!$D:$D,ROW())="","",INDEX('Display 730 &amp; 1200'!$D:$D,ROW()))</f>
        <v/>
      </c>
      <c r="D2353">
        <f>IF($C2353="",0,SUMIFS(#REF!,#REF!,$C2353,#REF!,"&gt;="&amp;'Display 730 &amp; 1200'!$AN$10,#REF!,"&lt;="&amp;'Display 730 &amp; 1200'!$AN$9))</f>
        <v>0</v>
      </c>
      <c r="E2353">
        <f>IF($C2353="",0,SUMIFS(#REF!,#REF!,$C2353,#REF!,"&gt;="&amp;'Display 730 &amp; 1200'!$AN$12,#REF!,"&lt;="&amp;'Display 730 &amp; 1200'!$AN$11))</f>
        <v>0</v>
      </c>
    </row>
    <row r="2354" spans="1:5">
      <c r="A2354" t="str">
        <f>IF(INDEX('Display 730 &amp; 1200'!$A:$A,ROW())="","",INDEX('Display 730 &amp; 1200'!$A:$A,ROW()))</f>
        <v/>
      </c>
      <c r="B2354" t="str">
        <f>IF(INDEX('Display 730 &amp; 1200'!$B:$B,ROW())="","",INDEX('Display 730 &amp; 1200'!$B:$B,ROW()))</f>
        <v/>
      </c>
      <c r="C2354" t="str">
        <f>IF(INDEX('Display 730 &amp; 1200'!$D:$D,ROW())="","",INDEX('Display 730 &amp; 1200'!$D:$D,ROW()))</f>
        <v/>
      </c>
      <c r="D2354">
        <f>IF($C2354="",0,SUMIFS(#REF!,#REF!,$C2354,#REF!,"&gt;="&amp;'Display 730 &amp; 1200'!$AN$10,#REF!,"&lt;="&amp;'Display 730 &amp; 1200'!$AN$9))</f>
        <v>0</v>
      </c>
      <c r="E2354">
        <f>IF($C2354="",0,SUMIFS(#REF!,#REF!,$C2354,#REF!,"&gt;="&amp;'Display 730 &amp; 1200'!$AN$12,#REF!,"&lt;="&amp;'Display 730 &amp; 1200'!$AN$11))</f>
        <v>0</v>
      </c>
    </row>
    <row r="2355" spans="1:5">
      <c r="A2355" t="str">
        <f>IF(INDEX('Display 730 &amp; 1200'!$A:$A,ROW())="","",INDEX('Display 730 &amp; 1200'!$A:$A,ROW()))</f>
        <v/>
      </c>
      <c r="B2355" t="str">
        <f>IF(INDEX('Display 730 &amp; 1200'!$B:$B,ROW())="","",INDEX('Display 730 &amp; 1200'!$B:$B,ROW()))</f>
        <v/>
      </c>
      <c r="C2355" t="str">
        <f>IF(INDEX('Display 730 &amp; 1200'!$D:$D,ROW())="","",INDEX('Display 730 &amp; 1200'!$D:$D,ROW()))</f>
        <v/>
      </c>
      <c r="D2355">
        <f>IF($C2355="",0,SUMIFS(#REF!,#REF!,$C2355,#REF!,"&gt;="&amp;'Display 730 &amp; 1200'!$AN$10,#REF!,"&lt;="&amp;'Display 730 &amp; 1200'!$AN$9))</f>
        <v>0</v>
      </c>
      <c r="E2355">
        <f>IF($C2355="",0,SUMIFS(#REF!,#REF!,$C2355,#REF!,"&gt;="&amp;'Display 730 &amp; 1200'!$AN$12,#REF!,"&lt;="&amp;'Display 730 &amp; 1200'!$AN$11))</f>
        <v>0</v>
      </c>
    </row>
    <row r="2356" spans="1:5">
      <c r="A2356" t="str">
        <f>IF(INDEX('Display 730 &amp; 1200'!$A:$A,ROW())="","",INDEX('Display 730 &amp; 1200'!$A:$A,ROW()))</f>
        <v/>
      </c>
      <c r="B2356" t="str">
        <f>IF(INDEX('Display 730 &amp; 1200'!$B:$B,ROW())="","",INDEX('Display 730 &amp; 1200'!$B:$B,ROW()))</f>
        <v/>
      </c>
      <c r="C2356" t="str">
        <f>IF(INDEX('Display 730 &amp; 1200'!$D:$D,ROW())="","",INDEX('Display 730 &amp; 1200'!$D:$D,ROW()))</f>
        <v/>
      </c>
      <c r="D2356">
        <f>IF($C2356="",0,SUMIFS(#REF!,#REF!,$C2356,#REF!,"&gt;="&amp;'Display 730 &amp; 1200'!$AN$10,#REF!,"&lt;="&amp;'Display 730 &amp; 1200'!$AN$9))</f>
        <v>0</v>
      </c>
      <c r="E2356">
        <f>IF($C2356="",0,SUMIFS(#REF!,#REF!,$C2356,#REF!,"&gt;="&amp;'Display 730 &amp; 1200'!$AN$12,#REF!,"&lt;="&amp;'Display 730 &amp; 1200'!$AN$11))</f>
        <v>0</v>
      </c>
    </row>
    <row r="2357" spans="1:5">
      <c r="A2357" t="str">
        <f>IF(INDEX('Display 730 &amp; 1200'!$A:$A,ROW())="","",INDEX('Display 730 &amp; 1200'!$A:$A,ROW()))</f>
        <v/>
      </c>
      <c r="B2357" t="str">
        <f>IF(INDEX('Display 730 &amp; 1200'!$B:$B,ROW())="","",INDEX('Display 730 &amp; 1200'!$B:$B,ROW()))</f>
        <v/>
      </c>
      <c r="C2357" t="str">
        <f>IF(INDEX('Display 730 &amp; 1200'!$D:$D,ROW())="","",INDEX('Display 730 &amp; 1200'!$D:$D,ROW()))</f>
        <v/>
      </c>
      <c r="D2357">
        <f>IF($C2357="",0,SUMIFS(#REF!,#REF!,$C2357,#REF!,"&gt;="&amp;'Display 730 &amp; 1200'!$AN$10,#REF!,"&lt;="&amp;'Display 730 &amp; 1200'!$AN$9))</f>
        <v>0</v>
      </c>
      <c r="E2357">
        <f>IF($C2357="",0,SUMIFS(#REF!,#REF!,$C2357,#REF!,"&gt;="&amp;'Display 730 &amp; 1200'!$AN$12,#REF!,"&lt;="&amp;'Display 730 &amp; 1200'!$AN$11))</f>
        <v>0</v>
      </c>
    </row>
    <row r="2358" spans="1:5">
      <c r="A2358" t="str">
        <f>IF(INDEX('Display 730 &amp; 1200'!$A:$A,ROW())="","",INDEX('Display 730 &amp; 1200'!$A:$A,ROW()))</f>
        <v/>
      </c>
      <c r="B2358" t="str">
        <f>IF(INDEX('Display 730 &amp; 1200'!$B:$B,ROW())="","",INDEX('Display 730 &amp; 1200'!$B:$B,ROW()))</f>
        <v/>
      </c>
      <c r="C2358" t="str">
        <f>IF(INDEX('Display 730 &amp; 1200'!$D:$D,ROW())="","",INDEX('Display 730 &amp; 1200'!$D:$D,ROW()))</f>
        <v/>
      </c>
      <c r="D2358">
        <f>IF($C2358="",0,SUMIFS(#REF!,#REF!,$C2358,#REF!,"&gt;="&amp;'Display 730 &amp; 1200'!$AN$10,#REF!,"&lt;="&amp;'Display 730 &amp; 1200'!$AN$9))</f>
        <v>0</v>
      </c>
      <c r="E2358">
        <f>IF($C2358="",0,SUMIFS(#REF!,#REF!,$C2358,#REF!,"&gt;="&amp;'Display 730 &amp; 1200'!$AN$12,#REF!,"&lt;="&amp;'Display 730 &amp; 1200'!$AN$11))</f>
        <v>0</v>
      </c>
    </row>
    <row r="2359" spans="1:5">
      <c r="A2359" t="str">
        <f>IF(INDEX('Display 730 &amp; 1200'!$A:$A,ROW())="","",INDEX('Display 730 &amp; 1200'!$A:$A,ROW()))</f>
        <v/>
      </c>
      <c r="B2359" t="str">
        <f>IF(INDEX('Display 730 &amp; 1200'!$B:$B,ROW())="","",INDEX('Display 730 &amp; 1200'!$B:$B,ROW()))</f>
        <v/>
      </c>
      <c r="C2359" t="str">
        <f>IF(INDEX('Display 730 &amp; 1200'!$D:$D,ROW())="","",INDEX('Display 730 &amp; 1200'!$D:$D,ROW()))</f>
        <v/>
      </c>
      <c r="D2359">
        <f>IF($C2359="",0,SUMIFS(#REF!,#REF!,$C2359,#REF!,"&gt;="&amp;'Display 730 &amp; 1200'!$AN$10,#REF!,"&lt;="&amp;'Display 730 &amp; 1200'!$AN$9))</f>
        <v>0</v>
      </c>
      <c r="E2359">
        <f>IF($C2359="",0,SUMIFS(#REF!,#REF!,$C2359,#REF!,"&gt;="&amp;'Display 730 &amp; 1200'!$AN$12,#REF!,"&lt;="&amp;'Display 730 &amp; 1200'!$AN$11))</f>
        <v>0</v>
      </c>
    </row>
    <row r="2360" spans="1:5">
      <c r="A2360" t="str">
        <f>IF(INDEX('Display 730 &amp; 1200'!$A:$A,ROW())="","",INDEX('Display 730 &amp; 1200'!$A:$A,ROW()))</f>
        <v/>
      </c>
      <c r="B2360" t="str">
        <f>IF(INDEX('Display 730 &amp; 1200'!$B:$B,ROW())="","",INDEX('Display 730 &amp; 1200'!$B:$B,ROW()))</f>
        <v/>
      </c>
      <c r="C2360" t="str">
        <f>IF(INDEX('Display 730 &amp; 1200'!$D:$D,ROW())="","",INDEX('Display 730 &amp; 1200'!$D:$D,ROW()))</f>
        <v/>
      </c>
      <c r="D2360">
        <f>IF($C2360="",0,SUMIFS(#REF!,#REF!,$C2360,#REF!,"&gt;="&amp;'Display 730 &amp; 1200'!$AN$10,#REF!,"&lt;="&amp;'Display 730 &amp; 1200'!$AN$9))</f>
        <v>0</v>
      </c>
      <c r="E2360">
        <f>IF($C2360="",0,SUMIFS(#REF!,#REF!,$C2360,#REF!,"&gt;="&amp;'Display 730 &amp; 1200'!$AN$12,#REF!,"&lt;="&amp;'Display 730 &amp; 1200'!$AN$11))</f>
        <v>0</v>
      </c>
    </row>
    <row r="2361" spans="1:5">
      <c r="A2361" t="str">
        <f>IF(INDEX('Display 730 &amp; 1200'!$A:$A,ROW())="","",INDEX('Display 730 &amp; 1200'!$A:$A,ROW()))</f>
        <v/>
      </c>
      <c r="B2361" t="str">
        <f>IF(INDEX('Display 730 &amp; 1200'!$B:$B,ROW())="","",INDEX('Display 730 &amp; 1200'!$B:$B,ROW()))</f>
        <v/>
      </c>
      <c r="C2361" t="str">
        <f>IF(INDEX('Display 730 &amp; 1200'!$D:$D,ROW())="","",INDEX('Display 730 &amp; 1200'!$D:$D,ROW()))</f>
        <v/>
      </c>
      <c r="D2361">
        <f>IF($C2361="",0,SUMIFS(#REF!,#REF!,$C2361,#REF!,"&gt;="&amp;'Display 730 &amp; 1200'!$AN$10,#REF!,"&lt;="&amp;'Display 730 &amp; 1200'!$AN$9))</f>
        <v>0</v>
      </c>
      <c r="E2361">
        <f>IF($C2361="",0,SUMIFS(#REF!,#REF!,$C2361,#REF!,"&gt;="&amp;'Display 730 &amp; 1200'!$AN$12,#REF!,"&lt;="&amp;'Display 730 &amp; 1200'!$AN$11))</f>
        <v>0</v>
      </c>
    </row>
    <row r="2362" spans="1:5">
      <c r="A2362" t="str">
        <f>IF(INDEX('Display 730 &amp; 1200'!$A:$A,ROW())="","",INDEX('Display 730 &amp; 1200'!$A:$A,ROW()))</f>
        <v/>
      </c>
      <c r="B2362" t="str">
        <f>IF(INDEX('Display 730 &amp; 1200'!$B:$B,ROW())="","",INDEX('Display 730 &amp; 1200'!$B:$B,ROW()))</f>
        <v/>
      </c>
      <c r="C2362" t="str">
        <f>IF(INDEX('Display 730 &amp; 1200'!$D:$D,ROW())="","",INDEX('Display 730 &amp; 1200'!$D:$D,ROW()))</f>
        <v/>
      </c>
      <c r="D2362">
        <f>IF($C2362="",0,SUMIFS(#REF!,#REF!,$C2362,#REF!,"&gt;="&amp;'Display 730 &amp; 1200'!$AN$10,#REF!,"&lt;="&amp;'Display 730 &amp; 1200'!$AN$9))</f>
        <v>0</v>
      </c>
      <c r="E2362">
        <f>IF($C2362="",0,SUMIFS(#REF!,#REF!,$C2362,#REF!,"&gt;="&amp;'Display 730 &amp; 1200'!$AN$12,#REF!,"&lt;="&amp;'Display 730 &amp; 1200'!$AN$11))</f>
        <v>0</v>
      </c>
    </row>
    <row r="2363" spans="1:5">
      <c r="A2363" t="str">
        <f>IF(INDEX('Display 730 &amp; 1200'!$A:$A,ROW())="","",INDEX('Display 730 &amp; 1200'!$A:$A,ROW()))</f>
        <v/>
      </c>
      <c r="B2363" t="str">
        <f>IF(INDEX('Display 730 &amp; 1200'!$B:$B,ROW())="","",INDEX('Display 730 &amp; 1200'!$B:$B,ROW()))</f>
        <v/>
      </c>
      <c r="C2363" t="str">
        <f>IF(INDEX('Display 730 &amp; 1200'!$D:$D,ROW())="","",INDEX('Display 730 &amp; 1200'!$D:$D,ROW()))</f>
        <v/>
      </c>
      <c r="D2363">
        <f>IF($C2363="",0,SUMIFS(#REF!,#REF!,$C2363,#REF!,"&gt;="&amp;'Display 730 &amp; 1200'!$AN$10,#REF!,"&lt;="&amp;'Display 730 &amp; 1200'!$AN$9))</f>
        <v>0</v>
      </c>
      <c r="E2363">
        <f>IF($C2363="",0,SUMIFS(#REF!,#REF!,$C2363,#REF!,"&gt;="&amp;'Display 730 &amp; 1200'!$AN$12,#REF!,"&lt;="&amp;'Display 730 &amp; 1200'!$AN$11))</f>
        <v>0</v>
      </c>
    </row>
    <row r="2364" spans="1:5">
      <c r="A2364" t="str">
        <f>IF(INDEX('Display 730 &amp; 1200'!$A:$A,ROW())="","",INDEX('Display 730 &amp; 1200'!$A:$A,ROW()))</f>
        <v/>
      </c>
      <c r="B2364" t="str">
        <f>IF(INDEX('Display 730 &amp; 1200'!$B:$B,ROW())="","",INDEX('Display 730 &amp; 1200'!$B:$B,ROW()))</f>
        <v/>
      </c>
      <c r="C2364" t="str">
        <f>IF(INDEX('Display 730 &amp; 1200'!$D:$D,ROW())="","",INDEX('Display 730 &amp; 1200'!$D:$D,ROW()))</f>
        <v/>
      </c>
      <c r="D2364">
        <f>IF($C2364="",0,SUMIFS(#REF!,#REF!,$C2364,#REF!,"&gt;="&amp;'Display 730 &amp; 1200'!$AN$10,#REF!,"&lt;="&amp;'Display 730 &amp; 1200'!$AN$9))</f>
        <v>0</v>
      </c>
      <c r="E2364">
        <f>IF($C2364="",0,SUMIFS(#REF!,#REF!,$C2364,#REF!,"&gt;="&amp;'Display 730 &amp; 1200'!$AN$12,#REF!,"&lt;="&amp;'Display 730 &amp; 1200'!$AN$11))</f>
        <v>0</v>
      </c>
    </row>
    <row r="2365" spans="1:5">
      <c r="A2365" t="str">
        <f>IF(INDEX('Display 730 &amp; 1200'!$A:$A,ROW())="","",INDEX('Display 730 &amp; 1200'!$A:$A,ROW()))</f>
        <v/>
      </c>
      <c r="B2365" t="str">
        <f>IF(INDEX('Display 730 &amp; 1200'!$B:$B,ROW())="","",INDEX('Display 730 &amp; 1200'!$B:$B,ROW()))</f>
        <v/>
      </c>
      <c r="C2365" t="str">
        <f>IF(INDEX('Display 730 &amp; 1200'!$D:$D,ROW())="","",INDEX('Display 730 &amp; 1200'!$D:$D,ROW()))</f>
        <v/>
      </c>
      <c r="D2365">
        <f>IF($C2365="",0,SUMIFS(#REF!,#REF!,$C2365,#REF!,"&gt;="&amp;'Display 730 &amp; 1200'!$AN$10,#REF!,"&lt;="&amp;'Display 730 &amp; 1200'!$AN$9))</f>
        <v>0</v>
      </c>
      <c r="E2365">
        <f>IF($C2365="",0,SUMIFS(#REF!,#REF!,$C2365,#REF!,"&gt;="&amp;'Display 730 &amp; 1200'!$AN$12,#REF!,"&lt;="&amp;'Display 730 &amp; 1200'!$AN$11))</f>
        <v>0</v>
      </c>
    </row>
    <row r="2366" spans="1:5">
      <c r="A2366" t="str">
        <f>IF(INDEX('Display 730 &amp; 1200'!$A:$A,ROW())="","",INDEX('Display 730 &amp; 1200'!$A:$A,ROW()))</f>
        <v/>
      </c>
      <c r="B2366" t="str">
        <f>IF(INDEX('Display 730 &amp; 1200'!$B:$B,ROW())="","",INDEX('Display 730 &amp; 1200'!$B:$B,ROW()))</f>
        <v/>
      </c>
      <c r="C2366" t="str">
        <f>IF(INDEX('Display 730 &amp; 1200'!$D:$D,ROW())="","",INDEX('Display 730 &amp; 1200'!$D:$D,ROW()))</f>
        <v/>
      </c>
      <c r="D2366">
        <f>IF($C2366="",0,SUMIFS(#REF!,#REF!,$C2366,#REF!,"&gt;="&amp;'Display 730 &amp; 1200'!$AN$10,#REF!,"&lt;="&amp;'Display 730 &amp; 1200'!$AN$9))</f>
        <v>0</v>
      </c>
      <c r="E2366">
        <f>IF($C2366="",0,SUMIFS(#REF!,#REF!,$C2366,#REF!,"&gt;="&amp;'Display 730 &amp; 1200'!$AN$12,#REF!,"&lt;="&amp;'Display 730 &amp; 1200'!$AN$11))</f>
        <v>0</v>
      </c>
    </row>
    <row r="2367" spans="1:5">
      <c r="A2367" t="str">
        <f>IF(INDEX('Display 730 &amp; 1200'!$A:$A,ROW())="","",INDEX('Display 730 &amp; 1200'!$A:$A,ROW()))</f>
        <v/>
      </c>
      <c r="B2367" t="str">
        <f>IF(INDEX('Display 730 &amp; 1200'!$B:$B,ROW())="","",INDEX('Display 730 &amp; 1200'!$B:$B,ROW()))</f>
        <v/>
      </c>
      <c r="C2367" t="str">
        <f>IF(INDEX('Display 730 &amp; 1200'!$D:$D,ROW())="","",INDEX('Display 730 &amp; 1200'!$D:$D,ROW()))</f>
        <v/>
      </c>
      <c r="D2367">
        <f>IF($C2367="",0,SUMIFS(#REF!,#REF!,$C2367,#REF!,"&gt;="&amp;'Display 730 &amp; 1200'!$AN$10,#REF!,"&lt;="&amp;'Display 730 &amp; 1200'!$AN$9))</f>
        <v>0</v>
      </c>
      <c r="E2367">
        <f>IF($C2367="",0,SUMIFS(#REF!,#REF!,$C2367,#REF!,"&gt;="&amp;'Display 730 &amp; 1200'!$AN$12,#REF!,"&lt;="&amp;'Display 730 &amp; 1200'!$AN$11))</f>
        <v>0</v>
      </c>
    </row>
    <row r="2368" spans="1:5">
      <c r="A2368" t="str">
        <f>IF(INDEX('Display 730 &amp; 1200'!$A:$A,ROW())="","",INDEX('Display 730 &amp; 1200'!$A:$A,ROW()))</f>
        <v/>
      </c>
      <c r="B2368" t="str">
        <f>IF(INDEX('Display 730 &amp; 1200'!$B:$B,ROW())="","",INDEX('Display 730 &amp; 1200'!$B:$B,ROW()))</f>
        <v/>
      </c>
      <c r="C2368" t="str">
        <f>IF(INDEX('Display 730 &amp; 1200'!$D:$D,ROW())="","",INDEX('Display 730 &amp; 1200'!$D:$D,ROW()))</f>
        <v/>
      </c>
      <c r="D2368">
        <f>IF($C2368="",0,SUMIFS(#REF!,#REF!,$C2368,#REF!,"&gt;="&amp;'Display 730 &amp; 1200'!$AN$10,#REF!,"&lt;="&amp;'Display 730 &amp; 1200'!$AN$9))</f>
        <v>0</v>
      </c>
      <c r="E2368">
        <f>IF($C2368="",0,SUMIFS(#REF!,#REF!,$C2368,#REF!,"&gt;="&amp;'Display 730 &amp; 1200'!$AN$12,#REF!,"&lt;="&amp;'Display 730 &amp; 1200'!$AN$11))</f>
        <v>0</v>
      </c>
    </row>
    <row r="2369" spans="1:5">
      <c r="A2369" t="str">
        <f>IF(INDEX('Display 730 &amp; 1200'!$A:$A,ROW())="","",INDEX('Display 730 &amp; 1200'!$A:$A,ROW()))</f>
        <v/>
      </c>
      <c r="B2369" t="str">
        <f>IF(INDEX('Display 730 &amp; 1200'!$B:$B,ROW())="","",INDEX('Display 730 &amp; 1200'!$B:$B,ROW()))</f>
        <v/>
      </c>
      <c r="C2369" t="str">
        <f>IF(INDEX('Display 730 &amp; 1200'!$D:$D,ROW())="","",INDEX('Display 730 &amp; 1200'!$D:$D,ROW()))</f>
        <v/>
      </c>
      <c r="D2369">
        <f>IF($C2369="",0,SUMIFS(#REF!,#REF!,$C2369,#REF!,"&gt;="&amp;'Display 730 &amp; 1200'!$AN$10,#REF!,"&lt;="&amp;'Display 730 &amp; 1200'!$AN$9))</f>
        <v>0</v>
      </c>
      <c r="E2369">
        <f>IF($C2369="",0,SUMIFS(#REF!,#REF!,$C2369,#REF!,"&gt;="&amp;'Display 730 &amp; 1200'!$AN$12,#REF!,"&lt;="&amp;'Display 730 &amp; 1200'!$AN$11))</f>
        <v>0</v>
      </c>
    </row>
    <row r="2370" spans="1:5">
      <c r="A2370" t="str">
        <f>IF(INDEX('Display 730 &amp; 1200'!$A:$A,ROW())="","",INDEX('Display 730 &amp; 1200'!$A:$A,ROW()))</f>
        <v/>
      </c>
      <c r="B2370" t="str">
        <f>IF(INDEX('Display 730 &amp; 1200'!$B:$B,ROW())="","",INDEX('Display 730 &amp; 1200'!$B:$B,ROW()))</f>
        <v/>
      </c>
      <c r="C2370" t="str">
        <f>IF(INDEX('Display 730 &amp; 1200'!$D:$D,ROW())="","",INDEX('Display 730 &amp; 1200'!$D:$D,ROW()))</f>
        <v/>
      </c>
      <c r="D2370">
        <f>IF($C2370="",0,SUMIFS(#REF!,#REF!,$C2370,#REF!,"&gt;="&amp;'Display 730 &amp; 1200'!$AN$10,#REF!,"&lt;="&amp;'Display 730 &amp; 1200'!$AN$9))</f>
        <v>0</v>
      </c>
      <c r="E2370">
        <f>IF($C2370="",0,SUMIFS(#REF!,#REF!,$C2370,#REF!,"&gt;="&amp;'Display 730 &amp; 1200'!$AN$12,#REF!,"&lt;="&amp;'Display 730 &amp; 1200'!$AN$11))</f>
        <v>0</v>
      </c>
    </row>
    <row r="2371" spans="1:5">
      <c r="A2371" t="str">
        <f>IF(INDEX('Display 730 &amp; 1200'!$A:$A,ROW())="","",INDEX('Display 730 &amp; 1200'!$A:$A,ROW()))</f>
        <v/>
      </c>
      <c r="B2371" t="str">
        <f>IF(INDEX('Display 730 &amp; 1200'!$B:$B,ROW())="","",INDEX('Display 730 &amp; 1200'!$B:$B,ROW()))</f>
        <v/>
      </c>
      <c r="C2371" t="str">
        <f>IF(INDEX('Display 730 &amp; 1200'!$D:$D,ROW())="","",INDEX('Display 730 &amp; 1200'!$D:$D,ROW()))</f>
        <v/>
      </c>
      <c r="D2371">
        <f>IF($C2371="",0,SUMIFS(#REF!,#REF!,$C2371,#REF!,"&gt;="&amp;'Display 730 &amp; 1200'!$AN$10,#REF!,"&lt;="&amp;'Display 730 &amp; 1200'!$AN$9))</f>
        <v>0</v>
      </c>
      <c r="E2371">
        <f>IF($C2371="",0,SUMIFS(#REF!,#REF!,$C2371,#REF!,"&gt;="&amp;'Display 730 &amp; 1200'!$AN$12,#REF!,"&lt;="&amp;'Display 730 &amp; 1200'!$AN$11))</f>
        <v>0</v>
      </c>
    </row>
    <row r="2372" spans="1:5">
      <c r="A2372" t="str">
        <f>IF(INDEX('Display 730 &amp; 1200'!$A:$A,ROW())="","",INDEX('Display 730 &amp; 1200'!$A:$A,ROW()))</f>
        <v/>
      </c>
      <c r="B2372" t="str">
        <f>IF(INDEX('Display 730 &amp; 1200'!$B:$B,ROW())="","",INDEX('Display 730 &amp; 1200'!$B:$B,ROW()))</f>
        <v/>
      </c>
      <c r="C2372" t="str">
        <f>IF(INDEX('Display 730 &amp; 1200'!$D:$D,ROW())="","",INDEX('Display 730 &amp; 1200'!$D:$D,ROW()))</f>
        <v/>
      </c>
      <c r="D2372">
        <f>IF($C2372="",0,SUMIFS(#REF!,#REF!,$C2372,#REF!,"&gt;="&amp;'Display 730 &amp; 1200'!$AN$10,#REF!,"&lt;="&amp;'Display 730 &amp; 1200'!$AN$9))</f>
        <v>0</v>
      </c>
      <c r="E2372">
        <f>IF($C2372="",0,SUMIFS(#REF!,#REF!,$C2372,#REF!,"&gt;="&amp;'Display 730 &amp; 1200'!$AN$12,#REF!,"&lt;="&amp;'Display 730 &amp; 1200'!$AN$11))</f>
        <v>0</v>
      </c>
    </row>
    <row r="2373" spans="1:5">
      <c r="A2373" t="str">
        <f>IF(INDEX('Display 730 &amp; 1200'!$A:$A,ROW())="","",INDEX('Display 730 &amp; 1200'!$A:$A,ROW()))</f>
        <v/>
      </c>
      <c r="B2373" t="str">
        <f>IF(INDEX('Display 730 &amp; 1200'!$B:$B,ROW())="","",INDEX('Display 730 &amp; 1200'!$B:$B,ROW()))</f>
        <v/>
      </c>
      <c r="C2373" t="str">
        <f>IF(INDEX('Display 730 &amp; 1200'!$D:$D,ROW())="","",INDEX('Display 730 &amp; 1200'!$D:$D,ROW()))</f>
        <v/>
      </c>
      <c r="D2373">
        <f>IF($C2373="",0,SUMIFS(#REF!,#REF!,$C2373,#REF!,"&gt;="&amp;'Display 730 &amp; 1200'!$AN$10,#REF!,"&lt;="&amp;'Display 730 &amp; 1200'!$AN$9))</f>
        <v>0</v>
      </c>
      <c r="E2373">
        <f>IF($C2373="",0,SUMIFS(#REF!,#REF!,$C2373,#REF!,"&gt;="&amp;'Display 730 &amp; 1200'!$AN$12,#REF!,"&lt;="&amp;'Display 730 &amp; 1200'!$AN$11))</f>
        <v>0</v>
      </c>
    </row>
    <row r="2374" spans="1:5">
      <c r="A2374" t="str">
        <f>IF(INDEX('Display 730 &amp; 1200'!$A:$A,ROW())="","",INDEX('Display 730 &amp; 1200'!$A:$A,ROW()))</f>
        <v/>
      </c>
      <c r="B2374" t="str">
        <f>IF(INDEX('Display 730 &amp; 1200'!$B:$B,ROW())="","",INDEX('Display 730 &amp; 1200'!$B:$B,ROW()))</f>
        <v/>
      </c>
      <c r="C2374" t="str">
        <f>IF(INDEX('Display 730 &amp; 1200'!$D:$D,ROW())="","",INDEX('Display 730 &amp; 1200'!$D:$D,ROW()))</f>
        <v/>
      </c>
      <c r="D2374">
        <f>IF($C2374="",0,SUMIFS(#REF!,#REF!,$C2374,#REF!,"&gt;="&amp;'Display 730 &amp; 1200'!$AN$10,#REF!,"&lt;="&amp;'Display 730 &amp; 1200'!$AN$9))</f>
        <v>0</v>
      </c>
      <c r="E2374">
        <f>IF($C2374="",0,SUMIFS(#REF!,#REF!,$C2374,#REF!,"&gt;="&amp;'Display 730 &amp; 1200'!$AN$12,#REF!,"&lt;="&amp;'Display 730 &amp; 1200'!$AN$11))</f>
        <v>0</v>
      </c>
    </row>
    <row r="2375" spans="1:5">
      <c r="A2375" t="str">
        <f>IF(INDEX('Display 730 &amp; 1200'!$A:$A,ROW())="","",INDEX('Display 730 &amp; 1200'!$A:$A,ROW()))</f>
        <v/>
      </c>
      <c r="B2375" t="str">
        <f>IF(INDEX('Display 730 &amp; 1200'!$B:$B,ROW())="","",INDEX('Display 730 &amp; 1200'!$B:$B,ROW()))</f>
        <v/>
      </c>
      <c r="C2375" t="str">
        <f>IF(INDEX('Display 730 &amp; 1200'!$D:$D,ROW())="","",INDEX('Display 730 &amp; 1200'!$D:$D,ROW()))</f>
        <v/>
      </c>
      <c r="D2375">
        <f>IF($C2375="",0,SUMIFS(#REF!,#REF!,$C2375,#REF!,"&gt;="&amp;'Display 730 &amp; 1200'!$AN$10,#REF!,"&lt;="&amp;'Display 730 &amp; 1200'!$AN$9))</f>
        <v>0</v>
      </c>
      <c r="E2375">
        <f>IF($C2375="",0,SUMIFS(#REF!,#REF!,$C2375,#REF!,"&gt;="&amp;'Display 730 &amp; 1200'!$AN$12,#REF!,"&lt;="&amp;'Display 730 &amp; 1200'!$AN$11))</f>
        <v>0</v>
      </c>
    </row>
    <row r="2376" spans="1:5">
      <c r="A2376" t="str">
        <f>IF(INDEX('Display 730 &amp; 1200'!$A:$A,ROW())="","",INDEX('Display 730 &amp; 1200'!$A:$A,ROW()))</f>
        <v/>
      </c>
      <c r="B2376" t="str">
        <f>IF(INDEX('Display 730 &amp; 1200'!$B:$B,ROW())="","",INDEX('Display 730 &amp; 1200'!$B:$B,ROW()))</f>
        <v/>
      </c>
      <c r="C2376" t="str">
        <f>IF(INDEX('Display 730 &amp; 1200'!$D:$D,ROW())="","",INDEX('Display 730 &amp; 1200'!$D:$D,ROW()))</f>
        <v/>
      </c>
      <c r="D2376">
        <f>IF($C2376="",0,SUMIFS(#REF!,#REF!,$C2376,#REF!,"&gt;="&amp;'Display 730 &amp; 1200'!$AN$10,#REF!,"&lt;="&amp;'Display 730 &amp; 1200'!$AN$9))</f>
        <v>0</v>
      </c>
      <c r="E2376">
        <f>IF($C2376="",0,SUMIFS(#REF!,#REF!,$C2376,#REF!,"&gt;="&amp;'Display 730 &amp; 1200'!$AN$12,#REF!,"&lt;="&amp;'Display 730 &amp; 1200'!$AN$11))</f>
        <v>0</v>
      </c>
    </row>
    <row r="2377" spans="1:5">
      <c r="A2377" t="str">
        <f>IF(INDEX('Display 730 &amp; 1200'!$A:$A,ROW())="","",INDEX('Display 730 &amp; 1200'!$A:$A,ROW()))</f>
        <v/>
      </c>
      <c r="B2377" t="str">
        <f>IF(INDEX('Display 730 &amp; 1200'!$B:$B,ROW())="","",INDEX('Display 730 &amp; 1200'!$B:$B,ROW()))</f>
        <v/>
      </c>
      <c r="C2377" t="str">
        <f>IF(INDEX('Display 730 &amp; 1200'!$D:$D,ROW())="","",INDEX('Display 730 &amp; 1200'!$D:$D,ROW()))</f>
        <v/>
      </c>
      <c r="D2377">
        <f>IF($C2377="",0,SUMIFS(#REF!,#REF!,$C2377,#REF!,"&gt;="&amp;'Display 730 &amp; 1200'!$AN$10,#REF!,"&lt;="&amp;'Display 730 &amp; 1200'!$AN$9))</f>
        <v>0</v>
      </c>
      <c r="E2377">
        <f>IF($C2377="",0,SUMIFS(#REF!,#REF!,$C2377,#REF!,"&gt;="&amp;'Display 730 &amp; 1200'!$AN$12,#REF!,"&lt;="&amp;'Display 730 &amp; 1200'!$AN$11))</f>
        <v>0</v>
      </c>
    </row>
    <row r="2378" spans="1:5">
      <c r="A2378" t="str">
        <f>IF(INDEX('Display 730 &amp; 1200'!$A:$A,ROW())="","",INDEX('Display 730 &amp; 1200'!$A:$A,ROW()))</f>
        <v/>
      </c>
      <c r="B2378" t="str">
        <f>IF(INDEX('Display 730 &amp; 1200'!$B:$B,ROW())="","",INDEX('Display 730 &amp; 1200'!$B:$B,ROW()))</f>
        <v/>
      </c>
      <c r="C2378" t="str">
        <f>IF(INDEX('Display 730 &amp; 1200'!$D:$D,ROW())="","",INDEX('Display 730 &amp; 1200'!$D:$D,ROW()))</f>
        <v/>
      </c>
      <c r="D2378">
        <f>IF($C2378="",0,SUMIFS(#REF!,#REF!,$C2378,#REF!,"&gt;="&amp;'Display 730 &amp; 1200'!$AN$10,#REF!,"&lt;="&amp;'Display 730 &amp; 1200'!$AN$9))</f>
        <v>0</v>
      </c>
      <c r="E2378">
        <f>IF($C2378="",0,SUMIFS(#REF!,#REF!,$C2378,#REF!,"&gt;="&amp;'Display 730 &amp; 1200'!$AN$12,#REF!,"&lt;="&amp;'Display 730 &amp; 1200'!$AN$11))</f>
        <v>0</v>
      </c>
    </row>
    <row r="2379" spans="1:5">
      <c r="A2379" t="str">
        <f>IF(INDEX('Display 730 &amp; 1200'!$A:$A,ROW())="","",INDEX('Display 730 &amp; 1200'!$A:$A,ROW()))</f>
        <v/>
      </c>
      <c r="B2379" t="str">
        <f>IF(INDEX('Display 730 &amp; 1200'!$B:$B,ROW())="","",INDEX('Display 730 &amp; 1200'!$B:$B,ROW()))</f>
        <v/>
      </c>
      <c r="C2379" t="str">
        <f>IF(INDEX('Display 730 &amp; 1200'!$D:$D,ROW())="","",INDEX('Display 730 &amp; 1200'!$D:$D,ROW()))</f>
        <v/>
      </c>
      <c r="D2379">
        <f>IF($C2379="",0,SUMIFS(#REF!,#REF!,$C2379,#REF!,"&gt;="&amp;'Display 730 &amp; 1200'!$AN$10,#REF!,"&lt;="&amp;'Display 730 &amp; 1200'!$AN$9))</f>
        <v>0</v>
      </c>
      <c r="E2379">
        <f>IF($C2379="",0,SUMIFS(#REF!,#REF!,$C2379,#REF!,"&gt;="&amp;'Display 730 &amp; 1200'!$AN$12,#REF!,"&lt;="&amp;'Display 730 &amp; 1200'!$AN$11))</f>
        <v>0</v>
      </c>
    </row>
    <row r="2380" spans="1:5">
      <c r="A2380" t="str">
        <f>IF(INDEX('Display 730 &amp; 1200'!$A:$A,ROW())="","",INDEX('Display 730 &amp; 1200'!$A:$A,ROW()))</f>
        <v/>
      </c>
      <c r="B2380" t="str">
        <f>IF(INDEX('Display 730 &amp; 1200'!$B:$B,ROW())="","",INDEX('Display 730 &amp; 1200'!$B:$B,ROW()))</f>
        <v/>
      </c>
      <c r="C2380" t="str">
        <f>IF(INDEX('Display 730 &amp; 1200'!$D:$D,ROW())="","",INDEX('Display 730 &amp; 1200'!$D:$D,ROW()))</f>
        <v/>
      </c>
      <c r="D2380">
        <f>IF($C2380="",0,SUMIFS(#REF!,#REF!,$C2380,#REF!,"&gt;="&amp;'Display 730 &amp; 1200'!$AN$10,#REF!,"&lt;="&amp;'Display 730 &amp; 1200'!$AN$9))</f>
        <v>0</v>
      </c>
      <c r="E2380">
        <f>IF($C2380="",0,SUMIFS(#REF!,#REF!,$C2380,#REF!,"&gt;="&amp;'Display 730 &amp; 1200'!$AN$12,#REF!,"&lt;="&amp;'Display 730 &amp; 1200'!$AN$11))</f>
        <v>0</v>
      </c>
    </row>
    <row r="2381" spans="1:5">
      <c r="A2381" t="str">
        <f>IF(INDEX('Display 730 &amp; 1200'!$A:$A,ROW())="","",INDEX('Display 730 &amp; 1200'!$A:$A,ROW()))</f>
        <v/>
      </c>
      <c r="B2381" t="str">
        <f>IF(INDEX('Display 730 &amp; 1200'!$B:$B,ROW())="","",INDEX('Display 730 &amp; 1200'!$B:$B,ROW()))</f>
        <v/>
      </c>
      <c r="C2381" t="str">
        <f>IF(INDEX('Display 730 &amp; 1200'!$D:$D,ROW())="","",INDEX('Display 730 &amp; 1200'!$D:$D,ROW()))</f>
        <v/>
      </c>
      <c r="D2381">
        <f>IF($C2381="",0,SUMIFS(#REF!,#REF!,$C2381,#REF!,"&gt;="&amp;'Display 730 &amp; 1200'!$AN$10,#REF!,"&lt;="&amp;'Display 730 &amp; 1200'!$AN$9))</f>
        <v>0</v>
      </c>
      <c r="E2381">
        <f>IF($C2381="",0,SUMIFS(#REF!,#REF!,$C2381,#REF!,"&gt;="&amp;'Display 730 &amp; 1200'!$AN$12,#REF!,"&lt;="&amp;'Display 730 &amp; 1200'!$AN$11))</f>
        <v>0</v>
      </c>
    </row>
    <row r="2382" spans="1:5">
      <c r="A2382" t="str">
        <f>IF(INDEX('Display 730 &amp; 1200'!$A:$A,ROW())="","",INDEX('Display 730 &amp; 1200'!$A:$A,ROW()))</f>
        <v/>
      </c>
      <c r="B2382" t="str">
        <f>IF(INDEX('Display 730 &amp; 1200'!$B:$B,ROW())="","",INDEX('Display 730 &amp; 1200'!$B:$B,ROW()))</f>
        <v/>
      </c>
      <c r="C2382" t="str">
        <f>IF(INDEX('Display 730 &amp; 1200'!$D:$D,ROW())="","",INDEX('Display 730 &amp; 1200'!$D:$D,ROW()))</f>
        <v/>
      </c>
      <c r="D2382">
        <f>IF($C2382="",0,SUMIFS(#REF!,#REF!,$C2382,#REF!,"&gt;="&amp;'Display 730 &amp; 1200'!$AN$10,#REF!,"&lt;="&amp;'Display 730 &amp; 1200'!$AN$9))</f>
        <v>0</v>
      </c>
      <c r="E2382">
        <f>IF($C2382="",0,SUMIFS(#REF!,#REF!,$C2382,#REF!,"&gt;="&amp;'Display 730 &amp; 1200'!$AN$12,#REF!,"&lt;="&amp;'Display 730 &amp; 1200'!$AN$11))</f>
        <v>0</v>
      </c>
    </row>
    <row r="2383" spans="1:5">
      <c r="A2383" t="str">
        <f>IF(INDEX('Display 730 &amp; 1200'!$A:$A,ROW())="","",INDEX('Display 730 &amp; 1200'!$A:$A,ROW()))</f>
        <v/>
      </c>
      <c r="B2383" t="str">
        <f>IF(INDEX('Display 730 &amp; 1200'!$B:$B,ROW())="","",INDEX('Display 730 &amp; 1200'!$B:$B,ROW()))</f>
        <v/>
      </c>
      <c r="C2383" t="str">
        <f>IF(INDEX('Display 730 &amp; 1200'!$D:$D,ROW())="","",INDEX('Display 730 &amp; 1200'!$D:$D,ROW()))</f>
        <v/>
      </c>
      <c r="D2383">
        <f>IF($C2383="",0,SUMIFS(#REF!,#REF!,$C2383,#REF!,"&gt;="&amp;'Display 730 &amp; 1200'!$AN$10,#REF!,"&lt;="&amp;'Display 730 &amp; 1200'!$AN$9))</f>
        <v>0</v>
      </c>
      <c r="E2383">
        <f>IF($C2383="",0,SUMIFS(#REF!,#REF!,$C2383,#REF!,"&gt;="&amp;'Display 730 &amp; 1200'!$AN$12,#REF!,"&lt;="&amp;'Display 730 &amp; 1200'!$AN$11))</f>
        <v>0</v>
      </c>
    </row>
    <row r="2384" spans="1:5">
      <c r="A2384" t="str">
        <f>IF(INDEX('Display 730 &amp; 1200'!$A:$A,ROW())="","",INDEX('Display 730 &amp; 1200'!$A:$A,ROW()))</f>
        <v/>
      </c>
      <c r="B2384" t="str">
        <f>IF(INDEX('Display 730 &amp; 1200'!$B:$B,ROW())="","",INDEX('Display 730 &amp; 1200'!$B:$B,ROW()))</f>
        <v/>
      </c>
      <c r="C2384" t="str">
        <f>IF(INDEX('Display 730 &amp; 1200'!$D:$D,ROW())="","",INDEX('Display 730 &amp; 1200'!$D:$D,ROW()))</f>
        <v/>
      </c>
      <c r="D2384">
        <f>IF($C2384="",0,SUMIFS(#REF!,#REF!,$C2384,#REF!,"&gt;="&amp;'Display 730 &amp; 1200'!$AN$10,#REF!,"&lt;="&amp;'Display 730 &amp; 1200'!$AN$9))</f>
        <v>0</v>
      </c>
      <c r="E2384">
        <f>IF($C2384="",0,SUMIFS(#REF!,#REF!,$C2384,#REF!,"&gt;="&amp;'Display 730 &amp; 1200'!$AN$12,#REF!,"&lt;="&amp;'Display 730 &amp; 1200'!$AN$11))</f>
        <v>0</v>
      </c>
    </row>
    <row r="2385" spans="1:5">
      <c r="A2385" t="str">
        <f>IF(INDEX('Display 730 &amp; 1200'!$A:$A,ROW())="","",INDEX('Display 730 &amp; 1200'!$A:$A,ROW()))</f>
        <v/>
      </c>
      <c r="B2385" t="str">
        <f>IF(INDEX('Display 730 &amp; 1200'!$B:$B,ROW())="","",INDEX('Display 730 &amp; 1200'!$B:$B,ROW()))</f>
        <v/>
      </c>
      <c r="C2385" t="str">
        <f>IF(INDEX('Display 730 &amp; 1200'!$D:$D,ROW())="","",INDEX('Display 730 &amp; 1200'!$D:$D,ROW()))</f>
        <v/>
      </c>
      <c r="D2385">
        <f>IF($C2385="",0,SUMIFS(#REF!,#REF!,$C2385,#REF!,"&gt;="&amp;'Display 730 &amp; 1200'!$AN$10,#REF!,"&lt;="&amp;'Display 730 &amp; 1200'!$AN$9))</f>
        <v>0</v>
      </c>
      <c r="E2385">
        <f>IF($C2385="",0,SUMIFS(#REF!,#REF!,$C2385,#REF!,"&gt;="&amp;'Display 730 &amp; 1200'!$AN$12,#REF!,"&lt;="&amp;'Display 730 &amp; 1200'!$AN$11))</f>
        <v>0</v>
      </c>
    </row>
    <row r="2386" spans="1:5">
      <c r="A2386" t="str">
        <f>IF(INDEX('Display 730 &amp; 1200'!$A:$A,ROW())="","",INDEX('Display 730 &amp; 1200'!$A:$A,ROW()))</f>
        <v/>
      </c>
      <c r="B2386" t="str">
        <f>IF(INDEX('Display 730 &amp; 1200'!$B:$B,ROW())="","",INDEX('Display 730 &amp; 1200'!$B:$B,ROW()))</f>
        <v/>
      </c>
      <c r="C2386" t="str">
        <f>IF(INDEX('Display 730 &amp; 1200'!$D:$D,ROW())="","",INDEX('Display 730 &amp; 1200'!$D:$D,ROW()))</f>
        <v/>
      </c>
      <c r="D2386">
        <f>IF($C2386="",0,SUMIFS(#REF!,#REF!,$C2386,#REF!,"&gt;="&amp;'Display 730 &amp; 1200'!$AN$10,#REF!,"&lt;="&amp;'Display 730 &amp; 1200'!$AN$9))</f>
        <v>0</v>
      </c>
      <c r="E2386">
        <f>IF($C2386="",0,SUMIFS(#REF!,#REF!,$C2386,#REF!,"&gt;="&amp;'Display 730 &amp; 1200'!$AN$12,#REF!,"&lt;="&amp;'Display 730 &amp; 1200'!$AN$11))</f>
        <v>0</v>
      </c>
    </row>
    <row r="2387" spans="1:5">
      <c r="A2387" t="str">
        <f>IF(INDEX('Display 730 &amp; 1200'!$A:$A,ROW())="","",INDEX('Display 730 &amp; 1200'!$A:$A,ROW()))</f>
        <v/>
      </c>
      <c r="B2387" t="str">
        <f>IF(INDEX('Display 730 &amp; 1200'!$B:$B,ROW())="","",INDEX('Display 730 &amp; 1200'!$B:$B,ROW()))</f>
        <v/>
      </c>
      <c r="C2387" t="str">
        <f>IF(INDEX('Display 730 &amp; 1200'!$D:$D,ROW())="","",INDEX('Display 730 &amp; 1200'!$D:$D,ROW()))</f>
        <v/>
      </c>
      <c r="D2387">
        <f>IF($C2387="",0,SUMIFS(#REF!,#REF!,$C2387,#REF!,"&gt;="&amp;'Display 730 &amp; 1200'!$AN$10,#REF!,"&lt;="&amp;'Display 730 &amp; 1200'!$AN$9))</f>
        <v>0</v>
      </c>
      <c r="E2387">
        <f>IF($C2387="",0,SUMIFS(#REF!,#REF!,$C2387,#REF!,"&gt;="&amp;'Display 730 &amp; 1200'!$AN$12,#REF!,"&lt;="&amp;'Display 730 &amp; 1200'!$AN$11))</f>
        <v>0</v>
      </c>
    </row>
    <row r="2388" spans="1:5">
      <c r="A2388" t="str">
        <f>IF(INDEX('Display 730 &amp; 1200'!$A:$A,ROW())="","",INDEX('Display 730 &amp; 1200'!$A:$A,ROW()))</f>
        <v/>
      </c>
      <c r="B2388" t="str">
        <f>IF(INDEX('Display 730 &amp; 1200'!$B:$B,ROW())="","",INDEX('Display 730 &amp; 1200'!$B:$B,ROW()))</f>
        <v/>
      </c>
      <c r="C2388" t="str">
        <f>IF(INDEX('Display 730 &amp; 1200'!$D:$D,ROW())="","",INDEX('Display 730 &amp; 1200'!$D:$D,ROW()))</f>
        <v/>
      </c>
      <c r="D2388">
        <f>IF($C2388="",0,SUMIFS(#REF!,#REF!,$C2388,#REF!,"&gt;="&amp;'Display 730 &amp; 1200'!$AN$10,#REF!,"&lt;="&amp;'Display 730 &amp; 1200'!$AN$9))</f>
        <v>0</v>
      </c>
      <c r="E2388">
        <f>IF($C2388="",0,SUMIFS(#REF!,#REF!,$C2388,#REF!,"&gt;="&amp;'Display 730 &amp; 1200'!$AN$12,#REF!,"&lt;="&amp;'Display 730 &amp; 1200'!$AN$11))</f>
        <v>0</v>
      </c>
    </row>
    <row r="2389" spans="1:5">
      <c r="A2389" t="str">
        <f>IF(INDEX('Display 730 &amp; 1200'!$A:$A,ROW())="","",INDEX('Display 730 &amp; 1200'!$A:$A,ROW()))</f>
        <v/>
      </c>
      <c r="B2389" t="str">
        <f>IF(INDEX('Display 730 &amp; 1200'!$B:$B,ROW())="","",INDEX('Display 730 &amp; 1200'!$B:$B,ROW()))</f>
        <v/>
      </c>
      <c r="C2389" t="str">
        <f>IF(INDEX('Display 730 &amp; 1200'!$D:$D,ROW())="","",INDEX('Display 730 &amp; 1200'!$D:$D,ROW()))</f>
        <v/>
      </c>
      <c r="D2389">
        <f>IF($C2389="",0,SUMIFS(#REF!,#REF!,$C2389,#REF!,"&gt;="&amp;'Display 730 &amp; 1200'!$AN$10,#REF!,"&lt;="&amp;'Display 730 &amp; 1200'!$AN$9))</f>
        <v>0</v>
      </c>
      <c r="E2389">
        <f>IF($C2389="",0,SUMIFS(#REF!,#REF!,$C2389,#REF!,"&gt;="&amp;'Display 730 &amp; 1200'!$AN$12,#REF!,"&lt;="&amp;'Display 730 &amp; 1200'!$AN$11))</f>
        <v>0</v>
      </c>
    </row>
    <row r="2390" spans="1:5">
      <c r="A2390" t="str">
        <f>IF(INDEX('Display 730 &amp; 1200'!$A:$A,ROW())="","",INDEX('Display 730 &amp; 1200'!$A:$A,ROW()))</f>
        <v/>
      </c>
      <c r="B2390" t="str">
        <f>IF(INDEX('Display 730 &amp; 1200'!$B:$B,ROW())="","",INDEX('Display 730 &amp; 1200'!$B:$B,ROW()))</f>
        <v/>
      </c>
      <c r="C2390" t="str">
        <f>IF(INDEX('Display 730 &amp; 1200'!$D:$D,ROW())="","",INDEX('Display 730 &amp; 1200'!$D:$D,ROW()))</f>
        <v/>
      </c>
      <c r="D2390">
        <f>IF($C2390="",0,SUMIFS(#REF!,#REF!,$C2390,#REF!,"&gt;="&amp;'Display 730 &amp; 1200'!$AN$10,#REF!,"&lt;="&amp;'Display 730 &amp; 1200'!$AN$9))</f>
        <v>0</v>
      </c>
      <c r="E2390">
        <f>IF($C2390="",0,SUMIFS(#REF!,#REF!,$C2390,#REF!,"&gt;="&amp;'Display 730 &amp; 1200'!$AN$12,#REF!,"&lt;="&amp;'Display 730 &amp; 1200'!$AN$11))</f>
        <v>0</v>
      </c>
    </row>
    <row r="2391" spans="1:5">
      <c r="A2391" t="str">
        <f>IF(INDEX('Display 730 &amp; 1200'!$A:$A,ROW())="","",INDEX('Display 730 &amp; 1200'!$A:$A,ROW()))</f>
        <v/>
      </c>
      <c r="B2391" t="str">
        <f>IF(INDEX('Display 730 &amp; 1200'!$B:$B,ROW())="","",INDEX('Display 730 &amp; 1200'!$B:$B,ROW()))</f>
        <v/>
      </c>
      <c r="C2391" t="str">
        <f>IF(INDEX('Display 730 &amp; 1200'!$D:$D,ROW())="","",INDEX('Display 730 &amp; 1200'!$D:$D,ROW()))</f>
        <v/>
      </c>
      <c r="D2391">
        <f>IF($C2391="",0,SUMIFS(#REF!,#REF!,$C2391,#REF!,"&gt;="&amp;'Display 730 &amp; 1200'!$AN$10,#REF!,"&lt;="&amp;'Display 730 &amp; 1200'!$AN$9))</f>
        <v>0</v>
      </c>
      <c r="E2391">
        <f>IF($C2391="",0,SUMIFS(#REF!,#REF!,$C2391,#REF!,"&gt;="&amp;'Display 730 &amp; 1200'!$AN$12,#REF!,"&lt;="&amp;'Display 730 &amp; 1200'!$AN$11))</f>
        <v>0</v>
      </c>
    </row>
    <row r="2392" spans="1:5">
      <c r="A2392" t="str">
        <f>IF(INDEX('Display 730 &amp; 1200'!$A:$A,ROW())="","",INDEX('Display 730 &amp; 1200'!$A:$A,ROW()))</f>
        <v/>
      </c>
      <c r="B2392" t="str">
        <f>IF(INDEX('Display 730 &amp; 1200'!$B:$B,ROW())="","",INDEX('Display 730 &amp; 1200'!$B:$B,ROW()))</f>
        <v/>
      </c>
      <c r="C2392" t="str">
        <f>IF(INDEX('Display 730 &amp; 1200'!$D:$D,ROW())="","",INDEX('Display 730 &amp; 1200'!$D:$D,ROW()))</f>
        <v/>
      </c>
      <c r="D2392">
        <f>IF($C2392="",0,SUMIFS(#REF!,#REF!,$C2392,#REF!,"&gt;="&amp;'Display 730 &amp; 1200'!$AN$10,#REF!,"&lt;="&amp;'Display 730 &amp; 1200'!$AN$9))</f>
        <v>0</v>
      </c>
      <c r="E2392">
        <f>IF($C2392="",0,SUMIFS(#REF!,#REF!,$C2392,#REF!,"&gt;="&amp;'Display 730 &amp; 1200'!$AN$12,#REF!,"&lt;="&amp;'Display 730 &amp; 1200'!$AN$11))</f>
        <v>0</v>
      </c>
    </row>
    <row r="2393" spans="1:5">
      <c r="A2393" t="str">
        <f>IF(INDEX('Display 730 &amp; 1200'!$A:$A,ROW())="","",INDEX('Display 730 &amp; 1200'!$A:$A,ROW()))</f>
        <v/>
      </c>
      <c r="B2393" t="str">
        <f>IF(INDEX('Display 730 &amp; 1200'!$B:$B,ROW())="","",INDEX('Display 730 &amp; 1200'!$B:$B,ROW()))</f>
        <v/>
      </c>
      <c r="C2393" t="str">
        <f>IF(INDEX('Display 730 &amp; 1200'!$D:$D,ROW())="","",INDEX('Display 730 &amp; 1200'!$D:$D,ROW()))</f>
        <v/>
      </c>
      <c r="D2393">
        <f>IF($C2393="",0,SUMIFS(#REF!,#REF!,$C2393,#REF!,"&gt;="&amp;'Display 730 &amp; 1200'!$AN$10,#REF!,"&lt;="&amp;'Display 730 &amp; 1200'!$AN$9))</f>
        <v>0</v>
      </c>
      <c r="E2393">
        <f>IF($C2393="",0,SUMIFS(#REF!,#REF!,$C2393,#REF!,"&gt;="&amp;'Display 730 &amp; 1200'!$AN$12,#REF!,"&lt;="&amp;'Display 730 &amp; 1200'!$AN$11))</f>
        <v>0</v>
      </c>
    </row>
    <row r="2394" spans="1:5">
      <c r="A2394" t="str">
        <f>IF(INDEX('Display 730 &amp; 1200'!$A:$A,ROW())="","",INDEX('Display 730 &amp; 1200'!$A:$A,ROW()))</f>
        <v/>
      </c>
      <c r="B2394" t="str">
        <f>IF(INDEX('Display 730 &amp; 1200'!$B:$B,ROW())="","",INDEX('Display 730 &amp; 1200'!$B:$B,ROW()))</f>
        <v/>
      </c>
      <c r="C2394" t="str">
        <f>IF(INDEX('Display 730 &amp; 1200'!$D:$D,ROW())="","",INDEX('Display 730 &amp; 1200'!$D:$D,ROW()))</f>
        <v/>
      </c>
      <c r="D2394">
        <f>IF($C2394="",0,SUMIFS(#REF!,#REF!,$C2394,#REF!,"&gt;="&amp;'Display 730 &amp; 1200'!$AN$10,#REF!,"&lt;="&amp;'Display 730 &amp; 1200'!$AN$9))</f>
        <v>0</v>
      </c>
      <c r="E2394">
        <f>IF($C2394="",0,SUMIFS(#REF!,#REF!,$C2394,#REF!,"&gt;="&amp;'Display 730 &amp; 1200'!$AN$12,#REF!,"&lt;="&amp;'Display 730 &amp; 1200'!$AN$11))</f>
        <v>0</v>
      </c>
    </row>
    <row r="2395" spans="1:5">
      <c r="A2395" t="str">
        <f>IF(INDEX('Display 730 &amp; 1200'!$A:$A,ROW())="","",INDEX('Display 730 &amp; 1200'!$A:$A,ROW()))</f>
        <v/>
      </c>
      <c r="B2395" t="str">
        <f>IF(INDEX('Display 730 &amp; 1200'!$B:$B,ROW())="","",INDEX('Display 730 &amp; 1200'!$B:$B,ROW()))</f>
        <v/>
      </c>
      <c r="C2395" t="str">
        <f>IF(INDEX('Display 730 &amp; 1200'!$D:$D,ROW())="","",INDEX('Display 730 &amp; 1200'!$D:$D,ROW()))</f>
        <v/>
      </c>
      <c r="D2395">
        <f>IF($C2395="",0,SUMIFS(#REF!,#REF!,$C2395,#REF!,"&gt;="&amp;'Display 730 &amp; 1200'!$AN$10,#REF!,"&lt;="&amp;'Display 730 &amp; 1200'!$AN$9))</f>
        <v>0</v>
      </c>
      <c r="E2395">
        <f>IF($C2395="",0,SUMIFS(#REF!,#REF!,$C2395,#REF!,"&gt;="&amp;'Display 730 &amp; 1200'!$AN$12,#REF!,"&lt;="&amp;'Display 730 &amp; 1200'!$AN$11))</f>
        <v>0</v>
      </c>
    </row>
    <row r="2396" spans="1:5">
      <c r="A2396" t="str">
        <f>IF(INDEX('Display 730 &amp; 1200'!$A:$A,ROW())="","",INDEX('Display 730 &amp; 1200'!$A:$A,ROW()))</f>
        <v/>
      </c>
      <c r="B2396" t="str">
        <f>IF(INDEX('Display 730 &amp; 1200'!$B:$B,ROW())="","",INDEX('Display 730 &amp; 1200'!$B:$B,ROW()))</f>
        <v/>
      </c>
      <c r="C2396" t="str">
        <f>IF(INDEX('Display 730 &amp; 1200'!$D:$D,ROW())="","",INDEX('Display 730 &amp; 1200'!$D:$D,ROW()))</f>
        <v/>
      </c>
      <c r="D2396">
        <f>IF($C2396="",0,SUMIFS(#REF!,#REF!,$C2396,#REF!,"&gt;="&amp;'Display 730 &amp; 1200'!$AN$10,#REF!,"&lt;="&amp;'Display 730 &amp; 1200'!$AN$9))</f>
        <v>0</v>
      </c>
      <c r="E2396">
        <f>IF($C2396="",0,SUMIFS(#REF!,#REF!,$C2396,#REF!,"&gt;="&amp;'Display 730 &amp; 1200'!$AN$12,#REF!,"&lt;="&amp;'Display 730 &amp; 1200'!$AN$11))</f>
        <v>0</v>
      </c>
    </row>
    <row r="2397" spans="1:5">
      <c r="A2397" t="str">
        <f>IF(INDEX('Display 730 &amp; 1200'!$A:$A,ROW())="","",INDEX('Display 730 &amp; 1200'!$A:$A,ROW()))</f>
        <v/>
      </c>
      <c r="B2397" t="str">
        <f>IF(INDEX('Display 730 &amp; 1200'!$B:$B,ROW())="","",INDEX('Display 730 &amp; 1200'!$B:$B,ROW()))</f>
        <v/>
      </c>
      <c r="C2397" t="str">
        <f>IF(INDEX('Display 730 &amp; 1200'!$D:$D,ROW())="","",INDEX('Display 730 &amp; 1200'!$D:$D,ROW()))</f>
        <v/>
      </c>
      <c r="D2397">
        <f>IF($C2397="",0,SUMIFS(#REF!,#REF!,$C2397,#REF!,"&gt;="&amp;'Display 730 &amp; 1200'!$AN$10,#REF!,"&lt;="&amp;'Display 730 &amp; 1200'!$AN$9))</f>
        <v>0</v>
      </c>
      <c r="E2397">
        <f>IF($C2397="",0,SUMIFS(#REF!,#REF!,$C2397,#REF!,"&gt;="&amp;'Display 730 &amp; 1200'!$AN$12,#REF!,"&lt;="&amp;'Display 730 &amp; 1200'!$AN$11))</f>
        <v>0</v>
      </c>
    </row>
    <row r="2398" spans="1:5">
      <c r="A2398" t="str">
        <f>IF(INDEX('Display 730 &amp; 1200'!$A:$A,ROW())="","",INDEX('Display 730 &amp; 1200'!$A:$A,ROW()))</f>
        <v/>
      </c>
      <c r="B2398" t="str">
        <f>IF(INDEX('Display 730 &amp; 1200'!$B:$B,ROW())="","",INDEX('Display 730 &amp; 1200'!$B:$B,ROW()))</f>
        <v/>
      </c>
      <c r="C2398" t="str">
        <f>IF(INDEX('Display 730 &amp; 1200'!$D:$D,ROW())="","",INDEX('Display 730 &amp; 1200'!$D:$D,ROW()))</f>
        <v/>
      </c>
      <c r="D2398">
        <f>IF($C2398="",0,SUMIFS(#REF!,#REF!,$C2398,#REF!,"&gt;="&amp;'Display 730 &amp; 1200'!$AN$10,#REF!,"&lt;="&amp;'Display 730 &amp; 1200'!$AN$9))</f>
        <v>0</v>
      </c>
      <c r="E2398">
        <f>IF($C2398="",0,SUMIFS(#REF!,#REF!,$C2398,#REF!,"&gt;="&amp;'Display 730 &amp; 1200'!$AN$12,#REF!,"&lt;="&amp;'Display 730 &amp; 1200'!$AN$11))</f>
        <v>0</v>
      </c>
    </row>
    <row r="2399" spans="1:5">
      <c r="A2399" t="str">
        <f>IF(INDEX('Display 730 &amp; 1200'!$A:$A,ROW())="","",INDEX('Display 730 &amp; 1200'!$A:$A,ROW()))</f>
        <v/>
      </c>
      <c r="B2399" t="str">
        <f>IF(INDEX('Display 730 &amp; 1200'!$B:$B,ROW())="","",INDEX('Display 730 &amp; 1200'!$B:$B,ROW()))</f>
        <v/>
      </c>
      <c r="C2399" t="str">
        <f>IF(INDEX('Display 730 &amp; 1200'!$D:$D,ROW())="","",INDEX('Display 730 &amp; 1200'!$D:$D,ROW()))</f>
        <v/>
      </c>
      <c r="D2399">
        <f>IF($C2399="",0,SUMIFS(#REF!,#REF!,$C2399,#REF!,"&gt;="&amp;'Display 730 &amp; 1200'!$AN$10,#REF!,"&lt;="&amp;'Display 730 &amp; 1200'!$AN$9))</f>
        <v>0</v>
      </c>
      <c r="E2399">
        <f>IF($C2399="",0,SUMIFS(#REF!,#REF!,$C2399,#REF!,"&gt;="&amp;'Display 730 &amp; 1200'!$AN$12,#REF!,"&lt;="&amp;'Display 730 &amp; 1200'!$AN$11))</f>
        <v>0</v>
      </c>
    </row>
    <row r="2400" spans="1:5">
      <c r="A2400" t="str">
        <f>IF(INDEX('Display 730 &amp; 1200'!$A:$A,ROW())="","",INDEX('Display 730 &amp; 1200'!$A:$A,ROW()))</f>
        <v/>
      </c>
      <c r="B2400" t="str">
        <f>IF(INDEX('Display 730 &amp; 1200'!$B:$B,ROW())="","",INDEX('Display 730 &amp; 1200'!$B:$B,ROW()))</f>
        <v/>
      </c>
      <c r="C2400" t="str">
        <f>IF(INDEX('Display 730 &amp; 1200'!$D:$D,ROW())="","",INDEX('Display 730 &amp; 1200'!$D:$D,ROW()))</f>
        <v/>
      </c>
      <c r="D2400">
        <f>IF($C2400="",0,SUMIFS(#REF!,#REF!,$C2400,#REF!,"&gt;="&amp;'Display 730 &amp; 1200'!$AN$10,#REF!,"&lt;="&amp;'Display 730 &amp; 1200'!$AN$9))</f>
        <v>0</v>
      </c>
      <c r="E2400">
        <f>IF($C2400="",0,SUMIFS(#REF!,#REF!,$C2400,#REF!,"&gt;="&amp;'Display 730 &amp; 1200'!$AN$12,#REF!,"&lt;="&amp;'Display 730 &amp; 1200'!$AN$11))</f>
        <v>0</v>
      </c>
    </row>
    <row r="2401" spans="1:5">
      <c r="A2401" t="str">
        <f>IF(INDEX('Display 730 &amp; 1200'!$A:$A,ROW())="","",INDEX('Display 730 &amp; 1200'!$A:$A,ROW()))</f>
        <v/>
      </c>
      <c r="B2401" t="str">
        <f>IF(INDEX('Display 730 &amp; 1200'!$B:$B,ROW())="","",INDEX('Display 730 &amp; 1200'!$B:$B,ROW()))</f>
        <v/>
      </c>
      <c r="C2401" t="str">
        <f>IF(INDEX('Display 730 &amp; 1200'!$D:$D,ROW())="","",INDEX('Display 730 &amp; 1200'!$D:$D,ROW()))</f>
        <v/>
      </c>
      <c r="D2401">
        <f>IF($C2401="",0,SUMIFS(#REF!,#REF!,$C2401,#REF!,"&gt;="&amp;'Display 730 &amp; 1200'!$AN$10,#REF!,"&lt;="&amp;'Display 730 &amp; 1200'!$AN$9))</f>
        <v>0</v>
      </c>
      <c r="E2401">
        <f>IF($C2401="",0,SUMIFS(#REF!,#REF!,$C2401,#REF!,"&gt;="&amp;'Display 730 &amp; 1200'!$AN$12,#REF!,"&lt;="&amp;'Display 730 &amp; 1200'!$AN$11))</f>
        <v>0</v>
      </c>
    </row>
    <row r="2402" spans="1:5">
      <c r="A2402" t="str">
        <f>IF(INDEX('Display 730 &amp; 1200'!$A:$A,ROW())="","",INDEX('Display 730 &amp; 1200'!$A:$A,ROW()))</f>
        <v/>
      </c>
      <c r="B2402" t="str">
        <f>IF(INDEX('Display 730 &amp; 1200'!$B:$B,ROW())="","",INDEX('Display 730 &amp; 1200'!$B:$B,ROW()))</f>
        <v/>
      </c>
      <c r="C2402" t="str">
        <f>IF(INDEX('Display 730 &amp; 1200'!$D:$D,ROW())="","",INDEX('Display 730 &amp; 1200'!$D:$D,ROW()))</f>
        <v/>
      </c>
      <c r="D2402">
        <f>IF($C2402="",0,SUMIFS(#REF!,#REF!,$C2402,#REF!,"&gt;="&amp;'Display 730 &amp; 1200'!$AN$10,#REF!,"&lt;="&amp;'Display 730 &amp; 1200'!$AN$9))</f>
        <v>0</v>
      </c>
      <c r="E2402">
        <f>IF($C2402="",0,SUMIFS(#REF!,#REF!,$C2402,#REF!,"&gt;="&amp;'Display 730 &amp; 1200'!$AN$12,#REF!,"&lt;="&amp;'Display 730 &amp; 1200'!$AN$11))</f>
        <v>0</v>
      </c>
    </row>
    <row r="2403" spans="1:5">
      <c r="A2403" t="str">
        <f>IF(INDEX('Display 730 &amp; 1200'!$A:$A,ROW())="","",INDEX('Display 730 &amp; 1200'!$A:$A,ROW()))</f>
        <v/>
      </c>
      <c r="B2403" t="str">
        <f>IF(INDEX('Display 730 &amp; 1200'!$B:$B,ROW())="","",INDEX('Display 730 &amp; 1200'!$B:$B,ROW()))</f>
        <v/>
      </c>
      <c r="C2403" t="str">
        <f>IF(INDEX('Display 730 &amp; 1200'!$D:$D,ROW())="","",INDEX('Display 730 &amp; 1200'!$D:$D,ROW()))</f>
        <v/>
      </c>
      <c r="D2403">
        <f>IF($C2403="",0,SUMIFS(#REF!,#REF!,$C2403,#REF!,"&gt;="&amp;'Display 730 &amp; 1200'!$AN$10,#REF!,"&lt;="&amp;'Display 730 &amp; 1200'!$AN$9))</f>
        <v>0</v>
      </c>
      <c r="E2403">
        <f>IF($C2403="",0,SUMIFS(#REF!,#REF!,$C2403,#REF!,"&gt;="&amp;'Display 730 &amp; 1200'!$AN$12,#REF!,"&lt;="&amp;'Display 730 &amp; 1200'!$AN$11))</f>
        <v>0</v>
      </c>
    </row>
    <row r="2404" spans="1:5">
      <c r="A2404" t="str">
        <f>IF(INDEX('Display 730 &amp; 1200'!$A:$A,ROW())="","",INDEX('Display 730 &amp; 1200'!$A:$A,ROW()))</f>
        <v/>
      </c>
      <c r="B2404" t="str">
        <f>IF(INDEX('Display 730 &amp; 1200'!$B:$B,ROW())="","",INDEX('Display 730 &amp; 1200'!$B:$B,ROW()))</f>
        <v/>
      </c>
      <c r="C2404" t="str">
        <f>IF(INDEX('Display 730 &amp; 1200'!$D:$D,ROW())="","",INDEX('Display 730 &amp; 1200'!$D:$D,ROW()))</f>
        <v/>
      </c>
      <c r="D2404">
        <f>IF($C2404="",0,SUMIFS(#REF!,#REF!,$C2404,#REF!,"&gt;="&amp;'Display 730 &amp; 1200'!$AN$10,#REF!,"&lt;="&amp;'Display 730 &amp; 1200'!$AN$9))</f>
        <v>0</v>
      </c>
      <c r="E2404">
        <f>IF($C2404="",0,SUMIFS(#REF!,#REF!,$C2404,#REF!,"&gt;="&amp;'Display 730 &amp; 1200'!$AN$12,#REF!,"&lt;="&amp;'Display 730 &amp; 1200'!$AN$11))</f>
        <v>0</v>
      </c>
    </row>
    <row r="2405" spans="1:5">
      <c r="A2405" t="str">
        <f>IF(INDEX('Display 730 &amp; 1200'!$A:$A,ROW())="","",INDEX('Display 730 &amp; 1200'!$A:$A,ROW()))</f>
        <v/>
      </c>
      <c r="B2405" t="str">
        <f>IF(INDEX('Display 730 &amp; 1200'!$B:$B,ROW())="","",INDEX('Display 730 &amp; 1200'!$B:$B,ROW()))</f>
        <v/>
      </c>
      <c r="C2405" t="str">
        <f>IF(INDEX('Display 730 &amp; 1200'!$D:$D,ROW())="","",INDEX('Display 730 &amp; 1200'!$D:$D,ROW()))</f>
        <v/>
      </c>
      <c r="D2405">
        <f>IF($C2405="",0,SUMIFS(#REF!,#REF!,$C2405,#REF!,"&gt;="&amp;'Display 730 &amp; 1200'!$AN$10,#REF!,"&lt;="&amp;'Display 730 &amp; 1200'!$AN$9))</f>
        <v>0</v>
      </c>
      <c r="E2405">
        <f>IF($C2405="",0,SUMIFS(#REF!,#REF!,$C2405,#REF!,"&gt;="&amp;'Display 730 &amp; 1200'!$AN$12,#REF!,"&lt;="&amp;'Display 730 &amp; 1200'!$AN$11))</f>
        <v>0</v>
      </c>
    </row>
    <row r="2406" spans="1:5">
      <c r="A2406" t="str">
        <f>IF(INDEX('Display 730 &amp; 1200'!$A:$A,ROW())="","",INDEX('Display 730 &amp; 1200'!$A:$A,ROW()))</f>
        <v/>
      </c>
      <c r="B2406" t="str">
        <f>IF(INDEX('Display 730 &amp; 1200'!$B:$B,ROW())="","",INDEX('Display 730 &amp; 1200'!$B:$B,ROW()))</f>
        <v/>
      </c>
      <c r="C2406" t="str">
        <f>IF(INDEX('Display 730 &amp; 1200'!$D:$D,ROW())="","",INDEX('Display 730 &amp; 1200'!$D:$D,ROW()))</f>
        <v/>
      </c>
      <c r="D2406">
        <f>IF($C2406="",0,SUMIFS(#REF!,#REF!,$C2406,#REF!,"&gt;="&amp;'Display 730 &amp; 1200'!$AN$10,#REF!,"&lt;="&amp;'Display 730 &amp; 1200'!$AN$9))</f>
        <v>0</v>
      </c>
      <c r="E2406">
        <f>IF($C2406="",0,SUMIFS(#REF!,#REF!,$C2406,#REF!,"&gt;="&amp;'Display 730 &amp; 1200'!$AN$12,#REF!,"&lt;="&amp;'Display 730 &amp; 1200'!$AN$11))</f>
        <v>0</v>
      </c>
    </row>
    <row r="2407" spans="1:5">
      <c r="A2407" t="str">
        <f>IF(INDEX('Display 730 &amp; 1200'!$A:$A,ROW())="","",INDEX('Display 730 &amp; 1200'!$A:$A,ROW()))</f>
        <v/>
      </c>
      <c r="B2407" t="str">
        <f>IF(INDEX('Display 730 &amp; 1200'!$B:$B,ROW())="","",INDEX('Display 730 &amp; 1200'!$B:$B,ROW()))</f>
        <v/>
      </c>
      <c r="C2407" t="str">
        <f>IF(INDEX('Display 730 &amp; 1200'!$D:$D,ROW())="","",INDEX('Display 730 &amp; 1200'!$D:$D,ROW()))</f>
        <v/>
      </c>
      <c r="D2407">
        <f>IF($C2407="",0,SUMIFS(#REF!,#REF!,$C2407,#REF!,"&gt;="&amp;'Display 730 &amp; 1200'!$AN$10,#REF!,"&lt;="&amp;'Display 730 &amp; 1200'!$AN$9))</f>
        <v>0</v>
      </c>
      <c r="E2407">
        <f>IF($C2407="",0,SUMIFS(#REF!,#REF!,$C2407,#REF!,"&gt;="&amp;'Display 730 &amp; 1200'!$AN$12,#REF!,"&lt;="&amp;'Display 730 &amp; 1200'!$AN$11))</f>
        <v>0</v>
      </c>
    </row>
    <row r="2408" spans="1:5">
      <c r="A2408" t="str">
        <f>IF(INDEX('Display 730 &amp; 1200'!$A:$A,ROW())="","",INDEX('Display 730 &amp; 1200'!$A:$A,ROW()))</f>
        <v/>
      </c>
      <c r="B2408" t="str">
        <f>IF(INDEX('Display 730 &amp; 1200'!$B:$B,ROW())="","",INDEX('Display 730 &amp; 1200'!$B:$B,ROW()))</f>
        <v/>
      </c>
      <c r="C2408" t="str">
        <f>IF(INDEX('Display 730 &amp; 1200'!$D:$D,ROW())="","",INDEX('Display 730 &amp; 1200'!$D:$D,ROW()))</f>
        <v/>
      </c>
      <c r="D2408">
        <f>IF($C2408="",0,SUMIFS(#REF!,#REF!,$C2408,#REF!,"&gt;="&amp;'Display 730 &amp; 1200'!$AN$10,#REF!,"&lt;="&amp;'Display 730 &amp; 1200'!$AN$9))</f>
        <v>0</v>
      </c>
      <c r="E2408">
        <f>IF($C2408="",0,SUMIFS(#REF!,#REF!,$C2408,#REF!,"&gt;="&amp;'Display 730 &amp; 1200'!$AN$12,#REF!,"&lt;="&amp;'Display 730 &amp; 1200'!$AN$11))</f>
        <v>0</v>
      </c>
    </row>
    <row r="2409" spans="1:5">
      <c r="A2409" t="str">
        <f>IF(INDEX('Display 730 &amp; 1200'!$A:$A,ROW())="","",INDEX('Display 730 &amp; 1200'!$A:$A,ROW()))</f>
        <v/>
      </c>
      <c r="B2409" t="str">
        <f>IF(INDEX('Display 730 &amp; 1200'!$B:$B,ROW())="","",INDEX('Display 730 &amp; 1200'!$B:$B,ROW()))</f>
        <v/>
      </c>
      <c r="C2409" t="str">
        <f>IF(INDEX('Display 730 &amp; 1200'!$D:$D,ROW())="","",INDEX('Display 730 &amp; 1200'!$D:$D,ROW()))</f>
        <v/>
      </c>
      <c r="D2409">
        <f>IF($C2409="",0,SUMIFS(#REF!,#REF!,$C2409,#REF!,"&gt;="&amp;'Display 730 &amp; 1200'!$AN$10,#REF!,"&lt;="&amp;'Display 730 &amp; 1200'!$AN$9))</f>
        <v>0</v>
      </c>
      <c r="E2409">
        <f>IF($C2409="",0,SUMIFS(#REF!,#REF!,$C2409,#REF!,"&gt;="&amp;'Display 730 &amp; 1200'!$AN$12,#REF!,"&lt;="&amp;'Display 730 &amp; 1200'!$AN$11))</f>
        <v>0</v>
      </c>
    </row>
    <row r="2410" spans="1:5">
      <c r="A2410" t="str">
        <f>IF(INDEX('Display 730 &amp; 1200'!$A:$A,ROW())="","",INDEX('Display 730 &amp; 1200'!$A:$A,ROW()))</f>
        <v/>
      </c>
      <c r="B2410" t="str">
        <f>IF(INDEX('Display 730 &amp; 1200'!$B:$B,ROW())="","",INDEX('Display 730 &amp; 1200'!$B:$B,ROW()))</f>
        <v/>
      </c>
      <c r="C2410" t="str">
        <f>IF(INDEX('Display 730 &amp; 1200'!$D:$D,ROW())="","",INDEX('Display 730 &amp; 1200'!$D:$D,ROW()))</f>
        <v/>
      </c>
      <c r="D2410">
        <f>IF($C2410="",0,SUMIFS(#REF!,#REF!,$C2410,#REF!,"&gt;="&amp;'Display 730 &amp; 1200'!$AN$10,#REF!,"&lt;="&amp;'Display 730 &amp; 1200'!$AN$9))</f>
        <v>0</v>
      </c>
      <c r="E2410">
        <f>IF($C2410="",0,SUMIFS(#REF!,#REF!,$C2410,#REF!,"&gt;="&amp;'Display 730 &amp; 1200'!$AN$12,#REF!,"&lt;="&amp;'Display 730 &amp; 1200'!$AN$11))</f>
        <v>0</v>
      </c>
    </row>
    <row r="2411" spans="1:5">
      <c r="A2411" t="str">
        <f>IF(INDEX('Display 730 &amp; 1200'!$A:$A,ROW())="","",INDEX('Display 730 &amp; 1200'!$A:$A,ROW()))</f>
        <v/>
      </c>
      <c r="B2411" t="str">
        <f>IF(INDEX('Display 730 &amp; 1200'!$B:$B,ROW())="","",INDEX('Display 730 &amp; 1200'!$B:$B,ROW()))</f>
        <v/>
      </c>
      <c r="C2411" t="str">
        <f>IF(INDEX('Display 730 &amp; 1200'!$D:$D,ROW())="","",INDEX('Display 730 &amp; 1200'!$D:$D,ROW()))</f>
        <v/>
      </c>
      <c r="D2411">
        <f>IF($C2411="",0,SUMIFS(#REF!,#REF!,$C2411,#REF!,"&gt;="&amp;'Display 730 &amp; 1200'!$AN$10,#REF!,"&lt;="&amp;'Display 730 &amp; 1200'!$AN$9))</f>
        <v>0</v>
      </c>
      <c r="E2411">
        <f>IF($C2411="",0,SUMIFS(#REF!,#REF!,$C2411,#REF!,"&gt;="&amp;'Display 730 &amp; 1200'!$AN$12,#REF!,"&lt;="&amp;'Display 730 &amp; 1200'!$AN$11))</f>
        <v>0</v>
      </c>
    </row>
    <row r="2412" spans="1:5">
      <c r="A2412" t="str">
        <f>IF(INDEX('Display 730 &amp; 1200'!$A:$A,ROW())="","",INDEX('Display 730 &amp; 1200'!$A:$A,ROW()))</f>
        <v/>
      </c>
      <c r="B2412" t="str">
        <f>IF(INDEX('Display 730 &amp; 1200'!$B:$B,ROW())="","",INDEX('Display 730 &amp; 1200'!$B:$B,ROW()))</f>
        <v/>
      </c>
      <c r="C2412" t="str">
        <f>IF(INDEX('Display 730 &amp; 1200'!$D:$D,ROW())="","",INDEX('Display 730 &amp; 1200'!$D:$D,ROW()))</f>
        <v/>
      </c>
      <c r="D2412">
        <f>IF($C2412="",0,SUMIFS(#REF!,#REF!,$C2412,#REF!,"&gt;="&amp;'Display 730 &amp; 1200'!$AN$10,#REF!,"&lt;="&amp;'Display 730 &amp; 1200'!$AN$9))</f>
        <v>0</v>
      </c>
      <c r="E2412">
        <f>IF($C2412="",0,SUMIFS(#REF!,#REF!,$C2412,#REF!,"&gt;="&amp;'Display 730 &amp; 1200'!$AN$12,#REF!,"&lt;="&amp;'Display 730 &amp; 1200'!$AN$11))</f>
        <v>0</v>
      </c>
    </row>
    <row r="2413" spans="1:5">
      <c r="A2413" t="str">
        <f>IF(INDEX('Display 730 &amp; 1200'!$A:$A,ROW())="","",INDEX('Display 730 &amp; 1200'!$A:$A,ROW()))</f>
        <v/>
      </c>
      <c r="B2413" t="str">
        <f>IF(INDEX('Display 730 &amp; 1200'!$B:$B,ROW())="","",INDEX('Display 730 &amp; 1200'!$B:$B,ROW()))</f>
        <v/>
      </c>
      <c r="C2413" t="str">
        <f>IF(INDEX('Display 730 &amp; 1200'!$D:$D,ROW())="","",INDEX('Display 730 &amp; 1200'!$D:$D,ROW()))</f>
        <v/>
      </c>
      <c r="D2413">
        <f>IF($C2413="",0,SUMIFS(#REF!,#REF!,$C2413,#REF!,"&gt;="&amp;'Display 730 &amp; 1200'!$AN$10,#REF!,"&lt;="&amp;'Display 730 &amp; 1200'!$AN$9))</f>
        <v>0</v>
      </c>
      <c r="E2413">
        <f>IF($C2413="",0,SUMIFS(#REF!,#REF!,$C2413,#REF!,"&gt;="&amp;'Display 730 &amp; 1200'!$AN$12,#REF!,"&lt;="&amp;'Display 730 &amp; 1200'!$AN$11))</f>
        <v>0</v>
      </c>
    </row>
    <row r="2414" spans="1:5">
      <c r="A2414" t="str">
        <f>IF(INDEX('Display 730 &amp; 1200'!$A:$A,ROW())="","",INDEX('Display 730 &amp; 1200'!$A:$A,ROW()))</f>
        <v/>
      </c>
      <c r="B2414" t="str">
        <f>IF(INDEX('Display 730 &amp; 1200'!$B:$B,ROW())="","",INDEX('Display 730 &amp; 1200'!$B:$B,ROW()))</f>
        <v/>
      </c>
      <c r="C2414" t="str">
        <f>IF(INDEX('Display 730 &amp; 1200'!$D:$D,ROW())="","",INDEX('Display 730 &amp; 1200'!$D:$D,ROW()))</f>
        <v/>
      </c>
      <c r="D2414">
        <f>IF($C2414="",0,SUMIFS(#REF!,#REF!,$C2414,#REF!,"&gt;="&amp;'Display 730 &amp; 1200'!$AN$10,#REF!,"&lt;="&amp;'Display 730 &amp; 1200'!$AN$9))</f>
        <v>0</v>
      </c>
      <c r="E2414">
        <f>IF($C2414="",0,SUMIFS(#REF!,#REF!,$C2414,#REF!,"&gt;="&amp;'Display 730 &amp; 1200'!$AN$12,#REF!,"&lt;="&amp;'Display 730 &amp; 1200'!$AN$11))</f>
        <v>0</v>
      </c>
    </row>
    <row r="2415" spans="1:5">
      <c r="A2415" t="str">
        <f>IF(INDEX('Display 730 &amp; 1200'!$A:$A,ROW())="","",INDEX('Display 730 &amp; 1200'!$A:$A,ROW()))</f>
        <v/>
      </c>
      <c r="B2415" t="str">
        <f>IF(INDEX('Display 730 &amp; 1200'!$B:$B,ROW())="","",INDEX('Display 730 &amp; 1200'!$B:$B,ROW()))</f>
        <v/>
      </c>
      <c r="C2415" t="str">
        <f>IF(INDEX('Display 730 &amp; 1200'!$D:$D,ROW())="","",INDEX('Display 730 &amp; 1200'!$D:$D,ROW()))</f>
        <v/>
      </c>
      <c r="D2415">
        <f>IF($C2415="",0,SUMIFS(#REF!,#REF!,$C2415,#REF!,"&gt;="&amp;'Display 730 &amp; 1200'!$AN$10,#REF!,"&lt;="&amp;'Display 730 &amp; 1200'!$AN$9))</f>
        <v>0</v>
      </c>
      <c r="E2415">
        <f>IF($C2415="",0,SUMIFS(#REF!,#REF!,$C2415,#REF!,"&gt;="&amp;'Display 730 &amp; 1200'!$AN$12,#REF!,"&lt;="&amp;'Display 730 &amp; 1200'!$AN$11))</f>
        <v>0</v>
      </c>
    </row>
    <row r="2416" spans="1:5">
      <c r="A2416" t="str">
        <f>IF(INDEX('Display 730 &amp; 1200'!$A:$A,ROW())="","",INDEX('Display 730 &amp; 1200'!$A:$A,ROW()))</f>
        <v/>
      </c>
      <c r="B2416" t="str">
        <f>IF(INDEX('Display 730 &amp; 1200'!$B:$B,ROW())="","",INDEX('Display 730 &amp; 1200'!$B:$B,ROW()))</f>
        <v/>
      </c>
      <c r="C2416" t="str">
        <f>IF(INDEX('Display 730 &amp; 1200'!$D:$D,ROW())="","",INDEX('Display 730 &amp; 1200'!$D:$D,ROW()))</f>
        <v/>
      </c>
      <c r="D2416">
        <f>IF($C2416="",0,SUMIFS(#REF!,#REF!,$C2416,#REF!,"&gt;="&amp;'Display 730 &amp; 1200'!$AN$10,#REF!,"&lt;="&amp;'Display 730 &amp; 1200'!$AN$9))</f>
        <v>0</v>
      </c>
      <c r="E2416">
        <f>IF($C2416="",0,SUMIFS(#REF!,#REF!,$C2416,#REF!,"&gt;="&amp;'Display 730 &amp; 1200'!$AN$12,#REF!,"&lt;="&amp;'Display 730 &amp; 1200'!$AN$11))</f>
        <v>0</v>
      </c>
    </row>
    <row r="2417" spans="1:5">
      <c r="A2417" t="str">
        <f>IF(INDEX('Display 730 &amp; 1200'!$A:$A,ROW())="","",INDEX('Display 730 &amp; 1200'!$A:$A,ROW()))</f>
        <v/>
      </c>
      <c r="B2417" t="str">
        <f>IF(INDEX('Display 730 &amp; 1200'!$B:$B,ROW())="","",INDEX('Display 730 &amp; 1200'!$B:$B,ROW()))</f>
        <v/>
      </c>
      <c r="C2417" t="str">
        <f>IF(INDEX('Display 730 &amp; 1200'!$D:$D,ROW())="","",INDEX('Display 730 &amp; 1200'!$D:$D,ROW()))</f>
        <v/>
      </c>
      <c r="D2417">
        <f>IF($C2417="",0,SUMIFS(#REF!,#REF!,$C2417,#REF!,"&gt;="&amp;'Display 730 &amp; 1200'!$AN$10,#REF!,"&lt;="&amp;'Display 730 &amp; 1200'!$AN$9))</f>
        <v>0</v>
      </c>
      <c r="E2417">
        <f>IF($C2417="",0,SUMIFS(#REF!,#REF!,$C2417,#REF!,"&gt;="&amp;'Display 730 &amp; 1200'!$AN$12,#REF!,"&lt;="&amp;'Display 730 &amp; 1200'!$AN$11))</f>
        <v>0</v>
      </c>
    </row>
    <row r="2418" spans="1:5">
      <c r="A2418" t="str">
        <f>IF(INDEX('Display 730 &amp; 1200'!$A:$A,ROW())="","",INDEX('Display 730 &amp; 1200'!$A:$A,ROW()))</f>
        <v/>
      </c>
      <c r="B2418" t="str">
        <f>IF(INDEX('Display 730 &amp; 1200'!$B:$B,ROW())="","",INDEX('Display 730 &amp; 1200'!$B:$B,ROW()))</f>
        <v/>
      </c>
      <c r="C2418" t="str">
        <f>IF(INDEX('Display 730 &amp; 1200'!$D:$D,ROW())="","",INDEX('Display 730 &amp; 1200'!$D:$D,ROW()))</f>
        <v/>
      </c>
      <c r="D2418">
        <f>IF($C2418="",0,SUMIFS(#REF!,#REF!,$C2418,#REF!,"&gt;="&amp;'Display 730 &amp; 1200'!$AN$10,#REF!,"&lt;="&amp;'Display 730 &amp; 1200'!$AN$9))</f>
        <v>0</v>
      </c>
      <c r="E2418">
        <f>IF($C2418="",0,SUMIFS(#REF!,#REF!,$C2418,#REF!,"&gt;="&amp;'Display 730 &amp; 1200'!$AN$12,#REF!,"&lt;="&amp;'Display 730 &amp; 1200'!$AN$11))</f>
        <v>0</v>
      </c>
    </row>
    <row r="2419" spans="1:5">
      <c r="A2419" t="str">
        <f>IF(INDEX('Display 730 &amp; 1200'!$A:$A,ROW())="","",INDEX('Display 730 &amp; 1200'!$A:$A,ROW()))</f>
        <v/>
      </c>
      <c r="B2419" t="str">
        <f>IF(INDEX('Display 730 &amp; 1200'!$B:$B,ROW())="","",INDEX('Display 730 &amp; 1200'!$B:$B,ROW()))</f>
        <v/>
      </c>
      <c r="C2419" t="str">
        <f>IF(INDEX('Display 730 &amp; 1200'!$D:$D,ROW())="","",INDEX('Display 730 &amp; 1200'!$D:$D,ROW()))</f>
        <v/>
      </c>
      <c r="D2419">
        <f>IF($C2419="",0,SUMIFS(#REF!,#REF!,$C2419,#REF!,"&gt;="&amp;'Display 730 &amp; 1200'!$AN$10,#REF!,"&lt;="&amp;'Display 730 &amp; 1200'!$AN$9))</f>
        <v>0</v>
      </c>
      <c r="E2419">
        <f>IF($C2419="",0,SUMIFS(#REF!,#REF!,$C2419,#REF!,"&gt;="&amp;'Display 730 &amp; 1200'!$AN$12,#REF!,"&lt;="&amp;'Display 730 &amp; 1200'!$AN$11))</f>
        <v>0</v>
      </c>
    </row>
    <row r="2420" spans="1:5">
      <c r="A2420" t="str">
        <f>IF(INDEX('Display 730 &amp; 1200'!$A:$A,ROW())="","",INDEX('Display 730 &amp; 1200'!$A:$A,ROW()))</f>
        <v/>
      </c>
      <c r="B2420" t="str">
        <f>IF(INDEX('Display 730 &amp; 1200'!$B:$B,ROW())="","",INDEX('Display 730 &amp; 1200'!$B:$B,ROW()))</f>
        <v/>
      </c>
      <c r="C2420" t="str">
        <f>IF(INDEX('Display 730 &amp; 1200'!$D:$D,ROW())="","",INDEX('Display 730 &amp; 1200'!$D:$D,ROW()))</f>
        <v/>
      </c>
      <c r="D2420">
        <f>IF($C2420="",0,SUMIFS(#REF!,#REF!,$C2420,#REF!,"&gt;="&amp;'Display 730 &amp; 1200'!$AN$10,#REF!,"&lt;="&amp;'Display 730 &amp; 1200'!$AN$9))</f>
        <v>0</v>
      </c>
      <c r="E2420">
        <f>IF($C2420="",0,SUMIFS(#REF!,#REF!,$C2420,#REF!,"&gt;="&amp;'Display 730 &amp; 1200'!$AN$12,#REF!,"&lt;="&amp;'Display 730 &amp; 1200'!$AN$11))</f>
        <v>0</v>
      </c>
    </row>
    <row r="2421" spans="1:5">
      <c r="A2421" t="str">
        <f>IF(INDEX('Display 730 &amp; 1200'!$A:$A,ROW())="","",INDEX('Display 730 &amp; 1200'!$A:$A,ROW()))</f>
        <v/>
      </c>
      <c r="B2421" t="str">
        <f>IF(INDEX('Display 730 &amp; 1200'!$B:$B,ROW())="","",INDEX('Display 730 &amp; 1200'!$B:$B,ROW()))</f>
        <v/>
      </c>
      <c r="C2421" t="str">
        <f>IF(INDEX('Display 730 &amp; 1200'!$D:$D,ROW())="","",INDEX('Display 730 &amp; 1200'!$D:$D,ROW()))</f>
        <v/>
      </c>
      <c r="D2421">
        <f>IF($C2421="",0,SUMIFS(#REF!,#REF!,$C2421,#REF!,"&gt;="&amp;'Display 730 &amp; 1200'!$AN$10,#REF!,"&lt;="&amp;'Display 730 &amp; 1200'!$AN$9))</f>
        <v>0</v>
      </c>
      <c r="E2421">
        <f>IF($C2421="",0,SUMIFS(#REF!,#REF!,$C2421,#REF!,"&gt;="&amp;'Display 730 &amp; 1200'!$AN$12,#REF!,"&lt;="&amp;'Display 730 &amp; 1200'!$AN$11))</f>
        <v>0</v>
      </c>
    </row>
    <row r="2422" spans="1:5">
      <c r="A2422" t="str">
        <f>IF(INDEX('Display 730 &amp; 1200'!$A:$A,ROW())="","",INDEX('Display 730 &amp; 1200'!$A:$A,ROW()))</f>
        <v/>
      </c>
      <c r="B2422" t="str">
        <f>IF(INDEX('Display 730 &amp; 1200'!$B:$B,ROW())="","",INDEX('Display 730 &amp; 1200'!$B:$B,ROW()))</f>
        <v/>
      </c>
      <c r="C2422" t="str">
        <f>IF(INDEX('Display 730 &amp; 1200'!$D:$D,ROW())="","",INDEX('Display 730 &amp; 1200'!$D:$D,ROW()))</f>
        <v/>
      </c>
      <c r="D2422">
        <f>IF($C2422="",0,SUMIFS(#REF!,#REF!,$C2422,#REF!,"&gt;="&amp;'Display 730 &amp; 1200'!$AN$10,#REF!,"&lt;="&amp;'Display 730 &amp; 1200'!$AN$9))</f>
        <v>0</v>
      </c>
      <c r="E2422">
        <f>IF($C2422="",0,SUMIFS(#REF!,#REF!,$C2422,#REF!,"&gt;="&amp;'Display 730 &amp; 1200'!$AN$12,#REF!,"&lt;="&amp;'Display 730 &amp; 1200'!$AN$11))</f>
        <v>0</v>
      </c>
    </row>
    <row r="2423" spans="1:5">
      <c r="A2423" t="str">
        <f>IF(INDEX('Display 730 &amp; 1200'!$A:$A,ROW())="","",INDEX('Display 730 &amp; 1200'!$A:$A,ROW()))</f>
        <v/>
      </c>
      <c r="B2423" t="str">
        <f>IF(INDEX('Display 730 &amp; 1200'!$B:$B,ROW())="","",INDEX('Display 730 &amp; 1200'!$B:$B,ROW()))</f>
        <v/>
      </c>
      <c r="C2423" t="str">
        <f>IF(INDEX('Display 730 &amp; 1200'!$D:$D,ROW())="","",INDEX('Display 730 &amp; 1200'!$D:$D,ROW()))</f>
        <v/>
      </c>
      <c r="D2423">
        <f>IF($C2423="",0,SUMIFS(#REF!,#REF!,$C2423,#REF!,"&gt;="&amp;'Display 730 &amp; 1200'!$AN$10,#REF!,"&lt;="&amp;'Display 730 &amp; 1200'!$AN$9))</f>
        <v>0</v>
      </c>
      <c r="E2423">
        <f>IF($C2423="",0,SUMIFS(#REF!,#REF!,$C2423,#REF!,"&gt;="&amp;'Display 730 &amp; 1200'!$AN$12,#REF!,"&lt;="&amp;'Display 730 &amp; 1200'!$AN$11))</f>
        <v>0</v>
      </c>
    </row>
    <row r="2424" spans="1:5">
      <c r="A2424" t="str">
        <f>IF(INDEX('Display 730 &amp; 1200'!$A:$A,ROW())="","",INDEX('Display 730 &amp; 1200'!$A:$A,ROW()))</f>
        <v/>
      </c>
      <c r="B2424" t="str">
        <f>IF(INDEX('Display 730 &amp; 1200'!$B:$B,ROW())="","",INDEX('Display 730 &amp; 1200'!$B:$B,ROW()))</f>
        <v/>
      </c>
      <c r="C2424" t="str">
        <f>IF(INDEX('Display 730 &amp; 1200'!$D:$D,ROW())="","",INDEX('Display 730 &amp; 1200'!$D:$D,ROW()))</f>
        <v/>
      </c>
      <c r="D2424">
        <f>IF($C2424="",0,SUMIFS(#REF!,#REF!,$C2424,#REF!,"&gt;="&amp;'Display 730 &amp; 1200'!$AN$10,#REF!,"&lt;="&amp;'Display 730 &amp; 1200'!$AN$9))</f>
        <v>0</v>
      </c>
      <c r="E2424">
        <f>IF($C2424="",0,SUMIFS(#REF!,#REF!,$C2424,#REF!,"&gt;="&amp;'Display 730 &amp; 1200'!$AN$12,#REF!,"&lt;="&amp;'Display 730 &amp; 1200'!$AN$11))</f>
        <v>0</v>
      </c>
    </row>
    <row r="2425" spans="1:5">
      <c r="A2425" t="str">
        <f>IF(INDEX('Display 730 &amp; 1200'!$A:$A,ROW())="","",INDEX('Display 730 &amp; 1200'!$A:$A,ROW()))</f>
        <v/>
      </c>
      <c r="B2425" t="str">
        <f>IF(INDEX('Display 730 &amp; 1200'!$B:$B,ROW())="","",INDEX('Display 730 &amp; 1200'!$B:$B,ROW()))</f>
        <v/>
      </c>
      <c r="C2425" t="str">
        <f>IF(INDEX('Display 730 &amp; 1200'!$D:$D,ROW())="","",INDEX('Display 730 &amp; 1200'!$D:$D,ROW()))</f>
        <v/>
      </c>
      <c r="D2425">
        <f>IF($C2425="",0,SUMIFS(#REF!,#REF!,$C2425,#REF!,"&gt;="&amp;'Display 730 &amp; 1200'!$AN$10,#REF!,"&lt;="&amp;'Display 730 &amp; 1200'!$AN$9))</f>
        <v>0</v>
      </c>
      <c r="E2425">
        <f>IF($C2425="",0,SUMIFS(#REF!,#REF!,$C2425,#REF!,"&gt;="&amp;'Display 730 &amp; 1200'!$AN$12,#REF!,"&lt;="&amp;'Display 730 &amp; 1200'!$AN$11))</f>
        <v>0</v>
      </c>
    </row>
    <row r="2426" spans="1:5">
      <c r="A2426" t="str">
        <f>IF(INDEX('Display 730 &amp; 1200'!$A:$A,ROW())="","",INDEX('Display 730 &amp; 1200'!$A:$A,ROW()))</f>
        <v/>
      </c>
      <c r="B2426" t="str">
        <f>IF(INDEX('Display 730 &amp; 1200'!$B:$B,ROW())="","",INDEX('Display 730 &amp; 1200'!$B:$B,ROW()))</f>
        <v/>
      </c>
      <c r="C2426" t="str">
        <f>IF(INDEX('Display 730 &amp; 1200'!$D:$D,ROW())="","",INDEX('Display 730 &amp; 1200'!$D:$D,ROW()))</f>
        <v/>
      </c>
      <c r="D2426">
        <f>IF($C2426="",0,SUMIFS(#REF!,#REF!,$C2426,#REF!,"&gt;="&amp;'Display 730 &amp; 1200'!$AN$10,#REF!,"&lt;="&amp;'Display 730 &amp; 1200'!$AN$9))</f>
        <v>0</v>
      </c>
      <c r="E2426">
        <f>IF($C2426="",0,SUMIFS(#REF!,#REF!,$C2426,#REF!,"&gt;="&amp;'Display 730 &amp; 1200'!$AN$12,#REF!,"&lt;="&amp;'Display 730 &amp; 1200'!$AN$11))</f>
        <v>0</v>
      </c>
    </row>
    <row r="2427" spans="1:5">
      <c r="A2427" t="str">
        <f>IF(INDEX('Display 730 &amp; 1200'!$A:$A,ROW())="","",INDEX('Display 730 &amp; 1200'!$A:$A,ROW()))</f>
        <v/>
      </c>
      <c r="B2427" t="str">
        <f>IF(INDEX('Display 730 &amp; 1200'!$B:$B,ROW())="","",INDEX('Display 730 &amp; 1200'!$B:$B,ROW()))</f>
        <v/>
      </c>
      <c r="C2427" t="str">
        <f>IF(INDEX('Display 730 &amp; 1200'!$D:$D,ROW())="","",INDEX('Display 730 &amp; 1200'!$D:$D,ROW()))</f>
        <v/>
      </c>
      <c r="D2427">
        <f>IF($C2427="",0,SUMIFS(#REF!,#REF!,$C2427,#REF!,"&gt;="&amp;'Display 730 &amp; 1200'!$AN$10,#REF!,"&lt;="&amp;'Display 730 &amp; 1200'!$AN$9))</f>
        <v>0</v>
      </c>
      <c r="E2427">
        <f>IF($C2427="",0,SUMIFS(#REF!,#REF!,$C2427,#REF!,"&gt;="&amp;'Display 730 &amp; 1200'!$AN$12,#REF!,"&lt;="&amp;'Display 730 &amp; 1200'!$AN$11))</f>
        <v>0</v>
      </c>
    </row>
    <row r="2428" spans="1:5">
      <c r="A2428" t="str">
        <f>IF(INDEX('Display 730 &amp; 1200'!$A:$A,ROW())="","",INDEX('Display 730 &amp; 1200'!$A:$A,ROW()))</f>
        <v/>
      </c>
      <c r="B2428" t="str">
        <f>IF(INDEX('Display 730 &amp; 1200'!$B:$B,ROW())="","",INDEX('Display 730 &amp; 1200'!$B:$B,ROW()))</f>
        <v/>
      </c>
      <c r="C2428" t="str">
        <f>IF(INDEX('Display 730 &amp; 1200'!$D:$D,ROW())="","",INDEX('Display 730 &amp; 1200'!$D:$D,ROW()))</f>
        <v/>
      </c>
      <c r="D2428">
        <f>IF($C2428="",0,SUMIFS(#REF!,#REF!,$C2428,#REF!,"&gt;="&amp;'Display 730 &amp; 1200'!$AN$10,#REF!,"&lt;="&amp;'Display 730 &amp; 1200'!$AN$9))</f>
        <v>0</v>
      </c>
      <c r="E2428">
        <f>IF($C2428="",0,SUMIFS(#REF!,#REF!,$C2428,#REF!,"&gt;="&amp;'Display 730 &amp; 1200'!$AN$12,#REF!,"&lt;="&amp;'Display 730 &amp; 1200'!$AN$11))</f>
        <v>0</v>
      </c>
    </row>
    <row r="2429" spans="1:5">
      <c r="A2429" t="str">
        <f>IF(INDEX('Display 730 &amp; 1200'!$A:$A,ROW())="","",INDEX('Display 730 &amp; 1200'!$A:$A,ROW()))</f>
        <v/>
      </c>
      <c r="B2429" t="str">
        <f>IF(INDEX('Display 730 &amp; 1200'!$B:$B,ROW())="","",INDEX('Display 730 &amp; 1200'!$B:$B,ROW()))</f>
        <v/>
      </c>
      <c r="C2429" t="str">
        <f>IF(INDEX('Display 730 &amp; 1200'!$D:$D,ROW())="","",INDEX('Display 730 &amp; 1200'!$D:$D,ROW()))</f>
        <v/>
      </c>
      <c r="D2429">
        <f>IF($C2429="",0,SUMIFS(#REF!,#REF!,$C2429,#REF!,"&gt;="&amp;'Display 730 &amp; 1200'!$AN$10,#REF!,"&lt;="&amp;'Display 730 &amp; 1200'!$AN$9))</f>
        <v>0</v>
      </c>
      <c r="E2429">
        <f>IF($C2429="",0,SUMIFS(#REF!,#REF!,$C2429,#REF!,"&gt;="&amp;'Display 730 &amp; 1200'!$AN$12,#REF!,"&lt;="&amp;'Display 730 &amp; 1200'!$AN$11))</f>
        <v>0</v>
      </c>
    </row>
    <row r="2430" spans="1:5">
      <c r="A2430" t="str">
        <f>IF(INDEX('Display 730 &amp; 1200'!$A:$A,ROW())="","",INDEX('Display 730 &amp; 1200'!$A:$A,ROW()))</f>
        <v/>
      </c>
      <c r="B2430" t="str">
        <f>IF(INDEX('Display 730 &amp; 1200'!$B:$B,ROW())="","",INDEX('Display 730 &amp; 1200'!$B:$B,ROW()))</f>
        <v/>
      </c>
      <c r="C2430" t="str">
        <f>IF(INDEX('Display 730 &amp; 1200'!$D:$D,ROW())="","",INDEX('Display 730 &amp; 1200'!$D:$D,ROW()))</f>
        <v/>
      </c>
      <c r="D2430">
        <f>IF($C2430="",0,SUMIFS(#REF!,#REF!,$C2430,#REF!,"&gt;="&amp;'Display 730 &amp; 1200'!$AN$10,#REF!,"&lt;="&amp;'Display 730 &amp; 1200'!$AN$9))</f>
        <v>0</v>
      </c>
      <c r="E2430">
        <f>IF($C2430="",0,SUMIFS(#REF!,#REF!,$C2430,#REF!,"&gt;="&amp;'Display 730 &amp; 1200'!$AN$12,#REF!,"&lt;="&amp;'Display 730 &amp; 1200'!$AN$11))</f>
        <v>0</v>
      </c>
    </row>
    <row r="2431" spans="1:5">
      <c r="A2431" t="str">
        <f>IF(INDEX('Display 730 &amp; 1200'!$A:$A,ROW())="","",INDEX('Display 730 &amp; 1200'!$A:$A,ROW()))</f>
        <v/>
      </c>
      <c r="B2431" t="str">
        <f>IF(INDEX('Display 730 &amp; 1200'!$B:$B,ROW())="","",INDEX('Display 730 &amp; 1200'!$B:$B,ROW()))</f>
        <v/>
      </c>
      <c r="C2431" t="str">
        <f>IF(INDEX('Display 730 &amp; 1200'!$D:$D,ROW())="","",INDEX('Display 730 &amp; 1200'!$D:$D,ROW()))</f>
        <v/>
      </c>
      <c r="D2431">
        <f>IF($C2431="",0,SUMIFS(#REF!,#REF!,$C2431,#REF!,"&gt;="&amp;'Display 730 &amp; 1200'!$AN$10,#REF!,"&lt;="&amp;'Display 730 &amp; 1200'!$AN$9))</f>
        <v>0</v>
      </c>
      <c r="E2431">
        <f>IF($C2431="",0,SUMIFS(#REF!,#REF!,$C2431,#REF!,"&gt;="&amp;'Display 730 &amp; 1200'!$AN$12,#REF!,"&lt;="&amp;'Display 730 &amp; 1200'!$AN$11))</f>
        <v>0</v>
      </c>
    </row>
    <row r="2432" spans="1:5">
      <c r="A2432" t="str">
        <f>IF(INDEX('Display 730 &amp; 1200'!$A:$A,ROW())="","",INDEX('Display 730 &amp; 1200'!$A:$A,ROW()))</f>
        <v/>
      </c>
      <c r="B2432" t="str">
        <f>IF(INDEX('Display 730 &amp; 1200'!$B:$B,ROW())="","",INDEX('Display 730 &amp; 1200'!$B:$B,ROW()))</f>
        <v/>
      </c>
      <c r="C2432" t="str">
        <f>IF(INDEX('Display 730 &amp; 1200'!$D:$D,ROW())="","",INDEX('Display 730 &amp; 1200'!$D:$D,ROW()))</f>
        <v/>
      </c>
      <c r="D2432">
        <f>IF($C2432="",0,SUMIFS(#REF!,#REF!,$C2432,#REF!,"&gt;="&amp;'Display 730 &amp; 1200'!$AN$10,#REF!,"&lt;="&amp;'Display 730 &amp; 1200'!$AN$9))</f>
        <v>0</v>
      </c>
      <c r="E2432">
        <f>IF($C2432="",0,SUMIFS(#REF!,#REF!,$C2432,#REF!,"&gt;="&amp;'Display 730 &amp; 1200'!$AN$12,#REF!,"&lt;="&amp;'Display 730 &amp; 1200'!$AN$11))</f>
        <v>0</v>
      </c>
    </row>
    <row r="2433" spans="1:5">
      <c r="A2433" t="str">
        <f>IF(INDEX('Display 730 &amp; 1200'!$A:$A,ROW())="","",INDEX('Display 730 &amp; 1200'!$A:$A,ROW()))</f>
        <v/>
      </c>
      <c r="B2433" t="str">
        <f>IF(INDEX('Display 730 &amp; 1200'!$B:$B,ROW())="","",INDEX('Display 730 &amp; 1200'!$B:$B,ROW()))</f>
        <v/>
      </c>
      <c r="C2433" t="str">
        <f>IF(INDEX('Display 730 &amp; 1200'!$D:$D,ROW())="","",INDEX('Display 730 &amp; 1200'!$D:$D,ROW()))</f>
        <v/>
      </c>
      <c r="D2433">
        <f>IF($C2433="",0,SUMIFS(#REF!,#REF!,$C2433,#REF!,"&gt;="&amp;'Display 730 &amp; 1200'!$AN$10,#REF!,"&lt;="&amp;'Display 730 &amp; 1200'!$AN$9))</f>
        <v>0</v>
      </c>
      <c r="E2433">
        <f>IF($C2433="",0,SUMIFS(#REF!,#REF!,$C2433,#REF!,"&gt;="&amp;'Display 730 &amp; 1200'!$AN$12,#REF!,"&lt;="&amp;'Display 730 &amp; 1200'!$AN$11))</f>
        <v>0</v>
      </c>
    </row>
    <row r="2434" spans="1:5">
      <c r="A2434" t="str">
        <f>IF(INDEX('Display 730 &amp; 1200'!$A:$A,ROW())="","",INDEX('Display 730 &amp; 1200'!$A:$A,ROW()))</f>
        <v/>
      </c>
      <c r="B2434" t="str">
        <f>IF(INDEX('Display 730 &amp; 1200'!$B:$B,ROW())="","",INDEX('Display 730 &amp; 1200'!$B:$B,ROW()))</f>
        <v/>
      </c>
      <c r="C2434" t="str">
        <f>IF(INDEX('Display 730 &amp; 1200'!$D:$D,ROW())="","",INDEX('Display 730 &amp; 1200'!$D:$D,ROW()))</f>
        <v/>
      </c>
      <c r="D2434">
        <f>IF($C2434="",0,SUMIFS(#REF!,#REF!,$C2434,#REF!,"&gt;="&amp;'Display 730 &amp; 1200'!$AN$10,#REF!,"&lt;="&amp;'Display 730 &amp; 1200'!$AN$9))</f>
        <v>0</v>
      </c>
      <c r="E2434">
        <f>IF($C2434="",0,SUMIFS(#REF!,#REF!,$C2434,#REF!,"&gt;="&amp;'Display 730 &amp; 1200'!$AN$12,#REF!,"&lt;="&amp;'Display 730 &amp; 1200'!$AN$11))</f>
        <v>0</v>
      </c>
    </row>
    <row r="2435" spans="1:5">
      <c r="A2435" t="str">
        <f>IF(INDEX('Display 730 &amp; 1200'!$A:$A,ROW())="","",INDEX('Display 730 &amp; 1200'!$A:$A,ROW()))</f>
        <v/>
      </c>
      <c r="B2435" t="str">
        <f>IF(INDEX('Display 730 &amp; 1200'!$B:$B,ROW())="","",INDEX('Display 730 &amp; 1200'!$B:$B,ROW()))</f>
        <v/>
      </c>
      <c r="C2435" t="str">
        <f>IF(INDEX('Display 730 &amp; 1200'!$D:$D,ROW())="","",INDEX('Display 730 &amp; 1200'!$D:$D,ROW()))</f>
        <v/>
      </c>
      <c r="D2435">
        <f>IF($C2435="",0,SUMIFS(#REF!,#REF!,$C2435,#REF!,"&gt;="&amp;'Display 730 &amp; 1200'!$AN$10,#REF!,"&lt;="&amp;'Display 730 &amp; 1200'!$AN$9))</f>
        <v>0</v>
      </c>
      <c r="E2435">
        <f>IF($C2435="",0,SUMIFS(#REF!,#REF!,$C2435,#REF!,"&gt;="&amp;'Display 730 &amp; 1200'!$AN$12,#REF!,"&lt;="&amp;'Display 730 &amp; 1200'!$AN$11))</f>
        <v>0</v>
      </c>
    </row>
    <row r="2436" spans="1:5">
      <c r="A2436" t="str">
        <f>IF(INDEX('Display 730 &amp; 1200'!$A:$A,ROW())="","",INDEX('Display 730 &amp; 1200'!$A:$A,ROW()))</f>
        <v/>
      </c>
      <c r="B2436" t="str">
        <f>IF(INDEX('Display 730 &amp; 1200'!$B:$B,ROW())="","",INDEX('Display 730 &amp; 1200'!$B:$B,ROW()))</f>
        <v/>
      </c>
      <c r="C2436" t="str">
        <f>IF(INDEX('Display 730 &amp; 1200'!$D:$D,ROW())="","",INDEX('Display 730 &amp; 1200'!$D:$D,ROW()))</f>
        <v/>
      </c>
      <c r="D2436">
        <f>IF($C2436="",0,SUMIFS(#REF!,#REF!,$C2436,#REF!,"&gt;="&amp;'Display 730 &amp; 1200'!$AN$10,#REF!,"&lt;="&amp;'Display 730 &amp; 1200'!$AN$9))</f>
        <v>0</v>
      </c>
      <c r="E2436">
        <f>IF($C2436="",0,SUMIFS(#REF!,#REF!,$C2436,#REF!,"&gt;="&amp;'Display 730 &amp; 1200'!$AN$12,#REF!,"&lt;="&amp;'Display 730 &amp; 1200'!$AN$11))</f>
        <v>0</v>
      </c>
    </row>
    <row r="2437" spans="1:5">
      <c r="A2437" t="str">
        <f>IF(INDEX('Display 730 &amp; 1200'!$A:$A,ROW())="","",INDEX('Display 730 &amp; 1200'!$A:$A,ROW()))</f>
        <v/>
      </c>
      <c r="B2437" t="str">
        <f>IF(INDEX('Display 730 &amp; 1200'!$B:$B,ROW())="","",INDEX('Display 730 &amp; 1200'!$B:$B,ROW()))</f>
        <v/>
      </c>
      <c r="C2437" t="str">
        <f>IF(INDEX('Display 730 &amp; 1200'!$D:$D,ROW())="","",INDEX('Display 730 &amp; 1200'!$D:$D,ROW()))</f>
        <v/>
      </c>
      <c r="D2437">
        <f>IF($C2437="",0,SUMIFS(#REF!,#REF!,$C2437,#REF!,"&gt;="&amp;'Display 730 &amp; 1200'!$AN$10,#REF!,"&lt;="&amp;'Display 730 &amp; 1200'!$AN$9))</f>
        <v>0</v>
      </c>
      <c r="E2437">
        <f>IF($C2437="",0,SUMIFS(#REF!,#REF!,$C2437,#REF!,"&gt;="&amp;'Display 730 &amp; 1200'!$AN$12,#REF!,"&lt;="&amp;'Display 730 &amp; 1200'!$AN$11))</f>
        <v>0</v>
      </c>
    </row>
    <row r="2438" spans="1:5">
      <c r="A2438" t="str">
        <f>IF(INDEX('Display 730 &amp; 1200'!$A:$A,ROW())="","",INDEX('Display 730 &amp; 1200'!$A:$A,ROW()))</f>
        <v/>
      </c>
      <c r="B2438" t="str">
        <f>IF(INDEX('Display 730 &amp; 1200'!$B:$B,ROW())="","",INDEX('Display 730 &amp; 1200'!$B:$B,ROW()))</f>
        <v/>
      </c>
      <c r="C2438" t="str">
        <f>IF(INDEX('Display 730 &amp; 1200'!$D:$D,ROW())="","",INDEX('Display 730 &amp; 1200'!$D:$D,ROW()))</f>
        <v/>
      </c>
      <c r="D2438">
        <f>IF($C2438="",0,SUMIFS(#REF!,#REF!,$C2438,#REF!,"&gt;="&amp;'Display 730 &amp; 1200'!$AN$10,#REF!,"&lt;="&amp;'Display 730 &amp; 1200'!$AN$9))</f>
        <v>0</v>
      </c>
      <c r="E2438">
        <f>IF($C2438="",0,SUMIFS(#REF!,#REF!,$C2438,#REF!,"&gt;="&amp;'Display 730 &amp; 1200'!$AN$12,#REF!,"&lt;="&amp;'Display 730 &amp; 1200'!$AN$11))</f>
        <v>0</v>
      </c>
    </row>
    <row r="2439" spans="1:5">
      <c r="A2439" t="str">
        <f>IF(INDEX('Display 730 &amp; 1200'!$A:$A,ROW())="","",INDEX('Display 730 &amp; 1200'!$A:$A,ROW()))</f>
        <v/>
      </c>
      <c r="B2439" t="str">
        <f>IF(INDEX('Display 730 &amp; 1200'!$B:$B,ROW())="","",INDEX('Display 730 &amp; 1200'!$B:$B,ROW()))</f>
        <v/>
      </c>
      <c r="C2439" t="str">
        <f>IF(INDEX('Display 730 &amp; 1200'!$D:$D,ROW())="","",INDEX('Display 730 &amp; 1200'!$D:$D,ROW()))</f>
        <v/>
      </c>
      <c r="D2439">
        <f>IF($C2439="",0,SUMIFS(#REF!,#REF!,$C2439,#REF!,"&gt;="&amp;'Display 730 &amp; 1200'!$AN$10,#REF!,"&lt;="&amp;'Display 730 &amp; 1200'!$AN$9))</f>
        <v>0</v>
      </c>
      <c r="E2439">
        <f>IF($C2439="",0,SUMIFS(#REF!,#REF!,$C2439,#REF!,"&gt;="&amp;'Display 730 &amp; 1200'!$AN$12,#REF!,"&lt;="&amp;'Display 730 &amp; 1200'!$AN$11))</f>
        <v>0</v>
      </c>
    </row>
    <row r="2440" spans="1:5">
      <c r="A2440" t="str">
        <f>IF(INDEX('Display 730 &amp; 1200'!$A:$A,ROW())="","",INDEX('Display 730 &amp; 1200'!$A:$A,ROW()))</f>
        <v/>
      </c>
      <c r="B2440" t="str">
        <f>IF(INDEX('Display 730 &amp; 1200'!$B:$B,ROW())="","",INDEX('Display 730 &amp; 1200'!$B:$B,ROW()))</f>
        <v/>
      </c>
      <c r="C2440" t="str">
        <f>IF(INDEX('Display 730 &amp; 1200'!$D:$D,ROW())="","",INDEX('Display 730 &amp; 1200'!$D:$D,ROW()))</f>
        <v/>
      </c>
      <c r="D2440">
        <f>IF($C2440="",0,SUMIFS(#REF!,#REF!,$C2440,#REF!,"&gt;="&amp;'Display 730 &amp; 1200'!$AN$10,#REF!,"&lt;="&amp;'Display 730 &amp; 1200'!$AN$9))</f>
        <v>0</v>
      </c>
      <c r="E2440">
        <f>IF($C2440="",0,SUMIFS(#REF!,#REF!,$C2440,#REF!,"&gt;="&amp;'Display 730 &amp; 1200'!$AN$12,#REF!,"&lt;="&amp;'Display 730 &amp; 1200'!$AN$11))</f>
        <v>0</v>
      </c>
    </row>
    <row r="2441" spans="1:5">
      <c r="A2441" t="str">
        <f>IF(INDEX('Display 730 &amp; 1200'!$A:$A,ROW())="","",INDEX('Display 730 &amp; 1200'!$A:$A,ROW()))</f>
        <v/>
      </c>
      <c r="B2441" t="str">
        <f>IF(INDEX('Display 730 &amp; 1200'!$B:$B,ROW())="","",INDEX('Display 730 &amp; 1200'!$B:$B,ROW()))</f>
        <v/>
      </c>
      <c r="C2441" t="str">
        <f>IF(INDEX('Display 730 &amp; 1200'!$D:$D,ROW())="","",INDEX('Display 730 &amp; 1200'!$D:$D,ROW()))</f>
        <v/>
      </c>
      <c r="D2441">
        <f>IF($C2441="",0,SUMIFS(#REF!,#REF!,$C2441,#REF!,"&gt;="&amp;'Display 730 &amp; 1200'!$AN$10,#REF!,"&lt;="&amp;'Display 730 &amp; 1200'!$AN$9))</f>
        <v>0</v>
      </c>
      <c r="E2441">
        <f>IF($C2441="",0,SUMIFS(#REF!,#REF!,$C2441,#REF!,"&gt;="&amp;'Display 730 &amp; 1200'!$AN$12,#REF!,"&lt;="&amp;'Display 730 &amp; 1200'!$AN$11))</f>
        <v>0</v>
      </c>
    </row>
    <row r="2442" spans="1:5">
      <c r="A2442" t="str">
        <f>IF(INDEX('Display 730 &amp; 1200'!$A:$A,ROW())="","",INDEX('Display 730 &amp; 1200'!$A:$A,ROW()))</f>
        <v/>
      </c>
      <c r="B2442" t="str">
        <f>IF(INDEX('Display 730 &amp; 1200'!$B:$B,ROW())="","",INDEX('Display 730 &amp; 1200'!$B:$B,ROW()))</f>
        <v/>
      </c>
      <c r="C2442" t="str">
        <f>IF(INDEX('Display 730 &amp; 1200'!$D:$D,ROW())="","",INDEX('Display 730 &amp; 1200'!$D:$D,ROW()))</f>
        <v/>
      </c>
      <c r="D2442">
        <f>IF($C2442="",0,SUMIFS(#REF!,#REF!,$C2442,#REF!,"&gt;="&amp;'Display 730 &amp; 1200'!$AN$10,#REF!,"&lt;="&amp;'Display 730 &amp; 1200'!$AN$9))</f>
        <v>0</v>
      </c>
      <c r="E2442">
        <f>IF($C2442="",0,SUMIFS(#REF!,#REF!,$C2442,#REF!,"&gt;="&amp;'Display 730 &amp; 1200'!$AN$12,#REF!,"&lt;="&amp;'Display 730 &amp; 1200'!$AN$11))</f>
        <v>0</v>
      </c>
    </row>
    <row r="2443" spans="1:5">
      <c r="A2443" t="str">
        <f>IF(INDEX('Display 730 &amp; 1200'!$A:$A,ROW())="","",INDEX('Display 730 &amp; 1200'!$A:$A,ROW()))</f>
        <v/>
      </c>
      <c r="B2443" t="str">
        <f>IF(INDEX('Display 730 &amp; 1200'!$B:$B,ROW())="","",INDEX('Display 730 &amp; 1200'!$B:$B,ROW()))</f>
        <v/>
      </c>
      <c r="C2443" t="str">
        <f>IF(INDEX('Display 730 &amp; 1200'!$D:$D,ROW())="","",INDEX('Display 730 &amp; 1200'!$D:$D,ROW()))</f>
        <v/>
      </c>
      <c r="D2443">
        <f>IF($C2443="",0,SUMIFS(#REF!,#REF!,$C2443,#REF!,"&gt;="&amp;'Display 730 &amp; 1200'!$AN$10,#REF!,"&lt;="&amp;'Display 730 &amp; 1200'!$AN$9))</f>
        <v>0</v>
      </c>
      <c r="E2443">
        <f>IF($C2443="",0,SUMIFS(#REF!,#REF!,$C2443,#REF!,"&gt;="&amp;'Display 730 &amp; 1200'!$AN$12,#REF!,"&lt;="&amp;'Display 730 &amp; 1200'!$AN$11))</f>
        <v>0</v>
      </c>
    </row>
    <row r="2444" spans="1:5">
      <c r="A2444" t="str">
        <f>IF(INDEX('Display 730 &amp; 1200'!$A:$A,ROW())="","",INDEX('Display 730 &amp; 1200'!$A:$A,ROW()))</f>
        <v/>
      </c>
      <c r="B2444" t="str">
        <f>IF(INDEX('Display 730 &amp; 1200'!$B:$B,ROW())="","",INDEX('Display 730 &amp; 1200'!$B:$B,ROW()))</f>
        <v/>
      </c>
      <c r="C2444" t="str">
        <f>IF(INDEX('Display 730 &amp; 1200'!$D:$D,ROW())="","",INDEX('Display 730 &amp; 1200'!$D:$D,ROW()))</f>
        <v/>
      </c>
      <c r="D2444">
        <f>IF($C2444="",0,SUMIFS(#REF!,#REF!,$C2444,#REF!,"&gt;="&amp;'Display 730 &amp; 1200'!$AN$10,#REF!,"&lt;="&amp;'Display 730 &amp; 1200'!$AN$9))</f>
        <v>0</v>
      </c>
      <c r="E2444">
        <f>IF($C2444="",0,SUMIFS(#REF!,#REF!,$C2444,#REF!,"&gt;="&amp;'Display 730 &amp; 1200'!$AN$12,#REF!,"&lt;="&amp;'Display 730 &amp; 1200'!$AN$11))</f>
        <v>0</v>
      </c>
    </row>
    <row r="2445" spans="1:5">
      <c r="A2445" t="str">
        <f>IF(INDEX('Display 730 &amp; 1200'!$A:$A,ROW())="","",INDEX('Display 730 &amp; 1200'!$A:$A,ROW()))</f>
        <v/>
      </c>
      <c r="B2445" t="str">
        <f>IF(INDEX('Display 730 &amp; 1200'!$B:$B,ROW())="","",INDEX('Display 730 &amp; 1200'!$B:$B,ROW()))</f>
        <v/>
      </c>
      <c r="C2445" t="str">
        <f>IF(INDEX('Display 730 &amp; 1200'!$D:$D,ROW())="","",INDEX('Display 730 &amp; 1200'!$D:$D,ROW()))</f>
        <v/>
      </c>
      <c r="D2445">
        <f>IF($C2445="",0,SUMIFS(#REF!,#REF!,$C2445,#REF!,"&gt;="&amp;'Display 730 &amp; 1200'!$AN$10,#REF!,"&lt;="&amp;'Display 730 &amp; 1200'!$AN$9))</f>
        <v>0</v>
      </c>
      <c r="E2445">
        <f>IF($C2445="",0,SUMIFS(#REF!,#REF!,$C2445,#REF!,"&gt;="&amp;'Display 730 &amp; 1200'!$AN$12,#REF!,"&lt;="&amp;'Display 730 &amp; 1200'!$AN$11))</f>
        <v>0</v>
      </c>
    </row>
    <row r="2446" spans="1:5">
      <c r="A2446" t="str">
        <f>IF(INDEX('Display 730 &amp; 1200'!$A:$A,ROW())="","",INDEX('Display 730 &amp; 1200'!$A:$A,ROW()))</f>
        <v/>
      </c>
      <c r="B2446" t="str">
        <f>IF(INDEX('Display 730 &amp; 1200'!$B:$B,ROW())="","",INDEX('Display 730 &amp; 1200'!$B:$B,ROW()))</f>
        <v/>
      </c>
      <c r="C2446" t="str">
        <f>IF(INDEX('Display 730 &amp; 1200'!$D:$D,ROW())="","",INDEX('Display 730 &amp; 1200'!$D:$D,ROW()))</f>
        <v/>
      </c>
      <c r="D2446">
        <f>IF($C2446="",0,SUMIFS(#REF!,#REF!,$C2446,#REF!,"&gt;="&amp;'Display 730 &amp; 1200'!$AN$10,#REF!,"&lt;="&amp;'Display 730 &amp; 1200'!$AN$9))</f>
        <v>0</v>
      </c>
      <c r="E2446">
        <f>IF($C2446="",0,SUMIFS(#REF!,#REF!,$C2446,#REF!,"&gt;="&amp;'Display 730 &amp; 1200'!$AN$12,#REF!,"&lt;="&amp;'Display 730 &amp; 1200'!$AN$11))</f>
        <v>0</v>
      </c>
    </row>
    <row r="2447" spans="1:5">
      <c r="A2447" t="str">
        <f>IF(INDEX('Display 730 &amp; 1200'!$A:$A,ROW())="","",INDEX('Display 730 &amp; 1200'!$A:$A,ROW()))</f>
        <v/>
      </c>
      <c r="B2447" t="str">
        <f>IF(INDEX('Display 730 &amp; 1200'!$B:$B,ROW())="","",INDEX('Display 730 &amp; 1200'!$B:$B,ROW()))</f>
        <v/>
      </c>
      <c r="C2447" t="str">
        <f>IF(INDEX('Display 730 &amp; 1200'!$D:$D,ROW())="","",INDEX('Display 730 &amp; 1200'!$D:$D,ROW()))</f>
        <v/>
      </c>
      <c r="D2447">
        <f>IF($C2447="",0,SUMIFS(#REF!,#REF!,$C2447,#REF!,"&gt;="&amp;'Display 730 &amp; 1200'!$AN$10,#REF!,"&lt;="&amp;'Display 730 &amp; 1200'!$AN$9))</f>
        <v>0</v>
      </c>
      <c r="E2447">
        <f>IF($C2447="",0,SUMIFS(#REF!,#REF!,$C2447,#REF!,"&gt;="&amp;'Display 730 &amp; 1200'!$AN$12,#REF!,"&lt;="&amp;'Display 730 &amp; 1200'!$AN$11))</f>
        <v>0</v>
      </c>
    </row>
    <row r="2448" spans="1:5">
      <c r="A2448" t="str">
        <f>IF(INDEX('Display 730 &amp; 1200'!$A:$A,ROW())="","",INDEX('Display 730 &amp; 1200'!$A:$A,ROW()))</f>
        <v/>
      </c>
      <c r="B2448" t="str">
        <f>IF(INDEX('Display 730 &amp; 1200'!$B:$B,ROW())="","",INDEX('Display 730 &amp; 1200'!$B:$B,ROW()))</f>
        <v/>
      </c>
      <c r="C2448" t="str">
        <f>IF(INDEX('Display 730 &amp; 1200'!$D:$D,ROW())="","",INDEX('Display 730 &amp; 1200'!$D:$D,ROW()))</f>
        <v/>
      </c>
      <c r="D2448">
        <f>IF($C2448="",0,SUMIFS(#REF!,#REF!,$C2448,#REF!,"&gt;="&amp;'Display 730 &amp; 1200'!$AN$10,#REF!,"&lt;="&amp;'Display 730 &amp; 1200'!$AN$9))</f>
        <v>0</v>
      </c>
      <c r="E2448">
        <f>IF($C2448="",0,SUMIFS(#REF!,#REF!,$C2448,#REF!,"&gt;="&amp;'Display 730 &amp; 1200'!$AN$12,#REF!,"&lt;="&amp;'Display 730 &amp; 1200'!$AN$11))</f>
        <v>0</v>
      </c>
    </row>
    <row r="2449" spans="1:5">
      <c r="A2449" t="str">
        <f>IF(INDEX('Display 730 &amp; 1200'!$A:$A,ROW())="","",INDEX('Display 730 &amp; 1200'!$A:$A,ROW()))</f>
        <v/>
      </c>
      <c r="B2449" t="str">
        <f>IF(INDEX('Display 730 &amp; 1200'!$B:$B,ROW())="","",INDEX('Display 730 &amp; 1200'!$B:$B,ROW()))</f>
        <v/>
      </c>
      <c r="C2449" t="str">
        <f>IF(INDEX('Display 730 &amp; 1200'!$D:$D,ROW())="","",INDEX('Display 730 &amp; 1200'!$D:$D,ROW()))</f>
        <v/>
      </c>
      <c r="D2449">
        <f>IF($C2449="",0,SUMIFS(#REF!,#REF!,$C2449,#REF!,"&gt;="&amp;'Display 730 &amp; 1200'!$AN$10,#REF!,"&lt;="&amp;'Display 730 &amp; 1200'!$AN$9))</f>
        <v>0</v>
      </c>
      <c r="E2449">
        <f>IF($C2449="",0,SUMIFS(#REF!,#REF!,$C2449,#REF!,"&gt;="&amp;'Display 730 &amp; 1200'!$AN$12,#REF!,"&lt;="&amp;'Display 730 &amp; 1200'!$AN$11))</f>
        <v>0</v>
      </c>
    </row>
    <row r="2450" spans="1:5">
      <c r="A2450" t="str">
        <f>IF(INDEX('Display 730 &amp; 1200'!$A:$A,ROW())="","",INDEX('Display 730 &amp; 1200'!$A:$A,ROW()))</f>
        <v/>
      </c>
      <c r="B2450" t="str">
        <f>IF(INDEX('Display 730 &amp; 1200'!$B:$B,ROW())="","",INDEX('Display 730 &amp; 1200'!$B:$B,ROW()))</f>
        <v/>
      </c>
      <c r="C2450" t="str">
        <f>IF(INDEX('Display 730 &amp; 1200'!$D:$D,ROW())="","",INDEX('Display 730 &amp; 1200'!$D:$D,ROW()))</f>
        <v/>
      </c>
      <c r="D2450">
        <f>IF($C2450="",0,SUMIFS(#REF!,#REF!,$C2450,#REF!,"&gt;="&amp;'Display 730 &amp; 1200'!$AN$10,#REF!,"&lt;="&amp;'Display 730 &amp; 1200'!$AN$9))</f>
        <v>0</v>
      </c>
      <c r="E2450">
        <f>IF($C2450="",0,SUMIFS(#REF!,#REF!,$C2450,#REF!,"&gt;="&amp;'Display 730 &amp; 1200'!$AN$12,#REF!,"&lt;="&amp;'Display 730 &amp; 1200'!$AN$11))</f>
        <v>0</v>
      </c>
    </row>
    <row r="2451" spans="1:5">
      <c r="A2451" t="str">
        <f>IF(INDEX('Display 730 &amp; 1200'!$A:$A,ROW())="","",INDEX('Display 730 &amp; 1200'!$A:$A,ROW()))</f>
        <v/>
      </c>
      <c r="B2451" t="str">
        <f>IF(INDEX('Display 730 &amp; 1200'!$B:$B,ROW())="","",INDEX('Display 730 &amp; 1200'!$B:$B,ROW()))</f>
        <v/>
      </c>
      <c r="C2451" t="str">
        <f>IF(INDEX('Display 730 &amp; 1200'!$D:$D,ROW())="","",INDEX('Display 730 &amp; 1200'!$D:$D,ROW()))</f>
        <v/>
      </c>
      <c r="D2451">
        <f>IF($C2451="",0,SUMIFS(#REF!,#REF!,$C2451,#REF!,"&gt;="&amp;'Display 730 &amp; 1200'!$AN$10,#REF!,"&lt;="&amp;'Display 730 &amp; 1200'!$AN$9))</f>
        <v>0</v>
      </c>
      <c r="E2451">
        <f>IF($C2451="",0,SUMIFS(#REF!,#REF!,$C2451,#REF!,"&gt;="&amp;'Display 730 &amp; 1200'!$AN$12,#REF!,"&lt;="&amp;'Display 730 &amp; 1200'!$AN$11))</f>
        <v>0</v>
      </c>
    </row>
    <row r="2452" spans="1:5">
      <c r="A2452" t="str">
        <f>IF(INDEX('Display 730 &amp; 1200'!$A:$A,ROW())="","",INDEX('Display 730 &amp; 1200'!$A:$A,ROW()))</f>
        <v/>
      </c>
      <c r="B2452" t="str">
        <f>IF(INDEX('Display 730 &amp; 1200'!$B:$B,ROW())="","",INDEX('Display 730 &amp; 1200'!$B:$B,ROW()))</f>
        <v/>
      </c>
      <c r="C2452" t="str">
        <f>IF(INDEX('Display 730 &amp; 1200'!$D:$D,ROW())="","",INDEX('Display 730 &amp; 1200'!$D:$D,ROW()))</f>
        <v/>
      </c>
      <c r="D2452">
        <f>IF($C2452="",0,SUMIFS(#REF!,#REF!,$C2452,#REF!,"&gt;="&amp;'Display 730 &amp; 1200'!$AN$10,#REF!,"&lt;="&amp;'Display 730 &amp; 1200'!$AN$9))</f>
        <v>0</v>
      </c>
      <c r="E2452">
        <f>IF($C2452="",0,SUMIFS(#REF!,#REF!,$C2452,#REF!,"&gt;="&amp;'Display 730 &amp; 1200'!$AN$12,#REF!,"&lt;="&amp;'Display 730 &amp; 1200'!$AN$11))</f>
        <v>0</v>
      </c>
    </row>
    <row r="2453" spans="1:5">
      <c r="A2453" t="str">
        <f>IF(INDEX('Display 730 &amp; 1200'!$A:$A,ROW())="","",INDEX('Display 730 &amp; 1200'!$A:$A,ROW()))</f>
        <v/>
      </c>
      <c r="B2453" t="str">
        <f>IF(INDEX('Display 730 &amp; 1200'!$B:$B,ROW())="","",INDEX('Display 730 &amp; 1200'!$B:$B,ROW()))</f>
        <v/>
      </c>
      <c r="C2453" t="str">
        <f>IF(INDEX('Display 730 &amp; 1200'!$D:$D,ROW())="","",INDEX('Display 730 &amp; 1200'!$D:$D,ROW()))</f>
        <v/>
      </c>
      <c r="D2453">
        <f>IF($C2453="",0,SUMIFS(#REF!,#REF!,$C2453,#REF!,"&gt;="&amp;'Display 730 &amp; 1200'!$AN$10,#REF!,"&lt;="&amp;'Display 730 &amp; 1200'!$AN$9))</f>
        <v>0</v>
      </c>
      <c r="E2453">
        <f>IF($C2453="",0,SUMIFS(#REF!,#REF!,$C2453,#REF!,"&gt;="&amp;'Display 730 &amp; 1200'!$AN$12,#REF!,"&lt;="&amp;'Display 730 &amp; 1200'!$AN$11))</f>
        <v>0</v>
      </c>
    </row>
    <row r="2454" spans="1:5">
      <c r="A2454" t="str">
        <f>IF(INDEX('Display 730 &amp; 1200'!$A:$A,ROW())="","",INDEX('Display 730 &amp; 1200'!$A:$A,ROW()))</f>
        <v/>
      </c>
      <c r="B2454" t="str">
        <f>IF(INDEX('Display 730 &amp; 1200'!$B:$B,ROW())="","",INDEX('Display 730 &amp; 1200'!$B:$B,ROW()))</f>
        <v/>
      </c>
      <c r="C2454" t="str">
        <f>IF(INDEX('Display 730 &amp; 1200'!$D:$D,ROW())="","",INDEX('Display 730 &amp; 1200'!$D:$D,ROW()))</f>
        <v/>
      </c>
      <c r="D2454">
        <f>IF($C2454="",0,SUMIFS(#REF!,#REF!,$C2454,#REF!,"&gt;="&amp;'Display 730 &amp; 1200'!$AN$10,#REF!,"&lt;="&amp;'Display 730 &amp; 1200'!$AN$9))</f>
        <v>0</v>
      </c>
      <c r="E2454">
        <f>IF($C2454="",0,SUMIFS(#REF!,#REF!,$C2454,#REF!,"&gt;="&amp;'Display 730 &amp; 1200'!$AN$12,#REF!,"&lt;="&amp;'Display 730 &amp; 1200'!$AN$11))</f>
        <v>0</v>
      </c>
    </row>
    <row r="2455" spans="1:5">
      <c r="A2455" t="str">
        <f>IF(INDEX('Display 730 &amp; 1200'!$A:$A,ROW())="","",INDEX('Display 730 &amp; 1200'!$A:$A,ROW()))</f>
        <v/>
      </c>
      <c r="B2455" t="str">
        <f>IF(INDEX('Display 730 &amp; 1200'!$B:$B,ROW())="","",INDEX('Display 730 &amp; 1200'!$B:$B,ROW()))</f>
        <v/>
      </c>
      <c r="C2455" t="str">
        <f>IF(INDEX('Display 730 &amp; 1200'!$D:$D,ROW())="","",INDEX('Display 730 &amp; 1200'!$D:$D,ROW()))</f>
        <v/>
      </c>
      <c r="D2455">
        <f>IF($C2455="",0,SUMIFS(#REF!,#REF!,$C2455,#REF!,"&gt;="&amp;'Display 730 &amp; 1200'!$AN$10,#REF!,"&lt;="&amp;'Display 730 &amp; 1200'!$AN$9))</f>
        <v>0</v>
      </c>
      <c r="E2455">
        <f>IF($C2455="",0,SUMIFS(#REF!,#REF!,$C2455,#REF!,"&gt;="&amp;'Display 730 &amp; 1200'!$AN$12,#REF!,"&lt;="&amp;'Display 730 &amp; 1200'!$AN$11))</f>
        <v>0</v>
      </c>
    </row>
    <row r="2456" spans="1:5">
      <c r="A2456" t="str">
        <f>IF(INDEX('Display 730 &amp; 1200'!$A:$A,ROW())="","",INDEX('Display 730 &amp; 1200'!$A:$A,ROW()))</f>
        <v/>
      </c>
      <c r="B2456" t="str">
        <f>IF(INDEX('Display 730 &amp; 1200'!$B:$B,ROW())="","",INDEX('Display 730 &amp; 1200'!$B:$B,ROW()))</f>
        <v/>
      </c>
      <c r="C2456" t="str">
        <f>IF(INDEX('Display 730 &amp; 1200'!$D:$D,ROW())="","",INDEX('Display 730 &amp; 1200'!$D:$D,ROW()))</f>
        <v/>
      </c>
      <c r="D2456">
        <f>IF($C2456="",0,SUMIFS(#REF!,#REF!,$C2456,#REF!,"&gt;="&amp;'Display 730 &amp; 1200'!$AN$10,#REF!,"&lt;="&amp;'Display 730 &amp; 1200'!$AN$9))</f>
        <v>0</v>
      </c>
      <c r="E2456">
        <f>IF($C2456="",0,SUMIFS(#REF!,#REF!,$C2456,#REF!,"&gt;="&amp;'Display 730 &amp; 1200'!$AN$12,#REF!,"&lt;="&amp;'Display 730 &amp; 1200'!$AN$11))</f>
        <v>0</v>
      </c>
    </row>
    <row r="2457" spans="1:5">
      <c r="A2457" t="str">
        <f>IF(INDEX('Display 730 &amp; 1200'!$A:$A,ROW())="","",INDEX('Display 730 &amp; 1200'!$A:$A,ROW()))</f>
        <v/>
      </c>
      <c r="B2457" t="str">
        <f>IF(INDEX('Display 730 &amp; 1200'!$B:$B,ROW())="","",INDEX('Display 730 &amp; 1200'!$B:$B,ROW()))</f>
        <v/>
      </c>
      <c r="C2457" t="str">
        <f>IF(INDEX('Display 730 &amp; 1200'!$D:$D,ROW())="","",INDEX('Display 730 &amp; 1200'!$D:$D,ROW()))</f>
        <v/>
      </c>
      <c r="D2457">
        <f>IF($C2457="",0,SUMIFS(#REF!,#REF!,$C2457,#REF!,"&gt;="&amp;'Display 730 &amp; 1200'!$AN$10,#REF!,"&lt;="&amp;'Display 730 &amp; 1200'!$AN$9))</f>
        <v>0</v>
      </c>
      <c r="E2457">
        <f>IF($C2457="",0,SUMIFS(#REF!,#REF!,$C2457,#REF!,"&gt;="&amp;'Display 730 &amp; 1200'!$AN$12,#REF!,"&lt;="&amp;'Display 730 &amp; 1200'!$AN$11))</f>
        <v>0</v>
      </c>
    </row>
    <row r="2458" spans="1:5">
      <c r="A2458" t="str">
        <f>IF(INDEX('Display 730 &amp; 1200'!$A:$A,ROW())="","",INDEX('Display 730 &amp; 1200'!$A:$A,ROW()))</f>
        <v/>
      </c>
      <c r="B2458" t="str">
        <f>IF(INDEX('Display 730 &amp; 1200'!$B:$B,ROW())="","",INDEX('Display 730 &amp; 1200'!$B:$B,ROW()))</f>
        <v/>
      </c>
      <c r="C2458" t="str">
        <f>IF(INDEX('Display 730 &amp; 1200'!$D:$D,ROW())="","",INDEX('Display 730 &amp; 1200'!$D:$D,ROW()))</f>
        <v/>
      </c>
      <c r="D2458">
        <f>IF($C2458="",0,SUMIFS(#REF!,#REF!,$C2458,#REF!,"&gt;="&amp;'Display 730 &amp; 1200'!$AN$10,#REF!,"&lt;="&amp;'Display 730 &amp; 1200'!$AN$9))</f>
        <v>0</v>
      </c>
      <c r="E2458">
        <f>IF($C2458="",0,SUMIFS(#REF!,#REF!,$C2458,#REF!,"&gt;="&amp;'Display 730 &amp; 1200'!$AN$12,#REF!,"&lt;="&amp;'Display 730 &amp; 1200'!$AN$11))</f>
        <v>0</v>
      </c>
    </row>
    <row r="2459" spans="1:5">
      <c r="A2459" t="str">
        <f>IF(INDEX('Display 730 &amp; 1200'!$A:$A,ROW())="","",INDEX('Display 730 &amp; 1200'!$A:$A,ROW()))</f>
        <v/>
      </c>
      <c r="B2459" t="str">
        <f>IF(INDEX('Display 730 &amp; 1200'!$B:$B,ROW())="","",INDEX('Display 730 &amp; 1200'!$B:$B,ROW()))</f>
        <v/>
      </c>
      <c r="C2459" t="str">
        <f>IF(INDEX('Display 730 &amp; 1200'!$D:$D,ROW())="","",INDEX('Display 730 &amp; 1200'!$D:$D,ROW()))</f>
        <v/>
      </c>
      <c r="D2459">
        <f>IF($C2459="",0,SUMIFS(#REF!,#REF!,$C2459,#REF!,"&gt;="&amp;'Display 730 &amp; 1200'!$AN$10,#REF!,"&lt;="&amp;'Display 730 &amp; 1200'!$AN$9))</f>
        <v>0</v>
      </c>
      <c r="E2459">
        <f>IF($C2459="",0,SUMIFS(#REF!,#REF!,$C2459,#REF!,"&gt;="&amp;'Display 730 &amp; 1200'!$AN$12,#REF!,"&lt;="&amp;'Display 730 &amp; 1200'!$AN$11))</f>
        <v>0</v>
      </c>
    </row>
    <row r="2460" spans="1:5">
      <c r="A2460" t="str">
        <f>IF(INDEX('Display 730 &amp; 1200'!$A:$A,ROW())="","",INDEX('Display 730 &amp; 1200'!$A:$A,ROW()))</f>
        <v/>
      </c>
      <c r="B2460" t="str">
        <f>IF(INDEX('Display 730 &amp; 1200'!$B:$B,ROW())="","",INDEX('Display 730 &amp; 1200'!$B:$B,ROW()))</f>
        <v/>
      </c>
      <c r="C2460" t="str">
        <f>IF(INDEX('Display 730 &amp; 1200'!$D:$D,ROW())="","",INDEX('Display 730 &amp; 1200'!$D:$D,ROW()))</f>
        <v/>
      </c>
      <c r="D2460">
        <f>IF($C2460="",0,SUMIFS(#REF!,#REF!,$C2460,#REF!,"&gt;="&amp;'Display 730 &amp; 1200'!$AN$10,#REF!,"&lt;="&amp;'Display 730 &amp; 1200'!$AN$9))</f>
        <v>0</v>
      </c>
      <c r="E2460">
        <f>IF($C2460="",0,SUMIFS(#REF!,#REF!,$C2460,#REF!,"&gt;="&amp;'Display 730 &amp; 1200'!$AN$12,#REF!,"&lt;="&amp;'Display 730 &amp; 1200'!$AN$11))</f>
        <v>0</v>
      </c>
    </row>
    <row r="2461" spans="1:5">
      <c r="A2461" t="str">
        <f>IF(INDEX('Display 730 &amp; 1200'!$A:$A,ROW())="","",INDEX('Display 730 &amp; 1200'!$A:$A,ROW()))</f>
        <v/>
      </c>
      <c r="B2461" t="str">
        <f>IF(INDEX('Display 730 &amp; 1200'!$B:$B,ROW())="","",INDEX('Display 730 &amp; 1200'!$B:$B,ROW()))</f>
        <v/>
      </c>
      <c r="C2461" t="str">
        <f>IF(INDEX('Display 730 &amp; 1200'!$D:$D,ROW())="","",INDEX('Display 730 &amp; 1200'!$D:$D,ROW()))</f>
        <v/>
      </c>
      <c r="D2461">
        <f>IF($C2461="",0,SUMIFS(#REF!,#REF!,$C2461,#REF!,"&gt;="&amp;'Display 730 &amp; 1200'!$AN$10,#REF!,"&lt;="&amp;'Display 730 &amp; 1200'!$AN$9))</f>
        <v>0</v>
      </c>
      <c r="E2461">
        <f>IF($C2461="",0,SUMIFS(#REF!,#REF!,$C2461,#REF!,"&gt;="&amp;'Display 730 &amp; 1200'!$AN$12,#REF!,"&lt;="&amp;'Display 730 &amp; 1200'!$AN$11))</f>
        <v>0</v>
      </c>
    </row>
    <row r="2462" spans="1:5">
      <c r="A2462" t="str">
        <f>IF(INDEX('Display 730 &amp; 1200'!$A:$A,ROW())="","",INDEX('Display 730 &amp; 1200'!$A:$A,ROW()))</f>
        <v/>
      </c>
      <c r="B2462" t="str">
        <f>IF(INDEX('Display 730 &amp; 1200'!$B:$B,ROW())="","",INDEX('Display 730 &amp; 1200'!$B:$B,ROW()))</f>
        <v/>
      </c>
      <c r="C2462" t="str">
        <f>IF(INDEX('Display 730 &amp; 1200'!$D:$D,ROW())="","",INDEX('Display 730 &amp; 1200'!$D:$D,ROW()))</f>
        <v/>
      </c>
      <c r="D2462">
        <f>IF($C2462="",0,SUMIFS(#REF!,#REF!,$C2462,#REF!,"&gt;="&amp;'Display 730 &amp; 1200'!$AN$10,#REF!,"&lt;="&amp;'Display 730 &amp; 1200'!$AN$9))</f>
        <v>0</v>
      </c>
      <c r="E2462">
        <f>IF($C2462="",0,SUMIFS(#REF!,#REF!,$C2462,#REF!,"&gt;="&amp;'Display 730 &amp; 1200'!$AN$12,#REF!,"&lt;="&amp;'Display 730 &amp; 1200'!$AN$11))</f>
        <v>0</v>
      </c>
    </row>
    <row r="2463" spans="1:5">
      <c r="A2463" t="str">
        <f>IF(INDEX('Display 730 &amp; 1200'!$A:$A,ROW())="","",INDEX('Display 730 &amp; 1200'!$A:$A,ROW()))</f>
        <v/>
      </c>
      <c r="B2463" t="str">
        <f>IF(INDEX('Display 730 &amp; 1200'!$B:$B,ROW())="","",INDEX('Display 730 &amp; 1200'!$B:$B,ROW()))</f>
        <v/>
      </c>
      <c r="C2463" t="str">
        <f>IF(INDEX('Display 730 &amp; 1200'!$D:$D,ROW())="","",INDEX('Display 730 &amp; 1200'!$D:$D,ROW()))</f>
        <v/>
      </c>
      <c r="D2463">
        <f>IF($C2463="",0,SUMIFS(#REF!,#REF!,$C2463,#REF!,"&gt;="&amp;'Display 730 &amp; 1200'!$AN$10,#REF!,"&lt;="&amp;'Display 730 &amp; 1200'!$AN$9))</f>
        <v>0</v>
      </c>
      <c r="E2463">
        <f>IF($C2463="",0,SUMIFS(#REF!,#REF!,$C2463,#REF!,"&gt;="&amp;'Display 730 &amp; 1200'!$AN$12,#REF!,"&lt;="&amp;'Display 730 &amp; 1200'!$AN$11))</f>
        <v>0</v>
      </c>
    </row>
    <row r="2464" spans="1:5">
      <c r="A2464" t="str">
        <f>IF(INDEX('Display 730 &amp; 1200'!$A:$A,ROW())="","",INDEX('Display 730 &amp; 1200'!$A:$A,ROW()))</f>
        <v/>
      </c>
      <c r="B2464" t="str">
        <f>IF(INDEX('Display 730 &amp; 1200'!$B:$B,ROW())="","",INDEX('Display 730 &amp; 1200'!$B:$B,ROW()))</f>
        <v/>
      </c>
      <c r="C2464" t="str">
        <f>IF(INDEX('Display 730 &amp; 1200'!$D:$D,ROW())="","",INDEX('Display 730 &amp; 1200'!$D:$D,ROW()))</f>
        <v/>
      </c>
      <c r="D2464">
        <f>IF($C2464="",0,SUMIFS(#REF!,#REF!,$C2464,#REF!,"&gt;="&amp;'Display 730 &amp; 1200'!$AN$10,#REF!,"&lt;="&amp;'Display 730 &amp; 1200'!$AN$9))</f>
        <v>0</v>
      </c>
      <c r="E2464">
        <f>IF($C2464="",0,SUMIFS(#REF!,#REF!,$C2464,#REF!,"&gt;="&amp;'Display 730 &amp; 1200'!$AN$12,#REF!,"&lt;="&amp;'Display 730 &amp; 1200'!$AN$11))</f>
        <v>0</v>
      </c>
    </row>
    <row r="2465" spans="1:5">
      <c r="A2465" t="str">
        <f>IF(INDEX('Display 730 &amp; 1200'!$A:$A,ROW())="","",INDEX('Display 730 &amp; 1200'!$A:$A,ROW()))</f>
        <v/>
      </c>
      <c r="B2465" t="str">
        <f>IF(INDEX('Display 730 &amp; 1200'!$B:$B,ROW())="","",INDEX('Display 730 &amp; 1200'!$B:$B,ROW()))</f>
        <v/>
      </c>
      <c r="C2465" t="str">
        <f>IF(INDEX('Display 730 &amp; 1200'!$D:$D,ROW())="","",INDEX('Display 730 &amp; 1200'!$D:$D,ROW()))</f>
        <v/>
      </c>
      <c r="D2465">
        <f>IF($C2465="",0,SUMIFS(#REF!,#REF!,$C2465,#REF!,"&gt;="&amp;'Display 730 &amp; 1200'!$AN$10,#REF!,"&lt;="&amp;'Display 730 &amp; 1200'!$AN$9))</f>
        <v>0</v>
      </c>
      <c r="E2465">
        <f>IF($C2465="",0,SUMIFS(#REF!,#REF!,$C2465,#REF!,"&gt;="&amp;'Display 730 &amp; 1200'!$AN$12,#REF!,"&lt;="&amp;'Display 730 &amp; 1200'!$AN$11))</f>
        <v>0</v>
      </c>
    </row>
    <row r="2466" spans="1:5">
      <c r="A2466" t="str">
        <f>IF(INDEX('Display 730 &amp; 1200'!$A:$A,ROW())="","",INDEX('Display 730 &amp; 1200'!$A:$A,ROW()))</f>
        <v/>
      </c>
      <c r="B2466" t="str">
        <f>IF(INDEX('Display 730 &amp; 1200'!$B:$B,ROW())="","",INDEX('Display 730 &amp; 1200'!$B:$B,ROW()))</f>
        <v/>
      </c>
      <c r="C2466" t="str">
        <f>IF(INDEX('Display 730 &amp; 1200'!$D:$D,ROW())="","",INDEX('Display 730 &amp; 1200'!$D:$D,ROW()))</f>
        <v/>
      </c>
      <c r="D2466">
        <f>IF($C2466="",0,SUMIFS(#REF!,#REF!,$C2466,#REF!,"&gt;="&amp;'Display 730 &amp; 1200'!$AN$10,#REF!,"&lt;="&amp;'Display 730 &amp; 1200'!$AN$9))</f>
        <v>0</v>
      </c>
      <c r="E2466">
        <f>IF($C2466="",0,SUMIFS(#REF!,#REF!,$C2466,#REF!,"&gt;="&amp;'Display 730 &amp; 1200'!$AN$12,#REF!,"&lt;="&amp;'Display 730 &amp; 1200'!$AN$11))</f>
        <v>0</v>
      </c>
    </row>
    <row r="2467" spans="1:5">
      <c r="A2467" t="str">
        <f>IF(INDEX('Display 730 &amp; 1200'!$A:$A,ROW())="","",INDEX('Display 730 &amp; 1200'!$A:$A,ROW()))</f>
        <v/>
      </c>
      <c r="B2467" t="str">
        <f>IF(INDEX('Display 730 &amp; 1200'!$B:$B,ROW())="","",INDEX('Display 730 &amp; 1200'!$B:$B,ROW()))</f>
        <v/>
      </c>
      <c r="C2467" t="str">
        <f>IF(INDEX('Display 730 &amp; 1200'!$D:$D,ROW())="","",INDEX('Display 730 &amp; 1200'!$D:$D,ROW()))</f>
        <v/>
      </c>
      <c r="D2467">
        <f>IF($C2467="",0,SUMIFS(#REF!,#REF!,$C2467,#REF!,"&gt;="&amp;'Display 730 &amp; 1200'!$AN$10,#REF!,"&lt;="&amp;'Display 730 &amp; 1200'!$AN$9))</f>
        <v>0</v>
      </c>
      <c r="E2467">
        <f>IF($C2467="",0,SUMIFS(#REF!,#REF!,$C2467,#REF!,"&gt;="&amp;'Display 730 &amp; 1200'!$AN$12,#REF!,"&lt;="&amp;'Display 730 &amp; 1200'!$AN$11))</f>
        <v>0</v>
      </c>
    </row>
    <row r="2468" spans="1:5">
      <c r="A2468" t="str">
        <f>IF(INDEX('Display 730 &amp; 1200'!$A:$A,ROW())="","",INDEX('Display 730 &amp; 1200'!$A:$A,ROW()))</f>
        <v/>
      </c>
      <c r="B2468" t="str">
        <f>IF(INDEX('Display 730 &amp; 1200'!$B:$B,ROW())="","",INDEX('Display 730 &amp; 1200'!$B:$B,ROW()))</f>
        <v/>
      </c>
      <c r="C2468" t="str">
        <f>IF(INDEX('Display 730 &amp; 1200'!$D:$D,ROW())="","",INDEX('Display 730 &amp; 1200'!$D:$D,ROW()))</f>
        <v/>
      </c>
      <c r="D2468">
        <f>IF($C2468="",0,SUMIFS(#REF!,#REF!,$C2468,#REF!,"&gt;="&amp;'Display 730 &amp; 1200'!$AN$10,#REF!,"&lt;="&amp;'Display 730 &amp; 1200'!$AN$9))</f>
        <v>0</v>
      </c>
      <c r="E2468">
        <f>IF($C2468="",0,SUMIFS(#REF!,#REF!,$C2468,#REF!,"&gt;="&amp;'Display 730 &amp; 1200'!$AN$12,#REF!,"&lt;="&amp;'Display 730 &amp; 1200'!$AN$11))</f>
        <v>0</v>
      </c>
    </row>
    <row r="2469" spans="1:5">
      <c r="A2469" t="str">
        <f>IF(INDEX('Display 730 &amp; 1200'!$A:$A,ROW())="","",INDEX('Display 730 &amp; 1200'!$A:$A,ROW()))</f>
        <v/>
      </c>
      <c r="B2469" t="str">
        <f>IF(INDEX('Display 730 &amp; 1200'!$B:$B,ROW())="","",INDEX('Display 730 &amp; 1200'!$B:$B,ROW()))</f>
        <v/>
      </c>
      <c r="C2469" t="str">
        <f>IF(INDEX('Display 730 &amp; 1200'!$D:$D,ROW())="","",INDEX('Display 730 &amp; 1200'!$D:$D,ROW()))</f>
        <v/>
      </c>
      <c r="D2469">
        <f>IF($C2469="",0,SUMIFS(#REF!,#REF!,$C2469,#REF!,"&gt;="&amp;'Display 730 &amp; 1200'!$AN$10,#REF!,"&lt;="&amp;'Display 730 &amp; 1200'!$AN$9))</f>
        <v>0</v>
      </c>
      <c r="E2469">
        <f>IF($C2469="",0,SUMIFS(#REF!,#REF!,$C2469,#REF!,"&gt;="&amp;'Display 730 &amp; 1200'!$AN$12,#REF!,"&lt;="&amp;'Display 730 &amp; 1200'!$AN$11))</f>
        <v>0</v>
      </c>
    </row>
    <row r="2470" spans="1:5">
      <c r="A2470" t="str">
        <f>IF(INDEX('Display 730 &amp; 1200'!$A:$A,ROW())="","",INDEX('Display 730 &amp; 1200'!$A:$A,ROW()))</f>
        <v/>
      </c>
      <c r="B2470" t="str">
        <f>IF(INDEX('Display 730 &amp; 1200'!$B:$B,ROW())="","",INDEX('Display 730 &amp; 1200'!$B:$B,ROW()))</f>
        <v/>
      </c>
      <c r="C2470" t="str">
        <f>IF(INDEX('Display 730 &amp; 1200'!$D:$D,ROW())="","",INDEX('Display 730 &amp; 1200'!$D:$D,ROW()))</f>
        <v/>
      </c>
      <c r="D2470">
        <f>IF($C2470="",0,SUMIFS(#REF!,#REF!,$C2470,#REF!,"&gt;="&amp;'Display 730 &amp; 1200'!$AN$10,#REF!,"&lt;="&amp;'Display 730 &amp; 1200'!$AN$9))</f>
        <v>0</v>
      </c>
      <c r="E2470">
        <f>IF($C2470="",0,SUMIFS(#REF!,#REF!,$C2470,#REF!,"&gt;="&amp;'Display 730 &amp; 1200'!$AN$12,#REF!,"&lt;="&amp;'Display 730 &amp; 1200'!$AN$11))</f>
        <v>0</v>
      </c>
    </row>
    <row r="2471" spans="1:5">
      <c r="A2471" t="str">
        <f>IF(INDEX('Display 730 &amp; 1200'!$A:$A,ROW())="","",INDEX('Display 730 &amp; 1200'!$A:$A,ROW()))</f>
        <v/>
      </c>
      <c r="B2471" t="str">
        <f>IF(INDEX('Display 730 &amp; 1200'!$B:$B,ROW())="","",INDEX('Display 730 &amp; 1200'!$B:$B,ROW()))</f>
        <v/>
      </c>
      <c r="C2471" t="str">
        <f>IF(INDEX('Display 730 &amp; 1200'!$D:$D,ROW())="","",INDEX('Display 730 &amp; 1200'!$D:$D,ROW()))</f>
        <v/>
      </c>
      <c r="D2471">
        <f>IF($C2471="",0,SUMIFS(#REF!,#REF!,$C2471,#REF!,"&gt;="&amp;'Display 730 &amp; 1200'!$AN$10,#REF!,"&lt;="&amp;'Display 730 &amp; 1200'!$AN$9))</f>
        <v>0</v>
      </c>
      <c r="E2471">
        <f>IF($C2471="",0,SUMIFS(#REF!,#REF!,$C2471,#REF!,"&gt;="&amp;'Display 730 &amp; 1200'!$AN$12,#REF!,"&lt;="&amp;'Display 730 &amp; 1200'!$AN$11))</f>
        <v>0</v>
      </c>
    </row>
    <row r="2472" spans="1:5">
      <c r="A2472" t="str">
        <f>IF(INDEX('Display 730 &amp; 1200'!$A:$A,ROW())="","",INDEX('Display 730 &amp; 1200'!$A:$A,ROW()))</f>
        <v/>
      </c>
      <c r="B2472" t="str">
        <f>IF(INDEX('Display 730 &amp; 1200'!$B:$B,ROW())="","",INDEX('Display 730 &amp; 1200'!$B:$B,ROW()))</f>
        <v/>
      </c>
      <c r="C2472" t="str">
        <f>IF(INDEX('Display 730 &amp; 1200'!$D:$D,ROW())="","",INDEX('Display 730 &amp; 1200'!$D:$D,ROW()))</f>
        <v/>
      </c>
      <c r="D2472">
        <f>IF($C2472="",0,SUMIFS(#REF!,#REF!,$C2472,#REF!,"&gt;="&amp;'Display 730 &amp; 1200'!$AN$10,#REF!,"&lt;="&amp;'Display 730 &amp; 1200'!$AN$9))</f>
        <v>0</v>
      </c>
      <c r="E2472">
        <f>IF($C2472="",0,SUMIFS(#REF!,#REF!,$C2472,#REF!,"&gt;="&amp;'Display 730 &amp; 1200'!$AN$12,#REF!,"&lt;="&amp;'Display 730 &amp; 1200'!$AN$11))</f>
        <v>0</v>
      </c>
    </row>
    <row r="2473" spans="1:5">
      <c r="A2473" t="str">
        <f>IF(INDEX('Display 730 &amp; 1200'!$A:$A,ROW())="","",INDEX('Display 730 &amp; 1200'!$A:$A,ROW()))</f>
        <v/>
      </c>
      <c r="B2473" t="str">
        <f>IF(INDEX('Display 730 &amp; 1200'!$B:$B,ROW())="","",INDEX('Display 730 &amp; 1200'!$B:$B,ROW()))</f>
        <v/>
      </c>
      <c r="C2473" t="str">
        <f>IF(INDEX('Display 730 &amp; 1200'!$D:$D,ROW())="","",INDEX('Display 730 &amp; 1200'!$D:$D,ROW()))</f>
        <v/>
      </c>
      <c r="D2473">
        <f>IF($C2473="",0,SUMIFS(#REF!,#REF!,$C2473,#REF!,"&gt;="&amp;'Display 730 &amp; 1200'!$AN$10,#REF!,"&lt;="&amp;'Display 730 &amp; 1200'!$AN$9))</f>
        <v>0</v>
      </c>
      <c r="E2473">
        <f>IF($C2473="",0,SUMIFS(#REF!,#REF!,$C2473,#REF!,"&gt;="&amp;'Display 730 &amp; 1200'!$AN$12,#REF!,"&lt;="&amp;'Display 730 &amp; 1200'!$AN$11))</f>
        <v>0</v>
      </c>
    </row>
    <row r="2474" spans="1:5">
      <c r="A2474" t="str">
        <f>IF(INDEX('Display 730 &amp; 1200'!$A:$A,ROW())="","",INDEX('Display 730 &amp; 1200'!$A:$A,ROW()))</f>
        <v/>
      </c>
      <c r="B2474" t="str">
        <f>IF(INDEX('Display 730 &amp; 1200'!$B:$B,ROW())="","",INDEX('Display 730 &amp; 1200'!$B:$B,ROW()))</f>
        <v/>
      </c>
      <c r="C2474" t="str">
        <f>IF(INDEX('Display 730 &amp; 1200'!$D:$D,ROW())="","",INDEX('Display 730 &amp; 1200'!$D:$D,ROW()))</f>
        <v/>
      </c>
      <c r="D2474">
        <f>IF($C2474="",0,SUMIFS(#REF!,#REF!,$C2474,#REF!,"&gt;="&amp;'Display 730 &amp; 1200'!$AN$10,#REF!,"&lt;="&amp;'Display 730 &amp; 1200'!$AN$9))</f>
        <v>0</v>
      </c>
      <c r="E2474">
        <f>IF($C2474="",0,SUMIFS(#REF!,#REF!,$C2474,#REF!,"&gt;="&amp;'Display 730 &amp; 1200'!$AN$12,#REF!,"&lt;="&amp;'Display 730 &amp; 1200'!$AN$11))</f>
        <v>0</v>
      </c>
    </row>
    <row r="2475" spans="1:5">
      <c r="A2475" t="str">
        <f>IF(INDEX('Display 730 &amp; 1200'!$A:$A,ROW())="","",INDEX('Display 730 &amp; 1200'!$A:$A,ROW()))</f>
        <v/>
      </c>
      <c r="B2475" t="str">
        <f>IF(INDEX('Display 730 &amp; 1200'!$B:$B,ROW())="","",INDEX('Display 730 &amp; 1200'!$B:$B,ROW()))</f>
        <v/>
      </c>
      <c r="C2475" t="str">
        <f>IF(INDEX('Display 730 &amp; 1200'!$D:$D,ROW())="","",INDEX('Display 730 &amp; 1200'!$D:$D,ROW()))</f>
        <v/>
      </c>
      <c r="D2475">
        <f>IF($C2475="",0,SUMIFS(#REF!,#REF!,$C2475,#REF!,"&gt;="&amp;'Display 730 &amp; 1200'!$AN$10,#REF!,"&lt;="&amp;'Display 730 &amp; 1200'!$AN$9))</f>
        <v>0</v>
      </c>
      <c r="E2475">
        <f>IF($C2475="",0,SUMIFS(#REF!,#REF!,$C2475,#REF!,"&gt;="&amp;'Display 730 &amp; 1200'!$AN$12,#REF!,"&lt;="&amp;'Display 730 &amp; 1200'!$AN$11))</f>
        <v>0</v>
      </c>
    </row>
    <row r="2476" spans="1:5">
      <c r="A2476" t="str">
        <f>IF(INDEX('Display 730 &amp; 1200'!$A:$A,ROW())="","",INDEX('Display 730 &amp; 1200'!$A:$A,ROW()))</f>
        <v/>
      </c>
      <c r="B2476" t="str">
        <f>IF(INDEX('Display 730 &amp; 1200'!$B:$B,ROW())="","",INDEX('Display 730 &amp; 1200'!$B:$B,ROW()))</f>
        <v/>
      </c>
      <c r="C2476" t="str">
        <f>IF(INDEX('Display 730 &amp; 1200'!$D:$D,ROW())="","",INDEX('Display 730 &amp; 1200'!$D:$D,ROW()))</f>
        <v/>
      </c>
      <c r="D2476">
        <f>IF($C2476="",0,SUMIFS(#REF!,#REF!,$C2476,#REF!,"&gt;="&amp;'Display 730 &amp; 1200'!$AN$10,#REF!,"&lt;="&amp;'Display 730 &amp; 1200'!$AN$9))</f>
        <v>0</v>
      </c>
      <c r="E2476">
        <f>IF($C2476="",0,SUMIFS(#REF!,#REF!,$C2476,#REF!,"&gt;="&amp;'Display 730 &amp; 1200'!$AN$12,#REF!,"&lt;="&amp;'Display 730 &amp; 1200'!$AN$11))</f>
        <v>0</v>
      </c>
    </row>
    <row r="2477" spans="1:5">
      <c r="A2477" t="str">
        <f>IF(INDEX('Display 730 &amp; 1200'!$A:$A,ROW())="","",INDEX('Display 730 &amp; 1200'!$A:$A,ROW()))</f>
        <v/>
      </c>
      <c r="B2477" t="str">
        <f>IF(INDEX('Display 730 &amp; 1200'!$B:$B,ROW())="","",INDEX('Display 730 &amp; 1200'!$B:$B,ROW()))</f>
        <v/>
      </c>
      <c r="C2477" t="str">
        <f>IF(INDEX('Display 730 &amp; 1200'!$D:$D,ROW())="","",INDEX('Display 730 &amp; 1200'!$D:$D,ROW()))</f>
        <v/>
      </c>
      <c r="D2477">
        <f>IF($C2477="",0,SUMIFS(#REF!,#REF!,$C2477,#REF!,"&gt;="&amp;'Display 730 &amp; 1200'!$AN$10,#REF!,"&lt;="&amp;'Display 730 &amp; 1200'!$AN$9))</f>
        <v>0</v>
      </c>
      <c r="E2477">
        <f>IF($C2477="",0,SUMIFS(#REF!,#REF!,$C2477,#REF!,"&gt;="&amp;'Display 730 &amp; 1200'!$AN$12,#REF!,"&lt;="&amp;'Display 730 &amp; 1200'!$AN$11))</f>
        <v>0</v>
      </c>
    </row>
    <row r="2478" spans="1:5">
      <c r="A2478" t="str">
        <f>IF(INDEX('Display 730 &amp; 1200'!$A:$A,ROW())="","",INDEX('Display 730 &amp; 1200'!$A:$A,ROW()))</f>
        <v/>
      </c>
      <c r="B2478" t="str">
        <f>IF(INDEX('Display 730 &amp; 1200'!$B:$B,ROW())="","",INDEX('Display 730 &amp; 1200'!$B:$B,ROW()))</f>
        <v/>
      </c>
      <c r="C2478" t="str">
        <f>IF(INDEX('Display 730 &amp; 1200'!$D:$D,ROW())="","",INDEX('Display 730 &amp; 1200'!$D:$D,ROW()))</f>
        <v/>
      </c>
      <c r="D2478">
        <f>IF($C2478="",0,SUMIFS(#REF!,#REF!,$C2478,#REF!,"&gt;="&amp;'Display 730 &amp; 1200'!$AN$10,#REF!,"&lt;="&amp;'Display 730 &amp; 1200'!$AN$9))</f>
        <v>0</v>
      </c>
      <c r="E2478">
        <f>IF($C2478="",0,SUMIFS(#REF!,#REF!,$C2478,#REF!,"&gt;="&amp;'Display 730 &amp; 1200'!$AN$12,#REF!,"&lt;="&amp;'Display 730 &amp; 1200'!$AN$11))</f>
        <v>0</v>
      </c>
    </row>
    <row r="2479" spans="1:5">
      <c r="A2479" t="str">
        <f>IF(INDEX('Display 730 &amp; 1200'!$A:$A,ROW())="","",INDEX('Display 730 &amp; 1200'!$A:$A,ROW()))</f>
        <v/>
      </c>
      <c r="B2479" t="str">
        <f>IF(INDEX('Display 730 &amp; 1200'!$B:$B,ROW())="","",INDEX('Display 730 &amp; 1200'!$B:$B,ROW()))</f>
        <v/>
      </c>
      <c r="C2479" t="str">
        <f>IF(INDEX('Display 730 &amp; 1200'!$D:$D,ROW())="","",INDEX('Display 730 &amp; 1200'!$D:$D,ROW()))</f>
        <v/>
      </c>
      <c r="D2479">
        <f>IF($C2479="",0,SUMIFS(#REF!,#REF!,$C2479,#REF!,"&gt;="&amp;'Display 730 &amp; 1200'!$AN$10,#REF!,"&lt;="&amp;'Display 730 &amp; 1200'!$AN$9))</f>
        <v>0</v>
      </c>
      <c r="E2479">
        <f>IF($C2479="",0,SUMIFS(#REF!,#REF!,$C2479,#REF!,"&gt;="&amp;'Display 730 &amp; 1200'!$AN$12,#REF!,"&lt;="&amp;'Display 730 &amp; 1200'!$AN$11))</f>
        <v>0</v>
      </c>
    </row>
    <row r="2480" spans="1:5">
      <c r="A2480" t="str">
        <f>IF(INDEX('Display 730 &amp; 1200'!$A:$A,ROW())="","",INDEX('Display 730 &amp; 1200'!$A:$A,ROW()))</f>
        <v/>
      </c>
      <c r="B2480" t="str">
        <f>IF(INDEX('Display 730 &amp; 1200'!$B:$B,ROW())="","",INDEX('Display 730 &amp; 1200'!$B:$B,ROW()))</f>
        <v/>
      </c>
      <c r="C2480" t="str">
        <f>IF(INDEX('Display 730 &amp; 1200'!$D:$D,ROW())="","",INDEX('Display 730 &amp; 1200'!$D:$D,ROW()))</f>
        <v/>
      </c>
      <c r="D2480">
        <f>IF($C2480="",0,SUMIFS(#REF!,#REF!,$C2480,#REF!,"&gt;="&amp;'Display 730 &amp; 1200'!$AN$10,#REF!,"&lt;="&amp;'Display 730 &amp; 1200'!$AN$9))</f>
        <v>0</v>
      </c>
      <c r="E2480">
        <f>IF($C2480="",0,SUMIFS(#REF!,#REF!,$C2480,#REF!,"&gt;="&amp;'Display 730 &amp; 1200'!$AN$12,#REF!,"&lt;="&amp;'Display 730 &amp; 1200'!$AN$11))</f>
        <v>0</v>
      </c>
    </row>
    <row r="2481" spans="1:5">
      <c r="A2481" t="str">
        <f>IF(INDEX('Display 730 &amp; 1200'!$A:$A,ROW())="","",INDEX('Display 730 &amp; 1200'!$A:$A,ROW()))</f>
        <v/>
      </c>
      <c r="B2481" t="str">
        <f>IF(INDEX('Display 730 &amp; 1200'!$B:$B,ROW())="","",INDEX('Display 730 &amp; 1200'!$B:$B,ROW()))</f>
        <v/>
      </c>
      <c r="C2481" t="str">
        <f>IF(INDEX('Display 730 &amp; 1200'!$D:$D,ROW())="","",INDEX('Display 730 &amp; 1200'!$D:$D,ROW()))</f>
        <v/>
      </c>
      <c r="D2481">
        <f>IF($C2481="",0,SUMIFS(#REF!,#REF!,$C2481,#REF!,"&gt;="&amp;'Display 730 &amp; 1200'!$AN$10,#REF!,"&lt;="&amp;'Display 730 &amp; 1200'!$AN$9))</f>
        <v>0</v>
      </c>
      <c r="E2481">
        <f>IF($C2481="",0,SUMIFS(#REF!,#REF!,$C2481,#REF!,"&gt;="&amp;'Display 730 &amp; 1200'!$AN$12,#REF!,"&lt;="&amp;'Display 730 &amp; 1200'!$AN$11))</f>
        <v>0</v>
      </c>
    </row>
    <row r="2482" spans="1:5">
      <c r="A2482" t="str">
        <f>IF(INDEX('Display 730 &amp; 1200'!$A:$A,ROW())="","",INDEX('Display 730 &amp; 1200'!$A:$A,ROW()))</f>
        <v/>
      </c>
      <c r="B2482" t="str">
        <f>IF(INDEX('Display 730 &amp; 1200'!$B:$B,ROW())="","",INDEX('Display 730 &amp; 1200'!$B:$B,ROW()))</f>
        <v/>
      </c>
      <c r="C2482" t="str">
        <f>IF(INDEX('Display 730 &amp; 1200'!$D:$D,ROW())="","",INDEX('Display 730 &amp; 1200'!$D:$D,ROW()))</f>
        <v/>
      </c>
      <c r="D2482">
        <f>IF($C2482="",0,SUMIFS(#REF!,#REF!,$C2482,#REF!,"&gt;="&amp;'Display 730 &amp; 1200'!$AN$10,#REF!,"&lt;="&amp;'Display 730 &amp; 1200'!$AN$9))</f>
        <v>0</v>
      </c>
      <c r="E2482">
        <f>IF($C2482="",0,SUMIFS(#REF!,#REF!,$C2482,#REF!,"&gt;="&amp;'Display 730 &amp; 1200'!$AN$12,#REF!,"&lt;="&amp;'Display 730 &amp; 1200'!$AN$11))</f>
        <v>0</v>
      </c>
    </row>
    <row r="2483" spans="1:5">
      <c r="A2483" t="str">
        <f>IF(INDEX('Display 730 &amp; 1200'!$A:$A,ROW())="","",INDEX('Display 730 &amp; 1200'!$A:$A,ROW()))</f>
        <v/>
      </c>
      <c r="B2483" t="str">
        <f>IF(INDEX('Display 730 &amp; 1200'!$B:$B,ROW())="","",INDEX('Display 730 &amp; 1200'!$B:$B,ROW()))</f>
        <v/>
      </c>
      <c r="C2483" t="str">
        <f>IF(INDEX('Display 730 &amp; 1200'!$D:$D,ROW())="","",INDEX('Display 730 &amp; 1200'!$D:$D,ROW()))</f>
        <v/>
      </c>
      <c r="D2483">
        <f>IF($C2483="",0,SUMIFS(#REF!,#REF!,$C2483,#REF!,"&gt;="&amp;'Display 730 &amp; 1200'!$AN$10,#REF!,"&lt;="&amp;'Display 730 &amp; 1200'!$AN$9))</f>
        <v>0</v>
      </c>
      <c r="E2483">
        <f>IF($C2483="",0,SUMIFS(#REF!,#REF!,$C2483,#REF!,"&gt;="&amp;'Display 730 &amp; 1200'!$AN$12,#REF!,"&lt;="&amp;'Display 730 &amp; 1200'!$AN$11))</f>
        <v>0</v>
      </c>
    </row>
    <row r="2484" spans="1:5">
      <c r="A2484" t="str">
        <f>IF(INDEX('Display 730 &amp; 1200'!$A:$A,ROW())="","",INDEX('Display 730 &amp; 1200'!$A:$A,ROW()))</f>
        <v/>
      </c>
      <c r="B2484" t="str">
        <f>IF(INDEX('Display 730 &amp; 1200'!$B:$B,ROW())="","",INDEX('Display 730 &amp; 1200'!$B:$B,ROW()))</f>
        <v/>
      </c>
      <c r="C2484" t="str">
        <f>IF(INDEX('Display 730 &amp; 1200'!$D:$D,ROW())="","",INDEX('Display 730 &amp; 1200'!$D:$D,ROW()))</f>
        <v/>
      </c>
      <c r="D2484">
        <f>IF($C2484="",0,SUMIFS(#REF!,#REF!,$C2484,#REF!,"&gt;="&amp;'Display 730 &amp; 1200'!$AN$10,#REF!,"&lt;="&amp;'Display 730 &amp; 1200'!$AN$9))</f>
        <v>0</v>
      </c>
      <c r="E2484">
        <f>IF($C2484="",0,SUMIFS(#REF!,#REF!,$C2484,#REF!,"&gt;="&amp;'Display 730 &amp; 1200'!$AN$12,#REF!,"&lt;="&amp;'Display 730 &amp; 1200'!$AN$11))</f>
        <v>0</v>
      </c>
    </row>
    <row r="2485" spans="1:5">
      <c r="A2485" t="str">
        <f>IF(INDEX('Display 730 &amp; 1200'!$A:$A,ROW())="","",INDEX('Display 730 &amp; 1200'!$A:$A,ROW()))</f>
        <v/>
      </c>
      <c r="B2485" t="str">
        <f>IF(INDEX('Display 730 &amp; 1200'!$B:$B,ROW())="","",INDEX('Display 730 &amp; 1200'!$B:$B,ROW()))</f>
        <v/>
      </c>
      <c r="C2485" t="str">
        <f>IF(INDEX('Display 730 &amp; 1200'!$D:$D,ROW())="","",INDEX('Display 730 &amp; 1200'!$D:$D,ROW()))</f>
        <v/>
      </c>
      <c r="D2485">
        <f>IF($C2485="",0,SUMIFS(#REF!,#REF!,$C2485,#REF!,"&gt;="&amp;'Display 730 &amp; 1200'!$AN$10,#REF!,"&lt;="&amp;'Display 730 &amp; 1200'!$AN$9))</f>
        <v>0</v>
      </c>
      <c r="E2485">
        <f>IF($C2485="",0,SUMIFS(#REF!,#REF!,$C2485,#REF!,"&gt;="&amp;'Display 730 &amp; 1200'!$AN$12,#REF!,"&lt;="&amp;'Display 730 &amp; 1200'!$AN$11))</f>
        <v>0</v>
      </c>
    </row>
    <row r="2486" spans="1:5">
      <c r="A2486" t="str">
        <f>IF(INDEX('Display 730 &amp; 1200'!$A:$A,ROW())="","",INDEX('Display 730 &amp; 1200'!$A:$A,ROW()))</f>
        <v/>
      </c>
      <c r="B2486" t="str">
        <f>IF(INDEX('Display 730 &amp; 1200'!$B:$B,ROW())="","",INDEX('Display 730 &amp; 1200'!$B:$B,ROW()))</f>
        <v/>
      </c>
      <c r="C2486" t="str">
        <f>IF(INDEX('Display 730 &amp; 1200'!$D:$D,ROW())="","",INDEX('Display 730 &amp; 1200'!$D:$D,ROW()))</f>
        <v/>
      </c>
      <c r="D2486">
        <f>IF($C2486="",0,SUMIFS(#REF!,#REF!,$C2486,#REF!,"&gt;="&amp;'Display 730 &amp; 1200'!$AN$10,#REF!,"&lt;="&amp;'Display 730 &amp; 1200'!$AN$9))</f>
        <v>0</v>
      </c>
      <c r="E2486">
        <f>IF($C2486="",0,SUMIFS(#REF!,#REF!,$C2486,#REF!,"&gt;="&amp;'Display 730 &amp; 1200'!$AN$12,#REF!,"&lt;="&amp;'Display 730 &amp; 1200'!$AN$11))</f>
        <v>0</v>
      </c>
    </row>
    <row r="2487" spans="1:5">
      <c r="A2487" t="str">
        <f>IF(INDEX('Display 730 &amp; 1200'!$A:$A,ROW())="","",INDEX('Display 730 &amp; 1200'!$A:$A,ROW()))</f>
        <v/>
      </c>
      <c r="B2487" t="str">
        <f>IF(INDEX('Display 730 &amp; 1200'!$B:$B,ROW())="","",INDEX('Display 730 &amp; 1200'!$B:$B,ROW()))</f>
        <v/>
      </c>
      <c r="C2487" t="str">
        <f>IF(INDEX('Display 730 &amp; 1200'!$D:$D,ROW())="","",INDEX('Display 730 &amp; 1200'!$D:$D,ROW()))</f>
        <v/>
      </c>
      <c r="D2487">
        <f>IF($C2487="",0,SUMIFS(#REF!,#REF!,$C2487,#REF!,"&gt;="&amp;'Display 730 &amp; 1200'!$AN$10,#REF!,"&lt;="&amp;'Display 730 &amp; 1200'!$AN$9))</f>
        <v>0</v>
      </c>
      <c r="E2487">
        <f>IF($C2487="",0,SUMIFS(#REF!,#REF!,$C2487,#REF!,"&gt;="&amp;'Display 730 &amp; 1200'!$AN$12,#REF!,"&lt;="&amp;'Display 730 &amp; 1200'!$AN$11))</f>
        <v>0</v>
      </c>
    </row>
    <row r="2488" spans="1:5">
      <c r="A2488" t="str">
        <f>IF(INDEX('Display 730 &amp; 1200'!$A:$A,ROW())="","",INDEX('Display 730 &amp; 1200'!$A:$A,ROW()))</f>
        <v/>
      </c>
      <c r="B2488" t="str">
        <f>IF(INDEX('Display 730 &amp; 1200'!$B:$B,ROW())="","",INDEX('Display 730 &amp; 1200'!$B:$B,ROW()))</f>
        <v/>
      </c>
      <c r="C2488" t="str">
        <f>IF(INDEX('Display 730 &amp; 1200'!$D:$D,ROW())="","",INDEX('Display 730 &amp; 1200'!$D:$D,ROW()))</f>
        <v/>
      </c>
      <c r="D2488">
        <f>IF($C2488="",0,SUMIFS(#REF!,#REF!,$C2488,#REF!,"&gt;="&amp;'Display 730 &amp; 1200'!$AN$10,#REF!,"&lt;="&amp;'Display 730 &amp; 1200'!$AN$9))</f>
        <v>0</v>
      </c>
      <c r="E2488">
        <f>IF($C2488="",0,SUMIFS(#REF!,#REF!,$C2488,#REF!,"&gt;="&amp;'Display 730 &amp; 1200'!$AN$12,#REF!,"&lt;="&amp;'Display 730 &amp; 1200'!$AN$11))</f>
        <v>0</v>
      </c>
    </row>
    <row r="2489" spans="1:5">
      <c r="A2489" t="str">
        <f>IF(INDEX('Display 730 &amp; 1200'!$A:$A,ROW())="","",INDEX('Display 730 &amp; 1200'!$A:$A,ROW()))</f>
        <v/>
      </c>
      <c r="B2489" t="str">
        <f>IF(INDEX('Display 730 &amp; 1200'!$B:$B,ROW())="","",INDEX('Display 730 &amp; 1200'!$B:$B,ROW()))</f>
        <v/>
      </c>
      <c r="C2489" t="str">
        <f>IF(INDEX('Display 730 &amp; 1200'!$D:$D,ROW())="","",INDEX('Display 730 &amp; 1200'!$D:$D,ROW()))</f>
        <v/>
      </c>
      <c r="D2489">
        <f>IF($C2489="",0,SUMIFS(#REF!,#REF!,$C2489,#REF!,"&gt;="&amp;'Display 730 &amp; 1200'!$AN$10,#REF!,"&lt;="&amp;'Display 730 &amp; 1200'!$AN$9))</f>
        <v>0</v>
      </c>
      <c r="E2489">
        <f>IF($C2489="",0,SUMIFS(#REF!,#REF!,$C2489,#REF!,"&gt;="&amp;'Display 730 &amp; 1200'!$AN$12,#REF!,"&lt;="&amp;'Display 730 &amp; 1200'!$AN$11))</f>
        <v>0</v>
      </c>
    </row>
    <row r="2490" spans="1:5">
      <c r="A2490" t="str">
        <f>IF(INDEX('Display 730 &amp; 1200'!$A:$A,ROW())="","",INDEX('Display 730 &amp; 1200'!$A:$A,ROW()))</f>
        <v/>
      </c>
      <c r="B2490" t="str">
        <f>IF(INDEX('Display 730 &amp; 1200'!$B:$B,ROW())="","",INDEX('Display 730 &amp; 1200'!$B:$B,ROW()))</f>
        <v/>
      </c>
      <c r="C2490" t="str">
        <f>IF(INDEX('Display 730 &amp; 1200'!$D:$D,ROW())="","",INDEX('Display 730 &amp; 1200'!$D:$D,ROW()))</f>
        <v/>
      </c>
      <c r="D2490">
        <f>IF($C2490="",0,SUMIFS(#REF!,#REF!,$C2490,#REF!,"&gt;="&amp;'Display 730 &amp; 1200'!$AN$10,#REF!,"&lt;="&amp;'Display 730 &amp; 1200'!$AN$9))</f>
        <v>0</v>
      </c>
      <c r="E2490">
        <f>IF($C2490="",0,SUMIFS(#REF!,#REF!,$C2490,#REF!,"&gt;="&amp;'Display 730 &amp; 1200'!$AN$12,#REF!,"&lt;="&amp;'Display 730 &amp; 1200'!$AN$11))</f>
        <v>0</v>
      </c>
    </row>
    <row r="2491" spans="1:5">
      <c r="A2491" t="str">
        <f>IF(INDEX('Display 730 &amp; 1200'!$A:$A,ROW())="","",INDEX('Display 730 &amp; 1200'!$A:$A,ROW()))</f>
        <v/>
      </c>
      <c r="B2491" t="str">
        <f>IF(INDEX('Display 730 &amp; 1200'!$B:$B,ROW())="","",INDEX('Display 730 &amp; 1200'!$B:$B,ROW()))</f>
        <v/>
      </c>
      <c r="C2491" t="str">
        <f>IF(INDEX('Display 730 &amp; 1200'!$D:$D,ROW())="","",INDEX('Display 730 &amp; 1200'!$D:$D,ROW()))</f>
        <v/>
      </c>
      <c r="D2491">
        <f>IF($C2491="",0,SUMIFS(#REF!,#REF!,$C2491,#REF!,"&gt;="&amp;'Display 730 &amp; 1200'!$AN$10,#REF!,"&lt;="&amp;'Display 730 &amp; 1200'!$AN$9))</f>
        <v>0</v>
      </c>
      <c r="E2491">
        <f>IF($C2491="",0,SUMIFS(#REF!,#REF!,$C2491,#REF!,"&gt;="&amp;'Display 730 &amp; 1200'!$AN$12,#REF!,"&lt;="&amp;'Display 730 &amp; 1200'!$AN$11))</f>
        <v>0</v>
      </c>
    </row>
    <row r="2492" spans="1:5">
      <c r="A2492" t="str">
        <f>IF(INDEX('Display 730 &amp; 1200'!$A:$A,ROW())="","",INDEX('Display 730 &amp; 1200'!$A:$A,ROW()))</f>
        <v/>
      </c>
      <c r="B2492" t="str">
        <f>IF(INDEX('Display 730 &amp; 1200'!$B:$B,ROW())="","",INDEX('Display 730 &amp; 1200'!$B:$B,ROW()))</f>
        <v/>
      </c>
      <c r="C2492" t="str">
        <f>IF(INDEX('Display 730 &amp; 1200'!$D:$D,ROW())="","",INDEX('Display 730 &amp; 1200'!$D:$D,ROW()))</f>
        <v/>
      </c>
      <c r="D2492">
        <f>IF($C2492="",0,SUMIFS(#REF!,#REF!,$C2492,#REF!,"&gt;="&amp;'Display 730 &amp; 1200'!$AN$10,#REF!,"&lt;="&amp;'Display 730 &amp; 1200'!$AN$9))</f>
        <v>0</v>
      </c>
      <c r="E2492">
        <f>IF($C2492="",0,SUMIFS(#REF!,#REF!,$C2492,#REF!,"&gt;="&amp;'Display 730 &amp; 1200'!$AN$12,#REF!,"&lt;="&amp;'Display 730 &amp; 1200'!$AN$11))</f>
        <v>0</v>
      </c>
    </row>
    <row r="2493" spans="1:5">
      <c r="A2493" t="str">
        <f>IF(INDEX('Display 730 &amp; 1200'!$A:$A,ROW())="","",INDEX('Display 730 &amp; 1200'!$A:$A,ROW()))</f>
        <v/>
      </c>
      <c r="B2493" t="str">
        <f>IF(INDEX('Display 730 &amp; 1200'!$B:$B,ROW())="","",INDEX('Display 730 &amp; 1200'!$B:$B,ROW()))</f>
        <v/>
      </c>
      <c r="C2493" t="str">
        <f>IF(INDEX('Display 730 &amp; 1200'!$D:$D,ROW())="","",INDEX('Display 730 &amp; 1200'!$D:$D,ROW()))</f>
        <v/>
      </c>
      <c r="D2493">
        <f>IF($C2493="",0,SUMIFS(#REF!,#REF!,$C2493,#REF!,"&gt;="&amp;'Display 730 &amp; 1200'!$AN$10,#REF!,"&lt;="&amp;'Display 730 &amp; 1200'!$AN$9))</f>
        <v>0</v>
      </c>
      <c r="E2493">
        <f>IF($C2493="",0,SUMIFS(#REF!,#REF!,$C2493,#REF!,"&gt;="&amp;'Display 730 &amp; 1200'!$AN$12,#REF!,"&lt;="&amp;'Display 730 &amp; 1200'!$AN$11))</f>
        <v>0</v>
      </c>
    </row>
    <row r="2494" spans="1:5">
      <c r="A2494" t="str">
        <f>IF(INDEX('Display 730 &amp; 1200'!$A:$A,ROW())="","",INDEX('Display 730 &amp; 1200'!$A:$A,ROW()))</f>
        <v/>
      </c>
      <c r="B2494" t="str">
        <f>IF(INDEX('Display 730 &amp; 1200'!$B:$B,ROW())="","",INDEX('Display 730 &amp; 1200'!$B:$B,ROW()))</f>
        <v/>
      </c>
      <c r="C2494" t="str">
        <f>IF(INDEX('Display 730 &amp; 1200'!$D:$D,ROW())="","",INDEX('Display 730 &amp; 1200'!$D:$D,ROW()))</f>
        <v/>
      </c>
      <c r="D2494">
        <f>IF($C2494="",0,SUMIFS(#REF!,#REF!,$C2494,#REF!,"&gt;="&amp;'Display 730 &amp; 1200'!$AN$10,#REF!,"&lt;="&amp;'Display 730 &amp; 1200'!$AN$9))</f>
        <v>0</v>
      </c>
      <c r="E2494">
        <f>IF($C2494="",0,SUMIFS(#REF!,#REF!,$C2494,#REF!,"&gt;="&amp;'Display 730 &amp; 1200'!$AN$12,#REF!,"&lt;="&amp;'Display 730 &amp; 1200'!$AN$11))</f>
        <v>0</v>
      </c>
    </row>
    <row r="2495" spans="1:5">
      <c r="A2495" t="str">
        <f>IF(INDEX('Display 730 &amp; 1200'!$A:$A,ROW())="","",INDEX('Display 730 &amp; 1200'!$A:$A,ROW()))</f>
        <v/>
      </c>
      <c r="B2495" t="str">
        <f>IF(INDEX('Display 730 &amp; 1200'!$B:$B,ROW())="","",INDEX('Display 730 &amp; 1200'!$B:$B,ROW()))</f>
        <v/>
      </c>
      <c r="C2495" t="str">
        <f>IF(INDEX('Display 730 &amp; 1200'!$D:$D,ROW())="","",INDEX('Display 730 &amp; 1200'!$D:$D,ROW()))</f>
        <v/>
      </c>
      <c r="D2495">
        <f>IF($C2495="",0,SUMIFS(#REF!,#REF!,$C2495,#REF!,"&gt;="&amp;'Display 730 &amp; 1200'!$AN$10,#REF!,"&lt;="&amp;'Display 730 &amp; 1200'!$AN$9))</f>
        <v>0</v>
      </c>
      <c r="E2495">
        <f>IF($C2495="",0,SUMIFS(#REF!,#REF!,$C2495,#REF!,"&gt;="&amp;'Display 730 &amp; 1200'!$AN$12,#REF!,"&lt;="&amp;'Display 730 &amp; 1200'!$AN$11))</f>
        <v>0</v>
      </c>
    </row>
    <row r="2496" spans="1:5">
      <c r="A2496" t="str">
        <f>IF(INDEX('Display 730 &amp; 1200'!$A:$A,ROW())="","",INDEX('Display 730 &amp; 1200'!$A:$A,ROW()))</f>
        <v/>
      </c>
      <c r="B2496" t="str">
        <f>IF(INDEX('Display 730 &amp; 1200'!$B:$B,ROW())="","",INDEX('Display 730 &amp; 1200'!$B:$B,ROW()))</f>
        <v/>
      </c>
      <c r="C2496" t="str">
        <f>IF(INDEX('Display 730 &amp; 1200'!$D:$D,ROW())="","",INDEX('Display 730 &amp; 1200'!$D:$D,ROW()))</f>
        <v/>
      </c>
      <c r="D2496">
        <f>IF($C2496="",0,SUMIFS(#REF!,#REF!,$C2496,#REF!,"&gt;="&amp;'Display 730 &amp; 1200'!$AN$10,#REF!,"&lt;="&amp;'Display 730 &amp; 1200'!$AN$9))</f>
        <v>0</v>
      </c>
      <c r="E2496">
        <f>IF($C2496="",0,SUMIFS(#REF!,#REF!,$C2496,#REF!,"&gt;="&amp;'Display 730 &amp; 1200'!$AN$12,#REF!,"&lt;="&amp;'Display 730 &amp; 1200'!$AN$11))</f>
        <v>0</v>
      </c>
    </row>
    <row r="2497" spans="1:5">
      <c r="A2497" t="str">
        <f>IF(INDEX('Display 730 &amp; 1200'!$A:$A,ROW())="","",INDEX('Display 730 &amp; 1200'!$A:$A,ROW()))</f>
        <v/>
      </c>
      <c r="B2497" t="str">
        <f>IF(INDEX('Display 730 &amp; 1200'!$B:$B,ROW())="","",INDEX('Display 730 &amp; 1200'!$B:$B,ROW()))</f>
        <v/>
      </c>
      <c r="C2497" t="str">
        <f>IF(INDEX('Display 730 &amp; 1200'!$D:$D,ROW())="","",INDEX('Display 730 &amp; 1200'!$D:$D,ROW()))</f>
        <v/>
      </c>
      <c r="D2497">
        <f>IF($C2497="",0,SUMIFS(#REF!,#REF!,$C2497,#REF!,"&gt;="&amp;'Display 730 &amp; 1200'!$AN$10,#REF!,"&lt;="&amp;'Display 730 &amp; 1200'!$AN$9))</f>
        <v>0</v>
      </c>
      <c r="E2497">
        <f>IF($C2497="",0,SUMIFS(#REF!,#REF!,$C2497,#REF!,"&gt;="&amp;'Display 730 &amp; 1200'!$AN$12,#REF!,"&lt;="&amp;'Display 730 &amp; 1200'!$AN$11))</f>
        <v>0</v>
      </c>
    </row>
    <row r="2498" spans="1:5">
      <c r="A2498" t="str">
        <f>IF(INDEX('Display 730 &amp; 1200'!$A:$A,ROW())="","",INDEX('Display 730 &amp; 1200'!$A:$A,ROW()))</f>
        <v/>
      </c>
      <c r="B2498" t="str">
        <f>IF(INDEX('Display 730 &amp; 1200'!$B:$B,ROW())="","",INDEX('Display 730 &amp; 1200'!$B:$B,ROW()))</f>
        <v/>
      </c>
      <c r="C2498" t="str">
        <f>IF(INDEX('Display 730 &amp; 1200'!$D:$D,ROW())="","",INDEX('Display 730 &amp; 1200'!$D:$D,ROW()))</f>
        <v/>
      </c>
      <c r="D2498">
        <f>IF($C2498="",0,SUMIFS(#REF!,#REF!,$C2498,#REF!,"&gt;="&amp;'Display 730 &amp; 1200'!$AN$10,#REF!,"&lt;="&amp;'Display 730 &amp; 1200'!$AN$9))</f>
        <v>0</v>
      </c>
      <c r="E2498">
        <f>IF($C2498="",0,SUMIFS(#REF!,#REF!,$C2498,#REF!,"&gt;="&amp;'Display 730 &amp; 1200'!$AN$12,#REF!,"&lt;="&amp;'Display 730 &amp; 1200'!$AN$11))</f>
        <v>0</v>
      </c>
    </row>
    <row r="2499" spans="1:5">
      <c r="A2499" t="str">
        <f>IF(INDEX('Display 730 &amp; 1200'!$A:$A,ROW())="","",INDEX('Display 730 &amp; 1200'!$A:$A,ROW()))</f>
        <v/>
      </c>
      <c r="B2499" t="str">
        <f>IF(INDEX('Display 730 &amp; 1200'!$B:$B,ROW())="","",INDEX('Display 730 &amp; 1200'!$B:$B,ROW()))</f>
        <v/>
      </c>
      <c r="C2499" t="str">
        <f>IF(INDEX('Display 730 &amp; 1200'!$D:$D,ROW())="","",INDEX('Display 730 &amp; 1200'!$D:$D,ROW()))</f>
        <v/>
      </c>
      <c r="D2499">
        <f>IF($C2499="",0,SUMIFS(#REF!,#REF!,$C2499,#REF!,"&gt;="&amp;'Display 730 &amp; 1200'!$AN$10,#REF!,"&lt;="&amp;'Display 730 &amp; 1200'!$AN$9))</f>
        <v>0</v>
      </c>
      <c r="E2499">
        <f>IF($C2499="",0,SUMIFS(#REF!,#REF!,$C2499,#REF!,"&gt;="&amp;'Display 730 &amp; 1200'!$AN$12,#REF!,"&lt;="&amp;'Display 730 &amp; 1200'!$AN$11))</f>
        <v>0</v>
      </c>
    </row>
    <row r="2500" spans="1:5">
      <c r="A2500" t="str">
        <f>IF(INDEX('Display 730 &amp; 1200'!$A:$A,ROW())="","",INDEX('Display 730 &amp; 1200'!$A:$A,ROW()))</f>
        <v/>
      </c>
      <c r="B2500" t="str">
        <f>IF(INDEX('Display 730 &amp; 1200'!$B:$B,ROW())="","",INDEX('Display 730 &amp; 1200'!$B:$B,ROW()))</f>
        <v/>
      </c>
      <c r="C2500" t="str">
        <f>IF(INDEX('Display 730 &amp; 1200'!$D:$D,ROW())="","",INDEX('Display 730 &amp; 1200'!$D:$D,ROW()))</f>
        <v/>
      </c>
      <c r="D2500">
        <f>IF($C2500="",0,SUMIFS(#REF!,#REF!,$C2500,#REF!,"&gt;="&amp;'Display 730 &amp; 1200'!$AN$10,#REF!,"&lt;="&amp;'Display 730 &amp; 1200'!$AN$9))</f>
        <v>0</v>
      </c>
      <c r="E2500">
        <f>IF($C2500="",0,SUMIFS(#REF!,#REF!,$C2500,#REF!,"&gt;="&amp;'Display 730 &amp; 1200'!$AN$12,#REF!,"&lt;="&amp;'Display 730 &amp; 1200'!$AN$11))</f>
        <v>0</v>
      </c>
    </row>
    <row r="2501" spans="1:5">
      <c r="A2501" t="str">
        <f>IF(INDEX('Display 730 &amp; 1200'!$A:$A,ROW())="","",INDEX('Display 730 &amp; 1200'!$A:$A,ROW()))</f>
        <v/>
      </c>
      <c r="B2501" t="str">
        <f>IF(INDEX('Display 730 &amp; 1200'!$B:$B,ROW())="","",INDEX('Display 730 &amp; 1200'!$B:$B,ROW()))</f>
        <v/>
      </c>
      <c r="C2501" t="str">
        <f>IF(INDEX('Display 730 &amp; 1200'!$D:$D,ROW())="","",INDEX('Display 730 &amp; 1200'!$D:$D,ROW()))</f>
        <v/>
      </c>
      <c r="D2501">
        <f>IF($C2501="",0,SUMIFS(#REF!,#REF!,$C2501,#REF!,"&gt;="&amp;'Display 730 &amp; 1200'!$AN$10,#REF!,"&lt;="&amp;'Display 730 &amp; 1200'!$AN$9))</f>
        <v>0</v>
      </c>
      <c r="E2501">
        <f>IF($C2501="",0,SUMIFS(#REF!,#REF!,$C2501,#REF!,"&gt;="&amp;'Display 730 &amp; 1200'!$AN$12,#REF!,"&lt;="&amp;'Display 730 &amp; 1200'!$AN$11))</f>
        <v>0</v>
      </c>
    </row>
    <row r="2502" spans="1:5">
      <c r="A2502" t="str">
        <f>IF(INDEX('Display 730 &amp; 1200'!$A:$A,ROW())="","",INDEX('Display 730 &amp; 1200'!$A:$A,ROW()))</f>
        <v/>
      </c>
      <c r="B2502" t="str">
        <f>IF(INDEX('Display 730 &amp; 1200'!$B:$B,ROW())="","",INDEX('Display 730 &amp; 1200'!$B:$B,ROW()))</f>
        <v/>
      </c>
      <c r="C2502" t="str">
        <f>IF(INDEX('Display 730 &amp; 1200'!$D:$D,ROW())="","",INDEX('Display 730 &amp; 1200'!$D:$D,ROW()))</f>
        <v/>
      </c>
      <c r="D2502">
        <f>IF($C2502="",0,SUMIFS(#REF!,#REF!,$C2502,#REF!,"&gt;="&amp;'Display 730 &amp; 1200'!$AN$10,#REF!,"&lt;="&amp;'Display 730 &amp; 1200'!$AN$9))</f>
        <v>0</v>
      </c>
      <c r="E2502">
        <f>IF($C2502="",0,SUMIFS(#REF!,#REF!,$C2502,#REF!,"&gt;="&amp;'Display 730 &amp; 1200'!$AN$12,#REF!,"&lt;="&amp;'Display 730 &amp; 1200'!$AN$11))</f>
        <v>0</v>
      </c>
    </row>
    <row r="2503" spans="1:5">
      <c r="A2503" t="str">
        <f>IF(INDEX('Display 730 &amp; 1200'!$A:$A,ROW())="","",INDEX('Display 730 &amp; 1200'!$A:$A,ROW()))</f>
        <v/>
      </c>
      <c r="B2503" t="str">
        <f>IF(INDEX('Display 730 &amp; 1200'!$B:$B,ROW())="","",INDEX('Display 730 &amp; 1200'!$B:$B,ROW()))</f>
        <v/>
      </c>
      <c r="C2503" t="str">
        <f>IF(INDEX('Display 730 &amp; 1200'!$D:$D,ROW())="","",INDEX('Display 730 &amp; 1200'!$D:$D,ROW()))</f>
        <v/>
      </c>
      <c r="D2503">
        <f>IF($C2503="",0,SUMIFS(#REF!,#REF!,$C2503,#REF!,"&gt;="&amp;'Display 730 &amp; 1200'!$AN$10,#REF!,"&lt;="&amp;'Display 730 &amp; 1200'!$AN$9))</f>
        <v>0</v>
      </c>
      <c r="E2503">
        <f>IF($C2503="",0,SUMIFS(#REF!,#REF!,$C2503,#REF!,"&gt;="&amp;'Display 730 &amp; 1200'!$AN$12,#REF!,"&lt;="&amp;'Display 730 &amp; 1200'!$AN$11))</f>
        <v>0</v>
      </c>
    </row>
    <row r="2504" spans="1:5">
      <c r="A2504" t="str">
        <f>IF(INDEX('Display 730 &amp; 1200'!$A:$A,ROW())="","",INDEX('Display 730 &amp; 1200'!$A:$A,ROW()))</f>
        <v/>
      </c>
      <c r="B2504" t="str">
        <f>IF(INDEX('Display 730 &amp; 1200'!$B:$B,ROW())="","",INDEX('Display 730 &amp; 1200'!$B:$B,ROW()))</f>
        <v/>
      </c>
      <c r="C2504" t="str">
        <f>IF(INDEX('Display 730 &amp; 1200'!$D:$D,ROW())="","",INDEX('Display 730 &amp; 1200'!$D:$D,ROW()))</f>
        <v/>
      </c>
      <c r="D2504">
        <f>IF($C2504="",0,SUMIFS(#REF!,#REF!,$C2504,#REF!,"&gt;="&amp;'Display 730 &amp; 1200'!$AN$10,#REF!,"&lt;="&amp;'Display 730 &amp; 1200'!$AN$9))</f>
        <v>0</v>
      </c>
      <c r="E2504">
        <f>IF($C2504="",0,SUMIFS(#REF!,#REF!,$C2504,#REF!,"&gt;="&amp;'Display 730 &amp; 1200'!$AN$12,#REF!,"&lt;="&amp;'Display 730 &amp; 1200'!$AN$11))</f>
        <v>0</v>
      </c>
    </row>
    <row r="2505" spans="1:5">
      <c r="A2505" t="str">
        <f>IF(INDEX('Display 730 &amp; 1200'!$A:$A,ROW())="","",INDEX('Display 730 &amp; 1200'!$A:$A,ROW()))</f>
        <v/>
      </c>
      <c r="B2505" t="str">
        <f>IF(INDEX('Display 730 &amp; 1200'!$B:$B,ROW())="","",INDEX('Display 730 &amp; 1200'!$B:$B,ROW()))</f>
        <v/>
      </c>
      <c r="C2505" t="str">
        <f>IF(INDEX('Display 730 &amp; 1200'!$D:$D,ROW())="","",INDEX('Display 730 &amp; 1200'!$D:$D,ROW()))</f>
        <v/>
      </c>
      <c r="D2505">
        <f>IF($C2505="",0,SUMIFS(#REF!,#REF!,$C2505,#REF!,"&gt;="&amp;'Display 730 &amp; 1200'!$AN$10,#REF!,"&lt;="&amp;'Display 730 &amp; 1200'!$AN$9))</f>
        <v>0</v>
      </c>
      <c r="E2505">
        <f>IF($C2505="",0,SUMIFS(#REF!,#REF!,$C2505,#REF!,"&gt;="&amp;'Display 730 &amp; 1200'!$AN$12,#REF!,"&lt;="&amp;'Display 730 &amp; 1200'!$AN$11))</f>
        <v>0</v>
      </c>
    </row>
    <row r="2506" spans="1:5">
      <c r="A2506" t="str">
        <f>IF(INDEX('Display 730 &amp; 1200'!$A:$A,ROW())="","",INDEX('Display 730 &amp; 1200'!$A:$A,ROW()))</f>
        <v/>
      </c>
      <c r="B2506" t="str">
        <f>IF(INDEX('Display 730 &amp; 1200'!$B:$B,ROW())="","",INDEX('Display 730 &amp; 1200'!$B:$B,ROW()))</f>
        <v/>
      </c>
      <c r="C2506" t="str">
        <f>IF(INDEX('Display 730 &amp; 1200'!$D:$D,ROW())="","",INDEX('Display 730 &amp; 1200'!$D:$D,ROW()))</f>
        <v/>
      </c>
      <c r="D2506">
        <f>IF($C2506="",0,SUMIFS(#REF!,#REF!,$C2506,#REF!,"&gt;="&amp;'Display 730 &amp; 1200'!$AN$10,#REF!,"&lt;="&amp;'Display 730 &amp; 1200'!$AN$9))</f>
        <v>0</v>
      </c>
      <c r="E2506">
        <f>IF($C2506="",0,SUMIFS(#REF!,#REF!,$C2506,#REF!,"&gt;="&amp;'Display 730 &amp; 1200'!$AN$12,#REF!,"&lt;="&amp;'Display 730 &amp; 1200'!$AN$11))</f>
        <v>0</v>
      </c>
    </row>
    <row r="2507" spans="1:5">
      <c r="A2507" t="str">
        <f>IF(INDEX('Display 730 &amp; 1200'!$A:$A,ROW())="","",INDEX('Display 730 &amp; 1200'!$A:$A,ROW()))</f>
        <v/>
      </c>
      <c r="B2507" t="str">
        <f>IF(INDEX('Display 730 &amp; 1200'!$B:$B,ROW())="","",INDEX('Display 730 &amp; 1200'!$B:$B,ROW()))</f>
        <v/>
      </c>
      <c r="C2507" t="str">
        <f>IF(INDEX('Display 730 &amp; 1200'!$D:$D,ROW())="","",INDEX('Display 730 &amp; 1200'!$D:$D,ROW()))</f>
        <v/>
      </c>
      <c r="D2507">
        <f>IF($C2507="",0,SUMIFS(#REF!,#REF!,$C2507,#REF!,"&gt;="&amp;'Display 730 &amp; 1200'!$AN$10,#REF!,"&lt;="&amp;'Display 730 &amp; 1200'!$AN$9))</f>
        <v>0</v>
      </c>
      <c r="E2507">
        <f>IF($C2507="",0,SUMIFS(#REF!,#REF!,$C2507,#REF!,"&gt;="&amp;'Display 730 &amp; 1200'!$AN$12,#REF!,"&lt;="&amp;'Display 730 &amp; 1200'!$AN$11))</f>
        <v>0</v>
      </c>
    </row>
    <row r="2508" spans="1:5">
      <c r="A2508" t="str">
        <f>IF(INDEX('Display 730 &amp; 1200'!$A:$A,ROW())="","",INDEX('Display 730 &amp; 1200'!$A:$A,ROW()))</f>
        <v/>
      </c>
      <c r="B2508" t="str">
        <f>IF(INDEX('Display 730 &amp; 1200'!$B:$B,ROW())="","",INDEX('Display 730 &amp; 1200'!$B:$B,ROW()))</f>
        <v/>
      </c>
      <c r="C2508" t="str">
        <f>IF(INDEX('Display 730 &amp; 1200'!$D:$D,ROW())="","",INDEX('Display 730 &amp; 1200'!$D:$D,ROW()))</f>
        <v/>
      </c>
      <c r="D2508">
        <f>IF($C2508="",0,SUMIFS(#REF!,#REF!,$C2508,#REF!,"&gt;="&amp;'Display 730 &amp; 1200'!$AN$10,#REF!,"&lt;="&amp;'Display 730 &amp; 1200'!$AN$9))</f>
        <v>0</v>
      </c>
      <c r="E2508">
        <f>IF($C2508="",0,SUMIFS(#REF!,#REF!,$C2508,#REF!,"&gt;="&amp;'Display 730 &amp; 1200'!$AN$12,#REF!,"&lt;="&amp;'Display 730 &amp; 1200'!$AN$11))</f>
        <v>0</v>
      </c>
    </row>
    <row r="2509" spans="1:5">
      <c r="A2509" t="str">
        <f>IF(INDEX('Display 730 &amp; 1200'!$A:$A,ROW())="","",INDEX('Display 730 &amp; 1200'!$A:$A,ROW()))</f>
        <v/>
      </c>
      <c r="B2509" t="str">
        <f>IF(INDEX('Display 730 &amp; 1200'!$B:$B,ROW())="","",INDEX('Display 730 &amp; 1200'!$B:$B,ROW()))</f>
        <v/>
      </c>
      <c r="C2509" t="str">
        <f>IF(INDEX('Display 730 &amp; 1200'!$D:$D,ROW())="","",INDEX('Display 730 &amp; 1200'!$D:$D,ROW()))</f>
        <v/>
      </c>
      <c r="D2509">
        <f>IF($C2509="",0,SUMIFS(#REF!,#REF!,$C2509,#REF!,"&gt;="&amp;'Display 730 &amp; 1200'!$AN$10,#REF!,"&lt;="&amp;'Display 730 &amp; 1200'!$AN$9))</f>
        <v>0</v>
      </c>
      <c r="E2509">
        <f>IF($C2509="",0,SUMIFS(#REF!,#REF!,$C2509,#REF!,"&gt;="&amp;'Display 730 &amp; 1200'!$AN$12,#REF!,"&lt;="&amp;'Display 730 &amp; 1200'!$AN$11))</f>
        <v>0</v>
      </c>
    </row>
    <row r="2510" spans="1:5">
      <c r="A2510" t="str">
        <f>IF(INDEX('Display 730 &amp; 1200'!$A:$A,ROW())="","",INDEX('Display 730 &amp; 1200'!$A:$A,ROW()))</f>
        <v/>
      </c>
      <c r="B2510" t="str">
        <f>IF(INDEX('Display 730 &amp; 1200'!$B:$B,ROW())="","",INDEX('Display 730 &amp; 1200'!$B:$B,ROW()))</f>
        <v/>
      </c>
      <c r="C2510" t="str">
        <f>IF(INDEX('Display 730 &amp; 1200'!$D:$D,ROW())="","",INDEX('Display 730 &amp; 1200'!$D:$D,ROW()))</f>
        <v/>
      </c>
      <c r="D2510">
        <f>IF($C2510="",0,SUMIFS(#REF!,#REF!,$C2510,#REF!,"&gt;="&amp;'Display 730 &amp; 1200'!$AN$10,#REF!,"&lt;="&amp;'Display 730 &amp; 1200'!$AN$9))</f>
        <v>0</v>
      </c>
      <c r="E2510">
        <f>IF($C2510="",0,SUMIFS(#REF!,#REF!,$C2510,#REF!,"&gt;="&amp;'Display 730 &amp; 1200'!$AN$12,#REF!,"&lt;="&amp;'Display 730 &amp; 1200'!$AN$11))</f>
        <v>0</v>
      </c>
    </row>
    <row r="2511" spans="1:5">
      <c r="A2511" t="str">
        <f>IF(INDEX('Display 730 &amp; 1200'!$A:$A,ROW())="","",INDEX('Display 730 &amp; 1200'!$A:$A,ROW()))</f>
        <v/>
      </c>
      <c r="B2511" t="str">
        <f>IF(INDEX('Display 730 &amp; 1200'!$B:$B,ROW())="","",INDEX('Display 730 &amp; 1200'!$B:$B,ROW()))</f>
        <v/>
      </c>
      <c r="C2511" t="str">
        <f>IF(INDEX('Display 730 &amp; 1200'!$D:$D,ROW())="","",INDEX('Display 730 &amp; 1200'!$D:$D,ROW()))</f>
        <v/>
      </c>
      <c r="D2511">
        <f>IF($C2511="",0,SUMIFS(#REF!,#REF!,$C2511,#REF!,"&gt;="&amp;'Display 730 &amp; 1200'!$AN$10,#REF!,"&lt;="&amp;'Display 730 &amp; 1200'!$AN$9))</f>
        <v>0</v>
      </c>
      <c r="E2511">
        <f>IF($C2511="",0,SUMIFS(#REF!,#REF!,$C2511,#REF!,"&gt;="&amp;'Display 730 &amp; 1200'!$AN$12,#REF!,"&lt;="&amp;'Display 730 &amp; 1200'!$AN$11))</f>
        <v>0</v>
      </c>
    </row>
    <row r="2512" spans="1:5">
      <c r="A2512" t="str">
        <f>IF(INDEX('Display 730 &amp; 1200'!$A:$A,ROW())="","",INDEX('Display 730 &amp; 1200'!$A:$A,ROW()))</f>
        <v/>
      </c>
      <c r="B2512" t="str">
        <f>IF(INDEX('Display 730 &amp; 1200'!$B:$B,ROW())="","",INDEX('Display 730 &amp; 1200'!$B:$B,ROW()))</f>
        <v/>
      </c>
      <c r="C2512" t="str">
        <f>IF(INDEX('Display 730 &amp; 1200'!$D:$D,ROW())="","",INDEX('Display 730 &amp; 1200'!$D:$D,ROW()))</f>
        <v/>
      </c>
      <c r="D2512">
        <f>IF($C2512="",0,SUMIFS(#REF!,#REF!,$C2512,#REF!,"&gt;="&amp;'Display 730 &amp; 1200'!$AN$10,#REF!,"&lt;="&amp;'Display 730 &amp; 1200'!$AN$9))</f>
        <v>0</v>
      </c>
      <c r="E2512">
        <f>IF($C2512="",0,SUMIFS(#REF!,#REF!,$C2512,#REF!,"&gt;="&amp;'Display 730 &amp; 1200'!$AN$12,#REF!,"&lt;="&amp;'Display 730 &amp; 1200'!$AN$11))</f>
        <v>0</v>
      </c>
    </row>
    <row r="2513" spans="1:5">
      <c r="A2513" t="str">
        <f>IF(INDEX('Display 730 &amp; 1200'!$A:$A,ROW())="","",INDEX('Display 730 &amp; 1200'!$A:$A,ROW()))</f>
        <v/>
      </c>
      <c r="B2513" t="str">
        <f>IF(INDEX('Display 730 &amp; 1200'!$B:$B,ROW())="","",INDEX('Display 730 &amp; 1200'!$B:$B,ROW()))</f>
        <v/>
      </c>
      <c r="C2513" t="str">
        <f>IF(INDEX('Display 730 &amp; 1200'!$D:$D,ROW())="","",INDEX('Display 730 &amp; 1200'!$D:$D,ROW()))</f>
        <v/>
      </c>
      <c r="D2513">
        <f>IF($C2513="",0,SUMIFS(#REF!,#REF!,$C2513,#REF!,"&gt;="&amp;'Display 730 &amp; 1200'!$AN$10,#REF!,"&lt;="&amp;'Display 730 &amp; 1200'!$AN$9))</f>
        <v>0</v>
      </c>
      <c r="E2513">
        <f>IF($C2513="",0,SUMIFS(#REF!,#REF!,$C2513,#REF!,"&gt;="&amp;'Display 730 &amp; 1200'!$AN$12,#REF!,"&lt;="&amp;'Display 730 &amp; 1200'!$AN$11))</f>
        <v>0</v>
      </c>
    </row>
    <row r="2514" spans="1:5">
      <c r="A2514" t="str">
        <f>IF(INDEX('Display 730 &amp; 1200'!$A:$A,ROW())="","",INDEX('Display 730 &amp; 1200'!$A:$A,ROW()))</f>
        <v/>
      </c>
      <c r="B2514" t="str">
        <f>IF(INDEX('Display 730 &amp; 1200'!$B:$B,ROW())="","",INDEX('Display 730 &amp; 1200'!$B:$B,ROW()))</f>
        <v/>
      </c>
      <c r="C2514" t="str">
        <f>IF(INDEX('Display 730 &amp; 1200'!$D:$D,ROW())="","",INDEX('Display 730 &amp; 1200'!$D:$D,ROW()))</f>
        <v/>
      </c>
      <c r="D2514">
        <f>IF($C2514="",0,SUMIFS(#REF!,#REF!,$C2514,#REF!,"&gt;="&amp;'Display 730 &amp; 1200'!$AN$10,#REF!,"&lt;="&amp;'Display 730 &amp; 1200'!$AN$9))</f>
        <v>0</v>
      </c>
      <c r="E2514">
        <f>IF($C2514="",0,SUMIFS(#REF!,#REF!,$C2514,#REF!,"&gt;="&amp;'Display 730 &amp; 1200'!$AN$12,#REF!,"&lt;="&amp;'Display 730 &amp; 1200'!$AN$11))</f>
        <v>0</v>
      </c>
    </row>
    <row r="2515" spans="1:5">
      <c r="A2515" t="str">
        <f>IF(INDEX('Display 730 &amp; 1200'!$A:$A,ROW())="","",INDEX('Display 730 &amp; 1200'!$A:$A,ROW()))</f>
        <v/>
      </c>
      <c r="B2515" t="str">
        <f>IF(INDEX('Display 730 &amp; 1200'!$B:$B,ROW())="","",INDEX('Display 730 &amp; 1200'!$B:$B,ROW()))</f>
        <v/>
      </c>
      <c r="C2515" t="str">
        <f>IF(INDEX('Display 730 &amp; 1200'!$D:$D,ROW())="","",INDEX('Display 730 &amp; 1200'!$D:$D,ROW()))</f>
        <v/>
      </c>
      <c r="D2515">
        <f>IF($C2515="",0,SUMIFS(#REF!,#REF!,$C2515,#REF!,"&gt;="&amp;'Display 730 &amp; 1200'!$AN$10,#REF!,"&lt;="&amp;'Display 730 &amp; 1200'!$AN$9))</f>
        <v>0</v>
      </c>
      <c r="E2515">
        <f>IF($C2515="",0,SUMIFS(#REF!,#REF!,$C2515,#REF!,"&gt;="&amp;'Display 730 &amp; 1200'!$AN$12,#REF!,"&lt;="&amp;'Display 730 &amp; 1200'!$AN$11))</f>
        <v>0</v>
      </c>
    </row>
    <row r="2516" spans="1:5">
      <c r="A2516" t="str">
        <f>IF(INDEX('Display 730 &amp; 1200'!$A:$A,ROW())="","",INDEX('Display 730 &amp; 1200'!$A:$A,ROW()))</f>
        <v/>
      </c>
      <c r="B2516" t="str">
        <f>IF(INDEX('Display 730 &amp; 1200'!$B:$B,ROW())="","",INDEX('Display 730 &amp; 1200'!$B:$B,ROW()))</f>
        <v/>
      </c>
      <c r="C2516" t="str">
        <f>IF(INDEX('Display 730 &amp; 1200'!$D:$D,ROW())="","",INDEX('Display 730 &amp; 1200'!$D:$D,ROW()))</f>
        <v/>
      </c>
      <c r="D2516">
        <f>IF($C2516="",0,SUMIFS(#REF!,#REF!,$C2516,#REF!,"&gt;="&amp;'Display 730 &amp; 1200'!$AN$10,#REF!,"&lt;="&amp;'Display 730 &amp; 1200'!$AN$9))</f>
        <v>0</v>
      </c>
      <c r="E2516">
        <f>IF($C2516="",0,SUMIFS(#REF!,#REF!,$C2516,#REF!,"&gt;="&amp;'Display 730 &amp; 1200'!$AN$12,#REF!,"&lt;="&amp;'Display 730 &amp; 1200'!$AN$11))</f>
        <v>0</v>
      </c>
    </row>
    <row r="2517" spans="1:5">
      <c r="A2517" t="str">
        <f>IF(INDEX('Display 730 &amp; 1200'!$A:$A,ROW())="","",INDEX('Display 730 &amp; 1200'!$A:$A,ROW()))</f>
        <v/>
      </c>
      <c r="B2517" t="str">
        <f>IF(INDEX('Display 730 &amp; 1200'!$B:$B,ROW())="","",INDEX('Display 730 &amp; 1200'!$B:$B,ROW()))</f>
        <v/>
      </c>
      <c r="C2517" t="str">
        <f>IF(INDEX('Display 730 &amp; 1200'!$D:$D,ROW())="","",INDEX('Display 730 &amp; 1200'!$D:$D,ROW()))</f>
        <v/>
      </c>
      <c r="D2517">
        <f>IF($C2517="",0,SUMIFS(#REF!,#REF!,$C2517,#REF!,"&gt;="&amp;'Display 730 &amp; 1200'!$AN$10,#REF!,"&lt;="&amp;'Display 730 &amp; 1200'!$AN$9))</f>
        <v>0</v>
      </c>
      <c r="E2517">
        <f>IF($C2517="",0,SUMIFS(#REF!,#REF!,$C2517,#REF!,"&gt;="&amp;'Display 730 &amp; 1200'!$AN$12,#REF!,"&lt;="&amp;'Display 730 &amp; 1200'!$AN$11))</f>
        <v>0</v>
      </c>
    </row>
    <row r="2518" spans="1:5">
      <c r="A2518" t="str">
        <f>IF(INDEX('Display 730 &amp; 1200'!$A:$A,ROW())="","",INDEX('Display 730 &amp; 1200'!$A:$A,ROW()))</f>
        <v/>
      </c>
      <c r="B2518" t="str">
        <f>IF(INDEX('Display 730 &amp; 1200'!$B:$B,ROW())="","",INDEX('Display 730 &amp; 1200'!$B:$B,ROW()))</f>
        <v/>
      </c>
      <c r="C2518" t="str">
        <f>IF(INDEX('Display 730 &amp; 1200'!$D:$D,ROW())="","",INDEX('Display 730 &amp; 1200'!$D:$D,ROW()))</f>
        <v/>
      </c>
      <c r="D2518">
        <f>IF($C2518="",0,SUMIFS(#REF!,#REF!,$C2518,#REF!,"&gt;="&amp;'Display 730 &amp; 1200'!$AN$10,#REF!,"&lt;="&amp;'Display 730 &amp; 1200'!$AN$9))</f>
        <v>0</v>
      </c>
      <c r="E2518">
        <f>IF($C2518="",0,SUMIFS(#REF!,#REF!,$C2518,#REF!,"&gt;="&amp;'Display 730 &amp; 1200'!$AN$12,#REF!,"&lt;="&amp;'Display 730 &amp; 1200'!$AN$11))</f>
        <v>0</v>
      </c>
    </row>
    <row r="2519" spans="1:5">
      <c r="A2519" t="str">
        <f>IF(INDEX('Display 730 &amp; 1200'!$A:$A,ROW())="","",INDEX('Display 730 &amp; 1200'!$A:$A,ROW()))</f>
        <v/>
      </c>
      <c r="B2519" t="str">
        <f>IF(INDEX('Display 730 &amp; 1200'!$B:$B,ROW())="","",INDEX('Display 730 &amp; 1200'!$B:$B,ROW()))</f>
        <v/>
      </c>
      <c r="C2519" t="str">
        <f>IF(INDEX('Display 730 &amp; 1200'!$D:$D,ROW())="","",INDEX('Display 730 &amp; 1200'!$D:$D,ROW()))</f>
        <v/>
      </c>
      <c r="D2519">
        <f>IF($C2519="",0,SUMIFS(#REF!,#REF!,$C2519,#REF!,"&gt;="&amp;'Display 730 &amp; 1200'!$AN$10,#REF!,"&lt;="&amp;'Display 730 &amp; 1200'!$AN$9))</f>
        <v>0</v>
      </c>
      <c r="E2519">
        <f>IF($C2519="",0,SUMIFS(#REF!,#REF!,$C2519,#REF!,"&gt;="&amp;'Display 730 &amp; 1200'!$AN$12,#REF!,"&lt;="&amp;'Display 730 &amp; 1200'!$AN$11))</f>
        <v>0</v>
      </c>
    </row>
    <row r="2520" spans="1:5">
      <c r="A2520" t="str">
        <f>IF(INDEX('Display 730 &amp; 1200'!$A:$A,ROW())="","",INDEX('Display 730 &amp; 1200'!$A:$A,ROW()))</f>
        <v/>
      </c>
      <c r="B2520" t="str">
        <f>IF(INDEX('Display 730 &amp; 1200'!$B:$B,ROW())="","",INDEX('Display 730 &amp; 1200'!$B:$B,ROW()))</f>
        <v/>
      </c>
      <c r="C2520" t="str">
        <f>IF(INDEX('Display 730 &amp; 1200'!$D:$D,ROW())="","",INDEX('Display 730 &amp; 1200'!$D:$D,ROW()))</f>
        <v/>
      </c>
      <c r="D2520">
        <f>IF($C2520="",0,SUMIFS(#REF!,#REF!,$C2520,#REF!,"&gt;="&amp;'Display 730 &amp; 1200'!$AN$10,#REF!,"&lt;="&amp;'Display 730 &amp; 1200'!$AN$9))</f>
        <v>0</v>
      </c>
      <c r="E2520">
        <f>IF($C2520="",0,SUMIFS(#REF!,#REF!,$C2520,#REF!,"&gt;="&amp;'Display 730 &amp; 1200'!$AN$12,#REF!,"&lt;="&amp;'Display 730 &amp; 1200'!$AN$11))</f>
        <v>0</v>
      </c>
    </row>
    <row r="2521" spans="1:5">
      <c r="A2521" t="str">
        <f>IF(INDEX('Display 730 &amp; 1200'!$A:$A,ROW())="","",INDEX('Display 730 &amp; 1200'!$A:$A,ROW()))</f>
        <v/>
      </c>
      <c r="B2521" t="str">
        <f>IF(INDEX('Display 730 &amp; 1200'!$B:$B,ROW())="","",INDEX('Display 730 &amp; 1200'!$B:$B,ROW()))</f>
        <v/>
      </c>
      <c r="C2521" t="str">
        <f>IF(INDEX('Display 730 &amp; 1200'!$D:$D,ROW())="","",INDEX('Display 730 &amp; 1200'!$D:$D,ROW()))</f>
        <v/>
      </c>
      <c r="D2521">
        <f>IF($C2521="",0,SUMIFS(#REF!,#REF!,$C2521,#REF!,"&gt;="&amp;'Display 730 &amp; 1200'!$AN$10,#REF!,"&lt;="&amp;'Display 730 &amp; 1200'!$AN$9))</f>
        <v>0</v>
      </c>
      <c r="E2521">
        <f>IF($C2521="",0,SUMIFS(#REF!,#REF!,$C2521,#REF!,"&gt;="&amp;'Display 730 &amp; 1200'!$AN$12,#REF!,"&lt;="&amp;'Display 730 &amp; 1200'!$AN$11))</f>
        <v>0</v>
      </c>
    </row>
    <row r="2522" spans="1:5">
      <c r="A2522" t="str">
        <f>IF(INDEX('Display 730 &amp; 1200'!$A:$A,ROW())="","",INDEX('Display 730 &amp; 1200'!$A:$A,ROW()))</f>
        <v/>
      </c>
      <c r="B2522" t="str">
        <f>IF(INDEX('Display 730 &amp; 1200'!$B:$B,ROW())="","",INDEX('Display 730 &amp; 1200'!$B:$B,ROW()))</f>
        <v/>
      </c>
      <c r="C2522" t="str">
        <f>IF(INDEX('Display 730 &amp; 1200'!$D:$D,ROW())="","",INDEX('Display 730 &amp; 1200'!$D:$D,ROW()))</f>
        <v/>
      </c>
      <c r="D2522">
        <f>IF($C2522="",0,SUMIFS(#REF!,#REF!,$C2522,#REF!,"&gt;="&amp;'Display 730 &amp; 1200'!$AN$10,#REF!,"&lt;="&amp;'Display 730 &amp; 1200'!$AN$9))</f>
        <v>0</v>
      </c>
      <c r="E2522">
        <f>IF($C2522="",0,SUMIFS(#REF!,#REF!,$C2522,#REF!,"&gt;="&amp;'Display 730 &amp; 1200'!$AN$12,#REF!,"&lt;="&amp;'Display 730 &amp; 1200'!$AN$11))</f>
        <v>0</v>
      </c>
    </row>
    <row r="2523" spans="1:5">
      <c r="A2523" t="str">
        <f>IF(INDEX('Display 730 &amp; 1200'!$A:$A,ROW())="","",INDEX('Display 730 &amp; 1200'!$A:$A,ROW()))</f>
        <v/>
      </c>
      <c r="B2523" t="str">
        <f>IF(INDEX('Display 730 &amp; 1200'!$B:$B,ROW())="","",INDEX('Display 730 &amp; 1200'!$B:$B,ROW()))</f>
        <v/>
      </c>
      <c r="C2523" t="str">
        <f>IF(INDEX('Display 730 &amp; 1200'!$D:$D,ROW())="","",INDEX('Display 730 &amp; 1200'!$D:$D,ROW()))</f>
        <v/>
      </c>
      <c r="D2523">
        <f>IF($C2523="",0,SUMIFS(#REF!,#REF!,$C2523,#REF!,"&gt;="&amp;'Display 730 &amp; 1200'!$AN$10,#REF!,"&lt;="&amp;'Display 730 &amp; 1200'!$AN$9))</f>
        <v>0</v>
      </c>
      <c r="E2523">
        <f>IF($C2523="",0,SUMIFS(#REF!,#REF!,$C2523,#REF!,"&gt;="&amp;'Display 730 &amp; 1200'!$AN$12,#REF!,"&lt;="&amp;'Display 730 &amp; 1200'!$AN$11))</f>
        <v>0</v>
      </c>
    </row>
    <row r="2524" spans="1:5">
      <c r="A2524" t="str">
        <f>IF(INDEX('Display 730 &amp; 1200'!$A:$A,ROW())="","",INDEX('Display 730 &amp; 1200'!$A:$A,ROW()))</f>
        <v/>
      </c>
      <c r="B2524" t="str">
        <f>IF(INDEX('Display 730 &amp; 1200'!$B:$B,ROW())="","",INDEX('Display 730 &amp; 1200'!$B:$B,ROW()))</f>
        <v/>
      </c>
      <c r="C2524" t="str">
        <f>IF(INDEX('Display 730 &amp; 1200'!$D:$D,ROW())="","",INDEX('Display 730 &amp; 1200'!$D:$D,ROW()))</f>
        <v/>
      </c>
      <c r="D2524">
        <f>IF($C2524="",0,SUMIFS(#REF!,#REF!,$C2524,#REF!,"&gt;="&amp;'Display 730 &amp; 1200'!$AN$10,#REF!,"&lt;="&amp;'Display 730 &amp; 1200'!$AN$9))</f>
        <v>0</v>
      </c>
      <c r="E2524">
        <f>IF($C2524="",0,SUMIFS(#REF!,#REF!,$C2524,#REF!,"&gt;="&amp;'Display 730 &amp; 1200'!$AN$12,#REF!,"&lt;="&amp;'Display 730 &amp; 1200'!$AN$11))</f>
        <v>0</v>
      </c>
    </row>
    <row r="2525" spans="1:5">
      <c r="A2525" t="str">
        <f>IF(INDEX('Display 730 &amp; 1200'!$A:$A,ROW())="","",INDEX('Display 730 &amp; 1200'!$A:$A,ROW()))</f>
        <v/>
      </c>
      <c r="B2525" t="str">
        <f>IF(INDEX('Display 730 &amp; 1200'!$B:$B,ROW())="","",INDEX('Display 730 &amp; 1200'!$B:$B,ROW()))</f>
        <v/>
      </c>
      <c r="C2525" t="str">
        <f>IF(INDEX('Display 730 &amp; 1200'!$D:$D,ROW())="","",INDEX('Display 730 &amp; 1200'!$D:$D,ROW()))</f>
        <v/>
      </c>
      <c r="D2525">
        <f>IF($C2525="",0,SUMIFS(#REF!,#REF!,$C2525,#REF!,"&gt;="&amp;'Display 730 &amp; 1200'!$AN$10,#REF!,"&lt;="&amp;'Display 730 &amp; 1200'!$AN$9))</f>
        <v>0</v>
      </c>
      <c r="E2525">
        <f>IF($C2525="",0,SUMIFS(#REF!,#REF!,$C2525,#REF!,"&gt;="&amp;'Display 730 &amp; 1200'!$AN$12,#REF!,"&lt;="&amp;'Display 730 &amp; 1200'!$AN$11))</f>
        <v>0</v>
      </c>
    </row>
    <row r="2526" spans="1:5">
      <c r="A2526" t="str">
        <f>IF(INDEX('Display 730 &amp; 1200'!$A:$A,ROW())="","",INDEX('Display 730 &amp; 1200'!$A:$A,ROW()))</f>
        <v/>
      </c>
      <c r="B2526" t="str">
        <f>IF(INDEX('Display 730 &amp; 1200'!$B:$B,ROW())="","",INDEX('Display 730 &amp; 1200'!$B:$B,ROW()))</f>
        <v/>
      </c>
      <c r="C2526" t="str">
        <f>IF(INDEX('Display 730 &amp; 1200'!$D:$D,ROW())="","",INDEX('Display 730 &amp; 1200'!$D:$D,ROW()))</f>
        <v/>
      </c>
      <c r="D2526">
        <f>IF($C2526="",0,SUMIFS(#REF!,#REF!,$C2526,#REF!,"&gt;="&amp;'Display 730 &amp; 1200'!$AN$10,#REF!,"&lt;="&amp;'Display 730 &amp; 1200'!$AN$9))</f>
        <v>0</v>
      </c>
      <c r="E2526">
        <f>IF($C2526="",0,SUMIFS(#REF!,#REF!,$C2526,#REF!,"&gt;="&amp;'Display 730 &amp; 1200'!$AN$12,#REF!,"&lt;="&amp;'Display 730 &amp; 1200'!$AN$11))</f>
        <v>0</v>
      </c>
    </row>
    <row r="2527" spans="1:5">
      <c r="A2527" t="str">
        <f>IF(INDEX('Display 730 &amp; 1200'!$A:$A,ROW())="","",INDEX('Display 730 &amp; 1200'!$A:$A,ROW()))</f>
        <v/>
      </c>
      <c r="B2527" t="str">
        <f>IF(INDEX('Display 730 &amp; 1200'!$B:$B,ROW())="","",INDEX('Display 730 &amp; 1200'!$B:$B,ROW()))</f>
        <v/>
      </c>
      <c r="C2527" t="str">
        <f>IF(INDEX('Display 730 &amp; 1200'!$D:$D,ROW())="","",INDEX('Display 730 &amp; 1200'!$D:$D,ROW()))</f>
        <v/>
      </c>
      <c r="D2527">
        <f>IF($C2527="",0,SUMIFS(#REF!,#REF!,$C2527,#REF!,"&gt;="&amp;'Display 730 &amp; 1200'!$AN$10,#REF!,"&lt;="&amp;'Display 730 &amp; 1200'!$AN$9))</f>
        <v>0</v>
      </c>
      <c r="E2527">
        <f>IF($C2527="",0,SUMIFS(#REF!,#REF!,$C2527,#REF!,"&gt;="&amp;'Display 730 &amp; 1200'!$AN$12,#REF!,"&lt;="&amp;'Display 730 &amp; 1200'!$AN$11))</f>
        <v>0</v>
      </c>
    </row>
    <row r="2528" spans="1:5">
      <c r="A2528" t="str">
        <f>IF(INDEX('Display 730 &amp; 1200'!$A:$A,ROW())="","",INDEX('Display 730 &amp; 1200'!$A:$A,ROW()))</f>
        <v/>
      </c>
      <c r="B2528" t="str">
        <f>IF(INDEX('Display 730 &amp; 1200'!$B:$B,ROW())="","",INDEX('Display 730 &amp; 1200'!$B:$B,ROW()))</f>
        <v/>
      </c>
      <c r="C2528" t="str">
        <f>IF(INDEX('Display 730 &amp; 1200'!$D:$D,ROW())="","",INDEX('Display 730 &amp; 1200'!$D:$D,ROW()))</f>
        <v/>
      </c>
      <c r="D2528">
        <f>IF($C2528="",0,SUMIFS(#REF!,#REF!,$C2528,#REF!,"&gt;="&amp;'Display 730 &amp; 1200'!$AN$10,#REF!,"&lt;="&amp;'Display 730 &amp; 1200'!$AN$9))</f>
        <v>0</v>
      </c>
      <c r="E2528">
        <f>IF($C2528="",0,SUMIFS(#REF!,#REF!,$C2528,#REF!,"&gt;="&amp;'Display 730 &amp; 1200'!$AN$12,#REF!,"&lt;="&amp;'Display 730 &amp; 1200'!$AN$11))</f>
        <v>0</v>
      </c>
    </row>
    <row r="2529" spans="1:5">
      <c r="A2529" t="str">
        <f>IF(INDEX('Display 730 &amp; 1200'!$A:$A,ROW())="","",INDEX('Display 730 &amp; 1200'!$A:$A,ROW()))</f>
        <v/>
      </c>
      <c r="B2529" t="str">
        <f>IF(INDEX('Display 730 &amp; 1200'!$B:$B,ROW())="","",INDEX('Display 730 &amp; 1200'!$B:$B,ROW()))</f>
        <v/>
      </c>
      <c r="C2529" t="str">
        <f>IF(INDEX('Display 730 &amp; 1200'!$D:$D,ROW())="","",INDEX('Display 730 &amp; 1200'!$D:$D,ROW()))</f>
        <v/>
      </c>
      <c r="D2529">
        <f>IF($C2529="",0,SUMIFS(#REF!,#REF!,$C2529,#REF!,"&gt;="&amp;'Display 730 &amp; 1200'!$AN$10,#REF!,"&lt;="&amp;'Display 730 &amp; 1200'!$AN$9))</f>
        <v>0</v>
      </c>
      <c r="E2529">
        <f>IF($C2529="",0,SUMIFS(#REF!,#REF!,$C2529,#REF!,"&gt;="&amp;'Display 730 &amp; 1200'!$AN$12,#REF!,"&lt;="&amp;'Display 730 &amp; 1200'!$AN$11))</f>
        <v>0</v>
      </c>
    </row>
    <row r="2530" spans="1:5">
      <c r="A2530" t="str">
        <f>IF(INDEX('Display 730 &amp; 1200'!$A:$A,ROW())="","",INDEX('Display 730 &amp; 1200'!$A:$A,ROW()))</f>
        <v/>
      </c>
      <c r="B2530" t="str">
        <f>IF(INDEX('Display 730 &amp; 1200'!$B:$B,ROW())="","",INDEX('Display 730 &amp; 1200'!$B:$B,ROW()))</f>
        <v/>
      </c>
      <c r="C2530" t="str">
        <f>IF(INDEX('Display 730 &amp; 1200'!$D:$D,ROW())="","",INDEX('Display 730 &amp; 1200'!$D:$D,ROW()))</f>
        <v/>
      </c>
      <c r="D2530">
        <f>IF($C2530="",0,SUMIFS(#REF!,#REF!,$C2530,#REF!,"&gt;="&amp;'Display 730 &amp; 1200'!$AN$10,#REF!,"&lt;="&amp;'Display 730 &amp; 1200'!$AN$9))</f>
        <v>0</v>
      </c>
      <c r="E2530">
        <f>IF($C2530="",0,SUMIFS(#REF!,#REF!,$C2530,#REF!,"&gt;="&amp;'Display 730 &amp; 1200'!$AN$12,#REF!,"&lt;="&amp;'Display 730 &amp; 1200'!$AN$11))</f>
        <v>0</v>
      </c>
    </row>
    <row r="2531" spans="1:5">
      <c r="A2531" t="str">
        <f>IF(INDEX('Display 730 &amp; 1200'!$A:$A,ROW())="","",INDEX('Display 730 &amp; 1200'!$A:$A,ROW()))</f>
        <v/>
      </c>
      <c r="B2531" t="str">
        <f>IF(INDEX('Display 730 &amp; 1200'!$B:$B,ROW())="","",INDEX('Display 730 &amp; 1200'!$B:$B,ROW()))</f>
        <v/>
      </c>
      <c r="C2531" t="str">
        <f>IF(INDEX('Display 730 &amp; 1200'!$D:$D,ROW())="","",INDEX('Display 730 &amp; 1200'!$D:$D,ROW()))</f>
        <v/>
      </c>
      <c r="D2531">
        <f>IF($C2531="",0,SUMIFS(#REF!,#REF!,$C2531,#REF!,"&gt;="&amp;'Display 730 &amp; 1200'!$AN$10,#REF!,"&lt;="&amp;'Display 730 &amp; 1200'!$AN$9))</f>
        <v>0</v>
      </c>
      <c r="E2531">
        <f>IF($C2531="",0,SUMIFS(#REF!,#REF!,$C2531,#REF!,"&gt;="&amp;'Display 730 &amp; 1200'!$AN$12,#REF!,"&lt;="&amp;'Display 730 &amp; 1200'!$AN$11))</f>
        <v>0</v>
      </c>
    </row>
    <row r="2532" spans="1:5">
      <c r="A2532" t="str">
        <f>IF(INDEX('Display 730 &amp; 1200'!$A:$A,ROW())="","",INDEX('Display 730 &amp; 1200'!$A:$A,ROW()))</f>
        <v/>
      </c>
      <c r="B2532" t="str">
        <f>IF(INDEX('Display 730 &amp; 1200'!$B:$B,ROW())="","",INDEX('Display 730 &amp; 1200'!$B:$B,ROW()))</f>
        <v/>
      </c>
      <c r="C2532" t="str">
        <f>IF(INDEX('Display 730 &amp; 1200'!$D:$D,ROW())="","",INDEX('Display 730 &amp; 1200'!$D:$D,ROW()))</f>
        <v/>
      </c>
      <c r="D2532">
        <f>IF($C2532="",0,SUMIFS(#REF!,#REF!,$C2532,#REF!,"&gt;="&amp;'Display 730 &amp; 1200'!$AN$10,#REF!,"&lt;="&amp;'Display 730 &amp; 1200'!$AN$9))</f>
        <v>0</v>
      </c>
      <c r="E2532">
        <f>IF($C2532="",0,SUMIFS(#REF!,#REF!,$C2532,#REF!,"&gt;="&amp;'Display 730 &amp; 1200'!$AN$12,#REF!,"&lt;="&amp;'Display 730 &amp; 1200'!$AN$11))</f>
        <v>0</v>
      </c>
    </row>
    <row r="2533" spans="1:5">
      <c r="A2533" t="str">
        <f>IF(INDEX('Display 730 &amp; 1200'!$A:$A,ROW())="","",INDEX('Display 730 &amp; 1200'!$A:$A,ROW()))</f>
        <v/>
      </c>
      <c r="B2533" t="str">
        <f>IF(INDEX('Display 730 &amp; 1200'!$B:$B,ROW())="","",INDEX('Display 730 &amp; 1200'!$B:$B,ROW()))</f>
        <v/>
      </c>
      <c r="C2533" t="str">
        <f>IF(INDEX('Display 730 &amp; 1200'!$D:$D,ROW())="","",INDEX('Display 730 &amp; 1200'!$D:$D,ROW()))</f>
        <v/>
      </c>
      <c r="D2533">
        <f>IF($C2533="",0,SUMIFS(#REF!,#REF!,$C2533,#REF!,"&gt;="&amp;'Display 730 &amp; 1200'!$AN$10,#REF!,"&lt;="&amp;'Display 730 &amp; 1200'!$AN$9))</f>
        <v>0</v>
      </c>
      <c r="E2533">
        <f>IF($C2533="",0,SUMIFS(#REF!,#REF!,$C2533,#REF!,"&gt;="&amp;'Display 730 &amp; 1200'!$AN$12,#REF!,"&lt;="&amp;'Display 730 &amp; 1200'!$AN$11))</f>
        <v>0</v>
      </c>
    </row>
    <row r="2534" spans="1:5">
      <c r="A2534" t="str">
        <f>IF(INDEX('Display 730 &amp; 1200'!$A:$A,ROW())="","",INDEX('Display 730 &amp; 1200'!$A:$A,ROW()))</f>
        <v/>
      </c>
      <c r="B2534" t="str">
        <f>IF(INDEX('Display 730 &amp; 1200'!$B:$B,ROW())="","",INDEX('Display 730 &amp; 1200'!$B:$B,ROW()))</f>
        <v/>
      </c>
      <c r="C2534" t="str">
        <f>IF(INDEX('Display 730 &amp; 1200'!$D:$D,ROW())="","",INDEX('Display 730 &amp; 1200'!$D:$D,ROW()))</f>
        <v/>
      </c>
      <c r="D2534">
        <f>IF($C2534="",0,SUMIFS(#REF!,#REF!,$C2534,#REF!,"&gt;="&amp;'Display 730 &amp; 1200'!$AN$10,#REF!,"&lt;="&amp;'Display 730 &amp; 1200'!$AN$9))</f>
        <v>0</v>
      </c>
      <c r="E2534">
        <f>IF($C2534="",0,SUMIFS(#REF!,#REF!,$C2534,#REF!,"&gt;="&amp;'Display 730 &amp; 1200'!$AN$12,#REF!,"&lt;="&amp;'Display 730 &amp; 1200'!$AN$11))</f>
        <v>0</v>
      </c>
    </row>
    <row r="2535" spans="1:5">
      <c r="A2535" t="str">
        <f>IF(INDEX('Display 730 &amp; 1200'!$A:$A,ROW())="","",INDEX('Display 730 &amp; 1200'!$A:$A,ROW()))</f>
        <v/>
      </c>
      <c r="B2535" t="str">
        <f>IF(INDEX('Display 730 &amp; 1200'!$B:$B,ROW())="","",INDEX('Display 730 &amp; 1200'!$B:$B,ROW()))</f>
        <v/>
      </c>
      <c r="C2535" t="str">
        <f>IF(INDEX('Display 730 &amp; 1200'!$D:$D,ROW())="","",INDEX('Display 730 &amp; 1200'!$D:$D,ROW()))</f>
        <v/>
      </c>
      <c r="D2535">
        <f>IF($C2535="",0,SUMIFS(#REF!,#REF!,$C2535,#REF!,"&gt;="&amp;'Display 730 &amp; 1200'!$AN$10,#REF!,"&lt;="&amp;'Display 730 &amp; 1200'!$AN$9))</f>
        <v>0</v>
      </c>
      <c r="E2535">
        <f>IF($C2535="",0,SUMIFS(#REF!,#REF!,$C2535,#REF!,"&gt;="&amp;'Display 730 &amp; 1200'!$AN$12,#REF!,"&lt;="&amp;'Display 730 &amp; 1200'!$AN$11))</f>
        <v>0</v>
      </c>
    </row>
    <row r="2536" spans="1:5">
      <c r="A2536" t="str">
        <f>IF(INDEX('Display 730 &amp; 1200'!$A:$A,ROW())="","",INDEX('Display 730 &amp; 1200'!$A:$A,ROW()))</f>
        <v/>
      </c>
      <c r="B2536" t="str">
        <f>IF(INDEX('Display 730 &amp; 1200'!$B:$B,ROW())="","",INDEX('Display 730 &amp; 1200'!$B:$B,ROW()))</f>
        <v/>
      </c>
      <c r="C2536" t="str">
        <f>IF(INDEX('Display 730 &amp; 1200'!$D:$D,ROW())="","",INDEX('Display 730 &amp; 1200'!$D:$D,ROW()))</f>
        <v/>
      </c>
      <c r="D2536">
        <f>IF($C2536="",0,SUMIFS(#REF!,#REF!,$C2536,#REF!,"&gt;="&amp;'Display 730 &amp; 1200'!$AN$10,#REF!,"&lt;="&amp;'Display 730 &amp; 1200'!$AN$9))</f>
        <v>0</v>
      </c>
      <c r="E2536">
        <f>IF($C2536="",0,SUMIFS(#REF!,#REF!,$C2536,#REF!,"&gt;="&amp;'Display 730 &amp; 1200'!$AN$12,#REF!,"&lt;="&amp;'Display 730 &amp; 1200'!$AN$11))</f>
        <v>0</v>
      </c>
    </row>
    <row r="2537" spans="1:5">
      <c r="A2537" t="str">
        <f>IF(INDEX('Display 730 &amp; 1200'!$A:$A,ROW())="","",INDEX('Display 730 &amp; 1200'!$A:$A,ROW()))</f>
        <v/>
      </c>
      <c r="B2537" t="str">
        <f>IF(INDEX('Display 730 &amp; 1200'!$B:$B,ROW())="","",INDEX('Display 730 &amp; 1200'!$B:$B,ROW()))</f>
        <v/>
      </c>
      <c r="C2537" t="str">
        <f>IF(INDEX('Display 730 &amp; 1200'!$D:$D,ROW())="","",INDEX('Display 730 &amp; 1200'!$D:$D,ROW()))</f>
        <v/>
      </c>
      <c r="D2537">
        <f>IF($C2537="",0,SUMIFS(#REF!,#REF!,$C2537,#REF!,"&gt;="&amp;'Display 730 &amp; 1200'!$AN$10,#REF!,"&lt;="&amp;'Display 730 &amp; 1200'!$AN$9))</f>
        <v>0</v>
      </c>
      <c r="E2537">
        <f>IF($C2537="",0,SUMIFS(#REF!,#REF!,$C2537,#REF!,"&gt;="&amp;'Display 730 &amp; 1200'!$AN$12,#REF!,"&lt;="&amp;'Display 730 &amp; 1200'!$AN$11))</f>
        <v>0</v>
      </c>
    </row>
    <row r="2538" spans="1:5">
      <c r="A2538" t="str">
        <f>IF(INDEX('Display 730 &amp; 1200'!$A:$A,ROW())="","",INDEX('Display 730 &amp; 1200'!$A:$A,ROW()))</f>
        <v/>
      </c>
      <c r="B2538" t="str">
        <f>IF(INDEX('Display 730 &amp; 1200'!$B:$B,ROW())="","",INDEX('Display 730 &amp; 1200'!$B:$B,ROW()))</f>
        <v/>
      </c>
      <c r="C2538" t="str">
        <f>IF(INDEX('Display 730 &amp; 1200'!$D:$D,ROW())="","",INDEX('Display 730 &amp; 1200'!$D:$D,ROW()))</f>
        <v/>
      </c>
      <c r="D2538">
        <f>IF($C2538="",0,SUMIFS(#REF!,#REF!,$C2538,#REF!,"&gt;="&amp;'Display 730 &amp; 1200'!$AN$10,#REF!,"&lt;="&amp;'Display 730 &amp; 1200'!$AN$9))</f>
        <v>0</v>
      </c>
      <c r="E2538">
        <f>IF($C2538="",0,SUMIFS(#REF!,#REF!,$C2538,#REF!,"&gt;="&amp;'Display 730 &amp; 1200'!$AN$12,#REF!,"&lt;="&amp;'Display 730 &amp; 1200'!$AN$11))</f>
        <v>0</v>
      </c>
    </row>
    <row r="2539" spans="1:5">
      <c r="A2539" t="str">
        <f>IF(INDEX('Display 730 &amp; 1200'!$A:$A,ROW())="","",INDEX('Display 730 &amp; 1200'!$A:$A,ROW()))</f>
        <v/>
      </c>
      <c r="B2539" t="str">
        <f>IF(INDEX('Display 730 &amp; 1200'!$B:$B,ROW())="","",INDEX('Display 730 &amp; 1200'!$B:$B,ROW()))</f>
        <v/>
      </c>
      <c r="C2539" t="str">
        <f>IF(INDEX('Display 730 &amp; 1200'!$D:$D,ROW())="","",INDEX('Display 730 &amp; 1200'!$D:$D,ROW()))</f>
        <v/>
      </c>
      <c r="D2539">
        <f>IF($C2539="",0,SUMIFS(#REF!,#REF!,$C2539,#REF!,"&gt;="&amp;'Display 730 &amp; 1200'!$AN$10,#REF!,"&lt;="&amp;'Display 730 &amp; 1200'!$AN$9))</f>
        <v>0</v>
      </c>
      <c r="E2539">
        <f>IF($C2539="",0,SUMIFS(#REF!,#REF!,$C2539,#REF!,"&gt;="&amp;'Display 730 &amp; 1200'!$AN$12,#REF!,"&lt;="&amp;'Display 730 &amp; 1200'!$AN$11))</f>
        <v>0</v>
      </c>
    </row>
    <row r="2540" spans="1:5">
      <c r="A2540" t="str">
        <f>IF(INDEX('Display 730 &amp; 1200'!$A:$A,ROW())="","",INDEX('Display 730 &amp; 1200'!$A:$A,ROW()))</f>
        <v/>
      </c>
      <c r="B2540" t="str">
        <f>IF(INDEX('Display 730 &amp; 1200'!$B:$B,ROW())="","",INDEX('Display 730 &amp; 1200'!$B:$B,ROW()))</f>
        <v/>
      </c>
      <c r="C2540" t="str">
        <f>IF(INDEX('Display 730 &amp; 1200'!$D:$D,ROW())="","",INDEX('Display 730 &amp; 1200'!$D:$D,ROW()))</f>
        <v/>
      </c>
      <c r="D2540">
        <f>IF($C2540="",0,SUMIFS(#REF!,#REF!,$C2540,#REF!,"&gt;="&amp;'Display 730 &amp; 1200'!$AN$10,#REF!,"&lt;="&amp;'Display 730 &amp; 1200'!$AN$9))</f>
        <v>0</v>
      </c>
      <c r="E2540">
        <f>IF($C2540="",0,SUMIFS(#REF!,#REF!,$C2540,#REF!,"&gt;="&amp;'Display 730 &amp; 1200'!$AN$12,#REF!,"&lt;="&amp;'Display 730 &amp; 1200'!$AN$11))</f>
        <v>0</v>
      </c>
    </row>
    <row r="2541" spans="1:5">
      <c r="A2541" t="str">
        <f>IF(INDEX('Display 730 &amp; 1200'!$A:$A,ROW())="","",INDEX('Display 730 &amp; 1200'!$A:$A,ROW()))</f>
        <v/>
      </c>
      <c r="B2541" t="str">
        <f>IF(INDEX('Display 730 &amp; 1200'!$B:$B,ROW())="","",INDEX('Display 730 &amp; 1200'!$B:$B,ROW()))</f>
        <v/>
      </c>
      <c r="C2541" t="str">
        <f>IF(INDEX('Display 730 &amp; 1200'!$D:$D,ROW())="","",INDEX('Display 730 &amp; 1200'!$D:$D,ROW()))</f>
        <v/>
      </c>
      <c r="D2541">
        <f>IF($C2541="",0,SUMIFS(#REF!,#REF!,$C2541,#REF!,"&gt;="&amp;'Display 730 &amp; 1200'!$AN$10,#REF!,"&lt;="&amp;'Display 730 &amp; 1200'!$AN$9))</f>
        <v>0</v>
      </c>
      <c r="E2541">
        <f>IF($C2541="",0,SUMIFS(#REF!,#REF!,$C2541,#REF!,"&gt;="&amp;'Display 730 &amp; 1200'!$AN$12,#REF!,"&lt;="&amp;'Display 730 &amp; 1200'!$AN$11))</f>
        <v>0</v>
      </c>
    </row>
    <row r="2542" spans="1:5">
      <c r="A2542" t="str">
        <f>IF(INDEX('Display 730 &amp; 1200'!$A:$A,ROW())="","",INDEX('Display 730 &amp; 1200'!$A:$A,ROW()))</f>
        <v/>
      </c>
      <c r="B2542" t="str">
        <f>IF(INDEX('Display 730 &amp; 1200'!$B:$B,ROW())="","",INDEX('Display 730 &amp; 1200'!$B:$B,ROW()))</f>
        <v/>
      </c>
      <c r="C2542" t="str">
        <f>IF(INDEX('Display 730 &amp; 1200'!$D:$D,ROW())="","",INDEX('Display 730 &amp; 1200'!$D:$D,ROW()))</f>
        <v/>
      </c>
      <c r="D2542">
        <f>IF($C2542="",0,SUMIFS(#REF!,#REF!,$C2542,#REF!,"&gt;="&amp;'Display 730 &amp; 1200'!$AN$10,#REF!,"&lt;="&amp;'Display 730 &amp; 1200'!$AN$9))</f>
        <v>0</v>
      </c>
      <c r="E2542">
        <f>IF($C2542="",0,SUMIFS(#REF!,#REF!,$C2542,#REF!,"&gt;="&amp;'Display 730 &amp; 1200'!$AN$12,#REF!,"&lt;="&amp;'Display 730 &amp; 1200'!$AN$11))</f>
        <v>0</v>
      </c>
    </row>
    <row r="2543" spans="1:5">
      <c r="A2543" t="str">
        <f>IF(INDEX('Display 730 &amp; 1200'!$A:$A,ROW())="","",INDEX('Display 730 &amp; 1200'!$A:$A,ROW()))</f>
        <v/>
      </c>
      <c r="B2543" t="str">
        <f>IF(INDEX('Display 730 &amp; 1200'!$B:$B,ROW())="","",INDEX('Display 730 &amp; 1200'!$B:$B,ROW()))</f>
        <v/>
      </c>
      <c r="C2543" t="str">
        <f>IF(INDEX('Display 730 &amp; 1200'!$D:$D,ROW())="","",INDEX('Display 730 &amp; 1200'!$D:$D,ROW()))</f>
        <v/>
      </c>
      <c r="D2543">
        <f>IF($C2543="",0,SUMIFS(#REF!,#REF!,$C2543,#REF!,"&gt;="&amp;'Display 730 &amp; 1200'!$AN$10,#REF!,"&lt;="&amp;'Display 730 &amp; 1200'!$AN$9))</f>
        <v>0</v>
      </c>
      <c r="E2543">
        <f>IF($C2543="",0,SUMIFS(#REF!,#REF!,$C2543,#REF!,"&gt;="&amp;'Display 730 &amp; 1200'!$AN$12,#REF!,"&lt;="&amp;'Display 730 &amp; 1200'!$AN$11))</f>
        <v>0</v>
      </c>
    </row>
    <row r="2544" spans="1:5">
      <c r="A2544" t="str">
        <f>IF(INDEX('Display 730 &amp; 1200'!$A:$A,ROW())="","",INDEX('Display 730 &amp; 1200'!$A:$A,ROW()))</f>
        <v/>
      </c>
      <c r="B2544" t="str">
        <f>IF(INDEX('Display 730 &amp; 1200'!$B:$B,ROW())="","",INDEX('Display 730 &amp; 1200'!$B:$B,ROW()))</f>
        <v/>
      </c>
      <c r="C2544" t="str">
        <f>IF(INDEX('Display 730 &amp; 1200'!$D:$D,ROW())="","",INDEX('Display 730 &amp; 1200'!$D:$D,ROW()))</f>
        <v/>
      </c>
      <c r="D2544">
        <f>IF($C2544="",0,SUMIFS(#REF!,#REF!,$C2544,#REF!,"&gt;="&amp;'Display 730 &amp; 1200'!$AN$10,#REF!,"&lt;="&amp;'Display 730 &amp; 1200'!$AN$9))</f>
        <v>0</v>
      </c>
      <c r="E2544">
        <f>IF($C2544="",0,SUMIFS(#REF!,#REF!,$C2544,#REF!,"&gt;="&amp;'Display 730 &amp; 1200'!$AN$12,#REF!,"&lt;="&amp;'Display 730 &amp; 1200'!$AN$11))</f>
        <v>0</v>
      </c>
    </row>
    <row r="2545" spans="1:5">
      <c r="A2545" t="str">
        <f>IF(INDEX('Display 730 &amp; 1200'!$A:$A,ROW())="","",INDEX('Display 730 &amp; 1200'!$A:$A,ROW()))</f>
        <v/>
      </c>
      <c r="B2545" t="str">
        <f>IF(INDEX('Display 730 &amp; 1200'!$B:$B,ROW())="","",INDEX('Display 730 &amp; 1200'!$B:$B,ROW()))</f>
        <v/>
      </c>
      <c r="C2545" t="str">
        <f>IF(INDEX('Display 730 &amp; 1200'!$D:$D,ROW())="","",INDEX('Display 730 &amp; 1200'!$D:$D,ROW()))</f>
        <v/>
      </c>
      <c r="D2545">
        <f>IF($C2545="",0,SUMIFS(#REF!,#REF!,$C2545,#REF!,"&gt;="&amp;'Display 730 &amp; 1200'!$AN$10,#REF!,"&lt;="&amp;'Display 730 &amp; 1200'!$AN$9))</f>
        <v>0</v>
      </c>
      <c r="E2545">
        <f>IF($C2545="",0,SUMIFS(#REF!,#REF!,$C2545,#REF!,"&gt;="&amp;'Display 730 &amp; 1200'!$AN$12,#REF!,"&lt;="&amp;'Display 730 &amp; 1200'!$AN$11))</f>
        <v>0</v>
      </c>
    </row>
    <row r="2546" spans="1:5">
      <c r="A2546" t="str">
        <f>IF(INDEX('Display 730 &amp; 1200'!$A:$A,ROW())="","",INDEX('Display 730 &amp; 1200'!$A:$A,ROW()))</f>
        <v/>
      </c>
      <c r="B2546" t="str">
        <f>IF(INDEX('Display 730 &amp; 1200'!$B:$B,ROW())="","",INDEX('Display 730 &amp; 1200'!$B:$B,ROW()))</f>
        <v/>
      </c>
      <c r="C2546" t="str">
        <f>IF(INDEX('Display 730 &amp; 1200'!$D:$D,ROW())="","",INDEX('Display 730 &amp; 1200'!$D:$D,ROW()))</f>
        <v/>
      </c>
      <c r="D2546">
        <f>IF($C2546="",0,SUMIFS(#REF!,#REF!,$C2546,#REF!,"&gt;="&amp;'Display 730 &amp; 1200'!$AN$10,#REF!,"&lt;="&amp;'Display 730 &amp; 1200'!$AN$9))</f>
        <v>0</v>
      </c>
      <c r="E2546">
        <f>IF($C2546="",0,SUMIFS(#REF!,#REF!,$C2546,#REF!,"&gt;="&amp;'Display 730 &amp; 1200'!$AN$12,#REF!,"&lt;="&amp;'Display 730 &amp; 1200'!$AN$11))</f>
        <v>0</v>
      </c>
    </row>
    <row r="2547" spans="1:5">
      <c r="A2547" t="str">
        <f>IF(INDEX('Display 730 &amp; 1200'!$A:$A,ROW())="","",INDEX('Display 730 &amp; 1200'!$A:$A,ROW()))</f>
        <v/>
      </c>
      <c r="B2547" t="str">
        <f>IF(INDEX('Display 730 &amp; 1200'!$B:$B,ROW())="","",INDEX('Display 730 &amp; 1200'!$B:$B,ROW()))</f>
        <v/>
      </c>
      <c r="C2547" t="str">
        <f>IF(INDEX('Display 730 &amp; 1200'!$D:$D,ROW())="","",INDEX('Display 730 &amp; 1200'!$D:$D,ROW()))</f>
        <v/>
      </c>
      <c r="D2547">
        <f>IF($C2547="",0,SUMIFS(#REF!,#REF!,$C2547,#REF!,"&gt;="&amp;'Display 730 &amp; 1200'!$AN$10,#REF!,"&lt;="&amp;'Display 730 &amp; 1200'!$AN$9))</f>
        <v>0</v>
      </c>
      <c r="E2547">
        <f>IF($C2547="",0,SUMIFS(#REF!,#REF!,$C2547,#REF!,"&gt;="&amp;'Display 730 &amp; 1200'!$AN$12,#REF!,"&lt;="&amp;'Display 730 &amp; 1200'!$AN$11))</f>
        <v>0</v>
      </c>
    </row>
    <row r="2548" spans="1:5">
      <c r="A2548" t="str">
        <f>IF(INDEX('Display 730 &amp; 1200'!$A:$A,ROW())="","",INDEX('Display 730 &amp; 1200'!$A:$A,ROW()))</f>
        <v/>
      </c>
      <c r="B2548" t="str">
        <f>IF(INDEX('Display 730 &amp; 1200'!$B:$B,ROW())="","",INDEX('Display 730 &amp; 1200'!$B:$B,ROW()))</f>
        <v/>
      </c>
      <c r="C2548" t="str">
        <f>IF(INDEX('Display 730 &amp; 1200'!$D:$D,ROW())="","",INDEX('Display 730 &amp; 1200'!$D:$D,ROW()))</f>
        <v/>
      </c>
      <c r="D2548">
        <f>IF($C2548="",0,SUMIFS(#REF!,#REF!,$C2548,#REF!,"&gt;="&amp;'Display 730 &amp; 1200'!$AN$10,#REF!,"&lt;="&amp;'Display 730 &amp; 1200'!$AN$9))</f>
        <v>0</v>
      </c>
      <c r="E2548">
        <f>IF($C2548="",0,SUMIFS(#REF!,#REF!,$C2548,#REF!,"&gt;="&amp;'Display 730 &amp; 1200'!$AN$12,#REF!,"&lt;="&amp;'Display 730 &amp; 1200'!$AN$11))</f>
        <v>0</v>
      </c>
    </row>
    <row r="2549" spans="1:5">
      <c r="A2549" t="str">
        <f>IF(INDEX('Display 730 &amp; 1200'!$A:$A,ROW())="","",INDEX('Display 730 &amp; 1200'!$A:$A,ROW()))</f>
        <v/>
      </c>
      <c r="B2549" t="str">
        <f>IF(INDEX('Display 730 &amp; 1200'!$B:$B,ROW())="","",INDEX('Display 730 &amp; 1200'!$B:$B,ROW()))</f>
        <v/>
      </c>
      <c r="C2549" t="str">
        <f>IF(INDEX('Display 730 &amp; 1200'!$D:$D,ROW())="","",INDEX('Display 730 &amp; 1200'!$D:$D,ROW()))</f>
        <v/>
      </c>
      <c r="D2549">
        <f>IF($C2549="",0,SUMIFS(#REF!,#REF!,$C2549,#REF!,"&gt;="&amp;'Display 730 &amp; 1200'!$AN$10,#REF!,"&lt;="&amp;'Display 730 &amp; 1200'!$AN$9))</f>
        <v>0</v>
      </c>
      <c r="E2549">
        <f>IF($C2549="",0,SUMIFS(#REF!,#REF!,$C2549,#REF!,"&gt;="&amp;'Display 730 &amp; 1200'!$AN$12,#REF!,"&lt;="&amp;'Display 730 &amp; 1200'!$AN$11))</f>
        <v>0</v>
      </c>
    </row>
    <row r="2550" spans="1:5">
      <c r="A2550" t="str">
        <f>IF(INDEX('Display 730 &amp; 1200'!$A:$A,ROW())="","",INDEX('Display 730 &amp; 1200'!$A:$A,ROW()))</f>
        <v/>
      </c>
      <c r="B2550" t="str">
        <f>IF(INDEX('Display 730 &amp; 1200'!$B:$B,ROW())="","",INDEX('Display 730 &amp; 1200'!$B:$B,ROW()))</f>
        <v/>
      </c>
      <c r="C2550" t="str">
        <f>IF(INDEX('Display 730 &amp; 1200'!$D:$D,ROW())="","",INDEX('Display 730 &amp; 1200'!$D:$D,ROW()))</f>
        <v/>
      </c>
      <c r="D2550">
        <f>IF($C2550="",0,SUMIFS(#REF!,#REF!,$C2550,#REF!,"&gt;="&amp;'Display 730 &amp; 1200'!$AN$10,#REF!,"&lt;="&amp;'Display 730 &amp; 1200'!$AN$9))</f>
        <v>0</v>
      </c>
      <c r="E2550">
        <f>IF($C2550="",0,SUMIFS(#REF!,#REF!,$C2550,#REF!,"&gt;="&amp;'Display 730 &amp; 1200'!$AN$12,#REF!,"&lt;="&amp;'Display 730 &amp; 1200'!$AN$11))</f>
        <v>0</v>
      </c>
    </row>
    <row r="2551" spans="1:5">
      <c r="A2551" t="str">
        <f>IF(INDEX('Display 730 &amp; 1200'!$A:$A,ROW())="","",INDEX('Display 730 &amp; 1200'!$A:$A,ROW()))</f>
        <v/>
      </c>
      <c r="B2551" t="str">
        <f>IF(INDEX('Display 730 &amp; 1200'!$B:$B,ROW())="","",INDEX('Display 730 &amp; 1200'!$B:$B,ROW()))</f>
        <v/>
      </c>
      <c r="C2551" t="str">
        <f>IF(INDEX('Display 730 &amp; 1200'!$D:$D,ROW())="","",INDEX('Display 730 &amp; 1200'!$D:$D,ROW()))</f>
        <v/>
      </c>
      <c r="D2551">
        <f>IF($C2551="",0,SUMIFS(#REF!,#REF!,$C2551,#REF!,"&gt;="&amp;'Display 730 &amp; 1200'!$AN$10,#REF!,"&lt;="&amp;'Display 730 &amp; 1200'!$AN$9))</f>
        <v>0</v>
      </c>
      <c r="E2551">
        <f>IF($C2551="",0,SUMIFS(#REF!,#REF!,$C2551,#REF!,"&gt;="&amp;'Display 730 &amp; 1200'!$AN$12,#REF!,"&lt;="&amp;'Display 730 &amp; 1200'!$AN$11))</f>
        <v>0</v>
      </c>
    </row>
    <row r="2552" spans="1:5">
      <c r="A2552" t="str">
        <f>IF(INDEX('Display 730 &amp; 1200'!$A:$A,ROW())="","",INDEX('Display 730 &amp; 1200'!$A:$A,ROW()))</f>
        <v/>
      </c>
      <c r="B2552" t="str">
        <f>IF(INDEX('Display 730 &amp; 1200'!$B:$B,ROW())="","",INDEX('Display 730 &amp; 1200'!$B:$B,ROW()))</f>
        <v/>
      </c>
      <c r="C2552" t="str">
        <f>IF(INDEX('Display 730 &amp; 1200'!$D:$D,ROW())="","",INDEX('Display 730 &amp; 1200'!$D:$D,ROW()))</f>
        <v/>
      </c>
      <c r="D2552">
        <f>IF($C2552="",0,SUMIFS(#REF!,#REF!,$C2552,#REF!,"&gt;="&amp;'Display 730 &amp; 1200'!$AN$10,#REF!,"&lt;="&amp;'Display 730 &amp; 1200'!$AN$9))</f>
        <v>0</v>
      </c>
      <c r="E2552">
        <f>IF($C2552="",0,SUMIFS(#REF!,#REF!,$C2552,#REF!,"&gt;="&amp;'Display 730 &amp; 1200'!$AN$12,#REF!,"&lt;="&amp;'Display 730 &amp; 1200'!$AN$11))</f>
        <v>0</v>
      </c>
    </row>
    <row r="2553" spans="1:5">
      <c r="A2553" t="str">
        <f>IF(INDEX('Display 730 &amp; 1200'!$A:$A,ROW())="","",INDEX('Display 730 &amp; 1200'!$A:$A,ROW()))</f>
        <v/>
      </c>
      <c r="B2553" t="str">
        <f>IF(INDEX('Display 730 &amp; 1200'!$B:$B,ROW())="","",INDEX('Display 730 &amp; 1200'!$B:$B,ROW()))</f>
        <v/>
      </c>
      <c r="C2553" t="str">
        <f>IF(INDEX('Display 730 &amp; 1200'!$D:$D,ROW())="","",INDEX('Display 730 &amp; 1200'!$D:$D,ROW()))</f>
        <v/>
      </c>
      <c r="D2553">
        <f>IF($C2553="",0,SUMIFS(#REF!,#REF!,$C2553,#REF!,"&gt;="&amp;'Display 730 &amp; 1200'!$AN$10,#REF!,"&lt;="&amp;'Display 730 &amp; 1200'!$AN$9))</f>
        <v>0</v>
      </c>
      <c r="E2553">
        <f>IF($C2553="",0,SUMIFS(#REF!,#REF!,$C2553,#REF!,"&gt;="&amp;'Display 730 &amp; 1200'!$AN$12,#REF!,"&lt;="&amp;'Display 730 &amp; 1200'!$AN$11))</f>
        <v>0</v>
      </c>
    </row>
    <row r="2554" spans="1:5">
      <c r="A2554" t="str">
        <f>IF(INDEX('Display 730 &amp; 1200'!$A:$A,ROW())="","",INDEX('Display 730 &amp; 1200'!$A:$A,ROW()))</f>
        <v/>
      </c>
      <c r="B2554" t="str">
        <f>IF(INDEX('Display 730 &amp; 1200'!$B:$B,ROW())="","",INDEX('Display 730 &amp; 1200'!$B:$B,ROW()))</f>
        <v/>
      </c>
      <c r="C2554" t="str">
        <f>IF(INDEX('Display 730 &amp; 1200'!$D:$D,ROW())="","",INDEX('Display 730 &amp; 1200'!$D:$D,ROW()))</f>
        <v/>
      </c>
      <c r="D2554">
        <f>IF($C2554="",0,SUMIFS(#REF!,#REF!,$C2554,#REF!,"&gt;="&amp;'Display 730 &amp; 1200'!$AN$10,#REF!,"&lt;="&amp;'Display 730 &amp; 1200'!$AN$9))</f>
        <v>0</v>
      </c>
      <c r="E2554">
        <f>IF($C2554="",0,SUMIFS(#REF!,#REF!,$C2554,#REF!,"&gt;="&amp;'Display 730 &amp; 1200'!$AN$12,#REF!,"&lt;="&amp;'Display 730 &amp; 1200'!$AN$11))</f>
        <v>0</v>
      </c>
    </row>
    <row r="2555" spans="1:5">
      <c r="A2555" t="str">
        <f>IF(INDEX('Display 730 &amp; 1200'!$A:$A,ROW())="","",INDEX('Display 730 &amp; 1200'!$A:$A,ROW()))</f>
        <v/>
      </c>
      <c r="B2555" t="str">
        <f>IF(INDEX('Display 730 &amp; 1200'!$B:$B,ROW())="","",INDEX('Display 730 &amp; 1200'!$B:$B,ROW()))</f>
        <v/>
      </c>
      <c r="C2555" t="str">
        <f>IF(INDEX('Display 730 &amp; 1200'!$D:$D,ROW())="","",INDEX('Display 730 &amp; 1200'!$D:$D,ROW()))</f>
        <v/>
      </c>
      <c r="D2555">
        <f>IF($C2555="",0,SUMIFS(#REF!,#REF!,$C2555,#REF!,"&gt;="&amp;'Display 730 &amp; 1200'!$AN$10,#REF!,"&lt;="&amp;'Display 730 &amp; 1200'!$AN$9))</f>
        <v>0</v>
      </c>
      <c r="E2555">
        <f>IF($C2555="",0,SUMIFS(#REF!,#REF!,$C2555,#REF!,"&gt;="&amp;'Display 730 &amp; 1200'!$AN$12,#REF!,"&lt;="&amp;'Display 730 &amp; 1200'!$AN$11))</f>
        <v>0</v>
      </c>
    </row>
    <row r="2556" spans="1:5">
      <c r="A2556" t="str">
        <f>IF(INDEX('Display 730 &amp; 1200'!$A:$A,ROW())="","",INDEX('Display 730 &amp; 1200'!$A:$A,ROW()))</f>
        <v/>
      </c>
      <c r="B2556" t="str">
        <f>IF(INDEX('Display 730 &amp; 1200'!$B:$B,ROW())="","",INDEX('Display 730 &amp; 1200'!$B:$B,ROW()))</f>
        <v/>
      </c>
      <c r="C2556" t="str">
        <f>IF(INDEX('Display 730 &amp; 1200'!$D:$D,ROW())="","",INDEX('Display 730 &amp; 1200'!$D:$D,ROW()))</f>
        <v/>
      </c>
      <c r="D2556">
        <f>IF($C2556="",0,SUMIFS(#REF!,#REF!,$C2556,#REF!,"&gt;="&amp;'Display 730 &amp; 1200'!$AN$10,#REF!,"&lt;="&amp;'Display 730 &amp; 1200'!$AN$9))</f>
        <v>0</v>
      </c>
      <c r="E2556">
        <f>IF($C2556="",0,SUMIFS(#REF!,#REF!,$C2556,#REF!,"&gt;="&amp;'Display 730 &amp; 1200'!$AN$12,#REF!,"&lt;="&amp;'Display 730 &amp; 1200'!$AN$11))</f>
        <v>0</v>
      </c>
    </row>
    <row r="2557" spans="1:5">
      <c r="A2557" t="str">
        <f>IF(INDEX('Display 730 &amp; 1200'!$A:$A,ROW())="","",INDEX('Display 730 &amp; 1200'!$A:$A,ROW()))</f>
        <v/>
      </c>
      <c r="B2557" t="str">
        <f>IF(INDEX('Display 730 &amp; 1200'!$B:$B,ROW())="","",INDEX('Display 730 &amp; 1200'!$B:$B,ROW()))</f>
        <v/>
      </c>
      <c r="C2557" t="str">
        <f>IF(INDEX('Display 730 &amp; 1200'!$D:$D,ROW())="","",INDEX('Display 730 &amp; 1200'!$D:$D,ROW()))</f>
        <v/>
      </c>
      <c r="D2557">
        <f>IF($C2557="",0,SUMIFS(#REF!,#REF!,$C2557,#REF!,"&gt;="&amp;'Display 730 &amp; 1200'!$AN$10,#REF!,"&lt;="&amp;'Display 730 &amp; 1200'!$AN$9))</f>
        <v>0</v>
      </c>
      <c r="E2557">
        <f>IF($C2557="",0,SUMIFS(#REF!,#REF!,$C2557,#REF!,"&gt;="&amp;'Display 730 &amp; 1200'!$AN$12,#REF!,"&lt;="&amp;'Display 730 &amp; 1200'!$AN$11))</f>
        <v>0</v>
      </c>
    </row>
    <row r="2558" spans="1:5">
      <c r="A2558" t="str">
        <f>IF(INDEX('Display 730 &amp; 1200'!$A:$A,ROW())="","",INDEX('Display 730 &amp; 1200'!$A:$A,ROW()))</f>
        <v/>
      </c>
      <c r="B2558" t="str">
        <f>IF(INDEX('Display 730 &amp; 1200'!$B:$B,ROW())="","",INDEX('Display 730 &amp; 1200'!$B:$B,ROW()))</f>
        <v/>
      </c>
      <c r="C2558" t="str">
        <f>IF(INDEX('Display 730 &amp; 1200'!$D:$D,ROW())="","",INDEX('Display 730 &amp; 1200'!$D:$D,ROW()))</f>
        <v/>
      </c>
      <c r="D2558">
        <f>IF($C2558="",0,SUMIFS(#REF!,#REF!,$C2558,#REF!,"&gt;="&amp;'Display 730 &amp; 1200'!$AN$10,#REF!,"&lt;="&amp;'Display 730 &amp; 1200'!$AN$9))</f>
        <v>0</v>
      </c>
      <c r="E2558">
        <f>IF($C2558="",0,SUMIFS(#REF!,#REF!,$C2558,#REF!,"&gt;="&amp;'Display 730 &amp; 1200'!$AN$12,#REF!,"&lt;="&amp;'Display 730 &amp; 1200'!$AN$11))</f>
        <v>0</v>
      </c>
    </row>
    <row r="2559" spans="1:5">
      <c r="A2559" t="str">
        <f>IF(INDEX('Display 730 &amp; 1200'!$A:$A,ROW())="","",INDEX('Display 730 &amp; 1200'!$A:$A,ROW()))</f>
        <v/>
      </c>
      <c r="B2559" t="str">
        <f>IF(INDEX('Display 730 &amp; 1200'!$B:$B,ROW())="","",INDEX('Display 730 &amp; 1200'!$B:$B,ROW()))</f>
        <v/>
      </c>
      <c r="C2559" t="str">
        <f>IF(INDEX('Display 730 &amp; 1200'!$D:$D,ROW())="","",INDEX('Display 730 &amp; 1200'!$D:$D,ROW()))</f>
        <v/>
      </c>
      <c r="D2559">
        <f>IF($C2559="",0,SUMIFS(#REF!,#REF!,$C2559,#REF!,"&gt;="&amp;'Display 730 &amp; 1200'!$AN$10,#REF!,"&lt;="&amp;'Display 730 &amp; 1200'!$AN$9))</f>
        <v>0</v>
      </c>
      <c r="E2559">
        <f>IF($C2559="",0,SUMIFS(#REF!,#REF!,$C2559,#REF!,"&gt;="&amp;'Display 730 &amp; 1200'!$AN$12,#REF!,"&lt;="&amp;'Display 730 &amp; 1200'!$AN$11))</f>
        <v>0</v>
      </c>
    </row>
    <row r="2560" spans="1:5">
      <c r="A2560" t="str">
        <f>IF(INDEX('Display 730 &amp; 1200'!$A:$A,ROW())="","",INDEX('Display 730 &amp; 1200'!$A:$A,ROW()))</f>
        <v/>
      </c>
      <c r="B2560" t="str">
        <f>IF(INDEX('Display 730 &amp; 1200'!$B:$B,ROW())="","",INDEX('Display 730 &amp; 1200'!$B:$B,ROW()))</f>
        <v/>
      </c>
      <c r="C2560" t="str">
        <f>IF(INDEX('Display 730 &amp; 1200'!$D:$D,ROW())="","",INDEX('Display 730 &amp; 1200'!$D:$D,ROW()))</f>
        <v/>
      </c>
      <c r="D2560">
        <f>IF($C2560="",0,SUMIFS(#REF!,#REF!,$C2560,#REF!,"&gt;="&amp;'Display 730 &amp; 1200'!$AN$10,#REF!,"&lt;="&amp;'Display 730 &amp; 1200'!$AN$9))</f>
        <v>0</v>
      </c>
      <c r="E2560">
        <f>IF($C2560="",0,SUMIFS(#REF!,#REF!,$C2560,#REF!,"&gt;="&amp;'Display 730 &amp; 1200'!$AN$12,#REF!,"&lt;="&amp;'Display 730 &amp; 1200'!$AN$11))</f>
        <v>0</v>
      </c>
    </row>
    <row r="2561" spans="1:5">
      <c r="A2561" t="str">
        <f>IF(INDEX('Display 730 &amp; 1200'!$A:$A,ROW())="","",INDEX('Display 730 &amp; 1200'!$A:$A,ROW()))</f>
        <v/>
      </c>
      <c r="B2561" t="str">
        <f>IF(INDEX('Display 730 &amp; 1200'!$B:$B,ROW())="","",INDEX('Display 730 &amp; 1200'!$B:$B,ROW()))</f>
        <v/>
      </c>
      <c r="C2561" t="str">
        <f>IF(INDEX('Display 730 &amp; 1200'!$D:$D,ROW())="","",INDEX('Display 730 &amp; 1200'!$D:$D,ROW()))</f>
        <v/>
      </c>
      <c r="D2561">
        <f>IF($C2561="",0,SUMIFS(#REF!,#REF!,$C2561,#REF!,"&gt;="&amp;'Display 730 &amp; 1200'!$AN$10,#REF!,"&lt;="&amp;'Display 730 &amp; 1200'!$AN$9))</f>
        <v>0</v>
      </c>
      <c r="E2561">
        <f>IF($C2561="",0,SUMIFS(#REF!,#REF!,$C2561,#REF!,"&gt;="&amp;'Display 730 &amp; 1200'!$AN$12,#REF!,"&lt;="&amp;'Display 730 &amp; 1200'!$AN$11))</f>
        <v>0</v>
      </c>
    </row>
    <row r="2562" spans="1:5">
      <c r="A2562" t="str">
        <f>IF(INDEX('Display 730 &amp; 1200'!$A:$A,ROW())="","",INDEX('Display 730 &amp; 1200'!$A:$A,ROW()))</f>
        <v/>
      </c>
      <c r="B2562" t="str">
        <f>IF(INDEX('Display 730 &amp; 1200'!$B:$B,ROW())="","",INDEX('Display 730 &amp; 1200'!$B:$B,ROW()))</f>
        <v/>
      </c>
      <c r="C2562" t="str">
        <f>IF(INDEX('Display 730 &amp; 1200'!$D:$D,ROW())="","",INDEX('Display 730 &amp; 1200'!$D:$D,ROW()))</f>
        <v/>
      </c>
      <c r="D2562">
        <f>IF($C2562="",0,SUMIFS(#REF!,#REF!,$C2562,#REF!,"&gt;="&amp;'Display 730 &amp; 1200'!$AN$10,#REF!,"&lt;="&amp;'Display 730 &amp; 1200'!$AN$9))</f>
        <v>0</v>
      </c>
      <c r="E2562">
        <f>IF($C2562="",0,SUMIFS(#REF!,#REF!,$C2562,#REF!,"&gt;="&amp;'Display 730 &amp; 1200'!$AN$12,#REF!,"&lt;="&amp;'Display 730 &amp; 1200'!$AN$11))</f>
        <v>0</v>
      </c>
    </row>
    <row r="2563" spans="1:5">
      <c r="A2563" t="str">
        <f>IF(INDEX('Display 730 &amp; 1200'!$A:$A,ROW())="","",INDEX('Display 730 &amp; 1200'!$A:$A,ROW()))</f>
        <v/>
      </c>
      <c r="B2563" t="str">
        <f>IF(INDEX('Display 730 &amp; 1200'!$B:$B,ROW())="","",INDEX('Display 730 &amp; 1200'!$B:$B,ROW()))</f>
        <v/>
      </c>
      <c r="C2563" t="str">
        <f>IF(INDEX('Display 730 &amp; 1200'!$D:$D,ROW())="","",INDEX('Display 730 &amp; 1200'!$D:$D,ROW()))</f>
        <v/>
      </c>
      <c r="D2563">
        <f>IF($C2563="",0,SUMIFS(#REF!,#REF!,$C2563,#REF!,"&gt;="&amp;'Display 730 &amp; 1200'!$AN$10,#REF!,"&lt;="&amp;'Display 730 &amp; 1200'!$AN$9))</f>
        <v>0</v>
      </c>
      <c r="E2563">
        <f>IF($C2563="",0,SUMIFS(#REF!,#REF!,$C2563,#REF!,"&gt;="&amp;'Display 730 &amp; 1200'!$AN$12,#REF!,"&lt;="&amp;'Display 730 &amp; 1200'!$AN$11))</f>
        <v>0</v>
      </c>
    </row>
    <row r="2564" spans="1:5">
      <c r="A2564" t="str">
        <f>IF(INDEX('Display 730 &amp; 1200'!$A:$A,ROW())="","",INDEX('Display 730 &amp; 1200'!$A:$A,ROW()))</f>
        <v/>
      </c>
      <c r="B2564" t="str">
        <f>IF(INDEX('Display 730 &amp; 1200'!$B:$B,ROW())="","",INDEX('Display 730 &amp; 1200'!$B:$B,ROW()))</f>
        <v/>
      </c>
      <c r="C2564" t="str">
        <f>IF(INDEX('Display 730 &amp; 1200'!$D:$D,ROW())="","",INDEX('Display 730 &amp; 1200'!$D:$D,ROW()))</f>
        <v/>
      </c>
      <c r="D2564">
        <f>IF($C2564="",0,SUMIFS(#REF!,#REF!,$C2564,#REF!,"&gt;="&amp;'Display 730 &amp; 1200'!$AN$10,#REF!,"&lt;="&amp;'Display 730 &amp; 1200'!$AN$9))</f>
        <v>0</v>
      </c>
      <c r="E2564">
        <f>IF($C2564="",0,SUMIFS(#REF!,#REF!,$C2564,#REF!,"&gt;="&amp;'Display 730 &amp; 1200'!$AN$12,#REF!,"&lt;="&amp;'Display 730 &amp; 1200'!$AN$11))</f>
        <v>0</v>
      </c>
    </row>
    <row r="2565" spans="1:5">
      <c r="A2565" t="str">
        <f>IF(INDEX('Display 730 &amp; 1200'!$A:$A,ROW())="","",INDEX('Display 730 &amp; 1200'!$A:$A,ROW()))</f>
        <v/>
      </c>
      <c r="B2565" t="str">
        <f>IF(INDEX('Display 730 &amp; 1200'!$B:$B,ROW())="","",INDEX('Display 730 &amp; 1200'!$B:$B,ROW()))</f>
        <v/>
      </c>
      <c r="C2565" t="str">
        <f>IF(INDEX('Display 730 &amp; 1200'!$D:$D,ROW())="","",INDEX('Display 730 &amp; 1200'!$D:$D,ROW()))</f>
        <v/>
      </c>
      <c r="D2565">
        <f>IF($C2565="",0,SUMIFS(#REF!,#REF!,$C2565,#REF!,"&gt;="&amp;'Display 730 &amp; 1200'!$AN$10,#REF!,"&lt;="&amp;'Display 730 &amp; 1200'!$AN$9))</f>
        <v>0</v>
      </c>
      <c r="E2565">
        <f>IF($C2565="",0,SUMIFS(#REF!,#REF!,$C2565,#REF!,"&gt;="&amp;'Display 730 &amp; 1200'!$AN$12,#REF!,"&lt;="&amp;'Display 730 &amp; 1200'!$AN$11))</f>
        <v>0</v>
      </c>
    </row>
    <row r="2566" spans="1:5">
      <c r="A2566" t="str">
        <f>IF(INDEX('Display 730 &amp; 1200'!$A:$A,ROW())="","",INDEX('Display 730 &amp; 1200'!$A:$A,ROW()))</f>
        <v/>
      </c>
      <c r="B2566" t="str">
        <f>IF(INDEX('Display 730 &amp; 1200'!$B:$B,ROW())="","",INDEX('Display 730 &amp; 1200'!$B:$B,ROW()))</f>
        <v/>
      </c>
      <c r="C2566" t="str">
        <f>IF(INDEX('Display 730 &amp; 1200'!$D:$D,ROW())="","",INDEX('Display 730 &amp; 1200'!$D:$D,ROW()))</f>
        <v/>
      </c>
      <c r="D2566">
        <f>IF($C2566="",0,SUMIFS(#REF!,#REF!,$C2566,#REF!,"&gt;="&amp;'Display 730 &amp; 1200'!$AN$10,#REF!,"&lt;="&amp;'Display 730 &amp; 1200'!$AN$9))</f>
        <v>0</v>
      </c>
      <c r="E2566">
        <f>IF($C2566="",0,SUMIFS(#REF!,#REF!,$C2566,#REF!,"&gt;="&amp;'Display 730 &amp; 1200'!$AN$12,#REF!,"&lt;="&amp;'Display 730 &amp; 1200'!$AN$11))</f>
        <v>0</v>
      </c>
    </row>
    <row r="2567" spans="1:5">
      <c r="A2567" t="str">
        <f>IF(INDEX('Display 730 &amp; 1200'!$A:$A,ROW())="","",INDEX('Display 730 &amp; 1200'!$A:$A,ROW()))</f>
        <v/>
      </c>
      <c r="B2567" t="str">
        <f>IF(INDEX('Display 730 &amp; 1200'!$B:$B,ROW())="","",INDEX('Display 730 &amp; 1200'!$B:$B,ROW()))</f>
        <v/>
      </c>
      <c r="C2567" t="str">
        <f>IF(INDEX('Display 730 &amp; 1200'!$D:$D,ROW())="","",INDEX('Display 730 &amp; 1200'!$D:$D,ROW()))</f>
        <v/>
      </c>
      <c r="D2567">
        <f>IF($C2567="",0,SUMIFS(#REF!,#REF!,$C2567,#REF!,"&gt;="&amp;'Display 730 &amp; 1200'!$AN$10,#REF!,"&lt;="&amp;'Display 730 &amp; 1200'!$AN$9))</f>
        <v>0</v>
      </c>
      <c r="E2567">
        <f>IF($C2567="",0,SUMIFS(#REF!,#REF!,$C2567,#REF!,"&gt;="&amp;'Display 730 &amp; 1200'!$AN$12,#REF!,"&lt;="&amp;'Display 730 &amp; 1200'!$AN$11))</f>
        <v>0</v>
      </c>
    </row>
    <row r="2568" spans="1:5">
      <c r="A2568" t="str">
        <f>IF(INDEX('Display 730 &amp; 1200'!$A:$A,ROW())="","",INDEX('Display 730 &amp; 1200'!$A:$A,ROW()))</f>
        <v/>
      </c>
      <c r="B2568" t="str">
        <f>IF(INDEX('Display 730 &amp; 1200'!$B:$B,ROW())="","",INDEX('Display 730 &amp; 1200'!$B:$B,ROW()))</f>
        <v/>
      </c>
      <c r="C2568" t="str">
        <f>IF(INDEX('Display 730 &amp; 1200'!$D:$D,ROW())="","",INDEX('Display 730 &amp; 1200'!$D:$D,ROW()))</f>
        <v/>
      </c>
      <c r="D2568">
        <f>IF($C2568="",0,SUMIFS(#REF!,#REF!,$C2568,#REF!,"&gt;="&amp;'Display 730 &amp; 1200'!$AN$10,#REF!,"&lt;="&amp;'Display 730 &amp; 1200'!$AN$9))</f>
        <v>0</v>
      </c>
      <c r="E2568">
        <f>IF($C2568="",0,SUMIFS(#REF!,#REF!,$C2568,#REF!,"&gt;="&amp;'Display 730 &amp; 1200'!$AN$12,#REF!,"&lt;="&amp;'Display 730 &amp; 1200'!$AN$11))</f>
        <v>0</v>
      </c>
    </row>
    <row r="2569" spans="1:5">
      <c r="A2569" t="str">
        <f>IF(INDEX('Display 730 &amp; 1200'!$A:$A,ROW())="","",INDEX('Display 730 &amp; 1200'!$A:$A,ROW()))</f>
        <v/>
      </c>
      <c r="B2569" t="str">
        <f>IF(INDEX('Display 730 &amp; 1200'!$B:$B,ROW())="","",INDEX('Display 730 &amp; 1200'!$B:$B,ROW()))</f>
        <v/>
      </c>
      <c r="C2569" t="str">
        <f>IF(INDEX('Display 730 &amp; 1200'!$D:$D,ROW())="","",INDEX('Display 730 &amp; 1200'!$D:$D,ROW()))</f>
        <v/>
      </c>
      <c r="D2569">
        <f>IF($C2569="",0,SUMIFS(#REF!,#REF!,$C2569,#REF!,"&gt;="&amp;'Display 730 &amp; 1200'!$AN$10,#REF!,"&lt;="&amp;'Display 730 &amp; 1200'!$AN$9))</f>
        <v>0</v>
      </c>
      <c r="E2569">
        <f>IF($C2569="",0,SUMIFS(#REF!,#REF!,$C2569,#REF!,"&gt;="&amp;'Display 730 &amp; 1200'!$AN$12,#REF!,"&lt;="&amp;'Display 730 &amp; 1200'!$AN$11))</f>
        <v>0</v>
      </c>
    </row>
    <row r="2570" spans="1:5">
      <c r="A2570" t="str">
        <f>IF(INDEX('Display 730 &amp; 1200'!$A:$A,ROW())="","",INDEX('Display 730 &amp; 1200'!$A:$A,ROW()))</f>
        <v/>
      </c>
      <c r="B2570" t="str">
        <f>IF(INDEX('Display 730 &amp; 1200'!$B:$B,ROW())="","",INDEX('Display 730 &amp; 1200'!$B:$B,ROW()))</f>
        <v/>
      </c>
      <c r="C2570" t="str">
        <f>IF(INDEX('Display 730 &amp; 1200'!$D:$D,ROW())="","",INDEX('Display 730 &amp; 1200'!$D:$D,ROW()))</f>
        <v/>
      </c>
      <c r="D2570">
        <f>IF($C2570="",0,SUMIFS(#REF!,#REF!,$C2570,#REF!,"&gt;="&amp;'Display 730 &amp; 1200'!$AN$10,#REF!,"&lt;="&amp;'Display 730 &amp; 1200'!$AN$9))</f>
        <v>0</v>
      </c>
      <c r="E2570">
        <f>IF($C2570="",0,SUMIFS(#REF!,#REF!,$C2570,#REF!,"&gt;="&amp;'Display 730 &amp; 1200'!$AN$12,#REF!,"&lt;="&amp;'Display 730 &amp; 1200'!$AN$11))</f>
        <v>0</v>
      </c>
    </row>
    <row r="2571" spans="1:5">
      <c r="A2571" t="str">
        <f>IF(INDEX('Display 730 &amp; 1200'!$A:$A,ROW())="","",INDEX('Display 730 &amp; 1200'!$A:$A,ROW()))</f>
        <v/>
      </c>
      <c r="B2571" t="str">
        <f>IF(INDEX('Display 730 &amp; 1200'!$B:$B,ROW())="","",INDEX('Display 730 &amp; 1200'!$B:$B,ROW()))</f>
        <v/>
      </c>
      <c r="C2571" t="str">
        <f>IF(INDEX('Display 730 &amp; 1200'!$D:$D,ROW())="","",INDEX('Display 730 &amp; 1200'!$D:$D,ROW()))</f>
        <v/>
      </c>
      <c r="D2571">
        <f>IF($C2571="",0,SUMIFS(#REF!,#REF!,$C2571,#REF!,"&gt;="&amp;'Display 730 &amp; 1200'!$AN$10,#REF!,"&lt;="&amp;'Display 730 &amp; 1200'!$AN$9))</f>
        <v>0</v>
      </c>
      <c r="E2571">
        <f>IF($C2571="",0,SUMIFS(#REF!,#REF!,$C2571,#REF!,"&gt;="&amp;'Display 730 &amp; 1200'!$AN$12,#REF!,"&lt;="&amp;'Display 730 &amp; 1200'!$AN$11))</f>
        <v>0</v>
      </c>
    </row>
    <row r="2572" spans="1:5">
      <c r="A2572" t="str">
        <f>IF(INDEX('Display 730 &amp; 1200'!$A:$A,ROW())="","",INDEX('Display 730 &amp; 1200'!$A:$A,ROW()))</f>
        <v/>
      </c>
      <c r="B2572" t="str">
        <f>IF(INDEX('Display 730 &amp; 1200'!$B:$B,ROW())="","",INDEX('Display 730 &amp; 1200'!$B:$B,ROW()))</f>
        <v/>
      </c>
      <c r="C2572" t="str">
        <f>IF(INDEX('Display 730 &amp; 1200'!$D:$D,ROW())="","",INDEX('Display 730 &amp; 1200'!$D:$D,ROW()))</f>
        <v/>
      </c>
      <c r="D2572">
        <f>IF($C2572="",0,SUMIFS(#REF!,#REF!,$C2572,#REF!,"&gt;="&amp;'Display 730 &amp; 1200'!$AN$10,#REF!,"&lt;="&amp;'Display 730 &amp; 1200'!$AN$9))</f>
        <v>0</v>
      </c>
      <c r="E2572">
        <f>IF($C2572="",0,SUMIFS(#REF!,#REF!,$C2572,#REF!,"&gt;="&amp;'Display 730 &amp; 1200'!$AN$12,#REF!,"&lt;="&amp;'Display 730 &amp; 1200'!$AN$11))</f>
        <v>0</v>
      </c>
    </row>
    <row r="2573" spans="1:5">
      <c r="A2573" t="str">
        <f>IF(INDEX('Display 730 &amp; 1200'!$A:$A,ROW())="","",INDEX('Display 730 &amp; 1200'!$A:$A,ROW()))</f>
        <v/>
      </c>
      <c r="B2573" t="str">
        <f>IF(INDEX('Display 730 &amp; 1200'!$B:$B,ROW())="","",INDEX('Display 730 &amp; 1200'!$B:$B,ROW()))</f>
        <v/>
      </c>
      <c r="C2573" t="str">
        <f>IF(INDEX('Display 730 &amp; 1200'!$D:$D,ROW())="","",INDEX('Display 730 &amp; 1200'!$D:$D,ROW()))</f>
        <v/>
      </c>
      <c r="D2573">
        <f>IF($C2573="",0,SUMIFS(#REF!,#REF!,$C2573,#REF!,"&gt;="&amp;'Display 730 &amp; 1200'!$AN$10,#REF!,"&lt;="&amp;'Display 730 &amp; 1200'!$AN$9))</f>
        <v>0</v>
      </c>
      <c r="E2573">
        <f>IF($C2573="",0,SUMIFS(#REF!,#REF!,$C2573,#REF!,"&gt;="&amp;'Display 730 &amp; 1200'!$AN$12,#REF!,"&lt;="&amp;'Display 730 &amp; 1200'!$AN$11))</f>
        <v>0</v>
      </c>
    </row>
    <row r="2574" spans="1:5">
      <c r="A2574" t="str">
        <f>IF(INDEX('Display 730 &amp; 1200'!$A:$A,ROW())="","",INDEX('Display 730 &amp; 1200'!$A:$A,ROW()))</f>
        <v/>
      </c>
      <c r="B2574" t="str">
        <f>IF(INDEX('Display 730 &amp; 1200'!$B:$B,ROW())="","",INDEX('Display 730 &amp; 1200'!$B:$B,ROW()))</f>
        <v/>
      </c>
      <c r="C2574" t="str">
        <f>IF(INDEX('Display 730 &amp; 1200'!$D:$D,ROW())="","",INDEX('Display 730 &amp; 1200'!$D:$D,ROW()))</f>
        <v/>
      </c>
      <c r="D2574">
        <f>IF($C2574="",0,SUMIFS(#REF!,#REF!,$C2574,#REF!,"&gt;="&amp;'Display 730 &amp; 1200'!$AN$10,#REF!,"&lt;="&amp;'Display 730 &amp; 1200'!$AN$9))</f>
        <v>0</v>
      </c>
      <c r="E2574">
        <f>IF($C2574="",0,SUMIFS(#REF!,#REF!,$C2574,#REF!,"&gt;="&amp;'Display 730 &amp; 1200'!$AN$12,#REF!,"&lt;="&amp;'Display 730 &amp; 1200'!$AN$11))</f>
        <v>0</v>
      </c>
    </row>
    <row r="2575" spans="1:5">
      <c r="A2575" t="str">
        <f>IF(INDEX('Display 730 &amp; 1200'!$A:$A,ROW())="","",INDEX('Display 730 &amp; 1200'!$A:$A,ROW()))</f>
        <v/>
      </c>
      <c r="B2575" t="str">
        <f>IF(INDEX('Display 730 &amp; 1200'!$B:$B,ROW())="","",INDEX('Display 730 &amp; 1200'!$B:$B,ROW()))</f>
        <v/>
      </c>
      <c r="C2575" t="str">
        <f>IF(INDEX('Display 730 &amp; 1200'!$D:$D,ROW())="","",INDEX('Display 730 &amp; 1200'!$D:$D,ROW()))</f>
        <v/>
      </c>
      <c r="D2575">
        <f>IF($C2575="",0,SUMIFS(#REF!,#REF!,$C2575,#REF!,"&gt;="&amp;'Display 730 &amp; 1200'!$AN$10,#REF!,"&lt;="&amp;'Display 730 &amp; 1200'!$AN$9))</f>
        <v>0</v>
      </c>
      <c r="E2575">
        <f>IF($C2575="",0,SUMIFS(#REF!,#REF!,$C2575,#REF!,"&gt;="&amp;'Display 730 &amp; 1200'!$AN$12,#REF!,"&lt;="&amp;'Display 730 &amp; 1200'!$AN$11))</f>
        <v>0</v>
      </c>
    </row>
    <row r="2576" spans="1:5">
      <c r="A2576" t="str">
        <f>IF(INDEX('Display 730 &amp; 1200'!$A:$A,ROW())="","",INDEX('Display 730 &amp; 1200'!$A:$A,ROW()))</f>
        <v/>
      </c>
      <c r="B2576" t="str">
        <f>IF(INDEX('Display 730 &amp; 1200'!$B:$B,ROW())="","",INDEX('Display 730 &amp; 1200'!$B:$B,ROW()))</f>
        <v/>
      </c>
      <c r="C2576" t="str">
        <f>IF(INDEX('Display 730 &amp; 1200'!$D:$D,ROW())="","",INDEX('Display 730 &amp; 1200'!$D:$D,ROW()))</f>
        <v/>
      </c>
      <c r="D2576">
        <f>IF($C2576="",0,SUMIFS(#REF!,#REF!,$C2576,#REF!,"&gt;="&amp;'Display 730 &amp; 1200'!$AN$10,#REF!,"&lt;="&amp;'Display 730 &amp; 1200'!$AN$9))</f>
        <v>0</v>
      </c>
      <c r="E2576">
        <f>IF($C2576="",0,SUMIFS(#REF!,#REF!,$C2576,#REF!,"&gt;="&amp;'Display 730 &amp; 1200'!$AN$12,#REF!,"&lt;="&amp;'Display 730 &amp; 1200'!$AN$11))</f>
        <v>0</v>
      </c>
    </row>
    <row r="2577" spans="1:5">
      <c r="A2577" t="str">
        <f>IF(INDEX('Display 730 &amp; 1200'!$A:$A,ROW())="","",INDEX('Display 730 &amp; 1200'!$A:$A,ROW()))</f>
        <v/>
      </c>
      <c r="B2577" t="str">
        <f>IF(INDEX('Display 730 &amp; 1200'!$B:$B,ROW())="","",INDEX('Display 730 &amp; 1200'!$B:$B,ROW()))</f>
        <v/>
      </c>
      <c r="C2577" t="str">
        <f>IF(INDEX('Display 730 &amp; 1200'!$D:$D,ROW())="","",INDEX('Display 730 &amp; 1200'!$D:$D,ROW()))</f>
        <v/>
      </c>
      <c r="D2577">
        <f>IF($C2577="",0,SUMIFS(#REF!,#REF!,$C2577,#REF!,"&gt;="&amp;'Display 730 &amp; 1200'!$AN$10,#REF!,"&lt;="&amp;'Display 730 &amp; 1200'!$AN$9))</f>
        <v>0</v>
      </c>
      <c r="E2577">
        <f>IF($C2577="",0,SUMIFS(#REF!,#REF!,$C2577,#REF!,"&gt;="&amp;'Display 730 &amp; 1200'!$AN$12,#REF!,"&lt;="&amp;'Display 730 &amp; 1200'!$AN$11))</f>
        <v>0</v>
      </c>
    </row>
    <row r="2578" spans="1:5">
      <c r="A2578" t="str">
        <f>IF(INDEX('Display 730 &amp; 1200'!$A:$A,ROW())="","",INDEX('Display 730 &amp; 1200'!$A:$A,ROW()))</f>
        <v/>
      </c>
      <c r="B2578" t="str">
        <f>IF(INDEX('Display 730 &amp; 1200'!$B:$B,ROW())="","",INDEX('Display 730 &amp; 1200'!$B:$B,ROW()))</f>
        <v/>
      </c>
      <c r="C2578" t="str">
        <f>IF(INDEX('Display 730 &amp; 1200'!$D:$D,ROW())="","",INDEX('Display 730 &amp; 1200'!$D:$D,ROW()))</f>
        <v/>
      </c>
      <c r="D2578">
        <f>IF($C2578="",0,SUMIFS(#REF!,#REF!,$C2578,#REF!,"&gt;="&amp;'Display 730 &amp; 1200'!$AN$10,#REF!,"&lt;="&amp;'Display 730 &amp; 1200'!$AN$9))</f>
        <v>0</v>
      </c>
      <c r="E2578">
        <f>IF($C2578="",0,SUMIFS(#REF!,#REF!,$C2578,#REF!,"&gt;="&amp;'Display 730 &amp; 1200'!$AN$12,#REF!,"&lt;="&amp;'Display 730 &amp; 1200'!$AN$11))</f>
        <v>0</v>
      </c>
    </row>
    <row r="2579" spans="1:5">
      <c r="A2579" t="str">
        <f>IF(INDEX('Display 730 &amp; 1200'!$A:$A,ROW())="","",INDEX('Display 730 &amp; 1200'!$A:$A,ROW()))</f>
        <v/>
      </c>
      <c r="B2579" t="str">
        <f>IF(INDEX('Display 730 &amp; 1200'!$B:$B,ROW())="","",INDEX('Display 730 &amp; 1200'!$B:$B,ROW()))</f>
        <v/>
      </c>
      <c r="C2579" t="str">
        <f>IF(INDEX('Display 730 &amp; 1200'!$D:$D,ROW())="","",INDEX('Display 730 &amp; 1200'!$D:$D,ROW()))</f>
        <v/>
      </c>
      <c r="D2579">
        <f>IF($C2579="",0,SUMIFS(#REF!,#REF!,$C2579,#REF!,"&gt;="&amp;'Display 730 &amp; 1200'!$AN$10,#REF!,"&lt;="&amp;'Display 730 &amp; 1200'!$AN$9))</f>
        <v>0</v>
      </c>
      <c r="E2579">
        <f>IF($C2579="",0,SUMIFS(#REF!,#REF!,$C2579,#REF!,"&gt;="&amp;'Display 730 &amp; 1200'!$AN$12,#REF!,"&lt;="&amp;'Display 730 &amp; 1200'!$AN$11))</f>
        <v>0</v>
      </c>
    </row>
    <row r="2580" spans="1:5">
      <c r="A2580" t="str">
        <f>IF(INDEX('Display 730 &amp; 1200'!$A:$A,ROW())="","",INDEX('Display 730 &amp; 1200'!$A:$A,ROW()))</f>
        <v/>
      </c>
      <c r="B2580" t="str">
        <f>IF(INDEX('Display 730 &amp; 1200'!$B:$B,ROW())="","",INDEX('Display 730 &amp; 1200'!$B:$B,ROW()))</f>
        <v/>
      </c>
      <c r="C2580" t="str">
        <f>IF(INDEX('Display 730 &amp; 1200'!$D:$D,ROW())="","",INDEX('Display 730 &amp; 1200'!$D:$D,ROW()))</f>
        <v/>
      </c>
      <c r="D2580">
        <f>IF($C2580="",0,SUMIFS(#REF!,#REF!,$C2580,#REF!,"&gt;="&amp;'Display 730 &amp; 1200'!$AN$10,#REF!,"&lt;="&amp;'Display 730 &amp; 1200'!$AN$9))</f>
        <v>0</v>
      </c>
      <c r="E2580">
        <f>IF($C2580="",0,SUMIFS(#REF!,#REF!,$C2580,#REF!,"&gt;="&amp;'Display 730 &amp; 1200'!$AN$12,#REF!,"&lt;="&amp;'Display 730 &amp; 1200'!$AN$11))</f>
        <v>0</v>
      </c>
    </row>
    <row r="2581" spans="1:5">
      <c r="A2581" t="str">
        <f>IF(INDEX('Display 730 &amp; 1200'!$A:$A,ROW())="","",INDEX('Display 730 &amp; 1200'!$A:$A,ROW()))</f>
        <v/>
      </c>
      <c r="B2581" t="str">
        <f>IF(INDEX('Display 730 &amp; 1200'!$B:$B,ROW())="","",INDEX('Display 730 &amp; 1200'!$B:$B,ROW()))</f>
        <v/>
      </c>
      <c r="C2581" t="str">
        <f>IF(INDEX('Display 730 &amp; 1200'!$D:$D,ROW())="","",INDEX('Display 730 &amp; 1200'!$D:$D,ROW()))</f>
        <v/>
      </c>
      <c r="D2581">
        <f>IF($C2581="",0,SUMIFS(#REF!,#REF!,$C2581,#REF!,"&gt;="&amp;'Display 730 &amp; 1200'!$AN$10,#REF!,"&lt;="&amp;'Display 730 &amp; 1200'!$AN$9))</f>
        <v>0</v>
      </c>
      <c r="E2581">
        <f>IF($C2581="",0,SUMIFS(#REF!,#REF!,$C2581,#REF!,"&gt;="&amp;'Display 730 &amp; 1200'!$AN$12,#REF!,"&lt;="&amp;'Display 730 &amp; 1200'!$AN$11))</f>
        <v>0</v>
      </c>
    </row>
    <row r="2582" spans="1:5">
      <c r="A2582" t="str">
        <f>IF(INDEX('Display 730 &amp; 1200'!$A:$A,ROW())="","",INDEX('Display 730 &amp; 1200'!$A:$A,ROW()))</f>
        <v/>
      </c>
      <c r="B2582" t="str">
        <f>IF(INDEX('Display 730 &amp; 1200'!$B:$B,ROW())="","",INDEX('Display 730 &amp; 1200'!$B:$B,ROW()))</f>
        <v/>
      </c>
      <c r="C2582" t="str">
        <f>IF(INDEX('Display 730 &amp; 1200'!$D:$D,ROW())="","",INDEX('Display 730 &amp; 1200'!$D:$D,ROW()))</f>
        <v/>
      </c>
      <c r="D2582">
        <f>IF($C2582="",0,SUMIFS(#REF!,#REF!,$C2582,#REF!,"&gt;="&amp;'Display 730 &amp; 1200'!$AN$10,#REF!,"&lt;="&amp;'Display 730 &amp; 1200'!$AN$9))</f>
        <v>0</v>
      </c>
      <c r="E2582">
        <f>IF($C2582="",0,SUMIFS(#REF!,#REF!,$C2582,#REF!,"&gt;="&amp;'Display 730 &amp; 1200'!$AN$12,#REF!,"&lt;="&amp;'Display 730 &amp; 1200'!$AN$11))</f>
        <v>0</v>
      </c>
    </row>
    <row r="2583" spans="1:5">
      <c r="A2583" t="str">
        <f>IF(INDEX('Display 730 &amp; 1200'!$A:$A,ROW())="","",INDEX('Display 730 &amp; 1200'!$A:$A,ROW()))</f>
        <v/>
      </c>
      <c r="B2583" t="str">
        <f>IF(INDEX('Display 730 &amp; 1200'!$B:$B,ROW())="","",INDEX('Display 730 &amp; 1200'!$B:$B,ROW()))</f>
        <v/>
      </c>
      <c r="C2583" t="str">
        <f>IF(INDEX('Display 730 &amp; 1200'!$D:$D,ROW())="","",INDEX('Display 730 &amp; 1200'!$D:$D,ROW()))</f>
        <v/>
      </c>
      <c r="D2583">
        <f>IF($C2583="",0,SUMIFS(#REF!,#REF!,$C2583,#REF!,"&gt;="&amp;'Display 730 &amp; 1200'!$AN$10,#REF!,"&lt;="&amp;'Display 730 &amp; 1200'!$AN$9))</f>
        <v>0</v>
      </c>
      <c r="E2583">
        <f>IF($C2583="",0,SUMIFS(#REF!,#REF!,$C2583,#REF!,"&gt;="&amp;'Display 730 &amp; 1200'!$AN$12,#REF!,"&lt;="&amp;'Display 730 &amp; 1200'!$AN$11))</f>
        <v>0</v>
      </c>
    </row>
    <row r="2584" spans="1:5">
      <c r="A2584" t="str">
        <f>IF(INDEX('Display 730 &amp; 1200'!$A:$A,ROW())="","",INDEX('Display 730 &amp; 1200'!$A:$A,ROW()))</f>
        <v/>
      </c>
      <c r="B2584" t="str">
        <f>IF(INDEX('Display 730 &amp; 1200'!$B:$B,ROW())="","",INDEX('Display 730 &amp; 1200'!$B:$B,ROW()))</f>
        <v/>
      </c>
      <c r="C2584" t="str">
        <f>IF(INDEX('Display 730 &amp; 1200'!$D:$D,ROW())="","",INDEX('Display 730 &amp; 1200'!$D:$D,ROW()))</f>
        <v/>
      </c>
      <c r="D2584">
        <f>IF($C2584="",0,SUMIFS(#REF!,#REF!,$C2584,#REF!,"&gt;="&amp;'Display 730 &amp; 1200'!$AN$10,#REF!,"&lt;="&amp;'Display 730 &amp; 1200'!$AN$9))</f>
        <v>0</v>
      </c>
      <c r="E2584">
        <f>IF($C2584="",0,SUMIFS(#REF!,#REF!,$C2584,#REF!,"&gt;="&amp;'Display 730 &amp; 1200'!$AN$12,#REF!,"&lt;="&amp;'Display 730 &amp; 1200'!$AN$11))</f>
        <v>0</v>
      </c>
    </row>
    <row r="2585" spans="1:5">
      <c r="A2585" t="str">
        <f>IF(INDEX('Display 730 &amp; 1200'!$A:$A,ROW())="","",INDEX('Display 730 &amp; 1200'!$A:$A,ROW()))</f>
        <v/>
      </c>
      <c r="B2585" t="str">
        <f>IF(INDEX('Display 730 &amp; 1200'!$B:$B,ROW())="","",INDEX('Display 730 &amp; 1200'!$B:$B,ROW()))</f>
        <v/>
      </c>
      <c r="C2585" t="str">
        <f>IF(INDEX('Display 730 &amp; 1200'!$D:$D,ROW())="","",INDEX('Display 730 &amp; 1200'!$D:$D,ROW()))</f>
        <v/>
      </c>
      <c r="D2585">
        <f>IF($C2585="",0,SUMIFS(#REF!,#REF!,$C2585,#REF!,"&gt;="&amp;'Display 730 &amp; 1200'!$AN$10,#REF!,"&lt;="&amp;'Display 730 &amp; 1200'!$AN$9))</f>
        <v>0</v>
      </c>
      <c r="E2585">
        <f>IF($C2585="",0,SUMIFS(#REF!,#REF!,$C2585,#REF!,"&gt;="&amp;'Display 730 &amp; 1200'!$AN$12,#REF!,"&lt;="&amp;'Display 730 &amp; 1200'!$AN$11))</f>
        <v>0</v>
      </c>
    </row>
    <row r="2586" spans="1:5">
      <c r="A2586" t="str">
        <f>IF(INDEX('Display 730 &amp; 1200'!$A:$A,ROW())="","",INDEX('Display 730 &amp; 1200'!$A:$A,ROW()))</f>
        <v/>
      </c>
      <c r="B2586" t="str">
        <f>IF(INDEX('Display 730 &amp; 1200'!$B:$B,ROW())="","",INDEX('Display 730 &amp; 1200'!$B:$B,ROW()))</f>
        <v/>
      </c>
      <c r="C2586" t="str">
        <f>IF(INDEX('Display 730 &amp; 1200'!$D:$D,ROW())="","",INDEX('Display 730 &amp; 1200'!$D:$D,ROW()))</f>
        <v/>
      </c>
      <c r="D2586">
        <f>IF($C2586="",0,SUMIFS(#REF!,#REF!,$C2586,#REF!,"&gt;="&amp;'Display 730 &amp; 1200'!$AN$10,#REF!,"&lt;="&amp;'Display 730 &amp; 1200'!$AN$9))</f>
        <v>0</v>
      </c>
      <c r="E2586">
        <f>IF($C2586="",0,SUMIFS(#REF!,#REF!,$C2586,#REF!,"&gt;="&amp;'Display 730 &amp; 1200'!$AN$12,#REF!,"&lt;="&amp;'Display 730 &amp; 1200'!$AN$11))</f>
        <v>0</v>
      </c>
    </row>
    <row r="2587" spans="1:5">
      <c r="A2587" t="str">
        <f>IF(INDEX('Display 730 &amp; 1200'!$A:$A,ROW())="","",INDEX('Display 730 &amp; 1200'!$A:$A,ROW()))</f>
        <v/>
      </c>
      <c r="B2587" t="str">
        <f>IF(INDEX('Display 730 &amp; 1200'!$B:$B,ROW())="","",INDEX('Display 730 &amp; 1200'!$B:$B,ROW()))</f>
        <v/>
      </c>
      <c r="C2587" t="str">
        <f>IF(INDEX('Display 730 &amp; 1200'!$D:$D,ROW())="","",INDEX('Display 730 &amp; 1200'!$D:$D,ROW()))</f>
        <v/>
      </c>
      <c r="D2587">
        <f>IF($C2587="",0,SUMIFS(#REF!,#REF!,$C2587,#REF!,"&gt;="&amp;'Display 730 &amp; 1200'!$AN$10,#REF!,"&lt;="&amp;'Display 730 &amp; 1200'!$AN$9))</f>
        <v>0</v>
      </c>
      <c r="E2587">
        <f>IF($C2587="",0,SUMIFS(#REF!,#REF!,$C2587,#REF!,"&gt;="&amp;'Display 730 &amp; 1200'!$AN$12,#REF!,"&lt;="&amp;'Display 730 &amp; 1200'!$AN$11))</f>
        <v>0</v>
      </c>
    </row>
    <row r="2588" spans="1:5">
      <c r="A2588" t="str">
        <f>IF(INDEX('Display 730 &amp; 1200'!$A:$A,ROW())="","",INDEX('Display 730 &amp; 1200'!$A:$A,ROW()))</f>
        <v/>
      </c>
      <c r="B2588" t="str">
        <f>IF(INDEX('Display 730 &amp; 1200'!$B:$B,ROW())="","",INDEX('Display 730 &amp; 1200'!$B:$B,ROW()))</f>
        <v/>
      </c>
      <c r="C2588" t="str">
        <f>IF(INDEX('Display 730 &amp; 1200'!$D:$D,ROW())="","",INDEX('Display 730 &amp; 1200'!$D:$D,ROW()))</f>
        <v/>
      </c>
      <c r="D2588">
        <f>IF($C2588="",0,SUMIFS(#REF!,#REF!,$C2588,#REF!,"&gt;="&amp;'Display 730 &amp; 1200'!$AN$10,#REF!,"&lt;="&amp;'Display 730 &amp; 1200'!$AN$9))</f>
        <v>0</v>
      </c>
      <c r="E2588">
        <f>IF($C2588="",0,SUMIFS(#REF!,#REF!,$C2588,#REF!,"&gt;="&amp;'Display 730 &amp; 1200'!$AN$12,#REF!,"&lt;="&amp;'Display 730 &amp; 1200'!$AN$11))</f>
        <v>0</v>
      </c>
    </row>
    <row r="2589" spans="1:5">
      <c r="A2589" t="str">
        <f>IF(INDEX('Display 730 &amp; 1200'!$A:$A,ROW())="","",INDEX('Display 730 &amp; 1200'!$A:$A,ROW()))</f>
        <v/>
      </c>
      <c r="B2589" t="str">
        <f>IF(INDEX('Display 730 &amp; 1200'!$B:$B,ROW())="","",INDEX('Display 730 &amp; 1200'!$B:$B,ROW()))</f>
        <v/>
      </c>
      <c r="C2589" t="str">
        <f>IF(INDEX('Display 730 &amp; 1200'!$D:$D,ROW())="","",INDEX('Display 730 &amp; 1200'!$D:$D,ROW()))</f>
        <v/>
      </c>
      <c r="D2589">
        <f>IF($C2589="",0,SUMIFS(#REF!,#REF!,$C2589,#REF!,"&gt;="&amp;'Display 730 &amp; 1200'!$AN$10,#REF!,"&lt;="&amp;'Display 730 &amp; 1200'!$AN$9))</f>
        <v>0</v>
      </c>
      <c r="E2589">
        <f>IF($C2589="",0,SUMIFS(#REF!,#REF!,$C2589,#REF!,"&gt;="&amp;'Display 730 &amp; 1200'!$AN$12,#REF!,"&lt;="&amp;'Display 730 &amp; 1200'!$AN$11))</f>
        <v>0</v>
      </c>
    </row>
    <row r="2590" spans="1:5">
      <c r="A2590" t="str">
        <f>IF(INDEX('Display 730 &amp; 1200'!$A:$A,ROW())="","",INDEX('Display 730 &amp; 1200'!$A:$A,ROW()))</f>
        <v/>
      </c>
      <c r="B2590" t="str">
        <f>IF(INDEX('Display 730 &amp; 1200'!$B:$B,ROW())="","",INDEX('Display 730 &amp; 1200'!$B:$B,ROW()))</f>
        <v/>
      </c>
      <c r="C2590" t="str">
        <f>IF(INDEX('Display 730 &amp; 1200'!$D:$D,ROW())="","",INDEX('Display 730 &amp; 1200'!$D:$D,ROW()))</f>
        <v/>
      </c>
      <c r="D2590">
        <f>IF($C2590="",0,SUMIFS(#REF!,#REF!,$C2590,#REF!,"&gt;="&amp;'Display 730 &amp; 1200'!$AN$10,#REF!,"&lt;="&amp;'Display 730 &amp; 1200'!$AN$9))</f>
        <v>0</v>
      </c>
      <c r="E2590">
        <f>IF($C2590="",0,SUMIFS(#REF!,#REF!,$C2590,#REF!,"&gt;="&amp;'Display 730 &amp; 1200'!$AN$12,#REF!,"&lt;="&amp;'Display 730 &amp; 1200'!$AN$11))</f>
        <v>0</v>
      </c>
    </row>
    <row r="2591" spans="1:5">
      <c r="A2591" t="str">
        <f>IF(INDEX('Display 730 &amp; 1200'!$A:$A,ROW())="","",INDEX('Display 730 &amp; 1200'!$A:$A,ROW()))</f>
        <v/>
      </c>
      <c r="B2591" t="str">
        <f>IF(INDEX('Display 730 &amp; 1200'!$B:$B,ROW())="","",INDEX('Display 730 &amp; 1200'!$B:$B,ROW()))</f>
        <v/>
      </c>
      <c r="C2591" t="str">
        <f>IF(INDEX('Display 730 &amp; 1200'!$D:$D,ROW())="","",INDEX('Display 730 &amp; 1200'!$D:$D,ROW()))</f>
        <v/>
      </c>
      <c r="D2591">
        <f>IF($C2591="",0,SUMIFS(#REF!,#REF!,$C2591,#REF!,"&gt;="&amp;'Display 730 &amp; 1200'!$AN$10,#REF!,"&lt;="&amp;'Display 730 &amp; 1200'!$AN$9))</f>
        <v>0</v>
      </c>
      <c r="E2591">
        <f>IF($C2591="",0,SUMIFS(#REF!,#REF!,$C2591,#REF!,"&gt;="&amp;'Display 730 &amp; 1200'!$AN$12,#REF!,"&lt;="&amp;'Display 730 &amp; 1200'!$AN$11))</f>
        <v>0</v>
      </c>
    </row>
    <row r="2592" spans="1:5">
      <c r="A2592" t="str">
        <f>IF(INDEX('Display 730 &amp; 1200'!$A:$A,ROW())="","",INDEX('Display 730 &amp; 1200'!$A:$A,ROW()))</f>
        <v/>
      </c>
      <c r="B2592" t="str">
        <f>IF(INDEX('Display 730 &amp; 1200'!$B:$B,ROW())="","",INDEX('Display 730 &amp; 1200'!$B:$B,ROW()))</f>
        <v/>
      </c>
      <c r="C2592" t="str">
        <f>IF(INDEX('Display 730 &amp; 1200'!$D:$D,ROW())="","",INDEX('Display 730 &amp; 1200'!$D:$D,ROW()))</f>
        <v/>
      </c>
      <c r="D2592">
        <f>IF($C2592="",0,SUMIFS(#REF!,#REF!,$C2592,#REF!,"&gt;="&amp;'Display 730 &amp; 1200'!$AN$10,#REF!,"&lt;="&amp;'Display 730 &amp; 1200'!$AN$9))</f>
        <v>0</v>
      </c>
      <c r="E2592">
        <f>IF($C2592="",0,SUMIFS(#REF!,#REF!,$C2592,#REF!,"&gt;="&amp;'Display 730 &amp; 1200'!$AN$12,#REF!,"&lt;="&amp;'Display 730 &amp; 1200'!$AN$11))</f>
        <v>0</v>
      </c>
    </row>
    <row r="2593" spans="1:5">
      <c r="A2593" t="str">
        <f>IF(INDEX('Display 730 &amp; 1200'!$A:$A,ROW())="","",INDEX('Display 730 &amp; 1200'!$A:$A,ROW()))</f>
        <v/>
      </c>
      <c r="B2593" t="str">
        <f>IF(INDEX('Display 730 &amp; 1200'!$B:$B,ROW())="","",INDEX('Display 730 &amp; 1200'!$B:$B,ROW()))</f>
        <v/>
      </c>
      <c r="C2593" t="str">
        <f>IF(INDEX('Display 730 &amp; 1200'!$D:$D,ROW())="","",INDEX('Display 730 &amp; 1200'!$D:$D,ROW()))</f>
        <v/>
      </c>
      <c r="D2593">
        <f>IF($C2593="",0,SUMIFS(#REF!,#REF!,$C2593,#REF!,"&gt;="&amp;'Display 730 &amp; 1200'!$AN$10,#REF!,"&lt;="&amp;'Display 730 &amp; 1200'!$AN$9))</f>
        <v>0</v>
      </c>
      <c r="E2593">
        <f>IF($C2593="",0,SUMIFS(#REF!,#REF!,$C2593,#REF!,"&gt;="&amp;'Display 730 &amp; 1200'!$AN$12,#REF!,"&lt;="&amp;'Display 730 &amp; 1200'!$AN$11))</f>
        <v>0</v>
      </c>
    </row>
    <row r="2594" spans="1:5">
      <c r="A2594" t="str">
        <f>IF(INDEX('Display 730 &amp; 1200'!$A:$A,ROW())="","",INDEX('Display 730 &amp; 1200'!$A:$A,ROW()))</f>
        <v/>
      </c>
      <c r="B2594" t="str">
        <f>IF(INDEX('Display 730 &amp; 1200'!$B:$B,ROW())="","",INDEX('Display 730 &amp; 1200'!$B:$B,ROW()))</f>
        <v/>
      </c>
      <c r="C2594" t="str">
        <f>IF(INDEX('Display 730 &amp; 1200'!$D:$D,ROW())="","",INDEX('Display 730 &amp; 1200'!$D:$D,ROW()))</f>
        <v/>
      </c>
      <c r="D2594">
        <f>IF($C2594="",0,SUMIFS(#REF!,#REF!,$C2594,#REF!,"&gt;="&amp;'Display 730 &amp; 1200'!$AN$10,#REF!,"&lt;="&amp;'Display 730 &amp; 1200'!$AN$9))</f>
        <v>0</v>
      </c>
      <c r="E2594">
        <f>IF($C2594="",0,SUMIFS(#REF!,#REF!,$C2594,#REF!,"&gt;="&amp;'Display 730 &amp; 1200'!$AN$12,#REF!,"&lt;="&amp;'Display 730 &amp; 1200'!$AN$11))</f>
        <v>0</v>
      </c>
    </row>
    <row r="2595" spans="1:5">
      <c r="A2595" t="str">
        <f>IF(INDEX('Display 730 &amp; 1200'!$A:$A,ROW())="","",INDEX('Display 730 &amp; 1200'!$A:$A,ROW()))</f>
        <v/>
      </c>
      <c r="B2595" t="str">
        <f>IF(INDEX('Display 730 &amp; 1200'!$B:$B,ROW())="","",INDEX('Display 730 &amp; 1200'!$B:$B,ROW()))</f>
        <v/>
      </c>
      <c r="C2595" t="str">
        <f>IF(INDEX('Display 730 &amp; 1200'!$D:$D,ROW())="","",INDEX('Display 730 &amp; 1200'!$D:$D,ROW()))</f>
        <v/>
      </c>
      <c r="D2595">
        <f>IF($C2595="",0,SUMIFS(#REF!,#REF!,$C2595,#REF!,"&gt;="&amp;'Display 730 &amp; 1200'!$AN$10,#REF!,"&lt;="&amp;'Display 730 &amp; 1200'!$AN$9))</f>
        <v>0</v>
      </c>
      <c r="E2595">
        <f>IF($C2595="",0,SUMIFS(#REF!,#REF!,$C2595,#REF!,"&gt;="&amp;'Display 730 &amp; 1200'!$AN$12,#REF!,"&lt;="&amp;'Display 730 &amp; 1200'!$AN$11))</f>
        <v>0</v>
      </c>
    </row>
    <row r="2596" spans="1:5">
      <c r="A2596" t="str">
        <f>IF(INDEX('Display 730 &amp; 1200'!$A:$A,ROW())="","",INDEX('Display 730 &amp; 1200'!$A:$A,ROW()))</f>
        <v/>
      </c>
      <c r="B2596" t="str">
        <f>IF(INDEX('Display 730 &amp; 1200'!$B:$B,ROW())="","",INDEX('Display 730 &amp; 1200'!$B:$B,ROW()))</f>
        <v/>
      </c>
      <c r="C2596" t="str">
        <f>IF(INDEX('Display 730 &amp; 1200'!$D:$D,ROW())="","",INDEX('Display 730 &amp; 1200'!$D:$D,ROW()))</f>
        <v/>
      </c>
      <c r="D2596">
        <f>IF($C2596="",0,SUMIFS(#REF!,#REF!,$C2596,#REF!,"&gt;="&amp;'Display 730 &amp; 1200'!$AN$10,#REF!,"&lt;="&amp;'Display 730 &amp; 1200'!$AN$9))</f>
        <v>0</v>
      </c>
      <c r="E2596">
        <f>IF($C2596="",0,SUMIFS(#REF!,#REF!,$C2596,#REF!,"&gt;="&amp;'Display 730 &amp; 1200'!$AN$12,#REF!,"&lt;="&amp;'Display 730 &amp; 1200'!$AN$11))</f>
        <v>0</v>
      </c>
    </row>
    <row r="2597" spans="1:5">
      <c r="A2597" t="str">
        <f>IF(INDEX('Display 730 &amp; 1200'!$A:$A,ROW())="","",INDEX('Display 730 &amp; 1200'!$A:$A,ROW()))</f>
        <v/>
      </c>
      <c r="B2597" t="str">
        <f>IF(INDEX('Display 730 &amp; 1200'!$B:$B,ROW())="","",INDEX('Display 730 &amp; 1200'!$B:$B,ROW()))</f>
        <v/>
      </c>
      <c r="C2597" t="str">
        <f>IF(INDEX('Display 730 &amp; 1200'!$D:$D,ROW())="","",INDEX('Display 730 &amp; 1200'!$D:$D,ROW()))</f>
        <v/>
      </c>
      <c r="D2597">
        <f>IF($C2597="",0,SUMIFS(#REF!,#REF!,$C2597,#REF!,"&gt;="&amp;'Display 730 &amp; 1200'!$AN$10,#REF!,"&lt;="&amp;'Display 730 &amp; 1200'!$AN$9))</f>
        <v>0</v>
      </c>
      <c r="E2597">
        <f>IF($C2597="",0,SUMIFS(#REF!,#REF!,$C2597,#REF!,"&gt;="&amp;'Display 730 &amp; 1200'!$AN$12,#REF!,"&lt;="&amp;'Display 730 &amp; 1200'!$AN$11))</f>
        <v>0</v>
      </c>
    </row>
    <row r="2598" spans="1:5">
      <c r="A2598" t="str">
        <f>IF(INDEX('Display 730 &amp; 1200'!$A:$A,ROW())="","",INDEX('Display 730 &amp; 1200'!$A:$A,ROW()))</f>
        <v/>
      </c>
      <c r="B2598" t="str">
        <f>IF(INDEX('Display 730 &amp; 1200'!$B:$B,ROW())="","",INDEX('Display 730 &amp; 1200'!$B:$B,ROW()))</f>
        <v/>
      </c>
      <c r="C2598" t="str">
        <f>IF(INDEX('Display 730 &amp; 1200'!$D:$D,ROW())="","",INDEX('Display 730 &amp; 1200'!$D:$D,ROW()))</f>
        <v/>
      </c>
      <c r="D2598">
        <f>IF($C2598="",0,SUMIFS(#REF!,#REF!,$C2598,#REF!,"&gt;="&amp;'Display 730 &amp; 1200'!$AN$10,#REF!,"&lt;="&amp;'Display 730 &amp; 1200'!$AN$9))</f>
        <v>0</v>
      </c>
      <c r="E2598">
        <f>IF($C2598="",0,SUMIFS(#REF!,#REF!,$C2598,#REF!,"&gt;="&amp;'Display 730 &amp; 1200'!$AN$12,#REF!,"&lt;="&amp;'Display 730 &amp; 1200'!$AN$11))</f>
        <v>0</v>
      </c>
    </row>
    <row r="2599" spans="1:5">
      <c r="A2599" t="str">
        <f>IF(INDEX('Display 730 &amp; 1200'!$A:$A,ROW())="","",INDEX('Display 730 &amp; 1200'!$A:$A,ROW()))</f>
        <v/>
      </c>
      <c r="B2599" t="str">
        <f>IF(INDEX('Display 730 &amp; 1200'!$B:$B,ROW())="","",INDEX('Display 730 &amp; 1200'!$B:$B,ROW()))</f>
        <v/>
      </c>
      <c r="C2599" t="str">
        <f>IF(INDEX('Display 730 &amp; 1200'!$D:$D,ROW())="","",INDEX('Display 730 &amp; 1200'!$D:$D,ROW()))</f>
        <v/>
      </c>
      <c r="D2599">
        <f>IF($C2599="",0,SUMIFS(#REF!,#REF!,$C2599,#REF!,"&gt;="&amp;'Display 730 &amp; 1200'!$AN$10,#REF!,"&lt;="&amp;'Display 730 &amp; 1200'!$AN$9))</f>
        <v>0</v>
      </c>
      <c r="E2599">
        <f>IF($C2599="",0,SUMIFS(#REF!,#REF!,$C2599,#REF!,"&gt;="&amp;'Display 730 &amp; 1200'!$AN$12,#REF!,"&lt;="&amp;'Display 730 &amp; 1200'!$AN$11))</f>
        <v>0</v>
      </c>
    </row>
    <row r="2600" spans="1:5">
      <c r="A2600" t="str">
        <f>IF(INDEX('Display 730 &amp; 1200'!$A:$A,ROW())="","",INDEX('Display 730 &amp; 1200'!$A:$A,ROW()))</f>
        <v/>
      </c>
      <c r="B2600" t="str">
        <f>IF(INDEX('Display 730 &amp; 1200'!$B:$B,ROW())="","",INDEX('Display 730 &amp; 1200'!$B:$B,ROW()))</f>
        <v/>
      </c>
      <c r="C2600" t="str">
        <f>IF(INDEX('Display 730 &amp; 1200'!$D:$D,ROW())="","",INDEX('Display 730 &amp; 1200'!$D:$D,ROW()))</f>
        <v/>
      </c>
      <c r="D2600">
        <f>IF($C2600="",0,SUMIFS(#REF!,#REF!,$C2600,#REF!,"&gt;="&amp;'Display 730 &amp; 1200'!$AN$10,#REF!,"&lt;="&amp;'Display 730 &amp; 1200'!$AN$9))</f>
        <v>0</v>
      </c>
      <c r="E2600">
        <f>IF($C2600="",0,SUMIFS(#REF!,#REF!,$C2600,#REF!,"&gt;="&amp;'Display 730 &amp; 1200'!$AN$12,#REF!,"&lt;="&amp;'Display 730 &amp; 1200'!$AN$11))</f>
        <v>0</v>
      </c>
    </row>
    <row r="2601" spans="1:5">
      <c r="A2601" t="str">
        <f>IF(INDEX('Display 730 &amp; 1200'!$A:$A,ROW())="","",INDEX('Display 730 &amp; 1200'!$A:$A,ROW()))</f>
        <v/>
      </c>
      <c r="B2601" t="str">
        <f>IF(INDEX('Display 730 &amp; 1200'!$B:$B,ROW())="","",INDEX('Display 730 &amp; 1200'!$B:$B,ROW()))</f>
        <v/>
      </c>
      <c r="C2601" t="str">
        <f>IF(INDEX('Display 730 &amp; 1200'!$D:$D,ROW())="","",INDEX('Display 730 &amp; 1200'!$D:$D,ROW()))</f>
        <v/>
      </c>
      <c r="D2601">
        <f>IF($C2601="",0,SUMIFS(#REF!,#REF!,$C2601,#REF!,"&gt;="&amp;'Display 730 &amp; 1200'!$AN$10,#REF!,"&lt;="&amp;'Display 730 &amp; 1200'!$AN$9))</f>
        <v>0</v>
      </c>
      <c r="E2601">
        <f>IF($C2601="",0,SUMIFS(#REF!,#REF!,$C2601,#REF!,"&gt;="&amp;'Display 730 &amp; 1200'!$AN$12,#REF!,"&lt;="&amp;'Display 730 &amp; 1200'!$AN$11))</f>
        <v>0</v>
      </c>
    </row>
    <row r="2602" spans="1:5">
      <c r="A2602" t="str">
        <f>IF(INDEX('Display 730 &amp; 1200'!$A:$A,ROW())="","",INDEX('Display 730 &amp; 1200'!$A:$A,ROW()))</f>
        <v/>
      </c>
      <c r="B2602" t="str">
        <f>IF(INDEX('Display 730 &amp; 1200'!$B:$B,ROW())="","",INDEX('Display 730 &amp; 1200'!$B:$B,ROW()))</f>
        <v/>
      </c>
      <c r="C2602" t="str">
        <f>IF(INDEX('Display 730 &amp; 1200'!$D:$D,ROW())="","",INDEX('Display 730 &amp; 1200'!$D:$D,ROW()))</f>
        <v/>
      </c>
      <c r="D2602">
        <f>IF($C2602="",0,SUMIFS(#REF!,#REF!,$C2602,#REF!,"&gt;="&amp;'Display 730 &amp; 1200'!$AN$10,#REF!,"&lt;="&amp;'Display 730 &amp; 1200'!$AN$9))</f>
        <v>0</v>
      </c>
      <c r="E2602">
        <f>IF($C2602="",0,SUMIFS(#REF!,#REF!,$C2602,#REF!,"&gt;="&amp;'Display 730 &amp; 1200'!$AN$12,#REF!,"&lt;="&amp;'Display 730 &amp; 1200'!$AN$11))</f>
        <v>0</v>
      </c>
    </row>
    <row r="2603" spans="1:5">
      <c r="A2603" t="str">
        <f>IF(INDEX('Display 730 &amp; 1200'!$A:$A,ROW())="","",INDEX('Display 730 &amp; 1200'!$A:$A,ROW()))</f>
        <v/>
      </c>
      <c r="B2603" t="str">
        <f>IF(INDEX('Display 730 &amp; 1200'!$B:$B,ROW())="","",INDEX('Display 730 &amp; 1200'!$B:$B,ROW()))</f>
        <v/>
      </c>
      <c r="C2603" t="str">
        <f>IF(INDEX('Display 730 &amp; 1200'!$D:$D,ROW())="","",INDEX('Display 730 &amp; 1200'!$D:$D,ROW()))</f>
        <v/>
      </c>
      <c r="D2603">
        <f>IF($C2603="",0,SUMIFS(#REF!,#REF!,$C2603,#REF!,"&gt;="&amp;'Display 730 &amp; 1200'!$AN$10,#REF!,"&lt;="&amp;'Display 730 &amp; 1200'!$AN$9))</f>
        <v>0</v>
      </c>
      <c r="E2603">
        <f>IF($C2603="",0,SUMIFS(#REF!,#REF!,$C2603,#REF!,"&gt;="&amp;'Display 730 &amp; 1200'!$AN$12,#REF!,"&lt;="&amp;'Display 730 &amp; 1200'!$AN$11))</f>
        <v>0</v>
      </c>
    </row>
    <row r="2604" spans="1:5">
      <c r="A2604" t="str">
        <f>IF(INDEX('Display 730 &amp; 1200'!$A:$A,ROW())="","",INDEX('Display 730 &amp; 1200'!$A:$A,ROW()))</f>
        <v/>
      </c>
      <c r="B2604" t="str">
        <f>IF(INDEX('Display 730 &amp; 1200'!$B:$B,ROW())="","",INDEX('Display 730 &amp; 1200'!$B:$B,ROW()))</f>
        <v/>
      </c>
      <c r="C2604" t="str">
        <f>IF(INDEX('Display 730 &amp; 1200'!$D:$D,ROW())="","",INDEX('Display 730 &amp; 1200'!$D:$D,ROW()))</f>
        <v/>
      </c>
      <c r="D2604">
        <f>IF($C2604="",0,SUMIFS(#REF!,#REF!,$C2604,#REF!,"&gt;="&amp;'Display 730 &amp; 1200'!$AN$10,#REF!,"&lt;="&amp;'Display 730 &amp; 1200'!$AN$9))</f>
        <v>0</v>
      </c>
      <c r="E2604">
        <f>IF($C2604="",0,SUMIFS(#REF!,#REF!,$C2604,#REF!,"&gt;="&amp;'Display 730 &amp; 1200'!$AN$12,#REF!,"&lt;="&amp;'Display 730 &amp; 1200'!$AN$11))</f>
        <v>0</v>
      </c>
    </row>
    <row r="2605" spans="1:5">
      <c r="A2605" t="str">
        <f>IF(INDEX('Display 730 &amp; 1200'!$A:$A,ROW())="","",INDEX('Display 730 &amp; 1200'!$A:$A,ROW()))</f>
        <v/>
      </c>
      <c r="B2605" t="str">
        <f>IF(INDEX('Display 730 &amp; 1200'!$B:$B,ROW())="","",INDEX('Display 730 &amp; 1200'!$B:$B,ROW()))</f>
        <v/>
      </c>
      <c r="C2605" t="str">
        <f>IF(INDEX('Display 730 &amp; 1200'!$D:$D,ROW())="","",INDEX('Display 730 &amp; 1200'!$D:$D,ROW()))</f>
        <v/>
      </c>
      <c r="D2605">
        <f>IF($C2605="",0,SUMIFS(#REF!,#REF!,$C2605,#REF!,"&gt;="&amp;'Display 730 &amp; 1200'!$AN$10,#REF!,"&lt;="&amp;'Display 730 &amp; 1200'!$AN$9))</f>
        <v>0</v>
      </c>
      <c r="E2605">
        <f>IF($C2605="",0,SUMIFS(#REF!,#REF!,$C2605,#REF!,"&gt;="&amp;'Display 730 &amp; 1200'!$AN$12,#REF!,"&lt;="&amp;'Display 730 &amp; 1200'!$AN$11))</f>
        <v>0</v>
      </c>
    </row>
    <row r="2606" spans="1:5">
      <c r="A2606" t="str">
        <f>IF(INDEX('Display 730 &amp; 1200'!$A:$A,ROW())="","",INDEX('Display 730 &amp; 1200'!$A:$A,ROW()))</f>
        <v/>
      </c>
      <c r="B2606" t="str">
        <f>IF(INDEX('Display 730 &amp; 1200'!$B:$B,ROW())="","",INDEX('Display 730 &amp; 1200'!$B:$B,ROW()))</f>
        <v/>
      </c>
      <c r="C2606" t="str">
        <f>IF(INDEX('Display 730 &amp; 1200'!$D:$D,ROW())="","",INDEX('Display 730 &amp; 1200'!$D:$D,ROW()))</f>
        <v/>
      </c>
      <c r="D2606">
        <f>IF($C2606="",0,SUMIFS(#REF!,#REF!,$C2606,#REF!,"&gt;="&amp;'Display 730 &amp; 1200'!$AN$10,#REF!,"&lt;="&amp;'Display 730 &amp; 1200'!$AN$9))</f>
        <v>0</v>
      </c>
      <c r="E2606">
        <f>IF($C2606="",0,SUMIFS(#REF!,#REF!,$C2606,#REF!,"&gt;="&amp;'Display 730 &amp; 1200'!$AN$12,#REF!,"&lt;="&amp;'Display 730 &amp; 1200'!$AN$11))</f>
        <v>0</v>
      </c>
    </row>
    <row r="2607" spans="1:5">
      <c r="A2607" t="str">
        <f>IF(INDEX('Display 730 &amp; 1200'!$A:$A,ROW())="","",INDEX('Display 730 &amp; 1200'!$A:$A,ROW()))</f>
        <v/>
      </c>
      <c r="B2607" t="str">
        <f>IF(INDEX('Display 730 &amp; 1200'!$B:$B,ROW())="","",INDEX('Display 730 &amp; 1200'!$B:$B,ROW()))</f>
        <v/>
      </c>
      <c r="C2607" t="str">
        <f>IF(INDEX('Display 730 &amp; 1200'!$D:$D,ROW())="","",INDEX('Display 730 &amp; 1200'!$D:$D,ROW()))</f>
        <v/>
      </c>
      <c r="D2607">
        <f>IF($C2607="",0,SUMIFS(#REF!,#REF!,$C2607,#REF!,"&gt;="&amp;'Display 730 &amp; 1200'!$AN$10,#REF!,"&lt;="&amp;'Display 730 &amp; 1200'!$AN$9))</f>
        <v>0</v>
      </c>
      <c r="E2607">
        <f>IF($C2607="",0,SUMIFS(#REF!,#REF!,$C2607,#REF!,"&gt;="&amp;'Display 730 &amp; 1200'!$AN$12,#REF!,"&lt;="&amp;'Display 730 &amp; 1200'!$AN$11))</f>
        <v>0</v>
      </c>
    </row>
    <row r="2608" spans="1:5">
      <c r="A2608" t="str">
        <f>IF(INDEX('Display 730 &amp; 1200'!$A:$A,ROW())="","",INDEX('Display 730 &amp; 1200'!$A:$A,ROW()))</f>
        <v/>
      </c>
      <c r="B2608" t="str">
        <f>IF(INDEX('Display 730 &amp; 1200'!$B:$B,ROW())="","",INDEX('Display 730 &amp; 1200'!$B:$B,ROW()))</f>
        <v/>
      </c>
      <c r="C2608" t="str">
        <f>IF(INDEX('Display 730 &amp; 1200'!$D:$D,ROW())="","",INDEX('Display 730 &amp; 1200'!$D:$D,ROW()))</f>
        <v/>
      </c>
      <c r="D2608">
        <f>IF($C2608="",0,SUMIFS(#REF!,#REF!,$C2608,#REF!,"&gt;="&amp;'Display 730 &amp; 1200'!$AN$10,#REF!,"&lt;="&amp;'Display 730 &amp; 1200'!$AN$9))</f>
        <v>0</v>
      </c>
      <c r="E2608">
        <f>IF($C2608="",0,SUMIFS(#REF!,#REF!,$C2608,#REF!,"&gt;="&amp;'Display 730 &amp; 1200'!$AN$12,#REF!,"&lt;="&amp;'Display 730 &amp; 1200'!$AN$11))</f>
        <v>0</v>
      </c>
    </row>
    <row r="2609" spans="1:5">
      <c r="A2609" t="str">
        <f>IF(INDEX('Display 730 &amp; 1200'!$A:$A,ROW())="","",INDEX('Display 730 &amp; 1200'!$A:$A,ROW()))</f>
        <v/>
      </c>
      <c r="B2609" t="str">
        <f>IF(INDEX('Display 730 &amp; 1200'!$B:$B,ROW())="","",INDEX('Display 730 &amp; 1200'!$B:$B,ROW()))</f>
        <v/>
      </c>
      <c r="C2609" t="str">
        <f>IF(INDEX('Display 730 &amp; 1200'!$D:$D,ROW())="","",INDEX('Display 730 &amp; 1200'!$D:$D,ROW()))</f>
        <v/>
      </c>
      <c r="D2609">
        <f>IF($C2609="",0,SUMIFS(#REF!,#REF!,$C2609,#REF!,"&gt;="&amp;'Display 730 &amp; 1200'!$AN$10,#REF!,"&lt;="&amp;'Display 730 &amp; 1200'!$AN$9))</f>
        <v>0</v>
      </c>
      <c r="E2609">
        <f>IF($C2609="",0,SUMIFS(#REF!,#REF!,$C2609,#REF!,"&gt;="&amp;'Display 730 &amp; 1200'!$AN$12,#REF!,"&lt;="&amp;'Display 730 &amp; 1200'!$AN$11))</f>
        <v>0</v>
      </c>
    </row>
    <row r="2610" spans="1:5">
      <c r="A2610" t="str">
        <f>IF(INDEX('Display 730 &amp; 1200'!$A:$A,ROW())="","",INDEX('Display 730 &amp; 1200'!$A:$A,ROW()))</f>
        <v/>
      </c>
      <c r="B2610" t="str">
        <f>IF(INDEX('Display 730 &amp; 1200'!$B:$B,ROW())="","",INDEX('Display 730 &amp; 1200'!$B:$B,ROW()))</f>
        <v/>
      </c>
      <c r="C2610" t="str">
        <f>IF(INDEX('Display 730 &amp; 1200'!$D:$D,ROW())="","",INDEX('Display 730 &amp; 1200'!$D:$D,ROW()))</f>
        <v/>
      </c>
      <c r="D2610">
        <f>IF($C2610="",0,SUMIFS(#REF!,#REF!,$C2610,#REF!,"&gt;="&amp;'Display 730 &amp; 1200'!$AN$10,#REF!,"&lt;="&amp;'Display 730 &amp; 1200'!$AN$9))</f>
        <v>0</v>
      </c>
      <c r="E2610">
        <f>IF($C2610="",0,SUMIFS(#REF!,#REF!,$C2610,#REF!,"&gt;="&amp;'Display 730 &amp; 1200'!$AN$12,#REF!,"&lt;="&amp;'Display 730 &amp; 1200'!$AN$11))</f>
        <v>0</v>
      </c>
    </row>
    <row r="2611" spans="1:5">
      <c r="A2611" t="str">
        <f>IF(INDEX('Display 730 &amp; 1200'!$A:$A,ROW())="","",INDEX('Display 730 &amp; 1200'!$A:$A,ROW()))</f>
        <v/>
      </c>
      <c r="B2611" t="str">
        <f>IF(INDEX('Display 730 &amp; 1200'!$B:$B,ROW())="","",INDEX('Display 730 &amp; 1200'!$B:$B,ROW()))</f>
        <v/>
      </c>
      <c r="C2611" t="str">
        <f>IF(INDEX('Display 730 &amp; 1200'!$D:$D,ROW())="","",INDEX('Display 730 &amp; 1200'!$D:$D,ROW()))</f>
        <v/>
      </c>
      <c r="D2611">
        <f>IF($C2611="",0,SUMIFS(#REF!,#REF!,$C2611,#REF!,"&gt;="&amp;'Display 730 &amp; 1200'!$AN$10,#REF!,"&lt;="&amp;'Display 730 &amp; 1200'!$AN$9))</f>
        <v>0</v>
      </c>
      <c r="E2611">
        <f>IF($C2611="",0,SUMIFS(#REF!,#REF!,$C2611,#REF!,"&gt;="&amp;'Display 730 &amp; 1200'!$AN$12,#REF!,"&lt;="&amp;'Display 730 &amp; 1200'!$AN$11))</f>
        <v>0</v>
      </c>
    </row>
    <row r="2612" spans="1:5">
      <c r="A2612" t="str">
        <f>IF(INDEX('Display 730 &amp; 1200'!$A:$A,ROW())="","",INDEX('Display 730 &amp; 1200'!$A:$A,ROW()))</f>
        <v/>
      </c>
      <c r="B2612" t="str">
        <f>IF(INDEX('Display 730 &amp; 1200'!$B:$B,ROW())="","",INDEX('Display 730 &amp; 1200'!$B:$B,ROW()))</f>
        <v/>
      </c>
      <c r="C2612" t="str">
        <f>IF(INDEX('Display 730 &amp; 1200'!$D:$D,ROW())="","",INDEX('Display 730 &amp; 1200'!$D:$D,ROW()))</f>
        <v/>
      </c>
      <c r="D2612">
        <f>IF($C2612="",0,SUMIFS(#REF!,#REF!,$C2612,#REF!,"&gt;="&amp;'Display 730 &amp; 1200'!$AN$10,#REF!,"&lt;="&amp;'Display 730 &amp; 1200'!$AN$9))</f>
        <v>0</v>
      </c>
      <c r="E2612">
        <f>IF($C2612="",0,SUMIFS(#REF!,#REF!,$C2612,#REF!,"&gt;="&amp;'Display 730 &amp; 1200'!$AN$12,#REF!,"&lt;="&amp;'Display 730 &amp; 1200'!$AN$11))</f>
        <v>0</v>
      </c>
    </row>
    <row r="2613" spans="1:5">
      <c r="A2613" t="str">
        <f>IF(INDEX('Display 730 &amp; 1200'!$A:$A,ROW())="","",INDEX('Display 730 &amp; 1200'!$A:$A,ROW()))</f>
        <v/>
      </c>
      <c r="B2613" t="str">
        <f>IF(INDEX('Display 730 &amp; 1200'!$B:$B,ROW())="","",INDEX('Display 730 &amp; 1200'!$B:$B,ROW()))</f>
        <v/>
      </c>
      <c r="C2613" t="str">
        <f>IF(INDEX('Display 730 &amp; 1200'!$D:$D,ROW())="","",INDEX('Display 730 &amp; 1200'!$D:$D,ROW()))</f>
        <v/>
      </c>
      <c r="D2613">
        <f>IF($C2613="",0,SUMIFS(#REF!,#REF!,$C2613,#REF!,"&gt;="&amp;'Display 730 &amp; 1200'!$AN$10,#REF!,"&lt;="&amp;'Display 730 &amp; 1200'!$AN$9))</f>
        <v>0</v>
      </c>
      <c r="E2613">
        <f>IF($C2613="",0,SUMIFS(#REF!,#REF!,$C2613,#REF!,"&gt;="&amp;'Display 730 &amp; 1200'!$AN$12,#REF!,"&lt;="&amp;'Display 730 &amp; 1200'!$AN$11))</f>
        <v>0</v>
      </c>
    </row>
    <row r="2614" spans="1:5">
      <c r="A2614" t="str">
        <f>IF(INDEX('Display 730 &amp; 1200'!$A:$A,ROW())="","",INDEX('Display 730 &amp; 1200'!$A:$A,ROW()))</f>
        <v/>
      </c>
      <c r="B2614" t="str">
        <f>IF(INDEX('Display 730 &amp; 1200'!$B:$B,ROW())="","",INDEX('Display 730 &amp; 1200'!$B:$B,ROW()))</f>
        <v/>
      </c>
      <c r="C2614" t="str">
        <f>IF(INDEX('Display 730 &amp; 1200'!$D:$D,ROW())="","",INDEX('Display 730 &amp; 1200'!$D:$D,ROW()))</f>
        <v/>
      </c>
      <c r="D2614">
        <f>IF($C2614="",0,SUMIFS(#REF!,#REF!,$C2614,#REF!,"&gt;="&amp;'Display 730 &amp; 1200'!$AN$10,#REF!,"&lt;="&amp;'Display 730 &amp; 1200'!$AN$9))</f>
        <v>0</v>
      </c>
      <c r="E2614">
        <f>IF($C2614="",0,SUMIFS(#REF!,#REF!,$C2614,#REF!,"&gt;="&amp;'Display 730 &amp; 1200'!$AN$12,#REF!,"&lt;="&amp;'Display 730 &amp; 1200'!$AN$11))</f>
        <v>0</v>
      </c>
    </row>
    <row r="2615" spans="1:5">
      <c r="A2615" t="str">
        <f>IF(INDEX('Display 730 &amp; 1200'!$A:$A,ROW())="","",INDEX('Display 730 &amp; 1200'!$A:$A,ROW()))</f>
        <v/>
      </c>
      <c r="B2615" t="str">
        <f>IF(INDEX('Display 730 &amp; 1200'!$B:$B,ROW())="","",INDEX('Display 730 &amp; 1200'!$B:$B,ROW()))</f>
        <v/>
      </c>
      <c r="C2615" t="str">
        <f>IF(INDEX('Display 730 &amp; 1200'!$D:$D,ROW())="","",INDEX('Display 730 &amp; 1200'!$D:$D,ROW()))</f>
        <v/>
      </c>
      <c r="D2615">
        <f>IF($C2615="",0,SUMIFS(#REF!,#REF!,$C2615,#REF!,"&gt;="&amp;'Display 730 &amp; 1200'!$AN$10,#REF!,"&lt;="&amp;'Display 730 &amp; 1200'!$AN$9))</f>
        <v>0</v>
      </c>
      <c r="E2615">
        <f>IF($C2615="",0,SUMIFS(#REF!,#REF!,$C2615,#REF!,"&gt;="&amp;'Display 730 &amp; 1200'!$AN$12,#REF!,"&lt;="&amp;'Display 730 &amp; 1200'!$AN$11))</f>
        <v>0</v>
      </c>
    </row>
    <row r="2616" spans="1:5">
      <c r="A2616" t="str">
        <f>IF(INDEX('Display 730 &amp; 1200'!$A:$A,ROW())="","",INDEX('Display 730 &amp; 1200'!$A:$A,ROW()))</f>
        <v/>
      </c>
      <c r="B2616" t="str">
        <f>IF(INDEX('Display 730 &amp; 1200'!$B:$B,ROW())="","",INDEX('Display 730 &amp; 1200'!$B:$B,ROW()))</f>
        <v/>
      </c>
      <c r="C2616" t="str">
        <f>IF(INDEX('Display 730 &amp; 1200'!$D:$D,ROW())="","",INDEX('Display 730 &amp; 1200'!$D:$D,ROW()))</f>
        <v/>
      </c>
      <c r="D2616">
        <f>IF($C2616="",0,SUMIFS(#REF!,#REF!,$C2616,#REF!,"&gt;="&amp;'Display 730 &amp; 1200'!$AN$10,#REF!,"&lt;="&amp;'Display 730 &amp; 1200'!$AN$9))</f>
        <v>0</v>
      </c>
      <c r="E2616">
        <f>IF($C2616="",0,SUMIFS(#REF!,#REF!,$C2616,#REF!,"&gt;="&amp;'Display 730 &amp; 1200'!$AN$12,#REF!,"&lt;="&amp;'Display 730 &amp; 1200'!$AN$11))</f>
        <v>0</v>
      </c>
    </row>
    <row r="2617" spans="1:5">
      <c r="A2617" t="str">
        <f>IF(INDEX('Display 730 &amp; 1200'!$A:$A,ROW())="","",INDEX('Display 730 &amp; 1200'!$A:$A,ROW()))</f>
        <v/>
      </c>
      <c r="B2617" t="str">
        <f>IF(INDEX('Display 730 &amp; 1200'!$B:$B,ROW())="","",INDEX('Display 730 &amp; 1200'!$B:$B,ROW()))</f>
        <v/>
      </c>
      <c r="C2617" t="str">
        <f>IF(INDEX('Display 730 &amp; 1200'!$D:$D,ROW())="","",INDEX('Display 730 &amp; 1200'!$D:$D,ROW()))</f>
        <v/>
      </c>
      <c r="D2617">
        <f>IF($C2617="",0,SUMIFS(#REF!,#REF!,$C2617,#REF!,"&gt;="&amp;'Display 730 &amp; 1200'!$AN$10,#REF!,"&lt;="&amp;'Display 730 &amp; 1200'!$AN$9))</f>
        <v>0</v>
      </c>
      <c r="E2617">
        <f>IF($C2617="",0,SUMIFS(#REF!,#REF!,$C2617,#REF!,"&gt;="&amp;'Display 730 &amp; 1200'!$AN$12,#REF!,"&lt;="&amp;'Display 730 &amp; 1200'!$AN$11))</f>
        <v>0</v>
      </c>
    </row>
    <row r="2618" spans="1:5">
      <c r="A2618" t="str">
        <f>IF(INDEX('Display 730 &amp; 1200'!$A:$A,ROW())="","",INDEX('Display 730 &amp; 1200'!$A:$A,ROW()))</f>
        <v/>
      </c>
      <c r="B2618" t="str">
        <f>IF(INDEX('Display 730 &amp; 1200'!$B:$B,ROW())="","",INDEX('Display 730 &amp; 1200'!$B:$B,ROW()))</f>
        <v/>
      </c>
      <c r="C2618" t="str">
        <f>IF(INDEX('Display 730 &amp; 1200'!$D:$D,ROW())="","",INDEX('Display 730 &amp; 1200'!$D:$D,ROW()))</f>
        <v/>
      </c>
      <c r="D2618">
        <f>IF($C2618="",0,SUMIFS(#REF!,#REF!,$C2618,#REF!,"&gt;="&amp;'Display 730 &amp; 1200'!$AN$10,#REF!,"&lt;="&amp;'Display 730 &amp; 1200'!$AN$9))</f>
        <v>0</v>
      </c>
      <c r="E2618">
        <f>IF($C2618="",0,SUMIFS(#REF!,#REF!,$C2618,#REF!,"&gt;="&amp;'Display 730 &amp; 1200'!$AN$12,#REF!,"&lt;="&amp;'Display 730 &amp; 1200'!$AN$11))</f>
        <v>0</v>
      </c>
    </row>
    <row r="2619" spans="1:5">
      <c r="A2619" t="str">
        <f>IF(INDEX('Display 730 &amp; 1200'!$A:$A,ROW())="","",INDEX('Display 730 &amp; 1200'!$A:$A,ROW()))</f>
        <v/>
      </c>
      <c r="B2619" t="str">
        <f>IF(INDEX('Display 730 &amp; 1200'!$B:$B,ROW())="","",INDEX('Display 730 &amp; 1200'!$B:$B,ROW()))</f>
        <v/>
      </c>
      <c r="C2619" t="str">
        <f>IF(INDEX('Display 730 &amp; 1200'!$D:$D,ROW())="","",INDEX('Display 730 &amp; 1200'!$D:$D,ROW()))</f>
        <v/>
      </c>
      <c r="D2619">
        <f>IF($C2619="",0,SUMIFS(#REF!,#REF!,$C2619,#REF!,"&gt;="&amp;'Display 730 &amp; 1200'!$AN$10,#REF!,"&lt;="&amp;'Display 730 &amp; 1200'!$AN$9))</f>
        <v>0</v>
      </c>
      <c r="E2619">
        <f>IF($C2619="",0,SUMIFS(#REF!,#REF!,$C2619,#REF!,"&gt;="&amp;'Display 730 &amp; 1200'!$AN$12,#REF!,"&lt;="&amp;'Display 730 &amp; 1200'!$AN$11))</f>
        <v>0</v>
      </c>
    </row>
    <row r="2620" spans="1:5">
      <c r="A2620" t="str">
        <f>IF(INDEX('Display 730 &amp; 1200'!$A:$A,ROW())="","",INDEX('Display 730 &amp; 1200'!$A:$A,ROW()))</f>
        <v/>
      </c>
      <c r="B2620" t="str">
        <f>IF(INDEX('Display 730 &amp; 1200'!$B:$B,ROW())="","",INDEX('Display 730 &amp; 1200'!$B:$B,ROW()))</f>
        <v/>
      </c>
      <c r="C2620" t="str">
        <f>IF(INDEX('Display 730 &amp; 1200'!$D:$D,ROW())="","",INDEX('Display 730 &amp; 1200'!$D:$D,ROW()))</f>
        <v/>
      </c>
      <c r="D2620">
        <f>IF($C2620="",0,SUMIFS(#REF!,#REF!,$C2620,#REF!,"&gt;="&amp;'Display 730 &amp; 1200'!$AN$10,#REF!,"&lt;="&amp;'Display 730 &amp; 1200'!$AN$9))</f>
        <v>0</v>
      </c>
      <c r="E2620">
        <f>IF($C2620="",0,SUMIFS(#REF!,#REF!,$C2620,#REF!,"&gt;="&amp;'Display 730 &amp; 1200'!$AN$12,#REF!,"&lt;="&amp;'Display 730 &amp; 1200'!$AN$11))</f>
        <v>0</v>
      </c>
    </row>
    <row r="2621" spans="1:5">
      <c r="A2621" t="str">
        <f>IF(INDEX('Display 730 &amp; 1200'!$A:$A,ROW())="","",INDEX('Display 730 &amp; 1200'!$A:$A,ROW()))</f>
        <v/>
      </c>
      <c r="B2621" t="str">
        <f>IF(INDEX('Display 730 &amp; 1200'!$B:$B,ROW())="","",INDEX('Display 730 &amp; 1200'!$B:$B,ROW()))</f>
        <v/>
      </c>
      <c r="C2621" t="str">
        <f>IF(INDEX('Display 730 &amp; 1200'!$D:$D,ROW())="","",INDEX('Display 730 &amp; 1200'!$D:$D,ROW()))</f>
        <v/>
      </c>
      <c r="D2621">
        <f>IF($C2621="",0,SUMIFS(#REF!,#REF!,$C2621,#REF!,"&gt;="&amp;'Display 730 &amp; 1200'!$AN$10,#REF!,"&lt;="&amp;'Display 730 &amp; 1200'!$AN$9))</f>
        <v>0</v>
      </c>
      <c r="E2621">
        <f>IF($C2621="",0,SUMIFS(#REF!,#REF!,$C2621,#REF!,"&gt;="&amp;'Display 730 &amp; 1200'!$AN$12,#REF!,"&lt;="&amp;'Display 730 &amp; 1200'!$AN$11))</f>
        <v>0</v>
      </c>
    </row>
    <row r="2622" spans="1:5">
      <c r="A2622" t="str">
        <f>IF(INDEX('Display 730 &amp; 1200'!$A:$A,ROW())="","",INDEX('Display 730 &amp; 1200'!$A:$A,ROW()))</f>
        <v/>
      </c>
      <c r="B2622" t="str">
        <f>IF(INDEX('Display 730 &amp; 1200'!$B:$B,ROW())="","",INDEX('Display 730 &amp; 1200'!$B:$B,ROW()))</f>
        <v/>
      </c>
      <c r="C2622" t="str">
        <f>IF(INDEX('Display 730 &amp; 1200'!$D:$D,ROW())="","",INDEX('Display 730 &amp; 1200'!$D:$D,ROW()))</f>
        <v/>
      </c>
      <c r="D2622">
        <f>IF($C2622="",0,SUMIFS(#REF!,#REF!,$C2622,#REF!,"&gt;="&amp;'Display 730 &amp; 1200'!$AN$10,#REF!,"&lt;="&amp;'Display 730 &amp; 1200'!$AN$9))</f>
        <v>0</v>
      </c>
      <c r="E2622">
        <f>IF($C2622="",0,SUMIFS(#REF!,#REF!,$C2622,#REF!,"&gt;="&amp;'Display 730 &amp; 1200'!$AN$12,#REF!,"&lt;="&amp;'Display 730 &amp; 1200'!$AN$11))</f>
        <v>0</v>
      </c>
    </row>
    <row r="2623" spans="1:5">
      <c r="A2623" t="str">
        <f>IF(INDEX('Display 730 &amp; 1200'!$A:$A,ROW())="","",INDEX('Display 730 &amp; 1200'!$A:$A,ROW()))</f>
        <v/>
      </c>
      <c r="B2623" t="str">
        <f>IF(INDEX('Display 730 &amp; 1200'!$B:$B,ROW())="","",INDEX('Display 730 &amp; 1200'!$B:$B,ROW()))</f>
        <v/>
      </c>
      <c r="C2623" t="str">
        <f>IF(INDEX('Display 730 &amp; 1200'!$D:$D,ROW())="","",INDEX('Display 730 &amp; 1200'!$D:$D,ROW()))</f>
        <v/>
      </c>
      <c r="D2623">
        <f>IF($C2623="",0,SUMIFS(#REF!,#REF!,$C2623,#REF!,"&gt;="&amp;'Display 730 &amp; 1200'!$AN$10,#REF!,"&lt;="&amp;'Display 730 &amp; 1200'!$AN$9))</f>
        <v>0</v>
      </c>
      <c r="E2623">
        <f>IF($C2623="",0,SUMIFS(#REF!,#REF!,$C2623,#REF!,"&gt;="&amp;'Display 730 &amp; 1200'!$AN$12,#REF!,"&lt;="&amp;'Display 730 &amp; 1200'!$AN$11))</f>
        <v>0</v>
      </c>
    </row>
    <row r="2624" spans="1:5">
      <c r="A2624" t="str">
        <f>IF(INDEX('Display 730 &amp; 1200'!$A:$A,ROW())="","",INDEX('Display 730 &amp; 1200'!$A:$A,ROW()))</f>
        <v/>
      </c>
      <c r="B2624" t="str">
        <f>IF(INDEX('Display 730 &amp; 1200'!$B:$B,ROW())="","",INDEX('Display 730 &amp; 1200'!$B:$B,ROW()))</f>
        <v/>
      </c>
      <c r="C2624" t="str">
        <f>IF(INDEX('Display 730 &amp; 1200'!$D:$D,ROW())="","",INDEX('Display 730 &amp; 1200'!$D:$D,ROW()))</f>
        <v/>
      </c>
      <c r="D2624">
        <f>IF($C2624="",0,SUMIFS(#REF!,#REF!,$C2624,#REF!,"&gt;="&amp;'Display 730 &amp; 1200'!$AN$10,#REF!,"&lt;="&amp;'Display 730 &amp; 1200'!$AN$9))</f>
        <v>0</v>
      </c>
      <c r="E2624">
        <f>IF($C2624="",0,SUMIFS(#REF!,#REF!,$C2624,#REF!,"&gt;="&amp;'Display 730 &amp; 1200'!$AN$12,#REF!,"&lt;="&amp;'Display 730 &amp; 1200'!$AN$11))</f>
        <v>0</v>
      </c>
    </row>
    <row r="2625" spans="1:5">
      <c r="A2625" t="str">
        <f>IF(INDEX('Display 730 &amp; 1200'!$A:$A,ROW())="","",INDEX('Display 730 &amp; 1200'!$A:$A,ROW()))</f>
        <v/>
      </c>
      <c r="B2625" t="str">
        <f>IF(INDEX('Display 730 &amp; 1200'!$B:$B,ROW())="","",INDEX('Display 730 &amp; 1200'!$B:$B,ROW()))</f>
        <v/>
      </c>
      <c r="C2625" t="str">
        <f>IF(INDEX('Display 730 &amp; 1200'!$D:$D,ROW())="","",INDEX('Display 730 &amp; 1200'!$D:$D,ROW()))</f>
        <v/>
      </c>
      <c r="D2625">
        <f>IF($C2625="",0,SUMIFS(#REF!,#REF!,$C2625,#REF!,"&gt;="&amp;'Display 730 &amp; 1200'!$AN$10,#REF!,"&lt;="&amp;'Display 730 &amp; 1200'!$AN$9))</f>
        <v>0</v>
      </c>
      <c r="E2625">
        <f>IF($C2625="",0,SUMIFS(#REF!,#REF!,$C2625,#REF!,"&gt;="&amp;'Display 730 &amp; 1200'!$AN$12,#REF!,"&lt;="&amp;'Display 730 &amp; 1200'!$AN$11))</f>
        <v>0</v>
      </c>
    </row>
    <row r="2626" spans="1:5">
      <c r="A2626" t="str">
        <f>IF(INDEX('Display 730 &amp; 1200'!$A:$A,ROW())="","",INDEX('Display 730 &amp; 1200'!$A:$A,ROW()))</f>
        <v/>
      </c>
      <c r="B2626" t="str">
        <f>IF(INDEX('Display 730 &amp; 1200'!$B:$B,ROW())="","",INDEX('Display 730 &amp; 1200'!$B:$B,ROW()))</f>
        <v/>
      </c>
      <c r="C2626" t="str">
        <f>IF(INDEX('Display 730 &amp; 1200'!$D:$D,ROW())="","",INDEX('Display 730 &amp; 1200'!$D:$D,ROW()))</f>
        <v/>
      </c>
      <c r="D2626">
        <f>IF($C2626="",0,SUMIFS(#REF!,#REF!,$C2626,#REF!,"&gt;="&amp;'Display 730 &amp; 1200'!$AN$10,#REF!,"&lt;="&amp;'Display 730 &amp; 1200'!$AN$9))</f>
        <v>0</v>
      </c>
      <c r="E2626">
        <f>IF($C2626="",0,SUMIFS(#REF!,#REF!,$C2626,#REF!,"&gt;="&amp;'Display 730 &amp; 1200'!$AN$12,#REF!,"&lt;="&amp;'Display 730 &amp; 1200'!$AN$11))</f>
        <v>0</v>
      </c>
    </row>
    <row r="2627" spans="1:5">
      <c r="A2627" t="str">
        <f>IF(INDEX('Display 730 &amp; 1200'!$A:$A,ROW())="","",INDEX('Display 730 &amp; 1200'!$A:$A,ROW()))</f>
        <v/>
      </c>
      <c r="B2627" t="str">
        <f>IF(INDEX('Display 730 &amp; 1200'!$B:$B,ROW())="","",INDEX('Display 730 &amp; 1200'!$B:$B,ROW()))</f>
        <v/>
      </c>
      <c r="C2627" t="str">
        <f>IF(INDEX('Display 730 &amp; 1200'!$D:$D,ROW())="","",INDEX('Display 730 &amp; 1200'!$D:$D,ROW()))</f>
        <v/>
      </c>
      <c r="D2627">
        <f>IF($C2627="",0,SUMIFS(#REF!,#REF!,$C2627,#REF!,"&gt;="&amp;'Display 730 &amp; 1200'!$AN$10,#REF!,"&lt;="&amp;'Display 730 &amp; 1200'!$AN$9))</f>
        <v>0</v>
      </c>
      <c r="E2627">
        <f>IF($C2627="",0,SUMIFS(#REF!,#REF!,$C2627,#REF!,"&gt;="&amp;'Display 730 &amp; 1200'!$AN$12,#REF!,"&lt;="&amp;'Display 730 &amp; 1200'!$AN$11))</f>
        <v>0</v>
      </c>
    </row>
    <row r="2628" spans="1:5">
      <c r="A2628" t="str">
        <f>IF(INDEX('Display 730 &amp; 1200'!$A:$A,ROW())="","",INDEX('Display 730 &amp; 1200'!$A:$A,ROW()))</f>
        <v/>
      </c>
      <c r="B2628" t="str">
        <f>IF(INDEX('Display 730 &amp; 1200'!$B:$B,ROW())="","",INDEX('Display 730 &amp; 1200'!$B:$B,ROW()))</f>
        <v/>
      </c>
      <c r="C2628" t="str">
        <f>IF(INDEX('Display 730 &amp; 1200'!$D:$D,ROW())="","",INDEX('Display 730 &amp; 1200'!$D:$D,ROW()))</f>
        <v/>
      </c>
      <c r="D2628">
        <f>IF($C2628="",0,SUMIFS(#REF!,#REF!,$C2628,#REF!,"&gt;="&amp;'Display 730 &amp; 1200'!$AN$10,#REF!,"&lt;="&amp;'Display 730 &amp; 1200'!$AN$9))</f>
        <v>0</v>
      </c>
      <c r="E2628">
        <f>IF($C2628="",0,SUMIFS(#REF!,#REF!,$C2628,#REF!,"&gt;="&amp;'Display 730 &amp; 1200'!$AN$12,#REF!,"&lt;="&amp;'Display 730 &amp; 1200'!$AN$11))</f>
        <v>0</v>
      </c>
    </row>
    <row r="2629" spans="1:5">
      <c r="A2629" t="str">
        <f>IF(INDEX('Display 730 &amp; 1200'!$A:$A,ROW())="","",INDEX('Display 730 &amp; 1200'!$A:$A,ROW()))</f>
        <v/>
      </c>
      <c r="B2629" t="str">
        <f>IF(INDEX('Display 730 &amp; 1200'!$B:$B,ROW())="","",INDEX('Display 730 &amp; 1200'!$B:$B,ROW()))</f>
        <v/>
      </c>
      <c r="C2629" t="str">
        <f>IF(INDEX('Display 730 &amp; 1200'!$D:$D,ROW())="","",INDEX('Display 730 &amp; 1200'!$D:$D,ROW()))</f>
        <v/>
      </c>
      <c r="D2629">
        <f>IF($C2629="",0,SUMIFS(#REF!,#REF!,$C2629,#REF!,"&gt;="&amp;'Display 730 &amp; 1200'!$AN$10,#REF!,"&lt;="&amp;'Display 730 &amp; 1200'!$AN$9))</f>
        <v>0</v>
      </c>
      <c r="E2629">
        <f>IF($C2629="",0,SUMIFS(#REF!,#REF!,$C2629,#REF!,"&gt;="&amp;'Display 730 &amp; 1200'!$AN$12,#REF!,"&lt;="&amp;'Display 730 &amp; 1200'!$AN$11))</f>
        <v>0</v>
      </c>
    </row>
    <row r="2630" spans="1:5">
      <c r="A2630" t="str">
        <f>IF(INDEX('Display 730 &amp; 1200'!$A:$A,ROW())="","",INDEX('Display 730 &amp; 1200'!$A:$A,ROW()))</f>
        <v/>
      </c>
      <c r="B2630" t="str">
        <f>IF(INDEX('Display 730 &amp; 1200'!$B:$B,ROW())="","",INDEX('Display 730 &amp; 1200'!$B:$B,ROW()))</f>
        <v/>
      </c>
      <c r="C2630" t="str">
        <f>IF(INDEX('Display 730 &amp; 1200'!$D:$D,ROW())="","",INDEX('Display 730 &amp; 1200'!$D:$D,ROW()))</f>
        <v/>
      </c>
      <c r="D2630">
        <f>IF($C2630="",0,SUMIFS(#REF!,#REF!,$C2630,#REF!,"&gt;="&amp;'Display 730 &amp; 1200'!$AN$10,#REF!,"&lt;="&amp;'Display 730 &amp; 1200'!$AN$9))</f>
        <v>0</v>
      </c>
      <c r="E2630">
        <f>IF($C2630="",0,SUMIFS(#REF!,#REF!,$C2630,#REF!,"&gt;="&amp;'Display 730 &amp; 1200'!$AN$12,#REF!,"&lt;="&amp;'Display 730 &amp; 1200'!$AN$11))</f>
        <v>0</v>
      </c>
    </row>
    <row r="2631" spans="1:5">
      <c r="A2631" t="str">
        <f>IF(INDEX('Display 730 &amp; 1200'!$A:$A,ROW())="","",INDEX('Display 730 &amp; 1200'!$A:$A,ROW()))</f>
        <v/>
      </c>
      <c r="B2631" t="str">
        <f>IF(INDEX('Display 730 &amp; 1200'!$B:$B,ROW())="","",INDEX('Display 730 &amp; 1200'!$B:$B,ROW()))</f>
        <v/>
      </c>
      <c r="C2631" t="str">
        <f>IF(INDEX('Display 730 &amp; 1200'!$D:$D,ROW())="","",INDEX('Display 730 &amp; 1200'!$D:$D,ROW()))</f>
        <v/>
      </c>
      <c r="D2631">
        <f>IF($C2631="",0,SUMIFS(#REF!,#REF!,$C2631,#REF!,"&gt;="&amp;'Display 730 &amp; 1200'!$AN$10,#REF!,"&lt;="&amp;'Display 730 &amp; 1200'!$AN$9))</f>
        <v>0</v>
      </c>
      <c r="E2631">
        <f>IF($C2631="",0,SUMIFS(#REF!,#REF!,$C2631,#REF!,"&gt;="&amp;'Display 730 &amp; 1200'!$AN$12,#REF!,"&lt;="&amp;'Display 730 &amp; 1200'!$AN$11))</f>
        <v>0</v>
      </c>
    </row>
    <row r="2632" spans="1:5">
      <c r="A2632" t="str">
        <f>IF(INDEX('Display 730 &amp; 1200'!$A:$A,ROW())="","",INDEX('Display 730 &amp; 1200'!$A:$A,ROW()))</f>
        <v/>
      </c>
      <c r="B2632" t="str">
        <f>IF(INDEX('Display 730 &amp; 1200'!$B:$B,ROW())="","",INDEX('Display 730 &amp; 1200'!$B:$B,ROW()))</f>
        <v/>
      </c>
      <c r="C2632" t="str">
        <f>IF(INDEX('Display 730 &amp; 1200'!$D:$D,ROW())="","",INDEX('Display 730 &amp; 1200'!$D:$D,ROW()))</f>
        <v/>
      </c>
      <c r="D2632">
        <f>IF($C2632="",0,SUMIFS(#REF!,#REF!,$C2632,#REF!,"&gt;="&amp;'Display 730 &amp; 1200'!$AN$10,#REF!,"&lt;="&amp;'Display 730 &amp; 1200'!$AN$9))</f>
        <v>0</v>
      </c>
      <c r="E2632">
        <f>IF($C2632="",0,SUMIFS(#REF!,#REF!,$C2632,#REF!,"&gt;="&amp;'Display 730 &amp; 1200'!$AN$12,#REF!,"&lt;="&amp;'Display 730 &amp; 1200'!$AN$11))</f>
        <v>0</v>
      </c>
    </row>
    <row r="2633" spans="1:5">
      <c r="A2633" t="str">
        <f>IF(INDEX('Display 730 &amp; 1200'!$A:$A,ROW())="","",INDEX('Display 730 &amp; 1200'!$A:$A,ROW()))</f>
        <v/>
      </c>
      <c r="B2633" t="str">
        <f>IF(INDEX('Display 730 &amp; 1200'!$B:$B,ROW())="","",INDEX('Display 730 &amp; 1200'!$B:$B,ROW()))</f>
        <v/>
      </c>
      <c r="C2633" t="str">
        <f>IF(INDEX('Display 730 &amp; 1200'!$D:$D,ROW())="","",INDEX('Display 730 &amp; 1200'!$D:$D,ROW()))</f>
        <v/>
      </c>
      <c r="D2633">
        <f>IF($C2633="",0,SUMIFS(#REF!,#REF!,$C2633,#REF!,"&gt;="&amp;'Display 730 &amp; 1200'!$AN$10,#REF!,"&lt;="&amp;'Display 730 &amp; 1200'!$AN$9))</f>
        <v>0</v>
      </c>
      <c r="E2633">
        <f>IF($C2633="",0,SUMIFS(#REF!,#REF!,$C2633,#REF!,"&gt;="&amp;'Display 730 &amp; 1200'!$AN$12,#REF!,"&lt;="&amp;'Display 730 &amp; 1200'!$AN$11))</f>
        <v>0</v>
      </c>
    </row>
    <row r="2634" spans="1:5">
      <c r="A2634" t="str">
        <f>IF(INDEX('Display 730 &amp; 1200'!$A:$A,ROW())="","",INDEX('Display 730 &amp; 1200'!$A:$A,ROW()))</f>
        <v/>
      </c>
      <c r="B2634" t="str">
        <f>IF(INDEX('Display 730 &amp; 1200'!$B:$B,ROW())="","",INDEX('Display 730 &amp; 1200'!$B:$B,ROW()))</f>
        <v/>
      </c>
      <c r="C2634" t="str">
        <f>IF(INDEX('Display 730 &amp; 1200'!$D:$D,ROW())="","",INDEX('Display 730 &amp; 1200'!$D:$D,ROW()))</f>
        <v/>
      </c>
      <c r="D2634">
        <f>IF($C2634="",0,SUMIFS(#REF!,#REF!,$C2634,#REF!,"&gt;="&amp;'Display 730 &amp; 1200'!$AN$10,#REF!,"&lt;="&amp;'Display 730 &amp; 1200'!$AN$9))</f>
        <v>0</v>
      </c>
      <c r="E2634">
        <f>IF($C2634="",0,SUMIFS(#REF!,#REF!,$C2634,#REF!,"&gt;="&amp;'Display 730 &amp; 1200'!$AN$12,#REF!,"&lt;="&amp;'Display 730 &amp; 1200'!$AN$11))</f>
        <v>0</v>
      </c>
    </row>
    <row r="2635" spans="1:5">
      <c r="A2635" t="str">
        <f>IF(INDEX('Display 730 &amp; 1200'!$A:$A,ROW())="","",INDEX('Display 730 &amp; 1200'!$A:$A,ROW()))</f>
        <v/>
      </c>
      <c r="B2635" t="str">
        <f>IF(INDEX('Display 730 &amp; 1200'!$B:$B,ROW())="","",INDEX('Display 730 &amp; 1200'!$B:$B,ROW()))</f>
        <v/>
      </c>
      <c r="C2635" t="str">
        <f>IF(INDEX('Display 730 &amp; 1200'!$D:$D,ROW())="","",INDEX('Display 730 &amp; 1200'!$D:$D,ROW()))</f>
        <v/>
      </c>
      <c r="D2635">
        <f>IF($C2635="",0,SUMIFS(#REF!,#REF!,$C2635,#REF!,"&gt;="&amp;'Display 730 &amp; 1200'!$AN$10,#REF!,"&lt;="&amp;'Display 730 &amp; 1200'!$AN$9))</f>
        <v>0</v>
      </c>
      <c r="E2635">
        <f>IF($C2635="",0,SUMIFS(#REF!,#REF!,$C2635,#REF!,"&gt;="&amp;'Display 730 &amp; 1200'!$AN$12,#REF!,"&lt;="&amp;'Display 730 &amp; 1200'!$AN$11))</f>
        <v>0</v>
      </c>
    </row>
    <row r="2636" spans="1:5">
      <c r="A2636" t="str">
        <f>IF(INDEX('Display 730 &amp; 1200'!$A:$A,ROW())="","",INDEX('Display 730 &amp; 1200'!$A:$A,ROW()))</f>
        <v/>
      </c>
      <c r="B2636" t="str">
        <f>IF(INDEX('Display 730 &amp; 1200'!$B:$B,ROW())="","",INDEX('Display 730 &amp; 1200'!$B:$B,ROW()))</f>
        <v/>
      </c>
      <c r="C2636" t="str">
        <f>IF(INDEX('Display 730 &amp; 1200'!$D:$D,ROW())="","",INDEX('Display 730 &amp; 1200'!$D:$D,ROW()))</f>
        <v/>
      </c>
      <c r="D2636">
        <f>IF($C2636="",0,SUMIFS(#REF!,#REF!,$C2636,#REF!,"&gt;="&amp;'Display 730 &amp; 1200'!$AN$10,#REF!,"&lt;="&amp;'Display 730 &amp; 1200'!$AN$9))</f>
        <v>0</v>
      </c>
      <c r="E2636">
        <f>IF($C2636="",0,SUMIFS(#REF!,#REF!,$C2636,#REF!,"&gt;="&amp;'Display 730 &amp; 1200'!$AN$12,#REF!,"&lt;="&amp;'Display 730 &amp; 1200'!$AN$11))</f>
        <v>0</v>
      </c>
    </row>
    <row r="2637" spans="1:5">
      <c r="A2637" t="str">
        <f>IF(INDEX('Display 730 &amp; 1200'!$A:$A,ROW())="","",INDEX('Display 730 &amp; 1200'!$A:$A,ROW()))</f>
        <v/>
      </c>
      <c r="B2637" t="str">
        <f>IF(INDEX('Display 730 &amp; 1200'!$B:$B,ROW())="","",INDEX('Display 730 &amp; 1200'!$B:$B,ROW()))</f>
        <v/>
      </c>
      <c r="C2637" t="str">
        <f>IF(INDEX('Display 730 &amp; 1200'!$D:$D,ROW())="","",INDEX('Display 730 &amp; 1200'!$D:$D,ROW()))</f>
        <v/>
      </c>
      <c r="D2637">
        <f>IF($C2637="",0,SUMIFS(#REF!,#REF!,$C2637,#REF!,"&gt;="&amp;'Display 730 &amp; 1200'!$AN$10,#REF!,"&lt;="&amp;'Display 730 &amp; 1200'!$AN$9))</f>
        <v>0</v>
      </c>
      <c r="E2637">
        <f>IF($C2637="",0,SUMIFS(#REF!,#REF!,$C2637,#REF!,"&gt;="&amp;'Display 730 &amp; 1200'!$AN$12,#REF!,"&lt;="&amp;'Display 730 &amp; 1200'!$AN$11))</f>
        <v>0</v>
      </c>
    </row>
    <row r="2638" spans="1:5">
      <c r="A2638" t="str">
        <f>IF(INDEX('Display 730 &amp; 1200'!$A:$A,ROW())="","",INDEX('Display 730 &amp; 1200'!$A:$A,ROW()))</f>
        <v/>
      </c>
      <c r="B2638" t="str">
        <f>IF(INDEX('Display 730 &amp; 1200'!$B:$B,ROW())="","",INDEX('Display 730 &amp; 1200'!$B:$B,ROW()))</f>
        <v/>
      </c>
      <c r="C2638" t="str">
        <f>IF(INDEX('Display 730 &amp; 1200'!$D:$D,ROW())="","",INDEX('Display 730 &amp; 1200'!$D:$D,ROW()))</f>
        <v/>
      </c>
      <c r="D2638">
        <f>IF($C2638="",0,SUMIFS(#REF!,#REF!,$C2638,#REF!,"&gt;="&amp;'Display 730 &amp; 1200'!$AN$10,#REF!,"&lt;="&amp;'Display 730 &amp; 1200'!$AN$9))</f>
        <v>0</v>
      </c>
      <c r="E2638">
        <f>IF($C2638="",0,SUMIFS(#REF!,#REF!,$C2638,#REF!,"&gt;="&amp;'Display 730 &amp; 1200'!$AN$12,#REF!,"&lt;="&amp;'Display 730 &amp; 1200'!$AN$11))</f>
        <v>0</v>
      </c>
    </row>
    <row r="2639" spans="1:5">
      <c r="A2639" t="str">
        <f>IF(INDEX('Display 730 &amp; 1200'!$A:$A,ROW())="","",INDEX('Display 730 &amp; 1200'!$A:$A,ROW()))</f>
        <v/>
      </c>
      <c r="B2639" t="str">
        <f>IF(INDEX('Display 730 &amp; 1200'!$B:$B,ROW())="","",INDEX('Display 730 &amp; 1200'!$B:$B,ROW()))</f>
        <v/>
      </c>
      <c r="C2639" t="str">
        <f>IF(INDEX('Display 730 &amp; 1200'!$D:$D,ROW())="","",INDEX('Display 730 &amp; 1200'!$D:$D,ROW()))</f>
        <v/>
      </c>
      <c r="D2639">
        <f>IF($C2639="",0,SUMIFS(#REF!,#REF!,$C2639,#REF!,"&gt;="&amp;'Display 730 &amp; 1200'!$AN$10,#REF!,"&lt;="&amp;'Display 730 &amp; 1200'!$AN$9))</f>
        <v>0</v>
      </c>
      <c r="E2639">
        <f>IF($C2639="",0,SUMIFS(#REF!,#REF!,$C2639,#REF!,"&gt;="&amp;'Display 730 &amp; 1200'!$AN$12,#REF!,"&lt;="&amp;'Display 730 &amp; 1200'!$AN$11))</f>
        <v>0</v>
      </c>
    </row>
    <row r="2640" spans="1:5">
      <c r="A2640" t="str">
        <f>IF(INDEX('Display 730 &amp; 1200'!$A:$A,ROW())="","",INDEX('Display 730 &amp; 1200'!$A:$A,ROW()))</f>
        <v/>
      </c>
      <c r="B2640" t="str">
        <f>IF(INDEX('Display 730 &amp; 1200'!$B:$B,ROW())="","",INDEX('Display 730 &amp; 1200'!$B:$B,ROW()))</f>
        <v/>
      </c>
      <c r="C2640" t="str">
        <f>IF(INDEX('Display 730 &amp; 1200'!$D:$D,ROW())="","",INDEX('Display 730 &amp; 1200'!$D:$D,ROW()))</f>
        <v/>
      </c>
      <c r="D2640">
        <f>IF($C2640="",0,SUMIFS(#REF!,#REF!,$C2640,#REF!,"&gt;="&amp;'Display 730 &amp; 1200'!$AN$10,#REF!,"&lt;="&amp;'Display 730 &amp; 1200'!$AN$9))</f>
        <v>0</v>
      </c>
      <c r="E2640">
        <f>IF($C2640="",0,SUMIFS(#REF!,#REF!,$C2640,#REF!,"&gt;="&amp;'Display 730 &amp; 1200'!$AN$12,#REF!,"&lt;="&amp;'Display 730 &amp; 1200'!$AN$11))</f>
        <v>0</v>
      </c>
    </row>
    <row r="2641" spans="1:5">
      <c r="A2641" t="str">
        <f>IF(INDEX('Display 730 &amp; 1200'!$A:$A,ROW())="","",INDEX('Display 730 &amp; 1200'!$A:$A,ROW()))</f>
        <v/>
      </c>
      <c r="B2641" t="str">
        <f>IF(INDEX('Display 730 &amp; 1200'!$B:$B,ROW())="","",INDEX('Display 730 &amp; 1200'!$B:$B,ROW()))</f>
        <v/>
      </c>
      <c r="C2641" t="str">
        <f>IF(INDEX('Display 730 &amp; 1200'!$D:$D,ROW())="","",INDEX('Display 730 &amp; 1200'!$D:$D,ROW()))</f>
        <v/>
      </c>
      <c r="D2641">
        <f>IF($C2641="",0,SUMIFS(#REF!,#REF!,$C2641,#REF!,"&gt;="&amp;'Display 730 &amp; 1200'!$AN$10,#REF!,"&lt;="&amp;'Display 730 &amp; 1200'!$AN$9))</f>
        <v>0</v>
      </c>
      <c r="E2641">
        <f>IF($C2641="",0,SUMIFS(#REF!,#REF!,$C2641,#REF!,"&gt;="&amp;'Display 730 &amp; 1200'!$AN$12,#REF!,"&lt;="&amp;'Display 730 &amp; 1200'!$AN$11))</f>
        <v>0</v>
      </c>
    </row>
    <row r="2642" spans="1:5">
      <c r="A2642" t="str">
        <f>IF(INDEX('Display 730 &amp; 1200'!$A:$A,ROW())="","",INDEX('Display 730 &amp; 1200'!$A:$A,ROW()))</f>
        <v/>
      </c>
      <c r="B2642" t="str">
        <f>IF(INDEX('Display 730 &amp; 1200'!$B:$B,ROW())="","",INDEX('Display 730 &amp; 1200'!$B:$B,ROW()))</f>
        <v/>
      </c>
      <c r="C2642" t="str">
        <f>IF(INDEX('Display 730 &amp; 1200'!$D:$D,ROW())="","",INDEX('Display 730 &amp; 1200'!$D:$D,ROW()))</f>
        <v/>
      </c>
      <c r="D2642">
        <f>IF($C2642="",0,SUMIFS(#REF!,#REF!,$C2642,#REF!,"&gt;="&amp;'Display 730 &amp; 1200'!$AN$10,#REF!,"&lt;="&amp;'Display 730 &amp; 1200'!$AN$9))</f>
        <v>0</v>
      </c>
      <c r="E2642">
        <f>IF($C2642="",0,SUMIFS(#REF!,#REF!,$C2642,#REF!,"&gt;="&amp;'Display 730 &amp; 1200'!$AN$12,#REF!,"&lt;="&amp;'Display 730 &amp; 1200'!$AN$11))</f>
        <v>0</v>
      </c>
    </row>
    <row r="2643" spans="1:5">
      <c r="A2643" t="str">
        <f>IF(INDEX('Display 730 &amp; 1200'!$A:$A,ROW())="","",INDEX('Display 730 &amp; 1200'!$A:$A,ROW()))</f>
        <v/>
      </c>
      <c r="B2643" t="str">
        <f>IF(INDEX('Display 730 &amp; 1200'!$B:$B,ROW())="","",INDEX('Display 730 &amp; 1200'!$B:$B,ROW()))</f>
        <v/>
      </c>
      <c r="C2643" t="str">
        <f>IF(INDEX('Display 730 &amp; 1200'!$D:$D,ROW())="","",INDEX('Display 730 &amp; 1200'!$D:$D,ROW()))</f>
        <v/>
      </c>
      <c r="D2643">
        <f>IF($C2643="",0,SUMIFS(#REF!,#REF!,$C2643,#REF!,"&gt;="&amp;'Display 730 &amp; 1200'!$AN$10,#REF!,"&lt;="&amp;'Display 730 &amp; 1200'!$AN$9))</f>
        <v>0</v>
      </c>
      <c r="E2643">
        <f>IF($C2643="",0,SUMIFS(#REF!,#REF!,$C2643,#REF!,"&gt;="&amp;'Display 730 &amp; 1200'!$AN$12,#REF!,"&lt;="&amp;'Display 730 &amp; 1200'!$AN$11))</f>
        <v>0</v>
      </c>
    </row>
    <row r="2644" spans="1:5">
      <c r="A2644" t="str">
        <f>IF(INDEX('Display 730 &amp; 1200'!$A:$A,ROW())="","",INDEX('Display 730 &amp; 1200'!$A:$A,ROW()))</f>
        <v/>
      </c>
      <c r="B2644" t="str">
        <f>IF(INDEX('Display 730 &amp; 1200'!$B:$B,ROW())="","",INDEX('Display 730 &amp; 1200'!$B:$B,ROW()))</f>
        <v/>
      </c>
      <c r="C2644" t="str">
        <f>IF(INDEX('Display 730 &amp; 1200'!$D:$D,ROW())="","",INDEX('Display 730 &amp; 1200'!$D:$D,ROW()))</f>
        <v/>
      </c>
      <c r="D2644">
        <f>IF($C2644="",0,SUMIFS(#REF!,#REF!,$C2644,#REF!,"&gt;="&amp;'Display 730 &amp; 1200'!$AN$10,#REF!,"&lt;="&amp;'Display 730 &amp; 1200'!$AN$9))</f>
        <v>0</v>
      </c>
      <c r="E2644">
        <f>IF($C2644="",0,SUMIFS(#REF!,#REF!,$C2644,#REF!,"&gt;="&amp;'Display 730 &amp; 1200'!$AN$12,#REF!,"&lt;="&amp;'Display 730 &amp; 1200'!$AN$11))</f>
        <v>0</v>
      </c>
    </row>
    <row r="2645" spans="1:5">
      <c r="A2645" t="str">
        <f>IF(INDEX('Display 730 &amp; 1200'!$A:$A,ROW())="","",INDEX('Display 730 &amp; 1200'!$A:$A,ROW()))</f>
        <v/>
      </c>
      <c r="B2645" t="str">
        <f>IF(INDEX('Display 730 &amp; 1200'!$B:$B,ROW())="","",INDEX('Display 730 &amp; 1200'!$B:$B,ROW()))</f>
        <v/>
      </c>
      <c r="C2645" t="str">
        <f>IF(INDEX('Display 730 &amp; 1200'!$D:$D,ROW())="","",INDEX('Display 730 &amp; 1200'!$D:$D,ROW()))</f>
        <v/>
      </c>
      <c r="D2645">
        <f>IF($C2645="",0,SUMIFS(#REF!,#REF!,$C2645,#REF!,"&gt;="&amp;'Display 730 &amp; 1200'!$AN$10,#REF!,"&lt;="&amp;'Display 730 &amp; 1200'!$AN$9))</f>
        <v>0</v>
      </c>
      <c r="E2645">
        <f>IF($C2645="",0,SUMIFS(#REF!,#REF!,$C2645,#REF!,"&gt;="&amp;'Display 730 &amp; 1200'!$AN$12,#REF!,"&lt;="&amp;'Display 730 &amp; 1200'!$AN$11))</f>
        <v>0</v>
      </c>
    </row>
    <row r="2646" spans="1:5">
      <c r="A2646" t="str">
        <f>IF(INDEX('Display 730 &amp; 1200'!$A:$A,ROW())="","",INDEX('Display 730 &amp; 1200'!$A:$A,ROW()))</f>
        <v/>
      </c>
      <c r="B2646" t="str">
        <f>IF(INDEX('Display 730 &amp; 1200'!$B:$B,ROW())="","",INDEX('Display 730 &amp; 1200'!$B:$B,ROW()))</f>
        <v/>
      </c>
      <c r="C2646" t="str">
        <f>IF(INDEX('Display 730 &amp; 1200'!$D:$D,ROW())="","",INDEX('Display 730 &amp; 1200'!$D:$D,ROW()))</f>
        <v/>
      </c>
      <c r="D2646">
        <f>IF($C2646="",0,SUMIFS(#REF!,#REF!,$C2646,#REF!,"&gt;="&amp;'Display 730 &amp; 1200'!$AN$10,#REF!,"&lt;="&amp;'Display 730 &amp; 1200'!$AN$9))</f>
        <v>0</v>
      </c>
      <c r="E2646">
        <f>IF($C2646="",0,SUMIFS(#REF!,#REF!,$C2646,#REF!,"&gt;="&amp;'Display 730 &amp; 1200'!$AN$12,#REF!,"&lt;="&amp;'Display 730 &amp; 1200'!$AN$11))</f>
        <v>0</v>
      </c>
    </row>
    <row r="2647" spans="1:5">
      <c r="A2647" t="str">
        <f>IF(INDEX('Display 730 &amp; 1200'!$A:$A,ROW())="","",INDEX('Display 730 &amp; 1200'!$A:$A,ROW()))</f>
        <v/>
      </c>
      <c r="B2647" t="str">
        <f>IF(INDEX('Display 730 &amp; 1200'!$B:$B,ROW())="","",INDEX('Display 730 &amp; 1200'!$B:$B,ROW()))</f>
        <v/>
      </c>
      <c r="C2647" t="str">
        <f>IF(INDEX('Display 730 &amp; 1200'!$D:$D,ROW())="","",INDEX('Display 730 &amp; 1200'!$D:$D,ROW()))</f>
        <v/>
      </c>
      <c r="D2647">
        <f>IF($C2647="",0,SUMIFS(#REF!,#REF!,$C2647,#REF!,"&gt;="&amp;'Display 730 &amp; 1200'!$AN$10,#REF!,"&lt;="&amp;'Display 730 &amp; 1200'!$AN$9))</f>
        <v>0</v>
      </c>
      <c r="E2647">
        <f>IF($C2647="",0,SUMIFS(#REF!,#REF!,$C2647,#REF!,"&gt;="&amp;'Display 730 &amp; 1200'!$AN$12,#REF!,"&lt;="&amp;'Display 730 &amp; 1200'!$AN$11))</f>
        <v>0</v>
      </c>
    </row>
    <row r="2648" spans="1:5">
      <c r="A2648" t="str">
        <f>IF(INDEX('Display 730 &amp; 1200'!$A:$A,ROW())="","",INDEX('Display 730 &amp; 1200'!$A:$A,ROW()))</f>
        <v/>
      </c>
      <c r="B2648" t="str">
        <f>IF(INDEX('Display 730 &amp; 1200'!$B:$B,ROW())="","",INDEX('Display 730 &amp; 1200'!$B:$B,ROW()))</f>
        <v/>
      </c>
      <c r="C2648" t="str">
        <f>IF(INDEX('Display 730 &amp; 1200'!$D:$D,ROW())="","",INDEX('Display 730 &amp; 1200'!$D:$D,ROW()))</f>
        <v/>
      </c>
      <c r="D2648">
        <f>IF($C2648="",0,SUMIFS(#REF!,#REF!,$C2648,#REF!,"&gt;="&amp;'Display 730 &amp; 1200'!$AN$10,#REF!,"&lt;="&amp;'Display 730 &amp; 1200'!$AN$9))</f>
        <v>0</v>
      </c>
      <c r="E2648">
        <f>IF($C2648="",0,SUMIFS(#REF!,#REF!,$C2648,#REF!,"&gt;="&amp;'Display 730 &amp; 1200'!$AN$12,#REF!,"&lt;="&amp;'Display 730 &amp; 1200'!$AN$11))</f>
        <v>0</v>
      </c>
    </row>
    <row r="2649" spans="1:5">
      <c r="A2649" t="str">
        <f>IF(INDEX('Display 730 &amp; 1200'!$A:$A,ROW())="","",INDEX('Display 730 &amp; 1200'!$A:$A,ROW()))</f>
        <v/>
      </c>
      <c r="B2649" t="str">
        <f>IF(INDEX('Display 730 &amp; 1200'!$B:$B,ROW())="","",INDEX('Display 730 &amp; 1200'!$B:$B,ROW()))</f>
        <v/>
      </c>
      <c r="C2649" t="str">
        <f>IF(INDEX('Display 730 &amp; 1200'!$D:$D,ROW())="","",INDEX('Display 730 &amp; 1200'!$D:$D,ROW()))</f>
        <v/>
      </c>
      <c r="D2649">
        <f>IF($C2649="",0,SUMIFS(#REF!,#REF!,$C2649,#REF!,"&gt;="&amp;'Display 730 &amp; 1200'!$AN$10,#REF!,"&lt;="&amp;'Display 730 &amp; 1200'!$AN$9))</f>
        <v>0</v>
      </c>
      <c r="E2649">
        <f>IF($C2649="",0,SUMIFS(#REF!,#REF!,$C2649,#REF!,"&gt;="&amp;'Display 730 &amp; 1200'!$AN$12,#REF!,"&lt;="&amp;'Display 730 &amp; 1200'!$AN$11))</f>
        <v>0</v>
      </c>
    </row>
    <row r="2650" spans="1:5">
      <c r="A2650" t="str">
        <f>IF(INDEX('Display 730 &amp; 1200'!$A:$A,ROW())="","",INDEX('Display 730 &amp; 1200'!$A:$A,ROW()))</f>
        <v/>
      </c>
      <c r="B2650" t="str">
        <f>IF(INDEX('Display 730 &amp; 1200'!$B:$B,ROW())="","",INDEX('Display 730 &amp; 1200'!$B:$B,ROW()))</f>
        <v/>
      </c>
      <c r="C2650" t="str">
        <f>IF(INDEX('Display 730 &amp; 1200'!$D:$D,ROW())="","",INDEX('Display 730 &amp; 1200'!$D:$D,ROW()))</f>
        <v/>
      </c>
      <c r="D2650">
        <f>IF($C2650="",0,SUMIFS(#REF!,#REF!,$C2650,#REF!,"&gt;="&amp;'Display 730 &amp; 1200'!$AN$10,#REF!,"&lt;="&amp;'Display 730 &amp; 1200'!$AN$9))</f>
        <v>0</v>
      </c>
      <c r="E2650">
        <f>IF($C2650="",0,SUMIFS(#REF!,#REF!,$C2650,#REF!,"&gt;="&amp;'Display 730 &amp; 1200'!$AN$12,#REF!,"&lt;="&amp;'Display 730 &amp; 1200'!$AN$11))</f>
        <v>0</v>
      </c>
    </row>
    <row r="2651" spans="1:5">
      <c r="A2651" t="str">
        <f>IF(INDEX('Display 730 &amp; 1200'!$A:$A,ROW())="","",INDEX('Display 730 &amp; 1200'!$A:$A,ROW()))</f>
        <v/>
      </c>
      <c r="B2651" t="str">
        <f>IF(INDEX('Display 730 &amp; 1200'!$B:$B,ROW())="","",INDEX('Display 730 &amp; 1200'!$B:$B,ROW()))</f>
        <v/>
      </c>
      <c r="C2651" t="str">
        <f>IF(INDEX('Display 730 &amp; 1200'!$D:$D,ROW())="","",INDEX('Display 730 &amp; 1200'!$D:$D,ROW()))</f>
        <v/>
      </c>
      <c r="D2651">
        <f>IF($C2651="",0,SUMIFS(#REF!,#REF!,$C2651,#REF!,"&gt;="&amp;'Display 730 &amp; 1200'!$AN$10,#REF!,"&lt;="&amp;'Display 730 &amp; 1200'!$AN$9))</f>
        <v>0</v>
      </c>
      <c r="E2651">
        <f>IF($C2651="",0,SUMIFS(#REF!,#REF!,$C2651,#REF!,"&gt;="&amp;'Display 730 &amp; 1200'!$AN$12,#REF!,"&lt;="&amp;'Display 730 &amp; 1200'!$AN$11))</f>
        <v>0</v>
      </c>
    </row>
    <row r="2652" spans="1:5">
      <c r="A2652" t="str">
        <f>IF(INDEX('Display 730 &amp; 1200'!$A:$A,ROW())="","",INDEX('Display 730 &amp; 1200'!$A:$A,ROW()))</f>
        <v/>
      </c>
      <c r="B2652" t="str">
        <f>IF(INDEX('Display 730 &amp; 1200'!$B:$B,ROW())="","",INDEX('Display 730 &amp; 1200'!$B:$B,ROW()))</f>
        <v/>
      </c>
      <c r="C2652" t="str">
        <f>IF(INDEX('Display 730 &amp; 1200'!$D:$D,ROW())="","",INDEX('Display 730 &amp; 1200'!$D:$D,ROW()))</f>
        <v/>
      </c>
      <c r="D2652">
        <f>IF($C2652="",0,SUMIFS(#REF!,#REF!,$C2652,#REF!,"&gt;="&amp;'Display 730 &amp; 1200'!$AN$10,#REF!,"&lt;="&amp;'Display 730 &amp; 1200'!$AN$9))</f>
        <v>0</v>
      </c>
      <c r="E2652">
        <f>IF($C2652="",0,SUMIFS(#REF!,#REF!,$C2652,#REF!,"&gt;="&amp;'Display 730 &amp; 1200'!$AN$12,#REF!,"&lt;="&amp;'Display 730 &amp; 1200'!$AN$11))</f>
        <v>0</v>
      </c>
    </row>
    <row r="2653" spans="1:5">
      <c r="A2653" t="str">
        <f>IF(INDEX('Display 730 &amp; 1200'!$A:$A,ROW())="","",INDEX('Display 730 &amp; 1200'!$A:$A,ROW()))</f>
        <v/>
      </c>
      <c r="B2653" t="str">
        <f>IF(INDEX('Display 730 &amp; 1200'!$B:$B,ROW())="","",INDEX('Display 730 &amp; 1200'!$B:$B,ROW()))</f>
        <v/>
      </c>
      <c r="C2653" t="str">
        <f>IF(INDEX('Display 730 &amp; 1200'!$D:$D,ROW())="","",INDEX('Display 730 &amp; 1200'!$D:$D,ROW()))</f>
        <v/>
      </c>
      <c r="D2653">
        <f>IF($C2653="",0,SUMIFS(#REF!,#REF!,$C2653,#REF!,"&gt;="&amp;'Display 730 &amp; 1200'!$AN$10,#REF!,"&lt;="&amp;'Display 730 &amp; 1200'!$AN$9))</f>
        <v>0</v>
      </c>
      <c r="E2653">
        <f>IF($C2653="",0,SUMIFS(#REF!,#REF!,$C2653,#REF!,"&gt;="&amp;'Display 730 &amp; 1200'!$AN$12,#REF!,"&lt;="&amp;'Display 730 &amp; 1200'!$AN$11))</f>
        <v>0</v>
      </c>
    </row>
    <row r="2654" spans="1:5">
      <c r="A2654" t="str">
        <f>IF(INDEX('Display 730 &amp; 1200'!$A:$A,ROW())="","",INDEX('Display 730 &amp; 1200'!$A:$A,ROW()))</f>
        <v/>
      </c>
      <c r="B2654" t="str">
        <f>IF(INDEX('Display 730 &amp; 1200'!$B:$B,ROW())="","",INDEX('Display 730 &amp; 1200'!$B:$B,ROW()))</f>
        <v/>
      </c>
      <c r="C2654" t="str">
        <f>IF(INDEX('Display 730 &amp; 1200'!$D:$D,ROW())="","",INDEX('Display 730 &amp; 1200'!$D:$D,ROW()))</f>
        <v/>
      </c>
      <c r="D2654">
        <f>IF($C2654="",0,SUMIFS(#REF!,#REF!,$C2654,#REF!,"&gt;="&amp;'Display 730 &amp; 1200'!$AN$10,#REF!,"&lt;="&amp;'Display 730 &amp; 1200'!$AN$9))</f>
        <v>0</v>
      </c>
      <c r="E2654">
        <f>IF($C2654="",0,SUMIFS(#REF!,#REF!,$C2654,#REF!,"&gt;="&amp;'Display 730 &amp; 1200'!$AN$12,#REF!,"&lt;="&amp;'Display 730 &amp; 1200'!$AN$11))</f>
        <v>0</v>
      </c>
    </row>
    <row r="2655" spans="1:5">
      <c r="A2655" t="str">
        <f>IF(INDEX('Display 730 &amp; 1200'!$A:$A,ROW())="","",INDEX('Display 730 &amp; 1200'!$A:$A,ROW()))</f>
        <v/>
      </c>
      <c r="B2655" t="str">
        <f>IF(INDEX('Display 730 &amp; 1200'!$B:$B,ROW())="","",INDEX('Display 730 &amp; 1200'!$B:$B,ROW()))</f>
        <v/>
      </c>
      <c r="C2655" t="str">
        <f>IF(INDEX('Display 730 &amp; 1200'!$D:$D,ROW())="","",INDEX('Display 730 &amp; 1200'!$D:$D,ROW()))</f>
        <v/>
      </c>
      <c r="D2655">
        <f>IF($C2655="",0,SUMIFS(#REF!,#REF!,$C2655,#REF!,"&gt;="&amp;'Display 730 &amp; 1200'!$AN$10,#REF!,"&lt;="&amp;'Display 730 &amp; 1200'!$AN$9))</f>
        <v>0</v>
      </c>
      <c r="E2655">
        <f>IF($C2655="",0,SUMIFS(#REF!,#REF!,$C2655,#REF!,"&gt;="&amp;'Display 730 &amp; 1200'!$AN$12,#REF!,"&lt;="&amp;'Display 730 &amp; 1200'!$AN$11))</f>
        <v>0</v>
      </c>
    </row>
    <row r="2656" spans="1:5">
      <c r="A2656" t="str">
        <f>IF(INDEX('Display 730 &amp; 1200'!$A:$A,ROW())="","",INDEX('Display 730 &amp; 1200'!$A:$A,ROW()))</f>
        <v/>
      </c>
      <c r="B2656" t="str">
        <f>IF(INDEX('Display 730 &amp; 1200'!$B:$B,ROW())="","",INDEX('Display 730 &amp; 1200'!$B:$B,ROW()))</f>
        <v/>
      </c>
      <c r="C2656" t="str">
        <f>IF(INDEX('Display 730 &amp; 1200'!$D:$D,ROW())="","",INDEX('Display 730 &amp; 1200'!$D:$D,ROW()))</f>
        <v/>
      </c>
      <c r="D2656">
        <f>IF($C2656="",0,SUMIFS(#REF!,#REF!,$C2656,#REF!,"&gt;="&amp;'Display 730 &amp; 1200'!$AN$10,#REF!,"&lt;="&amp;'Display 730 &amp; 1200'!$AN$9))</f>
        <v>0</v>
      </c>
      <c r="E2656">
        <f>IF($C2656="",0,SUMIFS(#REF!,#REF!,$C2656,#REF!,"&gt;="&amp;'Display 730 &amp; 1200'!$AN$12,#REF!,"&lt;="&amp;'Display 730 &amp; 1200'!$AN$11))</f>
        <v>0</v>
      </c>
    </row>
    <row r="2657" spans="1:5">
      <c r="A2657" t="str">
        <f>IF(INDEX('Display 730 &amp; 1200'!$A:$A,ROW())="","",INDEX('Display 730 &amp; 1200'!$A:$A,ROW()))</f>
        <v/>
      </c>
      <c r="B2657" t="str">
        <f>IF(INDEX('Display 730 &amp; 1200'!$B:$B,ROW())="","",INDEX('Display 730 &amp; 1200'!$B:$B,ROW()))</f>
        <v/>
      </c>
      <c r="C2657" t="str">
        <f>IF(INDEX('Display 730 &amp; 1200'!$D:$D,ROW())="","",INDEX('Display 730 &amp; 1200'!$D:$D,ROW()))</f>
        <v/>
      </c>
      <c r="D2657">
        <f>IF($C2657="",0,SUMIFS(#REF!,#REF!,$C2657,#REF!,"&gt;="&amp;'Display 730 &amp; 1200'!$AN$10,#REF!,"&lt;="&amp;'Display 730 &amp; 1200'!$AN$9))</f>
        <v>0</v>
      </c>
      <c r="E2657">
        <f>IF($C2657="",0,SUMIFS(#REF!,#REF!,$C2657,#REF!,"&gt;="&amp;'Display 730 &amp; 1200'!$AN$12,#REF!,"&lt;="&amp;'Display 730 &amp; 1200'!$AN$11))</f>
        <v>0</v>
      </c>
    </row>
    <row r="2658" spans="1:5">
      <c r="A2658" t="str">
        <f>IF(INDEX('Display 730 &amp; 1200'!$A:$A,ROW())="","",INDEX('Display 730 &amp; 1200'!$A:$A,ROW()))</f>
        <v/>
      </c>
      <c r="B2658" t="str">
        <f>IF(INDEX('Display 730 &amp; 1200'!$B:$B,ROW())="","",INDEX('Display 730 &amp; 1200'!$B:$B,ROW()))</f>
        <v/>
      </c>
      <c r="C2658" t="str">
        <f>IF(INDEX('Display 730 &amp; 1200'!$D:$D,ROW())="","",INDEX('Display 730 &amp; 1200'!$D:$D,ROW()))</f>
        <v/>
      </c>
      <c r="D2658">
        <f>IF($C2658="",0,SUMIFS(#REF!,#REF!,$C2658,#REF!,"&gt;="&amp;'Display 730 &amp; 1200'!$AN$10,#REF!,"&lt;="&amp;'Display 730 &amp; 1200'!$AN$9))</f>
        <v>0</v>
      </c>
      <c r="E2658">
        <f>IF($C2658="",0,SUMIFS(#REF!,#REF!,$C2658,#REF!,"&gt;="&amp;'Display 730 &amp; 1200'!$AN$12,#REF!,"&lt;="&amp;'Display 730 &amp; 1200'!$AN$11))</f>
        <v>0</v>
      </c>
    </row>
    <row r="2659" spans="1:5">
      <c r="A2659" t="str">
        <f>IF(INDEX('Display 730 &amp; 1200'!$A:$A,ROW())="","",INDEX('Display 730 &amp; 1200'!$A:$A,ROW()))</f>
        <v/>
      </c>
      <c r="B2659" t="str">
        <f>IF(INDEX('Display 730 &amp; 1200'!$B:$B,ROW())="","",INDEX('Display 730 &amp; 1200'!$B:$B,ROW()))</f>
        <v/>
      </c>
      <c r="C2659" t="str">
        <f>IF(INDEX('Display 730 &amp; 1200'!$D:$D,ROW())="","",INDEX('Display 730 &amp; 1200'!$D:$D,ROW()))</f>
        <v/>
      </c>
      <c r="D2659">
        <f>IF($C2659="",0,SUMIFS(#REF!,#REF!,$C2659,#REF!,"&gt;="&amp;'Display 730 &amp; 1200'!$AN$10,#REF!,"&lt;="&amp;'Display 730 &amp; 1200'!$AN$9))</f>
        <v>0</v>
      </c>
      <c r="E2659">
        <f>IF($C2659="",0,SUMIFS(#REF!,#REF!,$C2659,#REF!,"&gt;="&amp;'Display 730 &amp; 1200'!$AN$12,#REF!,"&lt;="&amp;'Display 730 &amp; 1200'!$AN$11))</f>
        <v>0</v>
      </c>
    </row>
    <row r="2660" spans="1:5">
      <c r="A2660" t="str">
        <f>IF(INDEX('Display 730 &amp; 1200'!$A:$A,ROW())="","",INDEX('Display 730 &amp; 1200'!$A:$A,ROW()))</f>
        <v/>
      </c>
      <c r="B2660" t="str">
        <f>IF(INDEX('Display 730 &amp; 1200'!$B:$B,ROW())="","",INDEX('Display 730 &amp; 1200'!$B:$B,ROW()))</f>
        <v/>
      </c>
      <c r="C2660" t="str">
        <f>IF(INDEX('Display 730 &amp; 1200'!$D:$D,ROW())="","",INDEX('Display 730 &amp; 1200'!$D:$D,ROW()))</f>
        <v/>
      </c>
      <c r="D2660">
        <f>IF($C2660="",0,SUMIFS(#REF!,#REF!,$C2660,#REF!,"&gt;="&amp;'Display 730 &amp; 1200'!$AN$10,#REF!,"&lt;="&amp;'Display 730 &amp; 1200'!$AN$9))</f>
        <v>0</v>
      </c>
      <c r="E2660">
        <f>IF($C2660="",0,SUMIFS(#REF!,#REF!,$C2660,#REF!,"&gt;="&amp;'Display 730 &amp; 1200'!$AN$12,#REF!,"&lt;="&amp;'Display 730 &amp; 1200'!$AN$11))</f>
        <v>0</v>
      </c>
    </row>
    <row r="2661" spans="1:5">
      <c r="A2661" t="str">
        <f>IF(INDEX('Display 730 &amp; 1200'!$A:$A,ROW())="","",INDEX('Display 730 &amp; 1200'!$A:$A,ROW()))</f>
        <v/>
      </c>
      <c r="B2661" t="str">
        <f>IF(INDEX('Display 730 &amp; 1200'!$B:$B,ROW())="","",INDEX('Display 730 &amp; 1200'!$B:$B,ROW()))</f>
        <v/>
      </c>
      <c r="C2661" t="str">
        <f>IF(INDEX('Display 730 &amp; 1200'!$D:$D,ROW())="","",INDEX('Display 730 &amp; 1200'!$D:$D,ROW()))</f>
        <v/>
      </c>
      <c r="D2661">
        <f>IF($C2661="",0,SUMIFS(#REF!,#REF!,$C2661,#REF!,"&gt;="&amp;'Display 730 &amp; 1200'!$AN$10,#REF!,"&lt;="&amp;'Display 730 &amp; 1200'!$AN$9))</f>
        <v>0</v>
      </c>
      <c r="E2661">
        <f>IF($C2661="",0,SUMIFS(#REF!,#REF!,$C2661,#REF!,"&gt;="&amp;'Display 730 &amp; 1200'!$AN$12,#REF!,"&lt;="&amp;'Display 730 &amp; 1200'!$AN$11))</f>
        <v>0</v>
      </c>
    </row>
    <row r="2662" spans="1:5">
      <c r="A2662" t="str">
        <f>IF(INDEX('Display 730 &amp; 1200'!$A:$A,ROW())="","",INDEX('Display 730 &amp; 1200'!$A:$A,ROW()))</f>
        <v/>
      </c>
      <c r="B2662" t="str">
        <f>IF(INDEX('Display 730 &amp; 1200'!$B:$B,ROW())="","",INDEX('Display 730 &amp; 1200'!$B:$B,ROW()))</f>
        <v/>
      </c>
      <c r="C2662" t="str">
        <f>IF(INDEX('Display 730 &amp; 1200'!$D:$D,ROW())="","",INDEX('Display 730 &amp; 1200'!$D:$D,ROW()))</f>
        <v/>
      </c>
      <c r="D2662">
        <f>IF($C2662="",0,SUMIFS(#REF!,#REF!,$C2662,#REF!,"&gt;="&amp;'Display 730 &amp; 1200'!$AN$10,#REF!,"&lt;="&amp;'Display 730 &amp; 1200'!$AN$9))</f>
        <v>0</v>
      </c>
      <c r="E2662">
        <f>IF($C2662="",0,SUMIFS(#REF!,#REF!,$C2662,#REF!,"&gt;="&amp;'Display 730 &amp; 1200'!$AN$12,#REF!,"&lt;="&amp;'Display 730 &amp; 1200'!$AN$11))</f>
        <v>0</v>
      </c>
    </row>
    <row r="2663" spans="1:5">
      <c r="A2663" t="str">
        <f>IF(INDEX('Display 730 &amp; 1200'!$A:$A,ROW())="","",INDEX('Display 730 &amp; 1200'!$A:$A,ROW()))</f>
        <v/>
      </c>
      <c r="B2663" t="str">
        <f>IF(INDEX('Display 730 &amp; 1200'!$B:$B,ROW())="","",INDEX('Display 730 &amp; 1200'!$B:$B,ROW()))</f>
        <v/>
      </c>
      <c r="C2663" t="str">
        <f>IF(INDEX('Display 730 &amp; 1200'!$D:$D,ROW())="","",INDEX('Display 730 &amp; 1200'!$D:$D,ROW()))</f>
        <v/>
      </c>
      <c r="D2663">
        <f>IF($C2663="",0,SUMIFS(#REF!,#REF!,$C2663,#REF!,"&gt;="&amp;'Display 730 &amp; 1200'!$AN$10,#REF!,"&lt;="&amp;'Display 730 &amp; 1200'!$AN$9))</f>
        <v>0</v>
      </c>
      <c r="E2663">
        <f>IF($C2663="",0,SUMIFS(#REF!,#REF!,$C2663,#REF!,"&gt;="&amp;'Display 730 &amp; 1200'!$AN$12,#REF!,"&lt;="&amp;'Display 730 &amp; 1200'!$AN$11))</f>
        <v>0</v>
      </c>
    </row>
    <row r="2664" spans="1:5">
      <c r="A2664" t="str">
        <f>IF(INDEX('Display 730 &amp; 1200'!$A:$A,ROW())="","",INDEX('Display 730 &amp; 1200'!$A:$A,ROW()))</f>
        <v/>
      </c>
      <c r="B2664" t="str">
        <f>IF(INDEX('Display 730 &amp; 1200'!$B:$B,ROW())="","",INDEX('Display 730 &amp; 1200'!$B:$B,ROW()))</f>
        <v/>
      </c>
      <c r="C2664" t="str">
        <f>IF(INDEX('Display 730 &amp; 1200'!$D:$D,ROW())="","",INDEX('Display 730 &amp; 1200'!$D:$D,ROW()))</f>
        <v/>
      </c>
      <c r="D2664">
        <f>IF($C2664="",0,SUMIFS(#REF!,#REF!,$C2664,#REF!,"&gt;="&amp;'Display 730 &amp; 1200'!$AN$10,#REF!,"&lt;="&amp;'Display 730 &amp; 1200'!$AN$9))</f>
        <v>0</v>
      </c>
      <c r="E2664">
        <f>IF($C2664="",0,SUMIFS(#REF!,#REF!,$C2664,#REF!,"&gt;="&amp;'Display 730 &amp; 1200'!$AN$12,#REF!,"&lt;="&amp;'Display 730 &amp; 1200'!$AN$11))</f>
        <v>0</v>
      </c>
    </row>
    <row r="2665" spans="1:5">
      <c r="A2665" t="str">
        <f>IF(INDEX('Display 730 &amp; 1200'!$A:$A,ROW())="","",INDEX('Display 730 &amp; 1200'!$A:$A,ROW()))</f>
        <v/>
      </c>
      <c r="B2665" t="str">
        <f>IF(INDEX('Display 730 &amp; 1200'!$B:$B,ROW())="","",INDEX('Display 730 &amp; 1200'!$B:$B,ROW()))</f>
        <v/>
      </c>
      <c r="C2665" t="str">
        <f>IF(INDEX('Display 730 &amp; 1200'!$D:$D,ROW())="","",INDEX('Display 730 &amp; 1200'!$D:$D,ROW()))</f>
        <v/>
      </c>
      <c r="D2665">
        <f>IF($C2665="",0,SUMIFS(#REF!,#REF!,$C2665,#REF!,"&gt;="&amp;'Display 730 &amp; 1200'!$AN$10,#REF!,"&lt;="&amp;'Display 730 &amp; 1200'!$AN$9))</f>
        <v>0</v>
      </c>
      <c r="E2665">
        <f>IF($C2665="",0,SUMIFS(#REF!,#REF!,$C2665,#REF!,"&gt;="&amp;'Display 730 &amp; 1200'!$AN$12,#REF!,"&lt;="&amp;'Display 730 &amp; 1200'!$AN$11))</f>
        <v>0</v>
      </c>
    </row>
    <row r="2666" spans="1:5">
      <c r="A2666" t="str">
        <f>IF(INDEX('Display 730 &amp; 1200'!$A:$A,ROW())="","",INDEX('Display 730 &amp; 1200'!$A:$A,ROW()))</f>
        <v/>
      </c>
      <c r="B2666" t="str">
        <f>IF(INDEX('Display 730 &amp; 1200'!$B:$B,ROW())="","",INDEX('Display 730 &amp; 1200'!$B:$B,ROW()))</f>
        <v/>
      </c>
      <c r="C2666" t="str">
        <f>IF(INDEX('Display 730 &amp; 1200'!$D:$D,ROW())="","",INDEX('Display 730 &amp; 1200'!$D:$D,ROW()))</f>
        <v/>
      </c>
      <c r="D2666">
        <f>IF($C2666="",0,SUMIFS(#REF!,#REF!,$C2666,#REF!,"&gt;="&amp;'Display 730 &amp; 1200'!$AN$10,#REF!,"&lt;="&amp;'Display 730 &amp; 1200'!$AN$9))</f>
        <v>0</v>
      </c>
      <c r="E2666">
        <f>IF($C2666="",0,SUMIFS(#REF!,#REF!,$C2666,#REF!,"&gt;="&amp;'Display 730 &amp; 1200'!$AN$12,#REF!,"&lt;="&amp;'Display 730 &amp; 1200'!$AN$11))</f>
        <v>0</v>
      </c>
    </row>
    <row r="2667" spans="1:5">
      <c r="A2667" t="str">
        <f>IF(INDEX('Display 730 &amp; 1200'!$A:$A,ROW())="","",INDEX('Display 730 &amp; 1200'!$A:$A,ROW()))</f>
        <v/>
      </c>
      <c r="B2667" t="str">
        <f>IF(INDEX('Display 730 &amp; 1200'!$B:$B,ROW())="","",INDEX('Display 730 &amp; 1200'!$B:$B,ROW()))</f>
        <v/>
      </c>
      <c r="C2667" t="str">
        <f>IF(INDEX('Display 730 &amp; 1200'!$D:$D,ROW())="","",INDEX('Display 730 &amp; 1200'!$D:$D,ROW()))</f>
        <v/>
      </c>
      <c r="D2667">
        <f>IF($C2667="",0,SUMIFS(#REF!,#REF!,$C2667,#REF!,"&gt;="&amp;'Display 730 &amp; 1200'!$AN$10,#REF!,"&lt;="&amp;'Display 730 &amp; 1200'!$AN$9))</f>
        <v>0</v>
      </c>
      <c r="E2667">
        <f>IF($C2667="",0,SUMIFS(#REF!,#REF!,$C2667,#REF!,"&gt;="&amp;'Display 730 &amp; 1200'!$AN$12,#REF!,"&lt;="&amp;'Display 730 &amp; 1200'!$AN$11))</f>
        <v>0</v>
      </c>
    </row>
    <row r="2668" spans="1:5">
      <c r="A2668" t="str">
        <f>IF(INDEX('Display 730 &amp; 1200'!$A:$A,ROW())="","",INDEX('Display 730 &amp; 1200'!$A:$A,ROW()))</f>
        <v/>
      </c>
      <c r="B2668" t="str">
        <f>IF(INDEX('Display 730 &amp; 1200'!$B:$B,ROW())="","",INDEX('Display 730 &amp; 1200'!$B:$B,ROW()))</f>
        <v/>
      </c>
      <c r="C2668" t="str">
        <f>IF(INDEX('Display 730 &amp; 1200'!$D:$D,ROW())="","",INDEX('Display 730 &amp; 1200'!$D:$D,ROW()))</f>
        <v/>
      </c>
      <c r="D2668">
        <f>IF($C2668="",0,SUMIFS(#REF!,#REF!,$C2668,#REF!,"&gt;="&amp;'Display 730 &amp; 1200'!$AN$10,#REF!,"&lt;="&amp;'Display 730 &amp; 1200'!$AN$9))</f>
        <v>0</v>
      </c>
      <c r="E2668">
        <f>IF($C2668="",0,SUMIFS(#REF!,#REF!,$C2668,#REF!,"&gt;="&amp;'Display 730 &amp; 1200'!$AN$12,#REF!,"&lt;="&amp;'Display 730 &amp; 1200'!$AN$11))</f>
        <v>0</v>
      </c>
    </row>
    <row r="2669" spans="1:5">
      <c r="A2669" t="str">
        <f>IF(INDEX('Display 730 &amp; 1200'!$A:$A,ROW())="","",INDEX('Display 730 &amp; 1200'!$A:$A,ROW()))</f>
        <v/>
      </c>
      <c r="B2669" t="str">
        <f>IF(INDEX('Display 730 &amp; 1200'!$B:$B,ROW())="","",INDEX('Display 730 &amp; 1200'!$B:$B,ROW()))</f>
        <v/>
      </c>
      <c r="C2669" t="str">
        <f>IF(INDEX('Display 730 &amp; 1200'!$D:$D,ROW())="","",INDEX('Display 730 &amp; 1200'!$D:$D,ROW()))</f>
        <v/>
      </c>
      <c r="D2669">
        <f>IF($C2669="",0,SUMIFS(#REF!,#REF!,$C2669,#REF!,"&gt;="&amp;'Display 730 &amp; 1200'!$AN$10,#REF!,"&lt;="&amp;'Display 730 &amp; 1200'!$AN$9))</f>
        <v>0</v>
      </c>
      <c r="E2669">
        <f>IF($C2669="",0,SUMIFS(#REF!,#REF!,$C2669,#REF!,"&gt;="&amp;'Display 730 &amp; 1200'!$AN$12,#REF!,"&lt;="&amp;'Display 730 &amp; 1200'!$AN$11))</f>
        <v>0</v>
      </c>
    </row>
    <row r="2670" spans="1:5">
      <c r="A2670" t="str">
        <f>IF(INDEX('Display 730 &amp; 1200'!$A:$A,ROW())="","",INDEX('Display 730 &amp; 1200'!$A:$A,ROW()))</f>
        <v/>
      </c>
      <c r="B2670" t="str">
        <f>IF(INDEX('Display 730 &amp; 1200'!$B:$B,ROW())="","",INDEX('Display 730 &amp; 1200'!$B:$B,ROW()))</f>
        <v/>
      </c>
      <c r="C2670" t="str">
        <f>IF(INDEX('Display 730 &amp; 1200'!$D:$D,ROW())="","",INDEX('Display 730 &amp; 1200'!$D:$D,ROW()))</f>
        <v/>
      </c>
      <c r="D2670">
        <f>IF($C2670="",0,SUMIFS(#REF!,#REF!,$C2670,#REF!,"&gt;="&amp;'Display 730 &amp; 1200'!$AN$10,#REF!,"&lt;="&amp;'Display 730 &amp; 1200'!$AN$9))</f>
        <v>0</v>
      </c>
      <c r="E2670">
        <f>IF($C2670="",0,SUMIFS(#REF!,#REF!,$C2670,#REF!,"&gt;="&amp;'Display 730 &amp; 1200'!$AN$12,#REF!,"&lt;="&amp;'Display 730 &amp; 1200'!$AN$11))</f>
        <v>0</v>
      </c>
    </row>
    <row r="2671" spans="1:5">
      <c r="A2671" t="str">
        <f>IF(INDEX('Display 730 &amp; 1200'!$A:$A,ROW())="","",INDEX('Display 730 &amp; 1200'!$A:$A,ROW()))</f>
        <v/>
      </c>
      <c r="B2671" t="str">
        <f>IF(INDEX('Display 730 &amp; 1200'!$B:$B,ROW())="","",INDEX('Display 730 &amp; 1200'!$B:$B,ROW()))</f>
        <v/>
      </c>
      <c r="C2671" t="str">
        <f>IF(INDEX('Display 730 &amp; 1200'!$D:$D,ROW())="","",INDEX('Display 730 &amp; 1200'!$D:$D,ROW()))</f>
        <v/>
      </c>
      <c r="D2671">
        <f>IF($C2671="",0,SUMIFS(#REF!,#REF!,$C2671,#REF!,"&gt;="&amp;'Display 730 &amp; 1200'!$AN$10,#REF!,"&lt;="&amp;'Display 730 &amp; 1200'!$AN$9))</f>
        <v>0</v>
      </c>
      <c r="E2671">
        <f>IF($C2671="",0,SUMIFS(#REF!,#REF!,$C2671,#REF!,"&gt;="&amp;'Display 730 &amp; 1200'!$AN$12,#REF!,"&lt;="&amp;'Display 730 &amp; 1200'!$AN$11))</f>
        <v>0</v>
      </c>
    </row>
    <row r="2672" spans="1:5">
      <c r="A2672" t="str">
        <f>IF(INDEX('Display 730 &amp; 1200'!$A:$A,ROW())="","",INDEX('Display 730 &amp; 1200'!$A:$A,ROW()))</f>
        <v/>
      </c>
      <c r="B2672" t="str">
        <f>IF(INDEX('Display 730 &amp; 1200'!$B:$B,ROW())="","",INDEX('Display 730 &amp; 1200'!$B:$B,ROW()))</f>
        <v/>
      </c>
      <c r="C2672" t="str">
        <f>IF(INDEX('Display 730 &amp; 1200'!$D:$D,ROW())="","",INDEX('Display 730 &amp; 1200'!$D:$D,ROW()))</f>
        <v/>
      </c>
      <c r="D2672">
        <f>IF($C2672="",0,SUMIFS(#REF!,#REF!,$C2672,#REF!,"&gt;="&amp;'Display 730 &amp; 1200'!$AN$10,#REF!,"&lt;="&amp;'Display 730 &amp; 1200'!$AN$9))</f>
        <v>0</v>
      </c>
      <c r="E2672">
        <f>IF($C2672="",0,SUMIFS(#REF!,#REF!,$C2672,#REF!,"&gt;="&amp;'Display 730 &amp; 1200'!$AN$12,#REF!,"&lt;="&amp;'Display 730 &amp; 1200'!$AN$11))</f>
        <v>0</v>
      </c>
    </row>
    <row r="2673" spans="1:5">
      <c r="A2673" t="str">
        <f>IF(INDEX('Display 730 &amp; 1200'!$A:$A,ROW())="","",INDEX('Display 730 &amp; 1200'!$A:$A,ROW()))</f>
        <v/>
      </c>
      <c r="B2673" t="str">
        <f>IF(INDEX('Display 730 &amp; 1200'!$B:$B,ROW())="","",INDEX('Display 730 &amp; 1200'!$B:$B,ROW()))</f>
        <v/>
      </c>
      <c r="C2673" t="str">
        <f>IF(INDEX('Display 730 &amp; 1200'!$D:$D,ROW())="","",INDEX('Display 730 &amp; 1200'!$D:$D,ROW()))</f>
        <v/>
      </c>
      <c r="D2673">
        <f>IF($C2673="",0,SUMIFS(#REF!,#REF!,$C2673,#REF!,"&gt;="&amp;'Display 730 &amp; 1200'!$AN$10,#REF!,"&lt;="&amp;'Display 730 &amp; 1200'!$AN$9))</f>
        <v>0</v>
      </c>
      <c r="E2673">
        <f>IF($C2673="",0,SUMIFS(#REF!,#REF!,$C2673,#REF!,"&gt;="&amp;'Display 730 &amp; 1200'!$AN$12,#REF!,"&lt;="&amp;'Display 730 &amp; 1200'!$AN$11))</f>
        <v>0</v>
      </c>
    </row>
    <row r="2674" spans="1:5">
      <c r="A2674" t="str">
        <f>IF(INDEX('Display 730 &amp; 1200'!$A:$A,ROW())="","",INDEX('Display 730 &amp; 1200'!$A:$A,ROW()))</f>
        <v/>
      </c>
      <c r="B2674" t="str">
        <f>IF(INDEX('Display 730 &amp; 1200'!$B:$B,ROW())="","",INDEX('Display 730 &amp; 1200'!$B:$B,ROW()))</f>
        <v/>
      </c>
      <c r="C2674" t="str">
        <f>IF(INDEX('Display 730 &amp; 1200'!$D:$D,ROW())="","",INDEX('Display 730 &amp; 1200'!$D:$D,ROW()))</f>
        <v/>
      </c>
      <c r="D2674">
        <f>IF($C2674="",0,SUMIFS(#REF!,#REF!,$C2674,#REF!,"&gt;="&amp;'Display 730 &amp; 1200'!$AN$10,#REF!,"&lt;="&amp;'Display 730 &amp; 1200'!$AN$9))</f>
        <v>0</v>
      </c>
      <c r="E2674">
        <f>IF($C2674="",0,SUMIFS(#REF!,#REF!,$C2674,#REF!,"&gt;="&amp;'Display 730 &amp; 1200'!$AN$12,#REF!,"&lt;="&amp;'Display 730 &amp; 1200'!$AN$11))</f>
        <v>0</v>
      </c>
    </row>
    <row r="2675" spans="1:5">
      <c r="A2675" t="str">
        <f>IF(INDEX('Display 730 &amp; 1200'!$A:$A,ROW())="","",INDEX('Display 730 &amp; 1200'!$A:$A,ROW()))</f>
        <v/>
      </c>
      <c r="B2675" t="str">
        <f>IF(INDEX('Display 730 &amp; 1200'!$B:$B,ROW())="","",INDEX('Display 730 &amp; 1200'!$B:$B,ROW()))</f>
        <v/>
      </c>
      <c r="C2675" t="str">
        <f>IF(INDEX('Display 730 &amp; 1200'!$D:$D,ROW())="","",INDEX('Display 730 &amp; 1200'!$D:$D,ROW()))</f>
        <v/>
      </c>
      <c r="D2675">
        <f>IF($C2675="",0,SUMIFS(#REF!,#REF!,$C2675,#REF!,"&gt;="&amp;'Display 730 &amp; 1200'!$AN$10,#REF!,"&lt;="&amp;'Display 730 &amp; 1200'!$AN$9))</f>
        <v>0</v>
      </c>
      <c r="E2675">
        <f>IF($C2675="",0,SUMIFS(#REF!,#REF!,$C2675,#REF!,"&gt;="&amp;'Display 730 &amp; 1200'!$AN$12,#REF!,"&lt;="&amp;'Display 730 &amp; 1200'!$AN$11))</f>
        <v>0</v>
      </c>
    </row>
    <row r="2676" spans="1:5">
      <c r="A2676" t="str">
        <f>IF(INDEX('Display 730 &amp; 1200'!$A:$A,ROW())="","",INDEX('Display 730 &amp; 1200'!$A:$A,ROW()))</f>
        <v/>
      </c>
      <c r="B2676" t="str">
        <f>IF(INDEX('Display 730 &amp; 1200'!$B:$B,ROW())="","",INDEX('Display 730 &amp; 1200'!$B:$B,ROW()))</f>
        <v/>
      </c>
      <c r="C2676" t="str">
        <f>IF(INDEX('Display 730 &amp; 1200'!$D:$D,ROW())="","",INDEX('Display 730 &amp; 1200'!$D:$D,ROW()))</f>
        <v/>
      </c>
      <c r="D2676">
        <f>IF($C2676="",0,SUMIFS(#REF!,#REF!,$C2676,#REF!,"&gt;="&amp;'Display 730 &amp; 1200'!$AN$10,#REF!,"&lt;="&amp;'Display 730 &amp; 1200'!$AN$9))</f>
        <v>0</v>
      </c>
      <c r="E2676">
        <f>IF($C2676="",0,SUMIFS(#REF!,#REF!,$C2676,#REF!,"&gt;="&amp;'Display 730 &amp; 1200'!$AN$12,#REF!,"&lt;="&amp;'Display 730 &amp; 1200'!$AN$11))</f>
        <v>0</v>
      </c>
    </row>
    <row r="2677" spans="1:5">
      <c r="A2677" t="str">
        <f>IF(INDEX('Display 730 &amp; 1200'!$A:$A,ROW())="","",INDEX('Display 730 &amp; 1200'!$A:$A,ROW()))</f>
        <v/>
      </c>
      <c r="B2677" t="str">
        <f>IF(INDEX('Display 730 &amp; 1200'!$B:$B,ROW())="","",INDEX('Display 730 &amp; 1200'!$B:$B,ROW()))</f>
        <v/>
      </c>
      <c r="C2677" t="str">
        <f>IF(INDEX('Display 730 &amp; 1200'!$D:$D,ROW())="","",INDEX('Display 730 &amp; 1200'!$D:$D,ROW()))</f>
        <v/>
      </c>
      <c r="D2677">
        <f>IF($C2677="",0,SUMIFS(#REF!,#REF!,$C2677,#REF!,"&gt;="&amp;'Display 730 &amp; 1200'!$AN$10,#REF!,"&lt;="&amp;'Display 730 &amp; 1200'!$AN$9))</f>
        <v>0</v>
      </c>
      <c r="E2677">
        <f>IF($C2677="",0,SUMIFS(#REF!,#REF!,$C2677,#REF!,"&gt;="&amp;'Display 730 &amp; 1200'!$AN$12,#REF!,"&lt;="&amp;'Display 730 &amp; 1200'!$AN$11))</f>
        <v>0</v>
      </c>
    </row>
    <row r="2678" spans="1:5">
      <c r="A2678" t="str">
        <f>IF(INDEX('Display 730 &amp; 1200'!$A:$A,ROW())="","",INDEX('Display 730 &amp; 1200'!$A:$A,ROW()))</f>
        <v/>
      </c>
      <c r="B2678" t="str">
        <f>IF(INDEX('Display 730 &amp; 1200'!$B:$B,ROW())="","",INDEX('Display 730 &amp; 1200'!$B:$B,ROW()))</f>
        <v/>
      </c>
      <c r="C2678" t="str">
        <f>IF(INDEX('Display 730 &amp; 1200'!$D:$D,ROW())="","",INDEX('Display 730 &amp; 1200'!$D:$D,ROW()))</f>
        <v/>
      </c>
      <c r="D2678">
        <f>IF($C2678="",0,SUMIFS(#REF!,#REF!,$C2678,#REF!,"&gt;="&amp;'Display 730 &amp; 1200'!$AN$10,#REF!,"&lt;="&amp;'Display 730 &amp; 1200'!$AN$9))</f>
        <v>0</v>
      </c>
      <c r="E2678">
        <f>IF($C2678="",0,SUMIFS(#REF!,#REF!,$C2678,#REF!,"&gt;="&amp;'Display 730 &amp; 1200'!$AN$12,#REF!,"&lt;="&amp;'Display 730 &amp; 1200'!$AN$11))</f>
        <v>0</v>
      </c>
    </row>
    <row r="2679" spans="1:5">
      <c r="A2679" t="str">
        <f>IF(INDEX('Display 730 &amp; 1200'!$A:$A,ROW())="","",INDEX('Display 730 &amp; 1200'!$A:$A,ROW()))</f>
        <v/>
      </c>
      <c r="B2679" t="str">
        <f>IF(INDEX('Display 730 &amp; 1200'!$B:$B,ROW())="","",INDEX('Display 730 &amp; 1200'!$B:$B,ROW()))</f>
        <v/>
      </c>
      <c r="C2679" t="str">
        <f>IF(INDEX('Display 730 &amp; 1200'!$D:$D,ROW())="","",INDEX('Display 730 &amp; 1200'!$D:$D,ROW()))</f>
        <v/>
      </c>
      <c r="D2679">
        <f>IF($C2679="",0,SUMIFS(#REF!,#REF!,$C2679,#REF!,"&gt;="&amp;'Display 730 &amp; 1200'!$AN$10,#REF!,"&lt;="&amp;'Display 730 &amp; 1200'!$AN$9))</f>
        <v>0</v>
      </c>
      <c r="E2679">
        <f>IF($C2679="",0,SUMIFS(#REF!,#REF!,$C2679,#REF!,"&gt;="&amp;'Display 730 &amp; 1200'!$AN$12,#REF!,"&lt;="&amp;'Display 730 &amp; 1200'!$AN$11))</f>
        <v>0</v>
      </c>
    </row>
    <row r="2680" spans="1:5">
      <c r="A2680" t="str">
        <f>IF(INDEX('Display 730 &amp; 1200'!$A:$A,ROW())="","",INDEX('Display 730 &amp; 1200'!$A:$A,ROW()))</f>
        <v/>
      </c>
      <c r="B2680" t="str">
        <f>IF(INDEX('Display 730 &amp; 1200'!$B:$B,ROW())="","",INDEX('Display 730 &amp; 1200'!$B:$B,ROW()))</f>
        <v/>
      </c>
      <c r="C2680" t="str">
        <f>IF(INDEX('Display 730 &amp; 1200'!$D:$D,ROW())="","",INDEX('Display 730 &amp; 1200'!$D:$D,ROW()))</f>
        <v/>
      </c>
      <c r="D2680">
        <f>IF($C2680="",0,SUMIFS(#REF!,#REF!,$C2680,#REF!,"&gt;="&amp;'Display 730 &amp; 1200'!$AN$10,#REF!,"&lt;="&amp;'Display 730 &amp; 1200'!$AN$9))</f>
        <v>0</v>
      </c>
      <c r="E2680">
        <f>IF($C2680="",0,SUMIFS(#REF!,#REF!,$C2680,#REF!,"&gt;="&amp;'Display 730 &amp; 1200'!$AN$12,#REF!,"&lt;="&amp;'Display 730 &amp; 1200'!$AN$11))</f>
        <v>0</v>
      </c>
    </row>
    <row r="2681" spans="1:5">
      <c r="A2681" t="str">
        <f>IF(INDEX('Display 730 &amp; 1200'!$A:$A,ROW())="","",INDEX('Display 730 &amp; 1200'!$A:$A,ROW()))</f>
        <v/>
      </c>
      <c r="B2681" t="str">
        <f>IF(INDEX('Display 730 &amp; 1200'!$B:$B,ROW())="","",INDEX('Display 730 &amp; 1200'!$B:$B,ROW()))</f>
        <v/>
      </c>
      <c r="C2681" t="str">
        <f>IF(INDEX('Display 730 &amp; 1200'!$D:$D,ROW())="","",INDEX('Display 730 &amp; 1200'!$D:$D,ROW()))</f>
        <v/>
      </c>
      <c r="D2681">
        <f>IF($C2681="",0,SUMIFS(#REF!,#REF!,$C2681,#REF!,"&gt;="&amp;'Display 730 &amp; 1200'!$AN$10,#REF!,"&lt;="&amp;'Display 730 &amp; 1200'!$AN$9))</f>
        <v>0</v>
      </c>
      <c r="E2681">
        <f>IF($C2681="",0,SUMIFS(#REF!,#REF!,$C2681,#REF!,"&gt;="&amp;'Display 730 &amp; 1200'!$AN$12,#REF!,"&lt;="&amp;'Display 730 &amp; 1200'!$AN$11))</f>
        <v>0</v>
      </c>
    </row>
    <row r="2682" spans="1:5">
      <c r="A2682" t="str">
        <f>IF(INDEX('Display 730 &amp; 1200'!$A:$A,ROW())="","",INDEX('Display 730 &amp; 1200'!$A:$A,ROW()))</f>
        <v/>
      </c>
      <c r="B2682" t="str">
        <f>IF(INDEX('Display 730 &amp; 1200'!$B:$B,ROW())="","",INDEX('Display 730 &amp; 1200'!$B:$B,ROW()))</f>
        <v/>
      </c>
      <c r="C2682" t="str">
        <f>IF(INDEX('Display 730 &amp; 1200'!$D:$D,ROW())="","",INDEX('Display 730 &amp; 1200'!$D:$D,ROW()))</f>
        <v/>
      </c>
      <c r="D2682">
        <f>IF($C2682="",0,SUMIFS(#REF!,#REF!,$C2682,#REF!,"&gt;="&amp;'Display 730 &amp; 1200'!$AN$10,#REF!,"&lt;="&amp;'Display 730 &amp; 1200'!$AN$9))</f>
        <v>0</v>
      </c>
      <c r="E2682">
        <f>IF($C2682="",0,SUMIFS(#REF!,#REF!,$C2682,#REF!,"&gt;="&amp;'Display 730 &amp; 1200'!$AN$12,#REF!,"&lt;="&amp;'Display 730 &amp; 1200'!$AN$11))</f>
        <v>0</v>
      </c>
    </row>
    <row r="2683" spans="1:5">
      <c r="A2683" t="str">
        <f>IF(INDEX('Display 730 &amp; 1200'!$A:$A,ROW())="","",INDEX('Display 730 &amp; 1200'!$A:$A,ROW()))</f>
        <v/>
      </c>
      <c r="B2683" t="str">
        <f>IF(INDEX('Display 730 &amp; 1200'!$B:$B,ROW())="","",INDEX('Display 730 &amp; 1200'!$B:$B,ROW()))</f>
        <v/>
      </c>
      <c r="C2683" t="str">
        <f>IF(INDEX('Display 730 &amp; 1200'!$D:$D,ROW())="","",INDEX('Display 730 &amp; 1200'!$D:$D,ROW()))</f>
        <v/>
      </c>
      <c r="D2683">
        <f>IF($C2683="",0,SUMIFS(#REF!,#REF!,$C2683,#REF!,"&gt;="&amp;'Display 730 &amp; 1200'!$AN$10,#REF!,"&lt;="&amp;'Display 730 &amp; 1200'!$AN$9))</f>
        <v>0</v>
      </c>
      <c r="E2683">
        <f>IF($C2683="",0,SUMIFS(#REF!,#REF!,$C2683,#REF!,"&gt;="&amp;'Display 730 &amp; 1200'!$AN$12,#REF!,"&lt;="&amp;'Display 730 &amp; 1200'!$AN$11))</f>
        <v>0</v>
      </c>
    </row>
    <row r="2684" spans="1:5">
      <c r="A2684" t="str">
        <f>IF(INDEX('Display 730 &amp; 1200'!$A:$A,ROW())="","",INDEX('Display 730 &amp; 1200'!$A:$A,ROW()))</f>
        <v/>
      </c>
      <c r="B2684" t="str">
        <f>IF(INDEX('Display 730 &amp; 1200'!$B:$B,ROW())="","",INDEX('Display 730 &amp; 1200'!$B:$B,ROW()))</f>
        <v/>
      </c>
      <c r="C2684" t="str">
        <f>IF(INDEX('Display 730 &amp; 1200'!$D:$D,ROW())="","",INDEX('Display 730 &amp; 1200'!$D:$D,ROW()))</f>
        <v/>
      </c>
      <c r="D2684">
        <f>IF($C2684="",0,SUMIFS(#REF!,#REF!,$C2684,#REF!,"&gt;="&amp;'Display 730 &amp; 1200'!$AN$10,#REF!,"&lt;="&amp;'Display 730 &amp; 1200'!$AN$9))</f>
        <v>0</v>
      </c>
      <c r="E2684">
        <f>IF($C2684="",0,SUMIFS(#REF!,#REF!,$C2684,#REF!,"&gt;="&amp;'Display 730 &amp; 1200'!$AN$12,#REF!,"&lt;="&amp;'Display 730 &amp; 1200'!$AN$11))</f>
        <v>0</v>
      </c>
    </row>
    <row r="2685" spans="1:5">
      <c r="A2685" t="str">
        <f>IF(INDEX('Display 730 &amp; 1200'!$A:$A,ROW())="","",INDEX('Display 730 &amp; 1200'!$A:$A,ROW()))</f>
        <v/>
      </c>
      <c r="B2685" t="str">
        <f>IF(INDEX('Display 730 &amp; 1200'!$B:$B,ROW())="","",INDEX('Display 730 &amp; 1200'!$B:$B,ROW()))</f>
        <v/>
      </c>
      <c r="C2685" t="str">
        <f>IF(INDEX('Display 730 &amp; 1200'!$D:$D,ROW())="","",INDEX('Display 730 &amp; 1200'!$D:$D,ROW()))</f>
        <v/>
      </c>
      <c r="D2685">
        <f>IF($C2685="",0,SUMIFS(#REF!,#REF!,$C2685,#REF!,"&gt;="&amp;'Display 730 &amp; 1200'!$AN$10,#REF!,"&lt;="&amp;'Display 730 &amp; 1200'!$AN$9))</f>
        <v>0</v>
      </c>
      <c r="E2685">
        <f>IF($C2685="",0,SUMIFS(#REF!,#REF!,$C2685,#REF!,"&gt;="&amp;'Display 730 &amp; 1200'!$AN$12,#REF!,"&lt;="&amp;'Display 730 &amp; 1200'!$AN$11))</f>
        <v>0</v>
      </c>
    </row>
    <row r="2686" spans="1:5">
      <c r="A2686" t="str">
        <f>IF(INDEX('Display 730 &amp; 1200'!$A:$A,ROW())="","",INDEX('Display 730 &amp; 1200'!$A:$A,ROW()))</f>
        <v/>
      </c>
      <c r="B2686" t="str">
        <f>IF(INDEX('Display 730 &amp; 1200'!$B:$B,ROW())="","",INDEX('Display 730 &amp; 1200'!$B:$B,ROW()))</f>
        <v/>
      </c>
      <c r="C2686" t="str">
        <f>IF(INDEX('Display 730 &amp; 1200'!$D:$D,ROW())="","",INDEX('Display 730 &amp; 1200'!$D:$D,ROW()))</f>
        <v/>
      </c>
      <c r="D2686">
        <f>IF($C2686="",0,SUMIFS(#REF!,#REF!,$C2686,#REF!,"&gt;="&amp;'Display 730 &amp; 1200'!$AN$10,#REF!,"&lt;="&amp;'Display 730 &amp; 1200'!$AN$9))</f>
        <v>0</v>
      </c>
      <c r="E2686">
        <f>IF($C2686="",0,SUMIFS(#REF!,#REF!,$C2686,#REF!,"&gt;="&amp;'Display 730 &amp; 1200'!$AN$12,#REF!,"&lt;="&amp;'Display 730 &amp; 1200'!$AN$11))</f>
        <v>0</v>
      </c>
    </row>
    <row r="2687" spans="1:5">
      <c r="A2687" t="str">
        <f>IF(INDEX('Display 730 &amp; 1200'!$A:$A,ROW())="","",INDEX('Display 730 &amp; 1200'!$A:$A,ROW()))</f>
        <v/>
      </c>
      <c r="B2687" t="str">
        <f>IF(INDEX('Display 730 &amp; 1200'!$B:$B,ROW())="","",INDEX('Display 730 &amp; 1200'!$B:$B,ROW()))</f>
        <v/>
      </c>
      <c r="C2687" t="str">
        <f>IF(INDEX('Display 730 &amp; 1200'!$D:$D,ROW())="","",INDEX('Display 730 &amp; 1200'!$D:$D,ROW()))</f>
        <v/>
      </c>
      <c r="D2687">
        <f>IF($C2687="",0,SUMIFS(#REF!,#REF!,$C2687,#REF!,"&gt;="&amp;'Display 730 &amp; 1200'!$AN$10,#REF!,"&lt;="&amp;'Display 730 &amp; 1200'!$AN$9))</f>
        <v>0</v>
      </c>
      <c r="E2687">
        <f>IF($C2687="",0,SUMIFS(#REF!,#REF!,$C2687,#REF!,"&gt;="&amp;'Display 730 &amp; 1200'!$AN$12,#REF!,"&lt;="&amp;'Display 730 &amp; 1200'!$AN$11))</f>
        <v>0</v>
      </c>
    </row>
    <row r="2688" spans="1:5">
      <c r="A2688" t="str">
        <f>IF(INDEX('Display 730 &amp; 1200'!$A:$A,ROW())="","",INDEX('Display 730 &amp; 1200'!$A:$A,ROW()))</f>
        <v/>
      </c>
      <c r="B2688" t="str">
        <f>IF(INDEX('Display 730 &amp; 1200'!$B:$B,ROW())="","",INDEX('Display 730 &amp; 1200'!$B:$B,ROW()))</f>
        <v/>
      </c>
      <c r="C2688" t="str">
        <f>IF(INDEX('Display 730 &amp; 1200'!$D:$D,ROW())="","",INDEX('Display 730 &amp; 1200'!$D:$D,ROW()))</f>
        <v/>
      </c>
      <c r="D2688">
        <f>IF($C2688="",0,SUMIFS(#REF!,#REF!,$C2688,#REF!,"&gt;="&amp;'Display 730 &amp; 1200'!$AN$10,#REF!,"&lt;="&amp;'Display 730 &amp; 1200'!$AN$9))</f>
        <v>0</v>
      </c>
      <c r="E2688">
        <f>IF($C2688="",0,SUMIFS(#REF!,#REF!,$C2688,#REF!,"&gt;="&amp;'Display 730 &amp; 1200'!$AN$12,#REF!,"&lt;="&amp;'Display 730 &amp; 1200'!$AN$11))</f>
        <v>0</v>
      </c>
    </row>
    <row r="2689" spans="1:5">
      <c r="A2689" t="str">
        <f>IF(INDEX('Display 730 &amp; 1200'!$A:$A,ROW())="","",INDEX('Display 730 &amp; 1200'!$A:$A,ROW()))</f>
        <v/>
      </c>
      <c r="B2689" t="str">
        <f>IF(INDEX('Display 730 &amp; 1200'!$B:$B,ROW())="","",INDEX('Display 730 &amp; 1200'!$B:$B,ROW()))</f>
        <v/>
      </c>
      <c r="C2689" t="str">
        <f>IF(INDEX('Display 730 &amp; 1200'!$D:$D,ROW())="","",INDEX('Display 730 &amp; 1200'!$D:$D,ROW()))</f>
        <v/>
      </c>
      <c r="D2689">
        <f>IF($C2689="",0,SUMIFS(#REF!,#REF!,$C2689,#REF!,"&gt;="&amp;'Display 730 &amp; 1200'!$AN$10,#REF!,"&lt;="&amp;'Display 730 &amp; 1200'!$AN$9))</f>
        <v>0</v>
      </c>
      <c r="E2689">
        <f>IF($C2689="",0,SUMIFS(#REF!,#REF!,$C2689,#REF!,"&gt;="&amp;'Display 730 &amp; 1200'!$AN$12,#REF!,"&lt;="&amp;'Display 730 &amp; 1200'!$AN$11))</f>
        <v>0</v>
      </c>
    </row>
    <row r="2690" spans="1:5">
      <c r="A2690" t="str">
        <f>IF(INDEX('Display 730 &amp; 1200'!$A:$A,ROW())="","",INDEX('Display 730 &amp; 1200'!$A:$A,ROW()))</f>
        <v/>
      </c>
      <c r="B2690" t="str">
        <f>IF(INDEX('Display 730 &amp; 1200'!$B:$B,ROW())="","",INDEX('Display 730 &amp; 1200'!$B:$B,ROW()))</f>
        <v/>
      </c>
      <c r="C2690" t="str">
        <f>IF(INDEX('Display 730 &amp; 1200'!$D:$D,ROW())="","",INDEX('Display 730 &amp; 1200'!$D:$D,ROW()))</f>
        <v/>
      </c>
      <c r="D2690">
        <f>IF($C2690="",0,SUMIFS(#REF!,#REF!,$C2690,#REF!,"&gt;="&amp;'Display 730 &amp; 1200'!$AN$10,#REF!,"&lt;="&amp;'Display 730 &amp; 1200'!$AN$9))</f>
        <v>0</v>
      </c>
      <c r="E2690">
        <f>IF($C2690="",0,SUMIFS(#REF!,#REF!,$C2690,#REF!,"&gt;="&amp;'Display 730 &amp; 1200'!$AN$12,#REF!,"&lt;="&amp;'Display 730 &amp; 1200'!$AN$11))</f>
        <v>0</v>
      </c>
    </row>
    <row r="2691" spans="1:5">
      <c r="A2691" t="str">
        <f>IF(INDEX('Display 730 &amp; 1200'!$A:$A,ROW())="","",INDEX('Display 730 &amp; 1200'!$A:$A,ROW()))</f>
        <v/>
      </c>
      <c r="B2691" t="str">
        <f>IF(INDEX('Display 730 &amp; 1200'!$B:$B,ROW())="","",INDEX('Display 730 &amp; 1200'!$B:$B,ROW()))</f>
        <v/>
      </c>
      <c r="C2691" t="str">
        <f>IF(INDEX('Display 730 &amp; 1200'!$D:$D,ROW())="","",INDEX('Display 730 &amp; 1200'!$D:$D,ROW()))</f>
        <v/>
      </c>
      <c r="D2691">
        <f>IF($C2691="",0,SUMIFS(#REF!,#REF!,$C2691,#REF!,"&gt;="&amp;'Display 730 &amp; 1200'!$AN$10,#REF!,"&lt;="&amp;'Display 730 &amp; 1200'!$AN$9))</f>
        <v>0</v>
      </c>
      <c r="E2691">
        <f>IF($C2691="",0,SUMIFS(#REF!,#REF!,$C2691,#REF!,"&gt;="&amp;'Display 730 &amp; 1200'!$AN$12,#REF!,"&lt;="&amp;'Display 730 &amp; 1200'!$AN$11))</f>
        <v>0</v>
      </c>
    </row>
    <row r="2692" spans="1:5">
      <c r="A2692" t="str">
        <f>IF(INDEX('Display 730 &amp; 1200'!$A:$A,ROW())="","",INDEX('Display 730 &amp; 1200'!$A:$A,ROW()))</f>
        <v/>
      </c>
      <c r="B2692" t="str">
        <f>IF(INDEX('Display 730 &amp; 1200'!$B:$B,ROW())="","",INDEX('Display 730 &amp; 1200'!$B:$B,ROW()))</f>
        <v/>
      </c>
      <c r="C2692" t="str">
        <f>IF(INDEX('Display 730 &amp; 1200'!$D:$D,ROW())="","",INDEX('Display 730 &amp; 1200'!$D:$D,ROW()))</f>
        <v/>
      </c>
      <c r="D2692">
        <f>IF($C2692="",0,SUMIFS(#REF!,#REF!,$C2692,#REF!,"&gt;="&amp;'Display 730 &amp; 1200'!$AN$10,#REF!,"&lt;="&amp;'Display 730 &amp; 1200'!$AN$9))</f>
        <v>0</v>
      </c>
      <c r="E2692">
        <f>IF($C2692="",0,SUMIFS(#REF!,#REF!,$C2692,#REF!,"&gt;="&amp;'Display 730 &amp; 1200'!$AN$12,#REF!,"&lt;="&amp;'Display 730 &amp; 1200'!$AN$11))</f>
        <v>0</v>
      </c>
    </row>
    <row r="2693" spans="1:5">
      <c r="A2693" t="str">
        <f>IF(INDEX('Display 730 &amp; 1200'!$A:$A,ROW())="","",INDEX('Display 730 &amp; 1200'!$A:$A,ROW()))</f>
        <v/>
      </c>
      <c r="B2693" t="str">
        <f>IF(INDEX('Display 730 &amp; 1200'!$B:$B,ROW())="","",INDEX('Display 730 &amp; 1200'!$B:$B,ROW()))</f>
        <v/>
      </c>
      <c r="C2693" t="str">
        <f>IF(INDEX('Display 730 &amp; 1200'!$D:$D,ROW())="","",INDEX('Display 730 &amp; 1200'!$D:$D,ROW()))</f>
        <v/>
      </c>
      <c r="D2693">
        <f>IF($C2693="",0,SUMIFS(#REF!,#REF!,$C2693,#REF!,"&gt;="&amp;'Display 730 &amp; 1200'!$AN$10,#REF!,"&lt;="&amp;'Display 730 &amp; 1200'!$AN$9))</f>
        <v>0</v>
      </c>
      <c r="E2693">
        <f>IF($C2693="",0,SUMIFS(#REF!,#REF!,$C2693,#REF!,"&gt;="&amp;'Display 730 &amp; 1200'!$AN$12,#REF!,"&lt;="&amp;'Display 730 &amp; 1200'!$AN$11))</f>
        <v>0</v>
      </c>
    </row>
    <row r="2694" spans="1:5">
      <c r="A2694" t="str">
        <f>IF(INDEX('Display 730 &amp; 1200'!$A:$A,ROW())="","",INDEX('Display 730 &amp; 1200'!$A:$A,ROW()))</f>
        <v/>
      </c>
      <c r="B2694" t="str">
        <f>IF(INDEX('Display 730 &amp; 1200'!$B:$B,ROW())="","",INDEX('Display 730 &amp; 1200'!$B:$B,ROW()))</f>
        <v/>
      </c>
      <c r="C2694" t="str">
        <f>IF(INDEX('Display 730 &amp; 1200'!$D:$D,ROW())="","",INDEX('Display 730 &amp; 1200'!$D:$D,ROW()))</f>
        <v/>
      </c>
      <c r="D2694">
        <f>IF($C2694="",0,SUMIFS(#REF!,#REF!,$C2694,#REF!,"&gt;="&amp;'Display 730 &amp; 1200'!$AN$10,#REF!,"&lt;="&amp;'Display 730 &amp; 1200'!$AN$9))</f>
        <v>0</v>
      </c>
      <c r="E2694">
        <f>IF($C2694="",0,SUMIFS(#REF!,#REF!,$C2694,#REF!,"&gt;="&amp;'Display 730 &amp; 1200'!$AN$12,#REF!,"&lt;="&amp;'Display 730 &amp; 1200'!$AN$11))</f>
        <v>0</v>
      </c>
    </row>
    <row r="2695" spans="1:5">
      <c r="A2695" t="str">
        <f>IF(INDEX('Display 730 &amp; 1200'!$A:$A,ROW())="","",INDEX('Display 730 &amp; 1200'!$A:$A,ROW()))</f>
        <v/>
      </c>
      <c r="B2695" t="str">
        <f>IF(INDEX('Display 730 &amp; 1200'!$B:$B,ROW())="","",INDEX('Display 730 &amp; 1200'!$B:$B,ROW()))</f>
        <v/>
      </c>
      <c r="C2695" t="str">
        <f>IF(INDEX('Display 730 &amp; 1200'!$D:$D,ROW())="","",INDEX('Display 730 &amp; 1200'!$D:$D,ROW()))</f>
        <v/>
      </c>
      <c r="D2695">
        <f>IF($C2695="",0,SUMIFS(#REF!,#REF!,$C2695,#REF!,"&gt;="&amp;'Display 730 &amp; 1200'!$AN$10,#REF!,"&lt;="&amp;'Display 730 &amp; 1200'!$AN$9))</f>
        <v>0</v>
      </c>
      <c r="E2695">
        <f>IF($C2695="",0,SUMIFS(#REF!,#REF!,$C2695,#REF!,"&gt;="&amp;'Display 730 &amp; 1200'!$AN$12,#REF!,"&lt;="&amp;'Display 730 &amp; 1200'!$AN$11))</f>
        <v>0</v>
      </c>
    </row>
    <row r="2696" spans="1:5">
      <c r="A2696" t="str">
        <f>IF(INDEX('Display 730 &amp; 1200'!$A:$A,ROW())="","",INDEX('Display 730 &amp; 1200'!$A:$A,ROW()))</f>
        <v/>
      </c>
      <c r="B2696" t="str">
        <f>IF(INDEX('Display 730 &amp; 1200'!$B:$B,ROW())="","",INDEX('Display 730 &amp; 1200'!$B:$B,ROW()))</f>
        <v/>
      </c>
      <c r="C2696" t="str">
        <f>IF(INDEX('Display 730 &amp; 1200'!$D:$D,ROW())="","",INDEX('Display 730 &amp; 1200'!$D:$D,ROW()))</f>
        <v/>
      </c>
      <c r="D2696">
        <f>IF($C2696="",0,SUMIFS(#REF!,#REF!,$C2696,#REF!,"&gt;="&amp;'Display 730 &amp; 1200'!$AN$10,#REF!,"&lt;="&amp;'Display 730 &amp; 1200'!$AN$9))</f>
        <v>0</v>
      </c>
      <c r="E2696">
        <f>IF($C2696="",0,SUMIFS(#REF!,#REF!,$C2696,#REF!,"&gt;="&amp;'Display 730 &amp; 1200'!$AN$12,#REF!,"&lt;="&amp;'Display 730 &amp; 1200'!$AN$11))</f>
        <v>0</v>
      </c>
    </row>
    <row r="2697" spans="1:5">
      <c r="A2697" t="str">
        <f>IF(INDEX('Display 730 &amp; 1200'!$A:$A,ROW())="","",INDEX('Display 730 &amp; 1200'!$A:$A,ROW()))</f>
        <v/>
      </c>
      <c r="B2697" t="str">
        <f>IF(INDEX('Display 730 &amp; 1200'!$B:$B,ROW())="","",INDEX('Display 730 &amp; 1200'!$B:$B,ROW()))</f>
        <v/>
      </c>
      <c r="C2697" t="str">
        <f>IF(INDEX('Display 730 &amp; 1200'!$D:$D,ROW())="","",INDEX('Display 730 &amp; 1200'!$D:$D,ROW()))</f>
        <v/>
      </c>
      <c r="D2697">
        <f>IF($C2697="",0,SUMIFS(#REF!,#REF!,$C2697,#REF!,"&gt;="&amp;'Display 730 &amp; 1200'!$AN$10,#REF!,"&lt;="&amp;'Display 730 &amp; 1200'!$AN$9))</f>
        <v>0</v>
      </c>
      <c r="E2697">
        <f>IF($C2697="",0,SUMIFS(#REF!,#REF!,$C2697,#REF!,"&gt;="&amp;'Display 730 &amp; 1200'!$AN$12,#REF!,"&lt;="&amp;'Display 730 &amp; 1200'!$AN$11))</f>
        <v>0</v>
      </c>
    </row>
    <row r="2698" spans="1:5">
      <c r="A2698" t="str">
        <f>IF(INDEX('Display 730 &amp; 1200'!$A:$A,ROW())="","",INDEX('Display 730 &amp; 1200'!$A:$A,ROW()))</f>
        <v/>
      </c>
      <c r="B2698" t="str">
        <f>IF(INDEX('Display 730 &amp; 1200'!$B:$B,ROW())="","",INDEX('Display 730 &amp; 1200'!$B:$B,ROW()))</f>
        <v/>
      </c>
      <c r="C2698" t="str">
        <f>IF(INDEX('Display 730 &amp; 1200'!$D:$D,ROW())="","",INDEX('Display 730 &amp; 1200'!$D:$D,ROW()))</f>
        <v/>
      </c>
      <c r="D2698">
        <f>IF($C2698="",0,SUMIFS(#REF!,#REF!,$C2698,#REF!,"&gt;="&amp;'Display 730 &amp; 1200'!$AN$10,#REF!,"&lt;="&amp;'Display 730 &amp; 1200'!$AN$9))</f>
        <v>0</v>
      </c>
      <c r="E2698">
        <f>IF($C2698="",0,SUMIFS(#REF!,#REF!,$C2698,#REF!,"&gt;="&amp;'Display 730 &amp; 1200'!$AN$12,#REF!,"&lt;="&amp;'Display 730 &amp; 1200'!$AN$11))</f>
        <v>0</v>
      </c>
    </row>
    <row r="2699" spans="1:5">
      <c r="A2699" t="str">
        <f>IF(INDEX('Display 730 &amp; 1200'!$A:$A,ROW())="","",INDEX('Display 730 &amp; 1200'!$A:$A,ROW()))</f>
        <v/>
      </c>
      <c r="B2699" t="str">
        <f>IF(INDEX('Display 730 &amp; 1200'!$B:$B,ROW())="","",INDEX('Display 730 &amp; 1200'!$B:$B,ROW()))</f>
        <v/>
      </c>
      <c r="C2699" t="str">
        <f>IF(INDEX('Display 730 &amp; 1200'!$D:$D,ROW())="","",INDEX('Display 730 &amp; 1200'!$D:$D,ROW()))</f>
        <v/>
      </c>
      <c r="D2699">
        <f>IF($C2699="",0,SUMIFS(#REF!,#REF!,$C2699,#REF!,"&gt;="&amp;'Display 730 &amp; 1200'!$AN$10,#REF!,"&lt;="&amp;'Display 730 &amp; 1200'!$AN$9))</f>
        <v>0</v>
      </c>
      <c r="E2699">
        <f>IF($C2699="",0,SUMIFS(#REF!,#REF!,$C2699,#REF!,"&gt;="&amp;'Display 730 &amp; 1200'!$AN$12,#REF!,"&lt;="&amp;'Display 730 &amp; 1200'!$AN$11))</f>
        <v>0</v>
      </c>
    </row>
    <row r="2700" spans="1:5">
      <c r="A2700" t="str">
        <f>IF(INDEX('Display 730 &amp; 1200'!$A:$A,ROW())="","",INDEX('Display 730 &amp; 1200'!$A:$A,ROW()))</f>
        <v/>
      </c>
      <c r="B2700" t="str">
        <f>IF(INDEX('Display 730 &amp; 1200'!$B:$B,ROW())="","",INDEX('Display 730 &amp; 1200'!$B:$B,ROW()))</f>
        <v/>
      </c>
      <c r="C2700" t="str">
        <f>IF(INDEX('Display 730 &amp; 1200'!$D:$D,ROW())="","",INDEX('Display 730 &amp; 1200'!$D:$D,ROW()))</f>
        <v/>
      </c>
      <c r="D2700">
        <f>IF($C2700="",0,SUMIFS(#REF!,#REF!,$C2700,#REF!,"&gt;="&amp;'Display 730 &amp; 1200'!$AN$10,#REF!,"&lt;="&amp;'Display 730 &amp; 1200'!$AN$9))</f>
        <v>0</v>
      </c>
      <c r="E2700">
        <f>IF($C2700="",0,SUMIFS(#REF!,#REF!,$C2700,#REF!,"&gt;="&amp;'Display 730 &amp; 1200'!$AN$12,#REF!,"&lt;="&amp;'Display 730 &amp; 1200'!$AN$11))</f>
        <v>0</v>
      </c>
    </row>
    <row r="2701" spans="1:5">
      <c r="A2701" t="str">
        <f>IF(INDEX('Display 730 &amp; 1200'!$A:$A,ROW())="","",INDEX('Display 730 &amp; 1200'!$A:$A,ROW()))</f>
        <v/>
      </c>
      <c r="B2701" t="str">
        <f>IF(INDEX('Display 730 &amp; 1200'!$B:$B,ROW())="","",INDEX('Display 730 &amp; 1200'!$B:$B,ROW()))</f>
        <v/>
      </c>
      <c r="C2701" t="str">
        <f>IF(INDEX('Display 730 &amp; 1200'!$D:$D,ROW())="","",INDEX('Display 730 &amp; 1200'!$D:$D,ROW()))</f>
        <v/>
      </c>
      <c r="D2701">
        <f>IF($C2701="",0,SUMIFS(#REF!,#REF!,$C2701,#REF!,"&gt;="&amp;'Display 730 &amp; 1200'!$AN$10,#REF!,"&lt;="&amp;'Display 730 &amp; 1200'!$AN$9))</f>
        <v>0</v>
      </c>
      <c r="E2701">
        <f>IF($C2701="",0,SUMIFS(#REF!,#REF!,$C2701,#REF!,"&gt;="&amp;'Display 730 &amp; 1200'!$AN$12,#REF!,"&lt;="&amp;'Display 730 &amp; 1200'!$AN$11))</f>
        <v>0</v>
      </c>
    </row>
    <row r="2702" spans="1:5">
      <c r="A2702" t="str">
        <f>IF(INDEX('Display 730 &amp; 1200'!$A:$A,ROW())="","",INDEX('Display 730 &amp; 1200'!$A:$A,ROW()))</f>
        <v/>
      </c>
      <c r="B2702" t="str">
        <f>IF(INDEX('Display 730 &amp; 1200'!$B:$B,ROW())="","",INDEX('Display 730 &amp; 1200'!$B:$B,ROW()))</f>
        <v/>
      </c>
      <c r="C2702" t="str">
        <f>IF(INDEX('Display 730 &amp; 1200'!$D:$D,ROW())="","",INDEX('Display 730 &amp; 1200'!$D:$D,ROW()))</f>
        <v/>
      </c>
      <c r="D2702">
        <f>IF($C2702="",0,SUMIFS(#REF!,#REF!,$C2702,#REF!,"&gt;="&amp;'Display 730 &amp; 1200'!$AN$10,#REF!,"&lt;="&amp;'Display 730 &amp; 1200'!$AN$9))</f>
        <v>0</v>
      </c>
      <c r="E2702">
        <f>IF($C2702="",0,SUMIFS(#REF!,#REF!,$C2702,#REF!,"&gt;="&amp;'Display 730 &amp; 1200'!$AN$12,#REF!,"&lt;="&amp;'Display 730 &amp; 1200'!$AN$11))</f>
        <v>0</v>
      </c>
    </row>
    <row r="2703" spans="1:5">
      <c r="A2703" t="str">
        <f>IF(INDEX('Display 730 &amp; 1200'!$A:$A,ROW())="","",INDEX('Display 730 &amp; 1200'!$A:$A,ROW()))</f>
        <v/>
      </c>
      <c r="B2703" t="str">
        <f>IF(INDEX('Display 730 &amp; 1200'!$B:$B,ROW())="","",INDEX('Display 730 &amp; 1200'!$B:$B,ROW()))</f>
        <v/>
      </c>
      <c r="C2703" t="str">
        <f>IF(INDEX('Display 730 &amp; 1200'!$D:$D,ROW())="","",INDEX('Display 730 &amp; 1200'!$D:$D,ROW()))</f>
        <v/>
      </c>
      <c r="D2703">
        <f>IF($C2703="",0,SUMIFS(#REF!,#REF!,$C2703,#REF!,"&gt;="&amp;'Display 730 &amp; 1200'!$AN$10,#REF!,"&lt;="&amp;'Display 730 &amp; 1200'!$AN$9))</f>
        <v>0</v>
      </c>
      <c r="E2703">
        <f>IF($C2703="",0,SUMIFS(#REF!,#REF!,$C2703,#REF!,"&gt;="&amp;'Display 730 &amp; 1200'!$AN$12,#REF!,"&lt;="&amp;'Display 730 &amp; 1200'!$AN$11))</f>
        <v>0</v>
      </c>
    </row>
    <row r="2704" spans="1:5">
      <c r="A2704" t="str">
        <f>IF(INDEX('Display 730 &amp; 1200'!$A:$A,ROW())="","",INDEX('Display 730 &amp; 1200'!$A:$A,ROW()))</f>
        <v/>
      </c>
      <c r="B2704" t="str">
        <f>IF(INDEX('Display 730 &amp; 1200'!$B:$B,ROW())="","",INDEX('Display 730 &amp; 1200'!$B:$B,ROW()))</f>
        <v/>
      </c>
      <c r="C2704" t="str">
        <f>IF(INDEX('Display 730 &amp; 1200'!$D:$D,ROW())="","",INDEX('Display 730 &amp; 1200'!$D:$D,ROW()))</f>
        <v/>
      </c>
      <c r="D2704">
        <f>IF($C2704="",0,SUMIFS(#REF!,#REF!,$C2704,#REF!,"&gt;="&amp;'Display 730 &amp; 1200'!$AN$10,#REF!,"&lt;="&amp;'Display 730 &amp; 1200'!$AN$9))</f>
        <v>0</v>
      </c>
      <c r="E2704">
        <f>IF($C2704="",0,SUMIFS(#REF!,#REF!,$C2704,#REF!,"&gt;="&amp;'Display 730 &amp; 1200'!$AN$12,#REF!,"&lt;="&amp;'Display 730 &amp; 1200'!$AN$11))</f>
        <v>0</v>
      </c>
    </row>
    <row r="2705" spans="1:5">
      <c r="A2705" t="str">
        <f>IF(INDEX('Display 730 &amp; 1200'!$A:$A,ROW())="","",INDEX('Display 730 &amp; 1200'!$A:$A,ROW()))</f>
        <v/>
      </c>
      <c r="B2705" t="str">
        <f>IF(INDEX('Display 730 &amp; 1200'!$B:$B,ROW())="","",INDEX('Display 730 &amp; 1200'!$B:$B,ROW()))</f>
        <v/>
      </c>
      <c r="C2705" t="str">
        <f>IF(INDEX('Display 730 &amp; 1200'!$D:$D,ROW())="","",INDEX('Display 730 &amp; 1200'!$D:$D,ROW()))</f>
        <v/>
      </c>
      <c r="D2705">
        <f>IF($C2705="",0,SUMIFS(#REF!,#REF!,$C2705,#REF!,"&gt;="&amp;'Display 730 &amp; 1200'!$AN$10,#REF!,"&lt;="&amp;'Display 730 &amp; 1200'!$AN$9))</f>
        <v>0</v>
      </c>
      <c r="E2705">
        <f>IF($C2705="",0,SUMIFS(#REF!,#REF!,$C2705,#REF!,"&gt;="&amp;'Display 730 &amp; 1200'!$AN$12,#REF!,"&lt;="&amp;'Display 730 &amp; 1200'!$AN$11))</f>
        <v>0</v>
      </c>
    </row>
    <row r="2706" spans="1:5">
      <c r="A2706" t="str">
        <f>IF(INDEX('Display 730 &amp; 1200'!$A:$A,ROW())="","",INDEX('Display 730 &amp; 1200'!$A:$A,ROW()))</f>
        <v/>
      </c>
      <c r="B2706" t="str">
        <f>IF(INDEX('Display 730 &amp; 1200'!$B:$B,ROW())="","",INDEX('Display 730 &amp; 1200'!$B:$B,ROW()))</f>
        <v/>
      </c>
      <c r="C2706" t="str">
        <f>IF(INDEX('Display 730 &amp; 1200'!$D:$D,ROW())="","",INDEX('Display 730 &amp; 1200'!$D:$D,ROW()))</f>
        <v/>
      </c>
      <c r="D2706">
        <f>IF($C2706="",0,SUMIFS(#REF!,#REF!,$C2706,#REF!,"&gt;="&amp;'Display 730 &amp; 1200'!$AN$10,#REF!,"&lt;="&amp;'Display 730 &amp; 1200'!$AN$9))</f>
        <v>0</v>
      </c>
      <c r="E2706">
        <f>IF($C2706="",0,SUMIFS(#REF!,#REF!,$C2706,#REF!,"&gt;="&amp;'Display 730 &amp; 1200'!$AN$12,#REF!,"&lt;="&amp;'Display 730 &amp; 1200'!$AN$11))</f>
        <v>0</v>
      </c>
    </row>
    <row r="2707" spans="1:5">
      <c r="A2707" t="str">
        <f>IF(INDEX('Display 730 &amp; 1200'!$A:$A,ROW())="","",INDEX('Display 730 &amp; 1200'!$A:$A,ROW()))</f>
        <v/>
      </c>
      <c r="B2707" t="str">
        <f>IF(INDEX('Display 730 &amp; 1200'!$B:$B,ROW())="","",INDEX('Display 730 &amp; 1200'!$B:$B,ROW()))</f>
        <v/>
      </c>
      <c r="C2707" t="str">
        <f>IF(INDEX('Display 730 &amp; 1200'!$D:$D,ROW())="","",INDEX('Display 730 &amp; 1200'!$D:$D,ROW()))</f>
        <v/>
      </c>
      <c r="D2707">
        <f>IF($C2707="",0,SUMIFS(#REF!,#REF!,$C2707,#REF!,"&gt;="&amp;'Display 730 &amp; 1200'!$AN$10,#REF!,"&lt;="&amp;'Display 730 &amp; 1200'!$AN$9))</f>
        <v>0</v>
      </c>
      <c r="E2707">
        <f>IF($C2707="",0,SUMIFS(#REF!,#REF!,$C2707,#REF!,"&gt;="&amp;'Display 730 &amp; 1200'!$AN$12,#REF!,"&lt;="&amp;'Display 730 &amp; 1200'!$AN$11))</f>
        <v>0</v>
      </c>
    </row>
    <row r="2708" spans="1:5">
      <c r="A2708" t="str">
        <f>IF(INDEX('Display 730 &amp; 1200'!$A:$A,ROW())="","",INDEX('Display 730 &amp; 1200'!$A:$A,ROW()))</f>
        <v/>
      </c>
      <c r="B2708" t="str">
        <f>IF(INDEX('Display 730 &amp; 1200'!$B:$B,ROW())="","",INDEX('Display 730 &amp; 1200'!$B:$B,ROW()))</f>
        <v/>
      </c>
      <c r="C2708" t="str">
        <f>IF(INDEX('Display 730 &amp; 1200'!$D:$D,ROW())="","",INDEX('Display 730 &amp; 1200'!$D:$D,ROW()))</f>
        <v/>
      </c>
      <c r="D2708">
        <f>IF($C2708="",0,SUMIFS(#REF!,#REF!,$C2708,#REF!,"&gt;="&amp;'Display 730 &amp; 1200'!$AN$10,#REF!,"&lt;="&amp;'Display 730 &amp; 1200'!$AN$9))</f>
        <v>0</v>
      </c>
      <c r="E2708">
        <f>IF($C2708="",0,SUMIFS(#REF!,#REF!,$C2708,#REF!,"&gt;="&amp;'Display 730 &amp; 1200'!$AN$12,#REF!,"&lt;="&amp;'Display 730 &amp; 1200'!$AN$11))</f>
        <v>0</v>
      </c>
    </row>
    <row r="2709" spans="1:5">
      <c r="A2709" t="str">
        <f>IF(INDEX('Display 730 &amp; 1200'!$A:$A,ROW())="","",INDEX('Display 730 &amp; 1200'!$A:$A,ROW()))</f>
        <v/>
      </c>
      <c r="B2709" t="str">
        <f>IF(INDEX('Display 730 &amp; 1200'!$B:$B,ROW())="","",INDEX('Display 730 &amp; 1200'!$B:$B,ROW()))</f>
        <v/>
      </c>
      <c r="C2709" t="str">
        <f>IF(INDEX('Display 730 &amp; 1200'!$D:$D,ROW())="","",INDEX('Display 730 &amp; 1200'!$D:$D,ROW()))</f>
        <v/>
      </c>
      <c r="D2709">
        <f>IF($C2709="",0,SUMIFS(#REF!,#REF!,$C2709,#REF!,"&gt;="&amp;'Display 730 &amp; 1200'!$AN$10,#REF!,"&lt;="&amp;'Display 730 &amp; 1200'!$AN$9))</f>
        <v>0</v>
      </c>
      <c r="E2709">
        <f>IF($C2709="",0,SUMIFS(#REF!,#REF!,$C2709,#REF!,"&gt;="&amp;'Display 730 &amp; 1200'!$AN$12,#REF!,"&lt;="&amp;'Display 730 &amp; 1200'!$AN$11))</f>
        <v>0</v>
      </c>
    </row>
    <row r="2710" spans="1:5">
      <c r="A2710" t="str">
        <f>IF(INDEX('Display 730 &amp; 1200'!$A:$A,ROW())="","",INDEX('Display 730 &amp; 1200'!$A:$A,ROW()))</f>
        <v/>
      </c>
      <c r="B2710" t="str">
        <f>IF(INDEX('Display 730 &amp; 1200'!$B:$B,ROW())="","",INDEX('Display 730 &amp; 1200'!$B:$B,ROW()))</f>
        <v/>
      </c>
      <c r="C2710" t="str">
        <f>IF(INDEX('Display 730 &amp; 1200'!$D:$D,ROW())="","",INDEX('Display 730 &amp; 1200'!$D:$D,ROW()))</f>
        <v/>
      </c>
      <c r="D2710">
        <f>IF($C2710="",0,SUMIFS(#REF!,#REF!,$C2710,#REF!,"&gt;="&amp;'Display 730 &amp; 1200'!$AN$10,#REF!,"&lt;="&amp;'Display 730 &amp; 1200'!$AN$9))</f>
        <v>0</v>
      </c>
      <c r="E2710">
        <f>IF($C2710="",0,SUMIFS(#REF!,#REF!,$C2710,#REF!,"&gt;="&amp;'Display 730 &amp; 1200'!$AN$12,#REF!,"&lt;="&amp;'Display 730 &amp; 1200'!$AN$11))</f>
        <v>0</v>
      </c>
    </row>
    <row r="2711" spans="1:5">
      <c r="A2711" t="str">
        <f>IF(INDEX('Display 730 &amp; 1200'!$A:$A,ROW())="","",INDEX('Display 730 &amp; 1200'!$A:$A,ROW()))</f>
        <v/>
      </c>
      <c r="B2711" t="str">
        <f>IF(INDEX('Display 730 &amp; 1200'!$B:$B,ROW())="","",INDEX('Display 730 &amp; 1200'!$B:$B,ROW()))</f>
        <v/>
      </c>
      <c r="C2711" t="str">
        <f>IF(INDEX('Display 730 &amp; 1200'!$D:$D,ROW())="","",INDEX('Display 730 &amp; 1200'!$D:$D,ROW()))</f>
        <v/>
      </c>
      <c r="D2711">
        <f>IF($C2711="",0,SUMIFS(#REF!,#REF!,$C2711,#REF!,"&gt;="&amp;'Display 730 &amp; 1200'!$AN$10,#REF!,"&lt;="&amp;'Display 730 &amp; 1200'!$AN$9))</f>
        <v>0</v>
      </c>
      <c r="E2711">
        <f>IF($C2711="",0,SUMIFS(#REF!,#REF!,$C2711,#REF!,"&gt;="&amp;'Display 730 &amp; 1200'!$AN$12,#REF!,"&lt;="&amp;'Display 730 &amp; 1200'!$AN$11))</f>
        <v>0</v>
      </c>
    </row>
    <row r="2712" spans="1:5">
      <c r="A2712" t="str">
        <f>IF(INDEX('Display 730 &amp; 1200'!$A:$A,ROW())="","",INDEX('Display 730 &amp; 1200'!$A:$A,ROW()))</f>
        <v/>
      </c>
      <c r="B2712" t="str">
        <f>IF(INDEX('Display 730 &amp; 1200'!$B:$B,ROW())="","",INDEX('Display 730 &amp; 1200'!$B:$B,ROW()))</f>
        <v/>
      </c>
      <c r="C2712" t="str">
        <f>IF(INDEX('Display 730 &amp; 1200'!$D:$D,ROW())="","",INDEX('Display 730 &amp; 1200'!$D:$D,ROW()))</f>
        <v/>
      </c>
      <c r="D2712">
        <f>IF($C2712="",0,SUMIFS(#REF!,#REF!,$C2712,#REF!,"&gt;="&amp;'Display 730 &amp; 1200'!$AN$10,#REF!,"&lt;="&amp;'Display 730 &amp; 1200'!$AN$9))</f>
        <v>0</v>
      </c>
      <c r="E2712">
        <f>IF($C2712="",0,SUMIFS(#REF!,#REF!,$C2712,#REF!,"&gt;="&amp;'Display 730 &amp; 1200'!$AN$12,#REF!,"&lt;="&amp;'Display 730 &amp; 1200'!$AN$11))</f>
        <v>0</v>
      </c>
    </row>
    <row r="2713" spans="1:5">
      <c r="A2713" t="str">
        <f>IF(INDEX('Display 730 &amp; 1200'!$A:$A,ROW())="","",INDEX('Display 730 &amp; 1200'!$A:$A,ROW()))</f>
        <v/>
      </c>
      <c r="B2713" t="str">
        <f>IF(INDEX('Display 730 &amp; 1200'!$B:$B,ROW())="","",INDEX('Display 730 &amp; 1200'!$B:$B,ROW()))</f>
        <v/>
      </c>
      <c r="C2713" t="str">
        <f>IF(INDEX('Display 730 &amp; 1200'!$D:$D,ROW())="","",INDEX('Display 730 &amp; 1200'!$D:$D,ROW()))</f>
        <v/>
      </c>
      <c r="D2713">
        <f>IF($C2713="",0,SUMIFS(#REF!,#REF!,$C2713,#REF!,"&gt;="&amp;'Display 730 &amp; 1200'!$AN$10,#REF!,"&lt;="&amp;'Display 730 &amp; 1200'!$AN$9))</f>
        <v>0</v>
      </c>
      <c r="E2713">
        <f>IF($C2713="",0,SUMIFS(#REF!,#REF!,$C2713,#REF!,"&gt;="&amp;'Display 730 &amp; 1200'!$AN$12,#REF!,"&lt;="&amp;'Display 730 &amp; 1200'!$AN$11))</f>
        <v>0</v>
      </c>
    </row>
    <row r="2714" spans="1:5">
      <c r="A2714" t="str">
        <f>IF(INDEX('Display 730 &amp; 1200'!$A:$A,ROW())="","",INDEX('Display 730 &amp; 1200'!$A:$A,ROW()))</f>
        <v/>
      </c>
      <c r="B2714" t="str">
        <f>IF(INDEX('Display 730 &amp; 1200'!$B:$B,ROW())="","",INDEX('Display 730 &amp; 1200'!$B:$B,ROW()))</f>
        <v/>
      </c>
      <c r="C2714" t="str">
        <f>IF(INDEX('Display 730 &amp; 1200'!$D:$D,ROW())="","",INDEX('Display 730 &amp; 1200'!$D:$D,ROW()))</f>
        <v/>
      </c>
      <c r="D2714">
        <f>IF($C2714="",0,SUMIFS(#REF!,#REF!,$C2714,#REF!,"&gt;="&amp;'Display 730 &amp; 1200'!$AN$10,#REF!,"&lt;="&amp;'Display 730 &amp; 1200'!$AN$9))</f>
        <v>0</v>
      </c>
      <c r="E2714">
        <f>IF($C2714="",0,SUMIFS(#REF!,#REF!,$C2714,#REF!,"&gt;="&amp;'Display 730 &amp; 1200'!$AN$12,#REF!,"&lt;="&amp;'Display 730 &amp; 1200'!$AN$11))</f>
        <v>0</v>
      </c>
    </row>
    <row r="2715" spans="1:5">
      <c r="A2715" t="str">
        <f>IF(INDEX('Display 730 &amp; 1200'!$A:$A,ROW())="","",INDEX('Display 730 &amp; 1200'!$A:$A,ROW()))</f>
        <v/>
      </c>
      <c r="B2715" t="str">
        <f>IF(INDEX('Display 730 &amp; 1200'!$B:$B,ROW())="","",INDEX('Display 730 &amp; 1200'!$B:$B,ROW()))</f>
        <v/>
      </c>
      <c r="C2715" t="str">
        <f>IF(INDEX('Display 730 &amp; 1200'!$D:$D,ROW())="","",INDEX('Display 730 &amp; 1200'!$D:$D,ROW()))</f>
        <v/>
      </c>
      <c r="D2715">
        <f>IF($C2715="",0,SUMIFS(#REF!,#REF!,$C2715,#REF!,"&gt;="&amp;'Display 730 &amp; 1200'!$AN$10,#REF!,"&lt;="&amp;'Display 730 &amp; 1200'!$AN$9))</f>
        <v>0</v>
      </c>
      <c r="E2715">
        <f>IF($C2715="",0,SUMIFS(#REF!,#REF!,$C2715,#REF!,"&gt;="&amp;'Display 730 &amp; 1200'!$AN$12,#REF!,"&lt;="&amp;'Display 730 &amp; 1200'!$AN$11))</f>
        <v>0</v>
      </c>
    </row>
    <row r="2716" spans="1:5">
      <c r="A2716" t="str">
        <f>IF(INDEX('Display 730 &amp; 1200'!$A:$A,ROW())="","",INDEX('Display 730 &amp; 1200'!$A:$A,ROW()))</f>
        <v/>
      </c>
      <c r="B2716" t="str">
        <f>IF(INDEX('Display 730 &amp; 1200'!$B:$B,ROW())="","",INDEX('Display 730 &amp; 1200'!$B:$B,ROW()))</f>
        <v/>
      </c>
      <c r="C2716" t="str">
        <f>IF(INDEX('Display 730 &amp; 1200'!$D:$D,ROW())="","",INDEX('Display 730 &amp; 1200'!$D:$D,ROW()))</f>
        <v/>
      </c>
      <c r="D2716">
        <f>IF($C2716="",0,SUMIFS(#REF!,#REF!,$C2716,#REF!,"&gt;="&amp;'Display 730 &amp; 1200'!$AN$10,#REF!,"&lt;="&amp;'Display 730 &amp; 1200'!$AN$9))</f>
        <v>0</v>
      </c>
      <c r="E2716">
        <f>IF($C2716="",0,SUMIFS(#REF!,#REF!,$C2716,#REF!,"&gt;="&amp;'Display 730 &amp; 1200'!$AN$12,#REF!,"&lt;="&amp;'Display 730 &amp; 1200'!$AN$11))</f>
        <v>0</v>
      </c>
    </row>
    <row r="2717" spans="1:5">
      <c r="A2717" t="str">
        <f>IF(INDEX('Display 730 &amp; 1200'!$A:$A,ROW())="","",INDEX('Display 730 &amp; 1200'!$A:$A,ROW()))</f>
        <v/>
      </c>
      <c r="B2717" t="str">
        <f>IF(INDEX('Display 730 &amp; 1200'!$B:$B,ROW())="","",INDEX('Display 730 &amp; 1200'!$B:$B,ROW()))</f>
        <v/>
      </c>
      <c r="C2717" t="str">
        <f>IF(INDEX('Display 730 &amp; 1200'!$D:$D,ROW())="","",INDEX('Display 730 &amp; 1200'!$D:$D,ROW()))</f>
        <v/>
      </c>
      <c r="D2717">
        <f>IF($C2717="",0,SUMIFS(#REF!,#REF!,$C2717,#REF!,"&gt;="&amp;'Display 730 &amp; 1200'!$AN$10,#REF!,"&lt;="&amp;'Display 730 &amp; 1200'!$AN$9))</f>
        <v>0</v>
      </c>
      <c r="E2717">
        <f>IF($C2717="",0,SUMIFS(#REF!,#REF!,$C2717,#REF!,"&gt;="&amp;'Display 730 &amp; 1200'!$AN$12,#REF!,"&lt;="&amp;'Display 730 &amp; 1200'!$AN$11))</f>
        <v>0</v>
      </c>
    </row>
    <row r="2718" spans="1:5">
      <c r="A2718" t="str">
        <f>IF(INDEX('Display 730 &amp; 1200'!$A:$A,ROW())="","",INDEX('Display 730 &amp; 1200'!$A:$A,ROW()))</f>
        <v/>
      </c>
      <c r="B2718" t="str">
        <f>IF(INDEX('Display 730 &amp; 1200'!$B:$B,ROW())="","",INDEX('Display 730 &amp; 1200'!$B:$B,ROW()))</f>
        <v/>
      </c>
      <c r="C2718" t="str">
        <f>IF(INDEX('Display 730 &amp; 1200'!$D:$D,ROW())="","",INDEX('Display 730 &amp; 1200'!$D:$D,ROW()))</f>
        <v/>
      </c>
      <c r="D2718">
        <f>IF($C2718="",0,SUMIFS(#REF!,#REF!,$C2718,#REF!,"&gt;="&amp;'Display 730 &amp; 1200'!$AN$10,#REF!,"&lt;="&amp;'Display 730 &amp; 1200'!$AN$9))</f>
        <v>0</v>
      </c>
      <c r="E2718">
        <f>IF($C2718="",0,SUMIFS(#REF!,#REF!,$C2718,#REF!,"&gt;="&amp;'Display 730 &amp; 1200'!$AN$12,#REF!,"&lt;="&amp;'Display 730 &amp; 1200'!$AN$11))</f>
        <v>0</v>
      </c>
    </row>
    <row r="2719" spans="1:5">
      <c r="A2719" t="str">
        <f>IF(INDEX('Display 730 &amp; 1200'!$A:$A,ROW())="","",INDEX('Display 730 &amp; 1200'!$A:$A,ROW()))</f>
        <v/>
      </c>
      <c r="B2719" t="str">
        <f>IF(INDEX('Display 730 &amp; 1200'!$B:$B,ROW())="","",INDEX('Display 730 &amp; 1200'!$B:$B,ROW()))</f>
        <v/>
      </c>
      <c r="C2719" t="str">
        <f>IF(INDEX('Display 730 &amp; 1200'!$D:$D,ROW())="","",INDEX('Display 730 &amp; 1200'!$D:$D,ROW()))</f>
        <v/>
      </c>
      <c r="D2719">
        <f>IF($C2719="",0,SUMIFS(#REF!,#REF!,$C2719,#REF!,"&gt;="&amp;'Display 730 &amp; 1200'!$AN$10,#REF!,"&lt;="&amp;'Display 730 &amp; 1200'!$AN$9))</f>
        <v>0</v>
      </c>
      <c r="E2719">
        <f>IF($C2719="",0,SUMIFS(#REF!,#REF!,$C2719,#REF!,"&gt;="&amp;'Display 730 &amp; 1200'!$AN$12,#REF!,"&lt;="&amp;'Display 730 &amp; 1200'!$AN$11))</f>
        <v>0</v>
      </c>
    </row>
    <row r="2720" spans="1:5">
      <c r="A2720" t="str">
        <f>IF(INDEX('Display 730 &amp; 1200'!$A:$A,ROW())="","",INDEX('Display 730 &amp; 1200'!$A:$A,ROW()))</f>
        <v/>
      </c>
      <c r="B2720" t="str">
        <f>IF(INDEX('Display 730 &amp; 1200'!$B:$B,ROW())="","",INDEX('Display 730 &amp; 1200'!$B:$B,ROW()))</f>
        <v/>
      </c>
      <c r="C2720" t="str">
        <f>IF(INDEX('Display 730 &amp; 1200'!$D:$D,ROW())="","",INDEX('Display 730 &amp; 1200'!$D:$D,ROW()))</f>
        <v/>
      </c>
      <c r="D2720">
        <f>IF($C2720="",0,SUMIFS(#REF!,#REF!,$C2720,#REF!,"&gt;="&amp;'Display 730 &amp; 1200'!$AN$10,#REF!,"&lt;="&amp;'Display 730 &amp; 1200'!$AN$9))</f>
        <v>0</v>
      </c>
      <c r="E2720">
        <f>IF($C2720="",0,SUMIFS(#REF!,#REF!,$C2720,#REF!,"&gt;="&amp;'Display 730 &amp; 1200'!$AN$12,#REF!,"&lt;="&amp;'Display 730 &amp; 1200'!$AN$11))</f>
        <v>0</v>
      </c>
    </row>
    <row r="2721" spans="1:5">
      <c r="A2721" t="str">
        <f>IF(INDEX('Display 730 &amp; 1200'!$A:$A,ROW())="","",INDEX('Display 730 &amp; 1200'!$A:$A,ROW()))</f>
        <v/>
      </c>
      <c r="B2721" t="str">
        <f>IF(INDEX('Display 730 &amp; 1200'!$B:$B,ROW())="","",INDEX('Display 730 &amp; 1200'!$B:$B,ROW()))</f>
        <v/>
      </c>
      <c r="C2721" t="str">
        <f>IF(INDEX('Display 730 &amp; 1200'!$D:$D,ROW())="","",INDEX('Display 730 &amp; 1200'!$D:$D,ROW()))</f>
        <v/>
      </c>
      <c r="D2721">
        <f>IF($C2721="",0,SUMIFS(#REF!,#REF!,$C2721,#REF!,"&gt;="&amp;'Display 730 &amp; 1200'!$AN$10,#REF!,"&lt;="&amp;'Display 730 &amp; 1200'!$AN$9))</f>
        <v>0</v>
      </c>
      <c r="E2721">
        <f>IF($C2721="",0,SUMIFS(#REF!,#REF!,$C2721,#REF!,"&gt;="&amp;'Display 730 &amp; 1200'!$AN$12,#REF!,"&lt;="&amp;'Display 730 &amp; 1200'!$AN$11))</f>
        <v>0</v>
      </c>
    </row>
    <row r="2722" spans="1:5">
      <c r="A2722" t="str">
        <f>IF(INDEX('Display 730 &amp; 1200'!$A:$A,ROW())="","",INDEX('Display 730 &amp; 1200'!$A:$A,ROW()))</f>
        <v/>
      </c>
      <c r="B2722" t="str">
        <f>IF(INDEX('Display 730 &amp; 1200'!$B:$B,ROW())="","",INDEX('Display 730 &amp; 1200'!$B:$B,ROW()))</f>
        <v/>
      </c>
      <c r="C2722" t="str">
        <f>IF(INDEX('Display 730 &amp; 1200'!$D:$D,ROW())="","",INDEX('Display 730 &amp; 1200'!$D:$D,ROW()))</f>
        <v/>
      </c>
      <c r="D2722">
        <f>IF($C2722="",0,SUMIFS(#REF!,#REF!,$C2722,#REF!,"&gt;="&amp;'Display 730 &amp; 1200'!$AN$10,#REF!,"&lt;="&amp;'Display 730 &amp; 1200'!$AN$9))</f>
        <v>0</v>
      </c>
      <c r="E2722">
        <f>IF($C2722="",0,SUMIFS(#REF!,#REF!,$C2722,#REF!,"&gt;="&amp;'Display 730 &amp; 1200'!$AN$12,#REF!,"&lt;="&amp;'Display 730 &amp; 1200'!$AN$11))</f>
        <v>0</v>
      </c>
    </row>
    <row r="2723" spans="1:5">
      <c r="A2723" t="str">
        <f>IF(INDEX('Display 730 &amp; 1200'!$A:$A,ROW())="","",INDEX('Display 730 &amp; 1200'!$A:$A,ROW()))</f>
        <v/>
      </c>
      <c r="B2723" t="str">
        <f>IF(INDEX('Display 730 &amp; 1200'!$B:$B,ROW())="","",INDEX('Display 730 &amp; 1200'!$B:$B,ROW()))</f>
        <v/>
      </c>
      <c r="C2723" t="str">
        <f>IF(INDEX('Display 730 &amp; 1200'!$D:$D,ROW())="","",INDEX('Display 730 &amp; 1200'!$D:$D,ROW()))</f>
        <v/>
      </c>
      <c r="D2723">
        <f>IF($C2723="",0,SUMIFS(#REF!,#REF!,$C2723,#REF!,"&gt;="&amp;'Display 730 &amp; 1200'!$AN$10,#REF!,"&lt;="&amp;'Display 730 &amp; 1200'!$AN$9))</f>
        <v>0</v>
      </c>
      <c r="E2723">
        <f>IF($C2723="",0,SUMIFS(#REF!,#REF!,$C2723,#REF!,"&gt;="&amp;'Display 730 &amp; 1200'!$AN$12,#REF!,"&lt;="&amp;'Display 730 &amp; 1200'!$AN$11))</f>
        <v>0</v>
      </c>
    </row>
    <row r="2724" spans="1:5">
      <c r="A2724" t="str">
        <f>IF(INDEX('Display 730 &amp; 1200'!$A:$A,ROW())="","",INDEX('Display 730 &amp; 1200'!$A:$A,ROW()))</f>
        <v/>
      </c>
      <c r="B2724" t="str">
        <f>IF(INDEX('Display 730 &amp; 1200'!$B:$B,ROW())="","",INDEX('Display 730 &amp; 1200'!$B:$B,ROW()))</f>
        <v/>
      </c>
      <c r="C2724" t="str">
        <f>IF(INDEX('Display 730 &amp; 1200'!$D:$D,ROW())="","",INDEX('Display 730 &amp; 1200'!$D:$D,ROW()))</f>
        <v/>
      </c>
      <c r="D2724">
        <f>IF($C2724="",0,SUMIFS(#REF!,#REF!,$C2724,#REF!,"&gt;="&amp;'Display 730 &amp; 1200'!$AN$10,#REF!,"&lt;="&amp;'Display 730 &amp; 1200'!$AN$9))</f>
        <v>0</v>
      </c>
      <c r="E2724">
        <f>IF($C2724="",0,SUMIFS(#REF!,#REF!,$C2724,#REF!,"&gt;="&amp;'Display 730 &amp; 1200'!$AN$12,#REF!,"&lt;="&amp;'Display 730 &amp; 1200'!$AN$11))</f>
        <v>0</v>
      </c>
    </row>
    <row r="2725" spans="1:5">
      <c r="A2725" t="str">
        <f>IF(INDEX('Display 730 &amp; 1200'!$A:$A,ROW())="","",INDEX('Display 730 &amp; 1200'!$A:$A,ROW()))</f>
        <v/>
      </c>
      <c r="B2725" t="str">
        <f>IF(INDEX('Display 730 &amp; 1200'!$B:$B,ROW())="","",INDEX('Display 730 &amp; 1200'!$B:$B,ROW()))</f>
        <v/>
      </c>
      <c r="C2725" t="str">
        <f>IF(INDEX('Display 730 &amp; 1200'!$D:$D,ROW())="","",INDEX('Display 730 &amp; 1200'!$D:$D,ROW()))</f>
        <v/>
      </c>
      <c r="D2725">
        <f>IF($C2725="",0,SUMIFS(#REF!,#REF!,$C2725,#REF!,"&gt;="&amp;'Display 730 &amp; 1200'!$AN$10,#REF!,"&lt;="&amp;'Display 730 &amp; 1200'!$AN$9))</f>
        <v>0</v>
      </c>
      <c r="E2725">
        <f>IF($C2725="",0,SUMIFS(#REF!,#REF!,$C2725,#REF!,"&gt;="&amp;'Display 730 &amp; 1200'!$AN$12,#REF!,"&lt;="&amp;'Display 730 &amp; 1200'!$AN$11))</f>
        <v>0</v>
      </c>
    </row>
    <row r="2726" spans="1:5">
      <c r="A2726" t="str">
        <f>IF(INDEX('Display 730 &amp; 1200'!$A:$A,ROW())="","",INDEX('Display 730 &amp; 1200'!$A:$A,ROW()))</f>
        <v/>
      </c>
      <c r="B2726" t="str">
        <f>IF(INDEX('Display 730 &amp; 1200'!$B:$B,ROW())="","",INDEX('Display 730 &amp; 1200'!$B:$B,ROW()))</f>
        <v/>
      </c>
      <c r="C2726" t="str">
        <f>IF(INDEX('Display 730 &amp; 1200'!$D:$D,ROW())="","",INDEX('Display 730 &amp; 1200'!$D:$D,ROW()))</f>
        <v/>
      </c>
      <c r="D2726">
        <f>IF($C2726="",0,SUMIFS(#REF!,#REF!,$C2726,#REF!,"&gt;="&amp;'Display 730 &amp; 1200'!$AN$10,#REF!,"&lt;="&amp;'Display 730 &amp; 1200'!$AN$9))</f>
        <v>0</v>
      </c>
      <c r="E2726">
        <f>IF($C2726="",0,SUMIFS(#REF!,#REF!,$C2726,#REF!,"&gt;="&amp;'Display 730 &amp; 1200'!$AN$12,#REF!,"&lt;="&amp;'Display 730 &amp; 1200'!$AN$11))</f>
        <v>0</v>
      </c>
    </row>
    <row r="2727" spans="1:5">
      <c r="A2727" t="str">
        <f>IF(INDEX('Display 730 &amp; 1200'!$A:$A,ROW())="","",INDEX('Display 730 &amp; 1200'!$A:$A,ROW()))</f>
        <v/>
      </c>
      <c r="B2727" t="str">
        <f>IF(INDEX('Display 730 &amp; 1200'!$B:$B,ROW())="","",INDEX('Display 730 &amp; 1200'!$B:$B,ROW()))</f>
        <v/>
      </c>
      <c r="C2727" t="str">
        <f>IF(INDEX('Display 730 &amp; 1200'!$D:$D,ROW())="","",INDEX('Display 730 &amp; 1200'!$D:$D,ROW()))</f>
        <v/>
      </c>
      <c r="D2727">
        <f>IF($C2727="",0,SUMIFS(#REF!,#REF!,$C2727,#REF!,"&gt;="&amp;'Display 730 &amp; 1200'!$AN$10,#REF!,"&lt;="&amp;'Display 730 &amp; 1200'!$AN$9))</f>
        <v>0</v>
      </c>
      <c r="E2727">
        <f>IF($C2727="",0,SUMIFS(#REF!,#REF!,$C2727,#REF!,"&gt;="&amp;'Display 730 &amp; 1200'!$AN$12,#REF!,"&lt;="&amp;'Display 730 &amp; 1200'!$AN$11))</f>
        <v>0</v>
      </c>
    </row>
    <row r="2728" spans="1:5">
      <c r="A2728" t="str">
        <f>IF(INDEX('Display 730 &amp; 1200'!$A:$A,ROW())="","",INDEX('Display 730 &amp; 1200'!$A:$A,ROW()))</f>
        <v/>
      </c>
      <c r="B2728" t="str">
        <f>IF(INDEX('Display 730 &amp; 1200'!$B:$B,ROW())="","",INDEX('Display 730 &amp; 1200'!$B:$B,ROW()))</f>
        <v/>
      </c>
      <c r="C2728" t="str">
        <f>IF(INDEX('Display 730 &amp; 1200'!$D:$D,ROW())="","",INDEX('Display 730 &amp; 1200'!$D:$D,ROW()))</f>
        <v/>
      </c>
      <c r="D2728">
        <f>IF($C2728="",0,SUMIFS(#REF!,#REF!,$C2728,#REF!,"&gt;="&amp;'Display 730 &amp; 1200'!$AN$10,#REF!,"&lt;="&amp;'Display 730 &amp; 1200'!$AN$9))</f>
        <v>0</v>
      </c>
      <c r="E2728">
        <f>IF($C2728="",0,SUMIFS(#REF!,#REF!,$C2728,#REF!,"&gt;="&amp;'Display 730 &amp; 1200'!$AN$12,#REF!,"&lt;="&amp;'Display 730 &amp; 1200'!$AN$11))</f>
        <v>0</v>
      </c>
    </row>
    <row r="2729" spans="1:5">
      <c r="A2729" t="str">
        <f>IF(INDEX('Display 730 &amp; 1200'!$A:$A,ROW())="","",INDEX('Display 730 &amp; 1200'!$A:$A,ROW()))</f>
        <v/>
      </c>
      <c r="B2729" t="str">
        <f>IF(INDEX('Display 730 &amp; 1200'!$B:$B,ROW())="","",INDEX('Display 730 &amp; 1200'!$B:$B,ROW()))</f>
        <v/>
      </c>
      <c r="C2729" t="str">
        <f>IF(INDEX('Display 730 &amp; 1200'!$D:$D,ROW())="","",INDEX('Display 730 &amp; 1200'!$D:$D,ROW()))</f>
        <v/>
      </c>
      <c r="D2729">
        <f>IF($C2729="",0,SUMIFS(#REF!,#REF!,$C2729,#REF!,"&gt;="&amp;'Display 730 &amp; 1200'!$AN$10,#REF!,"&lt;="&amp;'Display 730 &amp; 1200'!$AN$9))</f>
        <v>0</v>
      </c>
      <c r="E2729">
        <f>IF($C2729="",0,SUMIFS(#REF!,#REF!,$C2729,#REF!,"&gt;="&amp;'Display 730 &amp; 1200'!$AN$12,#REF!,"&lt;="&amp;'Display 730 &amp; 1200'!$AN$11))</f>
        <v>0</v>
      </c>
    </row>
    <row r="2730" spans="1:5">
      <c r="A2730" t="str">
        <f>IF(INDEX('Display 730 &amp; 1200'!$A:$A,ROW())="","",INDEX('Display 730 &amp; 1200'!$A:$A,ROW()))</f>
        <v/>
      </c>
      <c r="B2730" t="str">
        <f>IF(INDEX('Display 730 &amp; 1200'!$B:$B,ROW())="","",INDEX('Display 730 &amp; 1200'!$B:$B,ROW()))</f>
        <v/>
      </c>
      <c r="C2730" t="str">
        <f>IF(INDEX('Display 730 &amp; 1200'!$D:$D,ROW())="","",INDEX('Display 730 &amp; 1200'!$D:$D,ROW()))</f>
        <v/>
      </c>
      <c r="D2730">
        <f>IF($C2730="",0,SUMIFS(#REF!,#REF!,$C2730,#REF!,"&gt;="&amp;'Display 730 &amp; 1200'!$AN$10,#REF!,"&lt;="&amp;'Display 730 &amp; 1200'!$AN$9))</f>
        <v>0</v>
      </c>
      <c r="E2730">
        <f>IF($C2730="",0,SUMIFS(#REF!,#REF!,$C2730,#REF!,"&gt;="&amp;'Display 730 &amp; 1200'!$AN$12,#REF!,"&lt;="&amp;'Display 730 &amp; 1200'!$AN$11))</f>
        <v>0</v>
      </c>
    </row>
    <row r="2731" spans="1:5">
      <c r="A2731" t="str">
        <f>IF(INDEX('Display 730 &amp; 1200'!$A:$A,ROW())="","",INDEX('Display 730 &amp; 1200'!$A:$A,ROW()))</f>
        <v/>
      </c>
      <c r="B2731" t="str">
        <f>IF(INDEX('Display 730 &amp; 1200'!$B:$B,ROW())="","",INDEX('Display 730 &amp; 1200'!$B:$B,ROW()))</f>
        <v/>
      </c>
      <c r="C2731" t="str">
        <f>IF(INDEX('Display 730 &amp; 1200'!$D:$D,ROW())="","",INDEX('Display 730 &amp; 1200'!$D:$D,ROW()))</f>
        <v/>
      </c>
      <c r="D2731">
        <f>IF($C2731="",0,SUMIFS(#REF!,#REF!,$C2731,#REF!,"&gt;="&amp;'Display 730 &amp; 1200'!$AN$10,#REF!,"&lt;="&amp;'Display 730 &amp; 1200'!$AN$9))</f>
        <v>0</v>
      </c>
      <c r="E2731">
        <f>IF($C2731="",0,SUMIFS(#REF!,#REF!,$C2731,#REF!,"&gt;="&amp;'Display 730 &amp; 1200'!$AN$12,#REF!,"&lt;="&amp;'Display 730 &amp; 1200'!$AN$11))</f>
        <v>0</v>
      </c>
    </row>
    <row r="2732" spans="1:5">
      <c r="A2732" t="str">
        <f>IF(INDEX('Display 730 &amp; 1200'!$A:$A,ROW())="","",INDEX('Display 730 &amp; 1200'!$A:$A,ROW()))</f>
        <v/>
      </c>
      <c r="B2732" t="str">
        <f>IF(INDEX('Display 730 &amp; 1200'!$B:$B,ROW())="","",INDEX('Display 730 &amp; 1200'!$B:$B,ROW()))</f>
        <v/>
      </c>
      <c r="C2732" t="str">
        <f>IF(INDEX('Display 730 &amp; 1200'!$D:$D,ROW())="","",INDEX('Display 730 &amp; 1200'!$D:$D,ROW()))</f>
        <v/>
      </c>
      <c r="D2732">
        <f>IF($C2732="",0,SUMIFS(#REF!,#REF!,$C2732,#REF!,"&gt;="&amp;'Display 730 &amp; 1200'!$AN$10,#REF!,"&lt;="&amp;'Display 730 &amp; 1200'!$AN$9))</f>
        <v>0</v>
      </c>
      <c r="E2732">
        <f>IF($C2732="",0,SUMIFS(#REF!,#REF!,$C2732,#REF!,"&gt;="&amp;'Display 730 &amp; 1200'!$AN$12,#REF!,"&lt;="&amp;'Display 730 &amp; 1200'!$AN$11))</f>
        <v>0</v>
      </c>
    </row>
    <row r="2733" spans="1:5">
      <c r="A2733" t="str">
        <f>IF(INDEX('Display 730 &amp; 1200'!$A:$A,ROW())="","",INDEX('Display 730 &amp; 1200'!$A:$A,ROW()))</f>
        <v/>
      </c>
      <c r="B2733" t="str">
        <f>IF(INDEX('Display 730 &amp; 1200'!$B:$B,ROW())="","",INDEX('Display 730 &amp; 1200'!$B:$B,ROW()))</f>
        <v/>
      </c>
      <c r="C2733" t="str">
        <f>IF(INDEX('Display 730 &amp; 1200'!$D:$D,ROW())="","",INDEX('Display 730 &amp; 1200'!$D:$D,ROW()))</f>
        <v/>
      </c>
      <c r="D2733">
        <f>IF($C2733="",0,SUMIFS(#REF!,#REF!,$C2733,#REF!,"&gt;="&amp;'Display 730 &amp; 1200'!$AN$10,#REF!,"&lt;="&amp;'Display 730 &amp; 1200'!$AN$9))</f>
        <v>0</v>
      </c>
      <c r="E2733">
        <f>IF($C2733="",0,SUMIFS(#REF!,#REF!,$C2733,#REF!,"&gt;="&amp;'Display 730 &amp; 1200'!$AN$12,#REF!,"&lt;="&amp;'Display 730 &amp; 1200'!$AN$11))</f>
        <v>0</v>
      </c>
    </row>
    <row r="2734" spans="1:5">
      <c r="A2734" t="str">
        <f>IF(INDEX('Display 730 &amp; 1200'!$A:$A,ROW())="","",INDEX('Display 730 &amp; 1200'!$A:$A,ROW()))</f>
        <v/>
      </c>
      <c r="B2734" t="str">
        <f>IF(INDEX('Display 730 &amp; 1200'!$B:$B,ROW())="","",INDEX('Display 730 &amp; 1200'!$B:$B,ROW()))</f>
        <v/>
      </c>
      <c r="C2734" t="str">
        <f>IF(INDEX('Display 730 &amp; 1200'!$D:$D,ROW())="","",INDEX('Display 730 &amp; 1200'!$D:$D,ROW()))</f>
        <v/>
      </c>
      <c r="D2734">
        <f>IF($C2734="",0,SUMIFS(#REF!,#REF!,$C2734,#REF!,"&gt;="&amp;'Display 730 &amp; 1200'!$AN$10,#REF!,"&lt;="&amp;'Display 730 &amp; 1200'!$AN$9))</f>
        <v>0</v>
      </c>
      <c r="E2734">
        <f>IF($C2734="",0,SUMIFS(#REF!,#REF!,$C2734,#REF!,"&gt;="&amp;'Display 730 &amp; 1200'!$AN$12,#REF!,"&lt;="&amp;'Display 730 &amp; 1200'!$AN$11))</f>
        <v>0</v>
      </c>
    </row>
    <row r="2735" spans="1:5">
      <c r="A2735" t="str">
        <f>IF(INDEX('Display 730 &amp; 1200'!$A:$A,ROW())="","",INDEX('Display 730 &amp; 1200'!$A:$A,ROW()))</f>
        <v/>
      </c>
      <c r="B2735" t="str">
        <f>IF(INDEX('Display 730 &amp; 1200'!$B:$B,ROW())="","",INDEX('Display 730 &amp; 1200'!$B:$B,ROW()))</f>
        <v/>
      </c>
      <c r="C2735" t="str">
        <f>IF(INDEX('Display 730 &amp; 1200'!$D:$D,ROW())="","",INDEX('Display 730 &amp; 1200'!$D:$D,ROW()))</f>
        <v/>
      </c>
      <c r="D2735">
        <f>IF($C2735="",0,SUMIFS(#REF!,#REF!,$C2735,#REF!,"&gt;="&amp;'Display 730 &amp; 1200'!$AN$10,#REF!,"&lt;="&amp;'Display 730 &amp; 1200'!$AN$9))</f>
        <v>0</v>
      </c>
      <c r="E2735">
        <f>IF($C2735="",0,SUMIFS(#REF!,#REF!,$C2735,#REF!,"&gt;="&amp;'Display 730 &amp; 1200'!$AN$12,#REF!,"&lt;="&amp;'Display 730 &amp; 1200'!$AN$11))</f>
        <v>0</v>
      </c>
    </row>
    <row r="2736" spans="1:5">
      <c r="A2736" t="str">
        <f>IF(INDEX('Display 730 &amp; 1200'!$A:$A,ROW())="","",INDEX('Display 730 &amp; 1200'!$A:$A,ROW()))</f>
        <v/>
      </c>
      <c r="B2736" t="str">
        <f>IF(INDEX('Display 730 &amp; 1200'!$B:$B,ROW())="","",INDEX('Display 730 &amp; 1200'!$B:$B,ROW()))</f>
        <v/>
      </c>
      <c r="C2736" t="str">
        <f>IF(INDEX('Display 730 &amp; 1200'!$D:$D,ROW())="","",INDEX('Display 730 &amp; 1200'!$D:$D,ROW()))</f>
        <v/>
      </c>
      <c r="D2736">
        <f>IF($C2736="",0,SUMIFS(#REF!,#REF!,$C2736,#REF!,"&gt;="&amp;'Display 730 &amp; 1200'!$AN$10,#REF!,"&lt;="&amp;'Display 730 &amp; 1200'!$AN$9))</f>
        <v>0</v>
      </c>
      <c r="E2736">
        <f>IF($C2736="",0,SUMIFS(#REF!,#REF!,$C2736,#REF!,"&gt;="&amp;'Display 730 &amp; 1200'!$AN$12,#REF!,"&lt;="&amp;'Display 730 &amp; 1200'!$AN$11))</f>
        <v>0</v>
      </c>
    </row>
    <row r="2737" spans="1:5">
      <c r="A2737" t="str">
        <f>IF(INDEX('Display 730 &amp; 1200'!$A:$A,ROW())="","",INDEX('Display 730 &amp; 1200'!$A:$A,ROW()))</f>
        <v/>
      </c>
      <c r="B2737" t="str">
        <f>IF(INDEX('Display 730 &amp; 1200'!$B:$B,ROW())="","",INDEX('Display 730 &amp; 1200'!$B:$B,ROW()))</f>
        <v/>
      </c>
      <c r="C2737" t="str">
        <f>IF(INDEX('Display 730 &amp; 1200'!$D:$D,ROW())="","",INDEX('Display 730 &amp; 1200'!$D:$D,ROW()))</f>
        <v/>
      </c>
      <c r="D2737">
        <f>IF($C2737="",0,SUMIFS(#REF!,#REF!,$C2737,#REF!,"&gt;="&amp;'Display 730 &amp; 1200'!$AN$10,#REF!,"&lt;="&amp;'Display 730 &amp; 1200'!$AN$9))</f>
        <v>0</v>
      </c>
      <c r="E2737">
        <f>IF($C2737="",0,SUMIFS(#REF!,#REF!,$C2737,#REF!,"&gt;="&amp;'Display 730 &amp; 1200'!$AN$12,#REF!,"&lt;="&amp;'Display 730 &amp; 1200'!$AN$11))</f>
        <v>0</v>
      </c>
    </row>
    <row r="2738" spans="1:5">
      <c r="A2738" t="str">
        <f>IF(INDEX('Display 730 &amp; 1200'!$A:$A,ROW())="","",INDEX('Display 730 &amp; 1200'!$A:$A,ROW()))</f>
        <v/>
      </c>
      <c r="B2738" t="str">
        <f>IF(INDEX('Display 730 &amp; 1200'!$B:$B,ROW())="","",INDEX('Display 730 &amp; 1200'!$B:$B,ROW()))</f>
        <v/>
      </c>
      <c r="C2738" t="str">
        <f>IF(INDEX('Display 730 &amp; 1200'!$D:$D,ROW())="","",INDEX('Display 730 &amp; 1200'!$D:$D,ROW()))</f>
        <v/>
      </c>
      <c r="D2738">
        <f>IF($C2738="",0,SUMIFS(#REF!,#REF!,$C2738,#REF!,"&gt;="&amp;'Display 730 &amp; 1200'!$AN$10,#REF!,"&lt;="&amp;'Display 730 &amp; 1200'!$AN$9))</f>
        <v>0</v>
      </c>
      <c r="E2738">
        <f>IF($C2738="",0,SUMIFS(#REF!,#REF!,$C2738,#REF!,"&gt;="&amp;'Display 730 &amp; 1200'!$AN$12,#REF!,"&lt;="&amp;'Display 730 &amp; 1200'!$AN$11))</f>
        <v>0</v>
      </c>
    </row>
    <row r="2739" spans="1:5">
      <c r="A2739" t="str">
        <f>IF(INDEX('Display 730 &amp; 1200'!$A:$A,ROW())="","",INDEX('Display 730 &amp; 1200'!$A:$A,ROW()))</f>
        <v/>
      </c>
      <c r="B2739" t="str">
        <f>IF(INDEX('Display 730 &amp; 1200'!$B:$B,ROW())="","",INDEX('Display 730 &amp; 1200'!$B:$B,ROW()))</f>
        <v/>
      </c>
      <c r="C2739" t="str">
        <f>IF(INDEX('Display 730 &amp; 1200'!$D:$D,ROW())="","",INDEX('Display 730 &amp; 1200'!$D:$D,ROW()))</f>
        <v/>
      </c>
      <c r="D2739">
        <f>IF($C2739="",0,SUMIFS(#REF!,#REF!,$C2739,#REF!,"&gt;="&amp;'Display 730 &amp; 1200'!$AN$10,#REF!,"&lt;="&amp;'Display 730 &amp; 1200'!$AN$9))</f>
        <v>0</v>
      </c>
      <c r="E2739">
        <f>IF($C2739="",0,SUMIFS(#REF!,#REF!,$C2739,#REF!,"&gt;="&amp;'Display 730 &amp; 1200'!$AN$12,#REF!,"&lt;="&amp;'Display 730 &amp; 1200'!$AN$11))</f>
        <v>0</v>
      </c>
    </row>
    <row r="2740" spans="1:5">
      <c r="A2740" t="str">
        <f>IF(INDEX('Display 730 &amp; 1200'!$A:$A,ROW())="","",INDEX('Display 730 &amp; 1200'!$A:$A,ROW()))</f>
        <v/>
      </c>
      <c r="B2740" t="str">
        <f>IF(INDEX('Display 730 &amp; 1200'!$B:$B,ROW())="","",INDEX('Display 730 &amp; 1200'!$B:$B,ROW()))</f>
        <v/>
      </c>
      <c r="C2740" t="str">
        <f>IF(INDEX('Display 730 &amp; 1200'!$D:$D,ROW())="","",INDEX('Display 730 &amp; 1200'!$D:$D,ROW()))</f>
        <v/>
      </c>
      <c r="D2740">
        <f>IF($C2740="",0,SUMIFS(#REF!,#REF!,$C2740,#REF!,"&gt;="&amp;'Display 730 &amp; 1200'!$AN$10,#REF!,"&lt;="&amp;'Display 730 &amp; 1200'!$AN$9))</f>
        <v>0</v>
      </c>
      <c r="E2740">
        <f>IF($C2740="",0,SUMIFS(#REF!,#REF!,$C2740,#REF!,"&gt;="&amp;'Display 730 &amp; 1200'!$AN$12,#REF!,"&lt;="&amp;'Display 730 &amp; 1200'!$AN$11))</f>
        <v>0</v>
      </c>
    </row>
    <row r="2741" spans="1:5">
      <c r="A2741" t="str">
        <f>IF(INDEX('Display 730 &amp; 1200'!$A:$A,ROW())="","",INDEX('Display 730 &amp; 1200'!$A:$A,ROW()))</f>
        <v/>
      </c>
      <c r="B2741" t="str">
        <f>IF(INDEX('Display 730 &amp; 1200'!$B:$B,ROW())="","",INDEX('Display 730 &amp; 1200'!$B:$B,ROW()))</f>
        <v/>
      </c>
      <c r="C2741" t="str">
        <f>IF(INDEX('Display 730 &amp; 1200'!$D:$D,ROW())="","",INDEX('Display 730 &amp; 1200'!$D:$D,ROW()))</f>
        <v/>
      </c>
      <c r="D2741">
        <f>IF($C2741="",0,SUMIFS(#REF!,#REF!,$C2741,#REF!,"&gt;="&amp;'Display 730 &amp; 1200'!$AN$10,#REF!,"&lt;="&amp;'Display 730 &amp; 1200'!$AN$9))</f>
        <v>0</v>
      </c>
      <c r="E2741">
        <f>IF($C2741="",0,SUMIFS(#REF!,#REF!,$C2741,#REF!,"&gt;="&amp;'Display 730 &amp; 1200'!$AN$12,#REF!,"&lt;="&amp;'Display 730 &amp; 1200'!$AN$11))</f>
        <v>0</v>
      </c>
    </row>
    <row r="2742" spans="1:5">
      <c r="A2742" t="str">
        <f>IF(INDEX('Display 730 &amp; 1200'!$A:$A,ROW())="","",INDEX('Display 730 &amp; 1200'!$A:$A,ROW()))</f>
        <v/>
      </c>
      <c r="B2742" t="str">
        <f>IF(INDEX('Display 730 &amp; 1200'!$B:$B,ROW())="","",INDEX('Display 730 &amp; 1200'!$B:$B,ROW()))</f>
        <v/>
      </c>
      <c r="C2742" t="str">
        <f>IF(INDEX('Display 730 &amp; 1200'!$D:$D,ROW())="","",INDEX('Display 730 &amp; 1200'!$D:$D,ROW()))</f>
        <v/>
      </c>
      <c r="D2742">
        <f>IF($C2742="",0,SUMIFS(#REF!,#REF!,$C2742,#REF!,"&gt;="&amp;'Display 730 &amp; 1200'!$AN$10,#REF!,"&lt;="&amp;'Display 730 &amp; 1200'!$AN$9))</f>
        <v>0</v>
      </c>
      <c r="E2742">
        <f>IF($C2742="",0,SUMIFS(#REF!,#REF!,$C2742,#REF!,"&gt;="&amp;'Display 730 &amp; 1200'!$AN$12,#REF!,"&lt;="&amp;'Display 730 &amp; 1200'!$AN$11))</f>
        <v>0</v>
      </c>
    </row>
    <row r="2743" spans="1:5">
      <c r="A2743" t="str">
        <f>IF(INDEX('Display 730 &amp; 1200'!$A:$A,ROW())="","",INDEX('Display 730 &amp; 1200'!$A:$A,ROW()))</f>
        <v/>
      </c>
      <c r="B2743" t="str">
        <f>IF(INDEX('Display 730 &amp; 1200'!$B:$B,ROW())="","",INDEX('Display 730 &amp; 1200'!$B:$B,ROW()))</f>
        <v/>
      </c>
      <c r="C2743" t="str">
        <f>IF(INDEX('Display 730 &amp; 1200'!$D:$D,ROW())="","",INDEX('Display 730 &amp; 1200'!$D:$D,ROW()))</f>
        <v/>
      </c>
      <c r="D2743">
        <f>IF($C2743="",0,SUMIFS(#REF!,#REF!,$C2743,#REF!,"&gt;="&amp;'Display 730 &amp; 1200'!$AN$10,#REF!,"&lt;="&amp;'Display 730 &amp; 1200'!$AN$9))</f>
        <v>0</v>
      </c>
      <c r="E2743">
        <f>IF($C2743="",0,SUMIFS(#REF!,#REF!,$C2743,#REF!,"&gt;="&amp;'Display 730 &amp; 1200'!$AN$12,#REF!,"&lt;="&amp;'Display 730 &amp; 1200'!$AN$11))</f>
        <v>0</v>
      </c>
    </row>
    <row r="2744" spans="1:5">
      <c r="A2744" t="str">
        <f>IF(INDEX('Display 730 &amp; 1200'!$A:$A,ROW())="","",INDEX('Display 730 &amp; 1200'!$A:$A,ROW()))</f>
        <v/>
      </c>
      <c r="B2744" t="str">
        <f>IF(INDEX('Display 730 &amp; 1200'!$B:$B,ROW())="","",INDEX('Display 730 &amp; 1200'!$B:$B,ROW()))</f>
        <v/>
      </c>
      <c r="C2744" t="str">
        <f>IF(INDEX('Display 730 &amp; 1200'!$D:$D,ROW())="","",INDEX('Display 730 &amp; 1200'!$D:$D,ROW()))</f>
        <v/>
      </c>
      <c r="D2744">
        <f>IF($C2744="",0,SUMIFS(#REF!,#REF!,$C2744,#REF!,"&gt;="&amp;'Display 730 &amp; 1200'!$AN$10,#REF!,"&lt;="&amp;'Display 730 &amp; 1200'!$AN$9))</f>
        <v>0</v>
      </c>
      <c r="E2744">
        <f>IF($C2744="",0,SUMIFS(#REF!,#REF!,$C2744,#REF!,"&gt;="&amp;'Display 730 &amp; 1200'!$AN$12,#REF!,"&lt;="&amp;'Display 730 &amp; 1200'!$AN$11))</f>
        <v>0</v>
      </c>
    </row>
    <row r="2745" spans="1:5">
      <c r="A2745" t="str">
        <f>IF(INDEX('Display 730 &amp; 1200'!$A:$A,ROW())="","",INDEX('Display 730 &amp; 1200'!$A:$A,ROW()))</f>
        <v/>
      </c>
      <c r="B2745" t="str">
        <f>IF(INDEX('Display 730 &amp; 1200'!$B:$B,ROW())="","",INDEX('Display 730 &amp; 1200'!$B:$B,ROW()))</f>
        <v/>
      </c>
      <c r="C2745" t="str">
        <f>IF(INDEX('Display 730 &amp; 1200'!$D:$D,ROW())="","",INDEX('Display 730 &amp; 1200'!$D:$D,ROW()))</f>
        <v/>
      </c>
      <c r="D2745">
        <f>IF($C2745="",0,SUMIFS(#REF!,#REF!,$C2745,#REF!,"&gt;="&amp;'Display 730 &amp; 1200'!$AN$10,#REF!,"&lt;="&amp;'Display 730 &amp; 1200'!$AN$9))</f>
        <v>0</v>
      </c>
      <c r="E2745">
        <f>IF($C2745="",0,SUMIFS(#REF!,#REF!,$C2745,#REF!,"&gt;="&amp;'Display 730 &amp; 1200'!$AN$12,#REF!,"&lt;="&amp;'Display 730 &amp; 1200'!$AN$11))</f>
        <v>0</v>
      </c>
    </row>
    <row r="2746" spans="1:5">
      <c r="A2746" t="str">
        <f>IF(INDEX('Display 730 &amp; 1200'!$A:$A,ROW())="","",INDEX('Display 730 &amp; 1200'!$A:$A,ROW()))</f>
        <v/>
      </c>
      <c r="B2746" t="str">
        <f>IF(INDEX('Display 730 &amp; 1200'!$B:$B,ROW())="","",INDEX('Display 730 &amp; 1200'!$B:$B,ROW()))</f>
        <v/>
      </c>
      <c r="C2746" t="str">
        <f>IF(INDEX('Display 730 &amp; 1200'!$D:$D,ROW())="","",INDEX('Display 730 &amp; 1200'!$D:$D,ROW()))</f>
        <v/>
      </c>
      <c r="D2746">
        <f>IF($C2746="",0,SUMIFS(#REF!,#REF!,$C2746,#REF!,"&gt;="&amp;'Display 730 &amp; 1200'!$AN$10,#REF!,"&lt;="&amp;'Display 730 &amp; 1200'!$AN$9))</f>
        <v>0</v>
      </c>
      <c r="E2746">
        <f>IF($C2746="",0,SUMIFS(#REF!,#REF!,$C2746,#REF!,"&gt;="&amp;'Display 730 &amp; 1200'!$AN$12,#REF!,"&lt;="&amp;'Display 730 &amp; 1200'!$AN$11))</f>
        <v>0</v>
      </c>
    </row>
    <row r="2747" spans="1:5">
      <c r="A2747" t="str">
        <f>IF(INDEX('Display 730 &amp; 1200'!$A:$A,ROW())="","",INDEX('Display 730 &amp; 1200'!$A:$A,ROW()))</f>
        <v/>
      </c>
      <c r="B2747" t="str">
        <f>IF(INDEX('Display 730 &amp; 1200'!$B:$B,ROW())="","",INDEX('Display 730 &amp; 1200'!$B:$B,ROW()))</f>
        <v/>
      </c>
      <c r="C2747" t="str">
        <f>IF(INDEX('Display 730 &amp; 1200'!$D:$D,ROW())="","",INDEX('Display 730 &amp; 1200'!$D:$D,ROW()))</f>
        <v/>
      </c>
      <c r="D2747">
        <f>IF($C2747="",0,SUMIFS(#REF!,#REF!,$C2747,#REF!,"&gt;="&amp;'Display 730 &amp; 1200'!$AN$10,#REF!,"&lt;="&amp;'Display 730 &amp; 1200'!$AN$9))</f>
        <v>0</v>
      </c>
      <c r="E2747">
        <f>IF($C2747="",0,SUMIFS(#REF!,#REF!,$C2747,#REF!,"&gt;="&amp;'Display 730 &amp; 1200'!$AN$12,#REF!,"&lt;="&amp;'Display 730 &amp; 1200'!$AN$11))</f>
        <v>0</v>
      </c>
    </row>
    <row r="2748" spans="1:5">
      <c r="A2748" t="str">
        <f>IF(INDEX('Display 730 &amp; 1200'!$A:$A,ROW())="","",INDEX('Display 730 &amp; 1200'!$A:$A,ROW()))</f>
        <v/>
      </c>
      <c r="B2748" t="str">
        <f>IF(INDEX('Display 730 &amp; 1200'!$B:$B,ROW())="","",INDEX('Display 730 &amp; 1200'!$B:$B,ROW()))</f>
        <v/>
      </c>
      <c r="C2748" t="str">
        <f>IF(INDEX('Display 730 &amp; 1200'!$D:$D,ROW())="","",INDEX('Display 730 &amp; 1200'!$D:$D,ROW()))</f>
        <v/>
      </c>
      <c r="D2748">
        <f>IF($C2748="",0,SUMIFS(#REF!,#REF!,$C2748,#REF!,"&gt;="&amp;'Display 730 &amp; 1200'!$AN$10,#REF!,"&lt;="&amp;'Display 730 &amp; 1200'!$AN$9))</f>
        <v>0</v>
      </c>
      <c r="E2748">
        <f>IF($C2748="",0,SUMIFS(#REF!,#REF!,$C2748,#REF!,"&gt;="&amp;'Display 730 &amp; 1200'!$AN$12,#REF!,"&lt;="&amp;'Display 730 &amp; 1200'!$AN$11))</f>
        <v>0</v>
      </c>
    </row>
    <row r="2749" spans="1:5">
      <c r="A2749" t="str">
        <f>IF(INDEX('Display 730 &amp; 1200'!$A:$A,ROW())="","",INDEX('Display 730 &amp; 1200'!$A:$A,ROW()))</f>
        <v/>
      </c>
      <c r="B2749" t="str">
        <f>IF(INDEX('Display 730 &amp; 1200'!$B:$B,ROW())="","",INDEX('Display 730 &amp; 1200'!$B:$B,ROW()))</f>
        <v/>
      </c>
      <c r="C2749" t="str">
        <f>IF(INDEX('Display 730 &amp; 1200'!$D:$D,ROW())="","",INDEX('Display 730 &amp; 1200'!$D:$D,ROW()))</f>
        <v/>
      </c>
      <c r="D2749">
        <f>IF($C2749="",0,SUMIFS(#REF!,#REF!,$C2749,#REF!,"&gt;="&amp;'Display 730 &amp; 1200'!$AN$10,#REF!,"&lt;="&amp;'Display 730 &amp; 1200'!$AN$9))</f>
        <v>0</v>
      </c>
      <c r="E2749">
        <f>IF($C2749="",0,SUMIFS(#REF!,#REF!,$C2749,#REF!,"&gt;="&amp;'Display 730 &amp; 1200'!$AN$12,#REF!,"&lt;="&amp;'Display 730 &amp; 1200'!$AN$11))</f>
        <v>0</v>
      </c>
    </row>
    <row r="2750" spans="1:5">
      <c r="A2750" t="str">
        <f>IF(INDEX('Display 730 &amp; 1200'!$A:$A,ROW())="","",INDEX('Display 730 &amp; 1200'!$A:$A,ROW()))</f>
        <v/>
      </c>
      <c r="B2750" t="str">
        <f>IF(INDEX('Display 730 &amp; 1200'!$B:$B,ROW())="","",INDEX('Display 730 &amp; 1200'!$B:$B,ROW()))</f>
        <v/>
      </c>
      <c r="C2750" t="str">
        <f>IF(INDEX('Display 730 &amp; 1200'!$D:$D,ROW())="","",INDEX('Display 730 &amp; 1200'!$D:$D,ROW()))</f>
        <v/>
      </c>
      <c r="D2750">
        <f>IF($C2750="",0,SUMIFS(#REF!,#REF!,$C2750,#REF!,"&gt;="&amp;'Display 730 &amp; 1200'!$AN$10,#REF!,"&lt;="&amp;'Display 730 &amp; 1200'!$AN$9))</f>
        <v>0</v>
      </c>
      <c r="E2750">
        <f>IF($C2750="",0,SUMIFS(#REF!,#REF!,$C2750,#REF!,"&gt;="&amp;'Display 730 &amp; 1200'!$AN$12,#REF!,"&lt;="&amp;'Display 730 &amp; 1200'!$AN$11))</f>
        <v>0</v>
      </c>
    </row>
    <row r="2751" spans="1:5">
      <c r="A2751" t="str">
        <f>IF(INDEX('Display 730 &amp; 1200'!$A:$A,ROW())="","",INDEX('Display 730 &amp; 1200'!$A:$A,ROW()))</f>
        <v/>
      </c>
      <c r="B2751" t="str">
        <f>IF(INDEX('Display 730 &amp; 1200'!$B:$B,ROW())="","",INDEX('Display 730 &amp; 1200'!$B:$B,ROW()))</f>
        <v/>
      </c>
      <c r="C2751" t="str">
        <f>IF(INDEX('Display 730 &amp; 1200'!$D:$D,ROW())="","",INDEX('Display 730 &amp; 1200'!$D:$D,ROW()))</f>
        <v/>
      </c>
      <c r="D2751">
        <f>IF($C2751="",0,SUMIFS(#REF!,#REF!,$C2751,#REF!,"&gt;="&amp;'Display 730 &amp; 1200'!$AN$10,#REF!,"&lt;="&amp;'Display 730 &amp; 1200'!$AN$9))</f>
        <v>0</v>
      </c>
      <c r="E2751">
        <f>IF($C2751="",0,SUMIFS(#REF!,#REF!,$C2751,#REF!,"&gt;="&amp;'Display 730 &amp; 1200'!$AN$12,#REF!,"&lt;="&amp;'Display 730 &amp; 1200'!$AN$11))</f>
        <v>0</v>
      </c>
    </row>
    <row r="2752" spans="1:5">
      <c r="A2752" t="str">
        <f>IF(INDEX('Display 730 &amp; 1200'!$A:$A,ROW())="","",INDEX('Display 730 &amp; 1200'!$A:$A,ROW()))</f>
        <v/>
      </c>
      <c r="B2752" t="str">
        <f>IF(INDEX('Display 730 &amp; 1200'!$B:$B,ROW())="","",INDEX('Display 730 &amp; 1200'!$B:$B,ROW()))</f>
        <v/>
      </c>
      <c r="C2752" t="str">
        <f>IF(INDEX('Display 730 &amp; 1200'!$D:$D,ROW())="","",INDEX('Display 730 &amp; 1200'!$D:$D,ROW()))</f>
        <v/>
      </c>
      <c r="D2752">
        <f>IF($C2752="",0,SUMIFS(#REF!,#REF!,$C2752,#REF!,"&gt;="&amp;'Display 730 &amp; 1200'!$AN$10,#REF!,"&lt;="&amp;'Display 730 &amp; 1200'!$AN$9))</f>
        <v>0</v>
      </c>
      <c r="E2752">
        <f>IF($C2752="",0,SUMIFS(#REF!,#REF!,$C2752,#REF!,"&gt;="&amp;'Display 730 &amp; 1200'!$AN$12,#REF!,"&lt;="&amp;'Display 730 &amp; 1200'!$AN$11))</f>
        <v>0</v>
      </c>
    </row>
    <row r="2753" spans="1:5">
      <c r="A2753" t="str">
        <f>IF(INDEX('Display 730 &amp; 1200'!$A:$A,ROW())="","",INDEX('Display 730 &amp; 1200'!$A:$A,ROW()))</f>
        <v/>
      </c>
      <c r="B2753" t="str">
        <f>IF(INDEX('Display 730 &amp; 1200'!$B:$B,ROW())="","",INDEX('Display 730 &amp; 1200'!$B:$B,ROW()))</f>
        <v/>
      </c>
      <c r="C2753" t="str">
        <f>IF(INDEX('Display 730 &amp; 1200'!$D:$D,ROW())="","",INDEX('Display 730 &amp; 1200'!$D:$D,ROW()))</f>
        <v/>
      </c>
      <c r="D2753">
        <f>IF($C2753="",0,SUMIFS(#REF!,#REF!,$C2753,#REF!,"&gt;="&amp;'Display 730 &amp; 1200'!$AN$10,#REF!,"&lt;="&amp;'Display 730 &amp; 1200'!$AN$9))</f>
        <v>0</v>
      </c>
      <c r="E2753">
        <f>IF($C2753="",0,SUMIFS(#REF!,#REF!,$C2753,#REF!,"&gt;="&amp;'Display 730 &amp; 1200'!$AN$12,#REF!,"&lt;="&amp;'Display 730 &amp; 1200'!$AN$11))</f>
        <v>0</v>
      </c>
    </row>
    <row r="2754" spans="1:5">
      <c r="A2754" t="str">
        <f>IF(INDEX('Display 730 &amp; 1200'!$A:$A,ROW())="","",INDEX('Display 730 &amp; 1200'!$A:$A,ROW()))</f>
        <v/>
      </c>
      <c r="B2754" t="str">
        <f>IF(INDEX('Display 730 &amp; 1200'!$B:$B,ROW())="","",INDEX('Display 730 &amp; 1200'!$B:$B,ROW()))</f>
        <v/>
      </c>
      <c r="C2754" t="str">
        <f>IF(INDEX('Display 730 &amp; 1200'!$D:$D,ROW())="","",INDEX('Display 730 &amp; 1200'!$D:$D,ROW()))</f>
        <v/>
      </c>
      <c r="D2754">
        <f>IF($C2754="",0,SUMIFS(#REF!,#REF!,$C2754,#REF!,"&gt;="&amp;'Display 730 &amp; 1200'!$AN$10,#REF!,"&lt;="&amp;'Display 730 &amp; 1200'!$AN$9))</f>
        <v>0</v>
      </c>
      <c r="E2754">
        <f>IF($C2754="",0,SUMIFS(#REF!,#REF!,$C2754,#REF!,"&gt;="&amp;'Display 730 &amp; 1200'!$AN$12,#REF!,"&lt;="&amp;'Display 730 &amp; 1200'!$AN$11))</f>
        <v>0</v>
      </c>
    </row>
    <row r="2755" spans="1:5">
      <c r="A2755" t="str">
        <f>IF(INDEX('Display 730 &amp; 1200'!$A:$A,ROW())="","",INDEX('Display 730 &amp; 1200'!$A:$A,ROW()))</f>
        <v/>
      </c>
      <c r="B2755" t="str">
        <f>IF(INDEX('Display 730 &amp; 1200'!$B:$B,ROW())="","",INDEX('Display 730 &amp; 1200'!$B:$B,ROW()))</f>
        <v/>
      </c>
      <c r="C2755" t="str">
        <f>IF(INDEX('Display 730 &amp; 1200'!$D:$D,ROW())="","",INDEX('Display 730 &amp; 1200'!$D:$D,ROW()))</f>
        <v/>
      </c>
      <c r="D2755">
        <f>IF($C2755="",0,SUMIFS(#REF!,#REF!,$C2755,#REF!,"&gt;="&amp;'Display 730 &amp; 1200'!$AN$10,#REF!,"&lt;="&amp;'Display 730 &amp; 1200'!$AN$9))</f>
        <v>0</v>
      </c>
      <c r="E2755">
        <f>IF($C2755="",0,SUMIFS(#REF!,#REF!,$C2755,#REF!,"&gt;="&amp;'Display 730 &amp; 1200'!$AN$12,#REF!,"&lt;="&amp;'Display 730 &amp; 1200'!$AN$11))</f>
        <v>0</v>
      </c>
    </row>
    <row r="2756" spans="1:5">
      <c r="A2756" t="str">
        <f>IF(INDEX('Display 730 &amp; 1200'!$A:$A,ROW())="","",INDEX('Display 730 &amp; 1200'!$A:$A,ROW()))</f>
        <v/>
      </c>
      <c r="B2756" t="str">
        <f>IF(INDEX('Display 730 &amp; 1200'!$B:$B,ROW())="","",INDEX('Display 730 &amp; 1200'!$B:$B,ROW()))</f>
        <v/>
      </c>
      <c r="C2756" t="str">
        <f>IF(INDEX('Display 730 &amp; 1200'!$D:$D,ROW())="","",INDEX('Display 730 &amp; 1200'!$D:$D,ROW()))</f>
        <v/>
      </c>
      <c r="D2756">
        <f>IF($C2756="",0,SUMIFS(#REF!,#REF!,$C2756,#REF!,"&gt;="&amp;'Display 730 &amp; 1200'!$AN$10,#REF!,"&lt;="&amp;'Display 730 &amp; 1200'!$AN$9))</f>
        <v>0</v>
      </c>
      <c r="E2756">
        <f>IF($C2756="",0,SUMIFS(#REF!,#REF!,$C2756,#REF!,"&gt;="&amp;'Display 730 &amp; 1200'!$AN$12,#REF!,"&lt;="&amp;'Display 730 &amp; 1200'!$AN$11))</f>
        <v>0</v>
      </c>
    </row>
    <row r="2757" spans="1:5">
      <c r="A2757" t="str">
        <f>IF(INDEX('Display 730 &amp; 1200'!$A:$A,ROW())="","",INDEX('Display 730 &amp; 1200'!$A:$A,ROW()))</f>
        <v/>
      </c>
      <c r="B2757" t="str">
        <f>IF(INDEX('Display 730 &amp; 1200'!$B:$B,ROW())="","",INDEX('Display 730 &amp; 1200'!$B:$B,ROW()))</f>
        <v/>
      </c>
      <c r="C2757" t="str">
        <f>IF(INDEX('Display 730 &amp; 1200'!$D:$D,ROW())="","",INDEX('Display 730 &amp; 1200'!$D:$D,ROW()))</f>
        <v/>
      </c>
      <c r="D2757">
        <f>IF($C2757="",0,SUMIFS(#REF!,#REF!,$C2757,#REF!,"&gt;="&amp;'Display 730 &amp; 1200'!$AN$10,#REF!,"&lt;="&amp;'Display 730 &amp; 1200'!$AN$9))</f>
        <v>0</v>
      </c>
      <c r="E2757">
        <f>IF($C2757="",0,SUMIFS(#REF!,#REF!,$C2757,#REF!,"&gt;="&amp;'Display 730 &amp; 1200'!$AN$12,#REF!,"&lt;="&amp;'Display 730 &amp; 1200'!$AN$11))</f>
        <v>0</v>
      </c>
    </row>
    <row r="2758" spans="1:5">
      <c r="A2758" t="str">
        <f>IF(INDEX('Display 730 &amp; 1200'!$A:$A,ROW())="","",INDEX('Display 730 &amp; 1200'!$A:$A,ROW()))</f>
        <v/>
      </c>
      <c r="B2758" t="str">
        <f>IF(INDEX('Display 730 &amp; 1200'!$B:$B,ROW())="","",INDEX('Display 730 &amp; 1200'!$B:$B,ROW()))</f>
        <v/>
      </c>
      <c r="C2758" t="str">
        <f>IF(INDEX('Display 730 &amp; 1200'!$D:$D,ROW())="","",INDEX('Display 730 &amp; 1200'!$D:$D,ROW()))</f>
        <v/>
      </c>
      <c r="D2758">
        <f>IF($C2758="",0,SUMIFS(#REF!,#REF!,$C2758,#REF!,"&gt;="&amp;'Display 730 &amp; 1200'!$AN$10,#REF!,"&lt;="&amp;'Display 730 &amp; 1200'!$AN$9))</f>
        <v>0</v>
      </c>
      <c r="E2758">
        <f>IF($C2758="",0,SUMIFS(#REF!,#REF!,$C2758,#REF!,"&gt;="&amp;'Display 730 &amp; 1200'!$AN$12,#REF!,"&lt;="&amp;'Display 730 &amp; 1200'!$AN$11))</f>
        <v>0</v>
      </c>
    </row>
    <row r="2759" spans="1:5">
      <c r="A2759" t="str">
        <f>IF(INDEX('Display 730 &amp; 1200'!$A:$A,ROW())="","",INDEX('Display 730 &amp; 1200'!$A:$A,ROW()))</f>
        <v/>
      </c>
      <c r="B2759" t="str">
        <f>IF(INDEX('Display 730 &amp; 1200'!$B:$B,ROW())="","",INDEX('Display 730 &amp; 1200'!$B:$B,ROW()))</f>
        <v/>
      </c>
      <c r="C2759" t="str">
        <f>IF(INDEX('Display 730 &amp; 1200'!$D:$D,ROW())="","",INDEX('Display 730 &amp; 1200'!$D:$D,ROW()))</f>
        <v/>
      </c>
      <c r="D2759">
        <f>IF($C2759="",0,SUMIFS(#REF!,#REF!,$C2759,#REF!,"&gt;="&amp;'Display 730 &amp; 1200'!$AN$10,#REF!,"&lt;="&amp;'Display 730 &amp; 1200'!$AN$9))</f>
        <v>0</v>
      </c>
      <c r="E2759">
        <f>IF($C2759="",0,SUMIFS(#REF!,#REF!,$C2759,#REF!,"&gt;="&amp;'Display 730 &amp; 1200'!$AN$12,#REF!,"&lt;="&amp;'Display 730 &amp; 1200'!$AN$11))</f>
        <v>0</v>
      </c>
    </row>
    <row r="2760" spans="1:5">
      <c r="A2760" t="str">
        <f>IF(INDEX('Display 730 &amp; 1200'!$A:$A,ROW())="","",INDEX('Display 730 &amp; 1200'!$A:$A,ROW()))</f>
        <v/>
      </c>
      <c r="B2760" t="str">
        <f>IF(INDEX('Display 730 &amp; 1200'!$B:$B,ROW())="","",INDEX('Display 730 &amp; 1200'!$B:$B,ROW()))</f>
        <v/>
      </c>
      <c r="C2760" t="str">
        <f>IF(INDEX('Display 730 &amp; 1200'!$D:$D,ROW())="","",INDEX('Display 730 &amp; 1200'!$D:$D,ROW()))</f>
        <v/>
      </c>
      <c r="D2760">
        <f>IF($C2760="",0,SUMIFS(#REF!,#REF!,$C2760,#REF!,"&gt;="&amp;'Display 730 &amp; 1200'!$AN$10,#REF!,"&lt;="&amp;'Display 730 &amp; 1200'!$AN$9))</f>
        <v>0</v>
      </c>
      <c r="E2760">
        <f>IF($C2760="",0,SUMIFS(#REF!,#REF!,$C2760,#REF!,"&gt;="&amp;'Display 730 &amp; 1200'!$AN$12,#REF!,"&lt;="&amp;'Display 730 &amp; 1200'!$AN$11))</f>
        <v>0</v>
      </c>
    </row>
    <row r="2761" spans="1:5">
      <c r="A2761" t="str">
        <f>IF(INDEX('Display 730 &amp; 1200'!$A:$A,ROW())="","",INDEX('Display 730 &amp; 1200'!$A:$A,ROW()))</f>
        <v/>
      </c>
      <c r="B2761" t="str">
        <f>IF(INDEX('Display 730 &amp; 1200'!$B:$B,ROW())="","",INDEX('Display 730 &amp; 1200'!$B:$B,ROW()))</f>
        <v/>
      </c>
      <c r="C2761" t="str">
        <f>IF(INDEX('Display 730 &amp; 1200'!$D:$D,ROW())="","",INDEX('Display 730 &amp; 1200'!$D:$D,ROW()))</f>
        <v/>
      </c>
      <c r="D2761">
        <f>IF($C2761="",0,SUMIFS(#REF!,#REF!,$C2761,#REF!,"&gt;="&amp;'Display 730 &amp; 1200'!$AN$10,#REF!,"&lt;="&amp;'Display 730 &amp; 1200'!$AN$9))</f>
        <v>0</v>
      </c>
      <c r="E2761">
        <f>IF($C2761="",0,SUMIFS(#REF!,#REF!,$C2761,#REF!,"&gt;="&amp;'Display 730 &amp; 1200'!$AN$12,#REF!,"&lt;="&amp;'Display 730 &amp; 1200'!$AN$11))</f>
        <v>0</v>
      </c>
    </row>
    <row r="2762" spans="1:5">
      <c r="A2762" t="str">
        <f>IF(INDEX('Display 730 &amp; 1200'!$A:$A,ROW())="","",INDEX('Display 730 &amp; 1200'!$A:$A,ROW()))</f>
        <v/>
      </c>
      <c r="B2762" t="str">
        <f>IF(INDEX('Display 730 &amp; 1200'!$B:$B,ROW())="","",INDEX('Display 730 &amp; 1200'!$B:$B,ROW()))</f>
        <v/>
      </c>
      <c r="C2762" t="str">
        <f>IF(INDEX('Display 730 &amp; 1200'!$D:$D,ROW())="","",INDEX('Display 730 &amp; 1200'!$D:$D,ROW()))</f>
        <v/>
      </c>
      <c r="D2762">
        <f>IF($C2762="",0,SUMIFS(#REF!,#REF!,$C2762,#REF!,"&gt;="&amp;'Display 730 &amp; 1200'!$AN$10,#REF!,"&lt;="&amp;'Display 730 &amp; 1200'!$AN$9))</f>
        <v>0</v>
      </c>
      <c r="E2762">
        <f>IF($C2762="",0,SUMIFS(#REF!,#REF!,$C2762,#REF!,"&gt;="&amp;'Display 730 &amp; 1200'!$AN$12,#REF!,"&lt;="&amp;'Display 730 &amp; 1200'!$AN$11))</f>
        <v>0</v>
      </c>
    </row>
    <row r="2763" spans="1:5">
      <c r="A2763" t="str">
        <f>IF(INDEX('Display 730 &amp; 1200'!$A:$A,ROW())="","",INDEX('Display 730 &amp; 1200'!$A:$A,ROW()))</f>
        <v/>
      </c>
      <c r="B2763" t="str">
        <f>IF(INDEX('Display 730 &amp; 1200'!$B:$B,ROW())="","",INDEX('Display 730 &amp; 1200'!$B:$B,ROW()))</f>
        <v/>
      </c>
      <c r="C2763" t="str">
        <f>IF(INDEX('Display 730 &amp; 1200'!$D:$D,ROW())="","",INDEX('Display 730 &amp; 1200'!$D:$D,ROW()))</f>
        <v/>
      </c>
      <c r="D2763">
        <f>IF($C2763="",0,SUMIFS(#REF!,#REF!,$C2763,#REF!,"&gt;="&amp;'Display 730 &amp; 1200'!$AN$10,#REF!,"&lt;="&amp;'Display 730 &amp; 1200'!$AN$9))</f>
        <v>0</v>
      </c>
      <c r="E2763">
        <f>IF($C2763="",0,SUMIFS(#REF!,#REF!,$C2763,#REF!,"&gt;="&amp;'Display 730 &amp; 1200'!$AN$12,#REF!,"&lt;="&amp;'Display 730 &amp; 1200'!$AN$11))</f>
        <v>0</v>
      </c>
    </row>
    <row r="2764" spans="1:5">
      <c r="A2764" t="str">
        <f>IF(INDEX('Display 730 &amp; 1200'!$A:$A,ROW())="","",INDEX('Display 730 &amp; 1200'!$A:$A,ROW()))</f>
        <v/>
      </c>
      <c r="B2764" t="str">
        <f>IF(INDEX('Display 730 &amp; 1200'!$B:$B,ROW())="","",INDEX('Display 730 &amp; 1200'!$B:$B,ROW()))</f>
        <v/>
      </c>
      <c r="C2764" t="str">
        <f>IF(INDEX('Display 730 &amp; 1200'!$D:$D,ROW())="","",INDEX('Display 730 &amp; 1200'!$D:$D,ROW()))</f>
        <v/>
      </c>
      <c r="D2764">
        <f>IF($C2764="",0,SUMIFS(#REF!,#REF!,$C2764,#REF!,"&gt;="&amp;'Display 730 &amp; 1200'!$AN$10,#REF!,"&lt;="&amp;'Display 730 &amp; 1200'!$AN$9))</f>
        <v>0</v>
      </c>
      <c r="E2764">
        <f>IF($C2764="",0,SUMIFS(#REF!,#REF!,$C2764,#REF!,"&gt;="&amp;'Display 730 &amp; 1200'!$AN$12,#REF!,"&lt;="&amp;'Display 730 &amp; 1200'!$AN$11))</f>
        <v>0</v>
      </c>
    </row>
    <row r="2765" spans="1:5">
      <c r="A2765" t="str">
        <f>IF(INDEX('Display 730 &amp; 1200'!$A:$A,ROW())="","",INDEX('Display 730 &amp; 1200'!$A:$A,ROW()))</f>
        <v/>
      </c>
      <c r="B2765" t="str">
        <f>IF(INDEX('Display 730 &amp; 1200'!$B:$B,ROW())="","",INDEX('Display 730 &amp; 1200'!$B:$B,ROW()))</f>
        <v/>
      </c>
      <c r="C2765" t="str">
        <f>IF(INDEX('Display 730 &amp; 1200'!$D:$D,ROW())="","",INDEX('Display 730 &amp; 1200'!$D:$D,ROW()))</f>
        <v/>
      </c>
      <c r="D2765">
        <f>IF($C2765="",0,SUMIFS(#REF!,#REF!,$C2765,#REF!,"&gt;="&amp;'Display 730 &amp; 1200'!$AN$10,#REF!,"&lt;="&amp;'Display 730 &amp; 1200'!$AN$9))</f>
        <v>0</v>
      </c>
      <c r="E2765">
        <f>IF($C2765="",0,SUMIFS(#REF!,#REF!,$C2765,#REF!,"&gt;="&amp;'Display 730 &amp; 1200'!$AN$12,#REF!,"&lt;="&amp;'Display 730 &amp; 1200'!$AN$11))</f>
        <v>0</v>
      </c>
    </row>
    <row r="2766" spans="1:5">
      <c r="A2766" t="str">
        <f>IF(INDEX('Display 730 &amp; 1200'!$A:$A,ROW())="","",INDEX('Display 730 &amp; 1200'!$A:$A,ROW()))</f>
        <v/>
      </c>
      <c r="B2766" t="str">
        <f>IF(INDEX('Display 730 &amp; 1200'!$B:$B,ROW())="","",INDEX('Display 730 &amp; 1200'!$B:$B,ROW()))</f>
        <v/>
      </c>
      <c r="C2766" t="str">
        <f>IF(INDEX('Display 730 &amp; 1200'!$D:$D,ROW())="","",INDEX('Display 730 &amp; 1200'!$D:$D,ROW()))</f>
        <v/>
      </c>
      <c r="D2766">
        <f>IF($C2766="",0,SUMIFS(#REF!,#REF!,$C2766,#REF!,"&gt;="&amp;'Display 730 &amp; 1200'!$AN$10,#REF!,"&lt;="&amp;'Display 730 &amp; 1200'!$AN$9))</f>
        <v>0</v>
      </c>
      <c r="E2766">
        <f>IF($C2766="",0,SUMIFS(#REF!,#REF!,$C2766,#REF!,"&gt;="&amp;'Display 730 &amp; 1200'!$AN$12,#REF!,"&lt;="&amp;'Display 730 &amp; 1200'!$AN$11))</f>
        <v>0</v>
      </c>
    </row>
    <row r="2767" spans="1:5">
      <c r="A2767" t="str">
        <f>IF(INDEX('Display 730 &amp; 1200'!$A:$A,ROW())="","",INDEX('Display 730 &amp; 1200'!$A:$A,ROW()))</f>
        <v/>
      </c>
      <c r="B2767" t="str">
        <f>IF(INDEX('Display 730 &amp; 1200'!$B:$B,ROW())="","",INDEX('Display 730 &amp; 1200'!$B:$B,ROW()))</f>
        <v/>
      </c>
      <c r="C2767" t="str">
        <f>IF(INDEX('Display 730 &amp; 1200'!$D:$D,ROW())="","",INDEX('Display 730 &amp; 1200'!$D:$D,ROW()))</f>
        <v/>
      </c>
      <c r="D2767">
        <f>IF($C2767="",0,SUMIFS(#REF!,#REF!,$C2767,#REF!,"&gt;="&amp;'Display 730 &amp; 1200'!$AN$10,#REF!,"&lt;="&amp;'Display 730 &amp; 1200'!$AN$9))</f>
        <v>0</v>
      </c>
      <c r="E2767">
        <f>IF($C2767="",0,SUMIFS(#REF!,#REF!,$C2767,#REF!,"&gt;="&amp;'Display 730 &amp; 1200'!$AN$12,#REF!,"&lt;="&amp;'Display 730 &amp; 1200'!$AN$11))</f>
        <v>0</v>
      </c>
    </row>
    <row r="2768" spans="1:5">
      <c r="A2768" t="str">
        <f>IF(INDEX('Display 730 &amp; 1200'!$A:$A,ROW())="","",INDEX('Display 730 &amp; 1200'!$A:$A,ROW()))</f>
        <v/>
      </c>
      <c r="B2768" t="str">
        <f>IF(INDEX('Display 730 &amp; 1200'!$B:$B,ROW())="","",INDEX('Display 730 &amp; 1200'!$B:$B,ROW()))</f>
        <v/>
      </c>
      <c r="C2768" t="str">
        <f>IF(INDEX('Display 730 &amp; 1200'!$D:$D,ROW())="","",INDEX('Display 730 &amp; 1200'!$D:$D,ROW()))</f>
        <v/>
      </c>
      <c r="D2768">
        <f>IF($C2768="",0,SUMIFS(#REF!,#REF!,$C2768,#REF!,"&gt;="&amp;'Display 730 &amp; 1200'!$AN$10,#REF!,"&lt;="&amp;'Display 730 &amp; 1200'!$AN$9))</f>
        <v>0</v>
      </c>
      <c r="E2768">
        <f>IF($C2768="",0,SUMIFS(#REF!,#REF!,$C2768,#REF!,"&gt;="&amp;'Display 730 &amp; 1200'!$AN$12,#REF!,"&lt;="&amp;'Display 730 &amp; 1200'!$AN$11))</f>
        <v>0</v>
      </c>
    </row>
    <row r="2769" spans="1:5">
      <c r="A2769" t="str">
        <f>IF(INDEX('Display 730 &amp; 1200'!$A:$A,ROW())="","",INDEX('Display 730 &amp; 1200'!$A:$A,ROW()))</f>
        <v/>
      </c>
      <c r="B2769" t="str">
        <f>IF(INDEX('Display 730 &amp; 1200'!$B:$B,ROW())="","",INDEX('Display 730 &amp; 1200'!$B:$B,ROW()))</f>
        <v/>
      </c>
      <c r="C2769" t="str">
        <f>IF(INDEX('Display 730 &amp; 1200'!$D:$D,ROW())="","",INDEX('Display 730 &amp; 1200'!$D:$D,ROW()))</f>
        <v/>
      </c>
      <c r="D2769">
        <f>IF($C2769="",0,SUMIFS(#REF!,#REF!,$C2769,#REF!,"&gt;="&amp;'Display 730 &amp; 1200'!$AN$10,#REF!,"&lt;="&amp;'Display 730 &amp; 1200'!$AN$9))</f>
        <v>0</v>
      </c>
      <c r="E2769">
        <f>IF($C2769="",0,SUMIFS(#REF!,#REF!,$C2769,#REF!,"&gt;="&amp;'Display 730 &amp; 1200'!$AN$12,#REF!,"&lt;="&amp;'Display 730 &amp; 1200'!$AN$11))</f>
        <v>0</v>
      </c>
    </row>
    <row r="2770" spans="1:5">
      <c r="A2770" t="str">
        <f>IF(INDEX('Display 730 &amp; 1200'!$A:$A,ROW())="","",INDEX('Display 730 &amp; 1200'!$A:$A,ROW()))</f>
        <v/>
      </c>
      <c r="B2770" t="str">
        <f>IF(INDEX('Display 730 &amp; 1200'!$B:$B,ROW())="","",INDEX('Display 730 &amp; 1200'!$B:$B,ROW()))</f>
        <v/>
      </c>
      <c r="C2770" t="str">
        <f>IF(INDEX('Display 730 &amp; 1200'!$D:$D,ROW())="","",INDEX('Display 730 &amp; 1200'!$D:$D,ROW()))</f>
        <v/>
      </c>
      <c r="D2770">
        <f>IF($C2770="",0,SUMIFS(#REF!,#REF!,$C2770,#REF!,"&gt;="&amp;'Display 730 &amp; 1200'!$AN$10,#REF!,"&lt;="&amp;'Display 730 &amp; 1200'!$AN$9))</f>
        <v>0</v>
      </c>
      <c r="E2770">
        <f>IF($C2770="",0,SUMIFS(#REF!,#REF!,$C2770,#REF!,"&gt;="&amp;'Display 730 &amp; 1200'!$AN$12,#REF!,"&lt;="&amp;'Display 730 &amp; 1200'!$AN$11))</f>
        <v>0</v>
      </c>
    </row>
    <row r="2771" spans="1:5">
      <c r="A2771" t="str">
        <f>IF(INDEX('Display 730 &amp; 1200'!$A:$A,ROW())="","",INDEX('Display 730 &amp; 1200'!$A:$A,ROW()))</f>
        <v/>
      </c>
      <c r="B2771" t="str">
        <f>IF(INDEX('Display 730 &amp; 1200'!$B:$B,ROW())="","",INDEX('Display 730 &amp; 1200'!$B:$B,ROW()))</f>
        <v/>
      </c>
      <c r="C2771" t="str">
        <f>IF(INDEX('Display 730 &amp; 1200'!$D:$D,ROW())="","",INDEX('Display 730 &amp; 1200'!$D:$D,ROW()))</f>
        <v/>
      </c>
      <c r="D2771">
        <f>IF($C2771="",0,SUMIFS(#REF!,#REF!,$C2771,#REF!,"&gt;="&amp;'Display 730 &amp; 1200'!$AN$10,#REF!,"&lt;="&amp;'Display 730 &amp; 1200'!$AN$9))</f>
        <v>0</v>
      </c>
      <c r="E2771">
        <f>IF($C2771="",0,SUMIFS(#REF!,#REF!,$C2771,#REF!,"&gt;="&amp;'Display 730 &amp; 1200'!$AN$12,#REF!,"&lt;="&amp;'Display 730 &amp; 1200'!$AN$11))</f>
        <v>0</v>
      </c>
    </row>
    <row r="2772" spans="1:5">
      <c r="A2772" t="str">
        <f>IF(INDEX('Display 730 &amp; 1200'!$A:$A,ROW())="","",INDEX('Display 730 &amp; 1200'!$A:$A,ROW()))</f>
        <v/>
      </c>
      <c r="B2772" t="str">
        <f>IF(INDEX('Display 730 &amp; 1200'!$B:$B,ROW())="","",INDEX('Display 730 &amp; 1200'!$B:$B,ROW()))</f>
        <v/>
      </c>
      <c r="C2772" t="str">
        <f>IF(INDEX('Display 730 &amp; 1200'!$D:$D,ROW())="","",INDEX('Display 730 &amp; 1200'!$D:$D,ROW()))</f>
        <v/>
      </c>
      <c r="D2772">
        <f>IF($C2772="",0,SUMIFS(#REF!,#REF!,$C2772,#REF!,"&gt;="&amp;'Display 730 &amp; 1200'!$AN$10,#REF!,"&lt;="&amp;'Display 730 &amp; 1200'!$AN$9))</f>
        <v>0</v>
      </c>
      <c r="E2772">
        <f>IF($C2772="",0,SUMIFS(#REF!,#REF!,$C2772,#REF!,"&gt;="&amp;'Display 730 &amp; 1200'!$AN$12,#REF!,"&lt;="&amp;'Display 730 &amp; 1200'!$AN$11))</f>
        <v>0</v>
      </c>
    </row>
    <row r="2773" spans="1:5">
      <c r="A2773" t="str">
        <f>IF(INDEX('Display 730 &amp; 1200'!$A:$A,ROW())="","",INDEX('Display 730 &amp; 1200'!$A:$A,ROW()))</f>
        <v/>
      </c>
      <c r="B2773" t="str">
        <f>IF(INDEX('Display 730 &amp; 1200'!$B:$B,ROW())="","",INDEX('Display 730 &amp; 1200'!$B:$B,ROW()))</f>
        <v/>
      </c>
      <c r="C2773" t="str">
        <f>IF(INDEX('Display 730 &amp; 1200'!$D:$D,ROW())="","",INDEX('Display 730 &amp; 1200'!$D:$D,ROW()))</f>
        <v/>
      </c>
      <c r="D2773">
        <f>IF($C2773="",0,SUMIFS(#REF!,#REF!,$C2773,#REF!,"&gt;="&amp;'Display 730 &amp; 1200'!$AN$10,#REF!,"&lt;="&amp;'Display 730 &amp; 1200'!$AN$9))</f>
        <v>0</v>
      </c>
      <c r="E2773">
        <f>IF($C2773="",0,SUMIFS(#REF!,#REF!,$C2773,#REF!,"&gt;="&amp;'Display 730 &amp; 1200'!$AN$12,#REF!,"&lt;="&amp;'Display 730 &amp; 1200'!$AN$11))</f>
        <v>0</v>
      </c>
    </row>
    <row r="2774" spans="1:5">
      <c r="A2774" t="str">
        <f>IF(INDEX('Display 730 &amp; 1200'!$A:$A,ROW())="","",INDEX('Display 730 &amp; 1200'!$A:$A,ROW()))</f>
        <v/>
      </c>
      <c r="B2774" t="str">
        <f>IF(INDEX('Display 730 &amp; 1200'!$B:$B,ROW())="","",INDEX('Display 730 &amp; 1200'!$B:$B,ROW()))</f>
        <v/>
      </c>
      <c r="C2774" t="str">
        <f>IF(INDEX('Display 730 &amp; 1200'!$D:$D,ROW())="","",INDEX('Display 730 &amp; 1200'!$D:$D,ROW()))</f>
        <v/>
      </c>
      <c r="D2774">
        <f>IF($C2774="",0,SUMIFS(#REF!,#REF!,$C2774,#REF!,"&gt;="&amp;'Display 730 &amp; 1200'!$AN$10,#REF!,"&lt;="&amp;'Display 730 &amp; 1200'!$AN$9))</f>
        <v>0</v>
      </c>
      <c r="E2774">
        <f>IF($C2774="",0,SUMIFS(#REF!,#REF!,$C2774,#REF!,"&gt;="&amp;'Display 730 &amp; 1200'!$AN$12,#REF!,"&lt;="&amp;'Display 730 &amp; 1200'!$AN$11))</f>
        <v>0</v>
      </c>
    </row>
    <row r="2775" spans="1:5">
      <c r="A2775" t="str">
        <f>IF(INDEX('Display 730 &amp; 1200'!$A:$A,ROW())="","",INDEX('Display 730 &amp; 1200'!$A:$A,ROW()))</f>
        <v/>
      </c>
      <c r="B2775" t="str">
        <f>IF(INDEX('Display 730 &amp; 1200'!$B:$B,ROW())="","",INDEX('Display 730 &amp; 1200'!$B:$B,ROW()))</f>
        <v/>
      </c>
      <c r="C2775" t="str">
        <f>IF(INDEX('Display 730 &amp; 1200'!$D:$D,ROW())="","",INDEX('Display 730 &amp; 1200'!$D:$D,ROW()))</f>
        <v/>
      </c>
      <c r="D2775">
        <f>IF($C2775="",0,SUMIFS(#REF!,#REF!,$C2775,#REF!,"&gt;="&amp;'Display 730 &amp; 1200'!$AN$10,#REF!,"&lt;="&amp;'Display 730 &amp; 1200'!$AN$9))</f>
        <v>0</v>
      </c>
      <c r="E2775">
        <f>IF($C2775="",0,SUMIFS(#REF!,#REF!,$C2775,#REF!,"&gt;="&amp;'Display 730 &amp; 1200'!$AN$12,#REF!,"&lt;="&amp;'Display 730 &amp; 1200'!$AN$11))</f>
        <v>0</v>
      </c>
    </row>
    <row r="2776" spans="1:5">
      <c r="A2776" t="str">
        <f>IF(INDEX('Display 730 &amp; 1200'!$A:$A,ROW())="","",INDEX('Display 730 &amp; 1200'!$A:$A,ROW()))</f>
        <v/>
      </c>
      <c r="B2776" t="str">
        <f>IF(INDEX('Display 730 &amp; 1200'!$B:$B,ROW())="","",INDEX('Display 730 &amp; 1200'!$B:$B,ROW()))</f>
        <v/>
      </c>
      <c r="C2776" t="str">
        <f>IF(INDEX('Display 730 &amp; 1200'!$D:$D,ROW())="","",INDEX('Display 730 &amp; 1200'!$D:$D,ROW()))</f>
        <v/>
      </c>
      <c r="D2776">
        <f>IF($C2776="",0,SUMIFS(#REF!,#REF!,$C2776,#REF!,"&gt;="&amp;'Display 730 &amp; 1200'!$AN$10,#REF!,"&lt;="&amp;'Display 730 &amp; 1200'!$AN$9))</f>
        <v>0</v>
      </c>
      <c r="E2776">
        <f>IF($C2776="",0,SUMIFS(#REF!,#REF!,$C2776,#REF!,"&gt;="&amp;'Display 730 &amp; 1200'!$AN$12,#REF!,"&lt;="&amp;'Display 730 &amp; 1200'!$AN$11))</f>
        <v>0</v>
      </c>
    </row>
    <row r="2777" spans="1:5">
      <c r="A2777" t="str">
        <f>IF(INDEX('Display 730 &amp; 1200'!$A:$A,ROW())="","",INDEX('Display 730 &amp; 1200'!$A:$A,ROW()))</f>
        <v/>
      </c>
      <c r="B2777" t="str">
        <f>IF(INDEX('Display 730 &amp; 1200'!$B:$B,ROW())="","",INDEX('Display 730 &amp; 1200'!$B:$B,ROW()))</f>
        <v/>
      </c>
      <c r="C2777" t="str">
        <f>IF(INDEX('Display 730 &amp; 1200'!$D:$D,ROW())="","",INDEX('Display 730 &amp; 1200'!$D:$D,ROW()))</f>
        <v/>
      </c>
      <c r="D2777">
        <f>IF($C2777="",0,SUMIFS(#REF!,#REF!,$C2777,#REF!,"&gt;="&amp;'Display 730 &amp; 1200'!$AN$10,#REF!,"&lt;="&amp;'Display 730 &amp; 1200'!$AN$9))</f>
        <v>0</v>
      </c>
      <c r="E2777">
        <f>IF($C2777="",0,SUMIFS(#REF!,#REF!,$C2777,#REF!,"&gt;="&amp;'Display 730 &amp; 1200'!$AN$12,#REF!,"&lt;="&amp;'Display 730 &amp; 1200'!$AN$11))</f>
        <v>0</v>
      </c>
    </row>
    <row r="2778" spans="1:5">
      <c r="A2778" t="str">
        <f>IF(INDEX('Display 730 &amp; 1200'!$A:$A,ROW())="","",INDEX('Display 730 &amp; 1200'!$A:$A,ROW()))</f>
        <v/>
      </c>
      <c r="B2778" t="str">
        <f>IF(INDEX('Display 730 &amp; 1200'!$B:$B,ROW())="","",INDEX('Display 730 &amp; 1200'!$B:$B,ROW()))</f>
        <v/>
      </c>
      <c r="C2778" t="str">
        <f>IF(INDEX('Display 730 &amp; 1200'!$D:$D,ROW())="","",INDEX('Display 730 &amp; 1200'!$D:$D,ROW()))</f>
        <v/>
      </c>
      <c r="D2778">
        <f>IF($C2778="",0,SUMIFS(#REF!,#REF!,$C2778,#REF!,"&gt;="&amp;'Display 730 &amp; 1200'!$AN$10,#REF!,"&lt;="&amp;'Display 730 &amp; 1200'!$AN$9))</f>
        <v>0</v>
      </c>
      <c r="E2778">
        <f>IF($C2778="",0,SUMIFS(#REF!,#REF!,$C2778,#REF!,"&gt;="&amp;'Display 730 &amp; 1200'!$AN$12,#REF!,"&lt;="&amp;'Display 730 &amp; 1200'!$AN$11))</f>
        <v>0</v>
      </c>
    </row>
    <row r="2779" spans="1:5">
      <c r="A2779" t="str">
        <f>IF(INDEX('Display 730 &amp; 1200'!$A:$A,ROW())="","",INDEX('Display 730 &amp; 1200'!$A:$A,ROW()))</f>
        <v/>
      </c>
      <c r="B2779" t="str">
        <f>IF(INDEX('Display 730 &amp; 1200'!$B:$B,ROW())="","",INDEX('Display 730 &amp; 1200'!$B:$B,ROW()))</f>
        <v/>
      </c>
      <c r="C2779" t="str">
        <f>IF(INDEX('Display 730 &amp; 1200'!$D:$D,ROW())="","",INDEX('Display 730 &amp; 1200'!$D:$D,ROW()))</f>
        <v/>
      </c>
      <c r="D2779">
        <f>IF($C2779="",0,SUMIFS(#REF!,#REF!,$C2779,#REF!,"&gt;="&amp;'Display 730 &amp; 1200'!$AN$10,#REF!,"&lt;="&amp;'Display 730 &amp; 1200'!$AN$9))</f>
        <v>0</v>
      </c>
      <c r="E2779">
        <f>IF($C2779="",0,SUMIFS(#REF!,#REF!,$C2779,#REF!,"&gt;="&amp;'Display 730 &amp; 1200'!$AN$12,#REF!,"&lt;="&amp;'Display 730 &amp; 1200'!$AN$11))</f>
        <v>0</v>
      </c>
    </row>
    <row r="2780" spans="1:5">
      <c r="A2780" t="str">
        <f>IF(INDEX('Display 730 &amp; 1200'!$A:$A,ROW())="","",INDEX('Display 730 &amp; 1200'!$A:$A,ROW()))</f>
        <v/>
      </c>
      <c r="B2780" t="str">
        <f>IF(INDEX('Display 730 &amp; 1200'!$B:$B,ROW())="","",INDEX('Display 730 &amp; 1200'!$B:$B,ROW()))</f>
        <v/>
      </c>
      <c r="C2780" t="str">
        <f>IF(INDEX('Display 730 &amp; 1200'!$D:$D,ROW())="","",INDEX('Display 730 &amp; 1200'!$D:$D,ROW()))</f>
        <v/>
      </c>
      <c r="D2780">
        <f>IF($C2780="",0,SUMIFS(#REF!,#REF!,$C2780,#REF!,"&gt;="&amp;'Display 730 &amp; 1200'!$AN$10,#REF!,"&lt;="&amp;'Display 730 &amp; 1200'!$AN$9))</f>
        <v>0</v>
      </c>
      <c r="E2780">
        <f>IF($C2780="",0,SUMIFS(#REF!,#REF!,$C2780,#REF!,"&gt;="&amp;'Display 730 &amp; 1200'!$AN$12,#REF!,"&lt;="&amp;'Display 730 &amp; 1200'!$AN$11))</f>
        <v>0</v>
      </c>
    </row>
    <row r="2781" spans="1:5">
      <c r="A2781" t="str">
        <f>IF(INDEX('Display 730 &amp; 1200'!$A:$A,ROW())="","",INDEX('Display 730 &amp; 1200'!$A:$A,ROW()))</f>
        <v/>
      </c>
      <c r="B2781" t="str">
        <f>IF(INDEX('Display 730 &amp; 1200'!$B:$B,ROW())="","",INDEX('Display 730 &amp; 1200'!$B:$B,ROW()))</f>
        <v/>
      </c>
      <c r="C2781" t="str">
        <f>IF(INDEX('Display 730 &amp; 1200'!$D:$D,ROW())="","",INDEX('Display 730 &amp; 1200'!$D:$D,ROW()))</f>
        <v/>
      </c>
      <c r="D2781">
        <f>IF($C2781="",0,SUMIFS(#REF!,#REF!,$C2781,#REF!,"&gt;="&amp;'Display 730 &amp; 1200'!$AN$10,#REF!,"&lt;="&amp;'Display 730 &amp; 1200'!$AN$9))</f>
        <v>0</v>
      </c>
      <c r="E2781">
        <f>IF($C2781="",0,SUMIFS(#REF!,#REF!,$C2781,#REF!,"&gt;="&amp;'Display 730 &amp; 1200'!$AN$12,#REF!,"&lt;="&amp;'Display 730 &amp; 1200'!$AN$11))</f>
        <v>0</v>
      </c>
    </row>
    <row r="2782" spans="1:5">
      <c r="A2782" t="str">
        <f>IF(INDEX('Display 730 &amp; 1200'!$A:$A,ROW())="","",INDEX('Display 730 &amp; 1200'!$A:$A,ROW()))</f>
        <v/>
      </c>
      <c r="B2782" t="str">
        <f>IF(INDEX('Display 730 &amp; 1200'!$B:$B,ROW())="","",INDEX('Display 730 &amp; 1200'!$B:$B,ROW()))</f>
        <v/>
      </c>
      <c r="C2782" t="str">
        <f>IF(INDEX('Display 730 &amp; 1200'!$D:$D,ROW())="","",INDEX('Display 730 &amp; 1200'!$D:$D,ROW()))</f>
        <v/>
      </c>
      <c r="D2782">
        <f>IF($C2782="",0,SUMIFS(#REF!,#REF!,$C2782,#REF!,"&gt;="&amp;'Display 730 &amp; 1200'!$AN$10,#REF!,"&lt;="&amp;'Display 730 &amp; 1200'!$AN$9))</f>
        <v>0</v>
      </c>
      <c r="E2782">
        <f>IF($C2782="",0,SUMIFS(#REF!,#REF!,$C2782,#REF!,"&gt;="&amp;'Display 730 &amp; 1200'!$AN$12,#REF!,"&lt;="&amp;'Display 730 &amp; 1200'!$AN$11))</f>
        <v>0</v>
      </c>
    </row>
    <row r="2783" spans="1:5">
      <c r="A2783" t="str">
        <f>IF(INDEX('Display 730 &amp; 1200'!$A:$A,ROW())="","",INDEX('Display 730 &amp; 1200'!$A:$A,ROW()))</f>
        <v/>
      </c>
      <c r="B2783" t="str">
        <f>IF(INDEX('Display 730 &amp; 1200'!$B:$B,ROW())="","",INDEX('Display 730 &amp; 1200'!$B:$B,ROW()))</f>
        <v/>
      </c>
      <c r="C2783" t="str">
        <f>IF(INDEX('Display 730 &amp; 1200'!$D:$D,ROW())="","",INDEX('Display 730 &amp; 1200'!$D:$D,ROW()))</f>
        <v/>
      </c>
      <c r="D2783">
        <f>IF($C2783="",0,SUMIFS(#REF!,#REF!,$C2783,#REF!,"&gt;="&amp;'Display 730 &amp; 1200'!$AN$10,#REF!,"&lt;="&amp;'Display 730 &amp; 1200'!$AN$9))</f>
        <v>0</v>
      </c>
      <c r="E2783">
        <f>IF($C2783="",0,SUMIFS(#REF!,#REF!,$C2783,#REF!,"&gt;="&amp;'Display 730 &amp; 1200'!$AN$12,#REF!,"&lt;="&amp;'Display 730 &amp; 1200'!$AN$11))</f>
        <v>0</v>
      </c>
    </row>
    <row r="2784" spans="1:5">
      <c r="A2784" t="str">
        <f>IF(INDEX('Display 730 &amp; 1200'!$A:$A,ROW())="","",INDEX('Display 730 &amp; 1200'!$A:$A,ROW()))</f>
        <v/>
      </c>
      <c r="B2784" t="str">
        <f>IF(INDEX('Display 730 &amp; 1200'!$B:$B,ROW())="","",INDEX('Display 730 &amp; 1200'!$B:$B,ROW()))</f>
        <v/>
      </c>
      <c r="C2784" t="str">
        <f>IF(INDEX('Display 730 &amp; 1200'!$D:$D,ROW())="","",INDEX('Display 730 &amp; 1200'!$D:$D,ROW()))</f>
        <v/>
      </c>
      <c r="D2784">
        <f>IF($C2784="",0,SUMIFS(#REF!,#REF!,$C2784,#REF!,"&gt;="&amp;'Display 730 &amp; 1200'!$AN$10,#REF!,"&lt;="&amp;'Display 730 &amp; 1200'!$AN$9))</f>
        <v>0</v>
      </c>
      <c r="E2784">
        <f>IF($C2784="",0,SUMIFS(#REF!,#REF!,$C2784,#REF!,"&gt;="&amp;'Display 730 &amp; 1200'!$AN$12,#REF!,"&lt;="&amp;'Display 730 &amp; 1200'!$AN$11))</f>
        <v>0</v>
      </c>
    </row>
    <row r="2785" spans="1:5">
      <c r="A2785" t="str">
        <f>IF(INDEX('Display 730 &amp; 1200'!$A:$A,ROW())="","",INDEX('Display 730 &amp; 1200'!$A:$A,ROW()))</f>
        <v/>
      </c>
      <c r="B2785" t="str">
        <f>IF(INDEX('Display 730 &amp; 1200'!$B:$B,ROW())="","",INDEX('Display 730 &amp; 1200'!$B:$B,ROW()))</f>
        <v/>
      </c>
      <c r="C2785" t="str">
        <f>IF(INDEX('Display 730 &amp; 1200'!$D:$D,ROW())="","",INDEX('Display 730 &amp; 1200'!$D:$D,ROW()))</f>
        <v/>
      </c>
      <c r="D2785">
        <f>IF($C2785="",0,SUMIFS(#REF!,#REF!,$C2785,#REF!,"&gt;="&amp;'Display 730 &amp; 1200'!$AN$10,#REF!,"&lt;="&amp;'Display 730 &amp; 1200'!$AN$9))</f>
        <v>0</v>
      </c>
      <c r="E2785">
        <f>IF($C2785="",0,SUMIFS(#REF!,#REF!,$C2785,#REF!,"&gt;="&amp;'Display 730 &amp; 1200'!$AN$12,#REF!,"&lt;="&amp;'Display 730 &amp; 1200'!$AN$11))</f>
        <v>0</v>
      </c>
    </row>
    <row r="2786" spans="1:5">
      <c r="A2786" t="str">
        <f>IF(INDEX('Display 730 &amp; 1200'!$A:$A,ROW())="","",INDEX('Display 730 &amp; 1200'!$A:$A,ROW()))</f>
        <v/>
      </c>
      <c r="B2786" t="str">
        <f>IF(INDEX('Display 730 &amp; 1200'!$B:$B,ROW())="","",INDEX('Display 730 &amp; 1200'!$B:$B,ROW()))</f>
        <v/>
      </c>
      <c r="C2786" t="str">
        <f>IF(INDEX('Display 730 &amp; 1200'!$D:$D,ROW())="","",INDEX('Display 730 &amp; 1200'!$D:$D,ROW()))</f>
        <v/>
      </c>
      <c r="D2786">
        <f>IF($C2786="",0,SUMIFS(#REF!,#REF!,$C2786,#REF!,"&gt;="&amp;'Display 730 &amp; 1200'!$AN$10,#REF!,"&lt;="&amp;'Display 730 &amp; 1200'!$AN$9))</f>
        <v>0</v>
      </c>
      <c r="E2786">
        <f>IF($C2786="",0,SUMIFS(#REF!,#REF!,$C2786,#REF!,"&gt;="&amp;'Display 730 &amp; 1200'!$AN$12,#REF!,"&lt;="&amp;'Display 730 &amp; 1200'!$AN$11))</f>
        <v>0</v>
      </c>
    </row>
    <row r="2787" spans="1:5">
      <c r="A2787" t="str">
        <f>IF(INDEX('Display 730 &amp; 1200'!$A:$A,ROW())="","",INDEX('Display 730 &amp; 1200'!$A:$A,ROW()))</f>
        <v/>
      </c>
      <c r="B2787" t="str">
        <f>IF(INDEX('Display 730 &amp; 1200'!$B:$B,ROW())="","",INDEX('Display 730 &amp; 1200'!$B:$B,ROW()))</f>
        <v/>
      </c>
      <c r="C2787" t="str">
        <f>IF(INDEX('Display 730 &amp; 1200'!$D:$D,ROW())="","",INDEX('Display 730 &amp; 1200'!$D:$D,ROW()))</f>
        <v/>
      </c>
      <c r="D2787">
        <f>IF($C2787="",0,SUMIFS(#REF!,#REF!,$C2787,#REF!,"&gt;="&amp;'Display 730 &amp; 1200'!$AN$10,#REF!,"&lt;="&amp;'Display 730 &amp; 1200'!$AN$9))</f>
        <v>0</v>
      </c>
      <c r="E2787">
        <f>IF($C2787="",0,SUMIFS(#REF!,#REF!,$C2787,#REF!,"&gt;="&amp;'Display 730 &amp; 1200'!$AN$12,#REF!,"&lt;="&amp;'Display 730 &amp; 1200'!$AN$11))</f>
        <v>0</v>
      </c>
    </row>
    <row r="2788" spans="1:5">
      <c r="A2788" t="str">
        <f>IF(INDEX('Display 730 &amp; 1200'!$A:$A,ROW())="","",INDEX('Display 730 &amp; 1200'!$A:$A,ROW()))</f>
        <v/>
      </c>
      <c r="B2788" t="str">
        <f>IF(INDEX('Display 730 &amp; 1200'!$B:$B,ROW())="","",INDEX('Display 730 &amp; 1200'!$B:$B,ROW()))</f>
        <v/>
      </c>
      <c r="C2788" t="str">
        <f>IF(INDEX('Display 730 &amp; 1200'!$D:$D,ROW())="","",INDEX('Display 730 &amp; 1200'!$D:$D,ROW()))</f>
        <v/>
      </c>
      <c r="D2788">
        <f>IF($C2788="",0,SUMIFS(#REF!,#REF!,$C2788,#REF!,"&gt;="&amp;'Display 730 &amp; 1200'!$AN$10,#REF!,"&lt;="&amp;'Display 730 &amp; 1200'!$AN$9))</f>
        <v>0</v>
      </c>
      <c r="E2788">
        <f>IF($C2788="",0,SUMIFS(#REF!,#REF!,$C2788,#REF!,"&gt;="&amp;'Display 730 &amp; 1200'!$AN$12,#REF!,"&lt;="&amp;'Display 730 &amp; 1200'!$AN$11))</f>
        <v>0</v>
      </c>
    </row>
    <row r="2789" spans="1:5">
      <c r="A2789" t="str">
        <f>IF(INDEX('Display 730 &amp; 1200'!$A:$A,ROW())="","",INDEX('Display 730 &amp; 1200'!$A:$A,ROW()))</f>
        <v/>
      </c>
      <c r="B2789" t="str">
        <f>IF(INDEX('Display 730 &amp; 1200'!$B:$B,ROW())="","",INDEX('Display 730 &amp; 1200'!$B:$B,ROW()))</f>
        <v/>
      </c>
      <c r="C2789" t="str">
        <f>IF(INDEX('Display 730 &amp; 1200'!$D:$D,ROW())="","",INDEX('Display 730 &amp; 1200'!$D:$D,ROW()))</f>
        <v/>
      </c>
      <c r="D2789">
        <f>IF($C2789="",0,SUMIFS(#REF!,#REF!,$C2789,#REF!,"&gt;="&amp;'Display 730 &amp; 1200'!$AN$10,#REF!,"&lt;="&amp;'Display 730 &amp; 1200'!$AN$9))</f>
        <v>0</v>
      </c>
      <c r="E2789">
        <f>IF($C2789="",0,SUMIFS(#REF!,#REF!,$C2789,#REF!,"&gt;="&amp;'Display 730 &amp; 1200'!$AN$12,#REF!,"&lt;="&amp;'Display 730 &amp; 1200'!$AN$11))</f>
        <v>0</v>
      </c>
    </row>
    <row r="2790" spans="1:5">
      <c r="A2790" t="str">
        <f>IF(INDEX('Display 730 &amp; 1200'!$A:$A,ROW())="","",INDEX('Display 730 &amp; 1200'!$A:$A,ROW()))</f>
        <v/>
      </c>
      <c r="B2790" t="str">
        <f>IF(INDEX('Display 730 &amp; 1200'!$B:$B,ROW())="","",INDEX('Display 730 &amp; 1200'!$B:$B,ROW()))</f>
        <v/>
      </c>
      <c r="C2790" t="str">
        <f>IF(INDEX('Display 730 &amp; 1200'!$D:$D,ROW())="","",INDEX('Display 730 &amp; 1200'!$D:$D,ROW()))</f>
        <v/>
      </c>
      <c r="D2790">
        <f>IF($C2790="",0,SUMIFS(#REF!,#REF!,$C2790,#REF!,"&gt;="&amp;'Display 730 &amp; 1200'!$AN$10,#REF!,"&lt;="&amp;'Display 730 &amp; 1200'!$AN$9))</f>
        <v>0</v>
      </c>
      <c r="E2790">
        <f>IF($C2790="",0,SUMIFS(#REF!,#REF!,$C2790,#REF!,"&gt;="&amp;'Display 730 &amp; 1200'!$AN$12,#REF!,"&lt;="&amp;'Display 730 &amp; 1200'!$AN$11))</f>
        <v>0</v>
      </c>
    </row>
    <row r="2791" spans="1:5">
      <c r="A2791" t="str">
        <f>IF(INDEX('Display 730 &amp; 1200'!$A:$A,ROW())="","",INDEX('Display 730 &amp; 1200'!$A:$A,ROW()))</f>
        <v/>
      </c>
      <c r="B2791" t="str">
        <f>IF(INDEX('Display 730 &amp; 1200'!$B:$B,ROW())="","",INDEX('Display 730 &amp; 1200'!$B:$B,ROW()))</f>
        <v/>
      </c>
      <c r="C2791" t="str">
        <f>IF(INDEX('Display 730 &amp; 1200'!$D:$D,ROW())="","",INDEX('Display 730 &amp; 1200'!$D:$D,ROW()))</f>
        <v/>
      </c>
      <c r="D2791">
        <f>IF($C2791="",0,SUMIFS(#REF!,#REF!,$C2791,#REF!,"&gt;="&amp;'Display 730 &amp; 1200'!$AN$10,#REF!,"&lt;="&amp;'Display 730 &amp; 1200'!$AN$9))</f>
        <v>0</v>
      </c>
      <c r="E2791">
        <f>IF($C2791="",0,SUMIFS(#REF!,#REF!,$C2791,#REF!,"&gt;="&amp;'Display 730 &amp; 1200'!$AN$12,#REF!,"&lt;="&amp;'Display 730 &amp; 1200'!$AN$11))</f>
        <v>0</v>
      </c>
    </row>
    <row r="2792" spans="1:5">
      <c r="A2792" t="str">
        <f>IF(INDEX('Display 730 &amp; 1200'!$A:$A,ROW())="","",INDEX('Display 730 &amp; 1200'!$A:$A,ROW()))</f>
        <v/>
      </c>
      <c r="B2792" t="str">
        <f>IF(INDEX('Display 730 &amp; 1200'!$B:$B,ROW())="","",INDEX('Display 730 &amp; 1200'!$B:$B,ROW()))</f>
        <v/>
      </c>
      <c r="C2792" t="str">
        <f>IF(INDEX('Display 730 &amp; 1200'!$D:$D,ROW())="","",INDEX('Display 730 &amp; 1200'!$D:$D,ROW()))</f>
        <v/>
      </c>
      <c r="D2792">
        <f>IF($C2792="",0,SUMIFS(#REF!,#REF!,$C2792,#REF!,"&gt;="&amp;'Display 730 &amp; 1200'!$AN$10,#REF!,"&lt;="&amp;'Display 730 &amp; 1200'!$AN$9))</f>
        <v>0</v>
      </c>
      <c r="E2792">
        <f>IF($C2792="",0,SUMIFS(#REF!,#REF!,$C2792,#REF!,"&gt;="&amp;'Display 730 &amp; 1200'!$AN$12,#REF!,"&lt;="&amp;'Display 730 &amp; 1200'!$AN$11))</f>
        <v>0</v>
      </c>
    </row>
    <row r="2793" spans="1:5">
      <c r="A2793" t="str">
        <f>IF(INDEX('Display 730 &amp; 1200'!$A:$A,ROW())="","",INDEX('Display 730 &amp; 1200'!$A:$A,ROW()))</f>
        <v/>
      </c>
      <c r="B2793" t="str">
        <f>IF(INDEX('Display 730 &amp; 1200'!$B:$B,ROW())="","",INDEX('Display 730 &amp; 1200'!$B:$B,ROW()))</f>
        <v/>
      </c>
      <c r="C2793" t="str">
        <f>IF(INDEX('Display 730 &amp; 1200'!$D:$D,ROW())="","",INDEX('Display 730 &amp; 1200'!$D:$D,ROW()))</f>
        <v/>
      </c>
      <c r="D2793">
        <f>IF($C2793="",0,SUMIFS(#REF!,#REF!,$C2793,#REF!,"&gt;="&amp;'Display 730 &amp; 1200'!$AN$10,#REF!,"&lt;="&amp;'Display 730 &amp; 1200'!$AN$9))</f>
        <v>0</v>
      </c>
      <c r="E2793">
        <f>IF($C2793="",0,SUMIFS(#REF!,#REF!,$C2793,#REF!,"&gt;="&amp;'Display 730 &amp; 1200'!$AN$12,#REF!,"&lt;="&amp;'Display 730 &amp; 1200'!$AN$11))</f>
        <v>0</v>
      </c>
    </row>
    <row r="2794" spans="1:5">
      <c r="A2794" t="str">
        <f>IF(INDEX('Display 730 &amp; 1200'!$A:$A,ROW())="","",INDEX('Display 730 &amp; 1200'!$A:$A,ROW()))</f>
        <v/>
      </c>
      <c r="B2794" t="str">
        <f>IF(INDEX('Display 730 &amp; 1200'!$B:$B,ROW())="","",INDEX('Display 730 &amp; 1200'!$B:$B,ROW()))</f>
        <v/>
      </c>
      <c r="C2794" t="str">
        <f>IF(INDEX('Display 730 &amp; 1200'!$D:$D,ROW())="","",INDEX('Display 730 &amp; 1200'!$D:$D,ROW()))</f>
        <v/>
      </c>
      <c r="D2794">
        <f>IF($C2794="",0,SUMIFS(#REF!,#REF!,$C2794,#REF!,"&gt;="&amp;'Display 730 &amp; 1200'!$AN$10,#REF!,"&lt;="&amp;'Display 730 &amp; 1200'!$AN$9))</f>
        <v>0</v>
      </c>
      <c r="E2794">
        <f>IF($C2794="",0,SUMIFS(#REF!,#REF!,$C2794,#REF!,"&gt;="&amp;'Display 730 &amp; 1200'!$AN$12,#REF!,"&lt;="&amp;'Display 730 &amp; 1200'!$AN$11))</f>
        <v>0</v>
      </c>
    </row>
    <row r="2795" spans="1:5">
      <c r="A2795" t="str">
        <f>IF(INDEX('Display 730 &amp; 1200'!$A:$A,ROW())="","",INDEX('Display 730 &amp; 1200'!$A:$A,ROW()))</f>
        <v/>
      </c>
      <c r="B2795" t="str">
        <f>IF(INDEX('Display 730 &amp; 1200'!$B:$B,ROW())="","",INDEX('Display 730 &amp; 1200'!$B:$B,ROW()))</f>
        <v/>
      </c>
      <c r="C2795" t="str">
        <f>IF(INDEX('Display 730 &amp; 1200'!$D:$D,ROW())="","",INDEX('Display 730 &amp; 1200'!$D:$D,ROW()))</f>
        <v/>
      </c>
      <c r="D2795">
        <f>IF($C2795="",0,SUMIFS(#REF!,#REF!,$C2795,#REF!,"&gt;="&amp;'Display 730 &amp; 1200'!$AN$10,#REF!,"&lt;="&amp;'Display 730 &amp; 1200'!$AN$9))</f>
        <v>0</v>
      </c>
      <c r="E2795">
        <f>IF($C2795="",0,SUMIFS(#REF!,#REF!,$C2795,#REF!,"&gt;="&amp;'Display 730 &amp; 1200'!$AN$12,#REF!,"&lt;="&amp;'Display 730 &amp; 1200'!$AN$11))</f>
        <v>0</v>
      </c>
    </row>
    <row r="2796" spans="1:5">
      <c r="A2796" t="str">
        <f>IF(INDEX('Display 730 &amp; 1200'!$A:$A,ROW())="","",INDEX('Display 730 &amp; 1200'!$A:$A,ROW()))</f>
        <v/>
      </c>
      <c r="B2796" t="str">
        <f>IF(INDEX('Display 730 &amp; 1200'!$B:$B,ROW())="","",INDEX('Display 730 &amp; 1200'!$B:$B,ROW()))</f>
        <v/>
      </c>
      <c r="C2796" t="str">
        <f>IF(INDEX('Display 730 &amp; 1200'!$D:$D,ROW())="","",INDEX('Display 730 &amp; 1200'!$D:$D,ROW()))</f>
        <v/>
      </c>
      <c r="D2796">
        <f>IF($C2796="",0,SUMIFS(#REF!,#REF!,$C2796,#REF!,"&gt;="&amp;'Display 730 &amp; 1200'!$AN$10,#REF!,"&lt;="&amp;'Display 730 &amp; 1200'!$AN$9))</f>
        <v>0</v>
      </c>
      <c r="E2796">
        <f>IF($C2796="",0,SUMIFS(#REF!,#REF!,$C2796,#REF!,"&gt;="&amp;'Display 730 &amp; 1200'!$AN$12,#REF!,"&lt;="&amp;'Display 730 &amp; 1200'!$AN$11))</f>
        <v>0</v>
      </c>
    </row>
    <row r="2797" spans="1:5">
      <c r="A2797" t="str">
        <f>IF(INDEX('Display 730 &amp; 1200'!$A:$A,ROW())="","",INDEX('Display 730 &amp; 1200'!$A:$A,ROW()))</f>
        <v/>
      </c>
      <c r="B2797" t="str">
        <f>IF(INDEX('Display 730 &amp; 1200'!$B:$B,ROW())="","",INDEX('Display 730 &amp; 1200'!$B:$B,ROW()))</f>
        <v/>
      </c>
      <c r="C2797" t="str">
        <f>IF(INDEX('Display 730 &amp; 1200'!$D:$D,ROW())="","",INDEX('Display 730 &amp; 1200'!$D:$D,ROW()))</f>
        <v/>
      </c>
      <c r="D2797">
        <f>IF($C2797="",0,SUMIFS(#REF!,#REF!,$C2797,#REF!,"&gt;="&amp;'Display 730 &amp; 1200'!$AN$10,#REF!,"&lt;="&amp;'Display 730 &amp; 1200'!$AN$9))</f>
        <v>0</v>
      </c>
      <c r="E2797">
        <f>IF($C2797="",0,SUMIFS(#REF!,#REF!,$C2797,#REF!,"&gt;="&amp;'Display 730 &amp; 1200'!$AN$12,#REF!,"&lt;="&amp;'Display 730 &amp; 1200'!$AN$11))</f>
        <v>0</v>
      </c>
    </row>
    <row r="2798" spans="1:5">
      <c r="A2798" t="str">
        <f>IF(INDEX('Display 730 &amp; 1200'!$A:$A,ROW())="","",INDEX('Display 730 &amp; 1200'!$A:$A,ROW()))</f>
        <v/>
      </c>
      <c r="B2798" t="str">
        <f>IF(INDEX('Display 730 &amp; 1200'!$B:$B,ROW())="","",INDEX('Display 730 &amp; 1200'!$B:$B,ROW()))</f>
        <v/>
      </c>
      <c r="C2798" t="str">
        <f>IF(INDEX('Display 730 &amp; 1200'!$D:$D,ROW())="","",INDEX('Display 730 &amp; 1200'!$D:$D,ROW()))</f>
        <v/>
      </c>
      <c r="D2798">
        <f>IF($C2798="",0,SUMIFS(#REF!,#REF!,$C2798,#REF!,"&gt;="&amp;'Display 730 &amp; 1200'!$AN$10,#REF!,"&lt;="&amp;'Display 730 &amp; 1200'!$AN$9))</f>
        <v>0</v>
      </c>
      <c r="E2798">
        <f>IF($C2798="",0,SUMIFS(#REF!,#REF!,$C2798,#REF!,"&gt;="&amp;'Display 730 &amp; 1200'!$AN$12,#REF!,"&lt;="&amp;'Display 730 &amp; 1200'!$AN$11))</f>
        <v>0</v>
      </c>
    </row>
    <row r="2799" spans="1:5">
      <c r="A2799" t="str">
        <f>IF(INDEX('Display 730 &amp; 1200'!$A:$A,ROW())="","",INDEX('Display 730 &amp; 1200'!$A:$A,ROW()))</f>
        <v/>
      </c>
      <c r="B2799" t="str">
        <f>IF(INDEX('Display 730 &amp; 1200'!$B:$B,ROW())="","",INDEX('Display 730 &amp; 1200'!$B:$B,ROW()))</f>
        <v/>
      </c>
      <c r="C2799" t="str">
        <f>IF(INDEX('Display 730 &amp; 1200'!$D:$D,ROW())="","",INDEX('Display 730 &amp; 1200'!$D:$D,ROW()))</f>
        <v/>
      </c>
      <c r="D2799">
        <f>IF($C2799="",0,SUMIFS(#REF!,#REF!,$C2799,#REF!,"&gt;="&amp;'Display 730 &amp; 1200'!$AN$10,#REF!,"&lt;="&amp;'Display 730 &amp; 1200'!$AN$9))</f>
        <v>0</v>
      </c>
      <c r="E2799">
        <f>IF($C2799="",0,SUMIFS(#REF!,#REF!,$C2799,#REF!,"&gt;="&amp;'Display 730 &amp; 1200'!$AN$12,#REF!,"&lt;="&amp;'Display 730 &amp; 1200'!$AN$11))</f>
        <v>0</v>
      </c>
    </row>
    <row r="2800" spans="1:5">
      <c r="A2800" t="str">
        <f>IF(INDEX('Display 730 &amp; 1200'!$A:$A,ROW())="","",INDEX('Display 730 &amp; 1200'!$A:$A,ROW()))</f>
        <v/>
      </c>
      <c r="B2800" t="str">
        <f>IF(INDEX('Display 730 &amp; 1200'!$B:$B,ROW())="","",INDEX('Display 730 &amp; 1200'!$B:$B,ROW()))</f>
        <v/>
      </c>
      <c r="C2800" t="str">
        <f>IF(INDEX('Display 730 &amp; 1200'!$D:$D,ROW())="","",INDEX('Display 730 &amp; 1200'!$D:$D,ROW()))</f>
        <v/>
      </c>
      <c r="D2800">
        <f>IF($C2800="",0,SUMIFS(#REF!,#REF!,$C2800,#REF!,"&gt;="&amp;'Display 730 &amp; 1200'!$AN$10,#REF!,"&lt;="&amp;'Display 730 &amp; 1200'!$AN$9))</f>
        <v>0</v>
      </c>
      <c r="E2800">
        <f>IF($C2800="",0,SUMIFS(#REF!,#REF!,$C2800,#REF!,"&gt;="&amp;'Display 730 &amp; 1200'!$AN$12,#REF!,"&lt;="&amp;'Display 730 &amp; 1200'!$AN$11))</f>
        <v>0</v>
      </c>
    </row>
    <row r="2801" spans="1:5">
      <c r="A2801" t="str">
        <f>IF(INDEX('Display 730 &amp; 1200'!$A:$A,ROW())="","",INDEX('Display 730 &amp; 1200'!$A:$A,ROW()))</f>
        <v/>
      </c>
      <c r="B2801" t="str">
        <f>IF(INDEX('Display 730 &amp; 1200'!$B:$B,ROW())="","",INDEX('Display 730 &amp; 1200'!$B:$B,ROW()))</f>
        <v/>
      </c>
      <c r="C2801" t="str">
        <f>IF(INDEX('Display 730 &amp; 1200'!$D:$D,ROW())="","",INDEX('Display 730 &amp; 1200'!$D:$D,ROW()))</f>
        <v/>
      </c>
      <c r="D2801">
        <f>IF($C2801="",0,SUMIFS(#REF!,#REF!,$C2801,#REF!,"&gt;="&amp;'Display 730 &amp; 1200'!$AN$10,#REF!,"&lt;="&amp;'Display 730 &amp; 1200'!$AN$9))</f>
        <v>0</v>
      </c>
      <c r="E2801">
        <f>IF($C2801="",0,SUMIFS(#REF!,#REF!,$C2801,#REF!,"&gt;="&amp;'Display 730 &amp; 1200'!$AN$12,#REF!,"&lt;="&amp;'Display 730 &amp; 1200'!$AN$11))</f>
        <v>0</v>
      </c>
    </row>
    <row r="2802" spans="1:5">
      <c r="A2802" t="str">
        <f>IF(INDEX('Display 730 &amp; 1200'!$A:$A,ROW())="","",INDEX('Display 730 &amp; 1200'!$A:$A,ROW()))</f>
        <v/>
      </c>
      <c r="B2802" t="str">
        <f>IF(INDEX('Display 730 &amp; 1200'!$B:$B,ROW())="","",INDEX('Display 730 &amp; 1200'!$B:$B,ROW()))</f>
        <v/>
      </c>
      <c r="C2802" t="str">
        <f>IF(INDEX('Display 730 &amp; 1200'!$D:$D,ROW())="","",INDEX('Display 730 &amp; 1200'!$D:$D,ROW()))</f>
        <v/>
      </c>
      <c r="D2802">
        <f>IF($C2802="",0,SUMIFS(#REF!,#REF!,$C2802,#REF!,"&gt;="&amp;'Display 730 &amp; 1200'!$AN$10,#REF!,"&lt;="&amp;'Display 730 &amp; 1200'!$AN$9))</f>
        <v>0</v>
      </c>
      <c r="E2802">
        <f>IF($C2802="",0,SUMIFS(#REF!,#REF!,$C2802,#REF!,"&gt;="&amp;'Display 730 &amp; 1200'!$AN$12,#REF!,"&lt;="&amp;'Display 730 &amp; 1200'!$AN$11))</f>
        <v>0</v>
      </c>
    </row>
    <row r="2803" spans="1:5">
      <c r="A2803" t="str">
        <f>IF(INDEX('Display 730 &amp; 1200'!$A:$A,ROW())="","",INDEX('Display 730 &amp; 1200'!$A:$A,ROW()))</f>
        <v/>
      </c>
      <c r="B2803" t="str">
        <f>IF(INDEX('Display 730 &amp; 1200'!$B:$B,ROW())="","",INDEX('Display 730 &amp; 1200'!$B:$B,ROW()))</f>
        <v/>
      </c>
      <c r="C2803" t="str">
        <f>IF(INDEX('Display 730 &amp; 1200'!$D:$D,ROW())="","",INDEX('Display 730 &amp; 1200'!$D:$D,ROW()))</f>
        <v/>
      </c>
      <c r="D2803">
        <f>IF($C2803="",0,SUMIFS(#REF!,#REF!,$C2803,#REF!,"&gt;="&amp;'Display 730 &amp; 1200'!$AN$10,#REF!,"&lt;="&amp;'Display 730 &amp; 1200'!$AN$9))</f>
        <v>0</v>
      </c>
      <c r="E2803">
        <f>IF($C2803="",0,SUMIFS(#REF!,#REF!,$C2803,#REF!,"&gt;="&amp;'Display 730 &amp; 1200'!$AN$12,#REF!,"&lt;="&amp;'Display 730 &amp; 1200'!$AN$11))</f>
        <v>0</v>
      </c>
    </row>
    <row r="2804" spans="1:5">
      <c r="A2804" t="str">
        <f>IF(INDEX('Display 730 &amp; 1200'!$A:$A,ROW())="","",INDEX('Display 730 &amp; 1200'!$A:$A,ROW()))</f>
        <v/>
      </c>
      <c r="B2804" t="str">
        <f>IF(INDEX('Display 730 &amp; 1200'!$B:$B,ROW())="","",INDEX('Display 730 &amp; 1200'!$B:$B,ROW()))</f>
        <v/>
      </c>
      <c r="C2804" t="str">
        <f>IF(INDEX('Display 730 &amp; 1200'!$D:$D,ROW())="","",INDEX('Display 730 &amp; 1200'!$D:$D,ROW()))</f>
        <v/>
      </c>
      <c r="D2804">
        <f>IF($C2804="",0,SUMIFS(#REF!,#REF!,$C2804,#REF!,"&gt;="&amp;'Display 730 &amp; 1200'!$AN$10,#REF!,"&lt;="&amp;'Display 730 &amp; 1200'!$AN$9))</f>
        <v>0</v>
      </c>
      <c r="E2804">
        <f>IF($C2804="",0,SUMIFS(#REF!,#REF!,$C2804,#REF!,"&gt;="&amp;'Display 730 &amp; 1200'!$AN$12,#REF!,"&lt;="&amp;'Display 730 &amp; 1200'!$AN$11))</f>
        <v>0</v>
      </c>
    </row>
    <row r="2805" spans="1:5">
      <c r="A2805" t="str">
        <f>IF(INDEX('Display 730 &amp; 1200'!$A:$A,ROW())="","",INDEX('Display 730 &amp; 1200'!$A:$A,ROW()))</f>
        <v/>
      </c>
      <c r="B2805" t="str">
        <f>IF(INDEX('Display 730 &amp; 1200'!$B:$B,ROW())="","",INDEX('Display 730 &amp; 1200'!$B:$B,ROW()))</f>
        <v/>
      </c>
      <c r="C2805" t="str">
        <f>IF(INDEX('Display 730 &amp; 1200'!$D:$D,ROW())="","",INDEX('Display 730 &amp; 1200'!$D:$D,ROW()))</f>
        <v/>
      </c>
      <c r="D2805">
        <f>IF($C2805="",0,SUMIFS(#REF!,#REF!,$C2805,#REF!,"&gt;="&amp;'Display 730 &amp; 1200'!$AN$10,#REF!,"&lt;="&amp;'Display 730 &amp; 1200'!$AN$9))</f>
        <v>0</v>
      </c>
      <c r="E2805">
        <f>IF($C2805="",0,SUMIFS(#REF!,#REF!,$C2805,#REF!,"&gt;="&amp;'Display 730 &amp; 1200'!$AN$12,#REF!,"&lt;="&amp;'Display 730 &amp; 1200'!$AN$11))</f>
        <v>0</v>
      </c>
    </row>
    <row r="2806" spans="1:5">
      <c r="A2806" t="str">
        <f>IF(INDEX('Display 730 &amp; 1200'!$A:$A,ROW())="","",INDEX('Display 730 &amp; 1200'!$A:$A,ROW()))</f>
        <v/>
      </c>
      <c r="B2806" t="str">
        <f>IF(INDEX('Display 730 &amp; 1200'!$B:$B,ROW())="","",INDEX('Display 730 &amp; 1200'!$B:$B,ROW()))</f>
        <v/>
      </c>
      <c r="C2806" t="str">
        <f>IF(INDEX('Display 730 &amp; 1200'!$D:$D,ROW())="","",INDEX('Display 730 &amp; 1200'!$D:$D,ROW()))</f>
        <v/>
      </c>
      <c r="D2806">
        <f>IF($C2806="",0,SUMIFS(#REF!,#REF!,$C2806,#REF!,"&gt;="&amp;'Display 730 &amp; 1200'!$AN$10,#REF!,"&lt;="&amp;'Display 730 &amp; 1200'!$AN$9))</f>
        <v>0</v>
      </c>
      <c r="E2806">
        <f>IF($C2806="",0,SUMIFS(#REF!,#REF!,$C2806,#REF!,"&gt;="&amp;'Display 730 &amp; 1200'!$AN$12,#REF!,"&lt;="&amp;'Display 730 &amp; 1200'!$AN$11))</f>
        <v>0</v>
      </c>
    </row>
    <row r="2807" spans="1:5">
      <c r="A2807" t="str">
        <f>IF(INDEX('Display 730 &amp; 1200'!$A:$A,ROW())="","",INDEX('Display 730 &amp; 1200'!$A:$A,ROW()))</f>
        <v/>
      </c>
      <c r="B2807" t="str">
        <f>IF(INDEX('Display 730 &amp; 1200'!$B:$B,ROW())="","",INDEX('Display 730 &amp; 1200'!$B:$B,ROW()))</f>
        <v/>
      </c>
      <c r="C2807" t="str">
        <f>IF(INDEX('Display 730 &amp; 1200'!$D:$D,ROW())="","",INDEX('Display 730 &amp; 1200'!$D:$D,ROW()))</f>
        <v/>
      </c>
      <c r="D2807">
        <f>IF($C2807="",0,SUMIFS(#REF!,#REF!,$C2807,#REF!,"&gt;="&amp;'Display 730 &amp; 1200'!$AN$10,#REF!,"&lt;="&amp;'Display 730 &amp; 1200'!$AN$9))</f>
        <v>0</v>
      </c>
      <c r="E2807">
        <f>IF($C2807="",0,SUMIFS(#REF!,#REF!,$C2807,#REF!,"&gt;="&amp;'Display 730 &amp; 1200'!$AN$12,#REF!,"&lt;="&amp;'Display 730 &amp; 1200'!$AN$11))</f>
        <v>0</v>
      </c>
    </row>
    <row r="2808" spans="1:5">
      <c r="A2808" t="str">
        <f>IF(INDEX('Display 730 &amp; 1200'!$A:$A,ROW())="","",INDEX('Display 730 &amp; 1200'!$A:$A,ROW()))</f>
        <v/>
      </c>
      <c r="B2808" t="str">
        <f>IF(INDEX('Display 730 &amp; 1200'!$B:$B,ROW())="","",INDEX('Display 730 &amp; 1200'!$B:$B,ROW()))</f>
        <v/>
      </c>
      <c r="C2808" t="str">
        <f>IF(INDEX('Display 730 &amp; 1200'!$D:$D,ROW())="","",INDEX('Display 730 &amp; 1200'!$D:$D,ROW()))</f>
        <v/>
      </c>
      <c r="D2808">
        <f>IF($C2808="",0,SUMIFS(#REF!,#REF!,$C2808,#REF!,"&gt;="&amp;'Display 730 &amp; 1200'!$AN$10,#REF!,"&lt;="&amp;'Display 730 &amp; 1200'!$AN$9))</f>
        <v>0</v>
      </c>
      <c r="E2808">
        <f>IF($C2808="",0,SUMIFS(#REF!,#REF!,$C2808,#REF!,"&gt;="&amp;'Display 730 &amp; 1200'!$AN$12,#REF!,"&lt;="&amp;'Display 730 &amp; 1200'!$AN$11))</f>
        <v>0</v>
      </c>
    </row>
    <row r="2809" spans="1:5">
      <c r="A2809" t="str">
        <f>IF(INDEX('Display 730 &amp; 1200'!$A:$A,ROW())="","",INDEX('Display 730 &amp; 1200'!$A:$A,ROW()))</f>
        <v/>
      </c>
      <c r="B2809" t="str">
        <f>IF(INDEX('Display 730 &amp; 1200'!$B:$B,ROW())="","",INDEX('Display 730 &amp; 1200'!$B:$B,ROW()))</f>
        <v/>
      </c>
      <c r="C2809" t="str">
        <f>IF(INDEX('Display 730 &amp; 1200'!$D:$D,ROW())="","",INDEX('Display 730 &amp; 1200'!$D:$D,ROW()))</f>
        <v/>
      </c>
      <c r="D2809">
        <f>IF($C2809="",0,SUMIFS(#REF!,#REF!,$C2809,#REF!,"&gt;="&amp;'Display 730 &amp; 1200'!$AN$10,#REF!,"&lt;="&amp;'Display 730 &amp; 1200'!$AN$9))</f>
        <v>0</v>
      </c>
      <c r="E2809">
        <f>IF($C2809="",0,SUMIFS(#REF!,#REF!,$C2809,#REF!,"&gt;="&amp;'Display 730 &amp; 1200'!$AN$12,#REF!,"&lt;="&amp;'Display 730 &amp; 1200'!$AN$11))</f>
        <v>0</v>
      </c>
    </row>
    <row r="2810" spans="1:5">
      <c r="A2810" t="str">
        <f>IF(INDEX('Display 730 &amp; 1200'!$A:$A,ROW())="","",INDEX('Display 730 &amp; 1200'!$A:$A,ROW()))</f>
        <v/>
      </c>
      <c r="B2810" t="str">
        <f>IF(INDEX('Display 730 &amp; 1200'!$B:$B,ROW())="","",INDEX('Display 730 &amp; 1200'!$B:$B,ROW()))</f>
        <v/>
      </c>
      <c r="C2810" t="str">
        <f>IF(INDEX('Display 730 &amp; 1200'!$D:$D,ROW())="","",INDEX('Display 730 &amp; 1200'!$D:$D,ROW()))</f>
        <v/>
      </c>
      <c r="D2810">
        <f>IF($C2810="",0,SUMIFS(#REF!,#REF!,$C2810,#REF!,"&gt;="&amp;'Display 730 &amp; 1200'!$AN$10,#REF!,"&lt;="&amp;'Display 730 &amp; 1200'!$AN$9))</f>
        <v>0</v>
      </c>
      <c r="E2810">
        <f>IF($C2810="",0,SUMIFS(#REF!,#REF!,$C2810,#REF!,"&gt;="&amp;'Display 730 &amp; 1200'!$AN$12,#REF!,"&lt;="&amp;'Display 730 &amp; 1200'!$AN$11))</f>
        <v>0</v>
      </c>
    </row>
    <row r="2811" spans="1:5">
      <c r="A2811" t="str">
        <f>IF(INDEX('Display 730 &amp; 1200'!$A:$A,ROW())="","",INDEX('Display 730 &amp; 1200'!$A:$A,ROW()))</f>
        <v/>
      </c>
      <c r="B2811" t="str">
        <f>IF(INDEX('Display 730 &amp; 1200'!$B:$B,ROW())="","",INDEX('Display 730 &amp; 1200'!$B:$B,ROW()))</f>
        <v/>
      </c>
      <c r="C2811" t="str">
        <f>IF(INDEX('Display 730 &amp; 1200'!$D:$D,ROW())="","",INDEX('Display 730 &amp; 1200'!$D:$D,ROW()))</f>
        <v/>
      </c>
      <c r="D2811">
        <f>IF($C2811="",0,SUMIFS(#REF!,#REF!,$C2811,#REF!,"&gt;="&amp;'Display 730 &amp; 1200'!$AN$10,#REF!,"&lt;="&amp;'Display 730 &amp; 1200'!$AN$9))</f>
        <v>0</v>
      </c>
      <c r="E2811">
        <f>IF($C2811="",0,SUMIFS(#REF!,#REF!,$C2811,#REF!,"&gt;="&amp;'Display 730 &amp; 1200'!$AN$12,#REF!,"&lt;="&amp;'Display 730 &amp; 1200'!$AN$11))</f>
        <v>0</v>
      </c>
    </row>
    <row r="2812" spans="1:5">
      <c r="A2812" t="str">
        <f>IF(INDEX('Display 730 &amp; 1200'!$A:$A,ROW())="","",INDEX('Display 730 &amp; 1200'!$A:$A,ROW()))</f>
        <v/>
      </c>
      <c r="B2812" t="str">
        <f>IF(INDEX('Display 730 &amp; 1200'!$B:$B,ROW())="","",INDEX('Display 730 &amp; 1200'!$B:$B,ROW()))</f>
        <v/>
      </c>
      <c r="C2812" t="str">
        <f>IF(INDEX('Display 730 &amp; 1200'!$D:$D,ROW())="","",INDEX('Display 730 &amp; 1200'!$D:$D,ROW()))</f>
        <v/>
      </c>
      <c r="D2812">
        <f>IF($C2812="",0,SUMIFS(#REF!,#REF!,$C2812,#REF!,"&gt;="&amp;'Display 730 &amp; 1200'!$AN$10,#REF!,"&lt;="&amp;'Display 730 &amp; 1200'!$AN$9))</f>
        <v>0</v>
      </c>
      <c r="E2812">
        <f>IF($C2812="",0,SUMIFS(#REF!,#REF!,$C2812,#REF!,"&gt;="&amp;'Display 730 &amp; 1200'!$AN$12,#REF!,"&lt;="&amp;'Display 730 &amp; 1200'!$AN$11))</f>
        <v>0</v>
      </c>
    </row>
    <row r="2813" spans="1:5">
      <c r="A2813" t="str">
        <f>IF(INDEX('Display 730 &amp; 1200'!$A:$A,ROW())="","",INDEX('Display 730 &amp; 1200'!$A:$A,ROW()))</f>
        <v/>
      </c>
      <c r="B2813" t="str">
        <f>IF(INDEX('Display 730 &amp; 1200'!$B:$B,ROW())="","",INDEX('Display 730 &amp; 1200'!$B:$B,ROW()))</f>
        <v/>
      </c>
      <c r="C2813" t="str">
        <f>IF(INDEX('Display 730 &amp; 1200'!$D:$D,ROW())="","",INDEX('Display 730 &amp; 1200'!$D:$D,ROW()))</f>
        <v/>
      </c>
      <c r="D2813">
        <f>IF($C2813="",0,SUMIFS(#REF!,#REF!,$C2813,#REF!,"&gt;="&amp;'Display 730 &amp; 1200'!$AN$10,#REF!,"&lt;="&amp;'Display 730 &amp; 1200'!$AN$9))</f>
        <v>0</v>
      </c>
      <c r="E2813">
        <f>IF($C2813="",0,SUMIFS(#REF!,#REF!,$C2813,#REF!,"&gt;="&amp;'Display 730 &amp; 1200'!$AN$12,#REF!,"&lt;="&amp;'Display 730 &amp; 1200'!$AN$11))</f>
        <v>0</v>
      </c>
    </row>
    <row r="2814" spans="1:5">
      <c r="A2814" t="str">
        <f>IF(INDEX('Display 730 &amp; 1200'!$A:$A,ROW())="","",INDEX('Display 730 &amp; 1200'!$A:$A,ROW()))</f>
        <v/>
      </c>
      <c r="B2814" t="str">
        <f>IF(INDEX('Display 730 &amp; 1200'!$B:$B,ROW())="","",INDEX('Display 730 &amp; 1200'!$B:$B,ROW()))</f>
        <v/>
      </c>
      <c r="C2814" t="str">
        <f>IF(INDEX('Display 730 &amp; 1200'!$D:$D,ROW())="","",INDEX('Display 730 &amp; 1200'!$D:$D,ROW()))</f>
        <v/>
      </c>
      <c r="D2814">
        <f>IF($C2814="",0,SUMIFS(#REF!,#REF!,$C2814,#REF!,"&gt;="&amp;'Display 730 &amp; 1200'!$AN$10,#REF!,"&lt;="&amp;'Display 730 &amp; 1200'!$AN$9))</f>
        <v>0</v>
      </c>
      <c r="E2814">
        <f>IF($C2814="",0,SUMIFS(#REF!,#REF!,$C2814,#REF!,"&gt;="&amp;'Display 730 &amp; 1200'!$AN$12,#REF!,"&lt;="&amp;'Display 730 &amp; 1200'!$AN$11))</f>
        <v>0</v>
      </c>
    </row>
    <row r="2815" spans="1:5">
      <c r="A2815" t="str">
        <f>IF(INDEX('Display 730 &amp; 1200'!$A:$A,ROW())="","",INDEX('Display 730 &amp; 1200'!$A:$A,ROW()))</f>
        <v/>
      </c>
      <c r="B2815" t="str">
        <f>IF(INDEX('Display 730 &amp; 1200'!$B:$B,ROW())="","",INDEX('Display 730 &amp; 1200'!$B:$B,ROW()))</f>
        <v/>
      </c>
      <c r="C2815" t="str">
        <f>IF(INDEX('Display 730 &amp; 1200'!$D:$D,ROW())="","",INDEX('Display 730 &amp; 1200'!$D:$D,ROW()))</f>
        <v/>
      </c>
      <c r="D2815">
        <f>IF($C2815="",0,SUMIFS(#REF!,#REF!,$C2815,#REF!,"&gt;="&amp;'Display 730 &amp; 1200'!$AN$10,#REF!,"&lt;="&amp;'Display 730 &amp; 1200'!$AN$9))</f>
        <v>0</v>
      </c>
      <c r="E2815">
        <f>IF($C2815="",0,SUMIFS(#REF!,#REF!,$C2815,#REF!,"&gt;="&amp;'Display 730 &amp; 1200'!$AN$12,#REF!,"&lt;="&amp;'Display 730 &amp; 1200'!$AN$11))</f>
        <v>0</v>
      </c>
    </row>
    <row r="2816" spans="1:5">
      <c r="A2816" t="str">
        <f>IF(INDEX('Display 730 &amp; 1200'!$A:$A,ROW())="","",INDEX('Display 730 &amp; 1200'!$A:$A,ROW()))</f>
        <v/>
      </c>
      <c r="B2816" t="str">
        <f>IF(INDEX('Display 730 &amp; 1200'!$B:$B,ROW())="","",INDEX('Display 730 &amp; 1200'!$B:$B,ROW()))</f>
        <v/>
      </c>
      <c r="C2816" t="str">
        <f>IF(INDEX('Display 730 &amp; 1200'!$D:$D,ROW())="","",INDEX('Display 730 &amp; 1200'!$D:$D,ROW()))</f>
        <v/>
      </c>
      <c r="D2816">
        <f>IF($C2816="",0,SUMIFS(#REF!,#REF!,$C2816,#REF!,"&gt;="&amp;'Display 730 &amp; 1200'!$AN$10,#REF!,"&lt;="&amp;'Display 730 &amp; 1200'!$AN$9))</f>
        <v>0</v>
      </c>
      <c r="E2816">
        <f>IF($C2816="",0,SUMIFS(#REF!,#REF!,$C2816,#REF!,"&gt;="&amp;'Display 730 &amp; 1200'!$AN$12,#REF!,"&lt;="&amp;'Display 730 &amp; 1200'!$AN$11))</f>
        <v>0</v>
      </c>
    </row>
    <row r="2817" spans="1:5">
      <c r="A2817" t="str">
        <f>IF(INDEX('Display 730 &amp; 1200'!$A:$A,ROW())="","",INDEX('Display 730 &amp; 1200'!$A:$A,ROW()))</f>
        <v/>
      </c>
      <c r="B2817" t="str">
        <f>IF(INDEX('Display 730 &amp; 1200'!$B:$B,ROW())="","",INDEX('Display 730 &amp; 1200'!$B:$B,ROW()))</f>
        <v/>
      </c>
      <c r="C2817" t="str">
        <f>IF(INDEX('Display 730 &amp; 1200'!$D:$D,ROW())="","",INDEX('Display 730 &amp; 1200'!$D:$D,ROW()))</f>
        <v/>
      </c>
      <c r="D2817">
        <f>IF($C2817="",0,SUMIFS(#REF!,#REF!,$C2817,#REF!,"&gt;="&amp;'Display 730 &amp; 1200'!$AN$10,#REF!,"&lt;="&amp;'Display 730 &amp; 1200'!$AN$9))</f>
        <v>0</v>
      </c>
      <c r="E2817">
        <f>IF($C2817="",0,SUMIFS(#REF!,#REF!,$C2817,#REF!,"&gt;="&amp;'Display 730 &amp; 1200'!$AN$12,#REF!,"&lt;="&amp;'Display 730 &amp; 1200'!$AN$11))</f>
        <v>0</v>
      </c>
    </row>
    <row r="2818" spans="1:5">
      <c r="A2818" t="str">
        <f>IF(INDEX('Display 730 &amp; 1200'!$A:$A,ROW())="","",INDEX('Display 730 &amp; 1200'!$A:$A,ROW()))</f>
        <v/>
      </c>
      <c r="B2818" t="str">
        <f>IF(INDEX('Display 730 &amp; 1200'!$B:$B,ROW())="","",INDEX('Display 730 &amp; 1200'!$B:$B,ROW()))</f>
        <v/>
      </c>
      <c r="C2818" t="str">
        <f>IF(INDEX('Display 730 &amp; 1200'!$D:$D,ROW())="","",INDEX('Display 730 &amp; 1200'!$D:$D,ROW()))</f>
        <v/>
      </c>
      <c r="D2818">
        <f>IF($C2818="",0,SUMIFS(#REF!,#REF!,$C2818,#REF!,"&gt;="&amp;'Display 730 &amp; 1200'!$AN$10,#REF!,"&lt;="&amp;'Display 730 &amp; 1200'!$AN$9))</f>
        <v>0</v>
      </c>
      <c r="E2818">
        <f>IF($C2818="",0,SUMIFS(#REF!,#REF!,$C2818,#REF!,"&gt;="&amp;'Display 730 &amp; 1200'!$AN$12,#REF!,"&lt;="&amp;'Display 730 &amp; 1200'!$AN$11))</f>
        <v>0</v>
      </c>
    </row>
    <row r="2819" spans="1:5">
      <c r="A2819" t="str">
        <f>IF(INDEX('Display 730 &amp; 1200'!$A:$A,ROW())="","",INDEX('Display 730 &amp; 1200'!$A:$A,ROW()))</f>
        <v/>
      </c>
      <c r="B2819" t="str">
        <f>IF(INDEX('Display 730 &amp; 1200'!$B:$B,ROW())="","",INDEX('Display 730 &amp; 1200'!$B:$B,ROW()))</f>
        <v/>
      </c>
      <c r="C2819" t="str">
        <f>IF(INDEX('Display 730 &amp; 1200'!$D:$D,ROW())="","",INDEX('Display 730 &amp; 1200'!$D:$D,ROW()))</f>
        <v/>
      </c>
      <c r="D2819">
        <f>IF($C2819="",0,SUMIFS(#REF!,#REF!,$C2819,#REF!,"&gt;="&amp;'Display 730 &amp; 1200'!$AN$10,#REF!,"&lt;="&amp;'Display 730 &amp; 1200'!$AN$9))</f>
        <v>0</v>
      </c>
      <c r="E2819">
        <f>IF($C2819="",0,SUMIFS(#REF!,#REF!,$C2819,#REF!,"&gt;="&amp;'Display 730 &amp; 1200'!$AN$12,#REF!,"&lt;="&amp;'Display 730 &amp; 1200'!$AN$11))</f>
        <v>0</v>
      </c>
    </row>
    <row r="2820" spans="1:5">
      <c r="A2820" t="str">
        <f>IF(INDEX('Display 730 &amp; 1200'!$A:$A,ROW())="","",INDEX('Display 730 &amp; 1200'!$A:$A,ROW()))</f>
        <v/>
      </c>
      <c r="B2820" t="str">
        <f>IF(INDEX('Display 730 &amp; 1200'!$B:$B,ROW())="","",INDEX('Display 730 &amp; 1200'!$B:$B,ROW()))</f>
        <v/>
      </c>
      <c r="C2820" t="str">
        <f>IF(INDEX('Display 730 &amp; 1200'!$D:$D,ROW())="","",INDEX('Display 730 &amp; 1200'!$D:$D,ROW()))</f>
        <v/>
      </c>
      <c r="D2820">
        <f>IF($C2820="",0,SUMIFS(#REF!,#REF!,$C2820,#REF!,"&gt;="&amp;'Display 730 &amp; 1200'!$AN$10,#REF!,"&lt;="&amp;'Display 730 &amp; 1200'!$AN$9))</f>
        <v>0</v>
      </c>
      <c r="E2820">
        <f>IF($C2820="",0,SUMIFS(#REF!,#REF!,$C2820,#REF!,"&gt;="&amp;'Display 730 &amp; 1200'!$AN$12,#REF!,"&lt;="&amp;'Display 730 &amp; 1200'!$AN$11))</f>
        <v>0</v>
      </c>
    </row>
    <row r="2821" spans="1:5">
      <c r="A2821" t="str">
        <f>IF(INDEX('Display 730 &amp; 1200'!$A:$A,ROW())="","",INDEX('Display 730 &amp; 1200'!$A:$A,ROW()))</f>
        <v/>
      </c>
      <c r="B2821" t="str">
        <f>IF(INDEX('Display 730 &amp; 1200'!$B:$B,ROW())="","",INDEX('Display 730 &amp; 1200'!$B:$B,ROW()))</f>
        <v/>
      </c>
      <c r="C2821" t="str">
        <f>IF(INDEX('Display 730 &amp; 1200'!$D:$D,ROW())="","",INDEX('Display 730 &amp; 1200'!$D:$D,ROW()))</f>
        <v/>
      </c>
      <c r="D2821">
        <f>IF($C2821="",0,SUMIFS(#REF!,#REF!,$C2821,#REF!,"&gt;="&amp;'Display 730 &amp; 1200'!$AN$10,#REF!,"&lt;="&amp;'Display 730 &amp; 1200'!$AN$9))</f>
        <v>0</v>
      </c>
      <c r="E2821">
        <f>IF($C2821="",0,SUMIFS(#REF!,#REF!,$C2821,#REF!,"&gt;="&amp;'Display 730 &amp; 1200'!$AN$12,#REF!,"&lt;="&amp;'Display 730 &amp; 1200'!$AN$11))</f>
        <v>0</v>
      </c>
    </row>
    <row r="2822" spans="1:5">
      <c r="A2822" t="str">
        <f>IF(INDEX('Display 730 &amp; 1200'!$A:$A,ROW())="","",INDEX('Display 730 &amp; 1200'!$A:$A,ROW()))</f>
        <v/>
      </c>
      <c r="B2822" t="str">
        <f>IF(INDEX('Display 730 &amp; 1200'!$B:$B,ROW())="","",INDEX('Display 730 &amp; 1200'!$B:$B,ROW()))</f>
        <v/>
      </c>
      <c r="C2822" t="str">
        <f>IF(INDEX('Display 730 &amp; 1200'!$D:$D,ROW())="","",INDEX('Display 730 &amp; 1200'!$D:$D,ROW()))</f>
        <v/>
      </c>
      <c r="D2822">
        <f>IF($C2822="",0,SUMIFS(#REF!,#REF!,$C2822,#REF!,"&gt;="&amp;'Display 730 &amp; 1200'!$AN$10,#REF!,"&lt;="&amp;'Display 730 &amp; 1200'!$AN$9))</f>
        <v>0</v>
      </c>
      <c r="E2822">
        <f>IF($C2822="",0,SUMIFS(#REF!,#REF!,$C2822,#REF!,"&gt;="&amp;'Display 730 &amp; 1200'!$AN$12,#REF!,"&lt;="&amp;'Display 730 &amp; 1200'!$AN$11))</f>
        <v>0</v>
      </c>
    </row>
    <row r="2823" spans="1:5">
      <c r="A2823" t="str">
        <f>IF(INDEX('Display 730 &amp; 1200'!$A:$A,ROW())="","",INDEX('Display 730 &amp; 1200'!$A:$A,ROW()))</f>
        <v/>
      </c>
      <c r="B2823" t="str">
        <f>IF(INDEX('Display 730 &amp; 1200'!$B:$B,ROW())="","",INDEX('Display 730 &amp; 1200'!$B:$B,ROW()))</f>
        <v/>
      </c>
      <c r="C2823" t="str">
        <f>IF(INDEX('Display 730 &amp; 1200'!$D:$D,ROW())="","",INDEX('Display 730 &amp; 1200'!$D:$D,ROW()))</f>
        <v/>
      </c>
      <c r="D2823">
        <f>IF($C2823="",0,SUMIFS(#REF!,#REF!,$C2823,#REF!,"&gt;="&amp;'Display 730 &amp; 1200'!$AN$10,#REF!,"&lt;="&amp;'Display 730 &amp; 1200'!$AN$9))</f>
        <v>0</v>
      </c>
      <c r="E2823">
        <f>IF($C2823="",0,SUMIFS(#REF!,#REF!,$C2823,#REF!,"&gt;="&amp;'Display 730 &amp; 1200'!$AN$12,#REF!,"&lt;="&amp;'Display 730 &amp; 1200'!$AN$11))</f>
        <v>0</v>
      </c>
    </row>
    <row r="2824" spans="1:5">
      <c r="A2824" t="str">
        <f>IF(INDEX('Display 730 &amp; 1200'!$A:$A,ROW())="","",INDEX('Display 730 &amp; 1200'!$A:$A,ROW()))</f>
        <v/>
      </c>
      <c r="B2824" t="str">
        <f>IF(INDEX('Display 730 &amp; 1200'!$B:$B,ROW())="","",INDEX('Display 730 &amp; 1200'!$B:$B,ROW()))</f>
        <v/>
      </c>
      <c r="C2824" t="str">
        <f>IF(INDEX('Display 730 &amp; 1200'!$D:$D,ROW())="","",INDEX('Display 730 &amp; 1200'!$D:$D,ROW()))</f>
        <v/>
      </c>
      <c r="D2824">
        <f>IF($C2824="",0,SUMIFS(#REF!,#REF!,$C2824,#REF!,"&gt;="&amp;'Display 730 &amp; 1200'!$AN$10,#REF!,"&lt;="&amp;'Display 730 &amp; 1200'!$AN$9))</f>
        <v>0</v>
      </c>
      <c r="E2824">
        <f>IF($C2824="",0,SUMIFS(#REF!,#REF!,$C2824,#REF!,"&gt;="&amp;'Display 730 &amp; 1200'!$AN$12,#REF!,"&lt;="&amp;'Display 730 &amp; 1200'!$AN$11))</f>
        <v>0</v>
      </c>
    </row>
    <row r="2825" spans="1:5">
      <c r="A2825" t="str">
        <f>IF(INDEX('Display 730 &amp; 1200'!$A:$A,ROW())="","",INDEX('Display 730 &amp; 1200'!$A:$A,ROW()))</f>
        <v/>
      </c>
      <c r="B2825" t="str">
        <f>IF(INDEX('Display 730 &amp; 1200'!$B:$B,ROW())="","",INDEX('Display 730 &amp; 1200'!$B:$B,ROW()))</f>
        <v/>
      </c>
      <c r="C2825" t="str">
        <f>IF(INDEX('Display 730 &amp; 1200'!$D:$D,ROW())="","",INDEX('Display 730 &amp; 1200'!$D:$D,ROW()))</f>
        <v/>
      </c>
      <c r="D2825">
        <f>IF($C2825="",0,SUMIFS(#REF!,#REF!,$C2825,#REF!,"&gt;="&amp;'Display 730 &amp; 1200'!$AN$10,#REF!,"&lt;="&amp;'Display 730 &amp; 1200'!$AN$9))</f>
        <v>0</v>
      </c>
      <c r="E2825">
        <f>IF($C2825="",0,SUMIFS(#REF!,#REF!,$C2825,#REF!,"&gt;="&amp;'Display 730 &amp; 1200'!$AN$12,#REF!,"&lt;="&amp;'Display 730 &amp; 1200'!$AN$11))</f>
        <v>0</v>
      </c>
    </row>
    <row r="2826" spans="1:5">
      <c r="A2826" t="str">
        <f>IF(INDEX('Display 730 &amp; 1200'!$A:$A,ROW())="","",INDEX('Display 730 &amp; 1200'!$A:$A,ROW()))</f>
        <v/>
      </c>
      <c r="B2826" t="str">
        <f>IF(INDEX('Display 730 &amp; 1200'!$B:$B,ROW())="","",INDEX('Display 730 &amp; 1200'!$B:$B,ROW()))</f>
        <v/>
      </c>
      <c r="C2826" t="str">
        <f>IF(INDEX('Display 730 &amp; 1200'!$D:$D,ROW())="","",INDEX('Display 730 &amp; 1200'!$D:$D,ROW()))</f>
        <v/>
      </c>
      <c r="D2826">
        <f>IF($C2826="",0,SUMIFS(#REF!,#REF!,$C2826,#REF!,"&gt;="&amp;'Display 730 &amp; 1200'!$AN$10,#REF!,"&lt;="&amp;'Display 730 &amp; 1200'!$AN$9))</f>
        <v>0</v>
      </c>
      <c r="E2826">
        <f>IF($C2826="",0,SUMIFS(#REF!,#REF!,$C2826,#REF!,"&gt;="&amp;'Display 730 &amp; 1200'!$AN$12,#REF!,"&lt;="&amp;'Display 730 &amp; 1200'!$AN$11))</f>
        <v>0</v>
      </c>
    </row>
    <row r="2827" spans="1:5">
      <c r="A2827" t="str">
        <f>IF(INDEX('Display 730 &amp; 1200'!$A:$A,ROW())="","",INDEX('Display 730 &amp; 1200'!$A:$A,ROW()))</f>
        <v/>
      </c>
      <c r="B2827" t="str">
        <f>IF(INDEX('Display 730 &amp; 1200'!$B:$B,ROW())="","",INDEX('Display 730 &amp; 1200'!$B:$B,ROW()))</f>
        <v/>
      </c>
      <c r="C2827" t="str">
        <f>IF(INDEX('Display 730 &amp; 1200'!$D:$D,ROW())="","",INDEX('Display 730 &amp; 1200'!$D:$D,ROW()))</f>
        <v/>
      </c>
      <c r="D2827">
        <f>IF($C2827="",0,SUMIFS(#REF!,#REF!,$C2827,#REF!,"&gt;="&amp;'Display 730 &amp; 1200'!$AN$10,#REF!,"&lt;="&amp;'Display 730 &amp; 1200'!$AN$9))</f>
        <v>0</v>
      </c>
      <c r="E2827">
        <f>IF($C2827="",0,SUMIFS(#REF!,#REF!,$C2827,#REF!,"&gt;="&amp;'Display 730 &amp; 1200'!$AN$12,#REF!,"&lt;="&amp;'Display 730 &amp; 1200'!$AN$11))</f>
        <v>0</v>
      </c>
    </row>
    <row r="2828" spans="1:5">
      <c r="A2828" t="str">
        <f>IF(INDEX('Display 730 &amp; 1200'!$A:$A,ROW())="","",INDEX('Display 730 &amp; 1200'!$A:$A,ROW()))</f>
        <v/>
      </c>
      <c r="B2828" t="str">
        <f>IF(INDEX('Display 730 &amp; 1200'!$B:$B,ROW())="","",INDEX('Display 730 &amp; 1200'!$B:$B,ROW()))</f>
        <v/>
      </c>
      <c r="C2828" t="str">
        <f>IF(INDEX('Display 730 &amp; 1200'!$D:$D,ROW())="","",INDEX('Display 730 &amp; 1200'!$D:$D,ROW()))</f>
        <v/>
      </c>
      <c r="D2828">
        <f>IF($C2828="",0,SUMIFS(#REF!,#REF!,$C2828,#REF!,"&gt;="&amp;'Display 730 &amp; 1200'!$AN$10,#REF!,"&lt;="&amp;'Display 730 &amp; 1200'!$AN$9))</f>
        <v>0</v>
      </c>
      <c r="E2828">
        <f>IF($C2828="",0,SUMIFS(#REF!,#REF!,$C2828,#REF!,"&gt;="&amp;'Display 730 &amp; 1200'!$AN$12,#REF!,"&lt;="&amp;'Display 730 &amp; 1200'!$AN$11))</f>
        <v>0</v>
      </c>
    </row>
    <row r="2829" spans="1:5">
      <c r="A2829" t="str">
        <f>IF(INDEX('Display 730 &amp; 1200'!$A:$A,ROW())="","",INDEX('Display 730 &amp; 1200'!$A:$A,ROW()))</f>
        <v/>
      </c>
      <c r="B2829" t="str">
        <f>IF(INDEX('Display 730 &amp; 1200'!$B:$B,ROW())="","",INDEX('Display 730 &amp; 1200'!$B:$B,ROW()))</f>
        <v/>
      </c>
      <c r="C2829" t="str">
        <f>IF(INDEX('Display 730 &amp; 1200'!$D:$D,ROW())="","",INDEX('Display 730 &amp; 1200'!$D:$D,ROW()))</f>
        <v/>
      </c>
      <c r="D2829">
        <f>IF($C2829="",0,SUMIFS(#REF!,#REF!,$C2829,#REF!,"&gt;="&amp;'Display 730 &amp; 1200'!$AN$10,#REF!,"&lt;="&amp;'Display 730 &amp; 1200'!$AN$9))</f>
        <v>0</v>
      </c>
      <c r="E2829">
        <f>IF($C2829="",0,SUMIFS(#REF!,#REF!,$C2829,#REF!,"&gt;="&amp;'Display 730 &amp; 1200'!$AN$12,#REF!,"&lt;="&amp;'Display 730 &amp; 1200'!$AN$11))</f>
        <v>0</v>
      </c>
    </row>
    <row r="2830" spans="1:5">
      <c r="A2830" t="str">
        <f>IF(INDEX('Display 730 &amp; 1200'!$A:$A,ROW())="","",INDEX('Display 730 &amp; 1200'!$A:$A,ROW()))</f>
        <v/>
      </c>
      <c r="B2830" t="str">
        <f>IF(INDEX('Display 730 &amp; 1200'!$B:$B,ROW())="","",INDEX('Display 730 &amp; 1200'!$B:$B,ROW()))</f>
        <v/>
      </c>
      <c r="C2830" t="str">
        <f>IF(INDEX('Display 730 &amp; 1200'!$D:$D,ROW())="","",INDEX('Display 730 &amp; 1200'!$D:$D,ROW()))</f>
        <v/>
      </c>
      <c r="D2830">
        <f>IF($C2830="",0,SUMIFS(#REF!,#REF!,$C2830,#REF!,"&gt;="&amp;'Display 730 &amp; 1200'!$AN$10,#REF!,"&lt;="&amp;'Display 730 &amp; 1200'!$AN$9))</f>
        <v>0</v>
      </c>
      <c r="E2830">
        <f>IF($C2830="",0,SUMIFS(#REF!,#REF!,$C2830,#REF!,"&gt;="&amp;'Display 730 &amp; 1200'!$AN$12,#REF!,"&lt;="&amp;'Display 730 &amp; 1200'!$AN$11))</f>
        <v>0</v>
      </c>
    </row>
    <row r="2831" spans="1:5">
      <c r="A2831" t="str">
        <f>IF(INDEX('Display 730 &amp; 1200'!$A:$A,ROW())="","",INDEX('Display 730 &amp; 1200'!$A:$A,ROW()))</f>
        <v/>
      </c>
      <c r="B2831" t="str">
        <f>IF(INDEX('Display 730 &amp; 1200'!$B:$B,ROW())="","",INDEX('Display 730 &amp; 1200'!$B:$B,ROW()))</f>
        <v/>
      </c>
      <c r="C2831" t="str">
        <f>IF(INDEX('Display 730 &amp; 1200'!$D:$D,ROW())="","",INDEX('Display 730 &amp; 1200'!$D:$D,ROW()))</f>
        <v/>
      </c>
      <c r="D2831">
        <f>IF($C2831="",0,SUMIFS(#REF!,#REF!,$C2831,#REF!,"&gt;="&amp;'Display 730 &amp; 1200'!$AN$10,#REF!,"&lt;="&amp;'Display 730 &amp; 1200'!$AN$9))</f>
        <v>0</v>
      </c>
      <c r="E2831">
        <f>IF($C2831="",0,SUMIFS(#REF!,#REF!,$C2831,#REF!,"&gt;="&amp;'Display 730 &amp; 1200'!$AN$12,#REF!,"&lt;="&amp;'Display 730 &amp; 1200'!$AN$11))</f>
        <v>0</v>
      </c>
    </row>
    <row r="2832" spans="1:5">
      <c r="A2832" t="str">
        <f>IF(INDEX('Display 730 &amp; 1200'!$A:$A,ROW())="","",INDEX('Display 730 &amp; 1200'!$A:$A,ROW()))</f>
        <v/>
      </c>
      <c r="B2832" t="str">
        <f>IF(INDEX('Display 730 &amp; 1200'!$B:$B,ROW())="","",INDEX('Display 730 &amp; 1200'!$B:$B,ROW()))</f>
        <v/>
      </c>
      <c r="C2832" t="str">
        <f>IF(INDEX('Display 730 &amp; 1200'!$D:$D,ROW())="","",INDEX('Display 730 &amp; 1200'!$D:$D,ROW()))</f>
        <v/>
      </c>
      <c r="D2832">
        <f>IF($C2832="",0,SUMIFS(#REF!,#REF!,$C2832,#REF!,"&gt;="&amp;'Display 730 &amp; 1200'!$AN$10,#REF!,"&lt;="&amp;'Display 730 &amp; 1200'!$AN$9))</f>
        <v>0</v>
      </c>
      <c r="E2832">
        <f>IF($C2832="",0,SUMIFS(#REF!,#REF!,$C2832,#REF!,"&gt;="&amp;'Display 730 &amp; 1200'!$AN$12,#REF!,"&lt;="&amp;'Display 730 &amp; 1200'!$AN$11))</f>
        <v>0</v>
      </c>
    </row>
    <row r="2833" spans="1:5">
      <c r="A2833" t="str">
        <f>IF(INDEX('Display 730 &amp; 1200'!$A:$A,ROW())="","",INDEX('Display 730 &amp; 1200'!$A:$A,ROW()))</f>
        <v/>
      </c>
      <c r="B2833" t="str">
        <f>IF(INDEX('Display 730 &amp; 1200'!$B:$B,ROW())="","",INDEX('Display 730 &amp; 1200'!$B:$B,ROW()))</f>
        <v/>
      </c>
      <c r="C2833" t="str">
        <f>IF(INDEX('Display 730 &amp; 1200'!$D:$D,ROW())="","",INDEX('Display 730 &amp; 1200'!$D:$D,ROW()))</f>
        <v/>
      </c>
      <c r="D2833">
        <f>IF($C2833="",0,SUMIFS(#REF!,#REF!,$C2833,#REF!,"&gt;="&amp;'Display 730 &amp; 1200'!$AN$10,#REF!,"&lt;="&amp;'Display 730 &amp; 1200'!$AN$9))</f>
        <v>0</v>
      </c>
      <c r="E2833">
        <f>IF($C2833="",0,SUMIFS(#REF!,#REF!,$C2833,#REF!,"&gt;="&amp;'Display 730 &amp; 1200'!$AN$12,#REF!,"&lt;="&amp;'Display 730 &amp; 1200'!$AN$11))</f>
        <v>0</v>
      </c>
    </row>
    <row r="2834" spans="1:5">
      <c r="A2834" t="str">
        <f>IF(INDEX('Display 730 &amp; 1200'!$A:$A,ROW())="","",INDEX('Display 730 &amp; 1200'!$A:$A,ROW()))</f>
        <v/>
      </c>
      <c r="B2834" t="str">
        <f>IF(INDEX('Display 730 &amp; 1200'!$B:$B,ROW())="","",INDEX('Display 730 &amp; 1200'!$B:$B,ROW()))</f>
        <v/>
      </c>
      <c r="C2834" t="str">
        <f>IF(INDEX('Display 730 &amp; 1200'!$D:$D,ROW())="","",INDEX('Display 730 &amp; 1200'!$D:$D,ROW()))</f>
        <v/>
      </c>
      <c r="D2834">
        <f>IF($C2834="",0,SUMIFS(#REF!,#REF!,$C2834,#REF!,"&gt;="&amp;'Display 730 &amp; 1200'!$AN$10,#REF!,"&lt;="&amp;'Display 730 &amp; 1200'!$AN$9))</f>
        <v>0</v>
      </c>
      <c r="E2834">
        <f>IF($C2834="",0,SUMIFS(#REF!,#REF!,$C2834,#REF!,"&gt;="&amp;'Display 730 &amp; 1200'!$AN$12,#REF!,"&lt;="&amp;'Display 730 &amp; 1200'!$AN$11))</f>
        <v>0</v>
      </c>
    </row>
    <row r="2835" spans="1:5">
      <c r="A2835" t="str">
        <f>IF(INDEX('Display 730 &amp; 1200'!$A:$A,ROW())="","",INDEX('Display 730 &amp; 1200'!$A:$A,ROW()))</f>
        <v/>
      </c>
      <c r="B2835" t="str">
        <f>IF(INDEX('Display 730 &amp; 1200'!$B:$B,ROW())="","",INDEX('Display 730 &amp; 1200'!$B:$B,ROW()))</f>
        <v/>
      </c>
      <c r="C2835" t="str">
        <f>IF(INDEX('Display 730 &amp; 1200'!$D:$D,ROW())="","",INDEX('Display 730 &amp; 1200'!$D:$D,ROW()))</f>
        <v/>
      </c>
      <c r="D2835">
        <f>IF($C2835="",0,SUMIFS(#REF!,#REF!,$C2835,#REF!,"&gt;="&amp;'Display 730 &amp; 1200'!$AN$10,#REF!,"&lt;="&amp;'Display 730 &amp; 1200'!$AN$9))</f>
        <v>0</v>
      </c>
      <c r="E2835">
        <f>IF($C2835="",0,SUMIFS(#REF!,#REF!,$C2835,#REF!,"&gt;="&amp;'Display 730 &amp; 1200'!$AN$12,#REF!,"&lt;="&amp;'Display 730 &amp; 1200'!$AN$11))</f>
        <v>0</v>
      </c>
    </row>
    <row r="2836" spans="1:5">
      <c r="A2836" t="str">
        <f>IF(INDEX('Display 730 &amp; 1200'!$A:$A,ROW())="","",INDEX('Display 730 &amp; 1200'!$A:$A,ROW()))</f>
        <v/>
      </c>
      <c r="B2836" t="str">
        <f>IF(INDEX('Display 730 &amp; 1200'!$B:$B,ROW())="","",INDEX('Display 730 &amp; 1200'!$B:$B,ROW()))</f>
        <v/>
      </c>
      <c r="C2836" t="str">
        <f>IF(INDEX('Display 730 &amp; 1200'!$D:$D,ROW())="","",INDEX('Display 730 &amp; 1200'!$D:$D,ROW()))</f>
        <v/>
      </c>
      <c r="D2836">
        <f>IF($C2836="",0,SUMIFS(#REF!,#REF!,$C2836,#REF!,"&gt;="&amp;'Display 730 &amp; 1200'!$AN$10,#REF!,"&lt;="&amp;'Display 730 &amp; 1200'!$AN$9))</f>
        <v>0</v>
      </c>
      <c r="E2836">
        <f>IF($C2836="",0,SUMIFS(#REF!,#REF!,$C2836,#REF!,"&gt;="&amp;'Display 730 &amp; 1200'!$AN$12,#REF!,"&lt;="&amp;'Display 730 &amp; 1200'!$AN$11))</f>
        <v>0</v>
      </c>
    </row>
    <row r="2837" spans="1:5">
      <c r="A2837" t="str">
        <f>IF(INDEX('Display 730 &amp; 1200'!$A:$A,ROW())="","",INDEX('Display 730 &amp; 1200'!$A:$A,ROW()))</f>
        <v/>
      </c>
      <c r="B2837" t="str">
        <f>IF(INDEX('Display 730 &amp; 1200'!$B:$B,ROW())="","",INDEX('Display 730 &amp; 1200'!$B:$B,ROW()))</f>
        <v/>
      </c>
      <c r="C2837" t="str">
        <f>IF(INDEX('Display 730 &amp; 1200'!$D:$D,ROW())="","",INDEX('Display 730 &amp; 1200'!$D:$D,ROW()))</f>
        <v/>
      </c>
      <c r="D2837">
        <f>IF($C2837="",0,SUMIFS(#REF!,#REF!,$C2837,#REF!,"&gt;="&amp;'Display 730 &amp; 1200'!$AN$10,#REF!,"&lt;="&amp;'Display 730 &amp; 1200'!$AN$9))</f>
        <v>0</v>
      </c>
      <c r="E2837">
        <f>IF($C2837="",0,SUMIFS(#REF!,#REF!,$C2837,#REF!,"&gt;="&amp;'Display 730 &amp; 1200'!$AN$12,#REF!,"&lt;="&amp;'Display 730 &amp; 1200'!$AN$11))</f>
        <v>0</v>
      </c>
    </row>
    <row r="2838" spans="1:5">
      <c r="A2838" t="str">
        <f>IF(INDEX('Display 730 &amp; 1200'!$A:$A,ROW())="","",INDEX('Display 730 &amp; 1200'!$A:$A,ROW()))</f>
        <v/>
      </c>
      <c r="B2838" t="str">
        <f>IF(INDEX('Display 730 &amp; 1200'!$B:$B,ROW())="","",INDEX('Display 730 &amp; 1200'!$B:$B,ROW()))</f>
        <v/>
      </c>
      <c r="C2838" t="str">
        <f>IF(INDEX('Display 730 &amp; 1200'!$D:$D,ROW())="","",INDEX('Display 730 &amp; 1200'!$D:$D,ROW()))</f>
        <v/>
      </c>
      <c r="D2838">
        <f>IF($C2838="",0,SUMIFS(#REF!,#REF!,$C2838,#REF!,"&gt;="&amp;'Display 730 &amp; 1200'!$AN$10,#REF!,"&lt;="&amp;'Display 730 &amp; 1200'!$AN$9))</f>
        <v>0</v>
      </c>
      <c r="E2838">
        <f>IF($C2838="",0,SUMIFS(#REF!,#REF!,$C2838,#REF!,"&gt;="&amp;'Display 730 &amp; 1200'!$AN$12,#REF!,"&lt;="&amp;'Display 730 &amp; 1200'!$AN$11))</f>
        <v>0</v>
      </c>
    </row>
    <row r="2839" spans="1:5">
      <c r="A2839" t="str">
        <f>IF(INDEX('Display 730 &amp; 1200'!$A:$A,ROW())="","",INDEX('Display 730 &amp; 1200'!$A:$A,ROW()))</f>
        <v/>
      </c>
      <c r="B2839" t="str">
        <f>IF(INDEX('Display 730 &amp; 1200'!$B:$B,ROW())="","",INDEX('Display 730 &amp; 1200'!$B:$B,ROW()))</f>
        <v/>
      </c>
      <c r="C2839" t="str">
        <f>IF(INDEX('Display 730 &amp; 1200'!$D:$D,ROW())="","",INDEX('Display 730 &amp; 1200'!$D:$D,ROW()))</f>
        <v/>
      </c>
      <c r="D2839">
        <f>IF($C2839="",0,SUMIFS(#REF!,#REF!,$C2839,#REF!,"&gt;="&amp;'Display 730 &amp; 1200'!$AN$10,#REF!,"&lt;="&amp;'Display 730 &amp; 1200'!$AN$9))</f>
        <v>0</v>
      </c>
      <c r="E2839">
        <f>IF($C2839="",0,SUMIFS(#REF!,#REF!,$C2839,#REF!,"&gt;="&amp;'Display 730 &amp; 1200'!$AN$12,#REF!,"&lt;="&amp;'Display 730 &amp; 1200'!$AN$11))</f>
        <v>0</v>
      </c>
    </row>
    <row r="2840" spans="1:5">
      <c r="A2840" t="str">
        <f>IF(INDEX('Display 730 &amp; 1200'!$A:$A,ROW())="","",INDEX('Display 730 &amp; 1200'!$A:$A,ROW()))</f>
        <v/>
      </c>
      <c r="B2840" t="str">
        <f>IF(INDEX('Display 730 &amp; 1200'!$B:$B,ROW())="","",INDEX('Display 730 &amp; 1200'!$B:$B,ROW()))</f>
        <v/>
      </c>
      <c r="C2840" t="str">
        <f>IF(INDEX('Display 730 &amp; 1200'!$D:$D,ROW())="","",INDEX('Display 730 &amp; 1200'!$D:$D,ROW()))</f>
        <v/>
      </c>
      <c r="D2840">
        <f>IF($C2840="",0,SUMIFS(#REF!,#REF!,$C2840,#REF!,"&gt;="&amp;'Display 730 &amp; 1200'!$AN$10,#REF!,"&lt;="&amp;'Display 730 &amp; 1200'!$AN$9))</f>
        <v>0</v>
      </c>
      <c r="E2840">
        <f>IF($C2840="",0,SUMIFS(#REF!,#REF!,$C2840,#REF!,"&gt;="&amp;'Display 730 &amp; 1200'!$AN$12,#REF!,"&lt;="&amp;'Display 730 &amp; 1200'!$AN$11))</f>
        <v>0</v>
      </c>
    </row>
    <row r="2841" spans="1:5">
      <c r="A2841" t="str">
        <f>IF(INDEX('Display 730 &amp; 1200'!$A:$A,ROW())="","",INDEX('Display 730 &amp; 1200'!$A:$A,ROW()))</f>
        <v/>
      </c>
      <c r="B2841" t="str">
        <f>IF(INDEX('Display 730 &amp; 1200'!$B:$B,ROW())="","",INDEX('Display 730 &amp; 1200'!$B:$B,ROW()))</f>
        <v/>
      </c>
      <c r="C2841" t="str">
        <f>IF(INDEX('Display 730 &amp; 1200'!$D:$D,ROW())="","",INDEX('Display 730 &amp; 1200'!$D:$D,ROW()))</f>
        <v/>
      </c>
      <c r="D2841">
        <f>IF($C2841="",0,SUMIFS(#REF!,#REF!,$C2841,#REF!,"&gt;="&amp;'Display 730 &amp; 1200'!$AN$10,#REF!,"&lt;="&amp;'Display 730 &amp; 1200'!$AN$9))</f>
        <v>0</v>
      </c>
      <c r="E2841">
        <f>IF($C2841="",0,SUMIFS(#REF!,#REF!,$C2841,#REF!,"&gt;="&amp;'Display 730 &amp; 1200'!$AN$12,#REF!,"&lt;="&amp;'Display 730 &amp; 1200'!$AN$11))</f>
        <v>0</v>
      </c>
    </row>
    <row r="2842" spans="1:5">
      <c r="A2842" t="str">
        <f>IF(INDEX('Display 730 &amp; 1200'!$A:$A,ROW())="","",INDEX('Display 730 &amp; 1200'!$A:$A,ROW()))</f>
        <v/>
      </c>
      <c r="B2842" t="str">
        <f>IF(INDEX('Display 730 &amp; 1200'!$B:$B,ROW())="","",INDEX('Display 730 &amp; 1200'!$B:$B,ROW()))</f>
        <v/>
      </c>
      <c r="C2842" t="str">
        <f>IF(INDEX('Display 730 &amp; 1200'!$D:$D,ROW())="","",INDEX('Display 730 &amp; 1200'!$D:$D,ROW()))</f>
        <v/>
      </c>
      <c r="D2842">
        <f>IF($C2842="",0,SUMIFS(#REF!,#REF!,$C2842,#REF!,"&gt;="&amp;'Display 730 &amp; 1200'!$AN$10,#REF!,"&lt;="&amp;'Display 730 &amp; 1200'!$AN$9))</f>
        <v>0</v>
      </c>
      <c r="E2842">
        <f>IF($C2842="",0,SUMIFS(#REF!,#REF!,$C2842,#REF!,"&gt;="&amp;'Display 730 &amp; 1200'!$AN$12,#REF!,"&lt;="&amp;'Display 730 &amp; 1200'!$AN$11))</f>
        <v>0</v>
      </c>
    </row>
    <row r="2843" spans="1:5">
      <c r="A2843" t="str">
        <f>IF(INDEX('Display 730 &amp; 1200'!$A:$A,ROW())="","",INDEX('Display 730 &amp; 1200'!$A:$A,ROW()))</f>
        <v/>
      </c>
      <c r="B2843" t="str">
        <f>IF(INDEX('Display 730 &amp; 1200'!$B:$B,ROW())="","",INDEX('Display 730 &amp; 1200'!$B:$B,ROW()))</f>
        <v/>
      </c>
      <c r="C2843" t="str">
        <f>IF(INDEX('Display 730 &amp; 1200'!$D:$D,ROW())="","",INDEX('Display 730 &amp; 1200'!$D:$D,ROW()))</f>
        <v/>
      </c>
      <c r="D2843">
        <f>IF($C2843="",0,SUMIFS(#REF!,#REF!,$C2843,#REF!,"&gt;="&amp;'Display 730 &amp; 1200'!$AN$10,#REF!,"&lt;="&amp;'Display 730 &amp; 1200'!$AN$9))</f>
        <v>0</v>
      </c>
      <c r="E2843">
        <f>IF($C2843="",0,SUMIFS(#REF!,#REF!,$C2843,#REF!,"&gt;="&amp;'Display 730 &amp; 1200'!$AN$12,#REF!,"&lt;="&amp;'Display 730 &amp; 1200'!$AN$11))</f>
        <v>0</v>
      </c>
    </row>
    <row r="2844" spans="1:5">
      <c r="A2844" t="str">
        <f>IF(INDEX('Display 730 &amp; 1200'!$A:$A,ROW())="","",INDEX('Display 730 &amp; 1200'!$A:$A,ROW()))</f>
        <v/>
      </c>
      <c r="B2844" t="str">
        <f>IF(INDEX('Display 730 &amp; 1200'!$B:$B,ROW())="","",INDEX('Display 730 &amp; 1200'!$B:$B,ROW()))</f>
        <v/>
      </c>
      <c r="C2844" t="str">
        <f>IF(INDEX('Display 730 &amp; 1200'!$D:$D,ROW())="","",INDEX('Display 730 &amp; 1200'!$D:$D,ROW()))</f>
        <v/>
      </c>
      <c r="D2844">
        <f>IF($C2844="",0,SUMIFS(#REF!,#REF!,$C2844,#REF!,"&gt;="&amp;'Display 730 &amp; 1200'!$AN$10,#REF!,"&lt;="&amp;'Display 730 &amp; 1200'!$AN$9))</f>
        <v>0</v>
      </c>
      <c r="E2844">
        <f>IF($C2844="",0,SUMIFS(#REF!,#REF!,$C2844,#REF!,"&gt;="&amp;'Display 730 &amp; 1200'!$AN$12,#REF!,"&lt;="&amp;'Display 730 &amp; 1200'!$AN$11))</f>
        <v>0</v>
      </c>
    </row>
    <row r="2845" spans="1:5">
      <c r="A2845" t="str">
        <f>IF(INDEX('Display 730 &amp; 1200'!$A:$A,ROW())="","",INDEX('Display 730 &amp; 1200'!$A:$A,ROW()))</f>
        <v/>
      </c>
      <c r="B2845" t="str">
        <f>IF(INDEX('Display 730 &amp; 1200'!$B:$B,ROW())="","",INDEX('Display 730 &amp; 1200'!$B:$B,ROW()))</f>
        <v/>
      </c>
      <c r="C2845" t="str">
        <f>IF(INDEX('Display 730 &amp; 1200'!$D:$D,ROW())="","",INDEX('Display 730 &amp; 1200'!$D:$D,ROW()))</f>
        <v/>
      </c>
      <c r="D2845">
        <f>IF($C2845="",0,SUMIFS(#REF!,#REF!,$C2845,#REF!,"&gt;="&amp;'Display 730 &amp; 1200'!$AN$10,#REF!,"&lt;="&amp;'Display 730 &amp; 1200'!$AN$9))</f>
        <v>0</v>
      </c>
      <c r="E2845">
        <f>IF($C2845="",0,SUMIFS(#REF!,#REF!,$C2845,#REF!,"&gt;="&amp;'Display 730 &amp; 1200'!$AN$12,#REF!,"&lt;="&amp;'Display 730 &amp; 1200'!$AN$11))</f>
        <v>0</v>
      </c>
    </row>
    <row r="2846" spans="1:5">
      <c r="A2846" t="str">
        <f>IF(INDEX('Display 730 &amp; 1200'!$A:$A,ROW())="","",INDEX('Display 730 &amp; 1200'!$A:$A,ROW()))</f>
        <v/>
      </c>
      <c r="B2846" t="str">
        <f>IF(INDEX('Display 730 &amp; 1200'!$B:$B,ROW())="","",INDEX('Display 730 &amp; 1200'!$B:$B,ROW()))</f>
        <v/>
      </c>
      <c r="C2846" t="str">
        <f>IF(INDEX('Display 730 &amp; 1200'!$D:$D,ROW())="","",INDEX('Display 730 &amp; 1200'!$D:$D,ROW()))</f>
        <v/>
      </c>
      <c r="D2846">
        <f>IF($C2846="",0,SUMIFS(#REF!,#REF!,$C2846,#REF!,"&gt;="&amp;'Display 730 &amp; 1200'!$AN$10,#REF!,"&lt;="&amp;'Display 730 &amp; 1200'!$AN$9))</f>
        <v>0</v>
      </c>
      <c r="E2846">
        <f>IF($C2846="",0,SUMIFS(#REF!,#REF!,$C2846,#REF!,"&gt;="&amp;'Display 730 &amp; 1200'!$AN$12,#REF!,"&lt;="&amp;'Display 730 &amp; 1200'!$AN$11))</f>
        <v>0</v>
      </c>
    </row>
    <row r="2847" spans="1:5">
      <c r="A2847" t="str">
        <f>IF(INDEX('Display 730 &amp; 1200'!$A:$A,ROW())="","",INDEX('Display 730 &amp; 1200'!$A:$A,ROW()))</f>
        <v/>
      </c>
      <c r="B2847" t="str">
        <f>IF(INDEX('Display 730 &amp; 1200'!$B:$B,ROW())="","",INDEX('Display 730 &amp; 1200'!$B:$B,ROW()))</f>
        <v/>
      </c>
      <c r="C2847" t="str">
        <f>IF(INDEX('Display 730 &amp; 1200'!$D:$D,ROW())="","",INDEX('Display 730 &amp; 1200'!$D:$D,ROW()))</f>
        <v/>
      </c>
      <c r="D2847">
        <f>IF($C2847="",0,SUMIFS(#REF!,#REF!,$C2847,#REF!,"&gt;="&amp;'Display 730 &amp; 1200'!$AN$10,#REF!,"&lt;="&amp;'Display 730 &amp; 1200'!$AN$9))</f>
        <v>0</v>
      </c>
      <c r="E2847">
        <f>IF($C2847="",0,SUMIFS(#REF!,#REF!,$C2847,#REF!,"&gt;="&amp;'Display 730 &amp; 1200'!$AN$12,#REF!,"&lt;="&amp;'Display 730 &amp; 1200'!$AN$11))</f>
        <v>0</v>
      </c>
    </row>
    <row r="2848" spans="1:5">
      <c r="A2848" t="str">
        <f>IF(INDEX('Display 730 &amp; 1200'!$A:$A,ROW())="","",INDEX('Display 730 &amp; 1200'!$A:$A,ROW()))</f>
        <v/>
      </c>
      <c r="B2848" t="str">
        <f>IF(INDEX('Display 730 &amp; 1200'!$B:$B,ROW())="","",INDEX('Display 730 &amp; 1200'!$B:$B,ROW()))</f>
        <v/>
      </c>
      <c r="C2848" t="str">
        <f>IF(INDEX('Display 730 &amp; 1200'!$D:$D,ROW())="","",INDEX('Display 730 &amp; 1200'!$D:$D,ROW()))</f>
        <v/>
      </c>
      <c r="D2848">
        <f>IF($C2848="",0,SUMIFS(#REF!,#REF!,$C2848,#REF!,"&gt;="&amp;'Display 730 &amp; 1200'!$AN$10,#REF!,"&lt;="&amp;'Display 730 &amp; 1200'!$AN$9))</f>
        <v>0</v>
      </c>
      <c r="E2848">
        <f>IF($C2848="",0,SUMIFS(#REF!,#REF!,$C2848,#REF!,"&gt;="&amp;'Display 730 &amp; 1200'!$AN$12,#REF!,"&lt;="&amp;'Display 730 &amp; 1200'!$AN$11))</f>
        <v>0</v>
      </c>
    </row>
    <row r="2849" spans="1:5">
      <c r="A2849" t="str">
        <f>IF(INDEX('Display 730 &amp; 1200'!$A:$A,ROW())="","",INDEX('Display 730 &amp; 1200'!$A:$A,ROW()))</f>
        <v/>
      </c>
      <c r="B2849" t="str">
        <f>IF(INDEX('Display 730 &amp; 1200'!$B:$B,ROW())="","",INDEX('Display 730 &amp; 1200'!$B:$B,ROW()))</f>
        <v/>
      </c>
      <c r="C2849" t="str">
        <f>IF(INDEX('Display 730 &amp; 1200'!$D:$D,ROW())="","",INDEX('Display 730 &amp; 1200'!$D:$D,ROW()))</f>
        <v/>
      </c>
      <c r="D2849">
        <f>IF($C2849="",0,SUMIFS(#REF!,#REF!,$C2849,#REF!,"&gt;="&amp;'Display 730 &amp; 1200'!$AN$10,#REF!,"&lt;="&amp;'Display 730 &amp; 1200'!$AN$9))</f>
        <v>0</v>
      </c>
      <c r="E2849">
        <f>IF($C2849="",0,SUMIFS(#REF!,#REF!,$C2849,#REF!,"&gt;="&amp;'Display 730 &amp; 1200'!$AN$12,#REF!,"&lt;="&amp;'Display 730 &amp; 1200'!$AN$11))</f>
        <v>0</v>
      </c>
    </row>
    <row r="2850" spans="1:5">
      <c r="A2850" t="str">
        <f>IF(INDEX('Display 730 &amp; 1200'!$A:$A,ROW())="","",INDEX('Display 730 &amp; 1200'!$A:$A,ROW()))</f>
        <v/>
      </c>
      <c r="B2850" t="str">
        <f>IF(INDEX('Display 730 &amp; 1200'!$B:$B,ROW())="","",INDEX('Display 730 &amp; 1200'!$B:$B,ROW()))</f>
        <v/>
      </c>
      <c r="C2850" t="str">
        <f>IF(INDEX('Display 730 &amp; 1200'!$D:$D,ROW())="","",INDEX('Display 730 &amp; 1200'!$D:$D,ROW()))</f>
        <v/>
      </c>
      <c r="D2850">
        <f>IF($C2850="",0,SUMIFS(#REF!,#REF!,$C2850,#REF!,"&gt;="&amp;'Display 730 &amp; 1200'!$AN$10,#REF!,"&lt;="&amp;'Display 730 &amp; 1200'!$AN$9))</f>
        <v>0</v>
      </c>
      <c r="E2850">
        <f>IF($C2850="",0,SUMIFS(#REF!,#REF!,$C2850,#REF!,"&gt;="&amp;'Display 730 &amp; 1200'!$AN$12,#REF!,"&lt;="&amp;'Display 730 &amp; 1200'!$AN$11))</f>
        <v>0</v>
      </c>
    </row>
    <row r="2851" spans="1:5">
      <c r="A2851" t="str">
        <f>IF(INDEX('Display 730 &amp; 1200'!$A:$A,ROW())="","",INDEX('Display 730 &amp; 1200'!$A:$A,ROW()))</f>
        <v/>
      </c>
      <c r="B2851" t="str">
        <f>IF(INDEX('Display 730 &amp; 1200'!$B:$B,ROW())="","",INDEX('Display 730 &amp; 1200'!$B:$B,ROW()))</f>
        <v/>
      </c>
      <c r="C2851" t="str">
        <f>IF(INDEX('Display 730 &amp; 1200'!$D:$D,ROW())="","",INDEX('Display 730 &amp; 1200'!$D:$D,ROW()))</f>
        <v/>
      </c>
      <c r="D2851">
        <f>IF($C2851="",0,SUMIFS(#REF!,#REF!,$C2851,#REF!,"&gt;="&amp;'Display 730 &amp; 1200'!$AN$10,#REF!,"&lt;="&amp;'Display 730 &amp; 1200'!$AN$9))</f>
        <v>0</v>
      </c>
      <c r="E2851">
        <f>IF($C2851="",0,SUMIFS(#REF!,#REF!,$C2851,#REF!,"&gt;="&amp;'Display 730 &amp; 1200'!$AN$12,#REF!,"&lt;="&amp;'Display 730 &amp; 1200'!$AN$11))</f>
        <v>0</v>
      </c>
    </row>
    <row r="2852" spans="1:5">
      <c r="A2852" t="str">
        <f>IF(INDEX('Display 730 &amp; 1200'!$A:$A,ROW())="","",INDEX('Display 730 &amp; 1200'!$A:$A,ROW()))</f>
        <v/>
      </c>
      <c r="B2852" t="str">
        <f>IF(INDEX('Display 730 &amp; 1200'!$B:$B,ROW())="","",INDEX('Display 730 &amp; 1200'!$B:$B,ROW()))</f>
        <v/>
      </c>
      <c r="C2852" t="str">
        <f>IF(INDEX('Display 730 &amp; 1200'!$D:$D,ROW())="","",INDEX('Display 730 &amp; 1200'!$D:$D,ROW()))</f>
        <v/>
      </c>
      <c r="D2852">
        <f>IF($C2852="",0,SUMIFS(#REF!,#REF!,$C2852,#REF!,"&gt;="&amp;'Display 730 &amp; 1200'!$AN$10,#REF!,"&lt;="&amp;'Display 730 &amp; 1200'!$AN$9))</f>
        <v>0</v>
      </c>
      <c r="E2852">
        <f>IF($C2852="",0,SUMIFS(#REF!,#REF!,$C2852,#REF!,"&gt;="&amp;'Display 730 &amp; 1200'!$AN$12,#REF!,"&lt;="&amp;'Display 730 &amp; 1200'!$AN$11))</f>
        <v>0</v>
      </c>
    </row>
    <row r="2853" spans="1:5">
      <c r="A2853" t="str">
        <f>IF(INDEX('Display 730 &amp; 1200'!$A:$A,ROW())="","",INDEX('Display 730 &amp; 1200'!$A:$A,ROW()))</f>
        <v/>
      </c>
      <c r="B2853" t="str">
        <f>IF(INDEX('Display 730 &amp; 1200'!$B:$B,ROW())="","",INDEX('Display 730 &amp; 1200'!$B:$B,ROW()))</f>
        <v/>
      </c>
      <c r="C2853" t="str">
        <f>IF(INDEX('Display 730 &amp; 1200'!$D:$D,ROW())="","",INDEX('Display 730 &amp; 1200'!$D:$D,ROW()))</f>
        <v/>
      </c>
      <c r="D2853">
        <f>IF($C2853="",0,SUMIFS(#REF!,#REF!,$C2853,#REF!,"&gt;="&amp;'Display 730 &amp; 1200'!$AN$10,#REF!,"&lt;="&amp;'Display 730 &amp; 1200'!$AN$9))</f>
        <v>0</v>
      </c>
      <c r="E2853">
        <f>IF($C2853="",0,SUMIFS(#REF!,#REF!,$C2853,#REF!,"&gt;="&amp;'Display 730 &amp; 1200'!$AN$12,#REF!,"&lt;="&amp;'Display 730 &amp; 1200'!$AN$11))</f>
        <v>0</v>
      </c>
    </row>
    <row r="2854" spans="1:5">
      <c r="A2854" t="str">
        <f>IF(INDEX('Display 730 &amp; 1200'!$A:$A,ROW())="","",INDEX('Display 730 &amp; 1200'!$A:$A,ROW()))</f>
        <v/>
      </c>
      <c r="B2854" t="str">
        <f>IF(INDEX('Display 730 &amp; 1200'!$B:$B,ROW())="","",INDEX('Display 730 &amp; 1200'!$B:$B,ROW()))</f>
        <v/>
      </c>
      <c r="C2854" t="str">
        <f>IF(INDEX('Display 730 &amp; 1200'!$D:$D,ROW())="","",INDEX('Display 730 &amp; 1200'!$D:$D,ROW()))</f>
        <v/>
      </c>
      <c r="D2854">
        <f>IF($C2854="",0,SUMIFS(#REF!,#REF!,$C2854,#REF!,"&gt;="&amp;'Display 730 &amp; 1200'!$AN$10,#REF!,"&lt;="&amp;'Display 730 &amp; 1200'!$AN$9))</f>
        <v>0</v>
      </c>
      <c r="E2854">
        <f>IF($C2854="",0,SUMIFS(#REF!,#REF!,$C2854,#REF!,"&gt;="&amp;'Display 730 &amp; 1200'!$AN$12,#REF!,"&lt;="&amp;'Display 730 &amp; 1200'!$AN$11))</f>
        <v>0</v>
      </c>
    </row>
    <row r="2855" spans="1:5">
      <c r="A2855" t="str">
        <f>IF(INDEX('Display 730 &amp; 1200'!$A:$A,ROW())="","",INDEX('Display 730 &amp; 1200'!$A:$A,ROW()))</f>
        <v/>
      </c>
      <c r="B2855" t="str">
        <f>IF(INDEX('Display 730 &amp; 1200'!$B:$B,ROW())="","",INDEX('Display 730 &amp; 1200'!$B:$B,ROW()))</f>
        <v/>
      </c>
      <c r="C2855" t="str">
        <f>IF(INDEX('Display 730 &amp; 1200'!$D:$D,ROW())="","",INDEX('Display 730 &amp; 1200'!$D:$D,ROW()))</f>
        <v/>
      </c>
      <c r="D2855">
        <f>IF($C2855="",0,SUMIFS(#REF!,#REF!,$C2855,#REF!,"&gt;="&amp;'Display 730 &amp; 1200'!$AN$10,#REF!,"&lt;="&amp;'Display 730 &amp; 1200'!$AN$9))</f>
        <v>0</v>
      </c>
      <c r="E2855">
        <f>IF($C2855="",0,SUMIFS(#REF!,#REF!,$C2855,#REF!,"&gt;="&amp;'Display 730 &amp; 1200'!$AN$12,#REF!,"&lt;="&amp;'Display 730 &amp; 1200'!$AN$11))</f>
        <v>0</v>
      </c>
    </row>
    <row r="2856" spans="1:5">
      <c r="A2856" t="str">
        <f>IF(INDEX('Display 730 &amp; 1200'!$A:$A,ROW())="","",INDEX('Display 730 &amp; 1200'!$A:$A,ROW()))</f>
        <v/>
      </c>
      <c r="B2856" t="str">
        <f>IF(INDEX('Display 730 &amp; 1200'!$B:$B,ROW())="","",INDEX('Display 730 &amp; 1200'!$B:$B,ROW()))</f>
        <v/>
      </c>
      <c r="C2856" t="str">
        <f>IF(INDEX('Display 730 &amp; 1200'!$D:$D,ROW())="","",INDEX('Display 730 &amp; 1200'!$D:$D,ROW()))</f>
        <v/>
      </c>
      <c r="D2856">
        <f>IF($C2856="",0,SUMIFS(#REF!,#REF!,$C2856,#REF!,"&gt;="&amp;'Display 730 &amp; 1200'!$AN$10,#REF!,"&lt;="&amp;'Display 730 &amp; 1200'!$AN$9))</f>
        <v>0</v>
      </c>
      <c r="E2856">
        <f>IF($C2856="",0,SUMIFS(#REF!,#REF!,$C2856,#REF!,"&gt;="&amp;'Display 730 &amp; 1200'!$AN$12,#REF!,"&lt;="&amp;'Display 730 &amp; 1200'!$AN$11))</f>
        <v>0</v>
      </c>
    </row>
    <row r="2857" spans="1:5">
      <c r="A2857" t="str">
        <f>IF(INDEX('Display 730 &amp; 1200'!$A:$A,ROW())="","",INDEX('Display 730 &amp; 1200'!$A:$A,ROW()))</f>
        <v/>
      </c>
      <c r="B2857" t="str">
        <f>IF(INDEX('Display 730 &amp; 1200'!$B:$B,ROW())="","",INDEX('Display 730 &amp; 1200'!$B:$B,ROW()))</f>
        <v/>
      </c>
      <c r="C2857" t="str">
        <f>IF(INDEX('Display 730 &amp; 1200'!$D:$D,ROW())="","",INDEX('Display 730 &amp; 1200'!$D:$D,ROW()))</f>
        <v/>
      </c>
      <c r="D2857">
        <f>IF($C2857="",0,SUMIFS(#REF!,#REF!,$C2857,#REF!,"&gt;="&amp;'Display 730 &amp; 1200'!$AN$10,#REF!,"&lt;="&amp;'Display 730 &amp; 1200'!$AN$9))</f>
        <v>0</v>
      </c>
      <c r="E2857">
        <f>IF($C2857="",0,SUMIFS(#REF!,#REF!,$C2857,#REF!,"&gt;="&amp;'Display 730 &amp; 1200'!$AN$12,#REF!,"&lt;="&amp;'Display 730 &amp; 1200'!$AN$11))</f>
        <v>0</v>
      </c>
    </row>
    <row r="2858" spans="1:5">
      <c r="A2858" t="str">
        <f>IF(INDEX('Display 730 &amp; 1200'!$A:$A,ROW())="","",INDEX('Display 730 &amp; 1200'!$A:$A,ROW()))</f>
        <v/>
      </c>
      <c r="B2858" t="str">
        <f>IF(INDEX('Display 730 &amp; 1200'!$B:$B,ROW())="","",INDEX('Display 730 &amp; 1200'!$B:$B,ROW()))</f>
        <v/>
      </c>
      <c r="C2858" t="str">
        <f>IF(INDEX('Display 730 &amp; 1200'!$D:$D,ROW())="","",INDEX('Display 730 &amp; 1200'!$D:$D,ROW()))</f>
        <v/>
      </c>
      <c r="D2858">
        <f>IF($C2858="",0,SUMIFS(#REF!,#REF!,$C2858,#REF!,"&gt;="&amp;'Display 730 &amp; 1200'!$AN$10,#REF!,"&lt;="&amp;'Display 730 &amp; 1200'!$AN$9))</f>
        <v>0</v>
      </c>
      <c r="E2858">
        <f>IF($C2858="",0,SUMIFS(#REF!,#REF!,$C2858,#REF!,"&gt;="&amp;'Display 730 &amp; 1200'!$AN$12,#REF!,"&lt;="&amp;'Display 730 &amp; 1200'!$AN$11))</f>
        <v>0</v>
      </c>
    </row>
    <row r="2859" spans="1:5">
      <c r="A2859" t="str">
        <f>IF(INDEX('Display 730 &amp; 1200'!$A:$A,ROW())="","",INDEX('Display 730 &amp; 1200'!$A:$A,ROW()))</f>
        <v/>
      </c>
      <c r="B2859" t="str">
        <f>IF(INDEX('Display 730 &amp; 1200'!$B:$B,ROW())="","",INDEX('Display 730 &amp; 1200'!$B:$B,ROW()))</f>
        <v/>
      </c>
      <c r="C2859" t="str">
        <f>IF(INDEX('Display 730 &amp; 1200'!$D:$D,ROW())="","",INDEX('Display 730 &amp; 1200'!$D:$D,ROW()))</f>
        <v/>
      </c>
      <c r="D2859">
        <f>IF($C2859="",0,SUMIFS(#REF!,#REF!,$C2859,#REF!,"&gt;="&amp;'Display 730 &amp; 1200'!$AN$10,#REF!,"&lt;="&amp;'Display 730 &amp; 1200'!$AN$9))</f>
        <v>0</v>
      </c>
      <c r="E2859">
        <f>IF($C2859="",0,SUMIFS(#REF!,#REF!,$C2859,#REF!,"&gt;="&amp;'Display 730 &amp; 1200'!$AN$12,#REF!,"&lt;="&amp;'Display 730 &amp; 1200'!$AN$11))</f>
        <v>0</v>
      </c>
    </row>
    <row r="2860" spans="1:5">
      <c r="A2860" t="str">
        <f>IF(INDEX('Display 730 &amp; 1200'!$A:$A,ROW())="","",INDEX('Display 730 &amp; 1200'!$A:$A,ROW()))</f>
        <v/>
      </c>
      <c r="B2860" t="str">
        <f>IF(INDEX('Display 730 &amp; 1200'!$B:$B,ROW())="","",INDEX('Display 730 &amp; 1200'!$B:$B,ROW()))</f>
        <v/>
      </c>
      <c r="C2860" t="str">
        <f>IF(INDEX('Display 730 &amp; 1200'!$D:$D,ROW())="","",INDEX('Display 730 &amp; 1200'!$D:$D,ROW()))</f>
        <v/>
      </c>
      <c r="D2860">
        <f>IF($C2860="",0,SUMIFS(#REF!,#REF!,$C2860,#REF!,"&gt;="&amp;'Display 730 &amp; 1200'!$AN$10,#REF!,"&lt;="&amp;'Display 730 &amp; 1200'!$AN$9))</f>
        <v>0</v>
      </c>
      <c r="E2860">
        <f>IF($C2860="",0,SUMIFS(#REF!,#REF!,$C2860,#REF!,"&gt;="&amp;'Display 730 &amp; 1200'!$AN$12,#REF!,"&lt;="&amp;'Display 730 &amp; 1200'!$AN$11))</f>
        <v>0</v>
      </c>
    </row>
    <row r="2861" spans="1:5">
      <c r="A2861" t="str">
        <f>IF(INDEX('Display 730 &amp; 1200'!$A:$A,ROW())="","",INDEX('Display 730 &amp; 1200'!$A:$A,ROW()))</f>
        <v/>
      </c>
      <c r="B2861" t="str">
        <f>IF(INDEX('Display 730 &amp; 1200'!$B:$B,ROW())="","",INDEX('Display 730 &amp; 1200'!$B:$B,ROW()))</f>
        <v/>
      </c>
      <c r="C2861" t="str">
        <f>IF(INDEX('Display 730 &amp; 1200'!$D:$D,ROW())="","",INDEX('Display 730 &amp; 1200'!$D:$D,ROW()))</f>
        <v/>
      </c>
      <c r="D2861">
        <f>IF($C2861="",0,SUMIFS(#REF!,#REF!,$C2861,#REF!,"&gt;="&amp;'Display 730 &amp; 1200'!$AN$10,#REF!,"&lt;="&amp;'Display 730 &amp; 1200'!$AN$9))</f>
        <v>0</v>
      </c>
      <c r="E2861">
        <f>IF($C2861="",0,SUMIFS(#REF!,#REF!,$C2861,#REF!,"&gt;="&amp;'Display 730 &amp; 1200'!$AN$12,#REF!,"&lt;="&amp;'Display 730 &amp; 1200'!$AN$11))</f>
        <v>0</v>
      </c>
    </row>
    <row r="2862" spans="1:5">
      <c r="A2862" t="str">
        <f>IF(INDEX('Display 730 &amp; 1200'!$A:$A,ROW())="","",INDEX('Display 730 &amp; 1200'!$A:$A,ROW()))</f>
        <v/>
      </c>
      <c r="B2862" t="str">
        <f>IF(INDEX('Display 730 &amp; 1200'!$B:$B,ROW())="","",INDEX('Display 730 &amp; 1200'!$B:$B,ROW()))</f>
        <v/>
      </c>
      <c r="C2862" t="str">
        <f>IF(INDEX('Display 730 &amp; 1200'!$D:$D,ROW())="","",INDEX('Display 730 &amp; 1200'!$D:$D,ROW()))</f>
        <v/>
      </c>
      <c r="D2862">
        <f>IF($C2862="",0,SUMIFS(#REF!,#REF!,$C2862,#REF!,"&gt;="&amp;'Display 730 &amp; 1200'!$AN$10,#REF!,"&lt;="&amp;'Display 730 &amp; 1200'!$AN$9))</f>
        <v>0</v>
      </c>
      <c r="E2862">
        <f>IF($C2862="",0,SUMIFS(#REF!,#REF!,$C2862,#REF!,"&gt;="&amp;'Display 730 &amp; 1200'!$AN$12,#REF!,"&lt;="&amp;'Display 730 &amp; 1200'!$AN$11))</f>
        <v>0</v>
      </c>
    </row>
    <row r="2863" spans="1:5">
      <c r="A2863" t="str">
        <f>IF(INDEX('Display 730 &amp; 1200'!$A:$A,ROW())="","",INDEX('Display 730 &amp; 1200'!$A:$A,ROW()))</f>
        <v/>
      </c>
      <c r="B2863" t="str">
        <f>IF(INDEX('Display 730 &amp; 1200'!$B:$B,ROW())="","",INDEX('Display 730 &amp; 1200'!$B:$B,ROW()))</f>
        <v/>
      </c>
      <c r="C2863" t="str">
        <f>IF(INDEX('Display 730 &amp; 1200'!$D:$D,ROW())="","",INDEX('Display 730 &amp; 1200'!$D:$D,ROW()))</f>
        <v/>
      </c>
      <c r="D2863">
        <f>IF($C2863="",0,SUMIFS(#REF!,#REF!,$C2863,#REF!,"&gt;="&amp;'Display 730 &amp; 1200'!$AN$10,#REF!,"&lt;="&amp;'Display 730 &amp; 1200'!$AN$9))</f>
        <v>0</v>
      </c>
      <c r="E2863">
        <f>IF($C2863="",0,SUMIFS(#REF!,#REF!,$C2863,#REF!,"&gt;="&amp;'Display 730 &amp; 1200'!$AN$12,#REF!,"&lt;="&amp;'Display 730 &amp; 1200'!$AN$11))</f>
        <v>0</v>
      </c>
    </row>
    <row r="2864" spans="1:5">
      <c r="A2864" t="str">
        <f>IF(INDEX('Display 730 &amp; 1200'!$A:$A,ROW())="","",INDEX('Display 730 &amp; 1200'!$A:$A,ROW()))</f>
        <v/>
      </c>
      <c r="B2864" t="str">
        <f>IF(INDEX('Display 730 &amp; 1200'!$B:$B,ROW())="","",INDEX('Display 730 &amp; 1200'!$B:$B,ROW()))</f>
        <v/>
      </c>
      <c r="C2864" t="str">
        <f>IF(INDEX('Display 730 &amp; 1200'!$D:$D,ROW())="","",INDEX('Display 730 &amp; 1200'!$D:$D,ROW()))</f>
        <v/>
      </c>
      <c r="D2864">
        <f>IF($C2864="",0,SUMIFS(#REF!,#REF!,$C2864,#REF!,"&gt;="&amp;'Display 730 &amp; 1200'!$AN$10,#REF!,"&lt;="&amp;'Display 730 &amp; 1200'!$AN$9))</f>
        <v>0</v>
      </c>
      <c r="E2864">
        <f>IF($C2864="",0,SUMIFS(#REF!,#REF!,$C2864,#REF!,"&gt;="&amp;'Display 730 &amp; 1200'!$AN$12,#REF!,"&lt;="&amp;'Display 730 &amp; 1200'!$AN$11))</f>
        <v>0</v>
      </c>
    </row>
    <row r="2865" spans="1:5">
      <c r="A2865" t="str">
        <f>IF(INDEX('Display 730 &amp; 1200'!$A:$A,ROW())="","",INDEX('Display 730 &amp; 1200'!$A:$A,ROW()))</f>
        <v/>
      </c>
      <c r="B2865" t="str">
        <f>IF(INDEX('Display 730 &amp; 1200'!$B:$B,ROW())="","",INDEX('Display 730 &amp; 1200'!$B:$B,ROW()))</f>
        <v/>
      </c>
      <c r="C2865" t="str">
        <f>IF(INDEX('Display 730 &amp; 1200'!$D:$D,ROW())="","",INDEX('Display 730 &amp; 1200'!$D:$D,ROW()))</f>
        <v/>
      </c>
      <c r="D2865">
        <f>IF($C2865="",0,SUMIFS(#REF!,#REF!,$C2865,#REF!,"&gt;="&amp;'Display 730 &amp; 1200'!$AN$10,#REF!,"&lt;="&amp;'Display 730 &amp; 1200'!$AN$9))</f>
        <v>0</v>
      </c>
      <c r="E2865">
        <f>IF($C2865="",0,SUMIFS(#REF!,#REF!,$C2865,#REF!,"&gt;="&amp;'Display 730 &amp; 1200'!$AN$12,#REF!,"&lt;="&amp;'Display 730 &amp; 1200'!$AN$11))</f>
        <v>0</v>
      </c>
    </row>
    <row r="2866" spans="1:5">
      <c r="A2866" t="str">
        <f>IF(INDEX('Display 730 &amp; 1200'!$A:$A,ROW())="","",INDEX('Display 730 &amp; 1200'!$A:$A,ROW()))</f>
        <v/>
      </c>
      <c r="B2866" t="str">
        <f>IF(INDEX('Display 730 &amp; 1200'!$B:$B,ROW())="","",INDEX('Display 730 &amp; 1200'!$B:$B,ROW()))</f>
        <v/>
      </c>
      <c r="C2866" t="str">
        <f>IF(INDEX('Display 730 &amp; 1200'!$D:$D,ROW())="","",INDEX('Display 730 &amp; 1200'!$D:$D,ROW()))</f>
        <v/>
      </c>
      <c r="D2866">
        <f>IF($C2866="",0,SUMIFS(#REF!,#REF!,$C2866,#REF!,"&gt;="&amp;'Display 730 &amp; 1200'!$AN$10,#REF!,"&lt;="&amp;'Display 730 &amp; 1200'!$AN$9))</f>
        <v>0</v>
      </c>
      <c r="E2866">
        <f>IF($C2866="",0,SUMIFS(#REF!,#REF!,$C2866,#REF!,"&gt;="&amp;'Display 730 &amp; 1200'!$AN$12,#REF!,"&lt;="&amp;'Display 730 &amp; 1200'!$AN$11))</f>
        <v>0</v>
      </c>
    </row>
    <row r="2867" spans="1:5">
      <c r="A2867" t="str">
        <f>IF(INDEX('Display 730 &amp; 1200'!$A:$A,ROW())="","",INDEX('Display 730 &amp; 1200'!$A:$A,ROW()))</f>
        <v/>
      </c>
      <c r="B2867" t="str">
        <f>IF(INDEX('Display 730 &amp; 1200'!$B:$B,ROW())="","",INDEX('Display 730 &amp; 1200'!$B:$B,ROW()))</f>
        <v/>
      </c>
      <c r="C2867" t="str">
        <f>IF(INDEX('Display 730 &amp; 1200'!$D:$D,ROW())="","",INDEX('Display 730 &amp; 1200'!$D:$D,ROW()))</f>
        <v/>
      </c>
      <c r="D2867">
        <f>IF($C2867="",0,SUMIFS(#REF!,#REF!,$C2867,#REF!,"&gt;="&amp;'Display 730 &amp; 1200'!$AN$10,#REF!,"&lt;="&amp;'Display 730 &amp; 1200'!$AN$9))</f>
        <v>0</v>
      </c>
      <c r="E2867">
        <f>IF($C2867="",0,SUMIFS(#REF!,#REF!,$C2867,#REF!,"&gt;="&amp;'Display 730 &amp; 1200'!$AN$12,#REF!,"&lt;="&amp;'Display 730 &amp; 1200'!$AN$11))</f>
        <v>0</v>
      </c>
    </row>
    <row r="2868" spans="1:5">
      <c r="A2868" t="str">
        <f>IF(INDEX('Display 730 &amp; 1200'!$A:$A,ROW())="","",INDEX('Display 730 &amp; 1200'!$A:$A,ROW()))</f>
        <v/>
      </c>
      <c r="B2868" t="str">
        <f>IF(INDEX('Display 730 &amp; 1200'!$B:$B,ROW())="","",INDEX('Display 730 &amp; 1200'!$B:$B,ROW()))</f>
        <v/>
      </c>
      <c r="C2868" t="str">
        <f>IF(INDEX('Display 730 &amp; 1200'!$D:$D,ROW())="","",INDEX('Display 730 &amp; 1200'!$D:$D,ROW()))</f>
        <v/>
      </c>
      <c r="D2868">
        <f>IF($C2868="",0,SUMIFS(#REF!,#REF!,$C2868,#REF!,"&gt;="&amp;'Display 730 &amp; 1200'!$AN$10,#REF!,"&lt;="&amp;'Display 730 &amp; 1200'!$AN$9))</f>
        <v>0</v>
      </c>
      <c r="E2868">
        <f>IF($C2868="",0,SUMIFS(#REF!,#REF!,$C2868,#REF!,"&gt;="&amp;'Display 730 &amp; 1200'!$AN$12,#REF!,"&lt;="&amp;'Display 730 &amp; 1200'!$AN$11))</f>
        <v>0</v>
      </c>
    </row>
    <row r="2869" spans="1:5">
      <c r="A2869" t="str">
        <f>IF(INDEX('Display 730 &amp; 1200'!$A:$A,ROW())="","",INDEX('Display 730 &amp; 1200'!$A:$A,ROW()))</f>
        <v/>
      </c>
      <c r="B2869" t="str">
        <f>IF(INDEX('Display 730 &amp; 1200'!$B:$B,ROW())="","",INDEX('Display 730 &amp; 1200'!$B:$B,ROW()))</f>
        <v/>
      </c>
      <c r="C2869" t="str">
        <f>IF(INDEX('Display 730 &amp; 1200'!$D:$D,ROW())="","",INDEX('Display 730 &amp; 1200'!$D:$D,ROW()))</f>
        <v/>
      </c>
      <c r="D2869">
        <f>IF($C2869="",0,SUMIFS(#REF!,#REF!,$C2869,#REF!,"&gt;="&amp;'Display 730 &amp; 1200'!$AN$10,#REF!,"&lt;="&amp;'Display 730 &amp; 1200'!$AN$9))</f>
        <v>0</v>
      </c>
      <c r="E2869">
        <f>IF($C2869="",0,SUMIFS(#REF!,#REF!,$C2869,#REF!,"&gt;="&amp;'Display 730 &amp; 1200'!$AN$12,#REF!,"&lt;="&amp;'Display 730 &amp; 1200'!$AN$11))</f>
        <v>0</v>
      </c>
    </row>
    <row r="2870" spans="1:5">
      <c r="A2870" t="str">
        <f>IF(INDEX('Display 730 &amp; 1200'!$A:$A,ROW())="","",INDEX('Display 730 &amp; 1200'!$A:$A,ROW()))</f>
        <v/>
      </c>
      <c r="B2870" t="str">
        <f>IF(INDEX('Display 730 &amp; 1200'!$B:$B,ROW())="","",INDEX('Display 730 &amp; 1200'!$B:$B,ROW()))</f>
        <v/>
      </c>
      <c r="C2870" t="str">
        <f>IF(INDEX('Display 730 &amp; 1200'!$D:$D,ROW())="","",INDEX('Display 730 &amp; 1200'!$D:$D,ROW()))</f>
        <v/>
      </c>
      <c r="D2870">
        <f>IF($C2870="",0,SUMIFS(#REF!,#REF!,$C2870,#REF!,"&gt;="&amp;'Display 730 &amp; 1200'!$AN$10,#REF!,"&lt;="&amp;'Display 730 &amp; 1200'!$AN$9))</f>
        <v>0</v>
      </c>
      <c r="E2870">
        <f>IF($C2870="",0,SUMIFS(#REF!,#REF!,$C2870,#REF!,"&gt;="&amp;'Display 730 &amp; 1200'!$AN$12,#REF!,"&lt;="&amp;'Display 730 &amp; 1200'!$AN$11))</f>
        <v>0</v>
      </c>
    </row>
    <row r="2871" spans="1:5">
      <c r="A2871" t="str">
        <f>IF(INDEX('Display 730 &amp; 1200'!$A:$A,ROW())="","",INDEX('Display 730 &amp; 1200'!$A:$A,ROW()))</f>
        <v/>
      </c>
      <c r="B2871" t="str">
        <f>IF(INDEX('Display 730 &amp; 1200'!$B:$B,ROW())="","",INDEX('Display 730 &amp; 1200'!$B:$B,ROW()))</f>
        <v/>
      </c>
      <c r="C2871" t="str">
        <f>IF(INDEX('Display 730 &amp; 1200'!$D:$D,ROW())="","",INDEX('Display 730 &amp; 1200'!$D:$D,ROW()))</f>
        <v/>
      </c>
      <c r="D2871">
        <f>IF($C2871="",0,SUMIFS(#REF!,#REF!,$C2871,#REF!,"&gt;="&amp;'Display 730 &amp; 1200'!$AN$10,#REF!,"&lt;="&amp;'Display 730 &amp; 1200'!$AN$9))</f>
        <v>0</v>
      </c>
      <c r="E2871">
        <f>IF($C2871="",0,SUMIFS(#REF!,#REF!,$C2871,#REF!,"&gt;="&amp;'Display 730 &amp; 1200'!$AN$12,#REF!,"&lt;="&amp;'Display 730 &amp; 1200'!$AN$11))</f>
        <v>0</v>
      </c>
    </row>
    <row r="2872" spans="1:5">
      <c r="A2872" t="str">
        <f>IF(INDEX('Display 730 &amp; 1200'!$A:$A,ROW())="","",INDEX('Display 730 &amp; 1200'!$A:$A,ROW()))</f>
        <v/>
      </c>
      <c r="B2872" t="str">
        <f>IF(INDEX('Display 730 &amp; 1200'!$B:$B,ROW())="","",INDEX('Display 730 &amp; 1200'!$B:$B,ROW()))</f>
        <v/>
      </c>
      <c r="C2872" t="str">
        <f>IF(INDEX('Display 730 &amp; 1200'!$D:$D,ROW())="","",INDEX('Display 730 &amp; 1200'!$D:$D,ROW()))</f>
        <v/>
      </c>
      <c r="D2872">
        <f>IF($C2872="",0,SUMIFS(#REF!,#REF!,$C2872,#REF!,"&gt;="&amp;'Display 730 &amp; 1200'!$AN$10,#REF!,"&lt;="&amp;'Display 730 &amp; 1200'!$AN$9))</f>
        <v>0</v>
      </c>
      <c r="E2872">
        <f>IF($C2872="",0,SUMIFS(#REF!,#REF!,$C2872,#REF!,"&gt;="&amp;'Display 730 &amp; 1200'!$AN$12,#REF!,"&lt;="&amp;'Display 730 &amp; 1200'!$AN$11))</f>
        <v>0</v>
      </c>
    </row>
    <row r="2873" spans="1:5">
      <c r="A2873" t="str">
        <f>IF(INDEX('Display 730 &amp; 1200'!$A:$A,ROW())="","",INDEX('Display 730 &amp; 1200'!$A:$A,ROW()))</f>
        <v/>
      </c>
      <c r="B2873" t="str">
        <f>IF(INDEX('Display 730 &amp; 1200'!$B:$B,ROW())="","",INDEX('Display 730 &amp; 1200'!$B:$B,ROW()))</f>
        <v/>
      </c>
      <c r="C2873" t="str">
        <f>IF(INDEX('Display 730 &amp; 1200'!$D:$D,ROW())="","",INDEX('Display 730 &amp; 1200'!$D:$D,ROW()))</f>
        <v/>
      </c>
      <c r="D2873">
        <f>IF($C2873="",0,SUMIFS(#REF!,#REF!,$C2873,#REF!,"&gt;="&amp;'Display 730 &amp; 1200'!$AN$10,#REF!,"&lt;="&amp;'Display 730 &amp; 1200'!$AN$9))</f>
        <v>0</v>
      </c>
      <c r="E2873">
        <f>IF($C2873="",0,SUMIFS(#REF!,#REF!,$C2873,#REF!,"&gt;="&amp;'Display 730 &amp; 1200'!$AN$12,#REF!,"&lt;="&amp;'Display 730 &amp; 1200'!$AN$11))</f>
        <v>0</v>
      </c>
    </row>
    <row r="2874" spans="1:5">
      <c r="A2874" t="str">
        <f>IF(INDEX('Display 730 &amp; 1200'!$A:$A,ROW())="","",INDEX('Display 730 &amp; 1200'!$A:$A,ROW()))</f>
        <v/>
      </c>
      <c r="B2874" t="str">
        <f>IF(INDEX('Display 730 &amp; 1200'!$B:$B,ROW())="","",INDEX('Display 730 &amp; 1200'!$B:$B,ROW()))</f>
        <v/>
      </c>
      <c r="C2874" t="str">
        <f>IF(INDEX('Display 730 &amp; 1200'!$D:$D,ROW())="","",INDEX('Display 730 &amp; 1200'!$D:$D,ROW()))</f>
        <v/>
      </c>
      <c r="D2874">
        <f>IF($C2874="",0,SUMIFS(#REF!,#REF!,$C2874,#REF!,"&gt;="&amp;'Display 730 &amp; 1200'!$AN$10,#REF!,"&lt;="&amp;'Display 730 &amp; 1200'!$AN$9))</f>
        <v>0</v>
      </c>
      <c r="E2874">
        <f>IF($C2874="",0,SUMIFS(#REF!,#REF!,$C2874,#REF!,"&gt;="&amp;'Display 730 &amp; 1200'!$AN$12,#REF!,"&lt;="&amp;'Display 730 &amp; 1200'!$AN$11))</f>
        <v>0</v>
      </c>
    </row>
    <row r="2875" spans="1:5">
      <c r="A2875" t="str">
        <f>IF(INDEX('Display 730 &amp; 1200'!$A:$A,ROW())="","",INDEX('Display 730 &amp; 1200'!$A:$A,ROW()))</f>
        <v/>
      </c>
      <c r="B2875" t="str">
        <f>IF(INDEX('Display 730 &amp; 1200'!$B:$B,ROW())="","",INDEX('Display 730 &amp; 1200'!$B:$B,ROW()))</f>
        <v/>
      </c>
      <c r="C2875" t="str">
        <f>IF(INDEX('Display 730 &amp; 1200'!$D:$D,ROW())="","",INDEX('Display 730 &amp; 1200'!$D:$D,ROW()))</f>
        <v/>
      </c>
      <c r="D2875">
        <f>IF($C2875="",0,SUMIFS(#REF!,#REF!,$C2875,#REF!,"&gt;="&amp;'Display 730 &amp; 1200'!$AN$10,#REF!,"&lt;="&amp;'Display 730 &amp; 1200'!$AN$9))</f>
        <v>0</v>
      </c>
      <c r="E2875">
        <f>IF($C2875="",0,SUMIFS(#REF!,#REF!,$C2875,#REF!,"&gt;="&amp;'Display 730 &amp; 1200'!$AN$12,#REF!,"&lt;="&amp;'Display 730 &amp; 1200'!$AN$11))</f>
        <v>0</v>
      </c>
    </row>
    <row r="2876" spans="1:5">
      <c r="A2876" t="str">
        <f>IF(INDEX('Display 730 &amp; 1200'!$A:$A,ROW())="","",INDEX('Display 730 &amp; 1200'!$A:$A,ROW()))</f>
        <v/>
      </c>
      <c r="B2876" t="str">
        <f>IF(INDEX('Display 730 &amp; 1200'!$B:$B,ROW())="","",INDEX('Display 730 &amp; 1200'!$B:$B,ROW()))</f>
        <v/>
      </c>
      <c r="C2876" t="str">
        <f>IF(INDEX('Display 730 &amp; 1200'!$D:$D,ROW())="","",INDEX('Display 730 &amp; 1200'!$D:$D,ROW()))</f>
        <v/>
      </c>
      <c r="D2876">
        <f>IF($C2876="",0,SUMIFS(#REF!,#REF!,$C2876,#REF!,"&gt;="&amp;'Display 730 &amp; 1200'!$AN$10,#REF!,"&lt;="&amp;'Display 730 &amp; 1200'!$AN$9))</f>
        <v>0</v>
      </c>
      <c r="E2876">
        <f>IF($C2876="",0,SUMIFS(#REF!,#REF!,$C2876,#REF!,"&gt;="&amp;'Display 730 &amp; 1200'!$AN$12,#REF!,"&lt;="&amp;'Display 730 &amp; 1200'!$AN$11))</f>
        <v>0</v>
      </c>
    </row>
    <row r="2877" spans="1:5">
      <c r="A2877" t="str">
        <f>IF(INDEX('Display 730 &amp; 1200'!$A:$A,ROW())="","",INDEX('Display 730 &amp; 1200'!$A:$A,ROW()))</f>
        <v/>
      </c>
      <c r="B2877" t="str">
        <f>IF(INDEX('Display 730 &amp; 1200'!$B:$B,ROW())="","",INDEX('Display 730 &amp; 1200'!$B:$B,ROW()))</f>
        <v/>
      </c>
      <c r="C2877" t="str">
        <f>IF(INDEX('Display 730 &amp; 1200'!$D:$D,ROW())="","",INDEX('Display 730 &amp; 1200'!$D:$D,ROW()))</f>
        <v/>
      </c>
      <c r="D2877">
        <f>IF($C2877="",0,SUMIFS(#REF!,#REF!,$C2877,#REF!,"&gt;="&amp;'Display 730 &amp; 1200'!$AN$10,#REF!,"&lt;="&amp;'Display 730 &amp; 1200'!$AN$9))</f>
        <v>0</v>
      </c>
      <c r="E2877">
        <f>IF($C2877="",0,SUMIFS(#REF!,#REF!,$C2877,#REF!,"&gt;="&amp;'Display 730 &amp; 1200'!$AN$12,#REF!,"&lt;="&amp;'Display 730 &amp; 1200'!$AN$11))</f>
        <v>0</v>
      </c>
    </row>
    <row r="2878" spans="1:5">
      <c r="A2878" t="str">
        <f>IF(INDEX('Display 730 &amp; 1200'!$A:$A,ROW())="","",INDEX('Display 730 &amp; 1200'!$A:$A,ROW()))</f>
        <v/>
      </c>
      <c r="B2878" t="str">
        <f>IF(INDEX('Display 730 &amp; 1200'!$B:$B,ROW())="","",INDEX('Display 730 &amp; 1200'!$B:$B,ROW()))</f>
        <v/>
      </c>
      <c r="C2878" t="str">
        <f>IF(INDEX('Display 730 &amp; 1200'!$D:$D,ROW())="","",INDEX('Display 730 &amp; 1200'!$D:$D,ROW()))</f>
        <v/>
      </c>
      <c r="D2878">
        <f>IF($C2878="",0,SUMIFS(#REF!,#REF!,$C2878,#REF!,"&gt;="&amp;'Display 730 &amp; 1200'!$AN$10,#REF!,"&lt;="&amp;'Display 730 &amp; 1200'!$AN$9))</f>
        <v>0</v>
      </c>
      <c r="E2878">
        <f>IF($C2878="",0,SUMIFS(#REF!,#REF!,$C2878,#REF!,"&gt;="&amp;'Display 730 &amp; 1200'!$AN$12,#REF!,"&lt;="&amp;'Display 730 &amp; 1200'!$AN$11))</f>
        <v>0</v>
      </c>
    </row>
    <row r="2879" spans="1:5">
      <c r="A2879" t="str">
        <f>IF(INDEX('Display 730 &amp; 1200'!$A:$A,ROW())="","",INDEX('Display 730 &amp; 1200'!$A:$A,ROW()))</f>
        <v/>
      </c>
      <c r="B2879" t="str">
        <f>IF(INDEX('Display 730 &amp; 1200'!$B:$B,ROW())="","",INDEX('Display 730 &amp; 1200'!$B:$B,ROW()))</f>
        <v/>
      </c>
      <c r="C2879" t="str">
        <f>IF(INDEX('Display 730 &amp; 1200'!$D:$D,ROW())="","",INDEX('Display 730 &amp; 1200'!$D:$D,ROW()))</f>
        <v/>
      </c>
      <c r="D2879">
        <f>IF($C2879="",0,SUMIFS(#REF!,#REF!,$C2879,#REF!,"&gt;="&amp;'Display 730 &amp; 1200'!$AN$10,#REF!,"&lt;="&amp;'Display 730 &amp; 1200'!$AN$9))</f>
        <v>0</v>
      </c>
      <c r="E2879">
        <f>IF($C2879="",0,SUMIFS(#REF!,#REF!,$C2879,#REF!,"&gt;="&amp;'Display 730 &amp; 1200'!$AN$12,#REF!,"&lt;="&amp;'Display 730 &amp; 1200'!$AN$11))</f>
        <v>0</v>
      </c>
    </row>
    <row r="2880" spans="1:5">
      <c r="A2880" t="str">
        <f>IF(INDEX('Display 730 &amp; 1200'!$A:$A,ROW())="","",INDEX('Display 730 &amp; 1200'!$A:$A,ROW()))</f>
        <v/>
      </c>
      <c r="B2880" t="str">
        <f>IF(INDEX('Display 730 &amp; 1200'!$B:$B,ROW())="","",INDEX('Display 730 &amp; 1200'!$B:$B,ROW()))</f>
        <v/>
      </c>
      <c r="C2880" t="str">
        <f>IF(INDEX('Display 730 &amp; 1200'!$D:$D,ROW())="","",INDEX('Display 730 &amp; 1200'!$D:$D,ROW()))</f>
        <v/>
      </c>
      <c r="D2880">
        <f>IF($C2880="",0,SUMIFS(#REF!,#REF!,$C2880,#REF!,"&gt;="&amp;'Display 730 &amp; 1200'!$AN$10,#REF!,"&lt;="&amp;'Display 730 &amp; 1200'!$AN$9))</f>
        <v>0</v>
      </c>
      <c r="E2880">
        <f>IF($C2880="",0,SUMIFS(#REF!,#REF!,$C2880,#REF!,"&gt;="&amp;'Display 730 &amp; 1200'!$AN$12,#REF!,"&lt;="&amp;'Display 730 &amp; 1200'!$AN$11))</f>
        <v>0</v>
      </c>
    </row>
    <row r="2881" spans="1:5">
      <c r="A2881" t="str">
        <f>IF(INDEX('Display 730 &amp; 1200'!$A:$A,ROW())="","",INDEX('Display 730 &amp; 1200'!$A:$A,ROW()))</f>
        <v/>
      </c>
      <c r="B2881" t="str">
        <f>IF(INDEX('Display 730 &amp; 1200'!$B:$B,ROW())="","",INDEX('Display 730 &amp; 1200'!$B:$B,ROW()))</f>
        <v/>
      </c>
      <c r="C2881" t="str">
        <f>IF(INDEX('Display 730 &amp; 1200'!$D:$D,ROW())="","",INDEX('Display 730 &amp; 1200'!$D:$D,ROW()))</f>
        <v/>
      </c>
      <c r="D2881">
        <f>IF($C2881="",0,SUMIFS(#REF!,#REF!,$C2881,#REF!,"&gt;="&amp;'Display 730 &amp; 1200'!$AN$10,#REF!,"&lt;="&amp;'Display 730 &amp; 1200'!$AN$9))</f>
        <v>0</v>
      </c>
      <c r="E2881">
        <f>IF($C2881="",0,SUMIFS(#REF!,#REF!,$C2881,#REF!,"&gt;="&amp;'Display 730 &amp; 1200'!$AN$12,#REF!,"&lt;="&amp;'Display 730 &amp; 1200'!$AN$11))</f>
        <v>0</v>
      </c>
    </row>
    <row r="2882" spans="1:5">
      <c r="A2882" t="str">
        <f>IF(INDEX('Display 730 &amp; 1200'!$A:$A,ROW())="","",INDEX('Display 730 &amp; 1200'!$A:$A,ROW()))</f>
        <v/>
      </c>
      <c r="B2882" t="str">
        <f>IF(INDEX('Display 730 &amp; 1200'!$B:$B,ROW())="","",INDEX('Display 730 &amp; 1200'!$B:$B,ROW()))</f>
        <v/>
      </c>
      <c r="C2882" t="str">
        <f>IF(INDEX('Display 730 &amp; 1200'!$D:$D,ROW())="","",INDEX('Display 730 &amp; 1200'!$D:$D,ROW()))</f>
        <v/>
      </c>
      <c r="D2882">
        <f>IF($C2882="",0,SUMIFS(#REF!,#REF!,$C2882,#REF!,"&gt;="&amp;'Display 730 &amp; 1200'!$AN$10,#REF!,"&lt;="&amp;'Display 730 &amp; 1200'!$AN$9))</f>
        <v>0</v>
      </c>
      <c r="E2882">
        <f>IF($C2882="",0,SUMIFS(#REF!,#REF!,$C2882,#REF!,"&gt;="&amp;'Display 730 &amp; 1200'!$AN$12,#REF!,"&lt;="&amp;'Display 730 &amp; 1200'!$AN$11))</f>
        <v>0</v>
      </c>
    </row>
    <row r="2883" spans="1:5">
      <c r="A2883" t="str">
        <f>IF(INDEX('Display 730 &amp; 1200'!$A:$A,ROW())="","",INDEX('Display 730 &amp; 1200'!$A:$A,ROW()))</f>
        <v/>
      </c>
      <c r="B2883" t="str">
        <f>IF(INDEX('Display 730 &amp; 1200'!$B:$B,ROW())="","",INDEX('Display 730 &amp; 1200'!$B:$B,ROW()))</f>
        <v/>
      </c>
      <c r="C2883" t="str">
        <f>IF(INDEX('Display 730 &amp; 1200'!$D:$D,ROW())="","",INDEX('Display 730 &amp; 1200'!$D:$D,ROW()))</f>
        <v/>
      </c>
      <c r="D2883">
        <f>IF($C2883="",0,SUMIFS(#REF!,#REF!,$C2883,#REF!,"&gt;="&amp;'Display 730 &amp; 1200'!$AN$10,#REF!,"&lt;="&amp;'Display 730 &amp; 1200'!$AN$9))</f>
        <v>0</v>
      </c>
      <c r="E2883">
        <f>IF($C2883="",0,SUMIFS(#REF!,#REF!,$C2883,#REF!,"&gt;="&amp;'Display 730 &amp; 1200'!$AN$12,#REF!,"&lt;="&amp;'Display 730 &amp; 1200'!$AN$11))</f>
        <v>0</v>
      </c>
    </row>
    <row r="2884" spans="1:5">
      <c r="A2884" t="str">
        <f>IF(INDEX('Display 730 &amp; 1200'!$A:$A,ROW())="","",INDEX('Display 730 &amp; 1200'!$A:$A,ROW()))</f>
        <v/>
      </c>
      <c r="B2884" t="str">
        <f>IF(INDEX('Display 730 &amp; 1200'!$B:$B,ROW())="","",INDEX('Display 730 &amp; 1200'!$B:$B,ROW()))</f>
        <v/>
      </c>
      <c r="C2884" t="str">
        <f>IF(INDEX('Display 730 &amp; 1200'!$D:$D,ROW())="","",INDEX('Display 730 &amp; 1200'!$D:$D,ROW()))</f>
        <v/>
      </c>
      <c r="D2884">
        <f>IF($C2884="",0,SUMIFS(#REF!,#REF!,$C2884,#REF!,"&gt;="&amp;'Display 730 &amp; 1200'!$AN$10,#REF!,"&lt;="&amp;'Display 730 &amp; 1200'!$AN$9))</f>
        <v>0</v>
      </c>
      <c r="E2884">
        <f>IF($C2884="",0,SUMIFS(#REF!,#REF!,$C2884,#REF!,"&gt;="&amp;'Display 730 &amp; 1200'!$AN$12,#REF!,"&lt;="&amp;'Display 730 &amp; 1200'!$AN$11))</f>
        <v>0</v>
      </c>
    </row>
    <row r="2885" spans="1:5">
      <c r="A2885" t="str">
        <f>IF(INDEX('Display 730 &amp; 1200'!$A:$A,ROW())="","",INDEX('Display 730 &amp; 1200'!$A:$A,ROW()))</f>
        <v/>
      </c>
      <c r="B2885" t="str">
        <f>IF(INDEX('Display 730 &amp; 1200'!$B:$B,ROW())="","",INDEX('Display 730 &amp; 1200'!$B:$B,ROW()))</f>
        <v/>
      </c>
      <c r="C2885" t="str">
        <f>IF(INDEX('Display 730 &amp; 1200'!$D:$D,ROW())="","",INDEX('Display 730 &amp; 1200'!$D:$D,ROW()))</f>
        <v/>
      </c>
      <c r="D2885">
        <f>IF($C2885="",0,SUMIFS(#REF!,#REF!,$C2885,#REF!,"&gt;="&amp;'Display 730 &amp; 1200'!$AN$10,#REF!,"&lt;="&amp;'Display 730 &amp; 1200'!$AN$9))</f>
        <v>0</v>
      </c>
      <c r="E2885">
        <f>IF($C2885="",0,SUMIFS(#REF!,#REF!,$C2885,#REF!,"&gt;="&amp;'Display 730 &amp; 1200'!$AN$12,#REF!,"&lt;="&amp;'Display 730 &amp; 1200'!$AN$11))</f>
        <v>0</v>
      </c>
    </row>
    <row r="2886" spans="1:5">
      <c r="A2886" t="str">
        <f>IF(INDEX('Display 730 &amp; 1200'!$A:$A,ROW())="","",INDEX('Display 730 &amp; 1200'!$A:$A,ROW()))</f>
        <v/>
      </c>
      <c r="B2886" t="str">
        <f>IF(INDEX('Display 730 &amp; 1200'!$B:$B,ROW())="","",INDEX('Display 730 &amp; 1200'!$B:$B,ROW()))</f>
        <v/>
      </c>
      <c r="C2886" t="str">
        <f>IF(INDEX('Display 730 &amp; 1200'!$D:$D,ROW())="","",INDEX('Display 730 &amp; 1200'!$D:$D,ROW()))</f>
        <v/>
      </c>
      <c r="D2886">
        <f>IF($C2886="",0,SUMIFS(#REF!,#REF!,$C2886,#REF!,"&gt;="&amp;'Display 730 &amp; 1200'!$AN$10,#REF!,"&lt;="&amp;'Display 730 &amp; 1200'!$AN$9))</f>
        <v>0</v>
      </c>
      <c r="E2886">
        <f>IF($C2886="",0,SUMIFS(#REF!,#REF!,$C2886,#REF!,"&gt;="&amp;'Display 730 &amp; 1200'!$AN$12,#REF!,"&lt;="&amp;'Display 730 &amp; 1200'!$AN$11))</f>
        <v>0</v>
      </c>
    </row>
    <row r="2887" spans="1:5">
      <c r="A2887" t="str">
        <f>IF(INDEX('Display 730 &amp; 1200'!$A:$A,ROW())="","",INDEX('Display 730 &amp; 1200'!$A:$A,ROW()))</f>
        <v/>
      </c>
      <c r="B2887" t="str">
        <f>IF(INDEX('Display 730 &amp; 1200'!$B:$B,ROW())="","",INDEX('Display 730 &amp; 1200'!$B:$B,ROW()))</f>
        <v/>
      </c>
      <c r="C2887" t="str">
        <f>IF(INDEX('Display 730 &amp; 1200'!$D:$D,ROW())="","",INDEX('Display 730 &amp; 1200'!$D:$D,ROW()))</f>
        <v/>
      </c>
      <c r="D2887">
        <f>IF($C2887="",0,SUMIFS(#REF!,#REF!,$C2887,#REF!,"&gt;="&amp;'Display 730 &amp; 1200'!$AN$10,#REF!,"&lt;="&amp;'Display 730 &amp; 1200'!$AN$9))</f>
        <v>0</v>
      </c>
      <c r="E2887">
        <f>IF($C2887="",0,SUMIFS(#REF!,#REF!,$C2887,#REF!,"&gt;="&amp;'Display 730 &amp; 1200'!$AN$12,#REF!,"&lt;="&amp;'Display 730 &amp; 1200'!$AN$11))</f>
        <v>0</v>
      </c>
    </row>
    <row r="2888" spans="1:5">
      <c r="A2888" t="str">
        <f>IF(INDEX('Display 730 &amp; 1200'!$A:$A,ROW())="","",INDEX('Display 730 &amp; 1200'!$A:$A,ROW()))</f>
        <v/>
      </c>
      <c r="B2888" t="str">
        <f>IF(INDEX('Display 730 &amp; 1200'!$B:$B,ROW())="","",INDEX('Display 730 &amp; 1200'!$B:$B,ROW()))</f>
        <v/>
      </c>
      <c r="C2888" t="str">
        <f>IF(INDEX('Display 730 &amp; 1200'!$D:$D,ROW())="","",INDEX('Display 730 &amp; 1200'!$D:$D,ROW()))</f>
        <v/>
      </c>
      <c r="D2888">
        <f>IF($C2888="",0,SUMIFS(#REF!,#REF!,$C2888,#REF!,"&gt;="&amp;'Display 730 &amp; 1200'!$AN$10,#REF!,"&lt;="&amp;'Display 730 &amp; 1200'!$AN$9))</f>
        <v>0</v>
      </c>
      <c r="E2888">
        <f>IF($C2888="",0,SUMIFS(#REF!,#REF!,$C2888,#REF!,"&gt;="&amp;'Display 730 &amp; 1200'!$AN$12,#REF!,"&lt;="&amp;'Display 730 &amp; 1200'!$AN$11))</f>
        <v>0</v>
      </c>
    </row>
    <row r="2889" spans="1:5">
      <c r="A2889" t="str">
        <f>IF(INDEX('Display 730 &amp; 1200'!$A:$A,ROW())="","",INDEX('Display 730 &amp; 1200'!$A:$A,ROW()))</f>
        <v/>
      </c>
      <c r="B2889" t="str">
        <f>IF(INDEX('Display 730 &amp; 1200'!$B:$B,ROW())="","",INDEX('Display 730 &amp; 1200'!$B:$B,ROW()))</f>
        <v/>
      </c>
      <c r="C2889" t="str">
        <f>IF(INDEX('Display 730 &amp; 1200'!$D:$D,ROW())="","",INDEX('Display 730 &amp; 1200'!$D:$D,ROW()))</f>
        <v/>
      </c>
      <c r="D2889">
        <f>IF($C2889="",0,SUMIFS(#REF!,#REF!,$C2889,#REF!,"&gt;="&amp;'Display 730 &amp; 1200'!$AN$10,#REF!,"&lt;="&amp;'Display 730 &amp; 1200'!$AN$9))</f>
        <v>0</v>
      </c>
      <c r="E2889">
        <f>IF($C2889="",0,SUMIFS(#REF!,#REF!,$C2889,#REF!,"&gt;="&amp;'Display 730 &amp; 1200'!$AN$12,#REF!,"&lt;="&amp;'Display 730 &amp; 1200'!$AN$11))</f>
        <v>0</v>
      </c>
    </row>
    <row r="2890" spans="1:5">
      <c r="A2890" t="str">
        <f>IF(INDEX('Display 730 &amp; 1200'!$A:$A,ROW())="","",INDEX('Display 730 &amp; 1200'!$A:$A,ROW()))</f>
        <v/>
      </c>
      <c r="B2890" t="str">
        <f>IF(INDEX('Display 730 &amp; 1200'!$B:$B,ROW())="","",INDEX('Display 730 &amp; 1200'!$B:$B,ROW()))</f>
        <v/>
      </c>
      <c r="C2890" t="str">
        <f>IF(INDEX('Display 730 &amp; 1200'!$D:$D,ROW())="","",INDEX('Display 730 &amp; 1200'!$D:$D,ROW()))</f>
        <v/>
      </c>
      <c r="D2890">
        <f>IF($C2890="",0,SUMIFS(#REF!,#REF!,$C2890,#REF!,"&gt;="&amp;'Display 730 &amp; 1200'!$AN$10,#REF!,"&lt;="&amp;'Display 730 &amp; 1200'!$AN$9))</f>
        <v>0</v>
      </c>
      <c r="E2890">
        <f>IF($C2890="",0,SUMIFS(#REF!,#REF!,$C2890,#REF!,"&gt;="&amp;'Display 730 &amp; 1200'!$AN$12,#REF!,"&lt;="&amp;'Display 730 &amp; 1200'!$AN$11))</f>
        <v>0</v>
      </c>
    </row>
    <row r="2891" spans="1:5">
      <c r="A2891" t="str">
        <f>IF(INDEX('Display 730 &amp; 1200'!$A:$A,ROW())="","",INDEX('Display 730 &amp; 1200'!$A:$A,ROW()))</f>
        <v/>
      </c>
      <c r="B2891" t="str">
        <f>IF(INDEX('Display 730 &amp; 1200'!$B:$B,ROW())="","",INDEX('Display 730 &amp; 1200'!$B:$B,ROW()))</f>
        <v/>
      </c>
      <c r="C2891" t="str">
        <f>IF(INDEX('Display 730 &amp; 1200'!$D:$D,ROW())="","",INDEX('Display 730 &amp; 1200'!$D:$D,ROW()))</f>
        <v/>
      </c>
      <c r="D2891">
        <f>IF($C2891="",0,SUMIFS(#REF!,#REF!,$C2891,#REF!,"&gt;="&amp;'Display 730 &amp; 1200'!$AN$10,#REF!,"&lt;="&amp;'Display 730 &amp; 1200'!$AN$9))</f>
        <v>0</v>
      </c>
      <c r="E2891">
        <f>IF($C2891="",0,SUMIFS(#REF!,#REF!,$C2891,#REF!,"&gt;="&amp;'Display 730 &amp; 1200'!$AN$12,#REF!,"&lt;="&amp;'Display 730 &amp; 1200'!$AN$11))</f>
        <v>0</v>
      </c>
    </row>
    <row r="2892" spans="1:5">
      <c r="A2892" t="str">
        <f>IF(INDEX('Display 730 &amp; 1200'!$A:$A,ROW())="","",INDEX('Display 730 &amp; 1200'!$A:$A,ROW()))</f>
        <v/>
      </c>
      <c r="B2892" t="str">
        <f>IF(INDEX('Display 730 &amp; 1200'!$B:$B,ROW())="","",INDEX('Display 730 &amp; 1200'!$B:$B,ROW()))</f>
        <v/>
      </c>
      <c r="C2892" t="str">
        <f>IF(INDEX('Display 730 &amp; 1200'!$D:$D,ROW())="","",INDEX('Display 730 &amp; 1200'!$D:$D,ROW()))</f>
        <v/>
      </c>
      <c r="D2892">
        <f>IF($C2892="",0,SUMIFS(#REF!,#REF!,$C2892,#REF!,"&gt;="&amp;'Display 730 &amp; 1200'!$AN$10,#REF!,"&lt;="&amp;'Display 730 &amp; 1200'!$AN$9))</f>
        <v>0</v>
      </c>
      <c r="E2892">
        <f>IF($C2892="",0,SUMIFS(#REF!,#REF!,$C2892,#REF!,"&gt;="&amp;'Display 730 &amp; 1200'!$AN$12,#REF!,"&lt;="&amp;'Display 730 &amp; 1200'!$AN$11))</f>
        <v>0</v>
      </c>
    </row>
    <row r="2893" spans="1:5">
      <c r="A2893" t="str">
        <f>IF(INDEX('Display 730 &amp; 1200'!$A:$A,ROW())="","",INDEX('Display 730 &amp; 1200'!$A:$A,ROW()))</f>
        <v/>
      </c>
      <c r="B2893" t="str">
        <f>IF(INDEX('Display 730 &amp; 1200'!$B:$B,ROW())="","",INDEX('Display 730 &amp; 1200'!$B:$B,ROW()))</f>
        <v/>
      </c>
      <c r="C2893" t="str">
        <f>IF(INDEX('Display 730 &amp; 1200'!$D:$D,ROW())="","",INDEX('Display 730 &amp; 1200'!$D:$D,ROW()))</f>
        <v/>
      </c>
      <c r="D2893">
        <f>IF($C2893="",0,SUMIFS(#REF!,#REF!,$C2893,#REF!,"&gt;="&amp;'Display 730 &amp; 1200'!$AN$10,#REF!,"&lt;="&amp;'Display 730 &amp; 1200'!$AN$9))</f>
        <v>0</v>
      </c>
      <c r="E2893">
        <f>IF($C2893="",0,SUMIFS(#REF!,#REF!,$C2893,#REF!,"&gt;="&amp;'Display 730 &amp; 1200'!$AN$12,#REF!,"&lt;="&amp;'Display 730 &amp; 1200'!$AN$11))</f>
        <v>0</v>
      </c>
    </row>
    <row r="2894" spans="1:5">
      <c r="A2894" t="str">
        <f>IF(INDEX('Display 730 &amp; 1200'!$A:$A,ROW())="","",INDEX('Display 730 &amp; 1200'!$A:$A,ROW()))</f>
        <v/>
      </c>
      <c r="B2894" t="str">
        <f>IF(INDEX('Display 730 &amp; 1200'!$B:$B,ROW())="","",INDEX('Display 730 &amp; 1200'!$B:$B,ROW()))</f>
        <v/>
      </c>
      <c r="C2894" t="str">
        <f>IF(INDEX('Display 730 &amp; 1200'!$D:$D,ROW())="","",INDEX('Display 730 &amp; 1200'!$D:$D,ROW()))</f>
        <v/>
      </c>
      <c r="D2894">
        <f>IF($C2894="",0,SUMIFS(#REF!,#REF!,$C2894,#REF!,"&gt;="&amp;'Display 730 &amp; 1200'!$AN$10,#REF!,"&lt;="&amp;'Display 730 &amp; 1200'!$AN$9))</f>
        <v>0</v>
      </c>
      <c r="E2894">
        <f>IF($C2894="",0,SUMIFS(#REF!,#REF!,$C2894,#REF!,"&gt;="&amp;'Display 730 &amp; 1200'!$AN$12,#REF!,"&lt;="&amp;'Display 730 &amp; 1200'!$AN$11))</f>
        <v>0</v>
      </c>
    </row>
    <row r="2895" spans="1:5">
      <c r="A2895" t="str">
        <f>IF(INDEX('Display 730 &amp; 1200'!$A:$A,ROW())="","",INDEX('Display 730 &amp; 1200'!$A:$A,ROW()))</f>
        <v/>
      </c>
      <c r="B2895" t="str">
        <f>IF(INDEX('Display 730 &amp; 1200'!$B:$B,ROW())="","",INDEX('Display 730 &amp; 1200'!$B:$B,ROW()))</f>
        <v/>
      </c>
      <c r="C2895" t="str">
        <f>IF(INDEX('Display 730 &amp; 1200'!$D:$D,ROW())="","",INDEX('Display 730 &amp; 1200'!$D:$D,ROW()))</f>
        <v/>
      </c>
      <c r="D2895">
        <f>IF($C2895="",0,SUMIFS(#REF!,#REF!,$C2895,#REF!,"&gt;="&amp;'Display 730 &amp; 1200'!$AN$10,#REF!,"&lt;="&amp;'Display 730 &amp; 1200'!$AN$9))</f>
        <v>0</v>
      </c>
      <c r="E2895">
        <f>IF($C2895="",0,SUMIFS(#REF!,#REF!,$C2895,#REF!,"&gt;="&amp;'Display 730 &amp; 1200'!$AN$12,#REF!,"&lt;="&amp;'Display 730 &amp; 1200'!$AN$11))</f>
        <v>0</v>
      </c>
    </row>
    <row r="2896" spans="1:5">
      <c r="A2896" t="str">
        <f>IF(INDEX('Display 730 &amp; 1200'!$A:$A,ROW())="","",INDEX('Display 730 &amp; 1200'!$A:$A,ROW()))</f>
        <v/>
      </c>
      <c r="B2896" t="str">
        <f>IF(INDEX('Display 730 &amp; 1200'!$B:$B,ROW())="","",INDEX('Display 730 &amp; 1200'!$B:$B,ROW()))</f>
        <v/>
      </c>
      <c r="C2896" t="str">
        <f>IF(INDEX('Display 730 &amp; 1200'!$D:$D,ROW())="","",INDEX('Display 730 &amp; 1200'!$D:$D,ROW()))</f>
        <v/>
      </c>
      <c r="D2896">
        <f>IF($C2896="",0,SUMIFS(#REF!,#REF!,$C2896,#REF!,"&gt;="&amp;'Display 730 &amp; 1200'!$AN$10,#REF!,"&lt;="&amp;'Display 730 &amp; 1200'!$AN$9))</f>
        <v>0</v>
      </c>
      <c r="E2896">
        <f>IF($C2896="",0,SUMIFS(#REF!,#REF!,$C2896,#REF!,"&gt;="&amp;'Display 730 &amp; 1200'!$AN$12,#REF!,"&lt;="&amp;'Display 730 &amp; 1200'!$AN$11))</f>
        <v>0</v>
      </c>
    </row>
    <row r="2897" spans="1:5">
      <c r="A2897" t="str">
        <f>IF(INDEX('Display 730 &amp; 1200'!$A:$A,ROW())="","",INDEX('Display 730 &amp; 1200'!$A:$A,ROW()))</f>
        <v/>
      </c>
      <c r="B2897" t="str">
        <f>IF(INDEX('Display 730 &amp; 1200'!$B:$B,ROW())="","",INDEX('Display 730 &amp; 1200'!$B:$B,ROW()))</f>
        <v/>
      </c>
      <c r="C2897" t="str">
        <f>IF(INDEX('Display 730 &amp; 1200'!$D:$D,ROW())="","",INDEX('Display 730 &amp; 1200'!$D:$D,ROW()))</f>
        <v/>
      </c>
      <c r="D2897">
        <f>IF($C2897="",0,SUMIFS(#REF!,#REF!,$C2897,#REF!,"&gt;="&amp;'Display 730 &amp; 1200'!$AN$10,#REF!,"&lt;="&amp;'Display 730 &amp; 1200'!$AN$9))</f>
        <v>0</v>
      </c>
      <c r="E2897">
        <f>IF($C2897="",0,SUMIFS(#REF!,#REF!,$C2897,#REF!,"&gt;="&amp;'Display 730 &amp; 1200'!$AN$12,#REF!,"&lt;="&amp;'Display 730 &amp; 1200'!$AN$11))</f>
        <v>0</v>
      </c>
    </row>
    <row r="2898" spans="1:5">
      <c r="A2898" t="str">
        <f>IF(INDEX('Display 730 &amp; 1200'!$A:$A,ROW())="","",INDEX('Display 730 &amp; 1200'!$A:$A,ROW()))</f>
        <v/>
      </c>
      <c r="B2898" t="str">
        <f>IF(INDEX('Display 730 &amp; 1200'!$B:$B,ROW())="","",INDEX('Display 730 &amp; 1200'!$B:$B,ROW()))</f>
        <v/>
      </c>
      <c r="C2898" t="str">
        <f>IF(INDEX('Display 730 &amp; 1200'!$D:$D,ROW())="","",INDEX('Display 730 &amp; 1200'!$D:$D,ROW()))</f>
        <v/>
      </c>
      <c r="D2898">
        <f>IF($C2898="",0,SUMIFS(#REF!,#REF!,$C2898,#REF!,"&gt;="&amp;'Display 730 &amp; 1200'!$AN$10,#REF!,"&lt;="&amp;'Display 730 &amp; 1200'!$AN$9))</f>
        <v>0</v>
      </c>
      <c r="E2898">
        <f>IF($C2898="",0,SUMIFS(#REF!,#REF!,$C2898,#REF!,"&gt;="&amp;'Display 730 &amp; 1200'!$AN$12,#REF!,"&lt;="&amp;'Display 730 &amp; 1200'!$AN$11))</f>
        <v>0</v>
      </c>
    </row>
    <row r="2899" spans="1:5">
      <c r="A2899" t="str">
        <f>IF(INDEX('Display 730 &amp; 1200'!$A:$A,ROW())="","",INDEX('Display 730 &amp; 1200'!$A:$A,ROW()))</f>
        <v/>
      </c>
      <c r="B2899" t="str">
        <f>IF(INDEX('Display 730 &amp; 1200'!$B:$B,ROW())="","",INDEX('Display 730 &amp; 1200'!$B:$B,ROW()))</f>
        <v/>
      </c>
      <c r="C2899" t="str">
        <f>IF(INDEX('Display 730 &amp; 1200'!$D:$D,ROW())="","",INDEX('Display 730 &amp; 1200'!$D:$D,ROW()))</f>
        <v/>
      </c>
      <c r="D2899">
        <f>IF($C2899="",0,SUMIFS(#REF!,#REF!,$C2899,#REF!,"&gt;="&amp;'Display 730 &amp; 1200'!$AN$10,#REF!,"&lt;="&amp;'Display 730 &amp; 1200'!$AN$9))</f>
        <v>0</v>
      </c>
      <c r="E2899">
        <f>IF($C2899="",0,SUMIFS(#REF!,#REF!,$C2899,#REF!,"&gt;="&amp;'Display 730 &amp; 1200'!$AN$12,#REF!,"&lt;="&amp;'Display 730 &amp; 1200'!$AN$11))</f>
        <v>0</v>
      </c>
    </row>
    <row r="2900" spans="1:5">
      <c r="A2900" t="str">
        <f>IF(INDEX('Display 730 &amp; 1200'!$A:$A,ROW())="","",INDEX('Display 730 &amp; 1200'!$A:$A,ROW()))</f>
        <v/>
      </c>
      <c r="B2900" t="str">
        <f>IF(INDEX('Display 730 &amp; 1200'!$B:$B,ROW())="","",INDEX('Display 730 &amp; 1200'!$B:$B,ROW()))</f>
        <v/>
      </c>
      <c r="C2900" t="str">
        <f>IF(INDEX('Display 730 &amp; 1200'!$D:$D,ROW())="","",INDEX('Display 730 &amp; 1200'!$D:$D,ROW()))</f>
        <v/>
      </c>
      <c r="D2900">
        <f>IF($C2900="",0,SUMIFS(#REF!,#REF!,$C2900,#REF!,"&gt;="&amp;'Display 730 &amp; 1200'!$AN$10,#REF!,"&lt;="&amp;'Display 730 &amp; 1200'!$AN$9))</f>
        <v>0</v>
      </c>
      <c r="E2900">
        <f>IF($C2900="",0,SUMIFS(#REF!,#REF!,$C2900,#REF!,"&gt;="&amp;'Display 730 &amp; 1200'!$AN$12,#REF!,"&lt;="&amp;'Display 730 &amp; 1200'!$AN$11))</f>
        <v>0</v>
      </c>
    </row>
    <row r="2901" spans="1:5">
      <c r="A2901" t="str">
        <f>IF(INDEX('Display 730 &amp; 1200'!$A:$A,ROW())="","",INDEX('Display 730 &amp; 1200'!$A:$A,ROW()))</f>
        <v/>
      </c>
      <c r="B2901" t="str">
        <f>IF(INDEX('Display 730 &amp; 1200'!$B:$B,ROW())="","",INDEX('Display 730 &amp; 1200'!$B:$B,ROW()))</f>
        <v/>
      </c>
      <c r="C2901" t="str">
        <f>IF(INDEX('Display 730 &amp; 1200'!$D:$D,ROW())="","",INDEX('Display 730 &amp; 1200'!$D:$D,ROW()))</f>
        <v/>
      </c>
      <c r="D2901">
        <f>IF($C2901="",0,SUMIFS(#REF!,#REF!,$C2901,#REF!,"&gt;="&amp;'Display 730 &amp; 1200'!$AN$10,#REF!,"&lt;="&amp;'Display 730 &amp; 1200'!$AN$9))</f>
        <v>0</v>
      </c>
      <c r="E2901">
        <f>IF($C2901="",0,SUMIFS(#REF!,#REF!,$C2901,#REF!,"&gt;="&amp;'Display 730 &amp; 1200'!$AN$12,#REF!,"&lt;="&amp;'Display 730 &amp; 1200'!$AN$11))</f>
        <v>0</v>
      </c>
    </row>
    <row r="2902" spans="1:5">
      <c r="A2902" t="str">
        <f>IF(INDEX('Display 730 &amp; 1200'!$A:$A,ROW())="","",INDEX('Display 730 &amp; 1200'!$A:$A,ROW()))</f>
        <v/>
      </c>
      <c r="B2902" t="str">
        <f>IF(INDEX('Display 730 &amp; 1200'!$B:$B,ROW())="","",INDEX('Display 730 &amp; 1200'!$B:$B,ROW()))</f>
        <v/>
      </c>
      <c r="C2902" t="str">
        <f>IF(INDEX('Display 730 &amp; 1200'!$D:$D,ROW())="","",INDEX('Display 730 &amp; 1200'!$D:$D,ROW()))</f>
        <v/>
      </c>
      <c r="D2902">
        <f>IF($C2902="",0,SUMIFS(#REF!,#REF!,$C2902,#REF!,"&gt;="&amp;'Display 730 &amp; 1200'!$AN$10,#REF!,"&lt;="&amp;'Display 730 &amp; 1200'!$AN$9))</f>
        <v>0</v>
      </c>
      <c r="E2902">
        <f>IF($C2902="",0,SUMIFS(#REF!,#REF!,$C2902,#REF!,"&gt;="&amp;'Display 730 &amp; 1200'!$AN$12,#REF!,"&lt;="&amp;'Display 730 &amp; 1200'!$AN$11))</f>
        <v>0</v>
      </c>
    </row>
    <row r="2903" spans="1:5">
      <c r="A2903" t="str">
        <f>IF(INDEX('Display 730 &amp; 1200'!$A:$A,ROW())="","",INDEX('Display 730 &amp; 1200'!$A:$A,ROW()))</f>
        <v/>
      </c>
      <c r="B2903" t="str">
        <f>IF(INDEX('Display 730 &amp; 1200'!$B:$B,ROW())="","",INDEX('Display 730 &amp; 1200'!$B:$B,ROW()))</f>
        <v/>
      </c>
      <c r="C2903" t="str">
        <f>IF(INDEX('Display 730 &amp; 1200'!$D:$D,ROW())="","",INDEX('Display 730 &amp; 1200'!$D:$D,ROW()))</f>
        <v/>
      </c>
      <c r="D2903">
        <f>IF($C2903="",0,SUMIFS(#REF!,#REF!,$C2903,#REF!,"&gt;="&amp;'Display 730 &amp; 1200'!$AN$10,#REF!,"&lt;="&amp;'Display 730 &amp; 1200'!$AN$9))</f>
        <v>0</v>
      </c>
      <c r="E2903">
        <f>IF($C2903="",0,SUMIFS(#REF!,#REF!,$C2903,#REF!,"&gt;="&amp;'Display 730 &amp; 1200'!$AN$12,#REF!,"&lt;="&amp;'Display 730 &amp; 1200'!$AN$11))</f>
        <v>0</v>
      </c>
    </row>
    <row r="2904" spans="1:5">
      <c r="A2904" t="str">
        <f>IF(INDEX('Display 730 &amp; 1200'!$A:$A,ROW())="","",INDEX('Display 730 &amp; 1200'!$A:$A,ROW()))</f>
        <v/>
      </c>
      <c r="B2904" t="str">
        <f>IF(INDEX('Display 730 &amp; 1200'!$B:$B,ROW())="","",INDEX('Display 730 &amp; 1200'!$B:$B,ROW()))</f>
        <v/>
      </c>
      <c r="C2904" t="str">
        <f>IF(INDEX('Display 730 &amp; 1200'!$D:$D,ROW())="","",INDEX('Display 730 &amp; 1200'!$D:$D,ROW()))</f>
        <v/>
      </c>
      <c r="D2904">
        <f>IF($C2904="",0,SUMIFS(#REF!,#REF!,$C2904,#REF!,"&gt;="&amp;'Display 730 &amp; 1200'!$AN$10,#REF!,"&lt;="&amp;'Display 730 &amp; 1200'!$AN$9))</f>
        <v>0</v>
      </c>
      <c r="E2904">
        <f>IF($C2904="",0,SUMIFS(#REF!,#REF!,$C2904,#REF!,"&gt;="&amp;'Display 730 &amp; 1200'!$AN$12,#REF!,"&lt;="&amp;'Display 730 &amp; 1200'!$AN$11))</f>
        <v>0</v>
      </c>
    </row>
    <row r="2905" spans="1:5">
      <c r="A2905" t="str">
        <f>IF(INDEX('Display 730 &amp; 1200'!$A:$A,ROW())="","",INDEX('Display 730 &amp; 1200'!$A:$A,ROW()))</f>
        <v/>
      </c>
      <c r="B2905" t="str">
        <f>IF(INDEX('Display 730 &amp; 1200'!$B:$B,ROW())="","",INDEX('Display 730 &amp; 1200'!$B:$B,ROW()))</f>
        <v/>
      </c>
      <c r="C2905" t="str">
        <f>IF(INDEX('Display 730 &amp; 1200'!$D:$D,ROW())="","",INDEX('Display 730 &amp; 1200'!$D:$D,ROW()))</f>
        <v/>
      </c>
      <c r="D2905">
        <f>IF($C2905="",0,SUMIFS(#REF!,#REF!,$C2905,#REF!,"&gt;="&amp;'Display 730 &amp; 1200'!$AN$10,#REF!,"&lt;="&amp;'Display 730 &amp; 1200'!$AN$9))</f>
        <v>0</v>
      </c>
      <c r="E2905">
        <f>IF($C2905="",0,SUMIFS(#REF!,#REF!,$C2905,#REF!,"&gt;="&amp;'Display 730 &amp; 1200'!$AN$12,#REF!,"&lt;="&amp;'Display 730 &amp; 1200'!$AN$11))</f>
        <v>0</v>
      </c>
    </row>
    <row r="2906" spans="1:5">
      <c r="A2906" t="str">
        <f>IF(INDEX('Display 730 &amp; 1200'!$A:$A,ROW())="","",INDEX('Display 730 &amp; 1200'!$A:$A,ROW()))</f>
        <v/>
      </c>
      <c r="B2906" t="str">
        <f>IF(INDEX('Display 730 &amp; 1200'!$B:$B,ROW())="","",INDEX('Display 730 &amp; 1200'!$B:$B,ROW()))</f>
        <v/>
      </c>
      <c r="C2906" t="str">
        <f>IF(INDEX('Display 730 &amp; 1200'!$D:$D,ROW())="","",INDEX('Display 730 &amp; 1200'!$D:$D,ROW()))</f>
        <v/>
      </c>
      <c r="D2906">
        <f>IF($C2906="",0,SUMIFS(#REF!,#REF!,$C2906,#REF!,"&gt;="&amp;'Display 730 &amp; 1200'!$AN$10,#REF!,"&lt;="&amp;'Display 730 &amp; 1200'!$AN$9))</f>
        <v>0</v>
      </c>
      <c r="E2906">
        <f>IF($C2906="",0,SUMIFS(#REF!,#REF!,$C2906,#REF!,"&gt;="&amp;'Display 730 &amp; 1200'!$AN$12,#REF!,"&lt;="&amp;'Display 730 &amp; 1200'!$AN$11))</f>
        <v>0</v>
      </c>
    </row>
    <row r="2907" spans="1:5">
      <c r="A2907" t="str">
        <f>IF(INDEX('Display 730 &amp; 1200'!$A:$A,ROW())="","",INDEX('Display 730 &amp; 1200'!$A:$A,ROW()))</f>
        <v/>
      </c>
      <c r="B2907" t="str">
        <f>IF(INDEX('Display 730 &amp; 1200'!$B:$B,ROW())="","",INDEX('Display 730 &amp; 1200'!$B:$B,ROW()))</f>
        <v/>
      </c>
      <c r="C2907" t="str">
        <f>IF(INDEX('Display 730 &amp; 1200'!$D:$D,ROW())="","",INDEX('Display 730 &amp; 1200'!$D:$D,ROW()))</f>
        <v/>
      </c>
      <c r="D2907">
        <f>IF($C2907="",0,SUMIFS(#REF!,#REF!,$C2907,#REF!,"&gt;="&amp;'Display 730 &amp; 1200'!$AN$10,#REF!,"&lt;="&amp;'Display 730 &amp; 1200'!$AN$9))</f>
        <v>0</v>
      </c>
      <c r="E2907">
        <f>IF($C2907="",0,SUMIFS(#REF!,#REF!,$C2907,#REF!,"&gt;="&amp;'Display 730 &amp; 1200'!$AN$12,#REF!,"&lt;="&amp;'Display 730 &amp; 1200'!$AN$11))</f>
        <v>0</v>
      </c>
    </row>
    <row r="2908" spans="1:5">
      <c r="A2908" t="str">
        <f>IF(INDEX('Display 730 &amp; 1200'!$A:$A,ROW())="","",INDEX('Display 730 &amp; 1200'!$A:$A,ROW()))</f>
        <v/>
      </c>
      <c r="B2908" t="str">
        <f>IF(INDEX('Display 730 &amp; 1200'!$B:$B,ROW())="","",INDEX('Display 730 &amp; 1200'!$B:$B,ROW()))</f>
        <v/>
      </c>
      <c r="C2908" t="str">
        <f>IF(INDEX('Display 730 &amp; 1200'!$D:$D,ROW())="","",INDEX('Display 730 &amp; 1200'!$D:$D,ROW()))</f>
        <v/>
      </c>
      <c r="D2908">
        <f>IF($C2908="",0,SUMIFS(#REF!,#REF!,$C2908,#REF!,"&gt;="&amp;'Display 730 &amp; 1200'!$AN$10,#REF!,"&lt;="&amp;'Display 730 &amp; 1200'!$AN$9))</f>
        <v>0</v>
      </c>
      <c r="E2908">
        <f>IF($C2908="",0,SUMIFS(#REF!,#REF!,$C2908,#REF!,"&gt;="&amp;'Display 730 &amp; 1200'!$AN$12,#REF!,"&lt;="&amp;'Display 730 &amp; 1200'!$AN$11))</f>
        <v>0</v>
      </c>
    </row>
    <row r="2909" spans="1:5">
      <c r="A2909" t="str">
        <f>IF(INDEX('Display 730 &amp; 1200'!$A:$A,ROW())="","",INDEX('Display 730 &amp; 1200'!$A:$A,ROW()))</f>
        <v/>
      </c>
      <c r="B2909" t="str">
        <f>IF(INDEX('Display 730 &amp; 1200'!$B:$B,ROW())="","",INDEX('Display 730 &amp; 1200'!$B:$B,ROW()))</f>
        <v/>
      </c>
      <c r="C2909" t="str">
        <f>IF(INDEX('Display 730 &amp; 1200'!$D:$D,ROW())="","",INDEX('Display 730 &amp; 1200'!$D:$D,ROW()))</f>
        <v/>
      </c>
      <c r="D2909">
        <f>IF($C2909="",0,SUMIFS(#REF!,#REF!,$C2909,#REF!,"&gt;="&amp;'Display 730 &amp; 1200'!$AN$10,#REF!,"&lt;="&amp;'Display 730 &amp; 1200'!$AN$9))</f>
        <v>0</v>
      </c>
      <c r="E2909">
        <f>IF($C2909="",0,SUMIFS(#REF!,#REF!,$C2909,#REF!,"&gt;="&amp;'Display 730 &amp; 1200'!$AN$12,#REF!,"&lt;="&amp;'Display 730 &amp; 1200'!$AN$11))</f>
        <v>0</v>
      </c>
    </row>
    <row r="2910" spans="1:5">
      <c r="A2910" t="str">
        <f>IF(INDEX('Display 730 &amp; 1200'!$A:$A,ROW())="","",INDEX('Display 730 &amp; 1200'!$A:$A,ROW()))</f>
        <v/>
      </c>
      <c r="B2910" t="str">
        <f>IF(INDEX('Display 730 &amp; 1200'!$B:$B,ROW())="","",INDEX('Display 730 &amp; 1200'!$B:$B,ROW()))</f>
        <v/>
      </c>
      <c r="C2910" t="str">
        <f>IF(INDEX('Display 730 &amp; 1200'!$D:$D,ROW())="","",INDEX('Display 730 &amp; 1200'!$D:$D,ROW()))</f>
        <v/>
      </c>
      <c r="D2910">
        <f>IF($C2910="",0,SUMIFS(#REF!,#REF!,$C2910,#REF!,"&gt;="&amp;'Display 730 &amp; 1200'!$AN$10,#REF!,"&lt;="&amp;'Display 730 &amp; 1200'!$AN$9))</f>
        <v>0</v>
      </c>
      <c r="E2910">
        <f>IF($C2910="",0,SUMIFS(#REF!,#REF!,$C2910,#REF!,"&gt;="&amp;'Display 730 &amp; 1200'!$AN$12,#REF!,"&lt;="&amp;'Display 730 &amp; 1200'!$AN$11))</f>
        <v>0</v>
      </c>
    </row>
    <row r="2911" spans="1:5">
      <c r="A2911" t="str">
        <f>IF(INDEX('Display 730 &amp; 1200'!$A:$A,ROW())="","",INDEX('Display 730 &amp; 1200'!$A:$A,ROW()))</f>
        <v/>
      </c>
      <c r="B2911" t="str">
        <f>IF(INDEX('Display 730 &amp; 1200'!$B:$B,ROW())="","",INDEX('Display 730 &amp; 1200'!$B:$B,ROW()))</f>
        <v/>
      </c>
      <c r="C2911" t="str">
        <f>IF(INDEX('Display 730 &amp; 1200'!$D:$D,ROW())="","",INDEX('Display 730 &amp; 1200'!$D:$D,ROW()))</f>
        <v/>
      </c>
      <c r="D2911">
        <f>IF($C2911="",0,SUMIFS(#REF!,#REF!,$C2911,#REF!,"&gt;="&amp;'Display 730 &amp; 1200'!$AN$10,#REF!,"&lt;="&amp;'Display 730 &amp; 1200'!$AN$9))</f>
        <v>0</v>
      </c>
      <c r="E2911">
        <f>IF($C2911="",0,SUMIFS(#REF!,#REF!,$C2911,#REF!,"&gt;="&amp;'Display 730 &amp; 1200'!$AN$12,#REF!,"&lt;="&amp;'Display 730 &amp; 1200'!$AN$11))</f>
        <v>0</v>
      </c>
    </row>
    <row r="2912" spans="1:5">
      <c r="A2912" t="str">
        <f>IF(INDEX('Display 730 &amp; 1200'!$A:$A,ROW())="","",INDEX('Display 730 &amp; 1200'!$A:$A,ROW()))</f>
        <v/>
      </c>
      <c r="B2912" t="str">
        <f>IF(INDEX('Display 730 &amp; 1200'!$B:$B,ROW())="","",INDEX('Display 730 &amp; 1200'!$B:$B,ROW()))</f>
        <v/>
      </c>
      <c r="C2912" t="str">
        <f>IF(INDEX('Display 730 &amp; 1200'!$D:$D,ROW())="","",INDEX('Display 730 &amp; 1200'!$D:$D,ROW()))</f>
        <v/>
      </c>
      <c r="D2912">
        <f>IF($C2912="",0,SUMIFS(#REF!,#REF!,$C2912,#REF!,"&gt;="&amp;'Display 730 &amp; 1200'!$AN$10,#REF!,"&lt;="&amp;'Display 730 &amp; 1200'!$AN$9))</f>
        <v>0</v>
      </c>
      <c r="E2912">
        <f>IF($C2912="",0,SUMIFS(#REF!,#REF!,$C2912,#REF!,"&gt;="&amp;'Display 730 &amp; 1200'!$AN$12,#REF!,"&lt;="&amp;'Display 730 &amp; 1200'!$AN$11))</f>
        <v>0</v>
      </c>
    </row>
    <row r="2913" spans="1:5">
      <c r="A2913" t="str">
        <f>IF(INDEX('Display 730 &amp; 1200'!$A:$A,ROW())="","",INDEX('Display 730 &amp; 1200'!$A:$A,ROW()))</f>
        <v/>
      </c>
      <c r="B2913" t="str">
        <f>IF(INDEX('Display 730 &amp; 1200'!$B:$B,ROW())="","",INDEX('Display 730 &amp; 1200'!$B:$B,ROW()))</f>
        <v/>
      </c>
      <c r="C2913" t="str">
        <f>IF(INDEX('Display 730 &amp; 1200'!$D:$D,ROW())="","",INDEX('Display 730 &amp; 1200'!$D:$D,ROW()))</f>
        <v/>
      </c>
      <c r="D2913">
        <f>IF($C2913="",0,SUMIFS(#REF!,#REF!,$C2913,#REF!,"&gt;="&amp;'Display 730 &amp; 1200'!$AN$10,#REF!,"&lt;="&amp;'Display 730 &amp; 1200'!$AN$9))</f>
        <v>0</v>
      </c>
      <c r="E2913">
        <f>IF($C2913="",0,SUMIFS(#REF!,#REF!,$C2913,#REF!,"&gt;="&amp;'Display 730 &amp; 1200'!$AN$12,#REF!,"&lt;="&amp;'Display 730 &amp; 1200'!$AN$11))</f>
        <v>0</v>
      </c>
    </row>
    <row r="2914" spans="1:5">
      <c r="A2914" t="str">
        <f>IF(INDEX('Display 730 &amp; 1200'!$A:$A,ROW())="","",INDEX('Display 730 &amp; 1200'!$A:$A,ROW()))</f>
        <v/>
      </c>
      <c r="B2914" t="str">
        <f>IF(INDEX('Display 730 &amp; 1200'!$B:$B,ROW())="","",INDEX('Display 730 &amp; 1200'!$B:$B,ROW()))</f>
        <v/>
      </c>
      <c r="C2914" t="str">
        <f>IF(INDEX('Display 730 &amp; 1200'!$D:$D,ROW())="","",INDEX('Display 730 &amp; 1200'!$D:$D,ROW()))</f>
        <v/>
      </c>
      <c r="D2914">
        <f>IF($C2914="",0,SUMIFS(#REF!,#REF!,$C2914,#REF!,"&gt;="&amp;'Display 730 &amp; 1200'!$AN$10,#REF!,"&lt;="&amp;'Display 730 &amp; 1200'!$AN$9))</f>
        <v>0</v>
      </c>
      <c r="E2914">
        <f>IF($C2914="",0,SUMIFS(#REF!,#REF!,$C2914,#REF!,"&gt;="&amp;'Display 730 &amp; 1200'!$AN$12,#REF!,"&lt;="&amp;'Display 730 &amp; 1200'!$AN$11))</f>
        <v>0</v>
      </c>
    </row>
    <row r="2915" spans="1:5">
      <c r="A2915" t="str">
        <f>IF(INDEX('Display 730 &amp; 1200'!$A:$A,ROW())="","",INDEX('Display 730 &amp; 1200'!$A:$A,ROW()))</f>
        <v/>
      </c>
      <c r="B2915" t="str">
        <f>IF(INDEX('Display 730 &amp; 1200'!$B:$B,ROW())="","",INDEX('Display 730 &amp; 1200'!$B:$B,ROW()))</f>
        <v/>
      </c>
      <c r="C2915" t="str">
        <f>IF(INDEX('Display 730 &amp; 1200'!$D:$D,ROW())="","",INDEX('Display 730 &amp; 1200'!$D:$D,ROW()))</f>
        <v/>
      </c>
      <c r="D2915">
        <f>IF($C2915="",0,SUMIFS(#REF!,#REF!,$C2915,#REF!,"&gt;="&amp;'Display 730 &amp; 1200'!$AN$10,#REF!,"&lt;="&amp;'Display 730 &amp; 1200'!$AN$9))</f>
        <v>0</v>
      </c>
      <c r="E2915">
        <f>IF($C2915="",0,SUMIFS(#REF!,#REF!,$C2915,#REF!,"&gt;="&amp;'Display 730 &amp; 1200'!$AN$12,#REF!,"&lt;="&amp;'Display 730 &amp; 1200'!$AN$11))</f>
        <v>0</v>
      </c>
    </row>
    <row r="2916" spans="1:5">
      <c r="A2916" t="str">
        <f>IF(INDEX('Display 730 &amp; 1200'!$A:$A,ROW())="","",INDEX('Display 730 &amp; 1200'!$A:$A,ROW()))</f>
        <v/>
      </c>
      <c r="B2916" t="str">
        <f>IF(INDEX('Display 730 &amp; 1200'!$B:$B,ROW())="","",INDEX('Display 730 &amp; 1200'!$B:$B,ROW()))</f>
        <v/>
      </c>
      <c r="C2916" t="str">
        <f>IF(INDEX('Display 730 &amp; 1200'!$D:$D,ROW())="","",INDEX('Display 730 &amp; 1200'!$D:$D,ROW()))</f>
        <v/>
      </c>
      <c r="D2916">
        <f>IF($C2916="",0,SUMIFS(#REF!,#REF!,$C2916,#REF!,"&gt;="&amp;'Display 730 &amp; 1200'!$AN$10,#REF!,"&lt;="&amp;'Display 730 &amp; 1200'!$AN$9))</f>
        <v>0</v>
      </c>
      <c r="E2916">
        <f>IF($C2916="",0,SUMIFS(#REF!,#REF!,$C2916,#REF!,"&gt;="&amp;'Display 730 &amp; 1200'!$AN$12,#REF!,"&lt;="&amp;'Display 730 &amp; 1200'!$AN$11))</f>
        <v>0</v>
      </c>
    </row>
    <row r="2917" spans="1:5">
      <c r="A2917" t="str">
        <f>IF(INDEX('Display 730 &amp; 1200'!$A:$A,ROW())="","",INDEX('Display 730 &amp; 1200'!$A:$A,ROW()))</f>
        <v/>
      </c>
      <c r="B2917" t="str">
        <f>IF(INDEX('Display 730 &amp; 1200'!$B:$B,ROW())="","",INDEX('Display 730 &amp; 1200'!$B:$B,ROW()))</f>
        <v/>
      </c>
      <c r="C2917" t="str">
        <f>IF(INDEX('Display 730 &amp; 1200'!$D:$D,ROW())="","",INDEX('Display 730 &amp; 1200'!$D:$D,ROW()))</f>
        <v/>
      </c>
      <c r="D2917">
        <f>IF($C2917="",0,SUMIFS(#REF!,#REF!,$C2917,#REF!,"&gt;="&amp;'Display 730 &amp; 1200'!$AN$10,#REF!,"&lt;="&amp;'Display 730 &amp; 1200'!$AN$9))</f>
        <v>0</v>
      </c>
      <c r="E2917">
        <f>IF($C2917="",0,SUMIFS(#REF!,#REF!,$C2917,#REF!,"&gt;="&amp;'Display 730 &amp; 1200'!$AN$12,#REF!,"&lt;="&amp;'Display 730 &amp; 1200'!$AN$11))</f>
        <v>0</v>
      </c>
    </row>
    <row r="2918" spans="1:5">
      <c r="A2918" t="str">
        <f>IF(INDEX('Display 730 &amp; 1200'!$A:$A,ROW())="","",INDEX('Display 730 &amp; 1200'!$A:$A,ROW()))</f>
        <v/>
      </c>
      <c r="B2918" t="str">
        <f>IF(INDEX('Display 730 &amp; 1200'!$B:$B,ROW())="","",INDEX('Display 730 &amp; 1200'!$B:$B,ROW()))</f>
        <v/>
      </c>
      <c r="C2918" t="str">
        <f>IF(INDEX('Display 730 &amp; 1200'!$D:$D,ROW())="","",INDEX('Display 730 &amp; 1200'!$D:$D,ROW()))</f>
        <v/>
      </c>
      <c r="D2918">
        <f>IF($C2918="",0,SUMIFS(#REF!,#REF!,$C2918,#REF!,"&gt;="&amp;'Display 730 &amp; 1200'!$AN$10,#REF!,"&lt;="&amp;'Display 730 &amp; 1200'!$AN$9))</f>
        <v>0</v>
      </c>
      <c r="E2918">
        <f>IF($C2918="",0,SUMIFS(#REF!,#REF!,$C2918,#REF!,"&gt;="&amp;'Display 730 &amp; 1200'!$AN$12,#REF!,"&lt;="&amp;'Display 730 &amp; 1200'!$AN$11))</f>
        <v>0</v>
      </c>
    </row>
    <row r="2919" spans="1:5">
      <c r="A2919" t="str">
        <f>IF(INDEX('Display 730 &amp; 1200'!$A:$A,ROW())="","",INDEX('Display 730 &amp; 1200'!$A:$A,ROW()))</f>
        <v/>
      </c>
      <c r="B2919" t="str">
        <f>IF(INDEX('Display 730 &amp; 1200'!$B:$B,ROW())="","",INDEX('Display 730 &amp; 1200'!$B:$B,ROW()))</f>
        <v/>
      </c>
      <c r="C2919" t="str">
        <f>IF(INDEX('Display 730 &amp; 1200'!$D:$D,ROW())="","",INDEX('Display 730 &amp; 1200'!$D:$D,ROW()))</f>
        <v/>
      </c>
      <c r="D2919">
        <f>IF($C2919="",0,SUMIFS(#REF!,#REF!,$C2919,#REF!,"&gt;="&amp;'Display 730 &amp; 1200'!$AN$10,#REF!,"&lt;="&amp;'Display 730 &amp; 1200'!$AN$9))</f>
        <v>0</v>
      </c>
      <c r="E2919">
        <f>IF($C2919="",0,SUMIFS(#REF!,#REF!,$C2919,#REF!,"&gt;="&amp;'Display 730 &amp; 1200'!$AN$12,#REF!,"&lt;="&amp;'Display 730 &amp; 1200'!$AN$11))</f>
        <v>0</v>
      </c>
    </row>
    <row r="2920" spans="1:5">
      <c r="A2920" t="str">
        <f>IF(INDEX('Display 730 &amp; 1200'!$A:$A,ROW())="","",INDEX('Display 730 &amp; 1200'!$A:$A,ROW()))</f>
        <v/>
      </c>
      <c r="B2920" t="str">
        <f>IF(INDEX('Display 730 &amp; 1200'!$B:$B,ROW())="","",INDEX('Display 730 &amp; 1200'!$B:$B,ROW()))</f>
        <v/>
      </c>
      <c r="C2920" t="str">
        <f>IF(INDEX('Display 730 &amp; 1200'!$D:$D,ROW())="","",INDEX('Display 730 &amp; 1200'!$D:$D,ROW()))</f>
        <v/>
      </c>
      <c r="D2920">
        <f>IF($C2920="",0,SUMIFS(#REF!,#REF!,$C2920,#REF!,"&gt;="&amp;'Display 730 &amp; 1200'!$AN$10,#REF!,"&lt;="&amp;'Display 730 &amp; 1200'!$AN$9))</f>
        <v>0</v>
      </c>
      <c r="E2920">
        <f>IF($C2920="",0,SUMIFS(#REF!,#REF!,$C2920,#REF!,"&gt;="&amp;'Display 730 &amp; 1200'!$AN$12,#REF!,"&lt;="&amp;'Display 730 &amp; 1200'!$AN$11))</f>
        <v>0</v>
      </c>
    </row>
    <row r="2921" spans="1:5">
      <c r="A2921" t="str">
        <f>IF(INDEX('Display 730 &amp; 1200'!$A:$A,ROW())="","",INDEX('Display 730 &amp; 1200'!$A:$A,ROW()))</f>
        <v/>
      </c>
      <c r="B2921" t="str">
        <f>IF(INDEX('Display 730 &amp; 1200'!$B:$B,ROW())="","",INDEX('Display 730 &amp; 1200'!$B:$B,ROW()))</f>
        <v/>
      </c>
      <c r="C2921" t="str">
        <f>IF(INDEX('Display 730 &amp; 1200'!$D:$D,ROW())="","",INDEX('Display 730 &amp; 1200'!$D:$D,ROW()))</f>
        <v/>
      </c>
      <c r="D2921">
        <f>IF($C2921="",0,SUMIFS(#REF!,#REF!,$C2921,#REF!,"&gt;="&amp;'Display 730 &amp; 1200'!$AN$10,#REF!,"&lt;="&amp;'Display 730 &amp; 1200'!$AN$9))</f>
        <v>0</v>
      </c>
      <c r="E2921">
        <f>IF($C2921="",0,SUMIFS(#REF!,#REF!,$C2921,#REF!,"&gt;="&amp;'Display 730 &amp; 1200'!$AN$12,#REF!,"&lt;="&amp;'Display 730 &amp; 1200'!$AN$11))</f>
        <v>0</v>
      </c>
    </row>
    <row r="2922" spans="1:5">
      <c r="A2922" t="str">
        <f>IF(INDEX('Display 730 &amp; 1200'!$A:$A,ROW())="","",INDEX('Display 730 &amp; 1200'!$A:$A,ROW()))</f>
        <v/>
      </c>
      <c r="B2922" t="str">
        <f>IF(INDEX('Display 730 &amp; 1200'!$B:$B,ROW())="","",INDEX('Display 730 &amp; 1200'!$B:$B,ROW()))</f>
        <v/>
      </c>
      <c r="C2922" t="str">
        <f>IF(INDEX('Display 730 &amp; 1200'!$D:$D,ROW())="","",INDEX('Display 730 &amp; 1200'!$D:$D,ROW()))</f>
        <v/>
      </c>
      <c r="D2922">
        <f>IF($C2922="",0,SUMIFS(#REF!,#REF!,$C2922,#REF!,"&gt;="&amp;'Display 730 &amp; 1200'!$AN$10,#REF!,"&lt;="&amp;'Display 730 &amp; 1200'!$AN$9))</f>
        <v>0</v>
      </c>
      <c r="E2922">
        <f>IF($C2922="",0,SUMIFS(#REF!,#REF!,$C2922,#REF!,"&gt;="&amp;'Display 730 &amp; 1200'!$AN$12,#REF!,"&lt;="&amp;'Display 730 &amp; 1200'!$AN$11))</f>
        <v>0</v>
      </c>
    </row>
    <row r="2923" spans="1:5">
      <c r="A2923" t="str">
        <f>IF(INDEX('Display 730 &amp; 1200'!$A:$A,ROW())="","",INDEX('Display 730 &amp; 1200'!$A:$A,ROW()))</f>
        <v/>
      </c>
      <c r="B2923" t="str">
        <f>IF(INDEX('Display 730 &amp; 1200'!$B:$B,ROW())="","",INDEX('Display 730 &amp; 1200'!$B:$B,ROW()))</f>
        <v/>
      </c>
      <c r="C2923" t="str">
        <f>IF(INDEX('Display 730 &amp; 1200'!$D:$D,ROW())="","",INDEX('Display 730 &amp; 1200'!$D:$D,ROW()))</f>
        <v/>
      </c>
      <c r="D2923">
        <f>IF($C2923="",0,SUMIFS(#REF!,#REF!,$C2923,#REF!,"&gt;="&amp;'Display 730 &amp; 1200'!$AN$10,#REF!,"&lt;="&amp;'Display 730 &amp; 1200'!$AN$9))</f>
        <v>0</v>
      </c>
      <c r="E2923">
        <f>IF($C2923="",0,SUMIFS(#REF!,#REF!,$C2923,#REF!,"&gt;="&amp;'Display 730 &amp; 1200'!$AN$12,#REF!,"&lt;="&amp;'Display 730 &amp; 1200'!$AN$11))</f>
        <v>0</v>
      </c>
    </row>
    <row r="2924" spans="1:5">
      <c r="A2924" t="str">
        <f>IF(INDEX('Display 730 &amp; 1200'!$A:$A,ROW())="","",INDEX('Display 730 &amp; 1200'!$A:$A,ROW()))</f>
        <v/>
      </c>
      <c r="B2924" t="str">
        <f>IF(INDEX('Display 730 &amp; 1200'!$B:$B,ROW())="","",INDEX('Display 730 &amp; 1200'!$B:$B,ROW()))</f>
        <v/>
      </c>
      <c r="C2924" t="str">
        <f>IF(INDEX('Display 730 &amp; 1200'!$D:$D,ROW())="","",INDEX('Display 730 &amp; 1200'!$D:$D,ROW()))</f>
        <v/>
      </c>
      <c r="D2924">
        <f>IF($C2924="",0,SUMIFS(#REF!,#REF!,$C2924,#REF!,"&gt;="&amp;'Display 730 &amp; 1200'!$AN$10,#REF!,"&lt;="&amp;'Display 730 &amp; 1200'!$AN$9))</f>
        <v>0</v>
      </c>
      <c r="E2924">
        <f>IF($C2924="",0,SUMIFS(#REF!,#REF!,$C2924,#REF!,"&gt;="&amp;'Display 730 &amp; 1200'!$AN$12,#REF!,"&lt;="&amp;'Display 730 &amp; 1200'!$AN$11))</f>
        <v>0</v>
      </c>
    </row>
    <row r="2925" spans="1:5">
      <c r="A2925" t="str">
        <f>IF(INDEX('Display 730 &amp; 1200'!$A:$A,ROW())="","",INDEX('Display 730 &amp; 1200'!$A:$A,ROW()))</f>
        <v/>
      </c>
      <c r="B2925" t="str">
        <f>IF(INDEX('Display 730 &amp; 1200'!$B:$B,ROW())="","",INDEX('Display 730 &amp; 1200'!$B:$B,ROW()))</f>
        <v/>
      </c>
      <c r="C2925" t="str">
        <f>IF(INDEX('Display 730 &amp; 1200'!$D:$D,ROW())="","",INDEX('Display 730 &amp; 1200'!$D:$D,ROW()))</f>
        <v/>
      </c>
      <c r="D2925">
        <f>IF($C2925="",0,SUMIFS(#REF!,#REF!,$C2925,#REF!,"&gt;="&amp;'Display 730 &amp; 1200'!$AN$10,#REF!,"&lt;="&amp;'Display 730 &amp; 1200'!$AN$9))</f>
        <v>0</v>
      </c>
      <c r="E2925">
        <f>IF($C2925="",0,SUMIFS(#REF!,#REF!,$C2925,#REF!,"&gt;="&amp;'Display 730 &amp; 1200'!$AN$12,#REF!,"&lt;="&amp;'Display 730 &amp; 1200'!$AN$11))</f>
        <v>0</v>
      </c>
    </row>
    <row r="2926" spans="1:5">
      <c r="A2926" t="str">
        <f>IF(INDEX('Display 730 &amp; 1200'!$A:$A,ROW())="","",INDEX('Display 730 &amp; 1200'!$A:$A,ROW()))</f>
        <v/>
      </c>
      <c r="B2926" t="str">
        <f>IF(INDEX('Display 730 &amp; 1200'!$B:$B,ROW())="","",INDEX('Display 730 &amp; 1200'!$B:$B,ROW()))</f>
        <v/>
      </c>
      <c r="C2926" t="str">
        <f>IF(INDEX('Display 730 &amp; 1200'!$D:$D,ROW())="","",INDEX('Display 730 &amp; 1200'!$D:$D,ROW()))</f>
        <v/>
      </c>
      <c r="D2926">
        <f>IF($C2926="",0,SUMIFS(#REF!,#REF!,$C2926,#REF!,"&gt;="&amp;'Display 730 &amp; 1200'!$AN$10,#REF!,"&lt;="&amp;'Display 730 &amp; 1200'!$AN$9))</f>
        <v>0</v>
      </c>
      <c r="E2926">
        <f>IF($C2926="",0,SUMIFS(#REF!,#REF!,$C2926,#REF!,"&gt;="&amp;'Display 730 &amp; 1200'!$AN$12,#REF!,"&lt;="&amp;'Display 730 &amp; 1200'!$AN$11))</f>
        <v>0</v>
      </c>
    </row>
    <row r="2927" spans="1:5">
      <c r="A2927" t="str">
        <f>IF(INDEX('Display 730 &amp; 1200'!$A:$A,ROW())="","",INDEX('Display 730 &amp; 1200'!$A:$A,ROW()))</f>
        <v/>
      </c>
      <c r="B2927" t="str">
        <f>IF(INDEX('Display 730 &amp; 1200'!$B:$B,ROW())="","",INDEX('Display 730 &amp; 1200'!$B:$B,ROW()))</f>
        <v/>
      </c>
      <c r="C2927" t="str">
        <f>IF(INDEX('Display 730 &amp; 1200'!$D:$D,ROW())="","",INDEX('Display 730 &amp; 1200'!$D:$D,ROW()))</f>
        <v/>
      </c>
      <c r="D2927">
        <f>IF($C2927="",0,SUMIFS(#REF!,#REF!,$C2927,#REF!,"&gt;="&amp;'Display 730 &amp; 1200'!$AN$10,#REF!,"&lt;="&amp;'Display 730 &amp; 1200'!$AN$9))</f>
        <v>0</v>
      </c>
      <c r="E2927">
        <f>IF($C2927="",0,SUMIFS(#REF!,#REF!,$C2927,#REF!,"&gt;="&amp;'Display 730 &amp; 1200'!$AN$12,#REF!,"&lt;="&amp;'Display 730 &amp; 1200'!$AN$11))</f>
        <v>0</v>
      </c>
    </row>
    <row r="2928" spans="1:5">
      <c r="A2928" t="str">
        <f>IF(INDEX('Display 730 &amp; 1200'!$A:$A,ROW())="","",INDEX('Display 730 &amp; 1200'!$A:$A,ROW()))</f>
        <v/>
      </c>
      <c r="B2928" t="str">
        <f>IF(INDEX('Display 730 &amp; 1200'!$B:$B,ROW())="","",INDEX('Display 730 &amp; 1200'!$B:$B,ROW()))</f>
        <v/>
      </c>
      <c r="C2928" t="str">
        <f>IF(INDEX('Display 730 &amp; 1200'!$D:$D,ROW())="","",INDEX('Display 730 &amp; 1200'!$D:$D,ROW()))</f>
        <v/>
      </c>
      <c r="D2928">
        <f>IF($C2928="",0,SUMIFS(#REF!,#REF!,$C2928,#REF!,"&gt;="&amp;'Display 730 &amp; 1200'!$AN$10,#REF!,"&lt;="&amp;'Display 730 &amp; 1200'!$AN$9))</f>
        <v>0</v>
      </c>
      <c r="E2928">
        <f>IF($C2928="",0,SUMIFS(#REF!,#REF!,$C2928,#REF!,"&gt;="&amp;'Display 730 &amp; 1200'!$AN$12,#REF!,"&lt;="&amp;'Display 730 &amp; 1200'!$AN$11))</f>
        <v>0</v>
      </c>
    </row>
    <row r="2929" spans="1:5">
      <c r="A2929" t="str">
        <f>IF(INDEX('Display 730 &amp; 1200'!$A:$A,ROW())="","",INDEX('Display 730 &amp; 1200'!$A:$A,ROW()))</f>
        <v/>
      </c>
      <c r="B2929" t="str">
        <f>IF(INDEX('Display 730 &amp; 1200'!$B:$B,ROW())="","",INDEX('Display 730 &amp; 1200'!$B:$B,ROW()))</f>
        <v/>
      </c>
      <c r="C2929" t="str">
        <f>IF(INDEX('Display 730 &amp; 1200'!$D:$D,ROW())="","",INDEX('Display 730 &amp; 1200'!$D:$D,ROW()))</f>
        <v/>
      </c>
      <c r="D2929">
        <f>IF($C2929="",0,SUMIFS(#REF!,#REF!,$C2929,#REF!,"&gt;="&amp;'Display 730 &amp; 1200'!$AN$10,#REF!,"&lt;="&amp;'Display 730 &amp; 1200'!$AN$9))</f>
        <v>0</v>
      </c>
      <c r="E2929">
        <f>IF($C2929="",0,SUMIFS(#REF!,#REF!,$C2929,#REF!,"&gt;="&amp;'Display 730 &amp; 1200'!$AN$12,#REF!,"&lt;="&amp;'Display 730 &amp; 1200'!$AN$11))</f>
        <v>0</v>
      </c>
    </row>
    <row r="2930" spans="1:5">
      <c r="A2930" t="str">
        <f>IF(INDEX('Display 730 &amp; 1200'!$A:$A,ROW())="","",INDEX('Display 730 &amp; 1200'!$A:$A,ROW()))</f>
        <v/>
      </c>
      <c r="B2930" t="str">
        <f>IF(INDEX('Display 730 &amp; 1200'!$B:$B,ROW())="","",INDEX('Display 730 &amp; 1200'!$B:$B,ROW()))</f>
        <v/>
      </c>
      <c r="C2930" t="str">
        <f>IF(INDEX('Display 730 &amp; 1200'!$D:$D,ROW())="","",INDEX('Display 730 &amp; 1200'!$D:$D,ROW()))</f>
        <v/>
      </c>
      <c r="D2930">
        <f>IF($C2930="",0,SUMIFS(#REF!,#REF!,$C2930,#REF!,"&gt;="&amp;'Display 730 &amp; 1200'!$AN$10,#REF!,"&lt;="&amp;'Display 730 &amp; 1200'!$AN$9))</f>
        <v>0</v>
      </c>
      <c r="E2930">
        <f>IF($C2930="",0,SUMIFS(#REF!,#REF!,$C2930,#REF!,"&gt;="&amp;'Display 730 &amp; 1200'!$AN$12,#REF!,"&lt;="&amp;'Display 730 &amp; 1200'!$AN$11))</f>
        <v>0</v>
      </c>
    </row>
    <row r="2931" spans="1:5">
      <c r="A2931" t="str">
        <f>IF(INDEX('Display 730 &amp; 1200'!$A:$A,ROW())="","",INDEX('Display 730 &amp; 1200'!$A:$A,ROW()))</f>
        <v/>
      </c>
      <c r="B2931" t="str">
        <f>IF(INDEX('Display 730 &amp; 1200'!$B:$B,ROW())="","",INDEX('Display 730 &amp; 1200'!$B:$B,ROW()))</f>
        <v/>
      </c>
      <c r="C2931" t="str">
        <f>IF(INDEX('Display 730 &amp; 1200'!$D:$D,ROW())="","",INDEX('Display 730 &amp; 1200'!$D:$D,ROW()))</f>
        <v/>
      </c>
      <c r="D2931">
        <f>IF($C2931="",0,SUMIFS(#REF!,#REF!,$C2931,#REF!,"&gt;="&amp;'Display 730 &amp; 1200'!$AN$10,#REF!,"&lt;="&amp;'Display 730 &amp; 1200'!$AN$9))</f>
        <v>0</v>
      </c>
      <c r="E2931">
        <f>IF($C2931="",0,SUMIFS(#REF!,#REF!,$C2931,#REF!,"&gt;="&amp;'Display 730 &amp; 1200'!$AN$12,#REF!,"&lt;="&amp;'Display 730 &amp; 1200'!$AN$11))</f>
        <v>0</v>
      </c>
    </row>
    <row r="2932" spans="1:5">
      <c r="A2932" t="str">
        <f>IF(INDEX('Display 730 &amp; 1200'!$A:$A,ROW())="","",INDEX('Display 730 &amp; 1200'!$A:$A,ROW()))</f>
        <v/>
      </c>
      <c r="B2932" t="str">
        <f>IF(INDEX('Display 730 &amp; 1200'!$B:$B,ROW())="","",INDEX('Display 730 &amp; 1200'!$B:$B,ROW()))</f>
        <v/>
      </c>
      <c r="C2932" t="str">
        <f>IF(INDEX('Display 730 &amp; 1200'!$D:$D,ROW())="","",INDEX('Display 730 &amp; 1200'!$D:$D,ROW()))</f>
        <v/>
      </c>
      <c r="D2932">
        <f>IF($C2932="",0,SUMIFS(#REF!,#REF!,$C2932,#REF!,"&gt;="&amp;'Display 730 &amp; 1200'!$AN$10,#REF!,"&lt;="&amp;'Display 730 &amp; 1200'!$AN$9))</f>
        <v>0</v>
      </c>
      <c r="E2932">
        <f>IF($C2932="",0,SUMIFS(#REF!,#REF!,$C2932,#REF!,"&gt;="&amp;'Display 730 &amp; 1200'!$AN$12,#REF!,"&lt;="&amp;'Display 730 &amp; 1200'!$AN$11))</f>
        <v>0</v>
      </c>
    </row>
    <row r="2933" spans="1:5">
      <c r="A2933" t="str">
        <f>IF(INDEX('Display 730 &amp; 1200'!$A:$A,ROW())="","",INDEX('Display 730 &amp; 1200'!$A:$A,ROW()))</f>
        <v/>
      </c>
      <c r="B2933" t="str">
        <f>IF(INDEX('Display 730 &amp; 1200'!$B:$B,ROW())="","",INDEX('Display 730 &amp; 1200'!$B:$B,ROW()))</f>
        <v/>
      </c>
      <c r="C2933" t="str">
        <f>IF(INDEX('Display 730 &amp; 1200'!$D:$D,ROW())="","",INDEX('Display 730 &amp; 1200'!$D:$D,ROW()))</f>
        <v/>
      </c>
      <c r="D2933">
        <f>IF($C2933="",0,SUMIFS(#REF!,#REF!,$C2933,#REF!,"&gt;="&amp;'Display 730 &amp; 1200'!$AN$10,#REF!,"&lt;="&amp;'Display 730 &amp; 1200'!$AN$9))</f>
        <v>0</v>
      </c>
      <c r="E2933">
        <f>IF($C2933="",0,SUMIFS(#REF!,#REF!,$C2933,#REF!,"&gt;="&amp;'Display 730 &amp; 1200'!$AN$12,#REF!,"&lt;="&amp;'Display 730 &amp; 1200'!$AN$11))</f>
        <v>0</v>
      </c>
    </row>
    <row r="2934" spans="1:5">
      <c r="A2934" t="str">
        <f>IF(INDEX('Display 730 &amp; 1200'!$A:$A,ROW())="","",INDEX('Display 730 &amp; 1200'!$A:$A,ROW()))</f>
        <v/>
      </c>
      <c r="B2934" t="str">
        <f>IF(INDEX('Display 730 &amp; 1200'!$B:$B,ROW())="","",INDEX('Display 730 &amp; 1200'!$B:$B,ROW()))</f>
        <v/>
      </c>
      <c r="C2934" t="str">
        <f>IF(INDEX('Display 730 &amp; 1200'!$D:$D,ROW())="","",INDEX('Display 730 &amp; 1200'!$D:$D,ROW()))</f>
        <v/>
      </c>
      <c r="D2934">
        <f>IF($C2934="",0,SUMIFS(#REF!,#REF!,$C2934,#REF!,"&gt;="&amp;'Display 730 &amp; 1200'!$AN$10,#REF!,"&lt;="&amp;'Display 730 &amp; 1200'!$AN$9))</f>
        <v>0</v>
      </c>
      <c r="E2934">
        <f>IF($C2934="",0,SUMIFS(#REF!,#REF!,$C2934,#REF!,"&gt;="&amp;'Display 730 &amp; 1200'!$AN$12,#REF!,"&lt;="&amp;'Display 730 &amp; 1200'!$AN$11))</f>
        <v>0</v>
      </c>
    </row>
    <row r="2935" spans="1:5">
      <c r="A2935" t="str">
        <f>IF(INDEX('Display 730 &amp; 1200'!$A:$A,ROW())="","",INDEX('Display 730 &amp; 1200'!$A:$A,ROW()))</f>
        <v/>
      </c>
      <c r="B2935" t="str">
        <f>IF(INDEX('Display 730 &amp; 1200'!$B:$B,ROW())="","",INDEX('Display 730 &amp; 1200'!$B:$B,ROW()))</f>
        <v/>
      </c>
      <c r="C2935" t="str">
        <f>IF(INDEX('Display 730 &amp; 1200'!$D:$D,ROW())="","",INDEX('Display 730 &amp; 1200'!$D:$D,ROW()))</f>
        <v/>
      </c>
      <c r="D2935">
        <f>IF($C2935="",0,SUMIFS(#REF!,#REF!,$C2935,#REF!,"&gt;="&amp;'Display 730 &amp; 1200'!$AN$10,#REF!,"&lt;="&amp;'Display 730 &amp; 1200'!$AN$9))</f>
        <v>0</v>
      </c>
      <c r="E2935">
        <f>IF($C2935="",0,SUMIFS(#REF!,#REF!,$C2935,#REF!,"&gt;="&amp;'Display 730 &amp; 1200'!$AN$12,#REF!,"&lt;="&amp;'Display 730 &amp; 1200'!$AN$11))</f>
        <v>0</v>
      </c>
    </row>
    <row r="2936" spans="1:5">
      <c r="A2936" t="str">
        <f>IF(INDEX('Display 730 &amp; 1200'!$A:$A,ROW())="","",INDEX('Display 730 &amp; 1200'!$A:$A,ROW()))</f>
        <v/>
      </c>
      <c r="B2936" t="str">
        <f>IF(INDEX('Display 730 &amp; 1200'!$B:$B,ROW())="","",INDEX('Display 730 &amp; 1200'!$B:$B,ROW()))</f>
        <v/>
      </c>
      <c r="C2936" t="str">
        <f>IF(INDEX('Display 730 &amp; 1200'!$D:$D,ROW())="","",INDEX('Display 730 &amp; 1200'!$D:$D,ROW()))</f>
        <v/>
      </c>
      <c r="D2936">
        <f>IF($C2936="",0,SUMIFS(#REF!,#REF!,$C2936,#REF!,"&gt;="&amp;'Display 730 &amp; 1200'!$AN$10,#REF!,"&lt;="&amp;'Display 730 &amp; 1200'!$AN$9))</f>
        <v>0</v>
      </c>
      <c r="E2936">
        <f>IF($C2936="",0,SUMIFS(#REF!,#REF!,$C2936,#REF!,"&gt;="&amp;'Display 730 &amp; 1200'!$AN$12,#REF!,"&lt;="&amp;'Display 730 &amp; 1200'!$AN$11))</f>
        <v>0</v>
      </c>
    </row>
    <row r="2937" spans="1:5">
      <c r="A2937" t="str">
        <f>IF(INDEX('Display 730 &amp; 1200'!$A:$A,ROW())="","",INDEX('Display 730 &amp; 1200'!$A:$A,ROW()))</f>
        <v/>
      </c>
      <c r="B2937" t="str">
        <f>IF(INDEX('Display 730 &amp; 1200'!$B:$B,ROW())="","",INDEX('Display 730 &amp; 1200'!$B:$B,ROW()))</f>
        <v/>
      </c>
      <c r="C2937" t="str">
        <f>IF(INDEX('Display 730 &amp; 1200'!$D:$D,ROW())="","",INDEX('Display 730 &amp; 1200'!$D:$D,ROW()))</f>
        <v/>
      </c>
      <c r="D2937">
        <f>IF($C2937="",0,SUMIFS(#REF!,#REF!,$C2937,#REF!,"&gt;="&amp;'Display 730 &amp; 1200'!$AN$10,#REF!,"&lt;="&amp;'Display 730 &amp; 1200'!$AN$9))</f>
        <v>0</v>
      </c>
      <c r="E2937">
        <f>IF($C2937="",0,SUMIFS(#REF!,#REF!,$C2937,#REF!,"&gt;="&amp;'Display 730 &amp; 1200'!$AN$12,#REF!,"&lt;="&amp;'Display 730 &amp; 1200'!$AN$11))</f>
        <v>0</v>
      </c>
    </row>
    <row r="2938" spans="1:5">
      <c r="A2938" t="str">
        <f>IF(INDEX('Display 730 &amp; 1200'!$A:$A,ROW())="","",INDEX('Display 730 &amp; 1200'!$A:$A,ROW()))</f>
        <v/>
      </c>
      <c r="B2938" t="str">
        <f>IF(INDEX('Display 730 &amp; 1200'!$B:$B,ROW())="","",INDEX('Display 730 &amp; 1200'!$B:$B,ROW()))</f>
        <v/>
      </c>
      <c r="C2938" t="str">
        <f>IF(INDEX('Display 730 &amp; 1200'!$D:$D,ROW())="","",INDEX('Display 730 &amp; 1200'!$D:$D,ROW()))</f>
        <v/>
      </c>
      <c r="D2938">
        <f>IF($C2938="",0,SUMIFS(#REF!,#REF!,$C2938,#REF!,"&gt;="&amp;'Display 730 &amp; 1200'!$AN$10,#REF!,"&lt;="&amp;'Display 730 &amp; 1200'!$AN$9))</f>
        <v>0</v>
      </c>
      <c r="E2938">
        <f>IF($C2938="",0,SUMIFS(#REF!,#REF!,$C2938,#REF!,"&gt;="&amp;'Display 730 &amp; 1200'!$AN$12,#REF!,"&lt;="&amp;'Display 730 &amp; 1200'!$AN$11))</f>
        <v>0</v>
      </c>
    </row>
    <row r="2939" spans="1:5">
      <c r="A2939" t="str">
        <f>IF(INDEX('Display 730 &amp; 1200'!$A:$A,ROW())="","",INDEX('Display 730 &amp; 1200'!$A:$A,ROW()))</f>
        <v/>
      </c>
      <c r="B2939" t="str">
        <f>IF(INDEX('Display 730 &amp; 1200'!$B:$B,ROW())="","",INDEX('Display 730 &amp; 1200'!$B:$B,ROW()))</f>
        <v/>
      </c>
      <c r="C2939" t="str">
        <f>IF(INDEX('Display 730 &amp; 1200'!$D:$D,ROW())="","",INDEX('Display 730 &amp; 1200'!$D:$D,ROW()))</f>
        <v/>
      </c>
      <c r="D2939">
        <f>IF($C2939="",0,SUMIFS(#REF!,#REF!,$C2939,#REF!,"&gt;="&amp;'Display 730 &amp; 1200'!$AN$10,#REF!,"&lt;="&amp;'Display 730 &amp; 1200'!$AN$9))</f>
        <v>0</v>
      </c>
      <c r="E2939">
        <f>IF($C2939="",0,SUMIFS(#REF!,#REF!,$C2939,#REF!,"&gt;="&amp;'Display 730 &amp; 1200'!$AN$12,#REF!,"&lt;="&amp;'Display 730 &amp; 1200'!$AN$11))</f>
        <v>0</v>
      </c>
    </row>
    <row r="2940" spans="1:5">
      <c r="A2940" t="str">
        <f>IF(INDEX('Display 730 &amp; 1200'!$A:$A,ROW())="","",INDEX('Display 730 &amp; 1200'!$A:$A,ROW()))</f>
        <v/>
      </c>
      <c r="B2940" t="str">
        <f>IF(INDEX('Display 730 &amp; 1200'!$B:$B,ROW())="","",INDEX('Display 730 &amp; 1200'!$B:$B,ROW()))</f>
        <v/>
      </c>
      <c r="C2940" t="str">
        <f>IF(INDEX('Display 730 &amp; 1200'!$D:$D,ROW())="","",INDEX('Display 730 &amp; 1200'!$D:$D,ROW()))</f>
        <v/>
      </c>
      <c r="D2940">
        <f>IF($C2940="",0,SUMIFS(#REF!,#REF!,$C2940,#REF!,"&gt;="&amp;'Display 730 &amp; 1200'!$AN$10,#REF!,"&lt;="&amp;'Display 730 &amp; 1200'!$AN$9))</f>
        <v>0</v>
      </c>
      <c r="E2940">
        <f>IF($C2940="",0,SUMIFS(#REF!,#REF!,$C2940,#REF!,"&gt;="&amp;'Display 730 &amp; 1200'!$AN$12,#REF!,"&lt;="&amp;'Display 730 &amp; 1200'!$AN$11))</f>
        <v>0</v>
      </c>
    </row>
    <row r="2941" spans="1:5">
      <c r="A2941" t="str">
        <f>IF(INDEX('Display 730 &amp; 1200'!$A:$A,ROW())="","",INDEX('Display 730 &amp; 1200'!$A:$A,ROW()))</f>
        <v/>
      </c>
      <c r="B2941" t="str">
        <f>IF(INDEX('Display 730 &amp; 1200'!$B:$B,ROW())="","",INDEX('Display 730 &amp; 1200'!$B:$B,ROW()))</f>
        <v/>
      </c>
      <c r="C2941" t="str">
        <f>IF(INDEX('Display 730 &amp; 1200'!$D:$D,ROW())="","",INDEX('Display 730 &amp; 1200'!$D:$D,ROW()))</f>
        <v/>
      </c>
      <c r="D2941">
        <f>IF($C2941="",0,SUMIFS(#REF!,#REF!,$C2941,#REF!,"&gt;="&amp;'Display 730 &amp; 1200'!$AN$10,#REF!,"&lt;="&amp;'Display 730 &amp; 1200'!$AN$9))</f>
        <v>0</v>
      </c>
      <c r="E2941">
        <f>IF($C2941="",0,SUMIFS(#REF!,#REF!,$C2941,#REF!,"&gt;="&amp;'Display 730 &amp; 1200'!$AN$12,#REF!,"&lt;="&amp;'Display 730 &amp; 1200'!$AN$11))</f>
        <v>0</v>
      </c>
    </row>
    <row r="2942" spans="1:5">
      <c r="A2942" t="str">
        <f>IF(INDEX('Display 730 &amp; 1200'!$A:$A,ROW())="","",INDEX('Display 730 &amp; 1200'!$A:$A,ROW()))</f>
        <v/>
      </c>
      <c r="B2942" t="str">
        <f>IF(INDEX('Display 730 &amp; 1200'!$B:$B,ROW())="","",INDEX('Display 730 &amp; 1200'!$B:$B,ROW()))</f>
        <v/>
      </c>
      <c r="C2942" t="str">
        <f>IF(INDEX('Display 730 &amp; 1200'!$D:$D,ROW())="","",INDEX('Display 730 &amp; 1200'!$D:$D,ROW()))</f>
        <v/>
      </c>
      <c r="D2942">
        <f>IF($C2942="",0,SUMIFS(#REF!,#REF!,$C2942,#REF!,"&gt;="&amp;'Display 730 &amp; 1200'!$AN$10,#REF!,"&lt;="&amp;'Display 730 &amp; 1200'!$AN$9))</f>
        <v>0</v>
      </c>
      <c r="E2942">
        <f>IF($C2942="",0,SUMIFS(#REF!,#REF!,$C2942,#REF!,"&gt;="&amp;'Display 730 &amp; 1200'!$AN$12,#REF!,"&lt;="&amp;'Display 730 &amp; 1200'!$AN$11))</f>
        <v>0</v>
      </c>
    </row>
    <row r="2943" spans="1:5">
      <c r="A2943" t="str">
        <f>IF(INDEX('Display 730 &amp; 1200'!$A:$A,ROW())="","",INDEX('Display 730 &amp; 1200'!$A:$A,ROW()))</f>
        <v/>
      </c>
      <c r="B2943" t="str">
        <f>IF(INDEX('Display 730 &amp; 1200'!$B:$B,ROW())="","",INDEX('Display 730 &amp; 1200'!$B:$B,ROW()))</f>
        <v/>
      </c>
      <c r="C2943" t="str">
        <f>IF(INDEX('Display 730 &amp; 1200'!$D:$D,ROW())="","",INDEX('Display 730 &amp; 1200'!$D:$D,ROW()))</f>
        <v/>
      </c>
      <c r="D2943">
        <f>IF($C2943="",0,SUMIFS(#REF!,#REF!,$C2943,#REF!,"&gt;="&amp;'Display 730 &amp; 1200'!$AN$10,#REF!,"&lt;="&amp;'Display 730 &amp; 1200'!$AN$9))</f>
        <v>0</v>
      </c>
      <c r="E2943">
        <f>IF($C2943="",0,SUMIFS(#REF!,#REF!,$C2943,#REF!,"&gt;="&amp;'Display 730 &amp; 1200'!$AN$12,#REF!,"&lt;="&amp;'Display 730 &amp; 1200'!$AN$11))</f>
        <v>0</v>
      </c>
    </row>
    <row r="2944" spans="1:5">
      <c r="A2944" t="str">
        <f>IF(INDEX('Display 730 &amp; 1200'!$A:$A,ROW())="","",INDEX('Display 730 &amp; 1200'!$A:$A,ROW()))</f>
        <v/>
      </c>
      <c r="B2944" t="str">
        <f>IF(INDEX('Display 730 &amp; 1200'!$B:$B,ROW())="","",INDEX('Display 730 &amp; 1200'!$B:$B,ROW()))</f>
        <v/>
      </c>
      <c r="C2944" t="str">
        <f>IF(INDEX('Display 730 &amp; 1200'!$D:$D,ROW())="","",INDEX('Display 730 &amp; 1200'!$D:$D,ROW()))</f>
        <v/>
      </c>
      <c r="D2944">
        <f>IF($C2944="",0,SUMIFS(#REF!,#REF!,$C2944,#REF!,"&gt;="&amp;'Display 730 &amp; 1200'!$AN$10,#REF!,"&lt;="&amp;'Display 730 &amp; 1200'!$AN$9))</f>
        <v>0</v>
      </c>
      <c r="E2944">
        <f>IF($C2944="",0,SUMIFS(#REF!,#REF!,$C2944,#REF!,"&gt;="&amp;'Display 730 &amp; 1200'!$AN$12,#REF!,"&lt;="&amp;'Display 730 &amp; 1200'!$AN$11))</f>
        <v>0</v>
      </c>
    </row>
    <row r="2945" spans="1:5">
      <c r="A2945" t="str">
        <f>IF(INDEX('Display 730 &amp; 1200'!$A:$A,ROW())="","",INDEX('Display 730 &amp; 1200'!$A:$A,ROW()))</f>
        <v/>
      </c>
      <c r="B2945" t="str">
        <f>IF(INDEX('Display 730 &amp; 1200'!$B:$B,ROW())="","",INDEX('Display 730 &amp; 1200'!$B:$B,ROW()))</f>
        <v/>
      </c>
      <c r="C2945" t="str">
        <f>IF(INDEX('Display 730 &amp; 1200'!$D:$D,ROW())="","",INDEX('Display 730 &amp; 1200'!$D:$D,ROW()))</f>
        <v/>
      </c>
      <c r="D2945">
        <f>IF($C2945="",0,SUMIFS(#REF!,#REF!,$C2945,#REF!,"&gt;="&amp;'Display 730 &amp; 1200'!$AN$10,#REF!,"&lt;="&amp;'Display 730 &amp; 1200'!$AN$9))</f>
        <v>0</v>
      </c>
      <c r="E2945">
        <f>IF($C2945="",0,SUMIFS(#REF!,#REF!,$C2945,#REF!,"&gt;="&amp;'Display 730 &amp; 1200'!$AN$12,#REF!,"&lt;="&amp;'Display 730 &amp; 1200'!$AN$11))</f>
        <v>0</v>
      </c>
    </row>
    <row r="2946" spans="1:5">
      <c r="A2946" t="str">
        <f>IF(INDEX('Display 730 &amp; 1200'!$A:$A,ROW())="","",INDEX('Display 730 &amp; 1200'!$A:$A,ROW()))</f>
        <v/>
      </c>
      <c r="B2946" t="str">
        <f>IF(INDEX('Display 730 &amp; 1200'!$B:$B,ROW())="","",INDEX('Display 730 &amp; 1200'!$B:$B,ROW()))</f>
        <v/>
      </c>
      <c r="C2946" t="str">
        <f>IF(INDEX('Display 730 &amp; 1200'!$D:$D,ROW())="","",INDEX('Display 730 &amp; 1200'!$D:$D,ROW()))</f>
        <v/>
      </c>
      <c r="D2946">
        <f>IF($C2946="",0,SUMIFS(#REF!,#REF!,$C2946,#REF!,"&gt;="&amp;'Display 730 &amp; 1200'!$AN$10,#REF!,"&lt;="&amp;'Display 730 &amp; 1200'!$AN$9))</f>
        <v>0</v>
      </c>
      <c r="E2946">
        <f>IF($C2946="",0,SUMIFS(#REF!,#REF!,$C2946,#REF!,"&gt;="&amp;'Display 730 &amp; 1200'!$AN$12,#REF!,"&lt;="&amp;'Display 730 &amp; 1200'!$AN$11))</f>
        <v>0</v>
      </c>
    </row>
    <row r="2947" spans="1:5">
      <c r="A2947" t="str">
        <f>IF(INDEX('Display 730 &amp; 1200'!$A:$A,ROW())="","",INDEX('Display 730 &amp; 1200'!$A:$A,ROW()))</f>
        <v/>
      </c>
      <c r="B2947" t="str">
        <f>IF(INDEX('Display 730 &amp; 1200'!$B:$B,ROW())="","",INDEX('Display 730 &amp; 1200'!$B:$B,ROW()))</f>
        <v/>
      </c>
      <c r="C2947" t="str">
        <f>IF(INDEX('Display 730 &amp; 1200'!$D:$D,ROW())="","",INDEX('Display 730 &amp; 1200'!$D:$D,ROW()))</f>
        <v/>
      </c>
      <c r="D2947">
        <f>IF($C2947="",0,SUMIFS(#REF!,#REF!,$C2947,#REF!,"&gt;="&amp;'Display 730 &amp; 1200'!$AN$10,#REF!,"&lt;="&amp;'Display 730 &amp; 1200'!$AN$9))</f>
        <v>0</v>
      </c>
      <c r="E2947">
        <f>IF($C2947="",0,SUMIFS(#REF!,#REF!,$C2947,#REF!,"&gt;="&amp;'Display 730 &amp; 1200'!$AN$12,#REF!,"&lt;="&amp;'Display 730 &amp; 1200'!$AN$11))</f>
        <v>0</v>
      </c>
    </row>
    <row r="2948" spans="1:5">
      <c r="A2948" t="str">
        <f>IF(INDEX('Display 730 &amp; 1200'!$A:$A,ROW())="","",INDEX('Display 730 &amp; 1200'!$A:$A,ROW()))</f>
        <v/>
      </c>
      <c r="B2948" t="str">
        <f>IF(INDEX('Display 730 &amp; 1200'!$B:$B,ROW())="","",INDEX('Display 730 &amp; 1200'!$B:$B,ROW()))</f>
        <v/>
      </c>
      <c r="C2948" t="str">
        <f>IF(INDEX('Display 730 &amp; 1200'!$D:$D,ROW())="","",INDEX('Display 730 &amp; 1200'!$D:$D,ROW()))</f>
        <v/>
      </c>
      <c r="D2948">
        <f>IF($C2948="",0,SUMIFS(#REF!,#REF!,$C2948,#REF!,"&gt;="&amp;'Display 730 &amp; 1200'!$AN$10,#REF!,"&lt;="&amp;'Display 730 &amp; 1200'!$AN$9))</f>
        <v>0</v>
      </c>
      <c r="E2948">
        <f>IF($C2948="",0,SUMIFS(#REF!,#REF!,$C2948,#REF!,"&gt;="&amp;'Display 730 &amp; 1200'!$AN$12,#REF!,"&lt;="&amp;'Display 730 &amp; 1200'!$AN$11))</f>
        <v>0</v>
      </c>
    </row>
    <row r="2949" spans="1:5">
      <c r="A2949" t="str">
        <f>IF(INDEX('Display 730 &amp; 1200'!$A:$A,ROW())="","",INDEX('Display 730 &amp; 1200'!$A:$A,ROW()))</f>
        <v/>
      </c>
      <c r="B2949" t="str">
        <f>IF(INDEX('Display 730 &amp; 1200'!$B:$B,ROW())="","",INDEX('Display 730 &amp; 1200'!$B:$B,ROW()))</f>
        <v/>
      </c>
      <c r="C2949" t="str">
        <f>IF(INDEX('Display 730 &amp; 1200'!$D:$D,ROW())="","",INDEX('Display 730 &amp; 1200'!$D:$D,ROW()))</f>
        <v/>
      </c>
      <c r="D2949">
        <f>IF($C2949="",0,SUMIFS(#REF!,#REF!,$C2949,#REF!,"&gt;="&amp;'Display 730 &amp; 1200'!$AN$10,#REF!,"&lt;="&amp;'Display 730 &amp; 1200'!$AN$9))</f>
        <v>0</v>
      </c>
      <c r="E2949">
        <f>IF($C2949="",0,SUMIFS(#REF!,#REF!,$C2949,#REF!,"&gt;="&amp;'Display 730 &amp; 1200'!$AN$12,#REF!,"&lt;="&amp;'Display 730 &amp; 1200'!$AN$11))</f>
        <v>0</v>
      </c>
    </row>
    <row r="2950" spans="1:5">
      <c r="A2950" t="str">
        <f>IF(INDEX('Display 730 &amp; 1200'!$A:$A,ROW())="","",INDEX('Display 730 &amp; 1200'!$A:$A,ROW()))</f>
        <v/>
      </c>
      <c r="B2950" t="str">
        <f>IF(INDEX('Display 730 &amp; 1200'!$B:$B,ROW())="","",INDEX('Display 730 &amp; 1200'!$B:$B,ROW()))</f>
        <v/>
      </c>
      <c r="C2950" t="str">
        <f>IF(INDEX('Display 730 &amp; 1200'!$D:$D,ROW())="","",INDEX('Display 730 &amp; 1200'!$D:$D,ROW()))</f>
        <v/>
      </c>
      <c r="D2950">
        <f>IF($C2950="",0,SUMIFS(#REF!,#REF!,$C2950,#REF!,"&gt;="&amp;'Display 730 &amp; 1200'!$AN$10,#REF!,"&lt;="&amp;'Display 730 &amp; 1200'!$AN$9))</f>
        <v>0</v>
      </c>
      <c r="E2950">
        <f>IF($C2950="",0,SUMIFS(#REF!,#REF!,$C2950,#REF!,"&gt;="&amp;'Display 730 &amp; 1200'!$AN$12,#REF!,"&lt;="&amp;'Display 730 &amp; 1200'!$AN$11))</f>
        <v>0</v>
      </c>
    </row>
    <row r="2951" spans="1:5">
      <c r="A2951" t="str">
        <f>IF(INDEX('Display 730 &amp; 1200'!$A:$A,ROW())="","",INDEX('Display 730 &amp; 1200'!$A:$A,ROW()))</f>
        <v/>
      </c>
      <c r="B2951" t="str">
        <f>IF(INDEX('Display 730 &amp; 1200'!$B:$B,ROW())="","",INDEX('Display 730 &amp; 1200'!$B:$B,ROW()))</f>
        <v/>
      </c>
      <c r="C2951" t="str">
        <f>IF(INDEX('Display 730 &amp; 1200'!$D:$D,ROW())="","",INDEX('Display 730 &amp; 1200'!$D:$D,ROW()))</f>
        <v/>
      </c>
      <c r="D2951">
        <f>IF($C2951="",0,SUMIFS(#REF!,#REF!,$C2951,#REF!,"&gt;="&amp;'Display 730 &amp; 1200'!$AN$10,#REF!,"&lt;="&amp;'Display 730 &amp; 1200'!$AN$9))</f>
        <v>0</v>
      </c>
      <c r="E2951">
        <f>IF($C2951="",0,SUMIFS(#REF!,#REF!,$C2951,#REF!,"&gt;="&amp;'Display 730 &amp; 1200'!$AN$12,#REF!,"&lt;="&amp;'Display 730 &amp; 1200'!$AN$11))</f>
        <v>0</v>
      </c>
    </row>
    <row r="2952" spans="1:5">
      <c r="A2952" t="str">
        <f>IF(INDEX('Display 730 &amp; 1200'!$A:$A,ROW())="","",INDEX('Display 730 &amp; 1200'!$A:$A,ROW()))</f>
        <v/>
      </c>
      <c r="B2952" t="str">
        <f>IF(INDEX('Display 730 &amp; 1200'!$B:$B,ROW())="","",INDEX('Display 730 &amp; 1200'!$B:$B,ROW()))</f>
        <v/>
      </c>
      <c r="C2952" t="str">
        <f>IF(INDEX('Display 730 &amp; 1200'!$D:$D,ROW())="","",INDEX('Display 730 &amp; 1200'!$D:$D,ROW()))</f>
        <v/>
      </c>
      <c r="D2952">
        <f>IF($C2952="",0,SUMIFS(#REF!,#REF!,$C2952,#REF!,"&gt;="&amp;'Display 730 &amp; 1200'!$AN$10,#REF!,"&lt;="&amp;'Display 730 &amp; 1200'!$AN$9))</f>
        <v>0</v>
      </c>
      <c r="E2952">
        <f>IF($C2952="",0,SUMIFS(#REF!,#REF!,$C2952,#REF!,"&gt;="&amp;'Display 730 &amp; 1200'!$AN$12,#REF!,"&lt;="&amp;'Display 730 &amp; 1200'!$AN$11))</f>
        <v>0</v>
      </c>
    </row>
    <row r="2953" spans="1:5">
      <c r="A2953" t="str">
        <f>IF(INDEX('Display 730 &amp; 1200'!$A:$A,ROW())="","",INDEX('Display 730 &amp; 1200'!$A:$A,ROW()))</f>
        <v/>
      </c>
      <c r="B2953" t="str">
        <f>IF(INDEX('Display 730 &amp; 1200'!$B:$B,ROW())="","",INDEX('Display 730 &amp; 1200'!$B:$B,ROW()))</f>
        <v/>
      </c>
      <c r="C2953" t="str">
        <f>IF(INDEX('Display 730 &amp; 1200'!$D:$D,ROW())="","",INDEX('Display 730 &amp; 1200'!$D:$D,ROW()))</f>
        <v/>
      </c>
      <c r="D2953">
        <f>IF($C2953="",0,SUMIFS(#REF!,#REF!,$C2953,#REF!,"&gt;="&amp;'Display 730 &amp; 1200'!$AN$10,#REF!,"&lt;="&amp;'Display 730 &amp; 1200'!$AN$9))</f>
        <v>0</v>
      </c>
      <c r="E2953">
        <f>IF($C2953="",0,SUMIFS(#REF!,#REF!,$C2953,#REF!,"&gt;="&amp;'Display 730 &amp; 1200'!$AN$12,#REF!,"&lt;="&amp;'Display 730 &amp; 1200'!$AN$11))</f>
        <v>0</v>
      </c>
    </row>
    <row r="2954" spans="1:5">
      <c r="A2954" t="str">
        <f>IF(INDEX('Display 730 &amp; 1200'!$A:$A,ROW())="","",INDEX('Display 730 &amp; 1200'!$A:$A,ROW()))</f>
        <v/>
      </c>
      <c r="B2954" t="str">
        <f>IF(INDEX('Display 730 &amp; 1200'!$B:$B,ROW())="","",INDEX('Display 730 &amp; 1200'!$B:$B,ROW()))</f>
        <v/>
      </c>
      <c r="C2954" t="str">
        <f>IF(INDEX('Display 730 &amp; 1200'!$D:$D,ROW())="","",INDEX('Display 730 &amp; 1200'!$D:$D,ROW()))</f>
        <v/>
      </c>
      <c r="D2954">
        <f>IF($C2954="",0,SUMIFS(#REF!,#REF!,$C2954,#REF!,"&gt;="&amp;'Display 730 &amp; 1200'!$AN$10,#REF!,"&lt;="&amp;'Display 730 &amp; 1200'!$AN$9))</f>
        <v>0</v>
      </c>
      <c r="E2954">
        <f>IF($C2954="",0,SUMIFS(#REF!,#REF!,$C2954,#REF!,"&gt;="&amp;'Display 730 &amp; 1200'!$AN$12,#REF!,"&lt;="&amp;'Display 730 &amp; 1200'!$AN$11))</f>
        <v>0</v>
      </c>
    </row>
    <row r="2955" spans="1:5">
      <c r="A2955" t="str">
        <f>IF(INDEX('Display 730 &amp; 1200'!$A:$A,ROW())="","",INDEX('Display 730 &amp; 1200'!$A:$A,ROW()))</f>
        <v/>
      </c>
      <c r="B2955" t="str">
        <f>IF(INDEX('Display 730 &amp; 1200'!$B:$B,ROW())="","",INDEX('Display 730 &amp; 1200'!$B:$B,ROW()))</f>
        <v/>
      </c>
      <c r="C2955" t="str">
        <f>IF(INDEX('Display 730 &amp; 1200'!$D:$D,ROW())="","",INDEX('Display 730 &amp; 1200'!$D:$D,ROW()))</f>
        <v/>
      </c>
      <c r="D2955">
        <f>IF($C2955="",0,SUMIFS(#REF!,#REF!,$C2955,#REF!,"&gt;="&amp;'Display 730 &amp; 1200'!$AN$10,#REF!,"&lt;="&amp;'Display 730 &amp; 1200'!$AN$9))</f>
        <v>0</v>
      </c>
      <c r="E2955">
        <f>IF($C2955="",0,SUMIFS(#REF!,#REF!,$C2955,#REF!,"&gt;="&amp;'Display 730 &amp; 1200'!$AN$12,#REF!,"&lt;="&amp;'Display 730 &amp; 1200'!$AN$11))</f>
        <v>0</v>
      </c>
    </row>
    <row r="2956" spans="1:5">
      <c r="A2956" t="str">
        <f>IF(INDEX('Display 730 &amp; 1200'!$A:$A,ROW())="","",INDEX('Display 730 &amp; 1200'!$A:$A,ROW()))</f>
        <v/>
      </c>
      <c r="B2956" t="str">
        <f>IF(INDEX('Display 730 &amp; 1200'!$B:$B,ROW())="","",INDEX('Display 730 &amp; 1200'!$B:$B,ROW()))</f>
        <v/>
      </c>
      <c r="C2956" t="str">
        <f>IF(INDEX('Display 730 &amp; 1200'!$D:$D,ROW())="","",INDEX('Display 730 &amp; 1200'!$D:$D,ROW()))</f>
        <v/>
      </c>
      <c r="D2956">
        <f>IF($C2956="",0,SUMIFS(#REF!,#REF!,$C2956,#REF!,"&gt;="&amp;'Display 730 &amp; 1200'!$AN$10,#REF!,"&lt;="&amp;'Display 730 &amp; 1200'!$AN$9))</f>
        <v>0</v>
      </c>
      <c r="E2956">
        <f>IF($C2956="",0,SUMIFS(#REF!,#REF!,$C2956,#REF!,"&gt;="&amp;'Display 730 &amp; 1200'!$AN$12,#REF!,"&lt;="&amp;'Display 730 &amp; 1200'!$AN$11))</f>
        <v>0</v>
      </c>
    </row>
    <row r="2957" spans="1:5">
      <c r="A2957" t="str">
        <f>IF(INDEX('Display 730 &amp; 1200'!$A:$A,ROW())="","",INDEX('Display 730 &amp; 1200'!$A:$A,ROW()))</f>
        <v/>
      </c>
      <c r="B2957" t="str">
        <f>IF(INDEX('Display 730 &amp; 1200'!$B:$B,ROW())="","",INDEX('Display 730 &amp; 1200'!$B:$B,ROW()))</f>
        <v/>
      </c>
      <c r="C2957" t="str">
        <f>IF(INDEX('Display 730 &amp; 1200'!$D:$D,ROW())="","",INDEX('Display 730 &amp; 1200'!$D:$D,ROW()))</f>
        <v/>
      </c>
      <c r="D2957">
        <f>IF($C2957="",0,SUMIFS(#REF!,#REF!,$C2957,#REF!,"&gt;="&amp;'Display 730 &amp; 1200'!$AN$10,#REF!,"&lt;="&amp;'Display 730 &amp; 1200'!$AN$9))</f>
        <v>0</v>
      </c>
      <c r="E2957">
        <f>IF($C2957="",0,SUMIFS(#REF!,#REF!,$C2957,#REF!,"&gt;="&amp;'Display 730 &amp; 1200'!$AN$12,#REF!,"&lt;="&amp;'Display 730 &amp; 1200'!$AN$11))</f>
        <v>0</v>
      </c>
    </row>
    <row r="2958" spans="1:5">
      <c r="A2958" t="str">
        <f>IF(INDEX('Display 730 &amp; 1200'!$A:$A,ROW())="","",INDEX('Display 730 &amp; 1200'!$A:$A,ROW()))</f>
        <v/>
      </c>
      <c r="B2958" t="str">
        <f>IF(INDEX('Display 730 &amp; 1200'!$B:$B,ROW())="","",INDEX('Display 730 &amp; 1200'!$B:$B,ROW()))</f>
        <v/>
      </c>
      <c r="C2958" t="str">
        <f>IF(INDEX('Display 730 &amp; 1200'!$D:$D,ROW())="","",INDEX('Display 730 &amp; 1200'!$D:$D,ROW()))</f>
        <v/>
      </c>
      <c r="D2958">
        <f>IF($C2958="",0,SUMIFS(#REF!,#REF!,$C2958,#REF!,"&gt;="&amp;'Display 730 &amp; 1200'!$AN$10,#REF!,"&lt;="&amp;'Display 730 &amp; 1200'!$AN$9))</f>
        <v>0</v>
      </c>
      <c r="E2958">
        <f>IF($C2958="",0,SUMIFS(#REF!,#REF!,$C2958,#REF!,"&gt;="&amp;'Display 730 &amp; 1200'!$AN$12,#REF!,"&lt;="&amp;'Display 730 &amp; 1200'!$AN$11))</f>
        <v>0</v>
      </c>
    </row>
    <row r="2959" spans="1:5">
      <c r="A2959" t="str">
        <f>IF(INDEX('Display 730 &amp; 1200'!$A:$A,ROW())="","",INDEX('Display 730 &amp; 1200'!$A:$A,ROW()))</f>
        <v/>
      </c>
      <c r="B2959" t="str">
        <f>IF(INDEX('Display 730 &amp; 1200'!$B:$B,ROW())="","",INDEX('Display 730 &amp; 1200'!$B:$B,ROW()))</f>
        <v/>
      </c>
      <c r="C2959" t="str">
        <f>IF(INDEX('Display 730 &amp; 1200'!$D:$D,ROW())="","",INDEX('Display 730 &amp; 1200'!$D:$D,ROW()))</f>
        <v/>
      </c>
      <c r="D2959">
        <f>IF($C2959="",0,SUMIFS(#REF!,#REF!,$C2959,#REF!,"&gt;="&amp;'Display 730 &amp; 1200'!$AN$10,#REF!,"&lt;="&amp;'Display 730 &amp; 1200'!$AN$9))</f>
        <v>0</v>
      </c>
      <c r="E2959">
        <f>IF($C2959="",0,SUMIFS(#REF!,#REF!,$C2959,#REF!,"&gt;="&amp;'Display 730 &amp; 1200'!$AN$12,#REF!,"&lt;="&amp;'Display 730 &amp; 1200'!$AN$11))</f>
        <v>0</v>
      </c>
    </row>
    <row r="2960" spans="1:5">
      <c r="A2960" t="str">
        <f>IF(INDEX('Display 730 &amp; 1200'!$A:$A,ROW())="","",INDEX('Display 730 &amp; 1200'!$A:$A,ROW()))</f>
        <v/>
      </c>
      <c r="B2960" t="str">
        <f>IF(INDEX('Display 730 &amp; 1200'!$B:$B,ROW())="","",INDEX('Display 730 &amp; 1200'!$B:$B,ROW()))</f>
        <v/>
      </c>
      <c r="C2960" t="str">
        <f>IF(INDEX('Display 730 &amp; 1200'!$D:$D,ROW())="","",INDEX('Display 730 &amp; 1200'!$D:$D,ROW()))</f>
        <v/>
      </c>
      <c r="D2960">
        <f>IF($C2960="",0,SUMIFS(#REF!,#REF!,$C2960,#REF!,"&gt;="&amp;'Display 730 &amp; 1200'!$AN$10,#REF!,"&lt;="&amp;'Display 730 &amp; 1200'!$AN$9))</f>
        <v>0</v>
      </c>
      <c r="E2960">
        <f>IF($C2960="",0,SUMIFS(#REF!,#REF!,$C2960,#REF!,"&gt;="&amp;'Display 730 &amp; 1200'!$AN$12,#REF!,"&lt;="&amp;'Display 730 &amp; 1200'!$AN$11))</f>
        <v>0</v>
      </c>
    </row>
    <row r="2961" spans="1:5">
      <c r="A2961" t="str">
        <f>IF(INDEX('Display 730 &amp; 1200'!$A:$A,ROW())="","",INDEX('Display 730 &amp; 1200'!$A:$A,ROW()))</f>
        <v/>
      </c>
      <c r="B2961" t="str">
        <f>IF(INDEX('Display 730 &amp; 1200'!$B:$B,ROW())="","",INDEX('Display 730 &amp; 1200'!$B:$B,ROW()))</f>
        <v/>
      </c>
      <c r="C2961" t="str">
        <f>IF(INDEX('Display 730 &amp; 1200'!$D:$D,ROW())="","",INDEX('Display 730 &amp; 1200'!$D:$D,ROW()))</f>
        <v/>
      </c>
      <c r="D2961">
        <f>IF($C2961="",0,SUMIFS(#REF!,#REF!,$C2961,#REF!,"&gt;="&amp;'Display 730 &amp; 1200'!$AN$10,#REF!,"&lt;="&amp;'Display 730 &amp; 1200'!$AN$9))</f>
        <v>0</v>
      </c>
      <c r="E2961">
        <f>IF($C2961="",0,SUMIFS(#REF!,#REF!,$C2961,#REF!,"&gt;="&amp;'Display 730 &amp; 1200'!$AN$12,#REF!,"&lt;="&amp;'Display 730 &amp; 1200'!$AN$11))</f>
        <v>0</v>
      </c>
    </row>
    <row r="2962" spans="1:5">
      <c r="A2962" t="str">
        <f>IF(INDEX('Display 730 &amp; 1200'!$A:$A,ROW())="","",INDEX('Display 730 &amp; 1200'!$A:$A,ROW()))</f>
        <v/>
      </c>
      <c r="B2962" t="str">
        <f>IF(INDEX('Display 730 &amp; 1200'!$B:$B,ROW())="","",INDEX('Display 730 &amp; 1200'!$B:$B,ROW()))</f>
        <v/>
      </c>
      <c r="C2962" t="str">
        <f>IF(INDEX('Display 730 &amp; 1200'!$D:$D,ROW())="","",INDEX('Display 730 &amp; 1200'!$D:$D,ROW()))</f>
        <v/>
      </c>
      <c r="D2962">
        <f>IF($C2962="",0,SUMIFS(#REF!,#REF!,$C2962,#REF!,"&gt;="&amp;'Display 730 &amp; 1200'!$AN$10,#REF!,"&lt;="&amp;'Display 730 &amp; 1200'!$AN$9))</f>
        <v>0</v>
      </c>
      <c r="E2962">
        <f>IF($C2962="",0,SUMIFS(#REF!,#REF!,$C2962,#REF!,"&gt;="&amp;'Display 730 &amp; 1200'!$AN$12,#REF!,"&lt;="&amp;'Display 730 &amp; 1200'!$AN$11))</f>
        <v>0</v>
      </c>
    </row>
    <row r="2963" spans="1:5">
      <c r="A2963" t="str">
        <f>IF(INDEX('Display 730 &amp; 1200'!$A:$A,ROW())="","",INDEX('Display 730 &amp; 1200'!$A:$A,ROW()))</f>
        <v/>
      </c>
      <c r="B2963" t="str">
        <f>IF(INDEX('Display 730 &amp; 1200'!$B:$B,ROW())="","",INDEX('Display 730 &amp; 1200'!$B:$B,ROW()))</f>
        <v/>
      </c>
      <c r="C2963" t="str">
        <f>IF(INDEX('Display 730 &amp; 1200'!$D:$D,ROW())="","",INDEX('Display 730 &amp; 1200'!$D:$D,ROW()))</f>
        <v/>
      </c>
      <c r="D2963">
        <f>IF($C2963="",0,SUMIFS(#REF!,#REF!,$C2963,#REF!,"&gt;="&amp;'Display 730 &amp; 1200'!$AN$10,#REF!,"&lt;="&amp;'Display 730 &amp; 1200'!$AN$9))</f>
        <v>0</v>
      </c>
      <c r="E2963">
        <f>IF($C2963="",0,SUMIFS(#REF!,#REF!,$C2963,#REF!,"&gt;="&amp;'Display 730 &amp; 1200'!$AN$12,#REF!,"&lt;="&amp;'Display 730 &amp; 1200'!$AN$11))</f>
        <v>0</v>
      </c>
    </row>
    <row r="2964" spans="1:5">
      <c r="A2964" t="str">
        <f>IF(INDEX('Display 730 &amp; 1200'!$A:$A,ROW())="","",INDEX('Display 730 &amp; 1200'!$A:$A,ROW()))</f>
        <v/>
      </c>
      <c r="B2964" t="str">
        <f>IF(INDEX('Display 730 &amp; 1200'!$B:$B,ROW())="","",INDEX('Display 730 &amp; 1200'!$B:$B,ROW()))</f>
        <v/>
      </c>
      <c r="C2964" t="str">
        <f>IF(INDEX('Display 730 &amp; 1200'!$D:$D,ROW())="","",INDEX('Display 730 &amp; 1200'!$D:$D,ROW()))</f>
        <v/>
      </c>
      <c r="D2964">
        <f>IF($C2964="",0,SUMIFS(#REF!,#REF!,$C2964,#REF!,"&gt;="&amp;'Display 730 &amp; 1200'!$AN$10,#REF!,"&lt;="&amp;'Display 730 &amp; 1200'!$AN$9))</f>
        <v>0</v>
      </c>
      <c r="E2964">
        <f>IF($C2964="",0,SUMIFS(#REF!,#REF!,$C2964,#REF!,"&gt;="&amp;'Display 730 &amp; 1200'!$AN$12,#REF!,"&lt;="&amp;'Display 730 &amp; 1200'!$AN$11))</f>
        <v>0</v>
      </c>
    </row>
    <row r="2965" spans="1:5">
      <c r="A2965" t="str">
        <f>IF(INDEX('Display 730 &amp; 1200'!$A:$A,ROW())="","",INDEX('Display 730 &amp; 1200'!$A:$A,ROW()))</f>
        <v/>
      </c>
      <c r="B2965" t="str">
        <f>IF(INDEX('Display 730 &amp; 1200'!$B:$B,ROW())="","",INDEX('Display 730 &amp; 1200'!$B:$B,ROW()))</f>
        <v/>
      </c>
      <c r="C2965" t="str">
        <f>IF(INDEX('Display 730 &amp; 1200'!$D:$D,ROW())="","",INDEX('Display 730 &amp; 1200'!$D:$D,ROW()))</f>
        <v/>
      </c>
      <c r="D2965">
        <f>IF($C2965="",0,SUMIFS(#REF!,#REF!,$C2965,#REF!,"&gt;="&amp;'Display 730 &amp; 1200'!$AN$10,#REF!,"&lt;="&amp;'Display 730 &amp; 1200'!$AN$9))</f>
        <v>0</v>
      </c>
      <c r="E2965">
        <f>IF($C2965="",0,SUMIFS(#REF!,#REF!,$C2965,#REF!,"&gt;="&amp;'Display 730 &amp; 1200'!$AN$12,#REF!,"&lt;="&amp;'Display 730 &amp; 1200'!$AN$11))</f>
        <v>0</v>
      </c>
    </row>
    <row r="2966" spans="1:5">
      <c r="A2966" t="str">
        <f>IF(INDEX('Display 730 &amp; 1200'!$A:$A,ROW())="","",INDEX('Display 730 &amp; 1200'!$A:$A,ROW()))</f>
        <v/>
      </c>
      <c r="B2966" t="str">
        <f>IF(INDEX('Display 730 &amp; 1200'!$B:$B,ROW())="","",INDEX('Display 730 &amp; 1200'!$B:$B,ROW()))</f>
        <v/>
      </c>
      <c r="C2966" t="str">
        <f>IF(INDEX('Display 730 &amp; 1200'!$D:$D,ROW())="","",INDEX('Display 730 &amp; 1200'!$D:$D,ROW()))</f>
        <v/>
      </c>
      <c r="D2966">
        <f>IF($C2966="",0,SUMIFS(#REF!,#REF!,$C2966,#REF!,"&gt;="&amp;'Display 730 &amp; 1200'!$AN$10,#REF!,"&lt;="&amp;'Display 730 &amp; 1200'!$AN$9))</f>
        <v>0</v>
      </c>
      <c r="E2966">
        <f>IF($C2966="",0,SUMIFS(#REF!,#REF!,$C2966,#REF!,"&gt;="&amp;'Display 730 &amp; 1200'!$AN$12,#REF!,"&lt;="&amp;'Display 730 &amp; 1200'!$AN$11))</f>
        <v>0</v>
      </c>
    </row>
    <row r="2967" spans="1:5">
      <c r="A2967" t="str">
        <f>IF(INDEX('Display 730 &amp; 1200'!$A:$A,ROW())="","",INDEX('Display 730 &amp; 1200'!$A:$A,ROW()))</f>
        <v/>
      </c>
      <c r="B2967" t="str">
        <f>IF(INDEX('Display 730 &amp; 1200'!$B:$B,ROW())="","",INDEX('Display 730 &amp; 1200'!$B:$B,ROW()))</f>
        <v/>
      </c>
      <c r="C2967" t="str">
        <f>IF(INDEX('Display 730 &amp; 1200'!$D:$D,ROW())="","",INDEX('Display 730 &amp; 1200'!$D:$D,ROW()))</f>
        <v/>
      </c>
      <c r="D2967">
        <f>IF($C2967="",0,SUMIFS(#REF!,#REF!,$C2967,#REF!,"&gt;="&amp;'Display 730 &amp; 1200'!$AN$10,#REF!,"&lt;="&amp;'Display 730 &amp; 1200'!$AN$9))</f>
        <v>0</v>
      </c>
      <c r="E2967">
        <f>IF($C2967="",0,SUMIFS(#REF!,#REF!,$C2967,#REF!,"&gt;="&amp;'Display 730 &amp; 1200'!$AN$12,#REF!,"&lt;="&amp;'Display 730 &amp; 1200'!$AN$11))</f>
        <v>0</v>
      </c>
    </row>
    <row r="2968" spans="1:5">
      <c r="A2968" t="str">
        <f>IF(INDEX('Display 730 &amp; 1200'!$A:$A,ROW())="","",INDEX('Display 730 &amp; 1200'!$A:$A,ROW()))</f>
        <v/>
      </c>
      <c r="B2968" t="str">
        <f>IF(INDEX('Display 730 &amp; 1200'!$B:$B,ROW())="","",INDEX('Display 730 &amp; 1200'!$B:$B,ROW()))</f>
        <v/>
      </c>
      <c r="C2968" t="str">
        <f>IF(INDEX('Display 730 &amp; 1200'!$D:$D,ROW())="","",INDEX('Display 730 &amp; 1200'!$D:$D,ROW()))</f>
        <v/>
      </c>
      <c r="D2968">
        <f>IF($C2968="",0,SUMIFS(#REF!,#REF!,$C2968,#REF!,"&gt;="&amp;'Display 730 &amp; 1200'!$AN$10,#REF!,"&lt;="&amp;'Display 730 &amp; 1200'!$AN$9))</f>
        <v>0</v>
      </c>
      <c r="E2968">
        <f>IF($C2968="",0,SUMIFS(#REF!,#REF!,$C2968,#REF!,"&gt;="&amp;'Display 730 &amp; 1200'!$AN$12,#REF!,"&lt;="&amp;'Display 730 &amp; 1200'!$AN$11))</f>
        <v>0</v>
      </c>
    </row>
    <row r="2969" spans="1:5">
      <c r="A2969" t="str">
        <f>IF(INDEX('Display 730 &amp; 1200'!$A:$A,ROW())="","",INDEX('Display 730 &amp; 1200'!$A:$A,ROW()))</f>
        <v/>
      </c>
      <c r="B2969" t="str">
        <f>IF(INDEX('Display 730 &amp; 1200'!$B:$B,ROW())="","",INDEX('Display 730 &amp; 1200'!$B:$B,ROW()))</f>
        <v/>
      </c>
      <c r="C2969" t="str">
        <f>IF(INDEX('Display 730 &amp; 1200'!$D:$D,ROW())="","",INDEX('Display 730 &amp; 1200'!$D:$D,ROW()))</f>
        <v/>
      </c>
      <c r="D2969">
        <f>IF($C2969="",0,SUMIFS(#REF!,#REF!,$C2969,#REF!,"&gt;="&amp;'Display 730 &amp; 1200'!$AN$10,#REF!,"&lt;="&amp;'Display 730 &amp; 1200'!$AN$9))</f>
        <v>0</v>
      </c>
      <c r="E2969">
        <f>IF($C2969="",0,SUMIFS(#REF!,#REF!,$C2969,#REF!,"&gt;="&amp;'Display 730 &amp; 1200'!$AN$12,#REF!,"&lt;="&amp;'Display 730 &amp; 1200'!$AN$11))</f>
        <v>0</v>
      </c>
    </row>
    <row r="2970" spans="1:5">
      <c r="A2970" t="str">
        <f>IF(INDEX('Display 730 &amp; 1200'!$A:$A,ROW())="","",INDEX('Display 730 &amp; 1200'!$A:$A,ROW()))</f>
        <v/>
      </c>
      <c r="B2970" t="str">
        <f>IF(INDEX('Display 730 &amp; 1200'!$B:$B,ROW())="","",INDEX('Display 730 &amp; 1200'!$B:$B,ROW()))</f>
        <v/>
      </c>
      <c r="C2970" t="str">
        <f>IF(INDEX('Display 730 &amp; 1200'!$D:$D,ROW())="","",INDEX('Display 730 &amp; 1200'!$D:$D,ROW()))</f>
        <v/>
      </c>
      <c r="D2970">
        <f>IF($C2970="",0,SUMIFS(#REF!,#REF!,$C2970,#REF!,"&gt;="&amp;'Display 730 &amp; 1200'!$AN$10,#REF!,"&lt;="&amp;'Display 730 &amp; 1200'!$AN$9))</f>
        <v>0</v>
      </c>
      <c r="E2970">
        <f>IF($C2970="",0,SUMIFS(#REF!,#REF!,$C2970,#REF!,"&gt;="&amp;'Display 730 &amp; 1200'!$AN$12,#REF!,"&lt;="&amp;'Display 730 &amp; 1200'!$AN$11))</f>
        <v>0</v>
      </c>
    </row>
    <row r="2971" spans="1:5">
      <c r="A2971" t="str">
        <f>IF(INDEX('Display 730 &amp; 1200'!$A:$A,ROW())="","",INDEX('Display 730 &amp; 1200'!$A:$A,ROW()))</f>
        <v/>
      </c>
      <c r="B2971" t="str">
        <f>IF(INDEX('Display 730 &amp; 1200'!$B:$B,ROW())="","",INDEX('Display 730 &amp; 1200'!$B:$B,ROW()))</f>
        <v/>
      </c>
      <c r="C2971" t="str">
        <f>IF(INDEX('Display 730 &amp; 1200'!$D:$D,ROW())="","",INDEX('Display 730 &amp; 1200'!$D:$D,ROW()))</f>
        <v/>
      </c>
      <c r="D2971">
        <f>IF($C2971="",0,SUMIFS(#REF!,#REF!,$C2971,#REF!,"&gt;="&amp;'Display 730 &amp; 1200'!$AN$10,#REF!,"&lt;="&amp;'Display 730 &amp; 1200'!$AN$9))</f>
        <v>0</v>
      </c>
      <c r="E2971">
        <f>IF($C2971="",0,SUMIFS(#REF!,#REF!,$C2971,#REF!,"&gt;="&amp;'Display 730 &amp; 1200'!$AN$12,#REF!,"&lt;="&amp;'Display 730 &amp; 1200'!$AN$11))</f>
        <v>0</v>
      </c>
    </row>
    <row r="2972" spans="1:5">
      <c r="A2972" t="str">
        <f>IF(INDEX('Display 730 &amp; 1200'!$A:$A,ROW())="","",INDEX('Display 730 &amp; 1200'!$A:$A,ROW()))</f>
        <v/>
      </c>
      <c r="B2972" t="str">
        <f>IF(INDEX('Display 730 &amp; 1200'!$B:$B,ROW())="","",INDEX('Display 730 &amp; 1200'!$B:$B,ROW()))</f>
        <v/>
      </c>
      <c r="C2972" t="str">
        <f>IF(INDEX('Display 730 &amp; 1200'!$D:$D,ROW())="","",INDEX('Display 730 &amp; 1200'!$D:$D,ROW()))</f>
        <v/>
      </c>
      <c r="D2972">
        <f>IF($C2972="",0,SUMIFS(#REF!,#REF!,$C2972,#REF!,"&gt;="&amp;'Display 730 &amp; 1200'!$AN$10,#REF!,"&lt;="&amp;'Display 730 &amp; 1200'!$AN$9))</f>
        <v>0</v>
      </c>
      <c r="E2972">
        <f>IF($C2972="",0,SUMIFS(#REF!,#REF!,$C2972,#REF!,"&gt;="&amp;'Display 730 &amp; 1200'!$AN$12,#REF!,"&lt;="&amp;'Display 730 &amp; 1200'!$AN$11))</f>
        <v>0</v>
      </c>
    </row>
    <row r="2973" spans="1:5">
      <c r="A2973" t="str">
        <f>IF(INDEX('Display 730 &amp; 1200'!$A:$A,ROW())="","",INDEX('Display 730 &amp; 1200'!$A:$A,ROW()))</f>
        <v/>
      </c>
      <c r="B2973" t="str">
        <f>IF(INDEX('Display 730 &amp; 1200'!$B:$B,ROW())="","",INDEX('Display 730 &amp; 1200'!$B:$B,ROW()))</f>
        <v/>
      </c>
      <c r="C2973" t="str">
        <f>IF(INDEX('Display 730 &amp; 1200'!$D:$D,ROW())="","",INDEX('Display 730 &amp; 1200'!$D:$D,ROW()))</f>
        <v/>
      </c>
      <c r="D2973">
        <f>IF($C2973="",0,SUMIFS(#REF!,#REF!,$C2973,#REF!,"&gt;="&amp;'Display 730 &amp; 1200'!$AN$10,#REF!,"&lt;="&amp;'Display 730 &amp; 1200'!$AN$9))</f>
        <v>0</v>
      </c>
      <c r="E2973">
        <f>IF($C2973="",0,SUMIFS(#REF!,#REF!,$C2973,#REF!,"&gt;="&amp;'Display 730 &amp; 1200'!$AN$12,#REF!,"&lt;="&amp;'Display 730 &amp; 1200'!$AN$11))</f>
        <v>0</v>
      </c>
    </row>
    <row r="2974" spans="1:5">
      <c r="A2974" t="str">
        <f>IF(INDEX('Display 730 &amp; 1200'!$A:$A,ROW())="","",INDEX('Display 730 &amp; 1200'!$A:$A,ROW()))</f>
        <v/>
      </c>
      <c r="B2974" t="str">
        <f>IF(INDEX('Display 730 &amp; 1200'!$B:$B,ROW())="","",INDEX('Display 730 &amp; 1200'!$B:$B,ROW()))</f>
        <v/>
      </c>
      <c r="C2974" t="str">
        <f>IF(INDEX('Display 730 &amp; 1200'!$D:$D,ROW())="","",INDEX('Display 730 &amp; 1200'!$D:$D,ROW()))</f>
        <v/>
      </c>
      <c r="D2974">
        <f>IF($C2974="",0,SUMIFS(#REF!,#REF!,$C2974,#REF!,"&gt;="&amp;'Display 730 &amp; 1200'!$AN$10,#REF!,"&lt;="&amp;'Display 730 &amp; 1200'!$AN$9))</f>
        <v>0</v>
      </c>
      <c r="E2974">
        <f>IF($C2974="",0,SUMIFS(#REF!,#REF!,$C2974,#REF!,"&gt;="&amp;'Display 730 &amp; 1200'!$AN$12,#REF!,"&lt;="&amp;'Display 730 &amp; 1200'!$AN$11))</f>
        <v>0</v>
      </c>
    </row>
    <row r="2975" spans="1:5">
      <c r="A2975" t="str">
        <f>IF(INDEX('Display 730 &amp; 1200'!$A:$A,ROW())="","",INDEX('Display 730 &amp; 1200'!$A:$A,ROW()))</f>
        <v/>
      </c>
      <c r="B2975" t="str">
        <f>IF(INDEX('Display 730 &amp; 1200'!$B:$B,ROW())="","",INDEX('Display 730 &amp; 1200'!$B:$B,ROW()))</f>
        <v/>
      </c>
      <c r="C2975" t="str">
        <f>IF(INDEX('Display 730 &amp; 1200'!$D:$D,ROW())="","",INDEX('Display 730 &amp; 1200'!$D:$D,ROW()))</f>
        <v/>
      </c>
      <c r="D2975">
        <f>IF($C2975="",0,SUMIFS(#REF!,#REF!,$C2975,#REF!,"&gt;="&amp;'Display 730 &amp; 1200'!$AN$10,#REF!,"&lt;="&amp;'Display 730 &amp; 1200'!$AN$9))</f>
        <v>0</v>
      </c>
      <c r="E2975">
        <f>IF($C2975="",0,SUMIFS(#REF!,#REF!,$C2975,#REF!,"&gt;="&amp;'Display 730 &amp; 1200'!$AN$12,#REF!,"&lt;="&amp;'Display 730 &amp; 1200'!$AN$11))</f>
        <v>0</v>
      </c>
    </row>
    <row r="2976" spans="1:5">
      <c r="A2976" t="str">
        <f>IF(INDEX('Display 730 &amp; 1200'!$A:$A,ROW())="","",INDEX('Display 730 &amp; 1200'!$A:$A,ROW()))</f>
        <v/>
      </c>
      <c r="B2976" t="str">
        <f>IF(INDEX('Display 730 &amp; 1200'!$B:$B,ROW())="","",INDEX('Display 730 &amp; 1200'!$B:$B,ROW()))</f>
        <v/>
      </c>
      <c r="C2976" t="str">
        <f>IF(INDEX('Display 730 &amp; 1200'!$D:$D,ROW())="","",INDEX('Display 730 &amp; 1200'!$D:$D,ROW()))</f>
        <v/>
      </c>
      <c r="D2976">
        <f>IF($C2976="",0,SUMIFS(#REF!,#REF!,$C2976,#REF!,"&gt;="&amp;'Display 730 &amp; 1200'!$AN$10,#REF!,"&lt;="&amp;'Display 730 &amp; 1200'!$AN$9))</f>
        <v>0</v>
      </c>
      <c r="E2976">
        <f>IF($C2976="",0,SUMIFS(#REF!,#REF!,$C2976,#REF!,"&gt;="&amp;'Display 730 &amp; 1200'!$AN$12,#REF!,"&lt;="&amp;'Display 730 &amp; 1200'!$AN$11))</f>
        <v>0</v>
      </c>
    </row>
    <row r="2977" spans="1:5">
      <c r="A2977" t="str">
        <f>IF(INDEX('Display 730 &amp; 1200'!$A:$A,ROW())="","",INDEX('Display 730 &amp; 1200'!$A:$A,ROW()))</f>
        <v/>
      </c>
      <c r="B2977" t="str">
        <f>IF(INDEX('Display 730 &amp; 1200'!$B:$B,ROW())="","",INDEX('Display 730 &amp; 1200'!$B:$B,ROW()))</f>
        <v/>
      </c>
      <c r="C2977" t="str">
        <f>IF(INDEX('Display 730 &amp; 1200'!$D:$D,ROW())="","",INDEX('Display 730 &amp; 1200'!$D:$D,ROW()))</f>
        <v/>
      </c>
      <c r="D2977">
        <f>IF($C2977="",0,SUMIFS(#REF!,#REF!,$C2977,#REF!,"&gt;="&amp;'Display 730 &amp; 1200'!$AN$10,#REF!,"&lt;="&amp;'Display 730 &amp; 1200'!$AN$9))</f>
        <v>0</v>
      </c>
      <c r="E2977">
        <f>IF($C2977="",0,SUMIFS(#REF!,#REF!,$C2977,#REF!,"&gt;="&amp;'Display 730 &amp; 1200'!$AN$12,#REF!,"&lt;="&amp;'Display 730 &amp; 1200'!$AN$11))</f>
        <v>0</v>
      </c>
    </row>
    <row r="2978" spans="1:5">
      <c r="A2978" t="str">
        <f>IF(INDEX('Display 730 &amp; 1200'!$A:$A,ROW())="","",INDEX('Display 730 &amp; 1200'!$A:$A,ROW()))</f>
        <v/>
      </c>
      <c r="B2978" t="str">
        <f>IF(INDEX('Display 730 &amp; 1200'!$B:$B,ROW())="","",INDEX('Display 730 &amp; 1200'!$B:$B,ROW()))</f>
        <v/>
      </c>
      <c r="C2978" t="str">
        <f>IF(INDEX('Display 730 &amp; 1200'!$D:$D,ROW())="","",INDEX('Display 730 &amp; 1200'!$D:$D,ROW()))</f>
        <v/>
      </c>
      <c r="D2978">
        <f>IF($C2978="",0,SUMIFS(#REF!,#REF!,$C2978,#REF!,"&gt;="&amp;'Display 730 &amp; 1200'!$AN$10,#REF!,"&lt;="&amp;'Display 730 &amp; 1200'!$AN$9))</f>
        <v>0</v>
      </c>
      <c r="E2978">
        <f>IF($C2978="",0,SUMIFS(#REF!,#REF!,$C2978,#REF!,"&gt;="&amp;'Display 730 &amp; 1200'!$AN$12,#REF!,"&lt;="&amp;'Display 730 &amp; 1200'!$AN$11))</f>
        <v>0</v>
      </c>
    </row>
    <row r="2979" spans="1:5">
      <c r="A2979" t="str">
        <f>IF(INDEX('Display 730 &amp; 1200'!$A:$A,ROW())="","",INDEX('Display 730 &amp; 1200'!$A:$A,ROW()))</f>
        <v/>
      </c>
      <c r="B2979" t="str">
        <f>IF(INDEX('Display 730 &amp; 1200'!$B:$B,ROW())="","",INDEX('Display 730 &amp; 1200'!$B:$B,ROW()))</f>
        <v/>
      </c>
      <c r="C2979" t="str">
        <f>IF(INDEX('Display 730 &amp; 1200'!$D:$D,ROW())="","",INDEX('Display 730 &amp; 1200'!$D:$D,ROW()))</f>
        <v/>
      </c>
      <c r="D2979">
        <f>IF($C2979="",0,SUMIFS(#REF!,#REF!,$C2979,#REF!,"&gt;="&amp;'Display 730 &amp; 1200'!$AN$10,#REF!,"&lt;="&amp;'Display 730 &amp; 1200'!$AN$9))</f>
        <v>0</v>
      </c>
      <c r="E2979">
        <f>IF($C2979="",0,SUMIFS(#REF!,#REF!,$C2979,#REF!,"&gt;="&amp;'Display 730 &amp; 1200'!$AN$12,#REF!,"&lt;="&amp;'Display 730 &amp; 1200'!$AN$11))</f>
        <v>0</v>
      </c>
    </row>
    <row r="2980" spans="1:5">
      <c r="A2980" t="str">
        <f>IF(INDEX('Display 730 &amp; 1200'!$A:$A,ROW())="","",INDEX('Display 730 &amp; 1200'!$A:$A,ROW()))</f>
        <v/>
      </c>
      <c r="B2980" t="str">
        <f>IF(INDEX('Display 730 &amp; 1200'!$B:$B,ROW())="","",INDEX('Display 730 &amp; 1200'!$B:$B,ROW()))</f>
        <v/>
      </c>
      <c r="C2980" t="str">
        <f>IF(INDEX('Display 730 &amp; 1200'!$D:$D,ROW())="","",INDEX('Display 730 &amp; 1200'!$D:$D,ROW()))</f>
        <v/>
      </c>
      <c r="D2980">
        <f>IF($C2980="",0,SUMIFS(#REF!,#REF!,$C2980,#REF!,"&gt;="&amp;'Display 730 &amp; 1200'!$AN$10,#REF!,"&lt;="&amp;'Display 730 &amp; 1200'!$AN$9))</f>
        <v>0</v>
      </c>
      <c r="E2980">
        <f>IF($C2980="",0,SUMIFS(#REF!,#REF!,$C2980,#REF!,"&gt;="&amp;'Display 730 &amp; 1200'!$AN$12,#REF!,"&lt;="&amp;'Display 730 &amp; 1200'!$AN$11))</f>
        <v>0</v>
      </c>
    </row>
    <row r="2981" spans="1:5">
      <c r="A2981" t="str">
        <f>IF(INDEX('Display 730 &amp; 1200'!$A:$A,ROW())="","",INDEX('Display 730 &amp; 1200'!$A:$A,ROW()))</f>
        <v/>
      </c>
      <c r="B2981" t="str">
        <f>IF(INDEX('Display 730 &amp; 1200'!$B:$B,ROW())="","",INDEX('Display 730 &amp; 1200'!$B:$B,ROW()))</f>
        <v/>
      </c>
      <c r="C2981" t="str">
        <f>IF(INDEX('Display 730 &amp; 1200'!$D:$D,ROW())="","",INDEX('Display 730 &amp; 1200'!$D:$D,ROW()))</f>
        <v/>
      </c>
      <c r="D2981">
        <f>IF($C2981="",0,SUMIFS(#REF!,#REF!,$C2981,#REF!,"&gt;="&amp;'Display 730 &amp; 1200'!$AN$10,#REF!,"&lt;="&amp;'Display 730 &amp; 1200'!$AN$9))</f>
        <v>0</v>
      </c>
      <c r="E2981">
        <f>IF($C2981="",0,SUMIFS(#REF!,#REF!,$C2981,#REF!,"&gt;="&amp;'Display 730 &amp; 1200'!$AN$12,#REF!,"&lt;="&amp;'Display 730 &amp; 1200'!$AN$11))</f>
        <v>0</v>
      </c>
    </row>
    <row r="2982" spans="1:5">
      <c r="A2982" t="str">
        <f>IF(INDEX('Display 730 &amp; 1200'!$A:$A,ROW())="","",INDEX('Display 730 &amp; 1200'!$A:$A,ROW()))</f>
        <v/>
      </c>
      <c r="B2982" t="str">
        <f>IF(INDEX('Display 730 &amp; 1200'!$B:$B,ROW())="","",INDEX('Display 730 &amp; 1200'!$B:$B,ROW()))</f>
        <v/>
      </c>
      <c r="C2982" t="str">
        <f>IF(INDEX('Display 730 &amp; 1200'!$D:$D,ROW())="","",INDEX('Display 730 &amp; 1200'!$D:$D,ROW()))</f>
        <v/>
      </c>
      <c r="D2982">
        <f>IF($C2982="",0,SUMIFS(#REF!,#REF!,$C2982,#REF!,"&gt;="&amp;'Display 730 &amp; 1200'!$AN$10,#REF!,"&lt;="&amp;'Display 730 &amp; 1200'!$AN$9))</f>
        <v>0</v>
      </c>
      <c r="E2982">
        <f>IF($C2982="",0,SUMIFS(#REF!,#REF!,$C2982,#REF!,"&gt;="&amp;'Display 730 &amp; 1200'!$AN$12,#REF!,"&lt;="&amp;'Display 730 &amp; 1200'!$AN$11))</f>
        <v>0</v>
      </c>
    </row>
    <row r="2983" spans="1:5">
      <c r="A2983" t="str">
        <f>IF(INDEX('Display 730 &amp; 1200'!$A:$A,ROW())="","",INDEX('Display 730 &amp; 1200'!$A:$A,ROW()))</f>
        <v/>
      </c>
      <c r="B2983" t="str">
        <f>IF(INDEX('Display 730 &amp; 1200'!$B:$B,ROW())="","",INDEX('Display 730 &amp; 1200'!$B:$B,ROW()))</f>
        <v/>
      </c>
      <c r="C2983" t="str">
        <f>IF(INDEX('Display 730 &amp; 1200'!$D:$D,ROW())="","",INDEX('Display 730 &amp; 1200'!$D:$D,ROW()))</f>
        <v/>
      </c>
      <c r="D2983">
        <f>IF($C2983="",0,SUMIFS(#REF!,#REF!,$C2983,#REF!,"&gt;="&amp;'Display 730 &amp; 1200'!$AN$10,#REF!,"&lt;="&amp;'Display 730 &amp; 1200'!$AN$9))</f>
        <v>0</v>
      </c>
      <c r="E2983">
        <f>IF($C2983="",0,SUMIFS(#REF!,#REF!,$C2983,#REF!,"&gt;="&amp;'Display 730 &amp; 1200'!$AN$12,#REF!,"&lt;="&amp;'Display 730 &amp; 1200'!$AN$11))</f>
        <v>0</v>
      </c>
    </row>
    <row r="2984" spans="1:5">
      <c r="A2984" t="str">
        <f>IF(INDEX('Display 730 &amp; 1200'!$A:$A,ROW())="","",INDEX('Display 730 &amp; 1200'!$A:$A,ROW()))</f>
        <v/>
      </c>
      <c r="B2984" t="str">
        <f>IF(INDEX('Display 730 &amp; 1200'!$B:$B,ROW())="","",INDEX('Display 730 &amp; 1200'!$B:$B,ROW()))</f>
        <v/>
      </c>
      <c r="C2984" t="str">
        <f>IF(INDEX('Display 730 &amp; 1200'!$D:$D,ROW())="","",INDEX('Display 730 &amp; 1200'!$D:$D,ROW()))</f>
        <v/>
      </c>
      <c r="D2984">
        <f>IF($C2984="",0,SUMIFS(#REF!,#REF!,$C2984,#REF!,"&gt;="&amp;'Display 730 &amp; 1200'!$AN$10,#REF!,"&lt;="&amp;'Display 730 &amp; 1200'!$AN$9))</f>
        <v>0</v>
      </c>
      <c r="E2984">
        <f>IF($C2984="",0,SUMIFS(#REF!,#REF!,$C2984,#REF!,"&gt;="&amp;'Display 730 &amp; 1200'!$AN$12,#REF!,"&lt;="&amp;'Display 730 &amp; 1200'!$AN$11))</f>
        <v>0</v>
      </c>
    </row>
    <row r="2985" spans="1:5">
      <c r="A2985" t="str">
        <f>IF(INDEX('Display 730 &amp; 1200'!$A:$A,ROW())="","",INDEX('Display 730 &amp; 1200'!$A:$A,ROW()))</f>
        <v/>
      </c>
      <c r="B2985" t="str">
        <f>IF(INDEX('Display 730 &amp; 1200'!$B:$B,ROW())="","",INDEX('Display 730 &amp; 1200'!$B:$B,ROW()))</f>
        <v/>
      </c>
      <c r="C2985" t="str">
        <f>IF(INDEX('Display 730 &amp; 1200'!$D:$D,ROW())="","",INDEX('Display 730 &amp; 1200'!$D:$D,ROW()))</f>
        <v/>
      </c>
      <c r="D2985">
        <f>IF($C2985="",0,SUMIFS(#REF!,#REF!,$C2985,#REF!,"&gt;="&amp;'Display 730 &amp; 1200'!$AN$10,#REF!,"&lt;="&amp;'Display 730 &amp; 1200'!$AN$9))</f>
        <v>0</v>
      </c>
      <c r="E2985">
        <f>IF($C2985="",0,SUMIFS(#REF!,#REF!,$C2985,#REF!,"&gt;="&amp;'Display 730 &amp; 1200'!$AN$12,#REF!,"&lt;="&amp;'Display 730 &amp; 1200'!$AN$11))</f>
        <v>0</v>
      </c>
    </row>
    <row r="2986" spans="1:5">
      <c r="A2986" t="str">
        <f>IF(INDEX('Display 730 &amp; 1200'!$A:$A,ROW())="","",INDEX('Display 730 &amp; 1200'!$A:$A,ROW()))</f>
        <v/>
      </c>
      <c r="B2986" t="str">
        <f>IF(INDEX('Display 730 &amp; 1200'!$B:$B,ROW())="","",INDEX('Display 730 &amp; 1200'!$B:$B,ROW()))</f>
        <v/>
      </c>
      <c r="C2986" t="str">
        <f>IF(INDEX('Display 730 &amp; 1200'!$D:$D,ROW())="","",INDEX('Display 730 &amp; 1200'!$D:$D,ROW()))</f>
        <v/>
      </c>
      <c r="D2986">
        <f>IF($C2986="",0,SUMIFS(#REF!,#REF!,$C2986,#REF!,"&gt;="&amp;'Display 730 &amp; 1200'!$AN$10,#REF!,"&lt;="&amp;'Display 730 &amp; 1200'!$AN$9))</f>
        <v>0</v>
      </c>
      <c r="E2986">
        <f>IF($C2986="",0,SUMIFS(#REF!,#REF!,$C2986,#REF!,"&gt;="&amp;'Display 730 &amp; 1200'!$AN$12,#REF!,"&lt;="&amp;'Display 730 &amp; 1200'!$AN$11))</f>
        <v>0</v>
      </c>
    </row>
    <row r="2987" spans="1:5">
      <c r="A2987" t="str">
        <f>IF(INDEX('Display 730 &amp; 1200'!$A:$A,ROW())="","",INDEX('Display 730 &amp; 1200'!$A:$A,ROW()))</f>
        <v/>
      </c>
      <c r="B2987" t="str">
        <f>IF(INDEX('Display 730 &amp; 1200'!$B:$B,ROW())="","",INDEX('Display 730 &amp; 1200'!$B:$B,ROW()))</f>
        <v/>
      </c>
      <c r="C2987" t="str">
        <f>IF(INDEX('Display 730 &amp; 1200'!$D:$D,ROW())="","",INDEX('Display 730 &amp; 1200'!$D:$D,ROW()))</f>
        <v/>
      </c>
      <c r="D2987">
        <f>IF($C2987="",0,SUMIFS(#REF!,#REF!,$C2987,#REF!,"&gt;="&amp;'Display 730 &amp; 1200'!$AN$10,#REF!,"&lt;="&amp;'Display 730 &amp; 1200'!$AN$9))</f>
        <v>0</v>
      </c>
      <c r="E2987">
        <f>IF($C2987="",0,SUMIFS(#REF!,#REF!,$C2987,#REF!,"&gt;="&amp;'Display 730 &amp; 1200'!$AN$12,#REF!,"&lt;="&amp;'Display 730 &amp; 1200'!$AN$11))</f>
        <v>0</v>
      </c>
    </row>
    <row r="2988" spans="1:5">
      <c r="A2988" t="str">
        <f>IF(INDEX('Display 730 &amp; 1200'!$A:$A,ROW())="","",INDEX('Display 730 &amp; 1200'!$A:$A,ROW()))</f>
        <v/>
      </c>
      <c r="B2988" t="str">
        <f>IF(INDEX('Display 730 &amp; 1200'!$B:$B,ROW())="","",INDEX('Display 730 &amp; 1200'!$B:$B,ROW()))</f>
        <v/>
      </c>
      <c r="C2988" t="str">
        <f>IF(INDEX('Display 730 &amp; 1200'!$D:$D,ROW())="","",INDEX('Display 730 &amp; 1200'!$D:$D,ROW()))</f>
        <v/>
      </c>
      <c r="D2988">
        <f>IF($C2988="",0,SUMIFS(#REF!,#REF!,$C2988,#REF!,"&gt;="&amp;'Display 730 &amp; 1200'!$AN$10,#REF!,"&lt;="&amp;'Display 730 &amp; 1200'!$AN$9))</f>
        <v>0</v>
      </c>
      <c r="E2988">
        <f>IF($C2988="",0,SUMIFS(#REF!,#REF!,$C2988,#REF!,"&gt;="&amp;'Display 730 &amp; 1200'!$AN$12,#REF!,"&lt;="&amp;'Display 730 &amp; 1200'!$AN$11))</f>
        <v>0</v>
      </c>
    </row>
    <row r="2989" spans="1:5">
      <c r="A2989" t="str">
        <f>IF(INDEX('Display 730 &amp; 1200'!$A:$A,ROW())="","",INDEX('Display 730 &amp; 1200'!$A:$A,ROW()))</f>
        <v/>
      </c>
      <c r="B2989" t="str">
        <f>IF(INDEX('Display 730 &amp; 1200'!$B:$B,ROW())="","",INDEX('Display 730 &amp; 1200'!$B:$B,ROW()))</f>
        <v/>
      </c>
      <c r="C2989" t="str">
        <f>IF(INDEX('Display 730 &amp; 1200'!$D:$D,ROW())="","",INDEX('Display 730 &amp; 1200'!$D:$D,ROW()))</f>
        <v/>
      </c>
      <c r="D2989">
        <f>IF($C2989="",0,SUMIFS(#REF!,#REF!,$C2989,#REF!,"&gt;="&amp;'Display 730 &amp; 1200'!$AN$10,#REF!,"&lt;="&amp;'Display 730 &amp; 1200'!$AN$9))</f>
        <v>0</v>
      </c>
      <c r="E2989">
        <f>IF($C2989="",0,SUMIFS(#REF!,#REF!,$C2989,#REF!,"&gt;="&amp;'Display 730 &amp; 1200'!$AN$12,#REF!,"&lt;="&amp;'Display 730 &amp; 1200'!$AN$11))</f>
        <v>0</v>
      </c>
    </row>
    <row r="2990" spans="1:5">
      <c r="A2990" t="str">
        <f>IF(INDEX('Display 730 &amp; 1200'!$A:$A,ROW())="","",INDEX('Display 730 &amp; 1200'!$A:$A,ROW()))</f>
        <v/>
      </c>
      <c r="B2990" t="str">
        <f>IF(INDEX('Display 730 &amp; 1200'!$B:$B,ROW())="","",INDEX('Display 730 &amp; 1200'!$B:$B,ROW()))</f>
        <v/>
      </c>
      <c r="C2990" t="str">
        <f>IF(INDEX('Display 730 &amp; 1200'!$D:$D,ROW())="","",INDEX('Display 730 &amp; 1200'!$D:$D,ROW()))</f>
        <v/>
      </c>
      <c r="D2990">
        <f>IF($C2990="",0,SUMIFS(#REF!,#REF!,$C2990,#REF!,"&gt;="&amp;'Display 730 &amp; 1200'!$AN$10,#REF!,"&lt;="&amp;'Display 730 &amp; 1200'!$AN$9))</f>
        <v>0</v>
      </c>
      <c r="E2990">
        <f>IF($C2990="",0,SUMIFS(#REF!,#REF!,$C2990,#REF!,"&gt;="&amp;'Display 730 &amp; 1200'!$AN$12,#REF!,"&lt;="&amp;'Display 730 &amp; 1200'!$AN$11))</f>
        <v>0</v>
      </c>
    </row>
    <row r="2991" spans="1:5">
      <c r="A2991" t="str">
        <f>IF(INDEX('Display 730 &amp; 1200'!$A:$A,ROW())="","",INDEX('Display 730 &amp; 1200'!$A:$A,ROW()))</f>
        <v/>
      </c>
      <c r="B2991" t="str">
        <f>IF(INDEX('Display 730 &amp; 1200'!$B:$B,ROW())="","",INDEX('Display 730 &amp; 1200'!$B:$B,ROW()))</f>
        <v/>
      </c>
      <c r="C2991" t="str">
        <f>IF(INDEX('Display 730 &amp; 1200'!$D:$D,ROW())="","",INDEX('Display 730 &amp; 1200'!$D:$D,ROW()))</f>
        <v/>
      </c>
      <c r="D2991">
        <f>IF($C2991="",0,SUMIFS(#REF!,#REF!,$C2991,#REF!,"&gt;="&amp;'Display 730 &amp; 1200'!$AN$10,#REF!,"&lt;="&amp;'Display 730 &amp; 1200'!$AN$9))</f>
        <v>0</v>
      </c>
      <c r="E2991">
        <f>IF($C2991="",0,SUMIFS(#REF!,#REF!,$C2991,#REF!,"&gt;="&amp;'Display 730 &amp; 1200'!$AN$12,#REF!,"&lt;="&amp;'Display 730 &amp; 1200'!$AN$11))</f>
        <v>0</v>
      </c>
    </row>
    <row r="2992" spans="1:5">
      <c r="A2992" t="str">
        <f>IF(INDEX('Display 730 &amp; 1200'!$A:$A,ROW())="","",INDEX('Display 730 &amp; 1200'!$A:$A,ROW()))</f>
        <v/>
      </c>
      <c r="B2992" t="str">
        <f>IF(INDEX('Display 730 &amp; 1200'!$B:$B,ROW())="","",INDEX('Display 730 &amp; 1200'!$B:$B,ROW()))</f>
        <v/>
      </c>
      <c r="C2992" t="str">
        <f>IF(INDEX('Display 730 &amp; 1200'!$D:$D,ROW())="","",INDEX('Display 730 &amp; 1200'!$D:$D,ROW()))</f>
        <v/>
      </c>
      <c r="D2992">
        <f>IF($C2992="",0,SUMIFS(#REF!,#REF!,$C2992,#REF!,"&gt;="&amp;'Display 730 &amp; 1200'!$AN$10,#REF!,"&lt;="&amp;'Display 730 &amp; 1200'!$AN$9))</f>
        <v>0</v>
      </c>
      <c r="E2992">
        <f>IF($C2992="",0,SUMIFS(#REF!,#REF!,$C2992,#REF!,"&gt;="&amp;'Display 730 &amp; 1200'!$AN$12,#REF!,"&lt;="&amp;'Display 730 &amp; 1200'!$AN$11))</f>
        <v>0</v>
      </c>
    </row>
    <row r="2993" spans="1:5">
      <c r="A2993" t="str">
        <f>IF(INDEX('Display 730 &amp; 1200'!$A:$A,ROW())="","",INDEX('Display 730 &amp; 1200'!$A:$A,ROW()))</f>
        <v/>
      </c>
      <c r="B2993" t="str">
        <f>IF(INDEX('Display 730 &amp; 1200'!$B:$B,ROW())="","",INDEX('Display 730 &amp; 1200'!$B:$B,ROW()))</f>
        <v/>
      </c>
      <c r="C2993" t="str">
        <f>IF(INDEX('Display 730 &amp; 1200'!$D:$D,ROW())="","",INDEX('Display 730 &amp; 1200'!$D:$D,ROW()))</f>
        <v/>
      </c>
      <c r="D2993">
        <f>IF($C2993="",0,SUMIFS(#REF!,#REF!,$C2993,#REF!,"&gt;="&amp;'Display 730 &amp; 1200'!$AN$10,#REF!,"&lt;="&amp;'Display 730 &amp; 1200'!$AN$9))</f>
        <v>0</v>
      </c>
      <c r="E2993">
        <f>IF($C2993="",0,SUMIFS(#REF!,#REF!,$C2993,#REF!,"&gt;="&amp;'Display 730 &amp; 1200'!$AN$12,#REF!,"&lt;="&amp;'Display 730 &amp; 1200'!$AN$11))</f>
        <v>0</v>
      </c>
    </row>
    <row r="2994" spans="1:5">
      <c r="A2994" t="str">
        <f>IF(INDEX('Display 730 &amp; 1200'!$A:$A,ROW())="","",INDEX('Display 730 &amp; 1200'!$A:$A,ROW()))</f>
        <v/>
      </c>
      <c r="B2994" t="str">
        <f>IF(INDEX('Display 730 &amp; 1200'!$B:$B,ROW())="","",INDEX('Display 730 &amp; 1200'!$B:$B,ROW()))</f>
        <v/>
      </c>
      <c r="C2994" t="str">
        <f>IF(INDEX('Display 730 &amp; 1200'!$D:$D,ROW())="","",INDEX('Display 730 &amp; 1200'!$D:$D,ROW()))</f>
        <v/>
      </c>
      <c r="D2994">
        <f>IF($C2994="",0,SUMIFS(#REF!,#REF!,$C2994,#REF!,"&gt;="&amp;'Display 730 &amp; 1200'!$AN$10,#REF!,"&lt;="&amp;'Display 730 &amp; 1200'!$AN$9))</f>
        <v>0</v>
      </c>
      <c r="E2994">
        <f>IF($C2994="",0,SUMIFS(#REF!,#REF!,$C2994,#REF!,"&gt;="&amp;'Display 730 &amp; 1200'!$AN$12,#REF!,"&lt;="&amp;'Display 730 &amp; 1200'!$AN$11))</f>
        <v>0</v>
      </c>
    </row>
    <row r="2995" spans="1:5">
      <c r="A2995" t="str">
        <f>IF(INDEX('Display 730 &amp; 1200'!$A:$A,ROW())="","",INDEX('Display 730 &amp; 1200'!$A:$A,ROW()))</f>
        <v/>
      </c>
      <c r="B2995" t="str">
        <f>IF(INDEX('Display 730 &amp; 1200'!$B:$B,ROW())="","",INDEX('Display 730 &amp; 1200'!$B:$B,ROW()))</f>
        <v/>
      </c>
      <c r="C2995" t="str">
        <f>IF(INDEX('Display 730 &amp; 1200'!$D:$D,ROW())="","",INDEX('Display 730 &amp; 1200'!$D:$D,ROW()))</f>
        <v/>
      </c>
      <c r="D2995">
        <f>IF($C2995="",0,SUMIFS(#REF!,#REF!,$C2995,#REF!,"&gt;="&amp;'Display 730 &amp; 1200'!$AN$10,#REF!,"&lt;="&amp;'Display 730 &amp; 1200'!$AN$9))</f>
        <v>0</v>
      </c>
      <c r="E2995">
        <f>IF($C2995="",0,SUMIFS(#REF!,#REF!,$C2995,#REF!,"&gt;="&amp;'Display 730 &amp; 1200'!$AN$12,#REF!,"&lt;="&amp;'Display 730 &amp; 1200'!$AN$11))</f>
        <v>0</v>
      </c>
    </row>
    <row r="2996" spans="1:5">
      <c r="A2996" t="str">
        <f>IF(INDEX('Display 730 &amp; 1200'!$A:$A,ROW())="","",INDEX('Display 730 &amp; 1200'!$A:$A,ROW()))</f>
        <v/>
      </c>
      <c r="B2996" t="str">
        <f>IF(INDEX('Display 730 &amp; 1200'!$B:$B,ROW())="","",INDEX('Display 730 &amp; 1200'!$B:$B,ROW()))</f>
        <v/>
      </c>
      <c r="C2996" t="str">
        <f>IF(INDEX('Display 730 &amp; 1200'!$D:$D,ROW())="","",INDEX('Display 730 &amp; 1200'!$D:$D,ROW()))</f>
        <v/>
      </c>
      <c r="D2996">
        <f>IF($C2996="",0,SUMIFS(#REF!,#REF!,$C2996,#REF!,"&gt;="&amp;'Display 730 &amp; 1200'!$AN$10,#REF!,"&lt;="&amp;'Display 730 &amp; 1200'!$AN$9))</f>
        <v>0</v>
      </c>
      <c r="E2996">
        <f>IF($C2996="",0,SUMIFS(#REF!,#REF!,$C2996,#REF!,"&gt;="&amp;'Display 730 &amp; 1200'!$AN$12,#REF!,"&lt;="&amp;'Display 730 &amp; 1200'!$AN$11))</f>
        <v>0</v>
      </c>
    </row>
    <row r="2997" spans="1:5">
      <c r="A2997" t="str">
        <f>IF(INDEX('Display 730 &amp; 1200'!$A:$A,ROW())="","",INDEX('Display 730 &amp; 1200'!$A:$A,ROW()))</f>
        <v/>
      </c>
      <c r="B2997" t="str">
        <f>IF(INDEX('Display 730 &amp; 1200'!$B:$B,ROW())="","",INDEX('Display 730 &amp; 1200'!$B:$B,ROW()))</f>
        <v/>
      </c>
      <c r="C2997" t="str">
        <f>IF(INDEX('Display 730 &amp; 1200'!$D:$D,ROW())="","",INDEX('Display 730 &amp; 1200'!$D:$D,ROW()))</f>
        <v/>
      </c>
      <c r="D2997">
        <f>IF($C2997="",0,SUMIFS(#REF!,#REF!,$C2997,#REF!,"&gt;="&amp;'Display 730 &amp; 1200'!$AN$10,#REF!,"&lt;="&amp;'Display 730 &amp; 1200'!$AN$9))</f>
        <v>0</v>
      </c>
      <c r="E2997">
        <f>IF($C2997="",0,SUMIFS(#REF!,#REF!,$C2997,#REF!,"&gt;="&amp;'Display 730 &amp; 1200'!$AN$12,#REF!,"&lt;="&amp;'Display 730 &amp; 1200'!$AN$11))</f>
        <v>0</v>
      </c>
    </row>
    <row r="2998" spans="1:5">
      <c r="A2998" t="str">
        <f>IF(INDEX('Display 730 &amp; 1200'!$A:$A,ROW())="","",INDEX('Display 730 &amp; 1200'!$A:$A,ROW()))</f>
        <v/>
      </c>
      <c r="B2998" t="str">
        <f>IF(INDEX('Display 730 &amp; 1200'!$B:$B,ROW())="","",INDEX('Display 730 &amp; 1200'!$B:$B,ROW()))</f>
        <v/>
      </c>
      <c r="C2998" t="str">
        <f>IF(INDEX('Display 730 &amp; 1200'!$D:$D,ROW())="","",INDEX('Display 730 &amp; 1200'!$D:$D,ROW()))</f>
        <v/>
      </c>
      <c r="D2998">
        <f>IF($C2998="",0,SUMIFS(#REF!,#REF!,$C2998,#REF!,"&gt;="&amp;'Display 730 &amp; 1200'!$AN$10,#REF!,"&lt;="&amp;'Display 730 &amp; 1200'!$AN$9))</f>
        <v>0</v>
      </c>
      <c r="E2998">
        <f>IF($C2998="",0,SUMIFS(#REF!,#REF!,$C2998,#REF!,"&gt;="&amp;'Display 730 &amp; 1200'!$AN$12,#REF!,"&lt;="&amp;'Display 730 &amp; 1200'!$AN$11))</f>
        <v>0</v>
      </c>
    </row>
    <row r="2999" spans="1:5">
      <c r="A2999" t="str">
        <f>IF(INDEX('Display 730 &amp; 1200'!$A:$A,ROW())="","",INDEX('Display 730 &amp; 1200'!$A:$A,ROW()))</f>
        <v/>
      </c>
      <c r="B2999" t="str">
        <f>IF(INDEX('Display 730 &amp; 1200'!$B:$B,ROW())="","",INDEX('Display 730 &amp; 1200'!$B:$B,ROW()))</f>
        <v/>
      </c>
      <c r="C2999" t="str">
        <f>IF(INDEX('Display 730 &amp; 1200'!$D:$D,ROW())="","",INDEX('Display 730 &amp; 1200'!$D:$D,ROW()))</f>
        <v/>
      </c>
      <c r="D2999">
        <f>IF($C2999="",0,SUMIFS(#REF!,#REF!,$C2999,#REF!,"&gt;="&amp;'Display 730 &amp; 1200'!$AN$10,#REF!,"&lt;="&amp;'Display 730 &amp; 1200'!$AN$9))</f>
        <v>0</v>
      </c>
      <c r="E2999">
        <f>IF($C2999="",0,SUMIFS(#REF!,#REF!,$C2999,#REF!,"&gt;="&amp;'Display 730 &amp; 1200'!$AN$12,#REF!,"&lt;="&amp;'Display 730 &amp; 1200'!$AN$11))</f>
        <v>0</v>
      </c>
    </row>
    <row r="3000" spans="1:5">
      <c r="A3000" t="str">
        <f>IF(INDEX('Display 730 &amp; 1200'!$A:$A,ROW())="","",INDEX('Display 730 &amp; 1200'!$A:$A,ROW()))</f>
        <v/>
      </c>
      <c r="B3000" t="str">
        <f>IF(INDEX('Display 730 &amp; 1200'!$B:$B,ROW())="","",INDEX('Display 730 &amp; 1200'!$B:$B,ROW()))</f>
        <v/>
      </c>
      <c r="C3000" t="str">
        <f>IF(INDEX('Display 730 &amp; 1200'!$D:$D,ROW())="","",INDEX('Display 730 &amp; 1200'!$D:$D,ROW()))</f>
        <v/>
      </c>
      <c r="D3000">
        <f>IF($C3000="",0,SUMIFS(#REF!,#REF!,$C3000,#REF!,"&gt;="&amp;'Display 730 &amp; 1200'!$AN$10,#REF!,"&lt;="&amp;'Display 730 &amp; 1200'!$AN$9))</f>
        <v>0</v>
      </c>
      <c r="E3000">
        <f>IF($C3000="",0,SUMIFS(#REF!,#REF!,$C3000,#REF!,"&gt;="&amp;'Display 730 &amp; 1200'!$AN$12,#REF!,"&lt;="&amp;'Display 730 &amp; 1200'!$AN$11))</f>
        <v>0</v>
      </c>
    </row>
    <row r="3001" spans="1:5">
      <c r="A3001" t="str">
        <f>IF(INDEX('Display 730 &amp; 1200'!$A:$A,ROW())="","",INDEX('Display 730 &amp; 1200'!$A:$A,ROW()))</f>
        <v/>
      </c>
      <c r="B3001" t="str">
        <f>IF(INDEX('Display 730 &amp; 1200'!$B:$B,ROW())="","",INDEX('Display 730 &amp; 1200'!$B:$B,ROW()))</f>
        <v/>
      </c>
      <c r="C3001" t="str">
        <f>IF(INDEX('Display 730 &amp; 1200'!$D:$D,ROW())="","",INDEX('Display 730 &amp; 1200'!$D:$D,ROW()))</f>
        <v/>
      </c>
      <c r="D3001">
        <f>IF($C3001="",0,SUMIFS(#REF!,#REF!,$C3001,#REF!,"&gt;="&amp;'Display 730 &amp; 1200'!$AN$10,#REF!,"&lt;="&amp;'Display 730 &amp; 1200'!$AN$9))</f>
        <v>0</v>
      </c>
      <c r="E3001">
        <f>IF($C3001="",0,SUMIFS(#REF!,#REF!,$C3001,#REF!,"&gt;="&amp;'Display 730 &amp; 1200'!$AN$12,#REF!,"&lt;="&amp;'Display 730 &amp; 1200'!$AN$11))</f>
        <v>0</v>
      </c>
    </row>
    <row r="3002" spans="1:5">
      <c r="A3002" t="str">
        <f>IF(INDEX('Display 730 &amp; 1200'!$A:$A,ROW())="","",INDEX('Display 730 &amp; 1200'!$A:$A,ROW()))</f>
        <v/>
      </c>
      <c r="B3002" t="str">
        <f>IF(INDEX('Display 730 &amp; 1200'!$B:$B,ROW())="","",INDEX('Display 730 &amp; 1200'!$B:$B,ROW()))</f>
        <v/>
      </c>
      <c r="C3002" t="str">
        <f>IF(INDEX('Display 730 &amp; 1200'!$D:$D,ROW())="","",INDEX('Display 730 &amp; 1200'!$D:$D,ROW()))</f>
        <v/>
      </c>
      <c r="D3002">
        <f>IF($C3002="",0,SUMIFS(#REF!,#REF!,$C3002,#REF!,"&gt;="&amp;'Display 730 &amp; 1200'!$AN$10,#REF!,"&lt;="&amp;'Display 730 &amp; 1200'!$AN$9))</f>
        <v>0</v>
      </c>
      <c r="E3002">
        <f>IF($C3002="",0,SUMIFS(#REF!,#REF!,$C3002,#REF!,"&gt;="&amp;'Display 730 &amp; 1200'!$AN$12,#REF!,"&lt;="&amp;'Display 730 &amp; 1200'!$AN$11))</f>
        <v>0</v>
      </c>
    </row>
    <row r="3003" spans="1:5">
      <c r="A3003" t="str">
        <f>IF(INDEX('Display 730 &amp; 1200'!$A:$A,ROW())="","",INDEX('Display 730 &amp; 1200'!$A:$A,ROW()))</f>
        <v/>
      </c>
      <c r="B3003" t="str">
        <f>IF(INDEX('Display 730 &amp; 1200'!$B:$B,ROW())="","",INDEX('Display 730 &amp; 1200'!$B:$B,ROW()))</f>
        <v/>
      </c>
      <c r="C3003" t="str">
        <f>IF(INDEX('Display 730 &amp; 1200'!$D:$D,ROW())="","",INDEX('Display 730 &amp; 1200'!$D:$D,ROW()))</f>
        <v/>
      </c>
      <c r="D3003">
        <f>IF($C3003="",0,SUMIFS(#REF!,#REF!,$C3003,#REF!,"&gt;="&amp;'Display 730 &amp; 1200'!$AN$10,#REF!,"&lt;="&amp;'Display 730 &amp; 1200'!$AN$9))</f>
        <v>0</v>
      </c>
      <c r="E3003">
        <f>IF($C3003="",0,SUMIFS(#REF!,#REF!,$C3003,#REF!,"&gt;="&amp;'Display 730 &amp; 1200'!$AN$12,#REF!,"&lt;="&amp;'Display 730 &amp; 1200'!$AN$11))</f>
        <v>0</v>
      </c>
    </row>
    <row r="3004" spans="1:5">
      <c r="A3004" t="str">
        <f>IF(INDEX('Display 730 &amp; 1200'!$A:$A,ROW())="","",INDEX('Display 730 &amp; 1200'!$A:$A,ROW()))</f>
        <v/>
      </c>
      <c r="B3004" t="str">
        <f>IF(INDEX('Display 730 &amp; 1200'!$B:$B,ROW())="","",INDEX('Display 730 &amp; 1200'!$B:$B,ROW()))</f>
        <v/>
      </c>
      <c r="C3004" t="str">
        <f>IF(INDEX('Display 730 &amp; 1200'!$D:$D,ROW())="","",INDEX('Display 730 &amp; 1200'!$D:$D,ROW()))</f>
        <v/>
      </c>
      <c r="D3004">
        <f>IF($C3004="",0,SUMIFS(#REF!,#REF!,$C3004,#REF!,"&gt;="&amp;'Display 730 &amp; 1200'!$AN$10,#REF!,"&lt;="&amp;'Display 730 &amp; 1200'!$AN$9))</f>
        <v>0</v>
      </c>
      <c r="E3004">
        <f>IF($C3004="",0,SUMIFS(#REF!,#REF!,$C3004,#REF!,"&gt;="&amp;'Display 730 &amp; 1200'!$AN$12,#REF!,"&lt;="&amp;'Display 730 &amp; 1200'!$AN$11))</f>
        <v>0</v>
      </c>
    </row>
    <row r="3005" spans="1:5">
      <c r="A3005" t="str">
        <f>IF(INDEX('Display 730 &amp; 1200'!$A:$A,ROW())="","",INDEX('Display 730 &amp; 1200'!$A:$A,ROW()))</f>
        <v/>
      </c>
      <c r="B3005" t="str">
        <f>IF(INDEX('Display 730 &amp; 1200'!$B:$B,ROW())="","",INDEX('Display 730 &amp; 1200'!$B:$B,ROW()))</f>
        <v/>
      </c>
      <c r="C3005" t="str">
        <f>IF(INDEX('Display 730 &amp; 1200'!$D:$D,ROW())="","",INDEX('Display 730 &amp; 1200'!$D:$D,ROW()))</f>
        <v/>
      </c>
      <c r="D3005">
        <f>IF($C3005="",0,SUMIFS(#REF!,#REF!,$C3005,#REF!,"&gt;="&amp;'Display 730 &amp; 1200'!$AN$10,#REF!,"&lt;="&amp;'Display 730 &amp; 1200'!$AN$9))</f>
        <v>0</v>
      </c>
      <c r="E3005">
        <f>IF($C3005="",0,SUMIFS(#REF!,#REF!,$C3005,#REF!,"&gt;="&amp;'Display 730 &amp; 1200'!$AN$12,#REF!,"&lt;="&amp;'Display 730 &amp; 1200'!$AN$11))</f>
        <v>0</v>
      </c>
    </row>
    <row r="3006" spans="1:5">
      <c r="A3006" t="str">
        <f>IF(INDEX('Display 730 &amp; 1200'!$A:$A,ROW())="","",INDEX('Display 730 &amp; 1200'!$A:$A,ROW()))</f>
        <v/>
      </c>
      <c r="B3006" t="str">
        <f>IF(INDEX('Display 730 &amp; 1200'!$B:$B,ROW())="","",INDEX('Display 730 &amp; 1200'!$B:$B,ROW()))</f>
        <v/>
      </c>
      <c r="C3006" t="str">
        <f>IF(INDEX('Display 730 &amp; 1200'!$D:$D,ROW())="","",INDEX('Display 730 &amp; 1200'!$D:$D,ROW()))</f>
        <v/>
      </c>
      <c r="D3006">
        <f>IF($C3006="",0,SUMIFS(#REF!,#REF!,$C3006,#REF!,"&gt;="&amp;'Display 730 &amp; 1200'!$AN$10,#REF!,"&lt;="&amp;'Display 730 &amp; 1200'!$AN$9))</f>
        <v>0</v>
      </c>
      <c r="E3006">
        <f>IF($C3006="",0,SUMIFS(#REF!,#REF!,$C3006,#REF!,"&gt;="&amp;'Display 730 &amp; 1200'!$AN$12,#REF!,"&lt;="&amp;'Display 730 &amp; 1200'!$AN$11))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Display ALL DP</vt:lpstr>
      <vt:lpstr>Display Absensi 630</vt:lpstr>
      <vt:lpstr>Display 730 &amp; 1200</vt:lpstr>
      <vt:lpstr>Display Ritase Keseluruhan</vt:lpstr>
      <vt:lpstr>Display Retur</vt:lpstr>
      <vt:lpstr>06.30</vt:lpstr>
      <vt:lpstr>RM Pencapaian Harian</vt:lpstr>
      <vt:lpstr>RM Pencapaian Mingguan</vt:lpstr>
      <vt:lpstr>RM Pencapaian Bulanan</vt:lpstr>
      <vt:lpstr>06.30, 07.30, &amp; 12.00</vt:lpstr>
      <vt:lpstr>R-2, TPTW, Persentase TTD</vt:lpstr>
      <vt:lpstr>Pickup &amp; Retur Non Ecom</vt:lpstr>
      <vt:lpstr>Fr&amp;Ag</vt:lpstr>
      <vt:lpstr>Helper RM 0730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Dennis Huang</cp:lastModifiedBy>
  <dcterms:created xsi:type="dcterms:W3CDTF">2026-01-05T01:38:00Z</dcterms:created>
  <dcterms:modified xsi:type="dcterms:W3CDTF">2026-10-01T15:45:35Z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B8AD45CA982D4C5CB4106367677ED2AC_13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